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tabRatio="856" activeTab="4"/>
  </bookViews>
  <sheets>
    <sheet name="报告" sheetId="1" r:id="rId1"/>
    <sheet name="统计" sheetId="27" r:id="rId2"/>
    <sheet name="1、架空线路红外检测" sheetId="3" r:id="rId3"/>
    <sheet name="1、架空线路红外检测 (重要跨越)" sheetId="24" r:id="rId4"/>
    <sheet name="重要跨越区段测温" sheetId="25" r:id="rId5"/>
    <sheet name="重要跨越区段巡视" sheetId="30" r:id="rId6"/>
    <sheet name="三跨两临近重点区段" sheetId="28" r:id="rId7"/>
    <sheet name="2、架空线路接地电阻测试" sheetId="4" r:id="rId8"/>
    <sheet name="3、电缆线路交叉互联预试" sheetId="5" r:id="rId9"/>
    <sheet name="4、终端场避雷器试验" sheetId="6" r:id="rId10"/>
    <sheet name="5、电缆护套环流检测" sheetId="7" r:id="rId11"/>
    <sheet name="6、电缆终端红外检测" sheetId="8" r:id="rId12"/>
    <sheet name="7、避雷器红外检测" sheetId="9" r:id="rId13"/>
    <sheet name="8、非直埋式中间接头红外检测 " sheetId="10" r:id="rId14"/>
    <sheet name="9、局放试验计划" sheetId="11" r:id="rId15"/>
    <sheet name="10、SF6气体检测" sheetId="12" r:id="rId16"/>
    <sheet name="Sheet1" sheetId="29" r:id="rId17"/>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重要跨越区段测温!$A$3:$AH$935</definedName>
    <definedName name="_xlnm._FilterDatabase" localSheetId="5" hidden="1">重要跨越区段巡视!$A$3:$AH$935</definedName>
    <definedName name="_xlnm._FilterDatabase" localSheetId="6" hidden="1">三跨两临近重点区段!$A$1:$E$2513</definedName>
    <definedName name="_xlnm._FilterDatabase" localSheetId="7" hidden="1">'2、架空线路接地电阻测试'!$A$3:$AF$250</definedName>
    <definedName name="_xlnm._FilterDatabase" localSheetId="8" hidden="1">'3、电缆线路交叉互联预试'!$A$3:$AK$68</definedName>
    <definedName name="_xlnm._FilterDatabase" localSheetId="9" hidden="1">'4、终端场避雷器试验'!$A$3:$AB$97</definedName>
    <definedName name="_xlnm._FilterDatabase" localSheetId="10" hidden="1">'5、电缆护套环流检测'!$A$3:$Z$815</definedName>
    <definedName name="_xlnm._FilterDatabase" localSheetId="11" hidden="1">'6、电缆终端红外检测'!$A$3:$Z$658</definedName>
    <definedName name="_xlnm._FilterDatabase" localSheetId="12" hidden="1">'7、避雷器红外检测'!$A$3:$Z$375</definedName>
    <definedName name="_xlnm._FilterDatabase" localSheetId="13" hidden="1">'8、非直埋式中间接头红外检测 '!$A$3:$Z$505</definedName>
    <definedName name="_xlnm._FilterDatabase" localSheetId="14" hidden="1">'9、局放试验计划'!$A$3:$V$88</definedName>
  </definedNames>
  <calcPr calcId="144525"/>
</workbook>
</file>

<file path=xl/sharedStrings.xml><?xml version="1.0" encoding="utf-8"?>
<sst xmlns="http://schemas.openxmlformats.org/spreadsheetml/2006/main" count="115699" uniqueCount="6580">
  <si>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</si>
  <si>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</si>
  <si>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</si>
  <si>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</si>
  <si>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</si>
  <si>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</si>
  <si>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</si>
  <si>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</si>
  <si>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</si>
  <si>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</si>
  <si>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</si>
  <si>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</si>
  <si>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</si>
  <si>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</si>
  <si>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</si>
  <si>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</si>
  <si>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</si>
  <si>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</si>
  <si>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</si>
  <si>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</si>
  <si>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</si>
  <si>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</si>
  <si>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</si>
  <si>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</si>
  <si>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</si>
  <si>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</si>
  <si>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</si>
  <si>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</si>
  <si>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</si>
  <si>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</si>
  <si>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</si>
  <si>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</si>
  <si>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</si>
  <si>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</si>
  <si>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</si>
  <si>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</si>
  <si>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</si>
  <si>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</si>
  <si>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</si>
  <si>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</si>
  <si>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</si>
  <si>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</si>
  <si>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</si>
  <si>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</si>
  <si>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</si>
  <si>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</si>
  <si>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</si>
  <si>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</si>
  <si>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</si>
  <si>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</si>
  <si>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</si>
  <si>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</si>
  <si>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</si>
  <si>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</si>
  <si>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</si>
  <si>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</si>
  <si>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</si>
  <si>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</si>
  <si>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</si>
  <si>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</si>
  <si>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</si>
  <si>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</si>
  <si>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</si>
  <si>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</si>
  <si>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</si>
  <si>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</si>
  <si>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</si>
  <si>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</si>
  <si>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</si>
  <si>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</si>
  <si>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</si>
  <si>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</si>
  <si>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</si>
  <si>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</si>
  <si>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</si>
  <si>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</si>
  <si>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</si>
  <si>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</si>
  <si>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</si>
  <si>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</si>
  <si>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</si>
  <si>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</si>
  <si>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</si>
  <si>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</si>
  <si>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</si>
  <si>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</si>
  <si>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</si>
  <si>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</si>
  <si>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</si>
  <si>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</si>
  <si>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</si>
  <si>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</si>
  <si>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</si>
  <si>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</si>
  <si>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</si>
  <si>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</si>
  <si>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</si>
  <si>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</si>
  <si>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</si>
  <si>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</si>
  <si>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</si>
  <si>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</si>
  <si>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</si>
  <si>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</si>
  <si>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</si>
  <si>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</si>
  <si>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</si>
  <si>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</si>
  <si>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</si>
  <si>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</si>
  <si>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</si>
  <si>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</si>
  <si>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</si>
  <si>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</si>
  <si>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</si>
  <si>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</si>
  <si>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</si>
  <si>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</si>
  <si>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</si>
  <si>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</si>
  <si>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</si>
  <si>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</si>
  <si>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</si>
  <si>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</si>
  <si>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</si>
  <si>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</si>
  <si>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</si>
  <si>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</si>
  <si>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</si>
  <si>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</si>
  <si>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</si>
  <si>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</si>
  <si>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</si>
  <si>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</si>
  <si>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
2024-08-12 10:25:39
2024-08-06 10:53:12
2024-08-09 09:30:48
2024-08-16 09:45:33
2024-08-09 11:35:03
2024-08-09 09:30:00
2024-08-06 09:19:00
2024-08-06 09:09:00
2024-08-06 09:30:00
2024-08-05 09:35:00
2024-08-06 09:08:00
2024-08-05 09:30:47
2024-08-05 09:36:00
2024-08-01 09:45:00
2024-09-27 09:24:00
2024-09-09 10:45:19
2024-09-11 10:15:46
2024-09-25 09:00:00
2024-09-25 09:05:00
2024-09-10 09:20:00
2024-09-23 09:21:00
2024-09-13 08:30:00
2024-09-03 09:15:00
2024-09-03 09:30:00
2024-09-04 09:30:00
2024-09-03 09:30:00
2024-09-02 12:23:07
2024-09-02 11:34:24
2024-09-02 09:30:00
2024-09-02 09:30:00
2024-10-08 08:30:00
2024-10-24 09:15:00
2024-10-08 09:11:00
2024-10-11 09:15:00
2024-10-12 09:08:00
2024-10-15 09:00:00
2024-10-15 09:02:00
2024-10-08 09:09:00
2024-10-09 09:12:00
2024-10-10 08:50:00
2024-10-11 09:20:00
2024-10-09 09:00:00</t>
  </si>
  <si>
    <t>SCWH0301240622000854
SCWH0301240108012293
SCWH0301240622000850
SCWH0301240108012285
SCWH0301240108012288
SCWH0301240108012295
SCWH0301240108012292
SCWH0301240108012286
SCWH0301240108012290
SCWH0301240108012294
SCWH0301240105011268
SCWH0301240812005782
SCWH0301240812005789
SCWH0301240813000451
SCWH0301240815000656
SCWH0301240814000408
SCWH0301240721000216
SCWH0301240108012575
SCWH0301240108012580
SCWH0301240108012573
SCWH0301240108012578
SCWH0301240108012584
SCWH0301240721000212
SCWH0301240108012579
SCWH0301240108012586
SCWH0301240820000608
SCWH0301240109001502
SCWH0301240830010848
SCWH0301240109009282
SCWH0301240906008106
SCWH0301240105011267
SCWH0301240105011275
SCWH0301240823000242
SCWH0301240105011270
SCWH0301240820001445
SCWH0301240105011274
SCWH0301240105011272
SCWH0301240820000604
SCWH0301240109001330
SCWH0301240820000609
SCWH0301240105011266
SCWH0301240922009072
SCWH0301240108012623
SCWH0301240108012614
SCWH0301240108012612
SCWH0301240108012619
SCWH0301240108012613
SCWH0301240108012615
SCWH0301240930101682
SCWH0301240930101673
SCWH0301240930101678
SCWH0301240930101671
SCWH0301240930101684</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</si>
  <si>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500kV蓄北线无人机精细化巡线：机巡线路巡视（精细化、红外）：500kV蓄北线#74-#90
500kV蓄北线无人机精细化巡线：机巡线路巡视（精细化、红外）：500kV蓄北线#186-#197
500kV蓄北线无人机精细化巡线：机巡线路巡视（精细化、红外）：500kV蓄北线#91-#124
500kV蓄北线无人机精细化巡线：机巡线路巡视（精细化、红外）：500kV蓄北线#129-#142
500kV蓄北线无人机精细化巡线：机巡线路巡视（精细化、红外）：500kV蓄北线#125-#128
500kV蓄北线导线连接位置红外测温：500kV蓄北线#111-#112塔段、#114-#115塔段、120-#121、#124-#125塔段重要交叉跨越红外测温（2024年8月）
500kV蓄北线导线连接位置红外测温：500kV蓄北线#192-#193重要交叉跨越红外测温（2024年8月）
500kV蓄北线导线连接位置红外测温：500kV蓄北线#198-#199、#214-#215重要交叉跨越红外测温（2024年8月）
500kV蓄北线导线连接位置红外测温：500kV蓄北线#186-#187、#187+1-#188、#188-#189塔段重要交叉跨越红外测温（2024年8月）
500kV蓄北线导线连接位置红外测温：500kV蓄北线#136-#137、#139-#140、#159-#160重要交叉跨越红外测温（2024年8月）
500kV蓄北线导线连接位置红外测温：500kV蓄北线#223-#224、#228-#229重要交叉跨越红外测温（2024年8月）
500kV蓄北线线路特殊巡维：一点一册无人机巡视：500kV蓄北线#139-#140（2024年8月）
500kV蓄北线导线连接位置红外测温：500kV蓄北线#8-#9重要交叉跨越红外测温（2024年8月）
500kV蓄北线导线连接位置红外测温：500kV蓄北线#98-#99、#111-#112、#114-#115、#120-#121、#124-#125重要交叉跨越红外测温（2024年8月）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500kV蓄北线无人机精细化巡线：机巡线路巡视（7-9月精细化）：（Ⅱ级）500kV蓄北线#176 -#184；
500kV蓄北线无人机精细化巡线：机巡线路巡视（精细化、红外）：500kV蓄北线#165 -#176
500kV蓄北线导线连接位置红外测温：合成绝缘子（避雷器）红外测温：接续管红外测温：500kV蓄北线#01-#13、#74-229塔段（2024年7月-12月）
500kV蓄北线                驳接头航线规划：500kV蓄北线#74-#105接头测温、无人机线路规划
500kV蓄北线导线连接位置红外测温：500kV蓄北线#98-#99重要交叉跨越红外测温（2024年9月）
500kV蓄北线导线连接位置红外测温：500kV蓄北线#8-#9重要交叉跨越红外测温（2024年9月）
500kV蓄北线无人机精细化巡线：机巡线路巡视（精细化、红外）：500kV蓄北线#142-#164
500kV蓄北线导线连接位置红外测温：500kV蓄北线#198-#199、#214-#215重要交叉跨越红外测温（2024年9月）
500kV蓄北线导线连接位置红外测温：500kV蓄北线#192-#193塔段重要交叉跨越红外测温（2024年9月）
500kV蓄北线导线连接位置红外测温：500kV蓄北线#223-#224、#228-#229重要交叉跨越红外测温（2024年9月）
500kV蓄北线导线连接位置红外测温：500kV蓄北线#186-#187、#187+1-#188、#188-#189塔段重要交叉跨越红外测温（2024年9月）
500kV蓄北线线路特殊巡维：一点一册无人机巡视：500kV蓄北线#139-#140（2024年9月）
500kV蓄能AB联络线、500kV蓄北线无人机精细化巡线：机巡线路巡视（7-9月精细化）：（Ⅱ级）500kV蓄能AB联络线#01-#08；500kV蓄北线#01-#13
500kV蓄北线导线连接位置红外测温：500kV蓄北线#98-#99塔段、#111-#112塔段、#114-#115塔段、120-#121、#124-#125塔段每月定检测温作业（2024年9月）
500kV蓄北线导线连接位置红外测温：500kV蓄北线#136-#137、#139-#140、重要交叉跨越红外测温（2024年9月）
500kV蓄北线线路特殊巡维：一点一册无人机巡视：500kV蓄北线#139-#140（2024年10月）
500kV蓄北线导线连接位置红外测温：500kV蓄北线#8-#9重要交叉跨越红外测温（2024年10月）
500kV蓄北线导线连接位置红外测温：500kV蓄北线#98-#99重要交叉跨越红外测温（2024年10月）
500kV蓄北线导线连接位置红外测温：500kV蓄北线#192-#193、#194-#195重要交叉跨越红外测温（2024年10月）
500kV蓄北线导线连接位置红外测温：500kV蓄北线#186-#187、#187+1-#188、#188-#189塔段重要交叉跨越红外测温（2024年10月）
500kV蓄北线导线连接位置红外测温：500kV蓄北线#223-#224、#228-#229重要交叉跨越红外测温（2024年10月）
500kV蓄北线导线连接位置红外测温：500kV蓄北线#198-#199、#199-#199+1、#200-#201、#211-#212、#214-#215重要交叉跨越红外测温（2024年10月）
500kV蓄北线驳接头航线规划：500kV蓄北线#73-#100接头测温、无人机线路规划                 
500kV蓄北线驳接头航线规划：500kV蓄北线#111-#130塔段接头测温、无人机线路规划
500kV蓄北线驳接头航线规划：500kV蓄北线#130-#160接头测温、无人机线路规划
500kV蓄北线驳接头无人机航线规划：500kV蓄北线#151-#198接头测温、无人机线路规划
500kV蓄北线驳接头航线规划：500kV蓄北线##179-#182塔段接头测温、无人机线路规划
</t>
  </si>
  <si>
    <t>#179-#182
#151-#198
#130-#160
#111-#130
#73-#100
#214-#215
#211-#212
#200-#201
#199-#199
#198-#199
#228-#229
#223-#224
#188-#189
#186-#187
#194-#195
#192-#193
#98-#99
#139-#140</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</si>
  <si>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</si>
  <si>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</si>
  <si>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</si>
  <si>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</si>
  <si>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</si>
  <si>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</si>
  <si>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</si>
  <si>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2024-09-27 09:00:00
2024-09-02 11:34:24</t>
  </si>
  <si>
    <t>SCWH0301240109009312
SCWH0301240109001330</t>
  </si>
  <si>
    <t xml:space="preserve">500kV蓄能AB联络线导线连接位置红外测温：合成绝缘子（避雷器）红外测温：接续管红外测温：500kV蓄能AB联络线#01-#8塔段（2024年7月-12月）
500kV蓄能AB联络线、500kV蓄北线无人机精细化巡线：机巡线路巡视（7-9月精细化）：（Ⅱ级）500kV蓄能AB联络线#01-#08；500kV蓄北线#01-#13
</t>
  </si>
  <si>
    <t>#01-#13
#01-#08</t>
  </si>
  <si>
    <t>9月份已完成</t>
  </si>
  <si>
    <t>110kV</t>
  </si>
  <si>
    <t>从明森线</t>
  </si>
  <si>
    <t>朱国坚</t>
  </si>
  <si>
    <t>2024-07-30 08:50:00
2024-07-22 09:46:00
2024-07-15 08:43:00
2024-07-29 08:41:00
2024-08-29 09:00:00
2024-08-07 10:01:52
2024-08-08 09:53:40
2024-08-07 10:03:12
2024-08-02 09:09:00
2024-09-29 09:00:00
2024-09-04 09:22:00
2024-09-04 09:35:19
2024-09-11 10:36:21
2024-09-04 08:54:00
2024-09-04 09:18:00
2024-10-16 09:00:00
2024-09-29 09:00:00</t>
  </si>
  <si>
    <t>SCWH0301240108012284
SCWH0301240622000971
SCWH0301240108012289
SCWH0301240108012293
SCWH0301240108012585
SCWH0301240808003404
SCWH0301240808003168
SCWH0301240807003137
SCWH0301240108012577
SCWH0301240906008109
SCWH0301240105011260
SCWH0301240920001693
SCWH0301240830010845
SCWH0301240105011269
SCWH0301240105011259
SCWH0301240108012624
SCWH0301240906008109</t>
  </si>
  <si>
    <t xml:space="preserve">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110kV从明森线导线连接位置红外测温：110kV从明森线#05-#06重要交叉跨越红外测温（2024年8月）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110kV从明森线导线连接位置红外测温：110kV从明森线#05-#06重要交叉跨越红外测温（2024年9月）
110kV从明森线无人机精细化巡线：机巡线路巡视（精细化、红外）：110kV从明森线#01-#62
110kV从明森线无人机精细化巡线：机巡线路巡视（精细化、红外）：110kV从明森线#95-#118
110kV森养甲线、110kV森养乙线、110kV从明森线导线连接位置红外测温：110kV森养甲线#4-#5、#13-#14、110kV森养乙线#4-#5、#11-#12、110kV从明森线#107-#108、#114-#115重要交叉跨越红外测温（2024年9月）
110kV从明森线、110kV森养甲线云星甲支线导线连接位置红外测温：110kV从明森线#92-#93、110kV森养甲线云星甲支线#10-#11、#13-#14重要交叉跨越红外测温（2024年9月）
110kV森养甲线、110kV森养乙线、110kV从明森线导线连接位置红外测温：110kV森养甲线#4-#5、#13-#14、110kV森养乙线#4-#5、#11-#12、110kV从明森线#92-#93、#107-#108、#114-#115、110kV森温线宝珠乙支线#10-#11重要交叉跨越红外测温（2024年10月）
110kV森养甲线、110kV森养乙线、110kV从明森线驳接头无人机航线规划：110kV森养甲线#01-#26、110kV森养乙线#01-#26、110kV从明森线#92-#113接头测温、无人机线路规划
</t>
  </si>
  <si>
    <t>#92-#113
#01-#26
#01-#26
#10-#11
#114-#115
#107-#108
#92-#93
#11-#12
#13-#14</t>
  </si>
  <si>
    <t>一般</t>
  </si>
  <si>
    <t>从明森线宝珠甲支线</t>
  </si>
  <si>
    <t>2024-03-22 10:18:10
2024-03-22 10:18:10
2024-03-22 10:37:09
2024-03-22 10:18:10
2024-06-25 09:06:00</t>
  </si>
  <si>
    <t>SCWH0301240408005493
SCWH0301240326004931
SCWH0301240326004932
SCWH0301240408005493
SCWH0301240109001437</t>
  </si>
  <si>
    <t xml:space="preserve">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</si>
  <si>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</si>
  <si>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</si>
  <si>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</si>
  <si>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</si>
  <si>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
2024-08-01 08:37:00
2024-09-30 08:59:00
2024-09-04 09:00:00
2024-10-14 09:10:00
2024-10-12 09:11:00
2024-09-30 08:59:00</t>
  </si>
  <si>
    <t>SCWH0301240105015323
SCWH0301240109009336
SCWH0301240108012929
SCWH0301240108001059
SCWH0301240506000524
SCWH0301240506000689
SCWH0301240108012190
SCWH0301240108002173
SCWH0301240105010130
SCWH0301240108012287
SCWH0301240108012582
SCWH0301240913004358
SCWH0301240105011265
SCWH0301240930101680
SCWH0301240108012611
SCWH0301240913004358</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</si>
  <si>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110kV街灌线、110kV桃灌线、110kV森养甲线桃莲甲支线驳接头航线规划：110kV街灌线#01-#31、110kV桃灌线#01-#20、110kV森养甲线桃莲甲支线#40-#48接头测温、无人机线路规划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t>
  </si>
  <si>
    <t>#40-#48
#01-#20
#01-#31
#26-#27
#26-#27
#13-#14
#10-#11
#07-#08
#51-#52
#41-#42
#30-#31
#22-#23
#21-#22
#18-#19
#11-#20</t>
  </si>
  <si>
    <t>2月份已完成</t>
  </si>
  <si>
    <t>桃灌线</t>
  </si>
  <si>
    <t>2024-03-22 09:42:00
2024-04-26 09:08:00
2024-04-25 09:07:00
2024-05-07 09:56:23
2024-05-06 10:09:00
2024-05-06 10:09:00
2024-05-07 09:56:23
2024-06-24 09:06:00
2024-09-30 08:59:00
2024-10-14 09:10:00
2024-09-30 08:59:00</t>
  </si>
  <si>
    <t>SCWH0301240109009342
SCWH0301240426001983
SCWH0301240424027498
SCWH0301240507009313
SCWH0301240506000524
SCWH0301240506000689
SCWH0301240506000523
SCWH0301240109001775
SCWH0301240913004358
SCWH0301240930101680
SCWH0301240913004358</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</si>
  <si>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110kV街灌线、110kV桃灌线、110kV森养甲线桃莲甲支线驳接头航线规划：110kV街灌线#01-#31、110kV桃灌线#01-#20、110kV森养甲线桃莲甲支线#40-#48接头测温、无人机线路规划
110kV街灌线、110kV桃灌线、110kV森温线、110kV森养乙线驳接头航线规划：110kV街灌线#11-#20 、110kV桃灌线#18-#19、110kV森温线#21-#22、#22-#23、110kV森养乙线#30-#31接头测温、无人机线路规划
110kV街灌线、110kV桃灌线、110kV森养甲线桃莲甲支线驳接头航线规划：110kV街灌线#01-#31、110kV桃灌线#01-#20、110kV森养甲线桃莲甲支线#40-#48接头测温、无人机线路规划
</t>
  </si>
  <si>
    <t>#40-#48
#01-#20
#01-#31
#30-#31
#22-#23
#21-#22
#18-#19
#11-#20</t>
  </si>
  <si>
    <t>流吕线</t>
  </si>
  <si>
    <t>钟镇光</t>
  </si>
  <si>
    <t>2024-01-12 09:00:00
2024-02-05 09:00:00
2024-02-04 09:00:00
2024-03-07 09:00:00
2024-03-06 09:00:00
2024-03-05 09:00:00
2024-04-08 10:03:26
2024-04-01 09:00:00
2024-05-28 09:15:00
2024-05-23 09:14:00
2024-05-23 09:13:00
2024-06-25 09:07:00
2024-06-20 10:24:15
2024-06-20 09:15:00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</si>
  <si>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</si>
  <si>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t>
  </si>
  <si>
    <t>#58-#59
#55-#56
#53-#54
#38-#39
#35-#36
#33-#34
#82-#83
#57-#58
#55-#56
#50-#51
#33-#34
#01-#74</t>
  </si>
  <si>
    <t>流森线</t>
  </si>
  <si>
    <t>李思源</t>
  </si>
  <si>
    <t>2024-07-31 10:28:54
2024-07-10 09:00:00
2024-07-09 09:00:00
2024-08-28 09:00:00
2024-08-06 09:12:00
2024-07-31 10:28:54
2024-08-02 08:42:00
2024-08-05 09:38:00
2024-09-24 09:10:00
2024-09-09 09:35:00
2024-09-20 08:35:00
2024-09-03 09:10:00
2024-09-26 08:40:00
2024-10-12 08:55:00</t>
  </si>
  <si>
    <t>SCWH0301240813000185
SCWH0301240108012296
SCWH0301240108012297
SCWH0301240109009350
SCWH0301240730005874
SCWH0301240813000185
SCWH0301240108012581
SCWH0301240108012574
SCWH0301240830010775
SCWH0301240105011261
SCWH0301240914000562
SCWH0301240105011262
SCWH0301240830010844
SCWH0301240108012621</t>
  </si>
  <si>
    <t xml:space="preserve">110kV流森线;110kV流吕线无人机精细化巡线：机巡线路巡视（精细化、红外）：110kV流森线#01-#12、110kV流吕线#01-#05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110kV流森线导线连接位置红外测温：合成绝缘子（避雷器）红外测温：接续管红外测温：110kV流森线#01-#23塔段（2024年）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110kV流森线;110kV流吕线无人机精细化巡线：机巡线路巡视（精细化、红外）：110kV流森线#01-#12、110kV流吕线#01-#05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35kV良吕线、110kV流森线、110kV流吕线导线连接位置红外测温：35kV良吕线#04-#05、#10-#11、#19-#20、#21-#22、#32-#33、#34-#35、#39-#40、#40-#41、#41-#42、110kV流森线#10-#11、110kV流吕线#06-#07重要交叉跨越红外测温（2024年8月）
110kV森吕线、110kV流吕线、110kV流森线驳接头航线规划：110kV森吕线#61-#94 、110kV流吕线#41-#74、110kV流森线#01-#18接头测温、无人机线路规划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110kV流森线无人机精细化巡线：机巡线路巡视（精细化、红外）：110kV流森线#03-#23
35kV良吕线、110kV森良甲线、110kV流森线导线连接位置红外测温：35kV良吕线#04-#05、#10-#11、#19-#20、#21-#22、#32-#33、#34-#35、#39-#40、#40-#41、#41-#42、110kV森良甲线#8-#9、110kV流森线#10-#11、#15-#16重要交叉跨越红外测温（2024年9月）
110kV流吕线、110kV流森线无人机精细化巡线：机巡线路巡视（精细化、红外）：110kV流吕线#01-#04、#23-#52，110kV流森线#01-#02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</si>
  <si>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#01-#02
#23-#52
#01-#04</t>
  </si>
  <si>
    <t>森良甲线</t>
  </si>
  <si>
    <t>2024-01-12 09:00:00
2024-01-11 09:00:00
2024-02-02 09:00:00
2024-03-18 09:38:00
2024-03-28 09:30:00
2024-03-05 09:00:00
2024-04-10 09:31:00
2024-05-28 10:10:16
2024-06-27 09:02:00
2024-06-24 09:09:00
2024-07-31 08:47:00
2024-07-10 09:00:00
2024-07-09 09:00:00
2024-08-06 09:12:00
2024-08-02 08:42:00
2024-09-09 09:35:00
2024-09-03 09:10:00
2024-10-12 08:55:00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</si>
  <si>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
SCWH0301240730005874
SCWH0301240108012581
SCWH0301240105011261
SCWH0301240105011262
SCWH0301240108012621</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</si>
  <si>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35kV良吕线、110kV森良甲线、110kV流森线导线连接位置红外测温：35kV良吕线#04-#05、#10-#11、#19-#20、#21-#22、#32-#33、#34-#35、#39-#40、#40-#41、#41-#42、110kV森良甲线#8-#9、110kV流森线#10-#11、#15-#16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</si>
  <si>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t>
  </si>
  <si>
    <t>森良乙线</t>
  </si>
  <si>
    <t>2024-01-11 09:00:00
2024-02-02 09:00:00
2024-03-04 08:54:00
2024-03-05 09:00:00
2024-04-10 09:31:00
2024-05-28 10:10:16
2024-06-24 09:09:00
2024-07-30 09:00:00
2024-07-09 09:00:00
2024-08-23 09:00:00
2024-08-06 09:12:00
2024-08-02 08:42:00
2024-09-29 09:08:00
2024-09-09 09:35:00
2024-09-04 09:00:00
2024-10-12 08:55:00
2024-09-29 09:08:00</t>
  </si>
  <si>
    <t>SCWH0301231225080130
SCWH0301240105015320
SCWH0301240108012929
SCWH0301240108012926
SCWH0301240108001060
SCWH0301240108012189
SCWH0301240105010216
SCWH0301240108012287
SCWH0301240108012297
SCWH0301240109009359
SCWH0301240730005874
SCWH0301240108012581
SCWH0301240913004351
SCWH0301240105011261
SCWH0301240105011265
SCWH0301240108012621
SCWH0301240913004351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</si>
  <si>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110kV森良乙线导线连接位置红外测温：合成绝缘子（避雷器）红外测温：接续管红外测温：110kV森良乙线#01-#13塔段（2024年）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110kV森良乙线导线连接位置红外测温：110kV森良乙线#08-#09重要交叉跨越红外测温（2024年9月）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110kV森良乙线导线连接位置红外测温：110kV森良乙线#08-#09重要交叉跨越红外测温（2024年9月）
</t>
  </si>
  <si>
    <t>#08-#09
#10-#11
#15-#16
#18-#19</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</si>
  <si>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</si>
  <si>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
2024-08-21 08:40:00
2024-08-06 09:12:00
2024-08-02 08:42:00
2024-08-05 09:39:00
2024-08-01 08:42:00
2024-09-24 09:10:00
2024-09-26 09:25:00
2024-09-09 09:35:00
2024-09-04 09:00:00
2024-09-02 08:44:00
2024-07-24 09:58:22
2024-10-16 08:55:00
2024-10-12 08:55:00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</si>
  <si>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
SCWH0301240801007318
SCWH0301240730005874
SCWH0301240108012581
SCWH0301240108012576
SCWH0301240730005875
SCWH0301240830010775
SCWH0301240830011019
SCWH0301240105011261
SCWH0301240105011265
SCWH0301240105011273
SCWH0301241018012020
SCWH0301240108012617
SCWH0301240108012621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</si>
  <si>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110kV森吕线;110kV流吕线无人机精细化巡线：机巡线路巡视（精细化、红外）：110kV森吕线#75-#94、110kV流吕线#55-#74
110kV森吕线;110kV森温线;110kV流森线;110kV森桃线;110kV森良甲线;110kV森良乙线无人机精细化巡线：机巡线路巡视（精细化、红外）：110kV森良甲线#01-#12、110kV森良乙线#01-#13、110kV森吕线#01-#10、110kV流森线#13-#23、110kV森温线#01-#10、10kV森桃线#01-#10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35kV良吕线、110kV流吕线、110kV森吕线导线连接位置红外测温：35kV良吕线#50-#51、#55-#56、#57-#58、#82-#83、110kV流吕线#33-#34、#35-#36、#38-#39、110kV森吕线#53-#54、#55-#56、#58-#59重要交叉跨越红外测温（2024年8月）
110kV森吕线;110kV流吕线无人机精细化巡线：机巡线路巡视（精细化、红外）：110kV森吕线#44-#66、110kV流吕线#24-#46
110kV森吕线、110kV流吕线、110kV流森线驳接头航线规划：110kV森吕线#61-#94 、110kV流吕线#41-#74、110kV流森线#01-#18接头测温、无人机线路规划
110kV森吕线、110kV流吕线、35kV良吕线驳接头航线规划：110kV森吕线#61-#94、110kV流吕线#41-#74、35kV良吕线#50-#83接头测温、无人机线路规划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35kV良吕线、110kV流吕线、110kV森吕线导线连接位置红外测温：35kV良吕线#50-#51、#55-#56、#57-#58、#82-#83、110kV流吕线#33-#34、#35-#36、#38-#39、110kV森吕线#53-#54、#55-#56、#58-#59重要交叉跨越红外测温（2024年9月）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35kV良吕线、110kV流吕线、110kV森吕线导线连接位置红外测温：35kV良吕线#50-#51、#55-#56、#57-#58、#82-#83、110kV流吕线#33-#34、#35-#36、#38-#39、110kV森吕线#53-#54、#55-#56、#58-#59重要交叉跨越红外测温（2024年10月）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t>
  </si>
  <si>
    <t>#10-#11
#15-#16
#18-#19
#58-#59
#55-#56
#53-#54
#38-#39
#35-#36
#33-#34
#82-#83
#57-#58
#55-#56
#50-#51
#00-#08
#01-#02
#28-#42
#22-#43
#11-#36</t>
  </si>
  <si>
    <t>森温线</t>
  </si>
  <si>
    <t>吴日冲</t>
  </si>
  <si>
    <t>2024-01-11 09:00:00
2024-02-02 09:00:00
2024-02-01 09:00:00
2024-03-22 10:18:10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
2024-08-06 09:12:00
2024-08-07 10:01:52
2024-08-08 09:53:40
2024-08-07 10:03:12
2024-08-06 09:44:39
2024-08-02 08:42:00
2024-08-01 08:37:00
2024-08-02 09:09:00
2024-09-27 09:24:00
2024-09-25 08:38:00
2024-09-30 09:13:00
2024-09-26 09:12:00
2024-09-09 09:35:00
2024-09-04 09:25:00
2024-09-04 09:00:00
2024-07-24 09:58:22
2024-10-21 08:50:00
2024-10-16 09:00:00
2024-10-14 09:10:00
2024-10-12 08:55:00
2024-10-12 09:11:00
2024-09-30 09:13:00</t>
  </si>
  <si>
    <t>SCWH0301231225080130
SCWH0301240105015320
SCWH0301240105015323
SCWH0301240408005493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
SCWH0301240730005874
SCWH0301240808003404
SCWH0301240808003168
SCWH0301240807003137
SCWH0301240808001737
SCWH0301240108012581
SCWH0301240108012582
SCWH0301240108012577
SCWH0301240820000608
SCWH0301240906008108
SCWH0301240913004343
SCWH0301240830011020
SCWH0301240105011261
SCWH0301240105011263
SCWH0301240105011265
SCWH0301241018012020
SCWH0301240930101670
SCWH0301240108012624
SCWH0301240930101680
SCWH0301240108012621
SCWH0301240108012611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</si>
  <si>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110kV森温线驳接头航线规划：110kV森温线#24-#25接头测温、无人机线路规划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110kV森温线、110kV森桃线驳接头航线规划：110kV森温线#43-#50、110kV森桃线#16-#36接头测温、无人机线路规划
</t>
  </si>
  <si>
    <t>#16-#36
#43-#50
#26-#27
#26-#27
#13-#14
#10-#11
#07-#08
#51-#52
#41-#42
#10-#11
#15-#16
#18-#19
#30-#31
#22-#23
#21-#22
#18-#19
#11-#20
#10-#11
#114-#115
#107-#108
#92-#93
#11-#12
#13-#14
#24-#25
#00-#08
#01-#02
#28-#42
#22-#43
#11-#36</t>
  </si>
  <si>
    <t>森温线宝珠乙支线</t>
  </si>
  <si>
    <t>2024-01-11 09:00:00
2024-02-02 09:00:00
2024-02-01 09:00:00
2024-03-22 10:18:10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
2024-08-07 10:01:52
2024-08-08 09:53:40
2024-08-07 10:03:12
2024-08-01 08:37:00
2024-08-02 09:09:00
2024-09-27 09:24:00
2024-09-04 09:25:00
2024-09-04 09:00:00
2024-07-24 09:58:22
2024-10-16 09:00:00
2024-10-12 09:11:00</t>
  </si>
  <si>
    <t>SCWH0301231225080130
SCWH0301240105015320
SCWH0301240105015323
SCWH0301240408005493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
SCWH0301240808003404
SCWH0301240808003168
SCWH0301240807003137
SCWH0301240108012582
SCWH0301240108012577
SCWH0301240820000608
SCWH0301240105011263
SCWH0301240105011265
SCWH0301241018012020
SCWH0301240108012624
SCWH0301240108012611</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</si>
  <si>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110kV森养乙线、110kV森温线宝珠乙支线、110kV从明森线宝珠甲支线无人机精细化巡线：机巡线路巡视（精细化）：110kV森养乙线#25、110kV森温线宝珠乙支线#67-#69、110kV从明森线宝珠甲支线#00-#02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110kV从明森线、110kV森温线宝珠乙支线无人机精细化巡线：机巡线路巡视（精细化、红外）：110kV从明森线#56-#65，110kV森温线宝珠乙支线#38-#47
110kV从明森线、110kV森温线宝珠乙支线无人机精细化巡线：机巡线路巡视（精细化、红外）：110kV从明森线#66-#70，110kV森温线宝珠乙支线#33-#37
110kV从明森线、110kV森温线宝珠乙支线无人机精细化巡线：机巡线路巡视（精细化、红外）：110kV从明森线#87-#89、#71-#73，110kV森温线宝珠乙支线#14-#16、#30-32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500kV蓄北线、110kV森温线、110kV森温线宝珠乙支线导线连接位置红外测温：500kV蓄北线#77塔段、#174-#175塔段；110kV森温线#50-#51塔段；110kV森温线宝珠乙支线#44-#45塔段半张力预绞丝周期化定检测温作业（2024年9月）
110kV森温线宝珠乙支线导线连接位置红外测温：110kV森温线宝珠乙支线#7-#8塔段重要交叉跨越红外测温（2024年9月）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t>
  </si>
  <si>
    <t>#26-#27
#26-#27
#13-#14
#10-#11
#07-#08
#51-#52
#41-#42
#10-#11
#114-#115
#107-#108
#92-#93
#11-#12
#13-#14
#00-#08
#01-#02
#28-#42
#22-#43
#11-#36</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</si>
  <si>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</si>
  <si>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
2024-08-06 09:12:00
2024-08-06 09:44:39
2024-08-02 08:42:00
2024-09-25 08:38:00
2024-09-30 09:13:00
2024-09-26 09:12:00
2024-09-09 09:35:00
2024-10-12 08:55:00
2024-10-08 08:30:00
2024-09-30 09:13:00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</si>
  <si>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
SCWH0301240730005874
SCWH0301240808001737
SCWH0301240108012581
SCWH0301240906008108
SCWH0301240913004343
SCWH0301240830011020
SCWH0301240105011261
SCWH0301240108012621
SCWH0301240930101676
SCWH0301240913004343</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</si>
  <si>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吕线;110kV森温线;110kV流森线;110kV森桃线;110kV森良甲线;110kV森良乙线无人机精细化巡线：机巡线路巡视（精细化、红外）：110kV森良甲线#01-#12、110kV森良乙线#01-#13、110kV森吕线#01-#10、110kV流森线#13-#23、110kV森温线#01-#10、10kV森桃线#01-#10
110kV森温线、110kV森桃线无人机精细化巡线：机巡线路巡视（精细化、红外）：110kV森温线#12-#30、110kV森桃线#12-#30塔段
110kV森桃线、110kV森温线、110kV森良乙线、110kV森吕线、110kV森良甲线、110kV流森线导线连接位置红外测温：110kV森桃线#05-#06、110kV森温线#05-#06、110kV森良乙线#05-#06、#08-#09、110kV森吕线#05-#06、#08-#09、110kV森良甲线#05-#06、#08-#09、 110kV流森线#18-#19、#15-#16、重要交叉跨越红外测温（2024年8月）
110kV森温线、110kV森桃线、10kV桃莲甲支线驳接头航线规划：110kV森温线#01-#52、110kV森桃线#01-#35、10kV桃莲甲支线#26-#48接头测温、无人机线路规划
110kV森温线、110kV森桃线驳接头航线规划：110kV森温线#43-#50、110kV森桃线#16-#36接头测温、无人机线路规划
110kV森温线、110kV森桃线  驳接头航线规划：110kV森温线#01-#52、110kV森桃线 #01-#35接头测温、无人机线路规划                 
110kV流吕线、110kV流森线、110kV森良甲线、110kV森吕线、110kV森桃线、110kV森温线、110kV森良乙线导线连接位置红外测温：110kV流吕线#6-#7、110kV流森线#10-#11、#18-#19、110kV森良甲线#5-#6、110kV森吕线#5-#6、110kV森桃线#5-#6、110kV森温线#5-#6、110kV森良乙线#5-#6重要交叉跨越红外测温（2024年9月）
110kV森温线、110kV森桃线、110kV森良乙线、110kV森良甲线、110kV森吕线、110kV流森线导线连接位置红外测温：110kV流森线#18-#19、#15-#16、#10-#11、110kV森良甲线#5-#6、#8-#9、#9-#10、110kV森吕线#5-#6、#8-#9、110kV森桃线#5-#6、110kV森温线#5-#6、110kV森良乙线#5-#6、#8-#9重要交叉跨越红外测温（2024年10月）
110kV森桃线驳接头航线规划：110kV森桃线#36-#47接头测温、无人机线路规划
110kV森温线、110kV森桃线驳接头航线规划：110kV森温线#43-#50、110kV森桃线#16-#36接头测温、无人机线路规划
</t>
  </si>
  <si>
    <t>#16-#36
#43-#50
#36-#47
#10-#11
#15-#16
#18-#19</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</si>
  <si>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</si>
  <si>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</si>
  <si>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
2024-08-30 09:25:00
2024-08-01 08:37:00
2024-08-02 09:09:00
2024-09-30 08:59:00
2024-09-29 09:00:00
2024-09-04 08:54:00
2024-09-04 09:00:00
2024-09-04 09:18:00
2024-07-24 09:58:22
2024-10-30 09:25:00
2024-10-16 09:00:00
2024-10-12 09:11:00
2024-09-30 08:59:00
2024-09-29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</si>
  <si>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
SCWH0301240108012583
SCWH0301240108012582
SCWH0301240108012577
SCWH0301240913004358
SCWH0301240906008109
SCWH0301240105011269
SCWH0301240105011265
SCWH0301240105011259
SCWH0301241018012020
SCWH0301240922009220
SCWH0301240108012624
SCWH0301240108012611
SCWH0301240913004358
SCWH0301240906008109</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</si>
  <si>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110kV森养甲线桃莲甲支线导线连接位置红外测温：110kV森养甲线桃莲甲支线#05-#06重要交叉跨越红外测温（2024年8月）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森养甲线、110kV森养乙线、110kV从明森线导线连接位置红外测温：110kV森养甲线#4-#5、#13-#14、110kV森养乙线#4-#5、#11-#12、110kV从明森线#92-#93、#107-#108、#114-#115、110kV森温线宝珠乙支线#10-#11重要交叉跨越红外测温（2024年10月）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110kV街灌线、110kV桃灌线、110kV森养甲线桃莲甲支线驳接头航线规划：110kV街灌线#01-#31、110kV桃灌线#01-#20、110kV森养甲线桃莲甲支线#40-#48接头测温、无人机线路规划
110kV森养甲线、110kV森养乙线、110kV从明森线驳接头无人机航线规划：110kV森养甲线#01-#26、110kV森养乙线#01-#26、110kV从明森线#92-#113接头测温、无人机线路规划
</t>
  </si>
  <si>
    <t>#92-#113
#01-#26
#01-#26
#40-#48
#01-#20
#01-#31
#26-#27
#26-#27
#13-#14
#10-#11
#07-#08
#51-#52
#41-#42
#10-#11
#114-#115
#107-#108
#92-#93
#11-#12
#13-#14
#00-#08
#01-#02
#28-#42
#22-#43
#11-#36</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</si>
  <si>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</si>
  <si>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
2024-08-30 09:25:00
2024-09-30 08:59:00
2024-07-24 09:58:22
2024-10-30 09:25:00
2024-09-30 08:59:00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</si>
  <si>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
SCWH0301240108012583
SCWH0301240913004358
SCWH0301241018012020
SCWH0301240922009220
SCWH0301240913004358</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</si>
  <si>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110kV森养甲线桃莲甲支线导线连接位置红外测温：110kV森养甲线桃莲甲支线#05-#06重要交叉跨越红外测温（2024年8月）
110kV街灌线、110kV桃灌线、110kV森养甲线桃莲甲支线驳接头航线规划：110kV街灌线#01-#31、110kV桃灌线#01-#20、110kV森养甲线桃莲甲支线#40-#48接头测温、无人机线路规划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110kV森养甲线桃莲甲支线导线连接位置红外测温：110kV森养甲线桃莲甲支线#5-#6重要交叉跨越红外测温（2024年10月）
110kV街灌线、110kV桃灌线、110kV森养甲线桃莲甲支线驳接头航线规划：110kV街灌线#01-#31、110kV桃灌线#01-#20、110kV森养甲线桃莲甲支线#40-#48接头测温、无人机线路规划
</t>
  </si>
  <si>
    <t>#40-#48
#01-#20
#01-#31
#00-#08
#01-#02
#28-#42
#22-#43
#11-#36</t>
  </si>
  <si>
    <t>森养甲线云星甲支线</t>
  </si>
  <si>
    <t>2024-03-04 08:54:00
2024-04-11 09:10:00
2024-05-07 09:48:55
2024-05-07 09:48:55
2024-06-25 09:19:00
2024-06-24 08:50:00
2024-07-30 08:50:00
2024-08-01 08:37:00
2024-09-04 09:00:00
2024-09-04 09:18:00</t>
  </si>
  <si>
    <t>SCWH0301240108012929
SCWH0301240108001065
SCWH0301240507009257
SCWH0301240507009314
SCWH0301240109001954
SCWH0301240109009408
SCWH0301240108012284
SCWH0301240108012582
SCWH0301240105011265
SCWH0301240105011259</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</si>
  <si>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110kV从明森线、110kV森养甲线云星甲支线导线连接位置红外测温：110kV从明森线#92-#93、110kV森养甲线云星甲支线#10-#11、#13-#14重要交叉跨越红外测温（2024年9月）
</t>
  </si>
  <si>
    <t>#13-#14
#10-#11
#92-#93
#26-#27
#26-#27
#51-#52
#41-#42
#08-#09
#13-#14
#10-#11
#01-#02</t>
  </si>
  <si>
    <t>森养乙线</t>
  </si>
  <si>
    <t>2024-02-20 09:00:00
2024-02-01 09:00:00
2024-03-25 10:26:07
2024-03-22 10:18:10
2024-03-22 10:18:10
2024-03-22 10:37:09
2024-03-29 09:17:00
2024-03-04 08:54:00
2024-04-12 09:00:00
2024-04-12 09:00:00
2024-03-25 10:26:07
2024-03-22 10:18:10
2024-05-30 09:02:00
2024-05-11 11:13:05
2024-05-11 11:13:05
2024-05-07 09:15:00
2024-06-27 09:15:00
2024-06-24 09:05:00
2024-06-26 14:00:00
2024-07-15 08:43:00
2024-07-09 09:00:00
2024-08-01 08:37:00
2024-08-02 09:09:00
2024-09-29 09:00:00
2024-09-04 08:54:00
2024-09-04 09:00:00
2024-07-24 09:58:22
2024-10-16 09:00:00
2024-10-14 09:10:00
2024-10-12 09:11:00
2024-09-29 09:00:00</t>
  </si>
  <si>
    <t>SCWH0301240105015327
SCWH0301240105015323
SCWH0301240408005510
SCWH0301240408005493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
SCWH0301240108012582
SCWH0301240108012577
SCWH0301240906008109
SCWH0301240105011269
SCWH0301240105011265
SCWH0301241018012020
SCWH0301240108012624
SCWH0301240930101680
SCWH0301240108012611
SCWH0301240906008109</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</si>
  <si>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110kV街灌线、110kV森养甲线云星甲支线、110kV森温线、110kV森养乙线、110kV森养甲线、110kV森温线宝珠乙支线导线连接位置红外测温：110kV街灌线#01-#02、110kV森养甲线云星甲支线#10-#11、#13-#14、110kV森温线#41-#42、#51-#52、110kV森养乙线#26-#27、110kV森养甲线#26-#27、110kV森温线宝珠乙支线#07-#08重要交叉跨越红外测温（2024年8月）
110kV森养甲线、110kV森养乙线、110kV从明森线、110kV森温线宝珠乙支线导线连接位置红外测温：110kV森养甲线#4-#5、#13-#14、110kV森养乙线#4-#5、#11-#12、110kV从明森线#92-#93、#107-#108、#114-#115、110kV森温线宝珠乙支线#10-#11重要交叉跨越红外测温（2024年8月）
110kV森养甲线、110kV森养乙线、110kV从明森线驳接头无人机航线规划：110kV森养甲线#01-#26、110kV森养乙线#01-#26、110kV从明森线#92-#113接头测温、无人机线路规划
110kV森养甲线、110kV森养乙线、110kV从明森线导线连接位置红外测温：110kV森养甲线#4-#5、#13-#14、110kV森养乙线#4-#5、#11-#12、110kV从明森线#107-#108、#114-#115重要交叉跨越红外测温（2024年9月）
110kV街灌线、110kV森吕线、110kV森温线、110kV森温线宝珠乙支线、110kV森良乙线导线连接位置红外测温：110kV街灌线#01-#02、110kV森养甲线云星甲支线#10-#11、#13-#14、110kV森吕线#08-#09、110kV森温线#41-#42、#51-#52、110kV森温线宝珠乙支线#7-#8、110kV森养甲线#26-#27、110kV森养乙线#26-#27重要交叉跨越红外测温（2024年9月）
110kV森吕线、110kV森温线、110kV森养甲线、110kV森养乙线、110kV森养甲线桃莲甲支线、110kV森温线宝珠乙支线无人机精细化巡线：机巡线路巡视（精细化、红外）：110kV森吕线#11-#36、110kV森温线#30、110kV森养甲线#22-#43、110kV森养乙线#28-#42、110kV森养甲线桃莲甲支线#01-#02、110kV森温线宝珠乙支线#00-#08
110kV森养甲线、110kV森养乙线、110kV从明森线导线连接位置红外测温：110kV森养甲线#4-#5、#13-#14、110kV森养乙线#4-#5、#11-#12、110kV从明森线#92-#93、#107-#108、#114-#115、110kV森温线宝珠乙支线#10-#11重要交叉跨越红外测温（2024年10月）
110kV街灌线、110kV桃灌线、110kV森温线、110kV森养乙线驳接头航线规划：110kV街灌线#11-#20 、110kV桃灌线#18-#19、110kV森温线#21-#22、#22-#23、110kV森养乙线#30-#31接头测温、无人机线路规划
110kV街灌线、110kV森温线、110kV森温线宝珠乙支线、110kV森养甲线云星支线、110kV森养乙线、110kV森养甲线导线连接位置红外测温：110kV街灌线#1-#2、110kV森温线#41-#42、#51-#52、110kV森温线宝珠乙支线#07-#08、110kV森养甲线云星支线#10-#11、#13-#14、110kV森养乙线#26-#27、110kV森养甲线#26-#27 重要交叉跨越红外测温（2024年10月）
110kV森养甲线、110kV森养乙线、110kV从明森线驳接头无人机航线规划：110kV森养甲线#01-#26、110kV森养乙线#01-#26、110kV从明森线#92-#113接头测温、无人机线路规划
</t>
  </si>
  <si>
    <t>#92-#113
#01-#26
#01-#26
#26-#27
#26-#27
#13-#14
#10-#11
#07-#08
#51-#52
#41-#42
#30-#31
#22-#23
#21-#22
#18-#19
#11-#20
#10-#11
#114-#115
#107-#108
#92-#93
#11-#12
#13-#14
#00-#08
#01-#02
#28-#42
#22-#43
#11-#36</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</si>
  <si>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</si>
  <si>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</si>
  <si>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</si>
  <si>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
2024-08-05 09:38:00
2024-08-05 09:39:00
2024-09-26 09:25:00
2024-09-03 09:10:00
2024-09-02 08:44:00
2024-10-30 09:25:00
2024-10-14 09:04:00
2024-10-16 08:55:00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</si>
  <si>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
SCWH0301240108012574
SCWH0301240108012576
SCWH0301240830011019
SCWH0301240105011262
SCWH0301240105011273
SCWH0301240108012620
SCWH0301240108012622
SCWH0301240108012617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</si>
  <si>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35kV良吕线、110kV流森线、110kV流吕线导线连接位置红外测温：35kV良吕线#04-#05、#10-#11、#19-#20、#21-#22、#32-#33、#34-#35、#39-#40、#40-#41、#41-#42、110kV流森线#10-#11、110kV流吕线#06-#07重要交叉跨越红外测温（2024年8月）
35kV良吕线、110kV流吕线、110kV森吕线导线连接位置红外测温：35kV良吕线#50-#51、#55-#56、#57-#58、#82-#83、110kV流吕线#33-#34、#35-#36、#38-#39、110kV森吕线#53-#54、#55-#56、#58-#59重要交叉跨越红外测温（2024年8月）
110kV森吕线、110kV流吕线、35kV良吕线驳接头航线规划：110kV森吕线#61-#94、110kV流吕线#41-#74、35kV良吕线#50-#83接头测温、无人机线路规划
35kV良吕线、110kV森良甲线、110kV流森线导线连接位置红外测温：35kV良吕线#04-#05、#10-#11、#19-#20、#21-#22、#32-#33、#34-#35、#39-#40、#40-#41、#41-#42、110kV森良甲线#8-#9、110kV流森线#10-#11、#15-#16重要交叉跨越红外测温（2024年9月）
35kV良吕线、110kV流吕线、110kV森吕线导线连接位置红外测温：35kV良吕线#50-#51、#55-#56、#57-#58、#82-#83、110kV流吕线#33-#34、#35-#36、#38-#39、110kV森吕线#53-#54、#55-#56、#58-#59重要交叉跨越红外测温（2024年9月）
35kV良吕线导线连接位置红外测温：35kV良吕线#04-#05、#10-#11重要交叉跨越红外测温（2024年10月）
110kV流吕线、35kV良吕线导线连接位置红外测温：110kV流吕线#06-#07、35kV良吕线#19-#20、#21-#22、#32-#33、#34-#35、#39-#40、#40-#41、#41-#42重要交叉跨越红外测温（2024年10月）
35kV良吕线、110kV流吕线、110kV森吕线导线连接位置红外测温：35kV良吕线#50-#51、#55-#56、#57-#58、#82-#83、110kV流吕线#33-#34、#35-#36、#38-#39、110kV森吕线#53-#54、#55-#56、#58-#59重要交叉跨越红外测温（2024年10月）
</t>
  </si>
  <si>
    <t>#58-#59
#55-#56
#53-#54
#38-#39
#35-#36
#33-#34
#82-#83
#57-#58
#55-#56
#50-#51
#41-#42
#40-#41
#39-#40
#34-#35
#32-#33
#21-#22
#19-#20
#06-#07
#10-#11
#04-#05</t>
  </si>
  <si>
    <t>关注</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</si>
  <si>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</si>
  <si>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</si>
  <si>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
2024-07-11 09:04:00
2024-07-08 09:06:00
2024-08-26 08:57:00
2024-08-15 09:11:00
2024-08-05 09:07:00
2024-09-30 09:11:00
2024-09-12 09:13:00
2024-09-11 09:08:00
2024-10-18 09:07:00
2024-10-15 09:09:00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</si>
  <si>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
SCWH0301240103014728
SCWH0301240103014732
SCWH0301240104004592
SCWH0301240103014565
SCWH0301240103014564
SCWH0301240104004799
SCWH0301240103014590
SCWH0301240103014589
SCWH0301240103014759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</si>
  <si>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110kV从兔线导线连接位置红外测温：110kV从兔线#01-#62耐张线夹、复合绝缘子、避雷器红外测温（2024年第2次）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110kV从兔线导线连接位置红外测温：合成绝缘子（避雷器）红外测温：接续管红外测温：110kV从兔线#01-#62（2024年）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</si>
  <si>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#50-#51
#50-#51
#43-#44
#14-#15
#07-#08
#05-#06
#14-#15
#07-#08
#05-#06
#108-#109
#101-#102
#98-#99
#86-#87
#83-#84</t>
  </si>
  <si>
    <t>从城线</t>
  </si>
  <si>
    <t>岑炳聪</t>
  </si>
  <si>
    <t>2024-01-11 08:46:00
2024-02-27 11:09:00
2024-02-27 14:55:00
2024-04-18 09:06:00
2024-06-27 08:32:00
2024-07-03 09:23:00
2024-09-30 09:09:00
2024-09-25 09:12:00
2024-10-22 08:33:00</t>
  </si>
  <si>
    <t>SCWH0301231225055868
SCWH0301240105006627
SCWH0301240227003257
SCWH0301240103014689
SCWH0301240104020777
SCWH0301240103014727
SCWH0301240830010619
SCWH0301240104004840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</si>
  <si>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110kV从城线导线连接位置红外测温：2024年国庆保供电：110kV从城线#01-#17测温
110kV从城线导线连接位置红外测温：合成绝缘子（避雷器）红外测温：接续管红外测温：110kV从城线#01-#17（2024年）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</si>
  <si>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</si>
  <si>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</si>
  <si>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
2024-08-23 09:04:00
2024-08-13 08:58:00
2024-08-01 09:09:00
2024-09-13 09:13:00
2024-09-05 09:09:00
2024-10-17 09:07:00
2024-10-10 08:34:00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</si>
  <si>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
SCWH0301240104004632
SCWH0301240103014562
SCWH0301240103014559
SCWH0301240103014586
SCWH0301240103014588
SCWH0301240103014757
SCWH0301240103014755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</si>
  <si>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110kV从岗线导线连接位置红外测温：合成绝缘子（避雷器）红外测温：接续管红外测温：110kV从岗线#01-#37（2024年）
110kV从岗线;110kV绿兔甲线;110kV绿兔乙线导线连接位置红外测温：110kV绿兔甲线#23-#24；110kV绿兔乙线#23-#24；110kV从岗线#27-#28重要交叉跨越红外测温（2024年8月）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110kV从岗线;110kV绿兔甲线;110kV绿兔乙线导线连接位置红外测温：110kV绿兔甲线#23-#24；110kV绿兔乙线#23-#24；110kV从岗线#27-#28重要交叉跨越红外测温（2024年9月）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</si>
  <si>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</si>
  <si>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</si>
  <si>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</si>
  <si>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
2024-08-07 09:11:00
2024-09-26 09:02:00
2024-09-09 08:40:00
2024-10-22 08:33:00</t>
  </si>
  <si>
    <t>SCWH0301231225055868
SCWH0301240103012779
SCWH0301240105001415
SCWH0301240103014408
SCWH0301240103014689
SCWH0301240320006574
SCWH0301240105001411
SCWH0301240103014468
SCWH0301240104020777
SCWH0301240103014521
SCWH0301240103014727
SCWH0301240103014563
SCWH0301240104005047
SCWH0301240103014584
SCWH0301240103014756</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</si>
  <si>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</si>
  <si>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</si>
  <si>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
2024-08-07 08:55:00
2024-08-07 09:11:00
2024-09-26 09:02:00
2024-09-13 08:36:00
2024-09-09 08:40:00
2024-10-22 08:33:00
2024-10-21 14:25:00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</si>
  <si>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
SCWH0301240718003700
SCWH0301240103014563
SCWH0301240104005047
SCWH0301240821000282
SCWH0301240103014584
SCWH0301240103014756
SCWH0301240104005455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</si>
  <si>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110kV从街乙线;110kV从街甲线导线连接位置红外测温：合成绝缘子（避雷器）红外测温：接续管红外测温：110kV从街甲线#01-#40、110kV从街乙线#01-#40（2024年）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220kV森从甲线;110kV从街乙线;110kV绿太乙线导线连接位置红外测温：一月一测：110kV从街乙线#39-#40、110kV绿太乙线#24-#25、220kV森从甲线#73-#74
</t>
  </si>
  <si>
    <t>#73-#74
#24-#25
#39-#40
#10-#11
#12-#13
#34-#35
#22-#23
#13-#14
#31-#32
#22-#23
#31-#32
#22-#23
#39-#40
#26-#27
#39-#40
#26-#27</t>
  </si>
  <si>
    <t>从明甲线</t>
  </si>
  <si>
    <t>吴清泉</t>
  </si>
  <si>
    <t>2024-01-24 09:18:54
2024-01-24 09:18:54
2024-01-10 09:20:00
2024-02-05 08:58:00
2024-03-12 08:50:00
2024-04-11 09:43:13
2024-04-12 09:48:38
2024-04-11 09:43:13
2024-04-11 09:21:00
2024-04-11 09:43:13
2024-05-09 08:50:00
2024-06-28 08:54:00
2024-06-14 08:38:00
2024-07-08 09:06:00
2024-08-08 08:33:00
2024-08-09 08:35:00
2024-08-05 09:07:00
2024-09-24 09:07:00
2024-09-12 09:13:00
2024-10-15 09:09:00</t>
  </si>
  <si>
    <t>SCWH0301240124000041
SCWH0301240124000042
SCWH0301231225055866
SCWH0301240103012770
SCWH0301240103014405
SCWH0301240430006672
SCWH0301240110005461
SCWH0301240104025552
SCWH0301240103014681
SCWH0301240430006672
SCWH0301240103014466
SCWH0301240104022414
SCWH0301240103014520
SCWH0301240103014732
SCWH0301240808000251
SCWH0301240809000519
SCWH0301240103014564
SCWH0301240104005011
SCWH0301240103014590
SCWH0301240103014758</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</si>
  <si>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110kV从明甲线导线连接位置红外测温：110kV从明甲线#01-#46高负荷耐张线夹测温
110kV从明甲线导线连接位置红外测温：110kV从明甲线#01-#46高负荷耐张线夹测温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</si>
  <si>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</si>
  <si>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</si>
  <si>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
2024-08-12 09:16:40
2024-08-07 09:11:00
2024-09-09 08:40:00
2024-10-29 09:06:00
2024-10-22 08:33:00
2024-10-08 09:07:00</t>
  </si>
  <si>
    <t>SCWH0301231225055868
SCWH0301240105006627
SCWH0301240227003257
SCWH0301240103012779
SCWH0301240103014408
SCWH0301240103014689
SCWH0301240320006567
SCWH0301240105006567
SCWH0301240103014468
SCWH0301240104020777
SCWH0301240103014521
SCWH0301240103014727
SCWH0301240108002393
SCWH0301240103014563
SCWH0301240103014584
SCWH0301240105009445
SCWH0301240103014756
SCWH0301240104004935</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</si>
  <si>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110kV从温线导线连接位置红外测温：110kV从温线#01-#42十五运保供电大负荷测试测温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110kV从温线导线连接位置红外测温：合成绝缘子（避雷器）红外测温：接续管红外测温：110kV从温线#01-#42（2024年）
</t>
  </si>
  <si>
    <t>#01-#42
#10-#11
#12-#13
#34-#35
#22-#23
#13-#14
#31-#32
#22-#23
#31-#32
#22-#23
#39-#40
#26-#27
#39-#40
#26-#27
#31-#41
#04-#14
#31-#35</t>
  </si>
  <si>
    <t>从云线</t>
  </si>
  <si>
    <t>2024-01-11 08:46:00
2024-02-27 11:09:00
2024-02-27 14:55:00
2024-02-04 09:12:00
2024-03-15 09:14:00
2024-04-18 09:06:00
2024-04-10 09:49:00
2024-04-10 09:49:00
2024-05-07 11:25:35
2024-06-27 08:32:00
2024-06-06 08:42:00
2024-07-03 09:23:00
2024-08-07 09:11:00
2024-09-09 08:40:00
2024-10-29 09:06:00
2024-10-22 08:33:00
2024-10-10 09:08:00</t>
  </si>
  <si>
    <t>SCWH0301231225055868
SCWH0301240105006627
SCWH0301240227003257
SCWH0301240103012779
SCWH0301240103014408
SCWH0301240103014689
SCWH0301240320006567
SCWH0301240105006567
SCWH0301240103014468
SCWH0301240104020777
SCWH0301240103014521
SCWH0301240103014727
SCWH0301240103014563
SCWH0301240103014584
SCWH0301240105009445
SCWH0301240103014756
SCWH0301240104004943</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</si>
  <si>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110kV从云线导线连接位置红外测温：合成绝缘子（避雷器）红外测温：接续管红外测温：110kV从云线#01-#35（2024年）
</t>
  </si>
  <si>
    <t>#01-#35
#10-#11
#12-#13
#34-#35
#22-#23
#13-#14
#31-#32
#22-#23
#31-#32
#22-#23
#39-#40
#26-#27
#39-#40
#26-#27
#31-#41
#04-#14
#31-#35</t>
  </si>
  <si>
    <t>聚兔线</t>
  </si>
  <si>
    <t>2024-01-23 10:40:35
2024-01-22 10:20:37
2024-01-22 10:20:37
2024-01-15 08:57:00
2024-01-23 10:40:35
2024-02-06 09:05:00
2024-01-23 10:40:35
2024-03-14 08:56:00
2024-01-23 10:40:35
2024-04-11 09:43:13
2024-04-12 09:48:38
2024-04-18 10:02:29
2024-04-16 08:44:50
2024-01-23 10:40:35
2024-04-11 09:43:13
2024-05-10 09:40:00
2024-05-14 09:17:00
2024-06-28 08:54:00
2024-06-19 09:17:00
2024-07-10 09:07:00
2024-08-20 09:16:00
2024-08-06 09:10:00
2024-09-04 08:55:00
2024-10-14 09:05:00
2024-10-12 09:05:00</t>
  </si>
  <si>
    <t>SCWH0301240430006674
SCWH0301240123038761
SCWH0301240123038759
SCWH0301231225055864
SCWH0301240430006674
SCWH0301240103012775
SCWH0301240430006674
SCWH0301240103014403
SCWH0301240430006674
SCWH0301240430006672
SCWH0301240110005461
SCWH0301240105003858
SCWH0301240103014685
SCWH0301240430006674
SCWH0301240430006672
SCWH0301240105001598
SCWH0301240103014472
SCWH0301240104022414
SCWH0301240103014525
SCWH0301240103014724
SCWH0301240104004819
SCWH0301240103014558
SCWH0301240103014583
SCWH0301240103014752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</si>
  <si>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110kV聚兔线导线连接位置红外测温：合成绝缘子（避雷器）红外测温：接续管红外测温：110kV聚兔线#01-#36（2024年）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</si>
  <si>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#00-#19
#05-#06
#02-#03
#32-#33
#29-#30
#46-#47
#33-#34
#81-#82
#70-#71</t>
  </si>
  <si>
    <t>聚兔线龙星甲支线</t>
  </si>
  <si>
    <t>2024-01-23 10:40:35
2024-01-23 10:40:35
2024-01-23 10:40:35
2024-01-23 10:40:35
2024-04-18 10:02:29
2024-01-23 10:40:35
2024-05-10 09:40:00
2024-06-28 08:54:00
2024-10-12 09:05:00</t>
  </si>
  <si>
    <t>SCWH0301240430006674
SCWH0301240430006674
SCWH0301240430006674
SCWH0301240430006674
SCWH0301240105003858
SCWH0301240430006674
SCWH0301240105001598
SCWH0301240104022414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</si>
  <si>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110kV明聚线龙星乙支线;110kV聚兔线龙星甲支线导线连接位置红外测温：合成绝缘子（避雷器）红外测温：接续管红外测温：110kV明聚线龙星乙支线、110kV聚兔线龙星甲支线#00-#19（2024年）
</t>
  </si>
  <si>
    <t>#00-#19</t>
  </si>
  <si>
    <t>绿岗甲线</t>
  </si>
  <si>
    <t>廖新明</t>
  </si>
  <si>
    <t>2024-01-12 08:47:00
2024-02-01 09:07:00
2024-03-19 09:51:01
2024-03-20 09:41:35
2024-03-08 08:52:00
2024-04-17 09:12:00
2024-04-08 09:51:00
2024-04-02 09:47:30
2024-04-03 09:32:55
2024-05-15 09:14:00
2024-06-27 08:36:00
2024-06-12 08:53:00
2024-07-15 09:07:00
2024-08-22 09:18:00
2024-08-01 09:09:00
2024-09-05 09:09:00
2024-10-17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</si>
  <si>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
SCWH0301240104004882
SCWH0301240103014559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</si>
  <si>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</si>
  <si>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</si>
  <si>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</si>
  <si>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
2024-08-22 09:18:00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</si>
  <si>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
SCWH0301240104004882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</si>
  <si>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110kV绿岗甲线;110kV绿岗乙线导线连接位置红外测温：合成绝缘子（避雷器）红外测温：接续管红外测温：110kV绿岗甲线#01-#34、110kV绿岗乙线#01-#36（2024年）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</si>
  <si>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绿岗乙线国际城甲支线</t>
  </si>
  <si>
    <t>2024-04-08 09:51:00
2024-04-03 09:32:55
2024-06-27 08:36:00
2024-09-24 09:07:00</t>
  </si>
  <si>
    <t>SCWH0301240320006575
SCWH0301240108006256
SCWH0301240104022411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</si>
  <si>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</si>
  <si>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#00-#02
#00-#19
#01-#46
#01-#27
#01-#26</t>
  </si>
  <si>
    <t>绿水甲线</t>
  </si>
  <si>
    <t>2024-01-12 08:47:00
2024-02-01 09:07:00
2024-03-19 09:51:01
2024-03-20 09:41:35
2024-03-08 08:52:00
2024-04-17 09:12:00
2024-04-08 09:51:00
2024-05-15 09:14:00
2024-06-28 08:54:00
2024-06-12 08:53:00
2024-07-15 09:07:00
2024-08-01 09:09:00
2024-09-24 09:07:00
2024-09-05 09:09:00
2024-10-17 09:07:00</t>
  </si>
  <si>
    <t>SCWH0301231225055869
SCWH0301240103012773
SCWH0301240108004325
SCWH0301240108004316
SCWH0301240103014411
SCWH0301240103014684
SCWH0301240320006575
SCWH0301240103014471
SCWH0301240104022414
SCWH0301240103014522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</si>
  <si>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</si>
  <si>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t>
  </si>
  <si>
    <t>2024-01-12 08:47:00
2024-02-01 09:07:00
2024-03-19 09:51:01
2024-03-20 09:41:35
2024-03-08 08:52:00
2024-04-17 09:12:00
2024-04-08 09:51:00
2024-04-02 09:47:30
2024-04-03 09:32:55
2024-05-15 09:14:00
2024-06-28 08:54:00
2024-06-12 08:53:00
2024-07-15 09:07:00
2024-08-01 09:09:00
2024-09-24 09:07:00
2024-09-05 09:09:00
2024-10-17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</si>
  <si>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
SCWH0301240103014559
SCWH0301240104005011
SCWH0301240103014588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</si>
  <si>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</si>
  <si>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绿水乙线国际城乙支线</t>
  </si>
  <si>
    <t>2024-04-08 09:51:00
2024-04-02 09:47:30
2024-04-03 09:32:55
2024-06-28 08:54:00
2024-09-24 09:07:00</t>
  </si>
  <si>
    <t>SCWH0301240320006575
SCWH0301240108006257
SCWH0301240108006256
SCWH0301240104022414
SCWH0301240104005011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</si>
  <si>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明甲线;110kV绿水甲线;110kV绿水乙线;110kV绿岗乙线国际城甲支线;110kV绿水乙线国际城乙支线导线连接位置红外测温：合成绝缘子（避雷器）红外测温：接续管红外测温：110kV绿水甲线#01-#26、110kV绿水乙线#01-#27、110kV从明甲线#01-#46、110kV绿水乙线国际城乙支线#00-#19、110kV绿岗乙线国际城甲支线#00-#02（2024年）
</t>
  </si>
  <si>
    <t>绿太甲线</t>
  </si>
  <si>
    <t>2024-01-12 08:47:00
2024-02-01 09:07:00
2024-03-19 09:51:01
2024-03-20 09:41:35
2024-03-08 08:52:00
2024-04-17 09:12:00
2024-04-08 09:51:00
2024-04-02 09:47:30
2024-05-15 09:14:00
2024-06-28 08:54:00
2024-06-12 08:53:00
2024-07-15 09:07:00
2024-08-22 09:07:00
2024-08-01 09:09:00
2024-09-05 09:09:00
2024-03-19 11:18:10
2024-10-17 09:07:00</t>
  </si>
  <si>
    <t>SCWH0301231225055869
SCWH0301240103012773
SCWH0301240108004325
SCWH0301240108004316
SCWH0301240103014411
SCWH0301240103014684
SCWH0301240320006575
SCWH0301240108006257
SCWH0301240103014471
SCWH0301240104022414
SCWH0301240103014522
SCWH0301240103014725
SCWH0301240104005017
SCWH0301240103014559
SCWH0301240103014588
SCWH0301240320006571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</si>
  <si>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</si>
  <si>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#17-#35
#17-#24
#56-#112</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</si>
  <si>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</si>
  <si>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
2024-08-22 09:07:00
2024-08-01 09:09:00
2024-09-05 09:09:00
2024-03-19 11:18:10
2024-10-21 14:25:00
2024-10-17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</si>
  <si>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
SCWH0301240104005017
SCWH0301240103014559
SCWH0301240103014588
SCWH0301240320006571
SCWH0301240104005455
SCWH0301240103014757</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</si>
  <si>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110kV绿太甲线;110kV绿太乙线导线连接位置红外测温：合成绝缘子（避雷器）红外测温：接续管红外测温：110kV绿太甲线#01-#35、110kV绿太乙线#01-#35（2024年）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t>
  </si>
  <si>
    <t>#07-#08
#07-#08
#09-#10
#09-#10
#10-#11
#10-#11
#09-#10
#09-#10
#11-#12
#06-#07
#12-#13
#06-#07
#12-#13
#06-#07
#73-#74
#24-#25
#39-#40
#17-#35
#17-#24
#56-#112</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</si>
  <si>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</si>
  <si>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
2024-08-15 09:11:00
2024-08-13 08:58:00
2024-08-02 09:09:00
2024-08-01 09:09:00
2024-09-29 09:05:00
2024-09-19 08:59:00
2024-09-18 08:59:00
2024-09-13 09:13:00
2024-09-11 09:08:00
2024-09-05 09:09:00
2024-10-18 09:07:00
2024-10-17 09:07:00
2024-10-10 08:34:00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</si>
  <si>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
SCWH0301240103014565
SCWH0301240103014562
SCWH0301240430006668
SCWH0301240103014559
SCWH0301240104005093
SCWH0301240830010633
SCWH0301240830010635
SCWH0301240103014586
SCWH0301240103014589
SCWH0301240103014588
SCWH0301240103014759
SCWH0301240103014757
SCWH0301240103014755</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</si>
  <si>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110kV从岗线;110kV绿兔甲线;110kV绿兔乙线导线连接位置红外测温：110kV绿兔甲线#23-#24；110kV绿兔乙线#23-#24；110kV从岗线#27-#28重要交叉跨越红外测温（2024年8月）
110kV绿兔甲线;110kV绿兔乙线导线连接位置红外测温：110kV绿兔甲线#01-#56、110kV绿兔乙线#01-#56塔耐张线夹、复合绝缘子、避雷器红外测温；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110kV绿兔甲线;110kV绿兔乙线导线连接位置红外测温：合成绝缘子（避雷器）红外测温：接续管红外测温：110kV绿兔甲线#01-#17、110kV绿兔乙线#01-#17（2024年）
110kV绿兔甲线;110kV绿兔乙线导线连接位置红外测温：合成绝缘子（避雷器）红外测温：接续管红外测温：110kV绿兔甲线#41-#55、110kV绿兔乙线#41-#55（2024年）
110kV绿兔甲线;110kV绿兔乙线导线连接位置红外测温：110kV绿兔甲线#17-#40、110kV绿兔乙线#17-#40塔段接续管测温
110kV从岗线;110kV绿兔甲线;110kV绿兔乙线导线连接位置红外测温：110kV绿兔甲线#23-#24；110kV绿兔乙线#23-#24；110kV从岗线#27-#28重要交叉跨越红外测温（2024年9月）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110kV从岗线;110kV绿兔甲线;110kV绿兔乙线导线连接位置红外测温：110kV绿兔甲线#23-#24；110kV绿兔乙线#23-#24；110kV从岗线#27-#28重要交叉跨越红外测温（含跨越110kV线路）（2024年10月）
</t>
  </si>
  <si>
    <t>#27-#28
#23-#24
#23-#24
#07-#08
#07-#08
#09-#10
#09-#10
#10-#11
#10-#11
#09-#10
#09-#10
#11-#12
#06-#07
#12-#13
#06-#07
#12-#13
#06-#07
#50-#51
#50-#51
#43-#44
#14-#15
#07-#08
#05-#06
#14-#15
#07-#08
#05-#06
#108-#109
#101-#102
#98-#99
#86-#87
#83-#84</t>
  </si>
  <si>
    <t>绿兔乙线</t>
  </si>
  <si>
    <t>明聚线</t>
  </si>
  <si>
    <t>2024-01-23 10:40:35
2024-01-24 09:18:54
2024-01-24 09:18:54
2024-01-22 10:20:37
2024-01-22 10:20:37
2024-01-22 09:58:17
2024-01-22 09:58:17
2024-01-19 09:45:44
2024-01-19 09:45:44
2024-01-15 08:57:00
2024-01-23 10:40:35
2024-02-06 09:05:00
2024-01-23 10:40:35
2024-03-14 08:56:00
2024-01-23 10:40:35
2024-04-18 10:02:29
2024-04-16 08:44:50
2024-01-23 10:40:35
2024-05-10 09:40:00
2024-05-14 09:17:00
2024-06-27 08:36:00
2024-06-19 09:17:00
2024-07-10 09:07:00
2024-08-20 09:14:00
2024-08-06 09:10:00
2024-09-04 08:55:00
2024-10-14 09:05:00
2024-10-12 09:05:00</t>
  </si>
  <si>
    <t>SCWH0301240430006674
SCWH0301240124000041
SCWH0301240124000042
SCWH0301240123038761
SCWH0301240123038759
SCWH0301240122005671
SCWH0301240105001599
SCWH0301240110005576
SCWH0301240119020809
SCWH0301231225055864
SCWH0301240430006674
SCWH0301240103012775
SCWH0301240430006674
SCWH0301240103014403
SCWH0301240430006674
SCWH0301240105003858
SCWH0301240103014685
SCWH0301240430006674
SCWH0301240105001598
SCWH0301240103014472
SCWH0301240104022411
SCWH0301240103014525
SCWH0301240103014724
SCWH0301240104005112
SCWH0301240103014558
SCWH0301240103014583
SCWH0301240103014752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</si>
  <si>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110kV明聚线导线连接位置红外测温：合成绝缘子（避雷器）红外测温：接续管红外测温：110kV明聚线#01-#72（2024年）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110kV明聚线龙星乙支线;110kV聚兔线龙星甲支线导线连接位置红外测温：合成绝缘子（避雷器）红外测温：接续管红外测温：110kV明聚线龙星乙支线、110kV聚兔线龙星甲支线#00-#19（2024年）
</t>
  </si>
  <si>
    <t>明聚线龙星乙支线</t>
  </si>
  <si>
    <t>2024-01-23 10:40:35
2024-01-23 10:40:35
2024-01-23 10:40:35
2024-01-23 10:40:35
2024-04-18 10:02:29
2024-01-23 10:40:35
2024-05-10 09:40:00
2024-06-27 08:36:00
2024-10-12 09:05:00</t>
  </si>
  <si>
    <t>SCWH0301240430006674
SCWH0301240430006674
SCWH0301240430006674
SCWH0301240430006674
SCWH0301240105003858
SCWH0301240430006674
SCWH0301240105001598
SCWH0301240104022411
SCWH0301240104005230</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</si>
  <si>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110kV明聚线龙星乙支线;110kV聚兔线龙星甲支线导线连接位置红外测温：合成绝缘子（避雷器）红外测温：接续管红外测温：110kV明聚线龙星乙支线、110kV聚兔线龙星甲支线#00-#19（2024年）
</t>
  </si>
  <si>
    <t>兔万线</t>
  </si>
  <si>
    <t>黄艺洲</t>
  </si>
  <si>
    <t>2024-01-23 10:40:35
2024-01-15 08:57:00
2024-01-23 10:40:35
2024-02-06 09:05:00
2024-01-23 10:40:35
2024-03-14 08:56:00
2024-01-23 10:40:35
2024-04-12 09:48:38
2024-04-17 10:51:37
2024-04-16 08:44:50
2024-01-23 10:40:35
2024-05-14 09:17:00
2024-06-27 08:36:00
2024-06-19 09:17:00
2024-07-10 09:07:00
2024-08-06 09:10:00
2024-09-04 08:55:00
2024-10-14 09:05:00
2024-10-12 09:12:00</t>
  </si>
  <si>
    <t>SCWH0301240430006674
SCWH0301231225055864
SCWH0301240430006674
SCWH0301240103012775
SCWH0301240430006674
SCWH0301240103014403
SCWH0301240430006674
SCWH0301240110005461
SCWH0301240110005516
SCWH0301240103014685
SCWH0301240430006674
SCWH0301240103014472
SCWH0301240104022411
SCWH0301240103014525
SCWH0301240103014724
SCWH0301240103014558
SCWH0301240103014583
SCWH0301240103014752
SCWH0301240104004749</t>
  </si>
  <si>
    <t xml:space="preserve">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220kV森从甲线;110kV明聚线;110kV聚兔线;110kV兔万线导线连接位置红外测温：220kV森从甲线#70-#71；110kV明聚线#33-#34；110kV聚兔线#29-#30、110kV兔万线#05-#06重要交叉跨越红外测温（2024年2月）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220kV森从甲线;110kV明聚线;110kV聚兔线;110kV兔万线导线连接位置红外测温：220kV森从甲线#70-#71；110kV明聚线#33-#34；110kV聚兔线#29-#30、110kV兔万线#05-#06重要交叉跨越红外测温（2024年3月）
110kV明聚线龙星乙支线;110kV聚兔线龙星甲支线;110kV兔万线导线连接位置红外测温：110kV兔万线#01-#18、110kV明聚线龙星乙支线线#00-#19、110kV聚兔线龙星甲支线线#00-#19耐张线夹、复合绝缘子、避雷器红外测温；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220kV森从甲线;110kV明聚线;110kV聚兔线;110kV兔万线导线连接位置红外测温：220kV森从甲线#70-#71；110kV明聚线#33-#34；110kV聚兔线#29-#30、110kV兔万线#05-#06重要交叉跨越红外测温（2024年8月）
220kV森从甲线;110kV明聚线;110kV聚兔线;110kV兔万线导线连接位置红外测温：220kV森从甲线#70-#71；110kV明聚线#33-#34；110kV聚兔线#29-#30、110kV兔万线#05-#06重要交叉跨越红外测温（2024年9月）
220kV森从甲线;110kV明聚线;110kV聚兔线;110kV兔万线导线连接位置红外测温：220kV森从甲线#70-#71、#81-#82；110kV明聚线#33-#34、#46-#47；110kV聚兔线#29-#30、#32-#33、110kV兔万线#02-#03、#05-#06重要交叉跨越红外测温（含跨越110kV线路）（2024年10月）
110kV兔万线导线连接位置红外测温：合成绝缘子（避雷器）红外测温：接续管红外测温：110kV兔万线#01-#18（2024年）
</t>
  </si>
  <si>
    <t>#01-#18
#05-#06
#02-#03
#32-#33
#29-#30
#46-#47
#33-#34
#81-#82
#70-#71</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</si>
  <si>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</si>
  <si>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
2024-08-07 09:11:00
2024-08-08 08:55:00
2024-09-09 08:40:00
2024-09-10 09:05:00
2024-10-29 09:06:00
2024-10-22 08:33:00
2024-10-21 08:35:00
2024-10-14 09:10:00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</si>
  <si>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
SCWH0301240103014563
SCWH0301240103014560
SCWH0301240103014584
SCWH0301240103014585
SCWH0301240105009445
SCWH0301240103014756
SCWH0301240103014760
SCWH0301240104004617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</si>
  <si>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9月）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110kV从温线;110kV温城线;110kV从云线无人机巡视、测量作业：机巡线路巡视（7-12月可见光巡视）：（Ⅳ级）110kV从云线#31-#35、110kV温城线#04-#14、110kV从温线#31-#41通道巡视（外委作业，2024年10月26日完成）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110kV温城线导线连接位置红外测温：合成绝缘子（避雷器）红外测温：接续管红外测温：110kV温城线#01-#39（2024年）
</t>
  </si>
  <si>
    <t>#01-#39
#02-#03
#108-#109
#100-#101
#110-#111
#102-#103
#10-#11
#03-#04
#01-#02
#10-#11
#03-#04
#01-#02
#10-#11
#12-#13
#34-#35
#22-#23
#13-#14
#31-#32
#22-#23
#31-#32
#22-#23
#39-#40
#26-#27
#39-#40
#26-#27
#31-#41
#04-#14
#31-#35</t>
  </si>
  <si>
    <t>220kV</t>
  </si>
  <si>
    <t>从从甲线</t>
  </si>
  <si>
    <t>2024-01-11 08:42:00
2024-01-10 09:20:00
2024-02-07 08:50:00
2024-02-05 08:58:00
2024-03-14 08:55:00
2024-03-12 08:50:00
2024-04-17 09:13:00
2024-04-11 09:21:00
2024-05-13 08:48:00
2024-05-09 08:50:00
2024-06-28 09:53:00
2024-06-27 09:44:00
2024-06-14 08:38:00
2024-06-24 09:21:00
2024-07-11 09:04:00
2024-07-02 08:40:00
2024-07-02 08:45:00
2024-07-08 09:06:00
2024-08-20 08:40:00
2024-08-15 09:11:00
2024-08-09 08:50:00
2024-08-12 09:12:07
2024-08-13 09:32:04
2024-08-05 09:07:00
2024-09-12 09:13:00
2024-09-12 09:15:00
2024-09-11 09:08:00
2024-10-18 09:07:00
2024-10-15 09:06:00
2024-10-15 09:09:00</t>
  </si>
  <si>
    <t>SCWH0301231225055865
SCWH0301231225055866
SCWH0301240103012778
SCWH0301240103012770
SCWH0301240103014406
SCWH0301240103014405
SCWH0301240103014688
SCWH0301240103014681
SCWH0301240103014465
SCWH0301240103014466
SCWH0301240104025553
SCWH0301240108011736
SCWH0301240103014520
SCWH0301240103014523
SCWH0301240103014728
SCWH0301240105006776
SCWH0301240108011734
SCWH0301240103014732
SCWH0301240430006669
SCWH0301240103014565
SCWH0301240105001608
SCWH0301240105006609
SCWH0301240105009443
SCWH0301240103014564
SCWH0301240103014590
SCWH0301240104004922
SCWH0301240103014589
SCWH0301240103014759
SCWH0301240104004979
SCWH0301240103014758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</si>
  <si>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220kV从从乙线;220kV从从甲线无人机巡视、测量作业：机巡线路巡视（4-6月点云测量）：（Ⅳ级）220kV从从甲线#01-#40；220kV从从乙线#01-#40（外委作业）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220kV从从乙线;220kV从从甲线导线连接位置红外测温：220kV从从甲线#01-#40、220kV从从乙线#01-#40耐张线夹、复合绝缘子、避雷器红外测温；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220kV绿从甲线;220kV绿从乙线;220kV从从乙线;220kV从从甲线导线连接位置红外测温：220kV绿从甲线#01-#55、220kV绿从乙线#01-#55塔、220kV从从甲线#01-#40、220kV从从乙线#01-#40耐张线夹、复合绝缘子、避雷器红外测温；
220kV从从乙线;220kV从从甲线导线连接位置红外测温：220kV从从甲线#15-#40、220kV从从乙线#15-#40十五运保供电大负荷测试测温
220kV从从乙线;220kV从从甲线导线连接位置红外测温：220kV从从甲线#01-#14、220kV从从乙线#01-#14十五运保供电大负荷测试测温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220kV森从甲线;220kV从从乙线;220kV从从甲线导线连接位置红外测温：合成绝缘子（避雷器）红外测温：接续管红外测温：220kV森从甲线#73-#134、220kV从从甲线#01-#40、220kV从从乙线#01-#40（2024年）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220kV从从乙线;220kV从从甲线导线连接位置红外测温：合成绝缘子（避雷器）红外测温：接续管红外测温：220kV从从甲线#01-#40、220kV从从乙线#01-#40（2024年）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</si>
  <si>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#01-#40
#01-#40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</si>
  <si>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</si>
  <si>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</si>
  <si>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
2024-08-30 08:36:00
2024-08-14 09:27:52
2024-08-09 08:50:00
2024-08-02 09:04:00
2024-08-05 09:07:00
2024-08-01 09:09:00
2024-09-12 09:13:00
2024-09-06 08:56:00
2024-09-09 09:05:00
2024-09-05 09:09:00
2024-10-23 09:01:00
2024-10-17 09:07:00
2024-10-15 09:09:00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</si>
  <si>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
SCWH0301240104005606
SCWH0301240108004317
SCWH0301240105001608
SCWH0301240103014556
SCWH0301240103014564
SCWH0301240103014559
SCWH0301240103014590
SCWH0301240103014591
SCWH0301240104005569
SCWH0301240103014588
SCWH0301240103014753
SCWH0301240103014757
SCWH0301240103014758</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</si>
  <si>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220kV绿从甲线;220kV绿从乙线导线连接位置红外测温：合成绝缘子（避雷器）红外测温：接续管红外测温：220kV绿从甲线#43-#51、220kV绿从乙线#43-#51（2024年）
220kV绿从甲线;220kV绿从乙线导线连接位置红外测温：220kV绿从甲线#01-#55、220kV绿从乙线#01-#55十五运保供电大负荷测试测温
220kV绿从甲线;220kV绿从乙线;220kV从从乙线;220kV从从甲线导线连接位置红外测温：220kV绿从甲线#01-#55、220kV绿从乙线#01-#55塔、220kV从从甲线#01-#40、220kV从从乙线#01-#40耐张线夹、复合绝缘子、避雷器红外测温；
220kV绿从甲线;220kV绿从乙线导线连接位置红外测温：220kV绿从甲线#19-#20、#34-#35、#38-#39、#45-#46；220kV绿从乙线#19-#20、#34-#35、#38-#39、#45-#46重要交叉跨越红外测温（2024年8月）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从岗线（备用）#11-#12、110kV绿岗甲线#09-#10、110kV绿岗甲线（备用）#09-#10、110kV绿岗乙线#09-#10、110kV绿岗乙线（备用）#09-#10、110kV绿水甲线#10-#11、110kV绿水乙线#10-#11、110kV绿太甲线#09-#10、110kV绿太乙线#09-#10、110kV绿兔甲线#07-#08、110kV绿兔乙线#07-#08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220kV绿从甲线;220kV绿从乙线导线连接位置红外测温：220kV绿从甲线#19-#20、#34-#35、#38-#39、#45-#46；220kV绿从乙线#19-#20、#34-#35、#38-#39、#45-#46重要交叉跨越红外测温（2024年9月）
220kV绿从甲线;220kV绿从乙线导线连接位置红外测温：合成绝缘子（避雷器）红外测温：接续管红外测温：220kV绿从甲线#01-#42、220kV绿从乙线#01-#42（2024年）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9月）
220kV绿从甲线;220kV绿从乙线导线连接位置红外测温：220kV绿从甲线#19-#20、#34-#35、#38-#39、#45-#46；220kV绿从乙线#19-#20、#34-#35、#38-#39、#45-#46重要交叉跨越红外测温（含跨越110kV线路）（2024年10月）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t>
  </si>
  <si>
    <t>#05-#06
#13-#14
#04-#05
#87-#88
#85-#86
#130-#131
#129-#130
#36-#37
#35-#36
#36-#37
#35-#36
#53-#54
#51-#52
#53-#54
#51-#52
#07-#08
#07-#08
#09-#10
#09-#10
#10-#11
#10-#11
#09-#10
#09-#10
#11-#12
#06-#07
#12-#13
#06-#07
#12-#13
#06-#07
#45-#46
#38-#39
#34-#35
#19-#20
#45-#46
#38-#39
#34-#35
#19-#20</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</si>
  <si>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</si>
  <si>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</si>
  <si>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
2024-08-15 09:11:00
2024-08-06 09:10:00
2024-08-08 08:55:00
2024-08-05 09:07:00
2024-09-26 08:55:00
2024-09-20 09:08:00
2024-09-23 09:11:00
2024-09-12 09:13:00
2024-09-13 09:13:00
2024-09-14 09:13:00
2024-09-12 09:15:00
2024-09-10 09:05:00
2024-09-11 09:08:00
2024-09-04 08:55:00
2024-10-18 09:07:00
2024-10-21 08:35:00
2024-10-21 14:25:00
2024-10-14 09:05:00
2024-10-15 09:09:00
2024-10-17 08:57:00
2024-10-12 09:35:00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</si>
  <si>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
SCWH0301240103014565
SCWH0301240103014558
SCWH0301240103014560
SCWH0301240103014564
SCWH0301240430006667
SCWH0301240830010618
SCWH0301240104005083
SCWH0301240103014590
SCWH0301240104004784
SCWH0301240104005436
SCWH0301240104004922
SCWH0301240103014585
SCWH0301240103014589
SCWH0301240103014583
SCWH0301240103014759
SCWH0301240103014760
SCWH0301240104005455
SCWH0301240103014752
SCWH0301240103014758
SCWH0301240108001241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</si>
  <si>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220kV森从甲线;110kV明聚线;110kV聚兔线;110kV兔万线导线连接位置红外测温：220kV森从甲线#70-#71；110kV明聚线#33-#34；110kV聚兔线#29-#30、110kV兔万线#05-#06重要交叉跨越红外测温（2024年8月）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220kV森从甲线导线连接位置红外测温：220kV森从甲线#01-#134耐张线夹、复合绝缘子、避雷器红外测温；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220kV森从甲线;110kV明聚线;110kV聚兔线;110kV兔万线导线连接位置红外测温：220kV森从甲线#70-#71；110kV明聚线#33-#34；110kV聚兔线#29-#30、110kV兔万线#05-#06重要交叉跨越红外测温（2024年9月）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明聚线;110kV聚兔线;110kV兔万线导线连接位置红外测温：220kV森从甲线#70-#71、#81-#82；110kV明聚线#33-#34、#46-#47；110kV聚兔线#29-#30、#32-#33、110kV兔万线#02-#03、#05-#06重要交叉跨越红外测温（含跨越110kV线路）（2024年10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220kV森从甲线导线连接位置红外测温：合成绝缘子（避雷器）红外测温：接续管红外测温：220kV森从甲线#01-#134（2024年）
220kV森从甲线;220kV森从乙线;220kV汤森甲线导线连接位置红外测温：220kV森从乙线#54-#55、#75-#76；220kV森从甲线#50-#51；220kV汤森甲线#39、#44-#45、#57-#58重要交叉跨越红外测温（含跨越110kV线路）（2024年10月）
</t>
  </si>
  <si>
    <t>#57-#58
#44-#45
#50-#51
#75-#76
#54-#55
#01-#134
#05-#06
#13-#14
#04-#05
#87-#88
#85-#86
#130-#131
#129-#130
#36-#37
#35-#36
#36-#37
#35-#36
#53-#54
#51-#52
#53-#54
#51-#52
#05-#06
#02-#03
#32-#33
#29-#30
#46-#47
#33-#34
#81-#82
#70-#71
#73-#74
#24-#25
#39-#40
#02-#03
#108-#109
#100-#101
#110-#111
#102-#103
#10-#11
#03-#04
#01-#02
#10-#11
#03-#04
#01-#02
#50-#51
#50-#51
#43-#44
#14-#15
#07-#08
#05-#06
#14-#15
#07-#08
#05-#06
#108-#109
#101-#102
#98-#99
#86-#87
#83-#84</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</si>
  <si>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</si>
  <si>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
2024-08-15 09:11:00
2024-08-08 08:55:00
2024-08-05 09:07:00
2024-09-26 08:40:00
2024-09-20 09:08:00
2024-09-23 09:11:00
2024-09-12 09:13:00
2024-09-14 09:13:00
2024-09-12 09:15:00
2024-09-10 09:05:00
2024-09-11 09:08:00
2024-03-19 11:18:10
2024-10-18 08:57:00
2024-10-18 09:07:00
2024-10-21 08:35:00
2024-10-21 14:25:00
2024-10-15 09:09:00
2024-10-12 09:35:00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</si>
  <si>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
SCWH0301240103014565
SCWH0301240103014560
SCWH0301240103014564
SCWH0301240108004318
SCWH0301240830010618
SCWH0301240104005083
SCWH0301240103014590
SCWH0301240104005436
SCWH0301240104004922
SCWH0301240103014585
SCWH0301240103014589
SCWH0301240320006571
SCWH0301240104004744
SCWH0301240103014759
SCWH0301240103014760
SCWH0301240104005455
SCWH0301240103014758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</si>
  <si>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8月）
220kV森从乙线导线连接位置红外测温：220kV森从乙线#01-#91耐张线夹、复合绝缘子、避雷器红外测温；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220kV森从甲线;220kV森从乙线导线连接位置红外测温：合成绝缘子（避雷器）红外测温：接续管红外测温：220kV森从甲线#01-#42、220kV森从乙线#01-#51（2024年）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9月）
220kV森从甲线;220kV汤森乙线;220kV汤森甲线导线连接位置红外测温：合成绝缘子（避雷器）红外测温：接续管红外测温：220kV森从甲线#47-#63、220kV汤森甲线#70-#84、220kV汤森乙线#56-#82（2024年）
220kV森从甲线;220kV从从乙线;220kV从从甲线导线连接位置红外测温：合成绝缘子（避雷器）红外测温：接续管红外测温：220kV森从甲线#73-#134、220kV从从甲线#01-#40、220kV从从乙线#01-#40（2024年）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9月）
110kV绿太甲线;220kV森从乙线;220kV汤森乙线;220kV汤森甲线导线连接位置红外测温：220kV汤森乙线#56-#112、220kV森从乙线#17-#24、220kV汤森甲线#65、110kV绿太甲线#17-#35耐张线夹、复合绝缘子、避雷器红外测温；
220kV森从乙线导线连接位置红外测温：合成绝缘子（避雷器）红外测温：接续管红外测温：220kV森从乙线#01-#91（2024年）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10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220kV森从甲线;110kV从街乙线;110kV绿太乙线导线连接位置红外测温：一月一测：110kV从街乙线#39-#40、110kV绿太乙线#24-#25、220kV森从甲线#73-#74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</si>
  <si>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#05-#06
#13-#14
#04-#05
#87-#88
#85-#86
#130-#131
#129-#130
#36-#37
#35-#36
#36-#37
#35-#36
#53-#54
#51-#52
#53-#54
#51-#52
#73-#74
#24-#25
#39-#40
#02-#03
#108-#109
#100-#101
#110-#111
#102-#103
#10-#11
#03-#04
#01-#02
#10-#11
#03-#04
#01-#02
#50-#51
#50-#51
#43-#44
#14-#15
#07-#08
#05-#06
#14-#15
#07-#08
#05-#06
#108-#109
#101-#102
#98-#99
#86-#87
#83-#84
#01-#91
#17-#35
#17-#24
#56-#112</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</si>
  <si>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</si>
  <si>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</si>
  <si>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08:40:00
2024-07-26 09:02:00
2024-07-18 09:06:00
2024-07-11 09:22:00
2024-08-06 09:16:00
2024-08-08 08:55:00
2024-09-29 09:39:00
2024-09-20 09:08:00
2024-09-13 09:13:00
2024-09-14 09:13:00
2024-09-10 09:05:00
2024-09-11 09:12:00
2024-03-19 11:18:10
2024-10-22 09:52:00
2024-10-21 08:35:00
2024-10-12 09:35:00
2024-09-29 09:39:00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</si>
  <si>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SCWH0301240110005435
SCWH0301240105000367
SCWH0301240103014731
SCWH0301240103014730
SCWH0301240103014557
SCWH0301240103014560
SCWH0301240105000370
SCWH0301240830010618
SCWH0301240104004784
SCWH0301240104005436
SCWH0301240103014585
SCWH0301240103014587
SCWH0301240320006571
SCWH0301240104005479
SCWH0301240103014760
SCWH0301240103014754
SCWH0301240105000370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</si>
  <si>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220kV汤森甲线无人机精细化巡线：机巡线路巡视（1-6月精细化）：（Ⅲ级）220kV汤森甲线#39-#63
220kV汤森甲线无人机精细化巡线：机巡线路巡视（1-6月精细化）：（Ⅲ级）220kV汤森甲线#64-#87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220kV汤森甲线导线连接位置红外测温：220kV汤森甲线#39重要交叉跨越红外测温（2024年8月）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220kV汤森甲线导线连接位置红外测温：220kV汤森甲线#39-#114耐张线夹、复合绝缘子、避雷器红外测温；
220kV森从甲线;220kV森从乙线;220kV汤森乙线;220kV汤森甲线导线连接位置红外测温：合成绝缘子（避雷器）红外测温：接续管红外测温：220kV汤森甲线84-#112、220kV汤森乙线#82-112、220kV森从甲线#42-#47、220kV森从乙线#51-#91（2024年）
220kV森从甲线;220kV汤森甲线导线连接位置红外测温：合成绝缘子（避雷器）红外测温：接续管红外测温：220kV汤森甲线#39-#70、220kV森从甲线#63-#73（2024年）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220kV汤森甲线导线连接位置红外测温：220kV汤森甲线#39重要交叉跨越红外测温（2024年9月）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220kV汤森甲线导线连接位置红外测温：合成绝缘子（避雷器）红外测温：接续管红外测温：220kV汤森甲线#39-#114（2024年）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220kV汤森甲线导线连接位置红外测温：220kV汤森甲线#39-#114耐张线夹、复合绝缘子、避雷器红外测温；
</t>
  </si>
  <si>
    <t>#39-#114
#57-#58
#44-#45
#50-#51
#75-#76
#54-#55
#02-#03
#108-#109
#100-#101
#110-#111
#102-#103
#10-#11
#03-#04
#01-#02
#10-#11
#03-#04
#01-#02
#39-#114
#17-#35
#17-#24
#56-#112</t>
  </si>
  <si>
    <t>汤森乙线</t>
  </si>
  <si>
    <t>2024-01-17 08:57:00
2024-01-10 08:54:00
2024-02-07 08:49:00
2024-03-15 09:15:00
2024-04-16 09:02:00
2024-04-12 08:56:00
2024-05-20 09:14:00
2024-06-28 08:54:00
2024-06-20 08:50:00
2024-06-12 09:44:37
2024-06-13 09:59:28
2024-06-04 09:48:00
2024-07-18 09:06:00
2024-07-11 09:22:00
2024-08-08 08:55:00
2024-08-01 08:34:00
2024-08-01 08:45:00
2024-09-20 09:08:00
2024-09-14 09:13:00
2024-09-10 09:05:00
2024-03-19 11:18:10
2024-10-23 09:03:00
2024-10-21 08:35:00
2024-10-12 09:35:00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</si>
  <si>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
SCWH0301240103014560
SCWH0301240105006628
SCWH0301240105001413
SCWH0301240830010618
SCWH0301240104005436
SCWH0301240103014585
SCWH0301240320006571
SCWH0301240104005493
SCWH0301240103014760
SCWH0301240103014754</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</si>
  <si>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110kV温城线;220kV森从乙线;220kV汤森乙线;220kV汤森甲线导线连接位置红外测温：220kV森从甲线#03-#04、#10-#11；220kV森从乙线#03-#04、#10-#11、220kV汤森甲线#102-#103、#110-#111；220kV汤森乙线#100-#101、#108-#109；110kV温城线#02-#03重要交叉跨越红外测温（2024年8月）
220kV汤森乙线无人机精细化巡线：机巡线路巡视（1-6月精细化）：（Ⅲ级）220kV汤森乙线#56-#70
220kV汤森乙线无人机精细化巡线：机巡线路巡视（1-6月精细化）：（Ⅲ级）220kV汤森乙线#71-#85
220kV森从甲线;220kV森从乙线;220kV汤森乙线;220kV汤森甲线导线连接位置红外测温：合成绝缘子（避雷器）红外测温：接续管红外测温：220kV汤森甲线84-#112、220kV汤森乙线#82-112、220kV森从甲线#42-#47、220kV森从乙线#51-#91（2024年）
220kV森从甲线;220kV汤森乙线;220kV汤森甲线导线连接位置红外测温：合成绝缘子（避雷器）红外测温：接续管红外测温：220kV森从甲线#47-#63、220kV汤森甲线#70-#84、220kV汤森乙线#56-#82（2024年）
220kV森从甲线;110kV温城线;220kV森从乙线;220kV汤森乙线;220kV汤森甲线导线连接位置红外测温：220kV森从甲线#03-#04、#10-#11；220kV森从乙线#03-#04、#10-#11、220kV汤森甲线#102-#103、#110-#111；220kV汤森乙线#100-#101、#108-#109；110kV温城线#02-#03重要交叉跨越红外测温（2024年9月）
110kV绿太甲线;220kV森从乙线;220kV汤森乙线;220kV汤森甲线导线连接位置红外测温：220kV汤森乙线#56-#112、220kV森从乙线#17-#24、220kV汤森甲线#65、110kV绿太甲线#17-#35耐张线夹、复合绝缘子、避雷器红外测温；
220kV汤森乙线导线连接位置红外测温：合成绝缘子（避雷器）红外测温：接续管红外测温：220kV汤森乙线#56-#112（2024年）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10月）
220kV森从甲线;220kV森从乙线;220kV汤森甲线导线连接位置红外测温：220kV森从乙线#54-#55、#75-#76；220kV森从甲线#50-#51；220kV汤森甲线#39、#44-#45、#57-#58重要交叉跨越红外测温（含跨越110kV线路）（2024年10月）
</t>
  </si>
  <si>
    <t>#57-#58
#44-#45
#50-#51
#75-#76
#54-#55
#02-#03
#108-#109
#100-#101
#110-#111
#102-#103
#10-#11
#03-#04
#01-#02
#10-#11
#03-#04
#01-#02
#56-#112
#17-#35
#17-#24
#56-#112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</si>
  <si>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</si>
  <si>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</si>
  <si>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</si>
  <si>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
2024-08-26 08:30:00
2024-08-07 08:45:00
2024-08-06 08:45:00
2024-08-05 08:45:00
2024-08-02 08:56:13
2024-09-25 08:30:00
2024-09-18 08:45:00
2024-09-18 08:45:00
2024-09-12 09:00:00
2024-09-11 08:45:00
2024-09-11 08:45:00
2024-09-09 08:40:00
2024-09-10 08:30:00
2024-09-06 08:35:00
2024-10-21 08:45:00
2024-10-22 08:45:00
2024-10-14 08:45:00
2024-10-12 08:45:00
2024-10-09 08:45:00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</si>
  <si>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
SCWH0301240110003925
SCWH0301240110003923
SCWH0301240110003922
SCWH0301240110003926
SCWH0301240110003927
SCWH0301240822012270
SCWH0301240821000078
SCWH0301240110003988
SCWH0301240906003922
SCWH0301240906003921
SCWH0301240110003989
SCWH0301240110003985
SCWH0301240110003982
SCWH0301240110003983
SCWH0301240110004008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</si>
  <si>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</si>
  <si>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
#09-#10
#08-#09
#06-#07
#20-#21
#13-#14
#08-#09
#147-#148
#137-#138
#126-#127
#123-#124
#120-#121</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</si>
  <si>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</si>
  <si>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</si>
  <si>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</si>
  <si>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
2024-08-26 08:30:00
2024-08-07 08:45:00
2024-08-05 08:45:00
2024-08-02 08:56:13
2024-09-25 08:30:00
2024-09-18 08:45:00
2024-09-18 08:45:00
2024-09-12 09:00:00
2024-09-11 08:45:00
2024-09-09 08:40:00
2024-09-06 08:35:00
2024-10-22 08:45:00
2024-10-14 08:45:00
2024-10-12 08:45:00
2024-10-09 08:45:00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</si>
  <si>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
SCWH0301240110003925
SCWH0301240110003923
SCWH0301240110003926
SCWH0301240110003927
SCWH0301240822012270
SCWH0301240821000078
SCWH0301240110003988
SCWH0301240906003922
SCWH0301240110003989
SCWH0301240110003985
SCWH0301240110003983
SCWH0301240110004009
SCWH0301240110004012
SCWH0301240110004010
SCWH0301240110004011</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</si>
  <si>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08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导线连接位置红外测温：合成绝缘子（避雷器）红外测温：重要交叉跨越红外测温：220kV花绿甲乙线#07-#08、#13-#14、#14-#15、220kV花空甲乙线#08-#09、#13-#14、#14-#15、220kV花绿甲乙线#26（预绞丝）（2024年08月）
220kV花绿甲线;220kV花绿乙线;220kV花空甲线;220kV花空乙线无人机精细化巡线：机巡线路巡视（1-12月精细化）：（Ⅳ级）220kV花绿甲线#72-#104；220kV花绿乙线#72-#104；220kV花空甲线#73-#105；220kV花空乙线#73-#105
220kV花绿甲线;220kV花绿乙线;220kV花空甲线;220kV花空乙线导线连接位置红外测温：合成绝缘子（避雷器）红外测温：重要交叉跨越红外测温：220kV花绿甲乙线#07-#08、220kV花空甲乙线#08-#09（2024年09月）、220kV花绿甲乙线#14-#15、220kV花空甲乙线#14-#15（2024年09月第2次）
220kV花绿甲线;220kV花绿乙线;220kV花空甲线;220kV花空乙线;220kV空汉甲线;220kV空汉乙线导线连接位置红外测温：合成绝缘子（避雷器）红外测温：重要交叉跨越红外测温：220kV空汉甲乙线#39-#40（2024年09月第2次）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220kV花绿甲线;220kV花绿乙线;220kV花空甲线;220kV花空乙线导线连接位置红外测温：合成绝缘子（避雷器）红外测温：重要交叉跨越红外测温：220kV花绿甲乙线#07-#08、#13-#14、#14-#15、220kV花空甲乙线#08-#09、#13-#14、#14-#15、220kV花绿甲乙线#26（预绞丝）（2024年09月）
220kV花绿甲线;220kV花绿乙线;220kV花空甲线;220kV花空乙线;220kV空汉甲线;220kV空汉乙线导线连接位置红外测温：合成绝缘子（避雷器）红外测温：重要交叉跨越红外测温：220kV空汉甲乙线#39-#40、220kV花绿甲乙线#14-#15、220kV花空甲乙线#14-#15（2024年10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导线连接位置红外测温：合成绝缘子（避雷器）红外测温：重要交叉跨越红外测温：220kV花绿甲乙线#07-#08、#13-#14、#14-#15、220kV花空甲乙线#08-#09、#13-#14、#14-#15、220kV花绿甲乙线#26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</si>
  <si>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#14-#15
#13-#14
#08-#09
#14-#15
#13-#14
#07-#08
#80-#81
#67-#68
#78-#79
#68-#69
#51-#52
#48-#49
#29-#30
#25-#26
#27-#28
#26-#27
#25-#26
#14-#15
#14-#15
#39-#40</t>
  </si>
  <si>
    <t>花空乙线</t>
  </si>
  <si>
    <t>重要</t>
  </si>
  <si>
    <t>空汉甲线</t>
  </si>
  <si>
    <t>黎国强</t>
  </si>
  <si>
    <t>2024-02-19 08:45:00
2024-02-06 08:59:00
2024-02-05 08:59:00
2024-02-02 08:45:00
2024-03-25 08:38:00
2024-03-06 08:35:00
2024-03-04 08:45:00
2024-03-04 08:45:00
2024-04-25 10:02:55
2024-04-23 09:34:00
2024-04-10 08:37:00
2024-04-09 08:45:00
2024-04-08 08:47:00
2024-04-25 10:02:55
2024-05-23 08:36:00
2024-05-13 08:26:00
2024-05-09 08:37:00
2024-05-08 08:01:00
2024-06-18 09:22:00
2024-06-24 08:05:00
2024-06-28 08:06:00
2024-06-18 09:06:00
2024-06-14 09:03:00
2024-06-14 08:29:00
2024-06-03 08:38:00</t>
  </si>
  <si>
    <t>SCWH0301240110001587
SCWH0301240110001289
SCWH0301240110000746
SCWH0301240110000938
SCWH0301240110003331
SCWH0301240110003327
SCWH0301240110003324
SCWH0301240110003329
SCWH0301240108009535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</si>
  <si>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</si>
  <si>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#39-#40
#03-#04
#94-#95
#86-#87
#12-#13
#04-#05
#12-#13
#04-#05
#03-#04
#111-#112
#104-#105
#113-#114
#111-#112
#103-#104
#14-#15
#08-#09
#14-#15
#07-#08
#39-#40
#01-#46
#01-#46
#08-#09
#06-#07
#20-#21
#13-#14
#08-#09
#147-#148
#137-#138
#126-#127
#123-#124
#120-#121</t>
  </si>
  <si>
    <t>空汉乙线</t>
  </si>
  <si>
    <t>空安甲线</t>
  </si>
  <si>
    <t>2024-06-28 08:06:00
2024-06-28 08:06:00
2024-06-28 08:06:00
2024-06-28 08:06:00
2024-06-28 08:04:00
2024-06-28 08:04:00
2024-06-28 08:04:00
2024-06-28 08:04:00
2024-06-28 08:04:00
2024-06-28 08:04:00
2024-09-09 08:45:00
2024-10-30 08:40:00</t>
  </si>
  <si>
    <t>SCWH0301240108010711
SCWH0301240109000127
SCWH0301240109001481
SCWH0301240109000126
SCWH0301240109002531
SCWH0301240109002832
SCWH0301240109002820
SCWH0301240109001931
SCWH0301240109001765
SCWH0301240109001480
SCWH0301240823116174
SCWH0301240109005471</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</si>
  <si>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110kV空安甲线;110kV空安乙线无人机精细化巡线：机巡线路巡视（1-12月精细化）：（Ⅳ级）110kV空安甲线#05-#09；110kV空安乙线#05-#09
110kV空安甲线;110kV空安乙线导线连接位置红外测温：合成绝缘子（避雷器）红外测温：110kV空安甲乙线（2024年1-12月）
</t>
  </si>
  <si>
    <t>#05-#09
#05-#09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</si>
  <si>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</si>
  <si>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</si>
  <si>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</si>
  <si>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</si>
  <si>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
2024-08-27 08:30:00
2024-08-07 08:45:00
2024-08-05 08:45:00
2024-09-12 09:00:00
2024-09-11 08:45:00
2024-09-09 08:40:00
2024-10-14 08:45:00
2024-10-09 08:45:00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</si>
  <si>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
SCWH0301240822012269
SCWH0301240110003923
SCWH0301240110003926
SCWH0301240906003922
SCWH0301240110003989
SCWH0301240110003985
SCWH0301240110004012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</si>
  <si>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</si>
  <si>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#80-#81
#67-#68
#78-#79
#68-#69
#51-#52
#48-#49
#29-#30
#25-#26
#27-#28
#26-#27
#25-#26</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</si>
  <si>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</si>
  <si>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</si>
  <si>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</si>
  <si>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</si>
  <si>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</si>
  <si>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</si>
  <si>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</si>
  <si>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
2024-08-27 08:30:00
2024-08-07 08:45:00
2024-09-11 08:45:00
2024-10-09 08:45:00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</si>
  <si>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
SCWH0301240822012269
SCWH0301240110003923
SCWH0301240110003989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</si>
  <si>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110kV空梯线;110kV空芙线;110kV田空丙线无人机精细化巡线：机巡线路巡视（1-12月精细化）：（Ⅳ级）110kV空梯线#10-#47；110kV空芙线#10-#47；110kV田空丙线#89-#52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</si>
  <si>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</si>
  <si>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</si>
  <si>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</si>
  <si>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</si>
  <si>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</si>
  <si>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t>
  </si>
  <si>
    <t>#03-#04
#94-#95
#86-#87
#12-#13
#04-#05
#12-#13
#04-#05
#03-#04
#111-#112
#104-#105
#113-#114
#111-#112
#103-#104
#00-#01
#01-#99
#80-#81
#67-#68
#78-#79
#68-#69
#51-#52
#48-#49
#29-#30
#25-#26
#27-#28
#26-#27
#25-#26</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</si>
  <si>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</si>
  <si>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</si>
  <si>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</si>
  <si>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</si>
  <si>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</si>
  <si>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重要（5-9月）、其余时段一般</t>
  </si>
  <si>
    <t>空金甲线</t>
  </si>
  <si>
    <t>聂程</t>
  </si>
  <si>
    <t>2024-02-01 09:09:00
2024-03-07 08:47:00
2024-04-09 08:45:00
2024-05-08 08:01:00
2024-06-18 09:22:00
2024-06-28 08:06:00
2024-06-11 08:50:00
2024-07-05 08:24:00
2024-07-04 08:36:00</t>
  </si>
  <si>
    <t>SCWH0301240110000568
SCWH0301240110003325
SCWH0301240110003529
SCWH0301240110003440
SCWH0301240110003855
SCWH0301240109000126
SCWH0301240521015376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</si>
  <si>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</si>
  <si>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</si>
  <si>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</si>
  <si>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2024-02-01 09:09:00
2024-03-07 08:47:00
2024-04-09 08:45:00
2024-05-08 08:01:00
2024-06-18 09:22:00
2024-06-28 08:06:00
2024-06-11 08:50:00
2024-07-05 08:24:00
2024-07-04 08:36:00
2024-08-05 08:45:00
2024-08-02 08:45:00
2024-09-25 08:40:00
2024-09-13 09:00:00
2024-09-13 09:00:00
2024-09-06 08:35:00</t>
  </si>
  <si>
    <t>SCWH0301240110000568
SCWH0301240110003325
SCWH0301240110003529
SCWH0301240110003440
SCWH0301240110003855
SCWH0301240109000126
SCWH0301240521015376
SCWH0301240110003950
SCWH0301240109005681
SCWH0301240718000213
SCWH0301240110003921
SCWH0301240822012266
SCWH0301240307000070
SCWH0301240906003912
SCWH0301240110003986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</si>
  <si>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110kV空安甲线;110kV空安乙线无人机巡视、测量作业：机巡线路巡视（4-6月点云测量）：（Ⅲ级）110kV空金甲线#01-#50；110kV空金乙线#01-#50
110kV空金乙线;110kV空金甲线导线连接位置红外测温：合成绝缘子（避雷器）红外测温：110kV空金甲线、110kV空金乙线（5-9月重要度调整后测温）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110kV空金乙线;110kV空金甲线导线连接位置红外测温：合成绝缘子（避雷器）红外测温：（5-9月重要）110kV空金甲乙线（2024年9月）
110kV空金乙线;110kV空金甲线导线连接位置测温：重载线路红外测温：110kV空金甲线、110kV空金乙线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t>
  </si>
  <si>
    <t>#00-#01
#06-#07
#05-#06
#05-#06
#35-#36
#06-#07
#05-#25
#05-#25
#06-#50
#06-#50</t>
  </si>
  <si>
    <t>空金乙线</t>
  </si>
  <si>
    <t>空北甲线</t>
  </si>
  <si>
    <t>薛志东</t>
  </si>
  <si>
    <t>2024-02-01 09:09:00
2024-03-07 08:47:00
2024-04-09 08:45:00
2024-05-14 10:15:52
2024-05-14 10:15:52
2024-05-13 10:32:03
2024-05-08 08:01:00
2024-06-18 09:22:00
2024-06-28 08:06:00
2024-07-05 08:24:00
2024-07-04 08:36:00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</si>
  <si>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</si>
  <si>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</si>
  <si>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空九乙线北兴乙支线</t>
  </si>
  <si>
    <t>2024-02-01 09:09:00
2024-03-07 08:47:00
2024-04-09 08:45:00
2024-05-14 10:15:52
2024-05-14 10:15:52
2024-05-13 10:32:03
2024-05-08 08:01:00
2024-06-18 09:22:00
2024-06-28 08:06:00
2024-07-05 08:24:00
2024-07-04 08:36:00
2024-08-30 08:30:00
2024-08-02 08:45:00
2024-09-25 08:40:00
2024-09-06 08:35:00
2024-10-08 08:45:00</t>
  </si>
  <si>
    <t>SCWH0301240110000568
SCWH0301240110003325
SCWH0301240110003529
SCWH0301240109000107
SCWH0301240109000110
SCWH0301240109000111
SCWH0301240110003440
SCWH0301240110003855
SCWH0301240109000127
SCWH0301240110003950
SCWH0301240109005681
SCWH0301240731001416
SCWH0301240110003921
SCWH0301240822012266
SCWH0301240110003986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</si>
  <si>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</si>
  <si>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田芙线</t>
  </si>
  <si>
    <t>2024-02-04 08:59:00
2024-02-02 08:52:00
2024-03-08 08:40:00
2024-03-06 08:35:00
2024-04-16 08:48:00
2024-04-08 08:47:00
2024-05-21 09:20:07
2024-05-21 09:20:07
2024-05-13 08:26:00
2024-05-09 08:37:00
2024-06-18 09:22:00
2024-06-18 09:22:00
2024-06-28 08:04:00
2024-07-01 08:40:00
2024-07-01 08:40:00
2024-08-27 08:30:00
2024-08-09 09:00:00
2024-08-07 08:45:00
2024-08-05 08:45:00
2024-09-09 08:40:00
2024-09-09 08:45:00
2024-10-30 08:40:00
2024-10-14 08:45:00
2024-10-09 08:45:00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</si>
  <si>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
SCWH0301240822012268
SCWH0301240726001815
SCWH0301240110003924
SCWH0301240110003926
SCWH0301240110003985
SCWH0301240110003987
SCWH0301240109006034
SCWH0301240110004012
SCWH0301240110004004</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</si>
  <si>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110kV田空丙线;110kV田芙线无人机精细化巡线：机巡线路巡视（1-12月精细化）：（Ⅳ级）110kV田空丙线#01-#13；110kV田芙线#01-#13
110kV田芙线导线连接位置红外测温：合成绝缘子（避雷器）红外测温：接续管红外测温：110kV田芙线#11-#20
110kV田芙线;110kV田空甲线;110kV田空乙线导线连接位置红外测温：合成绝缘子（避雷器）红外测温：重要交叉跨越红外测温：110kV田空甲乙线#22-#23、#34-#35、#35-#36、#42-#43、田空乙线#50-04-#50-05（预绞丝）、田芙线#16（预绞丝）（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110kV田芙线导线连接位置红外测温：合成绝缘子（避雷器）红外测温：110kV田芙线（2024年1-12月）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t>
  </si>
  <si>
    <t>#42-#43
#35-#36
#34-#35
#22-#23
#80-#81
#67-#68
#78-#79
#68-#69
#51-#52
#48-#49
#29-#30
#25-#26
#27-#28
#26-#27
#25-#26</t>
  </si>
  <si>
    <t>田空甲线</t>
  </si>
  <si>
    <t>沈达</t>
  </si>
  <si>
    <t>2024-07-05 08:24:00
2024-07-01 08:40:00
2024-08-27 08:30:00
2024-08-26 08:30:00
2024-08-13 08:35:00
2024-08-07 08:45:00
2024-08-05 08:45:00
2024-08-02 08:45:00
2024-09-25 08:40:00
2024-09-09 08:45:00
2024-09-06 08:35:00
2024-10-09 08:45:00
2024-10-08 08:45:00</t>
  </si>
  <si>
    <t>SCWH0301240110003950
SCWH0301240110003951
SCWH0301240822012267
SCWH0301240109006360
SCWH0301240731001417
SCWH0301240110003924
SCWH0301240718000213
SCWH0301240110003921
SCWH0301240823116198
SCWH0301240110003987
SCWH0301240110003986
SCWH0301240110004004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</si>
  <si>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110kV田空甲线;110kV田空乙线导线连接位置红外测温：合成绝缘子（避雷器）红外测温：重要交叉跨越红外测温：110kV田空甲乙线#22-#23、#34-#35、#35-#36、#42-#43、田空乙线#50-04-#50-05（预绞丝）、田芙线#16（预绞丝）（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</si>
  <si>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#42-#43
#35-#36
#34-#35
#22-#23</t>
  </si>
  <si>
    <t>田空乙线</t>
  </si>
  <si>
    <t>2024-07-11 09:00:00
2024-07-05 08:24:00
2024-07-01 08:40:00
2024-07-01 08:40:00
2024-08-27 08:30:00
2024-08-26 08:30:00
2024-08-13 08:35:00
2024-08-07 08:45:00
2024-08-07 08:45:00
2024-08-05 08:45:00
2024-08-05 08:45:00
2024-08-02 08:45:00
2024-09-25 08:40:00
2024-09-12 09:00:00
2024-09-11 08:45:00
2024-09-09 08:40:00
2024-09-09 08:45:00
2024-09-06 08:35:00
2024-10-14 08:45:00
2024-10-09 08:45:00
2024-10-09 08:45:00
2024-10-08 08:45:00</t>
  </si>
  <si>
    <t>SCWH0301240110003953
SCWH0301240110003950
SCWH0301240110003951
SCWH0301240110003949
SCWH0301240822012267
SCWH0301240109006360
SCWH0301240731001417
SCWH0301240110003924
SCWH0301240110003923
SCWH0301240110003926
SCWH0301240718000213
SCWH0301240110003921
SCWH0301240823116198
SCWH0301240906003922
SCWH0301240110003989
SCWH0301240110003985
SCWH0301240110003987
SCWH0301240110003986
SCWH0301240110004012
SCWH0301240110004004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</si>
  <si>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芙线;110kV田空甲线;110kV田空乙线导线连接位置红外测温：合成绝缘子（避雷器）红外测温：重要交叉跨越红外测温：110kV田空甲乙线#22-#23、#34-#35、#35-#36、#42-#43、田空乙线#50-04-#50-05（预绞丝）、田芙线#16（预绞丝）（2024年08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08月）
110kV田空甲线七星甲支线;110kV田空乙线七星乙支线;110kV空金乙线;110kV空金甲线导线连接位置红外测温：合成绝缘子（避雷器）红外测温：重要交叉跨越红外测温：110kV空金甲乙线#35-#36、田空甲乙线七星甲乙支线#00-#01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110kV田空乙线;110kV田空甲线金田乙支线无人机精细化巡线：机巡线路巡视（1-12月精细化）：（Ⅳ级）110kV田空甲线金田乙支线#00-#07；110kV田空乙线#50-1-#50-7
220kV花绿甲线;220kV花绿乙线;220kV花空甲线;220kV花空乙线;110kV田空丙线;110kV空芙线导线连接位置红外测温：合成绝缘子（避雷器）红外测温：重要交叉跨越红外测温：220kV空汉甲乙线#20-#21、220kV花绿甲乙线#68-#69、花空甲乙线#67-#68，110kV田空丙线#48-#49、空芙线#51-#52（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09月）
110kV田芙线;110kV田空甲线;110kV田空乙线导线连接位置红外测温：合成绝缘子（避雷器）红外测温：重要交叉跨越红外测温：110kV田空甲乙线#22-#23、#34-#35、#35-#36、#42-#43、田空乙线#50-04-#50-05（预绞丝）、田芙线#16（预绞丝）（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10月）
110kV田芙线;110kV田空甲线;110kV田空乙线导线连接位置红外测温：合成绝缘子（避雷器）红外测温：重要交叉跨越红外测温：110kV田空甲乙线#22-#23、#34-#35、#35-#36、#42-#43、田空乙线#50-04-#50-05（预绞丝）、田芙线#16（预绞丝）（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</si>
  <si>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#42-#43
#35-#36
#34-#35
#22-#23
#80-#81
#67-#68
#78-#79
#68-#69
#51-#52
#48-#49
#29-#30
#25-#26
#27-#28
#26-#27
#25-#26</t>
  </si>
  <si>
    <t>田空甲线花城甲支线</t>
  </si>
  <si>
    <t>2024-08-27 08:30:00
2024-08-26 08:30:00</t>
  </si>
  <si>
    <t>SCWH0301240822012267
SCWH0301240109006360</t>
  </si>
  <si>
    <t xml:space="preserve">110kV田空甲线花城甲支线;110kV田空乙线花城乙支线;110kV田空甲线七星甲支线;110kV田空乙线七星乙支线;110kV田空甲线;110kV田空乙线无人机精细化巡线：机巡线路巡视（1-12月精细化）：（Ⅳ级）110kV田空甲线#01-#70；110kV田空乙线#01-#70；110kV田空甲线七星甲支线#00-#01；110kV田空乙线七星乙支线#00-#01；110kV田空甲线花城甲支线#00-#01；110kV田空乙线花城乙支线#00-#01
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t>
  </si>
  <si>
    <t>#00-#01
#00-#01
#00-#01
#00-#01
#01-#70
#01-#70</t>
  </si>
  <si>
    <t>8月份已完成</t>
  </si>
  <si>
    <t>田空乙线花城乙支线</t>
  </si>
  <si>
    <t>田空甲线金田乙支线</t>
  </si>
  <si>
    <t>2024-08-26 08:30:00
2024-08-13 08:35:00
2024-09-25 08:40:00</t>
  </si>
  <si>
    <t>SCWH0301240109006360
SCWH0301240731001417
SCWH0301240823116198</t>
  </si>
  <si>
    <t xml:space="preserve">110kV田空甲线花城甲支线;110kV田空乙线花城乙支线;110kV田空甲线七星甲支线;110kV田空乙线七星乙支线;110kV田空甲线;110kV田空乙线;110kV田空甲线金田乙支线导线连接位置红外测温：合成绝缘子（避雷器）红外测温：110kV田空甲乙线、110kV田空甲乙线花城甲乙支线、110kV田空甲乙线七星甲乙支线、110kV田空甲线金田乙支线（2024年1-12月）
110kV田空甲线;110kV田空乙线;110kV田空甲线金田乙支线导线连接位置红外测温：合成绝缘子（避雷器）红外测温：接续管红外测温：110KV田空甲线#23-#34、110kV田空乙线#23-#34、#50-01-#50-07、110kV田空甲线金田乙支线#01-#07
110kV田空乙线;110kV田空甲线金田乙支线无人机精细化巡线：机巡线路巡视（1-12月精细化）：（Ⅳ级）110kV田空甲线金田乙支线#00-#07；110kV田空乙线#50-1-#50-7
</t>
  </si>
  <si>
    <t>#00-#07</t>
  </si>
  <si>
    <t>空九甲线</t>
  </si>
  <si>
    <t>江展滔</t>
  </si>
  <si>
    <t>2024-02-05 08:59:00
2024-02-02 08:45:00
2024-03-06 08:35:00
2024-03-04 08:45:00
2024-04-10 08:37:00
2024-04-09 08:45:00
2024-05-13 08:26:00
2024-05-08 08:01:00
2024-06-18 09:22:00
2024-06-24 08:05:00
2024-06-28 08:04:00
2024-06-14 09:03:00
2024-07-08 09:00:00
2024-07-11 09:00:00
2024-08-07 08:45:00
2024-08-06 08:45:00
2024-09-11 08:45:00
2024-09-11 08:45:00
2024-09-10 08:30:00
2024-10-21 08:45:00
2024-10-09 08:45:00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</si>
  <si>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
SCWH0301240110003923
SCWH0301240110003922
SCWH0301240906003921
SCWH0301240110003989
SCWH0301240110003982
SCWH0301240110004008
SCWH0301240110004011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</si>
  <si>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t>
  </si>
  <si>
    <t>#03-#04
#94-#95
#86-#87
#12-#13
#04-#05
#12-#13
#04-#05
#03-#04
#111-#112
#104-#105
#113-#114
#111-#112
#103-#104
#09-#10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</si>
  <si>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</si>
  <si>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
2024-08-30 08:30:00
2024-08-15 09:00:00
2024-08-07 08:45:00
2024-08-06 08:45:00
2024-08-02 08:45:00
2024-09-25 08:40:00
2024-09-11 08:45:00
2024-09-11 08:45:00
2024-09-10 08:30:00
2024-09-06 08:35:00
2024-10-21 08:45:00
2024-10-09 08:45:00
2024-10-08 08:45:00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</si>
  <si>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
SCWH0301240731001416
SCWH0301240809006217
SCWH0301240110003923
SCWH0301240110003922
SCWH0301240110003921
SCWH0301240822012266
SCWH0301240906003921
SCWH0301240110003989
SCWH0301240110003982
SCWH0301240110003986
SCWH0301240110004008
SCWH0301240110004011
SCWH0301240110004006</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</si>
  <si>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110kV空九乙线;110kV空九乙线北兴乙支线导线连接位置红外测温：合成绝缘子（避雷器）红外测温：110kV空九乙线、110kV空九乙线北兴乙支线红外测温抽检。
花都一组导线连接位置红外测温：接续管红外测温：110kV空九乙线#12-#13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08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08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金甲线;110kV空金乙线;110kV空北甲线;110kV空九乙线北兴乙支线无人机精细化巡线：机巡线路巡视（1-12月精细化）：（Ⅳ级）110kV空金甲线#06-#50；110kV空金乙线#06-#50；110kV空北甲线#05-#25；110kV空九乙线北兴乙支线#05-#25
220kV花绿甲线;220kV花绿乙线;220kV空汉甲线;220kV空汉乙线;110kV空九甲线;110kV空九乙线导线连接位置红外测温：合成绝缘子（避雷器）红外测温：重要交叉跨越红外测温：220kV花绿甲乙线#120-#121、#123-#124、#126-#127、空汉甲乙线#08-#09、#13-#14、110kV空九甲乙线#06-#07、空九甲线#08-#09、空九乙线#09-#10（2024年09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09月）
220kV花绿甲线;220kV花绿乙线;220kV空汉甲线;220kV空汉乙线;110kV空九甲线;110kV空九乙线导线连接位置红外测温：合成绝缘子（避雷器）红外测温：重要交叉跨越红外测温：220kV花绿甲乙线#137-#138、#147-#148（2024年09月）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110kV空九甲线#08-#09、110kV空九乙线#09-#10（2024年10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10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</si>
  <si>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#00-#01
#06-#07
#05-#06
#05-#06
#35-#36
#06-#07
#03-#04
#94-#95
#86-#87
#12-#13
#04-#05
#12-#13
#04-#05
#03-#04
#111-#112
#104-#105
#113-#114
#111-#112
#103-#104
#09-#10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</si>
  <si>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</si>
  <si>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</si>
  <si>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SCWH0301240109006709
SCWH0301240110003855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</si>
  <si>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110kV空机线导线连接位置红外测温：合成绝缘子（避雷器）红外测温：110kV空机线（2024年1-6月）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110kV空安甲线;110kV空安乙线无人机巡视、测量作业：机巡线路巡视（4-6月点云测量）：（Ⅲ级）110kV空机线#01-#16（外委作业）
</t>
  </si>
  <si>
    <t>#01-#16
#00-#01
#06-#07
#05-#06
#05-#06
#35-#36
#06-#07</t>
  </si>
  <si>
    <t>2024-07-05 08:24:00
2024-08-02 08:45:00
2024-09-09 08:45:00
2024-09-06 08:35:00
2024-10-30 08:40:00
2024-10-08 08:45:00</t>
  </si>
  <si>
    <t>SCWH0301240110003950
SCWH0301240110003921
SCWH0301240823116232
SCWH0301240110003986
SCWH0301240109006768
SCWH0301240110004006</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</si>
  <si>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08月）
110kV空机线无人机精细化巡线：机巡线路巡视（1-12月精细化）：（Ⅳ级）110kV空机线#05-#16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09月）
110kV空机线导线连接位置红外测温：合成绝缘子（避雷器）红外测温：110kV空机线（2024年7-12月）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10月）
</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</si>
  <si>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</si>
  <si>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</si>
  <si>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</si>
  <si>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</si>
  <si>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</si>
  <si>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</si>
  <si>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
2024-08-19 10:45:25
2024-08-15 09:10:00
2024-08-20 08:50:00
2024-08-20 08:41:00
2024-08-13 08:50:00
2024-08-20 08:45:00
2024-08-19 08:29:00
2024-08-13 08:34:00
2024-08-12 08:57:00
2024-08-08 09:26:00
2024-08-08 09:53:00
2024-08-07 09:52:00
2024-08-07 09:50:00
2024-08-06 10:23:00
2024-08-06 08:30:00
2024-08-05 09:28:00
2024-08-05 09:05:00
2024-08-02 09:32:00
2024-08-02 08:15:00
2024-08-01 09:46:00
2024-08-01 09:18:00
2024-09-20 11:03:00
2024-09-20 08:20:00
2024-09-10 08:29:00
2024-09-06 08:32:00
2024-09-04 09:09:00
2024-10-24 09:01:00
2024-10-23 08:08:00
2024-10-23 08:33:00
2024-10-10 09:11:00
2024-10-10 09:11:00</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</si>
  <si>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SCWH0301240110001835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</si>
  <si>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500kV北花甲线；无人机巡视、测量作业：：机巡线路巡视（7-12月可见光巡视）：（Ⅱ级）500kV北花甲线#01-#80;（外委实施）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</si>
  <si>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#01-#80</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</si>
  <si>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</si>
  <si>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</si>
  <si>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</si>
  <si>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</si>
  <si>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</si>
  <si>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SCWH0301240110004446
SCWH0301240712013497
SCWH0301240110009779
SCWH0301240110009778
SCWH0301240110004445
SCWH0301240809007922
SCWH0301240110005425
SCWH0301240110005420
SCWH0301240110005431
SCWH0301240110005427
SCWH0301240110009948
SCWH0301240110004449
SCWH0301240109006607
SCWH0301240110009946
SCWH0301240110005424
SCWH0301240110005426
SCWH0301240110005418
SCWH0301240110005419
SCWH0301240110005423
SCWH0301240110005433
SCWH0301240110005421
SCWH0301240110005430
SCWH0301240110005432
SCWH0301240110005429
SCWH0301240110005428
SCWH0301240110005422
SCWH0301240821003950
SCWH0301240110004447
SCWH0301240110009980
SCWH0301240110009978
SCWH0301240110004448
SCWH0301240110001836
SCWH0301240110010036
SCWH0301240110004497
SCWH0301240110010035
SCWH0301240110004563</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</si>
  <si>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500kV北花甲线；500kV北花乙线；无人机精细化巡线：机巡线路巡视（1-12月精细化）：（Ⅱ级）500kV北花甲线#52-#55;500kV北花乙线#54-#56;
500kV北花甲线；500kV北花乙线；无人机精细化巡线：机巡线路巡视（1-12月精细化）：（Ⅱ级）500kV北花甲线#51;500kV北花乙线#52-#53;
500kV北花甲线；500kV北花乙线；无人机精细化巡线：机巡线路巡视（1-12月精细化）：（Ⅱ级）500kV北花甲线#49-#50;500kV北花乙线#49-#51;
500kV北花甲线；500kV北花乙线；无人机精细化巡线：机巡线路巡视（1-12月精细化）：（Ⅱ级）500kV北花甲线#42-#48;500kV北花乙线#42-#48;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500kV北花甲线;500kV北花乙线导线连接位置红外测温：合成绝缘子（避雷器）红外测温：重要交叉跨越红外测温：北花甲乙线#23-#24、#26-#27（8月第2次）
500kV北花甲线;500kV北花乙线导线连接位置红外测温：合成绝缘子（避雷器）红外测温：500kV北花甲乙线（07-12月）
500kV北花甲线;500kV北花乙线导线连接位置红外测温：合成绝缘子（避雷器）红外测温：重要交叉跨越红外测温：北花甲乙线#04-#05、#15-#16、#18-#19、#19-#20、#23-#24、#26-#27、#27-#28、#34-#35、#45-#46（8月第1次）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500kV北花甲线；500kV北花乙线；无人机精细化巡线：机巡线路巡视（1-12月精细化）：（Ⅱ级）500kV北花甲线#68-#72;500kV北花乙线#69-#74;
500kV北花甲线；500kV北花乙线；无人机精细化巡线：机巡线路巡视（1-12月精细化）：（Ⅱ级）500kV北花甲线#64-#67;500kV北花乙线#66-#68;
500kV北花甲线；500kV北花乙线；无人机精细化巡线：机巡线路巡视（1-12月精细化）：（Ⅱ级）500kV北花甲线#28-#31;500kV北花乙线#28-#31;
500kV北花甲线；500kV北花乙线；无人机精细化巡线：机巡线路巡视（1-12月精细化）：（Ⅱ级）500kV北花甲线#24-#27;500kV北花乙线#24-#27;
500kV北花甲线；500kV北花乙线；无人机精细化巡线：机巡线路巡视（1-12月精细化）：（Ⅱ级）500kV北花甲线#60-#63;500kV北花乙线#62-#65;
500kV北花甲线；500kV北花乙线；无人机精细化巡线：机巡线路巡视（1-12月精细化）：（Ⅱ级）500kV北花甲线#56-#59;500kV北花乙线#57-#61;
500kV北花甲线；500kV北花乙线；无人机精细化巡线：机巡线路巡视（1-12月精细化）：（Ⅱ级）500kV北花甲线#38-#41;500kV北花乙线#38-#41;
500kV北花甲线；500kV北花乙线；无人机精细化巡线：机巡线路巡视（1-12月精细化）：（Ⅱ级）500kV北花甲线#32-#37;500kV北花乙线#32-#37;
500kV北花甲线；500kV北花乙线；无人机精细化巡线：机巡线路巡视（1-12月精细化）：（Ⅱ级）500kV北花甲线#16-#23;500kV北花乙线#16-#23;
500kV北花甲线；500kV北花乙线；无人机精细化巡线：机巡线路巡视（1-12月精细化）：（Ⅱ级）500kV北花甲线#11-#15;500kV北花乙线#11-#15;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500kV北花甲线;500kV北花乙线导线连接位置红外测温：合成绝缘子（避雷器）红外测温：重要交叉跨越红外测温：北花甲乙线#23-#24、#26-#27（9月第2次）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500kV北花甲线;500kV北花乙线导线连接位置红外测温：合成绝缘子（避雷器）红外测温：重要交叉跨越红外测温：北花甲乙线#04-#05、#15-#16、#18-#19、#19-#20、#27-#28、#34-#35、#45-#46（9月第1次）
500kV北花甲线;500kV北花乙线导线连接位置红外测温：合成绝缘子（避雷器）红外测温：重要交叉跨越红外测温：北花甲乙线#23-#24、#26-#27（9月第1次）
500kV北花乙线；无人机巡视、测量作业：：机巡线路巡视（7-12月可见光巡视）：（Ⅱ级）500kV北花乙线#01-#82;（外委实施）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500kV北花甲线;500kV北花乙线导线连接位置红外测温：合成绝缘子（避雷器）红外测温：重要交叉跨越红外测温：北花甲乙线#23-#24、#26-#27（10月第2次）
500kV北花甲线;500kV北花乙线导线连接位置红外测温：合成绝缘子（避雷器）红外测温：重要交叉跨越红外测温：北花甲乙线#04-#05、#15-#16、#18-#19、#19-#20、#27-#28、#34-#35、#45-#46（10月第1次）
500kV北花甲线;500kV北花乙线导线连接位置红外测温：合成绝缘子（避雷器）红外测温：重要交叉跨越红外测温：北花甲乙线#23-#24、#26-#27（10月第1次）
</t>
  </si>
  <si>
    <t>#26-#27
#23-#24
#45-#46
#34-#35
#27-#28
#19-#20
#18-#19
#15-#16
#04-#05
#26-#27
#23-#24
#94-#95
#13-#14
#16-#17
#15-#16
#68-#69
#67-#68
#01-#82</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</si>
  <si>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</si>
  <si>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</si>
  <si>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09:35:00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</si>
  <si>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SCWH0301240110001789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SCWH0301240110001823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</si>
  <si>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220kV花炭甲线；无人机巡视、测量作业：：机巡线路巡视（7-12月可见光巡视）：（Ⅲ级）220kV花炭甲线#01-#116;（外委实施）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</si>
  <si>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#94-#95
#13-#14
#16-#17
#15-#16
#68-#69
#67-#68
#01-#10
#01-#10
#01-#09
#01-#09
#105-#106
#91-#92
#105-#106
#91-#92
#01-#116</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</si>
  <si>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</si>
  <si>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2024-05-29 08:50:00
2024-05-28 08:32:00
2024-05-27 08:41:00
2024-05-11 11:19:00
2024-05-11 10:47:00
2024-05-13 10:37:39
2024-05-13 09:54:08
2024-05-09 10:57:38
2024-05-09 10:17:35
2024-05-08 11:15:19
2024-05-08 09:44:09
2024-05-07 10:20:08
2024-05-06 10:54:48
2024-05-06 09:52:33
2024-06-04 09:24:00
2024-06-28 09:45:00
2024-06-26 09:35:00
2024-06-26 09:35:00
2024-06-24 11:10:58
2024-06-06 09:31:00
2024-07-23 10:19:00
2024-07-23 08:51:00
2024-07-12 08:48:00
2024-07-11 08:54:00
2024-07-02 10:08:00
2024-08-27 08:12:00
2024-08-19 10:45:25
2024-08-20 08:45:00
2024-08-19 08:50:00
2024-08-14 08:30:00
2024-09-20 11:03:00
2024-09-12 10:52:00
2024-09-10 10:30:00
2024-09-04 10:48:00
2024-09-04 09:53:00
2024-09-12 08:54:00
2024-09-11 08:25:00
2024-09-10 08:29:00
2024-10-29 09:21:00
2024-10-29 09:52:42
2024-10-25 09:27:03
2024-10-23 08:08:00
2024-10-22 08:33:00
2024-10-22 08:33:00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</si>
  <si>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SCWH0301240110009695
SCWH0301240110009698
SCWH0301240110009696
SCWH0301240110002520
SCWH0301240110002519
SCWH0301240110002518
SCWH0301240110002517
SCWH0301240110002511
SCWH0301240110002510
SCWH0301240110002509
SCWH0301240110002508
SCWH0301240110002507
SCWH0301240110002505
SCWH0301240110002506
SCWH0301240110009729
SCWH0301240110001740
SCWH0301240110009728
SCWH0301240110009726
SCWH0301240110001790
SCWH0301240110002521
SCWH0301240712013497
SCWH0301240110009777
SCWH0301240110009779
SCWH0301240110009780
SCWH0301240624033492
SCWH0301240110009944
SCWH0301240809007922
SCWH0301240110009948
SCWH0301240816020308
SCWH0301240110009949
SCWH0301240821003950
SCWH0301240110005465
SCWH0301240110005464
SCWH0301240110005463
SCWH0301240110005462
SCWH0301240110009981
SCWH0301240110009979
SCWH0301240110009980
SCWH0301240110001824
SCWH0301240921000065
SCWH0301240921000068
SCWH0301240110010036
SCWH0301240110010034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</si>
  <si>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220kV花炭甲线；220kV花炭乙线；220kV岭郭甲线；220kV岭郭乙线；无人机精细化巡线：机巡线路巡视（1-12月精细化）：220kV岭郭甲线#42-#47;220kV岭郭乙线#42-#47;（第2次）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220kV花炭乙线；无人机巡视、测量作业：：机巡线路巡视（7-12月可见光巡视）：（Ⅲ级）220kV花炭乙线#01-#116;（外委实施）
220kV花炭甲线;220kV花炭乙线无人机精细化巡线：机巡线路巡视（1-12月精细化）：（Ⅲ级）220kV花炭甲线#91-#92，#105-#106，花炭乙线#91-#92，#105-#106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</si>
  <si>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</si>
  <si>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</si>
  <si>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
2024-08-19 10:45:25
2024-08-20 08:45:00
2024-08-14 08:30:00
2024-08-07 08:50:00
2024-08-02 08:31:00
2024-09-20 11:03:00
2024-09-25 08:57:00
2024-09-19 08:55:00
2024-09-10 08:29:00
2024-10-29 09:21:00
2024-10-25 09:27:03
2024-10-23 08:08:00
2024-10-15 09:24:00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</si>
  <si>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
SCWH0301240809007922
SCWH0301240110009948
SCWH0301240807001229
SCWH0301240723120585
SCWH0301240110004444
SCWH0301240821003950
SCWH0301240821007601
SCWH0301240913010042
SCWH0301240110009980
SCWH0301240110001821
SCWH0301240921000068
SCWH0301240110010036
SCWH0301240920108084</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</si>
  <si>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林甲线#25-#26塔A相导线预绞丝、110kV郭车甲线#09-#10塔段C相导线预绞丝、110kV炭白线#53塔C相小号侧发热）（2024年08月）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220kV花林甲线导线连接位置红外测温：合成绝缘子（避雷器）红外测温：220kV花林甲线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220kV花林甲线；无人机巡视、测量作业：：机巡线路巡视（7-12月可见光巡视）：（Ⅲ级）220kV花林甲线#01-#55;（外委实施）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</si>
  <si>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#94-#95
#13-#14
#16-#17
#15-#16
#68-#69
#67-#68
#01-#10
#01-#10
#01-#09
#01-#09
#01-#55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</si>
  <si>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</si>
  <si>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
2024-08-19 10:45:25
2024-08-20 08:45:00
2024-08-07 08:50:00
2024-08-02 08:31:00
2024-09-20 11:03:00
2024-09-19 08:55:00
2024-09-10 08:29:00
2024-10-29 09:21:00
2024-10-25 09:27:03
2024-10-23 08:08:00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</si>
  <si>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
SCWH0301240809007922
SCWH0301240110009948
SCWH0301240723120585
SCWH0301240110004444
SCWH0301240821003950
SCWH0301240913010041
SCWH0301240110009980
SCWH0301240110001822
SCWH0301240921000068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</si>
  <si>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林甲线;110kV炭白线;110kV郭车甲线导线连接位置红外测温：重要跨越接头及预绞丝红外测温220kV花文甲线、林武乙线、北镜甲乙线、1110kV田龙甲线、镜合畔线、镜龙畔线、林军芙线、田军线红外测温及发热复测
220kV花林甲线;220kV花林乙线导线连接位置红外测温：合成绝缘子（避雷器）红外测温：220kV花林甲线、220kV花林乙线红外测温抽检。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220kV花林乙线导线连接位置红外测温：合成绝缘子（避雷器）红外测温：220kV花林乙线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220kV花林乙线；无人机巡视、测量作业：：机巡线路巡视（7-12月可见光巡视）：（Ⅲ级）220kV花林乙线#01-#55;（外委实施）
220kV花林甲线;220kV花林乙线;220kV花炭甲线;220kV花炭乙线无人机精细化巡线：机巡线路巡视（1-12月精细化）：（Ⅲ级）220kV花林甲线#01-#09、花林乙线#01-#09、花炭甲线#01-#10，花炭乙线#01-#10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</si>
  <si>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#01-#10
#01-#10
#01-#09
#01-#09
#01-#55</t>
  </si>
  <si>
    <t>炭郭甲线</t>
  </si>
  <si>
    <t>吴逸凡</t>
  </si>
  <si>
    <t>2024-02-23 09:20:00
2024-02-05 08:41:00
2024-02-05 09:20:08
2024-03-27 08:03:00
2024-03-14 08:11:00
2024-04-16 09:05:00
2024-04-16 09:05:00
2024-04-02 09:05:00
2024-04-02 09:05:00
2024-05-27 08:42:00
2024-05-17 09:06:12
2024-06-28 09:45:00
2024-06-20 10:17:44
2024-06-27 10:38:00
2024-06-26 09:35:00
2024-06-24 08:15:00
2024-06-03 08:49:00</t>
  </si>
  <si>
    <t>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SCWH0301240110001800
SCWH0301240110009731</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</si>
  <si>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</si>
  <si>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</si>
  <si>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08:15:00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</si>
  <si>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SCWH0301240110001800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</si>
  <si>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</si>
  <si>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#83-#84
#02-#03
#19-#20
#12-#13
#10-#11
#01-#02
#31-#32
#74-#75
#11-#12
#21-#22
#23-#24
#10-#11
#28-#29
#21-#22
#10-#11
#20-#21
#20-#21
#10-#21
#10-#21
#01-#09
#01-#09
#64-#73
#64-#73
#22-#34
#22-#34
#74-#85
#74-#85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</si>
  <si>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炭郭乙线</t>
  </si>
  <si>
    <t>2024-01-26 09:34:56
2024-02-23 09:20:00
2024-02-05 08:41:00
2024-02-05 09:20:08
2024-03-27 08:03:00
2024-03-14 08:11:00
2024-04-16 09:05:00
2024-04-16 09:05:00
2024-04-02 09:05:00
2024-04-02 09:05:00
2024-05-27 08:42:00
2024-05-17 09:06:12
2024-06-28 09:45:00
2024-06-20 10:17:44
2024-06-27 10:38:00
2024-06-26 09:35:00
2024-06-24 09:18:00
2024-06-03 08:49:00</t>
  </si>
  <si>
    <t>SCWH0301240119016409
SCWH0301240110008557
SCWH0301240110009248
SCWH0301240124001256
SCWH0301240110009549
SCWH0301240110009551
SCWH0301240110009613
SCWH0301240110009617
SCWH0301240110002500
SCWH0301240110002504
SCWH0301240110009693
SCWH0301240110009692
SCWH0301240110001944
SCWH0301240110002607
SCWH0301240110009730
SCWH0301240110009726
SCWH0301240110001801
SCWH0301240110009731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</si>
  <si>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</si>
  <si>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2024-01-26 09:34:56
2024-02-23 09:20:00
2024-02-05 08:41:00
2024-02-05 09:20:08
2024-03-27 08:03:00
2024-03-14 08:11:00
2024-04-16 09:05:00
2024-04-16 09:05:00
2024-04-02 09:05:00
2024-04-02 09:05:00
2024-05-27 09:45:10
2024-05-27 08:42:00
2024-05-17 09:06:12
2024-05-27 09:45:10
2024-06-28 09:45:00
2024-06-20 10:17:44
2024-06-27 10:38:00
2024-06-26 09:35:00
2024-06-24 09:18:00
2024-06-03 08:49:00
2024-07-23 10:19:00
2024-07-22 08:18:00
2024-05-27 09:45:10
2024-07-12 08:48:00
2024-08-27 09:30:00
2024-08-19 10:45:25
2024-08-14 09:27:00
2024-08-13 08:34:00
2024-08-05 08:46:00
2024-09-20 11:03:00
2024-09-19 10:19:00
2024-09-18 09:58:00
2024-09-18 10:06:00
2024-09-24 08:48:00
2024-09-18 08:36:00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</si>
  <si>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SCWH0301240110001944
SCWH0301240110002607
SCWH0301240110009730
SCWH0301240110009726
SCWH0301240110001801
SCWH0301240110009731
SCWH0301240712013497
SCWH0301240110009782
SCWH0301240712013477
SCWH0301240110009781
SCWH0301240822011261
SCWH0301240809007922
SCWH0301240110002820
SCWH0301240110009943
SCWH0301240110009947
SCWH0301240821003950
SCWH0301240821003528
SCWH0301240821003525
SCWH0301240821003617
SCWH0301240110009977
SCWH0301240110009976</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</si>
  <si>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220kV炭郭甲线;220kV炭郭乙线导线连接位置红外测温：合成绝缘子（避雷器）红外测温：220kV炭郭甲乙线（07-09月）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220kV炭郭甲线；220kV炭郭乙线；无人机精细化巡线：机巡线路巡视（1-12月精细化）：（Ⅲ级）220kV炭郭甲线#10-#21;220kV炭郭乙线#10-#21;（第2次）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t>
  </si>
  <si>
    <t>坡堤甲线</t>
  </si>
  <si>
    <t>梁光明</t>
  </si>
  <si>
    <t>2024-02-26 08:44:00
2024-02-20 08:56:00
2024-03-14 08:11:00
2024-03-14 08:11:00
2024-03-04 08:30:00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2024-06-25 08:37:00
2024-06-06 10:03:00
2024-06-11 08:57:00
2024-07-23 10:19:00
2024-07-11 08:54:00
2024-07-10 09:23:00
2024-07-04 08:45:00
2024-08-27 08:12:00
2024-08-19 10:45:25
2024-08-02 08:28:00
2024-09-20 11:03:00
2024-09-25 08:57:00
2024-09-10 10:30:00
2024-09-18 08:36:00
2024-09-12 08:54:00
2024-09-11 08:25:00
2024-10-31 09:30:00
2024-10-29 09:01:00
2024-10-24 09:01:00
2024-10-22 08:33:00</t>
  </si>
  <si>
    <t>SCWH0301240110009131
SCWH0301240110009361
SCWH0301240110009548
SCWH0301240110009553
SCWH0301240222290153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SCWH0301240712013497
SCWH0301240110009780
SCWH0301240110009776
SCWH0301240624032994
SCWH0301240110009944
SCWH0301240809007922
SCWH0301240110009945
SCWH0301240821003950
SCWH0301240110009975
SCWH0301240110005464
SCWH0301240110009976
SCWH0301240110009981
SCWH0301240110009979
SCWH0301240110001828
SCWH0301240110010031
SCWH0301241011004673
SCWH0301240110010034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</si>
  <si>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220kV坡堤甲线；无人机巡视、测量作业：：机巡线路巡视（7-12月可见光巡视）：（Ⅲ级）220kV坡堤甲线#01-#73;（外委实施）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</si>
  <si>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#49-#50
#45-#46
#43-#44
#32-#33
#30-#31
#20-#21
#100-#101
#96-#97
#94-#95
#84-#85
#82-#83
#32-#35
#14-#16
#11-#12
#14-#16
#11-#12
#12-#13
#320-#320
#64-#65
#62-#63
#221-#222
#201-#202
#199-#200
#198-#199
#66-#67
#65-#66
#54-#55
#39-#40
#32-#33
#01-#73</t>
  </si>
  <si>
    <t>坡堤乙线</t>
  </si>
  <si>
    <t>2024-01-25 09:28:00
2024-02-26 08:44:00
2024-02-20 08:56:00
2024-03-14 08:11:00
2024-03-14 08:11:00
2024-03-04 08:30:00
2024-03-04 09:49:00
2024-04-25 09:08:00
2024-04-24 08:11:00
2024-04-01 09:10:00
2024-05-29 08:50:00
2024-05-23 09:05:00
2024-06-04 09:24:00
2024-06-19 09:02:00
2024-06-24 09:47:00
2024-06-12 09:40:00
2024-06-11 11:06:47
2024-06-11 11:01:13
2024-06-13 10:30:16
2024-06-18 09:51:57
2024-06-18 10:38:05
2024-06-19 10:11:01
2024-06-27 10:38:00
2024-06-26 09:35:00
2024-06-25 09:47:00
2024-06-24 09:18:00
2024-06-06 10:03:00
2024-06-11 08:57:00
2024-07-23 10:19:00
2024-07-11 08:54:00
2024-07-10 09:23:00
2024-07-04 08:45:00
2024-08-27 08:12:00
2024-08-19 10:45:25
2024-08-02 08:28:00
2024-09-20 11:03:00
2024-09-25 08:57:00
2024-09-10 10:30:00
2024-09-11 08:25:00
2024-10-31 09:30:00
2024-10-29 09:01:00
2024-10-24 09:01:00
2024-10-22 08:33:00</t>
  </si>
  <si>
    <t>SCWH0301240119016406
SCWH0301240110009131
SCWH0301240110009361
SCWH0301240110009548
SCWH0301240110009553
SCWH0301240222290153
SCWH0301240222290147
SCWH0301240110009621
SCWH0301240110009615
SCWH0301240110002525
SCWH0301240110009695
SCWH0301240110009694
SCWH0301240110009729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SCWH0301240712013497
SCWH0301240110009780
SCWH0301240110009776
SCWH0301240624032994
SCWH0301240110009944
SCWH0301240809007922
SCWH0301240110009945
SCWH0301240821003950
SCWH0301240110009975
SCWH0301240110005464
SCWH0301240110009979
SCWH0301240110001829
SCWH0301240110010031
SCWH0301241011004673
SCWH0301240110010034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</si>
  <si>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220kV坡堤乙线；无人机巡视、测量作业：：机巡线路巡视（7-12月可见光巡视）：（Ⅲ级）220kV坡堤乙线#01-#73;（外委实施）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220kV坡堤甲线;220kV坡堤乙线;110kV炭松甲线无人机精细化巡线：机巡线路巡视（1-12月精细化）：（Ⅲ级）220kV坡堤甲线#14-#16、坡堤乙线#11-#12、#14-#16，110kV炭松甲线#32-#35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</si>
  <si>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</si>
  <si>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
2024-08-19 10:45:25
2024-08-02 08:28:00
2024-09-20 11:03:00
2024-09-25 08:57:00
2024-10-29 09:01:00
2024-10-28 09:11:00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</si>
  <si>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
SCWH0301240809007922
SCWH0301240110009945
SCWH0301240821003950
SCWH0301240110009975
SCWH0301240110010031
SCWH0301240110001830</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</si>
  <si>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220kV旗康乙线；220kV旗康乙线（备用线路）；无人机巡视、测量作业：：机巡线路巡视（7-12月可见光巡视）：（Ⅳ级）220kV旗康乙线#192-#229;（外委实施）220kV旗康乙线（备用线路）#198-#200
</t>
  </si>
  <si>
    <t>#198-#200
#192-#229
#11-#12
#12-#13
#320-#320
#64-#65
#62-#63
#221-#222
#201-#202
#199-#200
#198-#199
#66-#67
#65-#66
#54-#55
#39-#40
#32-#33</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</si>
  <si>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</si>
  <si>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</si>
  <si>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
SCWH0301240809007922
SCWH0301240110009943
SCWH0301240821003950
SCWH0301240110009977
SCWH0301240913010040
SCWH0301240110010032
SCWH0301240110001831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</si>
  <si>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220kV炭车甲线导线连接位置红外测温：合成绝缘子（避雷器）红外测温：220kV炭车甲线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220kV炭车甲线；无人机巡视、测量作业：：机巡线路巡视（7-12月可见光巡视）：（Ⅳ级）220kV炭车甲线#01-#59;（外委实施）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</si>
  <si>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#01-#59
#73-#74
#11-#12
#21-#22
#23-#24
#10-#11
#28-#29
#21-#22
#10-#11
#20-#21
#20-#21</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</si>
  <si>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</si>
  <si>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
2024-08-19 10:45:25
2024-08-13 08:34:00
2024-09-20 11:03:00
2024-09-24 08:48:00
2024-09-19 09:00:00
2024-10-29 09:01:00
2024-10-28 09:11:00
2024-10-24 09:45:00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</si>
  <si>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
SCWH0301240809007922
SCWH0301240110009943
SCWH0301240821003950
SCWH0301240110009977
SCWH0301240913010039
SCWH0301240110010032
SCWH0301240110001832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</si>
  <si>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220kV炭车乙线导线连接位置红外测温：合成绝缘子（避雷器）红外测温：220kV炭车乙线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220kV炭车乙线；无人机巡视、测量作业：：机巡线路巡视（7-12月可见光巡视）：（Ⅳ级）220kV炭车乙线#01-#59;（外委实施）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</si>
  <si>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岭郭甲线</t>
  </si>
  <si>
    <t>2024-01-31 08:20:00
2024-02-23 09:20:00
2024-02-26 08:44:00
2024-02-26 08:44:00
2024-02-05 08:41:00
2024-02-05 09:20:08
2024-03-27 08:03:00
2024-03-27 08:03:00
2024-03-14 08:11:00
2024-03-14 08:11:00
2024-03-14 08:11:00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</si>
  <si>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SCWH0301240110008557
SCWH0301240109006723
SCWH0301240110009131
SCWH0301240110009248
SCWH0301240124001256
SCWH0301240110003345
SCWH0301240110009549
SCWH0301240110009550
SCWH0301240110009548
SCWH0301240110009551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SCWH0301240110001792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</si>
  <si>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220kV岭郭甲线；无人机巡视、测量作业：机巡线路巡视（4-6月点云测量）：（Ⅱ级）220kV岭郭甲线#01-#85;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</si>
  <si>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#01-#85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#83-#84
#02-#03
#19-#20
#12-#13
#10-#11
#01-#02
#31-#32
#50-#51
#46-#47
#44-#45
#32-#33
#30-#31
#20-#21
#100-#101
#97-#98
#95-#96
#84-#85
#82-#83</t>
  </si>
  <si>
    <t>2024-07-23 10:19:00
2024-07-23 08:51:00
2024-07-22 08:18:00
2024-07-12 08:48:00
2024-07-11 08:54:00
2024-08-27 08:12:00
2024-08-19 10:45:25
2024-08-19 08:50:00
2024-08-14 08:30:00
2024-08-13 08:34:00
2024-08-13 08:34:00
2024-08-05 08:46:00
2024-09-20 11:03:00
2024-09-19 10:19:00
2024-09-18 09:58:00
2024-09-13 10:39:00
2024-09-13 10:22:00
2024-09-12 10:52:00
2024-09-11 10:22:00
2024-09-11 09:37:00
2024-09-10 10:30:00
2024-09-10 10:11:00
2024-09-24 08:48:00
2024-09-04 10:48:00
2024-09-04 09:53:00
2024-09-03 09:32:00
2024-09-03 09:43:00
2024-09-03 09:46:00
2024-09-18 08:36:00
2024-09-12 08:54:00
2024-09-11 08:25:00
2024-10-29 09:01:00
2024-10-24 09:01:00
2024-10-23 08:08:00
2024-10-22 08:33:00
2024-10-22 08:33:00</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</si>
  <si>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SCWH0301240110001826
SCWH0301240110010030
SCWH0301240110010034
SCWH0301240110010033</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</si>
  <si>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220kV岭郭甲线；无人机巡视、测量作业：：机巡线路巡视（7-12月可见光巡视）：（Ⅱ级）220kV岭郭甲线#01-#85;（外委实施）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</si>
  <si>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#49-#50
#45-#46
#43-#44
#32-#33
#30-#31
#20-#21
#100-#101
#96-#97
#94-#95
#84-#85
#82-#83
#83-#84
#02-#03
#19-#20
#12-#13
#10-#11
#01-#02
#31-#32
#01-#85
#73-#74
#11-#12
#21-#22
#23-#24
#10-#11
#28-#29
#21-#22
#10-#11
#20-#21
#20-#21</t>
  </si>
  <si>
    <t>岭郭乙线</t>
  </si>
  <si>
    <t>2024-01-31 08:20:00
2024-01-26 09:34:56
2024-02-23 09:20:00
2024-02-26 08:44:00
2024-02-26 08:44:00
2024-02-05 08:41:00
2024-02-05 09:20:08
2024-03-27 08:03:00
2024-03-27 08:03:00
2024-03-14 08:11:00
2024-03-14 08:11:00
2024-03-14 08:11:00
2024-03-04 09:49:00
2024-04-24 08:11:00
2024-04-17 09:01:00
2024-04-16 09:05:00
2024-04-16 09:05:00
2024-04-03 09:35:00
2024-04-03 09:35:00
2024-04-03 09:35:00
2024-04-03 09:35:00
2024-04-03 09:35:00
2024-04-02 09:05:00
2024-04-02 09:05:00
2024-04-02 09:05:00
2024-04-02 09:05:00
2024-04-02 09:05:00
2024-04-01 09:10:00
2024-04-01 09:10:00
2024-04-01 09:10:00
2024-04-01 09:10:00
2024-05-29 08:50:00
2024-05-27 08:42:00
2024-05-27 08:41:00
2024-05-17 09:06:12
2024-06-04 09:24:00
2024-06-27 10:38:00
2024-06-26 09:35:00
2024-06-26 09:35:00
2024-06-24 11:10:58
2024-06-03 08:49:00</t>
  </si>
  <si>
    <t>SCWH0301240126044312
SCWH0301240119016409
SCWH0301240110008557
SCWH0301240109006723
SCWH0301240110009131
SCWH0301240110009248
SCWH0301240124001256
SCWH0301240110003345
SCWH0301240110009549
SCWH0301240110009550
SCWH0301240110009548
SCWH0301240110009551
SCWH0301240222290147
SCWH0301240110009615
SCWH0301240110009612
SCWH0301240110009613
SCWH0301240110009617
SCWH0301240110002529
SCWH0301240110002527
SCWH0301240110002526
SCWH0301240110002528
SCWH0301240110002531
SCWH0301240110002522
SCWH0301240110002523
SCWH0301240110002500
SCWH0301240110002504
SCWH0301240110002609
SCWH0301240110002585
SCWH0301240110002524
SCWH0301240110002525
SCWH0301240110002582
SCWH0301240110009695
SCWH0301240110009693
SCWH0301240110009696
SCWH0301240110009692
SCWH0301240110009729
SCWH0301240110009730
SCWH0301240110009728
SCWH0301240110009726
SCWH0301240110001793
SCWH0301240110009731</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</si>
  <si>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茶塘乙支线;220kV岭郭甲线;220kV岭郭乙线;110kV炭松甲线茶塘甲支线无人机精细化巡线：机巡线路巡视（1-12月精细化）：（Ⅲ级）220kV岭郭甲线#05-#07;220kV岭郭乙线#05-#07;110kV炭蓝线茶塘乙支线#00-#02;110kV炭松甲线茶塘甲支线#02-#04;
220kV岭郭甲线;220kV岭郭乙线无人机精细化巡线：机巡线路巡视（1-12月精细化）：220kV岭郭甲线#01-#02;220kV岭郭乙线#01-#02;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6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220kV岭郭乙线；无人机巡视、测量作业：机巡线路巡视（4-6月点云测量）：（Ⅱ级）220kV岭郭乙线#01-#85;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</si>
  <si>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SCWH0301240712013497
SCWH0301240110009777
SCWH0301240110009782
SCWH0301240110009781
SCWH0301240110009780
SCWH0301240110009944
SCWH0301240809007922
SCWH0301240816020308
SCWH0301240110009949
SCWH0301240110009943
SCWH0301240110003449
SCWH0301240110009947
SCWH0301240821003950
SCWH0301240821003528
SCWH0301240821003525
SCWH0301240821003527
SCWH0301240821003526
SCWH0301240110005465
SCWH0301240821003523
SCWH0301240821003519
SCWH0301240110005464
SCWH0301240821003524
SCWH0301240110009977
SCWH0301240110005463
SCWH0301240110005462
SCWH0301240821003520
SCWH0301240821003522
SCWH0301240821003521
SCWH0301240110009976
SCWH0301240110009981
SCWH0301240110009979
SCWH0301240110010032
SCWH0301240110001827
SCWH0301240110010030
SCWH0301240110010034
SCWH0301240110010033</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</si>
  <si>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220kV花炭甲线;220kV花炭乙线;220kV岭郭甲线;220kV岭郭乙线无人机精细化巡线：机巡线路巡视（1-12月精细化）：220kV岭郭甲线#30-#33;220kV岭郭乙线#30-#33;220kV花炭甲线#82-#85;220kV花炭乙线#82-#85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220kV岭郭甲线;220kV岭郭乙线导线连接位置红外测温：合成绝缘子（避雷器）红外测温：220kV岭郭甲乙线（03-09月）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220kV岭郭甲线;220kV岭郭乙线无人机精细化巡线：机巡线路巡视（1-12月精细化）：220kV岭郭甲线#74-#85;220kV岭郭乙线#74-#85；220kV炭郭甲线#22-#34;220kV炭郭乙线#22-#34（第2次）
220kV炭郭甲线;220kV炭郭乙线;220kV岭郭甲线;220kV岭郭乙线无人机精细化巡线：机巡线路巡视（1-12月精细化）：220kV岭郭甲线#64-#73;220kV岭郭乙线#64-#73；220kV炭郭甲线#01-#09;220kV炭郭乙线#01-#09（第2次）
220kV岭郭甲线;220kV岭郭乙线无人机精细化巡线：机巡线路巡视（1-12月精细化）：220kV岭郭甲线#58-#63;220kV岭郭乙线#58-#63;（第2次）
220kV岭郭甲线;220kV岭郭乙线无人机精细化巡线：机巡线路巡视（1-12月精细化）：220kV岭郭甲线#48-#57;220kV岭郭乙线#48-#57（第2次）;
220kV花炭甲线；220kV花炭乙线；220kV岭郭甲线；220kV岭郭乙线；无人机精细化巡线：机巡线路巡视（1-12月精细化）：220kV岭郭甲线#42-#47;220kV岭郭乙线#42-#47;（第2次）
220kV岭郭甲线;220kV岭郭乙线无人机精细化巡线：机巡线路巡视（1-12月精细化）：220kV岭郭甲线#37-#41;220kV岭郭乙线#37-#41（第2次）;
220kV岭郭甲线;220kV岭郭乙线无人机精细化巡线：机巡线路巡视（1-12月精细化）：220kV岭郭甲线#30-#36;220kV岭郭乙线#30-#36;（第2次）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220kV岭郭甲线;220kV岭郭乙线无人机精细化巡线：机巡线路巡视（1-12月精细化）：（Ⅱ级）220kV岭郭甲线#20-#22;220kV岭郭乙线#20-#22（第2次）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220kV岭郭甲线;220kV岭郭乙线无人机精细化巡线：机巡线路巡视（1-12月精细化）：220kV岭郭甲线#01-#02;220kV岭郭乙线#01-#02;（第2次）
220kV岭郭甲线;220kV岭郭乙线无人机精细化巡线：机巡线路巡视（1-12月精细化）：（Ⅲ级）220kV岭郭甲线#05-#07;220kV岭郭乙线#05-#07（第2次）
220kV岭郭甲线;220kV岭郭乙线无人机精细化巡线：机巡线路巡视（1-12月精细化）：（Ⅱ级）220kV岭郭甲线#03-#04;220kV岭郭乙线#03-#04（第2次）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220kV坡堤甲线;220kV坡堤乙线;220kV花炭甲线;220kV花炭乙线;220kV岭郭甲线;220kV岭郭乙线导线连接位置红外测温：合成绝缘子（避雷器）红外测温：重要交叉跨越红外测温：
花炭甲乙线#82-#83、#84-#85、#94-#95、#96-#97、#100-#101，
坡堤甲乙线#20-#21，
岭郭甲乙线#30-#31、#32-#33、#43-#44、#45-#46、#49-#50
（9月第1次）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220kV岭郭乙线；无人机巡视、测量作业：：机巡线路巡视（7-12月可见光巡视）：（Ⅱ级）220kV岭郭乙线#01-#85;（外委实施）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220kV坡堤甲线;220kV坡堤乙线;220kV花炭甲线;220kV花炭乙线;220kV岭郭甲线;220kV岭郭乙线导线连接位置红外测温：合成绝缘子（避雷器）红外测温：重要交叉跨越红外测温：花炭甲乙线#82-#83、#84-#85、#94-#95、#96-#97、#100-#101，坡堤甲乙线#20-#21，岭郭甲乙线#30-#31、#32-#33、#43-#44、#45-#46、#49-#50（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</si>
  <si>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车大甲线</t>
  </si>
  <si>
    <t>徐伟浩</t>
  </si>
  <si>
    <t>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</si>
  <si>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
SCWH0301240809007922
SCWH0301240110009947
SCWH0301240821003950
SCWH0301240110009976
SCWH0301240110001804
SCWH0301240110010030</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</si>
  <si>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110kV车大甲线；无人机巡视、测量作业：：机巡线路巡视（7-12月可见光巡视）：（Ⅲ级）110kV车大甲线#01-#21；（外委实施）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</si>
  <si>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#01-#21</t>
  </si>
  <si>
    <t>车大乙线</t>
  </si>
  <si>
    <t>2024-01-26 09:34:56
2024-01-23 08:52:00
2024-02-05 08:41:00
2024-02-05 09:20:08
2024-03-14 08:11:00
2024-04-16 09:05:00
2024-05-17 09:06:12
2024-06-19 09:40:00
2024-06-19 09:40:00
2024-06-27 10:38:00
2024-06-25 09:12:00
2024-06-19 09:37:00
2024-07-23 10:19:00
2024-07-12 08:48:00
2024-08-19 10:45:25
2024-08-05 08:46:00
2024-09-20 11:03:00
2024-09-18 08:36:00
2024-10-25 09:11:00
2024-10-23 08:08:00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</si>
  <si>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
SCWH0301240809007922
SCWH0301240110009947
SCWH0301240821003950
SCWH0301240110009976
SCWH0301240110001805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</si>
  <si>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110kV车大乙线；无人机巡视、测量作业：：机巡线路巡视（7-12月可见光巡视）：（Ⅲ级）110kV车大乙线#01-#21；（外委实施）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</si>
  <si>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郭车甲线</t>
  </si>
  <si>
    <t>2024-02-05 08:41:00
2024-02-05 09:20:08
2024-03-14 08:11:00
2024-04-16 09:05:00
2024-05-17 09:06:12
2024-06-07 08:45:00
2024-06-14 09:40:01
2024-06-07 11:09:25
2024-06-27 10:38:00
2024-06-26 09:35:00
2024-06-24 08:15:00
2024-06-19 09:22:00</t>
  </si>
  <si>
    <t>SCWH0301240110009248
SCWH0301240124001256
SCWH0301240110009551
SCWH0301240110009613
SCWH0301240110009692
SCWH0301240110002503
SCWH0301240110002502
SCWH0301240110002501
SCWH0301240110009730
SCWH0301240110009726
SCWH0301240110001771
SCWH0301240110003507</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</si>
  <si>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t>
  </si>
  <si>
    <t>#01-#28
#17-#18
#19-#20
#02-#03
#82-#83
#15-#16
#07-#08
#48-#49
#03-#04
#69-#70
#58-#59
#22-#23
#05-#06
#03-#04
#09-#10
#63-#64
#62-#63
#30-#31
#23-#24
#22-#23
#352-#353
#330-#331
#76-#77
#74-#75
#56-#57
#51-#52
#28-#29
#109-#110
#28-#29
#79-#80
#78-#79
#62-#63
#61-#62
#60-#61
#77-#78
#76-#77
#60-#61
#59-#60
#58-#59
#40-#41
#38-#39
#36-#37
#02-#03
#83-#84
#02-#03
#19-#20
#12-#13
#10-#11
#01-#02
#31-#32
#07-#12
#07-#12
#13-#18
#13-#18
#19-#28
#19-#28</t>
  </si>
  <si>
    <t>郭车乙线</t>
  </si>
  <si>
    <t>2024-01-26 09:34:56
2024-02-05 08:41:00
2024-02-05 09:20:08
2024-03-14 08:11:00
2024-04-16 09:05:00
2024-05-17 09:06:12
2024-06-07 08:45:00
2024-06-14 09:40:01
2024-06-07 11:09:25
2024-06-27 10:38:00
2024-06-26 09:35:00
2024-06-25 08:40:00
2024-06-19 09:22:00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</si>
  <si>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</si>
  <si>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t>
  </si>
  <si>
    <t>郭石线</t>
  </si>
  <si>
    <t>2024-01-26 09:34:56
2024-02-23 09:20:00
2024-02-05 08:41:00
2024-02-05 09:20:08
2024-03-27 08:03:00
2024-03-14 08:11:00
2024-04-16 09:05:00
2024-04-16 09:05:00
2024-04-02 09:05:00
2024-04-02 09:05:00
2024-05-27 09:45:10
2024-05-27 08:42:00
2024-05-17 09:06:12
2024-05-27 09:45:10
2024-06-27 10:38:00
2024-06-26 09:35:00
2024-06-26 08:47:00
2024-06-25 08:30:00
2024-06-03 08:49:00
2024-07-23 10:19:00
2024-07-22 08:18:00
2024-05-27 09:45:10
2024-07-12 08:48:00
2024-08-27 09:30:00
2024-08-19 10:45:25
2024-08-13 08:34:00
2024-08-05 08:46:00
2024-09-20 11:03:00
2024-09-24 08:48:00
2024-09-18 08:36:00
2024-10-31 09:30:00
2024-10-29 09:01:00
2024-10-23 08:08:00</t>
  </si>
  <si>
    <t>SCWH0301240119016409
SCWH0301240110008557
SCWH0301240110009248
SCWH0301240124001256
SCWH0301240110009549
SCWH0301240110009551
SCWH0301240110009613
SCWH0301240110009617
SCWH0301240110002500
SCWH0301240110002504
SCWH0301240712013477
SCWH0301240110009693
SCWH0301240110009692
SCWH0301240712013477
SCWH0301240110009730
SCWH0301240110009726
SCWH0301240110003544
SCWH0301240110001773
SCWH0301240110009731
SCWH0301240712013497
SCWH0301240110009782
SCWH0301240712013477
SCWH0301240110009781
SCWH0301240822011261
SCWH0301240809007922
SCWH0301240110009943
SCWH0301240110009947
SCWH0301240821003950
SCWH0301240110009977
SCWH0301240110009976
SCWH0301240110001808
SCWH0301240110010032
SCWH0301240110010030</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</si>
  <si>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110kV郭石线;220kV炭郭甲线;220kV炭郭乙线无人机精细化巡线：机巡线路巡视（1-12月精细化）：220kV炭郭甲线#01-#08；220kV炭郭乙线#01-#08；110kV郭石线#20-#26;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82-#83（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坡堤甲线#17塔大号侧耐张线夹发热测温（0918）
110kV郭石线；无人机巡视、测量作业：：机巡线路巡视（7-12月可见光巡视）：（Ⅳ级）110kV郭石线#01-#29；（外委实施）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10月第1次）
</t>
  </si>
  <si>
    <t>#83-#84
#02-#03
#19-#20
#12-#13
#10-#11
#01-#02
#31-#32
#73-#74
#11-#12
#21-#22
#23-#24
#10-#11
#28-#29
#21-#22
#10-#11
#20-#21
#20-#21
#01-#29</t>
  </si>
  <si>
    <t>炭蓝线</t>
  </si>
  <si>
    <t>杨和波</t>
  </si>
  <si>
    <t>2024-01-31 08:20:00
2024-02-23 09:20:00
2024-03-27 08:03:00
2024-03-04 09:49:00
2024-04-16 09:05:00
2024-04-02 09:05:00
2024-04-02 09:05:00
2024-04-02 09:05:00
2024-04-01 09:10:00
2024-04-01 09:10:00
2024-05-27 09:45:10
2024-05-27 08:42:00
2024-05-27 09:45:10
2024-06-14 09:45:00
2024-06-13 09:28:00
2024-06-11 09:57:16
2024-06-20 10:42:59
2024-06-26 09:35:00
2024-06-26 08:47:00
2024-06-25 08:40:00
2024-06-25 09:12:00
2024-06-11 08:57:00
2024-06-03 08:49:00
2024-07-23 10:19:00
2024-07-22 08:18:00
2024-05-27 09:45:10
2024-07-04 08:45:00
2024-08-19 10:45:25
2024-08-13 08:34:00
2024-09-20 11:03:00
2024-09-10 10:30:00
2024-09-24 08:48:00
2024-09-04 10:48:00
2024-09-04 09:53:00
2024-10-29 09:01:00
2024-10-29 09:21:00
2024-10-28 09:11:00
2024-10-24 09:45:00</t>
  </si>
  <si>
    <t>SCWH0301240126044312
SCWH0301240110008557
SCWH0301240110009549
SCWH0301240222290147
SCWH0301240110009617
SCWH0301240110002522
SCWH0301240110002523
SCWH0301240110002609
SCWH0301240110002524
SCWH0301240110002525
SCWH0301240712013477
SCWH0301240110009693
SCWH0301240712013477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
SCWH0301240809007922
SCWH0301240110009943
SCWH0301240821003950
SCWH0301240110005464
SCWH0301240110009977
SCWH0301240110005463
SCWH0301240110005462
SCWH0301240110010032
SCWH0301240110001817
SCWH0301240110001815
SCWH0301241011004668</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</si>
  <si>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110kV炭蓝线茶塘乙支线；无人机巡视、测量作业：：机巡线路巡视（7-12月可见光巡视）：（Ⅲ级）110kV炭蓝线茶塘乙支线#00-#23；（外委实施）
110kV炭蓝线；无人机巡视、测量作业：：机巡线路巡视（7-12月可见光巡视）：（Ⅳ级）110kV炭蓝线#01-#64；（外委实施）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</si>
  <si>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#01-#64
#00-#23
#73-#74
#11-#12
#21-#22
#23-#24
#10-#11
#28-#29
#21-#22
#10-#11
#20-#21
#20-#21</t>
  </si>
  <si>
    <t>炭蓝线茶塘乙支线</t>
  </si>
  <si>
    <t>2024-04-02 09:05:00
2024-04-02 09:05:00
2024-04-02 09:05:00
2024-04-01 09:10:00
2024-04-01 09:10:00
2024-05-27 09:45:10
2024-05-27 09:45:10
2024-06-26 09:35:00
2024-06-26 08:47:00
2024-06-25 08:40:00
2024-05-27 09:45:10
2024-09-10 10:30:00
2024-09-04 10:48:00
2024-09-04 09:53:00
2024-10-29 09:21:00
2024-10-24 09:45:00</t>
  </si>
  <si>
    <t>SCWH0301240110002522
SCWH0301240110002523
SCWH0301240110002609
SCWH0301240110002524
SCWH0301240110002525
SCWH0301240712013477
SCWH0301240712013477
SCWH0301240110009726
SCWH0301240110003622
SCWH0301240110001783
SCWH0301240712013477
SCWH0301240110005464
SCWH0301240110005463
SCWH0301240110005462
SCWH0301240110001817
SCWH0301241011004668</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</si>
  <si>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110kV炭蓝线茶塘乙支线；无人机巡视、测量作业：：机巡线路巡视（7-12月可见光巡视）：（Ⅲ级）110kV炭蓝线茶塘乙支线#00-#23；（外委实施）
110kV炭松乙线;110kV炭松甲线;110kV炭白线;110kV炭蓝线茶塘乙支线;220kV炭车甲线无人机精细化巡线：机巡线路巡视（1-12月精细化）：（Ⅲ级）220kV炭车甲线#35、110kV炭白线#22-#42、炭蓝线茶塘乙支线#09-#14、#19-#23、炭松甲线#42、#47、炭松乙线#42、#47
</t>
  </si>
  <si>
    <t>#19-#23
#09-#14
#22-#42
#00-#23</t>
  </si>
  <si>
    <t>炭白线</t>
  </si>
  <si>
    <t>2024-01-31 08:20:00
2024-01-25 09:28:00
2024-02-23 09:20:00
2024-02-26 08:44:00
2024-02-22 08:30:00
2024-03-27 08:03:00
2024-03-14 08:11:00
2024-03-14 08:11:00
2024-03-04 08:30:00
2024-03-04 09:49:00
2024-04-28 10:28:00
2024-04-17 09:01:00
2024-04-16 09:05:00
2024-05-27 09:45:10
2024-05-28 08:32:00
2024-05-27 08:42:00
2024-05-27 08:41:00
2024-05-09 10:17:35
2024-05-08 11:15:19
2024-05-08 09:44:09
2024-05-07 10:20:08
2024-05-27 09:45:10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
2024-08-19 10:45:25
2024-08-20 08:45:00
2024-08-14 08:30:00
2024-08-14 08:30:00
2024-08-13 08:34:00
2024-08-07 08:50:00
2024-09-20 11:03:00
2024-09-25 08:57:00
2024-09-24 08:48:00
2024-09-12 08:54:00
2024-09-10 08:29:00
2024-10-31 09:30:00
2024-10-31 09:30:00
2024-10-29 09:01:00
2024-10-24 09:45:00
2024-10-23 08:08:00
2024-10-22 08:33:00
2024-10-15 09:24:00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</si>
  <si>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SCWH0301240712013477
SCWH0301240110009698
SCWH0301240110009693
SCWH0301240110009696
SCWH0301240110002510
SCWH0301240110002509
SCWH0301240110002508
SCWH0301240110002507
SCWH0301240712013477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
SCWH0301240809007922
SCWH0301240110009948
SCWH0301240110009949
SCWH0301240807001229
SCWH0301240110009943
SCWH0301240723120585
SCWH0301240821003950
SCWH0301240821007601
SCWH0301240110009977
SCWH0301240110009981
SCWH0301240110009980
SCWH0301240110001814
SCWH0301240110001813
SCWH0301240110010032
SCWH0301241011004668
SCWH0301240110010036
SCWH0301240110010033
SCWH0301240920108084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</si>
  <si>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220kV花林甲线;110kV炭白线;110kV郭车甲线导线连接位置红外测温：重要跨越接头及预绞丝红外测温（220kV花林甲线#25-#26塔A相导线预绞丝、110kV郭车甲线#09-#10塔段C相导线预绞丝、110kV炭白线#53塔C相小号侧发热）（2024年08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220kV花林甲线;110kV炭白线;110kV郭车甲线导线连接位置红外测温：重要跨越接头及预绞丝红外测温220kV花文甲线、林武乙线、北镜甲乙线、1110kV田龙甲线、镜合畔线、镜龙畔线、林军芙线、田军线红外测温及发热复测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林甲线;110kV炭白线;110kV郭车甲线导线连接位置红外测温：重要跨越接头及预绞丝红外测温（220kV花林甲线#25-#26塔A相导线预绞丝、110kV郭车甲线#09-#10塔段C相导线预绞丝、110kV炭白线#53塔C相小号侧发热）（2024年09月）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110kV炭白线集益乙支线；无人机巡视、测量作业：：机巡线路巡视（7-12月可见光巡视）：（Ⅲ级）110kV炭白线集益乙支线#01-#18；（外委实施）
110kV炭白线；无人机巡视、测量作业：：机巡线路巡视（7-12月可见光巡视）：（Ⅲ级）110kV炭白线#01-#96；（外委实施）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乙线;110kV炭松甲线;110kV炭白线;110kV炭蓝线茶塘乙支线;220kV炭车甲线无人机精细化巡线：机巡线路巡视（1-12月精细化）：（Ⅲ级）220kV炭车甲线#35、110kV炭白线#22-#42、炭蓝线茶塘乙支线#09-#14、#19-#23、炭松甲线#42、#47、炭松乙线#42、#47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220kV花林甲线;110kV炭白线;110kV郭车甲线导线连接位置红外测温：重要跨越接头及预绞丝红外测温（220kV花林甲线#25-#26塔A相导线预绞丝、110kV郭车甲线#09-#10塔段C相导线预绞丝、110kV炭白线#53塔C相小号侧发热）（2024年10月）
</t>
  </si>
  <si>
    <t>#09-#10
#25-#26
#59-#60
#44-#45
#44-#45
#40-#41
#51-#52
#45-#46
#02-#03
#94-#95
#13-#14
#16-#17
#15-#16
#68-#69
#67-#68
#19-#23
#09-#14
#22-#42
#73-#74
#11-#12
#21-#22
#23-#24
#10-#11
#28-#29
#21-#22
#10-#11
#20-#21
#20-#21
#01-#96
#01-#18</t>
  </si>
  <si>
    <t>炭白线集益乙支线</t>
  </si>
  <si>
    <t>2024-06-18 10:10:26
2024-06-24 10:42:06
2024-06-24 10:10:32
2024-06-25 08:40:00
2024-06-18 09:06:00
2024-07-04 08:45:00
2024-10-31 09:30:00</t>
  </si>
  <si>
    <t>SCWH0301240110002596
SCWH0301240110002594
SCWH0301240110002593
SCWH0301240110001780
SCWH0301240110003720
SCWH0301240624032994
SCWH0301240110001814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</si>
  <si>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110kV炭白线集益乙支线；无人机巡视、测量作业：：机巡线路巡视（7-12月可见光巡视）：（Ⅲ级）110kV炭白线集益乙支线#01-#18；（外委实施）
</t>
  </si>
  <si>
    <t>#01-#18</t>
  </si>
  <si>
    <t>炭松甲线</t>
  </si>
  <si>
    <t>2024-01-31 08:20:00
2024-02-23 09:20:00
2024-02-26 08:44:00
2024-03-27 08:03:00
2024-03-14 08:11:00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08:50:00
2024-06-26 08:47:00
2024-06-25 08:37:00
2024-06-24 11:10:58
2024-06-03 08:49:00
2024-07-23 10:19:00
2024-07-23 08:51:00
2024-07-22 08:18:00
2024-05-27 09:45:10
2024-08-19 10:45:25
2024-08-14 08:30:00
2024-08-13 08:34:00
2024-09-20 11:03:00
2024-09-10 10:30:00
2024-09-24 08:48:00
2024-09-04 10:48:00
2024-09-04 09:53:00
2024-09-12 08:54:00
2024-10-31 09:30:00
2024-10-29 09:01:00
2024-10-28 09:11:00
2024-10-24 09:01:00
2024-10-24 09:45:00
2024-10-22 08:33:00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</si>
  <si>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SCWH0301240110001819
SCWH0301240110010032
SCWH0301240110001816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</si>
  <si>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110kV炭松甲线；110kV炭松甲线步云乙支线；无人机巡视、测量作业：：机巡线路巡视（7-12月可见光巡视）：（Ⅲ级）110kV炭松甲线#01-#47；（外委实施）110kV炭松甲线步云乙支线#01；（外委实施）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110kV炭松甲线茶塘甲支线；无人机巡视、测量作业：：机巡线路巡视（7-12月可见光巡视）：（Ⅲ级）110kV炭松甲线茶塘甲支线#00-#25；（外委实施）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</si>
  <si>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#00-#25
#73-#74
#11-#12
#21-#22
#23-#24
#10-#11
#28-#29
#21-#22
#10-#11
#20-#21
#20-#21
#01-#47</t>
  </si>
  <si>
    <t>炭松甲线茶塘甲支线</t>
  </si>
  <si>
    <t>2024-04-02 09:05:00
2024-04-02 09:05:00
2024-04-02 09:05:00
2024-04-01 09:10:00
2024-04-01 09:10:00
2024-04-01 09:10:00
2024-05-27 09:45:10
2024-05-27 09:45:10
2024-06-26 09:35:00
2024-06-26 08:50:00
2024-06-24 11:10:58
2024-05-27 09:45:10
2024-09-10 10:30:00
2024-09-04 10:48:00
2024-09-04 09:53:00
2024-10-28 09:11:00</t>
  </si>
  <si>
    <t>SCWH0301240110002522
SCWH0301240110002523
SCWH0301240110002609
SCWH0301240110002524
SCWH0301240110002525
SCWH0301240110002582
SCWH0301240712013477
SCWH0301240712013477
SCWH0301240110009726
SCWH0301240110003880
SCWH0301240110001782
SCWH0301240712013477
SCWH0301240110005464
SCWH0301240110005463
SCWH0301240110005462
SCWH0301240110001816</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</si>
  <si>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220kV花炭甲线；220kV花炭乙线；220kV坡堤甲线；220kV坡堤乙线；220kV岭郭甲线；220kV岭郭乙线；110kV炭松甲线茶塘甲支线；110kV炭蓝线茶塘乙支线；无人机精细化巡线：机巡线路巡视（1-12月精细化）：（Ⅱ级）220kV岭郭甲线#23-#29;220kV岭郭乙线#23-#29（第2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110kV炭松甲线茶塘甲支线；无人机巡视、测量作业：：机巡线路巡视（7-12月可见光巡视）：（Ⅲ级）110kV炭松甲线茶塘甲支线#00-#25；（外委实施）
</t>
  </si>
  <si>
    <t>#00-#25</t>
  </si>
  <si>
    <t>炭松乙线</t>
  </si>
  <si>
    <t>2024-01-31 08:20:00
2024-02-23 09:20:00
2024-02-26 08:44:00
2024-03-27 08:03:00
2024-03-14 08:11:00
2024-03-04 09:49:00
2024-04-17 09:01:00
2024-04-16 09:05:00
2024-04-02 09:05:00
2024-04-02 09:05:00
2024-04-02 09:05:00
2024-04-01 09:10:00
2024-04-01 09:10:00
2024-04-01 09:10:00
2024-05-27 09:45:10
2024-05-27 08:42:00
2024-05-27 08:41:00
2024-05-27 09:45:10
2024-06-21 09:21:06
2024-06-13 09:28:00
2024-06-14 09:28:00
2024-06-13 09:40:00
2024-06-26 09:35:00
2024-06-26 09:35:00
2024-06-26 08:50:00
2024-06-26 08:47:00
2024-06-24 09:18:00
2024-06-03 08:49:00
2024-07-23 10:19:00
2024-07-23 08:51:00
2024-07-22 08:18:00
2024-05-27 09:45:10
2024-08-19 10:45:25
2024-08-14 08:30:00
2024-08-13 08:34:00
2024-09-20 11:03:00
2024-09-10 10:30:00
2024-09-24 08:48:00
2024-09-04 10:48:00
2024-09-04 09:53:00
2024-09-12 08:54:00
2024-10-31 09:30:00
2024-10-29 09:01:00
2024-10-24 09:01:00
2024-10-24 09:45:00
2024-10-22 08:33:00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</si>
  <si>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SCWH0301240712013477
SCWH0301240110009693
SCWH0301240110009696
SCWH0301240712013477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
SCWH0301240809007922
SCWH0301240110009949
SCWH0301240110009943
SCWH0301240821003950
SCWH0301240110005464
SCWH0301240110009977
SCWH0301240110005463
SCWH0301240110005462
SCWH0301240110009981
SCWH0301240110001820
SCWH0301240110010032
SCWH0301241011004673
SCWH0301241011004668
SCWH0301240110010033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</si>
  <si>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8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220kV花炭甲线；220kV花炭乙线；220kV坡堤甲线；220kV坡堤乙线；220kV岭郭甲线；220kV岭郭乙线；110kV炭松甲线茶塘甲支线；110kV炭蓝线茶塘乙支线；无人机精细化巡线：机巡线路巡视（1-12月精细化）：（Ⅱ级）220kV岭郭甲线#23-#29;220kV岭郭乙线#23-#29（第2次）
110kV炭蓝线;110kV郭石线;220kV炭郭甲线;220kV炭郭乙线;110kV炭松乙线;110kV炭松甲线;110kV炭白线;220kV炭车乙线;220kV岭郭甲线;220kV岭郭乙线;220kV炭车甲线导线连接位置红外测温：合成绝缘子（避雷器）红外测温：重要交叉跨越红外测温：
炭蓝线#20-#21，
炭白线#20-#21，
炭松甲乙线#10-#11、#21-#22、#28-#29，
炭车甲乙线#10-#11、#23-#24，
炭郭甲乙线#21-#22，
郭石线#11-#12，
岭郭甲乙线#74-#75
（9月第1次）
220kV花炭甲线；220kV花炭乙线；220kV岭郭甲线；220kV岭郭乙线；110kV炭松甲线茶塘甲支线；110kV炭蓝线茶塘乙支线；无人机精细化巡线：机巡线路巡视（1-12月精细化）：220kV岭郭甲线#14-#19;220kV岭郭乙线#14-#19;（第2次）
220kV花炭甲线；220kV花炭乙线；220kV岭郭甲线；220kV岭郭乙线；110kV炭松甲线茶塘甲支线；110kV炭蓝线茶塘乙支线；无人机精细化巡线：机巡线路巡视（1-12月精细化）：220kV岭郭甲线#08-#13;220kV岭郭乙线#08-#13;（第2次）
220kV花炭甲线;220kV花炭乙线;110kV炭松乙线;110kV炭松甲线;110kV炭白线;220kV岭郭甲线;220kV岭郭乙线导线连接位置红外测温：合成绝缘子（避雷器）红外测温：重要交叉跨越红外测温：
岭郭甲乙线#02-#03，
花炭甲乙线#45-#46、#51-#52，
炭松甲乙线#40-#41、#44-#45，
炭白线#44-#45、#59-#60
（9月第1次）；
另加220kV坡堤甲线#17耐张塔大号侧上下子导线耐张线夹发热测温(0912)。
110kV炭松乙线；110kV炭松乙线步云甲支线；无人机巡视、测量作业：：机巡线路巡视（7-12月可见光巡视）：（Ⅲ级）110kV炭松乙线#01-#47；（外委实施）110kV炭松乙线步云甲支线#01；（外委实施）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73-#74（10月第1次）
220kV坡堤甲线;220kV坡堤乙线;110kV炭松甲线无人机精细化巡线：机巡线路巡视（1-12月精细化）：（Ⅲ级）220kV坡堤甲线#14-#16、坡堤乙线#11-#12、#14-#16，110kV炭松甲线#32-#35
110kV炭松乙线;110kV炭松甲线;110kV炭白线;110kV炭蓝线茶塘乙支线;220kV炭车甲线无人机精细化巡线：机巡线路巡视（1-12月精细化）：（Ⅲ级）220kV炭车甲线#35、110kV炭白线#22-#42、炭蓝线茶塘乙支线#09-#14、#19-#23、炭松甲线#42、#47、炭松乙线#42、#47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10月第1次）
</t>
  </si>
  <si>
    <t>#59-#60
#44-#45
#44-#45
#40-#41
#51-#52
#45-#46
#02-#03
#19-#23
#09-#14
#22-#42
#32-#35
#14-#16
#11-#12
#14-#16
#73-#74
#11-#12
#21-#22
#23-#24
#10-#11
#28-#29
#21-#22
#10-#11
#20-#21
#20-#21
#01-#47</t>
  </si>
  <si>
    <t>炭松甲线步云乙支线</t>
  </si>
  <si>
    <t>2024-06-21 09:21:06
2024-06-26 08:50:00
2024-06-25 08:37:00
2024-10-31 09:30:00</t>
  </si>
  <si>
    <t>SCWH0301240110002613
SCWH0301240110003920
SCWH0301240110001785
SCWH0301240110001819</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</si>
  <si>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110kV炭松甲线；110kV炭松甲线步云乙支线；无人机巡视、测量作业：：机巡线路巡视（7-12月可见光巡视）：（Ⅲ级）110kV炭松甲线#01-#47；（外委实施）110kV炭松甲线步云乙支线#01；（外委实施）
</t>
  </si>
  <si>
    <t>#01-#47</t>
  </si>
  <si>
    <t>炭松乙线步云甲支线</t>
  </si>
  <si>
    <t>2024-06-21 09:21:06
2024-06-26 08:50:00
2024-06-24 09:18:00
2024-10-31 09:30:00</t>
  </si>
  <si>
    <t>SCWH0301240110002613
SCWH0301240110003920
SCWH0301240110001786
SCWH0301240110001820</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</si>
  <si>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110kV炭松乙线；110kV炭松乙线步云甲支线；无人机巡视、测量作业：：机巡线路巡视（7-12月可见光巡视）：（Ⅲ级）110kV炭松乙线#01-#47；（外委实施）110kV炭松乙线步云甲支线#01；（外委实施）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</si>
  <si>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</si>
  <si>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</si>
  <si>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
2024-08-19 10:45:25
2024-08-20 08:45:00
2024-08-02 08:28:00
2024-09-20 11:03:00
2024-09-25 08:57:00
2024-09-25 08:57:00
2024-09-18 08:41:00
2024-09-10 08:29:00
2024-10-29 09:01:00
2024-10-25 09:11:00
2024-10-25 09:11:00
2024-10-25 09:11:00
2024-10-23 08:08:00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</si>
  <si>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
SCWH0301240809007922
SCWH0301240110009948
SCWH0301240110009945
SCWH0301240821003950
SCWH0301240913010035
SCWH0301240110009975
SCWH0301240913010044
SCWH0301240110009980
SCWH0301240110010031
SCWH0301240110001812
SCWH0301240110001810
SCWH0301240110001811
SCWH0301240110010036</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</si>
  <si>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林蓝线;220kV旗康乙线;220kV坡堤甲线;220kV坡堤乙线导线连接位置红外测温：合成绝缘子（避雷器）红外测温：重要交叉跨越红外测温：坡堤甲乙线#32-#33、#39-#40、#54-#55、#65-#66、#66-#67，旗康乙线#198-#199、#199-#200、#201-#202、#221-#222，林蓝线#62-#63、#64-#65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110kV林蓝线;220kV旗康乙线;220kV坡堤甲线;220kV坡堤乙线导线连接位置红外测温：合成绝缘子（避雷器）红外测温：重要交叉跨越红外测温：
坡堤甲乙线#32-#33、#39-#40、#54-#55、#65-#66、#66-#67，
旗康乙线#198-#199、#199-#200、#201-#202、#221-#222，
林蓝线#62-#63、#64-#65
（9月第1次）
110kV林蓝线集益甲支线导线连接位置红外测温：合成绝缘子（避雷器）红外测温：110kV林蓝线集益甲支线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220kV旗康乙线;220kV坡堤甲线;220kV坡堤乙线导线连接位置红外测温：合成绝缘子（避雷器）红外测温：重要交叉跨越红外测温：坡堤甲乙线#32-#33、#39-#40、#54-#55、#65-#66、#66-#67，旗康乙线#198-#199、#199-#200、#201-#202、#221-#222，林蓝线#62-#63、#64-#65，朗郭线#320-#320+1、郭车甲乙线#12-#13，蓝北线#11-#12（10月第1次）
110kV林蓝线集益甲支线；无人机巡视、测量作业：：机巡线路巡视（7-12月可见光巡视）：（Ⅲ级）110kV林蓝线集益甲支线#00-#01；（外委实施）
110kV林蓝线；无人机巡视、测量作业：：机巡线路巡视（7-12月可见光巡视）：（Ⅲ级）110kV林蓝线#01-#76；（外委实施）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</si>
  <si>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
#01-#76
#00-#01
#11-#12
#12-#13
#320-#320
#64-#65
#62-#63
#221-#222
#201-#202
#199-#200
#198-#199
#66-#67
#65-#66
#54-#55
#39-#40
#32-#33</t>
  </si>
  <si>
    <t>林蓝线白坭甲支线</t>
  </si>
  <si>
    <t>2024-01-25 09:28:00
2024-02-22 08:30:00
2024-03-14 08:11:00
2024-03-04 08:30:00
2024-04-28 10:28:00
2024-05-28 08:32:00
2024-05-08 11:15:19
2024-05-08 09:44:09
2024-05-07 10:20:08
2024-06-26 09:35:00
2024-06-24 08:15:00
2024-07-23 10:19:00
2024-07-12 08:48:00
2024-08-19 10:45:25
2024-08-20 08:45:00
2024-09-20 11:03:00
2024-09-25 08:57:00
2024-09-10 08:29:00
2024-10-25 09:11:00
2024-10-23 08:08:00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</si>
  <si>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
SCWH0301240809007922
SCWH0301240110009948
SCWH0301240821003950
SCWH0301240913010035
SCWH0301240110009980
SCWH0301240110001811
SCWH0301240110010036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</si>
  <si>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08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8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09月）。
110kV林蓝线白坭甲支线导线连接位置红外测温：合成绝缘子（避雷器）红外测温：110kV林蓝线白坭甲支线
500kV北花甲线;500kV北花乙线;220kV花林甲线;220kV花林乙线;220kV花炭甲线;220kV花炭乙线;110kV林蓝线白坭甲支线;110kV炭白线导线连接位置红外测温：合成绝缘子（避雷器）红外测温：重要交叉跨越红外测温：
北花甲乙线#67-#68、#68-#69，
花林甲乙线#15-#16，
花炭甲乙线#16-#17，
林蓝线白坭甲支线#13-#14，
炭白线#94-#95
（9月第1次）
110kV林蓝线白坭甲支线；无人机巡视、测量作业：：机巡线路巡视（7-12月可见光巡视）：（Ⅲ级）110kV林蓝线白坭甲支线#01-#14；（外委实施）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10月第1次）
</t>
  </si>
  <si>
    <t>#94-#95
#13-#14
#16-#17
#15-#16
#68-#69
#67-#68
#01-#14</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</si>
  <si>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</si>
  <si>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</si>
  <si>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
2024-08-20 08:50:00
2024-08-08 09:42:58
2024-08-20 09:00:00
2024-08-07 08:50:00
2024-08-05 08:37:00
2024-09-19 08:25:00
2024-09-30 08:42:00
2024-09-20 08:44:00
2024-09-13 10:31:00
2024-09-03 08:41:32
2024-09-06 09:18:00
2024-10-28 09:27:05
2024-10-28 08:21:00
2024-10-22 08:37:00</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</si>
  <si>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
SCWH0301240110008356
SCWH0301240111000764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</si>
  <si>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</si>
  <si>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
#15-#16
#14-#15
#08-#09
#08-#16
#08-#16</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</si>
  <si>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</si>
  <si>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
2024-08-20 08:50:00
2024-08-20 09:00:00
2024-08-07 08:50:00
2024-08-05 08:37:00
2024-09-19 08:25:00
2024-09-30 08:42:00
2024-09-20 08:44:00
2024-09-13 10:31:00
2024-09-03 08:41:32
2024-09-06 09:18:00
2024-10-28 09:27:05
2024-10-28 08:21:00
2024-10-22 08:37:00</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</si>
  <si>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
SCWH0301240110008356
SCWH0301240110008357
SCWH0301240723120585
SCWH0301240110008353
SCWH0301240110008373
SCWH0301240913008983
SCWH0301240913008984
SCWH0301240906009984
SCWH0301240110008380
SCWH0301240830015333
SCWH0301240110008159
SCWH0301240110008397
SCWH0301240110008391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</si>
  <si>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220kV林武乙线;220kV花文甲线;110kV田平文线;220kV花文乙线终端红外检测：110kV最大负荷超80%、220kV最大负荷超50%线路红外抽检：220kV花文甲线、花文乙线、林武乙线、110kV田平文线。
220kV花林甲线;110kV炭白线;110kV郭车甲线导线连接位置红外测温：重要跨越接头及预绞丝红外测温220kV花文甲线、林武乙线、北镜甲乙线、1110kV田龙甲线、镜合畔线、镜龙畔线、林军芙线、田军线红外测温及发热复测
220kV花文甲线;220kV花文乙线导线连接位置红外测温：合成绝缘子（避雷器）红外测温：重要交叉跨越红外测温：220kV花文甲乙线#08-#09、#14-#15、#15-#16（8月第1次）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220kV林武乙线;220kV花文甲线终端红外检测：110kV最大负荷超80%、220kV最大负荷超50%线路红外抽检：220kV花文甲线、林武乙线。
220kV林武乙线;220kV花文甲线终端红外检测：110kV最大负荷超80%、220kV最大负荷超50%线路红外抽检：220kV花文甲线、林武乙线。
220kV林武甲线;220kV林武乙线;110kV镜合畔线;220kV花文甲线终端红外检测：110kV最大负荷超80%、220kV最大负荷超50%线路红外抽检：220kV花文甲线、林武甲线、林武乙线、110kV镜合畔线。
220kV花文甲线;220kV花文乙线导线连接位置红外测温：合成绝缘子（避雷器）红外测温：重要交叉跨越红外测温：220kV花文甲乙线#08-#09、#14-#15、#15-#16（9月第1次）
220kV林武甲线;220kV林武乙线;110kV林军芙线;220kV花文甲线;110kV田平文线;220kV花文乙线终端红外检测：110kV最大负荷超80%、220kV最大负荷超50%线路红外抽检：220kV花文甲线、花文乙线、林武甲线、林武乙线、110kV田平文线、林军芙线。
220kV花文甲线;220kV花文乙线无人机精细化巡视：重要交叉跨越精细化巡视：220kV花文甲线#08-#16、220kV花文乙线#08-#16
220kV花文甲线;220kV花文乙线导线连接位置红外测温：合成绝缘子（避雷器）红外测温：重要交叉跨越红外测温：220kV花文甲乙线#08-#09、#14-#15、#15-#16（10月）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</si>
  <si>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北镜甲线</t>
  </si>
  <si>
    <t>2024-03-07 08:32:00
2024-04-16 08:35:00
2024-05-10 08:35:00
2024-06-28 08:41:00
2024-06-05 09:31:00
2024-06-04 08:32:00
2024-07-24 08:25:00
2024-07-26 08:29:00
2024-07-29 08:13:00
2024-07-16 08:43:00
2024-07-02 08:33:00
2024-07-01 08:26:00
2024-08-09 08:53:00
2024-09-20 08:14:00
2024-09-14 10:33:00
2024-09-20 08:31:00
2024-10-09 08:25:00</t>
  </si>
  <si>
    <t>SCWH0301240110008001
SCWH0301240110008174
SCWH0301240110008210
SCWH0301240110008125
SCWH0301240110001603
SCWH0301240110008286
SCWH0301240110003241
SCWH0301240110001754
SCWH0301240110003251
SCWH0301240110008321
SCWH0301240110003253
SCWH0301240110001602
SCWH0301240110008359
SCWH0301240110008379
SCWH0301240830015336
SCWH0301240913008982
SCWH0301240110008399</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</si>
  <si>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</si>
  <si>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#16-#17
#16-#17
#08-#09
#09-#10
#04-#05
#01-#02
#09-#10
#04-#05
#01-#02</t>
  </si>
  <si>
    <t>北镜乙线</t>
  </si>
  <si>
    <t>2024-01-17 09:07:42
2024-02-01 08:35:00
2024-03-07 08:32:00
2024-04-16 08:35:00
2024-05-10 08:35:00
2024-06-28 08:41:00
2024-06-05 09:31:00
2024-06-04 08:32:00
2024-07-24 08:25:00
2024-07-26 08:29:00
2024-07-29 08:13:00
2024-07-16 08:43:00
2024-07-02 08:33:00
2024-07-01 08:26:00
2024-08-07 08:50:00
2024-08-09 08:53:00
2024-09-20 08:14:00
2024-09-14 10:33:00
2024-09-20 08:31:00
2024-10-09 08:25:00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</si>
  <si>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
SCWH0301240723120585
SCWH0301240110008359
SCWH0301240110008379
SCWH0301240830015336
SCWH0301240913008982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</si>
  <si>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</si>
  <si>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</si>
  <si>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</si>
  <si>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</si>
  <si>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</si>
  <si>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</si>
  <si>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</si>
  <si>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</si>
  <si>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</si>
  <si>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t>
  </si>
  <si>
    <t>SCWH0301240110008001
SCWH0301240110008174
SCWH0301240110008210
SCWH0301240110008125
SCWH0301240110001603
SCWH0301240110008286</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</si>
  <si>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</si>
  <si>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#01-#23
#01-#23
#01-#28
#00-#11
#00-#11
#01-#16
#61-#76
#01-#28</t>
  </si>
  <si>
    <t>镜田乙线</t>
  </si>
  <si>
    <t>2024-01-17 09:07:42
2024-02-01 08:35:00
2024-03-07 08:32:00
2024-04-16 08:35:00
2024-05-10 08:35:00
2024-06-28 08:41:00
2024-06-05 09:31:00
2024-06-04 08:32:00</t>
  </si>
  <si>
    <t>SCWH0301231224019409
SCWH0301240110007046
SCWH0301240110008001
SCWH0301240110008174
SCWH0301240110008210
SCWH0301240110008125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</si>
  <si>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</si>
  <si>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</si>
  <si>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
2024-08-29 08:20:00
2024-08-14 08:20:00
2024-08-09 08:53:00
2024-09-04 08:39:00
2024-09-27 08:41:00
2024-10-23 10:14:21
2024-10-23 08:41:00
2024-10-14 08:30:00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</si>
  <si>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
SCWH0301240110008355
SCWH0301240110008354
SCWH0301240110008359
SCWH0301240110008376
SCWH0301240110008377
SCWH0301240110008154
SCWH0301240110008395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</si>
  <si>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220kV林田线无人机精细化巡视：重要交叉跨越精细化巡视：220kV林田线#13塔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</si>
  <si>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#409-#410
#407-#408
#400-#401
#399-#400
#13-#14
#12-#13
#05-#06
#03-#04
#16-#17
#32-#33
#31-#32
#44-#45
#28-#29
#27-#28
#15-#16</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</si>
  <si>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</si>
  <si>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</si>
  <si>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</si>
  <si>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</si>
  <si>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</si>
  <si>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#01-#60
#00-#05
#01-#56
#00-#05
#01-#56
#01-#60
#01-#08
#01-#18
#01-#18</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</si>
  <si>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</si>
  <si>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</si>
  <si>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</si>
  <si>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</si>
  <si>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</si>
  <si>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</si>
  <si>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</si>
  <si>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</si>
  <si>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</si>
  <si>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t>
  </si>
  <si>
    <t>#00-#05
#47-#56
#47-#60
#57-#58
#21-#22
#46-#47
#46-#47
#42-#43
#42-#43
#26-#46
#26-#46
#18-#20
#18-#20
#08-#13
#08-#13
#399-#400
#13-#14
#31-#32
#28-#29
#34-#35
#34-#35
#50-#51
#46-#47
#46-#47
#01-#23
#01-#23
#01-#28
#00-#11
#00-#11
#01-#16
#61-#76
#01-#28
#01-#60
#00-#05
#01-#56
#00-#05
#01-#56
#01-#60
#01-#08
#01-#18
#01-#18</t>
  </si>
  <si>
    <t>车新镜线东镜乙支线</t>
  </si>
  <si>
    <t>李刚</t>
  </si>
  <si>
    <t>SCWH0301240110008125</t>
  </si>
  <si>
    <t>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t>
  </si>
  <si>
    <t>#01-#23
#01-#23
#01-#28
#00-#11
#00-#11
#01-#16
#61-#76
#01-#28</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</si>
  <si>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</si>
  <si>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</si>
  <si>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</si>
  <si>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</si>
  <si>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</si>
  <si>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</si>
  <si>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t>
  </si>
  <si>
    <t>SCWH0301231224019409
SCWH0301240110007046
SCWH0301240110008001
SCWH0301240110008174
SCWH0301240110008210
SCWH0301240110008089
SCWH0301240110001603
SCWH0301240110008286</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</si>
  <si>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t>
  </si>
  <si>
    <t>#08-#09
#16-#17
#04-#05
#01-#02
#01-#15
#01-#16
#00-#09
#00-#16</t>
  </si>
  <si>
    <t>镜合畔线</t>
  </si>
  <si>
    <t>2024-06-28 08:32:00
2024-06-05 09:31:00
2024-07-19 08:22:00
2024-07-05 08:09:00
2024-08-07 08:50:00
2024-09-13 10:31:00</t>
  </si>
  <si>
    <t>SCWH0301240110008089
SCWH0301240110001603
SCWH0301240110003242
SCWH0301240110003245
SCWH0301240723120585
SCWH0301240906009984</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</si>
  <si>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220kV林武甲线;220kV林武乙线;110kV镜合畔线;220kV花文甲线终端红外检测：110kV最大负荷超80%、220kV最大负荷超50%线路红外抽检：220kV花文甲线、林武甲线、林武乙线、110kV镜合畔线。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</si>
  <si>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</si>
  <si>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</si>
  <si>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
2024-08-07 08:50:00
2024-08-09 08:53:00
2024-09-20 08:14:00
2024-10-09 08:25:00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</si>
  <si>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
SCWH0301240723120585
SCWH0301240110008359
SCWH0301240110008379
SCWH0301240110008399</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</si>
  <si>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镜龙畔线;220kV北镜甲线;220kV镜田甲线;220kV北镜乙线;220kV镜田乙线;110kV镜合龙凤文线导线连接位置红外测温：合成绝缘子（避雷器）红外测温：重要交叉跨越红外测温：220kV北镜甲线#01-#02、#04-#05、#09-#10、北镜乙线#01-#02、#04-#05、#09-#10；镜田甲线#08-#09（预绞丝）、#16-#17、镜田乙线#16-#17；110kV镜龙畔线#12-1-#13-1、镜合龙凤文线#13-1-#14-1（9月第1次）。
110kV镜龙畔线;220kV北镜甲线;220kV镜田甲线;220kV北镜乙线;220kV镜田乙线;110kV镜合龙凤文线导线连接位置红外测温：合成绝缘子（避雷器）红外测温：重要交叉跨越红外测温：220kV北镜甲线#01-#02、#04-#05、#09-#10、北镜乙线#01-#02、#04-#05、#09-#10；220kV镜田甲线#08-#09（预绞丝）、#16-#17、镜田乙线#16-#17；110kV镜龙畔线#12-1-#13-1、镜合龙凤文线#13-1-#14-1（10月第1次）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</si>
  <si>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</si>
  <si>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</si>
  <si>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</si>
  <si>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</si>
  <si>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</si>
  <si>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</si>
  <si>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</si>
  <si>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</si>
  <si>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</si>
  <si>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镜畔新线东镜甲支线</t>
  </si>
  <si>
    <t>林九甲线</t>
  </si>
  <si>
    <t>黎健民</t>
  </si>
  <si>
    <t>2024-04-29 09:30:00
2024-04-02 09:24:00
2024-05-06 10:51:49
2024-06-18 09:03:00
2024-06-28 08:43:00
2024-06-21 10:58:00
2024-06-12 09:00:00
2024-10-10 09:26:41
2024-10-22 09:41:00</t>
  </si>
  <si>
    <t>SCWH0301240426015998
SCWH0301240111000373
SCWH0301240323001050
SCWH0301240110005728
SCWH0301240110008119
SCWH0301240111000353
SCWH0301240111000376
SCWH0301240110008181
SCWH0301240110008191</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</si>
  <si>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110kV林九乙线;110kV林九甲线;110kV益车甲线;110kV益车乙线无人机巡视、测量作业：机巡线路巡视（7-12月可见光巡视）：（Ⅳ级）110kV林九甲乙线#01-#34、益车甲乙线#01-#35塔通道巡视
110kV林九甲线、110kV林军芙线杨屋甲支线，110kV炭九甲线，110kV炭九乙线无人机巡视、测量作业：机巡线路巡视：110kV林九甲线#19塔、110kV林军芙线杨屋甲支线#00-#01塔，110kV炭九甲乙线#23-#32塔
</t>
  </si>
  <si>
    <t>#23-#32
#00-#01
#01-#35
#01-#34</t>
  </si>
  <si>
    <t>林九乙线</t>
  </si>
  <si>
    <t>重要（5-9月）、其余时段关注</t>
  </si>
  <si>
    <t>林军芙线</t>
  </si>
  <si>
    <t>曾睿铨</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</si>
  <si>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</si>
  <si>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</si>
  <si>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</si>
  <si>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</si>
  <si>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2024-01-31 10:00:00
2024-01-29 08:32:00
2024-01-17 09:07:42
2024-02-23 09:01:00
2024-02-21 08:32:00
2024-02-22 08:58:00
2024-02-06 08:53:00
2024-03-27 08:31:00
2024-03-13 09:20:00
2024-03-07 09:15:00
2024-04-29 08:32:00
2024-04-17 08:52:00
2024-05-20 08:39:00
2024-05-14 08:15:00
2024-06-21 08:39:00
2024-06-18 09:25:00
2024-06-28 09:23:00
2024-06-20 10:17:15
2024-06-19 08:30:00
2024-06-25 09:29:14
2024-06-06 08:39:00
2024-06-21 09:01:00
2024-06-03 08:35:00
2024-06-20 09:03:58
2024-06-14 09:14:11
2024-06-14 09:14:11
2024-06-05 09:00:00
2024-07-25 09:22:06
2024-07-24 08:25:00
2024-07-29 08:13:00
2024-07-16 08:29:00
2024-07-12 08:25:00
2024-08-28 09:59:55
2024-08-26 10:02:50
2024-08-20 08:50:00
2024-08-08 09:42:58
2024-08-08 09:42:58
2024-08-14 08:20:00
2024-08-07 08:50:00
2024-08-08 08:52:00
2024-09-27 10:17:39
2024-09-29 09:26:58
2024-09-19 08:25:00
2024-09-24 08:51:00
2024-09-24 08:51:00
2024-09-24 08:51:00
2024-09-04 08:39:00
2024-09-09 08:37:00
2024-09-06 09:18:00</t>
  </si>
  <si>
    <t>SCWH0301231224009670
SCWH0301240117000809
SCWH0301231224019409
SCWH0301240205009265
SCWH0301240110006971
SCWH0301240110006420
SCWH0301240110007676
SCWH0301240110007994
SCWH0301240110008000
SCWH0301240110007995
SCWH0301240402000237
SCWH0301240110008177
SCWH0301240110008216
SCWH0301240110008214
SCWH0301240110003250
SCWH0301240110008103
SCWH0301240110008288
SCWH0301240110008919
SCWH0301240614006505
SCWH0301240614006502
SCWH0301240111000368
SCWH0301240614006504
SCWH0301240111000358
SCWH0301240111000363
SCWH0301240111000362
SCWH0301240110008284
SCWH0301240111000366
SCWH0301240110008316
SCWH0301240110003241
SCWH0301240110003248
SCWH0301240110008317
SCWH0301240110008320
SCWH0301240111000765
SCWH0301240816020457
SCWH0301240110008356
SCWH0301240111000764
SCWH0301240111000767
SCWH0301240110008354
SCWH0301240723120585
SCWH0301240110008358
SCWH0301240111000766
SCWH0301240111000768
SCWH0301240110008373
SCWH0301240110004667
SCWH0301240110004690
SCWH0301240913008985
SCWH0301240110008376
SCWH0301240110008374
SCWH0301240830015333</t>
  </si>
  <si>
    <t xml:space="preserve">110kV林军芙线无人机巡视、测量作业：110kV林军芙线重要交叉跨越红外测温。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110kV林军芙线导线连接位置红外测温：合成绝缘子（避雷器）红外测温：重要交叉跨越红外测温：110kV林军芙线#29-#30、#30-#31、#32-#33、#33-#34（2月第1次）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110kV林军芙线导线连接位置红外测温：合成绝缘子（避雷器）红外测温：重要交叉跨越红外测温：110kV林军芙线#29-#30、#30-#31、#32-#33、#33-#34；110kV林军线杨屋乙支线#16-#17预绞丝（3月第1次）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110kV林军芙线导线连接位置红外测温：合成绝缘子（避雷器）红外测温：110kV林军芙线#26发热复测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110kV林军芙线无人机精细化巡线：机巡线路巡视（7-9月精细化）：（Ⅱ级）110kV林军芙线#21-#26（含通道巡视及红外测温）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110kV林军芙线导线连接位置红外测温：合成绝缘子（避雷器）红外测温：重要交叉跨越红外测温：110kV林军芙线#29-#30、#30-#31、#32-#33、#33-#34（8月第1次）
110kV林军芙线振兴甲支线;110kV田军线振兴乙支线;110kV林军芙线无人机精细化巡线：机巡线路巡视（7-9月精细化）：（Ⅱ级）110kV林军芙线#46-#64；110kV林军芙线振兴甲支线#02-#10；110kV田军线振兴乙支线#06-#07（含通道巡视及红外测温）
110kV林军芙线无人机精细化巡线：机巡线路巡视（7-9月精细化）：（Ⅱ级）110kV林军芙线#71-#89（含通道巡视及红外测温）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110kV林军芙线导线连接位置红外测温：合成绝缘子（避雷器）红外测温：110kV林军芙线#01-#89（7-9月）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林军芙线导线连接位置红外测温：合成绝缘子（避雷器）红外测温：重要交叉跨越红外测温：110kV林军芙线及其备用线路#29-#30、#30-#31、#32-#33、#33-#34；110kV炭芙线（退运）及其备用线路#95-#95+1、#99-#100、#100-#101（9月第1次）
220kV林武甲线;220kV林武乙线;110kV林军芙线;220kV花文甲线;110kV田平文线;220kV花文乙线终端红外检测：110kV最大负荷超80%、220kV最大负荷超50%线路红外抽检：220kV花文甲线、花文乙线、林武甲线、林武乙线、110kV田平文线、林军芙线。
</t>
  </si>
  <si>
    <t>#100-#101
#99-#100
#95-#95
#33-#34
#32-#33
#30-#31
#29-#30
#13-#14
#31-#32
#28-#29
#34-#35
#34-#35
#50-#51
#46-#47
#46-#47
#00-#10
#01-#89
#17-#18
#06-#07
#55-#56
#34-#35
#34-#35
#380-#381
#46-#47
#46-#47
#01-#02
#59-#60
#54-#55
#50-#51
#71-#89
#06-#07
#02-#10
#46-#64</t>
  </si>
  <si>
    <t>林军芙线振兴甲支线</t>
  </si>
  <si>
    <t>2024-01-17 09:07:42
2024-02-21 08:32:00
2024-03-07 09:15:00
2024-04-17 08:52:00
2024-05-20 08:39:00
2024-06-21 08:39:00
2024-06-18 09:25:00
2024-06-20 10:17:15
2024-06-19 08:30:00
2024-06-21 09:01:00
2024-06-20 09:03:58
2024-06-14 09:14:11</t>
  </si>
  <si>
    <t>SCWH0301231224019409
SCWH0301240110006971
SCWH0301240110007995
SCWH0301240110008177
SCWH0301240110008216
SCWH0301240110003250
SCWH0301240110008103
SCWH0301240110008919
SCWH0301240614006505
SCWH0301240614006504
SCWH0301240111000363
SCWH0301240110008284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</si>
  <si>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</si>
  <si>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</si>
  <si>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2024-01-17 09:07:42
2024-02-21 08:32:00
2024-03-07 09:15:00
2024-04-17 08:52:00
2024-05-20 08:39:00
2024-06-21 08:39:00
2024-06-18 09:25:00
2024-06-20 10:17:15
2024-06-19 08:30:00
2024-06-21 09:01:00
2024-06-20 09:03:58
2024-06-14 09:14:11
2024-07-12 08:25:00
2024-08-20 08:50:00
2024-09-27 10:17:39
2024-09-19 08:25:00
2024-09-24 08:51:00
2024-09-24 08:51:00</t>
  </si>
  <si>
    <t>SCWH0301231224019409
SCWH0301240110006971
SCWH0301240110007995
SCWH0301240110008177
SCWH0301240110008216
SCWH0301240110003250
SCWH0301240110008103
SCWH0301240110008919
SCWH0301240614006505
SCWH0301240614006504
SCWH0301240111000363
SCWH0301240110008284
SCWH0301240110008320
SCWH0301240110008356
SCWH0301240111000766
SCWH0301240110008373
SCWH0301240110004690
SCWH0301240913008985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</si>
  <si>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110kV林军芙线振兴甲支线导线连接位置红外测温：合成绝缘子（避雷器）红外测温：110kV林军芙线振兴甲支线#00-#10（7-9月）
110kV林军芙线振兴甲支线;110kV林军芙线;110kV林军芙线杨屋甲支线导线连接位置红外测温：合成绝缘子（避雷器）红外测温：110kV林军芙线杨屋甲支线（7-9月）
</t>
  </si>
  <si>
    <t>#00-#10
#17-#18
#06-#07
#55-#56
#34-#35
#34-#35
#380-#381
#46-#47
#46-#47
#01-#02
#59-#60
#54-#55
#50-#51
#06-#07
#02-#10
#46-#64</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</si>
  <si>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</si>
  <si>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</si>
  <si>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</si>
  <si>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</si>
  <si>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</si>
  <si>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2024-06-21 08:39:00
2024-06-18 09:25:00
2024-06-20 09:03:58
2024-09-24 08:51:00</t>
  </si>
  <si>
    <t>SCWH0301240110003250
SCWH0301240110008103
SCWH0301240111000363
SCWH0301240913008985</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</si>
  <si>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110kV林军芙线振兴甲支线;110kV林军芙线;110kV林军芙线杨屋甲支线导线连接位置红外测温：合成绝缘子（避雷器）红外测温：110kV林军芙线杨屋甲支线（7-9月）
</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</si>
  <si>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</si>
  <si>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</si>
  <si>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
2024-08-23 08:40:00
2024-08-26 10:02:50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</si>
  <si>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
SCWH0301240816020454
SCWH0301240816020457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</si>
  <si>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110kV林军线;110kV林军芙线无人机精细化巡线：机巡线路巡视（7-9月精细化）：（Ⅱ级）110kV林军芙线#01-#20、（Ⅲ级）110kV林军线#01-#20（含通道巡视及红外测温）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</si>
  <si>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#17-#18
#07-#06
#34-#35
#55-#56
#34-#35
#380-#381
#46-#47
#01-#02
#59-#60
#54-#55
#50-#51</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</si>
  <si>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</si>
  <si>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</si>
  <si>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
2024-08-23 08:40:00
2024-08-20 08:50:00
2024-08-09 08:53:00
2024-09-19 08:25:00
2024-10-22 08:37:00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</si>
  <si>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
SCWH0301240816020454
SCWH0301240110008356
SCWH0301240110008359
SCWH0301240110008373
SCWH0301240110008391</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</si>
  <si>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t>
  </si>
  <si>
    <t>林乐公线</t>
  </si>
  <si>
    <t>窄毅栋</t>
  </si>
  <si>
    <t>2024-01-16 08:28:36
2024-02-19 08:31:00
2024-03-11 09:26:00
2024-04-12 08:53:00
2024-05-27 08:45:00
2024-06-04 08:56:00
2024-06-28 08:37:00
2024-06-05 09:21:00
2024-06-05 09:31:00
2024-06-04 09:17:00
2024-06-04 10:14:00
2024-06-05 09:17:00
2024-07-15 09:00:00
2024-08-29 08:20:00
2024-09-27 08:41:00
2024-10-23 08:41:00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</si>
  <si>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
SCWH0301240110008355
SCWH0301240110008377
SCWH0301240110008395</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</si>
  <si>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220kV韶林线（退运）;220kV林田线;110kV林乐公线;110kV文林线导线连接位置红外测温：合成绝缘子（避雷器）红外测温：重要交叉跨越红外测温：110kV益田甲线#15-#16、#27-#28、#28-#29；110kV文林线#31-#32、#32-#33、#44-#45；220kV林田线及备用线路#03-#04、#05-#06、#12-#13、#13-#14；110kV林乐公线#16-#17；220kV韶林线（退运）及备用线路#399-#400、#400-#401、#407-#408、#409-#410（8月第1次）
110kV益田甲线;220kV韶林线（退运）;220kV林田线;110kV林乐公线;110kV文林线导线连接位置红外测温：合成绝缘子（避雷器）红外测温：重要交叉跨越红外测温：110kV益田甲线#15-#16、#27-#28、#28-#29；文林线#31-#32、#32-#33、#44-#45；林乐公线#16-#17；220kV林田线#03-#04、#05-#06、#12-#13、#13-#14；220kV韶林线（退运）#399-#400、#400-#401、#407-#408、#409-#410（9月第1次）
110kV益田甲线;220kV林田线;110kV林乐公线;110kV文林线导线连接位置红外测温：合成绝缘子（避雷器）红外测温：重要交叉跨越红外测温：110kV益田甲线#15-#16、#27-#28、#28-#29、文林线及其备用线路#44-#45、#31-#32、#32-#33、林乐公线#16-#17；220kV林田线及其备用线路#03-#04、#05-#06、#12-#13、#13-#14；220kV韶林线（退运）及其备用线路#399-#400、#400-#401、#407-#408、#409-#410（10月）
</t>
  </si>
  <si>
    <t>#409-#410
#407-#408
#400-#401
#399-#400
#13-#14
#12-#13
#05-#06
#03-#04
#16-#17
#32-#33
#31-#32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</si>
  <si>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</si>
  <si>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
2024-09-19 08:30:00
2024-10-25 09:12:00
2024-10-22 09:41:00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</si>
  <si>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
SCWH0301240110008378
SCWH0301240110008393
SCWH0301240110008191</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</si>
  <si>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9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10月）
110kV林九甲线、110kV林军芙线杨屋甲支线，110kV炭九甲线，110kV炭九乙线无人机巡视、测量作业：机巡线路巡视：110kV林九甲线#19塔、110kV林军芙线杨屋甲支线#00-#01塔，110kV炭九甲乙线#23-#32塔
</t>
  </si>
  <si>
    <t>#23-#32
#00-#01
#57-#58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</si>
  <si>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</si>
  <si>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</si>
  <si>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</si>
  <si>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</si>
  <si>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</si>
  <si>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</si>
  <si>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</si>
  <si>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</si>
  <si>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</si>
  <si>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</si>
  <si>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</si>
  <si>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</si>
  <si>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</si>
  <si>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</si>
  <si>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</si>
  <si>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</si>
  <si>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2024-06-21 08:39:00
2024-06-28 08:46:00
2024-06-28 08:30:00
2024-06-18 08:24:00
2024-06-18 08:24:00
2024-06-28 09:23:00
2024-06-05 09:17:00
2024-06-20 10:17:15
2024-06-21 10:56:21
2024-06-13 09:33:50
2024-06-06 09:26:09
2024-06-05 09:13:00
2024-06-05 08:38:00
2024-07-25 09:22:06
2024-07-15 09:00:00
2024-07-12 08:22:00
2024-07-09 08:31:00
2024-08-23 08:40:00
2024-08-20 08:50:00
2024-08-08 09:42:58
2024-08-08 09:42:58
2024-08-16 09:38:20
2024-08-14 08:20:00
2024-08-07 08:50:00
2024-08-09 08:53:00
2024-08-05 08:33:00
2024-09-27 10:17:39
2024-09-19 08:25:00
2024-09-04 09:04:00
2024-09-04 09:24:00
2024-09-04 08:39:00
2024-09-23 11:38:00
2024-09-27 08:41:00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</si>
  <si>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SCWH0301240110003250
SCWH0301240110008127
SCWH0301240110008114
SCWH0301240111000293
SCWH0301240110008285
SCWH0301240110008288
SCWH0301240110008290
SCWH0301240110008919
SCWH0301240614006500
SCWH0301240111000355
SCWH0301240110008918
SCWH0301240111000369
SCWH0301240110005446
SCWH0301240110008316
SCWH0301240110008318
SCWH0301240110008314
SCWH0301240110005445
SCWH0301240816020454
SCWH0301240110008356
SCWH0301240111000764
SCWH0301240111000767
SCWH0301240722013903
SCWH0301240110008354
SCWH0301240723120585
SCWH0301240110008359
SCWH0301240110008352
SCWH0301240111000766
SCWH0301240110008373
SCWH0301240110005712
SCWH0301240110005692
SCWH0301240110008376
SCWH0301240913008986
SCWH0301240110008375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</si>
  <si>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220kV花林甲线;110kV炭白线;110kV郭车甲线导线连接位置红外测温：重要跨越接头及预绞丝红外测温220kV花文甲线、林武乙线、北镜甲乙线、1110kV田龙甲线、镜合畔线、镜龙畔线、林军芙线、田军线红外测温及发热复测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110kV林军芙线振兴甲支线;110kV田军线振兴乙支线;110kV林军芙线无人机精细化巡线：机巡线路巡视（7-9月精细化）：（Ⅱ级）110kV林军芙线#46-#64；110kV林军芙线振兴甲支线#02-#10；110kV田军线振兴乙支线#06-#07（含通道巡视及红外测温）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110kV田军线振兴乙支线导线连接位置红外测温：合成绝缘子（避雷器）红外测温：110kV田军线振兴乙支线#00-#07（7-9月）
110kV田军线导线连接位置红外测温：合成绝缘子（避雷器）红外测温：110kV田军线#01-#60（7-9月）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110kV田军线;110kV田军线振兴乙支线导线连接位置红外测温：合成绝缘子（避雷器）红外测温：110kV田军线、田军线振兴乙支线（7-9月）
110kV益田甲线;110kV田军线;110kV田杨线;110kV文林线导线连接位置红外测温：合成绝缘子（避雷器）红外测温：重要交叉跨越红外测温：110kV田军线#19-#20、田杨线#19-#20；益田甲线#44-#45、#48-#49；110kV文林线#11-#12、#15-#16（9月第1次）
</t>
  </si>
  <si>
    <t>#15-#16
#11-#12
#48-#49
#44-#45
#19-#20
#19-#20
#13-#14
#31-#32
#28-#29
#34-#35
#34-#35
#50-#51
#46-#47
#46-#47
#01-#60
#00-#07
#17-#18
#06-#07
#55-#56
#34-#35
#34-#35
#380-#381
#46-#47
#46-#47
#01-#02
#59-#60
#54-#55
#50-#51
#06-#07
#02-#10
#46-#64</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</si>
  <si>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</si>
  <si>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</si>
  <si>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</si>
  <si>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</si>
  <si>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</si>
  <si>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2024-06-21 08:39:00
2024-06-28 08:30:00
2024-06-20 10:17:15
2024-06-06 09:26:09
2024-08-16 09:38:20
2024-09-27 10:17:39
2024-09-04 09:04:00
2024-09-23 11:38:00</t>
  </si>
  <si>
    <t>SCWH0301240110003250
SCWH0301240110008114
SCWH0301240110008919
SCWH0301240110008918
SCWH0301240722013903
SCWH0301240111000766
SCWH0301240110005712
SCWH0301240913008986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</si>
  <si>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110kV田军线;110kV田军线振兴乙支线;110kV田杨线无人机精细化巡线：机巡线路巡视（7-9月精细化）：（Ⅱ级）110kV田军线#29-#31、110kV田军线振兴乙支线#00-#05；（Ⅲ级）110kV田杨线#29-#31（含通道巡视及红外测温）。
110kV林军芙线振兴甲支线;110kV田军线振兴乙支线;110kV林军芙线无人机精细化巡线：机巡线路巡视（7-9月精细化）：（Ⅱ级）110kV林军芙线#46-#64；110kV林军芙线振兴甲支线#02-#10；110kV田军线振兴乙支线#06-#07（含通道巡视及红外测温）
110kV田军线振兴乙支线导线连接位置红外测温：合成绝缘子（避雷器）红外测温：110kV田军线振兴乙支线#00-#07（7-9月）
110kV田军线;110kV田军线振兴乙支线导线连接位置红外测温：合成绝缘子（避雷器）红外测温：110kV田军线、田军线振兴乙支线（7-9月）
</t>
  </si>
  <si>
    <t>#00-#07
#06-#07
#02-#10
#46-#64</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</si>
  <si>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</si>
  <si>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
2024-08-23 08:40:00
2024-08-20 08:50:00
2024-08-08 09:42:58
2024-08-08 09:42:58
2024-08-16 09:38:20
2024-08-14 08:20:00
2024-08-09 08:53:00
2024-08-05 08:33:00
2024-09-19 08:25:00
2024-09-04 08:39:00
2024-09-27 08:41:00
2024-09-14 10:33:00
2024-09-20 08:31:00
2024-10-29 08:23:00
2024-10-22 08:37:00
2024-10-14 08:30:00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</si>
  <si>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
SCWH0301240816020454
SCWH0301240110008356
SCWH0301240111000764
SCWH0301240111000767
SCWH0301240722013903
SCWH0301240110008354
SCWH0301240110008359
SCWH0301240110008352
SCWH0301240110008373
SCWH0301240110008376
SCWH0301240110008375
SCWH0301240830015336
SCWH0301240913008982
SCWH0301240110008392
SCWH0301240110008391
SCWH0301240110008398</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</si>
  <si>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110kV田军线;110kV田杨线无人机精细化巡线：机巡线路巡视（7-9月精细化）：（Ⅱ级）110kV田军线#32-#60、（Ⅲ级）110kV田杨线#32-#39、110kV林军线杨屋乙支线#01-#23（含通道巡视及红外测温）
110kV林军芙线振兴甲支线;110kV田军线;110kV林军芙线;110kV林军线杨屋乙支线;110kV田杨线;220kV花文甲线;220kV花文乙线导线连接位置红外测温：合成绝缘子（避雷器）红外测温：重要交叉跨越红外测温：110kV林军芙线#50-#51、#54-#55、#59-#60；110kV林军芙线振兴甲支线#01-#02；220kV花文甲乙线#46-#47；110kV田军线#34-#35、田杨线#34-#35；110kV田军线#55-#56、林军线杨屋乙支线#07-#06；110kV林军线杨屋乙支线#17-#18（预绞丝）
110kV田军线;110kV林军芙线;110kV田杨线;220kV花文甲线无人机巡视、测量作业：机巡线路巡视（7-9月通道及红外测温）：（Ⅱ级）110kV林军芙线#26-#34；110kV田军线#12-#28；（Ⅲ级）110kV田杨线#12-#28；220kV花文甲线#14、#57发热点复测。
110kV田军线;110kV林军芙线;110kV田杨线无人机精细化巡线：机巡线路巡视（7-9月精细化）：（Ⅱ级）110kV林军芙线#26-#35、110kV田军线#12-#28,110kV田杨线#12-#28；（含通道巡视及红外测温）
110kV田军线;110kV田军线振兴乙支线;110kV田杨线无人机精细化巡线：机巡线路巡视（7-9月精细化）：（Ⅱ级）110kV田军线#29-#31、110kV田军线振兴乙支线#00-#05；（Ⅲ级）110kV田杨线#29-#31（含通道巡视及红外测温）。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220kV林田线;110kV田军线;110kV林军线杨屋乙支线;110kV田杨线;110kV文林线导线连接位置红外测温：合成绝缘子（避雷器）红外测温：重要交叉跨越红外测温：220kV北镜甲线#01-#02、#04-#05、#09-#10、北镜乙线#01-#02、#04-#05、#09-#10；220kV镜田甲线#16-#17、#08-#09（预绞丝）、镜田乙线#16-#17；110kV镜龙畔线#12-1-#13-1、镜合龙凤文线#13-1-#14-1（8月第1次）
110kV益田甲线;110kV田军线;110kV田杨线;110kV文林线导线连接位置红外测温：合成绝缘子（避雷器）红外测温：重要交叉跨越红外测温：110kV田军线#19-#20、田杨线#19-#20；110kV益田甲线#44-#45、#48-#49；110kV文林线#11-#12、#16-#15（8月第1次）
220kV韶林线（退运）;110kV林军芙线振兴甲支线;110kV田军线;110kV林军芙线;110kV林军线杨屋乙支线;110kV田杨线;220kV花文甲线;220kV花文乙线导线连接位置红外测温：合成绝缘子（避雷器）红外测温：重要交叉跨越红外测温：110kV林军芙线#50-#51、#54-#55、#59-#60、林军芙线振兴甲支线及其备用#01-#02；220kV花文甲线#46-#47、花文乙线#46-#47、韶林线（退运）#380-#381、110kV田军线#34-#35、田杨线#34-#35；110kV田军线#55-#56、林军线杨屋乙支线#06-#07、#17-#18（预绞丝）（9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110kV益田甲线;110kV田军线;110kV田杨线;110kV文林线导线连接位置红外测温：合成绝缘子（避雷器）红外测温：重要交叉跨越红外测温：110kV田军线#19-#20、田杨线#19-#20；益田甲线#44-#45、#48-#49；110kV文林线#11-#12、#15-#16（9月第1次）
220kV北镜甲线;220kV北镜乙线;110kV田杨线导线连接位置红外测温：220kV北镜甲线#05塔、北镜乙线#05塔、110kV田杨线#07塔发热复测。
220kV北镜甲线;220kV北镜乙线;110kV田杨线导线连接位置红外测温：220kV北镜甲线#05塔、北镜乙线#05塔、110kV田杨线#07塔发热复测。
110kV益田甲线;110kV田军线;110kV田杨线;110kV文林线导线连接位置红外测温：合成绝缘子（避雷器）红外测温：重要交叉跨越红外测温：110kV田军线#19-#20、田杨线#19-#20；110kV益田甲线#44-#45、#48-#49、文林线#11-#12、#15-#16（10月）
220kV韶林线（退运）;110kV林军芙线振兴甲支线;110kV田军线;110kV林军芙线;110kV林军线杨屋乙支线;110kV田杨线;220kV花文甲线;220kV花文乙线导线连接位置红外测温：合成绝缘子（避雷器）红外测温：重要交叉跨越红外测温：110kV林军芙线及其备用线路#50-#51、#54-#55、#59-#60；110kV林军芙线振兴甲支线及其备用线路#01-#02；220kV花文甲乙线#46-#47、韶林线（退运）#380-#381；110kV田军线#34-#35、#55-#56、田杨线#34-#35、林军线杨屋乙支线#07-#06、#17-#18（预绞丝）；（10月）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
</t>
  </si>
  <si>
    <t>#13-#14
#31-#32
#28-#29
#34-#35
#34-#35
#50-#51
#46-#47
#46-#47
#17-#18
#07-#06
#34-#35
#55-#56
#34-#35
#380-#381
#46-#47
#01-#02
#59-#60
#54-#55
#50-#51
#15-#16
#11-#12
#48-#49
#44-#45
#19-#20
#19-#20</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</si>
  <si>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</si>
  <si>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</si>
  <si>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</si>
  <si>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t>
  </si>
  <si>
    <t>#01-#59
#45-#55
#05-#15
#56-#59
#42-#43
#00-#06
#17-#18
#01-#04
#01-#05
#38-#41
#19-#22
#00-#11
#00-#11
#16-#20
#40-#44
#44-#46
#44-#55
#05-#16
#06-#17
#56-#59
#42-#43
#00-#06
#17-#18
#01-#04
#18-#25
#01-#05
#15-#16
#11-#12
#48-#49
#44-#45
#19-#20
#19-#20
#399-#400
#13-#14
#31-#32
#28-#29
#34-#35
#34-#35
#50-#51
#46-#47
#46-#47
#409-#410
#407-#408
#05-#06
#03-#04
#16-#17
#44-#45
#15-#16
#68-#71
#397-#401
#24-#37
#21-#22
#38-#39
#23-#36
#11-#21
#13-#14
#31-#32
#28-#29
#12-#13
#32-#33
#27-#28
#17-#18
#06-#07
#55-#56
#34-#35
#34-#35
#01-#25
#00-#11
#05-#59
#00-#06
#00-#11
#01-#69
#00-#06
#01-#25
#00-#11
#00-#11</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</si>
  <si>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</si>
  <si>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</si>
  <si>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</si>
  <si>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</si>
  <si>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</si>
  <si>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</si>
  <si>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</si>
  <si>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</si>
  <si>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</si>
  <si>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</si>
  <si>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益车乙线</t>
  </si>
  <si>
    <t>2024-03-27 10:12:20
2024-03-27 10:56:17
2024-04-29 09:30:00
2024-04-02 09:24:00
2024-04-03 09:58:40
2024-05-06 10:51:49
2024-05-14 09:53:10
2024-05-14 10:52:38
2024-06-18 09:03:00
2024-06-19 08:05:00
2024-06-21 09:34:00
2024-06-28 08:43:00
2024-06-21 10:58:00
2024-06-12 09:00:00
2024-06-03 09:03:00</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</si>
  <si>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</si>
  <si>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</si>
  <si>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</si>
  <si>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</si>
  <si>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</si>
  <si>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</si>
  <si>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</si>
  <si>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</si>
  <si>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</si>
  <si>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</si>
  <si>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</si>
  <si>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t>
  </si>
  <si>
    <t>#01-#69
#45-#55
#05-#15
#56-#59
#42-#43
#00-#06
#17-#18
#01-#04
#01-#05
#38-#41
#19-#22
#00-#11
#00-#11
#16-#20
#40-#44
#44-#46
#44-#55
#05-#16
#06-#17
#56-#59
#42-#43
#00-#06
#17-#18
#01-#04
#18-#25
#01-#05
#15-#16
#11-#12
#48-#49
#44-#45
#19-#20
#19-#20
#399-#400
#13-#14
#31-#32
#28-#29
#34-#35
#34-#35
#50-#51
#46-#47
#46-#47
#409-#410
#407-#408
#05-#06
#03-#04
#16-#17
#44-#45
#15-#16
#397-#401
#24-#37
#21-#22
#38-#39
#23-#36
#11-#21
#13-#14
#31-#32
#28-#29
#12-#13
#32-#33
#27-#28
#17-#18
#06-#07
#55-#56
#34-#35
#34-#35
#01-#25
#00-#11
#05-#59
#00-#06
#00-#11
#01-#69
#00-#06
#01-#25
#00-#11
#00-#11</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</si>
  <si>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</si>
  <si>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</si>
  <si>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</si>
  <si>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</si>
  <si>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</si>
  <si>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</si>
  <si>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
2024-10-12 09:02:00</t>
  </si>
  <si>
    <t>SCWH0301240110006125
SCWH0301240110008123
SCWH0301240110001603
SCWH0301240111000354
SCWH0301240111000360
SCWH0301240921000089</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</si>
  <si>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110kV益田甲线乐同乙支线;110kV益田甲线;110kV益田甲线曙光甲支线导线连接位置红外测温：合成绝缘子（避雷器）红外测温：110kV益田甲线、益田甲线乐同乙支线、益田甲线曙光甲支线（7-12月）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</si>
  <si>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</si>
  <si>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</si>
  <si>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</si>
  <si>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</si>
  <si>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</si>
  <si>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</si>
  <si>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</si>
  <si>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</si>
  <si>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
2024-08-23 08:42:00
2024-08-23 08:43:00
2024-08-23 08:43:00
2024-08-08 08:10:00
2024-08-22 08:48:00
2024-08-14 10:24:00
2024-08-05 09:53:03
2024-08-09 09:28:21
2024-09-29 08:10:00
2024-09-20 08:26:00
2024-09-06 08:10:00
2024-09-09 08:10:00
2024-09-11 08:09:00
2024-09-14 08:05:00
2024-09-19 08:10:00
2024-09-24 08:08:00
2024-09-24 08:10:00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2024-10-29 09:51:51
2024-10-16 09:58:15</t>
  </si>
  <si>
    <t>SCWH0301240704005687
SCWH0301240105022477
SCWH0301240105022475
SCWH0301240105022476
SCWH0301240110005334
SCWH0301240110005330
SCWH0301240110005335
SCWH0301240110005329
SCWH0301240110005317
SCWH0301240110005323
SCWH0301240110005316
SCWH0301240110005321
SCWH0301240105022488
SCWH0301240105022494
SCWH0301240105022491
SCWH0301240105022516
SCWH0301240105022579
SCWH0301240105022584
SCWH0301240105022585
SCWH0301240105022586
SCWH0301240105022513
SCWH0301240105022501
SCWH0301240105022507
SCWH0301240105022502
SCWH0301240105022509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SCWH0301240105022580
SCWH0301240718001136</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</si>
  <si>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</si>
  <si>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#39-#40
#39-#40
#40-#41
#40-#41
#43-#45
#43-#45
#44-#46
#44-#46</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</si>
  <si>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</si>
  <si>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</si>
  <si>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</si>
  <si>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</si>
  <si>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</si>
  <si>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
2024-08-28 08:52:00
2024-08-29 08:22:00
2024-08-29 08:22:00
2024-08-29 08:23:00
2024-08-23 08:42:00
2024-08-23 08:43:00
2024-08-23 08:43:00
2024-08-08 08:35:00
2024-08-09 08:37:00
2024-08-12 08:38:00
2024-08-12 08:38:00
2024-08-08 08:10:00
2024-08-22 08:48:00
2024-08-14 08:40:00
2024-08-07 08:40:00
2024-08-14 10:24:00
2024-08-13 08:35:00
2024-08-05 09:53:03
2024-08-09 09:28:21
2024-08-09 08:40:00
2024-08-12 08:42:00
2024-09-29 08:10:00
2024-09-30 08:10:00
2024-09-19 08:53:00
2024-09-25 08:10:00
2024-09-26 08:10:00
2024-09-26 08:53:00
2024-09-27 08:10:00
2024-09-29 08:10:00
2024-09-29 08:10:00
2024-09-20 08:26:00
2024-09-06 08:10:00
2024-09-09 08:10:00
2024-09-11 08:09:00
2024-09-14 08:05:00
2024-09-19 08:10:00
2024-09-24 08:08:00
2024-09-24 08:10:00
2024-09-11 08:07:00
2024-09-13 08:06:00
2024-09-27 08:02:00
2024-09-18 08:10:00
2024-09-03 08:35:00
2024-09-23 08:37:00
2024-09-25 08:10:00
2024-09-04 08:02:00
2024-09-05 08:03:00
2024-09-05 08:04:00
2024-09-02 08:56:00
2024-09-03 08:57:00
2024-09-06 08:12:00
2024-09-10 08:46:00
2024-09-11 08:47:00
2024-09-12 08:48:00
2024-09-12 08:50:00
2024-09-13 08:10:00
2024-09-17 08:10:00
2024-09-20 08:45:00
2024-09-26 08:38:00
2024-09-26 08:37:00
2024-09-25 08:10:00
2024-09-30 08:10:00
2024-09-18 08:33:00
2024-09-19 09:18:26
2024-10-29 09:51:51
2024-10-22 08:42:21
2024-10-16 09:58:15
2024-10-17 08:10:00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</si>
  <si>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
SCWH0301240110001159
SCWH0301240110001181
SCWH0301240110001186
SCWH0301240110001193
SCWH0301240110005317
SCWH0301240110005323
SCWH0301240110005316
SCWH0301240110001184
SCWH0301240110001178
SCWH0301240110001163
SCWH0301240110001183
SCWH0301240110005321
SCWH0301240105022488
SCWH0301240110001192
SCWH0301240110001158
SCWH0301240105022494
SCWH0301240105022470
SCWH0301240105022491
SCWH0301240105022516
SCWH0301240110001180
SCWH0301240110001176
SCWH0301240110002988
SCWH0301240110003007
SCWH0301240110002974
SCWH0301240110003005
SCWH0301240110003009
SCWH0301240110002979
SCWH0301240110002984
SCWH0301240110002990
SCWH0301240105022579
SCWH0301240105022584
SCWH0301240105022585
SCWH0301240105022586
SCWH0301240105022513
SCWH0301240105022501
SCWH0301240105022507
SCWH0301240105022502
SCWH0301240105022509
SCWH0301240110002986
SCWH0301240110002968
SCWH0301240110002977
SCWH0301240105022520
SCWH0301240105022587
SCWH0301240105022576
SCWH0301240105022495
SCWH0301240105022583
SCWH0301240105022575
SCWH0301240105022515
SCWH0301240105022518
SCWH0301240105022497
SCWH0301240105022519
SCWH0301240105022517
SCWH0301240105022510
SCWH0301240105022511
SCWH0301240105022512
SCWH0301240105022514
SCWH0301240105022496
SCWH0301240105022493
SCWH0301240105022582
SCWH0301240105022500
SCWH0301240105022588
SCWH0301240105022521
SCWH0301240105022577
SCWH0301240110003003
SCWH0301240105022580
SCWH0301240110003059
SCWH0301240718001136
SCWH0301240110003063</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</si>
  <si>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广州导线连接位置红外测温：合成绝缘子（避雷器）红外测温：重要交叉跨越测温：500kV从科甲乙线#15-#16；500kV从木丙丁线#14-#15；（2024年08月）
500kV从科甲乙线#107；500kV从木丙丁线#108；导线连接位置红外测温：合成绝缘子（避雷器）红外测温：重要交叉跨越测温：500kV从科甲乙线#107；500kV从木丙丁线#108；（2024年08月）
500kV从科甲乙线#108；500kV从木丙丁线#109；（2024年08月）；从科甲乙线#71-#72塔段树木核对导线连接位置红外测温：合成绝缘子（避雷器）红外测温：重要交叉跨越测温：500kV从科甲乙线#108；500kV从木丙丁线#109；（2024年08月）；从科甲乙线#71-#72塔段树木核对
500kV从科甲乙线#111-#112；500kV从木丙丁线#112-#113导线连接位置红外测温：合成绝缘子（避雷器）红外测温：重要交叉跨越测温：500kV从科甲乙线#111-#112；500kV从木丙丁线#112-#113；（2024年08月）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广州导线连接位置红外测温：合成绝缘子（避雷器）红外测温：重要交叉跨越测温：500kV从科甲乙线#14；500kV从木丙丁线#12；（2024年08月）
广州导线连接位置红外测温：合成绝缘子（避雷器）红外测温：重要交叉跨越测温：500kV从科甲乙线#22；（2024年08月）
广州导线连接位置红外测温：合成绝缘子（避雷器）红外测温：重要交叉跨越测温：500kV从科甲乙线#23、#29；500kV从木丙丁线#24；（2024年08月）
广州导线连接位置红外测温：合成绝缘子（避雷器）红外测温：重要交叉跨越测温：500kV从科甲乙线#30；500kV从木丙丁线#28；（2024年08月）
500kV从科甲线;500kV从科乙线;无人机精细化巡线：机巡线路巡视（跨500kV线路）：(Ⅱ级)500kV从科甲线#44-#46、(Ⅱ级)500kV从科乙线#44-#46；从木丙丁线#43-#45
500kV从科甲线；500kV从科乙线；500kV从木丙线；500kV从木丁线；无人机精细化巡线：机巡线路巡视（7-9月精细化）：500kV从科甲线#86，#87，#89；500kV从科乙线#86，#87，#89；500kV从木丙线#87；500kV从木丁线#87；
500kV从科甲乙线#42；500kV从木丙丁线#41；导线连接位置红外测温：合成绝缘子（避雷器）红外测温：重要交叉跨越测温：500kV从科甲乙线#42；500kV从木丙丁线#41；（2024年08月）
500kV从科甲乙线#67-#68；500kV从木丙丁线#66-#67；导线连接位置红外测温：合成绝缘子（避雷器）红外测温：重要交叉跨越测温：500kV从科甲乙线#67-#68；500kV从木丙丁线#66-#67；（2024年08月）
500kV从科甲线;500kV从科乙线;500kV从木丙线;500kV从木丁线;无人机精细化巡线：机巡线路巡视（7-9月精细化）：(Ⅱ级)500kV从科甲线#11-#14；(Ⅱ级)500kV从科乙线#11-#14；(Ⅱ级)500kV从木丙线#11-#12；(Ⅱ级)500kV从木丁线#11-#12；
500kV从科甲乙线#40-#41、500kV从木丙丁线#39-#40无人机精细化巡线：500kV从科甲乙线#40-#41、500kV从木丙丁线#39-#40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广州导线连接位置红外测温：合成绝缘子（避雷器）红外测温：重要交叉跨越测温：500kV从科甲乙线#90-#91、#93-#94、#98-#99；500kV从木丙丁#90-#91、#93-#94、#99；（2024年08月）
500kV从科甲乙线#35-#36、#40-#41；500kV从木丙丁线#34-#35、#39-#40导线连接位置红外测温：合成绝缘子（避雷器）红外测温：重要交叉跨越测温：500kV从科甲乙线#35-#36、#40-#41；500kV从木丙丁线#34-#35、#39-#40；（2024年08月）
广州导线连接位置红外测温：合成绝缘子（避雷器）红外测温：重要交叉跨越测温：500kV从科甲乙线#67-#68；500kV从木丙丁线#66-#67；（2024年09月）
广州导线连接位置红外测温：合成绝缘子（避雷器）红外测温：重要交叉跨越测温：500kV从科甲乙线#107；500kV从木丙丁线#108；（2024年09月）
广州导线连接位置红外测温：合成绝缘子（避雷器）红外测温：重要交叉跨越测温：500kV从科甲乙线#90-#91、#93-#94、#98-#99；500kV从木丙丁#90-#91、#93-#94、#99；（2024年09月）
广州导线连接位置红外测温：合成绝缘子（避雷器）红外测温：重要交叉跨越测温：500kV从科甲乙线#111-#112；500kV从木丙丁线#112-#113；（2024年09月）
广州导线连接位置红外测温：合成绝缘子（避雷器）红外测温：重要交叉跨越测温：500kV从科甲乙线#108；500kV从木丙丁线#109；（2024年09月）
广州导线连接位置红外测温：合成绝缘子（避雷器）红外测温：重要交叉跨越测温：500kV从科甲乙线#30；500kV从木丙丁线#28；（2024年09月）
500kV从科甲乙线#23、#29；500kV从木丙丁线#24导线连接位置红外测温：合成绝缘子（避雷器）红外测温：重要交叉跨越测温：500kV从科甲乙线#23、#29；500kV从木丙丁线#24；（2024年09月）
广州导线连接位置红外测温：合成绝缘子（避雷器）红外测温：重要交叉跨越测温：500kV从科甲乙线#22；（2024年09月）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广州导线连接位置红外测温：合成绝缘子（避雷器）红外测温：重要交叉跨越测温：500kV从科甲乙线#35-#36、#40-#41；500kV从木丙丁线#34-#35、#39-#40；（2024年09月）
500kV从科甲乙线#15-#16；500kV从木丙丁线#14-#15导线连接位置红外测温：合成绝缘子（避雷器）红外测温：重要交叉跨越测温：500kV从科甲乙线#15-#16；500kV从木丙丁线#14-#15；（2024年09月）
500kV从科甲乙线#14；500kV从木丙丁线#12；导线连接位置红外测温：合成绝缘子（避雷器）红外测温：重要交叉跨越测温：500kV从科甲乙线#14；500kV从木丙丁线#12；（2024年09月）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500kV从科甲线;500kV从科乙线;无人机精细化巡线：机巡线路巡视（7-9月精细化）：(Ⅱ级)500kV从科甲线#19-#22；(Ⅱ级)500kV从科乙线#19-#22；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从科甲线;500kV从科乙线;500kV科木甲线;500kV科木乙线;无人机精细化巡线：机巡线路巡视（7-9月精细化）：(Ⅱ级)500kV从科甲线#114-#118；(Ⅱ级)500kV从科乙线#114-#118；(Ⅱ级)500kV科木甲线#01-#03；(Ⅱ级)500kV科木乙线#01-#03；
500kV从科甲线;500kV从科乙线;500kV从木丙线;500kV从木丁线;无人机精细化巡线：机巡线路巡视（密集通道）：(Ⅱ级)500kV从科甲线#07-#08；(Ⅱ级)500kV从科乙线#07-#08；(Ⅱ级)500kV从木丙线#07-#08；(Ⅱ级)500kV从木丁线#07-#08；
广州导线连接位置红外测温：合成绝缘子（避雷器）红外测温：重要交叉跨越测温：500kV从科甲乙线#42；500kV从木丙丁线#41；（2024年09月）
500kV从科甲线;500kV从科乙线;500kV从木丙线;500kV从木丁线;无人机精细化巡线：机巡线路巡视（7-12月）：(Ⅱ级)500kV从科甲线#44-#46；(Ⅱ级)500kV从科乙线#44-#46；(Ⅱ级)500kV从木丙线#43-#45；(Ⅱ级)500kV从木丁线#43-#45；
广州导线连接位置红外测温：合成绝缘子（避雷器）红外测温：重要交叉跨越测温：500kV从科甲乙线#107；500kV从木丙丁线#108；（2024年10月）
500kV从科甲线；500kV从科乙线；500kV从木丙线；500kV从木丁线；无人机精细化巡线：500kV从科甲线#40-#41；500kV从科乙线#40-#41；500kV从木丙线#39-#40；500kV从木丁线#39-#40；
广州导线连接位置红外测温：合成绝缘子（避雷器）红外测温：重要交叉跨越测温：500kV从科甲乙线#35-#36、#40-#41；500kV从木丙丁线#34-#35、#39-#40；（2024年10月）
</t>
  </si>
  <si>
    <t>#39-#40
#34-#35
#40-#41
#35-#36
#39-#40
#39-#40
#40-#41
#40-#41
#43-#45
#43-#45
#44-#46
#44-#46</t>
  </si>
  <si>
    <t>科木甲线</t>
  </si>
  <si>
    <t>2024-01-15 09:52:56
2024-01-16 09:23:42
2024-01-15 09:52:56
2024-02-05 09:28:43
2024-03-28 08:10:00
2024-03-25 08:30:00
2024-03-25 08:10:00
2024-03-26 09:28:52
2024-01-15 09:52:56
2024-04-01 08:28:00
2024-04-29 08:51:00
2024-04-02 08:48:40
2024-04-11 10:51:38
2024-05-10 08:10:00
2024-05-16 09:23:37
2024-06-19 08:10:00
2024-06-06 08:10:00
2024-06-18 08:10:00</t>
  </si>
  <si>
    <t>SCWH0301240105009812
SCWH0301231226054357
SCWH0301240105009812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</si>
  <si>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</si>
  <si>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</si>
  <si>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
2024-09-10 08:10:00
2024-09-24 08:39:00
2024-09-24 08:10:00
2024-09-27 08:10:00
2024-09-27 08:15:00
2024-09-29 08:10:00
2024-09-30 08:10:00
2024-09-30 08:10:00
2024-09-30 08:10:00
2024-09-23 09:43:20
2024-09-11 09:34:54</t>
  </si>
  <si>
    <t>SCWH0301240704005691
SCWH0301240105022483
SCWH0301240105022486
SCWH0301240105022590
SCWH0301240105022487
SCWH0301240105022490
SCWH0301240105022489
SCWH0301240105022484
SCWH0301240105022521
SCWH0301240105022522
SCWH0301240105022485
SCWH0301240718001133
SCWH0301240105022578</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</si>
  <si>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t>
  </si>
  <si>
    <t>#21-#23
#21-#23
#130-#133
#130-#133
#124-#126
#124-#126
#15-#17
#15-#17
#122-#123
#122-#123
#114-#115
#114-#115
#04-#06
#04-#06
#01-#03
#01-#03
#114-#118
#114-#118
#12-#13
#12-#13
#134-#136
#134-#136
#24-#27
#24-#27
#137-#138
#137-#138
#28-#29
#28-#29
#127-#129
#127-#129
#18-#20
#18-#20
#119-#120
#119-#120
#09-#11
#09-#11
#124-#126
#124-#126
#15-#17
#15-#17</t>
  </si>
  <si>
    <t>科木乙线</t>
  </si>
  <si>
    <t>2024-01-15 09:52:56
2024-01-29 09:24:05
2024-01-29 08:54:00
2024-01-15 09:21:23
2024-01-09 09:34:36
2024-01-16 09:23:42
2024-01-15 09:52:56
2024-02-05 09:28:43
2024-03-28 08:10:00
2024-03-25 08:30:00
2024-03-25 08:10:00
2024-03-26 09:28:52
2024-01-15 09:52:56
2024-04-01 08:28:00
2024-04-24 08:10:00
2024-04-29 08:51:00
2024-04-02 08:48:40
2024-04-11 10:51:38
2024-05-10 08:10:00
2024-05-16 09:23:37
2024-06-19 08:10:00
2024-06-06 08:10:00
2024-06-18 08:10:00</t>
  </si>
  <si>
    <t>SCWH0301240105009812
SCWH0301240118004612
SCWH0301240129000391
SCWH0301240115000305
SCWH0301231226054372
SCWH0301231226054357
SCWH0301240105009812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</si>
  <si>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500kV科木甲线;500kV科木乙线;500kV从木丙线;500kV从木丁线;500kV从木丙线;500kV从木丁线;无人机精细化巡线：500kV科木甲乙线#15-#18、500kV从木丙丁线#124-#127
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500kV科木甲线;500kV科木乙线;500kV从木丙线;500kV从木丁线;500kV从木丙线;500kV从木丁线;无人机精细化巡线：500kV科木甲乙线#15-#18、500kV从木丙丁线#124-#127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</si>
  <si>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
2024-08-28 08:41:00
2024-08-08 08:36:00
2024-09-21 08:05:00
2024-09-10 08:10:00
2024-09-24 08:39:00
2024-09-24 08:10:00
2024-09-27 08:10:00
2024-09-27 08:15:00
2024-09-29 08:10:00
2024-09-30 08:10:00
2024-09-30 08:10:00
2024-09-30 08:10:00
2024-09-23 09:43:20
2024-09-11 09:34:54
2024-09-03 08:30:00</t>
  </si>
  <si>
    <t>SCWH0301240110002227
SCWH0301240110002221
SCWH0301240704005691
SCWH0301240105022483
SCWH0301240110001165
SCWH0301240110001195
SCWH0301240110002991
SCWH0301240105022486
SCWH0301240105022590
SCWH0301240105022487
SCWH0301240105022490
SCWH0301240105022489
SCWH0301240105022484
SCWH0301240105022521
SCWH0301240105022522
SCWH0301240105022485
SCWH0301240718001133
SCWH0301240105022578
SCWH0301240110003002</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</si>
  <si>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广州导线连接位置红外测温：合成绝缘子（避雷器）红外测温：重要交叉跨越测温：500kV科木甲乙线#09-#11；500kV从木丙丁线#118-#120；（2024年08月）
广州导线连接位置红外测温：合成绝缘子（避雷器）红外测温：重要交叉跨越测温：500kV科木甲乙线#13-#14、500kV从木丙丁线#122-#123；（2024年08月）
500kV科木甲乙线#13-#14、500kV从木丙丁线#122-#123导线连接位置红外测温：合成绝缘子（避雷器）红外测温：重要交叉跨越测温：500kV科木甲乙线#13-#14、500kV从木丙丁线#122-#123；（2024年09月）
500kV科木甲线;500kV科木乙线;500kV从木丙线;500kV从木丁线;无人机精细化巡线：机巡线路巡视（7-9月精细化）：(Ⅱ级)500kV科木甲线#15-#17；(Ⅱ级)500kV科木乙线#15-#17；(Ⅱ级)500kV从木丙线#124-#126；(Ⅱ级)500kV从木丁线#124-#126；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机巡线路巡视（7-9月精细化）：(Ⅱ级)500kV科木甲线#18-#20；(Ⅱ级)500kV科木乙线#18-#20；(Ⅱ级)500kV从木丙线#127-#129；(Ⅱ级)500kV从木丁线#127-#129；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从科甲线;500kV从科乙线;500kV科木甲线;500kV科木乙线;无人机精细化巡线：机巡线路巡视（7-9月精细化）：(Ⅱ级)500kV从科甲线#114-#118；(Ⅱ级)500kV从科乙线#114-#118；(Ⅱ级)500kV科木甲线#01-#03；(Ⅱ级)500kV科木乙线#01-#03；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500kV从木丙线；500kV从木丁线；500kV科木甲线；500kV科木乙线；无人机精细化巡线：机巡线路巡视（7-12月）：500kV从木丙线#130-#133；500kV从木丁线#130-#133；500kV科木甲线#21-#23；500kV科木乙线#21-#23；
500kV科木甲乙线#09-#11；500kV从木丙丁线#118-#120；导线连接位置红外测温：合成绝缘子（避雷器）红外测温：重要交叉跨越测温：500kV科木甲乙线#09-#11；500kV从木丙丁线#118-#120；（2024年09月）
</t>
  </si>
  <si>
    <t>#118-#120
#09-#11
#118-#120
#09-#11
#21-#23
#21-#23
#130-#133
#130-#133
#124-#126
#124-#126
#15-#17
#15-#17
#122-#123
#122-#123
#114-#115
#114-#115
#04-#06
#04-#06
#01-#03
#01-#03
#114-#118
#114-#118
#12-#13
#12-#13
#134-#136
#134-#136
#24-#27
#24-#27
#137-#138
#137-#138
#28-#29
#28-#29
#127-#129
#127-#129
#18-#20
#18-#20
#119-#120
#119-#120
#09-#11
#09-#11
#124-#126
#124-#126
#15-#17
#15-#17
#122-#123
#13-#14
#122-#123
#13-#14</t>
  </si>
  <si>
    <t>从木丙线</t>
  </si>
  <si>
    <t>朱常镇</t>
  </si>
  <si>
    <t>2024-01-15 09:52:56
2024-01-16 09:23:42
2024-01-17 09:49:47
2024-01-17 09:45:48
2024-01-09 09:08:00
2024-01-09 09:57:17
2024-01-15 09:52:56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</si>
  <si>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</si>
  <si>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</si>
  <si>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</si>
  <si>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
2024-08-23 08:42:00
2024-08-23 08:43:00
2024-08-23 08:43:00
2024-08-22 08:48:00
2024-08-14 10:24:00
2024-08-05 09:53:03
2024-08-09 09:28:21
2024-09-29 08:10:00
2024-09-20 08:26:00
2024-09-06 08:10:00
2024-09-09 08:10:00
2024-09-11 08:17:00
2024-09-10 08:10:00
2024-09-11 08:09:00
2024-09-14 08:05:00
2024-09-19 08:10:00
2024-09-24 08:08:00
2024-09-24 08:10:00
2024-09-27 08:05:00
2024-09-18 08:10:00
2024-09-03 08:35:00
2024-09-23 08:37:00
2024-09-24 08:39:00
2024-09-25 08:10:00
2024-09-04 08:02:00
2024-09-05 08:03:00
2024-09-05 08:04:00
2024-09-02 08:56:00
2024-09-06 08:12:00
2024-09-10 08:46:00
2024-09-11 08:47:00
2024-09-12 08:48:00
2024-09-12 08:50:00
2024-09-13 08:10:00
2024-09-17 08:10:00
2024-09-20 08:45:00
2024-09-26 08:38:00
2024-09-26 08:37:00
2024-09-25 08:10:00
2024-09-24 08:10:00
2024-09-25 08:10:00
2024-09-27 08:10:00
2024-09-27 08:15:00
2024-09-29 08:10:00
2024-09-30 08:10:00
2024-09-30 08:10:00
2024-09-23 09:43:20
2024-09-18 08:33:00
2024-09-11 09:34:54
2024-10-29 09:51:51
2024-10-16 09:58:15</t>
  </si>
  <si>
    <t>SCWH0301240704005680
SCWH0301240105022483
SCWH0301240105022477
SCWH0301240105022482
SCWH0301240105022475
SCWH0301240105022476
SCWH0301240110005334
SCWH0301240110005335
SCWH0301240110005329
SCWH0301240110005317
SCWH0301240110005323
SCWH0301240110005316
SCWH0301240105022488
SCWH0301240105022494
SCWH0301240105022491
SCWH0301240105022516
SCWH0301240105022579
SCWH0301240105022584
SCWH0301240105022585
SCWH0301240105022586
SCWH0301240105022589
SCWH0301240105022486
SCWH0301240105022513
SCWH0301240105022501
SCWH0301240105022507
SCWH0301240105022502
SCWH0301240105022509
SCWH0301240105022499
SCWH0301240105022520
SCWH0301240105022587
SCWH0301240105022576
SCWH0301240105022590
SCWH0301240105022495
SCWH0301240105022583
SCWH0301240105022575
SCWH0301240105022515
SCWH0301240105022518
SCWH0301240105022519
SCWH0301240105022517
SCWH0301240105022510
SCWH0301240105022511
SCWH0301240105022512
SCWH0301240105022514
SCWH0301240105022496
SCWH0301240105022493
SCWH0301240105022582
SCWH0301240105022500
SCWH0301240105022588
SCWH0301240105022487
SCWH0301240105022498
SCWH0301240105022490
SCWH0301240105022489
SCWH0301240105022484
SCWH0301240105022522
SCWH0301240105022485
SCWH0301240718001133
SCWH0301240105022577
SCWH0301240105022578
SCWH0301240105022580
SCWH0301240718001136</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</si>
  <si>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500kV从科甲线；500kV从科乙线；500kV从木丙线；500kV从木丁线；无人机精细化巡线：机巡线路巡视（7-9月精细化）：500kV从科甲线#86，#87，#89；500kV从科乙线#86，#87，#89；500kV从木丙线#87；500kV从木丁线#87；
500kV从科甲线;500kV从科乙线;500kV从木丙线;500kV从木丁线;无人机精细化巡线：机巡线路巡视（7-9月精细化）：(Ⅱ级)500kV从科甲线#11-#14；(Ⅱ级)500kV从科乙线#11-#14；(Ⅱ级)500kV从木丙线#11-#12；(Ⅱ级)500kV从木丁线#11-#12；
500kV从科甲线;500kV从科乙线;500kV从木丙线;500kV从木丁线;无人机精细化巡线：机巡线路巡视（7-9月精细化）：(Ⅱ级)500kV从科甲线#03，#04，#06；(Ⅱ级)500kV从科乙线#03，#04，#06；(Ⅱ级)500kV从木丙线#03，#04，#06；(Ⅱ级)500kV从木丁线#03，#04，#06；
500kV从科甲线;500kV从科乙线;500kV从木丙线;500kV从木丁线;无人机精细化巡线：机巡线路巡视（7-9月精细化）：(Ⅱ级)500kV从科甲线#98-#100；(Ⅱ级)500kV从科乙线#98-#100；(Ⅱ级)500kV从木丙线#98-#100；(Ⅱ级)500kV从木丁线#98-#100；
500kV从科甲线;500kV从科乙线;500kV从木丙线;500kV从木丁线;无人机精细化巡线：机巡线路巡视（7-12月）：(Ⅱ级)500kV从科甲线#41；(Ⅱ级)500kV从科乙线#41；(Ⅱ级)500kV从木丙线#40；(Ⅱ级)500kV从木丁线#40；
500kV从科甲线;500kV从科乙线;500kV从木丙线;500kV从木丁线;无人机精细化巡线：机巡线路巡视（7-9月精细化）：(Ⅱ级)500kV从科甲线#75-#76；(Ⅱ级)500kV从科乙线#75-#76；(Ⅱ级)500kV从木丙线#75-#76；(Ⅱ级)500kV从木丁线#75-#76；
500kV从科甲线;500kV从科乙线;500kV从木丙线;500kV从木丁线;无人机精细化巡线：机巡线路巡视（7-9月精细化）：(Ⅱ级)500kV从科甲线#77-#78；(Ⅱ级)500kV从科乙线#77-#78；(Ⅱ级)500kV从木丙线#77-#79；(Ⅱ级)500kV从木丁线#77-#79；
500kV从科甲线;500kV从科乙线;500kV从木丙线;500kV从木丁线;无人机精细化巡线：机巡线路巡视（7-9月精细化）：(Ⅱ级)500kV从科甲线#79-#81；(Ⅱ级)500kV从科乙线#79-#81；(Ⅱ级)500kV从木丙线#80-#81；(Ⅱ级)500kV从木丁线#80-#81；
500kV从木丙线;500kV从木丁线;无人机精细化巡线：机巡线路巡视（密集通道）：(Ⅱ级)500kV从木丙线#118；(Ⅱ级)500kV从木丁线#118；
500kV科木甲线;500kV科木乙线;500kV从木丙线;500kV从木丁线;无人机精细化巡线：机巡线路巡视（7-9月精细化）：(Ⅱ级)500kV科木甲线#15-#17；(Ⅱ级)500kV科木乙线#15-#17；(Ⅱ级)500kV从木丙线#124-#126；(Ⅱ级)500kV从木丁线#124-#126；
500kV从科甲线;500kV从科乙线;500kV从木丙线;500kV从木丁线;无人机精细化巡线：机巡线路巡视（7-9月精细化）：(Ⅱ级)500kV从科甲线#65；(Ⅱ级)500kV从科乙线#65；(Ⅱ级)500kV从木丙线#64-#65；(Ⅱ级)500kV从木丁线#64-#65；
500kV从科甲线;500kV从科乙线;500kV从木丙线;500kV从木丁线;无人机精细化巡线：机巡线路巡视（7-9月精细化）：(Ⅱ级)500kV从科甲线#25-#26；(Ⅱ级)500kV从科乙线#25-#26；(Ⅱ级)500kV从木丙线#25-#27；(Ⅱ级)500kV从木丁线#25-#27；
500kV从科甲线;500kV从科乙线;500kV从木丙线;500kV从木丁线;无人机精细化巡线：机巡线路巡视（7-9月精细化）：(Ⅱ级)500kV从科甲线#47-#49；(Ⅱ级)500kV从科乙线#47-#49；(Ⅱ级)500kV从木丙线#46-#47；(Ⅱ级)500kV从木丁线#46-#47；
500kV从科甲线;500kV从科乙线;500kV从木丙线;500kV从木丁线;无人机精细化巡线：机巡线路巡视（7-9月精细化）：(Ⅱ级)500kV从科甲线#30-#34；(Ⅱ级)500kV从科乙线#30-#34；(Ⅱ级)500kV从木丙线#28-#33；(Ⅱ级)500kV从木丁线#28-#33；
500kV从科甲线;500kV从科乙线;500kV从木丙线;500kV从木丁线;无人机精细化巡线：机巡线路巡视（7-9月精细化）：(Ⅱ级)500kV从科甲线#50-#51；(Ⅱ级)500kV从科乙线#50-#51；(Ⅱ级)500kV从木丙线#48-#49；(Ⅱ级)500kV从木丁线#48-#49；
500kV从木丙线;500kV从木丁线;无人机精细化巡线：机巡线路巡视（7-9月精细化）：(Ⅱ级)500kV从木丙线#21-#22；(Ⅱ级)500kV从木丁线#21-#22；
500kV从科甲线;500kV从科乙线;500kV从木丙线;500kV从木丁线;无人机精细化巡线：机巡线路巡视（7-9月精细化）：(Ⅱ级)500kV从科甲线#111-#113；(Ⅱ级)500kV从科乙线#111-#113；(Ⅱ级)500kV从木丙线#112-#113；(Ⅱ级)500kV从木丁线#112-#113；
500kV从科甲线;500kV从科乙线;500kV从木丙线;500kV从木丁线;500kV从木一线;（备用）500kV从木二线;（备用）无人机精细化巡线：机巡线路巡视（7-9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7-9月精细化）：(Ⅱ级)500kV从科甲线#15-#16；(Ⅱ级)500kV从科乙线#15-#16；(Ⅱ级)500kV从木丙线#14-#16；(Ⅱ级)500kV从木丁线#14-#16；
500kV从科甲线;500kV从科乙线;500kV从木丙线;500kV从木丁线;无人机精细化巡线：机巡线路巡视（7-9月精细化）：(Ⅱ级)500kV从科甲线#72-#74；(Ⅱ级)500kV从科乙线#72-#74；(Ⅱ级)500kV从木丙线#72-#74；(Ⅱ级)500kV从木丁线#72-#74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500kV从科甲线;500kV从科乙线;500kV从木丙线;500kV从木丁线;无人机精细化巡线：机巡线路巡视（7-9月精细化）：(Ⅱ级)500kV从科甲线#68；(Ⅱ级)500kV从科乙线#68；(Ⅱ级)500kV从木丙线#67；(Ⅱ级)500kV从木丁线#67；
500kV从科甲线;500kV从科乙线;500kV从木丙线;500kV从木丁线;500kV从木一线;（备用）无人机精细化巡线：机巡线路巡视（7-9月精细化）：(Ⅱ级)500kV从科甲线#104-#107；(Ⅱ级)500kV从科乙线#104-#107；(Ⅱ级)500kV从木丙线#105-#108；(Ⅱ级)500kV从木丁线#105-#108；(Ⅳ级)500kV从木一线（备用）#104-#107；
500kV从科甲线;500kV从科乙线;500kV从木丙线;500kV从木丁线;无人机精细化巡线：机巡线路巡视（7-9月精细化）：(Ⅱ级)500kV从科甲线#108-#110；(Ⅱ级)500kV从科乙线#108-#110；(Ⅱ级)500kV从木丙线#109-#111；(Ⅱ级)500kV从木丁线#109-#111；
500kV从科甲线;500kV从科乙线;500kV从木丙线;500kV从木丁线;无人机精细化巡线：机巡线路巡视（7-9月精细化）：(Ⅱ级)500kV从科甲线#100-#103；(Ⅱ级)500kV从科乙线#100-#103；(Ⅱ级)500kV从木丙线#100-#104；(Ⅱ级)500kV从木丁线#100-#104；
500kV从科甲线;500kV从科乙线;500kV从木丙线;500kV从木丁线;无人机精细化巡线：机巡线路巡视（7-9月精细化）：(Ⅱ级)500kV从科甲线#52-#54；(Ⅱ级)500kV从科乙线#52-#54；(Ⅱ级)500kV从木丙线#50-#53；(Ⅱ级)500kV从木丁线#50-#53；
500kV从科甲线;500kV从科乙线;500kV从木丙线;500kV从木丁线;无人机精细化巡线：机巡线路巡视（7-9月精细化）：(Ⅱ级)500kV从科甲线#55-#62；(Ⅱ级)500kV从科乙线#55-#62；(Ⅱ级)500kV从木丙线#54-#60；(Ⅱ级)500kV从木丁线#54-#60；
500kV从科甲线;500kV从科乙线;500kV从木丙线;500kV从木丁线;无人机精细化巡线：机巡线路巡视（7-9月精细化）：(Ⅱ级)500kV从科甲线#63-#64；(Ⅱ级)500kV从科乙线#63-#64；(Ⅱ级)500kV从木丙线#61-#63；(Ⅱ级)500kV从木丁线#61-#63；
500kV从科甲线;500kV从科乙线;500kV从木丙线;500kV从木丁线;无人机精细化巡线：机巡线路巡视（7-9月精细化）：(Ⅱ级)500kV从科甲线#66-#67；(Ⅱ级)500kV从科乙线#66-#67；(Ⅱ级)500kV从木丙线#66；(Ⅱ级)500kV从木丁线#66；
500kV从科甲线;500kV从科乙线;500kV从木丙线;500kV从木丁线;无人机精细化巡线：机巡线路巡视（7-9月精细化）：(Ⅱ级)500kV从科甲线#17-#18；(Ⅱ级)500kV从科乙线#17-#18；(Ⅱ级)500kV从木丙线#17-#19；(Ⅱ级)500kV从木丁线#17-#19；
500kV从科甲线;500kV从科乙线;500kV从木丙线;500kV从木丁线;无人机精细化巡线：机巡线路巡视（7-9月精细化）：(Ⅱ级)500kV从科甲线#07-#10；(Ⅱ级)500kV从科乙线#07-#10；(Ⅱ级)500kV从木丙线#07-#10、#13；(Ⅱ级)500kV从木丁线#07-#10、#13；
500kV从科甲线;500kV从科乙线;500kV从木丙线;500kV从木丁线;无人机精细化巡线：机巡线路巡视（7-9月精细化）：(Ⅱ级)500kV从科甲线#69-#71；(Ⅱ级)500kV从科乙线#69-#71；(Ⅱ级)500kV从木丙线#68-#71；(Ⅱ级)500kV从木丁线#68-#71；
500kV从木丙线;500kV从木丁线;500kV从科甲线;500kV从科乙线;无人机精细化巡线：机巡线路巡视（7-9月精细化）：(Ⅱ级)500kV从木丙线#23-#24；(Ⅱ级)500kV从木丁线#23-#24；(Ⅱ级)500kV从科甲线#23-#24、#27-#29；(Ⅱ级)500kV从科乙线#23-#24、#27-#29；
500kV从科甲线;500kV从科乙线;500kV从木丙线;500kV从木丁线;无人机精细化巡线：机巡线路巡视（7-9月精细化）：(Ⅱ级)500kV从科甲线#85-#89；(Ⅱ级)500kV从科乙线#85-#89；(Ⅱ级)500kV从木丙线#85-#89；(Ⅱ级)500kV从木丁线#85-#89；
500kV科木甲线;500kV科木乙线;500kV从木丙线;500kV从木丁线;无人机精细化巡线：机巡线路巡视（7-9月精细化）：(Ⅱ级)500kV科木甲线#18-#20；(Ⅱ级)500kV科木乙线#18-#20；(Ⅱ级)500kV从木丙线#127-#129；(Ⅱ级)500kV从木丁线#127-#129；
500kV从木丙线;500kV从木丁线;无人机精细化巡线：机巡线路巡视（7-9月精细化）：(Ⅱ级)500kV从木丙线#20；(Ⅱ级)500kV从木丁线#20；
500kV科木甲线;500kV科木乙线;500kV从木丙线;500kV从木丁线;无人机精细化巡线：机巡线路巡视（7-9月精细化）：(Ⅱ级)500kV科木甲线#28-#29；(Ⅱ级)500kV科木乙线#28-#29；(Ⅱ级)500kV从木丙线#137-#138；(Ⅱ级)500kV从木丁线#137-#138；
500kV科木甲线;500kV科木乙线;500kV从木丙线;500kV从木丁线;无人机精细化巡线：机巡线路巡视（7-9月精细化）：(Ⅱ级)500kV科木甲线#24-#27；(Ⅱ级)500kV科木乙线#24-#27；(Ⅱ级)500kV从木丙线#134-#136；(Ⅱ级)500kV从木丁线#134-#136；
500kV科木甲线;500kV科木乙线;500kV从木丙线;500kV从木丁线;无人机精细化巡线：机巡线路巡视（7-9月精细化）：(Ⅱ级)500kV科木甲线#12-#13；(Ⅱ级)500kV科木乙线#12-#13；(Ⅱ级)500kV从木丙线#121；(Ⅱ级)500kV从木丁线#121；
500kV科木甲线;500kV科木乙线;500kV从木丙线;500kV从木丁线;无人机精细化巡线：机巡线路巡视（7-9月精细化）：(Ⅱ级)500kV科木甲线#04-#06；(Ⅱ级)500kV科木乙线#04-#06；(Ⅱ级)500kV从木丙线#114-#115；(Ⅱ级)500kV从木丁线#114-#115；
500kV科木甲线;500kV科木乙线;500kV从木丙线;500kV从木丁线;无人机精细化巡线：机巡线路巡视（7-9月精细化）：(Ⅱ级)500kV科木甲线#14；(Ⅱ级)500kV科木乙线#14；(Ⅱ级)500kV从木丙线#122-#123；(Ⅱ级)500kV从木丁线#122-#123；
500kV科木甲线；500kV科木乙线；500kV从木丙线；500kV从木丁线；无人机精细化巡线：500kV科木甲线#15-#17；500kV科木乙线#15-#17；500kV从木丙线#124-#126；500kV从木丁线#124-#126；
500kV从科甲线;500kV从科乙线;500kV从木丙线;500kV从木丁线;无人机精细化巡线：机巡线路巡视（密集通道）：(Ⅱ级)500kV从科甲线#07-#08；(Ⅱ级)500kV从科乙线#07-#08；(Ⅱ级)500kV从木丙线#07-#08；(Ⅱ级)500kV从木丁线#07-#08；
500kV从木丙线；500kV从木丁线；500kV科木甲线；500kV科木乙线；无人机精细化巡线：机巡线路巡视（7-12月）：500kV从木丙线#130-#133；500kV从木丁线#130-#133；500kV科木甲线#21-#23；500kV科木乙线#21-#23；
500kV从科甲线;500kV从科乙线;500kV从木丙线;500kV从木丁线;无人机精细化巡线：机巡线路巡视（7-12月）：(Ⅱ级)500kV从科甲线#44-#46；(Ⅱ级)500kV从科乙线#44-#46；(Ⅱ级)500kV从木丙线#43-#45；(Ⅱ级)500kV从木丁线#43-#45；
500kV从科甲线；500kV从科乙线；500kV从木丙线；500kV从木丁线；无人机精细化巡线：500kV从科甲线#40-#41；500kV从科乙线#40-#41；500kV从木丙线#39-#40；500kV从木丁线#39-#40；
</t>
  </si>
  <si>
    <t>从木丁线</t>
  </si>
  <si>
    <t>SCWH0301240105009812
SCWH0301231226054357
SCWH0301231226054036
SCWH0301231226054134
SCWH0301231226054019
SCWH0301231226054020
SCWH0301240105009812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</si>
  <si>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500kV科木甲线;500kV科木乙线;500kV从木丙线;500kV从木丁线;500kV从木丙线;500kV从木丁线;无人机精细化巡线：500kV科木甲乙线#15-#18、500kV从木丙丁线#124-#127
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500kV科木甲线;500kV科木乙线;500kV从木丙线;500kV从木丁线;500kV从木丙线;500kV从木丁线;无人机精细化巡线：500kV科木甲乙线#15-#18、500kV从木丙丁线#124-#127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</si>
  <si>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</si>
  <si>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</si>
  <si>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2024-02-22 10:21:42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</si>
  <si>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SCWH0301240105022294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</si>
  <si>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</si>
  <si>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</si>
  <si>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
2024-09-04 08:16:00</t>
  </si>
  <si>
    <t>SCWH0301240105023053
SCWH0301240703000273
SCWH0301240105022568</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</si>
  <si>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220kV木村甲线;220kV木碧甲线;220kV木碧乙线;无人机精细化巡线：机巡线路巡视（7-9月精细化）：(Ⅱ级)220kV木村甲线#19-#23；(Ⅱ级)220kV木碧甲线#20-#23；(Ⅱ级)220kV木碧乙线#20-#23；
</t>
  </si>
  <si>
    <t>#20-#23
#20-#23
#19-#23</t>
  </si>
  <si>
    <t>木村乙线</t>
  </si>
  <si>
    <t>2024-01-18 09:48:47
2024-01-18 09:22:01
2024-01-19 10:01:09
2024-01-10 08:20:00
2024-01-10 09:22:35
2024-01-11 08:32:00
2024-02-22 10:21:42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</si>
  <si>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SCWH0301240105022294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</si>
  <si>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</si>
  <si>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2024-07-15 08:10:00
2024-07-08 08:47:00
2024-07-18 08:46:00
2024-07-26 08:10:00
2024-07-19 08:10:00
2024-07-01 08:10:00
2024-07-09 08:10:00
2024-07-09 08:43:00
2023-05-19 20:25:10
2024-07-03 08:52:00
2024-08-27 08:46:00
2024-08-27 09:02:00
2024-08-13 08:37:00
2024-08-13 08:36:00
2024-08-15 08:10:00
2024-08-19 08:10:00
2024-08-20 08:10:00
2024-09-26 08:14:00
2024-09-20 08:10:00
2024-09-24 08:52:00
2024-09-27 08:10:00
2024-09-04 08:16:00
2024-09-05 08:10:00
2024-09-23 08:10:00
2024-09-14 08:50:00
2024-09-04 09:26:31
2024-09-12 08:40:49
2024-10-23 09:32:03
2024-10-18 08:10:00
2024-10-10 08:50:00</t>
  </si>
  <si>
    <t>SCWH0301240105023045
SCWH0301240105023045
SCWH0301240105023045
SCWH0301240105023045
SCWH0301240105023045
SCWH0301240105023045
SCWH0301240110002216
SCWH0301240704005686
SCWH0301240105023054
SCWH0301240110002208
SCWH0301240110002207
SCWH0301240110002194
SCWH0301240701000779
SCWH0301240703000266
SCWH0301240703000284
SCWH0301240105023045
SCWH0301240703000273
SCWH0301240110001160
SCWH0301240110001191
SCWH0301240110001188
SCWH0301240110001172
SCWH0301240110001171
SCWH0301240110001194
SCWH0301240110001187
SCWH0301240110002969
SCWH0301240110002981
SCWH0301240110002999
SCWH0301240110002989
SCWH0301240105022568
SCWH0301240105022562
SCWH0301240105022566
SCWH0301240110002982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</si>
  <si>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220kV木村甲乙线#69-#70、220kV木棠甲乙线#74-#75导线连接位置红外测温：合成绝缘子（避雷器）红外测温：重要交叉跨越测温：220kV木村甲乙线#69-#70、220kV木棠甲乙线#74-#75；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广州导线连接位置红外测温：合成绝缘子（避雷器）红外测温：重要交叉跨越测温：220kV木村甲乙线#83-#85；#88-#89；#91-#92；（2024年08月）
220kV木村甲乙线#103-#104；导线连接位置红外测温：合成绝缘子（避雷器）红外测温：重要交叉跨越测温：220kV木村甲乙线#103-#104；（2024年08月）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广州导线连接位置红外测温：合成绝缘子（避雷器）红外测温：重要交叉跨越测温：220kV木村甲乙线#103-#104；（2024年09月）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220kV木村乙线;220kV木碧甲线;220kV木碧乙线;无人机精细化巡线：机巡线路巡视（7-9月精细化）：(Ⅱ级)220kV木村乙线#12-#15；(Ⅱ级)220kV木碧甲线#13-#16；(Ⅱ级)220kV木碧乙线#13-#16；
广州导线连接位置红外测温：合成绝缘子（避雷器）红外测温：重要交叉跨越测温：220kV木村甲乙线#69-#70、220kV木棠甲乙线#74-#75；220kV木村甲乙线#53-#73、220kV木棠甲乙线#61-#68巡视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</si>
  <si>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#15-#16
#15-#16
#17-#18
#17-#18
#16-#17
#16-#17
#16-#17
#16-#17
#08-#11
#08-#11
#08-#11
#09-#11
#08-#11
#08-#11
#08-#11</t>
  </si>
  <si>
    <t>木棠甲线</t>
  </si>
  <si>
    <t>张耀光</t>
  </si>
  <si>
    <t>2024-01-31 08:54:00
2024-01-18 09:22:01
2024-02-22 10:21:42
2024-02-22 10:21:42
2024-03-08 09:38:33
2024-03-07 10:06:37
2024-03-05 09:24:04
2024-04-19 08:10:00
2024-04-19 08:06:00
2024-06-04 08:10:00
2024-06-04 08:38:00</t>
  </si>
  <si>
    <t>SCWH0301231226057357
SCWH0301240116015654
SCWH0301240105022294
SCWH0301240105022294
SCWH0301240118004606
SCWH0301240105009785
SCWH0301240105022287
SCWH0301240105022355
SCWH0301240105022290
SCWH0301240105022445
SCWH0301240105022444</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</si>
  <si>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</si>
  <si>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木棠乙线</t>
  </si>
  <si>
    <t>2024-01-31 08:54:00
2024-01-02 09:29:43
2024-01-18 09:48:47
2024-01-18 09:22:01
2024-01-19 10:01:09
2024-01-11 08:32:00
2024-02-22 10:21:42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t>
  </si>
  <si>
    <t>SCWH0301231226057357
SCWH0301231226053917
SCWH0301240118004614
SCWH0301240116015654
SCWH0301240118004602
SCWH0301240111000323
SCWH0301240105022294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</si>
  <si>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220kV木村甲线;220kV木村乙线;220kV木棠甲线;220kV木棠乙线;无人机精细化巡线：机巡线路巡视（1-6月精细化）：220kV木村甲线#71-#74；220kV木村乙线#71-#74；220kV木棠甲线#76-#79；220kV木棠乙线#76-#79；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</si>
  <si>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</si>
  <si>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</si>
  <si>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</si>
  <si>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</si>
  <si>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</si>
  <si>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
2024-09-02 08:15:00
2024-09-03 08:10:00
2024-09-04 08:16:00
2024-09-05 08:10:00
2024-09-26 08:03:00
2024-09-14 08:56:00
2024-09-19 08:41:00
2024-09-20 08:42:00
2024-09-30 08:58:00
2024-09-02 08:34:00
2024-09-16 08:42:00
2024-09-17 08:42:00
2024-09-18 08:44:00
2024-09-23 08:41:00
2024-09-24 08:10:00
2024-09-19 08:44:00
2024-09-23 08:10:00</t>
  </si>
  <si>
    <t>SCWH0301240105023051
SCWH0301240703000273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</si>
  <si>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t>
  </si>
  <si>
    <t>#13-#16
#13-#16
#12-#15
#73-#79
#73-#79
#07-#10
#07-#10
#34-#43
#34-#43
#44-#46
#44-#46
#29-#33
#29-#33
#11-#12
#11-#12
#17-#19
#17-#19
#80-#93
#80-#93
#69-#72
#69-#72
#63-#68
#63-#68
#04-#06
#04-#06
#58-#62
#58-#62
#01-#03
#01-#03
#01-#03
#20-#23
#20-#23
#19-#23
#47-#57
#47-#57
#24-#28
#24-#28</t>
  </si>
  <si>
    <t>木碧乙线</t>
  </si>
  <si>
    <t>2024-01-24 10:45:00
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</si>
  <si>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SCWH0301240118004615
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</si>
  <si>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天河一组线路无人机精细化巡线：220kV木碧甲乙线#70-#71、110kV棠氮线#01-#02、110kV奥氮棠华石线#04-#05（2024年02月）
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</si>
  <si>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2023-05-19 20:25:10
2023-05-19 20:25:10
2023-05-19 20:25:10
2023-05-19 20:25:10
2023-05-19 20:25:10
2023-05-19 20:25:10
2024-07-16 08:10:00
2024-07-18 08:10:00
2024-07-15 08:10:00
2024-07-12 08:10:00
2024-07-17 08:31:56
2024-07-18 08:46:00
2024-07-18 09:25:05
2024-07-19 08:10:00
2024-07-16 08:37:00
2024-07-01 08:10:00
2023-05-19 20:25:10
2024-07-03 08:52:00
2024-08-29 08:10:00
2024-08-29 08:11:00
2024-08-27 09:02:00
2024-08-27 09:03:00
2024-08-15 08:10:00
2024-08-19 08:10:00
2024-08-20 08:10:00
2024-09-26 08:14:00
2024-09-20 08:10:00
2024-09-27 08:10:00
2024-09-23 08:10:00
2024-09-30 08:10:00
2024-09-02 08:15:00
2024-09-03 08:10:00
2024-09-04 08:16:00
2024-09-05 08:10:00
2024-09-26 08:03:00
2024-09-14 08:56:00
2024-09-19 08:41:00
2024-09-20 08:42:00
2024-09-30 08:58:00
2024-09-02 08:34:00
2024-09-16 08:42:00
2024-09-17 08:42:00
2024-09-18 08:44:00
2024-09-23 08:41:00
2024-09-24 08:10:00
2024-09-19 08:44:00
2024-09-23 08:10:00
2024-09-04 09:26:31
2024-09-12 08:40:49
2024-10-23 09:32:03
2024-10-18 08:10:00
2024-10-10 08:50:00</t>
  </si>
  <si>
    <t>SCWH0301240105023045
SCWH0301240105023045
SCWH0301240105023045
SCWH0301240105023045
SCWH0301240105023045
SCWH0301240105023045
SCWH0301240110002216
SCWH0301240110002223
SCWH0301240704005681
SCWH0301240105023052
SCWH0301240110002206
SCWH0301240110002208
SCWH0301240718001142
SCWH0301240110002194
SCWH0301240110002225
SCWH0301240701000779
SCWH0301240105023045
SCWH0301240703000273
SCWH0301240110001179
SCWH0301240110001168
SCWH0301240110001191
SCWH0301240110001189
SCWH0301240110001171
SCWH0301240110001194
SCWH0301240110001187
SCWH0301240110002969
SCWH0301240110002981
SCWH0301240110002989
SCWH0301240110003000
SCWH0301240110002996
SCWH0301240105022569
SCWH0301240105022573
SCWH0301240105022568
SCWH0301240105022562
SCWH0301240105022574
SCWH0301240105022563
SCWH0301240105022471
SCWH0301240105022472
SCWH0301240105022474
SCWH0301240105022567
SCWH0301240105022565
SCWH0301240105022570
SCWH0301240105022572
SCWH0301240105022571
SCWH0301240105022564
SCWH0301240105022473
SCWH0301240105022566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</si>
  <si>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碧甲乙线#68；（2024年08月）；220kV木棠甲乙线#66-#68塔段树木联系修剪导线连接位置红外测温：合成绝缘子（避雷器）红外测温：重要交叉跨越测温：220kV木碧甲乙线#68；（2024年08月）；220kV木棠甲乙线#66-#68塔段树木联系修剪
220kV木碧甲乙线#69；（2024年08月）导线连接位置红外测温：合成绝缘子（避雷器）红外测温：重要交叉跨越测温：220kV木碧甲乙线#69；（2024年08月）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220kV木碧甲乙线#73-#74、#76-#77、#79-#80导线连接位置红外测温：合成绝缘子（避雷器）红外测温：重要交叉跨越测温：220kV木碧甲乙线#73-#74、#76-#77、#79-#80；（2024年08月）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广州导线连接位置红外测温：合成绝缘子（避雷器）红外测温：重要交叉跨越测温：220kV木碧甲乙线#73-#74、#76-#77、#79-#80；220kV木村甲乙线#53塔种牌。（2024年09月）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220kV木碧甲乙线导线连接位置红外测温：合成绝缘子（避雷器）红外测温：重要交叉跨越测温：220kV木碧甲乙线#69；（2024年09月）
广州导线连接位置红外测温：合成绝缘子（避雷器）红外测温：重要交叉跨越测温：220kV木碧甲乙线#68；（2024年09月）
220kV木碧甲线;220kV木碧乙线;无人机精细化巡线：机巡线路巡视（7-9月精细化）：(Ⅱ级)220kV木碧甲线#24-#28；(Ⅱ级)220kV木碧乙线#24-#28；
220kV木碧甲线;220kV木碧乙线;无人机精细化巡线：机巡线路巡视（7-9月精细化）：(Ⅱ级)220kV木碧甲线#47-#57；(Ⅱ级)220kV木碧乙线#47-#57；
220kV木村甲线;220kV木碧甲线;220kV木碧乙线;无人机精细化巡线：机巡线路巡视（7-9月精细化）：(Ⅱ级)220kV木村甲线#19-#23；(Ⅱ级)220kV木碧甲线#20-#23；(Ⅱ级)220kV木碧乙线#20-#23；
220kV木村乙线;220kV木碧甲线;220kV木碧乙线;无人机精细化巡线：机巡线路巡视（7-9月精细化）：(Ⅱ级)220kV木村乙线#01-#03；(Ⅱ级)220kV木碧甲线#01-#03；(Ⅱ级)220kV木碧乙线#01-#03；
220kV木碧甲线;220kV木碧乙线;无人机精细化巡线：机巡线路巡视（7-9月精细化）：(Ⅱ级)220kV木碧甲线#58-#62；(Ⅱ级)220kV木碧乙线#58-#62；
220kV木碧甲线;220kV木碧乙线;无人机精细化巡线：机巡线路巡视（7-9月精细化）：(Ⅱ级)220kV木碧甲线#04-#06；(Ⅱ级)220kV木碧乙线#04-#06；
220kV木碧甲线;220kV木碧乙线;无人机精细化巡线：机巡线路巡视（7-9月精细化）：(Ⅱ级)220kV木碧甲线#63-#68；(Ⅱ级)220kV木碧乙线#63-#68；
220kV木碧甲线;220kV木碧乙线;无人机精细化巡线：机巡线路巡视（7-9月精细化）：(Ⅱ级)220kV木碧甲线#69-#72；(Ⅱ级)220kV木碧乙线#69-#72；
220kV木碧甲线;220kV木碧乙线;无人机精细化巡线：机巡线路巡视（7-9月精细化）：(Ⅱ级)220kV木碧甲线#80-#93；(Ⅱ级)220kV木碧乙线#80-#93；
220kV木碧甲线;220kV木碧乙线;无人机精细化巡线：机巡线路巡视（7-9月精细化）：(Ⅱ级)220kV木碧甲线#17-#19；(Ⅱ级)220kV木碧乙线#17-#19；
220kV木碧甲线;220kV木碧乙线;无人机精细化巡线：机巡线路巡视（7-9月精细化）：(Ⅱ级)220kV木碧甲线#11-#12；(Ⅱ级)220kV木碧乙线#11-#12；
220kV木碧甲线;220kV木碧乙线;无人机精细化巡线：机巡线路巡视（7-9月精细化）：(Ⅱ级)220kV木碧甲线#29-#33；(Ⅱ级)220kV木碧乙线#29-#33；
220kV木碧甲线;220kV木碧乙线;无人机精细化巡线：机巡线路巡视（7-9月精细化）：(Ⅱ级)220kV木碧甲线#44-#46；(Ⅱ级)220kV木碧乙线#44-#46；
220kV木碧甲线;220kV木碧乙线;无人机精细化巡线：机巡线路巡视（7-9月精细化）：(Ⅱ级)220kV木碧甲线#34-#43；(Ⅱ级)220kV木碧乙线#34-#43；
220kV木碧甲线;220kV木碧乙线;无人机精细化巡线：机巡线路巡视（7-9月精细化）：(Ⅱ级)220kV木碧甲线#07-#10；(Ⅱ级)220kV木碧乙线#07-#10；
220kV木碧甲线;220kV木碧乙线;无人机精细化巡线：机巡线路巡视（7-9月精细化）：(Ⅱ级)220kV木碧甲线#73-#79；(Ⅱ级)220kV木碧乙线#73-#79；
220kV木村乙线;220kV木碧甲线;220kV木碧乙线;无人机精细化巡线：机巡线路巡视（7-9月精细化）：(Ⅱ级)220kV木村乙线#12-#15；(Ⅱ级)220kV木碧甲线#13-#16；(Ⅱ级)220kV木碧乙线#13-#16；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</si>
  <si>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木科甲线</t>
  </si>
  <si>
    <t>杜亮鸿</t>
  </si>
  <si>
    <t>2024-07-24 08:10:00
2024-07-03 08:52:00</t>
  </si>
  <si>
    <t>SCWH0301240105023057
SCWH0301240703000273</t>
  </si>
  <si>
    <t xml:space="preserve">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</si>
  <si>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</si>
  <si>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</si>
  <si>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2023-05-19 20:25:10
2023-05-19 20:25:10
2023-05-19 20:25:10
2023-05-19 20:25:10
2023-05-19 20:25:10
2023-05-19 20:25:10
2024-07-16 08:10:00
2024-07-16 08:10:00
2024-07-26 08:10:00
2024-07-18 08:46:00
2024-07-19 08:10:00
2024-07-01 08:10:00
2024-07-09 08:10:00
2024-07-09 08:43:00
2023-05-19 20:25:10
2024-07-03 08:52:00
2024-08-27 09:02:00
2024-08-15 08:10:00
2024-08-19 08:10:00
2024-08-20 08:10:00
2024-09-26 08:14:00
2024-09-27 08:10:00
2024-09-04 09:26:31
2024-09-12 08:40:49
2024-10-23 09:32:03
2024-10-18 08:10:00
2024-10-10 08:50:00</t>
  </si>
  <si>
    <t>SCWH0301240105023045
SCWH0301240105023045
SCWH0301240105023045
SCWH0301240105023045
SCWH0301240105023045
SCWH0301240105023045
SCWH0301240110002216
SCWH0301240704005690
SCWH0301240105023058
SCWH0301240110002208
SCWH0301240110002194
SCWH0301240701000779
SCWH0301240703000266
SCWH0301240703000284
SCWH0301240105023045
SCWH0301240703000273
SCWH0301240110001191
SCWH0301240110001171
SCWH0301240110001194
SCWH0301240110001187
SCWH0301240110002969
SCWH0301240110002989
SCWH0301240110002972
SCWH0301240110002983
SCWH0301240718001132
SCWH0301240110003088
SCWH0301240110003091</t>
  </si>
  <si>
    <t xml:space="preserve">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220kV木科甲乙线；220kV木棠甲乙线；220kV木碧甲乙线；220kV木村甲乙线；无人机精细化巡视：220kV木科甲乙线#38；220kV木棠甲乙线#37-#39；220kV木碧甲乙线#37-#39；220kV木村甲乙线#37-#39；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08月）
220kV木村甲乙线#43-#44、220kV木碧甲乙线#43-#44、220kV木棠甲乙线#43-#44、220kV木科甲乙线#41-#42；220kV木棠丙丁线（备用）#41-#42导线连接位置红外测温：合成绝缘子（避雷器）红外测温：重要交叉区段测温：220kV木村甲乙线#43-#44、220kV木碧甲乙线#43-#44、220kV木棠甲乙线#43-#44、220kV木科甲乙线#41-#42；220kV木棠丙丁线（备用）#41-#42；（2024年09月）
220kV木村甲乙线#27-#28、220kV木碧甲乙线#27-#28、220kV木棠甲乙线#27-#28、220kV木科甲乙线#26-#27；220kV木棠丙丁线（备用）#26-#27导线连接位置红外测温：合成绝缘子（避雷器）红外测温：重要交叉区段测温：220kV木村甲乙线#27-#28、220kV木碧甲乙线#27-#28、220kV木棠甲乙线#27-#28、220kV木科甲乙线#26-#27；220kV木棠丙丁线（备用）#26-#27；（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</si>
  <si>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木凯甲线</t>
  </si>
  <si>
    <t>孔盛权</t>
  </si>
  <si>
    <t>2024-03-05 09:24:04
2024-04-19 08:10:00
2024-05-15 08:10:00
2024-06-05 08:45:00
2024-06-05 08:46:00
2024-06-05 08:10:00
2024-06-04 08:39:00
2024-06-05 08:39:00
2024-06-04 08:10:00
2024-06-04 08:10:00
2024-06-04 08:38:00
2024-06-06 08:40:00
2024-06-06 08:40:00
2024-06-06 08:41:00
2024-06-25 08:10:00
2024-06-14 10:10:51</t>
  </si>
  <si>
    <t>SCWH0301240105022287
SCWH0301240105022355
SCWH0301240105022359
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</si>
  <si>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</si>
  <si>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</si>
  <si>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2024-07-02 09:21:29
2024-07-01 08:41:00</t>
  </si>
  <si>
    <t>SCWH0301240105023065
SCWH0301240701000718</t>
  </si>
  <si>
    <t xml:space="preserve">220kV木凯甲线；220kV木凯乙线无人机精细化巡视：220kV木凯甲乙线#66-#69
220kV木凯甲乙线导线连接位置红外测温：合成绝缘子（避雷器）红外测温：220kV木凯甲线#107-#110
</t>
  </si>
  <si>
    <t>#107-#110
#66-#69</t>
  </si>
  <si>
    <t>木凯乙线</t>
  </si>
  <si>
    <t>2024-01-15 08:41:00
2024-01-18 09:48:47
2024-01-19 10:01:09
2024-01-10 08:20:00
2024-01-02 09:41:28
2024-01-05 09:37:31
2024-01-10 09:22:35
2024-02-06 09:20:12
2024-02-05 08:48:15
2024-03-25 09:17:11
2024-03-19 08:10:00
2024-03-05 09:24:04
2024-04-26 08:10:00
2024-04-19 08:10:00
2024-04-24 09:45:36
2024-04-07 09:48:44
2024-04-02 09:46:16
2024-05-15 08:10:00
2024-06-05 08:45:00
2024-06-05 08:46:00
2024-06-05 08:10:00
2024-06-04 08:39:00
2024-06-05 08:39:00
2024-06-04 08:10:00
2024-06-04 08:10:00
2024-06-04 08:38:00
2024-06-06 08:40:00
2024-06-06 08:40:00
2024-06-06 08:41:00
2024-06-25 08:10:00
2024-06-14 10:10:51</t>
  </si>
  <si>
    <t>SCWH0301240112022150
SCWH0301240118004614
SCWH0301240118004602
SCWH0301231226054368
SCWH0301231226053824
SCWH0301231226054363
SCWH0301231226053894
SCWH0301240105022318
SCWH0301240205000089
SCWH0301240105022288
SCWH0301240319000047
SCWH0301240105022287
SCWH0301240105022356
SCWH0301240105022355
SCWH0301240105022358
SCWH0301240118004603
SCWH0301240105009784
SCWH0301240105022359
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</si>
  <si>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220kV木凯甲乙线无人机精细巡维：220kV木凯甲乙线#62-#65
220kV木凯甲乙线无人机精细巡维：220kV木凯甲乙线#33-#36；
220kV木村甲乙线、220kV木碧甲乙线、220kV木凯甲乙线、220kV木科甲乙线无人机精细巡维：220kV木村甲乙线#16-#17、220kV木凯甲乙线#16-#17、220kV木科甲乙线#15-#16、220kV木碧甲乙线#17-#18；220kV木凯甲乙线保供电（2024年01月）
220kV木凯甲乙线无人机精细化巡线：220kV木凯甲乙线#33-#34；#45-#47
220kV木凯甲乙线导线连接位置红外测温：合成绝缘子红外测温：220kV木凯甲乙线#73-#108测温；#73-#74、#77-#83、#86-#91、#92-#101、#103-#108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220kV木凯甲乙线导线连接位置红外测温：合成绝缘子（避雷器）红外测温：220kV木凯甲乙线#48-#56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220kV木凯甲乙线无人机精细化巡线：220kV木凯甲乙线#43-#44（2024年04月）
220kV木凯甲乙线无人机精细化巡线：机巡线路巡视（1-6月精细化）：220kV木凯甲乙线#37-#42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</si>
  <si>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2024-07-31 08:28:00
2024-07-19 08:10:00
2024-07-16 08:10:00
2024-07-18 08:46:00
2024-07-25 08:44:00
2024-07-25 09:20:23
2024-07-25 09:49:06
2024-07-01 08:10:00
2024-07-02 09:21:29
2024-07-01 08:41:00
2024-08-27 08:38:54
2024-08-09 08:52:55
2024-08-09 09:48:43
2024-08-09 09:18:32
2024-08-15 08:10:00
2024-08-19 08:10:00
2024-08-13 08:38:00
2024-09-04 08:55:00
2024-09-06 08:18:00
2024-09-03 09:05:39
2024-09-03 09:52:38
2024-09-03 10:39:37
2024-09-04 09:26:31
2024-09-12 08:40:49
2024-10-23 09:32:03
2024-10-18 08:10:00
2024-10-18 08:10:00
2024-10-10 08:50:00</t>
  </si>
  <si>
    <t>SCWH0301240110002212
SCWH0301240110002203
SCWH0301240704005692
SCWH0301240110002208
SCWH0301240110002205
SCWH0301240110002198
SCWH0301240110002226
SCWH0301240701000779
SCWH0301240105023065
SCWH0301240701000718
SCWH0301240110001190
SCWH0301240110001161
SCWH0301240110001164
SCWH0301240110001185
SCWH0301240110001171
SCWH0301240110001194
SCWH0301240110001173
SCWH0301240110002978
SCWH0301240110002987
SCWH0301240110002980
SCWH0301240110002973
SCWH0301240110003001
SCWH0301240110002972
SCWH0301240110002983
SCWH0301240718001132
SCWH0301240110003088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</si>
  <si>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广州导线连接位置红外测温：合成绝缘子（避雷器）红外测温：重要交叉跨越测温：220kV木凯甲乙线#43-#47；（2024年07月）
天河一组线路无人机精细化巡线：机巡线路巡视（1-6月精细化）：220kV木凯甲乙线#08-#11、#14-#15、#18-#19、#21-#21、#66-#69（计划变更）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220kV木凯甲乙线#73-#74导线连接位置红外测温：合成绝缘子（避雷器）红外测温：重要交叉跨越测温：220kV木凯甲乙线#73-#74；（2024年07月）
20kV木凯甲乙线#92-#93导线连接位置红外测温：合成绝缘子（避雷器）红外测温：重要交叉跨越测温：220kV木凯甲乙线#92-#93；（2024年07月）
220kV木凯甲乙线#103-#104、#106-#108导线连接位置红外测温：合成绝缘子（避雷器）红外测温：重要交叉跨越测温：220kV木凯甲乙线#103-#104、#106-#108；（2024年07月）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220kV木凯甲线；220kV木凯乙线无人机精细化巡视：220kV木凯甲乙线#66-#69
220kV木凯甲乙线导线连接位置红外测温：合成绝缘子（避雷器）红外测温：220kV木凯甲线#107-#110
220kV木凯甲乙线#43-#47导线连接位置红外测温：合成绝缘子（避雷器）红外测温：重要交叉跨越测温：220kV木凯甲乙线#43-#47；（2024年08月）
220kV木凯甲乙线#73-#74导线连接位置红外测温：合成绝缘子（避雷器）红外测温：重要交叉跨越测温：220kV木凯甲乙线#73-#74；（2024年08月）
220kV木凯甲乙线#103-#104、#106-#108导线连接位置红外测温：合成绝缘子（避雷器）红外测温：重要交叉跨越测温：220kV木凯甲乙线#103-#104、#106-#108；（2024年08月）
220kV木凯甲乙线#92-#93导线连接位置红外测温：合成绝缘子（避雷器）红外测温：重要交叉跨越测温：220kV木凯甲乙线#92-#93；（2024年08月）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广州导线连接位置红外测温：合成绝缘子（避雷器）红外测温：重要交叉跨越测温：220kV木凯甲乙线#43-#47；（2024年09月）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广州导线连接位置红外测温：合成绝缘子（避雷器）红外测温：重要交叉跨越测温：220kV木凯甲乙线#73-#74；（2024年09月）
20kV木凯甲乙线#92-#93；导线连接位置红外测温：合成绝缘子（避雷器）红外测温：重要交叉跨越测温：220kV木凯甲乙线#92-#93；（2024年09月）
220kV木凯甲乙线#103-#104、#106-#108导线连接位置红外测温：合成绝缘子（避雷器）红外测温：重要交叉跨越测温：220kV木凯甲乙线#103-#104、#106-#108；（2024年09月）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</si>
  <si>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#15-#16
#15-#16
#17-#18
#17-#18
#16-#17
#16-#17
#16-#17
#16-#17
#08-#11
#08-#11
#08-#11
#09-#11
#08-#11
#08-#11
#08-#11</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</si>
  <si>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</si>
  <si>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</si>
  <si>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</si>
  <si>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</si>
  <si>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</si>
  <si>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</si>
  <si>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2024-07-25 08:29:00
2024-10-08 09:22:01</t>
  </si>
  <si>
    <t>SCWH0301240105023059
SCWH0301240718001128</t>
  </si>
  <si>
    <t xml:space="preserve">220kV木麒甲线无人机巡视、测量作业：机巡线路巡视（4-6月点云测量）：（外委实施）220kV木麒甲线#01-#52
220kV木犀甲线；220kV木犀乙线；220kV木麒甲线；220kV木麒乙线；无人机精细化巡线：220kV木犀甲线#48-#50；220kV木犀乙线#48-#50；220kV木麒甲线#48-#50；220kV木麒乙线#48-#50；
</t>
  </si>
  <si>
    <t>#48-#50
#48-#50
#48-#50
#48-#50</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</si>
  <si>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</si>
  <si>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</si>
  <si>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</si>
  <si>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</si>
  <si>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</si>
  <si>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SCWH0301240110002212
SCWH0301240105023060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</si>
  <si>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</si>
  <si>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#07-#08
#07-#08
#06-#07
#06-#07
#06-#07
#06-#07
#06-#07
#06-#07
#07-#08
#07-#08
#06-#07
#06-#07
#06-#07
#06-#07
#06-#07
#06-#07
#19-#20
#05-#06
#06-#07
#55-#56
#33-#34
#33-#34
#33-#34
#07-#08
#17-#18
#45-#46
#45-#46
#15-#16
#15-#16
#17-#18
#17-#18
#16-#17
#16-#17
#16-#17
#16-#17
#08-#11
#08-#11
#08-#11
#09-#11
#08-#11
#08-#11
#08-#11
#48-#50
#48-#50
#48-#50
#48-#50</t>
  </si>
  <si>
    <t>木犀甲线</t>
  </si>
  <si>
    <t>2024-01-18 09:22:01
2024-03-05 09:24:04
2024-04-19 08:10:00
2024-05-15 08:10:00
2024-05-14 08:10:00
2024-05-15 08:10:00
2024-05-24 09:03:10
2024-06-04 08:10:00
2024-06-04 08:38:00
2024-06-14 08:10:00
2024-06-04 09:40:38
2024-10-08 09:22:01</t>
  </si>
  <si>
    <t>SCWH0301240116015654
SCWH0301240105022287
SCWH0301240105022355
SCWH0301240105022359
SCWH0301240105022399
SCWH0301240110007107
SCWH0301240105022404
SCWH0301240105022445
SCWH0301240105022444
SCWH0301240105022405
SCWH0301240105022400
SCWH0301240718001128</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</si>
  <si>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220kV木犀甲线；220kV木犀乙线；220kV木麒甲线；220kV木麒乙线；无人机精细化巡线：220kV木犀甲线#48-#50；220kV木犀乙线#48-#50；220kV木麒甲线#48-#50；220kV木麒乙线#48-#50；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</si>
  <si>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</si>
  <si>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
2024-07-31 08:28:00
2024-07-16 08:10:00
2024-07-18 08:10:00
2024-07-18 08:46:00
2024-07-18 08:50:00
2024-08-06 08:48:28
2024-08-15 08:10:00
2024-08-19 08:10:00
2024-08-13 08:38:00
2024-09-06 08:18:00
2024-09-04 09:26:31
2024-09-12 08:40:49
2024-09-13 09:07:59
2024-10-08 09:22:01
2024-10-23 09:32:03
2024-10-18 08:10:00
2024-10-18 08:10:00
2024-10-18 08:10:00
2024-10-10 08:50:00</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</si>
  <si>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
SCWH0301240110002212
SCWH0301240704005685
SCWH0301240105023066
SCWH0301240110002208
SCWH0301240110002233
SCWH0301240110001162
SCWH0301240110001171
SCWH0301240110001194
SCWH0301240110001173
SCWH0301240110002987
SCWH0301240110002972
SCWH0301240110002983
SCWH0301240110003008
SCWH0301240718001128
SCWH0301240718001132
SCWH0301240110003088
SCWH0301240110003082
SCWH0301240110003062
SCWH0301240110003091</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</si>
  <si>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08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08月）
220kV木凯甲乙线#33-#34；220kV木麒甲乙线#33-#34；220kV木犀甲乙线#33-#34导线连接位置红外测温：合成绝缘子（避雷器）红外测温：重要交叉跨越测温：220kV木凯甲乙线#33-#34；220kV木麒甲乙线#33-#34；220kV木犀甲乙线#33-#34（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220kV木麒甲乙线#16-#17；220kV木犀甲乙线#16-#17；220kV木凯甲乙线#16-#17；220kV木村甲乙线#16-#17；220kV木碧甲乙线#17-#18；220kV木棠甲乙线#17-#18；220kV木科甲乙线#15-#16；220kV木棠丙丁线（备用）#15-#16；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09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09月），220kV木村甲乙线中秋保供电巡视
广州导线连接位置红外测温：110kV犀茶线#01-#24、110kV茶犀京线#01-#24大负荷红外测温；合成绝缘子（避雷器）红外测温：重要交叉跨越测温：220kV木麒甲乙线#45-#46、220kV木犀甲乙线#45-#46、110kV茶犀京线#17-#18、110kV犀茶线#07-#08；（2024年09月）
220kV木犀甲线；220kV木犀乙线；220kV木麒甲线；220kV木麒乙线；无人机精细化巡线：220kV木犀甲线#48-#50；220kV木犀乙线#48-#50；220kV木麒甲线#48-#50；220kV木麒乙线#48-#50；
220kV木村甲乙线；220kV木凯甲乙线；220kV木碧甲乙线;220kV木科甲乙线；220kV木犀甲乙线；220kV木麒甲乙线；220kV木棠甲乙线；无人机精细化巡线：220kV木村甲乙线#08-#11；220kV木凯甲乙线#08-#11；220kV木碧甲乙线#08-#11;220kV木科甲乙线#09-#11；220kV木犀甲乙线#08-#11；220kV木麒甲乙线#08-#11；220kV木棠甲乙线#08-#11；
广州导线连接位置红外测温：合成绝缘子（避雷器）红外测温：重要交叉跨越测温：220kV木麒甲乙线#16-#17；220kV木犀甲乙线#16-#17；220kV木凯甲乙线#16-#17；220kV木村甲乙线#16-#17；220kV木碧甲乙线#17-#18；220kV木棠甲乙线#17-#18；220kV木科甲乙线#15-#16；220kV木棠丙丁线（备用）#15-#16；（2024年10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220kV木麒甲乙线#06-#07、220kV木犀甲乙#06-#07、220kV木凯甲乙线#06-#07、220kV木村甲乙线#06-#07、220kV木碧甲乙线#06-#07、220kV木棠甲乙线#06-#07、220kV木科甲乙线#07-#08；备用线路：220kV木棠丙丁线（备用）#07-#08；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10月）
</t>
  </si>
  <si>
    <t>棠茶线</t>
  </si>
  <si>
    <t>张伟刚</t>
  </si>
  <si>
    <t>2024-01-04 09:59:33
2024-01-19 09:28:04
2024-01-17 09:28:26
2024-01-03 09:19:51
2024-02-27 09:37:00
2024-02-29 08:12:00
2024-02-28 08:49:00
2024-03-05 09:21:39
2024-03-04 08:39:00
2024-03-06 08:36:00
2024-03-05 09:21:39
2024-04-03 09:14:37
2024-05-10 10:26:22
2024-06-06 08:41:00</t>
  </si>
  <si>
    <t>SCWH0301231226054361
SCWH0301240118004599
SCWH0301240116015688
SCWH0301231226053901
SCWH0301240105022306
SCWH0301240110006677
SCWH0301240110006721
SCWH0301240118004619
SCWH0301240118004611
SCWH0301240304013233
SCWH0301240118004619
SCWH0301240105022360
SCWH0301240105022408
SCWH0301240105022450</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</si>
  <si>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t>
  </si>
  <si>
    <t>#43-#50
#43-#46
#01-#05
#57-#60
#20-#24
#01-#05
#57-#58
#57-#58</t>
  </si>
  <si>
    <t>棠茶线龙洞乙支线</t>
  </si>
  <si>
    <t>2024-01-17 09:28:26
2024-02-28 08:49:00</t>
  </si>
  <si>
    <t>SCWH0301240116015688
SCWH0301240110006721</t>
  </si>
  <si>
    <t xml:space="preserve">110kV棠茶线龙洞乙支线无人机精细化巡线：110kV棠茶线龙洞乙支线#01-#10；测温（2024年01月）
110kV棠茶线龙洞乙支线#01-#10导线连接位置红外测温：合成绝缘子（避雷器）红外测温：110kV棠茶线龙洞乙支线#01-#10；（2024年）
</t>
  </si>
  <si>
    <t>#01-#10
#01-#10</t>
  </si>
  <si>
    <t>棠农线</t>
  </si>
  <si>
    <t>2024-01-03 09:19:51
2024-02-29 08:10:00
2024-03-05 09:21:39
2024-03-05 09:21:39
2024-07-26 08:32:00
2024-08-09 08:52:00
2024-09-03 08:56:00</t>
  </si>
  <si>
    <t>SCWH0301231226053901
SCWH0301240110006731
SCWH0301240118004619
SCWH0301240118004619
SCWH0301240110002210
SCWH0301240110001166
SCWH0301240110002985</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</si>
  <si>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110kV棠农线#07-#08、110kV棠茶线#07-#08；导线连接位置红外测温：合成绝缘子（避雷器）红外测温：重要交叉跨越测温：110kV棠农线#07-#08、110kV棠茶线#07-#08；（2024年08月）
广州导线连接位置红外测温：合成绝缘子（避雷器）红外测温：重要交叉跨越测温：110kV棠农线#07-#08、110kV棠茶线#07-#08；（2024年09月）
</t>
  </si>
  <si>
    <t>#07-#08
#07-#08</t>
  </si>
  <si>
    <t>茶龙线</t>
  </si>
  <si>
    <t>2024-01-24 09:07:48
2024-02-28 09:12:00
2024-03-05 09:21:39
2024-03-04 08:39:00
2024-03-22 09:07:25
2024-03-05 09:21:39
2024-04-03 09:14:37
2024-05-10 10:26:22
2024-06-06 08:41:00
2024-07-31 08:28:00
2024-07-17 08:10:00
2024-07-01 08:15:00
2024-07-26 08:29:00
2024-07-26 08:30:00
2024-08-13 08:54:00
2024-08-06 08:48:28
2024-08-09 08:54:00
2024-09-14 08:41:19
2024-09-03 08:58:00
2024-09-06 08:18:00
2024-10-18 08:10:00</t>
  </si>
  <si>
    <t>SCWH0301240118004607
SCWH0301240110006740
SCWH0301240118004619
SCWH0301240118004611
SCWH0301240105009787
SCWH0301240118004619
SCWH0301240105022360
SCWH0301240105022408
SCWH0301240105022450
SCWH0301240110002212
SCWH0301240704005679
SCWH0301240105023034
SCWH0301240110002201
SCWH0301240110002200
SCWH0301240110001182
SCWH0301240110001162
SCWH0301240110001169
SCWH0301240110002976
SCWH0301240110002975
SCWH0301240110002987
SCWH0301240110003062</t>
  </si>
  <si>
    <t xml:space="preserve">110kV犀茶线、110kV茶龙线无人机精细化巡线：110kV犀茶线#20-#24、110kV茶龙线#01-#05；测温（2024年01月）
110kV茶龙线#01-#34导线连接位置红外测温：合成绝缘子（避雷器）红外测温：110kV茶龙线#01-#34；（2024年）
110kV棠茶线#01-#03、#40-#43；110kV棠农线#01-#03；110kV茶龙线#19-#22；110kV茶犀京线#01-#10、#13-#20；110kV犀茶线#05-#12、#15-#19、#21、#23无人机精细化巡线：110kV棠茶线#01-#03、#40-#43；110kV棠农线#01-#03；110kV茶龙线#19-#22；110kV茶犀京线#01-#10、#13-#20；110kV犀茶线#05-#12、#15-#19、#21、#23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茶龙线#26-#28；110kV棠茶线龙洞乙支线#04-#05；110V棠茶线#28-#36；导线连接位置红外测温：合成绝缘子（避雷器）红外测温：重要交叉跨越测温：110kV茶龙线#26-#28；110kV棠茶线龙洞乙支线#04-#05；110V棠茶线#28-#36；（2024年08月）
广州导线连接位置红外测温：合成绝缘子（避雷器）红外测温：重要交叉跨越测温：220kV木麒甲乙线#45-#46、220kV木犀甲乙线#45-#46、110kV茶犀京线#17-#18、110kV犀茶线#07-#08；110kV棠茶线#55-#56、110kV茶龙线#06-#07、110kV茶犀京线#05-#06、110kV犀茶线#19-#20（2024年08月）
110kV棠茶线#28-#33、#35-#37；110kV茶龙线#26-#27；导线连接位置红外测温：合成绝缘子（避雷器）红外测温：重要交叉跨越测温：110kV棠茶线#28-#33、#35-#37；110kV茶龙线#26-#27；（2024年08月）
广州导线连接位置红外测温：合成绝缘子（避雷器）红外测温：重要交叉跨越测温：110kV棠茶线#28-#33、#35-#37；110kV茶龙线#26-#27；110kV棠茶线#29-#36特巡（2024年09月）
广州导线连接位置红外测温：合成绝缘子（避雷器）红外测温：重要交叉跨越测温：110kV茶龙线#28；110kV棠茶线龙洞乙支线#04-#05；（2024年09月）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</si>
  <si>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t>
  </si>
  <si>
    <t>棠氮线</t>
  </si>
  <si>
    <t>钟辉</t>
  </si>
  <si>
    <t>2024-01-24 10:45:00
2024-01-24 10:45:00
2024-04-10 09:52:21
2024-07-30 08:10:00
2024-08-29 08:13:00
2024-08-20 08:11:00</t>
  </si>
  <si>
    <t>SCWH0301240118004615
SCWH0301240118004615
SCWH0301240118004629
SCWH0301240105023044
SCWH0301240110007460
SCWH0301240110007521</t>
  </si>
  <si>
    <t xml:space="preserve">天河一组线路无人机精细化巡线：220kV木碧甲乙线#70-#71、110kV棠氮线#01-#02、110kV奥氮棠华石线#04-#05（2024年02月）
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</si>
  <si>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#01-#04
#01-#04
#01-#05
#01-#05
#01-#05
#01-#05
#01-#05
#01-#05</t>
  </si>
  <si>
    <t>奥氮棠华石线</t>
  </si>
  <si>
    <t>2024-01-24 10:45:00
2024-02-28 09:48:00
2024-01-24 10:45:00
2024-03-20 08:33:59
2024-04-10 09:52:21</t>
  </si>
  <si>
    <t>SCWH0301240118004615
SCWH0301240110006880
SCWH0301240118004615
SCWH0301240105022295
SCWH0301240118004629</t>
  </si>
  <si>
    <t xml:space="preserve">天河一组线路无人机精细化巡线：220kV木碧甲乙线#70-#71、110kV棠氮线#01-#02、110kV奥氮棠华石线#04-#05（2024年02月）
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</si>
  <si>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</si>
  <si>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2024-07-01 08:15:00
2024-08-29 08:13:00
2024-08-20 08:11:00</t>
  </si>
  <si>
    <t>SCWH0301240105023033
SCWH0301240110007460
SCWH0301240110007521</t>
  </si>
  <si>
    <t xml:space="preserve">110kV奥氮棠华石线无人机巡视、测量作业：机巡线路巡视（4-6月点云测量）：（外委实施）110kV奥氮棠华石线#01-#05
110kV棠氮线#01-#05；110kV奥氮棠华石线#01-#05导线连接位置红外测温：合成绝缘子（避雷器）红外测温：110kV棠氮线#01-#05；110kV奥氮棠华石线#01-#05；（2024年）
110kV棠氮线#01-#05；110kV奥氮棠华石线#01-#05导线连接位置红外测温：合成绝缘子（避雷器）红外测温：110kV麒燕甲线#01-#04；110kV麒燕乙线#01-#04；（2024年）
</t>
  </si>
  <si>
    <t>麒燕甲线</t>
  </si>
  <si>
    <t>张娅</t>
  </si>
  <si>
    <t>2024-07-05 08:10:00
2024-08-20 08:11:00</t>
  </si>
  <si>
    <t>SCWH0301240105023039
SCWH0301240110007521</t>
  </si>
  <si>
    <t xml:space="preserve">110kV麒燕甲线无人机巡视、测量作业：机巡线路巡视（4-6月点云测量）：（外委实施）110kV麒燕甲线#01-#04
110kV棠氮线#01-#05；110kV奥氮棠华石线#01-#05导线连接位置红外测温：合成绝缘子（避雷器）红外测温：110kV麒燕甲线#01-#04；110kV麒燕乙线#01-#04；（2024年）
</t>
  </si>
  <si>
    <t>#01-#04
#01-#04
#01-#05
#01-#05</t>
  </si>
  <si>
    <t>麒燕乙线</t>
  </si>
  <si>
    <t>2024-03-04 08:39:00
2024-07-18 08:10:00
2024-07-17 08:10:00
2024-08-20 08:10:00
2024-08-20 08:11:00
2024-09-06 08:42:00</t>
  </si>
  <si>
    <t>SCWH0301240118004611
SCWH0301240110002196
SCWH0301240105023040
SCWH0301240110001174
SCWH0301240110007521
SCWH0301240110002971</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</si>
  <si>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广州导线连接位置红外测温：合成绝缘子（避雷器）红外测温：重要交叉跨越测温：110kV麒燕甲乙线#01-#02；（2024年08月）
110kV棠氮线#01-#05；110kV奥氮棠华石线#01-#05导线连接位置红外测温：合成绝缘子（避雷器）红外测温：110kV麒燕甲线#01-#04；110kV麒燕乙线#01-#04；（2024年）
广州导线连接位置红外测温：合成绝缘子（避雷器）红外测温：重要交叉跨越测温：110kV麒燕甲乙线#01-#02；（2024年09月）110kV棠茶线#01-#47、110kV麒燕甲乙线#01-#04防风防汛特查
</t>
  </si>
  <si>
    <t>#01-#04
#01-#47
#01-#02</t>
  </si>
  <si>
    <t>茶犀京线</t>
  </si>
  <si>
    <t>梁荣高</t>
  </si>
  <si>
    <t>2024-01-30 08:30:00
2024-01-22 09:09:22
2024-01-05 09:17:29
2024-03-05 09:21:39
2024-04-25 08:54:00
2024-03-05 09:21:39
2024-05-21 08:10:00
2024-06-20 08:33:00
2024-06-05 08:46:00
2024-06-06 08:41:00
2024-06-14 08:10:00
2024-06-14 08:36:00
2024-06-14 08:35:00
2024-06-14 08:54:00</t>
  </si>
  <si>
    <t>SCWH0301240130000188
SCWH0301240118004598
SCWH0301231226053903
SCWH0301240118004619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</si>
  <si>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</si>
  <si>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#06-#12
#13-#19
#13-#19
#06-#12
#01-#05
#20-#24
#00-#04
#00-#04
#20-#24
#01-#05
#00-#04
#00-#04
#01-#05
#20-#24
#48-#52
#48-#52
#48-#52
#48-#52
#43-#50
#43-#46
#01-#05
#57-#60
#20-#24
#01-#05
#57-#58
#57-#58
#33-#42
#33-#42
#13-#19
#06-#12</t>
  </si>
  <si>
    <t>2024-07-31 08:28:00
2024-07-04 08:10:00
2024-07-05 08:10:00
2024-07-18 08:50:00
2024-08-29 14:50:00
2024-08-06 08:48:28
2024-09-06 08:18:00
2024-09-13 09:07:59
2024-10-18 08:10:00
2024-10-18 08:10:00</t>
  </si>
  <si>
    <t>SCWH0301240110002212
SCWH0301240105023035
SCWH0301240105023036
SCWH0301240110002233
SCWH0301240110007537
SCWH0301240110001162
SCWH0301240110002987
SCWH0301240110003008
SCWH0301240110003082
SCWH0301240110003062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</si>
  <si>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110kV茶犀京线无人机巡视、测量作业：机巡线路巡视（4-6月点云测量）：（外委实施）110kV茶犀京线#01-#24
110kV茶犀京线白山甲支线无人机巡视、测量作业：机巡线路巡视（4-6月点云测量）：（外委实施）110kV茶犀京线白山甲支线#00-#04
广州导线连接位置红外测温：合成绝缘子（避雷器）红外测温：重要交叉跨越测温：220kV木麒甲乙线#45-#46、220kV木犀甲乙线#45-#46、110kV茶犀京线#17-#18、110kV犀茶线#07-#08；（2024年07月）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t>
  </si>
  <si>
    <t>#19-#20
#05-#06
#06-#07
#55-#56
#33-#34
#33-#34
#33-#34
#07-#08
#17-#18
#45-#46
#45-#46</t>
  </si>
  <si>
    <t>茶犀京线白山甲支线</t>
  </si>
  <si>
    <t>2024-04-25 08:54:00
2024-05-21 08:10:00
2024-06-20 08:33:00
2024-06-14 08:10:00</t>
  </si>
  <si>
    <t>SCWH0301240105023048
SCWH0301240110007011
SCWH0301240704005684
SCWH0301240105022405</t>
  </si>
  <si>
    <t xml:space="preserve">110kV茶犀京线白山甲支线#00-#04、110kV犀茶线白山乙支线#00-#04导线连接位置红外测温：110kV茶犀京线白山甲支线#00-#04、110kV犀茶线白山乙支线#00-#04红外测温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t>
  </si>
  <si>
    <t>#00-#04
#00-#04
#20-#24
#01-#05
#00-#04
#00-#04
#01-#05
#20-#24
#48-#52
#48-#52
#48-#52
#48-#52</t>
  </si>
  <si>
    <t>2024-07-05 08:10:00
2024-08-29 14:50:00</t>
  </si>
  <si>
    <t>SCWH0301240105023036
SCWH0301240110007537</t>
  </si>
  <si>
    <t xml:space="preserve">110kV茶犀京线白山甲支线无人机巡视、测量作业：机巡线路巡视（4-6月点云测量）：（外委实施）110kV茶犀京线白山甲支线#00-#04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t>
  </si>
  <si>
    <t>#00-#04
#01-#24
#00-#04
#01-#24
#00-#04
#01-#24
#00-#04
#01-#24</t>
  </si>
  <si>
    <t>犀茶线</t>
  </si>
  <si>
    <t>2024-01-30 08:30:00
2024-01-22 09:09:22
2024-01-24 09:07:48
2024-01-05 09:17:29
2024-03-05 09:21:39
2024-03-14 08:34:00
2024-03-15 08:27:00
2024-04-25 08:54:00
2024-03-05 09:21:39
2024-05-21 08:10:00
2024-06-20 08:33:00
2024-06-05 08:46:00
2024-06-06 08:41:00
2024-06-14 08:10:00
2024-06-14 08:36:00
2024-06-14 08:35:00
2024-06-14 08:54:00</t>
  </si>
  <si>
    <t>SCWH0301240130000188
SCWH0301240118004598
SCWH0301240118004607
SCWH0301231226053903
SCWH0301240118004619
SCWH0301240105022307
SCWH0301240118004613
SCWH0301240105023048
SCWH0301240118004619
SCWH0301240110007011
SCWH0301240704005684
SCWH0301240105022407
SCWH0301240105022450
SCWH0301240105022405
SCWH0301240614000675
SCWH0301240614000679
SCWH0301240614000664</t>
  </si>
  <si>
    <t xml:space="preserve">110kV犀茶线、110kV茶犀京线导线连接位置红外测温：合成绝缘子红外测温：110kV犀茶线#06-#12；110kV茶犀京线#13-#19
110kV犀茶线、110kV白山支甲乙线无人机精细化巡线：110kV犀茶线#01-#04；110kV茶犀京线#21-#24；220kV木麒甲乙线#51-#52；220kV木犀甲乙线#51-#52；红外测温（2024年01月）
110kV犀茶线、110kV茶龙线无人机精细化巡线：110kV犀茶线#20-#24、110kV茶龙线#01-#05；测温（2024年01月）
220kV木犀甲乙线、220kV木麒甲乙线、110kV犀茶线、110kV茶犀京线无人机精细巡维：220kV木犀甲乙线#44-#46、220kV木麒甲乙线#44-#46、110kV犀茶线#07-#08、110kV茶犀京线#17-#18（2024年01月）；
110kV棠茶线#01-#03、#40-#43；110kV棠农线#01-#03；110kV茶龙线#19-#22；110kV茶犀京线#01-#10、#13-#20；110kV犀茶线#05-#12、#15-#19、#21、#23无人机精细化巡线：110kV棠茶线#01-#03、#40-#43；110kV棠农线#01-#03；110kV茶龙线#19-#22；110kV茶犀京线#01-#10、#13-#20；110kV犀茶线#05-#12、#15-#19、#21、#23
110kV犀茶线无人机精细化巡线：机巡线路巡视（1-3月精细化）：110kV犀茶线#05-#20
110kV犀茶线无人机精细化巡线：110kV犀茶线#05-#20
110kV茶犀京线白山甲支线#00-#04、110kV犀茶线白山乙支线#00-#04导线连接位置红外测温：110kV茶犀京线白山甲支线#00-#04、110kV犀茶线白山乙支线#00-#04红外测温
110kV棠茶线#01-#03、#40-#43；110kV棠农线#01-#03；110kV茶龙线#19-#22；110kV茶犀京线#01-#10、#13-#20；110kV犀茶线#05-#12、#15-#19、#21、#23无人机精细化巡线：110kV棠茶线#01-#03、#40-#43；110kV棠农线#01-#03；110kV茶龙线#19-#22；110kV茶犀京线#01-#10、#13-#20；110kV犀茶线#05-#12、#15-#19、#21、#23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天河一组线路无人机精细化巡线：110kV茶犀京线白山甲支线#04、110kV犀茶线白山乙支线#04
110kV茶犀京线;110kV犀茶线;110kV麒茶线;（退运）110kV麒茶京上线;（退运）无人机精细化巡线：机巡线路巡视（1-6月精细化）：(Ⅲ级)110kV茶犀京线#06-#12；(Ⅲ(7-9月Ⅱ)级)110kV犀茶线#13-#19；(Ⅳ级)110kV麒茶线（退运）#33-#42；(Ⅳ级)110kV麒茶京上线（退运）#33-#42；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110kV犀茶线、110kV茶犀京线导线连接位置红外测温：合成绝缘子红外测温：110kV犀茶线#20-#24；110kV茶犀京线#01-#05
110kV犀茶线、110kV茶犀京线导线连接位置红外测温：合成绝缘子红外测温：110kV犀茶线#06-#12；110kV茶犀京线#13-#19
广州导线连接位置红外测温：合成绝缘子红外测温：110kV犀茶线#13-#19；110kV茶犀京线#06-#12测温
</t>
  </si>
  <si>
    <t>2024-07-31 08:28:00
2024-07-26 08:10:00
2024-07-18 08:50:00
2024-07-02 08:16:00
2024-08-29 14:50:00
2024-08-06 08:48:28
2024-08-06 09:00:00
2024-09-06 08:18:00
2024-09-13 09:07:59
2024-10-18 08:10:00
2024-10-18 08:10:00</t>
  </si>
  <si>
    <t>SCWH0301240110002212
SCWH0301240105023046
SCWH0301240110002233
SCWH0301240701000742
SCWH0301240110007537
SCWH0301240110001162
SCWH0301240719008154
SCWH0301240110002987
SCWH0301240110003008
SCWH0301240110003082
SCWH0301240110003062</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</si>
  <si>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110kV犀茶线无人机巡视、测量作业：机巡线路巡视（4-6月点云测量）：（外委实施）110kV犀茶线#01-#24
广州导线连接位置红外测温：合成绝缘子（避雷器）红外测温：重要交叉跨越测温：220kV木麒甲乙线#45-#46、220kV木犀甲乙线#45-#46、110kV茶犀京线#17-#18、110kV犀茶线#07-#08；（2024年07月）
110kV犀茶线、110kV棠茶线导线连接位置红外测温：合成绝缘子（避雷器）红外测温：110kV犀茶线#01-#05、110kV棠茶线#55-#60
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
广州导线连接位置红外测温：合成绝缘子（避雷器）红外测温：重要交叉跨越测温：220kV木麒甲乙线#45-#46、220kV木犀甲乙线#45-#46、110kV茶犀京线#17-#18、110kV犀茶线#07-#08；110kV棠茶线#55-#56、110kV茶龙线#06-#07、110kV茶犀京线#05-#06、110kV犀茶线#19-#20（2024年08月）
110kV犀茶线、110kV棠汇华石线电缆红外检测：连续四周且每周内有3天及以上负载率超过80%线路红外测温检测。
220kV木凯甲乙线#33-#34；220kV木麒甲乙线#33-#34；220kV木犀甲乙线#33-#34；110kV棠茶线#55-#56、110kV茶龙线#06-#07、110kV茶犀京线#05-#06、110kV犀茶线#19-#20（2024年09月）导线连接位置红外测温：合成绝缘子（避雷器）红外测温：重要交叉跨越测温：220kV木凯甲乙线#33-#34；220kV木麒甲乙线#33-#34；220kV木犀甲乙线#33-#34；110kV棠茶线#55-#56、110kV茶龙线#06-#07、110kV茶犀京线#05-#06、110kV犀茶线#19-#20（2024年09月）
广州导线连接位置红外测温：110kV犀茶线#01-#24、110kV茶犀京线#01-#24大负荷红外测温；合成绝缘子（避雷器）红外测温：重要交叉跨越测温：220kV木麒甲乙线#45-#46、220kV木犀甲乙线#45-#46、110kV茶犀京线#17-#18、110kV犀茶线#07-#08；（2024年09月）
广州导线连接位置红外测温：合成绝缘子（避雷器）红外测温：重要交叉跨越测温：220kV木麒甲乙线#45-#46、220kV木犀甲乙线#45-#46、110kV茶犀京线#17-#18、110kV犀茶线#07-#08；（2024年10月）
广州导线连接位置红外测温：合成绝缘子（避雷器）红外测温：重要交叉跨越测温：220kV木凯甲乙线#33-#34；220kV木麒甲乙线#33-#34；220kV木犀甲乙线#33-#34；110kV棠茶线#55-#56、110kV茶龙线#06-#07、110kV茶犀京线#05-#06、110kV犀茶线#19-#20（2024年10月）
</t>
  </si>
  <si>
    <t>犀茶线白山乙支线</t>
  </si>
  <si>
    <t>SCWH0301240110007537</t>
  </si>
  <si>
    <t>110kV茶犀京线#01-#24；110kV茶犀京线白山甲支线#00-#04；110kV犀茶线#01-#24；110kV犀茶线白山乙支线#00-#04；导线连接位置红外测温：合成绝缘子（避雷器）红外测温：110kV茶犀京线#01-#24；110kV茶犀京线白山甲支线#00-#04；110kV犀茶线#01-#24；110kV犀茶线白山乙支线#00-#04；（2024年）</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</si>
  <si>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</si>
  <si>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</si>
  <si>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</si>
  <si>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</si>
  <si>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</si>
  <si>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</si>
  <si>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</si>
  <si>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</si>
  <si>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</si>
  <si>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</si>
  <si>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</si>
  <si>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</si>
  <si>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</si>
  <si>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</si>
  <si>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</si>
  <si>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</si>
  <si>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</si>
  <si>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</si>
  <si>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
2024-08-14 08:32:00
2024-08-06 08:18:00
2024-08-05 08:29:00
2024-08-01 09:05:00
2024-09-29 08:44:00
2024-09-27 08:46:00
2024-09-13 08:35:00
2024-09-05 08:35:00
2024-10-21 08:18:00
2024-10-15 09:17:00
2024-10-11 08:47:00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</si>
  <si>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
SCWH0301240725001147
SCWH0301240725001152
SCWH0301240725001153
SCWH0301240725001143
SCWH0301240830000291
SCWH0301240830000298
SCWH0301240830000293
SCWH0301240830000288
SCWH0301241012008247
SCWH0301241012008235
SCWH0301240104020624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</si>
  <si>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</si>
  <si>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</si>
  <si>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</si>
  <si>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</si>
  <si>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</si>
  <si>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</si>
  <si>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</si>
  <si>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</si>
  <si>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
2024-08-07 08:32:00
2024-08-05 08:47:00
2024-08-05 08:47:00
2024-08-01 09:57:00
2024-08-01 09:01:00
2024-09-26 09:00:00
2024-09-24 09:05:00
2024-10-22 08:21:00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</si>
  <si>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
SCWH0301240701000248
SCWH0301240701000435
SCWH0301240701000250
SCWH0301240701000434
SCWH0301240725001151
SCWH0301240830000296
SCWH0301240830000284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</si>
  <si>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白云导线连接位置红外测温：合成绝缘子红外测温：220kV北茶甲乙线#33-#39、220kV界汉甲乙线#01-#04
白云导线连接位置红外测温：合成绝缘子红外测温：220kV界汉甲乙线#14-#17
白云导线连接位置红外测温：合成绝缘子红外测温：220kV界汉甲乙线#05-#13
白云导线连接位置红外测温：合成绝缘子红外测温：220kV界汉甲乙线#18-#28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白云导线连接位置红外测温：500kV北增甲线#39-#40、500kV北增乙线#37-#38重要交叉跨越测温
跨线路：500kV北增甲线#36-#37、500kV北增乙线#35-#36、220kV界汉甲乙线#14-#15、110kV茶汉甲线#57-#58、110kV嘉观临线#115-#116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</si>
  <si>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</si>
  <si>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北嘉甲线</t>
  </si>
  <si>
    <t>梁嘉亮</t>
  </si>
  <si>
    <t>2024-02-23 08:43:00
2024-03-14 08:43:00
2024-03-14 08:55:58
2024-03-14 08:57:05
2024-03-14 08:43:00
2024-03-14 08:54:20
2024-03-14 08:55:16
2024-03-01 08:50:04
2024-03-01 08:30:32
2024-05-10 08:29:00
2024-07-10 08:57:00
2024-07-09 08:24:00
2024-07-09 08:23:00
2024-07-02 08:28:00
2024-07-02 08:29:00</t>
  </si>
  <si>
    <t>SCWH0301231222076077
SCWH0301240108006614
SCWH0301240108006616
SCWH0301240108006615
SCWH0301240108013547
SCWH0301240108013545
SCWH0301240108013529
SCWH0301240108006613
SCWH0301240108013559
SCWH0301231201015030
SCWH0301240108013383
SCWH0301240108013385
SCWH0301240108013382
SCWH0301240308009202
SCWH0301240108013384</t>
  </si>
  <si>
    <t xml:space="preserve">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220kV北嘉甲线导线连接位置红外测温：220kV北嘉甲乙线#15-#24大负荷测试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t>
  </si>
  <si>
    <t>#26-#29
#26-#29
#26-#29
#26-#29
#01-#07
#01-#07
#01-#08
#01-#05
#01-#08
#08-#15
#08-#15
#16-#25
#16-#25</t>
  </si>
  <si>
    <t>北嘉乙线</t>
  </si>
  <si>
    <t>2024-01-25 10:20:00
2024-01-15 08:41:00
2024-01-03 08:40:00
2024-02-23 08:43:00
2024-02-01 08:34:00
2024-03-20 08:28:00
2024-03-20 08:28:00
2024-03-14 08:43:00
2024-03-14 08:43:00
2024-03-14 08:55:58
2024-03-14 08:57:05
2024-03-14 08:43:00
2024-03-14 08:54:20
2024-03-14 08:55:16
2024-03-01 08:50:04
2024-03-01 08:30:32
2024-04-09 08:38:00
2024-04-10 08:38:00
2024-04-07 08:42:00
2024-05-08 08:19:00
2024-05-11 08:34:00
2024-05-10 08:29:00
2024-05-06 08:39:00
2024-05-07 08:34:00
2024-06-12 08:26:00
2024-06-04 08:56:00
2024-06-03 08:38:00
2024-07-22 09:51:32
2024-07-19 08:40:00
2024-07-19 08:41:00
2024-07-16 08:24:00
2024-07-10 08:57:00
2024-07-09 08:24:00
2024-07-09 08:23:00
2024-07-08 08:38:00
2024-07-02 08:28:00
2024-07-02 08:29:00
2024-08-29 08:32:00
2024-08-19 09:52:00
2024-08-13 08:29:00
2024-08-05 08:29:00
2024-08-02 08:28:00
2024-08-01 09:05:00
2024-09-30 08:34:00
2024-09-25 08:39:00
2024-09-20 09:09:00
2024-09-13 08:35:00
2024-09-11 08:31:00
2024-09-05 08:35:00
2024-10-17 08:25:00
2024-10-15 09:17:00</t>
  </si>
  <si>
    <t>SCWH0301240119000188
SCWH0301240112022150
SCWH0301231225030183
SCWH0301231222076077
SCWH0301240119000181
SCWH0301240304014683
SCWH0301240304014675
SCWH0301240304014676
SCWH0301240108006614
SCWH0301240108006616
SCWH0301240108006615
SCWH0301240108013547
SCWH0301240108013545
SCWH0301240108013529
SCWH0301240108006613
SCWH0301240108013559
SCWH0301240329039548
SCWH0301240329039554
SCWH0301240329039552
SCWH0301240423004410
SCWH0301240423004418
SCWH0301231201015030
SCWH0301240423004414
SCWH0301240423004408
SCWH0301240522012853
SCWH0301240522012850
SCWH0301240522012855
SCWH0301240713000426
SCWH0301240713000422
SCWH0301240625003873
SCWH0301240625003877
SCWH0301240108013383
SCWH0301240108013385
SCWH0301240108013382
SCWH0301240625003880
SCWH0301240308009202
SCWH0301240108013384
SCWH0301240719011881
SCWH0301240625003885
SCWH0301240701000433
SCWH0301240725001153
SCWH0301240725001149
SCWH0301240725001143
SCWH0301240830000289
SCWH0301240104020646
SCWH0301240823115569
SCWH0301240830000293
SCWH0301240823115490
SCWH0301240830000288
SCWH0301241012008236
SCWH0301241012008235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</si>
  <si>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220kV北嘉甲线;220kV北嘉乙线无人机精细化巡线：机巡线路巡视（1-12月）：（Ⅲ级）220kV北嘉甲线#26-#29、220kV北嘉乙线#26-#29（相机精细化）
220kV北嘉甲线;220kV北嘉乙线无人机精细化巡线：机巡线路巡视（1-12月）：（Ⅲ级）220kV北嘉甲线#08-#15、220kV北嘉乙线#08-#15。相机精细化巡线。
220kV北嘉甲线;220kV北嘉乙线无人机精细化巡线：机巡线路巡视（1-12月）：（Ⅲ级）220kV北嘉甲线#01-#07、220kV北嘉乙线#01-#07。相机精细化巡线
白云导线连接位置红外测温：合成绝缘子（避雷器）红外测温：220kV北嘉甲线#26-#29；220kV北嘉乙线#26-#29（2024年第一次）
白云导线连接位置红外测温：合成绝缘子（避雷器）红外测温：220kV北嘉甲线#01-#07；220kV北嘉乙线#01-#07（2024年第一次）
白云导线连接位置红外测温：合成绝缘子（避雷器）红外测温：220kV北嘉甲线#08-#15；220kV北嘉乙线#08-#15（2024年第一次）
220kV北嘉甲线;220kV北嘉乙线无人机精细化巡线：机巡线路巡视（1-12月）：（Ⅲ级）220kV北嘉甲线#16-#25、220kV北嘉乙线#16-#25，相机精细化巡视
白云导线连接位置红外测温：合成绝缘子（避雷器）红外测温：220kV北嘉甲线#16-#25；220kV北嘉乙线#16-#25（2024年第一次）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白云导线连接位置红外测温：110kV嘉马岭线#27-#28;110kV旋石线#09-#10，重要交叉跨越测温，北嘉甲乙线#01-#14大负荷测温
220kV北嘉甲线导线连接位置红外测温：220kV北嘉甲乙线#15-#24大负荷测试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白云导线连接位置红外测温：220kV北嘉甲乙线#19-#20塔大负荷抽检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白云导线连接位置红外测温：合成绝缘子（避雷器）红外测温：220kV北嘉甲线#16-#25；220kV北嘉乙线#16-#25（2024年第二次）（十五运会保供电（筹备阶段）第2轮特巡）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白云导线连接位置红外测温：合成绝缘子（避雷器）红外测温：220kV北嘉甲线#01-#07；220kV北嘉乙线#01-#07（2024年第二次）（十五运会保供电（筹备阶段）第2轮特巡）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220kV北嘉甲线;220kV北嘉乙线无人机精细化巡线：机巡线路巡视（1-12月）：（Ⅲ级）220kV北嘉甲线#26-#29、220kV北嘉乙线#26-#29塔段相机精细化巡视（十五运会保供电（筹备阶段）第2轮特巡）
白云导线连接位置红外测温：合成绝缘子（避雷器）红外测温：220kV北嘉甲线#26-#29；220kV北嘉乙线#26-#29（2024年第二次）（十五运会保供电（筹备阶段）第2轮特巡）
白云导线连接位置红外测温：220kV北嘉甲乙线#26塔大负荷抽测
白云导线连接位置红外测温：  220kV北嘉甲乙线#06大负荷抽测
白云导线连接位置红外测温：合成绝缘子红外测温：220kV嘉凯甲乙线#01-#08；110kV嘉梨线#03塔、110kV嘉龙线#01塔、110kV嘉观临线#01塔、220kV北嘉甲乙线#28塔大负荷抽测。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白云导线连接位置红外测温：110kV嘉观临线#26塔发热复测、大负荷抽测，220kV北嘉甲乙线#18塔大负荷抽测
白云导线连接位置红外测温：220kV北嘉甲乙线#08塔大负荷抽测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白云导线连接位置红外测温：110kV嘉观临线#26塔发热复测、大负荷抽测；220kV北嘉甲乙线#18塔大负荷抽测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   220kV北嘉甲乙线#18-#19；110kV嘉观临线#16-#17、#28-#29；110kV嘉人线#14-#15、#26-#27；110kV嘉人线元洲甲支线#02-#03；110kV嘉观临线元洲乙支线#02-#03重要交叉跨越测温；110kV嘉观临线#26塔大负荷抽测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t>
  </si>
  <si>
    <t>#02-#03
#03-#04
#06-#07
#01-#02
#06-#07
#01-#02
#09-#10
#07-#08
#05-#06
#04-#05
#02-#03
#06-#07
#03-#04
#08-#09
#05-#06
#03-#04
#02-#03
#02-#03
#02-#03
#26-#27
#14-#15
#28-#29
#16-#17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</si>
  <si>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</si>
  <si>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</si>
  <si>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</si>
  <si>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</si>
  <si>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</si>
  <si>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</si>
  <si>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
2024-08-21 10:37:52
2024-08-22 09:22:09
2024-08-22 09:21:58
2024-08-22 08:38:00
2024-08-21 09:00:00
2024-08-20 08:54:00
2024-08-20 08:56:00
2024-08-21 08:58:00
2024-08-21 10:08:25
2024-08-21 09:48:54
2024-08-20 10:05:16
2024-08-20 09:55:00
2024-08-20 10:03:13
2024-08-15 09:12:00
2024-08-15 09:10:00
2024-08-15 09:30:07
2024-08-15 09:28:16
2024-08-15 09:41:23
2024-08-13 09:29:30
2024-08-13 10:24:48
2024-08-13 10:35:57
2024-08-13 09:32:50
2024-08-09 08:31:00
2024-08-13 09:49:36
2024-08-07 08:51:00
2024-08-12 09:51:54
2024-08-09 08:30:00
2024-08-09 10:11:36
2024-08-09 08:32:00
2024-08-08 08:44:00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</si>
  <si>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SCWH0301240105009882
SCWH0301240105009879
SCWH0301240105009862
SCWH0301240105009956
SCWH0301240123039070
SCWH0301240105009866
SCWH0301240105009867
SCWH0301240105009871
SCWH0301240105009884
SCWH0301240105009959
SCWH0301240105009955
SCWH0301240105009872
SCWH0301240105009960
SCWH0301240105009861
SCWH0301240105009878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</si>
  <si>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500kV北增乙线;500kV北增甲线无人机精细化巡线：机巡线路巡视（7-12月）：（Ⅱ级）500kV北增甲线#78、500kV北增乙线#74
500kV北增甲线;500kV北增乙线无人机精细化巡线：机巡线路巡视（7-12月）：（Ⅱ级）500kV北增甲线#76-#77、500kV北增乙线#73
500kV北增甲线无人机精细化巡线：机巡线路巡视（7-12月）：（Ⅱ级）500kV北增甲线#73-#75
500kV北增乙线无人机精细化巡线：机巡线路巡视（7-12月）：（Ⅱ级）500kV北增甲线#65、500kV北增乙线#61-#62
500kV北增乙线;500kV北增甲线无人机精细化巡线：机巡线路巡视（1-12月精细化）：（Ⅱ级）500kV北增甲线#68-#69，500kV北增乙线#65-#67（密集通道）
500kV北增甲线无人机精细化巡线：机巡线路巡视（7-12月）：（Ⅱ级）500kV北增甲线#70-#72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500kV北增甲线无人机精细化巡线：机巡线路巡视（7-12月）：（Ⅱ级）500kV北增甲线#40-#42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</si>
  <si>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#29-#30
#31-#32
#13-#14
#15-#16
#15-#16
#15-#16
#02-#03
#03-#04
#06-#07
#01-#02
#06-#07
#01-#02
#09-#10
#07-#08
#05-#06
#04-#05
#02-#03
#06-#07
#03-#04
#08-#09
#05-#06
#03-#04
#02-#03
#33-#34
#31-#32
#32-#33
#65-#66
#36-#37
#19-#20
#34-#35
#49-#50
#28-#29
#49-#50
#28-#29
#36-#37
#71-#72
#74-#75
#66-#67
#61-#62
#68-#69
#64-#65
#37-#38
#39-#40</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</si>
  <si>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</si>
  <si>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</si>
  <si>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</si>
  <si>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</si>
  <si>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</si>
  <si>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2024-07-25 09:35:00
2024-07-29 08:30:00
2024-07-25 09:02:00
2024-07-16 08:24:00
2024-07-01 08:32:00
2024-07-10 09:51:01
2024-07-08 08:38:00
2024-07-04 08:49:00
2024-07-01 09:16:00
2024-08-14 09:38:18
2024-08-14 09:45:19
2024-08-21 10:37:52
2024-08-22 09:22:09
2024-08-22 09:21:58
2024-08-22 08:38:00
2024-08-21 09:00:00
2024-08-20 08:54:00
2024-08-20 08:56:00
2024-08-21 08:58:00
2024-08-21 10:08:25
2024-08-21 09:48:54
2024-08-20 10:05:16
2024-08-20 09:55:00
2024-08-20 10:03:13
2024-08-15 09:12:00
2024-08-15 09:10:00
2024-08-15 10:07:03
2024-08-15 09:30:07
2024-08-15 09:28:16
2024-08-13 09:29:30
2024-08-13 10:24:48
2024-08-13 09:32:50
2024-08-09 08:31:00
2024-08-13 09:49:36
2024-08-07 08:51:00
2024-08-12 09:51:54
2024-08-09 08:30:00
2024-08-09 10:11:36
2024-08-09 08:32:00
2024-08-13 08:48:00
2024-08-14 08:42:00
2024-08-13 08:50:00
2024-08-13 08:56:00
2024-08-14 08:32:00
2024-08-08 09:30:02
2024-08-12 08:30:00
2024-08-09 08:34:00
2024-08-12 09:13:00
2024-08-12 08:29:00
2024-08-09 08:28:47
2024-08-09 08:28:00
2024-08-06 10:44:03
2024-08-08 08:30:21
2024-08-08 08:30:00
2024-08-08 08:21:00
2024-08-06 09:10:00
2024-08-06 09:24:49
2024-08-06 08:25:00
2024-08-06 08:25:35
2024-08-06 08:18:00
2024-08-05 08:31:29
2024-08-05 08:32:00
2024-08-05 08:29:00
2024-08-01 09:05:00
2024-09-30 08:52:00
2024-09-30 08:53:00
2024-09-29 08:44:00
2024-09-27 08:46:00
2024-09-19 09:33:27
2024-09-24 09:05:00
2024-09-19 08:55:00
2024-09-13 08:35:00
2024-09-05 08:35:00
2024-10-30 08:42:00
2024-10-29 08:46:00
2024-10-21 09:31:00
2024-10-21 08:18:00
2024-10-15 09:17:00
2024-10-11 08:47:00</t>
  </si>
  <si>
    <t>SCWH0301240105003485
SCWH0301240625003884
SCWH0301240625003886
SCWH0301240625003877
SCWH0301240625003883
SCWH0301240625003889
SCWH0301240625003880
SCWH0301240625003882
SCWH0301240625003876
SCWH0301240105009962
SCWH0301240105009885
SCWH0301240105009958
SCWH0301240105009875
SCWH0301240105009957
SCWH0301240105006417
SCWH0301240105005044
SCWH0301240105005042
SCWH0301240105005041
SCWH0301240725001157
SCWH0301240105009864
SCWH0301240105009877
SCWH0301240105009880
SCWH0301240105009883
SCWH0301240105009881
SCWH0301240105005048
SCWH0301240725001158
SCWH0301240105009873
SCWH0301240105009882
SCWH0301240105009879
SCWH0301240105009956
SCWH0301240123039070
SCWH0301240105009867
SCWH0301240105009871
SCWH0301240105009884
SCWH0301240105009959
SCWH0301240105009955
SCWH0301240105009872
SCWH0301240105009960
SCWH0301240105009861
SCWH0301240105005038
SCWH0301240105005043
SCWH0301240105005045
SCWH0301240725001148
SCWH0301240725001147
SCWH0301240105009869
SCWH0301240105009865
SCWH0301240105005040
SCWH0301240725001155
SCWH0301240105005037
SCWH0301240105009868
SCWH0301240105005036
SCWH0301240105009870
SCWH0301240105009961
SCWH0301240105005046
SCWH0301240105005039
SCWH0301240105005047
SCWH0301240105009876
SCWH0301240105004904
SCWH0301240105009863
SCWH0301240725001152
SCWH0301240105009874
SCWH0301240105004903
SCWH0301240725001153
SCWH0301240725001143
SCWH0301240830000295
SCWH0301240830000297
SCWH0301240830000291
SCWH0301240830000298
SCWH0301240105003487
SCWH0301240830000284
SCWH0301240830000292
SCWH0301240830000293
SCWH0301240830000288
SCWH0301241012008231
SCWH0301241012008240
SCWH0301241012008244
SCWH0301241012008247
SCWH0301241012008235
SCWH0301240104020624</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</si>
  <si>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500kV北增乙线无人机精细化巡线：机巡线路巡视（7-12月）：（Ⅱ级）500kV北增乙线#69-#71
500kV北增乙线无人机精细化巡线：机巡线路巡视（7-12月）：（Ⅱ级）500kV北增乙线#68
500kV北增乙线;500kV北增甲线无人机精细化巡线：机巡线路巡视（7-12月）：（Ⅱ级）500kV北增甲线#96-#97、500kV北增乙线#91-#92
500kV北增乙线;500kV北增甲线无人机精细化巡线：机巡线路巡视（7-12月）：（Ⅱ级）500kV北增甲线#98-#101、500kV北增乙线#93-#96
500kV北增乙线;500kV北增甲线无人机精细化巡线：机巡线路巡视（7-12月）：（Ⅱ级）500kV北增甲线#102-#104、500kV北增乙线#97-#99
500kV北增乙线;500kV北增甲线导线连接位置红外测温：合成绝缘子（避雷器）红外测温：500kV北增甲线#98-#104、500kV北增乙线#93-#99（2024年第2次）
白云导线连接位置红外测温：合成绝缘子（避雷器）红外测温：500kV北增甲线#93-#97、500kV北增乙线#88-#92（2024年第2次）
500kV北增乙线;500kV北增甲线导线连接位置红外测温：合成绝缘子（避雷器）红外测温：500kV北增甲线#82-#92、500kV北增乙线#78-#87（2024年第2次）
白云导线连接位置红外测温：合成绝缘子（避雷器）红外测温：500kV北增甲线#78-#81、500kV北增乙线#74-#77（2024年第2次）
白云导线连接位置红外测温：500kV北增甲线#96-#97；500kV北增乙线#91-#92重要交叉跨越测温
500kV北增甲线;500kV北增乙线无人机精细化巡线：机巡线路巡视（7-12月）：（Ⅱ级）500kV北增甲线#93-#95、500kV北增乙线#88-#90
500kV北增乙线;500kV北增甲线无人机精细化巡线：机巡线路巡视（7-12月）：（Ⅱ级）500kV北增甲线#88-#92、500kV北增乙线#83-#87
500kV北增乙线;500kV北增甲线无人机精细化巡线：机巡线路巡视（7-12月）：（Ⅱ级）500kV北增甲线#82-#87、500kV北增乙线#78-#82
500kV北增乙线;500kV北增甲线无人机精细化巡线：机巡线路巡视（7-12月）：（Ⅱ级）500kV北增甲线#80-#81、500kV北增乙线#76-#77
500kV北增乙线;500kV北增甲线无人机精细化巡线：机巡线路巡视（7-12月）：（Ⅱ级）500kV北增甲线#79、500kV北增乙线#75
广州导线连接位置红外测温：合成绝缘子（避雷器）红外测温：500kV北增甲线#73-#77、500kV北增乙线#72-#73（2024年第2次）
白云导线连接位置红外测温：500kV北增甲线#74-#75；500kV北增乙线#71-#72重要交叉跨越测温
500kV北增乙线无人机精细化巡线：机巡线路巡视（7-12月）：（Ⅱ级）500kV北增乙线#72
500kV北增乙线;500kV北增甲线无人机精细化巡线：机巡线路巡视（7-12月）：（Ⅱ级）500kV北增甲线#78、500kV北增乙线#74
500kV北增甲线;500kV北增乙线无人机精细化巡线：机巡线路巡视（7-12月）：（Ⅱ级）500kV北增甲线#76-#77、500kV北增乙线#73
500kV北增乙线无人机精细化巡线：机巡线路巡视（7-12月）：（Ⅱ级）500kV北增甲线#65、500kV北增乙线#61-#62
500kV北增乙线;500kV北增甲线无人机精细化巡线：机巡线路巡视（1-12月精细化）：（Ⅱ级）500kV北增甲线#68-#69，500kV北增乙线#65-#67（密集通道）
500kV北增乙线;500kV北增甲线无人机精细化巡线：机巡线路巡视（7-12月）：（Ⅱ级）500kV北增甲线#63-#64、500kV北增乙线#59-#60
500kV北增乙线;500kV北增甲线无人机精细化巡线：机巡线路巡视（7-12月）：（Ⅱ级）500kV北增甲线#53；500kV北增乙线49
500kV北增乙线无人机精细化巡线：机巡线路巡视（7-12月）：（Ⅱ级）500kV北增甲线#66-#67；500kV北增乙线#63-#64
500kV北增甲线;500kV北增乙线无人机精细化巡线：机巡线路巡视（7-12月）：（Ⅱ级）500kV北增甲线#60-#62，500kV北增乙线#55-#58
500kV北增乙线;500kV北增甲线无人机精细化巡线：机巡线路巡视（7-12月）：（Ⅱ级）500kV北增甲线#57-#59，500kV北增乙线#53-#54
500kV北增甲线;500kV北增乙线无人机精细化巡线：机巡线路巡视（7-12月）：（Ⅱ级）500kV北增甲线#48-#50；500kV北增乙线#45-#46
500kV北增甲线;500kV北增乙线无人机精细化巡线：机巡线路巡视（7-12月）：（Ⅱ级）500kV北增甲线#54-#56、500kV北增乙线#50-#52
500kV北增甲线;500kV北增乙线无人机精细化巡线：机巡线路巡视（7-12月）：（Ⅱ级）500kV北增甲线#51-#52；500kV北增乙线#47-#48
500kV北增乙线;500kV北增甲线导线连接位置红外测温：合成绝缘子（避雷器）红外测温：500kV北增甲线#63-#67、500kV北增乙线#59-#64（2024年第2次）
500kV北增乙线;500kV北增甲线导线连接位置红外测温：合成绝缘子（避雷器）红外测温：500kV北增甲线#68-#72，500kV北增乙线#65-#71（2024年第2次）
500kV北增乙线;500kV北增甲线导线连接位置红外测温：合成绝缘子（避雷器）红外测温：500kV北增甲线#54-#62、500kV北增乙线#50-#58（2024年第2次）
500kV北增乙线;500kV北增甲线导线连接位置红外测温：500kV北增甲线#64-#65、#68-#69；500kV北增乙线#61-#62、#66-#67重要交叉跨越测温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500kV北增乙线;500kV北增甲线无人机精细化巡线：机巡线路巡视（7-12月）：（Ⅱ级）500kV北增甲线#43-#47；500kV北增乙线#41-#44
500kV北增乙线;500kV北增甲线无人机精细化巡线：机巡线路巡视（7-12月）：（Ⅱ级）500kV北增甲线#27-#32；500kV北增乙线#26-#30塔段相机精细化
白云导线连接位置红外测温：合成绝缘子（避雷器）红外测温：500kV北增甲线#48-#53；500kV北增乙线#45-#49（2024年第2次）
白云导线连接位置红外测温：合成绝缘子（避雷器）红外测温：500kV北增甲线#39-#40、500kV北增乙线#37-#38重要交叉跨越测温
白云导线连接位置红外测温：合成绝缘子（避雷器）红外测温：500kV北增甲线#27-#32、500kV北增乙线#26-#30（2024年第2次）
500kV北增乙线;500kV北增甲线无人机精细化巡线：机巡线路巡视（7-12月）：（Ⅱ级）500kV北增甲线#22-#26；500kV北增乙线#22-#25塔段相机精细化
白云导线连接位置红外测温：合成绝缘子（避雷器）红外测温：500kV北增甲线#22-#26、500kV北增乙线#22-#26（2024年第2次）
500kV北增乙线;500kV北增甲线无人机精细化巡线：机巡线路巡视（7-12月）：（Ⅱ级）500kV北增乙线#38-#40
500kV北增乙线;500kV北增甲线无人机精细化巡线：机巡线路巡视（7-12月）：（Ⅱ级）500kV北增甲线#13-#21；500kV北增乙线#13-#21塔段相机精细化
白云导线连接位置红外测温：合成绝缘子（避雷器）红外测温：500kV北增甲线#13-#21、500kV北增乙线#13-#21（2024年第2次）
白云导线连接位置红外测温：合成绝缘子（避雷器）红外测温：500kV北增甲线#40-#47；北增乙线#38-#44（2024年第2次）
500kV北增乙线;500kV北增甲线导线连接位置红外测温：合成绝缘子（避雷器）红外测温：500kV北增甲线#33-#39；500kV北增乙线#31-#37（2024年第2次）
500kV北增乙线;500kV北增甲线无人机精细化巡线：机巡线路巡视（7-12月）：（Ⅱ级）500kV北增甲线#33-#39；500kV北增乙线#31-#37
500kV北增乙线;500kV北增甲线导线连接位置红外测温：合成绝缘子（避雷器）红外测温：500kV北增甲线#08-#12、500kV北增乙线#08-#12（2024年第2次）
500kV北增乙线;500kV北增甲线无人机精细化巡线：机巡线路巡视（7-12月）：（Ⅱ级）500kV北增甲线#08-#12；500kV北增乙线#08-#12塔段相机精细化
白云导线连接位置红外测温：500kV北增甲线#15-#16；500kV北增乙线#15-#16；220kV北界甲乙线#15-#16；220kV北茶甲乙线#13-#14；110kV嘉观临线#31-#32；110kV嘉人线#29-#30重要交叉跨越测温
500kV北增乙线;500kV北增甲线无人机精细化巡线：机巡线路巡视（7-12月）：（Ⅱ级）500kV北增甲线#01-#07；500kV北增乙线#01-#07塔段相机精细化
500kV北增乙线;500kV北增甲线导线连接位置红外测温：合成绝缘子（避雷器）红外测温：500kV北增甲线#01-#07、500kV北增乙线#01-#07（2024年第2次）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白云导线连接位置红外测温：500kV北增甲线#74-#75；500kV北增乙线#71-#72重要交叉跨越测温
白云导线连接位置红外测温：500kV北增甲线#96-#97；500kV北增乙线#91-#92重要交叉跨越测温
跨线路：500kV北增甲线#99-#100、500kV北增乙线#94-#95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500kV北增乙线;500kV北增甲线无人机精细化巡线：机巡线路巡视（1-12月精细化）：（Ⅱ级）500kV北增甲线#68-#69，500kV北增乙线#65-#67（密集通道）
白云导线连接位置红外测温：500kV北增甲线#39-#40、500kV北增乙线#37-#38重要交叉跨越测温
跨线路：500kV北增甲线#36-#37、500kV北增乙线#35-#36、220kV界汉甲乙线#14-#15、110kV茶汉甲线#57-#58、110kV嘉观临线#115-#116
500kV北增乙线;500kV北增甲线导线连接位置红外测温：500kV北增甲线#64-#65、#68-#69；500kV北增乙线#61-#62、#66-#67重要交叉跨越测温
跨线路：500kV北增甲线#66-#67、500kV北增乙线#63-#64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白云导线连接位置红外测温：合成绝缘子（避雷器）红外测温：500kV北增甲线#39-#40、500kV北增乙线#37-#38重要交叉跨越测温
500kV北增乙线;500kV北增甲线导线连接位置红外测温：500kV北增甲线#64-#65、#68-#69；500kV北增乙线#61-#62、#66-#67重要交叉跨越测温
白云导线连接位置红外测温：500kV北增甲线#74-#75；500kV北增乙线#71-#72重要交叉跨越测温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北嘉甲乙线大负荷抽测
白云导线连接位置红外测温：500kV北增甲线#15-#16；500kV北增乙线#15-#16；220kV北界甲乙线#15-#16；220kV北茶甲乙线#13-#14；110kV嘉观临线#31-#32；110kV嘉人线#29-#30重要交叉跨越测温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</si>
  <si>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</si>
  <si>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</si>
  <si>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
2024-08-16 08:48:00
2024-08-16 08:38:00
2024-08-14 08:32:00
2024-09-27 08:46:00
2024-09-19 08:26:00
2024-09-12 08:46:00
2024-10-25 08:40:00
2024-10-21 08:18:00
2024-10-08 09:05:00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</si>
  <si>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
SCWH0301240725001150
SCWH0301240725001154
SCWH0301240725001147
SCWH0301240830000298
SCWH0301240830000283
SCWH0301240830000285
SCWH0301241012008230
SCWH0301241012008247
SCWH0301240104020619</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</si>
  <si>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白云导线连接位置红外测温：110kV茶汉甲线#22-#23;110kV茶观乙线#22-#23;110kV茶纲线#23-#24;220kV北茶甲乙线#45-#46，重要交叉跨越测温
。
白云导线连接位置红外测温：110kV茶纲线#54-#55、#61-#62重要交叉跨越测温。
白云导线连接位置红外测温：110kV茶汉甲线#22-#23;110kV茶观乙线#22-#23;110kV茶纲线#23-#24;220kV北茶甲乙线#45-#46，重要交叉跨越测温
。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白云导线连接位置红外测温：110kV茶纲线#54-#55、#61-#62重要交叉跨越测温
</t>
  </si>
  <si>
    <t>#61-#62
#54-#55
#33-#34
#31-#32
#32-#33
#65-#66
#36-#37
#19-#20
#34-#35
#49-#50
#28-#29
#49-#50
#28-#29
#36-#37
#45-#46
#23-#24
#22-#23
#22-#23</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</si>
  <si>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</si>
  <si>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</si>
  <si>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</si>
  <si>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</si>
  <si>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</si>
  <si>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</si>
  <si>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
2024-08-12 08:34:00
2024-08-09 08:45:00</t>
  </si>
  <si>
    <t>SCWH0301240119000180
SCWH0301240108006431
SCWH0301240108013548
SCWH0301240108013427
SCWH0301240108013428
SCWH0301240105007939
SCWH0301240701000879
SCWH0301240701000880</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</si>
  <si>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白云导线连接位置红外测温：合成绝缘子红外测温：110kV汉钟乙线竹料丙支线#13-#26
白云导线连接位置红外测温：合成绝缘子红外测温：110kV汉钟乙线竹料丙支线#00-#12
</t>
  </si>
  <si>
    <t>#00-#12
#13-#26</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</si>
  <si>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</si>
  <si>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</si>
  <si>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</si>
  <si>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</si>
  <si>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</si>
  <si>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</si>
  <si>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</si>
  <si>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</si>
  <si>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</si>
  <si>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</si>
  <si>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#115-#116
#57-#58
#14-#15
#35-#36
#36-#37
#63-#64
#37-#38
#39-#40</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</si>
  <si>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</si>
  <si>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</si>
  <si>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</si>
  <si>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</si>
  <si>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</si>
  <si>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</si>
  <si>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</si>
  <si>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</si>
  <si>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</si>
  <si>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#22-#23
#45-#46
#23-#24
#22-#23
#27-#28
#08-#09
#24-#25
#18-#19
#11-#12
#09-#10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</si>
  <si>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</si>
  <si>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</si>
  <si>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</si>
  <si>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</si>
  <si>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</si>
  <si>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</si>
  <si>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2024-01-25 10:20:00
2024-01-23 08:50:00
2024-01-25 08:39:00
2024-01-25 08:40:00
2024-01-04 09:00:00
2024-01-03 08:40:00
2024-01-02 08:41:00
2024-02-21 08:12:00
2024-02-21 08:30:00
2024-02-21 08:12:00
2024-02-21 08:29:00
2024-02-23 08:43:00
2024-02-23 08:26:00
2024-02-20 08:28:00
2024-02-20 08:28:00
2024-02-19 08:28:00
2024-02-19 08:29:00
2024-02-07 08:31:00
2024-03-20 08:18:00
2024-03-20 08:28:00
2024-03-14 08:43:00
2024-03-08 08:20:00
2024-03-11 08:46:00
2024-03-11 08:45:00
2024-03-07 08:47:00
2024-03-04 08:36:00
2024-03-04 08:35:00
2024-03-01 08:26:00
2024-03-01 08:31:00
2024-03-01 08:36:29
2024-03-01 09:06:00
2024-03-01 09:03:00
2024-03-01 08:29:43
2024-04-29 08:30:00
2024-04-24 08:33:00
2024-04-25 08:30:00
2024-04-24 08:19:00
2024-04-26 08:52:00
2024-04-24 08:25:00
2024-04-19 08:24:00
2024-04-22 08:54:00
2024-04-22 08:35:00
2024-04-19 08:30:00
2024-04-19 08:33:58
2024-04-18 09:00:00
2024-04-09 08:38:00
2024-04-11 08:30:00
2024-04-10 08:38:00
2024-04-01 08:30:00
2024-05-07 08:24:00
2024-05-09 08:13:00
2024-05-09 08:44:00
2024-05-06 08:39:00
2024-05-07 08:34:00
2024-06-25 08:20:00
2024-06-25 08:22:00
2024-06-14 08:29:00
2024-06-12 08:26:00
2024-06-05 08:18:00
2024-06-05 08:25:00
2024-06-04 08:40:00
2024-06-03 08:38:00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</si>
  <si>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SCWH0301240119000188
SCWH0301240119000179
SCWH0301240108013550
SCWH0301240109000383
SCWH0301231222076000
SCWH0301231225030183
SCWH0301231225030439
SCWH0301240109000299
SCWH0301240109000379
SCWH0301240108013536
SCWH0301240108013530
SCWH0301231222076077
SCWH0301240201006083
SCWH0301240108013561
SCWH0301240109000382
SCWH0301240108013534
SCWH0301240109000381
SCWH0301240201006081
SCWH0301240304014656
SCWH0301240304014675
SCWH0301240304014676
SCWH0301240304014684
SCWH0301240108007201
SCWH0301240108013532
SCWH0301240304014682
SCWH0301240109000380
SCWH0301240108013541
SCWH0301240108007202
SCWH0301240105010097
SCWH0301240105010096
SCWH0301240108013562
SCWH0301240108013560
SCWH0301240108013540
SCWH0301240429000127
SCWH0301240329039553
SCWH0301240329039714
SCWH0301240422000204
SCWH0301240329039493
SCWH0301240417003329
SCWH0301240319000796
SCWH0301240422000205
SCWH0301240422000206
SCWH0301240221000292
SCWH0301240221000272
SCWH0301240329039558
SCWH0301240329039548
SCWH0301240329039561
SCWH0301240329039554
SCWH0301240329039540
SCWH0301240423004420
SCWH0301240423004405
SCWH0301240423004403
SCWH0301240423004414
SCWH0301240423004408
SCWH0301240105007919
SCWH0301240105007920
SCWH0301240522012838
SCWH0301240522012853
SCWH0301240522012839
SCWH0301240522012846
SCWH0301240515000844
SCWH0301240522012855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</si>
  <si>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白云导线连接位置红外测温：110kV汉人甲乙线#18-#19，#24-#25.110kV汉嘉线#18-#19，#24-#25重要跨越测温。
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区导线连接位置测温：重要交跨管控要求：导线连接位置红外测温：220kV北嘉甲乙线07-08,14-15,17-18，110kV嘉人线14-15,26-27，110kV汉嘉线73-74，85-86，110kV汉嘉线元洲乙支线、110kV嘉人线元洲甲支线02-03，05-06，重要跨越测温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白云导线连接位置红外测温：110kV汉嘉线#73-#74，110kV嘉人线#26-#27，110kV嘉人线元洲甲支线#02-#03，110kV汉嘉线元洲乙支线#02-#03 重要交叉跨越测温
白云导线连接位置红外测温：110kV茶汉甲乙线#61-#62、#65-#66;220kV界汉甲乙线#18-#19、#22-#23;110kV汉人甲乙线#09-#10、#11-#12、#18-#19、#24-#25;110kV汉嘉线#09-#10、#11-#12、#18-#19、#24-#25;110kV汉云甲线#08-#09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白云导线连接位置红外测温：110kV嘉均甲乙线#03-#04;110kV嘉集线#03-#04;110kV嘉石线#03-#04;110kV嘉马岭线#03-#04;220kV嘉凯甲乙线#07-#08;110kV嘉龙线#11-#12;110kV汉嘉线龙归乙支线#03-#04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白云导线连接位置红外测温：汉嘉线#77-#92大负荷测温
白云导线连接位置红外测温：110kV汉嘉线#37-#50大负荷测温
白云导线连接位置红外测温：110kV汉嘉线龙归乙支线#16-#26大负荷测温
白云导线连接位置红外测温：110kV汉嘉线#65-#76大负荷测温，对外联系：110kV汉嘉线#68、嘉人线#32塔边场地施工交底
110kV汉嘉线元洲乙支线导线连接位置红外测温：110kV汉嘉线元洲乙支线#09-#26大负荷测温，树木修剪跟进
白云导线连接位置红外测温：110kV汉嘉线龙归乙支线#27-#49大负荷测温。
白云导线连接位置红外测温：110kV汉嘉线#01-#14大负荷测温
白云导线连接位置红外测温：110kV汉嘉线#94-#101，110kV汉嘉线龙归乙支线#00-#03大负荷测温
对外联系：嘉均甲乙线ADSS改造现场勘察联系
白云导线连接位置红外测温：110kV汉嘉线#55-#64大负荷测温
白云导线连接位置红外测温：110kV汉嘉线#30-#43大负荷测温
白云导线连接位置红外测温：110kV汉嘉线#44-#54大负荷测温
白云导线连接位置红外测温：110kV茶汉甲乙线#61-#62、#65-#66;220kV界汉甲乙线#18-#19、#22-#23;110kV汉人甲乙线#09-#10、#11-#12、#18-#19、#24-#25;110kV汉嘉线#09-#10、#11-#12、#18-#19、#24-#25;110kV汉云甲线#08-#09   重要交叉跨越测温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白云导线连接位置红外测温：110kV茶汉甲乙线#61-#62、#65-#66;220kV界汉甲乙线#18-#19、#22-#23;110kV汉人甲乙线#09-#10、#11-#12、#18-#19、#24-#25;110kV汉嘉线#09-#10、#11-#12、#18-#19、#24-#25;110kV汉云甲线#08-#09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</si>
  <si>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</si>
  <si>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2024-07-22 08:40:00
2024-07-19 08:42:00
2024-07-18 08:33:00
2024-07-18 09:06:00
2024-07-18 08:21:00
2024-07-17 08:35:36
2024-07-18 08:22:00
2024-07-17 08:16:00
2024-07-16 08:18:00
2024-07-15 08:20:00
2024-07-03 08:27:00
2024-07-09 08:29:00
2024-07-11 08:31:00
2024-07-10 08:52:00
2024-07-04 08:30:00
2024-07-03 08:35:00
2024-07-03 08:45:00
2024-07-02 08:28:00
2024-07-01 08:38:00
2024-07-01 08:18:00
2024-07-02 08:32:00</t>
  </si>
  <si>
    <t>SCWH0301240105010128
SCWH0301240108013395
SCWH0301240108013386
SCWH0301240108013389
SCWH0301240308009235
SCWH0301240108013379
SCWH0301240108013381
SCWH0301240108013402
SCWH0301240108013373
SCWH0301240108013374
SCWH0301240108013378
SCWH0301240108013366
SCWH0301240515000835
SCWH0301240108013399
SCWH0301240108013372
SCWH0301240105010129
SCWH0301240108013403
SCWH0301240108013401
SCWH0301240108013377
SCWH0301240108013396
SCWH0301240108013390</t>
  </si>
  <si>
    <t xml:space="preserve">110kV汉嘉线;110kV嘉人线无人机精细化巡线：机巡线路巡视（1-12月）：（Ⅲ级）110kV嘉人线#23-#29；110kV汉嘉线#71-#77（现110kV嘉观临线）相机精细化
白云导线连接位置红外测温：合成绝缘子（避雷器）红外测温：110kV嘉人线元洲甲支线#00-#05；110kV汉嘉线（现为嘉观临线对应塔段）元洲乙支线#00-#05、110kV嘉观临线#26，大负荷测温（2024年第二次）
白云导线连接位置红外测温：合成绝缘子（避雷器）红外测温：110kV嘉龙线#35-#50；110kV汉嘉线（现为嘉观临线对应塔段）龙归乙支线#27-#42（2024年第二次）
白云导线连接位置红外测温：合成绝缘子（避雷器）红外测温：110kV汉嘉线#26-#29（110kV嘉观临线#73-#76）、110kV嘉观临线#113-#118塔段（2024年第二次）大负荷测温
白云导线连接位置红外测温：合成绝缘子（避雷器）红外测温：110kV汉嘉线#19-#25（110kV嘉观临线#77-#83）（2024年第二次）大负荷测试
白云导线连接位置红外测温：合成绝缘子（避雷器）红外测温：110kV汉嘉线（现为嘉观临线对应塔段）#01-#12（2024年第二次）大负荷测温，大负荷测试
白云导线连接位置红外测温：合成绝缘子（避雷器）红外测温：110kV汉嘉线（现为嘉观临线#84-#89）#13-#18（2024年第二次）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白云导线连接位置红外测温：合成绝缘子（避雷器）红外测温：110kV汉嘉线（现为嘉观临线对应塔段）#49-#54（2024年第二次）
白云导线连接位置红外测温：合成绝缘子（避雷器）红外测温：110kV汉嘉线（现为嘉观临线对应塔段）#37-#40（2024年第二次）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白云导线连接位置红外测温：合成绝缘子（避雷器）红外测温：110kV汉嘉线（现为嘉观临线对应塔段）#41-#48（2024年第二次）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白云导线连接位置红外测温：合成绝缘子（避雷器）红外测温：110kV汉嘉线（现为嘉观临线#38-#47对应塔段）#55-#64（2024年第二次）嘉观临线2024年中考保供电（二级）保供电特殊巡视
</t>
  </si>
  <si>
    <t>#55-#64
#38-#47
#78-#84
#16-#22
#71-#77
#23-#29
#94-#101
#01-#06
#01-#08
#85-#93
#07-#15
#09-#17
#85-#93
#07-#15
#41-#48
#06-#27
#06-#27
#30-#44
#65-#70
#32-#37
#37-#40
#49-#54
#00-#15
#09-#23
#16-#26
#24-#34
#43-#49
#51-#57
#13-#18
#84-#89
#01-#12
#77-#83
#19-#25
#113-#118
#73-#76
#26-#29
#27-#42
#35-#50
#00-#05
#00-#05
#71-#77
#23-#29</t>
  </si>
  <si>
    <t>嘉观临线龙归乙支线</t>
  </si>
  <si>
    <t>谭颂华</t>
  </si>
  <si>
    <t>2024-01-25 08:39:00
2024-01-25 08:40:00
2024-01-02 08:41:00
2024-02-21 08:12:00
2024-02-21 08:30:00
2024-02-21 08:12:00
2024-02-21 08:29:00
2024-02-19 08:28:00
2024-02-19 08:29:00
2024-03-08 08:20:00
2024-04-25 08:30:00
2024-04-24 08:25:00
2024-04-22 08:54:00
2024-04-01 08:30:00
2024-05-07 08:24:00
2024-06-25 08:22:00
2024-06-14 08:29:00</t>
  </si>
  <si>
    <t>SCWH0301240108013550
SCWH0301240109000383
SCWH0301231225030439
SCWH0301240109000299
SCWH0301240109000379
SCWH0301240108013536
SCWH0301240108013530
SCWH0301240108013534
SCWH0301240109000381
SCWH0301240304014684
SCWH0301240329039714
SCWH0301240417003329
SCWH0301240422000205
SCWH0301240329039540
SCWH0301240423004420
SCWH0301240105007920
SCWH0301240522012838</t>
  </si>
  <si>
    <t>汉嘉线龙归乙支线</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</si>
  <si>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白云导线连接位置红外测温：110kV汉嘉线龙归乙支线#16-#26大负荷测温
白云导线连接位置红外测温：110kV汉嘉线龙归乙支线#27-#49大负荷测温。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</si>
  <si>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</si>
  <si>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2024-09-05 08:40:00
2024-10-08 08:36:00</t>
  </si>
  <si>
    <t>SCWH0301240830000294
SCWH0301240719011974</t>
  </si>
  <si>
    <t xml:space="preserve">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</si>
  <si>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#03-#04
#11-#12
#07-#08
#03-#04
#03-#04
#03-#04
#03-#04</t>
  </si>
  <si>
    <t>汉嘉线元洲乙支线</t>
  </si>
  <si>
    <t>2024-01-03 08:40:00
2024-02-23 08:43:00
2024-02-07 08:31:00
2024-03-20 08:28:00
2024-03-14 08:43:00
2024-03-11 08:46:00
2024-03-11 08:45:00
2024-03-01 08:26:00
2024-03-01 09:06:00
2024-04-26 08:52:00
2024-04-09 08:38:00
2024-04-10 08:38:00
2024-05-06 08:39:00
2024-05-07 08:34:00
2024-06-12 08:26:00
2024-06-03 08:38:00</t>
  </si>
  <si>
    <t>SCWH0301231225030183
SCWH0301231222076077
SCWH0301240201006081
SCWH0301240304014675
SCWH0301240304014676
SCWH0301240108007201
SCWH0301240108013532
SCWH0301240108007202
SCWH0301240108013562
SCWH0301240329039493
SCWH0301240329039548
SCWH0301240329039554
SCWH0301240423004414
SCWH0301240423004408
SCWH0301240522012853
SCWH0301240522012855</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</si>
  <si>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110kV汉嘉线元洲乙支线导线连接位置红外测温：110kV汉嘉线元洲乙支线#09-#26大负荷测温，树木修剪跟进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</si>
  <si>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</si>
  <si>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</si>
  <si>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
2024-08-14 08:49:00
2024-09-29 09:00:00
2024-10-11 08:43:00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</si>
  <si>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</si>
  <si>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</si>
  <si>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#04-#05
#11-#12
#11-#12
#18-#19
#23-#24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</si>
  <si>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</si>
  <si>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
2024-08-14 08:49:00
2024-09-29 09:00:00
2024-10-11 08:43:00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</si>
  <si>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
SCWH0301240725001144
SCWH0301240830000299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</si>
  <si>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</si>
  <si>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</si>
  <si>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</si>
  <si>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</si>
  <si>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</si>
  <si>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</si>
  <si>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</si>
  <si>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</si>
  <si>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</si>
  <si>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</si>
  <si>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</si>
  <si>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</si>
  <si>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</si>
  <si>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
2024-08-14 08:32:00
2024-08-01 09:01:00
2024-09-27 08:46:00
2024-09-26 09:00:00
2024-10-21 08:18:00
2024-10-22 08:21:00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</si>
  <si>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
SCWH0301240725001147
SCWH0301240725001151
SCWH0301240830000298
SCWH0301240830000296
SCWH0301241012008247
SCWH0301241012008245</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</si>
  <si>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</si>
  <si>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#33-#34
#31-#32
#32-#33
#65-#66
#36-#37
#19-#20
#34-#35
#49-#50
#28-#29
#49-#50
#28-#29
#36-#37</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</si>
  <si>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</si>
  <si>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</si>
  <si>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</si>
  <si>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
2024-08-26 08:21:00
2024-08-26 08:29:00
2024-08-14 08:49:00
2024-09-29 09:00:00
2024-09-27 08:49:00
2024-10-25 08:30:00
2024-10-11 08:43:00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</si>
  <si>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
SCWH0301240725001156
SCWH0301240719011971
SCWH0301240725001144
SCWH0301240830000299
SCWH0301240830000282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</si>
  <si>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</si>
  <si>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#04-#05
#11-#12
#11-#12
#18-#19
#23-#24
#17-#18
#14-#15
#58-#59
#14-#15
#43-#44
#14-#15
#04-#05
#21-#22
#11-#12
#43-#44
#40-#41</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</si>
  <si>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</si>
  <si>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</si>
  <si>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</si>
  <si>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</si>
  <si>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</si>
  <si>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</si>
  <si>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</si>
  <si>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2024-01-25 10:20:00
2024-01-03 08:31:00
2024-02-23 08:37:00
2024-02-05 08:58:07
2024-03-21 10:24:13
2024-03-19 09:31:43
2024-03-28 10:42:19
2024-03-21 10:24:13
2024-03-07 08:30:00
2024-03-13 08:30:00
2024-03-29 08:55:00
2024-03-19 08:30:00
2024-03-20 08:10:00
2024-03-28 08:27:00
2024-03-25 08:08:00
2024-03-22 08:38:00
2024-03-21 09:42:13
2024-03-20 08:11:00
2024-03-19 09:44:53
2024-03-20 08:18:00
2024-03-20 08:17:00
2024-03-20 08:18:00
2024-03-20 09:41:56
2024-03-20 09:29:53
2024-03-20 09:29:54
2024-03-15 09:33:00
2024-03-14 09:35:53
2024-03-19 08:24:00
2024-03-14 08:30:00
2024-03-15 08:42:00
2024-03-14 08:54:00
2024-03-14 08:55:00
2024-03-14 08:54:00
2024-04-16 08:30:00
2024-04-18 09:00:00
2024-04-15 08:23:00
2024-03-21 10:24:13
2024-04-01 08:45:00
2024-05-09 08:30:00
2024-05-10 08:30:00
2024-05-09 08:13:00
2024-06-11 09:39:41
2024-06-26 08:24:00
2024-06-24 08:29:00
2024-06-24 08:27:00
2024-06-06 08:43:00
2024-06-05 08:25:00
2024-07-25 11:21:00
2024-07-25 09:22:00
2024-07-25 08:30:00
2024-07-09 08:30:00
2024-07-12 08:30:00
2024-07-23 08:34:00
2024-07-26 08:30:00
2024-07-26 08:32:00
2024-07-01 08:30:00
2024-07-12 08:30:00
2024-07-02 09:39:43
2024-07-01 08:27:00
2024-07-24 09:03:00
2024-07-24 09:03:00
2024-07-24 09:02:00
2024-07-23 08:59:00
2024-07-22 08:45:00
2024-07-01 08:30:00
2024-07-02 08:39:00
2024-08-26 08:21:00
2024-08-26 08:29:00
2024-08-14 08:49:00
2024-08-01 09:01:00
2024-09-29 09:00:00
2024-09-27 08:49:00
2024-09-26 09:00:00
2024-10-25 08:30:00
2024-10-11 08:43:00
2024-10-22 08:21:00</t>
  </si>
  <si>
    <t>SCWH0301240119000188
SCWH0301231225030674
SCWH0301240201006085
SCWH0301240201006059
SCWH0301240109002483
SCWH0301240109002072
SCWH0301240109000872
SCWH0301240109002791
SCWH0301240109000881
SCWH0301240108013454
SCWH0301240108013391
SCWH0301240108013456
SCWH0301240108013415
SCWH0301240108013417
SCWH0301240108013393
SCWH0301240108013394
SCWH0301240109002790
SCWH0301240304014680
SCWH0301240109001357
SCWH0301240108013397
SCWH0301240108013398
SCWH0301240304014656
SCWH0301240109000880
SCWH0301240109000879
SCWH0301240109000878
SCWH0301240109002010
SCWH0301240109002099
SCWH0301240108013455
SCWH0301240304014654
SCWH0301240108013457
SCWH0301240108013458
SCWH0301240108013404
SCWH0301240108004144
SCWH0301240329039559
SCWH0301240329039558
SCWH0301240329039551
SCWH0301240109002791
SCWH0301240304014650
SCWH0301240423004404
SCWH0301240423004411
SCWH0301240423004405
SCWH0301240522012851
SCWH0301240105007932
SCWH0301240105007889
SCWH0301240105007931
SCWH0301240522012852
SCWH0301240522012846
SCWH0301240308009328
SCWH0301240308009321
SCWH0301240108013419
SCWH0301240308010822
SCWH0301240308012920
SCWH0301240625003887
SCWH0301240308009329
SCWH0301240308009344
SCWH0301240308010824
SCWH0301240308012914
SCWH0301240308012922
SCWH0301240308009282
SCWH0301240308010823
SCWH0301240108013370
SCWH0301240625003874
SCWH0301240108013369
SCWH0301240108013392
SCWH0301240625003888
SCWH0301240108013367
SCWH0301240725001156
SCWH0301240719011971
SCWH0301240725001144
SCWH0301240725001151
SCWH0301240830000299
SCWH0301240830000282
SCWH0301240830000296
SCWH0301241012008238
SCWH0301240104020615
SCWH0301241012008245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</si>
  <si>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白云导线连接位置红外测温：110kV茶汉甲乙线#61-#62、#65-#66;220kV界汉甲乙线#18-#19、#22-#23;110kV汉人甲乙线#09-#10、#11-#12、#18-#19、#24-#25;110kV汉嘉线#09-#10、#11-#12、#18-#19、#24-#25;110kV汉云甲线#08-#09   重要交叉跨越测温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白云导线连接位置红外测温：合成绝缘子（避雷器）红外测温：110kV汉云甲线#01-#13（2024年第一次/共一次）
110kV汉云甲线无人机精细化巡线：机巡线路巡视（1-12月）：（Ⅲ级）110kV汉云甲线#01-#13
白云导线连接位置红外测温：110kV汉太线#14-#15、#58-#59;110kV汉云乙线#14-#15;220kV汉雀甲乙#17-#18、#20-#21;110kV汉云甲线#18-#19;110kV汉钟线#11-#12;110kV汉钟乙线#11-#12;110kV汉马线竹料甲支线#04-#05   重要交叉跨越测温
白云导线连接位置红外测温：110kV茶汉甲乙线#61-#62、#65-#66;220kV界汉甲乙线#18-#19、#22-#23;110kV汉人甲乙线#09-#10、#11-#12、#18-#19、#24-#25;110kV汉嘉线#09-#10、#11-#12、#18-#19、#24-#25;110kV汉云甲线#08-#09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白云导线连接位置红外测温：110kV茶汉甲乙线#61-#62、#65-#66;220kV界汉甲乙线#18-#19、#22-#23;110kV汉人甲乙线#09-#10、#11-#12、#18-#19、#24-#25;110kV汉嘉线#09-#10、#11-#12、#18-#19、#24-#25;110kV汉云甲线#08-#09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110kV茶汉甲线#62-#63、#66-#67；110kV嘉观临线#106-#107、#110-#111；220kV界汉甲乙线#18-#19、#22-#23；110kV汉人甲乙线#09-#10、#11-#12、#18-#19、#24-#25；110kV嘉观临线#77-#78、#83-#84、#90-#91、#92-#93；110kV汉云甲线#08-#09重要交叉跨越测温
白云导线连接位置红外测温：合成绝缘子（避雷器）红外测温：110kV汉云甲线九佛乙支线#26-#32（2024年第二次）
白云导线连接位置红外测温：合成绝缘子（避雷器）红外测温：110kV汉云甲线九佛乙支线#33-#42（2024年第二次）
白云导线连接位置红外测温：合成绝缘子（避雷器）红外测温：220kV汉雀甲乙线#41-#44、110kV汉云甲线#44-#45（2024年第二次）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白云导线连接位置红外测温：合成绝缘子（避雷器）红外测温：110kV汉云甲线#38-#43（2024年第二次）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白云导线连接位置红外测温：合成绝缘子（避雷器）红外测温：110kV汉云甲线#01-#13（2024年第二次）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</si>
  <si>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
#04-#05
#11-#12
#11-#12
#18-#19
#23-#24
#17-#18
#14-#15
#58-#59
#14-#15
#43-#44
#14-#15
#04-#05
#21-#22
#11-#12
#43-#44
#40-#41</t>
  </si>
  <si>
    <t>汉云甲线九佛乙支线</t>
  </si>
  <si>
    <t>2024-01-25 10:20:00
2024-01-03 08:31:00
2024-02-05 08:58:07
2024-03-28 10:42:19
2024-03-07 08:30:00
2024-03-13 08:30:00
2024-03-20 08:10:00
2024-03-28 08:27:00
2024-03-20 08:11:00
2024-03-19 09:44:53
2024-03-20 08:18:00
2024-03-20 08:17:00
2024-03-20 09:41:56
2024-03-20 09:29:53
2024-03-20 09:29:54
2024-03-19 08:24:00
2024-04-15 08:23:00
2024-05-10 08:30:00
2024-06-26 08:24:00
2024-06-06 08:43:00
2024-07-25 11:21:00
2024-07-25 09:22:00
2024-07-25 08:30:00
2024-07-26 08:30:00
2024-07-26 08:32:00
2024-07-02 09:39:43
2024-07-24 09:03:00
2024-07-01 08:30:00
2024-08-26 08:21:00
2024-08-26 08:29:00
2024-09-27 08:49:00
2024-10-25 08:30:00</t>
  </si>
  <si>
    <t>SCWH0301240119000188
SCWH0301231225030674
SCWH0301240201006059
SCWH0301240109000872
SCWH0301240109000881
SCWH0301240108013454
SCWH0301240108013415
SCWH0301240108013417
SCWH0301240304014680
SCWH0301240109001357
SCWH0301240108013397
SCWH0301240108013398
SCWH0301240109000880
SCWH0301240109000879
SCWH0301240109000878
SCWH0301240108013455
SCWH0301240329039551
SCWH0301240423004411
SCWH0301240105007932
SCWH0301240522012852
SCWH0301240308009328
SCWH0301240308009321
SCWH0301240108013419
SCWH0301240308009329
SCWH0301240308009344
SCWH0301240308012922
SCWH0301240308010823
SCWH0301240625003888
SCWH0301240725001156
SCWH0301240719011971
SCWH0301240830000282
SCWH0301241012008238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</si>
  <si>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白云导线连接位置红外测温：合成绝缘子（避雷器）红外测温：110kV汉云甲线九佛乙支线#18-#25（2024年第二次）
白云导线连接位置红外测温：合成绝缘子（避雷器）红外测温：110kV汉云甲线九佛乙支线#11-#17（2024年第二次）
白云导线连接位置红外测温：合成绝缘子（避雷器）红外测温：110kV汉云甲线九佛乙支线#03-#10（2024年第二次）
白云导线连接位置红外测温：合成绝缘子（避雷器）红外测温：110kV汉云甲线九佛乙支线#26-#32（2024年第二次）
白云导线连接位置红外测温：合成绝缘子（避雷器）红外测温：110kV汉云甲线九佛乙支线#33-#42（2024年第二次）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白云导线连接位置红外测温：110kV汉云甲线#40-#41；110kV汉云乙线#43-#44；110kV汉云甲线九佛乙支线#11-#12、#21-#22；110kV汉太线九佛甲支线#04-#05、#14-#15；220kV汉雀甲乙线#43-#44重要交叉跨越测温
</t>
  </si>
  <si>
    <t>汉云乙线</t>
  </si>
  <si>
    <t>2024-01-25 10:20:00
2024-01-08 08:25:00
2024-01-10 08:41:00
2024-01-03 08:31:00
2024-02-07 08:35:00
2024-02-23 08:37:00
2024-02-05 08:58:07
2024-03-21 10:24:13
2024-03-19 09:31:43
2024-03-28 10:42:19
2024-03-21 10:24:13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
2024-08-29 09:03:00
2024-08-23 08:14:00
2024-08-26 08:21:00
2024-08-26 08:29:00
2024-08-14 08:50:00
2024-08-14 08:49:00
2024-09-29 09:00:00
2024-09-27 08:49:00
2024-09-26 09:00:00
2024-09-18 08:32:00
2024-09-13 09:00:00
2024-09-06 09:31:00
2024-10-25 08:30:00
2024-10-11 08:43:00</t>
  </si>
  <si>
    <t>SCWH0301240119000188
SCWH0301240104019973
SCWH0301240104019918
SCWH0301231225030674
SCWH0301240201006084
SCWH0301240201006085
SCWH0301240201006059
SCWH0301240109002483
SCWH0301240109002072
SCWH0301240109000872
SCWH0301240109002791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
SCWH0301240515000831
SCWH0301240515000841
SCWH0301240725001156
SCWH0301240719011971
SCWH0301240719011884
SCWH0301240725001144
SCWH0301240830000299
SCWH0301240830000282
SCWH0301240830000296
SCWH0301240823115596
SCWH0301240907001112
SCWH0301240719011973
SCWH0301241012008238
SCWH0301240104020615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</si>
  <si>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220kV汉雀甲线、220kV汉雀乙线、110kV汉云甲线、110kV汉云乙线无人机精细化巡线：机巡线路巡视（1-12月）：（Ⅲ级）220kV汉雀甲线#41-#44、220kV汉雀乙线#41-#44、110kV汉云甲线#44-#45、110kV汉云乙线#49-#50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白云导线连接位置红外测温：110kV汉云乙线#17塔上相小号侧、110kV汉云乙线#32塔上相小号侧发热复测
白云导线连接位置红外测温：合成绝缘子红外测温：110kV汉云乙线#17塔上相小号侧、110kV汉云乙线#32塔上相小号侧发热复测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白云导线连接位置红外测温：合成绝缘子红外测温：110kV汉云乙线#17塔上相小号侧、110kV汉云乙线#32塔上相小号侧发热复测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白云导线连接位置红外测温：110kV茶汉甲线#62-#63、#66-#67；110kV嘉观临线#106-#107、#110-#111；220kV界汉甲乙线#18-#19、#22-#23；110kV汉人甲乙线#09-#10、#11-#12、#18-#19、#24-#25；110kV嘉观临线#77-#78、#83-#84、#90-#91、#92-#93；110kV汉云甲线#08-#09重要交叉跨越测温
跨线路：220kV界汉甲乙线#27-#28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白云导线连接位置红外测温：110kV汉云乙线#17塔上相小号侧、110kV汉云乙线#32塔上相小号侧发热复测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t>
  </si>
  <si>
    <t>汉钟线</t>
  </si>
  <si>
    <t>陈有英</t>
  </si>
  <si>
    <t>2024-01-10 08:41:00
2024-02-02 08:46:00
2024-03-08 09:48:32
2024-03-11 08:54:03
2024-03-29 08:31:00
2024-03-14 08:30:00
2024-03-08 09:32:26
2024-03-08 08:56:00
2024-03-04 09:24:00
2024-03-04 09:24:00
2024-04-16 08:30:00
2024-05-09 08:30:00
2024-06-11 09:39:41
2024-06-21 08:32:00
2024-06-21 08:47:00
2024-06-21 08:27:00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</si>
  <si>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</si>
  <si>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</si>
  <si>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</si>
  <si>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2024-01-10 08:41:00
2024-02-02 08:46:00
2024-03-08 09:48:32
2024-03-11 08:54:03
2024-03-29 08:31:00
2024-03-14 08:30:00
2024-03-08 09:32:26
2024-03-08 08:56:00
2024-03-04 09:24:00
2024-03-04 09:24:00
2024-04-16 08:30:00
2024-05-09 08:30:00
2024-06-11 09:39:41
2024-06-21 08:32:00
2024-06-21 08:47:00
2024-06-21 08:27:00
2024-07-24 09:02:00
2024-07-22 08:43:00
2024-07-12 08:59:00
2024-07-11 08:30:00
2024-08-14 08:49:00
2024-09-29 09:00:00</t>
  </si>
  <si>
    <t>SCWH0301240104019918
SCWH0301240201006079
SCWH0301240108006431
SCWH0301240108013548
SCWH0301240108013413
SCWH0301240304014654
SCWH0301240108006432
SCWH0301240108013551
SCWH0301240108006434
SCWH0301240108013533
SCWH0301240329039559
SCWH0301240423004404
SCWH0301240522012851
SCWH0301240105007936
SCWH0301240105007935
SCWH0301240105007934
SCWH0301240625003874
SCWH0301240108013411
SCWH0301240108013421
SCWH0301240108013420
SCWH0301240725001144
SCWH0301240830000299</t>
  </si>
  <si>
    <t xml:space="preserve">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白云导线连接位置红外测温：合成绝缘子（避雷器）红外测温：220kV界汉甲乙线#05-#13（2024年第一次/共一次）
汉钟线检修跟进。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t>
  </si>
  <si>
    <t>#34-#35
#33-#34
#33-#34
#16-#17
#16-#17
#04-#05
#11-#12
#11-#12
#18-#19
#23-#24
#17-#18
#14-#15
#58-#59
#14-#15</t>
  </si>
  <si>
    <t>汉钟线竹料乙支线</t>
  </si>
  <si>
    <t>2024-03-04 09:24:00
2024-03-04 09:24:00
2024-06-21 08:32:00</t>
  </si>
  <si>
    <t>SCWH0301240108006434
SCWH0301240108013533
SCWH0301240105007936</t>
  </si>
  <si>
    <t xml:space="preserve">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110kV汉钟线竹料乙支线无人机巡视、测量作业：机巡线路巡视（4-6月点云测量）：（Ⅲ级）110kV汉钟线竹料乙支线
</t>
  </si>
  <si>
    <t>#07-#16
#00-#10
#07-#16
#00-#10</t>
  </si>
  <si>
    <t>嘉集线</t>
  </si>
  <si>
    <t>徐龙</t>
  </si>
  <si>
    <t>2024-01-02 08:41:00
2024-02-28 08:44:00
2024-03-18 09:09:00
2024-03-15 08:48:13
2024-03-15 10:00:59
2024-03-15 08:48:00
2024-03-15 08:47:00
2024-03-08 08:20:00
2024-04-17 08:19:00
2024-04-01 08:30:00
2024-05-07 08:24:00
2024-06-14 08:29:00</t>
  </si>
  <si>
    <t>SCWH0301231225030439
SCWH0301240223016775
SCWH0301240108013565
SCWH0301240108003151
SCWH0301240108013527
SCWH0301240108003149
SCWH0301240108013546
SCWH0301240304014684
SCWH0301240417002956
SCWH0301240329039540
SCWH0301240423004420
SCWH0301240522012838</t>
  </si>
  <si>
    <t xml:space="preserve">白云导线连接位置测温：重要交跨管控要求：110kV嘉均甲乙线#03-#04、110kV嘉集线#03-#04、110kV嘉石线#03-#04、110kV嘉马岭线#03-#04、110kV嘉龙线#11-#12、110kV汉嘉线龙归乙支线#03-#04、220kV嘉凯甲乙线#07-#08塔段
白云导线连接位置红外测温：110kV嘉集线#03-#04，重要交叉跨越测温
白云导线连接位置红外测温：合成绝缘子（避雷器）红外测温：110kV茶均线#55-#58（退运）；110kV嘉集线#01-#09（2024年第一次）
110kV嘉集线;110kV茶均线无人机精细化巡线：机巡线路巡视（1-12月）：（Ⅲ级）110kV退运茶均线#47-#54、110kV嘉集线#10-#17，相机精细化巡线
白云导线连接位置红外测温：合成绝缘子（避雷器）红外测温：110kV退运茶均线#47-#54、110kV嘉集线#10-#17（2024年第一次）
110kV嘉集线;110kV茶均线无人机精细化巡线：机巡线路巡视（1-12月）：（Ⅲ级）110kV退运茶均线#41-#46、110kV嘉集线#18-#23。相机精细化巡视。
白云导线连接位置红外测温：合成绝缘子（避雷器）红外测温：110kV退运茶均线#41-#46、110kV嘉集线#18-#23（2024年第一次）
白云导线连接位置红外测温：110kV嘉均甲乙线#03-#04;110kV嘉集线#03-#04;110kV嘉石线#03-#04;110kV嘉马岭线#03-#04;220kV嘉凯甲乙线#07-#08;110kV嘉龙线#11-#12;110kV汉嘉线龙归乙支线#03-#04  重要交叉跨越测温
白云导线连接位置红外测温：110kV嘉集线大负荷测温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</si>
  <si>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</si>
  <si>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</si>
  <si>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</si>
  <si>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</si>
  <si>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</si>
  <si>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</si>
  <si>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</si>
  <si>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
2024-08-01 08:28:00
2024-09-05 08:40:00
2024-10-08 08:36:00</t>
  </si>
  <si>
    <t>SCWH0301231225030439
SCWH0301231225030676
SCWH0301240105004399
SCWH0301240108013354
SCWH0301240304014684
SCWH0301240422000205
SCWH0301240329039540
SCWH0301240423004420
SCWH0301240522012838
SCWH0301240625003881
SCWH0301240725001141
SCWH0301240830000294
SCWH0301240719011974</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</si>
  <si>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</si>
  <si>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</si>
  <si>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</si>
  <si>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</si>
  <si>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</si>
  <si>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</si>
  <si>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</si>
  <si>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</si>
  <si>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
2024-08-20 08:26:00
2024-08-13 08:30:00
2024-08-13 08:29:00
2024-08-08 08:27:00
2024-08-08 08:27:00
2024-08-01 08:28:00
2024-09-05 08:40:00
2024-09-02 08:52:00
2024-10-08 09:17:00
2024-10-08 08:36:00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</si>
  <si>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
SCWH0301240701000431
SCWH0301240701000432
SCWH0301240701000433
SCWH0301240701000430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</si>
  <si>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白云导线连接位置红外测温：合成绝缘子红外测温：220kV嘉凯甲乙线#29-#40
白云导线连接位置红外测温：合成绝缘子红外测温：220kV嘉凯甲乙线#09-#19
白云导线连接位置红外测温：合成绝缘子红外测温：220kV嘉凯甲乙线#01-#08；110kV嘉梨线#03塔、110kV嘉龙线#01塔、110kV嘉观临线#01塔、220kV北嘉甲乙线#28塔大负荷抽测。
白云导线连接位置红外测温：合成绝缘子红外测温：220kV嘉凯甲乙线#20-#28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</si>
  <si>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#03-#04
#11-#12
#07-#08
#03-#04
#03-#04
#03-#04
#03-#04
#17-#18
#16-#17
#13-#14
#18-#19
#17-#18
#14-#15
#24-#25
#23-#24
#20-#21</t>
  </si>
  <si>
    <t>嘉龙线</t>
  </si>
  <si>
    <t>2024-01-25 08:39:00
2024-01-25 08:40:00
2024-01-15 09:32:00
2024-01-02 08:41:00
2024-02-21 08:12:00
2024-02-21 08:30:00
2024-02-21 08:12:00
2024-02-21 08:29:00
2024-02-20 08:28:00
2024-02-20 08:28:00
2024-02-19 08:28:00
2024-02-19 08:29:00
2024-03-08 08:20:00
2024-04-01 08:30:00
2024-05-30 08:33:00
2024-05-29 08:55:00
2024-05-28 08:44:00
2024-05-27 08:33:25
2024-05-07 08:24:00
2024-06-26 08:25:00
2024-06-14 08:29:00
2024-07-24 09:04:00
2024-07-24 08:22:00
2024-07-19 08:14:44
2024-07-18 08:33:00
2024-07-17 08:16:00
2024-07-16 08:18:00
2024-07-15 08:20:00
2024-07-12 08:41:00
2024-07-02 08:28:00
2024-08-19 08:33:00
2024-08-13 08:29:00
2024-08-01 08:28:00
2024-09-26 09:09:00
2024-09-05 08:40:00
2024-10-08 08:36:00</t>
  </si>
  <si>
    <t>SCWH0301240108013550
SCWH0301240109000383
SCWH0301240104019969
SCWH0301231225030439
SCWH0301240109000299
SCWH0301240109000379
SCWH0301240108013536
SCWH0301240108013530
SCWH0301240108013561
SCWH0301240109000382
SCWH0301240108013534
SCWH0301240109000381
SCWH0301240304014684
SCWH0301240329039540
SCWH0301240515000837
SCWH0301240515000834
SCWH0301240515000830
SCWH0301240515000843
SCWH0301240423004420
SCWH0301240105007942
SCWH0301240522012838
SCWH0301240625003891
SCWH0301240108013400
SCWH0301240108013408
SCWH0301240108013386
SCWH0301240108013402
SCWH0301240108013373
SCWH0301240108013374
SCWH0301240625003881
SCWH0301240108013401
SCWH0301240725001145
SCWH0301240701000433
SCWH0301240725001141
SCWH0301240104020629
SCWH0301240830000294
SCWH0301240719011974</t>
  </si>
  <si>
    <t xml:space="preserve">110kV汉嘉线龙归乙支线;110kV嘉龙线导线连接位置红外测温：合成绝缘子（避雷器）红外测温：110kV嘉龙线#35-#50；110kV汉嘉线龙归乙支线#27-#42（2024年第一次）
110kV汉嘉线龙归乙支线;110kV嘉龙线无人机精细化巡线：机巡线路巡视（1-12月）：（Ⅲ级）110kV汉嘉线龙归乙支线#27-#42；110kV嘉龙线#35-#50（相机精细化巡视）
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110kV汉嘉线龙归乙支线;110kV嘉龙线无人机精细化巡线：机巡线路巡视（1-12月）：（Ⅲ级）220kV嘉龙线#51-#57、110kV汉嘉线龙归乙支线#43-#49塔段
110kV汉嘉线龙归乙支线;110kV嘉龙线无人机精细化巡线：机巡线路巡视（1-12月）：（Ⅲ级）110kV汉嘉线龙归乙支线#00-#15；110kV嘉龙线#09-#23
白云导线连接位置红外测温：合成绝缘子（避雷器）红外测温：110kV嘉龙线#51-#57；110kV汉嘉线龙归乙支线#43-#49（2024年第一次）
白云导线连接位置红外测温：合成绝缘子（避雷器）红外测温：110kV嘉龙线#09-#23；110kV汉嘉线龙归乙支线#00-#15（2024年第一次）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白云导线连接位置红外测温：合成绝缘子（避雷器）红外测温：110kV嘉龙线#24-#34；110kV汉嘉线龙归乙支线#16-#26（2024年第一次）
110kV汉嘉线龙归乙支线;110kV嘉龙线无人机精细化巡线：机巡线路巡视（1-12月）：（Ⅲ级）110kV汉嘉线龙归乙支线#16-#26；110kV嘉龙线#24-#34。相机精细化巡视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白云导线连接位置红外测温：110kV嘉龙线大负荷测温。
110kV嘉龙线导线连接位置测温：嘉龙线#09-#23大负荷测试
白云导线连接位置红外测温：110kV嘉龙线#24-#34塔大负荷测试
白云导线连接位置红外测温：110kV嘉龙线#35-#57大负荷测试。
白云导线连接位置红外测温：110kV嘉均甲乙线#03-#04;110kV嘉集线#03-#04;110kV嘉石线#03-#04;110kV嘉马岭线#03-#04;220kV嘉凯甲乙线#07-#08;110kV嘉龙线#11-#12;110kV汉嘉线龙归乙支线#03-#04  重要交叉跨越测温
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白云导线连接位置红外测温：110kV茶纲线#54-#55、#61-#62重要交叉跨越测温。
对外联系：110kV嘉龙线#52-#53塔段三目电子厂交底
白云导线连接位置红外测温：110kV嘉梨线#10塔；110kV嘉龙线#08-#16塔左右地线测温
白云导线连接位置红外测温：合成绝缘子（避雷器）红外测温：110kV嘉梨线#18-#23（2024年第二次）测量交叉跨越：110kV嘉梨线，110kV嘉龙线，110kV凯陈夏隆线，迎峰度夏弧垂测量。
白云导线连接位置红外测温：合成绝缘子（避雷器）红外测温：110kV嘉龙线#35-#50；110kV汉嘉线（现为嘉观临线对应塔段）龙归乙支线#27-#42（2024年第二次）
白云导线连接位置红外测温：合成绝缘子（避雷器）红外测温：110kV嘉龙线#51-#57；110kV汉嘉线（现为嘉观临线对应塔段）龙归乙支线#43-#49（2024年第二次）大负荷测试
白云导线连接位置红外测温：合成绝缘子（避雷器）红外测温：110kV嘉龙线#24-#34；110kV汉嘉线（现为嘉观临线对应塔段）龙归乙支线#16-#26（2024年第二次）大负荷测试
白云导线连接位置红外测温：合成绝缘子（避雷器）红外测温：110kV嘉龙线#09-#23；110kV汉嘉线（现为嘉观临线对应塔段）龙归乙支线#00-#15（2024年第二次）大负荷测试
白云导线连接位置红外测温：110kV嘉均甲乙线#03-#04；110kV嘉梨线#03-#04；110kV嘉石线#03-#04；110kV嘉马岭线#03-#04；220kV嘉凯甲乙线#07-#08；110kV嘉龙线#11-#12；110kV嘉观临线龙归乙支线#03-#04重要交叉跨越测温
白云导线连接位置红外测温：合成绝缘子（避雷器）红外测温：110kV嘉龙线#01-#08；110kV嘉人线#01-#06；110kV汉嘉线（现为嘉观临线对应塔段）#94-#101（2024年第二次）
白云导线连接位置红外测温：110kV嘉龙线#08,110kV嘉梨线#03塔大负荷抽测
白云导线连接位置红外测温：合成绝缘子红外测温：220kV嘉凯甲乙线#01-#08；110kV嘉梨线#03塔、110kV嘉龙线#01塔、110kV嘉观临线#01塔、220kV北嘉甲乙线#28塔大负荷抽测。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白云导线连接位置红外测温：110kV嘉龙线#31塔保供电抽测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白云导线连接位置红外测温：110kV嘉均甲乙线#03-#04；110kV嘉梨线#03-#04；110kV嘉石线#03-#04；110kV嘉马岭线#03-#04；220kV嘉凯甲乙线#07-#08；110kV嘉龙线#11-#12；110kV嘉观临线龙归乙支线#03-#04重要交叉跨越测温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</si>
  <si>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</si>
  <si>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</si>
  <si>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
2024-08-19 08:33:00
2024-08-08 08:27:00
2024-08-01 08:28:00
2024-09-27 08:46:00
2024-09-05 08:40:00
2024-09-02 08:52:00
2024-10-08 09:17:00
2024-10-08 08:36:00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</si>
  <si>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
SCWH0301240725001146
SCWH0301240725001142
SCWH0301240725001141
SCWH0301240907000644
SCWH0301240830000294
SCWH0301240830000287
SCWH0301240823115593
SCWH0301240719011974</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</si>
  <si>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白云线路特殊巡维：2024年国庆假期保供电：110kV嘉马岭线、110kV井马岭线；导线连接位置红外测温：110kV嘉梨线#16塔大负荷抽测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</si>
  <si>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嘉人线</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</si>
  <si>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</si>
  <si>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</si>
  <si>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</si>
  <si>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</si>
  <si>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2024-01-29 08:42:00
2024-01-29 08:44:00
2024-01-25 10:20:00
2024-01-03 08:40:00
2024-02-23 08:43:00
2024-02-23 08:26:00
2024-02-20 08:28:00
2024-02-20 08:28:00
2024-02-07 08:31:00
2024-03-20 08:28:00
2024-03-14 08:43:00
2024-03-11 08:46:00
2024-03-11 08:45:00
2024-03-07 08:47:00
2024-03-04 08:36:00
2024-03-04 08:35:00
2024-03-01 08:26:00
2024-03-01 08:31:00
2024-03-01 08:36:29
2024-03-01 09:06:00
2024-03-01 09:03:00
2024-03-01 08:29:43
2024-04-24 08:19:00
2024-04-09 08:38:00
2024-04-11 08:30:00
2024-04-10 08:38:00
2024-05-09 08:44:00
2024-05-06 08:39:00
2024-05-07 08:34:00
2024-06-12 08:26:00
2024-06-05 08:18:00
2024-06-03 08:38:00
2024-07-22 08:40:00
2024-07-19 08:40:00
2024-07-19 08:42:00
2024-07-19 08:41:00
2024-07-16 08:24:00
2024-07-11 08:31:00
2024-07-10 08:52:00
2024-07-03 08:35:00
2024-07-03 08:45:00
2024-07-01 09:16:00
2024-07-02 08:28:00
2024-07-01 08:38:00
2024-07-01 08:18:00
2024-08-06 08:18:00
2024-08-05 08:29:00
2024-08-02 08:28:00
2024-09-30 08:34:00
2024-09-29 08:44:00
2024-09-13 08:35:00</t>
  </si>
  <si>
    <t>SCWH0301240108006248
SCWH0301240119000182
SCWH0301240119000188
SCWH0301231225030183
SCWH0301231222076077
SCWH0301240201006083
SCWH0301240108013561
SCWH0301240109000382
SCWH0301240201006081
SCWH0301240304014675
SCWH0301240304014676
SCWH0301240108007201
SCWH0301240108013532
SCWH0301240304014682
SCWH0301240109000380
SCWH0301240108013541
SCWH0301240108007202
SCWH0301240105010097
SCWH0301240105010096
SCWH0301240108013562
SCWH0301240108013560
SCWH0301240108013540
SCWH0301240422000204
SCWH0301240329039548
SCWH0301240329039561
SCWH0301240329039554
SCWH0301240423004403
SCWH0301240423004414
SCWH0301240423004408
SCWH0301240522012853
SCWH0301240522012839
SCWH0301240522012855
SCWH0301240105010128
SCWH0301240713000422
SCWH0301240108013395
SCWH0301240625003873
SCWH0301240625003877
SCWH0301240515000835
SCWH0301240108013399
SCWH0301240105010129
SCWH0301240108013403
SCWH0301240625003876
SCWH0301240108013401
SCWH0301240108013377
SCWH0301240108013396
SCWH0301240725001152
SCWH0301240725001153
SCWH0301240725001149
SCWH0301240830000289
SCWH0301240830000291
SCWH0301240830000293</t>
  </si>
  <si>
    <t xml:space="preserve">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白云导线连接位置红外测温：合成绝缘子（避雷器）红外测温：10kV汉人甲线#66-#77；110kV汉人乙线#66-#74；110kV汉嘉线#65-#70；110kV嘉人线#30-#44；（Ⅳ级）110kV汉人线#67-#74（备用）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220kV北嘉甲线#15-#16,220kV北嘉甲线#18-#19,220kV北嘉乙线#15-#16,220kV北嘉乙线#18-#19,110kV汉嘉线#85-#86,110kV嘉人线#14-#15,110kV嘉人线#29-#30，110kV汉嘉线元洲乙支线#05-#06，110kV嘉人线元洲乙支线#05-#06  110kV汉嘉线#70-#71重要交叉跨越测温
白云导线连接位置红外测温：  220kV北界甲线#15-#16,220kV北界乙线#15-#16,220kV北梨甲线#13-#14，,220kV北梨乙线#13-#14,110kV汉嘉线#70-#71，110kV嘉人线#29-#30   重要交叉跨越测温
白云导线连接位置红外测温：合成绝缘子（避雷器）红外测温：110kV嘉龙线#01-#08；110kV嘉人线#01-#06；110kV汉嘉线#94-#101（2024年第一次）
110kV汉嘉线;110kV嘉龙线;110kV嘉人线无人机精细化巡线：机巡线路巡视（1-12月）：（Ⅲ级）110kV嘉龙线#01-#08；110kV嘉人线#01-#06；110kV汉嘉线#94-#101。相机精细化巡线
白云导线连接位置红外测温：110kV汉嘉线#73-#74，110kV嘉人线#26-#27，110kV嘉人线元洲甲支线#02-#03，110kV汉嘉线元洲乙支线#02-#03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白云导线连接位置红外测温：500kV北增甲线#15-#16;500kV北增乙线#15-#16;220kV北界甲乙线#15-#16;220kV北梨甲乙线#13-#14;110kV汉嘉线#70-#71;110kV嘉人线#29-#30  重要交叉跨越测温
110kV汉嘉线;110kV嘉人线无人机精细化巡线：机巡线路巡视（1-12月）：（Ⅲ级）110kV嘉人线#16-#22；110kV汉嘉线#78-#84（相机精细化）
白云导线连接位置红外测温：合成绝缘子（避雷器）红外测温：110kV嘉人线#16-#22；110kV汉嘉线#78-#84（2024年第一次）
110kV汉嘉线元洲乙支线;110kV嘉人线元洲甲支线无人机精细化巡线：机巡线路巡视（1-12月）：（Ⅲ级）110kV嘉人线元洲甲支线#00-#05；110kV汉嘉线元洲乙支线#00-#05，相机精细化巡线
110kV汉嘉线;110kV嘉人线无人机精细化巡线：机巡线路巡视（1-12月）：（Ⅲ级）110kV嘉人线#23-#29；110kV汉嘉线#71-#77，相机精细化巡视
110kV汉嘉线;110kV嘉人线无人机精细化巡线：机巡线路巡视（1-12月）：（Ⅲ级）110kV嘉人线#07-#15；110kV汉嘉线#85-#93，相机精细化巡视
白云导线连接位置红外测温：合成绝缘子（避雷器）红外测温：110kV嘉人线元洲甲支线#00-#05；110kV汉嘉线元洲乙支线#00-#05（2024年第一次）
白云导线连接位置红外测温：合成绝缘子（避雷器）红外测温：110kV嘉人线#23-#29；110kV汉嘉线#71-#77（2024年第一次）
白云导线连接位置红外测温：合成绝缘子（避雷器）红外测温：110kV嘉人线#07-#15；110kV汉嘉线#85-#93（2024年第一次）
白云导线连接位置红外测温：110kV汉嘉线#65-#76大负荷测温，对外联系：110kV汉嘉线#68、嘉人线#32塔边场地施工交底
白云导线连接位置红外测温：220kV北嘉甲乙线#18-#19;110kV汉嘉线#73-#74、#85-#86;110kV嘉人线#14-#15、#26-#27;110kV嘉人线元洲甲支线#02-#03;110kV汉嘉线元洲乙支线#02-#03 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白云导线连接位置红外测温：500kV北增甲线#15-#16;500kV北增乙线#15-#16;220kV北界甲乙线#15-#16;220kV北梨甲乙线#13-#14;110kV汉嘉线#70-#71;110kV嘉人线#29-#30  重要交叉跨越测温
白云导线连接位置红外测温：220kV北嘉甲乙线#18-#19;110kV汉嘉线#73-#74、#85-#86;110kV嘉人线#14-#15、#26-#27;110kV嘉人线元洲甲支线#02-#03;110kV汉嘉线元洲乙支线#02-#03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110kV汉嘉线;110kV嘉人线无人机精细化巡线：机巡线路巡视（1-12月）：（Ⅲ级）110kV嘉人线#23-#29；110kV汉嘉线#71-#77（现110kV嘉观临线）相机精细化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白云导线连接位置红外测温：合成绝缘子红外测温：110kV嘉观临线#32-#37（原汉嘉线#65-#70），嘉人线#30-#44。大负荷测试
白云导线连接位置红外测温：合成绝缘子（避雷器）红外测温：110kV嘉人线元洲甲支线#06-#27；110kV汉嘉线（现为嘉观临线对应塔段）元洲乙支线#06-#27（2024年第二次）
110kV汉嘉线;110kV嘉人线无人机精细化巡线：机巡线路巡视（1-12月）：（Ⅲ级）110kV嘉人线#07-#15；110kV汉嘉线#85-#93（现110kV嘉观临线#09-#17）相机精细化
白云导线连接位置红外测温：合成绝缘子（避雷器）红外测温：110kV嘉人线#07-#15；110kV汉嘉线（现为嘉观临线对应塔段）#85-#93（2024年第二次）
白云导线连接位置红外测温：500kV北增甲线#15-#16；500kV北增乙线#15-#16；220kV北界甲乙线#15-#16；220kV北茶甲乙线#13-#14；110kV嘉观临线#31-#32；110kV嘉人线#29-#30重要交叉跨越测温
白云导线连接位置红外测温：合成绝缘子（避雷器）红外测温：110kV嘉龙线#01-#08；110kV嘉人线#01-#06；110kV汉嘉线（现为嘉观临线对应塔段）#94-#101（2024年第二次）
白云导线连接位置红外测温：合成绝缘子（避雷器）红外测温：110kV嘉人线#23-#29；110kV汉嘉线（现为嘉观临线对应塔段）#71-#77（2024年第二次）
白云导线连接位置红外测温：合成绝缘子（避雷器）红外测温：110kV嘉人线#16-#22；110kV汉嘉线（现为嘉观临线对应塔段）#78-#84（2024年第二次）
白云导线连接位置红外测温：500kV北增甲线#15-#16；500kV北增乙线#15-#16；220kV北界甲乙线#15-#16；220kV北茶甲乙线#13-#14；110kV嘉观临线#31-#32；110kV嘉人线#29-#30重要交叉跨越测温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白云导线连接位置红外测温：500kV北增甲线#15-#16；500kV北增乙线#15-#16；220kV北界甲乙线#15-#16；220kV北茶甲乙线#13-#14；110kV嘉观临线#31-#32；110kV嘉人线#29-#30重要交叉跨越测温
跨线路：220kV北茶甲乙线#15-#16、220kV北界甲乙线#17-#18、500kV北增甲线#18-#19、500kV北增乙线#18-#19
白云导线连接位置红外测温：220kV北嘉甲乙线#15-#16；220kV北茶甲乙线#08-#09；220kV北界甲乙线#10-#11；500kV北增甲线#12-#13；500kV北增乙线#12-#13；110kV嘉观临线元洲乙支线#05-#06；110kV嘉人线元洲乙支线#05-#06重要交叉跨越测温，220kV北嘉甲乙线#15-#16、110kV嘉观临线#26大负荷测温
</t>
  </si>
  <si>
    <t>#15-#16
#05-#06
#05-#06
#12-#13
#12-#13
#10-#11
#08-#09
#15-#16
#18-#19
#18-#19
#17-#18
#15-#16
#29-#30
#31-#32
#13-#14
#15-#16
#15-#16
#15-#16
#21-#22
#21-#22
#02-#03
#02-#03
#26-#27
#14-#15
#28-#29
#16-#17
#18-#19</t>
  </si>
  <si>
    <t>嘉人线元洲甲支线</t>
  </si>
  <si>
    <t>2024-01-03 08:40:00
2024-02-07 08:31:00
2024-03-14 08:43:00
2024-03-11 08:46:00
2024-03-11 08:45:00
2024-03-01 08:26:00
2024-03-01 09:06:00
2024-04-09 08:38:00
2024-05-06 08:39:00
2024-06-12 08:26:00</t>
  </si>
  <si>
    <t>SCWH0301231225030183
SCWH0301240201006081
SCWH0301240304014676
SCWH0301240108007201
SCWH0301240108013532
SCWH0301240108007202
SCWH0301240108013562
SCWH0301240329039548
SCWH0301240423004414
SCWH0301240522012853</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</si>
  <si>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t>
  </si>
  <si>
    <t>#21-#22
#02-#03
#02-#03
#26-#27
#14-#15
#85-#86
#73-#74
#18-#19</t>
  </si>
  <si>
    <t>2024-01-03 08:40:00
2024-02-07 08:31:00
2024-03-14 08:43:00
2024-03-11 08:46:00
2024-03-11 08:45:00
2024-03-01 08:26:00
2024-03-01 09:06:00
2024-04-09 08:38:00
2024-05-06 08:39:00
2024-06-12 08:26:00
2024-07-19 08:40:00
2024-07-19 08:42:00
2024-07-19 08:41:00
2024-07-10 08:52:00
2024-08-02 08:28:00
2024-09-30 08:34:00</t>
  </si>
  <si>
    <t>SCWH0301231225030183
SCWH0301240201006081
SCWH0301240304014676
SCWH0301240108007201
SCWH0301240108013532
SCWH0301240108007202
SCWH0301240108013562
SCWH0301240329039548
SCWH0301240423004414
SCWH0301240522012853
SCWH0301240713000422
SCWH0301240108013395
SCWH0301240625003873
SCWH0301240108013399
SCWH0301240725001149
SCWH0301240830000289</t>
  </si>
  <si>
    <t xml:space="preserve">白云区导线连接位置测温：重要交跨管控要求：导线连接位置红外测温：220kV北嘉甲乙线07-08,14-15,17-18，110kV嘉人线14-15,26-27，110kV汉嘉线73-74，85-86，110kV汉嘉线元洲乙支线、110kV嘉人线元洲甲支线02-03，05-06，重要跨越测温
白云导线连接位置红外测温：110kV汉嘉线#73-#74，110kV嘉人线#26-#27，110kV嘉人线元洲甲支线#02-#03，110kV汉嘉线元洲乙支线#02-#03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110kV汉嘉线元洲乙支线;110kV嘉人线元洲甲支线无人机精细化巡线：机巡线路巡视（1-12月）：（Ⅲ级）110kV嘉人线元洲甲支线#06-#27；110kV汉嘉线元洲乙支线#06-#27，相机精细化巡视
白云导线连接位置红外测温：合成绝缘子（避雷器）红外测温：110kV嘉人线元洲甲支线#06-#27；110kV汉嘉线元洲乙支线#06-#27（2024年第一次）
110kV汉嘉线元洲乙支线;110kV嘉人线元洲甲支线无人机精细化巡线：机巡线路巡视（1-12月）：（Ⅲ级）110kV嘉人线元洲甲支线#00-#05；110kV汉嘉线元洲乙支线#00-#05，相机精细化巡线
白云导线连接位置红外测温：合成绝缘子（避雷器）红外测温：110kV嘉人线元洲甲支线#00-#05；110kV汉嘉线元洲乙支线#00-#05（2024年第一次）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白云导线连接位置红外测温：220kV北嘉甲乙线#18-#19;110kV汉嘉线#73-#74、#85-#86;110kV嘉人线#14-#15、#26-#27;110kV嘉人线元洲甲支线#02-#03;110kV汉嘉线元洲乙支线#02-#03 重要交叉跨越测温
跨线路：220北嘉甲乙线#21-#22
白云导线连接位置红外测温：   220kV北嘉甲乙线#18-#19；110kV嘉观临线#16-#17、#28-#29；110kV嘉人线#14-#15、#26-#27；110kV嘉人线元洲甲支线#02-#03；110kV嘉观临线元洲乙支线#02-#03重要交叉跨越测温；测量交叉跨越：220kV北嘉甲乙线、110kV嘉观临线。
白云导线连接位置红外测温：合成绝缘子（避雷器）红外测温：110kV嘉人线元洲甲支线#00-#05；110kV汉嘉线（现为嘉观临线对应塔段）元洲乙支线#00-#05、110kV嘉观临线#26，大负荷测温（2024年第二次）
白云导线连接位置红外测温：220kV北嘉甲乙线#18-#19；110kV嘉观临线#16-#17、#28-#29；110kV嘉人线#14-#15、#26-#27；110kV嘉人线元洲甲支线#02-#03；110kV嘉观临线元洲乙支线#02-#03 重要交叉跨越测温；测量交叉跨越：220kV北嘉甲乙线、110kV嘉观临线迎峰度夏弧垂测量。
白云导线连接位置红外测温：合成绝缘子（避雷器）红外测温：110kV嘉人线元洲甲支线#06-#27；110kV汉嘉线（现为嘉观临线对应塔段）元洲乙支线#06-#27（2024年第二次）
白云导线连接位置红外测温：   220kV北嘉甲乙线#18-#19；110kV嘉观临线#16-#17、#28-#29；110kV嘉人线#14-#15、#26-#27；110kV嘉人线元洲甲支线#02-#03；110kV嘉观临线元洲乙支线#02-#03重要交叉跨越测温；110kV嘉观临线#26塔大负荷抽测
白云导线连接位置红外测温：   220kV北嘉甲乙线#18-#19；110kV嘉观临线#16-#17、#28-#29；110kV嘉人线#14-#15、#26-#27；110kV嘉人线元洲甲支线#02-#03；110kV嘉观临线元洲乙支线#02-#03重要交叉跨越测温；跨线路：220kV北嘉甲乙线#21-#22
220kV北嘉甲乙线#21-#22、220kV北嘉甲乙线#18,110kV嘉观临线#26大负荷抽测
</t>
  </si>
  <si>
    <t>#21-#22
#21-#22
#02-#03
#02-#03
#26-#27
#14-#15
#28-#29
#16-#17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</si>
  <si>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</si>
  <si>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
2024-08-08 08:27:00
2024-08-01 08:28:00
2024-09-05 08:40:00
2024-09-02 08:52:00
2024-10-08 09:17:00
2024-10-08 08:36:00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</si>
  <si>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
SCWH0301240725001142
SCWH0301240725001141
SCWH0301240830000294
SCWH0301240830000287
SCWH0301240823115593
SCWH0301240719011974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</si>
  <si>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110kV嘉观临线，110kV嘉梨线、110kV嘉龙线大负荷抽测
白云导线连接位置红外测温：110kV嘉均甲乙线#03-#04；110kV嘉梨线#03-#04；110kV嘉石线#03-#04；110kV嘉马岭线#03-#04；220kV嘉凯甲乙线#07-#08；110kV嘉龙线#11-#12；110kV嘉观临线龙归乙支线#03-#04重要交叉跨越测温
110kV嘉观临线，110kV嘉梨线大负荷抽测
白云导线连接位置红外测温：220kV嘉凯甲乙线#20-#21、#23-#24、#24-#25;110kV嘉石线#14-#15、#17-#18、#18-#19;110kV嘉马岭线#13-#14、#16-#17、#17-#18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t>
  </si>
  <si>
    <t>井马岭线</t>
  </si>
  <si>
    <t>2024-01-25 10:20:00
2024-02-05 08:47:00
2024-02-05 08:47:00
2024-02-04 09:14:07
2024-02-01 09:28:10
2024-02-04 08:39:00
2024-02-04 08:40:00
2024-03-20 08:43:00
2024-04-08 08:22:00
2024-05-09 09:05:00
2024-06-27 08:24:00
2024-06-06 08:23:00
2024-07-23 08:44:00
2024-08-01 09:30:00
2024-09-27 08:46:00
2024-09-18 08:27:00
2024-10-16 08:48:00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</si>
  <si>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
SCWH0301240725001159
SCWH0301240907000644
SCWH0301240830000286
SCWH0301241012008233</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</si>
  <si>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白云导线连接位置红外测温：110kV井马岭线#14-#15;110kV旋石线#27-#28，重要交叉跨越测温，110kV旋石线大负荷抽测
白云线路特殊巡维：2024年国庆假期保供电：110kV嘉马岭线、110kV井马岭线；导线连接位置红外测温：110kV嘉梨线#16塔大负荷抽测
白云导线连接位置红外测温：110kV井马岭线#14-#15;110kV旋石线#27-#28，重要交叉跨越测温，110kV旋石线大负荷抽测
白云导线连接位置红外测温：110kV井马岭线#14-#15;110kV旋石线#27-#28，重要交叉跨越测温，110kV旋石线大负荷抽测
</t>
  </si>
  <si>
    <t>#27-#28
#14-#15</t>
  </si>
  <si>
    <t>凯陈夏隆线</t>
  </si>
  <si>
    <t>江泽辉</t>
  </si>
  <si>
    <t>2024-02-10 08:00:00
2024-02-13 08:05:00
2024-02-12 08:00:00
2024-02-11 08:00:00
2024-02-09 08:00:00
2024-02-06 08:27:00
2024-02-06 09:09:14
2024-05-28 08:33:00
2024-06-27 08:25:00
2024-07-19 08:14:44
2024-07-04 09:18:46
2024-07-04 08:41:00</t>
  </si>
  <si>
    <t>SCWH0301240124025532
SCWH0301240124025535
SCWH0301240124025534
SCWH0301240124025533
SCWH0301240124025531
SCWH0301240108013357
SCWH0301240105000107
SCWH0301240515000842
SCWH0301240105007946
SCWH0301240108013408
SCWH0301240105006639
SCWH0301240108013364</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</si>
  <si>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</si>
  <si>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</si>
  <si>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</si>
  <si>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</si>
  <si>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</si>
  <si>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</si>
  <si>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#01-#11
#01-#11
#01-#11
#01-#11</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</si>
  <si>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</si>
  <si>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</si>
  <si>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</si>
  <si>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</si>
  <si>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</si>
  <si>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</si>
  <si>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t>
  </si>
  <si>
    <t>#27-#28
#14-#15
#09-#10
#27-#28</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</si>
  <si>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</si>
  <si>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</si>
  <si>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</si>
  <si>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</si>
  <si>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</si>
  <si>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</si>
  <si>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</si>
  <si>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</si>
  <si>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</si>
  <si>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</si>
  <si>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</si>
  <si>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</si>
  <si>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</si>
  <si>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汉雀甲线</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</si>
  <si>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</si>
  <si>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</si>
  <si>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t>
  </si>
  <si>
    <t>#49-#50
#44-#45
#41-#44
#41-#44
#49-#50
#44-#45
#41-#44
#41-#44</t>
  </si>
  <si>
    <t>汉雀乙线</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</si>
  <si>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</si>
  <si>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</si>
  <si>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</si>
  <si>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</si>
  <si>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2024-01-03 08:31:00
2024-02-23 08:37:00
2024-03-19 09:31:43
2024-03-21 10:24:13
2024-03-29 08:55:00
2024-03-19 08:30:00
2024-03-20 08:28:00
2024-03-20 09:43:28
2024-03-22 08:38:00
2024-03-21 09:42:13
2024-03-19 09:44:53
2024-03-15 09:33:00
2024-03-14 09:35:53
2024-03-19 08:24:00
2024-03-14 09:35:53
2024-03-15 08:42:00
2024-03-14 08:54:00
2024-03-13 08:59:00
2024-03-13 08:59:00
2024-03-13 08:58:00
2024-03-21 10:24:13
2024-04-01 08:45:00
2024-06-26 08:25:00
2024-07-12 08:30:00
2024-07-01 10:02:00
2024-07-12 08:30:00
2024-07-02 09:39:43</t>
  </si>
  <si>
    <t>SCWH0301231225030674
SCWH0301240201006085
SCWH0301240109002072
SCWH0301240109002791
SCWH0301240108013391
SCWH0301240108013456
SCWH0301240108013388
SCWH0301240109002792
SCWH0301240108013394
SCWH0301240109002790
SCWH0301240109001357
SCWH0301240109002010
SCWH0301240109002099
SCWH0301240108013455
SCWH0301240109002789
SCWH0301240108013457
SCWH0301240108013458
SCWH0301240108013460
SCWH0301240109002788
SCWH0301240108013459
SCWH0301240109002791
SCWH0301240304014650
SCWH0301240105007954
SCWH0301240308012920
SCWH0301240308012890
SCWH0301240308012914
SCWH0301240308012922</t>
  </si>
  <si>
    <t xml:space="preserve">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220kV汉雀甲线无人机巡视、测量作业：机巡线路巡视（4-6月点云测量）：（Ⅲ级）220kV汉雀甲线
110kV汉云甲线;220kV汉雀甲线;220kV汉雀乙线无人机精细化巡线：机巡线路巡视（1-12月）：（Ⅲ级）220kV汉雀甲乙线#35-#40；110kV汉云甲线#31-#37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t>
  </si>
  <si>
    <t>#00-#02
#28-#30
#33-#34
#44-#45
#41-#44
#45-#49
#31-#37
#35-#40</t>
  </si>
  <si>
    <t>2024-01-10 08:41:00
2024-01-03 08:31:00
2024-02-23 08:37:00
2024-02-05 08:58:07
2024-03-19 09:31:43
2024-03-21 10:24:13
2024-03-29 08:55:00
2024-03-19 08:30:00
2024-03-20 08:28:00
2024-03-20 09:43:28
2024-03-22 08:38:00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2024-06-26 08:26:00
2024-06-06 08:43:00
2024-07-01 08:32:00
2024-07-09 08:30:00
2024-07-12 08:30:00
2024-07-01 08:30:00
2024-07-01 10:02:00
2024-07-12 08:30:00
2024-07-02 09:39:43
2024-07-24 09:03:00
2024-07-24 09:03:00
2024-07-24 09:02:00
2024-07-23 09:00:00
2024-07-23 08:59:00
2024-07-22 08:46:00
2024-07-01 08:30:00
2024-07-02 08:39:00
2024-08-26 08:21:00
2024-08-26 08:29:00
2024-08-14 08:49:00
2024-09-29 09:00:00
2024-09-27 08:49:00</t>
  </si>
  <si>
    <t>SCWH0301240104019918
SCWH0301231225030674
SCWH0301240201006085
SCWH0301240201006059
SCWH0301240109002072
SCWH0301240109002791
SCWH0301240108013391
SCWH0301240108013456
SCWH0301240108013388
SCWH0301240109002792
SCWH0301240108013394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SCWH0301240105007955
SCWH0301240522012852
SCWH0301240308010825
SCWH0301240308010822
SCWH0301240308012920
SCWH0301240308010824
SCWH0301240308012890
SCWH0301240308012914
SCWH0301240308012922
SCWH0301240308010823
SCWH0301240108013370
SCWH0301240625003874
SCWH0301240108013365
SCWH0301240108013369
SCWH0301240108013376
SCWH0301240625003888
SCWH0301240108013367
SCWH0301240725001156
SCWH0301240719011971
SCWH0301240725001144
SCWH0301240830000299
SCWH0301240830000282</t>
  </si>
  <si>
    <t xml:space="preserve">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白云导线连接位置红外测温：合成绝缘子（避雷器）红外测温：220kV汉雀甲线#45-#49；220kV汉雀乙线#45-#49（2024年第一次/共一次）
220kV汉雀甲线、220kV汉雀乙线无人机精细化巡线：机巡线路巡视（1-12月）：（Ⅲ级）220kV汉雀甲线#45-#49、220kV汉雀乙线#45-#49
白云导线连接位置红外测温：合成绝缘子（避雷器）红外测温：220kV汉雀甲线#35-#40；220kV汉雀乙线#35-#40；110kV汉云甲线#31-#37（2024年第一次/共一次）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白云导线连接位置红外测温：合成绝缘子（避雷器）红外测温：220kV汉雀甲乙线#45-#49（2024年第二次）
白云导线连接位置红外测温：合成绝缘子（避雷器）红外测温：220kV汉雀甲乙线#35-#40、110kV汉云甲线#31-#37（2024年第二次）
110kV汉云甲线;220kV汉雀甲线;220kV汉雀乙线无人机精细化巡线：机巡线路巡视（1-12月）：（Ⅲ级）220kV汉雀甲乙线#35-#40；110kV汉云甲线#31-#37
白云导线连接位置红外测温：合成绝缘子（避雷器）红外测温：220kV汉雀甲乙线#41-#44、110kV汉云甲线#44-#45（2024年第二次）
220kV汉雀甲线;220kV汉雀乙线无人机精细化巡线：机巡线路巡视（1-12月）：（Ⅲ级）220kV汉雀甲乙线#45-#49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白云导线连接位置红外测温：合成绝缘子（避雷器）红外测温：220kV汉雀甲乙线#33-#34、110kV汉云甲线#28-#30、110kV汉云甲线九佛乙支线#00-#02（2024年第二次）
白云导线连接位置红外测温：合成绝缘子（避雷器）红外测温：220kV汉雀甲乙线#23-#28、110kV汉云甲线#18-23（2024年第二次）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白云导线连接位置红外测温：合成绝缘子（避雷器）红外测温：220kV汉雀甲乙线#11-#17（2024年第二次）
白云导线连接位置红外测温：合成绝缘子（避雷器）红外测温：110kV汉云甲线#14-#17、220kV汉雀甲乙线#18-#22（2024年第二次）
其他班组工作：110kV汉云甲线#14-#15塔树木情况核查
白云导线连接位置红外测温：合成绝缘子（避雷器）红外测温：220kV汉雀甲乙线#01-#10（2024年第二次）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白云导线连接位置红外测温：合成绝缘子（避雷器）红外测温：220kV汉雀甲乙线#29-#32；110kV汉云甲线#24-#27（2024年第二次）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白云导线连接位置红外测温：110kV汉太线#14-#15、#58-#59；110kV汉云乙线#14-#15；220kV汉雀甲乙#17-#18、#23-#24；110kV汉云甲线#18-#19；110kV汉钟线#11-#12；110kV汉钟乙线#11-#12；110kV汉马线竹料甲支线#04-#05重要交叉跨越测温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白云导线连接位置红外测温：110kV汉云甲线#40-#41、110kV汉云乙线#43-#44、110kV汉云甲线九佛乙支线#11-#12、#21-#22、110kV汉太线九佛甲支线#04-#05、#14-#15、220kV汉雀甲乙线#43-#44重要交叉跨越测温
跨线路：110kV汉云甲线#41-#42、110kV汉云乙线#46-#47、220kV汉雀甲乙线#47-#48
</t>
  </si>
  <si>
    <t>#47-#48
#46-#47
#41-#42
#43-#44
#14-#15
#04-#05
#21-#22
#11-#12
#43-#44
#40-#41
#34-#35
#33-#34
#33-#34
#16-#17
#16-#17
#04-#05
#11-#12
#11-#12
#18-#19
#23-#24
#17-#18
#14-#15
#58-#59
#14-#15</t>
  </si>
  <si>
    <t>汉钟线马沥乙支线</t>
  </si>
  <si>
    <t>2024-03-08 09:32:26
2024-03-08 08:56:00
2024-06-21 08:47:00</t>
  </si>
  <si>
    <t>SCWH0301240108006432
SCWH0301240108013551
SCWH0301240105007935</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</si>
  <si>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t>
  </si>
  <si>
    <t>#00-#08
#01-#12
#01-#07
#01-#07
#01-#12
#01-#07
#00-#08
#01-#07</t>
  </si>
  <si>
    <t>2024-03-08 09:32:26
2024-03-08 08:56:00
2024-06-21 08:47:00
2024-07-12 08:59:00</t>
  </si>
  <si>
    <t>SCWH0301240108006432
SCWH0301240108013551
SCWH0301240105007935
SCWH0301240108013421</t>
  </si>
  <si>
    <t xml:space="preserve">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110kV汉钟线马沥乙支线无人机巡视、测量作业：机巡线路巡视（4-6月点云测量）：（Ⅲ级）110kV汉钟线马沥乙支线
白云导线连接位置红外测温：合成绝缘子（避雷器）红外测温：110kV汉钟线#01-#04、110kV汉钟线马沥乙支线#00-#08（2024年第二次）110kV汉钟乙线#01-#04。十五运会保供电（筹备阶段）第二轮特巡测温。
</t>
  </si>
  <si>
    <t>#01-#04
#00-#08
#01-#04</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</si>
  <si>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</si>
  <si>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
2024-08-14 08:49:00
2024-08-12 08:34:00
2024-08-09 08:45:00
2024-09-29 09:00:00
2024-10-11 08:43:00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</si>
  <si>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
SCWH0301240725001144
SCWH0301240701000879
SCWH0301240701000880
SCWH0301240830000299
SCWH0301240104020615</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</si>
  <si>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白云导线连接位置红外测温：110kV汉太线#14-#15、#58-#59；110kV汉云乙线#14-#15；220kV汉雀甲乙#17-#18、#23-#24；110kV汉云甲线#18-#19；110kV汉钟线#11-#12；110kV汉钟乙线#11-#12；110kV汉马线竹料甲支线#04-#05重要交叉跨越测温
白云导线连接位置红外测温：合成绝缘子红外测温：110kV汉钟乙线竹料丙支线#13-#26
白云导线连接位置红外测温：合成绝缘子红外测温：110kV汉钟乙线竹料丙支线#00-#12
白云导线连接位置红外测温：110kV汉太线#14-#15、#58-#59；110kV汉云乙线#14-#15；220kV汉雀甲乙#17-#18、#23-#24；110kV汉云甲线#18-#19；110kV汉钟线#11-#12；110kV汉钟乙线#11-#12；110kV汉马线竹料甲支线#04-#05重要交叉跨越测温
跨线路：110kV汉太线#16-#17、110kV汉云乙线#16-#17、110kV汉太线#33-#34、110kV汉云乙线#33-#34、220kV汉雀甲乙线#34-#35
白云导线连接位置红外测温：110kV汉太线#14-#15、#58-#59；110kV汉云乙线#14-#15；220kV汉雀甲乙#17-#18、#23-#24；110kV汉云甲线#18-#19；110kV汉钟线#11-#12；110kV汉钟乙线#11-#12；110kV汉马线竹料甲支线#04-#05重要交叉跨越测温
</t>
  </si>
  <si>
    <t>北郭甲线</t>
  </si>
  <si>
    <t>甘雄强</t>
  </si>
  <si>
    <t>2024-04-15 10:25:03
2024-04-15 10:25:03
2024-05-30 09:01:00
2024-05-29 08:27:00
2024-04-15 10:25:03
2024-05-11 08:26:00
2024-04-15 10:25:03
2024-05-20 08:30:00
2024-05-17 08:14:00
2024-05-09 08:32:00
2024-05-09 08:33:00
2024-06-22 08:41:00</t>
  </si>
  <si>
    <t>SCWH0301240104006990
SCWH0301240108005831
SCWH0301240104007054
SCWH0301240104008818
SCWH0301240104006990
SCWH0301240104010757
SCWH0301240108005831
SCWH0301240104011369
SCWH0301240104011274
SCWH0301240108005837
SCWH0301240104011524
SCWH0301240108005902</t>
  </si>
  <si>
    <t xml:space="preserve">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220kV北郭甲线无人机巡视、测量作业：机巡线路巡视（4-6月点云测量）：220kV北郭甲线#01-#35（外委执行，#01-#06禁飞区）
</t>
  </si>
  <si>
    <t>#01-#06
#01-#35</t>
  </si>
  <si>
    <t>2024-09-26 09:18:04
2024-09-26 09:27:28
2024-09-23 09:07:18
2024-09-23 10:28:23
2024-09-24 10:00:27
2024-09-26 09:35:32
2024-09-23 08:11:00
2024-09-23 08:11:00
2024-09-26 08:42:00
2024-09-23 09:07:18
2024-09-09 08:36:00</t>
  </si>
  <si>
    <t>SCWH0301240104011794
SCWH0301240905003084
SCWH0301240905003081
SCWH0301240104011694
SCWH0301240905003068
SCWH0301240905003078
SCWH0301240104012861
SCWH0301240104012870
SCWH0301240104012933
SCWH0301240104011817
SCWH0301240104012493</t>
  </si>
  <si>
    <t xml:space="preserve">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</si>
  <si>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#05-#15
#05-#15
#23-#35
#23-#35
#25-#31
#25-#31
#16-#22
#16-#22
#18-#24
#18-#24
#05-#15
#05-#15
#28-#35
#28-#35
#16-#22
#16-#22
#16-#22
#16-#22
#18-#24
#18-#24
#06-#15
#06-#15
#23-#27
#23-#27
#23-#35
#23-#35
#25-#31
#25-#31</t>
  </si>
  <si>
    <t>北郭乙线</t>
  </si>
  <si>
    <t>2024-01-10 08:50:00
2024-01-02 08:25:00
2024-02-22 08:42:00
2024-02-02 08:33:00
2024-03-25 08:13:00
2024-03-04 08:54:00
2024-04-15 10:25:03
2024-04-15 10:25:03
2024-04-25 08:15:00
2024-04-15 08:26:00
2024-04-11 08:09:00
2024-04-09 08:31:00
2024-05-30 09:01:00
2024-05-29 08:27:00
2024-04-15 10:25:03
2024-05-11 08:26:00
2024-04-15 10:25:03
2024-05-23 08:40:00
2024-05-20 08:29:00
2024-05-20 08:30:00
2024-05-17 08:14:00
2024-05-09 08:35:00
2024-05-09 08:32:00
2024-05-09 08:33:00
2024-05-08 08:17:00
2024-06-22 09:00:00
2024-06-17 08:35:00
2024-06-13 08:29:00
2024-06-03 08:04:00</t>
  </si>
  <si>
    <t>SCWH0301231225018147
SCWH0301231225018159
SCWH0301240104001097
SCWH0301240104001100
SCWH0301240104001448
SCWH0301240104001452
SCWH0301240104006990
SCWH0301240108005831
SCWH0301240422000216
SCWH0301240104002559
SCWH0301240104002554
SCWH0301240329000245
SCWH0301240104007054
SCWH0301240104008818
SCWH0301240104006990
SCWH0301240104010757
SCWH0301240108005831
SCWH0301240514000045
SCWH0301240104002852
SCWH0301240104011369
SCWH0301240104011274
SCWH0301240428000204
SCWH0301240108005837
SCWH0301240104011524
SCWH0301240104002861
SCWH0301240108005903
SCWH0301240613003130
SCWH0301240104002951
SCWH0301240104002940</t>
  </si>
  <si>
    <t xml:space="preserve">广州市导线连接位置红外测温：合成绝缘子红外测温：220kV北浔甲乙线#20-#21、#55-#56，220kV北郭甲乙线#18-#19，220kV北石甲乙线#19-#20、#54-#55跨越高速铁路测温（2024年1月第二次）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220kV北郭甲线、220kV北郭乙线导线连接位置红外测温：合成绝缘子（避雷器）红外测温：220kV北郭甲线#06-#35、 220kV北郭乙线#06-#35塔段红外测温（2024年）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220kV北郭乙线无人机巡视、测量作业：机巡线路巡视（4-6月点云测量）：220kV北郭乙线#01-#35（外委执行，N1-N6禁飞区）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</si>
  <si>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#54-#55
#19-#20
#18-#19
#55-#56
#20-#21
#10-#11
#10-#12
#01-#52
#01-#23
#01-#23
#05-#06
#09-#10
#11-#12
#00-#01
#01-#25
#01-#16
#01-#02
#05-#07
#01-#45
#01-#02
#06-#07
#06-#08
#01-#35
#01-#90
#01-#127
#01-#35
#01-#44
#01-#23
#01-#32
#01-#16
#71-#101
#74-#105
#01-#35</t>
  </si>
  <si>
    <t>2024-07-15 08:40:00
2024-07-19 08:53:00
2024-07-01 08:32:00
2024-08-21 08:44:00
2024-08-20 08:33:00
2024-08-01 08:30:00
2024-08-08 08:46:00
2024-09-26 09:18:04
2024-09-26 09:27:28
2024-09-23 09:07:18
2024-09-23 10:28:23
2024-09-24 10:00:27
2024-09-26 09:35:32
2024-09-23 08:11:00
2024-09-23 08:11:00
2024-09-26 08:41:00
2024-09-26 08:42:00
2024-09-23 09:07:18
2024-09-23 08:40:00
2024-09-09 08:36:00
2024-09-03 08:31:00
2024-10-16 08:30:00
2024-10-16 08:28:00
2024-10-08 08:26:00
2024-10-08 08:39:00</t>
  </si>
  <si>
    <t>SCWH0301240710004576
SCWH0301240104003014
SCWH0301240104003008
SCWH0301240104003165
SCWH0301240729002279
SCWH0301240729002276
SCWH0301240104003161
SCWH0301240104011794
SCWH0301240905003084
SCWH0301240905003081
SCWH0301240104011694
SCWH0301240905003068
SCWH0301240905003078
SCWH0301240104012861
SCWH0301240104012870
SCWH0301240104003193
SCWH0301240104012933
SCWH0301240104011817
SCWH0301240912005742
SCWH0301240104012493
SCWH0301240104003195
SCWH0301240912005751
SCWH0301240104003312
SCWH0301240912005744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</si>
  <si>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广州市导线连接位置红外测温：合成绝缘子红外测温：220kV北浔甲乙线#20-#21、#55-#56，220kV北郭甲乙线#18-#19，220kV北石甲乙线#19-#20、#54-#55跨越高速铁路测温（2024年7月第二次）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220kV北郭甲线、220kV北郭乙线无人机精细化巡线：机巡线路巡视（7-9月精细化）：(Ⅱ级)220kV北郭甲线#23-#27；(Ⅱ级)220kV北郭乙线#23-#27；
220kV北郭甲线、220kV北郭乙线无人机精细化巡线：机巡线路巡视（7-9月精细化）：(Ⅱ级)220kV北郭甲线#06-#15；(Ⅱ级)220kV北郭乙线#06-#15；
220kV北石甲线、220kV北石乙线、220kV北郭甲线、220kV北郭乙线导线连接位置红外测温：合成绝缘子（避雷器）红外测温：220kV北石甲线#18-#24、220kV北石乙线#18-#24、220kV北郭甲线#16-#22、220kV北郭乙线#16-#22塔段红外测温（2024年第2次）
220kV北郭甲线、220kV北郭乙线无人机精细化巡线：机巡线路巡视（7-9月精细化）：(Ⅱ级)220kV北郭甲线#16-#22；(Ⅱ级)220kV北郭乙线#16-#22；
220kV北郭甲线、220kV北郭乙线无人机精细化巡线：机巡线路巡视（7-9月精细化）：(Ⅱ级)220kV北郭甲线#28-#35；(Ⅱ级)220kV北郭乙线#28-#35；
220kV北郭甲线、220kV北郭乙线导线连接位置红外测温：合成绝缘子（避雷器）红外测温：220kV北郭甲线#05-#15、220kV北郭乙线#05-#15塔段红外测温（2024年第2次）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220kV北郭甲线、220kV北郭乙线导线连接位置红外测温：合成绝缘子（避雷器）红外测温：220kV北郭甲线#05-#15、220kV北郭乙线#05-#15塔段红外测温（2024年第2次）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</si>
  <si>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#10-#11
#10-#12
#01-#52
#01-#23
#01-#23
#05-#06
#09-#10
#11-#12
#00-#01
#01-#25
#01-#16
#01-#02
#05-#07
#01-#45
#01-#02
#06-#07
#06-#08
#01-#35
#01-#90
#01-#127
#01-#35
#01-#44
#01-#23
#01-#32
#01-#16
#71-#101
#74-#105
#54-#55
#19-#20
#18-#19
#55-#56
#20-#21
#07-#08
#02-#03
#09-#10
#35-#36
#20-#21
#20-#21
#20-#21
#18-#19
#14-#15
#03-#04
#85-#86
#54-#55
#19-#20
#31-#32
#07-#08
#97-#98
#55-#56
#20-#21
#86-#87
#92-#93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</si>
  <si>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</si>
  <si>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</si>
  <si>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
2024-06-22 09:30:00
2024-06-22 10:01:00
2024-07-05 09:48:37
2024-09-18 09:24:37
2024-09-26 09:18:04
2024-09-26 10:29:53
2024-09-27 08:05:00
2024-09-27 08:05:00
2024-09-23 10:28:23
2024-09-23 08:11:00
2024-09-26 08:42:00
2024-09-18 09:30:12
2024-09-23 09:41:06
2024-09-18 09:38:06
2024-09-23 08:11:00
2024-09-19 08:12:00
2024-09-19 08:12:00
2024-09-11 08:58:18
2024-09-12 08:27:00
2024-09-09 08:36:00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</si>
  <si>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
SCWH0301240108005961
SCWH0301240108005904
SCWH0301240108005862
SCWH0301240104012346
SCWH0301240104011794
SCWH0301240104012322
SCWH0301240104013021
SCWH0301240104013007
SCWH0301240104011694
SCWH0301240104012870
SCWH0301240104012933
SCWH0301240104012359
SCWH0301240104012305
SCWH0301240104012396
SCWH0301240104012967
SCWH0301240104013111
SCWH0301240104013073
SCWH0301240104012419
SCWH0301240104013192
SCWH0301240104012493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</si>
  <si>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220kV北石甲线（退运）无人机巡视、测量作业：机巡线路巡视（4-6月点云测量）：220kV北石甲线（退运）#72
220kV北石甲线无人机巡视、测量作业：机巡线路巡视（4-6月点云测量）：220kV北石甲线#01-#91（外委执行，1-10禁飞区）
220kV北石甲线；无人机精细化巡线：机巡线路巡视（7-9月精细化）：(Ⅳ（7-9月Ⅱ）级)220kV北石甲线#32-#48；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220kV北郭甲线 、220kV北郭乙线、 220kV北石甲线、 220kV北石乙线导线连接位置红外测温：合成绝缘子（避雷器）红外测温：220kV北郭甲线#01-#05、220kV北郭乙线#01-#05、220kV北石甲线#01-1-#09、 220kV北石乙线#01-#09塔段红外测温（2024年第2次）
</t>
  </si>
  <si>
    <t>#01-#09
#01-#05
#01-#05
#82-#93
#82-#93
#82-#93
#82-#93
#61-#72
#61-#72
#73-#81
#73-#81
#10-#17
#10-#17
#73-#81
#73-#81
#10-#17
#10-#17
#61-#72
#61-#72
#23-#35
#23-#35
#25-#31
#25-#31
#16-#22
#16-#22
#18-#24
#18-#24
#16-#22
#16-#22
#18-#24
#18-#24
#32-#48
#32-#48
#49-#60
#49-#60
#32-#48
#32-#48
#23-#35
#23-#35
#25-#31
#25-#31
#49-#60
#49-#60</t>
  </si>
  <si>
    <t>北石乙线</t>
  </si>
  <si>
    <t>2024-01-16 08:47:00
2024-01-10 08:50:00
2024-01-08 08:33:00
2024-01-02 08:25:00
2024-02-22 08:42:00
2024-02-20 08:45:00
2024-02-01 08:20:50
2024-02-02 08:33:00
2024-03-25 08:13:00
2024-03-21 08:20:00
2024-03-04 08:54:00
2024-03-01 09:21:00
2024-04-25 08:15:00
2024-04-16 08:13:00
2024-04-15 08:26:00
2024-04-12 08:55:00
2024-04-11 08:09:00
2024-04-09 08:31:00
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
2024-06-22 08:41:00
2024-06-22 09:00:00
2024-06-17 08:35:00
2024-06-18 08:56:00
2024-06-13 08:29:00
2024-06-04 08:02:00
2024-06-03 08:04:00
2024-07-15 08:40:00
2024-07-19 08:54:00
2024-07-19 08:53:00
2024-07-10 09:43:00
2024-07-01 08:32:00
2024-08-21 08:44:00
2024-08-22 09:07:00
2024-08-20 08:33:00
2024-08-01 08:30:00
2024-08-08 08:46:00
2024-08-02 08:20:00
2024-09-18 09:24:37
2024-09-26 09:18:04
2024-09-26 10:29:53
2024-09-27 08:05:00
2024-09-27 08:05:00
2024-09-23 10:28:23
2024-09-23 08:11:00
2024-09-26 08:41:00
2024-09-26 08:42:00
2024-09-18 09:30:12
2024-09-23 09:41:06
2024-09-23 08:40:00
2024-09-18 09:38:06
2024-09-23 08:11:00
2024-09-19 08:12:00
2024-09-19 08:12:00
2024-09-18 08:22:00
2024-09-11 08:58:18
2024-09-12 08:27:00
2024-09-11 08:15:00
2024-09-09 08:36:00
2024-09-03 08:31:00
2024-10-21 08:58:00
2024-10-16 08:30:00
2024-10-16 08:28:00
2024-10-08 08:26:00
2024-10-09 09:17:00
2024-10-08 08:39:00</t>
  </si>
  <si>
    <t>SCWH0301231225018150
SCWH0301231225018147
SCWH0301231225018154
SCWH0301231225018159
SCWH0301240104001097
SCWH0301240104001112
SCWH0301240104001107
SCWH0301240104001100
SCWH0301240104001448
SCWH0301240104001453
SCWH0301240104001452
SCWH0301240104001461
SCWH0301240422000216
SCWH0301240104002562
SCWH0301240104002559
SCWH0301240104002527
SCWH0301240104002554
SCWH0301240329000245
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
SCWH0301240108005905
SCWH0301240108005962
SCWH0301240613003130
SCWH0301240104002944
SCWH0301240104002951
SCWH0301240104002947
SCWH0301240104002940
SCWH0301240710004576
SCWH0301240104003018
SCWH0301240104003014
SCWH0301240104003015
SCWH0301240104003008
SCWH0301240104003165
SCWH0301240104003162
SCWH0301240729002279
SCWH0301240729002276
SCWH0301240104003161
SCWH0301240104003163
SCWH0301240104012346
SCWH0301240104011794
SCWH0301240104012322
SCWH0301240104013021
SCWH0301240104013007
SCWH0301240104011694
SCWH0301240104012870
SCWH0301240104003193
SCWH0301240104012933
SCWH0301240104012359
SCWH0301240104012305
SCWH0301240912005742
SCWH0301240104012396
SCWH0301240104012967
SCWH0301240104013111
SCWH0301240104013073
SCWH0301240104003184
SCWH0301240104012419
SCWH0301240104013192
SCWH0301240104003192
SCWH0301240104012493
SCWH0301240104003195
SCWH0301240104003309
SCWH0301240912005751
SCWH0301240104003312
SCWH0301240912005744
SCWH0301240104003321
SCWH0301240104003320</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</si>
  <si>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广州市导线连接位置红外测温：合成绝缘子红外测温：220kV北浔甲乙线#20-#21、#55-#56，220kV北郭甲乙线#18-#19，220kV北石甲乙线#19-#20、#54-#55跨越高速铁路测温（2024年3月第二次）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220kV北石乙线无人机巡视、测量作业：机巡线路巡视（4-6月点云测量）：220kV北石乙线#01-#93（外委执行，#01-#10禁飞区）
220kV北石乙线（退运）无人机巡视、测量作业：机巡线路巡视（4-6月点云测量）：220kV北石乙线（退运）#72（外委执行）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广州市导线连接位置红外测温：合成绝缘子红外测温：220kV北浔甲乙线#20-#21、#55-#56，220kV北郭甲乙线#18-#19，220kV北石甲乙线#19-#20、#54-#55跨越高速铁路测温（2024年7月第二次）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220kV北石甲线、220kV北石乙线导线连接位置红外测温：合成绝缘子（避雷器）红外测温：220kV北石甲线#49-#60、220kV北石乙线#49-#60塔段红外测温（2024年第2次）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220kV北石甲线、220kV北石乙线导线连接位置红外测温：合成绝缘子（避雷器）红外测温：220kV北石甲线#32-#48、220kV北石乙线#32-#48塔段红外测温（2024年第2次）
220kV北石甲线、220kV北石乙线导线连接位置红外测温：合成绝缘子（避雷器）红外测温：220kV北石甲线#49-#60、220kV北石乙线#49-#60塔段红外测温（2024年第2次）
220kV北石甲线、220kV北石乙线导线连接位置红外测温：合成绝缘子（避雷器）红外测温：220kV北石甲线#32-#48、220kV北石乙线#32-#48塔段红外测温（2024年第2次）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220kV北石甲线、220kV北石乙线、220kV北郭甲线、220kV北郭乙线导线连接位置红外测温：合成绝缘子（避雷器）红外测温：220kV北石甲线#18-#24、220kV北石乙线#18-#24、220kV北郭甲线#16-#22、220kV北郭乙线#16-#22塔段红外测温（2024年第2次）
广州市导线连接位置红外测温：合成绝缘子红外测温：220kV北浔甲乙线#20-#21、#55-#56，220kV北郭甲乙线#18-#19，220kV北石甲乙线#19-#20、#54-#55跨越高速铁路测温（2024年9月第二次）
220kV北石甲线、220kV北石乙线、220kV北郭甲线、220kV北郭乙线导线连接位置红外测温：合成绝缘子（避雷器）红外测温：220kV北石甲线#25-#31、220kV北石乙线#25-#31、220kV北郭甲线#23-#35、220kV北郭乙线#23-#35塔段红外测温（2024年第2次）
220kV北石甲线、220kV北石乙线导线连接位置红外测温：合成绝缘子（避雷器）红外测温：220kV北石甲线#61-#72、220kV北石乙线#61-#72塔段红外测温（2024年第2次）
220kV北石甲线、220kV北石乙线导线连接位置红外测温：合成绝缘子（避雷器）红外测温：220kV北石甲线#10-#17、220kV北石乙线#10-#17塔段红外测温（2024年第2次）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220kV北石甲线、220kV北石乙线导线连接位置红外测温：合成绝缘子（避雷器）红外测温：220kV北石甲线#10-#17、220kV北石乙线#10-#17塔段红外测温（2024年第2次）
220kV北石甲线、220kV北石乙线导线连接位置红外测温：合成绝缘子（避雷器）红外测温：220kV北石甲线#73-#81、220kV北石乙线#73-#81塔段红外测温（2024年第2次）
220kV北石甲线、220kV北石乙线导线连接位置红外测温：合成绝缘子（避雷器）红外测温：220kV北石甲线#61-#72、220kV北石乙线#61-#72塔段红外测温（2024年第2次）
广州市导线连接位置红外测温：合成绝缘子红外测温：220kV北石甲乙线#85-#86、220kV石沥甲乙线#07-#08，110kV石塘甲乙线#03-#04、#14-#15跨越高速铁路测温（2024年9月第二次）
220kV北石甲线、220kV北石乙线导线连接位置红外测温：合成绝缘子（避雷器）红外测温：220kV北石甲线#82-#93、220kV北石乙线#82-#93塔段红外测温（2024年第2次）
220kV北石甲线、220kV北石乙线导线连接位置红外测温：合成绝缘子（避雷器）红外测温：220kV北石甲线#82-#93、220kV北石乙线#82-#93塔段红外测温（2024年第2次）
广州市导线连接位置红外测温：合成绝缘子红外测温：220kV北浔甲乙线#72-#74、#93-#94，220kV北石甲乙线#72-#73、#80-#81、#85-#86、220kV石沥甲乙线#07-#08、#14-#15，110kV石塘甲乙线#03-#05、#14-#15、#32-#33重要跨越测温（2024年9月）
220kV北郭甲线 、220kV北郭乙线、 220kV北石甲线、 220kV北石乙线导线连接位置红外测温：合成绝缘子（避雷器）红外测温：220kV北郭甲线#01-#05、220kV北郭乙线#01-#05、220kV北石甲线#01-1-#09、 220kV北石乙线#01-#09塔段红外测温（2024年第2次）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</si>
  <si>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#10-#11
#10-#12
#01-#52
#01-#23
#01-#23
#05-#06
#09-#10
#11-#12
#00-#01
#01-#25
#01-#16
#01-#02
#05-#07
#01-#45
#01-#02
#06-#07
#06-#08
#01-#35
#01-#90
#01-#127
#01-#35
#01-#44
#01-#23
#01-#32
#01-#16
#71-#101
#74-#105
#54-#55
#19-#20
#18-#19
#55-#56
#20-#21
#07-#08
#02-#03
#09-#10
#35-#36
#20-#21
#20-#21
#20-#21
#18-#19
#14-#15
#03-#04
#85-#86
#54-#55
#19-#20
#31-#32
#07-#08
#97-#98
#55-#56
#20-#21
#86-#87
#92-#93
#14-#15
#03-#04
#07-#08
#85-#86</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</si>
  <si>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</si>
  <si>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</si>
  <si>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
2024-06-22 09:00:00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</si>
  <si>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
SCWH0301240108005906</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</si>
  <si>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220kV北浔甲线无人机巡视、测量作业：机巡线路巡视（4-6月点云测量）：220kV北浔甲线#01-#127（外委执行，#1-#11禁飞区）
</t>
  </si>
  <si>
    <t>#01-#127</t>
  </si>
  <si>
    <t>2024-07-11 09:07:31
2024-09-18 09:21:46
2024-09-26 10:33:54
2024-09-26 10:33:54
2024-09-18 09:21:46
2024-09-27 08:04:00
2024-09-27 08:05:00
2024-09-23 10:23:18
2024-09-23 10:23:18
2024-09-26 09:12:17
2024-09-26 09:12:17
2024-09-23 08:11:00
2024-09-26 08:39:00
2024-09-10 10:29:41
2024-09-10 10:29:41
2024-09-11 09:19:17
2024-09-11 09:20:57
2024-09-18 09:27:37
2024-09-23 09:37:37
2024-09-23 09:37:38
2024-09-23 08:34:00
2024-09-11 09:19:17
2024-09-23 08:11:00
2024-09-11 08:12:00
2024-09-10 10:00:25
2024-09-10 10:04:30
2024-09-18 08:22:00
2024-09-18 08:22:00
2024-09-10 10:04:12
2024-09-10 10:04:12
2024-09-10 10:22:29
2024-09-10 10:22:29
2024-09-11 09:22:36
2024-09-11 09:22:36
2024-09-11 08:15:00
2024-09-10 08:11:00
2024-09-10 08:11:00
2024-09-09 08:37:00</t>
  </si>
  <si>
    <t>SCWH0301240108005861
SCWH0301240105002486
SCWH0301240905003077
SCWH0301240105002498
SCWH0301240905003066
SCWH0301240105002497
SCWH0301240105002477
SCWH0301240105002476
SCWH0301240905003075
SCWH0301240105002485
SCWH0301240905003064
SCWH0301240105002496
SCWH0301240105002488
SCWH0301240105002499
SCWH0301240905003062
SCWH0301240905003080
SCWH0301240105002491
SCWH0301240905003082
SCWH0301240905003086
SCWH0301240105002500
SCWH0301240105002490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SCWH0301240105002483
SCWH0301240105002479
SCWH0301240105002492
SCWH0301240105002481</t>
  </si>
  <si>
    <t xml:space="preserve">220kV北浔甲线；无人机精细化巡线：机巡线路巡视（7-9月精细化）：(Ⅱ级)220kV北浔甲线#26-#33；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t>
  </si>
  <si>
    <t>#01-#10
#01-#10
#95-#100
#95-#100
#101-#110
#101-#110
#80-#94
#80-#94
#80-#94
#80-#94
#80-#94
#80-#94
#101-#110
#101-#110
#101-#110
#101-#110
#95-#100
#95-#100
#95-#100
#95-#100
#62-#73
#62-#73
#74-#79
#74-#79
#111-#118
#111-#118
#111-#118
#111-#118
#119-#128
#119-#128
#11-#18
#11-#18
#62-#73
#62-#73
#111-#118
#111-#118
#11-#18
#11-#18
#11-#18
#11-#18
#62-#73
#62-#73
#74-#79
#74-#79
#74-#79
#74-#79
#119-#128
#119-#128
#119-#128
#119-#128
#25-#34
#25-#34
#19-#24
#19-#24
#25-#34
#25-#34
#26-#33
#26-#33
#19-#24
#19-#24
#19-#24
#19-#24
#50-#61
#50-#61
#35-#49
#35-#49
#50-#61
#50-#61
#35-#49
#35-#49
#35-#49
#35-#49
#50-#61
#50-#61</t>
  </si>
  <si>
    <t>北浔乙线</t>
  </si>
  <si>
    <t>2024-01-16 08:45:00
2024-01-10 08:50:00
2024-01-08 08:22:00
2024-01-08 08:33:00
2024-01-02 08:25:00
2024-02-22 08:42:00
2024-02-21 08:59:00
2024-02-01 08:20:50
2024-02-01 08:50:00
2024-02-02 08:33:00
2024-03-26 08:51:00
2024-03-25 08:13:00
2024-03-04 08:54:00
2024-03-01 08:45:00
2024-03-01 09:21:00
2024-04-25 08:15:00
2024-04-17 09:36:00
2024-04-15 08:26:00
2024-04-12 08:14:00
2024-04-12 08:55:00
2024-04-11 08:09:00
2024-04-09 08:31:00
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
2024-06-22 08:43:00
2024-06-27 08:35:00
2024-06-27 09:27:00
2024-06-17 08:35:00
2024-06-13 08:29:00
2024-06-04 08:02:00
2024-06-03 08:04:00</t>
  </si>
  <si>
    <t>SCWH0301231225018164
SCWH0301231225018147
SCWH0301231225018152
SCWH0301231225018154
SCWH0301231225018159
SCWH0301240104001097
SCWH0301240104001103
SCWH0301240104001107
SCWH0301240104001099
SCWH0301240104001100
SCWH0301240104001456
SCWH0301240104001448
SCWH0301240104001452
SCWH0301240104001451
SCWH0301240104001461
SCWH0301240422000216
SCWH0301240104002543
SCWH0301240104002559
SCWH0301240104002538
SCWH0301240104002527
SCWH0301240104002554
SCWH0301240329000245
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
SCWH0301240108005908
SCWH0301240104002935
SCWH0301240104002948
SCWH0301240613003130
SCWH0301240104002951
SCWH0301240104002947
SCWH0301240104002940</t>
  </si>
  <si>
    <t xml:space="preserve">广州市导线连接位置红外测温：合成绝缘子红外测温：220kV北浔甲乙线#96-#97、220kV石沥甲乙线#31-#32跨越高速铁路测温（2024年1月第二次）
广州市导线连接位置红外测温：合成绝缘子红外测温：220kV北浔甲乙线#20-#21、#55-#56，220kV北郭甲乙线#18-#19，220kV北石甲乙线#19-#20、#54-#55跨越高速铁路测温（2024年1月第二次）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广州市导线连接位置红外测温：合成绝缘子红外测温：220kV北浔甲乙线#20-#21、#55-#56，220kV北郭甲乙线#18-#19，220kV北石甲乙线#19-#20、#54-#55跨越高速铁路测温（2024年2月第二次）
广州市导线连接位置红外测温：合成绝缘子红外测温：220kV北浔甲乙线#96-#97、220kV石沥甲乙线#31-#32跨越高速铁路测温（2024年2月第二次）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广州市导线连接位置红外测温：合成绝缘子红外测温：220kV北浔甲乙线#96-#97、220kV石沥甲乙线#31-#32跨越高速铁路测温（2024年3月第二次）
广州市导线连接位置红外测温：合成绝缘子红外测温：220kV北浔甲乙线#20-#21、#55-#56，220kV北郭甲乙线#18-#19，220kV北石甲乙线#19-#20、#54-#55跨越高速铁路测温（2024年3月第二次）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广州市导线连接位置红外测温：合成绝缘子红外测温：220kV北浔甲乙线#20-#21、#55-#56，220kV北郭甲乙线#18-#19，220kV北石甲乙线#19-#20、#54-#55跨越高速铁路测温（2024年4月第二次）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220kV北浔乙线无人机巡视、测量作业：机巡线路巡视（4-6月点云测量）：220kV北浔乙线#01-#127（外委执行，#01-#11禁飞区）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广州市导线连接位置红外测温：合成绝缘子红外测温：220kV北浔甲乙线#20-#21、#55-#56，220kV北郭甲乙线#18-#19，220kV北石甲乙线#19-#20、#54-#55跨越高速铁路测温（2024年6月第二次）
广州市导线连接位置红外测温：合成绝缘子红外测温：220kV北浔甲乙线#72-#74、#93-#94，220kV北石甲乙线#72-#73、#80-#81、#85-#86、220kV石沥甲乙线#07-#08、#14-#15，110kV石塘甲乙线#03-#05、#14-#15、#32-#33重要跨越测温（2024年6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</si>
  <si>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#32-#33
#14-#15
#03-#05
#14-#15
#07-#08
#85-#86
#80-#81
#72-#73
#93-#94
#72-#74
#54-#55
#19-#20
#18-#19
#55-#56
#20-#21
#10-#11
#10-#12
#01-#52
#01-#23
#01-#23
#05-#06
#09-#10
#11-#12
#00-#01
#01-#25
#01-#16
#01-#02
#05-#07
#01-#45
#01-#02
#06-#07
#06-#08
#01-#35
#01-#90
#01-#127
#01-#35
#01-#44
#01-#23
#01-#32
#01-#16
#71-#101
#74-#105
#11-#12
#04-#05
#31-#32
#125-#126
#96-#97
#31-#32
#96-#97
#01-#11
#01-#127</t>
  </si>
  <si>
    <t>2024-07-15 08:40:00
2024-07-22 08:22:00
2024-07-12 09:23:04
2024-07-19 08:53:00
2024-07-03 08:21:00
2024-07-10 09:43:00
2024-07-01 08:32:00
2024-08-21 08:44:00
2024-08-22 09:07:00
2024-08-20 08:33:00
2024-08-01 08:30:00
2024-08-12 08:31:00
2024-08-08 08:46:00
2024-08-02 08:20:00
2024-09-18 09:21:46
2024-09-26 10:33:54
2024-09-26 10:33:54
2024-09-18 09:21:46
2024-09-27 08:04:00
2024-09-27 08:05:00
2024-09-23 10:23:18
2024-09-23 10:23:18
2024-09-26 09:12:17
2024-09-26 09:12:17
2024-09-23 08:11:00
2024-09-26 08:41:00
2024-09-26 08:50:00
2024-09-26 08:39:00
2024-09-10 10:29:41
2024-09-10 10:29:41
2024-09-11 09:19:17
2024-09-11 09:20:57
2024-09-18 09:27:37
2024-09-23 09:37:37
2024-09-23 09:37:38
2024-09-23 08:34:00
2024-09-23 08:40:00
2024-09-11 09:19:17
2024-09-23 08:11:00
2024-09-11 08:12:00
2024-09-10 10:00:25
2024-09-10 10:04:30
2024-09-18 08:22:00
2024-09-18 08:22:00
2024-09-10 10:04:12
2024-09-10 10:04:12
2024-09-10 10:22:29
2024-09-10 10:22:29
2024-09-11 09:22:36
2024-09-11 09:22:36
2024-09-11 08:15:00
2024-09-11 08:15:00
2024-09-10 08:11:00
2024-09-10 08:11:00
2024-09-09 08:37:00
2024-09-04 08:29:42
2024-09-03 08:31:00
2024-10-16 08:30:00
2024-10-18 08:51:00
2024-10-16 08:28:00
2024-10-08 08:26:00
2024-10-11 08:45:00
2024-10-09 09:17:00
2024-10-08 08:39:00</t>
  </si>
  <si>
    <t>SCWH0301240710004576
SCWH0301240104003013
SCWH0301240108005863
SCWH0301240104003014
SCWH0301240104003009
SCWH0301240104003015
SCWH0301240104003008
SCWH0301240104003165
SCWH0301240104003170
SCWH0301240729002279
SCWH0301240729002276
SCWH0301240104003156
SCWH0301240104003161
SCWH0301240104003163
SCWH0301240105002486
SCWH0301240905003077
SCWH0301240105002498
SCWH0301240905003066
SCWH0301240105002497
SCWH0301240105002477
SCWH0301240105002476
SCWH0301240905003075
SCWH0301240105002485
SCWH0301240905003064
SCWH0301240105002496
SCWH0301240104003193
SCWH0301240104003188
SCWH0301240105002488
SCWH0301240105002499
SCWH0301240905003062
SCWH0301240905003080
SCWH0301240105002491
SCWH0301240905003082
SCWH0301240905003086
SCWH0301240105002500
SCWH0301240105002490
SCWH0301240912005742
SCWH0301240105002478
SCWH0301240105002495
SCWH0301240105002475
SCWH0301240905003069
SCWH0301240105002494
SCWH0301240105002487
SCWH0301240105002480
SCWH0301240105002484
SCWH0301240905003079
SCWH0301240905003072
SCWH0301240105002482
SCWH0301240105002493
SCWH0301240905003083
SCWH0301240104003192
SCWH0301240105002483
SCWH0301240105002479
SCWH0301240105002492
SCWH0301240105002481
SCWH0301240104003187
SCWH0301240104003195
SCWH0301240912005751
SCWH0301240104003319
SCWH0301240104003312
SCWH0301240912005744
SCWH0301240104003322
SCWH0301240104003321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</si>
  <si>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220kV北浔乙线；无人机精细化巡线：机巡线路巡视（7-9月精细化）：(Ⅱ级)220kV北浔乙线#73-#80；
广州市导线连接位置红外测温：合成绝缘子红外测温：220kV北浔甲乙线#20-#21、#55-#56，220kV北郭甲乙线#18-#19，220kV北石甲乙线#19-#20、#54-#55跨越高速铁路测温（2024年7月第二次）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广州市导线连接位置红外测温：合成绝缘子红外测温：220kV北浔甲乙线#20-#21、#55-#56，220kV北郭甲乙线#18-#19，220kV北石甲乙线#19-#20、#54-#55跨越高速铁路测温（2024年8月第二次）
广州市导线连接位置红外测温：合成绝缘子红外测温：220kV北浔甲乙线#96-#97、220kV石沥甲乙线#31-#32跨越高速铁路测温（2024年8月第二次）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220kV北浔甲乙线#72-#74、#93-#94，220kV北石甲乙线#72-#73、#80-#81、#85-#86、220kV石沥甲乙线#07-#08、#14-#15，110kV石塘甲乙线#03-#05、#14-#15、#32-#33重要跨越测温（2024年8月）
220kV北浔甲线、220kV北浔乙线导线连接位置红外测温：合成绝缘子（避雷器）红外测温：220kV北浔甲线#50-#61、220kV北浔乙线#50-#61塔段红外测温（2024年第2次）
220kV北浔甲线、220kV北浔乙线无人机精细化巡线：机巡线路巡视（7-9月精细化）：(Ⅱ级)220kV北浔甲线#35-#49；(Ⅱ级)220kV北浔乙线#35-#49；
220kV北浔甲线、220kV北浔乙线导线连接位置红外测温：合成绝缘子（避雷器）红外测温：220kV北浔甲线#35-#49、220kV北浔乙线#35-#49塔段红外测温（2024年第2次）
220kV北浔甲线、220kV北浔乙线无人机精细化巡线：机巡线路巡视（7-9月精细化）：(Ⅱ级)220kV北浔甲线#50-#61；(Ⅱ级)220kV北浔乙线#50-#61；
220kV北浔甲线、220kV北浔乙线导线连接位置红外测温：合成绝缘子（避雷器）红外测温：220kV北浔甲线#35-#49、220kV北浔乙线#35-#49塔段红外测温（2024年第2次）
220kV北浔甲线、220kV北浔乙线导线连接位置红外测温：合成绝缘子（避雷器）红外测温：220kV北浔甲线#50-#61、220kV北浔乙线#50-#61塔段红外测温（2024年第2次）
220kV北浔甲线、220kV北浔乙线导线连接位置红外测温：合成绝缘子（避雷器）红外测温：220kV北浔甲线#19-#24、220kV北浔乙线#19-#24塔段红外测温（2024年第2次）
220kV北浔甲线、220kV北浔乙线无人机精细化巡线：机巡线路巡视（7-9月精细化）：(Ⅱ级)220kV北浔甲线#19-#24；(Ⅱ级)220kV北浔乙线#19-#24；
220kV北浔甲线、220kV北浔乙线导线连接位置红外测温：合成绝缘子（避雷器）红外测温：220kV北浔甲线#26-#33、220kV北浔乙线#26-#33塔段红外测温（2024年第2次）
220kV北浔甲线、220kV北浔乙线无人机精细化巡线：机巡线路巡视（7-9月精细化）：(Ⅱ级)220kV北浔甲线#25-#34；(Ⅱ级)220kV北浔乙线#25-#34；
220kV北浔甲线、220kV北浔乙线导线连接位置红外测温：合成绝缘子（避雷器）红外测温：220kV北浔甲线#19-#24、220kV北浔乙线#19-#24塔段红外测温（2024年第2次）
广州市导线连接位置红外测温：合成绝缘子红外测温：220kV北浔甲乙线#20-#21、#55-#56，220kV北郭甲乙线#18-#19，220kV北石甲乙线#19-#20、#54-#55跨越高速铁路测温（2024年9月第二次）
广州市导线连接位置红外测温：合成绝缘子红外测温：220kV北浔甲乙线#96-#97、220kV石沥甲乙线#31-#32跨越高速铁路测温（2024年9月第二次）
220kV北浔甲线、220kV北浔乙线导线连接位置红外测温：合成绝缘子（避雷器）红外测温：220kV北浔甲线#25-#34、220kV北浔乙线#25-#34塔段红外测温（2024年第2次）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220kV北浔甲线、220kV北浔乙线无人机精细化巡线：机巡线路巡视（7-9月精细化）：(Ⅱ级)220kV北浔甲线#119-#128；(Ⅱ级)220kV北浔乙线#119-#128；
220kV北浔甲线、220kV北浔乙线无人机精细化巡线：机巡线路巡视（7-9月精细化）：(Ⅱ级)220kV北浔甲线#74-#79；(Ⅱ级)220kV北浔乙线#74-#79；
220kV北浔甲线、220kV北浔乙线导线连接位置红外测温：合成绝缘子（避雷器）红外测温：220kV北浔甲线#74-#79、220kV北浔乙线#74-#79塔段红外测温（2024年第2次）
220kV北浔甲线、220kV北浔乙线无人机精细化巡线：机巡线路巡视（7-9月精细化）：(Ⅱ级)220kV北浔甲线#62-#73；(Ⅱ级)220kV北浔乙线#62-#73；
220kV北浔甲线、220kV北浔乙线无人机精细化巡线：机巡线路巡视（7-9月精细化）：(Ⅱ级)220kV北浔甲线#11-#18；(Ⅱ级)220kV北浔乙线#11-#18；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220kV北浔甲线、220kV北浔乙线导线连接位置红外测温：合成绝缘子（避雷器）红外测温：220kV北浔甲线#111-#118、220kV北浔乙线#111-#118塔段红外测温（2024年第2次）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220kV北浔甲线、220kV北浔乙线导线连接位置红外测温：合成绝缘子（避雷器）红外测温：220kV北浔甲线#11-#18、220kV北浔乙线#11-#18塔段红外测温（2024年第2次）
220kV北浔甲线、220kV北浔乙线导线连接位置红外测温：合成绝缘子（避雷器）红外测温：220kV北浔甲线#119-#128、220kV北浔乙线#119-#128塔段红外测温（2024年第2次）
220kV北浔甲线、220kV北浔乙线无人机精细化巡线：机巡线路巡视（7-9月精细化）：(Ⅱ级)220kV北浔甲线#111-#118；(Ⅱ级)220kV北浔乙线#111-#118；
220kV北浔甲线、220kV北浔乙线导线连接位置红外测温：合成绝缘子（避雷器）红外测温：220kV北浔甲线#111-#118、220kV北浔乙线#111-#118塔段红外测温（2024年第2次）
220kV北浔甲线、220kV北浔乙线导线连接位置红外测温：合成绝缘子（避雷器）红外测温：220kV北浔甲线#74-#79、220kV北浔乙线#74-#79塔段红外测温（2024年第2次）
220kV北浔甲线、220kV北浔乙线导线连接位置红外测温：合成绝缘子（避雷器）红外测温：220kV北浔甲线#62-#73、220kV北浔乙线#62-#73塔段红外测温（2024年第2次）
220kV北浔甲线、220kV北浔乙线导线连接位置红外测温：合成绝缘子（避雷器）红外测温：220kV北浔甲线#95-#100、220kV北浔乙线#95-#100塔段红外测温（2024年第2次）
220kV北浔甲线、220kV北浔乙线无人机精细化巡线：机巡线路巡视（7-9月精细化）：(Ⅱ级)220kV北浔甲线#95-#100；(Ⅱ级)220kV北浔乙线#95-#100；
220kV北浔甲线、220kV北浔乙线无人机精细化巡线：机巡线路巡视（7-9月精细化）：(Ⅱ级)220kV北浔甲线#101-#110；(Ⅱ级)220kV北浔乙线#101-#110；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220kV北浔甲线、220kV北浔乙线导线连接位置红外测温：合成绝缘子（避雷器）红外测温：220kV北浔甲线#80-#94、220kV北浔乙线#80-#94塔段红外测温（2024年第2次）
220kV北浔甲线、220kV北浔乙线无人机精细化巡线：机巡线路巡视（7-9月精细化）：(Ⅱ级)220kV北浔甲线#80-#94；(Ⅱ级)220kV北浔乙线#80-#94；
广州市导线连接位置红外测温：合成绝缘子红外测温：220kV北浔甲乙线#72-#74、#93-#94，220kV北石甲乙线#72-#73、#80-#81、#85-#86、220kV石沥甲乙线#07-#08、#14-#15，110kV石塘甲乙线#03-#05、#14-#15、#32-#33重要跨越测温（2024年9月）
220kV北浔甲线、220kV北浔乙线导线连接位置红外测温：合成绝缘子（避雷器）红外测温：220kV北浔甲线#80-#94、220kV北浔乙线#80-#94塔段红外测温（2024年第2次）
220kV北浔甲线、220kV北浔乙线导线连接位置红外测温：合成绝缘子（避雷器）红外测温：220kV北浔甲线#101-#110、220kV北浔乙线#101-#110塔段红外测温（2024年第2次）
220kV北浔甲线、220kV北浔乙线导线连接位置红外测温：合成绝缘子（避雷器）红外测温：220kV北浔甲线#95-#100、220kV北浔乙线#95-#100塔段红外测温（2024年第2次）
220kV北浔甲线、220kV北浔乙线导线连接位置红外测温：合成绝缘子（避雷器）红外测温：220kV北浔甲线#01-#10 、220kV北浔乙线#01-#10塔段红外测温（2024年第2次）
广州市导线连接位置红外测温：合成绝缘子红外测温：220kV北浔甲乙线#96-#97、#125-#126，220kV石沥甲乙线#31-#32，220kV浔罗甲乙线#04-#05，#11-#12塔段重要跨越测温（2024年9月）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广州市导线连接位置红外测温：合成绝缘子红外测温：220kV北浔甲乙线#20-#21、#55-#56，220kV北郭甲乙线#18-#19，220kV北石甲乙线#19-#20、#54-#55跨越高速铁路测温（2024年10月第二次）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</si>
  <si>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#32-#33
#14-#15
#03-#05
#14-#15
#07-#08
#85-#86
#80-#81
#72-#73
#93-#94
#72-#74
#11-#12
#04-#05
#31-#32
#125-#126
#96-#97
#10-#11
#10-#12
#01-#52
#01-#23
#01-#23
#05-#06
#09-#10
#11-#12
#00-#01
#01-#25
#01-#16
#01-#02
#05-#07
#01-#45
#01-#02
#06-#07
#06-#08
#01-#35
#01-#90
#01-#127
#01-#35
#01-#44
#01-#23
#01-#32
#01-#16
#71-#101
#74-#105
#54-#55
#19-#20
#18-#19
#55-#56
#20-#21
#31-#32
#96-#97
#07-#08
#02-#03
#09-#10
#35-#36
#20-#21
#20-#21
#20-#21
#18-#19
#14-#15
#03-#04
#85-#86
#54-#55
#19-#20
#31-#32
#07-#08
#97-#98
#55-#56
#20-#21
#86-#87
#92-#93</t>
  </si>
  <si>
    <t>芳花增甲线</t>
  </si>
  <si>
    <t>王家裕</t>
  </si>
  <si>
    <t>2024-01-24 09:34:05
2024-01-10 10:51:22
2024-01-19 09:08:00
2024-01-19 08:45:00
2024-01-24 09:34:05
2024-01-10 10:51:22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</si>
  <si>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SCWH0301240104005504
SCWH0301240104005482
SCWH0301240117001845
SCWH0301240117001865
SCWH0301240104005504
SCWH0301240104005482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</si>
  <si>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</si>
  <si>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</si>
  <si>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2024-08-09 09:46:31
2024-08-09 08:02:00
2024-08-07 08:57:33
2024-08-07 09:19:58
2024-08-07 08:57:32
2024-08-07 09:19:58
2024-08-07 08:09:00
2024-08-07 08:09:00
2024-08-01 09:01:21
2024-08-01 09:29:25
2024-08-01 09:01:20
2024-08-01 09:29:25
2024-08-01 08:17:00
2024-08-01 08:17:00
2024-09-19 09:04:13</t>
  </si>
  <si>
    <t>SCWH0301240104013899
SCWH0301240104013902
SCWH0301240104013904
SCWH0301240104013903
SCWH0301240108005875
SCWH0301240108005878
SCWH0301240104013897
SCWH0301240104013901
SCWH0301240104013906
SCWH0301240104013905
SCWH0301240108005876
SCWH0301240108005877
SCWH0301240104013896
SCWH0301240104013898
SCWH0301240108005889</t>
  </si>
  <si>
    <t xml:space="preserve">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t>
  </si>
  <si>
    <t>#01-#03
#01-#03
#25-#27
#25-#27
#01-#05
#01-#05</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</si>
  <si>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</si>
  <si>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</si>
  <si>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</si>
  <si>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</si>
  <si>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</si>
  <si>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2024-08-07 09:19:58
2024-08-07 09:19:58
2024-08-07 08:09:00
2024-08-01 09:01:21
2024-08-01 09:29:25
2024-08-01 09:01:20
2024-08-01 09:29:25
2024-08-01 08:17:00
2024-08-01 08:17:00</t>
  </si>
  <si>
    <t>SCWH0301240104013903
SCWH0301240108005878
SCWH0301240104013901
SCWH0301240104013906
SCWH0301240104013905
SCWH0301240108005876
SCWH0301240108005877
SCWH0301240104013896
SCWH0301240104013898</t>
  </si>
  <si>
    <t xml:space="preserve">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t>
  </si>
  <si>
    <t>#03-#11
#03-#11
#12-#18
#12-#18
#12-#18
#12-#18
#03-#11
#03-#11
#12-#18
#12-#18
#03-#11
#03-#11
#00-#02
#00-#02
#06-#20
#06-#20
#00-#02
#00-#02
#06-#20
#06-#20
#00-#02
#00-#02
#06-#20
#06-#20</t>
  </si>
  <si>
    <t>芳花增乙线</t>
  </si>
  <si>
    <t>2024-01-24 09:34:05
2024-01-10 10:51:22
2024-01-25 08:35:00
2024-01-19 09:08:00
2024-01-19 08:45:00
2024-01-16 08:48:00
2024-01-09 08:47:00
2024-01-24 09:34:05
2024-01-10 10:51:22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</si>
  <si>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SCWH0301240104005504
SCWH0301240104005482
SCWH0301231225015558
SCWH0301240117001845
SCWH0301240117001865
SCWH0301231225018145
SCWH0301231225018167
SCWH0301240104005504
SCWH0301240104005482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</si>
  <si>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</si>
  <si>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</si>
  <si>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
2024-08-28 08:36:00
2024-08-20 08:33:00
2024-08-01 08:30:00
2024-08-09 09:46:31
2024-08-09 08:02:00
2024-08-07 08:57:33
2024-08-07 09:19:58
2024-08-07 08:57:32
2024-08-07 09:19:58
2024-08-07 08:09:00
2024-08-07 08:09:00
2024-08-01 09:01:21
2024-08-01 09:29:25
2024-08-01 09:01:20
2024-08-01 09:29:25
2024-08-01 08:16:00
2024-08-01 08:17:00
2024-08-01 08:17:00
2024-09-19 09:04:13
2024-09-23 08:40:00
2024-09-14 08:34:07
2024-09-03 08:40:00
2024-10-16 08:30:00
2024-10-18 08:02:00
2024-10-08 08:26:00
2024-10-15 09:36:00</t>
  </si>
  <si>
    <t>SCWH0301240710004576
SCWH0301240104003004
SCWH0301240104003010
SCWH0301240104003164
SCWH0301240729002279
SCWH0301240729002276
SCWH0301240104013899
SCWH0301240104013902
SCWH0301240104013904
SCWH0301240104013903
SCWH0301240108005875
SCWH0301240108005878
SCWH0301240104013897
SCWH0301240104013901
SCWH0301240104013906
SCWH0301240104013905
SCWH0301240108005876
SCWH0301240108005877
SCWH0301240104003167
SCWH0301240104013896
SCWH0301240104013898
SCWH0301240108005889
SCWH0301240912005742
SCWH0301240104003198
SCWH0301240104003199
SCWH0301240912005751
SCWH0301240104003310
SCWH0301240912005744
SCWH0301240104003313</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</si>
  <si>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广州市导线连接位置红外测温：合成绝缘子红外测温：110kV芳花增甲乙线冲口甲乙支线10-#12跨越高速铁路测温（2024年8月第二次）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110kV芳花增甲线、110kV芳花增乙线导线连接位置红外测温：合成绝缘子（避雷器）红外测温：110kV芳花增甲线#21-#27、110kV芳花增乙线#21-#27塔段红外测温（2024年第2次）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110kV芳花增甲线；110kV芳花增乙线；无人机精细化巡线：机巡线路巡视（7-9月精细化）：(Ⅱ级)110kV芳花增甲线#01-#05；(Ⅱ级)110kV芳花增乙线#01-#05；
110kV芳花增甲线；110kV芳花增乙线；110kV芳花增甲线冲口甲支线；110kV芳花增乙线冲口乙支线；无人机精细化巡线：机巡线路巡视（7-9月精细化）：(Ⅱ级)110kV芳花增甲线#06-#20；(Ⅱ级)110kV芳花增乙线#06-#20；(Ⅱ级)110kV芳花增甲线冲口甲支线#00-#02；(Ⅱ级)110kV芳花增乙线冲口乙支线#00-#02；
110kV芳花增甲线、110kV芳花增乙线导线连接位置红外测温：合成绝缘子（避雷器）红外测温：110kV芳花增甲乙线#01-#05塔段红外测温（2024年第2次）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110kV芳花增甲线冲口甲支线；110kV芳花增乙线冲口乙支线；无人机精细化巡线：机巡线路巡视（7-9月精细化）：(Ⅱ级)110kV芳花增甲线冲口甲支线#03-#11；(Ⅱ级)110kV芳花增乙线冲口乙支线#03-#11；
110kV芳花增甲线冲口甲支线；110kV芳花增乙线冲口乙支线；无人机精细化巡线：机巡线路巡视（7-9月精细化）：(Ⅱ级)110kV芳花增甲线冲口甲支线#12-#18；(Ⅱ级)110kV芳花增乙线冲口乙支线#12-#18；
广州市导线连接位置红外测温：合成绝缘子红外测温：110kV芳花增甲乙线冲口甲乙支线#10-#12重要跨越测温（2024年8月）
110kV芳花增甲线冲口甲支线、110kV芳花增乙线冲口乙支线导线连接位置红外测温：合成绝缘子（避雷器）红外测温：110kV芳花增甲线冲口甲支线#12-#18、110kV芳花增乙线冲口乙支线#12-#18塔段红外测温（2024年第2次）
110kV芳花增甲线冲口甲支线、110kV芳花增乙线冲口乙支线导线连接位置红外测温：合成绝缘子（避雷器）红外测温：110kV芳花增甲线冲口甲支线#03-#11、110kV芳花增乙线冲口乙支线#03-#11塔段红外测温（2024年第2次）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广州市导线连接位置红外测温：合成绝缘子红外测温：110kV芳花增甲乙线冲口甲乙支线10-#12跨越高速铁路测温（2024年9月第二次）
广州市导线连接位置红外测温：合成绝缘子红外测温：110kV芳花增甲乙线冲口甲乙支线#10-#12重要跨越测温（2024年9月）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广州市导线连接位置红外测温：合成绝缘子红外测温：110kV芳花增甲乙线冲口甲乙支线#10-#12重要跨越测温（2024年10月）
</t>
  </si>
  <si>
    <t>#10-#12
#10-#11
#10-#12
#01-#52
#01-#23
#01-#23
#05-#06
#09-#10
#11-#12
#00-#01
#01-#25
#01-#16
#01-#02
#05-#07
#01-#45
#01-#02
#06-#07
#06-#08
#01-#35
#01-#90
#01-#127
#01-#35
#01-#44
#01-#23
#01-#32
#01-#16
#71-#101
#74-#105
#07-#08
#02-#03
#09-#10
#34-#35
#07-#08
#02-#03
#09-#10
#35-#36
#20-#21
#20-#21
#20-#21
#18-#19
#14-#15
#03-#04
#85-#86
#54-#55
#19-#20
#31-#32
#07-#08
#97-#98
#55-#56
#20-#21
#86-#87
#92-#93</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</si>
  <si>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</si>
  <si>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</si>
  <si>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</si>
  <si>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</si>
  <si>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</si>
  <si>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2024-01-24 09:34:05
2024-01-10 10:51:22
2024-01-24 09:34:05
2024-01-10 10:51:22
2024-02-28 08:40:00
2024-02-28 08:22:00
2024-02-04 08:33:00
2024-02-04 08:36:00
2024-01-24 09:34:05
2024-01-10 10:51:22
2024-06-22 08:00:00</t>
  </si>
  <si>
    <t>SCWH0301240104005504
SCWH0301240104005482
SCWH0301240104005504
SCWH0301240104005482
SCWH0301240104004057
SCWH0301240105001989
SCWH0301240105001646
SCWH0301240104004636
SCWH0301240104005504
SCWH0301240104005482
SCWH0301240108005913</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</si>
  <si>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</si>
  <si>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</si>
  <si>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</si>
  <si>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</si>
  <si>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</si>
  <si>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</si>
  <si>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</si>
  <si>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2024-01-24 09:34:05
2024-01-10 10:51:22
2024-01-24 09:34:05
2024-01-10 10:51:22
2024-02-28 08:40:00
2024-02-28 08:22:00
2024-02-10 08:00:00
2024-02-13 08:05:00
2024-02-12 08:00:00
2024-02-11 08:00:00
2024-02-09 08:00:00
2024-02-08 09:02:00
2024-02-04 08:33:00
2024-02-04 08:36:00
2024-01-24 09:34:05
2024-01-10 10:51:22
2024-06-22 08:30:00</t>
  </si>
  <si>
    <t>SCWH0301240104005504
SCWH0301240104005482
SCWH0301240104005504
SCWH0301240104005482
SCWH0301240104004057
SCWH0301240105001989
SCWH0301240124025532
SCWH0301240124025535
SCWH0301240124025534
SCWH0301240124025533
SCWH0301240124025531
SCWH0301240205008658
SCWH0301240105001646
SCWH0301240104004636
SCWH0301240104005504
SCWH0301240104005482
SCWH0301240108005914</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</si>
  <si>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110kV芳联福线无人机巡视、测量作业：机巡线路巡视（4-6月点云测量）：110kV芳联福线#01-#14（外委执行，线路已全线改电缆）
</t>
  </si>
  <si>
    <t>#01-#14</t>
  </si>
  <si>
    <t>蚌郭甲线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</si>
  <si>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</si>
  <si>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</si>
  <si>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</si>
  <si>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郭嘉线</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</si>
  <si>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</si>
  <si>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</si>
  <si>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
2024-08-21 08:41:00
2024-08-20 08:33:00
2024-08-01 08:30:00
2024-08-13 08:38:00
2024-08-08 08:46:00
2024-10-16 08:29:00</t>
  </si>
  <si>
    <t>SCWH0301240710004576
SCWH0301240104003006
SCWH0301240104012746
SCWH0301240104003005
SCWH0301240104012749
SCWH0301240104012754
SCWH0301240104012750
SCWH0301240104012741
SCWH0301240108005853
SCWH0301240104012742
SCWH0301240104003008
SCWH0301240104003160
SCWH0301240729002279
SCWH0301240729002276
SCWH0301240104003166
SCWH0301240104003161
SCWH0301240104003316</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</si>
  <si>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t>
  </si>
  <si>
    <t>#20-#21
#22-#23
#23-#24</t>
  </si>
  <si>
    <t>蚌郭甲线广北泉溪甲支线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</si>
  <si>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</si>
  <si>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</si>
  <si>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</si>
  <si>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</si>
  <si>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</si>
  <si>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</si>
  <si>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</si>
  <si>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</si>
  <si>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</si>
  <si>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蚌郭乙线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</si>
  <si>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
2024-08-21 08:41:00
2024-08-20 08:33:00
2024-08-01 08:30:00
2024-08-08 08:46:00
2024-10-16 08:29:00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</si>
  <si>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
SCWH0301240104003160
SCWH0301240729002279
SCWH0301240729002276
SCWH0301240104003161
SCWH0301240104003316</t>
  </si>
  <si>
    <t>郭江线</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</si>
  <si>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广州市导线连接位置红外测温：合成绝缘子红外测温：110kV蚌郭甲线#23-#24、110kV蚌郭乙线#22-#23、110kV郭北泉线#20-#21跨越高速铁路测温（2024年10月第二次）
</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</si>
  <si>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</si>
  <si>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</si>
  <si>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</si>
  <si>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</si>
  <si>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</si>
  <si>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
2024-08-21 08:41:00
2024-08-20 08:33:00
2024-08-01 08:30:00
2024-08-08 08:46:00
2024-09-23 08:40:00
2024-09-18 08:35:00
2024-09-03 08:31:00
2024-10-16 08:30:00
2024-10-16 08:29:00
2024-10-08 08:26:00
2024-10-09 09:09:10
2024-10-09 09:53:13
2024-10-09 09:03:00
2024-10-09 09:03:00
2024-10-08 08:39:00</t>
  </si>
  <si>
    <t>SCWH0301240710004576
SCWH0301240104003006
SCWH0301240104003008
SCWH0301240104003160
SCWH0301240729002279
SCWH0301240729002276
SCWH0301240104003161
SCWH0301240912005742
SCWH0301240104003185
SCWH0301240104003195
SCWH0301240912005751
SCWH0301240104003316
SCWH0301240912005744
SCWH0301240104012772
SCWH0301240104012759
SCWH0301240104012761
SCWH0301240104012763
SCWH0301240104003320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</si>
  <si>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广州市导线连接位置红外测温：合成绝缘子红外测温：110kV郭嘉线#20-#21、110kV郭江线#20-#21、110kV郭北泉线#20-#21跨越高速铁路测温（2024年8月第二次）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广州市导线连接位置红外测温：合成绝缘子红外测温：110kV郭嘉线#20-#21、110kV郭江线#20-#21、110kV郭北泉线#20-#21跨越高速铁路测温（2024年9月第二次）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广州市导线连接位置红外测温：合成绝缘子红外测温：110kV蚌郭甲线#23-#24、110kV蚌郭乙线#22-#23、110kV郭北泉线#20-#21跨越高速铁路测温（2024年10月第二次）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110kV郭嘉线、110kV郭江线、110kV郭北泉线导线连接位置红外测温：合成绝缘子（避雷器）红外测温：110kV郭北泉线#01-#15塔段红外测温（2024年第2次）
110kV郭北泉线导线连接位置红外测温：合成绝缘子（避雷器）红外测温：110kV郭北泉线#16-#23塔段红外测温（2024年第2次）
110kV郭嘉线、110kV郭江线、110kV郭北泉线导线连接位置红外测温：合成绝缘子（避雷器）红外测温：110kV郭北泉线#16-#23塔段红外测温（2024年第2次）
110kV郭嘉线、110kV郭江线、110kV郭北泉线导线连接位置红外测温：合成绝缘子（避雷器）红外测温：110kV郭北泉线#01-#15塔段红外测温（2024年第2次）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10月）
</t>
  </si>
  <si>
    <t>#20-#23
#16-#17
#02-#03
#34-#35
#30-#31
#28-#29
#20-#23
#16-#17
#02-#03
#34-#35
#30-#31
#28-#29
#20-#23
#17-#18
#01-#02
#58-#61
#53-#55
#24-#27
#16-#20
#11-#12
#02-#03
#31-#32
#22-#23
#18-#19
#14-#17
#07-#09
#05-#06
#03-#04
#01-#02
#59-#62
#54-#56
#24-#28
#17-#21
#12-#13
#06-#07
#02-#03
#01-#15
#16-#23
#16-#23
#01-#15
#10-#11
#10-#12
#01-#52
#01-#23
#01-#23
#05-#06
#09-#10
#11-#12
#00-#01
#01-#25
#01-#16
#01-#02
#05-#07
#01-#45
#01-#02
#06-#07
#06-#08
#01-#35
#01-#90
#01-#127
#01-#35
#01-#44
#01-#23
#01-#32
#01-#16
#71-#101
#74-#105
#20-#21
#22-#23
#23-#24
#07-#08
#02-#03
#09-#10
#35-#36
#20-#21
#20-#21
#20-#21
#18-#19
#14-#15
#03-#04
#85-#86
#54-#55
#19-#20
#31-#32
#07-#08
#97-#98
#55-#56
#20-#21
#86-#87
#92-#93</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</si>
  <si>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</si>
  <si>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</si>
  <si>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</si>
  <si>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</si>
  <si>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</si>
  <si>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</si>
  <si>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</si>
  <si>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</si>
  <si>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</si>
  <si>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</si>
  <si>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
2024-08-01 08:30:00
2024-08-13 08:49:00
2024-08-01 08:17:39
2024-09-09 09:43:53
2024-09-19 09:04:13
2024-09-09 09:43:53
2024-09-19 09:04:13
2024-09-23 08:40:00
2024-09-19 08:12:00
2024-09-19 08:12:00
2024-09-13 09:19:45
2024-09-13 09:44:36
2024-09-13 10:05:25
2024-09-13 09:01:35
2024-09-09 08:57:17
2024-09-09 09:48:12
2024-09-13 08:21:00
2024-09-09 08:57:18
2024-09-09 09:48:13
2024-09-09 08:12:00
2024-09-09 08:12:00
2024-09-05 08:05:00
2024-09-04 08:42:00
2024-10-08 08:26:00
2024-10-11 07:58:00
2024-10-09 08:55:00</t>
  </si>
  <si>
    <t>SCWH0301240104003017
SCWH0301240710004576
SCWH0301240104003012
SCWH0301240729002276
SCWH0301240104003168
SCWH0301240104003169
SCWH0301240105000244
SCWH0301240105000311
SCWH0301240108005886
SCWH0301240108005889
SCWH0301240912005742
SCWH0301240105000964
SCWH0301240105002010
SCWH0301240108005892
SCWH0301240108005891
SCWH0301240108005893
SCWH0301240105000536
SCWH0301240108005888
SCWH0301240108005887
SCWH0301240105002089
SCWH0301240105000295
SCWH0301240105000285
SCWH0301240105001918
SCWH0301240105001889
SCWH0301240104003190
SCWH0301240104003194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</si>
  <si>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</si>
  <si>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</si>
  <si>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</si>
  <si>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</si>
  <si>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</si>
  <si>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</si>
  <si>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</si>
  <si>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
2024-08-20 08:33:00
2024-08-01 08:30:00
2024-08-13 08:49:00
2024-08-01 08:17:39
2024-09-09 09:43:53
2024-09-19 09:04:13
2024-09-09 09:43:53
2024-09-19 09:04:13
2024-09-23 08:40:00
2024-09-19 08:12:00
2024-09-19 08:12:00
2024-09-13 09:01:35
2024-09-13 09:19:45
2024-09-13 09:01:35
2024-09-09 08:57:17
2024-09-09 09:48:12
2024-09-13 08:21:00
2024-09-09 08:57:18
2024-09-09 09:48:13
2024-09-09 08:12:00
2024-09-09 08:12:00
2024-09-05 08:05:00
2024-09-04 08:42:00
2024-10-16 08:30:00
2024-10-18 08:02:00
2024-10-08 08:26:00
2024-10-11 07:58:00
2024-10-09 08:55:00</t>
  </si>
  <si>
    <t>SCWH0301240104003017
SCWH0301240710004576
SCWH0301240716001305
SCWH0301240104003004
SCWH0301240104003012
SCWH0301240729002279
SCWH0301240729002276
SCWH0301240104003168
SCWH0301240104003169
SCWH0301240105000244
SCWH0301240105000311
SCWH0301240108005886
SCWH0301240108005889
SCWH0301240912005742
SCWH0301240105000964
SCWH0301240105002010
SCWH0301240108005890
SCWH0301240108005892
SCWH0301240105000536
SCWH0301240108005888
SCWH0301240108005887
SCWH0301240105002089
SCWH0301240105000295
SCWH0301240105000285
SCWH0301240105001918
SCWH0301240105001889
SCWH0301240104003190
SCWH0301240104003194
SCWH0301240912005751
SCWH0301240104003310
SCWH0301240912005744
SCWH0301240104003318
SCWH0301240104003311</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</si>
  <si>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220kV花罗甲线；220kV花泮线；无人机精细化巡线：机巡线路巡视（7-9月精细化）：(Ⅱ级)220kV花罗甲线#06-#11；(Ⅱ级)220kV花泮线#06-#11；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220kV花罗甲线、220kV花泮线导线连接位置红外测温：合成绝缘子（避雷器）红外测温：220kV花罗甲线#06-#11、220kV花泮线#06-#11塔段红外测温（2024年第2次）
220kV花罗甲线 、220kV花泮线、110kV花桃甲线 、110kV花桃乙线导线连接位置红外测温：合成绝缘子（避雷器）红外测温：220kV花罗甲线#01-#05 、220kV花泮线#01-#05、110kV花桃甲线#01-#03 、110kV花桃乙线#01-#03塔段红外测温（2024年第2次）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 220kV泮罗线、 220kV花泮线导线连接位置红外测温：合成绝缘子（避雷器）红外测温：220kV花罗甲线#27-#36、 220kV泮罗线#09-#23、220kV花泮线#27-#44塔段红外测温（2024年第2次）
220kV花罗甲线；220kV花泮线；无人机精细化巡线：机巡线路巡视（7-9月精细化）：(Ⅱ级)220kV花罗甲线#18-#26；(Ⅱ级)220kV花泮线#18-#26；
220kV花罗甲线；220kV花泮线；无人机精细化巡线：机巡线路巡视（7-9月精细化）：(Ⅱ级)220kV花罗甲线#12-#17；(Ⅱ级)220kV花泮线#12-#17；
220kV花罗甲线、 220kV泮罗线、 220kV花泮线导线连接位置红外测温：合成绝缘子（避雷器）红外测温：220kV花罗甲线#27-#36、 220kV泮罗线#09-#23、220kV花泮线#27-#44塔段红外测温（2024年第2次）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220kV花罗甲线、220kV花泮线导线连接位置红外测温：合成绝缘子（避雷器）红外测温：220kV花罗甲线#18-#26、220kV花泮线#18-#26塔段红外测温（2024年第2次）
220kV花罗甲线、220kV花泮线导线连接位置红外测温：合成绝缘子（避雷器）红外测温：220kV花罗甲线#12-#17、220kV花泮线#12-#17塔段红外测温（2024年第2次）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广州市导线连接位置红外测温：合成绝缘子红外测温：220kV花罗甲线#05-#06、#08-#09、#16-#17、#25-#26，220kV花泮线#05-#06、#08-#09，#16-#17、#25-#26，110kV花山彩甲乙线#05-#06重要跨越测温（2024年9月）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</si>
  <si>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#05-#06
#25-#26
#16-#17
#08-#09
#05-#06
#25-#26
#16-#17
#08-#09
#05-#06
#10-#11
#10-#12
#01-#52
#01-#23
#01-#23
#05-#06
#09-#10
#11-#12
#00-#01
#01-#25
#01-#16
#01-#02
#05-#07
#01-#45
#01-#02
#06-#07
#06-#08
#01-#35
#01-#90
#01-#127
#01-#35
#01-#44
#01-#23
#01-#32
#01-#16
#71-#101
#74-#105
#07-#08
#02-#03
#09-#10
#34-#35
#07-#08
#02-#03
#09-#10
#35-#36
#20-#21
#20-#21
#20-#21
#18-#19
#14-#15
#03-#04
#85-#86
#54-#55
#19-#20
#31-#32
#07-#08
#97-#98
#55-#56
#20-#21
#86-#87
#92-#93</t>
  </si>
  <si>
    <t>花山彩甲线</t>
  </si>
  <si>
    <t>2024-01-24 09:34:05
2024-01-10 10:51:22
2024-01-19 09:08:00
2024-01-19 08:45:00
2024-01-15 08:45:00
2024-01-24 09:34:05
2024-01-10 10:51:22
2024-02-28 08:40:00
2024-02-28 08:40:00
2024-02-10 08:31:00
2024-02-08 08:38:41
2024-02-06 08:43:00
2024-01-24 09:34:05
2024-01-10 10:51:22
2024-06-22 08:00:00
2024-10-24 09:14:06
2024-10-24 09:14:06</t>
  </si>
  <si>
    <t>SCWH0301240104005504
SCWH0301240104005482
SCWH0301240117001845
SCWH0301240117001865
SCWH0301231224002699
SCWH0301240104005504
SCWH0301240104005482
SCWH0301240104004464
SCWH0301240105002430
SCWH0301240205008668
SCWH0301240205008662
SCWH0301240104004633
SCWH0301240104005504
SCWH0301240104005482
SCWH0301240108005922
SCWH0301240925010337
SCWH0301240925010341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</si>
  <si>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t>
  </si>
  <si>
    <t>#01-#17</t>
  </si>
  <si>
    <t>花山彩乙线</t>
  </si>
  <si>
    <t>2024-01-24 09:34:05
2024-01-10 10:51:22
2024-01-19 09:08:00
2024-01-19 08:45:00
2024-01-15 08:45:00
2024-01-02 08:35:00
2024-01-24 09:34:05
2024-01-10 10:51:22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
2024-08-01 08:30:00
2024-08-13 08:49:00
2024-09-23 08:40:00
2024-09-04 08:42:00
2024-10-24 09:14:06
2024-10-24 09:14:06
2024-10-08 08:26:00
2024-10-11 07:58:00</t>
  </si>
  <si>
    <t>SCWH0301240104005504
SCWH0301240104005482
SCWH0301240117001845
SCWH0301240117001865
SCWH0301231224002699
SCWH0301231225018169
SCWH0301240104005504
SCWH0301240104005482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
SCWH0301240729002276
SCWH0301240104003168
SCWH0301240912005742
SCWH0301240104003194
SCWH0301240925010337
SCWH0301240925010341
SCWH0301240912005744
SCWH0301240104003318</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</si>
  <si>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广州市导线连接位置红外测温：合成绝缘子红外测温：220kV花罗甲线#05-#06、#08-#09、#16-#17、#25-#26，220kV花泮线#05-#06、#08-#09，#16-#17、#25-#26，110kV花山彩甲乙线#05-#06重要跨越测温（2024年8月）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广州市导线连接位置红外测温：合成绝缘子红外测温：220kV花罗甲线#05-#06、#08-#09、#16-#17、#25-#26，220kV花泮线#05-#06、#08-#09，#16-#17、#25-#26，110kV花山彩甲乙线#05-#06重要跨越测温（2024年9月）
110kV涌峰乙线坦尾甲支线、110kV花山彩甲线、110kV花山彩乙线导线连接位置红外测温：合成绝缘子（避雷器）红外测温：110kV涌峰乙线坦尾甲支线#04、110kV花山彩甲线#08、110kV花山彩乙线#08塔段红外测温（机巡补录）
110kV涌峰乙线坦尾甲支线、110kV花山彩甲线、110kV花山彩乙线无人机精细化巡视：110kV涌峰乙线坦尾甲支线#04、110kV花山彩甲线#08、110kV花山彩乙线#08（机巡补录）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广州市导线连接位置红外测温：合成绝缘子红外测温：220kV花罗甲线#05-#06、#08-#09、#16-#17、#25-#26，220kV花泮线#05-#06、#08-#09，#16-#17、#25-#26，110kV花山彩甲乙线#05-#06重要跨越测温（2024年10月）
</t>
  </si>
  <si>
    <t>#05-#06
#25-#26
#16-#17
#08-#09
#05-#06
#25-#26
#16-#17
#08-#09
#05-#06
#10-#11
#10-#12
#01-#52
#01-#23
#01-#23
#05-#06
#09-#10
#11-#12
#00-#01
#01-#25
#01-#16
#01-#02
#05-#07
#01-#45
#01-#02
#06-#07
#06-#08
#01-#35
#01-#90
#01-#127
#01-#35
#01-#44
#01-#23
#01-#32
#01-#16
#71-#101
#74-#105</t>
  </si>
  <si>
    <t>花桃甲线</t>
  </si>
  <si>
    <t>2024-01-24 09:34:05
2024-01-10 10:51:22
2024-01-30 08:30:00
2024-01-26 08:25:00
2024-01-26 08:27:00
2024-01-19 09:08:00
2024-01-19 08:45:00
2024-01-24 09:34:05
2024-01-10 10:51:22
2024-02-28 08:40:00
2024-02-28 08:40:00
2024-02-10 08:31:00
2024-02-09 08:44:20
2024-02-08 08:38:41
2024-02-06 08:40:00
2024-02-07 08:33:00
2024-01-24 09:34:05
2024-01-10 10:51:22
2024-04-08 08:20:00
2024-05-28 08:07:00
2024-06-22 08:32:00
2024-06-26 08:24:00</t>
  </si>
  <si>
    <t>SCWH0301240104005504
SCWH0301240104005482
SCWH0301231225015561
SCWH0301231224004410
SCWH0301231225027980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</si>
  <si>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</si>
  <si>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</si>
  <si>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2024-07-31 08:44:00
2024-08-06 08:19:00
2024-09-19 09:04:13
2024-09-19 09:57:24
2024-09-19 09:04:13
2024-09-19 08:12:00
2024-09-19 08:12:00
2024-09-19 08:12:00
2024-10-12 07:50:00</t>
  </si>
  <si>
    <t>SCWH0301240620000119
SCWH0301240718007301
SCWH0301240105000311
SCWH0301240105000300
SCWH0301240108005889
SCWH0301240105002010
SCWH0301240820000055
SCWH0301240105001930
SCWH0301240919000196</t>
  </si>
  <si>
    <t xml:space="preserve">110kV花桃甲线导线连接位置红外测温：合成绝缘子红外测温：110kV花桃甲线#07-#08塔段A相预绞丝；110kV涌峰乙山村甲支线#06-#07（2024年7月）
110kV花桃甲线导线连接位置红外测温：合成绝缘子红外测温：110kV花桃甲线#07-#08塔段A相预绞丝；110kV涌峰乙山村甲支线#06-#07（2024年8月）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110kV花桃甲线导线连接位置红外测温：合成绝缘子红外测温：110kV花桃甲线#07-#08塔段A相预绞丝（2024年9月）
110kV花桃甲线 、110kV花桃乙线导线连接位置红外测温：合成绝缘子（避雷器）红外测温：110kV花桃甲线#04-#12 、110kV花桃乙线#04-#13塔段红外测温（2024年第2次）
110kV花桃甲线导线连接位置红外测温：合成绝缘子红外测温：110kV花桃甲线#07-#08塔段A相预绞丝（2024年10月）
</t>
  </si>
  <si>
    <t>#07-#08</t>
  </si>
  <si>
    <t>花桃乙线</t>
  </si>
  <si>
    <t>2024-01-24 09:34:05
2024-01-10 10:51:22
2024-01-26 08:25:00
2024-01-26 08:27:00
2024-01-22 08:50:00
2024-01-22 08:50:00
2024-01-19 09:08:00
2024-01-19 08:45:00
2024-01-24 09:34:05
2024-01-10 10:51:22
2024-02-28 08:40:00
2024-02-28 08:40:00
2024-02-10 08:31:00
2024-02-09 08:44:20
2024-02-08 08:38:41
2024-02-06 08:40:00
2024-02-07 08:33:00
2024-01-24 09:34:05
2024-01-10 10:51:22
2024-06-22 08:32:00</t>
  </si>
  <si>
    <t>SCWH0301240104005504
SCWH0301240104005482
SCWH0301231224004410
SCWH0301231225027980
SCWH0301231225027950
SCWH0301231224004411
SCWH0301240117001845
SCWH0301240117001865
SCWH0301240104005504
SCWH0301240104005482
SCWH0301240104004574
SCWH0301240105002430
SCWH0301240205008668
SCWH0301240205008671
SCWH0301240205008662
SCWH0301240104004634
SCWH0301240123042491
SCWH0301240104005504
SCWH0301240104005482
SCWH0301240108005925</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</si>
  <si>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</si>
  <si>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</si>
  <si>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2024-09-19 09:04:13
2024-09-19 09:57:24
2024-09-19 09:04:13
2024-09-19 08:12:00
2024-09-19 08:12:00</t>
  </si>
  <si>
    <t>SCWH0301240105000311
SCWH0301240105000300
SCWH0301240108005889
SCWH0301240105002010
SCWH0301240105001930</t>
  </si>
  <si>
    <t xml:space="preserve">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220kV花罗甲线；220kV花泮线；110kV芳花增甲线；110kV芳花增乙线；110kV花桃甲线；110kV花桃乙线；无人机精细化巡线：机巡线路巡视（7-9月精细化）：(Ⅱ级)220kV花罗甲线#01-#05；(Ⅱ级)220kV花泮线#01-#05；(Ⅱ级)110kV芳花增甲线#25-#27；(Ⅱ级)110kV芳花增乙线#25-#27；(Ⅱ级)110kV花桃甲线#01-#03；(Ⅱ级)110kV花桃乙线#01-#03；
220kV花罗甲线 、220kV花泮线、110kV花桃甲线 、110kV花桃乙线导线连接位置红外测温：合成绝缘子（避雷器）红外测温：220kV花罗甲线#01-#05 、220kV花泮线#01-#05、110kV花桃甲线#01-#03 、110kV花桃乙线#01-#03塔段红外测温（2024年第2次）
110kV花桃甲线 、110kV花桃乙线导线连接位置红外测温：合成绝缘子（避雷器）红外测温：110kV花桃甲线#04-#12 、110kV花桃乙线#04-#13塔段红外测温（2024年第2次）
</t>
  </si>
  <si>
    <t>#04-#13
#04-#12
#01-#03
#01-#03
#01-#05
#01-#05
#01-#03
#01-#03
#25-#27
#25-#27
#01-#05
#01-#05
#04-#13
#04-#12
#01-#03
#01-#03
#01-#05
#01-#05</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</si>
  <si>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</si>
  <si>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</si>
  <si>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</si>
  <si>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</si>
  <si>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</si>
  <si>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</si>
  <si>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</si>
  <si>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</si>
  <si>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</si>
  <si>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</si>
  <si>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#01-#11</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</si>
  <si>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</si>
  <si>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</si>
  <si>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</si>
  <si>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</si>
  <si>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</si>
  <si>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
2024-08-21 08:43:00
2024-08-20 08:33:00
2024-08-01 08:30:00
2024-08-02 08:20:00
2024-09-23 08:40:00
2024-09-18 08:34:00
2024-09-04 08:19:59
2024-10-16 08:30:00
2024-10-16 08:30:00
2024-10-08 08:26:00
2024-10-15 08:25:00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</si>
  <si>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
SCWH0301240104003158
SCWH0301240729002279
SCWH0301240729002276
SCWH0301240104003157
SCWH0301240912005742
SCWH0301240104003189
SCWH0301240104003186
SCWH0301240912005751
SCWH0301240104003315
SCWH0301240912005744
SCWH0301240104003314</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</si>
  <si>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广州市导线连接位置红外测温：合成绝缘子红外测温：500kV罗北甲线#91-#92、500kV罗北乙线#86-#87跨越高速铁路测温（2024年8月第二次）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广州市导线连接位置红外测温：合成绝缘子红外测温：500kV罗北甲线#74-#75、#78-#80、#86-#89、#91-#94、#97-#98，#102-#103、500kV罗北乙线#71-#72、#74-#77、#82-#84、#86-#89、#93-#94，#98-#99塔段重要跨越测温（2024年8月）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广州市导线连接位置红外测温：合成绝缘子红外测温：500kV罗北甲线#91-#92、500kV罗北乙线#86-#87跨越高速铁路测温（2024年9月第二次）
广州市导线连接位置红外测温：合成绝缘子红外测温：500kV罗北甲线#74-#75、#78-#80、#86-#89、#91-#94、#97-#98，#102-#103、500kV罗北乙线#71-#72、#74-#77、#82-#84、#86-#89、#93-#94，#98-#99塔段重要跨越测温（2024年9月）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广州市导线连接位置红外测温：合成绝缘子红外测温：500kV罗北甲线#91-#92、500kV罗北乙线#86-#87跨越高速铁路测温（2024年10月第二次）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广州市导线连接位置红外测温：合成绝缘子红外测温：500kV罗北甲线#74-#75、#78-#80、#86-#89、#91-#94、#97-#98，#102-#103、500kV罗北乙线#71-#72、#74-#77、#82-#84、#86-#89、#93-#94，#98-#99塔段重要跨越测温（2024年10月）
</t>
  </si>
  <si>
    <t>#98-#99
#93-#94
#86-#89
#82-#84
#74-#77
#71-#72
#102-#103
#97-#98
#91-#94
#86-#89
#78-#80
#74-#75
#10-#11
#10-#12
#01-#52
#01-#23
#01-#23
#05-#06
#09-#10
#11-#12
#00-#01
#01-#25
#01-#16
#01-#02
#05-#07
#01-#45
#01-#02
#06-#07
#06-#08
#01-#35
#01-#90
#01-#127
#01-#35
#01-#44
#01-#23
#01-#32
#01-#16
#71-#101
#74-#105
#86-#87
#91-#92
#07-#08
#02-#03
#09-#10
#35-#36
#20-#21
#20-#21
#20-#21
#18-#19
#14-#15
#03-#04
#85-#86
#54-#55
#19-#20
#31-#32
#07-#08
#97-#98
#55-#56
#20-#21
#86-#87
#92-#93</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</si>
  <si>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</si>
  <si>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</si>
  <si>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</si>
  <si>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</si>
  <si>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</si>
  <si>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</si>
  <si>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2024-01-04 08:36:00
2024-02-04 08:30:00
2024-03-13 08:40:00
2024-04-18 08:38:00
2024-04-17 08:50:00
2024-04-16 08:30:00
2024-04-02 09:34:49
2024-04-02 09:56:49
2024-04-02 09:34:49
2024-04-09 08:31:00
2024-04-10 08:43:00
2024-04-10 08:44:00
2024-04-09 08:32:00
2024-04-08 09:16:00
2024-04-02 09:04:00
2024-04-02 09:03:00
2024-05-09 08:35:00
2024-05-06 08:58:00
2024-06-23 08:00:00
2024-06-26 08:34:00
2024-06-17 08:35:00
2024-06-04 08:39:00
2024-07-24 08:31:00
2024-07-15 08:40:00
2024-07-17 08:24:00
2024-08-01 08:30:00
2024-08-05 08:39:00
2024-09-23 08:40:00
2024-09-03 08:19:00
2024-10-31 08:22:00
2024-07-17 09:56:02
2024-10-08 08:26:00
2024-10-10 08:36:00
2024-10-10 08:37:00
2024-10-10 08:37:00
2024-10-10 08:37:00</t>
  </si>
  <si>
    <t>SCWH0301231225018156
SCWH0301240104001098
SCWH0301240104001460
SCWH0301240108005797
SCWH0301240108005798
SCWH0301240108005796
SCWH0301240104006715
SCWH0301240108005799
SCWH0301240108005795
SCWH0301240329000245
SCWH0301240104006818
SCWH0301240104006808
SCWH0301240104006802
SCWH0301240104006774
SCWH0301240104006791
SCWH0301240104002552
SCWH0301240428000204
SCWH0301240104002855
SCWH0301240108005931
SCWH0301240108005930
SCWH0301240613003130
SCWH0301240104002936
SCWH0301240104003019
SCWH0301240710004576
SCWH0301240715001417
SCWH0301240729002276
SCWH0301240104003159
SCWH0301240912005742
SCWH0301240104003196
SCWH0301240104003323
SCWH0301241010004724
SCWH0301240912005744
SCWH0301240104006595
SCWH0301240104006690
SCWH0301240104006624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</si>
  <si>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110kV罗槎线无人机巡视、测量作业：机巡线路巡视（4-6月点云测量）：110kV罗槎线#01-#23（外委执行）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110kV罗槎线导线连接位置红外测温：合成绝缘子红外测温：重载线路110kV罗槎线#01-#23、110kV罗槎线同德乙支线#00-#10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110kV罗槎线同德乙支线导线连接位置红外测温：合成绝缘子（避雷器）红外测温：110kV罗槎线同德乙支线#09塔段红外测温（2024年第二次）（7月份大负荷测温代替）
110kV罗槎线导线连接位置红外测温：合成绝缘子（避雷器）红外测温：110kV罗槎线#20-#23塔段红外测温（2024年）（7月份大负荷测温代替）
110kV罗槎线导线连接位置红外测温：合成绝缘子（避雷器）红外测温：110kV罗槎线#01-#11塔段红外测温（2024年第二次）（7月份大负荷测温代替）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</si>
  <si>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#01-#11
#20-#23
#10-#11
#10-#12
#01-#52
#01-#23
#01-#23
#05-#06
#09-#10
#11-#12
#00-#01
#01-#25
#01-#16
#01-#02
#05-#07
#01-#45
#01-#02
#06-#07
#06-#08
#01-#35
#01-#90
#01-#127
#01-#35
#01-#44
#01-#23
#01-#32
#01-#16
#71-#101
#74-#105
#00-#09
#01-#23
#05-#07
#00-#01
#00-#01
#15-#16
#11-#12
#02-#03
#11-#12
#02-#03</t>
  </si>
  <si>
    <t>罗槎线同德乙支线</t>
  </si>
  <si>
    <t>2024-01-04 08:36:00
2024-02-04 08:30:00
2024-03-13 08:40:00
2024-04-18 08:38:00
2024-04-02 09:34:49
2024-04-02 09:34:49
2024-04-09 08:32:00
2024-04-08 09:16:00
2024-04-02 09:03:00
2024-05-06 08:58:00
2024-06-23 08:00:00
2024-06-04 08:39:00
2024-07-24 08:31:00
2024-07-17 08:24:00
2024-08-05 08:39:00
2024-09-03 08:19:00
2024-10-31 08:22:00
2024-07-17 09:56:02
2024-10-10 08:36:00
2024-10-10 08:37:00</t>
  </si>
  <si>
    <t>SCWH0301231225018156
SCWH0301240104001098
SCWH0301240104001460
SCWH0301240108005797
SCWH0301240104006715
SCWH0301240108005795
SCWH0301240104006802
SCWH0301240104006774
SCWH0301240104002552
SCWH0301240104002855
SCWH0301240108005931
SCWH0301240104002936
SCWH0301240104003019
SCWH0301240715001417
SCWH0301240104003159
SCWH0301240104003196
SCWH0301240104003323
SCWH0301241010004724
SCWH0301240104006595
SCWH0301240104006664</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</si>
  <si>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110kV罗槎线同德乙支线无人机巡视、测量作业：机巡线路巡视（4-6月点云测量）：110kV罗槎线同德乙支线#00-#09（外委执行）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110kV罗槎线导线连接位置红外测温：合成绝缘子红外测温：重载线路110kV罗槎线#01-#23、110kV罗槎线同德乙支线#00-#10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110kV罗槎线、110kV罗槎线同德乙支线导线连接位置红外测温：合成绝缘子（避雷器）红外测温：110kV罗槎线#01-#23、110kV罗槎线同德乙支线#00-#09塔段
110kV罗槎线同德乙支线导线连接位置红外测温：合成绝缘子（避雷器）红外测温：110kV罗槎线同德乙支线#09塔段红外测温（2024年第二次）（7月份大负荷测温代替）
110kV罗槎线、110kV罗槎线同德乙支线导线连接位置红外测温：合成绝缘子（避雷器）红外测温：110kV罗槎线#12-#19、110kV罗槎线同德乙支线#00-#08塔段红外测温（2024年第二次）（7月份大负荷测温代替）
</t>
  </si>
  <si>
    <t>#00-#08
#12-#19
#00-#09
#01-#23
#05-#07
#00-#01
#00-#01
#15-#16
#11-#12
#02-#03
#11-#12
#02-#03</t>
  </si>
  <si>
    <t>罗石线</t>
  </si>
  <si>
    <t>2024-01-04 08:36:00
2024-02-04 08:30:00
2024-03-13 08:40:00
2024-04-18 08:38:00
2024-04-17 08:50:00
2024-04-16 08:30:00
2024-04-15 08:27:00
2024-04-15 08:26:00
2024-04-02 09:34:49
2024-04-02 09:56:49
2024-04-02 09:34:49
2024-04-09 08:31:00
2024-04-10 08:43:00
2024-04-10 08:44:00
2024-04-09 08:32:00
2024-04-08 09:16:00
2024-04-07 08:23:00
2024-04-08 08:25:00
2024-04-02 09:04:00
2024-04-02 09:03:00
2024-05-09 08:35:00
2024-05-06 08:58:00
2024-06-23 08:35:00
2024-06-23 09:00:00
2024-06-17 08:35:00
2024-06-04 08:39:00</t>
  </si>
  <si>
    <t>SCWH0301231225018156
SCWH0301240104001098
SCWH0301240104001460
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
SCWH0301240428000204
SCWH0301240104002855
SCWH0301240108005933
SCWH0301240108005932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</si>
  <si>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110kV罗石线无人机巡视、测量作业：机巡线路巡视（4-6月点云测量）：110kV罗石线#01-#39（外委执行）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</si>
  <si>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#01-#39
#00-#10</t>
  </si>
  <si>
    <t>2024-07-24 08:31:00
2024-07-15 08:40:00
2024-08-01 08:30:00
2024-08-05 10:14:35
2024-08-06 10:14:47
2024-08-06 08:27:00
2024-08-06 08:28:00
2024-08-06 08:35:00
2024-08-05 09:02:11
2024-08-05 09:27:29
2024-08-05 09:02:11
2024-08-02 09:37:45
2024-08-05 08:39:00
2024-08-05 08:32:00
2024-08-05 08:32:00
2024-08-02 08:57:21
2024-08-02 08:46:00
2024-08-02 08:47:00
2024-09-29 08:56:34
2024-09-23 08:40:00
2024-09-17 08:10:00
2024-09-11 08:15:00
2024-09-03 08:19:00
2024-10-31 08:22:00
2024-10-08 08:26:00</t>
  </si>
  <si>
    <t>SCWH0301240104003019
SCWH0301240710004576
SCWH0301240729002276
SCWH0301240104013992
SCWH0301240104013997
SCWH0301240104013993
SCWH0301240104013990
SCWH0301240104013995
SCWH0301240104013991
SCWH0301240104013999
SCWH0301240108005872
SCWH0301240104013998
SCWH0301240104003159
SCWH0301240104013989
SCWH0301240104013994
SCWH0301240104013996
SCWH0301240104013987
SCWH0301240104013988
SCWH0301240905003088
SCWH0301240912005742
SCWH0301240913000046
SCWH0301240719010143
SCWH0301240104003196
SCWH0301240104003323
SCWH0301240912005744</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</si>
  <si>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110kV罗石线导线连接位置红外测温：合成绝缘子（避雷器）红外测温：110kV罗石线#01-#11塔段红外测温（2024年第2次）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110kV罗石线同德甲支线无人机精细化巡线：机巡线路巡视（7-9月精细化）：(Ⅱ级)110kV罗石线同德甲支线#00-#08；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</si>
  <si>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#05-#07
#00-#01
#00-#01
#15-#16
#11-#12
#02-#03
#11-#12
#02-#03</t>
  </si>
  <si>
    <t>罗石线同德甲支线</t>
  </si>
  <si>
    <t>2024-01-04 08:36:00
2024-02-04 08:30:00
2024-03-13 08:40:00
2024-04-18 08:38:00
2024-04-02 09:34:49
2024-04-02 09:34:49
2024-04-09 08:32:00
2024-04-08 09:16:00
2024-04-02 09:03:00
2024-05-06 08:58:00
2024-06-23 08:35:00
2024-06-04 08:39:00</t>
  </si>
  <si>
    <t>SCWH0301231225018156
SCWH0301240104001098
SCWH0301240104001460
SCWH0301240108005797
SCWH0301240104006715
SCWH0301240108005795
SCWH0301240104006802
SCWH0301240104006774
SCWH0301240104002552
SCWH0301240104002855
SCWH0301240108005933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</si>
  <si>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110kV罗石线同德甲支线无人机巡视、测量作业：机巡线路巡视（4-6月点云测量）：110kV罗石线同德甲支线#00-#10（外委执行）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</si>
  <si>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#00-#10</t>
  </si>
  <si>
    <t>2024-07-24 08:31:00
2024-08-05 09:02:11
2024-08-05 09:27:29
2024-08-05 09:02:11
2024-08-05 08:39:00
2024-08-05 08:32:00
2024-08-05 08:32:00
2024-09-29 08:56:34
2024-09-17 08:10:00
2024-09-11 08:15:00
2024-09-03 08:19:00
2024-10-31 08:22:00</t>
  </si>
  <si>
    <t>SCWH0301240104003019
SCWH0301240104013991
SCWH0301240104013999
SCWH0301240108005872
SCWH0301240104003159
SCWH0301240104013989
SCWH0301240104013994
SCWH0301240905003088
SCWH0301240913000046
SCWH0301240719010143
SCWH0301240104003196
SCWH0301240104003323</t>
  </si>
  <si>
    <t xml:space="preserve">广州市导线连接位置红外测温：合成绝缘子红外测温：110kV罗石线#02-#03、#11-#12、#24-1-#25，110kV罗槎线#02-#03、#11-#12，110kV石槎线#15-#16、110kV罗石线同德甲支线#00-#01,110kV罗槎线同德乙支线#00-#01，110kV三景桂线#05-#07塔段重要跨越测温（2024年7月）
110kV罗石线、110kV罗石线同德甲支线导线连接位置红外测温：合成绝缘子（避雷器）红外测温：110kV罗石线#12-#19、110kV罗石线同德甲支线#00-#08塔段红外测温（2024年第2次）
110kV罗石线同德甲支线导线连接位置红外测温：合成绝缘子（避雷器）红外测温：110kV罗石线同德甲支线#09-#10塔段红外测温（2024年第2次）
110kV罗石线同德甲支线；无人机精细化巡线：机巡线路巡视（7-9月精细化）：(Ⅲ(7-9月Ⅱ)级)110kV罗石线同德甲支线#00-#08；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110kV罗石线同德甲支线导线连接位置红外测温：合成绝缘子（避雷器）红外测温：110kV罗石线同德甲支线#09-#10塔段红外测温（2024年第2次）
110kV罗石线、110kV罗石线同德甲支线导线连接位置红外测温：合成绝缘子（避雷器）红外测温：110kV罗石线#12-#19、110kV罗石线同德甲支线#00-#08塔段红外测温（2024年第2次）
110kV罗石线同德甲支线无人机精细化巡线：机巡线路巡视（7-9月精细化）：(Ⅱ级)110kV罗石线同德甲支线#00-#08；
白云导线连接位置红外测温：110kV罗石线同德甲支线#05塔温度异常复测
白云导线连接位置红外测温：110kV罗石线同德甲支线#05塔温度异常复测
广州市导线连接位置红外测温：合成绝缘子红外测温：110kV环涌甲乙线#09-#10、110kV罗石线#02-#03、#11-#12、#24-1-#25，110kV罗槎线#02-#03、#11-#12，110kV石槎线#15-#16、110kV罗石线同德甲支线#00-#01,110kV罗槎线同德乙支线#00-#01，110kV三景桂线#05-#07塔段重要跨越测温（2024年9月）
广州市导线连接位置红外测温：合成绝缘子红外测温：110kV罗石线#02-#03、#11-#12、#24-1-#25，110kV罗槎线#02-#03、#11-#12，110kV石槎线#15-#16、110kV罗石线同德甲支线#00-#01,110kV罗槎线同德乙支线#00-#01，110kV三景桂线#05-#07塔段重要跨越测温（2024年10月）
</t>
  </si>
  <si>
    <t>#05-#07
#00-#01
#00-#01
#15-#16
#11-#12
#02-#03
#11-#12
#02-#03</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</si>
  <si>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</si>
  <si>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</si>
  <si>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</si>
  <si>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</si>
  <si>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</si>
  <si>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
2024-08-20 08:33:00
2024-08-01 08:30:00
2024-08-01 08:17:39
2024-09-23 08:40:00
2024-09-13 09:04:36
2024-09-13 09:01:35
2024-09-13 09:19:45
2024-09-13 09:44:36
2024-09-13 10:05:25
2024-09-13 09:01:35
2024-09-13 08:21:00
2024-09-13 08:19:00
2024-09-05 08:05:00
2024-10-16 08:30:00
2024-10-18 08:02:00
2024-10-08 08:26:00
2024-10-09 08:55:00</t>
  </si>
  <si>
    <t>SCWH0301240710004576
SCWH0301240716001305
SCWH0301240104003004
SCWH0301240104003012
SCWH0301240729002279
SCWH0301240729002276
SCWH0301240104003169
SCWH0301240912005742
SCWH0301240105000325
SCWH0301240108005890
SCWH0301240108005892
SCWH0301240108005891
SCWH0301240108005893
SCWH0301240105000536
SCWH0301240105002089
SCWH0301240105002030
SCWH0301240104003190
SCWH0301240912005751
SCWH0301240104003310
SCWH0301240912005744
SCWH0301240104003311</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</si>
  <si>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220kV泮罗线导线连接位置红外测温：合成绝缘子（避雷器）红外测温：220kV泮罗线#01-#08塔段红外测温（2024年第2次）
220kV泮罗线；220kV花泮线；无人机精细化巡线：机巡线路巡视（7-9月精细化）：(Ⅱ级)220kV泮罗线#01-#08；(Ⅱ级)220kV花泮线#37-#44；
220kV花罗甲线；220kV泮罗线；220kV花泮线；无人机精细化巡线：机巡线路巡视（7-9月精细化）：(Ⅱ级)220kV花罗甲线#27-#30；(Ⅱ级)220kV泮罗线#09-#17；(Ⅱ级)220kV花泮线#27-#36；
220kV花罗甲线；220kV泮罗线；无人机精细化巡线：机巡线路巡视（7-9月精细化）：(Ⅱ级)220kV花罗甲线#31-#33；(Ⅱ级)220kV泮罗线#18-#20；
220kV花罗甲线；220kV泮罗线；无人机精细化巡线：机巡线路巡视（7-9月精细化）：(Ⅱ级)220kV花罗甲线#34-#36；(Ⅱ级)220kV泮罗线#21-#23；
220kV花罗甲线、 220kV泮罗线、 220kV花泮线导线连接位置红外测温：合成绝缘子（避雷器）红外测温：220kV花罗甲线#27-#36、 220kV泮罗线#09-#23、220kV花泮线#27-#44塔段红外测温（2024年第2次）
220kV花罗甲线、 220kV泮罗线、 220kV花泮线导线连接位置红外测温：合成绝缘子（避雷器）红外测温：220kV花罗甲线#27-#36、 220kV泮罗线#09-#23、220kV花泮线#27-#44塔段红外测温（2024年第2次）
220kV泮罗线导线连接位置红外测温：合成绝缘子（避雷器）红外测温：220kV泮罗线#01-#08塔段红外测温（2024年第2次）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110kV芳花增甲乙线冲口甲乙支线10-#12、220kV花泮线#34-#35，220kV泮罗线#09-#10，110kV涌峰甲乙线#02-#03，110kV涌峰乙线坦尾甲支线#07-#08塔段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</si>
  <si>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
#07-#08
#02-#03
#09-#10
#34-#35
#07-#08
#02-#03
#09-#10
#35-#36
#20-#21
#20-#21
#20-#21
#18-#19
#14-#15
#03-#04
#85-#86
#54-#55
#19-#20
#31-#32
#07-#08
#97-#98
#55-#56
#20-#21
#86-#87
#92-#93</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</si>
  <si>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</si>
  <si>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
2024-08-01 08:30:00
2024-08-01 08:17:39
2024-09-23 08:40:00
2024-09-05 08:05:00
2024-10-08 08:26:00
2024-10-09 08:55:00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</si>
  <si>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
SCWH0301240729002276
SCWH0301240104003169
SCWH0301240912005742
SCWH0301240104003190
SCWH0301240912005744
SCWH0301240104003311</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</si>
  <si>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9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10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</si>
  <si>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</si>
  <si>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</si>
  <si>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</si>
  <si>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</si>
  <si>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</si>
  <si>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</si>
  <si>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</si>
  <si>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</si>
  <si>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</si>
  <si>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t>
  </si>
  <si>
    <t>#05-#07
#00-#01
#00-#01
#15-#16
#11-#12
#02-#03
#11-#12
#02-#03
#09-#10
#10-#11
#10-#12
#01-#52
#01-#23
#01-#23
#05-#06
#09-#10
#11-#12
#00-#01
#01-#25
#01-#16
#01-#02
#05-#07
#01-#45
#01-#02
#06-#07
#06-#08
#01-#35
#01-#90
#01-#127
#01-#35
#01-#44
#01-#23
#01-#32
#01-#16
#71-#101
#74-#105
#01-#07</t>
  </si>
  <si>
    <t>石槎线</t>
  </si>
  <si>
    <t>2024-01-04 08:36:00
2024-02-04 08:30:00
2024-03-13 08:40:00
2024-04-17 08:50:00
2024-04-15 08:27:00
2024-04-15 08:26:00
2024-04-02 09:34:49
2024-04-02 09:56:49
2024-04-10 08:43:00
2024-04-10 08:44:00
2024-04-07 08:23:00
2024-04-08 08:25:00
2024-04-02 09:03:00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</si>
  <si>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</si>
  <si>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</si>
  <si>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</si>
  <si>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2024-01-04 08:36:00
2024-02-04 08:30:00
2024-03-13 08:40:00
2024-04-17 08:50:00
2024-04-15 08:27:00
2024-04-15 08:26:00
2024-04-02 09:34:49
2024-04-02 09:56:49
2024-04-10 08:43:00
2024-04-10 08:44:00
2024-04-07 08:23:00
2024-04-08 08:25:00
2024-04-02 09:03:00
2024-05-06 08:58:00
2024-06-23 09:00:00
2024-06-04 08:39:00
2024-07-24 08:31:00
2024-08-05 10:14:35
2024-08-06 08:27:00
2024-08-06 08:28:00
2024-08-02 09:37:45
2024-08-05 08:39:00
2024-08-02 08:57:21
2024-08-02 08:46:00
2024-08-02 08:47:00</t>
  </si>
  <si>
    <t>SCWH0301231225018156
SCWH0301240104001098
SCWH0301240104001460
SCWH0301240108005798
SCWH0301240104006743
SCWH0301240108005800
SCWH0301240104006715
SCWH0301240108005799
SCWH0301240104006818
SCWH0301240104006808
SCWH0301240104006842
SCWH0301240104006830
SCWH0301240104002552
SCWH0301240104002855
SCWH0301240108005938
SCWH0301240104002936
SCWH0301240104003019
SCWH0301240104013992
SCWH0301240104013993
SCWH0301240104013990
SCWH0301240104013998
SCWH0301240104003159
SCWH0301240104013996
SCWH0301240104013987
SCWH0301240104013988</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</si>
  <si>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110kV石槎线无人机巡视、测量作业：机巡线路巡视（4-6月点云测量）：110kV石槎线#01-#18（外委执行）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110kV罗石线、110kV石槎线导线连接位置红外测温：合成绝缘子（避雷器）红外测温：110kV罗石线#20-#26、110kV石槎线#14-#18塔段红外测温（2024年第2次）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广州市导线连接位置红外测温：合成绝缘子红外测温：110kV环涌甲乙线#09-#10、110kV罗石线#02-#03、#11-#12、#24-1-#25，110kV罗槎线#02-#03、#11-#12，110kV石槎线#15-#16、110kV罗石线同德甲支线#00-#01,110kV罗槎线同德乙支线#00-#01，110kV三景桂线#05-#07塔段重要跨越测温（2024年8月）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</si>
  <si>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#05-#07
#00-#01
#00-#01
#15-#16
#11-#12
#02-#03
#11-#12
#02-#03
#09-#10
#10-#12
#10-#12
#10-#13
#27-#30
#14-#18
#20-#26
#14-#18
#20-#26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</si>
  <si>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</si>
  <si>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</si>
  <si>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</si>
  <si>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</si>
  <si>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</si>
  <si>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</si>
  <si>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
2024-08-22 09:07:00
2024-08-22 09:07:00
2024-08-20 08:33:00
2024-08-01 08:30:00
2024-08-12 08:31:00
2024-08-02 08:20:00
2024-09-26 08:50:00
2024-09-23 08:40:00
2024-09-18 08:22:00
2024-09-11 08:15:00
2024-09-04 08:29:42
2024-10-21 08:58:00
2024-10-16 08:30:00
2024-10-18 08:51:00
2024-10-08 08:26:00
2024-10-11 08:45:00
2024-10-09 09:17:00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</si>
  <si>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
SCWH0301240104003170
SCWH0301240104003162
SCWH0301240729002279
SCWH0301240729002276
SCWH0301240104003156
SCWH0301240104003163
SCWH0301240104003188
SCWH0301240912005742
SCWH0301240104003184
SCWH0301240104003192
SCWH0301240104003187
SCWH0301240104003309
SCWH0301240912005751
SCWH0301240104003319
SCWH0301240912005744
SCWH0301240104003322
SCWH0301240104003321</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</si>
  <si>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广州市导线连接位置红外测温：合成绝缘子红外测温：220kV北浔甲乙线#96-#97、220kV石沥甲乙线#31-#32跨越高速铁路测温（2024年8月第二次）
广州市导线连接位置红外测温：合成绝缘子红外测温：220kV北石甲乙线#85-#86、220kV石沥甲乙线#07-#08，110kV石塘甲乙线#03-#04、#14-#15跨越高速铁路测温（2024年8月第二次）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8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广州市导线连接位置红外测温：合成绝缘子红外测温：220kV北浔甲乙线#96-#97、#125-#126，220kV石沥甲乙线#31-#32，220kV浔罗甲乙线#04-#05，#11-#12塔段重要跨越测温（2024年8月）
广州市导线连接位置红外测温：合成绝缘子红外测温：220kV北浔甲乙线#72-#74、#93-#94，220kV北石甲乙线#72-#73、#80-#81、#85-#86、220kV石沥甲乙线#07-#08、#14-#15，110kV石塘甲乙线#03-#05、#14-#15、#32-#33重要跨越测温（2024年8月）
广州市导线连接位置红外测温：合成绝缘子红外测温：220kV北浔甲乙线#96-#97、220kV石沥甲乙线#31-#32跨越高速铁路测温（2024年9月第二次）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广州市导线连接位置红外测温：合成绝缘子红外测温：220kV北石甲乙线#85-#86、220kV石沥甲乙线#07-#08，110kV石塘甲乙线#03-#04、#14-#15跨越高速铁路测温（2024年9月第二次）
广州市导线连接位置红外测温：合成绝缘子红外测温：220kV北浔甲乙线#72-#74、#93-#94，220kV北石甲乙线#72-#73、#80-#81、#85-#86、220kV石沥甲乙线#07-#08、#14-#15，110kV石塘甲乙线#03-#05、#14-#15、#32-#33重要跨越测温（2024年9月）
广州市导线连接位置红外测温：合成绝缘子红外测温：220kV北浔甲乙线#96-#97、#125-#126，220kV石沥甲乙线#31-#32，220kV浔罗甲乙线#04-#05，#11-#12塔段重要跨越测温（2024年9月）
广州市导线连接位置红外测温：合成绝缘子红外测温：220kV北石甲乙线#85-#86、220kV石沥甲乙线#07-#08，110kV石塘甲乙线#03-#04、#14-#15跨越高速铁路测温（2024年10月第二次）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10月第二次）
广州市导线连接位置红外测温：合成绝缘子红外测温：220kV北浔甲乙线#96-#97、220kV石沥甲乙线#31-#32跨越高速铁路测温（2024年10月第二次）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广州市导线连接位置红外测温：合成绝缘子红外测温：220kV北浔甲乙线#96-#97、#125-#126，220kV石沥甲乙线#31-#32，220kV浔罗甲乙线#04-#05，#11-#12塔段重要跨越测温（2024年10月）
广州市导线连接位置红外测温：合成绝缘子红外测温：220kV北浔甲乙线#72-#74、#93-#94，220kV北石甲乙线#72-#73、#80-#81、#85-#86、220kV石沥甲乙线#07-#08、#14-#15，110kV石塘甲乙线#03-#05、#14-#15、#32-#33重要跨越测温（2024年10月）
</t>
  </si>
  <si>
    <t>#32-#33
#14-#15
#03-#05
#14-#15
#07-#08
#85-#86
#80-#81
#72-#73
#93-#94
#72-#74
#11-#12
#04-#05
#31-#32
#125-#126
#96-#97
#10-#11
#10-#12
#01-#52
#01-#23
#01-#23
#05-#06
#09-#10
#11-#12
#00-#01
#01-#25
#01-#16
#01-#02
#05-#07
#01-#45
#01-#02
#06-#07
#06-#08
#01-#35
#01-#90
#01-#127
#01-#35
#01-#44
#01-#23
#01-#32
#01-#16
#71-#101
#74-#105
#31-#32
#96-#97
#07-#08
#02-#03
#09-#10
#35-#36
#20-#21
#20-#21
#20-#21
#18-#19
#14-#15
#03-#04
#85-#86
#54-#55
#19-#20
#31-#32
#07-#08
#97-#98
#55-#56
#20-#21
#86-#87
#92-#93
#14-#15
#03-#04
#07-#08
#85-#86</t>
  </si>
  <si>
    <t>石棠坪远航线</t>
  </si>
  <si>
    <t>2024-04-15 08:27:00
2024-04-15 08:26:00
2024-04-02 09:34:49
2024-04-02 09:56:49
2024-04-07 08:23:00
2024-04-08 08:25:00
2024-06-23 08:00:00</t>
  </si>
  <si>
    <t>SCWH0301240104006743
SCWH0301240108005800
SCWH0301240104006715
SCWH0301240108005799
SCWH0301240104006842
SCWH0301240104006830
SCWH0301240108005941</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</si>
  <si>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110kV石棠坪远航线无人机巡视、测量作业：机巡线路巡视（4-6月点云测量）：110kV石棠坪远航线#01-#12（外委执行）
</t>
  </si>
  <si>
    <t>#01-#12</t>
  </si>
  <si>
    <t>2024-08-02 09:37:45
2024-08-02 09:04:07
2024-08-02 09:39:30
2024-08-02 08:57:21
2024-08-02 08:46:00
2024-08-02 08:47:00</t>
  </si>
  <si>
    <t>SCWH0301240104013998
SCWH0301240108005874
SCWH0301240108005873
SCWH0301240104013996
SCWH0301240104013987
SCWH0301240104013988</t>
  </si>
  <si>
    <t xml:space="preserve">110kV罗石线、110kV石槎线、110kV石棠远桂线、110kV石棠坪远航线导线连接位置红外测温：合成绝缘子（避雷器）红外测温：110kV罗石线#27-#30、110kV石槎线#10-#13、110kV石棠远桂线#10-#12、110kV石棠坪远航线#10-#12塔段红外测温（2024年第2次）
110kV石棠坪远航线；无人机精细化巡线：机巡线路巡视（7-9月精细化）：(Ⅲ级)110kV石棠坪远航线#01-#09；
110kV石棠坪远航线；无人机精细化巡线：机巡线路巡视（7-9月精细化）：(Ⅲ级)110kV石棠坪远航线#10-#12；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</si>
  <si>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#01-#09
#10-#12
#10-#12
#10-#13
#27-#30</t>
  </si>
  <si>
    <t>石棠远桂线</t>
  </si>
  <si>
    <t>2024-04-15 08:27:00
2024-04-15 08:26:00
2024-04-02 09:34:49
2024-04-02 09:56:49
2024-04-07 08:23:00
2024-04-08 08:25:00
2024-06-23 09:55:00
2024-07-17 08:24:00
2024-08-02 09:37:45
2024-08-02 08:57:21
2024-08-02 08:46:00
2024-08-02 08:47:00</t>
  </si>
  <si>
    <t>SCWH0301240104006743
SCWH0301240108005800
SCWH0301240104006715
SCWH0301240108005799
SCWH0301240104006842
SCWH0301240104006830
SCWH0301240108005942
SCWH0301240716001305
SCWH0301240104013998
SCWH0301240104013996
SCWH0301240104013987
SCWH0301240104013988</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</si>
  <si>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110kV石棠远桂线无人机巡视、测量作业：机巡线路巡视（4-6月点云测量）：110kV石棠远桂线#01-#12（外委执行）
广州市导线连接位置红外测温：合成绝缘子红外测温：220kV花泮线、220kV泮罗线、110kV石棠远桂线、110kV三景桂线（十五运保供电度夏期间保供电线路红外测温）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110kV罗石线、110kV石槎线、110kV石棠远桂线、110kV石棠坪远航线导线连接位置红外测温：合成绝缘子（避雷器）红外测温：110kV罗石线#27-#30、110kV石槎线#10-#13、110kV石棠远桂线#10-#12、110kV石棠坪远航线#10-#12塔段红外测温（2024年第2次）
110kV罗石线、110kV石槎线、110kV石棠远桂线、110kV石棠坪远航线导线连接位置红外测温：合成绝缘子（避雷器）红外测温：110kV罗石线#31-#39、110kV石槎线#01-#09、110kV石棠远桂线#01-#09、110kV石棠坪远航线#01-#09塔段红外测温（2024年第2次）
</t>
  </si>
  <si>
    <t>#01-#09
#01-#09
#01-#09
#31-#39
#10-#12
#10-#12
#10-#13
#27-#30
#01-#09
#01-#09
#01-#09
#31-#39
#10-#12
#10-#12
#10-#13
#27-#30</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</si>
  <si>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</si>
  <si>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</si>
  <si>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</si>
  <si>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</si>
  <si>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</si>
  <si>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</si>
  <si>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</si>
  <si>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</si>
  <si>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</si>
  <si>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</si>
  <si>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</si>
  <si>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</si>
  <si>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</si>
  <si>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</si>
  <si>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</si>
  <si>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</si>
  <si>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</si>
  <si>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</si>
  <si>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</si>
  <si>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t>
  </si>
  <si>
    <t>#32-#33
#14-#15
#03-#05
#14-#15
#07-#08
#85-#86
#80-#81
#72-#73
#93-#94
#72-#74
#14-#15
#03-#04
#07-#08
#85-#86
#10-#11
#10-#12
#01-#52
#01-#23
#01-#23
#05-#06
#09-#10
#11-#12
#00-#01
#01-#25
#01-#16
#01-#02
#05-#07
#01-#45
#01-#02
#06-#07
#06-#08
#01-#35
#01-#90
#01-#127
#01-#35
#01-#44
#01-#23
#01-#32
#01-#16
#71-#101
#74-#105
#00-#01
#01-#45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</si>
  <si>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</si>
  <si>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</si>
  <si>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</si>
  <si>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</si>
  <si>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</si>
  <si>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</si>
  <si>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</si>
  <si>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</si>
  <si>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</si>
  <si>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2024-09-25 09:20:59
2024-09-25 09:20:47
2024-09-25 08:57:00
2024-09-13 10:09:26
2024-09-13 10:09:26
2024-09-13 10:12:16
2024-09-13 10:12:16
2024-09-13 08:20:00
2024-09-13 08:23:00</t>
  </si>
  <si>
    <t>SCWH0301240905003074
SCWH0301240905003071
SCWH0301240905003073
SCWH0301240905003076
SCWH0301240905003065
SCWH0301240905003085
SCWH0301240905003067
SCWH0301240905003089
SCWH0301240905003063</t>
  </si>
  <si>
    <t xml:space="preserve">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220kV浔罗甲线、220kV浔罗乙线无人机精细化巡线：机巡线路巡视（7-9月精细化）：(Ⅱ级)220kV浔罗甲线#01-#10；(Ⅱ级)220kV浔罗乙线#01-#10；
220kV浔罗甲线；220kV浔罗乙线导线连接位置红外测温：合成绝缘子（避雷器）红外测温：220kV浔罗甲线#01-#10、220kV浔罗乙线#01-#10塔段红外测温（2024年第2次）
220kV浔罗甲线、220kV浔罗乙线无人机精细化巡线：机巡线路巡视（7-9月精细化）：(Ⅱ级)220kV浔罗甲线#11-#13；(Ⅱ级)220kV浔罗乙线#11-#13；
220kV浔罗甲线；220kV浔罗乙线导线连接位置红外测温：合成绝缘子（避雷器）红外测温：220kV浔罗甲线#11-#13、220kV浔罗乙线#11-#13塔段红外测温（2024年第2次）
220kV浔罗甲线；220kV浔罗乙线导线连接位置红外测温：合成绝缘子（避雷器）红外测温：220kV浔罗甲线#14-#16、220kV浔罗乙线#14-#16塔段红外测温（2024年第2次）
220kV浔罗甲线、220kV浔罗乙线无人机精细化巡线：机巡线路巡视（7-9月精细化）：(Ⅱ级)220kV浔罗甲线#14-#16；(Ⅱ级)220kV浔罗乙线#14-#16；
220kV浔罗甲线；220kV浔罗乙线导线连接位置红外测温：合成绝缘子（避雷器）红外测温：220kV浔罗甲线#14-#16、220kV浔罗乙线#14-#16塔段红外测温（2024年第2次）
220kV浔罗甲线；220kV浔罗乙线导线连接位置红外测温：合成绝缘子（避雷器）红外测温：220kV浔罗甲线#11-#13、220kV浔罗乙线#11-#13塔段红外测温（2024年第2次）
</t>
  </si>
  <si>
    <t>#11-#13
#11-#13
#14-#16
#14-#16
#14-#16
#14-#16
#14-#16
#14-#16
#11-#13
#11-#13
#11-#13
#11-#13
#01-#10
#01-#10
#01-#10
#01-#10
#01-#10
#01-#10</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</si>
  <si>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</si>
  <si>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</si>
  <si>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</si>
  <si>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</si>
  <si>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#11-#12
#04-#05
#31-#32
#125-#126
#96-#97
#01-#16</t>
  </si>
  <si>
    <t>涌峰甲线</t>
  </si>
  <si>
    <t>2024-01-10 10:51:22
2024-01-19 09:08:00
2024-01-19 08:45:00
2024-01-16 08:45:00
2024-01-16 08:48:00
2024-01-11 08:34:00
2024-01-11 08:36:00
2024-01-12 08:45:00
2024-01-12 08:45:00
2024-01-10 10:51:22
2024-01-10 10:51:22
2024-06-23 08:49:00
2024-06-23 08:38:00
2024-06-23 13:05:00</t>
  </si>
  <si>
    <t>SCWH0301240104005482
SCWH0301240117001845
SCWH0301240117001865
SCWH0301231225033240
SCWH0301231224002695
SCWH0301231225027960
SCWH0301231224002694
SCWH0301231225027972
SCWH0301231224002700
SCWH0301240104005482
SCWH0301240104005482
SCWH0301240108005951
SCWH0301240108005950
SCWH0301240108005949</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</si>
  <si>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</si>
  <si>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</si>
  <si>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</si>
  <si>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2024-01-10 10:51:22
2024-01-19 08:45:00
2024-01-12 08:45:00
2024-01-12 08:45:00
2024-01-10 10:51:22
2024-01-10 10:51:22
2024-06-23 08:38:00</t>
  </si>
  <si>
    <t>SCWH0301240104005482
SCWH0301240117001865
SCWH0301231225027972
SCWH0301231224002700
SCWH0301240104005482
SCWH0301240104005482
SCWH0301240108005950</t>
  </si>
  <si>
    <t xml:space="preserve">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</si>
  <si>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</si>
  <si>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</si>
  <si>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</si>
  <si>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</si>
  <si>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</si>
  <si>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</si>
  <si>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09:34:05
2024-01-10 10:51:22
2024-01-24 08:39:00
2024-01-24 08:40:00
2024-01-23 08:45:00
2024-01-23 08:49:00
2024-01-19 09:08:00
2024-01-19 08:45:00
2024-01-17 08:40:00
2024-01-17 08:45:00
2024-01-16 08:45:00
2024-01-16 08:47:00
2024-01-16 08:48:00
2024-01-16 08:49:00
2024-01-13 08:46:00
2024-01-11 08:34:00
2024-01-11 08:36:00
2024-01-12 08:45:00
2024-01-12 08:45:00
2024-01-24 09:34:05
2024-01-10 10:51:22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t>
  </si>
  <si>
    <t>SCWH0301240104005504
SCWH0301240104005482
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SCWH0301240104005504
SCWH0301240104005482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</si>
  <si>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</si>
  <si>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
#01-#05
#00-#09
#00-#04</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</si>
  <si>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</si>
  <si>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</si>
  <si>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</si>
  <si>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</si>
  <si>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</si>
  <si>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09:34:05
2024-01-10 10:51:22
2024-01-24 08:39:00
2024-01-24 08:40:00
2024-01-19 09:08:00
2024-01-19 08:45:00
2024-01-17 08:40:00
2024-01-17 08:45:00
2024-01-16 08:47:00
2024-01-16 08:49:00
2024-01-13 08:46:00
2024-01-24 09:34:05
2024-01-10 10:51:22
2024-02-28 08:40:00
2024-02-10 08:31:00
2024-02-08 08:38:41
2024-02-06 08:43:00
2024-02-04 08:25:00
2024-03-13 08:45:00
2024-01-24 09:34:05
2024-01-10 10:51:22
2024-04-09 08:31:00
2024-04-02 08:59:00
2024-05-14 08:52:00
2024-05-09 08:35:00
2024-06-22 08:00:00
2024-06-17 08:35:00
2024-06-03 08:27:00</t>
  </si>
  <si>
    <t>SCWH0301240104005504
SCWH0301240104005482
SCWH0301231224002698
SCWH0301231225027946
SCWH0301240117001845
SCWH0301240117001865
SCWH0301231224002693
SCWH0301231225027964
SCWH0301231225027968
SCWH0301231224002697
SCWH0301231225018173
SCWH0301240104005504
SCWH0301240104005482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t>
  </si>
  <si>
    <t xml:space="preserve">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</si>
  <si>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#00-#09</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</si>
  <si>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</si>
  <si>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</si>
  <si>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</si>
  <si>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</si>
  <si>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#00-#12</t>
  </si>
  <si>
    <t>嘉江线</t>
  </si>
  <si>
    <t>2024-01-04 08:32:00
2024-02-05 08:46:00
2024-03-05 08:31:00
2024-03-04 08:32:00
2024-03-04 08:33:00
2024-04-15 08:12:00
2024-04-09 08:31:00
2024-05-13 08:57:00
2024-05-09 08:35:00
2024-06-26 08:33:00
2024-06-25 08:05:00
2024-06-17 08:35:00
2024-07-15 08:40:00
2024-07-02 13:39:00
2024-08-01 08:30:00
2024-08-13 08:38:00
2024-09-23 08:40:00
2024-09-10 09:16:00
2024-10-17 08:31:00
2024-10-08 08:26:00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</si>
  <si>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
SCWH0301240729002276
SCWH0301240104003166
SCWH0301240912005742
SCWH0301240104003191
SCWH0301240104003317
SCWH0301240912005744</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</si>
  <si>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8月重要跨越巡视及红外测温）
广州市导线连接位置红外测温：合成绝缘子红外测温：110kV郭嘉线#51-#52、110kV嘉江线#11-#12重要跨越测温（2024年8月）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9月重要跨越巡视及红外测温）
广州市导线连接位置红外测温：合成绝缘子红外测温：110kV郭嘉线#51-#52、110kV嘉江线#11-#12重要跨越测温（2024年9月）
广州市导线连接位置红外测温：合成绝缘子红外测温：110kV蚌嘉甲线#09-#10、110kV嘉江线#11-#12重要跨越测温（2024年10月）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10月重要跨越巡视及红外测温）
</t>
  </si>
  <si>
    <t>#10-#11
#10-#12
#01-#52
#01-#23
#01-#23
#05-#06
#09-#10
#11-#12
#00-#01
#01-#25
#01-#16
#01-#02
#05-#07
#01-#45
#01-#02
#06-#07
#06-#08
#01-#35
#01-#90
#01-#127
#01-#35
#01-#44
#01-#23
#01-#32
#01-#16
#71-#101
#74-#105
#11-#12
#09-#10</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</si>
  <si>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</si>
  <si>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</si>
  <si>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</si>
  <si>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</si>
  <si>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</si>
  <si>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</si>
  <si>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</si>
  <si>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</si>
  <si>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</si>
  <si>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</si>
  <si>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</si>
  <si>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</si>
  <si>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</si>
  <si>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</si>
  <si>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</si>
  <si>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</si>
  <si>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</si>
  <si>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</si>
  <si>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</si>
  <si>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</si>
  <si>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</si>
  <si>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</si>
  <si>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</si>
  <si>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</si>
  <si>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</si>
  <si>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</si>
  <si>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</si>
  <si>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</si>
  <si>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</si>
  <si>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</si>
  <si>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</si>
  <si>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</si>
  <si>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</si>
  <si>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</si>
  <si>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</si>
  <si>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</si>
  <si>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</si>
  <si>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</si>
  <si>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</si>
  <si>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</si>
  <si>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</si>
  <si>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</si>
  <si>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</si>
  <si>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</si>
  <si>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</si>
  <si>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</si>
  <si>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</si>
  <si>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</si>
  <si>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</si>
  <si>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</si>
  <si>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</si>
  <si>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</si>
  <si>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</si>
  <si>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</si>
  <si>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重要（5-9月）
其余时段一般</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</si>
  <si>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</si>
  <si>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</si>
  <si>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</si>
  <si>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</si>
  <si>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</si>
  <si>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</si>
  <si>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</si>
  <si>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</si>
  <si>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</si>
  <si>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</si>
  <si>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</si>
  <si>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</si>
  <si>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</si>
  <si>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</si>
  <si>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</si>
  <si>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</si>
  <si>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</si>
  <si>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</si>
  <si>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</si>
  <si>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</si>
  <si>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</si>
  <si>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</si>
  <si>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</si>
  <si>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</si>
  <si>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</si>
  <si>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</si>
  <si>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</si>
  <si>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</si>
  <si>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</si>
  <si>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</si>
  <si>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</si>
  <si>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</si>
  <si>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</si>
  <si>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</si>
  <si>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</si>
  <si>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</si>
  <si>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</si>
  <si>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</si>
  <si>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</si>
  <si>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</si>
  <si>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</si>
  <si>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</si>
  <si>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重要（5-9月）
其余时段关注</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</si>
  <si>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</si>
  <si>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</si>
  <si>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</si>
  <si>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</si>
  <si>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</si>
  <si>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</si>
  <si>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</si>
  <si>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</si>
  <si>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</si>
  <si>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</si>
  <si>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</si>
  <si>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</si>
  <si>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</si>
  <si>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</si>
  <si>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</si>
  <si>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</si>
  <si>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</si>
  <si>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</si>
  <si>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</si>
  <si>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</si>
  <si>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</si>
  <si>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</si>
  <si>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</si>
  <si>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</si>
  <si>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</si>
  <si>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</si>
  <si>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</si>
  <si>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</si>
  <si>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</si>
  <si>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</si>
  <si>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</si>
  <si>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</si>
  <si>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</si>
  <si>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</si>
  <si>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</si>
  <si>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</si>
  <si>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</si>
  <si>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</si>
  <si>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</si>
  <si>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</si>
  <si>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</si>
  <si>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</si>
  <si>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</si>
  <si>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</si>
  <si>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</si>
  <si>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</si>
  <si>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</si>
  <si>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</si>
  <si>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</si>
  <si>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</si>
  <si>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</si>
  <si>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</si>
  <si>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</si>
  <si>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</si>
  <si>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</si>
  <si>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</si>
  <si>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</si>
  <si>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</si>
  <si>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</si>
  <si>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</si>
  <si>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</si>
  <si>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</si>
  <si>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</si>
  <si>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</si>
  <si>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</si>
  <si>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</si>
  <si>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</si>
  <si>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</si>
  <si>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重要（7-9月）、其余时段一般</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</si>
  <si>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</si>
  <si>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</si>
  <si>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</si>
  <si>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</si>
  <si>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</si>
  <si>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</si>
  <si>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</si>
  <si>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</si>
  <si>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</si>
  <si>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</si>
  <si>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</si>
  <si>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</si>
  <si>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</si>
  <si>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</si>
  <si>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</si>
  <si>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</si>
  <si>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</si>
  <si>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</si>
  <si>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</si>
  <si>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</si>
  <si>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</si>
  <si>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</si>
  <si>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</si>
  <si>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</si>
  <si>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</si>
  <si>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</si>
  <si>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</si>
  <si>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</si>
  <si>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</si>
  <si>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</si>
  <si>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</si>
  <si>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</si>
  <si>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</si>
  <si>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</si>
  <si>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</si>
  <si>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</si>
  <si>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</si>
  <si>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#26-#27</t>
  </si>
  <si>
    <t>重要（7-9月）、其余时段关注</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</si>
  <si>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</si>
  <si>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</si>
  <si>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</si>
  <si>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</si>
  <si>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</si>
  <si>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</si>
  <si>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</si>
  <si>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</si>
  <si>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</si>
  <si>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</si>
  <si>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</si>
  <si>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</si>
  <si>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</si>
  <si>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</si>
  <si>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</si>
  <si>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</si>
  <si>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</si>
  <si>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</si>
  <si>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</si>
  <si>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</si>
  <si>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</si>
  <si>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</si>
  <si>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</si>
  <si>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</si>
  <si>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</si>
  <si>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</si>
  <si>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</si>
  <si>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</si>
  <si>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</si>
  <si>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</si>
  <si>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</si>
  <si>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</si>
  <si>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</si>
  <si>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</si>
  <si>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</si>
  <si>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</si>
  <si>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</si>
  <si>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</si>
  <si>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</si>
  <si>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</si>
  <si>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</si>
  <si>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</si>
  <si>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</si>
  <si>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</si>
  <si>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</si>
  <si>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</si>
  <si>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</si>
  <si>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</si>
  <si>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</si>
  <si>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</si>
  <si>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</si>
  <si>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</si>
  <si>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</si>
  <si>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</si>
  <si>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</si>
  <si>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</si>
  <si>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</si>
  <si>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</si>
  <si>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</si>
  <si>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</si>
  <si>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</si>
  <si>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</si>
  <si>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</si>
  <si>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</si>
  <si>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</si>
  <si>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</si>
  <si>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</si>
  <si>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</si>
  <si>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</si>
  <si>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</si>
  <si>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</si>
  <si>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</si>
  <si>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</si>
  <si>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</si>
  <si>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</si>
  <si>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跨越等级</t>
  </si>
  <si>
    <t>工作要求</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</si>
  <si>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</si>
  <si>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</si>
  <si>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</si>
  <si>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</si>
  <si>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</si>
  <si>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</si>
  <si>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</si>
  <si>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</si>
  <si>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</si>
  <si>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</si>
  <si>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</si>
  <si>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</si>
  <si>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</si>
  <si>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</si>
  <si>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</si>
  <si>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</si>
  <si>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</si>
  <si>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</si>
  <si>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</si>
  <si>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</si>
  <si>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</si>
  <si>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</si>
  <si>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</si>
  <si>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</si>
  <si>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</si>
  <si>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</si>
  <si>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</si>
  <si>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</si>
  <si>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</si>
  <si>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</si>
  <si>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</si>
  <si>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</si>
  <si>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</si>
  <si>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</si>
  <si>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</si>
  <si>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</si>
  <si>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</si>
  <si>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</si>
  <si>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</si>
  <si>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</si>
  <si>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</si>
  <si>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</si>
  <si>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</si>
  <si>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</si>
  <si>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</si>
  <si>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</si>
  <si>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</si>
  <si>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</si>
  <si>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</si>
  <si>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</si>
  <si>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</si>
  <si>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</si>
  <si>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</si>
  <si>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</si>
  <si>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</si>
  <si>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</si>
  <si>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</si>
  <si>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</si>
  <si>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</si>
  <si>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</si>
  <si>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</si>
  <si>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</si>
  <si>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</si>
  <si>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</si>
  <si>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</si>
  <si>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</si>
  <si>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</si>
  <si>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</si>
  <si>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</si>
  <si>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</si>
  <si>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</si>
  <si>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</si>
  <si>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</si>
  <si>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</si>
  <si>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</si>
  <si>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</si>
  <si>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</si>
  <si>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</si>
  <si>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</si>
  <si>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</si>
  <si>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</si>
  <si>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</si>
  <si>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</si>
  <si>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</si>
  <si>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</si>
  <si>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</si>
  <si>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</si>
  <si>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</si>
  <si>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</si>
  <si>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</si>
  <si>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</si>
  <si>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</si>
  <si>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</si>
  <si>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</si>
  <si>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</si>
  <si>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</si>
  <si>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</si>
  <si>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</si>
  <si>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</si>
  <si>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</si>
  <si>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</si>
  <si>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</si>
  <si>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</si>
  <si>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</si>
  <si>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</si>
  <si>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</si>
  <si>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</si>
  <si>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</si>
  <si>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</si>
  <si>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</si>
  <si>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</si>
  <si>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</si>
  <si>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</si>
  <si>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</si>
  <si>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</si>
  <si>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</si>
  <si>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</si>
  <si>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</si>
  <si>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</si>
  <si>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</si>
  <si>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</si>
  <si>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</si>
  <si>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</si>
  <si>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</si>
  <si>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</si>
  <si>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</si>
  <si>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</si>
  <si>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</si>
  <si>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</si>
  <si>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</si>
  <si>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</si>
  <si>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</si>
  <si>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</si>
  <si>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</si>
  <si>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</si>
  <si>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</si>
  <si>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</si>
  <si>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</si>
  <si>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</si>
  <si>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</si>
  <si>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</si>
  <si>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</si>
  <si>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</si>
  <si>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</si>
  <si>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</si>
  <si>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</si>
  <si>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</si>
  <si>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</si>
  <si>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</si>
  <si>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</si>
  <si>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</si>
  <si>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</si>
  <si>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</si>
  <si>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</si>
  <si>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</si>
  <si>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</si>
  <si>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</si>
  <si>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</si>
  <si>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</si>
  <si>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</si>
  <si>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</si>
  <si>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</si>
  <si>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</si>
  <si>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</si>
  <si>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</si>
  <si>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</si>
  <si>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</si>
  <si>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</si>
  <si>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</si>
  <si>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</si>
  <si>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</si>
  <si>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</si>
  <si>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</si>
  <si>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</si>
  <si>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</si>
  <si>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</si>
  <si>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</si>
  <si>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</si>
  <si>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</si>
  <si>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</si>
  <si>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</si>
  <si>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</si>
  <si>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</si>
  <si>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</si>
  <si>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</si>
  <si>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</si>
  <si>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</si>
  <si>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</si>
  <si>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</si>
  <si>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</si>
  <si>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</si>
  <si>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</si>
  <si>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</si>
  <si>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</si>
  <si>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</si>
  <si>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</si>
  <si>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</si>
  <si>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</si>
  <si>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</si>
  <si>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</si>
  <si>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</si>
  <si>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</si>
  <si>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</si>
  <si>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</si>
  <si>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</si>
  <si>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</si>
  <si>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</si>
  <si>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</si>
  <si>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</si>
  <si>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</si>
  <si>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</si>
  <si>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</si>
  <si>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</si>
  <si>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</si>
  <si>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</si>
  <si>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</si>
  <si>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</si>
  <si>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</si>
  <si>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</si>
  <si>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</si>
  <si>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</si>
  <si>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</si>
  <si>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</si>
  <si>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</si>
  <si>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</si>
  <si>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</si>
  <si>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</si>
  <si>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</si>
  <si>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</si>
  <si>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</si>
  <si>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</si>
  <si>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</si>
  <si>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</si>
  <si>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</si>
  <si>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</si>
  <si>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</si>
  <si>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</si>
  <si>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</si>
  <si>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</si>
  <si>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</si>
  <si>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</si>
  <si>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</si>
  <si>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</si>
  <si>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</si>
  <si>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</si>
  <si>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</si>
  <si>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</si>
  <si>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</si>
  <si>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</si>
  <si>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</si>
  <si>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</si>
  <si>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</si>
  <si>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</si>
  <si>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</si>
  <si>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</si>
  <si>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</si>
  <si>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</si>
  <si>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</si>
  <si>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</si>
  <si>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</si>
  <si>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</si>
  <si>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</si>
  <si>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</si>
  <si>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</si>
  <si>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</si>
  <si>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</si>
  <si>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</si>
  <si>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</si>
  <si>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</si>
  <si>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</si>
  <si>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</si>
  <si>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</si>
  <si>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</si>
  <si>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</si>
  <si>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</si>
  <si>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</si>
  <si>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</si>
  <si>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</si>
  <si>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</si>
  <si>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</si>
  <si>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</si>
  <si>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</si>
  <si>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</si>
  <si>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</si>
  <si>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</si>
  <si>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</si>
  <si>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</si>
  <si>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</si>
  <si>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</si>
  <si>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</si>
  <si>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</si>
  <si>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</si>
  <si>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</si>
  <si>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</si>
  <si>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</si>
  <si>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</si>
  <si>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</si>
  <si>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</si>
  <si>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</si>
  <si>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</si>
  <si>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</si>
  <si>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</si>
  <si>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</si>
  <si>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</si>
  <si>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</si>
  <si>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</si>
  <si>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</si>
  <si>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</si>
  <si>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</si>
  <si>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</si>
  <si>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</si>
  <si>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</si>
  <si>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</si>
  <si>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</si>
  <si>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</si>
  <si>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</si>
  <si>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</si>
  <si>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</si>
  <si>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</si>
  <si>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</si>
  <si>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</si>
  <si>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</si>
  <si>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</si>
  <si>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</si>
  <si>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</si>
  <si>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</si>
  <si>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</si>
  <si>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</si>
  <si>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</si>
  <si>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</si>
  <si>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</si>
  <si>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</si>
  <si>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</si>
  <si>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</si>
  <si>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</si>
  <si>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</si>
  <si>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</si>
  <si>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</si>
  <si>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</si>
  <si>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</si>
  <si>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</si>
  <si>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</si>
  <si>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</si>
  <si>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</si>
  <si>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</si>
  <si>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</si>
  <si>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</si>
  <si>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</si>
  <si>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</si>
  <si>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</si>
  <si>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</si>
  <si>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</si>
  <si>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</si>
  <si>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</si>
  <si>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</si>
  <si>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</si>
  <si>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</si>
  <si>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</si>
  <si>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</si>
  <si>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</si>
  <si>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</si>
  <si>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</si>
  <si>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</si>
  <si>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</si>
  <si>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</si>
  <si>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</si>
  <si>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</si>
  <si>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</si>
  <si>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</si>
  <si>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</si>
  <si>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</si>
  <si>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</si>
  <si>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</si>
  <si>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</si>
  <si>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</si>
  <si>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</si>
  <si>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</si>
  <si>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</si>
  <si>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</si>
  <si>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</si>
  <si>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</si>
  <si>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</si>
  <si>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</si>
  <si>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</si>
  <si>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</si>
  <si>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</si>
  <si>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</si>
  <si>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</si>
  <si>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</si>
  <si>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</si>
  <si>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</si>
  <si>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</si>
  <si>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</si>
  <si>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</si>
  <si>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</si>
  <si>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</si>
  <si>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</si>
  <si>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</si>
  <si>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</si>
  <si>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</si>
  <si>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</si>
  <si>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</si>
  <si>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</si>
  <si>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</si>
  <si>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</si>
  <si>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</si>
  <si>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</si>
  <si>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</si>
  <si>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</si>
  <si>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</si>
  <si>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</si>
  <si>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</si>
  <si>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</si>
  <si>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</si>
  <si>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</si>
  <si>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</si>
  <si>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</si>
  <si>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</si>
  <si>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</si>
  <si>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</si>
  <si>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</si>
  <si>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</si>
  <si>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</si>
  <si>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</si>
  <si>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</si>
  <si>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</si>
  <si>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</si>
  <si>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</si>
  <si>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</si>
  <si>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</si>
  <si>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</si>
  <si>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</si>
  <si>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</si>
  <si>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</si>
  <si>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</si>
  <si>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</si>
  <si>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</si>
  <si>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</si>
  <si>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</si>
  <si>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</si>
  <si>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</si>
  <si>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</si>
  <si>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</si>
  <si>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</si>
  <si>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</si>
  <si>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</si>
  <si>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</si>
  <si>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</si>
  <si>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</si>
  <si>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</si>
  <si>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</si>
  <si>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</si>
  <si>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</si>
  <si>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</si>
  <si>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</si>
  <si>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</si>
  <si>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</si>
  <si>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</si>
  <si>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</si>
  <si>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</si>
  <si>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</si>
  <si>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</si>
  <si>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</si>
  <si>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</si>
  <si>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</si>
  <si>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</si>
  <si>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</si>
  <si>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</si>
  <si>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</si>
  <si>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</si>
  <si>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</si>
  <si>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</si>
  <si>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</si>
  <si>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</si>
  <si>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</si>
  <si>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</si>
  <si>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</si>
  <si>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</si>
  <si>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</si>
  <si>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</si>
  <si>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</si>
  <si>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</si>
  <si>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</si>
  <si>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</si>
  <si>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</si>
  <si>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</si>
  <si>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</si>
  <si>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</si>
  <si>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</si>
  <si>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</si>
  <si>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</si>
  <si>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</si>
  <si>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</si>
  <si>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</si>
  <si>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</si>
  <si>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</si>
  <si>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</si>
  <si>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</si>
  <si>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</si>
  <si>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</si>
  <si>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</si>
  <si>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</si>
  <si>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</si>
  <si>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</si>
  <si>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</si>
  <si>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</si>
  <si>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</si>
  <si>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</si>
  <si>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</si>
  <si>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</si>
  <si>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</si>
  <si>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</si>
  <si>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</si>
  <si>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</si>
  <si>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</si>
  <si>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</si>
  <si>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</si>
  <si>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</si>
  <si>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</si>
  <si>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</si>
  <si>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</si>
  <si>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</si>
  <si>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</si>
  <si>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</si>
  <si>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</si>
  <si>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</si>
  <si>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</si>
  <si>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</si>
  <si>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</si>
  <si>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</si>
  <si>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</si>
  <si>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</si>
  <si>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</si>
  <si>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</si>
  <si>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</si>
  <si>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</si>
  <si>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</si>
  <si>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</si>
  <si>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</si>
  <si>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</si>
  <si>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</si>
  <si>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</si>
  <si>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</si>
  <si>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</si>
  <si>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</si>
  <si>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</si>
  <si>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</si>
  <si>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</si>
  <si>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</si>
  <si>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</si>
  <si>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</si>
  <si>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</si>
  <si>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</si>
  <si>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</si>
  <si>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</si>
  <si>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</si>
  <si>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</si>
  <si>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</si>
  <si>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</si>
  <si>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</si>
  <si>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</si>
  <si>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</si>
  <si>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</si>
  <si>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</si>
  <si>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</si>
  <si>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</si>
  <si>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</si>
  <si>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</si>
  <si>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</si>
  <si>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</si>
  <si>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</si>
  <si>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</si>
  <si>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</si>
  <si>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</si>
  <si>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</si>
  <si>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</si>
  <si>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</si>
  <si>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</si>
  <si>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</si>
  <si>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</si>
  <si>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</si>
  <si>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</si>
  <si>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</si>
  <si>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</si>
  <si>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</si>
  <si>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</si>
  <si>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</si>
  <si>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</si>
  <si>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</si>
  <si>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</si>
  <si>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</si>
  <si>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</si>
  <si>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</si>
  <si>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</si>
  <si>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</si>
  <si>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</si>
  <si>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</si>
  <si>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</si>
  <si>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</si>
  <si>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</si>
  <si>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</si>
  <si>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</si>
  <si>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</si>
  <si>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</si>
  <si>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</si>
  <si>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</si>
  <si>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</si>
  <si>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</si>
  <si>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</si>
  <si>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</si>
  <si>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</si>
  <si>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</si>
  <si>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</si>
  <si>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</si>
  <si>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</si>
  <si>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</si>
  <si>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</si>
  <si>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</si>
  <si>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</si>
  <si>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</si>
  <si>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</si>
  <si>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</si>
  <si>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</si>
  <si>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</si>
  <si>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</si>
  <si>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</si>
  <si>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</si>
  <si>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</si>
  <si>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</si>
  <si>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</si>
  <si>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</si>
  <si>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</si>
  <si>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</si>
  <si>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</si>
  <si>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</si>
  <si>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</si>
  <si>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</si>
  <si>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</si>
  <si>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</si>
  <si>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</si>
  <si>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</si>
  <si>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</si>
  <si>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</si>
  <si>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</si>
  <si>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</si>
  <si>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</si>
  <si>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</si>
  <si>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</si>
  <si>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</si>
  <si>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</si>
  <si>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</si>
  <si>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</si>
  <si>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</si>
  <si>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</si>
  <si>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</si>
  <si>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</si>
  <si>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</si>
  <si>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</si>
  <si>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</si>
  <si>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</si>
  <si>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</si>
  <si>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</si>
  <si>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</si>
  <si>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</si>
  <si>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</si>
  <si>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</si>
  <si>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</si>
  <si>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</si>
  <si>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</si>
  <si>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</si>
  <si>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</si>
  <si>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</si>
  <si>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</si>
  <si>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</si>
  <si>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</si>
  <si>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</si>
  <si>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</si>
  <si>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</si>
  <si>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</si>
  <si>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</si>
  <si>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</si>
  <si>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</si>
  <si>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</si>
  <si>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</si>
  <si>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</si>
  <si>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</si>
  <si>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</si>
  <si>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</si>
  <si>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</si>
  <si>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</si>
  <si>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</si>
  <si>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</si>
  <si>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</si>
  <si>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</si>
  <si>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</si>
  <si>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</si>
  <si>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</si>
  <si>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</si>
  <si>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</si>
  <si>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</si>
  <si>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</si>
  <si>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</si>
  <si>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</si>
  <si>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</si>
  <si>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</si>
  <si>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</si>
  <si>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</si>
  <si>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</si>
  <si>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</si>
  <si>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</si>
  <si>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</si>
  <si>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</si>
  <si>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</si>
  <si>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</si>
  <si>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</si>
  <si>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</si>
  <si>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</si>
  <si>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</si>
  <si>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</si>
  <si>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</si>
  <si>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</si>
  <si>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</si>
  <si>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</si>
  <si>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</si>
  <si>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</si>
  <si>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</si>
  <si>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</si>
  <si>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</si>
  <si>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</si>
  <si>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</si>
  <si>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</si>
  <si>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</si>
  <si>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</si>
  <si>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</si>
  <si>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</si>
  <si>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</si>
  <si>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</si>
  <si>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</si>
  <si>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</si>
  <si>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</si>
  <si>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</si>
  <si>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</si>
  <si>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</si>
  <si>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</si>
  <si>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</si>
  <si>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</si>
  <si>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</si>
  <si>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</si>
  <si>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</si>
  <si>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</si>
  <si>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</si>
  <si>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</si>
  <si>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</si>
  <si>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</si>
  <si>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</si>
  <si>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</si>
  <si>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</si>
  <si>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</si>
  <si>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</si>
  <si>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</si>
  <si>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</si>
  <si>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</si>
  <si>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</si>
  <si>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</si>
  <si>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</si>
  <si>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</si>
  <si>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</si>
  <si>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</si>
  <si>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</si>
  <si>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</si>
  <si>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</si>
  <si>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</si>
  <si>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</si>
  <si>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</si>
  <si>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</si>
  <si>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</si>
  <si>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</si>
  <si>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</si>
  <si>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</si>
  <si>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</si>
  <si>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</si>
  <si>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</si>
  <si>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</si>
  <si>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</si>
  <si>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</si>
  <si>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</si>
  <si>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</si>
  <si>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</si>
  <si>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</si>
  <si>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</si>
  <si>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</si>
  <si>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</si>
  <si>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</si>
  <si>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</si>
  <si>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</si>
  <si>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</si>
  <si>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</si>
  <si>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</si>
  <si>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</si>
  <si>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</si>
  <si>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</si>
  <si>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</si>
  <si>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</si>
  <si>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</si>
  <si>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</si>
  <si>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</si>
  <si>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</si>
  <si>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</si>
  <si>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</si>
  <si>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</si>
  <si>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</si>
  <si>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</si>
  <si>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</si>
  <si>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</si>
  <si>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</si>
  <si>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</si>
  <si>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</si>
  <si>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</si>
  <si>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</si>
  <si>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</si>
  <si>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</si>
  <si>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</si>
  <si>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</si>
  <si>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</si>
  <si>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</si>
  <si>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</si>
  <si>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</si>
  <si>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</si>
  <si>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</si>
  <si>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</si>
  <si>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</si>
  <si>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</si>
  <si>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</si>
  <si>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</si>
  <si>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</si>
  <si>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</si>
  <si>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</si>
  <si>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</si>
  <si>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</si>
  <si>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</si>
  <si>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</si>
  <si>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</si>
  <si>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</si>
  <si>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</si>
  <si>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</si>
  <si>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</si>
  <si>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</si>
  <si>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</si>
  <si>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</si>
  <si>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</si>
  <si>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</si>
  <si>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</si>
  <si>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</si>
  <si>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</si>
  <si>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</si>
  <si>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</si>
  <si>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</si>
  <si>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</si>
  <si>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</si>
  <si>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</si>
  <si>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</si>
  <si>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</si>
  <si>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</si>
  <si>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</si>
  <si>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</si>
  <si>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</si>
  <si>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</si>
  <si>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</si>
  <si>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</si>
  <si>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</si>
  <si>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</si>
  <si>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</si>
  <si>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</si>
  <si>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</si>
  <si>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</si>
  <si>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</si>
  <si>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</si>
  <si>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</si>
  <si>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</si>
  <si>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</si>
  <si>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</si>
  <si>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</si>
  <si>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</si>
  <si>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</si>
  <si>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</si>
  <si>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</si>
  <si>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</si>
  <si>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</si>
  <si>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</si>
  <si>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</si>
  <si>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</si>
  <si>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</si>
  <si>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</si>
  <si>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</si>
  <si>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</si>
  <si>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</si>
  <si>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</si>
  <si>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</si>
  <si>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</si>
  <si>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</si>
  <si>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</si>
  <si>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</si>
  <si>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</si>
  <si>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</si>
  <si>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</si>
  <si>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</si>
  <si>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</si>
  <si>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</si>
  <si>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</si>
  <si>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</si>
  <si>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</si>
  <si>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</si>
  <si>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</si>
  <si>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</si>
  <si>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</si>
  <si>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</si>
  <si>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</si>
  <si>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</si>
  <si>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</si>
  <si>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</si>
  <si>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</si>
  <si>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</si>
  <si>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</si>
  <si>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</si>
  <si>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</si>
  <si>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</si>
  <si>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</si>
  <si>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</si>
  <si>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</si>
  <si>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</si>
  <si>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</si>
  <si>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</si>
  <si>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</si>
  <si>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</si>
  <si>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</si>
  <si>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</si>
  <si>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</si>
  <si>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</si>
  <si>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</si>
  <si>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</si>
  <si>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</si>
  <si>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</si>
  <si>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</si>
  <si>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</si>
  <si>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</si>
  <si>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</si>
  <si>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</si>
  <si>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</si>
  <si>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</si>
  <si>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</si>
  <si>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</si>
  <si>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</si>
  <si>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</si>
  <si>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</si>
  <si>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</si>
  <si>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</si>
  <si>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</si>
  <si>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</si>
  <si>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</si>
  <si>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</si>
  <si>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</si>
  <si>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</si>
  <si>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</si>
  <si>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</si>
  <si>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</si>
  <si>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</si>
  <si>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</si>
  <si>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</si>
  <si>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</si>
  <si>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</si>
  <si>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</si>
  <si>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</si>
  <si>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</si>
  <si>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</si>
  <si>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</si>
  <si>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</si>
  <si>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</si>
  <si>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</si>
  <si>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</si>
  <si>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</si>
  <si>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</si>
  <si>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</si>
  <si>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</si>
  <si>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</si>
  <si>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</si>
  <si>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</si>
  <si>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</si>
  <si>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</si>
  <si>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</si>
  <si>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</si>
  <si>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</si>
  <si>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</si>
  <si>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</si>
  <si>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</si>
  <si>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</si>
  <si>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</si>
  <si>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</si>
  <si>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</si>
  <si>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</si>
  <si>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</si>
  <si>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</si>
  <si>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</si>
  <si>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</si>
  <si>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</si>
  <si>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</si>
  <si>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</si>
  <si>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</si>
  <si>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</si>
  <si>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</si>
  <si>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</si>
  <si>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</si>
  <si>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</si>
  <si>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</si>
  <si>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</si>
  <si>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</si>
  <si>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</si>
  <si>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</si>
  <si>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</si>
  <si>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</si>
  <si>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</si>
  <si>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</si>
  <si>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</si>
  <si>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</si>
  <si>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</si>
  <si>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</si>
  <si>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</si>
  <si>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</si>
  <si>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</si>
  <si>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</si>
  <si>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</si>
  <si>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</si>
  <si>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</si>
  <si>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</si>
  <si>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</si>
  <si>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</si>
  <si>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</si>
  <si>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</si>
  <si>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</si>
  <si>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</si>
  <si>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</si>
  <si>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</si>
  <si>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</si>
  <si>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</si>
  <si>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</si>
  <si>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</si>
  <si>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</si>
  <si>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</si>
  <si>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</si>
  <si>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</si>
  <si>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</si>
  <si>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</si>
  <si>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</si>
  <si>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</si>
  <si>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</si>
  <si>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</si>
  <si>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</si>
  <si>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</si>
  <si>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</si>
  <si>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</si>
  <si>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</si>
  <si>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</si>
  <si>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</si>
  <si>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</si>
  <si>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</si>
  <si>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</si>
  <si>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</si>
  <si>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</si>
  <si>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</si>
  <si>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</si>
  <si>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</si>
  <si>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</si>
  <si>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</si>
  <si>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</si>
  <si>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</si>
  <si>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</si>
  <si>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</si>
  <si>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</si>
  <si>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</si>
  <si>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</si>
  <si>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</si>
  <si>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</si>
  <si>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</si>
  <si>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</si>
  <si>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</si>
  <si>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</si>
  <si>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</si>
  <si>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</si>
  <si>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</si>
  <si>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</si>
  <si>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</si>
  <si>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</si>
  <si>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</si>
  <si>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</si>
  <si>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</si>
  <si>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</si>
  <si>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</si>
  <si>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</si>
  <si>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</si>
  <si>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</si>
  <si>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</si>
  <si>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</si>
  <si>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</si>
  <si>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</si>
  <si>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</si>
  <si>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</si>
  <si>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</si>
  <si>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</si>
  <si>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</si>
  <si>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</si>
  <si>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</si>
  <si>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</si>
  <si>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</si>
  <si>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</si>
  <si>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</si>
  <si>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</si>
  <si>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</si>
  <si>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</si>
  <si>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</si>
  <si>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</si>
  <si>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</si>
  <si>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</si>
  <si>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</si>
  <si>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</si>
  <si>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</si>
  <si>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</si>
  <si>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</si>
  <si>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</si>
  <si>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</si>
  <si>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</si>
  <si>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</si>
  <si>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</si>
  <si>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</si>
  <si>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</si>
  <si>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</si>
  <si>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</si>
  <si>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</si>
  <si>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</si>
  <si>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</si>
  <si>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</si>
  <si>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</si>
  <si>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</si>
  <si>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</si>
  <si>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</si>
  <si>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</si>
  <si>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</si>
  <si>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</si>
  <si>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</si>
  <si>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</si>
  <si>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</si>
  <si>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</si>
  <si>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</si>
  <si>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</si>
  <si>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</si>
  <si>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</si>
  <si>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</si>
  <si>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</si>
  <si>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</si>
  <si>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</si>
  <si>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</si>
  <si>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</si>
  <si>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</si>
  <si>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</si>
  <si>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</si>
  <si>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</si>
  <si>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</si>
  <si>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</si>
  <si>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</si>
  <si>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</si>
  <si>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</si>
  <si>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</si>
  <si>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</si>
  <si>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</si>
  <si>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</si>
  <si>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</si>
  <si>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</si>
  <si>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</si>
  <si>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</si>
  <si>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</si>
  <si>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</si>
  <si>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</si>
  <si>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</si>
  <si>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</si>
  <si>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</si>
  <si>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</si>
  <si>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</si>
  <si>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</si>
  <si>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</si>
  <si>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</si>
  <si>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</si>
  <si>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</si>
  <si>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</si>
  <si>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</si>
  <si>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</si>
  <si>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</si>
  <si>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</si>
  <si>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</si>
  <si>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</si>
  <si>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</si>
  <si>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</si>
  <si>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</si>
  <si>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</si>
  <si>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</si>
  <si>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</si>
  <si>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</si>
  <si>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</si>
  <si>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</si>
  <si>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</si>
  <si>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</si>
  <si>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</si>
  <si>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</si>
  <si>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</si>
  <si>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</si>
  <si>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</si>
  <si>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</si>
  <si>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</si>
  <si>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</si>
  <si>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</si>
  <si>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</si>
  <si>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</si>
  <si>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</si>
  <si>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</si>
  <si>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</si>
  <si>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</si>
  <si>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</si>
  <si>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</si>
  <si>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</si>
  <si>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</si>
  <si>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</si>
  <si>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</si>
  <si>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</si>
  <si>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</si>
  <si>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</si>
  <si>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</si>
  <si>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</si>
  <si>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</si>
  <si>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</si>
  <si>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</si>
  <si>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</si>
  <si>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</si>
  <si>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</si>
  <si>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</si>
  <si>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</si>
  <si>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</si>
  <si>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</si>
  <si>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</si>
  <si>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</si>
  <si>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</si>
  <si>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</si>
  <si>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</si>
  <si>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</si>
  <si>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</si>
  <si>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</si>
  <si>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</si>
  <si>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</si>
  <si>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</si>
  <si>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</si>
  <si>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</si>
  <si>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</si>
  <si>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</si>
  <si>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</si>
  <si>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</si>
  <si>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</si>
  <si>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</si>
  <si>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</si>
  <si>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</si>
  <si>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</si>
  <si>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</si>
  <si>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</si>
  <si>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</si>
  <si>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</si>
  <si>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</si>
  <si>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</si>
  <si>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</si>
  <si>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</si>
  <si>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</si>
  <si>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</si>
  <si>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</si>
  <si>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</si>
  <si>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</si>
  <si>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</si>
  <si>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</si>
  <si>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</si>
  <si>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</si>
  <si>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</si>
  <si>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</si>
  <si>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</si>
  <si>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</si>
  <si>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</si>
  <si>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</si>
  <si>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</si>
  <si>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</si>
  <si>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</si>
  <si>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</si>
  <si>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</si>
  <si>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</si>
  <si>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</si>
  <si>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</si>
  <si>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</si>
  <si>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</si>
  <si>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</si>
  <si>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</si>
  <si>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</si>
  <si>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</si>
  <si>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</si>
  <si>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</si>
  <si>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</si>
  <si>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</si>
  <si>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</si>
  <si>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</si>
  <si>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</si>
  <si>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</si>
  <si>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</si>
  <si>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</si>
  <si>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</si>
  <si>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</si>
  <si>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</si>
  <si>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</si>
  <si>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</si>
  <si>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</si>
  <si>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</si>
  <si>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</si>
  <si>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</si>
  <si>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</si>
  <si>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</si>
  <si>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</si>
  <si>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</si>
  <si>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</si>
  <si>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</si>
  <si>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</si>
  <si>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</si>
  <si>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</si>
  <si>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</si>
  <si>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</si>
  <si>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</si>
  <si>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</si>
  <si>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</si>
  <si>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</si>
  <si>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红外测温最近一次完成时间</t>
  </si>
  <si>
    <t>状态</t>
  </si>
  <si>
    <t>日常巡视最近一次完成时间</t>
  </si>
  <si>
    <t>输电管理二所2024年接地电阻测试计划</t>
  </si>
  <si>
    <t>线路段</t>
  </si>
  <si>
    <t>工作计划</t>
  </si>
  <si>
    <t>杆塔数量（基）</t>
  </si>
  <si>
    <t>不符合线路段</t>
  </si>
  <si>
    <t>进出段：#01-#03、#33-#35、#116-#118
中间段：#04-#115</t>
  </si>
  <si>
    <t>2024-09-26 09:18:00
2024-09-26 08:51:00
2024-09-23 09:05:00
2024-09-13 09:20:00
2024-09-13 09:05:00
2024-10-12 08:50:00
2024-10-14 09:15:00
2024-10-15 09:03:52
2024-10-15 08:47:00
2024-10-12 09:35:00
2024-10-12 09:00:00
2024-10-11 09:09:00
2024-10-11 09:47:00</t>
  </si>
  <si>
    <t>SCWH0301240913004356
SCWH0301240913004357
SCWH0301240913004359
SCWH0301240906008107
SCWH0301240913005076
SCWH0301240930101672
SCWH0301240109009424
SCWH0301240109009415
SCWH0301240913004352
SCWH0301240930101675
SCWH0301240930101681
SCWH0301240109009422
SCWH0301240109009423</t>
  </si>
  <si>
    <t xml:space="preserve">110kV从明森线杆塔接地电阻测试：110kV从明森线#57-#62杆塔接地电阻测量
110kV从明森线杆塔接地电阻测试：110kV从明森线#87-#91杆塔接地电阻测量
110kV从明森线杆塔接地电阻测试：110kV从明森线#57-#62杆塔接地电阻测量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110kV从明森线杆塔接地电阻测试：110kV从明森线#81-86杆塔接地电阻测量
110kV从明森线杆塔接地电阻测试：110kV从明森线#76-#80杆塔接地电阻测量
110kV从明森线杆塔接地电阻测试：110kV从明森线#53-#56杆塔接地电阻测量
110kV从明森线杆塔接地电阻测试：110kV从明森线#87-#91杆塔接地电阻测量
110kV从明森线杆塔接地电阻测试：110kV从明森线#57-#62杆塔接地电阻测量
110kV从明森线杆塔接地电阻测试：110kV从明森线#36-#46杆塔接地电阻测量
110kV从明森线杆塔接地电阻测试：110kV从明森线：中间段：#47-#52                                 
110kV从明森线杆塔接地电阻测试：110kV从明森线#36-#46杆塔接地电阻测量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110kV从明森线杆塔接地电阻测试：110kV从明森线：中间段：#14-#21
110kV从明森线杆塔接地电阻测试：110kV从明森线：进出段：#22-#35
110kV从明森线杆塔接地电阻测试：110kV从明森线#01-#08杆塔接地电阻测量
110kV从明森线杆塔接地电阻测试：110kV从明森线#09-#13杆塔接地电阻测量
110kV从明森线杆塔接地电阻测试：110kV从明森线#68-#75 杆塔接地电阻测量
110kV从明森线杆塔接地电阻测试：110kV从明森线：#63-#67
110kV从明森线杆塔接地电阻测试：110kV从明森线：中间段：#47-#52                                 
110kV从明森线杆塔接地电阻测试：110kV从明森线#36-#46杆塔接地电阻测量
</t>
  </si>
  <si>
    <t xml:space="preserve">#04-#115
#116-#118
#33-#35
#01-#03
</t>
  </si>
  <si>
    <t>部分完成</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</si>
  <si>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</si>
  <si>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</si>
  <si>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</si>
  <si>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</si>
  <si>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</si>
  <si>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</si>
  <si>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</si>
  <si>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</si>
  <si>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</si>
  <si>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</si>
  <si>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</si>
  <si>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</si>
  <si>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</si>
  <si>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</si>
  <si>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</si>
  <si>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</si>
  <si>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</si>
  <si>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</si>
  <si>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</si>
  <si>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</si>
  <si>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</si>
  <si>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</si>
  <si>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</si>
  <si>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</si>
  <si>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</si>
  <si>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</si>
  <si>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2024-08-22 09:00:00
2024-08-21 09:08:00</t>
  </si>
  <si>
    <t>SCWH0301240109009465
SCWH0301240109009464</t>
  </si>
  <si>
    <t xml:space="preserve">500kV蓄能电厂AB联络线杆塔接地电阻测试：500kV蓄能电厂AB联络线：进出段：#06-#08
500kV蓄能电厂AB联络线杆塔接地电阻测试：500kV蓄能电厂AB联络线：进出段：#01-#03
500kV蓄能电厂AB联络线杆塔接地电阻测试：500kV蓄能电厂AB联络线：进出段：#06-#08
</t>
  </si>
  <si>
    <t xml:space="preserve">
#01-#03
#06-#08</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</si>
  <si>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</si>
  <si>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</si>
  <si>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</si>
  <si>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</si>
  <si>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</si>
  <si>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</si>
  <si>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</si>
  <si>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</si>
  <si>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2024-09-05 09:07:00
</t>
  </si>
  <si>
    <t>SCWH0301240104006594</t>
  </si>
  <si>
    <t>110kV温城线杆塔接地电阻测试：110kV从温线#01-#03、110kV从云线#01-#03、110kV从城线#01-#03、#15-#17、110kV温城线#37-#39、110kV从街甲线#01-#03、110kV从街乙线#01-#03、220kV森从甲线#132-#134、220kV森从乙线#89-#91</t>
  </si>
  <si>
    <t xml:space="preserve">
#01-#03
#15-#17</t>
  </si>
  <si>
    <t xml:space="preserve">#04-#17
</t>
  </si>
  <si>
    <t>进出段：#01-#03、#35-#37
中间段：#04-#34</t>
  </si>
  <si>
    <t>进出段：#01-#03、#35-#37</t>
  </si>
  <si>
    <t>2024-09-29 08:32:00
2024-09-04 09:16:00</t>
  </si>
  <si>
    <t>SCWH0301240104006554
SCWH0301240104006673</t>
  </si>
  <si>
    <t xml:space="preserve">110kV从街乙线;110kV从岗线;110kV从街甲线杆塔接地电阻测试：110kV从岗线：进出段：#01-#03、110kV从街甲线：进出段：#38-#40、110kV从街乙线：进出段：#38-#40
110kV从岗线;110kV绿兔甲线;110kV绿兔乙线杆塔接地电阻测试：110kV从岗线#35-#37、110kV绿兔甲线#04-#06、110kV绿兔乙线#04-#06
110kV从街乙线;110kV从岗线;110kV从街甲线杆塔接地电阻测试：110kV从岗线：进出段：#01-#03、110kV从街甲线：进出段：#38-#40、110kV从街乙线：进出段：#38-#40
</t>
  </si>
  <si>
    <t xml:space="preserve">
#01-#03
#35-#37</t>
  </si>
  <si>
    <t>进出段：#01-#03、#38-#40
中间段：#04-#37</t>
  </si>
  <si>
    <t>进出段：#01-#03、#38-#40</t>
  </si>
  <si>
    <t>2024-09-29 08:32:00
2024-09-05 09:07:00</t>
  </si>
  <si>
    <t>SCWH0301240104006554
SCWH0301240104006594</t>
  </si>
  <si>
    <t xml:space="preserve">110kV从街乙线;110kV从岗线;110kV从街甲线杆塔接地电阻测试：110kV从岗线：进出段：#01-#03、110kV从街甲线：进出段：#38-#40、110kV从街乙线：进出段：#38-#40
110kV温城线杆塔接地电阻测试：110kV从温线#01-#03、110kV从云线#01-#03、110kV从城线#01-#03、#15-#17、110kV温城线#37-#39、110kV从街甲线#01-#03、110kV从街乙线#01-#03、220kV森从甲线#132-#134、220kV森从乙线#89-#91
110kV从街乙线;110kV从岗线;110kV从街甲线杆塔接地电阻测试：110kV从岗线：进出段：#01-#03、110kV从街甲线：进出段：#38-#40、110kV从街乙线：进出段：#38-#40
</t>
  </si>
  <si>
    <t xml:space="preserve">
#01-#03
#38-#40</t>
  </si>
  <si>
    <t>进出段：#01-#03
中间段：#04-#40</t>
  </si>
  <si>
    <t>2024-10-25 08:32:00
2024-10-23 08:08:00
2024-10-24 08:16:00
2024-10-14 08:32:00</t>
  </si>
  <si>
    <t>SCWH0301240920105148
SCWH0301240104005505
SCWH0301240920105124
SCWH0301240104006783</t>
  </si>
  <si>
    <t xml:space="preserve">110kV从明甲线杆塔接地电阻测试：110kV从明甲线#33-#40塔段接地电阻测量
110kV从明甲线杆塔接地电阻测试：110kV从明甲线#08-#17
110kV从明甲线杆塔接地电阻测试：110kV从明甲线#33-#40塔段接地电阻测量
110kV从明甲线杆塔接地电阻测试：110kV从明甲线#18-#32塔段接地电阻测量
110kV从明甲线杆塔接地电阻测试：110kV从明甲线#08-#17
110kV从明甲线杆塔接地电阻测试：110kV从明甲线#33-#40塔段接地电阻测量
110kV从兔线;110kV从明甲线杆塔接地电阻测试：110kV从兔线#04-#07、110kV从明甲线#04-#07塔段接地电阻测试
110kV从明甲线杆塔接地电阻测试：110kV从明甲线#18-#32塔段接地电阻测量
110kV从明甲线杆塔接地电阻测试：110kV从明甲线#08-#17
110kV从明甲线杆塔接地电阻测试：110kV从明甲线#33-#40塔段接地电阻测量
</t>
  </si>
  <si>
    <t>进出段：#01-#03、#60-#62
中间段：#04-#59</t>
  </si>
  <si>
    <t>中间段：#04-#59</t>
  </si>
  <si>
    <t>2024-10-22 09:06:00
2024-10-18 08:47:09
2024-10-21 10:33:00
2024-10-14 08:32:00
2024-10-15 08:48:00
2024-10-17 11:31:00
2024-10-16 08:36:00
2024-10-12 08:29:00</t>
  </si>
  <si>
    <t>SCWH0301240104005466
SCWH0301240104004717
SCWH0301240920105123
SCWH0301240104006783
SCWH0301240104006827
SCWH0301240104006847
SCWH0301240104006961
SCWH0301240104006692</t>
  </si>
  <si>
    <t xml:space="preserve">110kV从兔线杆塔接地电阻测试：110kV从兔线#44-#49
110kV从兔线杆塔接地电阻测试：110kV从兔线#25-#32
110kV从兔线杆塔接地电阻测试：110kV从兔线#44-#49
110kV从兔线杆塔接地电阻测试：110kV从兔线#33-#44塔段接地电阻测量
110kV从兔线杆塔接地电阻测试：110kV从兔线#25-#32
110kV从兔线杆塔接地电阻测试：110kV从兔线#44-#49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110kV从兔线;110kV绿兔甲线;110kV绿兔乙线杆塔接地电阻测试：110kV从兔线#57-#59、110kV绿兔甲线#52-#53、110kV绿兔乙线#52-#53塔段接地电阻测试
110kV从兔线杆塔接地电阻测试：110kV从兔线#50-#56塔段接地电阻测试
110kV从兔线杆塔接地电阻测试：110kV从兔线#16-#24
110kV从兔线杆塔接地电阻测试：中间段：110kV从兔线#08-#15
110kV从兔线;110kV从明甲线杆塔接地电阻测试：110kV从兔线#04-#07、110kV从明甲线#04-#07塔段接地电阻测试
110kV从兔线杆塔接地电阻测试：110kV从兔线#33-#44塔段接地电阻测量
110kV从兔线杆塔接地电阻测试：110kV从兔线#25-#32
110kV从兔线杆塔接地电阻测试：110kV从兔线#44-#49
</t>
  </si>
  <si>
    <t xml:space="preserve">#04-#59
</t>
  </si>
  <si>
    <t>进出段：#01-#03、#40-#42
中间段:#04-#39</t>
  </si>
  <si>
    <t>进出段：#01-#03、#40-#42</t>
  </si>
  <si>
    <t>2024-09-26 08:39:00
2024-09-05 09:07:00</t>
  </si>
  <si>
    <t>SCWH0301240104006933
SCWH0301240104006594</t>
  </si>
  <si>
    <t xml:space="preserve">110kV从温线;110kV温城线;110kV从云线杆塔接地电阻测试：110kV从温线：进出段：#40-#42；110kV从云线：进出段：#33-#35；110kV温城线：进出段：#01-#03
110kV温城线杆塔接地电阻测试：110kV从温线#01-#03、110kV从云线#01-#03、110kV从城线#01-#03、#15-#17、110kV温城线#37-#39、110kV从街甲线#01-#03、110kV从街乙线#01-#03、220kV森从甲线#132-#134、220kV森从乙线#89-#91
110kV从温线;110kV温城线;110kV从云线杆塔接地电阻测试：110kV从温线：进出段：#40-#42；110kV从云线：进出段：#33-#35；110kV温城线：进出段：#01-#03
</t>
  </si>
  <si>
    <t xml:space="preserve">
#01-#03
#40-#42</t>
  </si>
  <si>
    <t xml:space="preserve">
#01-#03
#33-#35</t>
  </si>
  <si>
    <t>进出段：#17-#19
中间段：#00-#16</t>
  </si>
  <si>
    <t>进出段：#17-#19</t>
  </si>
  <si>
    <t xml:space="preserve">2024-09-24 09:07:00
</t>
  </si>
  <si>
    <t>SCWH0301240104006128</t>
  </si>
  <si>
    <t>110kV明聚线龙星乙支线;110kV聚兔线龙星甲支线杆塔接地电阻测试：110kV明聚线龙星乙支线、110kV聚兔线龙星甲支线：进出段：#17-#19</t>
  </si>
  <si>
    <t xml:space="preserve">
#17-#19</t>
  </si>
  <si>
    <t>进出段：#01-#03、#54-#56
中间段：#04-#53</t>
  </si>
  <si>
    <t>中间段：#04-#53</t>
  </si>
  <si>
    <t>2024-06-16 08:36:00
2024-08-30 10:23:00
2024-09-20 09:38:00
2024-09-19 09:38:00
2024-09-04 09:16:00
2024-10-10 09:30:00
2024-10-11 09:18:00
2024-10-12 08:29:00
2024-10-09 08:11:00</t>
  </si>
  <si>
    <t>SCWH0301240616000481
SCWH0301240104006733
SCWH0301240830010632
SCWH0301240830010617
SCWH0301240104006673
SCWH0301240830010631
SCWH0301240104006622
SCWH0301240104006692
SCWH0301240104006706</t>
  </si>
  <si>
    <t xml:space="preserve">110kV绿兔甲线杆塔接地电阻测试：110kV绿兔甲线#16-#22故障杆塔接地电阻测量
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</si>
  <si>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 xml:space="preserve">#04-#53
</t>
  </si>
  <si>
    <t>2024-08-30 10:23:00
2024-09-20 09:38:00
2024-09-19 09:38:00
2024-09-04 09:16:00
2024-10-10 09:30:00
2024-10-11 09:18:00
2024-10-12 08:29:00
2024-10-09 08:11:00</t>
  </si>
  <si>
    <t>SCWH0301240104006733
SCWH0301240830010632
SCWH0301240830010617
SCWH0301240104006673
SCWH0301240830010631
SCWH0301240104006622
SCWH0301240104006692
SCWH0301240104006706</t>
  </si>
  <si>
    <t xml:space="preserve">110kV绿兔甲线;110kV绿兔乙线杆塔接地电阻测试：110kV绿兔甲线#04-#12、110kV绿兔乙线#04-#12塔段
110kV绿兔甲线;110kV绿兔乙线杆塔接地电阻测试：110kV绿兔甲线#25-#36、110kV绿兔乙线#25-#36杆塔接地电阻测量
110kV绿兔甲线;110kV绿兔乙线杆塔接地电阻测试：110kV绿兔甲线#25-#30、110kV绿兔乙线#25-#30塔段接地电阻测量
110kV绿兔甲线;110kV绿兔乙线杆塔接地电阻测试：110kV绿兔甲线#25-#36、110kV绿兔乙线#25-#36杆塔接地电阻测量
110kV从岗线;110kV绿兔甲线;110kV绿兔乙线杆塔接地电阻测试：110kV从岗线#35-#37、110kV绿兔甲线#04-#06、110kV绿兔乙线#04-#06
110kV绿兔甲线;110kV绿兔乙线杆塔接地电阻测试：110kV绿兔甲线#25-#30、110kV绿兔乙线#25-#30塔段接地电阻测量
110kV绿兔甲线;110kV绿兔乙线杆塔接地电阻测试：110kV绿兔甲线#25-#36、110kV绿兔乙线#25-#36杆塔接地电阻测量
110kV绿兔甲线;110kV绿兔乙线杆塔接地电阻测试：110kV绿兔甲线#42-#46、110kV绿兔乙线#42-#46杆塔接地电阻测量
110kV绿兔甲线;110kV绿兔乙线杆塔接地电阻测试：110kV绿兔甲线#47-#51塔段、110kV绿兔乙线#47-#51塔段接地电阻测量
110kV绿兔甲线;110kV绿兔乙线杆塔接地电阻测试：110kV绿兔甲线#42-#46、110kV绿兔乙线#42-#46杆塔接地电阻测量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110kV绿兔甲线;110kV绿兔乙线杆塔接地电阻测试：110kV绿兔甲线#37-#41、110kV绿兔乙线#37-#41塔段接地电阻测量
110kV从兔线;110kV绿兔甲线;110kV绿兔乙线杆塔接地电阻测试：110kV从兔线#57-#59、110kV绿兔甲线#52-#53、110kV绿兔乙线#52-#53塔段接地电阻测试
110kV绿兔甲线;110kV绿兔乙线杆塔接地电阻测试：110kV绿兔甲线#47-#51塔段、110kV绿兔乙线#47-#51塔段接地电阻测量
110kV绿兔甲线;110kV绿兔乙线杆塔接地电阻测试：110kV绿兔甲线#42-#46、110kV绿兔乙线#42-#46杆塔接地电阻测量
</t>
  </si>
  <si>
    <t>进出段：#1-#03、#16-#18
中间段：#04-#15</t>
  </si>
  <si>
    <t>中间段：#04-#15</t>
  </si>
  <si>
    <t xml:space="preserve">2024-09-30 08:55:00
</t>
  </si>
  <si>
    <t>SCWH0301240104006604</t>
  </si>
  <si>
    <t>110kV兔万线杆塔接地电阻测试：110kV兔万线：中间段：#04-#14</t>
  </si>
  <si>
    <t xml:space="preserve">#04-#15
</t>
  </si>
  <si>
    <t>进出段：#01-#03、#37-#39
中间段：#04-#36</t>
  </si>
  <si>
    <t>进出段：#01-#03、#37-#39</t>
  </si>
  <si>
    <t xml:space="preserve">
#01-#03
#37-#39</t>
  </si>
  <si>
    <t>进出段：#01-#03、#132-#134
中间段：#04-#131</t>
  </si>
  <si>
    <t>进出段：#01-#03、#132-#134</t>
  </si>
  <si>
    <t>2024-09-25 11:01:24
2024-09-05 09:07:00</t>
  </si>
  <si>
    <t>SCWH0301240104006996
SCWH0301240104006594</t>
  </si>
  <si>
    <t xml:space="preserve">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</si>
  <si>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#132-#134</t>
  </si>
  <si>
    <t>进出段：#01-#03、#89-#91
中间段：#04-#88</t>
  </si>
  <si>
    <t>进出段：#01-#03、#89-#91</t>
  </si>
  <si>
    <t>2024-04-05 09:57:00
2024-09-25 11:01:24
2024-09-05 09:07:00</t>
  </si>
  <si>
    <t>SCWH0301240405000405
SCWH0301240104006996
SCWH0301240104006594</t>
  </si>
  <si>
    <t xml:space="preserve">220kV森从乙线杆塔接地电阻测试：220kV森从乙线#24-#30故障杆塔接地电阻测量
220kV森从甲线;220kV森从乙线;220kV汤森乙线;220kV汤森甲线杆塔接地电阻测试：220kV森从甲线：进出段：#01-#03；220kV森从乙线：进出段：#01-#03；220kV汤森甲线：进出段：#112-#114；220kV汤森乙线：进出段：#110-#112
110kV温城线杆塔接地电阻测试：110kV从温线#01-#03、110kV从云线#01-#03、110kV从城线#01-#03、#15-#17、110kV温城线#37-#39、110kV从街甲线#01-#03、110kV从街乙线#01-#03、220kV森从甲线#132-#134、220kV森从乙线#89-#91
220kV森从甲线;220kV森从乙线;220kV汤森乙线;220kV汤森甲线杆塔接地电阻测试：220kV森从甲线：进出段：#01-#03；220kV森从乙线：进出段：#01-#03；220kV汤森甲线：进出段：#112-#114；220kV汤森乙线：进出段：#110-#112
</t>
  </si>
  <si>
    <t xml:space="preserve">
#01-#03
#89-#91</t>
  </si>
  <si>
    <t>进出段：#112-#114
中间段：#39-#111</t>
  </si>
  <si>
    <t>进出段：#112-#114</t>
  </si>
  <si>
    <t xml:space="preserve">2024-09-25 11:01:24
</t>
  </si>
  <si>
    <t>SCWH0301240104006996</t>
  </si>
  <si>
    <t>220kV森从甲线;220kV森从乙线;220kV汤森乙线;220kV汤森甲线杆塔接地电阻测试：220kV森从甲线：进出段：#01-#03；220kV森从乙线：进出段：#01-#03；220kV汤森甲线：进出段：#112-#114；220kV汤森乙线：进出段：#110-#112</t>
  </si>
  <si>
    <t xml:space="preserve">
#112-#114</t>
  </si>
  <si>
    <t>进出段：#110-#112
中间段：#56-#109</t>
  </si>
  <si>
    <t>进出段：#110-#112</t>
  </si>
  <si>
    <t xml:space="preserve">
#110-#112</t>
  </si>
  <si>
    <t>出线段：#01-#03、#28-#30
中间段：#04-#27</t>
  </si>
  <si>
    <t>进出线段：#01-#03、#28-#30</t>
  </si>
  <si>
    <t xml:space="preserve">2024-10-15 08:36:00
</t>
  </si>
  <si>
    <t>SCWH0301240110008773</t>
  </si>
  <si>
    <t>220kV北镜甲线;220kV北镜乙线杆塔接地电阻测试：220kV北镜甲线#01-#03、#26-#28、北镜乙线#01-#03、#26-#28</t>
  </si>
  <si>
    <t xml:space="preserve">#01-#03
</t>
  </si>
  <si>
    <t>出线段：#01-#03、#16-#18
中间段：#04-#15</t>
  </si>
  <si>
    <t>进出线段：#01-#03、#16-#18</t>
  </si>
  <si>
    <t xml:space="preserve">#16-#18
#01-#03
</t>
  </si>
  <si>
    <t>出线段：#01-#03、#06-#08
中间段：#04-#05</t>
  </si>
  <si>
    <t>进出线段：#01-#03、#06-#08</t>
  </si>
  <si>
    <t xml:space="preserve">#06-#08
#01-#03
</t>
  </si>
  <si>
    <t>出线段：#01-#03、#72-#74
中间段：#04-#71</t>
  </si>
  <si>
    <t>进出线段：#01-#03、#72-#74</t>
  </si>
  <si>
    <t>2024-04-23 08:30:00
2024-10-17 08:36:00</t>
  </si>
  <si>
    <t>SCWH0301240421000471
SCWH0301240110008875</t>
  </si>
  <si>
    <t xml:space="preserve">220kV花文甲线;220kV花文乙线杆塔接地电阻测试：220kV花文甲乙线雷击跳闸后接地电阻测量
220kV林田线;220kV花文甲线;220kV花文乙线杆塔接地电阻测试：220kV花文甲线#70、#72-#74；220kV花文乙线#70、#72-#74；220kV林田线#35-#37
</t>
  </si>
  <si>
    <t xml:space="preserve">
#72-#74</t>
  </si>
  <si>
    <t>出线段：#01-#03、#13-#15
中间段：#04-#12</t>
  </si>
  <si>
    <t>进出线段：#1-#3、#13-#15</t>
  </si>
  <si>
    <t xml:space="preserve">2024-10-14 08:27:00
</t>
  </si>
  <si>
    <t>SCWH0301240110008897</t>
  </si>
  <si>
    <t>110kV镜龙畔线凤凰甲支线;110kV镜龙畔线;110kV镜合龙凤文线;110kV镜合畔线杆塔接地电阻测试：110kV镜合龙凤文线#01-#15-1；110kV镜合畔线#01-#03、#14-#16；110kV镜龙畔线#01-#15-1、#01-2-#03-2、#14-2-#16-2</t>
  </si>
  <si>
    <t xml:space="preserve">#13-#15
#1-#3
</t>
  </si>
  <si>
    <t>镜合龙凤文线凤凰乙支线</t>
  </si>
  <si>
    <t>进出线段：#07-#09</t>
  </si>
  <si>
    <t xml:space="preserve">#07-#09
</t>
  </si>
  <si>
    <t>出线段：#01-#03、#14-#16
中间段：#04-#13</t>
  </si>
  <si>
    <t>进出线段：#1-#3、#14-#16</t>
  </si>
  <si>
    <t xml:space="preserve">
#14-#16</t>
  </si>
  <si>
    <t xml:space="preserve">#1-#3
</t>
  </si>
  <si>
    <t>出线段：#00-#03-1、#13-1-#15-1、#01-2-#03-2、#14-2-#16-2
中间段：#04-1-#12-1、#04-2-#13-2</t>
  </si>
  <si>
    <t>进出线段：#00-#02-1、#13-1-#15-1、#01-2-#02-2、#14-2-#16-2</t>
  </si>
  <si>
    <t xml:space="preserve">
#14-2-#16-2</t>
  </si>
  <si>
    <t xml:space="preserve">#01-2-#02-2
#13-1-#15-1
#00-#02-1
</t>
  </si>
  <si>
    <t>出线段：#07-#09
中间段：#00-#06</t>
  </si>
  <si>
    <t>进出区段：#01-#03、#14-#16</t>
  </si>
  <si>
    <t>SCWH0301240110009152</t>
  </si>
  <si>
    <t>110kV镜畔新线;110kV车新镜线杆塔接地电阻测试：110kV车新镜线#61-#63、#74-#76、镜畔新线#01-#03、#14-#16</t>
  </si>
  <si>
    <t xml:space="preserve">
#01-#03
#14-#16</t>
  </si>
  <si>
    <t>10月份已完成</t>
  </si>
  <si>
    <t>出线段：#09-#11
中间段：#00-#08</t>
  </si>
  <si>
    <t>进出线段：#09-#11</t>
  </si>
  <si>
    <t xml:space="preserve">#09-#11
</t>
  </si>
  <si>
    <t>出线段：#01-#03、#21-#23
中间段：#04-#20</t>
  </si>
  <si>
    <t>进出线段：#01-#03、#21-#23</t>
  </si>
  <si>
    <t xml:space="preserve">2024-10-11 08:27:00
</t>
  </si>
  <si>
    <t>SCWH0301240110009181</t>
  </si>
  <si>
    <t>220kV镜田甲线;220kV镜田乙线杆塔接地电阻测试：220kV镜田甲线#01-#23、镜田乙线#01-#23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</si>
  <si>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</si>
  <si>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</si>
  <si>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</si>
  <si>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</si>
  <si>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</si>
  <si>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</si>
  <si>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</si>
  <si>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</si>
  <si>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</si>
  <si>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</si>
  <si>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</si>
  <si>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</si>
  <si>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</si>
  <si>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</si>
  <si>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</si>
  <si>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</si>
  <si>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</si>
  <si>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</si>
  <si>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</si>
  <si>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</si>
  <si>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</si>
  <si>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</si>
  <si>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</si>
  <si>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2024-10-17 08:36:00
2024-10-17 08:36:00</t>
  </si>
  <si>
    <t>SCWH0301240110008875
SCWH0301240110009767</t>
  </si>
  <si>
    <t xml:space="preserve">220kV林田线;220kV花文甲线;220kV花文乙线杆塔接地电阻测试：220kV花文甲线#70、#72-#74；220kV花文乙线#70、#72-#74；220kV林田线#35-#37
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
220kV林田线;220kV花文甲线;220kV花文乙线杆塔接地电阻测试：220kV花文甲线#70、#72-#74；220kV花文乙线#70、#72-#74；220kV林田线#35-#37
</t>
  </si>
  <si>
    <t xml:space="preserve">
#35-#37</t>
  </si>
  <si>
    <t>出线段：#01-#03、#61-#63
中间段：#04-#60</t>
  </si>
  <si>
    <t>进出线段：#01-#03、#61-#63</t>
  </si>
  <si>
    <t xml:space="preserve">#61-#63
#01-#03
</t>
  </si>
  <si>
    <t>进出线段：#33-#35</t>
  </si>
  <si>
    <t>出线段：#01-#03、#58-#60、#61-#63、#74-#76
中间段：#04-#57、#64-#73</t>
  </si>
  <si>
    <t>进出线段：#01-#03、#58-#60、#61-#63、#74-#76</t>
  </si>
  <si>
    <t xml:space="preserve">
#01-#03
#61-#63
#74-#76</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</si>
  <si>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</si>
  <si>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</si>
  <si>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</si>
  <si>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</si>
  <si>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</si>
  <si>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</si>
  <si>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</si>
  <si>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</si>
  <si>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</si>
  <si>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</si>
  <si>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</si>
  <si>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2024-10-17 08:36:00
</t>
  </si>
  <si>
    <t>SCWH0301240110009351</t>
  </si>
  <si>
    <t>110kV田军线;110kV田杨线杆塔接地电阻测试：110kV田军线#01-#03、110kV田杨线#01-#03</t>
  </si>
  <si>
    <t xml:space="preserve">#37-#39
#01-#03
</t>
  </si>
  <si>
    <t>出线段：#01-#03、#58-#60
中间段：#04-#57</t>
  </si>
  <si>
    <t>进出线段：#01-#03、#58-#60</t>
  </si>
  <si>
    <t>出线段：#05-#07
中间段：#00-#04</t>
  </si>
  <si>
    <t>进出线段：#05-#07</t>
  </si>
  <si>
    <t xml:space="preserve">#05-#07
</t>
  </si>
  <si>
    <t>出线段：#01-#03、#57-#59
中间段：#04-#56</t>
  </si>
  <si>
    <t>进出线段：#01-#03、#57-#59</t>
  </si>
  <si>
    <t>SCWH0301240110009767</t>
  </si>
  <si>
    <t>110kV益田甲线;220kV韶林线（退运）;220kV林田线;110kV文林线曙光乙支线;110kV文林线;110kV益田甲线曙光甲支线杆塔接地电阻测试：110kV益田甲线#19-#69；110kV文林线#01-#41；110kV益田甲线曙光甲支线#00；110kV文林线曙光乙支线#00；220kV林田线#12-#16；220kV韶林线（退运）#397-#401</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</si>
  <si>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</si>
  <si>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</si>
  <si>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</si>
  <si>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</si>
  <si>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</si>
  <si>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</si>
  <si>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</si>
  <si>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</si>
  <si>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</si>
  <si>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</si>
  <si>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</si>
  <si>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</si>
  <si>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</si>
  <si>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2024-09-18 08:45:00
2024-09-13 09:05:00
2024-10-28 08:40:00</t>
  </si>
  <si>
    <t>SCWH0301240913004631
SCWH0301240110001938
SCWH0301240110001869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</si>
  <si>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110kV空安甲线;110kV空安乙线杆塔接地电阻测试：110kV空安甲乙线#07-#09
</t>
  </si>
  <si>
    <t xml:space="preserve">#01-#09
</t>
  </si>
  <si>
    <t>进出段：#01-#03、#40-#42
中间段#：#04-#39</t>
  </si>
  <si>
    <t>#01-#03、#40-#42</t>
  </si>
  <si>
    <t>2024-09-18 08:45:00
2024-09-13 09:05:00
2024-10-29 08:35:00</t>
  </si>
  <si>
    <t>SCWH0301240913004631
SCWH0301240110001938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</si>
  <si>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110kV空九乙线北兴乙支线;110kV空北甲线杆塔接地电阻测试：110kV空北甲线#40-#42、110kV空九乙线北兴乙支线#40-#42
</t>
  </si>
  <si>
    <t>进出段：#01-#03、#79-#81
中间段#：#04-#78</t>
  </si>
  <si>
    <t>#01-#03、#79-#81</t>
  </si>
  <si>
    <t>2024-10-30 08:35:00
2024-10-30 08:35:00</t>
  </si>
  <si>
    <t>SCWH0301240920078923
SCWH0301240920078927</t>
  </si>
  <si>
    <t xml:space="preserve">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</si>
  <si>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#79-#81</t>
  </si>
  <si>
    <t>进出段：#00-#01</t>
  </si>
  <si>
    <t xml:space="preserve">2024-10-30 08:35:00
</t>
  </si>
  <si>
    <t>SCWH0301240920078927</t>
  </si>
  <si>
    <t>110kV田空丙线梯面甲支线;110kV空梯线;110kV空芙线梯面乙支线杆塔接地电阻测试：110kV田空丙线梯面甲支线#00-#01；110kV空梯线#49-#51；110kV空芙线梯面乙支线#00-#01</t>
  </si>
  <si>
    <t xml:space="preserve">
#00-#01</t>
  </si>
  <si>
    <t>进出段：#01-#03、#49-#51
中间段#：#04-#48</t>
  </si>
  <si>
    <t>#01-#03、#49-#51</t>
  </si>
  <si>
    <t>2024-09-13 09:05:00
2024-10-30 08:35:00
2024-10-30 08:35:00</t>
  </si>
  <si>
    <t>SCWH0301240110001938
SCWH0301240920078923
SCWH0301240920078927</t>
  </si>
  <si>
    <t xml:space="preserve">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110kV田空丙线;110kV空梯线;110kV空芙线杆塔接地电阻测试：110kV田空丙线#04-#96、110kV空梯线#04-#48、110kV空芙线#04-#61
110kV田空丙线梯面甲支线;110kV空梯线;110kV空芙线梯面乙支线杆塔接地电阻测试：110kV田空丙线梯面甲支线#00-#01；110kV空梯线#49-#51；110kV空芙线梯面乙支线#00-#01
110kV田空丙线;110kV空梯线;110kV空芙线杆塔接地电阻测试：110kV田空丙线#04-#96、110kV空梯线#04-#48、110kV空芙线#04-#61
</t>
  </si>
  <si>
    <t xml:space="preserve">
#01-#03
#49-#51</t>
  </si>
  <si>
    <t>进出段：#01-#03、#44-#46
中间段#：#04-#43</t>
  </si>
  <si>
    <t>#01-#03、#44-#46</t>
  </si>
  <si>
    <t>2024-09-18 08:45:00
2024-10-28 08:35:00</t>
  </si>
  <si>
    <t>SCWH0301240913004631
SCWH0301240110001995</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</si>
  <si>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220kV空汉甲线;220kV空汉乙线杆塔接地电阻测试：220kV空汉甲乙线#44-#46
</t>
  </si>
  <si>
    <t xml:space="preserve">
#01-#03
#44-#46</t>
  </si>
  <si>
    <t>进出段：#01-#03、#14-#16
中间段#：#04-#13</t>
  </si>
  <si>
    <t>#01-#16</t>
  </si>
  <si>
    <t>SCWH0301240913004631
SCWH0301240110001938
SCWH0301240110002007</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</si>
  <si>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110kV空机线杆塔接地电阻测试：110kV空机线#04-#16
</t>
  </si>
  <si>
    <t xml:space="preserve">#01-#16
</t>
  </si>
  <si>
    <t>进出段：#01-#03、#48-#50
中间段#：#04-#47</t>
  </si>
  <si>
    <t>#01-#03、#48-#50</t>
  </si>
  <si>
    <t xml:space="preserve">2024-09-13 09:05:00
</t>
  </si>
  <si>
    <t>SCWH0301240110001938</t>
  </si>
  <si>
    <t>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t>
  </si>
  <si>
    <t xml:space="preserve">#48-#50
</t>
  </si>
  <si>
    <t>进出段：#01-#03、#15-#17
中间段#：#04-#14</t>
  </si>
  <si>
    <t>#01-#03、#15-#17</t>
  </si>
  <si>
    <t>2024-09-18 08:45:00
2024-10-29 08:35:00</t>
  </si>
  <si>
    <t>SCWH0301240913004631
SCWH0301240110002016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</si>
  <si>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t>
  </si>
  <si>
    <t>2024-09-18 08:45:00
2024-09-13 09:05:00
2024-10-29 08:35:00
2024-10-29 08:35:00</t>
  </si>
  <si>
    <t>SCWH0301240913004631
SCWH0301240110001938
SCWH0301240110002016
SCWH0301240110001889</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</si>
  <si>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110kV空九甲线;110kV空九乙线杆塔接地电阻测试：110kV空九甲乙线#15-#17
110kV空九乙线北兴乙支线;110kV空北甲线杆塔接地电阻测试：110kV空北甲线#40-#42、110kV空九乙线北兴乙支线#40-#42
110kV空九甲线;110kV空九乙线杆塔接地电阻测试：110kV空九甲乙线#15-#17
</t>
  </si>
  <si>
    <t>进出段：#01-#03、#28-#30
中间段#：#04-#27</t>
  </si>
  <si>
    <t>#01-#03、#28-#30</t>
  </si>
  <si>
    <t xml:space="preserve">2024-09-14 08:47:00
</t>
  </si>
  <si>
    <t>SCWH0301240906003920</t>
  </si>
  <si>
    <t>110kV田芙线;110kV田空丙线;110kV空芙线;110kV田空甲线;110kV田空乙线杆塔接地电阻测试：110kV空芙线#79-#81、110kV田芙线#01-#03、#28-#30、110kV田空丙线#01-#03、110kV田空甲乙线#01-#03</t>
  </si>
  <si>
    <t xml:space="preserve">
#01-#03
#28-#30</t>
  </si>
  <si>
    <t>进出段：#01-#03、#97-#99
中间段#：#04-#96</t>
  </si>
  <si>
    <t>#01-#03、#97-#99</t>
  </si>
  <si>
    <t xml:space="preserve">
#01-#03
#97-#99</t>
  </si>
  <si>
    <t>进出段：#01-#03、#72-#74
中间段#：#04-#71</t>
  </si>
  <si>
    <t>#01-#03、#72-#74</t>
  </si>
  <si>
    <t>2024-09-18 08:45:00
2024-09-14 08:47:00
2024-09-13 09:05:00
2024-10-31 08:35:00</t>
  </si>
  <si>
    <t>SCWH0301240913004631
SCWH0301240906003920
SCWH0301240110001938
SCWH0301240920078926</t>
  </si>
  <si>
    <t xml:space="preserve">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空北甲线;110kV空九乙线北兴乙支线;110kV空安甲线;110kV空安乙线;110kV空金甲线;110kV空金乙线;110kV空芙线;110kV空梯线;110kV田空丙线;110kV空机线;110kV田空甲线;110kV田空乙线杆塔接地电阻测试：110kV空北甲线#01-#02、110kV空九乙线北兴乙支线#01-#02、110kV空安甲乙线#02、110kV空金甲乙线#01-#03、110kV空芙线#01-#03、110kV空梯线#01-#03、110kV田空丙线#97-#99、110kV空机线#02、110kV田空甲乙线#74
110kV田芙线;110kV田空丙线;110kV空芙线;110kV田空甲线;110kV田空乙线杆塔接地电阻测试：110kV空芙线#79-#81、110kV田芙线#01-#03、#28-#30、110kV田空丙线#01-#03、110kV田空甲乙线#01-#03
220kV空汉甲线;220kV空汉乙线;110kV空九甲线;110kV空九乙线;110kV空安甲线;110kV空安乙线;110kV空九乙线北兴乙支线;110kV空北甲线;110kV田空甲线;110kV田空乙线;110kV空机线杆塔接地电阻测试：220kV空汉甲乙线#01-#03、110kV空九甲乙线#01-#03、110kV空北甲线#03、110kV空九乙线北兴乙支线#03、110kV空安甲乙线#01、#03、110kV空机线#01、#03、110kV田空甲乙线#72、#73
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
</t>
  </si>
  <si>
    <t xml:space="preserve">#72-#74
</t>
  </si>
  <si>
    <t xml:space="preserve">2024-10-31 08:35:00
</t>
  </si>
  <si>
    <t>SCWH0301240920078926</t>
  </si>
  <si>
    <t>110kV田空甲线花城甲支线;110kV田空乙线花城乙支线;110kV田空甲线七星甲支线;110kV田空乙线七星乙支线;110kV田空甲线;110kV田空乙线;110kV田空甲线金田乙支线杆塔接地电阻测试：110kV田空甲乙线、110kV田空甲乙线花城甲乙支线、110kV田空甲乙线七星甲乙支线、110kV田空甲线金田乙支线</t>
  </si>
  <si>
    <t>进出段：#01-#03、#05-#07
中间段#：#04</t>
  </si>
  <si>
    <t>#01-#07</t>
  </si>
  <si>
    <t xml:space="preserve">#01-#07
</t>
  </si>
  <si>
    <t>田空乙线#50至#50-07</t>
  </si>
  <si>
    <t>进出段：01-#03、#78-#80
中间段：#04-#77</t>
  </si>
  <si>
    <t>#01-#80</t>
  </si>
  <si>
    <t xml:space="preserve">2024-08-21 08:39:00
</t>
  </si>
  <si>
    <t>SCWH0301240110000015</t>
  </si>
  <si>
    <t>500kV北花甲线;500kV北花乙线杆塔接地电阻测试：500kV北花甲线（进出段：#01-#03、#78-#80，中间段：#04-#77），500kV北花乙线（进出段：#01-#03、#80-#82，中间段：#04-#79）</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</si>
  <si>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</si>
  <si>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</si>
  <si>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</si>
  <si>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</si>
  <si>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</si>
  <si>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</si>
  <si>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</si>
  <si>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</si>
  <si>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</si>
  <si>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</si>
  <si>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</si>
  <si>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</si>
  <si>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2024-08-15 09:01:00
</t>
  </si>
  <si>
    <t>SCWH0301240110000017</t>
  </si>
  <si>
    <t>110kV郭车甲线;110kV郭车乙线杆塔接地电阻测试：110kV郭车甲线（进出段：#01-#03、#26-#28，中间段#19-#25），110kV郭车乙线（进出段：#01-#03、#26-#28，中间段#19-#25）</t>
  </si>
  <si>
    <t xml:space="preserve">#19-#28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</si>
  <si>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</si>
  <si>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</si>
  <si>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</si>
  <si>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</si>
  <si>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</si>
  <si>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#115-#117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</si>
  <si>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</si>
  <si>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</si>
  <si>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</si>
  <si>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</si>
  <si>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</si>
  <si>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</si>
  <si>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</si>
  <si>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</si>
  <si>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</si>
  <si>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</si>
  <si>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</si>
  <si>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</si>
  <si>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</si>
  <si>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</si>
  <si>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</si>
  <si>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</si>
  <si>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</si>
  <si>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</si>
  <si>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</si>
  <si>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 xml:space="preserve">2024-08-22 08:18:00
</t>
  </si>
  <si>
    <t>SCWH0301240110000066</t>
  </si>
  <si>
    <t>220kV炭车乙线;220kV炭车甲线杆塔接地电阻测试：220kV炭车甲线（进出段：#01-#03、#57-#59），220kV炭车乙线（进出段：#01-#03、#57-#59）</t>
  </si>
  <si>
    <t xml:space="preserve">
#01-#03
#57-#59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</si>
  <si>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</si>
  <si>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</si>
  <si>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</si>
  <si>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</si>
  <si>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</si>
  <si>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</si>
  <si>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</si>
  <si>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</si>
  <si>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2024-08-21 09:09:00
</t>
  </si>
  <si>
    <t>SCWH0301240110000085</t>
  </si>
  <si>
    <t>110kV炭松乙线;110kV炭松甲线杆塔接地电阻测试：110kV炭松甲线（中间段：#04-#44），110kV炭松乙线（中间段：#04-#44）</t>
  </si>
  <si>
    <t xml:space="preserve">
#04-#44</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</si>
  <si>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</si>
  <si>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</si>
  <si>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</si>
  <si>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</si>
  <si>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</si>
  <si>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</si>
  <si>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</si>
  <si>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</si>
  <si>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</si>
  <si>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</si>
  <si>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</si>
  <si>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</si>
  <si>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</si>
  <si>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</si>
  <si>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</si>
  <si>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</si>
  <si>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</si>
  <si>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</si>
  <si>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</si>
  <si>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</si>
  <si>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</si>
  <si>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</si>
  <si>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</si>
  <si>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</si>
  <si>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</si>
  <si>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</si>
  <si>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</si>
  <si>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</si>
  <si>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</si>
  <si>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</si>
  <si>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</si>
  <si>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</si>
  <si>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</si>
  <si>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</si>
  <si>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</si>
  <si>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</si>
  <si>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</si>
  <si>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</si>
  <si>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</si>
  <si>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</si>
  <si>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</si>
  <si>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</si>
  <si>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</si>
  <si>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</si>
  <si>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</si>
  <si>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</si>
  <si>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</si>
  <si>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</si>
  <si>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</si>
  <si>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</si>
  <si>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</si>
  <si>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</si>
  <si>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</si>
  <si>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</si>
  <si>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</si>
  <si>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</si>
  <si>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</si>
  <si>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</si>
  <si>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</si>
  <si>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</si>
  <si>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</si>
  <si>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</si>
  <si>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</si>
  <si>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</si>
  <si>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</si>
  <si>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</si>
  <si>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</si>
  <si>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</si>
  <si>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</si>
  <si>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</si>
  <si>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</si>
  <si>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</si>
  <si>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</si>
  <si>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</si>
  <si>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</si>
  <si>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</si>
  <si>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</si>
  <si>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</si>
  <si>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</si>
  <si>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</si>
  <si>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</si>
  <si>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</si>
  <si>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</si>
  <si>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2024-09-26 08:41:00
2024-09-26 08:34:00
2024-09-05 08:50:00</t>
  </si>
  <si>
    <t>SCWH0301240104020630
SCWH0301240104020612
SCWH0301240823118421</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</si>
  <si>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白云杆塔接地电阻测试：110kV茶汉甲线#01-#06，110kV茶观乙线#01-#06，220kV北茶甲线#62-#63，茶园甲乙线#01-#02
白云杆塔接地电阻测试：110kV茶汉甲线#07-#10，110kV茶观乙线#07-#10，220kV北茶甲线#59-#61，220kV北茶乙线#59-#61
</t>
  </si>
  <si>
    <t xml:space="preserve">#55-64
#04-#10
</t>
  </si>
  <si>
    <t>北茶乙线</t>
  </si>
  <si>
    <t>进出线段：#01-#03、#65-#67；中间段：#04-#65</t>
  </si>
  <si>
    <t>中间段：#04-#10、#55-65</t>
  </si>
  <si>
    <t>2024-09-26 08:41:00
2024-09-26 08:34:00
2024-09-04 09:12:00
2024-09-05 08:50:00
2024-09-02 09:05:00</t>
  </si>
  <si>
    <t>SCWH0301240104020630
SCWH0301240104020612
SCWH0301240104019571
SCWH0301240823118421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</si>
  <si>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220kV北茶甲线;220kV北嘉甲线;220kV北茶乙线;220kV北嘉乙线;220kV北蚌乙线;220kV北蚌甲线杆塔接地电阻测试：220kV北蚌甲线#01-#07、220kV北蚌乙线#01-#05、220kV北嘉甲乙线#01-#03、220kV北茶甲乙线#09-#10
白云杆塔接地电阻测试：220kV北茶甲乙线中间段：#04-#08；220kV北界甲乙线进出线段：#01-#04
白云杆塔接地电阻测试：110kV茶汉甲线#01-#06，110kV茶观乙线#01-#06，220kV北茶甲线#62-#63，茶园甲乙线#01-#02
白云杆塔接地电阻测试：110kV茶汉甲线#07-#10，110kV茶观乙线#07-#10，220kV北茶甲线#59-#61，220kV北茶乙线#59-#61
</t>
  </si>
  <si>
    <t xml:space="preserve">#55-65
#04-#10
</t>
  </si>
  <si>
    <t>北汉甲线</t>
  </si>
  <si>
    <t>进出线段：#01-#03、#66-#68；中间段：#04-#65</t>
  </si>
  <si>
    <t>进出线段：#01-#03、#66-#68</t>
  </si>
  <si>
    <t xml:space="preserve">#66-#68
#01-#03
</t>
  </si>
  <si>
    <t>北汉乙线</t>
  </si>
  <si>
    <t>进出线段：#01-#03、#26-#28；中间段：#04-#25</t>
  </si>
  <si>
    <t>2024-09-04 09:12:00
2024-09-05 08:50:00</t>
  </si>
  <si>
    <t>SCWH0301240104020576
SCWH0301240823118421</t>
  </si>
  <si>
    <t xml:space="preserve">白云杆塔接地电阻测试：220kV北嘉甲线中间段：#04-#07、220kV北嘉乙线中间段：#04-#07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t>
  </si>
  <si>
    <t>2024-09-09 08:43:00
2024-09-09 09:00:00
2024-09-04 09:12:00
2024-09-05 08:50:00</t>
  </si>
  <si>
    <t>SCWH0301240104020582
SCWH0301240104020586
SCWH0301240104020576
SCWH0301240823118421</t>
  </si>
  <si>
    <t xml:space="preserve">白云杆塔接地电阻测试：220kV北嘉甲乙线#16、110kV嘉人线#04-#15、110kV嘉观临线#09-#17
白云杆塔接地电阻测试：220kV北嘉甲乙线#08-#15
白云杆塔接地电阻测试：220kV北嘉甲乙线#16、110kV嘉人线#04-#15、110kV嘉观临线#09-#17
白云杆塔接地电阻测试：220kV北嘉甲线中间段：#04-#07、220kV北嘉乙线中间段：#04-#07
白云杆塔接地电阻测试：220kV北嘉甲乙线#08-#15
白云杆塔接地电阻测试：220kV北嘉甲乙线#16、110kV嘉人线#04-#15、110kV嘉观临线#09-#17
220kV北茶甲线;220kV北嘉甲线;220kV北茶乙线;220kV北嘉乙线;220kV北蚌乙线;220kV北蚌甲线杆塔接地电阻测试：220kV北蚌甲线#01-#07、220kV北蚌乙线#01-#05、220kV北嘉甲乙线#01-#03、220kV北茶甲乙线#09-#10
白云杆塔接地电阻测试：220kV北嘉甲线中间段：#04-#07、220kV北嘉乙线中间段：#04-#07
白云杆塔接地电阻测试：220kV北嘉甲乙线#08-#15
白云杆塔接地电阻测试：220kV北嘉甲乙线#16、110kV嘉人线#04-#15、110kV嘉观临线#09-#17
</t>
  </si>
  <si>
    <t xml:space="preserve">
#04-#15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</si>
  <si>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</si>
  <si>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</si>
  <si>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</si>
  <si>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</si>
  <si>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</si>
  <si>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</si>
  <si>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</si>
  <si>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</si>
  <si>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</si>
  <si>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</si>
  <si>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</si>
  <si>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</si>
  <si>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</si>
  <si>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</si>
  <si>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2024-09-25 08:37:00
2024-09-12 08:26:00
2024-09-12 08:48:00</t>
  </si>
  <si>
    <t>SCWH0301240104020581
SCWH0301240104020579
SCWH0301240104020561</t>
  </si>
  <si>
    <t xml:space="preserve">白云杆塔接地电阻测试：110kV茶纲线#01-#03
白云杆塔接地电阻测试：110kV茶纲线太和甲支线#00-#01
白云杆塔接地电阻测试：110kV茶纲线#01-#03
白云杆塔接地电阻测试：110kV茶纲线#62-#64、110kV汉纲线#34-#36
白云杆塔接地电阻测试：110kV茶纲线太和甲支线#00-#01
白云杆塔接地电阻测试：110kV茶纲线#01-#03
</t>
  </si>
  <si>
    <t xml:space="preserve">
#01-#03
#62-#64</t>
  </si>
  <si>
    <t xml:space="preserve">63-#64
</t>
  </si>
  <si>
    <t>进出线段：#01-#03，#18-#20、中间段：#04-#17</t>
  </si>
  <si>
    <t>进出线段：#01-#03、#18-#20、中间段：#04-#07、新建塔段：#01-#02、#19-#20</t>
  </si>
  <si>
    <t xml:space="preserve">#19-#20
#01-#02
#04-#07
#18-#20
#01-#03
</t>
  </si>
  <si>
    <t>进出线段：#01-#03、#15-#17、其余区段：#04-#14</t>
  </si>
  <si>
    <t>进出线段：#01-#03、#15-#17、中间段：#04-#08</t>
  </si>
  <si>
    <t>2024-09-06 08:23:26
2024-09-04 08:29:00
2024-09-04 08:26:00
2024-09-03 08:42:00</t>
  </si>
  <si>
    <t>SCWH0301240104020560
SCWH0301240823118428
SCWH0301240104020620
SCWH0301240104020625</t>
  </si>
  <si>
    <t xml:space="preserve">白云杆塔接地电阻测试：110kV汉钟乙线#01-#07、汉钟线#01-#07、汉马线#01-#12、汉钟线马沥乙支线#00-#08
110kV嘉马岭线杆塔接地电阻测试：110kV汉钟乙线竹料丙支线#02-#12；110kV汉纲线#15-#16
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白云杆塔接地电阻测试：110kV汉钟乙线#01-#07、汉钟线#01-#07、汉马线#01-#12、汉钟线马沥乙支线#00-#08
</t>
  </si>
  <si>
    <t xml:space="preserve">
#15-#17</t>
  </si>
  <si>
    <t xml:space="preserve">#04-#08
#01-#03
</t>
  </si>
  <si>
    <t>进出线段：#01-#03、#19-#21、其余区段：#04-#18</t>
  </si>
  <si>
    <t>进出线段：#01-#03、#19-#21、中间段：#04-#09</t>
  </si>
  <si>
    <t>2024-09-04 08:29:00
2024-09-04 08:26:00
2024-09-03 08:42:00</t>
  </si>
  <si>
    <t>SCWH0301240823118428
SCWH0301240104020620
SCWH0301240104020625</t>
  </si>
  <si>
    <t xml:space="preserve">110kV嘉马岭线杆塔接地电阻测试：110kV汉钟乙线竹料丙支线#02-#12；110kV汉纲线#15-#16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白云杆塔接地电阻测试：110kV汉钟乙线竹料丙支线#13-#26、110kV汉纲线#01-#14
白云杆塔接地电阻测试：110kV汉钟乙线进出线段：#15-#17、中间段：#05-#08；110kV汉钟乙线竹料丙支线进出线段：#00-#01；110kV汉钟线进出线段：#15-#17、中间段：#05-#08；110kV汉马线竹料甲支线：#00-#01
110kV嘉马岭线杆塔接地电阻测试：110kV汉钟乙线竹料丙支线#02-#12；110kV汉纲线#15-#16
</t>
  </si>
  <si>
    <t xml:space="preserve">#04-#09
#19-#21
#01-#03
</t>
  </si>
  <si>
    <t>进出线段：#01-#03、#71-#74、中间段：#04-#70</t>
  </si>
  <si>
    <t>进出线段：#01-#03、#71-#74、中间段：#04-#13</t>
  </si>
  <si>
    <t>2024-09-26 08:41:00
2024-09-26 08:34:00
2024-09-10 08:42:00
2024-09-10 08:40:00
2024-09-09 08:58:00</t>
  </si>
  <si>
    <t>SCWH0301240104020630
SCWH0301240104020612
SCWH0301240104020587
SCWH0301240104020621
SCWH0301240104020614</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</si>
  <si>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</si>
  <si>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#04-#13
#71-#74
#01-#03
</t>
  </si>
  <si>
    <t>进出线段：#00-#02</t>
  </si>
  <si>
    <t xml:space="preserve">2024-09-10 08:42:00
</t>
  </si>
  <si>
    <t>SCWH0301240104020587</t>
  </si>
  <si>
    <t>白云杆塔接地电阻测试：110kV茶汉甲线太和乙支线#00、110kV茶观乙线太和丙支线#00、110kV茶汉甲线民营甲支线#00-#02塔段、110kV茶观乙线民营乙支线#00-#02塔段</t>
  </si>
  <si>
    <t xml:space="preserve">
#00-#02</t>
  </si>
  <si>
    <t>进出线段：#01-#03、#72-#74、中间段：#04-#71</t>
  </si>
  <si>
    <t>2024-09-26 08:41:00
2024-09-26 08:34:00
2024-09-10 08:42:00
2024-09-10 08:40:00
2024-09-09 08:58:00
2024-09-02 09:05:00</t>
  </si>
  <si>
    <t>SCWH0301240104020630
SCWH0301240104020612
SCWH0301240104020587
SCWH0301240104020621
SCWH0301240104020614
SCWH0301240104020565</t>
  </si>
  <si>
    <t xml:space="preserve">白云杆塔接地电阻测试：110kV茶汉甲线#07-#10，110kV茶观乙线#07-#10，220kV北茶甲线#59-#61，220kV北茶乙线#59-#61
白云杆塔接地电阻测试：110kV茶汉甲线#01-#06，110kV茶观乙线#01-#06，220kV北茶甲线#62-#63，茶园甲乙线#01-#02
白云杆塔接地电阻测试：110kV茶汉甲线#07-#10，110kV茶观乙线#07-#10，220kV北茶甲线#59-#61，220kV北茶乙线#59-#61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白云杆塔接地电阻测试：220kV北茶甲乙线中间段：#55-#58；110kV茶汉甲乙线中间段：#11-#13
白云杆塔接地电阻测试：110kV茶汉甲线#67-#75、110kV嘉观临线#99-#106、退运110kV茶汉乙线#74、220kV界汉甲乙线#26-#28
白云杆塔接地电阻测试：110kV茶汉甲线#56-#57;茶观乙线#56-#56,汉人甲乙线#30-#36,嘉观临线#62-#72、#117-#118
白云杆塔接地电阻测试：110kV茶汉甲线太和乙支线#00、110kV茶观乙线太和丙支线#00、110kV茶汉甲线民营甲支线#00-#02塔段、110kV茶观乙线民营乙支线#00-#02塔段
白云杆塔接地电阻测试：110kV茶汉甲线#01-#06，110kV茶观乙线#01-#06，220kV北茶甲线#62-#63，茶园甲乙线#01-#02
白云杆塔接地电阻测试：110kV茶汉甲线#07-#10，110kV茶观乙线#07-#10，220kV北茶甲线#59-#61，220kV北茶乙线#59-#61
</t>
  </si>
  <si>
    <t xml:space="preserve">#72-#74
#01-#03
</t>
  </si>
  <si>
    <t>进出线段：#01-#03、#99-#101、中间段：#04-#98</t>
  </si>
  <si>
    <t>中间段：#04-#54</t>
  </si>
  <si>
    <t xml:space="preserve">#04-#54
</t>
  </si>
  <si>
    <t>进出线段：#01-#03、#47-#49、中间段：#04-#46</t>
  </si>
  <si>
    <t>中间段：#04-#15、#31-#40</t>
  </si>
  <si>
    <t>2024-09-23 08:32:00
2024-09-14 08:33:00</t>
  </si>
  <si>
    <t>SCWH0301240104020589
SCWH0301240104020568</t>
  </si>
  <si>
    <t xml:space="preserve">白云杆塔接地电阻测试：110kV嘉观临线龙归乙支线#31-#42；110kV嘉龙线#39-#50
白云杆塔接地电阻测试：110kV嘉龙线#12-#23、110kV嘉观临线龙归乙支线#04-#15
白云杆塔接地电阻测试：110kV嘉观临线龙归乙支线#31-#42；110kV嘉龙线#39-#50
</t>
  </si>
  <si>
    <t xml:space="preserve">#31-#40
</t>
  </si>
  <si>
    <t>进出线段：#00-#02、#25-#27；中间段：#03-#24</t>
  </si>
  <si>
    <t>进出线段：#00-#02、其余区段：#03-#13</t>
  </si>
  <si>
    <t xml:space="preserve">#03-#13
#00-#02
</t>
  </si>
  <si>
    <t>进出线段：#01-#03、#75-#77；中间段：#04-#74</t>
  </si>
  <si>
    <t>进出线段：#01-#03、中间段：#03-#38</t>
  </si>
  <si>
    <t>陈志辉(顾问)</t>
  </si>
  <si>
    <t>2024-09-27 08:34:00
2024-09-26 08:26:00
2024-09-11 08:31:00</t>
  </si>
  <si>
    <t>SCWH0301240104020610
SCWH0301240104020644
SCWH0301240104020558</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</si>
  <si>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白云杆塔接地电阻测试：110kV汉人甲线#13-#18、110kV汉人乙线#13-#18、110kV嘉观临线#84-#89
白云杆塔接地电阻测试：110kV汉人甲线#19-#25；110kV汉人乙线#19-#25；110kV嘉观临线#77-#83
</t>
  </si>
  <si>
    <t xml:space="preserve">#03-#38
#01-#03
</t>
  </si>
  <si>
    <t>进出线段：#00-#03、#04-#07</t>
  </si>
  <si>
    <t>进出线段：#00-#03、</t>
  </si>
  <si>
    <t xml:space="preserve">2024-09-11 08:31:00
</t>
  </si>
  <si>
    <t>SCWH0301240104020558</t>
  </si>
  <si>
    <t>白云杆塔接地电阻测试：110kV汉人甲线长榜甲支线#00-#07;110kV汉人乙线长榜乙支线#00-#07、110kV汉人甲乙线#50-#55、110kV嘉观临线#48-#53</t>
  </si>
  <si>
    <t xml:space="preserve">
</t>
  </si>
  <si>
    <t xml:space="preserve">#00-#03
</t>
  </si>
  <si>
    <t>进出线段：#01-#03、#72-#74；中间段：#04-#71</t>
  </si>
  <si>
    <t>2024-09-27 08:34:00
2024-09-26 08:26:00
2024-09-11 08:28:00
2024-09-11 08:31:00
2024-09-10 09:11:00
2024-09-10 08:40:00
2024-09-03 09:00:00</t>
  </si>
  <si>
    <t>SCWH0301240104020610
SCWH0301240104020644
SCWH0301240104020567
SCWH0301240104020558
SCWH0301240104020592
SCWH0301240104020621
SCWH0301240104020631</t>
  </si>
  <si>
    <t xml:space="preserve">白云杆塔接地电阻测试：110kV汉人甲线#19-#25；110kV汉人乙线#19-#25；110kV嘉观临线#77-#83
白云杆塔接地电阻测试：110kV汉人甲线#13-#18、110kV汉人乙线#13-#18、110kV嘉观临线#84-#89
白云杆塔接地电阻测试：110kV汉人甲线#19-#25；110kV汉人乙线#19-#25；110kV嘉观临线#77-#83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白云杆塔接地电阻测试：110kV嘉观临线中间段：#90-#99；110kV汉人甲乙线中间段：#01-#12
白云杆塔接地电阻测试：110kV茶汉甲线#56-#57;茶观乙线#56-#56,汉人甲乙线#30-#36,嘉观临线#62-#72、#117-#118
白云杆塔接地电阻测试：110kV嘉观临线#54-#65，110kV汉人甲乙线#37-#49
白云杆塔接地电阻测试：110kV汉人甲线长榜甲支线#00-#07;110kV汉人乙线长榜乙支线#00-#07、110kV汉人甲乙线#50-#55、110kV嘉观临线#48-#53
白云杆塔接地电阻测试：110kV汉人甲乙线#26-#29、110kV嘉观临线#73-#76
白云杆塔接地电阻测试：110kV汉人甲线#13-#18、110kV汉人乙线#13-#18、110kV嘉观临线#84-#89
白云杆塔接地电阻测试：110kV汉人甲线#19-#25；110kV汉人乙线#19-#25；110kV嘉观临线#77-#83
</t>
  </si>
  <si>
    <t>进出线段：#01-#03、#60-#62、中间段：#04-#59</t>
  </si>
  <si>
    <t>中间段：#04-#36</t>
  </si>
  <si>
    <t>2024-09-23 09:09:00
2024-09-18 08:29:00
2024-09-18 08:32:00
2024-09-18 08:29:00
2024-09-13 08:43:00
2024-09-06 08:29:00
2024-09-04 08:36:48</t>
  </si>
  <si>
    <t>SCWH0301240104020585
SCWH0301240104020572
SCWH0301240104020588
SCWH0301240104020573
SCWH0301240104020593
SCWH0301240104020574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</si>
  <si>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白云杆塔接地电阻测试：220kV汉雀甲线#01-#17、220kV汉雀乙线#01-#17、110kV汉太线#01-#14、110kV汉云乙线#01-#14。
白云杆塔接地电阻测试：110kV汉太线#30-#34、110kV汉云乙线#30-#34、220kV汉雀甲乙线#35-#40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</si>
  <si>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#04-#36
</t>
  </si>
  <si>
    <t>进出线段：#33-#35、其余区段：#04-32</t>
  </si>
  <si>
    <t>其余区段：#21-#33、新建塔段：#04-#07</t>
  </si>
  <si>
    <t>2024-09-23 09:09:00
2024-09-04 08:36:48</t>
  </si>
  <si>
    <t>SCWH0301240104020585
SCWH0301240104020595</t>
  </si>
  <si>
    <t xml:space="preserve">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白云杆塔接地电阻测试：220kV汉雀甲乙线#45-#49、110kV汉太线#35-#36、110kV汉云乙线#35-#36、110kV汉太线九佛甲支线#04-#07、#13-#25、110kV汉云甲线九佛乙支线#11-#14、#23-#32
</t>
  </si>
  <si>
    <t xml:space="preserve">
#04-#07</t>
  </si>
  <si>
    <t xml:space="preserve">#21-#33
</t>
  </si>
  <si>
    <t>进出线段：#01-#03、#43-#45、其余区段：#04-#42</t>
  </si>
  <si>
    <t>进出线段：#01-#03、#43-#45、新建塔段：#41</t>
  </si>
  <si>
    <t>2024-09-23 09:09:00
2024-09-18 08:29:00
2024-09-18 08:32:00
2024-09-18 08:29:00
2024-09-13 08:29:00
2024-09-13 09:27:00
2024-09-12 08:40:00
2024-09-04 08:36:48</t>
  </si>
  <si>
    <t>SCWH0301240104020585
SCWH0301240104020572
SCWH0301240104020588
SCWH0301240104020573
SCWH0301240104020566
SCWH0301240104020583
SCWH0301240104020591
SCWH0301240104020595</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</si>
  <si>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白云杆塔接地电阻测试：110kV汉太线九佛甲支线其余区段：#26-#34；110kV汉云甲线九佛乙支线其余区段：#33-#41
白云杆塔接地电阻测试：110kV汉云甲线#01-#11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</si>
  <si>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
#41</t>
  </si>
  <si>
    <t xml:space="preserve">#43-#45
#01-#03
</t>
  </si>
  <si>
    <t>进出线段：#42-#44、其余区段：#04-#41</t>
  </si>
  <si>
    <t>其余区段：#20-#32、#36-#41、新建塔段：#11-#14</t>
  </si>
  <si>
    <t xml:space="preserve">
#11-#14</t>
  </si>
  <si>
    <t xml:space="preserve">#36-#41
#20-#32
</t>
  </si>
  <si>
    <t>进出线段：#01-#03、#48-#50、其余区段：#04-#47</t>
  </si>
  <si>
    <t>中间段：#04-#36、新建塔段：#42-#46</t>
  </si>
  <si>
    <t>2024-09-23 09:09:00
2024-09-18 08:29:00
2024-09-18 08:32:00
2024-09-18 08:29:00
2024-09-13 08:29:00
2024-09-13 09:27:00
2024-09-13 08:43:00
2024-09-06 08:29:00</t>
  </si>
  <si>
    <t>SCWH0301240104020585
SCWH0301240104020572
SCWH0301240104020588
SCWH0301240104020573
SCWH0301240104020566
SCWH0301240104020583
SCWH0301240104020593
SCWH0301240104020574</t>
  </si>
  <si>
    <t xml:space="preserve">白云杆塔接地电阻测试：220kV汉雀甲乙线#45-#49、110kV汉太线#35-#36、110kV汉云乙线#35-#36、110kV汉太线九佛甲支线#04-#07、#13-#25、110kV汉云甲线九佛乙支线#11-#14、#23-#32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白云杆塔接地电阻测试：220kV汉雀甲线#01-#17、220kV汉雀乙线#01-#17、110kV汉太线#01-#14、110kV汉云乙线#01-#14。
白云杆塔接地电阻测试：110kV汉太线#30-#34、110kV汉云乙线#30-#34、220kV汉雀甲乙线#35-#40
白云杆塔接地电阻测试：110kV汉云甲线#31-#37、220kV汉雀甲乙线#35-#40
白云杆塔接地电阻测试：110kV汉云甲线#38-#43；220kV汉雀甲乙线#41-#44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白云杆塔接地电阻测试：220kV汉雀甲乙线#45-#49、110kV汉太线#35-#36、110kV汉云乙线#35-#36、110kV汉太线九佛甲支线#04-#07、#13-#25、110kV汉云甲线九佛乙支线#11-#14、#23-#32
</t>
  </si>
  <si>
    <t xml:space="preserve">#42-#46
#04-#36
</t>
  </si>
  <si>
    <t>2024-09-06 08:23:26
2024-09-04 08:26:00</t>
  </si>
  <si>
    <t>SCWH0301240104020560
SCWH0301240104020620</t>
  </si>
  <si>
    <t xml:space="preserve">白云杆塔接地电阻测试：110kV汉钟乙线#01-#07、汉钟线#01-#07、汉马线#01-#12、汉钟线马沥乙支线#00-#08
白云杆塔接地电阻测试：110kV汉钟乙线进出线段：#15-#17、中间段：#05-#08；110kV汉钟乙线竹料丙支线进出线段：#00-#01；110kV汉钟线进出线段：#15-#17、中间段：#05-#08；110kV汉马线竹料甲支线：#00-#01
白云杆塔接地电阻测试：110kV汉钟乙线#01-#07、汉钟线#01-#07、汉马线#01-#12、汉钟线马沥乙支线#00-#08
</t>
  </si>
  <si>
    <t>进出线段：#06-#10；中间段：#00-#05</t>
  </si>
  <si>
    <t>进出线段：#00-#02、中间区段：#03-#05</t>
  </si>
  <si>
    <t xml:space="preserve">#03-#05
#00-#02
</t>
  </si>
  <si>
    <t>进出线段：#12-#16；中间段：#00-#05</t>
  </si>
  <si>
    <t>进出线段：#12-#16；中间区段：#00-#01</t>
  </si>
  <si>
    <t xml:space="preserve">2024-09-04 08:26:00
</t>
  </si>
  <si>
    <t>SCWH0301240104020620</t>
  </si>
  <si>
    <t>白云杆塔接地电阻测试：110kV汉钟乙线进出线段：#15-#17、中间段：#05-#08；110kV汉钟乙线竹料丙支线进出线段：#00-#01；110kV汉钟线进出线段：#15-#17、中间段：#05-#08；110kV汉马线竹料甲支线：#00-#01</t>
  </si>
  <si>
    <t xml:space="preserve">#12-#16；#00-#01
</t>
  </si>
  <si>
    <t>进出线段：#01-#05</t>
  </si>
  <si>
    <t xml:space="preserve">#01-#05
</t>
  </si>
  <si>
    <t xml:space="preserve">2024-10-10 09:35:00
</t>
  </si>
  <si>
    <t>SCWH0301240104020641</t>
  </si>
  <si>
    <t>白云杆塔接地电阻测试：110kV嘉均甲乙线进出线段：#01-#05；</t>
  </si>
  <si>
    <t xml:space="preserve">
#01-#05</t>
  </si>
  <si>
    <t>进出线段：#01-#03、#38-#40；其余区段：#04-#37</t>
  </si>
  <si>
    <t>进出线段：#01-#03、#38-#40</t>
  </si>
  <si>
    <t xml:space="preserve">#38-#40
#01-#03
</t>
  </si>
  <si>
    <t>2024-10-18 08:36:00
2024-10-08 08:36:00</t>
  </si>
  <si>
    <t>SCWH0301240104020611
SCWH0301240104020577</t>
  </si>
  <si>
    <t xml:space="preserve">白云杆塔接地电阻测试：220kV嘉凯甲乙线#38-#40
白云杆塔接地电阻测试：110kV嘉石线#04-#05、110kV嘉马岭线#04-#05、220kV嘉凯甲乙线#01-#03
白云杆塔接地电阻测试：220kV嘉凯甲乙线#38-#40
</t>
  </si>
  <si>
    <t>进出线段：#01-#03、#55-#57、中间段：#04-#54</t>
  </si>
  <si>
    <t>中间段：#12-#23、#39-#48</t>
  </si>
  <si>
    <t xml:space="preserve">
#12-#23</t>
  </si>
  <si>
    <t xml:space="preserve">#39-#48
</t>
  </si>
  <si>
    <t>进出线段：#01-#03、#38-#40、中间段：#04-#37</t>
  </si>
  <si>
    <t>中间段：#18-#30</t>
  </si>
  <si>
    <t>2024-09-04 08:29:00
2024-09-02 09:48:00
2024-10-28 08:32:00
2024-10-14 08:47:00
2024-10-10 08:50:00
2024-10-08 09:17:00
2024-10-08 08:36:00</t>
  </si>
  <si>
    <t>SCWH0301240823118428
SCWH0301240823118420
SCWH0301241025002090
SCWH0301240104020622
SCWH0301240823118429
SCWH0301240104020607
SCWH0301240104020577</t>
  </si>
  <si>
    <t xml:space="preserve">110kV嘉马岭线杆塔接地电阻测试：110kV汉钟乙线竹料丙支线#02-#12；110kV汉纲线#15-#16
110kV嘉马岭线杆塔接地电阻测试：220kV北界甲乙线#41-#42，界汉甲乙线#01，110kV茶观乙线#67,110kV嘉观临线#128
110kV嘉马岭线杆塔接地电阻测试：110kV汉钟乙线竹料丙支线#02-#12；110kV汉纲线#15-#16
110kV嘉马岭线杆塔接地电阻测试：500kV北增甲线#27-#32；500kV北增乙线#26-#30
白云杆塔接地电阻测试：110kV旋石线#10-#13、110kV嘉马岭线#28-#31
110kV嘉马岭线杆塔接地电阻测试：500kV北增甲线#27-#32；500kV北增乙线#26-#30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白云杆塔接地电阻测试：110kV嘉石线#04-#05、110kV嘉马岭线#04-#05、220kV嘉凯甲乙线#01-#03
白云杆塔接地电阻测试：110kV嘉石线#06-#13、110kV嘉马岭线#06-#13
110kV嘉马岭线杆塔接地电阻测试：110kV旋石线#01-#09、110kV嘉马岭线#18-#27
白云杆塔接地电阻测试：110kV旋石线#10-#13、110kV嘉马岭线#28-#31
110kV嘉马岭线杆塔接地电阻测试：500kV北增甲线#27-#32；500kV北增乙线#26-#30
</t>
  </si>
  <si>
    <t xml:space="preserve">#18-#30
</t>
  </si>
  <si>
    <t>进出线段：#01-#03、#42-#44、其余区段：#04-#41</t>
  </si>
  <si>
    <t>中间段：#04-#25</t>
  </si>
  <si>
    <t>2024-09-11 08:36:00
2024-09-09 08:43:00
2024-09-03 08:30:00
2024-09-02 09:10:00</t>
  </si>
  <si>
    <t>SCWH0301240104020584
SCWH0301240104020582
SCWH0301240104020613
SCWH0301240104020616</t>
  </si>
  <si>
    <t xml:space="preserve">白云杆塔接地电阻测试：110kV嘉人线元洲甲支线#00-#05、110kV嘉观临线元洲乙支线#00-#05
白云杆塔接地电阻测试：220kV北嘉甲乙线#16、110kV嘉人线#04-#15、110kV嘉观临线#09-#17
白云杆塔接地电阻测试：110kV嘉人线元洲甲支线#00-#05、110kV嘉观临线元洲乙支线#00-#05
白云杆塔接地电阻测试：110kV嘉人线中间段：#16-#25、嘉观临线#18-#27
白云杆塔接地电阻测试：220kV北嘉甲乙线#16、110kV嘉人线#04-#15、110kV嘉观临线#09-#17
白云杆塔接地电阻测试：110kV嘉人线元洲甲支线#00-#05、110kV嘉观临线元洲乙支线#00-#05
白云杆塔接地电阻测试：110kV嘉观临线元洲乙支线其余区段：#06-#13；110kV嘉人线元洲甲支线其余区段：#06-#13
白云杆塔接地电阻测试：110kV嘉人线中间段：#16-#25、嘉观临线#18-#27
白云杆塔接地电阻测试：220kV北嘉甲乙线#16、110kV嘉人线#04-#15、110kV嘉观临线#09-#17
白云杆塔接地电阻测试：110kV嘉人线元洲甲支线#00-#05、110kV嘉观临线元洲乙支线#00-#05
</t>
  </si>
  <si>
    <t xml:space="preserve">#04-#25
</t>
  </si>
  <si>
    <t>进出线段：#00-#02、#25-#27、其余区段：#03-#24</t>
  </si>
  <si>
    <t>2024-09-11 08:36:00
2024-09-02 09:10:00</t>
  </si>
  <si>
    <t>SCWH0301240104020584
SCWH0301240104020616</t>
  </si>
  <si>
    <t xml:space="preserve">白云杆塔接地电阻测试：110kV嘉人线元洲甲支线#00-#05、110kV嘉观临线元洲乙支线#00-#05
白云杆塔接地电阻测试：110kV嘉观临线元洲乙支线其余区段：#06-#13；110kV嘉人线元洲甲支线其余区段：#06-#13
白云杆塔接地电阻测试：110kV嘉人线元洲甲支线#00-#05、110kV嘉观临线元洲乙支线#00-#05
</t>
  </si>
  <si>
    <t>进出线段：#01-#03、#18-#20、中间段：#04-#17</t>
  </si>
  <si>
    <t>中间段：#14-#17</t>
  </si>
  <si>
    <t xml:space="preserve">2024-10-16 09:04:00
</t>
  </si>
  <si>
    <t>SCWH0301240104020609</t>
  </si>
  <si>
    <t>白云杆塔接地电阻测试：110kV井马岭线#14-#17、110kV旋石线#26-#29、110kV旋石线马岗乙支线#00</t>
  </si>
  <si>
    <t xml:space="preserve">
#14-#17</t>
  </si>
  <si>
    <t>进出线段：#01-#03、#09-#11；中间段：#04-#08</t>
  </si>
  <si>
    <t>进出线段：#01-#03、#09-#11</t>
  </si>
  <si>
    <t xml:space="preserve">2024-10-09 08:31:00
</t>
  </si>
  <si>
    <t>SCWH0301240104020575</t>
  </si>
  <si>
    <t>白云杆塔接地电阻测试：110kV凯陈夏隆线#01-#03、#09-#11；110kV凯陈夏苗航线#01-#03、#09-#11</t>
  </si>
  <si>
    <t xml:space="preserve">
#01-#03
#09-#11</t>
  </si>
  <si>
    <t>进出线段：#01-#03、#17-#19、中间段：#04-#16</t>
  </si>
  <si>
    <t>中间段：#04-#13</t>
  </si>
  <si>
    <t>2024-10-08 09:17:00
2024-10-08 08:36:00</t>
  </si>
  <si>
    <t>SCWH0301240104020607
SCWH0301240104020577</t>
  </si>
  <si>
    <t xml:space="preserve">白云杆塔接地电阻测试：110kV嘉石线#06-#13、110kV嘉马岭线#06-#13
白云杆塔接地电阻测试：110kV嘉石线#04-#05、110kV嘉马岭线#04-#05、220kV嘉凯甲乙线#01-#03
白云杆塔接地电阻测试：110kV嘉石线#06-#13、110kV嘉马岭线#06-#13
</t>
  </si>
  <si>
    <t xml:space="preserve">#04-#13
</t>
  </si>
  <si>
    <t>进出线段：#01-#03、#40-#42、中间段：#04-#39</t>
  </si>
  <si>
    <t>进出线段：#01-#03、#40-#42、中间段：#04-#13</t>
  </si>
  <si>
    <t>2024-10-16 09:04:00
2024-10-14 08:47:00
2024-10-10 08:50:00</t>
  </si>
  <si>
    <t>SCWH0301240104020609
SCWH0301240104020622
SCWH0301240823118429</t>
  </si>
  <si>
    <t xml:space="preserve">白云杆塔接地电阻测试：110kV井马岭线#14-#17、110kV旋石线#26-#29、110kV旋石线马岗乙支线#00
白云杆塔接地电阻测试：110kV旋石线#10-#13、110kV嘉马岭线#28-#31
白云杆塔接地电阻测试：110kV井马岭线#14-#17、110kV旋石线#26-#29、110kV旋石线马岗乙支线#00
110kV嘉马岭线杆塔接地电阻测试：110kV旋石线#01-#09、110kV嘉马岭线#18-#27
白云杆塔接地电阻测试：110kV旋石线#10-#13、110kV嘉马岭线#28-#31
白云杆塔接地电阻测试：110kV井马岭线#14-#17、110kV旋石线#26-#29、110kV旋石线马岗乙支线#00
</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</si>
  <si>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</si>
  <si>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</si>
  <si>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</si>
  <si>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</si>
  <si>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</si>
  <si>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</si>
  <si>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</si>
  <si>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</si>
  <si>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</si>
  <si>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</si>
  <si>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</si>
  <si>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2024-09-18 08:29:00
2024-09-18 08:32:00
2024-09-18 08:29:00
2024-09-06 08:29:00</t>
  </si>
  <si>
    <t>SCWH0301240104020572
SCWH0301240104020588
SCWH0301240104020573
SCWH0301240104020574</t>
  </si>
  <si>
    <t xml:space="preserve">白云杆塔接地电阻测试220kV汉雀甲线#29-#32；220kV汉雀乙线#29-#32；110kV汉云甲线#24-#27；110kV汉太线#26-#29；110kV汉云乙线#26-#29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白云杆塔接地电阻测试：220kV汉雀甲线#01-#17、220kV汉雀乙线#01-#17、110kV汉太线#01-#14、110kV汉云乙线#01-#14。
白云杆塔接地电阻测试：）220kV汉雀甲线#23-#28；220kV汉雀乙线#23-#28；110kV汉云甲线#18-23；110kV汉太线#21-#25；110kV汉云乙线#21-#25；
白云杆塔接地电阻测试：220kV汉雀甲线#18-#22；220kV汉雀乙线#18-#22；110kV汉云甲线#14-#17；110kV汉太线#15-#20；110kV汉云乙线#15-#20
白云杆塔接地电阻测试220kV汉雀甲线#29-#32；220kV汉雀乙线#29-#32；110kV汉云甲线#24-#27；110kV汉太线#26-#29；110kV汉云乙线#26-#29
</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</si>
  <si>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</si>
  <si>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</si>
  <si>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</si>
  <si>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</si>
  <si>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</si>
  <si>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</si>
  <si>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2024-09-06 08:23:26
</t>
  </si>
  <si>
    <t>SCWH0301240104020560</t>
  </si>
  <si>
    <t>白云杆塔接地电阻测试：110kV汉钟乙线#01-#07、汉钟线#01-#07、汉马线#01-#12、汉钟线马沥乙支线#00-#08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</si>
  <si>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</si>
  <si>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</si>
  <si>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</si>
  <si>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</si>
  <si>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</si>
  <si>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</si>
  <si>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</si>
  <si>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</si>
  <si>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</si>
  <si>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</si>
  <si>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</si>
  <si>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</si>
  <si>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</si>
  <si>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</si>
  <si>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</si>
  <si>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</si>
  <si>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</si>
  <si>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</si>
  <si>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</si>
  <si>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</si>
  <si>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</si>
  <si>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</si>
  <si>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</si>
  <si>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</si>
  <si>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</si>
  <si>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</si>
  <si>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</si>
  <si>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</si>
  <si>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</si>
  <si>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</si>
  <si>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</si>
  <si>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</si>
  <si>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</si>
  <si>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</si>
  <si>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</si>
  <si>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</si>
  <si>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</si>
  <si>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</si>
  <si>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</si>
  <si>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</si>
  <si>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</si>
  <si>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</si>
  <si>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</si>
  <si>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</si>
  <si>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</si>
  <si>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郭嘉线广北泉溪甲支线</t>
  </si>
  <si>
    <t>110kV郭江线;110kV郭嘉线杆塔接地电阻测试：110kV郭江线中间段：#16-#27塔段，110kV郭嘉线中间段：#16-#27塔段，110kV郭北泉线进出段：#21-#23、中间段：#16-#20塔段，110kV郭嘉线广北泉溪甲支线进出段：#00-#01（2024年）</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</si>
  <si>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</si>
  <si>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</si>
  <si>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</si>
  <si>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</si>
  <si>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</si>
  <si>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</si>
  <si>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</si>
  <si>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</si>
  <si>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</si>
  <si>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</si>
  <si>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</si>
  <si>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</si>
  <si>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</si>
  <si>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</si>
  <si>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</si>
  <si>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</si>
  <si>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</si>
  <si>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</si>
  <si>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</si>
  <si>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</si>
  <si>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</si>
  <si>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</si>
  <si>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</si>
  <si>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</si>
  <si>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</si>
  <si>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</si>
  <si>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</si>
  <si>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</si>
  <si>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</si>
  <si>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</si>
  <si>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</si>
  <si>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</si>
  <si>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</si>
  <si>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</si>
  <si>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</si>
  <si>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</si>
  <si>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</si>
  <si>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</si>
  <si>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</si>
  <si>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</si>
  <si>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</si>
  <si>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</si>
  <si>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</si>
  <si>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</si>
  <si>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</si>
  <si>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</si>
  <si>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</si>
  <si>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</si>
  <si>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</si>
  <si>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</si>
  <si>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</si>
  <si>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</si>
  <si>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</si>
  <si>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</si>
  <si>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</si>
  <si>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</si>
  <si>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</si>
  <si>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</si>
  <si>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</si>
  <si>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</si>
  <si>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进出段：#00-#04</t>
  </si>
  <si>
    <t xml:space="preserve">
#00-#04</t>
  </si>
  <si>
    <t>进出段：#00-#02、#10-#12
中间段：#03-#09</t>
  </si>
  <si>
    <t>进出段：#00-#02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</si>
  <si>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</si>
  <si>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</si>
  <si>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</si>
  <si>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</si>
  <si>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</si>
  <si>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</si>
  <si>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</si>
  <si>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</si>
  <si>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</si>
  <si>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</si>
  <si>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</si>
  <si>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</si>
  <si>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</si>
  <si>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</si>
  <si>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</si>
  <si>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</si>
  <si>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</si>
  <si>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</si>
  <si>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</si>
  <si>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</si>
  <si>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</si>
  <si>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 xml:space="preserve">2024-09-23 14:10:00
</t>
  </si>
  <si>
    <t>SCWH0301240110010167</t>
  </si>
  <si>
    <t>220kV镜田甲线交叉互联试验：220kV镜田甲线（2024年12月到期）</t>
  </si>
  <si>
    <t xml:space="preserve">2024-09-14 11:24:00
</t>
  </si>
  <si>
    <t>SCWH0301240110010166</t>
  </si>
  <si>
    <t>220kV镜田乙线交叉互联试验：220kV镜田乙线（2024年12月到期）</t>
  </si>
  <si>
    <t>文游田龙线</t>
  </si>
  <si>
    <t xml:space="preserve">2024-05-18 08:00:00
</t>
  </si>
  <si>
    <t>SCWH0301240110010168</t>
  </si>
  <si>
    <t>110kV文游田龙线交叉互联试验：110kV文游田龙线（2024年12月到期）</t>
  </si>
  <si>
    <t>田龙甲线</t>
  </si>
  <si>
    <t xml:space="preserve">2024-08-01 09:07:00
</t>
  </si>
  <si>
    <t>SCWH0301240110010169</t>
  </si>
  <si>
    <t>110kV田龙甲线交叉互联试验：110kV田龙甲线（2024年12月到期）</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</si>
  <si>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</si>
  <si>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</si>
  <si>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</si>
  <si>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</si>
  <si>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</si>
  <si>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</si>
  <si>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</si>
  <si>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</si>
  <si>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</si>
  <si>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</si>
  <si>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</si>
  <si>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</si>
  <si>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</si>
  <si>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 xml:space="preserve">2024-10-08 11:00:00
</t>
  </si>
  <si>
    <t>SCWH0301240110010164</t>
  </si>
  <si>
    <t>110kV车新镜线岑镜乙支线;110kV车新镜线交叉互联试验：110kV车新镜线、车新镜线岑镜支线（2024年12月到期）</t>
  </si>
  <si>
    <t>文公甲线</t>
  </si>
  <si>
    <t xml:space="preserve">2024-03-23 11:15:00
</t>
  </si>
  <si>
    <t>SCWH0301240110010158</t>
  </si>
  <si>
    <t>110kV文公甲线交叉互联试验：110kV文公甲线（2024年11月到期）</t>
  </si>
  <si>
    <t>文公乙线</t>
  </si>
  <si>
    <t>2025年3月</t>
  </si>
  <si>
    <t>林武甲线</t>
  </si>
  <si>
    <t>2024年10月</t>
  </si>
  <si>
    <t xml:space="preserve">2024-09-21 10:46:00
</t>
  </si>
  <si>
    <t>SCWH0301240110010155</t>
  </si>
  <si>
    <t>220kV林武甲线交叉互联试验：220kV林武甲线（2024年10月到期）</t>
  </si>
  <si>
    <t>林武乙线</t>
  </si>
  <si>
    <t xml:space="preserve">2024-09-24 09:50:00
</t>
  </si>
  <si>
    <t>SCWH0301240110010154</t>
  </si>
  <si>
    <t>220kV林武乙线交叉互联试验：220kV林武乙线（2024年11月到期）</t>
  </si>
  <si>
    <t xml:space="preserve">2024-10-22 08:30:00
</t>
  </si>
  <si>
    <t>SCWH0301240110002475</t>
  </si>
  <si>
    <t>110kV空九甲线交叉互联试验：110kV空九甲线（2024年12月到期）</t>
  </si>
  <si>
    <t xml:space="preserve">2024-10-10 09:29:00
</t>
  </si>
  <si>
    <t>SCWH0301240110002479</t>
  </si>
  <si>
    <t>110kV空九乙线交叉互联试验：110kV空九乙线（2024年12月到期）</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</si>
  <si>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</si>
  <si>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</si>
  <si>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</si>
  <si>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</si>
  <si>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</si>
  <si>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</si>
  <si>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</si>
  <si>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</si>
  <si>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</si>
  <si>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</si>
  <si>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</si>
  <si>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</si>
  <si>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</si>
  <si>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</si>
  <si>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</si>
  <si>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</si>
  <si>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</si>
  <si>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</si>
  <si>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</si>
  <si>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</si>
  <si>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</si>
  <si>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</si>
  <si>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</si>
  <si>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</si>
  <si>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</si>
  <si>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</si>
  <si>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</si>
  <si>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</si>
  <si>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</si>
  <si>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</si>
  <si>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</si>
  <si>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</si>
  <si>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</si>
  <si>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</si>
  <si>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</si>
  <si>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</si>
  <si>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</si>
  <si>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</si>
  <si>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</si>
  <si>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</si>
  <si>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</si>
  <si>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 xml:space="preserve">2024-10-24 13:05:00
</t>
  </si>
  <si>
    <t>SCWH0301241017006323</t>
  </si>
  <si>
    <t>110kV棠员东线交叉互联试验：电缆避雷器试验：110kV棠员东线电缆交叉互联试验、避雷器试验、清抹电缆头、涂相色漆、检查线夹。</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</si>
  <si>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</si>
  <si>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</si>
  <si>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</si>
  <si>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</si>
  <si>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</si>
  <si>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</si>
  <si>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</si>
  <si>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</si>
  <si>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</si>
  <si>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</si>
  <si>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</si>
  <si>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</si>
  <si>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</si>
  <si>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</si>
  <si>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</si>
  <si>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</si>
  <si>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</si>
  <si>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</si>
  <si>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</si>
  <si>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</si>
  <si>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</si>
  <si>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</si>
  <si>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</si>
  <si>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</si>
  <si>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</si>
  <si>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</si>
  <si>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</si>
  <si>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</si>
  <si>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</si>
  <si>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</si>
  <si>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</si>
  <si>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</si>
  <si>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</si>
  <si>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</si>
  <si>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 xml:space="preserve">2024-10-19 08:37:00
</t>
  </si>
  <si>
    <t>SCWH0301240104016161</t>
  </si>
  <si>
    <t>220kV航高线交叉互联试验：220kV航高线电缆交叉互联试验、涂相色漆、检查线夹</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</si>
  <si>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</si>
  <si>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</si>
  <si>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</si>
  <si>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</si>
  <si>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</si>
  <si>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</si>
  <si>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</si>
  <si>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</si>
  <si>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</si>
  <si>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</si>
  <si>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</si>
  <si>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</si>
  <si>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</si>
  <si>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</si>
  <si>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</si>
  <si>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</si>
  <si>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</si>
  <si>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</si>
  <si>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</si>
  <si>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</si>
  <si>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</si>
  <si>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</si>
  <si>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</si>
  <si>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</si>
  <si>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</si>
  <si>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</si>
  <si>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</si>
  <si>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2024-08-21 10:32:18
2024-08-21 10:32:18</t>
  </si>
  <si>
    <t>SCWH0301240105006270
SCWH0301240105006269</t>
  </si>
  <si>
    <t xml:space="preserve">110kV涌峰乙线河沙乙支线交叉互联试验：110kV涌峰乙线河沙乙支线电缆交叉互联试验、避雷器试验、清抹电缆头、涂相色漆、检查线夹、电缆本体抽气检查。
110kV涌峰乙线交叉互联试验：110kV涌峰乙线电缆交叉互联试验、避雷器试验、清抹电缆头、涂相色漆、检查线夹。
110kV涌峰乙线河沙乙支线交叉互联试验：110kV涌峰乙线河沙乙支线电缆交叉互联试验、避雷器试验、清抹电缆头、涂相色漆、检查线夹、电缆本体抽气检查。
</t>
  </si>
  <si>
    <t xml:space="preserve">2024-08-21 10:32:18
</t>
  </si>
  <si>
    <t>SCWH0301240105006270</t>
  </si>
  <si>
    <t>110kV涌峰乙线河沙乙支线交叉互联试验：110kV涌峰乙线河沙乙支线电缆交叉互联试验、避雷器试验、清抹电缆头、涂相色漆、检查线夹、电缆本体抽气检查。</t>
  </si>
  <si>
    <t>环京线</t>
  </si>
  <si>
    <t xml:space="preserve">2024-09-12 09:00:00
</t>
  </si>
  <si>
    <t>SCWH0301240105006271</t>
  </si>
  <si>
    <t>220kV环京线交叉互联试验：220kV环京线电缆交叉互联试验。</t>
  </si>
  <si>
    <t>罗南线</t>
  </si>
  <si>
    <t xml:space="preserve">2024-09-11 08:53:00
</t>
  </si>
  <si>
    <t>SCWH0301240105006272</t>
  </si>
  <si>
    <t>110kV罗南线交叉互联试验：110kV罗南线电缆交叉互联试验、避雷器试验、清抹电缆头、涂相色漆、检查线夹。</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</si>
  <si>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</si>
  <si>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</si>
  <si>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</si>
  <si>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</si>
  <si>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</si>
  <si>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</si>
  <si>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</si>
  <si>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</si>
  <si>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</si>
  <si>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</si>
  <si>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</si>
  <si>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</si>
  <si>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</si>
  <si>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环涌乙线南德乙支线</t>
  </si>
  <si>
    <t xml:space="preserve">2024-05-17 11:23:00
</t>
  </si>
  <si>
    <t>SCWH0301240105006276</t>
  </si>
  <si>
    <t>罗槎线南德乙支线</t>
  </si>
  <si>
    <t>110kV罗槎线南德乙支线交叉互联试验：110kV罗槎线南德乙支线电缆交叉互联试。</t>
  </si>
  <si>
    <t>泮关龙线</t>
  </si>
  <si>
    <t>2025年11月</t>
  </si>
  <si>
    <t>泮关乙线</t>
  </si>
  <si>
    <t>2026年4月</t>
  </si>
  <si>
    <t xml:space="preserve">2024-08-28 10:41:00
</t>
  </si>
  <si>
    <t>SCWH0301240314008015</t>
  </si>
  <si>
    <t>110kV泮关乙线交叉互联试验：110kV泮关乙线电缆交叉互联试验、避雷器试验、瓷套终端油面检测、清抹电缆头、涂相色漆、检查线夹。</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</si>
  <si>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</si>
  <si>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</si>
  <si>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</si>
  <si>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</si>
  <si>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</si>
  <si>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</si>
  <si>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</si>
  <si>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</si>
  <si>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</si>
  <si>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</si>
  <si>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</si>
  <si>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</si>
  <si>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</si>
  <si>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</si>
  <si>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</si>
  <si>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</si>
  <si>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SCWH0301240110010256</t>
  </si>
  <si>
    <t>110kV车新镜线岑镜乙支线;110kV车新镜线电缆避雷器试验：停电试验：110kV车新镜线、车新镜线岑镜乙支线（2024年12月到期）</t>
  </si>
  <si>
    <t>罗仙电缆终端场</t>
  </si>
  <si>
    <t>南阳庄电缆终端场</t>
  </si>
  <si>
    <t>SCWH0301240110010259</t>
  </si>
  <si>
    <t>220kV镜田甲线电缆避雷器试验：停电试验：220kV镜田甲线（2024年12月到期）</t>
  </si>
  <si>
    <t xml:space="preserve">2024-09-18 09:00:00
</t>
  </si>
  <si>
    <t>SCWH0301240110010258</t>
  </si>
  <si>
    <t>220kV镜田乙线电缆避雷器试验：停电试验：220kV镜田乙线（2024年12月到期）</t>
  </si>
  <si>
    <t>林益站电缆终端场</t>
  </si>
  <si>
    <t xml:space="preserve">2024-03-26 10:13:00
</t>
  </si>
  <si>
    <t>SCWH0301240110010380</t>
  </si>
  <si>
    <t>110kV林军线;110kV林军芙线电缆避雷器试验：带电试验：110kV林军线、110kV林军芙线（2024年4月到期）</t>
  </si>
  <si>
    <t>车城电缆终端场</t>
  </si>
  <si>
    <t xml:space="preserve">2024-03-27 09:35:00
</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</si>
  <si>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</si>
  <si>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</si>
  <si>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</si>
  <si>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</si>
  <si>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</si>
  <si>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SCWH0301240110010384</t>
  </si>
  <si>
    <t>220kV林田线电缆避雷器试验：带电试验：220kV林田线（2024年4月到期）</t>
  </si>
  <si>
    <t>SCWH0301240110010385</t>
  </si>
  <si>
    <t>220kV镜田甲线;220kV镜田乙线电缆避雷器试验：带电试验：220kV镜田甲线、220kV镜田乙线（2024年4月到期）</t>
  </si>
  <si>
    <t>#17九龙湖终端场</t>
  </si>
  <si>
    <t>SCWH0301240110002668</t>
  </si>
  <si>
    <t>110kV空九甲线电缆避雷器试验：停电试验：110kV空九甲线（2024年12月到期）</t>
  </si>
  <si>
    <t>SCWH0301240110002687</t>
  </si>
  <si>
    <t>110kV空九乙线电缆避雷器试验：停电试验：110kV空九乙线（2024年12月到期）</t>
  </si>
  <si>
    <t>郭车甲线天马甲支线</t>
  </si>
  <si>
    <t>郭车甲线天马甲支线#28终端塔</t>
  </si>
  <si>
    <t xml:space="preserve">2024-04-17 09:45:00
</t>
  </si>
  <si>
    <t>SCWH0301240109008681</t>
  </si>
  <si>
    <t>110kV郭车甲线天马甲支线;110kV郭车乙线天马乙支线电缆避雷器试验：带电试验：110kV郭车甲线天马甲支线，110kV郭车乙线天马乙支线（2024年5月到期）</t>
  </si>
  <si>
    <t>郭车乙线天马乙支线</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</si>
  <si>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</si>
  <si>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</si>
  <si>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</si>
  <si>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</si>
  <si>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</si>
  <si>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</si>
  <si>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</si>
  <si>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</si>
  <si>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</si>
  <si>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</si>
  <si>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</si>
  <si>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</si>
  <si>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</si>
  <si>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</si>
  <si>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</si>
  <si>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</si>
  <si>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</si>
  <si>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</si>
  <si>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</si>
  <si>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</si>
  <si>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</si>
  <si>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</si>
  <si>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</si>
  <si>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</si>
  <si>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</si>
  <si>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</si>
  <si>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</si>
  <si>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</si>
  <si>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</si>
  <si>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</si>
  <si>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</si>
  <si>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</si>
  <si>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</si>
  <si>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</si>
  <si>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</si>
  <si>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</si>
  <si>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</si>
  <si>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</si>
  <si>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</si>
  <si>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</si>
  <si>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</si>
  <si>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</si>
  <si>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</si>
  <si>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2024-10-16 08:42:00
</t>
  </si>
  <si>
    <t>SCWH0301240105005825</t>
  </si>
  <si>
    <t>220kV木凯乙线避雷器试验：220kV木凯乙线、避雷器试验、清抹电缆头、涂相色漆、检查线夹。</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</si>
  <si>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</si>
  <si>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</si>
  <si>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</si>
  <si>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</si>
  <si>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</si>
  <si>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</si>
  <si>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</si>
  <si>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</si>
  <si>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</si>
  <si>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</si>
  <si>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#20终端塔</t>
  </si>
  <si>
    <t>#01终端场、#23终端场、泉溪终端场</t>
  </si>
  <si>
    <t>2024/5/30</t>
  </si>
  <si>
    <t>沙溪终端场一、沙溪终端场二</t>
  </si>
  <si>
    <t>2024/12/30</t>
  </si>
  <si>
    <t xml:space="preserve">2024-09-29 08:19:00
</t>
  </si>
  <si>
    <t>SCWH0301240105006277</t>
  </si>
  <si>
    <t>220kV花罗甲线避雷器试验：220kV花罗甲线避雷器试验、清抹电缆头、涂相色漆、检查线夹。</t>
  </si>
  <si>
    <t>#09终端塔</t>
  </si>
  <si>
    <t>#24-1终端塔</t>
  </si>
  <si>
    <t>2024/9/30</t>
  </si>
  <si>
    <t>#18终端塔</t>
  </si>
  <si>
    <t>2024/11/30</t>
  </si>
  <si>
    <t>沙溪A、B终端场</t>
  </si>
  <si>
    <t xml:space="preserve">2024-03-22 09:30:00
</t>
  </si>
  <si>
    <t>SCWH0301240105005423</t>
  </si>
  <si>
    <t>220kV花罗甲线、220kV花泮线沙溪终端场A场、B场电缆避雷器试验：220kV花罗甲线、220kV花泮线沙溪终端场A场、B场避雷器带电试验。</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</si>
  <si>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</si>
  <si>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</si>
  <si>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</si>
  <si>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</si>
  <si>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</si>
  <si>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</si>
  <si>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</si>
  <si>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</si>
  <si>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</si>
  <si>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</si>
  <si>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</si>
  <si>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</si>
  <si>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</si>
  <si>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</si>
  <si>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</si>
  <si>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</si>
  <si>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</si>
  <si>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</si>
  <si>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</si>
  <si>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</si>
  <si>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蚌嘉甲线水沥甲支线</t>
  </si>
  <si>
    <t>江人二路终端场</t>
  </si>
  <si>
    <t>郭嘉线水沥甲支线</t>
  </si>
  <si>
    <t>蚌江线水沥乙支线</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</si>
  <si>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</si>
  <si>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</si>
  <si>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</si>
  <si>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</si>
  <si>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</si>
  <si>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</si>
  <si>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</si>
  <si>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</si>
  <si>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</si>
  <si>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</si>
  <si>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</si>
  <si>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</si>
  <si>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</si>
  <si>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</si>
  <si>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</si>
  <si>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</si>
  <si>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</si>
  <si>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</si>
  <si>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</si>
  <si>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</si>
  <si>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</si>
  <si>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</si>
  <si>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8月份需要提醒</t>
  </si>
  <si>
    <t>2024-09-30 08:58:00
2024-10-16 08:45:00</t>
  </si>
  <si>
    <t>SCWH0301240110010415
SCWH0301240110010416</t>
  </si>
  <si>
    <t xml:space="preserve">220kV林武甲线;220kV林武乙线;110kV车金甲线;110kV车金乙线护套环流检测：关键、重要线路变电站及终端场：220kV车金甲乙线、林武甲乙线（补7-8月）
220kV林武甲线;220kV林武乙线;110kV车金甲线;110kV车金乙线护套环流检测：关键、重要线路变电站及终端场：220kV车金甲乙线、林武甲乙线（9-10月）
</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</si>
  <si>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</si>
  <si>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</si>
  <si>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</si>
  <si>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</si>
  <si>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</si>
  <si>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</si>
  <si>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</si>
  <si>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</si>
  <si>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</si>
  <si>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</si>
  <si>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</si>
  <si>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</si>
  <si>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</si>
  <si>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</si>
  <si>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</si>
  <si>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</si>
  <si>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</si>
  <si>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2024-05-15 09:30:00
2024-08-30 15:31:00
2024-09-30 08:58:00</t>
  </si>
  <si>
    <t>SCWH0301240110010436
SCWH0301240722014075
SCWH0301240110010433</t>
  </si>
  <si>
    <t xml:space="preserve">110kV林军芙线;110kV林军芙线杨屋甲支线护套环流检测：关注线路变电站及终端场：110kV林军芙线、110kV林军芙线杨屋甲支线（1-6月）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110kV林军芙线;110kV林军芙线杨屋甲支线护套环流检测：7-9月重要线路变电站及终端场：110kV林军芙线、110kV林军芙线杨屋甲支线（9月）
</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</si>
  <si>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</si>
  <si>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</si>
  <si>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</si>
  <si>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</si>
  <si>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</si>
  <si>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</si>
  <si>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</si>
  <si>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</si>
  <si>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</si>
  <si>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</si>
  <si>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 xml:space="preserve">2024-08-30 08:33:00
</t>
  </si>
  <si>
    <t>SCWH0301240110010579</t>
  </si>
  <si>
    <t>110kV田龙甲线;220kV镜田甲线;220kV镜田乙线;110kV文游田龙线护套环流检测：田心隧道电缆接头护套环流检测（7-12月）：220kV镜田甲线、镜田乙线；110kV文游田龙线、田龙甲线</t>
  </si>
  <si>
    <t>田平文线</t>
  </si>
  <si>
    <t xml:space="preserve">2024-01-25 08:36:00
</t>
  </si>
  <si>
    <t>SCWH0301231224017152</t>
  </si>
  <si>
    <t>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</si>
  <si>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</si>
  <si>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</si>
  <si>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</si>
  <si>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</si>
  <si>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</si>
  <si>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 xml:space="preserve">2024-10-16 08:45:00
</t>
  </si>
  <si>
    <t>SCWH0301240921000098</t>
  </si>
  <si>
    <t>110kV镜合龙凤文线;110kV车平文线;110kV文公甲线;110kV文公乙线;110kV田平文线护套环流检测：文平隧道电缆接头护套环流检测：110kV车平文线、田平文线、镜合龙凤文线（9-10月）；110kV文公甲线、文公乙线（7-12月）</t>
  </si>
  <si>
    <t>2024-01-25 08:36:00
2024-01-02 08:30:00
2024-01-02 08:30:00</t>
  </si>
  <si>
    <t>SCWH0301231224017152
SCWH0301231224016273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</si>
  <si>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</si>
  <si>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文游线</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</si>
  <si>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</si>
  <si>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</si>
  <si>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</si>
  <si>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SCWH0301240921000100</t>
  </si>
  <si>
    <t>220kV林田线;220kV文田乙线;220kV花文甲线;110kV文林线;110kV文游线;110kV文游田龙线;220kV文田甲线;220kV花文乙线护套环流检测：文旅隧道电缆接头护套环流检测：110kV文林线、文游田龙线（9-10月）；110kV文游线、220kV花文甲线、花文乙线、林田线、文田甲线、文田乙线（7-12月）。</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</si>
  <si>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</si>
  <si>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</si>
  <si>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</si>
  <si>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</si>
  <si>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</si>
  <si>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</si>
  <si>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</si>
  <si>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</si>
  <si>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</si>
  <si>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</si>
  <si>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2024-02-28 08:35:00
2024-04-25 09:30:00
2024-06-26 08:57:00</t>
  </si>
  <si>
    <t>SCWH0301240110010412
SCWH0301240110010413
SCWH0301240110010414</t>
  </si>
  <si>
    <t xml:space="preserve">220kV林武甲线;220kV林武乙线;110kV车金甲线;110kV车金乙线护套环流检测：关键、重要线路变电站及终端场：220kV车金甲乙线、林武甲乙线（1-2月）
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</si>
  <si>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</si>
  <si>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</si>
  <si>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</si>
  <si>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</si>
  <si>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</si>
  <si>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</si>
  <si>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</si>
  <si>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</si>
  <si>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</si>
  <si>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</si>
  <si>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</si>
  <si>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</si>
  <si>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 xml:space="preserve">2024-08-21 08:35:00
</t>
  </si>
  <si>
    <t>SCWH0301240110002843</t>
  </si>
  <si>
    <t>110kV金机线;110kV空机线护套环流检测：重要线路：空机线、金机线电缆接头护套环流检测工作（2024年07-08月）</t>
  </si>
  <si>
    <t xml:space="preserve">2024-10-24 08:40:00
</t>
  </si>
  <si>
    <t>SCWH0301240110002845</t>
  </si>
  <si>
    <t>110kV空金乙线;110kV空金甲线;110kV田空甲线金田乙支线;110kV金机线;110kV空机线护套环流检测：重要线路：空金甲线、空金乙线、空机线、金机线、田空甲线金田乙支线电缆接头护套环流检测工作（2024年09-10月）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</si>
  <si>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</si>
  <si>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</si>
  <si>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</si>
  <si>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</si>
  <si>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</si>
  <si>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</si>
  <si>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2024-04-11 09:00:00
2024-06-30 08:41:00
2024-08-09 09:35:00</t>
  </si>
  <si>
    <t>SCWH0301240110002767
SCWH0301240307000080
SCWH0301240307000351</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</si>
  <si>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t>
  </si>
  <si>
    <t>2024-04-11 09:00:00
2024-06-30 08:41:00
2024-08-09 09:35:00
2024-10-24 08:40:00</t>
  </si>
  <si>
    <t>SCWH0301240110002767
SCWH0301240307000080
SCWH0301240307000351
SCWH0301240110002845</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</si>
  <si>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110kV空金乙线;110kV空金甲线护套环流检测：5-9月关键线路：空金甲乙线终端红外检测工作（2024年08月）
110kV空金乙线;110kV空金甲线;110kV田空甲线金田乙支线;110kV金机线;110kV空机线护套环流检测：重要线路：空金甲线、空金乙线、空机线、金机线、田空甲线金田乙支线电缆接头护套环流检测工作（2024年09-10月）
</t>
  </si>
  <si>
    <t xml:space="preserve">2024-04-18 09:16:00
</t>
  </si>
  <si>
    <t>SCWH0301240108013325</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</si>
  <si>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t>
  </si>
  <si>
    <t xml:space="preserve">2024-09-25 09:40:00
</t>
  </si>
  <si>
    <t>SCWH0301240108013467</t>
  </si>
  <si>
    <t>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下半年）</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</si>
  <si>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</si>
  <si>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</si>
  <si>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</si>
  <si>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</si>
  <si>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</si>
  <si>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SCWH0301240108004096</t>
  </si>
  <si>
    <t>110kV林蓝线护套环流检测：110kV林蓝线电缆环流检测工作（2024年下半年）</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</si>
  <si>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</si>
  <si>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</si>
  <si>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</si>
  <si>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</si>
  <si>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</si>
  <si>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</si>
  <si>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</si>
  <si>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</si>
  <si>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</si>
  <si>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</si>
  <si>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
2024-08-19 08:36:00</t>
  </si>
  <si>
    <t>SCWH0301240617001036
SCWH0301240617001038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</si>
  <si>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</si>
  <si>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2024-09-12 08:32:00
2024-10-21 13:45:00</t>
  </si>
  <si>
    <t>SCWH0301240822000173
SCWH0301240822000169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</si>
  <si>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越秀站（110kV鹿秀文盘伍线、110kV罗流盘秀鹿线）、盘福站（110kV鹿秀文盘伍线、110kV罗流盘秀鹿线）终端红外检测：避雷器红外检测：护套环流检测：盘福站、越秀站。（2月/次。9-10）
</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</si>
  <si>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</si>
  <si>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</si>
  <si>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</si>
  <si>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</si>
  <si>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</si>
  <si>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</si>
  <si>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
2024-08-26 08:31:00</t>
  </si>
  <si>
    <t>SCWH0301240617001036
SCWH0301240617001026
SCWH0301240718007685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</si>
  <si>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t>
  </si>
  <si>
    <t>2024-09-13 08:35:00
2024-09-11 08:33:00
2024-10-21 08:43:00</t>
  </si>
  <si>
    <t>SCWH0301240822000173
SCWH0301240822000165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</si>
  <si>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航云站（110kV航景鹿中较线）、景泰站（110kV航景鹿中较线）终端红外检测：避雷器红外检测：护套环流检测：航云站、景泰站。十五运会输电电缆大负荷测试。（9-10月）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</si>
  <si>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</si>
  <si>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</si>
  <si>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</si>
  <si>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</si>
  <si>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2024-08-26 08:31:00
2024-09-13 08:35:00
2024-10-21 08:43:00</t>
  </si>
  <si>
    <t>SCWH0301240617001036
SCWH0301240718007685
SCWH0301240822000173
SCWH0301240912000330</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</si>
  <si>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</si>
  <si>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</si>
  <si>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</si>
  <si>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</si>
  <si>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</si>
  <si>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</si>
  <si>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</si>
  <si>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</si>
  <si>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</si>
  <si>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</si>
  <si>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</si>
  <si>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</si>
  <si>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</si>
  <si>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</si>
  <si>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2024-09-13 08:35:00
2024-09-11 08:34:00</t>
  </si>
  <si>
    <t>SCWH0301240822000173
SCWH0301240822000164</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</si>
  <si>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t>
  </si>
  <si>
    <t>罗伍线</t>
  </si>
  <si>
    <t>2024-03-26 14:10:00
2024-03-26 09:36:00</t>
  </si>
  <si>
    <t>SCWH0301240221079252
SCWH0301240221079250</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</si>
  <si>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</si>
  <si>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2024-09-12 08:32:00
2024-09-11 08:34:00</t>
  </si>
  <si>
    <t>SCWH0301240822000169
SCWH0301240822000164</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</si>
  <si>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罗涌站（220kV罗鹿线、220kV罗伍线、110kV罗流盘秀鹿线）、流花站（110kV罗流盘秀鹿线）终端红外检测：避雷器红外检测：护套环流检测：罗涌站、流花站。十五运会输电电缆大负荷测试。（9-10月）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</si>
  <si>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</si>
  <si>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</si>
  <si>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</si>
  <si>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2024-09-13 08:35:00</t>
  </si>
  <si>
    <t>SCWH0301240617001036
SCWH0301240822000173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</si>
  <si>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</si>
  <si>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</si>
  <si>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</si>
  <si>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</si>
  <si>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
2024-08-27 09:05:00
2024-09-12 08:32:00
2024-10-30 09:05:00
2024-10-24 09:20:00
2024-10-24 14:05:00
2024-10-25 09:03:00
2024-10-17 09:05:00</t>
  </si>
  <si>
    <t>SCWH0301240617001029
SCWH0301240617001038
SCWH0301240718007742
SCWH0301240822000169
SCWH0301240912000365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</si>
  <si>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</si>
  <si>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</si>
  <si>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</si>
  <si>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</si>
  <si>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</si>
  <si>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</si>
  <si>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</si>
  <si>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</si>
  <si>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</si>
  <si>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</si>
  <si>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</si>
  <si>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
2024-08-26 09:00:00
2024-08-27 08:31:00</t>
  </si>
  <si>
    <t>SCWH0301240617001030
SCWH0301240617001028
SCWH0301240718007580
SCWH0301240718007703</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</si>
  <si>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</si>
  <si>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2024-10-11 09:00:00
2024-10-25 08:32:00</t>
  </si>
  <si>
    <t>SCWH0301240822000172
SCWH0301240912000331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</si>
  <si>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9-10）
220kV麒永线、220kV犀永甲线、110kV永区东线、110kV永区线、110kV天环龙永甲线、110kV天环龙永乙线、110kV伍文东永线、110kV永梅线、110kV永濂甲线、110kV永濂乙线接头红外检测：护套环流检测：永福隧道。（2月/次，9-10月）
</t>
  </si>
  <si>
    <t>天鹿线</t>
  </si>
  <si>
    <t>2024-03-22 08:42:00
2024-03-08 09:00:00</t>
  </si>
  <si>
    <t>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</si>
  <si>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</si>
  <si>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 xml:space="preserve">2024-09-13 08:35:00
</t>
  </si>
  <si>
    <t>SCWH0301240822000173</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</si>
  <si>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</si>
  <si>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</si>
  <si>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</si>
  <si>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</si>
  <si>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2024-07-24 08:58:00
2024-08-26 08:31:00
2024-09-12 08:32:00
2024-10-21 08:43:00</t>
  </si>
  <si>
    <t>SCWH0301240617001038
SCWH0301240718007685
SCWH0301240822000169
SCWH0301240912000330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</si>
  <si>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府学站（110kV伍府甲线、110kV伍府乙线）、中旅站（110kV航景鹿中较线、110kV鹿中较乙线）、较场站（110kV航景鹿中较线、110kV鹿中较乙线）终端红外检测：避雷器红外检测：护套环流检测：府学站、中旅站、较场站。十五运会输电电缆大负荷测试。（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府学站（110kV伍府甲线、110kV伍府乙线）、中旅站（110kV航景鹿中较线、110kV鹿中较乙线）、较场站（110kV航景鹿中较线、110kV鹿中较乙线）终端红外检测：避雷器红外检测：护套环流检测：府学站、中旅站、较场站。（2月/次，9-10）
</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</si>
  <si>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</si>
  <si>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</si>
  <si>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</si>
  <si>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</si>
  <si>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</si>
  <si>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</si>
  <si>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</si>
  <si>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</si>
  <si>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</si>
  <si>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</si>
  <si>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</si>
  <si>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
2024-08-27 08:31:00</t>
  </si>
  <si>
    <t>SCWH0301240617001038
SCWH0301240617001028
SCWH0301240718007703</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</si>
  <si>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</si>
  <si>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2024-09-12 08:32:00
2024-10-25 08:32:00</t>
  </si>
  <si>
    <t>SCWH0301240822000172
SCWH0301240822000169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</si>
  <si>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</si>
  <si>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</si>
  <si>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</si>
  <si>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</si>
  <si>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</si>
  <si>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</si>
  <si>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</si>
  <si>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</si>
  <si>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</si>
  <si>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</si>
  <si>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2024-07-17 09:07:00
2024-08-19 08:36:00</t>
  </si>
  <si>
    <t>SCWH0301240617001036
SCWH0301240617001037
SCWH0301240718007575</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</si>
  <si>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越秀站（110kV鹿秀文盘伍线、110kV罗流盘秀鹿线）、盘福站（110kV鹿秀文盘伍线、110kV罗流盘秀鹿线）终端红外检测：避雷器红外检测：护套环流检测：盘福站、越秀站。十五运会输电电缆大负荷测试。（2月/次）
</t>
  </si>
  <si>
    <t>2024-09-13 08:35:00
2024-09-11 08:34:00
2024-10-21 13:45:00</t>
  </si>
  <si>
    <t>SCWH0301240822000173
SCWH0301240822000164
SCWH0301240912000332</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</si>
  <si>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罗涌站（220kV罗鹿线、220kV罗伍线、110kV罗流盘秀鹿线）、流花站（110kV罗流盘秀鹿线）终端红外检测：避雷器红外检测：护套环流检测：罗涌站、流花站。十五运会输电电缆大负荷测试。（9-10月）
越秀站（110kV鹿秀文盘伍线、110kV罗流盘秀鹿线）、盘福站（110kV鹿秀文盘伍线、110kV罗流盘秀鹿线）终端红外检测：避雷器红外检测：护套环流检测：盘福站、越秀站。（2月/次。9-10）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</si>
  <si>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</si>
  <si>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</si>
  <si>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</si>
  <si>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</si>
  <si>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</si>
  <si>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</si>
  <si>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</si>
  <si>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</si>
  <si>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</si>
  <si>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</si>
  <si>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2024-08-28 09:00:00
2024-08-29 09:00:00
2024-08-27 08:31:00</t>
  </si>
  <si>
    <t>SCWH0301240617001031
SCWH0301240617001028
SCWH0301240718007707
SCWH0301240718007705
SCWH0301240718007703</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</si>
  <si>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</si>
  <si>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09:00:00
2024-10-24 14:00:00
2024-10-25 08:32:00</t>
  </si>
  <si>
    <t>SCWH0301240822000171
SCWH0301240822000172
SCWH0301240912000359
SCWH0301240912000363
SCWH0301240912000361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</si>
  <si>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</si>
  <si>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</si>
  <si>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</si>
  <si>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</si>
  <si>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</si>
  <si>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</si>
  <si>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</si>
  <si>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</si>
  <si>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</si>
  <si>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</si>
  <si>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</si>
  <si>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2024-07-22 10:08:00
2024-08-27 08:31:00</t>
  </si>
  <si>
    <t>SCWH0301240617001028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</si>
  <si>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</si>
  <si>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2024-10-25 08:32:00</t>
  </si>
  <si>
    <t>SCWH0301240822000172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</si>
  <si>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</si>
  <si>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</si>
  <si>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</si>
  <si>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</si>
  <si>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</si>
  <si>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</si>
  <si>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</si>
  <si>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</si>
  <si>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</si>
  <si>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</si>
  <si>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</si>
  <si>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</si>
  <si>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2024-07-22 10:08:00
2024-08-29 09:08:00
2024-08-27 08:31:00</t>
  </si>
  <si>
    <t>SCWH0301240617001028
SCWH0301240718007564
SCWH0301240718007703</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</si>
  <si>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梅花站（110kV猎梅甲线、110kV猎梅乙线、110kV永梅线）终端红外检测：避雷器红外检测：护套环流检测：梅花站。十五运会输电电缆大负荷测试。（2月/次）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</si>
  <si>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2024-09-12 14:15:00
2024-10-29 09:10:00
2024-10-25 08:32:00</t>
  </si>
  <si>
    <t>SCWH0301240822000172
SCWH0301240912000323
SCWH0301240912000361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</si>
  <si>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杨箕站（110kV猎杨花金天线、110kV潭杨中线）、梅花站（110kV猎梅甲线、110kV猎梅乙线、110kV永梅线）、花穗站（110kV猎杨花金天线、110kV天金林花线）终端红外检测：避雷器红外检测：护套环流检测：杨箕站、梅花站、花穗站。（2月/次，9-10月）
220kV麒永线、220kV犀永甲线、110kV永区东线、110kV永区线、110kV天环龙永甲线、110kV天环龙永乙线、110kV伍文东永线、110kV永梅线、110kV永濂甲线、110kV永濂乙线接头红外检测：护套环流检测：永福隧道。（2月/次，9-10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</si>
  <si>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</si>
  <si>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</si>
  <si>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</si>
  <si>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</si>
  <si>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</si>
  <si>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</si>
  <si>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</si>
  <si>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</si>
  <si>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</si>
  <si>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</si>
  <si>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
2024-08-27 08:31:00</t>
  </si>
  <si>
    <t>SCWH0301240617001036
SCWH0301240617001038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</si>
  <si>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</si>
  <si>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2024-09-12 08:32:00
2024-10-25 08:32:00</t>
  </si>
  <si>
    <t>SCWH0301240822000173
SCWH0301240822000172
SCWH0301240822000169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</si>
  <si>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</si>
  <si>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</si>
  <si>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</si>
  <si>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</si>
  <si>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</si>
  <si>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</si>
  <si>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</si>
  <si>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</si>
  <si>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</si>
  <si>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</si>
  <si>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
2024-08-27 08:31:00</t>
  </si>
  <si>
    <t>SCWH0301240617001036
SCWH0301240617001028
SCWH0301240718007703</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</si>
  <si>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</si>
  <si>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2024-09-13 08:35:00
2024-09-12 14:15:00
2024-10-25 08:32:00</t>
  </si>
  <si>
    <t>SCWH0301240822000173
SCWH0301240822000172
SCWH0301240912000361</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</si>
  <si>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麒永线、220kV犀永甲线、110kV永区东线、110kV永区线、110kV天环龙永甲线、110kV天环龙永乙线、110kV伍文东永线、110kV永梅线、110kV永濂甲线、110kV永濂乙线接头红外检测：护套环流检测：永福隧道。（2月/次，9-10月）
</t>
  </si>
  <si>
    <t>2024-03-08 09:20:00
2024-03-04 09:26:00
2024-04-28 09:12:00
2024-04-23 08:45:00</t>
  </si>
  <si>
    <t>SCWH0301240221079261
SCWH0301240221079234
SCWH0301240321001408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</si>
  <si>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</si>
  <si>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
2024-06-24 09:30:00</t>
  </si>
  <si>
    <t>SCWH0301240416008125
SCWH0301240416008123
SCWH0301240520011387
SCWH0301240520010742
SCWH0301240520010745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</si>
  <si>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</si>
  <si>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2024-07-19 09:00:00
2024-08-29 08:30:00
2024-08-29 08:30:00
2024-08-28 08:30:00</t>
  </si>
  <si>
    <t>SCWH0301240617001033
SCWH0301240617001035
SCWH0301240718007555
SCWH0301240718007686
SCWH0301240718007741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</si>
  <si>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</si>
  <si>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2024-09-13 09:00:00
2024-09-12 08:57:00
2024-10-28 09:10:00
2024-10-21 11:10:00
2024-10-23 09:16:00</t>
  </si>
  <si>
    <t>SCWH0301240822000166
SCWH0301240822000168
SCWH0301240912000318
SCWH0301240912000319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</si>
  <si>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110kV碧圃奥氮线、110kV碧圃奥乙线、110kV奥圃美线、110kV奥美线、110kV奥骏招线、110kV奥氮棠华石线、110kV奥招线、110kV奥观线、220kV棠奥甲线、220kV棠奥乙线接头红外检测：护套环流检测：奥林隧道。（9-10月，2月/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</si>
  <si>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</si>
  <si>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</si>
  <si>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</si>
  <si>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</si>
  <si>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2024-09-12 08:57:00
2024-10-28 09:10:00
2024-10-21 11:10:00
2024-10-23 09:16:00</t>
  </si>
  <si>
    <t>SCWH0301240617001033
SCWH0301240718007687
SCWH0301240718007741
SCWH0301240822000168
SCWH0301240912000320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</si>
  <si>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</si>
  <si>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</si>
  <si>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</si>
  <si>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</si>
  <si>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</si>
  <si>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
2024-09-12 08:57:00
2024-10-21 11:10:00
2024-10-23 09:16:00</t>
  </si>
  <si>
    <t>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</si>
  <si>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</si>
  <si>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奥圃美线</t>
  </si>
  <si>
    <t>2024-01-10 09:42:00
2024-02-28 09:15:00
2024-02-05 09:25:00
2024-03-08 09:20:00
2024-04-28 09:12:00
2024-04-24 14:12:38</t>
  </si>
  <si>
    <t>SCWH0301231224010907
SCWH0301240123040956
SCWH0301240123040959
SCWH0301240221079261
SCWH0301240321001408
SCWH0301240321011545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</si>
  <si>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</si>
  <si>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2024-01-10 09:42:00
2024-02-28 09:15:00
2024-02-05 09:25:00
2024-03-08 09:20:00
2024-04-28 09:12:00
2024-04-24 14:12:38
2024-05-21 11:02:41
2024-06-27 10:15:00
2024-06-24 09:30:00
2024-07-29 09:17:00
2024-08-28 08:30:00
2024-08-15 09:00:00</t>
  </si>
  <si>
    <t>SCWH0301231224010907
SCWH0301240123040956
SCWH0301240123040959
SCWH0301240221079261
SCWH0301240321001408
SCWH0301240321011545
SCWH0301240416008123
SCWH0301240520010743
SCWH0301240520010745
SCWH0301240617001033
SCWH0301240718007741
SCWH0301240718007688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</si>
  <si>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</si>
  <si>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2024-01-10 09:42:00
2024-02-28 09:15:00
2024-02-05 09:25:00
2024-03-08 09:20:00
2024-04-28 09:12:00
2024-04-24 14:12:38
2024-05-21 11:02:41
2024-06-27 10:15:00
2024-06-24 09:30:00
2024-07-29 09:17:00
2024-08-28 08:30:00
2024-08-15 09:00:00
2024-09-12 08:57:00
2024-10-21 11:10:00
2024-10-23 09:16:00</t>
  </si>
  <si>
    <t>SCWH0301231224010907
SCWH0301240123040956
SCWH0301240123040959
SCWH0301240221079261
SCWH0301240321001408
SCWH0301240321011545
SCWH0301240416008123
SCWH0301240520010743
SCWH0301240520010745
SCWH0301240617001033
SCWH0301240718007741
SCWH0301240718007688
SCWH0301240822000168
SCWH0301240912000321
SCWH0301240912000360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</si>
  <si>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</si>
  <si>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</si>
  <si>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</si>
  <si>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</si>
  <si>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</si>
  <si>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2024-07-29 09:17:00
2024-08-28 08:30:00
2024-09-12 08:57:00
2024-10-21 11:10:00
2024-10-23 09:16:00</t>
  </si>
  <si>
    <t>SCWH0301240617001033
SCWH0301240718007741
SCWH0301240822000168
SCWH0301240913001626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</si>
  <si>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大观站（110kV奥观线）、招景站（110kV奥骏招线、110kV奥招线）终端红外检测：避雷器红外检测：护套环流检测：大观站、招景站。（6月/次）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</si>
  <si>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
2024-04-23 08:45:00</t>
  </si>
  <si>
    <t>SCWH0301240221079241
SCWH0301240221079261
SCWH0301240321001408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</si>
  <si>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</si>
  <si>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
2024-06-24 09:30:00</t>
  </si>
  <si>
    <t>SCWH0301240416008123
SCWH0301240520010743
SCWH0301240520010742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</si>
  <si>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</si>
  <si>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2024-07-29 09:17:00
2024-08-29 08:30:00
2024-08-28 08:30:00
2024-08-15 09:00:00</t>
  </si>
  <si>
    <t>SCWH0301240617001033
SCWH0301240718007686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</si>
  <si>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</si>
  <si>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
2024-10-23 09:16:00</t>
  </si>
  <si>
    <t>SCWH0301240822000168
SCWH0301240912000319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</si>
  <si>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</si>
  <si>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2024-03-21 09:24:00
2024-03-08 09:20:00
2024-04-28 09:12:00
2024-04-24 14:12:38</t>
  </si>
  <si>
    <t>SCWH0301240221079241
SCWH0301240221079261
SCWH0301240321001408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</si>
  <si>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</si>
  <si>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2024-05-21 11:02:41
2024-06-27 10:15:00
2024-06-24 09:30:00</t>
  </si>
  <si>
    <t>SCWH0301240416008123
SCWH0301240520010743
SCWH0301240520010745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</si>
  <si>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</si>
  <si>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2024-07-29 09:17:00
2024-08-28 08:30:00
2024-08-15 09:00:00</t>
  </si>
  <si>
    <t>SCWH0301240617001033
SCWH0301240718007741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</si>
  <si>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110kV碧圃奥氮线、110kV碧圃奥乙线、110kV奥圃美线、110kV奥美线、110kV奥骏招线、110kV奥氮棠华石线、110kV奥招线、110kV奥观线接头红外检测：护套环流检测：奥林隧道#1-#4上舱、#4-东圃站全舱。十五运会输电电缆大负荷测试。（4、6、8、10月各1次）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</si>
  <si>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2024-10-23 09:16:00</t>
  </si>
  <si>
    <t>SCWH0301240822000168
SCWH0301240912000321
SCWH0301240912000360</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</si>
  <si>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110kV碧圃奥氮线、110kV碧圃奥乙线、110kV奥圃美线、110kV奥美线、110kV奥骏招线、110kV奥氮棠华石线、110kV奥招线、110kV奥观线、220kV棠奥甲线、220kV棠奥乙线接头红外检测：护套环流检测：奥林隧道。（9-10月，2月/次）
</t>
  </si>
  <si>
    <t>2024-03-11 09:00:00
2024-04-22 09:05:00
2024-04-15 09:15:00</t>
  </si>
  <si>
    <t>SCWH0301240221079230
SCWH0301240321001381
SCWH0301240321011049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</si>
  <si>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</si>
  <si>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2024-05-29 09:31:00
2024-06-19 17:00:00
2024-06-20 09:00:00</t>
  </si>
  <si>
    <t>SCWH0301240416008114
SCWH0301240520010607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</si>
  <si>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</si>
  <si>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2024-08-06 09:00:00</t>
  </si>
  <si>
    <t>SCWH0301240617001031
SCWH0301240718007657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</si>
  <si>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大佛寺终端场（110kV茶犀京线、110kV犀茶线）终端红外检测：避雷器红外检测：护套环流检测：大佛寺终端场。十五运会输电电缆大负荷测试。（4、6、8、10月）
</t>
  </si>
  <si>
    <t>2024-09-24 09:00:00
2024-10-11 09:00:00
2024-10-11 09:00:00
2024-10-11 09:00:00</t>
  </si>
  <si>
    <t>SCWH0301240822000171
SCWH0301240912000260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</si>
  <si>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</si>
  <si>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2024-10-11 09:00:00
</t>
  </si>
  <si>
    <t>SCWH0301240912000262</t>
  </si>
  <si>
    <t>友好站（110kV茶犀京线友好甲支线、110kV犀茶线友好乙支线），茶山站	（110kV茶犀京线、110kV茶犀京线友好甲支线、110kV棠茶线、110kV犀茶线、110kV犀茶线友好乙支线）终端红外检测：避雷器红外检测：护套环流检测：茶山站、友好站。（9-10月，2月/次）</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</si>
  <si>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</si>
  <si>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</si>
  <si>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</si>
  <si>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</si>
  <si>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</si>
  <si>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</si>
  <si>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</si>
  <si>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</si>
  <si>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</si>
  <si>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</si>
  <si>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t>
  </si>
  <si>
    <t>SCWH0301240617001029
SCWH0301240718007564
SCWH0301240718007706
SCWH0301240718007704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</si>
  <si>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</si>
  <si>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2024-10-29 09:10:00
2024-10-24 14:05:00
2024-10-25 09:03:00
2024-10-17 08:50:00</t>
  </si>
  <si>
    <t>SCWH0301240912000323
SCWH0301240912000366
SCWH0301240822000163
SCWH0301240912000357</t>
  </si>
  <si>
    <t xml:space="preserve">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</si>
  <si>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猎梅乙线</t>
  </si>
  <si>
    <t>2024-01-08 09:00:00
2024-02-20 09:30:00
2024-02-20 09:10:00
2024-02-05 09:38:00
2024-03-05 09:30:00
2024-04-25 09:00:00
2024-04-25 09:10:00
2024-04-22 09:00:00
2024-05-21 09:00:00
2024-06-28 10:00:00
2024-06-28 10:00:00
2024-06-28 10:00:00</t>
  </si>
  <si>
    <t>SCWH0301231224010911
SCWH0301240123040992
SCWH0301240123040978
SCWH0301240123040968
SCWH0301240221079262
SCWH0301240321001395
SCWH0301240321001366
SCWH0301240321014568
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</si>
  <si>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</si>
  <si>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2024-08-29 09:08:00
2024-08-28 09:14:00
2024-08-27 09:05:00
2024-10-29 09:10:00
2024-10-24 14:05:00
2024-10-25 09:03:00
2024-10-17 08:50:00</t>
  </si>
  <si>
    <t>SCWH0301240617001029
SCWH0301240718007564
SCWH0301240718007706
SCWH0301240718007704
SCWH0301240912000323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</si>
  <si>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梅花站（110kV猎梅甲线、110kV猎梅乙线、110kV永梅线）终端红外检测：避雷器红外检测：护套环流检测：梅花站。十五运会输电电缆大负荷测试。（2月/次）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杨箕站（110kV猎杨花金天线、110kV潭杨中线）、梅花站（110kV猎梅甲线、110kV猎梅乙线、110kV永梅线）、花穗站（110kV猎杨花金天线、110kV天金林花线）终端红外检测：避雷器红外检测：护套环流检测：杨箕站、梅花站、花穗站。（2月/次，9-10月）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</si>
  <si>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</si>
  <si>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</si>
  <si>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</si>
  <si>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</si>
  <si>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
2024-08-27 09:05:00
2024-10-28 09:00:00
2024-10-28 09:00:00
2024-10-25 09:03:00
2024-10-17 08:50:00</t>
  </si>
  <si>
    <t>SCWH0301240617001029
SCWH0301240617001030
SCWH0301240718007704
SCWH0301240913001632
SCWH0301240912000370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</si>
  <si>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</si>
  <si>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2024-05-21 09:00:00
2024-05-27 09:00:00
2024-05-24 09:00:00</t>
  </si>
  <si>
    <t>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</si>
  <si>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</si>
  <si>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</si>
  <si>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2024-05-21 09:00:00
2024-05-27 09:00:00
2024-05-23 09:00:00
2024-06-28 10:00:00</t>
  </si>
  <si>
    <t>SCWH0301240416008126
SCWH0301240416008239
SCWH0301240416008128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</si>
  <si>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</si>
  <si>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</si>
  <si>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2024-05-21 09:00:00
2024-05-27 09:00:00
2024-05-23 09:00:00
2024-06-28 10:00:00
2024-06-20 09:00:00</t>
  </si>
  <si>
    <t>SCWH0301240416008126
SCWH0301240416008239
SCWH0301240416008128
SCWH0301240520014440
SCWH0301240520014310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</si>
  <si>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</si>
  <si>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</si>
  <si>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</si>
  <si>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</si>
  <si>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</si>
  <si>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</si>
  <si>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2024-10-30 09:05:00
2024-10-25 09:03:00
2024-10-16 14:00:00
2024-10-17 08:50:00</t>
  </si>
  <si>
    <t>SCWH0301240617001029
SCWH0301240718007704
SCWH0301240912000365
SCWH0301240822000163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</si>
  <si>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</si>
  <si>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</si>
  <si>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</si>
  <si>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</si>
  <si>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</si>
  <si>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2024-10-25 09:03:00
2024-10-16 14:00:00
2024-10-16 14:00:00
2024-10-17 08:50:00</t>
  </si>
  <si>
    <t>SCWH0301240617001029
SCWH0301240718007704
SCWH0301240822000163
SCWH0301240913001630
SCWH0301240913001629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</si>
  <si>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</si>
  <si>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猎杨花金天线</t>
  </si>
  <si>
    <t>2024-05-21 09:00:00
2024-05-23 09:00:00
2024-06-28 10:00:00
2024-06-28 10:00:00</t>
  </si>
  <si>
    <t>SCWH0301240416008126
SCWH0301240416008128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</si>
  <si>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</si>
  <si>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</si>
  <si>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</si>
  <si>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</si>
  <si>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</si>
  <si>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2024-08-28 09:14:00
2024-08-27 09:05:00
2024-10-24 09:20:00
2024-10-24 14:05:00
2024-10-25 09:03:00
2024-10-17 08:50:00</t>
  </si>
  <si>
    <t>SCWH0301240617001029
SCWH0301240718007706
SCWH0301240718007704
SCWH0301240913001631
SCWH0301240912000366
SCWH0301240822000163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</si>
  <si>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双子站（110kV潭双凌艺线、110kV潭桥双线）、二沙站（110kV潭二东文线）、中轴站（110kV潭杨中线、110kV猎中甲线、110kV猎中乙线）终端红外检测：避雷器红外检测：护套环流检测：二沙站、双子站、中轴站。（6月/次）
110kV天金林花线、110kV猎中甲线、110kV猎中乙线、110kV猎梅甲线、110kV猎梅乙线接头红外检测：护套环流检测：潭天隧道中轴支隧道。（2月/次，9-10）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</si>
  <si>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猎中乙线</t>
  </si>
  <si>
    <t>2024-01-29 09:00:00
2024-02-27 09:00:00</t>
  </si>
  <si>
    <t>SCWH0301231224010915
SCWH0301240123040988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</si>
  <si>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t>
  </si>
  <si>
    <t>2024-03-11 09:00:00
2024-03-11 09:00:00
2024-04-23 09:05:00</t>
  </si>
  <si>
    <t>SCWH0301240221079230
SCWH0301240221079248
SCWH0301240321001367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</si>
  <si>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t>
  </si>
  <si>
    <t>2024-05-29 09:31:00
2024-05-30 09:05:00
2024-06-26 08:30:00</t>
  </si>
  <si>
    <t>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</si>
  <si>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</si>
  <si>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2024-07-19 09:00:00
2024-07-19 09:00:00
2024-08-28 09:00:00</t>
  </si>
  <si>
    <t>SCWH0301240617001027
SCWH0301240617001031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</si>
  <si>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</si>
  <si>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2024-10-24 09:00:00</t>
  </si>
  <si>
    <t>SCWH0301240822000171
SCWH0301240822000167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</si>
  <si>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木麒甲线、220kV木麒乙线、220kV犀永甲线、220kV犀麒线、110kV犀上牛麒线、110kV犀京麒线、110kV麒牛线、110kV犀嘉甲线（防爆壳）、110kV犀嘉乙线（防爆壳）接头红外检测：护套环流检测：犀牛隧道。（2月/次，9-10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</si>
  <si>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</si>
  <si>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</si>
  <si>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</si>
  <si>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</si>
  <si>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2024-08-26 09:00:00
2024-08-28 09:00:00
2024-09-24 09:00:00
2024-10-11 09:00:00
2024-10-24 09:00:00</t>
  </si>
  <si>
    <t>SCWH0301240617001027
SCWH0301240718007657
SCWH0301240718007707
SCWH0301240822000167
SCWH0301240912000260
SCWH0301240912000359</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</si>
  <si>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</si>
  <si>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</si>
  <si>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</si>
  <si>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</si>
  <si>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</si>
  <si>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</si>
  <si>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</si>
  <si>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</si>
  <si>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</si>
  <si>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</si>
  <si>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</si>
  <si>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
2024-08-29 09:00:00</t>
  </si>
  <si>
    <t>SCWH0301240617001030
SCWH0301240617001027
SCWH0301240718007705</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</si>
  <si>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220kV犀永甲线、220kV麒永线、220kV麒天甲线、220kV麒天乙线、110kV潭石五华麒线、110kV天体林燕麒线接头红外检测：护套环流检测：麒天隧道。十五运会输电电缆大负荷测试。（2月/次，7-8月）
</t>
  </si>
  <si>
    <t>2024-09-24 09:00:00
2024-10-24 14:00:00</t>
  </si>
  <si>
    <t>SCWH0301240822000167
SCWH0301240912000363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</si>
  <si>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220kV犀永甲线、220kV麒永线、220kV麒天甲线、220kV麒天乙线、110kV潭石五华麒线、110kV天体林燕麒线接头红外检测：护套环流检测：麒天隧道。（2月/次，9-10月）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</si>
  <si>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</si>
  <si>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</si>
  <si>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</si>
  <si>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2024-09-24 09:00:00</t>
  </si>
  <si>
    <t>SCWH0301240617001027
SCWH0301240822000167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</si>
  <si>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</si>
  <si>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</si>
  <si>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</si>
  <si>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</si>
  <si>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</si>
  <si>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</si>
  <si>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</si>
  <si>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</si>
  <si>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</si>
  <si>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</si>
  <si>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</si>
  <si>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
2024-08-29 09:00:00
2024-08-27 08:31:00</t>
  </si>
  <si>
    <t>SCWH0301240617001027
SCWH0301240617001028
SCWH0301240718007705
SCWH0301240718007703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</si>
  <si>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</si>
  <si>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2024-09-24 09:00:00
2024-09-12 14:15:00
2024-10-24 14:00:00
2024-10-25 08:32:00</t>
  </si>
  <si>
    <t>SCWH0301240822000167
SCWH0301240822000172
SCWH0301240912000363
SCWH0301240912000361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</si>
  <si>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</si>
  <si>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2024-03-04 09:26:00
2024-04-24 08:35:00</t>
  </si>
  <si>
    <t>SCWH0301240221079234
SCWH0301240321011600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</si>
  <si>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t>
  </si>
  <si>
    <t>2024-05-29 10:10:00
2024-06-27 09:00:00</t>
  </si>
  <si>
    <t>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</si>
  <si>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</si>
  <si>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09:05:00
2024-07-19 09:00:00
2024-08-29 08:30:00</t>
  </si>
  <si>
    <t>SCWH0301240726000428
SCWH0301240617001035
SCWH0301240718007687</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</si>
  <si>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</si>
  <si>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2024-09-13 09:00:00
2024-10-28 09:10:00</t>
  </si>
  <si>
    <t>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</si>
  <si>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</si>
  <si>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2024-03-05 09:30:00
2024-04-24 08:35:00</t>
  </si>
  <si>
    <t>SCWH0301240221079262
SCWH0301240321011600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</si>
  <si>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</si>
  <si>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2024-05-21 09:00:00
2024-06-27 09:00:00</t>
  </si>
  <si>
    <t>SCWH0301240416008126
SCWH0301240520010741</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</si>
  <si>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</si>
  <si>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2024-07-30 09:00:00
2024-08-29 08:30:00</t>
  </si>
  <si>
    <t>SCWH0301240617001029
SCWH0301240718007687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</si>
  <si>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t>
  </si>
  <si>
    <t>2024-10-28 09:10:00
2024-10-25 09:03:00</t>
  </si>
  <si>
    <t>SCWH0301240912000320
SCWH0301240822000163</t>
  </si>
  <si>
    <t xml:space="preserve">北棠站（110kV热棠北骏线、110kV棠北骏乙线、110kV热北线）、骏景站（110kV热棠北骏线、110kV棠北骏乙线、110kV奥骏招线）、东城站（110kV棠员东线、110kV潭城线））终端红外检测：避雷器红外检测：护套环流检测：北棠站、骏景站、东城站。（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</si>
  <si>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</si>
  <si>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</si>
  <si>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</si>
  <si>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</si>
  <si>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</si>
  <si>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</si>
  <si>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2024-10-17 09:05:00</t>
  </si>
  <si>
    <t>SCWH0301240617001029
SCWH0301240718007742
SCWH0301240912000365
SCWH0301240913001631
SCWH0301240912000362
SCWH0301240822000163
SCWH0301240913001630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</si>
  <si>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220kV潭猎甲线、220kV潭猎乙线、220kV潭猎丙线、110kV猎潭线、110kV潭太线、110kV潭二东文线、110kV潭杨中线、110kV潭双凌艺线、110kV潭桥双线接头红外检测：护套环流检测：潭天隧道#1-#4。（2月/次，9-10）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</si>
  <si>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</si>
  <si>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</si>
  <si>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</si>
  <si>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</si>
  <si>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</si>
  <si>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</si>
  <si>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</si>
  <si>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</si>
  <si>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</si>
  <si>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</si>
  <si>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2024-07-30 09:00:00
2024-07-19 09:00:00
2024-08-29 08:30:00
2024-08-29 09:00:00</t>
  </si>
  <si>
    <t>SCWH0301240617001029
SCWH0301240617001027
SCWH0301240718007555
SCWH0301240718007705</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</si>
  <si>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220kV犀永甲线、220kV麒永线、220kV麒天甲线、220kV麒天乙线、110kV潭石五华麒线、110kV天体林燕麒线接头红外检测：护套环流检测：麒天隧道。十五运会输电电缆大负荷测试。（2月/次，7-8月）
</t>
  </si>
  <si>
    <t>2024-09-24 09:00:00
2024-10-28 09:10:00
2024-10-24 14:00:00
2024-10-25 09:03:00</t>
  </si>
  <si>
    <t>SCWH0301240822000167
SCWH0301240912000318
SCWH0301240912000363
SCWH0301240822000163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</si>
  <si>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220kV犀永甲线、220kV麒永线、220kV麒天甲线、220kV麒天乙线、110kV潭石五华麒线、110kV天体林燕麒线接头红外检测：护套环流检测：麒天隧道。（2月/次，9-10月）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</si>
  <si>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</si>
  <si>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</si>
  <si>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</si>
  <si>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2024-10-24 09:20:00
2024-10-24 14:05:00
2024-10-25 09:03:00
2024-10-16 14:00:00
2024-10-16 14:00:00
2024-10-17 09:05:00</t>
  </si>
  <si>
    <t>SCWH0301240617001029
SCWH0301240718007742
SCWH0301240912000365
SCWH0301240913001631
SCWH0301240912000362
SCWH0301240822000163
SCWH0301240913001630
SCWH0301240913001629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</si>
  <si>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220kV潭猎甲线、220kV潭猎乙线、220kV潭猎丙线、110kV猎潭线、110kV潭太线、110kV潭二东文线、110kV潭杨中线、110kV潭双凌艺线、110kV潭桥双线接头红外检测：护套环流检测：潭天隧道#1-#4。（2月/次，9-10）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</si>
  <si>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</si>
  <si>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</si>
  <si>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</si>
  <si>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</si>
  <si>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2024-08-27 09:05:00
2024-08-26 14:02:00
2024-10-28 09:00:00
2024-10-28 09:00:00
2024-10-25 09:03:00
2024-10-17 09:05:00
2024-10-17 08:50:00
2024-10-17 08:50:00</t>
  </si>
  <si>
    <t>SCWH0301240617001029
SCWH0301240718007704
SCWH0301240718007742
SCWH0301240718007744
SCWH0301240913001632
SCWH0301240912000370
SCWH0301240822000163
SCWH0301240912000358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</si>
  <si>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太古站（110kV天体林太线、110kV猎太体线、110kV潭太线）终端红外检测：避雷器红外检测：护套环流检测：太古站。（6月/次）
110kV天体林太线、110kV猎太体线、110kV潭太线接头红外检测：护套环流检测：太古隧道。（6月/次，下次10月）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</si>
  <si>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</si>
  <si>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</si>
  <si>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</si>
  <si>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</si>
  <si>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2024-07-30 09:00:00
2024-08-27 09:05:00
2024-10-30 09:05:00
2024-10-29 09:10:00
2024-10-24 09:20:00
2024-10-24 14:05:00
2024-10-25 09:03:00
2024-10-17 09:05:00</t>
  </si>
  <si>
    <t>SCWH0301240617001029
SCWH0301240718007742
SCWH0301240912000365
SCWH0301240912000323
SCWH0301240913001631
SCWH0301240912000362
SCWH0301240822000163
SCWH0301240912000358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</si>
  <si>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杨箕站（110kV猎杨花金天线、110kV潭杨中线）、梅花站（110kV猎梅甲线、110kV猎梅乙线、110kV永梅线）、花穗站（110kV猎杨花金天线、110kV天金林花线）终端红外检测：避雷器红外检测：护套环流检测：杨箕站、梅花站、花穗站。（2月/次，9-10月）
双子站（110kV潭双凌艺线、110kV潭桥双线）、二沙站（110kV潭二东文线）、中轴站（110kV潭杨中线、110kV猎中甲线、110kV猎中乙线）终端红外检测：避雷器红外检测：护套环流检测：二沙站、双子站、中轴站。（6月/次）
110kV潭二东文线、110kV猎杨花金天线、110kV潭杨中线、110kV潭双凌艺线、110kV潭桥双线接头红外检测：护套环流检测：潭天隧道双子支隧道。（2月/次，9-10）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220kV潭猎甲线、220kV潭猎乙线、220kV潭猎丙线、110kV猎潭线、110kV潭太线、110kV潭二东文线、110kV潭杨中线、110kV潭双凌艺线、110kV潭桥双线接头红外检测：护套环流检测：潭天隧道#1-#4。（2月/次，9-10）
</t>
  </si>
  <si>
    <t>棠奥甲线</t>
  </si>
  <si>
    <t>2024-03-08 09:20:00
2024-03-04 09:26:00</t>
  </si>
  <si>
    <t>SCWH0301240221079261
SCWH0301240221079234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</si>
  <si>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t>
  </si>
  <si>
    <t>2024-09-13 09:00:00
2024-09-12 08:57:00
2024-10-23 09:16:00</t>
  </si>
  <si>
    <t>SCWH0301240822000166
SCWH0301240822000168
SCWH0301240912000360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</si>
  <si>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110kV碧圃奥氮线、110kV碧圃奥乙线、110kV奥圃美线、110kV奥美线、110kV奥骏招线、110kV奥氮棠华石线、110kV奥招线、110kV奥观线、220kV棠奥甲线、220kV棠奥乙线接头红外检测：护套环流检测：奥林隧道。（9-10月，2月/次）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</si>
  <si>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</si>
  <si>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</si>
  <si>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</si>
  <si>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</si>
  <si>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t>
  </si>
  <si>
    <t>SCWH0301240617001035
SCWH0301240718007687
SCWH0301240822000166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</si>
  <si>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</si>
  <si>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2024-03-04 09:26:00
2024-04-10 09:00:00
2024-04-10 09:53:00</t>
  </si>
  <si>
    <t>SCWH0301240221079234
SCWH0301240321010961
SCWH0301240321011273</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</si>
  <si>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</si>
  <si>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2024-05-29 10:10:00
2024-06-20 09:00:00
2024-06-26 15:40:00</t>
  </si>
  <si>
    <t>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</si>
  <si>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</si>
  <si>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t>
  </si>
  <si>
    <t>SCWH0301240617001035
SCWH0301240718007684
SCWH0301240718007656</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</si>
  <si>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t>
  </si>
  <si>
    <t>2024-09-13 09:00:00
2024-10-11 09:00:00
2024-10-23 09:33:00
2024-10-11 09:00:00</t>
  </si>
  <si>
    <t>SCWH0301240822000166
SCWH0301240912000262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</si>
  <si>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友好站（110kV茶犀京线友好甲支线、110kV犀茶线友好乙支线），茶山站	（110kV茶犀京线、110kV茶犀京线友好甲支线、110kV棠茶线、110kV犀茶线、110kV犀茶线友好乙支线）终端红外检测：避雷器红外检测：护套环流检测：茶山站、友好站。（9-10月，2月/次）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</si>
  <si>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</si>
  <si>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</si>
  <si>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</si>
  <si>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</si>
  <si>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</si>
  <si>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 xml:space="preserve">2024-08-26 09:00:00
</t>
  </si>
  <si>
    <t>SCWH0301240718007656</t>
  </si>
  <si>
    <t>华农站（110kV棠茶线华农乙支线、110kV棠农线）、华农终端场（110kV棠茶线华农乙支线、110kV棠农线）终端红外检测：避雷器红外检测：护套环流检测：华农站、华农终端场。十五运会输电电缆大负荷测试。（4、6、8、10月）</t>
  </si>
  <si>
    <t>SCWH0301240912000259</t>
  </si>
  <si>
    <t>华农站（110kV棠茶线华农乙支线、110kV棠农线）、华农终端场（110kV棠茶线华农乙支线、110kV棠农线）终端红外检测：避雷器红外检测：护套环流检测：华农站、华农终端场。（9-10月，2月/次）</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</si>
  <si>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</si>
  <si>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</si>
  <si>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</si>
  <si>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2024-07-19 09:00:00
2024-08-29 08:30:00
2024-09-13 09:00:00
2024-10-21 11:10:00</t>
  </si>
  <si>
    <t>SCWH0301240617001035
SCWH0301240718007686
SCWH0301240822000166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</si>
  <si>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广氮站（110kV奥氮棠华石线、110kV碧圃奥氮线、110kV棠氮线）、中医院终端场（110kV奥氮棠华石线、110kV棠氮线）终端红外检测：避雷器红外检测：护套环流检测：广氮站、中医院终端场。（9-10月，2月/次）
</t>
  </si>
  <si>
    <t>棠汇华石线</t>
  </si>
  <si>
    <t>2024-03-08 09:20:00
2024-03-04 09:26:00
2024-04-10 09:53:00</t>
  </si>
  <si>
    <t>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</si>
  <si>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</si>
  <si>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2024-05-29 10:10:00
2024-06-26 09:30:00
2024-06-26 15:40:00</t>
  </si>
  <si>
    <t>SCWH0301240416008125
SCWH0301240520011387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</si>
  <si>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</si>
  <si>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2024-07-19 09:00:00
2024-08-29 08:30:00
2024-08-29 08:30:00</t>
  </si>
  <si>
    <t>SCWH0301240617001035
SCWH0301240718007684
SCWH0301240718007555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</si>
  <si>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t>
  </si>
  <si>
    <t>2024-09-13 09:00:00
2024-10-28 09:10:00
2024-10-23 09:33:00</t>
  </si>
  <si>
    <t>SCWH0301240822000166
SCWH0301240912000318
SCWH0301240912000317</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</si>
  <si>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汇景站（110kV棠汇华石线、110kV棠汇线）、大丰路终端场（110kV棠茶线、110kV棠农线）终端红外检测：避雷器红外检测：护套环流检测：汇景站、大丰路终端场。（9-10月，2月/次）
</t>
  </si>
  <si>
    <t>棠汇线</t>
  </si>
  <si>
    <t>2024-01-10 09:42:00
2024-01-09 09:17:00
2024-03-08 09:20:00
2024-03-04 09:26:00
2024-04-10 09:53:00</t>
  </si>
  <si>
    <t>SCWH0301231224010907
SCWH0301231224010913
SCWH0301240221079261
SCWH0301240221079234
SCWH0301240321011273</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</si>
  <si>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</si>
  <si>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t>
  </si>
  <si>
    <t>SCWH0301231224010907
SCWH0301231224010913
SCWH0301240221079261
SCWH0301240221079234
SCWH0301240321011273
SCWH0301240416008125
SCWH0301240520010738</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</si>
  <si>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t>
  </si>
  <si>
    <t>2024-01-10 09:42:00
2024-01-09 09:17:00
2024-03-08 09:20:00
2024-03-04 09:26:00
2024-04-10 09:53:00
2024-05-29 10:10:00
2024-06-26 15:40:00
2024-07-19 09:00:00
2024-08-29 08:30:00</t>
  </si>
  <si>
    <t>SCWH0301231224010907
SCWH0301231224010913
SCWH0301240221079261
SCWH0301240221079234
SCWH0301240321011273
SCWH0301240416008125
SCWH0301240520010738
SCWH0301240617001035
SCWH0301240718007684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</si>
  <si>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t>
  </si>
  <si>
    <t>2024-01-10 09:42:00
2024-01-09 09:17:00
2024-03-08 09:20:00
2024-03-04 09:26:00
2024-04-10 09:53:00
2024-05-29 10:10:00
2024-06-26 15:40:00
2024-07-19 09:00:00
2024-08-29 08:30:00
2024-09-13 09:00:00
2024-10-23 09:33:00</t>
  </si>
  <si>
    <t>SCWH0301231224010907
SCWH0301231224010913
SCWH0301240221079261
SCWH0301240221079234
SCWH0301240321011273
SCWH0301240416008125
SCWH0301240520010738
SCWH0301240617001035
SCWH0301240718007684
SCWH0301240822000166
SCWH0301240912000317</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</si>
  <si>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</si>
  <si>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</si>
  <si>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</si>
  <si>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</si>
  <si>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2024-07-19 09:00:00
2024-08-29 08:30:00
2024-08-26 09:00:00
2024-09-13 09:00:00
2024-10-23 09:33:00
2024-10-11 09:00:00</t>
  </si>
  <si>
    <t>SCWH0301240617001035
SCWH0301240718007684
SCWH0301240718007656
SCWH0301240822000166
SCWH0301240912000317
SCWH0301240912000259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</si>
  <si>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汇景站（110kV棠汇华石线、110kV棠汇线）、大丰路终端场（110kV棠茶线、110kV棠农线）终端红外检测：避雷器红外检测：护套环流检测：汇景站、大丰路终端场。十五运会输电电缆大负荷测试。（4、6、8、10月）
华农站（110kV棠茶线华农乙支线、110kV棠农线）、华农终端场（110kV棠茶线华农乙支线、110kV棠农线）终端红外检测：避雷器红外检测：护套环流检测：华农站、华农终端场。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汇景站（110kV棠汇华石线、110kV棠汇线）、大丰路终端场（110kV棠茶线、110kV棠农线）终端红外检测：避雷器红外检测：护套环流检测：汇景站、大丰路终端场。（9-10月，2月/次）
华农站（110kV棠茶线华农乙支线、110kV棠农线）、华农终端场（110kV棠茶线华农乙支线、110kV棠农线）终端红外检测：避雷器红外检测：护套环流检测：华农站、华农终端场。（9-10月，2月/次）
</t>
  </si>
  <si>
    <t>棠热甲线</t>
  </si>
  <si>
    <t xml:space="preserve">2024-03-04 09:26:00
</t>
  </si>
  <si>
    <t>SCWH0301240221079234</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</si>
  <si>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t>
  </si>
  <si>
    <t xml:space="preserve">2024-09-13 09:00:00
</t>
  </si>
  <si>
    <t>SCWH0301240822000166</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</si>
  <si>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</si>
  <si>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</si>
  <si>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</si>
  <si>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</si>
  <si>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</si>
  <si>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2024-07-19 09:00:00
2024-08-29 08:30:00
2024-09-13 09:00:00
2024-10-28 09:10:00
2024-10-28 09:10:00</t>
  </si>
  <si>
    <t>SCWH0301240617001035
SCWH0301240718007687
SCWH0301240822000166
SCWH0301240913001628
SCWH0301240912000320</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</si>
  <si>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员村站（110kV棠员东线）、启程站（110kV棠员东线启程甲支线）、启程终端场（110kV棠员东线启程甲支线）终端红外检测：避雷器红外检测：护套环流检测：员村站、启程站、启程终端场。（6月/次）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</si>
  <si>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</si>
  <si>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</si>
  <si>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</si>
  <si>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 xml:space="preserve">2024-10-28 09:10:00
</t>
  </si>
  <si>
    <t>SCWH0301240913001628</t>
  </si>
  <si>
    <t>员村站（110kV棠员东线）、启程站（110kV棠员东线启程甲支线）、启程终端场（110kV棠员东线启程甲支线）终端红外检测：避雷器红外检测：护套环流检测：员村站、启程站、启程终端场。（6月/次）</t>
  </si>
  <si>
    <t>天金林花线</t>
  </si>
  <si>
    <t>2024-05-30 09:05:00
2024-05-27 09:00:00
2024-05-23 09:00:00
2024-06-28 10:00:00</t>
  </si>
  <si>
    <t>SCWH0301240416008122
SCWH0301240416008239
SCWH0301240416008128
SCWH0301240520014443</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</si>
  <si>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</si>
  <si>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</si>
  <si>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</si>
  <si>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</si>
  <si>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</si>
  <si>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2024-07-30 09:00:00
2024-07-19 09:00:00
2024-09-24 09:00:00
2024-10-28 09:00:00
2024-10-28 09:00:00</t>
  </si>
  <si>
    <t>SCWH0301240617001030
SCWH0301240617001027
SCWH0301240822000167
SCWH0301240913001632
SCWH0301240912000370</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</si>
  <si>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太古站（110kV天体林太线、110kV猎太体线、110kV潭太线）终端红外检测：避雷器红外检测：护套环流检测：太古站。（6月/次）
110kV天体林太线、110kV猎太体线、110kV潭太线接头红外检测：护套环流检测：太古隧道。（6月/次，下次10月）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</si>
  <si>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</si>
  <si>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</si>
  <si>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</si>
  <si>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2024-03-11 09:00:00
2024-04-15 09:15:00
2024-04-03 09:04:00</t>
  </si>
  <si>
    <t>SCWH0301240221079230
SCWH0301240321011049
SCWH0301240321001409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</si>
  <si>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</si>
  <si>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2024-05-29 09:31:00
2024-06-20 09:00:00
2024-06-19 17:00:00</t>
  </si>
  <si>
    <t>SCWH0301240416008114
SCWH0301240520010609
SCWH0301240520010607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</si>
  <si>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</si>
  <si>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SCWH0301240617001031
SCWH0301240718007654
SCWH0301240718007655</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</si>
  <si>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茶山站（110kV茶犀京友好甲支线、110kV犀茶线友好乙支线）、友好站（110kV茶犀京友好甲支线、110kV犀茶线友好乙支线）终端红外检测：避雷器红外检测：护套环流检测：茶山站、友好站。十五运会输电电缆大负荷测试。（4、6、8、10月）
大佛寺终端场（110kV茶犀京线、110kV犀茶线）终端红外检测：避雷器红外检测：护套环流检测：大佛寺终端场。十五运会输电电缆大负荷测试。（4、6、8、10月）
</t>
  </si>
  <si>
    <t>2024-09-24 09:00:00
2024-10-11 09:00:00
2024-10-11 09:00:00</t>
  </si>
  <si>
    <t>SCWH0301240822000171
SCWH0301240912000261
SCWH0301240912000262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</si>
  <si>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大佛寺终端场（110kV茶犀京线、110kV犀茶线）终端红外检测：避雷器红外检测：护套环流检测：大佛寺终端场。（9-10月，2月/次）
友好站（110kV茶犀京线友好甲支线、110kV犀茶线友好乙支线），茶山站	（110kV茶犀京线、110kV茶犀京线友好甲支线、110kV棠茶线、110kV犀茶线、110kV犀茶线友好乙支线）终端红外检测：避雷器红外检测：护套环流检测：茶山站、友好站。（9-10月，2月/次）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</si>
  <si>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</si>
  <si>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</si>
  <si>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</si>
  <si>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</si>
  <si>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SCWH0301240718007654</t>
  </si>
  <si>
    <t>茶山站（110kV茶犀京友好甲支线、110kV犀茶线友好乙支线）、友好站（110kV茶犀京友好甲支线、110kV犀茶线友好乙支线）终端红外检测：避雷器红外检测：护套环流检测：茶山站、友好站。十五运会输电电缆大负荷测试。（4、6、8、10月）</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</si>
  <si>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</si>
  <si>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</si>
  <si>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</si>
  <si>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</si>
  <si>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2024-07-19 09:00:00
2024-08-28 09:00:00
2024-09-24 09:00:00
2024-10-24 09:00:00
2024-10-24 09:00:00</t>
  </si>
  <si>
    <t>SCWH0301240617001031
SCWH0301240718007707
SCWH0301240822000171
SCWH0301240913001627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</si>
  <si>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220kV木麒甲线、220kV木麒乙线、220kV犀永甲线、220kV犀麒线、110kV犀上牛麒线、110kV犀京麒线、110kV麒牛线、110kV犀嘉甲线（防爆壳）、110kV犀嘉乙线（防爆壳）接头红外检测：护套环流检测：犀牛隧道。十五运会输电电缆大负荷测试。（2月/次，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嘉业站（110kV犀嘉甲线、110kV犀嘉乙线）终端红外检测：避雷器红外检测：护套环流检测：嘉业站。（6月/次）
220kV木麒甲线、220kV木麒乙线、220kV犀永甲线、220kV犀麒线、110kV犀上牛麒线、110kV犀京麒线、110kV麒牛线、110kV犀嘉甲线（防爆壳）、110kV犀嘉乙线（防爆壳）接头红外检测：护套环流检测：犀牛隧道。（2月/次，9-10月）
</t>
  </si>
  <si>
    <t>犀嘉乙线</t>
  </si>
  <si>
    <t>2024-03-11 09:00:00
2024-03-11 09:00:00
2024-04-23 09:05:00
2024-04-22 09:05:00</t>
  </si>
  <si>
    <t>SCWH0301240221079230
SCWH0301240221079248
SCWH0301240321001367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</si>
  <si>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</si>
  <si>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2024-06-26 08:30:00
2024-06-20 09:00:00</t>
  </si>
  <si>
    <t>SCWH0301240416008114
SCWH0301240416008122
SCWH0301240520014444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</si>
  <si>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</si>
  <si>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
2024-08-28 09:00:00</t>
  </si>
  <si>
    <t>SCWH0301240617001027
SCWH0301240617001031
SCWH0301240718007657
SCWH0301240718007707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</si>
  <si>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220kV木麒甲线、220kV木麒乙线、220kV犀永甲线、220kV犀麒线、110kV犀上牛麒线、110kV犀京麒线、110kV麒牛线、110kV犀嘉甲线（防爆壳）、110kV犀嘉乙线（防爆壳）接头红外检测：护套环流检测：犀牛隧道。十五运会输电电缆大负荷测试。（2月/次，7-8月）
</t>
  </si>
  <si>
    <t>2024-09-24 09:00:00
2024-09-24 09:00:00
2024-10-11 09:00:00
2024-10-24 09:00:00</t>
  </si>
  <si>
    <t>SCWH0301240822000171
SCWH0301240822000167
SCWH0301240912000260
SCWH0301240912000359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</si>
  <si>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220kV木麒甲线、220kV木麒乙线、220kV犀永甲线、220kV犀麒线、110kV犀上牛麒线、110kV犀京麒线、110kV麒牛线、110kV犀嘉甲线（防爆壳）、110kV犀嘉乙线（防爆壳）接头红外检测：护套环流检测：犀牛隧道。（2月/次，9-10月）
</t>
  </si>
  <si>
    <t>犀京上龙线</t>
  </si>
  <si>
    <t>2024-01-29 09:00:00
2024-03-11 09:00:00
2024-04-22 09:05:00
2024-04-10 09:00:00</t>
  </si>
  <si>
    <t>SCWH0301231224010915
SCWH0301240221079230
SCWH0301240321001381
SCWH0301240321011011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</si>
  <si>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</si>
  <si>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t>
  </si>
  <si>
    <t>SCWH0301231224010915
SCWH0301240221079230
SCWH0301240321001381
SCWH0301240321011011
SCWH0301240416008114
SCWH0301240520010740
SCWH0301240520010610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</si>
  <si>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</si>
  <si>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2024-01-29 09:00:00
2024-03-11 09:00:00
2024-04-22 09:05:00
2024-04-10 09:00:00
2024-05-29 09:31:00
2024-06-20 09:00:00
2024-06-20 09:00:00
2024-07-19 09:00:00
2024-08-26 09:00:00
2024-08-26 09:00:00</t>
  </si>
  <si>
    <t>SCWH0301231224010915
SCWH0301240221079230
SCWH0301240321001381
SCWH0301240321011011
SCWH0301240416008114
SCWH0301240520010740
SCWH0301240520010610
SCWH0301240617001031
SCWH0301240718007657
SCWH0301240718007658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</si>
  <si>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t>
  </si>
  <si>
    <t>2024-01-29 09:00:00
2024-03-11 09:00:00
2024-04-22 09:05:00
2024-04-10 09:00:00
2024-05-29 09:31:00
2024-06-20 09:00:00
2024-06-20 09:00:00
2024-07-19 09:00:00
2024-08-26 09:00:00
2024-08-26 09:00:00
2024-09-24 09:00:00
2024-10-11 09:00:00
2024-10-11 09:00:00</t>
  </si>
  <si>
    <t>SCWH0301231224010915
SCWH0301240221079230
SCWH0301240321001381
SCWH0301240321011011
SCWH0301240416008114
SCWH0301240520010740
SCWH0301240520010610
SCWH0301240617001031
SCWH0301240718007657
SCWH0301240718007658
SCWH0301240822000171
SCWH0301240912000263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</si>
  <si>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龙洞站（110kV犀京上龙线）终端红外检测：避雷器红外检测：护套环流检测：龙洞站。十五运会输电电缆大负荷测试。（4、6、8、10月）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龙洞站（110kV犀京上龙线）终端红外检测：避雷器红外检测：护套环流检测：龙洞站。（9-10月，2月/次）
京溪站（110kV犀京上龙线、110kV茶犀京线、110kV犀京麒线）、上元岗站（110kV犀上牛麒线、110kV犀京上龙线）、牛利岗站（110kV犀上牛麒线、110kV麒牛线）终端红外检测：避雷器红外检测：护套环流检测：京溪站、上元岗站、牛利岗站。（9-10月，2月/次）
</t>
  </si>
  <si>
    <t>犀麒线</t>
  </si>
  <si>
    <t>2024-02-05 09:25:00
2024-04-24 14:12:38</t>
  </si>
  <si>
    <t>SCWH0301240123040959
SCWH0301240321011545</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</si>
  <si>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</si>
  <si>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t>
  </si>
  <si>
    <t>SCWH0301240123040959
SCWH0301240321011545
SCWH0301240520010743</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</si>
  <si>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t>
  </si>
  <si>
    <t>2024-02-05 09:25:00
2024-04-24 14:12:38
2024-06-27 10:15:00
2024-08-15 09:00:00</t>
  </si>
  <si>
    <t>SCWH0301240123040959
SCWH0301240321011545
SCWH0301240520010743
SCWH0301240718007688</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</si>
  <si>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</si>
  <si>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2024-02-05 09:25:00
2024-04-24 14:12:38
2024-06-27 10:15:00
2024-08-15 09:00:00
2024-10-21 11:10:00</t>
  </si>
  <si>
    <t>SCWH0301240123040959
SCWH0301240321011545
SCWH0301240520010743
SCWH0301240718007688
SCWH0301240912000321</t>
  </si>
  <si>
    <t xml:space="preserve">东圃站（110kV橄三美线、110kV碧圃奥乙线、110kV碧圃奥氮线、110kV奥圃美线）、美林站（110kV橄三美线、110kV奥圃美线、110kV奥美线）终端红外检测：避雷器红外检测：护套环流检测：东圃站、美林站。（1-2月）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4、6、8、10月）
东圃站（110kV碧圃奥氮线、110kV碧圃奥乙线、110kV奥圃美线、110kV橄三美线）、美林站（110kV奥圃美线、110kV奥美线、110kV橄三美线）终端红外检测：避雷器红外检测：护套环流检测：东圃站、美林站。十五运会输电电缆大负荷测试。（4、6、8、10月）
东圃站（110kV碧圃奥氮线、110kV碧圃奥乙线、110kV奥圃美线、110kV橄三美线）、美林站（110kV奥圃美线、110kV奥美线、110kV橄三美线）终端红外检测：避雷器红外检测：护套环流检测：东圃站、美林站。（2月/次，9-10）
</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</si>
  <si>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</si>
  <si>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</si>
  <si>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</si>
  <si>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</si>
  <si>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</si>
  <si>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</si>
  <si>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</si>
  <si>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</si>
  <si>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</si>
  <si>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</si>
  <si>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</si>
  <si>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</si>
  <si>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 xml:space="preserve">2024-09-12 08:57:00
</t>
  </si>
  <si>
    <t>SCWH0301240822000168</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</si>
  <si>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</si>
  <si>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</si>
  <si>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</si>
  <si>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</si>
  <si>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</si>
  <si>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2024-08-27 09:05:00
2024-08-26 14:02:00
2024-10-25 09:03:00
2024-10-16 14:00:00
2024-10-16 14:00:00
2024-10-17 08:50:00
2024-10-17 08:50:00</t>
  </si>
  <si>
    <t>SCWH0301240617001029
SCWH0301240718007704
SCWH0301240718007744
SCWH0301240822000163
SCWH0301240913001630
SCWH0301240913001629
SCWH0301240912000364
SCWH0301240912000357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</si>
  <si>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220kV潭猎甲线、220kV潭猎乙线、220kV潭猎丙线、110kV猎潭线、110kV潭太线、110kV猎凌桥线接头红外检测：护套环流检测：猎德隧道珠江公园支隧道。十五运会输电电缆大负荷测试。（2月、5月、8月、11月）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9-10月）
猎桥站（110kV猎凌桥线、110kV猎雅桥艺线、110kV潭桥双线）、艺苑站（110kV潭双凌艺线、110kV猎雅桥艺线）终端红外检测：避雷器红外检测：护套环流检测：猎桥站、艺苑站。（6月/次）
隽雅站（110kV猎雅桥艺线、110kV猎雅凌线）、凌云站（110kV潭双凌艺线、110kV猎雅凌线、110kV猎凌桥线）终端红外检测：避雷器红外检测：护套环流检测：隽雅站、凌云站。（6月/次）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</si>
  <si>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热北线</t>
  </si>
  <si>
    <t>2024-07-30 09:05:00
2024-07-19 09:00:00
2024-08-29 08:30:00
2024-09-13 09:00:00
2024-10-28 09:10:00</t>
  </si>
  <si>
    <t>SCWH0301240726000428
SCWH0301240617001035
SCWH0301240718007687
SCWH0301240822000166
SCWH0301240912000320</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</si>
  <si>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北棠站（110kV热棠北骏线、110kV棠北骏乙线、110kV热北线）、骏景站（110kV热棠北骏线、110kV棠北骏乙线、110kV奥骏招线）、东城站（110kV棠员东线、110kV潭城线））终端红外检测：避雷器红外检测：护套环流检测：北棠站、骏景站、东城站。十五运会输电电缆大负荷测试。（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北棠站（110kV热棠北骏线、110kV棠北骏乙线、110kV热北线）、骏景站（110kV热棠北骏线、110kV棠北骏乙线、110kV奥骏招线）、东城站（110kV棠员东线、110kV潭城线））终端红外检测：避雷器红外检测：护套环流检测：北棠站、骏景站、东城站。（2月/次，9-10月）
</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</si>
  <si>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</si>
  <si>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</si>
  <si>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</si>
  <si>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 xml:space="preserve">2024-01-25 08:57:00
</t>
  </si>
  <si>
    <t>SCWH0301240104011800</t>
  </si>
  <si>
    <t>集贤站、集贤终端场、梨园站终端红外测温、避雷器红外测温、护套环流检测：110kV嘉集线；110kV嘉集线利海乙支线；梨集泰线；110kV梨利线</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</si>
  <si>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</si>
  <si>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</si>
  <si>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</si>
  <si>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2024-01-25 08:57:00
2024-05-30 08:46:00
2024-05-11 08:15:00
2024-07-10 08:47:00
2024-07-10 08:55:00</t>
  </si>
  <si>
    <t>SCWH0301240104011800
SCWH0301240308006407
SCWH0301240308006404
SCWH0301240104011975
SCWH0301240104011982</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</si>
  <si>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</si>
  <si>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2024-01-25 08:57:00
2024-05-30 08:46:00
2024-05-11 08:15:00
2024-07-10 08:47:00
2024-07-10 08:55:00
2024-09-23 09:00:00
2024-09-23 09:18:00</t>
  </si>
  <si>
    <t>SCWH0301240104011800
SCWH0301240308006407
SCWH0301240308006404
SCWH0301240104011975
SCWH0301240104011982
SCWH0301240104012733
SCWH0301240104012731</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</si>
  <si>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</si>
  <si>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2024-07-10 08:47:00
2024-07-10 08:55:00
2024-09-23 09:00:00
2024-09-23 09:18:00</t>
  </si>
  <si>
    <t>SCWH0301240104011975
SCWH0301240104011982
SCWH0301240104012733
SCWH0301240104012731</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</si>
  <si>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t>
  </si>
  <si>
    <t>汉嘉线龙保乙支线</t>
  </si>
  <si>
    <t xml:space="preserve">2024-01-29 08:40:00
</t>
  </si>
  <si>
    <t>SCWH0301240104011798</t>
  </si>
  <si>
    <t>龙归站、龙保站终端红外测温、避雷器红外测温、护套环流检测：110kV嘉集线龙保丙支线；110kV嘉龙线龙保甲支线；110kV汉嘉线龙保乙支线；</t>
  </si>
  <si>
    <t xml:space="preserve">2024-05-31 08:43:00
</t>
  </si>
  <si>
    <t>SCWH0301240308006406</t>
  </si>
  <si>
    <t>龙归站、龙保站终端红外测温、避雷器红外测温、护套环流检测：110kV嘉集线龙保丙支线；110kV嘉龙线龙保甲支线；110kV汉嘉线龙保乙支线（5-6月重要）</t>
  </si>
  <si>
    <t xml:space="preserve">2024-09-19 09:00:00
</t>
  </si>
  <si>
    <t>SCWH0301240907001128</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</si>
  <si>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</si>
  <si>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</si>
  <si>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</si>
  <si>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2024-07-11 08:30:00
2024-09-19 09:00:00</t>
  </si>
  <si>
    <t>SCWH0301240108013407
SCWH0301240823115514</t>
  </si>
  <si>
    <t xml:space="preserve">汉田站、竹料站、汉马线终端场、嘉观临线#128终端、茶观乙线#67终端塔终端红外测温、避雷器红外测温、护套环流检测：110kV汉马线、110kV汉马线竹料甲支线、110kV汉钟线竹料乙支线、110kV茶观乙线、110kV嘉观临线（7-8月）
汉田站、汉马线终端场、竹料站、嘉观临线#128终端、茶观乙线#67终端塔终端红外测温、避雷器红外测温、护套环流检测：110kV汉马线、110kV汉马线竹料甲支线、110kV汉钟线竹料乙支线、110kV茶观乙线、110kV嘉观临线
</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</si>
  <si>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</si>
  <si>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</si>
  <si>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</si>
  <si>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</si>
  <si>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</si>
  <si>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</si>
  <si>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</si>
  <si>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</si>
  <si>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</si>
  <si>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
2024-08-14 08:26:00
2024-08-14 08:48:00
2024-09-23 08:49:00
2024-09-23 08:52:00
2024-10-24 09:00:00
2024-10-24 08:36:00</t>
  </si>
  <si>
    <t>SCWH0301240104011974
SCWH0301240104011970
SCWH0301240104011540
SCWH0301240104011543
SCWH0301240104012563
SCWH0301240104012561
SCWH0301240104011590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</si>
  <si>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</si>
  <si>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</si>
  <si>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</si>
  <si>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</si>
  <si>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</si>
  <si>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
2024-08-14 08:26:00
2024-08-14 08:48:00
2024-09-23 08:49:00
2024-09-23 08:52:00
2024-09-23 08:49:00
2024-10-24 09:00:00
2024-10-24 08:36:00</t>
  </si>
  <si>
    <t>SCWH0301240104011983
SCWH0301240104011974
SCWH0301240104011970
SCWH0301240104011540
SCWH0301240104011543
SCWH0301240104012563
SCWH0301240104012561
SCWH0301240104012736
SCWH0301240104011590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</si>
  <si>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苗圃站、隆康站终端红外测温、避雷器红外测温、护套环流检测：110kV凯陈夏隆线；110kV凯陈夏苗航线；110kV航隆城线；110kV航苗隆鹤线（9-10月）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</si>
  <si>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2024-02-22 08:28:00
2024-03-25 08:47:00
2024-03-15 09:00:00
2024-04-09 09:45:00
2024-05-30 09:00:00
2024-05-22 08:28:00
2024-05-22 09:00:00
2024-06-12 08:21:00</t>
  </si>
  <si>
    <t>SCWH0301240104009352
SCWH0301240104012677
SCWH0301240104012675
SCWH0301240104011503
SCWH0301240308006384
SCWH0301240104012496
SCWH0301240104012495
SCWH0301240104011530</t>
  </si>
  <si>
    <t xml:space="preserve">航云隧道（#1出入口至#6出入口）电缆接头红外测温、护套环流检测：220kV凯航甲线；220kV凯航乙线；220kV航高线；110kV航隆城线；110kV航苗隆鹤线；110kV航城线（1-2月）
110kV鹤边站终端红外测温、避雷器红外测温、护套环流检测：110kV凯鹤线；110kV凯鹤泰集线；110kV航苗隆鹤线（3-4月）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苗圃站、隆康站终端红外测温、避雷器红外测温、护套环流检测：110kV凯陈夏隆线；110kV凯陈夏苗航线；110kV航隆城线；110kV航苗隆鹤线（5-6月）
110kV鹤边站终端红外测温、避雷器红外测温、护套环流检测：110kV凯鹤线；110kV凯鹤泰集线；110kV航苗隆鹤线（5-6月）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</si>
  <si>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2024-07-10 08:57:00
2024-07-11 08:43:00
2024-07-10 08:58:00
2024-08-14 08:26:00
2024-09-23 08:49:00
2024-09-24 08:33:00
2024-09-23 08:49:00
2024-10-24 08:36:00</t>
  </si>
  <si>
    <t>SCWH0301240104011983
SCWH0301240104011973
SCWH0301240104011974
SCWH0301240104011540
SCWH0301240104012563
SCWH0301240104012565
SCWH0301240104012736
SCWH0301240104011582</t>
  </si>
  <si>
    <t xml:space="preserve">苗圃站、隆康站终端红外测温、避雷器红外测温、护套环流检测：110kV凯陈夏隆线（十五运会保供电（筹备阶段）第2轮特巡）；110kV凯陈夏苗航线（十五运会保供电（筹备阶段）第2轮特巡）；110kV航隆城线；110kV航苗隆鹤线（7-8月）
110kV鹤边站终端红外测温、避雷器红外测温、护套环流检测：110kV凯鹤线；110kV凯鹤泰集线；110kV航苗隆鹤线（7-8月）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220kV航云站终端红外检测、避雷器红外测温、护套环流检测：220kV凯航甲线；220kV凯航乙线；220kV航高线；110kV石棠坪远航线；110kV航远桂线；110kV航景线；110kV航隆城线；110kV航城线；110kV航苗隆鹤线；110kV凯陈夏苗航线（9-10月）
110kV鹤边站终端红外测温、避雷器红外测温、护套环流检测：110kV凯鹤线；110kV凯鹤泰集线；110kV航苗隆鹤线（9-10月）
苗圃站、隆康站终端红外测温、避雷器红外测温、护套环流检测：110kV凯陈夏隆线；110kV凯陈夏苗航线；110kV航隆城线；110kV航苗隆鹤线（9-10月）
航云隧道（#1出入口至#6出入口）电缆接头红外测温、护套环流检测：220kV凯航甲线；220kV凯航乙线；220kV航高线；110kV航隆城线；110kV航苗隆鹤线；110kV航城线（9-10月）
</t>
  </si>
  <si>
    <t>2024-01-31 08:05:00
2024-01-25 08:57:00
2024-01-29 08:40:00
2024-05-31 08:43:00
2024-05-30 08:46:00
2024-05-11 08:15:00</t>
  </si>
  <si>
    <t>SCWH0301231225059190
SCWH0301240104011800
SCWH0301240104011798
SCWH0301240308006406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</si>
  <si>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</si>
  <si>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2024-01-31 08:05:00
2024-01-25 08:57:00
2024-05-30 08:46:00
2024-05-11 08:15:00</t>
  </si>
  <si>
    <t>SCWH0301231225059190
SCWH0301240104011800
SCWH0301240308006407
SCWH0301240308006404</t>
  </si>
  <si>
    <t xml:space="preserve">110kV利海站;110kV永泰站终端红外测温、避雷器红外测温、护套环流检测：110kV嘉集线利海乙支线;110kV嘉集线龙保丙支线;110kV茶均线集贤支线;110kV茶均线利海甲支线;110kV茶均线永泰甲支线;
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</si>
  <si>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嘉集线龙保丙支线</t>
  </si>
  <si>
    <t>2024-01-31 08:05:00
2024-01-29 08:40:00
2024-05-31 08:43:00
2024-05-30 08:46:00</t>
  </si>
  <si>
    <t>SCWH0301231225059190
SCWH0301240104011798
SCWH0301240308006406
SCWH0301240308006407</t>
  </si>
  <si>
    <t xml:space="preserve">110kV利海站;110kV永泰站终端红外测温、避雷器红外测温、护套环流检测：110kV嘉集线利海乙支线;110kV嘉集线龙保丙支线;110kV茶均线集贤支线;110kV茶均线利海甲支线;110kV茶均线永泰甲支线;
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110kV利海站;110kV永泰站终端红外测温、避雷器红外测温、护套环流检测：110kV嘉集线利海乙支线；110kV嘉集线龙保丙支线；110kV梨集泰线；110kV梨利线；（5-6月重要）
</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</si>
  <si>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</si>
  <si>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</si>
  <si>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</si>
  <si>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
2024-09-24 09:00:00
2024-09-24 09:00:00</t>
  </si>
  <si>
    <t>SCWH0301240104011971
SCWH0301240104011978
SCWH0301240104012735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</si>
  <si>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</si>
  <si>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嘉龙线龙保甲支线</t>
  </si>
  <si>
    <t>2024-01-29 08:40:00
2024-05-31 08:43:00</t>
  </si>
  <si>
    <t>SCWH0301240104011798
SCWH0301240308006406</t>
  </si>
  <si>
    <t xml:space="preserve">龙归站、龙保站终端红外测温、避雷器红外测温、护套环流检测：110kV嘉集线龙保丙支线；110kV嘉龙线龙保甲支线；110kV汉嘉线龙保乙支线；
龙归站、龙保站终端红外测温、避雷器红外测温、护套环流检测：110kV嘉集线龙保丙支线；110kV嘉龙线龙保甲支线；110kV汉嘉线龙保乙支线（5-6月重要）
</t>
  </si>
  <si>
    <t>2024-07-10 08:30:00
2024-09-19 09:00:00</t>
  </si>
  <si>
    <t>SCWH0301240104011979
SCWH0301240907001128</t>
  </si>
  <si>
    <t xml:space="preserve">龙归站、龙保站终端红外测温、避雷器红外测温、护套环流检测：110kV嘉梨线龙保丙支线；110kV嘉龙线龙保甲支线；110kV甲观临线龙保乙支线（7-9月重要）
龙归站、龙保站终端红外测温、避雷器红外测温、护套环流检测：110kV嘉集线龙保丙支线；110kV嘉龙线龙保甲支线；110kV汉嘉线龙保乙支线；
</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</si>
  <si>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</si>
  <si>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</si>
  <si>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</si>
  <si>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
2024-09-24 09:00:00</t>
  </si>
  <si>
    <t>SCWH0301240104011986
SCWH0301240104011985
SCWH0301240104012734</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</si>
  <si>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</si>
  <si>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</si>
  <si>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</si>
  <si>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</si>
  <si>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</si>
  <si>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2024-07-03 08:44:00
2024-09-24 09:00:00</t>
  </si>
  <si>
    <t>SCWH0301240104011985
SCWH0301240104012734</t>
  </si>
  <si>
    <t xml:space="preserve">石马站、夏花一路终端场A场、夏花一路终端场B场终端红外测温、避雷器红外测温、护套环流检测：110kV嘉马岭线石马甲支线；110kV嘉石线；110kV旋石线；110kV凯石线（7-12月）
石马站、夏花一路终端场A场、夏花一路终端场B场终端红外测温、避雷器红外测温、护套环流检测：110kV嘉马岭线石马甲支线；110kV嘉石线；110kV旋石线；110kV凯石线（9-10月）
</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</si>
  <si>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</si>
  <si>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</si>
  <si>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</si>
  <si>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</si>
  <si>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</si>
  <si>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</si>
  <si>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
2024-03-26 08:39:00
2024-03-26 08:39:00
2024-03-25 08:48:00
2024-04-29 09:01:00
2024-04-15 08:54:00
2024-05-30 08:45:00
2024-05-30 09:00:00
2024-05-22 09:00:00
2024-05-22 09:00:00
2024-06-19 09:05:00</t>
  </si>
  <si>
    <t>SCWH0301231225059189
SCWH0301231225059187
SCWH0301240104011774
SCWH0301240104011775
SCWH0301240104009335
SCWH0301240104012674
SCWH0301240308006676
SCWH0301240104012673
SCWH0301240417003346
SCWH0301240104011506
SCWH0301240308006405
SCWH0301240308006384
SCWH0301240104012500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</si>
  <si>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</si>
  <si>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
2024-08-21 09:02:00
2024-09-23 08:52:00
2024-09-24 08:34:00
2024-09-23 08:49:00
2024-09-24 09:00:00
2024-10-25 08:31:00</t>
  </si>
  <si>
    <t>SCWH0301240515000813
SCWH0301240104011983
SCWH0301240104011971
SCWH0301240104011980
SCWH0301240104011970
SCWH0301240104011545
SCWH0301240104012561
SCWH0301240104012732
SCWH0301240104012736
SCWH0301240104012560
SCWH0301240104011587</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</si>
  <si>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</si>
  <si>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</si>
  <si>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</si>
  <si>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</si>
  <si>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</si>
  <si>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</si>
  <si>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</si>
  <si>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</si>
  <si>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</si>
  <si>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</si>
  <si>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
2024-08-21 09:02:00</t>
  </si>
  <si>
    <t>SCWH0301240713000424
SCWH0301240104011983
SCWH0301240104011974
SCWH0301240104011980
SCWH0301240104011970
SCWH0301240104011545</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</si>
  <si>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</si>
  <si>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2024-09-23 08:49:00
2024-09-23 08:52:00
2024-09-24 08:34:00
2024-09-23 08:49:00
2024-10-25 08:31:00</t>
  </si>
  <si>
    <t>SCWH0301240104012563
SCWH0301240104012561
SCWH0301240104012732
SCWH0301240104012736
SCWH0301240104011587</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</si>
  <si>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</si>
  <si>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</si>
  <si>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</si>
  <si>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</si>
  <si>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</si>
  <si>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</si>
  <si>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</si>
  <si>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</si>
  <si>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</si>
  <si>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</si>
  <si>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
2024-08-14 08:26:00</t>
  </si>
  <si>
    <t>SCWH0301240308006532
SCWH0301240104011974
SCWH0301240104011540</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</si>
  <si>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航云隧道（#1出入口至#6出入口）电缆接头红外测温、护套环流检测：220kV凯航甲线；220kV凯航乙线；220kV航高线；110kV航隆城线；110kV航苗隆鹤线；110kV航城线（7-8月）
</t>
  </si>
  <si>
    <t>2024-09-26 08:30:00
2024-09-23 08:49:00
2024-10-24 08:36:00</t>
  </si>
  <si>
    <t>SCWH0301240308006537
SCWH0301240104012563
SCWH0301240104011582</t>
  </si>
  <si>
    <t xml:space="preserve">京高站终端红外测温、避雷器红外测温、护套环流检测：220kV航高线（9-10月）
220kV航云站终端红外检测、避雷器红外测温、护套环流检测：220kV凯航甲线；220kV凯航乙线；220kV航高线；110kV石棠坪远航线；110kV航远桂线；110kV航景线；110kV航隆城线；110kV航城线；110kV航苗隆鹤线；110kV凯陈夏苗航线（9-10月）
航云隧道（#1出入口至#6出入口）电缆接头红外测温、护套环流检测：220kV凯航甲线；220kV凯航乙线；220kV航高线；110kV航隆城线；110kV航苗隆鹤线；110kV航城线（9-10月）
</t>
  </si>
  <si>
    <t>凯航甲线</t>
  </si>
  <si>
    <t>2024-01-31 08:06:00
2024-01-17 09:00:00
2024-02-27 08:30:00
2024-02-22 08:28:00
2024-02-22 08:48:00
2024-03-25 08:48:00
2024-03-15 09:00:00
2024-04-15 08:54:00
2024-04-09 09:45:00
2024-04-09 09:21:00
2024-05-22 09:00:00
2024-05-22 09:00:00
2024-06-25 09:00:00
2024-06-19 09:05:00
2024-06-12 08:21:00</t>
  </si>
  <si>
    <t>SCWH0301231225059189
SCWH0301231225059186
SCWH0301240104009335
SCWH0301240104009352
SCWH0301240104009345
SCWH0301240104012673
SCWH0301240104012675
SCWH0301240104011506
SCWH0301240104011503
SCWH0301240104011505
SCWH0301240104012495
SCWH0301240104012499
SCWH0301240104011528
SCWH0301240104011532
SCWH0301240104011530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</si>
  <si>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</si>
  <si>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
2024-08-21 09:02:00
2024-08-14 08:26:00
2024-08-14 08:48:00
2024-09-23 08:49:00
2024-09-24 09:00:00
2024-10-24 09:00:00
2024-10-25 08:31:00
2024-10-24 08:36:00</t>
  </si>
  <si>
    <t>SCWH0301240104011974
SCWH0301240104011971
SCWH0301240104011545
SCWH0301240104011540
SCWH0301240104011543
SCWH0301240104012563
SCWH0301240104012560
SCWH0301240104011590
SCWH0301240104011587
SCWH0301240104011582</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</si>
  <si>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220kV航云站终端红外检测、避雷器红外测温、护套环流检测：220kV凯航甲线；220kV凯航乙线；220kV航高线；110kV石棠坪远航线；110kV航远桂线；110kV航景线；110kV航隆城线；110kV航城线；110kV航苗隆鹤线；110kV凯陈夏苗航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</si>
  <si>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凯航乙线</t>
  </si>
  <si>
    <t>凯鹤泰集线</t>
  </si>
  <si>
    <t>2024-01-31 08:06:00
2024-01-25 08:46:00
2024-02-27 08:30:00
2024-03-25 08:48:00
2024-03-25 08:47:00
2024-04-15 08:54:00
2024-05-22 08:28:00
2024-05-22 09:00:00
2024-06-19 09:05:00</t>
  </si>
  <si>
    <t>SCWH0301231225059189
SCWH0301231225059188
SCWH0301240104009335
SCWH0301240104012673
SCWH0301240104012677
SCWH0301240104011506
SCWH0301240104012496
SCWH0301240104012499
SCWH0301240104011532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</si>
  <si>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</si>
  <si>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
2024-08-21 09:02:00
2024-09-24 08:33:00
2024-09-24 09:00:00
2024-09-23 09:00:00
2024-09-23 09:18:00
2024-10-25 08:31:00</t>
  </si>
  <si>
    <t>SCWH0301240713000420
SCWH0301240104011973
SCWH0301240104011971
SCWH0301240104011975
SCWH0301240104011982
SCWH0301240104011545
SCWH0301240104012565
SCWH0301240104012560
SCWH0301240104012733
SCWH0301240104012731
SCWH0301240104011587</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</si>
  <si>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110kV利海站;110kV永泰站终端红外测温、避雷器红外测温、护套环流检测：110kV嘉梨线利海乙支线；110kV嘉梨线龙保丙支线；110kV梨集泰线；110kV梨利线；110kV凯鹤泰集线（9-10月）
集贤站、集贤终端场、梨园站终端红外测温、避雷器红外测温、护套环流检测：110kV嘉梨线；110kV嘉梨线利海乙支线；110kV梨集泰线；110kV梨利线；110kV梨集线；110kV凯鹤泰集线（9-10月）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</si>
  <si>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凯鹤线</t>
  </si>
  <si>
    <t>2024-07-25 08:50:00
2024-07-11 08:43:00
2024-07-10 08:58:00
2024-08-21 09:02:00
2024-09-24 08:33:00
2024-09-24 09:00:00
2024-10-25 08:31:00</t>
  </si>
  <si>
    <t>SCWH0301240713000423
SCWH0301240104011973
SCWH0301240104011971
SCWH0301240104011545
SCWH0301240104012565
SCWH0301240104012560
SCWH0301240104011587</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</si>
  <si>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凯旋隧道、石凯隧道（凯旋#1出入口至航云#10出入口）电缆接头红外测温、护套环流检测：220kV凯航甲线；220kV凯航乙线；220kV石凯甲线；220kV石凯乙线；110kV凯鹤线；110kV凯鹤泰集线；110kV凯夏坪线；110kV凯陈夏隆线；110kV凯陈夏苗航线（7-8月）
110kV鹤边站终端红外测温、避雷器红外测温、护套环流检测：110kV凯鹤线；110kV凯鹤泰集线；110kV航苗隆鹤线（9-10月）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</si>
  <si>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</si>
  <si>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</si>
  <si>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</si>
  <si>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</si>
  <si>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
2024-09-26 08:46:00
2024-09-24 09:00:00</t>
  </si>
  <si>
    <t>SCWH0301240104011971
SCWH0301240104011972
SCWH0301240104012564
SCWH0301240104012560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</si>
  <si>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110kV小坪站;110kV棠溪站终端红外测温、避雷器红外测温、护套环流检测：110kV凯坪棠线;110kV凯夏坪线;110kV石棠坪远航线;110kV石棠远桂线（9-10月）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</si>
  <si>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</si>
  <si>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</si>
  <si>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</si>
  <si>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</si>
  <si>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</si>
  <si>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</si>
  <si>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</si>
  <si>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</si>
  <si>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</si>
  <si>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</si>
  <si>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</si>
  <si>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
2024-08-14 08:00:00
2024-08-21 09:02:00</t>
  </si>
  <si>
    <t>SCWH0301240104011971
SCWH0301240104011972
SCWH0301240104011970
SCWH0301240104011544
SCWH0301240104011545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</si>
  <si>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</si>
  <si>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2024-09-26 08:46:00
2024-09-23 08:52:00
2024-09-24 09:00:00
2024-10-25 08:46:00
2024-10-25 08:31:00</t>
  </si>
  <si>
    <t>SCWH0301240104012564
SCWH0301240104012561
SCWH0301240104012560
SCWH0301240104011585
SCWH0301240104011587</t>
  </si>
  <si>
    <t xml:space="preserve">110kV小坪站;110kV棠溪站终端红外测温、避雷器红外测温、护套环流检测：110kV凯坪棠线;110kV凯夏坪线;110kV石棠坪远航线;110kV石棠远桂线（9-10月）
110kV夏茅站;110kV云城站终端红外检测、避雷器红外测温、护套环流检测：110kV凯陈夏隆线;110kV凯陈夏苗航线;110kV凯夏坪线;110kV航城线;110kV航隆城线（9-10月）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</si>
  <si>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2024-01-31 08:06:00
2024-01-09 09:22:00</t>
  </si>
  <si>
    <t>SCWH0301231225059189
SCWH0301240104011740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</si>
  <si>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t>
  </si>
  <si>
    <t>2024-05-22 09:00:00
2024-05-09 08:43:00</t>
  </si>
  <si>
    <t>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</si>
  <si>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</si>
  <si>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</si>
  <si>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</si>
  <si>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</si>
  <si>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2024-09-24 09:00:00
2024-09-24 09:00:00</t>
  </si>
  <si>
    <t>SCWH0301240104012735
SCWH0301240104012560</t>
  </si>
  <si>
    <t xml:space="preserve">环滘终端场A场、环滘终端场B场终端红外测温、避雷器红外测温、护套环流检测：220kV嘉凯甲线；220kV嘉凯乙线；220kV木凯甲线；220kV木凯乙线（7-9月）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</si>
  <si>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</si>
  <si>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</si>
  <si>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</si>
  <si>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</si>
  <si>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</si>
  <si>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</si>
  <si>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</si>
  <si>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</si>
  <si>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</si>
  <si>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</si>
  <si>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
2024-08-14 08:00:00
2024-08-21 09:02:00
2024-08-15 09:25:30
2024-08-15 08:55:00</t>
  </si>
  <si>
    <t>SCWH0301240105001917
SCWH0301240104011971
SCWH0301240104011544
SCWH0301240104011545
SCWH0301240104011542
SCWH0301240104011541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</si>
  <si>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</si>
  <si>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2024-09-26 08:21:00
2024-09-24 09:00:00
2024-10-28 09:10:00
2024-10-25 08:46:00
2024-10-25 08:31:00
2024-10-28 09:02:00</t>
  </si>
  <si>
    <t>SCWH0301240105001919
SCWH0301240104012560
SCWH0301240104011592
SCWH0301240104011585
SCWH0301240104011587
SCWH0301240104011596</t>
  </si>
  <si>
    <t xml:space="preserve">石井站终端红外测温、避雷器红外测温、护套环流检测：220kV石凯甲线、220kV石凯乙线、220kV石环甲线、220kV石环乙线、110kV石塘甲线、110kV石塘乙线。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</si>
  <si>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石凯乙线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</si>
  <si>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</si>
  <si>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</si>
  <si>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</si>
  <si>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芳昌甲线</t>
  </si>
  <si>
    <t xml:space="preserve">2024-03-06 09:10:00
</t>
  </si>
  <si>
    <t>SCWH0301240104011454</t>
  </si>
  <si>
    <t>芳村站、昌岗站、鹤翔站终端红外测温、避雷器红外测温、护套环流检测：220kV芳昌甲线、110kV芳鹤甲线、110kV芳鹤乙线</t>
  </si>
  <si>
    <t>SCWH0301240105003994</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</si>
  <si>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</si>
  <si>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</si>
  <si>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</si>
  <si>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</si>
  <si>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</si>
  <si>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</si>
  <si>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</si>
  <si>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</si>
  <si>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</si>
  <si>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</si>
  <si>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</si>
  <si>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</si>
  <si>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 xml:space="preserve">2024-10-21 08:15:00
</t>
  </si>
  <si>
    <t>SCWH0301240105003796</t>
  </si>
  <si>
    <t>2024-05-11 09:20:00
2024-05-10 09:05:00</t>
  </si>
  <si>
    <t>SCWH0301240314006979
SCWH0301240314007001</t>
  </si>
  <si>
    <t xml:space="preserve">福沙站、联兴站终端红外测温、避雷器红外测温、护套环流检测：110kV芳联福聚线、110kV芳联福线
三山A终端场、三山B终端场、三山隧道终端红外测温、电缆接头红外测温、避雷器红外测温、护套环流检测：110kV芳联福聚线
</t>
  </si>
  <si>
    <t>2024-03-06 10:16:00
2024-05-11 09:20:00</t>
  </si>
  <si>
    <t>SCWH0301240104011486
SCWH0301240314006979</t>
  </si>
  <si>
    <t xml:space="preserve">福沙站、联兴站终端红外测温、避雷器红外测温、护套环流检测：110kV芳联福聚线、110kV芳联福线
福沙站、联兴站终端红外测温、避雷器红外测温、护套环流检测：110kV芳联福聚线、110kV芳联福线
</t>
  </si>
  <si>
    <t>2024-03-06 10:16:00
2024-05-11 09:20:00
2024-07-26 11:05:00</t>
  </si>
  <si>
    <t>SCWH0301240104011486
SCWH0301240314006979
SCWH0301240105000720</t>
  </si>
  <si>
    <t xml:space="preserve">福沙站、联兴站终端红外测温、避雷器红外测温、护套环流检测：110kV芳联福聚线、110kV芳联福线
福沙站、联兴站终端红外测温、避雷器红外测温、护套环流检测：110kV芳联福聚线、110kV芳联福线
福沙站、联兴站终端红外测温、避雷器红外测温、护套环流检测：110kV芳联福聚线、110kV芳联福线
</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</si>
  <si>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</si>
  <si>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</si>
  <si>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</si>
  <si>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</si>
  <si>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</si>
  <si>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</si>
  <si>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</si>
  <si>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2024-08-06 10:05:00
</t>
  </si>
  <si>
    <t>SCWH0301240105003171</t>
  </si>
  <si>
    <t xml:space="preserve">2024-10-24 09:00:00
</t>
  </si>
  <si>
    <t>SCWH0301240105003172</t>
  </si>
  <si>
    <t>泉溪终端场、#23终端塔终端红外检测：避雷器红外检测：护套环流检测：110kV蚌郭甲线广北泉溪甲支线、110kV郭北泉线</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</si>
  <si>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</si>
  <si>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</si>
  <si>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</si>
  <si>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</si>
  <si>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</si>
  <si>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</si>
  <si>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</si>
  <si>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</si>
  <si>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 xml:space="preserve">2024-08-14 08:50:00
</t>
  </si>
  <si>
    <t>SCWH0301240105002402</t>
  </si>
  <si>
    <t>SCWH0301240105002422</t>
  </si>
  <si>
    <t>水沥站、江人二路终端场、西湖终端场终端红外检测：避雷器红外检测：护套环流检测：110kV蚌江线水沥乙支线、110kV蚌嘉甲线水沥甲支线、110kV蚌郭甲线、110kV蚌郭乙线、110kV蚌嘉甲线、110kV蚌江线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</si>
  <si>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</si>
  <si>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</si>
  <si>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</si>
  <si>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</si>
  <si>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</si>
  <si>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</si>
  <si>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</si>
  <si>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</si>
  <si>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2024-08-06 09:00:00
2024-08-06 10:05:00</t>
  </si>
  <si>
    <t>SCWH0301240105003418
SCWH0301240105003171</t>
  </si>
  <si>
    <t>2024-10-24 09:00:00
2024-10-24 09:00:00</t>
  </si>
  <si>
    <t>SCWH0301240105003172
SCWH0301240105003419</t>
  </si>
  <si>
    <t xml:space="preserve">泉溪终端场、#23终端塔终端红外检测：避雷器红外检测：护套环流检测：110kV蚌郭甲线广北泉溪甲支线、110kV郭北泉线
郭塘站、#01终端塔终端红外检测：避雷器红外检测：护套环流检测：110kV郭北泉线
</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</si>
  <si>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</si>
  <si>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</si>
  <si>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</si>
  <si>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</si>
  <si>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2024-07-10 08:58:00
2024-08-20 08:36:00
2024-09-23 08:49:00</t>
  </si>
  <si>
    <t>SCWH0301240104011974
SCWH0301240105000628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</si>
  <si>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</si>
  <si>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</si>
  <si>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</si>
  <si>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</si>
  <si>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</si>
  <si>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2024-07-10 08:58:00
2024-08-20 08:36:00
2024-08-20 08:36:00
2024-09-26 08:21:00
2024-09-23 08:49:00</t>
  </si>
  <si>
    <t>SCWH0301240104011974
SCWH0301240105003952
SCWH0301240105000628
SCWH0301240104011458
SCWH0301240104012563</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</si>
  <si>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远景站终端红外测温、避雷器红外测温、护套环流检测：110kV石棠坪远航线、110kV航远桂线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220kV航云站终端红外检测、避雷器红外测温、护套环流检测：220kV凯航甲线；220kV凯航乙线；220kV航高线；110kV石棠坪远航线；110kV航远桂线；110kV航景线；110kV航隆城线；110kV航城线；110kV航苗隆鹤线；110kV凯陈夏苗航线（9-10月）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</si>
  <si>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</si>
  <si>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</si>
  <si>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</si>
  <si>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</si>
  <si>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</si>
  <si>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</si>
  <si>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</si>
  <si>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</si>
  <si>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</si>
  <si>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2024-10-14 09:05:00
</t>
  </si>
  <si>
    <t>SCWH0301240105002102</t>
  </si>
  <si>
    <t>2024-03-06 11:12:00
2024-05-13 09:05:00</t>
  </si>
  <si>
    <t>SCWH0301240104011452
SCWH0301240314007029</t>
  </si>
  <si>
    <t xml:space="preserve">山村站、逸彩站终端红外测温、避雷器红外测温、护套环流检测：110kV花山彩甲线、110kV花山彩乙线
山村站、逸彩站终端红外测温、避雷器红外测温、护套环流检测：110kV花山彩甲线、110kV花山彩乙线
</t>
  </si>
  <si>
    <t>2024-03-06 11:12:00
2024-05-13 09:05:00
2024-07-26 10:05:00</t>
  </si>
  <si>
    <t>SCWH0301240104011452
SCWH0301240314007029
SCWH0301240105004035</t>
  </si>
  <si>
    <t xml:space="preserve">山村站、逸彩站终端红外测温、避雷器红外测温、护套环流检测：110kV花山彩甲线、110kV花山彩乙线
山村站、逸彩站终端红外测温、避雷器红外测温、护套环流检测：110kV花山彩甲线、110kV花山彩乙线
山村站、逸彩站终端红外测温、避雷器红外测温、护套环流检测：110kV花山彩甲线、110kV花山彩乙线
</t>
  </si>
  <si>
    <t>2024-01-22 08:58:00
2024-03-12 10:50:00
2024-06-25 12:45:00</t>
  </si>
  <si>
    <t>SCWH0301231225002266
SCWH0301240104011470
SCWH0301240104011479</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</si>
  <si>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</si>
  <si>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2024-08-29 08:45:00
2024-09-14 10:20:00</t>
  </si>
  <si>
    <t>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</si>
  <si>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t>
  </si>
  <si>
    <t>SCWH0301231225002266</t>
  </si>
  <si>
    <t>桃园站、茶窖终端场终端红外测温、避雷器红外测温、护套环流检测：110kV花桃甲线、110kV花桃乙线</t>
  </si>
  <si>
    <t>2024-01-22 08:58:00
2024-03-12 10:50:00</t>
  </si>
  <si>
    <t>SCWH0301231225002266
SCWH0301240104011470</t>
  </si>
  <si>
    <t>2024-01-22 08:58:00
2024-03-12 10:50:00
2024-06-25 12:45:00
2024-08-29 08:45:00</t>
  </si>
  <si>
    <t>SCWH0301231225002266
SCWH0301240104011470
SCWH0301240104011479
SCWH0301240105000841</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</si>
  <si>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</si>
  <si>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2024-01-22 08:58:00
2024-03-12 10:50:00
2024-06-25 12:45:00
2024-08-29 08:45:00
2024-09-14 10:20:00</t>
  </si>
  <si>
    <t>SCWH0301231225002266
SCWH0301240104011470
SCWH0301240104011479
SCWH0301240105000841
SCWH0301240105000842</t>
  </si>
  <si>
    <t xml:space="preserve">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桃园站、茶窖终端场终端红外测温、避雷器红外测温、护套环流检测：110kV花桃甲线、110kV花桃乙线
</t>
  </si>
  <si>
    <t>环三甲线</t>
  </si>
  <si>
    <t xml:space="preserve">2024-10-17 08:35:00
</t>
  </si>
  <si>
    <t>SCWH0301240904000088</t>
  </si>
  <si>
    <t>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t>
  </si>
  <si>
    <t>环三乙线</t>
  </si>
  <si>
    <t>2024-06-28 10:32:00
2024-06-26 10:00:00</t>
  </si>
  <si>
    <t>SCWH0301240105000671
SCWH0301240314007024</t>
  </si>
  <si>
    <t xml:space="preserve">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</si>
  <si>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2024-01-26 11:31:00
</t>
  </si>
  <si>
    <t>SCWH0301231225002267</t>
  </si>
  <si>
    <t>南德站、同德站终端红外测温、避雷器红外测温、护套环流检测：110kV罗石线南德甲支线、110kV罗槎线南德乙支线</t>
  </si>
  <si>
    <t>2024-10-29 08:04:19
2024-10-18 08:35:00
2024-10-17 08:35:00</t>
  </si>
  <si>
    <t>SCWH0301240314007310
SCWH0301240904000136
SCWH0301240904000088</t>
  </si>
  <si>
    <t xml:space="preserve">石环隧道#1出入口~#5出入口电缆接头红外测温、护套环流检测：220kV石环甲线、220kV石环乙线、220kV环京线、110kV环涌甲线南德甲支线、110kV环涌乙线南德乙支线、110kV环大德线
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</si>
  <si>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罗横贝浔甲线</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</si>
  <si>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</si>
  <si>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</si>
  <si>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</si>
  <si>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</si>
  <si>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</si>
  <si>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</si>
  <si>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</si>
  <si>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</si>
  <si>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</si>
  <si>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2024-07-25 10:10:00
2024-08-29 08:45:00</t>
  </si>
  <si>
    <t>SCWH0301240105001638
SCWH0301240105001261</t>
  </si>
  <si>
    <t xml:space="preserve">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</si>
  <si>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2024-10-16 10:05:00
2024-10-16 10:05:00
2024-10-21 08:15:00</t>
  </si>
  <si>
    <t>SCWH0301240105001641
SCWH0301240105001262
SCWH0301240904000163</t>
  </si>
  <si>
    <t xml:space="preserve">罗涌站终端红外测温、避雷器红外测温、护套环流检测：110kV罗流盘金线
流花站、金花站终端红外测温、避雷器红外测温、护套环流检测：110kV罗流盘金线、110kV泮金流线、110kV泮金线
罗涌站终端红外测温、避雷器红外测温、护套环流检测：110kV罗流盘金线、110kV罗横贝浔甲线、110kV罗横贝浔乙线
</t>
  </si>
  <si>
    <t xml:space="preserve">2024-06-07 10:46:00
</t>
  </si>
  <si>
    <t>SCWH0301240314007760</t>
  </si>
  <si>
    <t>水泥厂终端场、槎头站终端红外测温、避雷器红外测温、护套环流检测：110kV罗石线槎头支线、110kV石槎线、110kV石棠坪远航线、110kV石棠远桂线</t>
  </si>
  <si>
    <t>SCWH0301240904000222</t>
  </si>
  <si>
    <t>环涌甲线南德甲支线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</si>
  <si>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</si>
  <si>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</si>
  <si>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</si>
  <si>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</si>
  <si>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</si>
  <si>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</si>
  <si>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</si>
  <si>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</si>
  <si>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</si>
  <si>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</si>
  <si>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2024-09-24 08:45:00
2024-10-16 10:05:00</t>
  </si>
  <si>
    <t>SCWH0301240105003622
SCWH0301240105005055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</si>
  <si>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</si>
  <si>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</si>
  <si>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</si>
  <si>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</si>
  <si>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</si>
  <si>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</si>
  <si>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</si>
  <si>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</si>
  <si>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</si>
  <si>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</si>
  <si>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</si>
  <si>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2024-08-29 08:45:00</t>
  </si>
  <si>
    <t>SCWH0301240105003621
SCWH0301240105001261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</si>
  <si>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流花站、金花站终端红外测温、避雷器红外测温、护套环流检测：110kV罗流盘金线、110kV泮金流线、110kV泮金线
</t>
  </si>
  <si>
    <t>SCWH0301240105003622
SCWH0301240105001262</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</si>
  <si>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</si>
  <si>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</si>
  <si>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</si>
  <si>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</si>
  <si>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</si>
  <si>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</si>
  <si>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</si>
  <si>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</si>
  <si>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</si>
  <si>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</si>
  <si>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</si>
  <si>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</si>
  <si>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2024-09-24 08:45:00
2024-09-25 09:00:00</t>
  </si>
  <si>
    <t>SCWH0301240105003622
SCWH0301240105000648</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</si>
  <si>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南湾站、源溪站终端红外测温、避雷器红外测温、护套环流检测：110kV泮南源甲线、110kV泮南源乙线、110kV罗南线
</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</si>
  <si>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</si>
  <si>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</si>
  <si>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</si>
  <si>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</si>
  <si>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</si>
  <si>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</si>
  <si>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</si>
  <si>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SCWH0301240105003621
SCWH0301240105005164</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</si>
  <si>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</si>
  <si>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SCWH0301240105003622
SCWH0301240105005161</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</si>
  <si>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</si>
  <si>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</si>
  <si>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</si>
  <si>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
2024-09-18 10:45:00
2024-09-25 09:00:00</t>
  </si>
  <si>
    <t>SCWH0301240105000647
SCWH0301240105001638
SCWH0301240105000810
SCWH0301240105000648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</si>
  <si>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西村电厂终端红外测温、避雷器红外测温、护套环流检测：110kV罗南线
南湾站、源溪站终端红外测温、避雷器红外测温、护套环流检测：110kV泮南源甲线、110kV泮南源乙线、110kV罗南线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</si>
  <si>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</si>
  <si>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</si>
  <si>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</si>
  <si>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2024-07-12 15:45:00
2024-09-24 08:45:00</t>
  </si>
  <si>
    <t>SCWH0301240105003621
SCWH0301240105003622</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</si>
  <si>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</si>
  <si>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2024-06-12 09:00:00
2024-06-12 10:00:00</t>
  </si>
  <si>
    <t>SCWH0301240314007722
SCWH0301240104011451</t>
  </si>
  <si>
    <t xml:space="preserve">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</si>
  <si>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2024-09-26 08:21:00
2024-09-26 08:21:00</t>
  </si>
  <si>
    <t>SCWH0301240104011458
SCWH0301240905003087</t>
  </si>
  <si>
    <t xml:space="preserve">桂花站、走马岗终端场、中医药T接房终端红外测温、避雷器红外测温、护套环流检测：110kV航远桂线、110kV三景桂线、110kV石棠远桂线
航云站、景泰站终端红外测温、避雷器红外测温、护套环流检测：110kV石棠坪远航线、110kV三景桂线
</t>
  </si>
  <si>
    <t>2024-01-25 11:07:00
2024-06-07 10:46:00</t>
  </si>
  <si>
    <t>SCWH0301231225002256
SCWH0301240314007760</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</si>
  <si>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</si>
  <si>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2024-01-25 11:07:00
2024-06-07 10:46:00
2024-07-23 10:50:00</t>
  </si>
  <si>
    <t>SCWH0301231225002256
SCWH0301240314007760
SCWH0301240620000135</t>
  </si>
  <si>
    <t xml:space="preserve">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水泥厂终端场、槎头站终端红外测温、避雷器红外测温、护套环流检测：110kV罗石线槎头支线、110kV石槎线、110kV石棠坪远航线、110kV石棠远桂线
</t>
  </si>
  <si>
    <t>石环甲线</t>
  </si>
  <si>
    <t>2024-01-26 08:31:00
2024-02-26 08:48:00
2024-02-21 08:47:00</t>
  </si>
  <si>
    <t>SCWH0301231225002268
SCWH0301240104009336
SCWH0301240104009343</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</si>
  <si>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t>
  </si>
  <si>
    <t>2024-07-23 10:00:00
2024-08-15 08:45:00
2024-08-15 09:25:30
2024-08-15 08:55:00
2024-08-15 09:00:00
2024-08-07 08:44:00</t>
  </si>
  <si>
    <t>SCWH0301240105001917
SCWH0301240105004088
SCWH0301240104011542
SCWH0301240104011541
SCWH0301240105004078
SCWH0301240104011473</t>
  </si>
  <si>
    <t xml:space="preserve">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</si>
  <si>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</si>
  <si>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</si>
  <si>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</si>
  <si>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</si>
  <si>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</si>
  <si>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
2024-08-15 08:45:00
2024-08-15 09:25:30
2024-08-15 08:55:00
2024-10-29 08:04:19
2024-10-28 09:10:00
2024-10-28 09:02:00</t>
  </si>
  <si>
    <t>SCWH0301240105001917
SCWH0301240104011986
SCWH0301240105004088
SCWH0301240104011542
SCWH0301240104011541
SCWH0301240105004089
SCWH0301240104011592
SCWH0301240104011596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</si>
  <si>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</si>
  <si>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</si>
  <si>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</si>
  <si>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</si>
  <si>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2024-09-26 08:46:00
2024-09-26 08:21:00
2024-09-23 08:49:00
2024-10-18 08:35:00
2024-10-17 08:35:00
2024-10-17 08:35:00</t>
  </si>
  <si>
    <t>SCWH0301240104012564
SCWH0301240905003087
SCWH0301240104012563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</si>
  <si>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</si>
  <si>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t>
  </si>
  <si>
    <t>SCWH0301231225059191
SCWH0301231225002256
SCWH0301240104012676
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</si>
  <si>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</si>
  <si>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2024-01-25 09:15:00
2024-01-25 11:07:00
2024-03-22 09:03:00
2024-05-22 08:29:00
2024-06-12 10:00:00
2024-06-13 09:30:00
2024-06-07 10:46:00
2024-06-07 08:45:00
2024-07-23 10:50:00
2024-07-05 09:00:00
2024-08-20 08:36:00
2024-09-26 08:46:00
2024-09-26 08:21:00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</si>
  <si>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</si>
  <si>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t>
  </si>
  <si>
    <t>2024-03-18 10:30:00
2024-04-12 10:30:00</t>
  </si>
  <si>
    <t>SCWH0301240105005232
SCWH0301240105001915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</si>
  <si>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</si>
  <si>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2024-09-26 08:21:00
2024-10-31 08:50:00
2024-10-18 08:35:00</t>
  </si>
  <si>
    <t>SCWH0301240105001919
SCWH0301240904004081
SCWH0301240904004080</t>
  </si>
  <si>
    <t xml:space="preserve">石井站终端红外测温、避雷器红外测温、护套环流检测：220kV石凯甲线、220kV石凯乙线、220kV石环甲线、220kV石环乙线、110kV石塘甲线、110kV石塘乙线。
白云湖隧道电缆接头红外测温、护套环流检测：110kV石塘甲线;110kV石塘乙线
白云湖终端场、雅岗终端场终端红外测温、避雷器红外测温、护套环流检测：110kV石塘甲线、110kV石塘乙线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</si>
  <si>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</si>
  <si>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</si>
  <si>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</si>
  <si>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</si>
  <si>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</si>
  <si>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</si>
  <si>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</si>
  <si>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2024-07-25 09:35:00
2024-07-12 15:45:00
2024-08-29 08:45:00</t>
  </si>
  <si>
    <t>SCWH0301240105005054
SCWH0301240105003621
SCWH0301240105005164</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</si>
  <si>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如意站、黄沙站终端红外测温、避雷器红外测温、护套环流检测：110kV伍黄如泮线、110kV泮如黄线
</t>
  </si>
  <si>
    <t>2024-09-24 08:45:00
2024-10-16 10:05:00
2024-10-16 10:05:00</t>
  </si>
  <si>
    <t>SCWH0301240105003622
SCWH0301240105005055
SCWH0301240105005161</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</si>
  <si>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
西关站、龙津站、伍仙门站终端红外测温、避雷器红外测温、护套环流检测：110kV泮关龙线、110kV泮关乙线、110kV伍龙关泮线、110kV伍黄如泮线
如意站、黄沙站终端红外测温、避雷器红外测温、护套环流检测：110kV伍黄如泮线、110kV泮如黄线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</si>
  <si>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</si>
  <si>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</si>
  <si>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</si>
  <si>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</si>
  <si>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 xml:space="preserve">2024-09-17 09:50:00
</t>
  </si>
  <si>
    <t>SCWH0301240105000998</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</si>
  <si>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</si>
  <si>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</si>
  <si>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</si>
  <si>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</si>
  <si>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</si>
  <si>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</si>
  <si>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</si>
  <si>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</si>
  <si>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</si>
  <si>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2024-08-15 09:00:00
2024-08-07 08:44:00</t>
  </si>
  <si>
    <t>SCWH0301240105004078
SCWH0301240104011473</t>
  </si>
  <si>
    <t xml:space="preserve">石环隧道#1出入口~#5出入口电缆接头红外测温、护套环流检测：220kV石环甲线、220kV石环乙线、220kV环京线、110kV环大德线、110kV环涌甲线南德甲支线、110kV环涌乙线南德乙支线
环西站、三元里站终端红外测温、避雷器红外测温、护套环流检测：220kV环京线、220kV石环甲线、220kV石环乙线、110kV环三甲线、110kV环三乙线、110kV环涌甲线、110kV环涌乙线
</t>
  </si>
  <si>
    <t>2024-10-29 08:04:19
2024-10-17 08:35:00</t>
  </si>
  <si>
    <t>SCWH0301240314007310
SCWH0301240904000088</t>
  </si>
  <si>
    <t xml:space="preserve">石环隧道#1出入口~#5出入口电缆接头红外测温、护套环流检测：220kV石环甲线、220kV石环乙线、220kV环京线、110kV环涌甲线南德甲支线、110kV环涌乙线南德乙支线、110kV环大德线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</si>
  <si>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</si>
  <si>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</si>
  <si>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</si>
  <si>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</si>
  <si>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</si>
  <si>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</si>
  <si>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</si>
  <si>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SCWH0301240921000097</t>
  </si>
  <si>
    <t>220kV镜田甲线;220kV镜田乙线;110kV镜合龙凤文线;110kV车平文线;110kV文林线曙光乙支线;110kV益田甲线雅宝乙支线;110kV田平文线凤凰丙支线;110kV车新镜线;110kV田平文线;110kV文林线;110kV文游田龙线;110kV益田甲线曙光甲支线护套环流检测：关键、重要线路变电站及终端场：110kV车平文线、镜合龙凤文线、田平文线、文林线、文游田龙线、车新镜线、车新镜线岑镜乙支线、田平文线凤凰丙支线、文林线曙光乙支线、益田甲线曙光甲支线、益田甲线雅宝乙支线、220kV镜田甲线、镜田乙线（车城站、平石站、文旅站、新华站、镜湖站、岑镜站、合和站、凤凰站、田心站、林益站、旅游站、雅宝站、龙口站、旅游站、南阳庄终端场、曙光终端场、黄槐路终端场、凤凰南路终端场、雅瑶终端场、镜湖大道终端场、宝华路终端场）（9-10月）</t>
  </si>
  <si>
    <t xml:space="preserve">2024-09-30 08:58:00
</t>
  </si>
  <si>
    <t>SCWH0301240110010415</t>
  </si>
  <si>
    <t>220kV林武甲线;220kV林武乙线;110kV车金甲线;110kV车金乙线护套环流检测：关键、重要线路变电站及终端场：220kV车金甲乙线、林武甲乙线（补7-8月）</t>
  </si>
  <si>
    <t>2024-04-25 09:30:00
2024-06-26 08:57:00</t>
  </si>
  <si>
    <t>SCWH0301240110010413
SCWH0301240110010414</t>
  </si>
  <si>
    <t xml:space="preserve">220kV林武甲线;220kV林武乙线;110kV车金甲线;110kV车金乙线护套环流检测：关键、重要线路变电站及终端场：110kV车金甲乙线、220kV林武甲乙线（3-4月）
220kV林武甲线;220kV林武乙线;110kV车金甲线;110kV车金乙线护套环流检测：关键、重要线路变电站及终端场：110kV车金甲乙线、220kV林武甲乙线（5-6月）
</t>
  </si>
  <si>
    <t>SCWH0301240110010416</t>
  </si>
  <si>
    <t>220kV林武甲线;220kV林武乙线;110kV车金甲线;110kV车金乙线护套环流检测：关键、重要线路变电站及终端场：220kV车金甲乙线、林武甲乙线（9-10月）</t>
  </si>
  <si>
    <t>2024-05-24 08:35:00
2024-05-22 08:33:00</t>
  </si>
  <si>
    <t>SCWH0301240416008138
SCWH0301240416008130</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</si>
  <si>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</si>
  <si>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2024-05-23 09:00:00
2024-05-15 08:31:00</t>
  </si>
  <si>
    <t>SCWH0301240416008128
SCWH0301240416008136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</si>
  <si>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</si>
  <si>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</si>
  <si>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</si>
  <si>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</si>
  <si>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 xml:space="preserve">2024-06-26 12:09:00
</t>
  </si>
  <si>
    <t>SCWH0301240104011485</t>
  </si>
  <si>
    <t>白云湖隧道电缆接头红外测温、护套环流检测：110kV石塘甲线;110kV石塘乙线</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</si>
  <si>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</si>
  <si>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</si>
  <si>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</si>
  <si>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</si>
  <si>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</si>
  <si>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</si>
  <si>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</si>
  <si>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</si>
  <si>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</si>
  <si>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</si>
  <si>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</si>
  <si>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</si>
  <si>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</si>
  <si>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</si>
  <si>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</si>
  <si>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</si>
  <si>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2024-01-23 10:40:35
2024-01-23 10:40:35
2024-01-23 10:40:35
2024-01-23 10:40:35
2024-05-28 09:15:10
2024-01-23 10:40:35</t>
  </si>
  <si>
    <t>SCWH0301240430006674
SCWH0301240430006674
SCWH0301240430006674
SCWH0301240430006674
SCWH0301240104008864
SCWH0301240430006674</t>
  </si>
  <si>
    <t xml:space="preserve">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110kV明聚线龙星乙支线;110kV聚兔线龙星甲支线;110kV兔万线导线连接位置红外测温：110kV兔万线#01-#18、110kV明聚线龙星乙支线线#00-#19、110kV聚兔线龙星甲支线线#00-#19耐张线夹、复合绝缘子、避雷器红外测温；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</si>
  <si>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</si>
  <si>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</si>
  <si>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</si>
  <si>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</si>
  <si>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</si>
  <si>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</si>
  <si>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</si>
  <si>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</si>
  <si>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</si>
  <si>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</si>
  <si>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2024-05-22 08:41:00
2024-08-30 15:31:00
2024-09-30 12:20:12</t>
  </si>
  <si>
    <t>SCWH0301240110010897
SCWH0301240722014075
SCWH0301240110010889</t>
  </si>
  <si>
    <t xml:space="preserve">110kV林军芙线;110kV林军芙线杨屋甲支线避雷器红外检测：关注线路（1-6月）：110kV林军芙线、110kV林军芙线杨屋甲支线（110kV林益、军田、杨屋变电站、110kV山前大道终端场）
110kV林军芙线;110kV林军芙线杨屋甲支线护套环流检测：7-9月重要线路（7-8月）：110kV林军芙线、110kV林军芙线杨屋甲支线。
终端红外检测：7-9月重要线路（7-8月）：110kV林军芙线、110kV林军芙线杨屋甲支线。
避雷器红外检测：7-9月重要线路（7-8月）：110kV林军芙线、110kV林军芙线杨屋甲支线。
110kV林军芙线;110kV林军芙线杨屋甲支线避雷器红外检测：7-9月重要线路（9月）：110kV林军芙线、110kV林军芙线杨屋甲支线（110kV林益、军田、杨屋变电站、110kV山前大道终端场）
</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</si>
  <si>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</si>
  <si>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</si>
  <si>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</si>
  <si>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</si>
  <si>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</si>
  <si>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</si>
  <si>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</si>
  <si>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</si>
  <si>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</si>
  <si>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</si>
  <si>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</si>
  <si>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</si>
  <si>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 xml:space="preserve">2024-09-30 12:20:12
</t>
  </si>
  <si>
    <t>SCWH0301240110010945</t>
  </si>
  <si>
    <t>220kV车林甲线;220kV车林乙线避雷器红外检测：一般220kV线路（7-9月）：220kV车林甲线、220kV车林乙线（220kV红棉大道终端场、220kV林益变电站）</t>
  </si>
  <si>
    <t>SCWH0301240110010886</t>
  </si>
  <si>
    <t>220kV花文甲线;220kV花文乙线避雷器红外检测：一般线路（1-3月）：220kV花文甲线、220kV花文乙线（220kV百寿路终端场）</t>
  </si>
  <si>
    <t>SCWH0301240110010947</t>
  </si>
  <si>
    <t>220kV林田线;220kV镜田甲线;220kV镜田乙线;220kV花文甲线;220kV花文乙线避雷器红外检测：一般、关注220kV线路（7-9月）：220kV镜田甲线、镜田乙线、林田线、花文甲线、花文乙线（220kV南阳庄终端场、罗仙终端场、百寿路终端场）</t>
  </si>
  <si>
    <t>SCWH0301231224017716</t>
  </si>
  <si>
    <t>220kV林田线;220kV镜田甲线;220kV镜田乙线避雷器红外检测：一般、关注220kV线路（1-3月）：220kV镜田甲线、镜田乙线、林田线（220kV南阳庄终端场、罗仙终端场）（第一季度）。</t>
  </si>
  <si>
    <t>SCWH0301240110010951</t>
  </si>
  <si>
    <t>220kV林田线;220kV镜田甲线;220kV镜田乙线;220kV花文甲线;220kV花文乙线避雷器红外检测：一般、关注220kV线路（4-6月）：220kV镜田甲线、镜田乙线、林田线、花文甲线、花文乙线（220kV南阳庄终端场、罗仙终端场、百寿路终端场）</t>
  </si>
  <si>
    <t>2024-09-30 12:20:12
2024-10-15 09:16:24</t>
  </si>
  <si>
    <t>SCWH0301240110010947
SCWH0301240921000101</t>
  </si>
  <si>
    <t xml:space="preserve">220kV林田线;220kV镜田甲线;220kV镜田乙线;220kV花文甲线;220kV花文乙线避雷器红外检测：一般、关注220kV线路（7-9月）：220kV镜田甲线、镜田乙线、林田线、花文甲线、花文乙线（220kV南阳庄终端场、罗仙终端场、百寿路终端场）
110kV车新镜线岑镜乙支线;220kV镜田甲线;220kV镜田乙线;110kV镜合龙凤文线;110kV车平文线;110kV文林线曙光乙支线;110kV车新镜线;110kV文林线;110kV益田甲线曙光甲支线避雷器红外检测：重要线路（9-10月）：110kV车平文线、车新镜线、车新镜线岑镜乙支线、镜合龙凤文线、文林线、文林线曙光乙支线、益田甲线曙光甲支线、220kV镜田甲线、镜田乙线（宝华路终端场、雅瑶终端场、镜湖大道终端场、凤凰南路终端场、黄槐路终端场、曙光终端场、南阳庄终端场）
</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</si>
  <si>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</si>
  <si>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</si>
  <si>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</si>
  <si>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</si>
  <si>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</si>
  <si>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</si>
  <si>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 xml:space="preserve">2024-08-09 09:35:00
</t>
  </si>
  <si>
    <t>SCWH0301240110003413</t>
  </si>
  <si>
    <t>110kV金机线;110kV空机线避雷器红外检测：重要线路：空机线、金机线避雷器红外检测工作（2024年07-08月）</t>
  </si>
  <si>
    <t>SCWH0301240110003448</t>
  </si>
  <si>
    <t>110kV空金乙线;110kV空金甲线;110kV田空甲线金田乙支线;110kV金机线;110kV空机线避雷器红外检测：重要线路：空金甲线、空金乙线、空机线、金机线、田空甲线金田乙支线避雷器红外检测工作（2024年09-10月）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</si>
  <si>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</si>
  <si>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</si>
  <si>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SCWH0301240110003235
SCWH0301240307000142
SCWH0301240307000350
SCWH0301240110003448</t>
  </si>
  <si>
    <t xml:space="preserve">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
110kV空金乙线;110kV空金甲线避雷器红外检测：5-9月关键线路：空金甲乙线终端红外检测工作（2024年06月）
110kV空金乙线;110kV空金甲线避雷器红外检测：5-9月关键线路：空金甲乙线终端红外检测工作（2024年08月）
110kV空金乙线;110kV空金甲线;110kV田空甲线金田乙支线;110kV金机线;110kV空机线避雷器红外检测：重要线路：空金甲线、空金乙线、空机线、金机线、田空甲线金田乙支线避雷器红外检测工作（2024年09-10月）
</t>
  </si>
  <si>
    <t xml:space="preserve">2024-04-17 08:37:00
</t>
  </si>
  <si>
    <t>SCWH0301240108004095</t>
  </si>
  <si>
    <t>110kV林蓝线避雷器红外检测：110kV林蓝线电缆部分避雷器红外检测工作（2024年01月-06月）</t>
  </si>
  <si>
    <t xml:space="preserve">2024-09-25 09:27:00
</t>
  </si>
  <si>
    <t>SCWH0301240109002625</t>
  </si>
  <si>
    <t>110kV林蓝线避雷器红外检测：110kV林蓝线电缆部分避雷器红外检测工作（2024年07月-12月）</t>
  </si>
  <si>
    <t>SCWH0301240109002710</t>
  </si>
  <si>
    <t>110kV郭车甲线天马甲支线;110kV郭车乙线天马乙支线避雷器红外检测：110kV郭车甲线天马甲支线、110kV郭车乙线天马乙支线避雷器红外检测工作（2024年01月-06月）</t>
  </si>
  <si>
    <t>SCWH0301240109002827</t>
  </si>
  <si>
    <t>110kV郭车甲线天马甲支线;110kV郭车乙线天马乙支线避雷器红外检测：110kV郭车甲线天马甲支线、110kV郭车乙线天马乙支线避雷器红外检测工作（2024年07月-12月）</t>
  </si>
  <si>
    <t>2024-03-21 09:24:00
2024-03-08 09:20:00
2024-04-24 14:12:38
2024-04-23 08:45:00</t>
  </si>
  <si>
    <t>SCWH0301240221079241
SCWH0301240221079261
SCWH0301240321011545
SCWH0301240321011460</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</si>
  <si>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</si>
  <si>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2024-05-21 11:02:41
2024-06-27 10:15:00
2024-06-25 09:00:00</t>
  </si>
  <si>
    <t>SCWH0301240416008123
SCWH0301240520010743
SCWH0301240520010742</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</si>
  <si>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</si>
  <si>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2024-07-29 09:17:00
2024-08-29 08:30:00
2024-08-15 09:00:00</t>
  </si>
  <si>
    <t>SCWH0301240617001033
SCWH0301240718007686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</si>
  <si>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广氮站（110kV奥氮棠华石线、110kV碧圃奥氮线、110kV棠氮线）、中医院终端场（110kV奥氮棠华石线、110kV棠氮线）终端红外检测：避雷器红外检测：护套环流检测：广氮站、中医院终端场。十五运会输电电缆大负荷测试。（4、6、8、10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</si>
  <si>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
2024-10-21 11:10:00</t>
  </si>
  <si>
    <t>SCWH0301240822000168
SCWH0301240912000319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</si>
  <si>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广氮站（110kV奥氮棠华石线、110kV碧圃奥氮线、110kV棠氮线）、中医院终端场（110kV奥氮棠华石线、110kV棠氮线）终端红外检测：避雷器红外检测：护套环流检测：广氮站、中医院终端场。（9-10月，2月/次）
东圃站（110kV碧圃奥氮线、110kV碧圃奥乙线、110kV奥圃美线、110kV橄三美线）、美林站（110kV奥圃美线、110kV奥美线、110kV橄三美线）终端红外检测：避雷器红外检测：护套环流检测：东圃站、美林站。（2月/次，9-10）
</t>
  </si>
  <si>
    <t>2024-03-21 09:24:00
2024-03-08 09:20:00
2024-04-24 14:12:38</t>
  </si>
  <si>
    <t>SCWH0301240221079241
SCWH0301240221079261
SCWH0301240321011545</t>
  </si>
  <si>
    <t xml:space="preserve">碧山站（110kV碧下线、110kV碧圃奥氮线、110kV碧圃奥乙线），碧山站终端场（110kV碧下线、110kV碧圃奥氮线、110kV碧圃奥乙线）终端红外检测：避雷器红外检测：护套环流检测：碧山站、碧山终端场。（3-4月）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东圃站（110kV碧圃奥氮线、110kV碧圃奥乙线、110kV奥圃美线、110kV橄三美线）、美林站（110kV奥圃美线、110kV奥美线、110kV橄三美线）终端红外检测：避雷器红外检测：护套环流检测：东圃站、美林站（4、6、8、10月）
</t>
  </si>
  <si>
    <t>2024-05-21 11:02:41
2024-06-27 10:15:00</t>
  </si>
  <si>
    <t>SCWH0301240416008123
SCWH0301240520010743</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</si>
  <si>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t>
  </si>
  <si>
    <t>2024-07-29 09:17:00
2024-08-15 09:00:00</t>
  </si>
  <si>
    <t>SCWH0301240617001033
SCWH0301240718007688</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</si>
  <si>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东圃站（110kV碧圃奥氮线、110kV碧圃奥乙线、110kV奥圃美线、110kV橄三美线）、美林站（110kV奥圃美线、110kV奥美线、110kV橄三美线）终端红外检测：避雷器红外检测：护套环流检测：东圃站、美林站。十五运会输电电缆大负荷测试。（4、6、8、10月）
</t>
  </si>
  <si>
    <t>2024-09-12 08:57:00
2024-10-21 11:10:00</t>
  </si>
  <si>
    <t>SCWH0301240822000168
SCWH0301240912000321</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</si>
  <si>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东圃站（110kV碧圃奥氮线、110kV碧圃奥乙线、110kV奥圃美线、110kV橄三美线）、美林站（110kV奥圃美线、110kV奥美线、110kV橄三美线）终端红外检测：避雷器红外检测：护套环流检测：东圃站、美林站。（2月/次，9-10）
</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</si>
  <si>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</si>
  <si>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</si>
  <si>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</si>
  <si>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</si>
  <si>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</si>
  <si>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</si>
  <si>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</si>
  <si>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</si>
  <si>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</si>
  <si>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</si>
  <si>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</si>
  <si>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</si>
  <si>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SCWH0301240822000171
SCWH0301240822000167</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</si>
  <si>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t>
  </si>
  <si>
    <t>2024-03-08 09:20:00
2024-03-04 09:26:00
2024-04-23 08:45:00</t>
  </si>
  <si>
    <t>SCWH0301240221079261
SCWH0301240221079234
SCWH0301240321011460</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</si>
  <si>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t>
  </si>
  <si>
    <t>2024-05-29 10:10:00
2024-05-21 11:02:41
2024-06-26 09:30:00
2024-06-25 09:00:00</t>
  </si>
  <si>
    <t>SCWH0301240416008125
SCWH0301240416008123
SCWH0301240520011387
SCWH0301240520010742</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</si>
  <si>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</si>
  <si>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2024-07-29 09:17:00
2024-07-19 09:00:00
2024-08-29 08:30:00
2024-08-29 08:30:00</t>
  </si>
  <si>
    <t>SCWH0301240617001033
SCWH0301240617001035
SCWH0301240718007555
SCWH0301240718007686</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</si>
  <si>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十五运会输电电缆大负荷测试。（2月/次）
广氮站（110kV奥氮棠华石线、110kV碧圃奥氮线、110kV棠氮线）、中医院终端场（110kV奥氮棠华石线、110kV棠氮线）终端红外检测：避雷器红外检测：护套环流检测：广氮站、中医院终端场。十五运会输电电缆大负荷测试。（4、6、8、10月）
</t>
  </si>
  <si>
    <t>2024-09-13 09:00:00
2024-09-12 08:57:00
2024-10-28 09:10:00
2024-10-21 11:10:00</t>
  </si>
  <si>
    <t>SCWH0301240822000166
SCWH0301240822000168
SCWH0301240912000318
SCWH0301240912000319</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</si>
  <si>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9-10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9-10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9-10月，2月/次）
广氮站（110kV奥氮棠华石线、110kV碧圃奥氮线、110kV棠氮线）、中医院终端场（110kV奥氮棠华石线、110kV棠氮线）终端红外检测：避雷器红外检测：护套环流检测：广氮站、中医院终端场。（9-10月，2月/次）
</t>
  </si>
  <si>
    <t>2024-03-11 09:00:00
2024-03-11 09:00:00
2024-04-22 09:05:00</t>
  </si>
  <si>
    <t>SCWH0301240221079230
SCWH0301240221079248
SCWH0301240321001381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</si>
  <si>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</si>
  <si>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2024-05-29 09:31:00
2024-05-30 09:05:00
2024-06-20 09:00:00</t>
  </si>
  <si>
    <t>SCWH0301240416008114
SCWH0301240416008122
SCWH0301240520010740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</si>
  <si>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京溪站（110kV犀京上龙线、110kV茶犀京线、110kV犀京麒线）、上元岗站（110kV犀上牛麒线、110kV犀京上龙线）、牛利岗站（110kV犀上牛麒线、110kV麒牛线）终端红外检测：避雷器红外检测：护套环流检测：京溪站、上元岗站、牛利岗站（4、6、8、10月）
</t>
  </si>
  <si>
    <t>2024-07-19 09:00:00
2024-07-19 09:00:00
2024-08-26 09:00:00</t>
  </si>
  <si>
    <t>SCWH0301240617001027
SCWH0301240617001031
SCWH0301240718007657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</si>
  <si>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京溪站（110kV犀京上龙线、110kV茶犀京线、110kV犀京麒线）、上元岗站（110kV犀上牛麒线、110kV犀京上龙线）、牛利岗站（110kV犀上牛麒线、110kV麒牛线）终端红外检测：避雷器红外检测：护套环流检测：京溪站、上元岗站、牛利岗站。十五运会输电电缆大负荷测试。（4、6、8、10月）
</t>
  </si>
  <si>
    <t>2024-09-24 09:00:00
2024-09-24 09:00:00
2024-10-11 09:00:00</t>
  </si>
  <si>
    <t>SCWH0301240822000171
SCWH0301240822000167
SCWH0301240912000260</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</si>
  <si>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9-10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9-10月）
京溪站（110kV犀京上龙线、110kV茶犀京线、110kV犀京麒线）、上元岗站（110kV犀上牛麒线、110kV犀京上龙线）、牛利岗站（110kV犀上牛麒线、110kV麒牛线）终端红外检测：避雷器红外检测：护套环流检测：京溪站、上元岗站、牛利岗站。（9-10月，2月/次）
</t>
  </si>
  <si>
    <t>2024-01-31 08:06:00
2024-01-17 09:00:00
2024-01-17 08:44:00
2024-01-16 08:32:00
2024-03-26 08:39:00
2024-03-26 08:39:00
2024-03-25 08:48:00
2024-04-29 09:01:00
2024-05-30 08:45:00
2024-05-30 09:00:00
2024-05-22 09:00:00
2024-05-22 09:00:00</t>
  </si>
  <si>
    <t>SCWH0301231225059189
SCWH0301231225059187
SCWH0301240104011774
SCWH0301240104011775
SCWH0301240104012674
SCWH0301240308006676
SCWH0301240104012673
SCWH0301240417003346
SCWH0301240308006405
SCWH0301240308006384
SCWH0301240104012500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</si>
  <si>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</si>
  <si>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2024-07-19 08:45:00
2024-07-10 08:57:00
2024-07-10 08:58:00
2024-07-05 08:20:00
2024-07-05 08:33:00
2024-09-23 08:52:00
2024-09-24 08:34:00
2024-09-23 08:49:00
2024-09-24 09:00:00</t>
  </si>
  <si>
    <t>SCWH0301240515000813
SCWH0301240104011983
SCWH0301240104011971
SCWH0301240104011980
SCWH0301240104011970
SCWH0301240104012561
SCWH0301240104012732
SCWH0301240104012736
SCWH0301240104012560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</si>
  <si>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9-10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</si>
  <si>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</si>
  <si>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</si>
  <si>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</si>
  <si>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</si>
  <si>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</si>
  <si>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</si>
  <si>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</si>
  <si>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</si>
  <si>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</si>
  <si>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</si>
  <si>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</si>
  <si>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</si>
  <si>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2024-09-23 08:49:00
2024-09-23 08:52:00
2024-09-24 08:34:00
2024-09-23 08:49:00</t>
  </si>
  <si>
    <t>SCWH0301240104012563
SCWH0301240104012561
SCWH0301240104012732
SCWH0301240104012736</t>
  </si>
  <si>
    <t xml:space="preserve">220kV航云站终端红外检测、避雷器红外测温、护套环流检测：220kV凯航甲线；220kV凯航乙线；220kV航高线；110kV石棠坪远航线；110kV航远桂线；110kV航景线；110kV航隆城线；110kV航城线；110kV航苗隆鹤线；110kV凯陈夏苗航线（9-10月）
110kV夏茅站;110kV云城站终端红外检测、避雷器红外测温、护套环流检测：110kV凯陈夏隆线;110kV凯陈夏苗航线;110kV凯夏坪线;110kV航城线;110kV航隆城线（9-10月）
陈田站、#01塔终端场、#03塔终端场终端红外测温、避雷器红外测温、护套环流检测：110kV凯陈夏苗航线、110kV凯陈夏隆线（9-10月）
苗圃站、隆康站终端红外测温、避雷器红外测温、护套环流检测：110kV凯陈夏隆线；110kV凯陈夏苗航线；110kV航隆城线；110kV航苗隆鹤线（9-10月）
</t>
  </si>
  <si>
    <t>2024-10-18 08:35:00
2024-10-17 08:35:00</t>
  </si>
  <si>
    <t>SCWH0301240904000136
SCWH0301240904000088</t>
  </si>
  <si>
    <t xml:space="preserve">南德站终端红外测温、避雷器红外测温、护套环流检测：110kV环涌甲线南德甲支线、110kV环涌乙线南德乙支线、110kV环大德线
环西站、三元里站、京高站终端红外测温、避雷器红外测温、护套环流检测：110kV环三甲线、110kV环三乙线、110kV环大德线、110kV环涌甲线、110kV环涌乙线、110kV环涌甲线南德甲支线、110kV环涌乙线南德乙支线、220kV石环甲线、220kV石环乙线、220kV环京线。
</t>
  </si>
  <si>
    <t>2024-09-26 08:46:00
2024-09-26 08:21:00
2024-09-23 08:49:00
2024-09-05 08:36:00
2024-10-18 08:35:00
2024-10-17 08:35:00
2024-10-17 08:35:00</t>
  </si>
  <si>
    <t>SCWH0301240104012564
SCWH0301240905003087
SCWH0301240104012563
SCWH0301240105003748
SCWH0301240904002539
SCWH0301240904000222
SCWH0301240904002538</t>
  </si>
  <si>
    <t xml:space="preserve">110kV小坪站;110kV棠溪站终端红外测温、避雷器红外测温、护套环流检测：110kV凯坪棠线;110kV凯夏坪线;110kV石棠坪远航线;110kV石棠远桂线（9-10月）
航云站、景泰站终端红外测温、避雷器红外测温、护套环流检测：110kV石棠坪远航线、110kV三景桂线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9-10月）
凰岗终端场终端红外测温、避雷器红外测温：110kV石棠坪远航线、110kV石棠远桂线
棠溪T接房、棠溪站、小坪站终端红外测温、避雷器红外测温、护套环流检测：110kV石棠坪远航线
水泥厂终端场、槎头站终端红外测温、避雷器红外测温、护套环流检测：110kV罗石线槎头支线、110kV石槎线、110kV石棠坪远航线、110kV石棠远桂线
凰岗终端场终端红外测温、避雷器红外测温、护套环流检测：110kV石棠坪远航线
</t>
  </si>
  <si>
    <t>2024-01-25 09:15:00
2024-01-25 11:07:00
2024-03-22 09:03:00
2024-05-22 08:29:00
2024-06-12 10:00:00
2024-06-13 09:30:00
2024-06-07 10:46:00
2024-06-07 08:45:00
2024-07-23 10:50:00
2024-07-05 09:00:00
2024-08-20 08:36:00
2024-09-26 08:46:00
2024-09-26 08:21:00
2024-09-05 08:36:00</t>
  </si>
  <si>
    <t>SCWH0301231225059191
SCWH0301231225002256
SCWH0301240104012676
SCWH0301240104012497
SCWH0301240104011451
SCWH0301240104011460
SCWH0301240314007760
SCWH0301240104011463
SCWH0301240620000135
SCWH0301240104011972
SCWH0301240104011471
SCWH0301240104012564
SCWH0301240104011458
SCWH0301240105003748</t>
  </si>
  <si>
    <t xml:space="preserve">110kV小坪站;110kV棠溪站终端红外测温、避雷器红外测温、护套环流检测：110kV凯坪棠线;110kV凯夏坪线;110kV石棠坪远航线;110kV石棠远桂线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棠溪T接房、棠溪站、小坪站终端红外测温、避雷器红外测温、护套环流检测：110kV石棠坪远航线、110kV石棠远桂线。
110kV小坪站;110kV棠溪站终端红外测温、避雷器红外测温、护套环流检测：110kV凯坪棠线;110kV凯夏坪线;110kV石棠坪远航线;110kV石棠远桂线（9-10月）
桂花站、走马岗终端场、中医药T接房终端红外测温、避雷器红外测温、护套环流检测：110kV航远桂线、110kV三景桂线、110kV石棠远桂线
凰岗终端场终端红外测温、避雷器红外测温：110kV石棠坪远航线、110kV石棠远桂线
</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</si>
  <si>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</si>
  <si>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</si>
  <si>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</si>
  <si>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</si>
  <si>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</si>
  <si>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2024-08-30 08:33:00
2024-08-30 08:33:00
2024-10-25 08:37:00</t>
  </si>
  <si>
    <t>SCWH0301240110010972
SCWH0301240110010971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</si>
  <si>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110kV镜合龙凤文线;110kV车平文线;110kV田平文线接头红外检测：文平隧道（#5出入口至#10出入口）电缆接头红外检测（7-12月）：110kV车平文线、110kV田平文线、110kV镜合龙凤文线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</si>
  <si>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</si>
  <si>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</si>
  <si>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</si>
  <si>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</si>
  <si>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</si>
  <si>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2024-08-30 08:33:00
2024-10-25 08:37:00</t>
  </si>
  <si>
    <t>SCWH0301240110010967
SCWH0301240921000106</t>
  </si>
  <si>
    <t xml:space="preserve">110kV田龙甲线;220kV镜田甲线;220kV镜田乙线;110kV文游田龙线接头红外检测：田心隧道电缆接头红外检测（7-9月）：220kV镜田甲线、镜田乙线；110kV文游田龙线、田龙甲线
110kV田龙甲线;220kV镜田甲线;220kV镜田乙线;110kV文游田龙线接头红外检测：田心隧道电缆接头红外检测：110kV文游田龙线、田龙甲线（9-10月）；220kV镜田甲线、镜田乙线（10-12月）。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</si>
  <si>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</si>
  <si>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</si>
  <si>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SCWH0301240110010972
SCWH0301240921000104</t>
  </si>
  <si>
    <t xml:space="preserve">110kV镜合龙凤文线;110kV车平文线;110kV文公甲线;110kV文公乙线;110kV田平文线接头红外检测：文平隧道（#1出入口至#5出入口）电缆接头红外检测（7-12月）：110kV文公甲线、110kV文公乙线、110kV车平文线、110kV田平文线、110kV镜合龙凤文线
110kV镜合龙凤文线;110kV车平文线;110kV文公甲线;110kV文公乙线;110kV田平文线接头红外检测：文平隧道电缆接头红外检测（9-10月）：110kV车平文线、镜合龙凤文线、田平文线、文公甲线、文公乙线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</si>
  <si>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</si>
  <si>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</si>
  <si>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</si>
  <si>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</si>
  <si>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</si>
  <si>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SCWH0301240110010966</t>
  </si>
  <si>
    <t>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t>
  </si>
  <si>
    <t>2024-01-02 08:30:00
2024-01-02 08:30:00</t>
  </si>
  <si>
    <t>SCWH0301231224017717
SCWH0301231224018188</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</si>
  <si>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t>
  </si>
  <si>
    <t>2024-06-18 08:50:00
2024-06-18 08:50:00</t>
  </si>
  <si>
    <t>SCWH0301240110010964
SCWH0301240110010963</t>
  </si>
  <si>
    <t xml:space="preserve">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</si>
  <si>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2024-08-30 08:33:00
2024-08-30 08:33:00</t>
  </si>
  <si>
    <t>SCWH0301240110010966
SCWH0301240110010967</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</si>
  <si>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110kV田龙甲线;220kV镜田甲线;220kV镜田乙线;110kV文游田龙线接头红外检测：田心隧道电缆接头红外检测（7-9月）：220kV镜田甲线、镜田乙线；110kV文游田龙线、田龙甲线
</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</si>
  <si>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</si>
  <si>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</si>
  <si>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SCWH0301240110010966
SCWH0301240921000105</t>
  </si>
  <si>
    <t xml:space="preserve">220kV林田线;220kV文田乙线;220kV花文甲线;110kV文林线;110kV文游线;110kV文游田龙线;220kV文田甲线;220kV花文乙线接头红外检测：文旅隧道电缆接头红外检测（7-9月）：220kV花文甲线、花文乙线、文田甲线、文田乙线、林田线；110kV文游田龙线、文游线
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
</t>
  </si>
  <si>
    <t xml:space="preserve">2024-10-25 08:37:00
</t>
  </si>
  <si>
    <t>SCWH0301240921000105</t>
  </si>
  <si>
    <t>220kV林田线;220kV文田乙线;220kV花文甲线;110kV文林线;110kV文游线;110kV文游田龙线;220kV文田甲线;220kV花文乙线接头红外检测：文旅隧道电缆接头红外检测：110kV文林线、文游田龙线、文游线（9-10月）；220kV花文甲线、花文乙线、文田甲线、文田乙线、林田线（10-12月）</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</si>
  <si>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</si>
  <si>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</si>
  <si>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</si>
  <si>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</si>
  <si>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SCWH0301240110010967</t>
  </si>
  <si>
    <t>110kV田龙甲线;220kV镜田甲线;220kV镜田乙线;110kV文游田龙线接头红外检测：田心隧道电缆接头红外检测（7-9月）：220kV镜田甲线、镜田乙线；110kV文游田龙线、田龙甲线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</si>
  <si>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</si>
  <si>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</si>
  <si>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</si>
  <si>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</si>
  <si>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</si>
  <si>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</si>
  <si>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SCWH0301240110003619</t>
  </si>
  <si>
    <t>110kV金机线;110kV空机线接头红外检测：机场北隧道重要线路：空机线、金机线（2024年07-08月）</t>
  </si>
  <si>
    <t>SCWH0301240110003628</t>
  </si>
  <si>
    <t>110kV金机线;110kV空机线接头红外检测：重要线路：空机线、金机线（2024年09-10月）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</si>
  <si>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</si>
  <si>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</si>
  <si>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</si>
  <si>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</si>
  <si>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</si>
  <si>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</si>
  <si>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</si>
  <si>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</si>
  <si>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</si>
  <si>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2024-08-29 09:00:00
2024-08-27 08:31:00</t>
  </si>
  <si>
    <t>SCWH0301240718007705
SCWH0301240718007703</t>
  </si>
  <si>
    <t xml:space="preserve">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</si>
  <si>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14:00:00
2024-10-25 08:32:00</t>
  </si>
  <si>
    <t>SCWH0301240912000363
SCWH0301240912000361</t>
  </si>
  <si>
    <t xml:space="preserve">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</si>
  <si>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</si>
  <si>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</si>
  <si>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</si>
  <si>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</si>
  <si>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</si>
  <si>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</si>
  <si>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</si>
  <si>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</si>
  <si>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</si>
  <si>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 xml:space="preserve">2024-08-27 08:31:00
</t>
  </si>
  <si>
    <t>SCWH0301240718007703</t>
  </si>
  <si>
    <t>220kV麒永线、220kV犀永甲线、110kV永区东线、110kV永区线、110kV天环龙永甲线、110kV天环龙永乙线、110kV伍文东永线、110kV永梅线、110kV永濂甲线、110kV永濂乙线接头红外检测：护套环流检测：永福隧道。十五运会输电电缆大负荷测试。（2月/次，5-6月）</t>
  </si>
  <si>
    <t xml:space="preserve">2024-10-25 08:32:00
</t>
  </si>
  <si>
    <t>SCWH0301240912000361</t>
  </si>
  <si>
    <t>220kV麒永线、220kV犀永甲线、110kV永区东线、110kV永区线、110kV天环龙永甲线、110kV天环龙永乙线、110kV伍文东永线、110kV永梅线、110kV永濂甲线、110kV永濂乙线接头红外检测：护套环流检测：永福隧道。（2月/次，9-10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</si>
  <si>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</si>
  <si>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</si>
  <si>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</si>
  <si>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</si>
  <si>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</si>
  <si>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</si>
  <si>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</si>
  <si>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</si>
  <si>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</si>
  <si>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2024-08-28 09:00:00
2024-08-29 09:00:00
2024-08-27 08:31:00</t>
  </si>
  <si>
    <t>SCWH0301240718007707
SCWH0301240718007705
SCWH0301240718007703</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</si>
  <si>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220kV犀永甲线、220kV麒永线、220kV麒天甲线、220kV麒天乙线、110kV潭石五华麒线、110kV天体林燕麒线接头红外检测：护套环流检测：麒天隧道。十五运会输电电缆大负荷测试。（2月/次，7-8月）
220kV麒永线、220kV犀永甲线、110kV永区东线、110kV永区线、110kV天环龙永甲线、110kV天环龙永乙线、110kV伍文东永线、110kV永梅线、110kV永濂甲线、110kV永濂乙线接头红外检测：护套环流检测：永福隧道。十五运会输电电缆大负荷测试。（2月/次，5-6月）
</t>
  </si>
  <si>
    <t>2024-10-24 09:00:00
2024-10-24 14:00:00
2024-10-25 08:32:00</t>
  </si>
  <si>
    <t>SCWH0301240912000359
SCWH0301240912000363
SCWH0301240912000361</t>
  </si>
  <si>
    <t xml:space="preserve">220kV木麒甲线、220kV木麒乙线、220kV犀永甲线、220kV犀麒线、110kV犀上牛麒线、110kV犀京麒线、110kV麒牛线、110kV犀嘉甲线（防爆壳）、110kV犀嘉乙线（防爆壳）接头红外检测：护套环流检测：犀牛隧道。（2月/次，9-10月）
220kV犀永甲线、220kV麒永线、220kV麒天甲线、220kV麒天乙线、110kV潭石五华麒线、110kV天体林燕麒线接头红外检测：护套环流检测：麒天隧道。（2月/次，9-10月）
220kV麒永线、220kV犀永甲线、110kV永区东线、110kV永区线、110kV天环龙永甲线、110kV天环龙永乙线、110kV伍文东永线、110kV永梅线、110kV永濂甲线、110kV永濂乙线接头红外检测：护套环流检测：永福隧道。（2月/次，9-10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</si>
  <si>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</si>
  <si>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</si>
  <si>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</si>
  <si>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</si>
  <si>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</si>
  <si>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</si>
  <si>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</si>
  <si>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</si>
  <si>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 xml:space="preserve">2024-08-28 08:30:00
</t>
  </si>
  <si>
    <t>SCWH0301240718007741</t>
  </si>
  <si>
    <t>110kV碧圃奥氮线、110kV碧圃奥乙线、110kV奥圃美线、110kV奥美线、110kV奥骏招线、110kV奥氮棠华石线、110kV奥招线、110kV奥观线接头红外检测：护套环流检测：奥林隧道#1-#4上舱、#4-东圃站全舱。十五运会输电电缆大负荷测试。（4、6、8、10月各1次）</t>
  </si>
  <si>
    <t xml:space="preserve">2024-10-23 09:16:00
</t>
  </si>
  <si>
    <t>SCWH0301240912000360</t>
  </si>
  <si>
    <t>110kV碧圃奥氮线、110kV碧圃奥乙线、110kV奥圃美线、110kV奥美线、110kV奥骏招线、110kV奥氮棠华石线、110kV奥招线、110kV奥观线、220kV棠奥甲线、220kV棠奥乙线接头红外检测：护套环流检测：奥林隧道。（9-10月，2月/次）</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</si>
  <si>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</si>
  <si>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</si>
  <si>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</si>
  <si>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2024-08-28 08:30:00
2024-10-23 09:16:00</t>
  </si>
  <si>
    <t>SCWH0301240718007741
SCWH0301240912000360</t>
  </si>
  <si>
    <t xml:space="preserve">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</si>
  <si>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2024-02-28 09:15:00
2024-04-28 09:12:00</t>
  </si>
  <si>
    <t>SCWH0301240123040956
SCWH0301240321001408</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</si>
  <si>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t>
  </si>
  <si>
    <t>2024-02-28 09:15:00
2024-04-28 09:12:00
2024-06-24 09:30:00
2024-08-28 08:30:00</t>
  </si>
  <si>
    <t>SCWH0301240123040956
SCWH0301240321001408
SCWH0301240520010745
SCWH0301240718007741</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</si>
  <si>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t>
  </si>
  <si>
    <t>2024-02-28 09:15:00
2024-04-28 09:12:00
2024-06-24 09:30:00
2024-08-28 08:30:00
2024-10-23 09:16:00</t>
  </si>
  <si>
    <t>SCWH0301240123040956
SCWH0301240321001408
SCWH0301240520010745
SCWH0301240718007741
SCWH0301240912000360</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</si>
  <si>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十五运会输电电缆大负荷测试。（4、6、8、10月各1次）
110kV碧圃奥氮线、110kV碧圃奥乙线、110kV奥圃美线、110kV奥美线、110kV奥骏招线、110kV奥氮棠华石线、110kV奥招线、110kV奥观线、220kV棠奥甲线、220kV棠奥乙线接头红外检测：护套环流检测：奥林隧道。（9-10月，2月/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</si>
  <si>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</si>
  <si>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</si>
  <si>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</si>
  <si>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</si>
  <si>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</si>
  <si>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</si>
  <si>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</si>
  <si>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</si>
  <si>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</si>
  <si>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t>
  </si>
  <si>
    <t>SCWH0301240718007706
SCWH0301240718007704</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</si>
  <si>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t>
  </si>
  <si>
    <t>2024-10-24 14:05:00
2024-10-17 08:50:00</t>
  </si>
  <si>
    <t>SCWH0301240912000366
SCWH0301240912000357</t>
  </si>
  <si>
    <t xml:space="preserve">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</si>
  <si>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</si>
  <si>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</si>
  <si>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</si>
  <si>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2024-08-28 09:14:00
2024-08-27 09:05:00
2024-10-24 14:05:00
2024-10-17 08:50:00</t>
  </si>
  <si>
    <t>SCWH0301240718007706
SCWH0301240718007704
SCWH0301240912000366
SCWH0301240912000357</t>
  </si>
  <si>
    <t xml:space="preserve">110kV天金林花线、110kV猎中甲线、110kV猎中乙线、110kV猎梅甲线、110kV猎梅乙线接头红外检测：护套环流检测：潭天隧道中轴支隧道。十五运会输电电缆大负荷测试。（2月/次，7-8）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110kV天金林花线、110kV猎中甲线、110kV猎中乙线、110kV猎梅甲线、110kV猎梅乙线接头红外检测：护套环流检测：潭天隧道中轴支隧道。（2月/次，9-10）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</si>
  <si>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</si>
  <si>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</si>
  <si>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</si>
  <si>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2024-10-28 09:00:00
2024-10-17 08:50:00</t>
  </si>
  <si>
    <t>SCWH0301240718007704
SCWH0301240912000370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</si>
  <si>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</si>
  <si>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2024-05-27 09:00:00
2024-05-24 09:00:00</t>
  </si>
  <si>
    <t>SCWH0301240416008174
SCWH0301240416008249</t>
  </si>
  <si>
    <t xml:space="preserve">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</si>
  <si>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2024-08-27 09:05:00
2024-08-26 14:02:00</t>
  </si>
  <si>
    <t>SCWH0301240718007742
SCWH0301240718007744</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</si>
  <si>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t>
  </si>
  <si>
    <t>2024-05-27 09:00:00
2024-06-28 10:00:00</t>
  </si>
  <si>
    <t>SCWH0301240416008239
SCWH0301240520014440</t>
  </si>
  <si>
    <t xml:space="preserve">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</si>
  <si>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2024-08-28 09:14:00</t>
  </si>
  <si>
    <t>SCWH0301240718007704
SCWH0301240718007740</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</si>
  <si>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220kV猎天甲线、220kV猎天乙线、110kV猎天金环龙线、110kV天金林花线接头红外检测：护套环流检测：潭天隧道#7-天河。十五运会输电电缆大负荷测试。（2月、5月、8月、11月）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</si>
  <si>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</si>
  <si>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</si>
  <si>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</si>
  <si>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2024-10-30 09:05:00
2024-10-17 08:50:00</t>
  </si>
  <si>
    <t>SCWH0301240718007704
SCWH0301240912000365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</si>
  <si>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潭杨中线、110kV潭二东文线、110kV潭双凌艺线、110kV潭桥双线、110kV猎雅凌线、110kV猎杨花金天线、220kV猎天甲线、220kV猎天乙线、110kV猎天金环龙线、110kV天金林花线接头红外检测：护套环流检测：潭天隧道#6-天河站。（9-10月，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</si>
  <si>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2024-02-20 09:30:00
2024-02-20 09:10:00
2024-04-25 09:10:00
2024-05-27 09:00:00
2024-06-28 10:00:00</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</si>
  <si>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</si>
  <si>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</si>
  <si>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2024-10-17 08:50:00</t>
  </si>
  <si>
    <t>SCWH0301240718007704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</si>
  <si>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</si>
  <si>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SCWH0301240520014384
SCWH0301240520014440</t>
  </si>
  <si>
    <t xml:space="preserve">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</si>
  <si>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2024-08-27 09:05:00
</t>
  </si>
  <si>
    <t>SCWH0301240718007704</t>
  </si>
  <si>
    <t>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</si>
  <si>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</si>
  <si>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</si>
  <si>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</si>
  <si>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</si>
  <si>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</si>
  <si>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</si>
  <si>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</si>
  <si>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</si>
  <si>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</si>
  <si>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 xml:space="preserve">2024-08-28 09:00:00
</t>
  </si>
  <si>
    <t>SCWH0301240718007707</t>
  </si>
  <si>
    <t>220kV木麒甲线、220kV木麒乙线、220kV犀永甲线、220kV犀麒线、110kV犀上牛麒线、110kV犀京麒线、110kV麒牛线、110kV犀嘉甲线（防爆壳）、110kV犀嘉乙线（防爆壳）接头红外检测：护套环流检测：犀牛隧道。十五运会输电电缆大负荷测试。（2月/次，7-8月）</t>
  </si>
  <si>
    <t>SCWH0301240912000359</t>
  </si>
  <si>
    <t>220kV木麒甲线、220kV木麒乙线、220kV犀永甲线、220kV犀麒线、110kV犀上牛麒线、110kV犀京麒线、110kV麒牛线、110kV犀嘉甲线（防爆壳）、110kV犀嘉乙线（防爆壳）接头红外检测：护套环流检测：犀牛隧道。（2月/次，9-10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</si>
  <si>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</si>
  <si>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</si>
  <si>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</si>
  <si>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2024-08-28 09:00:00
2024-10-24 09:00:00</t>
  </si>
  <si>
    <t>SCWH0301240718007707
SCWH0301240912000359</t>
  </si>
  <si>
    <t xml:space="preserve">220kV木麒甲线、220kV木麒乙线、220kV犀永甲线、220kV犀麒线、110kV犀上牛麒线、110kV犀京麒线、110kV麒牛线、110kV犀嘉甲线（防爆壳）、110kV犀嘉乙线（防爆壳）接头红外检测：护套环流检测：犀牛隧道。十五运会输电电缆大负荷测试。（2月/次，7-8月）
220kV木麒甲线、220kV木麒乙线、220kV犀永甲线、220kV犀麒线、110kV犀上牛麒线、110kV犀京麒线、110kV麒牛线、110kV犀嘉甲线（防爆壳）、110kV犀嘉乙线（防爆壳）接头红外检测：护套环流检测：犀牛隧道。（2月/次，9-10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</si>
  <si>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</si>
  <si>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</si>
  <si>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</si>
  <si>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</si>
  <si>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</si>
  <si>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</si>
  <si>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</si>
  <si>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</si>
  <si>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 xml:space="preserve">2024-08-29 09:00:00
</t>
  </si>
  <si>
    <t>SCWH0301240718007705</t>
  </si>
  <si>
    <t>220kV犀永甲线、220kV麒永线、220kV麒天甲线、220kV麒天乙线、110kV潭石五华麒线、110kV天体林燕麒线接头红外检测：护套环流检测：麒天隧道。十五运会输电电缆大负荷测试。（2月/次，7-8月）</t>
  </si>
  <si>
    <t xml:space="preserve">2024-10-24 14:00:00
</t>
  </si>
  <si>
    <t>SCWH0301240912000363</t>
  </si>
  <si>
    <t>220kV犀永甲线、220kV麒永线、220kV麒天甲线、220kV麒天乙线、110kV潭石五华麒线、110kV天体林燕麒线接头红外检测：护套环流检测：麒天隧道。（2月/次，9-10月）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</si>
  <si>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</si>
  <si>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</si>
  <si>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</si>
  <si>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2024-08-27 09:05:00
2024-10-30 09:05:00
2024-10-24 14:05:00
2024-10-17 09:05:00</t>
  </si>
  <si>
    <t>SCWH0301240718007742
SCWH0301240912000365
SCWH0301240912000362
SCWH0301240912000358</t>
  </si>
  <si>
    <t xml:space="preserve">220kV潭猎甲线、220kV潭猎乙线、220kV潭猎丙线、110kV猎潭线、110kV潭太线、110kV潭二东文线、110kV潭杨中线、110kV潭双凌艺线、110kV潭桥双线接头红外检测：护套环流检测：潭天隧道#1-#4。十五运会输电电缆大负荷测试。（2月、5月、8月、11月）
110kV潭杨中线、110kV潭二东文线、110kV潭双凌艺线、110kV潭桥双线、110kV猎雅凌线、110kV猎杨花金天线、220kV猎天甲线、220kV猎天乙线、110kV猎天金环龙线、110kV天金林花线接头红外检测：护套环流检测：潭天隧道#6-天河站。（9-10月，2月/次）
110kV潭二东文线、110kV猎杨花金天线、110kV潭杨中线、110kV潭双凌艺线、110kV潭桥双线接头红外检测：护套环流检测：潭天隧道双子支隧道。（2月/次，9-10）
220kV潭猎甲线、220kV潭猎乙线、220kV潭猎丙线、110kV猎潭线、110kV潭太线、110kV潭二东文线、110kV潭杨中线、110kV潭双凌艺线、110kV潭桥双线接头红外检测：护套环流检测：潭天隧道#1-#4。（2月/次，9-10）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</si>
  <si>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</si>
  <si>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</si>
  <si>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</si>
  <si>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2024-08-27 09:05:00
2024-08-27 09:05:00
2024-08-26 14:02:00
2024-10-28 09:00:00
2024-10-17 09:05:00
2024-10-17 08:50:00
2024-10-17 08:50:00</t>
  </si>
  <si>
    <t>SCWH0301240718007704
SCWH0301240718007742
SCWH0301240718007744
SCWH0301240912000370
SCWH0301240912000358
SCWH0301240912000364
SCWH0301240912000357</t>
  </si>
  <si>
    <t xml:space="preserve">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十五运会输电电缆大负荷测试。（2月/次，7-8月）
220kV潭猎甲线、220kV潭猎乙线、220kV潭猎丙线、110kV猎潭线、110kV潭太线、110kV潭二东文线、110kV潭杨中线、110kV潭双凌艺线、110kV潭桥双线接头红外检测：护套环流检测：潭天隧道#1-#4。十五运会输电电缆大负荷测试。（2月、5月、8月、11月）
220kV潭猎甲线、220kV潭猎乙线、220kV潭猎丙线、110kV猎潭线、110kV潭太线、110kV猎凌桥线接头红外检测：护套环流检测：猎德隧道珠江公园支隧道。十五运会输电电缆大负荷测试。（2月、5月、8月、11月）
110kV天体林太线、110kV猎太体线、110kV潭太线接头红外检测：护套环流检测：太古隧道。（6月/次，下次10月）
220kV潭猎甲线、220kV潭猎乙线、220kV潭猎丙线、110kV猎潭线、110kV潭太线、110kV潭二东文线、110kV潭杨中线、110kV潭双凌艺线、110kV潭桥双线接头红外检测：护套环流检测：潭天隧道#1-#4。（2月/次，9-10）
220kV潭猎甲线、220kV潭猎乙线、220kV潭猎丙线、110kV猎潭线、110kV潭太线、110kV猎凌桥线接头红外检测：护套环流检测：猎德隧道珠江公园支隧道。（2月/次，9-10）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9-10月）
</t>
  </si>
  <si>
    <t xml:space="preserve">2024-02-21 09:30:00
</t>
  </si>
  <si>
    <t>SCWH0301240123040984</t>
  </si>
  <si>
    <t>220kV棠奥甲线、220kV棠奥乙线接头红外检测：护套环流检测：奥林隧道#1-#4下舱（3月1次，1-3月）。</t>
  </si>
  <si>
    <t xml:space="preserve">2024-05-16 10:11:00
</t>
  </si>
  <si>
    <t>SCWH0301240416008254</t>
  </si>
  <si>
    <t>220kV棠奥甲线、220kV棠奥乙线接头红外检测：护套环流检测：奥林隧道下舱。（2月、5月、8月、11月）</t>
  </si>
  <si>
    <t>SCWH0301240718007743</t>
  </si>
  <si>
    <t>220kV棠奥甲线、220kV棠奥乙线接头红外检测：护套环流检测：奥林隧道下舱。十五运会输电电缆大负荷测试。（2月、5月、8月、11月）</t>
  </si>
  <si>
    <t xml:space="preserve">2024-02-20 09:30:00
</t>
  </si>
  <si>
    <t>SCWH0301240123040992</t>
  </si>
  <si>
    <t>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t>
  </si>
  <si>
    <t xml:space="preserve">2024-04-25 09:00:00
</t>
  </si>
  <si>
    <t>SCWH0301240321001395</t>
  </si>
  <si>
    <t>110kV天金林花线、110kV猎中甲线、110kV猎中乙线、110kV猎梅甲线、110kV猎梅乙线接头红外检测：护套环流检测：潭天隧道中轴支隧道（2月/次，3-4月）</t>
  </si>
  <si>
    <t>SCWH0301240416008239
SCWH0301240520014443</t>
  </si>
  <si>
    <t xml:space="preserve">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</si>
  <si>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2024-08-28 09:14:00
2024-08-28 09:14:00</t>
  </si>
  <si>
    <t>SCWH0301240718007706
SCWH0301240718007740</t>
  </si>
  <si>
    <t xml:space="preserve">110kV天金林花线、110kV猎中甲线、110kV猎中乙线、110kV猎梅甲线、110kV猎梅乙线接头红外检测：护套环流检测：潭天隧道中轴支隧道。十五运会输电电缆大负荷测试。（2月/次，7-8）
220kV猎天甲线、220kV猎天乙线、110kV猎天金环龙线、110kV天金林花线接头红外检测：护套环流检测：潭天隧道#7-天河。十五运会输电电缆大负荷测试。（2月、5月、8月、11月）
</t>
  </si>
  <si>
    <t>2024-10-30 09:05:00
2024-10-24 14:05:00</t>
  </si>
  <si>
    <t>SCWH0301240912000365
SCWH0301240912000366</t>
  </si>
  <si>
    <t xml:space="preserve">110kV潭杨中线、110kV潭二东文线、110kV潭双凌艺线、110kV潭桥双线、110kV猎雅凌线、110kV猎杨花金天线、220kV猎天甲线、220kV猎天乙线、110kV猎天金环龙线、110kV天金林花线接头红外检测：护套环流检测：潭天隧道#6-天河站。（9-10月，2月/次）
110kV天金林花线、110kV猎中甲线、110kV猎中乙线、110kV猎梅甲线、110kV猎梅乙线接头红外检测：护套环流检测：潭天隧道中轴支隧道。（2月/次，9-10）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</si>
  <si>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</si>
  <si>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</si>
  <si>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</si>
  <si>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 xml:space="preserve">2024-10-28 09:00:00
</t>
  </si>
  <si>
    <t>SCWH0301240912000370</t>
  </si>
  <si>
    <t>110kV天体林太线、110kV猎太体线、110kV潭太线接头红外检测：护套环流检测：太古隧道。（6月/次，下次10月）</t>
  </si>
  <si>
    <t>2024-02-22 08:28:00
2024-04-09 09:45:00
2024-06-12 08:21:00</t>
  </si>
  <si>
    <t>SCWH0301240104009352
SCWH0301240104011503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</si>
  <si>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航云隧道（#1出入口至#6出入口）电缆接头红外测温、护套环流检测：220kV凯航甲线；220kV凯航乙线；220kV航高线；110kV航隆城线；110kV航苗隆鹤线；110kV航城线（5-6月）
</t>
  </si>
  <si>
    <t>2024-08-14 08:26:00
2024-10-24 08:36:00</t>
  </si>
  <si>
    <t>SCWH0301240104011540
SCWH0301240104011582</t>
  </si>
  <si>
    <t xml:space="preserve">航云隧道（#1出入口至#6出入口）电缆接头红外测温、护套环流检测：220kV凯航甲线；220kV凯航乙线；220kV航高线；110kV航隆城线；110kV航苗隆鹤线；110kV航城线（7-8月）
航云隧道（#1出入口至#6出入口）电缆接头红外测温、护套环流检测：220kV凯航甲线；220kV凯航乙线；220kV航高线；110kV航隆城线；110kV航苗隆鹤线；110kV航城线（9-10月）
</t>
  </si>
  <si>
    <t>2024-02-27 08:30:00
2024-04-15 08:54:00
2024-06-19 09:05:00</t>
  </si>
  <si>
    <t>SCWH0301240104009335
SCWH0301240104011506
SCWH0301240104011532</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</si>
  <si>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凯旋隧道、石凯隧道（凯旋#1出入口至航云#10出入口）电缆接头红外测温、护套环流检测：220kV凯航甲线；220kV凯航乙线；220kV石凯甲线；220kV石凯乙线；110kV凯鹤线；110kV凯鹤泰集线；110kV凯夏坪线；110kV凯陈夏隆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</si>
  <si>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2024-08-21 09:02:00
2024-10-25 08:31:00</t>
  </si>
  <si>
    <t>SCWH0301240104011545
SCWH0301240104011587</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</si>
  <si>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7-8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</si>
  <si>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</si>
  <si>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</si>
  <si>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</si>
  <si>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</si>
  <si>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</si>
  <si>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</si>
  <si>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</si>
  <si>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</si>
  <si>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</si>
  <si>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 xml:space="preserve">2024-08-21 09:02:00
</t>
  </si>
  <si>
    <t>SCWH0301240104011545</t>
  </si>
  <si>
    <t>凯旋隧道、石凯隧道（凯旋#1出入口至航云#10出入口）电缆接头红外测温、护套环流检测：220kV凯航甲线；220kV凯航乙线；220kV石凯甲线；220kV石凯乙线；110kV凯鹤线；110kV凯鹤泰集线；110kV凯夏坪线；110kV凯陈夏隆线；110kV凯陈夏苗航线（7-8月）</t>
  </si>
  <si>
    <t xml:space="preserve">2024-10-25 08:31:00
</t>
  </si>
  <si>
    <t>SCWH0301240104011587</t>
  </si>
  <si>
    <t>凯旋隧道、石凯隧道（凯旋#1出入口至航云#10出入口）电缆接头红外测温、护套环流检测：220kV凯航甲线；220kV凯航乙线；220kV石凯甲线；220kV石凯乙线；110kV凯鹤线；110kV凯鹤泰集线；110kV凯夏坪线；110kV凯陈夏隆线；110kV凯陈夏苗航线（9-10月）</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</si>
  <si>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</si>
  <si>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</si>
  <si>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</si>
  <si>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</si>
  <si>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</si>
  <si>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</si>
  <si>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2024-06-12 08:21:00
</t>
  </si>
  <si>
    <t>SCWH0301240104011530</t>
  </si>
  <si>
    <t>航云隧道（#1出入口至#6出入口）电缆接头红外测温、护套环流检测：220kV凯航甲线；220kV凯航乙线；220kV航高线；110kV航隆城线；110kV航苗隆鹤线；110kV航城线（5-6月）</t>
  </si>
  <si>
    <t xml:space="preserve">2024-08-14 08:26:00
</t>
  </si>
  <si>
    <t>SCWH0301240104011540</t>
  </si>
  <si>
    <t>航云隧道（#1出入口至#6出入口）电缆接头红外测温、护套环流检测：220kV凯航甲线；220kV凯航乙线；220kV航高线；110kV航隆城线；110kV航苗隆鹤线；110kV航城线（7-8月）</t>
  </si>
  <si>
    <t xml:space="preserve">2024-10-24 08:36:00
</t>
  </si>
  <si>
    <t>SCWH0301240104011582</t>
  </si>
  <si>
    <t>航云隧道（#1出入口至#6出入口）电缆接头红外测温、护套环流检测：220kV凯航甲线；220kV凯航乙线；220kV航高线；110kV航隆城线；110kV航苗隆鹤线；110kV航城线（9-10月）</t>
  </si>
  <si>
    <t>2024-04-15 08:54:00
2024-04-09 09:45:00
2024-04-09 09:21:00
2024-06-25 09:00:00
2024-06-19 09:05:00
2024-06-12 08:21:00</t>
  </si>
  <si>
    <t>SCWH0301240104011506
SCWH0301240104011503
SCWH0301240104011505
SCWH0301240104011528
SCWH0301240104011532
SCWH0301240104011530</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</si>
  <si>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</si>
  <si>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2024-10-24 09:00:00
2024-10-25 08:31:00
2024-10-24 08:36:00</t>
  </si>
  <si>
    <t>SCWH0301240104011590
SCWH0301240104011587
SCWH0301240104011582</t>
  </si>
  <si>
    <t xml:space="preserve">航云隧道（#6出入口至#10出入口）电缆接头红外测温、护套环流检测：220kV凯航甲线；220kV凯航乙线；110kV航隆城线；110kV航城线（9-10月）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航云隧道（#1出入口至#6出入口）电缆接头红外测温、护套环流检测：220kV凯航甲线；220kV凯航乙线；220kV航高线；110kV航隆城线；110kV航苗隆鹤线；110kV航城线（9-10月）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</si>
  <si>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</si>
  <si>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</si>
  <si>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</si>
  <si>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</si>
  <si>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</si>
  <si>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</si>
  <si>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</si>
  <si>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</si>
  <si>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</si>
  <si>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t>
  </si>
  <si>
    <t>SCWH0301240104011544
SCWH0301240104011545</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</si>
  <si>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t>
  </si>
  <si>
    <t>2024-10-25 08:46:00
2024-10-25 08:31:00</t>
  </si>
  <si>
    <t>SCWH0301240104011585
SCWH0301240104011587</t>
  </si>
  <si>
    <t xml:space="preserve">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</si>
  <si>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</si>
  <si>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</si>
  <si>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</si>
  <si>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</si>
  <si>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</si>
  <si>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</si>
  <si>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</si>
  <si>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</si>
  <si>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</si>
  <si>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2024-08-14 08:00:00
2024-08-21 09:02:00
2024-08-15 09:25:30
2024-08-15 08:55:00</t>
  </si>
  <si>
    <t>SCWH0301240104011544
SCWH0301240104011545
SCWH0301240104011542
SCWH0301240104011541</t>
  </si>
  <si>
    <t xml:space="preserve">石凯隧道（#5出入口至航云隧道#10出入口）电缆接头红外测温、护套环流检测：220kV石凯甲线；220kV石凯乙线；110kV凯夏坪线（7-8月）
凯旋隧道、石凯隧道（凯旋#1出入口至航云#10出入口）电缆接头红外测温、护套环流检测：220kV凯航甲线；220kV凯航乙线；220kV石凯甲线；220kV石凯乙线；110kV凯鹤线；110kV凯鹤泰集线；110kV凯夏坪线；110kV凯陈夏隆线；110kV凯陈夏苗航线（7-8月）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t>
  </si>
  <si>
    <t>2024-10-28 09:10:00
2024-10-25 08:46:00
2024-10-25 08:31:00
2024-10-28 09:02:00</t>
  </si>
  <si>
    <t>SCWH0301240104011592
SCWH0301240104011585
SCWH0301240104011587
SCWH0301240104011596</t>
  </si>
  <si>
    <t xml:space="preserve">石凯隧道（#3出入口至#5出入口）电缆接头红外测温、护套环流检测：220kV石凯甲线；220kV石凯乙线；220kV石环甲线；220kV石环乙线；110kV石岭线（9-10月）
石凯隧道（#5出入口至航云隧道#10出入口）电缆接头红外测温、护套环流检测：220kV石凯甲线；220kV石凯乙线；110kV凯夏坪线（9-10月）
凯旋隧道、石凯隧道（凯旋#1出入口至航云#10出入口）电缆接头红外测温、护套环流检测：220kV凯航甲线；220kV凯航乙线；220kV石凯甲线；220kV石凯乙线；110kV凯鹤线；110kV凯鹤泰集线；110kV凯夏坪线；110kV凯陈夏隆线；110kV凯陈夏苗航线（9-10月）
石凯隧道（#1出入口至#3出入口）电缆接头红外测温、护套环流检测：220kV石凯甲线；220kV石凯乙线；220kV石环甲线；220kV石环乙线；110kV石岭线（9-10月）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</si>
  <si>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</si>
  <si>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</si>
  <si>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</si>
  <si>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2024-08-14 08:26:00
2024-08-14 08:48:00
2024-10-24 09:00:00
2024-10-24 08:36:00</t>
  </si>
  <si>
    <t>SCWH0301240104011540
SCWH0301240104011543
SCWH0301240104011590
SCWH0301240104011582</t>
  </si>
  <si>
    <t xml:space="preserve">航云隧道（#1出入口至#6出入口）电缆接头红外测温、护套环流检测：220kV凯航甲线；220kV凯航乙线；220kV航高线；110kV航隆城线；110kV航苗隆鹤线；110kV航城线（7-8月）
航云隧道（#6出入口至#10出入口）电缆接头红外测温、护套环流检测：220kV凯航甲线；220kV凯航乙线；110kV航隆城线；110kV航城线（7-8月）
航云隧道（#6出入口至#10出入口）电缆接头红外测温、护套环流检测：220kV凯航甲线；220kV凯航乙线；110kV航隆城线；110kV航城线（9-10月）
航云隧道（#1出入口至#6出入口）电缆接头红外测温、护套环流检测：220kV凯航甲线；220kV凯航乙线；220kV航高线；110kV航隆城线；110kV航苗隆鹤线；110kV航城线（9-10月）
</t>
  </si>
  <si>
    <t xml:space="preserve">2024-05-10 09:05:00
</t>
  </si>
  <si>
    <t>SCWH0301240314007001</t>
  </si>
  <si>
    <t>三山A终端场、三山B终端场、三山隧道终端红外测温、电缆接头红外测温、避雷器红外测温、护套环流检测：110kV芳联福聚线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</si>
  <si>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</si>
  <si>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</si>
  <si>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</si>
  <si>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</si>
  <si>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</si>
  <si>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 xml:space="preserve">2024-07-12 15:45:00
</t>
  </si>
  <si>
    <t>SCWH0301240105003621</t>
  </si>
  <si>
    <t xml:space="preserve">2024-09-24 08:45:00
</t>
  </si>
  <si>
    <t>SCWH0301240105003622</t>
  </si>
  <si>
    <t>2024-03-14 09:00:00
2024-03-14 09:00:00
2024-04-25 09:13:00
2024-04-25 10:45:00
2024-04-22 09:09:00
2024-04-22 09:10:00</t>
  </si>
  <si>
    <t>SCWH0301240104011450
SCWH0301240104011449
SCWH0301240314007044
SCWH0301240314007043
SCWH0301240104011502
SCWH0301240104011501</t>
  </si>
  <si>
    <t xml:space="preserve">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t>
  </si>
  <si>
    <t>2024-06-26 09:05:00
2024-06-24 09:00:00
2024-06-19 08:47:00
2024-06-14 09:30:00</t>
  </si>
  <si>
    <t>SCWH0301240105004085
SCWH0301240104011529
SCWH0301240104011531
SCWH0301240105004074</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</si>
  <si>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</si>
  <si>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2024-08-15 08:45:00
2024-08-15 09:25:30
2024-08-15 08:55:00
2024-08-15 09:00:00</t>
  </si>
  <si>
    <t>SCWH0301240105004088
SCWH0301240104011542
SCWH0301240104011541
SCWH0301240105004078</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</si>
  <si>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石环隧道#1出入口~#5出入口电缆接头红外测温、护套环流检测：220kV石环甲线、220kV石环乙线、220kV环京线、110kV环大德线、110kV环涌甲线南德甲支线、110kV环涌乙线南德乙支线
</t>
  </si>
  <si>
    <t>2024-08-15 08:45:00
2024-08-15 09:25:30
2024-08-15 08:55:00
2024-10-29 08:04:19
2024-10-28 09:10:00
2024-10-28 09:02:00</t>
  </si>
  <si>
    <t>SCWH0301240105004088
SCWH0301240104011542
SCWH0301240104011541
SCWH0301240105004089
SCWH0301240104011592
SCWH0301240104011596</t>
  </si>
  <si>
    <t xml:space="preserve">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石凯隧道（#3出入口至#5出入口）电缆接头红外测温、护套环流检测：220kV石凯甲线；220kV石凯乙线；220kV石环甲线；220kV石环乙线；110kV石岭线（7-8月）
石凯隧道（#1出入口至#3出入口）电缆接头红外测温、护套环流检测：220kV石凯甲线；220kV石凯乙线；220kV石环甲线；220kV石环乙线；110kV石岭线（7-8月）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石凯隧道（#3出入口至#5出入口）电缆接头红外测温、护套环流检测：220kV石凯甲线；220kV石凯乙线；220kV石环甲线；220kV石环乙线；110kV石岭线（9-10月）
石凯隧道（#1出入口至#3出入口）电缆接头红外测温、护套环流检测：220kV石凯甲线；220kV石凯乙线；220kV石环甲线；220kV石环乙线；110kV石岭线（9-10月）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</si>
  <si>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</si>
  <si>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</si>
  <si>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</si>
  <si>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</si>
  <si>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</si>
  <si>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</si>
  <si>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</si>
  <si>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</si>
  <si>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</si>
  <si>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 xml:space="preserve">2024-08-15 09:00:00
</t>
  </si>
  <si>
    <t>SCWH0301240105004078</t>
  </si>
  <si>
    <t>石环隧道#1出入口~#5出入口电缆接头红外测温、护套环流检测：220kV石环甲线、220kV石环乙线、220kV环京线、110kV环大德线、110kV环涌甲线南德甲支线、110kV环涌乙线南德乙支线</t>
  </si>
  <si>
    <t xml:space="preserve">2024-10-29 08:04:19
</t>
  </si>
  <si>
    <t>SCWH0301240314007310</t>
  </si>
  <si>
    <t>石环隧道#1出入口~#5出入口电缆接头红外测温、护套环流检测：220kV石环甲线、220kV石环乙线、220kV环京线、110kV环涌甲线南德甲支线、110kV环涌乙线南德乙支线、110kV环大德线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</si>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</sst>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color theme="1"/>
      <name val="宋体"/>
      <charset val="134"/>
      <scheme val="minor"/>
    </font>
    <font>
      <sz val="10"/>
      <name val="宋体"/>
      <charset val="134"/>
      <scheme val="major"/>
    </font>
    <font>
      <b/>
      <sz val="12"/>
      <name val="宋体"/>
      <charset val="134"/>
      <scheme val="major"/>
    </font>
    <font>
      <sz val="9"/>
      <name val="宋体"/>
      <charset val="134"/>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2">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1" borderId="0" applyNumberFormat="0" applyBorder="0" applyAlignment="0" applyProtection="0">
      <alignment vertical="center"/>
    </xf>
    <xf numFmtId="0" fontId="7" fillId="0" borderId="0"/>
    <xf numFmtId="0" fontId="37" fillId="12"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3" borderId="0" applyNumberFormat="0" applyBorder="0" applyAlignment="0" applyProtection="0">
      <alignment vertical="center"/>
    </xf>
    <xf numFmtId="0" fontId="38" fillId="14"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5"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6" borderId="12" applyNumberFormat="0" applyFont="0" applyAlignment="0" applyProtection="0">
      <alignment vertical="center"/>
    </xf>
    <xf numFmtId="0" fontId="39" fillId="17"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8" borderId="0" applyNumberFormat="0" applyBorder="0" applyAlignment="0" applyProtection="0">
      <alignment vertical="center"/>
    </xf>
    <xf numFmtId="0" fontId="42" fillId="0" borderId="14" applyNumberFormat="0" applyFill="0" applyAlignment="0" applyProtection="0">
      <alignment vertical="center"/>
    </xf>
    <xf numFmtId="0" fontId="39" fillId="19" borderId="0" applyNumberFormat="0" applyBorder="0" applyAlignment="0" applyProtection="0">
      <alignment vertical="center"/>
    </xf>
    <xf numFmtId="0" fontId="48" fillId="20" borderId="15" applyNumberFormat="0" applyAlignment="0" applyProtection="0">
      <alignment vertical="center"/>
    </xf>
    <xf numFmtId="0" fontId="49" fillId="20" borderId="11" applyNumberFormat="0" applyAlignment="0" applyProtection="0">
      <alignment vertical="center"/>
    </xf>
    <xf numFmtId="0" fontId="50" fillId="21" borderId="16" applyNumberFormat="0" applyAlignment="0" applyProtection="0">
      <alignment vertical="center"/>
    </xf>
    <xf numFmtId="0" fontId="36" fillId="22" borderId="0" applyNumberFormat="0" applyBorder="0" applyAlignment="0" applyProtection="0">
      <alignment vertical="center"/>
    </xf>
    <xf numFmtId="0" fontId="39" fillId="23" borderId="0" applyNumberFormat="0" applyBorder="0" applyAlignment="0" applyProtection="0">
      <alignment vertical="center"/>
    </xf>
    <xf numFmtId="0" fontId="51" fillId="0" borderId="17" applyNumberFormat="0" applyFill="0" applyAlignment="0" applyProtection="0">
      <alignment vertical="center"/>
    </xf>
    <xf numFmtId="0" fontId="21" fillId="0" borderId="0">
      <alignment vertical="center"/>
    </xf>
    <xf numFmtId="0" fontId="40" fillId="0" borderId="0"/>
    <xf numFmtId="0" fontId="52" fillId="0" borderId="18" applyNumberFormat="0" applyFill="0" applyAlignment="0" applyProtection="0">
      <alignment vertical="center"/>
    </xf>
    <xf numFmtId="0" fontId="53" fillId="24" borderId="0" applyNumberFormat="0" applyBorder="0" applyAlignment="0" applyProtection="0">
      <alignment vertical="center"/>
    </xf>
    <xf numFmtId="0" fontId="54" fillId="25" borderId="0" applyNumberFormat="0" applyBorder="0" applyAlignment="0" applyProtection="0">
      <alignment vertical="center"/>
    </xf>
    <xf numFmtId="0" fontId="36" fillId="26" borderId="0" applyNumberFormat="0" applyBorder="0" applyAlignment="0" applyProtection="0">
      <alignment vertical="center"/>
    </xf>
    <xf numFmtId="0" fontId="39"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21" fillId="0" borderId="0">
      <alignment vertical="center"/>
    </xf>
    <xf numFmtId="0" fontId="36" fillId="30" borderId="0" applyNumberFormat="0" applyBorder="0" applyAlignment="0" applyProtection="0">
      <alignment vertical="center"/>
    </xf>
    <xf numFmtId="0" fontId="36"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6" fillId="34" borderId="0" applyNumberFormat="0" applyBorder="0" applyAlignment="0" applyProtection="0">
      <alignment vertical="center"/>
    </xf>
    <xf numFmtId="0" fontId="36" fillId="35" borderId="0" applyNumberFormat="0" applyBorder="0" applyAlignment="0" applyProtection="0">
      <alignment vertical="center"/>
    </xf>
    <xf numFmtId="0" fontId="40" fillId="0" borderId="0"/>
    <xf numFmtId="0" fontId="39" fillId="36" borderId="0" applyNumberFormat="0" applyBorder="0" applyAlignment="0" applyProtection="0">
      <alignment vertical="center"/>
    </xf>
    <xf numFmtId="0" fontId="36" fillId="37" borderId="0" applyNumberFormat="0" applyBorder="0" applyAlignment="0" applyProtection="0">
      <alignment vertical="center"/>
    </xf>
    <xf numFmtId="0" fontId="39" fillId="38" borderId="0" applyNumberFormat="0" applyBorder="0" applyAlignment="0" applyProtection="0">
      <alignment vertical="center"/>
    </xf>
    <xf numFmtId="0" fontId="39" fillId="39" borderId="0" applyNumberFormat="0" applyBorder="0" applyAlignment="0" applyProtection="0">
      <alignment vertical="center"/>
    </xf>
    <xf numFmtId="0" fontId="36" fillId="40" borderId="0" applyNumberFormat="0" applyBorder="0" applyAlignment="0" applyProtection="0">
      <alignment vertical="center"/>
    </xf>
    <xf numFmtId="0" fontId="39" fillId="41" borderId="0" applyNumberFormat="0" applyBorder="0" applyAlignment="0" applyProtection="0">
      <alignment vertical="center"/>
    </xf>
    <xf numFmtId="0" fontId="7" fillId="0" borderId="0"/>
    <xf numFmtId="0" fontId="21" fillId="0" borderId="0">
      <alignment vertical="center"/>
    </xf>
    <xf numFmtId="0" fontId="7" fillId="0" borderId="0"/>
    <xf numFmtId="0" fontId="0" fillId="0" borderId="0">
      <alignment vertical="center"/>
    </xf>
    <xf numFmtId="0" fontId="40" fillId="0" borderId="0"/>
    <xf numFmtId="0" fontId="21" fillId="0" borderId="0">
      <alignment vertical="center"/>
    </xf>
    <xf numFmtId="0" fontId="7" fillId="0" borderId="0"/>
    <xf numFmtId="0" fontId="7" fillId="0" borderId="0"/>
  </cellStyleXfs>
  <cellXfs count="327">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5" borderId="6" xfId="0" applyFont="1" applyFill="1" applyBorder="1" applyAlignment="1">
      <alignment vertical="center" wrapText="1"/>
    </xf>
    <xf numFmtId="0" fontId="4" fillId="6"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6" fontId="7" fillId="0" borderId="0" xfId="0" applyNumberFormat="1" applyFont="1" applyFill="1" applyAlignment="1"/>
    <xf numFmtId="176"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7"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7"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7"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0" fontId="15" fillId="0" borderId="4" xfId="51" applyFont="1" applyBorder="1" applyAlignment="1">
      <alignment horizontal="center" vertical="center"/>
    </xf>
    <xf numFmtId="0" fontId="18" fillId="5" borderId="0" xfId="0" applyFont="1" applyFill="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8" fillId="0" borderId="0" xfId="0" applyFont="1" applyFill="1" applyAlignment="1">
      <alignment horizontal="center" vertical="center"/>
    </xf>
    <xf numFmtId="0" fontId="15" fillId="0" borderId="4" xfId="3" applyFont="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4" fillId="0" borderId="4" xfId="0" applyFont="1" applyBorder="1" applyAlignment="1">
      <alignment horizontal="center" vertical="center"/>
    </xf>
    <xf numFmtId="178" fontId="19"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20" fillId="8"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0" fontId="14" fillId="0" borderId="4" xfId="3" applyFont="1" applyBorder="1" applyAlignment="1">
      <alignment horizontal="center" vertical="center" wrapText="1"/>
    </xf>
    <xf numFmtId="178" fontId="14" fillId="0" borderId="4" xfId="0" applyNumberFormat="1" applyFont="1" applyFill="1" applyBorder="1" applyAlignment="1">
      <alignment horizontal="center" vertical="center"/>
    </xf>
    <xf numFmtId="0" fontId="14" fillId="0" borderId="4" xfId="3" applyFont="1" applyBorder="1" applyAlignment="1">
      <alignment horizontal="center" vertical="center"/>
    </xf>
    <xf numFmtId="0" fontId="14" fillId="0" borderId="4" xfId="3" applyNumberFormat="1" applyFont="1" applyFill="1" applyBorder="1" applyAlignment="1">
      <alignment horizontal="center" vertical="center" wrapText="1"/>
    </xf>
    <xf numFmtId="0" fontId="14" fillId="0" borderId="4" xfId="51" applyFont="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0" applyNumberFormat="1" applyFont="1" applyFill="1" applyBorder="1" applyAlignment="1">
      <alignment horizontal="center" vertical="center" wrapText="1"/>
    </xf>
    <xf numFmtId="0" fontId="14" fillId="0" borderId="4" xfId="0" applyFont="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0" fontId="14" fillId="0" borderId="4" xfId="3" applyNumberFormat="1" applyFont="1" applyFill="1" applyBorder="1" applyAlignment="1">
      <alignment horizontal="center" vertical="center"/>
    </xf>
    <xf numFmtId="178" fontId="14" fillId="0" borderId="4" xfId="3" applyNumberFormat="1" applyFont="1" applyFill="1" applyBorder="1" applyAlignment="1">
      <alignment horizontal="center" vertical="center"/>
    </xf>
    <xf numFmtId="0" fontId="14" fillId="0" borderId="4" xfId="14" applyFont="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Border="1" applyAlignment="1">
      <alignment horizontal="center" vertical="center"/>
    </xf>
    <xf numFmtId="178" fontId="15" fillId="0" borderId="4" xfId="3" applyNumberFormat="1" applyFont="1" applyFill="1" applyBorder="1" applyAlignment="1">
      <alignment horizontal="center" vertical="center"/>
    </xf>
    <xf numFmtId="1" fontId="15" fillId="0" borderId="4" xfId="3" applyNumberFormat="1" applyFont="1" applyBorder="1" applyAlignment="1">
      <alignment horizontal="center" vertical="center" wrapText="1"/>
    </xf>
    <xf numFmtId="0" fontId="15" fillId="0" borderId="4" xfId="3" applyFont="1" applyFill="1" applyBorder="1" applyAlignment="1">
      <alignment horizontal="center" vertical="center" wrapText="1"/>
    </xf>
    <xf numFmtId="0" fontId="15" fillId="0" borderId="4" xfId="0" applyFont="1" applyBorder="1" applyAlignment="1">
      <alignment horizontal="center" vertical="center" wrapText="1"/>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Border="1" applyAlignment="1">
      <alignment horizontal="center" vertical="center" wrapText="1"/>
    </xf>
    <xf numFmtId="0" fontId="15" fillId="0" borderId="4" xfId="51" applyFont="1" applyBorder="1" applyAlignment="1" applyProtection="1">
      <alignment horizontal="center" vertical="center"/>
      <protection locked="0"/>
    </xf>
    <xf numFmtId="0" fontId="15" fillId="0" borderId="4" xfId="3" applyFont="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179" fontId="15" fillId="0" borderId="4" xfId="51" applyNumberFormat="1" applyFont="1" applyFill="1" applyBorder="1" applyAlignment="1">
      <alignment horizontal="center" vertical="center"/>
    </xf>
    <xf numFmtId="0" fontId="21" fillId="0" borderId="4" xfId="0" applyFont="1" applyBorder="1" applyAlignment="1">
      <alignment horizontal="center" vertical="center" wrapText="1"/>
    </xf>
    <xf numFmtId="1" fontId="15" fillId="0" borderId="4" xfId="62" applyNumberFormat="1" applyFont="1" applyBorder="1" applyAlignment="1">
      <alignment horizontal="center" vertical="center" wrapText="1"/>
    </xf>
    <xf numFmtId="0" fontId="18" fillId="0" borderId="4" xfId="0" applyNumberFormat="1" applyFont="1" applyFill="1" applyBorder="1" applyAlignment="1">
      <alignment horizontal="center" vertical="center" wrapText="1"/>
    </xf>
    <xf numFmtId="0" fontId="18" fillId="0" borderId="4" xfId="0" applyFont="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8" borderId="4" xfId="51" applyFont="1" applyFill="1" applyBorder="1" applyAlignment="1">
      <alignment horizontal="center" vertical="center" wrapText="1"/>
    </xf>
    <xf numFmtId="0" fontId="19" fillId="0" borderId="4" xfId="51" applyFont="1" applyFill="1" applyBorder="1" applyAlignment="1" applyProtection="1">
      <alignment horizontal="center" vertical="center"/>
      <protection locked="0"/>
    </xf>
    <xf numFmtId="0" fontId="19" fillId="0" borderId="4" xfId="23" applyFont="1" applyFill="1" applyBorder="1" applyAlignment="1" applyProtection="1">
      <alignment horizontal="center" vertical="center" wrapText="1"/>
      <protection locked="0"/>
    </xf>
    <xf numFmtId="1" fontId="19"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0" fontId="15" fillId="0" borderId="4" xfId="61" applyFont="1" applyBorder="1" applyAlignment="1">
      <alignment horizontal="center" vertical="center" wrapText="1"/>
    </xf>
    <xf numFmtId="178" fontId="15" fillId="0" borderId="4" xfId="0" applyNumberFormat="1" applyFont="1" applyFill="1" applyBorder="1" applyAlignment="1">
      <alignment horizontal="center" vertical="center"/>
    </xf>
    <xf numFmtId="0" fontId="15" fillId="0" borderId="4" xfId="0" applyFont="1" applyBorder="1" applyAlignment="1">
      <alignment horizontal="center" vertical="center"/>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1" fontId="15" fillId="0" borderId="4" xfId="0" applyNumberFormat="1" applyFont="1" applyBorder="1" applyAlignment="1">
      <alignment horizontal="center" vertical="center" wrapText="1"/>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178" fontId="15" fillId="0" borderId="4" xfId="51" applyNumberFormat="1" applyFont="1" applyFill="1" applyBorder="1" applyAlignment="1">
      <alignment wrapText="1"/>
    </xf>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0" fontId="15" fillId="0" borderId="4" xfId="51" applyFont="1" applyBorder="1" applyAlignment="1">
      <alignment horizontal="center" vertical="center" wrapText="1"/>
    </xf>
    <xf numFmtId="0" fontId="15" fillId="0" borderId="4" xfId="51" applyFont="1" applyFill="1" applyBorder="1" applyAlignment="1">
      <alignment wrapText="1"/>
    </xf>
    <xf numFmtId="0" fontId="15" fillId="0" borderId="0" xfId="51" applyFont="1" applyFill="1" applyAlignment="1">
      <alignment wrapText="1"/>
    </xf>
    <xf numFmtId="178" fontId="15" fillId="0" borderId="4" xfId="51" applyNumberFormat="1" applyFont="1" applyBorder="1" applyAlignment="1" applyProtection="1">
      <alignment horizontal="center" vertical="center"/>
      <protection locked="0"/>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applyAlignment="1">
      <alignment wrapText="1"/>
    </xf>
    <xf numFmtId="178" fontId="7" fillId="0" borderId="0" xfId="51" applyNumberFormat="1" applyFont="1" applyFill="1"/>
    <xf numFmtId="0" fontId="7" fillId="0" borderId="0" xfId="51" applyFont="1" applyFill="1" applyAlignment="1">
      <alignment horizontal="center" vertical="center"/>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9"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0" fontId="15" fillId="5" borderId="4" xfId="51" applyFont="1" applyFill="1" applyBorder="1" applyAlignment="1">
      <alignment horizontal="center" vertical="center"/>
    </xf>
    <xf numFmtId="0" fontId="15" fillId="5" borderId="4" xfId="6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0" fontId="15" fillId="0" borderId="4" xfId="61" applyFont="1" applyFill="1" applyBorder="1" applyAlignment="1">
      <alignment horizontal="center" vertical="center" wrapText="1"/>
    </xf>
    <xf numFmtId="1" fontId="15" fillId="0" borderId="4" xfId="0" applyNumberFormat="1" applyFont="1" applyBorder="1" applyAlignment="1">
      <alignment horizontal="center" vertical="center"/>
    </xf>
    <xf numFmtId="1" fontId="15" fillId="0" borderId="4" xfId="51" applyNumberFormat="1" applyFont="1" applyBorder="1" applyAlignment="1">
      <alignment horizontal="center" vertical="center"/>
    </xf>
    <xf numFmtId="1" fontId="15" fillId="0" borderId="4" xfId="63" applyNumberFormat="1" applyFont="1" applyBorder="1" applyAlignment="1">
      <alignment horizontal="center" vertical="center"/>
    </xf>
    <xf numFmtId="0" fontId="15" fillId="0" borderId="4" xfId="63" applyFont="1" applyBorder="1" applyAlignment="1">
      <alignment horizontal="center" vertical="center" wrapText="1"/>
    </xf>
    <xf numFmtId="0" fontId="15" fillId="0" borderId="4" xfId="63" applyFont="1" applyBorder="1" applyAlignment="1">
      <alignment horizontal="center" vertical="center"/>
    </xf>
    <xf numFmtId="1" fontId="15" fillId="0" borderId="4" xfId="61" applyNumberFormat="1" applyFont="1" applyBorder="1" applyAlignment="1">
      <alignment horizontal="center" vertical="center" wrapText="1"/>
    </xf>
    <xf numFmtId="0" fontId="26" fillId="0" borderId="4" xfId="51" applyFont="1" applyFill="1" applyBorder="1" applyAlignment="1">
      <alignment horizontal="center" vertical="center"/>
    </xf>
    <xf numFmtId="0" fontId="10" fillId="9"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0" fontId="15"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pplyProtection="1">
      <alignment horizontal="center" vertical="center" wrapText="1"/>
    </xf>
    <xf numFmtId="178" fontId="15" fillId="0" borderId="4" xfId="0" applyNumberFormat="1" applyFont="1" applyFill="1" applyBorder="1" applyAlignment="1" applyProtection="1">
      <alignment horizontal="center" vertical="center" wrapText="1"/>
    </xf>
    <xf numFmtId="1" fontId="19" fillId="0" borderId="4" xfId="23" applyNumberFormat="1" applyFont="1" applyBorder="1" applyAlignment="1" applyProtection="1">
      <alignment horizontal="center" vertical="center" wrapText="1"/>
      <protection locked="0"/>
    </xf>
    <xf numFmtId="57" fontId="15" fillId="0" borderId="4" xfId="0" applyNumberFormat="1" applyFont="1" applyBorder="1" applyAlignment="1" applyProtection="1">
      <alignment horizontal="center" vertical="center" wrapText="1"/>
      <protection locked="0"/>
    </xf>
    <xf numFmtId="1" fontId="15" fillId="0" borderId="4" xfId="51" applyNumberFormat="1"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9" fillId="0" borderId="4" xfId="51" applyFont="1" applyBorder="1" applyAlignment="1" applyProtection="1">
      <alignment horizontal="center" vertical="center"/>
      <protection locked="0"/>
    </xf>
    <xf numFmtId="0" fontId="19" fillId="0" borderId="4" xfId="23" applyFont="1" applyBorder="1" applyAlignment="1" applyProtection="1">
      <alignment horizontal="center" vertical="center" wrapText="1"/>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1" fillId="0" borderId="4" xfId="23" applyNumberFormat="1" applyFont="1" applyFill="1" applyBorder="1" applyAlignment="1" applyProtection="1">
      <alignment horizontal="center" vertical="center" wrapText="1"/>
      <protection locked="0"/>
    </xf>
    <xf numFmtId="0" fontId="21" fillId="0" borderId="4" xfId="23" applyFont="1" applyFill="1" applyBorder="1" applyAlignment="1" applyProtection="1">
      <alignment horizontal="center" vertical="center" wrapText="1"/>
      <protection locked="0"/>
    </xf>
    <xf numFmtId="0" fontId="27" fillId="0" borderId="4" xfId="0" applyFont="1" applyBorder="1" applyAlignment="1">
      <alignment horizontal="center" vertical="center"/>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1"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Font="1" applyBorder="1" applyAlignment="1" applyProtection="1">
      <alignment horizontal="center" vertical="center" wrapText="1"/>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Border="1" applyAlignment="1">
      <alignment horizontal="center" vertical="center" wrapText="1"/>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Border="1" applyAlignment="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35" applyFont="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Font="1" applyBorder="1" applyAlignment="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Font="1" applyBorder="1" applyAlignment="1">
      <alignment horizontal="center" vertical="center" wrapText="1"/>
    </xf>
    <xf numFmtId="0" fontId="15" fillId="5" borderId="4" xfId="0" applyFont="1" applyFill="1" applyBorder="1" applyAlignment="1">
      <alignment horizontal="center" vertical="center" wrapText="1"/>
    </xf>
    <xf numFmtId="0" fontId="15" fillId="5" borderId="4" xfId="59" applyFont="1" applyFill="1" applyBorder="1" applyAlignment="1">
      <alignment horizontal="center" vertical="center" wrapText="1"/>
    </xf>
    <xf numFmtId="0" fontId="15" fillId="5" borderId="4" xfId="10" applyNumberFormat="1" applyFont="1" applyFill="1" applyBorder="1" applyAlignment="1" applyProtection="1">
      <alignment horizontal="center" vertical="center" wrapText="1"/>
    </xf>
    <xf numFmtId="0" fontId="21" fillId="0" borderId="4" xfId="0" applyFont="1" applyFill="1" applyBorder="1" applyAlignment="1">
      <alignment horizontal="center" vertical="center" wrapText="1"/>
    </xf>
    <xf numFmtId="0" fontId="21" fillId="0" borderId="4" xfId="0" applyFont="1" applyBorder="1" applyAlignment="1" applyProtection="1">
      <alignment horizontal="center" vertical="center" wrapText="1"/>
      <protection locked="0"/>
    </xf>
    <xf numFmtId="0" fontId="21"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0"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center"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0" fontId="15" fillId="0" borderId="4" xfId="21" applyFont="1" applyFill="1" applyBorder="1" applyAlignment="1">
      <alignment horizontal="center" vertical="center" wrapText="1"/>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5" fillId="0" borderId="4" xfId="21" applyFont="1" applyBorder="1" applyAlignment="1">
      <alignment horizontal="center" vertical="center"/>
    </xf>
    <xf numFmtId="0" fontId="15" fillId="0" borderId="4" xfId="21" applyFont="1" applyBorder="1" applyAlignment="1">
      <alignment horizontal="center" vertical="center" wrapText="1"/>
    </xf>
    <xf numFmtId="0" fontId="14" fillId="0" borderId="4" xfId="35" applyFont="1" applyBorder="1" applyAlignment="1">
      <alignment horizontal="center" vertical="center" wrapText="1"/>
    </xf>
    <xf numFmtId="0" fontId="14" fillId="0" borderId="4" xfId="36" applyFont="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22" fontId="15" fillId="5" borderId="4" xfId="0" applyNumberFormat="1" applyFont="1" applyFill="1" applyBorder="1" applyAlignment="1">
      <alignment horizontal="center" vertical="center" wrapText="1"/>
    </xf>
    <xf numFmtId="22" fontId="15" fillId="5" borderId="4" xfId="0"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53</c:v>
                </c:pt>
                <c:pt idx="2">
                  <c:v>161</c:v>
                </c:pt>
                <c:pt idx="3">
                  <c:v>157</c:v>
                </c:pt>
                <c:pt idx="4">
                  <c:v>114</c:v>
                </c:pt>
                <c:pt idx="5">
                  <c:v>114</c:v>
                </c:pt>
                <c:pt idx="6">
                  <c:v>54</c:v>
                </c:pt>
                <c:pt idx="7">
                  <c:v>54</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43</c:v>
                </c:pt>
                <c:pt idx="4">
                  <c:v>86</c:v>
                </c:pt>
                <c:pt idx="5">
                  <c:v>17</c:v>
                </c:pt>
                <c:pt idx="6">
                  <c:v>27</c:v>
                </c:pt>
                <c:pt idx="7">
                  <c:v>15</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12</c:v>
                </c:pt>
                <c:pt idx="2">
                  <c:v>27</c:v>
                </c:pt>
                <c:pt idx="3">
                  <c:v>20</c:v>
                </c:pt>
                <c:pt idx="4">
                  <c:v>19</c:v>
                </c:pt>
                <c:pt idx="5">
                  <c:v>15</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25</c:v>
                </c:pt>
                <c:pt idx="2">
                  <c:v>34</c:v>
                </c:pt>
                <c:pt idx="3">
                  <c:v>31</c:v>
                </c:pt>
                <c:pt idx="4">
                  <c:v>20</c:v>
                </c:pt>
                <c:pt idx="5">
                  <c:v>19</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265</c:v>
                </c:pt>
                <c:pt idx="2">
                  <c:v>338</c:v>
                </c:pt>
                <c:pt idx="3">
                  <c:v>287</c:v>
                </c:pt>
                <c:pt idx="4">
                  <c:v>146</c:v>
                </c:pt>
                <c:pt idx="5">
                  <c:v>107</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166</c:v>
                </c:pt>
                <c:pt idx="2">
                  <c:v>275</c:v>
                </c:pt>
                <c:pt idx="3">
                  <c:v>222</c:v>
                </c:pt>
                <c:pt idx="4">
                  <c:v>164</c:v>
                </c:pt>
                <c:pt idx="5">
                  <c:v>105</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245</c:v>
                </c:pt>
                <c:pt idx="2">
                  <c:v>142</c:v>
                </c:pt>
                <c:pt idx="3">
                  <c:v>121</c:v>
                </c:pt>
                <c:pt idx="4">
                  <c:v>68</c:v>
                </c:pt>
                <c:pt idx="5">
                  <c:v>59</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0862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4545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78740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1126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99980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4832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2081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25" t="s">
        <v>0</v>
      </c>
    </row>
    <row r="4" spans="2:5">
      <c r="B4" t="s">
        <v>1</v>
      </c>
      <c r="C4" t="s">
        <v>2</v>
      </c>
      <c r="D4" t="s">
        <v>3</v>
      </c>
      <c r="E4" t="s">
        <v>4</v>
      </c>
    </row>
    <row r="5" spans="2:5">
      <c r="B5" t="s">
        <v>5</v>
      </c>
      <c r="C5" t="s">
        <v>6</v>
      </c>
      <c r="D5" t="s">
        <v>7</v>
      </c>
      <c r="E5" s="327" t="s">
        <v>8</v>
      </c>
    </row>
    <row r="6" spans="2:5">
      <c r="B6" t="s">
        <v>9</v>
      </c>
      <c r="C6" t="s">
        <v>6</v>
      </c>
      <c r="D6" t="s">
        <v>7</v>
      </c>
      <c r="E6" s="327" t="s">
        <v>10</v>
      </c>
    </row>
    <row r="7" spans="2:5">
      <c r="B7" t="s">
        <v>11</v>
      </c>
      <c r="C7" t="s">
        <v>6</v>
      </c>
      <c r="D7" t="s">
        <v>7</v>
      </c>
      <c r="E7" s="327" t="s">
        <v>12</v>
      </c>
    </row>
    <row r="8" spans="2:5">
      <c r="B8" t="s">
        <v>13</v>
      </c>
      <c r="C8" t="s">
        <v>6</v>
      </c>
      <c r="D8" t="s">
        <v>7</v>
      </c>
      <c r="E8" s="327" t="s">
        <v>14</v>
      </c>
    </row>
    <row r="9" spans="2:5">
      <c r="B9" t="s">
        <v>5</v>
      </c>
      <c r="C9" t="s">
        <v>15</v>
      </c>
      <c r="D9" t="s">
        <v>7</v>
      </c>
      <c r="E9" s="327" t="s">
        <v>16</v>
      </c>
    </row>
    <row r="10" spans="2:5">
      <c r="B10" t="s">
        <v>9</v>
      </c>
      <c r="C10" t="s">
        <v>15</v>
      </c>
      <c r="D10" t="s">
        <v>7</v>
      </c>
      <c r="E10" s="327" t="s">
        <v>17</v>
      </c>
    </row>
    <row r="11" spans="2:5">
      <c r="B11" t="s">
        <v>11</v>
      </c>
      <c r="C11" t="s">
        <v>15</v>
      </c>
      <c r="D11" t="s">
        <v>7</v>
      </c>
      <c r="E11" s="327" t="s">
        <v>18</v>
      </c>
    </row>
    <row r="12" spans="2:5">
      <c r="B12" t="s">
        <v>13</v>
      </c>
      <c r="C12" t="s">
        <v>15</v>
      </c>
      <c r="D12" t="s">
        <v>7</v>
      </c>
      <c r="E12" s="327" t="s">
        <v>19</v>
      </c>
    </row>
    <row r="13" spans="2:5">
      <c r="B13" t="s">
        <v>5</v>
      </c>
      <c r="C13" t="s">
        <v>20</v>
      </c>
      <c r="D13" t="s">
        <v>7</v>
      </c>
      <c r="E13" s="327" t="s">
        <v>21</v>
      </c>
    </row>
    <row r="14" spans="2:5">
      <c r="B14" t="s">
        <v>9</v>
      </c>
      <c r="C14" t="s">
        <v>20</v>
      </c>
      <c r="D14" t="s">
        <v>7</v>
      </c>
      <c r="E14" s="327" t="s">
        <v>22</v>
      </c>
    </row>
    <row r="15" spans="2:5">
      <c r="B15" t="s">
        <v>11</v>
      </c>
      <c r="C15" t="s">
        <v>20</v>
      </c>
      <c r="D15" t="s">
        <v>7</v>
      </c>
      <c r="E15" s="327" t="s">
        <v>23</v>
      </c>
    </row>
    <row r="16" spans="2:5">
      <c r="B16" t="s">
        <v>13</v>
      </c>
      <c r="C16" t="s">
        <v>20</v>
      </c>
      <c r="D16" t="s">
        <v>7</v>
      </c>
      <c r="E16" s="327" t="s">
        <v>24</v>
      </c>
    </row>
    <row r="17" spans="2:5">
      <c r="B17" t="s">
        <v>5</v>
      </c>
      <c r="C17" t="s">
        <v>25</v>
      </c>
      <c r="D17" t="s">
        <v>7</v>
      </c>
      <c r="E17" s="327" t="s">
        <v>26</v>
      </c>
    </row>
    <row r="18" spans="2:5">
      <c r="B18" t="s">
        <v>9</v>
      </c>
      <c r="C18" t="s">
        <v>25</v>
      </c>
      <c r="D18" t="s">
        <v>7</v>
      </c>
      <c r="E18" s="327" t="s">
        <v>27</v>
      </c>
    </row>
    <row r="19" spans="2:5">
      <c r="B19" t="s">
        <v>11</v>
      </c>
      <c r="C19" t="s">
        <v>25</v>
      </c>
      <c r="D19" t="s">
        <v>7</v>
      </c>
      <c r="E19" s="327" t="s">
        <v>28</v>
      </c>
    </row>
    <row r="20" spans="2:5">
      <c r="B20" t="s">
        <v>13</v>
      </c>
      <c r="C20" t="s">
        <v>25</v>
      </c>
      <c r="D20" t="s">
        <v>7</v>
      </c>
      <c r="E20" s="327" t="s">
        <v>29</v>
      </c>
    </row>
    <row r="21" spans="2:5">
      <c r="B21" t="s">
        <v>5</v>
      </c>
      <c r="C21" t="s">
        <v>30</v>
      </c>
      <c r="D21" t="s">
        <v>7</v>
      </c>
      <c r="E21" s="327" t="s">
        <v>31</v>
      </c>
    </row>
    <row r="22" spans="2:5">
      <c r="B22" t="s">
        <v>9</v>
      </c>
      <c r="C22" t="s">
        <v>30</v>
      </c>
      <c r="D22" t="s">
        <v>7</v>
      </c>
      <c r="E22" s="327" t="s">
        <v>32</v>
      </c>
    </row>
    <row r="23" spans="2:5">
      <c r="B23" t="s">
        <v>11</v>
      </c>
      <c r="C23" t="s">
        <v>30</v>
      </c>
      <c r="D23" t="s">
        <v>7</v>
      </c>
      <c r="E23" s="327" t="s">
        <v>33</v>
      </c>
    </row>
    <row r="24" spans="2:5">
      <c r="B24" t="s">
        <v>13</v>
      </c>
      <c r="C24" t="s">
        <v>30</v>
      </c>
      <c r="D24" t="s">
        <v>7</v>
      </c>
      <c r="E24" s="327" t="s">
        <v>34</v>
      </c>
    </row>
    <row r="25" spans="2:5">
      <c r="B25" t="s">
        <v>5</v>
      </c>
      <c r="C25" t="s">
        <v>35</v>
      </c>
      <c r="D25" t="s">
        <v>7</v>
      </c>
      <c r="E25" s="327" t="s">
        <v>36</v>
      </c>
    </row>
    <row r="26" spans="2:5">
      <c r="B26" t="s">
        <v>9</v>
      </c>
      <c r="C26" t="s">
        <v>35</v>
      </c>
      <c r="D26" t="s">
        <v>7</v>
      </c>
      <c r="E26" s="327" t="s">
        <v>37</v>
      </c>
    </row>
    <row r="27" spans="2:5">
      <c r="B27" t="s">
        <v>11</v>
      </c>
      <c r="C27" t="s">
        <v>35</v>
      </c>
      <c r="D27" t="s">
        <v>7</v>
      </c>
      <c r="E27" s="327" t="s">
        <v>38</v>
      </c>
    </row>
    <row r="28" spans="2:5">
      <c r="B28" t="s">
        <v>13</v>
      </c>
      <c r="C28" t="s">
        <v>35</v>
      </c>
      <c r="D28" t="s">
        <v>7</v>
      </c>
      <c r="E28" s="327" t="s">
        <v>39</v>
      </c>
    </row>
    <row r="29" spans="2:5">
      <c r="B29" t="s">
        <v>5</v>
      </c>
      <c r="C29" t="s">
        <v>40</v>
      </c>
      <c r="D29" t="s">
        <v>7</v>
      </c>
      <c r="E29" s="327" t="s">
        <v>41</v>
      </c>
    </row>
    <row r="30" spans="2:5">
      <c r="B30" t="s">
        <v>9</v>
      </c>
      <c r="C30" t="s">
        <v>40</v>
      </c>
      <c r="D30" t="s">
        <v>7</v>
      </c>
      <c r="E30" s="327" t="s">
        <v>42</v>
      </c>
    </row>
    <row r="31" spans="2:5">
      <c r="B31" t="s">
        <v>11</v>
      </c>
      <c r="C31" t="s">
        <v>40</v>
      </c>
      <c r="D31" t="s">
        <v>7</v>
      </c>
      <c r="E31" s="327" t="s">
        <v>43</v>
      </c>
    </row>
    <row r="32" spans="2:5">
      <c r="B32" t="s">
        <v>13</v>
      </c>
      <c r="C32" t="s">
        <v>40</v>
      </c>
      <c r="D32" t="s">
        <v>7</v>
      </c>
      <c r="E32" s="327" t="s">
        <v>44</v>
      </c>
    </row>
    <row r="33" spans="2:5">
      <c r="B33" t="s">
        <v>5</v>
      </c>
      <c r="C33" t="s">
        <v>45</v>
      </c>
      <c r="D33" t="s">
        <v>7</v>
      </c>
      <c r="E33" s="327" t="s">
        <v>46</v>
      </c>
    </row>
    <row r="34" spans="2:5">
      <c r="B34" t="s">
        <v>9</v>
      </c>
      <c r="C34" t="s">
        <v>45</v>
      </c>
      <c r="D34" t="s">
        <v>7</v>
      </c>
      <c r="E34" s="327" t="s">
        <v>47</v>
      </c>
    </row>
    <row r="35" spans="2:5">
      <c r="B35" t="s">
        <v>11</v>
      </c>
      <c r="C35" t="s">
        <v>45</v>
      </c>
      <c r="D35" t="s">
        <v>7</v>
      </c>
      <c r="E35" s="327" t="s">
        <v>48</v>
      </c>
    </row>
    <row r="36" spans="2:5">
      <c r="B36" t="s">
        <v>13</v>
      </c>
      <c r="C36" t="s">
        <v>45</v>
      </c>
      <c r="D36" t="s">
        <v>7</v>
      </c>
      <c r="E36" s="327" t="s">
        <v>49</v>
      </c>
    </row>
    <row r="37" spans="2:5">
      <c r="B37" t="s">
        <v>5</v>
      </c>
      <c r="C37" t="s">
        <v>50</v>
      </c>
      <c r="D37" t="s">
        <v>7</v>
      </c>
      <c r="E37" s="327" t="s">
        <v>51</v>
      </c>
    </row>
    <row r="38" spans="2:5">
      <c r="B38" t="s">
        <v>9</v>
      </c>
      <c r="C38" t="s">
        <v>50</v>
      </c>
      <c r="D38" t="s">
        <v>7</v>
      </c>
      <c r="E38" s="327" t="s">
        <v>52</v>
      </c>
    </row>
    <row r="39" spans="2:5">
      <c r="B39" t="s">
        <v>11</v>
      </c>
      <c r="C39" t="s">
        <v>50</v>
      </c>
      <c r="D39" t="s">
        <v>7</v>
      </c>
      <c r="E39" s="327" t="s">
        <v>53</v>
      </c>
    </row>
    <row r="40" spans="2:5">
      <c r="B40" t="s">
        <v>5</v>
      </c>
      <c r="C40" t="s">
        <v>54</v>
      </c>
      <c r="D40" t="s">
        <v>7</v>
      </c>
      <c r="E40" s="327" t="s">
        <v>55</v>
      </c>
    </row>
    <row r="41" spans="2:5">
      <c r="B41" t="s">
        <v>9</v>
      </c>
      <c r="C41" t="s">
        <v>54</v>
      </c>
      <c r="D41" t="s">
        <v>7</v>
      </c>
      <c r="E41" s="327" t="s">
        <v>56</v>
      </c>
    </row>
    <row r="42" spans="2:5">
      <c r="B42" t="s">
        <v>11</v>
      </c>
      <c r="C42" t="s">
        <v>54</v>
      </c>
      <c r="D42" t="s">
        <v>7</v>
      </c>
      <c r="E42" s="327" t="s">
        <v>57</v>
      </c>
    </row>
    <row r="43" spans="2:5">
      <c r="B43" t="s">
        <v>13</v>
      </c>
      <c r="C43" t="s">
        <v>54</v>
      </c>
      <c r="D43" t="s">
        <v>7</v>
      </c>
      <c r="E43" s="327" t="s">
        <v>58</v>
      </c>
    </row>
    <row r="44" spans="2:5">
      <c r="B44" t="s">
        <v>5</v>
      </c>
      <c r="C44" t="s">
        <v>59</v>
      </c>
      <c r="D44" t="s">
        <v>7</v>
      </c>
      <c r="E44" s="327" t="s">
        <v>60</v>
      </c>
    </row>
    <row r="45" spans="2:5">
      <c r="B45" t="s">
        <v>9</v>
      </c>
      <c r="C45" t="s">
        <v>59</v>
      </c>
      <c r="D45" t="s">
        <v>7</v>
      </c>
      <c r="E45" s="327" t="s">
        <v>61</v>
      </c>
    </row>
    <row r="46" spans="2:5">
      <c r="B46" t="s">
        <v>11</v>
      </c>
      <c r="C46" t="s">
        <v>59</v>
      </c>
      <c r="D46" t="s">
        <v>7</v>
      </c>
      <c r="E46" s="327" t="s">
        <v>62</v>
      </c>
    </row>
    <row r="47" spans="2:5">
      <c r="B47" t="s">
        <v>13</v>
      </c>
      <c r="C47" t="s">
        <v>59</v>
      </c>
      <c r="D47" t="s">
        <v>7</v>
      </c>
      <c r="E47" s="327" t="s">
        <v>63</v>
      </c>
    </row>
    <row r="48" spans="2:5">
      <c r="B48" t="s">
        <v>13</v>
      </c>
      <c r="C48" t="s">
        <v>64</v>
      </c>
      <c r="D48" t="s">
        <v>7</v>
      </c>
      <c r="E48" s="327"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323" t="s">
        <v>15</v>
      </c>
      <c r="B2" s="323" t="s">
        <v>78</v>
      </c>
      <c r="C2" s="323">
        <f>COUNTIFS('1、架空线路红外检测'!$R$4:$R$385,"白云中心",'1、架空线路红外检测'!$AG$4:$AG$385,"1月份已完成")</f>
        <v>94</v>
      </c>
      <c r="D2" s="323">
        <f>COUNTIFS('1、架空线路红外检测'!$R$4:$R$385,"白云中心",'1、架空线路红外检测'!$AG$4:$AG$385,"2月份已完成")</f>
        <v>12</v>
      </c>
      <c r="E2" s="323">
        <f>COUNTIFS('1、架空线路红外检测'!$R$4:$R$385,"白云中心",'1、架空线路红外检测'!$AG$4:$AG$385,"3月份已完成")</f>
        <v>12</v>
      </c>
      <c r="F2" s="323">
        <f>COUNTIFS('1、架空线路红外检测'!$R$4:$R$385,"白云中心",'1、架空线路红外检测'!$AG$4:$AG$385,"4月份已完成")</f>
        <v>5</v>
      </c>
      <c r="G2" s="323">
        <f>COUNTIFS('1、架空线路红外检测'!$R$4:$R$385,"白云中心",'1、架空线路红外检测'!$AG$4:$AG$385,"5月份已完成")</f>
        <v>7</v>
      </c>
      <c r="H2" s="323">
        <f>COUNTIFS('1、架空线路红外检测'!$R$4:$R$385,"白云中心",'1、架空线路红外检测'!$AG$4:$AG$385,"6月份已完成")</f>
        <v>0</v>
      </c>
      <c r="I2" s="323">
        <f>COUNTIFS('1、架空线路红外检测'!$R$4:$R$385,"白云中心",'1、架空线路红外检测'!$AG$4:$AG$385,"7月份已完成")</f>
        <v>19</v>
      </c>
      <c r="J2" s="323">
        <f>COUNTIFS('1、架空线路红外检测'!$R$4:$R$385,"白云中心",'1、架空线路红外检测'!$AG$4:$AG$385,"8月份已完成")</f>
        <v>4</v>
      </c>
      <c r="K2" s="323">
        <f>COUNTIFS('1、架空线路红外检测'!$R$4:$R$385,"白云中心",'1、架空线路红外检测'!$AG$4:$AG$385,"9月份已完成")</f>
        <v>4</v>
      </c>
      <c r="L2" s="323">
        <f>COUNTIFS('1、架空线路红外检测'!$R$4:$R$385,"白云中心",'1、架空线路红外检测'!$AG$4:$AG$385,"10月份已完成")</f>
        <v>0</v>
      </c>
      <c r="M2" s="323">
        <f>COUNTIFS('1、架空线路红外检测'!$R$4:$R$385,"白云中心",'1、架空线路红外检测'!$AG$4:$AG$385,"11月份已完成")</f>
        <v>0</v>
      </c>
      <c r="N2" s="323">
        <f>COUNTIFS('1、架空线路红外检测'!$R$4:$R$385,"白云中心",'1、架空线路红外检测'!$AG$4:$AG$385,"12月份已完成")</f>
        <v>0</v>
      </c>
    </row>
    <row r="3" customFormat="1" spans="1:14">
      <c r="A3" s="323"/>
      <c r="B3" s="323" t="s">
        <v>79</v>
      </c>
      <c r="C3" s="323">
        <f>COUNTIFS('1、架空线路红外检测'!$R$4:$R$385,"从化中心",'1、架空线路红外检测'!$AG$4:$AG$385,"1月份已完成")</f>
        <v>40</v>
      </c>
      <c r="D3" s="323">
        <f>COUNTIFS('1、架空线路红外检测'!$R$4:$R$385,"从化中心",'1、架空线路红外检测'!$AG$4:$AG$385,"2月份已完成")</f>
        <v>4</v>
      </c>
      <c r="E3" s="323">
        <f>COUNTIFS('1、架空线路红外检测'!$R$4:$R$385,"从化中心",'1、架空线路红外检测'!$AG$4:$AG$385,"3月份已完成")</f>
        <v>3</v>
      </c>
      <c r="F3" s="323">
        <f>COUNTIFS('1、架空线路红外检测'!$R$4:$R$385,"从化中心",'1、架空线路红外检测'!$AG$4:$AG$385,"4月份已完成")</f>
        <v>3</v>
      </c>
      <c r="G3" s="323">
        <f>COUNTIFS('1、架空线路红外检测'!$R$4:$R$385,"从化中心",'1、架空线路红外检测'!$AG$4:$AG$385,"5月份已完成")</f>
        <v>0</v>
      </c>
      <c r="H3" s="323">
        <f>COUNTIFS('1、架空线路红外检测'!$R$4:$R$385,"从化中心",'1、架空线路红外检测'!$AG$4:$AG$385,"6月份已完成")</f>
        <v>0</v>
      </c>
      <c r="I3" s="323">
        <f>COUNTIFS('1、架空线路红外检测'!$R$4:$R$385,"从化中心",'1、架空线路红外检测'!$AG$4:$AG$385,"7月份已完成")</f>
        <v>3</v>
      </c>
      <c r="J3" s="323">
        <f>COUNTIFS('1、架空线路红外检测'!$R$4:$R$385,"从化中心",'1、架空线路红外检测'!$AG$4:$AG$385,"8月份已完成")</f>
        <v>0</v>
      </c>
      <c r="K3" s="323">
        <f>COUNTIFS('1、架空线路红外检测'!$R$4:$R$385,"从化中心",'1、架空线路红外检测'!$AG$4:$AG$385,"9月份已完成")</f>
        <v>1</v>
      </c>
      <c r="L3" s="323">
        <f>COUNTIFS('1、架空线路红外检测'!$R$4:$R$385,"从化中心",'1、架空线路红外检测'!$AG$4:$AG$385,"10月份已完成")</f>
        <v>0</v>
      </c>
      <c r="M3" s="323">
        <f>COUNTIFS('1、架空线路红外检测'!$R$4:$R$385,"从化中心",'1、架空线路红外检测'!$AG$4:$AG$385,"11月份已完成")</f>
        <v>0</v>
      </c>
      <c r="N3" s="323">
        <f>COUNTIFS('1、架空线路红外检测'!$R$4:$R$385,"从化中心",'1、架空线路红外检测'!$AG$4:$AG$385,"12月份已完成")</f>
        <v>0</v>
      </c>
    </row>
    <row r="4" customFormat="1" spans="1:14">
      <c r="A4" s="323"/>
      <c r="B4" s="323" t="s">
        <v>80</v>
      </c>
      <c r="C4" s="323">
        <f>COUNTIFS('1、架空线路红外检测'!$R$4:$R$385,"花都中心",'1、架空线路红外检测'!$AG$4:$AG$385,"1月份已完成")</f>
        <v>47</v>
      </c>
      <c r="D4" s="323">
        <f>COUNTIFS('1、架空线路红外检测'!$R$4:$R$385,"花都中心",'1、架空线路红外检测'!$AG$4:$AG$385,"2月份已完成")</f>
        <v>23</v>
      </c>
      <c r="E4" s="323">
        <f>COUNTIFS('1、架空线路红外检测'!$R$4:$R$385,"花都中心",'1、架空线路红外检测'!$AG$4:$AG$385,"3月份已完成")</f>
        <v>6</v>
      </c>
      <c r="F4" s="323">
        <f>COUNTIFS('1、架空线路红外检测'!$R$4:$R$385,"花都中心",'1、架空线路红外检测'!$AG$4:$AG$385,"4月份已完成")</f>
        <v>5</v>
      </c>
      <c r="G4" s="323">
        <f>COUNTIFS('1、架空线路红外检测'!$R$4:$R$385,"花都中心",'1、架空线路红外检测'!$AG$4:$AG$385,"5月份已完成")</f>
        <v>3</v>
      </c>
      <c r="H4" s="323">
        <f>COUNTIFS('1、架空线路红外检测'!$R$4:$R$385,"花都中心",'1、架空线路红外检测'!$AG$4:$AG$385,"6月份已完成")</f>
        <v>20</v>
      </c>
      <c r="I4" s="323">
        <f>COUNTIFS('1、架空线路红外检测'!$R$4:$R$385,"花都中心",'1、架空线路红外检测'!$AG$4:$AG$385,"7月份已完成")</f>
        <v>7</v>
      </c>
      <c r="J4" s="323">
        <f>COUNTIFS('1、架空线路红外检测'!$R$4:$R$385,"花都中心",'1、架空线路红外检测'!$AG$4:$AG$385,"8月份已完成")</f>
        <v>3</v>
      </c>
      <c r="K4" s="323">
        <f>COUNTIFS('1、架空线路红外检测'!$R$4:$R$385,"花都中心",'1、架空线路红外检测'!$AG$4:$AG$385,"9月份已完成")</f>
        <v>0</v>
      </c>
      <c r="L4" s="323">
        <f>COUNTIFS('1、架空线路红外检测'!$R$4:$R$385,"花都中心",'1、架空线路红外检测'!$AG$4:$AG$385,"10月份已完成")</f>
        <v>0</v>
      </c>
      <c r="M4" s="323">
        <f>COUNTIFS('1、架空线路红外检测'!$R$4:$R$385,"花都中心",'1、架空线路红外检测'!$AG$4:$AG$385,"11月份已完成")</f>
        <v>0</v>
      </c>
      <c r="N4" s="323">
        <f>COUNTIFS('1、架空线路红外检测'!$R$4:$R$385,"花都中心",'1、架空线路红外检测'!$AG$4:$AG$385,"12月份已完成")</f>
        <v>0</v>
      </c>
    </row>
    <row r="5" customFormat="1" spans="1:14">
      <c r="A5" s="323"/>
      <c r="B5" s="323" t="s">
        <v>81</v>
      </c>
      <c r="C5" s="323">
        <f>COUNTIFS('1、架空线路红外检测'!$R$4:$R$385,"天河中心",'1、架空线路红外检测'!$AG$4:$AG$385,"1月份已完成")</f>
        <v>29</v>
      </c>
      <c r="D5" s="323">
        <f>COUNTIFS('1、架空线路红外检测'!$R$4:$R$385,"天河中心",'1、架空线路红外检测'!$AG$4:$AG$385,"2月份已完成")</f>
        <v>0</v>
      </c>
      <c r="E5" s="323">
        <f>COUNTIFS('1、架空线路红外检测'!$R$4:$R$385,"天河中心",'1、架空线路红外检测'!$AG$4:$AG$385,"3月份已完成")</f>
        <v>3</v>
      </c>
      <c r="F5" s="323">
        <f>COUNTIFS('1、架空线路红外检测'!$R$4:$R$385,"天河中心",'1、架空线路红外检测'!$AG$4:$AG$385,"4月份已完成")</f>
        <v>2</v>
      </c>
      <c r="G5" s="323">
        <f>COUNTIFS('1、架空线路红外检测'!$R$4:$R$385,"天河中心",'1、架空线路红外检测'!$AG$4:$AG$385,"5月份已完成")</f>
        <v>0</v>
      </c>
      <c r="H5" s="323">
        <f>COUNTIFS('1、架空线路红外检测'!$R$4:$R$385,"天河中心",'1、架空线路红外检测'!$AG$4:$AG$385,"6月份已完成")</f>
        <v>0</v>
      </c>
      <c r="I5" s="323">
        <f>COUNTIFS('1、架空线路红外检测'!$R$4:$R$385,"天河中心",'1、架空线路红外检测'!$AG$4:$AG$385,"7月份已完成")</f>
        <v>18</v>
      </c>
      <c r="J5" s="323">
        <f>COUNTIFS('1、架空线路红外检测'!$R$4:$R$385,"天河中心",'1、架空线路红外检测'!$AG$4:$AG$385,"8月份已完成")</f>
        <v>1</v>
      </c>
      <c r="K5" s="323">
        <f>COUNTIFS('1、架空线路红外检测'!$R$4:$R$385,"天河中心",'1、架空线路红外检测'!$AG$4:$AG$385,"9月份已完成")</f>
        <v>0</v>
      </c>
      <c r="L5" s="323">
        <f>COUNTIFS('1、架空线路红外检测'!$R$4:$R$385,"天河中心",'1、架空线路红外检测'!$AG$4:$AG$385,"10月份已完成")</f>
        <v>0</v>
      </c>
      <c r="M5" s="323">
        <f>COUNTIFS('1、架空线路红外检测'!$R$4:$R$385,"天河中心",'1、架空线路红外检测'!$AG$4:$AG$385,"11月份已完成")</f>
        <v>0</v>
      </c>
      <c r="N5" s="323">
        <f>COUNTIFS('1、架空线路红外检测'!$R$4:$R$385,"天河中心",'1、架空线路红外检测'!$AG$4:$AG$385,"12月份已完成")</f>
        <v>0</v>
      </c>
    </row>
    <row r="6" customFormat="1" spans="1:14">
      <c r="A6" s="323" t="s">
        <v>82</v>
      </c>
      <c r="B6" s="323" t="s">
        <v>78</v>
      </c>
      <c r="C6" s="324">
        <f>COUNTIFS(重要跨越区段测温!$E$2:$E$935,"*白云*",重要跨越区段测温!$J$2:$J$935,"绿灯")</f>
        <v>0</v>
      </c>
      <c r="D6" s="324">
        <f>COUNTIFS(重要跨越区段测温!$E$2:$E$935,"*白云*",重要跨越区段测温!$L$2:$L$935,"绿灯")</f>
        <v>0</v>
      </c>
      <c r="E6" s="324">
        <f>COUNTIFS(重要跨越区段测温!$E$2:$E$935,"*白云*",重要跨越区段测温!$N$2:$N$935,"绿灯")</f>
        <v>0</v>
      </c>
      <c r="F6" s="324">
        <f>COUNTIFS(重要跨越区段测温!$E$2:$E$935,"*白云*",重要跨越区段测温!$P$2:$P$935,"绿灯")</f>
        <v>0</v>
      </c>
      <c r="G6" s="324">
        <f>COUNTIFS(重要跨越区段测温!$E$2:$E$935,"*白云*",重要跨越区段测温!$R$2:$R$935,"绿灯")</f>
        <v>0</v>
      </c>
      <c r="H6" s="323">
        <f>COUNTIFS(重要跨越区段测温!$E$4:$E$935,"*白云*",重要跨越区段测温!$T$4:$T$935,"绿灯")</f>
        <v>281</v>
      </c>
      <c r="I6" s="323">
        <f>COUNTIFS(重要跨越区段测温!$E$4:$E$935,"*白云*",重要跨越区段测温!$V$4:$V$935,"绿灯")</f>
        <v>0</v>
      </c>
      <c r="J6" s="323">
        <f>COUNTIFS(重要跨越区段测温!$E$4:$E$935,"*白云*",重要跨越区段测温!$X$4:$X$935,"绿灯")</f>
        <v>0</v>
      </c>
      <c r="K6" s="323">
        <f>COUNTIFS(重要跨越区段测温!$E$4:$E$935,"*白云*",重要跨越区段测温!$Z$4:$Z$935,"绿灯")</f>
        <v>0</v>
      </c>
      <c r="L6" s="323">
        <f>COUNTIFS(重要跨越区段测温!$E$4:$E$935,"*白云*",重要跨越区段测温!$AB$4:$AB$935,"绿灯")</f>
        <v>0</v>
      </c>
      <c r="M6" s="323">
        <f>COUNTIFS(重要跨越区段测温!$E$4:$E$935,"*白云*",重要跨越区段测温!$AD$4:$AD$935,"绿灯")</f>
        <v>0</v>
      </c>
      <c r="N6" s="323">
        <f>COUNTIFS(重要跨越区段测温!$E$4:$E$935,"*白云*",重要跨越区段测温!$AF$4:$AF$935,"绿灯")</f>
        <v>0</v>
      </c>
    </row>
    <row r="7" customFormat="1" spans="1:14">
      <c r="A7" s="323"/>
      <c r="B7" s="323" t="s">
        <v>79</v>
      </c>
      <c r="C7" s="324">
        <f>COUNTIFS(重要跨越区段测温!$E$2:$E$935,"*从化*",重要跨越区段测温!$J$2:$J$935,"绿灯")</f>
        <v>0</v>
      </c>
      <c r="D7" s="324">
        <f>COUNTIFS(重要跨越区段测温!$E$2:$E$935,"*从化*",重要跨越区段测温!$L$2:$L$935,"绿灯")</f>
        <v>0</v>
      </c>
      <c r="E7" s="324">
        <f>COUNTIFS(重要跨越区段测温!$E$2:$E$935,"*从化*",重要跨越区段测温!$N$2:$N$935,"绿灯")</f>
        <v>0</v>
      </c>
      <c r="F7" s="324">
        <f>COUNTIFS(重要跨越区段测温!$E$2:$E$935,"*从化*",重要跨越区段测温!$P$2:$P$935,"绿灯")</f>
        <v>0</v>
      </c>
      <c r="G7" s="324">
        <f>COUNTIFS(重要跨越区段测温!$E$2:$E$935,"*从化*",重要跨越区段测温!$R$2:$R$935,"绿灯")</f>
        <v>0</v>
      </c>
      <c r="H7" s="323">
        <f>COUNTIFS(重要跨越区段测温!$E$4:$E$935,"*从化*",重要跨越区段测温!$T$4:$T$935,"绿灯")</f>
        <v>140</v>
      </c>
      <c r="I7" s="323">
        <f>COUNTIFS(重要跨越区段测温!$E$4:$E$935,"*从化*",重要跨越区段测温!$V$4:$V$935,"绿灯")</f>
        <v>0</v>
      </c>
      <c r="J7" s="323">
        <f>COUNTIFS(重要跨越区段测温!$E$4:$E$935,"*从化*",重要跨越区段测温!$X$4:$X$935,"绿灯")</f>
        <v>0</v>
      </c>
      <c r="K7" s="323">
        <f>COUNTIFS(重要跨越区段测温!$E$4:$E$935,"*从化*",重要跨越区段测温!$Z$4:$Z$935,"绿灯")</f>
        <v>0</v>
      </c>
      <c r="L7" s="323">
        <f>COUNTIFS(重要跨越区段测温!$E$4:$E$935,"*从化*",重要跨越区段测温!$AB$4:$AB$935,"绿灯")</f>
        <v>0</v>
      </c>
      <c r="M7" s="323">
        <f>COUNTIFS(重要跨越区段测温!$E$4:$E$935,"*从化*",重要跨越区段测温!$AD$4:$AD$935,"绿灯")</f>
        <v>0</v>
      </c>
      <c r="N7" s="323">
        <f>COUNTIFS(重要跨越区段测温!$E$4:$E$935,"*从化*",重要跨越区段测温!$AF$4:$AF$935,"绿灯")</f>
        <v>0</v>
      </c>
    </row>
    <row r="8" customFormat="1" spans="1:14">
      <c r="A8" s="323"/>
      <c r="B8" s="323" t="s">
        <v>80</v>
      </c>
      <c r="C8" s="324">
        <f>COUNTIFS(重要跨越区段测温!$E$2:$E$935,"*花都*",重要跨越区段测温!$J$2:$J$935,"绿灯")</f>
        <v>0</v>
      </c>
      <c r="D8" s="324">
        <f>COUNTIFS(重要跨越区段测温!$E$2:$E$935,"*花都*",重要跨越区段测温!$L$2:$L$935,"绿灯")</f>
        <v>0</v>
      </c>
      <c r="E8" s="324">
        <f>COUNTIFS(重要跨越区段测温!$E$2:$E$935,"*花都*",重要跨越区段测温!$N$2:$N$935,"绿灯")</f>
        <v>0</v>
      </c>
      <c r="F8" s="324">
        <f>COUNTIFS(重要跨越区段测温!$E$2:$E$935,"*花都*",重要跨越区段测温!$P$2:$P$935,"绿灯")</f>
        <v>0</v>
      </c>
      <c r="G8" s="324">
        <f>COUNTIFS(重要跨越区段测温!$E$2:$E$935,"*花都*",重要跨越区段测温!$R$2:$R$935,"绿灯")</f>
        <v>0</v>
      </c>
      <c r="H8" s="323">
        <f>COUNTIFS(重要跨越区段测温!$E$4:$E$935,"*花都*",重要跨越区段测温!$T$4:$T$935,"绿灯")</f>
        <v>274</v>
      </c>
      <c r="I8" s="323">
        <f>COUNTIFS(重要跨越区段测温!$E$4:$E$935,"*花都*",重要跨越区段测温!$V$4:$V$935,"绿灯")</f>
        <v>0</v>
      </c>
      <c r="J8" s="323">
        <f>COUNTIFS(重要跨越区段测温!$E$4:$E$935,"*花都*",重要跨越区段测温!$X$4:$X$935,"绿灯")</f>
        <v>0</v>
      </c>
      <c r="K8" s="323">
        <f>COUNTIFS(重要跨越区段测温!$E$4:$E$935,"*花都*",重要跨越区段测温!$Z$4:$Z$935,"绿灯")</f>
        <v>0</v>
      </c>
      <c r="L8" s="323">
        <f>COUNTIFS(重要跨越区段测温!$E$4:$E$935,"*花都*",重要跨越区段测温!$AB$4:$AB$935,"绿灯")</f>
        <v>0</v>
      </c>
      <c r="M8" s="323">
        <f>COUNTIFS(重要跨越区段测温!$E$4:$E$935,"*花都*",重要跨越区段测温!$AD$4:$AD$935,"绿灯")</f>
        <v>0</v>
      </c>
      <c r="N8" s="323">
        <f>COUNTIFS(重要跨越区段测温!$E$4:$E$935,"*花都*",重要跨越区段测温!$AF$4:$AF$935,"绿灯")</f>
        <v>0</v>
      </c>
    </row>
    <row r="9" customFormat="1" spans="1:14">
      <c r="A9" s="323"/>
      <c r="B9" s="323" t="s">
        <v>81</v>
      </c>
      <c r="C9" s="324">
        <f>COUNTIFS(重要跨越区段测温!$E$2:$E$935,"*天河*",重要跨越区段测温!$J$2:$J$935,"绿灯")</f>
        <v>0</v>
      </c>
      <c r="D9" s="324">
        <f>COUNTIFS(重要跨越区段测温!$E$2:$E$935,"*天河*",重要跨越区段测温!$L$2:$L$935,"绿灯")</f>
        <v>0</v>
      </c>
      <c r="E9" s="324">
        <f>COUNTIFS(重要跨越区段测温!$E$2:$E$935,"*天河*",重要跨越区段测温!$N$2:$N$935,"绿灯")</f>
        <v>0</v>
      </c>
      <c r="F9" s="324">
        <f>COUNTIFS(重要跨越区段测温!$E$2:$E$935,"*天河*",重要跨越区段测温!$P$2:$P$935,"绿灯")</f>
        <v>0</v>
      </c>
      <c r="G9" s="324">
        <f>COUNTIFS(重要跨越区段测温!$E$2:$E$935,"*天河*",重要跨越区段测温!$R$2:$R$935,"绿灯")</f>
        <v>0</v>
      </c>
      <c r="H9" s="323">
        <f>COUNTIFS(重要跨越区段测温!$E$4:$E$935,"*天河*",重要跨越区段测温!$T$4:$T$935,"绿灯")</f>
        <v>145</v>
      </c>
      <c r="I9" s="323">
        <f>COUNTIFS(重要跨越区段测温!$E$4:$E$935,"*天河*",重要跨越区段测温!$V$4:$V$935,"绿灯")</f>
        <v>0</v>
      </c>
      <c r="J9" s="323">
        <f>COUNTIFS(重要跨越区段测温!$E$4:$E$935,"*天河*",重要跨越区段测温!$X$4:$X$935,"绿灯")</f>
        <v>0</v>
      </c>
      <c r="K9" s="323">
        <f>COUNTIFS(重要跨越区段测温!$E$4:$E$935,"*天河*",重要跨越区段测温!$Z$4:$Z$935,"绿灯")</f>
        <v>0</v>
      </c>
      <c r="L9" s="323">
        <f>COUNTIFS(重要跨越区段测温!$E$4:$E$935,"*天河*",重要跨越区段测温!$AB$4:$AB$935,"绿灯")</f>
        <v>0</v>
      </c>
      <c r="M9" s="323">
        <f>COUNTIFS(重要跨越区段测温!$E$4:$E$935,"*天河*",重要跨越区段测温!$AD$4:$AD$935,"绿灯")</f>
        <v>0</v>
      </c>
      <c r="N9" s="323">
        <f>COUNTIFS(重要跨越区段测温!$E$4:$E$935,"*天河*",重要跨越区段测温!$AF$4:$AF$935,"绿灯")</f>
        <v>0</v>
      </c>
    </row>
    <row r="10" customFormat="1" spans="1:14">
      <c r="A10" s="323" t="s">
        <v>20</v>
      </c>
      <c r="B10" s="323" t="s">
        <v>78</v>
      </c>
      <c r="C10" s="323">
        <f>COUNTIFS('2、架空线路接地电阻测试'!$P$4:$P$250,"白云中心",'2、架空线路接地电阻测试'!$AE$4:$AE$250,"1月份已完成")</f>
        <v>2</v>
      </c>
      <c r="D10" s="323">
        <f>COUNTIFS('2、架空线路接地电阻测试'!$P$4:$P$250,"白云中心",'2、架空线路接地电阻测试'!$AE$4:$AE$250,"2月份已完成")</f>
        <v>10</v>
      </c>
      <c r="E10" s="323">
        <f>COUNTIFS('2、架空线路接地电阻测试'!$P$4:$P$250,"白云中心",'2、架空线路接地电阻测试'!$AE$4:$AE$250,"3月份已完成")</f>
        <v>0</v>
      </c>
      <c r="F10" s="323">
        <f>COUNTIFS('2、架空线路接地电阻测试'!$P$4:$P$250,"白云中心",'2、架空线路接地电阻测试'!$AE$4:$AE$250,"4月份已完成")</f>
        <v>23</v>
      </c>
      <c r="G10" s="323">
        <f>COUNTIFS('2、架空线路接地电阻测试'!$P$4:$P$250,"白云中心",'2、架空线路接地电阻测试'!$AE$4:$AE$250,"5月份已完成")</f>
        <v>0</v>
      </c>
      <c r="H10" s="323">
        <f>COUNTIFS('2、架空线路接地电阻测试'!$P$4:$P$250,"白云中心",'2、架空线路接地电阻测试'!$AE$4:$AE$250,"6月份已完成")</f>
        <v>0</v>
      </c>
      <c r="I10" s="323">
        <f>COUNTIFS('2、架空线路接地电阻测试'!$P$4:$P$250,"白云中心",'2、架空线路接地电阻测试'!$AE$4:$AE$250,"7月份已完成")</f>
        <v>0</v>
      </c>
      <c r="J10" s="323">
        <f>COUNTIFS('2、架空线路接地电阻测试'!$P$4:$P$250,"白云中心",'2、架空线路接地电阻测试'!$AE$4:$AE$250,"8月份已完成")</f>
        <v>0</v>
      </c>
      <c r="K10" s="323">
        <f>COUNTIFS('2、架空线路接地电阻测试'!$P$4:$P$250,"白云中心",'2、架空线路接地电阻测试'!$AE$4:$AE$250,"9月份已完成")</f>
        <v>3</v>
      </c>
      <c r="L10" s="323">
        <f>COUNTIFS('2、架空线路接地电阻测试'!$P$4:$P$250,"白云中心",'2、架空线路接地电阻测试'!$AE$4:$AE$250,"10月份已完成")</f>
        <v>5</v>
      </c>
      <c r="M10" s="323">
        <f>COUNTIFS('2、架空线路接地电阻测试'!$P$4:$P$250,"白云中心",'2、架空线路接地电阻测试'!$AE$4:$AE$250,"11月份已完成")</f>
        <v>0</v>
      </c>
      <c r="N10" s="323">
        <f>COUNTIFS('2、架空线路接地电阻测试'!$P$4:$P$250,"白云中心",'2、架空线路接地电阻测试'!$AE$4:$AE$250,"12月份已完成")</f>
        <v>0</v>
      </c>
    </row>
    <row r="11" customFormat="1" spans="1:14">
      <c r="A11" s="323"/>
      <c r="B11" s="323" t="s">
        <v>79</v>
      </c>
      <c r="C11" s="323">
        <f>COUNTIFS('2、架空线路接地电阻测试'!$P$4:$P$250,"从化中心",'2、架空线路接地电阻测试'!$AE$4:$AE$250,"1月份已完成")</f>
        <v>0</v>
      </c>
      <c r="D11" s="323">
        <f>COUNTIFS('2、架空线路接地电阻测试'!$P$4:$P$250,"从化中心",'2、架空线路接地电阻测试'!$AE$4:$AE$250,"2月份已完成")</f>
        <v>1</v>
      </c>
      <c r="E11" s="323">
        <f>COUNTIFS('2、架空线路接地电阻测试'!$P$4:$P$250,"从化中心",'2、架空线路接地电阻测试'!$AE$4:$AE$250,"3月份已完成")</f>
        <v>0</v>
      </c>
      <c r="F11" s="323">
        <f>COUNTIFS('2、架空线路接地电阻测试'!$P$4:$P$250,"从化中心",'2、架空线路接地电阻测试'!$AE$4:$AE$250,"4月份已完成")</f>
        <v>2</v>
      </c>
      <c r="G11" s="323">
        <f>COUNTIFS('2、架空线路接地电阻测试'!$P$4:$P$250,"从化中心",'2、架空线路接地电阻测试'!$AE$4:$AE$250,"5月份已完成")</f>
        <v>0</v>
      </c>
      <c r="H11" s="323">
        <f>COUNTIFS('2、架空线路接地电阻测试'!$P$4:$P$250,"从化中心",'2、架空线路接地电阻测试'!$AE$4:$AE$250,"6月份已完成")</f>
        <v>0</v>
      </c>
      <c r="I11" s="323">
        <f>COUNTIFS('2、架空线路接地电阻测试'!$P$4:$P$250,"从化中心",'2、架空线路接地电阻测试'!$AE$4:$AE$250,"7月份已完成")</f>
        <v>0</v>
      </c>
      <c r="J11" s="323">
        <f>COUNTIFS('2、架空线路接地电阻测试'!$P$4:$P$250,"从化中心",'2、架空线路接地电阻测试'!$AE$4:$AE$250,"8月份已完成")</f>
        <v>1</v>
      </c>
      <c r="K11" s="323">
        <f>COUNTIFS('2、架空线路接地电阻测试'!$P$4:$P$250,"从化中心",'2、架空线路接地电阻测试'!$AE$4:$AE$250,"9月份已完成")</f>
        <v>11</v>
      </c>
      <c r="L11" s="323">
        <f>COUNTIFS('2、架空线路接地电阻测试'!$P$4:$P$250,"从化中心",'2、架空线路接地电阻测试'!$AE$4:$AE$250,"10月份已完成")</f>
        <v>0</v>
      </c>
      <c r="M11" s="323">
        <f>COUNTIFS('2、架空线路接地电阻测试'!$P$4:$P$250,"从化中心",'2、架空线路接地电阻测试'!$AE$4:$AE$250,"11月份已完成")</f>
        <v>0</v>
      </c>
      <c r="N11" s="323">
        <f>COUNTIFS('2、架空线路接地电阻测试'!$P$4:$P$250,"从化中心",'2、架空线路接地电阻测试'!$AE$4:$AE$250,"12月份已完成")</f>
        <v>0</v>
      </c>
    </row>
    <row r="12" customFormat="1" spans="1:14">
      <c r="A12" s="323"/>
      <c r="B12" s="323" t="s">
        <v>80</v>
      </c>
      <c r="C12" s="323">
        <f>COUNTIFS('2、架空线路接地电阻测试'!$P$4:$P$250,"花都中心",'2、架空线路接地电阻测试'!$AE$4:$AE$250,"1月份已完成")</f>
        <v>0</v>
      </c>
      <c r="D12" s="323">
        <f>COUNTIFS('2、架空线路接地电阻测试'!$P$4:$P$250,"花都中心",'2、架空线路接地电阻测试'!$AE$4:$AE$250,"2月份已完成")</f>
        <v>0</v>
      </c>
      <c r="E12" s="323">
        <f>COUNTIFS('2、架空线路接地电阻测试'!$P$4:$P$250,"花都中心",'2、架空线路接地电阻测试'!$AE$4:$AE$250,"3月份已完成")</f>
        <v>0</v>
      </c>
      <c r="F12" s="323">
        <f>COUNTIFS('2、架空线路接地电阻测试'!$P$4:$P$250,"花都中心",'2、架空线路接地电阻测试'!$AE$4:$AE$250,"4月份已完成")</f>
        <v>0</v>
      </c>
      <c r="G12" s="323">
        <f>COUNTIFS('2、架空线路接地电阻测试'!$P$4:$P$250,"花都中心",'2、架空线路接地电阻测试'!$AE$4:$AE$250,"5月份已完成")</f>
        <v>0</v>
      </c>
      <c r="H12" s="323">
        <f>COUNTIFS('2、架空线路接地电阻测试'!$P$4:$P$250,"花都中心",'2、架空线路接地电阻测试'!$AE$4:$AE$250,"6月份已完成")</f>
        <v>0</v>
      </c>
      <c r="I12" s="323">
        <f>COUNTIFS('2、架空线路接地电阻测试'!$P$4:$P$250,"花都中心",'2、架空线路接地电阻测试'!$AE$4:$AE$250,"7月份已完成")</f>
        <v>7</v>
      </c>
      <c r="J12" s="323">
        <f>COUNTIFS('2、架空线路接地电阻测试'!$P$4:$P$250,"花都中心",'2、架空线路接地电阻测试'!$AE$4:$AE$250,"8月份已完成")</f>
        <v>4</v>
      </c>
      <c r="K12" s="323">
        <f>COUNTIFS('2、架空线路接地电阻测试'!$P$4:$P$250,"花都中心",'2、架空线路接地电阻测试'!$AE$4:$AE$250,"9月份已完成")</f>
        <v>1</v>
      </c>
      <c r="L12" s="323">
        <f>COUNTIFS('2、架空线路接地电阻测试'!$P$4:$P$250,"花都中心",'2、架空线路接地电阻测试'!$AE$4:$AE$250,"10月份已完成")</f>
        <v>5</v>
      </c>
      <c r="M12" s="323">
        <f>COUNTIFS('2、架空线路接地电阻测试'!$P$4:$P$250,"花都中心",'2、架空线路接地电阻测试'!$AE$4:$AE$250,"11月份已完成")</f>
        <v>0</v>
      </c>
      <c r="N12" s="323">
        <f>COUNTIFS('2、架空线路接地电阻测试'!$P$4:$P$250,"花都中心",'2、架空线路接地电阻测试'!$AE$4:$AE$250,"12月份已完成")</f>
        <v>0</v>
      </c>
    </row>
    <row r="13" customFormat="1" spans="1:14">
      <c r="A13" s="323"/>
      <c r="B13" s="323" t="s">
        <v>81</v>
      </c>
      <c r="C13" s="323">
        <f>COUNTIFS('2、架空线路接地电阻测试'!$P$4:$P$250,"天河中心",'2、架空线路接地电阻测试'!$AE$4:$AE$250,"1月份已完成")</f>
        <v>0</v>
      </c>
      <c r="D13" s="323">
        <f>COUNTIFS('2、架空线路接地电阻测试'!$P$4:$P$250,"天河中心",'2、架空线路接地电阻测试'!$AE$4:$AE$250,"2月份已完成")</f>
        <v>0</v>
      </c>
      <c r="E13" s="323">
        <f>COUNTIFS('2、架空线路接地电阻测试'!$P$4:$P$250,"天河中心",'2、架空线路接地电阻测试'!$AE$4:$AE$250,"3月份已完成")</f>
        <v>0</v>
      </c>
      <c r="F13" s="323">
        <f>COUNTIFS('2、架空线路接地电阻测试'!$P$4:$P$250,"天河中心",'2、架空线路接地电阻测试'!$AE$4:$AE$250,"4月份已完成")</f>
        <v>0</v>
      </c>
      <c r="G13" s="323">
        <f>COUNTIFS('2、架空线路接地电阻测试'!$P$4:$P$250,"天河中心",'2、架空线路接地电阻测试'!$AE$4:$AE$250,"5月份已完成")</f>
        <v>0</v>
      </c>
      <c r="H13" s="323">
        <f>COUNTIFS('2、架空线路接地电阻测试'!$P$4:$P$250,"天河中心",'2、架空线路接地电阻测试'!$AE$4:$AE$250,"6月份已完成")</f>
        <v>1</v>
      </c>
      <c r="I13" s="323">
        <f>COUNTIFS('2、架空线路接地电阻测试'!$P$4:$P$250,"天河中心",'2、架空线路接地电阻测试'!$AE$4:$AE$250,"7月份已完成")</f>
        <v>2</v>
      </c>
      <c r="J13" s="323">
        <f>COUNTIFS('2、架空线路接地电阻测试'!$P$4:$P$250,"天河中心",'2、架空线路接地电阻测试'!$AE$4:$AE$250,"8月份已完成")</f>
        <v>0</v>
      </c>
      <c r="K13" s="323">
        <f>COUNTIFS('2、架空线路接地电阻测试'!$P$4:$P$250,"天河中心",'2、架空线路接地电阻测试'!$AE$4:$AE$250,"9月份已完成")</f>
        <v>0</v>
      </c>
      <c r="L13" s="323">
        <f>COUNTIFS('2、架空线路接地电阻测试'!$P$4:$P$250,"天河中心",'2、架空线路接地电阻测试'!$AE$4:$AE$250,"10月份已完成")</f>
        <v>0</v>
      </c>
      <c r="M13" s="323">
        <f>COUNTIFS('2、架空线路接地电阻测试'!$P$4:$P$250,"天河中心",'2、架空线路接地电阻测试'!$AE$4:$AE$250,"11月份已完成")</f>
        <v>0</v>
      </c>
      <c r="N13" s="323">
        <f>COUNTIFS('2、架空线路接地电阻测试'!$P$4:$P$250,"天河中心",'2、架空线路接地电阻测试'!$AE$4:$AE$250,"12月份已完成")</f>
        <v>0</v>
      </c>
    </row>
    <row r="14" customFormat="1" spans="1:14">
      <c r="A14" s="323" t="s">
        <v>25</v>
      </c>
      <c r="B14" s="323" t="s">
        <v>78</v>
      </c>
      <c r="C14" s="323">
        <f>COUNTIFS('3、电缆线路交叉互联预试'!$M$4:$M$65,"白云中心",'3、电缆线路交叉互联预试'!$AJ$4:$AJ$65,"1月份已完成")</f>
        <v>1</v>
      </c>
      <c r="D14" s="323">
        <f>COUNTIFS('3、电缆线路交叉互联预试'!$M$4:$M$65,"白云中心",'3、电缆线路交叉互联预试'!$AJ$4:$AJ$65,"2月份已完成")</f>
        <v>1</v>
      </c>
      <c r="E14" s="323">
        <f>COUNTIFS('3、电缆线路交叉互联预试'!$M$4:$M$65,"白云中心",'3、电缆线路交叉互联预试'!$AJ$4:$AJ$65,"3月份已完成")</f>
        <v>4</v>
      </c>
      <c r="F14" s="323">
        <f>COUNTIFS('3、电缆线路交叉互联预试'!$M$4:$M$65,"白云中心",'3、电缆线路交叉互联预试'!$AJ$4:$AJ$65,"4月份已完成")</f>
        <v>4</v>
      </c>
      <c r="G14" s="323">
        <f>COUNTIFS('3、电缆线路交叉互联预试'!$M$4:$M$65,"白云中心",'3、电缆线路交叉互联预试'!$AJ$4:$AJ$65,"5月份已完成")</f>
        <v>3</v>
      </c>
      <c r="H14" s="323">
        <f>COUNTIFS('3、电缆线路交叉互联预试'!$M$4:$M$65,"白云中心",'3、电缆线路交叉互联预试'!$AJ$4:$AJ$65,"6月份已完成")</f>
        <v>1</v>
      </c>
      <c r="I14" s="323">
        <f>COUNTIFS('3、电缆线路交叉互联预试'!$M$4:$M$65,"白云中心",'3、电缆线路交叉互联预试'!$AJ$4:$AJ$65,"7月份已完成")</f>
        <v>0</v>
      </c>
      <c r="J14" s="323">
        <f>COUNTIFS('3、电缆线路交叉互联预试'!$M$4:$M$65,"白云中心",'3、电缆线路交叉互联预试'!$AJ$4:$AJ$65,"8月份已完成")</f>
        <v>2</v>
      </c>
      <c r="K14" s="323">
        <f>COUNTIFS('3、电缆线路交叉互联预试'!$M$4:$M$65,"白云中心",'3、电缆线路交叉互联预试'!$AJ$4:$AJ$65,"9月份已完成")</f>
        <v>2</v>
      </c>
      <c r="L14" s="323">
        <f>COUNTIFS('3、电缆线路交叉互联预试'!$M$4:$M$65,"白云中心",'3、电缆线路交叉互联预试'!$AJ$4:$AJ$65,"10月份已完成")</f>
        <v>1</v>
      </c>
      <c r="M14" s="323">
        <f>COUNTIFS('3、电缆线路交叉互联预试'!$M$4:$M$65,"白云中心",'3、电缆线路交叉互联预试'!$AJ$4:$AJ$65,"11月份已完成")</f>
        <v>0</v>
      </c>
      <c r="N14" s="323">
        <f>COUNTIFS('3、电缆线路交叉互联预试'!$M$4:$M$65,"白云中心",'3、电缆线路交叉互联预试'!$AJ$4:$AJ$65,"12月份已完成")</f>
        <v>0</v>
      </c>
    </row>
    <row r="15" customFormat="1" spans="1:14">
      <c r="A15" s="323"/>
      <c r="B15" s="323" t="s">
        <v>79</v>
      </c>
      <c r="C15" s="323">
        <f>COUNTIFS('3、电缆线路交叉互联预试'!$M$4:$M$65,"从化中心",'3、电缆线路交叉互联预试'!$AJ$4:$AJ$65,"1月份已完成")</f>
        <v>0</v>
      </c>
      <c r="D15" s="323">
        <f>COUNTIFS('3、电缆线路交叉互联预试'!$M$4:$M$65,"从化中心",'3、电缆线路交叉互联预试'!$AJ$4:$AJ$65,"2月份已完成")</f>
        <v>0</v>
      </c>
      <c r="E15" s="323">
        <f>COUNTIFS('3、电缆线路交叉互联预试'!$M$4:$M$65,"从化中心",'3、电缆线路交叉互联预试'!$AJ$4:$AJ$65,"3月份已完成")</f>
        <v>0</v>
      </c>
      <c r="F15" s="323">
        <f>COUNTIFS('3、电缆线路交叉互联预试'!$M$4:$M$65,"从化中心",'3、电缆线路交叉互联预试'!$AJ$4:$AJ$65,"4月份已完成")</f>
        <v>0</v>
      </c>
      <c r="G15" s="323">
        <f>COUNTIFS('3、电缆线路交叉互联预试'!$M$4:$M$65,"从化中心",'3、电缆线路交叉互联预试'!$AJ$4:$AJ$65,"5月份已完成")</f>
        <v>0</v>
      </c>
      <c r="H15" s="323">
        <f>COUNTIFS('3、电缆线路交叉互联预试'!$M$4:$M$65,"从化中心",'3、电缆线路交叉互联预试'!$AJ$4:$AJ$65,"6月份已完成")</f>
        <v>0</v>
      </c>
      <c r="I15" s="323">
        <f>COUNTIFS('3、电缆线路交叉互联预试'!$M$4:$M$65,"从化中心",'3、电缆线路交叉互联预试'!$AJ$4:$AJ$65,"7月份已完成")</f>
        <v>0</v>
      </c>
      <c r="J15" s="323">
        <f>COUNTIFS('3、电缆线路交叉互联预试'!$M$4:$M$65,"从化中心",'3、电缆线路交叉互联预试'!$AJ$4:$AJ$65,"8月份已完成")</f>
        <v>0</v>
      </c>
      <c r="K15" s="323">
        <f>COUNTIFS('3、电缆线路交叉互联预试'!$M$4:$M$65,"从化中心",'3、电缆线路交叉互联预试'!$AJ$4:$AJ$65,"9月份已完成")</f>
        <v>0</v>
      </c>
      <c r="L15" s="323">
        <f>COUNTIFS('3、电缆线路交叉互联预试'!$M$4:$M$65,"从化中心",'3、电缆线路交叉互联预试'!$AJ$4:$AJ$65,"10月份已完成")</f>
        <v>0</v>
      </c>
      <c r="M15" s="323">
        <f>COUNTIFS('3、电缆线路交叉互联预试'!$M$4:$M$65,"从化中心",'3、电缆线路交叉互联预试'!$AJ$4:$AJ$65,"11月份已完成")</f>
        <v>0</v>
      </c>
      <c r="N15" s="323">
        <f>COUNTIFS('3、电缆线路交叉互联预试'!$M$4:$M$65,"从化中心",'3、电缆线路交叉互联预试'!$AJ$4:$AJ$65,"12月份已完成")</f>
        <v>0</v>
      </c>
    </row>
    <row r="16" customFormat="1" spans="1:14">
      <c r="A16" s="323"/>
      <c r="B16" s="323" t="s">
        <v>80</v>
      </c>
      <c r="C16" s="323">
        <f>COUNTIFS('3、电缆线路交叉互联预试'!$M$4:$M$65,"花都中心",'3、电缆线路交叉互联预试'!$AJ$4:$AJ$65,"1月份已完成")</f>
        <v>1</v>
      </c>
      <c r="D16" s="323">
        <f>COUNTIFS('3、电缆线路交叉互联预试'!$M$4:$M$65,"花都中心",'3、电缆线路交叉互联预试'!$AJ$4:$AJ$65,"2月份已完成")</f>
        <v>0</v>
      </c>
      <c r="E16" s="323">
        <f>COUNTIFS('3、电缆线路交叉互联预试'!$M$4:$M$65,"花都中心",'3、电缆线路交叉互联预试'!$AJ$4:$AJ$65,"3月份已完成")</f>
        <v>2</v>
      </c>
      <c r="F16" s="323">
        <f>COUNTIFS('3、电缆线路交叉互联预试'!$M$4:$M$65,"花都中心",'3、电缆线路交叉互联预试'!$AJ$4:$AJ$65,"4月份已完成")</f>
        <v>1</v>
      </c>
      <c r="G16" s="323">
        <f>COUNTIFS('3、电缆线路交叉互联预试'!$M$4:$M$65,"花都中心",'3、电缆线路交叉互联预试'!$AJ$4:$AJ$65,"5月份已完成")</f>
        <v>3</v>
      </c>
      <c r="H16" s="323">
        <f>COUNTIFS('3、电缆线路交叉互联预试'!$M$4:$M$65,"花都中心",'3、电缆线路交叉互联预试'!$AJ$4:$AJ$65,"6月份已完成")</f>
        <v>0</v>
      </c>
      <c r="I16" s="323">
        <f>COUNTIFS('3、电缆线路交叉互联预试'!$M$4:$M$65,"花都中心",'3、电缆线路交叉互联预试'!$AJ$4:$AJ$65,"7月份已完成")</f>
        <v>0</v>
      </c>
      <c r="J16" s="323">
        <f>COUNTIFS('3、电缆线路交叉互联预试'!$M$4:$M$65,"花都中心",'3、电缆线路交叉互联预试'!$AJ$4:$AJ$65,"8月份已完成")</f>
        <v>1</v>
      </c>
      <c r="K16" s="323">
        <f>COUNTIFS('3、电缆线路交叉互联预试'!$M$4:$M$65,"花都中心",'3、电缆线路交叉互联预试'!$AJ$4:$AJ$65,"9月份已完成")</f>
        <v>4</v>
      </c>
      <c r="L16" s="323">
        <f>COUNTIFS('3、电缆线路交叉互联预试'!$M$4:$M$65,"花都中心",'3、电缆线路交叉互联预试'!$AJ$4:$AJ$65,"10月份已完成")</f>
        <v>3</v>
      </c>
      <c r="M16" s="323">
        <f>COUNTIFS('3、电缆线路交叉互联预试'!$M$4:$M$65,"花都中心",'3、电缆线路交叉互联预试'!$AJ$4:$AJ$65,"11月份已完成")</f>
        <v>0</v>
      </c>
      <c r="N16" s="323">
        <f>COUNTIFS('3、电缆线路交叉互联预试'!$M$4:$M$65,"花都中心",'3、电缆线路交叉互联预试'!$AJ$4:$AJ$65,"12月份已完成")</f>
        <v>0</v>
      </c>
    </row>
    <row r="17" customFormat="1" spans="1:14">
      <c r="A17" s="323"/>
      <c r="B17" s="323" t="s">
        <v>81</v>
      </c>
      <c r="C17" s="323">
        <f>COUNTIFS('3、电缆线路交叉互联预试'!$M$4:$M$65,"天河中心",'3、电缆线路交叉互联预试'!$AJ$4:$AJ$65,"1月份已完成")</f>
        <v>3</v>
      </c>
      <c r="D17" s="323">
        <f>COUNTIFS('3、电缆线路交叉互联预试'!$M$4:$M$65,"天河中心",'3、电缆线路交叉互联预试'!$AJ$4:$AJ$65,"2月份已完成")</f>
        <v>2</v>
      </c>
      <c r="E17" s="323">
        <f>COUNTIFS('3、电缆线路交叉互联预试'!$M$4:$M$65,"天河中心",'3、电缆线路交叉互联预试'!$AJ$4:$AJ$65,"3月份已完成")</f>
        <v>4</v>
      </c>
      <c r="F17" s="323">
        <f>COUNTIFS('3、电缆线路交叉互联预试'!$M$4:$M$65,"天河中心",'3、电缆线路交叉互联预试'!$AJ$4:$AJ$65,"4月份已完成")</f>
        <v>1</v>
      </c>
      <c r="G17" s="323">
        <f>COUNTIFS('3、电缆线路交叉互联预试'!$M$4:$M$65,"天河中心",'3、电缆线路交叉互联预试'!$AJ$4:$AJ$65,"5月份已完成")</f>
        <v>1</v>
      </c>
      <c r="H17" s="323">
        <f>COUNTIFS('3、电缆线路交叉互联预试'!$M$4:$M$65,"天河中心",'3、电缆线路交叉互联预试'!$AJ$4:$AJ$65,"6月份已完成")</f>
        <v>0</v>
      </c>
      <c r="I17" s="323">
        <f>COUNTIFS('3、电缆线路交叉互联预试'!$M$4:$M$65,"天河中心",'3、电缆线路交叉互联预试'!$AJ$4:$AJ$65,"7月份已完成")</f>
        <v>0</v>
      </c>
      <c r="J17" s="323">
        <f>COUNTIFS('3、电缆线路交叉互联预试'!$M$4:$M$65,"天河中心",'3、电缆线路交叉互联预试'!$AJ$4:$AJ$65,"8月份已完成")</f>
        <v>0</v>
      </c>
      <c r="K17" s="323">
        <f>COUNTIFS('3、电缆线路交叉互联预试'!$M$4:$M$65,"天河中心",'3、电缆线路交叉互联预试'!$AJ$4:$AJ$65,"9月份已完成")</f>
        <v>0</v>
      </c>
      <c r="L17" s="323">
        <f>COUNTIFS('3、电缆线路交叉互联预试'!$M$4:$M$65,"天河中心",'3、电缆线路交叉互联预试'!$AJ$4:$AJ$65,"10月份已完成")</f>
        <v>1</v>
      </c>
      <c r="M17" s="323">
        <f>COUNTIFS('3、电缆线路交叉互联预试'!$M$4:$M$65,"天河中心",'3、电缆线路交叉互联预试'!$AJ$4:$AJ$65,"11月份已完成")</f>
        <v>0</v>
      </c>
      <c r="N17" s="323">
        <f>COUNTIFS('3、电缆线路交叉互联预试'!$M$4:$M$65,"天河中心",'3、电缆线路交叉互联预试'!$AJ$4:$AJ$65,"12月份已完成")</f>
        <v>0</v>
      </c>
    </row>
    <row r="18" customFormat="1" spans="1:14">
      <c r="A18" s="323" t="s">
        <v>30</v>
      </c>
      <c r="B18" s="323" t="s">
        <v>78</v>
      </c>
      <c r="C18" s="323">
        <f>COUNTIFS('4、终端场避雷器试验'!$N$4:$N$97,"白云中心",'4、终端场避雷器试验'!$AA$4:$AA$97,"1月份已完成")</f>
        <v>1</v>
      </c>
      <c r="D18" s="323">
        <f>COUNTIFS('4、终端场避雷器试验'!$N$4:$N$97,"白云中心",'4、终端场避雷器试验'!$AA$4:$AA$97,"2月份已完成")</f>
        <v>6</v>
      </c>
      <c r="E18" s="323">
        <f>COUNTIFS('4、终端场避雷器试验'!$N$4:$N$97,"白云中心",'4、终端场避雷器试验'!$AA$4:$AA$97,"3月份已完成")</f>
        <v>15</v>
      </c>
      <c r="F18" s="323">
        <f>COUNTIFS('4、终端场避雷器试验'!$N$4:$N$97,"白云中心",'4、终端场避雷器试验'!$AA$4:$AA$97,"4月份已完成")</f>
        <v>2</v>
      </c>
      <c r="G18" s="323">
        <f>COUNTIFS('4、终端场避雷器试验'!$N$4:$N$97,"白云中心",'4、终端场避雷器试验'!$AA$4:$AA$97,"5月份已完成")</f>
        <v>1</v>
      </c>
      <c r="H18" s="323">
        <f>COUNTIFS('4、终端场避雷器试验'!$N$4:$N$97,"白云中心",'4、终端场避雷器试验'!$AA$4:$AA$97,"6月份已完成")</f>
        <v>1</v>
      </c>
      <c r="I18" s="323">
        <f>COUNTIFS('4、终端场避雷器试验'!$N$4:$N$97,"白云中心",'4、终端场避雷器试验'!$AA$4:$AA$97,"7月份已完成")</f>
        <v>0</v>
      </c>
      <c r="J18" s="323">
        <f>COUNTIFS('4、终端场避雷器试验'!$N$4:$N$97,"白云中心",'4、终端场避雷器试验'!$AA$4:$AA$97,"8月份已完成")</f>
        <v>2</v>
      </c>
      <c r="K18" s="323">
        <f>COUNTIFS('4、终端场避雷器试验'!$N$4:$N$97,"白云中心",'4、终端场避雷器试验'!$AA$4:$AA$97,"9月份已完成")</f>
        <v>2</v>
      </c>
      <c r="L18" s="323">
        <f>COUNTIFS('4、终端场避雷器试验'!$N$4:$N$97,"白云中心",'4、终端场避雷器试验'!$AA$4:$AA$97,"10月份已完成")</f>
        <v>1</v>
      </c>
      <c r="M18" s="323">
        <f>COUNTIFS('4、终端场避雷器试验'!$N$4:$N$97,"白云中心",'4、终端场避雷器试验'!$AA$4:$AA$97,"11月份已完成")</f>
        <v>0</v>
      </c>
      <c r="N18" s="323">
        <f>COUNTIFS('4、终端场避雷器试验'!$N$4:$N$97,"白云中心",'4、终端场避雷器试验'!$AA$4:$AA$97,"12月份已完成")</f>
        <v>0</v>
      </c>
    </row>
    <row r="19" customFormat="1" spans="1:14">
      <c r="A19" s="323"/>
      <c r="B19" s="323" t="s">
        <v>79</v>
      </c>
      <c r="C19" s="323">
        <f>COUNTIFS('4、终端场避雷器试验'!$N$4:$N$97,"从化中心",'4、终端场避雷器试验'!$AA$4:$AA$97,"1月份已完成")</f>
        <v>0</v>
      </c>
      <c r="D19" s="323">
        <f>COUNTIFS('4、终端场避雷器试验'!$N$4:$N$97,"从化中心",'4、终端场避雷器试验'!$AA$4:$AA$97,"2月份已完成")</f>
        <v>0</v>
      </c>
      <c r="E19" s="323">
        <f>COUNTIFS('4、终端场避雷器试验'!$N$4:$N$97,"从化中心",'4、终端场避雷器试验'!$AA$4:$AA$97,"3月份已完成")</f>
        <v>0</v>
      </c>
      <c r="F19" s="323">
        <f>COUNTIFS('4、终端场避雷器试验'!$N$4:$N$97,"从化中心",'4、终端场避雷器试验'!$AA$4:$AA$97,"4月份已完成")</f>
        <v>0</v>
      </c>
      <c r="G19" s="323">
        <f>COUNTIFS('4、终端场避雷器试验'!$N$4:$N$97,"从化中心",'4、终端场避雷器试验'!$AA$4:$AA$97,"5月份已完成")</f>
        <v>0</v>
      </c>
      <c r="H19" s="323">
        <f>COUNTIFS('4、终端场避雷器试验'!$N$4:$N$97,"从化中心",'4、终端场避雷器试验'!$AA$4:$AA$97,"6月份已完成")</f>
        <v>0</v>
      </c>
      <c r="I19" s="323">
        <f>COUNTIFS('4、终端场避雷器试验'!$N$4:$N$97,"从化中心",'4、终端场避雷器试验'!$AA$4:$AA$97,"7月份已完成")</f>
        <v>0</v>
      </c>
      <c r="J19" s="323">
        <f>COUNTIFS('4、终端场避雷器试验'!$N$4:$N$97,"从化中心",'4、终端场避雷器试验'!$AA$4:$AA$97,"8月份已完成")</f>
        <v>0</v>
      </c>
      <c r="K19" s="323">
        <f>COUNTIFS('4、终端场避雷器试验'!$N$4:$N$97,"从化中心",'4、终端场避雷器试验'!$AA$4:$AA$97,"9月份已完成")</f>
        <v>0</v>
      </c>
      <c r="L19" s="323">
        <f>COUNTIFS('4、终端场避雷器试验'!$N$4:$N$97,"从化中心",'4、终端场避雷器试验'!$AA$4:$AA$97,"10月份已完成")</f>
        <v>0</v>
      </c>
      <c r="M19" s="323">
        <f>COUNTIFS('4、终端场避雷器试验'!$N$4:$N$97,"从化中心",'4、终端场避雷器试验'!$AA$4:$AA$97,"11月份已完成")</f>
        <v>0</v>
      </c>
      <c r="N19" s="323">
        <f>COUNTIFS('4、终端场避雷器试验'!$N$4:$N$97,"从化中心",'4、终端场避雷器试验'!$AA$4:$AA$97,"12月份已完成")</f>
        <v>0</v>
      </c>
    </row>
    <row r="20" customFormat="1" spans="1:14">
      <c r="A20" s="323"/>
      <c r="B20" s="323" t="s">
        <v>80</v>
      </c>
      <c r="C20" s="323">
        <f>COUNTIFS('4、终端场避雷器试验'!$N$4:$N$97,"花都中心",'4、终端场避雷器试验'!$AA$4:$AA$97,"1月份已完成")</f>
        <v>1</v>
      </c>
      <c r="D20" s="323">
        <f>COUNTIFS('4、终端场避雷器试验'!$N$4:$N$97,"花都中心",'4、终端场避雷器试验'!$AA$4:$AA$97,"2月份已完成")</f>
        <v>0</v>
      </c>
      <c r="E20" s="323">
        <f>COUNTIFS('4、终端场避雷器试验'!$N$4:$N$97,"花都中心",'4、终端场避雷器试验'!$AA$4:$AA$97,"3月份已完成")</f>
        <v>9</v>
      </c>
      <c r="F20" s="323">
        <f>COUNTIFS('4、终端场避雷器试验'!$N$4:$N$97,"花都中心",'4、终端场避雷器试验'!$AA$4:$AA$97,"4月份已完成")</f>
        <v>3</v>
      </c>
      <c r="G20" s="323">
        <f>COUNTIFS('4、终端场避雷器试验'!$N$4:$N$97,"花都中心",'4、终端场避雷器试验'!$AA$4:$AA$97,"5月份已完成")</f>
        <v>1</v>
      </c>
      <c r="H20" s="323">
        <f>COUNTIFS('4、终端场避雷器试验'!$N$4:$N$97,"花都中心",'4、终端场避雷器试验'!$AA$4:$AA$97,"6月份已完成")</f>
        <v>0</v>
      </c>
      <c r="I20" s="323">
        <f>COUNTIFS('4、终端场避雷器试验'!$N$4:$N$97,"花都中心",'4、终端场避雷器试验'!$AA$4:$AA$97,"7月份已完成")</f>
        <v>0</v>
      </c>
      <c r="J20" s="323">
        <f>COUNTIFS('4、终端场避雷器试验'!$N$4:$N$97,"花都中心",'4、终端场避雷器试验'!$AA$4:$AA$97,"8月份已完成")</f>
        <v>0</v>
      </c>
      <c r="K20" s="323">
        <f>COUNTIFS('4、终端场避雷器试验'!$N$4:$N$97,"花都中心",'4、终端场避雷器试验'!$AA$4:$AA$97,"9月份已完成")</f>
        <v>2</v>
      </c>
      <c r="L20" s="323">
        <f>COUNTIFS('4、终端场避雷器试验'!$N$4:$N$97,"花都中心",'4、终端场避雷器试验'!$AA$4:$AA$97,"10月份已完成")</f>
        <v>3</v>
      </c>
      <c r="M20" s="323">
        <f>COUNTIFS('4、终端场避雷器试验'!$N$4:$N$97,"花都中心",'4、终端场避雷器试验'!$AA$4:$AA$97,"11月份已完成")</f>
        <v>0</v>
      </c>
      <c r="N20" s="323">
        <f>COUNTIFS('4、终端场避雷器试验'!$N$4:$N$97,"花都中心",'4、终端场避雷器试验'!$AA$4:$AA$97,"12月份已完成")</f>
        <v>0</v>
      </c>
    </row>
    <row r="21" customFormat="1" spans="1:14">
      <c r="A21" s="323"/>
      <c r="B21" s="323" t="s">
        <v>81</v>
      </c>
      <c r="C21" s="323">
        <f>COUNTIFS('4、终端场避雷器试验'!$N$4:$N$97,"天河中心",'4、终端场避雷器试验'!$AA$4:$AA$97,"1月份已完成")</f>
        <v>0</v>
      </c>
      <c r="D21" s="323">
        <f>COUNTIFS('4、终端场避雷器试验'!$N$4:$N$97,"天河中心",'4、终端场避雷器试验'!$AA$4:$AA$97,"2月份已完成")</f>
        <v>0</v>
      </c>
      <c r="E21" s="323">
        <f>COUNTIFS('4、终端场避雷器试验'!$N$4:$N$97,"天河中心",'4、终端场避雷器试验'!$AA$4:$AA$97,"3月份已完成")</f>
        <v>0</v>
      </c>
      <c r="F21" s="323">
        <f>COUNTIFS('4、终端场避雷器试验'!$N$4:$N$97,"天河中心",'4、终端场避雷器试验'!$AA$4:$AA$97,"4月份已完成")</f>
        <v>2</v>
      </c>
      <c r="G21" s="323">
        <f>COUNTIFS('4、终端场避雷器试验'!$N$4:$N$97,"天河中心",'4、终端场避雷器试验'!$AA$4:$AA$97,"5月份已完成")</f>
        <v>22</v>
      </c>
      <c r="H21" s="323">
        <f>COUNTIFS('4、终端场避雷器试验'!$N$4:$N$97,"天河中心",'4、终端场避雷器试验'!$AA$4:$AA$97,"6月份已完成")</f>
        <v>0</v>
      </c>
      <c r="I21" s="323">
        <f>COUNTIFS('4、终端场避雷器试验'!$N$4:$N$97,"天河中心",'4、终端场避雷器试验'!$AA$4:$AA$97,"7月份已完成")</f>
        <v>0</v>
      </c>
      <c r="J21" s="323">
        <f>COUNTIFS('4、终端场避雷器试验'!$N$4:$N$97,"天河中心",'4、终端场避雷器试验'!$AA$4:$AA$97,"8月份已完成")</f>
        <v>0</v>
      </c>
      <c r="K21" s="323">
        <f>COUNTIFS('4、终端场避雷器试验'!$N$4:$N$97,"天河中心",'4、终端场避雷器试验'!$AA$4:$AA$97,"9月份已完成")</f>
        <v>0</v>
      </c>
      <c r="L21" s="323">
        <f>COUNTIFS('4、终端场避雷器试验'!$N$4:$N$97,"天河中心",'4、终端场避雷器试验'!$AA$4:$AA$97,"10月份已完成")</f>
        <v>1</v>
      </c>
      <c r="M21" s="323">
        <f>COUNTIFS('4、终端场避雷器试验'!$N$4:$N$97,"天河中心",'4、终端场避雷器试验'!$AA$4:$AA$97,"11月份已完成")</f>
        <v>0</v>
      </c>
      <c r="N21" s="323">
        <f>COUNTIFS('4、终端场避雷器试验'!$N$4:$N$97,"天河中心",'4、终端场避雷器试验'!$AA$4:$AA$97,"12月份已完成")</f>
        <v>0</v>
      </c>
    </row>
    <row r="22" customFormat="1" spans="1:14">
      <c r="A22" s="323" t="s">
        <v>35</v>
      </c>
      <c r="B22" s="323" t="s">
        <v>78</v>
      </c>
      <c r="C22" s="323">
        <f>COUNTIFS('5、电缆护套环流检测'!$L$4:$L$815,"白云中心",'5、电缆护套环流检测'!$Y$4:$Y$815,"1月份已完成")</f>
        <v>91</v>
      </c>
      <c r="D22" s="323">
        <f>COUNTIFS('5、电缆护套环流检测'!$L$4:$L$815,"白云中心",'5、电缆护套环流检测'!$Y$4:$Y$815,"2月份已完成")</f>
        <v>5</v>
      </c>
      <c r="E22" s="323">
        <f>COUNTIFS('5、电缆护套环流检测'!$L$4:$L$815,"白云中心",'5、电缆护套环流检测'!$Y$4:$Y$815,"3月份已完成")</f>
        <v>29</v>
      </c>
      <c r="F22" s="323">
        <f>COUNTIFS('5、电缆护套环流检测'!$L$4:$L$815,"白云中心",'5、电缆护套环流检测'!$Y$4:$Y$815,"4月份已完成")</f>
        <v>9</v>
      </c>
      <c r="G22" s="323">
        <f>COUNTIFS('5、电缆护套环流检测'!$L$4:$L$815,"白云中心",'5、电缆护套环流检测'!$Y$4:$Y$815,"5月份已完成")</f>
        <v>14</v>
      </c>
      <c r="H22" s="323">
        <f>COUNTIFS('5、电缆护套环流检测'!$L$4:$L$815,"白云中心",'5、电缆护套环流检测'!$Y$4:$Y$815,"6月份已完成")</f>
        <v>20</v>
      </c>
      <c r="I22" s="323">
        <f>COUNTIFS('5、电缆护套环流检测'!$L$4:$L$815,"白云中心",'5、电缆护套环流检测'!$Y$4:$Y$815,"7月份已完成")</f>
        <v>66</v>
      </c>
      <c r="J22" s="323">
        <f>COUNTIFS('5、电缆护套环流检测'!$L$4:$L$815,"白云中心",'5、电缆护套环流检测'!$Y$4:$Y$815,"8月份已完成")</f>
        <v>7</v>
      </c>
      <c r="K22" s="323">
        <f>COUNTIFS('5、电缆护套环流检测'!$L$4:$L$815,"白云中心",'5、电缆护套环流检测'!$Y$4:$Y$815,"9月份已完成")</f>
        <v>30</v>
      </c>
      <c r="L22" s="323">
        <f>COUNTIFS('5、电缆护套环流检测'!$L$4:$L$815,"白云中心",'5、电缆护套环流检测'!$Y$4:$Y$815,"10月份已完成")</f>
        <v>16</v>
      </c>
      <c r="M22" s="323">
        <f>COUNTIFS('5、电缆护套环流检测'!$L$4:$L$815,"白云中心",'5、电缆护套环流检测'!$Y$4:$Y$815,"11月份已完成")</f>
        <v>0</v>
      </c>
      <c r="N22" s="323">
        <f>COUNTIFS('5、电缆护套环流检测'!$L$4:$L$815,"白云中心",'5、电缆护套环流检测'!$Y$4:$Y$815,"12月份已完成")</f>
        <v>0</v>
      </c>
    </row>
    <row r="23" customFormat="1" spans="1:14">
      <c r="A23" s="323"/>
      <c r="B23" s="323" t="s">
        <v>79</v>
      </c>
      <c r="C23" s="323">
        <f>COUNTIFS('5、电缆护套环流检测'!$L$4:$L$815,"从化中心",'5、电缆护套环流检测'!$Y$4:$Y$815,"1月份已完成")</f>
        <v>0</v>
      </c>
      <c r="D23" s="323">
        <f>COUNTIFS('5、电缆护套环流检测'!$L$4:$L$815,"从化中心",'5、电缆护套环流检测'!$Y$4:$Y$815,"2月份已完成")</f>
        <v>0</v>
      </c>
      <c r="E23" s="323">
        <f>COUNTIFS('5、电缆护套环流检测'!$L$4:$L$815,"从化中心",'5、电缆护套环流检测'!$Y$4:$Y$815,"3月份已完成")</f>
        <v>0</v>
      </c>
      <c r="F23" s="323">
        <f>COUNTIFS('5、电缆护套环流检测'!$L$4:$L$815,"从化中心",'5、电缆护套环流检测'!$Y$4:$Y$815,"4月份已完成")</f>
        <v>0</v>
      </c>
      <c r="G23" s="323">
        <f>COUNTIFS('5、电缆护套环流检测'!$L$4:$L$815,"从化中心",'5、电缆护套环流检测'!$Y$4:$Y$815,"5月份已完成")</f>
        <v>6</v>
      </c>
      <c r="H23" s="323">
        <f>COUNTIFS('5、电缆护套环流检测'!$L$4:$L$815,"从化中心",'5、电缆护套环流检测'!$Y$4:$Y$815,"6月份已完成")</f>
        <v>9</v>
      </c>
      <c r="I23" s="323">
        <f>COUNTIFS('5、电缆护套环流检测'!$L$4:$L$815,"从化中心",'5、电缆护套环流检测'!$Y$4:$Y$815,"7月份已完成")</f>
        <v>0</v>
      </c>
      <c r="J23" s="323">
        <f>COUNTIFS('5、电缆护套环流检测'!$L$4:$L$815,"从化中心",'5、电缆护套环流检测'!$Y$4:$Y$815,"8月份已完成")</f>
        <v>0</v>
      </c>
      <c r="K23" s="323">
        <f>COUNTIFS('5、电缆护套环流检测'!$L$4:$L$815,"从化中心",'5、电缆护套环流检测'!$Y$4:$Y$815,"9月份已完成")</f>
        <v>0</v>
      </c>
      <c r="L23" s="323">
        <f>COUNTIFS('5、电缆护套环流检测'!$L$4:$L$815,"从化中心",'5、电缆护套环流检测'!$Y$4:$Y$815,"10月份已完成")</f>
        <v>0</v>
      </c>
      <c r="M23" s="323">
        <f>COUNTIFS('5、电缆护套环流检测'!$L$4:$L$815,"从化中心",'5、电缆护套环流检测'!$Y$4:$Y$815,"11月份已完成")</f>
        <v>0</v>
      </c>
      <c r="N23" s="323">
        <f>COUNTIFS('5、电缆护套环流检测'!$L$4:$L$815,"从化中心",'5、电缆护套环流检测'!$Y$4:$Y$815,"12月份已完成")</f>
        <v>0</v>
      </c>
    </row>
    <row r="24" customFormat="1" spans="1:14">
      <c r="A24" s="323"/>
      <c r="B24" s="323" t="s">
        <v>80</v>
      </c>
      <c r="C24" s="323">
        <f>COUNTIFS('5、电缆护套环流检测'!$L$4:$L$815,"花都中心",'5、电缆护套环流检测'!$Y$4:$Y$815,"1月份已完成")</f>
        <v>13</v>
      </c>
      <c r="D24" s="323">
        <f>COUNTIFS('5、电缆护套环流检测'!$L$4:$L$815,"花都中心",'5、电缆护套环流检测'!$Y$4:$Y$815,"2月份已完成")</f>
        <v>8</v>
      </c>
      <c r="E24" s="323">
        <f>COUNTIFS('5、电缆护套环流检测'!$L$4:$L$815,"花都中心",'5、电缆护套环流检测'!$Y$4:$Y$815,"3月份已完成")</f>
        <v>0</v>
      </c>
      <c r="F24" s="323">
        <f>COUNTIFS('5、电缆护套环流检测'!$L$4:$L$815,"花都中心",'5、电缆护套环流检测'!$Y$4:$Y$815,"4月份已完成")</f>
        <v>21</v>
      </c>
      <c r="G24" s="323">
        <f>COUNTIFS('5、电缆护套环流检测'!$L$4:$L$815,"花都中心",'5、电缆护套环流检测'!$Y$4:$Y$815,"5月份已完成")</f>
        <v>33</v>
      </c>
      <c r="H24" s="323">
        <f>COUNTIFS('5、电缆护套环流检测'!$L$4:$L$815,"花都中心",'5、电缆护套环流检测'!$Y$4:$Y$815,"6月份已完成")</f>
        <v>5</v>
      </c>
      <c r="I24" s="323">
        <f>COUNTIFS('5、电缆护套环流检测'!$L$4:$L$815,"花都中心",'5、电缆护套环流检测'!$Y$4:$Y$815,"7月份已完成")</f>
        <v>0</v>
      </c>
      <c r="J24" s="323">
        <f>COUNTIFS('5、电缆护套环流检测'!$L$4:$L$815,"花都中心",'5、电缆护套环流检测'!$Y$4:$Y$815,"8月份已完成")</f>
        <v>6</v>
      </c>
      <c r="K24" s="323">
        <f>COUNTIFS('5、电缆护套环流检测'!$L$4:$L$815,"花都中心",'5、电缆护套环流检测'!$Y$4:$Y$815,"9月份已完成")</f>
        <v>11</v>
      </c>
      <c r="L24" s="323">
        <f>COUNTIFS('5、电缆护套环流检测'!$L$4:$L$815,"花都中心",'5、电缆护套环流检测'!$Y$4:$Y$815,"10月份已完成")</f>
        <v>10</v>
      </c>
      <c r="M24" s="323">
        <f>COUNTIFS('5、电缆护套环流检测'!$L$4:$L$815,"花都中心",'5、电缆护套环流检测'!$Y$4:$Y$815,"12月份已完成")</f>
        <v>0</v>
      </c>
      <c r="N24" s="323">
        <f>COUNTIFS('5、电缆护套环流检测'!$L$4:$L$815,"花都中心",'5、电缆护套环流检测'!$Y$4:$Y$815,"12月份已完成")</f>
        <v>0</v>
      </c>
    </row>
    <row r="25" customFormat="1" spans="1:14">
      <c r="A25" s="323"/>
      <c r="B25" s="323" t="s">
        <v>81</v>
      </c>
      <c r="C25" s="323">
        <f>COUNTIFS('5、电缆护套环流检测'!$L$4:$L$815,"天河中心",'5、电缆护套环流检测'!$Y$4:$Y$815,"1月份已完成")</f>
        <v>61</v>
      </c>
      <c r="D25" s="323">
        <f>COUNTIFS('5、电缆护套环流检测'!$L$4:$L$815,"天河中心",'5、电缆护套环流检测'!$Y$4:$Y$815,"2月份已完成")</f>
        <v>6</v>
      </c>
      <c r="E25" s="323">
        <f>COUNTIFS('5、电缆护套环流检测'!$L$4:$L$815,"天河中心",'5、电缆护套环流检测'!$Y$4:$Y$815,"3月份已完成")</f>
        <v>42</v>
      </c>
      <c r="F25" s="323">
        <f>COUNTIFS('5、电缆护套环流检测'!$L$4:$L$815,"天河中心",'5、电缆护套环流检测'!$Y$4:$Y$815,"4月份已完成")</f>
        <v>2</v>
      </c>
      <c r="G25" s="323">
        <f>COUNTIFS('5、电缆护套环流检测'!$L$4:$L$815,"天河中心",'5、电缆护套环流检测'!$Y$4:$Y$815,"5月份已完成")</f>
        <v>42</v>
      </c>
      <c r="H25" s="323">
        <f>COUNTIFS('5、电缆护套环流检测'!$L$4:$L$815,"天河中心",'5、电缆护套环流检测'!$Y$4:$Y$815,"6月份已完成")</f>
        <v>2</v>
      </c>
      <c r="I25" s="323">
        <f>COUNTIFS('5、电缆护套环流检测'!$L$4:$L$815,"天河中心",'5、电缆护套环流检测'!$Y$4:$Y$815,"7月份已完成")</f>
        <v>64</v>
      </c>
      <c r="J25" s="323">
        <f>COUNTIFS('5、电缆护套环流检测'!$L$4:$L$815,"天河中心",'5、电缆护套环流检测'!$Y$4:$Y$815,"8月份已完成")</f>
        <v>2</v>
      </c>
      <c r="K25" s="323">
        <f>COUNTIFS('5、电缆护套环流检测'!$L$4:$L$815,"天河中心",'5、电缆护套环流检测'!$Y$4:$Y$815,"9月份已完成")</f>
        <v>38</v>
      </c>
      <c r="L25" s="323">
        <f>COUNTIFS('5、电缆护套环流检测'!$L$4:$L$815,"天河中心",'5、电缆护套环流检测'!$Y$4:$Y$815,"10月份已完成")</f>
        <v>6</v>
      </c>
      <c r="M25" s="323">
        <f>COUNTIFS('5、电缆护套环流检测'!$L$4:$L$815,"天河中心",'5、电缆护套环流检测'!$Y$4:$Y$815,"11月份已完成")</f>
        <v>0</v>
      </c>
      <c r="N25" s="323">
        <f>COUNTIFS('5、电缆护套环流检测'!$L$4:$L$815,"天河中心",'5、电缆护套环流检测'!$Y$4:$Y$815,"12月份已完成")</f>
        <v>0</v>
      </c>
    </row>
    <row r="26" customFormat="1" spans="1:14">
      <c r="A26" s="323" t="s">
        <v>40</v>
      </c>
      <c r="B26" s="323" t="s">
        <v>78</v>
      </c>
      <c r="C26" s="323">
        <f>COUNTIFS('6、电缆终端红外检测'!$L$4:$L$658,"白云中心",'6、电缆终端红外检测'!$Y$4:$Y$658,"1月份已完成")</f>
        <v>68</v>
      </c>
      <c r="D26" s="323">
        <f>COUNTIFS('6、电缆终端红外检测'!$L$4:$L$658,"白云中心",'6、电缆终端红外检测'!$Y$4:$Y$658,"2月份已完成")</f>
        <v>6</v>
      </c>
      <c r="E26" s="323">
        <f>COUNTIFS('6、电缆终端红外检测'!$L$4:$L$658,"白云中心",'6、电缆终端红外检测'!$Y$4:$Y$658,"3月份已完成")</f>
        <v>20</v>
      </c>
      <c r="F26" s="323">
        <f>COUNTIFS('6、电缆终端红外检测'!$L$4:$L$658,"白云中心",'6、电缆终端红外检测'!$Y$4:$Y$658,"4月份已完成")</f>
        <v>9</v>
      </c>
      <c r="G26" s="323">
        <f>COUNTIFS('6、电缆终端红外检测'!$L$4:$L$658,"白云中心",'6、电缆终端红外检测'!$Y$4:$Y$658,"5月份已完成")</f>
        <v>11</v>
      </c>
      <c r="H26" s="323">
        <f>COUNTIFS('6、电缆终端红外检测'!$L$4:$L$658,"白云中心",'6、电缆终端红外检测'!$Y$4:$Y$658,"6月份已完成")</f>
        <v>21</v>
      </c>
      <c r="I26" s="323">
        <f>COUNTIFS('6、电缆终端红外检测'!$L$4:$L$658,"白云中心",'6、电缆终端红外检测'!$Y$4:$Y$658,"7月份已完成")</f>
        <v>45</v>
      </c>
      <c r="J26" s="323">
        <f>COUNTIFS('6、电缆终端红外检测'!$L$4:$L$658,"白云中心",'6、电缆终端红外检测'!$Y$4:$Y$658,"8月份已完成")</f>
        <v>6</v>
      </c>
      <c r="K26" s="323">
        <f>COUNTIFS('6、电缆终端红外检测'!$L$4:$L$658,"白云中心",'6、电缆终端红外检测'!$Y$4:$Y$658,"9月份已完成")</f>
        <v>18</v>
      </c>
      <c r="L26" s="323">
        <f>COUNTIFS('6、电缆终端红外检测'!$L$4:$L$658,"白云中心",'6、电缆终端红外检测'!$Y$4:$Y$658,"10月份已完成")</f>
        <v>18</v>
      </c>
      <c r="M26" s="323">
        <f>COUNTIFS('6、电缆终端红外检测'!$L$4:$L$658,"白云中心",'6、电缆终端红外检测'!$Y$4:$Y$658,"11月份已完成")</f>
        <v>0</v>
      </c>
      <c r="N26" s="323">
        <f>COUNTIFS('6、电缆终端红外检测'!$L$4:$L$658,"白云中心",'6、电缆终端红外检测'!$Y$4:$Y$658,"12月份已完成")</f>
        <v>0</v>
      </c>
    </row>
    <row r="27" customFormat="1" spans="1:14">
      <c r="A27" s="323"/>
      <c r="B27" s="323" t="s">
        <v>79</v>
      </c>
      <c r="C27" s="323">
        <f>COUNTIFS('6、电缆终端红外检测'!$L$4:$L$658,"从化中心",'6、电缆终端红外检测'!$Y$4:$Y$658,"1月份已完成")</f>
        <v>0</v>
      </c>
      <c r="D27" s="323">
        <f>COUNTIFS('6、电缆终端红外检测'!$L$4:$L$658,"从化中心",'6、电缆终端红外检测'!$Y$4:$Y$658,"2月份已完成")</f>
        <v>0</v>
      </c>
      <c r="E27" s="323">
        <f>COUNTIFS('6、电缆终端红外检测'!$L$4:$L$658,"从化中心",'6、电缆终端红外检测'!$Y$4:$Y$658,"3月份已完成")</f>
        <v>0</v>
      </c>
      <c r="F27" s="323">
        <f>COUNTIFS('6、电缆终端红外检测'!$L$4:$L$658,"从化中心",'6、电缆终端红外检测'!$Y$4:$Y$658,"4月份已完成")</f>
        <v>0</v>
      </c>
      <c r="G27" s="323">
        <f>COUNTIFS('6、电缆终端红外检测'!$L$4:$L$658,"从化中心",'6、电缆终端红外检测'!$Y$4:$Y$658,"5月份已完成")</f>
        <v>5</v>
      </c>
      <c r="H27" s="323">
        <f>COUNTIFS('6、电缆终端红外检测'!$L$4:$L$658,"从化中心",'6、电缆终端红外检测'!$Y$4:$Y$658,"6月份已完成")</f>
        <v>9</v>
      </c>
      <c r="I27" s="323">
        <f>COUNTIFS('6、电缆终端红外检测'!$L$4:$L$658,"从化中心",'6、电缆终端红外检测'!$Y$4:$Y$658,"7月份已完成")</f>
        <v>0</v>
      </c>
      <c r="J27" s="323">
        <f>COUNTIFS('6、电缆终端红外检测'!$L$4:$L$658,"从化中心",'6、电缆终端红外检测'!$Y$4:$Y$658,"8月份已完成")</f>
        <v>0</v>
      </c>
      <c r="K27" s="323">
        <f>COUNTIFS('6、电缆终端红外检测'!$L$4:$L$658,"从化中心",'6、电缆终端红外检测'!$Y$4:$Y$658,"9月份已完成")</f>
        <v>0</v>
      </c>
      <c r="L27" s="323">
        <f>COUNTIFS('6、电缆终端红外检测'!$L$4:$L$658,"从化中心",'6、电缆终端红外检测'!$Y$4:$Y$658,"10月份已完成")</f>
        <v>0</v>
      </c>
      <c r="M27" s="323">
        <f>COUNTIFS('6、电缆终端红外检测'!$L$4:$L$658,"从化中心",'6、电缆终端红外检测'!$Y$4:$Y$658,"11月份已完成")</f>
        <v>0</v>
      </c>
      <c r="N27" s="323">
        <f>COUNTIFS('6、电缆终端红外检测'!$L$4:$L$658,"从化中心",'6、电缆终端红外检测'!$Y$4:$Y$658,"1月份已完成")</f>
        <v>0</v>
      </c>
    </row>
    <row r="28" customFormat="1" spans="1:14">
      <c r="A28" s="323"/>
      <c r="B28" s="323" t="s">
        <v>80</v>
      </c>
      <c r="C28" s="323">
        <f>COUNTIFS('6、电缆终端红外检测'!$L$4:$L$658,"花都中心",'6、电缆终端红外检测'!$Y$4:$Y$658,"1月份已完成")</f>
        <v>18</v>
      </c>
      <c r="D28" s="323">
        <f>COUNTIFS('6、电缆终端红外检测'!$L$4:$L$658,"花都中心",'6、电缆终端红外检测'!$Y$4:$Y$658,"2月份已完成")</f>
        <v>5</v>
      </c>
      <c r="E28" s="323">
        <f>COUNTIFS('6、电缆终端红外检测'!$L$4:$L$658,"花都中心",'6、电缆终端红外检测'!$Y$4:$Y$658,"3月份已完成")</f>
        <v>0</v>
      </c>
      <c r="F28" s="323">
        <f>COUNTIFS('6、电缆终端红外检测'!$L$4:$L$658,"花都中心",'6、电缆终端红外检测'!$Y$4:$Y$658,"4月份已完成")</f>
        <v>24</v>
      </c>
      <c r="G28" s="323">
        <f>COUNTIFS('6、电缆终端红外检测'!$L$4:$L$658,"花都中心",'6、电缆终端红外检测'!$Y$4:$Y$658,"5月份已完成")</f>
        <v>31</v>
      </c>
      <c r="H28" s="323">
        <f>COUNTIFS('6、电缆终端红外检测'!$L$4:$L$658,"花都中心",'6、电缆终端红外检测'!$Y$4:$Y$658,"6月份已完成")</f>
        <v>5</v>
      </c>
      <c r="I28" s="323">
        <f>COUNTIFS('6、电缆终端红外检测'!$L$4:$L$658,"花都中心",'6、电缆终端红外检测'!$Y$4:$Y$658,"7月份已完成")</f>
        <v>0</v>
      </c>
      <c r="J28" s="323">
        <f>COUNTIFS('6、电缆终端红外检测'!$L$4:$L$658,"花都中心",'6、电缆终端红外检测'!$Y$4:$Y$658,"8月份已完成")</f>
        <v>4</v>
      </c>
      <c r="K28" s="323">
        <f>COUNTIFS('6、电缆终端红外检测'!$L$4:$L$658,"花都中心",'6、电缆终端红外检测'!$Y$4:$Y$658,"9份已完成")</f>
        <v>0</v>
      </c>
      <c r="L28" s="323">
        <f>COUNTIFS('6、电缆终端红外检测'!$L$4:$L$658,"花都中心",'6、电缆终端红外检测'!$Y$4:$Y$658,"10月份已完成")</f>
        <v>9</v>
      </c>
      <c r="M28" s="323">
        <f>COUNTIFS('6、电缆终端红外检测'!$L$4:$L$658,"花都中心",'6、电缆终端红外检测'!$Y$4:$Y$658,"11月份已完成")</f>
        <v>0</v>
      </c>
      <c r="N28" s="323">
        <f>COUNTIFS('6、电缆终端红外检测'!$L$4:$L$658,"花都中心",'6、电缆终端红外检测'!$Y$4:$Y$658,"12月份已完成")</f>
        <v>0</v>
      </c>
    </row>
    <row r="29" customFormat="1" spans="1:14">
      <c r="A29" s="323"/>
      <c r="B29" s="323" t="s">
        <v>81</v>
      </c>
      <c r="C29" s="323">
        <f>COUNTIFS('6、电缆终端红外检测'!$L$4:$L$658,"天河中心",'6、电缆终端红外检测'!$Y$4:$Y$658,"1月份已完成")</f>
        <v>31</v>
      </c>
      <c r="D29" s="323">
        <f>COUNTIFS('6、电缆终端红外检测'!$L$4:$L$658,"天河中心",'6、电缆终端红外检测'!$Y$4:$Y$658,"2月份已完成")</f>
        <v>5</v>
      </c>
      <c r="E29" s="323">
        <f>COUNTIFS('6、电缆终端红外检测'!$L$4:$L$658,"天河中心",'6、电缆终端红外检测'!$Y$4:$Y$658,"3月份已完成")</f>
        <v>28</v>
      </c>
      <c r="F29" s="323">
        <f>COUNTIFS('6、电缆终端红外检测'!$L$4:$L$658,"天河中心",'6、电缆终端红外检测'!$Y$4:$Y$658,"4月份已完成")</f>
        <v>2</v>
      </c>
      <c r="G29" s="323">
        <f>COUNTIFS('6、电缆终端红外检测'!$L$4:$L$658,"天河中心",'6、电缆终端红外检测'!$Y$4:$Y$658,"5月份已完成")</f>
        <v>29</v>
      </c>
      <c r="H29" s="323">
        <f>COUNTIFS('6、电缆终端红外检测'!$L$4:$L$658,"天河中心",'6、电缆终端红外检测'!$Y$4:$Y$658,"6月份已完成")</f>
        <v>2</v>
      </c>
      <c r="I29" s="323">
        <f>COUNTIFS('6、电缆终端红外检测'!$L$4:$L$658,"天河中心",'6、电缆终端红外检测'!$Y$4:$Y$658,"7月份已完成")</f>
        <v>37</v>
      </c>
      <c r="J29" s="323">
        <f>COUNTIFS('6、电缆终端红外检测'!$L$4:$L$658,"天河中心",'6、电缆终端红外检测'!$Y$4:$Y$658,"9月份已完成")</f>
        <v>25</v>
      </c>
      <c r="K29" s="323">
        <f>COUNTIFS('6、电缆终端红外检测'!$L$4:$L$658,"天河中心",'6、电缆终端红外检测'!$Y$4:$Y$658,"9月份已完成")</f>
        <v>25</v>
      </c>
      <c r="L29" s="323">
        <f>COUNTIFS('6、电缆终端红外检测'!$L$4:$L$658,"天河中心",'6、电缆终端红外检测'!$Y$4:$Y$658,"10月份已完成")</f>
        <v>5</v>
      </c>
      <c r="M29" s="323">
        <f>COUNTIFS('6、电缆终端红外检测'!$L$4:$L$658,"天河中心",'6、电缆终端红外检测'!$Y$4:$Y$658,"11月份已完成")</f>
        <v>0</v>
      </c>
      <c r="N29" s="323">
        <f>COUNTIFS('6、电缆终端红外检测'!$L$4:$L$658,"天河中心",'6、电缆终端红外检测'!$Y$4:$Y$658,"12月份已完成")</f>
        <v>0</v>
      </c>
    </row>
    <row r="30" customFormat="1" spans="1:14">
      <c r="A30" s="323" t="s">
        <v>45</v>
      </c>
      <c r="B30" s="323" t="s">
        <v>78</v>
      </c>
      <c r="C30" s="323">
        <f>COUNTIFS('7、避雷器红外检测'!$L$4:$L$375,"白云中心",'7、避雷器红外检测'!$Y$4:$Y$375,"1月份已完成")</f>
        <v>43</v>
      </c>
      <c r="D30" s="323">
        <f>COUNTIFS('7、避雷器红外检测'!$L$4:$L$375,"白云中心",'7、避雷器红外检测'!$Y$4:$Y$375,"2月份已完成")</f>
        <v>6</v>
      </c>
      <c r="E30" s="323">
        <f>COUNTIFS('7、避雷器红外检测'!$L$4:$L$375,"白云中心",'7、避雷器红外检测'!$Y$4:$Y$375,"3月份已完成")</f>
        <v>5</v>
      </c>
      <c r="F30" s="323">
        <f>COUNTIFS('7、避雷器红外检测'!$L$4:$L$375,"白云中心",'7、避雷器红外检测'!$Y$4:$Y$375,"4月份已完成")</f>
        <v>7</v>
      </c>
      <c r="G30" s="323">
        <f>COUNTIFS('7、避雷器红外检测'!$L$4:$L$375,"白云中心",'7、避雷器红外检测'!$Y$4:$Y$375,"5月份已完成")</f>
        <v>7</v>
      </c>
      <c r="H30" s="323">
        <f>COUNTIFS('7、避雷器红外检测'!$L$4:$L$375,"白云中心",'7、避雷器红外检测'!$Y$4:$Y$375,"6月份已完成")</f>
        <v>11</v>
      </c>
      <c r="I30" s="323">
        <f>COUNTIFS('7、避雷器红外检测'!$L$4:$L$375,"白云中心",'7、避雷器红外检测'!$Y$4:$Y$375,"7月份已完成")</f>
        <v>26</v>
      </c>
      <c r="J30" s="323">
        <f>COUNTIFS('7、避雷器红外检测'!$L$4:$L$375,"白云中心",'7、避雷器红外检测'!$Y$4:$Y$375,"8月份已完成")</f>
        <v>6</v>
      </c>
      <c r="K30" s="323">
        <f>COUNTIFS('7、避雷器红外检测'!$L$4:$L$375,"白云中心",'7、避雷器红外检测'!$Y$4:$Y$375,"9月份已完成")</f>
        <v>5</v>
      </c>
      <c r="L30" s="323">
        <f>COUNTIFS('7、避雷器红外检测'!$L$4:$L$375,"白云中心",'7、避雷器红外检测'!$Y$4:$Y$375,"10月份已完成")</f>
        <v>15</v>
      </c>
      <c r="M30" s="323">
        <f>COUNTIFS('7、避雷器红外检测'!$L$4:$L$375,"白云中心",'7、避雷器红外检测'!$Y$4:$Y$375,"11月份已完成")</f>
        <v>0</v>
      </c>
      <c r="N30" s="323">
        <f>COUNTIFS('7、避雷器红外检测'!$L$4:$L$375,"白云中心",'7、避雷器红外检测'!$Y$4:$Y$375,"12月份已完成")</f>
        <v>0</v>
      </c>
    </row>
    <row r="31" customFormat="1" spans="1:14">
      <c r="A31" s="323"/>
      <c r="B31" s="323" t="s">
        <v>79</v>
      </c>
      <c r="C31" s="323">
        <f>COUNTIFS('7、避雷器红外检测'!$L$4:$L$375,"从化中心",'7、避雷器红外检测'!$Y$4:$Y$375,"1月份已完成")</f>
        <v>1</v>
      </c>
      <c r="D31" s="323">
        <f>COUNTIFS('7、避雷器红外检测'!$L$4:$L$375,"从化中心",'7、避雷器红外检测'!$Y$4:$Y$375,"2月份已完成")</f>
        <v>2</v>
      </c>
      <c r="E31" s="323">
        <f>COUNTIFS('7、避雷器红外检测'!$L$4:$L$375,"从化中心",'7、避雷器红外检测'!$Y$4:$Y$375,"3月份已完成")</f>
        <v>0</v>
      </c>
      <c r="F31" s="323">
        <f>COUNTIFS('7、避雷器红外检测'!$L$4:$L$375,"从化中心",'7、避雷器红外检测'!$Y$4:$Y$375,"4月份已完成")</f>
        <v>3</v>
      </c>
      <c r="G31" s="323">
        <f>COUNTIFS('7、避雷器红外检测'!$L$4:$L$375,"从化中心",'7、避雷器红外检测'!$Y$4:$Y$375,"5月份已完成")</f>
        <v>0</v>
      </c>
      <c r="H31" s="323">
        <f>COUNTIFS('7、避雷器红外检测'!$L$4:$L$375,"从化中心",'7、避雷器红外检测'!$Y$4:$Y$375,"6月份已完成")</f>
        <v>9</v>
      </c>
      <c r="I31" s="323">
        <f>COUNTIFS('7、避雷器红外检测'!$L$4:$L$375,"从化中心",'7、避雷器红外检测'!$Y$4:$Y$375,"7月份已完成")</f>
        <v>0</v>
      </c>
      <c r="J31" s="323">
        <f>COUNTIFS('7、避雷器红外检测'!$L$4:$L$375,"从化中心",'7、避雷器红外检测'!$Y$4:$Y$375,"8月份已完成")</f>
        <v>0</v>
      </c>
      <c r="K31" s="323">
        <f>COUNTIFS('7、避雷器红外检测'!$L$4:$L$375,"从化中心",'7、避雷器红外检测'!$Y$4:$Y$375,"9月份已完成")</f>
        <v>0</v>
      </c>
      <c r="L31" s="323">
        <f>COUNTIFS('7、避雷器红外检测'!$L$4:$L$375,"从化中心",'7、避雷器红外检测'!$Y$4:$Y$375,"10月份已完成")</f>
        <v>0</v>
      </c>
      <c r="M31" s="323">
        <f>COUNTIFS('7、避雷器红外检测'!$L$4:$L$375,"从化中心",'7、避雷器红外检测'!$Y$4:$Y$375,"11月份已完成")</f>
        <v>0</v>
      </c>
      <c r="N31" s="323">
        <f>COUNTIFS('7、避雷器红外检测'!$L$4:$L$375,"从化中心",'7、避雷器红外检测'!$Y$4:$Y$375,"12月份已完成")</f>
        <v>0</v>
      </c>
    </row>
    <row r="32" customFormat="1" spans="1:14">
      <c r="A32" s="323"/>
      <c r="B32" s="323" t="s">
        <v>80</v>
      </c>
      <c r="C32" s="323">
        <f>COUNTIFS('7、避雷器红外检测'!$L$4:$L$375,"花都中心",'7、避雷器红外检测'!$Y$4:$Y$375,"1月份已完成")</f>
        <v>4</v>
      </c>
      <c r="D32" s="323">
        <f>COUNTIFS('7、避雷器红外检测'!$L$4:$L$375,"花都中心",'7、避雷器红外检测'!$Y$4:$Y$375,"2月份已完成")</f>
        <v>1</v>
      </c>
      <c r="E32" s="323">
        <f>COUNTIFS('7、避雷器红外检测'!$L$4:$L$375,"花都中心",'7、避雷器红外检测'!$Y$4:$Y$375,"3月份已完成")</f>
        <v>8</v>
      </c>
      <c r="F32" s="323">
        <f>COUNTIFS('7、避雷器红外检测'!$L$4:$L$375,"花都中心",'7、避雷器红外检测'!$Y$4:$Y$375,"4月份已完成")</f>
        <v>13</v>
      </c>
      <c r="G32" s="323">
        <f>COUNTIFS('7、避雷器红外检测'!$L$4:$L$375,"花都中心",'7、避雷器红外检测'!$Y$4:$Y$375,"5月份已完成")</f>
        <v>22</v>
      </c>
      <c r="H32" s="323">
        <f>COUNTIFS('7、避雷器红外检测'!$L$4:$L$375,"花都中心",'7、避雷器红外检测'!$Y$4:$Y$375,"6月份已完成")</f>
        <v>1</v>
      </c>
      <c r="I32" s="323">
        <f>COUNTIFS('7、避雷器红外检测'!$L$4:$L$375,"花都中心",'7、避雷器红外检测'!$Y$4:$Y$375,"7月份已完成")</f>
        <v>0</v>
      </c>
      <c r="J32" s="323">
        <f>COUNTIFS('7、避雷器红外检测'!$L$4:$L$375,"花都中心",'7、避雷器红外检测'!$Y$4:$Y$375,"8月份已完成")</f>
        <v>1</v>
      </c>
      <c r="K32" s="323">
        <f>COUNTIFS('7、避雷器红外检测'!$L$4:$L$375,"花都中心",'7、避雷器红外检测'!$Y$4:$Y$375,"9月份已完成")</f>
        <v>15</v>
      </c>
      <c r="L32" s="323">
        <f>COUNTIFS('7、避雷器红外检测'!$L$4:$L$375,"花都中心",'7、避雷器红外检测'!$Y$4:$Y$375,"10月份已完成")</f>
        <v>1</v>
      </c>
      <c r="M32" s="323">
        <f>COUNTIFS('7、避雷器红外检测'!$L$4:$L$375,"花都中心",'7、避雷器红外检测'!$Y$4:$Y$375,"11月份已完成")</f>
        <v>0</v>
      </c>
      <c r="N32" s="323">
        <f>COUNTIFS('7、避雷器红外检测'!$L$4:$L$375,"花都中心",'7、避雷器红外检测'!$Y$4:$Y$375,"12月份已完成")</f>
        <v>0</v>
      </c>
    </row>
    <row r="33" customFormat="1" spans="1:14">
      <c r="A33" s="323"/>
      <c r="B33" s="323" t="s">
        <v>81</v>
      </c>
      <c r="C33" s="323">
        <f>COUNTIFS('7、避雷器红外检测'!$L$4:$L$375,"天河中心",'7、避雷器红外检测'!$Y$4:$Y$375,"1月份已完成")</f>
        <v>11</v>
      </c>
      <c r="D33" s="323">
        <f>COUNTIFS('7、避雷器红外检测'!$L$4:$L$375,"天河中心",'7、避雷器红外检测'!$Y$4:$Y$375,"2月份已完成")</f>
        <v>5</v>
      </c>
      <c r="E33" s="323">
        <f>COUNTIFS('7、避雷器红外检测'!$L$4:$L$375,"天河中心",'7、避雷器红外检测'!$Y$4:$Y$375,"3月份已完成")</f>
        <v>14</v>
      </c>
      <c r="F33" s="323">
        <f>COUNTIFS('7、避雷器红外检测'!$L$4:$L$375,"天河中心",'7、避雷器红外检测'!$Y$4:$Y$375,"4月份已完成")</f>
        <v>2</v>
      </c>
      <c r="G33" s="323">
        <f>COUNTIFS('7、避雷器红外检测'!$L$4:$L$375,"天河中心",'7、避雷器红外检测'!$Y$4:$Y$375,"5月份已完成")</f>
        <v>12</v>
      </c>
      <c r="H33" s="323">
        <f>COUNTIFS('7、避雷器红外检测'!$L$4:$L$375,"天河中心",'7、避雷器红外检测'!$Y$4:$Y$375,"6月份已完成")</f>
        <v>2</v>
      </c>
      <c r="I33" s="323">
        <f>COUNTIFS('7、避雷器红外检测'!$L$4:$L$375,"天河中心",'7、避雷器红外检测'!$Y$4:$Y$375,"7月份已完成")</f>
        <v>18</v>
      </c>
      <c r="J33" s="323">
        <f>COUNTIFS('7、避雷器红外检测'!$L$4:$L$375,"天河中心",'7、避雷器红外检测'!$Y$4:$Y$375,"8月份已完成")</f>
        <v>2</v>
      </c>
      <c r="K33" s="323">
        <f>COUNTIFS('7、避雷器红外检测'!$L$4:$L$375,"天河中心",'7、避雷器红外检测'!$Y$4:$Y$375,"9月份已完成")</f>
        <v>12</v>
      </c>
      <c r="L33" s="323">
        <f>COUNTIFS('7、避雷器红外检测'!$L$4:$L$375,"天河中心",'7、避雷器红外检测'!$Y$4:$Y$375,"10月份已完成")</f>
        <v>4</v>
      </c>
      <c r="M33" s="323">
        <f>COUNTIFS('7、避雷器红外检测'!$L$4:$L$375,"天河中心",'7、避雷器红外检测'!$Y$4:$Y$375,"11月份已完成")</f>
        <v>0</v>
      </c>
      <c r="N33" s="323">
        <f>COUNTIFS('7、避雷器红外检测'!$L$4:$L$375,"天河中心",'7、避雷器红外检测'!$Y$4:$Y$375,"12月份已完成")</f>
        <v>0</v>
      </c>
    </row>
    <row r="34" customFormat="1" spans="1:14">
      <c r="A34" s="323" t="s">
        <v>50</v>
      </c>
      <c r="B34" s="323" t="s">
        <v>78</v>
      </c>
      <c r="C34" s="323">
        <f>COUNTIFS('8、非直埋式中间接头红外检测 '!$L$4:$L$505,"白云中心",'8、非直埋式中间接头红外检测 '!$Y$4:$Y$505,"1月份已完成")</f>
        <v>5</v>
      </c>
      <c r="D34" s="323">
        <f>COUNTIFS('8、非直埋式中间接头红外检测 '!$L$4:$L$505,"白云中心",'8、非直埋式中间接头红外检测 '!$Y$4:$Y$505,"2月份已完成")</f>
        <v>26</v>
      </c>
      <c r="E34" s="323">
        <f>COUNTIFS('8、非直埋式中间接头红外检测 '!$L$4:$L$505,"白云中心",'8、非直埋式中间接头红外检测 '!$Y$4:$Y$505,"3月份已完成")</f>
        <v>6</v>
      </c>
      <c r="F34" s="323">
        <f>COUNTIFS('8、非直埋式中间接头红外检测 '!$L$4:$L$505,"白云中心",'8、非直埋式中间接头红外检测 '!$Y$4:$Y$505,"4月份已完成")</f>
        <v>16</v>
      </c>
      <c r="G34" s="323">
        <f>COUNTIFS('8、非直埋式中间接头红外检测 '!$L$4:$L$505,"白云中心",'8、非直埋式中间接头红外检测 '!$Y$4:$Y$505,"5月份已完成")</f>
        <v>1</v>
      </c>
      <c r="H34" s="323">
        <f>COUNTIFS('8、非直埋式中间接头红外检测 '!$L$4:$L$505,"白云中心",'8、非直埋式中间接头红外检测 '!$Y$4:$Y$505,"6月份已完成")</f>
        <v>13</v>
      </c>
      <c r="I34" s="323">
        <f>COUNTIFS('8、非直埋式中间接头红外检测 '!$L$4:$L$505,"白云中心",'8、非直埋式中间接头红外检测 '!$Y$4:$Y$505,"7月份已完成")</f>
        <v>5</v>
      </c>
      <c r="J34" s="323">
        <f>COUNTIFS('8、非直埋式中间接头红外检测 '!$L$4:$L$505,"白云中心",'8、非直埋式中间接头红外检测 '!$Y$4:$Y$505,"8月份已完成")</f>
        <v>33</v>
      </c>
      <c r="K34" s="323">
        <f>COUNTIFS('8、非直埋式中间接头红外检测 '!$L$4:$L$505,"白云中心",'8、非直埋式中间接头红外检测 '!$Y$4:$Y$505,"9月份已完成")</f>
        <v>3</v>
      </c>
      <c r="L34" s="323">
        <f>COUNTIFS('8、非直埋式中间接头红外检测 '!$L$4:$L$505,"白云中心",'8、非直埋式中间接头红外检测 '!$Y$4:$Y$505,"10月份已完成")</f>
        <v>13</v>
      </c>
      <c r="M34" s="323">
        <f>COUNTIFS('8、非直埋式中间接头红外检测 '!$L$4:$L$505,"白云中心",'8、非直埋式中间接头红外检测 '!$Y$4:$Y$505,"11月份已完成")</f>
        <v>0</v>
      </c>
      <c r="N34" s="323">
        <f>COUNTIFS('8、非直埋式中间接头红外检测 '!$L$4:$L$505,"白云中心",'8、非直埋式中间接头红外检测 '!$Y$4:$Y$505,"12月份已完成")</f>
        <v>0</v>
      </c>
    </row>
    <row r="35" customFormat="1" spans="1:14">
      <c r="A35" s="323"/>
      <c r="B35" s="323" t="s">
        <v>79</v>
      </c>
      <c r="C35" s="323">
        <f>COUNTIFS('8、非直埋式中间接头红外检测 '!$L$4:$L$505,"从化中心",'8、非直埋式中间接头红外检测 '!$Y$4:$Y$505,"1月份已完成")</f>
        <v>0</v>
      </c>
      <c r="D35" s="323">
        <f>COUNTIFS('8、非直埋式中间接头红外检测 '!$L$4:$L$505,"从化中心",'8、非直埋式中间接头红外检测 '!$Y$4:$Y$505,"2月份已完成")</f>
        <v>0</v>
      </c>
      <c r="E35" s="323">
        <f>COUNTIFS('8、非直埋式中间接头红外检测 '!$L$4:$L$505,"从化中心",'8、非直埋式中间接头红外检测 '!$Y$4:$Y$505,"3月份已完成")</f>
        <v>0</v>
      </c>
      <c r="F35" s="323">
        <f>COUNTIFS('8、非直埋式中间接头红外检测 '!$L$4:$L$505,"从化中心",'8、非直埋式中间接头红外检测 '!$Y$4:$Y$505,"4月份已完成")</f>
        <v>0</v>
      </c>
      <c r="G35" s="323">
        <f>COUNTIFS('8、非直埋式中间接头红外检测 '!$L$4:$L$505,"从化中心",'8、非直埋式中间接头红外检测 '!$Y$4:$Y$505,"5月份已完成")</f>
        <v>0</v>
      </c>
      <c r="H35" s="323">
        <f>COUNTIFS('8、非直埋式中间接头红外检测 '!$L$4:$L$505,"从化中心",'8、非直埋式中间接头红外检测 '!$Y$4:$Y$505,"6月份已完成")</f>
        <v>0</v>
      </c>
      <c r="I35" s="323">
        <f>COUNTIFS('8、非直埋式中间接头红外检测 '!$L$4:$L$505,"从化中心",'8、非直埋式中间接头红外检测 '!$Y$4:$Y$505,"7月份已完成")</f>
        <v>0</v>
      </c>
      <c r="J35" s="323">
        <f>COUNTIFS('8、非直埋式中间接头红外检测 '!$L$4:$L$505,"从化中心",'8、非直埋式中间接头红外检测 '!$Y$4:$Y$505,"8月份已完成")</f>
        <v>0</v>
      </c>
      <c r="K35" s="323">
        <f>COUNTIFS('8、非直埋式中间接头红外检测 '!$L$4:$L$505,"从化中心",'8、非直埋式中间接头红外检测 '!$Y$4:$Y$505,"9月份已完成")</f>
        <v>0</v>
      </c>
      <c r="L35" s="323">
        <f>COUNTIFS('8、非直埋式中间接头红外检测 '!$L$4:$L$505,"从化中心",'8、非直埋式中间接头红外检测 '!$Y$4:$Y$505,"10月份已完成")</f>
        <v>0</v>
      </c>
      <c r="M35" s="323">
        <f>COUNTIFS('8、非直埋式中间接头红外检测 '!$L$4:$L$505,"从化中心",'8、非直埋式中间接头红外检测 '!$Y$4:$Y$505,"11月份已完成")</f>
        <v>0</v>
      </c>
      <c r="N35" s="323">
        <f>COUNTIFS('8、非直埋式中间接头红外检测 '!$L$4:$L$505,"从化中心",'8、非直埋式中间接头红外检测 '!$Y$4:$Y$505,"12月份已完成")</f>
        <v>0</v>
      </c>
    </row>
    <row r="36" customFormat="1" spans="1:14">
      <c r="A36" s="323"/>
      <c r="B36" s="323" t="s">
        <v>80</v>
      </c>
      <c r="C36" s="323">
        <f>COUNTIFS('8、非直埋式中间接头红外检测 '!$L$4:$L$505,"花都中心",'8、非直埋式中间接头红外检测 '!$Y$4:$Y$505,"1月份已完成")</f>
        <v>13</v>
      </c>
      <c r="D36" s="323">
        <f>COUNTIFS('8、非直埋式中间接头红外检测 '!$L$4:$L$505,"花都中心",'8、非直埋式中间接头红外检测 '!$Y$4:$Y$505,"2月份已完成")</f>
        <v>2</v>
      </c>
      <c r="E36" s="323">
        <f>COUNTIFS('8、非直埋式中间接头红外检测 '!$L$4:$L$505,"花都中心",'8、非直埋式中间接头红外检测 '!$Y$4:$Y$505,"3月份已完成")</f>
        <v>0</v>
      </c>
      <c r="F36" s="323">
        <f>COUNTIFS('8、非直埋式中间接头红外检测 '!$L$4:$L$505,"花都中心",'8、非直埋式中间接头红外检测 '!$Y$4:$Y$505,"4月份已完成")</f>
        <v>2</v>
      </c>
      <c r="G36" s="323">
        <f>COUNTIFS('8、非直埋式中间接头红外检测 '!$L$4:$L$505,"花都中心",'8、非直埋式中间接头红外检测 '!$Y$4:$Y$505,"5月份已完成")</f>
        <v>6</v>
      </c>
      <c r="H36" s="323">
        <f>COUNTIFS('8、非直埋式中间接头红外检测 '!$L$4:$L$505,"花都中心",'8、非直埋式中间接头红外检测 '!$Y$4:$Y$505,"6月份已完成")</f>
        <v>16</v>
      </c>
      <c r="I36" s="323">
        <f>COUNTIFS('8、非直埋式中间接头红外检测 '!$L$4:$L$505,"花都中心",'8、非直埋式中间接头红外检测 '!$Y$4:$Y$505,"7月份已完成")</f>
        <v>0</v>
      </c>
      <c r="J36" s="323">
        <f>COUNTIFS('8、非直埋式中间接头红外检测 '!$L$4:$L$505,"花都中心",'8、非直埋式中间接头红外检测 '!$Y$4:$Y$505,"8月份已完成")</f>
        <v>13</v>
      </c>
      <c r="K36" s="323">
        <f>COUNTIFS('8、非直埋式中间接头红外检测 '!$L$4:$L$505,"花都中心",'8、非直埋式中间接头红外检测 '!$Y$4:$Y$505,"9月份已完成")</f>
        <v>0</v>
      </c>
      <c r="L36" s="323">
        <f>COUNTIFS('8、非直埋式中间接头红外检测 '!$L$4:$L$505,"花都中心",'8、非直埋式中间接头红外检测 '!$Y$4:$Y$505,"10月份已完成")</f>
        <v>7</v>
      </c>
      <c r="M36" s="323">
        <f>COUNTIFS('8、非直埋式中间接头红外检测 '!$L$4:$L$505,"花都中心",'8、非直埋式中间接头红外检测 '!$Y$4:$Y$505,"11月份已完成")</f>
        <v>0</v>
      </c>
      <c r="N36" s="323">
        <f>COUNTIFS('8、非直埋式中间接头红外检测 '!$L$4:$L$505,"花都中心",'8、非直埋式中间接头红外检测 '!$Y$4:$Y$505,"12月份已完成")</f>
        <v>0</v>
      </c>
    </row>
    <row r="37" customFormat="1" spans="1:14">
      <c r="A37" s="323"/>
      <c r="B37" s="323" t="s">
        <v>81</v>
      </c>
      <c r="C37" s="323">
        <f>COUNTIFS('8、非直埋式中间接头红外检测 '!$L$4:$L$505,"天河中心",'8、非直埋式中间接头红外检测 '!$Y$4:$Y$505,"1月份已完成")</f>
        <v>0</v>
      </c>
      <c r="D37" s="323">
        <f>COUNTIFS('8、非直埋式中间接头红外检测 '!$L$4:$L$505,"天河中心",'8、非直埋式中间接头红外检测 '!$Y$4:$Y$505,"2月份已完成")</f>
        <v>86</v>
      </c>
      <c r="E37" s="323">
        <f>COUNTIFS('8、非直埋式中间接头红外检测 '!$L$4:$L$505,"天河中心",'8、非直埋式中间接头红外检测 '!$Y$4:$Y$505,"3月份已完成")</f>
        <v>0</v>
      </c>
      <c r="F37" s="323">
        <f>COUNTIFS('8、非直埋式中间接头红外检测 '!$L$4:$L$505,"天河中心",'8、非直埋式中间接头红外检测 '!$Y$4:$Y$505,"4月份已完成")</f>
        <v>24</v>
      </c>
      <c r="G37" s="323">
        <f>COUNTIFS('8、非直埋式中间接头红外检测 '!$L$4:$L$505,"天河中心",'8、非直埋式中间接头红外检测 '!$Y$4:$Y$505,"5月份已完成")</f>
        <v>10</v>
      </c>
      <c r="H37" s="323">
        <f>COUNTIFS('8、非直埋式中间接头红外检测 '!$L$4:$L$505,"天河中心",'8、非直埋式中间接头红外检测 '!$Y$4:$Y$505,"6月份已完成")</f>
        <v>24</v>
      </c>
      <c r="I37" s="323">
        <f>COUNTIFS('8、非直埋式中间接头红外检测 '!$L$4:$L$505,"天河中心",'8、非直埋式中间接头红外检测 '!$Y$4:$Y$505,"7月份已完成")</f>
        <v>0</v>
      </c>
      <c r="J37" s="323">
        <f>COUNTIFS('8、非直埋式中间接头红外检测 '!$L$4:$L$505,"天河中心",'8、非直埋式中间接头红外检测 '!$Y$4:$Y$505,"8月份已完成")</f>
        <v>76</v>
      </c>
      <c r="K37" s="323">
        <f>COUNTIFS('8、非直埋式中间接头红外检测 '!$L$4:$L$505,"天河中心",'8、非直埋式中间接头红外检测 '!$Y$4:$Y$505,"9月份已完成")</f>
        <v>0</v>
      </c>
      <c r="L37" s="323">
        <f>COUNTIFS('8、非直埋式中间接头红外检测 '!$L$4:$L$505,"天河中心",'8、非直埋式中间接头红外检测 '!$Y$4:$Y$505,"10月份已完成")</f>
        <v>25</v>
      </c>
      <c r="M37" s="323">
        <f>COUNTIFS('8、非直埋式中间接头红外检测 '!$L$4:$L$505,"天河中心",'8、非直埋式中间接头红外检测 '!$Y$4:$Y$505,"11月份已完成")</f>
        <v>0</v>
      </c>
      <c r="N37" s="323">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AG385"/>
  <sheetViews>
    <sheetView zoomScale="70" zoomScaleNormal="70" workbookViewId="0">
      <selection activeCell="R4" sqref="R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style="139"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61" t="s">
        <v>83</v>
      </c>
      <c r="B1" s="261"/>
      <c r="C1" s="261"/>
      <c r="D1" s="261"/>
      <c r="E1" s="261"/>
      <c r="F1" s="261"/>
      <c r="G1" s="261"/>
      <c r="H1" s="261"/>
      <c r="I1" s="261"/>
      <c r="J1" s="261"/>
      <c r="K1" s="261"/>
      <c r="L1" s="261"/>
      <c r="M1" s="261"/>
      <c r="N1" s="261"/>
      <c r="O1" s="261"/>
      <c r="P1" s="261"/>
      <c r="Q1" s="261"/>
      <c r="R1" s="261"/>
      <c r="S1" s="261"/>
      <c r="T1" s="261"/>
      <c r="U1" s="275"/>
      <c r="V1" s="275"/>
      <c r="W1" s="275"/>
      <c r="X1" s="275"/>
      <c r="Y1" s="275"/>
      <c r="Z1" s="275"/>
    </row>
    <row r="2" ht="46" customHeight="1" spans="1:28">
      <c r="A2" s="261"/>
      <c r="B2" s="261"/>
      <c r="C2" s="261"/>
      <c r="D2" s="261"/>
      <c r="E2" s="261"/>
      <c r="F2" s="261"/>
      <c r="G2" s="261"/>
      <c r="H2" s="261"/>
      <c r="I2" s="261"/>
      <c r="J2" s="261"/>
      <c r="K2" s="261"/>
      <c r="L2" s="261"/>
      <c r="M2" s="261"/>
      <c r="N2" s="261"/>
      <c r="O2" s="261"/>
      <c r="P2" s="261"/>
      <c r="Q2" s="261"/>
      <c r="R2" s="261"/>
      <c r="S2" s="261"/>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32" t="s">
        <v>84</v>
      </c>
      <c r="B3" s="232" t="s">
        <v>85</v>
      </c>
      <c r="C3" s="232" t="s">
        <v>86</v>
      </c>
      <c r="D3" s="232" t="s">
        <v>87</v>
      </c>
      <c r="E3" s="232" t="s">
        <v>88</v>
      </c>
      <c r="F3" s="232" t="s">
        <v>89</v>
      </c>
      <c r="G3" s="232" t="s">
        <v>90</v>
      </c>
      <c r="H3" s="232" t="s">
        <v>91</v>
      </c>
      <c r="I3" s="232" t="s">
        <v>92</v>
      </c>
      <c r="J3" s="232" t="s">
        <v>93</v>
      </c>
      <c r="K3" s="232" t="s">
        <v>94</v>
      </c>
      <c r="L3" s="232" t="s">
        <v>95</v>
      </c>
      <c r="M3" s="232" t="s">
        <v>96</v>
      </c>
      <c r="N3" s="232" t="s">
        <v>97</v>
      </c>
      <c r="O3" s="232" t="s">
        <v>98</v>
      </c>
      <c r="P3" s="233" t="s">
        <v>99</v>
      </c>
      <c r="Q3" s="232" t="s">
        <v>100</v>
      </c>
      <c r="R3" s="232" t="s">
        <v>101</v>
      </c>
      <c r="S3" s="232" t="s">
        <v>102</v>
      </c>
      <c r="T3" s="117" t="s">
        <v>103</v>
      </c>
      <c r="U3" s="117" t="s">
        <v>104</v>
      </c>
      <c r="V3" s="232" t="s">
        <v>105</v>
      </c>
      <c r="W3" s="232" t="s">
        <v>106</v>
      </c>
      <c r="X3" s="232" t="s">
        <v>107</v>
      </c>
      <c r="Y3" s="232" t="s">
        <v>108</v>
      </c>
      <c r="Z3" s="232" t="s">
        <v>109</v>
      </c>
      <c r="AA3" s="117" t="s">
        <v>110</v>
      </c>
      <c r="AB3" s="117" t="s">
        <v>111</v>
      </c>
      <c r="AC3" s="117" t="s">
        <v>112</v>
      </c>
      <c r="AD3" s="117" t="s">
        <v>113</v>
      </c>
      <c r="AE3" s="117" t="s">
        <v>114</v>
      </c>
      <c r="AF3" s="117" t="s">
        <v>115</v>
      </c>
      <c r="AG3" s="117" t="s">
        <v>116</v>
      </c>
    </row>
    <row r="4" ht="409.5" spans="1:33">
      <c r="A4" s="33">
        <v>1560</v>
      </c>
      <c r="B4" s="33" t="s">
        <v>117</v>
      </c>
      <c r="C4" s="33" t="s">
        <v>118</v>
      </c>
      <c r="D4" s="196" t="s">
        <v>119</v>
      </c>
      <c r="E4" s="57" t="s">
        <v>120</v>
      </c>
      <c r="F4" s="94" t="s">
        <v>121</v>
      </c>
      <c r="G4" s="33" t="s">
        <v>122</v>
      </c>
      <c r="H4" s="196" t="s">
        <v>123</v>
      </c>
      <c r="I4" s="196">
        <v>20</v>
      </c>
      <c r="J4" s="196">
        <v>103</v>
      </c>
      <c r="K4" s="196">
        <v>81</v>
      </c>
      <c r="L4" s="270">
        <v>45383</v>
      </c>
      <c r="M4" s="270">
        <v>45412</v>
      </c>
      <c r="N4" s="33" t="s">
        <v>124</v>
      </c>
      <c r="O4" s="107" t="s">
        <v>125</v>
      </c>
      <c r="P4" s="29" t="s">
        <v>126</v>
      </c>
      <c r="Q4" s="29" t="s">
        <v>127</v>
      </c>
      <c r="R4" s="29" t="s">
        <v>79</v>
      </c>
      <c r="S4" s="33">
        <f t="shared" ref="S4:S57" si="0">SUM(I4:K4)</f>
        <v>204</v>
      </c>
      <c r="T4" s="65" t="s">
        <v>128</v>
      </c>
      <c r="U4" s="65">
        <v>45309.5</v>
      </c>
      <c r="V4" s="35"/>
      <c r="W4" s="35"/>
      <c r="X4" s="40"/>
      <c r="Y4" s="40"/>
      <c r="Z4" s="38"/>
      <c r="AA4" s="34" t="s">
        <v>129</v>
      </c>
      <c r="AB4" s="34" t="s">
        <v>121</v>
      </c>
      <c r="AC4" s="70" t="s">
        <v>130</v>
      </c>
      <c r="AD4" s="70" t="s">
        <v>131</v>
      </c>
      <c r="AE4" s="70"/>
      <c r="AF4" s="70" t="s">
        <v>132</v>
      </c>
      <c r="AG4" s="70" t="s">
        <v>133</v>
      </c>
    </row>
    <row r="5" ht="409.5" spans="1:33">
      <c r="A5" s="33">
        <v>1562</v>
      </c>
      <c r="B5" s="33" t="s">
        <v>117</v>
      </c>
      <c r="C5" s="33" t="s">
        <v>118</v>
      </c>
      <c r="D5" s="196" t="s">
        <v>119</v>
      </c>
      <c r="E5" s="57" t="s">
        <v>120</v>
      </c>
      <c r="F5" s="94" t="s">
        <v>121</v>
      </c>
      <c r="G5" s="33" t="s">
        <v>122</v>
      </c>
      <c r="H5" s="196" t="s">
        <v>123</v>
      </c>
      <c r="I5" s="196">
        <v>20</v>
      </c>
      <c r="J5" s="196">
        <v>103</v>
      </c>
      <c r="K5" s="196">
        <v>35</v>
      </c>
      <c r="L5" s="270">
        <v>45536</v>
      </c>
      <c r="M5" s="270">
        <v>45565</v>
      </c>
      <c r="N5" s="33" t="s">
        <v>124</v>
      </c>
      <c r="O5" s="107" t="s">
        <v>125</v>
      </c>
      <c r="P5" s="29" t="s">
        <v>126</v>
      </c>
      <c r="Q5" s="29" t="s">
        <v>127</v>
      </c>
      <c r="R5" s="29" t="s">
        <v>79</v>
      </c>
      <c r="S5" s="33">
        <f t="shared" si="0"/>
        <v>158</v>
      </c>
      <c r="T5" s="307" t="s">
        <v>134</v>
      </c>
      <c r="U5" s="308">
        <v>45503.5736111111</v>
      </c>
      <c r="V5" s="29"/>
      <c r="W5" s="29"/>
      <c r="X5" s="29"/>
      <c r="Y5" s="29"/>
      <c r="Z5" s="33"/>
      <c r="AA5" s="70" t="s">
        <v>135</v>
      </c>
      <c r="AB5" s="72" t="s">
        <v>121</v>
      </c>
      <c r="AC5" s="70" t="s">
        <v>136</v>
      </c>
      <c r="AD5" s="70" t="s">
        <v>137</v>
      </c>
      <c r="AE5" s="72"/>
      <c r="AF5" s="70" t="s">
        <v>132</v>
      </c>
      <c r="AG5" s="70" t="s">
        <v>138</v>
      </c>
    </row>
    <row r="6" ht="229.5" spans="1:33">
      <c r="A6" s="33">
        <v>1580</v>
      </c>
      <c r="B6" s="33" t="s">
        <v>117</v>
      </c>
      <c r="C6" s="33" t="s">
        <v>118</v>
      </c>
      <c r="D6" s="196" t="s">
        <v>119</v>
      </c>
      <c r="E6" s="57" t="s">
        <v>120</v>
      </c>
      <c r="F6" s="94" t="s">
        <v>139</v>
      </c>
      <c r="G6" s="33" t="s">
        <v>122</v>
      </c>
      <c r="H6" s="196" t="s">
        <v>123</v>
      </c>
      <c r="I6" s="196">
        <v>4</v>
      </c>
      <c r="J6" s="196">
        <v>24</v>
      </c>
      <c r="K6" s="196">
        <v>4</v>
      </c>
      <c r="L6" s="270">
        <v>45383</v>
      </c>
      <c r="M6" s="270">
        <v>45412</v>
      </c>
      <c r="N6" s="33" t="s">
        <v>124</v>
      </c>
      <c r="O6" s="107" t="s">
        <v>125</v>
      </c>
      <c r="P6" s="29" t="s">
        <v>126</v>
      </c>
      <c r="Q6" s="29" t="s">
        <v>127</v>
      </c>
      <c r="R6" s="29" t="s">
        <v>79</v>
      </c>
      <c r="S6" s="33">
        <f t="shared" si="0"/>
        <v>32</v>
      </c>
      <c r="T6" s="65" t="s">
        <v>140</v>
      </c>
      <c r="U6" s="65">
        <v>45408.5451388889</v>
      </c>
      <c r="V6" s="35"/>
      <c r="W6" s="35"/>
      <c r="X6" s="40"/>
      <c r="Y6" s="40"/>
      <c r="Z6" s="38"/>
      <c r="AA6" s="34" t="s">
        <v>141</v>
      </c>
      <c r="AB6" s="34" t="s">
        <v>139</v>
      </c>
      <c r="AC6" s="70" t="s">
        <v>142</v>
      </c>
      <c r="AD6" s="70" t="s">
        <v>143</v>
      </c>
      <c r="AE6" s="70"/>
      <c r="AF6" s="70" t="s">
        <v>132</v>
      </c>
      <c r="AG6" s="70" t="s">
        <v>144</v>
      </c>
    </row>
    <row r="7" ht="256.5" spans="1:33">
      <c r="A7" s="33">
        <v>1581</v>
      </c>
      <c r="B7" s="33" t="s">
        <v>117</v>
      </c>
      <c r="C7" s="33" t="s">
        <v>118</v>
      </c>
      <c r="D7" s="196" t="s">
        <v>119</v>
      </c>
      <c r="E7" s="57" t="s">
        <v>120</v>
      </c>
      <c r="F7" s="94" t="s">
        <v>139</v>
      </c>
      <c r="G7" s="33" t="s">
        <v>122</v>
      </c>
      <c r="H7" s="196" t="s">
        <v>123</v>
      </c>
      <c r="I7" s="196">
        <v>4</v>
      </c>
      <c r="J7" s="196">
        <v>24</v>
      </c>
      <c r="K7" s="196">
        <v>4</v>
      </c>
      <c r="L7" s="270">
        <v>45536</v>
      </c>
      <c r="M7" s="270">
        <v>45565</v>
      </c>
      <c r="N7" s="33" t="s">
        <v>124</v>
      </c>
      <c r="O7" s="107" t="s">
        <v>125</v>
      </c>
      <c r="P7" s="29" t="s">
        <v>126</v>
      </c>
      <c r="Q7" s="29" t="s">
        <v>127</v>
      </c>
      <c r="R7" s="29" t="s">
        <v>79</v>
      </c>
      <c r="S7" s="33">
        <f t="shared" si="0"/>
        <v>32</v>
      </c>
      <c r="T7" s="307" t="s">
        <v>145</v>
      </c>
      <c r="U7" s="308">
        <v>45562.51875</v>
      </c>
      <c r="V7" s="29"/>
      <c r="W7" s="29"/>
      <c r="X7" s="29"/>
      <c r="Y7" s="29"/>
      <c r="Z7" s="33"/>
      <c r="AA7" s="70" t="s">
        <v>146</v>
      </c>
      <c r="AB7" s="72" t="s">
        <v>139</v>
      </c>
      <c r="AC7" s="70" t="s">
        <v>147</v>
      </c>
      <c r="AD7" s="70" t="s">
        <v>148</v>
      </c>
      <c r="AE7" s="72"/>
      <c r="AF7" s="70" t="s">
        <v>132</v>
      </c>
      <c r="AG7" s="70" t="s">
        <v>149</v>
      </c>
    </row>
    <row r="8" ht="409.5" spans="1:33">
      <c r="A8" s="33">
        <v>1582</v>
      </c>
      <c r="B8" s="33" t="s">
        <v>117</v>
      </c>
      <c r="C8" s="33" t="s">
        <v>118</v>
      </c>
      <c r="D8" s="196" t="s">
        <v>150</v>
      </c>
      <c r="E8" s="54" t="s">
        <v>120</v>
      </c>
      <c r="F8" s="94" t="s">
        <v>151</v>
      </c>
      <c r="G8" s="33" t="s">
        <v>122</v>
      </c>
      <c r="H8" s="196" t="s">
        <v>123</v>
      </c>
      <c r="I8" s="196">
        <v>24</v>
      </c>
      <c r="J8" s="196">
        <v>90</v>
      </c>
      <c r="K8" s="196">
        <v>118</v>
      </c>
      <c r="L8" s="270">
        <v>45566</v>
      </c>
      <c r="M8" s="270">
        <v>45596</v>
      </c>
      <c r="N8" s="33" t="s">
        <v>124</v>
      </c>
      <c r="O8" s="107" t="s">
        <v>125</v>
      </c>
      <c r="P8" s="29" t="s">
        <v>126</v>
      </c>
      <c r="Q8" s="29" t="s">
        <v>152</v>
      </c>
      <c r="R8" s="29" t="s">
        <v>79</v>
      </c>
      <c r="S8" s="33">
        <f t="shared" si="0"/>
        <v>232</v>
      </c>
      <c r="T8" s="65" t="s">
        <v>153</v>
      </c>
      <c r="U8" s="65">
        <v>45503.5701388889</v>
      </c>
      <c r="V8" s="35"/>
      <c r="W8" s="35"/>
      <c r="X8" s="40"/>
      <c r="Y8" s="40"/>
      <c r="Z8" s="38"/>
      <c r="AA8" s="34" t="s">
        <v>154</v>
      </c>
      <c r="AB8" s="34" t="s">
        <v>151</v>
      </c>
      <c r="AC8" s="70" t="s">
        <v>155</v>
      </c>
      <c r="AD8" s="70" t="s">
        <v>156</v>
      </c>
      <c r="AE8" s="70"/>
      <c r="AF8" s="70" t="s">
        <v>132</v>
      </c>
      <c r="AG8" s="70" t="s">
        <v>138</v>
      </c>
    </row>
    <row r="9" ht="409.5" spans="1:33">
      <c r="A9" s="33">
        <v>1600</v>
      </c>
      <c r="B9" s="33" t="s">
        <v>117</v>
      </c>
      <c r="C9" s="33" t="s">
        <v>118</v>
      </c>
      <c r="D9" s="196" t="s">
        <v>150</v>
      </c>
      <c r="E9" s="57" t="s">
        <v>157</v>
      </c>
      <c r="F9" s="94" t="s">
        <v>158</v>
      </c>
      <c r="G9" s="33" t="s">
        <v>122</v>
      </c>
      <c r="H9" s="196" t="s">
        <v>123</v>
      </c>
      <c r="I9" s="196">
        <v>0</v>
      </c>
      <c r="J9" s="196">
        <v>0</v>
      </c>
      <c r="K9" s="196">
        <v>4</v>
      </c>
      <c r="L9" s="270">
        <v>45566</v>
      </c>
      <c r="M9" s="270">
        <v>45596</v>
      </c>
      <c r="N9" s="33" t="s">
        <v>124</v>
      </c>
      <c r="O9" s="107" t="s">
        <v>125</v>
      </c>
      <c r="P9" s="29" t="s">
        <v>126</v>
      </c>
      <c r="Q9" s="29" t="s">
        <v>152</v>
      </c>
      <c r="R9" s="29" t="s">
        <v>79</v>
      </c>
      <c r="S9" s="33">
        <f t="shared" si="0"/>
        <v>4</v>
      </c>
      <c r="T9" s="65" t="s">
        <v>159</v>
      </c>
      <c r="U9" s="65">
        <v>45394.4253935185</v>
      </c>
      <c r="V9" s="35"/>
      <c r="W9" s="35"/>
      <c r="X9" s="40"/>
      <c r="Y9" s="40"/>
      <c r="Z9" s="38"/>
      <c r="AA9" s="34" t="s">
        <v>160</v>
      </c>
      <c r="AB9" s="34" t="s">
        <v>158</v>
      </c>
      <c r="AC9" s="70" t="s">
        <v>161</v>
      </c>
      <c r="AD9" s="70" t="s">
        <v>162</v>
      </c>
      <c r="AE9" s="70"/>
      <c r="AF9" s="70" t="s">
        <v>132</v>
      </c>
      <c r="AG9" s="70" t="s">
        <v>163</v>
      </c>
    </row>
    <row r="10" ht="409.5" spans="1:33">
      <c r="A10" s="33">
        <v>1601</v>
      </c>
      <c r="B10" s="33" t="s">
        <v>117</v>
      </c>
      <c r="C10" s="33" t="s">
        <v>118</v>
      </c>
      <c r="D10" s="196" t="s">
        <v>150</v>
      </c>
      <c r="E10" s="57" t="s">
        <v>157</v>
      </c>
      <c r="F10" s="94" t="s">
        <v>164</v>
      </c>
      <c r="G10" s="33" t="s">
        <v>122</v>
      </c>
      <c r="H10" s="196" t="s">
        <v>123</v>
      </c>
      <c r="I10" s="196">
        <v>0</v>
      </c>
      <c r="J10" s="196">
        <v>0</v>
      </c>
      <c r="K10" s="196">
        <v>20</v>
      </c>
      <c r="L10" s="270">
        <v>45352</v>
      </c>
      <c r="M10" s="270">
        <v>45382</v>
      </c>
      <c r="N10" s="33" t="s">
        <v>124</v>
      </c>
      <c r="O10" s="107" t="s">
        <v>125</v>
      </c>
      <c r="P10" s="29" t="s">
        <v>126</v>
      </c>
      <c r="Q10" s="29" t="s">
        <v>165</v>
      </c>
      <c r="R10" s="29" t="s">
        <v>79</v>
      </c>
      <c r="S10" s="33">
        <f t="shared" si="0"/>
        <v>20</v>
      </c>
      <c r="T10" s="65" t="s">
        <v>166</v>
      </c>
      <c r="U10" s="65">
        <v>45323.5</v>
      </c>
      <c r="V10" s="35"/>
      <c r="W10" s="35"/>
      <c r="X10" s="40"/>
      <c r="Y10" s="40"/>
      <c r="Z10" s="38"/>
      <c r="AA10" s="34" t="s">
        <v>167</v>
      </c>
      <c r="AB10" s="34" t="s">
        <v>164</v>
      </c>
      <c r="AC10" s="70" t="s">
        <v>168</v>
      </c>
      <c r="AD10" s="70" t="s">
        <v>169</v>
      </c>
      <c r="AE10" s="70"/>
      <c r="AF10" s="70" t="s">
        <v>132</v>
      </c>
      <c r="AG10" s="70" t="s">
        <v>170</v>
      </c>
    </row>
    <row r="11" ht="409.5" spans="1:33">
      <c r="A11" s="33">
        <v>1615</v>
      </c>
      <c r="B11" s="33" t="s">
        <v>117</v>
      </c>
      <c r="C11" s="33" t="s">
        <v>118</v>
      </c>
      <c r="D11" s="196" t="s">
        <v>150</v>
      </c>
      <c r="E11" s="57" t="s">
        <v>157</v>
      </c>
      <c r="F11" s="94" t="s">
        <v>171</v>
      </c>
      <c r="G11" s="33" t="s">
        <v>122</v>
      </c>
      <c r="H11" s="196" t="s">
        <v>123</v>
      </c>
      <c r="I11" s="196">
        <v>0</v>
      </c>
      <c r="J11" s="196">
        <v>0</v>
      </c>
      <c r="K11" s="196">
        <v>16</v>
      </c>
      <c r="L11" s="270">
        <v>45352</v>
      </c>
      <c r="M11" s="270">
        <v>45382</v>
      </c>
      <c r="N11" s="33" t="s">
        <v>124</v>
      </c>
      <c r="O11" s="107" t="s">
        <v>125</v>
      </c>
      <c r="P11" s="29" t="s">
        <v>126</v>
      </c>
      <c r="Q11" s="29" t="s">
        <v>165</v>
      </c>
      <c r="R11" s="29" t="s">
        <v>79</v>
      </c>
      <c r="S11" s="33">
        <f t="shared" si="0"/>
        <v>16</v>
      </c>
      <c r="T11" s="65" t="s">
        <v>172</v>
      </c>
      <c r="U11" s="65">
        <v>45380.6125</v>
      </c>
      <c r="V11" s="35"/>
      <c r="W11" s="35"/>
      <c r="X11" s="40"/>
      <c r="Y11" s="40"/>
      <c r="Z11" s="38"/>
      <c r="AA11" s="34" t="s">
        <v>173</v>
      </c>
      <c r="AB11" s="34" t="s">
        <v>171</v>
      </c>
      <c r="AC11" s="70" t="s">
        <v>174</v>
      </c>
      <c r="AD11" s="70" t="s">
        <v>175</v>
      </c>
      <c r="AE11" s="70"/>
      <c r="AF11" s="70" t="s">
        <v>132</v>
      </c>
      <c r="AG11" s="70" t="s">
        <v>163</v>
      </c>
    </row>
    <row r="12" ht="409.5" spans="1:33">
      <c r="A12" s="33">
        <v>1617</v>
      </c>
      <c r="B12" s="33" t="s">
        <v>117</v>
      </c>
      <c r="C12" s="33" t="s">
        <v>118</v>
      </c>
      <c r="D12" s="196" t="s">
        <v>150</v>
      </c>
      <c r="E12" s="54" t="s">
        <v>120</v>
      </c>
      <c r="F12" s="94" t="s">
        <v>176</v>
      </c>
      <c r="G12" s="33" t="s">
        <v>122</v>
      </c>
      <c r="H12" s="196" t="s">
        <v>123</v>
      </c>
      <c r="I12" s="196">
        <v>0</v>
      </c>
      <c r="J12" s="196">
        <v>0</v>
      </c>
      <c r="K12" s="196">
        <v>52</v>
      </c>
      <c r="L12" s="270">
        <v>45413</v>
      </c>
      <c r="M12" s="270">
        <v>45443</v>
      </c>
      <c r="N12" s="33" t="s">
        <v>124</v>
      </c>
      <c r="O12" s="107" t="s">
        <v>125</v>
      </c>
      <c r="P12" s="29" t="s">
        <v>126</v>
      </c>
      <c r="Q12" s="29" t="s">
        <v>177</v>
      </c>
      <c r="R12" s="29" t="s">
        <v>79</v>
      </c>
      <c r="S12" s="33">
        <f t="shared" si="0"/>
        <v>52</v>
      </c>
      <c r="T12" s="65" t="s">
        <v>178</v>
      </c>
      <c r="U12" s="65">
        <v>45303.5208333333</v>
      </c>
      <c r="V12" s="35"/>
      <c r="W12" s="35"/>
      <c r="X12" s="40"/>
      <c r="Y12" s="40"/>
      <c r="Z12" s="38"/>
      <c r="AA12" s="34" t="s">
        <v>179</v>
      </c>
      <c r="AB12" s="34" t="s">
        <v>176</v>
      </c>
      <c r="AC12" s="70" t="s">
        <v>180</v>
      </c>
      <c r="AD12" s="70" t="s">
        <v>181</v>
      </c>
      <c r="AE12" s="70"/>
      <c r="AF12" s="70" t="s">
        <v>132</v>
      </c>
      <c r="AG12" s="70" t="s">
        <v>133</v>
      </c>
    </row>
    <row r="13" ht="409.5" spans="1:33">
      <c r="A13" s="33">
        <v>1631</v>
      </c>
      <c r="B13" s="33" t="s">
        <v>117</v>
      </c>
      <c r="C13" s="33" t="s">
        <v>118</v>
      </c>
      <c r="D13" s="196" t="s">
        <v>150</v>
      </c>
      <c r="E13" s="54" t="s">
        <v>120</v>
      </c>
      <c r="F13" s="94" t="s">
        <v>182</v>
      </c>
      <c r="G13" s="33" t="s">
        <v>122</v>
      </c>
      <c r="H13" s="196" t="s">
        <v>123</v>
      </c>
      <c r="I13" s="196">
        <v>8</v>
      </c>
      <c r="J13" s="196">
        <v>36</v>
      </c>
      <c r="K13" s="196">
        <v>16</v>
      </c>
      <c r="L13" s="270">
        <v>45474</v>
      </c>
      <c r="M13" s="270">
        <v>45504</v>
      </c>
      <c r="N13" s="33" t="s">
        <v>124</v>
      </c>
      <c r="O13" s="107" t="s">
        <v>125</v>
      </c>
      <c r="P13" s="29" t="s">
        <v>126</v>
      </c>
      <c r="Q13" s="29" t="s">
        <v>183</v>
      </c>
      <c r="R13" s="29" t="s">
        <v>79</v>
      </c>
      <c r="S13" s="33">
        <f t="shared" si="0"/>
        <v>60</v>
      </c>
      <c r="T13" s="65" t="s">
        <v>184</v>
      </c>
      <c r="U13" s="65">
        <v>45518.4287615741</v>
      </c>
      <c r="V13" s="35"/>
      <c r="W13" s="35"/>
      <c r="X13" s="40"/>
      <c r="Y13" s="40"/>
      <c r="Z13" s="38"/>
      <c r="AA13" s="34" t="s">
        <v>185</v>
      </c>
      <c r="AB13" s="34" t="s">
        <v>182</v>
      </c>
      <c r="AC13" s="70" t="s">
        <v>186</v>
      </c>
      <c r="AD13" s="70" t="s">
        <v>187</v>
      </c>
      <c r="AE13" s="70"/>
      <c r="AF13" s="70" t="s">
        <v>132</v>
      </c>
      <c r="AG13" s="70" t="s">
        <v>138</v>
      </c>
    </row>
    <row r="14" ht="409.5" spans="1:33">
      <c r="A14" s="33">
        <v>1649</v>
      </c>
      <c r="B14" s="33" t="s">
        <v>117</v>
      </c>
      <c r="C14" s="33" t="s">
        <v>118</v>
      </c>
      <c r="D14" s="196" t="s">
        <v>150</v>
      </c>
      <c r="E14" s="57" t="s">
        <v>157</v>
      </c>
      <c r="F14" s="94" t="s">
        <v>188</v>
      </c>
      <c r="G14" s="33" t="s">
        <v>122</v>
      </c>
      <c r="H14" s="196" t="s">
        <v>123</v>
      </c>
      <c r="I14" s="196">
        <v>7</v>
      </c>
      <c r="J14" s="196">
        <v>33</v>
      </c>
      <c r="K14" s="196">
        <v>8</v>
      </c>
      <c r="L14" s="270">
        <v>45474</v>
      </c>
      <c r="M14" s="270">
        <v>45504</v>
      </c>
      <c r="N14" s="33" t="s">
        <v>124</v>
      </c>
      <c r="O14" s="107" t="s">
        <v>125</v>
      </c>
      <c r="P14" s="29" t="s">
        <v>126</v>
      </c>
      <c r="Q14" s="29" t="s">
        <v>183</v>
      </c>
      <c r="R14" s="29" t="s">
        <v>79</v>
      </c>
      <c r="S14" s="33">
        <f t="shared" si="0"/>
        <v>48</v>
      </c>
      <c r="T14" s="65" t="s">
        <v>189</v>
      </c>
      <c r="U14" s="65">
        <v>45303.5208333333</v>
      </c>
      <c r="V14" s="35"/>
      <c r="W14" s="35"/>
      <c r="X14" s="40"/>
      <c r="Y14" s="40"/>
      <c r="Z14" s="38"/>
      <c r="AA14" s="34" t="s">
        <v>190</v>
      </c>
      <c r="AB14" s="34" t="s">
        <v>188</v>
      </c>
      <c r="AC14" s="70" t="s">
        <v>191</v>
      </c>
      <c r="AD14" s="70" t="s">
        <v>192</v>
      </c>
      <c r="AE14" s="70"/>
      <c r="AF14" s="70" t="s">
        <v>132</v>
      </c>
      <c r="AG14" s="70" t="s">
        <v>133</v>
      </c>
    </row>
    <row r="15" ht="409.5" spans="1:33">
      <c r="A15" s="33">
        <v>1666</v>
      </c>
      <c r="B15" s="33" t="s">
        <v>117</v>
      </c>
      <c r="C15" s="33" t="s">
        <v>118</v>
      </c>
      <c r="D15" s="196" t="s">
        <v>150</v>
      </c>
      <c r="E15" s="57" t="s">
        <v>157</v>
      </c>
      <c r="F15" s="94" t="s">
        <v>193</v>
      </c>
      <c r="G15" s="33" t="s">
        <v>122</v>
      </c>
      <c r="H15" s="196" t="s">
        <v>123</v>
      </c>
      <c r="I15" s="196">
        <v>8</v>
      </c>
      <c r="J15" s="196">
        <v>39</v>
      </c>
      <c r="K15" s="196">
        <v>12</v>
      </c>
      <c r="L15" s="270">
        <v>45474</v>
      </c>
      <c r="M15" s="270">
        <v>45504</v>
      </c>
      <c r="N15" s="33" t="s">
        <v>124</v>
      </c>
      <c r="O15" s="107" t="s">
        <v>125</v>
      </c>
      <c r="P15" s="29" t="s">
        <v>126</v>
      </c>
      <c r="Q15" s="29" t="s">
        <v>177</v>
      </c>
      <c r="R15" s="29" t="s">
        <v>79</v>
      </c>
      <c r="S15" s="33">
        <f t="shared" si="0"/>
        <v>59</v>
      </c>
      <c r="T15" s="65" t="s">
        <v>194</v>
      </c>
      <c r="U15" s="65">
        <v>45302.5416666667</v>
      </c>
      <c r="V15" s="35"/>
      <c r="W15" s="35"/>
      <c r="X15" s="40"/>
      <c r="Y15" s="40"/>
      <c r="Z15" s="38"/>
      <c r="AA15" s="34" t="s">
        <v>195</v>
      </c>
      <c r="AB15" s="34" t="s">
        <v>193</v>
      </c>
      <c r="AC15" s="70" t="s">
        <v>196</v>
      </c>
      <c r="AD15" s="70" t="s">
        <v>197</v>
      </c>
      <c r="AE15" s="70"/>
      <c r="AF15" s="70" t="s">
        <v>132</v>
      </c>
      <c r="AG15" s="70" t="s">
        <v>133</v>
      </c>
    </row>
    <row r="16" ht="409.5" spans="1:33">
      <c r="A16" s="33">
        <v>1680</v>
      </c>
      <c r="B16" s="33" t="s">
        <v>117</v>
      </c>
      <c r="C16" s="33" t="s">
        <v>118</v>
      </c>
      <c r="D16" s="196" t="s">
        <v>150</v>
      </c>
      <c r="E16" s="57" t="s">
        <v>157</v>
      </c>
      <c r="F16" s="94" t="s">
        <v>198</v>
      </c>
      <c r="G16" s="33" t="s">
        <v>122</v>
      </c>
      <c r="H16" s="196" t="s">
        <v>123</v>
      </c>
      <c r="I16" s="196">
        <v>8</v>
      </c>
      <c r="J16" s="196">
        <v>39</v>
      </c>
      <c r="K16" s="196">
        <v>85</v>
      </c>
      <c r="L16" s="270">
        <v>45413</v>
      </c>
      <c r="M16" s="270">
        <v>45443</v>
      </c>
      <c r="N16" s="33" t="s">
        <v>124</v>
      </c>
      <c r="O16" s="107" t="s">
        <v>125</v>
      </c>
      <c r="P16" s="29" t="s">
        <v>126</v>
      </c>
      <c r="Q16" s="29" t="s">
        <v>177</v>
      </c>
      <c r="R16" s="29" t="s">
        <v>79</v>
      </c>
      <c r="S16" s="33">
        <f t="shared" si="0"/>
        <v>132</v>
      </c>
      <c r="T16" s="65" t="s">
        <v>199</v>
      </c>
      <c r="U16" s="65">
        <v>45302.5416666667</v>
      </c>
      <c r="V16" s="35"/>
      <c r="W16" s="35"/>
      <c r="X16" s="40"/>
      <c r="Y16" s="40"/>
      <c r="Z16" s="38"/>
      <c r="AA16" s="34" t="s">
        <v>200</v>
      </c>
      <c r="AB16" s="34" t="s">
        <v>198</v>
      </c>
      <c r="AC16" s="70" t="s">
        <v>201</v>
      </c>
      <c r="AD16" s="70" t="s">
        <v>202</v>
      </c>
      <c r="AE16" s="70"/>
      <c r="AF16" s="70" t="s">
        <v>132</v>
      </c>
      <c r="AG16" s="70" t="s">
        <v>133</v>
      </c>
    </row>
    <row r="17" ht="409.5" spans="1:33">
      <c r="A17" s="33">
        <v>1686</v>
      </c>
      <c r="B17" s="33" t="s">
        <v>117</v>
      </c>
      <c r="C17" s="33" t="s">
        <v>118</v>
      </c>
      <c r="D17" s="196" t="s">
        <v>150</v>
      </c>
      <c r="E17" s="57" t="s">
        <v>157</v>
      </c>
      <c r="F17" s="94" t="s">
        <v>203</v>
      </c>
      <c r="G17" s="33" t="s">
        <v>122</v>
      </c>
      <c r="H17" s="196" t="s">
        <v>123</v>
      </c>
      <c r="I17" s="196">
        <v>23</v>
      </c>
      <c r="J17" s="196">
        <v>117</v>
      </c>
      <c r="K17" s="196">
        <v>58</v>
      </c>
      <c r="L17" s="270">
        <v>45444</v>
      </c>
      <c r="M17" s="270">
        <v>45473</v>
      </c>
      <c r="N17" s="33" t="s">
        <v>124</v>
      </c>
      <c r="O17" s="107" t="s">
        <v>125</v>
      </c>
      <c r="P17" s="29" t="s">
        <v>126</v>
      </c>
      <c r="Q17" s="29" t="s">
        <v>204</v>
      </c>
      <c r="R17" s="29" t="s">
        <v>79</v>
      </c>
      <c r="S17" s="33">
        <f t="shared" si="0"/>
        <v>198</v>
      </c>
      <c r="T17" s="65" t="s">
        <v>205</v>
      </c>
      <c r="U17" s="65">
        <v>45302.5416666667</v>
      </c>
      <c r="V17" s="35"/>
      <c r="W17" s="35"/>
      <c r="X17" s="40"/>
      <c r="Y17" s="40"/>
      <c r="Z17" s="38"/>
      <c r="AA17" s="34" t="s">
        <v>206</v>
      </c>
      <c r="AB17" s="34" t="s">
        <v>203</v>
      </c>
      <c r="AC17" s="70" t="s">
        <v>207</v>
      </c>
      <c r="AD17" s="70" t="s">
        <v>208</v>
      </c>
      <c r="AE17" s="70"/>
      <c r="AF17" s="70" t="s">
        <v>132</v>
      </c>
      <c r="AG17" s="70" t="s">
        <v>133</v>
      </c>
    </row>
    <row r="18" ht="409.5" spans="1:33">
      <c r="A18" s="33">
        <v>1708</v>
      </c>
      <c r="B18" s="33" t="s">
        <v>117</v>
      </c>
      <c r="C18" s="33" t="s">
        <v>118</v>
      </c>
      <c r="D18" s="196" t="s">
        <v>150</v>
      </c>
      <c r="E18" s="57" t="s">
        <v>157</v>
      </c>
      <c r="F18" s="94" t="s">
        <v>209</v>
      </c>
      <c r="G18" s="33" t="s">
        <v>122</v>
      </c>
      <c r="H18" s="196" t="s">
        <v>123</v>
      </c>
      <c r="I18" s="196">
        <v>0</v>
      </c>
      <c r="J18" s="196">
        <v>0</v>
      </c>
      <c r="K18" s="196">
        <v>87</v>
      </c>
      <c r="L18" s="270">
        <v>45566</v>
      </c>
      <c r="M18" s="270">
        <v>45596</v>
      </c>
      <c r="N18" s="33" t="s">
        <v>124</v>
      </c>
      <c r="O18" s="107" t="s">
        <v>125</v>
      </c>
      <c r="P18" s="29" t="s">
        <v>126</v>
      </c>
      <c r="Q18" s="29" t="s">
        <v>152</v>
      </c>
      <c r="R18" s="29" t="s">
        <v>79</v>
      </c>
      <c r="S18" s="33">
        <f t="shared" si="0"/>
        <v>87</v>
      </c>
      <c r="T18" s="65" t="s">
        <v>210</v>
      </c>
      <c r="U18" s="65">
        <v>45302.5416666667</v>
      </c>
      <c r="V18" s="35"/>
      <c r="W18" s="35"/>
      <c r="X18" s="40"/>
      <c r="Y18" s="40"/>
      <c r="Z18" s="38"/>
      <c r="AA18" s="34" t="s">
        <v>211</v>
      </c>
      <c r="AB18" s="34" t="s">
        <v>209</v>
      </c>
      <c r="AC18" s="70" t="s">
        <v>212</v>
      </c>
      <c r="AD18" s="70" t="s">
        <v>213</v>
      </c>
      <c r="AE18" s="70"/>
      <c r="AF18" s="70" t="s">
        <v>132</v>
      </c>
      <c r="AG18" s="70" t="s">
        <v>133</v>
      </c>
    </row>
    <row r="19" ht="409.5" spans="1:33">
      <c r="A19" s="33">
        <v>1722</v>
      </c>
      <c r="B19" s="33" t="s">
        <v>117</v>
      </c>
      <c r="C19" s="33" t="s">
        <v>118</v>
      </c>
      <c r="D19" s="196" t="s">
        <v>150</v>
      </c>
      <c r="E19" s="57" t="s">
        <v>157</v>
      </c>
      <c r="F19" s="94" t="s">
        <v>214</v>
      </c>
      <c r="G19" s="33" t="s">
        <v>122</v>
      </c>
      <c r="H19" s="196" t="s">
        <v>123</v>
      </c>
      <c r="I19" s="196">
        <v>10</v>
      </c>
      <c r="J19" s="196">
        <v>45</v>
      </c>
      <c r="K19" s="196">
        <v>59</v>
      </c>
      <c r="L19" s="270">
        <v>45444</v>
      </c>
      <c r="M19" s="270">
        <v>45473</v>
      </c>
      <c r="N19" s="33" t="s">
        <v>124</v>
      </c>
      <c r="O19" s="107" t="s">
        <v>125</v>
      </c>
      <c r="P19" s="29" t="s">
        <v>126</v>
      </c>
      <c r="Q19" s="29" t="s">
        <v>204</v>
      </c>
      <c r="R19" s="29" t="s">
        <v>79</v>
      </c>
      <c r="S19" s="33">
        <f t="shared" si="0"/>
        <v>114</v>
      </c>
      <c r="T19" s="65" t="s">
        <v>215</v>
      </c>
      <c r="U19" s="65">
        <v>45302.5416666667</v>
      </c>
      <c r="V19" s="35"/>
      <c r="W19" s="35"/>
      <c r="X19" s="40"/>
      <c r="Y19" s="40"/>
      <c r="Z19" s="38"/>
      <c r="AA19" s="34" t="s">
        <v>216</v>
      </c>
      <c r="AB19" s="34" t="s">
        <v>214</v>
      </c>
      <c r="AC19" s="70" t="s">
        <v>217</v>
      </c>
      <c r="AD19" s="70" t="s">
        <v>218</v>
      </c>
      <c r="AE19" s="70"/>
      <c r="AF19" s="70" t="s">
        <v>132</v>
      </c>
      <c r="AG19" s="70" t="s">
        <v>133</v>
      </c>
    </row>
    <row r="20" ht="409.5" spans="1:33">
      <c r="A20" s="33">
        <v>1736</v>
      </c>
      <c r="B20" s="33" t="s">
        <v>117</v>
      </c>
      <c r="C20" s="33" t="s">
        <v>118</v>
      </c>
      <c r="D20" s="196" t="s">
        <v>150</v>
      </c>
      <c r="E20" s="57" t="s">
        <v>157</v>
      </c>
      <c r="F20" s="94" t="s">
        <v>219</v>
      </c>
      <c r="G20" s="33" t="s">
        <v>122</v>
      </c>
      <c r="H20" s="196" t="s">
        <v>123</v>
      </c>
      <c r="I20" s="196">
        <v>34</v>
      </c>
      <c r="J20" s="196">
        <v>103</v>
      </c>
      <c r="K20" s="196">
        <v>30</v>
      </c>
      <c r="L20" s="270">
        <v>45597</v>
      </c>
      <c r="M20" s="270">
        <v>45626</v>
      </c>
      <c r="N20" s="33" t="s">
        <v>124</v>
      </c>
      <c r="O20" s="107" t="s">
        <v>125</v>
      </c>
      <c r="P20" s="29" t="s">
        <v>126</v>
      </c>
      <c r="Q20" s="29" t="s">
        <v>220</v>
      </c>
      <c r="R20" s="29" t="s">
        <v>79</v>
      </c>
      <c r="S20" s="33">
        <f t="shared" si="0"/>
        <v>167</v>
      </c>
      <c r="T20" s="65" t="s">
        <v>221</v>
      </c>
      <c r="U20" s="65">
        <v>45342.5743055556</v>
      </c>
      <c r="V20" s="35"/>
      <c r="W20" s="35"/>
      <c r="X20" s="40"/>
      <c r="Y20" s="40"/>
      <c r="Z20" s="38"/>
      <c r="AA20" s="34" t="s">
        <v>222</v>
      </c>
      <c r="AB20" s="34" t="s">
        <v>219</v>
      </c>
      <c r="AC20" s="70" t="s">
        <v>223</v>
      </c>
      <c r="AD20" s="70" t="s">
        <v>224</v>
      </c>
      <c r="AE20" s="72"/>
      <c r="AF20" s="70" t="s">
        <v>132</v>
      </c>
      <c r="AG20" s="70" t="s">
        <v>170</v>
      </c>
    </row>
    <row r="21" ht="409.5" spans="1:33">
      <c r="A21" s="33">
        <v>1750</v>
      </c>
      <c r="B21" s="33" t="s">
        <v>117</v>
      </c>
      <c r="C21" s="33" t="s">
        <v>118</v>
      </c>
      <c r="D21" s="196" t="s">
        <v>150</v>
      </c>
      <c r="E21" s="57" t="s">
        <v>157</v>
      </c>
      <c r="F21" s="94" t="s">
        <v>225</v>
      </c>
      <c r="G21" s="33" t="s">
        <v>122</v>
      </c>
      <c r="H21" s="196" t="s">
        <v>123</v>
      </c>
      <c r="I21" s="196">
        <v>14</v>
      </c>
      <c r="J21" s="196">
        <v>75</v>
      </c>
      <c r="K21" s="196">
        <v>70</v>
      </c>
      <c r="L21" s="270">
        <v>45444</v>
      </c>
      <c r="M21" s="270">
        <v>45473</v>
      </c>
      <c r="N21" s="33" t="s">
        <v>124</v>
      </c>
      <c r="O21" s="107" t="s">
        <v>125</v>
      </c>
      <c r="P21" s="29" t="s">
        <v>126</v>
      </c>
      <c r="Q21" s="29" t="s">
        <v>220</v>
      </c>
      <c r="R21" s="29" t="s">
        <v>79</v>
      </c>
      <c r="S21" s="33">
        <f t="shared" si="0"/>
        <v>159</v>
      </c>
      <c r="T21" s="65" t="s">
        <v>226</v>
      </c>
      <c r="U21" s="65">
        <v>45324.5416666667</v>
      </c>
      <c r="V21" s="35"/>
      <c r="W21" s="35"/>
      <c r="X21" s="40"/>
      <c r="Y21" s="40"/>
      <c r="Z21" s="38"/>
      <c r="AA21" s="34" t="s">
        <v>227</v>
      </c>
      <c r="AB21" s="34" t="s">
        <v>225</v>
      </c>
      <c r="AC21" s="70" t="s">
        <v>228</v>
      </c>
      <c r="AD21" s="70" t="s">
        <v>229</v>
      </c>
      <c r="AE21" s="72"/>
      <c r="AF21" s="70" t="s">
        <v>132</v>
      </c>
      <c r="AG21" s="70" t="s">
        <v>170</v>
      </c>
    </row>
    <row r="22" ht="409.5" spans="1:33">
      <c r="A22" s="33">
        <v>1756</v>
      </c>
      <c r="B22" s="33" t="s">
        <v>117</v>
      </c>
      <c r="C22" s="33" t="s">
        <v>118</v>
      </c>
      <c r="D22" s="196" t="s">
        <v>150</v>
      </c>
      <c r="E22" s="57" t="s">
        <v>157</v>
      </c>
      <c r="F22" s="94" t="s">
        <v>230</v>
      </c>
      <c r="G22" s="33" t="s">
        <v>122</v>
      </c>
      <c r="H22" s="196" t="s">
        <v>123</v>
      </c>
      <c r="I22" s="196">
        <v>0</v>
      </c>
      <c r="J22" s="196">
        <v>0</v>
      </c>
      <c r="K22" s="196">
        <v>14</v>
      </c>
      <c r="L22" s="270">
        <v>45444</v>
      </c>
      <c r="M22" s="270">
        <v>45473</v>
      </c>
      <c r="N22" s="33" t="s">
        <v>124</v>
      </c>
      <c r="O22" s="107" t="s">
        <v>125</v>
      </c>
      <c r="P22" s="29" t="s">
        <v>126</v>
      </c>
      <c r="Q22" s="29" t="s">
        <v>220</v>
      </c>
      <c r="R22" s="29" t="s">
        <v>79</v>
      </c>
      <c r="S22" s="33">
        <f t="shared" si="0"/>
        <v>14</v>
      </c>
      <c r="T22" s="65" t="s">
        <v>231</v>
      </c>
      <c r="U22" s="65">
        <v>45355.5791666667</v>
      </c>
      <c r="V22" s="35"/>
      <c r="W22" s="35"/>
      <c r="X22" s="40"/>
      <c r="Y22" s="40"/>
      <c r="Z22" s="38"/>
      <c r="AA22" s="34" t="s">
        <v>232</v>
      </c>
      <c r="AB22" s="34" t="s">
        <v>230</v>
      </c>
      <c r="AC22" s="70" t="s">
        <v>233</v>
      </c>
      <c r="AD22" s="70" t="s">
        <v>234</v>
      </c>
      <c r="AE22" s="72"/>
      <c r="AF22" s="70" t="s">
        <v>132</v>
      </c>
      <c r="AG22" s="70" t="s">
        <v>163</v>
      </c>
    </row>
    <row r="23" ht="409.5" spans="1:33">
      <c r="A23" s="33">
        <v>1770</v>
      </c>
      <c r="B23" s="33" t="s">
        <v>117</v>
      </c>
      <c r="C23" s="33" t="s">
        <v>118</v>
      </c>
      <c r="D23" s="196" t="s">
        <v>150</v>
      </c>
      <c r="E23" s="57" t="s">
        <v>157</v>
      </c>
      <c r="F23" s="94" t="s">
        <v>235</v>
      </c>
      <c r="G23" s="33" t="s">
        <v>122</v>
      </c>
      <c r="H23" s="196" t="s">
        <v>123</v>
      </c>
      <c r="I23" s="196">
        <v>25</v>
      </c>
      <c r="J23" s="196">
        <v>117</v>
      </c>
      <c r="K23" s="196">
        <v>60</v>
      </c>
      <c r="L23" s="270">
        <v>45597</v>
      </c>
      <c r="M23" s="270">
        <v>45626</v>
      </c>
      <c r="N23" s="33" t="s">
        <v>124</v>
      </c>
      <c r="O23" s="107" t="s">
        <v>125</v>
      </c>
      <c r="P23" s="29" t="s">
        <v>126</v>
      </c>
      <c r="Q23" s="29" t="s">
        <v>152</v>
      </c>
      <c r="R23" s="29" t="s">
        <v>79</v>
      </c>
      <c r="S23" s="33">
        <f t="shared" si="0"/>
        <v>202</v>
      </c>
      <c r="T23" s="65" t="s">
        <v>236</v>
      </c>
      <c r="U23" s="65">
        <v>45342.5743055556</v>
      </c>
      <c r="V23" s="35"/>
      <c r="W23" s="35"/>
      <c r="X23" s="40"/>
      <c r="Y23" s="40"/>
      <c r="Z23" s="38"/>
      <c r="AA23" s="34" t="s">
        <v>237</v>
      </c>
      <c r="AB23" s="34" t="s">
        <v>235</v>
      </c>
      <c r="AC23" s="70" t="s">
        <v>238</v>
      </c>
      <c r="AD23" s="70" t="s">
        <v>239</v>
      </c>
      <c r="AE23" s="72"/>
      <c r="AF23" s="70" t="s">
        <v>132</v>
      </c>
      <c r="AG23" s="70" t="s">
        <v>170</v>
      </c>
    </row>
    <row r="24" ht="409.5" spans="1:33">
      <c r="A24" s="33">
        <v>1784</v>
      </c>
      <c r="B24" s="33" t="s">
        <v>117</v>
      </c>
      <c r="C24" s="33" t="s">
        <v>118</v>
      </c>
      <c r="D24" s="33" t="s">
        <v>240</v>
      </c>
      <c r="E24" s="57" t="s">
        <v>157</v>
      </c>
      <c r="F24" s="94" t="s">
        <v>241</v>
      </c>
      <c r="G24" s="33" t="s">
        <v>122</v>
      </c>
      <c r="H24" s="196" t="s">
        <v>123</v>
      </c>
      <c r="I24" s="196">
        <v>1</v>
      </c>
      <c r="J24" s="196">
        <v>6</v>
      </c>
      <c r="K24" s="196">
        <v>60</v>
      </c>
      <c r="L24" s="270">
        <v>45413</v>
      </c>
      <c r="M24" s="270">
        <v>45443</v>
      </c>
      <c r="N24" s="33" t="s">
        <v>124</v>
      </c>
      <c r="O24" s="107" t="s">
        <v>125</v>
      </c>
      <c r="P24" s="29" t="s">
        <v>126</v>
      </c>
      <c r="Q24" s="29" t="s">
        <v>242</v>
      </c>
      <c r="R24" s="29" t="s">
        <v>79</v>
      </c>
      <c r="S24" s="33">
        <f t="shared" si="0"/>
        <v>67</v>
      </c>
      <c r="T24" s="65" t="s">
        <v>243</v>
      </c>
      <c r="U24" s="65">
        <v>45303.5208333333</v>
      </c>
      <c r="V24" s="35"/>
      <c r="W24" s="35"/>
      <c r="X24" s="40"/>
      <c r="Y24" s="40"/>
      <c r="Z24" s="38"/>
      <c r="AA24" s="34" t="s">
        <v>244</v>
      </c>
      <c r="AB24" s="34" t="s">
        <v>241</v>
      </c>
      <c r="AC24" s="70" t="s">
        <v>245</v>
      </c>
      <c r="AD24" s="70" t="s">
        <v>246</v>
      </c>
      <c r="AE24" s="72"/>
      <c r="AF24" s="70" t="s">
        <v>132</v>
      </c>
      <c r="AG24" s="70" t="s">
        <v>133</v>
      </c>
    </row>
    <row r="25" ht="409.5" spans="1:33">
      <c r="A25" s="33">
        <v>1798</v>
      </c>
      <c r="B25" s="33" t="s">
        <v>117</v>
      </c>
      <c r="C25" s="33" t="s">
        <v>118</v>
      </c>
      <c r="D25" s="33" t="s">
        <v>150</v>
      </c>
      <c r="E25" s="54" t="s">
        <v>247</v>
      </c>
      <c r="F25" s="94" t="s">
        <v>248</v>
      </c>
      <c r="G25" s="33" t="s">
        <v>122</v>
      </c>
      <c r="H25" s="196" t="s">
        <v>123</v>
      </c>
      <c r="I25" s="196">
        <v>2</v>
      </c>
      <c r="J25" s="196">
        <v>6</v>
      </c>
      <c r="K25" s="196">
        <v>18</v>
      </c>
      <c r="L25" s="270">
        <v>45444</v>
      </c>
      <c r="M25" s="270">
        <v>45473</v>
      </c>
      <c r="N25" s="33" t="s">
        <v>124</v>
      </c>
      <c r="O25" s="107" t="s">
        <v>125</v>
      </c>
      <c r="P25" s="29" t="s">
        <v>126</v>
      </c>
      <c r="Q25" s="29" t="s">
        <v>249</v>
      </c>
      <c r="R25" s="29" t="s">
        <v>79</v>
      </c>
      <c r="S25" s="33">
        <f t="shared" si="0"/>
        <v>26</v>
      </c>
      <c r="T25" s="65" t="s">
        <v>250</v>
      </c>
      <c r="U25" s="65">
        <v>45302.5659722222</v>
      </c>
      <c r="V25" s="35"/>
      <c r="W25" s="35"/>
      <c r="X25" s="40"/>
      <c r="Y25" s="40"/>
      <c r="Z25" s="38"/>
      <c r="AA25" s="34" t="s">
        <v>251</v>
      </c>
      <c r="AB25" s="34" t="s">
        <v>248</v>
      </c>
      <c r="AC25" s="70" t="s">
        <v>252</v>
      </c>
      <c r="AD25" s="70" t="s">
        <v>253</v>
      </c>
      <c r="AE25" s="72"/>
      <c r="AF25" s="70" t="s">
        <v>132</v>
      </c>
      <c r="AG25" s="70" t="s">
        <v>133</v>
      </c>
    </row>
    <row r="26" ht="409.5" spans="1:33">
      <c r="A26" s="33">
        <v>1799</v>
      </c>
      <c r="B26" s="33" t="s">
        <v>117</v>
      </c>
      <c r="C26" s="33" t="s">
        <v>118</v>
      </c>
      <c r="D26" s="33" t="s">
        <v>150</v>
      </c>
      <c r="E26" s="54" t="s">
        <v>247</v>
      </c>
      <c r="F26" s="94" t="s">
        <v>248</v>
      </c>
      <c r="G26" s="33" t="s">
        <v>122</v>
      </c>
      <c r="H26" s="196" t="s">
        <v>123</v>
      </c>
      <c r="I26" s="196">
        <v>2</v>
      </c>
      <c r="J26" s="196">
        <v>6</v>
      </c>
      <c r="K26" s="196">
        <v>18</v>
      </c>
      <c r="L26" s="270">
        <v>45627</v>
      </c>
      <c r="M26" s="270">
        <v>45657</v>
      </c>
      <c r="N26" s="33" t="s">
        <v>124</v>
      </c>
      <c r="O26" s="107" t="s">
        <v>125</v>
      </c>
      <c r="P26" s="29" t="s">
        <v>126</v>
      </c>
      <c r="Q26" s="29" t="s">
        <v>249</v>
      </c>
      <c r="R26" s="29" t="s">
        <v>79</v>
      </c>
      <c r="S26" s="33">
        <f t="shared" si="0"/>
        <v>26</v>
      </c>
      <c r="T26" s="309" t="s">
        <v>250</v>
      </c>
      <c r="U26" s="310">
        <v>45302.5659722222</v>
      </c>
      <c r="V26" s="291"/>
      <c r="W26" s="291"/>
      <c r="X26" s="291"/>
      <c r="Y26" s="291"/>
      <c r="Z26" s="292"/>
      <c r="AA26" s="70" t="s">
        <v>251</v>
      </c>
      <c r="AB26" s="72" t="s">
        <v>248</v>
      </c>
      <c r="AC26" s="70" t="s">
        <v>252</v>
      </c>
      <c r="AD26" s="70" t="s">
        <v>253</v>
      </c>
      <c r="AE26" s="72"/>
      <c r="AF26" s="70" t="s">
        <v>132</v>
      </c>
      <c r="AG26" s="70" t="s">
        <v>133</v>
      </c>
    </row>
    <row r="27" ht="409.5" spans="1:33">
      <c r="A27" s="33">
        <v>1812</v>
      </c>
      <c r="B27" s="33" t="s">
        <v>117</v>
      </c>
      <c r="C27" s="33" t="s">
        <v>118</v>
      </c>
      <c r="D27" s="33" t="s">
        <v>150</v>
      </c>
      <c r="E27" s="54" t="s">
        <v>157</v>
      </c>
      <c r="F27" s="94" t="s">
        <v>254</v>
      </c>
      <c r="G27" s="33" t="s">
        <v>122</v>
      </c>
      <c r="H27" s="196" t="s">
        <v>123</v>
      </c>
      <c r="I27" s="196">
        <v>0</v>
      </c>
      <c r="J27" s="196">
        <v>0</v>
      </c>
      <c r="K27" s="196">
        <v>14</v>
      </c>
      <c r="L27" s="270">
        <v>45474</v>
      </c>
      <c r="M27" s="270">
        <v>45504</v>
      </c>
      <c r="N27" s="33" t="s">
        <v>124</v>
      </c>
      <c r="O27" s="107" t="s">
        <v>125</v>
      </c>
      <c r="P27" s="29" t="s">
        <v>126</v>
      </c>
      <c r="Q27" s="29" t="s">
        <v>255</v>
      </c>
      <c r="R27" s="29" t="s">
        <v>79</v>
      </c>
      <c r="S27" s="33">
        <f t="shared" si="0"/>
        <v>14</v>
      </c>
      <c r="T27" s="65" t="s">
        <v>256</v>
      </c>
      <c r="U27" s="65">
        <v>45302.53125</v>
      </c>
      <c r="V27" s="35"/>
      <c r="W27" s="35"/>
      <c r="X27" s="40"/>
      <c r="Y27" s="40"/>
      <c r="Z27" s="38"/>
      <c r="AA27" s="34" t="s">
        <v>257</v>
      </c>
      <c r="AB27" s="34" t="s">
        <v>254</v>
      </c>
      <c r="AC27" s="70" t="s">
        <v>258</v>
      </c>
      <c r="AD27" s="70" t="s">
        <v>259</v>
      </c>
      <c r="AE27" s="72"/>
      <c r="AF27" s="70" t="s">
        <v>132</v>
      </c>
      <c r="AG27" s="70" t="s">
        <v>133</v>
      </c>
    </row>
    <row r="28" ht="409.5" spans="1:33">
      <c r="A28" s="33">
        <v>1818</v>
      </c>
      <c r="B28" s="33" t="s">
        <v>117</v>
      </c>
      <c r="C28" s="33" t="s">
        <v>118</v>
      </c>
      <c r="D28" s="33" t="s">
        <v>150</v>
      </c>
      <c r="E28" s="57" t="s">
        <v>157</v>
      </c>
      <c r="F28" s="94" t="s">
        <v>260</v>
      </c>
      <c r="G28" s="33" t="s">
        <v>122</v>
      </c>
      <c r="H28" s="196" t="s">
        <v>123</v>
      </c>
      <c r="I28" s="196">
        <v>16</v>
      </c>
      <c r="J28" s="196">
        <v>52</v>
      </c>
      <c r="K28" s="196">
        <v>42</v>
      </c>
      <c r="L28" s="270">
        <v>45536</v>
      </c>
      <c r="M28" s="270">
        <v>45565</v>
      </c>
      <c r="N28" s="33" t="s">
        <v>124</v>
      </c>
      <c r="O28" s="107" t="s">
        <v>125</v>
      </c>
      <c r="P28" s="29" t="s">
        <v>126</v>
      </c>
      <c r="Q28" s="29" t="s">
        <v>249</v>
      </c>
      <c r="R28" s="29" t="s">
        <v>79</v>
      </c>
      <c r="S28" s="33">
        <f t="shared" si="0"/>
        <v>110</v>
      </c>
      <c r="T28" s="65" t="s">
        <v>261</v>
      </c>
      <c r="U28" s="65">
        <v>45303.5166666667</v>
      </c>
      <c r="V28" s="35"/>
      <c r="W28" s="35"/>
      <c r="X28" s="40"/>
      <c r="Y28" s="40"/>
      <c r="Z28" s="38"/>
      <c r="AA28" s="34" t="s">
        <v>262</v>
      </c>
      <c r="AB28" s="34" t="s">
        <v>260</v>
      </c>
      <c r="AC28" s="70" t="s">
        <v>263</v>
      </c>
      <c r="AD28" s="70" t="s">
        <v>264</v>
      </c>
      <c r="AE28" s="72"/>
      <c r="AF28" s="70" t="s">
        <v>132</v>
      </c>
      <c r="AG28" s="70" t="s">
        <v>133</v>
      </c>
    </row>
    <row r="29" ht="409.5" spans="1:33">
      <c r="A29" s="33">
        <v>1832</v>
      </c>
      <c r="B29" s="33" t="s">
        <v>117</v>
      </c>
      <c r="C29" s="33" t="s">
        <v>118</v>
      </c>
      <c r="D29" s="33" t="s">
        <v>150</v>
      </c>
      <c r="E29" s="57" t="s">
        <v>247</v>
      </c>
      <c r="F29" s="94" t="s">
        <v>265</v>
      </c>
      <c r="G29" s="33" t="s">
        <v>122</v>
      </c>
      <c r="H29" s="196" t="s">
        <v>123</v>
      </c>
      <c r="I29" s="196">
        <v>33</v>
      </c>
      <c r="J29" s="196">
        <v>150</v>
      </c>
      <c r="K29" s="196">
        <v>30</v>
      </c>
      <c r="L29" s="270">
        <v>45627</v>
      </c>
      <c r="M29" s="270">
        <v>45657</v>
      </c>
      <c r="N29" s="33" t="s">
        <v>124</v>
      </c>
      <c r="O29" s="107" t="s">
        <v>125</v>
      </c>
      <c r="P29" s="29" t="s">
        <v>126</v>
      </c>
      <c r="Q29" s="29" t="s">
        <v>266</v>
      </c>
      <c r="R29" s="29" t="s">
        <v>79</v>
      </c>
      <c r="S29" s="33">
        <f t="shared" si="0"/>
        <v>213</v>
      </c>
      <c r="T29" s="65" t="s">
        <v>267</v>
      </c>
      <c r="U29" s="65">
        <v>45302.53125</v>
      </c>
      <c r="V29" s="35"/>
      <c r="W29" s="35"/>
      <c r="X29" s="40"/>
      <c r="Y29" s="40"/>
      <c r="Z29" s="38"/>
      <c r="AA29" s="34" t="s">
        <v>268</v>
      </c>
      <c r="AB29" s="34" t="s">
        <v>265</v>
      </c>
      <c r="AC29" s="70" t="s">
        <v>269</v>
      </c>
      <c r="AD29" s="70" t="s">
        <v>259</v>
      </c>
      <c r="AE29" s="72"/>
      <c r="AF29" s="70" t="s">
        <v>132</v>
      </c>
      <c r="AG29" s="70" t="s">
        <v>133</v>
      </c>
    </row>
    <row r="30" ht="409.5" spans="1:33">
      <c r="A30" s="33">
        <v>1846</v>
      </c>
      <c r="B30" s="33" t="s">
        <v>117</v>
      </c>
      <c r="C30" s="33" t="s">
        <v>118</v>
      </c>
      <c r="D30" s="33" t="s">
        <v>150</v>
      </c>
      <c r="E30" s="57" t="s">
        <v>247</v>
      </c>
      <c r="F30" s="94" t="s">
        <v>270</v>
      </c>
      <c r="G30" s="33" t="s">
        <v>122</v>
      </c>
      <c r="H30" s="196" t="s">
        <v>123</v>
      </c>
      <c r="I30" s="196">
        <v>38</v>
      </c>
      <c r="J30" s="196">
        <v>118</v>
      </c>
      <c r="K30" s="196">
        <v>20</v>
      </c>
      <c r="L30" s="270">
        <v>45627</v>
      </c>
      <c r="M30" s="270">
        <v>45657</v>
      </c>
      <c r="N30" s="33" t="s">
        <v>124</v>
      </c>
      <c r="O30" s="107" t="s">
        <v>125</v>
      </c>
      <c r="P30" s="29" t="s">
        <v>126</v>
      </c>
      <c r="Q30" s="29" t="s">
        <v>266</v>
      </c>
      <c r="R30" s="29" t="s">
        <v>79</v>
      </c>
      <c r="S30" s="33">
        <f t="shared" si="0"/>
        <v>176</v>
      </c>
      <c r="T30" s="65" t="s">
        <v>271</v>
      </c>
      <c r="U30" s="65">
        <v>45302.53125</v>
      </c>
      <c r="V30" s="35"/>
      <c r="W30" s="35"/>
      <c r="X30" s="40"/>
      <c r="Y30" s="40"/>
      <c r="Z30" s="38"/>
      <c r="AA30" s="34" t="s">
        <v>272</v>
      </c>
      <c r="AB30" s="34" t="s">
        <v>270</v>
      </c>
      <c r="AC30" s="70" t="s">
        <v>273</v>
      </c>
      <c r="AD30" s="70" t="s">
        <v>274</v>
      </c>
      <c r="AE30" s="72"/>
      <c r="AF30" s="70" t="s">
        <v>132</v>
      </c>
      <c r="AG30" s="70" t="s">
        <v>133</v>
      </c>
    </row>
    <row r="31" ht="409.5" spans="1:33">
      <c r="A31" s="33">
        <v>1860</v>
      </c>
      <c r="B31" s="33" t="s">
        <v>117</v>
      </c>
      <c r="C31" s="33" t="s">
        <v>118</v>
      </c>
      <c r="D31" s="33" t="s">
        <v>150</v>
      </c>
      <c r="E31" s="57" t="s">
        <v>157</v>
      </c>
      <c r="F31" s="94" t="s">
        <v>275</v>
      </c>
      <c r="G31" s="33" t="s">
        <v>122</v>
      </c>
      <c r="H31" s="196" t="s">
        <v>123</v>
      </c>
      <c r="I31" s="196">
        <v>0</v>
      </c>
      <c r="J31" s="196">
        <v>0</v>
      </c>
      <c r="K31" s="196">
        <v>22</v>
      </c>
      <c r="L31" s="270">
        <v>45505</v>
      </c>
      <c r="M31" s="270">
        <v>45535</v>
      </c>
      <c r="N31" s="33" t="s">
        <v>124</v>
      </c>
      <c r="O31" s="107" t="s">
        <v>125</v>
      </c>
      <c r="P31" s="29" t="s">
        <v>126</v>
      </c>
      <c r="Q31" s="29" t="s">
        <v>276</v>
      </c>
      <c r="R31" s="29" t="s">
        <v>79</v>
      </c>
      <c r="S31" s="33">
        <f t="shared" si="0"/>
        <v>22</v>
      </c>
      <c r="T31" s="65" t="s">
        <v>277</v>
      </c>
      <c r="U31" s="65">
        <v>45315.5513888889</v>
      </c>
      <c r="V31" s="35"/>
      <c r="W31" s="35"/>
      <c r="X31" s="40"/>
      <c r="Y31" s="40"/>
      <c r="Z31" s="38"/>
      <c r="AA31" s="34" t="s">
        <v>278</v>
      </c>
      <c r="AB31" s="34" t="s">
        <v>275</v>
      </c>
      <c r="AC31" s="70" t="s">
        <v>279</v>
      </c>
      <c r="AD31" s="70" t="s">
        <v>280</v>
      </c>
      <c r="AE31" s="72"/>
      <c r="AF31" s="70" t="s">
        <v>132</v>
      </c>
      <c r="AG31" s="70" t="s">
        <v>133</v>
      </c>
    </row>
    <row r="32" ht="409.5" spans="1:33">
      <c r="A32" s="33">
        <v>1874</v>
      </c>
      <c r="B32" s="33" t="s">
        <v>117</v>
      </c>
      <c r="C32" s="33" t="s">
        <v>118</v>
      </c>
      <c r="D32" s="33" t="s">
        <v>150</v>
      </c>
      <c r="E32" s="57" t="s">
        <v>247</v>
      </c>
      <c r="F32" s="94" t="s">
        <v>281</v>
      </c>
      <c r="G32" s="33" t="s">
        <v>122</v>
      </c>
      <c r="H32" s="196" t="s">
        <v>123</v>
      </c>
      <c r="I32" s="196">
        <v>0</v>
      </c>
      <c r="J32" s="196">
        <v>0</v>
      </c>
      <c r="K32" s="196">
        <v>53</v>
      </c>
      <c r="L32" s="270">
        <v>45474</v>
      </c>
      <c r="M32" s="270">
        <v>45504</v>
      </c>
      <c r="N32" s="33" t="s">
        <v>124</v>
      </c>
      <c r="O32" s="107" t="s">
        <v>125</v>
      </c>
      <c r="P32" s="29" t="s">
        <v>126</v>
      </c>
      <c r="Q32" s="29" t="s">
        <v>255</v>
      </c>
      <c r="R32" s="29" t="s">
        <v>79</v>
      </c>
      <c r="S32" s="33">
        <f t="shared" si="0"/>
        <v>53</v>
      </c>
      <c r="T32" s="65" t="s">
        <v>282</v>
      </c>
      <c r="U32" s="65">
        <v>45302.53125</v>
      </c>
      <c r="V32" s="35"/>
      <c r="W32" s="35"/>
      <c r="X32" s="40"/>
      <c r="Y32" s="40"/>
      <c r="Z32" s="38"/>
      <c r="AA32" s="34" t="s">
        <v>283</v>
      </c>
      <c r="AB32" s="34" t="s">
        <v>281</v>
      </c>
      <c r="AC32" s="70" t="s">
        <v>284</v>
      </c>
      <c r="AD32" s="70" t="s">
        <v>285</v>
      </c>
      <c r="AE32" s="72"/>
      <c r="AF32" s="70" t="s">
        <v>132</v>
      </c>
      <c r="AG32" s="70" t="s">
        <v>133</v>
      </c>
    </row>
    <row r="33" ht="409.5" spans="1:33">
      <c r="A33" s="33">
        <v>1888</v>
      </c>
      <c r="B33" s="33" t="s">
        <v>117</v>
      </c>
      <c r="C33" s="33" t="s">
        <v>118</v>
      </c>
      <c r="D33" s="33" t="s">
        <v>150</v>
      </c>
      <c r="E33" s="57" t="s">
        <v>247</v>
      </c>
      <c r="F33" s="94" t="s">
        <v>286</v>
      </c>
      <c r="G33" s="33" t="s">
        <v>122</v>
      </c>
      <c r="H33" s="196" t="s">
        <v>123</v>
      </c>
      <c r="I33" s="196">
        <v>0</v>
      </c>
      <c r="J33" s="196">
        <v>0</v>
      </c>
      <c r="K33" s="196">
        <v>31</v>
      </c>
      <c r="L33" s="270">
        <v>45474</v>
      </c>
      <c r="M33" s="270">
        <v>45504</v>
      </c>
      <c r="N33" s="33" t="s">
        <v>124</v>
      </c>
      <c r="O33" s="107" t="s">
        <v>125</v>
      </c>
      <c r="P33" s="29" t="s">
        <v>126</v>
      </c>
      <c r="Q33" s="29" t="s">
        <v>255</v>
      </c>
      <c r="R33" s="29" t="s">
        <v>79</v>
      </c>
      <c r="S33" s="33">
        <f t="shared" si="0"/>
        <v>31</v>
      </c>
      <c r="T33" s="65" t="s">
        <v>287</v>
      </c>
      <c r="U33" s="65">
        <v>45302.53125</v>
      </c>
      <c r="V33" s="35"/>
      <c r="W33" s="35"/>
      <c r="X33" s="40"/>
      <c r="Y33" s="40"/>
      <c r="Z33" s="38"/>
      <c r="AA33" s="34" t="s">
        <v>288</v>
      </c>
      <c r="AB33" s="34" t="s">
        <v>286</v>
      </c>
      <c r="AC33" s="70" t="s">
        <v>289</v>
      </c>
      <c r="AD33" s="70" t="s">
        <v>290</v>
      </c>
      <c r="AE33" s="72"/>
      <c r="AF33" s="70" t="s">
        <v>132</v>
      </c>
      <c r="AG33" s="70" t="s">
        <v>133</v>
      </c>
    </row>
    <row r="34" ht="409.5" spans="1:33">
      <c r="A34" s="33">
        <v>1902</v>
      </c>
      <c r="B34" s="33" t="s">
        <v>117</v>
      </c>
      <c r="C34" s="33" t="s">
        <v>118</v>
      </c>
      <c r="D34" s="33" t="s">
        <v>150</v>
      </c>
      <c r="E34" s="57" t="s">
        <v>247</v>
      </c>
      <c r="F34" s="94" t="s">
        <v>291</v>
      </c>
      <c r="G34" s="33" t="s">
        <v>122</v>
      </c>
      <c r="H34" s="196" t="s">
        <v>123</v>
      </c>
      <c r="I34" s="196">
        <v>1</v>
      </c>
      <c r="J34" s="196">
        <v>2</v>
      </c>
      <c r="K34" s="196">
        <v>24</v>
      </c>
      <c r="L34" s="270">
        <v>45505</v>
      </c>
      <c r="M34" s="270">
        <v>45535</v>
      </c>
      <c r="N34" s="33" t="s">
        <v>124</v>
      </c>
      <c r="O34" s="107" t="s">
        <v>125</v>
      </c>
      <c r="P34" s="29" t="s">
        <v>126</v>
      </c>
      <c r="Q34" s="29" t="s">
        <v>276</v>
      </c>
      <c r="R34" s="29" t="s">
        <v>79</v>
      </c>
      <c r="S34" s="33">
        <f t="shared" si="0"/>
        <v>27</v>
      </c>
      <c r="T34" s="65" t="s">
        <v>292</v>
      </c>
      <c r="U34" s="65">
        <v>45439.6455324074</v>
      </c>
      <c r="V34" s="35"/>
      <c r="W34" s="35"/>
      <c r="X34" s="40"/>
      <c r="Y34" s="40"/>
      <c r="Z34" s="38"/>
      <c r="AA34" s="34" t="s">
        <v>293</v>
      </c>
      <c r="AB34" s="34" t="s">
        <v>291</v>
      </c>
      <c r="AC34" s="70" t="s">
        <v>294</v>
      </c>
      <c r="AD34" s="70" t="s">
        <v>295</v>
      </c>
      <c r="AE34" s="72"/>
      <c r="AF34" s="70" t="s">
        <v>132</v>
      </c>
      <c r="AG34" s="70" t="s">
        <v>133</v>
      </c>
    </row>
    <row r="35" ht="409.5" spans="1:33">
      <c r="A35" s="33">
        <v>1920</v>
      </c>
      <c r="B35" s="33" t="s">
        <v>117</v>
      </c>
      <c r="C35" s="33" t="s">
        <v>118</v>
      </c>
      <c r="D35" s="33" t="s">
        <v>150</v>
      </c>
      <c r="E35" s="57" t="s">
        <v>247</v>
      </c>
      <c r="F35" s="94" t="s">
        <v>296</v>
      </c>
      <c r="G35" s="33" t="s">
        <v>122</v>
      </c>
      <c r="H35" s="196" t="s">
        <v>123</v>
      </c>
      <c r="I35" s="196">
        <v>17</v>
      </c>
      <c r="J35" s="196">
        <v>51</v>
      </c>
      <c r="K35" s="196">
        <v>11</v>
      </c>
      <c r="L35" s="270">
        <v>45505</v>
      </c>
      <c r="M35" s="270">
        <v>45535</v>
      </c>
      <c r="N35" s="33" t="s">
        <v>124</v>
      </c>
      <c r="O35" s="107" t="s">
        <v>125</v>
      </c>
      <c r="P35" s="29" t="s">
        <v>126</v>
      </c>
      <c r="Q35" s="29" t="s">
        <v>276</v>
      </c>
      <c r="R35" s="29" t="s">
        <v>79</v>
      </c>
      <c r="S35" s="33">
        <f t="shared" si="0"/>
        <v>79</v>
      </c>
      <c r="T35" s="65" t="s">
        <v>297</v>
      </c>
      <c r="U35" s="65">
        <v>45439.6455324074</v>
      </c>
      <c r="V35" s="35"/>
      <c r="W35" s="35"/>
      <c r="X35" s="40"/>
      <c r="Y35" s="40"/>
      <c r="Z35" s="38"/>
      <c r="AA35" s="34" t="s">
        <v>298</v>
      </c>
      <c r="AB35" s="34" t="s">
        <v>296</v>
      </c>
      <c r="AC35" s="70" t="s">
        <v>299</v>
      </c>
      <c r="AD35" s="70" t="s">
        <v>300</v>
      </c>
      <c r="AE35" s="72"/>
      <c r="AF35" s="70" t="s">
        <v>132</v>
      </c>
      <c r="AG35" s="70" t="s">
        <v>133</v>
      </c>
    </row>
    <row r="36" ht="409.5" spans="1:33">
      <c r="A36" s="33">
        <v>1921</v>
      </c>
      <c r="B36" s="33" t="s">
        <v>117</v>
      </c>
      <c r="C36" s="33" t="s">
        <v>118</v>
      </c>
      <c r="D36" s="33" t="s">
        <v>150</v>
      </c>
      <c r="E36" s="57" t="s">
        <v>157</v>
      </c>
      <c r="F36" s="94" t="s">
        <v>301</v>
      </c>
      <c r="G36" s="33" t="s">
        <v>122</v>
      </c>
      <c r="H36" s="196" t="s">
        <v>123</v>
      </c>
      <c r="I36" s="196">
        <v>18</v>
      </c>
      <c r="J36" s="196">
        <v>67</v>
      </c>
      <c r="K36" s="196">
        <v>33</v>
      </c>
      <c r="L36" s="270">
        <v>45536</v>
      </c>
      <c r="M36" s="270">
        <v>45565</v>
      </c>
      <c r="N36" s="33" t="s">
        <v>124</v>
      </c>
      <c r="O36" s="107" t="s">
        <v>125</v>
      </c>
      <c r="P36" s="29" t="s">
        <v>126</v>
      </c>
      <c r="Q36" s="29" t="s">
        <v>302</v>
      </c>
      <c r="R36" s="29" t="s">
        <v>79</v>
      </c>
      <c r="S36" s="33">
        <f t="shared" si="0"/>
        <v>118</v>
      </c>
      <c r="T36" s="65" t="s">
        <v>303</v>
      </c>
      <c r="U36" s="65">
        <v>45303.5166666667</v>
      </c>
      <c r="V36" s="35"/>
      <c r="W36" s="35"/>
      <c r="X36" s="40"/>
      <c r="Y36" s="40"/>
      <c r="Z36" s="38"/>
      <c r="AA36" s="34" t="s">
        <v>304</v>
      </c>
      <c r="AB36" s="34" t="s">
        <v>301</v>
      </c>
      <c r="AC36" s="70" t="s">
        <v>305</v>
      </c>
      <c r="AD36" s="70" t="s">
        <v>306</v>
      </c>
      <c r="AE36" s="72"/>
      <c r="AF36" s="70" t="s">
        <v>132</v>
      </c>
      <c r="AG36" s="70" t="s">
        <v>133</v>
      </c>
    </row>
    <row r="37" ht="409.5" spans="1:33">
      <c r="A37" s="33">
        <v>1935</v>
      </c>
      <c r="B37" s="33" t="s">
        <v>117</v>
      </c>
      <c r="C37" s="33" t="s">
        <v>118</v>
      </c>
      <c r="D37" s="33" t="s">
        <v>150</v>
      </c>
      <c r="E37" s="57" t="s">
        <v>157</v>
      </c>
      <c r="F37" s="94" t="s">
        <v>307</v>
      </c>
      <c r="G37" s="33" t="s">
        <v>122</v>
      </c>
      <c r="H37" s="196" t="s">
        <v>123</v>
      </c>
      <c r="I37" s="196">
        <v>16</v>
      </c>
      <c r="J37" s="196">
        <v>61</v>
      </c>
      <c r="K37" s="196">
        <v>27</v>
      </c>
      <c r="L37" s="270">
        <v>45536</v>
      </c>
      <c r="M37" s="270">
        <v>45565</v>
      </c>
      <c r="N37" s="33" t="s">
        <v>124</v>
      </c>
      <c r="O37" s="107" t="s">
        <v>125</v>
      </c>
      <c r="P37" s="29" t="s">
        <v>126</v>
      </c>
      <c r="Q37" s="29" t="s">
        <v>302</v>
      </c>
      <c r="R37" s="29" t="s">
        <v>79</v>
      </c>
      <c r="S37" s="33">
        <f t="shared" si="0"/>
        <v>104</v>
      </c>
      <c r="T37" s="65" t="s">
        <v>308</v>
      </c>
      <c r="U37" s="65">
        <v>45303.5166666667</v>
      </c>
      <c r="V37" s="35"/>
      <c r="W37" s="35"/>
      <c r="X37" s="40"/>
      <c r="Y37" s="40"/>
      <c r="Z37" s="38"/>
      <c r="AA37" s="34" t="s">
        <v>309</v>
      </c>
      <c r="AB37" s="34" t="s">
        <v>307</v>
      </c>
      <c r="AC37" s="70" t="s">
        <v>310</v>
      </c>
      <c r="AD37" s="70" t="s">
        <v>306</v>
      </c>
      <c r="AE37" s="72"/>
      <c r="AF37" s="70" t="s">
        <v>132</v>
      </c>
      <c r="AG37" s="70" t="s">
        <v>133</v>
      </c>
    </row>
    <row r="38" ht="409.5" spans="1:33">
      <c r="A38" s="33">
        <v>1949</v>
      </c>
      <c r="B38" s="33" t="s">
        <v>117</v>
      </c>
      <c r="C38" s="33" t="s">
        <v>118</v>
      </c>
      <c r="D38" s="33" t="s">
        <v>150</v>
      </c>
      <c r="E38" s="57" t="s">
        <v>157</v>
      </c>
      <c r="F38" s="94" t="s">
        <v>311</v>
      </c>
      <c r="G38" s="33" t="s">
        <v>122</v>
      </c>
      <c r="H38" s="196" t="s">
        <v>123</v>
      </c>
      <c r="I38" s="196">
        <v>0</v>
      </c>
      <c r="J38" s="196">
        <v>0</v>
      </c>
      <c r="K38" s="196">
        <v>2</v>
      </c>
      <c r="L38" s="270">
        <v>45536</v>
      </c>
      <c r="M38" s="270">
        <v>45565</v>
      </c>
      <c r="N38" s="33" t="s">
        <v>124</v>
      </c>
      <c r="O38" s="107" t="s">
        <v>125</v>
      </c>
      <c r="P38" s="29" t="s">
        <v>126</v>
      </c>
      <c r="Q38" s="29" t="s">
        <v>302</v>
      </c>
      <c r="R38" s="29" t="s">
        <v>79</v>
      </c>
      <c r="S38" s="33">
        <f t="shared" si="0"/>
        <v>2</v>
      </c>
      <c r="T38" s="65" t="s">
        <v>312</v>
      </c>
      <c r="U38" s="65">
        <v>45390.6034722222</v>
      </c>
      <c r="V38" s="35"/>
      <c r="W38" s="35"/>
      <c r="X38" s="40"/>
      <c r="Y38" s="40"/>
      <c r="Z38" s="38"/>
      <c r="AA38" s="34" t="s">
        <v>313</v>
      </c>
      <c r="AB38" s="34" t="s">
        <v>311</v>
      </c>
      <c r="AC38" s="70" t="s">
        <v>314</v>
      </c>
      <c r="AD38" s="70" t="s">
        <v>315</v>
      </c>
      <c r="AE38" s="72"/>
      <c r="AF38" s="70" t="s">
        <v>132</v>
      </c>
      <c r="AG38" s="70" t="s">
        <v>144</v>
      </c>
    </row>
    <row r="39" ht="409.5" spans="1:33">
      <c r="A39" s="33">
        <v>1950</v>
      </c>
      <c r="B39" s="33" t="s">
        <v>117</v>
      </c>
      <c r="C39" s="33" t="s">
        <v>118</v>
      </c>
      <c r="D39" s="33" t="s">
        <v>150</v>
      </c>
      <c r="E39" s="57" t="s">
        <v>157</v>
      </c>
      <c r="F39" s="94" t="s">
        <v>316</v>
      </c>
      <c r="G39" s="33" t="s">
        <v>122</v>
      </c>
      <c r="H39" s="196" t="s">
        <v>123</v>
      </c>
      <c r="I39" s="196">
        <v>10</v>
      </c>
      <c r="J39" s="196">
        <v>36</v>
      </c>
      <c r="K39" s="196">
        <v>21</v>
      </c>
      <c r="L39" s="270">
        <v>45536</v>
      </c>
      <c r="M39" s="270">
        <v>45565</v>
      </c>
      <c r="N39" s="33" t="s">
        <v>124</v>
      </c>
      <c r="O39" s="107" t="s">
        <v>125</v>
      </c>
      <c r="P39" s="29" t="s">
        <v>126</v>
      </c>
      <c r="Q39" s="29" t="s">
        <v>302</v>
      </c>
      <c r="R39" s="29" t="s">
        <v>79</v>
      </c>
      <c r="S39" s="33">
        <f t="shared" si="0"/>
        <v>67</v>
      </c>
      <c r="T39" s="65" t="s">
        <v>317</v>
      </c>
      <c r="U39" s="65">
        <v>45303.5166666667</v>
      </c>
      <c r="V39" s="35"/>
      <c r="W39" s="35"/>
      <c r="X39" s="40"/>
      <c r="Y39" s="40"/>
      <c r="Z39" s="38"/>
      <c r="AA39" s="34" t="s">
        <v>318</v>
      </c>
      <c r="AB39" s="34" t="s">
        <v>316</v>
      </c>
      <c r="AC39" s="70" t="s">
        <v>319</v>
      </c>
      <c r="AD39" s="70" t="s">
        <v>306</v>
      </c>
      <c r="AE39" s="72"/>
      <c r="AF39" s="70" t="s">
        <v>132</v>
      </c>
      <c r="AG39" s="70" t="s">
        <v>133</v>
      </c>
    </row>
    <row r="40" ht="409.5" spans="1:33">
      <c r="A40" s="33">
        <v>1964</v>
      </c>
      <c r="B40" s="33" t="s">
        <v>117</v>
      </c>
      <c r="C40" s="33" t="s">
        <v>118</v>
      </c>
      <c r="D40" s="33" t="s">
        <v>150</v>
      </c>
      <c r="E40" s="57" t="s">
        <v>157</v>
      </c>
      <c r="F40" s="94" t="s">
        <v>320</v>
      </c>
      <c r="G40" s="33" t="s">
        <v>122</v>
      </c>
      <c r="H40" s="196" t="s">
        <v>123</v>
      </c>
      <c r="I40" s="196">
        <v>13</v>
      </c>
      <c r="J40" s="196">
        <v>44</v>
      </c>
      <c r="K40" s="196">
        <v>22</v>
      </c>
      <c r="L40" s="270">
        <v>45536</v>
      </c>
      <c r="M40" s="270">
        <v>45565</v>
      </c>
      <c r="N40" s="33" t="s">
        <v>124</v>
      </c>
      <c r="O40" s="107" t="s">
        <v>125</v>
      </c>
      <c r="P40" s="29" t="s">
        <v>126</v>
      </c>
      <c r="Q40" s="29" t="s">
        <v>302</v>
      </c>
      <c r="R40" s="29" t="s">
        <v>79</v>
      </c>
      <c r="S40" s="33">
        <f t="shared" si="0"/>
        <v>79</v>
      </c>
      <c r="T40" s="65" t="s">
        <v>321</v>
      </c>
      <c r="U40" s="65">
        <v>45303.5166666667</v>
      </c>
      <c r="V40" s="35"/>
      <c r="W40" s="35"/>
      <c r="X40" s="40"/>
      <c r="Y40" s="40"/>
      <c r="Z40" s="38"/>
      <c r="AA40" s="34" t="s">
        <v>322</v>
      </c>
      <c r="AB40" s="34" t="s">
        <v>320</v>
      </c>
      <c r="AC40" s="70" t="s">
        <v>323</v>
      </c>
      <c r="AD40" s="70" t="s">
        <v>306</v>
      </c>
      <c r="AE40" s="72"/>
      <c r="AF40" s="70" t="s">
        <v>132</v>
      </c>
      <c r="AG40" s="70" t="s">
        <v>133</v>
      </c>
    </row>
    <row r="41" ht="409.5" spans="1:33">
      <c r="A41" s="33">
        <v>1978</v>
      </c>
      <c r="B41" s="33" t="s">
        <v>117</v>
      </c>
      <c r="C41" s="33" t="s">
        <v>118</v>
      </c>
      <c r="D41" s="33" t="s">
        <v>150</v>
      </c>
      <c r="E41" s="57" t="s">
        <v>157</v>
      </c>
      <c r="F41" s="94" t="s">
        <v>324</v>
      </c>
      <c r="G41" s="33" t="s">
        <v>122</v>
      </c>
      <c r="H41" s="196" t="s">
        <v>123</v>
      </c>
      <c r="I41" s="196">
        <v>0</v>
      </c>
      <c r="J41" s="196">
        <v>0</v>
      </c>
      <c r="K41" s="196">
        <v>11</v>
      </c>
      <c r="L41" s="270">
        <v>45536</v>
      </c>
      <c r="M41" s="270">
        <v>45565</v>
      </c>
      <c r="N41" s="33" t="s">
        <v>124</v>
      </c>
      <c r="O41" s="107" t="s">
        <v>125</v>
      </c>
      <c r="P41" s="29" t="s">
        <v>126</v>
      </c>
      <c r="Q41" s="29" t="s">
        <v>302</v>
      </c>
      <c r="R41" s="29" t="s">
        <v>79</v>
      </c>
      <c r="S41" s="33">
        <f t="shared" si="0"/>
        <v>11</v>
      </c>
      <c r="T41" s="65" t="s">
        <v>325</v>
      </c>
      <c r="U41" s="65">
        <v>45390.6034722222</v>
      </c>
      <c r="V41" s="35"/>
      <c r="W41" s="35"/>
      <c r="X41" s="40"/>
      <c r="Y41" s="40"/>
      <c r="Z41" s="38"/>
      <c r="AA41" s="34" t="s">
        <v>326</v>
      </c>
      <c r="AB41" s="34" t="s">
        <v>324</v>
      </c>
      <c r="AC41" s="70" t="s">
        <v>327</v>
      </c>
      <c r="AD41" s="70" t="s">
        <v>315</v>
      </c>
      <c r="AE41" s="72"/>
      <c r="AF41" s="70" t="s">
        <v>132</v>
      </c>
      <c r="AG41" s="70" t="s">
        <v>144</v>
      </c>
    </row>
    <row r="42" ht="409.5" spans="1:33">
      <c r="A42" s="33">
        <v>1979</v>
      </c>
      <c r="B42" s="33" t="s">
        <v>117</v>
      </c>
      <c r="C42" s="33" t="s">
        <v>118</v>
      </c>
      <c r="D42" s="33" t="s">
        <v>150</v>
      </c>
      <c r="E42" s="57" t="s">
        <v>157</v>
      </c>
      <c r="F42" s="94" t="s">
        <v>328</v>
      </c>
      <c r="G42" s="33" t="s">
        <v>122</v>
      </c>
      <c r="H42" s="196" t="s">
        <v>123</v>
      </c>
      <c r="I42" s="196">
        <v>22</v>
      </c>
      <c r="J42" s="196">
        <v>99</v>
      </c>
      <c r="K42" s="196">
        <v>29</v>
      </c>
      <c r="L42" s="270">
        <v>45536</v>
      </c>
      <c r="M42" s="270">
        <v>45565</v>
      </c>
      <c r="N42" s="33" t="s">
        <v>124</v>
      </c>
      <c r="O42" s="107" t="s">
        <v>125</v>
      </c>
      <c r="P42" s="29" t="s">
        <v>126</v>
      </c>
      <c r="Q42" s="29" t="s">
        <v>302</v>
      </c>
      <c r="R42" s="29" t="s">
        <v>79</v>
      </c>
      <c r="S42" s="33">
        <f t="shared" si="0"/>
        <v>150</v>
      </c>
      <c r="T42" s="65" t="s">
        <v>329</v>
      </c>
      <c r="U42" s="65">
        <v>45303.5166666667</v>
      </c>
      <c r="V42" s="35"/>
      <c r="W42" s="35"/>
      <c r="X42" s="40"/>
      <c r="Y42" s="40"/>
      <c r="Z42" s="38"/>
      <c r="AA42" s="34" t="s">
        <v>330</v>
      </c>
      <c r="AB42" s="34" t="s">
        <v>328</v>
      </c>
      <c r="AC42" s="70" t="s">
        <v>331</v>
      </c>
      <c r="AD42" s="70" t="s">
        <v>332</v>
      </c>
      <c r="AE42" s="72"/>
      <c r="AF42" s="70" t="s">
        <v>132</v>
      </c>
      <c r="AG42" s="70" t="s">
        <v>133</v>
      </c>
    </row>
    <row r="43" ht="409.5" spans="1:33">
      <c r="A43" s="33">
        <v>1993</v>
      </c>
      <c r="B43" s="33" t="s">
        <v>117</v>
      </c>
      <c r="C43" s="33" t="s">
        <v>118</v>
      </c>
      <c r="D43" s="33" t="s">
        <v>150</v>
      </c>
      <c r="E43" s="57" t="s">
        <v>157</v>
      </c>
      <c r="F43" s="94" t="s">
        <v>333</v>
      </c>
      <c r="G43" s="33" t="s">
        <v>122</v>
      </c>
      <c r="H43" s="196" t="s">
        <v>123</v>
      </c>
      <c r="I43" s="196">
        <v>24</v>
      </c>
      <c r="J43" s="196">
        <v>103</v>
      </c>
      <c r="K43" s="196">
        <v>27</v>
      </c>
      <c r="L43" s="270">
        <v>45536</v>
      </c>
      <c r="M43" s="270">
        <v>45565</v>
      </c>
      <c r="N43" s="33" t="s">
        <v>124</v>
      </c>
      <c r="O43" s="107" t="s">
        <v>125</v>
      </c>
      <c r="P43" s="29" t="s">
        <v>126</v>
      </c>
      <c r="Q43" s="29" t="s">
        <v>302</v>
      </c>
      <c r="R43" s="29" t="s">
        <v>79</v>
      </c>
      <c r="S43" s="33">
        <f t="shared" si="0"/>
        <v>154</v>
      </c>
      <c r="T43" s="65" t="s">
        <v>334</v>
      </c>
      <c r="U43" s="65">
        <v>45303.5166666667</v>
      </c>
      <c r="V43" s="35"/>
      <c r="W43" s="35"/>
      <c r="X43" s="40"/>
      <c r="Y43" s="40"/>
      <c r="Z43" s="38"/>
      <c r="AA43" s="34" t="s">
        <v>335</v>
      </c>
      <c r="AB43" s="34" t="s">
        <v>333</v>
      </c>
      <c r="AC43" s="70" t="s">
        <v>336</v>
      </c>
      <c r="AD43" s="70" t="s">
        <v>337</v>
      </c>
      <c r="AE43" s="72"/>
      <c r="AF43" s="70" t="s">
        <v>132</v>
      </c>
      <c r="AG43" s="70" t="s">
        <v>133</v>
      </c>
    </row>
    <row r="44" ht="409.5" spans="1:33">
      <c r="A44" s="33">
        <v>2007</v>
      </c>
      <c r="B44" s="33" t="s">
        <v>117</v>
      </c>
      <c r="C44" s="33" t="s">
        <v>118</v>
      </c>
      <c r="D44" s="33" t="s">
        <v>150</v>
      </c>
      <c r="E44" s="57" t="s">
        <v>157</v>
      </c>
      <c r="F44" s="94" t="s">
        <v>338</v>
      </c>
      <c r="G44" s="33" t="s">
        <v>122</v>
      </c>
      <c r="H44" s="196" t="s">
        <v>123</v>
      </c>
      <c r="I44" s="196">
        <v>24</v>
      </c>
      <c r="J44" s="196">
        <v>84</v>
      </c>
      <c r="K44" s="196">
        <v>67</v>
      </c>
      <c r="L44" s="270">
        <v>45566</v>
      </c>
      <c r="M44" s="270">
        <v>45596</v>
      </c>
      <c r="N44" s="33" t="s">
        <v>124</v>
      </c>
      <c r="O44" s="107" t="s">
        <v>125</v>
      </c>
      <c r="P44" s="29" t="s">
        <v>126</v>
      </c>
      <c r="Q44" s="29" t="s">
        <v>266</v>
      </c>
      <c r="R44" s="29" t="s">
        <v>79</v>
      </c>
      <c r="S44" s="33">
        <f t="shared" si="0"/>
        <v>175</v>
      </c>
      <c r="T44" s="65" t="s">
        <v>339</v>
      </c>
      <c r="U44" s="65">
        <v>45302.5659722222</v>
      </c>
      <c r="V44" s="35"/>
      <c r="W44" s="35"/>
      <c r="X44" s="40"/>
      <c r="Y44" s="40"/>
      <c r="Z44" s="38"/>
      <c r="AA44" s="34" t="s">
        <v>340</v>
      </c>
      <c r="AB44" s="34" t="s">
        <v>338</v>
      </c>
      <c r="AC44" s="70" t="s">
        <v>341</v>
      </c>
      <c r="AD44" s="70" t="s">
        <v>342</v>
      </c>
      <c r="AE44" s="72"/>
      <c r="AF44" s="70" t="s">
        <v>132</v>
      </c>
      <c r="AG44" s="70" t="s">
        <v>133</v>
      </c>
    </row>
    <row r="45" ht="409.5" spans="1:33">
      <c r="A45" s="33">
        <v>2021</v>
      </c>
      <c r="B45" s="33" t="s">
        <v>117</v>
      </c>
      <c r="C45" s="33" t="s">
        <v>118</v>
      </c>
      <c r="D45" s="33" t="s">
        <v>150</v>
      </c>
      <c r="E45" s="57" t="s">
        <v>157</v>
      </c>
      <c r="F45" s="94" t="s">
        <v>343</v>
      </c>
      <c r="G45" s="33" t="s">
        <v>122</v>
      </c>
      <c r="H45" s="196" t="s">
        <v>123</v>
      </c>
      <c r="I45" s="196">
        <v>22</v>
      </c>
      <c r="J45" s="196">
        <v>78</v>
      </c>
      <c r="K45" s="196">
        <v>60</v>
      </c>
      <c r="L45" s="270">
        <v>45566</v>
      </c>
      <c r="M45" s="270">
        <v>45596</v>
      </c>
      <c r="N45" s="33" t="s">
        <v>124</v>
      </c>
      <c r="O45" s="107" t="s">
        <v>125</v>
      </c>
      <c r="P45" s="29" t="s">
        <v>126</v>
      </c>
      <c r="Q45" s="29" t="s">
        <v>266</v>
      </c>
      <c r="R45" s="29" t="s">
        <v>79</v>
      </c>
      <c r="S45" s="33">
        <f t="shared" si="0"/>
        <v>160</v>
      </c>
      <c r="T45" s="65" t="s">
        <v>339</v>
      </c>
      <c r="U45" s="65">
        <v>45302.5659722222</v>
      </c>
      <c r="V45" s="35"/>
      <c r="W45" s="35"/>
      <c r="X45" s="40"/>
      <c r="Y45" s="40"/>
      <c r="Z45" s="38"/>
      <c r="AA45" s="34" t="s">
        <v>340</v>
      </c>
      <c r="AB45" s="34" t="s">
        <v>343</v>
      </c>
      <c r="AC45" s="70" t="s">
        <v>341</v>
      </c>
      <c r="AD45" s="70" t="s">
        <v>342</v>
      </c>
      <c r="AE45" s="72"/>
      <c r="AF45" s="70" t="s">
        <v>132</v>
      </c>
      <c r="AG45" s="70" t="s">
        <v>133</v>
      </c>
    </row>
    <row r="46" ht="409.5" spans="1:33">
      <c r="A46" s="33">
        <v>2035</v>
      </c>
      <c r="B46" s="33" t="s">
        <v>117</v>
      </c>
      <c r="C46" s="33" t="s">
        <v>118</v>
      </c>
      <c r="D46" s="33" t="s">
        <v>150</v>
      </c>
      <c r="E46" s="57" t="s">
        <v>247</v>
      </c>
      <c r="F46" s="94" t="s">
        <v>344</v>
      </c>
      <c r="G46" s="33" t="s">
        <v>122</v>
      </c>
      <c r="H46" s="196" t="s">
        <v>123</v>
      </c>
      <c r="I46" s="196">
        <v>0</v>
      </c>
      <c r="J46" s="196">
        <v>0</v>
      </c>
      <c r="K46" s="196">
        <v>42</v>
      </c>
      <c r="L46" s="270">
        <v>45505</v>
      </c>
      <c r="M46" s="270">
        <v>45535</v>
      </c>
      <c r="N46" s="33" t="s">
        <v>124</v>
      </c>
      <c r="O46" s="107" t="s">
        <v>125</v>
      </c>
      <c r="P46" s="29" t="s">
        <v>126</v>
      </c>
      <c r="Q46" s="29" t="s">
        <v>276</v>
      </c>
      <c r="R46" s="29" t="s">
        <v>79</v>
      </c>
      <c r="S46" s="33">
        <f t="shared" si="0"/>
        <v>42</v>
      </c>
      <c r="T46" s="65" t="s">
        <v>345</v>
      </c>
      <c r="U46" s="65">
        <v>45439.6455324074</v>
      </c>
      <c r="V46" s="35"/>
      <c r="W46" s="35"/>
      <c r="X46" s="40"/>
      <c r="Y46" s="40"/>
      <c r="Z46" s="38"/>
      <c r="AA46" s="34" t="s">
        <v>346</v>
      </c>
      <c r="AB46" s="34" t="s">
        <v>344</v>
      </c>
      <c r="AC46" s="70" t="s">
        <v>347</v>
      </c>
      <c r="AD46" s="70" t="s">
        <v>295</v>
      </c>
      <c r="AE46" s="72"/>
      <c r="AF46" s="70" t="s">
        <v>132</v>
      </c>
      <c r="AG46" s="70" t="s">
        <v>133</v>
      </c>
    </row>
    <row r="47" ht="409.5" spans="1:33">
      <c r="A47" s="33">
        <v>2053</v>
      </c>
      <c r="B47" s="33" t="s">
        <v>117</v>
      </c>
      <c r="C47" s="33" t="s">
        <v>118</v>
      </c>
      <c r="D47" s="33" t="s">
        <v>150</v>
      </c>
      <c r="E47" s="57" t="s">
        <v>247</v>
      </c>
      <c r="F47" s="94" t="s">
        <v>348</v>
      </c>
      <c r="G47" s="33" t="s">
        <v>122</v>
      </c>
      <c r="H47" s="196" t="s">
        <v>123</v>
      </c>
      <c r="I47" s="196">
        <v>17</v>
      </c>
      <c r="J47" s="196">
        <v>51</v>
      </c>
      <c r="K47" s="196">
        <v>14</v>
      </c>
      <c r="L47" s="270">
        <v>45505</v>
      </c>
      <c r="M47" s="270">
        <v>45535</v>
      </c>
      <c r="N47" s="33" t="s">
        <v>124</v>
      </c>
      <c r="O47" s="107" t="s">
        <v>125</v>
      </c>
      <c r="P47" s="29" t="s">
        <v>126</v>
      </c>
      <c r="Q47" s="29" t="s">
        <v>276</v>
      </c>
      <c r="R47" s="29" t="s">
        <v>79</v>
      </c>
      <c r="S47" s="33">
        <f t="shared" si="0"/>
        <v>82</v>
      </c>
      <c r="T47" s="65" t="s">
        <v>349</v>
      </c>
      <c r="U47" s="65">
        <v>45439.6455324074</v>
      </c>
      <c r="V47" s="35"/>
      <c r="W47" s="35"/>
      <c r="X47" s="40"/>
      <c r="Y47" s="40"/>
      <c r="Z47" s="38"/>
      <c r="AA47" s="34" t="s">
        <v>350</v>
      </c>
      <c r="AB47" s="34" t="s">
        <v>348</v>
      </c>
      <c r="AC47" s="70" t="s">
        <v>351</v>
      </c>
      <c r="AD47" s="70" t="s">
        <v>300</v>
      </c>
      <c r="AE47" s="72"/>
      <c r="AF47" s="70" t="s">
        <v>132</v>
      </c>
      <c r="AG47" s="70" t="s">
        <v>133</v>
      </c>
    </row>
    <row r="48" ht="409.5" spans="1:33">
      <c r="A48" s="33">
        <v>2054</v>
      </c>
      <c r="B48" s="33" t="s">
        <v>117</v>
      </c>
      <c r="C48" s="33" t="s">
        <v>118</v>
      </c>
      <c r="D48" s="33" t="s">
        <v>150</v>
      </c>
      <c r="E48" s="57" t="s">
        <v>157</v>
      </c>
      <c r="F48" s="94" t="s">
        <v>352</v>
      </c>
      <c r="G48" s="33" t="s">
        <v>122</v>
      </c>
      <c r="H48" s="196" t="s">
        <v>123</v>
      </c>
      <c r="I48" s="196">
        <v>0</v>
      </c>
      <c r="J48" s="196">
        <v>0</v>
      </c>
      <c r="K48" s="196">
        <v>9</v>
      </c>
      <c r="L48" s="270">
        <v>45505</v>
      </c>
      <c r="M48" s="270">
        <v>45535</v>
      </c>
      <c r="N48" s="33" t="s">
        <v>124</v>
      </c>
      <c r="O48" s="107" t="s">
        <v>125</v>
      </c>
      <c r="P48" s="29" t="s">
        <v>126</v>
      </c>
      <c r="Q48" s="29" t="s">
        <v>353</v>
      </c>
      <c r="R48" s="29" t="s">
        <v>79</v>
      </c>
      <c r="S48" s="33">
        <f t="shared" si="0"/>
        <v>9</v>
      </c>
      <c r="T48" s="65" t="s">
        <v>354</v>
      </c>
      <c r="U48" s="65">
        <v>45439.6455324074</v>
      </c>
      <c r="V48" s="35"/>
      <c r="W48" s="35"/>
      <c r="X48" s="40"/>
      <c r="Y48" s="40"/>
      <c r="Z48" s="38"/>
      <c r="AA48" s="34" t="s">
        <v>355</v>
      </c>
      <c r="AB48" s="34" t="s">
        <v>352</v>
      </c>
      <c r="AC48" s="70" t="s">
        <v>356</v>
      </c>
      <c r="AD48" s="70" t="s">
        <v>357</v>
      </c>
      <c r="AE48" s="72"/>
      <c r="AF48" s="70" t="s">
        <v>132</v>
      </c>
      <c r="AG48" s="70" t="s">
        <v>133</v>
      </c>
    </row>
    <row r="49" ht="409.5" spans="1:33">
      <c r="A49" s="33">
        <v>2071</v>
      </c>
      <c r="B49" s="33" t="s">
        <v>117</v>
      </c>
      <c r="C49" s="33" t="s">
        <v>118</v>
      </c>
      <c r="D49" s="33" t="s">
        <v>150</v>
      </c>
      <c r="E49" s="57" t="s">
        <v>247</v>
      </c>
      <c r="F49" s="94" t="s">
        <v>358</v>
      </c>
      <c r="G49" s="33" t="s">
        <v>122</v>
      </c>
      <c r="H49" s="196" t="s">
        <v>123</v>
      </c>
      <c r="I49" s="196">
        <v>1</v>
      </c>
      <c r="J49" s="196">
        <v>3</v>
      </c>
      <c r="K49" s="196">
        <v>42</v>
      </c>
      <c r="L49" s="270">
        <v>45474</v>
      </c>
      <c r="M49" s="270">
        <v>45504</v>
      </c>
      <c r="N49" s="33" t="s">
        <v>124</v>
      </c>
      <c r="O49" s="107" t="s">
        <v>125</v>
      </c>
      <c r="P49" s="29" t="s">
        <v>126</v>
      </c>
      <c r="Q49" s="29" t="s">
        <v>255</v>
      </c>
      <c r="R49" s="29" t="s">
        <v>79</v>
      </c>
      <c r="S49" s="33">
        <f t="shared" si="0"/>
        <v>46</v>
      </c>
      <c r="T49" s="65" t="s">
        <v>359</v>
      </c>
      <c r="U49" s="65">
        <v>45302.53125</v>
      </c>
      <c r="V49" s="35"/>
      <c r="W49" s="35"/>
      <c r="X49" s="40"/>
      <c r="Y49" s="40"/>
      <c r="Z49" s="38"/>
      <c r="AA49" s="34" t="s">
        <v>360</v>
      </c>
      <c r="AB49" s="34" t="s">
        <v>358</v>
      </c>
      <c r="AC49" s="70" t="s">
        <v>361</v>
      </c>
      <c r="AD49" s="70" t="s">
        <v>362</v>
      </c>
      <c r="AE49" s="72"/>
      <c r="AF49" s="70" t="s">
        <v>132</v>
      </c>
      <c r="AG49" s="70" t="s">
        <v>133</v>
      </c>
    </row>
    <row r="50" ht="409.5" spans="1:33">
      <c r="A50" s="33">
        <v>2089</v>
      </c>
      <c r="B50" s="33" t="s">
        <v>117</v>
      </c>
      <c r="C50" s="33" t="s">
        <v>118</v>
      </c>
      <c r="D50" s="33" t="s">
        <v>363</v>
      </c>
      <c r="E50" s="57" t="s">
        <v>157</v>
      </c>
      <c r="F50" s="94" t="s">
        <v>364</v>
      </c>
      <c r="G50" s="33" t="s">
        <v>122</v>
      </c>
      <c r="H50" s="196" t="s">
        <v>123</v>
      </c>
      <c r="I50" s="196">
        <v>0</v>
      </c>
      <c r="J50" s="196">
        <v>0</v>
      </c>
      <c r="K50" s="196">
        <v>23</v>
      </c>
      <c r="L50" s="270">
        <v>45597</v>
      </c>
      <c r="M50" s="270">
        <v>45626</v>
      </c>
      <c r="N50" s="33" t="s">
        <v>124</v>
      </c>
      <c r="O50" s="107" t="s">
        <v>125</v>
      </c>
      <c r="P50" s="29" t="s">
        <v>126</v>
      </c>
      <c r="Q50" s="29" t="s">
        <v>249</v>
      </c>
      <c r="R50" s="29" t="s">
        <v>79</v>
      </c>
      <c r="S50" s="33">
        <f t="shared" si="0"/>
        <v>23</v>
      </c>
      <c r="T50" s="65" t="s">
        <v>365</v>
      </c>
      <c r="U50" s="65">
        <v>45302.5659722222</v>
      </c>
      <c r="V50" s="35"/>
      <c r="W50" s="35"/>
      <c r="X50" s="40"/>
      <c r="Y50" s="40"/>
      <c r="Z50" s="38"/>
      <c r="AA50" s="34" t="s">
        <v>366</v>
      </c>
      <c r="AB50" s="34" t="s">
        <v>364</v>
      </c>
      <c r="AC50" s="70" t="s">
        <v>367</v>
      </c>
      <c r="AD50" s="70" t="s">
        <v>368</v>
      </c>
      <c r="AE50" s="72"/>
      <c r="AF50" s="70" t="s">
        <v>132</v>
      </c>
      <c r="AG50" s="70" t="s">
        <v>133</v>
      </c>
    </row>
    <row r="51" ht="409.5" spans="1:33">
      <c r="A51" s="33">
        <v>2107</v>
      </c>
      <c r="B51" s="33" t="s">
        <v>117</v>
      </c>
      <c r="C51" s="33" t="s">
        <v>118</v>
      </c>
      <c r="D51" s="33" t="s">
        <v>363</v>
      </c>
      <c r="E51" s="57" t="s">
        <v>157</v>
      </c>
      <c r="F51" s="94" t="s">
        <v>369</v>
      </c>
      <c r="G51" s="33" t="s">
        <v>122</v>
      </c>
      <c r="H51" s="196" t="s">
        <v>123</v>
      </c>
      <c r="I51" s="196">
        <v>0</v>
      </c>
      <c r="J51" s="196">
        <v>0</v>
      </c>
      <c r="K51" s="196">
        <v>21</v>
      </c>
      <c r="L51" s="270">
        <v>45597</v>
      </c>
      <c r="M51" s="270">
        <v>45626</v>
      </c>
      <c r="N51" s="33" t="s">
        <v>124</v>
      </c>
      <c r="O51" s="107" t="s">
        <v>125</v>
      </c>
      <c r="P51" s="29" t="s">
        <v>126</v>
      </c>
      <c r="Q51" s="29" t="s">
        <v>249</v>
      </c>
      <c r="R51" s="29" t="s">
        <v>79</v>
      </c>
      <c r="S51" s="33">
        <f t="shared" si="0"/>
        <v>21</v>
      </c>
      <c r="T51" s="65" t="s">
        <v>365</v>
      </c>
      <c r="U51" s="65">
        <v>45302.5659722222</v>
      </c>
      <c r="V51" s="35"/>
      <c r="W51" s="35"/>
      <c r="X51" s="40"/>
      <c r="Y51" s="40"/>
      <c r="Z51" s="38"/>
      <c r="AA51" s="34" t="s">
        <v>366</v>
      </c>
      <c r="AB51" s="34" t="s">
        <v>369</v>
      </c>
      <c r="AC51" s="70" t="s">
        <v>367</v>
      </c>
      <c r="AD51" s="70" t="s">
        <v>368</v>
      </c>
      <c r="AE51" s="72"/>
      <c r="AF51" s="70" t="s">
        <v>132</v>
      </c>
      <c r="AG51" s="70" t="s">
        <v>133</v>
      </c>
    </row>
    <row r="52" ht="409.5" spans="1:33">
      <c r="A52" s="33">
        <v>2125</v>
      </c>
      <c r="B52" s="33" t="s">
        <v>117</v>
      </c>
      <c r="C52" s="33" t="s">
        <v>118</v>
      </c>
      <c r="D52" s="33" t="s">
        <v>363</v>
      </c>
      <c r="E52" s="54" t="s">
        <v>247</v>
      </c>
      <c r="F52" s="94" t="s">
        <v>370</v>
      </c>
      <c r="G52" s="33" t="s">
        <v>122</v>
      </c>
      <c r="H52" s="196" t="s">
        <v>123</v>
      </c>
      <c r="I52" s="196">
        <v>1</v>
      </c>
      <c r="J52" s="196">
        <v>3</v>
      </c>
      <c r="K52" s="196">
        <v>49</v>
      </c>
      <c r="L52" s="270">
        <v>45566</v>
      </c>
      <c r="M52" s="270">
        <v>45596</v>
      </c>
      <c r="N52" s="33" t="s">
        <v>124</v>
      </c>
      <c r="O52" s="107" t="s">
        <v>125</v>
      </c>
      <c r="P52" s="29" t="s">
        <v>126</v>
      </c>
      <c r="Q52" s="29" t="s">
        <v>266</v>
      </c>
      <c r="R52" s="29" t="s">
        <v>79</v>
      </c>
      <c r="S52" s="33">
        <f t="shared" si="0"/>
        <v>53</v>
      </c>
      <c r="T52" s="65" t="s">
        <v>371</v>
      </c>
      <c r="U52" s="65">
        <v>45307.4861111111</v>
      </c>
      <c r="V52" s="35"/>
      <c r="W52" s="35"/>
      <c r="X52" s="40"/>
      <c r="Y52" s="40"/>
      <c r="Z52" s="38"/>
      <c r="AA52" s="34" t="s">
        <v>372</v>
      </c>
      <c r="AB52" s="34" t="s">
        <v>370</v>
      </c>
      <c r="AC52" s="70" t="s">
        <v>373</v>
      </c>
      <c r="AD52" s="70" t="s">
        <v>374</v>
      </c>
      <c r="AE52" s="72"/>
      <c r="AF52" s="70" t="s">
        <v>132</v>
      </c>
      <c r="AG52" s="70" t="s">
        <v>133</v>
      </c>
    </row>
    <row r="53" ht="409.5" spans="1:33">
      <c r="A53" s="33">
        <v>2143</v>
      </c>
      <c r="B53" s="33" t="s">
        <v>117</v>
      </c>
      <c r="C53" s="33" t="s">
        <v>118</v>
      </c>
      <c r="D53" s="33" t="s">
        <v>363</v>
      </c>
      <c r="E53" s="54" t="s">
        <v>247</v>
      </c>
      <c r="F53" s="94" t="s">
        <v>375</v>
      </c>
      <c r="G53" s="33" t="s">
        <v>122</v>
      </c>
      <c r="H53" s="196" t="s">
        <v>123</v>
      </c>
      <c r="I53" s="196">
        <v>1</v>
      </c>
      <c r="J53" s="196">
        <v>3</v>
      </c>
      <c r="K53" s="196">
        <v>40</v>
      </c>
      <c r="L53" s="270">
        <v>45505</v>
      </c>
      <c r="M53" s="270">
        <v>45535</v>
      </c>
      <c r="N53" s="33" t="s">
        <v>124</v>
      </c>
      <c r="O53" s="107" t="s">
        <v>125</v>
      </c>
      <c r="P53" s="29" t="s">
        <v>126</v>
      </c>
      <c r="Q53" s="29" t="s">
        <v>266</v>
      </c>
      <c r="R53" s="29" t="s">
        <v>79</v>
      </c>
      <c r="S53" s="33">
        <f t="shared" si="0"/>
        <v>44</v>
      </c>
      <c r="T53" s="65" t="s">
        <v>371</v>
      </c>
      <c r="U53" s="65">
        <v>45307.4861111111</v>
      </c>
      <c r="V53" s="35"/>
      <c r="W53" s="35"/>
      <c r="X53" s="40"/>
      <c r="Y53" s="40"/>
      <c r="Z53" s="38"/>
      <c r="AA53" s="34" t="s">
        <v>372</v>
      </c>
      <c r="AB53" s="34" t="s">
        <v>375</v>
      </c>
      <c r="AC53" s="70" t="s">
        <v>373</v>
      </c>
      <c r="AD53" s="70" t="s">
        <v>374</v>
      </c>
      <c r="AE53" s="72"/>
      <c r="AF53" s="70" t="s">
        <v>132</v>
      </c>
      <c r="AG53" s="70" t="s">
        <v>133</v>
      </c>
    </row>
    <row r="54" ht="409.5" spans="1:33">
      <c r="A54" s="33">
        <v>2161</v>
      </c>
      <c r="B54" s="33" t="s">
        <v>117</v>
      </c>
      <c r="C54" s="33" t="s">
        <v>118</v>
      </c>
      <c r="D54" s="33" t="s">
        <v>363</v>
      </c>
      <c r="E54" s="57" t="s">
        <v>157</v>
      </c>
      <c r="F54" s="94" t="s">
        <v>376</v>
      </c>
      <c r="G54" s="33" t="s">
        <v>122</v>
      </c>
      <c r="H54" s="196" t="s">
        <v>123</v>
      </c>
      <c r="I54" s="196">
        <v>89</v>
      </c>
      <c r="J54" s="196">
        <v>452</v>
      </c>
      <c r="K54" s="196">
        <v>136</v>
      </c>
      <c r="L54" s="270">
        <v>45597</v>
      </c>
      <c r="M54" s="270">
        <v>45626</v>
      </c>
      <c r="N54" s="33" t="s">
        <v>124</v>
      </c>
      <c r="O54" s="107" t="s">
        <v>125</v>
      </c>
      <c r="P54" s="29" t="s">
        <v>126</v>
      </c>
      <c r="Q54" s="29" t="s">
        <v>353</v>
      </c>
      <c r="R54" s="29" t="s">
        <v>79</v>
      </c>
      <c r="S54" s="33">
        <f t="shared" si="0"/>
        <v>677</v>
      </c>
      <c r="T54" s="65" t="s">
        <v>377</v>
      </c>
      <c r="U54" s="65">
        <v>45308.4965277778</v>
      </c>
      <c r="V54" s="35"/>
      <c r="W54" s="35"/>
      <c r="X54" s="40"/>
      <c r="Y54" s="40"/>
      <c r="Z54" s="38"/>
      <c r="AA54" s="34" t="s">
        <v>378</v>
      </c>
      <c r="AB54" s="34" t="s">
        <v>376</v>
      </c>
      <c r="AC54" s="70" t="s">
        <v>379</v>
      </c>
      <c r="AD54" s="70" t="s">
        <v>380</v>
      </c>
      <c r="AE54" s="72"/>
      <c r="AF54" s="70" t="s">
        <v>132</v>
      </c>
      <c r="AG54" s="70" t="s">
        <v>133</v>
      </c>
    </row>
    <row r="55" ht="409.5" spans="1:33">
      <c r="A55" s="33">
        <v>2179</v>
      </c>
      <c r="B55" s="33" t="s">
        <v>117</v>
      </c>
      <c r="C55" s="33" t="s">
        <v>118</v>
      </c>
      <c r="D55" s="33" t="s">
        <v>363</v>
      </c>
      <c r="E55" s="57" t="s">
        <v>157</v>
      </c>
      <c r="F55" s="94" t="s">
        <v>381</v>
      </c>
      <c r="G55" s="33" t="s">
        <v>122</v>
      </c>
      <c r="H55" s="196" t="s">
        <v>123</v>
      </c>
      <c r="I55" s="196">
        <v>70</v>
      </c>
      <c r="J55" s="196">
        <v>378</v>
      </c>
      <c r="K55" s="196">
        <v>104</v>
      </c>
      <c r="L55" s="270">
        <v>45597</v>
      </c>
      <c r="M55" s="270">
        <v>45626</v>
      </c>
      <c r="N55" s="33" t="s">
        <v>124</v>
      </c>
      <c r="O55" s="107" t="s">
        <v>125</v>
      </c>
      <c r="P55" s="29" t="s">
        <v>126</v>
      </c>
      <c r="Q55" s="29" t="s">
        <v>353</v>
      </c>
      <c r="R55" s="29" t="s">
        <v>79</v>
      </c>
      <c r="S55" s="33">
        <f t="shared" si="0"/>
        <v>552</v>
      </c>
      <c r="T55" s="65" t="s">
        <v>382</v>
      </c>
      <c r="U55" s="65">
        <v>45308.4965277778</v>
      </c>
      <c r="V55" s="35"/>
      <c r="W55" s="35"/>
      <c r="X55" s="40"/>
      <c r="Y55" s="40"/>
      <c r="Z55" s="38"/>
      <c r="AA55" s="34" t="s">
        <v>383</v>
      </c>
      <c r="AB55" s="34" t="s">
        <v>381</v>
      </c>
      <c r="AC55" s="70" t="s">
        <v>384</v>
      </c>
      <c r="AD55" s="70" t="s">
        <v>385</v>
      </c>
      <c r="AE55" s="72"/>
      <c r="AF55" s="70" t="s">
        <v>132</v>
      </c>
      <c r="AG55" s="70" t="s">
        <v>133</v>
      </c>
    </row>
    <row r="56" ht="409.5" spans="1:33">
      <c r="A56" s="33">
        <v>2197</v>
      </c>
      <c r="B56" s="33" t="s">
        <v>117</v>
      </c>
      <c r="C56" s="33" t="s">
        <v>118</v>
      </c>
      <c r="D56" s="33" t="s">
        <v>363</v>
      </c>
      <c r="E56" s="57" t="s">
        <v>157</v>
      </c>
      <c r="F56" s="94" t="s">
        <v>386</v>
      </c>
      <c r="G56" s="33" t="s">
        <v>122</v>
      </c>
      <c r="H56" s="196" t="s">
        <v>123</v>
      </c>
      <c r="I56" s="196">
        <v>65</v>
      </c>
      <c r="J56" s="196">
        <v>316</v>
      </c>
      <c r="K56" s="196">
        <v>99</v>
      </c>
      <c r="L56" s="270">
        <v>45597</v>
      </c>
      <c r="M56" s="270">
        <v>45626</v>
      </c>
      <c r="N56" s="33" t="s">
        <v>124</v>
      </c>
      <c r="O56" s="107" t="s">
        <v>125</v>
      </c>
      <c r="P56" s="29" t="s">
        <v>126</v>
      </c>
      <c r="Q56" s="33" t="s">
        <v>387</v>
      </c>
      <c r="R56" s="29" t="s">
        <v>79</v>
      </c>
      <c r="S56" s="33">
        <f t="shared" si="0"/>
        <v>480</v>
      </c>
      <c r="T56" s="65" t="s">
        <v>388</v>
      </c>
      <c r="U56" s="65">
        <v>45308.4965277778</v>
      </c>
      <c r="V56" s="35"/>
      <c r="W56" s="35"/>
      <c r="X56" s="40"/>
      <c r="Y56" s="40"/>
      <c r="Z56" s="38"/>
      <c r="AA56" s="34" t="s">
        <v>389</v>
      </c>
      <c r="AB56" s="34" t="s">
        <v>386</v>
      </c>
      <c r="AC56" s="70" t="s">
        <v>390</v>
      </c>
      <c r="AD56" s="70" t="s">
        <v>391</v>
      </c>
      <c r="AE56" s="72"/>
      <c r="AF56" s="70" t="s">
        <v>132</v>
      </c>
      <c r="AG56" s="70" t="s">
        <v>133</v>
      </c>
    </row>
    <row r="57" ht="409.5" spans="1:33">
      <c r="A57" s="33">
        <v>2215</v>
      </c>
      <c r="B57" s="33" t="s">
        <v>117</v>
      </c>
      <c r="C57" s="33" t="s">
        <v>118</v>
      </c>
      <c r="D57" s="33" t="s">
        <v>363</v>
      </c>
      <c r="E57" s="57" t="s">
        <v>157</v>
      </c>
      <c r="F57" s="94" t="s">
        <v>392</v>
      </c>
      <c r="G57" s="33" t="s">
        <v>122</v>
      </c>
      <c r="H57" s="196" t="s">
        <v>123</v>
      </c>
      <c r="I57" s="196">
        <v>49</v>
      </c>
      <c r="J57" s="196">
        <v>250</v>
      </c>
      <c r="K57" s="196">
        <v>78</v>
      </c>
      <c r="L57" s="270">
        <v>45597</v>
      </c>
      <c r="M57" s="270">
        <v>45626</v>
      </c>
      <c r="N57" s="33" t="s">
        <v>124</v>
      </c>
      <c r="O57" s="107" t="s">
        <v>125</v>
      </c>
      <c r="P57" s="29" t="s">
        <v>126</v>
      </c>
      <c r="Q57" s="33" t="s">
        <v>387</v>
      </c>
      <c r="R57" s="29" t="s">
        <v>79</v>
      </c>
      <c r="S57" s="33">
        <f t="shared" si="0"/>
        <v>377</v>
      </c>
      <c r="T57" s="65" t="s">
        <v>393</v>
      </c>
      <c r="U57" s="65">
        <v>45308.4965277778</v>
      </c>
      <c r="V57" s="35"/>
      <c r="W57" s="35"/>
      <c r="X57" s="40"/>
      <c r="Y57" s="40"/>
      <c r="Z57" s="38"/>
      <c r="AA57" s="34" t="s">
        <v>394</v>
      </c>
      <c r="AB57" s="34" t="s">
        <v>392</v>
      </c>
      <c r="AC57" s="70" t="s">
        <v>395</v>
      </c>
      <c r="AD57" s="70" t="s">
        <v>396</v>
      </c>
      <c r="AE57" s="72"/>
      <c r="AF57" s="70" t="s">
        <v>132</v>
      </c>
      <c r="AG57" s="70" t="s">
        <v>133</v>
      </c>
    </row>
    <row r="58" ht="409.5" spans="1:33">
      <c r="A58" s="33">
        <v>2241</v>
      </c>
      <c r="B58" s="33" t="s">
        <v>117</v>
      </c>
      <c r="C58" s="33" t="s">
        <v>118</v>
      </c>
      <c r="D58" s="33" t="s">
        <v>363</v>
      </c>
      <c r="E58" s="57" t="s">
        <v>157</v>
      </c>
      <c r="F58" s="94" t="s">
        <v>397</v>
      </c>
      <c r="G58" s="33" t="s">
        <v>122</v>
      </c>
      <c r="H58" s="33" t="s">
        <v>123</v>
      </c>
      <c r="I58" s="196">
        <v>46</v>
      </c>
      <c r="J58" s="196">
        <v>246</v>
      </c>
      <c r="K58" s="196">
        <v>54</v>
      </c>
      <c r="L58" s="235">
        <v>45444</v>
      </c>
      <c r="M58" s="235">
        <v>45473</v>
      </c>
      <c r="N58" s="33" t="s">
        <v>124</v>
      </c>
      <c r="O58" s="48" t="s">
        <v>125</v>
      </c>
      <c r="P58" s="29" t="s">
        <v>398</v>
      </c>
      <c r="Q58" s="29" t="s">
        <v>399</v>
      </c>
      <c r="R58" s="29" t="s">
        <v>80</v>
      </c>
      <c r="S58" s="33">
        <v>100</v>
      </c>
      <c r="T58" s="65" t="s">
        <v>400</v>
      </c>
      <c r="U58" s="65">
        <v>45341.4611111111</v>
      </c>
      <c r="V58" s="35"/>
      <c r="W58" s="35"/>
      <c r="X58" s="40"/>
      <c r="Y58" s="40"/>
      <c r="Z58" s="38"/>
      <c r="AA58" s="34" t="s">
        <v>401</v>
      </c>
      <c r="AB58" s="34" t="s">
        <v>397</v>
      </c>
      <c r="AC58" s="70" t="s">
        <v>402</v>
      </c>
      <c r="AD58" s="70" t="s">
        <v>403</v>
      </c>
      <c r="AE58" s="72"/>
      <c r="AF58" s="70" t="s">
        <v>132</v>
      </c>
      <c r="AG58" s="70" t="s">
        <v>170</v>
      </c>
    </row>
    <row r="59" ht="409.5" spans="1:33">
      <c r="A59" s="33">
        <v>2254</v>
      </c>
      <c r="B59" s="33" t="s">
        <v>117</v>
      </c>
      <c r="C59" s="33" t="s">
        <v>118</v>
      </c>
      <c r="D59" s="33" t="s">
        <v>363</v>
      </c>
      <c r="E59" s="57" t="s">
        <v>157</v>
      </c>
      <c r="F59" s="94" t="s">
        <v>404</v>
      </c>
      <c r="G59" s="33" t="s">
        <v>122</v>
      </c>
      <c r="H59" s="33" t="s">
        <v>123</v>
      </c>
      <c r="I59" s="196">
        <v>42</v>
      </c>
      <c r="J59" s="196">
        <v>237</v>
      </c>
      <c r="K59" s="196">
        <v>54</v>
      </c>
      <c r="L59" s="235">
        <v>45444</v>
      </c>
      <c r="M59" s="235">
        <v>45473</v>
      </c>
      <c r="N59" s="33" t="s">
        <v>124</v>
      </c>
      <c r="O59" s="48" t="s">
        <v>125</v>
      </c>
      <c r="P59" s="29" t="s">
        <v>398</v>
      </c>
      <c r="Q59" s="29" t="s">
        <v>399</v>
      </c>
      <c r="R59" s="29" t="s">
        <v>80</v>
      </c>
      <c r="S59" s="33">
        <v>96</v>
      </c>
      <c r="T59" s="65" t="s">
        <v>400</v>
      </c>
      <c r="U59" s="65">
        <v>45341.4611111111</v>
      </c>
      <c r="V59" s="35"/>
      <c r="W59" s="35"/>
      <c r="X59" s="40"/>
      <c r="Y59" s="40"/>
      <c r="Z59" s="38"/>
      <c r="AA59" s="34" t="s">
        <v>401</v>
      </c>
      <c r="AB59" s="34" t="s">
        <v>404</v>
      </c>
      <c r="AC59" s="70" t="s">
        <v>402</v>
      </c>
      <c r="AD59" s="70" t="s">
        <v>403</v>
      </c>
      <c r="AE59" s="72"/>
      <c r="AF59" s="70" t="s">
        <v>132</v>
      </c>
      <c r="AG59" s="70" t="s">
        <v>170</v>
      </c>
    </row>
    <row r="60" ht="409.5" spans="1:33">
      <c r="A60" s="33">
        <v>2267</v>
      </c>
      <c r="B60" s="33" t="s">
        <v>117</v>
      </c>
      <c r="C60" s="33" t="s">
        <v>118</v>
      </c>
      <c r="D60" s="33" t="s">
        <v>363</v>
      </c>
      <c r="E60" s="57" t="s">
        <v>157</v>
      </c>
      <c r="F60" s="94" t="s">
        <v>405</v>
      </c>
      <c r="G60" s="33" t="s">
        <v>122</v>
      </c>
      <c r="H60" s="33" t="s">
        <v>123</v>
      </c>
      <c r="I60" s="196">
        <v>30</v>
      </c>
      <c r="J60" s="196">
        <v>147</v>
      </c>
      <c r="K60" s="196">
        <v>31</v>
      </c>
      <c r="L60" s="235">
        <v>45444</v>
      </c>
      <c r="M60" s="235">
        <v>45473</v>
      </c>
      <c r="N60" s="33" t="s">
        <v>124</v>
      </c>
      <c r="O60" s="48" t="s">
        <v>125</v>
      </c>
      <c r="P60" s="29" t="s">
        <v>398</v>
      </c>
      <c r="Q60" s="29" t="s">
        <v>406</v>
      </c>
      <c r="R60" s="29" t="s">
        <v>80</v>
      </c>
      <c r="S60" s="33">
        <v>61</v>
      </c>
      <c r="T60" s="65" t="s">
        <v>407</v>
      </c>
      <c r="U60" s="65">
        <v>45341.4611111111</v>
      </c>
      <c r="V60" s="35"/>
      <c r="W60" s="35"/>
      <c r="X60" s="40"/>
      <c r="Y60" s="40"/>
      <c r="Z60" s="38"/>
      <c r="AA60" s="34" t="s">
        <v>408</v>
      </c>
      <c r="AB60" s="34" t="s">
        <v>405</v>
      </c>
      <c r="AC60" s="70" t="s">
        <v>409</v>
      </c>
      <c r="AD60" s="70" t="s">
        <v>410</v>
      </c>
      <c r="AE60" s="72"/>
      <c r="AF60" s="70" t="s">
        <v>132</v>
      </c>
      <c r="AG60" s="70" t="s">
        <v>170</v>
      </c>
    </row>
    <row r="61" ht="409.5" spans="1:33">
      <c r="A61" s="33">
        <v>2280</v>
      </c>
      <c r="B61" s="33" t="s">
        <v>117</v>
      </c>
      <c r="C61" s="33" t="s">
        <v>118</v>
      </c>
      <c r="D61" s="33" t="s">
        <v>363</v>
      </c>
      <c r="E61" s="57" t="s">
        <v>157</v>
      </c>
      <c r="F61" s="94" t="s">
        <v>411</v>
      </c>
      <c r="G61" s="33" t="s">
        <v>122</v>
      </c>
      <c r="H61" s="33" t="s">
        <v>123</v>
      </c>
      <c r="I61" s="196">
        <v>30</v>
      </c>
      <c r="J61" s="196">
        <v>147</v>
      </c>
      <c r="K61" s="196">
        <v>31</v>
      </c>
      <c r="L61" s="235">
        <v>45444</v>
      </c>
      <c r="M61" s="235">
        <v>45473</v>
      </c>
      <c r="N61" s="33" t="s">
        <v>124</v>
      </c>
      <c r="O61" s="48" t="s">
        <v>125</v>
      </c>
      <c r="P61" s="29" t="s">
        <v>398</v>
      </c>
      <c r="Q61" s="29" t="s">
        <v>406</v>
      </c>
      <c r="R61" s="29" t="s">
        <v>80</v>
      </c>
      <c r="S61" s="33">
        <v>61</v>
      </c>
      <c r="T61" s="65" t="s">
        <v>407</v>
      </c>
      <c r="U61" s="65">
        <v>45341.4611111111</v>
      </c>
      <c r="V61" s="35"/>
      <c r="W61" s="35"/>
      <c r="X61" s="40"/>
      <c r="Y61" s="40"/>
      <c r="Z61" s="38"/>
      <c r="AA61" s="34" t="s">
        <v>408</v>
      </c>
      <c r="AB61" s="34" t="s">
        <v>411</v>
      </c>
      <c r="AC61" s="70" t="s">
        <v>409</v>
      </c>
      <c r="AD61" s="70" t="s">
        <v>410</v>
      </c>
      <c r="AE61" s="72"/>
      <c r="AF61" s="70" t="s">
        <v>132</v>
      </c>
      <c r="AG61" s="70" t="s">
        <v>170</v>
      </c>
    </row>
    <row r="62" ht="409.5" spans="1:33">
      <c r="A62" s="33">
        <v>2293</v>
      </c>
      <c r="B62" s="33" t="s">
        <v>117</v>
      </c>
      <c r="C62" s="33" t="s">
        <v>118</v>
      </c>
      <c r="D62" s="33" t="s">
        <v>363</v>
      </c>
      <c r="E62" s="54" t="s">
        <v>412</v>
      </c>
      <c r="F62" s="94" t="s">
        <v>413</v>
      </c>
      <c r="G62" s="33" t="s">
        <v>122</v>
      </c>
      <c r="H62" s="33" t="s">
        <v>123</v>
      </c>
      <c r="I62" s="196">
        <v>6</v>
      </c>
      <c r="J62" s="196">
        <v>27</v>
      </c>
      <c r="K62" s="196">
        <v>22</v>
      </c>
      <c r="L62" s="235">
        <v>45444</v>
      </c>
      <c r="M62" s="235">
        <v>45473</v>
      </c>
      <c r="N62" s="33" t="s">
        <v>124</v>
      </c>
      <c r="O62" s="48" t="s">
        <v>125</v>
      </c>
      <c r="P62" s="29" t="s">
        <v>398</v>
      </c>
      <c r="Q62" s="29" t="s">
        <v>414</v>
      </c>
      <c r="R62" s="29" t="s">
        <v>80</v>
      </c>
      <c r="S62" s="33">
        <v>28</v>
      </c>
      <c r="T62" s="65" t="s">
        <v>415</v>
      </c>
      <c r="U62" s="65">
        <v>45341.4611111111</v>
      </c>
      <c r="V62" s="35"/>
      <c r="W62" s="35"/>
      <c r="X62" s="40"/>
      <c r="Y62" s="40"/>
      <c r="Z62" s="38"/>
      <c r="AA62" s="34" t="s">
        <v>416</v>
      </c>
      <c r="AB62" s="34" t="s">
        <v>413</v>
      </c>
      <c r="AC62" s="70" t="s">
        <v>417</v>
      </c>
      <c r="AD62" s="70" t="s">
        <v>418</v>
      </c>
      <c r="AE62" s="72"/>
      <c r="AF62" s="70" t="s">
        <v>132</v>
      </c>
      <c r="AG62" s="70" t="s">
        <v>170</v>
      </c>
    </row>
    <row r="63" ht="409.5" spans="1:33">
      <c r="A63" s="33">
        <v>2306</v>
      </c>
      <c r="B63" s="33" t="s">
        <v>117</v>
      </c>
      <c r="C63" s="33" t="s">
        <v>118</v>
      </c>
      <c r="D63" s="33" t="s">
        <v>363</v>
      </c>
      <c r="E63" s="54" t="s">
        <v>412</v>
      </c>
      <c r="F63" s="94" t="s">
        <v>419</v>
      </c>
      <c r="G63" s="33" t="s">
        <v>122</v>
      </c>
      <c r="H63" s="33" t="s">
        <v>123</v>
      </c>
      <c r="I63" s="196">
        <v>4</v>
      </c>
      <c r="J63" s="196">
        <v>18</v>
      </c>
      <c r="K63" s="196">
        <v>22</v>
      </c>
      <c r="L63" s="235">
        <v>45444</v>
      </c>
      <c r="M63" s="235">
        <v>45473</v>
      </c>
      <c r="N63" s="33" t="s">
        <v>124</v>
      </c>
      <c r="O63" s="48" t="s">
        <v>125</v>
      </c>
      <c r="P63" s="29" t="s">
        <v>398</v>
      </c>
      <c r="Q63" s="29" t="s">
        <v>414</v>
      </c>
      <c r="R63" s="29" t="s">
        <v>80</v>
      </c>
      <c r="S63" s="33">
        <v>26</v>
      </c>
      <c r="T63" s="65" t="s">
        <v>415</v>
      </c>
      <c r="U63" s="65">
        <v>45341.4611111111</v>
      </c>
      <c r="V63" s="35"/>
      <c r="W63" s="35"/>
      <c r="X63" s="40"/>
      <c r="Y63" s="40"/>
      <c r="Z63" s="38"/>
      <c r="AA63" s="34" t="s">
        <v>416</v>
      </c>
      <c r="AB63" s="34" t="s">
        <v>419</v>
      </c>
      <c r="AC63" s="70" t="s">
        <v>417</v>
      </c>
      <c r="AD63" s="70" t="s">
        <v>418</v>
      </c>
      <c r="AE63" s="72"/>
      <c r="AF63" s="70" t="s">
        <v>132</v>
      </c>
      <c r="AG63" s="70" t="s">
        <v>170</v>
      </c>
    </row>
    <row r="64" ht="409.5" spans="1:33">
      <c r="A64" s="33">
        <v>2307</v>
      </c>
      <c r="B64" s="33" t="s">
        <v>117</v>
      </c>
      <c r="C64" s="33" t="s">
        <v>118</v>
      </c>
      <c r="D64" s="33" t="s">
        <v>150</v>
      </c>
      <c r="E64" s="57" t="s">
        <v>157</v>
      </c>
      <c r="F64" s="94" t="s">
        <v>420</v>
      </c>
      <c r="G64" s="33" t="s">
        <v>122</v>
      </c>
      <c r="H64" s="33" t="s">
        <v>123</v>
      </c>
      <c r="I64" s="196">
        <v>1</v>
      </c>
      <c r="J64" s="196">
        <v>3</v>
      </c>
      <c r="K64" s="196">
        <v>9</v>
      </c>
      <c r="L64" s="235">
        <v>45474</v>
      </c>
      <c r="M64" s="235">
        <v>45504</v>
      </c>
      <c r="N64" s="33" t="s">
        <v>124</v>
      </c>
      <c r="O64" s="48" t="s">
        <v>125</v>
      </c>
      <c r="P64" s="29" t="s">
        <v>398</v>
      </c>
      <c r="Q64" s="29" t="s">
        <v>414</v>
      </c>
      <c r="R64" s="29" t="s">
        <v>80</v>
      </c>
      <c r="S64" s="33">
        <v>10</v>
      </c>
      <c r="T64" s="65" t="s">
        <v>421</v>
      </c>
      <c r="U64" s="65">
        <v>45471.6708333333</v>
      </c>
      <c r="V64" s="35"/>
      <c r="W64" s="35"/>
      <c r="X64" s="40"/>
      <c r="Y64" s="40"/>
      <c r="Z64" s="38"/>
      <c r="AA64" s="34" t="s">
        <v>422</v>
      </c>
      <c r="AB64" s="34" t="s">
        <v>420</v>
      </c>
      <c r="AC64" s="70" t="s">
        <v>423</v>
      </c>
      <c r="AD64" s="70" t="s">
        <v>424</v>
      </c>
      <c r="AE64" s="72"/>
      <c r="AF64" s="70" t="s">
        <v>132</v>
      </c>
      <c r="AG64" s="70" t="s">
        <v>425</v>
      </c>
    </row>
    <row r="65" ht="409.5" spans="1:33">
      <c r="A65" s="33">
        <v>2308</v>
      </c>
      <c r="B65" s="33" t="s">
        <v>117</v>
      </c>
      <c r="C65" s="33" t="s">
        <v>118</v>
      </c>
      <c r="D65" s="33" t="s">
        <v>150</v>
      </c>
      <c r="E65" s="57" t="s">
        <v>157</v>
      </c>
      <c r="F65" s="94" t="s">
        <v>426</v>
      </c>
      <c r="G65" s="33" t="s">
        <v>122</v>
      </c>
      <c r="H65" s="33" t="s">
        <v>123</v>
      </c>
      <c r="I65" s="196">
        <v>0</v>
      </c>
      <c r="J65" s="196">
        <v>0</v>
      </c>
      <c r="K65" s="196">
        <v>9</v>
      </c>
      <c r="L65" s="235">
        <v>45474</v>
      </c>
      <c r="M65" s="235">
        <v>45504</v>
      </c>
      <c r="N65" s="33" t="s">
        <v>124</v>
      </c>
      <c r="O65" s="48" t="s">
        <v>125</v>
      </c>
      <c r="P65" s="29" t="s">
        <v>398</v>
      </c>
      <c r="Q65" s="29" t="s">
        <v>414</v>
      </c>
      <c r="R65" s="29" t="s">
        <v>80</v>
      </c>
      <c r="S65" s="33">
        <v>9</v>
      </c>
      <c r="T65" s="65" t="s">
        <v>421</v>
      </c>
      <c r="U65" s="65">
        <v>45471.6708333333</v>
      </c>
      <c r="V65" s="35"/>
      <c r="W65" s="35"/>
      <c r="X65" s="40"/>
      <c r="Y65" s="40"/>
      <c r="Z65" s="38"/>
      <c r="AA65" s="34" t="s">
        <v>422</v>
      </c>
      <c r="AB65" s="34" t="s">
        <v>426</v>
      </c>
      <c r="AC65" s="70" t="s">
        <v>423</v>
      </c>
      <c r="AD65" s="70" t="s">
        <v>424</v>
      </c>
      <c r="AE65" s="72"/>
      <c r="AF65" s="70" t="s">
        <v>132</v>
      </c>
      <c r="AG65" s="70" t="s">
        <v>425</v>
      </c>
    </row>
    <row r="66" ht="409.5" spans="1:33">
      <c r="A66" s="33">
        <v>2321</v>
      </c>
      <c r="B66" s="33" t="s">
        <v>117</v>
      </c>
      <c r="C66" s="33" t="s">
        <v>118</v>
      </c>
      <c r="D66" s="33" t="s">
        <v>150</v>
      </c>
      <c r="E66" s="57" t="s">
        <v>157</v>
      </c>
      <c r="F66" s="94" t="s">
        <v>427</v>
      </c>
      <c r="G66" s="33" t="s">
        <v>122</v>
      </c>
      <c r="H66" s="33" t="s">
        <v>123</v>
      </c>
      <c r="I66" s="196">
        <v>36</v>
      </c>
      <c r="J66" s="196">
        <v>120</v>
      </c>
      <c r="K66" s="196">
        <v>38</v>
      </c>
      <c r="L66" s="235">
        <v>45444</v>
      </c>
      <c r="M66" s="235">
        <v>45473</v>
      </c>
      <c r="N66" s="33" t="s">
        <v>124</v>
      </c>
      <c r="O66" s="48" t="s">
        <v>125</v>
      </c>
      <c r="P66" s="29" t="s">
        <v>398</v>
      </c>
      <c r="Q66" s="29" t="s">
        <v>428</v>
      </c>
      <c r="R66" s="29" t="s">
        <v>80</v>
      </c>
      <c r="S66" s="33">
        <v>74</v>
      </c>
      <c r="T66" s="65" t="s">
        <v>429</v>
      </c>
      <c r="U66" s="65">
        <v>45327.5</v>
      </c>
      <c r="V66" s="35"/>
      <c r="W66" s="35"/>
      <c r="X66" s="40"/>
      <c r="Y66" s="40"/>
      <c r="Z66" s="38"/>
      <c r="AA66" s="34" t="s">
        <v>430</v>
      </c>
      <c r="AB66" s="34" t="s">
        <v>427</v>
      </c>
      <c r="AC66" s="70" t="s">
        <v>431</v>
      </c>
      <c r="AD66" s="70" t="s">
        <v>432</v>
      </c>
      <c r="AE66" s="72"/>
      <c r="AF66" s="70" t="s">
        <v>132</v>
      </c>
      <c r="AG66" s="70" t="s">
        <v>170</v>
      </c>
    </row>
    <row r="67" ht="409.5" spans="1:33">
      <c r="A67" s="33">
        <v>2322</v>
      </c>
      <c r="B67" s="33" t="s">
        <v>117</v>
      </c>
      <c r="C67" s="33" t="s">
        <v>118</v>
      </c>
      <c r="D67" s="33" t="s">
        <v>150</v>
      </c>
      <c r="E67" s="57" t="s">
        <v>157</v>
      </c>
      <c r="F67" s="94" t="s">
        <v>433</v>
      </c>
      <c r="G67" s="33" t="s">
        <v>122</v>
      </c>
      <c r="H67" s="33" t="s">
        <v>123</v>
      </c>
      <c r="I67" s="196">
        <v>0</v>
      </c>
      <c r="J67" s="196">
        <v>0</v>
      </c>
      <c r="K67" s="196">
        <v>2</v>
      </c>
      <c r="L67" s="235">
        <v>45444</v>
      </c>
      <c r="M67" s="235">
        <v>45473</v>
      </c>
      <c r="N67" s="33" t="s">
        <v>124</v>
      </c>
      <c r="O67" s="48" t="s">
        <v>125</v>
      </c>
      <c r="P67" s="29" t="s">
        <v>398</v>
      </c>
      <c r="Q67" s="29" t="s">
        <v>428</v>
      </c>
      <c r="R67" s="29" t="s">
        <v>80</v>
      </c>
      <c r="S67" s="33">
        <v>2</v>
      </c>
      <c r="T67" s="65" t="s">
        <v>434</v>
      </c>
      <c r="U67" s="65">
        <v>45443.434837963</v>
      </c>
      <c r="V67" s="35"/>
      <c r="W67" s="35"/>
      <c r="X67" s="40"/>
      <c r="Y67" s="40"/>
      <c r="Z67" s="38"/>
      <c r="AA67" s="34" t="s">
        <v>435</v>
      </c>
      <c r="AB67" s="34" t="s">
        <v>433</v>
      </c>
      <c r="AC67" s="70" t="s">
        <v>436</v>
      </c>
      <c r="AD67" s="70" t="s">
        <v>437</v>
      </c>
      <c r="AE67" s="72"/>
      <c r="AF67" s="70" t="s">
        <v>132</v>
      </c>
      <c r="AG67" s="70" t="s">
        <v>438</v>
      </c>
    </row>
    <row r="68" ht="409.5" spans="1:33">
      <c r="A68" s="33">
        <v>2335</v>
      </c>
      <c r="B68" s="33" t="s">
        <v>117</v>
      </c>
      <c r="C68" s="33" t="s">
        <v>118</v>
      </c>
      <c r="D68" s="33" t="s">
        <v>150</v>
      </c>
      <c r="E68" s="57" t="s">
        <v>157</v>
      </c>
      <c r="F68" s="94" t="s">
        <v>439</v>
      </c>
      <c r="G68" s="33" t="s">
        <v>122</v>
      </c>
      <c r="H68" s="33" t="s">
        <v>123</v>
      </c>
      <c r="I68" s="196">
        <v>33</v>
      </c>
      <c r="J68" s="196">
        <v>111</v>
      </c>
      <c r="K68" s="196">
        <v>22</v>
      </c>
      <c r="L68" s="235">
        <v>45444</v>
      </c>
      <c r="M68" s="235">
        <v>45473</v>
      </c>
      <c r="N68" s="33" t="s">
        <v>124</v>
      </c>
      <c r="O68" s="48" t="s">
        <v>125</v>
      </c>
      <c r="P68" s="29" t="s">
        <v>398</v>
      </c>
      <c r="Q68" s="29" t="s">
        <v>428</v>
      </c>
      <c r="R68" s="29" t="s">
        <v>80</v>
      </c>
      <c r="S68" s="33">
        <v>55</v>
      </c>
      <c r="T68" s="65" t="s">
        <v>440</v>
      </c>
      <c r="U68" s="65">
        <v>45327.5</v>
      </c>
      <c r="V68" s="35"/>
      <c r="W68" s="35"/>
      <c r="X68" s="40"/>
      <c r="Y68" s="40"/>
      <c r="Z68" s="38"/>
      <c r="AA68" s="34" t="s">
        <v>441</v>
      </c>
      <c r="AB68" s="34" t="s">
        <v>439</v>
      </c>
      <c r="AC68" s="70" t="s">
        <v>442</v>
      </c>
      <c r="AD68" s="70" t="s">
        <v>443</v>
      </c>
      <c r="AE68" s="72"/>
      <c r="AF68" s="70" t="s">
        <v>132</v>
      </c>
      <c r="AG68" s="70" t="s">
        <v>170</v>
      </c>
    </row>
    <row r="69" ht="409.5" spans="1:33">
      <c r="A69" s="33">
        <v>2348</v>
      </c>
      <c r="B69" s="33" t="s">
        <v>117</v>
      </c>
      <c r="C69" s="33" t="s">
        <v>118</v>
      </c>
      <c r="D69" s="33" t="s">
        <v>150</v>
      </c>
      <c r="E69" s="54" t="s">
        <v>412</v>
      </c>
      <c r="F69" s="94" t="s">
        <v>444</v>
      </c>
      <c r="G69" s="33" t="s">
        <v>122</v>
      </c>
      <c r="H69" s="33" t="s">
        <v>123</v>
      </c>
      <c r="I69" s="196">
        <v>39</v>
      </c>
      <c r="J69" s="196">
        <v>132</v>
      </c>
      <c r="K69" s="196">
        <v>39</v>
      </c>
      <c r="L69" s="235">
        <v>45444</v>
      </c>
      <c r="M69" s="235">
        <v>45473</v>
      </c>
      <c r="N69" s="33" t="s">
        <v>124</v>
      </c>
      <c r="O69" s="48" t="s">
        <v>125</v>
      </c>
      <c r="P69" s="29" t="s">
        <v>398</v>
      </c>
      <c r="Q69" s="29" t="s">
        <v>445</v>
      </c>
      <c r="R69" s="29" t="s">
        <v>80</v>
      </c>
      <c r="S69" s="33">
        <v>78</v>
      </c>
      <c r="T69" s="65" t="s">
        <v>446</v>
      </c>
      <c r="U69" s="65">
        <v>45327.5</v>
      </c>
      <c r="V69" s="35"/>
      <c r="W69" s="35"/>
      <c r="X69" s="40"/>
      <c r="Y69" s="40"/>
      <c r="Z69" s="38"/>
      <c r="AA69" s="34" t="s">
        <v>447</v>
      </c>
      <c r="AB69" s="34" t="s">
        <v>444</v>
      </c>
      <c r="AC69" s="70" t="s">
        <v>448</v>
      </c>
      <c r="AD69" s="70" t="s">
        <v>449</v>
      </c>
      <c r="AE69" s="72"/>
      <c r="AF69" s="70" t="s">
        <v>132</v>
      </c>
      <c r="AG69" s="70" t="s">
        <v>170</v>
      </c>
    </row>
    <row r="70" ht="409.5" spans="1:33">
      <c r="A70" s="33">
        <v>2349</v>
      </c>
      <c r="B70" s="33" t="s">
        <v>117</v>
      </c>
      <c r="C70" s="33" t="s">
        <v>118</v>
      </c>
      <c r="D70" s="33" t="s">
        <v>150</v>
      </c>
      <c r="E70" s="54" t="s">
        <v>412</v>
      </c>
      <c r="F70" s="94" t="s">
        <v>450</v>
      </c>
      <c r="G70" s="33" t="s">
        <v>122</v>
      </c>
      <c r="H70" s="33" t="s">
        <v>123</v>
      </c>
      <c r="I70" s="196">
        <v>0</v>
      </c>
      <c r="J70" s="196">
        <v>0</v>
      </c>
      <c r="K70" s="196">
        <v>2</v>
      </c>
      <c r="L70" s="235">
        <v>45444</v>
      </c>
      <c r="M70" s="235">
        <v>45473</v>
      </c>
      <c r="N70" s="33" t="s">
        <v>124</v>
      </c>
      <c r="O70" s="48" t="s">
        <v>125</v>
      </c>
      <c r="P70" s="29" t="s">
        <v>398</v>
      </c>
      <c r="Q70" s="29" t="s">
        <v>445</v>
      </c>
      <c r="R70" s="29" t="s">
        <v>80</v>
      </c>
      <c r="S70" s="33">
        <v>2</v>
      </c>
      <c r="T70" s="65" t="s">
        <v>451</v>
      </c>
      <c r="U70" s="65">
        <v>45443.434837963</v>
      </c>
      <c r="V70" s="35"/>
      <c r="W70" s="35"/>
      <c r="X70" s="40"/>
      <c r="Y70" s="40"/>
      <c r="Z70" s="38"/>
      <c r="AA70" s="34" t="s">
        <v>452</v>
      </c>
      <c r="AB70" s="34" t="s">
        <v>450</v>
      </c>
      <c r="AC70" s="70" t="s">
        <v>453</v>
      </c>
      <c r="AD70" s="70" t="s">
        <v>454</v>
      </c>
      <c r="AE70" s="72"/>
      <c r="AF70" s="70" t="s">
        <v>132</v>
      </c>
      <c r="AG70" s="70" t="s">
        <v>438</v>
      </c>
    </row>
    <row r="71" ht="409.5" spans="1:33">
      <c r="A71" s="33">
        <v>2362</v>
      </c>
      <c r="B71" s="33" t="s">
        <v>117</v>
      </c>
      <c r="C71" s="33" t="s">
        <v>118</v>
      </c>
      <c r="D71" s="33" t="s">
        <v>150</v>
      </c>
      <c r="E71" s="54" t="s">
        <v>455</v>
      </c>
      <c r="F71" s="94" t="s">
        <v>456</v>
      </c>
      <c r="G71" s="33" t="s">
        <v>122</v>
      </c>
      <c r="H71" s="33" t="s">
        <v>123</v>
      </c>
      <c r="I71" s="196">
        <v>11</v>
      </c>
      <c r="J71" s="196">
        <v>63</v>
      </c>
      <c r="K71" s="196">
        <v>33</v>
      </c>
      <c r="L71" s="235">
        <v>45474</v>
      </c>
      <c r="M71" s="235">
        <v>45504</v>
      </c>
      <c r="N71" s="33" t="s">
        <v>124</v>
      </c>
      <c r="O71" s="48" t="s">
        <v>125</v>
      </c>
      <c r="P71" s="29" t="s">
        <v>398</v>
      </c>
      <c r="Q71" s="29" t="s">
        <v>457</v>
      </c>
      <c r="R71" s="29" t="s">
        <v>80</v>
      </c>
      <c r="S71" s="33">
        <v>44</v>
      </c>
      <c r="T71" s="65" t="s">
        <v>458</v>
      </c>
      <c r="U71" s="65">
        <v>45323.4645833333</v>
      </c>
      <c r="V71" s="35"/>
      <c r="W71" s="35"/>
      <c r="X71" s="40"/>
      <c r="Y71" s="40"/>
      <c r="Z71" s="38"/>
      <c r="AA71" s="34" t="s">
        <v>459</v>
      </c>
      <c r="AB71" s="34" t="s">
        <v>456</v>
      </c>
      <c r="AC71" s="70" t="s">
        <v>460</v>
      </c>
      <c r="AD71" s="70" t="s">
        <v>461</v>
      </c>
      <c r="AE71" s="70"/>
      <c r="AF71" s="70" t="s">
        <v>132</v>
      </c>
      <c r="AG71" s="70" t="s">
        <v>170</v>
      </c>
    </row>
    <row r="72" ht="409.5" spans="1:33">
      <c r="A72" s="250" t="s">
        <v>462</v>
      </c>
      <c r="B72" s="250" t="s">
        <v>117</v>
      </c>
      <c r="C72" s="250" t="s">
        <v>118</v>
      </c>
      <c r="D72" s="250" t="s">
        <v>150</v>
      </c>
      <c r="E72" s="54" t="s">
        <v>455</v>
      </c>
      <c r="F72" s="250" t="s">
        <v>456</v>
      </c>
      <c r="G72" s="250" t="s">
        <v>122</v>
      </c>
      <c r="H72" s="250" t="s">
        <v>123</v>
      </c>
      <c r="I72" s="250">
        <v>11</v>
      </c>
      <c r="J72" s="250">
        <v>63</v>
      </c>
      <c r="K72" s="250">
        <v>33</v>
      </c>
      <c r="L72" s="315">
        <v>45536</v>
      </c>
      <c r="M72" s="315">
        <v>45565</v>
      </c>
      <c r="N72" s="250" t="s">
        <v>124</v>
      </c>
      <c r="O72" s="156" t="s">
        <v>125</v>
      </c>
      <c r="P72" s="31" t="s">
        <v>398</v>
      </c>
      <c r="Q72" s="31" t="s">
        <v>457</v>
      </c>
      <c r="R72" s="31" t="s">
        <v>80</v>
      </c>
      <c r="S72" s="250">
        <v>44</v>
      </c>
      <c r="T72" s="317" t="s">
        <v>463</v>
      </c>
      <c r="U72" s="318">
        <v>45323.4645833333</v>
      </c>
      <c r="V72" s="31"/>
      <c r="W72" s="31"/>
      <c r="X72" s="31"/>
      <c r="Y72" s="31"/>
      <c r="Z72" s="250"/>
      <c r="AA72" s="70" t="s">
        <v>464</v>
      </c>
      <c r="AB72" s="72" t="s">
        <v>456</v>
      </c>
      <c r="AC72" s="70" t="s">
        <v>465</v>
      </c>
      <c r="AD72" s="70" t="s">
        <v>466</v>
      </c>
      <c r="AE72" s="70"/>
      <c r="AF72" s="70" t="s">
        <v>132</v>
      </c>
      <c r="AG72" s="70" t="s">
        <v>170</v>
      </c>
    </row>
    <row r="73" ht="409.5" spans="1:33">
      <c r="A73" s="33">
        <v>2375</v>
      </c>
      <c r="B73" s="33" t="s">
        <v>117</v>
      </c>
      <c r="C73" s="33" t="s">
        <v>118</v>
      </c>
      <c r="D73" s="33" t="s">
        <v>150</v>
      </c>
      <c r="E73" s="54" t="s">
        <v>455</v>
      </c>
      <c r="F73" s="94" t="s">
        <v>467</v>
      </c>
      <c r="G73" s="33" t="s">
        <v>122</v>
      </c>
      <c r="H73" s="33" t="s">
        <v>123</v>
      </c>
      <c r="I73" s="196">
        <v>11</v>
      </c>
      <c r="J73" s="196">
        <v>63</v>
      </c>
      <c r="K73" s="196">
        <v>33</v>
      </c>
      <c r="L73" s="235">
        <v>45474</v>
      </c>
      <c r="M73" s="235">
        <v>45504</v>
      </c>
      <c r="N73" s="33" t="s">
        <v>124</v>
      </c>
      <c r="O73" s="48" t="s">
        <v>125</v>
      </c>
      <c r="P73" s="29" t="s">
        <v>398</v>
      </c>
      <c r="Q73" s="29" t="s">
        <v>457</v>
      </c>
      <c r="R73" s="29" t="s">
        <v>80</v>
      </c>
      <c r="S73" s="33">
        <v>44</v>
      </c>
      <c r="T73" s="307" t="s">
        <v>458</v>
      </c>
      <c r="U73" s="308">
        <v>45323.4645833333</v>
      </c>
      <c r="V73" s="29"/>
      <c r="W73" s="29"/>
      <c r="X73" s="29"/>
      <c r="Y73" s="29"/>
      <c r="Z73" s="33"/>
      <c r="AA73" s="70" t="s">
        <v>459</v>
      </c>
      <c r="AB73" s="72" t="s">
        <v>467</v>
      </c>
      <c r="AC73" s="70" t="s">
        <v>460</v>
      </c>
      <c r="AD73" s="70" t="s">
        <v>461</v>
      </c>
      <c r="AE73" s="70"/>
      <c r="AF73" s="70" t="s">
        <v>132</v>
      </c>
      <c r="AG73" s="70" t="s">
        <v>170</v>
      </c>
    </row>
    <row r="74" ht="409.5" spans="1:33">
      <c r="A74" s="250" t="s">
        <v>462</v>
      </c>
      <c r="B74" s="250" t="s">
        <v>117</v>
      </c>
      <c r="C74" s="250" t="s">
        <v>118</v>
      </c>
      <c r="D74" s="250" t="s">
        <v>150</v>
      </c>
      <c r="E74" s="54" t="s">
        <v>455</v>
      </c>
      <c r="F74" s="250" t="s">
        <v>467</v>
      </c>
      <c r="G74" s="250" t="s">
        <v>122</v>
      </c>
      <c r="H74" s="250" t="s">
        <v>123</v>
      </c>
      <c r="I74" s="250">
        <v>11</v>
      </c>
      <c r="J74" s="250">
        <v>63</v>
      </c>
      <c r="K74" s="250">
        <v>33</v>
      </c>
      <c r="L74" s="315">
        <v>45536</v>
      </c>
      <c r="M74" s="315">
        <v>45565</v>
      </c>
      <c r="N74" s="250" t="s">
        <v>124</v>
      </c>
      <c r="O74" s="156" t="s">
        <v>125</v>
      </c>
      <c r="P74" s="31" t="s">
        <v>398</v>
      </c>
      <c r="Q74" s="31" t="s">
        <v>457</v>
      </c>
      <c r="R74" s="31" t="s">
        <v>80</v>
      </c>
      <c r="S74" s="250">
        <v>44</v>
      </c>
      <c r="T74" s="317" t="s">
        <v>463</v>
      </c>
      <c r="U74" s="318">
        <v>45323.4645833333</v>
      </c>
      <c r="V74" s="31"/>
      <c r="W74" s="31"/>
      <c r="X74" s="31"/>
      <c r="Y74" s="31"/>
      <c r="Z74" s="250"/>
      <c r="AA74" s="70" t="s">
        <v>464</v>
      </c>
      <c r="AB74" s="72" t="s">
        <v>467</v>
      </c>
      <c r="AC74" s="70" t="s">
        <v>465</v>
      </c>
      <c r="AD74" s="70" t="s">
        <v>466</v>
      </c>
      <c r="AE74" s="70"/>
      <c r="AF74" s="70" t="s">
        <v>132</v>
      </c>
      <c r="AG74" s="70" t="s">
        <v>170</v>
      </c>
    </row>
    <row r="75" ht="409.5" spans="1:33">
      <c r="A75" s="33">
        <v>2388</v>
      </c>
      <c r="B75" s="33" t="s">
        <v>117</v>
      </c>
      <c r="C75" s="33" t="s">
        <v>118</v>
      </c>
      <c r="D75" s="33" t="s">
        <v>150</v>
      </c>
      <c r="E75" s="57" t="s">
        <v>157</v>
      </c>
      <c r="F75" s="94" t="s">
        <v>468</v>
      </c>
      <c r="G75" s="33" t="s">
        <v>122</v>
      </c>
      <c r="H75" s="33" t="s">
        <v>123</v>
      </c>
      <c r="I75" s="196">
        <v>15</v>
      </c>
      <c r="J75" s="196">
        <v>48</v>
      </c>
      <c r="K75" s="196">
        <v>22</v>
      </c>
      <c r="L75" s="235">
        <v>45474</v>
      </c>
      <c r="M75" s="235">
        <v>45504</v>
      </c>
      <c r="N75" s="33" t="s">
        <v>124</v>
      </c>
      <c r="O75" s="48" t="s">
        <v>125</v>
      </c>
      <c r="P75" s="29" t="s">
        <v>398</v>
      </c>
      <c r="Q75" s="29" t="s">
        <v>469</v>
      </c>
      <c r="R75" s="29" t="s">
        <v>80</v>
      </c>
      <c r="S75" s="33">
        <v>37</v>
      </c>
      <c r="T75" s="65" t="s">
        <v>470</v>
      </c>
      <c r="U75" s="65">
        <v>45323.4645833333</v>
      </c>
      <c r="V75" s="35"/>
      <c r="W75" s="35"/>
      <c r="X75" s="40"/>
      <c r="Y75" s="40"/>
      <c r="Z75" s="38"/>
      <c r="AA75" s="34" t="s">
        <v>471</v>
      </c>
      <c r="AB75" s="34" t="s">
        <v>468</v>
      </c>
      <c r="AC75" s="70" t="s">
        <v>472</v>
      </c>
      <c r="AD75" s="70" t="s">
        <v>461</v>
      </c>
      <c r="AE75" s="72"/>
      <c r="AF75" s="70" t="s">
        <v>132</v>
      </c>
      <c r="AG75" s="70" t="s">
        <v>170</v>
      </c>
    </row>
    <row r="76" ht="409.5" spans="1:33">
      <c r="A76" s="33">
        <v>2401</v>
      </c>
      <c r="B76" s="33" t="s">
        <v>117</v>
      </c>
      <c r="C76" s="33" t="s">
        <v>118</v>
      </c>
      <c r="D76" s="33" t="s">
        <v>150</v>
      </c>
      <c r="E76" s="57" t="s">
        <v>157</v>
      </c>
      <c r="F76" s="94" t="s">
        <v>473</v>
      </c>
      <c r="G76" s="33" t="s">
        <v>122</v>
      </c>
      <c r="H76" s="33" t="s">
        <v>123</v>
      </c>
      <c r="I76" s="196">
        <v>15</v>
      </c>
      <c r="J76" s="196">
        <v>48</v>
      </c>
      <c r="K76" s="196">
        <v>22</v>
      </c>
      <c r="L76" s="235">
        <v>45474</v>
      </c>
      <c r="M76" s="235">
        <v>45504</v>
      </c>
      <c r="N76" s="33" t="s">
        <v>124</v>
      </c>
      <c r="O76" s="48" t="s">
        <v>125</v>
      </c>
      <c r="P76" s="29" t="s">
        <v>398</v>
      </c>
      <c r="Q76" s="29" t="s">
        <v>469</v>
      </c>
      <c r="R76" s="29" t="s">
        <v>80</v>
      </c>
      <c r="S76" s="33">
        <v>37</v>
      </c>
      <c r="T76" s="65" t="s">
        <v>474</v>
      </c>
      <c r="U76" s="65">
        <v>45323.4645833333</v>
      </c>
      <c r="V76" s="35"/>
      <c r="W76" s="35"/>
      <c r="X76" s="40"/>
      <c r="Y76" s="40"/>
      <c r="Z76" s="38"/>
      <c r="AA76" s="34" t="s">
        <v>475</v>
      </c>
      <c r="AB76" s="34" t="s">
        <v>473</v>
      </c>
      <c r="AC76" s="70" t="s">
        <v>476</v>
      </c>
      <c r="AD76" s="70" t="s">
        <v>461</v>
      </c>
      <c r="AE76" s="72"/>
      <c r="AF76" s="70" t="s">
        <v>132</v>
      </c>
      <c r="AG76" s="70" t="s">
        <v>170</v>
      </c>
    </row>
    <row r="77" ht="409.5" spans="1:33">
      <c r="A77" s="33">
        <v>2414</v>
      </c>
      <c r="B77" s="33" t="s">
        <v>117</v>
      </c>
      <c r="C77" s="33" t="s">
        <v>118</v>
      </c>
      <c r="D77" s="33" t="s">
        <v>150</v>
      </c>
      <c r="E77" s="57" t="s">
        <v>157</v>
      </c>
      <c r="F77" s="94" t="s">
        <v>477</v>
      </c>
      <c r="G77" s="33" t="s">
        <v>122</v>
      </c>
      <c r="H77" s="33" t="s">
        <v>123</v>
      </c>
      <c r="I77" s="196">
        <v>1</v>
      </c>
      <c r="J77" s="196">
        <v>3</v>
      </c>
      <c r="K77" s="196">
        <v>12</v>
      </c>
      <c r="L77" s="235">
        <v>45505</v>
      </c>
      <c r="M77" s="235">
        <v>45535</v>
      </c>
      <c r="N77" s="33" t="s">
        <v>124</v>
      </c>
      <c r="O77" s="48" t="s">
        <v>125</v>
      </c>
      <c r="P77" s="29" t="s">
        <v>398</v>
      </c>
      <c r="Q77" s="29" t="s">
        <v>445</v>
      </c>
      <c r="R77" s="29" t="s">
        <v>80</v>
      </c>
      <c r="S77" s="33">
        <v>13</v>
      </c>
      <c r="T77" s="65" t="s">
        <v>478</v>
      </c>
      <c r="U77" s="65">
        <v>45326.4895833333</v>
      </c>
      <c r="V77" s="35"/>
      <c r="W77" s="35"/>
      <c r="X77" s="40"/>
      <c r="Y77" s="40"/>
      <c r="Z77" s="38"/>
      <c r="AA77" s="34" t="s">
        <v>479</v>
      </c>
      <c r="AB77" s="34" t="s">
        <v>477</v>
      </c>
      <c r="AC77" s="70" t="s">
        <v>480</v>
      </c>
      <c r="AD77" s="70" t="s">
        <v>481</v>
      </c>
      <c r="AE77" s="72"/>
      <c r="AF77" s="70" t="s">
        <v>132</v>
      </c>
      <c r="AG77" s="70" t="s">
        <v>170</v>
      </c>
    </row>
    <row r="78" ht="409.5" spans="1:33">
      <c r="A78" s="33">
        <v>2427</v>
      </c>
      <c r="B78" s="33" t="s">
        <v>117</v>
      </c>
      <c r="C78" s="33" t="s">
        <v>118</v>
      </c>
      <c r="D78" s="33" t="s">
        <v>150</v>
      </c>
      <c r="E78" s="54" t="s">
        <v>412</v>
      </c>
      <c r="F78" s="94" t="s">
        <v>482</v>
      </c>
      <c r="G78" s="33" t="s">
        <v>122</v>
      </c>
      <c r="H78" s="33" t="s">
        <v>123</v>
      </c>
      <c r="I78" s="196">
        <v>21</v>
      </c>
      <c r="J78" s="196">
        <v>63</v>
      </c>
      <c r="K78" s="196">
        <v>32</v>
      </c>
      <c r="L78" s="235">
        <v>45505</v>
      </c>
      <c r="M78" s="235">
        <v>45535</v>
      </c>
      <c r="N78" s="33" t="s">
        <v>124</v>
      </c>
      <c r="O78" s="48" t="s">
        <v>125</v>
      </c>
      <c r="P78" s="29" t="s">
        <v>398</v>
      </c>
      <c r="Q78" s="29" t="s">
        <v>483</v>
      </c>
      <c r="R78" s="29" t="s">
        <v>80</v>
      </c>
      <c r="S78" s="33">
        <v>53</v>
      </c>
      <c r="T78" s="65" t="s">
        <v>484</v>
      </c>
      <c r="U78" s="65">
        <v>45478.4819444444</v>
      </c>
      <c r="V78" s="35"/>
      <c r="W78" s="35"/>
      <c r="X78" s="40"/>
      <c r="Y78" s="40"/>
      <c r="Z78" s="38"/>
      <c r="AA78" s="34" t="s">
        <v>485</v>
      </c>
      <c r="AB78" s="34" t="s">
        <v>482</v>
      </c>
      <c r="AC78" s="70" t="s">
        <v>486</v>
      </c>
      <c r="AD78" s="70" t="s">
        <v>487</v>
      </c>
      <c r="AE78" s="72"/>
      <c r="AF78" s="70" t="s">
        <v>132</v>
      </c>
      <c r="AG78" s="70" t="s">
        <v>138</v>
      </c>
    </row>
    <row r="79" ht="409.5" spans="1:33">
      <c r="A79" s="33">
        <v>2440</v>
      </c>
      <c r="B79" s="33" t="s">
        <v>117</v>
      </c>
      <c r="C79" s="33" t="s">
        <v>118</v>
      </c>
      <c r="D79" s="33" t="s">
        <v>150</v>
      </c>
      <c r="E79" s="54" t="s">
        <v>412</v>
      </c>
      <c r="F79" s="94" t="s">
        <v>488</v>
      </c>
      <c r="G79" s="33" t="s">
        <v>122</v>
      </c>
      <c r="H79" s="33" t="s">
        <v>123</v>
      </c>
      <c r="I79" s="196">
        <v>21</v>
      </c>
      <c r="J79" s="196">
        <v>63</v>
      </c>
      <c r="K79" s="196">
        <v>36</v>
      </c>
      <c r="L79" s="235">
        <v>45505</v>
      </c>
      <c r="M79" s="235">
        <v>45535</v>
      </c>
      <c r="N79" s="33" t="s">
        <v>124</v>
      </c>
      <c r="O79" s="48" t="s">
        <v>125</v>
      </c>
      <c r="P79" s="29" t="s">
        <v>398</v>
      </c>
      <c r="Q79" s="29" t="s">
        <v>483</v>
      </c>
      <c r="R79" s="29" t="s">
        <v>80</v>
      </c>
      <c r="S79" s="33">
        <v>57</v>
      </c>
      <c r="T79" s="65" t="s">
        <v>489</v>
      </c>
      <c r="U79" s="65">
        <v>45485.6583333333</v>
      </c>
      <c r="V79" s="35"/>
      <c r="W79" s="35"/>
      <c r="X79" s="40"/>
      <c r="Y79" s="40"/>
      <c r="Z79" s="38"/>
      <c r="AA79" s="34" t="s">
        <v>490</v>
      </c>
      <c r="AB79" s="34" t="s">
        <v>488</v>
      </c>
      <c r="AC79" s="70" t="s">
        <v>491</v>
      </c>
      <c r="AD79" s="70" t="s">
        <v>492</v>
      </c>
      <c r="AE79" s="72"/>
      <c r="AF79" s="70" t="s">
        <v>132</v>
      </c>
      <c r="AG79" s="70" t="s">
        <v>138</v>
      </c>
    </row>
    <row r="80" ht="409.5" spans="1:33">
      <c r="A80" s="33">
        <v>2441</v>
      </c>
      <c r="B80" s="33" t="s">
        <v>117</v>
      </c>
      <c r="C80" s="33" t="s">
        <v>118</v>
      </c>
      <c r="D80" s="33" t="s">
        <v>150</v>
      </c>
      <c r="E80" s="54" t="s">
        <v>412</v>
      </c>
      <c r="F80" s="94" t="s">
        <v>493</v>
      </c>
      <c r="G80" s="33" t="s">
        <v>122</v>
      </c>
      <c r="H80" s="33" t="s">
        <v>123</v>
      </c>
      <c r="I80" s="196">
        <v>0</v>
      </c>
      <c r="J80" s="196">
        <v>0</v>
      </c>
      <c r="K80" s="196">
        <v>2</v>
      </c>
      <c r="L80" s="235">
        <v>45505</v>
      </c>
      <c r="M80" s="235">
        <v>45535</v>
      </c>
      <c r="N80" s="33" t="s">
        <v>124</v>
      </c>
      <c r="O80" s="48" t="s">
        <v>125</v>
      </c>
      <c r="P80" s="29" t="s">
        <v>398</v>
      </c>
      <c r="Q80" s="29" t="s">
        <v>483</v>
      </c>
      <c r="R80" s="29" t="s">
        <v>80</v>
      </c>
      <c r="S80" s="33">
        <v>2</v>
      </c>
      <c r="T80" s="65" t="s">
        <v>494</v>
      </c>
      <c r="U80" s="65">
        <v>45531.5027777778</v>
      </c>
      <c r="V80" s="35"/>
      <c r="W80" s="35"/>
      <c r="X80" s="40"/>
      <c r="Y80" s="40"/>
      <c r="Z80" s="38"/>
      <c r="AA80" s="34" t="s">
        <v>495</v>
      </c>
      <c r="AB80" s="34" t="s">
        <v>493</v>
      </c>
      <c r="AC80" s="70" t="s">
        <v>496</v>
      </c>
      <c r="AD80" s="70" t="s">
        <v>497</v>
      </c>
      <c r="AE80" s="72"/>
      <c r="AF80" s="70" t="s">
        <v>132</v>
      </c>
      <c r="AG80" s="70" t="s">
        <v>498</v>
      </c>
    </row>
    <row r="81" ht="409.5" spans="1:33">
      <c r="A81" s="33">
        <v>2442</v>
      </c>
      <c r="B81" s="33" t="s">
        <v>117</v>
      </c>
      <c r="C81" s="33" t="s">
        <v>118</v>
      </c>
      <c r="D81" s="33" t="s">
        <v>150</v>
      </c>
      <c r="E81" s="54" t="s">
        <v>412</v>
      </c>
      <c r="F81" s="94" t="s">
        <v>499</v>
      </c>
      <c r="G81" s="33" t="s">
        <v>122</v>
      </c>
      <c r="H81" s="33" t="s">
        <v>123</v>
      </c>
      <c r="I81" s="196">
        <v>0</v>
      </c>
      <c r="J81" s="196">
        <v>0</v>
      </c>
      <c r="K81" s="196">
        <v>2</v>
      </c>
      <c r="L81" s="235">
        <v>45505</v>
      </c>
      <c r="M81" s="235">
        <v>45535</v>
      </c>
      <c r="N81" s="33" t="s">
        <v>124</v>
      </c>
      <c r="O81" s="48" t="s">
        <v>125</v>
      </c>
      <c r="P81" s="29" t="s">
        <v>398</v>
      </c>
      <c r="Q81" s="29" t="s">
        <v>483</v>
      </c>
      <c r="R81" s="29" t="s">
        <v>80</v>
      </c>
      <c r="S81" s="33">
        <v>2</v>
      </c>
      <c r="T81" s="65" t="s">
        <v>494</v>
      </c>
      <c r="U81" s="65">
        <v>45531.5027777778</v>
      </c>
      <c r="V81" s="35"/>
      <c r="W81" s="35"/>
      <c r="X81" s="40"/>
      <c r="Y81" s="40"/>
      <c r="Z81" s="38"/>
      <c r="AA81" s="34" t="s">
        <v>495</v>
      </c>
      <c r="AB81" s="34" t="s">
        <v>499</v>
      </c>
      <c r="AC81" s="70" t="s">
        <v>496</v>
      </c>
      <c r="AD81" s="70" t="s">
        <v>497</v>
      </c>
      <c r="AE81" s="72"/>
      <c r="AF81" s="70" t="s">
        <v>132</v>
      </c>
      <c r="AG81" s="70" t="s">
        <v>498</v>
      </c>
    </row>
    <row r="82" ht="409.5" spans="1:33">
      <c r="A82" s="33">
        <v>2467</v>
      </c>
      <c r="B82" s="33" t="s">
        <v>117</v>
      </c>
      <c r="C82" s="33" t="s">
        <v>118</v>
      </c>
      <c r="D82" s="33" t="s">
        <v>150</v>
      </c>
      <c r="E82" s="54" t="s">
        <v>412</v>
      </c>
      <c r="F82" s="94" t="s">
        <v>500</v>
      </c>
      <c r="G82" s="33" t="s">
        <v>122</v>
      </c>
      <c r="H82" s="33" t="s">
        <v>123</v>
      </c>
      <c r="I82" s="196">
        <v>0</v>
      </c>
      <c r="J82" s="196">
        <v>0</v>
      </c>
      <c r="K82" s="196">
        <v>4</v>
      </c>
      <c r="L82" s="235">
        <v>45505</v>
      </c>
      <c r="M82" s="235">
        <v>45535</v>
      </c>
      <c r="N82" s="33" t="s">
        <v>124</v>
      </c>
      <c r="O82" s="48" t="s">
        <v>125</v>
      </c>
      <c r="P82" s="29" t="s">
        <v>398</v>
      </c>
      <c r="Q82" s="29" t="s">
        <v>483</v>
      </c>
      <c r="R82" s="29" t="s">
        <v>80</v>
      </c>
      <c r="S82" s="33">
        <v>4</v>
      </c>
      <c r="T82" s="65" t="s">
        <v>501</v>
      </c>
      <c r="U82" s="65">
        <v>45530.4909722222</v>
      </c>
      <c r="V82" s="35"/>
      <c r="W82" s="35"/>
      <c r="X82" s="40"/>
      <c r="Y82" s="40"/>
      <c r="Z82" s="38"/>
      <c r="AA82" s="34" t="s">
        <v>502</v>
      </c>
      <c r="AB82" s="34" t="s">
        <v>500</v>
      </c>
      <c r="AC82" s="70" t="s">
        <v>503</v>
      </c>
      <c r="AD82" s="70" t="s">
        <v>504</v>
      </c>
      <c r="AE82" s="72"/>
      <c r="AF82" s="70" t="s">
        <v>132</v>
      </c>
      <c r="AG82" s="70" t="s">
        <v>498</v>
      </c>
    </row>
    <row r="83" ht="409.5" spans="1:33">
      <c r="A83" s="33">
        <v>2480</v>
      </c>
      <c r="B83" s="33" t="s">
        <v>117</v>
      </c>
      <c r="C83" s="33" t="s">
        <v>118</v>
      </c>
      <c r="D83" s="33" t="s">
        <v>150</v>
      </c>
      <c r="E83" s="57" t="s">
        <v>157</v>
      </c>
      <c r="F83" s="94" t="s">
        <v>505</v>
      </c>
      <c r="G83" s="33" t="s">
        <v>122</v>
      </c>
      <c r="H83" s="33" t="s">
        <v>123</v>
      </c>
      <c r="I83" s="196">
        <v>2</v>
      </c>
      <c r="J83" s="196">
        <v>6</v>
      </c>
      <c r="K83" s="196">
        <v>14</v>
      </c>
      <c r="L83" s="235">
        <v>45444</v>
      </c>
      <c r="M83" s="235">
        <v>45473</v>
      </c>
      <c r="N83" s="33" t="s">
        <v>124</v>
      </c>
      <c r="O83" s="48" t="s">
        <v>125</v>
      </c>
      <c r="P83" s="29" t="s">
        <v>398</v>
      </c>
      <c r="Q83" s="29" t="s">
        <v>506</v>
      </c>
      <c r="R83" s="29" t="s">
        <v>80</v>
      </c>
      <c r="S83" s="33">
        <v>16</v>
      </c>
      <c r="T83" s="65" t="s">
        <v>507</v>
      </c>
      <c r="U83" s="65">
        <v>45327.5</v>
      </c>
      <c r="V83" s="35"/>
      <c r="W83" s="35"/>
      <c r="X83" s="40"/>
      <c r="Y83" s="40"/>
      <c r="Z83" s="38"/>
      <c r="AA83" s="34" t="s">
        <v>508</v>
      </c>
      <c r="AB83" s="34" t="s">
        <v>505</v>
      </c>
      <c r="AC83" s="70" t="s">
        <v>509</v>
      </c>
      <c r="AD83" s="70" t="s">
        <v>510</v>
      </c>
      <c r="AE83" s="72"/>
      <c r="AF83" s="70" t="s">
        <v>132</v>
      </c>
      <c r="AG83" s="70" t="s">
        <v>170</v>
      </c>
    </row>
    <row r="84" ht="409.5" spans="1:33">
      <c r="A84" s="33">
        <v>2493</v>
      </c>
      <c r="B84" s="33" t="s">
        <v>117</v>
      </c>
      <c r="C84" s="33" t="s">
        <v>118</v>
      </c>
      <c r="D84" s="33" t="s">
        <v>150</v>
      </c>
      <c r="E84" s="57" t="s">
        <v>157</v>
      </c>
      <c r="F84" s="94" t="s">
        <v>511</v>
      </c>
      <c r="G84" s="33" t="s">
        <v>122</v>
      </c>
      <c r="H84" s="33" t="s">
        <v>123</v>
      </c>
      <c r="I84" s="196">
        <v>3</v>
      </c>
      <c r="J84" s="196">
        <v>9</v>
      </c>
      <c r="K84" s="196">
        <v>14</v>
      </c>
      <c r="L84" s="235">
        <v>45444</v>
      </c>
      <c r="M84" s="235">
        <v>45473</v>
      </c>
      <c r="N84" s="33" t="s">
        <v>124</v>
      </c>
      <c r="O84" s="48" t="s">
        <v>125</v>
      </c>
      <c r="P84" s="29" t="s">
        <v>398</v>
      </c>
      <c r="Q84" s="29" t="s">
        <v>506</v>
      </c>
      <c r="R84" s="29" t="s">
        <v>80</v>
      </c>
      <c r="S84" s="33">
        <v>17</v>
      </c>
      <c r="T84" s="65" t="s">
        <v>512</v>
      </c>
      <c r="U84" s="65">
        <v>45327.5</v>
      </c>
      <c r="V84" s="35"/>
      <c r="W84" s="35"/>
      <c r="X84" s="40"/>
      <c r="Y84" s="40"/>
      <c r="Z84" s="38"/>
      <c r="AA84" s="34" t="s">
        <v>513</v>
      </c>
      <c r="AB84" s="34" t="s">
        <v>511</v>
      </c>
      <c r="AC84" s="70" t="s">
        <v>514</v>
      </c>
      <c r="AD84" s="70" t="s">
        <v>515</v>
      </c>
      <c r="AE84" s="72"/>
      <c r="AF84" s="70" t="s">
        <v>132</v>
      </c>
      <c r="AG84" s="70" t="s">
        <v>170</v>
      </c>
    </row>
    <row r="85" ht="409.5" spans="1:33">
      <c r="A85" s="33">
        <v>2506</v>
      </c>
      <c r="B85" s="33" t="s">
        <v>117</v>
      </c>
      <c r="C85" s="33" t="s">
        <v>118</v>
      </c>
      <c r="D85" s="33" t="s">
        <v>150</v>
      </c>
      <c r="E85" s="57" t="s">
        <v>412</v>
      </c>
      <c r="F85" s="94" t="s">
        <v>516</v>
      </c>
      <c r="G85" s="33" t="s">
        <v>122</v>
      </c>
      <c r="H85" s="33" t="s">
        <v>123</v>
      </c>
      <c r="I85" s="196">
        <v>2</v>
      </c>
      <c r="J85" s="196">
        <v>9</v>
      </c>
      <c r="K85" s="196">
        <v>11</v>
      </c>
      <c r="L85" s="235">
        <v>45444</v>
      </c>
      <c r="M85" s="235">
        <v>45473</v>
      </c>
      <c r="N85" s="33" t="s">
        <v>124</v>
      </c>
      <c r="O85" s="48" t="s">
        <v>125</v>
      </c>
      <c r="P85" s="29" t="s">
        <v>398</v>
      </c>
      <c r="Q85" s="29" t="s">
        <v>506</v>
      </c>
      <c r="R85" s="29" t="s">
        <v>80</v>
      </c>
      <c r="S85" s="33">
        <v>13</v>
      </c>
      <c r="T85" s="65" t="s">
        <v>517</v>
      </c>
      <c r="U85" s="65">
        <v>45323.4645833333</v>
      </c>
      <c r="V85" s="35"/>
      <c r="W85" s="35"/>
      <c r="X85" s="40"/>
      <c r="Y85" s="40"/>
      <c r="Z85" s="38"/>
      <c r="AA85" s="34" t="s">
        <v>518</v>
      </c>
      <c r="AB85" s="34" t="s">
        <v>516</v>
      </c>
      <c r="AC85" s="70" t="s">
        <v>519</v>
      </c>
      <c r="AD85" s="70" t="s">
        <v>520</v>
      </c>
      <c r="AE85" s="72"/>
      <c r="AF85" s="70" t="s">
        <v>132</v>
      </c>
      <c r="AG85" s="70" t="s">
        <v>170</v>
      </c>
    </row>
    <row r="86" ht="409.5" spans="1:33">
      <c r="A86" s="33">
        <v>2507</v>
      </c>
      <c r="B86" s="33" t="s">
        <v>117</v>
      </c>
      <c r="C86" s="33" t="s">
        <v>118</v>
      </c>
      <c r="D86" s="33" t="s">
        <v>150</v>
      </c>
      <c r="E86" s="57" t="s">
        <v>412</v>
      </c>
      <c r="F86" s="94" t="s">
        <v>516</v>
      </c>
      <c r="G86" s="33" t="s">
        <v>122</v>
      </c>
      <c r="H86" s="33" t="s">
        <v>123</v>
      </c>
      <c r="I86" s="196">
        <v>2</v>
      </c>
      <c r="J86" s="196">
        <v>9</v>
      </c>
      <c r="K86" s="196">
        <v>11</v>
      </c>
      <c r="L86" s="235">
        <v>45536</v>
      </c>
      <c r="M86" s="235">
        <v>45565</v>
      </c>
      <c r="N86" s="33" t="s">
        <v>124</v>
      </c>
      <c r="O86" s="48" t="s">
        <v>125</v>
      </c>
      <c r="P86" s="29" t="s">
        <v>398</v>
      </c>
      <c r="Q86" s="29" t="s">
        <v>506</v>
      </c>
      <c r="R86" s="29" t="s">
        <v>80</v>
      </c>
      <c r="S86" s="33">
        <v>13</v>
      </c>
      <c r="T86" s="307" t="s">
        <v>521</v>
      </c>
      <c r="U86" s="308">
        <v>45478.4819444444</v>
      </c>
      <c r="V86" s="29"/>
      <c r="W86" s="29"/>
      <c r="X86" s="29"/>
      <c r="Y86" s="29"/>
      <c r="Z86" s="33"/>
      <c r="AA86" s="70" t="s">
        <v>522</v>
      </c>
      <c r="AB86" s="72" t="s">
        <v>516</v>
      </c>
      <c r="AC86" s="70" t="s">
        <v>523</v>
      </c>
      <c r="AD86" s="70" t="s">
        <v>461</v>
      </c>
      <c r="AE86" s="72"/>
      <c r="AF86" s="70" t="s">
        <v>132</v>
      </c>
      <c r="AG86" s="70" t="s">
        <v>138</v>
      </c>
    </row>
    <row r="87" ht="409.5" spans="1:33">
      <c r="A87" s="33">
        <v>2652</v>
      </c>
      <c r="B87" s="28" t="s">
        <v>117</v>
      </c>
      <c r="C87" s="28" t="s">
        <v>118</v>
      </c>
      <c r="D87" s="293" t="s">
        <v>119</v>
      </c>
      <c r="E87" s="57" t="s">
        <v>120</v>
      </c>
      <c r="F87" s="311" t="s">
        <v>524</v>
      </c>
      <c r="G87" s="33" t="s">
        <v>122</v>
      </c>
      <c r="H87" s="294" t="s">
        <v>123</v>
      </c>
      <c r="I87" s="196">
        <v>71</v>
      </c>
      <c r="J87" s="196">
        <v>352</v>
      </c>
      <c r="K87" s="196">
        <v>37</v>
      </c>
      <c r="L87" s="316">
        <v>45352</v>
      </c>
      <c r="M87" s="316">
        <v>45381</v>
      </c>
      <c r="N87" s="294" t="s">
        <v>124</v>
      </c>
      <c r="O87" s="33" t="s">
        <v>125</v>
      </c>
      <c r="P87" s="33" t="s">
        <v>398</v>
      </c>
      <c r="Q87" s="295" t="s">
        <v>525</v>
      </c>
      <c r="R87" s="295" t="s">
        <v>80</v>
      </c>
      <c r="S87" s="319">
        <v>80</v>
      </c>
      <c r="T87" s="65" t="s">
        <v>526</v>
      </c>
      <c r="U87" s="65">
        <v>45322.7434259259</v>
      </c>
      <c r="V87" s="35"/>
      <c r="W87" s="35"/>
      <c r="X87" s="40"/>
      <c r="Y87" s="40"/>
      <c r="Z87" s="38"/>
      <c r="AA87" s="34" t="s">
        <v>527</v>
      </c>
      <c r="AB87" s="34" t="s">
        <v>524</v>
      </c>
      <c r="AC87" s="70" t="s">
        <v>528</v>
      </c>
      <c r="AD87" s="70" t="s">
        <v>529</v>
      </c>
      <c r="AE87" s="72"/>
      <c r="AF87" s="70" t="s">
        <v>132</v>
      </c>
      <c r="AG87" s="70" t="s">
        <v>133</v>
      </c>
    </row>
    <row r="88" ht="409.5" spans="1:33">
      <c r="A88" s="33">
        <v>2653</v>
      </c>
      <c r="B88" s="28" t="s">
        <v>117</v>
      </c>
      <c r="C88" s="28" t="s">
        <v>118</v>
      </c>
      <c r="D88" s="293" t="s">
        <v>119</v>
      </c>
      <c r="E88" s="57" t="s">
        <v>120</v>
      </c>
      <c r="F88" s="311" t="s">
        <v>524</v>
      </c>
      <c r="G88" s="33" t="s">
        <v>122</v>
      </c>
      <c r="H88" s="294" t="s">
        <v>123</v>
      </c>
      <c r="I88" s="196">
        <v>71</v>
      </c>
      <c r="J88" s="196">
        <v>352</v>
      </c>
      <c r="K88" s="196">
        <v>37</v>
      </c>
      <c r="L88" s="316">
        <v>45474</v>
      </c>
      <c r="M88" s="235">
        <v>45504</v>
      </c>
      <c r="N88" s="294" t="s">
        <v>124</v>
      </c>
      <c r="O88" s="33" t="s">
        <v>125</v>
      </c>
      <c r="P88" s="33" t="s">
        <v>398</v>
      </c>
      <c r="Q88" s="295" t="s">
        <v>525</v>
      </c>
      <c r="R88" s="295" t="s">
        <v>80</v>
      </c>
      <c r="S88" s="293">
        <v>80</v>
      </c>
      <c r="T88" s="307" t="s">
        <v>530</v>
      </c>
      <c r="U88" s="290">
        <v>45497.5034722222</v>
      </c>
      <c r="V88" s="35"/>
      <c r="W88" s="35"/>
      <c r="X88" s="40"/>
      <c r="Y88" s="40"/>
      <c r="Z88" s="27"/>
      <c r="AA88" s="70" t="s">
        <v>531</v>
      </c>
      <c r="AB88" s="72" t="s">
        <v>524</v>
      </c>
      <c r="AC88" s="70" t="s">
        <v>532</v>
      </c>
      <c r="AD88" s="70" t="s">
        <v>533</v>
      </c>
      <c r="AE88" s="72"/>
      <c r="AF88" s="70" t="s">
        <v>132</v>
      </c>
      <c r="AG88" s="70" t="s">
        <v>138</v>
      </c>
    </row>
    <row r="89" ht="409.5" spans="1:33">
      <c r="A89" s="33">
        <v>2690</v>
      </c>
      <c r="B89" s="28" t="s">
        <v>117</v>
      </c>
      <c r="C89" s="28" t="s">
        <v>118</v>
      </c>
      <c r="D89" s="293" t="s">
        <v>119</v>
      </c>
      <c r="E89" s="57" t="s">
        <v>120</v>
      </c>
      <c r="F89" s="311" t="s">
        <v>534</v>
      </c>
      <c r="G89" s="33" t="s">
        <v>122</v>
      </c>
      <c r="H89" s="294" t="s">
        <v>123</v>
      </c>
      <c r="I89" s="196">
        <v>76</v>
      </c>
      <c r="J89" s="196">
        <v>363</v>
      </c>
      <c r="K89" s="196">
        <v>38</v>
      </c>
      <c r="L89" s="316">
        <v>45352</v>
      </c>
      <c r="M89" s="316">
        <v>45381</v>
      </c>
      <c r="N89" s="294" t="s">
        <v>124</v>
      </c>
      <c r="O89" s="33" t="s">
        <v>125</v>
      </c>
      <c r="P89" s="33" t="s">
        <v>398</v>
      </c>
      <c r="Q89" s="295" t="s">
        <v>525</v>
      </c>
      <c r="R89" s="295" t="s">
        <v>80</v>
      </c>
      <c r="S89" s="319">
        <v>82</v>
      </c>
      <c r="T89" s="65" t="s">
        <v>535</v>
      </c>
      <c r="U89" s="65">
        <v>45322.7434259259</v>
      </c>
      <c r="V89" s="35"/>
      <c r="W89" s="35"/>
      <c r="X89" s="40"/>
      <c r="Y89" s="40"/>
      <c r="Z89" s="38"/>
      <c r="AA89" s="34" t="s">
        <v>536</v>
      </c>
      <c r="AB89" s="34" t="s">
        <v>534</v>
      </c>
      <c r="AC89" s="70" t="s">
        <v>537</v>
      </c>
      <c r="AD89" s="70" t="s">
        <v>538</v>
      </c>
      <c r="AE89" s="72"/>
      <c r="AF89" s="70" t="s">
        <v>132</v>
      </c>
      <c r="AG89" s="70" t="s">
        <v>133</v>
      </c>
    </row>
    <row r="90" ht="409.5" spans="1:33">
      <c r="A90" s="33">
        <v>2691</v>
      </c>
      <c r="B90" s="28" t="s">
        <v>117</v>
      </c>
      <c r="C90" s="28" t="s">
        <v>118</v>
      </c>
      <c r="D90" s="293" t="s">
        <v>119</v>
      </c>
      <c r="E90" s="57" t="s">
        <v>120</v>
      </c>
      <c r="F90" s="311" t="s">
        <v>534</v>
      </c>
      <c r="G90" s="33" t="s">
        <v>122</v>
      </c>
      <c r="H90" s="294" t="s">
        <v>123</v>
      </c>
      <c r="I90" s="196">
        <v>76</v>
      </c>
      <c r="J90" s="196">
        <v>363</v>
      </c>
      <c r="K90" s="196">
        <v>38</v>
      </c>
      <c r="L90" s="316">
        <v>45474</v>
      </c>
      <c r="M90" s="235">
        <v>45504</v>
      </c>
      <c r="N90" s="294" t="s">
        <v>124</v>
      </c>
      <c r="O90" s="33" t="s">
        <v>125</v>
      </c>
      <c r="P90" s="33" t="s">
        <v>398</v>
      </c>
      <c r="Q90" s="295" t="s">
        <v>525</v>
      </c>
      <c r="R90" s="295" t="s">
        <v>80</v>
      </c>
      <c r="S90" s="293">
        <v>82</v>
      </c>
      <c r="T90" s="307" t="s">
        <v>530</v>
      </c>
      <c r="U90" s="290">
        <v>45497.5034722222</v>
      </c>
      <c r="V90" s="35"/>
      <c r="W90" s="35"/>
      <c r="X90" s="40"/>
      <c r="Y90" s="40"/>
      <c r="Z90" s="27"/>
      <c r="AA90" s="70" t="s">
        <v>539</v>
      </c>
      <c r="AB90" s="72" t="s">
        <v>534</v>
      </c>
      <c r="AC90" s="70" t="s">
        <v>540</v>
      </c>
      <c r="AD90" s="70" t="s">
        <v>541</v>
      </c>
      <c r="AE90" s="72"/>
      <c r="AF90" s="70" t="s">
        <v>132</v>
      </c>
      <c r="AG90" s="70" t="s">
        <v>138</v>
      </c>
    </row>
    <row r="91" ht="409.5" spans="1:33">
      <c r="A91" s="33">
        <v>2728</v>
      </c>
      <c r="B91" s="28" t="s">
        <v>117</v>
      </c>
      <c r="C91" s="28" t="s">
        <v>118</v>
      </c>
      <c r="D91" s="293" t="s">
        <v>363</v>
      </c>
      <c r="E91" s="57" t="s">
        <v>157</v>
      </c>
      <c r="F91" s="312" t="s">
        <v>542</v>
      </c>
      <c r="G91" s="33" t="s">
        <v>122</v>
      </c>
      <c r="H91" s="294" t="s">
        <v>123</v>
      </c>
      <c r="I91" s="196">
        <v>82</v>
      </c>
      <c r="J91" s="196">
        <v>417</v>
      </c>
      <c r="K91" s="196">
        <v>55</v>
      </c>
      <c r="L91" s="316">
        <v>45444</v>
      </c>
      <c r="M91" s="316">
        <v>45473</v>
      </c>
      <c r="N91" s="294" t="s">
        <v>124</v>
      </c>
      <c r="O91" s="33" t="s">
        <v>125</v>
      </c>
      <c r="P91" s="33" t="s">
        <v>398</v>
      </c>
      <c r="Q91" s="295" t="s">
        <v>543</v>
      </c>
      <c r="R91" s="295" t="s">
        <v>80</v>
      </c>
      <c r="S91" s="298">
        <v>117</v>
      </c>
      <c r="T91" s="65" t="s">
        <v>544</v>
      </c>
      <c r="U91" s="65">
        <v>45322.7434259259</v>
      </c>
      <c r="V91" s="35"/>
      <c r="W91" s="35"/>
      <c r="X91" s="40"/>
      <c r="Y91" s="40"/>
      <c r="Z91" s="38"/>
      <c r="AA91" s="34" t="s">
        <v>545</v>
      </c>
      <c r="AB91" s="34" t="s">
        <v>542</v>
      </c>
      <c r="AC91" s="70" t="s">
        <v>546</v>
      </c>
      <c r="AD91" s="70" t="s">
        <v>547</v>
      </c>
      <c r="AE91" s="72"/>
      <c r="AF91" s="70" t="s">
        <v>132</v>
      </c>
      <c r="AG91" s="70" t="s">
        <v>133</v>
      </c>
    </row>
    <row r="92" ht="409.5" spans="1:33">
      <c r="A92" s="33">
        <v>2741</v>
      </c>
      <c r="B92" s="28" t="s">
        <v>117</v>
      </c>
      <c r="C92" s="28" t="s">
        <v>118</v>
      </c>
      <c r="D92" s="293" t="s">
        <v>363</v>
      </c>
      <c r="E92" s="57" t="s">
        <v>157</v>
      </c>
      <c r="F92" s="312" t="s">
        <v>548</v>
      </c>
      <c r="G92" s="33" t="s">
        <v>122</v>
      </c>
      <c r="H92" s="294" t="s">
        <v>123</v>
      </c>
      <c r="I92" s="196">
        <v>80</v>
      </c>
      <c r="J92" s="196">
        <v>420</v>
      </c>
      <c r="K92" s="196">
        <v>55</v>
      </c>
      <c r="L92" s="316">
        <v>45444</v>
      </c>
      <c r="M92" s="316">
        <v>45473</v>
      </c>
      <c r="N92" s="294" t="s">
        <v>124</v>
      </c>
      <c r="O92" s="33" t="s">
        <v>125</v>
      </c>
      <c r="P92" s="33" t="s">
        <v>398</v>
      </c>
      <c r="Q92" s="295" t="s">
        <v>543</v>
      </c>
      <c r="R92" s="295" t="s">
        <v>80</v>
      </c>
      <c r="S92" s="298">
        <v>117</v>
      </c>
      <c r="T92" s="65" t="s">
        <v>549</v>
      </c>
      <c r="U92" s="65">
        <v>45322.7434259259</v>
      </c>
      <c r="V92" s="35"/>
      <c r="W92" s="35"/>
      <c r="X92" s="40"/>
      <c r="Y92" s="40"/>
      <c r="Z92" s="38"/>
      <c r="AA92" s="34" t="s">
        <v>550</v>
      </c>
      <c r="AB92" s="34" t="s">
        <v>548</v>
      </c>
      <c r="AC92" s="70" t="s">
        <v>551</v>
      </c>
      <c r="AD92" s="70" t="s">
        <v>547</v>
      </c>
      <c r="AE92" s="72"/>
      <c r="AF92" s="70" t="s">
        <v>132</v>
      </c>
      <c r="AG92" s="70" t="s">
        <v>133</v>
      </c>
    </row>
    <row r="93" ht="409.5" spans="1:33">
      <c r="A93" s="33">
        <v>2754</v>
      </c>
      <c r="B93" s="28" t="s">
        <v>117</v>
      </c>
      <c r="C93" s="28" t="s">
        <v>118</v>
      </c>
      <c r="D93" s="293" t="s">
        <v>363</v>
      </c>
      <c r="E93" s="54" t="s">
        <v>247</v>
      </c>
      <c r="F93" s="311" t="s">
        <v>552</v>
      </c>
      <c r="G93" s="33" t="s">
        <v>122</v>
      </c>
      <c r="H93" s="294" t="s">
        <v>123</v>
      </c>
      <c r="I93" s="196">
        <v>39</v>
      </c>
      <c r="J93" s="196">
        <v>165</v>
      </c>
      <c r="K93" s="196">
        <v>26</v>
      </c>
      <c r="L93" s="316">
        <v>45444</v>
      </c>
      <c r="M93" s="316">
        <v>45473</v>
      </c>
      <c r="N93" s="294" t="s">
        <v>124</v>
      </c>
      <c r="O93" s="33" t="s">
        <v>125</v>
      </c>
      <c r="P93" s="33" t="s">
        <v>398</v>
      </c>
      <c r="Q93" s="295" t="s">
        <v>553</v>
      </c>
      <c r="R93" s="295" t="s">
        <v>80</v>
      </c>
      <c r="S93" s="298">
        <v>55</v>
      </c>
      <c r="T93" s="65" t="s">
        <v>554</v>
      </c>
      <c r="U93" s="65">
        <v>45314.6770833333</v>
      </c>
      <c r="V93" s="35"/>
      <c r="W93" s="35"/>
      <c r="X93" s="40"/>
      <c r="Y93" s="40"/>
      <c r="Z93" s="38"/>
      <c r="AA93" s="34" t="s">
        <v>555</v>
      </c>
      <c r="AB93" s="34" t="s">
        <v>552</v>
      </c>
      <c r="AC93" s="70" t="s">
        <v>556</v>
      </c>
      <c r="AD93" s="70" t="s">
        <v>557</v>
      </c>
      <c r="AE93" s="72"/>
      <c r="AF93" s="70" t="s">
        <v>132</v>
      </c>
      <c r="AG93" s="70" t="s">
        <v>133</v>
      </c>
    </row>
    <row r="94" ht="409.5" spans="1:33">
      <c r="A94" s="33">
        <v>2767</v>
      </c>
      <c r="B94" s="28" t="s">
        <v>117</v>
      </c>
      <c r="C94" s="28" t="s">
        <v>118</v>
      </c>
      <c r="D94" s="293" t="s">
        <v>363</v>
      </c>
      <c r="E94" s="54" t="s">
        <v>247</v>
      </c>
      <c r="F94" s="311" t="s">
        <v>558</v>
      </c>
      <c r="G94" s="33" t="s">
        <v>122</v>
      </c>
      <c r="H94" s="294" t="s">
        <v>123</v>
      </c>
      <c r="I94" s="196">
        <v>39</v>
      </c>
      <c r="J94" s="196">
        <v>162</v>
      </c>
      <c r="K94" s="196">
        <v>26</v>
      </c>
      <c r="L94" s="316">
        <v>45444</v>
      </c>
      <c r="M94" s="316">
        <v>45473</v>
      </c>
      <c r="N94" s="294" t="s">
        <v>124</v>
      </c>
      <c r="O94" s="33" t="s">
        <v>125</v>
      </c>
      <c r="P94" s="33" t="s">
        <v>398</v>
      </c>
      <c r="Q94" s="295" t="s">
        <v>553</v>
      </c>
      <c r="R94" s="295" t="s">
        <v>80</v>
      </c>
      <c r="S94" s="298">
        <v>55</v>
      </c>
      <c r="T94" s="65" t="s">
        <v>559</v>
      </c>
      <c r="U94" s="65">
        <v>45316.6319444444</v>
      </c>
      <c r="V94" s="35"/>
      <c r="W94" s="35"/>
      <c r="X94" s="40"/>
      <c r="Y94" s="40"/>
      <c r="Z94" s="38"/>
      <c r="AA94" s="34" t="s">
        <v>560</v>
      </c>
      <c r="AB94" s="34" t="s">
        <v>558</v>
      </c>
      <c r="AC94" s="70" t="s">
        <v>561</v>
      </c>
      <c r="AD94" s="70" t="s">
        <v>562</v>
      </c>
      <c r="AE94" s="72"/>
      <c r="AF94" s="70" t="s">
        <v>132</v>
      </c>
      <c r="AG94" s="70" t="s">
        <v>133</v>
      </c>
    </row>
    <row r="95" ht="409.5" spans="1:33">
      <c r="A95" s="33">
        <v>2780</v>
      </c>
      <c r="B95" s="33" t="s">
        <v>117</v>
      </c>
      <c r="C95" s="33" t="s">
        <v>118</v>
      </c>
      <c r="D95" s="33" t="s">
        <v>363</v>
      </c>
      <c r="E95" s="54" t="s">
        <v>455</v>
      </c>
      <c r="F95" s="94" t="s">
        <v>563</v>
      </c>
      <c r="G95" s="33" t="s">
        <v>122</v>
      </c>
      <c r="H95" s="33" t="s">
        <v>123</v>
      </c>
      <c r="I95" s="196">
        <v>23</v>
      </c>
      <c r="J95" s="196">
        <v>135</v>
      </c>
      <c r="K95" s="196">
        <v>18</v>
      </c>
      <c r="L95" s="316">
        <v>45444</v>
      </c>
      <c r="M95" s="316">
        <v>45473</v>
      </c>
      <c r="N95" s="294" t="s">
        <v>124</v>
      </c>
      <c r="O95" s="33" t="s">
        <v>125</v>
      </c>
      <c r="P95" s="33" t="s">
        <v>398</v>
      </c>
      <c r="Q95" s="295" t="s">
        <v>564</v>
      </c>
      <c r="R95" s="295" t="s">
        <v>80</v>
      </c>
      <c r="S95" s="298">
        <v>35</v>
      </c>
      <c r="T95" s="65" t="s">
        <v>565</v>
      </c>
      <c r="U95" s="65">
        <v>45345.6909722222</v>
      </c>
      <c r="V95" s="35"/>
      <c r="W95" s="35"/>
      <c r="X95" s="40"/>
      <c r="Y95" s="40"/>
      <c r="Z95" s="38"/>
      <c r="AA95" s="34" t="s">
        <v>566</v>
      </c>
      <c r="AB95" s="34" t="s">
        <v>563</v>
      </c>
      <c r="AC95" s="70" t="s">
        <v>567</v>
      </c>
      <c r="AD95" s="70" t="s">
        <v>568</v>
      </c>
      <c r="AE95" s="72"/>
      <c r="AF95" s="70" t="s">
        <v>132</v>
      </c>
      <c r="AG95" s="70" t="s">
        <v>170</v>
      </c>
    </row>
    <row r="96" ht="409.5" spans="1:33">
      <c r="A96" s="33">
        <v>2781</v>
      </c>
      <c r="B96" s="33" t="s">
        <v>117</v>
      </c>
      <c r="C96" s="33" t="s">
        <v>118</v>
      </c>
      <c r="D96" s="33" t="s">
        <v>363</v>
      </c>
      <c r="E96" s="54" t="s">
        <v>455</v>
      </c>
      <c r="F96" s="94" t="s">
        <v>563</v>
      </c>
      <c r="G96" s="33" t="s">
        <v>122</v>
      </c>
      <c r="H96" s="33" t="s">
        <v>123</v>
      </c>
      <c r="I96" s="196">
        <v>23</v>
      </c>
      <c r="J96" s="196">
        <v>135</v>
      </c>
      <c r="K96" s="196">
        <v>18</v>
      </c>
      <c r="L96" s="316">
        <v>45536</v>
      </c>
      <c r="M96" s="316">
        <v>45565</v>
      </c>
      <c r="N96" s="294" t="s">
        <v>124</v>
      </c>
      <c r="O96" s="33" t="s">
        <v>125</v>
      </c>
      <c r="P96" s="33" t="s">
        <v>398</v>
      </c>
      <c r="Q96" s="295" t="s">
        <v>564</v>
      </c>
      <c r="R96" s="295" t="s">
        <v>80</v>
      </c>
      <c r="S96" s="298">
        <v>35</v>
      </c>
      <c r="T96" s="307" t="s">
        <v>569</v>
      </c>
      <c r="U96" s="308">
        <v>45345.6909722222</v>
      </c>
      <c r="V96" s="29"/>
      <c r="W96" s="29"/>
      <c r="X96" s="29"/>
      <c r="Y96" s="29"/>
      <c r="Z96" s="33"/>
      <c r="AA96" s="70" t="s">
        <v>570</v>
      </c>
      <c r="AB96" s="72" t="s">
        <v>563</v>
      </c>
      <c r="AC96" s="70" t="s">
        <v>571</v>
      </c>
      <c r="AD96" s="70" t="s">
        <v>572</v>
      </c>
      <c r="AE96" s="72"/>
      <c r="AF96" s="70" t="s">
        <v>132</v>
      </c>
      <c r="AG96" s="70" t="s">
        <v>170</v>
      </c>
    </row>
    <row r="97" ht="409.5" spans="1:33">
      <c r="A97" s="33">
        <v>2794</v>
      </c>
      <c r="B97" s="33" t="s">
        <v>117</v>
      </c>
      <c r="C97" s="33" t="s">
        <v>118</v>
      </c>
      <c r="D97" s="33" t="s">
        <v>363</v>
      </c>
      <c r="E97" s="54" t="s">
        <v>455</v>
      </c>
      <c r="F97" s="94" t="s">
        <v>573</v>
      </c>
      <c r="G97" s="33" t="s">
        <v>122</v>
      </c>
      <c r="H97" s="33" t="s">
        <v>123</v>
      </c>
      <c r="I97" s="196">
        <v>25</v>
      </c>
      <c r="J97" s="196">
        <v>144</v>
      </c>
      <c r="K97" s="196">
        <v>18</v>
      </c>
      <c r="L97" s="316">
        <v>45444</v>
      </c>
      <c r="M97" s="316">
        <v>45473</v>
      </c>
      <c r="N97" s="294" t="s">
        <v>124</v>
      </c>
      <c r="O97" s="33" t="s">
        <v>125</v>
      </c>
      <c r="P97" s="33" t="s">
        <v>398</v>
      </c>
      <c r="Q97" s="295" t="s">
        <v>564</v>
      </c>
      <c r="R97" s="295" t="s">
        <v>80</v>
      </c>
      <c r="S97" s="298">
        <v>35</v>
      </c>
      <c r="T97" s="65" t="s">
        <v>574</v>
      </c>
      <c r="U97" s="65">
        <v>45317.7225115741</v>
      </c>
      <c r="V97" s="35"/>
      <c r="W97" s="35"/>
      <c r="X97" s="40"/>
      <c r="Y97" s="40"/>
      <c r="Z97" s="38"/>
      <c r="AA97" s="34" t="s">
        <v>575</v>
      </c>
      <c r="AB97" s="34" t="s">
        <v>573</v>
      </c>
      <c r="AC97" s="70" t="s">
        <v>576</v>
      </c>
      <c r="AD97" s="70" t="s">
        <v>568</v>
      </c>
      <c r="AE97" s="72"/>
      <c r="AF97" s="70" t="s">
        <v>132</v>
      </c>
      <c r="AG97" s="70" t="s">
        <v>133</v>
      </c>
    </row>
    <row r="98" ht="409.5" spans="1:33">
      <c r="A98" s="33">
        <v>2795</v>
      </c>
      <c r="B98" s="33" t="s">
        <v>117</v>
      </c>
      <c r="C98" s="33" t="s">
        <v>118</v>
      </c>
      <c r="D98" s="33" t="s">
        <v>363</v>
      </c>
      <c r="E98" s="54" t="s">
        <v>455</v>
      </c>
      <c r="F98" s="94" t="s">
        <v>573</v>
      </c>
      <c r="G98" s="33" t="s">
        <v>122</v>
      </c>
      <c r="H98" s="33" t="s">
        <v>123</v>
      </c>
      <c r="I98" s="196">
        <v>25</v>
      </c>
      <c r="J98" s="196">
        <v>144</v>
      </c>
      <c r="K98" s="196">
        <v>18</v>
      </c>
      <c r="L98" s="316">
        <v>45536</v>
      </c>
      <c r="M98" s="316">
        <v>45565</v>
      </c>
      <c r="N98" s="294" t="s">
        <v>124</v>
      </c>
      <c r="O98" s="33" t="s">
        <v>125</v>
      </c>
      <c r="P98" s="33" t="s">
        <v>398</v>
      </c>
      <c r="Q98" s="295" t="s">
        <v>564</v>
      </c>
      <c r="R98" s="295" t="s">
        <v>80</v>
      </c>
      <c r="S98" s="298">
        <v>35</v>
      </c>
      <c r="T98" s="307" t="s">
        <v>577</v>
      </c>
      <c r="U98" s="308">
        <v>45317.7225115741</v>
      </c>
      <c r="V98" s="29"/>
      <c r="W98" s="29"/>
      <c r="X98" s="29"/>
      <c r="Y98" s="29"/>
      <c r="Z98" s="33"/>
      <c r="AA98" s="70" t="s">
        <v>578</v>
      </c>
      <c r="AB98" s="72" t="s">
        <v>573</v>
      </c>
      <c r="AC98" s="70" t="s">
        <v>579</v>
      </c>
      <c r="AD98" s="70" t="s">
        <v>572</v>
      </c>
      <c r="AE98" s="72"/>
      <c r="AF98" s="70" t="s">
        <v>132</v>
      </c>
      <c r="AG98" s="70" t="s">
        <v>133</v>
      </c>
    </row>
    <row r="99" ht="409.5" spans="1:33">
      <c r="A99" s="33">
        <v>2808</v>
      </c>
      <c r="B99" s="33" t="s">
        <v>117</v>
      </c>
      <c r="C99" s="33" t="s">
        <v>118</v>
      </c>
      <c r="D99" s="33" t="s">
        <v>363</v>
      </c>
      <c r="E99" s="57" t="s">
        <v>157</v>
      </c>
      <c r="F99" s="94" t="s">
        <v>580</v>
      </c>
      <c r="G99" s="33" t="s">
        <v>122</v>
      </c>
      <c r="H99" s="33" t="s">
        <v>123</v>
      </c>
      <c r="I99" s="196">
        <v>61</v>
      </c>
      <c r="J99" s="196">
        <v>253</v>
      </c>
      <c r="K99" s="196">
        <v>10</v>
      </c>
      <c r="L99" s="316">
        <v>45444</v>
      </c>
      <c r="M99" s="316">
        <v>45473</v>
      </c>
      <c r="N99" s="294" t="s">
        <v>124</v>
      </c>
      <c r="O99" s="33" t="s">
        <v>125</v>
      </c>
      <c r="P99" s="33" t="s">
        <v>398</v>
      </c>
      <c r="Q99" s="295" t="s">
        <v>581</v>
      </c>
      <c r="R99" s="295" t="s">
        <v>80</v>
      </c>
      <c r="S99" s="298">
        <v>72</v>
      </c>
      <c r="T99" s="65" t="s">
        <v>582</v>
      </c>
      <c r="U99" s="65">
        <v>45348.7388888889</v>
      </c>
      <c r="V99" s="35"/>
      <c r="W99" s="35"/>
      <c r="X99" s="40"/>
      <c r="Y99" s="40"/>
      <c r="Z99" s="38"/>
      <c r="AA99" s="34" t="s">
        <v>583</v>
      </c>
      <c r="AB99" s="34" t="s">
        <v>580</v>
      </c>
      <c r="AC99" s="70" t="s">
        <v>584</v>
      </c>
      <c r="AD99" s="70" t="s">
        <v>585</v>
      </c>
      <c r="AE99" s="72"/>
      <c r="AF99" s="70" t="s">
        <v>132</v>
      </c>
      <c r="AG99" s="70" t="s">
        <v>170</v>
      </c>
    </row>
    <row r="100" ht="409.5" spans="1:33">
      <c r="A100" s="33">
        <v>2821</v>
      </c>
      <c r="B100" s="33" t="s">
        <v>117</v>
      </c>
      <c r="C100" s="33" t="s">
        <v>118</v>
      </c>
      <c r="D100" s="33" t="s">
        <v>363</v>
      </c>
      <c r="E100" s="57" t="s">
        <v>157</v>
      </c>
      <c r="F100" s="94" t="s">
        <v>586</v>
      </c>
      <c r="G100" s="33" t="s">
        <v>122</v>
      </c>
      <c r="H100" s="33" t="s">
        <v>123</v>
      </c>
      <c r="I100" s="196">
        <v>61</v>
      </c>
      <c r="J100" s="196">
        <v>244</v>
      </c>
      <c r="K100" s="196">
        <v>10</v>
      </c>
      <c r="L100" s="316">
        <v>45444</v>
      </c>
      <c r="M100" s="316">
        <v>45473</v>
      </c>
      <c r="N100" s="294" t="s">
        <v>124</v>
      </c>
      <c r="O100" s="33" t="s">
        <v>125</v>
      </c>
      <c r="P100" s="33" t="s">
        <v>398</v>
      </c>
      <c r="Q100" s="295" t="s">
        <v>581</v>
      </c>
      <c r="R100" s="295" t="s">
        <v>80</v>
      </c>
      <c r="S100" s="298">
        <v>72</v>
      </c>
      <c r="T100" s="65" t="s">
        <v>587</v>
      </c>
      <c r="U100" s="65">
        <v>45316.6319444444</v>
      </c>
      <c r="V100" s="35"/>
      <c r="W100" s="35"/>
      <c r="X100" s="40"/>
      <c r="Y100" s="40"/>
      <c r="Z100" s="38"/>
      <c r="AA100" s="34" t="s">
        <v>588</v>
      </c>
      <c r="AB100" s="34" t="s">
        <v>586</v>
      </c>
      <c r="AC100" s="70" t="s">
        <v>589</v>
      </c>
      <c r="AD100" s="70" t="s">
        <v>585</v>
      </c>
      <c r="AE100" s="72"/>
      <c r="AF100" s="70" t="s">
        <v>132</v>
      </c>
      <c r="AG100" s="70" t="s">
        <v>133</v>
      </c>
    </row>
    <row r="101" ht="409.5" spans="1:33">
      <c r="A101" s="33">
        <v>2834</v>
      </c>
      <c r="B101" s="28" t="s">
        <v>117</v>
      </c>
      <c r="C101" s="28" t="s">
        <v>118</v>
      </c>
      <c r="D101" s="293" t="s">
        <v>363</v>
      </c>
      <c r="E101" s="57" t="s">
        <v>157</v>
      </c>
      <c r="F101" s="313" t="s">
        <v>590</v>
      </c>
      <c r="G101" s="33" t="s">
        <v>122</v>
      </c>
      <c r="H101" s="33" t="s">
        <v>123</v>
      </c>
      <c r="I101" s="196">
        <v>5</v>
      </c>
      <c r="J101" s="196">
        <v>39</v>
      </c>
      <c r="K101" s="196">
        <v>8</v>
      </c>
      <c r="L101" s="316">
        <v>45444</v>
      </c>
      <c r="M101" s="316">
        <v>45473</v>
      </c>
      <c r="N101" s="294" t="s">
        <v>124</v>
      </c>
      <c r="O101" s="33" t="s">
        <v>125</v>
      </c>
      <c r="P101" s="33" t="s">
        <v>398</v>
      </c>
      <c r="Q101" s="295" t="s">
        <v>581</v>
      </c>
      <c r="R101" s="295" t="s">
        <v>80</v>
      </c>
      <c r="S101" s="298">
        <v>38</v>
      </c>
      <c r="T101" s="65" t="s">
        <v>591</v>
      </c>
      <c r="U101" s="65">
        <v>45316.6319444444</v>
      </c>
      <c r="V101" s="35"/>
      <c r="W101" s="35"/>
      <c r="X101" s="40"/>
      <c r="Y101" s="40"/>
      <c r="Z101" s="38"/>
      <c r="AA101" s="34" t="s">
        <v>592</v>
      </c>
      <c r="AB101" s="34" t="s">
        <v>590</v>
      </c>
      <c r="AC101" s="70" t="s">
        <v>593</v>
      </c>
      <c r="AD101" s="70" t="s">
        <v>594</v>
      </c>
      <c r="AE101" s="72"/>
      <c r="AF101" s="70" t="s">
        <v>132</v>
      </c>
      <c r="AG101" s="70" t="s">
        <v>133</v>
      </c>
    </row>
    <row r="102" ht="409.5" spans="1:33">
      <c r="A102" s="33">
        <v>2847</v>
      </c>
      <c r="B102" s="28" t="s">
        <v>117</v>
      </c>
      <c r="C102" s="28" t="s">
        <v>118</v>
      </c>
      <c r="D102" s="293" t="s">
        <v>363</v>
      </c>
      <c r="E102" s="57" t="s">
        <v>157</v>
      </c>
      <c r="F102" s="313" t="s">
        <v>595</v>
      </c>
      <c r="G102" s="33" t="s">
        <v>122</v>
      </c>
      <c r="H102" s="33" t="s">
        <v>123</v>
      </c>
      <c r="I102" s="196">
        <v>38</v>
      </c>
      <c r="J102" s="196">
        <v>204</v>
      </c>
      <c r="K102" s="196">
        <v>29</v>
      </c>
      <c r="L102" s="316">
        <v>45444</v>
      </c>
      <c r="M102" s="316">
        <v>45473</v>
      </c>
      <c r="N102" s="294" t="s">
        <v>124</v>
      </c>
      <c r="O102" s="33" t="s">
        <v>125</v>
      </c>
      <c r="P102" s="33" t="s">
        <v>398</v>
      </c>
      <c r="Q102" s="295" t="s">
        <v>564</v>
      </c>
      <c r="R102" s="295" t="s">
        <v>80</v>
      </c>
      <c r="S102" s="298">
        <v>59</v>
      </c>
      <c r="T102" s="65" t="s">
        <v>596</v>
      </c>
      <c r="U102" s="65">
        <v>45322.7434259259</v>
      </c>
      <c r="V102" s="35"/>
      <c r="W102" s="35"/>
      <c r="X102" s="40"/>
      <c r="Y102" s="40"/>
      <c r="Z102" s="38"/>
      <c r="AA102" s="34" t="s">
        <v>597</v>
      </c>
      <c r="AB102" s="34" t="s">
        <v>595</v>
      </c>
      <c r="AC102" s="70" t="s">
        <v>598</v>
      </c>
      <c r="AD102" s="70" t="s">
        <v>599</v>
      </c>
      <c r="AE102" s="72"/>
      <c r="AF102" s="70" t="s">
        <v>132</v>
      </c>
      <c r="AG102" s="70" t="s">
        <v>133</v>
      </c>
    </row>
    <row r="103" ht="409.5" spans="1:33">
      <c r="A103" s="33">
        <v>2860</v>
      </c>
      <c r="B103" s="28" t="s">
        <v>117</v>
      </c>
      <c r="C103" s="28" t="s">
        <v>118</v>
      </c>
      <c r="D103" s="293" t="s">
        <v>363</v>
      </c>
      <c r="E103" s="57" t="s">
        <v>157</v>
      </c>
      <c r="F103" s="313" t="s">
        <v>600</v>
      </c>
      <c r="G103" s="33" t="s">
        <v>122</v>
      </c>
      <c r="H103" s="33" t="s">
        <v>123</v>
      </c>
      <c r="I103" s="196">
        <v>44</v>
      </c>
      <c r="J103" s="196">
        <v>222</v>
      </c>
      <c r="K103" s="196">
        <v>29</v>
      </c>
      <c r="L103" s="316">
        <v>45444</v>
      </c>
      <c r="M103" s="316">
        <v>45473</v>
      </c>
      <c r="N103" s="294" t="s">
        <v>124</v>
      </c>
      <c r="O103" s="33" t="s">
        <v>125</v>
      </c>
      <c r="P103" s="33" t="s">
        <v>398</v>
      </c>
      <c r="Q103" s="295" t="s">
        <v>564</v>
      </c>
      <c r="R103" s="295" t="s">
        <v>80</v>
      </c>
      <c r="S103" s="298">
        <v>59</v>
      </c>
      <c r="T103" s="65" t="s">
        <v>601</v>
      </c>
      <c r="U103" s="65">
        <v>45322.7434259259</v>
      </c>
      <c r="V103" s="35"/>
      <c r="W103" s="35"/>
      <c r="X103" s="40"/>
      <c r="Y103" s="40"/>
      <c r="Z103" s="38"/>
      <c r="AA103" s="34" t="s">
        <v>602</v>
      </c>
      <c r="AB103" s="34" t="s">
        <v>600</v>
      </c>
      <c r="AC103" s="70" t="s">
        <v>603</v>
      </c>
      <c r="AD103" s="70" t="s">
        <v>599</v>
      </c>
      <c r="AE103" s="72"/>
      <c r="AF103" s="70" t="s">
        <v>132</v>
      </c>
      <c r="AG103" s="70" t="s">
        <v>133</v>
      </c>
    </row>
    <row r="104" ht="409.5" spans="1:33">
      <c r="A104" s="33">
        <v>2873</v>
      </c>
      <c r="B104" s="28" t="s">
        <v>117</v>
      </c>
      <c r="C104" s="28" t="s">
        <v>118</v>
      </c>
      <c r="D104" s="293" t="s">
        <v>363</v>
      </c>
      <c r="E104" s="54" t="s">
        <v>120</v>
      </c>
      <c r="F104" s="313" t="s">
        <v>604</v>
      </c>
      <c r="G104" s="33" t="s">
        <v>122</v>
      </c>
      <c r="H104" s="33" t="s">
        <v>123</v>
      </c>
      <c r="I104" s="196">
        <v>51</v>
      </c>
      <c r="J104" s="196">
        <v>303</v>
      </c>
      <c r="K104" s="196">
        <v>48</v>
      </c>
      <c r="L104" s="316">
        <v>45352</v>
      </c>
      <c r="M104" s="316">
        <v>45381</v>
      </c>
      <c r="N104" s="294" t="s">
        <v>124</v>
      </c>
      <c r="O104" s="33" t="s">
        <v>125</v>
      </c>
      <c r="P104" s="33" t="s">
        <v>398</v>
      </c>
      <c r="Q104" s="295" t="s">
        <v>543</v>
      </c>
      <c r="R104" s="295" t="s">
        <v>80</v>
      </c>
      <c r="S104" s="293">
        <v>86</v>
      </c>
      <c r="T104" s="65" t="s">
        <v>605</v>
      </c>
      <c r="U104" s="65">
        <v>45322.7434259259</v>
      </c>
      <c r="V104" s="35"/>
      <c r="W104" s="35"/>
      <c r="X104" s="40"/>
      <c r="Y104" s="40"/>
      <c r="Z104" s="38"/>
      <c r="AA104" s="34" t="s">
        <v>606</v>
      </c>
      <c r="AB104" s="34" t="s">
        <v>604</v>
      </c>
      <c r="AC104" s="70" t="s">
        <v>607</v>
      </c>
      <c r="AD104" s="70" t="s">
        <v>608</v>
      </c>
      <c r="AE104" s="72"/>
      <c r="AF104" s="70" t="s">
        <v>132</v>
      </c>
      <c r="AG104" s="70" t="s">
        <v>133</v>
      </c>
    </row>
    <row r="105" ht="409.5" spans="1:33">
      <c r="A105" s="33">
        <v>2874</v>
      </c>
      <c r="B105" s="28" t="s">
        <v>117</v>
      </c>
      <c r="C105" s="28" t="s">
        <v>118</v>
      </c>
      <c r="D105" s="293" t="s">
        <v>363</v>
      </c>
      <c r="E105" s="54" t="s">
        <v>120</v>
      </c>
      <c r="F105" s="313" t="s">
        <v>604</v>
      </c>
      <c r="G105" s="33" t="s">
        <v>122</v>
      </c>
      <c r="H105" s="33" t="s">
        <v>123</v>
      </c>
      <c r="I105" s="196">
        <v>51</v>
      </c>
      <c r="J105" s="196">
        <v>303</v>
      </c>
      <c r="K105" s="196">
        <v>48</v>
      </c>
      <c r="L105" s="316">
        <v>45474</v>
      </c>
      <c r="M105" s="235">
        <v>45504</v>
      </c>
      <c r="N105" s="294" t="s">
        <v>124</v>
      </c>
      <c r="O105" s="33" t="s">
        <v>125</v>
      </c>
      <c r="P105" s="33" t="s">
        <v>398</v>
      </c>
      <c r="Q105" s="295" t="s">
        <v>543</v>
      </c>
      <c r="R105" s="295" t="s">
        <v>80</v>
      </c>
      <c r="S105" s="293">
        <v>86</v>
      </c>
      <c r="T105" s="307" t="s">
        <v>609</v>
      </c>
      <c r="U105" s="308">
        <v>45496.6909722222</v>
      </c>
      <c r="V105" s="29"/>
      <c r="W105" s="29"/>
      <c r="X105" s="29"/>
      <c r="Y105" s="29"/>
      <c r="Z105" s="33"/>
      <c r="AA105" s="70" t="s">
        <v>610</v>
      </c>
      <c r="AB105" s="72" t="s">
        <v>604</v>
      </c>
      <c r="AC105" s="70" t="s">
        <v>611</v>
      </c>
      <c r="AD105" s="70" t="s">
        <v>612</v>
      </c>
      <c r="AE105" s="72"/>
      <c r="AF105" s="70" t="s">
        <v>132</v>
      </c>
      <c r="AG105" s="70" t="s">
        <v>138</v>
      </c>
    </row>
    <row r="106" ht="409.5" spans="1:33">
      <c r="A106" s="33">
        <v>2887</v>
      </c>
      <c r="B106" s="28" t="s">
        <v>117</v>
      </c>
      <c r="C106" s="28" t="s">
        <v>118</v>
      </c>
      <c r="D106" s="293" t="s">
        <v>363</v>
      </c>
      <c r="E106" s="54" t="s">
        <v>120</v>
      </c>
      <c r="F106" s="313" t="s">
        <v>613</v>
      </c>
      <c r="G106" s="33" t="s">
        <v>122</v>
      </c>
      <c r="H106" s="33" t="s">
        <v>123</v>
      </c>
      <c r="I106" s="196">
        <v>52</v>
      </c>
      <c r="J106" s="196">
        <v>306</v>
      </c>
      <c r="K106" s="196">
        <v>48</v>
      </c>
      <c r="L106" s="316">
        <v>45352</v>
      </c>
      <c r="M106" s="316">
        <v>45381</v>
      </c>
      <c r="N106" s="294" t="s">
        <v>124</v>
      </c>
      <c r="O106" s="33" t="s">
        <v>125</v>
      </c>
      <c r="P106" s="33" t="s">
        <v>398</v>
      </c>
      <c r="Q106" s="295" t="s">
        <v>543</v>
      </c>
      <c r="R106" s="295" t="s">
        <v>80</v>
      </c>
      <c r="S106" s="293">
        <v>86</v>
      </c>
      <c r="T106" s="65" t="s">
        <v>614</v>
      </c>
      <c r="U106" s="65">
        <v>45322.7434259259</v>
      </c>
      <c r="V106" s="35"/>
      <c r="W106" s="35"/>
      <c r="X106" s="40"/>
      <c r="Y106" s="40"/>
      <c r="Z106" s="38"/>
      <c r="AA106" s="34" t="s">
        <v>615</v>
      </c>
      <c r="AB106" s="34" t="s">
        <v>613</v>
      </c>
      <c r="AC106" s="70" t="s">
        <v>616</v>
      </c>
      <c r="AD106" s="70" t="s">
        <v>608</v>
      </c>
      <c r="AE106" s="72"/>
      <c r="AF106" s="70" t="s">
        <v>132</v>
      </c>
      <c r="AG106" s="70" t="s">
        <v>133</v>
      </c>
    </row>
    <row r="107" ht="409.5" spans="1:33">
      <c r="A107" s="33">
        <v>2888</v>
      </c>
      <c r="B107" s="28" t="s">
        <v>117</v>
      </c>
      <c r="C107" s="28" t="s">
        <v>118</v>
      </c>
      <c r="D107" s="293" t="s">
        <v>363</v>
      </c>
      <c r="E107" s="54" t="s">
        <v>120</v>
      </c>
      <c r="F107" s="313" t="s">
        <v>613</v>
      </c>
      <c r="G107" s="33" t="s">
        <v>122</v>
      </c>
      <c r="H107" s="33" t="s">
        <v>123</v>
      </c>
      <c r="I107" s="196">
        <v>52</v>
      </c>
      <c r="J107" s="196">
        <v>306</v>
      </c>
      <c r="K107" s="196">
        <v>48</v>
      </c>
      <c r="L107" s="316">
        <v>45474</v>
      </c>
      <c r="M107" s="235">
        <v>45504</v>
      </c>
      <c r="N107" s="294" t="s">
        <v>124</v>
      </c>
      <c r="O107" s="33" t="s">
        <v>125</v>
      </c>
      <c r="P107" s="33" t="s">
        <v>398</v>
      </c>
      <c r="Q107" s="295" t="s">
        <v>543</v>
      </c>
      <c r="R107" s="295" t="s">
        <v>80</v>
      </c>
      <c r="S107" s="293">
        <v>86</v>
      </c>
      <c r="T107" s="307" t="s">
        <v>609</v>
      </c>
      <c r="U107" s="308">
        <v>45496.6909722222</v>
      </c>
      <c r="V107" s="29"/>
      <c r="W107" s="29"/>
      <c r="X107" s="29"/>
      <c r="Y107" s="29"/>
      <c r="Z107" s="33"/>
      <c r="AA107" s="70" t="s">
        <v>617</v>
      </c>
      <c r="AB107" s="72" t="s">
        <v>613</v>
      </c>
      <c r="AC107" s="70" t="s">
        <v>618</v>
      </c>
      <c r="AD107" s="70" t="s">
        <v>612</v>
      </c>
      <c r="AE107" s="72"/>
      <c r="AF107" s="70" t="s">
        <v>132</v>
      </c>
      <c r="AG107" s="70" t="s">
        <v>138</v>
      </c>
    </row>
    <row r="108" ht="409.5" spans="1:33">
      <c r="A108" s="33">
        <v>2901</v>
      </c>
      <c r="B108" s="28" t="s">
        <v>117</v>
      </c>
      <c r="C108" s="28" t="s">
        <v>118</v>
      </c>
      <c r="D108" s="293" t="s">
        <v>150</v>
      </c>
      <c r="E108" s="57" t="s">
        <v>247</v>
      </c>
      <c r="F108" s="312" t="s">
        <v>619</v>
      </c>
      <c r="G108" s="33" t="s">
        <v>122</v>
      </c>
      <c r="H108" s="33" t="s">
        <v>123</v>
      </c>
      <c r="I108" s="196">
        <v>8</v>
      </c>
      <c r="J108" s="196">
        <v>32</v>
      </c>
      <c r="K108" s="196">
        <v>16</v>
      </c>
      <c r="L108" s="316">
        <v>45444</v>
      </c>
      <c r="M108" s="316">
        <v>45473</v>
      </c>
      <c r="N108" s="294" t="s">
        <v>124</v>
      </c>
      <c r="O108" s="33" t="s">
        <v>125</v>
      </c>
      <c r="P108" s="33" t="s">
        <v>398</v>
      </c>
      <c r="Q108" s="295" t="s">
        <v>620</v>
      </c>
      <c r="R108" s="295" t="s">
        <v>80</v>
      </c>
      <c r="S108" s="298">
        <v>21</v>
      </c>
      <c r="T108" s="65" t="s">
        <v>621</v>
      </c>
      <c r="U108" s="65">
        <v>45314.6770833333</v>
      </c>
      <c r="V108" s="35"/>
      <c r="W108" s="35"/>
      <c r="X108" s="40"/>
      <c r="Y108" s="40"/>
      <c r="Z108" s="38"/>
      <c r="AA108" s="34" t="s">
        <v>622</v>
      </c>
      <c r="AB108" s="34" t="s">
        <v>619</v>
      </c>
      <c r="AC108" s="70" t="s">
        <v>623</v>
      </c>
      <c r="AD108" s="70" t="s">
        <v>624</v>
      </c>
      <c r="AE108" s="72"/>
      <c r="AF108" s="70" t="s">
        <v>132</v>
      </c>
      <c r="AG108" s="70" t="s">
        <v>133</v>
      </c>
    </row>
    <row r="109" ht="409.5" spans="1:33">
      <c r="A109" s="33">
        <v>2914</v>
      </c>
      <c r="B109" s="28" t="s">
        <v>117</v>
      </c>
      <c r="C109" s="28" t="s">
        <v>118</v>
      </c>
      <c r="D109" s="293" t="s">
        <v>150</v>
      </c>
      <c r="E109" s="57" t="s">
        <v>247</v>
      </c>
      <c r="F109" s="312" t="s">
        <v>625</v>
      </c>
      <c r="G109" s="33" t="s">
        <v>122</v>
      </c>
      <c r="H109" s="33" t="s">
        <v>123</v>
      </c>
      <c r="I109" s="196">
        <v>5</v>
      </c>
      <c r="J109" s="196">
        <v>24</v>
      </c>
      <c r="K109" s="196">
        <v>16</v>
      </c>
      <c r="L109" s="316">
        <v>45444</v>
      </c>
      <c r="M109" s="316">
        <v>45473</v>
      </c>
      <c r="N109" s="294" t="s">
        <v>124</v>
      </c>
      <c r="O109" s="33" t="s">
        <v>125</v>
      </c>
      <c r="P109" s="33" t="s">
        <v>398</v>
      </c>
      <c r="Q109" s="295" t="s">
        <v>620</v>
      </c>
      <c r="R109" s="295" t="s">
        <v>80</v>
      </c>
      <c r="S109" s="298">
        <v>21</v>
      </c>
      <c r="T109" s="65" t="s">
        <v>626</v>
      </c>
      <c r="U109" s="65">
        <v>45317.7225115741</v>
      </c>
      <c r="V109" s="35"/>
      <c r="W109" s="35"/>
      <c r="X109" s="40"/>
      <c r="Y109" s="40"/>
      <c r="Z109" s="38"/>
      <c r="AA109" s="34" t="s">
        <v>627</v>
      </c>
      <c r="AB109" s="34" t="s">
        <v>625</v>
      </c>
      <c r="AC109" s="70" t="s">
        <v>628</v>
      </c>
      <c r="AD109" s="70" t="s">
        <v>624</v>
      </c>
      <c r="AE109" s="72"/>
      <c r="AF109" s="70" t="s">
        <v>132</v>
      </c>
      <c r="AG109" s="70" t="s">
        <v>133</v>
      </c>
    </row>
    <row r="110" ht="409.5" spans="1:33">
      <c r="A110" s="33">
        <v>2927</v>
      </c>
      <c r="B110" s="28" t="s">
        <v>117</v>
      </c>
      <c r="C110" s="28" t="s">
        <v>118</v>
      </c>
      <c r="D110" s="293" t="s">
        <v>150</v>
      </c>
      <c r="E110" s="54" t="s">
        <v>412</v>
      </c>
      <c r="F110" s="312" t="s">
        <v>629</v>
      </c>
      <c r="G110" s="33" t="s">
        <v>122</v>
      </c>
      <c r="H110" s="33" t="s">
        <v>123</v>
      </c>
      <c r="I110" s="196">
        <v>22</v>
      </c>
      <c r="J110" s="196">
        <v>136</v>
      </c>
      <c r="K110" s="196">
        <v>10</v>
      </c>
      <c r="L110" s="316">
        <v>45444</v>
      </c>
      <c r="M110" s="316">
        <v>45473</v>
      </c>
      <c r="N110" s="294" t="s">
        <v>124</v>
      </c>
      <c r="O110" s="33" t="s">
        <v>125</v>
      </c>
      <c r="P110" s="33" t="s">
        <v>398</v>
      </c>
      <c r="Q110" s="295" t="s">
        <v>564</v>
      </c>
      <c r="R110" s="295" t="s">
        <v>80</v>
      </c>
      <c r="S110" s="298">
        <v>28</v>
      </c>
      <c r="T110" s="65" t="s">
        <v>630</v>
      </c>
      <c r="U110" s="65">
        <v>45327.7395833333</v>
      </c>
      <c r="V110" s="35"/>
      <c r="W110" s="35"/>
      <c r="X110" s="40"/>
      <c r="Y110" s="40"/>
      <c r="Z110" s="38"/>
      <c r="AA110" s="34" t="s">
        <v>631</v>
      </c>
      <c r="AB110" s="34" t="s">
        <v>629</v>
      </c>
      <c r="AC110" s="70" t="s">
        <v>632</v>
      </c>
      <c r="AD110" s="70" t="s">
        <v>633</v>
      </c>
      <c r="AE110" s="72"/>
      <c r="AF110" s="70" t="s">
        <v>132</v>
      </c>
      <c r="AG110" s="70" t="s">
        <v>170</v>
      </c>
    </row>
    <row r="111" ht="409.5" spans="1:33">
      <c r="A111" s="33">
        <v>2940</v>
      </c>
      <c r="B111" s="28" t="s">
        <v>117</v>
      </c>
      <c r="C111" s="28" t="s">
        <v>118</v>
      </c>
      <c r="D111" s="293" t="s">
        <v>150</v>
      </c>
      <c r="E111" s="54" t="s">
        <v>412</v>
      </c>
      <c r="F111" s="312" t="s">
        <v>634</v>
      </c>
      <c r="G111" s="33" t="s">
        <v>122</v>
      </c>
      <c r="H111" s="33" t="s">
        <v>123</v>
      </c>
      <c r="I111" s="196">
        <v>19</v>
      </c>
      <c r="J111" s="196">
        <v>126</v>
      </c>
      <c r="K111" s="196">
        <v>10</v>
      </c>
      <c r="L111" s="316">
        <v>45444</v>
      </c>
      <c r="M111" s="316">
        <v>45473</v>
      </c>
      <c r="N111" s="294" t="s">
        <v>124</v>
      </c>
      <c r="O111" s="33" t="s">
        <v>125</v>
      </c>
      <c r="P111" s="33" t="s">
        <v>398</v>
      </c>
      <c r="Q111" s="295" t="s">
        <v>564</v>
      </c>
      <c r="R111" s="295" t="s">
        <v>80</v>
      </c>
      <c r="S111" s="298">
        <v>28</v>
      </c>
      <c r="T111" s="65" t="s">
        <v>635</v>
      </c>
      <c r="U111" s="65">
        <v>45317.7225115741</v>
      </c>
      <c r="V111" s="35"/>
      <c r="W111" s="35"/>
      <c r="X111" s="40"/>
      <c r="Y111" s="40"/>
      <c r="Z111" s="38"/>
      <c r="AA111" s="34" t="s">
        <v>636</v>
      </c>
      <c r="AB111" s="34" t="s">
        <v>634</v>
      </c>
      <c r="AC111" s="70" t="s">
        <v>637</v>
      </c>
      <c r="AD111" s="70" t="s">
        <v>633</v>
      </c>
      <c r="AE111" s="72"/>
      <c r="AF111" s="70" t="s">
        <v>132</v>
      </c>
      <c r="AG111" s="70" t="s">
        <v>133</v>
      </c>
    </row>
    <row r="112" ht="409.5" spans="1:33">
      <c r="A112" s="33">
        <v>2953</v>
      </c>
      <c r="B112" s="28" t="s">
        <v>117</v>
      </c>
      <c r="C112" s="28" t="s">
        <v>118</v>
      </c>
      <c r="D112" s="293" t="s">
        <v>150</v>
      </c>
      <c r="E112" s="57" t="s">
        <v>157</v>
      </c>
      <c r="F112" s="312" t="s">
        <v>638</v>
      </c>
      <c r="G112" s="33" t="s">
        <v>122</v>
      </c>
      <c r="H112" s="33" t="s">
        <v>123</v>
      </c>
      <c r="I112" s="196">
        <v>17</v>
      </c>
      <c r="J112" s="196">
        <v>100</v>
      </c>
      <c r="K112" s="196">
        <v>14</v>
      </c>
      <c r="L112" s="316">
        <v>45444</v>
      </c>
      <c r="M112" s="316">
        <v>45473</v>
      </c>
      <c r="N112" s="294" t="s">
        <v>124</v>
      </c>
      <c r="O112" s="33" t="s">
        <v>125</v>
      </c>
      <c r="P112" s="33" t="s">
        <v>398</v>
      </c>
      <c r="Q112" s="295" t="s">
        <v>564</v>
      </c>
      <c r="R112" s="295" t="s">
        <v>80</v>
      </c>
      <c r="S112" s="298">
        <v>29</v>
      </c>
      <c r="T112" s="65" t="s">
        <v>639</v>
      </c>
      <c r="U112" s="65">
        <v>45317.7225115741</v>
      </c>
      <c r="V112" s="35"/>
      <c r="W112" s="35"/>
      <c r="X112" s="40"/>
      <c r="Y112" s="40"/>
      <c r="Z112" s="38"/>
      <c r="AA112" s="34" t="s">
        <v>640</v>
      </c>
      <c r="AB112" s="34" t="s">
        <v>638</v>
      </c>
      <c r="AC112" s="70" t="s">
        <v>641</v>
      </c>
      <c r="AD112" s="70" t="s">
        <v>642</v>
      </c>
      <c r="AE112" s="72"/>
      <c r="AF112" s="70" t="s">
        <v>132</v>
      </c>
      <c r="AG112" s="70" t="s">
        <v>133</v>
      </c>
    </row>
    <row r="113" ht="409.5" spans="1:33">
      <c r="A113" s="33">
        <v>2966</v>
      </c>
      <c r="B113" s="28" t="s">
        <v>117</v>
      </c>
      <c r="C113" s="28" t="s">
        <v>118</v>
      </c>
      <c r="D113" s="293" t="s">
        <v>150</v>
      </c>
      <c r="E113" s="57" t="s">
        <v>157</v>
      </c>
      <c r="F113" s="312" t="s">
        <v>643</v>
      </c>
      <c r="G113" s="33" t="s">
        <v>122</v>
      </c>
      <c r="H113" s="33" t="s">
        <v>123</v>
      </c>
      <c r="I113" s="196">
        <v>46</v>
      </c>
      <c r="J113" s="196">
        <v>162</v>
      </c>
      <c r="K113" s="196">
        <v>24</v>
      </c>
      <c r="L113" s="316">
        <v>45444</v>
      </c>
      <c r="M113" s="316">
        <v>45473</v>
      </c>
      <c r="N113" s="294" t="s">
        <v>124</v>
      </c>
      <c r="O113" s="33" t="s">
        <v>125</v>
      </c>
      <c r="P113" s="33" t="s">
        <v>398</v>
      </c>
      <c r="Q113" s="29" t="s">
        <v>644</v>
      </c>
      <c r="R113" s="33" t="s">
        <v>80</v>
      </c>
      <c r="S113" s="293">
        <v>64</v>
      </c>
      <c r="T113" s="65" t="s">
        <v>645</v>
      </c>
      <c r="U113" s="65">
        <v>45322.7434259259</v>
      </c>
      <c r="V113" s="35"/>
      <c r="W113" s="35"/>
      <c r="X113" s="40"/>
      <c r="Y113" s="40"/>
      <c r="Z113" s="38"/>
      <c r="AA113" s="34" t="s">
        <v>646</v>
      </c>
      <c r="AB113" s="34" t="s">
        <v>643</v>
      </c>
      <c r="AC113" s="70" t="s">
        <v>647</v>
      </c>
      <c r="AD113" s="70" t="s">
        <v>648</v>
      </c>
      <c r="AE113" s="72"/>
      <c r="AF113" s="70" t="s">
        <v>132</v>
      </c>
      <c r="AG113" s="70" t="s">
        <v>133</v>
      </c>
    </row>
    <row r="114" ht="409.5" spans="1:33">
      <c r="A114" s="33">
        <v>2979</v>
      </c>
      <c r="B114" s="28" t="s">
        <v>117</v>
      </c>
      <c r="C114" s="28" t="s">
        <v>118</v>
      </c>
      <c r="D114" s="293" t="s">
        <v>150</v>
      </c>
      <c r="E114" s="57" t="s">
        <v>157</v>
      </c>
      <c r="F114" s="312" t="s">
        <v>649</v>
      </c>
      <c r="G114" s="33" t="s">
        <v>122</v>
      </c>
      <c r="H114" s="33" t="s">
        <v>123</v>
      </c>
      <c r="I114" s="196">
        <v>14</v>
      </c>
      <c r="J114" s="196">
        <v>75</v>
      </c>
      <c r="K114" s="196">
        <v>15</v>
      </c>
      <c r="L114" s="316">
        <v>45444</v>
      </c>
      <c r="M114" s="316">
        <v>45473</v>
      </c>
      <c r="N114" s="294" t="s">
        <v>124</v>
      </c>
      <c r="O114" s="33" t="s">
        <v>125</v>
      </c>
      <c r="P114" s="33" t="s">
        <v>398</v>
      </c>
      <c r="Q114" s="295" t="s">
        <v>644</v>
      </c>
      <c r="R114" s="295" t="s">
        <v>80</v>
      </c>
      <c r="S114" s="293">
        <v>23</v>
      </c>
      <c r="T114" s="65" t="s">
        <v>650</v>
      </c>
      <c r="U114" s="65">
        <v>45384.6979166667</v>
      </c>
      <c r="V114" s="35"/>
      <c r="W114" s="35"/>
      <c r="X114" s="40"/>
      <c r="Y114" s="40"/>
      <c r="Z114" s="38"/>
      <c r="AA114" s="34" t="s">
        <v>651</v>
      </c>
      <c r="AB114" s="34" t="s">
        <v>649</v>
      </c>
      <c r="AC114" s="70" t="s">
        <v>652</v>
      </c>
      <c r="AD114" s="70" t="s">
        <v>653</v>
      </c>
      <c r="AE114" s="72"/>
      <c r="AF114" s="70" t="s">
        <v>132</v>
      </c>
      <c r="AG114" s="70" t="s">
        <v>144</v>
      </c>
    </row>
    <row r="115" ht="409.5" spans="1:33">
      <c r="A115" s="33">
        <v>2980</v>
      </c>
      <c r="B115" s="28" t="s">
        <v>117</v>
      </c>
      <c r="C115" s="28" t="s">
        <v>118</v>
      </c>
      <c r="D115" s="293" t="s">
        <v>150</v>
      </c>
      <c r="E115" s="57" t="s">
        <v>247</v>
      </c>
      <c r="F115" s="313" t="s">
        <v>654</v>
      </c>
      <c r="G115" s="33" t="s">
        <v>122</v>
      </c>
      <c r="H115" s="33" t="s">
        <v>123</v>
      </c>
      <c r="I115" s="196">
        <v>34</v>
      </c>
      <c r="J115" s="196">
        <v>139</v>
      </c>
      <c r="K115" s="196">
        <v>44</v>
      </c>
      <c r="L115" s="316">
        <v>45444</v>
      </c>
      <c r="M115" s="316">
        <v>45473</v>
      </c>
      <c r="N115" s="294" t="s">
        <v>124</v>
      </c>
      <c r="O115" s="33" t="s">
        <v>125</v>
      </c>
      <c r="P115" s="33" t="s">
        <v>398</v>
      </c>
      <c r="Q115" s="295" t="s">
        <v>644</v>
      </c>
      <c r="R115" s="295" t="s">
        <v>80</v>
      </c>
      <c r="S115" s="293">
        <v>97</v>
      </c>
      <c r="T115" s="65" t="s">
        <v>655</v>
      </c>
      <c r="U115" s="65">
        <v>45322.7434259259</v>
      </c>
      <c r="V115" s="35"/>
      <c r="W115" s="35"/>
      <c r="X115" s="40"/>
      <c r="Y115" s="40"/>
      <c r="Z115" s="38"/>
      <c r="AA115" s="34" t="s">
        <v>656</v>
      </c>
      <c r="AB115" s="34" t="s">
        <v>654</v>
      </c>
      <c r="AC115" s="70" t="s">
        <v>657</v>
      </c>
      <c r="AD115" s="70" t="s">
        <v>658</v>
      </c>
      <c r="AE115" s="72"/>
      <c r="AF115" s="70" t="s">
        <v>132</v>
      </c>
      <c r="AG115" s="70" t="s">
        <v>133</v>
      </c>
    </row>
    <row r="116" ht="409.5" spans="1:33">
      <c r="A116" s="33">
        <v>2993</v>
      </c>
      <c r="B116" s="28" t="s">
        <v>117</v>
      </c>
      <c r="C116" s="28" t="s">
        <v>118</v>
      </c>
      <c r="D116" s="293" t="s">
        <v>150</v>
      </c>
      <c r="E116" s="57" t="s">
        <v>247</v>
      </c>
      <c r="F116" s="312" t="s">
        <v>659</v>
      </c>
      <c r="G116" s="33" t="s">
        <v>122</v>
      </c>
      <c r="H116" s="33" t="s">
        <v>123</v>
      </c>
      <c r="I116" s="196">
        <v>13</v>
      </c>
      <c r="J116" s="196">
        <v>63</v>
      </c>
      <c r="K116" s="196">
        <v>10</v>
      </c>
      <c r="L116" s="316">
        <v>45444</v>
      </c>
      <c r="M116" s="316">
        <v>45473</v>
      </c>
      <c r="N116" s="294" t="s">
        <v>124</v>
      </c>
      <c r="O116" s="33" t="s">
        <v>125</v>
      </c>
      <c r="P116" s="33" t="s">
        <v>398</v>
      </c>
      <c r="Q116" s="295" t="s">
        <v>644</v>
      </c>
      <c r="R116" s="295" t="s">
        <v>80</v>
      </c>
      <c r="S116" s="298">
        <v>19</v>
      </c>
      <c r="T116" s="65" t="s">
        <v>660</v>
      </c>
      <c r="U116" s="65">
        <v>45461.6527777778</v>
      </c>
      <c r="V116" s="35"/>
      <c r="W116" s="35"/>
      <c r="X116" s="40"/>
      <c r="Y116" s="40"/>
      <c r="Z116" s="38"/>
      <c r="AA116" s="34" t="s">
        <v>661</v>
      </c>
      <c r="AB116" s="34" t="s">
        <v>659</v>
      </c>
      <c r="AC116" s="70" t="s">
        <v>662</v>
      </c>
      <c r="AD116" s="70" t="s">
        <v>663</v>
      </c>
      <c r="AE116" s="72"/>
      <c r="AF116" s="70" t="s">
        <v>132</v>
      </c>
      <c r="AG116" s="70" t="s">
        <v>425</v>
      </c>
    </row>
    <row r="117" ht="409.5" spans="1:33">
      <c r="A117" s="33">
        <v>2994</v>
      </c>
      <c r="B117" s="28" t="s">
        <v>117</v>
      </c>
      <c r="C117" s="28" t="s">
        <v>118</v>
      </c>
      <c r="D117" s="293" t="s">
        <v>150</v>
      </c>
      <c r="E117" s="57" t="s">
        <v>247</v>
      </c>
      <c r="F117" s="312" t="s">
        <v>664</v>
      </c>
      <c r="G117" s="33" t="s">
        <v>122</v>
      </c>
      <c r="H117" s="33" t="s">
        <v>123</v>
      </c>
      <c r="I117" s="196">
        <v>26</v>
      </c>
      <c r="J117" s="196">
        <v>141</v>
      </c>
      <c r="K117" s="196">
        <v>25</v>
      </c>
      <c r="L117" s="316">
        <v>45444</v>
      </c>
      <c r="M117" s="316">
        <v>45473</v>
      </c>
      <c r="N117" s="294" t="s">
        <v>124</v>
      </c>
      <c r="O117" s="33" t="s">
        <v>125</v>
      </c>
      <c r="P117" s="33" t="s">
        <v>398</v>
      </c>
      <c r="Q117" s="295" t="s">
        <v>644</v>
      </c>
      <c r="R117" s="295" t="s">
        <v>80</v>
      </c>
      <c r="S117" s="298">
        <v>47</v>
      </c>
      <c r="T117" s="65" t="s">
        <v>665</v>
      </c>
      <c r="U117" s="65">
        <v>45322.7434259259</v>
      </c>
      <c r="V117" s="35"/>
      <c r="W117" s="35"/>
      <c r="X117" s="40"/>
      <c r="Y117" s="40"/>
      <c r="Z117" s="38"/>
      <c r="AA117" s="34" t="s">
        <v>666</v>
      </c>
      <c r="AB117" s="34" t="s">
        <v>664</v>
      </c>
      <c r="AC117" s="70" t="s">
        <v>667</v>
      </c>
      <c r="AD117" s="70" t="s">
        <v>668</v>
      </c>
      <c r="AE117" s="72"/>
      <c r="AF117" s="72" t="s">
        <v>132</v>
      </c>
      <c r="AG117" s="70" t="s">
        <v>133</v>
      </c>
    </row>
    <row r="118" ht="409.5" spans="1:33">
      <c r="A118" s="33">
        <v>3007</v>
      </c>
      <c r="B118" s="28" t="s">
        <v>117</v>
      </c>
      <c r="C118" s="28" t="s">
        <v>118</v>
      </c>
      <c r="D118" s="293" t="s">
        <v>150</v>
      </c>
      <c r="E118" s="57" t="s">
        <v>247</v>
      </c>
      <c r="F118" s="94" t="s">
        <v>669</v>
      </c>
      <c r="G118" s="33" t="s">
        <v>122</v>
      </c>
      <c r="H118" s="33" t="s">
        <v>123</v>
      </c>
      <c r="I118" s="196">
        <v>13</v>
      </c>
      <c r="J118" s="196">
        <v>72</v>
      </c>
      <c r="K118" s="196">
        <v>16</v>
      </c>
      <c r="L118" s="316">
        <v>45444</v>
      </c>
      <c r="M118" s="316">
        <v>45473</v>
      </c>
      <c r="N118" s="294" t="s">
        <v>124</v>
      </c>
      <c r="O118" s="33" t="s">
        <v>125</v>
      </c>
      <c r="P118" s="33" t="s">
        <v>398</v>
      </c>
      <c r="Q118" s="295" t="s">
        <v>644</v>
      </c>
      <c r="R118" s="295" t="s">
        <v>80</v>
      </c>
      <c r="S118" s="293">
        <v>25</v>
      </c>
      <c r="T118" s="65" t="s">
        <v>670</v>
      </c>
      <c r="U118" s="65">
        <v>45384.6979166667</v>
      </c>
      <c r="V118" s="35"/>
      <c r="W118" s="35"/>
      <c r="X118" s="40"/>
      <c r="Y118" s="40"/>
      <c r="Z118" s="38"/>
      <c r="AA118" s="34" t="s">
        <v>671</v>
      </c>
      <c r="AB118" s="34" t="s">
        <v>669</v>
      </c>
      <c r="AC118" s="70" t="s">
        <v>672</v>
      </c>
      <c r="AD118" s="70" t="s">
        <v>673</v>
      </c>
      <c r="AE118" s="72"/>
      <c r="AF118" s="72" t="s">
        <v>132</v>
      </c>
      <c r="AG118" s="70" t="s">
        <v>144</v>
      </c>
    </row>
    <row r="119" ht="409.5" spans="1:33">
      <c r="A119" s="33">
        <v>3008</v>
      </c>
      <c r="B119" s="28" t="s">
        <v>117</v>
      </c>
      <c r="C119" s="28" t="s">
        <v>118</v>
      </c>
      <c r="D119" s="293" t="s">
        <v>150</v>
      </c>
      <c r="E119" s="57" t="s">
        <v>247</v>
      </c>
      <c r="F119" s="312" t="s">
        <v>674</v>
      </c>
      <c r="G119" s="33" t="s">
        <v>122</v>
      </c>
      <c r="H119" s="33" t="s">
        <v>123</v>
      </c>
      <c r="I119" s="196">
        <v>29</v>
      </c>
      <c r="J119" s="196">
        <v>144</v>
      </c>
      <c r="K119" s="196">
        <v>25</v>
      </c>
      <c r="L119" s="316">
        <v>45444</v>
      </c>
      <c r="M119" s="316">
        <v>45473</v>
      </c>
      <c r="N119" s="294" t="s">
        <v>124</v>
      </c>
      <c r="O119" s="33" t="s">
        <v>125</v>
      </c>
      <c r="P119" s="33" t="s">
        <v>398</v>
      </c>
      <c r="Q119" s="295" t="s">
        <v>644</v>
      </c>
      <c r="R119" s="295" t="s">
        <v>80</v>
      </c>
      <c r="S119" s="302">
        <v>47</v>
      </c>
      <c r="T119" s="65" t="s">
        <v>675</v>
      </c>
      <c r="U119" s="65">
        <v>45322.7434259259</v>
      </c>
      <c r="V119" s="35"/>
      <c r="W119" s="35"/>
      <c r="X119" s="40"/>
      <c r="Y119" s="40"/>
      <c r="Z119" s="38"/>
      <c r="AA119" s="34" t="s">
        <v>676</v>
      </c>
      <c r="AB119" s="34" t="s">
        <v>674</v>
      </c>
      <c r="AC119" s="70" t="s">
        <v>677</v>
      </c>
      <c r="AD119" s="70" t="s">
        <v>678</v>
      </c>
      <c r="AE119" s="72"/>
      <c r="AF119" s="72" t="s">
        <v>132</v>
      </c>
      <c r="AG119" s="70" t="s">
        <v>133</v>
      </c>
    </row>
    <row r="120" ht="409.5" spans="1:33">
      <c r="A120" s="33">
        <v>3021</v>
      </c>
      <c r="B120" s="28" t="s">
        <v>117</v>
      </c>
      <c r="C120" s="28" t="s">
        <v>118</v>
      </c>
      <c r="D120" s="293" t="s">
        <v>150</v>
      </c>
      <c r="E120" s="57" t="s">
        <v>247</v>
      </c>
      <c r="F120" s="312" t="s">
        <v>679</v>
      </c>
      <c r="G120" s="33" t="s">
        <v>122</v>
      </c>
      <c r="H120" s="33" t="s">
        <v>123</v>
      </c>
      <c r="I120" s="196">
        <v>0</v>
      </c>
      <c r="J120" s="196">
        <v>0</v>
      </c>
      <c r="K120" s="196">
        <v>2</v>
      </c>
      <c r="L120" s="316">
        <v>45444</v>
      </c>
      <c r="M120" s="316">
        <v>45473</v>
      </c>
      <c r="N120" s="294" t="s">
        <v>124</v>
      </c>
      <c r="O120" s="33" t="s">
        <v>125</v>
      </c>
      <c r="P120" s="33" t="s">
        <v>398</v>
      </c>
      <c r="Q120" s="295" t="s">
        <v>644</v>
      </c>
      <c r="R120" s="295" t="s">
        <v>80</v>
      </c>
      <c r="S120" s="302">
        <v>1</v>
      </c>
      <c r="T120" s="65" t="s">
        <v>680</v>
      </c>
      <c r="U120" s="65">
        <v>45464.6298611111</v>
      </c>
      <c r="V120" s="35"/>
      <c r="W120" s="35"/>
      <c r="X120" s="40"/>
      <c r="Y120" s="40"/>
      <c r="Z120" s="38"/>
      <c r="AA120" s="34" t="s">
        <v>681</v>
      </c>
      <c r="AB120" s="34" t="s">
        <v>679</v>
      </c>
      <c r="AC120" s="70" t="s">
        <v>682</v>
      </c>
      <c r="AD120" s="70" t="s">
        <v>683</v>
      </c>
      <c r="AE120" s="72"/>
      <c r="AF120" s="72" t="s">
        <v>132</v>
      </c>
      <c r="AG120" s="70" t="s">
        <v>425</v>
      </c>
    </row>
    <row r="121" ht="409.5" spans="1:33">
      <c r="A121" s="33">
        <v>3022</v>
      </c>
      <c r="B121" s="28" t="s">
        <v>117</v>
      </c>
      <c r="C121" s="28" t="s">
        <v>118</v>
      </c>
      <c r="D121" s="293" t="s">
        <v>150</v>
      </c>
      <c r="E121" s="57" t="s">
        <v>247</v>
      </c>
      <c r="F121" s="312" t="s">
        <v>684</v>
      </c>
      <c r="G121" s="33" t="s">
        <v>122</v>
      </c>
      <c r="H121" s="33" t="s">
        <v>123</v>
      </c>
      <c r="I121" s="196">
        <v>0</v>
      </c>
      <c r="J121" s="196">
        <v>0</v>
      </c>
      <c r="K121" s="196">
        <v>2</v>
      </c>
      <c r="L121" s="316">
        <v>45444</v>
      </c>
      <c r="M121" s="316">
        <v>45473</v>
      </c>
      <c r="N121" s="294" t="s">
        <v>124</v>
      </c>
      <c r="O121" s="33" t="s">
        <v>125</v>
      </c>
      <c r="P121" s="33" t="s">
        <v>398</v>
      </c>
      <c r="Q121" s="295" t="s">
        <v>644</v>
      </c>
      <c r="R121" s="295" t="s">
        <v>80</v>
      </c>
      <c r="S121" s="302">
        <v>1</v>
      </c>
      <c r="T121" s="65" t="s">
        <v>685</v>
      </c>
      <c r="U121" s="65">
        <v>45464.6298611111</v>
      </c>
      <c r="V121" s="35"/>
      <c r="W121" s="35"/>
      <c r="X121" s="40"/>
      <c r="Y121" s="40"/>
      <c r="Z121" s="38"/>
      <c r="AA121" s="34" t="s">
        <v>686</v>
      </c>
      <c r="AB121" s="34" t="s">
        <v>684</v>
      </c>
      <c r="AC121" s="70" t="s">
        <v>687</v>
      </c>
      <c r="AD121" s="70" t="s">
        <v>683</v>
      </c>
      <c r="AE121" s="72"/>
      <c r="AF121" s="72" t="s">
        <v>132</v>
      </c>
      <c r="AG121" s="70" t="s">
        <v>425</v>
      </c>
    </row>
    <row r="122" ht="409.5" spans="1:33">
      <c r="A122" s="33">
        <v>3023</v>
      </c>
      <c r="B122" s="28" t="s">
        <v>117</v>
      </c>
      <c r="C122" s="28" t="s">
        <v>118</v>
      </c>
      <c r="D122" s="293" t="s">
        <v>150</v>
      </c>
      <c r="E122" s="57" t="s">
        <v>247</v>
      </c>
      <c r="F122" s="313" t="s">
        <v>688</v>
      </c>
      <c r="G122" s="33" t="s">
        <v>122</v>
      </c>
      <c r="H122" s="33" t="s">
        <v>123</v>
      </c>
      <c r="I122" s="196">
        <v>38</v>
      </c>
      <c r="J122" s="196">
        <v>234</v>
      </c>
      <c r="K122" s="196">
        <v>28</v>
      </c>
      <c r="L122" s="316">
        <v>45444</v>
      </c>
      <c r="M122" s="316">
        <v>45473</v>
      </c>
      <c r="N122" s="294" t="s">
        <v>124</v>
      </c>
      <c r="O122" s="33" t="s">
        <v>125</v>
      </c>
      <c r="P122" s="33" t="s">
        <v>398</v>
      </c>
      <c r="Q122" s="295" t="s">
        <v>689</v>
      </c>
      <c r="R122" s="295" t="s">
        <v>80</v>
      </c>
      <c r="S122" s="302">
        <v>77</v>
      </c>
      <c r="T122" s="65" t="s">
        <v>690</v>
      </c>
      <c r="U122" s="65">
        <v>45322.7434259259</v>
      </c>
      <c r="V122" s="35"/>
      <c r="W122" s="35"/>
      <c r="X122" s="40"/>
      <c r="Y122" s="40"/>
      <c r="Z122" s="38"/>
      <c r="AA122" s="34" t="s">
        <v>691</v>
      </c>
      <c r="AB122" s="34" t="s">
        <v>688</v>
      </c>
      <c r="AC122" s="70" t="s">
        <v>692</v>
      </c>
      <c r="AD122" s="70" t="s">
        <v>693</v>
      </c>
      <c r="AE122" s="72"/>
      <c r="AF122" s="72" t="s">
        <v>132</v>
      </c>
      <c r="AG122" s="70" t="s">
        <v>133</v>
      </c>
    </row>
    <row r="123" ht="409.5" spans="1:33">
      <c r="A123" s="33">
        <v>3036</v>
      </c>
      <c r="B123" s="28" t="s">
        <v>117</v>
      </c>
      <c r="C123" s="28" t="s">
        <v>118</v>
      </c>
      <c r="D123" s="293" t="s">
        <v>150</v>
      </c>
      <c r="E123" s="57" t="s">
        <v>247</v>
      </c>
      <c r="F123" s="314" t="s">
        <v>694</v>
      </c>
      <c r="G123" s="33" t="s">
        <v>122</v>
      </c>
      <c r="H123" s="33" t="s">
        <v>123</v>
      </c>
      <c r="I123" s="196">
        <v>8</v>
      </c>
      <c r="J123" s="196">
        <v>33</v>
      </c>
      <c r="K123" s="196">
        <v>7</v>
      </c>
      <c r="L123" s="316">
        <v>45444</v>
      </c>
      <c r="M123" s="316">
        <v>45473</v>
      </c>
      <c r="N123" s="294" t="s">
        <v>124</v>
      </c>
      <c r="O123" s="33" t="s">
        <v>125</v>
      </c>
      <c r="P123" s="33" t="s">
        <v>398</v>
      </c>
      <c r="Q123" s="295" t="s">
        <v>543</v>
      </c>
      <c r="R123" s="295" t="s">
        <v>80</v>
      </c>
      <c r="S123" s="302">
        <v>15</v>
      </c>
      <c r="T123" s="65" t="s">
        <v>695</v>
      </c>
      <c r="U123" s="65">
        <v>45316.6319444444</v>
      </c>
      <c r="V123" s="35"/>
      <c r="W123" s="35"/>
      <c r="X123" s="40"/>
      <c r="Y123" s="40"/>
      <c r="Z123" s="38"/>
      <c r="AA123" s="34" t="s">
        <v>696</v>
      </c>
      <c r="AB123" s="34" t="s">
        <v>694</v>
      </c>
      <c r="AC123" s="70" t="s">
        <v>697</v>
      </c>
      <c r="AD123" s="70" t="s">
        <v>698</v>
      </c>
      <c r="AE123" s="72"/>
      <c r="AF123" s="72" t="s">
        <v>132</v>
      </c>
      <c r="AG123" s="70" t="s">
        <v>133</v>
      </c>
    </row>
    <row r="124" ht="409.5" spans="1:33">
      <c r="A124" s="33">
        <v>3062</v>
      </c>
      <c r="B124" s="28" t="s">
        <v>117</v>
      </c>
      <c r="C124" s="28" t="s">
        <v>118</v>
      </c>
      <c r="D124" s="110" t="s">
        <v>363</v>
      </c>
      <c r="E124" s="57" t="s">
        <v>247</v>
      </c>
      <c r="F124" s="94" t="s">
        <v>699</v>
      </c>
      <c r="G124" s="33" t="s">
        <v>122</v>
      </c>
      <c r="H124" s="33" t="s">
        <v>123</v>
      </c>
      <c r="I124" s="196">
        <v>30</v>
      </c>
      <c r="J124" s="196">
        <v>102</v>
      </c>
      <c r="K124" s="196">
        <v>33</v>
      </c>
      <c r="L124" s="235">
        <v>45444</v>
      </c>
      <c r="M124" s="235">
        <v>45473</v>
      </c>
      <c r="N124" s="33" t="s">
        <v>124</v>
      </c>
      <c r="O124" s="33" t="s">
        <v>125</v>
      </c>
      <c r="P124" s="33" t="s">
        <v>398</v>
      </c>
      <c r="Q124" s="33" t="s">
        <v>700</v>
      </c>
      <c r="R124" s="29" t="s">
        <v>80</v>
      </c>
      <c r="S124" s="33">
        <v>74</v>
      </c>
      <c r="T124" s="65" t="s">
        <v>701</v>
      </c>
      <c r="U124" s="65">
        <v>45307.6805555556</v>
      </c>
      <c r="V124" s="35"/>
      <c r="W124" s="35"/>
      <c r="X124" s="40"/>
      <c r="Y124" s="40"/>
      <c r="Z124" s="38"/>
      <c r="AA124" s="34" t="s">
        <v>702</v>
      </c>
      <c r="AB124" s="34" t="s">
        <v>699</v>
      </c>
      <c r="AC124" s="70" t="s">
        <v>703</v>
      </c>
      <c r="AD124" s="70" t="s">
        <v>704</v>
      </c>
      <c r="AE124" s="72"/>
      <c r="AF124" s="72" t="s">
        <v>132</v>
      </c>
      <c r="AG124" s="70" t="s">
        <v>133</v>
      </c>
    </row>
    <row r="125" ht="409.5" spans="1:33">
      <c r="A125" s="33">
        <v>3075</v>
      </c>
      <c r="B125" s="28" t="s">
        <v>117</v>
      </c>
      <c r="C125" s="28" t="s">
        <v>118</v>
      </c>
      <c r="D125" s="110" t="s">
        <v>363</v>
      </c>
      <c r="E125" s="57" t="s">
        <v>247</v>
      </c>
      <c r="F125" s="94" t="s">
        <v>705</v>
      </c>
      <c r="G125" s="33" t="s">
        <v>122</v>
      </c>
      <c r="H125" s="33" t="s">
        <v>123</v>
      </c>
      <c r="I125" s="196">
        <v>41</v>
      </c>
      <c r="J125" s="196">
        <v>134</v>
      </c>
      <c r="K125" s="196">
        <v>37</v>
      </c>
      <c r="L125" s="235">
        <v>45444</v>
      </c>
      <c r="M125" s="235">
        <v>45473</v>
      </c>
      <c r="N125" s="33" t="s">
        <v>124</v>
      </c>
      <c r="O125" s="33" t="s">
        <v>125</v>
      </c>
      <c r="P125" s="33" t="s">
        <v>398</v>
      </c>
      <c r="Q125" s="33" t="s">
        <v>700</v>
      </c>
      <c r="R125" s="29" t="s">
        <v>80</v>
      </c>
      <c r="S125" s="33">
        <v>74</v>
      </c>
      <c r="T125" s="65" t="s">
        <v>706</v>
      </c>
      <c r="U125" s="65">
        <v>45307.6805555556</v>
      </c>
      <c r="V125" s="35"/>
      <c r="W125" s="35"/>
      <c r="X125" s="40"/>
      <c r="Y125" s="40"/>
      <c r="Z125" s="38"/>
      <c r="AA125" s="34" t="s">
        <v>707</v>
      </c>
      <c r="AB125" s="34" t="s">
        <v>705</v>
      </c>
      <c r="AC125" s="70" t="s">
        <v>708</v>
      </c>
      <c r="AD125" s="70" t="s">
        <v>704</v>
      </c>
      <c r="AE125" s="72"/>
      <c r="AF125" s="72" t="s">
        <v>132</v>
      </c>
      <c r="AG125" s="70" t="s">
        <v>133</v>
      </c>
    </row>
    <row r="126" ht="409.5" spans="1:33">
      <c r="A126" s="33">
        <v>3088</v>
      </c>
      <c r="B126" s="28" t="s">
        <v>117</v>
      </c>
      <c r="C126" s="28" t="s">
        <v>118</v>
      </c>
      <c r="D126" s="110" t="s">
        <v>363</v>
      </c>
      <c r="E126" s="57" t="s">
        <v>157</v>
      </c>
      <c r="F126" s="94" t="s">
        <v>709</v>
      </c>
      <c r="G126" s="33" t="s">
        <v>122</v>
      </c>
      <c r="H126" s="33" t="s">
        <v>123</v>
      </c>
      <c r="I126" s="196">
        <v>16</v>
      </c>
      <c r="J126" s="196">
        <v>81</v>
      </c>
      <c r="K126" s="196">
        <v>22</v>
      </c>
      <c r="L126" s="235">
        <v>45444</v>
      </c>
      <c r="M126" s="235">
        <v>45473</v>
      </c>
      <c r="N126" s="33" t="s">
        <v>124</v>
      </c>
      <c r="O126" s="33" t="s">
        <v>125</v>
      </c>
      <c r="P126" s="33" t="s">
        <v>398</v>
      </c>
      <c r="Q126" s="33" t="s">
        <v>700</v>
      </c>
      <c r="R126" s="29" t="s">
        <v>80</v>
      </c>
      <c r="S126" s="33">
        <v>30</v>
      </c>
      <c r="T126" s="65" t="s">
        <v>710</v>
      </c>
      <c r="U126" s="65">
        <v>45358.6215277778</v>
      </c>
      <c r="V126" s="35"/>
      <c r="W126" s="35"/>
      <c r="X126" s="40"/>
      <c r="Y126" s="40"/>
      <c r="Z126" s="38"/>
      <c r="AA126" s="34" t="s">
        <v>711</v>
      </c>
      <c r="AB126" s="34" t="s">
        <v>709</v>
      </c>
      <c r="AC126" s="70" t="s">
        <v>712</v>
      </c>
      <c r="AD126" s="70" t="s">
        <v>713</v>
      </c>
      <c r="AE126" s="72"/>
      <c r="AF126" s="72" t="s">
        <v>132</v>
      </c>
      <c r="AG126" s="70" t="s">
        <v>163</v>
      </c>
    </row>
    <row r="127" ht="409.5" spans="1:33">
      <c r="A127" s="33">
        <v>3101</v>
      </c>
      <c r="B127" s="28" t="s">
        <v>117</v>
      </c>
      <c r="C127" s="28" t="s">
        <v>118</v>
      </c>
      <c r="D127" s="110" t="s">
        <v>363</v>
      </c>
      <c r="E127" s="57" t="s">
        <v>157</v>
      </c>
      <c r="F127" s="94" t="s">
        <v>714</v>
      </c>
      <c r="G127" s="33" t="s">
        <v>122</v>
      </c>
      <c r="H127" s="33" t="s">
        <v>123</v>
      </c>
      <c r="I127" s="196">
        <v>19</v>
      </c>
      <c r="J127" s="196">
        <v>87</v>
      </c>
      <c r="K127" s="196">
        <v>21</v>
      </c>
      <c r="L127" s="235">
        <v>45444</v>
      </c>
      <c r="M127" s="235">
        <v>45473</v>
      </c>
      <c r="N127" s="33" t="s">
        <v>124</v>
      </c>
      <c r="O127" s="33" t="s">
        <v>125</v>
      </c>
      <c r="P127" s="33" t="s">
        <v>398</v>
      </c>
      <c r="Q127" s="33" t="s">
        <v>700</v>
      </c>
      <c r="R127" s="29" t="s">
        <v>80</v>
      </c>
      <c r="S127" s="33">
        <v>30</v>
      </c>
      <c r="T127" s="65" t="s">
        <v>715</v>
      </c>
      <c r="U127" s="65">
        <v>45308.6993055556</v>
      </c>
      <c r="V127" s="35"/>
      <c r="W127" s="35"/>
      <c r="X127" s="40"/>
      <c r="Y127" s="40"/>
      <c r="Z127" s="38"/>
      <c r="AA127" s="34" t="s">
        <v>716</v>
      </c>
      <c r="AB127" s="34" t="s">
        <v>714</v>
      </c>
      <c r="AC127" s="70" t="s">
        <v>717</v>
      </c>
      <c r="AD127" s="70" t="s">
        <v>713</v>
      </c>
      <c r="AE127" s="72"/>
      <c r="AF127" s="72" t="s">
        <v>132</v>
      </c>
      <c r="AG127" s="70" t="s">
        <v>133</v>
      </c>
    </row>
    <row r="128" ht="409.5" spans="1:33">
      <c r="A128" s="33">
        <v>3114</v>
      </c>
      <c r="B128" s="28" t="s">
        <v>117</v>
      </c>
      <c r="C128" s="28" t="s">
        <v>118</v>
      </c>
      <c r="D128" s="110" t="s">
        <v>363</v>
      </c>
      <c r="E128" s="57" t="s">
        <v>157</v>
      </c>
      <c r="F128" s="94" t="s">
        <v>718</v>
      </c>
      <c r="G128" s="33" t="s">
        <v>122</v>
      </c>
      <c r="H128" s="33" t="s">
        <v>123</v>
      </c>
      <c r="I128" s="196">
        <v>7</v>
      </c>
      <c r="J128" s="196">
        <v>27</v>
      </c>
      <c r="K128" s="196">
        <v>16</v>
      </c>
      <c r="L128" s="235">
        <v>45444</v>
      </c>
      <c r="M128" s="235">
        <v>45473</v>
      </c>
      <c r="N128" s="33" t="s">
        <v>124</v>
      </c>
      <c r="O128" s="33" t="s">
        <v>125</v>
      </c>
      <c r="P128" s="33" t="s">
        <v>398</v>
      </c>
      <c r="Q128" s="33" t="s">
        <v>700</v>
      </c>
      <c r="R128" s="29" t="s">
        <v>80</v>
      </c>
      <c r="S128" s="33">
        <v>18</v>
      </c>
      <c r="T128" s="65" t="s">
        <v>719</v>
      </c>
      <c r="U128" s="65">
        <v>45367.6944444444</v>
      </c>
      <c r="V128" s="35"/>
      <c r="W128" s="35"/>
      <c r="X128" s="40"/>
      <c r="Y128" s="40"/>
      <c r="Z128" s="38"/>
      <c r="AA128" s="34" t="s">
        <v>720</v>
      </c>
      <c r="AB128" s="34" t="s">
        <v>718</v>
      </c>
      <c r="AC128" s="70" t="s">
        <v>721</v>
      </c>
      <c r="AD128" s="70" t="s">
        <v>722</v>
      </c>
      <c r="AE128" s="72"/>
      <c r="AF128" s="72" t="s">
        <v>132</v>
      </c>
      <c r="AG128" s="70" t="s">
        <v>163</v>
      </c>
    </row>
    <row r="129" ht="409.5" spans="1:33">
      <c r="A129" s="33">
        <v>3115</v>
      </c>
      <c r="B129" s="28" t="s">
        <v>117</v>
      </c>
      <c r="C129" s="28" t="s">
        <v>118</v>
      </c>
      <c r="D129" s="110" t="s">
        <v>363</v>
      </c>
      <c r="E129" s="57" t="s">
        <v>157</v>
      </c>
      <c r="F129" s="94" t="s">
        <v>723</v>
      </c>
      <c r="G129" s="33" t="s">
        <v>122</v>
      </c>
      <c r="H129" s="33" t="s">
        <v>123</v>
      </c>
      <c r="I129" s="196">
        <v>12</v>
      </c>
      <c r="J129" s="196">
        <v>42</v>
      </c>
      <c r="K129" s="196">
        <v>16</v>
      </c>
      <c r="L129" s="235">
        <v>45444</v>
      </c>
      <c r="M129" s="235">
        <v>45473</v>
      </c>
      <c r="N129" s="33" t="s">
        <v>124</v>
      </c>
      <c r="O129" s="33" t="s">
        <v>125</v>
      </c>
      <c r="P129" s="33" t="s">
        <v>398</v>
      </c>
      <c r="Q129" s="33" t="s">
        <v>724</v>
      </c>
      <c r="R129" s="29" t="s">
        <v>80</v>
      </c>
      <c r="S129" s="33">
        <v>18</v>
      </c>
      <c r="T129" s="65" t="s">
        <v>719</v>
      </c>
      <c r="U129" s="65">
        <v>45367.6944444444</v>
      </c>
      <c r="V129" s="35"/>
      <c r="W129" s="35"/>
      <c r="X129" s="40"/>
      <c r="Y129" s="40"/>
      <c r="Z129" s="38"/>
      <c r="AA129" s="34" t="s">
        <v>720</v>
      </c>
      <c r="AB129" s="34" t="s">
        <v>723</v>
      </c>
      <c r="AC129" s="70" t="s">
        <v>721</v>
      </c>
      <c r="AD129" s="70" t="s">
        <v>722</v>
      </c>
      <c r="AE129" s="72"/>
      <c r="AF129" s="72" t="s">
        <v>132</v>
      </c>
      <c r="AG129" s="70" t="s">
        <v>163</v>
      </c>
    </row>
    <row r="130" ht="409.5" spans="1:33">
      <c r="A130" s="33">
        <v>3116</v>
      </c>
      <c r="B130" s="28" t="s">
        <v>117</v>
      </c>
      <c r="C130" s="28" t="s">
        <v>118</v>
      </c>
      <c r="D130" s="110" t="s">
        <v>363</v>
      </c>
      <c r="E130" s="54" t="s">
        <v>412</v>
      </c>
      <c r="F130" s="94" t="s">
        <v>725</v>
      </c>
      <c r="G130" s="33" t="s">
        <v>122</v>
      </c>
      <c r="H130" s="33" t="s">
        <v>123</v>
      </c>
      <c r="I130" s="196">
        <v>14</v>
      </c>
      <c r="J130" s="196">
        <v>87</v>
      </c>
      <c r="K130" s="196">
        <v>9</v>
      </c>
      <c r="L130" s="235">
        <v>45444</v>
      </c>
      <c r="M130" s="235">
        <v>45473</v>
      </c>
      <c r="N130" s="33" t="s">
        <v>124</v>
      </c>
      <c r="O130" s="33" t="s">
        <v>125</v>
      </c>
      <c r="P130" s="33" t="s">
        <v>398</v>
      </c>
      <c r="Q130" s="33" t="s">
        <v>700</v>
      </c>
      <c r="R130" s="29" t="s">
        <v>80</v>
      </c>
      <c r="S130" s="33">
        <v>23</v>
      </c>
      <c r="T130" s="65" t="s">
        <v>726</v>
      </c>
      <c r="U130" s="65">
        <v>45358.6215277778</v>
      </c>
      <c r="V130" s="35"/>
      <c r="W130" s="35"/>
      <c r="X130" s="40"/>
      <c r="Y130" s="40"/>
      <c r="Z130" s="38"/>
      <c r="AA130" s="34" t="s">
        <v>727</v>
      </c>
      <c r="AB130" s="34" t="s">
        <v>725</v>
      </c>
      <c r="AC130" s="70" t="s">
        <v>728</v>
      </c>
      <c r="AD130" s="70" t="s">
        <v>729</v>
      </c>
      <c r="AE130" s="72"/>
      <c r="AF130" s="72" t="s">
        <v>132</v>
      </c>
      <c r="AG130" s="70" t="s">
        <v>163</v>
      </c>
    </row>
    <row r="131" ht="409.5" spans="1:33">
      <c r="A131" s="33">
        <v>3129</v>
      </c>
      <c r="B131" s="28" t="s">
        <v>117</v>
      </c>
      <c r="C131" s="28" t="s">
        <v>118</v>
      </c>
      <c r="D131" s="110" t="s">
        <v>363</v>
      </c>
      <c r="E131" s="54" t="s">
        <v>412</v>
      </c>
      <c r="F131" s="94" t="s">
        <v>730</v>
      </c>
      <c r="G131" s="33" t="s">
        <v>122</v>
      </c>
      <c r="H131" s="33" t="s">
        <v>123</v>
      </c>
      <c r="I131" s="196">
        <v>14</v>
      </c>
      <c r="J131" s="196">
        <v>87</v>
      </c>
      <c r="K131" s="196">
        <v>9</v>
      </c>
      <c r="L131" s="235">
        <v>45444</v>
      </c>
      <c r="M131" s="235">
        <v>45473</v>
      </c>
      <c r="N131" s="33" t="s">
        <v>124</v>
      </c>
      <c r="O131" s="33" t="s">
        <v>125</v>
      </c>
      <c r="P131" s="33" t="s">
        <v>398</v>
      </c>
      <c r="Q131" s="33" t="s">
        <v>700</v>
      </c>
      <c r="R131" s="29" t="s">
        <v>80</v>
      </c>
      <c r="S131" s="33">
        <v>23</v>
      </c>
      <c r="T131" s="65" t="s">
        <v>731</v>
      </c>
      <c r="U131" s="65">
        <v>45308.6993055556</v>
      </c>
      <c r="V131" s="35"/>
      <c r="W131" s="35"/>
      <c r="X131" s="40"/>
      <c r="Y131" s="40"/>
      <c r="Z131" s="38"/>
      <c r="AA131" s="34" t="s">
        <v>732</v>
      </c>
      <c r="AB131" s="34" t="s">
        <v>730</v>
      </c>
      <c r="AC131" s="70" t="s">
        <v>733</v>
      </c>
      <c r="AD131" s="70" t="s">
        <v>729</v>
      </c>
      <c r="AE131" s="72"/>
      <c r="AF131" s="72" t="s">
        <v>132</v>
      </c>
      <c r="AG131" s="70" t="s">
        <v>133</v>
      </c>
    </row>
    <row r="132" ht="409.5" spans="1:33">
      <c r="A132" s="33">
        <v>3142</v>
      </c>
      <c r="B132" s="28" t="s">
        <v>117</v>
      </c>
      <c r="C132" s="28" t="s">
        <v>118</v>
      </c>
      <c r="D132" s="110" t="s">
        <v>363</v>
      </c>
      <c r="E132" s="57" t="s">
        <v>247</v>
      </c>
      <c r="F132" s="94" t="s">
        <v>734</v>
      </c>
      <c r="G132" s="33" t="s">
        <v>122</v>
      </c>
      <c r="H132" s="33" t="s">
        <v>123</v>
      </c>
      <c r="I132" s="196">
        <v>18</v>
      </c>
      <c r="J132" s="196">
        <v>92</v>
      </c>
      <c r="K132" s="196">
        <v>19</v>
      </c>
      <c r="L132" s="235">
        <v>45444</v>
      </c>
      <c r="M132" s="235">
        <v>45473</v>
      </c>
      <c r="N132" s="33" t="s">
        <v>124</v>
      </c>
      <c r="O132" s="33" t="s">
        <v>125</v>
      </c>
      <c r="P132" s="33" t="s">
        <v>398</v>
      </c>
      <c r="Q132" s="33" t="s">
        <v>700</v>
      </c>
      <c r="R132" s="29" t="s">
        <v>80</v>
      </c>
      <c r="S132" s="33">
        <v>37</v>
      </c>
      <c r="T132" s="65" t="s">
        <v>735</v>
      </c>
      <c r="U132" s="65">
        <v>45320.6895833333</v>
      </c>
      <c r="V132" s="35"/>
      <c r="W132" s="35"/>
      <c r="X132" s="40"/>
      <c r="Y132" s="40"/>
      <c r="Z132" s="38"/>
      <c r="AA132" s="34" t="s">
        <v>736</v>
      </c>
      <c r="AB132" s="34" t="s">
        <v>734</v>
      </c>
      <c r="AC132" s="70" t="s">
        <v>737</v>
      </c>
      <c r="AD132" s="70" t="s">
        <v>738</v>
      </c>
      <c r="AE132" s="72"/>
      <c r="AF132" s="72" t="s">
        <v>132</v>
      </c>
      <c r="AG132" s="70" t="s">
        <v>133</v>
      </c>
    </row>
    <row r="133" ht="409.5" spans="1:33">
      <c r="A133" s="33">
        <v>3179</v>
      </c>
      <c r="B133" s="28" t="s">
        <v>117</v>
      </c>
      <c r="C133" s="28" t="s">
        <v>118</v>
      </c>
      <c r="D133" s="110" t="s">
        <v>150</v>
      </c>
      <c r="E133" s="54" t="s">
        <v>412</v>
      </c>
      <c r="F133" s="94" t="s">
        <v>739</v>
      </c>
      <c r="G133" s="33" t="s">
        <v>122</v>
      </c>
      <c r="H133" s="33" t="s">
        <v>123</v>
      </c>
      <c r="I133" s="196">
        <v>24</v>
      </c>
      <c r="J133" s="196">
        <v>90</v>
      </c>
      <c r="K133" s="196">
        <v>39</v>
      </c>
      <c r="L133" s="235">
        <v>45444</v>
      </c>
      <c r="M133" s="235">
        <v>45473</v>
      </c>
      <c r="N133" s="33" t="s">
        <v>124</v>
      </c>
      <c r="O133" s="33" t="s">
        <v>125</v>
      </c>
      <c r="P133" s="33" t="s">
        <v>398</v>
      </c>
      <c r="Q133" s="29" t="s">
        <v>740</v>
      </c>
      <c r="R133" s="29" t="s">
        <v>80</v>
      </c>
      <c r="S133" s="33">
        <v>56</v>
      </c>
      <c r="T133" s="65" t="s">
        <v>741</v>
      </c>
      <c r="U133" s="65">
        <v>45320.6895833333</v>
      </c>
      <c r="V133" s="35"/>
      <c r="W133" s="35"/>
      <c r="X133" s="40"/>
      <c r="Y133" s="40"/>
      <c r="Z133" s="38"/>
      <c r="AA133" s="34" t="s">
        <v>742</v>
      </c>
      <c r="AB133" s="34" t="s">
        <v>739</v>
      </c>
      <c r="AC133" s="70" t="s">
        <v>743</v>
      </c>
      <c r="AD133" s="70" t="s">
        <v>744</v>
      </c>
      <c r="AE133" s="72"/>
      <c r="AF133" s="72" t="s">
        <v>132</v>
      </c>
      <c r="AG133" s="70" t="s">
        <v>133</v>
      </c>
    </row>
    <row r="134" ht="409.5" spans="1:33">
      <c r="A134" s="33">
        <v>3216</v>
      </c>
      <c r="B134" s="28" t="s">
        <v>117</v>
      </c>
      <c r="C134" s="28" t="s">
        <v>118</v>
      </c>
      <c r="D134" s="110" t="s">
        <v>150</v>
      </c>
      <c r="E134" s="54" t="s">
        <v>412</v>
      </c>
      <c r="F134" s="94" t="s">
        <v>745</v>
      </c>
      <c r="G134" s="33" t="s">
        <v>122</v>
      </c>
      <c r="H134" s="33" t="s">
        <v>123</v>
      </c>
      <c r="I134" s="196">
        <v>0</v>
      </c>
      <c r="J134" s="196">
        <v>0</v>
      </c>
      <c r="K134" s="196">
        <v>6</v>
      </c>
      <c r="L134" s="235">
        <v>45444</v>
      </c>
      <c r="M134" s="235">
        <v>45473</v>
      </c>
      <c r="N134" s="33" t="s">
        <v>124</v>
      </c>
      <c r="O134" s="33" t="s">
        <v>125</v>
      </c>
      <c r="P134" s="33" t="s">
        <v>398</v>
      </c>
      <c r="Q134" s="29" t="s">
        <v>740</v>
      </c>
      <c r="R134" s="29" t="s">
        <v>80</v>
      </c>
      <c r="S134" s="33">
        <v>6</v>
      </c>
      <c r="T134" s="65" t="s">
        <v>746</v>
      </c>
      <c r="U134" s="65">
        <v>45384.6597222222</v>
      </c>
      <c r="V134" s="35"/>
      <c r="W134" s="35"/>
      <c r="X134" s="40"/>
      <c r="Y134" s="40"/>
      <c r="Z134" s="38"/>
      <c r="AA134" s="34" t="s">
        <v>747</v>
      </c>
      <c r="AB134" s="34" t="s">
        <v>745</v>
      </c>
      <c r="AC134" s="70" t="s">
        <v>748</v>
      </c>
      <c r="AD134" s="70" t="s">
        <v>749</v>
      </c>
      <c r="AE134" s="72"/>
      <c r="AF134" s="72" t="s">
        <v>132</v>
      </c>
      <c r="AG134" s="70" t="s">
        <v>144</v>
      </c>
    </row>
    <row r="135" ht="409.5" spans="1:33">
      <c r="A135" s="33">
        <v>3217</v>
      </c>
      <c r="B135" s="28" t="s">
        <v>117</v>
      </c>
      <c r="C135" s="28" t="s">
        <v>118</v>
      </c>
      <c r="D135" s="110" t="s">
        <v>150</v>
      </c>
      <c r="E135" s="54" t="s">
        <v>412</v>
      </c>
      <c r="F135" s="94" t="s">
        <v>750</v>
      </c>
      <c r="G135" s="33" t="s">
        <v>122</v>
      </c>
      <c r="H135" s="33" t="s">
        <v>123</v>
      </c>
      <c r="I135" s="196">
        <v>38</v>
      </c>
      <c r="J135" s="196">
        <v>165</v>
      </c>
      <c r="K135" s="196">
        <v>48</v>
      </c>
      <c r="L135" s="235">
        <v>45444</v>
      </c>
      <c r="M135" s="235">
        <v>45473</v>
      </c>
      <c r="N135" s="33" t="s">
        <v>124</v>
      </c>
      <c r="O135" s="33" t="s">
        <v>125</v>
      </c>
      <c r="P135" s="33" t="s">
        <v>398</v>
      </c>
      <c r="Q135" s="33" t="s">
        <v>751</v>
      </c>
      <c r="R135" s="29" t="s">
        <v>80</v>
      </c>
      <c r="S135" s="33">
        <v>76</v>
      </c>
      <c r="T135" s="65" t="s">
        <v>752</v>
      </c>
      <c r="U135" s="65">
        <v>45320.6895833333</v>
      </c>
      <c r="V135" s="35"/>
      <c r="W135" s="35"/>
      <c r="X135" s="40"/>
      <c r="Y135" s="40"/>
      <c r="Z135" s="38"/>
      <c r="AA135" s="34" t="s">
        <v>753</v>
      </c>
      <c r="AB135" s="34" t="s">
        <v>750</v>
      </c>
      <c r="AC135" s="70" t="s">
        <v>754</v>
      </c>
      <c r="AD135" s="70" t="s">
        <v>755</v>
      </c>
      <c r="AE135" s="72"/>
      <c r="AF135" s="72" t="s">
        <v>132</v>
      </c>
      <c r="AG135" s="70" t="s">
        <v>133</v>
      </c>
    </row>
    <row r="136" ht="351" spans="1:33">
      <c r="A136" s="33">
        <v>3254</v>
      </c>
      <c r="B136" s="28" t="s">
        <v>117</v>
      </c>
      <c r="C136" s="28" t="s">
        <v>118</v>
      </c>
      <c r="D136" s="110" t="s">
        <v>150</v>
      </c>
      <c r="E136" s="54" t="s">
        <v>412</v>
      </c>
      <c r="F136" s="94" t="s">
        <v>756</v>
      </c>
      <c r="G136" s="33" t="s">
        <v>122</v>
      </c>
      <c r="H136" s="33" t="s">
        <v>123</v>
      </c>
      <c r="I136" s="196">
        <v>9</v>
      </c>
      <c r="J136" s="196">
        <v>42</v>
      </c>
      <c r="K136" s="196">
        <v>8</v>
      </c>
      <c r="L136" s="235">
        <v>45444</v>
      </c>
      <c r="M136" s="235">
        <v>45473</v>
      </c>
      <c r="N136" s="33" t="s">
        <v>124</v>
      </c>
      <c r="O136" s="33" t="s">
        <v>125</v>
      </c>
      <c r="P136" s="33" t="s">
        <v>398</v>
      </c>
      <c r="Q136" s="29" t="s">
        <v>757</v>
      </c>
      <c r="R136" s="29" t="s">
        <v>80</v>
      </c>
      <c r="S136" s="33">
        <v>12</v>
      </c>
      <c r="T136" s="65">
        <v>45471.3618055556</v>
      </c>
      <c r="U136" s="65">
        <v>45471.7375</v>
      </c>
      <c r="V136" s="35"/>
      <c r="W136" s="35"/>
      <c r="X136" s="40"/>
      <c r="Y136" s="40"/>
      <c r="Z136" s="38"/>
      <c r="AA136" s="34" t="s">
        <v>758</v>
      </c>
      <c r="AB136" s="34" t="s">
        <v>756</v>
      </c>
      <c r="AC136" s="70" t="s">
        <v>759</v>
      </c>
      <c r="AD136" s="70" t="s">
        <v>760</v>
      </c>
      <c r="AE136" s="72"/>
      <c r="AF136" s="72" t="s">
        <v>132</v>
      </c>
      <c r="AG136" s="70" t="s">
        <v>425</v>
      </c>
    </row>
    <row r="137" ht="409.5" spans="1:33">
      <c r="A137" s="33">
        <v>3255</v>
      </c>
      <c r="B137" s="28" t="s">
        <v>117</v>
      </c>
      <c r="C137" s="28" t="s">
        <v>118</v>
      </c>
      <c r="D137" s="110" t="s">
        <v>150</v>
      </c>
      <c r="E137" s="57" t="s">
        <v>157</v>
      </c>
      <c r="F137" s="94" t="s">
        <v>761</v>
      </c>
      <c r="G137" s="33" t="s">
        <v>122</v>
      </c>
      <c r="H137" s="33" t="s">
        <v>123</v>
      </c>
      <c r="I137" s="196">
        <v>3</v>
      </c>
      <c r="J137" s="196">
        <v>18</v>
      </c>
      <c r="K137" s="196">
        <v>4</v>
      </c>
      <c r="L137" s="235">
        <v>45444</v>
      </c>
      <c r="M137" s="235">
        <v>45473</v>
      </c>
      <c r="N137" s="33" t="s">
        <v>124</v>
      </c>
      <c r="O137" s="33" t="s">
        <v>125</v>
      </c>
      <c r="P137" s="33" t="s">
        <v>398</v>
      </c>
      <c r="Q137" s="29" t="s">
        <v>740</v>
      </c>
      <c r="R137" s="29" t="s">
        <v>80</v>
      </c>
      <c r="S137" s="33">
        <v>8</v>
      </c>
      <c r="T137" s="65" t="s">
        <v>762</v>
      </c>
      <c r="U137" s="65">
        <v>45456.7097222222</v>
      </c>
      <c r="V137" s="35"/>
      <c r="W137" s="35"/>
      <c r="X137" s="40"/>
      <c r="Y137" s="40"/>
      <c r="Z137" s="38"/>
      <c r="AA137" s="34" t="s">
        <v>763</v>
      </c>
      <c r="AB137" s="34" t="s">
        <v>761</v>
      </c>
      <c r="AC137" s="70" t="s">
        <v>764</v>
      </c>
      <c r="AD137" s="70" t="s">
        <v>765</v>
      </c>
      <c r="AE137" s="72"/>
      <c r="AF137" s="72" t="s">
        <v>132</v>
      </c>
      <c r="AG137" s="70" t="s">
        <v>425</v>
      </c>
    </row>
    <row r="138" ht="409.5" spans="1:33">
      <c r="A138" s="33">
        <v>3256</v>
      </c>
      <c r="B138" s="28" t="s">
        <v>117</v>
      </c>
      <c r="C138" s="28" t="s">
        <v>118</v>
      </c>
      <c r="D138" s="110" t="s">
        <v>150</v>
      </c>
      <c r="E138" s="54" t="s">
        <v>412</v>
      </c>
      <c r="F138" s="94" t="s">
        <v>766</v>
      </c>
      <c r="G138" s="33" t="s">
        <v>122</v>
      </c>
      <c r="H138" s="33" t="s">
        <v>123</v>
      </c>
      <c r="I138" s="196">
        <v>12</v>
      </c>
      <c r="J138" s="196">
        <v>65</v>
      </c>
      <c r="K138" s="196">
        <v>18</v>
      </c>
      <c r="L138" s="235">
        <v>45444</v>
      </c>
      <c r="M138" s="235">
        <v>45473</v>
      </c>
      <c r="N138" s="33" t="s">
        <v>124</v>
      </c>
      <c r="O138" s="33" t="s">
        <v>125</v>
      </c>
      <c r="P138" s="33" t="s">
        <v>398</v>
      </c>
      <c r="Q138" s="29" t="s">
        <v>757</v>
      </c>
      <c r="R138" s="29" t="s">
        <v>80</v>
      </c>
      <c r="S138" s="304">
        <v>24</v>
      </c>
      <c r="T138" s="65" t="s">
        <v>767</v>
      </c>
      <c r="U138" s="65">
        <v>45308.6993055556</v>
      </c>
      <c r="V138" s="35"/>
      <c r="W138" s="35"/>
      <c r="X138" s="40"/>
      <c r="Y138" s="40"/>
      <c r="Z138" s="38"/>
      <c r="AA138" s="34" t="s">
        <v>768</v>
      </c>
      <c r="AB138" s="34" t="s">
        <v>766</v>
      </c>
      <c r="AC138" s="70" t="s">
        <v>769</v>
      </c>
      <c r="AD138" s="70" t="s">
        <v>770</v>
      </c>
      <c r="AE138" s="72"/>
      <c r="AF138" s="72" t="s">
        <v>132</v>
      </c>
      <c r="AG138" s="70" t="s">
        <v>133</v>
      </c>
    </row>
    <row r="139" ht="409.5" spans="1:33">
      <c r="A139" s="33">
        <v>3269</v>
      </c>
      <c r="B139" s="28" t="s">
        <v>117</v>
      </c>
      <c r="C139" s="28" t="s">
        <v>118</v>
      </c>
      <c r="D139" s="110" t="s">
        <v>150</v>
      </c>
      <c r="E139" s="57" t="s">
        <v>247</v>
      </c>
      <c r="F139" s="94" t="s">
        <v>771</v>
      </c>
      <c r="G139" s="33" t="s">
        <v>122</v>
      </c>
      <c r="H139" s="33" t="s">
        <v>123</v>
      </c>
      <c r="I139" s="196">
        <v>6</v>
      </c>
      <c r="J139" s="196">
        <v>34</v>
      </c>
      <c r="K139" s="196">
        <v>15</v>
      </c>
      <c r="L139" s="235">
        <v>45444</v>
      </c>
      <c r="M139" s="235">
        <v>45473</v>
      </c>
      <c r="N139" s="33" t="s">
        <v>124</v>
      </c>
      <c r="O139" s="33" t="s">
        <v>125</v>
      </c>
      <c r="P139" s="33" t="s">
        <v>398</v>
      </c>
      <c r="Q139" s="29" t="s">
        <v>757</v>
      </c>
      <c r="R139" s="29" t="s">
        <v>80</v>
      </c>
      <c r="S139" s="33">
        <v>16</v>
      </c>
      <c r="T139" s="65" t="s">
        <v>772</v>
      </c>
      <c r="U139" s="65">
        <v>45471.6888888889</v>
      </c>
      <c r="V139" s="35"/>
      <c r="W139" s="35"/>
      <c r="X139" s="40"/>
      <c r="Y139" s="40"/>
      <c r="Z139" s="38"/>
      <c r="AA139" s="34" t="s">
        <v>773</v>
      </c>
      <c r="AB139" s="34" t="s">
        <v>771</v>
      </c>
      <c r="AC139" s="70" t="s">
        <v>774</v>
      </c>
      <c r="AD139" s="70" t="s">
        <v>775</v>
      </c>
      <c r="AE139" s="72"/>
      <c r="AF139" s="72" t="s">
        <v>132</v>
      </c>
      <c r="AG139" s="70" t="s">
        <v>425</v>
      </c>
    </row>
    <row r="140" ht="409.5" spans="1:33">
      <c r="A140" s="33">
        <v>3270</v>
      </c>
      <c r="B140" s="28" t="s">
        <v>117</v>
      </c>
      <c r="C140" s="28" t="s">
        <v>118</v>
      </c>
      <c r="D140" s="110" t="s">
        <v>150</v>
      </c>
      <c r="E140" s="54" t="s">
        <v>157</v>
      </c>
      <c r="F140" s="94" t="s">
        <v>776</v>
      </c>
      <c r="G140" s="33" t="s">
        <v>122</v>
      </c>
      <c r="H140" s="33" t="s">
        <v>123</v>
      </c>
      <c r="I140" s="196">
        <v>12</v>
      </c>
      <c r="J140" s="196">
        <v>69</v>
      </c>
      <c r="K140" s="196">
        <v>23</v>
      </c>
      <c r="L140" s="235">
        <v>45444</v>
      </c>
      <c r="M140" s="235">
        <v>45473</v>
      </c>
      <c r="N140" s="33" t="s">
        <v>124</v>
      </c>
      <c r="O140" s="33" t="s">
        <v>125</v>
      </c>
      <c r="P140" s="33" t="s">
        <v>398</v>
      </c>
      <c r="Q140" s="29" t="s">
        <v>757</v>
      </c>
      <c r="R140" s="29" t="s">
        <v>80</v>
      </c>
      <c r="S140" s="33">
        <v>32</v>
      </c>
      <c r="T140" s="65" t="s">
        <v>777</v>
      </c>
      <c r="U140" s="65">
        <v>45308.6993055556</v>
      </c>
      <c r="V140" s="35"/>
      <c r="W140" s="35"/>
      <c r="X140" s="40"/>
      <c r="Y140" s="40"/>
      <c r="Z140" s="38"/>
      <c r="AA140" s="34" t="s">
        <v>778</v>
      </c>
      <c r="AB140" s="34" t="s">
        <v>776</v>
      </c>
      <c r="AC140" s="70" t="s">
        <v>779</v>
      </c>
      <c r="AD140" s="70" t="s">
        <v>713</v>
      </c>
      <c r="AE140" s="72"/>
      <c r="AF140" s="72" t="s">
        <v>132</v>
      </c>
      <c r="AG140" s="70" t="s">
        <v>133</v>
      </c>
    </row>
    <row r="141" ht="409.5" spans="1:33">
      <c r="A141" s="33">
        <v>3283</v>
      </c>
      <c r="B141" s="28" t="s">
        <v>117</v>
      </c>
      <c r="C141" s="28" t="s">
        <v>118</v>
      </c>
      <c r="D141" s="110" t="s">
        <v>150</v>
      </c>
      <c r="E141" s="54" t="s">
        <v>157</v>
      </c>
      <c r="F141" s="94" t="s">
        <v>780</v>
      </c>
      <c r="G141" s="33" t="s">
        <v>122</v>
      </c>
      <c r="H141" s="33" t="s">
        <v>123</v>
      </c>
      <c r="I141" s="196">
        <v>4</v>
      </c>
      <c r="J141" s="196">
        <v>24</v>
      </c>
      <c r="K141" s="196">
        <v>6</v>
      </c>
      <c r="L141" s="235">
        <v>45444</v>
      </c>
      <c r="M141" s="235">
        <v>45473</v>
      </c>
      <c r="N141" s="33" t="s">
        <v>124</v>
      </c>
      <c r="O141" s="33" t="s">
        <v>125</v>
      </c>
      <c r="P141" s="33" t="s">
        <v>398</v>
      </c>
      <c r="Q141" s="29" t="s">
        <v>757</v>
      </c>
      <c r="R141" s="29" t="s">
        <v>80</v>
      </c>
      <c r="S141" s="33">
        <v>10</v>
      </c>
      <c r="T141" s="65" t="s">
        <v>781</v>
      </c>
      <c r="U141" s="65">
        <v>45471.6888888889</v>
      </c>
      <c r="V141" s="35"/>
      <c r="W141" s="35"/>
      <c r="X141" s="40"/>
      <c r="Y141" s="40"/>
      <c r="Z141" s="38"/>
      <c r="AA141" s="34" t="s">
        <v>782</v>
      </c>
      <c r="AB141" s="34" t="s">
        <v>780</v>
      </c>
      <c r="AC141" s="70" t="s">
        <v>783</v>
      </c>
      <c r="AD141" s="70" t="s">
        <v>775</v>
      </c>
      <c r="AE141" s="72"/>
      <c r="AF141" s="72" t="s">
        <v>132</v>
      </c>
      <c r="AG141" s="70" t="s">
        <v>425</v>
      </c>
    </row>
    <row r="142" ht="409.5" spans="1:33">
      <c r="A142" s="33">
        <v>3284</v>
      </c>
      <c r="B142" s="28" t="s">
        <v>117</v>
      </c>
      <c r="C142" s="28" t="s">
        <v>118</v>
      </c>
      <c r="D142" s="110" t="s">
        <v>150</v>
      </c>
      <c r="E142" s="54" t="s">
        <v>157</v>
      </c>
      <c r="F142" s="94" t="s">
        <v>784</v>
      </c>
      <c r="G142" s="33" t="s">
        <v>122</v>
      </c>
      <c r="H142" s="33" t="s">
        <v>123</v>
      </c>
      <c r="I142" s="196">
        <v>11</v>
      </c>
      <c r="J142" s="196">
        <v>63</v>
      </c>
      <c r="K142" s="196">
        <v>6</v>
      </c>
      <c r="L142" s="235">
        <v>45444</v>
      </c>
      <c r="M142" s="235">
        <v>45473</v>
      </c>
      <c r="N142" s="33" t="s">
        <v>124</v>
      </c>
      <c r="O142" s="33" t="s">
        <v>125</v>
      </c>
      <c r="P142" s="33" t="s">
        <v>398</v>
      </c>
      <c r="Q142" s="29" t="s">
        <v>757</v>
      </c>
      <c r="R142" s="29" t="s">
        <v>80</v>
      </c>
      <c r="S142" s="33">
        <v>16</v>
      </c>
      <c r="T142" s="65" t="s">
        <v>785</v>
      </c>
      <c r="U142" s="65">
        <v>45471.7375</v>
      </c>
      <c r="V142" s="35"/>
      <c r="W142" s="35"/>
      <c r="X142" s="40"/>
      <c r="Y142" s="40"/>
      <c r="Z142" s="38"/>
      <c r="AA142" s="34" t="s">
        <v>786</v>
      </c>
      <c r="AB142" s="34" t="s">
        <v>784</v>
      </c>
      <c r="AC142" s="70" t="s">
        <v>787</v>
      </c>
      <c r="AD142" s="70" t="s">
        <v>788</v>
      </c>
      <c r="AE142" s="72"/>
      <c r="AF142" s="72" t="s">
        <v>132</v>
      </c>
      <c r="AG142" s="70" t="s">
        <v>425</v>
      </c>
    </row>
    <row r="143" ht="409.5" spans="1:33">
      <c r="A143" s="33">
        <v>3285</v>
      </c>
      <c r="B143" s="28" t="s">
        <v>117</v>
      </c>
      <c r="C143" s="28" t="s">
        <v>118</v>
      </c>
      <c r="D143" s="110" t="s">
        <v>150</v>
      </c>
      <c r="E143" s="54" t="s">
        <v>157</v>
      </c>
      <c r="F143" s="94" t="s">
        <v>789</v>
      </c>
      <c r="G143" s="33" t="s">
        <v>122</v>
      </c>
      <c r="H143" s="33" t="s">
        <v>123</v>
      </c>
      <c r="I143" s="196">
        <v>9</v>
      </c>
      <c r="J143" s="196">
        <v>42</v>
      </c>
      <c r="K143" s="196">
        <v>7</v>
      </c>
      <c r="L143" s="235">
        <v>45444</v>
      </c>
      <c r="M143" s="235">
        <v>45473</v>
      </c>
      <c r="N143" s="33" t="s">
        <v>124</v>
      </c>
      <c r="O143" s="33" t="s">
        <v>125</v>
      </c>
      <c r="P143" s="33" t="s">
        <v>398</v>
      </c>
      <c r="Q143" s="29" t="s">
        <v>757</v>
      </c>
      <c r="R143" s="29" t="s">
        <v>80</v>
      </c>
      <c r="S143" s="33">
        <v>12</v>
      </c>
      <c r="T143" s="65" t="s">
        <v>785</v>
      </c>
      <c r="U143" s="65">
        <v>45471.7375</v>
      </c>
      <c r="V143" s="35"/>
      <c r="W143" s="35"/>
      <c r="X143" s="40"/>
      <c r="Y143" s="40"/>
      <c r="Z143" s="38"/>
      <c r="AA143" s="34" t="s">
        <v>786</v>
      </c>
      <c r="AB143" s="34" t="s">
        <v>789</v>
      </c>
      <c r="AC143" s="70" t="s">
        <v>787</v>
      </c>
      <c r="AD143" s="70" t="s">
        <v>788</v>
      </c>
      <c r="AE143" s="72"/>
      <c r="AF143" s="72" t="s">
        <v>132</v>
      </c>
      <c r="AG143" s="70" t="s">
        <v>425</v>
      </c>
    </row>
    <row r="144" ht="409.5" spans="1:33">
      <c r="A144" s="33">
        <v>3286</v>
      </c>
      <c r="B144" s="28" t="s">
        <v>117</v>
      </c>
      <c r="C144" s="28" t="s">
        <v>118</v>
      </c>
      <c r="D144" s="110" t="s">
        <v>150</v>
      </c>
      <c r="E144" s="57" t="s">
        <v>157</v>
      </c>
      <c r="F144" s="94" t="s">
        <v>790</v>
      </c>
      <c r="G144" s="33" t="s">
        <v>122</v>
      </c>
      <c r="H144" s="33" t="s">
        <v>123</v>
      </c>
      <c r="I144" s="196">
        <v>18</v>
      </c>
      <c r="J144" s="196">
        <v>54</v>
      </c>
      <c r="K144" s="196">
        <v>19</v>
      </c>
      <c r="L144" s="235">
        <v>45444</v>
      </c>
      <c r="M144" s="235">
        <v>45473</v>
      </c>
      <c r="N144" s="33" t="s">
        <v>124</v>
      </c>
      <c r="O144" s="33" t="s">
        <v>125</v>
      </c>
      <c r="P144" s="33" t="s">
        <v>398</v>
      </c>
      <c r="Q144" s="29" t="s">
        <v>791</v>
      </c>
      <c r="R144" s="29" t="s">
        <v>80</v>
      </c>
      <c r="S144" s="33">
        <v>34</v>
      </c>
      <c r="T144" s="65" t="s">
        <v>792</v>
      </c>
      <c r="U144" s="65">
        <v>45411.5266898148</v>
      </c>
      <c r="V144" s="35"/>
      <c r="W144" s="35"/>
      <c r="X144" s="40"/>
      <c r="Y144" s="40"/>
      <c r="Z144" s="38"/>
      <c r="AA144" s="34" t="s">
        <v>793</v>
      </c>
      <c r="AB144" s="34" t="s">
        <v>790</v>
      </c>
      <c r="AC144" s="70" t="s">
        <v>794</v>
      </c>
      <c r="AD144" s="70" t="s">
        <v>795</v>
      </c>
      <c r="AE144" s="72"/>
      <c r="AF144" s="72" t="s">
        <v>132</v>
      </c>
      <c r="AG144" s="70" t="s">
        <v>144</v>
      </c>
    </row>
    <row r="145" ht="409.5" spans="1:33">
      <c r="A145" s="33">
        <v>3287</v>
      </c>
      <c r="B145" s="28" t="s">
        <v>117</v>
      </c>
      <c r="C145" s="28" t="s">
        <v>118</v>
      </c>
      <c r="D145" s="110" t="s">
        <v>150</v>
      </c>
      <c r="E145" s="57" t="s">
        <v>157</v>
      </c>
      <c r="F145" s="94" t="s">
        <v>796</v>
      </c>
      <c r="G145" s="33" t="s">
        <v>122</v>
      </c>
      <c r="H145" s="33" t="s">
        <v>123</v>
      </c>
      <c r="I145" s="196">
        <v>20</v>
      </c>
      <c r="J145" s="196">
        <v>63</v>
      </c>
      <c r="K145" s="196">
        <v>19</v>
      </c>
      <c r="L145" s="235">
        <v>45444</v>
      </c>
      <c r="M145" s="235">
        <v>45473</v>
      </c>
      <c r="N145" s="33" t="s">
        <v>124</v>
      </c>
      <c r="O145" s="33" t="s">
        <v>125</v>
      </c>
      <c r="P145" s="33" t="s">
        <v>398</v>
      </c>
      <c r="Q145" s="29" t="s">
        <v>791</v>
      </c>
      <c r="R145" s="29" t="s">
        <v>80</v>
      </c>
      <c r="S145" s="33">
        <v>34</v>
      </c>
      <c r="T145" s="65" t="s">
        <v>792</v>
      </c>
      <c r="U145" s="65">
        <v>45411.5266898148</v>
      </c>
      <c r="V145" s="35"/>
      <c r="W145" s="35"/>
      <c r="X145" s="40"/>
      <c r="Y145" s="40"/>
      <c r="Z145" s="38"/>
      <c r="AA145" s="34" t="s">
        <v>793</v>
      </c>
      <c r="AB145" s="34" t="s">
        <v>796</v>
      </c>
      <c r="AC145" s="70" t="s">
        <v>794</v>
      </c>
      <c r="AD145" s="70" t="s">
        <v>795</v>
      </c>
      <c r="AE145" s="72"/>
      <c r="AF145" s="72" t="s">
        <v>132</v>
      </c>
      <c r="AG145" s="70" t="s">
        <v>144</v>
      </c>
    </row>
    <row r="146" ht="409.5" spans="1:33">
      <c r="A146" s="33">
        <v>3288</v>
      </c>
      <c r="B146" s="28" t="s">
        <v>117</v>
      </c>
      <c r="C146" s="28" t="s">
        <v>118</v>
      </c>
      <c r="D146" s="110" t="s">
        <v>150</v>
      </c>
      <c r="E146" s="54" t="s">
        <v>797</v>
      </c>
      <c r="F146" s="94" t="s">
        <v>798</v>
      </c>
      <c r="G146" s="33" t="s">
        <v>122</v>
      </c>
      <c r="H146" s="33" t="s">
        <v>123</v>
      </c>
      <c r="I146" s="196">
        <v>50</v>
      </c>
      <c r="J146" s="196">
        <v>153</v>
      </c>
      <c r="K146" s="196">
        <v>63</v>
      </c>
      <c r="L146" s="235">
        <v>45444</v>
      </c>
      <c r="M146" s="235">
        <v>45473</v>
      </c>
      <c r="N146" s="33" t="s">
        <v>124</v>
      </c>
      <c r="O146" s="33" t="s">
        <v>125</v>
      </c>
      <c r="P146" s="33" t="s">
        <v>398</v>
      </c>
      <c r="Q146" s="29" t="s">
        <v>799</v>
      </c>
      <c r="R146" s="29" t="s">
        <v>80</v>
      </c>
      <c r="S146" s="33">
        <v>90</v>
      </c>
      <c r="T146" s="65" t="s">
        <v>800</v>
      </c>
      <c r="U146" s="65">
        <v>45322.715</v>
      </c>
      <c r="V146" s="35"/>
      <c r="W146" s="35"/>
      <c r="X146" s="40"/>
      <c r="Y146" s="40"/>
      <c r="Z146" s="38"/>
      <c r="AA146" s="34" t="s">
        <v>801</v>
      </c>
      <c r="AB146" s="34" t="s">
        <v>798</v>
      </c>
      <c r="AC146" s="70" t="s">
        <v>802</v>
      </c>
      <c r="AD146" s="70" t="s">
        <v>803</v>
      </c>
      <c r="AE146" s="72"/>
      <c r="AF146" s="72" t="s">
        <v>132</v>
      </c>
      <c r="AG146" s="70" t="s">
        <v>133</v>
      </c>
    </row>
    <row r="147" ht="409.5" spans="1:33">
      <c r="A147" s="33">
        <v>3289</v>
      </c>
      <c r="B147" s="28" t="s">
        <v>117</v>
      </c>
      <c r="C147" s="28" t="s">
        <v>118</v>
      </c>
      <c r="D147" s="110" t="s">
        <v>150</v>
      </c>
      <c r="E147" s="54" t="s">
        <v>797</v>
      </c>
      <c r="F147" s="94" t="s">
        <v>798</v>
      </c>
      <c r="G147" s="33" t="s">
        <v>122</v>
      </c>
      <c r="H147" s="33" t="s">
        <v>123</v>
      </c>
      <c r="I147" s="196">
        <v>50</v>
      </c>
      <c r="J147" s="196">
        <v>153</v>
      </c>
      <c r="K147" s="196">
        <v>63</v>
      </c>
      <c r="L147" s="235">
        <v>45536</v>
      </c>
      <c r="M147" s="235">
        <v>45565</v>
      </c>
      <c r="N147" s="33" t="s">
        <v>124</v>
      </c>
      <c r="O147" s="33" t="s">
        <v>125</v>
      </c>
      <c r="P147" s="33" t="s">
        <v>398</v>
      </c>
      <c r="Q147" s="29" t="s">
        <v>799</v>
      </c>
      <c r="R147" s="29" t="s">
        <v>80</v>
      </c>
      <c r="S147" s="33">
        <v>90</v>
      </c>
      <c r="T147" s="307" t="s">
        <v>804</v>
      </c>
      <c r="U147" s="308">
        <v>45322.715</v>
      </c>
      <c r="V147" s="35"/>
      <c r="W147" s="29"/>
      <c r="X147" s="29"/>
      <c r="Y147" s="29"/>
      <c r="Z147" s="33"/>
      <c r="AA147" s="70" t="s">
        <v>805</v>
      </c>
      <c r="AB147" s="72" t="s">
        <v>798</v>
      </c>
      <c r="AC147" s="70" t="s">
        <v>806</v>
      </c>
      <c r="AD147" s="70" t="s">
        <v>807</v>
      </c>
      <c r="AE147" s="72"/>
      <c r="AF147" s="72" t="s">
        <v>132</v>
      </c>
      <c r="AG147" s="72" t="s">
        <v>133</v>
      </c>
    </row>
    <row r="148" ht="409.5" spans="1:33">
      <c r="A148" s="33">
        <v>3326</v>
      </c>
      <c r="B148" s="28" t="s">
        <v>117</v>
      </c>
      <c r="C148" s="28" t="s">
        <v>118</v>
      </c>
      <c r="D148" s="110" t="s">
        <v>150</v>
      </c>
      <c r="E148" s="54" t="s">
        <v>797</v>
      </c>
      <c r="F148" s="94" t="s">
        <v>808</v>
      </c>
      <c r="G148" s="33" t="s">
        <v>122</v>
      </c>
      <c r="H148" s="33" t="s">
        <v>123</v>
      </c>
      <c r="I148" s="196">
        <v>5</v>
      </c>
      <c r="J148" s="196">
        <v>21</v>
      </c>
      <c r="K148" s="196">
        <v>9</v>
      </c>
      <c r="L148" s="235">
        <v>45444</v>
      </c>
      <c r="M148" s="235">
        <v>45473</v>
      </c>
      <c r="N148" s="33" t="s">
        <v>124</v>
      </c>
      <c r="O148" s="33" t="s">
        <v>125</v>
      </c>
      <c r="P148" s="33" t="s">
        <v>398</v>
      </c>
      <c r="Q148" s="29" t="s">
        <v>799</v>
      </c>
      <c r="R148" s="29" t="s">
        <v>80</v>
      </c>
      <c r="S148" s="33">
        <v>11</v>
      </c>
      <c r="T148" s="65" t="s">
        <v>809</v>
      </c>
      <c r="U148" s="65">
        <v>45308.6993055556</v>
      </c>
      <c r="V148" s="35"/>
      <c r="W148" s="35"/>
      <c r="X148" s="40"/>
      <c r="Y148" s="40"/>
      <c r="Z148" s="38"/>
      <c r="AA148" s="34" t="s">
        <v>810</v>
      </c>
      <c r="AB148" s="34" t="s">
        <v>808</v>
      </c>
      <c r="AC148" s="70" t="s">
        <v>811</v>
      </c>
      <c r="AD148" s="70" t="s">
        <v>812</v>
      </c>
      <c r="AE148" s="72"/>
      <c r="AF148" s="72" t="s">
        <v>132</v>
      </c>
      <c r="AG148" s="70" t="s">
        <v>133</v>
      </c>
    </row>
    <row r="149" ht="409.5" spans="1:33">
      <c r="A149" s="33">
        <v>3327</v>
      </c>
      <c r="B149" s="28" t="s">
        <v>117</v>
      </c>
      <c r="C149" s="28" t="s">
        <v>118</v>
      </c>
      <c r="D149" s="110" t="s">
        <v>150</v>
      </c>
      <c r="E149" s="54" t="s">
        <v>797</v>
      </c>
      <c r="F149" s="94" t="s">
        <v>808</v>
      </c>
      <c r="G149" s="33" t="s">
        <v>122</v>
      </c>
      <c r="H149" s="33" t="s">
        <v>123</v>
      </c>
      <c r="I149" s="196">
        <v>5</v>
      </c>
      <c r="J149" s="196">
        <v>21</v>
      </c>
      <c r="K149" s="196">
        <v>9</v>
      </c>
      <c r="L149" s="235">
        <v>45536</v>
      </c>
      <c r="M149" s="235">
        <v>45565</v>
      </c>
      <c r="N149" s="33" t="s">
        <v>124</v>
      </c>
      <c r="O149" s="33" t="s">
        <v>125</v>
      </c>
      <c r="P149" s="33" t="s">
        <v>398</v>
      </c>
      <c r="Q149" s="29" t="s">
        <v>799</v>
      </c>
      <c r="R149" s="29" t="s">
        <v>80</v>
      </c>
      <c r="S149" s="33">
        <v>11</v>
      </c>
      <c r="T149" s="307" t="s">
        <v>813</v>
      </c>
      <c r="U149" s="308">
        <v>45308.6993055556</v>
      </c>
      <c r="V149" s="35"/>
      <c r="W149" s="29"/>
      <c r="X149" s="29"/>
      <c r="Y149" s="29"/>
      <c r="Z149" s="33"/>
      <c r="AA149" s="70" t="s">
        <v>814</v>
      </c>
      <c r="AB149" s="72" t="s">
        <v>808</v>
      </c>
      <c r="AC149" s="70" t="s">
        <v>815</v>
      </c>
      <c r="AD149" s="70" t="s">
        <v>816</v>
      </c>
      <c r="AE149" s="72"/>
      <c r="AF149" s="72" t="s">
        <v>132</v>
      </c>
      <c r="AG149" s="72" t="s">
        <v>133</v>
      </c>
    </row>
    <row r="150" ht="409.5" spans="1:33">
      <c r="A150" s="33">
        <v>3340</v>
      </c>
      <c r="B150" s="28" t="s">
        <v>117</v>
      </c>
      <c r="C150" s="28" t="s">
        <v>118</v>
      </c>
      <c r="D150" s="196" t="s">
        <v>150</v>
      </c>
      <c r="E150" s="54" t="s">
        <v>797</v>
      </c>
      <c r="F150" s="94" t="s">
        <v>817</v>
      </c>
      <c r="G150" s="33" t="s">
        <v>122</v>
      </c>
      <c r="H150" s="33" t="s">
        <v>123</v>
      </c>
      <c r="I150" s="196">
        <v>0</v>
      </c>
      <c r="J150" s="196">
        <v>0</v>
      </c>
      <c r="K150" s="196">
        <v>2</v>
      </c>
      <c r="L150" s="235">
        <v>45444</v>
      </c>
      <c r="M150" s="235">
        <v>45473</v>
      </c>
      <c r="N150" s="33" t="s">
        <v>124</v>
      </c>
      <c r="O150" s="33" t="s">
        <v>125</v>
      </c>
      <c r="P150" s="33" t="s">
        <v>398</v>
      </c>
      <c r="Q150" s="29" t="s">
        <v>799</v>
      </c>
      <c r="R150" s="29" t="s">
        <v>80</v>
      </c>
      <c r="S150" s="33">
        <v>2</v>
      </c>
      <c r="T150" s="65" t="s">
        <v>818</v>
      </c>
      <c r="U150" s="65">
        <v>45464.7125</v>
      </c>
      <c r="V150" s="35"/>
      <c r="W150" s="35"/>
      <c r="X150" s="40"/>
      <c r="Y150" s="40"/>
      <c r="Z150" s="38"/>
      <c r="AA150" s="34" t="s">
        <v>819</v>
      </c>
      <c r="AB150" s="34" t="s">
        <v>817</v>
      </c>
      <c r="AC150" s="70" t="s">
        <v>820</v>
      </c>
      <c r="AD150" s="70" t="s">
        <v>821</v>
      </c>
      <c r="AE150" s="72"/>
      <c r="AF150" s="72" t="s">
        <v>132</v>
      </c>
      <c r="AG150" s="70" t="s">
        <v>425</v>
      </c>
    </row>
    <row r="151" ht="409.5" spans="1:33">
      <c r="A151" s="33">
        <v>3341</v>
      </c>
      <c r="B151" s="28" t="s">
        <v>117</v>
      </c>
      <c r="C151" s="28" t="s">
        <v>118</v>
      </c>
      <c r="D151" s="196" t="s">
        <v>150</v>
      </c>
      <c r="E151" s="54" t="s">
        <v>797</v>
      </c>
      <c r="F151" s="94" t="s">
        <v>817</v>
      </c>
      <c r="G151" s="33" t="s">
        <v>122</v>
      </c>
      <c r="H151" s="33" t="s">
        <v>123</v>
      </c>
      <c r="I151" s="196">
        <v>0</v>
      </c>
      <c r="J151" s="196">
        <v>0</v>
      </c>
      <c r="K151" s="196">
        <v>2</v>
      </c>
      <c r="L151" s="235">
        <v>45536</v>
      </c>
      <c r="M151" s="235">
        <v>45565</v>
      </c>
      <c r="N151" s="33" t="s">
        <v>124</v>
      </c>
      <c r="O151" s="33" t="s">
        <v>125</v>
      </c>
      <c r="P151" s="33" t="s">
        <v>398</v>
      </c>
      <c r="Q151" s="29" t="s">
        <v>799</v>
      </c>
      <c r="R151" s="29" t="s">
        <v>80</v>
      </c>
      <c r="S151" s="33">
        <v>2</v>
      </c>
      <c r="T151" s="307" t="s">
        <v>822</v>
      </c>
      <c r="U151" s="308">
        <v>45464.7125</v>
      </c>
      <c r="V151" s="35"/>
      <c r="W151" s="29"/>
      <c r="X151" s="29"/>
      <c r="Y151" s="29"/>
      <c r="Z151" s="33"/>
      <c r="AA151" s="70" t="s">
        <v>823</v>
      </c>
      <c r="AB151" s="72" t="s">
        <v>817</v>
      </c>
      <c r="AC151" s="70" t="s">
        <v>824</v>
      </c>
      <c r="AD151" s="70" t="s">
        <v>821</v>
      </c>
      <c r="AE151" s="72"/>
      <c r="AF151" s="72" t="s">
        <v>132</v>
      </c>
      <c r="AG151" s="72" t="s">
        <v>425</v>
      </c>
    </row>
    <row r="152" ht="409.5" spans="1:33">
      <c r="A152" s="33">
        <v>3342</v>
      </c>
      <c r="B152" s="28" t="s">
        <v>117</v>
      </c>
      <c r="C152" s="28" t="s">
        <v>118</v>
      </c>
      <c r="D152" s="110" t="s">
        <v>150</v>
      </c>
      <c r="E152" s="57" t="s">
        <v>247</v>
      </c>
      <c r="F152" s="94" t="s">
        <v>825</v>
      </c>
      <c r="G152" s="33" t="s">
        <v>122</v>
      </c>
      <c r="H152" s="33" t="s">
        <v>123</v>
      </c>
      <c r="I152" s="196">
        <v>8</v>
      </c>
      <c r="J152" s="196">
        <v>23</v>
      </c>
      <c r="K152" s="196">
        <v>16</v>
      </c>
      <c r="L152" s="235">
        <v>45444</v>
      </c>
      <c r="M152" s="235">
        <v>45473</v>
      </c>
      <c r="N152" s="33" t="s">
        <v>124</v>
      </c>
      <c r="O152" s="33" t="s">
        <v>125</v>
      </c>
      <c r="P152" s="33" t="s">
        <v>398</v>
      </c>
      <c r="Q152" s="29" t="s">
        <v>826</v>
      </c>
      <c r="R152" s="29" t="s">
        <v>80</v>
      </c>
      <c r="S152" s="33">
        <v>21</v>
      </c>
      <c r="T152" s="65" t="s">
        <v>827</v>
      </c>
      <c r="U152" s="65">
        <v>45308.6993055556</v>
      </c>
      <c r="V152" s="35"/>
      <c r="W152" s="35"/>
      <c r="X152" s="40"/>
      <c r="Y152" s="40"/>
      <c r="Z152" s="38"/>
      <c r="AA152" s="34" t="s">
        <v>828</v>
      </c>
      <c r="AB152" s="34" t="s">
        <v>825</v>
      </c>
      <c r="AC152" s="70" t="s">
        <v>829</v>
      </c>
      <c r="AD152" s="70" t="s">
        <v>830</v>
      </c>
      <c r="AE152" s="72"/>
      <c r="AF152" s="72" t="s">
        <v>132</v>
      </c>
      <c r="AG152" s="70" t="s">
        <v>133</v>
      </c>
    </row>
    <row r="153" ht="409.5" spans="1:33">
      <c r="A153" s="33">
        <v>3343</v>
      </c>
      <c r="B153" s="28" t="s">
        <v>117</v>
      </c>
      <c r="C153" s="28" t="s">
        <v>118</v>
      </c>
      <c r="D153" s="196" t="s">
        <v>150</v>
      </c>
      <c r="E153" s="57" t="s">
        <v>247</v>
      </c>
      <c r="F153" s="94" t="s">
        <v>831</v>
      </c>
      <c r="G153" s="33" t="s">
        <v>122</v>
      </c>
      <c r="H153" s="33" t="s">
        <v>123</v>
      </c>
      <c r="I153" s="196">
        <v>15</v>
      </c>
      <c r="J153" s="196">
        <v>43</v>
      </c>
      <c r="K153" s="196">
        <v>14</v>
      </c>
      <c r="L153" s="235">
        <v>45444</v>
      </c>
      <c r="M153" s="235">
        <v>45473</v>
      </c>
      <c r="N153" s="33" t="s">
        <v>124</v>
      </c>
      <c r="O153" s="33" t="s">
        <v>125</v>
      </c>
      <c r="P153" s="33" t="s">
        <v>398</v>
      </c>
      <c r="Q153" s="29" t="s">
        <v>832</v>
      </c>
      <c r="R153" s="29" t="s">
        <v>80</v>
      </c>
      <c r="S153" s="33">
        <v>23</v>
      </c>
      <c r="T153" s="65" t="s">
        <v>833</v>
      </c>
      <c r="U153" s="65">
        <v>45308.6993055556</v>
      </c>
      <c r="V153" s="35"/>
      <c r="W153" s="35"/>
      <c r="X153" s="40"/>
      <c r="Y153" s="40"/>
      <c r="Z153" s="38"/>
      <c r="AA153" s="34" t="s">
        <v>834</v>
      </c>
      <c r="AB153" s="34" t="s">
        <v>831</v>
      </c>
      <c r="AC153" s="70" t="s">
        <v>835</v>
      </c>
      <c r="AD153" s="70" t="s">
        <v>830</v>
      </c>
      <c r="AE153" s="72"/>
      <c r="AF153" s="72" t="s">
        <v>132</v>
      </c>
      <c r="AG153" s="70" t="s">
        <v>133</v>
      </c>
    </row>
    <row r="154" ht="409.5" spans="1:33">
      <c r="A154" s="33">
        <v>3356</v>
      </c>
      <c r="B154" s="28" t="s">
        <v>117</v>
      </c>
      <c r="C154" s="28" t="s">
        <v>118</v>
      </c>
      <c r="D154" s="196" t="s">
        <v>150</v>
      </c>
      <c r="E154" s="54" t="s">
        <v>157</v>
      </c>
      <c r="F154" s="127" t="s">
        <v>836</v>
      </c>
      <c r="G154" s="33" t="s">
        <v>122</v>
      </c>
      <c r="H154" s="33" t="s">
        <v>123</v>
      </c>
      <c r="I154" s="196">
        <v>17</v>
      </c>
      <c r="J154" s="196">
        <v>50</v>
      </c>
      <c r="K154" s="196">
        <v>17</v>
      </c>
      <c r="L154" s="235">
        <v>45444</v>
      </c>
      <c r="M154" s="235">
        <v>45473</v>
      </c>
      <c r="N154" s="33" t="s">
        <v>124</v>
      </c>
      <c r="O154" s="33" t="s">
        <v>125</v>
      </c>
      <c r="P154" s="33" t="s">
        <v>398</v>
      </c>
      <c r="Q154" s="29" t="s">
        <v>837</v>
      </c>
      <c r="R154" s="33" t="s">
        <v>80</v>
      </c>
      <c r="S154" s="33">
        <v>25</v>
      </c>
      <c r="T154" s="65" t="s">
        <v>838</v>
      </c>
      <c r="U154" s="65">
        <v>45307.6805555556</v>
      </c>
      <c r="V154" s="35"/>
      <c r="W154" s="35"/>
      <c r="X154" s="40"/>
      <c r="Y154" s="40"/>
      <c r="Z154" s="38"/>
      <c r="AA154" s="34" t="s">
        <v>839</v>
      </c>
      <c r="AB154" s="34" t="s">
        <v>836</v>
      </c>
      <c r="AC154" s="70" t="s">
        <v>840</v>
      </c>
      <c r="AD154" s="70" t="s">
        <v>841</v>
      </c>
      <c r="AE154" s="72"/>
      <c r="AF154" s="72" t="s">
        <v>132</v>
      </c>
      <c r="AG154" s="70" t="s">
        <v>133</v>
      </c>
    </row>
    <row r="155" ht="409.5" spans="1:33">
      <c r="A155" s="33">
        <v>3369</v>
      </c>
      <c r="B155" s="28" t="s">
        <v>117</v>
      </c>
      <c r="C155" s="28" t="s">
        <v>118</v>
      </c>
      <c r="D155" s="196" t="s">
        <v>150</v>
      </c>
      <c r="E155" s="57" t="s">
        <v>157</v>
      </c>
      <c r="F155" s="94" t="s">
        <v>842</v>
      </c>
      <c r="G155" s="33" t="s">
        <v>122</v>
      </c>
      <c r="H155" s="33" t="s">
        <v>123</v>
      </c>
      <c r="I155" s="196">
        <v>37</v>
      </c>
      <c r="J155" s="196">
        <v>134</v>
      </c>
      <c r="K155" s="196">
        <v>45</v>
      </c>
      <c r="L155" s="235">
        <v>45444</v>
      </c>
      <c r="M155" s="235">
        <v>45473</v>
      </c>
      <c r="N155" s="33" t="s">
        <v>124</v>
      </c>
      <c r="O155" s="33" t="s">
        <v>125</v>
      </c>
      <c r="P155" s="33" t="s">
        <v>398</v>
      </c>
      <c r="Q155" s="29" t="s">
        <v>791</v>
      </c>
      <c r="R155" s="33" t="s">
        <v>80</v>
      </c>
      <c r="S155" s="33">
        <v>73</v>
      </c>
      <c r="T155" s="65" t="s">
        <v>843</v>
      </c>
      <c r="U155" s="65">
        <v>45307.6805555556</v>
      </c>
      <c r="V155" s="35"/>
      <c r="W155" s="35"/>
      <c r="X155" s="40"/>
      <c r="Y155" s="40"/>
      <c r="Z155" s="38"/>
      <c r="AA155" s="34" t="s">
        <v>844</v>
      </c>
      <c r="AB155" s="34" t="s">
        <v>842</v>
      </c>
      <c r="AC155" s="70" t="s">
        <v>845</v>
      </c>
      <c r="AD155" s="70" t="s">
        <v>846</v>
      </c>
      <c r="AE155" s="72"/>
      <c r="AF155" s="72" t="s">
        <v>132</v>
      </c>
      <c r="AG155" s="70" t="s">
        <v>133</v>
      </c>
    </row>
    <row r="156" ht="409.5" spans="1:33">
      <c r="A156" s="33">
        <v>3382</v>
      </c>
      <c r="B156" s="28" t="s">
        <v>117</v>
      </c>
      <c r="C156" s="28" t="s">
        <v>118</v>
      </c>
      <c r="D156" s="196" t="s">
        <v>150</v>
      </c>
      <c r="E156" s="57" t="s">
        <v>157</v>
      </c>
      <c r="F156" s="94" t="s">
        <v>847</v>
      </c>
      <c r="G156" s="33" t="s">
        <v>122</v>
      </c>
      <c r="H156" s="33" t="s">
        <v>123</v>
      </c>
      <c r="I156" s="196">
        <v>37</v>
      </c>
      <c r="J156" s="196">
        <v>138</v>
      </c>
      <c r="K156" s="196">
        <v>45</v>
      </c>
      <c r="L156" s="235">
        <v>45444</v>
      </c>
      <c r="M156" s="235">
        <v>45473</v>
      </c>
      <c r="N156" s="33" t="s">
        <v>124</v>
      </c>
      <c r="O156" s="33" t="s">
        <v>125</v>
      </c>
      <c r="P156" s="33" t="s">
        <v>398</v>
      </c>
      <c r="Q156" s="29" t="s">
        <v>791</v>
      </c>
      <c r="R156" s="33" t="s">
        <v>80</v>
      </c>
      <c r="S156" s="33">
        <v>73</v>
      </c>
      <c r="T156" s="65" t="s">
        <v>843</v>
      </c>
      <c r="U156" s="65">
        <v>45307.6805555556</v>
      </c>
      <c r="V156" s="35"/>
      <c r="W156" s="35"/>
      <c r="X156" s="40"/>
      <c r="Y156" s="40"/>
      <c r="Z156" s="38"/>
      <c r="AA156" s="34" t="s">
        <v>844</v>
      </c>
      <c r="AB156" s="34" t="s">
        <v>847</v>
      </c>
      <c r="AC156" s="70" t="s">
        <v>845</v>
      </c>
      <c r="AD156" s="70" t="s">
        <v>846</v>
      </c>
      <c r="AE156" s="72"/>
      <c r="AF156" s="72" t="s">
        <v>132</v>
      </c>
      <c r="AG156" s="70" t="s">
        <v>133</v>
      </c>
    </row>
    <row r="157" ht="409.5" spans="1:33">
      <c r="A157" s="33">
        <v>3395</v>
      </c>
      <c r="B157" s="28" t="s">
        <v>117</v>
      </c>
      <c r="C157" s="28" t="s">
        <v>118</v>
      </c>
      <c r="D157" s="196" t="s">
        <v>150</v>
      </c>
      <c r="E157" s="57" t="s">
        <v>157</v>
      </c>
      <c r="F157" s="94" t="s">
        <v>848</v>
      </c>
      <c r="G157" s="33" t="s">
        <v>122</v>
      </c>
      <c r="H157" s="33" t="s">
        <v>123</v>
      </c>
      <c r="I157" s="196">
        <v>0</v>
      </c>
      <c r="J157" s="196">
        <v>0</v>
      </c>
      <c r="K157" s="196">
        <v>1</v>
      </c>
      <c r="L157" s="235">
        <v>45444</v>
      </c>
      <c r="M157" s="235">
        <v>45473</v>
      </c>
      <c r="N157" s="33" t="s">
        <v>124</v>
      </c>
      <c r="O157" s="33" t="s">
        <v>125</v>
      </c>
      <c r="P157" s="33" t="s">
        <v>398</v>
      </c>
      <c r="Q157" s="29" t="s">
        <v>791</v>
      </c>
      <c r="R157" s="33" t="s">
        <v>80</v>
      </c>
      <c r="S157" s="33">
        <v>1</v>
      </c>
      <c r="T157" s="65" t="s">
        <v>849</v>
      </c>
      <c r="U157" s="65">
        <v>45462.6701388889</v>
      </c>
      <c r="V157" s="35"/>
      <c r="W157" s="35"/>
      <c r="X157" s="40"/>
      <c r="Y157" s="40"/>
      <c r="Z157" s="38"/>
      <c r="AA157" s="34" t="s">
        <v>850</v>
      </c>
      <c r="AB157" s="34" t="s">
        <v>848</v>
      </c>
      <c r="AC157" s="70" t="s">
        <v>851</v>
      </c>
      <c r="AD157" s="70" t="s">
        <v>852</v>
      </c>
      <c r="AE157" s="72"/>
      <c r="AF157" s="72" t="s">
        <v>132</v>
      </c>
      <c r="AG157" s="70" t="s">
        <v>425</v>
      </c>
    </row>
    <row r="158" ht="409.5" spans="1:33">
      <c r="A158" s="33">
        <v>3396</v>
      </c>
      <c r="B158" s="28" t="s">
        <v>117</v>
      </c>
      <c r="C158" s="28" t="s">
        <v>118</v>
      </c>
      <c r="D158" s="196" t="s">
        <v>150</v>
      </c>
      <c r="E158" s="57" t="s">
        <v>157</v>
      </c>
      <c r="F158" s="94" t="s">
        <v>853</v>
      </c>
      <c r="G158" s="33" t="s">
        <v>122</v>
      </c>
      <c r="H158" s="33" t="s">
        <v>123</v>
      </c>
      <c r="I158" s="196">
        <v>1</v>
      </c>
      <c r="J158" s="196">
        <v>3</v>
      </c>
      <c r="K158" s="196">
        <v>1</v>
      </c>
      <c r="L158" s="235">
        <v>45444</v>
      </c>
      <c r="M158" s="235">
        <v>45473</v>
      </c>
      <c r="N158" s="33" t="s">
        <v>124</v>
      </c>
      <c r="O158" s="33" t="s">
        <v>125</v>
      </c>
      <c r="P158" s="33" t="s">
        <v>398</v>
      </c>
      <c r="Q158" s="29" t="s">
        <v>791</v>
      </c>
      <c r="R158" s="33" t="s">
        <v>80</v>
      </c>
      <c r="S158" s="33">
        <v>1</v>
      </c>
      <c r="T158" s="65" t="s">
        <v>854</v>
      </c>
      <c r="U158" s="65">
        <v>45462.6701388889</v>
      </c>
      <c r="V158" s="35"/>
      <c r="W158" s="35"/>
      <c r="X158" s="40"/>
      <c r="Y158" s="40"/>
      <c r="Z158" s="38"/>
      <c r="AA158" s="34" t="s">
        <v>855</v>
      </c>
      <c r="AB158" s="34" t="s">
        <v>853</v>
      </c>
      <c r="AC158" s="70" t="s">
        <v>856</v>
      </c>
      <c r="AD158" s="70" t="s">
        <v>857</v>
      </c>
      <c r="AE158" s="72"/>
      <c r="AF158" s="72" t="s">
        <v>132</v>
      </c>
      <c r="AG158" s="70" t="s">
        <v>425</v>
      </c>
    </row>
    <row r="159" ht="409.5" spans="1:33">
      <c r="A159" s="33">
        <v>3397</v>
      </c>
      <c r="B159" s="28" t="s">
        <v>117</v>
      </c>
      <c r="C159" s="28" t="s">
        <v>118</v>
      </c>
      <c r="D159" s="196" t="s">
        <v>150</v>
      </c>
      <c r="E159" s="54" t="s">
        <v>797</v>
      </c>
      <c r="F159" s="94" t="s">
        <v>858</v>
      </c>
      <c r="G159" s="33" t="s">
        <v>122</v>
      </c>
      <c r="H159" s="33" t="s">
        <v>123</v>
      </c>
      <c r="I159" s="196">
        <v>29</v>
      </c>
      <c r="J159" s="196">
        <v>108</v>
      </c>
      <c r="K159" s="196">
        <v>38</v>
      </c>
      <c r="L159" s="235">
        <v>45444</v>
      </c>
      <c r="M159" s="235">
        <v>45473</v>
      </c>
      <c r="N159" s="33" t="s">
        <v>124</v>
      </c>
      <c r="O159" s="33" t="s">
        <v>125</v>
      </c>
      <c r="P159" s="33" t="s">
        <v>398</v>
      </c>
      <c r="Q159" s="33" t="s">
        <v>832</v>
      </c>
      <c r="R159" s="29" t="s">
        <v>80</v>
      </c>
      <c r="S159" s="33">
        <v>60</v>
      </c>
      <c r="T159" s="65" t="s">
        <v>859</v>
      </c>
      <c r="U159" s="65">
        <v>45320.6895833333</v>
      </c>
      <c r="V159" s="35"/>
      <c r="W159" s="35"/>
      <c r="X159" s="40"/>
      <c r="Y159" s="40"/>
      <c r="Z159" s="38"/>
      <c r="AA159" s="34" t="s">
        <v>860</v>
      </c>
      <c r="AB159" s="34" t="s">
        <v>858</v>
      </c>
      <c r="AC159" s="70" t="s">
        <v>861</v>
      </c>
      <c r="AD159" s="70" t="s">
        <v>862</v>
      </c>
      <c r="AE159" s="72"/>
      <c r="AF159" s="72" t="s">
        <v>132</v>
      </c>
      <c r="AG159" s="70" t="s">
        <v>133</v>
      </c>
    </row>
    <row r="160" ht="409.5" spans="1:33">
      <c r="A160" s="33">
        <v>3398</v>
      </c>
      <c r="B160" s="28" t="s">
        <v>117</v>
      </c>
      <c r="C160" s="28" t="s">
        <v>118</v>
      </c>
      <c r="D160" s="196" t="s">
        <v>150</v>
      </c>
      <c r="E160" s="54" t="s">
        <v>797</v>
      </c>
      <c r="F160" s="94" t="s">
        <v>858</v>
      </c>
      <c r="G160" s="33" t="s">
        <v>122</v>
      </c>
      <c r="H160" s="33" t="s">
        <v>123</v>
      </c>
      <c r="I160" s="196">
        <v>29</v>
      </c>
      <c r="J160" s="196">
        <v>108</v>
      </c>
      <c r="K160" s="196">
        <v>38</v>
      </c>
      <c r="L160" s="235">
        <v>45536</v>
      </c>
      <c r="M160" s="235">
        <v>45565</v>
      </c>
      <c r="N160" s="33" t="s">
        <v>124</v>
      </c>
      <c r="O160" s="33" t="s">
        <v>125</v>
      </c>
      <c r="P160" s="33" t="s">
        <v>398</v>
      </c>
      <c r="Q160" s="33" t="s">
        <v>832</v>
      </c>
      <c r="R160" s="29" t="s">
        <v>80</v>
      </c>
      <c r="S160" s="33">
        <v>60</v>
      </c>
      <c r="T160" s="307" t="s">
        <v>863</v>
      </c>
      <c r="U160" s="308">
        <v>45320.6895833333</v>
      </c>
      <c r="V160" s="35"/>
      <c r="W160" s="29"/>
      <c r="X160" s="29"/>
      <c r="Y160" s="29"/>
      <c r="Z160" s="33"/>
      <c r="AA160" s="70" t="s">
        <v>864</v>
      </c>
      <c r="AB160" s="72" t="s">
        <v>858</v>
      </c>
      <c r="AC160" s="70" t="s">
        <v>865</v>
      </c>
      <c r="AD160" s="70" t="s">
        <v>866</v>
      </c>
      <c r="AE160" s="72"/>
      <c r="AF160" s="72" t="s">
        <v>132</v>
      </c>
      <c r="AG160" s="72" t="s">
        <v>133</v>
      </c>
    </row>
    <row r="161" ht="409.5" spans="1:33">
      <c r="A161" s="33">
        <v>3435</v>
      </c>
      <c r="B161" s="28" t="s">
        <v>117</v>
      </c>
      <c r="C161" s="28" t="s">
        <v>118</v>
      </c>
      <c r="D161" s="196" t="s">
        <v>150</v>
      </c>
      <c r="E161" s="54" t="s">
        <v>797</v>
      </c>
      <c r="F161" s="94" t="s">
        <v>867</v>
      </c>
      <c r="G161" s="33" t="s">
        <v>122</v>
      </c>
      <c r="H161" s="33" t="s">
        <v>123</v>
      </c>
      <c r="I161" s="196">
        <v>3</v>
      </c>
      <c r="J161" s="196">
        <v>18</v>
      </c>
      <c r="K161" s="196">
        <v>6</v>
      </c>
      <c r="L161" s="235">
        <v>45444</v>
      </c>
      <c r="M161" s="235">
        <v>45473</v>
      </c>
      <c r="N161" s="33" t="s">
        <v>124</v>
      </c>
      <c r="O161" s="33" t="s">
        <v>125</v>
      </c>
      <c r="P161" s="33" t="s">
        <v>398</v>
      </c>
      <c r="Q161" s="33" t="s">
        <v>832</v>
      </c>
      <c r="R161" s="29" t="s">
        <v>80</v>
      </c>
      <c r="S161" s="33">
        <v>8</v>
      </c>
      <c r="T161" s="65" t="s">
        <v>868</v>
      </c>
      <c r="U161" s="65">
        <v>45464.7125</v>
      </c>
      <c r="V161" s="35"/>
      <c r="W161" s="35"/>
      <c r="X161" s="40"/>
      <c r="Y161" s="40"/>
      <c r="Z161" s="38"/>
      <c r="AA161" s="34" t="s">
        <v>869</v>
      </c>
      <c r="AB161" s="34" t="s">
        <v>867</v>
      </c>
      <c r="AC161" s="70" t="s">
        <v>870</v>
      </c>
      <c r="AD161" s="70" t="s">
        <v>871</v>
      </c>
      <c r="AE161" s="72"/>
      <c r="AF161" s="72" t="s">
        <v>132</v>
      </c>
      <c r="AG161" s="70" t="s">
        <v>425</v>
      </c>
    </row>
    <row r="162" ht="409.5" spans="1:33">
      <c r="A162" s="33">
        <v>3436</v>
      </c>
      <c r="B162" s="28" t="s">
        <v>117</v>
      </c>
      <c r="C162" s="28" t="s">
        <v>118</v>
      </c>
      <c r="D162" s="196" t="s">
        <v>150</v>
      </c>
      <c r="E162" s="54" t="s">
        <v>797</v>
      </c>
      <c r="F162" s="94" t="s">
        <v>867</v>
      </c>
      <c r="G162" s="33" t="s">
        <v>122</v>
      </c>
      <c r="H162" s="33" t="s">
        <v>123</v>
      </c>
      <c r="I162" s="196">
        <v>3</v>
      </c>
      <c r="J162" s="196">
        <v>18</v>
      </c>
      <c r="K162" s="196">
        <v>6</v>
      </c>
      <c r="L162" s="235">
        <v>45536</v>
      </c>
      <c r="M162" s="235">
        <v>45565</v>
      </c>
      <c r="N162" s="33" t="s">
        <v>124</v>
      </c>
      <c r="O162" s="33" t="s">
        <v>125</v>
      </c>
      <c r="P162" s="33" t="s">
        <v>398</v>
      </c>
      <c r="Q162" s="33" t="s">
        <v>832</v>
      </c>
      <c r="R162" s="29" t="s">
        <v>80</v>
      </c>
      <c r="S162" s="33">
        <v>8</v>
      </c>
      <c r="T162" s="307" t="s">
        <v>872</v>
      </c>
      <c r="U162" s="308">
        <v>45464.7125</v>
      </c>
      <c r="V162" s="35"/>
      <c r="W162" s="29"/>
      <c r="X162" s="29"/>
      <c r="Y162" s="29"/>
      <c r="Z162" s="33"/>
      <c r="AA162" s="70" t="s">
        <v>873</v>
      </c>
      <c r="AB162" s="72" t="s">
        <v>867</v>
      </c>
      <c r="AC162" s="70" t="s">
        <v>874</v>
      </c>
      <c r="AD162" s="70" t="s">
        <v>875</v>
      </c>
      <c r="AE162" s="72"/>
      <c r="AF162" s="72" t="s">
        <v>132</v>
      </c>
      <c r="AG162" s="72" t="s">
        <v>425</v>
      </c>
    </row>
    <row r="163" ht="409.5" spans="1:33">
      <c r="A163" s="33">
        <v>3437</v>
      </c>
      <c r="B163" s="28" t="s">
        <v>117</v>
      </c>
      <c r="C163" s="28" t="s">
        <v>118</v>
      </c>
      <c r="D163" s="196" t="s">
        <v>150</v>
      </c>
      <c r="E163" s="57" t="s">
        <v>157</v>
      </c>
      <c r="F163" s="94" t="s">
        <v>876</v>
      </c>
      <c r="G163" s="33" t="s">
        <v>122</v>
      </c>
      <c r="H163" s="33" t="s">
        <v>123</v>
      </c>
      <c r="I163" s="196">
        <v>15</v>
      </c>
      <c r="J163" s="196">
        <v>52</v>
      </c>
      <c r="K163" s="196">
        <v>23</v>
      </c>
      <c r="L163" s="235">
        <v>45444</v>
      </c>
      <c r="M163" s="235">
        <v>45473</v>
      </c>
      <c r="N163" s="33" t="s">
        <v>124</v>
      </c>
      <c r="O163" s="33" t="s">
        <v>125</v>
      </c>
      <c r="P163" s="33" t="s">
        <v>398</v>
      </c>
      <c r="Q163" s="33" t="s">
        <v>832</v>
      </c>
      <c r="R163" s="33" t="s">
        <v>80</v>
      </c>
      <c r="S163" s="33">
        <v>39</v>
      </c>
      <c r="T163" s="65" t="s">
        <v>877</v>
      </c>
      <c r="U163" s="65">
        <v>45320.6895833333</v>
      </c>
      <c r="V163" s="35"/>
      <c r="W163" s="35"/>
      <c r="X163" s="40"/>
      <c r="Y163" s="40"/>
      <c r="Z163" s="38"/>
      <c r="AA163" s="34" t="s">
        <v>878</v>
      </c>
      <c r="AB163" s="34" t="s">
        <v>876</v>
      </c>
      <c r="AC163" s="70" t="s">
        <v>879</v>
      </c>
      <c r="AD163" s="70" t="s">
        <v>880</v>
      </c>
      <c r="AE163" s="72"/>
      <c r="AF163" s="72" t="s">
        <v>132</v>
      </c>
      <c r="AG163" s="70" t="s">
        <v>133</v>
      </c>
    </row>
    <row r="164" ht="409.5" spans="1:33">
      <c r="A164" s="33">
        <v>3474</v>
      </c>
      <c r="B164" s="28" t="s">
        <v>117</v>
      </c>
      <c r="C164" s="28" t="s">
        <v>118</v>
      </c>
      <c r="D164" s="196" t="s">
        <v>150</v>
      </c>
      <c r="E164" s="54" t="s">
        <v>412</v>
      </c>
      <c r="F164" s="94" t="s">
        <v>881</v>
      </c>
      <c r="G164" s="33" t="s">
        <v>122</v>
      </c>
      <c r="H164" s="33" t="s">
        <v>123</v>
      </c>
      <c r="I164" s="196">
        <v>33</v>
      </c>
      <c r="J164" s="196">
        <v>120</v>
      </c>
      <c r="K164" s="196">
        <v>37</v>
      </c>
      <c r="L164" s="235">
        <v>45444</v>
      </c>
      <c r="M164" s="235">
        <v>45473</v>
      </c>
      <c r="N164" s="33" t="s">
        <v>124</v>
      </c>
      <c r="O164" s="33" t="s">
        <v>125</v>
      </c>
      <c r="P164" s="33" t="s">
        <v>398</v>
      </c>
      <c r="Q164" s="33" t="s">
        <v>837</v>
      </c>
      <c r="R164" s="33" t="s">
        <v>80</v>
      </c>
      <c r="S164" s="33">
        <v>59</v>
      </c>
      <c r="T164" s="65" t="s">
        <v>882</v>
      </c>
      <c r="U164" s="65">
        <v>45320.6895833333</v>
      </c>
      <c r="V164" s="35"/>
      <c r="W164" s="35"/>
      <c r="X164" s="40"/>
      <c r="Y164" s="40"/>
      <c r="Z164" s="38"/>
      <c r="AA164" s="34" t="s">
        <v>883</v>
      </c>
      <c r="AB164" s="34" t="s">
        <v>881</v>
      </c>
      <c r="AC164" s="70" t="s">
        <v>884</v>
      </c>
      <c r="AD164" s="70" t="s">
        <v>885</v>
      </c>
      <c r="AE164" s="72"/>
      <c r="AF164" s="72" t="s">
        <v>132</v>
      </c>
      <c r="AG164" s="70" t="s">
        <v>133</v>
      </c>
    </row>
    <row r="165" ht="409.5" spans="1:33">
      <c r="A165" s="33">
        <v>3511</v>
      </c>
      <c r="B165" s="28" t="s">
        <v>117</v>
      </c>
      <c r="C165" s="28" t="s">
        <v>118</v>
      </c>
      <c r="D165" s="196" t="s">
        <v>150</v>
      </c>
      <c r="E165" s="54" t="s">
        <v>412</v>
      </c>
      <c r="F165" s="94" t="s">
        <v>886</v>
      </c>
      <c r="G165" s="33" t="s">
        <v>122</v>
      </c>
      <c r="H165" s="33" t="s">
        <v>123</v>
      </c>
      <c r="I165" s="196">
        <v>12</v>
      </c>
      <c r="J165" s="196">
        <v>56</v>
      </c>
      <c r="K165" s="196">
        <v>5</v>
      </c>
      <c r="L165" s="235">
        <v>45444</v>
      </c>
      <c r="M165" s="235">
        <v>45473</v>
      </c>
      <c r="N165" s="33" t="s">
        <v>124</v>
      </c>
      <c r="O165" s="33" t="s">
        <v>125</v>
      </c>
      <c r="P165" s="33" t="s">
        <v>398</v>
      </c>
      <c r="Q165" s="33" t="s">
        <v>837</v>
      </c>
      <c r="R165" s="33" t="s">
        <v>80</v>
      </c>
      <c r="S165" s="33">
        <v>12</v>
      </c>
      <c r="T165" s="65" t="s">
        <v>887</v>
      </c>
      <c r="U165" s="65">
        <v>45447.7055555556</v>
      </c>
      <c r="V165" s="35"/>
      <c r="W165" s="35"/>
      <c r="X165" s="40"/>
      <c r="Y165" s="40"/>
      <c r="Z165" s="38"/>
      <c r="AA165" s="34" t="s">
        <v>888</v>
      </c>
      <c r="AB165" s="34" t="s">
        <v>886</v>
      </c>
      <c r="AC165" s="70" t="s">
        <v>889</v>
      </c>
      <c r="AD165" s="70" t="s">
        <v>890</v>
      </c>
      <c r="AE165" s="72"/>
      <c r="AF165" s="72" t="s">
        <v>132</v>
      </c>
      <c r="AG165" s="70" t="s">
        <v>425</v>
      </c>
    </row>
    <row r="166" ht="409.5" spans="1:33">
      <c r="A166" s="33">
        <v>3512</v>
      </c>
      <c r="B166" s="28" t="s">
        <v>117</v>
      </c>
      <c r="C166" s="28" t="s">
        <v>118</v>
      </c>
      <c r="D166" s="196" t="s">
        <v>150</v>
      </c>
      <c r="E166" s="54" t="s">
        <v>412</v>
      </c>
      <c r="F166" s="94" t="s">
        <v>891</v>
      </c>
      <c r="G166" s="33" t="s">
        <v>122</v>
      </c>
      <c r="H166" s="33" t="s">
        <v>123</v>
      </c>
      <c r="I166" s="196">
        <v>37</v>
      </c>
      <c r="J166" s="196">
        <v>135</v>
      </c>
      <c r="K166" s="196">
        <v>36</v>
      </c>
      <c r="L166" s="235">
        <v>45444</v>
      </c>
      <c r="M166" s="235">
        <v>45473</v>
      </c>
      <c r="N166" s="33" t="s">
        <v>124</v>
      </c>
      <c r="O166" s="33" t="s">
        <v>125</v>
      </c>
      <c r="P166" s="33" t="s">
        <v>398</v>
      </c>
      <c r="Q166" s="29" t="s">
        <v>791</v>
      </c>
      <c r="R166" s="33" t="s">
        <v>80</v>
      </c>
      <c r="S166" s="33">
        <v>63</v>
      </c>
      <c r="T166" s="65" t="s">
        <v>892</v>
      </c>
      <c r="U166" s="65">
        <v>45378.6972222222</v>
      </c>
      <c r="V166" s="35"/>
      <c r="W166" s="35"/>
      <c r="X166" s="40"/>
      <c r="Y166" s="40"/>
      <c r="Z166" s="38"/>
      <c r="AA166" s="34" t="s">
        <v>893</v>
      </c>
      <c r="AB166" s="34" t="s">
        <v>891</v>
      </c>
      <c r="AC166" s="70" t="s">
        <v>894</v>
      </c>
      <c r="AD166" s="70" t="s">
        <v>895</v>
      </c>
      <c r="AE166" s="72"/>
      <c r="AF166" s="72" t="s">
        <v>132</v>
      </c>
      <c r="AG166" s="70" t="s">
        <v>163</v>
      </c>
    </row>
    <row r="167" ht="409.5" spans="1:33">
      <c r="A167" s="33">
        <v>3525</v>
      </c>
      <c r="B167" s="28" t="s">
        <v>117</v>
      </c>
      <c r="C167" s="28" t="s">
        <v>118</v>
      </c>
      <c r="D167" s="196" t="s">
        <v>150</v>
      </c>
      <c r="E167" s="54" t="s">
        <v>412</v>
      </c>
      <c r="F167" s="94" t="s">
        <v>896</v>
      </c>
      <c r="G167" s="33" t="s">
        <v>122</v>
      </c>
      <c r="H167" s="33" t="s">
        <v>123</v>
      </c>
      <c r="I167" s="196">
        <v>35</v>
      </c>
      <c r="J167" s="196">
        <v>108</v>
      </c>
      <c r="K167" s="196">
        <v>36</v>
      </c>
      <c r="L167" s="235">
        <v>45444</v>
      </c>
      <c r="M167" s="235">
        <v>45473</v>
      </c>
      <c r="N167" s="33" t="s">
        <v>124</v>
      </c>
      <c r="O167" s="33" t="s">
        <v>125</v>
      </c>
      <c r="P167" s="33" t="s">
        <v>398</v>
      </c>
      <c r="Q167" s="29" t="s">
        <v>791</v>
      </c>
      <c r="R167" s="33" t="s">
        <v>80</v>
      </c>
      <c r="S167" s="33">
        <v>63</v>
      </c>
      <c r="T167" s="65" t="s">
        <v>897</v>
      </c>
      <c r="U167" s="65">
        <v>45378.6972222222</v>
      </c>
      <c r="V167" s="35"/>
      <c r="W167" s="35"/>
      <c r="X167" s="40"/>
      <c r="Y167" s="40"/>
      <c r="Z167" s="38"/>
      <c r="AA167" s="34" t="s">
        <v>898</v>
      </c>
      <c r="AB167" s="34" t="s">
        <v>896</v>
      </c>
      <c r="AC167" s="70" t="s">
        <v>899</v>
      </c>
      <c r="AD167" s="70" t="s">
        <v>900</v>
      </c>
      <c r="AE167" s="72"/>
      <c r="AF167" s="72" t="s">
        <v>132</v>
      </c>
      <c r="AG167" s="70" t="s">
        <v>163</v>
      </c>
    </row>
    <row r="168" ht="409.5" spans="1:33">
      <c r="A168" s="33">
        <v>3538</v>
      </c>
      <c r="B168" s="28" t="s">
        <v>117</v>
      </c>
      <c r="C168" s="28" t="s">
        <v>118</v>
      </c>
      <c r="D168" s="110" t="s">
        <v>150</v>
      </c>
      <c r="E168" s="54" t="s">
        <v>412</v>
      </c>
      <c r="F168" s="94" t="s">
        <v>901</v>
      </c>
      <c r="G168" s="33" t="s">
        <v>122</v>
      </c>
      <c r="H168" s="33" t="s">
        <v>123</v>
      </c>
      <c r="I168" s="196">
        <v>21</v>
      </c>
      <c r="J168" s="196">
        <v>53</v>
      </c>
      <c r="K168" s="196">
        <v>19</v>
      </c>
      <c r="L168" s="235">
        <v>45444</v>
      </c>
      <c r="M168" s="235">
        <v>45473</v>
      </c>
      <c r="N168" s="33" t="s">
        <v>124</v>
      </c>
      <c r="O168" s="33" t="s">
        <v>125</v>
      </c>
      <c r="P168" s="33" t="s">
        <v>398</v>
      </c>
      <c r="Q168" s="29" t="s">
        <v>791</v>
      </c>
      <c r="R168" s="33" t="s">
        <v>80</v>
      </c>
      <c r="S168" s="33">
        <v>35</v>
      </c>
      <c r="T168" s="65" t="s">
        <v>902</v>
      </c>
      <c r="U168" s="65">
        <v>45418.6270833333</v>
      </c>
      <c r="V168" s="35"/>
      <c r="W168" s="35"/>
      <c r="X168" s="40"/>
      <c r="Y168" s="40"/>
      <c r="Z168" s="38"/>
      <c r="AA168" s="34" t="s">
        <v>903</v>
      </c>
      <c r="AB168" s="34" t="s">
        <v>901</v>
      </c>
      <c r="AC168" s="70" t="s">
        <v>904</v>
      </c>
      <c r="AD168" s="70" t="s">
        <v>905</v>
      </c>
      <c r="AE168" s="72"/>
      <c r="AF168" s="72" t="s">
        <v>132</v>
      </c>
      <c r="AG168" s="70" t="s">
        <v>438</v>
      </c>
    </row>
    <row r="169" ht="409.5" spans="1:33">
      <c r="A169" s="33">
        <v>3539</v>
      </c>
      <c r="B169" s="28" t="s">
        <v>117</v>
      </c>
      <c r="C169" s="28" t="s">
        <v>118</v>
      </c>
      <c r="D169" s="196" t="s">
        <v>150</v>
      </c>
      <c r="E169" s="54" t="s">
        <v>412</v>
      </c>
      <c r="F169" s="94" t="s">
        <v>906</v>
      </c>
      <c r="G169" s="33" t="s">
        <v>122</v>
      </c>
      <c r="H169" s="33" t="s">
        <v>123</v>
      </c>
      <c r="I169" s="196">
        <v>37</v>
      </c>
      <c r="J169" s="196">
        <v>198</v>
      </c>
      <c r="K169" s="196">
        <v>48</v>
      </c>
      <c r="L169" s="235">
        <v>45444</v>
      </c>
      <c r="M169" s="235">
        <v>45473</v>
      </c>
      <c r="N169" s="33" t="s">
        <v>124</v>
      </c>
      <c r="O169" s="33" t="s">
        <v>125</v>
      </c>
      <c r="P169" s="33" t="s">
        <v>398</v>
      </c>
      <c r="Q169" s="29" t="s">
        <v>837</v>
      </c>
      <c r="R169" s="33" t="s">
        <v>80</v>
      </c>
      <c r="S169" s="33">
        <v>69</v>
      </c>
      <c r="T169" s="65" t="s">
        <v>907</v>
      </c>
      <c r="U169" s="65">
        <v>45320.6895833333</v>
      </c>
      <c r="V169" s="35"/>
      <c r="W169" s="35"/>
      <c r="X169" s="40"/>
      <c r="Y169" s="40"/>
      <c r="Z169" s="38"/>
      <c r="AA169" s="34" t="s">
        <v>908</v>
      </c>
      <c r="AB169" s="34" t="s">
        <v>906</v>
      </c>
      <c r="AC169" s="70" t="s">
        <v>909</v>
      </c>
      <c r="AD169" s="70" t="s">
        <v>910</v>
      </c>
      <c r="AE169" s="72"/>
      <c r="AF169" s="72" t="s">
        <v>132</v>
      </c>
      <c r="AG169" s="70" t="s">
        <v>133</v>
      </c>
    </row>
    <row r="170" ht="409.5" spans="1:33">
      <c r="A170" s="33">
        <v>3576</v>
      </c>
      <c r="B170" s="28" t="s">
        <v>117</v>
      </c>
      <c r="C170" s="28" t="s">
        <v>118</v>
      </c>
      <c r="D170" s="196" t="s">
        <v>150</v>
      </c>
      <c r="E170" s="54" t="s">
        <v>412</v>
      </c>
      <c r="F170" s="94" t="s">
        <v>911</v>
      </c>
      <c r="G170" s="33" t="s">
        <v>122</v>
      </c>
      <c r="H170" s="33" t="s">
        <v>123</v>
      </c>
      <c r="I170" s="196">
        <v>5</v>
      </c>
      <c r="J170" s="196">
        <v>30</v>
      </c>
      <c r="K170" s="196">
        <v>2</v>
      </c>
      <c r="L170" s="235">
        <v>45444</v>
      </c>
      <c r="M170" s="235">
        <v>45473</v>
      </c>
      <c r="N170" s="33" t="s">
        <v>124</v>
      </c>
      <c r="O170" s="33" t="s">
        <v>125</v>
      </c>
      <c r="P170" s="33" t="s">
        <v>398</v>
      </c>
      <c r="Q170" s="29" t="s">
        <v>837</v>
      </c>
      <c r="R170" s="33" t="s">
        <v>80</v>
      </c>
      <c r="S170" s="33">
        <v>7</v>
      </c>
      <c r="T170" s="65" t="s">
        <v>912</v>
      </c>
      <c r="U170" s="65">
        <v>45447.7055555556</v>
      </c>
      <c r="V170" s="35"/>
      <c r="W170" s="35"/>
      <c r="X170" s="40"/>
      <c r="Y170" s="40"/>
      <c r="Z170" s="38"/>
      <c r="AA170" s="34" t="s">
        <v>913</v>
      </c>
      <c r="AB170" s="34" t="s">
        <v>911</v>
      </c>
      <c r="AC170" s="70" t="s">
        <v>914</v>
      </c>
      <c r="AD170" s="70" t="s">
        <v>915</v>
      </c>
      <c r="AE170" s="72"/>
      <c r="AF170" s="72" t="s">
        <v>132</v>
      </c>
      <c r="AG170" s="70" t="s">
        <v>425</v>
      </c>
    </row>
    <row r="171" ht="409.5" spans="1:33">
      <c r="A171" s="33">
        <v>3577</v>
      </c>
      <c r="B171" s="28" t="s">
        <v>117</v>
      </c>
      <c r="C171" s="28" t="s">
        <v>118</v>
      </c>
      <c r="D171" s="196" t="s">
        <v>150</v>
      </c>
      <c r="E171" s="57" t="s">
        <v>247</v>
      </c>
      <c r="F171" s="94" t="s">
        <v>916</v>
      </c>
      <c r="G171" s="33" t="s">
        <v>122</v>
      </c>
      <c r="H171" s="33" t="s">
        <v>123</v>
      </c>
      <c r="I171" s="196">
        <v>8</v>
      </c>
      <c r="J171" s="196">
        <v>44</v>
      </c>
      <c r="K171" s="196">
        <v>5</v>
      </c>
      <c r="L171" s="235">
        <v>45444</v>
      </c>
      <c r="M171" s="235">
        <v>45473</v>
      </c>
      <c r="N171" s="33" t="s">
        <v>124</v>
      </c>
      <c r="O171" s="33" t="s">
        <v>125</v>
      </c>
      <c r="P171" s="33" t="s">
        <v>398</v>
      </c>
      <c r="Q171" s="29" t="s">
        <v>837</v>
      </c>
      <c r="R171" s="33" t="s">
        <v>80</v>
      </c>
      <c r="S171" s="33">
        <v>12</v>
      </c>
      <c r="T171" s="65" t="s">
        <v>917</v>
      </c>
      <c r="U171" s="65">
        <v>45447.7055555556</v>
      </c>
      <c r="V171" s="35"/>
      <c r="W171" s="35"/>
      <c r="X171" s="40"/>
      <c r="Y171" s="40"/>
      <c r="Z171" s="38"/>
      <c r="AA171" s="34" t="s">
        <v>918</v>
      </c>
      <c r="AB171" s="34" t="s">
        <v>916</v>
      </c>
      <c r="AC171" s="70" t="s">
        <v>919</v>
      </c>
      <c r="AD171" s="70" t="s">
        <v>920</v>
      </c>
      <c r="AE171" s="72"/>
      <c r="AF171" s="72" t="s">
        <v>132</v>
      </c>
      <c r="AG171" s="70" t="s">
        <v>425</v>
      </c>
    </row>
    <row r="172" ht="409.5" spans="1:33">
      <c r="A172" s="33">
        <v>3578</v>
      </c>
      <c r="B172" s="33" t="s">
        <v>117</v>
      </c>
      <c r="C172" s="33" t="s">
        <v>118</v>
      </c>
      <c r="D172" s="33" t="s">
        <v>119</v>
      </c>
      <c r="E172" s="57" t="s">
        <v>120</v>
      </c>
      <c r="F172" s="94" t="s">
        <v>921</v>
      </c>
      <c r="G172" s="33" t="s">
        <v>122</v>
      </c>
      <c r="H172" s="33" t="s">
        <v>123</v>
      </c>
      <c r="I172" s="196">
        <v>68</v>
      </c>
      <c r="J172" s="196">
        <v>460</v>
      </c>
      <c r="K172" s="196">
        <v>50</v>
      </c>
      <c r="L172" s="235">
        <v>45352</v>
      </c>
      <c r="M172" s="235">
        <v>45382</v>
      </c>
      <c r="N172" s="33" t="s">
        <v>124</v>
      </c>
      <c r="O172" s="48" t="s">
        <v>125</v>
      </c>
      <c r="P172" s="29" t="s">
        <v>922</v>
      </c>
      <c r="Q172" s="29" t="s">
        <v>923</v>
      </c>
      <c r="R172" s="29" t="s">
        <v>81</v>
      </c>
      <c r="S172" s="33">
        <v>448</v>
      </c>
      <c r="T172" s="65" t="s">
        <v>924</v>
      </c>
      <c r="U172" s="65">
        <v>45308.6532175926</v>
      </c>
      <c r="V172" s="35"/>
      <c r="W172" s="35"/>
      <c r="X172" s="40"/>
      <c r="Y172" s="40"/>
      <c r="Z172" s="38"/>
      <c r="AA172" s="34" t="s">
        <v>925</v>
      </c>
      <c r="AB172" s="34" t="s">
        <v>921</v>
      </c>
      <c r="AC172" s="70" t="s">
        <v>926</v>
      </c>
      <c r="AD172" s="70" t="s">
        <v>927</v>
      </c>
      <c r="AE172" s="72"/>
      <c r="AF172" s="70" t="s">
        <v>132</v>
      </c>
      <c r="AG172" s="70" t="s">
        <v>133</v>
      </c>
    </row>
    <row r="173" ht="409.5" spans="1:33">
      <c r="A173" s="33">
        <v>3579</v>
      </c>
      <c r="B173" s="33" t="s">
        <v>117</v>
      </c>
      <c r="C173" s="33" t="s">
        <v>118</v>
      </c>
      <c r="D173" s="33" t="s">
        <v>119</v>
      </c>
      <c r="E173" s="57" t="s">
        <v>120</v>
      </c>
      <c r="F173" s="94" t="s">
        <v>921</v>
      </c>
      <c r="G173" s="33" t="s">
        <v>122</v>
      </c>
      <c r="H173" s="33" t="s">
        <v>123</v>
      </c>
      <c r="I173" s="196">
        <v>68</v>
      </c>
      <c r="J173" s="196">
        <v>460</v>
      </c>
      <c r="K173" s="196">
        <v>50</v>
      </c>
      <c r="L173" s="235">
        <v>45566</v>
      </c>
      <c r="M173" s="235">
        <v>45596</v>
      </c>
      <c r="N173" s="33" t="s">
        <v>124</v>
      </c>
      <c r="O173" s="48" t="s">
        <v>125</v>
      </c>
      <c r="P173" s="29" t="s">
        <v>922</v>
      </c>
      <c r="Q173" s="29" t="s">
        <v>923</v>
      </c>
      <c r="R173" s="29" t="s">
        <v>81</v>
      </c>
      <c r="S173" s="33">
        <v>448</v>
      </c>
      <c r="T173" s="320" t="s">
        <v>928</v>
      </c>
      <c r="U173" s="290">
        <v>45490.50625</v>
      </c>
      <c r="V173" s="35"/>
      <c r="W173" s="35"/>
      <c r="X173" s="40"/>
      <c r="Y173" s="33"/>
      <c r="Z173" s="27"/>
      <c r="AA173" s="70" t="s">
        <v>929</v>
      </c>
      <c r="AB173" s="72" t="s">
        <v>921</v>
      </c>
      <c r="AC173" s="70" t="s">
        <v>930</v>
      </c>
      <c r="AD173" s="70" t="s">
        <v>931</v>
      </c>
      <c r="AE173" s="72"/>
      <c r="AF173" s="72" t="s">
        <v>132</v>
      </c>
      <c r="AG173" s="72" t="s">
        <v>138</v>
      </c>
    </row>
    <row r="174" ht="409.5" spans="1:33">
      <c r="A174" s="33">
        <v>3616</v>
      </c>
      <c r="B174" s="33" t="s">
        <v>117</v>
      </c>
      <c r="C174" s="33" t="s">
        <v>118</v>
      </c>
      <c r="D174" s="33" t="s">
        <v>119</v>
      </c>
      <c r="E174" s="57" t="s">
        <v>120</v>
      </c>
      <c r="F174" s="94" t="s">
        <v>932</v>
      </c>
      <c r="G174" s="33" t="s">
        <v>122</v>
      </c>
      <c r="H174" s="33" t="s">
        <v>123</v>
      </c>
      <c r="I174" s="196">
        <v>68</v>
      </c>
      <c r="J174" s="196">
        <v>454</v>
      </c>
      <c r="K174" s="196">
        <v>50</v>
      </c>
      <c r="L174" s="235">
        <v>45352</v>
      </c>
      <c r="M174" s="235">
        <v>45382</v>
      </c>
      <c r="N174" s="33" t="s">
        <v>124</v>
      </c>
      <c r="O174" s="48" t="s">
        <v>125</v>
      </c>
      <c r="P174" s="29" t="s">
        <v>922</v>
      </c>
      <c r="Q174" s="29" t="s">
        <v>923</v>
      </c>
      <c r="R174" s="29" t="s">
        <v>81</v>
      </c>
      <c r="S174" s="33">
        <v>442</v>
      </c>
      <c r="T174" s="65" t="s">
        <v>933</v>
      </c>
      <c r="U174" s="65">
        <v>45313.5402777778</v>
      </c>
      <c r="V174" s="35"/>
      <c r="W174" s="35"/>
      <c r="X174" s="40"/>
      <c r="Y174" s="40"/>
      <c r="Z174" s="38"/>
      <c r="AA174" s="34" t="s">
        <v>934</v>
      </c>
      <c r="AB174" s="34" t="s">
        <v>932</v>
      </c>
      <c r="AC174" s="70" t="s">
        <v>935</v>
      </c>
      <c r="AD174" s="70" t="s">
        <v>936</v>
      </c>
      <c r="AE174" s="72"/>
      <c r="AF174" s="70" t="s">
        <v>132</v>
      </c>
      <c r="AG174" s="70" t="s">
        <v>133</v>
      </c>
    </row>
    <row r="175" ht="409.5" spans="1:33">
      <c r="A175" s="33">
        <v>3617</v>
      </c>
      <c r="B175" s="33" t="s">
        <v>117</v>
      </c>
      <c r="C175" s="33" t="s">
        <v>118</v>
      </c>
      <c r="D175" s="33" t="s">
        <v>119</v>
      </c>
      <c r="E175" s="57" t="s">
        <v>120</v>
      </c>
      <c r="F175" s="94" t="s">
        <v>932</v>
      </c>
      <c r="G175" s="33" t="s">
        <v>122</v>
      </c>
      <c r="H175" s="33" t="s">
        <v>123</v>
      </c>
      <c r="I175" s="196">
        <v>68</v>
      </c>
      <c r="J175" s="196">
        <v>454</v>
      </c>
      <c r="K175" s="196">
        <v>50</v>
      </c>
      <c r="L175" s="235">
        <v>45566</v>
      </c>
      <c r="M175" s="235">
        <v>45596</v>
      </c>
      <c r="N175" s="33" t="s">
        <v>124</v>
      </c>
      <c r="O175" s="48" t="s">
        <v>125</v>
      </c>
      <c r="P175" s="29" t="s">
        <v>922</v>
      </c>
      <c r="Q175" s="29" t="s">
        <v>923</v>
      </c>
      <c r="R175" s="29" t="s">
        <v>81</v>
      </c>
      <c r="S175" s="33">
        <v>442</v>
      </c>
      <c r="T175" s="307" t="s">
        <v>937</v>
      </c>
      <c r="U175" s="308">
        <v>45497.5215277778</v>
      </c>
      <c r="V175" s="29"/>
      <c r="W175" s="29"/>
      <c r="X175" s="29"/>
      <c r="Y175" s="29"/>
      <c r="Z175" s="33"/>
      <c r="AA175" s="70" t="s">
        <v>938</v>
      </c>
      <c r="AB175" s="72" t="s">
        <v>932</v>
      </c>
      <c r="AC175" s="70" t="s">
        <v>939</v>
      </c>
      <c r="AD175" s="70" t="s">
        <v>940</v>
      </c>
      <c r="AE175" s="72"/>
      <c r="AF175" s="72" t="s">
        <v>132</v>
      </c>
      <c r="AG175" s="72" t="s">
        <v>138</v>
      </c>
    </row>
    <row r="176" ht="409.5" spans="1:33">
      <c r="A176" s="33">
        <v>3654</v>
      </c>
      <c r="B176" s="33" t="s">
        <v>117</v>
      </c>
      <c r="C176" s="33" t="s">
        <v>118</v>
      </c>
      <c r="D176" s="33" t="s">
        <v>119</v>
      </c>
      <c r="E176" s="57" t="s">
        <v>120</v>
      </c>
      <c r="F176" s="94" t="s">
        <v>941</v>
      </c>
      <c r="G176" s="33" t="s">
        <v>122</v>
      </c>
      <c r="H176" s="33" t="s">
        <v>123</v>
      </c>
      <c r="I176" s="196">
        <v>16</v>
      </c>
      <c r="J176" s="196">
        <v>111</v>
      </c>
      <c r="K176" s="196">
        <v>13</v>
      </c>
      <c r="L176" s="235">
        <v>45352</v>
      </c>
      <c r="M176" s="235">
        <v>45382</v>
      </c>
      <c r="N176" s="33" t="s">
        <v>124</v>
      </c>
      <c r="O176" s="48" t="s">
        <v>125</v>
      </c>
      <c r="P176" s="29" t="s">
        <v>922</v>
      </c>
      <c r="Q176" s="29" t="s">
        <v>923</v>
      </c>
      <c r="R176" s="29" t="s">
        <v>81</v>
      </c>
      <c r="S176" s="33">
        <v>102</v>
      </c>
      <c r="T176" s="65" t="s">
        <v>942</v>
      </c>
      <c r="U176" s="65">
        <v>45365.6981944444</v>
      </c>
      <c r="V176" s="35"/>
      <c r="W176" s="35"/>
      <c r="X176" s="40"/>
      <c r="Y176" s="40"/>
      <c r="Z176" s="38"/>
      <c r="AA176" s="34" t="s">
        <v>943</v>
      </c>
      <c r="AB176" s="34" t="s">
        <v>941</v>
      </c>
      <c r="AC176" s="70" t="s">
        <v>944</v>
      </c>
      <c r="AD176" s="70" t="s">
        <v>945</v>
      </c>
      <c r="AE176" s="72"/>
      <c r="AF176" s="70" t="s">
        <v>132</v>
      </c>
      <c r="AG176" s="70" t="s">
        <v>133</v>
      </c>
    </row>
    <row r="177" ht="409.5" spans="1:33">
      <c r="A177" s="33">
        <v>3655</v>
      </c>
      <c r="B177" s="33" t="s">
        <v>117</v>
      </c>
      <c r="C177" s="33" t="s">
        <v>118</v>
      </c>
      <c r="D177" s="33" t="s">
        <v>119</v>
      </c>
      <c r="E177" s="57" t="s">
        <v>120</v>
      </c>
      <c r="F177" s="94" t="s">
        <v>941</v>
      </c>
      <c r="G177" s="33" t="s">
        <v>122</v>
      </c>
      <c r="H177" s="33" t="s">
        <v>123</v>
      </c>
      <c r="I177" s="196">
        <v>16</v>
      </c>
      <c r="J177" s="196">
        <v>111</v>
      </c>
      <c r="K177" s="196">
        <v>13</v>
      </c>
      <c r="L177" s="235">
        <v>45566</v>
      </c>
      <c r="M177" s="235">
        <v>45596</v>
      </c>
      <c r="N177" s="33" t="s">
        <v>124</v>
      </c>
      <c r="O177" s="48" t="s">
        <v>125</v>
      </c>
      <c r="P177" s="29" t="s">
        <v>922</v>
      </c>
      <c r="Q177" s="29" t="s">
        <v>923</v>
      </c>
      <c r="R177" s="29" t="s">
        <v>81</v>
      </c>
      <c r="S177" s="33">
        <v>102</v>
      </c>
      <c r="T177" s="320" t="s">
        <v>946</v>
      </c>
      <c r="U177" s="290">
        <v>45488.5083333333</v>
      </c>
      <c r="V177" s="35"/>
      <c r="W177" s="35"/>
      <c r="X177" s="40"/>
      <c r="Y177" s="33"/>
      <c r="Z177" s="27"/>
      <c r="AA177" s="70" t="s">
        <v>947</v>
      </c>
      <c r="AB177" s="72" t="s">
        <v>941</v>
      </c>
      <c r="AC177" s="70" t="s">
        <v>948</v>
      </c>
      <c r="AD177" s="70" t="s">
        <v>949</v>
      </c>
      <c r="AE177" s="72"/>
      <c r="AF177" s="72" t="s">
        <v>132</v>
      </c>
      <c r="AG177" s="72" t="s">
        <v>138</v>
      </c>
    </row>
    <row r="178" ht="409.5" spans="1:33">
      <c r="A178" s="33">
        <v>3668</v>
      </c>
      <c r="B178" s="33" t="s">
        <v>117</v>
      </c>
      <c r="C178" s="33" t="s">
        <v>118</v>
      </c>
      <c r="D178" s="33" t="s">
        <v>119</v>
      </c>
      <c r="E178" s="57" t="s">
        <v>120</v>
      </c>
      <c r="F178" s="94" t="s">
        <v>950</v>
      </c>
      <c r="G178" s="33" t="s">
        <v>122</v>
      </c>
      <c r="H178" s="33" t="s">
        <v>123</v>
      </c>
      <c r="I178" s="196">
        <v>16</v>
      </c>
      <c r="J178" s="196">
        <v>117</v>
      </c>
      <c r="K178" s="196">
        <v>13</v>
      </c>
      <c r="L178" s="235">
        <v>45352</v>
      </c>
      <c r="M178" s="235">
        <v>45382</v>
      </c>
      <c r="N178" s="33" t="s">
        <v>124</v>
      </c>
      <c r="O178" s="48" t="s">
        <v>125</v>
      </c>
      <c r="P178" s="29" t="s">
        <v>922</v>
      </c>
      <c r="Q178" s="29" t="s">
        <v>923</v>
      </c>
      <c r="R178" s="29" t="s">
        <v>81</v>
      </c>
      <c r="S178" s="33">
        <v>108</v>
      </c>
      <c r="T178" s="65" t="s">
        <v>951</v>
      </c>
      <c r="U178" s="65">
        <v>45365.6981944444</v>
      </c>
      <c r="V178" s="35"/>
      <c r="W178" s="35"/>
      <c r="X178" s="40"/>
      <c r="Y178" s="40"/>
      <c r="Z178" s="38"/>
      <c r="AA178" s="34" t="s">
        <v>952</v>
      </c>
      <c r="AB178" s="34" t="s">
        <v>950</v>
      </c>
      <c r="AC178" s="70" t="s">
        <v>953</v>
      </c>
      <c r="AD178" s="70" t="s">
        <v>945</v>
      </c>
      <c r="AE178" s="72"/>
      <c r="AF178" s="70" t="s">
        <v>132</v>
      </c>
      <c r="AG178" s="70" t="s">
        <v>133</v>
      </c>
    </row>
    <row r="179" ht="409.5" spans="1:33">
      <c r="A179" s="33">
        <v>3669</v>
      </c>
      <c r="B179" s="33" t="s">
        <v>117</v>
      </c>
      <c r="C179" s="33" t="s">
        <v>118</v>
      </c>
      <c r="D179" s="33" t="s">
        <v>119</v>
      </c>
      <c r="E179" s="57" t="s">
        <v>120</v>
      </c>
      <c r="F179" s="94" t="s">
        <v>950</v>
      </c>
      <c r="G179" s="33" t="s">
        <v>122</v>
      </c>
      <c r="H179" s="33" t="s">
        <v>123</v>
      </c>
      <c r="I179" s="196">
        <v>16</v>
      </c>
      <c r="J179" s="196">
        <v>117</v>
      </c>
      <c r="K179" s="196">
        <v>13</v>
      </c>
      <c r="L179" s="235">
        <v>45566</v>
      </c>
      <c r="M179" s="235">
        <v>45596</v>
      </c>
      <c r="N179" s="33" t="s">
        <v>124</v>
      </c>
      <c r="O179" s="48" t="s">
        <v>125</v>
      </c>
      <c r="P179" s="29" t="s">
        <v>922</v>
      </c>
      <c r="Q179" s="29" t="s">
        <v>923</v>
      </c>
      <c r="R179" s="29" t="s">
        <v>81</v>
      </c>
      <c r="S179" s="33">
        <v>108</v>
      </c>
      <c r="T179" s="307" t="s">
        <v>954</v>
      </c>
      <c r="U179" s="308">
        <v>45497.5222222222</v>
      </c>
      <c r="V179" s="29"/>
      <c r="W179" s="29"/>
      <c r="X179" s="29"/>
      <c r="Y179" s="29"/>
      <c r="Z179" s="33"/>
      <c r="AA179" s="70" t="s">
        <v>955</v>
      </c>
      <c r="AB179" s="72" t="s">
        <v>950</v>
      </c>
      <c r="AC179" s="70" t="s">
        <v>956</v>
      </c>
      <c r="AD179" s="70" t="s">
        <v>957</v>
      </c>
      <c r="AE179" s="72"/>
      <c r="AF179" s="72" t="s">
        <v>132</v>
      </c>
      <c r="AG179" s="72" t="s">
        <v>138</v>
      </c>
    </row>
    <row r="180" ht="409.5" spans="1:33">
      <c r="A180" s="33">
        <v>3682</v>
      </c>
      <c r="B180" s="33" t="s">
        <v>117</v>
      </c>
      <c r="C180" s="33" t="s">
        <v>118</v>
      </c>
      <c r="D180" s="33" t="s">
        <v>119</v>
      </c>
      <c r="E180" s="57" t="s">
        <v>120</v>
      </c>
      <c r="F180" s="94" t="s">
        <v>958</v>
      </c>
      <c r="G180" s="33" t="s">
        <v>122</v>
      </c>
      <c r="H180" s="33" t="s">
        <v>123</v>
      </c>
      <c r="I180" s="196">
        <v>81</v>
      </c>
      <c r="J180" s="196">
        <v>631</v>
      </c>
      <c r="K180" s="196">
        <v>56</v>
      </c>
      <c r="L180" s="235">
        <v>45352</v>
      </c>
      <c r="M180" s="235">
        <v>45382</v>
      </c>
      <c r="N180" s="33" t="s">
        <v>124</v>
      </c>
      <c r="O180" s="48" t="s">
        <v>125</v>
      </c>
      <c r="P180" s="29" t="s">
        <v>922</v>
      </c>
      <c r="Q180" s="29" t="s">
        <v>959</v>
      </c>
      <c r="R180" s="29" t="s">
        <v>81</v>
      </c>
      <c r="S180" s="33">
        <v>624</v>
      </c>
      <c r="T180" s="65" t="s">
        <v>960</v>
      </c>
      <c r="U180" s="65">
        <v>45365.6981944444</v>
      </c>
      <c r="V180" s="35"/>
      <c r="W180" s="35"/>
      <c r="X180" s="40"/>
      <c r="Y180" s="40"/>
      <c r="Z180" s="38"/>
      <c r="AA180" s="34" t="s">
        <v>961</v>
      </c>
      <c r="AB180" s="34" t="s">
        <v>958</v>
      </c>
      <c r="AC180" s="70" t="s">
        <v>962</v>
      </c>
      <c r="AD180" s="70" t="s">
        <v>963</v>
      </c>
      <c r="AE180" s="72"/>
      <c r="AF180" s="70" t="s">
        <v>132</v>
      </c>
      <c r="AG180" s="70" t="s">
        <v>133</v>
      </c>
    </row>
    <row r="181" ht="409.5" spans="1:33">
      <c r="A181" s="33">
        <v>3683</v>
      </c>
      <c r="B181" s="33" t="s">
        <v>117</v>
      </c>
      <c r="C181" s="33" t="s">
        <v>118</v>
      </c>
      <c r="D181" s="33" t="s">
        <v>119</v>
      </c>
      <c r="E181" s="57" t="s">
        <v>120</v>
      </c>
      <c r="F181" s="94" t="s">
        <v>958</v>
      </c>
      <c r="G181" s="33" t="s">
        <v>122</v>
      </c>
      <c r="H181" s="33" t="s">
        <v>123</v>
      </c>
      <c r="I181" s="196">
        <v>81</v>
      </c>
      <c r="J181" s="196">
        <v>631</v>
      </c>
      <c r="K181" s="196">
        <v>56</v>
      </c>
      <c r="L181" s="235">
        <v>45566</v>
      </c>
      <c r="M181" s="235">
        <v>45596</v>
      </c>
      <c r="N181" s="33" t="s">
        <v>124</v>
      </c>
      <c r="O181" s="48" t="s">
        <v>125</v>
      </c>
      <c r="P181" s="29" t="s">
        <v>922</v>
      </c>
      <c r="Q181" s="29" t="s">
        <v>959</v>
      </c>
      <c r="R181" s="29" t="s">
        <v>81</v>
      </c>
      <c r="S181" s="33">
        <v>624</v>
      </c>
      <c r="T181" s="307" t="s">
        <v>964</v>
      </c>
      <c r="U181" s="308">
        <v>45490.5069444444</v>
      </c>
      <c r="V181" s="29"/>
      <c r="W181" s="29"/>
      <c r="X181" s="29"/>
      <c r="Y181" s="29"/>
      <c r="Z181" s="33"/>
      <c r="AA181" s="70" t="s">
        <v>965</v>
      </c>
      <c r="AB181" s="72" t="s">
        <v>958</v>
      </c>
      <c r="AC181" s="70" t="s">
        <v>966</v>
      </c>
      <c r="AD181" s="70" t="s">
        <v>931</v>
      </c>
      <c r="AE181" s="72"/>
      <c r="AF181" s="72" t="s">
        <v>132</v>
      </c>
      <c r="AG181" s="72" t="s">
        <v>138</v>
      </c>
    </row>
    <row r="182" ht="409.5" spans="1:33">
      <c r="A182" s="33">
        <v>3720</v>
      </c>
      <c r="B182" s="33" t="s">
        <v>117</v>
      </c>
      <c r="C182" s="33" t="s">
        <v>118</v>
      </c>
      <c r="D182" s="33" t="s">
        <v>119</v>
      </c>
      <c r="E182" s="57" t="s">
        <v>120</v>
      </c>
      <c r="F182" s="94" t="s">
        <v>967</v>
      </c>
      <c r="G182" s="33" t="s">
        <v>122</v>
      </c>
      <c r="H182" s="33" t="s">
        <v>123</v>
      </c>
      <c r="I182" s="196">
        <v>81</v>
      </c>
      <c r="J182" s="196">
        <v>633</v>
      </c>
      <c r="K182" s="196">
        <v>56</v>
      </c>
      <c r="L182" s="235">
        <v>45352</v>
      </c>
      <c r="M182" s="235">
        <v>45382</v>
      </c>
      <c r="N182" s="33" t="s">
        <v>124</v>
      </c>
      <c r="O182" s="48" t="s">
        <v>125</v>
      </c>
      <c r="P182" s="29" t="s">
        <v>922</v>
      </c>
      <c r="Q182" s="29" t="s">
        <v>959</v>
      </c>
      <c r="R182" s="29" t="s">
        <v>81</v>
      </c>
      <c r="S182" s="33">
        <v>624</v>
      </c>
      <c r="T182" s="65" t="s">
        <v>960</v>
      </c>
      <c r="U182" s="65">
        <v>45365.6981944444</v>
      </c>
      <c r="V182" s="35"/>
      <c r="W182" s="35"/>
      <c r="X182" s="40"/>
      <c r="Y182" s="40"/>
      <c r="Z182" s="38"/>
      <c r="AA182" s="34" t="s">
        <v>968</v>
      </c>
      <c r="AB182" s="34" t="s">
        <v>967</v>
      </c>
      <c r="AC182" s="70" t="s">
        <v>969</v>
      </c>
      <c r="AD182" s="70" t="s">
        <v>963</v>
      </c>
      <c r="AE182" s="72"/>
      <c r="AF182" s="70" t="s">
        <v>132</v>
      </c>
      <c r="AG182" s="70" t="s">
        <v>133</v>
      </c>
    </row>
    <row r="183" ht="409.5" spans="1:33">
      <c r="A183" s="33">
        <v>3721</v>
      </c>
      <c r="B183" s="33" t="s">
        <v>117</v>
      </c>
      <c r="C183" s="33" t="s">
        <v>118</v>
      </c>
      <c r="D183" s="33" t="s">
        <v>119</v>
      </c>
      <c r="E183" s="57" t="s">
        <v>120</v>
      </c>
      <c r="F183" s="94" t="s">
        <v>967</v>
      </c>
      <c r="G183" s="33" t="s">
        <v>122</v>
      </c>
      <c r="H183" s="33" t="s">
        <v>123</v>
      </c>
      <c r="I183" s="196">
        <v>81</v>
      </c>
      <c r="J183" s="196">
        <v>633</v>
      </c>
      <c r="K183" s="196">
        <v>56</v>
      </c>
      <c r="L183" s="235">
        <v>45566</v>
      </c>
      <c r="M183" s="235">
        <v>45596</v>
      </c>
      <c r="N183" s="33" t="s">
        <v>124</v>
      </c>
      <c r="O183" s="48" t="s">
        <v>125</v>
      </c>
      <c r="P183" s="29" t="s">
        <v>922</v>
      </c>
      <c r="Q183" s="29" t="s">
        <v>959</v>
      </c>
      <c r="R183" s="29" t="s">
        <v>81</v>
      </c>
      <c r="S183" s="33">
        <v>624</v>
      </c>
      <c r="T183" s="307" t="s">
        <v>964</v>
      </c>
      <c r="U183" s="308">
        <v>45490.5069444444</v>
      </c>
      <c r="V183" s="29"/>
      <c r="W183" s="29"/>
      <c r="X183" s="29"/>
      <c r="Y183" s="29"/>
      <c r="Z183" s="33"/>
      <c r="AA183" s="70" t="s">
        <v>965</v>
      </c>
      <c r="AB183" s="72" t="s">
        <v>967</v>
      </c>
      <c r="AC183" s="70" t="s">
        <v>966</v>
      </c>
      <c r="AD183" s="70" t="s">
        <v>931</v>
      </c>
      <c r="AE183" s="72"/>
      <c r="AF183" s="72" t="s">
        <v>132</v>
      </c>
      <c r="AG183" s="72" t="s">
        <v>138</v>
      </c>
    </row>
    <row r="184" ht="409.5" spans="1:33">
      <c r="A184" s="33">
        <v>3758</v>
      </c>
      <c r="B184" s="33" t="s">
        <v>117</v>
      </c>
      <c r="C184" s="33" t="s">
        <v>118</v>
      </c>
      <c r="D184" s="33" t="s">
        <v>363</v>
      </c>
      <c r="E184" s="54" t="s">
        <v>120</v>
      </c>
      <c r="F184" s="94" t="s">
        <v>970</v>
      </c>
      <c r="G184" s="33" t="s">
        <v>122</v>
      </c>
      <c r="H184" s="33" t="s">
        <v>123</v>
      </c>
      <c r="I184" s="196">
        <v>47</v>
      </c>
      <c r="J184" s="196">
        <v>236</v>
      </c>
      <c r="K184" s="196">
        <v>54</v>
      </c>
      <c r="L184" s="235">
        <v>45383</v>
      </c>
      <c r="M184" s="235">
        <v>45412</v>
      </c>
      <c r="N184" s="33" t="s">
        <v>124</v>
      </c>
      <c r="O184" s="48" t="s">
        <v>125</v>
      </c>
      <c r="P184" s="29" t="s">
        <v>922</v>
      </c>
      <c r="Q184" s="29" t="s">
        <v>971</v>
      </c>
      <c r="R184" s="29" t="s">
        <v>81</v>
      </c>
      <c r="S184" s="33">
        <v>249</v>
      </c>
      <c r="T184" s="65" t="s">
        <v>972</v>
      </c>
      <c r="U184" s="65">
        <v>45309.6097222222</v>
      </c>
      <c r="V184" s="35"/>
      <c r="W184" s="35"/>
      <c r="X184" s="40"/>
      <c r="Y184" s="40"/>
      <c r="Z184" s="38"/>
      <c r="AA184" s="34" t="s">
        <v>973</v>
      </c>
      <c r="AB184" s="34" t="s">
        <v>970</v>
      </c>
      <c r="AC184" s="70" t="s">
        <v>974</v>
      </c>
      <c r="AD184" s="70" t="s">
        <v>975</v>
      </c>
      <c r="AE184" s="72"/>
      <c r="AF184" s="70" t="s">
        <v>132</v>
      </c>
      <c r="AG184" s="70" t="s">
        <v>133</v>
      </c>
    </row>
    <row r="185" ht="409.5" spans="1:33">
      <c r="A185" s="33">
        <v>3759</v>
      </c>
      <c r="B185" s="33" t="s">
        <v>117</v>
      </c>
      <c r="C185" s="33" t="s">
        <v>118</v>
      </c>
      <c r="D185" s="33" t="s">
        <v>363</v>
      </c>
      <c r="E185" s="54" t="s">
        <v>120</v>
      </c>
      <c r="F185" s="94" t="s">
        <v>970</v>
      </c>
      <c r="G185" s="33" t="s">
        <v>122</v>
      </c>
      <c r="H185" s="33" t="s">
        <v>123</v>
      </c>
      <c r="I185" s="196">
        <v>47</v>
      </c>
      <c r="J185" s="196">
        <v>236</v>
      </c>
      <c r="K185" s="196">
        <v>54</v>
      </c>
      <c r="L185" s="235">
        <v>45597</v>
      </c>
      <c r="M185" s="235">
        <v>45626</v>
      </c>
      <c r="N185" s="33" t="s">
        <v>124</v>
      </c>
      <c r="O185" s="48" t="s">
        <v>125</v>
      </c>
      <c r="P185" s="29" t="s">
        <v>922</v>
      </c>
      <c r="Q185" s="29" t="s">
        <v>971</v>
      </c>
      <c r="R185" s="29" t="s">
        <v>81</v>
      </c>
      <c r="S185" s="33">
        <v>249</v>
      </c>
      <c r="T185" s="307" t="s">
        <v>976</v>
      </c>
      <c r="U185" s="308">
        <v>45498.7291666667</v>
      </c>
      <c r="V185" s="29"/>
      <c r="W185" s="29"/>
      <c r="X185" s="29"/>
      <c r="Y185" s="29"/>
      <c r="Z185" s="33"/>
      <c r="AA185" s="70" t="s">
        <v>977</v>
      </c>
      <c r="AB185" s="72" t="s">
        <v>970</v>
      </c>
      <c r="AC185" s="70" t="s">
        <v>978</v>
      </c>
      <c r="AD185" s="70" t="s">
        <v>979</v>
      </c>
      <c r="AE185" s="72"/>
      <c r="AF185" s="72" t="s">
        <v>132</v>
      </c>
      <c r="AG185" s="72" t="s">
        <v>138</v>
      </c>
    </row>
    <row r="186" ht="409.5" spans="1:33">
      <c r="A186" s="33">
        <v>3796</v>
      </c>
      <c r="B186" s="33" t="s">
        <v>117</v>
      </c>
      <c r="C186" s="33" t="s">
        <v>118</v>
      </c>
      <c r="D186" s="33" t="s">
        <v>363</v>
      </c>
      <c r="E186" s="54" t="s">
        <v>120</v>
      </c>
      <c r="F186" s="94" t="s">
        <v>980</v>
      </c>
      <c r="G186" s="33" t="s">
        <v>122</v>
      </c>
      <c r="H186" s="33" t="s">
        <v>123</v>
      </c>
      <c r="I186" s="196">
        <v>48</v>
      </c>
      <c r="J186" s="196">
        <v>240</v>
      </c>
      <c r="K186" s="196">
        <v>54</v>
      </c>
      <c r="L186" s="235">
        <v>45383</v>
      </c>
      <c r="M186" s="235">
        <v>45412</v>
      </c>
      <c r="N186" s="33" t="s">
        <v>124</v>
      </c>
      <c r="O186" s="48" t="s">
        <v>125</v>
      </c>
      <c r="P186" s="29" t="s">
        <v>922</v>
      </c>
      <c r="Q186" s="29" t="s">
        <v>971</v>
      </c>
      <c r="R186" s="29" t="s">
        <v>81</v>
      </c>
      <c r="S186" s="33">
        <v>249</v>
      </c>
      <c r="T186" s="65" t="s">
        <v>981</v>
      </c>
      <c r="U186" s="65">
        <v>45309.5333333333</v>
      </c>
      <c r="V186" s="35"/>
      <c r="W186" s="35"/>
      <c r="X186" s="40"/>
      <c r="Y186" s="40"/>
      <c r="Z186" s="38"/>
      <c r="AA186" s="34" t="s">
        <v>982</v>
      </c>
      <c r="AB186" s="34" t="s">
        <v>980</v>
      </c>
      <c r="AC186" s="70" t="s">
        <v>983</v>
      </c>
      <c r="AD186" s="70" t="s">
        <v>975</v>
      </c>
      <c r="AE186" s="72"/>
      <c r="AF186" s="70" t="s">
        <v>132</v>
      </c>
      <c r="AG186" s="70" t="s">
        <v>133</v>
      </c>
    </row>
    <row r="187" ht="409.5" spans="1:33">
      <c r="A187" s="33">
        <v>3797</v>
      </c>
      <c r="B187" s="33" t="s">
        <v>117</v>
      </c>
      <c r="C187" s="33" t="s">
        <v>118</v>
      </c>
      <c r="D187" s="33" t="s">
        <v>363</v>
      </c>
      <c r="E187" s="54" t="s">
        <v>120</v>
      </c>
      <c r="F187" s="94" t="s">
        <v>980</v>
      </c>
      <c r="G187" s="33" t="s">
        <v>122</v>
      </c>
      <c r="H187" s="33" t="s">
        <v>123</v>
      </c>
      <c r="I187" s="196">
        <v>48</v>
      </c>
      <c r="J187" s="196">
        <v>240</v>
      </c>
      <c r="K187" s="196">
        <v>54</v>
      </c>
      <c r="L187" s="235">
        <v>45597</v>
      </c>
      <c r="M187" s="235">
        <v>45626</v>
      </c>
      <c r="N187" s="33" t="s">
        <v>124</v>
      </c>
      <c r="O187" s="48" t="s">
        <v>125</v>
      </c>
      <c r="P187" s="29" t="s">
        <v>922</v>
      </c>
      <c r="Q187" s="29" t="s">
        <v>971</v>
      </c>
      <c r="R187" s="29" t="s">
        <v>81</v>
      </c>
      <c r="S187" s="33">
        <v>249</v>
      </c>
      <c r="T187" s="307" t="s">
        <v>984</v>
      </c>
      <c r="U187" s="308">
        <v>45483.3640277778</v>
      </c>
      <c r="V187" s="29"/>
      <c r="W187" s="29"/>
      <c r="X187" s="29"/>
      <c r="Y187" s="29"/>
      <c r="Z187" s="33"/>
      <c r="AA187" s="70" t="s">
        <v>985</v>
      </c>
      <c r="AB187" s="72" t="s">
        <v>980</v>
      </c>
      <c r="AC187" s="70" t="s">
        <v>986</v>
      </c>
      <c r="AD187" s="70" t="s">
        <v>987</v>
      </c>
      <c r="AE187" s="72"/>
      <c r="AF187" s="72" t="s">
        <v>132</v>
      </c>
      <c r="AG187" s="72" t="s">
        <v>133</v>
      </c>
    </row>
    <row r="188" ht="409.5" spans="1:33">
      <c r="A188" s="33">
        <v>3834</v>
      </c>
      <c r="B188" s="33" t="s">
        <v>117</v>
      </c>
      <c r="C188" s="33" t="s">
        <v>118</v>
      </c>
      <c r="D188" s="33" t="s">
        <v>363</v>
      </c>
      <c r="E188" s="54" t="s">
        <v>412</v>
      </c>
      <c r="F188" s="94" t="s">
        <v>988</v>
      </c>
      <c r="G188" s="33" t="s">
        <v>122</v>
      </c>
      <c r="H188" s="33" t="s">
        <v>123</v>
      </c>
      <c r="I188" s="196">
        <v>40</v>
      </c>
      <c r="J188" s="196">
        <v>244</v>
      </c>
      <c r="K188" s="196">
        <v>43</v>
      </c>
      <c r="L188" s="235">
        <v>45292</v>
      </c>
      <c r="M188" s="235">
        <v>45322</v>
      </c>
      <c r="N188" s="33" t="s">
        <v>124</v>
      </c>
      <c r="O188" s="48" t="s">
        <v>125</v>
      </c>
      <c r="P188" s="29" t="s">
        <v>922</v>
      </c>
      <c r="Q188" s="29" t="s">
        <v>989</v>
      </c>
      <c r="R188" s="29" t="s">
        <v>81</v>
      </c>
      <c r="S188" s="33">
        <v>244</v>
      </c>
      <c r="T188" s="65" t="s">
        <v>990</v>
      </c>
      <c r="U188" s="65">
        <v>45322.5923611111</v>
      </c>
      <c r="V188" s="35"/>
      <c r="W188" s="35"/>
      <c r="X188" s="40"/>
      <c r="Y188" s="40"/>
      <c r="Z188" s="38"/>
      <c r="AA188" s="34" t="s">
        <v>991</v>
      </c>
      <c r="AB188" s="34" t="s">
        <v>988</v>
      </c>
      <c r="AC188" s="70" t="s">
        <v>992</v>
      </c>
      <c r="AD188" s="70" t="s">
        <v>975</v>
      </c>
      <c r="AE188" s="72"/>
      <c r="AF188" s="72" t="s">
        <v>132</v>
      </c>
      <c r="AG188" s="70" t="s">
        <v>133</v>
      </c>
    </row>
    <row r="189" ht="409.5" spans="1:33">
      <c r="A189" s="33">
        <v>3847</v>
      </c>
      <c r="B189" s="33" t="s">
        <v>117</v>
      </c>
      <c r="C189" s="33" t="s">
        <v>118</v>
      </c>
      <c r="D189" s="33" t="s">
        <v>363</v>
      </c>
      <c r="E189" s="54" t="s">
        <v>412</v>
      </c>
      <c r="F189" s="94" t="s">
        <v>993</v>
      </c>
      <c r="G189" s="33" t="s">
        <v>122</v>
      </c>
      <c r="H189" s="33" t="s">
        <v>123</v>
      </c>
      <c r="I189" s="196">
        <v>40</v>
      </c>
      <c r="J189" s="196">
        <v>253</v>
      </c>
      <c r="K189" s="196">
        <v>43</v>
      </c>
      <c r="L189" s="235">
        <v>45292</v>
      </c>
      <c r="M189" s="235">
        <v>45322</v>
      </c>
      <c r="N189" s="33" t="s">
        <v>124</v>
      </c>
      <c r="O189" s="48" t="s">
        <v>125</v>
      </c>
      <c r="P189" s="29" t="s">
        <v>922</v>
      </c>
      <c r="Q189" s="29" t="s">
        <v>989</v>
      </c>
      <c r="R189" s="29" t="s">
        <v>81</v>
      </c>
      <c r="S189" s="33">
        <v>250</v>
      </c>
      <c r="T189" s="65" t="s">
        <v>994</v>
      </c>
      <c r="U189" s="65">
        <v>45322.5923611111</v>
      </c>
      <c r="V189" s="35"/>
      <c r="W189" s="35"/>
      <c r="X189" s="40"/>
      <c r="Y189" s="40"/>
      <c r="Z189" s="38"/>
      <c r="AA189" s="34" t="s">
        <v>995</v>
      </c>
      <c r="AB189" s="34" t="s">
        <v>993</v>
      </c>
      <c r="AC189" s="70" t="s">
        <v>996</v>
      </c>
      <c r="AD189" s="70" t="s">
        <v>975</v>
      </c>
      <c r="AE189" s="72"/>
      <c r="AF189" s="72" t="s">
        <v>132</v>
      </c>
      <c r="AG189" s="70" t="s">
        <v>133</v>
      </c>
    </row>
    <row r="190" ht="409.5" spans="1:33">
      <c r="A190" s="33">
        <v>3860</v>
      </c>
      <c r="B190" s="33" t="s">
        <v>117</v>
      </c>
      <c r="C190" s="33" t="s">
        <v>118</v>
      </c>
      <c r="D190" s="33" t="s">
        <v>363</v>
      </c>
      <c r="E190" s="57" t="s">
        <v>120</v>
      </c>
      <c r="F190" s="94" t="s">
        <v>997</v>
      </c>
      <c r="G190" s="33" t="s">
        <v>122</v>
      </c>
      <c r="H190" s="33" t="s">
        <v>123</v>
      </c>
      <c r="I190" s="196">
        <v>32</v>
      </c>
      <c r="J190" s="196">
        <v>207</v>
      </c>
      <c r="K190" s="196">
        <v>52</v>
      </c>
      <c r="L190" s="235">
        <v>45413</v>
      </c>
      <c r="M190" s="235">
        <v>45443</v>
      </c>
      <c r="N190" s="33" t="s">
        <v>124</v>
      </c>
      <c r="O190" s="48" t="s">
        <v>125</v>
      </c>
      <c r="P190" s="29" t="s">
        <v>922</v>
      </c>
      <c r="Q190" s="29" t="s">
        <v>989</v>
      </c>
      <c r="R190" s="29" t="s">
        <v>81</v>
      </c>
      <c r="S190" s="33">
        <v>183</v>
      </c>
      <c r="T190" s="65" t="s">
        <v>998</v>
      </c>
      <c r="U190" s="65">
        <v>45309.6097222222</v>
      </c>
      <c r="V190" s="35"/>
      <c r="W190" s="35"/>
      <c r="X190" s="40"/>
      <c r="Y190" s="40"/>
      <c r="Z190" s="38"/>
      <c r="AA190" s="34" t="s">
        <v>999</v>
      </c>
      <c r="AB190" s="34" t="s">
        <v>997</v>
      </c>
      <c r="AC190" s="70" t="s">
        <v>1000</v>
      </c>
      <c r="AD190" s="70" t="s">
        <v>1001</v>
      </c>
      <c r="AE190" s="72"/>
      <c r="AF190" s="70" t="s">
        <v>132</v>
      </c>
      <c r="AG190" s="70" t="s">
        <v>133</v>
      </c>
    </row>
    <row r="191" ht="409.5" spans="1:33">
      <c r="A191" s="33">
        <v>3861</v>
      </c>
      <c r="B191" s="33" t="s">
        <v>117</v>
      </c>
      <c r="C191" s="33" t="s">
        <v>118</v>
      </c>
      <c r="D191" s="33" t="s">
        <v>363</v>
      </c>
      <c r="E191" s="57" t="s">
        <v>120</v>
      </c>
      <c r="F191" s="94" t="s">
        <v>997</v>
      </c>
      <c r="G191" s="33" t="s">
        <v>122</v>
      </c>
      <c r="H191" s="33" t="s">
        <v>123</v>
      </c>
      <c r="I191" s="196">
        <v>32</v>
      </c>
      <c r="J191" s="196">
        <v>207</v>
      </c>
      <c r="K191" s="196">
        <v>52</v>
      </c>
      <c r="L191" s="235">
        <v>45627</v>
      </c>
      <c r="M191" s="235">
        <v>45656</v>
      </c>
      <c r="N191" s="33" t="s">
        <v>124</v>
      </c>
      <c r="O191" s="48" t="s">
        <v>125</v>
      </c>
      <c r="P191" s="29" t="s">
        <v>922</v>
      </c>
      <c r="Q191" s="29" t="s">
        <v>989</v>
      </c>
      <c r="R191" s="29" t="s">
        <v>81</v>
      </c>
      <c r="S191" s="33">
        <v>183</v>
      </c>
      <c r="T191" s="307" t="s">
        <v>1002</v>
      </c>
      <c r="U191" s="308">
        <v>45497.7298611111</v>
      </c>
      <c r="V191" s="29"/>
      <c r="W191" s="29"/>
      <c r="X191" s="29"/>
      <c r="Y191" s="29"/>
      <c r="Z191" s="33"/>
      <c r="AA191" s="70" t="s">
        <v>1003</v>
      </c>
      <c r="AB191" s="72" t="s">
        <v>997</v>
      </c>
      <c r="AC191" s="70" t="s">
        <v>1004</v>
      </c>
      <c r="AD191" s="70" t="s">
        <v>1005</v>
      </c>
      <c r="AE191" s="72"/>
      <c r="AF191" s="72" t="s">
        <v>132</v>
      </c>
      <c r="AG191" s="72" t="s">
        <v>138</v>
      </c>
    </row>
    <row r="192" ht="409.5" spans="1:33">
      <c r="A192" s="33">
        <v>3874</v>
      </c>
      <c r="B192" s="33" t="s">
        <v>117</v>
      </c>
      <c r="C192" s="33" t="s">
        <v>118</v>
      </c>
      <c r="D192" s="33" t="s">
        <v>363</v>
      </c>
      <c r="E192" s="57" t="s">
        <v>120</v>
      </c>
      <c r="F192" s="94" t="s">
        <v>1006</v>
      </c>
      <c r="G192" s="33" t="s">
        <v>122</v>
      </c>
      <c r="H192" s="33" t="s">
        <v>123</v>
      </c>
      <c r="I192" s="196">
        <v>32</v>
      </c>
      <c r="J192" s="196">
        <v>207</v>
      </c>
      <c r="K192" s="196">
        <v>52</v>
      </c>
      <c r="L192" s="235">
        <v>45413</v>
      </c>
      <c r="M192" s="235">
        <v>45443</v>
      </c>
      <c r="N192" s="33" t="s">
        <v>124</v>
      </c>
      <c r="O192" s="48" t="s">
        <v>125</v>
      </c>
      <c r="P192" s="29" t="s">
        <v>922</v>
      </c>
      <c r="Q192" s="29" t="s">
        <v>989</v>
      </c>
      <c r="R192" s="29" t="s">
        <v>81</v>
      </c>
      <c r="S192" s="33">
        <v>183</v>
      </c>
      <c r="T192" s="65" t="s">
        <v>1007</v>
      </c>
      <c r="U192" s="65">
        <v>45326.7369791667</v>
      </c>
      <c r="V192" s="35"/>
      <c r="W192" s="35"/>
      <c r="X192" s="40"/>
      <c r="Y192" s="40"/>
      <c r="Z192" s="38"/>
      <c r="AA192" s="34" t="s">
        <v>1008</v>
      </c>
      <c r="AB192" s="34" t="s">
        <v>1006</v>
      </c>
      <c r="AC192" s="70" t="s">
        <v>1009</v>
      </c>
      <c r="AD192" s="70" t="s">
        <v>1001</v>
      </c>
      <c r="AE192" s="72"/>
      <c r="AF192" s="70" t="s">
        <v>132</v>
      </c>
      <c r="AG192" s="70" t="s">
        <v>133</v>
      </c>
    </row>
    <row r="193" ht="409.5" spans="1:33">
      <c r="A193" s="33">
        <v>3875</v>
      </c>
      <c r="B193" s="33" t="s">
        <v>117</v>
      </c>
      <c r="C193" s="33" t="s">
        <v>118</v>
      </c>
      <c r="D193" s="33" t="s">
        <v>363</v>
      </c>
      <c r="E193" s="57" t="s">
        <v>120</v>
      </c>
      <c r="F193" s="94" t="s">
        <v>1006</v>
      </c>
      <c r="G193" s="33" t="s">
        <v>122</v>
      </c>
      <c r="H193" s="33" t="s">
        <v>123</v>
      </c>
      <c r="I193" s="196">
        <v>32</v>
      </c>
      <c r="J193" s="196">
        <v>207</v>
      </c>
      <c r="K193" s="196">
        <v>52</v>
      </c>
      <c r="L193" s="235">
        <v>45627</v>
      </c>
      <c r="M193" s="235">
        <v>45656</v>
      </c>
      <c r="N193" s="33" t="s">
        <v>124</v>
      </c>
      <c r="O193" s="48" t="s">
        <v>125</v>
      </c>
      <c r="P193" s="29" t="s">
        <v>922</v>
      </c>
      <c r="Q193" s="29" t="s">
        <v>989</v>
      </c>
      <c r="R193" s="29" t="s">
        <v>81</v>
      </c>
      <c r="S193" s="33">
        <v>183</v>
      </c>
      <c r="T193" s="307" t="s">
        <v>1010</v>
      </c>
      <c r="U193" s="308">
        <v>45483.3640277778</v>
      </c>
      <c r="V193" s="29"/>
      <c r="W193" s="29"/>
      <c r="X193" s="29"/>
      <c r="Y193" s="29"/>
      <c r="Z193" s="33"/>
      <c r="AA193" s="70" t="s">
        <v>1011</v>
      </c>
      <c r="AB193" s="72" t="s">
        <v>1006</v>
      </c>
      <c r="AC193" s="70" t="s">
        <v>1012</v>
      </c>
      <c r="AD193" s="70" t="s">
        <v>987</v>
      </c>
      <c r="AE193" s="72"/>
      <c r="AF193" s="72" t="s">
        <v>132</v>
      </c>
      <c r="AG193" s="72" t="s">
        <v>133</v>
      </c>
    </row>
    <row r="194" ht="409.5" spans="1:33">
      <c r="A194" s="33">
        <v>3888</v>
      </c>
      <c r="B194" s="33" t="s">
        <v>117</v>
      </c>
      <c r="C194" s="33" t="s">
        <v>118</v>
      </c>
      <c r="D194" s="33" t="s">
        <v>363</v>
      </c>
      <c r="E194" s="54" t="s">
        <v>412</v>
      </c>
      <c r="F194" s="94" t="s">
        <v>1013</v>
      </c>
      <c r="G194" s="33" t="s">
        <v>122</v>
      </c>
      <c r="H194" s="33" t="s">
        <v>123</v>
      </c>
      <c r="I194" s="196">
        <v>23</v>
      </c>
      <c r="J194" s="196">
        <v>114</v>
      </c>
      <c r="K194" s="196">
        <v>30</v>
      </c>
      <c r="L194" s="235">
        <v>45474</v>
      </c>
      <c r="M194" s="235">
        <v>45504</v>
      </c>
      <c r="N194" s="33" t="s">
        <v>124</v>
      </c>
      <c r="O194" s="48" t="s">
        <v>125</v>
      </c>
      <c r="P194" s="29" t="s">
        <v>922</v>
      </c>
      <c r="Q194" s="29" t="s">
        <v>1014</v>
      </c>
      <c r="R194" s="29" t="s">
        <v>81</v>
      </c>
      <c r="S194" s="33">
        <v>126</v>
      </c>
      <c r="T194" s="65" t="s">
        <v>1015</v>
      </c>
      <c r="U194" s="65">
        <v>45497.7277777778</v>
      </c>
      <c r="V194" s="35"/>
      <c r="W194" s="35"/>
      <c r="X194" s="40"/>
      <c r="Y194" s="40"/>
      <c r="Z194" s="38"/>
      <c r="AA194" s="34" t="s">
        <v>1016</v>
      </c>
      <c r="AB194" s="34" t="s">
        <v>1013</v>
      </c>
      <c r="AC194" s="70" t="s">
        <v>1017</v>
      </c>
      <c r="AD194" s="70" t="s">
        <v>1018</v>
      </c>
      <c r="AE194" s="72"/>
      <c r="AF194" s="72" t="s">
        <v>132</v>
      </c>
      <c r="AG194" s="70" t="s">
        <v>138</v>
      </c>
    </row>
    <row r="195" ht="409.5" spans="1:33">
      <c r="A195" s="33">
        <v>3901</v>
      </c>
      <c r="B195" s="33" t="s">
        <v>117</v>
      </c>
      <c r="C195" s="33" t="s">
        <v>118</v>
      </c>
      <c r="D195" s="33" t="s">
        <v>363</v>
      </c>
      <c r="E195" s="54" t="s">
        <v>412</v>
      </c>
      <c r="F195" s="94" t="s">
        <v>1019</v>
      </c>
      <c r="G195" s="33" t="s">
        <v>122</v>
      </c>
      <c r="H195" s="33" t="s">
        <v>123</v>
      </c>
      <c r="I195" s="196">
        <v>23</v>
      </c>
      <c r="J195" s="196">
        <v>135</v>
      </c>
      <c r="K195" s="196">
        <v>30</v>
      </c>
      <c r="L195" s="235">
        <v>45474</v>
      </c>
      <c r="M195" s="235">
        <v>45504</v>
      </c>
      <c r="N195" s="33" t="s">
        <v>124</v>
      </c>
      <c r="O195" s="48" t="s">
        <v>125</v>
      </c>
      <c r="P195" s="29" t="s">
        <v>922</v>
      </c>
      <c r="Q195" s="29" t="s">
        <v>1014</v>
      </c>
      <c r="R195" s="29" t="s">
        <v>81</v>
      </c>
      <c r="S195" s="33">
        <v>132</v>
      </c>
      <c r="T195" s="65" t="s">
        <v>1020</v>
      </c>
      <c r="U195" s="65">
        <v>45483.3640277778</v>
      </c>
      <c r="V195" s="35"/>
      <c r="W195" s="35"/>
      <c r="X195" s="40"/>
      <c r="Y195" s="40"/>
      <c r="Z195" s="38"/>
      <c r="AA195" s="34" t="s">
        <v>1021</v>
      </c>
      <c r="AB195" s="34" t="s">
        <v>1019</v>
      </c>
      <c r="AC195" s="70" t="s">
        <v>1022</v>
      </c>
      <c r="AD195" s="70" t="s">
        <v>987</v>
      </c>
      <c r="AE195" s="72"/>
      <c r="AF195" s="72" t="s">
        <v>132</v>
      </c>
      <c r="AG195" s="70" t="s">
        <v>133</v>
      </c>
    </row>
    <row r="196" ht="409.5" spans="1:33">
      <c r="A196" s="33">
        <v>3914</v>
      </c>
      <c r="B196" s="33" t="s">
        <v>117</v>
      </c>
      <c r="C196" s="33" t="s">
        <v>118</v>
      </c>
      <c r="D196" s="33" t="s">
        <v>363</v>
      </c>
      <c r="E196" s="54" t="s">
        <v>412</v>
      </c>
      <c r="F196" s="94" t="s">
        <v>1023</v>
      </c>
      <c r="G196" s="33" t="s">
        <v>122</v>
      </c>
      <c r="H196" s="33" t="s">
        <v>123</v>
      </c>
      <c r="I196" s="196">
        <v>49</v>
      </c>
      <c r="J196" s="196">
        <v>369</v>
      </c>
      <c r="K196" s="196">
        <v>69</v>
      </c>
      <c r="L196" s="235">
        <v>45444</v>
      </c>
      <c r="M196" s="235">
        <v>45473</v>
      </c>
      <c r="N196" s="33" t="s">
        <v>124</v>
      </c>
      <c r="O196" s="48" t="s">
        <v>125</v>
      </c>
      <c r="P196" s="29" t="s">
        <v>922</v>
      </c>
      <c r="Q196" s="29" t="s">
        <v>1024</v>
      </c>
      <c r="R196" s="29" t="s">
        <v>81</v>
      </c>
      <c r="S196" s="33">
        <v>168</v>
      </c>
      <c r="T196" s="65" t="s">
        <v>1025</v>
      </c>
      <c r="U196" s="65">
        <v>45357.6243402778</v>
      </c>
      <c r="V196" s="35"/>
      <c r="W196" s="35"/>
      <c r="X196" s="40"/>
      <c r="Y196" s="40"/>
      <c r="Z196" s="38"/>
      <c r="AA196" s="34" t="s">
        <v>1026</v>
      </c>
      <c r="AB196" s="34" t="s">
        <v>1023</v>
      </c>
      <c r="AC196" s="70" t="s">
        <v>1027</v>
      </c>
      <c r="AD196" s="70" t="s">
        <v>1028</v>
      </c>
      <c r="AE196" s="72"/>
      <c r="AF196" s="72" t="s">
        <v>132</v>
      </c>
      <c r="AG196" s="70" t="s">
        <v>163</v>
      </c>
    </row>
    <row r="197" ht="162" spans="1:33">
      <c r="A197" s="33">
        <v>3915</v>
      </c>
      <c r="B197" s="33" t="s">
        <v>117</v>
      </c>
      <c r="C197" s="33" t="s">
        <v>118</v>
      </c>
      <c r="D197" s="33" t="s">
        <v>363</v>
      </c>
      <c r="E197" s="54" t="s">
        <v>412</v>
      </c>
      <c r="F197" s="94" t="s">
        <v>1023</v>
      </c>
      <c r="G197" s="33" t="s">
        <v>122</v>
      </c>
      <c r="H197" s="33" t="s">
        <v>123</v>
      </c>
      <c r="I197" s="196">
        <v>49</v>
      </c>
      <c r="J197" s="196">
        <v>369</v>
      </c>
      <c r="K197" s="196">
        <v>69</v>
      </c>
      <c r="L197" s="235">
        <v>45536</v>
      </c>
      <c r="M197" s="235">
        <v>45565</v>
      </c>
      <c r="N197" s="33" t="s">
        <v>124</v>
      </c>
      <c r="O197" s="48" t="s">
        <v>125</v>
      </c>
      <c r="P197" s="29" t="s">
        <v>922</v>
      </c>
      <c r="Q197" s="29" t="s">
        <v>1024</v>
      </c>
      <c r="R197" s="29" t="s">
        <v>81</v>
      </c>
      <c r="S197" s="33">
        <v>168</v>
      </c>
      <c r="T197" s="307" t="s">
        <v>1029</v>
      </c>
      <c r="U197" s="308">
        <v>45477.3409375</v>
      </c>
      <c r="V197" s="29"/>
      <c r="W197" s="29"/>
      <c r="X197" s="29"/>
      <c r="Y197" s="29"/>
      <c r="Z197" s="33"/>
      <c r="AA197" s="70" t="s">
        <v>1030</v>
      </c>
      <c r="AB197" s="72" t="s">
        <v>1023</v>
      </c>
      <c r="AC197" s="70" t="s">
        <v>1031</v>
      </c>
      <c r="AD197" s="70" t="s">
        <v>1032</v>
      </c>
      <c r="AE197" s="72"/>
      <c r="AF197" s="72" t="s">
        <v>132</v>
      </c>
      <c r="AG197" s="72" t="s">
        <v>138</v>
      </c>
    </row>
    <row r="198" ht="409.5" spans="1:33">
      <c r="A198" s="33">
        <v>3928</v>
      </c>
      <c r="B198" s="33" t="s">
        <v>117</v>
      </c>
      <c r="C198" s="33" t="s">
        <v>118</v>
      </c>
      <c r="D198" s="33" t="s">
        <v>363</v>
      </c>
      <c r="E198" s="54" t="s">
        <v>412</v>
      </c>
      <c r="F198" s="94" t="s">
        <v>1033</v>
      </c>
      <c r="G198" s="33" t="s">
        <v>122</v>
      </c>
      <c r="H198" s="33" t="s">
        <v>123</v>
      </c>
      <c r="I198" s="196">
        <v>48</v>
      </c>
      <c r="J198" s="196">
        <v>387</v>
      </c>
      <c r="K198" s="196">
        <v>69</v>
      </c>
      <c r="L198" s="235">
        <v>45444</v>
      </c>
      <c r="M198" s="235">
        <v>45473</v>
      </c>
      <c r="N198" s="33" t="s">
        <v>124</v>
      </c>
      <c r="O198" s="48" t="s">
        <v>125</v>
      </c>
      <c r="P198" s="29" t="s">
        <v>922</v>
      </c>
      <c r="Q198" s="29" t="s">
        <v>1024</v>
      </c>
      <c r="R198" s="29" t="s">
        <v>81</v>
      </c>
      <c r="S198" s="33">
        <v>168</v>
      </c>
      <c r="T198" s="65" t="s">
        <v>1034</v>
      </c>
      <c r="U198" s="65">
        <v>45306.4548611111</v>
      </c>
      <c r="V198" s="35"/>
      <c r="W198" s="35"/>
      <c r="X198" s="40"/>
      <c r="Y198" s="40"/>
      <c r="Z198" s="38"/>
      <c r="AA198" s="34" t="s">
        <v>1035</v>
      </c>
      <c r="AB198" s="34" t="s">
        <v>1033</v>
      </c>
      <c r="AC198" s="70" t="s">
        <v>1036</v>
      </c>
      <c r="AD198" s="70" t="s">
        <v>1028</v>
      </c>
      <c r="AE198" s="72"/>
      <c r="AF198" s="72" t="s">
        <v>132</v>
      </c>
      <c r="AG198" s="70" t="s">
        <v>133</v>
      </c>
    </row>
    <row r="199" ht="409.5" spans="1:33">
      <c r="A199" s="33">
        <v>3929</v>
      </c>
      <c r="B199" s="33" t="s">
        <v>117</v>
      </c>
      <c r="C199" s="33" t="s">
        <v>118</v>
      </c>
      <c r="D199" s="33" t="s">
        <v>363</v>
      </c>
      <c r="E199" s="54" t="s">
        <v>412</v>
      </c>
      <c r="F199" s="94" t="s">
        <v>1033</v>
      </c>
      <c r="G199" s="33" t="s">
        <v>122</v>
      </c>
      <c r="H199" s="33" t="s">
        <v>123</v>
      </c>
      <c r="I199" s="196">
        <v>48</v>
      </c>
      <c r="J199" s="196">
        <v>387</v>
      </c>
      <c r="K199" s="196">
        <v>69</v>
      </c>
      <c r="L199" s="235">
        <v>45536</v>
      </c>
      <c r="M199" s="235">
        <v>45565</v>
      </c>
      <c r="N199" s="33" t="s">
        <v>124</v>
      </c>
      <c r="O199" s="48" t="s">
        <v>125</v>
      </c>
      <c r="P199" s="29" t="s">
        <v>922</v>
      </c>
      <c r="Q199" s="29" t="s">
        <v>1024</v>
      </c>
      <c r="R199" s="29" t="s">
        <v>81</v>
      </c>
      <c r="S199" s="33">
        <v>168</v>
      </c>
      <c r="T199" s="307" t="s">
        <v>1037</v>
      </c>
      <c r="U199" s="308">
        <v>45504.5194444444</v>
      </c>
      <c r="V199" s="29"/>
      <c r="W199" s="29"/>
      <c r="X199" s="29"/>
      <c r="Y199" s="29"/>
      <c r="Z199" s="33"/>
      <c r="AA199" s="70" t="s">
        <v>1038</v>
      </c>
      <c r="AB199" s="72" t="s">
        <v>1033</v>
      </c>
      <c r="AC199" s="70" t="s">
        <v>1039</v>
      </c>
      <c r="AD199" s="70" t="s">
        <v>1040</v>
      </c>
      <c r="AE199" s="72"/>
      <c r="AF199" s="72" t="s">
        <v>132</v>
      </c>
      <c r="AG199" s="72" t="s">
        <v>138</v>
      </c>
    </row>
    <row r="200" ht="409.5" spans="1:33">
      <c r="A200" s="33">
        <v>3942</v>
      </c>
      <c r="B200" s="33" t="s">
        <v>117</v>
      </c>
      <c r="C200" s="33" t="s">
        <v>118</v>
      </c>
      <c r="D200" s="33" t="s">
        <v>363</v>
      </c>
      <c r="E200" s="57" t="s">
        <v>412</v>
      </c>
      <c r="F200" s="94" t="s">
        <v>1041</v>
      </c>
      <c r="G200" s="33" t="s">
        <v>122</v>
      </c>
      <c r="H200" s="33" t="s">
        <v>123</v>
      </c>
      <c r="I200" s="196">
        <v>17</v>
      </c>
      <c r="J200" s="196">
        <v>102</v>
      </c>
      <c r="K200" s="196">
        <v>34</v>
      </c>
      <c r="L200" s="235">
        <v>45383</v>
      </c>
      <c r="M200" s="235">
        <v>45412</v>
      </c>
      <c r="N200" s="33" t="s">
        <v>124</v>
      </c>
      <c r="O200" s="48" t="s">
        <v>125</v>
      </c>
      <c r="P200" s="29" t="s">
        <v>922</v>
      </c>
      <c r="Q200" s="29" t="s">
        <v>1042</v>
      </c>
      <c r="R200" s="29" t="s">
        <v>81</v>
      </c>
      <c r="S200" s="33">
        <v>69</v>
      </c>
      <c r="T200" s="321" t="s">
        <v>1043</v>
      </c>
      <c r="U200" s="322">
        <v>45357.6243402778</v>
      </c>
      <c r="V200" s="35"/>
      <c r="W200" s="35"/>
      <c r="X200" s="40"/>
      <c r="Y200" s="40"/>
      <c r="Z200" s="38"/>
      <c r="AA200" s="34" t="s">
        <v>1044</v>
      </c>
      <c r="AB200" s="34" t="s">
        <v>1041</v>
      </c>
      <c r="AC200" s="70" t="s">
        <v>1045</v>
      </c>
      <c r="AD200" s="70" t="s">
        <v>1046</v>
      </c>
      <c r="AE200" s="72"/>
      <c r="AF200" s="70" t="s">
        <v>132</v>
      </c>
      <c r="AG200" s="70" t="s">
        <v>163</v>
      </c>
    </row>
    <row r="201" ht="256.5" spans="1:33">
      <c r="A201" s="33">
        <v>3943</v>
      </c>
      <c r="B201" s="33" t="s">
        <v>117</v>
      </c>
      <c r="C201" s="33" t="s">
        <v>118</v>
      </c>
      <c r="D201" s="33" t="s">
        <v>363</v>
      </c>
      <c r="E201" s="57" t="s">
        <v>412</v>
      </c>
      <c r="F201" s="94" t="s">
        <v>1041</v>
      </c>
      <c r="G201" s="33" t="s">
        <v>122</v>
      </c>
      <c r="H201" s="33" t="s">
        <v>123</v>
      </c>
      <c r="I201" s="196">
        <v>17</v>
      </c>
      <c r="J201" s="196">
        <v>102</v>
      </c>
      <c r="K201" s="196">
        <v>34</v>
      </c>
      <c r="L201" s="235">
        <v>45536</v>
      </c>
      <c r="M201" s="235">
        <v>45565</v>
      </c>
      <c r="N201" s="33" t="s">
        <v>124</v>
      </c>
      <c r="O201" s="48" t="s">
        <v>125</v>
      </c>
      <c r="P201" s="29" t="s">
        <v>922</v>
      </c>
      <c r="Q201" s="29" t="s">
        <v>1042</v>
      </c>
      <c r="R201" s="29" t="s">
        <v>81</v>
      </c>
      <c r="S201" s="33">
        <v>69</v>
      </c>
      <c r="T201" s="307" t="s">
        <v>1047</v>
      </c>
      <c r="U201" s="308">
        <v>45498.5201388889</v>
      </c>
      <c r="V201" s="29"/>
      <c r="W201" s="29"/>
      <c r="X201" s="29"/>
      <c r="Y201" s="29"/>
      <c r="Z201" s="33"/>
      <c r="AA201" s="70" t="s">
        <v>1048</v>
      </c>
      <c r="AB201" s="72" t="s">
        <v>1041</v>
      </c>
      <c r="AC201" s="70" t="s">
        <v>1049</v>
      </c>
      <c r="AD201" s="70" t="s">
        <v>1050</v>
      </c>
      <c r="AE201" s="72"/>
      <c r="AF201" s="72" t="s">
        <v>132</v>
      </c>
      <c r="AG201" s="72" t="s">
        <v>138</v>
      </c>
    </row>
    <row r="202" ht="409.5" spans="1:33">
      <c r="A202" s="33">
        <v>3956</v>
      </c>
      <c r="B202" s="33" t="s">
        <v>117</v>
      </c>
      <c r="C202" s="33" t="s">
        <v>118</v>
      </c>
      <c r="D202" s="33" t="s">
        <v>363</v>
      </c>
      <c r="E202" s="57" t="s">
        <v>412</v>
      </c>
      <c r="F202" s="94" t="s">
        <v>1051</v>
      </c>
      <c r="G202" s="33" t="s">
        <v>122</v>
      </c>
      <c r="H202" s="33" t="s">
        <v>123</v>
      </c>
      <c r="I202" s="196">
        <v>17</v>
      </c>
      <c r="J202" s="196">
        <v>102</v>
      </c>
      <c r="K202" s="196">
        <v>34</v>
      </c>
      <c r="L202" s="235">
        <v>45383</v>
      </c>
      <c r="M202" s="235">
        <v>45412</v>
      </c>
      <c r="N202" s="33" t="s">
        <v>124</v>
      </c>
      <c r="O202" s="48" t="s">
        <v>125</v>
      </c>
      <c r="P202" s="29" t="s">
        <v>922</v>
      </c>
      <c r="Q202" s="29" t="s">
        <v>1042</v>
      </c>
      <c r="R202" s="29" t="s">
        <v>81</v>
      </c>
      <c r="S202" s="33">
        <v>75</v>
      </c>
      <c r="T202" s="321" t="s">
        <v>1052</v>
      </c>
      <c r="U202" s="322">
        <v>45313.5215277778</v>
      </c>
      <c r="V202" s="35"/>
      <c r="W202" s="35"/>
      <c r="X202" s="40"/>
      <c r="Y202" s="40"/>
      <c r="Z202" s="38"/>
      <c r="AA202" s="34" t="s">
        <v>1053</v>
      </c>
      <c r="AB202" s="34" t="s">
        <v>1051</v>
      </c>
      <c r="AC202" s="70" t="s">
        <v>1054</v>
      </c>
      <c r="AD202" s="70" t="s">
        <v>1046</v>
      </c>
      <c r="AE202" s="72"/>
      <c r="AF202" s="70" t="s">
        <v>132</v>
      </c>
      <c r="AG202" s="70" t="s">
        <v>133</v>
      </c>
    </row>
    <row r="203" ht="409.5" spans="1:33">
      <c r="A203" s="33">
        <v>3957</v>
      </c>
      <c r="B203" s="33" t="s">
        <v>117</v>
      </c>
      <c r="C203" s="33" t="s">
        <v>118</v>
      </c>
      <c r="D203" s="33" t="s">
        <v>363</v>
      </c>
      <c r="E203" s="57" t="s">
        <v>412</v>
      </c>
      <c r="F203" s="94" t="s">
        <v>1051</v>
      </c>
      <c r="G203" s="33" t="s">
        <v>122</v>
      </c>
      <c r="H203" s="33" t="s">
        <v>123</v>
      </c>
      <c r="I203" s="196">
        <v>17</v>
      </c>
      <c r="J203" s="196">
        <v>102</v>
      </c>
      <c r="K203" s="196">
        <v>34</v>
      </c>
      <c r="L203" s="235">
        <v>45536</v>
      </c>
      <c r="M203" s="235">
        <v>45565</v>
      </c>
      <c r="N203" s="33" t="s">
        <v>124</v>
      </c>
      <c r="O203" s="48" t="s">
        <v>125</v>
      </c>
      <c r="P203" s="29" t="s">
        <v>922</v>
      </c>
      <c r="Q203" s="29" t="s">
        <v>1042</v>
      </c>
      <c r="R203" s="29" t="s">
        <v>81</v>
      </c>
      <c r="S203" s="33">
        <v>75</v>
      </c>
      <c r="T203" s="307" t="s">
        <v>1055</v>
      </c>
      <c r="U203" s="308">
        <v>45504.5194444444</v>
      </c>
      <c r="V203" s="29"/>
      <c r="W203" s="29"/>
      <c r="X203" s="29"/>
      <c r="Y203" s="29"/>
      <c r="Z203" s="33"/>
      <c r="AA203" s="70" t="s">
        <v>1056</v>
      </c>
      <c r="AB203" s="72" t="s">
        <v>1051</v>
      </c>
      <c r="AC203" s="70" t="s">
        <v>1057</v>
      </c>
      <c r="AD203" s="70" t="s">
        <v>1058</v>
      </c>
      <c r="AE203" s="72"/>
      <c r="AF203" s="72" t="s">
        <v>132</v>
      </c>
      <c r="AG203" s="72" t="s">
        <v>138</v>
      </c>
    </row>
    <row r="204" ht="409.5" spans="1:33">
      <c r="A204" s="33">
        <v>3970</v>
      </c>
      <c r="B204" s="33" t="s">
        <v>117</v>
      </c>
      <c r="C204" s="33" t="s">
        <v>118</v>
      </c>
      <c r="D204" s="33" t="s">
        <v>363</v>
      </c>
      <c r="E204" s="54" t="s">
        <v>247</v>
      </c>
      <c r="F204" s="94" t="s">
        <v>1059</v>
      </c>
      <c r="G204" s="33" t="s">
        <v>122</v>
      </c>
      <c r="H204" s="33" t="s">
        <v>123</v>
      </c>
      <c r="I204" s="196">
        <v>16</v>
      </c>
      <c r="J204" s="196">
        <v>99</v>
      </c>
      <c r="K204" s="196">
        <v>35</v>
      </c>
      <c r="L204" s="235">
        <v>45383</v>
      </c>
      <c r="M204" s="235">
        <v>45412</v>
      </c>
      <c r="N204" s="33" t="s">
        <v>124</v>
      </c>
      <c r="O204" s="48" t="s">
        <v>125</v>
      </c>
      <c r="P204" s="29" t="s">
        <v>922</v>
      </c>
      <c r="Q204" s="29" t="s">
        <v>1042</v>
      </c>
      <c r="R204" s="29" t="s">
        <v>81</v>
      </c>
      <c r="S204" s="33">
        <v>66</v>
      </c>
      <c r="T204" s="321" t="s">
        <v>1060</v>
      </c>
      <c r="U204" s="322">
        <v>45309.6097222222</v>
      </c>
      <c r="V204" s="35"/>
      <c r="W204" s="35"/>
      <c r="X204" s="40"/>
      <c r="Y204" s="40"/>
      <c r="Z204" s="38"/>
      <c r="AA204" s="34" t="s">
        <v>1061</v>
      </c>
      <c r="AB204" s="34" t="s">
        <v>1059</v>
      </c>
      <c r="AC204" s="70" t="s">
        <v>1062</v>
      </c>
      <c r="AD204" s="70" t="s">
        <v>1050</v>
      </c>
      <c r="AE204" s="72"/>
      <c r="AF204" s="70" t="s">
        <v>132</v>
      </c>
      <c r="AG204" s="70" t="s">
        <v>133</v>
      </c>
    </row>
    <row r="205" ht="409.5" spans="1:33">
      <c r="A205" s="33">
        <v>3971</v>
      </c>
      <c r="B205" s="33" t="s">
        <v>117</v>
      </c>
      <c r="C205" s="33" t="s">
        <v>118</v>
      </c>
      <c r="D205" s="33" t="s">
        <v>363</v>
      </c>
      <c r="E205" s="54" t="s">
        <v>247</v>
      </c>
      <c r="F205" s="94" t="s">
        <v>1059</v>
      </c>
      <c r="G205" s="33" t="s">
        <v>122</v>
      </c>
      <c r="H205" s="33" t="s">
        <v>123</v>
      </c>
      <c r="I205" s="196">
        <v>16</v>
      </c>
      <c r="J205" s="196">
        <v>99</v>
      </c>
      <c r="K205" s="196">
        <v>35</v>
      </c>
      <c r="L205" s="235">
        <v>45536</v>
      </c>
      <c r="M205" s="235">
        <v>45565</v>
      </c>
      <c r="N205" s="33" t="s">
        <v>124</v>
      </c>
      <c r="O205" s="48" t="s">
        <v>125</v>
      </c>
      <c r="P205" s="29" t="s">
        <v>922</v>
      </c>
      <c r="Q205" s="29" t="s">
        <v>1042</v>
      </c>
      <c r="R205" s="29" t="s">
        <v>81</v>
      </c>
      <c r="S205" s="33">
        <v>66</v>
      </c>
      <c r="T205" s="307" t="s">
        <v>1060</v>
      </c>
      <c r="U205" s="308">
        <v>45309.6097222222</v>
      </c>
      <c r="V205" s="29"/>
      <c r="W205" s="29"/>
      <c r="X205" s="29"/>
      <c r="Y205" s="29"/>
      <c r="Z205" s="33"/>
      <c r="AA205" s="70" t="s">
        <v>1061</v>
      </c>
      <c r="AB205" s="72" t="s">
        <v>1059</v>
      </c>
      <c r="AC205" s="70" t="s">
        <v>1062</v>
      </c>
      <c r="AD205" s="70" t="s">
        <v>1050</v>
      </c>
      <c r="AE205" s="72"/>
      <c r="AF205" s="72" t="s">
        <v>132</v>
      </c>
      <c r="AG205" s="72" t="s">
        <v>133</v>
      </c>
    </row>
    <row r="206" ht="409.5" spans="1:33">
      <c r="A206" s="33">
        <v>3984</v>
      </c>
      <c r="B206" s="33" t="s">
        <v>117</v>
      </c>
      <c r="C206" s="33" t="s">
        <v>118</v>
      </c>
      <c r="D206" s="33" t="s">
        <v>363</v>
      </c>
      <c r="E206" s="54" t="s">
        <v>247</v>
      </c>
      <c r="F206" s="94" t="s">
        <v>1063</v>
      </c>
      <c r="G206" s="33" t="s">
        <v>122</v>
      </c>
      <c r="H206" s="33" t="s">
        <v>123</v>
      </c>
      <c r="I206" s="196">
        <v>16</v>
      </c>
      <c r="J206" s="196">
        <v>93</v>
      </c>
      <c r="K206" s="196">
        <v>35</v>
      </c>
      <c r="L206" s="235">
        <v>45383</v>
      </c>
      <c r="M206" s="235">
        <v>45412</v>
      </c>
      <c r="N206" s="33" t="s">
        <v>124</v>
      </c>
      <c r="O206" s="48" t="s">
        <v>125</v>
      </c>
      <c r="P206" s="29" t="s">
        <v>922</v>
      </c>
      <c r="Q206" s="29" t="s">
        <v>1042</v>
      </c>
      <c r="R206" s="29" t="s">
        <v>81</v>
      </c>
      <c r="S206" s="33">
        <v>66</v>
      </c>
      <c r="T206" s="321" t="s">
        <v>1064</v>
      </c>
      <c r="U206" s="322">
        <v>45313.5215277778</v>
      </c>
      <c r="V206" s="35"/>
      <c r="W206" s="35"/>
      <c r="X206" s="40"/>
      <c r="Y206" s="40"/>
      <c r="Z206" s="38"/>
      <c r="AA206" s="34" t="s">
        <v>1065</v>
      </c>
      <c r="AB206" s="34" t="s">
        <v>1063</v>
      </c>
      <c r="AC206" s="70" t="s">
        <v>1066</v>
      </c>
      <c r="AD206" s="70" t="s">
        <v>1058</v>
      </c>
      <c r="AE206" s="72"/>
      <c r="AF206" s="70" t="s">
        <v>132</v>
      </c>
      <c r="AG206" s="70" t="s">
        <v>133</v>
      </c>
    </row>
    <row r="207" ht="409.5" spans="1:33">
      <c r="A207" s="33">
        <v>3985</v>
      </c>
      <c r="B207" s="33" t="s">
        <v>117</v>
      </c>
      <c r="C207" s="33" t="s">
        <v>118</v>
      </c>
      <c r="D207" s="33" t="s">
        <v>363</v>
      </c>
      <c r="E207" s="54" t="s">
        <v>247</v>
      </c>
      <c r="F207" s="94" t="s">
        <v>1063</v>
      </c>
      <c r="G207" s="33" t="s">
        <v>122</v>
      </c>
      <c r="H207" s="33" t="s">
        <v>123</v>
      </c>
      <c r="I207" s="196">
        <v>16</v>
      </c>
      <c r="J207" s="196">
        <v>93</v>
      </c>
      <c r="K207" s="196">
        <v>35</v>
      </c>
      <c r="L207" s="235">
        <v>45536</v>
      </c>
      <c r="M207" s="235">
        <v>45565</v>
      </c>
      <c r="N207" s="33" t="s">
        <v>124</v>
      </c>
      <c r="O207" s="48" t="s">
        <v>125</v>
      </c>
      <c r="P207" s="29" t="s">
        <v>922</v>
      </c>
      <c r="Q207" s="29" t="s">
        <v>1042</v>
      </c>
      <c r="R207" s="29" t="s">
        <v>81</v>
      </c>
      <c r="S207" s="33">
        <v>66</v>
      </c>
      <c r="T207" s="307" t="s">
        <v>1064</v>
      </c>
      <c r="U207" s="308">
        <v>45313.5215277778</v>
      </c>
      <c r="V207" s="29"/>
      <c r="W207" s="29"/>
      <c r="X207" s="29"/>
      <c r="Y207" s="29"/>
      <c r="Z207" s="33"/>
      <c r="AA207" s="70" t="s">
        <v>1065</v>
      </c>
      <c r="AB207" s="72" t="s">
        <v>1063</v>
      </c>
      <c r="AC207" s="70" t="s">
        <v>1066</v>
      </c>
      <c r="AD207" s="70" t="s">
        <v>1058</v>
      </c>
      <c r="AE207" s="72"/>
      <c r="AF207" s="72" t="s">
        <v>132</v>
      </c>
      <c r="AG207" s="72" t="s">
        <v>133</v>
      </c>
    </row>
    <row r="208" ht="409.5" spans="1:33">
      <c r="A208" s="33">
        <v>3998</v>
      </c>
      <c r="B208" s="33" t="s">
        <v>117</v>
      </c>
      <c r="C208" s="33" t="s">
        <v>118</v>
      </c>
      <c r="D208" s="33" t="s">
        <v>150</v>
      </c>
      <c r="E208" s="54" t="s">
        <v>412</v>
      </c>
      <c r="F208" s="94" t="s">
        <v>1067</v>
      </c>
      <c r="G208" s="33" t="s">
        <v>122</v>
      </c>
      <c r="H208" s="33" t="s">
        <v>123</v>
      </c>
      <c r="I208" s="196">
        <v>1</v>
      </c>
      <c r="J208" s="196">
        <v>3</v>
      </c>
      <c r="K208" s="196">
        <v>40</v>
      </c>
      <c r="L208" s="235">
        <v>45323</v>
      </c>
      <c r="M208" s="235">
        <v>45351</v>
      </c>
      <c r="N208" s="33" t="s">
        <v>124</v>
      </c>
      <c r="O208" s="48" t="s">
        <v>125</v>
      </c>
      <c r="P208" s="29" t="s">
        <v>922</v>
      </c>
      <c r="Q208" s="29" t="s">
        <v>1068</v>
      </c>
      <c r="R208" s="29" t="s">
        <v>81</v>
      </c>
      <c r="S208" s="33">
        <v>3</v>
      </c>
      <c r="T208" s="65" t="s">
        <v>1069</v>
      </c>
      <c r="U208" s="65">
        <v>45306.3514814815</v>
      </c>
      <c r="V208" s="35"/>
      <c r="W208" s="35"/>
      <c r="X208" s="40"/>
      <c r="Y208" s="40"/>
      <c r="Z208" s="38"/>
      <c r="AA208" s="34" t="s">
        <v>1070</v>
      </c>
      <c r="AB208" s="34" t="s">
        <v>1067</v>
      </c>
      <c r="AC208" s="70" t="s">
        <v>1071</v>
      </c>
      <c r="AD208" s="70" t="s">
        <v>1072</v>
      </c>
      <c r="AE208" s="72"/>
      <c r="AF208" s="72" t="s">
        <v>132</v>
      </c>
      <c r="AG208" s="70" t="s">
        <v>133</v>
      </c>
    </row>
    <row r="209" ht="202.5" spans="1:33">
      <c r="A209" s="33">
        <v>4011</v>
      </c>
      <c r="B209" s="33" t="s">
        <v>117</v>
      </c>
      <c r="C209" s="33" t="s">
        <v>118</v>
      </c>
      <c r="D209" s="33" t="s">
        <v>150</v>
      </c>
      <c r="E209" s="54" t="s">
        <v>412</v>
      </c>
      <c r="F209" s="94" t="s">
        <v>1073</v>
      </c>
      <c r="G209" s="33" t="s">
        <v>122</v>
      </c>
      <c r="H209" s="33" t="s">
        <v>123</v>
      </c>
      <c r="I209" s="196">
        <v>0</v>
      </c>
      <c r="J209" s="196">
        <v>0</v>
      </c>
      <c r="K209" s="196">
        <v>8</v>
      </c>
      <c r="L209" s="235">
        <v>45323</v>
      </c>
      <c r="M209" s="235">
        <v>45351</v>
      </c>
      <c r="N209" s="33" t="s">
        <v>124</v>
      </c>
      <c r="O209" s="48" t="s">
        <v>125</v>
      </c>
      <c r="P209" s="29" t="s">
        <v>922</v>
      </c>
      <c r="Q209" s="29" t="s">
        <v>1068</v>
      </c>
      <c r="R209" s="29" t="s">
        <v>81</v>
      </c>
      <c r="S209" s="33">
        <v>8</v>
      </c>
      <c r="T209" s="65" t="s">
        <v>1074</v>
      </c>
      <c r="U209" s="65">
        <v>45308.5284722222</v>
      </c>
      <c r="V209" s="35"/>
      <c r="W209" s="35"/>
      <c r="X209" s="40"/>
      <c r="Y209" s="40"/>
      <c r="Z209" s="38"/>
      <c r="AA209" s="34" t="s">
        <v>1075</v>
      </c>
      <c r="AB209" s="34" t="s">
        <v>1073</v>
      </c>
      <c r="AC209" s="70" t="s">
        <v>1076</v>
      </c>
      <c r="AD209" s="70" t="s">
        <v>1077</v>
      </c>
      <c r="AE209" s="72"/>
      <c r="AF209" s="72" t="s">
        <v>132</v>
      </c>
      <c r="AG209" s="70" t="s">
        <v>133</v>
      </c>
    </row>
    <row r="210" ht="409.5" spans="1:33">
      <c r="A210" s="33">
        <v>4012</v>
      </c>
      <c r="B210" s="33" t="s">
        <v>117</v>
      </c>
      <c r="C210" s="33" t="s">
        <v>118</v>
      </c>
      <c r="D210" s="33" t="s">
        <v>150</v>
      </c>
      <c r="E210" s="57" t="s">
        <v>157</v>
      </c>
      <c r="F210" s="94" t="s">
        <v>1078</v>
      </c>
      <c r="G210" s="33" t="s">
        <v>122</v>
      </c>
      <c r="H210" s="33" t="s">
        <v>123</v>
      </c>
      <c r="I210" s="196">
        <v>0</v>
      </c>
      <c r="J210" s="196">
        <v>0</v>
      </c>
      <c r="K210" s="196">
        <v>8</v>
      </c>
      <c r="L210" s="235">
        <v>45323</v>
      </c>
      <c r="M210" s="235">
        <v>45351</v>
      </c>
      <c r="N210" s="33" t="s">
        <v>124</v>
      </c>
      <c r="O210" s="48" t="s">
        <v>125</v>
      </c>
      <c r="P210" s="29" t="s">
        <v>922</v>
      </c>
      <c r="Q210" s="29" t="s">
        <v>1068</v>
      </c>
      <c r="R210" s="29" t="s">
        <v>81</v>
      </c>
      <c r="S210" s="33">
        <v>9</v>
      </c>
      <c r="T210" s="65" t="s">
        <v>1079</v>
      </c>
      <c r="U210" s="65">
        <v>45299.4107407407</v>
      </c>
      <c r="V210" s="35"/>
      <c r="W210" s="35"/>
      <c r="X210" s="40"/>
      <c r="Y210" s="40"/>
      <c r="Z210" s="38"/>
      <c r="AA210" s="34" t="s">
        <v>1080</v>
      </c>
      <c r="AB210" s="34" t="s">
        <v>1078</v>
      </c>
      <c r="AC210" s="70" t="s">
        <v>1081</v>
      </c>
      <c r="AD210" s="70" t="s">
        <v>1082</v>
      </c>
      <c r="AE210" s="72"/>
      <c r="AF210" s="72" t="s">
        <v>132</v>
      </c>
      <c r="AG210" s="70" t="s">
        <v>133</v>
      </c>
    </row>
    <row r="211" ht="409.5" spans="1:33">
      <c r="A211" s="33">
        <v>4025</v>
      </c>
      <c r="B211" s="33" t="s">
        <v>117</v>
      </c>
      <c r="C211" s="33" t="s">
        <v>118</v>
      </c>
      <c r="D211" s="33" t="s">
        <v>150</v>
      </c>
      <c r="E211" s="57" t="s">
        <v>157</v>
      </c>
      <c r="F211" s="94" t="s">
        <v>1083</v>
      </c>
      <c r="G211" s="33" t="s">
        <v>122</v>
      </c>
      <c r="H211" s="33" t="s">
        <v>123</v>
      </c>
      <c r="I211" s="196">
        <v>0</v>
      </c>
      <c r="J211" s="196">
        <v>0</v>
      </c>
      <c r="K211" s="196">
        <v>23</v>
      </c>
      <c r="L211" s="235">
        <v>45323</v>
      </c>
      <c r="M211" s="235">
        <v>45351</v>
      </c>
      <c r="N211" s="33" t="s">
        <v>124</v>
      </c>
      <c r="O211" s="48" t="s">
        <v>125</v>
      </c>
      <c r="P211" s="29" t="s">
        <v>922</v>
      </c>
      <c r="Q211" s="29" t="s">
        <v>1068</v>
      </c>
      <c r="R211" s="29" t="s">
        <v>81</v>
      </c>
      <c r="S211" s="33">
        <v>21</v>
      </c>
      <c r="T211" s="65" t="s">
        <v>1084</v>
      </c>
      <c r="U211" s="65">
        <v>45315.6932523148</v>
      </c>
      <c r="V211" s="35"/>
      <c r="W211" s="35"/>
      <c r="X211" s="40"/>
      <c r="Y211" s="40"/>
      <c r="Z211" s="38"/>
      <c r="AA211" s="34" t="s">
        <v>1085</v>
      </c>
      <c r="AB211" s="34" t="s">
        <v>1083</v>
      </c>
      <c r="AC211" s="70" t="s">
        <v>1086</v>
      </c>
      <c r="AD211" s="70" t="s">
        <v>1087</v>
      </c>
      <c r="AE211" s="72"/>
      <c r="AF211" s="72" t="s">
        <v>132</v>
      </c>
      <c r="AG211" s="70" t="s">
        <v>133</v>
      </c>
    </row>
    <row r="212" ht="409.5" spans="1:33">
      <c r="A212" s="33">
        <v>4038</v>
      </c>
      <c r="B212" s="33" t="s">
        <v>117</v>
      </c>
      <c r="C212" s="33" t="s">
        <v>118</v>
      </c>
      <c r="D212" s="33" t="s">
        <v>150</v>
      </c>
      <c r="E212" s="57" t="s">
        <v>157</v>
      </c>
      <c r="F212" s="94" t="s">
        <v>1088</v>
      </c>
      <c r="G212" s="33" t="s">
        <v>122</v>
      </c>
      <c r="H212" s="33" t="s">
        <v>123</v>
      </c>
      <c r="I212" s="196">
        <v>4</v>
      </c>
      <c r="J212" s="196">
        <v>15</v>
      </c>
      <c r="K212" s="196">
        <v>4</v>
      </c>
      <c r="L212" s="235">
        <v>45505</v>
      </c>
      <c r="M212" s="235">
        <v>45535</v>
      </c>
      <c r="N212" s="33" t="s">
        <v>124</v>
      </c>
      <c r="O212" s="48" t="s">
        <v>125</v>
      </c>
      <c r="P212" s="29" t="s">
        <v>922</v>
      </c>
      <c r="Q212" s="29" t="s">
        <v>1089</v>
      </c>
      <c r="R212" s="29" t="s">
        <v>81</v>
      </c>
      <c r="S212" s="33">
        <v>4</v>
      </c>
      <c r="T212" s="65" t="s">
        <v>1090</v>
      </c>
      <c r="U212" s="65">
        <v>45326.7369791667</v>
      </c>
      <c r="V212" s="35"/>
      <c r="W212" s="35"/>
      <c r="X212" s="40"/>
      <c r="Y212" s="40"/>
      <c r="Z212" s="38"/>
      <c r="AA212" s="34" t="s">
        <v>1091</v>
      </c>
      <c r="AB212" s="34" t="s">
        <v>1088</v>
      </c>
      <c r="AC212" s="70" t="s">
        <v>1092</v>
      </c>
      <c r="AD212" s="70" t="s">
        <v>1093</v>
      </c>
      <c r="AE212" s="72"/>
      <c r="AF212" s="72" t="s">
        <v>132</v>
      </c>
      <c r="AG212" s="70" t="s">
        <v>133</v>
      </c>
    </row>
    <row r="213" ht="409.5" spans="1:33">
      <c r="A213" s="33">
        <v>4039</v>
      </c>
      <c r="B213" s="33" t="s">
        <v>117</v>
      </c>
      <c r="C213" s="33" t="s">
        <v>118</v>
      </c>
      <c r="D213" s="33" t="s">
        <v>150</v>
      </c>
      <c r="E213" s="57" t="s">
        <v>412</v>
      </c>
      <c r="F213" s="94" t="s">
        <v>1094</v>
      </c>
      <c r="G213" s="33" t="s">
        <v>122</v>
      </c>
      <c r="H213" s="33" t="s">
        <v>123</v>
      </c>
      <c r="I213" s="196">
        <v>4</v>
      </c>
      <c r="J213" s="196">
        <v>15</v>
      </c>
      <c r="K213" s="196">
        <v>4</v>
      </c>
      <c r="L213" s="235">
        <v>45323</v>
      </c>
      <c r="M213" s="235">
        <v>45351</v>
      </c>
      <c r="N213" s="33" t="s">
        <v>124</v>
      </c>
      <c r="O213" s="48" t="s">
        <v>125</v>
      </c>
      <c r="P213" s="29" t="s">
        <v>922</v>
      </c>
      <c r="Q213" s="29" t="s">
        <v>1089</v>
      </c>
      <c r="R213" s="29" t="s">
        <v>81</v>
      </c>
      <c r="S213" s="33">
        <v>4</v>
      </c>
      <c r="T213" s="65" t="s">
        <v>1095</v>
      </c>
      <c r="U213" s="65">
        <v>45326.7369791667</v>
      </c>
      <c r="V213" s="35"/>
      <c r="W213" s="35"/>
      <c r="X213" s="40"/>
      <c r="Y213" s="40"/>
      <c r="Z213" s="38"/>
      <c r="AA213" s="34" t="s">
        <v>1096</v>
      </c>
      <c r="AB213" s="34" t="s">
        <v>1094</v>
      </c>
      <c r="AC213" s="70" t="s">
        <v>1097</v>
      </c>
      <c r="AD213" s="70" t="s">
        <v>1098</v>
      </c>
      <c r="AE213" s="72"/>
      <c r="AF213" s="70" t="s">
        <v>132</v>
      </c>
      <c r="AG213" s="70" t="s">
        <v>133</v>
      </c>
    </row>
    <row r="214" ht="391.5" spans="1:33">
      <c r="A214" s="33">
        <v>4040</v>
      </c>
      <c r="B214" s="33" t="s">
        <v>117</v>
      </c>
      <c r="C214" s="33" t="s">
        <v>118</v>
      </c>
      <c r="D214" s="33" t="s">
        <v>150</v>
      </c>
      <c r="E214" s="57" t="s">
        <v>412</v>
      </c>
      <c r="F214" s="94" t="s">
        <v>1094</v>
      </c>
      <c r="G214" s="33" t="s">
        <v>122</v>
      </c>
      <c r="H214" s="33" t="s">
        <v>123</v>
      </c>
      <c r="I214" s="196">
        <v>4</v>
      </c>
      <c r="J214" s="196">
        <v>15</v>
      </c>
      <c r="K214" s="196">
        <v>4</v>
      </c>
      <c r="L214" s="235">
        <v>45505</v>
      </c>
      <c r="M214" s="235">
        <v>45535</v>
      </c>
      <c r="N214" s="33" t="s">
        <v>124</v>
      </c>
      <c r="O214" s="48" t="s">
        <v>125</v>
      </c>
      <c r="P214" s="29" t="s">
        <v>922</v>
      </c>
      <c r="Q214" s="29" t="s">
        <v>1089</v>
      </c>
      <c r="R214" s="29" t="s">
        <v>81</v>
      </c>
      <c r="S214" s="33">
        <v>4</v>
      </c>
      <c r="T214" s="307" t="s">
        <v>1099</v>
      </c>
      <c r="U214" s="308">
        <v>45474.5409722222</v>
      </c>
      <c r="V214" s="29"/>
      <c r="W214" s="29"/>
      <c r="X214" s="29"/>
      <c r="Y214" s="29"/>
      <c r="Z214" s="33"/>
      <c r="AA214" s="70" t="s">
        <v>1100</v>
      </c>
      <c r="AB214" s="72" t="s">
        <v>1094</v>
      </c>
      <c r="AC214" s="70" t="s">
        <v>1101</v>
      </c>
      <c r="AD214" s="70" t="s">
        <v>1093</v>
      </c>
      <c r="AE214" s="72"/>
      <c r="AF214" s="72" t="s">
        <v>132</v>
      </c>
      <c r="AG214" s="72" t="s">
        <v>138</v>
      </c>
    </row>
    <row r="215" ht="243" spans="1:33">
      <c r="A215" s="33">
        <v>4041</v>
      </c>
      <c r="B215" s="33" t="s">
        <v>117</v>
      </c>
      <c r="C215" s="33" t="s">
        <v>118</v>
      </c>
      <c r="D215" s="33" t="s">
        <v>150</v>
      </c>
      <c r="E215" s="57" t="s">
        <v>157</v>
      </c>
      <c r="F215" s="94" t="s">
        <v>1102</v>
      </c>
      <c r="G215" s="33" t="s">
        <v>122</v>
      </c>
      <c r="H215" s="33" t="s">
        <v>123</v>
      </c>
      <c r="I215" s="196">
        <v>0</v>
      </c>
      <c r="J215" s="196">
        <v>0</v>
      </c>
      <c r="K215" s="196">
        <v>3</v>
      </c>
      <c r="L215" s="235">
        <v>45505</v>
      </c>
      <c r="M215" s="235">
        <v>45535</v>
      </c>
      <c r="N215" s="33" t="s">
        <v>124</v>
      </c>
      <c r="O215" s="48" t="s">
        <v>125</v>
      </c>
      <c r="P215" s="29" t="s">
        <v>922</v>
      </c>
      <c r="Q215" s="29" t="s">
        <v>1103</v>
      </c>
      <c r="R215" s="29" t="s">
        <v>81</v>
      </c>
      <c r="S215" s="33">
        <v>3</v>
      </c>
      <c r="T215" s="65" t="s">
        <v>1104</v>
      </c>
      <c r="U215" s="65">
        <v>45478.5027777778</v>
      </c>
      <c r="V215" s="35"/>
      <c r="W215" s="35"/>
      <c r="X215" s="40"/>
      <c r="Y215" s="40"/>
      <c r="Z215" s="38"/>
      <c r="AA215" s="34" t="s">
        <v>1105</v>
      </c>
      <c r="AB215" s="34" t="s">
        <v>1102</v>
      </c>
      <c r="AC215" s="70" t="s">
        <v>1106</v>
      </c>
      <c r="AD215" s="70" t="s">
        <v>1107</v>
      </c>
      <c r="AE215" s="72"/>
      <c r="AF215" s="72" t="s">
        <v>132</v>
      </c>
      <c r="AG215" s="72" t="s">
        <v>138</v>
      </c>
    </row>
    <row r="216" ht="409.5" spans="1:33">
      <c r="A216" s="33">
        <v>4054</v>
      </c>
      <c r="B216" s="33" t="s">
        <v>117</v>
      </c>
      <c r="C216" s="33" t="s">
        <v>118</v>
      </c>
      <c r="D216" s="33" t="s">
        <v>150</v>
      </c>
      <c r="E216" s="57" t="s">
        <v>157</v>
      </c>
      <c r="F216" s="94" t="s">
        <v>1108</v>
      </c>
      <c r="G216" s="33" t="s">
        <v>122</v>
      </c>
      <c r="H216" s="33" t="s">
        <v>123</v>
      </c>
      <c r="I216" s="196">
        <v>0</v>
      </c>
      <c r="J216" s="196">
        <v>0</v>
      </c>
      <c r="K216" s="196">
        <v>3</v>
      </c>
      <c r="L216" s="235">
        <v>45505</v>
      </c>
      <c r="M216" s="235">
        <v>45535</v>
      </c>
      <c r="N216" s="33" t="s">
        <v>124</v>
      </c>
      <c r="O216" s="48" t="s">
        <v>125</v>
      </c>
      <c r="P216" s="29" t="s">
        <v>922</v>
      </c>
      <c r="Q216" s="29" t="s">
        <v>1103</v>
      </c>
      <c r="R216" s="29" t="s">
        <v>81</v>
      </c>
      <c r="S216" s="33">
        <v>3</v>
      </c>
      <c r="T216" s="65" t="s">
        <v>1109</v>
      </c>
      <c r="U216" s="65">
        <v>45355.5270833333</v>
      </c>
      <c r="V216" s="35"/>
      <c r="W216" s="35"/>
      <c r="X216" s="40"/>
      <c r="Y216" s="40"/>
      <c r="Z216" s="38"/>
      <c r="AA216" s="34" t="s">
        <v>1110</v>
      </c>
      <c r="AB216" s="34" t="s">
        <v>1108</v>
      </c>
      <c r="AC216" s="70" t="s">
        <v>1111</v>
      </c>
      <c r="AD216" s="70" t="s">
        <v>1112</v>
      </c>
      <c r="AE216" s="72"/>
      <c r="AF216" s="72" t="s">
        <v>132</v>
      </c>
      <c r="AG216" s="70" t="s">
        <v>163</v>
      </c>
    </row>
    <row r="217" ht="409.5" spans="1:33">
      <c r="A217" s="33">
        <v>4067</v>
      </c>
      <c r="B217" s="33" t="s">
        <v>117</v>
      </c>
      <c r="C217" s="33" t="s">
        <v>118</v>
      </c>
      <c r="D217" s="33" t="s">
        <v>150</v>
      </c>
      <c r="E217" s="54" t="s">
        <v>412</v>
      </c>
      <c r="F217" s="94" t="s">
        <v>1113</v>
      </c>
      <c r="G217" s="33" t="s">
        <v>122</v>
      </c>
      <c r="H217" s="33" t="s">
        <v>123</v>
      </c>
      <c r="I217" s="196">
        <v>0</v>
      </c>
      <c r="J217" s="196">
        <v>0</v>
      </c>
      <c r="K217" s="196">
        <v>17</v>
      </c>
      <c r="L217" s="235">
        <v>45352</v>
      </c>
      <c r="M217" s="235">
        <v>45382</v>
      </c>
      <c r="N217" s="33" t="s">
        <v>124</v>
      </c>
      <c r="O217" s="48" t="s">
        <v>125</v>
      </c>
      <c r="P217" s="29" t="s">
        <v>922</v>
      </c>
      <c r="Q217" s="29" t="s">
        <v>1114</v>
      </c>
      <c r="R217" s="29" t="s">
        <v>81</v>
      </c>
      <c r="S217" s="33">
        <v>17</v>
      </c>
      <c r="T217" s="65" t="s">
        <v>1115</v>
      </c>
      <c r="U217" s="65">
        <v>45321.5159722222</v>
      </c>
      <c r="V217" s="35"/>
      <c r="W217" s="35"/>
      <c r="X217" s="40"/>
      <c r="Y217" s="40"/>
      <c r="Z217" s="38"/>
      <c r="AA217" s="34" t="s">
        <v>1116</v>
      </c>
      <c r="AB217" s="34" t="s">
        <v>1113</v>
      </c>
      <c r="AC217" s="70" t="s">
        <v>1117</v>
      </c>
      <c r="AD217" s="70" t="s">
        <v>1118</v>
      </c>
      <c r="AE217" s="72"/>
      <c r="AF217" s="72" t="s">
        <v>132</v>
      </c>
      <c r="AG217" s="72" t="s">
        <v>133</v>
      </c>
    </row>
    <row r="218" ht="409.5" spans="1:33">
      <c r="A218" s="33">
        <v>4068</v>
      </c>
      <c r="B218" s="33" t="s">
        <v>117</v>
      </c>
      <c r="C218" s="33" t="s">
        <v>118</v>
      </c>
      <c r="D218" s="33" t="s">
        <v>150</v>
      </c>
      <c r="E218" s="54" t="s">
        <v>412</v>
      </c>
      <c r="F218" s="94" t="s">
        <v>1113</v>
      </c>
      <c r="G218" s="33" t="s">
        <v>122</v>
      </c>
      <c r="H218" s="33" t="s">
        <v>123</v>
      </c>
      <c r="I218" s="196">
        <v>0</v>
      </c>
      <c r="J218" s="196">
        <v>0</v>
      </c>
      <c r="K218" s="196">
        <v>17</v>
      </c>
      <c r="L218" s="235">
        <v>45505</v>
      </c>
      <c r="M218" s="235">
        <v>45535</v>
      </c>
      <c r="N218" s="33" t="s">
        <v>124</v>
      </c>
      <c r="O218" s="48" t="s">
        <v>125</v>
      </c>
      <c r="P218" s="29" t="s">
        <v>922</v>
      </c>
      <c r="Q218" s="29" t="s">
        <v>1114</v>
      </c>
      <c r="R218" s="29" t="s">
        <v>81</v>
      </c>
      <c r="S218" s="33">
        <v>17</v>
      </c>
      <c r="T218" s="307" t="s">
        <v>1119</v>
      </c>
      <c r="U218" s="308">
        <v>45504.5194444444</v>
      </c>
      <c r="V218" s="29"/>
      <c r="W218" s="29"/>
      <c r="X218" s="29"/>
      <c r="Y218" s="29"/>
      <c r="Z218" s="33"/>
      <c r="AA218" s="70" t="s">
        <v>1120</v>
      </c>
      <c r="AB218" s="72" t="s">
        <v>1113</v>
      </c>
      <c r="AC218" s="70" t="s">
        <v>1121</v>
      </c>
      <c r="AD218" s="70" t="s">
        <v>1122</v>
      </c>
      <c r="AE218" s="72"/>
      <c r="AF218" s="72" t="s">
        <v>132</v>
      </c>
      <c r="AG218" s="72" t="s">
        <v>138</v>
      </c>
    </row>
    <row r="219" ht="409.5" spans="1:33">
      <c r="A219" s="33">
        <v>4081</v>
      </c>
      <c r="B219" s="33" t="s">
        <v>117</v>
      </c>
      <c r="C219" s="33" t="s">
        <v>118</v>
      </c>
      <c r="D219" s="33" t="s">
        <v>150</v>
      </c>
      <c r="E219" s="54" t="s">
        <v>412</v>
      </c>
      <c r="F219" s="94" t="s">
        <v>1123</v>
      </c>
      <c r="G219" s="33" t="s">
        <v>122</v>
      </c>
      <c r="H219" s="33" t="s">
        <v>123</v>
      </c>
      <c r="I219" s="196">
        <v>3</v>
      </c>
      <c r="J219" s="196">
        <v>7</v>
      </c>
      <c r="K219" s="196">
        <v>2</v>
      </c>
      <c r="L219" s="235">
        <v>45352</v>
      </c>
      <c r="M219" s="235">
        <v>45382</v>
      </c>
      <c r="N219" s="33" t="s">
        <v>124</v>
      </c>
      <c r="O219" s="48" t="s">
        <v>125</v>
      </c>
      <c r="P219" s="29" t="s">
        <v>922</v>
      </c>
      <c r="Q219" s="29" t="s">
        <v>1114</v>
      </c>
      <c r="R219" s="29" t="s">
        <v>81</v>
      </c>
      <c r="S219" s="33">
        <v>7</v>
      </c>
      <c r="T219" s="65" t="s">
        <v>1124</v>
      </c>
      <c r="U219" s="65">
        <v>45407.5333333333</v>
      </c>
      <c r="V219" s="35"/>
      <c r="W219" s="35"/>
      <c r="X219" s="40"/>
      <c r="Y219" s="40"/>
      <c r="Z219" s="38"/>
      <c r="AA219" s="34" t="s">
        <v>1125</v>
      </c>
      <c r="AB219" s="34" t="s">
        <v>1123</v>
      </c>
      <c r="AC219" s="70" t="s">
        <v>1126</v>
      </c>
      <c r="AD219" s="70" t="s">
        <v>1127</v>
      </c>
      <c r="AE219" s="72"/>
      <c r="AF219" s="72" t="s">
        <v>132</v>
      </c>
      <c r="AG219" s="72" t="s">
        <v>144</v>
      </c>
    </row>
    <row r="220" ht="364.5" spans="1:33">
      <c r="A220" s="33">
        <v>4082</v>
      </c>
      <c r="B220" s="33" t="s">
        <v>117</v>
      </c>
      <c r="C220" s="33" t="s">
        <v>118</v>
      </c>
      <c r="D220" s="33" t="s">
        <v>150</v>
      </c>
      <c r="E220" s="54" t="s">
        <v>412</v>
      </c>
      <c r="F220" s="94" t="s">
        <v>1123</v>
      </c>
      <c r="G220" s="33" t="s">
        <v>122</v>
      </c>
      <c r="H220" s="33" t="s">
        <v>123</v>
      </c>
      <c r="I220" s="196">
        <v>3</v>
      </c>
      <c r="J220" s="196">
        <v>7</v>
      </c>
      <c r="K220" s="196">
        <v>2</v>
      </c>
      <c r="L220" s="235">
        <v>45505</v>
      </c>
      <c r="M220" s="235">
        <v>45535</v>
      </c>
      <c r="N220" s="33" t="s">
        <v>124</v>
      </c>
      <c r="O220" s="48" t="s">
        <v>125</v>
      </c>
      <c r="P220" s="29" t="s">
        <v>922</v>
      </c>
      <c r="Q220" s="29" t="s">
        <v>1114</v>
      </c>
      <c r="R220" s="29" t="s">
        <v>81</v>
      </c>
      <c r="S220" s="33">
        <v>7</v>
      </c>
      <c r="T220" s="307" t="s">
        <v>1128</v>
      </c>
      <c r="U220" s="308">
        <v>45478.5020833333</v>
      </c>
      <c r="V220" s="29"/>
      <c r="W220" s="29"/>
      <c r="X220" s="29"/>
      <c r="Y220" s="29"/>
      <c r="Z220" s="33"/>
      <c r="AA220" s="70" t="s">
        <v>1129</v>
      </c>
      <c r="AB220" s="72" t="s">
        <v>1123</v>
      </c>
      <c r="AC220" s="70" t="s">
        <v>1130</v>
      </c>
      <c r="AD220" s="70" t="s">
        <v>1131</v>
      </c>
      <c r="AE220" s="72"/>
      <c r="AF220" s="72" t="s">
        <v>132</v>
      </c>
      <c r="AG220" s="72" t="s">
        <v>138</v>
      </c>
    </row>
    <row r="221" ht="409.5" spans="1:33">
      <c r="A221" s="33">
        <v>4083</v>
      </c>
      <c r="B221" s="33" t="s">
        <v>117</v>
      </c>
      <c r="C221" s="33" t="s">
        <v>118</v>
      </c>
      <c r="D221" s="33" t="s">
        <v>150</v>
      </c>
      <c r="E221" s="54" t="s">
        <v>412</v>
      </c>
      <c r="F221" s="94" t="s">
        <v>1132</v>
      </c>
      <c r="G221" s="33" t="s">
        <v>122</v>
      </c>
      <c r="H221" s="33" t="s">
        <v>123</v>
      </c>
      <c r="I221" s="196">
        <v>0</v>
      </c>
      <c r="J221" s="196">
        <v>0</v>
      </c>
      <c r="K221" s="196">
        <v>17</v>
      </c>
      <c r="L221" s="235">
        <v>45352</v>
      </c>
      <c r="M221" s="235">
        <v>45382</v>
      </c>
      <c r="N221" s="33" t="s">
        <v>124</v>
      </c>
      <c r="O221" s="48" t="s">
        <v>125</v>
      </c>
      <c r="P221" s="29" t="s">
        <v>922</v>
      </c>
      <c r="Q221" s="29" t="s">
        <v>1114</v>
      </c>
      <c r="R221" s="29" t="s">
        <v>81</v>
      </c>
      <c r="S221" s="33">
        <v>17</v>
      </c>
      <c r="T221" s="65" t="s">
        <v>1133</v>
      </c>
      <c r="U221" s="65">
        <v>45321.5159722222</v>
      </c>
      <c r="V221" s="35"/>
      <c r="W221" s="35"/>
      <c r="X221" s="40"/>
      <c r="Y221" s="40"/>
      <c r="Z221" s="38"/>
      <c r="AA221" s="34" t="s">
        <v>1134</v>
      </c>
      <c r="AB221" s="34" t="s">
        <v>1132</v>
      </c>
      <c r="AC221" s="70" t="s">
        <v>1135</v>
      </c>
      <c r="AD221" s="70" t="s">
        <v>1118</v>
      </c>
      <c r="AE221" s="72"/>
      <c r="AF221" s="72" t="s">
        <v>132</v>
      </c>
      <c r="AG221" s="70" t="s">
        <v>133</v>
      </c>
    </row>
    <row r="222" ht="409.5" spans="1:33">
      <c r="A222" s="33">
        <v>4084</v>
      </c>
      <c r="B222" s="33" t="s">
        <v>117</v>
      </c>
      <c r="C222" s="33" t="s">
        <v>118</v>
      </c>
      <c r="D222" s="33" t="s">
        <v>150</v>
      </c>
      <c r="E222" s="54" t="s">
        <v>412</v>
      </c>
      <c r="F222" s="94" t="s">
        <v>1132</v>
      </c>
      <c r="G222" s="33" t="s">
        <v>122</v>
      </c>
      <c r="H222" s="33" t="s">
        <v>123</v>
      </c>
      <c r="I222" s="196">
        <v>0</v>
      </c>
      <c r="J222" s="196">
        <v>0</v>
      </c>
      <c r="K222" s="196">
        <v>17</v>
      </c>
      <c r="L222" s="235">
        <v>45505</v>
      </c>
      <c r="M222" s="235">
        <v>45535</v>
      </c>
      <c r="N222" s="33" t="s">
        <v>124</v>
      </c>
      <c r="O222" s="48" t="s">
        <v>125</v>
      </c>
      <c r="P222" s="29" t="s">
        <v>922</v>
      </c>
      <c r="Q222" s="29" t="s">
        <v>1114</v>
      </c>
      <c r="R222" s="29" t="s">
        <v>81</v>
      </c>
      <c r="S222" s="33">
        <v>17</v>
      </c>
      <c r="T222" s="307" t="s">
        <v>1136</v>
      </c>
      <c r="U222" s="308">
        <v>45504.5194444444</v>
      </c>
      <c r="V222" s="29"/>
      <c r="W222" s="29"/>
      <c r="X222" s="29"/>
      <c r="Y222" s="29"/>
      <c r="Z222" s="33"/>
      <c r="AA222" s="70" t="s">
        <v>1137</v>
      </c>
      <c r="AB222" s="72" t="s">
        <v>1132</v>
      </c>
      <c r="AC222" s="70" t="s">
        <v>1138</v>
      </c>
      <c r="AD222" s="70" t="s">
        <v>1122</v>
      </c>
      <c r="AE222" s="72"/>
      <c r="AF222" s="72" t="s">
        <v>132</v>
      </c>
      <c r="AG222" s="72" t="s">
        <v>138</v>
      </c>
    </row>
    <row r="223" ht="409.5" spans="1:33">
      <c r="A223" s="33">
        <v>4097</v>
      </c>
      <c r="B223" s="33" t="s">
        <v>117</v>
      </c>
      <c r="C223" s="33" t="s">
        <v>118</v>
      </c>
      <c r="D223" s="33" t="s">
        <v>150</v>
      </c>
      <c r="E223" s="54" t="s">
        <v>412</v>
      </c>
      <c r="F223" s="94" t="s">
        <v>1139</v>
      </c>
      <c r="G223" s="33" t="s">
        <v>122</v>
      </c>
      <c r="H223" s="33" t="s">
        <v>123</v>
      </c>
      <c r="I223" s="196">
        <v>3</v>
      </c>
      <c r="J223" s="196">
        <v>7</v>
      </c>
      <c r="K223" s="196">
        <v>2</v>
      </c>
      <c r="L223" s="235">
        <v>45352</v>
      </c>
      <c r="M223" s="235">
        <v>45382</v>
      </c>
      <c r="N223" s="33" t="s">
        <v>124</v>
      </c>
      <c r="O223" s="48" t="s">
        <v>125</v>
      </c>
      <c r="P223" s="29" t="s">
        <v>922</v>
      </c>
      <c r="Q223" s="29" t="s">
        <v>1114</v>
      </c>
      <c r="R223" s="29" t="s">
        <v>81</v>
      </c>
      <c r="S223" s="33">
        <v>7</v>
      </c>
      <c r="T223" s="65" t="s">
        <v>1124</v>
      </c>
      <c r="U223" s="65">
        <v>45407.5333333333</v>
      </c>
      <c r="V223" s="35"/>
      <c r="W223" s="35"/>
      <c r="X223" s="40"/>
      <c r="Y223" s="40"/>
      <c r="Z223" s="38"/>
      <c r="AA223" s="34" t="s">
        <v>1125</v>
      </c>
      <c r="AB223" s="34" t="s">
        <v>1139</v>
      </c>
      <c r="AC223" s="70" t="s">
        <v>1126</v>
      </c>
      <c r="AD223" s="70" t="s">
        <v>1127</v>
      </c>
      <c r="AE223" s="72"/>
      <c r="AF223" s="72" t="s">
        <v>132</v>
      </c>
      <c r="AG223" s="72" t="s">
        <v>144</v>
      </c>
    </row>
    <row r="224" ht="108" spans="1:33">
      <c r="A224" s="33">
        <v>4098</v>
      </c>
      <c r="B224" s="33" t="s">
        <v>117</v>
      </c>
      <c r="C224" s="33" t="s">
        <v>118</v>
      </c>
      <c r="D224" s="33" t="s">
        <v>150</v>
      </c>
      <c r="E224" s="54" t="s">
        <v>412</v>
      </c>
      <c r="F224" s="94" t="s">
        <v>1139</v>
      </c>
      <c r="G224" s="33" t="s">
        <v>122</v>
      </c>
      <c r="H224" s="33" t="s">
        <v>123</v>
      </c>
      <c r="I224" s="196">
        <v>3</v>
      </c>
      <c r="J224" s="196">
        <v>7</v>
      </c>
      <c r="K224" s="196">
        <v>2</v>
      </c>
      <c r="L224" s="235">
        <v>45505</v>
      </c>
      <c r="M224" s="235">
        <v>45535</v>
      </c>
      <c r="N224" s="33" t="s">
        <v>124</v>
      </c>
      <c r="O224" s="48" t="s">
        <v>125</v>
      </c>
      <c r="P224" s="29" t="s">
        <v>922</v>
      </c>
      <c r="Q224" s="29" t="s">
        <v>1114</v>
      </c>
      <c r="R224" s="29" t="s">
        <v>81</v>
      </c>
      <c r="S224" s="33">
        <v>2</v>
      </c>
      <c r="T224" s="308">
        <v>45533.6180555556</v>
      </c>
      <c r="U224" s="308">
        <v>45533.6180555556</v>
      </c>
      <c r="V224" s="29"/>
      <c r="W224" s="29"/>
      <c r="X224" s="29"/>
      <c r="Y224" s="29"/>
      <c r="Z224" s="33"/>
      <c r="AA224" s="72" t="s">
        <v>1140</v>
      </c>
      <c r="AB224" s="72" t="s">
        <v>1139</v>
      </c>
      <c r="AC224" s="72" t="s">
        <v>1141</v>
      </c>
      <c r="AD224" s="70" t="s">
        <v>1131</v>
      </c>
      <c r="AE224" s="72"/>
      <c r="AF224" s="72" t="s">
        <v>132</v>
      </c>
      <c r="AG224" s="72" t="s">
        <v>498</v>
      </c>
    </row>
    <row r="225" ht="409.5" spans="1:33">
      <c r="A225" s="33">
        <v>1</v>
      </c>
      <c r="B225" s="33" t="s">
        <v>117</v>
      </c>
      <c r="C225" s="33" t="s">
        <v>118</v>
      </c>
      <c r="D225" s="33" t="s">
        <v>363</v>
      </c>
      <c r="E225" s="57" t="s">
        <v>157</v>
      </c>
      <c r="F225" s="94" t="s">
        <v>1142</v>
      </c>
      <c r="G225" s="33" t="s">
        <v>122</v>
      </c>
      <c r="H225" s="33" t="s">
        <v>123</v>
      </c>
      <c r="I225" s="33">
        <v>21</v>
      </c>
      <c r="J225" s="33">
        <v>189</v>
      </c>
      <c r="K225" s="33">
        <v>48</v>
      </c>
      <c r="L225" s="236">
        <v>45444</v>
      </c>
      <c r="M225" s="236">
        <v>45473</v>
      </c>
      <c r="N225" s="33" t="s">
        <v>124</v>
      </c>
      <c r="O225" s="33" t="s">
        <v>125</v>
      </c>
      <c r="P225" s="33" t="s">
        <v>1143</v>
      </c>
      <c r="Q225" s="33" t="s">
        <v>1144</v>
      </c>
      <c r="R225" s="33" t="s">
        <v>78</v>
      </c>
      <c r="S225" s="33">
        <v>69</v>
      </c>
      <c r="T225" s="65" t="s">
        <v>1145</v>
      </c>
      <c r="U225" s="65">
        <v>45301.4305555556</v>
      </c>
      <c r="V225" s="35"/>
      <c r="W225" s="35"/>
      <c r="X225" s="40"/>
      <c r="Y225" s="40"/>
      <c r="Z225" s="38"/>
      <c r="AA225" s="34" t="s">
        <v>1146</v>
      </c>
      <c r="AB225" s="34" t="s">
        <v>1142</v>
      </c>
      <c r="AC225" s="70" t="s">
        <v>1147</v>
      </c>
      <c r="AD225" s="70" t="s">
        <v>1148</v>
      </c>
      <c r="AE225" s="72"/>
      <c r="AF225" s="72" t="s">
        <v>132</v>
      </c>
      <c r="AG225" s="70" t="s">
        <v>133</v>
      </c>
    </row>
    <row r="226" ht="409.5" spans="1:33">
      <c r="A226" s="33">
        <v>2</v>
      </c>
      <c r="B226" s="33" t="s">
        <v>117</v>
      </c>
      <c r="C226" s="33" t="s">
        <v>118</v>
      </c>
      <c r="D226" s="33" t="s">
        <v>363</v>
      </c>
      <c r="E226" s="57" t="s">
        <v>157</v>
      </c>
      <c r="F226" s="94" t="s">
        <v>1149</v>
      </c>
      <c r="G226" s="33" t="s">
        <v>122</v>
      </c>
      <c r="H226" s="33" t="s">
        <v>123</v>
      </c>
      <c r="I226" s="33">
        <v>21</v>
      </c>
      <c r="J226" s="33">
        <v>189</v>
      </c>
      <c r="K226" s="33">
        <v>48</v>
      </c>
      <c r="L226" s="236">
        <v>45444</v>
      </c>
      <c r="M226" s="236">
        <v>45473</v>
      </c>
      <c r="N226" s="33" t="s">
        <v>124</v>
      </c>
      <c r="O226" s="33" t="s">
        <v>125</v>
      </c>
      <c r="P226" s="33" t="s">
        <v>1143</v>
      </c>
      <c r="Q226" s="33" t="s">
        <v>1144</v>
      </c>
      <c r="R226" s="33" t="s">
        <v>78</v>
      </c>
      <c r="S226" s="33">
        <v>69</v>
      </c>
      <c r="T226" s="65" t="s">
        <v>1150</v>
      </c>
      <c r="U226" s="65">
        <v>45317.5131944444</v>
      </c>
      <c r="V226" s="35"/>
      <c r="W226" s="35"/>
      <c r="X226" s="40"/>
      <c r="Y226" s="40"/>
      <c r="Z226" s="38"/>
      <c r="AA226" s="34" t="s">
        <v>1151</v>
      </c>
      <c r="AB226" s="34" t="s">
        <v>1149</v>
      </c>
      <c r="AC226" s="70" t="s">
        <v>1152</v>
      </c>
      <c r="AD226" s="70" t="s">
        <v>1153</v>
      </c>
      <c r="AE226" s="72"/>
      <c r="AF226" s="72" t="s">
        <v>132</v>
      </c>
      <c r="AG226" s="70" t="s">
        <v>133</v>
      </c>
    </row>
    <row r="227" ht="409.5" spans="1:33">
      <c r="A227" s="33">
        <v>3</v>
      </c>
      <c r="B227" s="33" t="s">
        <v>117</v>
      </c>
      <c r="C227" s="33" t="s">
        <v>118</v>
      </c>
      <c r="D227" s="33" t="s">
        <v>363</v>
      </c>
      <c r="E227" s="57" t="s">
        <v>157</v>
      </c>
      <c r="F227" s="94" t="s">
        <v>1154</v>
      </c>
      <c r="G227" s="33" t="s">
        <v>122</v>
      </c>
      <c r="H227" s="33" t="s">
        <v>123</v>
      </c>
      <c r="I227" s="33">
        <v>32</v>
      </c>
      <c r="J227" s="33">
        <v>171</v>
      </c>
      <c r="K227" s="29">
        <v>31</v>
      </c>
      <c r="L227" s="236">
        <v>45444</v>
      </c>
      <c r="M227" s="236">
        <v>45473</v>
      </c>
      <c r="N227" s="33" t="s">
        <v>124</v>
      </c>
      <c r="O227" s="33" t="s">
        <v>125</v>
      </c>
      <c r="P227" s="33" t="s">
        <v>1143</v>
      </c>
      <c r="Q227" s="33" t="s">
        <v>1144</v>
      </c>
      <c r="R227" s="33" t="s">
        <v>78</v>
      </c>
      <c r="S227" s="33">
        <v>63</v>
      </c>
      <c r="T227" s="65" t="s">
        <v>1155</v>
      </c>
      <c r="U227" s="65">
        <v>45345.6076388889</v>
      </c>
      <c r="V227" s="35"/>
      <c r="W227" s="35"/>
      <c r="X227" s="40"/>
      <c r="Y227" s="40"/>
      <c r="Z227" s="38"/>
      <c r="AA227" s="34" t="s">
        <v>1156</v>
      </c>
      <c r="AB227" s="34" t="s">
        <v>1154</v>
      </c>
      <c r="AC227" s="70" t="s">
        <v>1157</v>
      </c>
      <c r="AD227" s="70" t="s">
        <v>1158</v>
      </c>
      <c r="AE227" s="72"/>
      <c r="AF227" s="72" t="s">
        <v>132</v>
      </c>
      <c r="AG227" s="70" t="s">
        <v>170</v>
      </c>
    </row>
    <row r="228" ht="409.5" spans="1:33">
      <c r="A228" s="33">
        <v>4</v>
      </c>
      <c r="B228" s="33" t="s">
        <v>117</v>
      </c>
      <c r="C228" s="33" t="s">
        <v>118</v>
      </c>
      <c r="D228" s="33" t="s">
        <v>363</v>
      </c>
      <c r="E228" s="57" t="s">
        <v>157</v>
      </c>
      <c r="F228" s="94" t="s">
        <v>1159</v>
      </c>
      <c r="G228" s="33" t="s">
        <v>122</v>
      </c>
      <c r="H228" s="33" t="s">
        <v>123</v>
      </c>
      <c r="I228" s="33">
        <v>32</v>
      </c>
      <c r="J228" s="33">
        <v>171</v>
      </c>
      <c r="K228" s="29">
        <v>31</v>
      </c>
      <c r="L228" s="236">
        <v>45444</v>
      </c>
      <c r="M228" s="236">
        <v>45473</v>
      </c>
      <c r="N228" s="33" t="s">
        <v>124</v>
      </c>
      <c r="O228" s="33" t="s">
        <v>125</v>
      </c>
      <c r="P228" s="33" t="s">
        <v>1143</v>
      </c>
      <c r="Q228" s="33" t="s">
        <v>1144</v>
      </c>
      <c r="R228" s="33" t="s">
        <v>78</v>
      </c>
      <c r="S228" s="33">
        <v>63</v>
      </c>
      <c r="T228" s="65" t="s">
        <v>1160</v>
      </c>
      <c r="U228" s="65">
        <v>45317.5131944444</v>
      </c>
      <c r="V228" s="35"/>
      <c r="W228" s="35"/>
      <c r="X228" s="40"/>
      <c r="Y228" s="40"/>
      <c r="Z228" s="38"/>
      <c r="AA228" s="34" t="s">
        <v>1161</v>
      </c>
      <c r="AB228" s="34" t="s">
        <v>1159</v>
      </c>
      <c r="AC228" s="70" t="s">
        <v>1162</v>
      </c>
      <c r="AD228" s="70" t="s">
        <v>1163</v>
      </c>
      <c r="AE228" s="72"/>
      <c r="AF228" s="72" t="s">
        <v>132</v>
      </c>
      <c r="AG228" s="70" t="s">
        <v>133</v>
      </c>
    </row>
    <row r="229" ht="409.5" spans="1:33">
      <c r="A229" s="33">
        <v>3</v>
      </c>
      <c r="B229" s="33" t="s">
        <v>117</v>
      </c>
      <c r="C229" s="33" t="s">
        <v>118</v>
      </c>
      <c r="D229" s="33" t="s">
        <v>363</v>
      </c>
      <c r="E229" s="57" t="s">
        <v>157</v>
      </c>
      <c r="F229" s="94" t="s">
        <v>1164</v>
      </c>
      <c r="G229" s="33" t="s">
        <v>122</v>
      </c>
      <c r="H229" s="33" t="s">
        <v>123</v>
      </c>
      <c r="I229" s="33">
        <v>32</v>
      </c>
      <c r="J229" s="33">
        <v>171</v>
      </c>
      <c r="K229" s="29">
        <v>31</v>
      </c>
      <c r="L229" s="236">
        <v>45444</v>
      </c>
      <c r="M229" s="236">
        <v>45473</v>
      </c>
      <c r="N229" s="33" t="s">
        <v>124</v>
      </c>
      <c r="O229" s="33" t="s">
        <v>125</v>
      </c>
      <c r="P229" s="33" t="s">
        <v>1143</v>
      </c>
      <c r="Q229" s="33" t="s">
        <v>1144</v>
      </c>
      <c r="R229" s="33" t="s">
        <v>78</v>
      </c>
      <c r="S229" s="33">
        <v>63</v>
      </c>
      <c r="T229" s="65" t="s">
        <v>1165</v>
      </c>
      <c r="U229" s="65">
        <v>45372.4930555556</v>
      </c>
      <c r="V229" s="35"/>
      <c r="W229" s="35"/>
      <c r="X229" s="40"/>
      <c r="Y229" s="40"/>
      <c r="Z229" s="38"/>
      <c r="AA229" s="34" t="s">
        <v>1166</v>
      </c>
      <c r="AB229" s="34" t="s">
        <v>1164</v>
      </c>
      <c r="AC229" s="70" t="s">
        <v>1167</v>
      </c>
      <c r="AD229" s="70" t="s">
        <v>1168</v>
      </c>
      <c r="AE229" s="72"/>
      <c r="AF229" s="72" t="s">
        <v>132</v>
      </c>
      <c r="AG229" s="70" t="s">
        <v>163</v>
      </c>
    </row>
    <row r="230" ht="409.5" spans="1:33">
      <c r="A230" s="33">
        <v>4</v>
      </c>
      <c r="B230" s="33" t="s">
        <v>117</v>
      </c>
      <c r="C230" s="33" t="s">
        <v>118</v>
      </c>
      <c r="D230" s="33" t="s">
        <v>363</v>
      </c>
      <c r="E230" s="57" t="s">
        <v>157</v>
      </c>
      <c r="F230" s="94" t="s">
        <v>1169</v>
      </c>
      <c r="G230" s="33" t="s">
        <v>122</v>
      </c>
      <c r="H230" s="33" t="s">
        <v>123</v>
      </c>
      <c r="I230" s="33">
        <v>32</v>
      </c>
      <c r="J230" s="33">
        <v>171</v>
      </c>
      <c r="K230" s="29">
        <v>31</v>
      </c>
      <c r="L230" s="236">
        <v>45444</v>
      </c>
      <c r="M230" s="236">
        <v>45473</v>
      </c>
      <c r="N230" s="33" t="s">
        <v>124</v>
      </c>
      <c r="O230" s="33" t="s">
        <v>125</v>
      </c>
      <c r="P230" s="33" t="s">
        <v>1143</v>
      </c>
      <c r="Q230" s="33" t="s">
        <v>1144</v>
      </c>
      <c r="R230" s="33" t="s">
        <v>78</v>
      </c>
      <c r="S230" s="33">
        <v>63</v>
      </c>
      <c r="T230" s="65" t="s">
        <v>1170</v>
      </c>
      <c r="U230" s="65">
        <v>45317.5131944444</v>
      </c>
      <c r="V230" s="35"/>
      <c r="W230" s="35"/>
      <c r="X230" s="40"/>
      <c r="Y230" s="40"/>
      <c r="Z230" s="38"/>
      <c r="AA230" s="34" t="s">
        <v>1171</v>
      </c>
      <c r="AB230" s="34" t="s">
        <v>1169</v>
      </c>
      <c r="AC230" s="70" t="s">
        <v>1172</v>
      </c>
      <c r="AD230" s="70" t="s">
        <v>1173</v>
      </c>
      <c r="AE230" s="72"/>
      <c r="AF230" s="72" t="s">
        <v>132</v>
      </c>
      <c r="AG230" s="70" t="s">
        <v>133</v>
      </c>
    </row>
    <row r="231" ht="409.5" spans="1:33">
      <c r="A231" s="33">
        <v>5</v>
      </c>
      <c r="B231" s="33" t="s">
        <v>117</v>
      </c>
      <c r="C231" s="33" t="s">
        <v>118</v>
      </c>
      <c r="D231" s="33" t="s">
        <v>363</v>
      </c>
      <c r="E231" s="54" t="s">
        <v>247</v>
      </c>
      <c r="F231" s="94" t="s">
        <v>1174</v>
      </c>
      <c r="G231" s="33" t="s">
        <v>122</v>
      </c>
      <c r="H231" s="33" t="s">
        <v>123</v>
      </c>
      <c r="I231" s="33">
        <v>20</v>
      </c>
      <c r="J231" s="33">
        <v>117</v>
      </c>
      <c r="K231" s="29">
        <v>10</v>
      </c>
      <c r="L231" s="236">
        <v>45444</v>
      </c>
      <c r="M231" s="236">
        <v>45473</v>
      </c>
      <c r="N231" s="33" t="s">
        <v>124</v>
      </c>
      <c r="O231" s="33" t="s">
        <v>125</v>
      </c>
      <c r="P231" s="33" t="s">
        <v>1143</v>
      </c>
      <c r="Q231" s="29" t="s">
        <v>1175</v>
      </c>
      <c r="R231" s="33" t="s">
        <v>78</v>
      </c>
      <c r="S231" s="33">
        <v>30</v>
      </c>
      <c r="T231" s="65" t="s">
        <v>1176</v>
      </c>
      <c r="U231" s="65">
        <v>45345.5847222222</v>
      </c>
      <c r="V231" s="35"/>
      <c r="W231" s="35"/>
      <c r="X231" s="40"/>
      <c r="Y231" s="40"/>
      <c r="Z231" s="38"/>
      <c r="AA231" s="34" t="s">
        <v>1177</v>
      </c>
      <c r="AB231" s="34" t="s">
        <v>1174</v>
      </c>
      <c r="AC231" s="70" t="s">
        <v>1178</v>
      </c>
      <c r="AD231" s="70" t="s">
        <v>1179</v>
      </c>
      <c r="AE231" s="72"/>
      <c r="AF231" s="72" t="s">
        <v>132</v>
      </c>
      <c r="AG231" s="72" t="s">
        <v>170</v>
      </c>
    </row>
    <row r="232" ht="409.5" spans="1:33">
      <c r="A232" s="33">
        <v>6</v>
      </c>
      <c r="B232" s="33" t="s">
        <v>117</v>
      </c>
      <c r="C232" s="33" t="s">
        <v>118</v>
      </c>
      <c r="D232" s="33" t="s">
        <v>363</v>
      </c>
      <c r="E232" s="54" t="s">
        <v>247</v>
      </c>
      <c r="F232" s="94" t="s">
        <v>1174</v>
      </c>
      <c r="G232" s="33" t="s">
        <v>122</v>
      </c>
      <c r="H232" s="33" t="s">
        <v>123</v>
      </c>
      <c r="I232" s="33">
        <v>20</v>
      </c>
      <c r="J232" s="33">
        <v>117</v>
      </c>
      <c r="K232" s="29">
        <v>10</v>
      </c>
      <c r="L232" s="236">
        <v>45536</v>
      </c>
      <c r="M232" s="236">
        <v>45565</v>
      </c>
      <c r="N232" s="33" t="s">
        <v>124</v>
      </c>
      <c r="O232" s="33" t="s">
        <v>125</v>
      </c>
      <c r="P232" s="33" t="s">
        <v>1143</v>
      </c>
      <c r="Q232" s="29" t="s">
        <v>1175</v>
      </c>
      <c r="R232" s="33" t="s">
        <v>78</v>
      </c>
      <c r="S232" s="33">
        <v>30</v>
      </c>
      <c r="T232" s="307" t="s">
        <v>1176</v>
      </c>
      <c r="U232" s="308">
        <v>45345.5847222222</v>
      </c>
      <c r="V232" s="29"/>
      <c r="W232" s="29"/>
      <c r="X232" s="29"/>
      <c r="Y232" s="29"/>
      <c r="Z232" s="33"/>
      <c r="AA232" s="70" t="s">
        <v>1177</v>
      </c>
      <c r="AB232" s="72" t="s">
        <v>1174</v>
      </c>
      <c r="AC232" s="70" t="s">
        <v>1178</v>
      </c>
      <c r="AD232" s="70" t="s">
        <v>1179</v>
      </c>
      <c r="AE232" s="72"/>
      <c r="AF232" s="72" t="s">
        <v>132</v>
      </c>
      <c r="AG232" s="72" t="s">
        <v>170</v>
      </c>
    </row>
    <row r="233" ht="409.5" spans="1:33">
      <c r="A233" s="33">
        <v>7</v>
      </c>
      <c r="B233" s="33" t="s">
        <v>117</v>
      </c>
      <c r="C233" s="33" t="s">
        <v>118</v>
      </c>
      <c r="D233" s="33" t="s">
        <v>363</v>
      </c>
      <c r="E233" s="54" t="s">
        <v>247</v>
      </c>
      <c r="F233" s="94" t="s">
        <v>1180</v>
      </c>
      <c r="G233" s="33" t="s">
        <v>122</v>
      </c>
      <c r="H233" s="33" t="s">
        <v>123</v>
      </c>
      <c r="I233" s="33">
        <v>20</v>
      </c>
      <c r="J233" s="33">
        <v>117</v>
      </c>
      <c r="K233" s="29">
        <v>10</v>
      </c>
      <c r="L233" s="236">
        <v>45444</v>
      </c>
      <c r="M233" s="236">
        <v>45473</v>
      </c>
      <c r="N233" s="33" t="s">
        <v>124</v>
      </c>
      <c r="O233" s="33" t="s">
        <v>125</v>
      </c>
      <c r="P233" s="33" t="s">
        <v>1143</v>
      </c>
      <c r="Q233" s="29" t="s">
        <v>1175</v>
      </c>
      <c r="R233" s="33" t="s">
        <v>78</v>
      </c>
      <c r="S233" s="33">
        <v>30</v>
      </c>
      <c r="T233" s="65" t="s">
        <v>1181</v>
      </c>
      <c r="U233" s="65">
        <v>45317.5131944444</v>
      </c>
      <c r="V233" s="35"/>
      <c r="W233" s="35"/>
      <c r="X233" s="40"/>
      <c r="Y233" s="40"/>
      <c r="Z233" s="38"/>
      <c r="AA233" s="34" t="s">
        <v>1182</v>
      </c>
      <c r="AB233" s="34" t="s">
        <v>1180</v>
      </c>
      <c r="AC233" s="70" t="s">
        <v>1183</v>
      </c>
      <c r="AD233" s="70" t="s">
        <v>1184</v>
      </c>
      <c r="AE233" s="72"/>
      <c r="AF233" s="72" t="s">
        <v>132</v>
      </c>
      <c r="AG233" s="70" t="s">
        <v>133</v>
      </c>
    </row>
    <row r="234" ht="409.5" spans="1:33">
      <c r="A234" s="33">
        <v>8</v>
      </c>
      <c r="B234" s="33" t="s">
        <v>117</v>
      </c>
      <c r="C234" s="33" t="s">
        <v>118</v>
      </c>
      <c r="D234" s="33" t="s">
        <v>363</v>
      </c>
      <c r="E234" s="54" t="s">
        <v>247</v>
      </c>
      <c r="F234" s="94" t="s">
        <v>1180</v>
      </c>
      <c r="G234" s="33" t="s">
        <v>122</v>
      </c>
      <c r="H234" s="33" t="s">
        <v>123</v>
      </c>
      <c r="I234" s="33">
        <v>20</v>
      </c>
      <c r="J234" s="33">
        <v>117</v>
      </c>
      <c r="K234" s="29">
        <v>10</v>
      </c>
      <c r="L234" s="236">
        <v>45536</v>
      </c>
      <c r="M234" s="236">
        <v>45565</v>
      </c>
      <c r="N234" s="33" t="s">
        <v>124</v>
      </c>
      <c r="O234" s="33" t="s">
        <v>125</v>
      </c>
      <c r="P234" s="33" t="s">
        <v>1143</v>
      </c>
      <c r="Q234" s="29" t="s">
        <v>1175</v>
      </c>
      <c r="R234" s="33" t="s">
        <v>78</v>
      </c>
      <c r="S234" s="33">
        <v>30</v>
      </c>
      <c r="T234" s="307" t="s">
        <v>1181</v>
      </c>
      <c r="U234" s="308">
        <v>45317.5131944444</v>
      </c>
      <c r="V234" s="29"/>
      <c r="W234" s="29"/>
      <c r="X234" s="29"/>
      <c r="Y234" s="29"/>
      <c r="Z234" s="33"/>
      <c r="AA234" s="70" t="s">
        <v>1182</v>
      </c>
      <c r="AB234" s="72" t="s">
        <v>1180</v>
      </c>
      <c r="AC234" s="70" t="s">
        <v>1183</v>
      </c>
      <c r="AD234" s="70" t="s">
        <v>1184</v>
      </c>
      <c r="AE234" s="72"/>
      <c r="AF234" s="72" t="s">
        <v>132</v>
      </c>
      <c r="AG234" s="72" t="s">
        <v>133</v>
      </c>
    </row>
    <row r="235" ht="409.5" spans="1:33">
      <c r="A235" s="33">
        <v>9</v>
      </c>
      <c r="B235" s="33" t="s">
        <v>117</v>
      </c>
      <c r="C235" s="33" t="s">
        <v>118</v>
      </c>
      <c r="D235" s="33" t="s">
        <v>119</v>
      </c>
      <c r="E235" s="57" t="s">
        <v>120</v>
      </c>
      <c r="F235" s="94" t="s">
        <v>1185</v>
      </c>
      <c r="G235" s="33" t="s">
        <v>122</v>
      </c>
      <c r="H235" s="33" t="s">
        <v>123</v>
      </c>
      <c r="I235" s="33">
        <v>13</v>
      </c>
      <c r="J235" s="33">
        <v>42</v>
      </c>
      <c r="K235" s="29">
        <v>29</v>
      </c>
      <c r="L235" s="236">
        <v>45444</v>
      </c>
      <c r="M235" s="236">
        <v>45473</v>
      </c>
      <c r="N235" s="33" t="s">
        <v>124</v>
      </c>
      <c r="O235" s="33" t="s">
        <v>125</v>
      </c>
      <c r="P235" s="33" t="s">
        <v>1143</v>
      </c>
      <c r="Q235" s="29" t="s">
        <v>1186</v>
      </c>
      <c r="R235" s="33" t="s">
        <v>78</v>
      </c>
      <c r="S235" s="33">
        <v>42</v>
      </c>
      <c r="T235" s="65" t="s">
        <v>1187</v>
      </c>
      <c r="U235" s="65">
        <v>45300.5895833333</v>
      </c>
      <c r="V235" s="35"/>
      <c r="W235" s="35"/>
      <c r="X235" s="40"/>
      <c r="Y235" s="40"/>
      <c r="Z235" s="38"/>
      <c r="AA235" s="34" t="s">
        <v>1188</v>
      </c>
      <c r="AB235" s="34" t="s">
        <v>1185</v>
      </c>
      <c r="AC235" s="70" t="s">
        <v>1189</v>
      </c>
      <c r="AD235" s="70" t="s">
        <v>1190</v>
      </c>
      <c r="AE235" s="70"/>
      <c r="AF235" s="70" t="s">
        <v>132</v>
      </c>
      <c r="AG235" s="70" t="s">
        <v>133</v>
      </c>
    </row>
    <row r="236" ht="409.5" spans="1:33">
      <c r="A236" s="33">
        <v>10</v>
      </c>
      <c r="B236" s="33" t="s">
        <v>117</v>
      </c>
      <c r="C236" s="33" t="s">
        <v>118</v>
      </c>
      <c r="D236" s="33" t="s">
        <v>119</v>
      </c>
      <c r="E236" s="57" t="s">
        <v>120</v>
      </c>
      <c r="F236" s="94" t="s">
        <v>1185</v>
      </c>
      <c r="G236" s="33" t="s">
        <v>122</v>
      </c>
      <c r="H236" s="33" t="s">
        <v>123</v>
      </c>
      <c r="I236" s="33">
        <v>13</v>
      </c>
      <c r="J236" s="33">
        <v>42</v>
      </c>
      <c r="K236" s="29">
        <v>29</v>
      </c>
      <c r="L236" s="236">
        <v>45536</v>
      </c>
      <c r="M236" s="236">
        <v>45565</v>
      </c>
      <c r="N236" s="33" t="s">
        <v>124</v>
      </c>
      <c r="O236" s="33" t="s">
        <v>125</v>
      </c>
      <c r="P236" s="33" t="s">
        <v>1143</v>
      </c>
      <c r="Q236" s="29" t="s">
        <v>1186</v>
      </c>
      <c r="R236" s="33" t="s">
        <v>78</v>
      </c>
      <c r="S236" s="33">
        <v>42</v>
      </c>
      <c r="T236" s="307" t="s">
        <v>1191</v>
      </c>
      <c r="U236" s="290">
        <v>45503.339212963</v>
      </c>
      <c r="V236" s="35"/>
      <c r="W236" s="35"/>
      <c r="X236" s="40"/>
      <c r="Y236" s="40"/>
      <c r="Z236" s="27"/>
      <c r="AA236" s="70" t="s">
        <v>1192</v>
      </c>
      <c r="AB236" s="72" t="s">
        <v>1185</v>
      </c>
      <c r="AC236" s="70" t="s">
        <v>1193</v>
      </c>
      <c r="AD236" s="70" t="s">
        <v>1194</v>
      </c>
      <c r="AE236" s="72"/>
      <c r="AF236" s="72" t="s">
        <v>132</v>
      </c>
      <c r="AG236" s="72" t="s">
        <v>138</v>
      </c>
    </row>
    <row r="237" ht="409.5" spans="1:33">
      <c r="A237" s="33">
        <v>11</v>
      </c>
      <c r="B237" s="33" t="s">
        <v>117</v>
      </c>
      <c r="C237" s="33" t="s">
        <v>118</v>
      </c>
      <c r="D237" s="33" t="s">
        <v>119</v>
      </c>
      <c r="E237" s="57" t="s">
        <v>120</v>
      </c>
      <c r="F237" s="94" t="s">
        <v>1195</v>
      </c>
      <c r="G237" s="33" t="s">
        <v>122</v>
      </c>
      <c r="H237" s="33" t="s">
        <v>123</v>
      </c>
      <c r="I237" s="33">
        <v>15</v>
      </c>
      <c r="J237" s="33">
        <v>48</v>
      </c>
      <c r="K237" s="33">
        <v>30</v>
      </c>
      <c r="L237" s="236">
        <v>45444</v>
      </c>
      <c r="M237" s="236">
        <v>45473</v>
      </c>
      <c r="N237" s="33" t="s">
        <v>124</v>
      </c>
      <c r="O237" s="33" t="s">
        <v>125</v>
      </c>
      <c r="P237" s="33" t="s">
        <v>1143</v>
      </c>
      <c r="Q237" s="29" t="s">
        <v>1196</v>
      </c>
      <c r="R237" s="33" t="s">
        <v>78</v>
      </c>
      <c r="S237" s="33">
        <v>45</v>
      </c>
      <c r="T237" s="65" t="s">
        <v>1197</v>
      </c>
      <c r="U237" s="65">
        <v>45300.5895833333</v>
      </c>
      <c r="V237" s="35"/>
      <c r="W237" s="35"/>
      <c r="X237" s="40"/>
      <c r="Y237" s="40"/>
      <c r="Z237" s="38"/>
      <c r="AA237" s="34" t="s">
        <v>1198</v>
      </c>
      <c r="AB237" s="34" t="s">
        <v>1195</v>
      </c>
      <c r="AC237" s="70" t="s">
        <v>1199</v>
      </c>
      <c r="AD237" s="70" t="s">
        <v>1190</v>
      </c>
      <c r="AE237" s="70"/>
      <c r="AF237" s="70" t="s">
        <v>132</v>
      </c>
      <c r="AG237" s="70" t="s">
        <v>133</v>
      </c>
    </row>
    <row r="238" ht="409.5" spans="1:33">
      <c r="A238" s="33">
        <v>12</v>
      </c>
      <c r="B238" s="33" t="s">
        <v>117</v>
      </c>
      <c r="C238" s="33" t="s">
        <v>118</v>
      </c>
      <c r="D238" s="33" t="s">
        <v>119</v>
      </c>
      <c r="E238" s="57" t="s">
        <v>120</v>
      </c>
      <c r="F238" s="94" t="s">
        <v>1195</v>
      </c>
      <c r="G238" s="33" t="s">
        <v>122</v>
      </c>
      <c r="H238" s="33" t="s">
        <v>123</v>
      </c>
      <c r="I238" s="33">
        <v>15</v>
      </c>
      <c r="J238" s="33">
        <v>48</v>
      </c>
      <c r="K238" s="33">
        <v>30</v>
      </c>
      <c r="L238" s="236">
        <v>45536</v>
      </c>
      <c r="M238" s="236">
        <v>45565</v>
      </c>
      <c r="N238" s="33" t="s">
        <v>124</v>
      </c>
      <c r="O238" s="33" t="s">
        <v>125</v>
      </c>
      <c r="P238" s="33" t="s">
        <v>1143</v>
      </c>
      <c r="Q238" s="29" t="s">
        <v>1196</v>
      </c>
      <c r="R238" s="33" t="s">
        <v>78</v>
      </c>
      <c r="S238" s="33">
        <v>45</v>
      </c>
      <c r="T238" s="307" t="s">
        <v>1200</v>
      </c>
      <c r="U238" s="290">
        <v>45503.339212963</v>
      </c>
      <c r="V238" s="35"/>
      <c r="W238" s="35"/>
      <c r="X238" s="40"/>
      <c r="Y238" s="40"/>
      <c r="Z238" s="27"/>
      <c r="AA238" s="70" t="s">
        <v>1201</v>
      </c>
      <c r="AB238" s="72" t="s">
        <v>1195</v>
      </c>
      <c r="AC238" s="70" t="s">
        <v>1202</v>
      </c>
      <c r="AD238" s="70" t="s">
        <v>1194</v>
      </c>
      <c r="AE238" s="72"/>
      <c r="AF238" s="72" t="s">
        <v>132</v>
      </c>
      <c r="AG238" s="72" t="s">
        <v>138</v>
      </c>
    </row>
    <row r="239" ht="409.5" spans="1:33">
      <c r="A239" s="33">
        <v>13</v>
      </c>
      <c r="B239" s="33" t="s">
        <v>117</v>
      </c>
      <c r="C239" s="33" t="s">
        <v>118</v>
      </c>
      <c r="D239" s="33" t="s">
        <v>150</v>
      </c>
      <c r="E239" s="57" t="s">
        <v>157</v>
      </c>
      <c r="F239" s="94" t="s">
        <v>1203</v>
      </c>
      <c r="G239" s="33" t="s">
        <v>122</v>
      </c>
      <c r="H239" s="33" t="s">
        <v>123</v>
      </c>
      <c r="I239" s="33">
        <v>30</v>
      </c>
      <c r="J239" s="33">
        <v>103</v>
      </c>
      <c r="K239" s="33">
        <v>37</v>
      </c>
      <c r="L239" s="236">
        <v>45444</v>
      </c>
      <c r="M239" s="236">
        <v>45473</v>
      </c>
      <c r="N239" s="33" t="s">
        <v>124</v>
      </c>
      <c r="O239" s="33" t="s">
        <v>125</v>
      </c>
      <c r="P239" s="33" t="s">
        <v>1143</v>
      </c>
      <c r="Q239" s="29" t="s">
        <v>1204</v>
      </c>
      <c r="R239" s="33" t="s">
        <v>78</v>
      </c>
      <c r="S239" s="33">
        <v>67</v>
      </c>
      <c r="T239" s="65" t="s">
        <v>1205</v>
      </c>
      <c r="U239" s="65">
        <v>45317.5131944444</v>
      </c>
      <c r="V239" s="35"/>
      <c r="W239" s="35"/>
      <c r="X239" s="40"/>
      <c r="Y239" s="40"/>
      <c r="Z239" s="38"/>
      <c r="AA239" s="34" t="s">
        <v>1206</v>
      </c>
      <c r="AB239" s="34" t="s">
        <v>1203</v>
      </c>
      <c r="AC239" s="70" t="s">
        <v>1207</v>
      </c>
      <c r="AD239" s="70" t="s">
        <v>1208</v>
      </c>
      <c r="AE239" s="72"/>
      <c r="AF239" s="72" t="s">
        <v>132</v>
      </c>
      <c r="AG239" s="70" t="s">
        <v>133</v>
      </c>
    </row>
    <row r="240" ht="409.5" spans="1:33">
      <c r="A240" s="33">
        <v>14</v>
      </c>
      <c r="B240" s="33" t="s">
        <v>117</v>
      </c>
      <c r="C240" s="33" t="s">
        <v>118</v>
      </c>
      <c r="D240" s="33" t="s">
        <v>150</v>
      </c>
      <c r="E240" s="57" t="s">
        <v>247</v>
      </c>
      <c r="F240" s="94" t="s">
        <v>1209</v>
      </c>
      <c r="G240" s="33" t="s">
        <v>122</v>
      </c>
      <c r="H240" s="33" t="s">
        <v>123</v>
      </c>
      <c r="I240" s="33">
        <v>6</v>
      </c>
      <c r="J240" s="33">
        <v>14</v>
      </c>
      <c r="K240" s="29">
        <v>13</v>
      </c>
      <c r="L240" s="236">
        <v>45444</v>
      </c>
      <c r="M240" s="236">
        <v>45473</v>
      </c>
      <c r="N240" s="33" t="s">
        <v>124</v>
      </c>
      <c r="O240" s="33" t="s">
        <v>125</v>
      </c>
      <c r="P240" s="33" t="s">
        <v>1143</v>
      </c>
      <c r="Q240" s="29" t="s">
        <v>1204</v>
      </c>
      <c r="R240" s="33" t="s">
        <v>78</v>
      </c>
      <c r="S240" s="33">
        <v>19</v>
      </c>
      <c r="T240" s="65" t="s">
        <v>1210</v>
      </c>
      <c r="U240" s="65">
        <v>45313.5277777778</v>
      </c>
      <c r="V240" s="35"/>
      <c r="W240" s="35"/>
      <c r="X240" s="40"/>
      <c r="Y240" s="40"/>
      <c r="Z240" s="38"/>
      <c r="AA240" s="34" t="s">
        <v>1211</v>
      </c>
      <c r="AB240" s="34" t="s">
        <v>1209</v>
      </c>
      <c r="AC240" s="70" t="s">
        <v>1212</v>
      </c>
      <c r="AD240" s="70" t="s">
        <v>1213</v>
      </c>
      <c r="AE240" s="72"/>
      <c r="AF240" s="72" t="s">
        <v>132</v>
      </c>
      <c r="AG240" s="70" t="s">
        <v>133</v>
      </c>
    </row>
    <row r="241" ht="409.5" spans="1:33">
      <c r="A241" s="33">
        <v>15</v>
      </c>
      <c r="B241" s="33" t="s">
        <v>117</v>
      </c>
      <c r="C241" s="33" t="s">
        <v>118</v>
      </c>
      <c r="D241" s="33" t="s">
        <v>150</v>
      </c>
      <c r="E241" s="57" t="s">
        <v>247</v>
      </c>
      <c r="F241" s="94" t="s">
        <v>1214</v>
      </c>
      <c r="G241" s="33" t="s">
        <v>122</v>
      </c>
      <c r="H241" s="33" t="s">
        <v>123</v>
      </c>
      <c r="I241" s="33">
        <v>11</v>
      </c>
      <c r="J241" s="33">
        <v>34</v>
      </c>
      <c r="K241" s="33">
        <v>10</v>
      </c>
      <c r="L241" s="236">
        <v>45444</v>
      </c>
      <c r="M241" s="236">
        <v>45473</v>
      </c>
      <c r="N241" s="33" t="s">
        <v>124</v>
      </c>
      <c r="O241" s="33" t="s">
        <v>125</v>
      </c>
      <c r="P241" s="33" t="s">
        <v>1143</v>
      </c>
      <c r="Q241" s="29" t="s">
        <v>1204</v>
      </c>
      <c r="R241" s="33" t="s">
        <v>78</v>
      </c>
      <c r="S241" s="33">
        <v>21</v>
      </c>
      <c r="T241" s="65" t="s">
        <v>1215</v>
      </c>
      <c r="U241" s="65">
        <v>45313.5277777778</v>
      </c>
      <c r="V241" s="35"/>
      <c r="W241" s="35"/>
      <c r="X241" s="40"/>
      <c r="Y241" s="40"/>
      <c r="Z241" s="38"/>
      <c r="AA241" s="34" t="s">
        <v>1216</v>
      </c>
      <c r="AB241" s="34" t="s">
        <v>1214</v>
      </c>
      <c r="AC241" s="70" t="s">
        <v>1217</v>
      </c>
      <c r="AD241" s="70" t="s">
        <v>1218</v>
      </c>
      <c r="AE241" s="72"/>
      <c r="AF241" s="72" t="s">
        <v>132</v>
      </c>
      <c r="AG241" s="70" t="s">
        <v>133</v>
      </c>
    </row>
    <row r="242" ht="409.5" spans="1:33">
      <c r="A242" s="33">
        <v>16</v>
      </c>
      <c r="B242" s="33" t="s">
        <v>117</v>
      </c>
      <c r="C242" s="33" t="s">
        <v>118</v>
      </c>
      <c r="D242" s="33" t="s">
        <v>150</v>
      </c>
      <c r="E242" s="57" t="s">
        <v>157</v>
      </c>
      <c r="F242" s="94" t="s">
        <v>1219</v>
      </c>
      <c r="G242" s="33" t="s">
        <v>122</v>
      </c>
      <c r="H242" s="33" t="s">
        <v>123</v>
      </c>
      <c r="I242" s="33">
        <v>24</v>
      </c>
      <c r="J242" s="33">
        <v>0</v>
      </c>
      <c r="K242" s="33">
        <v>2</v>
      </c>
      <c r="L242" s="236">
        <v>45444</v>
      </c>
      <c r="M242" s="236">
        <v>45473</v>
      </c>
      <c r="N242" s="33" t="s">
        <v>124</v>
      </c>
      <c r="O242" s="33" t="s">
        <v>125</v>
      </c>
      <c r="P242" s="33" t="s">
        <v>1143</v>
      </c>
      <c r="Q242" s="29" t="s">
        <v>1204</v>
      </c>
      <c r="R242" s="33" t="s">
        <v>78</v>
      </c>
      <c r="S242" s="33">
        <v>26</v>
      </c>
      <c r="T242" s="65" t="s">
        <v>1220</v>
      </c>
      <c r="U242" s="65">
        <v>45382.7291666667</v>
      </c>
      <c r="V242" s="35"/>
      <c r="W242" s="35"/>
      <c r="X242" s="40"/>
      <c r="Y242" s="40"/>
      <c r="Z242" s="38"/>
      <c r="AA242" s="34" t="s">
        <v>1221</v>
      </c>
      <c r="AB242" s="34" t="s">
        <v>1219</v>
      </c>
      <c r="AC242" s="70" t="s">
        <v>1222</v>
      </c>
      <c r="AD242" s="70" t="s">
        <v>1223</v>
      </c>
      <c r="AE242" s="72"/>
      <c r="AF242" s="72" t="s">
        <v>132</v>
      </c>
      <c r="AG242" s="70" t="s">
        <v>163</v>
      </c>
    </row>
    <row r="243" ht="409.5" spans="1:33">
      <c r="A243" s="33">
        <v>17</v>
      </c>
      <c r="B243" s="33" t="s">
        <v>117</v>
      </c>
      <c r="C243" s="33" t="s">
        <v>118</v>
      </c>
      <c r="D243" s="33" t="s">
        <v>150</v>
      </c>
      <c r="E243" s="54" t="s">
        <v>412</v>
      </c>
      <c r="F243" s="94" t="s">
        <v>1224</v>
      </c>
      <c r="G243" s="33" t="s">
        <v>122</v>
      </c>
      <c r="H243" s="33" t="s">
        <v>123</v>
      </c>
      <c r="I243" s="33">
        <v>20</v>
      </c>
      <c r="J243" s="33">
        <v>97</v>
      </c>
      <c r="K243" s="29">
        <v>44</v>
      </c>
      <c r="L243" s="236">
        <v>45444</v>
      </c>
      <c r="M243" s="236">
        <v>45473</v>
      </c>
      <c r="N243" s="33" t="s">
        <v>124</v>
      </c>
      <c r="O243" s="33" t="s">
        <v>125</v>
      </c>
      <c r="P243" s="33" t="s">
        <v>1143</v>
      </c>
      <c r="Q243" s="29" t="s">
        <v>1225</v>
      </c>
      <c r="R243" s="33" t="s">
        <v>78</v>
      </c>
      <c r="S243" s="33">
        <v>64</v>
      </c>
      <c r="T243" s="65" t="s">
        <v>1226</v>
      </c>
      <c r="U243" s="65">
        <v>45321.5326388889</v>
      </c>
      <c r="V243" s="35"/>
      <c r="W243" s="35"/>
      <c r="X243" s="40"/>
      <c r="Y243" s="40"/>
      <c r="Z243" s="38"/>
      <c r="AA243" s="34" t="s">
        <v>1227</v>
      </c>
      <c r="AB243" s="34" t="s">
        <v>1224</v>
      </c>
      <c r="AC243" s="70" t="s">
        <v>1228</v>
      </c>
      <c r="AD243" s="70" t="s">
        <v>1229</v>
      </c>
      <c r="AE243" s="72"/>
      <c r="AF243" s="72" t="s">
        <v>132</v>
      </c>
      <c r="AG243" s="70" t="s">
        <v>133</v>
      </c>
    </row>
    <row r="244" ht="409.5" spans="1:33">
      <c r="A244" s="33">
        <v>19</v>
      </c>
      <c r="B244" s="33" t="s">
        <v>117</v>
      </c>
      <c r="C244" s="33" t="s">
        <v>118</v>
      </c>
      <c r="D244" s="33" t="s">
        <v>150</v>
      </c>
      <c r="E244" s="54" t="s">
        <v>412</v>
      </c>
      <c r="F244" s="94" t="s">
        <v>1230</v>
      </c>
      <c r="G244" s="33" t="s">
        <v>122</v>
      </c>
      <c r="H244" s="33" t="s">
        <v>123</v>
      </c>
      <c r="I244" s="33">
        <v>0</v>
      </c>
      <c r="J244" s="33">
        <v>0</v>
      </c>
      <c r="K244" s="33">
        <v>3</v>
      </c>
      <c r="L244" s="236">
        <v>45444</v>
      </c>
      <c r="M244" s="236">
        <v>45473</v>
      </c>
      <c r="N244" s="33" t="s">
        <v>124</v>
      </c>
      <c r="O244" s="33" t="s">
        <v>125</v>
      </c>
      <c r="P244" s="33" t="s">
        <v>1143</v>
      </c>
      <c r="Q244" s="29" t="s">
        <v>1225</v>
      </c>
      <c r="R244" s="33" t="s">
        <v>78</v>
      </c>
      <c r="S244" s="33">
        <v>3</v>
      </c>
      <c r="T244" s="65" t="s">
        <v>1231</v>
      </c>
      <c r="U244" s="65">
        <v>45382.7291666667</v>
      </c>
      <c r="V244" s="35"/>
      <c r="W244" s="35"/>
      <c r="X244" s="40"/>
      <c r="Y244" s="40"/>
      <c r="Z244" s="38"/>
      <c r="AA244" s="34" t="s">
        <v>1232</v>
      </c>
      <c r="AB244" s="34" t="s">
        <v>1230</v>
      </c>
      <c r="AC244" s="70" t="s">
        <v>1233</v>
      </c>
      <c r="AD244" s="70" t="s">
        <v>1234</v>
      </c>
      <c r="AE244" s="72"/>
      <c r="AF244" s="72" t="s">
        <v>132</v>
      </c>
      <c r="AG244" s="70" t="s">
        <v>163</v>
      </c>
    </row>
    <row r="245" ht="409.5" spans="1:33">
      <c r="A245" s="33">
        <v>21</v>
      </c>
      <c r="B245" s="33" t="s">
        <v>117</v>
      </c>
      <c r="C245" s="33" t="s">
        <v>118</v>
      </c>
      <c r="D245" s="33" t="s">
        <v>150</v>
      </c>
      <c r="E245" s="54" t="s">
        <v>412</v>
      </c>
      <c r="F245" s="94" t="s">
        <v>1235</v>
      </c>
      <c r="G245" s="33" t="s">
        <v>122</v>
      </c>
      <c r="H245" s="33" t="s">
        <v>123</v>
      </c>
      <c r="I245" s="33">
        <v>29</v>
      </c>
      <c r="J245" s="33">
        <v>132</v>
      </c>
      <c r="K245" s="33">
        <v>45</v>
      </c>
      <c r="L245" s="236">
        <v>45444</v>
      </c>
      <c r="M245" s="236">
        <v>45473</v>
      </c>
      <c r="N245" s="33" t="s">
        <v>124</v>
      </c>
      <c r="O245" s="33" t="s">
        <v>125</v>
      </c>
      <c r="P245" s="33" t="s">
        <v>1143</v>
      </c>
      <c r="Q245" s="29" t="s">
        <v>1225</v>
      </c>
      <c r="R245" s="33" t="s">
        <v>78</v>
      </c>
      <c r="S245" s="33">
        <v>74</v>
      </c>
      <c r="T245" s="65" t="s">
        <v>1236</v>
      </c>
      <c r="U245" s="65">
        <v>45321.5326388889</v>
      </c>
      <c r="V245" s="35"/>
      <c r="W245" s="35"/>
      <c r="X245" s="40"/>
      <c r="Y245" s="40"/>
      <c r="Z245" s="38"/>
      <c r="AA245" s="34" t="s">
        <v>1237</v>
      </c>
      <c r="AB245" s="34" t="s">
        <v>1235</v>
      </c>
      <c r="AC245" s="70" t="s">
        <v>1238</v>
      </c>
      <c r="AD245" s="70" t="s">
        <v>1239</v>
      </c>
      <c r="AE245" s="72"/>
      <c r="AF245" s="72" t="s">
        <v>132</v>
      </c>
      <c r="AG245" s="70" t="s">
        <v>133</v>
      </c>
    </row>
    <row r="246" ht="409.5" spans="1:33">
      <c r="A246" s="33">
        <v>22</v>
      </c>
      <c r="B246" s="33" t="s">
        <v>117</v>
      </c>
      <c r="C246" s="33" t="s">
        <v>118</v>
      </c>
      <c r="D246" s="33" t="s">
        <v>150</v>
      </c>
      <c r="E246" s="54" t="s">
        <v>412</v>
      </c>
      <c r="F246" s="94" t="s">
        <v>1240</v>
      </c>
      <c r="G246" s="33" t="s">
        <v>122</v>
      </c>
      <c r="H246" s="33" t="s">
        <v>123</v>
      </c>
      <c r="I246" s="33">
        <v>0</v>
      </c>
      <c r="J246" s="33">
        <v>0</v>
      </c>
      <c r="K246" s="33">
        <v>3</v>
      </c>
      <c r="L246" s="236">
        <v>45444</v>
      </c>
      <c r="M246" s="236">
        <v>45473</v>
      </c>
      <c r="N246" s="33" t="s">
        <v>124</v>
      </c>
      <c r="O246" s="33" t="s">
        <v>125</v>
      </c>
      <c r="P246" s="33" t="s">
        <v>1143</v>
      </c>
      <c r="Q246" s="29" t="s">
        <v>1225</v>
      </c>
      <c r="R246" s="33" t="s">
        <v>78</v>
      </c>
      <c r="S246" s="33">
        <v>3</v>
      </c>
      <c r="T246" s="65" t="s">
        <v>1241</v>
      </c>
      <c r="U246" s="65">
        <v>45382.7291666667</v>
      </c>
      <c r="V246" s="35"/>
      <c r="W246" s="35"/>
      <c r="X246" s="40"/>
      <c r="Y246" s="40"/>
      <c r="Z246" s="38"/>
      <c r="AA246" s="34" t="s">
        <v>1242</v>
      </c>
      <c r="AB246" s="34" t="s">
        <v>1240</v>
      </c>
      <c r="AC246" s="70" t="s">
        <v>1243</v>
      </c>
      <c r="AD246" s="70" t="s">
        <v>1234</v>
      </c>
      <c r="AE246" s="72"/>
      <c r="AF246" s="72" t="s">
        <v>132</v>
      </c>
      <c r="AG246" s="70" t="s">
        <v>163</v>
      </c>
    </row>
    <row r="247" ht="409.5" spans="1:33">
      <c r="A247" s="33">
        <v>28</v>
      </c>
      <c r="B247" s="33" t="s">
        <v>117</v>
      </c>
      <c r="C247" s="33" t="s">
        <v>118</v>
      </c>
      <c r="D247" s="33" t="s">
        <v>150</v>
      </c>
      <c r="E247" s="54" t="s">
        <v>412</v>
      </c>
      <c r="F247" s="94" t="s">
        <v>1244</v>
      </c>
      <c r="G247" s="33" t="s">
        <v>122</v>
      </c>
      <c r="H247" s="33" t="s">
        <v>123</v>
      </c>
      <c r="I247" s="33">
        <v>52</v>
      </c>
      <c r="J247" s="33">
        <v>216</v>
      </c>
      <c r="K247" s="33">
        <v>54</v>
      </c>
      <c r="L247" s="236">
        <v>45444</v>
      </c>
      <c r="M247" s="236">
        <v>45473</v>
      </c>
      <c r="N247" s="33" t="s">
        <v>124</v>
      </c>
      <c r="O247" s="33" t="s">
        <v>125</v>
      </c>
      <c r="P247" s="33" t="s">
        <v>1143</v>
      </c>
      <c r="Q247" s="29" t="s">
        <v>1245</v>
      </c>
      <c r="R247" s="33" t="s">
        <v>78</v>
      </c>
      <c r="S247" s="33">
        <v>106</v>
      </c>
      <c r="T247" s="65" t="s">
        <v>1246</v>
      </c>
      <c r="U247" s="65">
        <v>45321.5326388889</v>
      </c>
      <c r="V247" s="35"/>
      <c r="W247" s="35"/>
      <c r="X247" s="40"/>
      <c r="Y247" s="40"/>
      <c r="Z247" s="38"/>
      <c r="AA247" s="34" t="s">
        <v>1247</v>
      </c>
      <c r="AB247" s="34" t="s">
        <v>1244</v>
      </c>
      <c r="AC247" s="70" t="s">
        <v>1248</v>
      </c>
      <c r="AD247" s="70" t="s">
        <v>1249</v>
      </c>
      <c r="AE247" s="72"/>
      <c r="AF247" s="72" t="s">
        <v>132</v>
      </c>
      <c r="AG247" s="70" t="s">
        <v>133</v>
      </c>
    </row>
    <row r="248" ht="409.5" spans="1:33">
      <c r="A248" s="33">
        <v>29</v>
      </c>
      <c r="B248" s="33" t="s">
        <v>117</v>
      </c>
      <c r="C248" s="33" t="s">
        <v>118</v>
      </c>
      <c r="D248" s="33" t="s">
        <v>150</v>
      </c>
      <c r="E248" s="54" t="s">
        <v>412</v>
      </c>
      <c r="F248" s="94" t="s">
        <v>1244</v>
      </c>
      <c r="G248" s="33" t="s">
        <v>122</v>
      </c>
      <c r="H248" s="33" t="s">
        <v>123</v>
      </c>
      <c r="I248" s="33">
        <v>52</v>
      </c>
      <c r="J248" s="33">
        <v>216</v>
      </c>
      <c r="K248" s="33">
        <v>54</v>
      </c>
      <c r="L248" s="236">
        <v>45536</v>
      </c>
      <c r="M248" s="236">
        <v>45565</v>
      </c>
      <c r="N248" s="33" t="s">
        <v>124</v>
      </c>
      <c r="O248" s="33" t="s">
        <v>125</v>
      </c>
      <c r="P248" s="33" t="s">
        <v>1143</v>
      </c>
      <c r="Q248" s="29" t="s">
        <v>1245</v>
      </c>
      <c r="R248" s="33" t="s">
        <v>78</v>
      </c>
      <c r="S248" s="33">
        <v>106</v>
      </c>
      <c r="T248" s="307" t="s">
        <v>1250</v>
      </c>
      <c r="U248" s="308">
        <v>45495.4645833333</v>
      </c>
      <c r="V248" s="29"/>
      <c r="W248" s="29"/>
      <c r="X248" s="29"/>
      <c r="Y248" s="29"/>
      <c r="Z248" s="33"/>
      <c r="AA248" s="70" t="s">
        <v>1251</v>
      </c>
      <c r="AB248" s="72" t="s">
        <v>1244</v>
      </c>
      <c r="AC248" s="70" t="s">
        <v>1252</v>
      </c>
      <c r="AD248" s="70" t="s">
        <v>1253</v>
      </c>
      <c r="AE248" s="72"/>
      <c r="AF248" s="72" t="s">
        <v>132</v>
      </c>
      <c r="AG248" s="72" t="s">
        <v>138</v>
      </c>
    </row>
    <row r="249" ht="409.5" spans="1:33">
      <c r="A249" s="33">
        <v>30</v>
      </c>
      <c r="B249" s="33" t="s">
        <v>117</v>
      </c>
      <c r="C249" s="33" t="s">
        <v>118</v>
      </c>
      <c r="D249" s="33" t="s">
        <v>150</v>
      </c>
      <c r="E249" s="54" t="s">
        <v>412</v>
      </c>
      <c r="F249" s="94" t="s">
        <v>1254</v>
      </c>
      <c r="G249" s="33" t="s">
        <v>122</v>
      </c>
      <c r="H249" s="33" t="s">
        <v>123</v>
      </c>
      <c r="I249" s="33">
        <v>38</v>
      </c>
      <c r="J249" s="33">
        <v>114</v>
      </c>
      <c r="K249" s="33">
        <v>15</v>
      </c>
      <c r="L249" s="236">
        <v>45444</v>
      </c>
      <c r="M249" s="236">
        <v>45473</v>
      </c>
      <c r="N249" s="33" t="s">
        <v>124</v>
      </c>
      <c r="O249" s="33" t="s">
        <v>125</v>
      </c>
      <c r="P249" s="33" t="s">
        <v>1143</v>
      </c>
      <c r="Q249" s="29" t="s">
        <v>1255</v>
      </c>
      <c r="R249" s="33" t="s">
        <v>78</v>
      </c>
      <c r="S249" s="33">
        <v>53</v>
      </c>
      <c r="T249" s="65" t="s">
        <v>1256</v>
      </c>
      <c r="U249" s="65">
        <v>45316.4784722222</v>
      </c>
      <c r="V249" s="35"/>
      <c r="W249" s="35"/>
      <c r="X249" s="40"/>
      <c r="Y249" s="40"/>
      <c r="Z249" s="38"/>
      <c r="AA249" s="34" t="s">
        <v>1257</v>
      </c>
      <c r="AB249" s="34" t="s">
        <v>1258</v>
      </c>
      <c r="AC249" s="70" t="s">
        <v>1259</v>
      </c>
      <c r="AD249" s="70" t="s">
        <v>1260</v>
      </c>
      <c r="AE249" s="72"/>
      <c r="AF249" s="72" t="s">
        <v>132</v>
      </c>
      <c r="AG249" s="70" t="s">
        <v>133</v>
      </c>
    </row>
    <row r="250" ht="405" spans="1:33">
      <c r="A250" s="33">
        <v>31</v>
      </c>
      <c r="B250" s="33" t="s">
        <v>117</v>
      </c>
      <c r="C250" s="33" t="s">
        <v>118</v>
      </c>
      <c r="D250" s="33" t="s">
        <v>150</v>
      </c>
      <c r="E250" s="54" t="s">
        <v>412</v>
      </c>
      <c r="F250" s="94" t="s">
        <v>1254</v>
      </c>
      <c r="G250" s="33" t="s">
        <v>122</v>
      </c>
      <c r="H250" s="33" t="s">
        <v>123</v>
      </c>
      <c r="I250" s="33">
        <v>38</v>
      </c>
      <c r="J250" s="33">
        <v>114</v>
      </c>
      <c r="K250" s="33">
        <v>15</v>
      </c>
      <c r="L250" s="236">
        <v>45536</v>
      </c>
      <c r="M250" s="236">
        <v>45565</v>
      </c>
      <c r="N250" s="33" t="s">
        <v>124</v>
      </c>
      <c r="O250" s="33" t="s">
        <v>125</v>
      </c>
      <c r="P250" s="33" t="s">
        <v>1143</v>
      </c>
      <c r="Q250" s="29" t="s">
        <v>1255</v>
      </c>
      <c r="R250" s="33" t="s">
        <v>78</v>
      </c>
      <c r="S250" s="33">
        <v>53</v>
      </c>
      <c r="T250" s="307" t="s">
        <v>1261</v>
      </c>
      <c r="U250" s="308">
        <v>45540.5027777778</v>
      </c>
      <c r="V250" s="29"/>
      <c r="W250" s="29"/>
      <c r="X250" s="29"/>
      <c r="Y250" s="29"/>
      <c r="Z250" s="33"/>
      <c r="AA250" s="70" t="s">
        <v>1262</v>
      </c>
      <c r="AB250" s="72" t="s">
        <v>1254</v>
      </c>
      <c r="AC250" s="70" t="s">
        <v>1263</v>
      </c>
      <c r="AD250" s="70" t="s">
        <v>1264</v>
      </c>
      <c r="AE250" s="72"/>
      <c r="AF250" s="72" t="s">
        <v>132</v>
      </c>
      <c r="AG250" s="72" t="s">
        <v>149</v>
      </c>
    </row>
    <row r="251" ht="409.5" spans="1:33">
      <c r="A251" s="33">
        <v>32</v>
      </c>
      <c r="B251" s="33" t="s">
        <v>117</v>
      </c>
      <c r="C251" s="33" t="s">
        <v>118</v>
      </c>
      <c r="D251" s="33" t="s">
        <v>150</v>
      </c>
      <c r="E251" s="54" t="s">
        <v>412</v>
      </c>
      <c r="F251" s="94" t="s">
        <v>1265</v>
      </c>
      <c r="G251" s="33" t="s">
        <v>122</v>
      </c>
      <c r="H251" s="33" t="s">
        <v>123</v>
      </c>
      <c r="I251" s="33">
        <v>5</v>
      </c>
      <c r="J251" s="33">
        <v>15</v>
      </c>
      <c r="K251" s="33">
        <v>18</v>
      </c>
      <c r="L251" s="236">
        <v>45444</v>
      </c>
      <c r="M251" s="236">
        <v>45473</v>
      </c>
      <c r="N251" s="33" t="s">
        <v>124</v>
      </c>
      <c r="O251" s="33" t="s">
        <v>125</v>
      </c>
      <c r="P251" s="33" t="s">
        <v>1143</v>
      </c>
      <c r="Q251" s="29" t="s">
        <v>1175</v>
      </c>
      <c r="R251" s="33" t="s">
        <v>78</v>
      </c>
      <c r="S251" s="33">
        <v>23</v>
      </c>
      <c r="T251" s="65" t="s">
        <v>1266</v>
      </c>
      <c r="U251" s="65">
        <v>45294.4784722222</v>
      </c>
      <c r="V251" s="35"/>
      <c r="W251" s="35"/>
      <c r="X251" s="40"/>
      <c r="Y251" s="40"/>
      <c r="Z251" s="38"/>
      <c r="AA251" s="34" t="s">
        <v>1267</v>
      </c>
      <c r="AB251" s="34" t="s">
        <v>1265</v>
      </c>
      <c r="AC251" s="70" t="s">
        <v>1268</v>
      </c>
      <c r="AD251" s="70" t="s">
        <v>1269</v>
      </c>
      <c r="AE251" s="72"/>
      <c r="AF251" s="72" t="s">
        <v>132</v>
      </c>
      <c r="AG251" s="70" t="s">
        <v>133</v>
      </c>
    </row>
    <row r="252" ht="24" spans="1:33">
      <c r="A252" s="33">
        <v>33</v>
      </c>
      <c r="B252" s="33" t="s">
        <v>117</v>
      </c>
      <c r="C252" s="33" t="s">
        <v>118</v>
      </c>
      <c r="D252" s="33" t="s">
        <v>150</v>
      </c>
      <c r="E252" s="54" t="s">
        <v>412</v>
      </c>
      <c r="F252" s="94" t="s">
        <v>1265</v>
      </c>
      <c r="G252" s="33" t="s">
        <v>122</v>
      </c>
      <c r="H252" s="33" t="s">
        <v>123</v>
      </c>
      <c r="I252" s="33">
        <v>5</v>
      </c>
      <c r="J252" s="33">
        <v>15</v>
      </c>
      <c r="K252" s="33">
        <v>18</v>
      </c>
      <c r="L252" s="236">
        <v>45536</v>
      </c>
      <c r="M252" s="236">
        <v>45565</v>
      </c>
      <c r="N252" s="33" t="s">
        <v>124</v>
      </c>
      <c r="O252" s="33" t="s">
        <v>125</v>
      </c>
      <c r="P252" s="33" t="s">
        <v>1143</v>
      </c>
      <c r="Q252" s="29" t="s">
        <v>1175</v>
      </c>
      <c r="R252" s="33" t="s">
        <v>78</v>
      </c>
      <c r="S252" s="33">
        <v>23</v>
      </c>
      <c r="T252" s="29"/>
      <c r="U252" s="29"/>
      <c r="V252" s="29"/>
      <c r="W252" s="29"/>
      <c r="X252" s="29"/>
      <c r="Y252" s="29"/>
      <c r="Z252" s="33"/>
      <c r="AA252" s="72"/>
      <c r="AB252" s="72"/>
      <c r="AC252" s="72"/>
      <c r="AD252" s="72"/>
      <c r="AE252" s="72"/>
      <c r="AF252" s="72"/>
      <c r="AG252" s="72"/>
    </row>
    <row r="253" ht="409.5" spans="1:33">
      <c r="A253" s="33">
        <v>34</v>
      </c>
      <c r="B253" s="33" t="s">
        <v>117</v>
      </c>
      <c r="C253" s="33" t="s">
        <v>118</v>
      </c>
      <c r="D253" s="33" t="s">
        <v>150</v>
      </c>
      <c r="E253" s="57" t="s">
        <v>247</v>
      </c>
      <c r="F253" s="94" t="s">
        <v>1270</v>
      </c>
      <c r="G253" s="33" t="s">
        <v>122</v>
      </c>
      <c r="H253" s="33" t="s">
        <v>123</v>
      </c>
      <c r="I253" s="33">
        <v>2</v>
      </c>
      <c r="J253" s="33">
        <v>7</v>
      </c>
      <c r="K253" s="33">
        <v>2</v>
      </c>
      <c r="L253" s="236">
        <v>45444</v>
      </c>
      <c r="M253" s="236">
        <v>45473</v>
      </c>
      <c r="N253" s="33" t="s">
        <v>124</v>
      </c>
      <c r="O253" s="33" t="s">
        <v>125</v>
      </c>
      <c r="P253" s="33" t="s">
        <v>1143</v>
      </c>
      <c r="Q253" s="29" t="s">
        <v>1204</v>
      </c>
      <c r="R253" s="33" t="s">
        <v>78</v>
      </c>
      <c r="S253" s="33">
        <v>4</v>
      </c>
      <c r="T253" s="65" t="s">
        <v>1271</v>
      </c>
      <c r="U253" s="65">
        <v>45317.5131944444</v>
      </c>
      <c r="V253" s="35"/>
      <c r="W253" s="35"/>
      <c r="X253" s="40"/>
      <c r="Y253" s="40"/>
      <c r="Z253" s="38"/>
      <c r="AA253" s="34" t="s">
        <v>1272</v>
      </c>
      <c r="AB253" s="34" t="s">
        <v>1270</v>
      </c>
      <c r="AC253" s="70" t="s">
        <v>1273</v>
      </c>
      <c r="AD253" s="70" t="s">
        <v>1274</v>
      </c>
      <c r="AE253" s="72"/>
      <c r="AF253" s="72" t="s">
        <v>132</v>
      </c>
      <c r="AG253" s="70" t="s">
        <v>133</v>
      </c>
    </row>
    <row r="254" ht="409.5" spans="1:33">
      <c r="A254" s="33">
        <v>35</v>
      </c>
      <c r="B254" s="33" t="s">
        <v>117</v>
      </c>
      <c r="C254" s="33" t="s">
        <v>118</v>
      </c>
      <c r="D254" s="33" t="s">
        <v>150</v>
      </c>
      <c r="E254" s="57" t="s">
        <v>247</v>
      </c>
      <c r="F254" s="94" t="s">
        <v>1275</v>
      </c>
      <c r="G254" s="33" t="s">
        <v>122</v>
      </c>
      <c r="H254" s="33" t="s">
        <v>123</v>
      </c>
      <c r="I254" s="33">
        <v>2</v>
      </c>
      <c r="J254" s="33">
        <v>12</v>
      </c>
      <c r="K254" s="33">
        <v>8</v>
      </c>
      <c r="L254" s="236">
        <v>45444</v>
      </c>
      <c r="M254" s="236">
        <v>45473</v>
      </c>
      <c r="N254" s="33" t="s">
        <v>124</v>
      </c>
      <c r="O254" s="33" t="s">
        <v>125</v>
      </c>
      <c r="P254" s="33" t="s">
        <v>1143</v>
      </c>
      <c r="Q254" s="29" t="s">
        <v>1204</v>
      </c>
      <c r="R254" s="33" t="s">
        <v>78</v>
      </c>
      <c r="S254" s="33">
        <v>10</v>
      </c>
      <c r="T254" s="65" t="s">
        <v>1276</v>
      </c>
      <c r="U254" s="65">
        <v>45317.5131944444</v>
      </c>
      <c r="V254" s="35"/>
      <c r="W254" s="35"/>
      <c r="X254" s="40"/>
      <c r="Y254" s="40"/>
      <c r="Z254" s="38"/>
      <c r="AA254" s="34" t="s">
        <v>1277</v>
      </c>
      <c r="AB254" s="34" t="s">
        <v>1275</v>
      </c>
      <c r="AC254" s="70" t="s">
        <v>1278</v>
      </c>
      <c r="AD254" s="70" t="s">
        <v>1274</v>
      </c>
      <c r="AE254" s="72"/>
      <c r="AF254" s="72" t="s">
        <v>132</v>
      </c>
      <c r="AG254" s="70" t="s">
        <v>133</v>
      </c>
    </row>
    <row r="255" ht="409.5" spans="1:33">
      <c r="A255" s="33">
        <v>36</v>
      </c>
      <c r="B255" s="33" t="s">
        <v>117</v>
      </c>
      <c r="C255" s="33" t="s">
        <v>118</v>
      </c>
      <c r="D255" s="33" t="s">
        <v>150</v>
      </c>
      <c r="E255" s="57" t="s">
        <v>247</v>
      </c>
      <c r="F255" s="94" t="s">
        <v>1279</v>
      </c>
      <c r="G255" s="33" t="s">
        <v>122</v>
      </c>
      <c r="H255" s="33" t="s">
        <v>123</v>
      </c>
      <c r="I255" s="33">
        <v>25</v>
      </c>
      <c r="J255" s="33">
        <v>71</v>
      </c>
      <c r="K255" s="33">
        <v>45</v>
      </c>
      <c r="L255" s="236">
        <v>45444</v>
      </c>
      <c r="M255" s="236">
        <v>45473</v>
      </c>
      <c r="N255" s="33" t="s">
        <v>124</v>
      </c>
      <c r="O255" s="33" t="s">
        <v>125</v>
      </c>
      <c r="P255" s="33" t="s">
        <v>1143</v>
      </c>
      <c r="Q255" s="29" t="s">
        <v>1280</v>
      </c>
      <c r="R255" s="33" t="s">
        <v>78</v>
      </c>
      <c r="S255" s="33">
        <v>70</v>
      </c>
      <c r="T255" s="65" t="s">
        <v>1281</v>
      </c>
      <c r="U255" s="65">
        <v>45321.5326388889</v>
      </c>
      <c r="V255" s="35"/>
      <c r="W255" s="35"/>
      <c r="X255" s="40"/>
      <c r="Y255" s="40"/>
      <c r="Z255" s="38"/>
      <c r="AA255" s="34" t="s">
        <v>1282</v>
      </c>
      <c r="AB255" s="34" t="s">
        <v>1279</v>
      </c>
      <c r="AC255" s="70" t="s">
        <v>1283</v>
      </c>
      <c r="AD255" s="70" t="s">
        <v>1284</v>
      </c>
      <c r="AE255" s="72"/>
      <c r="AF255" s="72" t="s">
        <v>132</v>
      </c>
      <c r="AG255" s="70" t="s">
        <v>133</v>
      </c>
    </row>
    <row r="256" ht="283.5" spans="1:33">
      <c r="A256" s="33">
        <v>37</v>
      </c>
      <c r="B256" s="33" t="s">
        <v>117</v>
      </c>
      <c r="C256" s="33" t="s">
        <v>118</v>
      </c>
      <c r="D256" s="33" t="s">
        <v>150</v>
      </c>
      <c r="E256" s="57" t="s">
        <v>247</v>
      </c>
      <c r="F256" s="94" t="s">
        <v>1285</v>
      </c>
      <c r="G256" s="33" t="s">
        <v>122</v>
      </c>
      <c r="H256" s="33" t="s">
        <v>123</v>
      </c>
      <c r="I256" s="33">
        <v>1</v>
      </c>
      <c r="J256" s="33">
        <v>3</v>
      </c>
      <c r="K256" s="33">
        <v>7</v>
      </c>
      <c r="L256" s="236">
        <v>45444</v>
      </c>
      <c r="M256" s="236">
        <v>45473</v>
      </c>
      <c r="N256" s="33" t="s">
        <v>124</v>
      </c>
      <c r="O256" s="33" t="s">
        <v>125</v>
      </c>
      <c r="P256" s="33" t="s">
        <v>1143</v>
      </c>
      <c r="Q256" s="29" t="s">
        <v>1280</v>
      </c>
      <c r="R256" s="33" t="s">
        <v>78</v>
      </c>
      <c r="S256" s="33">
        <v>8</v>
      </c>
      <c r="T256" s="65" t="s">
        <v>1286</v>
      </c>
      <c r="U256" s="65">
        <v>45326.4652777778</v>
      </c>
      <c r="V256" s="35"/>
      <c r="W256" s="35"/>
      <c r="X256" s="40"/>
      <c r="Y256" s="40"/>
      <c r="Z256" s="38"/>
      <c r="AA256" s="34" t="s">
        <v>1287</v>
      </c>
      <c r="AB256" s="34" t="s">
        <v>1285</v>
      </c>
      <c r="AC256" s="70" t="s">
        <v>1288</v>
      </c>
      <c r="AD256" s="70" t="s">
        <v>1289</v>
      </c>
      <c r="AE256" s="72"/>
      <c r="AF256" s="72" t="s">
        <v>132</v>
      </c>
      <c r="AG256" s="70" t="s">
        <v>170</v>
      </c>
    </row>
    <row r="257" ht="409.5" spans="1:33">
      <c r="A257" s="33">
        <v>38</v>
      </c>
      <c r="B257" s="33" t="s">
        <v>117</v>
      </c>
      <c r="C257" s="33" t="s">
        <v>118</v>
      </c>
      <c r="D257" s="33" t="s">
        <v>150</v>
      </c>
      <c r="E257" s="57" t="s">
        <v>247</v>
      </c>
      <c r="F257" s="94" t="s">
        <v>1290</v>
      </c>
      <c r="G257" s="33" t="s">
        <v>122</v>
      </c>
      <c r="H257" s="33" t="s">
        <v>123</v>
      </c>
      <c r="I257" s="33">
        <v>25</v>
      </c>
      <c r="J257" s="33">
        <v>71</v>
      </c>
      <c r="K257" s="33">
        <v>45</v>
      </c>
      <c r="L257" s="236">
        <v>45444</v>
      </c>
      <c r="M257" s="236">
        <v>45473</v>
      </c>
      <c r="N257" s="33" t="s">
        <v>124</v>
      </c>
      <c r="O257" s="33" t="s">
        <v>125</v>
      </c>
      <c r="P257" s="33" t="s">
        <v>1143</v>
      </c>
      <c r="Q257" s="29" t="s">
        <v>1280</v>
      </c>
      <c r="R257" s="33" t="s">
        <v>78</v>
      </c>
      <c r="S257" s="33">
        <v>70</v>
      </c>
      <c r="T257" s="65" t="s">
        <v>1291</v>
      </c>
      <c r="U257" s="65">
        <v>45321.5326388889</v>
      </c>
      <c r="V257" s="35"/>
      <c r="W257" s="35"/>
      <c r="X257" s="40"/>
      <c r="Y257" s="40"/>
      <c r="Z257" s="38"/>
      <c r="AA257" s="34" t="s">
        <v>1292</v>
      </c>
      <c r="AB257" s="34" t="s">
        <v>1290</v>
      </c>
      <c r="AC257" s="70" t="s">
        <v>1293</v>
      </c>
      <c r="AD257" s="70" t="s">
        <v>1294</v>
      </c>
      <c r="AE257" s="72"/>
      <c r="AF257" s="72" t="s">
        <v>132</v>
      </c>
      <c r="AG257" s="70" t="s">
        <v>133</v>
      </c>
    </row>
    <row r="258" ht="283.5" spans="1:33">
      <c r="A258" s="33">
        <v>39</v>
      </c>
      <c r="B258" s="33" t="s">
        <v>117</v>
      </c>
      <c r="C258" s="33" t="s">
        <v>118</v>
      </c>
      <c r="D258" s="33" t="s">
        <v>150</v>
      </c>
      <c r="E258" s="57" t="s">
        <v>247</v>
      </c>
      <c r="F258" s="94" t="s">
        <v>1295</v>
      </c>
      <c r="G258" s="33" t="s">
        <v>122</v>
      </c>
      <c r="H258" s="33" t="s">
        <v>123</v>
      </c>
      <c r="I258" s="33">
        <v>1</v>
      </c>
      <c r="J258" s="33">
        <v>3</v>
      </c>
      <c r="K258" s="33">
        <v>7</v>
      </c>
      <c r="L258" s="236">
        <v>45444</v>
      </c>
      <c r="M258" s="236">
        <v>45473</v>
      </c>
      <c r="N258" s="33" t="s">
        <v>124</v>
      </c>
      <c r="O258" s="33" t="s">
        <v>125</v>
      </c>
      <c r="P258" s="33" t="s">
        <v>1143</v>
      </c>
      <c r="Q258" s="29" t="s">
        <v>1280</v>
      </c>
      <c r="R258" s="33" t="s">
        <v>78</v>
      </c>
      <c r="S258" s="33">
        <v>8</v>
      </c>
      <c r="T258" s="65" t="s">
        <v>1286</v>
      </c>
      <c r="U258" s="65">
        <v>45326.4652777778</v>
      </c>
      <c r="V258" s="35"/>
      <c r="W258" s="35"/>
      <c r="X258" s="40"/>
      <c r="Y258" s="40"/>
      <c r="Z258" s="38"/>
      <c r="AA258" s="34" t="s">
        <v>1287</v>
      </c>
      <c r="AB258" s="34" t="s">
        <v>1295</v>
      </c>
      <c r="AC258" s="70" t="s">
        <v>1288</v>
      </c>
      <c r="AD258" s="70" t="s">
        <v>1289</v>
      </c>
      <c r="AE258" s="72"/>
      <c r="AF258" s="72" t="s">
        <v>132</v>
      </c>
      <c r="AG258" s="70" t="s">
        <v>170</v>
      </c>
    </row>
    <row r="259" ht="409.5" spans="1:33">
      <c r="A259" s="33">
        <v>40</v>
      </c>
      <c r="B259" s="33" t="s">
        <v>117</v>
      </c>
      <c r="C259" s="33" t="s">
        <v>118</v>
      </c>
      <c r="D259" s="33" t="s">
        <v>150</v>
      </c>
      <c r="E259" s="54" t="s">
        <v>157</v>
      </c>
      <c r="F259" s="94" t="s">
        <v>1296</v>
      </c>
      <c r="G259" s="33" t="s">
        <v>122</v>
      </c>
      <c r="H259" s="33" t="s">
        <v>123</v>
      </c>
      <c r="I259" s="33">
        <v>33</v>
      </c>
      <c r="J259" s="33">
        <v>148</v>
      </c>
      <c r="K259" s="33">
        <v>28</v>
      </c>
      <c r="L259" s="236">
        <v>45444</v>
      </c>
      <c r="M259" s="236">
        <v>45473</v>
      </c>
      <c r="N259" s="33" t="s">
        <v>124</v>
      </c>
      <c r="O259" s="33" t="s">
        <v>125</v>
      </c>
      <c r="P259" s="33" t="s">
        <v>1143</v>
      </c>
      <c r="Q259" s="29" t="s">
        <v>1297</v>
      </c>
      <c r="R259" s="33" t="s">
        <v>78</v>
      </c>
      <c r="S259" s="33">
        <v>61</v>
      </c>
      <c r="T259" s="65" t="s">
        <v>1298</v>
      </c>
      <c r="U259" s="65">
        <v>45317.5131944444</v>
      </c>
      <c r="V259" s="35"/>
      <c r="W259" s="35"/>
      <c r="X259" s="40"/>
      <c r="Y259" s="40"/>
      <c r="Z259" s="38"/>
      <c r="AA259" s="34" t="s">
        <v>1299</v>
      </c>
      <c r="AB259" s="34" t="s">
        <v>1296</v>
      </c>
      <c r="AC259" s="70" t="s">
        <v>1300</v>
      </c>
      <c r="AD259" s="70" t="s">
        <v>1301</v>
      </c>
      <c r="AE259" s="72"/>
      <c r="AF259" s="72" t="s">
        <v>132</v>
      </c>
      <c r="AG259" s="70" t="s">
        <v>133</v>
      </c>
    </row>
    <row r="260" ht="409.5" spans="1:33">
      <c r="A260" s="33">
        <v>41</v>
      </c>
      <c r="B260" s="33" t="s">
        <v>117</v>
      </c>
      <c r="C260" s="33" t="s">
        <v>118</v>
      </c>
      <c r="D260" s="33" t="s">
        <v>150</v>
      </c>
      <c r="E260" s="54" t="s">
        <v>157</v>
      </c>
      <c r="F260" s="94" t="s">
        <v>1302</v>
      </c>
      <c r="G260" s="33" t="s">
        <v>122</v>
      </c>
      <c r="H260" s="33" t="s">
        <v>123</v>
      </c>
      <c r="I260" s="33">
        <v>0</v>
      </c>
      <c r="J260" s="33">
        <v>0</v>
      </c>
      <c r="K260" s="33">
        <v>23</v>
      </c>
      <c r="L260" s="236">
        <v>45444</v>
      </c>
      <c r="M260" s="236">
        <v>45473</v>
      </c>
      <c r="N260" s="33" t="s">
        <v>124</v>
      </c>
      <c r="O260" s="33" t="s">
        <v>125</v>
      </c>
      <c r="P260" s="33" t="s">
        <v>1143</v>
      </c>
      <c r="Q260" s="29" t="s">
        <v>1297</v>
      </c>
      <c r="R260" s="33" t="s">
        <v>78</v>
      </c>
      <c r="S260" s="33">
        <v>23</v>
      </c>
      <c r="T260" s="65" t="s">
        <v>1303</v>
      </c>
      <c r="U260" s="65">
        <v>45317.5131944444</v>
      </c>
      <c r="V260" s="35"/>
      <c r="W260" s="35"/>
      <c r="X260" s="40"/>
      <c r="Y260" s="40"/>
      <c r="Z260" s="38"/>
      <c r="AA260" s="34" t="s">
        <v>1304</v>
      </c>
      <c r="AB260" s="34" t="s">
        <v>1302</v>
      </c>
      <c r="AC260" s="70" t="s">
        <v>1305</v>
      </c>
      <c r="AD260" s="70" t="s">
        <v>1306</v>
      </c>
      <c r="AE260" s="72"/>
      <c r="AF260" s="72" t="s">
        <v>132</v>
      </c>
      <c r="AG260" s="70" t="s">
        <v>133</v>
      </c>
    </row>
    <row r="261" ht="409.5" spans="1:33">
      <c r="A261" s="33">
        <v>42</v>
      </c>
      <c r="B261" s="33" t="s">
        <v>117</v>
      </c>
      <c r="C261" s="33" t="s">
        <v>118</v>
      </c>
      <c r="D261" s="33" t="s">
        <v>150</v>
      </c>
      <c r="E261" s="54" t="s">
        <v>247</v>
      </c>
      <c r="F261" s="94" t="s">
        <v>1307</v>
      </c>
      <c r="G261" s="33" t="s">
        <v>122</v>
      </c>
      <c r="H261" s="33" t="s">
        <v>123</v>
      </c>
      <c r="I261" s="33">
        <v>23</v>
      </c>
      <c r="J261" s="33">
        <v>93</v>
      </c>
      <c r="K261" s="33">
        <v>23</v>
      </c>
      <c r="L261" s="236">
        <v>45444</v>
      </c>
      <c r="M261" s="236">
        <v>45473</v>
      </c>
      <c r="N261" s="33" t="s">
        <v>124</v>
      </c>
      <c r="O261" s="33" t="s">
        <v>125</v>
      </c>
      <c r="P261" s="33" t="s">
        <v>1143</v>
      </c>
      <c r="Q261" s="29" t="s">
        <v>1308</v>
      </c>
      <c r="R261" s="33" t="s">
        <v>78</v>
      </c>
      <c r="S261" s="33">
        <v>46</v>
      </c>
      <c r="T261" s="65" t="s">
        <v>1309</v>
      </c>
      <c r="U261" s="65">
        <v>45317.5131944444</v>
      </c>
      <c r="V261" s="35"/>
      <c r="W261" s="35"/>
      <c r="X261" s="40"/>
      <c r="Y261" s="40"/>
      <c r="Z261" s="38"/>
      <c r="AA261" s="34" t="s">
        <v>1310</v>
      </c>
      <c r="AB261" s="34" t="s">
        <v>1307</v>
      </c>
      <c r="AC261" s="70" t="s">
        <v>1311</v>
      </c>
      <c r="AD261" s="70" t="s">
        <v>1312</v>
      </c>
      <c r="AE261" s="72"/>
      <c r="AF261" s="72" t="s">
        <v>132</v>
      </c>
      <c r="AG261" s="70" t="s">
        <v>133</v>
      </c>
    </row>
    <row r="262" ht="409.5" spans="1:33">
      <c r="A262" s="33">
        <v>42</v>
      </c>
      <c r="B262" s="33" t="s">
        <v>117</v>
      </c>
      <c r="C262" s="33" t="s">
        <v>118</v>
      </c>
      <c r="D262" s="33" t="s">
        <v>150</v>
      </c>
      <c r="E262" s="54" t="s">
        <v>247</v>
      </c>
      <c r="F262" s="94" t="s">
        <v>1307</v>
      </c>
      <c r="G262" s="33" t="s">
        <v>122</v>
      </c>
      <c r="H262" s="33" t="s">
        <v>123</v>
      </c>
      <c r="I262" s="33">
        <v>23</v>
      </c>
      <c r="J262" s="33">
        <v>93</v>
      </c>
      <c r="K262" s="33">
        <v>23</v>
      </c>
      <c r="L262" s="236">
        <v>45536</v>
      </c>
      <c r="M262" s="236">
        <v>45565</v>
      </c>
      <c r="N262" s="33" t="s">
        <v>124</v>
      </c>
      <c r="O262" s="33" t="s">
        <v>125</v>
      </c>
      <c r="P262" s="33" t="s">
        <v>1143</v>
      </c>
      <c r="Q262" s="29" t="s">
        <v>1308</v>
      </c>
      <c r="R262" s="33" t="s">
        <v>78</v>
      </c>
      <c r="S262" s="33">
        <v>46</v>
      </c>
      <c r="T262" s="307" t="s">
        <v>1309</v>
      </c>
      <c r="U262" s="308">
        <v>45317.5131944444</v>
      </c>
      <c r="V262" s="29"/>
      <c r="W262" s="29"/>
      <c r="X262" s="29"/>
      <c r="Y262" s="29"/>
      <c r="Z262" s="33"/>
      <c r="AA262" s="70" t="s">
        <v>1310</v>
      </c>
      <c r="AB262" s="72" t="s">
        <v>1307</v>
      </c>
      <c r="AC262" s="70" t="s">
        <v>1311</v>
      </c>
      <c r="AD262" s="70" t="s">
        <v>1312</v>
      </c>
      <c r="AE262" s="72"/>
      <c r="AF262" s="72" t="s">
        <v>132</v>
      </c>
      <c r="AG262" s="72" t="s">
        <v>133</v>
      </c>
    </row>
    <row r="263" ht="409.5" spans="1:33">
      <c r="A263" s="33">
        <v>43</v>
      </c>
      <c r="B263" s="33" t="s">
        <v>117</v>
      </c>
      <c r="C263" s="33" t="s">
        <v>118</v>
      </c>
      <c r="D263" s="33" t="s">
        <v>150</v>
      </c>
      <c r="E263" s="54" t="s">
        <v>247</v>
      </c>
      <c r="F263" s="94" t="s">
        <v>1313</v>
      </c>
      <c r="G263" s="33" t="s">
        <v>122</v>
      </c>
      <c r="H263" s="33" t="s">
        <v>123</v>
      </c>
      <c r="I263" s="33">
        <v>0</v>
      </c>
      <c r="J263" s="33">
        <v>0</v>
      </c>
      <c r="K263" s="33">
        <v>26</v>
      </c>
      <c r="L263" s="236">
        <v>45444</v>
      </c>
      <c r="M263" s="236">
        <v>45473</v>
      </c>
      <c r="N263" s="33" t="s">
        <v>124</v>
      </c>
      <c r="O263" s="33" t="s">
        <v>125</v>
      </c>
      <c r="P263" s="33" t="s">
        <v>1143</v>
      </c>
      <c r="Q263" s="29" t="s">
        <v>1297</v>
      </c>
      <c r="R263" s="33" t="s">
        <v>78</v>
      </c>
      <c r="S263" s="33">
        <v>26</v>
      </c>
      <c r="T263" s="65" t="s">
        <v>1314</v>
      </c>
      <c r="U263" s="65">
        <v>45317.5131944444</v>
      </c>
      <c r="V263" s="35"/>
      <c r="W263" s="35"/>
      <c r="X263" s="40"/>
      <c r="Y263" s="40"/>
      <c r="Z263" s="38"/>
      <c r="AA263" s="34" t="s">
        <v>1315</v>
      </c>
      <c r="AB263" s="34" t="s">
        <v>1313</v>
      </c>
      <c r="AC263" s="70" t="s">
        <v>1316</v>
      </c>
      <c r="AD263" s="70" t="s">
        <v>1306</v>
      </c>
      <c r="AE263" s="72"/>
      <c r="AF263" s="72" t="s">
        <v>132</v>
      </c>
      <c r="AG263" s="70" t="s">
        <v>133</v>
      </c>
    </row>
    <row r="264" ht="409.5" spans="1:33">
      <c r="A264" s="33">
        <v>43</v>
      </c>
      <c r="B264" s="33" t="s">
        <v>117</v>
      </c>
      <c r="C264" s="33" t="s">
        <v>118</v>
      </c>
      <c r="D264" s="33" t="s">
        <v>150</v>
      </c>
      <c r="E264" s="54" t="s">
        <v>247</v>
      </c>
      <c r="F264" s="94" t="s">
        <v>1313</v>
      </c>
      <c r="G264" s="33" t="s">
        <v>122</v>
      </c>
      <c r="H264" s="33" t="s">
        <v>123</v>
      </c>
      <c r="I264" s="33">
        <v>0</v>
      </c>
      <c r="J264" s="33">
        <v>0</v>
      </c>
      <c r="K264" s="33">
        <v>26</v>
      </c>
      <c r="L264" s="236">
        <v>45536</v>
      </c>
      <c r="M264" s="236">
        <v>45565</v>
      </c>
      <c r="N264" s="33" t="s">
        <v>124</v>
      </c>
      <c r="O264" s="33" t="s">
        <v>125</v>
      </c>
      <c r="P264" s="33" t="s">
        <v>1143</v>
      </c>
      <c r="Q264" s="29" t="s">
        <v>1297</v>
      </c>
      <c r="R264" s="33" t="s">
        <v>78</v>
      </c>
      <c r="S264" s="33">
        <v>26</v>
      </c>
      <c r="T264" s="307" t="s">
        <v>1314</v>
      </c>
      <c r="U264" s="308">
        <v>45317.5131944444</v>
      </c>
      <c r="V264" s="29"/>
      <c r="W264" s="29"/>
      <c r="X264" s="29"/>
      <c r="Y264" s="29"/>
      <c r="Z264" s="33"/>
      <c r="AA264" s="70" t="s">
        <v>1315</v>
      </c>
      <c r="AB264" s="72" t="s">
        <v>1313</v>
      </c>
      <c r="AC264" s="70" t="s">
        <v>1316</v>
      </c>
      <c r="AD264" s="70" t="s">
        <v>1306</v>
      </c>
      <c r="AE264" s="72"/>
      <c r="AF264" s="72" t="s">
        <v>132</v>
      </c>
      <c r="AG264" s="72" t="s">
        <v>133</v>
      </c>
    </row>
    <row r="265" ht="409.5" spans="1:33">
      <c r="A265" s="33">
        <v>44</v>
      </c>
      <c r="B265" s="33" t="s">
        <v>117</v>
      </c>
      <c r="C265" s="33" t="s">
        <v>118</v>
      </c>
      <c r="D265" s="33" t="s">
        <v>150</v>
      </c>
      <c r="E265" s="57" t="s">
        <v>247</v>
      </c>
      <c r="F265" s="94" t="s">
        <v>1317</v>
      </c>
      <c r="G265" s="33" t="s">
        <v>122</v>
      </c>
      <c r="H265" s="33" t="s">
        <v>123</v>
      </c>
      <c r="I265" s="33">
        <v>29</v>
      </c>
      <c r="J265" s="33">
        <v>135</v>
      </c>
      <c r="K265" s="33">
        <v>27</v>
      </c>
      <c r="L265" s="236">
        <v>45444</v>
      </c>
      <c r="M265" s="236">
        <v>45473</v>
      </c>
      <c r="N265" s="33" t="s">
        <v>124</v>
      </c>
      <c r="O265" s="33" t="s">
        <v>125</v>
      </c>
      <c r="P265" s="33" t="s">
        <v>1143</v>
      </c>
      <c r="Q265" s="29" t="s">
        <v>1297</v>
      </c>
      <c r="R265" s="33" t="s">
        <v>78</v>
      </c>
      <c r="S265" s="33">
        <v>56</v>
      </c>
      <c r="T265" s="65" t="s">
        <v>1318</v>
      </c>
      <c r="U265" s="65">
        <v>45317.5131944444</v>
      </c>
      <c r="V265" s="35"/>
      <c r="W265" s="35"/>
      <c r="X265" s="40"/>
      <c r="Y265" s="40"/>
      <c r="Z265" s="38"/>
      <c r="AA265" s="34" t="s">
        <v>1319</v>
      </c>
      <c r="AB265" s="34" t="s">
        <v>1317</v>
      </c>
      <c r="AC265" s="70" t="s">
        <v>1320</v>
      </c>
      <c r="AD265" s="70" t="s">
        <v>1301</v>
      </c>
      <c r="AE265" s="72"/>
      <c r="AF265" s="72" t="s">
        <v>132</v>
      </c>
      <c r="AG265" s="70" t="s">
        <v>133</v>
      </c>
    </row>
    <row r="266" ht="409.5" spans="1:33">
      <c r="A266" s="33">
        <v>45</v>
      </c>
      <c r="B266" s="33" t="s">
        <v>117</v>
      </c>
      <c r="C266" s="33" t="s">
        <v>118</v>
      </c>
      <c r="D266" s="33" t="s">
        <v>150</v>
      </c>
      <c r="E266" s="57" t="s">
        <v>797</v>
      </c>
      <c r="F266" s="94" t="s">
        <v>1321</v>
      </c>
      <c r="G266" s="33" t="s">
        <v>122</v>
      </c>
      <c r="H266" s="33" t="s">
        <v>123</v>
      </c>
      <c r="I266" s="33">
        <v>2</v>
      </c>
      <c r="J266" s="33">
        <v>12</v>
      </c>
      <c r="K266" s="33">
        <v>11</v>
      </c>
      <c r="L266" s="236">
        <v>45444</v>
      </c>
      <c r="M266" s="236">
        <v>45473</v>
      </c>
      <c r="N266" s="33" t="s">
        <v>124</v>
      </c>
      <c r="O266" s="33" t="s">
        <v>125</v>
      </c>
      <c r="P266" s="33" t="s">
        <v>1143</v>
      </c>
      <c r="Q266" s="29" t="s">
        <v>1322</v>
      </c>
      <c r="R266" s="33" t="s">
        <v>78</v>
      </c>
      <c r="S266" s="33">
        <v>13</v>
      </c>
      <c r="T266" s="65" t="s">
        <v>1323</v>
      </c>
      <c r="U266" s="65">
        <v>45301.4868055556</v>
      </c>
      <c r="V266" s="35"/>
      <c r="W266" s="35"/>
      <c r="X266" s="40"/>
      <c r="Y266" s="40"/>
      <c r="Z266" s="38"/>
      <c r="AA266" s="34" t="s">
        <v>1324</v>
      </c>
      <c r="AB266" s="34" t="s">
        <v>1321</v>
      </c>
      <c r="AC266" s="70" t="s">
        <v>1325</v>
      </c>
      <c r="AD266" s="70" t="s">
        <v>1326</v>
      </c>
      <c r="AE266" s="72"/>
      <c r="AF266" s="72" t="s">
        <v>132</v>
      </c>
      <c r="AG266" s="70" t="s">
        <v>133</v>
      </c>
    </row>
    <row r="267" ht="409.5" spans="1:33">
      <c r="A267" s="33">
        <v>46</v>
      </c>
      <c r="B267" s="33" t="s">
        <v>117</v>
      </c>
      <c r="C267" s="33" t="s">
        <v>118</v>
      </c>
      <c r="D267" s="33" t="s">
        <v>150</v>
      </c>
      <c r="E267" s="57" t="s">
        <v>797</v>
      </c>
      <c r="F267" s="94" t="s">
        <v>1321</v>
      </c>
      <c r="G267" s="33" t="s">
        <v>122</v>
      </c>
      <c r="H267" s="33" t="s">
        <v>123</v>
      </c>
      <c r="I267" s="33">
        <v>2</v>
      </c>
      <c r="J267" s="33">
        <v>12</v>
      </c>
      <c r="K267" s="33">
        <v>11</v>
      </c>
      <c r="L267" s="236">
        <v>45536</v>
      </c>
      <c r="M267" s="236">
        <v>45565</v>
      </c>
      <c r="N267" s="33" t="s">
        <v>124</v>
      </c>
      <c r="O267" s="33" t="s">
        <v>125</v>
      </c>
      <c r="P267" s="33" t="s">
        <v>1143</v>
      </c>
      <c r="Q267" s="29" t="s">
        <v>1322</v>
      </c>
      <c r="R267" s="33" t="s">
        <v>78</v>
      </c>
      <c r="S267" s="33">
        <v>13</v>
      </c>
      <c r="T267" s="307" t="s">
        <v>1327</v>
      </c>
      <c r="U267" s="308">
        <v>45301.4868055556</v>
      </c>
      <c r="V267" s="29"/>
      <c r="W267" s="29"/>
      <c r="X267" s="29"/>
      <c r="Y267" s="29"/>
      <c r="Z267" s="33"/>
      <c r="AA267" s="70" t="s">
        <v>1328</v>
      </c>
      <c r="AB267" s="72" t="s">
        <v>1321</v>
      </c>
      <c r="AC267" s="70" t="s">
        <v>1329</v>
      </c>
      <c r="AD267" s="70" t="s">
        <v>1330</v>
      </c>
      <c r="AE267" s="72"/>
      <c r="AF267" s="72" t="s">
        <v>132</v>
      </c>
      <c r="AG267" s="72" t="s">
        <v>133</v>
      </c>
    </row>
    <row r="268" ht="364.5" spans="1:33">
      <c r="A268" s="33">
        <v>47</v>
      </c>
      <c r="B268" s="33" t="s">
        <v>117</v>
      </c>
      <c r="C268" s="33" t="s">
        <v>118</v>
      </c>
      <c r="D268" s="33" t="s">
        <v>150</v>
      </c>
      <c r="E268" s="57" t="s">
        <v>797</v>
      </c>
      <c r="F268" s="94" t="s">
        <v>1331</v>
      </c>
      <c r="G268" s="33" t="s">
        <v>122</v>
      </c>
      <c r="H268" s="33" t="s">
        <v>123</v>
      </c>
      <c r="I268" s="33">
        <v>0</v>
      </c>
      <c r="J268" s="33">
        <v>0</v>
      </c>
      <c r="K268" s="33">
        <v>6</v>
      </c>
      <c r="L268" s="236">
        <v>45444</v>
      </c>
      <c r="M268" s="236">
        <v>45473</v>
      </c>
      <c r="N268" s="33" t="s">
        <v>124</v>
      </c>
      <c r="O268" s="33" t="s">
        <v>125</v>
      </c>
      <c r="P268" s="33" t="s">
        <v>1143</v>
      </c>
      <c r="Q268" s="29" t="s">
        <v>1322</v>
      </c>
      <c r="R268" s="33" t="s">
        <v>78</v>
      </c>
      <c r="S268" s="33">
        <v>6</v>
      </c>
      <c r="T268" s="65" t="s">
        <v>1332</v>
      </c>
      <c r="U268" s="65">
        <v>45355.4888888889</v>
      </c>
      <c r="V268" s="35"/>
      <c r="W268" s="35"/>
      <c r="X268" s="40"/>
      <c r="Y268" s="40"/>
      <c r="Z268" s="38"/>
      <c r="AA268" s="34" t="s">
        <v>1333</v>
      </c>
      <c r="AB268" s="34" t="s">
        <v>1331</v>
      </c>
      <c r="AC268" s="70" t="s">
        <v>1334</v>
      </c>
      <c r="AD268" s="70" t="s">
        <v>1335</v>
      </c>
      <c r="AE268" s="72"/>
      <c r="AF268" s="72" t="s">
        <v>132</v>
      </c>
      <c r="AG268" s="70" t="s">
        <v>163</v>
      </c>
    </row>
    <row r="269" ht="364.5" spans="1:33">
      <c r="A269" s="33">
        <v>48</v>
      </c>
      <c r="B269" s="33" t="s">
        <v>117</v>
      </c>
      <c r="C269" s="33" t="s">
        <v>118</v>
      </c>
      <c r="D269" s="33" t="s">
        <v>150</v>
      </c>
      <c r="E269" s="57" t="s">
        <v>797</v>
      </c>
      <c r="F269" s="94" t="s">
        <v>1331</v>
      </c>
      <c r="G269" s="33" t="s">
        <v>122</v>
      </c>
      <c r="H269" s="33" t="s">
        <v>123</v>
      </c>
      <c r="I269" s="33">
        <v>0</v>
      </c>
      <c r="J269" s="33">
        <v>0</v>
      </c>
      <c r="K269" s="33">
        <v>6</v>
      </c>
      <c r="L269" s="236">
        <v>45536</v>
      </c>
      <c r="M269" s="236">
        <v>45565</v>
      </c>
      <c r="N269" s="33" t="s">
        <v>124</v>
      </c>
      <c r="O269" s="33" t="s">
        <v>125</v>
      </c>
      <c r="P269" s="33" t="s">
        <v>1143</v>
      </c>
      <c r="Q269" s="29" t="s">
        <v>1322</v>
      </c>
      <c r="R269" s="33" t="s">
        <v>78</v>
      </c>
      <c r="S269" s="33">
        <v>6</v>
      </c>
      <c r="T269" s="307" t="s">
        <v>1332</v>
      </c>
      <c r="U269" s="308">
        <v>45355.4888888889</v>
      </c>
      <c r="V269" s="29"/>
      <c r="W269" s="29"/>
      <c r="X269" s="29"/>
      <c r="Y269" s="29"/>
      <c r="Z269" s="33"/>
      <c r="AA269" s="70" t="s">
        <v>1333</v>
      </c>
      <c r="AB269" s="72" t="s">
        <v>1331</v>
      </c>
      <c r="AC269" s="70" t="s">
        <v>1334</v>
      </c>
      <c r="AD269" s="70" t="s">
        <v>1335</v>
      </c>
      <c r="AE269" s="72"/>
      <c r="AF269" s="72" t="s">
        <v>132</v>
      </c>
      <c r="AG269" s="72" t="s">
        <v>163</v>
      </c>
    </row>
    <row r="270" ht="409.5" spans="1:33">
      <c r="A270" s="33">
        <v>49</v>
      </c>
      <c r="B270" s="33" t="s">
        <v>117</v>
      </c>
      <c r="C270" s="33" t="s">
        <v>118</v>
      </c>
      <c r="D270" s="33" t="s">
        <v>150</v>
      </c>
      <c r="E270" s="54" t="s">
        <v>157</v>
      </c>
      <c r="F270" s="94" t="s">
        <v>1336</v>
      </c>
      <c r="G270" s="33" t="s">
        <v>122</v>
      </c>
      <c r="H270" s="33" t="s">
        <v>123</v>
      </c>
      <c r="I270" s="33">
        <v>13</v>
      </c>
      <c r="J270" s="33">
        <v>62</v>
      </c>
      <c r="K270" s="33">
        <v>15</v>
      </c>
      <c r="L270" s="236">
        <v>45444</v>
      </c>
      <c r="M270" s="236">
        <v>45473</v>
      </c>
      <c r="N270" s="33" t="s">
        <v>124</v>
      </c>
      <c r="O270" s="33" t="s">
        <v>125</v>
      </c>
      <c r="P270" s="33" t="s">
        <v>1143</v>
      </c>
      <c r="Q270" s="29" t="s">
        <v>1337</v>
      </c>
      <c r="R270" s="33" t="s">
        <v>78</v>
      </c>
      <c r="S270" s="33">
        <v>28</v>
      </c>
      <c r="T270" s="65" t="s">
        <v>1338</v>
      </c>
      <c r="U270" s="65">
        <v>45293.4506944444</v>
      </c>
      <c r="V270" s="35"/>
      <c r="W270" s="35"/>
      <c r="X270" s="40"/>
      <c r="Y270" s="40"/>
      <c r="Z270" s="38"/>
      <c r="AA270" s="34" t="s">
        <v>1339</v>
      </c>
      <c r="AB270" s="34" t="s">
        <v>1336</v>
      </c>
      <c r="AC270" s="70" t="s">
        <v>1340</v>
      </c>
      <c r="AD270" s="70" t="s">
        <v>1260</v>
      </c>
      <c r="AE270" s="72"/>
      <c r="AF270" s="72" t="s">
        <v>132</v>
      </c>
      <c r="AG270" s="70" t="s">
        <v>133</v>
      </c>
    </row>
    <row r="271" ht="409.5" spans="1:33">
      <c r="A271" s="33">
        <v>50</v>
      </c>
      <c r="B271" s="33" t="s">
        <v>117</v>
      </c>
      <c r="C271" s="33" t="s">
        <v>118</v>
      </c>
      <c r="D271" s="33" t="s">
        <v>150</v>
      </c>
      <c r="E271" s="54" t="s">
        <v>157</v>
      </c>
      <c r="F271" s="94" t="s">
        <v>1336</v>
      </c>
      <c r="G271" s="33" t="s">
        <v>122</v>
      </c>
      <c r="H271" s="33" t="s">
        <v>123</v>
      </c>
      <c r="I271" s="33">
        <v>13</v>
      </c>
      <c r="J271" s="33">
        <v>62</v>
      </c>
      <c r="K271" s="33">
        <v>15</v>
      </c>
      <c r="L271" s="236">
        <v>45536</v>
      </c>
      <c r="M271" s="236">
        <v>45565</v>
      </c>
      <c r="N271" s="33" t="s">
        <v>124</v>
      </c>
      <c r="O271" s="33" t="s">
        <v>125</v>
      </c>
      <c r="P271" s="33" t="s">
        <v>1143</v>
      </c>
      <c r="Q271" s="29" t="s">
        <v>1337</v>
      </c>
      <c r="R271" s="33" t="s">
        <v>78</v>
      </c>
      <c r="S271" s="33">
        <v>28</v>
      </c>
      <c r="T271" s="307" t="s">
        <v>1338</v>
      </c>
      <c r="U271" s="308">
        <v>45293.4506944444</v>
      </c>
      <c r="V271" s="29"/>
      <c r="W271" s="29"/>
      <c r="X271" s="29"/>
      <c r="Y271" s="29"/>
      <c r="Z271" s="33"/>
      <c r="AA271" s="70" t="s">
        <v>1339</v>
      </c>
      <c r="AB271" s="72" t="s">
        <v>1336</v>
      </c>
      <c r="AC271" s="70" t="s">
        <v>1340</v>
      </c>
      <c r="AD271" s="70" t="s">
        <v>1260</v>
      </c>
      <c r="AE271" s="72"/>
      <c r="AF271" s="72" t="s">
        <v>132</v>
      </c>
      <c r="AG271" s="72" t="s">
        <v>133</v>
      </c>
    </row>
    <row r="272" ht="409.5" spans="1:33">
      <c r="A272" s="33">
        <v>51</v>
      </c>
      <c r="B272" s="33" t="s">
        <v>117</v>
      </c>
      <c r="C272" s="33" t="s">
        <v>118</v>
      </c>
      <c r="D272" s="33" t="s">
        <v>150</v>
      </c>
      <c r="E272" s="57" t="s">
        <v>157</v>
      </c>
      <c r="F272" s="94" t="s">
        <v>1341</v>
      </c>
      <c r="G272" s="33" t="s">
        <v>122</v>
      </c>
      <c r="H272" s="33" t="s">
        <v>123</v>
      </c>
      <c r="I272" s="33">
        <v>2</v>
      </c>
      <c r="J272" s="33">
        <v>9</v>
      </c>
      <c r="K272" s="33">
        <v>4</v>
      </c>
      <c r="L272" s="236">
        <v>45444</v>
      </c>
      <c r="M272" s="236">
        <v>45473</v>
      </c>
      <c r="N272" s="33" t="s">
        <v>124</v>
      </c>
      <c r="O272" s="33" t="s">
        <v>125</v>
      </c>
      <c r="P272" s="33" t="s">
        <v>1143</v>
      </c>
      <c r="Q272" s="29" t="s">
        <v>1342</v>
      </c>
      <c r="R272" s="33" t="s">
        <v>78</v>
      </c>
      <c r="S272" s="33">
        <v>6</v>
      </c>
      <c r="T272" s="65" t="s">
        <v>1343</v>
      </c>
      <c r="U272" s="65">
        <v>45293.4701388889</v>
      </c>
      <c r="V272" s="35"/>
      <c r="W272" s="35"/>
      <c r="X272" s="40"/>
      <c r="Y272" s="40"/>
      <c r="Z272" s="38"/>
      <c r="AA272" s="34" t="s">
        <v>1344</v>
      </c>
      <c r="AB272" s="34" t="s">
        <v>1341</v>
      </c>
      <c r="AC272" s="70" t="s">
        <v>1345</v>
      </c>
      <c r="AD272" s="70" t="s">
        <v>1346</v>
      </c>
      <c r="AE272" s="72"/>
      <c r="AF272" s="72" t="s">
        <v>132</v>
      </c>
      <c r="AG272" s="70" t="s">
        <v>133</v>
      </c>
    </row>
    <row r="273" ht="409.5" spans="1:33">
      <c r="A273" s="33">
        <v>52</v>
      </c>
      <c r="B273" s="33" t="s">
        <v>117</v>
      </c>
      <c r="C273" s="33" t="s">
        <v>118</v>
      </c>
      <c r="D273" s="33" t="s">
        <v>150</v>
      </c>
      <c r="E273" s="57" t="s">
        <v>157</v>
      </c>
      <c r="F273" s="94" t="s">
        <v>1347</v>
      </c>
      <c r="G273" s="33" t="s">
        <v>122</v>
      </c>
      <c r="H273" s="33" t="s">
        <v>123</v>
      </c>
      <c r="I273" s="33">
        <v>2</v>
      </c>
      <c r="J273" s="33">
        <v>9</v>
      </c>
      <c r="K273" s="33">
        <v>4</v>
      </c>
      <c r="L273" s="236">
        <v>45444</v>
      </c>
      <c r="M273" s="236">
        <v>45473</v>
      </c>
      <c r="N273" s="33" t="s">
        <v>124</v>
      </c>
      <c r="O273" s="33" t="s">
        <v>125</v>
      </c>
      <c r="P273" s="33" t="s">
        <v>1143</v>
      </c>
      <c r="Q273" s="29" t="s">
        <v>1342</v>
      </c>
      <c r="R273" s="33" t="s">
        <v>78</v>
      </c>
      <c r="S273" s="33">
        <v>6</v>
      </c>
      <c r="T273" s="65" t="s">
        <v>1348</v>
      </c>
      <c r="U273" s="65">
        <v>45293.4506944444</v>
      </c>
      <c r="V273" s="35"/>
      <c r="W273" s="35"/>
      <c r="X273" s="40"/>
      <c r="Y273" s="40"/>
      <c r="Z273" s="38"/>
      <c r="AA273" s="34" t="s">
        <v>1349</v>
      </c>
      <c r="AB273" s="34" t="s">
        <v>1347</v>
      </c>
      <c r="AC273" s="70" t="s">
        <v>1350</v>
      </c>
      <c r="AD273" s="70" t="s">
        <v>1264</v>
      </c>
      <c r="AE273" s="72"/>
      <c r="AF273" s="72" t="s">
        <v>132</v>
      </c>
      <c r="AG273" s="70" t="s">
        <v>133</v>
      </c>
    </row>
    <row r="274" ht="409.5" spans="1:33">
      <c r="A274" s="33">
        <v>53</v>
      </c>
      <c r="B274" s="33" t="s">
        <v>117</v>
      </c>
      <c r="C274" s="33" t="s">
        <v>118</v>
      </c>
      <c r="D274" s="33" t="s">
        <v>363</v>
      </c>
      <c r="E274" s="57" t="s">
        <v>157</v>
      </c>
      <c r="F274" s="94" t="s">
        <v>1351</v>
      </c>
      <c r="G274" s="33" t="s">
        <v>122</v>
      </c>
      <c r="H274" s="33" t="s">
        <v>123</v>
      </c>
      <c r="I274" s="33">
        <v>8</v>
      </c>
      <c r="J274" s="33">
        <v>41</v>
      </c>
      <c r="K274" s="33">
        <v>23</v>
      </c>
      <c r="L274" s="236">
        <v>45444</v>
      </c>
      <c r="M274" s="236">
        <v>45473</v>
      </c>
      <c r="N274" s="33" t="s">
        <v>124</v>
      </c>
      <c r="O274" s="33" t="s">
        <v>125</v>
      </c>
      <c r="P274" s="33" t="s">
        <v>1143</v>
      </c>
      <c r="Q274" s="29" t="s">
        <v>1352</v>
      </c>
      <c r="R274" s="33" t="s">
        <v>78</v>
      </c>
      <c r="S274" s="33">
        <v>31</v>
      </c>
      <c r="T274" s="65" t="s">
        <v>1353</v>
      </c>
      <c r="U274" s="65">
        <v>45350.6583333333</v>
      </c>
      <c r="V274" s="35"/>
      <c r="W274" s="35"/>
      <c r="X274" s="40"/>
      <c r="Y274" s="40"/>
      <c r="Z274" s="38"/>
      <c r="AA274" s="34" t="s">
        <v>1354</v>
      </c>
      <c r="AB274" s="34" t="s">
        <v>1351</v>
      </c>
      <c r="AC274" s="70" t="s">
        <v>1355</v>
      </c>
      <c r="AD274" s="70" t="s">
        <v>1356</v>
      </c>
      <c r="AE274" s="72"/>
      <c r="AF274" s="72" t="s">
        <v>132</v>
      </c>
      <c r="AG274" s="70" t="s">
        <v>170</v>
      </c>
    </row>
    <row r="275" ht="409.5" spans="1:33">
      <c r="A275" s="33">
        <v>54</v>
      </c>
      <c r="B275" s="33" t="s">
        <v>117</v>
      </c>
      <c r="C275" s="33" t="s">
        <v>118</v>
      </c>
      <c r="D275" s="33" t="s">
        <v>363</v>
      </c>
      <c r="E275" s="57" t="s">
        <v>157</v>
      </c>
      <c r="F275" s="94" t="s">
        <v>1357</v>
      </c>
      <c r="G275" s="33" t="s">
        <v>122</v>
      </c>
      <c r="H275" s="33" t="s">
        <v>123</v>
      </c>
      <c r="I275" s="33">
        <v>8</v>
      </c>
      <c r="J275" s="33">
        <v>41</v>
      </c>
      <c r="K275" s="33">
        <v>23</v>
      </c>
      <c r="L275" s="236">
        <v>45444</v>
      </c>
      <c r="M275" s="236">
        <v>45473</v>
      </c>
      <c r="N275" s="33" t="s">
        <v>124</v>
      </c>
      <c r="O275" s="33" t="s">
        <v>125</v>
      </c>
      <c r="P275" s="33" t="s">
        <v>1143</v>
      </c>
      <c r="Q275" s="29" t="s">
        <v>1352</v>
      </c>
      <c r="R275" s="33" t="s">
        <v>78</v>
      </c>
      <c r="S275" s="33">
        <v>31</v>
      </c>
      <c r="T275" s="65" t="s">
        <v>1358</v>
      </c>
      <c r="U275" s="65">
        <v>45317.5131944444</v>
      </c>
      <c r="V275" s="35"/>
      <c r="W275" s="35"/>
      <c r="X275" s="40"/>
      <c r="Y275" s="40"/>
      <c r="Z275" s="38"/>
      <c r="AA275" s="34" t="s">
        <v>1359</v>
      </c>
      <c r="AB275" s="34" t="s">
        <v>1357</v>
      </c>
      <c r="AC275" s="70" t="s">
        <v>1360</v>
      </c>
      <c r="AD275" s="70" t="s">
        <v>1361</v>
      </c>
      <c r="AE275" s="72"/>
      <c r="AF275" s="72" t="s">
        <v>132</v>
      </c>
      <c r="AG275" s="70" t="s">
        <v>133</v>
      </c>
    </row>
    <row r="276" ht="409.5" spans="1:33">
      <c r="A276" s="33">
        <v>55</v>
      </c>
      <c r="B276" s="33" t="s">
        <v>117</v>
      </c>
      <c r="C276" s="33" t="s">
        <v>118</v>
      </c>
      <c r="D276" s="33" t="s">
        <v>150</v>
      </c>
      <c r="E276" s="54" t="s">
        <v>157</v>
      </c>
      <c r="F276" s="94" t="s">
        <v>1362</v>
      </c>
      <c r="G276" s="33" t="s">
        <v>122</v>
      </c>
      <c r="H276" s="33" t="s">
        <v>123</v>
      </c>
      <c r="I276" s="33">
        <v>0</v>
      </c>
      <c r="J276" s="33">
        <v>0</v>
      </c>
      <c r="K276" s="33">
        <v>18</v>
      </c>
      <c r="L276" s="236">
        <v>45444</v>
      </c>
      <c r="M276" s="236">
        <v>45473</v>
      </c>
      <c r="N276" s="33" t="s">
        <v>124</v>
      </c>
      <c r="O276" s="33" t="s">
        <v>125</v>
      </c>
      <c r="P276" s="33" t="s">
        <v>1143</v>
      </c>
      <c r="Q276" s="29" t="s">
        <v>1255</v>
      </c>
      <c r="R276" s="33" t="s">
        <v>78</v>
      </c>
      <c r="S276" s="33">
        <v>18</v>
      </c>
      <c r="T276" s="65" t="s">
        <v>1363</v>
      </c>
      <c r="U276" s="65">
        <v>45316.4784722222</v>
      </c>
      <c r="V276" s="35"/>
      <c r="W276" s="35"/>
      <c r="X276" s="40"/>
      <c r="Y276" s="40"/>
      <c r="Z276" s="38"/>
      <c r="AA276" s="34" t="s">
        <v>1364</v>
      </c>
      <c r="AB276" s="34" t="s">
        <v>1362</v>
      </c>
      <c r="AC276" s="70" t="s">
        <v>1365</v>
      </c>
      <c r="AD276" s="70" t="s">
        <v>1264</v>
      </c>
      <c r="AE276" s="72"/>
      <c r="AF276" s="72" t="s">
        <v>132</v>
      </c>
      <c r="AG276" s="70" t="s">
        <v>133</v>
      </c>
    </row>
    <row r="277" ht="409.5" spans="1:33">
      <c r="A277" s="33">
        <v>56</v>
      </c>
      <c r="B277" s="33" t="s">
        <v>117</v>
      </c>
      <c r="C277" s="33" t="s">
        <v>118</v>
      </c>
      <c r="D277" s="33" t="s">
        <v>150</v>
      </c>
      <c r="E277" s="54" t="s">
        <v>157</v>
      </c>
      <c r="F277" s="94" t="s">
        <v>1362</v>
      </c>
      <c r="G277" s="33" t="s">
        <v>122</v>
      </c>
      <c r="H277" s="33" t="s">
        <v>123</v>
      </c>
      <c r="I277" s="33">
        <v>0</v>
      </c>
      <c r="J277" s="33">
        <v>0</v>
      </c>
      <c r="K277" s="33">
        <v>18</v>
      </c>
      <c r="L277" s="236">
        <v>45536</v>
      </c>
      <c r="M277" s="236">
        <v>45565</v>
      </c>
      <c r="N277" s="33" t="s">
        <v>124</v>
      </c>
      <c r="O277" s="33" t="s">
        <v>125</v>
      </c>
      <c r="P277" s="33" t="s">
        <v>1143</v>
      </c>
      <c r="Q277" s="29" t="s">
        <v>1255</v>
      </c>
      <c r="R277" s="33" t="s">
        <v>78</v>
      </c>
      <c r="S277" s="33">
        <v>18</v>
      </c>
      <c r="T277" s="307" t="s">
        <v>1363</v>
      </c>
      <c r="U277" s="308">
        <v>45316.4784722222</v>
      </c>
      <c r="V277" s="29"/>
      <c r="W277" s="29"/>
      <c r="X277" s="29"/>
      <c r="Y277" s="29"/>
      <c r="Z277" s="33"/>
      <c r="AA277" s="70" t="s">
        <v>1364</v>
      </c>
      <c r="AB277" s="72" t="s">
        <v>1362</v>
      </c>
      <c r="AC277" s="70" t="s">
        <v>1365</v>
      </c>
      <c r="AD277" s="70" t="s">
        <v>1264</v>
      </c>
      <c r="AE277" s="72"/>
      <c r="AF277" s="72" t="s">
        <v>132</v>
      </c>
      <c r="AG277" s="72" t="s">
        <v>133</v>
      </c>
    </row>
    <row r="278" ht="409.5" spans="1:33">
      <c r="A278" s="33">
        <v>57</v>
      </c>
      <c r="B278" s="33" t="s">
        <v>117</v>
      </c>
      <c r="C278" s="33" t="s">
        <v>118</v>
      </c>
      <c r="D278" s="33" t="s">
        <v>150</v>
      </c>
      <c r="E278" s="57" t="s">
        <v>157</v>
      </c>
      <c r="F278" s="94" t="s">
        <v>1366</v>
      </c>
      <c r="G278" s="33" t="s">
        <v>122</v>
      </c>
      <c r="H278" s="33" t="s">
        <v>123</v>
      </c>
      <c r="I278" s="33">
        <v>4</v>
      </c>
      <c r="J278" s="33">
        <v>15</v>
      </c>
      <c r="K278" s="33">
        <v>22</v>
      </c>
      <c r="L278" s="236">
        <v>45444</v>
      </c>
      <c r="M278" s="236">
        <v>45473</v>
      </c>
      <c r="N278" s="33" t="s">
        <v>124</v>
      </c>
      <c r="O278" s="33" t="s">
        <v>125</v>
      </c>
      <c r="P278" s="33" t="s">
        <v>1143</v>
      </c>
      <c r="Q278" s="29" t="s">
        <v>1367</v>
      </c>
      <c r="R278" s="33" t="s">
        <v>78</v>
      </c>
      <c r="S278" s="33">
        <v>26</v>
      </c>
      <c r="T278" s="65" t="s">
        <v>1368</v>
      </c>
      <c r="U278" s="65">
        <v>45306.4819444444</v>
      </c>
      <c r="V278" s="35"/>
      <c r="W278" s="35"/>
      <c r="X278" s="40"/>
      <c r="Y278" s="40"/>
      <c r="Z278" s="38"/>
      <c r="AA278" s="34" t="s">
        <v>1369</v>
      </c>
      <c r="AB278" s="34" t="s">
        <v>1366</v>
      </c>
      <c r="AC278" s="70" t="s">
        <v>1370</v>
      </c>
      <c r="AD278" s="70" t="s">
        <v>1361</v>
      </c>
      <c r="AE278" s="72"/>
      <c r="AF278" s="72" t="s">
        <v>132</v>
      </c>
      <c r="AG278" s="70" t="s">
        <v>133</v>
      </c>
    </row>
    <row r="279" ht="409.5" spans="1:33">
      <c r="A279" s="33">
        <v>58</v>
      </c>
      <c r="B279" s="33" t="s">
        <v>117</v>
      </c>
      <c r="C279" s="33" t="s">
        <v>118</v>
      </c>
      <c r="D279" s="33" t="s">
        <v>150</v>
      </c>
      <c r="E279" s="57" t="s">
        <v>797</v>
      </c>
      <c r="F279" s="94" t="s">
        <v>1371</v>
      </c>
      <c r="G279" s="33" t="s">
        <v>122</v>
      </c>
      <c r="H279" s="33" t="s">
        <v>123</v>
      </c>
      <c r="I279" s="33">
        <v>23</v>
      </c>
      <c r="J279" s="33">
        <v>77</v>
      </c>
      <c r="K279" s="33">
        <v>18</v>
      </c>
      <c r="L279" s="236">
        <v>45444</v>
      </c>
      <c r="M279" s="236">
        <v>45473</v>
      </c>
      <c r="N279" s="33" t="s">
        <v>124</v>
      </c>
      <c r="O279" s="33" t="s">
        <v>125</v>
      </c>
      <c r="P279" s="33" t="s">
        <v>1143</v>
      </c>
      <c r="Q279" s="29" t="s">
        <v>1175</v>
      </c>
      <c r="R279" s="33" t="s">
        <v>78</v>
      </c>
      <c r="S279" s="33">
        <v>41</v>
      </c>
      <c r="T279" s="65" t="s">
        <v>1372</v>
      </c>
      <c r="U279" s="65">
        <v>45320.5458333333</v>
      </c>
      <c r="V279" s="35"/>
      <c r="W279" s="35"/>
      <c r="X279" s="40"/>
      <c r="Y279" s="40"/>
      <c r="Z279" s="38"/>
      <c r="AA279" s="34" t="s">
        <v>1373</v>
      </c>
      <c r="AB279" s="34" t="s">
        <v>1371</v>
      </c>
      <c r="AC279" s="70" t="s">
        <v>1374</v>
      </c>
      <c r="AD279" s="70" t="s">
        <v>1375</v>
      </c>
      <c r="AE279" s="72"/>
      <c r="AF279" s="72" t="s">
        <v>132</v>
      </c>
      <c r="AG279" s="70" t="s">
        <v>133</v>
      </c>
    </row>
    <row r="280" ht="409.5" spans="1:33">
      <c r="A280" s="33">
        <v>59</v>
      </c>
      <c r="B280" s="33" t="s">
        <v>117</v>
      </c>
      <c r="C280" s="33" t="s">
        <v>118</v>
      </c>
      <c r="D280" s="33" t="s">
        <v>150</v>
      </c>
      <c r="E280" s="57" t="s">
        <v>797</v>
      </c>
      <c r="F280" s="94" t="s">
        <v>1371</v>
      </c>
      <c r="G280" s="33" t="s">
        <v>122</v>
      </c>
      <c r="H280" s="33" t="s">
        <v>123</v>
      </c>
      <c r="I280" s="33">
        <v>23</v>
      </c>
      <c r="J280" s="33">
        <v>77</v>
      </c>
      <c r="K280" s="33">
        <v>18</v>
      </c>
      <c r="L280" s="236">
        <v>45536</v>
      </c>
      <c r="M280" s="236">
        <v>45565</v>
      </c>
      <c r="N280" s="33" t="s">
        <v>124</v>
      </c>
      <c r="O280" s="33" t="s">
        <v>125</v>
      </c>
      <c r="P280" s="33" t="s">
        <v>1143</v>
      </c>
      <c r="Q280" s="29" t="s">
        <v>1175</v>
      </c>
      <c r="R280" s="33" t="s">
        <v>78</v>
      </c>
      <c r="S280" s="33">
        <v>41</v>
      </c>
      <c r="T280" s="307" t="s">
        <v>1376</v>
      </c>
      <c r="U280" s="308">
        <v>45320.5458333333</v>
      </c>
      <c r="V280" s="29"/>
      <c r="W280" s="29"/>
      <c r="X280" s="29"/>
      <c r="Y280" s="29"/>
      <c r="Z280" s="33"/>
      <c r="AA280" s="70" t="s">
        <v>1377</v>
      </c>
      <c r="AB280" s="72" t="s">
        <v>1371</v>
      </c>
      <c r="AC280" s="70" t="s">
        <v>1378</v>
      </c>
      <c r="AD280" s="70" t="s">
        <v>1379</v>
      </c>
      <c r="AE280" s="72"/>
      <c r="AF280" s="72" t="s">
        <v>132</v>
      </c>
      <c r="AG280" s="72" t="s">
        <v>133</v>
      </c>
    </row>
    <row r="281" ht="409.5" spans="1:33">
      <c r="A281" s="33">
        <v>60</v>
      </c>
      <c r="B281" s="33" t="s">
        <v>117</v>
      </c>
      <c r="C281" s="33" t="s">
        <v>118</v>
      </c>
      <c r="D281" s="33" t="s">
        <v>150</v>
      </c>
      <c r="E281" s="57" t="s">
        <v>797</v>
      </c>
      <c r="F281" s="94" t="s">
        <v>1380</v>
      </c>
      <c r="G281" s="33" t="s">
        <v>122</v>
      </c>
      <c r="H281" s="33" t="s">
        <v>123</v>
      </c>
      <c r="I281" s="33">
        <v>5</v>
      </c>
      <c r="J281" s="33">
        <v>30</v>
      </c>
      <c r="K281" s="33">
        <v>18</v>
      </c>
      <c r="L281" s="236">
        <v>45444</v>
      </c>
      <c r="M281" s="236">
        <v>45473</v>
      </c>
      <c r="N281" s="33" t="s">
        <v>124</v>
      </c>
      <c r="O281" s="33" t="s">
        <v>125</v>
      </c>
      <c r="P281" s="33" t="s">
        <v>1143</v>
      </c>
      <c r="Q281" s="29" t="s">
        <v>1175</v>
      </c>
      <c r="R281" s="33" t="s">
        <v>78</v>
      </c>
      <c r="S281" s="33">
        <v>23</v>
      </c>
      <c r="T281" s="65" t="s">
        <v>1381</v>
      </c>
      <c r="U281" s="65">
        <v>45294.4784722222</v>
      </c>
      <c r="V281" s="35"/>
      <c r="W281" s="35"/>
      <c r="X281" s="40"/>
      <c r="Y281" s="40"/>
      <c r="Z281" s="38"/>
      <c r="AA281" s="34" t="s">
        <v>1382</v>
      </c>
      <c r="AB281" s="34" t="s">
        <v>1380</v>
      </c>
      <c r="AC281" s="70" t="s">
        <v>1383</v>
      </c>
      <c r="AD281" s="70" t="s">
        <v>1384</v>
      </c>
      <c r="AE281" s="72"/>
      <c r="AF281" s="72" t="s">
        <v>132</v>
      </c>
      <c r="AG281" s="70" t="s">
        <v>133</v>
      </c>
    </row>
    <row r="282" ht="409.5" spans="1:33">
      <c r="A282" s="33">
        <v>61</v>
      </c>
      <c r="B282" s="33" t="s">
        <v>117</v>
      </c>
      <c r="C282" s="33" t="s">
        <v>118</v>
      </c>
      <c r="D282" s="33" t="s">
        <v>150</v>
      </c>
      <c r="E282" s="57" t="s">
        <v>797</v>
      </c>
      <c r="F282" s="94" t="s">
        <v>1380</v>
      </c>
      <c r="G282" s="33" t="s">
        <v>122</v>
      </c>
      <c r="H282" s="33" t="s">
        <v>123</v>
      </c>
      <c r="I282" s="33">
        <v>5</v>
      </c>
      <c r="J282" s="33">
        <v>30</v>
      </c>
      <c r="K282" s="33">
        <v>18</v>
      </c>
      <c r="L282" s="236">
        <v>45536</v>
      </c>
      <c r="M282" s="236">
        <v>45565</v>
      </c>
      <c r="N282" s="33" t="s">
        <v>124</v>
      </c>
      <c r="O282" s="33" t="s">
        <v>125</v>
      </c>
      <c r="P282" s="33" t="s">
        <v>1143</v>
      </c>
      <c r="Q282" s="29" t="s">
        <v>1175</v>
      </c>
      <c r="R282" s="33" t="s">
        <v>78</v>
      </c>
      <c r="S282" s="33">
        <v>23</v>
      </c>
      <c r="T282" s="307" t="s">
        <v>1385</v>
      </c>
      <c r="U282" s="308">
        <v>45294.4784722222</v>
      </c>
      <c r="V282" s="29"/>
      <c r="W282" s="29"/>
      <c r="X282" s="29"/>
      <c r="Y282" s="29"/>
      <c r="Z282" s="33"/>
      <c r="AA282" s="70" t="s">
        <v>1386</v>
      </c>
      <c r="AB282" s="72" t="s">
        <v>1380</v>
      </c>
      <c r="AC282" s="70" t="s">
        <v>1387</v>
      </c>
      <c r="AD282" s="70" t="s">
        <v>1388</v>
      </c>
      <c r="AE282" s="72"/>
      <c r="AF282" s="72" t="s">
        <v>132</v>
      </c>
      <c r="AG282" s="72" t="s">
        <v>133</v>
      </c>
    </row>
    <row r="283" ht="409.5" spans="1:33">
      <c r="A283" s="33">
        <v>62</v>
      </c>
      <c r="B283" s="33" t="s">
        <v>117</v>
      </c>
      <c r="C283" s="33" t="s">
        <v>118</v>
      </c>
      <c r="D283" s="33" t="s">
        <v>150</v>
      </c>
      <c r="E283" s="57" t="s">
        <v>157</v>
      </c>
      <c r="F283" s="94" t="s">
        <v>1389</v>
      </c>
      <c r="G283" s="33" t="s">
        <v>122</v>
      </c>
      <c r="H283" s="33" t="s">
        <v>123</v>
      </c>
      <c r="I283" s="33">
        <v>2</v>
      </c>
      <c r="J283" s="33">
        <v>9</v>
      </c>
      <c r="K283" s="33">
        <v>10</v>
      </c>
      <c r="L283" s="236">
        <v>45444</v>
      </c>
      <c r="M283" s="236">
        <v>45473</v>
      </c>
      <c r="N283" s="33" t="s">
        <v>124</v>
      </c>
      <c r="O283" s="33" t="s">
        <v>125</v>
      </c>
      <c r="P283" s="33" t="s">
        <v>1143</v>
      </c>
      <c r="Q283" s="29" t="s">
        <v>1367</v>
      </c>
      <c r="R283" s="33" t="s">
        <v>78</v>
      </c>
      <c r="S283" s="33">
        <v>12</v>
      </c>
      <c r="T283" s="65" t="s">
        <v>1390</v>
      </c>
      <c r="U283" s="65">
        <v>45317.5131944444</v>
      </c>
      <c r="V283" s="35"/>
      <c r="W283" s="35"/>
      <c r="X283" s="40"/>
      <c r="Y283" s="40"/>
      <c r="Z283" s="38"/>
      <c r="AA283" s="34" t="s">
        <v>1391</v>
      </c>
      <c r="AB283" s="34" t="s">
        <v>1389</v>
      </c>
      <c r="AC283" s="70" t="s">
        <v>1392</v>
      </c>
      <c r="AD283" s="70" t="s">
        <v>1361</v>
      </c>
      <c r="AE283" s="72"/>
      <c r="AF283" s="72" t="s">
        <v>132</v>
      </c>
      <c r="AG283" s="70" t="s">
        <v>133</v>
      </c>
    </row>
    <row r="284" ht="409.5" spans="1:33">
      <c r="A284" s="33">
        <v>63</v>
      </c>
      <c r="B284" s="33" t="s">
        <v>117</v>
      </c>
      <c r="C284" s="33" t="s">
        <v>118</v>
      </c>
      <c r="D284" s="33" t="s">
        <v>150</v>
      </c>
      <c r="E284" s="57" t="s">
        <v>247</v>
      </c>
      <c r="F284" s="94" t="s">
        <v>1393</v>
      </c>
      <c r="G284" s="33" t="s">
        <v>122</v>
      </c>
      <c r="H284" s="33" t="s">
        <v>123</v>
      </c>
      <c r="I284" s="33">
        <v>10</v>
      </c>
      <c r="J284" s="33">
        <v>45</v>
      </c>
      <c r="K284" s="33">
        <v>13</v>
      </c>
      <c r="L284" s="236">
        <v>45444</v>
      </c>
      <c r="M284" s="236">
        <v>45473</v>
      </c>
      <c r="N284" s="33" t="s">
        <v>124</v>
      </c>
      <c r="O284" s="33" t="s">
        <v>125</v>
      </c>
      <c r="P284" s="33" t="s">
        <v>1143</v>
      </c>
      <c r="Q284" s="29" t="s">
        <v>1367</v>
      </c>
      <c r="R284" s="33" t="s">
        <v>78</v>
      </c>
      <c r="S284" s="33">
        <v>23</v>
      </c>
      <c r="T284" s="65" t="s">
        <v>1394</v>
      </c>
      <c r="U284" s="65">
        <v>45317.5131944444</v>
      </c>
      <c r="V284" s="35"/>
      <c r="W284" s="35"/>
      <c r="X284" s="40"/>
      <c r="Y284" s="40"/>
      <c r="Z284" s="38"/>
      <c r="AA284" s="34" t="s">
        <v>1395</v>
      </c>
      <c r="AB284" s="34" t="s">
        <v>1393</v>
      </c>
      <c r="AC284" s="70" t="s">
        <v>1396</v>
      </c>
      <c r="AD284" s="70" t="s">
        <v>1397</v>
      </c>
      <c r="AE284" s="72"/>
      <c r="AF284" s="72" t="s">
        <v>132</v>
      </c>
      <c r="AG284" s="70" t="s">
        <v>133</v>
      </c>
    </row>
    <row r="285" ht="409.5" spans="1:33">
      <c r="A285" s="33">
        <v>64</v>
      </c>
      <c r="B285" s="33" t="s">
        <v>117</v>
      </c>
      <c r="C285" s="33" t="s">
        <v>118</v>
      </c>
      <c r="D285" s="33" t="s">
        <v>150</v>
      </c>
      <c r="E285" s="54" t="s">
        <v>157</v>
      </c>
      <c r="F285" s="94" t="s">
        <v>1398</v>
      </c>
      <c r="G285" s="33" t="s">
        <v>122</v>
      </c>
      <c r="H285" s="33" t="s">
        <v>123</v>
      </c>
      <c r="I285" s="33">
        <v>2</v>
      </c>
      <c r="J285" s="33">
        <v>7</v>
      </c>
      <c r="K285" s="33">
        <v>8</v>
      </c>
      <c r="L285" s="236">
        <v>45444</v>
      </c>
      <c r="M285" s="236">
        <v>45473</v>
      </c>
      <c r="N285" s="33" t="s">
        <v>124</v>
      </c>
      <c r="O285" s="33" t="s">
        <v>125</v>
      </c>
      <c r="P285" s="33" t="s">
        <v>1143</v>
      </c>
      <c r="Q285" s="29" t="s">
        <v>1399</v>
      </c>
      <c r="R285" s="33" t="s">
        <v>78</v>
      </c>
      <c r="S285" s="33">
        <v>10</v>
      </c>
      <c r="T285" s="65" t="s">
        <v>1400</v>
      </c>
      <c r="U285" s="65">
        <v>45332.7083333333</v>
      </c>
      <c r="V285" s="35"/>
      <c r="W285" s="35"/>
      <c r="X285" s="40"/>
      <c r="Y285" s="40"/>
      <c r="Z285" s="38"/>
      <c r="AA285" s="34" t="s">
        <v>1401</v>
      </c>
      <c r="AB285" s="34" t="s">
        <v>1398</v>
      </c>
      <c r="AC285" s="70" t="s">
        <v>1402</v>
      </c>
      <c r="AD285" s="70" t="s">
        <v>1403</v>
      </c>
      <c r="AE285" s="70"/>
      <c r="AF285" s="70" t="s">
        <v>132</v>
      </c>
      <c r="AG285" s="70" t="s">
        <v>170</v>
      </c>
    </row>
    <row r="286" ht="409.5" spans="1:33">
      <c r="A286" s="33">
        <v>65</v>
      </c>
      <c r="B286" s="33" t="s">
        <v>117</v>
      </c>
      <c r="C286" s="33" t="s">
        <v>118</v>
      </c>
      <c r="D286" s="33" t="s">
        <v>150</v>
      </c>
      <c r="E286" s="54" t="s">
        <v>157</v>
      </c>
      <c r="F286" s="94" t="s">
        <v>1398</v>
      </c>
      <c r="G286" s="33" t="s">
        <v>122</v>
      </c>
      <c r="H286" s="33" t="s">
        <v>123</v>
      </c>
      <c r="I286" s="33">
        <v>2</v>
      </c>
      <c r="J286" s="33">
        <v>7</v>
      </c>
      <c r="K286" s="33">
        <v>8</v>
      </c>
      <c r="L286" s="236">
        <v>45536</v>
      </c>
      <c r="M286" s="236">
        <v>45565</v>
      </c>
      <c r="N286" s="33" t="s">
        <v>124</v>
      </c>
      <c r="O286" s="33" t="s">
        <v>125</v>
      </c>
      <c r="P286" s="33" t="s">
        <v>1143</v>
      </c>
      <c r="Q286" s="29" t="s">
        <v>1399</v>
      </c>
      <c r="R286" s="33" t="s">
        <v>78</v>
      </c>
      <c r="S286" s="33">
        <v>10</v>
      </c>
      <c r="T286" s="307" t="s">
        <v>1400</v>
      </c>
      <c r="U286" s="308">
        <v>45332.7083333333</v>
      </c>
      <c r="V286" s="29"/>
      <c r="W286" s="29"/>
      <c r="X286" s="29"/>
      <c r="Y286" s="29"/>
      <c r="Z286" s="33"/>
      <c r="AA286" s="70" t="s">
        <v>1401</v>
      </c>
      <c r="AB286" s="72" t="s">
        <v>1398</v>
      </c>
      <c r="AC286" s="70" t="s">
        <v>1402</v>
      </c>
      <c r="AD286" s="70" t="s">
        <v>1403</v>
      </c>
      <c r="AE286" s="72"/>
      <c r="AF286" s="72" t="s">
        <v>132</v>
      </c>
      <c r="AG286" s="72" t="s">
        <v>170</v>
      </c>
    </row>
    <row r="287" ht="409.5" spans="1:33">
      <c r="A287" s="33">
        <v>66</v>
      </c>
      <c r="B287" s="33" t="s">
        <v>117</v>
      </c>
      <c r="C287" s="33" t="s">
        <v>118</v>
      </c>
      <c r="D287" s="33" t="s">
        <v>150</v>
      </c>
      <c r="E287" s="57" t="s">
        <v>412</v>
      </c>
      <c r="F287" s="94" t="s">
        <v>1404</v>
      </c>
      <c r="G287" s="33" t="s">
        <v>122</v>
      </c>
      <c r="H287" s="33" t="s">
        <v>123</v>
      </c>
      <c r="I287" s="33">
        <v>2</v>
      </c>
      <c r="J287" s="33">
        <v>7</v>
      </c>
      <c r="K287" s="33">
        <v>8</v>
      </c>
      <c r="L287" s="236">
        <v>45444</v>
      </c>
      <c r="M287" s="236">
        <v>45473</v>
      </c>
      <c r="N287" s="33" t="s">
        <v>124</v>
      </c>
      <c r="O287" s="33" t="s">
        <v>125</v>
      </c>
      <c r="P287" s="33" t="s">
        <v>1143</v>
      </c>
      <c r="Q287" s="29" t="s">
        <v>1399</v>
      </c>
      <c r="R287" s="33" t="s">
        <v>78</v>
      </c>
      <c r="S287" s="33">
        <v>10</v>
      </c>
      <c r="T287" s="65" t="s">
        <v>1405</v>
      </c>
      <c r="U287" s="65">
        <v>45306.4548611111</v>
      </c>
      <c r="V287" s="35"/>
      <c r="W287" s="35"/>
      <c r="X287" s="40"/>
      <c r="Y287" s="40"/>
      <c r="Z287" s="38"/>
      <c r="AA287" s="34" t="s">
        <v>1406</v>
      </c>
      <c r="AB287" s="34" t="s">
        <v>1404</v>
      </c>
      <c r="AC287" s="70" t="s">
        <v>1407</v>
      </c>
      <c r="AD287" s="70" t="s">
        <v>1408</v>
      </c>
      <c r="AE287" s="70"/>
      <c r="AF287" s="70" t="s">
        <v>132</v>
      </c>
      <c r="AG287" s="70" t="s">
        <v>133</v>
      </c>
    </row>
    <row r="288" ht="364.5" spans="1:33">
      <c r="A288" s="33">
        <v>67</v>
      </c>
      <c r="B288" s="33" t="s">
        <v>117</v>
      </c>
      <c r="C288" s="33" t="s">
        <v>118</v>
      </c>
      <c r="D288" s="33" t="s">
        <v>150</v>
      </c>
      <c r="E288" s="57" t="s">
        <v>412</v>
      </c>
      <c r="F288" s="94" t="s">
        <v>1404</v>
      </c>
      <c r="G288" s="33" t="s">
        <v>122</v>
      </c>
      <c r="H288" s="33" t="s">
        <v>123</v>
      </c>
      <c r="I288" s="33">
        <v>2</v>
      </c>
      <c r="J288" s="33">
        <v>7</v>
      </c>
      <c r="K288" s="33">
        <v>8</v>
      </c>
      <c r="L288" s="236">
        <v>45536</v>
      </c>
      <c r="M288" s="236">
        <v>45565</v>
      </c>
      <c r="N288" s="33" t="s">
        <v>124</v>
      </c>
      <c r="O288" s="33" t="s">
        <v>125</v>
      </c>
      <c r="P288" s="33" t="s">
        <v>1143</v>
      </c>
      <c r="Q288" s="29" t="s">
        <v>1399</v>
      </c>
      <c r="R288" s="33" t="s">
        <v>78</v>
      </c>
      <c r="S288" s="33">
        <v>10</v>
      </c>
      <c r="T288" s="307" t="s">
        <v>1409</v>
      </c>
      <c r="U288" s="308">
        <v>45481.6620717593</v>
      </c>
      <c r="V288" s="29"/>
      <c r="W288" s="29"/>
      <c r="X288" s="29"/>
      <c r="Y288" s="29"/>
      <c r="Z288" s="33"/>
      <c r="AA288" s="70" t="s">
        <v>1410</v>
      </c>
      <c r="AB288" s="72" t="s">
        <v>1404</v>
      </c>
      <c r="AC288" s="70" t="s">
        <v>1411</v>
      </c>
      <c r="AD288" s="70" t="s">
        <v>1408</v>
      </c>
      <c r="AE288" s="72"/>
      <c r="AF288" s="72" t="s">
        <v>132</v>
      </c>
      <c r="AG288" s="72" t="s">
        <v>138</v>
      </c>
    </row>
    <row r="289" ht="409.5" spans="1:33">
      <c r="A289" s="33">
        <v>68</v>
      </c>
      <c r="B289" s="33" t="s">
        <v>117</v>
      </c>
      <c r="C289" s="33" t="s">
        <v>118</v>
      </c>
      <c r="D289" s="33" t="s">
        <v>150</v>
      </c>
      <c r="E289" s="54" t="s">
        <v>412</v>
      </c>
      <c r="F289" s="94" t="s">
        <v>1412</v>
      </c>
      <c r="G289" s="33" t="s">
        <v>122</v>
      </c>
      <c r="H289" s="33" t="s">
        <v>123</v>
      </c>
      <c r="I289" s="33">
        <v>16</v>
      </c>
      <c r="J289" s="33">
        <v>69</v>
      </c>
      <c r="K289" s="33">
        <v>23</v>
      </c>
      <c r="L289" s="236">
        <v>45444</v>
      </c>
      <c r="M289" s="236">
        <v>45473</v>
      </c>
      <c r="N289" s="33" t="s">
        <v>124</v>
      </c>
      <c r="O289" s="33" t="s">
        <v>125</v>
      </c>
      <c r="P289" s="33" t="s">
        <v>1143</v>
      </c>
      <c r="Q289" s="29" t="s">
        <v>1367</v>
      </c>
      <c r="R289" s="33" t="s">
        <v>78</v>
      </c>
      <c r="S289" s="33">
        <v>39</v>
      </c>
      <c r="T289" s="65" t="s">
        <v>1413</v>
      </c>
      <c r="U289" s="65">
        <v>45317.5131944444</v>
      </c>
      <c r="V289" s="35"/>
      <c r="W289" s="35"/>
      <c r="X289" s="40"/>
      <c r="Y289" s="40"/>
      <c r="Z289" s="38"/>
      <c r="AA289" s="34" t="s">
        <v>1414</v>
      </c>
      <c r="AB289" s="34" t="s">
        <v>1412</v>
      </c>
      <c r="AC289" s="70" t="s">
        <v>1415</v>
      </c>
      <c r="AD289" s="70" t="s">
        <v>1416</v>
      </c>
      <c r="AE289" s="72"/>
      <c r="AF289" s="72" t="s">
        <v>132</v>
      </c>
      <c r="AG289" s="70" t="s">
        <v>133</v>
      </c>
    </row>
    <row r="290" ht="409.5" spans="1:33">
      <c r="A290" s="33">
        <v>69</v>
      </c>
      <c r="B290" s="33" t="s">
        <v>117</v>
      </c>
      <c r="C290" s="33" t="s">
        <v>118</v>
      </c>
      <c r="D290" s="33" t="s">
        <v>150</v>
      </c>
      <c r="E290" s="54" t="s">
        <v>412</v>
      </c>
      <c r="F290" s="94" t="s">
        <v>1417</v>
      </c>
      <c r="G290" s="33" t="s">
        <v>122</v>
      </c>
      <c r="H290" s="33" t="s">
        <v>123</v>
      </c>
      <c r="I290" s="33">
        <v>0</v>
      </c>
      <c r="J290" s="33">
        <v>0</v>
      </c>
      <c r="K290" s="33">
        <v>1</v>
      </c>
      <c r="L290" s="236">
        <v>45444</v>
      </c>
      <c r="M290" s="236">
        <v>45473</v>
      </c>
      <c r="N290" s="33" t="s">
        <v>124</v>
      </c>
      <c r="O290" s="33" t="s">
        <v>125</v>
      </c>
      <c r="P290" s="33" t="s">
        <v>1143</v>
      </c>
      <c r="Q290" s="29" t="s">
        <v>1367</v>
      </c>
      <c r="R290" s="33" t="s">
        <v>78</v>
      </c>
      <c r="S290" s="33">
        <v>1</v>
      </c>
      <c r="T290" s="65" t="s">
        <v>1418</v>
      </c>
      <c r="U290" s="65">
        <v>45350.6583333333</v>
      </c>
      <c r="V290" s="35"/>
      <c r="W290" s="35"/>
      <c r="X290" s="40"/>
      <c r="Y290" s="40"/>
      <c r="Z290" s="38"/>
      <c r="AA290" s="34" t="s">
        <v>1419</v>
      </c>
      <c r="AB290" s="34" t="s">
        <v>1417</v>
      </c>
      <c r="AC290" s="70" t="s">
        <v>1420</v>
      </c>
      <c r="AD290" s="70" t="s">
        <v>1421</v>
      </c>
      <c r="AE290" s="72"/>
      <c r="AF290" s="72" t="s">
        <v>132</v>
      </c>
      <c r="AG290" s="70" t="s">
        <v>170</v>
      </c>
    </row>
    <row r="291" ht="409.5" spans="1:33">
      <c r="A291" s="33">
        <v>70</v>
      </c>
      <c r="B291" s="33" t="s">
        <v>117</v>
      </c>
      <c r="C291" s="33" t="s">
        <v>118</v>
      </c>
      <c r="D291" s="33" t="s">
        <v>150</v>
      </c>
      <c r="E291" s="54" t="s">
        <v>412</v>
      </c>
      <c r="F291" s="94" t="s">
        <v>1422</v>
      </c>
      <c r="G291" s="33" t="s">
        <v>122</v>
      </c>
      <c r="H291" s="33" t="s">
        <v>123</v>
      </c>
      <c r="I291" s="33">
        <v>0</v>
      </c>
      <c r="J291" s="33">
        <v>0</v>
      </c>
      <c r="K291" s="33">
        <v>1</v>
      </c>
      <c r="L291" s="236">
        <v>45444</v>
      </c>
      <c r="M291" s="236">
        <v>45473</v>
      </c>
      <c r="N291" s="33" t="s">
        <v>124</v>
      </c>
      <c r="O291" s="33" t="s">
        <v>125</v>
      </c>
      <c r="P291" s="33" t="s">
        <v>1143</v>
      </c>
      <c r="Q291" s="29" t="s">
        <v>1225</v>
      </c>
      <c r="R291" s="33" t="s">
        <v>78</v>
      </c>
      <c r="S291" s="33">
        <v>1</v>
      </c>
      <c r="T291" s="65" t="s">
        <v>1423</v>
      </c>
      <c r="U291" s="65">
        <v>45382.7291666667</v>
      </c>
      <c r="V291" s="35"/>
      <c r="W291" s="35"/>
      <c r="X291" s="40"/>
      <c r="Y291" s="40"/>
      <c r="Z291" s="38"/>
      <c r="AA291" s="34" t="s">
        <v>1424</v>
      </c>
      <c r="AB291" s="34" t="s">
        <v>1422</v>
      </c>
      <c r="AC291" s="70" t="s">
        <v>1425</v>
      </c>
      <c r="AD291" s="70" t="s">
        <v>1234</v>
      </c>
      <c r="AE291" s="72"/>
      <c r="AF291" s="72" t="s">
        <v>132</v>
      </c>
      <c r="AG291" s="70" t="s">
        <v>163</v>
      </c>
    </row>
    <row r="292" ht="409.5" spans="1:33">
      <c r="A292" s="33">
        <v>72</v>
      </c>
      <c r="B292" s="33" t="s">
        <v>117</v>
      </c>
      <c r="C292" s="33" t="s">
        <v>118</v>
      </c>
      <c r="D292" s="33" t="s">
        <v>150</v>
      </c>
      <c r="E292" s="54" t="s">
        <v>412</v>
      </c>
      <c r="F292" s="94" t="s">
        <v>1426</v>
      </c>
      <c r="G292" s="33" t="s">
        <v>122</v>
      </c>
      <c r="H292" s="33" t="s">
        <v>123</v>
      </c>
      <c r="I292" s="33">
        <v>0</v>
      </c>
      <c r="J292" s="33">
        <v>0</v>
      </c>
      <c r="K292" s="33">
        <v>1</v>
      </c>
      <c r="L292" s="236">
        <v>45444</v>
      </c>
      <c r="M292" s="236">
        <v>45473</v>
      </c>
      <c r="N292" s="33" t="s">
        <v>124</v>
      </c>
      <c r="O292" s="33" t="s">
        <v>125</v>
      </c>
      <c r="P292" s="33" t="s">
        <v>1143</v>
      </c>
      <c r="Q292" s="29" t="s">
        <v>1225</v>
      </c>
      <c r="R292" s="33" t="s">
        <v>78</v>
      </c>
      <c r="S292" s="33">
        <v>1</v>
      </c>
      <c r="T292" s="65" t="s">
        <v>1427</v>
      </c>
      <c r="U292" s="65">
        <v>45382.7291666667</v>
      </c>
      <c r="V292" s="35"/>
      <c r="W292" s="35"/>
      <c r="X292" s="40"/>
      <c r="Y292" s="40"/>
      <c r="Z292" s="38"/>
      <c r="AA292" s="34" t="s">
        <v>1428</v>
      </c>
      <c r="AB292" s="34" t="s">
        <v>1426</v>
      </c>
      <c r="AC292" s="70" t="s">
        <v>1429</v>
      </c>
      <c r="AD292" s="70" t="s">
        <v>1234</v>
      </c>
      <c r="AE292" s="72"/>
      <c r="AF292" s="72" t="s">
        <v>132</v>
      </c>
      <c r="AG292" s="70" t="s">
        <v>163</v>
      </c>
    </row>
    <row r="293" ht="409.5" spans="1:33">
      <c r="A293" s="33">
        <v>73</v>
      </c>
      <c r="B293" s="33" t="s">
        <v>117</v>
      </c>
      <c r="C293" s="33" t="s">
        <v>118</v>
      </c>
      <c r="D293" s="33" t="s">
        <v>363</v>
      </c>
      <c r="E293" s="57" t="s">
        <v>455</v>
      </c>
      <c r="F293" s="94" t="s">
        <v>1430</v>
      </c>
      <c r="G293" s="33" t="s">
        <v>122</v>
      </c>
      <c r="H293" s="33" t="s">
        <v>123</v>
      </c>
      <c r="I293" s="33">
        <v>22</v>
      </c>
      <c r="J293" s="33">
        <v>99</v>
      </c>
      <c r="K293" s="33">
        <v>25</v>
      </c>
      <c r="L293" s="236">
        <v>45444</v>
      </c>
      <c r="M293" s="236">
        <v>45473</v>
      </c>
      <c r="N293" s="33" t="s">
        <v>124</v>
      </c>
      <c r="O293" s="33" t="s">
        <v>125</v>
      </c>
      <c r="P293" s="33" t="s">
        <v>1143</v>
      </c>
      <c r="Q293" s="29" t="s">
        <v>1308</v>
      </c>
      <c r="R293" s="33" t="s">
        <v>78</v>
      </c>
      <c r="S293" s="33">
        <v>47</v>
      </c>
      <c r="T293" s="65" t="s">
        <v>1431</v>
      </c>
      <c r="U293" s="65">
        <v>45294.4583333333</v>
      </c>
      <c r="V293" s="35"/>
      <c r="W293" s="35"/>
      <c r="X293" s="40"/>
      <c r="Y293" s="40"/>
      <c r="Z293" s="38"/>
      <c r="AA293" s="34" t="s">
        <v>1432</v>
      </c>
      <c r="AB293" s="34" t="s">
        <v>1430</v>
      </c>
      <c r="AC293" s="70" t="s">
        <v>1433</v>
      </c>
      <c r="AD293" s="70" t="s">
        <v>1434</v>
      </c>
      <c r="AE293" s="72"/>
      <c r="AF293" s="72" t="s">
        <v>132</v>
      </c>
      <c r="AG293" s="70" t="s">
        <v>133</v>
      </c>
    </row>
    <row r="294" ht="409.5" spans="1:33">
      <c r="A294" s="33">
        <v>74</v>
      </c>
      <c r="B294" s="33" t="s">
        <v>117</v>
      </c>
      <c r="C294" s="33" t="s">
        <v>118</v>
      </c>
      <c r="D294" s="33" t="s">
        <v>363</v>
      </c>
      <c r="E294" s="57" t="s">
        <v>455</v>
      </c>
      <c r="F294" s="94" t="s">
        <v>1435</v>
      </c>
      <c r="G294" s="33" t="s">
        <v>122</v>
      </c>
      <c r="H294" s="33" t="s">
        <v>123</v>
      </c>
      <c r="I294" s="33">
        <v>22</v>
      </c>
      <c r="J294" s="33">
        <v>99</v>
      </c>
      <c r="K294" s="33">
        <v>25</v>
      </c>
      <c r="L294" s="236">
        <v>45444</v>
      </c>
      <c r="M294" s="236">
        <v>45473</v>
      </c>
      <c r="N294" s="33" t="s">
        <v>124</v>
      </c>
      <c r="O294" s="33" t="s">
        <v>125</v>
      </c>
      <c r="P294" s="33" t="s">
        <v>1143</v>
      </c>
      <c r="Q294" s="29" t="s">
        <v>1308</v>
      </c>
      <c r="R294" s="33" t="s">
        <v>78</v>
      </c>
      <c r="S294" s="33">
        <v>47</v>
      </c>
      <c r="T294" s="65" t="s">
        <v>1436</v>
      </c>
      <c r="U294" s="65">
        <v>45301.4868055556</v>
      </c>
      <c r="V294" s="35"/>
      <c r="W294" s="35"/>
      <c r="X294" s="40"/>
      <c r="Y294" s="40"/>
      <c r="Z294" s="38"/>
      <c r="AA294" s="34" t="s">
        <v>1437</v>
      </c>
      <c r="AB294" s="34" t="s">
        <v>1435</v>
      </c>
      <c r="AC294" s="70" t="s">
        <v>1438</v>
      </c>
      <c r="AD294" s="70" t="s">
        <v>1439</v>
      </c>
      <c r="AE294" s="72"/>
      <c r="AF294" s="72" t="s">
        <v>132</v>
      </c>
      <c r="AG294" s="70" t="s">
        <v>133</v>
      </c>
    </row>
    <row r="295" ht="409.5" spans="1:33">
      <c r="A295" s="33">
        <v>73</v>
      </c>
      <c r="B295" s="33" t="s">
        <v>117</v>
      </c>
      <c r="C295" s="33" t="s">
        <v>118</v>
      </c>
      <c r="D295" s="33" t="s">
        <v>363</v>
      </c>
      <c r="E295" s="57" t="s">
        <v>455</v>
      </c>
      <c r="F295" s="94" t="s">
        <v>1430</v>
      </c>
      <c r="G295" s="33" t="s">
        <v>122</v>
      </c>
      <c r="H295" s="33" t="s">
        <v>123</v>
      </c>
      <c r="I295" s="33">
        <v>22</v>
      </c>
      <c r="J295" s="33">
        <v>99</v>
      </c>
      <c r="K295" s="33">
        <v>25</v>
      </c>
      <c r="L295" s="236">
        <v>45536</v>
      </c>
      <c r="M295" s="236">
        <v>45565</v>
      </c>
      <c r="N295" s="33" t="s">
        <v>124</v>
      </c>
      <c r="O295" s="33" t="s">
        <v>125</v>
      </c>
      <c r="P295" s="33" t="s">
        <v>1143</v>
      </c>
      <c r="Q295" s="29" t="s">
        <v>1308</v>
      </c>
      <c r="R295" s="33" t="s">
        <v>78</v>
      </c>
      <c r="S295" s="33">
        <v>47</v>
      </c>
      <c r="T295" s="307" t="s">
        <v>1440</v>
      </c>
      <c r="U295" s="308">
        <v>45294.4583333333</v>
      </c>
      <c r="V295" s="29"/>
      <c r="W295" s="29"/>
      <c r="X295" s="29"/>
      <c r="Y295" s="29"/>
      <c r="Z295" s="33"/>
      <c r="AA295" s="70" t="s">
        <v>1441</v>
      </c>
      <c r="AB295" s="72" t="s">
        <v>1430</v>
      </c>
      <c r="AC295" s="70" t="s">
        <v>1442</v>
      </c>
      <c r="AD295" s="70" t="s">
        <v>1443</v>
      </c>
      <c r="AE295" s="72"/>
      <c r="AF295" s="72" t="s">
        <v>132</v>
      </c>
      <c r="AG295" s="72" t="s">
        <v>133</v>
      </c>
    </row>
    <row r="296" ht="409.5" spans="1:33">
      <c r="A296" s="33">
        <v>74</v>
      </c>
      <c r="B296" s="33" t="s">
        <v>117</v>
      </c>
      <c r="C296" s="33" t="s">
        <v>118</v>
      </c>
      <c r="D296" s="33" t="s">
        <v>363</v>
      </c>
      <c r="E296" s="57" t="s">
        <v>455</v>
      </c>
      <c r="F296" s="94" t="s">
        <v>1435</v>
      </c>
      <c r="G296" s="33" t="s">
        <v>122</v>
      </c>
      <c r="H296" s="33" t="s">
        <v>123</v>
      </c>
      <c r="I296" s="33">
        <v>22</v>
      </c>
      <c r="J296" s="33">
        <v>99</v>
      </c>
      <c r="K296" s="33">
        <v>25</v>
      </c>
      <c r="L296" s="236">
        <v>45536</v>
      </c>
      <c r="M296" s="236">
        <v>45565</v>
      </c>
      <c r="N296" s="33" t="s">
        <v>124</v>
      </c>
      <c r="O296" s="33" t="s">
        <v>125</v>
      </c>
      <c r="P296" s="33" t="s">
        <v>1143</v>
      </c>
      <c r="Q296" s="29" t="s">
        <v>1308</v>
      </c>
      <c r="R296" s="33" t="s">
        <v>78</v>
      </c>
      <c r="S296" s="33">
        <v>47</v>
      </c>
      <c r="T296" s="307" t="s">
        <v>1444</v>
      </c>
      <c r="U296" s="308">
        <v>45301.4868055556</v>
      </c>
      <c r="V296" s="29"/>
      <c r="W296" s="29"/>
      <c r="X296" s="29"/>
      <c r="Y296" s="29"/>
      <c r="Z296" s="33"/>
      <c r="AA296" s="70" t="s">
        <v>1445</v>
      </c>
      <c r="AB296" s="72" t="s">
        <v>1435</v>
      </c>
      <c r="AC296" s="70" t="s">
        <v>1446</v>
      </c>
      <c r="AD296" s="70" t="s">
        <v>1447</v>
      </c>
      <c r="AE296" s="72"/>
      <c r="AF296" s="72" t="s">
        <v>132</v>
      </c>
      <c r="AG296" s="72" t="s">
        <v>133</v>
      </c>
    </row>
    <row r="297" ht="409.5" spans="1:33">
      <c r="A297" s="33">
        <v>75</v>
      </c>
      <c r="B297" s="33" t="s">
        <v>117</v>
      </c>
      <c r="C297" s="33" t="s">
        <v>118</v>
      </c>
      <c r="D297" s="33" t="s">
        <v>150</v>
      </c>
      <c r="E297" s="57" t="s">
        <v>797</v>
      </c>
      <c r="F297" s="94" t="s">
        <v>1448</v>
      </c>
      <c r="G297" s="33" t="s">
        <v>122</v>
      </c>
      <c r="H297" s="33" t="s">
        <v>123</v>
      </c>
      <c r="I297" s="33">
        <v>2</v>
      </c>
      <c r="J297" s="33">
        <v>4</v>
      </c>
      <c r="K297" s="33">
        <v>8</v>
      </c>
      <c r="L297" s="236">
        <v>45444</v>
      </c>
      <c r="M297" s="236">
        <v>45473</v>
      </c>
      <c r="N297" s="33" t="s">
        <v>124</v>
      </c>
      <c r="O297" s="33" t="s">
        <v>125</v>
      </c>
      <c r="P297" s="33" t="s">
        <v>1143</v>
      </c>
      <c r="Q297" s="29" t="s">
        <v>1322</v>
      </c>
      <c r="R297" s="33" t="s">
        <v>78</v>
      </c>
      <c r="S297" s="33">
        <v>10</v>
      </c>
      <c r="T297" s="65" t="s">
        <v>1449</v>
      </c>
      <c r="U297" s="65">
        <v>45359.6333333333</v>
      </c>
      <c r="V297" s="35"/>
      <c r="W297" s="35"/>
      <c r="X297" s="40"/>
      <c r="Y297" s="40"/>
      <c r="Z297" s="38"/>
      <c r="AA297" s="34" t="s">
        <v>1450</v>
      </c>
      <c r="AB297" s="34" t="s">
        <v>1448</v>
      </c>
      <c r="AC297" s="70" t="s">
        <v>1451</v>
      </c>
      <c r="AD297" s="70" t="s">
        <v>1452</v>
      </c>
      <c r="AE297" s="72"/>
      <c r="AF297" s="72" t="s">
        <v>132</v>
      </c>
      <c r="AG297" s="70" t="s">
        <v>163</v>
      </c>
    </row>
    <row r="298" ht="409.5" spans="1:33">
      <c r="A298" s="33">
        <v>75</v>
      </c>
      <c r="B298" s="33" t="s">
        <v>117</v>
      </c>
      <c r="C298" s="33" t="s">
        <v>118</v>
      </c>
      <c r="D298" s="33" t="s">
        <v>150</v>
      </c>
      <c r="E298" s="57" t="s">
        <v>797</v>
      </c>
      <c r="F298" s="94" t="s">
        <v>1448</v>
      </c>
      <c r="G298" s="33" t="s">
        <v>122</v>
      </c>
      <c r="H298" s="33" t="s">
        <v>123</v>
      </c>
      <c r="I298" s="33">
        <v>2</v>
      </c>
      <c r="J298" s="33">
        <v>4</v>
      </c>
      <c r="K298" s="33">
        <v>8</v>
      </c>
      <c r="L298" s="236">
        <v>45536</v>
      </c>
      <c r="M298" s="236">
        <v>45565</v>
      </c>
      <c r="N298" s="33" t="s">
        <v>124</v>
      </c>
      <c r="O298" s="33" t="s">
        <v>125</v>
      </c>
      <c r="P298" s="33" t="s">
        <v>1143</v>
      </c>
      <c r="Q298" s="29" t="s">
        <v>1322</v>
      </c>
      <c r="R298" s="33" t="s">
        <v>78</v>
      </c>
      <c r="S298" s="33">
        <v>10</v>
      </c>
      <c r="T298" s="307" t="s">
        <v>1453</v>
      </c>
      <c r="U298" s="308">
        <v>45359.6333333333</v>
      </c>
      <c r="V298" s="29"/>
      <c r="W298" s="29"/>
      <c r="X298" s="29"/>
      <c r="Y298" s="29"/>
      <c r="Z298" s="33"/>
      <c r="AA298" s="70" t="s">
        <v>1454</v>
      </c>
      <c r="AB298" s="72" t="s">
        <v>1448</v>
      </c>
      <c r="AC298" s="70" t="s">
        <v>1455</v>
      </c>
      <c r="AD298" s="70" t="s">
        <v>1456</v>
      </c>
      <c r="AE298" s="72"/>
      <c r="AF298" s="72" t="s">
        <v>132</v>
      </c>
      <c r="AG298" s="72" t="s">
        <v>163</v>
      </c>
    </row>
    <row r="299" ht="409.5" spans="1:33">
      <c r="A299" s="33">
        <v>76</v>
      </c>
      <c r="B299" s="33" t="s">
        <v>117</v>
      </c>
      <c r="C299" s="33" t="s">
        <v>118</v>
      </c>
      <c r="D299" s="33" t="s">
        <v>150</v>
      </c>
      <c r="E299" s="57" t="s">
        <v>247</v>
      </c>
      <c r="F299" s="94" t="s">
        <v>1457</v>
      </c>
      <c r="G299" s="33" t="s">
        <v>122</v>
      </c>
      <c r="H299" s="33" t="s">
        <v>123</v>
      </c>
      <c r="I299" s="33">
        <v>3</v>
      </c>
      <c r="J299" s="33">
        <v>9</v>
      </c>
      <c r="K299" s="33">
        <v>11</v>
      </c>
      <c r="L299" s="236">
        <v>45444</v>
      </c>
      <c r="M299" s="236">
        <v>45473</v>
      </c>
      <c r="N299" s="33" t="s">
        <v>124</v>
      </c>
      <c r="O299" s="33" t="s">
        <v>125</v>
      </c>
      <c r="P299" s="33" t="s">
        <v>1143</v>
      </c>
      <c r="Q299" s="29" t="s">
        <v>1204</v>
      </c>
      <c r="R299" s="33" t="s">
        <v>78</v>
      </c>
      <c r="S299" s="33">
        <v>14</v>
      </c>
      <c r="T299" s="65" t="s">
        <v>1458</v>
      </c>
      <c r="U299" s="65">
        <v>45313.5277777778</v>
      </c>
      <c r="V299" s="35"/>
      <c r="W299" s="35"/>
      <c r="X299" s="40"/>
      <c r="Y299" s="40"/>
      <c r="Z299" s="38"/>
      <c r="AA299" s="34" t="s">
        <v>1459</v>
      </c>
      <c r="AB299" s="34" t="s">
        <v>1457</v>
      </c>
      <c r="AC299" s="70" t="s">
        <v>1460</v>
      </c>
      <c r="AD299" s="70" t="s">
        <v>1274</v>
      </c>
      <c r="AE299" s="72"/>
      <c r="AF299" s="72" t="s">
        <v>132</v>
      </c>
      <c r="AG299" s="70" t="s">
        <v>133</v>
      </c>
    </row>
    <row r="300" ht="409.5" spans="1:33">
      <c r="A300" s="33">
        <v>581</v>
      </c>
      <c r="B300" s="33" t="s">
        <v>117</v>
      </c>
      <c r="C300" s="33" t="s">
        <v>118</v>
      </c>
      <c r="D300" s="33" t="s">
        <v>363</v>
      </c>
      <c r="E300" s="54" t="s">
        <v>120</v>
      </c>
      <c r="F300" s="94" t="s">
        <v>1461</v>
      </c>
      <c r="G300" s="33" t="s">
        <v>122</v>
      </c>
      <c r="H300" s="33" t="s">
        <v>123</v>
      </c>
      <c r="I300" s="33">
        <v>8</v>
      </c>
      <c r="J300" s="33">
        <v>45</v>
      </c>
      <c r="K300" s="33">
        <v>22</v>
      </c>
      <c r="L300" s="236">
        <v>45413</v>
      </c>
      <c r="M300" s="236">
        <v>45413</v>
      </c>
      <c r="N300" s="33" t="s">
        <v>124</v>
      </c>
      <c r="O300" s="48" t="s">
        <v>125</v>
      </c>
      <c r="P300" s="29" t="s">
        <v>1143</v>
      </c>
      <c r="Q300" s="29" t="s">
        <v>1462</v>
      </c>
      <c r="R300" s="29" t="s">
        <v>78</v>
      </c>
      <c r="S300" s="33">
        <v>35</v>
      </c>
      <c r="T300" s="65" t="s">
        <v>1463</v>
      </c>
      <c r="U300" s="65">
        <v>45441.3630092593</v>
      </c>
      <c r="V300" s="35"/>
      <c r="W300" s="35"/>
      <c r="X300" s="40"/>
      <c r="Y300" s="40"/>
      <c r="Z300" s="38"/>
      <c r="AA300" s="34" t="s">
        <v>1464</v>
      </c>
      <c r="AB300" s="34" t="s">
        <v>1461</v>
      </c>
      <c r="AC300" s="70" t="s">
        <v>1465</v>
      </c>
      <c r="AD300" s="70" t="s">
        <v>1466</v>
      </c>
      <c r="AE300" s="72"/>
      <c r="AF300" s="72" t="s">
        <v>132</v>
      </c>
      <c r="AG300" s="70" t="s">
        <v>144</v>
      </c>
    </row>
    <row r="301" ht="409.5" spans="1:33">
      <c r="A301" s="33">
        <v>582</v>
      </c>
      <c r="B301" s="33" t="s">
        <v>117</v>
      </c>
      <c r="C301" s="33" t="s">
        <v>118</v>
      </c>
      <c r="D301" s="33" t="s">
        <v>363</v>
      </c>
      <c r="E301" s="54" t="s">
        <v>120</v>
      </c>
      <c r="F301" s="94" t="s">
        <v>1461</v>
      </c>
      <c r="G301" s="33" t="s">
        <v>122</v>
      </c>
      <c r="H301" s="33" t="s">
        <v>123</v>
      </c>
      <c r="I301" s="33">
        <v>8</v>
      </c>
      <c r="J301" s="33">
        <v>45</v>
      </c>
      <c r="K301" s="33">
        <v>22</v>
      </c>
      <c r="L301" s="236">
        <v>45597</v>
      </c>
      <c r="M301" s="236">
        <v>45597</v>
      </c>
      <c r="N301" s="33" t="s">
        <v>124</v>
      </c>
      <c r="O301" s="48" t="s">
        <v>125</v>
      </c>
      <c r="P301" s="29" t="s">
        <v>1143</v>
      </c>
      <c r="Q301" s="29" t="s">
        <v>1462</v>
      </c>
      <c r="R301" s="29" t="s">
        <v>78</v>
      </c>
      <c r="S301" s="33">
        <v>35</v>
      </c>
      <c r="T301" s="320" t="s">
        <v>1467</v>
      </c>
      <c r="U301" s="290">
        <v>45564.762025463</v>
      </c>
      <c r="V301" s="35"/>
      <c r="W301" s="35"/>
      <c r="X301" s="40"/>
      <c r="Y301" s="40"/>
      <c r="Z301" s="27"/>
      <c r="AA301" s="70" t="s">
        <v>1468</v>
      </c>
      <c r="AB301" s="72" t="s">
        <v>1461</v>
      </c>
      <c r="AC301" s="70" t="s">
        <v>1469</v>
      </c>
      <c r="AD301" s="70" t="s">
        <v>1470</v>
      </c>
      <c r="AE301" s="72"/>
      <c r="AF301" s="72" t="s">
        <v>132</v>
      </c>
      <c r="AG301" s="72" t="s">
        <v>149</v>
      </c>
    </row>
    <row r="302" ht="409.5" spans="1:33">
      <c r="A302" s="33">
        <v>619</v>
      </c>
      <c r="B302" s="33" t="s">
        <v>117</v>
      </c>
      <c r="C302" s="33" t="s">
        <v>118</v>
      </c>
      <c r="D302" s="33" t="s">
        <v>363</v>
      </c>
      <c r="E302" s="54" t="s">
        <v>120</v>
      </c>
      <c r="F302" s="94" t="s">
        <v>1471</v>
      </c>
      <c r="G302" s="33" t="s">
        <v>122</v>
      </c>
      <c r="H302" s="33" t="s">
        <v>123</v>
      </c>
      <c r="I302" s="33">
        <v>9</v>
      </c>
      <c r="J302" s="33">
        <v>51</v>
      </c>
      <c r="K302" s="33">
        <v>22</v>
      </c>
      <c r="L302" s="236">
        <v>45413</v>
      </c>
      <c r="M302" s="236">
        <v>45413</v>
      </c>
      <c r="N302" s="33" t="s">
        <v>124</v>
      </c>
      <c r="O302" s="48" t="s">
        <v>125</v>
      </c>
      <c r="P302" s="29" t="s">
        <v>1143</v>
      </c>
      <c r="Q302" s="29" t="s">
        <v>1462</v>
      </c>
      <c r="R302" s="29" t="s">
        <v>78</v>
      </c>
      <c r="S302" s="33">
        <v>35</v>
      </c>
      <c r="T302" s="65" t="s">
        <v>1472</v>
      </c>
      <c r="U302" s="65">
        <v>45301.5208333333</v>
      </c>
      <c r="V302" s="35"/>
      <c r="W302" s="35"/>
      <c r="X302" s="40"/>
      <c r="Y302" s="40"/>
      <c r="Z302" s="38"/>
      <c r="AA302" s="34" t="s">
        <v>1473</v>
      </c>
      <c r="AB302" s="34" t="s">
        <v>1471</v>
      </c>
      <c r="AC302" s="70" t="s">
        <v>1474</v>
      </c>
      <c r="AD302" s="70" t="s">
        <v>1475</v>
      </c>
      <c r="AE302" s="72"/>
      <c r="AF302" s="72" t="s">
        <v>132</v>
      </c>
      <c r="AG302" s="70" t="s">
        <v>133</v>
      </c>
    </row>
    <row r="303" ht="409.5" spans="1:33">
      <c r="A303" s="33">
        <v>620</v>
      </c>
      <c r="B303" s="33" t="s">
        <v>117</v>
      </c>
      <c r="C303" s="33" t="s">
        <v>118</v>
      </c>
      <c r="D303" s="33" t="s">
        <v>363</v>
      </c>
      <c r="E303" s="54" t="s">
        <v>120</v>
      </c>
      <c r="F303" s="94" t="s">
        <v>1471</v>
      </c>
      <c r="G303" s="33" t="s">
        <v>122</v>
      </c>
      <c r="H303" s="33" t="s">
        <v>123</v>
      </c>
      <c r="I303" s="33">
        <v>9</v>
      </c>
      <c r="J303" s="33">
        <v>51</v>
      </c>
      <c r="K303" s="33">
        <v>22</v>
      </c>
      <c r="L303" s="236">
        <v>45597</v>
      </c>
      <c r="M303" s="236">
        <v>45597</v>
      </c>
      <c r="N303" s="33" t="s">
        <v>124</v>
      </c>
      <c r="O303" s="48" t="s">
        <v>125</v>
      </c>
      <c r="P303" s="29" t="s">
        <v>1143</v>
      </c>
      <c r="Q303" s="29" t="s">
        <v>1462</v>
      </c>
      <c r="R303" s="29" t="s">
        <v>78</v>
      </c>
      <c r="S303" s="33">
        <v>35</v>
      </c>
      <c r="T303" s="307" t="s">
        <v>1476</v>
      </c>
      <c r="U303" s="308">
        <v>45489.6909722222</v>
      </c>
      <c r="V303" s="29"/>
      <c r="W303" s="29"/>
      <c r="X303" s="29"/>
      <c r="Y303" s="29"/>
      <c r="Z303" s="33"/>
      <c r="AA303" s="70" t="s">
        <v>1477</v>
      </c>
      <c r="AB303" s="72" t="s">
        <v>1471</v>
      </c>
      <c r="AC303" s="70" t="s">
        <v>1478</v>
      </c>
      <c r="AD303" s="70" t="s">
        <v>1479</v>
      </c>
      <c r="AE303" s="72"/>
      <c r="AF303" s="72" t="s">
        <v>132</v>
      </c>
      <c r="AG303" s="72" t="s">
        <v>138</v>
      </c>
    </row>
    <row r="304" ht="409.5" spans="1:33">
      <c r="A304" s="33">
        <v>657</v>
      </c>
      <c r="B304" s="33" t="s">
        <v>117</v>
      </c>
      <c r="C304" s="33" t="s">
        <v>118</v>
      </c>
      <c r="D304" s="33" t="s">
        <v>363</v>
      </c>
      <c r="E304" s="54" t="s">
        <v>157</v>
      </c>
      <c r="F304" s="94" t="s">
        <v>1480</v>
      </c>
      <c r="G304" s="33" t="s">
        <v>122</v>
      </c>
      <c r="H304" s="33" t="s">
        <v>123</v>
      </c>
      <c r="I304" s="33">
        <v>20</v>
      </c>
      <c r="J304" s="33">
        <v>127</v>
      </c>
      <c r="K304" s="33">
        <v>54</v>
      </c>
      <c r="L304" s="236">
        <v>45413</v>
      </c>
      <c r="M304" s="236">
        <v>45413</v>
      </c>
      <c r="N304" s="33" t="s">
        <v>124</v>
      </c>
      <c r="O304" s="48" t="s">
        <v>125</v>
      </c>
      <c r="P304" s="29" t="s">
        <v>1143</v>
      </c>
      <c r="Q304" s="29" t="s">
        <v>1481</v>
      </c>
      <c r="R304" s="29" t="s">
        <v>78</v>
      </c>
      <c r="S304" s="33">
        <v>92</v>
      </c>
      <c r="T304" s="65" t="s">
        <v>1482</v>
      </c>
      <c r="U304" s="65">
        <v>45442.6319444444</v>
      </c>
      <c r="V304" s="35"/>
      <c r="W304" s="35"/>
      <c r="X304" s="40"/>
      <c r="Y304" s="40"/>
      <c r="Z304" s="38"/>
      <c r="AA304" s="34" t="s">
        <v>1483</v>
      </c>
      <c r="AB304" s="34" t="s">
        <v>1480</v>
      </c>
      <c r="AC304" s="70" t="s">
        <v>1484</v>
      </c>
      <c r="AD304" s="70" t="s">
        <v>1485</v>
      </c>
      <c r="AE304" s="72"/>
      <c r="AF304" s="72" t="s">
        <v>132</v>
      </c>
      <c r="AG304" s="70" t="s">
        <v>438</v>
      </c>
    </row>
    <row r="305" ht="409.5" spans="1:33">
      <c r="A305" s="33">
        <v>658</v>
      </c>
      <c r="B305" s="33" t="s">
        <v>117</v>
      </c>
      <c r="C305" s="33" t="s">
        <v>118</v>
      </c>
      <c r="D305" s="33" t="s">
        <v>363</v>
      </c>
      <c r="E305" s="54" t="s">
        <v>157</v>
      </c>
      <c r="F305" s="94" t="s">
        <v>1480</v>
      </c>
      <c r="G305" s="33" t="s">
        <v>122</v>
      </c>
      <c r="H305" s="33" t="s">
        <v>123</v>
      </c>
      <c r="I305" s="33">
        <v>20</v>
      </c>
      <c r="J305" s="33">
        <v>127</v>
      </c>
      <c r="K305" s="33">
        <v>54</v>
      </c>
      <c r="L305" s="236">
        <v>45597</v>
      </c>
      <c r="M305" s="236">
        <v>45597</v>
      </c>
      <c r="N305" s="33" t="s">
        <v>124</v>
      </c>
      <c r="O305" s="48" t="s">
        <v>125</v>
      </c>
      <c r="P305" s="29" t="s">
        <v>1143</v>
      </c>
      <c r="Q305" s="29" t="s">
        <v>1481</v>
      </c>
      <c r="R305" s="29" t="s">
        <v>78</v>
      </c>
      <c r="S305" s="33">
        <v>92</v>
      </c>
      <c r="T305" s="307" t="s">
        <v>1482</v>
      </c>
      <c r="U305" s="308">
        <v>45442.6319444444</v>
      </c>
      <c r="V305" s="29"/>
      <c r="W305" s="29"/>
      <c r="X305" s="29"/>
      <c r="Y305" s="29"/>
      <c r="Z305" s="33"/>
      <c r="AA305" s="70" t="s">
        <v>1483</v>
      </c>
      <c r="AB305" s="72" t="s">
        <v>1480</v>
      </c>
      <c r="AC305" s="70" t="s">
        <v>1484</v>
      </c>
      <c r="AD305" s="70" t="s">
        <v>1485</v>
      </c>
      <c r="AE305" s="72"/>
      <c r="AF305" s="72" t="s">
        <v>132</v>
      </c>
      <c r="AG305" s="72" t="s">
        <v>438</v>
      </c>
    </row>
    <row r="306" ht="409.5" spans="1:33">
      <c r="A306" s="33">
        <v>695</v>
      </c>
      <c r="B306" s="33" t="s">
        <v>117</v>
      </c>
      <c r="C306" s="33" t="s">
        <v>118</v>
      </c>
      <c r="D306" s="33" t="s">
        <v>363</v>
      </c>
      <c r="E306" s="54" t="s">
        <v>157</v>
      </c>
      <c r="F306" s="94" t="s">
        <v>1486</v>
      </c>
      <c r="G306" s="33" t="s">
        <v>122</v>
      </c>
      <c r="H306" s="33" t="s">
        <v>123</v>
      </c>
      <c r="I306" s="33">
        <v>20</v>
      </c>
      <c r="J306" s="33">
        <v>129</v>
      </c>
      <c r="K306" s="33">
        <v>54</v>
      </c>
      <c r="L306" s="236">
        <v>45413</v>
      </c>
      <c r="M306" s="236">
        <v>45413</v>
      </c>
      <c r="N306" s="33" t="s">
        <v>124</v>
      </c>
      <c r="O306" s="48" t="s">
        <v>125</v>
      </c>
      <c r="P306" s="29" t="s">
        <v>1143</v>
      </c>
      <c r="Q306" s="29" t="s">
        <v>1481</v>
      </c>
      <c r="R306" s="29" t="s">
        <v>78</v>
      </c>
      <c r="S306" s="33">
        <v>91</v>
      </c>
      <c r="T306" s="65" t="s">
        <v>1487</v>
      </c>
      <c r="U306" s="65">
        <v>45307.6993055556</v>
      </c>
      <c r="V306" s="35"/>
      <c r="W306" s="35"/>
      <c r="X306" s="40"/>
      <c r="Y306" s="40"/>
      <c r="Z306" s="38"/>
      <c r="AA306" s="34" t="s">
        <v>1488</v>
      </c>
      <c r="AB306" s="34" t="s">
        <v>1486</v>
      </c>
      <c r="AC306" s="70" t="s">
        <v>1489</v>
      </c>
      <c r="AD306" s="70" t="s">
        <v>1490</v>
      </c>
      <c r="AE306" s="72"/>
      <c r="AF306" s="72" t="s">
        <v>132</v>
      </c>
      <c r="AG306" s="70" t="s">
        <v>133</v>
      </c>
    </row>
    <row r="307" ht="409.5" spans="1:33">
      <c r="A307" s="33">
        <v>696</v>
      </c>
      <c r="B307" s="33" t="s">
        <v>117</v>
      </c>
      <c r="C307" s="33" t="s">
        <v>118</v>
      </c>
      <c r="D307" s="33" t="s">
        <v>363</v>
      </c>
      <c r="E307" s="54" t="s">
        <v>157</v>
      </c>
      <c r="F307" s="94" t="s">
        <v>1486</v>
      </c>
      <c r="G307" s="33" t="s">
        <v>122</v>
      </c>
      <c r="H307" s="33" t="s">
        <v>123</v>
      </c>
      <c r="I307" s="33">
        <v>20</v>
      </c>
      <c r="J307" s="33">
        <v>129</v>
      </c>
      <c r="K307" s="33">
        <v>54</v>
      </c>
      <c r="L307" s="236">
        <v>45597</v>
      </c>
      <c r="M307" s="236">
        <v>45597</v>
      </c>
      <c r="N307" s="33" t="s">
        <v>124</v>
      </c>
      <c r="O307" s="48" t="s">
        <v>125</v>
      </c>
      <c r="P307" s="29" t="s">
        <v>1143</v>
      </c>
      <c r="Q307" s="29" t="s">
        <v>1481</v>
      </c>
      <c r="R307" s="29" t="s">
        <v>78</v>
      </c>
      <c r="S307" s="33">
        <v>91</v>
      </c>
      <c r="T307" s="307" t="s">
        <v>1487</v>
      </c>
      <c r="U307" s="308">
        <v>45307.6993055556</v>
      </c>
      <c r="V307" s="29"/>
      <c r="W307" s="29"/>
      <c r="X307" s="29"/>
      <c r="Y307" s="29"/>
      <c r="Z307" s="33"/>
      <c r="AA307" s="70" t="s">
        <v>1488</v>
      </c>
      <c r="AB307" s="72" t="s">
        <v>1486</v>
      </c>
      <c r="AC307" s="70" t="s">
        <v>1489</v>
      </c>
      <c r="AD307" s="70" t="s">
        <v>1490</v>
      </c>
      <c r="AE307" s="72"/>
      <c r="AF307" s="72" t="s">
        <v>132</v>
      </c>
      <c r="AG307" s="72" t="s">
        <v>133</v>
      </c>
    </row>
    <row r="308" ht="409.5" spans="1:33">
      <c r="A308" s="33">
        <v>733</v>
      </c>
      <c r="B308" s="33" t="s">
        <v>117</v>
      </c>
      <c r="C308" s="33" t="s">
        <v>118</v>
      </c>
      <c r="D308" s="33" t="s">
        <v>363</v>
      </c>
      <c r="E308" s="54" t="s">
        <v>120</v>
      </c>
      <c r="F308" s="94" t="s">
        <v>1491</v>
      </c>
      <c r="G308" s="33" t="s">
        <v>122</v>
      </c>
      <c r="H308" s="33" t="s">
        <v>123</v>
      </c>
      <c r="I308" s="33">
        <v>53</v>
      </c>
      <c r="J308" s="33">
        <v>353</v>
      </c>
      <c r="K308" s="33">
        <v>58</v>
      </c>
      <c r="L308" s="236">
        <v>45413</v>
      </c>
      <c r="M308" s="236">
        <v>45413</v>
      </c>
      <c r="N308" s="33" t="s">
        <v>124</v>
      </c>
      <c r="O308" s="48" t="s">
        <v>125</v>
      </c>
      <c r="P308" s="29" t="s">
        <v>1143</v>
      </c>
      <c r="Q308" s="29" t="s">
        <v>1492</v>
      </c>
      <c r="R308" s="29" t="s">
        <v>78</v>
      </c>
      <c r="S308" s="33">
        <v>127</v>
      </c>
      <c r="T308" s="65" t="s">
        <v>1493</v>
      </c>
      <c r="U308" s="65">
        <v>45442.6319444444</v>
      </c>
      <c r="V308" s="35"/>
      <c r="W308" s="35"/>
      <c r="X308" s="40"/>
      <c r="Y308" s="40"/>
      <c r="Z308" s="38"/>
      <c r="AA308" s="34" t="s">
        <v>1494</v>
      </c>
      <c r="AB308" s="34" t="s">
        <v>1491</v>
      </c>
      <c r="AC308" s="70" t="s">
        <v>1495</v>
      </c>
      <c r="AD308" s="70" t="s">
        <v>1496</v>
      </c>
      <c r="AE308" s="72"/>
      <c r="AF308" s="72" t="s">
        <v>132</v>
      </c>
      <c r="AG308" s="70" t="s">
        <v>438</v>
      </c>
    </row>
    <row r="309" ht="409.5" spans="1:33">
      <c r="A309" s="33">
        <v>734</v>
      </c>
      <c r="B309" s="33" t="s">
        <v>117</v>
      </c>
      <c r="C309" s="33" t="s">
        <v>118</v>
      </c>
      <c r="D309" s="33" t="s">
        <v>363</v>
      </c>
      <c r="E309" s="54" t="s">
        <v>120</v>
      </c>
      <c r="F309" s="94" t="s">
        <v>1491</v>
      </c>
      <c r="G309" s="33" t="s">
        <v>122</v>
      </c>
      <c r="H309" s="33" t="s">
        <v>123</v>
      </c>
      <c r="I309" s="33">
        <v>53</v>
      </c>
      <c r="J309" s="33">
        <v>353</v>
      </c>
      <c r="K309" s="33">
        <v>58</v>
      </c>
      <c r="L309" s="236">
        <v>45597</v>
      </c>
      <c r="M309" s="236">
        <v>45597</v>
      </c>
      <c r="N309" s="33" t="s">
        <v>124</v>
      </c>
      <c r="O309" s="48" t="s">
        <v>125</v>
      </c>
      <c r="P309" s="29" t="s">
        <v>1143</v>
      </c>
      <c r="Q309" s="29" t="s">
        <v>1492</v>
      </c>
      <c r="R309" s="29" t="s">
        <v>78</v>
      </c>
      <c r="S309" s="33">
        <v>127</v>
      </c>
      <c r="T309" s="307" t="s">
        <v>1497</v>
      </c>
      <c r="U309" s="308">
        <v>45487.3518518519</v>
      </c>
      <c r="V309" s="29"/>
      <c r="W309" s="29"/>
      <c r="X309" s="29"/>
      <c r="Y309" s="29"/>
      <c r="Z309" s="33"/>
      <c r="AA309" s="70" t="s">
        <v>1498</v>
      </c>
      <c r="AB309" s="72" t="s">
        <v>1491</v>
      </c>
      <c r="AC309" s="70" t="s">
        <v>1499</v>
      </c>
      <c r="AD309" s="70" t="s">
        <v>1500</v>
      </c>
      <c r="AE309" s="72"/>
      <c r="AF309" s="72" t="s">
        <v>132</v>
      </c>
      <c r="AG309" s="72" t="s">
        <v>138</v>
      </c>
    </row>
    <row r="310" ht="409.5" spans="1:33">
      <c r="A310" s="33">
        <v>771</v>
      </c>
      <c r="B310" s="33" t="s">
        <v>117</v>
      </c>
      <c r="C310" s="33" t="s">
        <v>118</v>
      </c>
      <c r="D310" s="33" t="s">
        <v>363</v>
      </c>
      <c r="E310" s="54" t="s">
        <v>120</v>
      </c>
      <c r="F310" s="94" t="s">
        <v>1501</v>
      </c>
      <c r="G310" s="33" t="s">
        <v>122</v>
      </c>
      <c r="H310" s="33" t="s">
        <v>123</v>
      </c>
      <c r="I310" s="33">
        <v>53</v>
      </c>
      <c r="J310" s="33">
        <v>348</v>
      </c>
      <c r="K310" s="33">
        <v>58</v>
      </c>
      <c r="L310" s="236">
        <v>45413</v>
      </c>
      <c r="M310" s="236">
        <v>45413</v>
      </c>
      <c r="N310" s="33" t="s">
        <v>124</v>
      </c>
      <c r="O310" s="48" t="s">
        <v>125</v>
      </c>
      <c r="P310" s="29" t="s">
        <v>1143</v>
      </c>
      <c r="Q310" s="29" t="s">
        <v>1492</v>
      </c>
      <c r="R310" s="29" t="s">
        <v>78</v>
      </c>
      <c r="S310" s="33">
        <v>127</v>
      </c>
      <c r="T310" s="65" t="s">
        <v>1502</v>
      </c>
      <c r="U310" s="65">
        <v>45307.6979166667</v>
      </c>
      <c r="V310" s="35"/>
      <c r="W310" s="35"/>
      <c r="X310" s="40"/>
      <c r="Y310" s="40"/>
      <c r="Z310" s="38"/>
      <c r="AA310" s="34" t="s">
        <v>1503</v>
      </c>
      <c r="AB310" s="34" t="s">
        <v>1501</v>
      </c>
      <c r="AC310" s="70" t="s">
        <v>1504</v>
      </c>
      <c r="AD310" s="70" t="s">
        <v>1505</v>
      </c>
      <c r="AE310" s="72"/>
      <c r="AF310" s="72" t="s">
        <v>132</v>
      </c>
      <c r="AG310" s="70" t="s">
        <v>133</v>
      </c>
    </row>
    <row r="311" ht="409.5" spans="1:33">
      <c r="A311" s="33">
        <v>772</v>
      </c>
      <c r="B311" s="33" t="s">
        <v>117</v>
      </c>
      <c r="C311" s="33" t="s">
        <v>118</v>
      </c>
      <c r="D311" s="33" t="s">
        <v>363</v>
      </c>
      <c r="E311" s="54" t="s">
        <v>120</v>
      </c>
      <c r="F311" s="94" t="s">
        <v>1501</v>
      </c>
      <c r="G311" s="33" t="s">
        <v>122</v>
      </c>
      <c r="H311" s="33" t="s">
        <v>123</v>
      </c>
      <c r="I311" s="33">
        <v>53</v>
      </c>
      <c r="J311" s="33">
        <v>348</v>
      </c>
      <c r="K311" s="33">
        <v>58</v>
      </c>
      <c r="L311" s="236">
        <v>45597</v>
      </c>
      <c r="M311" s="236">
        <v>45597</v>
      </c>
      <c r="N311" s="33" t="s">
        <v>124</v>
      </c>
      <c r="O311" s="48" t="s">
        <v>125</v>
      </c>
      <c r="P311" s="29" t="s">
        <v>1143</v>
      </c>
      <c r="Q311" s="29" t="s">
        <v>1492</v>
      </c>
      <c r="R311" s="29" t="s">
        <v>78</v>
      </c>
      <c r="S311" s="33">
        <v>127</v>
      </c>
      <c r="T311" s="307" t="s">
        <v>1506</v>
      </c>
      <c r="U311" s="308">
        <v>45489.6909722222</v>
      </c>
      <c r="V311" s="29"/>
      <c r="W311" s="29"/>
      <c r="X311" s="29"/>
      <c r="Y311" s="29"/>
      <c r="Z311" s="33"/>
      <c r="AA311" s="70" t="s">
        <v>1507</v>
      </c>
      <c r="AB311" s="72" t="s">
        <v>1501</v>
      </c>
      <c r="AC311" s="70" t="s">
        <v>1508</v>
      </c>
      <c r="AD311" s="70" t="s">
        <v>1509</v>
      </c>
      <c r="AE311" s="72"/>
      <c r="AF311" s="72" t="s">
        <v>132</v>
      </c>
      <c r="AG311" s="72" t="s">
        <v>138</v>
      </c>
    </row>
    <row r="312" ht="409.5" spans="1:33">
      <c r="A312" s="33">
        <v>773</v>
      </c>
      <c r="B312" s="33" t="s">
        <v>117</v>
      </c>
      <c r="C312" s="33" t="s">
        <v>118</v>
      </c>
      <c r="D312" s="33" t="s">
        <v>150</v>
      </c>
      <c r="E312" s="57" t="s">
        <v>120</v>
      </c>
      <c r="F312" s="94" t="s">
        <v>1510</v>
      </c>
      <c r="G312" s="33" t="s">
        <v>122</v>
      </c>
      <c r="H312" s="33" t="s">
        <v>123</v>
      </c>
      <c r="I312" s="29">
        <v>16</v>
      </c>
      <c r="J312" s="33">
        <v>63</v>
      </c>
      <c r="K312" s="29">
        <v>15</v>
      </c>
      <c r="L312" s="236">
        <v>45323</v>
      </c>
      <c r="M312" s="236">
        <v>45323</v>
      </c>
      <c r="N312" s="33" t="s">
        <v>124</v>
      </c>
      <c r="O312" s="48" t="s">
        <v>125</v>
      </c>
      <c r="P312" s="29" t="s">
        <v>1143</v>
      </c>
      <c r="Q312" s="29" t="s">
        <v>1511</v>
      </c>
      <c r="R312" s="29" t="s">
        <v>78</v>
      </c>
      <c r="S312" s="33">
        <v>27</v>
      </c>
      <c r="T312" s="65" t="s">
        <v>1512</v>
      </c>
      <c r="U312" s="65">
        <v>45363.7062037037</v>
      </c>
      <c r="V312" s="35"/>
      <c r="W312" s="35"/>
      <c r="X312" s="40"/>
      <c r="Y312" s="40"/>
      <c r="Z312" s="38"/>
      <c r="AA312" s="34" t="s">
        <v>1513</v>
      </c>
      <c r="AB312" s="34" t="s">
        <v>1510</v>
      </c>
      <c r="AC312" s="70" t="s">
        <v>1514</v>
      </c>
      <c r="AD312" s="70" t="s">
        <v>1515</v>
      </c>
      <c r="AE312" s="70"/>
      <c r="AF312" s="70" t="s">
        <v>132</v>
      </c>
      <c r="AG312" s="70" t="s">
        <v>133</v>
      </c>
    </row>
    <row r="313" ht="409.5" spans="1:33">
      <c r="A313" s="33">
        <v>774</v>
      </c>
      <c r="B313" s="33" t="s">
        <v>117</v>
      </c>
      <c r="C313" s="33" t="s">
        <v>118</v>
      </c>
      <c r="D313" s="33" t="s">
        <v>150</v>
      </c>
      <c r="E313" s="57" t="s">
        <v>120</v>
      </c>
      <c r="F313" s="94" t="s">
        <v>1510</v>
      </c>
      <c r="G313" s="33" t="s">
        <v>122</v>
      </c>
      <c r="H313" s="33" t="s">
        <v>123</v>
      </c>
      <c r="I313" s="29">
        <v>16</v>
      </c>
      <c r="J313" s="33">
        <v>63</v>
      </c>
      <c r="K313" s="29">
        <v>15</v>
      </c>
      <c r="L313" s="236">
        <v>45505</v>
      </c>
      <c r="M313" s="236">
        <v>45505</v>
      </c>
      <c r="N313" s="33" t="s">
        <v>124</v>
      </c>
      <c r="O313" s="48" t="s">
        <v>125</v>
      </c>
      <c r="P313" s="29" t="s">
        <v>1143</v>
      </c>
      <c r="Q313" s="29" t="s">
        <v>1511</v>
      </c>
      <c r="R313" s="29" t="s">
        <v>78</v>
      </c>
      <c r="S313" s="33">
        <v>27</v>
      </c>
      <c r="T313" s="307" t="s">
        <v>1516</v>
      </c>
      <c r="U313" s="308">
        <v>45517.433287037</v>
      </c>
      <c r="V313" s="29"/>
      <c r="W313" s="29"/>
      <c r="X313" s="29"/>
      <c r="Y313" s="29"/>
      <c r="Z313" s="33"/>
      <c r="AA313" s="70" t="s">
        <v>1517</v>
      </c>
      <c r="AB313" s="72" t="s">
        <v>1510</v>
      </c>
      <c r="AC313" s="70" t="s">
        <v>1518</v>
      </c>
      <c r="AD313" s="70" t="s">
        <v>1519</v>
      </c>
      <c r="AE313" s="72"/>
      <c r="AF313" s="72" t="s">
        <v>132</v>
      </c>
      <c r="AG313" s="72" t="s">
        <v>498</v>
      </c>
    </row>
    <row r="314" ht="409.5" spans="1:33">
      <c r="A314" s="33">
        <v>799</v>
      </c>
      <c r="B314" s="33" t="s">
        <v>117</v>
      </c>
      <c r="C314" s="33" t="s">
        <v>118</v>
      </c>
      <c r="D314" s="33" t="s">
        <v>150</v>
      </c>
      <c r="E314" s="57" t="s">
        <v>120</v>
      </c>
      <c r="F314" s="94" t="s">
        <v>1520</v>
      </c>
      <c r="G314" s="33" t="s">
        <v>122</v>
      </c>
      <c r="H314" s="33" t="s">
        <v>123</v>
      </c>
      <c r="I314" s="33">
        <v>8</v>
      </c>
      <c r="J314" s="33">
        <v>24</v>
      </c>
      <c r="K314" s="33">
        <v>12</v>
      </c>
      <c r="L314" s="236">
        <v>45323</v>
      </c>
      <c r="M314" s="236">
        <v>45323</v>
      </c>
      <c r="N314" s="33" t="s">
        <v>124</v>
      </c>
      <c r="O314" s="48" t="s">
        <v>125</v>
      </c>
      <c r="P314" s="29" t="s">
        <v>1143</v>
      </c>
      <c r="Q314" s="29" t="s">
        <v>1511</v>
      </c>
      <c r="R314" s="29" t="s">
        <v>78</v>
      </c>
      <c r="S314" s="33">
        <v>19</v>
      </c>
      <c r="T314" s="65" t="s">
        <v>1521</v>
      </c>
      <c r="U314" s="65">
        <v>45350.5986111111</v>
      </c>
      <c r="V314" s="35"/>
      <c r="W314" s="35"/>
      <c r="X314" s="40"/>
      <c r="Y314" s="40"/>
      <c r="Z314" s="38"/>
      <c r="AA314" s="34" t="s">
        <v>1522</v>
      </c>
      <c r="AB314" s="34" t="s">
        <v>1520</v>
      </c>
      <c r="AC314" s="70" t="s">
        <v>1523</v>
      </c>
      <c r="AD314" s="70" t="s">
        <v>1524</v>
      </c>
      <c r="AE314" s="70"/>
      <c r="AF314" s="70" t="s">
        <v>132</v>
      </c>
      <c r="AG314" s="70" t="s">
        <v>170</v>
      </c>
    </row>
    <row r="315" ht="409.5" spans="1:33">
      <c r="A315" s="33">
        <v>800</v>
      </c>
      <c r="B315" s="33" t="s">
        <v>117</v>
      </c>
      <c r="C315" s="33" t="s">
        <v>118</v>
      </c>
      <c r="D315" s="33" t="s">
        <v>150</v>
      </c>
      <c r="E315" s="57" t="s">
        <v>120</v>
      </c>
      <c r="F315" s="94" t="s">
        <v>1520</v>
      </c>
      <c r="G315" s="33" t="s">
        <v>122</v>
      </c>
      <c r="H315" s="33" t="s">
        <v>123</v>
      </c>
      <c r="I315" s="33">
        <v>8</v>
      </c>
      <c r="J315" s="33">
        <v>24</v>
      </c>
      <c r="K315" s="33">
        <v>12</v>
      </c>
      <c r="L315" s="236">
        <v>45505</v>
      </c>
      <c r="M315" s="236">
        <v>45505</v>
      </c>
      <c r="N315" s="33" t="s">
        <v>124</v>
      </c>
      <c r="O315" s="48" t="s">
        <v>125</v>
      </c>
      <c r="P315" s="29" t="s">
        <v>1143</v>
      </c>
      <c r="Q315" s="29" t="s">
        <v>1511</v>
      </c>
      <c r="R315" s="29" t="s">
        <v>78</v>
      </c>
      <c r="S315" s="33">
        <v>19</v>
      </c>
      <c r="T315" s="307" t="s">
        <v>1525</v>
      </c>
      <c r="U315" s="308">
        <v>45512.6037384259</v>
      </c>
      <c r="V315" s="29"/>
      <c r="W315" s="29"/>
      <c r="X315" s="29"/>
      <c r="Y315" s="29"/>
      <c r="Z315" s="33"/>
      <c r="AA315" s="70" t="s">
        <v>1526</v>
      </c>
      <c r="AB315" s="72" t="s">
        <v>1520</v>
      </c>
      <c r="AC315" s="70" t="s">
        <v>1527</v>
      </c>
      <c r="AD315" s="70" t="s">
        <v>1528</v>
      </c>
      <c r="AE315" s="72"/>
      <c r="AF315" s="72" t="s">
        <v>132</v>
      </c>
      <c r="AG315" s="72" t="s">
        <v>498</v>
      </c>
    </row>
    <row r="316" ht="409.5" spans="1:33">
      <c r="A316" s="33">
        <v>801</v>
      </c>
      <c r="B316" s="33" t="s">
        <v>117</v>
      </c>
      <c r="C316" s="33" t="s">
        <v>118</v>
      </c>
      <c r="D316" s="33" t="s">
        <v>150</v>
      </c>
      <c r="E316" s="54" t="s">
        <v>412</v>
      </c>
      <c r="F316" s="94" t="s">
        <v>1529</v>
      </c>
      <c r="G316" s="33" t="s">
        <v>122</v>
      </c>
      <c r="H316" s="33" t="s">
        <v>123</v>
      </c>
      <c r="I316" s="33">
        <v>15</v>
      </c>
      <c r="J316" s="33">
        <v>64</v>
      </c>
      <c r="K316" s="29">
        <v>15</v>
      </c>
      <c r="L316" s="236">
        <v>45323</v>
      </c>
      <c r="M316" s="236">
        <v>45323</v>
      </c>
      <c r="N316" s="33" t="s">
        <v>124</v>
      </c>
      <c r="O316" s="48" t="s">
        <v>125</v>
      </c>
      <c r="P316" s="29" t="s">
        <v>1143</v>
      </c>
      <c r="Q316" s="29" t="s">
        <v>1511</v>
      </c>
      <c r="R316" s="29" t="s">
        <v>78</v>
      </c>
      <c r="S316" s="33">
        <v>27</v>
      </c>
      <c r="T316" s="65" t="s">
        <v>1530</v>
      </c>
      <c r="U316" s="65">
        <v>45363.7062037037</v>
      </c>
      <c r="V316" s="35"/>
      <c r="W316" s="35"/>
      <c r="X316" s="40"/>
      <c r="Y316" s="40"/>
      <c r="Z316" s="38"/>
      <c r="AA316" s="34" t="s">
        <v>1531</v>
      </c>
      <c r="AB316" s="34" t="s">
        <v>1529</v>
      </c>
      <c r="AC316" s="70" t="s">
        <v>1532</v>
      </c>
      <c r="AD316" s="70" t="s">
        <v>1533</v>
      </c>
      <c r="AE316" s="70"/>
      <c r="AF316" s="70" t="s">
        <v>132</v>
      </c>
      <c r="AG316" s="70" t="s">
        <v>133</v>
      </c>
    </row>
    <row r="317" ht="409.5" spans="1:33">
      <c r="A317" s="33">
        <v>802</v>
      </c>
      <c r="B317" s="33" t="s">
        <v>117</v>
      </c>
      <c r="C317" s="33" t="s">
        <v>118</v>
      </c>
      <c r="D317" s="33" t="s">
        <v>150</v>
      </c>
      <c r="E317" s="54" t="s">
        <v>412</v>
      </c>
      <c r="F317" s="94" t="s">
        <v>1529</v>
      </c>
      <c r="G317" s="33" t="s">
        <v>122</v>
      </c>
      <c r="H317" s="33" t="s">
        <v>123</v>
      </c>
      <c r="I317" s="33">
        <v>15</v>
      </c>
      <c r="J317" s="33">
        <v>64</v>
      </c>
      <c r="K317" s="29">
        <v>15</v>
      </c>
      <c r="L317" s="236">
        <v>45505</v>
      </c>
      <c r="M317" s="236">
        <v>45505</v>
      </c>
      <c r="N317" s="33" t="s">
        <v>124</v>
      </c>
      <c r="O317" s="48" t="s">
        <v>125</v>
      </c>
      <c r="P317" s="29" t="s">
        <v>1143</v>
      </c>
      <c r="Q317" s="29" t="s">
        <v>1511</v>
      </c>
      <c r="R317" s="29" t="s">
        <v>78</v>
      </c>
      <c r="S317" s="33">
        <v>27</v>
      </c>
      <c r="T317" s="307" t="s">
        <v>1534</v>
      </c>
      <c r="U317" s="308">
        <v>45489.6909722222</v>
      </c>
      <c r="V317" s="29"/>
      <c r="W317" s="29"/>
      <c r="X317" s="29"/>
      <c r="Y317" s="29"/>
      <c r="Z317" s="33"/>
      <c r="AA317" s="70" t="s">
        <v>1535</v>
      </c>
      <c r="AB317" s="72" t="s">
        <v>1529</v>
      </c>
      <c r="AC317" s="70" t="s">
        <v>1536</v>
      </c>
      <c r="AD317" s="70" t="s">
        <v>1537</v>
      </c>
      <c r="AE317" s="72"/>
      <c r="AF317" s="72" t="s">
        <v>132</v>
      </c>
      <c r="AG317" s="72" t="s">
        <v>138</v>
      </c>
    </row>
    <row r="318" ht="409.5" spans="1:33">
      <c r="A318" s="33">
        <v>827</v>
      </c>
      <c r="B318" s="33" t="s">
        <v>117</v>
      </c>
      <c r="C318" s="33" t="s">
        <v>118</v>
      </c>
      <c r="D318" s="33" t="s">
        <v>150</v>
      </c>
      <c r="E318" s="54" t="s">
        <v>412</v>
      </c>
      <c r="F318" s="94" t="s">
        <v>1538</v>
      </c>
      <c r="G318" s="33" t="s">
        <v>122</v>
      </c>
      <c r="H318" s="33" t="s">
        <v>123</v>
      </c>
      <c r="I318" s="33">
        <v>8</v>
      </c>
      <c r="J318" s="33">
        <v>30</v>
      </c>
      <c r="K318" s="33">
        <v>12</v>
      </c>
      <c r="L318" s="236">
        <v>45323</v>
      </c>
      <c r="M318" s="236">
        <v>45323</v>
      </c>
      <c r="N318" s="33" t="s">
        <v>124</v>
      </c>
      <c r="O318" s="48" t="s">
        <v>125</v>
      </c>
      <c r="P318" s="29" t="s">
        <v>1143</v>
      </c>
      <c r="Q318" s="29" t="s">
        <v>1511</v>
      </c>
      <c r="R318" s="29" t="s">
        <v>78</v>
      </c>
      <c r="S318" s="33">
        <v>19</v>
      </c>
      <c r="T318" s="65" t="s">
        <v>1539</v>
      </c>
      <c r="U318" s="65">
        <v>45316.5243055556</v>
      </c>
      <c r="V318" s="35"/>
      <c r="W318" s="35"/>
      <c r="X318" s="40"/>
      <c r="Y318" s="40"/>
      <c r="Z318" s="38"/>
      <c r="AA318" s="34" t="s">
        <v>1540</v>
      </c>
      <c r="AB318" s="34" t="s">
        <v>1538</v>
      </c>
      <c r="AC318" s="70" t="s">
        <v>1541</v>
      </c>
      <c r="AD318" s="70" t="s">
        <v>1524</v>
      </c>
      <c r="AE318" s="70"/>
      <c r="AF318" s="70" t="s">
        <v>132</v>
      </c>
      <c r="AG318" s="70" t="s">
        <v>133</v>
      </c>
    </row>
    <row r="319" ht="409.5" spans="1:33">
      <c r="A319" s="33">
        <v>828</v>
      </c>
      <c r="B319" s="33" t="s">
        <v>117</v>
      </c>
      <c r="C319" s="33" t="s">
        <v>118</v>
      </c>
      <c r="D319" s="33" t="s">
        <v>150</v>
      </c>
      <c r="E319" s="54" t="s">
        <v>412</v>
      </c>
      <c r="F319" s="94" t="s">
        <v>1538</v>
      </c>
      <c r="G319" s="33" t="s">
        <v>122</v>
      </c>
      <c r="H319" s="33" t="s">
        <v>123</v>
      </c>
      <c r="I319" s="33">
        <v>8</v>
      </c>
      <c r="J319" s="33">
        <v>30</v>
      </c>
      <c r="K319" s="33">
        <v>12</v>
      </c>
      <c r="L319" s="236">
        <v>45505</v>
      </c>
      <c r="M319" s="236">
        <v>45505</v>
      </c>
      <c r="N319" s="33" t="s">
        <v>124</v>
      </c>
      <c r="O319" s="48" t="s">
        <v>125</v>
      </c>
      <c r="P319" s="29" t="s">
        <v>1143</v>
      </c>
      <c r="Q319" s="29" t="s">
        <v>1511</v>
      </c>
      <c r="R319" s="29" t="s">
        <v>78</v>
      </c>
      <c r="S319" s="33">
        <v>19</v>
      </c>
      <c r="T319" s="307" t="s">
        <v>1525</v>
      </c>
      <c r="U319" s="308">
        <v>45512.6037384259</v>
      </c>
      <c r="V319" s="29"/>
      <c r="W319" s="29"/>
      <c r="X319" s="29"/>
      <c r="Y319" s="29"/>
      <c r="Z319" s="33"/>
      <c r="AA319" s="70" t="s">
        <v>1526</v>
      </c>
      <c r="AB319" s="72" t="s">
        <v>1538</v>
      </c>
      <c r="AC319" s="70" t="s">
        <v>1527</v>
      </c>
      <c r="AD319" s="70" t="s">
        <v>1528</v>
      </c>
      <c r="AE319" s="72"/>
      <c r="AF319" s="72" t="s">
        <v>132</v>
      </c>
      <c r="AG319" s="72" t="s">
        <v>498</v>
      </c>
    </row>
    <row r="320" ht="409.5" spans="1:33">
      <c r="A320" s="33">
        <v>829</v>
      </c>
      <c r="B320" s="33" t="s">
        <v>117</v>
      </c>
      <c r="C320" s="33" t="s">
        <v>118</v>
      </c>
      <c r="D320" s="33" t="s">
        <v>150</v>
      </c>
      <c r="E320" s="54" t="s">
        <v>412</v>
      </c>
      <c r="F320" s="94" t="s">
        <v>1542</v>
      </c>
      <c r="G320" s="33" t="s">
        <v>122</v>
      </c>
      <c r="H320" s="33" t="s">
        <v>123</v>
      </c>
      <c r="I320" s="33">
        <v>7</v>
      </c>
      <c r="J320" s="33">
        <v>18</v>
      </c>
      <c r="K320" s="33">
        <v>6</v>
      </c>
      <c r="L320" s="236">
        <v>45323</v>
      </c>
      <c r="M320" s="236">
        <v>45323</v>
      </c>
      <c r="N320" s="33" t="s">
        <v>124</v>
      </c>
      <c r="O320" s="48" t="s">
        <v>125</v>
      </c>
      <c r="P320" s="29" t="s">
        <v>1143</v>
      </c>
      <c r="Q320" s="29" t="s">
        <v>1511</v>
      </c>
      <c r="R320" s="29" t="s">
        <v>78</v>
      </c>
      <c r="S320" s="33">
        <v>11</v>
      </c>
      <c r="T320" s="65" t="s">
        <v>1543</v>
      </c>
      <c r="U320" s="65">
        <v>45363.7062037037</v>
      </c>
      <c r="V320" s="35"/>
      <c r="W320" s="35"/>
      <c r="X320" s="40"/>
      <c r="Y320" s="40"/>
      <c r="Z320" s="38"/>
      <c r="AA320" s="34" t="s">
        <v>1544</v>
      </c>
      <c r="AB320" s="34" t="s">
        <v>1542</v>
      </c>
      <c r="AC320" s="70" t="s">
        <v>1545</v>
      </c>
      <c r="AD320" s="70" t="s">
        <v>1546</v>
      </c>
      <c r="AE320" s="72"/>
      <c r="AF320" s="72" t="s">
        <v>132</v>
      </c>
      <c r="AG320" s="70" t="s">
        <v>133</v>
      </c>
    </row>
    <row r="321" ht="24" spans="1:33">
      <c r="A321" s="33">
        <v>830</v>
      </c>
      <c r="B321" s="33" t="s">
        <v>117</v>
      </c>
      <c r="C321" s="33" t="s">
        <v>118</v>
      </c>
      <c r="D321" s="33" t="s">
        <v>150</v>
      </c>
      <c r="E321" s="54" t="s">
        <v>412</v>
      </c>
      <c r="F321" s="94" t="s">
        <v>1542</v>
      </c>
      <c r="G321" s="33" t="s">
        <v>122</v>
      </c>
      <c r="H321" s="33" t="s">
        <v>123</v>
      </c>
      <c r="I321" s="33">
        <v>7</v>
      </c>
      <c r="J321" s="33">
        <v>18</v>
      </c>
      <c r="K321" s="33">
        <v>6</v>
      </c>
      <c r="L321" s="236">
        <v>45505</v>
      </c>
      <c r="M321" s="236">
        <v>45505</v>
      </c>
      <c r="N321" s="33" t="s">
        <v>124</v>
      </c>
      <c r="O321" s="48" t="s">
        <v>125</v>
      </c>
      <c r="P321" s="29" t="s">
        <v>1143</v>
      </c>
      <c r="Q321" s="29" t="s">
        <v>1511</v>
      </c>
      <c r="R321" s="29" t="s">
        <v>78</v>
      </c>
      <c r="S321" s="33">
        <v>11</v>
      </c>
      <c r="T321" s="65"/>
      <c r="U321" s="65"/>
      <c r="V321" s="35"/>
      <c r="W321" s="35"/>
      <c r="X321" s="40"/>
      <c r="Y321" s="40"/>
      <c r="Z321" s="38"/>
      <c r="AA321" s="34"/>
      <c r="AB321" s="34"/>
      <c r="AC321" s="70"/>
      <c r="AD321" s="70"/>
      <c r="AE321" s="72"/>
      <c r="AF321" s="72"/>
      <c r="AG321" s="70"/>
    </row>
    <row r="322" ht="409.5" spans="1:33">
      <c r="A322" s="33">
        <v>831</v>
      </c>
      <c r="B322" s="33" t="s">
        <v>117</v>
      </c>
      <c r="C322" s="33" t="s">
        <v>118</v>
      </c>
      <c r="D322" s="33" t="s">
        <v>150</v>
      </c>
      <c r="E322" s="57" t="s">
        <v>797</v>
      </c>
      <c r="F322" s="94" t="s">
        <v>1547</v>
      </c>
      <c r="G322" s="33" t="s">
        <v>122</v>
      </c>
      <c r="H322" s="33" t="s">
        <v>123</v>
      </c>
      <c r="I322" s="33">
        <v>9</v>
      </c>
      <c r="J322" s="33">
        <v>27</v>
      </c>
      <c r="K322" s="29">
        <v>9</v>
      </c>
      <c r="L322" s="236">
        <v>45323</v>
      </c>
      <c r="M322" s="236">
        <v>45323</v>
      </c>
      <c r="N322" s="33" t="s">
        <v>124</v>
      </c>
      <c r="O322" s="48" t="s">
        <v>125</v>
      </c>
      <c r="P322" s="29" t="s">
        <v>1143</v>
      </c>
      <c r="Q322" s="29" t="s">
        <v>1511</v>
      </c>
      <c r="R322" s="29" t="s">
        <v>78</v>
      </c>
      <c r="S322" s="33">
        <v>14</v>
      </c>
      <c r="T322" s="65" t="s">
        <v>1548</v>
      </c>
      <c r="U322" s="65">
        <v>45350.5965277778</v>
      </c>
      <c r="V322" s="35"/>
      <c r="W322" s="35"/>
      <c r="X322" s="40"/>
      <c r="Y322" s="40"/>
      <c r="Z322" s="38"/>
      <c r="AA322" s="34" t="s">
        <v>1549</v>
      </c>
      <c r="AB322" s="34" t="s">
        <v>1547</v>
      </c>
      <c r="AC322" s="70" t="s">
        <v>1550</v>
      </c>
      <c r="AD322" s="70" t="s">
        <v>1551</v>
      </c>
      <c r="AE322" s="72"/>
      <c r="AF322" s="72" t="s">
        <v>132</v>
      </c>
      <c r="AG322" s="70" t="s">
        <v>170</v>
      </c>
    </row>
    <row r="323" ht="409.5" spans="1:33">
      <c r="A323" s="33">
        <v>832</v>
      </c>
      <c r="B323" s="33" t="s">
        <v>117</v>
      </c>
      <c r="C323" s="33" t="s">
        <v>118</v>
      </c>
      <c r="D323" s="33" t="s">
        <v>150</v>
      </c>
      <c r="E323" s="57" t="s">
        <v>797</v>
      </c>
      <c r="F323" s="94" t="s">
        <v>1547</v>
      </c>
      <c r="G323" s="33" t="s">
        <v>122</v>
      </c>
      <c r="H323" s="33" t="s">
        <v>123</v>
      </c>
      <c r="I323" s="33">
        <v>9</v>
      </c>
      <c r="J323" s="33">
        <v>27</v>
      </c>
      <c r="K323" s="29">
        <v>9</v>
      </c>
      <c r="L323" s="236">
        <v>45505</v>
      </c>
      <c r="M323" s="236">
        <v>45505</v>
      </c>
      <c r="N323" s="33" t="s">
        <v>124</v>
      </c>
      <c r="O323" s="48" t="s">
        <v>125</v>
      </c>
      <c r="P323" s="29" t="s">
        <v>1143</v>
      </c>
      <c r="Q323" s="29" t="s">
        <v>1511</v>
      </c>
      <c r="R323" s="29" t="s">
        <v>78</v>
      </c>
      <c r="S323" s="33">
        <v>14</v>
      </c>
      <c r="T323" s="307" t="s">
        <v>1552</v>
      </c>
      <c r="U323" s="308">
        <v>45363.7062037037</v>
      </c>
      <c r="V323" s="29"/>
      <c r="W323" s="29"/>
      <c r="X323" s="29"/>
      <c r="Y323" s="29"/>
      <c r="Z323" s="33"/>
      <c r="AA323" s="70" t="s">
        <v>1553</v>
      </c>
      <c r="AB323" s="72" t="s">
        <v>1547</v>
      </c>
      <c r="AC323" s="70" t="s">
        <v>1554</v>
      </c>
      <c r="AD323" s="70" t="s">
        <v>1555</v>
      </c>
      <c r="AE323" s="72"/>
      <c r="AF323" s="72" t="s">
        <v>132</v>
      </c>
      <c r="AG323" s="72" t="s">
        <v>133</v>
      </c>
    </row>
    <row r="324" ht="409.5" spans="1:33">
      <c r="A324" s="33">
        <v>869</v>
      </c>
      <c r="B324" s="33" t="s">
        <v>117</v>
      </c>
      <c r="C324" s="33" t="s">
        <v>118</v>
      </c>
      <c r="D324" s="33" t="s">
        <v>150</v>
      </c>
      <c r="E324" s="57" t="s">
        <v>412</v>
      </c>
      <c r="F324" s="94" t="s">
        <v>1556</v>
      </c>
      <c r="G324" s="33" t="s">
        <v>122</v>
      </c>
      <c r="H324" s="33" t="s">
        <v>123</v>
      </c>
      <c r="I324" s="33">
        <v>5</v>
      </c>
      <c r="J324" s="33">
        <v>17</v>
      </c>
      <c r="K324" s="33">
        <v>28</v>
      </c>
      <c r="L324" s="236">
        <v>45352</v>
      </c>
      <c r="M324" s="236">
        <v>45352</v>
      </c>
      <c r="N324" s="33" t="s">
        <v>124</v>
      </c>
      <c r="O324" s="48" t="s">
        <v>125</v>
      </c>
      <c r="P324" s="29" t="s">
        <v>1143</v>
      </c>
      <c r="Q324" s="29" t="s">
        <v>1557</v>
      </c>
      <c r="R324" s="29" t="s">
        <v>78</v>
      </c>
      <c r="S324" s="33">
        <v>62</v>
      </c>
      <c r="T324" s="65" t="s">
        <v>1558</v>
      </c>
      <c r="U324" s="65">
        <v>45306.525</v>
      </c>
      <c r="V324" s="35"/>
      <c r="W324" s="35"/>
      <c r="X324" s="40"/>
      <c r="Y324" s="40"/>
      <c r="Z324" s="38"/>
      <c r="AA324" s="34" t="s">
        <v>1559</v>
      </c>
      <c r="AB324" s="34" t="s">
        <v>1560</v>
      </c>
      <c r="AC324" s="70" t="s">
        <v>1561</v>
      </c>
      <c r="AD324" s="70" t="s">
        <v>1562</v>
      </c>
      <c r="AE324" s="70"/>
      <c r="AF324" s="70" t="s">
        <v>132</v>
      </c>
      <c r="AG324" s="70" t="s">
        <v>133</v>
      </c>
    </row>
    <row r="325" ht="409.5" spans="1:33">
      <c r="A325" s="33">
        <v>870</v>
      </c>
      <c r="B325" s="33" t="s">
        <v>117</v>
      </c>
      <c r="C325" s="33" t="s">
        <v>118</v>
      </c>
      <c r="D325" s="33" t="s">
        <v>150</v>
      </c>
      <c r="E325" s="57" t="s">
        <v>412</v>
      </c>
      <c r="F325" s="94" t="s">
        <v>1556</v>
      </c>
      <c r="G325" s="33" t="s">
        <v>122</v>
      </c>
      <c r="H325" s="33" t="s">
        <v>123</v>
      </c>
      <c r="I325" s="33">
        <v>5</v>
      </c>
      <c r="J325" s="33">
        <v>17</v>
      </c>
      <c r="K325" s="33">
        <v>28</v>
      </c>
      <c r="L325" s="236">
        <v>45474</v>
      </c>
      <c r="M325" s="236">
        <v>45474</v>
      </c>
      <c r="N325" s="33" t="s">
        <v>124</v>
      </c>
      <c r="O325" s="48" t="s">
        <v>125</v>
      </c>
      <c r="P325" s="29" t="s">
        <v>1143</v>
      </c>
      <c r="Q325" s="29" t="s">
        <v>1557</v>
      </c>
      <c r="R325" s="29" t="s">
        <v>78</v>
      </c>
      <c r="S325" s="33">
        <v>62</v>
      </c>
      <c r="T325" s="307" t="s">
        <v>1563</v>
      </c>
      <c r="U325" s="308">
        <v>45489.6909722222</v>
      </c>
      <c r="V325" s="29"/>
      <c r="W325" s="29"/>
      <c r="X325" s="29"/>
      <c r="Y325" s="29"/>
      <c r="Z325" s="33"/>
      <c r="AA325" s="70" t="s">
        <v>1564</v>
      </c>
      <c r="AB325" s="72" t="s">
        <v>1560</v>
      </c>
      <c r="AC325" s="70" t="s">
        <v>1565</v>
      </c>
      <c r="AD325" s="70" t="s">
        <v>1566</v>
      </c>
      <c r="AE325" s="72"/>
      <c r="AF325" s="72" t="s">
        <v>132</v>
      </c>
      <c r="AG325" s="72" t="s">
        <v>138</v>
      </c>
    </row>
    <row r="326" ht="24" spans="1:33">
      <c r="A326" s="33">
        <v>871</v>
      </c>
      <c r="B326" s="33" t="s">
        <v>117</v>
      </c>
      <c r="C326" s="33" t="s">
        <v>118</v>
      </c>
      <c r="D326" s="33" t="s">
        <v>150</v>
      </c>
      <c r="E326" s="57" t="s">
        <v>412</v>
      </c>
      <c r="F326" s="94" t="s">
        <v>1567</v>
      </c>
      <c r="G326" s="33" t="s">
        <v>122</v>
      </c>
      <c r="H326" s="33" t="s">
        <v>123</v>
      </c>
      <c r="I326" s="33">
        <v>0</v>
      </c>
      <c r="J326" s="33">
        <v>0</v>
      </c>
      <c r="K326" s="33">
        <v>1</v>
      </c>
      <c r="L326" s="236">
        <v>45352</v>
      </c>
      <c r="M326" s="236">
        <v>45352</v>
      </c>
      <c r="N326" s="33" t="s">
        <v>124</v>
      </c>
      <c r="O326" s="48" t="s">
        <v>125</v>
      </c>
      <c r="P326" s="29" t="s">
        <v>1143</v>
      </c>
      <c r="Q326" s="29" t="s">
        <v>1557</v>
      </c>
      <c r="R326" s="29" t="s">
        <v>78</v>
      </c>
      <c r="S326" s="33">
        <v>1</v>
      </c>
      <c r="T326" s="34"/>
      <c r="U326" s="34"/>
      <c r="V326" s="35"/>
      <c r="W326" s="35"/>
      <c r="X326" s="40"/>
      <c r="Y326" s="40"/>
      <c r="Z326" s="38"/>
      <c r="AA326" s="34"/>
      <c r="AB326" s="34"/>
      <c r="AC326" s="72"/>
      <c r="AD326" s="72"/>
      <c r="AE326" s="72"/>
      <c r="AF326" s="72"/>
      <c r="AG326" s="72"/>
    </row>
    <row r="327" ht="24" spans="1:33">
      <c r="A327" s="33">
        <v>872</v>
      </c>
      <c r="B327" s="33" t="s">
        <v>117</v>
      </c>
      <c r="C327" s="33" t="s">
        <v>118</v>
      </c>
      <c r="D327" s="33" t="s">
        <v>150</v>
      </c>
      <c r="E327" s="57" t="s">
        <v>412</v>
      </c>
      <c r="F327" s="94" t="s">
        <v>1567</v>
      </c>
      <c r="G327" s="33" t="s">
        <v>122</v>
      </c>
      <c r="H327" s="33" t="s">
        <v>123</v>
      </c>
      <c r="I327" s="33">
        <v>0</v>
      </c>
      <c r="J327" s="33">
        <v>0</v>
      </c>
      <c r="K327" s="33">
        <v>1</v>
      </c>
      <c r="L327" s="236">
        <v>45474</v>
      </c>
      <c r="M327" s="236">
        <v>45474</v>
      </c>
      <c r="N327" s="33" t="s">
        <v>124</v>
      </c>
      <c r="O327" s="48" t="s">
        <v>125</v>
      </c>
      <c r="P327" s="29" t="s">
        <v>1143</v>
      </c>
      <c r="Q327" s="29" t="s">
        <v>1557</v>
      </c>
      <c r="R327" s="29" t="s">
        <v>78</v>
      </c>
      <c r="S327" s="33">
        <v>1</v>
      </c>
      <c r="T327" s="29"/>
      <c r="U327" s="29"/>
      <c r="V327" s="29"/>
      <c r="W327" s="29"/>
      <c r="X327" s="29"/>
      <c r="Y327" s="29"/>
      <c r="Z327" s="33"/>
      <c r="AA327" s="72"/>
      <c r="AB327" s="72"/>
      <c r="AC327" s="72"/>
      <c r="AD327" s="72"/>
      <c r="AE327" s="72"/>
      <c r="AF327" s="72"/>
      <c r="AG327" s="72"/>
    </row>
    <row r="328" ht="409.5" spans="1:33">
      <c r="A328" s="33">
        <v>873</v>
      </c>
      <c r="B328" s="33" t="s">
        <v>117</v>
      </c>
      <c r="C328" s="33" t="s">
        <v>118</v>
      </c>
      <c r="D328" s="33" t="s">
        <v>150</v>
      </c>
      <c r="E328" s="57" t="s">
        <v>412</v>
      </c>
      <c r="F328" s="94" t="s">
        <v>1568</v>
      </c>
      <c r="G328" s="33" t="s">
        <v>122</v>
      </c>
      <c r="H328" s="33" t="s">
        <v>123</v>
      </c>
      <c r="I328" s="33">
        <v>4</v>
      </c>
      <c r="J328" s="33">
        <v>12</v>
      </c>
      <c r="K328" s="29">
        <v>6</v>
      </c>
      <c r="L328" s="236">
        <v>45352</v>
      </c>
      <c r="M328" s="236">
        <v>45352</v>
      </c>
      <c r="N328" s="33" t="s">
        <v>124</v>
      </c>
      <c r="O328" s="48" t="s">
        <v>125</v>
      </c>
      <c r="P328" s="29" t="s">
        <v>1143</v>
      </c>
      <c r="Q328" s="29" t="s">
        <v>1557</v>
      </c>
      <c r="R328" s="29" t="s">
        <v>78</v>
      </c>
      <c r="S328" s="164">
        <v>12</v>
      </c>
      <c r="T328" s="65" t="s">
        <v>1569</v>
      </c>
      <c r="U328" s="65">
        <v>45379.4466203704</v>
      </c>
      <c r="V328" s="35"/>
      <c r="W328" s="35"/>
      <c r="X328" s="40"/>
      <c r="Y328" s="40"/>
      <c r="Z328" s="38"/>
      <c r="AA328" s="34" t="s">
        <v>1570</v>
      </c>
      <c r="AB328" s="34" t="s">
        <v>1568</v>
      </c>
      <c r="AC328" s="70" t="s">
        <v>1571</v>
      </c>
      <c r="AD328" s="70" t="s">
        <v>1572</v>
      </c>
      <c r="AE328" s="72"/>
      <c r="AF328" s="70" t="s">
        <v>132</v>
      </c>
      <c r="AG328" s="70" t="s">
        <v>163</v>
      </c>
    </row>
    <row r="329" ht="229.5" spans="1:33">
      <c r="A329" s="33">
        <v>874</v>
      </c>
      <c r="B329" s="33" t="s">
        <v>117</v>
      </c>
      <c r="C329" s="33" t="s">
        <v>118</v>
      </c>
      <c r="D329" s="33" t="s">
        <v>150</v>
      </c>
      <c r="E329" s="57" t="s">
        <v>412</v>
      </c>
      <c r="F329" s="94" t="s">
        <v>1568</v>
      </c>
      <c r="G329" s="33" t="s">
        <v>122</v>
      </c>
      <c r="H329" s="33" t="s">
        <v>123</v>
      </c>
      <c r="I329" s="33">
        <v>4</v>
      </c>
      <c r="J329" s="33">
        <v>12</v>
      </c>
      <c r="K329" s="29">
        <v>6</v>
      </c>
      <c r="L329" s="236">
        <v>45474</v>
      </c>
      <c r="M329" s="236">
        <v>45474</v>
      </c>
      <c r="N329" s="33" t="s">
        <v>124</v>
      </c>
      <c r="O329" s="48" t="s">
        <v>125</v>
      </c>
      <c r="P329" s="29" t="s">
        <v>1143</v>
      </c>
      <c r="Q329" s="29" t="s">
        <v>1557</v>
      </c>
      <c r="R329" s="29" t="s">
        <v>78</v>
      </c>
      <c r="S329" s="164">
        <v>12</v>
      </c>
      <c r="T329" s="307" t="s">
        <v>1573</v>
      </c>
      <c r="U329" s="308">
        <v>45475.6747916667</v>
      </c>
      <c r="V329" s="29"/>
      <c r="W329" s="29"/>
      <c r="X329" s="29"/>
      <c r="Y329" s="29"/>
      <c r="Z329" s="33"/>
      <c r="AA329" s="70" t="s">
        <v>1574</v>
      </c>
      <c r="AB329" s="72" t="s">
        <v>1568</v>
      </c>
      <c r="AC329" s="70" t="s">
        <v>1575</v>
      </c>
      <c r="AD329" s="70" t="s">
        <v>1576</v>
      </c>
      <c r="AE329" s="72"/>
      <c r="AF329" s="72" t="s">
        <v>132</v>
      </c>
      <c r="AG329" s="72" t="s">
        <v>138</v>
      </c>
    </row>
    <row r="330" ht="409.5" spans="1:33">
      <c r="A330" s="33">
        <v>911</v>
      </c>
      <c r="B330" s="33" t="s">
        <v>117</v>
      </c>
      <c r="C330" s="33" t="s">
        <v>118</v>
      </c>
      <c r="D330" s="33" t="s">
        <v>150</v>
      </c>
      <c r="E330" s="54" t="s">
        <v>157</v>
      </c>
      <c r="F330" s="94" t="s">
        <v>1577</v>
      </c>
      <c r="G330" s="33" t="s">
        <v>122</v>
      </c>
      <c r="H330" s="33" t="s">
        <v>123</v>
      </c>
      <c r="I330" s="29">
        <v>14</v>
      </c>
      <c r="J330" s="33">
        <v>76</v>
      </c>
      <c r="K330" s="29">
        <v>25</v>
      </c>
      <c r="L330" s="236">
        <v>45352</v>
      </c>
      <c r="M330" s="236">
        <v>45352</v>
      </c>
      <c r="N330" s="33" t="s">
        <v>124</v>
      </c>
      <c r="O330" s="48" t="s">
        <v>125</v>
      </c>
      <c r="P330" s="29" t="s">
        <v>1143</v>
      </c>
      <c r="Q330" s="29" t="s">
        <v>1557</v>
      </c>
      <c r="R330" s="29" t="s">
        <v>78</v>
      </c>
      <c r="S330" s="33">
        <v>55</v>
      </c>
      <c r="T330" s="65" t="s">
        <v>1578</v>
      </c>
      <c r="U330" s="65">
        <v>45306.525</v>
      </c>
      <c r="V330" s="35"/>
      <c r="W330" s="35"/>
      <c r="X330" s="40"/>
      <c r="Y330" s="40"/>
      <c r="Z330" s="38"/>
      <c r="AA330" s="34" t="s">
        <v>1579</v>
      </c>
      <c r="AB330" s="34" t="s">
        <v>1580</v>
      </c>
      <c r="AC330" s="70" t="s">
        <v>1581</v>
      </c>
      <c r="AD330" s="70" t="s">
        <v>1566</v>
      </c>
      <c r="AE330" s="72"/>
      <c r="AF330" s="72" t="s">
        <v>132</v>
      </c>
      <c r="AG330" s="70" t="s">
        <v>133</v>
      </c>
    </row>
    <row r="331" ht="409.5" spans="1:33">
      <c r="A331" s="33">
        <v>949</v>
      </c>
      <c r="B331" s="33" t="s">
        <v>117</v>
      </c>
      <c r="C331" s="33" t="s">
        <v>118</v>
      </c>
      <c r="D331" s="33" t="s">
        <v>150</v>
      </c>
      <c r="E331" s="57" t="s">
        <v>412</v>
      </c>
      <c r="F331" s="94" t="s">
        <v>1582</v>
      </c>
      <c r="G331" s="33" t="s">
        <v>122</v>
      </c>
      <c r="H331" s="33" t="s">
        <v>123</v>
      </c>
      <c r="I331" s="33">
        <v>0</v>
      </c>
      <c r="J331" s="33">
        <v>0</v>
      </c>
      <c r="K331" s="29">
        <v>13</v>
      </c>
      <c r="L331" s="236">
        <v>45352</v>
      </c>
      <c r="M331" s="236">
        <v>45352</v>
      </c>
      <c r="N331" s="33" t="s">
        <v>124</v>
      </c>
      <c r="O331" s="48" t="s">
        <v>125</v>
      </c>
      <c r="P331" s="29" t="s">
        <v>1143</v>
      </c>
      <c r="Q331" s="29" t="s">
        <v>1557</v>
      </c>
      <c r="R331" s="29" t="s">
        <v>78</v>
      </c>
      <c r="S331" s="164">
        <v>23</v>
      </c>
      <c r="T331" s="65" t="s">
        <v>1583</v>
      </c>
      <c r="U331" s="65">
        <v>45306.525</v>
      </c>
      <c r="V331" s="35"/>
      <c r="W331" s="35"/>
      <c r="X331" s="40"/>
      <c r="Y331" s="40"/>
      <c r="Z331" s="38"/>
      <c r="AA331" s="34" t="s">
        <v>1584</v>
      </c>
      <c r="AB331" s="34" t="s">
        <v>1582</v>
      </c>
      <c r="AC331" s="70" t="s">
        <v>1585</v>
      </c>
      <c r="AD331" s="70" t="s">
        <v>1586</v>
      </c>
      <c r="AE331" s="70"/>
      <c r="AF331" s="70" t="s">
        <v>132</v>
      </c>
      <c r="AG331" s="70" t="s">
        <v>133</v>
      </c>
    </row>
    <row r="332" ht="409.5" spans="1:33">
      <c r="A332" s="33" t="s">
        <v>462</v>
      </c>
      <c r="B332" s="33" t="s">
        <v>117</v>
      </c>
      <c r="C332" s="33" t="s">
        <v>118</v>
      </c>
      <c r="D332" s="33" t="s">
        <v>150</v>
      </c>
      <c r="E332" s="57" t="s">
        <v>412</v>
      </c>
      <c r="F332" s="94" t="s">
        <v>1582</v>
      </c>
      <c r="G332" s="33" t="s">
        <v>122</v>
      </c>
      <c r="H332" s="33" t="s">
        <v>123</v>
      </c>
      <c r="I332" s="33">
        <v>0</v>
      </c>
      <c r="J332" s="33">
        <v>0</v>
      </c>
      <c r="K332" s="29">
        <v>13</v>
      </c>
      <c r="L332" s="236">
        <v>45566</v>
      </c>
      <c r="M332" s="236">
        <v>45566</v>
      </c>
      <c r="N332" s="33" t="s">
        <v>124</v>
      </c>
      <c r="O332" s="48" t="s">
        <v>125</v>
      </c>
      <c r="P332" s="29" t="s">
        <v>1143</v>
      </c>
      <c r="Q332" s="29" t="s">
        <v>1557</v>
      </c>
      <c r="R332" s="29" t="s">
        <v>78</v>
      </c>
      <c r="S332" s="164">
        <v>23</v>
      </c>
      <c r="T332" s="307" t="s">
        <v>1587</v>
      </c>
      <c r="U332" s="308">
        <v>45489.6909722222</v>
      </c>
      <c r="V332" s="29"/>
      <c r="W332" s="29"/>
      <c r="X332" s="29"/>
      <c r="Y332" s="29"/>
      <c r="Z332" s="33"/>
      <c r="AA332" s="70" t="s">
        <v>1588</v>
      </c>
      <c r="AB332" s="72" t="s">
        <v>1582</v>
      </c>
      <c r="AC332" s="70" t="s">
        <v>1589</v>
      </c>
      <c r="AD332" s="70" t="s">
        <v>1590</v>
      </c>
      <c r="AE332" s="72"/>
      <c r="AF332" s="72" t="s">
        <v>132</v>
      </c>
      <c r="AG332" s="72" t="s">
        <v>138</v>
      </c>
    </row>
    <row r="333" ht="409.5" spans="1:33">
      <c r="A333" s="33">
        <v>950</v>
      </c>
      <c r="B333" s="33" t="s">
        <v>117</v>
      </c>
      <c r="C333" s="33" t="s">
        <v>118</v>
      </c>
      <c r="D333" s="33" t="s">
        <v>150</v>
      </c>
      <c r="E333" s="54" t="s">
        <v>157</v>
      </c>
      <c r="F333" s="94" t="s">
        <v>1591</v>
      </c>
      <c r="G333" s="33" t="s">
        <v>122</v>
      </c>
      <c r="H333" s="33" t="s">
        <v>123</v>
      </c>
      <c r="I333" s="29">
        <v>8</v>
      </c>
      <c r="J333" s="33">
        <v>24</v>
      </c>
      <c r="K333" s="29">
        <v>6</v>
      </c>
      <c r="L333" s="236">
        <v>45352</v>
      </c>
      <c r="M333" s="236">
        <v>45352</v>
      </c>
      <c r="N333" s="33" t="s">
        <v>124</v>
      </c>
      <c r="O333" s="48" t="s">
        <v>125</v>
      </c>
      <c r="P333" s="29" t="s">
        <v>1143</v>
      </c>
      <c r="Q333" s="29" t="s">
        <v>1557</v>
      </c>
      <c r="R333" s="29" t="s">
        <v>78</v>
      </c>
      <c r="S333" s="33">
        <v>12</v>
      </c>
      <c r="T333" s="65" t="s">
        <v>1592</v>
      </c>
      <c r="U333" s="65">
        <v>45379.4466203704</v>
      </c>
      <c r="V333" s="35"/>
      <c r="W333" s="35"/>
      <c r="X333" s="40"/>
      <c r="Y333" s="40"/>
      <c r="Z333" s="38"/>
      <c r="AA333" s="34" t="s">
        <v>1593</v>
      </c>
      <c r="AB333" s="34" t="s">
        <v>1591</v>
      </c>
      <c r="AC333" s="70" t="s">
        <v>1594</v>
      </c>
      <c r="AD333" s="70" t="s">
        <v>1572</v>
      </c>
      <c r="AE333" s="72"/>
      <c r="AF333" s="72" t="s">
        <v>132</v>
      </c>
      <c r="AG333" s="70" t="s">
        <v>163</v>
      </c>
    </row>
    <row r="334" ht="409.5" spans="1:33">
      <c r="A334" s="33">
        <v>964</v>
      </c>
      <c r="B334" s="33" t="s">
        <v>117</v>
      </c>
      <c r="C334" s="33" t="s">
        <v>118</v>
      </c>
      <c r="D334" s="33" t="s">
        <v>363</v>
      </c>
      <c r="E334" s="54" t="s">
        <v>412</v>
      </c>
      <c r="F334" s="94" t="s">
        <v>1595</v>
      </c>
      <c r="G334" s="33" t="s">
        <v>122</v>
      </c>
      <c r="H334" s="33" t="s">
        <v>123</v>
      </c>
      <c r="I334" s="29">
        <v>24</v>
      </c>
      <c r="J334" s="33">
        <v>129</v>
      </c>
      <c r="K334" s="29">
        <v>14</v>
      </c>
      <c r="L334" s="236">
        <v>45292</v>
      </c>
      <c r="M334" s="236">
        <v>45292</v>
      </c>
      <c r="N334" s="33" t="s">
        <v>124</v>
      </c>
      <c r="O334" s="48" t="s">
        <v>125</v>
      </c>
      <c r="P334" s="29" t="s">
        <v>1143</v>
      </c>
      <c r="Q334" s="29" t="s">
        <v>1596</v>
      </c>
      <c r="R334" s="29" t="s">
        <v>78</v>
      </c>
      <c r="S334" s="33">
        <v>35</v>
      </c>
      <c r="T334" s="65" t="s">
        <v>1597</v>
      </c>
      <c r="U334" s="65">
        <v>45310.6840277778</v>
      </c>
      <c r="V334" s="35"/>
      <c r="W334" s="35"/>
      <c r="X334" s="40"/>
      <c r="Y334" s="40"/>
      <c r="Z334" s="38"/>
      <c r="AA334" s="34" t="s">
        <v>1598</v>
      </c>
      <c r="AB334" s="34" t="s">
        <v>1595</v>
      </c>
      <c r="AC334" s="70" t="s">
        <v>1599</v>
      </c>
      <c r="AD334" s="70" t="s">
        <v>1600</v>
      </c>
      <c r="AE334" s="72"/>
      <c r="AF334" s="70" t="s">
        <v>132</v>
      </c>
      <c r="AG334" s="70" t="s">
        <v>133</v>
      </c>
    </row>
    <row r="335" ht="409.5" spans="1:33">
      <c r="A335" s="33">
        <v>965</v>
      </c>
      <c r="B335" s="33" t="s">
        <v>117</v>
      </c>
      <c r="C335" s="33" t="s">
        <v>118</v>
      </c>
      <c r="D335" s="33" t="s">
        <v>363</v>
      </c>
      <c r="E335" s="54" t="s">
        <v>412</v>
      </c>
      <c r="F335" s="94" t="s">
        <v>1595</v>
      </c>
      <c r="G335" s="33" t="s">
        <v>122</v>
      </c>
      <c r="H335" s="33" t="s">
        <v>123</v>
      </c>
      <c r="I335" s="29">
        <v>24</v>
      </c>
      <c r="J335" s="33">
        <v>129</v>
      </c>
      <c r="K335" s="29">
        <v>14</v>
      </c>
      <c r="L335" s="236">
        <v>45536</v>
      </c>
      <c r="M335" s="236">
        <v>45536</v>
      </c>
      <c r="N335" s="33" t="s">
        <v>124</v>
      </c>
      <c r="O335" s="48" t="s">
        <v>125</v>
      </c>
      <c r="P335" s="29" t="s">
        <v>1143</v>
      </c>
      <c r="Q335" s="29" t="s">
        <v>1596</v>
      </c>
      <c r="R335" s="29" t="s">
        <v>78</v>
      </c>
      <c r="S335" s="33">
        <v>35</v>
      </c>
      <c r="T335" s="307" t="s">
        <v>1601</v>
      </c>
      <c r="U335" s="308">
        <v>45497.6444444444</v>
      </c>
      <c r="V335" s="29"/>
      <c r="W335" s="29"/>
      <c r="X335" s="29"/>
      <c r="Y335" s="29"/>
      <c r="Z335" s="33"/>
      <c r="AA335" s="70" t="s">
        <v>1602</v>
      </c>
      <c r="AB335" s="72" t="s">
        <v>1595</v>
      </c>
      <c r="AC335" s="70" t="s">
        <v>1603</v>
      </c>
      <c r="AD335" s="70" t="s">
        <v>1604</v>
      </c>
      <c r="AE335" s="72"/>
      <c r="AF335" s="72" t="s">
        <v>132</v>
      </c>
      <c r="AG335" s="72" t="s">
        <v>138</v>
      </c>
    </row>
    <row r="336" ht="409.5" spans="1:33">
      <c r="A336" s="33">
        <v>1002</v>
      </c>
      <c r="B336" s="33" t="s">
        <v>117</v>
      </c>
      <c r="C336" s="33" t="s">
        <v>118</v>
      </c>
      <c r="D336" s="33" t="s">
        <v>363</v>
      </c>
      <c r="E336" s="54" t="s">
        <v>412</v>
      </c>
      <c r="F336" s="94" t="s">
        <v>1605</v>
      </c>
      <c r="G336" s="33" t="s">
        <v>122</v>
      </c>
      <c r="H336" s="33" t="s">
        <v>123</v>
      </c>
      <c r="I336" s="29">
        <v>33</v>
      </c>
      <c r="J336" s="33">
        <v>208</v>
      </c>
      <c r="K336" s="33">
        <v>14</v>
      </c>
      <c r="L336" s="236">
        <v>45292</v>
      </c>
      <c r="M336" s="236">
        <v>45292</v>
      </c>
      <c r="N336" s="33" t="s">
        <v>124</v>
      </c>
      <c r="O336" s="48" t="s">
        <v>125</v>
      </c>
      <c r="P336" s="29" t="s">
        <v>1143</v>
      </c>
      <c r="Q336" s="29" t="s">
        <v>1596</v>
      </c>
      <c r="R336" s="29" t="s">
        <v>78</v>
      </c>
      <c r="S336" s="33">
        <v>43</v>
      </c>
      <c r="T336" s="65" t="s">
        <v>1606</v>
      </c>
      <c r="U336" s="65">
        <v>45314.6770833333</v>
      </c>
      <c r="V336" s="35"/>
      <c r="W336" s="35"/>
      <c r="X336" s="40"/>
      <c r="Y336" s="40"/>
      <c r="Z336" s="38"/>
      <c r="AA336" s="34" t="s">
        <v>1607</v>
      </c>
      <c r="AB336" s="34" t="s">
        <v>1605</v>
      </c>
      <c r="AC336" s="70" t="s">
        <v>1608</v>
      </c>
      <c r="AD336" s="70" t="s">
        <v>1609</v>
      </c>
      <c r="AE336" s="72"/>
      <c r="AF336" s="70" t="s">
        <v>132</v>
      </c>
      <c r="AG336" s="70" t="s">
        <v>133</v>
      </c>
    </row>
    <row r="337" ht="409.5" spans="1:33">
      <c r="A337" s="33">
        <v>1003</v>
      </c>
      <c r="B337" s="33" t="s">
        <v>117</v>
      </c>
      <c r="C337" s="33" t="s">
        <v>118</v>
      </c>
      <c r="D337" s="33" t="s">
        <v>363</v>
      </c>
      <c r="E337" s="54" t="s">
        <v>412</v>
      </c>
      <c r="F337" s="94" t="s">
        <v>1605</v>
      </c>
      <c r="G337" s="33" t="s">
        <v>122</v>
      </c>
      <c r="H337" s="33" t="s">
        <v>123</v>
      </c>
      <c r="I337" s="29">
        <v>33</v>
      </c>
      <c r="J337" s="33">
        <v>208</v>
      </c>
      <c r="K337" s="33">
        <v>14</v>
      </c>
      <c r="L337" s="236">
        <v>45536</v>
      </c>
      <c r="M337" s="236">
        <v>45536</v>
      </c>
      <c r="N337" s="33" t="s">
        <v>124</v>
      </c>
      <c r="O337" s="48" t="s">
        <v>125</v>
      </c>
      <c r="P337" s="29" t="s">
        <v>1143</v>
      </c>
      <c r="Q337" s="29" t="s">
        <v>1596</v>
      </c>
      <c r="R337" s="29" t="s">
        <v>78</v>
      </c>
      <c r="S337" s="33">
        <v>43</v>
      </c>
      <c r="T337" s="307" t="s">
        <v>1610</v>
      </c>
      <c r="U337" s="308">
        <v>45497.6444444444</v>
      </c>
      <c r="V337" s="29"/>
      <c r="W337" s="29"/>
      <c r="X337" s="29"/>
      <c r="Y337" s="29"/>
      <c r="Z337" s="33"/>
      <c r="AA337" s="70" t="s">
        <v>1611</v>
      </c>
      <c r="AB337" s="72" t="s">
        <v>1605</v>
      </c>
      <c r="AC337" s="70" t="s">
        <v>1612</v>
      </c>
      <c r="AD337" s="70" t="s">
        <v>1613</v>
      </c>
      <c r="AE337" s="72"/>
      <c r="AF337" s="72" t="s">
        <v>132</v>
      </c>
      <c r="AG337" s="72" t="s">
        <v>138</v>
      </c>
    </row>
    <row r="338" ht="409.5" spans="1:33">
      <c r="A338" s="33">
        <v>1016</v>
      </c>
      <c r="B338" s="33" t="s">
        <v>117</v>
      </c>
      <c r="C338" s="33" t="s">
        <v>118</v>
      </c>
      <c r="D338" s="33" t="s">
        <v>150</v>
      </c>
      <c r="E338" s="57" t="s">
        <v>247</v>
      </c>
      <c r="F338" s="94" t="s">
        <v>1614</v>
      </c>
      <c r="G338" s="33" t="s">
        <v>122</v>
      </c>
      <c r="H338" s="33" t="s">
        <v>123</v>
      </c>
      <c r="I338" s="29">
        <v>10</v>
      </c>
      <c r="J338" s="33">
        <v>48</v>
      </c>
      <c r="K338" s="33">
        <v>12</v>
      </c>
      <c r="L338" s="236">
        <v>45323</v>
      </c>
      <c r="M338" s="236">
        <v>45323</v>
      </c>
      <c r="N338" s="33" t="s">
        <v>124</v>
      </c>
      <c r="O338" s="48" t="s">
        <v>125</v>
      </c>
      <c r="P338" s="29" t="s">
        <v>1143</v>
      </c>
      <c r="Q338" s="29" t="s">
        <v>1596</v>
      </c>
      <c r="R338" s="29" t="s">
        <v>78</v>
      </c>
      <c r="S338" s="33">
        <v>17</v>
      </c>
      <c r="T338" s="65" t="s">
        <v>1615</v>
      </c>
      <c r="U338" s="65">
        <v>45363.7062037037</v>
      </c>
      <c r="V338" s="35"/>
      <c r="W338" s="35"/>
      <c r="X338" s="40"/>
      <c r="Y338" s="40"/>
      <c r="Z338" s="38"/>
      <c r="AA338" s="34" t="s">
        <v>1616</v>
      </c>
      <c r="AB338" s="34" t="s">
        <v>1614</v>
      </c>
      <c r="AC338" s="70" t="s">
        <v>1617</v>
      </c>
      <c r="AD338" s="70" t="s">
        <v>1618</v>
      </c>
      <c r="AE338" s="72"/>
      <c r="AF338" s="72" t="s">
        <v>132</v>
      </c>
      <c r="AG338" s="70" t="s">
        <v>133</v>
      </c>
    </row>
    <row r="339" ht="409.5" spans="1:33">
      <c r="A339" s="33">
        <v>1029</v>
      </c>
      <c r="B339" s="33" t="s">
        <v>117</v>
      </c>
      <c r="C339" s="33" t="s">
        <v>118</v>
      </c>
      <c r="D339" s="33" t="s">
        <v>150</v>
      </c>
      <c r="E339" s="57" t="s">
        <v>247</v>
      </c>
      <c r="F339" s="94" t="s">
        <v>1619</v>
      </c>
      <c r="G339" s="33" t="s">
        <v>122</v>
      </c>
      <c r="H339" s="33" t="s">
        <v>123</v>
      </c>
      <c r="I339" s="29">
        <v>8</v>
      </c>
      <c r="J339" s="33">
        <v>33</v>
      </c>
      <c r="K339" s="33">
        <v>12</v>
      </c>
      <c r="L339" s="236">
        <v>45323</v>
      </c>
      <c r="M339" s="236">
        <v>45323</v>
      </c>
      <c r="N339" s="33" t="s">
        <v>124</v>
      </c>
      <c r="O339" s="48" t="s">
        <v>125</v>
      </c>
      <c r="P339" s="29" t="s">
        <v>1143</v>
      </c>
      <c r="Q339" s="29" t="s">
        <v>1596</v>
      </c>
      <c r="R339" s="29" t="s">
        <v>78</v>
      </c>
      <c r="S339" s="33">
        <v>17</v>
      </c>
      <c r="T339" s="65" t="s">
        <v>1620</v>
      </c>
      <c r="U339" s="65">
        <v>45363.7062037037</v>
      </c>
      <c r="V339" s="35"/>
      <c r="W339" s="35"/>
      <c r="X339" s="40"/>
      <c r="Y339" s="40"/>
      <c r="Z339" s="38"/>
      <c r="AA339" s="34" t="s">
        <v>1621</v>
      </c>
      <c r="AB339" s="34" t="s">
        <v>1619</v>
      </c>
      <c r="AC339" s="70" t="s">
        <v>1622</v>
      </c>
      <c r="AD339" s="70" t="s">
        <v>1623</v>
      </c>
      <c r="AE339" s="72"/>
      <c r="AF339" s="72" t="s">
        <v>132</v>
      </c>
      <c r="AG339" s="70" t="s">
        <v>133</v>
      </c>
    </row>
    <row r="340" ht="409.5" spans="1:33">
      <c r="A340" s="33">
        <v>1030</v>
      </c>
      <c r="B340" s="33" t="s">
        <v>117</v>
      </c>
      <c r="C340" s="33" t="s">
        <v>118</v>
      </c>
      <c r="D340" s="33" t="s">
        <v>150</v>
      </c>
      <c r="E340" s="57" t="s">
        <v>120</v>
      </c>
      <c r="F340" s="94" t="s">
        <v>1624</v>
      </c>
      <c r="G340" s="33" t="s">
        <v>122</v>
      </c>
      <c r="H340" s="33" t="s">
        <v>123</v>
      </c>
      <c r="I340" s="29">
        <v>7</v>
      </c>
      <c r="J340" s="33">
        <v>26</v>
      </c>
      <c r="K340" s="29">
        <v>8</v>
      </c>
      <c r="L340" s="236">
        <v>45292</v>
      </c>
      <c r="M340" s="236">
        <v>45292</v>
      </c>
      <c r="N340" s="33" t="s">
        <v>124</v>
      </c>
      <c r="O340" s="48" t="s">
        <v>125</v>
      </c>
      <c r="P340" s="29" t="s">
        <v>1143</v>
      </c>
      <c r="Q340" s="29" t="s">
        <v>1511</v>
      </c>
      <c r="R340" s="29" t="s">
        <v>78</v>
      </c>
      <c r="S340" s="33">
        <v>12</v>
      </c>
      <c r="T340" s="65" t="s">
        <v>1625</v>
      </c>
      <c r="U340" s="65">
        <v>45363.7062037037</v>
      </c>
      <c r="V340" s="35"/>
      <c r="W340" s="35"/>
      <c r="X340" s="40"/>
      <c r="Y340" s="40"/>
      <c r="Z340" s="38"/>
      <c r="AA340" s="34" t="s">
        <v>1626</v>
      </c>
      <c r="AB340" s="34" t="s">
        <v>1624</v>
      </c>
      <c r="AC340" s="70" t="s">
        <v>1627</v>
      </c>
      <c r="AD340" s="70" t="s">
        <v>1628</v>
      </c>
      <c r="AE340" s="70"/>
      <c r="AF340" s="70" t="s">
        <v>132</v>
      </c>
      <c r="AG340" s="70" t="s">
        <v>133</v>
      </c>
    </row>
    <row r="341" ht="409.5" spans="1:33">
      <c r="A341" s="33">
        <v>1031</v>
      </c>
      <c r="B341" s="33" t="s">
        <v>117</v>
      </c>
      <c r="C341" s="33" t="s">
        <v>118</v>
      </c>
      <c r="D341" s="33" t="s">
        <v>150</v>
      </c>
      <c r="E341" s="57" t="s">
        <v>120</v>
      </c>
      <c r="F341" s="94" t="s">
        <v>1624</v>
      </c>
      <c r="G341" s="33" t="s">
        <v>122</v>
      </c>
      <c r="H341" s="33" t="s">
        <v>123</v>
      </c>
      <c r="I341" s="29">
        <v>7</v>
      </c>
      <c r="J341" s="33">
        <v>26</v>
      </c>
      <c r="K341" s="29">
        <v>8</v>
      </c>
      <c r="L341" s="236">
        <v>45536</v>
      </c>
      <c r="M341" s="236">
        <v>45536</v>
      </c>
      <c r="N341" s="33" t="s">
        <v>124</v>
      </c>
      <c r="O341" s="48" t="s">
        <v>125</v>
      </c>
      <c r="P341" s="29" t="s">
        <v>1143</v>
      </c>
      <c r="Q341" s="29" t="s">
        <v>1511</v>
      </c>
      <c r="R341" s="29" t="s">
        <v>78</v>
      </c>
      <c r="S341" s="33">
        <v>12</v>
      </c>
      <c r="T341" s="307" t="s">
        <v>1629</v>
      </c>
      <c r="U341" s="308">
        <v>45504.4472222222</v>
      </c>
      <c r="V341" s="29"/>
      <c r="W341" s="29"/>
      <c r="X341" s="29"/>
      <c r="Y341" s="29"/>
      <c r="Z341" s="33"/>
      <c r="AA341" s="70" t="s">
        <v>1630</v>
      </c>
      <c r="AB341" s="72" t="s">
        <v>1624</v>
      </c>
      <c r="AC341" s="70" t="s">
        <v>1631</v>
      </c>
      <c r="AD341" s="70" t="s">
        <v>1632</v>
      </c>
      <c r="AE341" s="72"/>
      <c r="AF341" s="72" t="s">
        <v>132</v>
      </c>
      <c r="AG341" s="72" t="s">
        <v>138</v>
      </c>
    </row>
    <row r="342" ht="409.5" spans="1:33">
      <c r="A342" s="33">
        <v>1032</v>
      </c>
      <c r="B342" s="33" t="s">
        <v>117</v>
      </c>
      <c r="C342" s="33" t="s">
        <v>118</v>
      </c>
      <c r="D342" s="33" t="s">
        <v>150</v>
      </c>
      <c r="E342" s="57" t="s">
        <v>120</v>
      </c>
      <c r="F342" s="94" t="s">
        <v>1633</v>
      </c>
      <c r="G342" s="33" t="s">
        <v>122</v>
      </c>
      <c r="H342" s="33" t="s">
        <v>123</v>
      </c>
      <c r="I342" s="29">
        <v>6</v>
      </c>
      <c r="J342" s="33">
        <v>24</v>
      </c>
      <c r="K342" s="29">
        <v>8</v>
      </c>
      <c r="L342" s="236">
        <v>45292</v>
      </c>
      <c r="M342" s="236">
        <v>45292</v>
      </c>
      <c r="N342" s="33" t="s">
        <v>124</v>
      </c>
      <c r="O342" s="48" t="s">
        <v>125</v>
      </c>
      <c r="P342" s="29" t="s">
        <v>1143</v>
      </c>
      <c r="Q342" s="29" t="s">
        <v>1511</v>
      </c>
      <c r="R342" s="29" t="s">
        <v>78</v>
      </c>
      <c r="S342" s="33">
        <v>13</v>
      </c>
      <c r="T342" s="65" t="s">
        <v>1634</v>
      </c>
      <c r="U342" s="65">
        <v>45363.7062037037</v>
      </c>
      <c r="V342" s="35"/>
      <c r="W342" s="35"/>
      <c r="X342" s="40"/>
      <c r="Y342" s="40"/>
      <c r="Z342" s="38"/>
      <c r="AA342" s="34" t="s">
        <v>1635</v>
      </c>
      <c r="AB342" s="34" t="s">
        <v>1633</v>
      </c>
      <c r="AC342" s="70" t="s">
        <v>1636</v>
      </c>
      <c r="AD342" s="70" t="s">
        <v>1637</v>
      </c>
      <c r="AE342" s="70"/>
      <c r="AF342" s="70" t="s">
        <v>132</v>
      </c>
      <c r="AG342" s="70" t="s">
        <v>133</v>
      </c>
    </row>
    <row r="343" ht="409.5" spans="1:33">
      <c r="A343" s="33">
        <v>1033</v>
      </c>
      <c r="B343" s="33" t="s">
        <v>117</v>
      </c>
      <c r="C343" s="33" t="s">
        <v>118</v>
      </c>
      <c r="D343" s="33" t="s">
        <v>150</v>
      </c>
      <c r="E343" s="57" t="s">
        <v>120</v>
      </c>
      <c r="F343" s="94" t="s">
        <v>1633</v>
      </c>
      <c r="G343" s="33" t="s">
        <v>122</v>
      </c>
      <c r="H343" s="33" t="s">
        <v>123</v>
      </c>
      <c r="I343" s="29">
        <v>6</v>
      </c>
      <c r="J343" s="33">
        <v>24</v>
      </c>
      <c r="K343" s="29">
        <v>8</v>
      </c>
      <c r="L343" s="236">
        <v>45536</v>
      </c>
      <c r="M343" s="236">
        <v>45536</v>
      </c>
      <c r="N343" s="33" t="s">
        <v>124</v>
      </c>
      <c r="O343" s="48" t="s">
        <v>125</v>
      </c>
      <c r="P343" s="29" t="s">
        <v>1143</v>
      </c>
      <c r="Q343" s="29" t="s">
        <v>1511</v>
      </c>
      <c r="R343" s="29" t="s">
        <v>78</v>
      </c>
      <c r="S343" s="33">
        <v>13</v>
      </c>
      <c r="T343" s="307" t="s">
        <v>1638</v>
      </c>
      <c r="U343" s="308">
        <v>45559.4483796296</v>
      </c>
      <c r="V343" s="29"/>
      <c r="W343" s="29"/>
      <c r="X343" s="29"/>
      <c r="Y343" s="29"/>
      <c r="Z343" s="33"/>
      <c r="AA343" s="70" t="s">
        <v>1639</v>
      </c>
      <c r="AB343" s="72" t="s">
        <v>1633</v>
      </c>
      <c r="AC343" s="70" t="s">
        <v>1640</v>
      </c>
      <c r="AD343" s="70" t="s">
        <v>1641</v>
      </c>
      <c r="AE343" s="72"/>
      <c r="AF343" s="72" t="s">
        <v>132</v>
      </c>
      <c r="AG343" s="72" t="s">
        <v>149</v>
      </c>
    </row>
    <row r="344" ht="409.5" spans="1:33">
      <c r="A344" s="33">
        <v>1046</v>
      </c>
      <c r="B344" s="33" t="s">
        <v>117</v>
      </c>
      <c r="C344" s="33" t="s">
        <v>118</v>
      </c>
      <c r="D344" s="33" t="s">
        <v>150</v>
      </c>
      <c r="E344" s="54" t="s">
        <v>412</v>
      </c>
      <c r="F344" s="94" t="s">
        <v>1642</v>
      </c>
      <c r="G344" s="33" t="s">
        <v>122</v>
      </c>
      <c r="H344" s="33" t="s">
        <v>123</v>
      </c>
      <c r="I344" s="29">
        <v>2</v>
      </c>
      <c r="J344" s="33">
        <v>6</v>
      </c>
      <c r="K344" s="29">
        <v>7</v>
      </c>
      <c r="L344" s="236">
        <v>45383</v>
      </c>
      <c r="M344" s="236">
        <v>45383</v>
      </c>
      <c r="N344" s="33" t="s">
        <v>124</v>
      </c>
      <c r="O344" s="48" t="s">
        <v>125</v>
      </c>
      <c r="P344" s="29" t="s">
        <v>1143</v>
      </c>
      <c r="Q344" s="29" t="s">
        <v>1643</v>
      </c>
      <c r="R344" s="29" t="s">
        <v>78</v>
      </c>
      <c r="S344" s="33">
        <v>11</v>
      </c>
      <c r="T344" s="65" t="s">
        <v>1644</v>
      </c>
      <c r="U344" s="65">
        <v>45398.65</v>
      </c>
      <c r="V344" s="35"/>
      <c r="W344" s="35"/>
      <c r="X344" s="40"/>
      <c r="Y344" s="40"/>
      <c r="Z344" s="38"/>
      <c r="AA344" s="34" t="s">
        <v>1645</v>
      </c>
      <c r="AB344" s="34" t="s">
        <v>1642</v>
      </c>
      <c r="AC344" s="70" t="s">
        <v>1646</v>
      </c>
      <c r="AD344" s="70" t="s">
        <v>1647</v>
      </c>
      <c r="AE344" s="72"/>
      <c r="AF344" s="72" t="s">
        <v>132</v>
      </c>
      <c r="AG344" s="70" t="s">
        <v>144</v>
      </c>
    </row>
    <row r="345" ht="409.5" spans="1:33">
      <c r="A345" s="33">
        <v>1059</v>
      </c>
      <c r="B345" s="33" t="s">
        <v>117</v>
      </c>
      <c r="C345" s="33" t="s">
        <v>118</v>
      </c>
      <c r="D345" s="33" t="s">
        <v>150</v>
      </c>
      <c r="E345" s="54" t="s">
        <v>412</v>
      </c>
      <c r="F345" s="94" t="s">
        <v>1648</v>
      </c>
      <c r="G345" s="33" t="s">
        <v>122</v>
      </c>
      <c r="H345" s="33" t="s">
        <v>123</v>
      </c>
      <c r="I345" s="29">
        <v>2</v>
      </c>
      <c r="J345" s="33">
        <v>6</v>
      </c>
      <c r="K345" s="29">
        <v>7</v>
      </c>
      <c r="L345" s="236">
        <v>45383</v>
      </c>
      <c r="M345" s="236">
        <v>45383</v>
      </c>
      <c r="N345" s="33" t="s">
        <v>124</v>
      </c>
      <c r="O345" s="48" t="s">
        <v>125</v>
      </c>
      <c r="P345" s="29" t="s">
        <v>1143</v>
      </c>
      <c r="Q345" s="29" t="s">
        <v>1643</v>
      </c>
      <c r="R345" s="29" t="s">
        <v>78</v>
      </c>
      <c r="S345" s="33">
        <v>11</v>
      </c>
      <c r="T345" s="65" t="s">
        <v>1649</v>
      </c>
      <c r="U345" s="65">
        <v>45348.4854166667</v>
      </c>
      <c r="V345" s="35"/>
      <c r="W345" s="35"/>
      <c r="X345" s="40"/>
      <c r="Y345" s="40"/>
      <c r="Z345" s="38"/>
      <c r="AA345" s="34" t="s">
        <v>1650</v>
      </c>
      <c r="AB345" s="34" t="s">
        <v>1648</v>
      </c>
      <c r="AC345" s="70" t="s">
        <v>1651</v>
      </c>
      <c r="AD345" s="70" t="s">
        <v>1652</v>
      </c>
      <c r="AE345" s="72"/>
      <c r="AF345" s="72" t="s">
        <v>132</v>
      </c>
      <c r="AG345" s="70" t="s">
        <v>170</v>
      </c>
    </row>
    <row r="346" ht="409.5" spans="1:33">
      <c r="A346" s="33">
        <v>1096</v>
      </c>
      <c r="B346" s="33" t="s">
        <v>117</v>
      </c>
      <c r="C346" s="33" t="s">
        <v>118</v>
      </c>
      <c r="D346" s="33" t="s">
        <v>119</v>
      </c>
      <c r="E346" s="57" t="s">
        <v>120</v>
      </c>
      <c r="F346" s="94" t="s">
        <v>1653</v>
      </c>
      <c r="G346" s="33" t="s">
        <v>122</v>
      </c>
      <c r="H346" s="33" t="s">
        <v>123</v>
      </c>
      <c r="I346" s="29">
        <v>22</v>
      </c>
      <c r="J346" s="33">
        <v>128</v>
      </c>
      <c r="K346" s="33">
        <v>10</v>
      </c>
      <c r="L346" s="236">
        <v>45352</v>
      </c>
      <c r="M346" s="236">
        <v>45352</v>
      </c>
      <c r="N346" s="33" t="s">
        <v>124</v>
      </c>
      <c r="O346" s="48" t="s">
        <v>125</v>
      </c>
      <c r="P346" s="29" t="s">
        <v>1143</v>
      </c>
      <c r="Q346" s="29" t="s">
        <v>1462</v>
      </c>
      <c r="R346" s="29" t="s">
        <v>78</v>
      </c>
      <c r="S346" s="33">
        <v>32</v>
      </c>
      <c r="T346" s="65" t="s">
        <v>1654</v>
      </c>
      <c r="U346" s="65">
        <v>45306.5243055556</v>
      </c>
      <c r="V346" s="35"/>
      <c r="W346" s="35"/>
      <c r="X346" s="40"/>
      <c r="Y346" s="40"/>
      <c r="Z346" s="38"/>
      <c r="AA346" s="34" t="s">
        <v>1655</v>
      </c>
      <c r="AB346" s="34" t="s">
        <v>1653</v>
      </c>
      <c r="AC346" s="70" t="s">
        <v>1656</v>
      </c>
      <c r="AD346" s="70" t="s">
        <v>1657</v>
      </c>
      <c r="AE346" s="70"/>
      <c r="AF346" s="70" t="s">
        <v>132</v>
      </c>
      <c r="AG346" s="70" t="s">
        <v>133</v>
      </c>
    </row>
    <row r="347" ht="409.5" spans="1:33">
      <c r="A347" s="33">
        <v>1097</v>
      </c>
      <c r="B347" s="33" t="s">
        <v>117</v>
      </c>
      <c r="C347" s="33" t="s">
        <v>118</v>
      </c>
      <c r="D347" s="33" t="s">
        <v>119</v>
      </c>
      <c r="E347" s="57" t="s">
        <v>120</v>
      </c>
      <c r="F347" s="94" t="s">
        <v>1653</v>
      </c>
      <c r="G347" s="33" t="s">
        <v>122</v>
      </c>
      <c r="H347" s="33" t="s">
        <v>123</v>
      </c>
      <c r="I347" s="29">
        <v>22</v>
      </c>
      <c r="J347" s="33">
        <v>128</v>
      </c>
      <c r="K347" s="33">
        <v>10</v>
      </c>
      <c r="L347" s="236">
        <v>45474</v>
      </c>
      <c r="M347" s="236">
        <v>45474</v>
      </c>
      <c r="N347" s="33" t="s">
        <v>124</v>
      </c>
      <c r="O347" s="48" t="s">
        <v>125</v>
      </c>
      <c r="P347" s="29" t="s">
        <v>1143</v>
      </c>
      <c r="Q347" s="29" t="s">
        <v>1462</v>
      </c>
      <c r="R347" s="29" t="s">
        <v>78</v>
      </c>
      <c r="S347" s="33">
        <v>32</v>
      </c>
      <c r="T347" s="307" t="s">
        <v>1658</v>
      </c>
      <c r="U347" s="308">
        <v>45489.6909722222</v>
      </c>
      <c r="V347" s="29"/>
      <c r="W347" s="29"/>
      <c r="X347" s="29"/>
      <c r="Y347" s="29"/>
      <c r="Z347" s="33"/>
      <c r="AA347" s="70" t="s">
        <v>1659</v>
      </c>
      <c r="AB347" s="72" t="s">
        <v>1653</v>
      </c>
      <c r="AC347" s="70" t="s">
        <v>1660</v>
      </c>
      <c r="AD347" s="70" t="s">
        <v>1661</v>
      </c>
      <c r="AE347" s="72"/>
      <c r="AF347" s="72" t="s">
        <v>132</v>
      </c>
      <c r="AG347" s="72" t="s">
        <v>138</v>
      </c>
    </row>
    <row r="348" ht="409.5" spans="1:33">
      <c r="A348" s="33">
        <v>1134</v>
      </c>
      <c r="B348" s="33" t="s">
        <v>117</v>
      </c>
      <c r="C348" s="33" t="s">
        <v>118</v>
      </c>
      <c r="D348" s="33" t="s">
        <v>119</v>
      </c>
      <c r="E348" s="57" t="s">
        <v>120</v>
      </c>
      <c r="F348" s="94" t="s">
        <v>1662</v>
      </c>
      <c r="G348" s="33" t="s">
        <v>122</v>
      </c>
      <c r="H348" s="33" t="s">
        <v>123</v>
      </c>
      <c r="I348" s="29">
        <v>20</v>
      </c>
      <c r="J348" s="33">
        <v>112</v>
      </c>
      <c r="K348" s="33">
        <v>11</v>
      </c>
      <c r="L348" s="236">
        <v>45352</v>
      </c>
      <c r="M348" s="236">
        <v>45352</v>
      </c>
      <c r="N348" s="33" t="s">
        <v>124</v>
      </c>
      <c r="O348" s="48" t="s">
        <v>125</v>
      </c>
      <c r="P348" s="29" t="s">
        <v>1143</v>
      </c>
      <c r="Q348" s="29" t="s">
        <v>1462</v>
      </c>
      <c r="R348" s="29" t="s">
        <v>78</v>
      </c>
      <c r="S348" s="33">
        <v>29</v>
      </c>
      <c r="T348" s="65" t="s">
        <v>1663</v>
      </c>
      <c r="U348" s="65">
        <v>45306.5243055556</v>
      </c>
      <c r="V348" s="35"/>
      <c r="W348" s="35"/>
      <c r="X348" s="40"/>
      <c r="Y348" s="40"/>
      <c r="Z348" s="38"/>
      <c r="AA348" s="34" t="s">
        <v>1664</v>
      </c>
      <c r="AB348" s="34" t="s">
        <v>1662</v>
      </c>
      <c r="AC348" s="70" t="s">
        <v>1665</v>
      </c>
      <c r="AD348" s="70" t="s">
        <v>1666</v>
      </c>
      <c r="AE348" s="70"/>
      <c r="AF348" s="70" t="s">
        <v>132</v>
      </c>
      <c r="AG348" s="70" t="s">
        <v>133</v>
      </c>
    </row>
    <row r="349" ht="409.5" spans="1:33">
      <c r="A349" s="33">
        <v>1135</v>
      </c>
      <c r="B349" s="33" t="s">
        <v>117</v>
      </c>
      <c r="C349" s="33" t="s">
        <v>118</v>
      </c>
      <c r="D349" s="33" t="s">
        <v>119</v>
      </c>
      <c r="E349" s="57" t="s">
        <v>120</v>
      </c>
      <c r="F349" s="94" t="s">
        <v>1662</v>
      </c>
      <c r="G349" s="33" t="s">
        <v>122</v>
      </c>
      <c r="H349" s="33" t="s">
        <v>123</v>
      </c>
      <c r="I349" s="29">
        <v>20</v>
      </c>
      <c r="J349" s="33">
        <v>112</v>
      </c>
      <c r="K349" s="33">
        <v>11</v>
      </c>
      <c r="L349" s="236">
        <v>45474</v>
      </c>
      <c r="M349" s="236">
        <v>45474</v>
      </c>
      <c r="N349" s="33" t="s">
        <v>124</v>
      </c>
      <c r="O349" s="48" t="s">
        <v>125</v>
      </c>
      <c r="P349" s="29" t="s">
        <v>1143</v>
      </c>
      <c r="Q349" s="29" t="s">
        <v>1462</v>
      </c>
      <c r="R349" s="29" t="s">
        <v>78</v>
      </c>
      <c r="S349" s="33">
        <v>29</v>
      </c>
      <c r="T349" s="307" t="s">
        <v>1658</v>
      </c>
      <c r="U349" s="308">
        <v>45489.6909722222</v>
      </c>
      <c r="V349" s="29"/>
      <c r="W349" s="29"/>
      <c r="X349" s="29"/>
      <c r="Y349" s="29"/>
      <c r="Z349" s="33"/>
      <c r="AA349" s="70" t="s">
        <v>1659</v>
      </c>
      <c r="AB349" s="72" t="s">
        <v>1662</v>
      </c>
      <c r="AC349" s="70" t="s">
        <v>1660</v>
      </c>
      <c r="AD349" s="70" t="s">
        <v>1661</v>
      </c>
      <c r="AE349" s="72"/>
      <c r="AF349" s="72" t="s">
        <v>132</v>
      </c>
      <c r="AG349" s="72" t="s">
        <v>138</v>
      </c>
    </row>
    <row r="350" ht="409.5" spans="1:33">
      <c r="A350" s="33">
        <v>1148</v>
      </c>
      <c r="B350" s="33" t="s">
        <v>117</v>
      </c>
      <c r="C350" s="33" t="s">
        <v>118</v>
      </c>
      <c r="D350" s="33" t="s">
        <v>150</v>
      </c>
      <c r="E350" s="54" t="s">
        <v>157</v>
      </c>
      <c r="F350" s="127" t="s">
        <v>1667</v>
      </c>
      <c r="G350" s="33" t="s">
        <v>122</v>
      </c>
      <c r="H350" s="33" t="s">
        <v>123</v>
      </c>
      <c r="I350" s="29">
        <v>0</v>
      </c>
      <c r="J350" s="29">
        <v>0</v>
      </c>
      <c r="K350" s="29">
        <v>15</v>
      </c>
      <c r="L350" s="236">
        <v>45383</v>
      </c>
      <c r="M350" s="236">
        <v>45383</v>
      </c>
      <c r="N350" s="33" t="s">
        <v>124</v>
      </c>
      <c r="O350" s="48" t="s">
        <v>125</v>
      </c>
      <c r="P350" s="29" t="s">
        <v>1143</v>
      </c>
      <c r="Q350" s="29" t="s">
        <v>1643</v>
      </c>
      <c r="R350" s="29" t="s">
        <v>78</v>
      </c>
      <c r="S350" s="164">
        <v>23</v>
      </c>
      <c r="T350" s="65" t="s">
        <v>1668</v>
      </c>
      <c r="U350" s="65">
        <v>45295.6916666667</v>
      </c>
      <c r="V350" s="35"/>
      <c r="W350" s="35"/>
      <c r="X350" s="40"/>
      <c r="Y350" s="40"/>
      <c r="Z350" s="38"/>
      <c r="AA350" s="34" t="s">
        <v>1669</v>
      </c>
      <c r="AB350" s="34" t="s">
        <v>1667</v>
      </c>
      <c r="AC350" s="70" t="s">
        <v>1670</v>
      </c>
      <c r="AD350" s="70" t="s">
        <v>1671</v>
      </c>
      <c r="AE350" s="72"/>
      <c r="AF350" s="72" t="s">
        <v>132</v>
      </c>
      <c r="AG350" s="70" t="s">
        <v>133</v>
      </c>
    </row>
    <row r="351" ht="409.5" spans="1:33">
      <c r="A351" s="33">
        <v>1148</v>
      </c>
      <c r="B351" s="33" t="s">
        <v>117</v>
      </c>
      <c r="C351" s="33" t="s">
        <v>118</v>
      </c>
      <c r="D351" s="33" t="s">
        <v>462</v>
      </c>
      <c r="E351" s="54" t="s">
        <v>157</v>
      </c>
      <c r="F351" s="127" t="s">
        <v>1667</v>
      </c>
      <c r="G351" s="33" t="s">
        <v>122</v>
      </c>
      <c r="H351" s="33" t="s">
        <v>123</v>
      </c>
      <c r="I351" s="29">
        <v>0</v>
      </c>
      <c r="J351" s="29">
        <v>0</v>
      </c>
      <c r="K351" s="29">
        <v>15</v>
      </c>
      <c r="L351" s="236">
        <v>45566</v>
      </c>
      <c r="M351" s="236">
        <v>45566</v>
      </c>
      <c r="N351" s="33" t="s">
        <v>124</v>
      </c>
      <c r="O351" s="48" t="s">
        <v>125</v>
      </c>
      <c r="P351" s="29" t="s">
        <v>1143</v>
      </c>
      <c r="Q351" s="29" t="s">
        <v>1643</v>
      </c>
      <c r="R351" s="29" t="s">
        <v>78</v>
      </c>
      <c r="S351" s="164">
        <v>23</v>
      </c>
      <c r="T351" s="307" t="s">
        <v>1668</v>
      </c>
      <c r="U351" s="308">
        <v>45295.6916666667</v>
      </c>
      <c r="V351" s="29"/>
      <c r="W351" s="29"/>
      <c r="X351" s="29"/>
      <c r="Y351" s="29"/>
      <c r="Z351" s="33"/>
      <c r="AA351" s="70" t="s">
        <v>1669</v>
      </c>
      <c r="AB351" s="72" t="s">
        <v>1667</v>
      </c>
      <c r="AC351" s="70" t="s">
        <v>1670</v>
      </c>
      <c r="AD351" s="70" t="s">
        <v>1671</v>
      </c>
      <c r="AE351" s="72"/>
      <c r="AF351" s="72" t="s">
        <v>132</v>
      </c>
      <c r="AG351" s="72" t="s">
        <v>133</v>
      </c>
    </row>
    <row r="352" ht="409.5" spans="1:33">
      <c r="A352" s="33">
        <v>1161</v>
      </c>
      <c r="B352" s="33" t="s">
        <v>117</v>
      </c>
      <c r="C352" s="33" t="s">
        <v>118</v>
      </c>
      <c r="D352" s="33" t="s">
        <v>150</v>
      </c>
      <c r="E352" s="54" t="s">
        <v>157</v>
      </c>
      <c r="F352" s="94" t="s">
        <v>1672</v>
      </c>
      <c r="G352" s="33" t="s">
        <v>122</v>
      </c>
      <c r="H352" s="33" t="s">
        <v>123</v>
      </c>
      <c r="I352" s="29">
        <v>5</v>
      </c>
      <c r="J352" s="33">
        <v>18</v>
      </c>
      <c r="K352" s="33">
        <v>5</v>
      </c>
      <c r="L352" s="236">
        <v>45383</v>
      </c>
      <c r="M352" s="236">
        <v>45383</v>
      </c>
      <c r="N352" s="33" t="s">
        <v>124</v>
      </c>
      <c r="O352" s="48" t="s">
        <v>125</v>
      </c>
      <c r="P352" s="29" t="s">
        <v>1143</v>
      </c>
      <c r="Q352" s="29" t="s">
        <v>1643</v>
      </c>
      <c r="R352" s="29" t="s">
        <v>78</v>
      </c>
      <c r="S352" s="33">
        <v>10</v>
      </c>
      <c r="T352" s="65" t="s">
        <v>1673</v>
      </c>
      <c r="U352" s="65">
        <v>45295.6916666667</v>
      </c>
      <c r="V352" s="35"/>
      <c r="W352" s="35"/>
      <c r="X352" s="40"/>
      <c r="Y352" s="40"/>
      <c r="Z352" s="38"/>
      <c r="AA352" s="34" t="s">
        <v>1674</v>
      </c>
      <c r="AB352" s="34" t="s">
        <v>1672</v>
      </c>
      <c r="AC352" s="70" t="s">
        <v>1675</v>
      </c>
      <c r="AD352" s="70" t="s">
        <v>1676</v>
      </c>
      <c r="AE352" s="72"/>
      <c r="AF352" s="72" t="s">
        <v>132</v>
      </c>
      <c r="AG352" s="70" t="s">
        <v>133</v>
      </c>
    </row>
    <row r="353" ht="409.5" spans="1:33">
      <c r="A353" s="33">
        <v>1161</v>
      </c>
      <c r="B353" s="33" t="s">
        <v>117</v>
      </c>
      <c r="C353" s="33" t="s">
        <v>118</v>
      </c>
      <c r="D353" s="33" t="s">
        <v>462</v>
      </c>
      <c r="E353" s="54" t="s">
        <v>157</v>
      </c>
      <c r="F353" s="94" t="s">
        <v>1672</v>
      </c>
      <c r="G353" s="33" t="s">
        <v>122</v>
      </c>
      <c r="H353" s="33" t="s">
        <v>123</v>
      </c>
      <c r="I353" s="29">
        <v>5</v>
      </c>
      <c r="J353" s="33">
        <v>18</v>
      </c>
      <c r="K353" s="33">
        <v>5</v>
      </c>
      <c r="L353" s="236">
        <v>45566</v>
      </c>
      <c r="M353" s="236">
        <v>45566</v>
      </c>
      <c r="N353" s="33" t="s">
        <v>124</v>
      </c>
      <c r="O353" s="48" t="s">
        <v>125</v>
      </c>
      <c r="P353" s="29" t="s">
        <v>1143</v>
      </c>
      <c r="Q353" s="29" t="s">
        <v>1643</v>
      </c>
      <c r="R353" s="29" t="s">
        <v>78</v>
      </c>
      <c r="S353" s="33">
        <v>10</v>
      </c>
      <c r="T353" s="307" t="s">
        <v>1673</v>
      </c>
      <c r="U353" s="308">
        <v>45295.6916666667</v>
      </c>
      <c r="V353" s="29"/>
      <c r="W353" s="29"/>
      <c r="X353" s="29"/>
      <c r="Y353" s="29"/>
      <c r="Z353" s="33"/>
      <c r="AA353" s="70" t="s">
        <v>1674</v>
      </c>
      <c r="AB353" s="72" t="s">
        <v>1672</v>
      </c>
      <c r="AC353" s="70" t="s">
        <v>1675</v>
      </c>
      <c r="AD353" s="70" t="s">
        <v>1676</v>
      </c>
      <c r="AE353" s="72"/>
      <c r="AF353" s="72" t="s">
        <v>132</v>
      </c>
      <c r="AG353" s="72" t="s">
        <v>133</v>
      </c>
    </row>
    <row r="354" ht="409.5" spans="1:33">
      <c r="A354" s="33">
        <v>1174</v>
      </c>
      <c r="B354" s="33" t="s">
        <v>117</v>
      </c>
      <c r="C354" s="33" t="s">
        <v>118</v>
      </c>
      <c r="D354" s="33" t="s">
        <v>150</v>
      </c>
      <c r="E354" s="54" t="s">
        <v>412</v>
      </c>
      <c r="F354" s="127" t="s">
        <v>1677</v>
      </c>
      <c r="G354" s="33" t="s">
        <v>122</v>
      </c>
      <c r="H354" s="33" t="s">
        <v>123</v>
      </c>
      <c r="I354" s="33">
        <v>6</v>
      </c>
      <c r="J354" s="33">
        <v>23</v>
      </c>
      <c r="K354" s="29">
        <v>22</v>
      </c>
      <c r="L354" s="236">
        <v>45383</v>
      </c>
      <c r="M354" s="236">
        <v>45383</v>
      </c>
      <c r="N354" s="33" t="s">
        <v>124</v>
      </c>
      <c r="O354" s="48" t="s">
        <v>125</v>
      </c>
      <c r="P354" s="29" t="s">
        <v>1143</v>
      </c>
      <c r="Q354" s="29" t="s">
        <v>1643</v>
      </c>
      <c r="R354" s="29" t="s">
        <v>78</v>
      </c>
      <c r="S354" s="164">
        <v>39</v>
      </c>
      <c r="T354" s="65" t="s">
        <v>1678</v>
      </c>
      <c r="U354" s="65">
        <v>45295.6916666667</v>
      </c>
      <c r="V354" s="35"/>
      <c r="W354" s="35"/>
      <c r="X354" s="40"/>
      <c r="Y354" s="40"/>
      <c r="Z354" s="38"/>
      <c r="AA354" s="34" t="s">
        <v>1679</v>
      </c>
      <c r="AB354" s="34" t="s">
        <v>1677</v>
      </c>
      <c r="AC354" s="70" t="s">
        <v>1680</v>
      </c>
      <c r="AD354" s="70" t="s">
        <v>1681</v>
      </c>
      <c r="AE354" s="72"/>
      <c r="AF354" s="72" t="s">
        <v>132</v>
      </c>
      <c r="AG354" s="70" t="s">
        <v>133</v>
      </c>
    </row>
    <row r="355" ht="409.5" spans="1:33">
      <c r="A355" s="33">
        <v>1175</v>
      </c>
      <c r="B355" s="33" t="s">
        <v>117</v>
      </c>
      <c r="C355" s="33" t="s">
        <v>118</v>
      </c>
      <c r="D355" s="33" t="s">
        <v>150</v>
      </c>
      <c r="E355" s="54" t="s">
        <v>412</v>
      </c>
      <c r="F355" s="127" t="s">
        <v>1677</v>
      </c>
      <c r="G355" s="33" t="s">
        <v>122</v>
      </c>
      <c r="H355" s="33" t="s">
        <v>123</v>
      </c>
      <c r="I355" s="33">
        <v>6</v>
      </c>
      <c r="J355" s="33">
        <v>23</v>
      </c>
      <c r="K355" s="29">
        <v>22</v>
      </c>
      <c r="L355" s="236">
        <v>45505</v>
      </c>
      <c r="M355" s="236">
        <v>45505</v>
      </c>
      <c r="N355" s="33" t="s">
        <v>124</v>
      </c>
      <c r="O355" s="48" t="s">
        <v>125</v>
      </c>
      <c r="P355" s="29" t="s">
        <v>1143</v>
      </c>
      <c r="Q355" s="29" t="s">
        <v>1643</v>
      </c>
      <c r="R355" s="29" t="s">
        <v>78</v>
      </c>
      <c r="S355" s="164">
        <v>39</v>
      </c>
      <c r="T355" s="307" t="s">
        <v>1682</v>
      </c>
      <c r="U355" s="308">
        <v>45497.6451388889</v>
      </c>
      <c r="V355" s="29"/>
      <c r="W355" s="29"/>
      <c r="X355" s="29"/>
      <c r="Y355" s="29"/>
      <c r="Z355" s="33"/>
      <c r="AA355" s="70" t="s">
        <v>1683</v>
      </c>
      <c r="AB355" s="72" t="s">
        <v>1677</v>
      </c>
      <c r="AC355" s="70" t="s">
        <v>1684</v>
      </c>
      <c r="AD355" s="70" t="s">
        <v>1685</v>
      </c>
      <c r="AE355" s="72"/>
      <c r="AF355" s="72" t="s">
        <v>132</v>
      </c>
      <c r="AG355" s="72" t="s">
        <v>138</v>
      </c>
    </row>
    <row r="356" ht="409.5" spans="1:33">
      <c r="A356" s="33">
        <v>1188</v>
      </c>
      <c r="B356" s="33" t="s">
        <v>117</v>
      </c>
      <c r="C356" s="33" t="s">
        <v>118</v>
      </c>
      <c r="D356" s="33" t="s">
        <v>150</v>
      </c>
      <c r="E356" s="54" t="s">
        <v>412</v>
      </c>
      <c r="F356" s="94" t="s">
        <v>1686</v>
      </c>
      <c r="G356" s="33" t="s">
        <v>122</v>
      </c>
      <c r="H356" s="33" t="s">
        <v>123</v>
      </c>
      <c r="I356" s="33">
        <v>8</v>
      </c>
      <c r="J356" s="33">
        <v>29</v>
      </c>
      <c r="K356" s="33">
        <v>6</v>
      </c>
      <c r="L356" s="236">
        <v>45383</v>
      </c>
      <c r="M356" s="236">
        <v>45383</v>
      </c>
      <c r="N356" s="33" t="s">
        <v>124</v>
      </c>
      <c r="O356" s="48" t="s">
        <v>125</v>
      </c>
      <c r="P356" s="29" t="s">
        <v>1143</v>
      </c>
      <c r="Q356" s="29" t="s">
        <v>1643</v>
      </c>
      <c r="R356" s="29" t="s">
        <v>78</v>
      </c>
      <c r="S356" s="33">
        <v>11</v>
      </c>
      <c r="T356" s="65" t="s">
        <v>1687</v>
      </c>
      <c r="U356" s="65">
        <v>45295.6916666667</v>
      </c>
      <c r="V356" s="35"/>
      <c r="W356" s="35"/>
      <c r="X356" s="40"/>
      <c r="Y356" s="40"/>
      <c r="Z356" s="38"/>
      <c r="AA356" s="34" t="s">
        <v>1688</v>
      </c>
      <c r="AB356" s="34" t="s">
        <v>1686</v>
      </c>
      <c r="AC356" s="70" t="s">
        <v>1689</v>
      </c>
      <c r="AD356" s="70" t="s">
        <v>1690</v>
      </c>
      <c r="AE356" s="72"/>
      <c r="AF356" s="72" t="s">
        <v>132</v>
      </c>
      <c r="AG356" s="70" t="s">
        <v>133</v>
      </c>
    </row>
    <row r="357" ht="409.5" spans="1:33">
      <c r="A357" s="33">
        <v>1189</v>
      </c>
      <c r="B357" s="33" t="s">
        <v>117</v>
      </c>
      <c r="C357" s="33" t="s">
        <v>118</v>
      </c>
      <c r="D357" s="33" t="s">
        <v>150</v>
      </c>
      <c r="E357" s="54" t="s">
        <v>412</v>
      </c>
      <c r="F357" s="94" t="s">
        <v>1686</v>
      </c>
      <c r="G357" s="33" t="s">
        <v>122</v>
      </c>
      <c r="H357" s="33" t="s">
        <v>123</v>
      </c>
      <c r="I357" s="33">
        <v>8</v>
      </c>
      <c r="J357" s="33">
        <v>29</v>
      </c>
      <c r="K357" s="33">
        <v>6</v>
      </c>
      <c r="L357" s="236">
        <v>45505</v>
      </c>
      <c r="M357" s="236">
        <v>45505</v>
      </c>
      <c r="N357" s="33" t="s">
        <v>124</v>
      </c>
      <c r="O357" s="48" t="s">
        <v>125</v>
      </c>
      <c r="P357" s="29" t="s">
        <v>1143</v>
      </c>
      <c r="Q357" s="29" t="s">
        <v>1643</v>
      </c>
      <c r="R357" s="29" t="s">
        <v>78</v>
      </c>
      <c r="S357" s="33">
        <v>11</v>
      </c>
      <c r="T357" s="307" t="s">
        <v>1691</v>
      </c>
      <c r="U357" s="308">
        <v>45497.6451388889</v>
      </c>
      <c r="V357" s="29"/>
      <c r="W357" s="29"/>
      <c r="X357" s="29"/>
      <c r="Y357" s="29"/>
      <c r="Z357" s="33"/>
      <c r="AA357" s="70" t="s">
        <v>1692</v>
      </c>
      <c r="AB357" s="72" t="s">
        <v>1686</v>
      </c>
      <c r="AC357" s="70" t="s">
        <v>1693</v>
      </c>
      <c r="AD357" s="70" t="s">
        <v>1694</v>
      </c>
      <c r="AE357" s="72"/>
      <c r="AF357" s="72" t="s">
        <v>132</v>
      </c>
      <c r="AG357" s="72" t="s">
        <v>138</v>
      </c>
    </row>
    <row r="358" ht="409.5" spans="1:33">
      <c r="A358" s="33">
        <v>1226</v>
      </c>
      <c r="B358" s="33" t="s">
        <v>117</v>
      </c>
      <c r="C358" s="33" t="s">
        <v>118</v>
      </c>
      <c r="D358" s="33" t="s">
        <v>363</v>
      </c>
      <c r="E358" s="57" t="s">
        <v>120</v>
      </c>
      <c r="F358" s="94" t="s">
        <v>1695</v>
      </c>
      <c r="G358" s="33" t="s">
        <v>122</v>
      </c>
      <c r="H358" s="33" t="s">
        <v>123</v>
      </c>
      <c r="I358" s="33">
        <v>16</v>
      </c>
      <c r="J358" s="33">
        <v>90</v>
      </c>
      <c r="K358" s="33">
        <v>8</v>
      </c>
      <c r="L358" s="236">
        <v>45292</v>
      </c>
      <c r="M358" s="236">
        <v>45292</v>
      </c>
      <c r="N358" s="33" t="s">
        <v>124</v>
      </c>
      <c r="O358" s="48" t="s">
        <v>125</v>
      </c>
      <c r="P358" s="29" t="s">
        <v>1143</v>
      </c>
      <c r="Q358" s="33" t="s">
        <v>1596</v>
      </c>
      <c r="R358" s="29" t="s">
        <v>78</v>
      </c>
      <c r="S358" s="33">
        <v>23</v>
      </c>
      <c r="T358" s="65" t="s">
        <v>1696</v>
      </c>
      <c r="U358" s="65">
        <v>45314.6770833333</v>
      </c>
      <c r="V358" s="35"/>
      <c r="W358" s="35"/>
      <c r="X358" s="40"/>
      <c r="Y358" s="40"/>
      <c r="Z358" s="38"/>
      <c r="AA358" s="34" t="s">
        <v>1697</v>
      </c>
      <c r="AB358" s="34" t="s">
        <v>1695</v>
      </c>
      <c r="AC358" s="70" t="s">
        <v>1698</v>
      </c>
      <c r="AD358" s="70" t="s">
        <v>1699</v>
      </c>
      <c r="AE358" s="72"/>
      <c r="AF358" s="70" t="s">
        <v>132</v>
      </c>
      <c r="AG358" s="70" t="s">
        <v>133</v>
      </c>
    </row>
    <row r="359" ht="409.5" spans="1:33">
      <c r="A359" s="33">
        <v>1227</v>
      </c>
      <c r="B359" s="33" t="s">
        <v>117</v>
      </c>
      <c r="C359" s="33" t="s">
        <v>118</v>
      </c>
      <c r="D359" s="33" t="s">
        <v>363</v>
      </c>
      <c r="E359" s="57" t="s">
        <v>120</v>
      </c>
      <c r="F359" s="94" t="s">
        <v>1695</v>
      </c>
      <c r="G359" s="33" t="s">
        <v>122</v>
      </c>
      <c r="H359" s="33" t="s">
        <v>123</v>
      </c>
      <c r="I359" s="33">
        <v>16</v>
      </c>
      <c r="J359" s="33">
        <v>90</v>
      </c>
      <c r="K359" s="33">
        <v>8</v>
      </c>
      <c r="L359" s="236">
        <v>45536</v>
      </c>
      <c r="M359" s="236">
        <v>45536</v>
      </c>
      <c r="N359" s="33" t="s">
        <v>124</v>
      </c>
      <c r="O359" s="48" t="s">
        <v>125</v>
      </c>
      <c r="P359" s="29" t="s">
        <v>1143</v>
      </c>
      <c r="Q359" s="33" t="s">
        <v>1596</v>
      </c>
      <c r="R359" s="29" t="s">
        <v>78</v>
      </c>
      <c r="S359" s="33">
        <v>23</v>
      </c>
      <c r="T359" s="307" t="s">
        <v>1700</v>
      </c>
      <c r="U359" s="308">
        <v>45489.6909722222</v>
      </c>
      <c r="V359" s="29"/>
      <c r="W359" s="29"/>
      <c r="X359" s="29"/>
      <c r="Y359" s="29"/>
      <c r="Z359" s="33"/>
      <c r="AA359" s="70" t="s">
        <v>1701</v>
      </c>
      <c r="AB359" s="72" t="s">
        <v>1695</v>
      </c>
      <c r="AC359" s="70" t="s">
        <v>1702</v>
      </c>
      <c r="AD359" s="70" t="s">
        <v>1703</v>
      </c>
      <c r="AE359" s="72"/>
      <c r="AF359" s="72" t="s">
        <v>132</v>
      </c>
      <c r="AG359" s="72" t="s">
        <v>138</v>
      </c>
    </row>
    <row r="360" ht="409.5" spans="1:33">
      <c r="A360" s="33">
        <v>1240</v>
      </c>
      <c r="B360" s="33" t="s">
        <v>117</v>
      </c>
      <c r="C360" s="33" t="s">
        <v>118</v>
      </c>
      <c r="D360" s="33" t="s">
        <v>150</v>
      </c>
      <c r="E360" s="57" t="s">
        <v>157</v>
      </c>
      <c r="F360" s="94" t="s">
        <v>1704</v>
      </c>
      <c r="G360" s="33" t="s">
        <v>122</v>
      </c>
      <c r="H360" s="33" t="s">
        <v>123</v>
      </c>
      <c r="I360" s="33">
        <v>4</v>
      </c>
      <c r="J360" s="33">
        <v>16</v>
      </c>
      <c r="K360" s="33">
        <v>4</v>
      </c>
      <c r="L360" s="236">
        <v>45292</v>
      </c>
      <c r="M360" s="236">
        <v>45292</v>
      </c>
      <c r="N360" s="33" t="s">
        <v>124</v>
      </c>
      <c r="O360" s="48" t="s">
        <v>125</v>
      </c>
      <c r="P360" s="29" t="s">
        <v>1143</v>
      </c>
      <c r="Q360" s="33" t="s">
        <v>1596</v>
      </c>
      <c r="R360" s="29" t="s">
        <v>78</v>
      </c>
      <c r="S360" s="33">
        <v>6</v>
      </c>
      <c r="T360" s="65" t="s">
        <v>1705</v>
      </c>
      <c r="U360" s="65">
        <v>45314.65625</v>
      </c>
      <c r="V360" s="35"/>
      <c r="W360" s="35"/>
      <c r="X360" s="40"/>
      <c r="Y360" s="40"/>
      <c r="Z360" s="38"/>
      <c r="AA360" s="34" t="s">
        <v>1706</v>
      </c>
      <c r="AB360" s="34" t="s">
        <v>1704</v>
      </c>
      <c r="AC360" s="70" t="s">
        <v>1707</v>
      </c>
      <c r="AD360" s="70" t="s">
        <v>1708</v>
      </c>
      <c r="AE360" s="72"/>
      <c r="AF360" s="72" t="s">
        <v>132</v>
      </c>
      <c r="AG360" s="70" t="s">
        <v>133</v>
      </c>
    </row>
    <row r="361" ht="409.5" spans="1:33">
      <c r="A361" s="33">
        <v>1241</v>
      </c>
      <c r="B361" s="33" t="s">
        <v>117</v>
      </c>
      <c r="C361" s="33" t="s">
        <v>118</v>
      </c>
      <c r="D361" s="33" t="s">
        <v>150</v>
      </c>
      <c r="E361" s="57" t="s">
        <v>157</v>
      </c>
      <c r="F361" s="94" t="s">
        <v>1709</v>
      </c>
      <c r="G361" s="33" t="s">
        <v>122</v>
      </c>
      <c r="H361" s="33" t="s">
        <v>123</v>
      </c>
      <c r="I361" s="33">
        <v>0</v>
      </c>
      <c r="J361" s="33">
        <v>0</v>
      </c>
      <c r="K361" s="33">
        <v>1</v>
      </c>
      <c r="L361" s="236">
        <v>45292</v>
      </c>
      <c r="M361" s="236">
        <v>45292</v>
      </c>
      <c r="N361" s="33" t="s">
        <v>124</v>
      </c>
      <c r="O361" s="48" t="s">
        <v>125</v>
      </c>
      <c r="P361" s="29" t="s">
        <v>1143</v>
      </c>
      <c r="Q361" s="33" t="s">
        <v>1596</v>
      </c>
      <c r="R361" s="29" t="s">
        <v>78</v>
      </c>
      <c r="S361" s="33">
        <v>1</v>
      </c>
      <c r="T361" s="65" t="s">
        <v>1710</v>
      </c>
      <c r="U361" s="65">
        <v>45307.6993055556</v>
      </c>
      <c r="V361" s="35"/>
      <c r="W361" s="35"/>
      <c r="X361" s="40"/>
      <c r="Y361" s="40"/>
      <c r="Z361" s="38"/>
      <c r="AA361" s="34" t="s">
        <v>1711</v>
      </c>
      <c r="AB361" s="34" t="s">
        <v>1709</v>
      </c>
      <c r="AC361" s="70" t="s">
        <v>1712</v>
      </c>
      <c r="AD361" s="70" t="s">
        <v>1713</v>
      </c>
      <c r="AE361" s="72"/>
      <c r="AF361" s="72" t="s">
        <v>132</v>
      </c>
      <c r="AG361" s="70" t="s">
        <v>133</v>
      </c>
    </row>
    <row r="362" ht="409.5" spans="1:33">
      <c r="A362" s="33">
        <v>1254</v>
      </c>
      <c r="B362" s="33" t="s">
        <v>117</v>
      </c>
      <c r="C362" s="33" t="s">
        <v>118</v>
      </c>
      <c r="D362" s="33" t="s">
        <v>150</v>
      </c>
      <c r="E362" s="54" t="s">
        <v>412</v>
      </c>
      <c r="F362" s="94" t="s">
        <v>1714</v>
      </c>
      <c r="G362" s="33" t="s">
        <v>122</v>
      </c>
      <c r="H362" s="33" t="s">
        <v>123</v>
      </c>
      <c r="I362" s="33">
        <v>5</v>
      </c>
      <c r="J362" s="33">
        <v>14</v>
      </c>
      <c r="K362" s="33">
        <v>5</v>
      </c>
      <c r="L362" s="236">
        <v>45383</v>
      </c>
      <c r="M362" s="236">
        <v>45383</v>
      </c>
      <c r="N362" s="33" t="s">
        <v>124</v>
      </c>
      <c r="O362" s="48" t="s">
        <v>125</v>
      </c>
      <c r="P362" s="29" t="s">
        <v>1143</v>
      </c>
      <c r="Q362" s="29" t="s">
        <v>1643</v>
      </c>
      <c r="R362" s="29" t="s">
        <v>78</v>
      </c>
      <c r="S362" s="33">
        <v>7</v>
      </c>
      <c r="T362" s="65" t="s">
        <v>1715</v>
      </c>
      <c r="U362" s="65">
        <v>45295.6916666667</v>
      </c>
      <c r="V362" s="35"/>
      <c r="W362" s="35"/>
      <c r="X362" s="40"/>
      <c r="Y362" s="40"/>
      <c r="Z362" s="38"/>
      <c r="AA362" s="34" t="s">
        <v>1716</v>
      </c>
      <c r="AB362" s="34" t="s">
        <v>1714</v>
      </c>
      <c r="AC362" s="70" t="s">
        <v>1717</v>
      </c>
      <c r="AD362" s="70" t="s">
        <v>1718</v>
      </c>
      <c r="AE362" s="72"/>
      <c r="AF362" s="72" t="s">
        <v>132</v>
      </c>
      <c r="AG362" s="70" t="s">
        <v>133</v>
      </c>
    </row>
    <row r="363" ht="409.5" spans="1:33">
      <c r="A363" s="33">
        <v>1255</v>
      </c>
      <c r="B363" s="33" t="s">
        <v>117</v>
      </c>
      <c r="C363" s="33" t="s">
        <v>118</v>
      </c>
      <c r="D363" s="33" t="s">
        <v>150</v>
      </c>
      <c r="E363" s="57" t="s">
        <v>797</v>
      </c>
      <c r="F363" s="94" t="s">
        <v>1719</v>
      </c>
      <c r="G363" s="33" t="s">
        <v>122</v>
      </c>
      <c r="H363" s="33" t="s">
        <v>123</v>
      </c>
      <c r="I363" s="33">
        <v>11</v>
      </c>
      <c r="J363" s="33">
        <v>57</v>
      </c>
      <c r="K363" s="33">
        <v>8</v>
      </c>
      <c r="L363" s="236">
        <v>45383</v>
      </c>
      <c r="M363" s="236">
        <v>45383</v>
      </c>
      <c r="N363" s="33" t="s">
        <v>124</v>
      </c>
      <c r="O363" s="48" t="s">
        <v>125</v>
      </c>
      <c r="P363" s="29" t="s">
        <v>1143</v>
      </c>
      <c r="Q363" s="29" t="s">
        <v>1643</v>
      </c>
      <c r="R363" s="29" t="s">
        <v>78</v>
      </c>
      <c r="S363" s="33">
        <v>18</v>
      </c>
      <c r="T363" s="65" t="s">
        <v>1720</v>
      </c>
      <c r="U363" s="65">
        <v>45295.6916666667</v>
      </c>
      <c r="V363" s="35"/>
      <c r="W363" s="35"/>
      <c r="X363" s="40"/>
      <c r="Y363" s="40"/>
      <c r="Z363" s="38"/>
      <c r="AA363" s="34" t="s">
        <v>1721</v>
      </c>
      <c r="AB363" s="34" t="s">
        <v>1719</v>
      </c>
      <c r="AC363" s="70" t="s">
        <v>1722</v>
      </c>
      <c r="AD363" s="70" t="s">
        <v>1723</v>
      </c>
      <c r="AE363" s="72"/>
      <c r="AF363" s="72" t="s">
        <v>132</v>
      </c>
      <c r="AG363" s="70" t="s">
        <v>133</v>
      </c>
    </row>
    <row r="364" ht="409.5" spans="1:33">
      <c r="A364" s="33">
        <v>1256</v>
      </c>
      <c r="B364" s="33" t="s">
        <v>117</v>
      </c>
      <c r="C364" s="33" t="s">
        <v>118</v>
      </c>
      <c r="D364" s="33" t="s">
        <v>150</v>
      </c>
      <c r="E364" s="57" t="s">
        <v>797</v>
      </c>
      <c r="F364" s="94" t="s">
        <v>1719</v>
      </c>
      <c r="G364" s="33" t="s">
        <v>122</v>
      </c>
      <c r="H364" s="33" t="s">
        <v>123</v>
      </c>
      <c r="I364" s="33">
        <v>11</v>
      </c>
      <c r="J364" s="33">
        <v>57</v>
      </c>
      <c r="K364" s="33">
        <v>8</v>
      </c>
      <c r="L364" s="236">
        <v>45505</v>
      </c>
      <c r="M364" s="236">
        <v>45505</v>
      </c>
      <c r="N364" s="33" t="s">
        <v>124</v>
      </c>
      <c r="O364" s="48" t="s">
        <v>125</v>
      </c>
      <c r="P364" s="29" t="s">
        <v>1143</v>
      </c>
      <c r="Q364" s="29" t="s">
        <v>1643</v>
      </c>
      <c r="R364" s="29" t="s">
        <v>78</v>
      </c>
      <c r="S364" s="33">
        <v>18</v>
      </c>
      <c r="T364" s="307" t="s">
        <v>1724</v>
      </c>
      <c r="U364" s="307">
        <v>45295.6916666667</v>
      </c>
      <c r="V364" s="33"/>
      <c r="W364" s="306"/>
      <c r="X364" s="306"/>
      <c r="Y364" s="33"/>
      <c r="Z364" s="33"/>
      <c r="AA364" s="70" t="s">
        <v>1725</v>
      </c>
      <c r="AB364" s="72" t="s">
        <v>1719</v>
      </c>
      <c r="AC364" s="70" t="s">
        <v>1726</v>
      </c>
      <c r="AD364" s="70" t="s">
        <v>1727</v>
      </c>
      <c r="AE364" s="72"/>
      <c r="AF364" s="72" t="s">
        <v>132</v>
      </c>
      <c r="AG364" s="72" t="s">
        <v>133</v>
      </c>
    </row>
    <row r="365" ht="409.5" spans="1:33">
      <c r="A365" s="33">
        <v>1293</v>
      </c>
      <c r="B365" s="33" t="s">
        <v>117</v>
      </c>
      <c r="C365" s="33" t="s">
        <v>118</v>
      </c>
      <c r="D365" s="33" t="s">
        <v>363</v>
      </c>
      <c r="E365" s="57" t="s">
        <v>157</v>
      </c>
      <c r="F365" s="94" t="s">
        <v>1728</v>
      </c>
      <c r="G365" s="33" t="s">
        <v>122</v>
      </c>
      <c r="H365" s="33" t="s">
        <v>123</v>
      </c>
      <c r="I365" s="33">
        <v>28</v>
      </c>
      <c r="J365" s="33">
        <v>162</v>
      </c>
      <c r="K365" s="33">
        <v>31</v>
      </c>
      <c r="L365" s="236">
        <v>45413</v>
      </c>
      <c r="M365" s="236">
        <v>45413</v>
      </c>
      <c r="N365" s="33" t="s">
        <v>124</v>
      </c>
      <c r="O365" s="48" t="s">
        <v>125</v>
      </c>
      <c r="P365" s="29" t="s">
        <v>1143</v>
      </c>
      <c r="Q365" s="33" t="s">
        <v>1481</v>
      </c>
      <c r="R365" s="29" t="s">
        <v>78</v>
      </c>
      <c r="S365" s="33">
        <v>57</v>
      </c>
      <c r="T365" s="65" t="s">
        <v>1729</v>
      </c>
      <c r="U365" s="65">
        <v>45442.6319444444</v>
      </c>
      <c r="V365" s="35"/>
      <c r="W365" s="35"/>
      <c r="X365" s="40"/>
      <c r="Y365" s="40"/>
      <c r="Z365" s="38"/>
      <c r="AA365" s="34" t="s">
        <v>1730</v>
      </c>
      <c r="AB365" s="34" t="s">
        <v>1728</v>
      </c>
      <c r="AC365" s="70" t="s">
        <v>1731</v>
      </c>
      <c r="AD365" s="70" t="s">
        <v>1732</v>
      </c>
      <c r="AE365" s="72"/>
      <c r="AF365" s="72" t="s">
        <v>132</v>
      </c>
      <c r="AG365" s="70" t="s">
        <v>438</v>
      </c>
    </row>
    <row r="366" ht="409.5" spans="1:33">
      <c r="A366" s="33">
        <v>1330</v>
      </c>
      <c r="B366" s="33" t="s">
        <v>117</v>
      </c>
      <c r="C366" s="33" t="s">
        <v>118</v>
      </c>
      <c r="D366" s="33" t="s">
        <v>363</v>
      </c>
      <c r="E366" s="57" t="s">
        <v>157</v>
      </c>
      <c r="F366" s="94" t="s">
        <v>1733</v>
      </c>
      <c r="G366" s="33" t="s">
        <v>122</v>
      </c>
      <c r="H366" s="33" t="s">
        <v>123</v>
      </c>
      <c r="I366" s="33">
        <v>28</v>
      </c>
      <c r="J366" s="33">
        <v>162</v>
      </c>
      <c r="K366" s="33">
        <v>31</v>
      </c>
      <c r="L366" s="236">
        <v>45413</v>
      </c>
      <c r="M366" s="236">
        <v>45413</v>
      </c>
      <c r="N366" s="33" t="s">
        <v>124</v>
      </c>
      <c r="O366" s="48" t="s">
        <v>125</v>
      </c>
      <c r="P366" s="29" t="s">
        <v>1143</v>
      </c>
      <c r="Q366" s="33" t="s">
        <v>1481</v>
      </c>
      <c r="R366" s="29" t="s">
        <v>78</v>
      </c>
      <c r="S366" s="33">
        <v>57</v>
      </c>
      <c r="T366" s="65" t="s">
        <v>1734</v>
      </c>
      <c r="U366" s="65">
        <v>45307.6979166667</v>
      </c>
      <c r="V366" s="35"/>
      <c r="W366" s="35"/>
      <c r="X366" s="40"/>
      <c r="Y366" s="40"/>
      <c r="Z366" s="38"/>
      <c r="AA366" s="34" t="s">
        <v>1735</v>
      </c>
      <c r="AB366" s="34" t="s">
        <v>1733</v>
      </c>
      <c r="AC366" s="70" t="s">
        <v>1736</v>
      </c>
      <c r="AD366" s="70" t="s">
        <v>1737</v>
      </c>
      <c r="AE366" s="72"/>
      <c r="AF366" s="72" t="s">
        <v>132</v>
      </c>
      <c r="AG366" s="70" t="s">
        <v>133</v>
      </c>
    </row>
    <row r="367" ht="409.5" spans="1:33">
      <c r="A367" s="33">
        <v>1331</v>
      </c>
      <c r="B367" s="33" t="s">
        <v>117</v>
      </c>
      <c r="C367" s="33" t="s">
        <v>118</v>
      </c>
      <c r="D367" s="33" t="s">
        <v>150</v>
      </c>
      <c r="E367" s="54" t="s">
        <v>412</v>
      </c>
      <c r="F367" s="94" t="s">
        <v>1738</v>
      </c>
      <c r="G367" s="33" t="s">
        <v>122</v>
      </c>
      <c r="H367" s="33" t="s">
        <v>123</v>
      </c>
      <c r="I367" s="33">
        <v>0</v>
      </c>
      <c r="J367" s="33">
        <v>0</v>
      </c>
      <c r="K367" s="33">
        <v>6</v>
      </c>
      <c r="L367" s="236">
        <v>45383</v>
      </c>
      <c r="M367" s="236">
        <v>45383</v>
      </c>
      <c r="N367" s="33" t="s">
        <v>124</v>
      </c>
      <c r="O367" s="48" t="s">
        <v>125</v>
      </c>
      <c r="P367" s="29" t="s">
        <v>1143</v>
      </c>
      <c r="Q367" s="29" t="s">
        <v>1643</v>
      </c>
      <c r="R367" s="29" t="s">
        <v>78</v>
      </c>
      <c r="S367" s="33">
        <v>12</v>
      </c>
      <c r="T367" s="65" t="s">
        <v>1739</v>
      </c>
      <c r="U367" s="65">
        <v>45397.6895833333</v>
      </c>
      <c r="V367" s="35"/>
      <c r="W367" s="35"/>
      <c r="X367" s="40"/>
      <c r="Y367" s="40"/>
      <c r="Z367" s="38"/>
      <c r="AA367" s="34" t="s">
        <v>1740</v>
      </c>
      <c r="AB367" s="34" t="s">
        <v>1738</v>
      </c>
      <c r="AC367" s="70" t="s">
        <v>1741</v>
      </c>
      <c r="AD367" s="70" t="s">
        <v>1742</v>
      </c>
      <c r="AE367" s="72"/>
      <c r="AF367" s="72" t="s">
        <v>132</v>
      </c>
      <c r="AG367" s="70" t="s">
        <v>144</v>
      </c>
    </row>
    <row r="368" ht="409.5" spans="1:33">
      <c r="A368" s="33">
        <v>1332</v>
      </c>
      <c r="B368" s="33" t="s">
        <v>117</v>
      </c>
      <c r="C368" s="33" t="s">
        <v>118</v>
      </c>
      <c r="D368" s="33" t="s">
        <v>150</v>
      </c>
      <c r="E368" s="54" t="s">
        <v>412</v>
      </c>
      <c r="F368" s="94" t="s">
        <v>1738</v>
      </c>
      <c r="G368" s="33" t="s">
        <v>122</v>
      </c>
      <c r="H368" s="33" t="s">
        <v>123</v>
      </c>
      <c r="I368" s="33">
        <v>0</v>
      </c>
      <c r="J368" s="33">
        <v>0</v>
      </c>
      <c r="K368" s="33">
        <v>6</v>
      </c>
      <c r="L368" s="236">
        <v>45505</v>
      </c>
      <c r="M368" s="236">
        <v>45505</v>
      </c>
      <c r="N368" s="33" t="s">
        <v>124</v>
      </c>
      <c r="O368" s="48" t="s">
        <v>125</v>
      </c>
      <c r="P368" s="29" t="s">
        <v>1143</v>
      </c>
      <c r="Q368" s="29" t="s">
        <v>1643</v>
      </c>
      <c r="R368" s="29" t="s">
        <v>78</v>
      </c>
      <c r="S368" s="33">
        <v>12</v>
      </c>
      <c r="T368" s="307" t="s">
        <v>1743</v>
      </c>
      <c r="U368" s="236">
        <v>45509.6244907407</v>
      </c>
      <c r="V368" s="236"/>
      <c r="W368" s="33"/>
      <c r="X368" s="33"/>
      <c r="Y368" s="306"/>
      <c r="Z368" s="306"/>
      <c r="AA368" s="70" t="s">
        <v>1744</v>
      </c>
      <c r="AB368" s="72" t="s">
        <v>1738</v>
      </c>
      <c r="AC368" s="70" t="s">
        <v>1745</v>
      </c>
      <c r="AD368" s="70" t="s">
        <v>1746</v>
      </c>
      <c r="AE368" s="72"/>
      <c r="AF368" s="72" t="s">
        <v>132</v>
      </c>
      <c r="AG368" s="72" t="s">
        <v>498</v>
      </c>
    </row>
    <row r="369" ht="409.5" spans="1:33">
      <c r="A369" s="33">
        <v>1333</v>
      </c>
      <c r="B369" s="33" t="s">
        <v>117</v>
      </c>
      <c r="C369" s="33" t="s">
        <v>118</v>
      </c>
      <c r="D369" s="33" t="s">
        <v>150</v>
      </c>
      <c r="E369" s="57" t="s">
        <v>797</v>
      </c>
      <c r="F369" s="94" t="s">
        <v>1747</v>
      </c>
      <c r="G369" s="33" t="s">
        <v>122</v>
      </c>
      <c r="H369" s="33" t="s">
        <v>123</v>
      </c>
      <c r="I369" s="33">
        <v>0</v>
      </c>
      <c r="J369" s="33">
        <v>0</v>
      </c>
      <c r="K369" s="33">
        <v>6</v>
      </c>
      <c r="L369" s="236">
        <v>45505</v>
      </c>
      <c r="M369" s="236">
        <v>45505</v>
      </c>
      <c r="N369" s="33" t="s">
        <v>124</v>
      </c>
      <c r="O369" s="48" t="s">
        <v>125</v>
      </c>
      <c r="P369" s="29" t="s">
        <v>1143</v>
      </c>
      <c r="Q369" s="29" t="s">
        <v>1643</v>
      </c>
      <c r="R369" s="29" t="s">
        <v>78</v>
      </c>
      <c r="S369" s="33">
        <v>12</v>
      </c>
      <c r="T369" s="307" t="s">
        <v>1748</v>
      </c>
      <c r="U369" s="307">
        <v>45397.6895833333</v>
      </c>
      <c r="V369" s="33"/>
      <c r="W369" s="306"/>
      <c r="X369" s="306"/>
      <c r="Y369" s="33"/>
      <c r="Z369" s="33"/>
      <c r="AA369" s="70" t="s">
        <v>1749</v>
      </c>
      <c r="AB369" s="72" t="s">
        <v>1747</v>
      </c>
      <c r="AC369" s="70" t="s">
        <v>1750</v>
      </c>
      <c r="AD369" s="70" t="s">
        <v>1751</v>
      </c>
      <c r="AE369" s="72"/>
      <c r="AF369" s="72" t="s">
        <v>132</v>
      </c>
      <c r="AG369" s="72" t="s">
        <v>144</v>
      </c>
    </row>
    <row r="370" ht="409.5" spans="1:33">
      <c r="A370" s="33">
        <v>1333</v>
      </c>
      <c r="B370" s="33" t="s">
        <v>117</v>
      </c>
      <c r="C370" s="33" t="s">
        <v>118</v>
      </c>
      <c r="D370" s="33" t="s">
        <v>462</v>
      </c>
      <c r="E370" s="57" t="s">
        <v>797</v>
      </c>
      <c r="F370" s="94" t="s">
        <v>1747</v>
      </c>
      <c r="G370" s="33" t="s">
        <v>122</v>
      </c>
      <c r="H370" s="33" t="s">
        <v>123</v>
      </c>
      <c r="I370" s="33">
        <v>0</v>
      </c>
      <c r="J370" s="33">
        <v>0</v>
      </c>
      <c r="K370" s="33">
        <v>6</v>
      </c>
      <c r="L370" s="236">
        <v>45383</v>
      </c>
      <c r="M370" s="236">
        <v>45383</v>
      </c>
      <c r="N370" s="33" t="s">
        <v>124</v>
      </c>
      <c r="O370" s="48" t="s">
        <v>125</v>
      </c>
      <c r="P370" s="29" t="s">
        <v>1143</v>
      </c>
      <c r="Q370" s="29" t="s">
        <v>1643</v>
      </c>
      <c r="R370" s="29" t="s">
        <v>78</v>
      </c>
      <c r="S370" s="33">
        <v>12</v>
      </c>
      <c r="T370" s="65" t="s">
        <v>1752</v>
      </c>
      <c r="U370" s="65">
        <v>45397.6895833333</v>
      </c>
      <c r="V370" s="35"/>
      <c r="W370" s="35"/>
      <c r="X370" s="40"/>
      <c r="Y370" s="40"/>
      <c r="Z370" s="38"/>
      <c r="AA370" s="34" t="s">
        <v>1753</v>
      </c>
      <c r="AB370" s="34" t="s">
        <v>1747</v>
      </c>
      <c r="AC370" s="70" t="s">
        <v>1754</v>
      </c>
      <c r="AD370" s="70" t="s">
        <v>1755</v>
      </c>
      <c r="AE370" s="72"/>
      <c r="AF370" s="72" t="s">
        <v>132</v>
      </c>
      <c r="AG370" s="70" t="s">
        <v>144</v>
      </c>
    </row>
    <row r="371" ht="409.5" spans="1:33">
      <c r="A371" s="33">
        <v>1370</v>
      </c>
      <c r="B371" s="33" t="s">
        <v>117</v>
      </c>
      <c r="C371" s="33" t="s">
        <v>118</v>
      </c>
      <c r="D371" s="33" t="s">
        <v>150</v>
      </c>
      <c r="E371" s="54" t="s">
        <v>412</v>
      </c>
      <c r="F371" s="94" t="s">
        <v>1756</v>
      </c>
      <c r="G371" s="33" t="s">
        <v>122</v>
      </c>
      <c r="H371" s="33" t="s">
        <v>123</v>
      </c>
      <c r="I371" s="33">
        <v>19</v>
      </c>
      <c r="J371" s="33">
        <v>123</v>
      </c>
      <c r="K371" s="33">
        <v>21</v>
      </c>
      <c r="L371" s="236">
        <v>45413</v>
      </c>
      <c r="M371" s="236">
        <v>45413</v>
      </c>
      <c r="N371" s="33" t="s">
        <v>124</v>
      </c>
      <c r="O371" s="48" t="s">
        <v>125</v>
      </c>
      <c r="P371" s="29" t="s">
        <v>1143</v>
      </c>
      <c r="Q371" s="33" t="s">
        <v>1757</v>
      </c>
      <c r="R371" s="29" t="s">
        <v>78</v>
      </c>
      <c r="S371" s="33">
        <v>45</v>
      </c>
      <c r="T371" s="65" t="s">
        <v>1758</v>
      </c>
      <c r="U371" s="65">
        <v>45435.7221643518</v>
      </c>
      <c r="V371" s="35"/>
      <c r="W371" s="35"/>
      <c r="X371" s="40"/>
      <c r="Y371" s="40"/>
      <c r="Z371" s="38"/>
      <c r="AA371" s="34" t="s">
        <v>1759</v>
      </c>
      <c r="AB371" s="34" t="s">
        <v>1756</v>
      </c>
      <c r="AC371" s="70" t="s">
        <v>1760</v>
      </c>
      <c r="AD371" s="70" t="s">
        <v>1761</v>
      </c>
      <c r="AE371" s="72"/>
      <c r="AF371" s="72" t="s">
        <v>132</v>
      </c>
      <c r="AG371" s="70" t="s">
        <v>438</v>
      </c>
    </row>
    <row r="372" ht="409.5" spans="1:33">
      <c r="A372" s="33">
        <v>1371</v>
      </c>
      <c r="B372" s="33" t="s">
        <v>117</v>
      </c>
      <c r="C372" s="33" t="s">
        <v>118</v>
      </c>
      <c r="D372" s="33" t="s">
        <v>150</v>
      </c>
      <c r="E372" s="54" t="s">
        <v>412</v>
      </c>
      <c r="F372" s="94" t="s">
        <v>1762</v>
      </c>
      <c r="G372" s="33" t="s">
        <v>122</v>
      </c>
      <c r="H372" s="33" t="s">
        <v>123</v>
      </c>
      <c r="I372" s="33">
        <v>0</v>
      </c>
      <c r="J372" s="33">
        <v>0</v>
      </c>
      <c r="K372" s="33">
        <v>2</v>
      </c>
      <c r="L372" s="236">
        <v>45413</v>
      </c>
      <c r="M372" s="236">
        <v>45413</v>
      </c>
      <c r="N372" s="33" t="s">
        <v>124</v>
      </c>
      <c r="O372" s="48" t="s">
        <v>125</v>
      </c>
      <c r="P372" s="29" t="s">
        <v>1143</v>
      </c>
      <c r="Q372" s="33" t="s">
        <v>1757</v>
      </c>
      <c r="R372" s="29" t="s">
        <v>78</v>
      </c>
      <c r="S372" s="33">
        <v>2</v>
      </c>
      <c r="T372" s="65" t="s">
        <v>1763</v>
      </c>
      <c r="U372" s="65">
        <v>45435.7221643518</v>
      </c>
      <c r="V372" s="35"/>
      <c r="W372" s="35"/>
      <c r="X372" s="40"/>
      <c r="Y372" s="40"/>
      <c r="Z372" s="38"/>
      <c r="AA372" s="34" t="s">
        <v>1764</v>
      </c>
      <c r="AB372" s="34" t="s">
        <v>1762</v>
      </c>
      <c r="AC372" s="70" t="s">
        <v>1765</v>
      </c>
      <c r="AD372" s="70" t="s">
        <v>1766</v>
      </c>
      <c r="AE372" s="72"/>
      <c r="AF372" s="72" t="s">
        <v>132</v>
      </c>
      <c r="AG372" s="70" t="s">
        <v>438</v>
      </c>
    </row>
    <row r="373" ht="409.5" spans="1:33">
      <c r="A373" s="33">
        <v>1408</v>
      </c>
      <c r="B373" s="33" t="s">
        <v>117</v>
      </c>
      <c r="C373" s="33" t="s">
        <v>118</v>
      </c>
      <c r="D373" s="33" t="s">
        <v>150</v>
      </c>
      <c r="E373" s="54" t="s">
        <v>412</v>
      </c>
      <c r="F373" s="94" t="s">
        <v>1767</v>
      </c>
      <c r="G373" s="33" t="s">
        <v>122</v>
      </c>
      <c r="H373" s="33" t="s">
        <v>123</v>
      </c>
      <c r="I373" s="33">
        <v>19</v>
      </c>
      <c r="J373" s="33">
        <v>114</v>
      </c>
      <c r="K373" s="33">
        <v>21</v>
      </c>
      <c r="L373" s="236">
        <v>45413</v>
      </c>
      <c r="M373" s="236">
        <v>45413</v>
      </c>
      <c r="N373" s="33" t="s">
        <v>124</v>
      </c>
      <c r="O373" s="48" t="s">
        <v>125</v>
      </c>
      <c r="P373" s="29" t="s">
        <v>1143</v>
      </c>
      <c r="Q373" s="33" t="s">
        <v>1768</v>
      </c>
      <c r="R373" s="29" t="s">
        <v>78</v>
      </c>
      <c r="S373" s="33">
        <v>45</v>
      </c>
      <c r="T373" s="65" t="s">
        <v>1769</v>
      </c>
      <c r="U373" s="65">
        <v>45307.6993055556</v>
      </c>
      <c r="V373" s="35"/>
      <c r="W373" s="35"/>
      <c r="X373" s="40"/>
      <c r="Y373" s="40"/>
      <c r="Z373" s="38"/>
      <c r="AA373" s="34" t="s">
        <v>1770</v>
      </c>
      <c r="AB373" s="34" t="s">
        <v>1767</v>
      </c>
      <c r="AC373" s="70" t="s">
        <v>1771</v>
      </c>
      <c r="AD373" s="70" t="s">
        <v>1772</v>
      </c>
      <c r="AE373" s="72"/>
      <c r="AF373" s="72" t="s">
        <v>132</v>
      </c>
      <c r="AG373" s="70" t="s">
        <v>133</v>
      </c>
    </row>
    <row r="374" ht="409.5" spans="1:33">
      <c r="A374" s="33">
        <v>1409</v>
      </c>
      <c r="B374" s="33" t="s">
        <v>117</v>
      </c>
      <c r="C374" s="33" t="s">
        <v>118</v>
      </c>
      <c r="D374" s="33" t="s">
        <v>150</v>
      </c>
      <c r="E374" s="54" t="s">
        <v>412</v>
      </c>
      <c r="F374" s="94" t="s">
        <v>1773</v>
      </c>
      <c r="G374" s="33" t="s">
        <v>122</v>
      </c>
      <c r="H374" s="33" t="s">
        <v>123</v>
      </c>
      <c r="I374" s="33">
        <v>0</v>
      </c>
      <c r="J374" s="33">
        <v>0</v>
      </c>
      <c r="K374" s="33">
        <v>2</v>
      </c>
      <c r="L374" s="236">
        <v>45413</v>
      </c>
      <c r="M374" s="236">
        <v>45413</v>
      </c>
      <c r="N374" s="33" t="s">
        <v>124</v>
      </c>
      <c r="O374" s="48" t="s">
        <v>125</v>
      </c>
      <c r="P374" s="29" t="s">
        <v>1143</v>
      </c>
      <c r="Q374" s="33" t="s">
        <v>1768</v>
      </c>
      <c r="R374" s="29" t="s">
        <v>78</v>
      </c>
      <c r="S374" s="33">
        <v>2</v>
      </c>
      <c r="T374" s="65" t="s">
        <v>1774</v>
      </c>
      <c r="U374" s="65">
        <v>45435.7221643518</v>
      </c>
      <c r="V374" s="35"/>
      <c r="W374" s="35"/>
      <c r="X374" s="40"/>
      <c r="Y374" s="40"/>
      <c r="Z374" s="38"/>
      <c r="AA374" s="34" t="s">
        <v>1775</v>
      </c>
      <c r="AB374" s="34" t="s">
        <v>1773</v>
      </c>
      <c r="AC374" s="70" t="s">
        <v>1776</v>
      </c>
      <c r="AD374" s="70" t="s">
        <v>1766</v>
      </c>
      <c r="AE374" s="72"/>
      <c r="AF374" s="72" t="s">
        <v>132</v>
      </c>
      <c r="AG374" s="70" t="s">
        <v>438</v>
      </c>
    </row>
    <row r="375" ht="409.5" spans="1:33">
      <c r="A375" s="33">
        <v>1422</v>
      </c>
      <c r="B375" s="33" t="s">
        <v>117</v>
      </c>
      <c r="C375" s="33" t="s">
        <v>118</v>
      </c>
      <c r="D375" s="33" t="s">
        <v>363</v>
      </c>
      <c r="E375" s="54" t="s">
        <v>120</v>
      </c>
      <c r="F375" s="94" t="s">
        <v>1777</v>
      </c>
      <c r="G375" s="33" t="s">
        <v>122</v>
      </c>
      <c r="H375" s="33" t="s">
        <v>123</v>
      </c>
      <c r="I375" s="33">
        <v>12</v>
      </c>
      <c r="J375" s="33">
        <v>62</v>
      </c>
      <c r="K375" s="33">
        <v>7</v>
      </c>
      <c r="L375" s="236">
        <v>45413</v>
      </c>
      <c r="M375" s="236">
        <v>45413</v>
      </c>
      <c r="N375" s="33" t="s">
        <v>124</v>
      </c>
      <c r="O375" s="48" t="s">
        <v>125</v>
      </c>
      <c r="P375" s="29" t="s">
        <v>1143</v>
      </c>
      <c r="Q375" s="33" t="s">
        <v>1492</v>
      </c>
      <c r="R375" s="29" t="s">
        <v>78</v>
      </c>
      <c r="S375" s="33">
        <v>16</v>
      </c>
      <c r="T375" s="65" t="s">
        <v>1778</v>
      </c>
      <c r="U375" s="65">
        <v>45310.6840277778</v>
      </c>
      <c r="V375" s="35"/>
      <c r="W375" s="35"/>
      <c r="X375" s="40"/>
      <c r="Y375" s="40"/>
      <c r="Z375" s="38"/>
      <c r="AA375" s="34" t="s">
        <v>1779</v>
      </c>
      <c r="AB375" s="34" t="s">
        <v>1777</v>
      </c>
      <c r="AC375" s="70" t="s">
        <v>1780</v>
      </c>
      <c r="AD375" s="70" t="s">
        <v>1781</v>
      </c>
      <c r="AE375" s="72"/>
      <c r="AF375" s="72" t="s">
        <v>132</v>
      </c>
      <c r="AG375" s="70" t="s">
        <v>133</v>
      </c>
    </row>
    <row r="376" ht="409.5" spans="1:33">
      <c r="A376" s="33">
        <v>1423</v>
      </c>
      <c r="B376" s="33" t="s">
        <v>117</v>
      </c>
      <c r="C376" s="33" t="s">
        <v>118</v>
      </c>
      <c r="D376" s="33" t="s">
        <v>363</v>
      </c>
      <c r="E376" s="54" t="s">
        <v>120</v>
      </c>
      <c r="F376" s="94" t="s">
        <v>1777</v>
      </c>
      <c r="G376" s="33" t="s">
        <v>122</v>
      </c>
      <c r="H376" s="33" t="s">
        <v>123</v>
      </c>
      <c r="I376" s="33">
        <v>12</v>
      </c>
      <c r="J376" s="33">
        <v>62</v>
      </c>
      <c r="K376" s="33">
        <v>7</v>
      </c>
      <c r="L376" s="236">
        <v>45536</v>
      </c>
      <c r="M376" s="236">
        <v>45536</v>
      </c>
      <c r="N376" s="33" t="s">
        <v>124</v>
      </c>
      <c r="O376" s="48" t="s">
        <v>125</v>
      </c>
      <c r="P376" s="29" t="s">
        <v>1143</v>
      </c>
      <c r="Q376" s="33" t="s">
        <v>1492</v>
      </c>
      <c r="R376" s="29" t="s">
        <v>78</v>
      </c>
      <c r="S376" s="33">
        <v>16</v>
      </c>
      <c r="T376" s="65" t="s">
        <v>1782</v>
      </c>
      <c r="U376" s="65">
        <v>45561.6207523148</v>
      </c>
      <c r="V376" s="35"/>
      <c r="W376" s="35"/>
      <c r="X376" s="40"/>
      <c r="Y376" s="40"/>
      <c r="Z376" s="38"/>
      <c r="AA376" s="34" t="s">
        <v>1783</v>
      </c>
      <c r="AB376" s="34" t="s">
        <v>1777</v>
      </c>
      <c r="AC376" s="70" t="s">
        <v>1784</v>
      </c>
      <c r="AD376" s="70" t="s">
        <v>1785</v>
      </c>
      <c r="AE376" s="72"/>
      <c r="AF376" s="72" t="s">
        <v>132</v>
      </c>
      <c r="AG376" s="70" t="s">
        <v>149</v>
      </c>
    </row>
    <row r="377" ht="409.5" spans="1:33">
      <c r="A377" s="33">
        <v>1436</v>
      </c>
      <c r="B377" s="33" t="s">
        <v>117</v>
      </c>
      <c r="C377" s="33" t="s">
        <v>118</v>
      </c>
      <c r="D377" s="33" t="s">
        <v>363</v>
      </c>
      <c r="E377" s="54" t="s">
        <v>120</v>
      </c>
      <c r="F377" s="94" t="s">
        <v>1786</v>
      </c>
      <c r="G377" s="33" t="s">
        <v>122</v>
      </c>
      <c r="H377" s="33" t="s">
        <v>123</v>
      </c>
      <c r="I377" s="33">
        <v>11</v>
      </c>
      <c r="J377" s="33">
        <v>63</v>
      </c>
      <c r="K377" s="33">
        <v>7</v>
      </c>
      <c r="L377" s="236">
        <v>45413</v>
      </c>
      <c r="M377" s="236">
        <v>45413</v>
      </c>
      <c r="N377" s="33" t="s">
        <v>124</v>
      </c>
      <c r="O377" s="48" t="s">
        <v>125</v>
      </c>
      <c r="P377" s="29" t="s">
        <v>1143</v>
      </c>
      <c r="Q377" s="33" t="s">
        <v>1492</v>
      </c>
      <c r="R377" s="29" t="s">
        <v>78</v>
      </c>
      <c r="S377" s="33">
        <v>16</v>
      </c>
      <c r="T377" s="65" t="s">
        <v>1787</v>
      </c>
      <c r="U377" s="65">
        <v>45310.6840277778</v>
      </c>
      <c r="V377" s="35"/>
      <c r="W377" s="35"/>
      <c r="X377" s="40"/>
      <c r="Y377" s="40"/>
      <c r="Z377" s="38"/>
      <c r="AA377" s="34" t="s">
        <v>1788</v>
      </c>
      <c r="AB377" s="34" t="s">
        <v>1786</v>
      </c>
      <c r="AC377" s="70" t="s">
        <v>1789</v>
      </c>
      <c r="AD377" s="70" t="s">
        <v>1790</v>
      </c>
      <c r="AE377" s="72"/>
      <c r="AF377" s="72" t="s">
        <v>132</v>
      </c>
      <c r="AG377" s="70" t="s">
        <v>133</v>
      </c>
    </row>
    <row r="378" ht="409.5" spans="1:33">
      <c r="A378" s="33">
        <v>1462</v>
      </c>
      <c r="B378" s="33" t="s">
        <v>117</v>
      </c>
      <c r="C378" s="33" t="s">
        <v>118</v>
      </c>
      <c r="D378" s="33" t="s">
        <v>150</v>
      </c>
      <c r="E378" s="54" t="s">
        <v>412</v>
      </c>
      <c r="F378" s="94" t="s">
        <v>1791</v>
      </c>
      <c r="G378" s="33" t="s">
        <v>122</v>
      </c>
      <c r="H378" s="33" t="s">
        <v>123</v>
      </c>
      <c r="I378" s="33">
        <v>3</v>
      </c>
      <c r="J378" s="33">
        <v>15</v>
      </c>
      <c r="K378" s="33">
        <v>3</v>
      </c>
      <c r="L378" s="236">
        <v>45292</v>
      </c>
      <c r="M378" s="236">
        <v>45292</v>
      </c>
      <c r="N378" s="33" t="s">
        <v>124</v>
      </c>
      <c r="O378" s="48" t="s">
        <v>125</v>
      </c>
      <c r="P378" s="29" t="s">
        <v>1143</v>
      </c>
      <c r="Q378" s="33" t="s">
        <v>1596</v>
      </c>
      <c r="R378" s="29" t="s">
        <v>78</v>
      </c>
      <c r="S378" s="33">
        <v>5</v>
      </c>
      <c r="T378" s="65" t="s">
        <v>1792</v>
      </c>
      <c r="U378" s="65">
        <v>45359.6537037037</v>
      </c>
      <c r="V378" s="35"/>
      <c r="W378" s="35"/>
      <c r="X378" s="40"/>
      <c r="Y378" s="40"/>
      <c r="Z378" s="38"/>
      <c r="AA378" s="34" t="s">
        <v>1793</v>
      </c>
      <c r="AB378" s="34" t="s">
        <v>1791</v>
      </c>
      <c r="AC378" s="70" t="s">
        <v>1794</v>
      </c>
      <c r="AD378" s="70" t="s">
        <v>1795</v>
      </c>
      <c r="AE378" s="72"/>
      <c r="AF378" s="72" t="s">
        <v>132</v>
      </c>
      <c r="AG378" s="70" t="s">
        <v>133</v>
      </c>
    </row>
    <row r="379" ht="409.5" spans="1:33">
      <c r="A379" s="33">
        <v>1463</v>
      </c>
      <c r="B379" s="33" t="s">
        <v>117</v>
      </c>
      <c r="C379" s="33" t="s">
        <v>118</v>
      </c>
      <c r="D379" s="33" t="s">
        <v>150</v>
      </c>
      <c r="E379" s="54" t="s">
        <v>412</v>
      </c>
      <c r="F379" s="94" t="s">
        <v>1796</v>
      </c>
      <c r="G379" s="33" t="s">
        <v>122</v>
      </c>
      <c r="H379" s="33" t="s">
        <v>123</v>
      </c>
      <c r="I379" s="33">
        <v>1</v>
      </c>
      <c r="J379" s="33">
        <v>2</v>
      </c>
      <c r="K379" s="33">
        <v>2</v>
      </c>
      <c r="L379" s="236">
        <v>45292</v>
      </c>
      <c r="M379" s="236">
        <v>45292</v>
      </c>
      <c r="N379" s="33" t="s">
        <v>124</v>
      </c>
      <c r="O379" s="48" t="s">
        <v>125</v>
      </c>
      <c r="P379" s="29" t="s">
        <v>1143</v>
      </c>
      <c r="Q379" s="33" t="s">
        <v>1596</v>
      </c>
      <c r="R379" s="29" t="s">
        <v>78</v>
      </c>
      <c r="S379" s="33">
        <v>2</v>
      </c>
      <c r="T379" s="65" t="s">
        <v>1797</v>
      </c>
      <c r="U379" s="65">
        <v>45359.6537037037</v>
      </c>
      <c r="V379" s="35"/>
      <c r="W379" s="35"/>
      <c r="X379" s="40"/>
      <c r="Y379" s="40"/>
      <c r="Z379" s="38"/>
      <c r="AA379" s="34" t="s">
        <v>1798</v>
      </c>
      <c r="AB379" s="34" t="s">
        <v>1796</v>
      </c>
      <c r="AC379" s="70" t="s">
        <v>1799</v>
      </c>
      <c r="AD379" s="70" t="s">
        <v>1766</v>
      </c>
      <c r="AE379" s="72"/>
      <c r="AF379" s="72" t="s">
        <v>132</v>
      </c>
      <c r="AG379" s="70" t="s">
        <v>133</v>
      </c>
    </row>
    <row r="380" ht="409.5" spans="1:33">
      <c r="A380" s="33">
        <v>1464</v>
      </c>
      <c r="B380" s="33" t="s">
        <v>117</v>
      </c>
      <c r="C380" s="33" t="s">
        <v>118</v>
      </c>
      <c r="D380" s="33" t="s">
        <v>150</v>
      </c>
      <c r="E380" s="54" t="s">
        <v>412</v>
      </c>
      <c r="F380" s="94" t="s">
        <v>1800</v>
      </c>
      <c r="G380" s="33" t="s">
        <v>122</v>
      </c>
      <c r="H380" s="33" t="s">
        <v>123</v>
      </c>
      <c r="I380" s="33">
        <v>4</v>
      </c>
      <c r="J380" s="33">
        <v>11</v>
      </c>
      <c r="K380" s="33">
        <v>2</v>
      </c>
      <c r="L380" s="236">
        <v>45292</v>
      </c>
      <c r="M380" s="236">
        <v>45292</v>
      </c>
      <c r="N380" s="33" t="s">
        <v>124</v>
      </c>
      <c r="O380" s="48" t="s">
        <v>125</v>
      </c>
      <c r="P380" s="29" t="s">
        <v>1143</v>
      </c>
      <c r="Q380" s="33" t="s">
        <v>1596</v>
      </c>
      <c r="R380" s="29" t="s">
        <v>78</v>
      </c>
      <c r="S380" s="33">
        <v>5</v>
      </c>
      <c r="T380" s="65" t="s">
        <v>1801</v>
      </c>
      <c r="U380" s="65">
        <v>45310.6840277778</v>
      </c>
      <c r="V380" s="35"/>
      <c r="W380" s="35"/>
      <c r="X380" s="40"/>
      <c r="Y380" s="40"/>
      <c r="Z380" s="38"/>
      <c r="AA380" s="34" t="s">
        <v>1802</v>
      </c>
      <c r="AB380" s="34" t="s">
        <v>1800</v>
      </c>
      <c r="AC380" s="70" t="s">
        <v>1803</v>
      </c>
      <c r="AD380" s="70" t="s">
        <v>1804</v>
      </c>
      <c r="AE380" s="72"/>
      <c r="AF380" s="72" t="s">
        <v>132</v>
      </c>
      <c r="AG380" s="70" t="s">
        <v>133</v>
      </c>
    </row>
    <row r="381" ht="409.5" spans="1:33">
      <c r="A381" s="33">
        <v>1489</v>
      </c>
      <c r="B381" s="33" t="s">
        <v>117</v>
      </c>
      <c r="C381" s="33" t="s">
        <v>118</v>
      </c>
      <c r="D381" s="33" t="s">
        <v>150</v>
      </c>
      <c r="E381" s="54" t="s">
        <v>412</v>
      </c>
      <c r="F381" s="94" t="s">
        <v>1805</v>
      </c>
      <c r="G381" s="33" t="s">
        <v>122</v>
      </c>
      <c r="H381" s="33" t="s">
        <v>123</v>
      </c>
      <c r="I381" s="33">
        <v>2</v>
      </c>
      <c r="J381" s="33">
        <v>12</v>
      </c>
      <c r="K381" s="33">
        <v>3</v>
      </c>
      <c r="L381" s="236">
        <v>45292</v>
      </c>
      <c r="M381" s="236">
        <v>45292</v>
      </c>
      <c r="N381" s="33" t="s">
        <v>124</v>
      </c>
      <c r="O381" s="48" t="s">
        <v>125</v>
      </c>
      <c r="P381" s="29" t="s">
        <v>1143</v>
      </c>
      <c r="Q381" s="33" t="s">
        <v>1596</v>
      </c>
      <c r="R381" s="29" t="s">
        <v>78</v>
      </c>
      <c r="S381" s="33">
        <v>5</v>
      </c>
      <c r="T381" s="65" t="s">
        <v>1806</v>
      </c>
      <c r="U381" s="65">
        <v>45363.7062037037</v>
      </c>
      <c r="V381" s="35"/>
      <c r="W381" s="35"/>
      <c r="X381" s="40"/>
      <c r="Y381" s="40"/>
      <c r="Z381" s="38"/>
      <c r="AA381" s="34" t="s">
        <v>1807</v>
      </c>
      <c r="AB381" s="34" t="s">
        <v>1805</v>
      </c>
      <c r="AC381" s="70" t="s">
        <v>1808</v>
      </c>
      <c r="AD381" s="70" t="s">
        <v>1809</v>
      </c>
      <c r="AE381" s="72"/>
      <c r="AF381" s="72" t="s">
        <v>132</v>
      </c>
      <c r="AG381" s="70" t="s">
        <v>133</v>
      </c>
    </row>
    <row r="382" ht="409.5" spans="1:33">
      <c r="A382" s="33">
        <v>1490</v>
      </c>
      <c r="B382" s="33" t="s">
        <v>117</v>
      </c>
      <c r="C382" s="33" t="s">
        <v>118</v>
      </c>
      <c r="D382" s="33" t="s">
        <v>150</v>
      </c>
      <c r="E382" s="54" t="s">
        <v>412</v>
      </c>
      <c r="F382" s="94" t="s">
        <v>1810</v>
      </c>
      <c r="G382" s="33" t="s">
        <v>122</v>
      </c>
      <c r="H382" s="33" t="s">
        <v>123</v>
      </c>
      <c r="I382" s="33">
        <v>4</v>
      </c>
      <c r="J382" s="33">
        <v>11</v>
      </c>
      <c r="K382" s="33">
        <v>2</v>
      </c>
      <c r="L382" s="236">
        <v>45292</v>
      </c>
      <c r="M382" s="236">
        <v>45292</v>
      </c>
      <c r="N382" s="33" t="s">
        <v>124</v>
      </c>
      <c r="O382" s="48" t="s">
        <v>125</v>
      </c>
      <c r="P382" s="29" t="s">
        <v>1143</v>
      </c>
      <c r="Q382" s="33" t="s">
        <v>1596</v>
      </c>
      <c r="R382" s="29" t="s">
        <v>78</v>
      </c>
      <c r="S382" s="33">
        <v>5</v>
      </c>
      <c r="T382" s="65" t="s">
        <v>1811</v>
      </c>
      <c r="U382" s="65">
        <v>45310.6840277778</v>
      </c>
      <c r="V382" s="35"/>
      <c r="W382" s="35"/>
      <c r="X382" s="40"/>
      <c r="Y382" s="40"/>
      <c r="Z382" s="38"/>
      <c r="AA382" s="34" t="s">
        <v>1812</v>
      </c>
      <c r="AB382" s="34" t="s">
        <v>1810</v>
      </c>
      <c r="AC382" s="70" t="s">
        <v>1813</v>
      </c>
      <c r="AD382" s="70" t="s">
        <v>1804</v>
      </c>
      <c r="AE382" s="72"/>
      <c r="AF382" s="72" t="s">
        <v>132</v>
      </c>
      <c r="AG382" s="70" t="s">
        <v>133</v>
      </c>
    </row>
    <row r="383" ht="409.5" spans="1:33">
      <c r="A383" s="33">
        <v>1509</v>
      </c>
      <c r="B383" s="33" t="s">
        <v>117</v>
      </c>
      <c r="C383" s="33" t="s">
        <v>118</v>
      </c>
      <c r="D383" s="33" t="s">
        <v>150</v>
      </c>
      <c r="E383" s="54" t="s">
        <v>412</v>
      </c>
      <c r="F383" s="94" t="s">
        <v>1814</v>
      </c>
      <c r="G383" s="33" t="s">
        <v>122</v>
      </c>
      <c r="H383" s="33" t="s">
        <v>123</v>
      </c>
      <c r="I383" s="33">
        <v>8</v>
      </c>
      <c r="J383" s="33">
        <v>26</v>
      </c>
      <c r="K383" s="33">
        <v>7</v>
      </c>
      <c r="L383" s="236">
        <v>45292</v>
      </c>
      <c r="M383" s="236">
        <v>45292</v>
      </c>
      <c r="N383" s="33" t="s">
        <v>124</v>
      </c>
      <c r="O383" s="48" t="s">
        <v>125</v>
      </c>
      <c r="P383" s="29" t="s">
        <v>1143</v>
      </c>
      <c r="Q383" s="33" t="s">
        <v>1596</v>
      </c>
      <c r="R383" s="29" t="s">
        <v>78</v>
      </c>
      <c r="S383" s="33">
        <v>10</v>
      </c>
      <c r="T383" s="65" t="s">
        <v>1815</v>
      </c>
      <c r="U383" s="65">
        <v>45363.7062037037</v>
      </c>
      <c r="V383" s="35"/>
      <c r="W383" s="35"/>
      <c r="X383" s="40"/>
      <c r="Y383" s="40"/>
      <c r="Z383" s="38"/>
      <c r="AA383" s="34" t="s">
        <v>1816</v>
      </c>
      <c r="AB383" s="34" t="s">
        <v>1814</v>
      </c>
      <c r="AC383" s="70" t="s">
        <v>1817</v>
      </c>
      <c r="AD383" s="70" t="s">
        <v>1818</v>
      </c>
      <c r="AE383" s="72"/>
      <c r="AF383" s="72" t="s">
        <v>132</v>
      </c>
      <c r="AG383" s="70" t="s">
        <v>133</v>
      </c>
    </row>
    <row r="384" ht="409.5" spans="1:33">
      <c r="A384" s="33">
        <v>1545</v>
      </c>
      <c r="B384" s="33" t="s">
        <v>117</v>
      </c>
      <c r="C384" s="33" t="s">
        <v>118</v>
      </c>
      <c r="D384" s="33" t="s">
        <v>150</v>
      </c>
      <c r="E384" s="54" t="s">
        <v>412</v>
      </c>
      <c r="F384" s="94" t="s">
        <v>1819</v>
      </c>
      <c r="G384" s="33" t="s">
        <v>122</v>
      </c>
      <c r="H384" s="33" t="s">
        <v>123</v>
      </c>
      <c r="I384" s="33">
        <v>11</v>
      </c>
      <c r="J384" s="33">
        <v>45</v>
      </c>
      <c r="K384" s="33">
        <v>6</v>
      </c>
      <c r="L384" s="236">
        <v>45292</v>
      </c>
      <c r="M384" s="236">
        <v>45292</v>
      </c>
      <c r="N384" s="33" t="s">
        <v>124</v>
      </c>
      <c r="O384" s="48" t="s">
        <v>125</v>
      </c>
      <c r="P384" s="29" t="s">
        <v>1143</v>
      </c>
      <c r="Q384" s="33" t="s">
        <v>1596</v>
      </c>
      <c r="R384" s="29" t="s">
        <v>78</v>
      </c>
      <c r="S384" s="33">
        <v>13</v>
      </c>
      <c r="T384" s="65" t="s">
        <v>1820</v>
      </c>
      <c r="U384" s="65">
        <v>45314.6770833333</v>
      </c>
      <c r="V384" s="35"/>
      <c r="W384" s="35"/>
      <c r="X384" s="40"/>
      <c r="Y384" s="40"/>
      <c r="Z384" s="38"/>
      <c r="AA384" s="34" t="s">
        <v>1821</v>
      </c>
      <c r="AB384" s="34" t="s">
        <v>1819</v>
      </c>
      <c r="AC384" s="70" t="s">
        <v>1822</v>
      </c>
      <c r="AD384" s="70" t="s">
        <v>1823</v>
      </c>
      <c r="AE384" s="72"/>
      <c r="AF384" s="72" t="s">
        <v>132</v>
      </c>
      <c r="AG384" s="70" t="s">
        <v>133</v>
      </c>
    </row>
    <row r="385" ht="409.5" spans="1:33">
      <c r="A385" s="33">
        <v>1558</v>
      </c>
      <c r="B385" s="33" t="s">
        <v>117</v>
      </c>
      <c r="C385" s="33" t="s">
        <v>118</v>
      </c>
      <c r="D385" s="33" t="s">
        <v>150</v>
      </c>
      <c r="E385" s="57" t="s">
        <v>247</v>
      </c>
      <c r="F385" s="94" t="s">
        <v>1824</v>
      </c>
      <c r="G385" s="33" t="s">
        <v>122</v>
      </c>
      <c r="H385" s="33" t="s">
        <v>123</v>
      </c>
      <c r="I385" s="33">
        <v>1</v>
      </c>
      <c r="J385" s="33">
        <v>6</v>
      </c>
      <c r="K385" s="33">
        <v>8</v>
      </c>
      <c r="L385" s="236">
        <v>45352</v>
      </c>
      <c r="M385" s="236">
        <v>45352</v>
      </c>
      <c r="N385" s="33" t="s">
        <v>124</v>
      </c>
      <c r="O385" s="48" t="s">
        <v>125</v>
      </c>
      <c r="P385" s="29" t="s">
        <v>1143</v>
      </c>
      <c r="Q385" s="33" t="s">
        <v>1557</v>
      </c>
      <c r="R385" s="29" t="s">
        <v>78</v>
      </c>
      <c r="S385" s="33">
        <v>19</v>
      </c>
      <c r="T385" s="65" t="s">
        <v>1825</v>
      </c>
      <c r="U385" s="65">
        <v>45295.4805555556</v>
      </c>
      <c r="V385" s="35"/>
      <c r="W385" s="35"/>
      <c r="X385" s="40"/>
      <c r="Y385" s="40"/>
      <c r="Z385" s="38"/>
      <c r="AA385" s="34" t="s">
        <v>1826</v>
      </c>
      <c r="AB385" s="34" t="s">
        <v>1824</v>
      </c>
      <c r="AC385" s="70" t="s">
        <v>1827</v>
      </c>
      <c r="AD385" s="70" t="s">
        <v>1828</v>
      </c>
      <c r="AE385" s="72"/>
      <c r="AF385" s="72" t="s">
        <v>132</v>
      </c>
      <c r="AG385" s="70" t="s">
        <v>133</v>
      </c>
    </row>
  </sheetData>
  <autoFilter ref="A3:AG385">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61" t="s">
        <v>83</v>
      </c>
      <c r="B1" s="261"/>
      <c r="C1" s="261"/>
      <c r="D1" s="261"/>
      <c r="E1" s="261"/>
      <c r="F1" s="261"/>
      <c r="G1" s="261"/>
      <c r="H1" s="261"/>
      <c r="I1" s="261"/>
      <c r="J1" s="261"/>
      <c r="K1" s="261"/>
      <c r="L1" s="261"/>
      <c r="M1" s="261"/>
      <c r="N1" s="261"/>
      <c r="O1" s="261"/>
      <c r="P1" s="261"/>
      <c r="Q1" s="261"/>
      <c r="R1" s="261"/>
      <c r="S1" s="261"/>
      <c r="T1" s="261"/>
      <c r="U1" s="275"/>
      <c r="V1" s="275"/>
      <c r="W1" s="275"/>
      <c r="X1" s="275"/>
      <c r="Y1" s="275"/>
      <c r="Z1" s="275"/>
    </row>
    <row r="2" ht="22.5" spans="1:28">
      <c r="A2" s="261"/>
      <c r="B2" s="261"/>
      <c r="C2" s="261"/>
      <c r="D2" s="261"/>
      <c r="E2" s="261"/>
      <c r="F2" s="261"/>
      <c r="G2" s="261"/>
      <c r="H2" s="261"/>
      <c r="I2" s="261"/>
      <c r="J2" s="261"/>
      <c r="K2" s="261"/>
      <c r="L2" s="261"/>
      <c r="M2" s="261"/>
      <c r="N2" s="261"/>
      <c r="O2" s="261"/>
      <c r="P2" s="261"/>
      <c r="Q2" s="261"/>
      <c r="R2" s="261"/>
      <c r="S2" s="261"/>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32" t="s">
        <v>84</v>
      </c>
      <c r="B3" s="232" t="s">
        <v>85</v>
      </c>
      <c r="C3" s="232" t="s">
        <v>86</v>
      </c>
      <c r="D3" s="232" t="s">
        <v>87</v>
      </c>
      <c r="E3" s="232" t="s">
        <v>88</v>
      </c>
      <c r="F3" s="232" t="s">
        <v>1829</v>
      </c>
      <c r="G3" s="232" t="s">
        <v>90</v>
      </c>
      <c r="H3" s="232" t="s">
        <v>91</v>
      </c>
      <c r="I3" s="232" t="s">
        <v>92</v>
      </c>
      <c r="J3" s="232" t="s">
        <v>93</v>
      </c>
      <c r="K3" s="232" t="s">
        <v>94</v>
      </c>
      <c r="L3" s="232" t="s">
        <v>95</v>
      </c>
      <c r="M3" s="232" t="s">
        <v>96</v>
      </c>
      <c r="N3" s="232" t="s">
        <v>97</v>
      </c>
      <c r="O3" s="232" t="s">
        <v>98</v>
      </c>
      <c r="P3" s="233" t="s">
        <v>99</v>
      </c>
      <c r="Q3" s="232" t="s">
        <v>100</v>
      </c>
      <c r="R3" s="232" t="s">
        <v>101</v>
      </c>
      <c r="S3" s="232" t="s">
        <v>102</v>
      </c>
      <c r="T3" s="232" t="s">
        <v>103</v>
      </c>
      <c r="U3" s="232" t="s">
        <v>104</v>
      </c>
      <c r="V3" s="232" t="s">
        <v>105</v>
      </c>
      <c r="W3" s="232" t="s">
        <v>106</v>
      </c>
      <c r="X3" s="232" t="s">
        <v>107</v>
      </c>
      <c r="Y3" s="232" t="s">
        <v>108</v>
      </c>
      <c r="Z3" s="232" t="s">
        <v>109</v>
      </c>
    </row>
    <row r="4" ht="48" spans="1:28">
      <c r="A4" s="33">
        <v>1564</v>
      </c>
      <c r="B4" s="33" t="s">
        <v>117</v>
      </c>
      <c r="C4" s="33" t="s">
        <v>118</v>
      </c>
      <c r="D4" s="196" t="s">
        <v>119</v>
      </c>
      <c r="E4" s="196" t="s">
        <v>120</v>
      </c>
      <c r="F4" s="196" t="s">
        <v>121</v>
      </c>
      <c r="G4" s="33" t="s">
        <v>1830</v>
      </c>
      <c r="H4" s="271" t="s">
        <v>1831</v>
      </c>
      <c r="I4" s="196"/>
      <c r="J4" s="196"/>
      <c r="K4" s="196">
        <v>18</v>
      </c>
      <c r="L4" s="270">
        <v>45292</v>
      </c>
      <c r="M4" s="270">
        <v>45322</v>
      </c>
      <c r="N4" s="33" t="s">
        <v>124</v>
      </c>
      <c r="O4" s="107"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96" t="s">
        <v>119</v>
      </c>
      <c r="E5" s="196" t="s">
        <v>120</v>
      </c>
      <c r="F5" s="196" t="s">
        <v>121</v>
      </c>
      <c r="G5" s="33" t="s">
        <v>1830</v>
      </c>
      <c r="H5" s="271" t="s">
        <v>1831</v>
      </c>
      <c r="I5" s="196"/>
      <c r="J5" s="196"/>
      <c r="K5" s="196">
        <v>18</v>
      </c>
      <c r="L5" s="270">
        <v>45323</v>
      </c>
      <c r="M5" s="270">
        <v>45351</v>
      </c>
      <c r="N5" s="33" t="s">
        <v>124</v>
      </c>
      <c r="O5" s="107" t="s">
        <v>125</v>
      </c>
      <c r="P5" s="29" t="s">
        <v>126</v>
      </c>
      <c r="Q5" s="29" t="s">
        <v>127</v>
      </c>
      <c r="R5" s="29" t="s">
        <v>79</v>
      </c>
      <c r="S5" s="33">
        <f t="shared" si="0"/>
        <v>18</v>
      </c>
      <c r="T5" s="29"/>
      <c r="U5" s="29"/>
      <c r="V5" s="29"/>
      <c r="W5" s="29"/>
      <c r="X5" s="29"/>
      <c r="Y5" s="29"/>
      <c r="Z5" s="33"/>
    </row>
    <row r="6" ht="48" spans="1:28">
      <c r="A6" s="33">
        <v>1566</v>
      </c>
      <c r="B6" s="33" t="s">
        <v>117</v>
      </c>
      <c r="C6" s="33" t="s">
        <v>118</v>
      </c>
      <c r="D6" s="196" t="s">
        <v>119</v>
      </c>
      <c r="E6" s="196" t="s">
        <v>120</v>
      </c>
      <c r="F6" s="196" t="s">
        <v>121</v>
      </c>
      <c r="G6" s="33" t="s">
        <v>1830</v>
      </c>
      <c r="H6" s="271" t="s">
        <v>1831</v>
      </c>
      <c r="I6" s="196"/>
      <c r="J6" s="196"/>
      <c r="K6" s="196">
        <v>18</v>
      </c>
      <c r="L6" s="270">
        <v>45352</v>
      </c>
      <c r="M6" s="270">
        <v>45382</v>
      </c>
      <c r="N6" s="33" t="s">
        <v>124</v>
      </c>
      <c r="O6" s="107"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96" t="s">
        <v>119</v>
      </c>
      <c r="E7" s="196" t="s">
        <v>120</v>
      </c>
      <c r="F7" s="196" t="s">
        <v>121</v>
      </c>
      <c r="G7" s="33" t="s">
        <v>1830</v>
      </c>
      <c r="H7" s="271" t="s">
        <v>1831</v>
      </c>
      <c r="I7" s="196"/>
      <c r="J7" s="196"/>
      <c r="K7" s="196">
        <v>18</v>
      </c>
      <c r="L7" s="270">
        <v>45383</v>
      </c>
      <c r="M7" s="270">
        <v>45412</v>
      </c>
      <c r="N7" s="33" t="s">
        <v>124</v>
      </c>
      <c r="O7" s="107" t="s">
        <v>125</v>
      </c>
      <c r="P7" s="29" t="s">
        <v>126</v>
      </c>
      <c r="Q7" s="29" t="s">
        <v>127</v>
      </c>
      <c r="R7" s="29" t="s">
        <v>79</v>
      </c>
      <c r="S7" s="33">
        <f t="shared" si="0"/>
        <v>18</v>
      </c>
    </row>
    <row r="8" ht="48" spans="1:19">
      <c r="A8" s="33">
        <v>1568</v>
      </c>
      <c r="B8" s="33" t="s">
        <v>117</v>
      </c>
      <c r="C8" s="33" t="s">
        <v>118</v>
      </c>
      <c r="D8" s="196" t="s">
        <v>119</v>
      </c>
      <c r="E8" s="196" t="s">
        <v>120</v>
      </c>
      <c r="F8" s="196" t="s">
        <v>121</v>
      </c>
      <c r="G8" s="33" t="s">
        <v>1830</v>
      </c>
      <c r="H8" s="271" t="s">
        <v>1831</v>
      </c>
      <c r="I8" s="196"/>
      <c r="J8" s="196"/>
      <c r="K8" s="196">
        <v>18</v>
      </c>
      <c r="L8" s="270">
        <v>45413</v>
      </c>
      <c r="M8" s="270">
        <v>45443</v>
      </c>
      <c r="N8" s="33" t="s">
        <v>124</v>
      </c>
      <c r="O8" s="107" t="s">
        <v>125</v>
      </c>
      <c r="P8" s="29" t="s">
        <v>126</v>
      </c>
      <c r="Q8" s="29" t="s">
        <v>127</v>
      </c>
      <c r="R8" s="29" t="s">
        <v>79</v>
      </c>
      <c r="S8" s="33">
        <f t="shared" si="0"/>
        <v>18</v>
      </c>
    </row>
    <row r="9" ht="48" spans="1:19">
      <c r="A9" s="33">
        <v>1569</v>
      </c>
      <c r="B9" s="33" t="s">
        <v>117</v>
      </c>
      <c r="C9" s="33" t="s">
        <v>118</v>
      </c>
      <c r="D9" s="196" t="s">
        <v>119</v>
      </c>
      <c r="E9" s="196" t="s">
        <v>120</v>
      </c>
      <c r="F9" s="196" t="s">
        <v>121</v>
      </c>
      <c r="G9" s="33" t="s">
        <v>1830</v>
      </c>
      <c r="H9" s="271" t="s">
        <v>1831</v>
      </c>
      <c r="I9" s="196"/>
      <c r="J9" s="196"/>
      <c r="K9" s="196">
        <v>18</v>
      </c>
      <c r="L9" s="270">
        <v>45444</v>
      </c>
      <c r="M9" s="270">
        <v>45473</v>
      </c>
      <c r="N9" s="33" t="s">
        <v>124</v>
      </c>
      <c r="O9" s="107" t="s">
        <v>125</v>
      </c>
      <c r="P9" s="29" t="s">
        <v>126</v>
      </c>
      <c r="Q9" s="29" t="s">
        <v>127</v>
      </c>
      <c r="R9" s="29" t="s">
        <v>79</v>
      </c>
      <c r="S9" s="33">
        <f t="shared" si="0"/>
        <v>18</v>
      </c>
    </row>
    <row r="10" ht="48" spans="1:19">
      <c r="A10" s="33">
        <v>1570</v>
      </c>
      <c r="B10" s="33" t="s">
        <v>117</v>
      </c>
      <c r="C10" s="33" t="s">
        <v>118</v>
      </c>
      <c r="D10" s="196" t="s">
        <v>119</v>
      </c>
      <c r="E10" s="196" t="s">
        <v>120</v>
      </c>
      <c r="F10" s="196" t="s">
        <v>121</v>
      </c>
      <c r="G10" s="33" t="s">
        <v>1830</v>
      </c>
      <c r="H10" s="271" t="s">
        <v>1831</v>
      </c>
      <c r="I10" s="196"/>
      <c r="J10" s="196"/>
      <c r="K10" s="196">
        <v>18</v>
      </c>
      <c r="L10" s="270">
        <v>45474</v>
      </c>
      <c r="M10" s="270">
        <v>45504</v>
      </c>
      <c r="N10" s="33" t="s">
        <v>124</v>
      </c>
      <c r="O10" s="107" t="s">
        <v>125</v>
      </c>
      <c r="P10" s="29" t="s">
        <v>126</v>
      </c>
      <c r="Q10" s="29" t="s">
        <v>127</v>
      </c>
      <c r="R10" s="29" t="s">
        <v>79</v>
      </c>
      <c r="S10" s="33">
        <f t="shared" si="0"/>
        <v>18</v>
      </c>
    </row>
    <row r="11" ht="48" spans="1:19">
      <c r="A11" s="33">
        <v>1571</v>
      </c>
      <c r="B11" s="33" t="s">
        <v>117</v>
      </c>
      <c r="C11" s="33" t="s">
        <v>118</v>
      </c>
      <c r="D11" s="196" t="s">
        <v>119</v>
      </c>
      <c r="E11" s="196" t="s">
        <v>120</v>
      </c>
      <c r="F11" s="196" t="s">
        <v>121</v>
      </c>
      <c r="G11" s="33" t="s">
        <v>1830</v>
      </c>
      <c r="H11" s="271" t="s">
        <v>1831</v>
      </c>
      <c r="I11" s="196"/>
      <c r="J11" s="196"/>
      <c r="K11" s="196">
        <v>18</v>
      </c>
      <c r="L11" s="270">
        <v>45505</v>
      </c>
      <c r="M11" s="270">
        <v>45535</v>
      </c>
      <c r="N11" s="33" t="s">
        <v>124</v>
      </c>
      <c r="O11" s="107" t="s">
        <v>125</v>
      </c>
      <c r="P11" s="29" t="s">
        <v>126</v>
      </c>
      <c r="Q11" s="29" t="s">
        <v>127</v>
      </c>
      <c r="R11" s="29" t="s">
        <v>79</v>
      </c>
      <c r="S11" s="33">
        <f t="shared" si="0"/>
        <v>18</v>
      </c>
    </row>
    <row r="12" ht="48" spans="1:19">
      <c r="A12" s="33">
        <v>1572</v>
      </c>
      <c r="B12" s="33" t="s">
        <v>117</v>
      </c>
      <c r="C12" s="33" t="s">
        <v>118</v>
      </c>
      <c r="D12" s="196" t="s">
        <v>119</v>
      </c>
      <c r="E12" s="196" t="s">
        <v>120</v>
      </c>
      <c r="F12" s="196" t="s">
        <v>121</v>
      </c>
      <c r="G12" s="33" t="s">
        <v>1830</v>
      </c>
      <c r="H12" s="271" t="s">
        <v>1831</v>
      </c>
      <c r="I12" s="196"/>
      <c r="J12" s="196"/>
      <c r="K12" s="196">
        <v>18</v>
      </c>
      <c r="L12" s="270">
        <v>45536</v>
      </c>
      <c r="M12" s="270">
        <v>45565</v>
      </c>
      <c r="N12" s="33" t="s">
        <v>124</v>
      </c>
      <c r="O12" s="107" t="s">
        <v>125</v>
      </c>
      <c r="P12" s="29" t="s">
        <v>126</v>
      </c>
      <c r="Q12" s="29" t="s">
        <v>127</v>
      </c>
      <c r="R12" s="29" t="s">
        <v>79</v>
      </c>
      <c r="S12" s="33">
        <f t="shared" si="0"/>
        <v>18</v>
      </c>
    </row>
    <row r="13" ht="48" spans="1:19">
      <c r="A13" s="33">
        <v>1573</v>
      </c>
      <c r="B13" s="33" t="s">
        <v>117</v>
      </c>
      <c r="C13" s="33" t="s">
        <v>118</v>
      </c>
      <c r="D13" s="196" t="s">
        <v>119</v>
      </c>
      <c r="E13" s="196" t="s">
        <v>120</v>
      </c>
      <c r="F13" s="196" t="s">
        <v>121</v>
      </c>
      <c r="G13" s="33" t="s">
        <v>1830</v>
      </c>
      <c r="H13" s="271" t="s">
        <v>1831</v>
      </c>
      <c r="I13" s="196"/>
      <c r="J13" s="196"/>
      <c r="K13" s="196">
        <v>18</v>
      </c>
      <c r="L13" s="270">
        <v>45566</v>
      </c>
      <c r="M13" s="270">
        <v>45596</v>
      </c>
      <c r="N13" s="33" t="s">
        <v>124</v>
      </c>
      <c r="O13" s="107" t="s">
        <v>125</v>
      </c>
      <c r="P13" s="29" t="s">
        <v>126</v>
      </c>
      <c r="Q13" s="29" t="s">
        <v>127</v>
      </c>
      <c r="R13" s="29" t="s">
        <v>79</v>
      </c>
      <c r="S13" s="33">
        <f t="shared" si="0"/>
        <v>18</v>
      </c>
    </row>
    <row r="14" ht="48" spans="1:19">
      <c r="A14" s="33">
        <v>1574</v>
      </c>
      <c r="B14" s="33" t="s">
        <v>117</v>
      </c>
      <c r="C14" s="33" t="s">
        <v>118</v>
      </c>
      <c r="D14" s="196" t="s">
        <v>119</v>
      </c>
      <c r="E14" s="196" t="s">
        <v>120</v>
      </c>
      <c r="F14" s="196" t="s">
        <v>121</v>
      </c>
      <c r="G14" s="33" t="s">
        <v>1830</v>
      </c>
      <c r="H14" s="271" t="s">
        <v>1831</v>
      </c>
      <c r="I14" s="196"/>
      <c r="J14" s="196"/>
      <c r="K14" s="196">
        <v>18</v>
      </c>
      <c r="L14" s="270">
        <v>45597</v>
      </c>
      <c r="M14" s="270">
        <v>45626</v>
      </c>
      <c r="N14" s="33" t="s">
        <v>124</v>
      </c>
      <c r="O14" s="107" t="s">
        <v>125</v>
      </c>
      <c r="P14" s="29" t="s">
        <v>126</v>
      </c>
      <c r="Q14" s="29" t="s">
        <v>127</v>
      </c>
      <c r="R14" s="29" t="s">
        <v>79</v>
      </c>
      <c r="S14" s="33">
        <f t="shared" si="0"/>
        <v>18</v>
      </c>
    </row>
    <row r="15" ht="48" spans="1:19">
      <c r="A15" s="33">
        <v>1575</v>
      </c>
      <c r="B15" s="33" t="s">
        <v>117</v>
      </c>
      <c r="C15" s="33" t="s">
        <v>118</v>
      </c>
      <c r="D15" s="196" t="s">
        <v>119</v>
      </c>
      <c r="E15" s="196" t="s">
        <v>120</v>
      </c>
      <c r="F15" s="196" t="s">
        <v>121</v>
      </c>
      <c r="G15" s="33" t="s">
        <v>1830</v>
      </c>
      <c r="H15" s="271" t="s">
        <v>1831</v>
      </c>
      <c r="I15" s="196"/>
      <c r="J15" s="196"/>
      <c r="K15" s="196">
        <v>18</v>
      </c>
      <c r="L15" s="270">
        <v>45627</v>
      </c>
      <c r="M15" s="270">
        <v>45657</v>
      </c>
      <c r="N15" s="33" t="s">
        <v>124</v>
      </c>
      <c r="O15" s="107" t="s">
        <v>125</v>
      </c>
      <c r="P15" s="29" t="s">
        <v>126</v>
      </c>
      <c r="Q15" s="29" t="s">
        <v>127</v>
      </c>
      <c r="R15" s="29" t="s">
        <v>79</v>
      </c>
      <c r="S15" s="33">
        <f t="shared" si="0"/>
        <v>18</v>
      </c>
    </row>
    <row r="16" ht="24" spans="1:28">
      <c r="A16" s="33">
        <v>1576</v>
      </c>
      <c r="B16" s="33" t="s">
        <v>117</v>
      </c>
      <c r="C16" s="33" t="s">
        <v>118</v>
      </c>
      <c r="D16" s="196" t="s">
        <v>119</v>
      </c>
      <c r="E16" s="196" t="s">
        <v>120</v>
      </c>
      <c r="F16" s="196" t="s">
        <v>121</v>
      </c>
      <c r="G16" s="33" t="s">
        <v>1830</v>
      </c>
      <c r="H16" s="272" t="s">
        <v>1832</v>
      </c>
      <c r="I16" s="196"/>
      <c r="J16" s="196"/>
      <c r="K16" s="196">
        <v>9</v>
      </c>
      <c r="L16" s="270">
        <v>45352</v>
      </c>
      <c r="M16" s="270">
        <v>45382</v>
      </c>
      <c r="N16" s="33" t="s">
        <v>124</v>
      </c>
      <c r="O16" s="107"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96" t="s">
        <v>119</v>
      </c>
      <c r="E17" s="196" t="s">
        <v>120</v>
      </c>
      <c r="F17" s="196" t="s">
        <v>121</v>
      </c>
      <c r="G17" s="33" t="s">
        <v>1830</v>
      </c>
      <c r="H17" s="272" t="s">
        <v>1832</v>
      </c>
      <c r="I17" s="196"/>
      <c r="J17" s="196"/>
      <c r="K17" s="196">
        <v>9</v>
      </c>
      <c r="L17" s="270">
        <v>45444</v>
      </c>
      <c r="M17" s="270">
        <v>45473</v>
      </c>
      <c r="N17" s="33" t="s">
        <v>124</v>
      </c>
      <c r="O17" s="107" t="s">
        <v>125</v>
      </c>
      <c r="P17" s="29" t="s">
        <v>126</v>
      </c>
      <c r="Q17" s="29" t="s">
        <v>127</v>
      </c>
      <c r="R17" s="29" t="s">
        <v>79</v>
      </c>
      <c r="S17" s="33">
        <f t="shared" si="0"/>
        <v>9</v>
      </c>
    </row>
    <row r="18" ht="24" spans="1:28">
      <c r="A18" s="33">
        <v>1578</v>
      </c>
      <c r="B18" s="33" t="s">
        <v>117</v>
      </c>
      <c r="C18" s="33" t="s">
        <v>118</v>
      </c>
      <c r="D18" s="196" t="s">
        <v>119</v>
      </c>
      <c r="E18" s="196" t="s">
        <v>120</v>
      </c>
      <c r="F18" s="196" t="s">
        <v>121</v>
      </c>
      <c r="G18" s="33" t="s">
        <v>1830</v>
      </c>
      <c r="H18" s="272" t="s">
        <v>1832</v>
      </c>
      <c r="I18" s="196"/>
      <c r="J18" s="196"/>
      <c r="K18" s="196">
        <v>9</v>
      </c>
      <c r="L18" s="270">
        <v>45536</v>
      </c>
      <c r="M18" s="270">
        <v>45565</v>
      </c>
      <c r="N18" s="33" t="s">
        <v>124</v>
      </c>
      <c r="O18" s="107"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96" t="s">
        <v>119</v>
      </c>
      <c r="E19" s="196" t="s">
        <v>120</v>
      </c>
      <c r="F19" s="196" t="s">
        <v>121</v>
      </c>
      <c r="G19" s="33" t="s">
        <v>1830</v>
      </c>
      <c r="H19" s="272" t="s">
        <v>1832</v>
      </c>
      <c r="I19" s="196"/>
      <c r="J19" s="196"/>
      <c r="K19" s="196">
        <v>9</v>
      </c>
      <c r="L19" s="270">
        <v>45627</v>
      </c>
      <c r="M19" s="270">
        <v>45656</v>
      </c>
      <c r="N19" s="33" t="s">
        <v>124</v>
      </c>
      <c r="O19" s="107"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96" t="s">
        <v>150</v>
      </c>
      <c r="E20" s="196" t="s">
        <v>157</v>
      </c>
      <c r="F20" s="196" t="s">
        <v>151</v>
      </c>
      <c r="G20" s="33" t="s">
        <v>1830</v>
      </c>
      <c r="H20" s="273" t="s">
        <v>1833</v>
      </c>
      <c r="I20" s="196"/>
      <c r="J20" s="196"/>
      <c r="K20" s="196">
        <v>4</v>
      </c>
      <c r="L20" s="270">
        <v>45292</v>
      </c>
      <c r="M20" s="270">
        <v>45322</v>
      </c>
      <c r="N20" s="33" t="s">
        <v>124</v>
      </c>
      <c r="O20" s="107" t="s">
        <v>125</v>
      </c>
      <c r="P20" s="29" t="s">
        <v>126</v>
      </c>
      <c r="Q20" s="29" t="s">
        <v>152</v>
      </c>
      <c r="R20" s="29" t="s">
        <v>79</v>
      </c>
      <c r="S20" s="33">
        <f t="shared" si="0"/>
        <v>4</v>
      </c>
      <c r="T20" s="29"/>
      <c r="U20" s="29"/>
      <c r="V20" s="29"/>
      <c r="W20" s="29"/>
      <c r="X20" s="29"/>
      <c r="Y20" s="29"/>
      <c r="Z20" s="33"/>
    </row>
    <row r="21" ht="24" spans="1:26">
      <c r="A21" s="33">
        <v>1585</v>
      </c>
      <c r="B21" s="33" t="s">
        <v>117</v>
      </c>
      <c r="C21" s="33" t="s">
        <v>118</v>
      </c>
      <c r="D21" s="196" t="s">
        <v>150</v>
      </c>
      <c r="E21" s="196" t="s">
        <v>157</v>
      </c>
      <c r="F21" s="196" t="s">
        <v>151</v>
      </c>
      <c r="G21" s="33" t="s">
        <v>1830</v>
      </c>
      <c r="H21" s="273" t="s">
        <v>1833</v>
      </c>
      <c r="I21" s="196"/>
      <c r="J21" s="196"/>
      <c r="K21" s="196">
        <v>4</v>
      </c>
      <c r="L21" s="270">
        <v>45323</v>
      </c>
      <c r="M21" s="270">
        <v>45351</v>
      </c>
      <c r="N21" s="33" t="s">
        <v>124</v>
      </c>
      <c r="O21" s="107" t="s">
        <v>125</v>
      </c>
      <c r="P21" s="29" t="s">
        <v>126</v>
      </c>
      <c r="Q21" s="29" t="s">
        <v>152</v>
      </c>
      <c r="R21" s="29" t="s">
        <v>79</v>
      </c>
      <c r="S21" s="33">
        <f t="shared" si="0"/>
        <v>4</v>
      </c>
      <c r="T21" s="29"/>
      <c r="U21" s="29"/>
      <c r="V21" s="29"/>
      <c r="W21" s="29"/>
      <c r="X21" s="29"/>
      <c r="Y21" s="29"/>
      <c r="Z21" s="33"/>
    </row>
    <row r="22" ht="24" spans="1:28">
      <c r="A22" s="33">
        <v>1586</v>
      </c>
      <c r="B22" s="33" t="s">
        <v>117</v>
      </c>
      <c r="C22" s="33" t="s">
        <v>118</v>
      </c>
      <c r="D22" s="196" t="s">
        <v>150</v>
      </c>
      <c r="E22" s="196" t="s">
        <v>157</v>
      </c>
      <c r="F22" s="196" t="s">
        <v>151</v>
      </c>
      <c r="G22" s="33" t="s">
        <v>1830</v>
      </c>
      <c r="H22" s="273" t="s">
        <v>1833</v>
      </c>
      <c r="I22" s="196"/>
      <c r="J22" s="196"/>
      <c r="K22" s="196">
        <v>4</v>
      </c>
      <c r="L22" s="270">
        <v>45352</v>
      </c>
      <c r="M22" s="270">
        <v>45382</v>
      </c>
      <c r="N22" s="33" t="s">
        <v>124</v>
      </c>
      <c r="O22" s="107" t="s">
        <v>125</v>
      </c>
      <c r="P22" s="29" t="s">
        <v>126</v>
      </c>
      <c r="Q22" s="29" t="s">
        <v>152</v>
      </c>
      <c r="R22" s="29" t="s">
        <v>79</v>
      </c>
      <c r="S22" s="33">
        <f t="shared" si="0"/>
        <v>4</v>
      </c>
      <c r="T22" s="34"/>
      <c r="U22" s="34"/>
      <c r="V22" s="35"/>
      <c r="W22" s="35"/>
      <c r="X22" s="40"/>
      <c r="Y22" s="40"/>
      <c r="Z22" s="38"/>
      <c r="AA22" s="34"/>
      <c r="AB22" s="34"/>
    </row>
    <row r="23" ht="24" spans="1:26">
      <c r="A23" s="33">
        <v>1587</v>
      </c>
      <c r="B23" s="33" t="s">
        <v>117</v>
      </c>
      <c r="C23" s="33" t="s">
        <v>118</v>
      </c>
      <c r="D23" s="196" t="s">
        <v>150</v>
      </c>
      <c r="E23" s="196" t="s">
        <v>157</v>
      </c>
      <c r="F23" s="196" t="s">
        <v>151</v>
      </c>
      <c r="G23" s="33" t="s">
        <v>1830</v>
      </c>
      <c r="H23" s="273" t="s">
        <v>1833</v>
      </c>
      <c r="I23" s="196"/>
      <c r="J23" s="196"/>
      <c r="K23" s="196">
        <v>4</v>
      </c>
      <c r="L23" s="270">
        <v>45383</v>
      </c>
      <c r="M23" s="270">
        <v>45412</v>
      </c>
      <c r="N23" s="33" t="s">
        <v>124</v>
      </c>
      <c r="O23" s="107" t="s">
        <v>125</v>
      </c>
      <c r="P23" s="29" t="s">
        <v>126</v>
      </c>
      <c r="Q23" s="29" t="s">
        <v>152</v>
      </c>
      <c r="R23" s="29" t="s">
        <v>79</v>
      </c>
      <c r="S23" s="33">
        <f t="shared" si="0"/>
        <v>4</v>
      </c>
      <c r="T23" s="29"/>
      <c r="U23" s="29"/>
      <c r="V23" s="29"/>
      <c r="W23" s="29"/>
      <c r="X23" s="29"/>
      <c r="Y23" s="29"/>
      <c r="Z23" s="33"/>
    </row>
    <row r="24" ht="24" spans="1:26">
      <c r="A24" s="33">
        <v>1588</v>
      </c>
      <c r="B24" s="33" t="s">
        <v>117</v>
      </c>
      <c r="C24" s="33" t="s">
        <v>118</v>
      </c>
      <c r="D24" s="196" t="s">
        <v>150</v>
      </c>
      <c r="E24" s="196" t="s">
        <v>157</v>
      </c>
      <c r="F24" s="196" t="s">
        <v>151</v>
      </c>
      <c r="G24" s="33" t="s">
        <v>1830</v>
      </c>
      <c r="H24" s="273" t="s">
        <v>1833</v>
      </c>
      <c r="I24" s="196"/>
      <c r="J24" s="196"/>
      <c r="K24" s="196">
        <v>4</v>
      </c>
      <c r="L24" s="270">
        <v>45413</v>
      </c>
      <c r="M24" s="270">
        <v>45443</v>
      </c>
      <c r="N24" s="33" t="s">
        <v>124</v>
      </c>
      <c r="O24" s="107" t="s">
        <v>125</v>
      </c>
      <c r="P24" s="29" t="s">
        <v>126</v>
      </c>
      <c r="Q24" s="29" t="s">
        <v>152</v>
      </c>
      <c r="R24" s="29" t="s">
        <v>79</v>
      </c>
      <c r="S24" s="33">
        <f t="shared" si="0"/>
        <v>4</v>
      </c>
      <c r="T24" s="29"/>
      <c r="U24" s="29"/>
      <c r="V24" s="29"/>
      <c r="W24" s="29"/>
      <c r="X24" s="29"/>
      <c r="Y24" s="29"/>
      <c r="Z24" s="33"/>
    </row>
    <row r="25" ht="24" spans="1:26">
      <c r="A25" s="33">
        <v>1589</v>
      </c>
      <c r="B25" s="33" t="s">
        <v>117</v>
      </c>
      <c r="C25" s="33" t="s">
        <v>118</v>
      </c>
      <c r="D25" s="196" t="s">
        <v>150</v>
      </c>
      <c r="E25" s="196" t="s">
        <v>157</v>
      </c>
      <c r="F25" s="196" t="s">
        <v>151</v>
      </c>
      <c r="G25" s="33" t="s">
        <v>1830</v>
      </c>
      <c r="H25" s="273" t="s">
        <v>1833</v>
      </c>
      <c r="I25" s="196"/>
      <c r="J25" s="196"/>
      <c r="K25" s="196">
        <v>4</v>
      </c>
      <c r="L25" s="270">
        <v>45444</v>
      </c>
      <c r="M25" s="270">
        <v>45473</v>
      </c>
      <c r="N25" s="33" t="s">
        <v>124</v>
      </c>
      <c r="O25" s="107" t="s">
        <v>125</v>
      </c>
      <c r="P25" s="29" t="s">
        <v>126</v>
      </c>
      <c r="Q25" s="29" t="s">
        <v>152</v>
      </c>
      <c r="R25" s="29" t="s">
        <v>79</v>
      </c>
      <c r="S25" s="33">
        <f t="shared" si="0"/>
        <v>4</v>
      </c>
      <c r="T25" s="29"/>
      <c r="U25" s="29"/>
      <c r="V25" s="29"/>
      <c r="W25" s="29"/>
      <c r="X25" s="29"/>
      <c r="Y25" s="29"/>
      <c r="Z25" s="33"/>
    </row>
    <row r="26" ht="24" spans="1:26">
      <c r="A26" s="33">
        <v>1590</v>
      </c>
      <c r="B26" s="33" t="s">
        <v>117</v>
      </c>
      <c r="C26" s="33" t="s">
        <v>118</v>
      </c>
      <c r="D26" s="196" t="s">
        <v>150</v>
      </c>
      <c r="E26" s="196" t="s">
        <v>157</v>
      </c>
      <c r="F26" s="196" t="s">
        <v>151</v>
      </c>
      <c r="G26" s="33" t="s">
        <v>1830</v>
      </c>
      <c r="H26" s="273" t="s">
        <v>1833</v>
      </c>
      <c r="I26" s="196"/>
      <c r="J26" s="196"/>
      <c r="K26" s="196">
        <v>4</v>
      </c>
      <c r="L26" s="270">
        <v>45474</v>
      </c>
      <c r="M26" s="270">
        <v>45504</v>
      </c>
      <c r="N26" s="33" t="s">
        <v>124</v>
      </c>
      <c r="O26" s="107" t="s">
        <v>125</v>
      </c>
      <c r="P26" s="29" t="s">
        <v>126</v>
      </c>
      <c r="Q26" s="29" t="s">
        <v>152</v>
      </c>
      <c r="R26" s="29" t="s">
        <v>79</v>
      </c>
      <c r="S26" s="33">
        <f t="shared" si="0"/>
        <v>4</v>
      </c>
      <c r="T26" s="29"/>
      <c r="U26" s="29"/>
      <c r="V26" s="29"/>
      <c r="W26" s="29"/>
      <c r="X26" s="29"/>
      <c r="Y26" s="29"/>
      <c r="Z26" s="33"/>
    </row>
    <row r="27" ht="24" spans="1:26">
      <c r="A27" s="33">
        <v>1591</v>
      </c>
      <c r="B27" s="33" t="s">
        <v>117</v>
      </c>
      <c r="C27" s="33" t="s">
        <v>118</v>
      </c>
      <c r="D27" s="196" t="s">
        <v>150</v>
      </c>
      <c r="E27" s="196" t="s">
        <v>157</v>
      </c>
      <c r="F27" s="196" t="s">
        <v>151</v>
      </c>
      <c r="G27" s="33" t="s">
        <v>1830</v>
      </c>
      <c r="H27" s="273" t="s">
        <v>1833</v>
      </c>
      <c r="I27" s="196"/>
      <c r="J27" s="196"/>
      <c r="K27" s="196">
        <v>4</v>
      </c>
      <c r="L27" s="270">
        <v>45505</v>
      </c>
      <c r="M27" s="270">
        <v>45535</v>
      </c>
      <c r="N27" s="33" t="s">
        <v>124</v>
      </c>
      <c r="O27" s="107" t="s">
        <v>125</v>
      </c>
      <c r="P27" s="29" t="s">
        <v>126</v>
      </c>
      <c r="Q27" s="29" t="s">
        <v>152</v>
      </c>
      <c r="R27" s="29" t="s">
        <v>79</v>
      </c>
      <c r="S27" s="33">
        <f t="shared" si="0"/>
        <v>4</v>
      </c>
      <c r="T27" s="29"/>
      <c r="U27" s="29"/>
      <c r="V27" s="29"/>
      <c r="W27" s="29"/>
      <c r="X27" s="29"/>
      <c r="Y27" s="29"/>
      <c r="Z27" s="33"/>
    </row>
    <row r="28" ht="24" spans="1:28">
      <c r="A28" s="33">
        <v>1592</v>
      </c>
      <c r="B28" s="33" t="s">
        <v>117</v>
      </c>
      <c r="C28" s="33" t="s">
        <v>118</v>
      </c>
      <c r="D28" s="196" t="s">
        <v>150</v>
      </c>
      <c r="E28" s="196" t="s">
        <v>157</v>
      </c>
      <c r="F28" s="196" t="s">
        <v>151</v>
      </c>
      <c r="G28" s="33" t="s">
        <v>1830</v>
      </c>
      <c r="H28" s="273" t="s">
        <v>1833</v>
      </c>
      <c r="I28" s="196"/>
      <c r="J28" s="196"/>
      <c r="K28" s="196">
        <v>4</v>
      </c>
      <c r="L28" s="270">
        <v>45536</v>
      </c>
      <c r="M28" s="270">
        <v>45565</v>
      </c>
      <c r="N28" s="33" t="s">
        <v>124</v>
      </c>
      <c r="O28" s="107" t="s">
        <v>125</v>
      </c>
      <c r="P28" s="29" t="s">
        <v>126</v>
      </c>
      <c r="Q28" s="29" t="s">
        <v>152</v>
      </c>
      <c r="R28" s="29" t="s">
        <v>79</v>
      </c>
      <c r="S28" s="33">
        <f t="shared" si="0"/>
        <v>4</v>
      </c>
      <c r="T28" s="34"/>
      <c r="U28" s="34"/>
      <c r="V28" s="35"/>
      <c r="W28" s="35"/>
      <c r="X28" s="40"/>
      <c r="Y28" s="40"/>
      <c r="Z28" s="38"/>
      <c r="AA28" s="34"/>
      <c r="AB28" s="34"/>
    </row>
    <row r="29" ht="24" spans="1:26">
      <c r="A29" s="33">
        <v>1593</v>
      </c>
      <c r="B29" s="33" t="s">
        <v>117</v>
      </c>
      <c r="C29" s="33" t="s">
        <v>118</v>
      </c>
      <c r="D29" s="196" t="s">
        <v>150</v>
      </c>
      <c r="E29" s="196" t="s">
        <v>157</v>
      </c>
      <c r="F29" s="196" t="s">
        <v>151</v>
      </c>
      <c r="G29" s="33" t="s">
        <v>1830</v>
      </c>
      <c r="H29" s="273" t="s">
        <v>1833</v>
      </c>
      <c r="I29" s="196"/>
      <c r="J29" s="196"/>
      <c r="K29" s="196">
        <v>4</v>
      </c>
      <c r="L29" s="270">
        <v>45566</v>
      </c>
      <c r="M29" s="270">
        <v>45596</v>
      </c>
      <c r="N29" s="33" t="s">
        <v>124</v>
      </c>
      <c r="O29" s="107" t="s">
        <v>125</v>
      </c>
      <c r="P29" s="29" t="s">
        <v>126</v>
      </c>
      <c r="Q29" s="29" t="s">
        <v>152</v>
      </c>
      <c r="R29" s="29" t="s">
        <v>79</v>
      </c>
      <c r="S29" s="33">
        <f t="shared" si="0"/>
        <v>4</v>
      </c>
      <c r="T29" s="286"/>
      <c r="U29" s="286"/>
      <c r="V29" s="286"/>
      <c r="W29" s="286"/>
      <c r="X29" s="286"/>
      <c r="Y29" s="286"/>
      <c r="Z29" s="286"/>
    </row>
    <row r="30" ht="24" spans="1:26">
      <c r="A30" s="33">
        <v>1594</v>
      </c>
      <c r="B30" s="33" t="s">
        <v>117</v>
      </c>
      <c r="C30" s="33" t="s">
        <v>118</v>
      </c>
      <c r="D30" s="196" t="s">
        <v>150</v>
      </c>
      <c r="E30" s="196" t="s">
        <v>157</v>
      </c>
      <c r="F30" s="196" t="s">
        <v>151</v>
      </c>
      <c r="G30" s="33" t="s">
        <v>1830</v>
      </c>
      <c r="H30" s="273" t="s">
        <v>1833</v>
      </c>
      <c r="I30" s="196"/>
      <c r="J30" s="196"/>
      <c r="K30" s="196">
        <v>4</v>
      </c>
      <c r="L30" s="270">
        <v>45597</v>
      </c>
      <c r="M30" s="270">
        <v>45626</v>
      </c>
      <c r="N30" s="33" t="s">
        <v>124</v>
      </c>
      <c r="O30" s="107" t="s">
        <v>125</v>
      </c>
      <c r="P30" s="29" t="s">
        <v>126</v>
      </c>
      <c r="Q30" s="29" t="s">
        <v>152</v>
      </c>
      <c r="R30" s="29" t="s">
        <v>79</v>
      </c>
      <c r="S30" s="33">
        <f t="shared" si="0"/>
        <v>4</v>
      </c>
      <c r="T30" s="286"/>
      <c r="U30" s="286"/>
      <c r="V30" s="286"/>
      <c r="W30" s="286"/>
      <c r="X30" s="286"/>
      <c r="Y30" s="286"/>
      <c r="Z30" s="286"/>
    </row>
    <row r="31" ht="24" spans="1:26">
      <c r="A31" s="33">
        <v>1595</v>
      </c>
      <c r="B31" s="33" t="s">
        <v>117</v>
      </c>
      <c r="C31" s="33" t="s">
        <v>118</v>
      </c>
      <c r="D31" s="196" t="s">
        <v>150</v>
      </c>
      <c r="E31" s="196" t="s">
        <v>157</v>
      </c>
      <c r="F31" s="196" t="s">
        <v>151</v>
      </c>
      <c r="G31" s="33" t="s">
        <v>1830</v>
      </c>
      <c r="H31" s="273" t="s">
        <v>1833</v>
      </c>
      <c r="I31" s="196"/>
      <c r="J31" s="196"/>
      <c r="K31" s="196">
        <v>4</v>
      </c>
      <c r="L31" s="270">
        <v>45627</v>
      </c>
      <c r="M31" s="270">
        <v>45657</v>
      </c>
      <c r="N31" s="33" t="s">
        <v>124</v>
      </c>
      <c r="O31" s="107" t="s">
        <v>125</v>
      </c>
      <c r="P31" s="29" t="s">
        <v>126</v>
      </c>
      <c r="Q31" s="29" t="s">
        <v>152</v>
      </c>
      <c r="R31" s="29" t="s">
        <v>79</v>
      </c>
      <c r="S31" s="33">
        <f t="shared" si="0"/>
        <v>4</v>
      </c>
      <c r="T31" s="286"/>
      <c r="U31" s="286"/>
      <c r="V31" s="286"/>
      <c r="W31" s="286"/>
      <c r="X31" s="286"/>
      <c r="Y31" s="286"/>
      <c r="Z31" s="286"/>
    </row>
    <row r="32" ht="24" spans="1:26">
      <c r="A32" s="33">
        <v>1603</v>
      </c>
      <c r="B32" s="33" t="s">
        <v>117</v>
      </c>
      <c r="C32" s="33" t="s">
        <v>118</v>
      </c>
      <c r="D32" s="196" t="s">
        <v>150</v>
      </c>
      <c r="E32" s="196" t="s">
        <v>157</v>
      </c>
      <c r="F32" s="196" t="s">
        <v>164</v>
      </c>
      <c r="G32" s="33" t="s">
        <v>1830</v>
      </c>
      <c r="H32" s="273" t="s">
        <v>1834</v>
      </c>
      <c r="I32" s="196"/>
      <c r="J32" s="196"/>
      <c r="K32" s="196">
        <v>1</v>
      </c>
      <c r="L32" s="270">
        <v>45292</v>
      </c>
      <c r="M32" s="270">
        <v>45322</v>
      </c>
      <c r="N32" s="33" t="s">
        <v>124</v>
      </c>
      <c r="O32" s="107" t="s">
        <v>125</v>
      </c>
      <c r="P32" s="29" t="s">
        <v>126</v>
      </c>
      <c r="Q32" s="29" t="s">
        <v>165</v>
      </c>
      <c r="R32" s="29" t="s">
        <v>79</v>
      </c>
      <c r="S32" s="33">
        <f t="shared" si="0"/>
        <v>1</v>
      </c>
      <c r="T32" s="290"/>
      <c r="U32" s="290"/>
      <c r="V32" s="35"/>
      <c r="W32" s="35"/>
      <c r="X32" s="40"/>
      <c r="Y32" s="40"/>
      <c r="Z32" s="27"/>
    </row>
    <row r="33" ht="24" spans="1:26">
      <c r="A33" s="33">
        <v>1604</v>
      </c>
      <c r="B33" s="33" t="s">
        <v>117</v>
      </c>
      <c r="C33" s="33" t="s">
        <v>118</v>
      </c>
      <c r="D33" s="196" t="s">
        <v>150</v>
      </c>
      <c r="E33" s="196" t="s">
        <v>157</v>
      </c>
      <c r="F33" s="196" t="s">
        <v>164</v>
      </c>
      <c r="G33" s="33" t="s">
        <v>1830</v>
      </c>
      <c r="H33" s="273" t="s">
        <v>1834</v>
      </c>
      <c r="I33" s="196"/>
      <c r="J33" s="196"/>
      <c r="K33" s="196">
        <v>1</v>
      </c>
      <c r="L33" s="270">
        <v>45323</v>
      </c>
      <c r="M33" s="270">
        <v>45351</v>
      </c>
      <c r="N33" s="33" t="s">
        <v>124</v>
      </c>
      <c r="O33" s="107" t="s">
        <v>125</v>
      </c>
      <c r="P33" s="29" t="s">
        <v>126</v>
      </c>
      <c r="Q33" s="29" t="s">
        <v>165</v>
      </c>
      <c r="R33" s="29" t="s">
        <v>79</v>
      </c>
      <c r="S33" s="33">
        <f t="shared" si="0"/>
        <v>1</v>
      </c>
      <c r="T33" s="290"/>
      <c r="U33" s="290"/>
      <c r="V33" s="35"/>
      <c r="W33" s="35"/>
      <c r="X33" s="40"/>
      <c r="Y33" s="40"/>
      <c r="Z33" s="27"/>
    </row>
    <row r="34" ht="24" spans="1:28">
      <c r="A34" s="33">
        <v>1605</v>
      </c>
      <c r="B34" s="33" t="s">
        <v>117</v>
      </c>
      <c r="C34" s="33" t="s">
        <v>118</v>
      </c>
      <c r="D34" s="196" t="s">
        <v>150</v>
      </c>
      <c r="E34" s="196" t="s">
        <v>157</v>
      </c>
      <c r="F34" s="196" t="s">
        <v>164</v>
      </c>
      <c r="G34" s="33" t="s">
        <v>1830</v>
      </c>
      <c r="H34" s="273" t="s">
        <v>1834</v>
      </c>
      <c r="I34" s="196"/>
      <c r="J34" s="196"/>
      <c r="K34" s="196">
        <v>1</v>
      </c>
      <c r="L34" s="270">
        <v>45352</v>
      </c>
      <c r="M34" s="270">
        <v>45382</v>
      </c>
      <c r="N34" s="33" t="s">
        <v>124</v>
      </c>
      <c r="O34" s="107" t="s">
        <v>125</v>
      </c>
      <c r="P34" s="29" t="s">
        <v>126</v>
      </c>
      <c r="Q34" s="29" t="s">
        <v>165</v>
      </c>
      <c r="R34" s="29" t="s">
        <v>79</v>
      </c>
      <c r="S34" s="33">
        <f t="shared" si="0"/>
        <v>1</v>
      </c>
      <c r="T34" s="34"/>
      <c r="U34" s="34"/>
      <c r="V34" s="35"/>
      <c r="W34" s="35"/>
      <c r="X34" s="40"/>
      <c r="Y34" s="40"/>
      <c r="Z34" s="38"/>
      <c r="AA34" s="34"/>
      <c r="AB34" s="34"/>
    </row>
    <row r="35" ht="24" spans="1:26">
      <c r="A35" s="33">
        <v>1606</v>
      </c>
      <c r="B35" s="33" t="s">
        <v>117</v>
      </c>
      <c r="C35" s="33" t="s">
        <v>118</v>
      </c>
      <c r="D35" s="196" t="s">
        <v>150</v>
      </c>
      <c r="E35" s="196" t="s">
        <v>157</v>
      </c>
      <c r="F35" s="196" t="s">
        <v>164</v>
      </c>
      <c r="G35" s="33" t="s">
        <v>1830</v>
      </c>
      <c r="H35" s="273" t="s">
        <v>1834</v>
      </c>
      <c r="I35" s="196"/>
      <c r="J35" s="196"/>
      <c r="K35" s="196">
        <v>1</v>
      </c>
      <c r="L35" s="270">
        <v>45383</v>
      </c>
      <c r="M35" s="270">
        <v>45412</v>
      </c>
      <c r="N35" s="33" t="s">
        <v>124</v>
      </c>
      <c r="O35" s="107" t="s">
        <v>125</v>
      </c>
      <c r="P35" s="29" t="s">
        <v>126</v>
      </c>
      <c r="Q35" s="29" t="s">
        <v>165</v>
      </c>
      <c r="R35" s="29" t="s">
        <v>79</v>
      </c>
      <c r="S35" s="33">
        <f t="shared" si="0"/>
        <v>1</v>
      </c>
      <c r="T35" s="290"/>
      <c r="U35" s="290"/>
      <c r="V35" s="35"/>
      <c r="W35" s="35"/>
      <c r="X35" s="40"/>
      <c r="Y35" s="40"/>
      <c r="Z35" s="27"/>
    </row>
    <row r="36" ht="24" spans="1:26">
      <c r="A36" s="33">
        <v>1607</v>
      </c>
      <c r="B36" s="33" t="s">
        <v>117</v>
      </c>
      <c r="C36" s="33" t="s">
        <v>118</v>
      </c>
      <c r="D36" s="196" t="s">
        <v>150</v>
      </c>
      <c r="E36" s="196" t="s">
        <v>157</v>
      </c>
      <c r="F36" s="196" t="s">
        <v>164</v>
      </c>
      <c r="G36" s="33" t="s">
        <v>1830</v>
      </c>
      <c r="H36" s="273" t="s">
        <v>1834</v>
      </c>
      <c r="I36" s="196"/>
      <c r="J36" s="196"/>
      <c r="K36" s="196">
        <v>1</v>
      </c>
      <c r="L36" s="270">
        <v>45413</v>
      </c>
      <c r="M36" s="270">
        <v>45443</v>
      </c>
      <c r="N36" s="33" t="s">
        <v>124</v>
      </c>
      <c r="O36" s="107" t="s">
        <v>125</v>
      </c>
      <c r="P36" s="29" t="s">
        <v>126</v>
      </c>
      <c r="Q36" s="29" t="s">
        <v>165</v>
      </c>
      <c r="R36" s="29" t="s">
        <v>79</v>
      </c>
      <c r="S36" s="33">
        <f t="shared" si="0"/>
        <v>1</v>
      </c>
      <c r="T36" s="290"/>
      <c r="U36" s="290"/>
      <c r="V36" s="35"/>
      <c r="W36" s="35"/>
      <c r="X36" s="40"/>
      <c r="Y36" s="40"/>
      <c r="Z36" s="27"/>
    </row>
    <row r="37" ht="24" spans="1:26">
      <c r="A37" s="33">
        <v>1608</v>
      </c>
      <c r="B37" s="33" t="s">
        <v>117</v>
      </c>
      <c r="C37" s="33" t="s">
        <v>118</v>
      </c>
      <c r="D37" s="196" t="s">
        <v>150</v>
      </c>
      <c r="E37" s="196" t="s">
        <v>157</v>
      </c>
      <c r="F37" s="196" t="s">
        <v>164</v>
      </c>
      <c r="G37" s="33" t="s">
        <v>1830</v>
      </c>
      <c r="H37" s="273" t="s">
        <v>1834</v>
      </c>
      <c r="I37" s="196"/>
      <c r="J37" s="196"/>
      <c r="K37" s="196">
        <v>1</v>
      </c>
      <c r="L37" s="270">
        <v>45444</v>
      </c>
      <c r="M37" s="270">
        <v>45473</v>
      </c>
      <c r="N37" s="33" t="s">
        <v>124</v>
      </c>
      <c r="O37" s="107" t="s">
        <v>125</v>
      </c>
      <c r="P37" s="29" t="s">
        <v>126</v>
      </c>
      <c r="Q37" s="29" t="s">
        <v>165</v>
      </c>
      <c r="R37" s="29" t="s">
        <v>79</v>
      </c>
      <c r="S37" s="33">
        <f t="shared" si="0"/>
        <v>1</v>
      </c>
      <c r="T37" s="290"/>
      <c r="U37" s="290"/>
      <c r="V37" s="35"/>
      <c r="W37" s="35"/>
      <c r="X37" s="40"/>
      <c r="Y37" s="40"/>
      <c r="Z37" s="27"/>
    </row>
    <row r="38" ht="24" spans="1:26">
      <c r="A38" s="33">
        <v>1609</v>
      </c>
      <c r="B38" s="33" t="s">
        <v>117</v>
      </c>
      <c r="C38" s="33" t="s">
        <v>118</v>
      </c>
      <c r="D38" s="196" t="s">
        <v>150</v>
      </c>
      <c r="E38" s="196" t="s">
        <v>157</v>
      </c>
      <c r="F38" s="196" t="s">
        <v>164</v>
      </c>
      <c r="G38" s="33" t="s">
        <v>1830</v>
      </c>
      <c r="H38" s="273" t="s">
        <v>1834</v>
      </c>
      <c r="I38" s="196"/>
      <c r="J38" s="196"/>
      <c r="K38" s="196">
        <v>1</v>
      </c>
      <c r="L38" s="270">
        <v>45474</v>
      </c>
      <c r="M38" s="270">
        <v>45504</v>
      </c>
      <c r="N38" s="33" t="s">
        <v>124</v>
      </c>
      <c r="O38" s="107" t="s">
        <v>125</v>
      </c>
      <c r="P38" s="29" t="s">
        <v>126</v>
      </c>
      <c r="Q38" s="29" t="s">
        <v>165</v>
      </c>
      <c r="R38" s="29" t="s">
        <v>79</v>
      </c>
      <c r="S38" s="33">
        <f t="shared" si="0"/>
        <v>1</v>
      </c>
      <c r="T38" s="290"/>
      <c r="U38" s="290"/>
      <c r="V38" s="35"/>
      <c r="W38" s="35"/>
      <c r="X38" s="40"/>
      <c r="Y38" s="40"/>
      <c r="Z38" s="27"/>
    </row>
    <row r="39" ht="24" spans="1:26">
      <c r="A39" s="33">
        <v>1610</v>
      </c>
      <c r="B39" s="33" t="s">
        <v>117</v>
      </c>
      <c r="C39" s="33" t="s">
        <v>118</v>
      </c>
      <c r="D39" s="196" t="s">
        <v>150</v>
      </c>
      <c r="E39" s="196" t="s">
        <v>157</v>
      </c>
      <c r="F39" s="196" t="s">
        <v>164</v>
      </c>
      <c r="G39" s="33" t="s">
        <v>1830</v>
      </c>
      <c r="H39" s="273" t="s">
        <v>1834</v>
      </c>
      <c r="I39" s="196"/>
      <c r="J39" s="196"/>
      <c r="K39" s="196">
        <v>1</v>
      </c>
      <c r="L39" s="270">
        <v>45505</v>
      </c>
      <c r="M39" s="270">
        <v>45535</v>
      </c>
      <c r="N39" s="33" t="s">
        <v>124</v>
      </c>
      <c r="O39" s="107" t="s">
        <v>125</v>
      </c>
      <c r="P39" s="29" t="s">
        <v>126</v>
      </c>
      <c r="Q39" s="29" t="s">
        <v>165</v>
      </c>
      <c r="R39" s="29" t="s">
        <v>79</v>
      </c>
      <c r="S39" s="33">
        <f t="shared" si="0"/>
        <v>1</v>
      </c>
      <c r="T39" s="290"/>
      <c r="U39" s="290"/>
      <c r="V39" s="35"/>
      <c r="W39" s="35"/>
      <c r="X39" s="40"/>
      <c r="Y39" s="40"/>
      <c r="Z39" s="27"/>
    </row>
    <row r="40" ht="24" spans="1:26">
      <c r="A40" s="33">
        <v>1611</v>
      </c>
      <c r="B40" s="33" t="s">
        <v>117</v>
      </c>
      <c r="C40" s="33" t="s">
        <v>118</v>
      </c>
      <c r="D40" s="196" t="s">
        <v>150</v>
      </c>
      <c r="E40" s="196" t="s">
        <v>157</v>
      </c>
      <c r="F40" s="196" t="s">
        <v>164</v>
      </c>
      <c r="G40" s="33" t="s">
        <v>1830</v>
      </c>
      <c r="H40" s="273" t="s">
        <v>1834</v>
      </c>
      <c r="I40" s="196"/>
      <c r="J40" s="196"/>
      <c r="K40" s="196">
        <v>1</v>
      </c>
      <c r="L40" s="270">
        <v>45536</v>
      </c>
      <c r="M40" s="270">
        <v>45565</v>
      </c>
      <c r="N40" s="33" t="s">
        <v>124</v>
      </c>
      <c r="O40" s="107" t="s">
        <v>125</v>
      </c>
      <c r="P40" s="29" t="s">
        <v>126</v>
      </c>
      <c r="Q40" s="29" t="s">
        <v>165</v>
      </c>
      <c r="R40" s="29" t="s">
        <v>79</v>
      </c>
      <c r="S40" s="33">
        <f t="shared" si="0"/>
        <v>1</v>
      </c>
      <c r="T40" s="290"/>
      <c r="U40" s="290"/>
      <c r="V40" s="35"/>
      <c r="W40" s="35"/>
      <c r="X40" s="40"/>
      <c r="Y40" s="40"/>
      <c r="Z40" s="27"/>
    </row>
    <row r="41" ht="24" spans="1:26">
      <c r="A41" s="33">
        <v>1612</v>
      </c>
      <c r="B41" s="33" t="s">
        <v>117</v>
      </c>
      <c r="C41" s="33" t="s">
        <v>118</v>
      </c>
      <c r="D41" s="196" t="s">
        <v>150</v>
      </c>
      <c r="E41" s="196" t="s">
        <v>157</v>
      </c>
      <c r="F41" s="196" t="s">
        <v>164</v>
      </c>
      <c r="G41" s="33" t="s">
        <v>1830</v>
      </c>
      <c r="H41" s="273" t="s">
        <v>1834</v>
      </c>
      <c r="I41" s="196"/>
      <c r="J41" s="196"/>
      <c r="K41" s="196">
        <v>1</v>
      </c>
      <c r="L41" s="270">
        <v>45566</v>
      </c>
      <c r="M41" s="270">
        <v>45596</v>
      </c>
      <c r="N41" s="33" t="s">
        <v>124</v>
      </c>
      <c r="O41" s="107" t="s">
        <v>125</v>
      </c>
      <c r="P41" s="29" t="s">
        <v>126</v>
      </c>
      <c r="Q41" s="29" t="s">
        <v>165</v>
      </c>
      <c r="R41" s="29" t="s">
        <v>79</v>
      </c>
      <c r="S41" s="33">
        <f t="shared" si="0"/>
        <v>1</v>
      </c>
      <c r="T41" s="290"/>
      <c r="U41" s="290"/>
      <c r="V41" s="35"/>
      <c r="W41" s="35"/>
      <c r="X41" s="40"/>
      <c r="Y41" s="40"/>
      <c r="Z41" s="27"/>
    </row>
    <row r="42" ht="24" spans="1:26">
      <c r="A42" s="33">
        <v>1613</v>
      </c>
      <c r="B42" s="33" t="s">
        <v>117</v>
      </c>
      <c r="C42" s="33" t="s">
        <v>118</v>
      </c>
      <c r="D42" s="196" t="s">
        <v>150</v>
      </c>
      <c r="E42" s="196" t="s">
        <v>157</v>
      </c>
      <c r="F42" s="196" t="s">
        <v>164</v>
      </c>
      <c r="G42" s="33" t="s">
        <v>1830</v>
      </c>
      <c r="H42" s="273" t="s">
        <v>1834</v>
      </c>
      <c r="I42" s="196"/>
      <c r="J42" s="196"/>
      <c r="K42" s="196">
        <v>1</v>
      </c>
      <c r="L42" s="270">
        <v>45597</v>
      </c>
      <c r="M42" s="270">
        <v>45626</v>
      </c>
      <c r="N42" s="33" t="s">
        <v>124</v>
      </c>
      <c r="O42" s="107" t="s">
        <v>125</v>
      </c>
      <c r="P42" s="29" t="s">
        <v>126</v>
      </c>
      <c r="Q42" s="29" t="s">
        <v>165</v>
      </c>
      <c r="R42" s="29" t="s">
        <v>79</v>
      </c>
      <c r="S42" s="33">
        <f t="shared" si="0"/>
        <v>1</v>
      </c>
      <c r="T42" s="290"/>
      <c r="U42" s="290"/>
      <c r="V42" s="35"/>
      <c r="W42" s="35"/>
      <c r="X42" s="40"/>
      <c r="Y42" s="40"/>
      <c r="Z42" s="27"/>
    </row>
    <row r="43" ht="24" spans="1:26">
      <c r="A43" s="33">
        <v>1614</v>
      </c>
      <c r="B43" s="33" t="s">
        <v>117</v>
      </c>
      <c r="C43" s="33" t="s">
        <v>118</v>
      </c>
      <c r="D43" s="196" t="s">
        <v>150</v>
      </c>
      <c r="E43" s="196" t="s">
        <v>157</v>
      </c>
      <c r="F43" s="196" t="s">
        <v>164</v>
      </c>
      <c r="G43" s="33" t="s">
        <v>1830</v>
      </c>
      <c r="H43" s="273" t="s">
        <v>1834</v>
      </c>
      <c r="I43" s="196"/>
      <c r="J43" s="196"/>
      <c r="K43" s="196">
        <v>1</v>
      </c>
      <c r="L43" s="270">
        <v>45627</v>
      </c>
      <c r="M43" s="270">
        <v>45657</v>
      </c>
      <c r="N43" s="33" t="s">
        <v>124</v>
      </c>
      <c r="O43" s="107" t="s">
        <v>125</v>
      </c>
      <c r="P43" s="29" t="s">
        <v>126</v>
      </c>
      <c r="Q43" s="29" t="s">
        <v>165</v>
      </c>
      <c r="R43" s="29" t="s">
        <v>79</v>
      </c>
      <c r="S43" s="33">
        <f t="shared" si="0"/>
        <v>1</v>
      </c>
      <c r="T43" s="290"/>
      <c r="U43" s="290"/>
      <c r="V43" s="35"/>
      <c r="W43" s="35"/>
      <c r="X43" s="40"/>
      <c r="Y43" s="40"/>
      <c r="Z43" s="27"/>
    </row>
    <row r="44" ht="24" spans="1:26">
      <c r="A44" s="33">
        <v>1619</v>
      </c>
      <c r="B44" s="33" t="s">
        <v>117</v>
      </c>
      <c r="C44" s="33" t="s">
        <v>118</v>
      </c>
      <c r="D44" s="196" t="s">
        <v>150</v>
      </c>
      <c r="E44" s="196" t="s">
        <v>157</v>
      </c>
      <c r="F44" s="196" t="s">
        <v>176</v>
      </c>
      <c r="G44" s="33" t="s">
        <v>1830</v>
      </c>
      <c r="H44" s="271" t="s">
        <v>1835</v>
      </c>
      <c r="I44" s="196"/>
      <c r="J44" s="196"/>
      <c r="K44" s="196">
        <v>6</v>
      </c>
      <c r="L44" s="270">
        <v>45292</v>
      </c>
      <c r="M44" s="270">
        <v>45322</v>
      </c>
      <c r="N44" s="33" t="s">
        <v>124</v>
      </c>
      <c r="O44" s="107" t="s">
        <v>125</v>
      </c>
      <c r="P44" s="29" t="s">
        <v>126</v>
      </c>
      <c r="Q44" s="29" t="s">
        <v>177</v>
      </c>
      <c r="R44" s="29" t="s">
        <v>79</v>
      </c>
      <c r="S44" s="33">
        <f t="shared" ref="S44:S99" si="1">SUM(I44:K44)</f>
        <v>6</v>
      </c>
      <c r="T44" s="290"/>
      <c r="U44" s="290"/>
      <c r="V44" s="35"/>
      <c r="W44" s="35"/>
      <c r="X44" s="40"/>
      <c r="Y44" s="40"/>
      <c r="Z44" s="27"/>
    </row>
    <row r="45" ht="24" spans="1:26">
      <c r="A45" s="33">
        <v>1620</v>
      </c>
      <c r="B45" s="33" t="s">
        <v>117</v>
      </c>
      <c r="C45" s="33" t="s">
        <v>118</v>
      </c>
      <c r="D45" s="196" t="s">
        <v>150</v>
      </c>
      <c r="E45" s="196" t="s">
        <v>157</v>
      </c>
      <c r="F45" s="196" t="s">
        <v>176</v>
      </c>
      <c r="G45" s="33" t="s">
        <v>1830</v>
      </c>
      <c r="H45" s="271" t="s">
        <v>1835</v>
      </c>
      <c r="I45" s="196"/>
      <c r="J45" s="196"/>
      <c r="K45" s="196">
        <v>6</v>
      </c>
      <c r="L45" s="270">
        <v>45323</v>
      </c>
      <c r="M45" s="270">
        <v>45351</v>
      </c>
      <c r="N45" s="33" t="s">
        <v>124</v>
      </c>
      <c r="O45" s="107" t="s">
        <v>125</v>
      </c>
      <c r="P45" s="29" t="s">
        <v>126</v>
      </c>
      <c r="Q45" s="29" t="s">
        <v>177</v>
      </c>
      <c r="R45" s="29" t="s">
        <v>79</v>
      </c>
      <c r="S45" s="33">
        <f t="shared" si="1"/>
        <v>6</v>
      </c>
      <c r="T45" s="290"/>
      <c r="U45" s="290"/>
      <c r="V45" s="35"/>
      <c r="W45" s="35"/>
      <c r="X45" s="40"/>
      <c r="Y45" s="40"/>
      <c r="Z45" s="27"/>
    </row>
    <row r="46" ht="24" spans="1:28">
      <c r="A46" s="33">
        <v>1621</v>
      </c>
      <c r="B46" s="33" t="s">
        <v>117</v>
      </c>
      <c r="C46" s="33" t="s">
        <v>118</v>
      </c>
      <c r="D46" s="196" t="s">
        <v>150</v>
      </c>
      <c r="E46" s="196" t="s">
        <v>157</v>
      </c>
      <c r="F46" s="196" t="s">
        <v>176</v>
      </c>
      <c r="G46" s="33" t="s">
        <v>1830</v>
      </c>
      <c r="H46" s="271" t="s">
        <v>1835</v>
      </c>
      <c r="I46" s="196"/>
      <c r="J46" s="196"/>
      <c r="K46" s="196">
        <v>6</v>
      </c>
      <c r="L46" s="270">
        <v>45352</v>
      </c>
      <c r="M46" s="270">
        <v>45382</v>
      </c>
      <c r="N46" s="33" t="s">
        <v>124</v>
      </c>
      <c r="O46" s="107" t="s">
        <v>125</v>
      </c>
      <c r="P46" s="29" t="s">
        <v>126</v>
      </c>
      <c r="Q46" s="29" t="s">
        <v>177</v>
      </c>
      <c r="R46" s="29" t="s">
        <v>79</v>
      </c>
      <c r="S46" s="33">
        <f t="shared" si="1"/>
        <v>6</v>
      </c>
      <c r="T46" s="34"/>
      <c r="U46" s="34"/>
      <c r="V46" s="35"/>
      <c r="W46" s="35"/>
      <c r="X46" s="40"/>
      <c r="Y46" s="40"/>
      <c r="Z46" s="38"/>
      <c r="AA46" s="34"/>
      <c r="AB46" s="34"/>
    </row>
    <row r="47" ht="24" spans="1:26">
      <c r="A47" s="33">
        <v>1622</v>
      </c>
      <c r="B47" s="33" t="s">
        <v>117</v>
      </c>
      <c r="C47" s="33" t="s">
        <v>118</v>
      </c>
      <c r="D47" s="196" t="s">
        <v>150</v>
      </c>
      <c r="E47" s="196" t="s">
        <v>157</v>
      </c>
      <c r="F47" s="196" t="s">
        <v>176</v>
      </c>
      <c r="G47" s="33" t="s">
        <v>1830</v>
      </c>
      <c r="H47" s="271" t="s">
        <v>1835</v>
      </c>
      <c r="I47" s="196"/>
      <c r="J47" s="196"/>
      <c r="K47" s="196">
        <v>6</v>
      </c>
      <c r="L47" s="270">
        <v>45383</v>
      </c>
      <c r="M47" s="270">
        <v>45412</v>
      </c>
      <c r="N47" s="33" t="s">
        <v>124</v>
      </c>
      <c r="O47" s="107" t="s">
        <v>125</v>
      </c>
      <c r="P47" s="29" t="s">
        <v>126</v>
      </c>
      <c r="Q47" s="29" t="s">
        <v>177</v>
      </c>
      <c r="R47" s="29" t="s">
        <v>79</v>
      </c>
      <c r="S47" s="33">
        <f t="shared" si="1"/>
        <v>6</v>
      </c>
      <c r="T47" s="290"/>
      <c r="U47" s="290"/>
      <c r="V47" s="35"/>
      <c r="W47" s="35"/>
      <c r="X47" s="40"/>
      <c r="Y47" s="40"/>
      <c r="Z47" s="27"/>
    </row>
    <row r="48" ht="24" spans="1:26">
      <c r="A48" s="33">
        <v>1623</v>
      </c>
      <c r="B48" s="33" t="s">
        <v>117</v>
      </c>
      <c r="C48" s="33" t="s">
        <v>118</v>
      </c>
      <c r="D48" s="196" t="s">
        <v>150</v>
      </c>
      <c r="E48" s="196" t="s">
        <v>157</v>
      </c>
      <c r="F48" s="196" t="s">
        <v>176</v>
      </c>
      <c r="G48" s="33" t="s">
        <v>1830</v>
      </c>
      <c r="H48" s="271" t="s">
        <v>1835</v>
      </c>
      <c r="I48" s="196"/>
      <c r="J48" s="196"/>
      <c r="K48" s="196">
        <v>6</v>
      </c>
      <c r="L48" s="270">
        <v>45413</v>
      </c>
      <c r="M48" s="270">
        <v>45443</v>
      </c>
      <c r="N48" s="33" t="s">
        <v>124</v>
      </c>
      <c r="O48" s="107" t="s">
        <v>125</v>
      </c>
      <c r="P48" s="29" t="s">
        <v>126</v>
      </c>
      <c r="Q48" s="29" t="s">
        <v>177</v>
      </c>
      <c r="R48" s="29" t="s">
        <v>79</v>
      </c>
      <c r="S48" s="33">
        <f t="shared" si="1"/>
        <v>6</v>
      </c>
      <c r="T48" s="290"/>
      <c r="U48" s="290"/>
      <c r="V48" s="35"/>
      <c r="W48" s="35"/>
      <c r="X48" s="40"/>
      <c r="Y48" s="40"/>
      <c r="Z48" s="27"/>
    </row>
    <row r="49" ht="24" spans="1:26">
      <c r="A49" s="33">
        <v>1624</v>
      </c>
      <c r="B49" s="33" t="s">
        <v>117</v>
      </c>
      <c r="C49" s="33" t="s">
        <v>118</v>
      </c>
      <c r="D49" s="196" t="s">
        <v>150</v>
      </c>
      <c r="E49" s="196" t="s">
        <v>157</v>
      </c>
      <c r="F49" s="196" t="s">
        <v>176</v>
      </c>
      <c r="G49" s="33" t="s">
        <v>1830</v>
      </c>
      <c r="H49" s="271" t="s">
        <v>1835</v>
      </c>
      <c r="I49" s="196"/>
      <c r="J49" s="196"/>
      <c r="K49" s="196">
        <v>6</v>
      </c>
      <c r="L49" s="270">
        <v>45444</v>
      </c>
      <c r="M49" s="270">
        <v>45473</v>
      </c>
      <c r="N49" s="33" t="s">
        <v>124</v>
      </c>
      <c r="O49" s="107" t="s">
        <v>125</v>
      </c>
      <c r="P49" s="29" t="s">
        <v>126</v>
      </c>
      <c r="Q49" s="29" t="s">
        <v>177</v>
      </c>
      <c r="R49" s="29" t="s">
        <v>79</v>
      </c>
      <c r="S49" s="33">
        <f t="shared" si="1"/>
        <v>6</v>
      </c>
      <c r="T49" s="290"/>
      <c r="U49" s="290"/>
      <c r="V49" s="35"/>
      <c r="W49" s="35"/>
      <c r="X49" s="40"/>
      <c r="Y49" s="40"/>
      <c r="Z49" s="27"/>
    </row>
    <row r="50" ht="24" spans="1:26">
      <c r="A50" s="33">
        <v>1625</v>
      </c>
      <c r="B50" s="33" t="s">
        <v>117</v>
      </c>
      <c r="C50" s="33" t="s">
        <v>118</v>
      </c>
      <c r="D50" s="196" t="s">
        <v>150</v>
      </c>
      <c r="E50" s="196" t="s">
        <v>157</v>
      </c>
      <c r="F50" s="196" t="s">
        <v>176</v>
      </c>
      <c r="G50" s="33" t="s">
        <v>1830</v>
      </c>
      <c r="H50" s="271" t="s">
        <v>1835</v>
      </c>
      <c r="I50" s="196"/>
      <c r="J50" s="196"/>
      <c r="K50" s="196">
        <v>6</v>
      </c>
      <c r="L50" s="270">
        <v>45474</v>
      </c>
      <c r="M50" s="270">
        <v>45504</v>
      </c>
      <c r="N50" s="33" t="s">
        <v>124</v>
      </c>
      <c r="O50" s="107" t="s">
        <v>125</v>
      </c>
      <c r="P50" s="29" t="s">
        <v>126</v>
      </c>
      <c r="Q50" s="29" t="s">
        <v>177</v>
      </c>
      <c r="R50" s="29" t="s">
        <v>79</v>
      </c>
      <c r="S50" s="33">
        <f t="shared" si="1"/>
        <v>6</v>
      </c>
      <c r="T50" s="290"/>
      <c r="U50" s="290"/>
      <c r="V50" s="35"/>
      <c r="W50" s="35"/>
      <c r="X50" s="40"/>
      <c r="Y50" s="40"/>
      <c r="Z50" s="27"/>
    </row>
    <row r="51" ht="24" spans="1:26">
      <c r="A51" s="33">
        <v>1626</v>
      </c>
      <c r="B51" s="33" t="s">
        <v>117</v>
      </c>
      <c r="C51" s="33" t="s">
        <v>118</v>
      </c>
      <c r="D51" s="196" t="s">
        <v>150</v>
      </c>
      <c r="E51" s="196" t="s">
        <v>157</v>
      </c>
      <c r="F51" s="196" t="s">
        <v>176</v>
      </c>
      <c r="G51" s="33" t="s">
        <v>1830</v>
      </c>
      <c r="H51" s="271" t="s">
        <v>1835</v>
      </c>
      <c r="I51" s="196"/>
      <c r="J51" s="196"/>
      <c r="K51" s="196">
        <v>6</v>
      </c>
      <c r="L51" s="270">
        <v>45505</v>
      </c>
      <c r="M51" s="270">
        <v>45535</v>
      </c>
      <c r="N51" s="33" t="s">
        <v>124</v>
      </c>
      <c r="O51" s="107" t="s">
        <v>125</v>
      </c>
      <c r="P51" s="29" t="s">
        <v>126</v>
      </c>
      <c r="Q51" s="29" t="s">
        <v>177</v>
      </c>
      <c r="R51" s="29" t="s">
        <v>79</v>
      </c>
      <c r="S51" s="33">
        <f t="shared" si="1"/>
        <v>6</v>
      </c>
      <c r="T51" s="290"/>
      <c r="U51" s="290"/>
      <c r="V51" s="35"/>
      <c r="W51" s="35"/>
      <c r="X51" s="40"/>
      <c r="Y51" s="40"/>
      <c r="Z51" s="27"/>
    </row>
    <row r="52" ht="24" spans="1:26">
      <c r="A52" s="33">
        <v>1627</v>
      </c>
      <c r="B52" s="33" t="s">
        <v>117</v>
      </c>
      <c r="C52" s="33" t="s">
        <v>118</v>
      </c>
      <c r="D52" s="196" t="s">
        <v>150</v>
      </c>
      <c r="E52" s="196" t="s">
        <v>157</v>
      </c>
      <c r="F52" s="196" t="s">
        <v>176</v>
      </c>
      <c r="G52" s="33" t="s">
        <v>1830</v>
      </c>
      <c r="H52" s="271" t="s">
        <v>1835</v>
      </c>
      <c r="I52" s="196"/>
      <c r="J52" s="196"/>
      <c r="K52" s="196">
        <v>6</v>
      </c>
      <c r="L52" s="270">
        <v>45536</v>
      </c>
      <c r="M52" s="270">
        <v>45565</v>
      </c>
      <c r="N52" s="33" t="s">
        <v>124</v>
      </c>
      <c r="O52" s="107" t="s">
        <v>125</v>
      </c>
      <c r="P52" s="29" t="s">
        <v>126</v>
      </c>
      <c r="Q52" s="29" t="s">
        <v>177</v>
      </c>
      <c r="R52" s="29" t="s">
        <v>79</v>
      </c>
      <c r="S52" s="33">
        <f t="shared" si="1"/>
        <v>6</v>
      </c>
      <c r="T52" s="290"/>
      <c r="U52" s="290"/>
      <c r="V52" s="35"/>
      <c r="W52" s="35"/>
      <c r="X52" s="40"/>
      <c r="Y52" s="40"/>
      <c r="Z52" s="27"/>
    </row>
    <row r="53" ht="24" spans="1:26">
      <c r="A53" s="33">
        <v>1628</v>
      </c>
      <c r="B53" s="33" t="s">
        <v>117</v>
      </c>
      <c r="C53" s="33" t="s">
        <v>118</v>
      </c>
      <c r="D53" s="196" t="s">
        <v>150</v>
      </c>
      <c r="E53" s="196" t="s">
        <v>157</v>
      </c>
      <c r="F53" s="196" t="s">
        <v>176</v>
      </c>
      <c r="G53" s="33" t="s">
        <v>1830</v>
      </c>
      <c r="H53" s="271" t="s">
        <v>1835</v>
      </c>
      <c r="I53" s="196"/>
      <c r="J53" s="196"/>
      <c r="K53" s="196">
        <v>6</v>
      </c>
      <c r="L53" s="270">
        <v>45566</v>
      </c>
      <c r="M53" s="270">
        <v>45596</v>
      </c>
      <c r="N53" s="33" t="s">
        <v>124</v>
      </c>
      <c r="O53" s="107" t="s">
        <v>125</v>
      </c>
      <c r="P53" s="29" t="s">
        <v>126</v>
      </c>
      <c r="Q53" s="29" t="s">
        <v>177</v>
      </c>
      <c r="R53" s="29" t="s">
        <v>79</v>
      </c>
      <c r="S53" s="33">
        <f t="shared" si="1"/>
        <v>6</v>
      </c>
      <c r="T53" s="290"/>
      <c r="U53" s="290"/>
      <c r="V53" s="35"/>
      <c r="W53" s="35"/>
      <c r="X53" s="40"/>
      <c r="Y53" s="40"/>
      <c r="Z53" s="27"/>
    </row>
    <row r="54" ht="24" spans="1:26">
      <c r="A54" s="33">
        <v>1629</v>
      </c>
      <c r="B54" s="33" t="s">
        <v>117</v>
      </c>
      <c r="C54" s="33" t="s">
        <v>118</v>
      </c>
      <c r="D54" s="196" t="s">
        <v>150</v>
      </c>
      <c r="E54" s="196" t="s">
        <v>157</v>
      </c>
      <c r="F54" s="196" t="s">
        <v>176</v>
      </c>
      <c r="G54" s="33" t="s">
        <v>1830</v>
      </c>
      <c r="H54" s="271" t="s">
        <v>1835</v>
      </c>
      <c r="I54" s="196"/>
      <c r="J54" s="196"/>
      <c r="K54" s="196">
        <v>6</v>
      </c>
      <c r="L54" s="270">
        <v>45597</v>
      </c>
      <c r="M54" s="270">
        <v>45626</v>
      </c>
      <c r="N54" s="33" t="s">
        <v>124</v>
      </c>
      <c r="O54" s="107" t="s">
        <v>125</v>
      </c>
      <c r="P54" s="29" t="s">
        <v>126</v>
      </c>
      <c r="Q54" s="29" t="s">
        <v>177</v>
      </c>
      <c r="R54" s="29" t="s">
        <v>79</v>
      </c>
      <c r="S54" s="33">
        <f t="shared" si="1"/>
        <v>6</v>
      </c>
      <c r="T54" s="290"/>
      <c r="U54" s="290"/>
      <c r="V54" s="35"/>
      <c r="W54" s="35"/>
      <c r="X54" s="40"/>
      <c r="Y54" s="40"/>
      <c r="Z54" s="27"/>
    </row>
    <row r="55" ht="24" spans="1:26">
      <c r="A55" s="33">
        <v>1630</v>
      </c>
      <c r="B55" s="33" t="s">
        <v>117</v>
      </c>
      <c r="C55" s="33" t="s">
        <v>118</v>
      </c>
      <c r="D55" s="196" t="s">
        <v>150</v>
      </c>
      <c r="E55" s="196" t="s">
        <v>157</v>
      </c>
      <c r="F55" s="196" t="s">
        <v>176</v>
      </c>
      <c r="G55" s="33" t="s">
        <v>1830</v>
      </c>
      <c r="H55" s="271" t="s">
        <v>1835</v>
      </c>
      <c r="I55" s="196"/>
      <c r="J55" s="196"/>
      <c r="K55" s="196">
        <v>6</v>
      </c>
      <c r="L55" s="270">
        <v>45627</v>
      </c>
      <c r="M55" s="270">
        <v>45657</v>
      </c>
      <c r="N55" s="33" t="s">
        <v>124</v>
      </c>
      <c r="O55" s="107" t="s">
        <v>125</v>
      </c>
      <c r="P55" s="29" t="s">
        <v>126</v>
      </c>
      <c r="Q55" s="29" t="s">
        <v>177</v>
      </c>
      <c r="R55" s="29" t="s">
        <v>79</v>
      </c>
      <c r="S55" s="33">
        <f t="shared" si="1"/>
        <v>6</v>
      </c>
      <c r="T55" s="290"/>
      <c r="U55" s="290"/>
      <c r="V55" s="35"/>
      <c r="W55" s="35"/>
      <c r="X55" s="40"/>
      <c r="Y55" s="40"/>
      <c r="Z55" s="27"/>
    </row>
    <row r="56" ht="24" spans="1:26">
      <c r="A56" s="33">
        <v>1633</v>
      </c>
      <c r="B56" s="33" t="s">
        <v>117</v>
      </c>
      <c r="C56" s="33" t="s">
        <v>118</v>
      </c>
      <c r="D56" s="196" t="s">
        <v>150</v>
      </c>
      <c r="E56" s="196" t="s">
        <v>157</v>
      </c>
      <c r="F56" s="196" t="s">
        <v>182</v>
      </c>
      <c r="G56" s="33" t="s">
        <v>1830</v>
      </c>
      <c r="H56" s="273" t="s">
        <v>1836</v>
      </c>
      <c r="I56" s="196"/>
      <c r="J56" s="196"/>
      <c r="K56" s="196">
        <v>3</v>
      </c>
      <c r="L56" s="270">
        <v>45292</v>
      </c>
      <c r="M56" s="270">
        <v>45322</v>
      </c>
      <c r="N56" s="33" t="s">
        <v>124</v>
      </c>
      <c r="O56" s="107" t="s">
        <v>125</v>
      </c>
      <c r="P56" s="29" t="s">
        <v>126</v>
      </c>
      <c r="Q56" s="29" t="s">
        <v>183</v>
      </c>
      <c r="R56" s="29" t="s">
        <v>79</v>
      </c>
      <c r="S56" s="33">
        <f t="shared" si="1"/>
        <v>3</v>
      </c>
      <c r="T56" s="290"/>
      <c r="U56" s="290"/>
      <c r="V56" s="35"/>
      <c r="W56" s="35"/>
      <c r="X56" s="40"/>
      <c r="Y56" s="40"/>
      <c r="Z56" s="27"/>
    </row>
    <row r="57" ht="24" spans="1:26">
      <c r="A57" s="33">
        <v>1634</v>
      </c>
      <c r="B57" s="33" t="s">
        <v>117</v>
      </c>
      <c r="C57" s="33" t="s">
        <v>118</v>
      </c>
      <c r="D57" s="196" t="s">
        <v>150</v>
      </c>
      <c r="E57" s="196" t="s">
        <v>157</v>
      </c>
      <c r="F57" s="196" t="s">
        <v>182</v>
      </c>
      <c r="G57" s="33" t="s">
        <v>1830</v>
      </c>
      <c r="H57" s="273" t="s">
        <v>1836</v>
      </c>
      <c r="I57" s="196"/>
      <c r="J57" s="196"/>
      <c r="K57" s="196">
        <v>3</v>
      </c>
      <c r="L57" s="270">
        <v>45323</v>
      </c>
      <c r="M57" s="270">
        <v>45351</v>
      </c>
      <c r="N57" s="33" t="s">
        <v>124</v>
      </c>
      <c r="O57" s="107" t="s">
        <v>125</v>
      </c>
      <c r="P57" s="29" t="s">
        <v>126</v>
      </c>
      <c r="Q57" s="29" t="s">
        <v>183</v>
      </c>
      <c r="R57" s="29" t="s">
        <v>79</v>
      </c>
      <c r="S57" s="33">
        <f t="shared" si="1"/>
        <v>3</v>
      </c>
      <c r="T57" s="290"/>
      <c r="U57" s="290"/>
      <c r="V57" s="35"/>
      <c r="W57" s="35"/>
      <c r="X57" s="40"/>
      <c r="Y57" s="40"/>
      <c r="Z57" s="27"/>
    </row>
    <row r="58" ht="24" spans="1:28">
      <c r="A58" s="33">
        <v>1635</v>
      </c>
      <c r="B58" s="33" t="s">
        <v>117</v>
      </c>
      <c r="C58" s="33" t="s">
        <v>118</v>
      </c>
      <c r="D58" s="196" t="s">
        <v>150</v>
      </c>
      <c r="E58" s="196" t="s">
        <v>157</v>
      </c>
      <c r="F58" s="196" t="s">
        <v>182</v>
      </c>
      <c r="G58" s="33" t="s">
        <v>1830</v>
      </c>
      <c r="H58" s="273" t="s">
        <v>1836</v>
      </c>
      <c r="I58" s="196"/>
      <c r="J58" s="196"/>
      <c r="K58" s="196">
        <v>3</v>
      </c>
      <c r="L58" s="270">
        <v>45352</v>
      </c>
      <c r="M58" s="270">
        <v>45382</v>
      </c>
      <c r="N58" s="33" t="s">
        <v>124</v>
      </c>
      <c r="O58" s="107" t="s">
        <v>125</v>
      </c>
      <c r="P58" s="29" t="s">
        <v>126</v>
      </c>
      <c r="Q58" s="29" t="s">
        <v>183</v>
      </c>
      <c r="R58" s="29" t="s">
        <v>79</v>
      </c>
      <c r="S58" s="33">
        <f t="shared" si="1"/>
        <v>3</v>
      </c>
      <c r="T58" s="34"/>
      <c r="U58" s="34"/>
      <c r="V58" s="35"/>
      <c r="W58" s="35"/>
      <c r="X58" s="40"/>
      <c r="Y58" s="40"/>
      <c r="Z58" s="38"/>
      <c r="AA58" s="34"/>
      <c r="AB58" s="34"/>
    </row>
    <row r="59" ht="24" spans="1:26">
      <c r="A59" s="33">
        <v>1636</v>
      </c>
      <c r="B59" s="33" t="s">
        <v>117</v>
      </c>
      <c r="C59" s="33" t="s">
        <v>118</v>
      </c>
      <c r="D59" s="196" t="s">
        <v>150</v>
      </c>
      <c r="E59" s="196" t="s">
        <v>157</v>
      </c>
      <c r="F59" s="196" t="s">
        <v>182</v>
      </c>
      <c r="G59" s="33" t="s">
        <v>1830</v>
      </c>
      <c r="H59" s="273" t="s">
        <v>1836</v>
      </c>
      <c r="I59" s="196"/>
      <c r="J59" s="196"/>
      <c r="K59" s="196">
        <v>3</v>
      </c>
      <c r="L59" s="270">
        <v>45383</v>
      </c>
      <c r="M59" s="270">
        <v>45412</v>
      </c>
      <c r="N59" s="33" t="s">
        <v>124</v>
      </c>
      <c r="O59" s="107" t="s">
        <v>125</v>
      </c>
      <c r="P59" s="29" t="s">
        <v>126</v>
      </c>
      <c r="Q59" s="29" t="s">
        <v>183</v>
      </c>
      <c r="R59" s="29" t="s">
        <v>79</v>
      </c>
      <c r="S59" s="33">
        <f t="shared" si="1"/>
        <v>3</v>
      </c>
      <c r="T59" s="290"/>
      <c r="U59" s="290"/>
      <c r="V59" s="35"/>
      <c r="W59" s="35"/>
      <c r="X59" s="40"/>
      <c r="Y59" s="40"/>
      <c r="Z59" s="27"/>
    </row>
    <row r="60" ht="24" spans="1:26">
      <c r="A60" s="33">
        <v>1637</v>
      </c>
      <c r="B60" s="33" t="s">
        <v>117</v>
      </c>
      <c r="C60" s="33" t="s">
        <v>118</v>
      </c>
      <c r="D60" s="196" t="s">
        <v>150</v>
      </c>
      <c r="E60" s="196" t="s">
        <v>157</v>
      </c>
      <c r="F60" s="196" t="s">
        <v>182</v>
      </c>
      <c r="G60" s="33" t="s">
        <v>1830</v>
      </c>
      <c r="H60" s="273" t="s">
        <v>1836</v>
      </c>
      <c r="I60" s="196"/>
      <c r="J60" s="196"/>
      <c r="K60" s="196">
        <v>3</v>
      </c>
      <c r="L60" s="270">
        <v>45413</v>
      </c>
      <c r="M60" s="270">
        <v>45443</v>
      </c>
      <c r="N60" s="33" t="s">
        <v>124</v>
      </c>
      <c r="O60" s="107" t="s">
        <v>125</v>
      </c>
      <c r="P60" s="29" t="s">
        <v>126</v>
      </c>
      <c r="Q60" s="29" t="s">
        <v>183</v>
      </c>
      <c r="R60" s="29" t="s">
        <v>79</v>
      </c>
      <c r="S60" s="33">
        <f t="shared" si="1"/>
        <v>3</v>
      </c>
      <c r="T60" s="290"/>
      <c r="U60" s="290"/>
      <c r="V60" s="35"/>
      <c r="W60" s="35"/>
      <c r="X60" s="40"/>
      <c r="Y60" s="40"/>
      <c r="Z60" s="27"/>
    </row>
    <row r="61" ht="24" spans="1:26">
      <c r="A61" s="33">
        <v>1638</v>
      </c>
      <c r="B61" s="33" t="s">
        <v>117</v>
      </c>
      <c r="C61" s="33" t="s">
        <v>118</v>
      </c>
      <c r="D61" s="196" t="s">
        <v>150</v>
      </c>
      <c r="E61" s="196" t="s">
        <v>157</v>
      </c>
      <c r="F61" s="196" t="s">
        <v>182</v>
      </c>
      <c r="G61" s="33" t="s">
        <v>1830</v>
      </c>
      <c r="H61" s="273" t="s">
        <v>1836</v>
      </c>
      <c r="I61" s="196"/>
      <c r="J61" s="196"/>
      <c r="K61" s="196">
        <v>3</v>
      </c>
      <c r="L61" s="270">
        <v>45444</v>
      </c>
      <c r="M61" s="270">
        <v>45473</v>
      </c>
      <c r="N61" s="33" t="s">
        <v>124</v>
      </c>
      <c r="O61" s="107" t="s">
        <v>125</v>
      </c>
      <c r="P61" s="29" t="s">
        <v>126</v>
      </c>
      <c r="Q61" s="29" t="s">
        <v>183</v>
      </c>
      <c r="R61" s="29" t="s">
        <v>79</v>
      </c>
      <c r="S61" s="33">
        <f t="shared" si="1"/>
        <v>3</v>
      </c>
      <c r="T61" s="290"/>
      <c r="U61" s="290"/>
      <c r="V61" s="35"/>
      <c r="W61" s="35"/>
      <c r="X61" s="40"/>
      <c r="Y61" s="40"/>
      <c r="Z61" s="27"/>
    </row>
    <row r="62" ht="24" spans="1:26">
      <c r="A62" s="33">
        <v>1639</v>
      </c>
      <c r="B62" s="33" t="s">
        <v>117</v>
      </c>
      <c r="C62" s="33" t="s">
        <v>118</v>
      </c>
      <c r="D62" s="196" t="s">
        <v>150</v>
      </c>
      <c r="E62" s="196" t="s">
        <v>157</v>
      </c>
      <c r="F62" s="196" t="s">
        <v>182</v>
      </c>
      <c r="G62" s="33" t="s">
        <v>1830</v>
      </c>
      <c r="H62" s="273" t="s">
        <v>1836</v>
      </c>
      <c r="I62" s="196"/>
      <c r="J62" s="196"/>
      <c r="K62" s="196">
        <v>3</v>
      </c>
      <c r="L62" s="270">
        <v>45474</v>
      </c>
      <c r="M62" s="270">
        <v>45504</v>
      </c>
      <c r="N62" s="33" t="s">
        <v>124</v>
      </c>
      <c r="O62" s="107" t="s">
        <v>125</v>
      </c>
      <c r="P62" s="29" t="s">
        <v>126</v>
      </c>
      <c r="Q62" s="29" t="s">
        <v>183</v>
      </c>
      <c r="R62" s="29" t="s">
        <v>79</v>
      </c>
      <c r="S62" s="33">
        <f t="shared" si="1"/>
        <v>3</v>
      </c>
      <c r="T62" s="290"/>
      <c r="U62" s="290"/>
      <c r="V62" s="35"/>
      <c r="W62" s="35"/>
      <c r="X62" s="40"/>
      <c r="Y62" s="40"/>
      <c r="Z62" s="27"/>
    </row>
    <row r="63" ht="24" spans="1:26">
      <c r="A63" s="33">
        <v>1640</v>
      </c>
      <c r="B63" s="33" t="s">
        <v>117</v>
      </c>
      <c r="C63" s="33" t="s">
        <v>118</v>
      </c>
      <c r="D63" s="196" t="s">
        <v>150</v>
      </c>
      <c r="E63" s="196" t="s">
        <v>157</v>
      </c>
      <c r="F63" s="196" t="s">
        <v>182</v>
      </c>
      <c r="G63" s="33" t="s">
        <v>1830</v>
      </c>
      <c r="H63" s="273" t="s">
        <v>1836</v>
      </c>
      <c r="I63" s="196"/>
      <c r="J63" s="196"/>
      <c r="K63" s="196">
        <v>3</v>
      </c>
      <c r="L63" s="270">
        <v>45505</v>
      </c>
      <c r="M63" s="270">
        <v>45535</v>
      </c>
      <c r="N63" s="33" t="s">
        <v>124</v>
      </c>
      <c r="O63" s="107" t="s">
        <v>125</v>
      </c>
      <c r="P63" s="29" t="s">
        <v>126</v>
      </c>
      <c r="Q63" s="29" t="s">
        <v>183</v>
      </c>
      <c r="R63" s="29" t="s">
        <v>79</v>
      </c>
      <c r="S63" s="33">
        <f t="shared" si="1"/>
        <v>3</v>
      </c>
      <c r="T63" s="290"/>
      <c r="U63" s="290"/>
      <c r="V63" s="35"/>
      <c r="W63" s="35"/>
      <c r="X63" s="40"/>
      <c r="Y63" s="40"/>
      <c r="Z63" s="27"/>
    </row>
    <row r="64" ht="24" spans="1:26">
      <c r="A64" s="33">
        <v>1641</v>
      </c>
      <c r="B64" s="33" t="s">
        <v>117</v>
      </c>
      <c r="C64" s="33" t="s">
        <v>118</v>
      </c>
      <c r="D64" s="196" t="s">
        <v>150</v>
      </c>
      <c r="E64" s="196" t="s">
        <v>157</v>
      </c>
      <c r="F64" s="196" t="s">
        <v>182</v>
      </c>
      <c r="G64" s="33" t="s">
        <v>1830</v>
      </c>
      <c r="H64" s="273" t="s">
        <v>1836</v>
      </c>
      <c r="I64" s="196"/>
      <c r="J64" s="196"/>
      <c r="K64" s="196">
        <v>3</v>
      </c>
      <c r="L64" s="270">
        <v>45536</v>
      </c>
      <c r="M64" s="270">
        <v>45565</v>
      </c>
      <c r="N64" s="33" t="s">
        <v>124</v>
      </c>
      <c r="O64" s="107" t="s">
        <v>125</v>
      </c>
      <c r="P64" s="29" t="s">
        <v>126</v>
      </c>
      <c r="Q64" s="29" t="s">
        <v>183</v>
      </c>
      <c r="R64" s="29" t="s">
        <v>79</v>
      </c>
      <c r="S64" s="33">
        <f t="shared" si="1"/>
        <v>3</v>
      </c>
      <c r="T64" s="290"/>
      <c r="U64" s="290"/>
      <c r="V64" s="35"/>
      <c r="W64" s="35"/>
      <c r="X64" s="40"/>
      <c r="Y64" s="40"/>
      <c r="Z64" s="27"/>
    </row>
    <row r="65" ht="24" spans="1:26">
      <c r="A65" s="33">
        <v>1642</v>
      </c>
      <c r="B65" s="33" t="s">
        <v>117</v>
      </c>
      <c r="C65" s="33" t="s">
        <v>118</v>
      </c>
      <c r="D65" s="196" t="s">
        <v>150</v>
      </c>
      <c r="E65" s="196" t="s">
        <v>157</v>
      </c>
      <c r="F65" s="196" t="s">
        <v>182</v>
      </c>
      <c r="G65" s="33" t="s">
        <v>1830</v>
      </c>
      <c r="H65" s="273" t="s">
        <v>1836</v>
      </c>
      <c r="I65" s="196"/>
      <c r="J65" s="196"/>
      <c r="K65" s="196">
        <v>3</v>
      </c>
      <c r="L65" s="270">
        <v>45566</v>
      </c>
      <c r="M65" s="270">
        <v>45596</v>
      </c>
      <c r="N65" s="33" t="s">
        <v>124</v>
      </c>
      <c r="O65" s="107" t="s">
        <v>125</v>
      </c>
      <c r="P65" s="29" t="s">
        <v>126</v>
      </c>
      <c r="Q65" s="29" t="s">
        <v>183</v>
      </c>
      <c r="R65" s="29" t="s">
        <v>79</v>
      </c>
      <c r="S65" s="33">
        <f t="shared" si="1"/>
        <v>3</v>
      </c>
      <c r="T65" s="290"/>
      <c r="U65" s="290"/>
      <c r="V65" s="35"/>
      <c r="W65" s="35"/>
      <c r="X65" s="40"/>
      <c r="Y65" s="40"/>
      <c r="Z65" s="27"/>
    </row>
    <row r="66" ht="24" spans="1:26">
      <c r="A66" s="33">
        <v>1643</v>
      </c>
      <c r="B66" s="33" t="s">
        <v>117</v>
      </c>
      <c r="C66" s="33" t="s">
        <v>118</v>
      </c>
      <c r="D66" s="196" t="s">
        <v>150</v>
      </c>
      <c r="E66" s="196" t="s">
        <v>157</v>
      </c>
      <c r="F66" s="196" t="s">
        <v>182</v>
      </c>
      <c r="G66" s="33" t="s">
        <v>1830</v>
      </c>
      <c r="H66" s="273" t="s">
        <v>1836</v>
      </c>
      <c r="I66" s="196"/>
      <c r="J66" s="196"/>
      <c r="K66" s="196">
        <v>3</v>
      </c>
      <c r="L66" s="270">
        <v>45597</v>
      </c>
      <c r="M66" s="270">
        <v>45626</v>
      </c>
      <c r="N66" s="33" t="s">
        <v>124</v>
      </c>
      <c r="O66" s="107" t="s">
        <v>125</v>
      </c>
      <c r="P66" s="29" t="s">
        <v>126</v>
      </c>
      <c r="Q66" s="29" t="s">
        <v>183</v>
      </c>
      <c r="R66" s="29" t="s">
        <v>79</v>
      </c>
      <c r="S66" s="33">
        <f t="shared" si="1"/>
        <v>3</v>
      </c>
      <c r="T66" s="290"/>
      <c r="U66" s="290"/>
      <c r="V66" s="35"/>
      <c r="W66" s="35"/>
      <c r="X66" s="40"/>
      <c r="Y66" s="40"/>
      <c r="Z66" s="27"/>
    </row>
    <row r="67" ht="24" spans="1:26">
      <c r="A67" s="33">
        <v>1644</v>
      </c>
      <c r="B67" s="33" t="s">
        <v>117</v>
      </c>
      <c r="C67" s="33" t="s">
        <v>118</v>
      </c>
      <c r="D67" s="196" t="s">
        <v>150</v>
      </c>
      <c r="E67" s="196" t="s">
        <v>157</v>
      </c>
      <c r="F67" s="196" t="s">
        <v>182</v>
      </c>
      <c r="G67" s="33" t="s">
        <v>1830</v>
      </c>
      <c r="H67" s="273" t="s">
        <v>1836</v>
      </c>
      <c r="I67" s="196"/>
      <c r="J67" s="196"/>
      <c r="K67" s="196">
        <v>3</v>
      </c>
      <c r="L67" s="270">
        <v>45627</v>
      </c>
      <c r="M67" s="270">
        <v>45657</v>
      </c>
      <c r="N67" s="33" t="s">
        <v>124</v>
      </c>
      <c r="O67" s="107" t="s">
        <v>125</v>
      </c>
      <c r="P67" s="29" t="s">
        <v>126</v>
      </c>
      <c r="Q67" s="29" t="s">
        <v>183</v>
      </c>
      <c r="R67" s="29" t="s">
        <v>79</v>
      </c>
      <c r="S67" s="33">
        <f t="shared" si="1"/>
        <v>3</v>
      </c>
      <c r="T67" s="290"/>
      <c r="U67" s="290"/>
      <c r="V67" s="35"/>
      <c r="W67" s="35"/>
      <c r="X67" s="40"/>
      <c r="Y67" s="40"/>
      <c r="Z67" s="27"/>
    </row>
    <row r="68" ht="24" spans="1:28">
      <c r="A68" s="33">
        <v>1645</v>
      </c>
      <c r="B68" s="33" t="s">
        <v>117</v>
      </c>
      <c r="C68" s="33" t="s">
        <v>118</v>
      </c>
      <c r="D68" s="196" t="s">
        <v>150</v>
      </c>
      <c r="E68" s="196" t="s">
        <v>157</v>
      </c>
      <c r="F68" s="196" t="s">
        <v>182</v>
      </c>
      <c r="G68" s="33" t="s">
        <v>1830</v>
      </c>
      <c r="H68" s="285" t="s">
        <v>1837</v>
      </c>
      <c r="I68" s="196"/>
      <c r="J68" s="196"/>
      <c r="K68" s="286">
        <v>1</v>
      </c>
      <c r="L68" s="270">
        <v>45352</v>
      </c>
      <c r="M68" s="270">
        <v>45382</v>
      </c>
      <c r="N68" s="33" t="s">
        <v>124</v>
      </c>
      <c r="O68" s="107" t="s">
        <v>125</v>
      </c>
      <c r="P68" s="29" t="s">
        <v>126</v>
      </c>
      <c r="Q68" s="29" t="s">
        <v>183</v>
      </c>
      <c r="R68" s="29" t="s">
        <v>79</v>
      </c>
      <c r="S68" s="33">
        <f t="shared" si="1"/>
        <v>1</v>
      </c>
      <c r="T68" s="34"/>
      <c r="U68" s="34"/>
      <c r="V68" s="35"/>
      <c r="W68" s="35"/>
      <c r="X68" s="40"/>
      <c r="Y68" s="40"/>
      <c r="Z68" s="38"/>
      <c r="AA68" s="34"/>
      <c r="AB68" s="34"/>
    </row>
    <row r="69" ht="24" spans="1:26">
      <c r="A69" s="33">
        <v>1646</v>
      </c>
      <c r="B69" s="33" t="s">
        <v>117</v>
      </c>
      <c r="C69" s="33" t="s">
        <v>118</v>
      </c>
      <c r="D69" s="196" t="s">
        <v>150</v>
      </c>
      <c r="E69" s="196" t="s">
        <v>157</v>
      </c>
      <c r="F69" s="196" t="s">
        <v>182</v>
      </c>
      <c r="G69" s="33" t="s">
        <v>1830</v>
      </c>
      <c r="H69" s="285" t="s">
        <v>1837</v>
      </c>
      <c r="I69" s="196"/>
      <c r="J69" s="196"/>
      <c r="K69" s="286">
        <v>1</v>
      </c>
      <c r="L69" s="270">
        <v>45444</v>
      </c>
      <c r="M69" s="270">
        <v>45473</v>
      </c>
      <c r="N69" s="33" t="s">
        <v>124</v>
      </c>
      <c r="O69" s="107" t="s">
        <v>125</v>
      </c>
      <c r="P69" s="29" t="s">
        <v>126</v>
      </c>
      <c r="Q69" s="29" t="s">
        <v>183</v>
      </c>
      <c r="R69" s="29" t="s">
        <v>79</v>
      </c>
      <c r="S69" s="33">
        <f t="shared" si="1"/>
        <v>1</v>
      </c>
      <c r="T69" s="290"/>
      <c r="U69" s="290"/>
      <c r="V69" s="35"/>
      <c r="W69" s="35"/>
      <c r="X69" s="40"/>
      <c r="Y69" s="40"/>
      <c r="Z69" s="27"/>
    </row>
    <row r="70" ht="24" spans="1:28">
      <c r="A70" s="33">
        <v>1647</v>
      </c>
      <c r="B70" s="33" t="s">
        <v>117</v>
      </c>
      <c r="C70" s="33" t="s">
        <v>118</v>
      </c>
      <c r="D70" s="196" t="s">
        <v>150</v>
      </c>
      <c r="E70" s="196" t="s">
        <v>157</v>
      </c>
      <c r="F70" s="196" t="s">
        <v>182</v>
      </c>
      <c r="G70" s="33" t="s">
        <v>1830</v>
      </c>
      <c r="H70" s="285" t="s">
        <v>1837</v>
      </c>
      <c r="I70" s="196"/>
      <c r="J70" s="196"/>
      <c r="K70" s="286">
        <v>1</v>
      </c>
      <c r="L70" s="270">
        <v>45536</v>
      </c>
      <c r="M70" s="270">
        <v>45565</v>
      </c>
      <c r="N70" s="33" t="s">
        <v>124</v>
      </c>
      <c r="O70" s="107" t="s">
        <v>125</v>
      </c>
      <c r="P70" s="29" t="s">
        <v>126</v>
      </c>
      <c r="Q70" s="29" t="s">
        <v>183</v>
      </c>
      <c r="R70" s="29" t="s">
        <v>79</v>
      </c>
      <c r="S70" s="33">
        <f t="shared" si="1"/>
        <v>1</v>
      </c>
      <c r="T70" s="34"/>
      <c r="U70" s="34"/>
      <c r="V70" s="35"/>
      <c r="W70" s="35"/>
      <c r="X70" s="40"/>
      <c r="Y70" s="40"/>
      <c r="Z70" s="38"/>
      <c r="AA70" s="34"/>
      <c r="AB70" s="34"/>
    </row>
    <row r="71" ht="24" spans="1:26">
      <c r="A71" s="33">
        <v>1648</v>
      </c>
      <c r="B71" s="33" t="s">
        <v>117</v>
      </c>
      <c r="C71" s="33" t="s">
        <v>118</v>
      </c>
      <c r="D71" s="196" t="s">
        <v>150</v>
      </c>
      <c r="E71" s="196" t="s">
        <v>157</v>
      </c>
      <c r="F71" s="196" t="s">
        <v>182</v>
      </c>
      <c r="G71" s="33" t="s">
        <v>1830</v>
      </c>
      <c r="H71" s="285" t="s">
        <v>1837</v>
      </c>
      <c r="I71" s="196"/>
      <c r="J71" s="196"/>
      <c r="K71" s="286">
        <v>1</v>
      </c>
      <c r="L71" s="270">
        <v>45627</v>
      </c>
      <c r="M71" s="270">
        <v>45657</v>
      </c>
      <c r="N71" s="33" t="s">
        <v>124</v>
      </c>
      <c r="O71" s="107" t="s">
        <v>125</v>
      </c>
      <c r="P71" s="29" t="s">
        <v>126</v>
      </c>
      <c r="Q71" s="29" t="s">
        <v>183</v>
      </c>
      <c r="R71" s="29" t="s">
        <v>79</v>
      </c>
      <c r="S71" s="33">
        <f t="shared" si="1"/>
        <v>1</v>
      </c>
      <c r="T71" s="290"/>
      <c r="U71" s="290"/>
      <c r="V71" s="35"/>
      <c r="W71" s="35"/>
      <c r="X71" s="40"/>
      <c r="Y71" s="40"/>
      <c r="Z71" s="27"/>
    </row>
    <row r="72" ht="24" spans="1:26">
      <c r="A72" s="33">
        <v>1650</v>
      </c>
      <c r="B72" s="33" t="s">
        <v>117</v>
      </c>
      <c r="C72" s="33" t="s">
        <v>118</v>
      </c>
      <c r="D72" s="196" t="s">
        <v>150</v>
      </c>
      <c r="E72" s="196" t="s">
        <v>157</v>
      </c>
      <c r="F72" s="196" t="s">
        <v>188</v>
      </c>
      <c r="G72" s="33" t="s">
        <v>1830</v>
      </c>
      <c r="H72" s="273" t="s">
        <v>1838</v>
      </c>
      <c r="I72" s="196"/>
      <c r="J72" s="196"/>
      <c r="K72" s="196">
        <v>2</v>
      </c>
      <c r="L72" s="270">
        <v>45292</v>
      </c>
      <c r="M72" s="270">
        <v>45322</v>
      </c>
      <c r="N72" s="33" t="s">
        <v>124</v>
      </c>
      <c r="O72" s="107" t="s">
        <v>125</v>
      </c>
      <c r="P72" s="29" t="s">
        <v>126</v>
      </c>
      <c r="Q72" s="29" t="s">
        <v>183</v>
      </c>
      <c r="R72" s="29" t="s">
        <v>79</v>
      </c>
      <c r="S72" s="33">
        <f t="shared" si="1"/>
        <v>2</v>
      </c>
      <c r="T72" s="290"/>
      <c r="U72" s="290"/>
      <c r="V72" s="35"/>
      <c r="W72" s="35"/>
      <c r="X72" s="40"/>
      <c r="Y72" s="40"/>
      <c r="Z72" s="27"/>
    </row>
    <row r="73" ht="24" spans="1:26">
      <c r="A73" s="33">
        <v>1651</v>
      </c>
      <c r="B73" s="33" t="s">
        <v>117</v>
      </c>
      <c r="C73" s="33" t="s">
        <v>118</v>
      </c>
      <c r="D73" s="196" t="s">
        <v>150</v>
      </c>
      <c r="E73" s="196" t="s">
        <v>157</v>
      </c>
      <c r="F73" s="196" t="s">
        <v>188</v>
      </c>
      <c r="G73" s="33" t="s">
        <v>1830</v>
      </c>
      <c r="H73" s="273" t="s">
        <v>1838</v>
      </c>
      <c r="I73" s="196"/>
      <c r="J73" s="196"/>
      <c r="K73" s="196">
        <v>2</v>
      </c>
      <c r="L73" s="270">
        <v>45323</v>
      </c>
      <c r="M73" s="270">
        <v>45351</v>
      </c>
      <c r="N73" s="33" t="s">
        <v>124</v>
      </c>
      <c r="O73" s="107" t="s">
        <v>125</v>
      </c>
      <c r="P73" s="29" t="s">
        <v>126</v>
      </c>
      <c r="Q73" s="29" t="s">
        <v>183</v>
      </c>
      <c r="R73" s="29" t="s">
        <v>79</v>
      </c>
      <c r="S73" s="33">
        <f t="shared" si="1"/>
        <v>2</v>
      </c>
      <c r="T73" s="290"/>
      <c r="U73" s="290"/>
      <c r="V73" s="35"/>
      <c r="W73" s="35"/>
      <c r="X73" s="40"/>
      <c r="Y73" s="40"/>
      <c r="Z73" s="27"/>
    </row>
    <row r="74" ht="24" spans="1:28">
      <c r="A74" s="33">
        <v>1652</v>
      </c>
      <c r="B74" s="33" t="s">
        <v>117</v>
      </c>
      <c r="C74" s="33" t="s">
        <v>118</v>
      </c>
      <c r="D74" s="196" t="s">
        <v>150</v>
      </c>
      <c r="E74" s="196" t="s">
        <v>157</v>
      </c>
      <c r="F74" s="196" t="s">
        <v>188</v>
      </c>
      <c r="G74" s="33" t="s">
        <v>1830</v>
      </c>
      <c r="H74" s="273" t="s">
        <v>1838</v>
      </c>
      <c r="I74" s="196"/>
      <c r="J74" s="196"/>
      <c r="K74" s="196">
        <v>2</v>
      </c>
      <c r="L74" s="270">
        <v>45352</v>
      </c>
      <c r="M74" s="270">
        <v>45382</v>
      </c>
      <c r="N74" s="33" t="s">
        <v>124</v>
      </c>
      <c r="O74" s="107" t="s">
        <v>125</v>
      </c>
      <c r="P74" s="29" t="s">
        <v>126</v>
      </c>
      <c r="Q74" s="29" t="s">
        <v>183</v>
      </c>
      <c r="R74" s="29" t="s">
        <v>79</v>
      </c>
      <c r="S74" s="33">
        <f t="shared" si="1"/>
        <v>2</v>
      </c>
      <c r="T74" s="34"/>
      <c r="U74" s="34"/>
      <c r="V74" s="35"/>
      <c r="W74" s="35"/>
      <c r="X74" s="40"/>
      <c r="Y74" s="40"/>
      <c r="Z74" s="38"/>
      <c r="AA74" s="34"/>
      <c r="AB74" s="34"/>
    </row>
    <row r="75" ht="24" spans="1:26">
      <c r="A75" s="33">
        <v>1653</v>
      </c>
      <c r="B75" s="33" t="s">
        <v>117</v>
      </c>
      <c r="C75" s="33" t="s">
        <v>118</v>
      </c>
      <c r="D75" s="196" t="s">
        <v>150</v>
      </c>
      <c r="E75" s="196" t="s">
        <v>157</v>
      </c>
      <c r="F75" s="196" t="s">
        <v>188</v>
      </c>
      <c r="G75" s="33" t="s">
        <v>1830</v>
      </c>
      <c r="H75" s="273" t="s">
        <v>1838</v>
      </c>
      <c r="I75" s="196"/>
      <c r="J75" s="196"/>
      <c r="K75" s="196">
        <v>2</v>
      </c>
      <c r="L75" s="270">
        <v>45383</v>
      </c>
      <c r="M75" s="270">
        <v>45412</v>
      </c>
      <c r="N75" s="33" t="s">
        <v>124</v>
      </c>
      <c r="O75" s="107" t="s">
        <v>125</v>
      </c>
      <c r="P75" s="29" t="s">
        <v>126</v>
      </c>
      <c r="Q75" s="29" t="s">
        <v>183</v>
      </c>
      <c r="R75" s="29" t="s">
        <v>79</v>
      </c>
      <c r="S75" s="33">
        <f t="shared" si="1"/>
        <v>2</v>
      </c>
      <c r="T75" s="290"/>
      <c r="U75" s="290"/>
      <c r="V75" s="35"/>
      <c r="W75" s="35"/>
      <c r="X75" s="40"/>
      <c r="Y75" s="40"/>
      <c r="Z75" s="27"/>
    </row>
    <row r="76" ht="24" spans="1:26">
      <c r="A76" s="33">
        <v>1654</v>
      </c>
      <c r="B76" s="33" t="s">
        <v>117</v>
      </c>
      <c r="C76" s="33" t="s">
        <v>118</v>
      </c>
      <c r="D76" s="196" t="s">
        <v>150</v>
      </c>
      <c r="E76" s="196" t="s">
        <v>157</v>
      </c>
      <c r="F76" s="196" t="s">
        <v>188</v>
      </c>
      <c r="G76" s="33" t="s">
        <v>1830</v>
      </c>
      <c r="H76" s="273" t="s">
        <v>1838</v>
      </c>
      <c r="I76" s="196"/>
      <c r="J76" s="196"/>
      <c r="K76" s="196">
        <v>2</v>
      </c>
      <c r="L76" s="270">
        <v>45413</v>
      </c>
      <c r="M76" s="270">
        <v>45443</v>
      </c>
      <c r="N76" s="33" t="s">
        <v>124</v>
      </c>
      <c r="O76" s="107" t="s">
        <v>125</v>
      </c>
      <c r="P76" s="29" t="s">
        <v>126</v>
      </c>
      <c r="Q76" s="29" t="s">
        <v>183</v>
      </c>
      <c r="R76" s="29" t="s">
        <v>79</v>
      </c>
      <c r="S76" s="33">
        <f t="shared" si="1"/>
        <v>2</v>
      </c>
      <c r="T76" s="290"/>
      <c r="U76" s="290"/>
      <c r="V76" s="35"/>
      <c r="W76" s="35"/>
      <c r="X76" s="40"/>
      <c r="Y76" s="40"/>
      <c r="Z76" s="27"/>
    </row>
    <row r="77" ht="24" spans="1:26">
      <c r="A77" s="33">
        <v>1655</v>
      </c>
      <c r="B77" s="33" t="s">
        <v>117</v>
      </c>
      <c r="C77" s="33" t="s">
        <v>118</v>
      </c>
      <c r="D77" s="196" t="s">
        <v>150</v>
      </c>
      <c r="E77" s="196" t="s">
        <v>157</v>
      </c>
      <c r="F77" s="196" t="s">
        <v>188</v>
      </c>
      <c r="G77" s="33" t="s">
        <v>1830</v>
      </c>
      <c r="H77" s="273" t="s">
        <v>1838</v>
      </c>
      <c r="I77" s="196"/>
      <c r="J77" s="196"/>
      <c r="K77" s="196">
        <v>2</v>
      </c>
      <c r="L77" s="270">
        <v>45444</v>
      </c>
      <c r="M77" s="270">
        <v>45473</v>
      </c>
      <c r="N77" s="33" t="s">
        <v>124</v>
      </c>
      <c r="O77" s="107" t="s">
        <v>125</v>
      </c>
      <c r="P77" s="29" t="s">
        <v>126</v>
      </c>
      <c r="Q77" s="29" t="s">
        <v>183</v>
      </c>
      <c r="R77" s="29" t="s">
        <v>79</v>
      </c>
      <c r="S77" s="33">
        <f t="shared" si="1"/>
        <v>2</v>
      </c>
      <c r="T77" s="290"/>
      <c r="U77" s="290"/>
      <c r="V77" s="35"/>
      <c r="W77" s="35"/>
      <c r="X77" s="40"/>
      <c r="Y77" s="40"/>
      <c r="Z77" s="27"/>
    </row>
    <row r="78" ht="24" spans="1:26">
      <c r="A78" s="33">
        <v>1656</v>
      </c>
      <c r="B78" s="33" t="s">
        <v>117</v>
      </c>
      <c r="C78" s="33" t="s">
        <v>118</v>
      </c>
      <c r="D78" s="196" t="s">
        <v>150</v>
      </c>
      <c r="E78" s="196" t="s">
        <v>157</v>
      </c>
      <c r="F78" s="196" t="s">
        <v>188</v>
      </c>
      <c r="G78" s="33" t="s">
        <v>1830</v>
      </c>
      <c r="H78" s="273" t="s">
        <v>1838</v>
      </c>
      <c r="I78" s="196"/>
      <c r="J78" s="196"/>
      <c r="K78" s="196">
        <v>2</v>
      </c>
      <c r="L78" s="270">
        <v>45474</v>
      </c>
      <c r="M78" s="270">
        <v>45504</v>
      </c>
      <c r="N78" s="33" t="s">
        <v>124</v>
      </c>
      <c r="O78" s="107" t="s">
        <v>125</v>
      </c>
      <c r="P78" s="29" t="s">
        <v>126</v>
      </c>
      <c r="Q78" s="29" t="s">
        <v>183</v>
      </c>
      <c r="R78" s="29" t="s">
        <v>79</v>
      </c>
      <c r="S78" s="33">
        <f t="shared" si="1"/>
        <v>2</v>
      </c>
      <c r="T78" s="290"/>
      <c r="U78" s="290"/>
      <c r="V78" s="35"/>
      <c r="W78" s="35"/>
      <c r="X78" s="40"/>
      <c r="Y78" s="40"/>
      <c r="Z78" s="27"/>
    </row>
    <row r="79" ht="24" spans="1:26">
      <c r="A79" s="33">
        <v>1657</v>
      </c>
      <c r="B79" s="33" t="s">
        <v>117</v>
      </c>
      <c r="C79" s="33" t="s">
        <v>118</v>
      </c>
      <c r="D79" s="196" t="s">
        <v>150</v>
      </c>
      <c r="E79" s="196" t="s">
        <v>157</v>
      </c>
      <c r="F79" s="196" t="s">
        <v>188</v>
      </c>
      <c r="G79" s="33" t="s">
        <v>1830</v>
      </c>
      <c r="H79" s="273" t="s">
        <v>1838</v>
      </c>
      <c r="I79" s="196"/>
      <c r="J79" s="196"/>
      <c r="K79" s="196">
        <v>2</v>
      </c>
      <c r="L79" s="270">
        <v>45505</v>
      </c>
      <c r="M79" s="270">
        <v>45535</v>
      </c>
      <c r="N79" s="33" t="s">
        <v>124</v>
      </c>
      <c r="O79" s="107" t="s">
        <v>125</v>
      </c>
      <c r="P79" s="29" t="s">
        <v>126</v>
      </c>
      <c r="Q79" s="29" t="s">
        <v>183</v>
      </c>
      <c r="R79" s="29" t="s">
        <v>79</v>
      </c>
      <c r="S79" s="33">
        <f t="shared" si="1"/>
        <v>2</v>
      </c>
      <c r="T79" s="290"/>
      <c r="U79" s="290"/>
      <c r="V79" s="35"/>
      <c r="W79" s="35"/>
      <c r="X79" s="40"/>
      <c r="Y79" s="40"/>
      <c r="Z79" s="27"/>
    </row>
    <row r="80" ht="24" spans="1:28">
      <c r="A80" s="33">
        <v>1658</v>
      </c>
      <c r="B80" s="33" t="s">
        <v>117</v>
      </c>
      <c r="C80" s="33" t="s">
        <v>118</v>
      </c>
      <c r="D80" s="196" t="s">
        <v>150</v>
      </c>
      <c r="E80" s="196" t="s">
        <v>157</v>
      </c>
      <c r="F80" s="196" t="s">
        <v>188</v>
      </c>
      <c r="G80" s="33" t="s">
        <v>1830</v>
      </c>
      <c r="H80" s="273" t="s">
        <v>1838</v>
      </c>
      <c r="I80" s="196"/>
      <c r="J80" s="196"/>
      <c r="K80" s="196">
        <v>2</v>
      </c>
      <c r="L80" s="270">
        <v>45536</v>
      </c>
      <c r="M80" s="270">
        <v>45565</v>
      </c>
      <c r="N80" s="33" t="s">
        <v>124</v>
      </c>
      <c r="O80" s="107" t="s">
        <v>125</v>
      </c>
      <c r="P80" s="29" t="s">
        <v>126</v>
      </c>
      <c r="Q80" s="29" t="s">
        <v>183</v>
      </c>
      <c r="R80" s="29" t="s">
        <v>79</v>
      </c>
      <c r="S80" s="33">
        <f t="shared" si="1"/>
        <v>2</v>
      </c>
      <c r="T80" s="34"/>
      <c r="U80" s="34"/>
      <c r="V80" s="35"/>
      <c r="W80" s="35"/>
      <c r="X80" s="40"/>
      <c r="Y80" s="40"/>
      <c r="Z80" s="38"/>
      <c r="AA80" s="34"/>
      <c r="AB80" s="34"/>
    </row>
    <row r="81" ht="24" spans="1:26">
      <c r="A81" s="33">
        <v>1659</v>
      </c>
      <c r="B81" s="33" t="s">
        <v>117</v>
      </c>
      <c r="C81" s="33" t="s">
        <v>118</v>
      </c>
      <c r="D81" s="196" t="s">
        <v>150</v>
      </c>
      <c r="E81" s="196" t="s">
        <v>157</v>
      </c>
      <c r="F81" s="196" t="s">
        <v>188</v>
      </c>
      <c r="G81" s="33" t="s">
        <v>1830</v>
      </c>
      <c r="H81" s="273" t="s">
        <v>1838</v>
      </c>
      <c r="I81" s="196"/>
      <c r="J81" s="196"/>
      <c r="K81" s="196">
        <v>2</v>
      </c>
      <c r="L81" s="270">
        <v>45566</v>
      </c>
      <c r="M81" s="270">
        <v>45596</v>
      </c>
      <c r="N81" s="33" t="s">
        <v>124</v>
      </c>
      <c r="O81" s="107" t="s">
        <v>125</v>
      </c>
      <c r="P81" s="29" t="s">
        <v>126</v>
      </c>
      <c r="Q81" s="29" t="s">
        <v>183</v>
      </c>
      <c r="R81" s="29" t="s">
        <v>79</v>
      </c>
      <c r="S81" s="33">
        <f t="shared" si="1"/>
        <v>2</v>
      </c>
      <c r="T81" s="285"/>
      <c r="U81" s="285"/>
      <c r="V81" s="285"/>
      <c r="W81" s="285"/>
      <c r="X81" s="285"/>
      <c r="Y81" s="285"/>
      <c r="Z81" s="285"/>
    </row>
    <row r="82" ht="24" spans="1:26">
      <c r="A82" s="33">
        <v>1660</v>
      </c>
      <c r="B82" s="33" t="s">
        <v>117</v>
      </c>
      <c r="C82" s="33" t="s">
        <v>118</v>
      </c>
      <c r="D82" s="196" t="s">
        <v>150</v>
      </c>
      <c r="E82" s="196" t="s">
        <v>157</v>
      </c>
      <c r="F82" s="196" t="s">
        <v>188</v>
      </c>
      <c r="G82" s="33" t="s">
        <v>1830</v>
      </c>
      <c r="H82" s="273" t="s">
        <v>1838</v>
      </c>
      <c r="I82" s="196"/>
      <c r="J82" s="196"/>
      <c r="K82" s="196">
        <v>2</v>
      </c>
      <c r="L82" s="270">
        <v>45597</v>
      </c>
      <c r="M82" s="270">
        <v>45626</v>
      </c>
      <c r="N82" s="33" t="s">
        <v>124</v>
      </c>
      <c r="O82" s="107" t="s">
        <v>125</v>
      </c>
      <c r="P82" s="29" t="s">
        <v>126</v>
      </c>
      <c r="Q82" s="29" t="s">
        <v>183</v>
      </c>
      <c r="R82" s="29" t="s">
        <v>79</v>
      </c>
      <c r="S82" s="33">
        <f t="shared" si="1"/>
        <v>2</v>
      </c>
      <c r="T82" s="285"/>
      <c r="U82" s="285"/>
      <c r="V82" s="285"/>
      <c r="W82" s="285"/>
      <c r="X82" s="285"/>
      <c r="Y82" s="285"/>
      <c r="Z82" s="285"/>
    </row>
    <row r="83" ht="24" spans="1:26">
      <c r="A83" s="33">
        <v>1661</v>
      </c>
      <c r="B83" s="33" t="s">
        <v>117</v>
      </c>
      <c r="C83" s="33" t="s">
        <v>118</v>
      </c>
      <c r="D83" s="196" t="s">
        <v>150</v>
      </c>
      <c r="E83" s="196" t="s">
        <v>157</v>
      </c>
      <c r="F83" s="196" t="s">
        <v>188</v>
      </c>
      <c r="G83" s="33" t="s">
        <v>1830</v>
      </c>
      <c r="H83" s="273" t="s">
        <v>1838</v>
      </c>
      <c r="I83" s="196"/>
      <c r="J83" s="196"/>
      <c r="K83" s="196">
        <v>2</v>
      </c>
      <c r="L83" s="270">
        <v>45627</v>
      </c>
      <c r="M83" s="270">
        <v>45657</v>
      </c>
      <c r="N83" s="33" t="s">
        <v>124</v>
      </c>
      <c r="O83" s="107" t="s">
        <v>125</v>
      </c>
      <c r="P83" s="29" t="s">
        <v>126</v>
      </c>
      <c r="Q83" s="29" t="s">
        <v>183</v>
      </c>
      <c r="R83" s="29" t="s">
        <v>79</v>
      </c>
      <c r="S83" s="33">
        <f t="shared" si="1"/>
        <v>2</v>
      </c>
      <c r="T83" s="285"/>
      <c r="U83" s="285"/>
      <c r="V83" s="285"/>
      <c r="W83" s="285"/>
      <c r="X83" s="285"/>
      <c r="Y83" s="285"/>
      <c r="Z83" s="285"/>
    </row>
    <row r="84" ht="24" spans="1:28">
      <c r="A84" s="33">
        <v>1662</v>
      </c>
      <c r="B84" s="33" t="s">
        <v>117</v>
      </c>
      <c r="C84" s="33" t="s">
        <v>118</v>
      </c>
      <c r="D84" s="196" t="s">
        <v>150</v>
      </c>
      <c r="E84" s="196" t="s">
        <v>157</v>
      </c>
      <c r="F84" s="196" t="s">
        <v>188</v>
      </c>
      <c r="G84" s="33" t="s">
        <v>1830</v>
      </c>
      <c r="H84" s="287" t="s">
        <v>1839</v>
      </c>
      <c r="I84" s="286"/>
      <c r="J84" s="286"/>
      <c r="K84" s="286">
        <v>1</v>
      </c>
      <c r="L84" s="270">
        <v>45352</v>
      </c>
      <c r="M84" s="270">
        <v>45382</v>
      </c>
      <c r="N84" s="33" t="s">
        <v>124</v>
      </c>
      <c r="O84" s="107" t="s">
        <v>125</v>
      </c>
      <c r="P84" s="29" t="s">
        <v>126</v>
      </c>
      <c r="Q84" s="29" t="s">
        <v>183</v>
      </c>
      <c r="R84" s="29" t="s">
        <v>79</v>
      </c>
      <c r="S84" s="33">
        <f t="shared" si="1"/>
        <v>1</v>
      </c>
      <c r="T84" s="34"/>
      <c r="U84" s="34"/>
      <c r="V84" s="35"/>
      <c r="W84" s="35"/>
      <c r="X84" s="40"/>
      <c r="Y84" s="40"/>
      <c r="Z84" s="38"/>
      <c r="AA84" s="34"/>
      <c r="AB84" s="34"/>
    </row>
    <row r="85" ht="24" spans="1:26">
      <c r="A85" s="33">
        <v>1663</v>
      </c>
      <c r="B85" s="33" t="s">
        <v>117</v>
      </c>
      <c r="C85" s="33" t="s">
        <v>118</v>
      </c>
      <c r="D85" s="196" t="s">
        <v>150</v>
      </c>
      <c r="E85" s="196" t="s">
        <v>157</v>
      </c>
      <c r="F85" s="196" t="s">
        <v>188</v>
      </c>
      <c r="G85" s="33" t="s">
        <v>1830</v>
      </c>
      <c r="H85" s="287" t="s">
        <v>1839</v>
      </c>
      <c r="I85" s="286"/>
      <c r="J85" s="286"/>
      <c r="K85" s="286">
        <v>1</v>
      </c>
      <c r="L85" s="270">
        <v>45444</v>
      </c>
      <c r="M85" s="270">
        <v>45473</v>
      </c>
      <c r="N85" s="33" t="s">
        <v>124</v>
      </c>
      <c r="O85" s="107" t="s">
        <v>125</v>
      </c>
      <c r="P85" s="29" t="s">
        <v>126</v>
      </c>
      <c r="Q85" s="29" t="s">
        <v>183</v>
      </c>
      <c r="R85" s="29" t="s">
        <v>79</v>
      </c>
      <c r="S85" s="33">
        <f t="shared" si="1"/>
        <v>1</v>
      </c>
      <c r="T85" s="290"/>
      <c r="U85" s="290"/>
      <c r="V85" s="35"/>
      <c r="W85" s="35"/>
      <c r="X85" s="40"/>
      <c r="Y85" s="40"/>
      <c r="Z85" s="27"/>
    </row>
    <row r="86" ht="24" spans="1:28">
      <c r="A86" s="33">
        <v>1664</v>
      </c>
      <c r="B86" s="33" t="s">
        <v>117</v>
      </c>
      <c r="C86" s="33" t="s">
        <v>118</v>
      </c>
      <c r="D86" s="196" t="s">
        <v>150</v>
      </c>
      <c r="E86" s="196" t="s">
        <v>157</v>
      </c>
      <c r="F86" s="196" t="s">
        <v>188</v>
      </c>
      <c r="G86" s="33" t="s">
        <v>1830</v>
      </c>
      <c r="H86" s="287" t="s">
        <v>1839</v>
      </c>
      <c r="I86" s="286"/>
      <c r="J86" s="286"/>
      <c r="K86" s="286">
        <v>1</v>
      </c>
      <c r="L86" s="270">
        <v>45536</v>
      </c>
      <c r="M86" s="270">
        <v>45565</v>
      </c>
      <c r="N86" s="33" t="s">
        <v>124</v>
      </c>
      <c r="O86" s="107" t="s">
        <v>125</v>
      </c>
      <c r="P86" s="29" t="s">
        <v>126</v>
      </c>
      <c r="Q86" s="29" t="s">
        <v>183</v>
      </c>
      <c r="R86" s="29" t="s">
        <v>79</v>
      </c>
      <c r="S86" s="33">
        <f t="shared" si="1"/>
        <v>1</v>
      </c>
      <c r="T86" s="34"/>
      <c r="U86" s="34"/>
      <c r="V86" s="35"/>
      <c r="W86" s="35"/>
      <c r="X86" s="40"/>
      <c r="Y86" s="40"/>
      <c r="Z86" s="38"/>
      <c r="AA86" s="34"/>
      <c r="AB86" s="34"/>
    </row>
    <row r="87" ht="24" spans="1:26">
      <c r="A87" s="33">
        <v>1665</v>
      </c>
      <c r="B87" s="33" t="s">
        <v>117</v>
      </c>
      <c r="C87" s="33" t="s">
        <v>118</v>
      </c>
      <c r="D87" s="196" t="s">
        <v>150</v>
      </c>
      <c r="E87" s="196" t="s">
        <v>157</v>
      </c>
      <c r="F87" s="196" t="s">
        <v>188</v>
      </c>
      <c r="G87" s="33" t="s">
        <v>1830</v>
      </c>
      <c r="H87" s="287" t="s">
        <v>1839</v>
      </c>
      <c r="I87" s="286"/>
      <c r="J87" s="286"/>
      <c r="K87" s="286">
        <v>1</v>
      </c>
      <c r="L87" s="270">
        <v>45627</v>
      </c>
      <c r="M87" s="270">
        <v>45656</v>
      </c>
      <c r="N87" s="33" t="s">
        <v>124</v>
      </c>
      <c r="O87" s="107" t="s">
        <v>125</v>
      </c>
      <c r="P87" s="29" t="s">
        <v>126</v>
      </c>
      <c r="Q87" s="29" t="s">
        <v>183</v>
      </c>
      <c r="R87" s="29" t="s">
        <v>79</v>
      </c>
      <c r="S87" s="33">
        <f t="shared" si="1"/>
        <v>1</v>
      </c>
      <c r="T87" s="290"/>
      <c r="U87" s="290"/>
      <c r="V87" s="35"/>
      <c r="W87" s="35"/>
      <c r="X87" s="40"/>
      <c r="Y87" s="40"/>
      <c r="Z87" s="27"/>
    </row>
    <row r="88" ht="24" spans="1:26">
      <c r="A88" s="33">
        <v>1668</v>
      </c>
      <c r="B88" s="33" t="s">
        <v>117</v>
      </c>
      <c r="C88" s="33" t="s">
        <v>118</v>
      </c>
      <c r="D88" s="196" t="s">
        <v>150</v>
      </c>
      <c r="E88" s="196" t="s">
        <v>157</v>
      </c>
      <c r="F88" s="196" t="s">
        <v>193</v>
      </c>
      <c r="G88" s="33" t="s">
        <v>1830</v>
      </c>
      <c r="H88" s="273" t="s">
        <v>1838</v>
      </c>
      <c r="I88" s="196"/>
      <c r="J88" s="196"/>
      <c r="K88" s="196">
        <v>3</v>
      </c>
      <c r="L88" s="270">
        <v>45292</v>
      </c>
      <c r="M88" s="270">
        <v>45322</v>
      </c>
      <c r="N88" s="33" t="s">
        <v>124</v>
      </c>
      <c r="O88" s="107" t="s">
        <v>125</v>
      </c>
      <c r="P88" s="29" t="s">
        <v>126</v>
      </c>
      <c r="Q88" s="29" t="s">
        <v>177</v>
      </c>
      <c r="R88" s="29" t="s">
        <v>79</v>
      </c>
      <c r="S88" s="33">
        <f t="shared" si="1"/>
        <v>3</v>
      </c>
      <c r="T88" s="290"/>
      <c r="U88" s="290"/>
      <c r="V88" s="35"/>
      <c r="W88" s="35"/>
      <c r="X88" s="40"/>
      <c r="Y88" s="40"/>
      <c r="Z88" s="27"/>
    </row>
    <row r="89" ht="24" spans="1:26">
      <c r="A89" s="33">
        <v>1669</v>
      </c>
      <c r="B89" s="33" t="s">
        <v>117</v>
      </c>
      <c r="C89" s="33" t="s">
        <v>118</v>
      </c>
      <c r="D89" s="196" t="s">
        <v>150</v>
      </c>
      <c r="E89" s="196" t="s">
        <v>157</v>
      </c>
      <c r="F89" s="196" t="s">
        <v>193</v>
      </c>
      <c r="G89" s="33" t="s">
        <v>1830</v>
      </c>
      <c r="H89" s="273" t="s">
        <v>1838</v>
      </c>
      <c r="I89" s="196"/>
      <c r="J89" s="196"/>
      <c r="K89" s="196">
        <v>3</v>
      </c>
      <c r="L89" s="270">
        <v>45323</v>
      </c>
      <c r="M89" s="270">
        <v>45351</v>
      </c>
      <c r="N89" s="33" t="s">
        <v>124</v>
      </c>
      <c r="O89" s="107" t="s">
        <v>125</v>
      </c>
      <c r="P89" s="29" t="s">
        <v>126</v>
      </c>
      <c r="Q89" s="29" t="s">
        <v>177</v>
      </c>
      <c r="R89" s="29" t="s">
        <v>79</v>
      </c>
      <c r="S89" s="33">
        <f t="shared" si="1"/>
        <v>3</v>
      </c>
      <c r="T89" s="290"/>
      <c r="U89" s="290"/>
      <c r="V89" s="35"/>
      <c r="W89" s="35"/>
      <c r="X89" s="40"/>
      <c r="Y89" s="40"/>
      <c r="Z89" s="27"/>
    </row>
    <row r="90" ht="24" spans="1:28">
      <c r="A90" s="33">
        <v>1670</v>
      </c>
      <c r="B90" s="33" t="s">
        <v>117</v>
      </c>
      <c r="C90" s="33" t="s">
        <v>118</v>
      </c>
      <c r="D90" s="196" t="s">
        <v>150</v>
      </c>
      <c r="E90" s="196" t="s">
        <v>157</v>
      </c>
      <c r="F90" s="196" t="s">
        <v>193</v>
      </c>
      <c r="G90" s="33" t="s">
        <v>1830</v>
      </c>
      <c r="H90" s="273" t="s">
        <v>1838</v>
      </c>
      <c r="I90" s="196"/>
      <c r="J90" s="196"/>
      <c r="K90" s="196">
        <v>3</v>
      </c>
      <c r="L90" s="270">
        <v>45352</v>
      </c>
      <c r="M90" s="270">
        <v>45382</v>
      </c>
      <c r="N90" s="33" t="s">
        <v>124</v>
      </c>
      <c r="O90" s="107" t="s">
        <v>125</v>
      </c>
      <c r="P90" s="29" t="s">
        <v>126</v>
      </c>
      <c r="Q90" s="29" t="s">
        <v>177</v>
      </c>
      <c r="R90" s="29" t="s">
        <v>79</v>
      </c>
      <c r="S90" s="33">
        <f t="shared" si="1"/>
        <v>3</v>
      </c>
      <c r="T90" s="34"/>
      <c r="U90" s="34"/>
      <c r="V90" s="35"/>
      <c r="W90" s="35"/>
      <c r="X90" s="40"/>
      <c r="Y90" s="40"/>
      <c r="Z90" s="38"/>
      <c r="AA90" s="34"/>
      <c r="AB90" s="34"/>
    </row>
    <row r="91" ht="24" spans="1:26">
      <c r="A91" s="33">
        <v>1671</v>
      </c>
      <c r="B91" s="33" t="s">
        <v>117</v>
      </c>
      <c r="C91" s="33" t="s">
        <v>118</v>
      </c>
      <c r="D91" s="196" t="s">
        <v>150</v>
      </c>
      <c r="E91" s="196" t="s">
        <v>157</v>
      </c>
      <c r="F91" s="196" t="s">
        <v>193</v>
      </c>
      <c r="G91" s="33" t="s">
        <v>1830</v>
      </c>
      <c r="H91" s="273" t="s">
        <v>1838</v>
      </c>
      <c r="I91" s="196"/>
      <c r="J91" s="196"/>
      <c r="K91" s="196">
        <v>3</v>
      </c>
      <c r="L91" s="270">
        <v>45383</v>
      </c>
      <c r="M91" s="270">
        <v>45412</v>
      </c>
      <c r="N91" s="33" t="s">
        <v>124</v>
      </c>
      <c r="O91" s="107" t="s">
        <v>125</v>
      </c>
      <c r="P91" s="29" t="s">
        <v>126</v>
      </c>
      <c r="Q91" s="29" t="s">
        <v>177</v>
      </c>
      <c r="R91" s="29" t="s">
        <v>79</v>
      </c>
      <c r="S91" s="33">
        <f t="shared" si="1"/>
        <v>3</v>
      </c>
      <c r="T91" s="290"/>
      <c r="U91" s="290"/>
      <c r="V91" s="35"/>
      <c r="W91" s="35"/>
      <c r="X91" s="40"/>
      <c r="Y91" s="40"/>
      <c r="Z91" s="27"/>
    </row>
    <row r="92" ht="24" spans="1:26">
      <c r="A92" s="33">
        <v>1672</v>
      </c>
      <c r="B92" s="33" t="s">
        <v>117</v>
      </c>
      <c r="C92" s="33" t="s">
        <v>118</v>
      </c>
      <c r="D92" s="196" t="s">
        <v>150</v>
      </c>
      <c r="E92" s="196" t="s">
        <v>157</v>
      </c>
      <c r="F92" s="196" t="s">
        <v>193</v>
      </c>
      <c r="G92" s="33" t="s">
        <v>1830</v>
      </c>
      <c r="H92" s="273" t="s">
        <v>1838</v>
      </c>
      <c r="I92" s="196"/>
      <c r="J92" s="196"/>
      <c r="K92" s="196">
        <v>3</v>
      </c>
      <c r="L92" s="270">
        <v>45413</v>
      </c>
      <c r="M92" s="270">
        <v>45443</v>
      </c>
      <c r="N92" s="33" t="s">
        <v>124</v>
      </c>
      <c r="O92" s="107" t="s">
        <v>125</v>
      </c>
      <c r="P92" s="29" t="s">
        <v>126</v>
      </c>
      <c r="Q92" s="29" t="s">
        <v>177</v>
      </c>
      <c r="R92" s="29" t="s">
        <v>79</v>
      </c>
      <c r="S92" s="33">
        <f t="shared" si="1"/>
        <v>3</v>
      </c>
      <c r="T92" s="290"/>
      <c r="U92" s="290"/>
      <c r="V92" s="35"/>
      <c r="W92" s="35"/>
      <c r="X92" s="40"/>
      <c r="Y92" s="40"/>
      <c r="Z92" s="27"/>
    </row>
    <row r="93" ht="24" spans="1:26">
      <c r="A93" s="33">
        <v>1673</v>
      </c>
      <c r="B93" s="33" t="s">
        <v>117</v>
      </c>
      <c r="C93" s="33" t="s">
        <v>118</v>
      </c>
      <c r="D93" s="196" t="s">
        <v>150</v>
      </c>
      <c r="E93" s="196" t="s">
        <v>157</v>
      </c>
      <c r="F93" s="196" t="s">
        <v>193</v>
      </c>
      <c r="G93" s="33" t="s">
        <v>1830</v>
      </c>
      <c r="H93" s="273" t="s">
        <v>1838</v>
      </c>
      <c r="I93" s="196"/>
      <c r="J93" s="196"/>
      <c r="K93" s="196">
        <v>3</v>
      </c>
      <c r="L93" s="270">
        <v>45444</v>
      </c>
      <c r="M93" s="270">
        <v>45473</v>
      </c>
      <c r="N93" s="33" t="s">
        <v>124</v>
      </c>
      <c r="O93" s="107" t="s">
        <v>125</v>
      </c>
      <c r="P93" s="29" t="s">
        <v>126</v>
      </c>
      <c r="Q93" s="29" t="s">
        <v>177</v>
      </c>
      <c r="R93" s="29" t="s">
        <v>79</v>
      </c>
      <c r="S93" s="33">
        <f t="shared" si="1"/>
        <v>3</v>
      </c>
      <c r="T93" s="290"/>
      <c r="U93" s="290"/>
      <c r="V93" s="35"/>
      <c r="W93" s="35"/>
      <c r="X93" s="40"/>
      <c r="Y93" s="40"/>
      <c r="Z93" s="27"/>
    </row>
    <row r="94" ht="24" spans="1:26">
      <c r="A94" s="33">
        <v>1674</v>
      </c>
      <c r="B94" s="33" t="s">
        <v>117</v>
      </c>
      <c r="C94" s="33" t="s">
        <v>118</v>
      </c>
      <c r="D94" s="196" t="s">
        <v>150</v>
      </c>
      <c r="E94" s="196" t="s">
        <v>157</v>
      </c>
      <c r="F94" s="196" t="s">
        <v>193</v>
      </c>
      <c r="G94" s="33" t="s">
        <v>1830</v>
      </c>
      <c r="H94" s="273" t="s">
        <v>1838</v>
      </c>
      <c r="I94" s="196"/>
      <c r="J94" s="196"/>
      <c r="K94" s="196">
        <v>3</v>
      </c>
      <c r="L94" s="270">
        <v>45474</v>
      </c>
      <c r="M94" s="270">
        <v>45504</v>
      </c>
      <c r="N94" s="33" t="s">
        <v>124</v>
      </c>
      <c r="O94" s="107" t="s">
        <v>125</v>
      </c>
      <c r="P94" s="29" t="s">
        <v>126</v>
      </c>
      <c r="Q94" s="29" t="s">
        <v>177</v>
      </c>
      <c r="R94" s="29" t="s">
        <v>79</v>
      </c>
      <c r="S94" s="33">
        <f t="shared" si="1"/>
        <v>3</v>
      </c>
      <c r="T94" s="290"/>
      <c r="U94" s="290"/>
      <c r="V94" s="35"/>
      <c r="W94" s="35"/>
      <c r="X94" s="40"/>
      <c r="Y94" s="40"/>
      <c r="Z94" s="27"/>
    </row>
    <row r="95" ht="24" spans="1:26">
      <c r="A95" s="33">
        <v>1675</v>
      </c>
      <c r="B95" s="33" t="s">
        <v>117</v>
      </c>
      <c r="C95" s="33" t="s">
        <v>118</v>
      </c>
      <c r="D95" s="196" t="s">
        <v>150</v>
      </c>
      <c r="E95" s="196" t="s">
        <v>157</v>
      </c>
      <c r="F95" s="196" t="s">
        <v>193</v>
      </c>
      <c r="G95" s="33" t="s">
        <v>1830</v>
      </c>
      <c r="H95" s="273" t="s">
        <v>1838</v>
      </c>
      <c r="I95" s="196"/>
      <c r="J95" s="196"/>
      <c r="K95" s="196">
        <v>3</v>
      </c>
      <c r="L95" s="270">
        <v>45505</v>
      </c>
      <c r="M95" s="270">
        <v>45535</v>
      </c>
      <c r="N95" s="33" t="s">
        <v>124</v>
      </c>
      <c r="O95" s="107" t="s">
        <v>125</v>
      </c>
      <c r="P95" s="29" t="s">
        <v>126</v>
      </c>
      <c r="Q95" s="29" t="s">
        <v>177</v>
      </c>
      <c r="R95" s="29" t="s">
        <v>79</v>
      </c>
      <c r="S95" s="33">
        <f t="shared" si="1"/>
        <v>3</v>
      </c>
      <c r="T95" s="290"/>
      <c r="U95" s="290"/>
      <c r="V95" s="35"/>
      <c r="W95" s="35"/>
      <c r="X95" s="40"/>
      <c r="Y95" s="40"/>
      <c r="Z95" s="27"/>
    </row>
    <row r="96" ht="24" spans="1:28">
      <c r="A96" s="33">
        <v>1676</v>
      </c>
      <c r="B96" s="33" t="s">
        <v>117</v>
      </c>
      <c r="C96" s="33" t="s">
        <v>118</v>
      </c>
      <c r="D96" s="196" t="s">
        <v>150</v>
      </c>
      <c r="E96" s="196" t="s">
        <v>157</v>
      </c>
      <c r="F96" s="196" t="s">
        <v>193</v>
      </c>
      <c r="G96" s="33" t="s">
        <v>1830</v>
      </c>
      <c r="H96" s="273" t="s">
        <v>1838</v>
      </c>
      <c r="I96" s="196"/>
      <c r="J96" s="196"/>
      <c r="K96" s="196">
        <v>3</v>
      </c>
      <c r="L96" s="270">
        <v>45536</v>
      </c>
      <c r="M96" s="270">
        <v>45565</v>
      </c>
      <c r="N96" s="33" t="s">
        <v>124</v>
      </c>
      <c r="O96" s="107" t="s">
        <v>125</v>
      </c>
      <c r="P96" s="29" t="s">
        <v>126</v>
      </c>
      <c r="Q96" s="29" t="s">
        <v>177</v>
      </c>
      <c r="R96" s="29" t="s">
        <v>79</v>
      </c>
      <c r="S96" s="33">
        <f t="shared" si="1"/>
        <v>3</v>
      </c>
      <c r="T96" s="34"/>
      <c r="U96" s="34"/>
      <c r="V96" s="35"/>
      <c r="W96" s="35"/>
      <c r="X96" s="40"/>
      <c r="Y96" s="40"/>
      <c r="Z96" s="38"/>
      <c r="AA96" s="34"/>
      <c r="AB96" s="34"/>
    </row>
    <row r="97" ht="24" spans="1:26">
      <c r="A97" s="33">
        <v>1677</v>
      </c>
      <c r="B97" s="33" t="s">
        <v>117</v>
      </c>
      <c r="C97" s="33" t="s">
        <v>118</v>
      </c>
      <c r="D97" s="196" t="s">
        <v>150</v>
      </c>
      <c r="E97" s="196" t="s">
        <v>157</v>
      </c>
      <c r="F97" s="196" t="s">
        <v>193</v>
      </c>
      <c r="G97" s="33" t="s">
        <v>1830</v>
      </c>
      <c r="H97" s="273" t="s">
        <v>1838</v>
      </c>
      <c r="I97" s="196"/>
      <c r="J97" s="196"/>
      <c r="K97" s="196">
        <v>3</v>
      </c>
      <c r="L97" s="270">
        <v>45566</v>
      </c>
      <c r="M97" s="270">
        <v>45596</v>
      </c>
      <c r="N97" s="33" t="s">
        <v>124</v>
      </c>
      <c r="O97" s="107" t="s">
        <v>125</v>
      </c>
      <c r="P97" s="29" t="s">
        <v>126</v>
      </c>
      <c r="Q97" s="29" t="s">
        <v>177</v>
      </c>
      <c r="R97" s="29" t="s">
        <v>79</v>
      </c>
      <c r="S97" s="33">
        <f t="shared" si="1"/>
        <v>3</v>
      </c>
      <c r="T97" s="285"/>
      <c r="U97" s="285"/>
      <c r="V97" s="285"/>
      <c r="W97" s="285"/>
      <c r="X97" s="285"/>
      <c r="Y97" s="285"/>
      <c r="Z97" s="285"/>
    </row>
    <row r="98" ht="24" spans="1:26">
      <c r="A98" s="33">
        <v>1678</v>
      </c>
      <c r="B98" s="33" t="s">
        <v>117</v>
      </c>
      <c r="C98" s="33" t="s">
        <v>118</v>
      </c>
      <c r="D98" s="196" t="s">
        <v>150</v>
      </c>
      <c r="E98" s="196" t="s">
        <v>157</v>
      </c>
      <c r="F98" s="196" t="s">
        <v>193</v>
      </c>
      <c r="G98" s="33" t="s">
        <v>1830</v>
      </c>
      <c r="H98" s="273" t="s">
        <v>1838</v>
      </c>
      <c r="I98" s="196"/>
      <c r="J98" s="196"/>
      <c r="K98" s="196">
        <v>3</v>
      </c>
      <c r="L98" s="270">
        <v>45597</v>
      </c>
      <c r="M98" s="270">
        <v>45626</v>
      </c>
      <c r="N98" s="33" t="s">
        <v>124</v>
      </c>
      <c r="O98" s="107" t="s">
        <v>125</v>
      </c>
      <c r="P98" s="29" t="s">
        <v>126</v>
      </c>
      <c r="Q98" s="29" t="s">
        <v>177</v>
      </c>
      <c r="R98" s="29" t="s">
        <v>79</v>
      </c>
      <c r="S98" s="33">
        <f t="shared" si="1"/>
        <v>3</v>
      </c>
      <c r="T98" s="285"/>
      <c r="U98" s="285"/>
      <c r="V98" s="285"/>
      <c r="W98" s="285"/>
      <c r="X98" s="285"/>
      <c r="Y98" s="285"/>
      <c r="Z98" s="285"/>
    </row>
    <row r="99" ht="24" spans="1:26">
      <c r="A99" s="33">
        <v>1679</v>
      </c>
      <c r="B99" s="33" t="s">
        <v>117</v>
      </c>
      <c r="C99" s="33" t="s">
        <v>118</v>
      </c>
      <c r="D99" s="196" t="s">
        <v>150</v>
      </c>
      <c r="E99" s="196" t="s">
        <v>157</v>
      </c>
      <c r="F99" s="196" t="s">
        <v>193</v>
      </c>
      <c r="G99" s="33" t="s">
        <v>1830</v>
      </c>
      <c r="H99" s="273" t="s">
        <v>1838</v>
      </c>
      <c r="I99" s="196"/>
      <c r="J99" s="196"/>
      <c r="K99" s="196">
        <v>3</v>
      </c>
      <c r="L99" s="270">
        <v>45627</v>
      </c>
      <c r="M99" s="270">
        <v>45657</v>
      </c>
      <c r="N99" s="33" t="s">
        <v>124</v>
      </c>
      <c r="O99" s="107" t="s">
        <v>125</v>
      </c>
      <c r="P99" s="29" t="s">
        <v>126</v>
      </c>
      <c r="Q99" s="29" t="s">
        <v>177</v>
      </c>
      <c r="R99" s="29" t="s">
        <v>79</v>
      </c>
      <c r="S99" s="33">
        <f t="shared" si="1"/>
        <v>3</v>
      </c>
      <c r="T99" s="285"/>
      <c r="U99" s="285"/>
      <c r="V99" s="285"/>
      <c r="W99" s="285"/>
      <c r="X99" s="285"/>
      <c r="Y99" s="285"/>
      <c r="Z99" s="285"/>
    </row>
    <row r="100" ht="24" spans="1:26">
      <c r="A100" s="33">
        <v>1688</v>
      </c>
      <c r="B100" s="33" t="s">
        <v>117</v>
      </c>
      <c r="C100" s="33" t="s">
        <v>118</v>
      </c>
      <c r="D100" s="196" t="s">
        <v>150</v>
      </c>
      <c r="E100" s="196" t="s">
        <v>157</v>
      </c>
      <c r="F100" s="196" t="s">
        <v>198</v>
      </c>
      <c r="G100" s="33" t="s">
        <v>1830</v>
      </c>
      <c r="H100" s="271" t="s">
        <v>1840</v>
      </c>
      <c r="I100" s="196"/>
      <c r="J100" s="196"/>
      <c r="K100" s="196">
        <v>6</v>
      </c>
      <c r="L100" s="270">
        <v>45292</v>
      </c>
      <c r="M100" s="270">
        <v>45322</v>
      </c>
      <c r="N100" s="33" t="s">
        <v>124</v>
      </c>
      <c r="O100" s="107" t="s">
        <v>125</v>
      </c>
      <c r="P100" s="29" t="s">
        <v>126</v>
      </c>
      <c r="Q100" s="29" t="s">
        <v>177</v>
      </c>
      <c r="R100" s="29" t="s">
        <v>79</v>
      </c>
      <c r="S100" s="33">
        <f t="shared" ref="S100:S163" si="2">SUM(I100:K100)</f>
        <v>6</v>
      </c>
      <c r="T100" s="290"/>
      <c r="U100" s="290"/>
      <c r="V100" s="35"/>
      <c r="W100" s="35"/>
      <c r="X100" s="40"/>
      <c r="Y100" s="40"/>
      <c r="Z100" s="27"/>
    </row>
    <row r="101" ht="24" spans="1:26">
      <c r="A101" s="33">
        <v>1689</v>
      </c>
      <c r="B101" s="33" t="s">
        <v>117</v>
      </c>
      <c r="C101" s="33" t="s">
        <v>118</v>
      </c>
      <c r="D101" s="196" t="s">
        <v>150</v>
      </c>
      <c r="E101" s="196" t="s">
        <v>157</v>
      </c>
      <c r="F101" s="196" t="s">
        <v>198</v>
      </c>
      <c r="G101" s="33" t="s">
        <v>1830</v>
      </c>
      <c r="H101" s="271" t="s">
        <v>1840</v>
      </c>
      <c r="I101" s="196"/>
      <c r="J101" s="196"/>
      <c r="K101" s="196">
        <v>6</v>
      </c>
      <c r="L101" s="270">
        <v>45323</v>
      </c>
      <c r="M101" s="270">
        <v>45351</v>
      </c>
      <c r="N101" s="33" t="s">
        <v>124</v>
      </c>
      <c r="O101" s="107" t="s">
        <v>125</v>
      </c>
      <c r="P101" s="29" t="s">
        <v>126</v>
      </c>
      <c r="Q101" s="29" t="s">
        <v>177</v>
      </c>
      <c r="R101" s="29" t="s">
        <v>79</v>
      </c>
      <c r="S101" s="33">
        <f t="shared" si="2"/>
        <v>6</v>
      </c>
      <c r="T101" s="290"/>
      <c r="U101" s="290"/>
      <c r="V101" s="35"/>
      <c r="W101" s="35"/>
      <c r="X101" s="40"/>
      <c r="Y101" s="40"/>
      <c r="Z101" s="27"/>
    </row>
    <row r="102" ht="24" spans="1:28">
      <c r="A102" s="33">
        <v>1690</v>
      </c>
      <c r="B102" s="33" t="s">
        <v>117</v>
      </c>
      <c r="C102" s="33" t="s">
        <v>118</v>
      </c>
      <c r="D102" s="196" t="s">
        <v>150</v>
      </c>
      <c r="E102" s="196" t="s">
        <v>157</v>
      </c>
      <c r="F102" s="196" t="s">
        <v>198</v>
      </c>
      <c r="G102" s="33" t="s">
        <v>1830</v>
      </c>
      <c r="H102" s="271" t="s">
        <v>1840</v>
      </c>
      <c r="I102" s="196"/>
      <c r="J102" s="196"/>
      <c r="K102" s="196">
        <v>6</v>
      </c>
      <c r="L102" s="270">
        <v>45352</v>
      </c>
      <c r="M102" s="270">
        <v>45382</v>
      </c>
      <c r="N102" s="33" t="s">
        <v>124</v>
      </c>
      <c r="O102" s="107" t="s">
        <v>125</v>
      </c>
      <c r="P102" s="29" t="s">
        <v>126</v>
      </c>
      <c r="Q102" s="29" t="s">
        <v>177</v>
      </c>
      <c r="R102" s="29" t="s">
        <v>79</v>
      </c>
      <c r="S102" s="33">
        <f t="shared" si="2"/>
        <v>6</v>
      </c>
      <c r="T102" s="34"/>
      <c r="U102" s="34"/>
      <c r="V102" s="35"/>
      <c r="W102" s="35"/>
      <c r="X102" s="40"/>
      <c r="Y102" s="40"/>
      <c r="Z102" s="38"/>
      <c r="AA102" s="34"/>
      <c r="AB102" s="34"/>
    </row>
    <row r="103" ht="24" spans="1:26">
      <c r="A103" s="33">
        <v>1691</v>
      </c>
      <c r="B103" s="33" t="s">
        <v>117</v>
      </c>
      <c r="C103" s="33" t="s">
        <v>118</v>
      </c>
      <c r="D103" s="196" t="s">
        <v>150</v>
      </c>
      <c r="E103" s="196" t="s">
        <v>157</v>
      </c>
      <c r="F103" s="196" t="s">
        <v>198</v>
      </c>
      <c r="G103" s="33" t="s">
        <v>1830</v>
      </c>
      <c r="H103" s="271" t="s">
        <v>1840</v>
      </c>
      <c r="I103" s="196"/>
      <c r="J103" s="196"/>
      <c r="K103" s="196">
        <v>6</v>
      </c>
      <c r="L103" s="270">
        <v>45383</v>
      </c>
      <c r="M103" s="270">
        <v>45412</v>
      </c>
      <c r="N103" s="33" t="s">
        <v>124</v>
      </c>
      <c r="O103" s="107" t="s">
        <v>125</v>
      </c>
      <c r="P103" s="29" t="s">
        <v>126</v>
      </c>
      <c r="Q103" s="29" t="s">
        <v>177</v>
      </c>
      <c r="R103" s="29" t="s">
        <v>79</v>
      </c>
      <c r="S103" s="33">
        <f t="shared" si="2"/>
        <v>6</v>
      </c>
      <c r="T103" s="290"/>
      <c r="U103" s="290"/>
      <c r="V103" s="35"/>
      <c r="W103" s="35"/>
      <c r="X103" s="40"/>
      <c r="Y103" s="40"/>
      <c r="Z103" s="27"/>
    </row>
    <row r="104" ht="24" spans="1:26">
      <c r="A104" s="33">
        <v>1692</v>
      </c>
      <c r="B104" s="33" t="s">
        <v>117</v>
      </c>
      <c r="C104" s="33" t="s">
        <v>118</v>
      </c>
      <c r="D104" s="196" t="s">
        <v>150</v>
      </c>
      <c r="E104" s="196" t="s">
        <v>157</v>
      </c>
      <c r="F104" s="196" t="s">
        <v>198</v>
      </c>
      <c r="G104" s="33" t="s">
        <v>1830</v>
      </c>
      <c r="H104" s="271" t="s">
        <v>1840</v>
      </c>
      <c r="I104" s="196"/>
      <c r="J104" s="196"/>
      <c r="K104" s="196">
        <v>6</v>
      </c>
      <c r="L104" s="270">
        <v>45413</v>
      </c>
      <c r="M104" s="270">
        <v>45443</v>
      </c>
      <c r="N104" s="33" t="s">
        <v>124</v>
      </c>
      <c r="O104" s="107" t="s">
        <v>125</v>
      </c>
      <c r="P104" s="29" t="s">
        <v>126</v>
      </c>
      <c r="Q104" s="29" t="s">
        <v>177</v>
      </c>
      <c r="R104" s="29" t="s">
        <v>79</v>
      </c>
      <c r="S104" s="33">
        <f t="shared" si="2"/>
        <v>6</v>
      </c>
      <c r="T104" s="290"/>
      <c r="U104" s="290"/>
      <c r="V104" s="35"/>
      <c r="W104" s="35"/>
      <c r="X104" s="40"/>
      <c r="Y104" s="40"/>
      <c r="Z104" s="27"/>
    </row>
    <row r="105" ht="24" spans="1:26">
      <c r="A105" s="33">
        <v>1693</v>
      </c>
      <c r="B105" s="33" t="s">
        <v>117</v>
      </c>
      <c r="C105" s="33" t="s">
        <v>118</v>
      </c>
      <c r="D105" s="196" t="s">
        <v>150</v>
      </c>
      <c r="E105" s="196" t="s">
        <v>157</v>
      </c>
      <c r="F105" s="196" t="s">
        <v>198</v>
      </c>
      <c r="G105" s="33" t="s">
        <v>1830</v>
      </c>
      <c r="H105" s="271" t="s">
        <v>1840</v>
      </c>
      <c r="I105" s="196"/>
      <c r="J105" s="196"/>
      <c r="K105" s="196">
        <v>6</v>
      </c>
      <c r="L105" s="270">
        <v>45444</v>
      </c>
      <c r="M105" s="270">
        <v>45473</v>
      </c>
      <c r="N105" s="33" t="s">
        <v>124</v>
      </c>
      <c r="O105" s="107" t="s">
        <v>125</v>
      </c>
      <c r="P105" s="29" t="s">
        <v>126</v>
      </c>
      <c r="Q105" s="29" t="s">
        <v>177</v>
      </c>
      <c r="R105" s="29" t="s">
        <v>79</v>
      </c>
      <c r="S105" s="33">
        <f t="shared" si="2"/>
        <v>6</v>
      </c>
      <c r="T105" s="290"/>
      <c r="U105" s="290"/>
      <c r="V105" s="35"/>
      <c r="W105" s="35"/>
      <c r="X105" s="40"/>
      <c r="Y105" s="40"/>
      <c r="Z105" s="27"/>
    </row>
    <row r="106" ht="24" spans="1:26">
      <c r="A106" s="33">
        <v>1694</v>
      </c>
      <c r="B106" s="33" t="s">
        <v>117</v>
      </c>
      <c r="C106" s="33" t="s">
        <v>118</v>
      </c>
      <c r="D106" s="196" t="s">
        <v>150</v>
      </c>
      <c r="E106" s="196" t="s">
        <v>157</v>
      </c>
      <c r="F106" s="196" t="s">
        <v>198</v>
      </c>
      <c r="G106" s="33" t="s">
        <v>1830</v>
      </c>
      <c r="H106" s="271" t="s">
        <v>1840</v>
      </c>
      <c r="I106" s="196"/>
      <c r="J106" s="196"/>
      <c r="K106" s="196">
        <v>6</v>
      </c>
      <c r="L106" s="270">
        <v>45474</v>
      </c>
      <c r="M106" s="270">
        <v>45504</v>
      </c>
      <c r="N106" s="33" t="s">
        <v>124</v>
      </c>
      <c r="O106" s="107" t="s">
        <v>125</v>
      </c>
      <c r="P106" s="29" t="s">
        <v>126</v>
      </c>
      <c r="Q106" s="29" t="s">
        <v>177</v>
      </c>
      <c r="R106" s="29" t="s">
        <v>79</v>
      </c>
      <c r="S106" s="33">
        <f t="shared" si="2"/>
        <v>6</v>
      </c>
      <c r="T106" s="290"/>
      <c r="U106" s="290"/>
      <c r="V106" s="35"/>
      <c r="W106" s="35"/>
      <c r="X106" s="40"/>
      <c r="Y106" s="40"/>
      <c r="Z106" s="27"/>
    </row>
    <row r="107" ht="24" spans="1:26">
      <c r="A107" s="33"/>
      <c r="B107" s="33"/>
      <c r="C107" s="33" t="s">
        <v>118</v>
      </c>
      <c r="D107" s="196" t="s">
        <v>150</v>
      </c>
      <c r="E107" s="196" t="s">
        <v>157</v>
      </c>
      <c r="F107" s="196" t="s">
        <v>198</v>
      </c>
      <c r="G107" s="33" t="s">
        <v>1830</v>
      </c>
      <c r="H107" s="271" t="s">
        <v>1840</v>
      </c>
      <c r="I107" s="196"/>
      <c r="J107" s="196"/>
      <c r="K107" s="196">
        <v>6</v>
      </c>
      <c r="L107" s="270">
        <v>45505</v>
      </c>
      <c r="M107" s="270">
        <v>45535</v>
      </c>
      <c r="N107" s="33" t="s">
        <v>124</v>
      </c>
      <c r="O107" s="107" t="s">
        <v>125</v>
      </c>
      <c r="P107" s="29" t="s">
        <v>126</v>
      </c>
      <c r="Q107" s="29" t="s">
        <v>177</v>
      </c>
      <c r="R107" s="29" t="s">
        <v>79</v>
      </c>
      <c r="S107" s="33">
        <f t="shared" si="2"/>
        <v>6</v>
      </c>
      <c r="T107" s="290"/>
      <c r="U107" s="290"/>
      <c r="V107" s="35"/>
      <c r="W107" s="35"/>
      <c r="X107" s="40"/>
      <c r="Y107" s="40"/>
      <c r="Z107" s="27"/>
    </row>
    <row r="108" ht="24" spans="1:26">
      <c r="A108" s="33"/>
      <c r="B108" s="33"/>
      <c r="C108" s="33" t="s">
        <v>118</v>
      </c>
      <c r="D108" s="196" t="s">
        <v>150</v>
      </c>
      <c r="E108" s="196" t="s">
        <v>157</v>
      </c>
      <c r="F108" s="196" t="s">
        <v>198</v>
      </c>
      <c r="G108" s="33" t="s">
        <v>1830</v>
      </c>
      <c r="H108" s="271" t="s">
        <v>1840</v>
      </c>
      <c r="I108" s="196"/>
      <c r="J108" s="196"/>
      <c r="K108" s="196">
        <v>6</v>
      </c>
      <c r="L108" s="270">
        <v>45536</v>
      </c>
      <c r="M108" s="270">
        <v>45565</v>
      </c>
      <c r="N108" s="33" t="s">
        <v>124</v>
      </c>
      <c r="O108" s="107" t="s">
        <v>125</v>
      </c>
      <c r="P108" s="29" t="s">
        <v>126</v>
      </c>
      <c r="Q108" s="29" t="s">
        <v>177</v>
      </c>
      <c r="R108" s="29" t="s">
        <v>79</v>
      </c>
      <c r="S108" s="33">
        <f t="shared" si="2"/>
        <v>6</v>
      </c>
      <c r="T108" s="290"/>
      <c r="U108" s="290"/>
      <c r="V108" s="35"/>
      <c r="W108" s="35"/>
      <c r="X108" s="40"/>
      <c r="Y108" s="40"/>
      <c r="Z108" s="27"/>
    </row>
    <row r="109" ht="24" spans="1:26">
      <c r="A109" s="33"/>
      <c r="B109" s="33"/>
      <c r="C109" s="33" t="s">
        <v>118</v>
      </c>
      <c r="D109" s="196" t="s">
        <v>150</v>
      </c>
      <c r="E109" s="196" t="s">
        <v>157</v>
      </c>
      <c r="F109" s="196" t="s">
        <v>198</v>
      </c>
      <c r="G109" s="33" t="s">
        <v>1830</v>
      </c>
      <c r="H109" s="271" t="s">
        <v>1840</v>
      </c>
      <c r="I109" s="196"/>
      <c r="J109" s="196"/>
      <c r="K109" s="196">
        <v>6</v>
      </c>
      <c r="L109" s="270">
        <v>45566</v>
      </c>
      <c r="M109" s="270">
        <v>45596</v>
      </c>
      <c r="N109" s="33" t="s">
        <v>124</v>
      </c>
      <c r="O109" s="107" t="s">
        <v>125</v>
      </c>
      <c r="P109" s="29" t="s">
        <v>126</v>
      </c>
      <c r="Q109" s="29" t="s">
        <v>177</v>
      </c>
      <c r="R109" s="29" t="s">
        <v>79</v>
      </c>
      <c r="S109" s="33">
        <f t="shared" si="2"/>
        <v>6</v>
      </c>
      <c r="T109" s="290"/>
      <c r="U109" s="290"/>
      <c r="V109" s="35"/>
      <c r="W109" s="35"/>
      <c r="X109" s="40"/>
      <c r="Y109" s="40"/>
      <c r="Z109" s="27"/>
    </row>
    <row r="110" ht="24" spans="1:26">
      <c r="A110" s="33"/>
      <c r="B110" s="33"/>
      <c r="C110" s="33" t="s">
        <v>118</v>
      </c>
      <c r="D110" s="196" t="s">
        <v>150</v>
      </c>
      <c r="E110" s="196" t="s">
        <v>157</v>
      </c>
      <c r="F110" s="196" t="s">
        <v>198</v>
      </c>
      <c r="G110" s="33" t="s">
        <v>1830</v>
      </c>
      <c r="H110" s="271" t="s">
        <v>1840</v>
      </c>
      <c r="I110" s="196"/>
      <c r="J110" s="196"/>
      <c r="K110" s="196">
        <v>6</v>
      </c>
      <c r="L110" s="270">
        <v>45597</v>
      </c>
      <c r="M110" s="270">
        <v>45626</v>
      </c>
      <c r="N110" s="33" t="s">
        <v>124</v>
      </c>
      <c r="O110" s="107" t="s">
        <v>125</v>
      </c>
      <c r="P110" s="29" t="s">
        <v>126</v>
      </c>
      <c r="Q110" s="29" t="s">
        <v>177</v>
      </c>
      <c r="R110" s="29" t="s">
        <v>79</v>
      </c>
      <c r="S110" s="33">
        <f t="shared" si="2"/>
        <v>6</v>
      </c>
      <c r="T110" s="290"/>
      <c r="U110" s="290"/>
      <c r="V110" s="35"/>
      <c r="W110" s="35"/>
      <c r="X110" s="40"/>
      <c r="Y110" s="40"/>
      <c r="Z110" s="27"/>
    </row>
    <row r="111" ht="24" spans="1:26">
      <c r="A111" s="33">
        <v>1695</v>
      </c>
      <c r="B111" s="33" t="s">
        <v>117</v>
      </c>
      <c r="C111" s="33" t="s">
        <v>118</v>
      </c>
      <c r="D111" s="196" t="s">
        <v>150</v>
      </c>
      <c r="E111" s="196" t="s">
        <v>157</v>
      </c>
      <c r="F111" s="196" t="s">
        <v>198</v>
      </c>
      <c r="G111" s="33" t="s">
        <v>1830</v>
      </c>
      <c r="H111" s="271" t="s">
        <v>1840</v>
      </c>
      <c r="I111" s="196"/>
      <c r="J111" s="196"/>
      <c r="K111" s="196">
        <v>6</v>
      </c>
      <c r="L111" s="270">
        <v>45627</v>
      </c>
      <c r="M111" s="270">
        <v>45657</v>
      </c>
      <c r="N111" s="33" t="s">
        <v>124</v>
      </c>
      <c r="O111" s="107" t="s">
        <v>125</v>
      </c>
      <c r="P111" s="29" t="s">
        <v>126</v>
      </c>
      <c r="Q111" s="29" t="s">
        <v>177</v>
      </c>
      <c r="R111" s="29" t="s">
        <v>79</v>
      </c>
      <c r="S111" s="33">
        <f t="shared" si="2"/>
        <v>6</v>
      </c>
      <c r="T111" s="290"/>
      <c r="U111" s="290"/>
      <c r="V111" s="35"/>
      <c r="W111" s="35"/>
      <c r="X111" s="40"/>
      <c r="Y111" s="40"/>
      <c r="Z111" s="27"/>
    </row>
    <row r="112" ht="24" spans="1:26">
      <c r="A112" s="33">
        <v>1696</v>
      </c>
      <c r="B112" s="33" t="s">
        <v>117</v>
      </c>
      <c r="C112" s="33" t="s">
        <v>118</v>
      </c>
      <c r="D112" s="196" t="s">
        <v>150</v>
      </c>
      <c r="E112" s="196" t="s">
        <v>157</v>
      </c>
      <c r="F112" s="196" t="s">
        <v>203</v>
      </c>
      <c r="G112" s="33" t="s">
        <v>1830</v>
      </c>
      <c r="H112" s="271" t="s">
        <v>1841</v>
      </c>
      <c r="I112" s="196"/>
      <c r="J112" s="196"/>
      <c r="K112" s="196">
        <v>6</v>
      </c>
      <c r="L112" s="270">
        <v>45292</v>
      </c>
      <c r="M112" s="270">
        <v>45322</v>
      </c>
      <c r="N112" s="33" t="s">
        <v>124</v>
      </c>
      <c r="O112" s="107" t="s">
        <v>125</v>
      </c>
      <c r="P112" s="29" t="s">
        <v>126</v>
      </c>
      <c r="Q112" s="29" t="s">
        <v>204</v>
      </c>
      <c r="R112" s="29" t="s">
        <v>79</v>
      </c>
      <c r="S112" s="33">
        <f t="shared" si="2"/>
        <v>6</v>
      </c>
      <c r="T112" s="290"/>
      <c r="U112" s="290"/>
      <c r="V112" s="35"/>
      <c r="W112" s="35"/>
      <c r="X112" s="40"/>
      <c r="Y112" s="40"/>
      <c r="Z112" s="27"/>
    </row>
    <row r="113" ht="24" spans="1:26">
      <c r="A113" s="33">
        <v>1697</v>
      </c>
      <c r="B113" s="33" t="s">
        <v>117</v>
      </c>
      <c r="C113" s="33" t="s">
        <v>118</v>
      </c>
      <c r="D113" s="196" t="s">
        <v>150</v>
      </c>
      <c r="E113" s="196" t="s">
        <v>157</v>
      </c>
      <c r="F113" s="196" t="s">
        <v>203</v>
      </c>
      <c r="G113" s="33" t="s">
        <v>1830</v>
      </c>
      <c r="H113" s="271" t="s">
        <v>1841</v>
      </c>
      <c r="I113" s="196"/>
      <c r="J113" s="196"/>
      <c r="K113" s="196">
        <v>6</v>
      </c>
      <c r="L113" s="270">
        <v>45323</v>
      </c>
      <c r="M113" s="270">
        <v>45351</v>
      </c>
      <c r="N113" s="33" t="s">
        <v>124</v>
      </c>
      <c r="O113" s="107" t="s">
        <v>125</v>
      </c>
      <c r="P113" s="29" t="s">
        <v>126</v>
      </c>
      <c r="Q113" s="29" t="s">
        <v>204</v>
      </c>
      <c r="R113" s="29" t="s">
        <v>79</v>
      </c>
      <c r="S113" s="33">
        <f t="shared" si="2"/>
        <v>6</v>
      </c>
      <c r="T113" s="290"/>
      <c r="U113" s="290"/>
      <c r="V113" s="35"/>
      <c r="W113" s="35"/>
      <c r="X113" s="40"/>
      <c r="Y113" s="40"/>
      <c r="Z113" s="27"/>
    </row>
    <row r="114" ht="24" spans="1:28">
      <c r="A114" s="33">
        <v>1698</v>
      </c>
      <c r="B114" s="33" t="s">
        <v>117</v>
      </c>
      <c r="C114" s="33" t="s">
        <v>118</v>
      </c>
      <c r="D114" s="196" t="s">
        <v>150</v>
      </c>
      <c r="E114" s="196" t="s">
        <v>157</v>
      </c>
      <c r="F114" s="196" t="s">
        <v>203</v>
      </c>
      <c r="G114" s="33" t="s">
        <v>1830</v>
      </c>
      <c r="H114" s="271" t="s">
        <v>1841</v>
      </c>
      <c r="I114" s="196"/>
      <c r="J114" s="196"/>
      <c r="K114" s="196">
        <v>6</v>
      </c>
      <c r="L114" s="270">
        <v>45352</v>
      </c>
      <c r="M114" s="270">
        <v>45382</v>
      </c>
      <c r="N114" s="33" t="s">
        <v>124</v>
      </c>
      <c r="O114" s="107" t="s">
        <v>125</v>
      </c>
      <c r="P114" s="29" t="s">
        <v>126</v>
      </c>
      <c r="Q114" s="29" t="s">
        <v>204</v>
      </c>
      <c r="R114" s="29" t="s">
        <v>79</v>
      </c>
      <c r="S114" s="33">
        <f t="shared" si="2"/>
        <v>6</v>
      </c>
      <c r="T114" s="34"/>
      <c r="U114" s="34"/>
      <c r="V114" s="35"/>
      <c r="W114" s="35"/>
      <c r="X114" s="40"/>
      <c r="Y114" s="40"/>
      <c r="Z114" s="38"/>
      <c r="AA114" s="34"/>
      <c r="AB114" s="34"/>
    </row>
    <row r="115" ht="24" spans="1:26">
      <c r="A115" s="33">
        <v>1699</v>
      </c>
      <c r="B115" s="33" t="s">
        <v>117</v>
      </c>
      <c r="C115" s="33" t="s">
        <v>118</v>
      </c>
      <c r="D115" s="196" t="s">
        <v>150</v>
      </c>
      <c r="E115" s="196" t="s">
        <v>157</v>
      </c>
      <c r="F115" s="196" t="s">
        <v>203</v>
      </c>
      <c r="G115" s="33" t="s">
        <v>1830</v>
      </c>
      <c r="H115" s="271" t="s">
        <v>1841</v>
      </c>
      <c r="I115" s="196"/>
      <c r="J115" s="196"/>
      <c r="K115" s="196">
        <v>6</v>
      </c>
      <c r="L115" s="270">
        <v>45383</v>
      </c>
      <c r="M115" s="270">
        <v>45412</v>
      </c>
      <c r="N115" s="33" t="s">
        <v>124</v>
      </c>
      <c r="O115" s="107" t="s">
        <v>125</v>
      </c>
      <c r="P115" s="29" t="s">
        <v>126</v>
      </c>
      <c r="Q115" s="29" t="s">
        <v>204</v>
      </c>
      <c r="R115" s="29" t="s">
        <v>79</v>
      </c>
      <c r="S115" s="33">
        <f t="shared" si="2"/>
        <v>6</v>
      </c>
      <c r="T115" s="290"/>
      <c r="U115" s="290"/>
      <c r="V115" s="35"/>
      <c r="W115" s="35"/>
      <c r="X115" s="40"/>
      <c r="Y115" s="40"/>
      <c r="Z115" s="27"/>
    </row>
    <row r="116" ht="24" spans="1:26">
      <c r="A116" s="33">
        <v>1700</v>
      </c>
      <c r="B116" s="33" t="s">
        <v>117</v>
      </c>
      <c r="C116" s="33" t="s">
        <v>118</v>
      </c>
      <c r="D116" s="196" t="s">
        <v>150</v>
      </c>
      <c r="E116" s="196" t="s">
        <v>157</v>
      </c>
      <c r="F116" s="196" t="s">
        <v>203</v>
      </c>
      <c r="G116" s="33" t="s">
        <v>1830</v>
      </c>
      <c r="H116" s="271" t="s">
        <v>1841</v>
      </c>
      <c r="I116" s="196"/>
      <c r="J116" s="196"/>
      <c r="K116" s="196">
        <v>6</v>
      </c>
      <c r="L116" s="270">
        <v>45413</v>
      </c>
      <c r="M116" s="270">
        <v>45443</v>
      </c>
      <c r="N116" s="33" t="s">
        <v>124</v>
      </c>
      <c r="O116" s="107" t="s">
        <v>125</v>
      </c>
      <c r="P116" s="29" t="s">
        <v>126</v>
      </c>
      <c r="Q116" s="29" t="s">
        <v>204</v>
      </c>
      <c r="R116" s="29" t="s">
        <v>79</v>
      </c>
      <c r="S116" s="33">
        <f t="shared" si="2"/>
        <v>6</v>
      </c>
      <c r="T116" s="290"/>
      <c r="U116" s="290"/>
      <c r="V116" s="35"/>
      <c r="W116" s="35"/>
      <c r="X116" s="40"/>
      <c r="Y116" s="40"/>
      <c r="Z116" s="27"/>
    </row>
    <row r="117" ht="24" spans="1:26">
      <c r="A117" s="33">
        <v>1701</v>
      </c>
      <c r="B117" s="33" t="s">
        <v>117</v>
      </c>
      <c r="C117" s="33" t="s">
        <v>118</v>
      </c>
      <c r="D117" s="196" t="s">
        <v>150</v>
      </c>
      <c r="E117" s="196" t="s">
        <v>157</v>
      </c>
      <c r="F117" s="196" t="s">
        <v>203</v>
      </c>
      <c r="G117" s="33" t="s">
        <v>1830</v>
      </c>
      <c r="H117" s="271" t="s">
        <v>1841</v>
      </c>
      <c r="I117" s="196"/>
      <c r="J117" s="196"/>
      <c r="K117" s="196">
        <v>6</v>
      </c>
      <c r="L117" s="270">
        <v>45444</v>
      </c>
      <c r="M117" s="270">
        <v>45473</v>
      </c>
      <c r="N117" s="33" t="s">
        <v>124</v>
      </c>
      <c r="O117" s="107" t="s">
        <v>125</v>
      </c>
      <c r="P117" s="29" t="s">
        <v>126</v>
      </c>
      <c r="Q117" s="29" t="s">
        <v>204</v>
      </c>
      <c r="R117" s="29" t="s">
        <v>79</v>
      </c>
      <c r="S117" s="33">
        <f t="shared" si="2"/>
        <v>6</v>
      </c>
      <c r="T117" s="290"/>
      <c r="U117" s="290"/>
      <c r="V117" s="35"/>
      <c r="W117" s="35"/>
      <c r="X117" s="40"/>
      <c r="Y117" s="40"/>
      <c r="Z117" s="27"/>
    </row>
    <row r="118" ht="24" spans="1:26">
      <c r="A118" s="33">
        <v>1702</v>
      </c>
      <c r="B118" s="33" t="s">
        <v>117</v>
      </c>
      <c r="C118" s="33" t="s">
        <v>118</v>
      </c>
      <c r="D118" s="196" t="s">
        <v>150</v>
      </c>
      <c r="E118" s="196" t="s">
        <v>157</v>
      </c>
      <c r="F118" s="196" t="s">
        <v>203</v>
      </c>
      <c r="G118" s="33" t="s">
        <v>1830</v>
      </c>
      <c r="H118" s="271" t="s">
        <v>1841</v>
      </c>
      <c r="I118" s="196"/>
      <c r="J118" s="196"/>
      <c r="K118" s="196">
        <v>6</v>
      </c>
      <c r="L118" s="270">
        <v>45474</v>
      </c>
      <c r="M118" s="270">
        <v>45504</v>
      </c>
      <c r="N118" s="33" t="s">
        <v>124</v>
      </c>
      <c r="O118" s="107" t="s">
        <v>125</v>
      </c>
      <c r="P118" s="29" t="s">
        <v>126</v>
      </c>
      <c r="Q118" s="29" t="s">
        <v>204</v>
      </c>
      <c r="R118" s="29" t="s">
        <v>79</v>
      </c>
      <c r="S118" s="33">
        <f t="shared" si="2"/>
        <v>6</v>
      </c>
      <c r="T118" s="290"/>
      <c r="U118" s="290"/>
      <c r="V118" s="35"/>
      <c r="W118" s="35"/>
      <c r="X118" s="40"/>
      <c r="Y118" s="40"/>
      <c r="Z118" s="27"/>
    </row>
    <row r="119" ht="24" spans="1:26">
      <c r="A119" s="33">
        <v>1703</v>
      </c>
      <c r="B119" s="33" t="s">
        <v>117</v>
      </c>
      <c r="C119" s="33" t="s">
        <v>118</v>
      </c>
      <c r="D119" s="196" t="s">
        <v>150</v>
      </c>
      <c r="E119" s="196" t="s">
        <v>157</v>
      </c>
      <c r="F119" s="196" t="s">
        <v>203</v>
      </c>
      <c r="G119" s="33" t="s">
        <v>1830</v>
      </c>
      <c r="H119" s="271" t="s">
        <v>1841</v>
      </c>
      <c r="I119" s="196"/>
      <c r="J119" s="196"/>
      <c r="K119" s="196">
        <v>6</v>
      </c>
      <c r="L119" s="270">
        <v>45505</v>
      </c>
      <c r="M119" s="270">
        <v>45535</v>
      </c>
      <c r="N119" s="33" t="s">
        <v>124</v>
      </c>
      <c r="O119" s="107" t="s">
        <v>125</v>
      </c>
      <c r="P119" s="29" t="s">
        <v>126</v>
      </c>
      <c r="Q119" s="29" t="s">
        <v>204</v>
      </c>
      <c r="R119" s="29" t="s">
        <v>79</v>
      </c>
      <c r="S119" s="33">
        <f t="shared" si="2"/>
        <v>6</v>
      </c>
      <c r="T119" s="290"/>
      <c r="U119" s="290"/>
      <c r="V119" s="35"/>
      <c r="W119" s="35"/>
      <c r="X119" s="40"/>
      <c r="Y119" s="40"/>
      <c r="Z119" s="27"/>
    </row>
    <row r="120" ht="24" spans="1:26">
      <c r="A120" s="33">
        <v>1704</v>
      </c>
      <c r="B120" s="33" t="s">
        <v>117</v>
      </c>
      <c r="C120" s="33" t="s">
        <v>118</v>
      </c>
      <c r="D120" s="196" t="s">
        <v>150</v>
      </c>
      <c r="E120" s="196" t="s">
        <v>157</v>
      </c>
      <c r="F120" s="196" t="s">
        <v>203</v>
      </c>
      <c r="G120" s="33" t="s">
        <v>1830</v>
      </c>
      <c r="H120" s="271" t="s">
        <v>1841</v>
      </c>
      <c r="I120" s="196"/>
      <c r="J120" s="196"/>
      <c r="K120" s="196">
        <v>6</v>
      </c>
      <c r="L120" s="270">
        <v>45536</v>
      </c>
      <c r="M120" s="270">
        <v>45565</v>
      </c>
      <c r="N120" s="33" t="s">
        <v>124</v>
      </c>
      <c r="O120" s="107" t="s">
        <v>125</v>
      </c>
      <c r="P120" s="29" t="s">
        <v>126</v>
      </c>
      <c r="Q120" s="29" t="s">
        <v>204</v>
      </c>
      <c r="R120" s="29" t="s">
        <v>79</v>
      </c>
      <c r="S120" s="33">
        <f t="shared" si="2"/>
        <v>6</v>
      </c>
      <c r="T120" s="290"/>
      <c r="U120" s="290"/>
      <c r="V120" s="35"/>
      <c r="W120" s="35"/>
      <c r="X120" s="40"/>
      <c r="Y120" s="40"/>
      <c r="Z120" s="27"/>
    </row>
    <row r="121" ht="24" spans="1:26">
      <c r="A121" s="33">
        <v>1705</v>
      </c>
      <c r="B121" s="33" t="s">
        <v>117</v>
      </c>
      <c r="C121" s="33" t="s">
        <v>118</v>
      </c>
      <c r="D121" s="196" t="s">
        <v>150</v>
      </c>
      <c r="E121" s="196" t="s">
        <v>157</v>
      </c>
      <c r="F121" s="196" t="s">
        <v>203</v>
      </c>
      <c r="G121" s="33" t="s">
        <v>1830</v>
      </c>
      <c r="H121" s="271" t="s">
        <v>1841</v>
      </c>
      <c r="I121" s="196"/>
      <c r="J121" s="196"/>
      <c r="K121" s="196">
        <v>6</v>
      </c>
      <c r="L121" s="270">
        <v>45566</v>
      </c>
      <c r="M121" s="270">
        <v>45596</v>
      </c>
      <c r="N121" s="33" t="s">
        <v>124</v>
      </c>
      <c r="O121" s="107" t="s">
        <v>125</v>
      </c>
      <c r="P121" s="29" t="s">
        <v>126</v>
      </c>
      <c r="Q121" s="29" t="s">
        <v>204</v>
      </c>
      <c r="R121" s="29" t="s">
        <v>79</v>
      </c>
      <c r="S121" s="33">
        <f t="shared" si="2"/>
        <v>6</v>
      </c>
      <c r="T121" s="290"/>
      <c r="U121" s="290"/>
      <c r="V121" s="35"/>
      <c r="W121" s="35"/>
      <c r="X121" s="40"/>
      <c r="Y121" s="40"/>
      <c r="Z121" s="27"/>
    </row>
    <row r="122" ht="24" spans="1:26">
      <c r="A122" s="33">
        <v>1706</v>
      </c>
      <c r="B122" s="33" t="s">
        <v>117</v>
      </c>
      <c r="C122" s="33" t="s">
        <v>118</v>
      </c>
      <c r="D122" s="196" t="s">
        <v>150</v>
      </c>
      <c r="E122" s="196" t="s">
        <v>157</v>
      </c>
      <c r="F122" s="196" t="s">
        <v>203</v>
      </c>
      <c r="G122" s="33" t="s">
        <v>1830</v>
      </c>
      <c r="H122" s="271" t="s">
        <v>1841</v>
      </c>
      <c r="I122" s="196"/>
      <c r="J122" s="196"/>
      <c r="K122" s="196">
        <v>6</v>
      </c>
      <c r="L122" s="270">
        <v>45597</v>
      </c>
      <c r="M122" s="270">
        <v>45626</v>
      </c>
      <c r="N122" s="33" t="s">
        <v>124</v>
      </c>
      <c r="O122" s="107" t="s">
        <v>125</v>
      </c>
      <c r="P122" s="29" t="s">
        <v>126</v>
      </c>
      <c r="Q122" s="29" t="s">
        <v>204</v>
      </c>
      <c r="R122" s="29" t="s">
        <v>79</v>
      </c>
      <c r="S122" s="33">
        <f t="shared" si="2"/>
        <v>6</v>
      </c>
      <c r="T122" s="290"/>
      <c r="U122" s="290"/>
      <c r="V122" s="35"/>
      <c r="W122" s="35"/>
      <c r="X122" s="40"/>
      <c r="Y122" s="40"/>
      <c r="Z122" s="27"/>
    </row>
    <row r="123" ht="24" spans="1:26">
      <c r="A123" s="33">
        <v>1707</v>
      </c>
      <c r="B123" s="33" t="s">
        <v>117</v>
      </c>
      <c r="C123" s="33" t="s">
        <v>118</v>
      </c>
      <c r="D123" s="196" t="s">
        <v>150</v>
      </c>
      <c r="E123" s="196" t="s">
        <v>157</v>
      </c>
      <c r="F123" s="196" t="s">
        <v>203</v>
      </c>
      <c r="G123" s="33" t="s">
        <v>1830</v>
      </c>
      <c r="H123" s="271" t="s">
        <v>1841</v>
      </c>
      <c r="I123" s="196"/>
      <c r="J123" s="196"/>
      <c r="K123" s="196">
        <v>6</v>
      </c>
      <c r="L123" s="270">
        <v>45627</v>
      </c>
      <c r="M123" s="270">
        <v>45657</v>
      </c>
      <c r="N123" s="33" t="s">
        <v>124</v>
      </c>
      <c r="O123" s="107" t="s">
        <v>125</v>
      </c>
      <c r="P123" s="29" t="s">
        <v>126</v>
      </c>
      <c r="Q123" s="29" t="s">
        <v>204</v>
      </c>
      <c r="R123" s="29" t="s">
        <v>79</v>
      </c>
      <c r="S123" s="33">
        <f t="shared" si="2"/>
        <v>6</v>
      </c>
      <c r="T123" s="290"/>
      <c r="U123" s="290"/>
      <c r="V123" s="35"/>
      <c r="W123" s="35"/>
      <c r="X123" s="40"/>
      <c r="Y123" s="40"/>
      <c r="Z123" s="27"/>
    </row>
    <row r="124" ht="24" spans="1:26">
      <c r="A124" s="33">
        <v>1710</v>
      </c>
      <c r="B124" s="33" t="s">
        <v>117</v>
      </c>
      <c r="C124" s="33" t="s">
        <v>118</v>
      </c>
      <c r="D124" s="196" t="s">
        <v>150</v>
      </c>
      <c r="E124" s="272" t="s">
        <v>157</v>
      </c>
      <c r="F124" s="196" t="s">
        <v>209</v>
      </c>
      <c r="G124" s="33" t="s">
        <v>1830</v>
      </c>
      <c r="H124" s="273" t="s">
        <v>1842</v>
      </c>
      <c r="I124" s="196"/>
      <c r="J124" s="196"/>
      <c r="K124" s="196">
        <v>2</v>
      </c>
      <c r="L124" s="270">
        <v>45292</v>
      </c>
      <c r="M124" s="270">
        <v>45322</v>
      </c>
      <c r="N124" s="33" t="s">
        <v>124</v>
      </c>
      <c r="O124" s="107" t="s">
        <v>125</v>
      </c>
      <c r="P124" s="29" t="s">
        <v>126</v>
      </c>
      <c r="Q124" s="29" t="s">
        <v>152</v>
      </c>
      <c r="R124" s="29" t="s">
        <v>79</v>
      </c>
      <c r="S124" s="33">
        <f t="shared" si="2"/>
        <v>2</v>
      </c>
      <c r="T124" s="290"/>
      <c r="U124" s="290"/>
      <c r="V124" s="35"/>
      <c r="W124" s="35"/>
      <c r="X124" s="40"/>
      <c r="Y124" s="40"/>
      <c r="Z124" s="27"/>
    </row>
    <row r="125" ht="24" spans="1:26">
      <c r="A125" s="33">
        <v>1711</v>
      </c>
      <c r="B125" s="33" t="s">
        <v>117</v>
      </c>
      <c r="C125" s="33" t="s">
        <v>118</v>
      </c>
      <c r="D125" s="196" t="s">
        <v>150</v>
      </c>
      <c r="E125" s="272" t="s">
        <v>157</v>
      </c>
      <c r="F125" s="196" t="s">
        <v>209</v>
      </c>
      <c r="G125" s="33" t="s">
        <v>1830</v>
      </c>
      <c r="H125" s="273" t="s">
        <v>1842</v>
      </c>
      <c r="I125" s="196"/>
      <c r="J125" s="196"/>
      <c r="K125" s="196">
        <v>2</v>
      </c>
      <c r="L125" s="270">
        <v>45323</v>
      </c>
      <c r="M125" s="270">
        <v>45351</v>
      </c>
      <c r="N125" s="33" t="s">
        <v>124</v>
      </c>
      <c r="O125" s="107" t="s">
        <v>125</v>
      </c>
      <c r="P125" s="29" t="s">
        <v>126</v>
      </c>
      <c r="Q125" s="29" t="s">
        <v>152</v>
      </c>
      <c r="R125" s="29" t="s">
        <v>79</v>
      </c>
      <c r="S125" s="33">
        <f t="shared" si="2"/>
        <v>2</v>
      </c>
      <c r="T125" s="290"/>
      <c r="U125" s="290"/>
      <c r="V125" s="35"/>
      <c r="W125" s="35"/>
      <c r="X125" s="40"/>
      <c r="Y125" s="40"/>
      <c r="Z125" s="27"/>
    </row>
    <row r="126" ht="24" spans="1:28">
      <c r="A126" s="33">
        <v>1712</v>
      </c>
      <c r="B126" s="33" t="s">
        <v>117</v>
      </c>
      <c r="C126" s="33" t="s">
        <v>118</v>
      </c>
      <c r="D126" s="196" t="s">
        <v>150</v>
      </c>
      <c r="E126" s="272" t="s">
        <v>157</v>
      </c>
      <c r="F126" s="196" t="s">
        <v>209</v>
      </c>
      <c r="G126" s="33" t="s">
        <v>1830</v>
      </c>
      <c r="H126" s="273" t="s">
        <v>1842</v>
      </c>
      <c r="I126" s="196"/>
      <c r="J126" s="196"/>
      <c r="K126" s="196">
        <v>2</v>
      </c>
      <c r="L126" s="270">
        <v>45352</v>
      </c>
      <c r="M126" s="270">
        <v>45382</v>
      </c>
      <c r="N126" s="33" t="s">
        <v>124</v>
      </c>
      <c r="O126" s="107" t="s">
        <v>125</v>
      </c>
      <c r="P126" s="29" t="s">
        <v>126</v>
      </c>
      <c r="Q126" s="29" t="s">
        <v>152</v>
      </c>
      <c r="R126" s="29" t="s">
        <v>79</v>
      </c>
      <c r="S126" s="33">
        <f t="shared" si="2"/>
        <v>2</v>
      </c>
      <c r="T126" s="34"/>
      <c r="U126" s="34"/>
      <c r="V126" s="35"/>
      <c r="W126" s="35"/>
      <c r="X126" s="40"/>
      <c r="Y126" s="40"/>
      <c r="Z126" s="38"/>
      <c r="AA126" s="34"/>
      <c r="AB126" s="34"/>
    </row>
    <row r="127" ht="24" spans="1:26">
      <c r="A127" s="33">
        <v>1713</v>
      </c>
      <c r="B127" s="33" t="s">
        <v>117</v>
      </c>
      <c r="C127" s="33" t="s">
        <v>118</v>
      </c>
      <c r="D127" s="196" t="s">
        <v>150</v>
      </c>
      <c r="E127" s="272" t="s">
        <v>157</v>
      </c>
      <c r="F127" s="196" t="s">
        <v>209</v>
      </c>
      <c r="G127" s="33" t="s">
        <v>1830</v>
      </c>
      <c r="H127" s="273" t="s">
        <v>1842</v>
      </c>
      <c r="I127" s="196"/>
      <c r="J127" s="196"/>
      <c r="K127" s="196">
        <v>2</v>
      </c>
      <c r="L127" s="270">
        <v>45383</v>
      </c>
      <c r="M127" s="270">
        <v>45412</v>
      </c>
      <c r="N127" s="33" t="s">
        <v>124</v>
      </c>
      <c r="O127" s="107" t="s">
        <v>125</v>
      </c>
      <c r="P127" s="29" t="s">
        <v>126</v>
      </c>
      <c r="Q127" s="29" t="s">
        <v>152</v>
      </c>
      <c r="R127" s="29" t="s">
        <v>79</v>
      </c>
      <c r="S127" s="33">
        <f t="shared" si="2"/>
        <v>2</v>
      </c>
      <c r="T127" s="290"/>
      <c r="U127" s="290"/>
      <c r="V127" s="35"/>
      <c r="W127" s="35"/>
      <c r="X127" s="40"/>
      <c r="Y127" s="40"/>
      <c r="Z127" s="27"/>
    </row>
    <row r="128" ht="24" spans="1:26">
      <c r="A128" s="33">
        <v>1714</v>
      </c>
      <c r="B128" s="33" t="s">
        <v>117</v>
      </c>
      <c r="C128" s="33" t="s">
        <v>118</v>
      </c>
      <c r="D128" s="196" t="s">
        <v>150</v>
      </c>
      <c r="E128" s="272" t="s">
        <v>157</v>
      </c>
      <c r="F128" s="196" t="s">
        <v>209</v>
      </c>
      <c r="G128" s="33" t="s">
        <v>1830</v>
      </c>
      <c r="H128" s="273" t="s">
        <v>1842</v>
      </c>
      <c r="I128" s="196"/>
      <c r="J128" s="196"/>
      <c r="K128" s="196">
        <v>2</v>
      </c>
      <c r="L128" s="270">
        <v>45413</v>
      </c>
      <c r="M128" s="270">
        <v>45443</v>
      </c>
      <c r="N128" s="33" t="s">
        <v>124</v>
      </c>
      <c r="O128" s="107" t="s">
        <v>125</v>
      </c>
      <c r="P128" s="29" t="s">
        <v>126</v>
      </c>
      <c r="Q128" s="29" t="s">
        <v>152</v>
      </c>
      <c r="R128" s="29" t="s">
        <v>79</v>
      </c>
      <c r="S128" s="33">
        <f t="shared" si="2"/>
        <v>2</v>
      </c>
      <c r="T128" s="290"/>
      <c r="U128" s="290"/>
      <c r="V128" s="35"/>
      <c r="W128" s="35"/>
      <c r="X128" s="40"/>
      <c r="Y128" s="40"/>
      <c r="Z128" s="27"/>
    </row>
    <row r="129" ht="24" spans="1:26">
      <c r="A129" s="33">
        <v>1715</v>
      </c>
      <c r="B129" s="33" t="s">
        <v>117</v>
      </c>
      <c r="C129" s="33" t="s">
        <v>118</v>
      </c>
      <c r="D129" s="196" t="s">
        <v>150</v>
      </c>
      <c r="E129" s="272" t="s">
        <v>157</v>
      </c>
      <c r="F129" s="196" t="s">
        <v>209</v>
      </c>
      <c r="G129" s="33" t="s">
        <v>1830</v>
      </c>
      <c r="H129" s="273" t="s">
        <v>1842</v>
      </c>
      <c r="I129" s="196"/>
      <c r="J129" s="196"/>
      <c r="K129" s="196">
        <v>2</v>
      </c>
      <c r="L129" s="270">
        <v>45444</v>
      </c>
      <c r="M129" s="270">
        <v>45473</v>
      </c>
      <c r="N129" s="33" t="s">
        <v>124</v>
      </c>
      <c r="O129" s="107" t="s">
        <v>125</v>
      </c>
      <c r="P129" s="29" t="s">
        <v>126</v>
      </c>
      <c r="Q129" s="29" t="s">
        <v>152</v>
      </c>
      <c r="R129" s="29" t="s">
        <v>79</v>
      </c>
      <c r="S129" s="33">
        <f t="shared" si="2"/>
        <v>2</v>
      </c>
      <c r="T129" s="290"/>
      <c r="U129" s="290"/>
      <c r="V129" s="35"/>
      <c r="W129" s="35"/>
      <c r="X129" s="40"/>
      <c r="Y129" s="40"/>
      <c r="Z129" s="27"/>
    </row>
    <row r="130" ht="24" spans="1:26">
      <c r="A130" s="33">
        <v>1716</v>
      </c>
      <c r="B130" s="33" t="s">
        <v>117</v>
      </c>
      <c r="C130" s="33" t="s">
        <v>118</v>
      </c>
      <c r="D130" s="196" t="s">
        <v>150</v>
      </c>
      <c r="E130" s="272" t="s">
        <v>157</v>
      </c>
      <c r="F130" s="196" t="s">
        <v>209</v>
      </c>
      <c r="G130" s="33" t="s">
        <v>1830</v>
      </c>
      <c r="H130" s="273" t="s">
        <v>1842</v>
      </c>
      <c r="I130" s="196"/>
      <c r="J130" s="196"/>
      <c r="K130" s="196">
        <v>2</v>
      </c>
      <c r="L130" s="270">
        <v>45474</v>
      </c>
      <c r="M130" s="270">
        <v>45504</v>
      </c>
      <c r="N130" s="33" t="s">
        <v>124</v>
      </c>
      <c r="O130" s="107" t="s">
        <v>125</v>
      </c>
      <c r="P130" s="29" t="s">
        <v>126</v>
      </c>
      <c r="Q130" s="29" t="s">
        <v>152</v>
      </c>
      <c r="R130" s="29" t="s">
        <v>79</v>
      </c>
      <c r="S130" s="33">
        <f t="shared" si="2"/>
        <v>2</v>
      </c>
      <c r="T130" s="290"/>
      <c r="U130" s="290"/>
      <c r="V130" s="35"/>
      <c r="W130" s="35"/>
      <c r="X130" s="40"/>
      <c r="Y130" s="40"/>
      <c r="Z130" s="27"/>
    </row>
    <row r="131" ht="24" spans="1:26">
      <c r="A131" s="33">
        <v>1717</v>
      </c>
      <c r="B131" s="33" t="s">
        <v>117</v>
      </c>
      <c r="C131" s="33" t="s">
        <v>118</v>
      </c>
      <c r="D131" s="196" t="s">
        <v>150</v>
      </c>
      <c r="E131" s="272" t="s">
        <v>157</v>
      </c>
      <c r="F131" s="196" t="s">
        <v>209</v>
      </c>
      <c r="G131" s="33" t="s">
        <v>1830</v>
      </c>
      <c r="H131" s="273" t="s">
        <v>1842</v>
      </c>
      <c r="I131" s="196"/>
      <c r="J131" s="196"/>
      <c r="K131" s="196">
        <v>2</v>
      </c>
      <c r="L131" s="270">
        <v>45505</v>
      </c>
      <c r="M131" s="270">
        <v>45535</v>
      </c>
      <c r="N131" s="33" t="s">
        <v>124</v>
      </c>
      <c r="O131" s="107" t="s">
        <v>125</v>
      </c>
      <c r="P131" s="29" t="s">
        <v>126</v>
      </c>
      <c r="Q131" s="29" t="s">
        <v>152</v>
      </c>
      <c r="R131" s="29" t="s">
        <v>79</v>
      </c>
      <c r="S131" s="33">
        <f t="shared" si="2"/>
        <v>2</v>
      </c>
      <c r="T131" s="290"/>
      <c r="U131" s="290"/>
      <c r="V131" s="35"/>
      <c r="W131" s="35"/>
      <c r="X131" s="40"/>
      <c r="Y131" s="40"/>
      <c r="Z131" s="27"/>
    </row>
    <row r="132" ht="24" spans="1:26">
      <c r="A132" s="33">
        <v>1718</v>
      </c>
      <c r="B132" s="33" t="s">
        <v>117</v>
      </c>
      <c r="C132" s="33" t="s">
        <v>118</v>
      </c>
      <c r="D132" s="196" t="s">
        <v>150</v>
      </c>
      <c r="E132" s="272" t="s">
        <v>157</v>
      </c>
      <c r="F132" s="196" t="s">
        <v>209</v>
      </c>
      <c r="G132" s="33" t="s">
        <v>1830</v>
      </c>
      <c r="H132" s="273" t="s">
        <v>1842</v>
      </c>
      <c r="I132" s="196"/>
      <c r="J132" s="196"/>
      <c r="K132" s="196">
        <v>2</v>
      </c>
      <c r="L132" s="270">
        <v>45536</v>
      </c>
      <c r="M132" s="270">
        <v>45565</v>
      </c>
      <c r="N132" s="33" t="s">
        <v>124</v>
      </c>
      <c r="O132" s="107" t="s">
        <v>125</v>
      </c>
      <c r="P132" s="29" t="s">
        <v>126</v>
      </c>
      <c r="Q132" s="29" t="s">
        <v>152</v>
      </c>
      <c r="R132" s="29" t="s">
        <v>79</v>
      </c>
      <c r="S132" s="33">
        <f t="shared" si="2"/>
        <v>2</v>
      </c>
      <c r="T132" s="290"/>
      <c r="U132" s="290"/>
      <c r="V132" s="35"/>
      <c r="W132" s="35"/>
      <c r="X132" s="40"/>
      <c r="Y132" s="40"/>
      <c r="Z132" s="27"/>
    </row>
    <row r="133" ht="24" spans="1:26">
      <c r="A133" s="33">
        <v>1719</v>
      </c>
      <c r="B133" s="33" t="s">
        <v>117</v>
      </c>
      <c r="C133" s="33" t="s">
        <v>118</v>
      </c>
      <c r="D133" s="196" t="s">
        <v>150</v>
      </c>
      <c r="E133" s="272" t="s">
        <v>157</v>
      </c>
      <c r="F133" s="196" t="s">
        <v>209</v>
      </c>
      <c r="G133" s="33" t="s">
        <v>1830</v>
      </c>
      <c r="H133" s="273" t="s">
        <v>1842</v>
      </c>
      <c r="I133" s="196"/>
      <c r="J133" s="196"/>
      <c r="K133" s="196">
        <v>2</v>
      </c>
      <c r="L133" s="270">
        <v>45566</v>
      </c>
      <c r="M133" s="270">
        <v>45596</v>
      </c>
      <c r="N133" s="33" t="s">
        <v>124</v>
      </c>
      <c r="O133" s="107" t="s">
        <v>125</v>
      </c>
      <c r="P133" s="29" t="s">
        <v>126</v>
      </c>
      <c r="Q133" s="29" t="s">
        <v>152</v>
      </c>
      <c r="R133" s="29" t="s">
        <v>79</v>
      </c>
      <c r="S133" s="33">
        <f t="shared" si="2"/>
        <v>2</v>
      </c>
      <c r="T133" s="290"/>
      <c r="U133" s="290"/>
      <c r="V133" s="35"/>
      <c r="W133" s="35"/>
      <c r="X133" s="40"/>
      <c r="Y133" s="40"/>
      <c r="Z133" s="27"/>
    </row>
    <row r="134" ht="24" spans="1:26">
      <c r="A134" s="33">
        <v>1720</v>
      </c>
      <c r="B134" s="33" t="s">
        <v>117</v>
      </c>
      <c r="C134" s="33" t="s">
        <v>118</v>
      </c>
      <c r="D134" s="196" t="s">
        <v>150</v>
      </c>
      <c r="E134" s="272" t="s">
        <v>157</v>
      </c>
      <c r="F134" s="196" t="s">
        <v>209</v>
      </c>
      <c r="G134" s="33" t="s">
        <v>1830</v>
      </c>
      <c r="H134" s="273" t="s">
        <v>1842</v>
      </c>
      <c r="I134" s="196"/>
      <c r="J134" s="196"/>
      <c r="K134" s="196">
        <v>2</v>
      </c>
      <c r="L134" s="270">
        <v>45597</v>
      </c>
      <c r="M134" s="270">
        <v>45626</v>
      </c>
      <c r="N134" s="33" t="s">
        <v>124</v>
      </c>
      <c r="O134" s="107" t="s">
        <v>125</v>
      </c>
      <c r="P134" s="29" t="s">
        <v>126</v>
      </c>
      <c r="Q134" s="29" t="s">
        <v>152</v>
      </c>
      <c r="R134" s="29" t="s">
        <v>79</v>
      </c>
      <c r="S134" s="33">
        <f t="shared" si="2"/>
        <v>2</v>
      </c>
      <c r="T134" s="290"/>
      <c r="U134" s="290"/>
      <c r="V134" s="35"/>
      <c r="W134" s="35"/>
      <c r="X134" s="40"/>
      <c r="Y134" s="40"/>
      <c r="Z134" s="27"/>
    </row>
    <row r="135" ht="24" spans="1:26">
      <c r="A135" s="33">
        <v>1721</v>
      </c>
      <c r="B135" s="33" t="s">
        <v>117</v>
      </c>
      <c r="C135" s="33" t="s">
        <v>118</v>
      </c>
      <c r="D135" s="196" t="s">
        <v>150</v>
      </c>
      <c r="E135" s="272" t="s">
        <v>157</v>
      </c>
      <c r="F135" s="196" t="s">
        <v>209</v>
      </c>
      <c r="G135" s="33" t="s">
        <v>1830</v>
      </c>
      <c r="H135" s="273" t="s">
        <v>1842</v>
      </c>
      <c r="I135" s="196"/>
      <c r="J135" s="196"/>
      <c r="K135" s="196">
        <v>2</v>
      </c>
      <c r="L135" s="270">
        <v>45627</v>
      </c>
      <c r="M135" s="270">
        <v>45657</v>
      </c>
      <c r="N135" s="33" t="s">
        <v>124</v>
      </c>
      <c r="O135" s="107" t="s">
        <v>125</v>
      </c>
      <c r="P135" s="29" t="s">
        <v>126</v>
      </c>
      <c r="Q135" s="29" t="s">
        <v>152</v>
      </c>
      <c r="R135" s="29" t="s">
        <v>79</v>
      </c>
      <c r="S135" s="33">
        <f t="shared" si="2"/>
        <v>2</v>
      </c>
      <c r="T135" s="290"/>
      <c r="U135" s="290"/>
      <c r="V135" s="35"/>
      <c r="W135" s="35"/>
      <c r="X135" s="40"/>
      <c r="Y135" s="40"/>
      <c r="Z135" s="27"/>
    </row>
    <row r="136" ht="24" spans="1:26">
      <c r="A136" s="33">
        <v>1724</v>
      </c>
      <c r="B136" s="33" t="s">
        <v>117</v>
      </c>
      <c r="C136" s="33" t="s">
        <v>118</v>
      </c>
      <c r="D136" s="196" t="s">
        <v>150</v>
      </c>
      <c r="E136" s="196" t="s">
        <v>157</v>
      </c>
      <c r="F136" s="196" t="s">
        <v>214</v>
      </c>
      <c r="G136" s="33" t="s">
        <v>1830</v>
      </c>
      <c r="H136" s="273" t="s">
        <v>1843</v>
      </c>
      <c r="I136" s="196"/>
      <c r="J136" s="196"/>
      <c r="K136" s="196">
        <v>1</v>
      </c>
      <c r="L136" s="270">
        <v>45292</v>
      </c>
      <c r="M136" s="270">
        <v>45322</v>
      </c>
      <c r="N136" s="33" t="s">
        <v>124</v>
      </c>
      <c r="O136" s="107" t="s">
        <v>125</v>
      </c>
      <c r="P136" s="29" t="s">
        <v>126</v>
      </c>
      <c r="Q136" s="29" t="s">
        <v>204</v>
      </c>
      <c r="R136" s="29" t="s">
        <v>79</v>
      </c>
      <c r="S136" s="33">
        <f t="shared" si="2"/>
        <v>1</v>
      </c>
      <c r="T136" s="290"/>
      <c r="U136" s="290"/>
      <c r="V136" s="35"/>
      <c r="W136" s="35"/>
      <c r="X136" s="40"/>
      <c r="Y136" s="40"/>
      <c r="Z136" s="27"/>
    </row>
    <row r="137" ht="24" spans="1:26">
      <c r="A137" s="33">
        <v>1725</v>
      </c>
      <c r="B137" s="33" t="s">
        <v>117</v>
      </c>
      <c r="C137" s="33" t="s">
        <v>118</v>
      </c>
      <c r="D137" s="196" t="s">
        <v>150</v>
      </c>
      <c r="E137" s="196" t="s">
        <v>157</v>
      </c>
      <c r="F137" s="196" t="s">
        <v>214</v>
      </c>
      <c r="G137" s="33" t="s">
        <v>1830</v>
      </c>
      <c r="H137" s="273" t="s">
        <v>1843</v>
      </c>
      <c r="I137" s="196"/>
      <c r="J137" s="196"/>
      <c r="K137" s="196">
        <v>1</v>
      </c>
      <c r="L137" s="270">
        <v>45323</v>
      </c>
      <c r="M137" s="270">
        <v>45351</v>
      </c>
      <c r="N137" s="33" t="s">
        <v>124</v>
      </c>
      <c r="O137" s="107" t="s">
        <v>125</v>
      </c>
      <c r="P137" s="29" t="s">
        <v>126</v>
      </c>
      <c r="Q137" s="29" t="s">
        <v>204</v>
      </c>
      <c r="R137" s="29" t="s">
        <v>79</v>
      </c>
      <c r="S137" s="33">
        <f t="shared" si="2"/>
        <v>1</v>
      </c>
      <c r="T137" s="290"/>
      <c r="U137" s="290"/>
      <c r="V137" s="35"/>
      <c r="W137" s="35"/>
      <c r="X137" s="40"/>
      <c r="Y137" s="40"/>
      <c r="Z137" s="27"/>
    </row>
    <row r="138" ht="24" spans="1:28">
      <c r="A138" s="33">
        <v>1726</v>
      </c>
      <c r="B138" s="33" t="s">
        <v>117</v>
      </c>
      <c r="C138" s="33" t="s">
        <v>118</v>
      </c>
      <c r="D138" s="196" t="s">
        <v>150</v>
      </c>
      <c r="E138" s="196" t="s">
        <v>157</v>
      </c>
      <c r="F138" s="196" t="s">
        <v>214</v>
      </c>
      <c r="G138" s="33" t="s">
        <v>1830</v>
      </c>
      <c r="H138" s="273" t="s">
        <v>1843</v>
      </c>
      <c r="I138" s="196"/>
      <c r="J138" s="196"/>
      <c r="K138" s="196">
        <v>1</v>
      </c>
      <c r="L138" s="270">
        <v>45352</v>
      </c>
      <c r="M138" s="270">
        <v>45382</v>
      </c>
      <c r="N138" s="33" t="s">
        <v>124</v>
      </c>
      <c r="O138" s="107" t="s">
        <v>125</v>
      </c>
      <c r="P138" s="29" t="s">
        <v>126</v>
      </c>
      <c r="Q138" s="29" t="s">
        <v>204</v>
      </c>
      <c r="R138" s="29" t="s">
        <v>79</v>
      </c>
      <c r="S138" s="33">
        <f t="shared" si="2"/>
        <v>1</v>
      </c>
      <c r="T138" s="34"/>
      <c r="U138" s="34"/>
      <c r="V138" s="35"/>
      <c r="W138" s="35"/>
      <c r="X138" s="40"/>
      <c r="Y138" s="40"/>
      <c r="Z138" s="38"/>
      <c r="AA138" s="34"/>
      <c r="AB138" s="34"/>
    </row>
    <row r="139" ht="24" spans="1:26">
      <c r="A139" s="33">
        <v>1727</v>
      </c>
      <c r="B139" s="33" t="s">
        <v>117</v>
      </c>
      <c r="C139" s="33" t="s">
        <v>118</v>
      </c>
      <c r="D139" s="196" t="s">
        <v>150</v>
      </c>
      <c r="E139" s="196" t="s">
        <v>157</v>
      </c>
      <c r="F139" s="196" t="s">
        <v>214</v>
      </c>
      <c r="G139" s="33" t="s">
        <v>1830</v>
      </c>
      <c r="H139" s="273" t="s">
        <v>1843</v>
      </c>
      <c r="I139" s="196"/>
      <c r="J139" s="196"/>
      <c r="K139" s="196">
        <v>1</v>
      </c>
      <c r="L139" s="270">
        <v>45383</v>
      </c>
      <c r="M139" s="270">
        <v>45412</v>
      </c>
      <c r="N139" s="33" t="s">
        <v>124</v>
      </c>
      <c r="O139" s="107" t="s">
        <v>125</v>
      </c>
      <c r="P139" s="29" t="s">
        <v>126</v>
      </c>
      <c r="Q139" s="29" t="s">
        <v>204</v>
      </c>
      <c r="R139" s="29" t="s">
        <v>79</v>
      </c>
      <c r="S139" s="33">
        <f t="shared" si="2"/>
        <v>1</v>
      </c>
      <c r="T139" s="290"/>
      <c r="U139" s="290"/>
      <c r="V139" s="35"/>
      <c r="W139" s="35"/>
      <c r="X139" s="40"/>
      <c r="Y139" s="40"/>
      <c r="Z139" s="27"/>
    </row>
    <row r="140" ht="24" spans="1:26">
      <c r="A140" s="33">
        <v>1728</v>
      </c>
      <c r="B140" s="33" t="s">
        <v>117</v>
      </c>
      <c r="C140" s="33" t="s">
        <v>118</v>
      </c>
      <c r="D140" s="196" t="s">
        <v>150</v>
      </c>
      <c r="E140" s="196" t="s">
        <v>157</v>
      </c>
      <c r="F140" s="196" t="s">
        <v>214</v>
      </c>
      <c r="G140" s="33" t="s">
        <v>1830</v>
      </c>
      <c r="H140" s="273" t="s">
        <v>1843</v>
      </c>
      <c r="I140" s="196"/>
      <c r="J140" s="196"/>
      <c r="K140" s="196">
        <v>1</v>
      </c>
      <c r="L140" s="270">
        <v>45413</v>
      </c>
      <c r="M140" s="270">
        <v>45443</v>
      </c>
      <c r="N140" s="33" t="s">
        <v>124</v>
      </c>
      <c r="O140" s="107" t="s">
        <v>125</v>
      </c>
      <c r="P140" s="29" t="s">
        <v>126</v>
      </c>
      <c r="Q140" s="29" t="s">
        <v>204</v>
      </c>
      <c r="R140" s="29" t="s">
        <v>79</v>
      </c>
      <c r="S140" s="33">
        <f t="shared" si="2"/>
        <v>1</v>
      </c>
      <c r="T140" s="290"/>
      <c r="U140" s="290"/>
      <c r="V140" s="35"/>
      <c r="W140" s="35"/>
      <c r="X140" s="40"/>
      <c r="Y140" s="40"/>
      <c r="Z140" s="27"/>
    </row>
    <row r="141" ht="24" spans="1:26">
      <c r="A141" s="33">
        <v>1729</v>
      </c>
      <c r="B141" s="33" t="s">
        <v>117</v>
      </c>
      <c r="C141" s="33" t="s">
        <v>118</v>
      </c>
      <c r="D141" s="196" t="s">
        <v>150</v>
      </c>
      <c r="E141" s="196" t="s">
        <v>157</v>
      </c>
      <c r="F141" s="196" t="s">
        <v>214</v>
      </c>
      <c r="G141" s="33" t="s">
        <v>1830</v>
      </c>
      <c r="H141" s="273" t="s">
        <v>1843</v>
      </c>
      <c r="I141" s="196"/>
      <c r="J141" s="196"/>
      <c r="K141" s="196">
        <v>1</v>
      </c>
      <c r="L141" s="270">
        <v>45444</v>
      </c>
      <c r="M141" s="270">
        <v>45473</v>
      </c>
      <c r="N141" s="33" t="s">
        <v>124</v>
      </c>
      <c r="O141" s="107" t="s">
        <v>125</v>
      </c>
      <c r="P141" s="29" t="s">
        <v>126</v>
      </c>
      <c r="Q141" s="29" t="s">
        <v>204</v>
      </c>
      <c r="R141" s="29" t="s">
        <v>79</v>
      </c>
      <c r="S141" s="33">
        <f t="shared" si="2"/>
        <v>1</v>
      </c>
      <c r="T141" s="290"/>
      <c r="U141" s="290"/>
      <c r="V141" s="35"/>
      <c r="W141" s="35"/>
      <c r="X141" s="40"/>
      <c r="Y141" s="40"/>
      <c r="Z141" s="27"/>
    </row>
    <row r="142" ht="24" spans="1:26">
      <c r="A142" s="33">
        <v>1730</v>
      </c>
      <c r="B142" s="33" t="s">
        <v>117</v>
      </c>
      <c r="C142" s="33" t="s">
        <v>118</v>
      </c>
      <c r="D142" s="196" t="s">
        <v>150</v>
      </c>
      <c r="E142" s="196" t="s">
        <v>157</v>
      </c>
      <c r="F142" s="196" t="s">
        <v>214</v>
      </c>
      <c r="G142" s="33" t="s">
        <v>1830</v>
      </c>
      <c r="H142" s="273" t="s">
        <v>1843</v>
      </c>
      <c r="I142" s="196"/>
      <c r="J142" s="196"/>
      <c r="K142" s="196">
        <v>1</v>
      </c>
      <c r="L142" s="270">
        <v>45474</v>
      </c>
      <c r="M142" s="270">
        <v>45504</v>
      </c>
      <c r="N142" s="33" t="s">
        <v>124</v>
      </c>
      <c r="O142" s="107" t="s">
        <v>125</v>
      </c>
      <c r="P142" s="29" t="s">
        <v>126</v>
      </c>
      <c r="Q142" s="29" t="s">
        <v>204</v>
      </c>
      <c r="R142" s="29" t="s">
        <v>79</v>
      </c>
      <c r="S142" s="33">
        <f t="shared" si="2"/>
        <v>1</v>
      </c>
      <c r="T142" s="290"/>
      <c r="U142" s="290"/>
      <c r="V142" s="35"/>
      <c r="W142" s="35"/>
      <c r="X142" s="40"/>
      <c r="Y142" s="40"/>
      <c r="Z142" s="27"/>
    </row>
    <row r="143" ht="24" spans="1:26">
      <c r="A143" s="33">
        <v>1731</v>
      </c>
      <c r="B143" s="33" t="s">
        <v>117</v>
      </c>
      <c r="C143" s="33" t="s">
        <v>118</v>
      </c>
      <c r="D143" s="196" t="s">
        <v>150</v>
      </c>
      <c r="E143" s="196" t="s">
        <v>157</v>
      </c>
      <c r="F143" s="196" t="s">
        <v>214</v>
      </c>
      <c r="G143" s="33" t="s">
        <v>1830</v>
      </c>
      <c r="H143" s="273" t="s">
        <v>1843</v>
      </c>
      <c r="I143" s="196"/>
      <c r="J143" s="196"/>
      <c r="K143" s="196">
        <v>1</v>
      </c>
      <c r="L143" s="270">
        <v>45505</v>
      </c>
      <c r="M143" s="270">
        <v>45535</v>
      </c>
      <c r="N143" s="33" t="s">
        <v>124</v>
      </c>
      <c r="O143" s="107" t="s">
        <v>125</v>
      </c>
      <c r="P143" s="29" t="s">
        <v>126</v>
      </c>
      <c r="Q143" s="29" t="s">
        <v>204</v>
      </c>
      <c r="R143" s="29" t="s">
        <v>79</v>
      </c>
      <c r="S143" s="33">
        <f t="shared" si="2"/>
        <v>1</v>
      </c>
      <c r="T143" s="290"/>
      <c r="U143" s="290"/>
      <c r="V143" s="35"/>
      <c r="W143" s="35"/>
      <c r="X143" s="40"/>
      <c r="Y143" s="40"/>
      <c r="Z143" s="27"/>
    </row>
    <row r="144" ht="24" spans="1:26">
      <c r="A144" s="33">
        <v>1732</v>
      </c>
      <c r="B144" s="33" t="s">
        <v>117</v>
      </c>
      <c r="C144" s="33" t="s">
        <v>118</v>
      </c>
      <c r="D144" s="196" t="s">
        <v>150</v>
      </c>
      <c r="E144" s="196" t="s">
        <v>157</v>
      </c>
      <c r="F144" s="196" t="s">
        <v>214</v>
      </c>
      <c r="G144" s="33" t="s">
        <v>1830</v>
      </c>
      <c r="H144" s="273" t="s">
        <v>1843</v>
      </c>
      <c r="I144" s="196"/>
      <c r="J144" s="196"/>
      <c r="K144" s="196">
        <v>1</v>
      </c>
      <c r="L144" s="270">
        <v>45536</v>
      </c>
      <c r="M144" s="270">
        <v>45565</v>
      </c>
      <c r="N144" s="33" t="s">
        <v>124</v>
      </c>
      <c r="O144" s="107" t="s">
        <v>125</v>
      </c>
      <c r="P144" s="29" t="s">
        <v>126</v>
      </c>
      <c r="Q144" s="29" t="s">
        <v>204</v>
      </c>
      <c r="R144" s="29" t="s">
        <v>79</v>
      </c>
      <c r="S144" s="33">
        <f t="shared" si="2"/>
        <v>1</v>
      </c>
      <c r="T144" s="290"/>
      <c r="U144" s="290"/>
      <c r="V144" s="35"/>
      <c r="W144" s="35"/>
      <c r="X144" s="40"/>
      <c r="Y144" s="40"/>
      <c r="Z144" s="27"/>
    </row>
    <row r="145" ht="24" spans="1:26">
      <c r="A145" s="33">
        <v>1733</v>
      </c>
      <c r="B145" s="33" t="s">
        <v>117</v>
      </c>
      <c r="C145" s="33" t="s">
        <v>118</v>
      </c>
      <c r="D145" s="196" t="s">
        <v>150</v>
      </c>
      <c r="E145" s="196" t="s">
        <v>157</v>
      </c>
      <c r="F145" s="196" t="s">
        <v>214</v>
      </c>
      <c r="G145" s="33" t="s">
        <v>1830</v>
      </c>
      <c r="H145" s="273" t="s">
        <v>1843</v>
      </c>
      <c r="I145" s="196"/>
      <c r="J145" s="196"/>
      <c r="K145" s="196">
        <v>1</v>
      </c>
      <c r="L145" s="270">
        <v>45566</v>
      </c>
      <c r="M145" s="270">
        <v>45596</v>
      </c>
      <c r="N145" s="33" t="s">
        <v>124</v>
      </c>
      <c r="O145" s="107" t="s">
        <v>125</v>
      </c>
      <c r="P145" s="29" t="s">
        <v>126</v>
      </c>
      <c r="Q145" s="29" t="s">
        <v>204</v>
      </c>
      <c r="R145" s="29" t="s">
        <v>79</v>
      </c>
      <c r="S145" s="33">
        <f t="shared" si="2"/>
        <v>1</v>
      </c>
      <c r="T145" s="290"/>
      <c r="U145" s="290"/>
      <c r="V145" s="35"/>
      <c r="W145" s="35"/>
      <c r="X145" s="40"/>
      <c r="Y145" s="40"/>
      <c r="Z145" s="27"/>
    </row>
    <row r="146" ht="24" spans="1:26">
      <c r="A146" s="33">
        <v>1734</v>
      </c>
      <c r="B146" s="33" t="s">
        <v>117</v>
      </c>
      <c r="C146" s="33" t="s">
        <v>118</v>
      </c>
      <c r="D146" s="196" t="s">
        <v>150</v>
      </c>
      <c r="E146" s="196" t="s">
        <v>157</v>
      </c>
      <c r="F146" s="196" t="s">
        <v>214</v>
      </c>
      <c r="G146" s="33" t="s">
        <v>1830</v>
      </c>
      <c r="H146" s="273" t="s">
        <v>1843</v>
      </c>
      <c r="I146" s="196"/>
      <c r="J146" s="196"/>
      <c r="K146" s="196">
        <v>1</v>
      </c>
      <c r="L146" s="270">
        <v>45597</v>
      </c>
      <c r="M146" s="270">
        <v>45626</v>
      </c>
      <c r="N146" s="33" t="s">
        <v>124</v>
      </c>
      <c r="O146" s="107" t="s">
        <v>125</v>
      </c>
      <c r="P146" s="29" t="s">
        <v>126</v>
      </c>
      <c r="Q146" s="29" t="s">
        <v>204</v>
      </c>
      <c r="R146" s="29" t="s">
        <v>79</v>
      </c>
      <c r="S146" s="33">
        <f t="shared" si="2"/>
        <v>1</v>
      </c>
      <c r="T146" s="290"/>
      <c r="U146" s="290"/>
      <c r="V146" s="35"/>
      <c r="W146" s="35"/>
      <c r="X146" s="40"/>
      <c r="Y146" s="40"/>
      <c r="Z146" s="27"/>
    </row>
    <row r="147" ht="24" spans="1:26">
      <c r="A147" s="33">
        <v>1735</v>
      </c>
      <c r="B147" s="33" t="s">
        <v>117</v>
      </c>
      <c r="C147" s="33" t="s">
        <v>118</v>
      </c>
      <c r="D147" s="196" t="s">
        <v>150</v>
      </c>
      <c r="E147" s="196" t="s">
        <v>157</v>
      </c>
      <c r="F147" s="196" t="s">
        <v>214</v>
      </c>
      <c r="G147" s="33" t="s">
        <v>1830</v>
      </c>
      <c r="H147" s="273" t="s">
        <v>1843</v>
      </c>
      <c r="I147" s="196"/>
      <c r="J147" s="196"/>
      <c r="K147" s="196">
        <v>1</v>
      </c>
      <c r="L147" s="270">
        <v>45627</v>
      </c>
      <c r="M147" s="270">
        <v>45657</v>
      </c>
      <c r="N147" s="33" t="s">
        <v>124</v>
      </c>
      <c r="O147" s="107" t="s">
        <v>125</v>
      </c>
      <c r="P147" s="29" t="s">
        <v>126</v>
      </c>
      <c r="Q147" s="29" t="s">
        <v>204</v>
      </c>
      <c r="R147" s="29" t="s">
        <v>79</v>
      </c>
      <c r="S147" s="33">
        <f t="shared" si="2"/>
        <v>1</v>
      </c>
      <c r="T147" s="290"/>
      <c r="U147" s="290"/>
      <c r="V147" s="35"/>
      <c r="W147" s="35"/>
      <c r="X147" s="40"/>
      <c r="Y147" s="40"/>
      <c r="Z147" s="27"/>
    </row>
    <row r="148" ht="24" spans="1:26">
      <c r="A148" s="33">
        <v>1738</v>
      </c>
      <c r="B148" s="33" t="s">
        <v>117</v>
      </c>
      <c r="C148" s="33" t="s">
        <v>118</v>
      </c>
      <c r="D148" s="196" t="s">
        <v>150</v>
      </c>
      <c r="E148" s="196" t="s">
        <v>157</v>
      </c>
      <c r="F148" s="196" t="s">
        <v>219</v>
      </c>
      <c r="G148" s="33" t="s">
        <v>1830</v>
      </c>
      <c r="H148" s="273" t="s">
        <v>1844</v>
      </c>
      <c r="I148" s="196"/>
      <c r="J148" s="196"/>
      <c r="K148" s="196">
        <v>3</v>
      </c>
      <c r="L148" s="270">
        <v>45292</v>
      </c>
      <c r="M148" s="270">
        <v>45322</v>
      </c>
      <c r="N148" s="33" t="s">
        <v>124</v>
      </c>
      <c r="O148" s="107" t="s">
        <v>125</v>
      </c>
      <c r="P148" s="29" t="s">
        <v>126</v>
      </c>
      <c r="Q148" s="29" t="s">
        <v>220</v>
      </c>
      <c r="R148" s="29" t="s">
        <v>79</v>
      </c>
      <c r="S148" s="33">
        <f t="shared" si="2"/>
        <v>3</v>
      </c>
      <c r="T148" s="290"/>
      <c r="U148" s="290"/>
      <c r="V148" s="35"/>
      <c r="W148" s="35"/>
      <c r="X148" s="40"/>
      <c r="Y148" s="40"/>
      <c r="Z148" s="27"/>
    </row>
    <row r="149" ht="24" spans="1:26">
      <c r="A149" s="33">
        <v>1739</v>
      </c>
      <c r="B149" s="33" t="s">
        <v>117</v>
      </c>
      <c r="C149" s="33" t="s">
        <v>118</v>
      </c>
      <c r="D149" s="196" t="s">
        <v>150</v>
      </c>
      <c r="E149" s="196" t="s">
        <v>157</v>
      </c>
      <c r="F149" s="196" t="s">
        <v>219</v>
      </c>
      <c r="G149" s="33" t="s">
        <v>1830</v>
      </c>
      <c r="H149" s="273" t="s">
        <v>1844</v>
      </c>
      <c r="I149" s="196"/>
      <c r="J149" s="196"/>
      <c r="K149" s="196">
        <v>3</v>
      </c>
      <c r="L149" s="270">
        <v>45323</v>
      </c>
      <c r="M149" s="270">
        <v>45351</v>
      </c>
      <c r="N149" s="33" t="s">
        <v>124</v>
      </c>
      <c r="O149" s="107" t="s">
        <v>125</v>
      </c>
      <c r="P149" s="29" t="s">
        <v>126</v>
      </c>
      <c r="Q149" s="29" t="s">
        <v>220</v>
      </c>
      <c r="R149" s="29" t="s">
        <v>79</v>
      </c>
      <c r="S149" s="33">
        <f t="shared" si="2"/>
        <v>3</v>
      </c>
      <c r="T149" s="290"/>
      <c r="U149" s="290"/>
      <c r="V149" s="35"/>
      <c r="W149" s="35"/>
      <c r="X149" s="40"/>
      <c r="Y149" s="40"/>
      <c r="Z149" s="27"/>
    </row>
    <row r="150" ht="24" spans="1:28">
      <c r="A150" s="33">
        <v>1740</v>
      </c>
      <c r="B150" s="33" t="s">
        <v>117</v>
      </c>
      <c r="C150" s="33" t="s">
        <v>118</v>
      </c>
      <c r="D150" s="196" t="s">
        <v>150</v>
      </c>
      <c r="E150" s="196" t="s">
        <v>157</v>
      </c>
      <c r="F150" s="196" t="s">
        <v>219</v>
      </c>
      <c r="G150" s="33" t="s">
        <v>1830</v>
      </c>
      <c r="H150" s="273" t="s">
        <v>1844</v>
      </c>
      <c r="I150" s="196"/>
      <c r="J150" s="196"/>
      <c r="K150" s="196">
        <v>3</v>
      </c>
      <c r="L150" s="270">
        <v>45352</v>
      </c>
      <c r="M150" s="270">
        <v>45382</v>
      </c>
      <c r="N150" s="33" t="s">
        <v>124</v>
      </c>
      <c r="O150" s="107" t="s">
        <v>125</v>
      </c>
      <c r="P150" s="29" t="s">
        <v>126</v>
      </c>
      <c r="Q150" s="29" t="s">
        <v>220</v>
      </c>
      <c r="R150" s="29" t="s">
        <v>79</v>
      </c>
      <c r="S150" s="33">
        <f t="shared" si="2"/>
        <v>3</v>
      </c>
      <c r="T150" s="34"/>
      <c r="U150" s="34"/>
      <c r="V150" s="35"/>
      <c r="W150" s="35"/>
      <c r="X150" s="40"/>
      <c r="Y150" s="40"/>
      <c r="Z150" s="38"/>
      <c r="AA150" s="34"/>
      <c r="AB150" s="34"/>
    </row>
    <row r="151" ht="24" spans="1:26">
      <c r="A151" s="33">
        <v>1741</v>
      </c>
      <c r="B151" s="33" t="s">
        <v>117</v>
      </c>
      <c r="C151" s="33" t="s">
        <v>118</v>
      </c>
      <c r="D151" s="196" t="s">
        <v>150</v>
      </c>
      <c r="E151" s="196" t="s">
        <v>157</v>
      </c>
      <c r="F151" s="196" t="s">
        <v>219</v>
      </c>
      <c r="G151" s="33" t="s">
        <v>1830</v>
      </c>
      <c r="H151" s="273" t="s">
        <v>1844</v>
      </c>
      <c r="I151" s="196"/>
      <c r="J151" s="196"/>
      <c r="K151" s="196">
        <v>3</v>
      </c>
      <c r="L151" s="270">
        <v>45383</v>
      </c>
      <c r="M151" s="270">
        <v>45412</v>
      </c>
      <c r="N151" s="33" t="s">
        <v>124</v>
      </c>
      <c r="O151" s="107" t="s">
        <v>125</v>
      </c>
      <c r="P151" s="29" t="s">
        <v>126</v>
      </c>
      <c r="Q151" s="29" t="s">
        <v>220</v>
      </c>
      <c r="R151" s="29" t="s">
        <v>79</v>
      </c>
      <c r="S151" s="33">
        <f t="shared" si="2"/>
        <v>3</v>
      </c>
      <c r="T151" s="290"/>
      <c r="U151" s="290"/>
      <c r="V151" s="35"/>
      <c r="W151" s="35"/>
      <c r="X151" s="40"/>
      <c r="Y151" s="40"/>
      <c r="Z151" s="27"/>
    </row>
    <row r="152" ht="24" spans="1:26">
      <c r="A152" s="33">
        <v>1742</v>
      </c>
      <c r="B152" s="33" t="s">
        <v>117</v>
      </c>
      <c r="C152" s="33" t="s">
        <v>118</v>
      </c>
      <c r="D152" s="196" t="s">
        <v>150</v>
      </c>
      <c r="E152" s="196" t="s">
        <v>157</v>
      </c>
      <c r="F152" s="196" t="s">
        <v>219</v>
      </c>
      <c r="G152" s="33" t="s">
        <v>1830</v>
      </c>
      <c r="H152" s="273" t="s">
        <v>1844</v>
      </c>
      <c r="I152" s="196"/>
      <c r="J152" s="196"/>
      <c r="K152" s="196">
        <v>3</v>
      </c>
      <c r="L152" s="270">
        <v>45413</v>
      </c>
      <c r="M152" s="270">
        <v>45443</v>
      </c>
      <c r="N152" s="33" t="s">
        <v>124</v>
      </c>
      <c r="O152" s="107" t="s">
        <v>125</v>
      </c>
      <c r="P152" s="29" t="s">
        <v>126</v>
      </c>
      <c r="Q152" s="29" t="s">
        <v>220</v>
      </c>
      <c r="R152" s="29" t="s">
        <v>79</v>
      </c>
      <c r="S152" s="33">
        <f t="shared" si="2"/>
        <v>3</v>
      </c>
      <c r="T152" s="290"/>
      <c r="U152" s="290"/>
      <c r="V152" s="35"/>
      <c r="W152" s="35"/>
      <c r="X152" s="40"/>
      <c r="Y152" s="40"/>
      <c r="Z152" s="27"/>
    </row>
    <row r="153" ht="24" spans="1:26">
      <c r="A153" s="33">
        <v>1743</v>
      </c>
      <c r="B153" s="33" t="s">
        <v>117</v>
      </c>
      <c r="C153" s="33" t="s">
        <v>118</v>
      </c>
      <c r="D153" s="196" t="s">
        <v>150</v>
      </c>
      <c r="E153" s="196" t="s">
        <v>157</v>
      </c>
      <c r="F153" s="196" t="s">
        <v>219</v>
      </c>
      <c r="G153" s="33" t="s">
        <v>1830</v>
      </c>
      <c r="H153" s="273" t="s">
        <v>1844</v>
      </c>
      <c r="I153" s="196"/>
      <c r="J153" s="196"/>
      <c r="K153" s="196">
        <v>3</v>
      </c>
      <c r="L153" s="270">
        <v>45444</v>
      </c>
      <c r="M153" s="270">
        <v>45473</v>
      </c>
      <c r="N153" s="33" t="s">
        <v>124</v>
      </c>
      <c r="O153" s="107" t="s">
        <v>125</v>
      </c>
      <c r="P153" s="29" t="s">
        <v>126</v>
      </c>
      <c r="Q153" s="29" t="s">
        <v>220</v>
      </c>
      <c r="R153" s="29" t="s">
        <v>79</v>
      </c>
      <c r="S153" s="33">
        <f t="shared" si="2"/>
        <v>3</v>
      </c>
      <c r="T153" s="290"/>
      <c r="U153" s="290"/>
      <c r="V153" s="35"/>
      <c r="W153" s="35"/>
      <c r="X153" s="40"/>
      <c r="Y153" s="40"/>
      <c r="Z153" s="27"/>
    </row>
    <row r="154" ht="24" spans="1:26">
      <c r="A154" s="33">
        <v>1744</v>
      </c>
      <c r="B154" s="33" t="s">
        <v>117</v>
      </c>
      <c r="C154" s="33" t="s">
        <v>118</v>
      </c>
      <c r="D154" s="196" t="s">
        <v>150</v>
      </c>
      <c r="E154" s="196" t="s">
        <v>157</v>
      </c>
      <c r="F154" s="196" t="s">
        <v>219</v>
      </c>
      <c r="G154" s="33" t="s">
        <v>1830</v>
      </c>
      <c r="H154" s="273" t="s">
        <v>1844</v>
      </c>
      <c r="I154" s="196"/>
      <c r="J154" s="196"/>
      <c r="K154" s="196">
        <v>3</v>
      </c>
      <c r="L154" s="270">
        <v>45474</v>
      </c>
      <c r="M154" s="270">
        <v>45504</v>
      </c>
      <c r="N154" s="33" t="s">
        <v>124</v>
      </c>
      <c r="O154" s="107" t="s">
        <v>125</v>
      </c>
      <c r="P154" s="29" t="s">
        <v>126</v>
      </c>
      <c r="Q154" s="29" t="s">
        <v>220</v>
      </c>
      <c r="R154" s="29" t="s">
        <v>79</v>
      </c>
      <c r="S154" s="33">
        <f t="shared" si="2"/>
        <v>3</v>
      </c>
      <c r="T154" s="290"/>
      <c r="U154" s="290"/>
      <c r="V154" s="35"/>
      <c r="W154" s="35"/>
      <c r="X154" s="40"/>
      <c r="Y154" s="40"/>
      <c r="Z154" s="27"/>
    </row>
    <row r="155" ht="24" spans="1:26">
      <c r="A155" s="33">
        <v>1745</v>
      </c>
      <c r="B155" s="33" t="s">
        <v>117</v>
      </c>
      <c r="C155" s="33" t="s">
        <v>118</v>
      </c>
      <c r="D155" s="196" t="s">
        <v>150</v>
      </c>
      <c r="E155" s="196" t="s">
        <v>157</v>
      </c>
      <c r="F155" s="196" t="s">
        <v>219</v>
      </c>
      <c r="G155" s="33" t="s">
        <v>1830</v>
      </c>
      <c r="H155" s="273" t="s">
        <v>1844</v>
      </c>
      <c r="I155" s="196"/>
      <c r="J155" s="196"/>
      <c r="K155" s="196">
        <v>3</v>
      </c>
      <c r="L155" s="270">
        <v>45505</v>
      </c>
      <c r="M155" s="270">
        <v>45535</v>
      </c>
      <c r="N155" s="33" t="s">
        <v>124</v>
      </c>
      <c r="O155" s="107" t="s">
        <v>125</v>
      </c>
      <c r="P155" s="29" t="s">
        <v>126</v>
      </c>
      <c r="Q155" s="29" t="s">
        <v>220</v>
      </c>
      <c r="R155" s="29" t="s">
        <v>79</v>
      </c>
      <c r="S155" s="33">
        <f t="shared" si="2"/>
        <v>3</v>
      </c>
      <c r="T155" s="290"/>
      <c r="U155" s="290"/>
      <c r="V155" s="35"/>
      <c r="W155" s="35"/>
      <c r="X155" s="40"/>
      <c r="Y155" s="40"/>
      <c r="Z155" s="27"/>
    </row>
    <row r="156" ht="24" spans="1:26">
      <c r="A156" s="33">
        <v>1746</v>
      </c>
      <c r="B156" s="33" t="s">
        <v>117</v>
      </c>
      <c r="C156" s="33" t="s">
        <v>118</v>
      </c>
      <c r="D156" s="196" t="s">
        <v>150</v>
      </c>
      <c r="E156" s="196" t="s">
        <v>157</v>
      </c>
      <c r="F156" s="196" t="s">
        <v>219</v>
      </c>
      <c r="G156" s="33" t="s">
        <v>1830</v>
      </c>
      <c r="H156" s="273" t="s">
        <v>1844</v>
      </c>
      <c r="I156" s="196"/>
      <c r="J156" s="196"/>
      <c r="K156" s="196">
        <v>3</v>
      </c>
      <c r="L156" s="270">
        <v>45536</v>
      </c>
      <c r="M156" s="270">
        <v>45565</v>
      </c>
      <c r="N156" s="33" t="s">
        <v>124</v>
      </c>
      <c r="O156" s="107" t="s">
        <v>125</v>
      </c>
      <c r="P156" s="29" t="s">
        <v>126</v>
      </c>
      <c r="Q156" s="29" t="s">
        <v>220</v>
      </c>
      <c r="R156" s="29" t="s">
        <v>79</v>
      </c>
      <c r="S156" s="33">
        <f t="shared" si="2"/>
        <v>3</v>
      </c>
      <c r="T156" s="290"/>
      <c r="U156" s="290"/>
      <c r="V156" s="35"/>
      <c r="W156" s="35"/>
      <c r="X156" s="40"/>
      <c r="Y156" s="40"/>
      <c r="Z156" s="27"/>
    </row>
    <row r="157" ht="24" spans="1:26">
      <c r="A157" s="33">
        <v>1747</v>
      </c>
      <c r="B157" s="33" t="s">
        <v>117</v>
      </c>
      <c r="C157" s="33" t="s">
        <v>118</v>
      </c>
      <c r="D157" s="196" t="s">
        <v>150</v>
      </c>
      <c r="E157" s="196" t="s">
        <v>157</v>
      </c>
      <c r="F157" s="196" t="s">
        <v>219</v>
      </c>
      <c r="G157" s="33" t="s">
        <v>1830</v>
      </c>
      <c r="H157" s="273" t="s">
        <v>1844</v>
      </c>
      <c r="I157" s="196"/>
      <c r="J157" s="196"/>
      <c r="K157" s="196">
        <v>3</v>
      </c>
      <c r="L157" s="270">
        <v>45566</v>
      </c>
      <c r="M157" s="270">
        <v>45596</v>
      </c>
      <c r="N157" s="33" t="s">
        <v>124</v>
      </c>
      <c r="O157" s="107" t="s">
        <v>125</v>
      </c>
      <c r="P157" s="29" t="s">
        <v>126</v>
      </c>
      <c r="Q157" s="29" t="s">
        <v>220</v>
      </c>
      <c r="R157" s="29" t="s">
        <v>79</v>
      </c>
      <c r="S157" s="33">
        <f t="shared" si="2"/>
        <v>3</v>
      </c>
      <c r="T157" s="290"/>
      <c r="U157" s="290"/>
      <c r="V157" s="35"/>
      <c r="W157" s="35"/>
      <c r="X157" s="40"/>
      <c r="Y157" s="40"/>
      <c r="Z157" s="27"/>
    </row>
    <row r="158" ht="24" spans="1:26">
      <c r="A158" s="33">
        <v>1748</v>
      </c>
      <c r="B158" s="33" t="s">
        <v>117</v>
      </c>
      <c r="C158" s="33" t="s">
        <v>118</v>
      </c>
      <c r="D158" s="196" t="s">
        <v>150</v>
      </c>
      <c r="E158" s="196" t="s">
        <v>157</v>
      </c>
      <c r="F158" s="196" t="s">
        <v>219</v>
      </c>
      <c r="G158" s="33" t="s">
        <v>1830</v>
      </c>
      <c r="H158" s="273" t="s">
        <v>1844</v>
      </c>
      <c r="I158" s="196"/>
      <c r="J158" s="196"/>
      <c r="K158" s="196">
        <v>3</v>
      </c>
      <c r="L158" s="270">
        <v>45597</v>
      </c>
      <c r="M158" s="270">
        <v>45626</v>
      </c>
      <c r="N158" s="33" t="s">
        <v>124</v>
      </c>
      <c r="O158" s="107" t="s">
        <v>125</v>
      </c>
      <c r="P158" s="29" t="s">
        <v>126</v>
      </c>
      <c r="Q158" s="29" t="s">
        <v>220</v>
      </c>
      <c r="R158" s="29" t="s">
        <v>79</v>
      </c>
      <c r="S158" s="33">
        <f t="shared" si="2"/>
        <v>3</v>
      </c>
      <c r="T158" s="290"/>
      <c r="U158" s="290"/>
      <c r="V158" s="35"/>
      <c r="W158" s="35"/>
      <c r="X158" s="40"/>
      <c r="Y158" s="40"/>
      <c r="Z158" s="27"/>
    </row>
    <row r="159" ht="24" spans="1:26">
      <c r="A159" s="33">
        <v>1749</v>
      </c>
      <c r="B159" s="33" t="s">
        <v>117</v>
      </c>
      <c r="C159" s="33" t="s">
        <v>118</v>
      </c>
      <c r="D159" s="196" t="s">
        <v>150</v>
      </c>
      <c r="E159" s="196" t="s">
        <v>157</v>
      </c>
      <c r="F159" s="196" t="s">
        <v>219</v>
      </c>
      <c r="G159" s="33" t="s">
        <v>1830</v>
      </c>
      <c r="H159" s="273" t="s">
        <v>1844</v>
      </c>
      <c r="I159" s="196"/>
      <c r="J159" s="196"/>
      <c r="K159" s="196">
        <v>3</v>
      </c>
      <c r="L159" s="270">
        <v>45627</v>
      </c>
      <c r="M159" s="270">
        <v>45657</v>
      </c>
      <c r="N159" s="33" t="s">
        <v>124</v>
      </c>
      <c r="O159" s="107" t="s">
        <v>125</v>
      </c>
      <c r="P159" s="29" t="s">
        <v>126</v>
      </c>
      <c r="Q159" s="29" t="s">
        <v>220</v>
      </c>
      <c r="R159" s="29" t="s">
        <v>79</v>
      </c>
      <c r="S159" s="33">
        <f t="shared" si="2"/>
        <v>3</v>
      </c>
      <c r="T159" s="290"/>
      <c r="U159" s="290"/>
      <c r="V159" s="35"/>
      <c r="W159" s="35"/>
      <c r="X159" s="40"/>
      <c r="Y159" s="40"/>
      <c r="Z159" s="27"/>
    </row>
    <row r="160" ht="24" spans="1:28">
      <c r="A160" s="33">
        <v>1752</v>
      </c>
      <c r="B160" s="33" t="s">
        <v>117</v>
      </c>
      <c r="C160" s="33" t="s">
        <v>118</v>
      </c>
      <c r="D160" s="196" t="s">
        <v>150</v>
      </c>
      <c r="E160" s="196" t="s">
        <v>157</v>
      </c>
      <c r="F160" s="196" t="s">
        <v>225</v>
      </c>
      <c r="G160" s="33" t="s">
        <v>1830</v>
      </c>
      <c r="H160" s="273" t="s">
        <v>1845</v>
      </c>
      <c r="I160" s="196"/>
      <c r="J160" s="196"/>
      <c r="K160" s="196">
        <v>1</v>
      </c>
      <c r="L160" s="270">
        <v>45352</v>
      </c>
      <c r="M160" s="270">
        <v>45382</v>
      </c>
      <c r="N160" s="33" t="s">
        <v>124</v>
      </c>
      <c r="O160" s="107" t="s">
        <v>125</v>
      </c>
      <c r="P160" s="29" t="s">
        <v>126</v>
      </c>
      <c r="Q160" s="29" t="s">
        <v>220</v>
      </c>
      <c r="R160" s="29" t="s">
        <v>79</v>
      </c>
      <c r="S160" s="33">
        <f t="shared" si="2"/>
        <v>1</v>
      </c>
      <c r="T160" s="34"/>
      <c r="U160" s="34"/>
      <c r="V160" s="35"/>
      <c r="W160" s="35"/>
      <c r="X160" s="40"/>
      <c r="Y160" s="40"/>
      <c r="Z160" s="38"/>
      <c r="AA160" s="34"/>
      <c r="AB160" s="34"/>
    </row>
    <row r="161" ht="24" spans="1:26">
      <c r="A161" s="33">
        <v>1753</v>
      </c>
      <c r="B161" s="33" t="s">
        <v>117</v>
      </c>
      <c r="C161" s="33" t="s">
        <v>118</v>
      </c>
      <c r="D161" s="196" t="s">
        <v>150</v>
      </c>
      <c r="E161" s="196" t="s">
        <v>157</v>
      </c>
      <c r="F161" s="196" t="s">
        <v>225</v>
      </c>
      <c r="G161" s="33" t="s">
        <v>1830</v>
      </c>
      <c r="H161" s="273" t="s">
        <v>1845</v>
      </c>
      <c r="I161" s="196"/>
      <c r="J161" s="196"/>
      <c r="K161" s="196">
        <v>1</v>
      </c>
      <c r="L161" s="270">
        <v>45444</v>
      </c>
      <c r="M161" s="270">
        <v>45473</v>
      </c>
      <c r="N161" s="33" t="s">
        <v>124</v>
      </c>
      <c r="O161" s="107" t="s">
        <v>125</v>
      </c>
      <c r="P161" s="29" t="s">
        <v>126</v>
      </c>
      <c r="Q161" s="29" t="s">
        <v>220</v>
      </c>
      <c r="R161" s="29" t="s">
        <v>79</v>
      </c>
      <c r="S161" s="33">
        <f t="shared" si="2"/>
        <v>1</v>
      </c>
      <c r="T161" s="290"/>
      <c r="U161" s="290"/>
      <c r="V161" s="35"/>
      <c r="W161" s="35"/>
      <c r="X161" s="40"/>
      <c r="Y161" s="40"/>
      <c r="Z161" s="27"/>
    </row>
    <row r="162" ht="24" spans="1:28">
      <c r="A162" s="33">
        <v>1754</v>
      </c>
      <c r="B162" s="33" t="s">
        <v>117</v>
      </c>
      <c r="C162" s="33" t="s">
        <v>118</v>
      </c>
      <c r="D162" s="196" t="s">
        <v>150</v>
      </c>
      <c r="E162" s="196" t="s">
        <v>157</v>
      </c>
      <c r="F162" s="196" t="s">
        <v>225</v>
      </c>
      <c r="G162" s="33" t="s">
        <v>1830</v>
      </c>
      <c r="H162" s="273" t="s">
        <v>1845</v>
      </c>
      <c r="I162" s="196"/>
      <c r="J162" s="196"/>
      <c r="K162" s="196">
        <v>1</v>
      </c>
      <c r="L162" s="270">
        <v>45536</v>
      </c>
      <c r="M162" s="270">
        <v>45565</v>
      </c>
      <c r="N162" s="33" t="s">
        <v>124</v>
      </c>
      <c r="O162" s="107" t="s">
        <v>125</v>
      </c>
      <c r="P162" s="29" t="s">
        <v>126</v>
      </c>
      <c r="Q162" s="29" t="s">
        <v>220</v>
      </c>
      <c r="R162" s="29" t="s">
        <v>79</v>
      </c>
      <c r="S162" s="33">
        <f t="shared" si="2"/>
        <v>1</v>
      </c>
      <c r="T162" s="34"/>
      <c r="U162" s="34"/>
      <c r="V162" s="35"/>
      <c r="W162" s="35"/>
      <c r="X162" s="40"/>
      <c r="Y162" s="40"/>
      <c r="Z162" s="38"/>
      <c r="AA162" s="34"/>
      <c r="AB162" s="34"/>
    </row>
    <row r="163" ht="24" spans="1:26">
      <c r="A163" s="33">
        <v>1755</v>
      </c>
      <c r="B163" s="33" t="s">
        <v>117</v>
      </c>
      <c r="C163" s="33" t="s">
        <v>118</v>
      </c>
      <c r="D163" s="196" t="s">
        <v>150</v>
      </c>
      <c r="E163" s="196" t="s">
        <v>157</v>
      </c>
      <c r="F163" s="196" t="s">
        <v>225</v>
      </c>
      <c r="G163" s="33" t="s">
        <v>1830</v>
      </c>
      <c r="H163" s="273" t="s">
        <v>1845</v>
      </c>
      <c r="I163" s="196"/>
      <c r="J163" s="196"/>
      <c r="K163" s="196">
        <v>1</v>
      </c>
      <c r="L163" s="270">
        <v>45627</v>
      </c>
      <c r="M163" s="270">
        <v>45656</v>
      </c>
      <c r="N163" s="33" t="s">
        <v>124</v>
      </c>
      <c r="O163" s="107" t="s">
        <v>125</v>
      </c>
      <c r="P163" s="29" t="s">
        <v>126</v>
      </c>
      <c r="Q163" s="29" t="s">
        <v>220</v>
      </c>
      <c r="R163" s="29" t="s">
        <v>79</v>
      </c>
      <c r="S163" s="33">
        <f t="shared" si="2"/>
        <v>1</v>
      </c>
      <c r="T163" s="290"/>
      <c r="U163" s="290"/>
      <c r="V163" s="35"/>
      <c r="W163" s="35"/>
      <c r="X163" s="40"/>
      <c r="Y163" s="40"/>
      <c r="Z163" s="27"/>
    </row>
    <row r="164" ht="24" spans="1:26">
      <c r="A164" s="33">
        <v>1758</v>
      </c>
      <c r="B164" s="33" t="s">
        <v>117</v>
      </c>
      <c r="C164" s="33" t="s">
        <v>118</v>
      </c>
      <c r="D164" s="196" t="s">
        <v>150</v>
      </c>
      <c r="E164" s="196" t="s">
        <v>157</v>
      </c>
      <c r="F164" s="196" t="s">
        <v>230</v>
      </c>
      <c r="G164" s="33" t="s">
        <v>1830</v>
      </c>
      <c r="H164" s="273" t="s">
        <v>1846</v>
      </c>
      <c r="I164" s="196"/>
      <c r="J164" s="196"/>
      <c r="K164" s="196">
        <v>2</v>
      </c>
      <c r="L164" s="270">
        <v>45292</v>
      </c>
      <c r="M164" s="270">
        <v>45322</v>
      </c>
      <c r="N164" s="33" t="s">
        <v>124</v>
      </c>
      <c r="O164" s="107" t="s">
        <v>125</v>
      </c>
      <c r="P164" s="29" t="s">
        <v>126</v>
      </c>
      <c r="Q164" s="29" t="s">
        <v>220</v>
      </c>
      <c r="R164" s="29" t="s">
        <v>79</v>
      </c>
      <c r="S164" s="33">
        <f t="shared" ref="S164:S215" si="3">SUM(I164:K164)</f>
        <v>2</v>
      </c>
      <c r="T164" s="290"/>
      <c r="U164" s="290"/>
      <c r="V164" s="35"/>
      <c r="W164" s="35"/>
      <c r="X164" s="40"/>
      <c r="Y164" s="40"/>
      <c r="Z164" s="27"/>
    </row>
    <row r="165" ht="24" spans="1:26">
      <c r="A165" s="33">
        <v>1759</v>
      </c>
      <c r="B165" s="33" t="s">
        <v>117</v>
      </c>
      <c r="C165" s="33" t="s">
        <v>118</v>
      </c>
      <c r="D165" s="196" t="s">
        <v>150</v>
      </c>
      <c r="E165" s="196" t="s">
        <v>157</v>
      </c>
      <c r="F165" s="196" t="s">
        <v>230</v>
      </c>
      <c r="G165" s="33" t="s">
        <v>1830</v>
      </c>
      <c r="H165" s="273" t="s">
        <v>1846</v>
      </c>
      <c r="I165" s="196"/>
      <c r="J165" s="196"/>
      <c r="K165" s="196">
        <v>2</v>
      </c>
      <c r="L165" s="270">
        <v>45323</v>
      </c>
      <c r="M165" s="270">
        <v>45351</v>
      </c>
      <c r="N165" s="33" t="s">
        <v>124</v>
      </c>
      <c r="O165" s="107" t="s">
        <v>125</v>
      </c>
      <c r="P165" s="29" t="s">
        <v>126</v>
      </c>
      <c r="Q165" s="29" t="s">
        <v>220</v>
      </c>
      <c r="R165" s="29" t="s">
        <v>79</v>
      </c>
      <c r="S165" s="33">
        <f t="shared" si="3"/>
        <v>2</v>
      </c>
      <c r="T165" s="290"/>
      <c r="U165" s="290"/>
      <c r="V165" s="35"/>
      <c r="W165" s="35"/>
      <c r="X165" s="40"/>
      <c r="Y165" s="40"/>
      <c r="Z165" s="27"/>
    </row>
    <row r="166" ht="24" spans="1:28">
      <c r="A166" s="33">
        <v>1760</v>
      </c>
      <c r="B166" s="33" t="s">
        <v>117</v>
      </c>
      <c r="C166" s="33" t="s">
        <v>118</v>
      </c>
      <c r="D166" s="196" t="s">
        <v>150</v>
      </c>
      <c r="E166" s="196" t="s">
        <v>157</v>
      </c>
      <c r="F166" s="196" t="s">
        <v>230</v>
      </c>
      <c r="G166" s="33" t="s">
        <v>1830</v>
      </c>
      <c r="H166" s="273" t="s">
        <v>1846</v>
      </c>
      <c r="I166" s="196"/>
      <c r="J166" s="196"/>
      <c r="K166" s="196">
        <v>2</v>
      </c>
      <c r="L166" s="270">
        <v>45352</v>
      </c>
      <c r="M166" s="270">
        <v>45382</v>
      </c>
      <c r="N166" s="33" t="s">
        <v>124</v>
      </c>
      <c r="O166" s="107" t="s">
        <v>125</v>
      </c>
      <c r="P166" s="29" t="s">
        <v>126</v>
      </c>
      <c r="Q166" s="29" t="s">
        <v>220</v>
      </c>
      <c r="R166" s="29" t="s">
        <v>79</v>
      </c>
      <c r="S166" s="33">
        <f t="shared" si="3"/>
        <v>2</v>
      </c>
      <c r="T166" s="34"/>
      <c r="U166" s="34"/>
      <c r="V166" s="35"/>
      <c r="W166" s="35"/>
      <c r="X166" s="40"/>
      <c r="Y166" s="40"/>
      <c r="Z166" s="38"/>
      <c r="AA166" s="34"/>
      <c r="AB166" s="34"/>
    </row>
    <row r="167" ht="24" spans="1:26">
      <c r="A167" s="33">
        <v>1761</v>
      </c>
      <c r="B167" s="33" t="s">
        <v>117</v>
      </c>
      <c r="C167" s="33" t="s">
        <v>118</v>
      </c>
      <c r="D167" s="196" t="s">
        <v>150</v>
      </c>
      <c r="E167" s="196" t="s">
        <v>157</v>
      </c>
      <c r="F167" s="196" t="s">
        <v>230</v>
      </c>
      <c r="G167" s="33" t="s">
        <v>1830</v>
      </c>
      <c r="H167" s="273" t="s">
        <v>1846</v>
      </c>
      <c r="I167" s="196"/>
      <c r="J167" s="196"/>
      <c r="K167" s="196">
        <v>2</v>
      </c>
      <c r="L167" s="270">
        <v>45383</v>
      </c>
      <c r="M167" s="270">
        <v>45412</v>
      </c>
      <c r="N167" s="33" t="s">
        <v>124</v>
      </c>
      <c r="O167" s="107" t="s">
        <v>125</v>
      </c>
      <c r="P167" s="29" t="s">
        <v>126</v>
      </c>
      <c r="Q167" s="29" t="s">
        <v>220</v>
      </c>
      <c r="R167" s="29" t="s">
        <v>79</v>
      </c>
      <c r="S167" s="33">
        <f t="shared" si="3"/>
        <v>2</v>
      </c>
      <c r="T167" s="290"/>
      <c r="U167" s="290"/>
      <c r="V167" s="35"/>
      <c r="W167" s="35"/>
      <c r="X167" s="40"/>
      <c r="Y167" s="40"/>
      <c r="Z167" s="27"/>
    </row>
    <row r="168" ht="24" spans="1:26">
      <c r="A168" s="33">
        <v>1762</v>
      </c>
      <c r="B168" s="33" t="s">
        <v>117</v>
      </c>
      <c r="C168" s="33" t="s">
        <v>118</v>
      </c>
      <c r="D168" s="196" t="s">
        <v>150</v>
      </c>
      <c r="E168" s="196" t="s">
        <v>157</v>
      </c>
      <c r="F168" s="196" t="s">
        <v>230</v>
      </c>
      <c r="G168" s="33" t="s">
        <v>1830</v>
      </c>
      <c r="H168" s="273" t="s">
        <v>1846</v>
      </c>
      <c r="I168" s="196"/>
      <c r="J168" s="196"/>
      <c r="K168" s="196">
        <v>2</v>
      </c>
      <c r="L168" s="270">
        <v>45413</v>
      </c>
      <c r="M168" s="270">
        <v>45443</v>
      </c>
      <c r="N168" s="33" t="s">
        <v>124</v>
      </c>
      <c r="O168" s="107" t="s">
        <v>125</v>
      </c>
      <c r="P168" s="29" t="s">
        <v>126</v>
      </c>
      <c r="Q168" s="29" t="s">
        <v>220</v>
      </c>
      <c r="R168" s="29" t="s">
        <v>79</v>
      </c>
      <c r="S168" s="33">
        <f t="shared" si="3"/>
        <v>2</v>
      </c>
      <c r="T168" s="290"/>
      <c r="U168" s="290"/>
      <c r="V168" s="35"/>
      <c r="W168" s="35"/>
      <c r="X168" s="40"/>
      <c r="Y168" s="40"/>
      <c r="Z168" s="27"/>
    </row>
    <row r="169" ht="24" spans="1:26">
      <c r="A169" s="33">
        <v>1763</v>
      </c>
      <c r="B169" s="33" t="s">
        <v>117</v>
      </c>
      <c r="C169" s="33" t="s">
        <v>118</v>
      </c>
      <c r="D169" s="196" t="s">
        <v>150</v>
      </c>
      <c r="E169" s="196" t="s">
        <v>157</v>
      </c>
      <c r="F169" s="196" t="s">
        <v>230</v>
      </c>
      <c r="G169" s="33" t="s">
        <v>1830</v>
      </c>
      <c r="H169" s="273" t="s">
        <v>1846</v>
      </c>
      <c r="I169" s="196"/>
      <c r="J169" s="196"/>
      <c r="K169" s="196">
        <v>2</v>
      </c>
      <c r="L169" s="270">
        <v>45444</v>
      </c>
      <c r="M169" s="270">
        <v>45473</v>
      </c>
      <c r="N169" s="33" t="s">
        <v>124</v>
      </c>
      <c r="O169" s="107" t="s">
        <v>125</v>
      </c>
      <c r="P169" s="29" t="s">
        <v>126</v>
      </c>
      <c r="Q169" s="29" t="s">
        <v>220</v>
      </c>
      <c r="R169" s="29" t="s">
        <v>79</v>
      </c>
      <c r="S169" s="33">
        <f t="shared" si="3"/>
        <v>2</v>
      </c>
      <c r="T169" s="290"/>
      <c r="U169" s="290"/>
      <c r="V169" s="35"/>
      <c r="W169" s="35"/>
      <c r="X169" s="40"/>
      <c r="Y169" s="40"/>
      <c r="Z169" s="27"/>
    </row>
    <row r="170" ht="24" spans="1:26">
      <c r="A170" s="33">
        <v>1764</v>
      </c>
      <c r="B170" s="33" t="s">
        <v>117</v>
      </c>
      <c r="C170" s="33" t="s">
        <v>118</v>
      </c>
      <c r="D170" s="196" t="s">
        <v>150</v>
      </c>
      <c r="E170" s="196" t="s">
        <v>157</v>
      </c>
      <c r="F170" s="196" t="s">
        <v>230</v>
      </c>
      <c r="G170" s="33" t="s">
        <v>1830</v>
      </c>
      <c r="H170" s="273" t="s">
        <v>1846</v>
      </c>
      <c r="I170" s="196"/>
      <c r="J170" s="196"/>
      <c r="K170" s="196">
        <v>2</v>
      </c>
      <c r="L170" s="270">
        <v>45474</v>
      </c>
      <c r="M170" s="270">
        <v>45504</v>
      </c>
      <c r="N170" s="33" t="s">
        <v>124</v>
      </c>
      <c r="O170" s="107" t="s">
        <v>125</v>
      </c>
      <c r="P170" s="29" t="s">
        <v>126</v>
      </c>
      <c r="Q170" s="29" t="s">
        <v>220</v>
      </c>
      <c r="R170" s="29" t="s">
        <v>79</v>
      </c>
      <c r="S170" s="33">
        <f t="shared" si="3"/>
        <v>2</v>
      </c>
      <c r="T170" s="290"/>
      <c r="U170" s="290"/>
      <c r="V170" s="35"/>
      <c r="W170" s="35"/>
      <c r="X170" s="40"/>
      <c r="Y170" s="40"/>
      <c r="Z170" s="27"/>
    </row>
    <row r="171" ht="24" spans="1:26">
      <c r="A171" s="33">
        <v>1765</v>
      </c>
      <c r="B171" s="33" t="s">
        <v>117</v>
      </c>
      <c r="C171" s="33" t="s">
        <v>118</v>
      </c>
      <c r="D171" s="196" t="s">
        <v>150</v>
      </c>
      <c r="E171" s="196" t="s">
        <v>157</v>
      </c>
      <c r="F171" s="196" t="s">
        <v>230</v>
      </c>
      <c r="G171" s="33" t="s">
        <v>1830</v>
      </c>
      <c r="H171" s="273" t="s">
        <v>1846</v>
      </c>
      <c r="I171" s="196"/>
      <c r="J171" s="196"/>
      <c r="K171" s="196">
        <v>2</v>
      </c>
      <c r="L171" s="270">
        <v>45505</v>
      </c>
      <c r="M171" s="270">
        <v>45535</v>
      </c>
      <c r="N171" s="33" t="s">
        <v>124</v>
      </c>
      <c r="O171" s="107" t="s">
        <v>125</v>
      </c>
      <c r="P171" s="29" t="s">
        <v>126</v>
      </c>
      <c r="Q171" s="29" t="s">
        <v>220</v>
      </c>
      <c r="R171" s="29" t="s">
        <v>79</v>
      </c>
      <c r="S171" s="33">
        <f t="shared" si="3"/>
        <v>2</v>
      </c>
      <c r="T171" s="290"/>
      <c r="U171" s="290"/>
      <c r="V171" s="35"/>
      <c r="W171" s="35"/>
      <c r="X171" s="40"/>
      <c r="Y171" s="40"/>
      <c r="Z171" s="27"/>
    </row>
    <row r="172" ht="24" spans="1:28">
      <c r="A172" s="33">
        <v>1766</v>
      </c>
      <c r="B172" s="33" t="s">
        <v>117</v>
      </c>
      <c r="C172" s="33" t="s">
        <v>118</v>
      </c>
      <c r="D172" s="196" t="s">
        <v>150</v>
      </c>
      <c r="E172" s="196" t="s">
        <v>157</v>
      </c>
      <c r="F172" s="196" t="s">
        <v>230</v>
      </c>
      <c r="G172" s="33" t="s">
        <v>1830</v>
      </c>
      <c r="H172" s="273" t="s">
        <v>1846</v>
      </c>
      <c r="I172" s="196"/>
      <c r="J172" s="196"/>
      <c r="K172" s="196">
        <v>2</v>
      </c>
      <c r="L172" s="270">
        <v>45536</v>
      </c>
      <c r="M172" s="270">
        <v>45565</v>
      </c>
      <c r="N172" s="33" t="s">
        <v>124</v>
      </c>
      <c r="O172" s="107" t="s">
        <v>125</v>
      </c>
      <c r="P172" s="29" t="s">
        <v>126</v>
      </c>
      <c r="Q172" s="29" t="s">
        <v>220</v>
      </c>
      <c r="R172" s="29" t="s">
        <v>79</v>
      </c>
      <c r="S172" s="33">
        <f t="shared" si="3"/>
        <v>2</v>
      </c>
      <c r="T172" s="34"/>
      <c r="U172" s="34"/>
      <c r="V172" s="35"/>
      <c r="W172" s="35"/>
      <c r="X172" s="40"/>
      <c r="Y172" s="40"/>
      <c r="Z172" s="38"/>
      <c r="AA172" s="34"/>
      <c r="AB172" s="34"/>
    </row>
    <row r="173" ht="24" spans="1:26">
      <c r="A173" s="33">
        <v>1767</v>
      </c>
      <c r="B173" s="33" t="s">
        <v>117</v>
      </c>
      <c r="C173" s="33" t="s">
        <v>118</v>
      </c>
      <c r="D173" s="196" t="s">
        <v>150</v>
      </c>
      <c r="E173" s="196" t="s">
        <v>157</v>
      </c>
      <c r="F173" s="196" t="s">
        <v>230</v>
      </c>
      <c r="G173" s="33" t="s">
        <v>1830</v>
      </c>
      <c r="H173" s="273" t="s">
        <v>1846</v>
      </c>
      <c r="I173" s="196"/>
      <c r="J173" s="196"/>
      <c r="K173" s="196">
        <v>2</v>
      </c>
      <c r="L173" s="270">
        <v>45566</v>
      </c>
      <c r="M173" s="270">
        <v>45596</v>
      </c>
      <c r="N173" s="33" t="s">
        <v>124</v>
      </c>
      <c r="O173" s="107" t="s">
        <v>125</v>
      </c>
      <c r="P173" s="29" t="s">
        <v>126</v>
      </c>
      <c r="Q173" s="29" t="s">
        <v>220</v>
      </c>
      <c r="R173" s="29" t="s">
        <v>79</v>
      </c>
      <c r="S173" s="33">
        <f t="shared" si="3"/>
        <v>2</v>
      </c>
      <c r="T173" s="290"/>
      <c r="U173" s="290"/>
      <c r="V173" s="35"/>
      <c r="W173" s="35"/>
      <c r="X173" s="40"/>
      <c r="Y173" s="40"/>
      <c r="Z173" s="27"/>
    </row>
    <row r="174" ht="24" spans="1:26">
      <c r="A174" s="33">
        <v>1768</v>
      </c>
      <c r="B174" s="33" t="s">
        <v>117</v>
      </c>
      <c r="C174" s="33" t="s">
        <v>118</v>
      </c>
      <c r="D174" s="196" t="s">
        <v>150</v>
      </c>
      <c r="E174" s="196" t="s">
        <v>157</v>
      </c>
      <c r="F174" s="196" t="s">
        <v>230</v>
      </c>
      <c r="G174" s="33" t="s">
        <v>1830</v>
      </c>
      <c r="H174" s="273" t="s">
        <v>1846</v>
      </c>
      <c r="I174" s="196"/>
      <c r="J174" s="196"/>
      <c r="K174" s="196">
        <v>2</v>
      </c>
      <c r="L174" s="270">
        <v>45597</v>
      </c>
      <c r="M174" s="270">
        <v>45626</v>
      </c>
      <c r="N174" s="33" t="s">
        <v>124</v>
      </c>
      <c r="O174" s="107" t="s">
        <v>125</v>
      </c>
      <c r="P174" s="29" t="s">
        <v>126</v>
      </c>
      <c r="Q174" s="29" t="s">
        <v>220</v>
      </c>
      <c r="R174" s="29" t="s">
        <v>79</v>
      </c>
      <c r="S174" s="33">
        <f t="shared" si="3"/>
        <v>2</v>
      </c>
      <c r="T174" s="290"/>
      <c r="U174" s="290"/>
      <c r="V174" s="35"/>
      <c r="W174" s="35"/>
      <c r="X174" s="40"/>
      <c r="Y174" s="40"/>
      <c r="Z174" s="27"/>
    </row>
    <row r="175" ht="24" spans="1:26">
      <c r="A175" s="33">
        <v>1769</v>
      </c>
      <c r="B175" s="33" t="s">
        <v>117</v>
      </c>
      <c r="C175" s="33" t="s">
        <v>118</v>
      </c>
      <c r="D175" s="196" t="s">
        <v>150</v>
      </c>
      <c r="E175" s="196" t="s">
        <v>157</v>
      </c>
      <c r="F175" s="196" t="s">
        <v>230</v>
      </c>
      <c r="G175" s="33" t="s">
        <v>1830</v>
      </c>
      <c r="H175" s="273" t="s">
        <v>1846</v>
      </c>
      <c r="I175" s="196"/>
      <c r="J175" s="196"/>
      <c r="K175" s="196">
        <v>2</v>
      </c>
      <c r="L175" s="270">
        <v>45627</v>
      </c>
      <c r="M175" s="270">
        <v>45657</v>
      </c>
      <c r="N175" s="33" t="s">
        <v>124</v>
      </c>
      <c r="O175" s="107" t="s">
        <v>125</v>
      </c>
      <c r="P175" s="29" t="s">
        <v>126</v>
      </c>
      <c r="Q175" s="29" t="s">
        <v>220</v>
      </c>
      <c r="R175" s="29" t="s">
        <v>79</v>
      </c>
      <c r="S175" s="33">
        <f t="shared" si="3"/>
        <v>2</v>
      </c>
      <c r="T175" s="290"/>
      <c r="U175" s="290"/>
      <c r="V175" s="35"/>
      <c r="W175" s="35"/>
      <c r="X175" s="40"/>
      <c r="Y175" s="40"/>
      <c r="Z175" s="27"/>
    </row>
    <row r="176" ht="24" spans="1:26">
      <c r="A176" s="33">
        <v>1772</v>
      </c>
      <c r="B176" s="33" t="s">
        <v>117</v>
      </c>
      <c r="C176" s="33" t="s">
        <v>118</v>
      </c>
      <c r="D176" s="196" t="s">
        <v>150</v>
      </c>
      <c r="E176" s="196" t="s">
        <v>157</v>
      </c>
      <c r="F176" s="196" t="s">
        <v>235</v>
      </c>
      <c r="G176" s="33" t="s">
        <v>1830</v>
      </c>
      <c r="H176" s="273" t="s">
        <v>1847</v>
      </c>
      <c r="I176" s="196"/>
      <c r="J176" s="196"/>
      <c r="K176" s="196">
        <v>3</v>
      </c>
      <c r="L176" s="270">
        <v>45292</v>
      </c>
      <c r="M176" s="270">
        <v>45322</v>
      </c>
      <c r="N176" s="33" t="s">
        <v>124</v>
      </c>
      <c r="O176" s="107" t="s">
        <v>125</v>
      </c>
      <c r="P176" s="29" t="s">
        <v>126</v>
      </c>
      <c r="Q176" s="29" t="s">
        <v>152</v>
      </c>
      <c r="R176" s="29" t="s">
        <v>79</v>
      </c>
      <c r="S176" s="33">
        <f t="shared" si="3"/>
        <v>3</v>
      </c>
      <c r="T176" s="290"/>
      <c r="U176" s="290"/>
      <c r="V176" s="35"/>
      <c r="W176" s="35"/>
      <c r="X176" s="40"/>
      <c r="Y176" s="40"/>
      <c r="Z176" s="27"/>
    </row>
    <row r="177" ht="24" spans="1:26">
      <c r="A177" s="33">
        <v>1773</v>
      </c>
      <c r="B177" s="33" t="s">
        <v>117</v>
      </c>
      <c r="C177" s="33" t="s">
        <v>118</v>
      </c>
      <c r="D177" s="196" t="s">
        <v>150</v>
      </c>
      <c r="E177" s="196" t="s">
        <v>157</v>
      </c>
      <c r="F177" s="196" t="s">
        <v>235</v>
      </c>
      <c r="G177" s="33" t="s">
        <v>1830</v>
      </c>
      <c r="H177" s="273" t="s">
        <v>1847</v>
      </c>
      <c r="I177" s="196"/>
      <c r="J177" s="196"/>
      <c r="K177" s="196">
        <v>3</v>
      </c>
      <c r="L177" s="270">
        <v>45323</v>
      </c>
      <c r="M177" s="270">
        <v>45351</v>
      </c>
      <c r="N177" s="33" t="s">
        <v>124</v>
      </c>
      <c r="O177" s="107" t="s">
        <v>125</v>
      </c>
      <c r="P177" s="29" t="s">
        <v>126</v>
      </c>
      <c r="Q177" s="29" t="s">
        <v>152</v>
      </c>
      <c r="R177" s="29" t="s">
        <v>79</v>
      </c>
      <c r="S177" s="33">
        <f t="shared" si="3"/>
        <v>3</v>
      </c>
      <c r="T177" s="290"/>
      <c r="U177" s="290"/>
      <c r="V177" s="35"/>
      <c r="W177" s="35"/>
      <c r="X177" s="40"/>
      <c r="Y177" s="40"/>
      <c r="Z177" s="27"/>
    </row>
    <row r="178" ht="24" spans="1:28">
      <c r="A178" s="33">
        <v>1774</v>
      </c>
      <c r="B178" s="33" t="s">
        <v>117</v>
      </c>
      <c r="C178" s="33" t="s">
        <v>118</v>
      </c>
      <c r="D178" s="196" t="s">
        <v>150</v>
      </c>
      <c r="E178" s="196" t="s">
        <v>157</v>
      </c>
      <c r="F178" s="196" t="s">
        <v>235</v>
      </c>
      <c r="G178" s="33" t="s">
        <v>1830</v>
      </c>
      <c r="H178" s="273" t="s">
        <v>1847</v>
      </c>
      <c r="I178" s="196"/>
      <c r="J178" s="196"/>
      <c r="K178" s="196">
        <v>3</v>
      </c>
      <c r="L178" s="270">
        <v>45352</v>
      </c>
      <c r="M178" s="270">
        <v>45382</v>
      </c>
      <c r="N178" s="33" t="s">
        <v>124</v>
      </c>
      <c r="O178" s="107" t="s">
        <v>125</v>
      </c>
      <c r="P178" s="29" t="s">
        <v>126</v>
      </c>
      <c r="Q178" s="29" t="s">
        <v>152</v>
      </c>
      <c r="R178" s="29" t="s">
        <v>79</v>
      </c>
      <c r="S178" s="33">
        <f t="shared" si="3"/>
        <v>3</v>
      </c>
      <c r="T178" s="34"/>
      <c r="U178" s="34"/>
      <c r="V178" s="35"/>
      <c r="W178" s="35"/>
      <c r="X178" s="40"/>
      <c r="Y178" s="40"/>
      <c r="Z178" s="38"/>
      <c r="AA178" s="34"/>
      <c r="AB178" s="34"/>
    </row>
    <row r="179" ht="24" spans="1:26">
      <c r="A179" s="33">
        <v>1775</v>
      </c>
      <c r="B179" s="33" t="s">
        <v>117</v>
      </c>
      <c r="C179" s="33" t="s">
        <v>118</v>
      </c>
      <c r="D179" s="196" t="s">
        <v>150</v>
      </c>
      <c r="E179" s="196" t="s">
        <v>157</v>
      </c>
      <c r="F179" s="196" t="s">
        <v>235</v>
      </c>
      <c r="G179" s="33" t="s">
        <v>1830</v>
      </c>
      <c r="H179" s="273" t="s">
        <v>1847</v>
      </c>
      <c r="I179" s="196"/>
      <c r="J179" s="196"/>
      <c r="K179" s="196">
        <v>3</v>
      </c>
      <c r="L179" s="270">
        <v>45383</v>
      </c>
      <c r="M179" s="270">
        <v>45412</v>
      </c>
      <c r="N179" s="33" t="s">
        <v>124</v>
      </c>
      <c r="O179" s="107" t="s">
        <v>125</v>
      </c>
      <c r="P179" s="29" t="s">
        <v>126</v>
      </c>
      <c r="Q179" s="29" t="s">
        <v>152</v>
      </c>
      <c r="R179" s="29" t="s">
        <v>79</v>
      </c>
      <c r="S179" s="33">
        <f t="shared" si="3"/>
        <v>3</v>
      </c>
      <c r="T179" s="290"/>
      <c r="U179" s="290"/>
      <c r="V179" s="35"/>
      <c r="W179" s="35"/>
      <c r="X179" s="40"/>
      <c r="Y179" s="40"/>
      <c r="Z179" s="27"/>
    </row>
    <row r="180" ht="24" spans="1:26">
      <c r="A180" s="33">
        <v>1776</v>
      </c>
      <c r="B180" s="33" t="s">
        <v>117</v>
      </c>
      <c r="C180" s="33" t="s">
        <v>118</v>
      </c>
      <c r="D180" s="196" t="s">
        <v>150</v>
      </c>
      <c r="E180" s="196" t="s">
        <v>157</v>
      </c>
      <c r="F180" s="196" t="s">
        <v>235</v>
      </c>
      <c r="G180" s="33" t="s">
        <v>1830</v>
      </c>
      <c r="H180" s="273" t="s">
        <v>1847</v>
      </c>
      <c r="I180" s="196"/>
      <c r="J180" s="196"/>
      <c r="K180" s="196">
        <v>3</v>
      </c>
      <c r="L180" s="270">
        <v>45413</v>
      </c>
      <c r="M180" s="270">
        <v>45443</v>
      </c>
      <c r="N180" s="33" t="s">
        <v>124</v>
      </c>
      <c r="O180" s="107" t="s">
        <v>125</v>
      </c>
      <c r="P180" s="29" t="s">
        <v>126</v>
      </c>
      <c r="Q180" s="29" t="s">
        <v>152</v>
      </c>
      <c r="R180" s="29" t="s">
        <v>79</v>
      </c>
      <c r="S180" s="33">
        <f t="shared" si="3"/>
        <v>3</v>
      </c>
      <c r="T180" s="290"/>
      <c r="U180" s="290"/>
      <c r="V180" s="35"/>
      <c r="W180" s="35"/>
      <c r="X180" s="40"/>
      <c r="Y180" s="40"/>
      <c r="Z180" s="27"/>
    </row>
    <row r="181" ht="24" spans="1:26">
      <c r="A181" s="33">
        <v>1777</v>
      </c>
      <c r="B181" s="33" t="s">
        <v>117</v>
      </c>
      <c r="C181" s="33" t="s">
        <v>118</v>
      </c>
      <c r="D181" s="196" t="s">
        <v>150</v>
      </c>
      <c r="E181" s="196" t="s">
        <v>157</v>
      </c>
      <c r="F181" s="196" t="s">
        <v>235</v>
      </c>
      <c r="G181" s="33" t="s">
        <v>1830</v>
      </c>
      <c r="H181" s="273" t="s">
        <v>1847</v>
      </c>
      <c r="I181" s="196"/>
      <c r="J181" s="196"/>
      <c r="K181" s="196">
        <v>3</v>
      </c>
      <c r="L181" s="270">
        <v>45444</v>
      </c>
      <c r="M181" s="270">
        <v>45473</v>
      </c>
      <c r="N181" s="33" t="s">
        <v>124</v>
      </c>
      <c r="O181" s="107" t="s">
        <v>125</v>
      </c>
      <c r="P181" s="29" t="s">
        <v>126</v>
      </c>
      <c r="Q181" s="29" t="s">
        <v>152</v>
      </c>
      <c r="R181" s="29" t="s">
        <v>79</v>
      </c>
      <c r="S181" s="33">
        <f t="shared" si="3"/>
        <v>3</v>
      </c>
      <c r="T181" s="290"/>
      <c r="U181" s="290"/>
      <c r="V181" s="35"/>
      <c r="W181" s="35"/>
      <c r="X181" s="40"/>
      <c r="Y181" s="40"/>
      <c r="Z181" s="27"/>
    </row>
    <row r="182" ht="24" spans="1:26">
      <c r="A182" s="33">
        <v>1778</v>
      </c>
      <c r="B182" s="33" t="s">
        <v>117</v>
      </c>
      <c r="C182" s="33" t="s">
        <v>118</v>
      </c>
      <c r="D182" s="196" t="s">
        <v>150</v>
      </c>
      <c r="E182" s="196" t="s">
        <v>157</v>
      </c>
      <c r="F182" s="196" t="s">
        <v>235</v>
      </c>
      <c r="G182" s="33" t="s">
        <v>1830</v>
      </c>
      <c r="H182" s="273" t="s">
        <v>1847</v>
      </c>
      <c r="I182" s="196"/>
      <c r="J182" s="196"/>
      <c r="K182" s="196">
        <v>3</v>
      </c>
      <c r="L182" s="270">
        <v>45474</v>
      </c>
      <c r="M182" s="270">
        <v>45504</v>
      </c>
      <c r="N182" s="33" t="s">
        <v>124</v>
      </c>
      <c r="O182" s="107" t="s">
        <v>125</v>
      </c>
      <c r="P182" s="29" t="s">
        <v>126</v>
      </c>
      <c r="Q182" s="29" t="s">
        <v>152</v>
      </c>
      <c r="R182" s="29" t="s">
        <v>79</v>
      </c>
      <c r="S182" s="33">
        <f t="shared" si="3"/>
        <v>3</v>
      </c>
      <c r="T182" s="290"/>
      <c r="U182" s="290"/>
      <c r="V182" s="35"/>
      <c r="W182" s="35"/>
      <c r="X182" s="40"/>
      <c r="Y182" s="40"/>
      <c r="Z182" s="27"/>
    </row>
    <row r="183" ht="24" spans="1:26">
      <c r="A183" s="33">
        <v>1779</v>
      </c>
      <c r="B183" s="33" t="s">
        <v>117</v>
      </c>
      <c r="C183" s="33" t="s">
        <v>118</v>
      </c>
      <c r="D183" s="196" t="s">
        <v>150</v>
      </c>
      <c r="E183" s="196" t="s">
        <v>157</v>
      </c>
      <c r="F183" s="196" t="s">
        <v>235</v>
      </c>
      <c r="G183" s="33" t="s">
        <v>1830</v>
      </c>
      <c r="H183" s="273" t="s">
        <v>1847</v>
      </c>
      <c r="I183" s="196"/>
      <c r="J183" s="196"/>
      <c r="K183" s="196">
        <v>3</v>
      </c>
      <c r="L183" s="270">
        <v>45505</v>
      </c>
      <c r="M183" s="270">
        <v>45535</v>
      </c>
      <c r="N183" s="33" t="s">
        <v>124</v>
      </c>
      <c r="O183" s="107" t="s">
        <v>125</v>
      </c>
      <c r="P183" s="29" t="s">
        <v>126</v>
      </c>
      <c r="Q183" s="29" t="s">
        <v>152</v>
      </c>
      <c r="R183" s="29" t="s">
        <v>79</v>
      </c>
      <c r="S183" s="33">
        <f t="shared" si="3"/>
        <v>3</v>
      </c>
      <c r="T183" s="290"/>
      <c r="U183" s="290"/>
      <c r="V183" s="35"/>
      <c r="W183" s="35"/>
      <c r="X183" s="40"/>
      <c r="Y183" s="40"/>
      <c r="Z183" s="27"/>
    </row>
    <row r="184" ht="24" spans="1:26">
      <c r="A184" s="33">
        <v>1780</v>
      </c>
      <c r="B184" s="33" t="s">
        <v>117</v>
      </c>
      <c r="C184" s="33" t="s">
        <v>118</v>
      </c>
      <c r="D184" s="196" t="s">
        <v>150</v>
      </c>
      <c r="E184" s="196" t="s">
        <v>157</v>
      </c>
      <c r="F184" s="196" t="s">
        <v>235</v>
      </c>
      <c r="G184" s="33" t="s">
        <v>1830</v>
      </c>
      <c r="H184" s="273" t="s">
        <v>1847</v>
      </c>
      <c r="I184" s="196"/>
      <c r="J184" s="196"/>
      <c r="K184" s="196">
        <v>3</v>
      </c>
      <c r="L184" s="270">
        <v>45536</v>
      </c>
      <c r="M184" s="270">
        <v>45565</v>
      </c>
      <c r="N184" s="33" t="s">
        <v>124</v>
      </c>
      <c r="O184" s="107" t="s">
        <v>125</v>
      </c>
      <c r="P184" s="29" t="s">
        <v>126</v>
      </c>
      <c r="Q184" s="29" t="s">
        <v>152</v>
      </c>
      <c r="R184" s="29" t="s">
        <v>79</v>
      </c>
      <c r="S184" s="33">
        <f t="shared" si="3"/>
        <v>3</v>
      </c>
      <c r="T184" s="290"/>
      <c r="U184" s="290"/>
      <c r="V184" s="35"/>
      <c r="W184" s="35"/>
      <c r="X184" s="40"/>
      <c r="Y184" s="40"/>
      <c r="Z184" s="27"/>
    </row>
    <row r="185" ht="24" spans="1:26">
      <c r="A185" s="33">
        <v>1781</v>
      </c>
      <c r="B185" s="33" t="s">
        <v>117</v>
      </c>
      <c r="C185" s="33" t="s">
        <v>118</v>
      </c>
      <c r="D185" s="196" t="s">
        <v>150</v>
      </c>
      <c r="E185" s="196" t="s">
        <v>157</v>
      </c>
      <c r="F185" s="196" t="s">
        <v>235</v>
      </c>
      <c r="G185" s="33" t="s">
        <v>1830</v>
      </c>
      <c r="H185" s="273" t="s">
        <v>1847</v>
      </c>
      <c r="I185" s="196"/>
      <c r="J185" s="196"/>
      <c r="K185" s="196">
        <v>3</v>
      </c>
      <c r="L185" s="270">
        <v>45566</v>
      </c>
      <c r="M185" s="270">
        <v>45596</v>
      </c>
      <c r="N185" s="33" t="s">
        <v>124</v>
      </c>
      <c r="O185" s="107" t="s">
        <v>125</v>
      </c>
      <c r="P185" s="29" t="s">
        <v>126</v>
      </c>
      <c r="Q185" s="29" t="s">
        <v>152</v>
      </c>
      <c r="R185" s="29" t="s">
        <v>79</v>
      </c>
      <c r="S185" s="33">
        <f t="shared" si="3"/>
        <v>3</v>
      </c>
      <c r="T185" s="290"/>
      <c r="U185" s="290"/>
      <c r="V185" s="35"/>
      <c r="W185" s="35"/>
      <c r="X185" s="40"/>
      <c r="Y185" s="40"/>
      <c r="Z185" s="27"/>
    </row>
    <row r="186" ht="24" spans="1:26">
      <c r="A186" s="33">
        <v>1782</v>
      </c>
      <c r="B186" s="33" t="s">
        <v>117</v>
      </c>
      <c r="C186" s="33" t="s">
        <v>118</v>
      </c>
      <c r="D186" s="196" t="s">
        <v>150</v>
      </c>
      <c r="E186" s="196" t="s">
        <v>157</v>
      </c>
      <c r="F186" s="196" t="s">
        <v>235</v>
      </c>
      <c r="G186" s="33" t="s">
        <v>1830</v>
      </c>
      <c r="H186" s="273" t="s">
        <v>1847</v>
      </c>
      <c r="I186" s="196"/>
      <c r="J186" s="196"/>
      <c r="K186" s="196">
        <v>3</v>
      </c>
      <c r="L186" s="270">
        <v>45597</v>
      </c>
      <c r="M186" s="270">
        <v>45626</v>
      </c>
      <c r="N186" s="33" t="s">
        <v>124</v>
      </c>
      <c r="O186" s="107" t="s">
        <v>125</v>
      </c>
      <c r="P186" s="29" t="s">
        <v>126</v>
      </c>
      <c r="Q186" s="29" t="s">
        <v>152</v>
      </c>
      <c r="R186" s="29" t="s">
        <v>79</v>
      </c>
      <c r="S186" s="33">
        <f t="shared" si="3"/>
        <v>3</v>
      </c>
      <c r="T186" s="290"/>
      <c r="U186" s="290"/>
      <c r="V186" s="35"/>
      <c r="W186" s="35"/>
      <c r="X186" s="40"/>
      <c r="Y186" s="40"/>
      <c r="Z186" s="27"/>
    </row>
    <row r="187" ht="24" spans="1:26">
      <c r="A187" s="33">
        <v>1783</v>
      </c>
      <c r="B187" s="33" t="s">
        <v>117</v>
      </c>
      <c r="C187" s="33" t="s">
        <v>118</v>
      </c>
      <c r="D187" s="196" t="s">
        <v>150</v>
      </c>
      <c r="E187" s="196" t="s">
        <v>157</v>
      </c>
      <c r="F187" s="196" t="s">
        <v>235</v>
      </c>
      <c r="G187" s="33" t="s">
        <v>1830</v>
      </c>
      <c r="H187" s="273" t="s">
        <v>1847</v>
      </c>
      <c r="I187" s="196"/>
      <c r="J187" s="196"/>
      <c r="K187" s="196">
        <v>3</v>
      </c>
      <c r="L187" s="270">
        <v>45627</v>
      </c>
      <c r="M187" s="270">
        <v>45657</v>
      </c>
      <c r="N187" s="33" t="s">
        <v>124</v>
      </c>
      <c r="O187" s="107" t="s">
        <v>125</v>
      </c>
      <c r="P187" s="29" t="s">
        <v>126</v>
      </c>
      <c r="Q187" s="29" t="s">
        <v>152</v>
      </c>
      <c r="R187" s="29" t="s">
        <v>79</v>
      </c>
      <c r="S187" s="33">
        <f t="shared" si="3"/>
        <v>3</v>
      </c>
      <c r="T187" s="290"/>
      <c r="U187" s="290"/>
      <c r="V187" s="35"/>
      <c r="W187" s="35"/>
      <c r="X187" s="40"/>
      <c r="Y187" s="40"/>
      <c r="Z187" s="27"/>
    </row>
    <row r="188" ht="36" spans="1:26">
      <c r="A188" s="33">
        <v>1786</v>
      </c>
      <c r="B188" s="33" t="s">
        <v>117</v>
      </c>
      <c r="C188" s="33" t="s">
        <v>118</v>
      </c>
      <c r="D188" s="196" t="s">
        <v>150</v>
      </c>
      <c r="E188" s="196" t="s">
        <v>157</v>
      </c>
      <c r="F188" s="33" t="s">
        <v>241</v>
      </c>
      <c r="G188" s="33" t="s">
        <v>1830</v>
      </c>
      <c r="H188" s="271" t="s">
        <v>1848</v>
      </c>
      <c r="I188" s="196"/>
      <c r="J188" s="196"/>
      <c r="K188" s="196">
        <v>14</v>
      </c>
      <c r="L188" s="270">
        <v>45292</v>
      </c>
      <c r="M188" s="270">
        <v>45322</v>
      </c>
      <c r="N188" s="33" t="s">
        <v>124</v>
      </c>
      <c r="O188" s="107" t="s">
        <v>125</v>
      </c>
      <c r="P188" s="29" t="s">
        <v>126</v>
      </c>
      <c r="Q188" s="29" t="s">
        <v>242</v>
      </c>
      <c r="R188" s="29" t="s">
        <v>79</v>
      </c>
      <c r="S188" s="33">
        <f t="shared" si="3"/>
        <v>14</v>
      </c>
      <c r="T188" s="290"/>
      <c r="U188" s="290"/>
      <c r="V188" s="35"/>
      <c r="W188" s="35"/>
      <c r="X188" s="40"/>
      <c r="Y188" s="40"/>
      <c r="Z188" s="27"/>
    </row>
    <row r="189" ht="36" spans="1:26">
      <c r="A189" s="33">
        <v>1787</v>
      </c>
      <c r="B189" s="33" t="s">
        <v>117</v>
      </c>
      <c r="C189" s="33" t="s">
        <v>118</v>
      </c>
      <c r="D189" s="196" t="s">
        <v>150</v>
      </c>
      <c r="E189" s="196" t="s">
        <v>157</v>
      </c>
      <c r="F189" s="33" t="s">
        <v>241</v>
      </c>
      <c r="G189" s="33" t="s">
        <v>1830</v>
      </c>
      <c r="H189" s="271" t="s">
        <v>1848</v>
      </c>
      <c r="I189" s="196"/>
      <c r="J189" s="196"/>
      <c r="K189" s="196">
        <v>14</v>
      </c>
      <c r="L189" s="270">
        <v>45323</v>
      </c>
      <c r="M189" s="270">
        <v>45351</v>
      </c>
      <c r="N189" s="33" t="s">
        <v>124</v>
      </c>
      <c r="O189" s="107" t="s">
        <v>125</v>
      </c>
      <c r="P189" s="29" t="s">
        <v>126</v>
      </c>
      <c r="Q189" s="29" t="s">
        <v>242</v>
      </c>
      <c r="R189" s="29" t="s">
        <v>79</v>
      </c>
      <c r="S189" s="33">
        <f t="shared" si="3"/>
        <v>14</v>
      </c>
      <c r="T189" s="290"/>
      <c r="U189" s="290"/>
      <c r="V189" s="35"/>
      <c r="W189" s="35"/>
      <c r="X189" s="40"/>
      <c r="Y189" s="40"/>
      <c r="Z189" s="27"/>
    </row>
    <row r="190" ht="36" spans="1:28">
      <c r="A190" s="33">
        <v>1788</v>
      </c>
      <c r="B190" s="33" t="s">
        <v>117</v>
      </c>
      <c r="C190" s="33" t="s">
        <v>118</v>
      </c>
      <c r="D190" s="196" t="s">
        <v>150</v>
      </c>
      <c r="E190" s="196" t="s">
        <v>157</v>
      </c>
      <c r="F190" s="33" t="s">
        <v>241</v>
      </c>
      <c r="G190" s="33" t="s">
        <v>1830</v>
      </c>
      <c r="H190" s="271" t="s">
        <v>1848</v>
      </c>
      <c r="I190" s="196"/>
      <c r="J190" s="196"/>
      <c r="K190" s="196">
        <v>14</v>
      </c>
      <c r="L190" s="270">
        <v>45352</v>
      </c>
      <c r="M190" s="270">
        <v>45382</v>
      </c>
      <c r="N190" s="33" t="s">
        <v>124</v>
      </c>
      <c r="O190" s="107" t="s">
        <v>125</v>
      </c>
      <c r="P190" s="29" t="s">
        <v>126</v>
      </c>
      <c r="Q190" s="29" t="s">
        <v>242</v>
      </c>
      <c r="R190" s="29" t="s">
        <v>79</v>
      </c>
      <c r="S190" s="33">
        <f t="shared" si="3"/>
        <v>14</v>
      </c>
      <c r="T190" s="34"/>
      <c r="U190" s="34"/>
      <c r="V190" s="35"/>
      <c r="W190" s="35"/>
      <c r="X190" s="40"/>
      <c r="Y190" s="40"/>
      <c r="Z190" s="38"/>
      <c r="AA190" s="34"/>
      <c r="AB190" s="34"/>
    </row>
    <row r="191" ht="36" spans="1:26">
      <c r="A191" s="33">
        <v>1789</v>
      </c>
      <c r="B191" s="33" t="s">
        <v>117</v>
      </c>
      <c r="C191" s="33" t="s">
        <v>118</v>
      </c>
      <c r="D191" s="196" t="s">
        <v>150</v>
      </c>
      <c r="E191" s="196" t="s">
        <v>157</v>
      </c>
      <c r="F191" s="33" t="s">
        <v>241</v>
      </c>
      <c r="G191" s="33" t="s">
        <v>1830</v>
      </c>
      <c r="H191" s="271" t="s">
        <v>1848</v>
      </c>
      <c r="I191" s="196"/>
      <c r="J191" s="196"/>
      <c r="K191" s="196">
        <v>14</v>
      </c>
      <c r="L191" s="270">
        <v>45383</v>
      </c>
      <c r="M191" s="270">
        <v>45412</v>
      </c>
      <c r="N191" s="33" t="s">
        <v>124</v>
      </c>
      <c r="O191" s="107" t="s">
        <v>125</v>
      </c>
      <c r="P191" s="29" t="s">
        <v>126</v>
      </c>
      <c r="Q191" s="29" t="s">
        <v>242</v>
      </c>
      <c r="R191" s="29" t="s">
        <v>79</v>
      </c>
      <c r="S191" s="33">
        <f t="shared" si="3"/>
        <v>14</v>
      </c>
      <c r="T191" s="290"/>
      <c r="U191" s="290"/>
      <c r="V191" s="35"/>
      <c r="W191" s="35"/>
      <c r="X191" s="40"/>
      <c r="Y191" s="40"/>
      <c r="Z191" s="27"/>
    </row>
    <row r="192" ht="36" spans="1:26">
      <c r="A192" s="33">
        <v>1790</v>
      </c>
      <c r="B192" s="33" t="s">
        <v>117</v>
      </c>
      <c r="C192" s="33" t="s">
        <v>118</v>
      </c>
      <c r="D192" s="196" t="s">
        <v>150</v>
      </c>
      <c r="E192" s="196" t="s">
        <v>157</v>
      </c>
      <c r="F192" s="33" t="s">
        <v>241</v>
      </c>
      <c r="G192" s="33" t="s">
        <v>1830</v>
      </c>
      <c r="H192" s="271" t="s">
        <v>1848</v>
      </c>
      <c r="I192" s="196"/>
      <c r="J192" s="196"/>
      <c r="K192" s="196">
        <v>14</v>
      </c>
      <c r="L192" s="270">
        <v>45413</v>
      </c>
      <c r="M192" s="270">
        <v>45443</v>
      </c>
      <c r="N192" s="33" t="s">
        <v>124</v>
      </c>
      <c r="O192" s="107" t="s">
        <v>125</v>
      </c>
      <c r="P192" s="29" t="s">
        <v>126</v>
      </c>
      <c r="Q192" s="29" t="s">
        <v>242</v>
      </c>
      <c r="R192" s="29" t="s">
        <v>79</v>
      </c>
      <c r="S192" s="33">
        <f t="shared" si="3"/>
        <v>14</v>
      </c>
      <c r="T192" s="290"/>
      <c r="U192" s="290"/>
      <c r="V192" s="35"/>
      <c r="W192" s="35"/>
      <c r="X192" s="40"/>
      <c r="Y192" s="40"/>
      <c r="Z192" s="27"/>
    </row>
    <row r="193" ht="36" spans="1:26">
      <c r="A193" s="33">
        <v>1791</v>
      </c>
      <c r="B193" s="33" t="s">
        <v>117</v>
      </c>
      <c r="C193" s="33" t="s">
        <v>118</v>
      </c>
      <c r="D193" s="196" t="s">
        <v>150</v>
      </c>
      <c r="E193" s="196" t="s">
        <v>157</v>
      </c>
      <c r="F193" s="33" t="s">
        <v>241</v>
      </c>
      <c r="G193" s="33" t="s">
        <v>1830</v>
      </c>
      <c r="H193" s="271" t="s">
        <v>1848</v>
      </c>
      <c r="I193" s="196"/>
      <c r="J193" s="196"/>
      <c r="K193" s="196">
        <v>14</v>
      </c>
      <c r="L193" s="270">
        <v>45444</v>
      </c>
      <c r="M193" s="270">
        <v>45473</v>
      </c>
      <c r="N193" s="33" t="s">
        <v>124</v>
      </c>
      <c r="O193" s="107" t="s">
        <v>125</v>
      </c>
      <c r="P193" s="29" t="s">
        <v>126</v>
      </c>
      <c r="Q193" s="29" t="s">
        <v>242</v>
      </c>
      <c r="R193" s="29" t="s">
        <v>79</v>
      </c>
      <c r="S193" s="33">
        <f t="shared" si="3"/>
        <v>14</v>
      </c>
      <c r="T193" s="290"/>
      <c r="U193" s="290"/>
      <c r="V193" s="35"/>
      <c r="W193" s="35"/>
      <c r="X193" s="40"/>
      <c r="Y193" s="40"/>
      <c r="Z193" s="27"/>
    </row>
    <row r="194" ht="36" spans="1:26">
      <c r="A194" s="33">
        <v>1792</v>
      </c>
      <c r="B194" s="33" t="s">
        <v>117</v>
      </c>
      <c r="C194" s="33" t="s">
        <v>118</v>
      </c>
      <c r="D194" s="196" t="s">
        <v>150</v>
      </c>
      <c r="E194" s="196" t="s">
        <v>157</v>
      </c>
      <c r="F194" s="33" t="s">
        <v>241</v>
      </c>
      <c r="G194" s="33" t="s">
        <v>1830</v>
      </c>
      <c r="H194" s="271" t="s">
        <v>1848</v>
      </c>
      <c r="I194" s="196"/>
      <c r="J194" s="196"/>
      <c r="K194" s="196">
        <v>14</v>
      </c>
      <c r="L194" s="270">
        <v>45474</v>
      </c>
      <c r="M194" s="270">
        <v>45504</v>
      </c>
      <c r="N194" s="33" t="s">
        <v>124</v>
      </c>
      <c r="O194" s="107" t="s">
        <v>125</v>
      </c>
      <c r="P194" s="29" t="s">
        <v>126</v>
      </c>
      <c r="Q194" s="29" t="s">
        <v>242</v>
      </c>
      <c r="R194" s="29" t="s">
        <v>79</v>
      </c>
      <c r="S194" s="33">
        <f t="shared" si="3"/>
        <v>14</v>
      </c>
      <c r="T194" s="290"/>
      <c r="U194" s="290"/>
      <c r="V194" s="35"/>
      <c r="W194" s="35"/>
      <c r="X194" s="40"/>
      <c r="Y194" s="40"/>
      <c r="Z194" s="27"/>
    </row>
    <row r="195" ht="36" spans="1:26">
      <c r="A195" s="33">
        <v>1793</v>
      </c>
      <c r="B195" s="33" t="s">
        <v>117</v>
      </c>
      <c r="C195" s="33" t="s">
        <v>118</v>
      </c>
      <c r="D195" s="196" t="s">
        <v>150</v>
      </c>
      <c r="E195" s="196" t="s">
        <v>157</v>
      </c>
      <c r="F195" s="33" t="s">
        <v>241</v>
      </c>
      <c r="G195" s="33" t="s">
        <v>1830</v>
      </c>
      <c r="H195" s="271" t="s">
        <v>1848</v>
      </c>
      <c r="I195" s="196"/>
      <c r="J195" s="196"/>
      <c r="K195" s="196">
        <v>14</v>
      </c>
      <c r="L195" s="270">
        <v>45505</v>
      </c>
      <c r="M195" s="270">
        <v>45535</v>
      </c>
      <c r="N195" s="33" t="s">
        <v>124</v>
      </c>
      <c r="O195" s="107" t="s">
        <v>125</v>
      </c>
      <c r="P195" s="29" t="s">
        <v>126</v>
      </c>
      <c r="Q195" s="29" t="s">
        <v>242</v>
      </c>
      <c r="R195" s="29" t="s">
        <v>79</v>
      </c>
      <c r="S195" s="33">
        <f t="shared" si="3"/>
        <v>14</v>
      </c>
      <c r="T195" s="290"/>
      <c r="U195" s="290"/>
      <c r="V195" s="35"/>
      <c r="W195" s="35"/>
      <c r="X195" s="40"/>
      <c r="Y195" s="40"/>
      <c r="Z195" s="27"/>
    </row>
    <row r="196" ht="36" spans="1:26">
      <c r="A196" s="33">
        <v>1794</v>
      </c>
      <c r="B196" s="33" t="s">
        <v>117</v>
      </c>
      <c r="C196" s="33" t="s">
        <v>118</v>
      </c>
      <c r="D196" s="196" t="s">
        <v>150</v>
      </c>
      <c r="E196" s="196" t="s">
        <v>157</v>
      </c>
      <c r="F196" s="33" t="s">
        <v>241</v>
      </c>
      <c r="G196" s="33" t="s">
        <v>1830</v>
      </c>
      <c r="H196" s="271" t="s">
        <v>1848</v>
      </c>
      <c r="I196" s="196"/>
      <c r="J196" s="196"/>
      <c r="K196" s="196">
        <v>14</v>
      </c>
      <c r="L196" s="270">
        <v>45536</v>
      </c>
      <c r="M196" s="270">
        <v>45565</v>
      </c>
      <c r="N196" s="33" t="s">
        <v>124</v>
      </c>
      <c r="O196" s="107" t="s">
        <v>125</v>
      </c>
      <c r="P196" s="29" t="s">
        <v>126</v>
      </c>
      <c r="Q196" s="29" t="s">
        <v>242</v>
      </c>
      <c r="R196" s="29" t="s">
        <v>79</v>
      </c>
      <c r="S196" s="33">
        <f t="shared" si="3"/>
        <v>14</v>
      </c>
      <c r="T196" s="290"/>
      <c r="U196" s="290"/>
      <c r="V196" s="35"/>
      <c r="W196" s="35"/>
      <c r="X196" s="40"/>
      <c r="Y196" s="40"/>
      <c r="Z196" s="27"/>
    </row>
    <row r="197" ht="36" spans="1:26">
      <c r="A197" s="33">
        <v>1795</v>
      </c>
      <c r="B197" s="33" t="s">
        <v>117</v>
      </c>
      <c r="C197" s="33" t="s">
        <v>118</v>
      </c>
      <c r="D197" s="196" t="s">
        <v>150</v>
      </c>
      <c r="E197" s="196" t="s">
        <v>157</v>
      </c>
      <c r="F197" s="33" t="s">
        <v>241</v>
      </c>
      <c r="G197" s="33" t="s">
        <v>1830</v>
      </c>
      <c r="H197" s="271" t="s">
        <v>1848</v>
      </c>
      <c r="I197" s="196"/>
      <c r="J197" s="196"/>
      <c r="K197" s="196">
        <v>14</v>
      </c>
      <c r="L197" s="270">
        <v>45566</v>
      </c>
      <c r="M197" s="270">
        <v>45596</v>
      </c>
      <c r="N197" s="33" t="s">
        <v>124</v>
      </c>
      <c r="O197" s="107" t="s">
        <v>125</v>
      </c>
      <c r="P197" s="29" t="s">
        <v>126</v>
      </c>
      <c r="Q197" s="29" t="s">
        <v>242</v>
      </c>
      <c r="R197" s="29" t="s">
        <v>79</v>
      </c>
      <c r="S197" s="33">
        <f t="shared" si="3"/>
        <v>14</v>
      </c>
      <c r="T197" s="290"/>
      <c r="U197" s="290"/>
      <c r="V197" s="35"/>
      <c r="W197" s="35"/>
      <c r="X197" s="40"/>
      <c r="Y197" s="40"/>
      <c r="Z197" s="27"/>
    </row>
    <row r="198" ht="36" spans="1:26">
      <c r="A198" s="33">
        <v>1796</v>
      </c>
      <c r="B198" s="33" t="s">
        <v>117</v>
      </c>
      <c r="C198" s="33" t="s">
        <v>118</v>
      </c>
      <c r="D198" s="196" t="s">
        <v>150</v>
      </c>
      <c r="E198" s="196" t="s">
        <v>157</v>
      </c>
      <c r="F198" s="33" t="s">
        <v>241</v>
      </c>
      <c r="G198" s="33" t="s">
        <v>1830</v>
      </c>
      <c r="H198" s="271" t="s">
        <v>1848</v>
      </c>
      <c r="I198" s="196"/>
      <c r="J198" s="196"/>
      <c r="K198" s="196">
        <v>14</v>
      </c>
      <c r="L198" s="270">
        <v>45597</v>
      </c>
      <c r="M198" s="270">
        <v>45626</v>
      </c>
      <c r="N198" s="33" t="s">
        <v>124</v>
      </c>
      <c r="O198" s="107" t="s">
        <v>125</v>
      </c>
      <c r="P198" s="29" t="s">
        <v>126</v>
      </c>
      <c r="Q198" s="29" t="s">
        <v>242</v>
      </c>
      <c r="R198" s="29" t="s">
        <v>79</v>
      </c>
      <c r="S198" s="33">
        <f t="shared" si="3"/>
        <v>14</v>
      </c>
      <c r="T198" s="290"/>
      <c r="U198" s="290"/>
      <c r="V198" s="35"/>
      <c r="W198" s="35"/>
      <c r="X198" s="40"/>
      <c r="Y198" s="40"/>
      <c r="Z198" s="27"/>
    </row>
    <row r="199" ht="36" spans="1:26">
      <c r="A199" s="33">
        <v>1797</v>
      </c>
      <c r="B199" s="33" t="s">
        <v>117</v>
      </c>
      <c r="C199" s="33" t="s">
        <v>118</v>
      </c>
      <c r="D199" s="196" t="s">
        <v>150</v>
      </c>
      <c r="E199" s="196" t="s">
        <v>157</v>
      </c>
      <c r="F199" s="33" t="s">
        <v>241</v>
      </c>
      <c r="G199" s="33" t="s">
        <v>1830</v>
      </c>
      <c r="H199" s="271" t="s">
        <v>1848</v>
      </c>
      <c r="I199" s="196"/>
      <c r="J199" s="196"/>
      <c r="K199" s="196">
        <v>14</v>
      </c>
      <c r="L199" s="270">
        <v>45627</v>
      </c>
      <c r="M199" s="270">
        <v>45657</v>
      </c>
      <c r="N199" s="33" t="s">
        <v>124</v>
      </c>
      <c r="O199" s="107" t="s">
        <v>125</v>
      </c>
      <c r="P199" s="29" t="s">
        <v>126</v>
      </c>
      <c r="Q199" s="29" t="s">
        <v>242</v>
      </c>
      <c r="R199" s="29" t="s">
        <v>79</v>
      </c>
      <c r="S199" s="33">
        <f t="shared" si="3"/>
        <v>14</v>
      </c>
      <c r="T199" s="290"/>
      <c r="U199" s="290"/>
      <c r="V199" s="35"/>
      <c r="W199" s="35"/>
      <c r="X199" s="40"/>
      <c r="Y199" s="40"/>
      <c r="Z199" s="27"/>
    </row>
    <row r="200" ht="24" spans="1:26">
      <c r="A200" s="33">
        <v>1800</v>
      </c>
      <c r="B200" s="33" t="s">
        <v>117</v>
      </c>
      <c r="C200" s="33" t="s">
        <v>118</v>
      </c>
      <c r="D200" s="33" t="s">
        <v>150</v>
      </c>
      <c r="E200" s="33" t="s">
        <v>412</v>
      </c>
      <c r="F200" s="33" t="s">
        <v>248</v>
      </c>
      <c r="G200" s="33" t="s">
        <v>1830</v>
      </c>
      <c r="H200" s="288" t="s">
        <v>1849</v>
      </c>
      <c r="I200" s="196"/>
      <c r="J200" s="196"/>
      <c r="K200" s="196">
        <v>6</v>
      </c>
      <c r="L200" s="270">
        <v>45292</v>
      </c>
      <c r="M200" s="270">
        <v>45322</v>
      </c>
      <c r="N200" s="33" t="s">
        <v>124</v>
      </c>
      <c r="O200" s="107" t="s">
        <v>125</v>
      </c>
      <c r="P200" s="29" t="s">
        <v>126</v>
      </c>
      <c r="Q200" s="29" t="s">
        <v>249</v>
      </c>
      <c r="R200" s="29" t="s">
        <v>79</v>
      </c>
      <c r="S200" s="33">
        <f t="shared" si="3"/>
        <v>6</v>
      </c>
      <c r="T200" s="290"/>
      <c r="U200" s="290"/>
      <c r="V200" s="35"/>
      <c r="W200" s="35"/>
      <c r="X200" s="40"/>
      <c r="Y200" s="40"/>
      <c r="Z200" s="27"/>
    </row>
    <row r="201" ht="24" spans="1:26">
      <c r="A201" s="33">
        <v>1801</v>
      </c>
      <c r="B201" s="33" t="s">
        <v>117</v>
      </c>
      <c r="C201" s="33" t="s">
        <v>118</v>
      </c>
      <c r="D201" s="33" t="s">
        <v>150</v>
      </c>
      <c r="E201" s="33" t="s">
        <v>412</v>
      </c>
      <c r="F201" s="33" t="s">
        <v>248</v>
      </c>
      <c r="G201" s="33" t="s">
        <v>1830</v>
      </c>
      <c r="H201" s="288" t="s">
        <v>1849</v>
      </c>
      <c r="I201" s="196"/>
      <c r="J201" s="196"/>
      <c r="K201" s="196">
        <v>6</v>
      </c>
      <c r="L201" s="270">
        <v>45323</v>
      </c>
      <c r="M201" s="270">
        <v>45351</v>
      </c>
      <c r="N201" s="33" t="s">
        <v>124</v>
      </c>
      <c r="O201" s="107" t="s">
        <v>125</v>
      </c>
      <c r="P201" s="29" t="s">
        <v>126</v>
      </c>
      <c r="Q201" s="29" t="s">
        <v>249</v>
      </c>
      <c r="R201" s="29" t="s">
        <v>79</v>
      </c>
      <c r="S201" s="33">
        <f t="shared" si="3"/>
        <v>6</v>
      </c>
      <c r="T201" s="290"/>
      <c r="U201" s="290"/>
      <c r="V201" s="35"/>
      <c r="W201" s="35"/>
      <c r="X201" s="40"/>
      <c r="Y201" s="40"/>
      <c r="Z201" s="27"/>
    </row>
    <row r="202" ht="24" spans="1:28">
      <c r="A202" s="33">
        <v>1802</v>
      </c>
      <c r="B202" s="33" t="s">
        <v>117</v>
      </c>
      <c r="C202" s="33" t="s">
        <v>118</v>
      </c>
      <c r="D202" s="33" t="s">
        <v>150</v>
      </c>
      <c r="E202" s="33" t="s">
        <v>412</v>
      </c>
      <c r="F202" s="33" t="s">
        <v>248</v>
      </c>
      <c r="G202" s="33" t="s">
        <v>1830</v>
      </c>
      <c r="H202" s="288" t="s">
        <v>1849</v>
      </c>
      <c r="I202" s="196"/>
      <c r="J202" s="196"/>
      <c r="K202" s="196">
        <v>6</v>
      </c>
      <c r="L202" s="270">
        <v>45352</v>
      </c>
      <c r="M202" s="270">
        <v>45382</v>
      </c>
      <c r="N202" s="33" t="s">
        <v>124</v>
      </c>
      <c r="O202" s="107" t="s">
        <v>125</v>
      </c>
      <c r="P202" s="29" t="s">
        <v>126</v>
      </c>
      <c r="Q202" s="29" t="s">
        <v>249</v>
      </c>
      <c r="R202" s="29" t="s">
        <v>79</v>
      </c>
      <c r="S202" s="33">
        <f t="shared" si="3"/>
        <v>6</v>
      </c>
      <c r="T202" s="34"/>
      <c r="U202" s="34"/>
      <c r="V202" s="35"/>
      <c r="W202" s="35"/>
      <c r="X202" s="40"/>
      <c r="Y202" s="40"/>
      <c r="Z202" s="38"/>
      <c r="AA202" s="34"/>
      <c r="AB202" s="34"/>
    </row>
    <row r="203" ht="24" spans="1:26">
      <c r="A203" s="33">
        <v>1803</v>
      </c>
      <c r="B203" s="33" t="s">
        <v>117</v>
      </c>
      <c r="C203" s="33" t="s">
        <v>118</v>
      </c>
      <c r="D203" s="33" t="s">
        <v>150</v>
      </c>
      <c r="E203" s="33" t="s">
        <v>412</v>
      </c>
      <c r="F203" s="33" t="s">
        <v>248</v>
      </c>
      <c r="G203" s="33" t="s">
        <v>1830</v>
      </c>
      <c r="H203" s="288" t="s">
        <v>1849</v>
      </c>
      <c r="I203" s="196"/>
      <c r="J203" s="196"/>
      <c r="K203" s="196">
        <v>6</v>
      </c>
      <c r="L203" s="270">
        <v>45383</v>
      </c>
      <c r="M203" s="270">
        <v>45412</v>
      </c>
      <c r="N203" s="33" t="s">
        <v>124</v>
      </c>
      <c r="O203" s="107" t="s">
        <v>125</v>
      </c>
      <c r="P203" s="29" t="s">
        <v>126</v>
      </c>
      <c r="Q203" s="29" t="s">
        <v>249</v>
      </c>
      <c r="R203" s="29" t="s">
        <v>79</v>
      </c>
      <c r="S203" s="33">
        <f t="shared" si="3"/>
        <v>6</v>
      </c>
      <c r="T203" s="290"/>
      <c r="U203" s="290"/>
      <c r="V203" s="35"/>
      <c r="W203" s="35"/>
      <c r="X203" s="40"/>
      <c r="Y203" s="40"/>
      <c r="Z203" s="27"/>
    </row>
    <row r="204" ht="24" spans="1:26">
      <c r="A204" s="33">
        <v>1804</v>
      </c>
      <c r="B204" s="33" t="s">
        <v>117</v>
      </c>
      <c r="C204" s="33" t="s">
        <v>118</v>
      </c>
      <c r="D204" s="33" t="s">
        <v>150</v>
      </c>
      <c r="E204" s="33" t="s">
        <v>412</v>
      </c>
      <c r="F204" s="33" t="s">
        <v>248</v>
      </c>
      <c r="G204" s="33" t="s">
        <v>1830</v>
      </c>
      <c r="H204" s="288" t="s">
        <v>1849</v>
      </c>
      <c r="I204" s="196"/>
      <c r="J204" s="196"/>
      <c r="K204" s="196">
        <v>6</v>
      </c>
      <c r="L204" s="270">
        <v>45413</v>
      </c>
      <c r="M204" s="270">
        <v>45443</v>
      </c>
      <c r="N204" s="33" t="s">
        <v>124</v>
      </c>
      <c r="O204" s="107" t="s">
        <v>125</v>
      </c>
      <c r="P204" s="29" t="s">
        <v>126</v>
      </c>
      <c r="Q204" s="29" t="s">
        <v>249</v>
      </c>
      <c r="R204" s="29" t="s">
        <v>79</v>
      </c>
      <c r="S204" s="33">
        <f t="shared" si="3"/>
        <v>6</v>
      </c>
      <c r="T204" s="290"/>
      <c r="U204" s="290"/>
      <c r="V204" s="35"/>
      <c r="W204" s="35"/>
      <c r="X204" s="40"/>
      <c r="Y204" s="40"/>
      <c r="Z204" s="27"/>
    </row>
    <row r="205" ht="24" spans="1:26">
      <c r="A205" s="33">
        <v>1805</v>
      </c>
      <c r="B205" s="33" t="s">
        <v>117</v>
      </c>
      <c r="C205" s="33" t="s">
        <v>118</v>
      </c>
      <c r="D205" s="33" t="s">
        <v>150</v>
      </c>
      <c r="E205" s="33" t="s">
        <v>412</v>
      </c>
      <c r="F205" s="33" t="s">
        <v>248</v>
      </c>
      <c r="G205" s="33" t="s">
        <v>1830</v>
      </c>
      <c r="H205" s="288" t="s">
        <v>1849</v>
      </c>
      <c r="I205" s="196"/>
      <c r="J205" s="196"/>
      <c r="K205" s="196">
        <v>6</v>
      </c>
      <c r="L205" s="270">
        <v>45444</v>
      </c>
      <c r="M205" s="270">
        <v>45473</v>
      </c>
      <c r="N205" s="33" t="s">
        <v>124</v>
      </c>
      <c r="O205" s="107" t="s">
        <v>125</v>
      </c>
      <c r="P205" s="29" t="s">
        <v>126</v>
      </c>
      <c r="Q205" s="29" t="s">
        <v>249</v>
      </c>
      <c r="R205" s="29" t="s">
        <v>79</v>
      </c>
      <c r="S205" s="33">
        <f t="shared" si="3"/>
        <v>6</v>
      </c>
      <c r="T205" s="290"/>
      <c r="U205" s="290"/>
      <c r="V205" s="35"/>
      <c r="W205" s="35"/>
      <c r="X205" s="40"/>
      <c r="Y205" s="40"/>
      <c r="Z205" s="27"/>
    </row>
    <row r="206" ht="24" spans="1:26">
      <c r="A206" s="33">
        <v>1806</v>
      </c>
      <c r="B206" s="33" t="s">
        <v>117</v>
      </c>
      <c r="C206" s="33" t="s">
        <v>118</v>
      </c>
      <c r="D206" s="33" t="s">
        <v>150</v>
      </c>
      <c r="E206" s="33" t="s">
        <v>412</v>
      </c>
      <c r="F206" s="33" t="s">
        <v>248</v>
      </c>
      <c r="G206" s="33" t="s">
        <v>1830</v>
      </c>
      <c r="H206" s="288" t="s">
        <v>1849</v>
      </c>
      <c r="I206" s="196"/>
      <c r="J206" s="196"/>
      <c r="K206" s="196">
        <v>6</v>
      </c>
      <c r="L206" s="270">
        <v>45474</v>
      </c>
      <c r="M206" s="270">
        <v>45504</v>
      </c>
      <c r="N206" s="33" t="s">
        <v>124</v>
      </c>
      <c r="O206" s="107" t="s">
        <v>125</v>
      </c>
      <c r="P206" s="29" t="s">
        <v>126</v>
      </c>
      <c r="Q206" s="29" t="s">
        <v>249</v>
      </c>
      <c r="R206" s="29" t="s">
        <v>79</v>
      </c>
      <c r="S206" s="33">
        <f t="shared" si="3"/>
        <v>6</v>
      </c>
      <c r="T206" s="290"/>
      <c r="U206" s="290"/>
      <c r="V206" s="35"/>
      <c r="W206" s="35"/>
      <c r="X206" s="40"/>
      <c r="Y206" s="40"/>
      <c r="Z206" s="27"/>
    </row>
    <row r="207" ht="24" spans="1:26">
      <c r="A207" s="33">
        <v>1807</v>
      </c>
      <c r="B207" s="33" t="s">
        <v>117</v>
      </c>
      <c r="C207" s="33" t="s">
        <v>118</v>
      </c>
      <c r="D207" s="33" t="s">
        <v>150</v>
      </c>
      <c r="E207" s="33" t="s">
        <v>412</v>
      </c>
      <c r="F207" s="33" t="s">
        <v>248</v>
      </c>
      <c r="G207" s="33" t="s">
        <v>1830</v>
      </c>
      <c r="H207" s="288" t="s">
        <v>1849</v>
      </c>
      <c r="I207" s="196"/>
      <c r="J207" s="196"/>
      <c r="K207" s="196">
        <v>6</v>
      </c>
      <c r="L207" s="270">
        <v>45505</v>
      </c>
      <c r="M207" s="270">
        <v>45535</v>
      </c>
      <c r="N207" s="33" t="s">
        <v>124</v>
      </c>
      <c r="O207" s="107" t="s">
        <v>125</v>
      </c>
      <c r="P207" s="29" t="s">
        <v>126</v>
      </c>
      <c r="Q207" s="29" t="s">
        <v>249</v>
      </c>
      <c r="R207" s="29" t="s">
        <v>79</v>
      </c>
      <c r="S207" s="33">
        <f t="shared" si="3"/>
        <v>6</v>
      </c>
      <c r="T207" s="290"/>
      <c r="U207" s="290"/>
      <c r="V207" s="35"/>
      <c r="W207" s="35"/>
      <c r="X207" s="40"/>
      <c r="Y207" s="40"/>
      <c r="Z207" s="27"/>
    </row>
    <row r="208" ht="24" spans="1:26">
      <c r="A208" s="33">
        <v>1808</v>
      </c>
      <c r="B208" s="33" t="s">
        <v>117</v>
      </c>
      <c r="C208" s="33" t="s">
        <v>118</v>
      </c>
      <c r="D208" s="33" t="s">
        <v>150</v>
      </c>
      <c r="E208" s="33" t="s">
        <v>412</v>
      </c>
      <c r="F208" s="33" t="s">
        <v>248</v>
      </c>
      <c r="G208" s="33" t="s">
        <v>1830</v>
      </c>
      <c r="H208" s="288" t="s">
        <v>1849</v>
      </c>
      <c r="I208" s="196"/>
      <c r="J208" s="196"/>
      <c r="K208" s="196">
        <v>6</v>
      </c>
      <c r="L208" s="270">
        <v>45536</v>
      </c>
      <c r="M208" s="270">
        <v>45565</v>
      </c>
      <c r="N208" s="33" t="s">
        <v>124</v>
      </c>
      <c r="O208" s="107" t="s">
        <v>125</v>
      </c>
      <c r="P208" s="29" t="s">
        <v>126</v>
      </c>
      <c r="Q208" s="29" t="s">
        <v>249</v>
      </c>
      <c r="R208" s="29" t="s">
        <v>79</v>
      </c>
      <c r="S208" s="33">
        <f t="shared" si="3"/>
        <v>6</v>
      </c>
      <c r="T208" s="290"/>
      <c r="U208" s="290"/>
      <c r="V208" s="35"/>
      <c r="W208" s="35"/>
      <c r="X208" s="40"/>
      <c r="Y208" s="40"/>
      <c r="Z208" s="27"/>
    </row>
    <row r="209" ht="24" spans="1:26">
      <c r="A209" s="33">
        <v>1809</v>
      </c>
      <c r="B209" s="33" t="s">
        <v>117</v>
      </c>
      <c r="C209" s="33" t="s">
        <v>118</v>
      </c>
      <c r="D209" s="33" t="s">
        <v>150</v>
      </c>
      <c r="E209" s="33" t="s">
        <v>412</v>
      </c>
      <c r="F209" s="33" t="s">
        <v>248</v>
      </c>
      <c r="G209" s="33" t="s">
        <v>1830</v>
      </c>
      <c r="H209" s="288" t="s">
        <v>1849</v>
      </c>
      <c r="I209" s="196"/>
      <c r="J209" s="196"/>
      <c r="K209" s="196">
        <v>6</v>
      </c>
      <c r="L209" s="270">
        <v>45566</v>
      </c>
      <c r="M209" s="270">
        <v>45596</v>
      </c>
      <c r="N209" s="33" t="s">
        <v>124</v>
      </c>
      <c r="O209" s="107" t="s">
        <v>125</v>
      </c>
      <c r="P209" s="29" t="s">
        <v>126</v>
      </c>
      <c r="Q209" s="29" t="s">
        <v>249</v>
      </c>
      <c r="R209" s="29" t="s">
        <v>79</v>
      </c>
      <c r="S209" s="33">
        <f t="shared" si="3"/>
        <v>6</v>
      </c>
      <c r="T209" s="290"/>
      <c r="U209" s="290"/>
      <c r="V209" s="35"/>
      <c r="W209" s="35"/>
      <c r="X209" s="40"/>
      <c r="Y209" s="40"/>
      <c r="Z209" s="27"/>
    </row>
    <row r="210" ht="24" spans="1:26">
      <c r="A210" s="33">
        <v>1810</v>
      </c>
      <c r="B210" s="33" t="s">
        <v>117</v>
      </c>
      <c r="C210" s="33" t="s">
        <v>118</v>
      </c>
      <c r="D210" s="33" t="s">
        <v>150</v>
      </c>
      <c r="E210" s="33" t="s">
        <v>412</v>
      </c>
      <c r="F210" s="33" t="s">
        <v>248</v>
      </c>
      <c r="G210" s="33" t="s">
        <v>1830</v>
      </c>
      <c r="H210" s="288" t="s">
        <v>1849</v>
      </c>
      <c r="I210" s="196"/>
      <c r="J210" s="196"/>
      <c r="K210" s="196">
        <v>6</v>
      </c>
      <c r="L210" s="270">
        <v>45597</v>
      </c>
      <c r="M210" s="270">
        <v>45626</v>
      </c>
      <c r="N210" s="33" t="s">
        <v>124</v>
      </c>
      <c r="O210" s="107" t="s">
        <v>125</v>
      </c>
      <c r="P210" s="29" t="s">
        <v>126</v>
      </c>
      <c r="Q210" s="29" t="s">
        <v>249</v>
      </c>
      <c r="R210" s="29" t="s">
        <v>79</v>
      </c>
      <c r="S210" s="33">
        <f t="shared" si="3"/>
        <v>6</v>
      </c>
      <c r="T210" s="290"/>
      <c r="U210" s="290"/>
      <c r="V210" s="35"/>
      <c r="W210" s="35"/>
      <c r="X210" s="40"/>
      <c r="Y210" s="40"/>
      <c r="Z210" s="27"/>
    </row>
    <row r="211" ht="24" spans="1:26">
      <c r="A211" s="33">
        <v>1811</v>
      </c>
      <c r="B211" s="33" t="s">
        <v>117</v>
      </c>
      <c r="C211" s="33" t="s">
        <v>118</v>
      </c>
      <c r="D211" s="33" t="s">
        <v>150</v>
      </c>
      <c r="E211" s="33" t="s">
        <v>412</v>
      </c>
      <c r="F211" s="33" t="s">
        <v>248</v>
      </c>
      <c r="G211" s="33" t="s">
        <v>1830</v>
      </c>
      <c r="H211" s="288" t="s">
        <v>1849</v>
      </c>
      <c r="I211" s="196"/>
      <c r="J211" s="196"/>
      <c r="K211" s="196">
        <v>6</v>
      </c>
      <c r="L211" s="270">
        <v>45627</v>
      </c>
      <c r="M211" s="270">
        <v>45657</v>
      </c>
      <c r="N211" s="33" t="s">
        <v>124</v>
      </c>
      <c r="O211" s="107" t="s">
        <v>125</v>
      </c>
      <c r="P211" s="29" t="s">
        <v>126</v>
      </c>
      <c r="Q211" s="29" t="s">
        <v>249</v>
      </c>
      <c r="R211" s="29" t="s">
        <v>79</v>
      </c>
      <c r="S211" s="33">
        <f t="shared" si="3"/>
        <v>6</v>
      </c>
      <c r="T211" s="290"/>
      <c r="U211" s="290"/>
      <c r="V211" s="35"/>
      <c r="W211" s="35"/>
      <c r="X211" s="40"/>
      <c r="Y211" s="40"/>
      <c r="Z211" s="27"/>
    </row>
    <row r="212" ht="24" spans="1:28">
      <c r="A212" s="33">
        <v>1814</v>
      </c>
      <c r="B212" s="33" t="s">
        <v>117</v>
      </c>
      <c r="C212" s="33" t="s">
        <v>118</v>
      </c>
      <c r="D212" s="33" t="s">
        <v>150</v>
      </c>
      <c r="E212" s="33" t="s">
        <v>247</v>
      </c>
      <c r="F212" s="33" t="s">
        <v>254</v>
      </c>
      <c r="G212" s="33" t="s">
        <v>1830</v>
      </c>
      <c r="H212" s="288" t="s">
        <v>1850</v>
      </c>
      <c r="I212" s="196"/>
      <c r="J212" s="196"/>
      <c r="K212" s="196">
        <v>2</v>
      </c>
      <c r="L212" s="270">
        <v>45352</v>
      </c>
      <c r="M212" s="270">
        <v>45382</v>
      </c>
      <c r="N212" s="33" t="s">
        <v>124</v>
      </c>
      <c r="O212" s="107" t="s">
        <v>125</v>
      </c>
      <c r="P212" s="29" t="s">
        <v>126</v>
      </c>
      <c r="Q212" s="29" t="s">
        <v>255</v>
      </c>
      <c r="R212" s="29" t="s">
        <v>79</v>
      </c>
      <c r="S212" s="33">
        <f t="shared" si="3"/>
        <v>2</v>
      </c>
      <c r="T212" s="34"/>
      <c r="U212" s="34"/>
      <c r="V212" s="35"/>
      <c r="W212" s="35"/>
      <c r="X212" s="40"/>
      <c r="Y212" s="40"/>
      <c r="Z212" s="38"/>
      <c r="AA212" s="34"/>
      <c r="AB212" s="34"/>
    </row>
    <row r="213" ht="24" spans="1:26">
      <c r="A213" s="33">
        <v>1815</v>
      </c>
      <c r="B213" s="33" t="s">
        <v>117</v>
      </c>
      <c r="C213" s="33" t="s">
        <v>118</v>
      </c>
      <c r="D213" s="33" t="s">
        <v>150</v>
      </c>
      <c r="E213" s="33" t="s">
        <v>247</v>
      </c>
      <c r="F213" s="33" t="s">
        <v>254</v>
      </c>
      <c r="G213" s="33" t="s">
        <v>1830</v>
      </c>
      <c r="H213" s="288" t="s">
        <v>1850</v>
      </c>
      <c r="I213" s="196"/>
      <c r="J213" s="196"/>
      <c r="K213" s="196">
        <v>2</v>
      </c>
      <c r="L213" s="270">
        <v>45444</v>
      </c>
      <c r="M213" s="270">
        <v>45473</v>
      </c>
      <c r="N213" s="33" t="s">
        <v>124</v>
      </c>
      <c r="O213" s="107" t="s">
        <v>125</v>
      </c>
      <c r="P213" s="29" t="s">
        <v>126</v>
      </c>
      <c r="Q213" s="29" t="s">
        <v>255</v>
      </c>
      <c r="R213" s="29" t="s">
        <v>79</v>
      </c>
      <c r="S213" s="33">
        <f t="shared" si="3"/>
        <v>2</v>
      </c>
      <c r="T213" s="291"/>
      <c r="U213" s="291"/>
      <c r="V213" s="291"/>
      <c r="W213" s="291"/>
      <c r="X213" s="291"/>
      <c r="Y213" s="291"/>
      <c r="Z213" s="292"/>
    </row>
    <row r="214" ht="24" spans="1:28">
      <c r="A214" s="33">
        <v>1816</v>
      </c>
      <c r="B214" s="33" t="s">
        <v>117</v>
      </c>
      <c r="C214" s="33" t="s">
        <v>118</v>
      </c>
      <c r="D214" s="33" t="s">
        <v>150</v>
      </c>
      <c r="E214" s="33" t="s">
        <v>247</v>
      </c>
      <c r="F214" s="33" t="s">
        <v>254</v>
      </c>
      <c r="G214" s="33" t="s">
        <v>1830</v>
      </c>
      <c r="H214" s="288" t="s">
        <v>1850</v>
      </c>
      <c r="I214" s="196"/>
      <c r="J214" s="196"/>
      <c r="K214" s="196">
        <v>2</v>
      </c>
      <c r="L214" s="270">
        <v>45536</v>
      </c>
      <c r="M214" s="270">
        <v>45565</v>
      </c>
      <c r="N214" s="33" t="s">
        <v>124</v>
      </c>
      <c r="O214" s="107" t="s">
        <v>125</v>
      </c>
      <c r="P214" s="29" t="s">
        <v>126</v>
      </c>
      <c r="Q214" s="29" t="s">
        <v>255</v>
      </c>
      <c r="R214" s="29" t="s">
        <v>79</v>
      </c>
      <c r="S214" s="33">
        <f t="shared" si="3"/>
        <v>2</v>
      </c>
      <c r="T214" s="34"/>
      <c r="U214" s="34"/>
      <c r="V214" s="35"/>
      <c r="W214" s="35"/>
      <c r="X214" s="40"/>
      <c r="Y214" s="40"/>
      <c r="Z214" s="38"/>
      <c r="AA214" s="34"/>
      <c r="AB214" s="34"/>
    </row>
    <row r="215" ht="24" spans="1:26">
      <c r="A215" s="33">
        <v>1817</v>
      </c>
      <c r="B215" s="33" t="s">
        <v>117</v>
      </c>
      <c r="C215" s="33" t="s">
        <v>118</v>
      </c>
      <c r="D215" s="33" t="s">
        <v>150</v>
      </c>
      <c r="E215" s="33" t="s">
        <v>247</v>
      </c>
      <c r="F215" s="33" t="s">
        <v>254</v>
      </c>
      <c r="G215" s="33" t="s">
        <v>1830</v>
      </c>
      <c r="H215" s="288" t="s">
        <v>1850</v>
      </c>
      <c r="I215" s="196"/>
      <c r="J215" s="196"/>
      <c r="K215" s="196">
        <v>2</v>
      </c>
      <c r="L215" s="270">
        <v>45627</v>
      </c>
      <c r="M215" s="270">
        <v>45656</v>
      </c>
      <c r="N215" s="33" t="s">
        <v>124</v>
      </c>
      <c r="O215" s="107" t="s">
        <v>125</v>
      </c>
      <c r="P215" s="29" t="s">
        <v>126</v>
      </c>
      <c r="Q215" s="29" t="s">
        <v>255</v>
      </c>
      <c r="R215" s="29" t="s">
        <v>79</v>
      </c>
      <c r="S215" s="33">
        <f t="shared" si="3"/>
        <v>2</v>
      </c>
      <c r="T215" s="291"/>
      <c r="U215" s="291"/>
      <c r="V215" s="291"/>
      <c r="W215" s="291"/>
      <c r="X215" s="291"/>
      <c r="Y215" s="291"/>
      <c r="Z215" s="292"/>
    </row>
    <row r="216" ht="24" spans="1:26">
      <c r="A216" s="33">
        <v>1820</v>
      </c>
      <c r="B216" s="33" t="s">
        <v>117</v>
      </c>
      <c r="C216" s="33" t="s">
        <v>118</v>
      </c>
      <c r="D216" s="33" t="s">
        <v>150</v>
      </c>
      <c r="E216" s="33" t="s">
        <v>157</v>
      </c>
      <c r="F216" s="33" t="s">
        <v>260</v>
      </c>
      <c r="G216" s="33" t="s">
        <v>1830</v>
      </c>
      <c r="H216" s="288" t="s">
        <v>1851</v>
      </c>
      <c r="I216" s="196"/>
      <c r="J216" s="196"/>
      <c r="K216" s="196">
        <v>6</v>
      </c>
      <c r="L216" s="270">
        <v>45292</v>
      </c>
      <c r="M216" s="270">
        <v>45322</v>
      </c>
      <c r="N216" s="33" t="s">
        <v>124</v>
      </c>
      <c r="O216" s="107" t="s">
        <v>125</v>
      </c>
      <c r="P216" s="29" t="s">
        <v>126</v>
      </c>
      <c r="Q216" s="29" t="s">
        <v>249</v>
      </c>
      <c r="R216" s="29" t="s">
        <v>79</v>
      </c>
      <c r="S216" s="33">
        <f t="shared" ref="S216:S275" si="4">SUM(I216:K216)</f>
        <v>6</v>
      </c>
      <c r="T216" s="291"/>
      <c r="U216" s="291"/>
      <c r="V216" s="291"/>
      <c r="W216" s="291"/>
      <c r="X216" s="291"/>
      <c r="Y216" s="291"/>
      <c r="Z216" s="292"/>
    </row>
    <row r="217" ht="24" spans="1:26">
      <c r="A217" s="33">
        <v>1821</v>
      </c>
      <c r="B217" s="33" t="s">
        <v>117</v>
      </c>
      <c r="C217" s="33" t="s">
        <v>118</v>
      </c>
      <c r="D217" s="33" t="s">
        <v>150</v>
      </c>
      <c r="E217" s="33" t="s">
        <v>157</v>
      </c>
      <c r="F217" s="33" t="s">
        <v>260</v>
      </c>
      <c r="G217" s="33" t="s">
        <v>1830</v>
      </c>
      <c r="H217" s="288" t="s">
        <v>1851</v>
      </c>
      <c r="I217" s="196"/>
      <c r="J217" s="196"/>
      <c r="K217" s="196">
        <v>6</v>
      </c>
      <c r="L217" s="270">
        <v>45323</v>
      </c>
      <c r="M217" s="270">
        <v>45351</v>
      </c>
      <c r="N217" s="33" t="s">
        <v>124</v>
      </c>
      <c r="O217" s="107" t="s">
        <v>125</v>
      </c>
      <c r="P217" s="29" t="s">
        <v>126</v>
      </c>
      <c r="Q217" s="29" t="s">
        <v>249</v>
      </c>
      <c r="R217" s="29" t="s">
        <v>79</v>
      </c>
      <c r="S217" s="33">
        <f t="shared" si="4"/>
        <v>6</v>
      </c>
      <c r="T217" s="291"/>
      <c r="U217" s="291"/>
      <c r="V217" s="291"/>
      <c r="W217" s="291"/>
      <c r="X217" s="291"/>
      <c r="Y217" s="291"/>
      <c r="Z217" s="292"/>
    </row>
    <row r="218" ht="24" spans="1:28">
      <c r="A218" s="33">
        <v>1822</v>
      </c>
      <c r="B218" s="33" t="s">
        <v>117</v>
      </c>
      <c r="C218" s="33" t="s">
        <v>118</v>
      </c>
      <c r="D218" s="33" t="s">
        <v>150</v>
      </c>
      <c r="E218" s="33" t="s">
        <v>157</v>
      </c>
      <c r="F218" s="33" t="s">
        <v>260</v>
      </c>
      <c r="G218" s="33" t="s">
        <v>1830</v>
      </c>
      <c r="H218" s="288" t="s">
        <v>1851</v>
      </c>
      <c r="I218" s="196"/>
      <c r="J218" s="196"/>
      <c r="K218" s="196">
        <v>6</v>
      </c>
      <c r="L218" s="270">
        <v>45352</v>
      </c>
      <c r="M218" s="270">
        <v>45382</v>
      </c>
      <c r="N218" s="33" t="s">
        <v>124</v>
      </c>
      <c r="O218" s="107" t="s">
        <v>125</v>
      </c>
      <c r="P218" s="29" t="s">
        <v>126</v>
      </c>
      <c r="Q218" s="29" t="s">
        <v>249</v>
      </c>
      <c r="R218" s="29" t="s">
        <v>79</v>
      </c>
      <c r="S218" s="33">
        <f t="shared" si="4"/>
        <v>6</v>
      </c>
      <c r="T218" s="34"/>
      <c r="U218" s="34"/>
      <c r="V218" s="35"/>
      <c r="W218" s="35"/>
      <c r="X218" s="40"/>
      <c r="Y218" s="40"/>
      <c r="Z218" s="38"/>
      <c r="AA218" s="34"/>
      <c r="AB218" s="34"/>
    </row>
    <row r="219" ht="24" spans="1:26">
      <c r="A219" s="33">
        <v>1823</v>
      </c>
      <c r="B219" s="33" t="s">
        <v>117</v>
      </c>
      <c r="C219" s="33" t="s">
        <v>118</v>
      </c>
      <c r="D219" s="33" t="s">
        <v>150</v>
      </c>
      <c r="E219" s="33" t="s">
        <v>157</v>
      </c>
      <c r="F219" s="33" t="s">
        <v>260</v>
      </c>
      <c r="G219" s="33" t="s">
        <v>1830</v>
      </c>
      <c r="H219" s="288" t="s">
        <v>1851</v>
      </c>
      <c r="I219" s="196"/>
      <c r="J219" s="196"/>
      <c r="K219" s="196">
        <v>6</v>
      </c>
      <c r="L219" s="270">
        <v>45383</v>
      </c>
      <c r="M219" s="270">
        <v>45412</v>
      </c>
      <c r="N219" s="33" t="s">
        <v>124</v>
      </c>
      <c r="O219" s="107" t="s">
        <v>125</v>
      </c>
      <c r="P219" s="29" t="s">
        <v>126</v>
      </c>
      <c r="Q219" s="29" t="s">
        <v>249</v>
      </c>
      <c r="R219" s="29" t="s">
        <v>79</v>
      </c>
      <c r="S219" s="33">
        <f t="shared" si="4"/>
        <v>6</v>
      </c>
      <c r="T219" s="291"/>
      <c r="U219" s="291"/>
      <c r="V219" s="291"/>
      <c r="W219" s="291"/>
      <c r="X219" s="291"/>
      <c r="Y219" s="291"/>
      <c r="Z219" s="292"/>
    </row>
    <row r="220" ht="24" spans="1:26">
      <c r="A220" s="33">
        <v>1824</v>
      </c>
      <c r="B220" s="33" t="s">
        <v>117</v>
      </c>
      <c r="C220" s="33" t="s">
        <v>118</v>
      </c>
      <c r="D220" s="33" t="s">
        <v>150</v>
      </c>
      <c r="E220" s="33" t="s">
        <v>157</v>
      </c>
      <c r="F220" s="33" t="s">
        <v>260</v>
      </c>
      <c r="G220" s="33" t="s">
        <v>1830</v>
      </c>
      <c r="H220" s="288" t="s">
        <v>1851</v>
      </c>
      <c r="I220" s="196"/>
      <c r="J220" s="196"/>
      <c r="K220" s="196">
        <v>6</v>
      </c>
      <c r="L220" s="270">
        <v>45413</v>
      </c>
      <c r="M220" s="270">
        <v>45443</v>
      </c>
      <c r="N220" s="33" t="s">
        <v>124</v>
      </c>
      <c r="O220" s="107" t="s">
        <v>125</v>
      </c>
      <c r="P220" s="29" t="s">
        <v>126</v>
      </c>
      <c r="Q220" s="29" t="s">
        <v>249</v>
      </c>
      <c r="R220" s="29" t="s">
        <v>79</v>
      </c>
      <c r="S220" s="33">
        <f t="shared" si="4"/>
        <v>6</v>
      </c>
      <c r="T220" s="291"/>
      <c r="U220" s="291"/>
      <c r="V220" s="291"/>
      <c r="W220" s="291"/>
      <c r="X220" s="291"/>
      <c r="Y220" s="291"/>
      <c r="Z220" s="292"/>
    </row>
    <row r="221" ht="24" spans="1:26">
      <c r="A221" s="33">
        <v>1825</v>
      </c>
      <c r="B221" s="33" t="s">
        <v>117</v>
      </c>
      <c r="C221" s="33" t="s">
        <v>118</v>
      </c>
      <c r="D221" s="33" t="s">
        <v>150</v>
      </c>
      <c r="E221" s="33" t="s">
        <v>157</v>
      </c>
      <c r="F221" s="33" t="s">
        <v>260</v>
      </c>
      <c r="G221" s="33" t="s">
        <v>1830</v>
      </c>
      <c r="H221" s="288" t="s">
        <v>1851</v>
      </c>
      <c r="I221" s="196"/>
      <c r="J221" s="196"/>
      <c r="K221" s="196">
        <v>6</v>
      </c>
      <c r="L221" s="270">
        <v>45444</v>
      </c>
      <c r="M221" s="270">
        <v>45473</v>
      </c>
      <c r="N221" s="33" t="s">
        <v>124</v>
      </c>
      <c r="O221" s="107" t="s">
        <v>125</v>
      </c>
      <c r="P221" s="29" t="s">
        <v>126</v>
      </c>
      <c r="Q221" s="29" t="s">
        <v>249</v>
      </c>
      <c r="R221" s="29" t="s">
        <v>79</v>
      </c>
      <c r="S221" s="33">
        <f t="shared" si="4"/>
        <v>6</v>
      </c>
      <c r="T221" s="291"/>
      <c r="U221" s="291"/>
      <c r="V221" s="291"/>
      <c r="W221" s="291"/>
      <c r="X221" s="291"/>
      <c r="Y221" s="291"/>
      <c r="Z221" s="292"/>
    </row>
    <row r="222" ht="24" spans="1:26">
      <c r="A222" s="33">
        <v>1826</v>
      </c>
      <c r="B222" s="33" t="s">
        <v>117</v>
      </c>
      <c r="C222" s="33" t="s">
        <v>118</v>
      </c>
      <c r="D222" s="33" t="s">
        <v>150</v>
      </c>
      <c r="E222" s="33" t="s">
        <v>157</v>
      </c>
      <c r="F222" s="33" t="s">
        <v>260</v>
      </c>
      <c r="G222" s="33" t="s">
        <v>1830</v>
      </c>
      <c r="H222" s="288" t="s">
        <v>1851</v>
      </c>
      <c r="I222" s="196"/>
      <c r="J222" s="196"/>
      <c r="K222" s="196">
        <v>6</v>
      </c>
      <c r="L222" s="270">
        <v>45474</v>
      </c>
      <c r="M222" s="270">
        <v>45504</v>
      </c>
      <c r="N222" s="33" t="s">
        <v>124</v>
      </c>
      <c r="O222" s="107" t="s">
        <v>125</v>
      </c>
      <c r="P222" s="29" t="s">
        <v>126</v>
      </c>
      <c r="Q222" s="29" t="s">
        <v>249</v>
      </c>
      <c r="R222" s="29" t="s">
        <v>79</v>
      </c>
      <c r="S222" s="33">
        <f t="shared" si="4"/>
        <v>6</v>
      </c>
      <c r="T222" s="291"/>
      <c r="U222" s="291"/>
      <c r="V222" s="291"/>
      <c r="W222" s="291"/>
      <c r="X222" s="291"/>
      <c r="Y222" s="291"/>
      <c r="Z222" s="292"/>
    </row>
    <row r="223" ht="24" spans="1:26">
      <c r="A223" s="33">
        <v>1827</v>
      </c>
      <c r="B223" s="33" t="s">
        <v>117</v>
      </c>
      <c r="C223" s="33" t="s">
        <v>118</v>
      </c>
      <c r="D223" s="33" t="s">
        <v>150</v>
      </c>
      <c r="E223" s="33" t="s">
        <v>157</v>
      </c>
      <c r="F223" s="33" t="s">
        <v>260</v>
      </c>
      <c r="G223" s="33" t="s">
        <v>1830</v>
      </c>
      <c r="H223" s="288" t="s">
        <v>1851</v>
      </c>
      <c r="I223" s="196"/>
      <c r="J223" s="196"/>
      <c r="K223" s="196">
        <v>6</v>
      </c>
      <c r="L223" s="270">
        <v>45505</v>
      </c>
      <c r="M223" s="270">
        <v>45535</v>
      </c>
      <c r="N223" s="33" t="s">
        <v>124</v>
      </c>
      <c r="O223" s="107" t="s">
        <v>125</v>
      </c>
      <c r="P223" s="29" t="s">
        <v>126</v>
      </c>
      <c r="Q223" s="29" t="s">
        <v>249</v>
      </c>
      <c r="R223" s="29" t="s">
        <v>79</v>
      </c>
      <c r="S223" s="33">
        <f t="shared" si="4"/>
        <v>6</v>
      </c>
      <c r="T223" s="291"/>
      <c r="U223" s="291"/>
      <c r="V223" s="291"/>
      <c r="W223" s="291"/>
      <c r="X223" s="291"/>
      <c r="Y223" s="291"/>
      <c r="Z223" s="292"/>
    </row>
    <row r="224" ht="24" spans="1:28">
      <c r="A224" s="33">
        <v>1828</v>
      </c>
      <c r="B224" s="33" t="s">
        <v>117</v>
      </c>
      <c r="C224" s="33" t="s">
        <v>118</v>
      </c>
      <c r="D224" s="33" t="s">
        <v>150</v>
      </c>
      <c r="E224" s="33" t="s">
        <v>157</v>
      </c>
      <c r="F224" s="33" t="s">
        <v>260</v>
      </c>
      <c r="G224" s="33" t="s">
        <v>1830</v>
      </c>
      <c r="H224" s="288" t="s">
        <v>1851</v>
      </c>
      <c r="I224" s="196"/>
      <c r="J224" s="196"/>
      <c r="K224" s="196">
        <v>6</v>
      </c>
      <c r="L224" s="270">
        <v>45536</v>
      </c>
      <c r="M224" s="270">
        <v>45565</v>
      </c>
      <c r="N224" s="33" t="s">
        <v>124</v>
      </c>
      <c r="O224" s="107" t="s">
        <v>125</v>
      </c>
      <c r="P224" s="29" t="s">
        <v>126</v>
      </c>
      <c r="Q224" s="29" t="s">
        <v>249</v>
      </c>
      <c r="R224" s="29" t="s">
        <v>79</v>
      </c>
      <c r="S224" s="33">
        <f t="shared" si="4"/>
        <v>6</v>
      </c>
      <c r="T224" s="34"/>
      <c r="U224" s="34"/>
      <c r="V224" s="35"/>
      <c r="W224" s="35"/>
      <c r="X224" s="40"/>
      <c r="Y224" s="40"/>
      <c r="Z224" s="38"/>
      <c r="AA224" s="34"/>
      <c r="AB224" s="34"/>
    </row>
    <row r="225" ht="24" spans="1:26">
      <c r="A225" s="33">
        <v>1829</v>
      </c>
      <c r="B225" s="33" t="s">
        <v>117</v>
      </c>
      <c r="C225" s="33" t="s">
        <v>118</v>
      </c>
      <c r="D225" s="33" t="s">
        <v>150</v>
      </c>
      <c r="E225" s="33" t="s">
        <v>157</v>
      </c>
      <c r="F225" s="33" t="s">
        <v>260</v>
      </c>
      <c r="G225" s="33" t="s">
        <v>1830</v>
      </c>
      <c r="H225" s="288" t="s">
        <v>1851</v>
      </c>
      <c r="I225" s="196"/>
      <c r="J225" s="196"/>
      <c r="K225" s="196">
        <v>6</v>
      </c>
      <c r="L225" s="270">
        <v>45566</v>
      </c>
      <c r="M225" s="270">
        <v>45596</v>
      </c>
      <c r="N225" s="33" t="s">
        <v>124</v>
      </c>
      <c r="O225" s="107" t="s">
        <v>125</v>
      </c>
      <c r="P225" s="29" t="s">
        <v>126</v>
      </c>
      <c r="Q225" s="29" t="s">
        <v>249</v>
      </c>
      <c r="R225" s="29" t="s">
        <v>79</v>
      </c>
      <c r="S225" s="33">
        <f t="shared" si="4"/>
        <v>6</v>
      </c>
      <c r="T225" s="291"/>
      <c r="U225" s="291"/>
      <c r="V225" s="291"/>
      <c r="W225" s="291"/>
      <c r="X225" s="291"/>
      <c r="Y225" s="291"/>
      <c r="Z225" s="292"/>
    </row>
    <row r="226" ht="24" spans="1:26">
      <c r="A226" s="33">
        <v>1830</v>
      </c>
      <c r="B226" s="33" t="s">
        <v>117</v>
      </c>
      <c r="C226" s="33" t="s">
        <v>118</v>
      </c>
      <c r="D226" s="33" t="s">
        <v>150</v>
      </c>
      <c r="E226" s="33" t="s">
        <v>157</v>
      </c>
      <c r="F226" s="33" t="s">
        <v>260</v>
      </c>
      <c r="G226" s="33" t="s">
        <v>1830</v>
      </c>
      <c r="H226" s="288" t="s">
        <v>1851</v>
      </c>
      <c r="I226" s="196"/>
      <c r="J226" s="196"/>
      <c r="K226" s="196">
        <v>6</v>
      </c>
      <c r="L226" s="270">
        <v>45597</v>
      </c>
      <c r="M226" s="270">
        <v>45626</v>
      </c>
      <c r="N226" s="33" t="s">
        <v>124</v>
      </c>
      <c r="O226" s="107" t="s">
        <v>125</v>
      </c>
      <c r="P226" s="29" t="s">
        <v>126</v>
      </c>
      <c r="Q226" s="29" t="s">
        <v>249</v>
      </c>
      <c r="R226" s="29" t="s">
        <v>79</v>
      </c>
      <c r="S226" s="33">
        <f t="shared" si="4"/>
        <v>6</v>
      </c>
      <c r="T226" s="291"/>
      <c r="U226" s="291"/>
      <c r="V226" s="291"/>
      <c r="W226" s="291"/>
      <c r="X226" s="291"/>
      <c r="Y226" s="291"/>
      <c r="Z226" s="292"/>
    </row>
    <row r="227" ht="24" spans="1:26">
      <c r="A227" s="33">
        <v>1831</v>
      </c>
      <c r="B227" s="33" t="s">
        <v>117</v>
      </c>
      <c r="C227" s="33" t="s">
        <v>118</v>
      </c>
      <c r="D227" s="33" t="s">
        <v>150</v>
      </c>
      <c r="E227" s="33" t="s">
        <v>157</v>
      </c>
      <c r="F227" s="33" t="s">
        <v>260</v>
      </c>
      <c r="G227" s="33" t="s">
        <v>1830</v>
      </c>
      <c r="H227" s="288" t="s">
        <v>1851</v>
      </c>
      <c r="I227" s="196"/>
      <c r="J227" s="196"/>
      <c r="K227" s="196">
        <v>6</v>
      </c>
      <c r="L227" s="270">
        <v>45627</v>
      </c>
      <c r="M227" s="270">
        <v>45657</v>
      </c>
      <c r="N227" s="33" t="s">
        <v>124</v>
      </c>
      <c r="O227" s="107" t="s">
        <v>125</v>
      </c>
      <c r="P227" s="29" t="s">
        <v>126</v>
      </c>
      <c r="Q227" s="29" t="s">
        <v>249</v>
      </c>
      <c r="R227" s="29" t="s">
        <v>79</v>
      </c>
      <c r="S227" s="33">
        <f t="shared" si="4"/>
        <v>6</v>
      </c>
      <c r="T227" s="291"/>
      <c r="U227" s="291"/>
      <c r="V227" s="291"/>
      <c r="W227" s="291"/>
      <c r="X227" s="291"/>
      <c r="Y227" s="291"/>
      <c r="Z227" s="292"/>
    </row>
    <row r="228" ht="24" spans="1:26">
      <c r="A228" s="33">
        <v>1834</v>
      </c>
      <c r="B228" s="33" t="s">
        <v>117</v>
      </c>
      <c r="C228" s="33" t="s">
        <v>118</v>
      </c>
      <c r="D228" s="33" t="s">
        <v>150</v>
      </c>
      <c r="E228" s="33" t="s">
        <v>247</v>
      </c>
      <c r="F228" s="33" t="s">
        <v>265</v>
      </c>
      <c r="G228" s="33" t="s">
        <v>1830</v>
      </c>
      <c r="H228" s="288" t="s">
        <v>1852</v>
      </c>
      <c r="I228" s="196"/>
      <c r="J228" s="196"/>
      <c r="K228" s="196">
        <v>4</v>
      </c>
      <c r="L228" s="270">
        <v>45292</v>
      </c>
      <c r="M228" s="270">
        <v>45322</v>
      </c>
      <c r="N228" s="33" t="s">
        <v>124</v>
      </c>
      <c r="O228" s="107" t="s">
        <v>125</v>
      </c>
      <c r="P228" s="29" t="s">
        <v>126</v>
      </c>
      <c r="Q228" s="29" t="s">
        <v>266</v>
      </c>
      <c r="R228" s="29" t="s">
        <v>79</v>
      </c>
      <c r="S228" s="33">
        <f t="shared" si="4"/>
        <v>4</v>
      </c>
      <c r="T228" s="291"/>
      <c r="U228" s="291"/>
      <c r="V228" s="291"/>
      <c r="W228" s="291"/>
      <c r="X228" s="291"/>
      <c r="Y228" s="291"/>
      <c r="Z228" s="292"/>
    </row>
    <row r="229" ht="24" spans="1:26">
      <c r="A229" s="33">
        <v>1835</v>
      </c>
      <c r="B229" s="33" t="s">
        <v>117</v>
      </c>
      <c r="C229" s="33" t="s">
        <v>118</v>
      </c>
      <c r="D229" s="33" t="s">
        <v>150</v>
      </c>
      <c r="E229" s="33" t="s">
        <v>247</v>
      </c>
      <c r="F229" s="33" t="s">
        <v>265</v>
      </c>
      <c r="G229" s="33" t="s">
        <v>1830</v>
      </c>
      <c r="H229" s="288" t="s">
        <v>1852</v>
      </c>
      <c r="I229" s="196"/>
      <c r="J229" s="196"/>
      <c r="K229" s="196">
        <v>4</v>
      </c>
      <c r="L229" s="270">
        <v>45323</v>
      </c>
      <c r="M229" s="270">
        <v>45351</v>
      </c>
      <c r="N229" s="33" t="s">
        <v>124</v>
      </c>
      <c r="O229" s="107" t="s">
        <v>125</v>
      </c>
      <c r="P229" s="29" t="s">
        <v>126</v>
      </c>
      <c r="Q229" s="29" t="s">
        <v>266</v>
      </c>
      <c r="R229" s="29" t="s">
        <v>79</v>
      </c>
      <c r="S229" s="33">
        <f t="shared" si="4"/>
        <v>4</v>
      </c>
      <c r="T229" s="291"/>
      <c r="U229" s="291"/>
      <c r="V229" s="291"/>
      <c r="W229" s="291"/>
      <c r="X229" s="291"/>
      <c r="Y229" s="291"/>
      <c r="Z229" s="292"/>
    </row>
    <row r="230" ht="24" spans="1:28">
      <c r="A230" s="33">
        <v>1836</v>
      </c>
      <c r="B230" s="33" t="s">
        <v>117</v>
      </c>
      <c r="C230" s="33" t="s">
        <v>118</v>
      </c>
      <c r="D230" s="33" t="s">
        <v>150</v>
      </c>
      <c r="E230" s="33" t="s">
        <v>247</v>
      </c>
      <c r="F230" s="33" t="s">
        <v>265</v>
      </c>
      <c r="G230" s="33" t="s">
        <v>1830</v>
      </c>
      <c r="H230" s="288" t="s">
        <v>1852</v>
      </c>
      <c r="I230" s="196"/>
      <c r="J230" s="196"/>
      <c r="K230" s="196">
        <v>4</v>
      </c>
      <c r="L230" s="270">
        <v>45352</v>
      </c>
      <c r="M230" s="270">
        <v>45382</v>
      </c>
      <c r="N230" s="33" t="s">
        <v>124</v>
      </c>
      <c r="O230" s="107" t="s">
        <v>125</v>
      </c>
      <c r="P230" s="29" t="s">
        <v>126</v>
      </c>
      <c r="Q230" s="29" t="s">
        <v>266</v>
      </c>
      <c r="R230" s="29" t="s">
        <v>79</v>
      </c>
      <c r="S230" s="33">
        <f t="shared" si="4"/>
        <v>4</v>
      </c>
      <c r="T230" s="34"/>
      <c r="U230" s="34"/>
      <c r="V230" s="35"/>
      <c r="W230" s="35"/>
      <c r="X230" s="40"/>
      <c r="Y230" s="40"/>
      <c r="Z230" s="38"/>
      <c r="AA230" s="34"/>
      <c r="AB230" s="34"/>
    </row>
    <row r="231" ht="24" spans="1:26">
      <c r="A231" s="33">
        <v>1837</v>
      </c>
      <c r="B231" s="33" t="s">
        <v>117</v>
      </c>
      <c r="C231" s="33" t="s">
        <v>118</v>
      </c>
      <c r="D231" s="33" t="s">
        <v>150</v>
      </c>
      <c r="E231" s="33" t="s">
        <v>247</v>
      </c>
      <c r="F231" s="33" t="s">
        <v>265</v>
      </c>
      <c r="G231" s="33" t="s">
        <v>1830</v>
      </c>
      <c r="H231" s="288" t="s">
        <v>1852</v>
      </c>
      <c r="I231" s="196"/>
      <c r="J231" s="196"/>
      <c r="K231" s="196">
        <v>4</v>
      </c>
      <c r="L231" s="270">
        <v>45383</v>
      </c>
      <c r="M231" s="270">
        <v>45412</v>
      </c>
      <c r="N231" s="33" t="s">
        <v>124</v>
      </c>
      <c r="O231" s="107" t="s">
        <v>125</v>
      </c>
      <c r="P231" s="29" t="s">
        <v>126</v>
      </c>
      <c r="Q231" s="29" t="s">
        <v>266</v>
      </c>
      <c r="R231" s="29" t="s">
        <v>79</v>
      </c>
      <c r="S231" s="33">
        <f t="shared" si="4"/>
        <v>4</v>
      </c>
      <c r="T231" s="291"/>
      <c r="U231" s="291"/>
      <c r="V231" s="291"/>
      <c r="W231" s="291"/>
      <c r="X231" s="291"/>
      <c r="Y231" s="291"/>
      <c r="Z231" s="292"/>
    </row>
    <row r="232" ht="24" spans="1:26">
      <c r="A232" s="33">
        <v>1838</v>
      </c>
      <c r="B232" s="33" t="s">
        <v>117</v>
      </c>
      <c r="C232" s="33" t="s">
        <v>118</v>
      </c>
      <c r="D232" s="33" t="s">
        <v>150</v>
      </c>
      <c r="E232" s="33" t="s">
        <v>247</v>
      </c>
      <c r="F232" s="33" t="s">
        <v>265</v>
      </c>
      <c r="G232" s="33" t="s">
        <v>1830</v>
      </c>
      <c r="H232" s="288" t="s">
        <v>1852</v>
      </c>
      <c r="I232" s="196"/>
      <c r="J232" s="196"/>
      <c r="K232" s="196">
        <v>4</v>
      </c>
      <c r="L232" s="270">
        <v>45413</v>
      </c>
      <c r="M232" s="270">
        <v>45443</v>
      </c>
      <c r="N232" s="33" t="s">
        <v>124</v>
      </c>
      <c r="O232" s="107" t="s">
        <v>125</v>
      </c>
      <c r="P232" s="29" t="s">
        <v>126</v>
      </c>
      <c r="Q232" s="29" t="s">
        <v>266</v>
      </c>
      <c r="R232" s="29" t="s">
        <v>79</v>
      </c>
      <c r="S232" s="33">
        <f t="shared" si="4"/>
        <v>4</v>
      </c>
      <c r="T232" s="291"/>
      <c r="U232" s="291"/>
      <c r="V232" s="291"/>
      <c r="W232" s="291"/>
      <c r="X232" s="291"/>
      <c r="Y232" s="291"/>
      <c r="Z232" s="292"/>
    </row>
    <row r="233" ht="24" spans="1:26">
      <c r="A233" s="33">
        <v>1839</v>
      </c>
      <c r="B233" s="33" t="s">
        <v>117</v>
      </c>
      <c r="C233" s="33" t="s">
        <v>118</v>
      </c>
      <c r="D233" s="33" t="s">
        <v>150</v>
      </c>
      <c r="E233" s="33" t="s">
        <v>247</v>
      </c>
      <c r="F233" s="33" t="s">
        <v>265</v>
      </c>
      <c r="G233" s="33" t="s">
        <v>1830</v>
      </c>
      <c r="H233" s="288" t="s">
        <v>1852</v>
      </c>
      <c r="I233" s="196"/>
      <c r="J233" s="196"/>
      <c r="K233" s="196">
        <v>4</v>
      </c>
      <c r="L233" s="270">
        <v>45444</v>
      </c>
      <c r="M233" s="270">
        <v>45473</v>
      </c>
      <c r="N233" s="33" t="s">
        <v>124</v>
      </c>
      <c r="O233" s="107" t="s">
        <v>125</v>
      </c>
      <c r="P233" s="29" t="s">
        <v>126</v>
      </c>
      <c r="Q233" s="29" t="s">
        <v>266</v>
      </c>
      <c r="R233" s="29" t="s">
        <v>79</v>
      </c>
      <c r="S233" s="33">
        <f t="shared" si="4"/>
        <v>4</v>
      </c>
      <c r="T233" s="291"/>
      <c r="U233" s="291"/>
      <c r="V233" s="291"/>
      <c r="W233" s="291"/>
      <c r="X233" s="291"/>
      <c r="Y233" s="291"/>
      <c r="Z233" s="292"/>
    </row>
    <row r="234" ht="24" spans="1:26">
      <c r="A234" s="33">
        <v>1840</v>
      </c>
      <c r="B234" s="33" t="s">
        <v>117</v>
      </c>
      <c r="C234" s="33" t="s">
        <v>118</v>
      </c>
      <c r="D234" s="33" t="s">
        <v>150</v>
      </c>
      <c r="E234" s="33" t="s">
        <v>247</v>
      </c>
      <c r="F234" s="33" t="s">
        <v>265</v>
      </c>
      <c r="G234" s="33" t="s">
        <v>1830</v>
      </c>
      <c r="H234" s="288" t="s">
        <v>1852</v>
      </c>
      <c r="I234" s="196"/>
      <c r="J234" s="196"/>
      <c r="K234" s="196">
        <v>4</v>
      </c>
      <c r="L234" s="270">
        <v>45474</v>
      </c>
      <c r="M234" s="270">
        <v>45504</v>
      </c>
      <c r="N234" s="33" t="s">
        <v>124</v>
      </c>
      <c r="O234" s="107" t="s">
        <v>125</v>
      </c>
      <c r="P234" s="29" t="s">
        <v>126</v>
      </c>
      <c r="Q234" s="29" t="s">
        <v>266</v>
      </c>
      <c r="R234" s="29" t="s">
        <v>79</v>
      </c>
      <c r="S234" s="33">
        <f t="shared" si="4"/>
        <v>4</v>
      </c>
      <c r="T234" s="291"/>
      <c r="U234" s="291"/>
      <c r="V234" s="291"/>
      <c r="W234" s="291"/>
      <c r="X234" s="291"/>
      <c r="Y234" s="291"/>
      <c r="Z234" s="292"/>
    </row>
    <row r="235" ht="24" spans="1:26">
      <c r="A235" s="33">
        <v>1841</v>
      </c>
      <c r="B235" s="33" t="s">
        <v>117</v>
      </c>
      <c r="C235" s="33" t="s">
        <v>118</v>
      </c>
      <c r="D235" s="33" t="s">
        <v>150</v>
      </c>
      <c r="E235" s="33" t="s">
        <v>247</v>
      </c>
      <c r="F235" s="33" t="s">
        <v>265</v>
      </c>
      <c r="G235" s="33" t="s">
        <v>1830</v>
      </c>
      <c r="H235" s="288" t="s">
        <v>1852</v>
      </c>
      <c r="I235" s="196"/>
      <c r="J235" s="196"/>
      <c r="K235" s="196">
        <v>4</v>
      </c>
      <c r="L235" s="270">
        <v>45505</v>
      </c>
      <c r="M235" s="270">
        <v>45535</v>
      </c>
      <c r="N235" s="33" t="s">
        <v>124</v>
      </c>
      <c r="O235" s="107" t="s">
        <v>125</v>
      </c>
      <c r="P235" s="29" t="s">
        <v>126</v>
      </c>
      <c r="Q235" s="29" t="s">
        <v>266</v>
      </c>
      <c r="R235" s="29" t="s">
        <v>79</v>
      </c>
      <c r="S235" s="33">
        <f t="shared" si="4"/>
        <v>4</v>
      </c>
      <c r="T235" s="291"/>
      <c r="U235" s="291"/>
      <c r="V235" s="291"/>
      <c r="W235" s="291"/>
      <c r="X235" s="291"/>
      <c r="Y235" s="291"/>
      <c r="Z235" s="292"/>
    </row>
    <row r="236" ht="24" spans="1:26">
      <c r="A236" s="33">
        <v>1842</v>
      </c>
      <c r="B236" s="33" t="s">
        <v>117</v>
      </c>
      <c r="C236" s="33" t="s">
        <v>118</v>
      </c>
      <c r="D236" s="33" t="s">
        <v>150</v>
      </c>
      <c r="E236" s="33" t="s">
        <v>247</v>
      </c>
      <c r="F236" s="33" t="s">
        <v>265</v>
      </c>
      <c r="G236" s="33" t="s">
        <v>1830</v>
      </c>
      <c r="H236" s="288" t="s">
        <v>1852</v>
      </c>
      <c r="I236" s="196"/>
      <c r="J236" s="196"/>
      <c r="K236" s="196">
        <v>4</v>
      </c>
      <c r="L236" s="270">
        <v>45536</v>
      </c>
      <c r="M236" s="270">
        <v>45565</v>
      </c>
      <c r="N236" s="33" t="s">
        <v>124</v>
      </c>
      <c r="O236" s="107" t="s">
        <v>125</v>
      </c>
      <c r="P236" s="29" t="s">
        <v>126</v>
      </c>
      <c r="Q236" s="29" t="s">
        <v>266</v>
      </c>
      <c r="R236" s="29" t="s">
        <v>79</v>
      </c>
      <c r="S236" s="33">
        <f t="shared" si="4"/>
        <v>4</v>
      </c>
      <c r="T236" s="291"/>
      <c r="U236" s="291"/>
      <c r="V236" s="291"/>
      <c r="W236" s="291"/>
      <c r="X236" s="291"/>
      <c r="Y236" s="291"/>
      <c r="Z236" s="292"/>
    </row>
    <row r="237" ht="24" spans="1:26">
      <c r="A237" s="33">
        <v>1843</v>
      </c>
      <c r="B237" s="33" t="s">
        <v>117</v>
      </c>
      <c r="C237" s="33" t="s">
        <v>118</v>
      </c>
      <c r="D237" s="33" t="s">
        <v>150</v>
      </c>
      <c r="E237" s="33" t="s">
        <v>247</v>
      </c>
      <c r="F237" s="33" t="s">
        <v>265</v>
      </c>
      <c r="G237" s="33" t="s">
        <v>1830</v>
      </c>
      <c r="H237" s="288" t="s">
        <v>1852</v>
      </c>
      <c r="I237" s="196"/>
      <c r="J237" s="196"/>
      <c r="K237" s="196">
        <v>4</v>
      </c>
      <c r="L237" s="270">
        <v>45566</v>
      </c>
      <c r="M237" s="270">
        <v>45596</v>
      </c>
      <c r="N237" s="33" t="s">
        <v>124</v>
      </c>
      <c r="O237" s="107" t="s">
        <v>125</v>
      </c>
      <c r="P237" s="29" t="s">
        <v>126</v>
      </c>
      <c r="Q237" s="29" t="s">
        <v>266</v>
      </c>
      <c r="R237" s="29" t="s">
        <v>79</v>
      </c>
      <c r="S237" s="33">
        <f t="shared" si="4"/>
        <v>4</v>
      </c>
      <c r="T237" s="291"/>
      <c r="U237" s="291"/>
      <c r="V237" s="291"/>
      <c r="W237" s="291"/>
      <c r="X237" s="291"/>
      <c r="Y237" s="291"/>
      <c r="Z237" s="292"/>
    </row>
    <row r="238" ht="24" spans="1:26">
      <c r="A238" s="33">
        <v>1844</v>
      </c>
      <c r="B238" s="33" t="s">
        <v>117</v>
      </c>
      <c r="C238" s="33" t="s">
        <v>118</v>
      </c>
      <c r="D238" s="33" t="s">
        <v>150</v>
      </c>
      <c r="E238" s="33" t="s">
        <v>247</v>
      </c>
      <c r="F238" s="33" t="s">
        <v>265</v>
      </c>
      <c r="G238" s="33" t="s">
        <v>1830</v>
      </c>
      <c r="H238" s="288" t="s">
        <v>1852</v>
      </c>
      <c r="I238" s="196"/>
      <c r="J238" s="196"/>
      <c r="K238" s="196">
        <v>4</v>
      </c>
      <c r="L238" s="270">
        <v>45597</v>
      </c>
      <c r="M238" s="270">
        <v>45626</v>
      </c>
      <c r="N238" s="33" t="s">
        <v>124</v>
      </c>
      <c r="O238" s="107" t="s">
        <v>125</v>
      </c>
      <c r="P238" s="29" t="s">
        <v>126</v>
      </c>
      <c r="Q238" s="29" t="s">
        <v>266</v>
      </c>
      <c r="R238" s="29" t="s">
        <v>79</v>
      </c>
      <c r="S238" s="33">
        <f t="shared" si="4"/>
        <v>4</v>
      </c>
      <c r="T238" s="291"/>
      <c r="U238" s="291"/>
      <c r="V238" s="291"/>
      <c r="W238" s="291"/>
      <c r="X238" s="291"/>
      <c r="Y238" s="291"/>
      <c r="Z238" s="292"/>
    </row>
    <row r="239" ht="24" spans="1:26">
      <c r="A239" s="33">
        <v>1845</v>
      </c>
      <c r="B239" s="33" t="s">
        <v>117</v>
      </c>
      <c r="C239" s="33" t="s">
        <v>118</v>
      </c>
      <c r="D239" s="33" t="s">
        <v>150</v>
      </c>
      <c r="E239" s="33" t="s">
        <v>247</v>
      </c>
      <c r="F239" s="33" t="s">
        <v>265</v>
      </c>
      <c r="G239" s="33" t="s">
        <v>1830</v>
      </c>
      <c r="H239" s="288" t="s">
        <v>1852</v>
      </c>
      <c r="I239" s="196"/>
      <c r="J239" s="196"/>
      <c r="K239" s="196">
        <v>4</v>
      </c>
      <c r="L239" s="270">
        <v>45627</v>
      </c>
      <c r="M239" s="270">
        <v>45657</v>
      </c>
      <c r="N239" s="33" t="s">
        <v>124</v>
      </c>
      <c r="O239" s="107" t="s">
        <v>125</v>
      </c>
      <c r="P239" s="29" t="s">
        <v>126</v>
      </c>
      <c r="Q239" s="29" t="s">
        <v>266</v>
      </c>
      <c r="R239" s="29" t="s">
        <v>79</v>
      </c>
      <c r="S239" s="33">
        <f t="shared" si="4"/>
        <v>4</v>
      </c>
      <c r="T239" s="291"/>
      <c r="U239" s="291"/>
      <c r="V239" s="291"/>
      <c r="W239" s="291"/>
      <c r="X239" s="291"/>
      <c r="Y239" s="291"/>
      <c r="Z239" s="292"/>
    </row>
    <row r="240" ht="24" spans="1:26">
      <c r="A240" s="33">
        <v>1848</v>
      </c>
      <c r="B240" s="33" t="s">
        <v>117</v>
      </c>
      <c r="C240" s="33" t="s">
        <v>118</v>
      </c>
      <c r="D240" s="33" t="s">
        <v>150</v>
      </c>
      <c r="E240" s="33" t="s">
        <v>247</v>
      </c>
      <c r="F240" s="33" t="s">
        <v>270</v>
      </c>
      <c r="G240" s="33" t="s">
        <v>1830</v>
      </c>
      <c r="H240" s="288" t="s">
        <v>1852</v>
      </c>
      <c r="I240" s="196"/>
      <c r="J240" s="196"/>
      <c r="K240" s="196">
        <v>4</v>
      </c>
      <c r="L240" s="270">
        <v>45292</v>
      </c>
      <c r="M240" s="270">
        <v>45322</v>
      </c>
      <c r="N240" s="33" t="s">
        <v>124</v>
      </c>
      <c r="O240" s="107" t="s">
        <v>125</v>
      </c>
      <c r="P240" s="29" t="s">
        <v>126</v>
      </c>
      <c r="Q240" s="29" t="s">
        <v>266</v>
      </c>
      <c r="R240" s="29" t="s">
        <v>79</v>
      </c>
      <c r="S240" s="33">
        <f t="shared" si="4"/>
        <v>4</v>
      </c>
      <c r="T240" s="291"/>
      <c r="U240" s="291"/>
      <c r="V240" s="291"/>
      <c r="W240" s="291"/>
      <c r="X240" s="291"/>
      <c r="Y240" s="291"/>
      <c r="Z240" s="292"/>
    </row>
    <row r="241" ht="24" spans="1:26">
      <c r="A241" s="33">
        <v>1849</v>
      </c>
      <c r="B241" s="33" t="s">
        <v>117</v>
      </c>
      <c r="C241" s="33" t="s">
        <v>118</v>
      </c>
      <c r="D241" s="33" t="s">
        <v>150</v>
      </c>
      <c r="E241" s="33" t="s">
        <v>247</v>
      </c>
      <c r="F241" s="33" t="s">
        <v>270</v>
      </c>
      <c r="G241" s="33" t="s">
        <v>1830</v>
      </c>
      <c r="H241" s="288" t="s">
        <v>1852</v>
      </c>
      <c r="I241" s="196"/>
      <c r="J241" s="196"/>
      <c r="K241" s="196">
        <v>4</v>
      </c>
      <c r="L241" s="270">
        <v>45323</v>
      </c>
      <c r="M241" s="270">
        <v>45351</v>
      </c>
      <c r="N241" s="33" t="s">
        <v>124</v>
      </c>
      <c r="O241" s="107" t="s">
        <v>125</v>
      </c>
      <c r="P241" s="29" t="s">
        <v>126</v>
      </c>
      <c r="Q241" s="29" t="s">
        <v>266</v>
      </c>
      <c r="R241" s="29" t="s">
        <v>79</v>
      </c>
      <c r="S241" s="33">
        <f t="shared" si="4"/>
        <v>4</v>
      </c>
      <c r="T241" s="291"/>
      <c r="U241" s="291"/>
      <c r="V241" s="291"/>
      <c r="W241" s="291"/>
      <c r="X241" s="291"/>
      <c r="Y241" s="291"/>
      <c r="Z241" s="292"/>
    </row>
    <row r="242" ht="24" spans="1:28">
      <c r="A242" s="33">
        <v>1850</v>
      </c>
      <c r="B242" s="33" t="s">
        <v>117</v>
      </c>
      <c r="C242" s="33" t="s">
        <v>118</v>
      </c>
      <c r="D242" s="33" t="s">
        <v>150</v>
      </c>
      <c r="E242" s="33" t="s">
        <v>247</v>
      </c>
      <c r="F242" s="33" t="s">
        <v>270</v>
      </c>
      <c r="G242" s="33" t="s">
        <v>1830</v>
      </c>
      <c r="H242" s="288" t="s">
        <v>1852</v>
      </c>
      <c r="I242" s="196"/>
      <c r="J242" s="196"/>
      <c r="K242" s="196">
        <v>4</v>
      </c>
      <c r="L242" s="270">
        <v>45352</v>
      </c>
      <c r="M242" s="270">
        <v>45382</v>
      </c>
      <c r="N242" s="33" t="s">
        <v>124</v>
      </c>
      <c r="O242" s="107" t="s">
        <v>125</v>
      </c>
      <c r="P242" s="29" t="s">
        <v>126</v>
      </c>
      <c r="Q242" s="29" t="s">
        <v>266</v>
      </c>
      <c r="R242" s="29" t="s">
        <v>79</v>
      </c>
      <c r="S242" s="33">
        <f t="shared" si="4"/>
        <v>4</v>
      </c>
      <c r="T242" s="34"/>
      <c r="U242" s="34"/>
      <c r="V242" s="35"/>
      <c r="W242" s="35"/>
      <c r="X242" s="40"/>
      <c r="Y242" s="40"/>
      <c r="Z242" s="38"/>
      <c r="AA242" s="34"/>
      <c r="AB242" s="34"/>
    </row>
    <row r="243" ht="24" spans="1:26">
      <c r="A243" s="33">
        <v>1851</v>
      </c>
      <c r="B243" s="33" t="s">
        <v>117</v>
      </c>
      <c r="C243" s="33" t="s">
        <v>118</v>
      </c>
      <c r="D243" s="33" t="s">
        <v>150</v>
      </c>
      <c r="E243" s="33" t="s">
        <v>247</v>
      </c>
      <c r="F243" s="33" t="s">
        <v>270</v>
      </c>
      <c r="G243" s="33" t="s">
        <v>1830</v>
      </c>
      <c r="H243" s="288" t="s">
        <v>1852</v>
      </c>
      <c r="I243" s="196"/>
      <c r="J243" s="196"/>
      <c r="K243" s="196">
        <v>4</v>
      </c>
      <c r="L243" s="270">
        <v>45383</v>
      </c>
      <c r="M243" s="270">
        <v>45412</v>
      </c>
      <c r="N243" s="33" t="s">
        <v>124</v>
      </c>
      <c r="O243" s="107" t="s">
        <v>125</v>
      </c>
      <c r="P243" s="29" t="s">
        <v>126</v>
      </c>
      <c r="Q243" s="29" t="s">
        <v>266</v>
      </c>
      <c r="R243" s="29" t="s">
        <v>79</v>
      </c>
      <c r="S243" s="33">
        <f t="shared" si="4"/>
        <v>4</v>
      </c>
      <c r="T243" s="291"/>
      <c r="U243" s="291"/>
      <c r="V243" s="291"/>
      <c r="W243" s="291"/>
      <c r="X243" s="291"/>
      <c r="Y243" s="291"/>
      <c r="Z243" s="292"/>
    </row>
    <row r="244" ht="24" spans="1:26">
      <c r="A244" s="33">
        <v>1852</v>
      </c>
      <c r="B244" s="33" t="s">
        <v>117</v>
      </c>
      <c r="C244" s="33" t="s">
        <v>118</v>
      </c>
      <c r="D244" s="33" t="s">
        <v>150</v>
      </c>
      <c r="E244" s="33" t="s">
        <v>247</v>
      </c>
      <c r="F244" s="33" t="s">
        <v>270</v>
      </c>
      <c r="G244" s="33" t="s">
        <v>1830</v>
      </c>
      <c r="H244" s="288" t="s">
        <v>1852</v>
      </c>
      <c r="I244" s="196"/>
      <c r="J244" s="196"/>
      <c r="K244" s="196">
        <v>4</v>
      </c>
      <c r="L244" s="270">
        <v>45413</v>
      </c>
      <c r="M244" s="270">
        <v>45443</v>
      </c>
      <c r="N244" s="33" t="s">
        <v>124</v>
      </c>
      <c r="O244" s="107" t="s">
        <v>125</v>
      </c>
      <c r="P244" s="29" t="s">
        <v>126</v>
      </c>
      <c r="Q244" s="29" t="s">
        <v>266</v>
      </c>
      <c r="R244" s="29" t="s">
        <v>79</v>
      </c>
      <c r="S244" s="33">
        <f t="shared" si="4"/>
        <v>4</v>
      </c>
      <c r="T244" s="291"/>
      <c r="U244" s="291"/>
      <c r="V244" s="291"/>
      <c r="W244" s="291"/>
      <c r="X244" s="291"/>
      <c r="Y244" s="291"/>
      <c r="Z244" s="292"/>
    </row>
    <row r="245" ht="24" spans="1:26">
      <c r="A245" s="33">
        <v>1853</v>
      </c>
      <c r="B245" s="33" t="s">
        <v>117</v>
      </c>
      <c r="C245" s="33" t="s">
        <v>118</v>
      </c>
      <c r="D245" s="33" t="s">
        <v>150</v>
      </c>
      <c r="E245" s="33" t="s">
        <v>247</v>
      </c>
      <c r="F245" s="33" t="s">
        <v>270</v>
      </c>
      <c r="G245" s="33" t="s">
        <v>1830</v>
      </c>
      <c r="H245" s="288" t="s">
        <v>1852</v>
      </c>
      <c r="I245" s="196"/>
      <c r="J245" s="196"/>
      <c r="K245" s="196">
        <v>4</v>
      </c>
      <c r="L245" s="270">
        <v>45444</v>
      </c>
      <c r="M245" s="270">
        <v>45473</v>
      </c>
      <c r="N245" s="33" t="s">
        <v>124</v>
      </c>
      <c r="O245" s="107" t="s">
        <v>125</v>
      </c>
      <c r="P245" s="29" t="s">
        <v>126</v>
      </c>
      <c r="Q245" s="29" t="s">
        <v>266</v>
      </c>
      <c r="R245" s="29" t="s">
        <v>79</v>
      </c>
      <c r="S245" s="33">
        <f t="shared" si="4"/>
        <v>4</v>
      </c>
      <c r="T245" s="291"/>
      <c r="U245" s="291"/>
      <c r="V245" s="291"/>
      <c r="W245" s="291"/>
      <c r="X245" s="291"/>
      <c r="Y245" s="291"/>
      <c r="Z245" s="292"/>
    </row>
    <row r="246" ht="24" spans="1:26">
      <c r="A246" s="33">
        <v>1854</v>
      </c>
      <c r="B246" s="33" t="s">
        <v>117</v>
      </c>
      <c r="C246" s="33" t="s">
        <v>118</v>
      </c>
      <c r="D246" s="33" t="s">
        <v>150</v>
      </c>
      <c r="E246" s="33" t="s">
        <v>247</v>
      </c>
      <c r="F246" s="33" t="s">
        <v>270</v>
      </c>
      <c r="G246" s="33" t="s">
        <v>1830</v>
      </c>
      <c r="H246" s="288" t="s">
        <v>1852</v>
      </c>
      <c r="I246" s="196"/>
      <c r="J246" s="196"/>
      <c r="K246" s="196">
        <v>4</v>
      </c>
      <c r="L246" s="270">
        <v>45474</v>
      </c>
      <c r="M246" s="270">
        <v>45504</v>
      </c>
      <c r="N246" s="33" t="s">
        <v>124</v>
      </c>
      <c r="O246" s="107" t="s">
        <v>125</v>
      </c>
      <c r="P246" s="29" t="s">
        <v>126</v>
      </c>
      <c r="Q246" s="29" t="s">
        <v>266</v>
      </c>
      <c r="R246" s="29" t="s">
        <v>79</v>
      </c>
      <c r="S246" s="33">
        <f t="shared" si="4"/>
        <v>4</v>
      </c>
      <c r="T246" s="291"/>
      <c r="U246" s="291"/>
      <c r="V246" s="291"/>
      <c r="W246" s="291"/>
      <c r="X246" s="291"/>
      <c r="Y246" s="291"/>
      <c r="Z246" s="292"/>
    </row>
    <row r="247" ht="24" spans="1:26">
      <c r="A247" s="33">
        <v>1855</v>
      </c>
      <c r="B247" s="33" t="s">
        <v>117</v>
      </c>
      <c r="C247" s="33" t="s">
        <v>118</v>
      </c>
      <c r="D247" s="33" t="s">
        <v>150</v>
      </c>
      <c r="E247" s="33" t="s">
        <v>247</v>
      </c>
      <c r="F247" s="33" t="s">
        <v>270</v>
      </c>
      <c r="G247" s="33" t="s">
        <v>1830</v>
      </c>
      <c r="H247" s="288" t="s">
        <v>1852</v>
      </c>
      <c r="I247" s="196"/>
      <c r="J247" s="196"/>
      <c r="K247" s="196">
        <v>4</v>
      </c>
      <c r="L247" s="270">
        <v>45505</v>
      </c>
      <c r="M247" s="270">
        <v>45535</v>
      </c>
      <c r="N247" s="33" t="s">
        <v>124</v>
      </c>
      <c r="O247" s="107" t="s">
        <v>125</v>
      </c>
      <c r="P247" s="29" t="s">
        <v>126</v>
      </c>
      <c r="Q247" s="29" t="s">
        <v>266</v>
      </c>
      <c r="R247" s="29" t="s">
        <v>79</v>
      </c>
      <c r="S247" s="33">
        <f t="shared" si="4"/>
        <v>4</v>
      </c>
      <c r="T247" s="291"/>
      <c r="U247" s="291"/>
      <c r="V247" s="291"/>
      <c r="W247" s="291"/>
      <c r="X247" s="291"/>
      <c r="Y247" s="291"/>
      <c r="Z247" s="292"/>
    </row>
    <row r="248" ht="24" spans="1:26">
      <c r="A248" s="33">
        <v>1856</v>
      </c>
      <c r="B248" s="33" t="s">
        <v>117</v>
      </c>
      <c r="C248" s="33" t="s">
        <v>118</v>
      </c>
      <c r="D248" s="33" t="s">
        <v>150</v>
      </c>
      <c r="E248" s="33" t="s">
        <v>247</v>
      </c>
      <c r="F248" s="33" t="s">
        <v>270</v>
      </c>
      <c r="G248" s="33" t="s">
        <v>1830</v>
      </c>
      <c r="H248" s="288" t="s">
        <v>1852</v>
      </c>
      <c r="I248" s="196"/>
      <c r="J248" s="196"/>
      <c r="K248" s="196">
        <v>4</v>
      </c>
      <c r="L248" s="270">
        <v>45536</v>
      </c>
      <c r="M248" s="270">
        <v>45565</v>
      </c>
      <c r="N248" s="33" t="s">
        <v>124</v>
      </c>
      <c r="O248" s="107" t="s">
        <v>125</v>
      </c>
      <c r="P248" s="29" t="s">
        <v>126</v>
      </c>
      <c r="Q248" s="29" t="s">
        <v>266</v>
      </c>
      <c r="R248" s="29" t="s">
        <v>79</v>
      </c>
      <c r="S248" s="33">
        <f t="shared" si="4"/>
        <v>4</v>
      </c>
      <c r="T248" s="291"/>
      <c r="U248" s="291"/>
      <c r="V248" s="291"/>
      <c r="W248" s="291"/>
      <c r="X248" s="291"/>
      <c r="Y248" s="291"/>
      <c r="Z248" s="292"/>
    </row>
    <row r="249" ht="24" spans="1:26">
      <c r="A249" s="33">
        <v>1857</v>
      </c>
      <c r="B249" s="33" t="s">
        <v>117</v>
      </c>
      <c r="C249" s="33" t="s">
        <v>118</v>
      </c>
      <c r="D249" s="33" t="s">
        <v>150</v>
      </c>
      <c r="E249" s="33" t="s">
        <v>247</v>
      </c>
      <c r="F249" s="33" t="s">
        <v>270</v>
      </c>
      <c r="G249" s="33" t="s">
        <v>1830</v>
      </c>
      <c r="H249" s="288" t="s">
        <v>1852</v>
      </c>
      <c r="I249" s="196"/>
      <c r="J249" s="196"/>
      <c r="K249" s="196">
        <v>4</v>
      </c>
      <c r="L249" s="270">
        <v>45566</v>
      </c>
      <c r="M249" s="270">
        <v>45596</v>
      </c>
      <c r="N249" s="33" t="s">
        <v>124</v>
      </c>
      <c r="O249" s="107" t="s">
        <v>125</v>
      </c>
      <c r="P249" s="29" t="s">
        <v>126</v>
      </c>
      <c r="Q249" s="29" t="s">
        <v>266</v>
      </c>
      <c r="R249" s="29" t="s">
        <v>79</v>
      </c>
      <c r="S249" s="33">
        <f t="shared" si="4"/>
        <v>4</v>
      </c>
      <c r="T249" s="291"/>
      <c r="U249" s="291"/>
      <c r="V249" s="291"/>
      <c r="W249" s="291"/>
      <c r="X249" s="291"/>
      <c r="Y249" s="291"/>
      <c r="Z249" s="292"/>
    </row>
    <row r="250" ht="24" spans="1:26">
      <c r="A250" s="33">
        <v>1858</v>
      </c>
      <c r="B250" s="33" t="s">
        <v>117</v>
      </c>
      <c r="C250" s="33" t="s">
        <v>118</v>
      </c>
      <c r="D250" s="33" t="s">
        <v>150</v>
      </c>
      <c r="E250" s="33" t="s">
        <v>247</v>
      </c>
      <c r="F250" s="33" t="s">
        <v>270</v>
      </c>
      <c r="G250" s="33" t="s">
        <v>1830</v>
      </c>
      <c r="H250" s="288" t="s">
        <v>1852</v>
      </c>
      <c r="I250" s="196"/>
      <c r="J250" s="196"/>
      <c r="K250" s="196">
        <v>4</v>
      </c>
      <c r="L250" s="270">
        <v>45597</v>
      </c>
      <c r="M250" s="270">
        <v>45626</v>
      </c>
      <c r="N250" s="33" t="s">
        <v>124</v>
      </c>
      <c r="O250" s="107" t="s">
        <v>125</v>
      </c>
      <c r="P250" s="29" t="s">
        <v>126</v>
      </c>
      <c r="Q250" s="29" t="s">
        <v>266</v>
      </c>
      <c r="R250" s="29" t="s">
        <v>79</v>
      </c>
      <c r="S250" s="33">
        <f t="shared" si="4"/>
        <v>4</v>
      </c>
      <c r="T250" s="291"/>
      <c r="U250" s="291"/>
      <c r="V250" s="291"/>
      <c r="W250" s="291"/>
      <c r="X250" s="291"/>
      <c r="Y250" s="291"/>
      <c r="Z250" s="292"/>
    </row>
    <row r="251" ht="24" spans="1:26">
      <c r="A251" s="33">
        <v>1859</v>
      </c>
      <c r="B251" s="33" t="s">
        <v>117</v>
      </c>
      <c r="C251" s="33" t="s">
        <v>118</v>
      </c>
      <c r="D251" s="33" t="s">
        <v>150</v>
      </c>
      <c r="E251" s="33" t="s">
        <v>247</v>
      </c>
      <c r="F251" s="33" t="s">
        <v>270</v>
      </c>
      <c r="G251" s="33" t="s">
        <v>1830</v>
      </c>
      <c r="H251" s="288" t="s">
        <v>1852</v>
      </c>
      <c r="I251" s="196"/>
      <c r="J251" s="196"/>
      <c r="K251" s="196">
        <v>4</v>
      </c>
      <c r="L251" s="270">
        <v>45627</v>
      </c>
      <c r="M251" s="270">
        <v>45657</v>
      </c>
      <c r="N251" s="33" t="s">
        <v>124</v>
      </c>
      <c r="O251" s="107" t="s">
        <v>125</v>
      </c>
      <c r="P251" s="29" t="s">
        <v>126</v>
      </c>
      <c r="Q251" s="29" t="s">
        <v>266</v>
      </c>
      <c r="R251" s="29" t="s">
        <v>79</v>
      </c>
      <c r="S251" s="33">
        <f t="shared" si="4"/>
        <v>4</v>
      </c>
      <c r="T251" s="291"/>
      <c r="U251" s="291"/>
      <c r="V251" s="291"/>
      <c r="W251" s="291"/>
      <c r="X251" s="291"/>
      <c r="Y251" s="291"/>
      <c r="Z251" s="292"/>
    </row>
    <row r="252" ht="24" spans="1:26">
      <c r="A252" s="33">
        <v>1862</v>
      </c>
      <c r="B252" s="33" t="s">
        <v>117</v>
      </c>
      <c r="C252" s="33" t="s">
        <v>118</v>
      </c>
      <c r="D252" s="33" t="s">
        <v>150</v>
      </c>
      <c r="E252" s="33" t="s">
        <v>157</v>
      </c>
      <c r="F252" s="33" t="s">
        <v>275</v>
      </c>
      <c r="G252" s="33" t="s">
        <v>1830</v>
      </c>
      <c r="H252" s="288" t="s">
        <v>1853</v>
      </c>
      <c r="I252" s="196"/>
      <c r="J252" s="196"/>
      <c r="K252" s="196">
        <v>2</v>
      </c>
      <c r="L252" s="270">
        <v>45292</v>
      </c>
      <c r="M252" s="270">
        <v>45322</v>
      </c>
      <c r="N252" s="33" t="s">
        <v>124</v>
      </c>
      <c r="O252" s="107" t="s">
        <v>125</v>
      </c>
      <c r="P252" s="29" t="s">
        <v>126</v>
      </c>
      <c r="Q252" s="29" t="s">
        <v>276</v>
      </c>
      <c r="R252" s="29" t="s">
        <v>79</v>
      </c>
      <c r="S252" s="33">
        <f t="shared" si="4"/>
        <v>2</v>
      </c>
      <c r="T252" s="291"/>
      <c r="U252" s="291"/>
      <c r="V252" s="291"/>
      <c r="W252" s="291"/>
      <c r="X252" s="291"/>
      <c r="Y252" s="291"/>
      <c r="Z252" s="292"/>
    </row>
    <row r="253" ht="24" spans="1:26">
      <c r="A253" s="33">
        <v>1863</v>
      </c>
      <c r="B253" s="33" t="s">
        <v>117</v>
      </c>
      <c r="C253" s="33" t="s">
        <v>118</v>
      </c>
      <c r="D253" s="33" t="s">
        <v>150</v>
      </c>
      <c r="E253" s="33" t="s">
        <v>157</v>
      </c>
      <c r="F253" s="33" t="s">
        <v>275</v>
      </c>
      <c r="G253" s="33" t="s">
        <v>1830</v>
      </c>
      <c r="H253" s="288" t="s">
        <v>1853</v>
      </c>
      <c r="I253" s="196"/>
      <c r="J253" s="196"/>
      <c r="K253" s="196">
        <v>2</v>
      </c>
      <c r="L253" s="270">
        <v>45323</v>
      </c>
      <c r="M253" s="270">
        <v>45351</v>
      </c>
      <c r="N253" s="33" t="s">
        <v>124</v>
      </c>
      <c r="O253" s="107" t="s">
        <v>125</v>
      </c>
      <c r="P253" s="29" t="s">
        <v>126</v>
      </c>
      <c r="Q253" s="29" t="s">
        <v>276</v>
      </c>
      <c r="R253" s="29" t="s">
        <v>79</v>
      </c>
      <c r="S253" s="33">
        <f t="shared" si="4"/>
        <v>2</v>
      </c>
      <c r="T253" s="291"/>
      <c r="U253" s="291"/>
      <c r="V253" s="291"/>
      <c r="W253" s="291"/>
      <c r="X253" s="291"/>
      <c r="Y253" s="291"/>
      <c r="Z253" s="292"/>
    </row>
    <row r="254" ht="24" spans="1:28">
      <c r="A254" s="33">
        <v>1864</v>
      </c>
      <c r="B254" s="33" t="s">
        <v>117</v>
      </c>
      <c r="C254" s="33" t="s">
        <v>118</v>
      </c>
      <c r="D254" s="33" t="s">
        <v>150</v>
      </c>
      <c r="E254" s="33" t="s">
        <v>157</v>
      </c>
      <c r="F254" s="33" t="s">
        <v>275</v>
      </c>
      <c r="G254" s="33" t="s">
        <v>1830</v>
      </c>
      <c r="H254" s="288" t="s">
        <v>1853</v>
      </c>
      <c r="I254" s="196"/>
      <c r="J254" s="196"/>
      <c r="K254" s="196">
        <v>2</v>
      </c>
      <c r="L254" s="270">
        <v>45352</v>
      </c>
      <c r="M254" s="270">
        <v>45382</v>
      </c>
      <c r="N254" s="33" t="s">
        <v>124</v>
      </c>
      <c r="O254" s="107" t="s">
        <v>125</v>
      </c>
      <c r="P254" s="29" t="s">
        <v>126</v>
      </c>
      <c r="Q254" s="29" t="s">
        <v>276</v>
      </c>
      <c r="R254" s="29" t="s">
        <v>79</v>
      </c>
      <c r="S254" s="33">
        <f t="shared" si="4"/>
        <v>2</v>
      </c>
      <c r="T254" s="34"/>
      <c r="U254" s="34"/>
      <c r="V254" s="35"/>
      <c r="W254" s="35"/>
      <c r="X254" s="40"/>
      <c r="Y254" s="40"/>
      <c r="Z254" s="38"/>
      <c r="AA254" s="34"/>
      <c r="AB254" s="34"/>
    </row>
    <row r="255" ht="24" spans="1:26">
      <c r="A255" s="33">
        <v>1865</v>
      </c>
      <c r="B255" s="33" t="s">
        <v>117</v>
      </c>
      <c r="C255" s="33" t="s">
        <v>118</v>
      </c>
      <c r="D255" s="33" t="s">
        <v>150</v>
      </c>
      <c r="E255" s="33" t="s">
        <v>157</v>
      </c>
      <c r="F255" s="33" t="s">
        <v>275</v>
      </c>
      <c r="G255" s="33" t="s">
        <v>1830</v>
      </c>
      <c r="H255" s="288" t="s">
        <v>1853</v>
      </c>
      <c r="I255" s="196"/>
      <c r="J255" s="196"/>
      <c r="K255" s="196">
        <v>2</v>
      </c>
      <c r="L255" s="270">
        <v>45383</v>
      </c>
      <c r="M255" s="270">
        <v>45412</v>
      </c>
      <c r="N255" s="33" t="s">
        <v>124</v>
      </c>
      <c r="O255" s="107" t="s">
        <v>125</v>
      </c>
      <c r="P255" s="29" t="s">
        <v>126</v>
      </c>
      <c r="Q255" s="29" t="s">
        <v>276</v>
      </c>
      <c r="R255" s="29" t="s">
        <v>79</v>
      </c>
      <c r="S255" s="33">
        <f t="shared" si="4"/>
        <v>2</v>
      </c>
      <c r="T255" s="291"/>
      <c r="U255" s="291"/>
      <c r="V255" s="291"/>
      <c r="W255" s="291"/>
      <c r="X255" s="291"/>
      <c r="Y255" s="291"/>
      <c r="Z255" s="292"/>
    </row>
    <row r="256" ht="24" spans="1:26">
      <c r="A256" s="33">
        <v>1866</v>
      </c>
      <c r="B256" s="33" t="s">
        <v>117</v>
      </c>
      <c r="C256" s="33" t="s">
        <v>118</v>
      </c>
      <c r="D256" s="33" t="s">
        <v>150</v>
      </c>
      <c r="E256" s="33" t="s">
        <v>157</v>
      </c>
      <c r="F256" s="33" t="s">
        <v>275</v>
      </c>
      <c r="G256" s="33" t="s">
        <v>1830</v>
      </c>
      <c r="H256" s="288" t="s">
        <v>1853</v>
      </c>
      <c r="I256" s="196"/>
      <c r="J256" s="196"/>
      <c r="K256" s="196">
        <v>2</v>
      </c>
      <c r="L256" s="270">
        <v>45413</v>
      </c>
      <c r="M256" s="270">
        <v>45443</v>
      </c>
      <c r="N256" s="33" t="s">
        <v>124</v>
      </c>
      <c r="O256" s="107" t="s">
        <v>125</v>
      </c>
      <c r="P256" s="29" t="s">
        <v>126</v>
      </c>
      <c r="Q256" s="29" t="s">
        <v>276</v>
      </c>
      <c r="R256" s="29" t="s">
        <v>79</v>
      </c>
      <c r="S256" s="33">
        <f t="shared" si="4"/>
        <v>2</v>
      </c>
      <c r="T256" s="291"/>
      <c r="U256" s="291"/>
      <c r="V256" s="291"/>
      <c r="W256" s="291"/>
      <c r="X256" s="291"/>
      <c r="Y256" s="291"/>
      <c r="Z256" s="292"/>
    </row>
    <row r="257" ht="24" spans="1:26">
      <c r="A257" s="33">
        <v>1867</v>
      </c>
      <c r="B257" s="33" t="s">
        <v>117</v>
      </c>
      <c r="C257" s="33" t="s">
        <v>118</v>
      </c>
      <c r="D257" s="33" t="s">
        <v>150</v>
      </c>
      <c r="E257" s="33" t="s">
        <v>157</v>
      </c>
      <c r="F257" s="33" t="s">
        <v>275</v>
      </c>
      <c r="G257" s="33" t="s">
        <v>1830</v>
      </c>
      <c r="H257" s="288" t="s">
        <v>1853</v>
      </c>
      <c r="I257" s="196"/>
      <c r="J257" s="196"/>
      <c r="K257" s="196">
        <v>2</v>
      </c>
      <c r="L257" s="270">
        <v>45444</v>
      </c>
      <c r="M257" s="270">
        <v>45473</v>
      </c>
      <c r="N257" s="33" t="s">
        <v>124</v>
      </c>
      <c r="O257" s="107" t="s">
        <v>125</v>
      </c>
      <c r="P257" s="29" t="s">
        <v>126</v>
      </c>
      <c r="Q257" s="29" t="s">
        <v>276</v>
      </c>
      <c r="R257" s="29" t="s">
        <v>79</v>
      </c>
      <c r="S257" s="33">
        <f t="shared" si="4"/>
        <v>2</v>
      </c>
      <c r="T257" s="291"/>
      <c r="U257" s="291"/>
      <c r="V257" s="291"/>
      <c r="W257" s="291"/>
      <c r="X257" s="291"/>
      <c r="Y257" s="291"/>
      <c r="Z257" s="292"/>
    </row>
    <row r="258" ht="24" spans="1:26">
      <c r="A258" s="33">
        <v>1868</v>
      </c>
      <c r="B258" s="33" t="s">
        <v>117</v>
      </c>
      <c r="C258" s="33" t="s">
        <v>118</v>
      </c>
      <c r="D258" s="33" t="s">
        <v>150</v>
      </c>
      <c r="E258" s="33" t="s">
        <v>157</v>
      </c>
      <c r="F258" s="33" t="s">
        <v>275</v>
      </c>
      <c r="G258" s="33" t="s">
        <v>1830</v>
      </c>
      <c r="H258" s="288" t="s">
        <v>1853</v>
      </c>
      <c r="I258" s="196"/>
      <c r="J258" s="196"/>
      <c r="K258" s="196">
        <v>2</v>
      </c>
      <c r="L258" s="270">
        <v>45474</v>
      </c>
      <c r="M258" s="270">
        <v>45504</v>
      </c>
      <c r="N258" s="33" t="s">
        <v>124</v>
      </c>
      <c r="O258" s="107" t="s">
        <v>125</v>
      </c>
      <c r="P258" s="29" t="s">
        <v>126</v>
      </c>
      <c r="Q258" s="29" t="s">
        <v>276</v>
      </c>
      <c r="R258" s="29" t="s">
        <v>79</v>
      </c>
      <c r="S258" s="33">
        <f t="shared" si="4"/>
        <v>2</v>
      </c>
      <c r="T258" s="291"/>
      <c r="U258" s="291"/>
      <c r="V258" s="291"/>
      <c r="W258" s="291"/>
      <c r="X258" s="291"/>
      <c r="Y258" s="291"/>
      <c r="Z258" s="292"/>
    </row>
    <row r="259" ht="24" spans="1:26">
      <c r="A259" s="33">
        <v>1869</v>
      </c>
      <c r="B259" s="33" t="s">
        <v>117</v>
      </c>
      <c r="C259" s="33" t="s">
        <v>118</v>
      </c>
      <c r="D259" s="33" t="s">
        <v>150</v>
      </c>
      <c r="E259" s="33" t="s">
        <v>157</v>
      </c>
      <c r="F259" s="33" t="s">
        <v>275</v>
      </c>
      <c r="G259" s="33" t="s">
        <v>1830</v>
      </c>
      <c r="H259" s="288" t="s">
        <v>1853</v>
      </c>
      <c r="I259" s="196"/>
      <c r="J259" s="196"/>
      <c r="K259" s="196">
        <v>2</v>
      </c>
      <c r="L259" s="270">
        <v>45505</v>
      </c>
      <c r="M259" s="270">
        <v>45535</v>
      </c>
      <c r="N259" s="33" t="s">
        <v>124</v>
      </c>
      <c r="O259" s="107" t="s">
        <v>125</v>
      </c>
      <c r="P259" s="29" t="s">
        <v>126</v>
      </c>
      <c r="Q259" s="29" t="s">
        <v>276</v>
      </c>
      <c r="R259" s="29" t="s">
        <v>79</v>
      </c>
      <c r="S259" s="33">
        <f t="shared" si="4"/>
        <v>2</v>
      </c>
      <c r="T259" s="291"/>
      <c r="U259" s="291"/>
      <c r="V259" s="291"/>
      <c r="W259" s="291"/>
      <c r="X259" s="291"/>
      <c r="Y259" s="291"/>
      <c r="Z259" s="292"/>
    </row>
    <row r="260" ht="24" spans="1:26">
      <c r="A260" s="33">
        <v>1870</v>
      </c>
      <c r="B260" s="33" t="s">
        <v>117</v>
      </c>
      <c r="C260" s="33" t="s">
        <v>118</v>
      </c>
      <c r="D260" s="33" t="s">
        <v>150</v>
      </c>
      <c r="E260" s="33" t="s">
        <v>157</v>
      </c>
      <c r="F260" s="33" t="s">
        <v>275</v>
      </c>
      <c r="G260" s="33" t="s">
        <v>1830</v>
      </c>
      <c r="H260" s="288" t="s">
        <v>1853</v>
      </c>
      <c r="I260" s="196"/>
      <c r="J260" s="196"/>
      <c r="K260" s="196">
        <v>2</v>
      </c>
      <c r="L260" s="270">
        <v>45536</v>
      </c>
      <c r="M260" s="270">
        <v>45565</v>
      </c>
      <c r="N260" s="33" t="s">
        <v>124</v>
      </c>
      <c r="O260" s="107" t="s">
        <v>125</v>
      </c>
      <c r="P260" s="29" t="s">
        <v>126</v>
      </c>
      <c r="Q260" s="29" t="s">
        <v>276</v>
      </c>
      <c r="R260" s="29" t="s">
        <v>79</v>
      </c>
      <c r="S260" s="33">
        <f t="shared" si="4"/>
        <v>2</v>
      </c>
      <c r="T260" s="291"/>
      <c r="U260" s="291"/>
      <c r="V260" s="291"/>
      <c r="W260" s="291"/>
      <c r="X260" s="291"/>
      <c r="Y260" s="291"/>
      <c r="Z260" s="292"/>
    </row>
    <row r="261" ht="24" spans="1:26">
      <c r="A261" s="33">
        <v>1871</v>
      </c>
      <c r="B261" s="33" t="s">
        <v>117</v>
      </c>
      <c r="C261" s="33" t="s">
        <v>118</v>
      </c>
      <c r="D261" s="33" t="s">
        <v>150</v>
      </c>
      <c r="E261" s="33" t="s">
        <v>157</v>
      </c>
      <c r="F261" s="33" t="s">
        <v>275</v>
      </c>
      <c r="G261" s="33" t="s">
        <v>1830</v>
      </c>
      <c r="H261" s="288" t="s">
        <v>1853</v>
      </c>
      <c r="I261" s="196"/>
      <c r="J261" s="196"/>
      <c r="K261" s="196">
        <v>2</v>
      </c>
      <c r="L261" s="270">
        <v>45566</v>
      </c>
      <c r="M261" s="270">
        <v>45596</v>
      </c>
      <c r="N261" s="33" t="s">
        <v>124</v>
      </c>
      <c r="O261" s="107" t="s">
        <v>125</v>
      </c>
      <c r="P261" s="29" t="s">
        <v>126</v>
      </c>
      <c r="Q261" s="29" t="s">
        <v>276</v>
      </c>
      <c r="R261" s="29" t="s">
        <v>79</v>
      </c>
      <c r="S261" s="33">
        <f t="shared" si="4"/>
        <v>2</v>
      </c>
      <c r="T261" s="291"/>
      <c r="U261" s="291"/>
      <c r="V261" s="291"/>
      <c r="W261" s="291"/>
      <c r="X261" s="291"/>
      <c r="Y261" s="291"/>
      <c r="Z261" s="292"/>
    </row>
    <row r="262" ht="24" spans="1:26">
      <c r="A262" s="33">
        <v>1872</v>
      </c>
      <c r="B262" s="33" t="s">
        <v>117</v>
      </c>
      <c r="C262" s="33" t="s">
        <v>118</v>
      </c>
      <c r="D262" s="33" t="s">
        <v>150</v>
      </c>
      <c r="E262" s="33" t="s">
        <v>157</v>
      </c>
      <c r="F262" s="33" t="s">
        <v>275</v>
      </c>
      <c r="G262" s="33" t="s">
        <v>1830</v>
      </c>
      <c r="H262" s="288" t="s">
        <v>1853</v>
      </c>
      <c r="I262" s="196"/>
      <c r="J262" s="196"/>
      <c r="K262" s="196">
        <v>2</v>
      </c>
      <c r="L262" s="270">
        <v>45597</v>
      </c>
      <c r="M262" s="270">
        <v>45626</v>
      </c>
      <c r="N262" s="33" t="s">
        <v>124</v>
      </c>
      <c r="O262" s="107" t="s">
        <v>125</v>
      </c>
      <c r="P262" s="29" t="s">
        <v>126</v>
      </c>
      <c r="Q262" s="29" t="s">
        <v>276</v>
      </c>
      <c r="R262" s="29" t="s">
        <v>79</v>
      </c>
      <c r="S262" s="33">
        <f t="shared" si="4"/>
        <v>2</v>
      </c>
      <c r="T262" s="291"/>
      <c r="U262" s="291"/>
      <c r="V262" s="291"/>
      <c r="W262" s="291"/>
      <c r="X262" s="291"/>
      <c r="Y262" s="291"/>
      <c r="Z262" s="292"/>
    </row>
    <row r="263" ht="24" spans="1:26">
      <c r="A263" s="33">
        <v>1873</v>
      </c>
      <c r="B263" s="33" t="s">
        <v>117</v>
      </c>
      <c r="C263" s="33" t="s">
        <v>118</v>
      </c>
      <c r="D263" s="33" t="s">
        <v>150</v>
      </c>
      <c r="E263" s="33" t="s">
        <v>157</v>
      </c>
      <c r="F263" s="33" t="s">
        <v>275</v>
      </c>
      <c r="G263" s="33" t="s">
        <v>1830</v>
      </c>
      <c r="H263" s="288" t="s">
        <v>1853</v>
      </c>
      <c r="I263" s="196"/>
      <c r="J263" s="196"/>
      <c r="K263" s="196">
        <v>2</v>
      </c>
      <c r="L263" s="270">
        <v>45627</v>
      </c>
      <c r="M263" s="270">
        <v>45657</v>
      </c>
      <c r="N263" s="33" t="s">
        <v>124</v>
      </c>
      <c r="O263" s="107" t="s">
        <v>125</v>
      </c>
      <c r="P263" s="29" t="s">
        <v>126</v>
      </c>
      <c r="Q263" s="29" t="s">
        <v>276</v>
      </c>
      <c r="R263" s="29" t="s">
        <v>79</v>
      </c>
      <c r="S263" s="33">
        <f t="shared" si="4"/>
        <v>2</v>
      </c>
      <c r="T263" s="291"/>
      <c r="U263" s="291"/>
      <c r="V263" s="291"/>
      <c r="W263" s="291"/>
      <c r="X263" s="291"/>
      <c r="Y263" s="291"/>
      <c r="Z263" s="292"/>
    </row>
    <row r="264" ht="24" spans="1:26">
      <c r="A264" s="33">
        <v>1876</v>
      </c>
      <c r="B264" s="33" t="s">
        <v>117</v>
      </c>
      <c r="C264" s="33" t="s">
        <v>118</v>
      </c>
      <c r="D264" s="33" t="s">
        <v>150</v>
      </c>
      <c r="E264" s="250" t="s">
        <v>247</v>
      </c>
      <c r="F264" s="33" t="s">
        <v>281</v>
      </c>
      <c r="G264" s="33" t="s">
        <v>1830</v>
      </c>
      <c r="H264" s="288" t="s">
        <v>1854</v>
      </c>
      <c r="I264" s="196"/>
      <c r="J264" s="196"/>
      <c r="K264" s="196">
        <v>4</v>
      </c>
      <c r="L264" s="270">
        <v>45292</v>
      </c>
      <c r="M264" s="270">
        <v>45322</v>
      </c>
      <c r="N264" s="33" t="s">
        <v>124</v>
      </c>
      <c r="O264" s="107" t="s">
        <v>125</v>
      </c>
      <c r="P264" s="29" t="s">
        <v>126</v>
      </c>
      <c r="Q264" s="29" t="s">
        <v>255</v>
      </c>
      <c r="R264" s="29" t="s">
        <v>79</v>
      </c>
      <c r="S264" s="33">
        <f t="shared" si="4"/>
        <v>4</v>
      </c>
      <c r="T264" s="291"/>
      <c r="U264" s="291"/>
      <c r="V264" s="291"/>
      <c r="W264" s="291"/>
      <c r="X264" s="291"/>
      <c r="Y264" s="291"/>
      <c r="Z264" s="292"/>
    </row>
    <row r="265" ht="24" spans="1:26">
      <c r="A265" s="33">
        <v>1877</v>
      </c>
      <c r="B265" s="33" t="s">
        <v>117</v>
      </c>
      <c r="C265" s="33" t="s">
        <v>118</v>
      </c>
      <c r="D265" s="33" t="s">
        <v>150</v>
      </c>
      <c r="E265" s="250" t="s">
        <v>247</v>
      </c>
      <c r="F265" s="33" t="s">
        <v>281</v>
      </c>
      <c r="G265" s="33" t="s">
        <v>1830</v>
      </c>
      <c r="H265" s="288" t="s">
        <v>1854</v>
      </c>
      <c r="I265" s="196"/>
      <c r="J265" s="196"/>
      <c r="K265" s="196">
        <v>4</v>
      </c>
      <c r="L265" s="270">
        <v>45323</v>
      </c>
      <c r="M265" s="270">
        <v>45351</v>
      </c>
      <c r="N265" s="33" t="s">
        <v>124</v>
      </c>
      <c r="O265" s="107" t="s">
        <v>125</v>
      </c>
      <c r="P265" s="29" t="s">
        <v>126</v>
      </c>
      <c r="Q265" s="29" t="s">
        <v>255</v>
      </c>
      <c r="R265" s="29" t="s">
        <v>79</v>
      </c>
      <c r="S265" s="33">
        <f t="shared" si="4"/>
        <v>4</v>
      </c>
      <c r="T265" s="291"/>
      <c r="U265" s="291"/>
      <c r="V265" s="291"/>
      <c r="W265" s="291"/>
      <c r="X265" s="291"/>
      <c r="Y265" s="291"/>
      <c r="Z265" s="292"/>
    </row>
    <row r="266" ht="24" spans="1:28">
      <c r="A266" s="33">
        <v>1878</v>
      </c>
      <c r="B266" s="33" t="s">
        <v>117</v>
      </c>
      <c r="C266" s="33" t="s">
        <v>118</v>
      </c>
      <c r="D266" s="33" t="s">
        <v>150</v>
      </c>
      <c r="E266" s="250" t="s">
        <v>247</v>
      </c>
      <c r="F266" s="33" t="s">
        <v>281</v>
      </c>
      <c r="G266" s="33" t="s">
        <v>1830</v>
      </c>
      <c r="H266" s="288" t="s">
        <v>1854</v>
      </c>
      <c r="I266" s="196"/>
      <c r="J266" s="196"/>
      <c r="K266" s="196">
        <v>4</v>
      </c>
      <c r="L266" s="270">
        <v>45352</v>
      </c>
      <c r="M266" s="270">
        <v>45382</v>
      </c>
      <c r="N266" s="33" t="s">
        <v>124</v>
      </c>
      <c r="O266" s="107" t="s">
        <v>125</v>
      </c>
      <c r="P266" s="29" t="s">
        <v>126</v>
      </c>
      <c r="Q266" s="29" t="s">
        <v>255</v>
      </c>
      <c r="R266" s="29" t="s">
        <v>79</v>
      </c>
      <c r="S266" s="33">
        <f t="shared" si="4"/>
        <v>4</v>
      </c>
      <c r="T266" s="34"/>
      <c r="U266" s="34"/>
      <c r="V266" s="35"/>
      <c r="W266" s="35"/>
      <c r="X266" s="40"/>
      <c r="Y266" s="40"/>
      <c r="Z266" s="38"/>
      <c r="AA266" s="34"/>
      <c r="AB266" s="34"/>
    </row>
    <row r="267" ht="24" spans="1:26">
      <c r="A267" s="33">
        <v>1879</v>
      </c>
      <c r="B267" s="33" t="s">
        <v>117</v>
      </c>
      <c r="C267" s="33" t="s">
        <v>118</v>
      </c>
      <c r="D267" s="33" t="s">
        <v>150</v>
      </c>
      <c r="E267" s="250" t="s">
        <v>247</v>
      </c>
      <c r="F267" s="33" t="s">
        <v>281</v>
      </c>
      <c r="G267" s="33" t="s">
        <v>1830</v>
      </c>
      <c r="H267" s="288" t="s">
        <v>1854</v>
      </c>
      <c r="I267" s="196"/>
      <c r="J267" s="196"/>
      <c r="K267" s="196">
        <v>4</v>
      </c>
      <c r="L267" s="270">
        <v>45383</v>
      </c>
      <c r="M267" s="270">
        <v>45412</v>
      </c>
      <c r="N267" s="33" t="s">
        <v>124</v>
      </c>
      <c r="O267" s="107" t="s">
        <v>125</v>
      </c>
      <c r="P267" s="29" t="s">
        <v>126</v>
      </c>
      <c r="Q267" s="29" t="s">
        <v>255</v>
      </c>
      <c r="R267" s="29" t="s">
        <v>79</v>
      </c>
      <c r="S267" s="33">
        <f t="shared" si="4"/>
        <v>4</v>
      </c>
      <c r="T267" s="291"/>
      <c r="U267" s="291"/>
      <c r="V267" s="291"/>
      <c r="W267" s="291"/>
      <c r="X267" s="291"/>
      <c r="Y267" s="291"/>
      <c r="Z267" s="292"/>
    </row>
    <row r="268" ht="24" spans="1:26">
      <c r="A268" s="33">
        <v>1880</v>
      </c>
      <c r="B268" s="33" t="s">
        <v>117</v>
      </c>
      <c r="C268" s="33" t="s">
        <v>118</v>
      </c>
      <c r="D268" s="33" t="s">
        <v>150</v>
      </c>
      <c r="E268" s="250" t="s">
        <v>247</v>
      </c>
      <c r="F268" s="33" t="s">
        <v>281</v>
      </c>
      <c r="G268" s="33" t="s">
        <v>1830</v>
      </c>
      <c r="H268" s="288" t="s">
        <v>1854</v>
      </c>
      <c r="I268" s="196"/>
      <c r="J268" s="196"/>
      <c r="K268" s="196">
        <v>4</v>
      </c>
      <c r="L268" s="270">
        <v>45413</v>
      </c>
      <c r="M268" s="270">
        <v>45443</v>
      </c>
      <c r="N268" s="33" t="s">
        <v>124</v>
      </c>
      <c r="O268" s="107" t="s">
        <v>125</v>
      </c>
      <c r="P268" s="29" t="s">
        <v>126</v>
      </c>
      <c r="Q268" s="29" t="s">
        <v>255</v>
      </c>
      <c r="R268" s="29" t="s">
        <v>79</v>
      </c>
      <c r="S268" s="33">
        <f t="shared" si="4"/>
        <v>4</v>
      </c>
      <c r="T268" s="291"/>
      <c r="U268" s="291"/>
      <c r="V268" s="291"/>
      <c r="W268" s="291"/>
      <c r="X268" s="291"/>
      <c r="Y268" s="291"/>
      <c r="Z268" s="292"/>
    </row>
    <row r="269" ht="24" spans="1:26">
      <c r="A269" s="33">
        <v>1881</v>
      </c>
      <c r="B269" s="33" t="s">
        <v>117</v>
      </c>
      <c r="C269" s="33" t="s">
        <v>118</v>
      </c>
      <c r="D269" s="33" t="s">
        <v>150</v>
      </c>
      <c r="E269" s="250" t="s">
        <v>247</v>
      </c>
      <c r="F269" s="33" t="s">
        <v>281</v>
      </c>
      <c r="G269" s="33" t="s">
        <v>1830</v>
      </c>
      <c r="H269" s="288" t="s">
        <v>1854</v>
      </c>
      <c r="I269" s="196"/>
      <c r="J269" s="196"/>
      <c r="K269" s="196">
        <v>4</v>
      </c>
      <c r="L269" s="270">
        <v>45444</v>
      </c>
      <c r="M269" s="270">
        <v>45473</v>
      </c>
      <c r="N269" s="33" t="s">
        <v>124</v>
      </c>
      <c r="O269" s="107" t="s">
        <v>125</v>
      </c>
      <c r="P269" s="29" t="s">
        <v>126</v>
      </c>
      <c r="Q269" s="29" t="s">
        <v>255</v>
      </c>
      <c r="R269" s="29" t="s">
        <v>79</v>
      </c>
      <c r="S269" s="33">
        <f t="shared" si="4"/>
        <v>4</v>
      </c>
      <c r="T269" s="291"/>
      <c r="U269" s="291"/>
      <c r="V269" s="291"/>
      <c r="W269" s="291"/>
      <c r="X269" s="291"/>
      <c r="Y269" s="291"/>
      <c r="Z269" s="292"/>
    </row>
    <row r="270" ht="24" spans="1:26">
      <c r="A270" s="33">
        <v>1882</v>
      </c>
      <c r="B270" s="33" t="s">
        <v>117</v>
      </c>
      <c r="C270" s="33" t="s">
        <v>118</v>
      </c>
      <c r="D270" s="33" t="s">
        <v>150</v>
      </c>
      <c r="E270" s="250" t="s">
        <v>247</v>
      </c>
      <c r="F270" s="33" t="s">
        <v>281</v>
      </c>
      <c r="G270" s="33" t="s">
        <v>1830</v>
      </c>
      <c r="H270" s="288" t="s">
        <v>1854</v>
      </c>
      <c r="I270" s="196"/>
      <c r="J270" s="196"/>
      <c r="K270" s="196">
        <v>4</v>
      </c>
      <c r="L270" s="270">
        <v>45474</v>
      </c>
      <c r="M270" s="270">
        <v>45504</v>
      </c>
      <c r="N270" s="33" t="s">
        <v>124</v>
      </c>
      <c r="O270" s="107" t="s">
        <v>125</v>
      </c>
      <c r="P270" s="29" t="s">
        <v>126</v>
      </c>
      <c r="Q270" s="29" t="s">
        <v>255</v>
      </c>
      <c r="R270" s="29" t="s">
        <v>79</v>
      </c>
      <c r="S270" s="33">
        <f t="shared" si="4"/>
        <v>4</v>
      </c>
      <c r="T270" s="291"/>
      <c r="U270" s="291"/>
      <c r="V270" s="291"/>
      <c r="W270" s="291"/>
      <c r="X270" s="291"/>
      <c r="Y270" s="291"/>
      <c r="Z270" s="292"/>
    </row>
    <row r="271" ht="24" spans="1:26">
      <c r="A271" s="33">
        <v>1883</v>
      </c>
      <c r="B271" s="33" t="s">
        <v>117</v>
      </c>
      <c r="C271" s="33" t="s">
        <v>118</v>
      </c>
      <c r="D271" s="33" t="s">
        <v>150</v>
      </c>
      <c r="E271" s="250" t="s">
        <v>247</v>
      </c>
      <c r="F271" s="33" t="s">
        <v>281</v>
      </c>
      <c r="G271" s="33" t="s">
        <v>1830</v>
      </c>
      <c r="H271" s="288" t="s">
        <v>1854</v>
      </c>
      <c r="I271" s="196"/>
      <c r="J271" s="196"/>
      <c r="K271" s="196">
        <v>4</v>
      </c>
      <c r="L271" s="270">
        <v>45505</v>
      </c>
      <c r="M271" s="270">
        <v>45535</v>
      </c>
      <c r="N271" s="33" t="s">
        <v>124</v>
      </c>
      <c r="O271" s="107" t="s">
        <v>125</v>
      </c>
      <c r="P271" s="29" t="s">
        <v>126</v>
      </c>
      <c r="Q271" s="29" t="s">
        <v>255</v>
      </c>
      <c r="R271" s="29" t="s">
        <v>79</v>
      </c>
      <c r="S271" s="33">
        <f t="shared" si="4"/>
        <v>4</v>
      </c>
      <c r="T271" s="291"/>
      <c r="U271" s="291"/>
      <c r="V271" s="291"/>
      <c r="W271" s="291"/>
      <c r="X271" s="291"/>
      <c r="Y271" s="291"/>
      <c r="Z271" s="292"/>
    </row>
    <row r="272" ht="24" spans="1:26">
      <c r="A272" s="33">
        <v>1884</v>
      </c>
      <c r="B272" s="33" t="s">
        <v>117</v>
      </c>
      <c r="C272" s="33" t="s">
        <v>118</v>
      </c>
      <c r="D272" s="33" t="s">
        <v>150</v>
      </c>
      <c r="E272" s="250" t="s">
        <v>247</v>
      </c>
      <c r="F272" s="33" t="s">
        <v>281</v>
      </c>
      <c r="G272" s="33" t="s">
        <v>1830</v>
      </c>
      <c r="H272" s="288" t="s">
        <v>1854</v>
      </c>
      <c r="I272" s="196"/>
      <c r="J272" s="196"/>
      <c r="K272" s="196">
        <v>4</v>
      </c>
      <c r="L272" s="270">
        <v>45536</v>
      </c>
      <c r="M272" s="270">
        <v>45565</v>
      </c>
      <c r="N272" s="33" t="s">
        <v>124</v>
      </c>
      <c r="O272" s="107" t="s">
        <v>125</v>
      </c>
      <c r="P272" s="29" t="s">
        <v>126</v>
      </c>
      <c r="Q272" s="29" t="s">
        <v>255</v>
      </c>
      <c r="R272" s="29" t="s">
        <v>79</v>
      </c>
      <c r="S272" s="33">
        <f t="shared" si="4"/>
        <v>4</v>
      </c>
      <c r="T272" s="291"/>
      <c r="U272" s="291"/>
      <c r="V272" s="291"/>
      <c r="W272" s="291"/>
      <c r="X272" s="291"/>
      <c r="Y272" s="291"/>
      <c r="Z272" s="292"/>
    </row>
    <row r="273" ht="24" spans="1:26">
      <c r="A273" s="33">
        <v>1885</v>
      </c>
      <c r="B273" s="33" t="s">
        <v>117</v>
      </c>
      <c r="C273" s="33" t="s">
        <v>118</v>
      </c>
      <c r="D273" s="33" t="s">
        <v>150</v>
      </c>
      <c r="E273" s="250" t="s">
        <v>247</v>
      </c>
      <c r="F273" s="33" t="s">
        <v>281</v>
      </c>
      <c r="G273" s="33" t="s">
        <v>1830</v>
      </c>
      <c r="H273" s="288" t="s">
        <v>1854</v>
      </c>
      <c r="I273" s="196"/>
      <c r="J273" s="196"/>
      <c r="K273" s="196">
        <v>4</v>
      </c>
      <c r="L273" s="270">
        <v>45566</v>
      </c>
      <c r="M273" s="270">
        <v>45596</v>
      </c>
      <c r="N273" s="33" t="s">
        <v>124</v>
      </c>
      <c r="O273" s="107" t="s">
        <v>125</v>
      </c>
      <c r="P273" s="29" t="s">
        <v>126</v>
      </c>
      <c r="Q273" s="29" t="s">
        <v>255</v>
      </c>
      <c r="R273" s="29" t="s">
        <v>79</v>
      </c>
      <c r="S273" s="33">
        <f t="shared" si="4"/>
        <v>4</v>
      </c>
      <c r="T273" s="291"/>
      <c r="U273" s="291"/>
      <c r="V273" s="291"/>
      <c r="W273" s="291"/>
      <c r="X273" s="291"/>
      <c r="Y273" s="291"/>
      <c r="Z273" s="292"/>
    </row>
    <row r="274" ht="24" spans="1:26">
      <c r="A274" s="33">
        <v>1886</v>
      </c>
      <c r="B274" s="33" t="s">
        <v>117</v>
      </c>
      <c r="C274" s="33" t="s">
        <v>118</v>
      </c>
      <c r="D274" s="33" t="s">
        <v>150</v>
      </c>
      <c r="E274" s="250" t="s">
        <v>247</v>
      </c>
      <c r="F274" s="33" t="s">
        <v>281</v>
      </c>
      <c r="G274" s="33" t="s">
        <v>1830</v>
      </c>
      <c r="H274" s="288" t="s">
        <v>1854</v>
      </c>
      <c r="I274" s="196"/>
      <c r="J274" s="196"/>
      <c r="K274" s="196">
        <v>4</v>
      </c>
      <c r="L274" s="270">
        <v>45597</v>
      </c>
      <c r="M274" s="270">
        <v>45626</v>
      </c>
      <c r="N274" s="33" t="s">
        <v>124</v>
      </c>
      <c r="O274" s="107" t="s">
        <v>125</v>
      </c>
      <c r="P274" s="29" t="s">
        <v>126</v>
      </c>
      <c r="Q274" s="29" t="s">
        <v>255</v>
      </c>
      <c r="R274" s="29" t="s">
        <v>79</v>
      </c>
      <c r="S274" s="33">
        <f t="shared" si="4"/>
        <v>4</v>
      </c>
      <c r="T274" s="291"/>
      <c r="U274" s="291"/>
      <c r="V274" s="291"/>
      <c r="W274" s="291"/>
      <c r="X274" s="291"/>
      <c r="Y274" s="291"/>
      <c r="Z274" s="292"/>
    </row>
    <row r="275" ht="24" spans="1:26">
      <c r="A275" s="33">
        <v>1887</v>
      </c>
      <c r="B275" s="33" t="s">
        <v>117</v>
      </c>
      <c r="C275" s="33" t="s">
        <v>118</v>
      </c>
      <c r="D275" s="33" t="s">
        <v>150</v>
      </c>
      <c r="E275" s="250" t="s">
        <v>247</v>
      </c>
      <c r="F275" s="33" t="s">
        <v>281</v>
      </c>
      <c r="G275" s="33" t="s">
        <v>1830</v>
      </c>
      <c r="H275" s="288" t="s">
        <v>1854</v>
      </c>
      <c r="I275" s="196"/>
      <c r="J275" s="196"/>
      <c r="K275" s="196">
        <v>4</v>
      </c>
      <c r="L275" s="270">
        <v>45627</v>
      </c>
      <c r="M275" s="270">
        <v>45657</v>
      </c>
      <c r="N275" s="33" t="s">
        <v>124</v>
      </c>
      <c r="O275" s="107" t="s">
        <v>125</v>
      </c>
      <c r="P275" s="29" t="s">
        <v>126</v>
      </c>
      <c r="Q275" s="29" t="s">
        <v>255</v>
      </c>
      <c r="R275" s="29" t="s">
        <v>79</v>
      </c>
      <c r="S275" s="33">
        <f t="shared" si="4"/>
        <v>4</v>
      </c>
      <c r="T275" s="291"/>
      <c r="U275" s="291"/>
      <c r="V275" s="291"/>
      <c r="W275" s="291"/>
      <c r="X275" s="291"/>
      <c r="Y275" s="291"/>
      <c r="Z275" s="292"/>
    </row>
    <row r="276" ht="24" spans="1:26">
      <c r="A276" s="33">
        <v>1890</v>
      </c>
      <c r="B276" s="33" t="s">
        <v>117</v>
      </c>
      <c r="C276" s="33" t="s">
        <v>118</v>
      </c>
      <c r="D276" s="33" t="s">
        <v>150</v>
      </c>
      <c r="E276" s="250" t="s">
        <v>247</v>
      </c>
      <c r="F276" s="33" t="s">
        <v>286</v>
      </c>
      <c r="G276" s="33" t="s">
        <v>1830</v>
      </c>
      <c r="H276" s="288" t="s">
        <v>1854</v>
      </c>
      <c r="I276" s="196"/>
      <c r="J276" s="196"/>
      <c r="K276" s="196">
        <v>4</v>
      </c>
      <c r="L276" s="270">
        <v>45292</v>
      </c>
      <c r="M276" s="270">
        <v>45322</v>
      </c>
      <c r="N276" s="33" t="s">
        <v>124</v>
      </c>
      <c r="O276" s="107" t="s">
        <v>125</v>
      </c>
      <c r="P276" s="29" t="s">
        <v>126</v>
      </c>
      <c r="Q276" s="29" t="s">
        <v>255</v>
      </c>
      <c r="R276" s="29" t="s">
        <v>79</v>
      </c>
      <c r="S276" s="33">
        <f t="shared" ref="S276:S327" si="5">SUM(I276:K276)</f>
        <v>4</v>
      </c>
      <c r="T276" s="291"/>
      <c r="U276" s="291"/>
      <c r="V276" s="291"/>
      <c r="W276" s="291"/>
      <c r="X276" s="291"/>
      <c r="Y276" s="291"/>
      <c r="Z276" s="292"/>
    </row>
    <row r="277" ht="24" spans="1:26">
      <c r="A277" s="33">
        <v>1891</v>
      </c>
      <c r="B277" s="33" t="s">
        <v>117</v>
      </c>
      <c r="C277" s="33" t="s">
        <v>118</v>
      </c>
      <c r="D277" s="33" t="s">
        <v>150</v>
      </c>
      <c r="E277" s="250" t="s">
        <v>247</v>
      </c>
      <c r="F277" s="33" t="s">
        <v>286</v>
      </c>
      <c r="G277" s="33" t="s">
        <v>1830</v>
      </c>
      <c r="H277" s="288" t="s">
        <v>1854</v>
      </c>
      <c r="I277" s="196"/>
      <c r="J277" s="196"/>
      <c r="K277" s="196">
        <v>4</v>
      </c>
      <c r="L277" s="270">
        <v>45323</v>
      </c>
      <c r="M277" s="270">
        <v>45351</v>
      </c>
      <c r="N277" s="33" t="s">
        <v>124</v>
      </c>
      <c r="O277" s="107" t="s">
        <v>125</v>
      </c>
      <c r="P277" s="29" t="s">
        <v>126</v>
      </c>
      <c r="Q277" s="29" t="s">
        <v>255</v>
      </c>
      <c r="R277" s="29" t="s">
        <v>79</v>
      </c>
      <c r="S277" s="33">
        <f t="shared" si="5"/>
        <v>4</v>
      </c>
      <c r="T277" s="291"/>
      <c r="U277" s="291"/>
      <c r="V277" s="291"/>
      <c r="W277" s="291"/>
      <c r="X277" s="291"/>
      <c r="Y277" s="291"/>
      <c r="Z277" s="292"/>
    </row>
    <row r="278" ht="24" spans="1:28">
      <c r="A278" s="33">
        <v>1892</v>
      </c>
      <c r="B278" s="33" t="s">
        <v>117</v>
      </c>
      <c r="C278" s="33" t="s">
        <v>118</v>
      </c>
      <c r="D278" s="33" t="s">
        <v>150</v>
      </c>
      <c r="E278" s="250" t="s">
        <v>247</v>
      </c>
      <c r="F278" s="33" t="s">
        <v>286</v>
      </c>
      <c r="G278" s="33" t="s">
        <v>1830</v>
      </c>
      <c r="H278" s="288" t="s">
        <v>1854</v>
      </c>
      <c r="I278" s="196"/>
      <c r="J278" s="196"/>
      <c r="K278" s="196">
        <v>4</v>
      </c>
      <c r="L278" s="270">
        <v>45352</v>
      </c>
      <c r="M278" s="270">
        <v>45382</v>
      </c>
      <c r="N278" s="33" t="s">
        <v>124</v>
      </c>
      <c r="O278" s="107" t="s">
        <v>125</v>
      </c>
      <c r="P278" s="29" t="s">
        <v>126</v>
      </c>
      <c r="Q278" s="29" t="s">
        <v>255</v>
      </c>
      <c r="R278" s="29" t="s">
        <v>79</v>
      </c>
      <c r="S278" s="33">
        <f t="shared" si="5"/>
        <v>4</v>
      </c>
      <c r="T278" s="34"/>
      <c r="U278" s="34"/>
      <c r="V278" s="35"/>
      <c r="W278" s="35"/>
      <c r="X278" s="40"/>
      <c r="Y278" s="40"/>
      <c r="Z278" s="38"/>
      <c r="AA278" s="34"/>
      <c r="AB278" s="34"/>
    </row>
    <row r="279" ht="24" spans="1:26">
      <c r="A279" s="33">
        <v>1893</v>
      </c>
      <c r="B279" s="33" t="s">
        <v>117</v>
      </c>
      <c r="C279" s="33" t="s">
        <v>118</v>
      </c>
      <c r="D279" s="33" t="s">
        <v>150</v>
      </c>
      <c r="E279" s="250" t="s">
        <v>247</v>
      </c>
      <c r="F279" s="33" t="s">
        <v>286</v>
      </c>
      <c r="G279" s="33" t="s">
        <v>1830</v>
      </c>
      <c r="H279" s="288" t="s">
        <v>1854</v>
      </c>
      <c r="I279" s="196"/>
      <c r="J279" s="196"/>
      <c r="K279" s="196">
        <v>4</v>
      </c>
      <c r="L279" s="270">
        <v>45383</v>
      </c>
      <c r="M279" s="270">
        <v>45412</v>
      </c>
      <c r="N279" s="33" t="s">
        <v>124</v>
      </c>
      <c r="O279" s="107" t="s">
        <v>125</v>
      </c>
      <c r="P279" s="29" t="s">
        <v>126</v>
      </c>
      <c r="Q279" s="29" t="s">
        <v>255</v>
      </c>
      <c r="R279" s="29" t="s">
        <v>79</v>
      </c>
      <c r="S279" s="33">
        <f t="shared" si="5"/>
        <v>4</v>
      </c>
      <c r="T279" s="291"/>
      <c r="U279" s="291"/>
      <c r="V279" s="291"/>
      <c r="W279" s="291"/>
      <c r="X279" s="291"/>
      <c r="Y279" s="291"/>
      <c r="Z279" s="292"/>
    </row>
    <row r="280" ht="24" spans="1:26">
      <c r="A280" s="33">
        <v>1894</v>
      </c>
      <c r="B280" s="33" t="s">
        <v>117</v>
      </c>
      <c r="C280" s="33" t="s">
        <v>118</v>
      </c>
      <c r="D280" s="33" t="s">
        <v>150</v>
      </c>
      <c r="E280" s="250" t="s">
        <v>247</v>
      </c>
      <c r="F280" s="33" t="s">
        <v>286</v>
      </c>
      <c r="G280" s="33" t="s">
        <v>1830</v>
      </c>
      <c r="H280" s="288" t="s">
        <v>1854</v>
      </c>
      <c r="I280" s="196"/>
      <c r="J280" s="196"/>
      <c r="K280" s="196">
        <v>4</v>
      </c>
      <c r="L280" s="270">
        <v>45413</v>
      </c>
      <c r="M280" s="270">
        <v>45443</v>
      </c>
      <c r="N280" s="33" t="s">
        <v>124</v>
      </c>
      <c r="O280" s="107" t="s">
        <v>125</v>
      </c>
      <c r="P280" s="29" t="s">
        <v>126</v>
      </c>
      <c r="Q280" s="29" t="s">
        <v>255</v>
      </c>
      <c r="R280" s="29" t="s">
        <v>79</v>
      </c>
      <c r="S280" s="33">
        <f t="shared" si="5"/>
        <v>4</v>
      </c>
      <c r="T280" s="291"/>
      <c r="U280" s="291"/>
      <c r="V280" s="291"/>
      <c r="W280" s="291"/>
      <c r="X280" s="291"/>
      <c r="Y280" s="291"/>
      <c r="Z280" s="292"/>
    </row>
    <row r="281" ht="24" spans="1:26">
      <c r="A281" s="33">
        <v>1895</v>
      </c>
      <c r="B281" s="33" t="s">
        <v>117</v>
      </c>
      <c r="C281" s="33" t="s">
        <v>118</v>
      </c>
      <c r="D281" s="33" t="s">
        <v>150</v>
      </c>
      <c r="E281" s="250" t="s">
        <v>247</v>
      </c>
      <c r="F281" s="33" t="s">
        <v>286</v>
      </c>
      <c r="G281" s="33" t="s">
        <v>1830</v>
      </c>
      <c r="H281" s="288" t="s">
        <v>1854</v>
      </c>
      <c r="I281" s="196"/>
      <c r="J281" s="196"/>
      <c r="K281" s="196">
        <v>4</v>
      </c>
      <c r="L281" s="270">
        <v>45444</v>
      </c>
      <c r="M281" s="270">
        <v>45473</v>
      </c>
      <c r="N281" s="33" t="s">
        <v>124</v>
      </c>
      <c r="O281" s="107" t="s">
        <v>125</v>
      </c>
      <c r="P281" s="29" t="s">
        <v>126</v>
      </c>
      <c r="Q281" s="29" t="s">
        <v>255</v>
      </c>
      <c r="R281" s="29" t="s">
        <v>79</v>
      </c>
      <c r="S281" s="33">
        <f t="shared" si="5"/>
        <v>4</v>
      </c>
      <c r="T281" s="291"/>
      <c r="U281" s="291"/>
      <c r="V281" s="291"/>
      <c r="W281" s="291"/>
      <c r="X281" s="291"/>
      <c r="Y281" s="291"/>
      <c r="Z281" s="292"/>
    </row>
    <row r="282" ht="24" spans="1:26">
      <c r="A282" s="33">
        <v>1896</v>
      </c>
      <c r="B282" s="33" t="s">
        <v>117</v>
      </c>
      <c r="C282" s="33" t="s">
        <v>118</v>
      </c>
      <c r="D282" s="33" t="s">
        <v>150</v>
      </c>
      <c r="E282" s="250" t="s">
        <v>247</v>
      </c>
      <c r="F282" s="33" t="s">
        <v>286</v>
      </c>
      <c r="G282" s="33" t="s">
        <v>1830</v>
      </c>
      <c r="H282" s="288" t="s">
        <v>1854</v>
      </c>
      <c r="I282" s="196"/>
      <c r="J282" s="196"/>
      <c r="K282" s="196">
        <v>4</v>
      </c>
      <c r="L282" s="270">
        <v>45474</v>
      </c>
      <c r="M282" s="270">
        <v>45504</v>
      </c>
      <c r="N282" s="33" t="s">
        <v>124</v>
      </c>
      <c r="O282" s="107" t="s">
        <v>125</v>
      </c>
      <c r="P282" s="29" t="s">
        <v>126</v>
      </c>
      <c r="Q282" s="29" t="s">
        <v>255</v>
      </c>
      <c r="R282" s="29" t="s">
        <v>79</v>
      </c>
      <c r="S282" s="33">
        <f t="shared" si="5"/>
        <v>4</v>
      </c>
      <c r="T282" s="291"/>
      <c r="U282" s="291"/>
      <c r="V282" s="291"/>
      <c r="W282" s="291"/>
      <c r="X282" s="291"/>
      <c r="Y282" s="291"/>
      <c r="Z282" s="292"/>
    </row>
    <row r="283" ht="24" spans="1:26">
      <c r="A283" s="33">
        <v>1897</v>
      </c>
      <c r="B283" s="33" t="s">
        <v>117</v>
      </c>
      <c r="C283" s="33" t="s">
        <v>118</v>
      </c>
      <c r="D283" s="33" t="s">
        <v>150</v>
      </c>
      <c r="E283" s="250" t="s">
        <v>247</v>
      </c>
      <c r="F283" s="33" t="s">
        <v>286</v>
      </c>
      <c r="G283" s="33" t="s">
        <v>1830</v>
      </c>
      <c r="H283" s="288" t="s">
        <v>1854</v>
      </c>
      <c r="I283" s="196"/>
      <c r="J283" s="196"/>
      <c r="K283" s="196">
        <v>4</v>
      </c>
      <c r="L283" s="270">
        <v>45505</v>
      </c>
      <c r="M283" s="270">
        <v>45535</v>
      </c>
      <c r="N283" s="33" t="s">
        <v>124</v>
      </c>
      <c r="O283" s="107" t="s">
        <v>125</v>
      </c>
      <c r="P283" s="29" t="s">
        <v>126</v>
      </c>
      <c r="Q283" s="29" t="s">
        <v>255</v>
      </c>
      <c r="R283" s="29" t="s">
        <v>79</v>
      </c>
      <c r="S283" s="33">
        <f t="shared" si="5"/>
        <v>4</v>
      </c>
      <c r="T283" s="291"/>
      <c r="U283" s="291"/>
      <c r="V283" s="291"/>
      <c r="W283" s="291"/>
      <c r="X283" s="291"/>
      <c r="Y283" s="291"/>
      <c r="Z283" s="292"/>
    </row>
    <row r="284" ht="24" spans="1:26">
      <c r="A284" s="33">
        <v>1898</v>
      </c>
      <c r="B284" s="33" t="s">
        <v>117</v>
      </c>
      <c r="C284" s="33" t="s">
        <v>118</v>
      </c>
      <c r="D284" s="33" t="s">
        <v>150</v>
      </c>
      <c r="E284" s="250" t="s">
        <v>247</v>
      </c>
      <c r="F284" s="33" t="s">
        <v>286</v>
      </c>
      <c r="G284" s="33" t="s">
        <v>1830</v>
      </c>
      <c r="H284" s="288" t="s">
        <v>1854</v>
      </c>
      <c r="I284" s="196"/>
      <c r="J284" s="196"/>
      <c r="K284" s="196">
        <v>4</v>
      </c>
      <c r="L284" s="270">
        <v>45536</v>
      </c>
      <c r="M284" s="270">
        <v>45565</v>
      </c>
      <c r="N284" s="33" t="s">
        <v>124</v>
      </c>
      <c r="O284" s="107" t="s">
        <v>125</v>
      </c>
      <c r="P284" s="29" t="s">
        <v>126</v>
      </c>
      <c r="Q284" s="29" t="s">
        <v>255</v>
      </c>
      <c r="R284" s="29" t="s">
        <v>79</v>
      </c>
      <c r="S284" s="33">
        <f t="shared" si="5"/>
        <v>4</v>
      </c>
      <c r="T284" s="291"/>
      <c r="U284" s="291"/>
      <c r="V284" s="291"/>
      <c r="W284" s="291"/>
      <c r="X284" s="291"/>
      <c r="Y284" s="291"/>
      <c r="Z284" s="292"/>
    </row>
    <row r="285" ht="24" spans="1:26">
      <c r="A285" s="33">
        <v>1899</v>
      </c>
      <c r="B285" s="33" t="s">
        <v>117</v>
      </c>
      <c r="C285" s="33" t="s">
        <v>118</v>
      </c>
      <c r="D285" s="33" t="s">
        <v>150</v>
      </c>
      <c r="E285" s="250" t="s">
        <v>247</v>
      </c>
      <c r="F285" s="33" t="s">
        <v>286</v>
      </c>
      <c r="G285" s="33" t="s">
        <v>1830</v>
      </c>
      <c r="H285" s="288" t="s">
        <v>1854</v>
      </c>
      <c r="I285" s="196"/>
      <c r="J285" s="196"/>
      <c r="K285" s="196">
        <v>4</v>
      </c>
      <c r="L285" s="270">
        <v>45566</v>
      </c>
      <c r="M285" s="270">
        <v>45596</v>
      </c>
      <c r="N285" s="33" t="s">
        <v>124</v>
      </c>
      <c r="O285" s="107" t="s">
        <v>125</v>
      </c>
      <c r="P285" s="29" t="s">
        <v>126</v>
      </c>
      <c r="Q285" s="29" t="s">
        <v>255</v>
      </c>
      <c r="R285" s="29" t="s">
        <v>79</v>
      </c>
      <c r="S285" s="33">
        <f t="shared" si="5"/>
        <v>4</v>
      </c>
      <c r="T285" s="291"/>
      <c r="U285" s="291"/>
      <c r="V285" s="291"/>
      <c r="W285" s="291"/>
      <c r="X285" s="291"/>
      <c r="Y285" s="291"/>
      <c r="Z285" s="292"/>
    </row>
    <row r="286" ht="24" spans="1:26">
      <c r="A286" s="33">
        <v>1900</v>
      </c>
      <c r="B286" s="33" t="s">
        <v>117</v>
      </c>
      <c r="C286" s="33" t="s">
        <v>118</v>
      </c>
      <c r="D286" s="33" t="s">
        <v>150</v>
      </c>
      <c r="E286" s="250" t="s">
        <v>247</v>
      </c>
      <c r="F286" s="33" t="s">
        <v>286</v>
      </c>
      <c r="G286" s="33" t="s">
        <v>1830</v>
      </c>
      <c r="H286" s="288" t="s">
        <v>1854</v>
      </c>
      <c r="I286" s="196"/>
      <c r="J286" s="196"/>
      <c r="K286" s="196">
        <v>4</v>
      </c>
      <c r="L286" s="270">
        <v>45597</v>
      </c>
      <c r="M286" s="270">
        <v>45626</v>
      </c>
      <c r="N286" s="33" t="s">
        <v>124</v>
      </c>
      <c r="O286" s="107" t="s">
        <v>125</v>
      </c>
      <c r="P286" s="29" t="s">
        <v>126</v>
      </c>
      <c r="Q286" s="29" t="s">
        <v>255</v>
      </c>
      <c r="R286" s="29" t="s">
        <v>79</v>
      </c>
      <c r="S286" s="33">
        <f t="shared" si="5"/>
        <v>4</v>
      </c>
      <c r="T286" s="291"/>
      <c r="U286" s="291"/>
      <c r="V286" s="291"/>
      <c r="W286" s="291"/>
      <c r="X286" s="291"/>
      <c r="Y286" s="291"/>
      <c r="Z286" s="292"/>
    </row>
    <row r="287" ht="24" spans="1:26">
      <c r="A287" s="33">
        <v>1901</v>
      </c>
      <c r="B287" s="33" t="s">
        <v>117</v>
      </c>
      <c r="C287" s="33" t="s">
        <v>118</v>
      </c>
      <c r="D287" s="33" t="s">
        <v>150</v>
      </c>
      <c r="E287" s="250" t="s">
        <v>247</v>
      </c>
      <c r="F287" s="33" t="s">
        <v>286</v>
      </c>
      <c r="G287" s="33" t="s">
        <v>1830</v>
      </c>
      <c r="H287" s="288" t="s">
        <v>1854</v>
      </c>
      <c r="I287" s="196"/>
      <c r="J287" s="196"/>
      <c r="K287" s="196">
        <v>4</v>
      </c>
      <c r="L287" s="270">
        <v>45627</v>
      </c>
      <c r="M287" s="270">
        <v>45657</v>
      </c>
      <c r="N287" s="33" t="s">
        <v>124</v>
      </c>
      <c r="O287" s="107" t="s">
        <v>125</v>
      </c>
      <c r="P287" s="29" t="s">
        <v>126</v>
      </c>
      <c r="Q287" s="29" t="s">
        <v>255</v>
      </c>
      <c r="R287" s="29" t="s">
        <v>79</v>
      </c>
      <c r="S287" s="33">
        <f t="shared" si="5"/>
        <v>4</v>
      </c>
      <c r="T287" s="291"/>
      <c r="U287" s="291"/>
      <c r="V287" s="291"/>
      <c r="W287" s="291"/>
      <c r="X287" s="291"/>
      <c r="Y287" s="291"/>
      <c r="Z287" s="292"/>
    </row>
    <row r="288" ht="24" spans="1:26">
      <c r="A288" s="33">
        <v>1904</v>
      </c>
      <c r="B288" s="33" t="s">
        <v>117</v>
      </c>
      <c r="C288" s="33" t="s">
        <v>118</v>
      </c>
      <c r="D288" s="33" t="s">
        <v>150</v>
      </c>
      <c r="E288" s="33" t="s">
        <v>247</v>
      </c>
      <c r="F288" s="33" t="s">
        <v>291</v>
      </c>
      <c r="G288" s="33" t="s">
        <v>1830</v>
      </c>
      <c r="H288" s="288" t="s">
        <v>1855</v>
      </c>
      <c r="I288" s="196"/>
      <c r="J288" s="196"/>
      <c r="K288" s="196">
        <v>2</v>
      </c>
      <c r="L288" s="270">
        <v>45292</v>
      </c>
      <c r="M288" s="270">
        <v>45322</v>
      </c>
      <c r="N288" s="33" t="s">
        <v>124</v>
      </c>
      <c r="O288" s="107" t="s">
        <v>125</v>
      </c>
      <c r="P288" s="29" t="s">
        <v>126</v>
      </c>
      <c r="Q288" s="29" t="s">
        <v>276</v>
      </c>
      <c r="R288" s="29" t="s">
        <v>79</v>
      </c>
      <c r="S288" s="33">
        <f t="shared" si="5"/>
        <v>2</v>
      </c>
      <c r="T288" s="291"/>
      <c r="U288" s="291"/>
      <c r="V288" s="291"/>
      <c r="W288" s="291"/>
      <c r="X288" s="291"/>
      <c r="Y288" s="291"/>
      <c r="Z288" s="292"/>
    </row>
    <row r="289" ht="24" spans="1:26">
      <c r="A289" s="33">
        <v>1905</v>
      </c>
      <c r="B289" s="33" t="s">
        <v>117</v>
      </c>
      <c r="C289" s="33" t="s">
        <v>118</v>
      </c>
      <c r="D289" s="33" t="s">
        <v>150</v>
      </c>
      <c r="E289" s="33" t="s">
        <v>247</v>
      </c>
      <c r="F289" s="33" t="s">
        <v>291</v>
      </c>
      <c r="G289" s="33" t="s">
        <v>1830</v>
      </c>
      <c r="H289" s="288" t="s">
        <v>1855</v>
      </c>
      <c r="I289" s="196"/>
      <c r="J289" s="196"/>
      <c r="K289" s="196">
        <v>2</v>
      </c>
      <c r="L289" s="270">
        <v>45323</v>
      </c>
      <c r="M289" s="270">
        <v>45351</v>
      </c>
      <c r="N289" s="33" t="s">
        <v>124</v>
      </c>
      <c r="O289" s="107" t="s">
        <v>125</v>
      </c>
      <c r="P289" s="29" t="s">
        <v>126</v>
      </c>
      <c r="Q289" s="29" t="s">
        <v>276</v>
      </c>
      <c r="R289" s="29" t="s">
        <v>79</v>
      </c>
      <c r="S289" s="33">
        <f t="shared" si="5"/>
        <v>2</v>
      </c>
      <c r="T289" s="291"/>
      <c r="U289" s="291"/>
      <c r="V289" s="291"/>
      <c r="W289" s="291"/>
      <c r="X289" s="291"/>
      <c r="Y289" s="291"/>
      <c r="Z289" s="292"/>
    </row>
    <row r="290" ht="24" spans="1:28">
      <c r="A290" s="33">
        <v>1906</v>
      </c>
      <c r="B290" s="33" t="s">
        <v>117</v>
      </c>
      <c r="C290" s="33" t="s">
        <v>118</v>
      </c>
      <c r="D290" s="33" t="s">
        <v>150</v>
      </c>
      <c r="E290" s="33" t="s">
        <v>247</v>
      </c>
      <c r="F290" s="33" t="s">
        <v>291</v>
      </c>
      <c r="G290" s="33" t="s">
        <v>1830</v>
      </c>
      <c r="H290" s="288" t="s">
        <v>1855</v>
      </c>
      <c r="I290" s="196"/>
      <c r="J290" s="196"/>
      <c r="K290" s="196">
        <v>2</v>
      </c>
      <c r="L290" s="270">
        <v>45352</v>
      </c>
      <c r="M290" s="270">
        <v>45382</v>
      </c>
      <c r="N290" s="33" t="s">
        <v>124</v>
      </c>
      <c r="O290" s="107" t="s">
        <v>125</v>
      </c>
      <c r="P290" s="29" t="s">
        <v>126</v>
      </c>
      <c r="Q290" s="29" t="s">
        <v>276</v>
      </c>
      <c r="R290" s="29" t="s">
        <v>79</v>
      </c>
      <c r="S290" s="33">
        <f t="shared" si="5"/>
        <v>2</v>
      </c>
      <c r="T290" s="34"/>
      <c r="U290" s="34"/>
      <c r="V290" s="35"/>
      <c r="W290" s="35"/>
      <c r="X290" s="40"/>
      <c r="Y290" s="40"/>
      <c r="Z290" s="38"/>
      <c r="AA290" s="34"/>
      <c r="AB290" s="34"/>
    </row>
    <row r="291" ht="24" spans="1:26">
      <c r="A291" s="33">
        <v>1907</v>
      </c>
      <c r="B291" s="33" t="s">
        <v>117</v>
      </c>
      <c r="C291" s="33" t="s">
        <v>118</v>
      </c>
      <c r="D291" s="33" t="s">
        <v>150</v>
      </c>
      <c r="E291" s="33" t="s">
        <v>247</v>
      </c>
      <c r="F291" s="33" t="s">
        <v>291</v>
      </c>
      <c r="G291" s="33" t="s">
        <v>1830</v>
      </c>
      <c r="H291" s="288" t="s">
        <v>1855</v>
      </c>
      <c r="I291" s="196"/>
      <c r="J291" s="196"/>
      <c r="K291" s="196">
        <v>2</v>
      </c>
      <c r="L291" s="270">
        <v>45383</v>
      </c>
      <c r="M291" s="270">
        <v>45412</v>
      </c>
      <c r="N291" s="33" t="s">
        <v>124</v>
      </c>
      <c r="O291" s="107" t="s">
        <v>125</v>
      </c>
      <c r="P291" s="29" t="s">
        <v>126</v>
      </c>
      <c r="Q291" s="29" t="s">
        <v>276</v>
      </c>
      <c r="R291" s="29" t="s">
        <v>79</v>
      </c>
      <c r="S291" s="33">
        <f t="shared" si="5"/>
        <v>2</v>
      </c>
      <c r="T291" s="291"/>
      <c r="U291" s="291"/>
      <c r="V291" s="291"/>
      <c r="W291" s="291"/>
      <c r="X291" s="291"/>
      <c r="Y291" s="291"/>
      <c r="Z291" s="292"/>
    </row>
    <row r="292" ht="24" spans="1:26">
      <c r="A292" s="33">
        <v>1908</v>
      </c>
      <c r="B292" s="33" t="s">
        <v>117</v>
      </c>
      <c r="C292" s="33" t="s">
        <v>118</v>
      </c>
      <c r="D292" s="33" t="s">
        <v>150</v>
      </c>
      <c r="E292" s="33" t="s">
        <v>247</v>
      </c>
      <c r="F292" s="33" t="s">
        <v>291</v>
      </c>
      <c r="G292" s="33" t="s">
        <v>1830</v>
      </c>
      <c r="H292" s="288" t="s">
        <v>1855</v>
      </c>
      <c r="I292" s="196"/>
      <c r="J292" s="196"/>
      <c r="K292" s="196">
        <v>2</v>
      </c>
      <c r="L292" s="270">
        <v>45413</v>
      </c>
      <c r="M292" s="270">
        <v>45443</v>
      </c>
      <c r="N292" s="33" t="s">
        <v>124</v>
      </c>
      <c r="O292" s="107" t="s">
        <v>125</v>
      </c>
      <c r="P292" s="29" t="s">
        <v>126</v>
      </c>
      <c r="Q292" s="29" t="s">
        <v>276</v>
      </c>
      <c r="R292" s="29" t="s">
        <v>79</v>
      </c>
      <c r="S292" s="33">
        <f t="shared" si="5"/>
        <v>2</v>
      </c>
      <c r="T292" s="291"/>
      <c r="U292" s="291"/>
      <c r="V292" s="291"/>
      <c r="W292" s="291"/>
      <c r="X292" s="291"/>
      <c r="Y292" s="291"/>
      <c r="Z292" s="292"/>
    </row>
    <row r="293" ht="24" spans="1:26">
      <c r="A293" s="33">
        <v>1909</v>
      </c>
      <c r="B293" s="33" t="s">
        <v>117</v>
      </c>
      <c r="C293" s="33" t="s">
        <v>118</v>
      </c>
      <c r="D293" s="33" t="s">
        <v>150</v>
      </c>
      <c r="E293" s="33" t="s">
        <v>247</v>
      </c>
      <c r="F293" s="33" t="s">
        <v>291</v>
      </c>
      <c r="G293" s="33" t="s">
        <v>1830</v>
      </c>
      <c r="H293" s="288" t="s">
        <v>1855</v>
      </c>
      <c r="I293" s="196"/>
      <c r="J293" s="196"/>
      <c r="K293" s="196">
        <v>2</v>
      </c>
      <c r="L293" s="270">
        <v>45444</v>
      </c>
      <c r="M293" s="270">
        <v>45473</v>
      </c>
      <c r="N293" s="33" t="s">
        <v>124</v>
      </c>
      <c r="O293" s="107" t="s">
        <v>125</v>
      </c>
      <c r="P293" s="29" t="s">
        <v>126</v>
      </c>
      <c r="Q293" s="29" t="s">
        <v>276</v>
      </c>
      <c r="R293" s="29" t="s">
        <v>79</v>
      </c>
      <c r="S293" s="33">
        <f t="shared" si="5"/>
        <v>2</v>
      </c>
      <c r="T293" s="291"/>
      <c r="U293" s="291"/>
      <c r="V293" s="291"/>
      <c r="W293" s="291"/>
      <c r="X293" s="291"/>
      <c r="Y293" s="291"/>
      <c r="Z293" s="292"/>
    </row>
    <row r="294" ht="24" spans="1:26">
      <c r="A294" s="33">
        <v>1910</v>
      </c>
      <c r="B294" s="33" t="s">
        <v>117</v>
      </c>
      <c r="C294" s="33" t="s">
        <v>118</v>
      </c>
      <c r="D294" s="33" t="s">
        <v>150</v>
      </c>
      <c r="E294" s="33" t="s">
        <v>247</v>
      </c>
      <c r="F294" s="33" t="s">
        <v>291</v>
      </c>
      <c r="G294" s="33" t="s">
        <v>1830</v>
      </c>
      <c r="H294" s="288" t="s">
        <v>1855</v>
      </c>
      <c r="I294" s="196"/>
      <c r="J294" s="196"/>
      <c r="K294" s="196">
        <v>2</v>
      </c>
      <c r="L294" s="270">
        <v>45474</v>
      </c>
      <c r="M294" s="270">
        <v>45504</v>
      </c>
      <c r="N294" s="33" t="s">
        <v>124</v>
      </c>
      <c r="O294" s="107" t="s">
        <v>125</v>
      </c>
      <c r="P294" s="29" t="s">
        <v>126</v>
      </c>
      <c r="Q294" s="29" t="s">
        <v>276</v>
      </c>
      <c r="R294" s="29" t="s">
        <v>79</v>
      </c>
      <c r="S294" s="33">
        <f t="shared" si="5"/>
        <v>2</v>
      </c>
      <c r="T294" s="291"/>
      <c r="U294" s="291"/>
      <c r="V294" s="291"/>
      <c r="W294" s="291"/>
      <c r="X294" s="291"/>
      <c r="Y294" s="291"/>
      <c r="Z294" s="292"/>
    </row>
    <row r="295" ht="24" spans="1:26">
      <c r="A295" s="33">
        <v>1911</v>
      </c>
      <c r="B295" s="33" t="s">
        <v>117</v>
      </c>
      <c r="C295" s="33" t="s">
        <v>118</v>
      </c>
      <c r="D295" s="33" t="s">
        <v>150</v>
      </c>
      <c r="E295" s="33" t="s">
        <v>247</v>
      </c>
      <c r="F295" s="33" t="s">
        <v>291</v>
      </c>
      <c r="G295" s="33" t="s">
        <v>1830</v>
      </c>
      <c r="H295" s="288" t="s">
        <v>1855</v>
      </c>
      <c r="I295" s="196"/>
      <c r="J295" s="196"/>
      <c r="K295" s="196">
        <v>2</v>
      </c>
      <c r="L295" s="270">
        <v>45505</v>
      </c>
      <c r="M295" s="270">
        <v>45535</v>
      </c>
      <c r="N295" s="33" t="s">
        <v>124</v>
      </c>
      <c r="O295" s="107" t="s">
        <v>125</v>
      </c>
      <c r="P295" s="29" t="s">
        <v>126</v>
      </c>
      <c r="Q295" s="29" t="s">
        <v>276</v>
      </c>
      <c r="R295" s="29" t="s">
        <v>79</v>
      </c>
      <c r="S295" s="33">
        <f t="shared" si="5"/>
        <v>2</v>
      </c>
      <c r="T295" s="291"/>
      <c r="U295" s="291"/>
      <c r="V295" s="291"/>
      <c r="W295" s="291"/>
      <c r="X295" s="291"/>
      <c r="Y295" s="291"/>
      <c r="Z295" s="292"/>
    </row>
    <row r="296" ht="24" spans="1:26">
      <c r="A296" s="33">
        <v>1912</v>
      </c>
      <c r="B296" s="33" t="s">
        <v>117</v>
      </c>
      <c r="C296" s="33" t="s">
        <v>118</v>
      </c>
      <c r="D296" s="33" t="s">
        <v>150</v>
      </c>
      <c r="E296" s="33" t="s">
        <v>247</v>
      </c>
      <c r="F296" s="33" t="s">
        <v>291</v>
      </c>
      <c r="G296" s="33" t="s">
        <v>1830</v>
      </c>
      <c r="H296" s="288" t="s">
        <v>1855</v>
      </c>
      <c r="I296" s="196"/>
      <c r="J296" s="196"/>
      <c r="K296" s="196">
        <v>2</v>
      </c>
      <c r="L296" s="270">
        <v>45536</v>
      </c>
      <c r="M296" s="270">
        <v>45565</v>
      </c>
      <c r="N296" s="33" t="s">
        <v>124</v>
      </c>
      <c r="O296" s="107" t="s">
        <v>125</v>
      </c>
      <c r="P296" s="29" t="s">
        <v>126</v>
      </c>
      <c r="Q296" s="29" t="s">
        <v>276</v>
      </c>
      <c r="R296" s="29" t="s">
        <v>79</v>
      </c>
      <c r="S296" s="33">
        <f t="shared" si="5"/>
        <v>2</v>
      </c>
      <c r="T296" s="291"/>
      <c r="U296" s="291"/>
      <c r="V296" s="291"/>
      <c r="W296" s="291"/>
      <c r="X296" s="291"/>
      <c r="Y296" s="291"/>
      <c r="Z296" s="292"/>
    </row>
    <row r="297" ht="24" spans="1:26">
      <c r="A297" s="33">
        <v>1913</v>
      </c>
      <c r="B297" s="33" t="s">
        <v>117</v>
      </c>
      <c r="C297" s="33" t="s">
        <v>118</v>
      </c>
      <c r="D297" s="33" t="s">
        <v>150</v>
      </c>
      <c r="E297" s="33" t="s">
        <v>247</v>
      </c>
      <c r="F297" s="33" t="s">
        <v>291</v>
      </c>
      <c r="G297" s="33" t="s">
        <v>1830</v>
      </c>
      <c r="H297" s="288" t="s">
        <v>1855</v>
      </c>
      <c r="I297" s="196"/>
      <c r="J297" s="196"/>
      <c r="K297" s="196">
        <v>2</v>
      </c>
      <c r="L297" s="270">
        <v>45566</v>
      </c>
      <c r="M297" s="270">
        <v>45596</v>
      </c>
      <c r="N297" s="33" t="s">
        <v>124</v>
      </c>
      <c r="O297" s="107" t="s">
        <v>125</v>
      </c>
      <c r="P297" s="29" t="s">
        <v>126</v>
      </c>
      <c r="Q297" s="29" t="s">
        <v>276</v>
      </c>
      <c r="R297" s="29" t="s">
        <v>79</v>
      </c>
      <c r="S297" s="33">
        <f t="shared" si="5"/>
        <v>2</v>
      </c>
      <c r="T297" s="291"/>
      <c r="U297" s="291"/>
      <c r="V297" s="291"/>
      <c r="W297" s="291"/>
      <c r="X297" s="291"/>
      <c r="Y297" s="291"/>
      <c r="Z297" s="292"/>
    </row>
    <row r="298" ht="24" spans="1:26">
      <c r="A298" s="33">
        <v>1914</v>
      </c>
      <c r="B298" s="33" t="s">
        <v>117</v>
      </c>
      <c r="C298" s="33" t="s">
        <v>118</v>
      </c>
      <c r="D298" s="33" t="s">
        <v>150</v>
      </c>
      <c r="E298" s="33" t="s">
        <v>247</v>
      </c>
      <c r="F298" s="33" t="s">
        <v>291</v>
      </c>
      <c r="G298" s="33" t="s">
        <v>1830</v>
      </c>
      <c r="H298" s="288" t="s">
        <v>1855</v>
      </c>
      <c r="I298" s="196"/>
      <c r="J298" s="196"/>
      <c r="K298" s="196">
        <v>2</v>
      </c>
      <c r="L298" s="270">
        <v>45597</v>
      </c>
      <c r="M298" s="270">
        <v>45626</v>
      </c>
      <c r="N298" s="33" t="s">
        <v>124</v>
      </c>
      <c r="O298" s="107" t="s">
        <v>125</v>
      </c>
      <c r="P298" s="29" t="s">
        <v>126</v>
      </c>
      <c r="Q298" s="29" t="s">
        <v>276</v>
      </c>
      <c r="R298" s="29" t="s">
        <v>79</v>
      </c>
      <c r="S298" s="33">
        <f t="shared" si="5"/>
        <v>2</v>
      </c>
      <c r="T298" s="291"/>
      <c r="U298" s="291"/>
      <c r="V298" s="291"/>
      <c r="W298" s="291"/>
      <c r="X298" s="291"/>
      <c r="Y298" s="291"/>
      <c r="Z298" s="292"/>
    </row>
    <row r="299" ht="24" spans="1:26">
      <c r="A299" s="33">
        <v>1915</v>
      </c>
      <c r="B299" s="33" t="s">
        <v>117</v>
      </c>
      <c r="C299" s="33" t="s">
        <v>118</v>
      </c>
      <c r="D299" s="33" t="s">
        <v>150</v>
      </c>
      <c r="E299" s="33" t="s">
        <v>247</v>
      </c>
      <c r="F299" s="33" t="s">
        <v>291</v>
      </c>
      <c r="G299" s="33" t="s">
        <v>1830</v>
      </c>
      <c r="H299" s="288" t="s">
        <v>1855</v>
      </c>
      <c r="I299" s="196"/>
      <c r="J299" s="196"/>
      <c r="K299" s="196">
        <v>2</v>
      </c>
      <c r="L299" s="270">
        <v>45627</v>
      </c>
      <c r="M299" s="270">
        <v>45657</v>
      </c>
      <c r="N299" s="33" t="s">
        <v>124</v>
      </c>
      <c r="O299" s="107" t="s">
        <v>125</v>
      </c>
      <c r="P299" s="29" t="s">
        <v>126</v>
      </c>
      <c r="Q299" s="29" t="s">
        <v>276</v>
      </c>
      <c r="R299" s="29" t="s">
        <v>79</v>
      </c>
      <c r="S299" s="33">
        <f t="shared" si="5"/>
        <v>2</v>
      </c>
      <c r="T299" s="291"/>
      <c r="U299" s="291"/>
      <c r="V299" s="291"/>
      <c r="W299" s="291"/>
      <c r="X299" s="291"/>
      <c r="Y299" s="291"/>
      <c r="Z299" s="292"/>
    </row>
    <row r="300" ht="24" spans="1:28">
      <c r="A300" s="33">
        <v>1916</v>
      </c>
      <c r="B300" s="33" t="s">
        <v>117</v>
      </c>
      <c r="C300" s="33" t="s">
        <v>118</v>
      </c>
      <c r="D300" s="33" t="s">
        <v>150</v>
      </c>
      <c r="E300" s="33" t="s">
        <v>247</v>
      </c>
      <c r="F300" s="33" t="s">
        <v>291</v>
      </c>
      <c r="G300" s="33" t="s">
        <v>1830</v>
      </c>
      <c r="H300" s="288" t="s">
        <v>1856</v>
      </c>
      <c r="I300" s="196"/>
      <c r="J300" s="196"/>
      <c r="K300" s="196">
        <v>2</v>
      </c>
      <c r="L300" s="270">
        <v>45352</v>
      </c>
      <c r="M300" s="270">
        <v>45382</v>
      </c>
      <c r="N300" s="33" t="s">
        <v>124</v>
      </c>
      <c r="O300" s="107" t="s">
        <v>125</v>
      </c>
      <c r="P300" s="29" t="s">
        <v>126</v>
      </c>
      <c r="Q300" s="29" t="s">
        <v>276</v>
      </c>
      <c r="R300" s="29" t="s">
        <v>79</v>
      </c>
      <c r="S300" s="33">
        <f t="shared" si="5"/>
        <v>2</v>
      </c>
      <c r="T300" s="34"/>
      <c r="U300" s="34"/>
      <c r="V300" s="35"/>
      <c r="W300" s="35"/>
      <c r="X300" s="40"/>
      <c r="Y300" s="40"/>
      <c r="Z300" s="38"/>
      <c r="AA300" s="34"/>
      <c r="AB300" s="34"/>
    </row>
    <row r="301" ht="24" spans="1:26">
      <c r="A301" s="33">
        <v>1917</v>
      </c>
      <c r="B301" s="33" t="s">
        <v>117</v>
      </c>
      <c r="C301" s="33" t="s">
        <v>118</v>
      </c>
      <c r="D301" s="33" t="s">
        <v>150</v>
      </c>
      <c r="E301" s="33" t="s">
        <v>247</v>
      </c>
      <c r="F301" s="33" t="s">
        <v>291</v>
      </c>
      <c r="G301" s="33" t="s">
        <v>1830</v>
      </c>
      <c r="H301" s="288" t="s">
        <v>1856</v>
      </c>
      <c r="I301" s="196"/>
      <c r="J301" s="196"/>
      <c r="K301" s="196">
        <v>2</v>
      </c>
      <c r="L301" s="270">
        <v>45444</v>
      </c>
      <c r="M301" s="270">
        <v>45473</v>
      </c>
      <c r="N301" s="33" t="s">
        <v>124</v>
      </c>
      <c r="O301" s="107" t="s">
        <v>125</v>
      </c>
      <c r="P301" s="29" t="s">
        <v>126</v>
      </c>
      <c r="Q301" s="29" t="s">
        <v>276</v>
      </c>
      <c r="R301" s="29" t="s">
        <v>79</v>
      </c>
      <c r="S301" s="33">
        <f t="shared" si="5"/>
        <v>2</v>
      </c>
      <c r="T301" s="291"/>
      <c r="U301" s="291"/>
      <c r="V301" s="291"/>
      <c r="W301" s="291"/>
      <c r="X301" s="291"/>
      <c r="Y301" s="291"/>
      <c r="Z301" s="292"/>
    </row>
    <row r="302" ht="24" spans="1:28">
      <c r="A302" s="33">
        <v>1918</v>
      </c>
      <c r="B302" s="33" t="s">
        <v>117</v>
      </c>
      <c r="C302" s="33" t="s">
        <v>118</v>
      </c>
      <c r="D302" s="33" t="s">
        <v>150</v>
      </c>
      <c r="E302" s="33" t="s">
        <v>247</v>
      </c>
      <c r="F302" s="33" t="s">
        <v>291</v>
      </c>
      <c r="G302" s="33" t="s">
        <v>1830</v>
      </c>
      <c r="H302" s="288" t="s">
        <v>1856</v>
      </c>
      <c r="I302" s="196"/>
      <c r="J302" s="196"/>
      <c r="K302" s="196">
        <v>2</v>
      </c>
      <c r="L302" s="270">
        <v>45536</v>
      </c>
      <c r="M302" s="270">
        <v>45565</v>
      </c>
      <c r="N302" s="33" t="s">
        <v>124</v>
      </c>
      <c r="O302" s="107" t="s">
        <v>125</v>
      </c>
      <c r="P302" s="29" t="s">
        <v>126</v>
      </c>
      <c r="Q302" s="29" t="s">
        <v>276</v>
      </c>
      <c r="R302" s="29" t="s">
        <v>79</v>
      </c>
      <c r="S302" s="33">
        <f t="shared" si="5"/>
        <v>2</v>
      </c>
      <c r="T302" s="34"/>
      <c r="U302" s="34"/>
      <c r="V302" s="35"/>
      <c r="W302" s="35"/>
      <c r="X302" s="40"/>
      <c r="Y302" s="40"/>
      <c r="Z302" s="38"/>
      <c r="AA302" s="34"/>
      <c r="AB302" s="34"/>
    </row>
    <row r="303" ht="24" spans="1:26">
      <c r="A303" s="33">
        <v>1919</v>
      </c>
      <c r="B303" s="33" t="s">
        <v>117</v>
      </c>
      <c r="C303" s="33" t="s">
        <v>118</v>
      </c>
      <c r="D303" s="33" t="s">
        <v>150</v>
      </c>
      <c r="E303" s="33" t="s">
        <v>247</v>
      </c>
      <c r="F303" s="33" t="s">
        <v>291</v>
      </c>
      <c r="G303" s="33" t="s">
        <v>1830</v>
      </c>
      <c r="H303" s="288" t="s">
        <v>1856</v>
      </c>
      <c r="I303" s="196"/>
      <c r="J303" s="196"/>
      <c r="K303" s="196">
        <v>2</v>
      </c>
      <c r="L303" s="270">
        <v>45627</v>
      </c>
      <c r="M303" s="270">
        <v>45656</v>
      </c>
      <c r="N303" s="33" t="s">
        <v>124</v>
      </c>
      <c r="O303" s="107" t="s">
        <v>125</v>
      </c>
      <c r="P303" s="29" t="s">
        <v>126</v>
      </c>
      <c r="Q303" s="29" t="s">
        <v>276</v>
      </c>
      <c r="R303" s="29" t="s">
        <v>79</v>
      </c>
      <c r="S303" s="33">
        <f t="shared" si="5"/>
        <v>2</v>
      </c>
      <c r="T303" s="291"/>
      <c r="U303" s="291"/>
      <c r="V303" s="291"/>
      <c r="W303" s="291"/>
      <c r="X303" s="291"/>
      <c r="Y303" s="291"/>
      <c r="Z303" s="292"/>
    </row>
    <row r="304" ht="24" spans="1:26">
      <c r="A304" s="33">
        <v>1923</v>
      </c>
      <c r="B304" s="33" t="s">
        <v>117</v>
      </c>
      <c r="C304" s="33" t="s">
        <v>118</v>
      </c>
      <c r="D304" s="33" t="s">
        <v>150</v>
      </c>
      <c r="E304" s="33" t="s">
        <v>157</v>
      </c>
      <c r="F304" s="33" t="s">
        <v>301</v>
      </c>
      <c r="G304" s="33" t="s">
        <v>1830</v>
      </c>
      <c r="H304" s="288" t="s">
        <v>1857</v>
      </c>
      <c r="I304" s="196"/>
      <c r="J304" s="196"/>
      <c r="K304" s="196">
        <v>2</v>
      </c>
      <c r="L304" s="270">
        <v>45292</v>
      </c>
      <c r="M304" s="270">
        <v>45322</v>
      </c>
      <c r="N304" s="33" t="s">
        <v>124</v>
      </c>
      <c r="O304" s="107" t="s">
        <v>125</v>
      </c>
      <c r="P304" s="29" t="s">
        <v>126</v>
      </c>
      <c r="Q304" s="29" t="s">
        <v>302</v>
      </c>
      <c r="R304" s="29" t="s">
        <v>79</v>
      </c>
      <c r="S304" s="33">
        <f t="shared" si="5"/>
        <v>2</v>
      </c>
      <c r="T304" s="291"/>
      <c r="U304" s="291"/>
      <c r="V304" s="291"/>
      <c r="W304" s="291"/>
      <c r="X304" s="291"/>
      <c r="Y304" s="291"/>
      <c r="Z304" s="292"/>
    </row>
    <row r="305" ht="24" spans="1:26">
      <c r="A305" s="33">
        <v>1924</v>
      </c>
      <c r="B305" s="33" t="s">
        <v>117</v>
      </c>
      <c r="C305" s="33" t="s">
        <v>118</v>
      </c>
      <c r="D305" s="33" t="s">
        <v>150</v>
      </c>
      <c r="E305" s="33" t="s">
        <v>157</v>
      </c>
      <c r="F305" s="33" t="s">
        <v>301</v>
      </c>
      <c r="G305" s="33" t="s">
        <v>1830</v>
      </c>
      <c r="H305" s="288" t="s">
        <v>1857</v>
      </c>
      <c r="I305" s="196"/>
      <c r="J305" s="196"/>
      <c r="K305" s="196">
        <v>2</v>
      </c>
      <c r="L305" s="270">
        <v>45323</v>
      </c>
      <c r="M305" s="270">
        <v>45351</v>
      </c>
      <c r="N305" s="33" t="s">
        <v>124</v>
      </c>
      <c r="O305" s="107" t="s">
        <v>125</v>
      </c>
      <c r="P305" s="29" t="s">
        <v>126</v>
      </c>
      <c r="Q305" s="29" t="s">
        <v>302</v>
      </c>
      <c r="R305" s="29" t="s">
        <v>79</v>
      </c>
      <c r="S305" s="33">
        <f t="shared" si="5"/>
        <v>2</v>
      </c>
      <c r="T305" s="291"/>
      <c r="U305" s="291"/>
      <c r="V305" s="291"/>
      <c r="W305" s="291"/>
      <c r="X305" s="291"/>
      <c r="Y305" s="291"/>
      <c r="Z305" s="292"/>
    </row>
    <row r="306" ht="24" spans="1:28">
      <c r="A306" s="33">
        <v>1925</v>
      </c>
      <c r="B306" s="33" t="s">
        <v>117</v>
      </c>
      <c r="C306" s="33" t="s">
        <v>118</v>
      </c>
      <c r="D306" s="33" t="s">
        <v>150</v>
      </c>
      <c r="E306" s="33" t="s">
        <v>157</v>
      </c>
      <c r="F306" s="33" t="s">
        <v>301</v>
      </c>
      <c r="G306" s="33" t="s">
        <v>1830</v>
      </c>
      <c r="H306" s="288" t="s">
        <v>1857</v>
      </c>
      <c r="I306" s="196"/>
      <c r="J306" s="196"/>
      <c r="K306" s="196">
        <v>2</v>
      </c>
      <c r="L306" s="270">
        <v>45352</v>
      </c>
      <c r="M306" s="270">
        <v>45382</v>
      </c>
      <c r="N306" s="33" t="s">
        <v>124</v>
      </c>
      <c r="O306" s="107" t="s">
        <v>125</v>
      </c>
      <c r="P306" s="29" t="s">
        <v>126</v>
      </c>
      <c r="Q306" s="29" t="s">
        <v>302</v>
      </c>
      <c r="R306" s="29" t="s">
        <v>79</v>
      </c>
      <c r="S306" s="33">
        <f t="shared" si="5"/>
        <v>2</v>
      </c>
      <c r="T306" s="34"/>
      <c r="U306" s="34"/>
      <c r="V306" s="35"/>
      <c r="W306" s="35"/>
      <c r="X306" s="40"/>
      <c r="Y306" s="40"/>
      <c r="Z306" s="38"/>
      <c r="AA306" s="34"/>
      <c r="AB306" s="34"/>
    </row>
    <row r="307" ht="24" spans="1:26">
      <c r="A307" s="33">
        <v>1926</v>
      </c>
      <c r="B307" s="33" t="s">
        <v>117</v>
      </c>
      <c r="C307" s="33" t="s">
        <v>118</v>
      </c>
      <c r="D307" s="33" t="s">
        <v>150</v>
      </c>
      <c r="E307" s="33" t="s">
        <v>157</v>
      </c>
      <c r="F307" s="33" t="s">
        <v>301</v>
      </c>
      <c r="G307" s="33" t="s">
        <v>1830</v>
      </c>
      <c r="H307" s="288" t="s">
        <v>1857</v>
      </c>
      <c r="I307" s="196"/>
      <c r="J307" s="196"/>
      <c r="K307" s="196">
        <v>2</v>
      </c>
      <c r="L307" s="270">
        <v>45383</v>
      </c>
      <c r="M307" s="270">
        <v>45412</v>
      </c>
      <c r="N307" s="33" t="s">
        <v>124</v>
      </c>
      <c r="O307" s="107" t="s">
        <v>125</v>
      </c>
      <c r="P307" s="29" t="s">
        <v>126</v>
      </c>
      <c r="Q307" s="29" t="s">
        <v>302</v>
      </c>
      <c r="R307" s="29" t="s">
        <v>79</v>
      </c>
      <c r="S307" s="33">
        <f t="shared" si="5"/>
        <v>2</v>
      </c>
      <c r="T307" s="291"/>
      <c r="U307" s="291"/>
      <c r="V307" s="291"/>
      <c r="W307" s="291"/>
      <c r="X307" s="291"/>
      <c r="Y307" s="291"/>
      <c r="Z307" s="292"/>
    </row>
    <row r="308" ht="24" spans="1:26">
      <c r="A308" s="33">
        <v>1927</v>
      </c>
      <c r="B308" s="33" t="s">
        <v>117</v>
      </c>
      <c r="C308" s="33" t="s">
        <v>118</v>
      </c>
      <c r="D308" s="33" t="s">
        <v>150</v>
      </c>
      <c r="E308" s="33" t="s">
        <v>157</v>
      </c>
      <c r="F308" s="33" t="s">
        <v>301</v>
      </c>
      <c r="G308" s="33" t="s">
        <v>1830</v>
      </c>
      <c r="H308" s="288" t="s">
        <v>1857</v>
      </c>
      <c r="I308" s="196"/>
      <c r="J308" s="196"/>
      <c r="K308" s="196">
        <v>2</v>
      </c>
      <c r="L308" s="270">
        <v>45413</v>
      </c>
      <c r="M308" s="270">
        <v>45443</v>
      </c>
      <c r="N308" s="33" t="s">
        <v>124</v>
      </c>
      <c r="O308" s="107" t="s">
        <v>125</v>
      </c>
      <c r="P308" s="29" t="s">
        <v>126</v>
      </c>
      <c r="Q308" s="29" t="s">
        <v>302</v>
      </c>
      <c r="R308" s="29" t="s">
        <v>79</v>
      </c>
      <c r="S308" s="33">
        <f t="shared" si="5"/>
        <v>2</v>
      </c>
      <c r="T308" s="291"/>
      <c r="U308" s="291"/>
      <c r="V308" s="291"/>
      <c r="W308" s="291"/>
      <c r="X308" s="291"/>
      <c r="Y308" s="291"/>
      <c r="Z308" s="292"/>
    </row>
    <row r="309" ht="24" spans="1:26">
      <c r="A309" s="33">
        <v>1928</v>
      </c>
      <c r="B309" s="33" t="s">
        <v>117</v>
      </c>
      <c r="C309" s="33" t="s">
        <v>118</v>
      </c>
      <c r="D309" s="33" t="s">
        <v>150</v>
      </c>
      <c r="E309" s="33" t="s">
        <v>157</v>
      </c>
      <c r="F309" s="33" t="s">
        <v>301</v>
      </c>
      <c r="G309" s="33" t="s">
        <v>1830</v>
      </c>
      <c r="H309" s="288" t="s">
        <v>1857</v>
      </c>
      <c r="I309" s="196"/>
      <c r="J309" s="196"/>
      <c r="K309" s="196">
        <v>2</v>
      </c>
      <c r="L309" s="270">
        <v>45444</v>
      </c>
      <c r="M309" s="270">
        <v>45473</v>
      </c>
      <c r="N309" s="33" t="s">
        <v>124</v>
      </c>
      <c r="O309" s="107" t="s">
        <v>125</v>
      </c>
      <c r="P309" s="29" t="s">
        <v>126</v>
      </c>
      <c r="Q309" s="29" t="s">
        <v>302</v>
      </c>
      <c r="R309" s="29" t="s">
        <v>79</v>
      </c>
      <c r="S309" s="33">
        <f t="shared" si="5"/>
        <v>2</v>
      </c>
      <c r="T309" s="291"/>
      <c r="U309" s="291"/>
      <c r="V309" s="291"/>
      <c r="W309" s="291"/>
      <c r="X309" s="291"/>
      <c r="Y309" s="291"/>
      <c r="Z309" s="292"/>
    </row>
    <row r="310" ht="24" spans="1:26">
      <c r="A310" s="33">
        <v>1929</v>
      </c>
      <c r="B310" s="33" t="s">
        <v>117</v>
      </c>
      <c r="C310" s="33" t="s">
        <v>118</v>
      </c>
      <c r="D310" s="33" t="s">
        <v>150</v>
      </c>
      <c r="E310" s="33" t="s">
        <v>157</v>
      </c>
      <c r="F310" s="33" t="s">
        <v>301</v>
      </c>
      <c r="G310" s="33" t="s">
        <v>1830</v>
      </c>
      <c r="H310" s="288" t="s">
        <v>1857</v>
      </c>
      <c r="I310" s="196"/>
      <c r="J310" s="196"/>
      <c r="K310" s="196">
        <v>2</v>
      </c>
      <c r="L310" s="270">
        <v>45474</v>
      </c>
      <c r="M310" s="270">
        <v>45504</v>
      </c>
      <c r="N310" s="33" t="s">
        <v>124</v>
      </c>
      <c r="O310" s="107" t="s">
        <v>125</v>
      </c>
      <c r="P310" s="29" t="s">
        <v>126</v>
      </c>
      <c r="Q310" s="29" t="s">
        <v>302</v>
      </c>
      <c r="R310" s="29" t="s">
        <v>79</v>
      </c>
      <c r="S310" s="33">
        <f t="shared" si="5"/>
        <v>2</v>
      </c>
      <c r="T310" s="291"/>
      <c r="U310" s="291"/>
      <c r="V310" s="291"/>
      <c r="W310" s="291"/>
      <c r="X310" s="291"/>
      <c r="Y310" s="291"/>
      <c r="Z310" s="292"/>
    </row>
    <row r="311" ht="24" spans="1:26">
      <c r="A311" s="33">
        <v>1930</v>
      </c>
      <c r="B311" s="33" t="s">
        <v>117</v>
      </c>
      <c r="C311" s="33" t="s">
        <v>118</v>
      </c>
      <c r="D311" s="33" t="s">
        <v>150</v>
      </c>
      <c r="E311" s="33" t="s">
        <v>157</v>
      </c>
      <c r="F311" s="33" t="s">
        <v>301</v>
      </c>
      <c r="G311" s="33" t="s">
        <v>1830</v>
      </c>
      <c r="H311" s="288" t="s">
        <v>1857</v>
      </c>
      <c r="I311" s="196"/>
      <c r="J311" s="196"/>
      <c r="K311" s="196">
        <v>2</v>
      </c>
      <c r="L311" s="270">
        <v>45505</v>
      </c>
      <c r="M311" s="270">
        <v>45535</v>
      </c>
      <c r="N311" s="33" t="s">
        <v>124</v>
      </c>
      <c r="O311" s="107" t="s">
        <v>125</v>
      </c>
      <c r="P311" s="29" t="s">
        <v>126</v>
      </c>
      <c r="Q311" s="29" t="s">
        <v>302</v>
      </c>
      <c r="R311" s="29" t="s">
        <v>79</v>
      </c>
      <c r="S311" s="33">
        <f t="shared" si="5"/>
        <v>2</v>
      </c>
      <c r="T311" s="291"/>
      <c r="U311" s="291"/>
      <c r="V311" s="291"/>
      <c r="W311" s="291"/>
      <c r="X311" s="291"/>
      <c r="Y311" s="291"/>
      <c r="Z311" s="292"/>
    </row>
    <row r="312" ht="24" spans="1:28">
      <c r="A312" s="33">
        <v>1931</v>
      </c>
      <c r="B312" s="33" t="s">
        <v>117</v>
      </c>
      <c r="C312" s="33" t="s">
        <v>118</v>
      </c>
      <c r="D312" s="33" t="s">
        <v>150</v>
      </c>
      <c r="E312" s="33" t="s">
        <v>157</v>
      </c>
      <c r="F312" s="33" t="s">
        <v>301</v>
      </c>
      <c r="G312" s="33" t="s">
        <v>1830</v>
      </c>
      <c r="H312" s="288" t="s">
        <v>1857</v>
      </c>
      <c r="I312" s="196"/>
      <c r="J312" s="196"/>
      <c r="K312" s="196">
        <v>2</v>
      </c>
      <c r="L312" s="270">
        <v>45536</v>
      </c>
      <c r="M312" s="270">
        <v>45565</v>
      </c>
      <c r="N312" s="33" t="s">
        <v>124</v>
      </c>
      <c r="O312" s="107" t="s">
        <v>125</v>
      </c>
      <c r="P312" s="29" t="s">
        <v>126</v>
      </c>
      <c r="Q312" s="29" t="s">
        <v>302</v>
      </c>
      <c r="R312" s="29" t="s">
        <v>79</v>
      </c>
      <c r="S312" s="33">
        <f t="shared" si="5"/>
        <v>2</v>
      </c>
      <c r="T312" s="34"/>
      <c r="U312" s="34"/>
      <c r="V312" s="35"/>
      <c r="W312" s="35"/>
      <c r="X312" s="40"/>
      <c r="Y312" s="40"/>
      <c r="Z312" s="38"/>
      <c r="AA312" s="34"/>
      <c r="AB312" s="34"/>
    </row>
    <row r="313" ht="24" spans="1:26">
      <c r="A313" s="33">
        <v>1932</v>
      </c>
      <c r="B313" s="33" t="s">
        <v>117</v>
      </c>
      <c r="C313" s="33" t="s">
        <v>118</v>
      </c>
      <c r="D313" s="33" t="s">
        <v>150</v>
      </c>
      <c r="E313" s="33" t="s">
        <v>157</v>
      </c>
      <c r="F313" s="33" t="s">
        <v>301</v>
      </c>
      <c r="G313" s="33" t="s">
        <v>1830</v>
      </c>
      <c r="H313" s="288" t="s">
        <v>1857</v>
      </c>
      <c r="I313" s="196"/>
      <c r="J313" s="196"/>
      <c r="K313" s="196">
        <v>2</v>
      </c>
      <c r="L313" s="270">
        <v>45566</v>
      </c>
      <c r="M313" s="270">
        <v>45596</v>
      </c>
      <c r="N313" s="33" t="s">
        <v>124</v>
      </c>
      <c r="O313" s="107" t="s">
        <v>125</v>
      </c>
      <c r="P313" s="29" t="s">
        <v>126</v>
      </c>
      <c r="Q313" s="29" t="s">
        <v>302</v>
      </c>
      <c r="R313" s="29" t="s">
        <v>79</v>
      </c>
      <c r="S313" s="33">
        <f t="shared" si="5"/>
        <v>2</v>
      </c>
      <c r="T313" s="291"/>
      <c r="U313" s="291"/>
      <c r="V313" s="291"/>
      <c r="W313" s="291"/>
      <c r="X313" s="291"/>
      <c r="Y313" s="291"/>
      <c r="Z313" s="292"/>
    </row>
    <row r="314" ht="24" spans="1:26">
      <c r="A314" s="33">
        <v>1933</v>
      </c>
      <c r="B314" s="33" t="s">
        <v>117</v>
      </c>
      <c r="C314" s="33" t="s">
        <v>118</v>
      </c>
      <c r="D314" s="33" t="s">
        <v>150</v>
      </c>
      <c r="E314" s="33" t="s">
        <v>157</v>
      </c>
      <c r="F314" s="33" t="s">
        <v>301</v>
      </c>
      <c r="G314" s="33" t="s">
        <v>1830</v>
      </c>
      <c r="H314" s="288" t="s">
        <v>1857</v>
      </c>
      <c r="I314" s="196"/>
      <c r="J314" s="196"/>
      <c r="K314" s="196">
        <v>2</v>
      </c>
      <c r="L314" s="270">
        <v>45597</v>
      </c>
      <c r="M314" s="270">
        <v>45626</v>
      </c>
      <c r="N314" s="33" t="s">
        <v>124</v>
      </c>
      <c r="O314" s="107" t="s">
        <v>125</v>
      </c>
      <c r="P314" s="29" t="s">
        <v>126</v>
      </c>
      <c r="Q314" s="29" t="s">
        <v>302</v>
      </c>
      <c r="R314" s="29" t="s">
        <v>79</v>
      </c>
      <c r="S314" s="33">
        <f t="shared" si="5"/>
        <v>2</v>
      </c>
      <c r="T314" s="291"/>
      <c r="U314" s="291"/>
      <c r="V314" s="291"/>
      <c r="W314" s="291"/>
      <c r="X314" s="291"/>
      <c r="Y314" s="291"/>
      <c r="Z314" s="292"/>
    </row>
    <row r="315" ht="24" spans="1:26">
      <c r="A315" s="33">
        <v>1934</v>
      </c>
      <c r="B315" s="33" t="s">
        <v>117</v>
      </c>
      <c r="C315" s="33" t="s">
        <v>118</v>
      </c>
      <c r="D315" s="33" t="s">
        <v>150</v>
      </c>
      <c r="E315" s="33" t="s">
        <v>157</v>
      </c>
      <c r="F315" s="33" t="s">
        <v>301</v>
      </c>
      <c r="G315" s="33" t="s">
        <v>1830</v>
      </c>
      <c r="H315" s="288" t="s">
        <v>1857</v>
      </c>
      <c r="I315" s="196"/>
      <c r="J315" s="196"/>
      <c r="K315" s="196">
        <v>2</v>
      </c>
      <c r="L315" s="270">
        <v>45627</v>
      </c>
      <c r="M315" s="270">
        <v>45657</v>
      </c>
      <c r="N315" s="33" t="s">
        <v>124</v>
      </c>
      <c r="O315" s="107" t="s">
        <v>125</v>
      </c>
      <c r="P315" s="29" t="s">
        <v>126</v>
      </c>
      <c r="Q315" s="29" t="s">
        <v>302</v>
      </c>
      <c r="R315" s="29" t="s">
        <v>79</v>
      </c>
      <c r="S315" s="33">
        <f t="shared" si="5"/>
        <v>2</v>
      </c>
      <c r="T315" s="291"/>
      <c r="U315" s="291"/>
      <c r="V315" s="291"/>
      <c r="W315" s="291"/>
      <c r="X315" s="291"/>
      <c r="Y315" s="291"/>
      <c r="Z315" s="292"/>
    </row>
    <row r="316" ht="24" spans="1:26">
      <c r="A316" s="33">
        <v>1937</v>
      </c>
      <c r="B316" s="33" t="s">
        <v>117</v>
      </c>
      <c r="C316" s="33" t="s">
        <v>118</v>
      </c>
      <c r="D316" s="33" t="s">
        <v>150</v>
      </c>
      <c r="E316" s="33" t="s">
        <v>157</v>
      </c>
      <c r="F316" s="33" t="s">
        <v>307</v>
      </c>
      <c r="G316" s="33" t="s">
        <v>1830</v>
      </c>
      <c r="H316" s="288" t="s">
        <v>1857</v>
      </c>
      <c r="I316" s="196"/>
      <c r="J316" s="196"/>
      <c r="K316" s="196">
        <v>2</v>
      </c>
      <c r="L316" s="270">
        <v>45292</v>
      </c>
      <c r="M316" s="270">
        <v>45322</v>
      </c>
      <c r="N316" s="33" t="s">
        <v>124</v>
      </c>
      <c r="O316" s="107" t="s">
        <v>125</v>
      </c>
      <c r="P316" s="29" t="s">
        <v>126</v>
      </c>
      <c r="Q316" s="29" t="s">
        <v>302</v>
      </c>
      <c r="R316" s="29" t="s">
        <v>79</v>
      </c>
      <c r="S316" s="33">
        <f t="shared" si="5"/>
        <v>2</v>
      </c>
      <c r="T316" s="291"/>
      <c r="U316" s="291"/>
      <c r="V316" s="291"/>
      <c r="W316" s="291"/>
      <c r="X316" s="291"/>
      <c r="Y316" s="291"/>
      <c r="Z316" s="292"/>
    </row>
    <row r="317" ht="24" spans="1:26">
      <c r="A317" s="33">
        <v>1938</v>
      </c>
      <c r="B317" s="33" t="s">
        <v>117</v>
      </c>
      <c r="C317" s="33" t="s">
        <v>118</v>
      </c>
      <c r="D317" s="33" t="s">
        <v>150</v>
      </c>
      <c r="E317" s="33" t="s">
        <v>157</v>
      </c>
      <c r="F317" s="33" t="s">
        <v>307</v>
      </c>
      <c r="G317" s="33" t="s">
        <v>1830</v>
      </c>
      <c r="H317" s="288" t="s">
        <v>1857</v>
      </c>
      <c r="I317" s="196"/>
      <c r="J317" s="196"/>
      <c r="K317" s="196">
        <v>2</v>
      </c>
      <c r="L317" s="270">
        <v>45323</v>
      </c>
      <c r="M317" s="270">
        <v>45351</v>
      </c>
      <c r="N317" s="33" t="s">
        <v>124</v>
      </c>
      <c r="O317" s="107" t="s">
        <v>125</v>
      </c>
      <c r="P317" s="29" t="s">
        <v>126</v>
      </c>
      <c r="Q317" s="29" t="s">
        <v>302</v>
      </c>
      <c r="R317" s="29" t="s">
        <v>79</v>
      </c>
      <c r="S317" s="33">
        <f t="shared" si="5"/>
        <v>2</v>
      </c>
      <c r="T317" s="291"/>
      <c r="U317" s="291"/>
      <c r="V317" s="291"/>
      <c r="W317" s="291"/>
      <c r="X317" s="291"/>
      <c r="Y317" s="291"/>
      <c r="Z317" s="292"/>
    </row>
    <row r="318" ht="24" spans="1:28">
      <c r="A318" s="33">
        <v>1939</v>
      </c>
      <c r="B318" s="33" t="s">
        <v>117</v>
      </c>
      <c r="C318" s="33" t="s">
        <v>118</v>
      </c>
      <c r="D318" s="33" t="s">
        <v>150</v>
      </c>
      <c r="E318" s="33" t="s">
        <v>157</v>
      </c>
      <c r="F318" s="33" t="s">
        <v>307</v>
      </c>
      <c r="G318" s="33" t="s">
        <v>1830</v>
      </c>
      <c r="H318" s="288" t="s">
        <v>1857</v>
      </c>
      <c r="I318" s="196"/>
      <c r="J318" s="196"/>
      <c r="K318" s="196">
        <v>2</v>
      </c>
      <c r="L318" s="270">
        <v>45352</v>
      </c>
      <c r="M318" s="270">
        <v>45382</v>
      </c>
      <c r="N318" s="33" t="s">
        <v>124</v>
      </c>
      <c r="O318" s="107" t="s">
        <v>125</v>
      </c>
      <c r="P318" s="29" t="s">
        <v>126</v>
      </c>
      <c r="Q318" s="29" t="s">
        <v>302</v>
      </c>
      <c r="R318" s="29" t="s">
        <v>79</v>
      </c>
      <c r="S318" s="33">
        <f t="shared" si="5"/>
        <v>2</v>
      </c>
      <c r="T318" s="34"/>
      <c r="U318" s="34"/>
      <c r="V318" s="35"/>
      <c r="W318" s="35"/>
      <c r="X318" s="40"/>
      <c r="Y318" s="40"/>
      <c r="Z318" s="38"/>
      <c r="AA318" s="34"/>
      <c r="AB318" s="34"/>
    </row>
    <row r="319" ht="24" spans="1:26">
      <c r="A319" s="33">
        <v>1940</v>
      </c>
      <c r="B319" s="33" t="s">
        <v>117</v>
      </c>
      <c r="C319" s="33" t="s">
        <v>118</v>
      </c>
      <c r="D319" s="33" t="s">
        <v>150</v>
      </c>
      <c r="E319" s="33" t="s">
        <v>157</v>
      </c>
      <c r="F319" s="33" t="s">
        <v>307</v>
      </c>
      <c r="G319" s="33" t="s">
        <v>1830</v>
      </c>
      <c r="H319" s="288" t="s">
        <v>1857</v>
      </c>
      <c r="I319" s="196"/>
      <c r="J319" s="196"/>
      <c r="K319" s="196">
        <v>2</v>
      </c>
      <c r="L319" s="270">
        <v>45383</v>
      </c>
      <c r="M319" s="270">
        <v>45412</v>
      </c>
      <c r="N319" s="33" t="s">
        <v>124</v>
      </c>
      <c r="O319" s="107" t="s">
        <v>125</v>
      </c>
      <c r="P319" s="29" t="s">
        <v>126</v>
      </c>
      <c r="Q319" s="29" t="s">
        <v>302</v>
      </c>
      <c r="R319" s="29" t="s">
        <v>79</v>
      </c>
      <c r="S319" s="33">
        <f t="shared" si="5"/>
        <v>2</v>
      </c>
      <c r="T319" s="291"/>
      <c r="U319" s="291"/>
      <c r="V319" s="291"/>
      <c r="W319" s="291"/>
      <c r="X319" s="291"/>
      <c r="Y319" s="291"/>
      <c r="Z319" s="292"/>
    </row>
    <row r="320" ht="24" spans="1:26">
      <c r="A320" s="33">
        <v>1941</v>
      </c>
      <c r="B320" s="33" t="s">
        <v>117</v>
      </c>
      <c r="C320" s="33" t="s">
        <v>118</v>
      </c>
      <c r="D320" s="33" t="s">
        <v>150</v>
      </c>
      <c r="E320" s="33" t="s">
        <v>157</v>
      </c>
      <c r="F320" s="33" t="s">
        <v>307</v>
      </c>
      <c r="G320" s="33" t="s">
        <v>1830</v>
      </c>
      <c r="H320" s="288" t="s">
        <v>1857</v>
      </c>
      <c r="I320" s="196"/>
      <c r="J320" s="196"/>
      <c r="K320" s="196">
        <v>2</v>
      </c>
      <c r="L320" s="270">
        <v>45413</v>
      </c>
      <c r="M320" s="270">
        <v>45443</v>
      </c>
      <c r="N320" s="33" t="s">
        <v>124</v>
      </c>
      <c r="O320" s="107" t="s">
        <v>125</v>
      </c>
      <c r="P320" s="29" t="s">
        <v>126</v>
      </c>
      <c r="Q320" s="29" t="s">
        <v>302</v>
      </c>
      <c r="R320" s="29" t="s">
        <v>79</v>
      </c>
      <c r="S320" s="33">
        <f t="shared" si="5"/>
        <v>2</v>
      </c>
      <c r="T320" s="291"/>
      <c r="U320" s="291"/>
      <c r="V320" s="291"/>
      <c r="W320" s="291"/>
      <c r="X320" s="291"/>
      <c r="Y320" s="291"/>
      <c r="Z320" s="292"/>
    </row>
    <row r="321" ht="24" spans="1:26">
      <c r="A321" s="33">
        <v>1942</v>
      </c>
      <c r="B321" s="33" t="s">
        <v>117</v>
      </c>
      <c r="C321" s="33" t="s">
        <v>118</v>
      </c>
      <c r="D321" s="33" t="s">
        <v>150</v>
      </c>
      <c r="E321" s="33" t="s">
        <v>157</v>
      </c>
      <c r="F321" s="33" t="s">
        <v>307</v>
      </c>
      <c r="G321" s="33" t="s">
        <v>1830</v>
      </c>
      <c r="H321" s="288" t="s">
        <v>1857</v>
      </c>
      <c r="I321" s="196"/>
      <c r="J321" s="196"/>
      <c r="K321" s="196">
        <v>2</v>
      </c>
      <c r="L321" s="270">
        <v>45444</v>
      </c>
      <c r="M321" s="270">
        <v>45473</v>
      </c>
      <c r="N321" s="33" t="s">
        <v>124</v>
      </c>
      <c r="O321" s="107" t="s">
        <v>125</v>
      </c>
      <c r="P321" s="29" t="s">
        <v>126</v>
      </c>
      <c r="Q321" s="29" t="s">
        <v>302</v>
      </c>
      <c r="R321" s="29" t="s">
        <v>79</v>
      </c>
      <c r="S321" s="33">
        <f t="shared" si="5"/>
        <v>2</v>
      </c>
      <c r="T321" s="291"/>
      <c r="U321" s="291"/>
      <c r="V321" s="291"/>
      <c r="W321" s="291"/>
      <c r="X321" s="291"/>
      <c r="Y321" s="291"/>
      <c r="Z321" s="292"/>
    </row>
    <row r="322" ht="24" spans="1:26">
      <c r="A322" s="33">
        <v>1943</v>
      </c>
      <c r="B322" s="33" t="s">
        <v>117</v>
      </c>
      <c r="C322" s="33" t="s">
        <v>118</v>
      </c>
      <c r="D322" s="33" t="s">
        <v>150</v>
      </c>
      <c r="E322" s="33" t="s">
        <v>157</v>
      </c>
      <c r="F322" s="33" t="s">
        <v>307</v>
      </c>
      <c r="G322" s="33" t="s">
        <v>1830</v>
      </c>
      <c r="H322" s="288" t="s">
        <v>1857</v>
      </c>
      <c r="I322" s="196"/>
      <c r="J322" s="196"/>
      <c r="K322" s="196">
        <v>2</v>
      </c>
      <c r="L322" s="270">
        <v>45474</v>
      </c>
      <c r="M322" s="270">
        <v>45504</v>
      </c>
      <c r="N322" s="33" t="s">
        <v>124</v>
      </c>
      <c r="O322" s="107" t="s">
        <v>125</v>
      </c>
      <c r="P322" s="29" t="s">
        <v>126</v>
      </c>
      <c r="Q322" s="29" t="s">
        <v>302</v>
      </c>
      <c r="R322" s="29" t="s">
        <v>79</v>
      </c>
      <c r="S322" s="33">
        <f t="shared" si="5"/>
        <v>2</v>
      </c>
      <c r="T322" s="291"/>
      <c r="U322" s="291"/>
      <c r="V322" s="291"/>
      <c r="W322" s="291"/>
      <c r="X322" s="291"/>
      <c r="Y322" s="291"/>
      <c r="Z322" s="292"/>
    </row>
    <row r="323" ht="24" spans="1:26">
      <c r="A323" s="33">
        <v>1944</v>
      </c>
      <c r="B323" s="33" t="s">
        <v>117</v>
      </c>
      <c r="C323" s="33" t="s">
        <v>118</v>
      </c>
      <c r="D323" s="33" t="s">
        <v>150</v>
      </c>
      <c r="E323" s="33" t="s">
        <v>157</v>
      </c>
      <c r="F323" s="33" t="s">
        <v>307</v>
      </c>
      <c r="G323" s="33" t="s">
        <v>1830</v>
      </c>
      <c r="H323" s="288" t="s">
        <v>1857</v>
      </c>
      <c r="I323" s="196"/>
      <c r="J323" s="196"/>
      <c r="K323" s="196">
        <v>2</v>
      </c>
      <c r="L323" s="270">
        <v>45505</v>
      </c>
      <c r="M323" s="270">
        <v>45535</v>
      </c>
      <c r="N323" s="33" t="s">
        <v>124</v>
      </c>
      <c r="O323" s="107" t="s">
        <v>125</v>
      </c>
      <c r="P323" s="29" t="s">
        <v>126</v>
      </c>
      <c r="Q323" s="29" t="s">
        <v>302</v>
      </c>
      <c r="R323" s="29" t="s">
        <v>79</v>
      </c>
      <c r="S323" s="33">
        <f t="shared" si="5"/>
        <v>2</v>
      </c>
      <c r="T323" s="291"/>
      <c r="U323" s="291"/>
      <c r="V323" s="291"/>
      <c r="W323" s="291"/>
      <c r="X323" s="291"/>
      <c r="Y323" s="291"/>
      <c r="Z323" s="292"/>
    </row>
    <row r="324" ht="24" spans="1:26">
      <c r="A324" s="33">
        <v>1945</v>
      </c>
      <c r="B324" s="33" t="s">
        <v>117</v>
      </c>
      <c r="C324" s="33" t="s">
        <v>118</v>
      </c>
      <c r="D324" s="33" t="s">
        <v>150</v>
      </c>
      <c r="E324" s="33" t="s">
        <v>157</v>
      </c>
      <c r="F324" s="33" t="s">
        <v>307</v>
      </c>
      <c r="G324" s="33" t="s">
        <v>1830</v>
      </c>
      <c r="H324" s="288" t="s">
        <v>1857</v>
      </c>
      <c r="I324" s="196"/>
      <c r="J324" s="196"/>
      <c r="K324" s="196">
        <v>2</v>
      </c>
      <c r="L324" s="270">
        <v>45536</v>
      </c>
      <c r="M324" s="270">
        <v>45565</v>
      </c>
      <c r="N324" s="33" t="s">
        <v>124</v>
      </c>
      <c r="O324" s="107" t="s">
        <v>125</v>
      </c>
      <c r="P324" s="29" t="s">
        <v>126</v>
      </c>
      <c r="Q324" s="29" t="s">
        <v>302</v>
      </c>
      <c r="R324" s="29" t="s">
        <v>79</v>
      </c>
      <c r="S324" s="33">
        <f t="shared" si="5"/>
        <v>2</v>
      </c>
      <c r="T324" s="291"/>
      <c r="U324" s="291"/>
      <c r="V324" s="291"/>
      <c r="W324" s="291"/>
      <c r="X324" s="291"/>
      <c r="Y324" s="291"/>
      <c r="Z324" s="292"/>
    </row>
    <row r="325" ht="24" spans="1:26">
      <c r="A325" s="33">
        <v>1946</v>
      </c>
      <c r="B325" s="33" t="s">
        <v>117</v>
      </c>
      <c r="C325" s="33" t="s">
        <v>118</v>
      </c>
      <c r="D325" s="33" t="s">
        <v>150</v>
      </c>
      <c r="E325" s="33" t="s">
        <v>157</v>
      </c>
      <c r="F325" s="33" t="s">
        <v>307</v>
      </c>
      <c r="G325" s="33" t="s">
        <v>1830</v>
      </c>
      <c r="H325" s="288" t="s">
        <v>1857</v>
      </c>
      <c r="I325" s="196"/>
      <c r="J325" s="196"/>
      <c r="K325" s="196">
        <v>2</v>
      </c>
      <c r="L325" s="270">
        <v>45566</v>
      </c>
      <c r="M325" s="270">
        <v>45596</v>
      </c>
      <c r="N325" s="33" t="s">
        <v>124</v>
      </c>
      <c r="O325" s="107" t="s">
        <v>125</v>
      </c>
      <c r="P325" s="29" t="s">
        <v>126</v>
      </c>
      <c r="Q325" s="29" t="s">
        <v>302</v>
      </c>
      <c r="R325" s="29" t="s">
        <v>79</v>
      </c>
      <c r="S325" s="33">
        <f t="shared" si="5"/>
        <v>2</v>
      </c>
      <c r="T325" s="291"/>
      <c r="U325" s="291"/>
      <c r="V325" s="291"/>
      <c r="W325" s="291"/>
      <c r="X325" s="291"/>
      <c r="Y325" s="291"/>
      <c r="Z325" s="292"/>
    </row>
    <row r="326" ht="24" spans="1:26">
      <c r="A326" s="33">
        <v>1947</v>
      </c>
      <c r="B326" s="33" t="s">
        <v>117</v>
      </c>
      <c r="C326" s="33" t="s">
        <v>118</v>
      </c>
      <c r="D326" s="33" t="s">
        <v>150</v>
      </c>
      <c r="E326" s="33" t="s">
        <v>157</v>
      </c>
      <c r="F326" s="33" t="s">
        <v>307</v>
      </c>
      <c r="G326" s="33" t="s">
        <v>1830</v>
      </c>
      <c r="H326" s="288" t="s">
        <v>1857</v>
      </c>
      <c r="I326" s="196"/>
      <c r="J326" s="196"/>
      <c r="K326" s="196">
        <v>2</v>
      </c>
      <c r="L326" s="270">
        <v>45597</v>
      </c>
      <c r="M326" s="270">
        <v>45626</v>
      </c>
      <c r="N326" s="33" t="s">
        <v>124</v>
      </c>
      <c r="O326" s="107" t="s">
        <v>125</v>
      </c>
      <c r="P326" s="29" t="s">
        <v>126</v>
      </c>
      <c r="Q326" s="29" t="s">
        <v>302</v>
      </c>
      <c r="R326" s="29" t="s">
        <v>79</v>
      </c>
      <c r="S326" s="33">
        <f t="shared" si="5"/>
        <v>2</v>
      </c>
      <c r="T326" s="291"/>
      <c r="U326" s="291"/>
      <c r="V326" s="291"/>
      <c r="W326" s="291"/>
      <c r="X326" s="291"/>
      <c r="Y326" s="291"/>
      <c r="Z326" s="292"/>
    </row>
    <row r="327" ht="24" spans="1:26">
      <c r="A327" s="33">
        <v>1948</v>
      </c>
      <c r="B327" s="33" t="s">
        <v>117</v>
      </c>
      <c r="C327" s="33" t="s">
        <v>118</v>
      </c>
      <c r="D327" s="33" t="s">
        <v>150</v>
      </c>
      <c r="E327" s="33" t="s">
        <v>157</v>
      </c>
      <c r="F327" s="33" t="s">
        <v>307</v>
      </c>
      <c r="G327" s="33" t="s">
        <v>1830</v>
      </c>
      <c r="H327" s="288" t="s">
        <v>1857</v>
      </c>
      <c r="I327" s="196"/>
      <c r="J327" s="196"/>
      <c r="K327" s="196">
        <v>2</v>
      </c>
      <c r="L327" s="270">
        <v>45627</v>
      </c>
      <c r="M327" s="270">
        <v>45657</v>
      </c>
      <c r="N327" s="33" t="s">
        <v>124</v>
      </c>
      <c r="O327" s="107" t="s">
        <v>125</v>
      </c>
      <c r="P327" s="29" t="s">
        <v>126</v>
      </c>
      <c r="Q327" s="29" t="s">
        <v>302</v>
      </c>
      <c r="R327" s="29" t="s">
        <v>79</v>
      </c>
      <c r="S327" s="33">
        <f t="shared" si="5"/>
        <v>2</v>
      </c>
      <c r="T327" s="291"/>
      <c r="U327" s="291"/>
      <c r="V327" s="291"/>
      <c r="W327" s="291"/>
      <c r="X327" s="291"/>
      <c r="Y327" s="291"/>
      <c r="Z327" s="292"/>
    </row>
    <row r="328" ht="24" spans="1:26">
      <c r="A328" s="33">
        <v>1952</v>
      </c>
      <c r="B328" s="33" t="s">
        <v>117</v>
      </c>
      <c r="C328" s="33" t="s">
        <v>118</v>
      </c>
      <c r="D328" s="33" t="s">
        <v>150</v>
      </c>
      <c r="E328" s="250" t="s">
        <v>157</v>
      </c>
      <c r="F328" s="33" t="s">
        <v>316</v>
      </c>
      <c r="G328" s="33" t="s">
        <v>1830</v>
      </c>
      <c r="H328" s="288" t="s">
        <v>1858</v>
      </c>
      <c r="I328" s="196"/>
      <c r="J328" s="196"/>
      <c r="K328" s="196">
        <v>2</v>
      </c>
      <c r="L328" s="270">
        <v>45292</v>
      </c>
      <c r="M328" s="270">
        <v>45322</v>
      </c>
      <c r="N328" s="33" t="s">
        <v>124</v>
      </c>
      <c r="O328" s="107" t="s">
        <v>125</v>
      </c>
      <c r="P328" s="29" t="s">
        <v>126</v>
      </c>
      <c r="Q328" s="29" t="s">
        <v>302</v>
      </c>
      <c r="R328" s="29" t="s">
        <v>79</v>
      </c>
      <c r="S328" s="33">
        <f t="shared" ref="S328:S387" si="6">SUM(I328:K328)</f>
        <v>2</v>
      </c>
      <c r="T328" s="291"/>
      <c r="U328" s="291"/>
      <c r="V328" s="291"/>
      <c r="W328" s="291"/>
      <c r="X328" s="291"/>
      <c r="Y328" s="291"/>
      <c r="Z328" s="292"/>
    </row>
    <row r="329" ht="24" spans="1:26">
      <c r="A329" s="33">
        <v>1953</v>
      </c>
      <c r="B329" s="33" t="s">
        <v>117</v>
      </c>
      <c r="C329" s="33" t="s">
        <v>118</v>
      </c>
      <c r="D329" s="33" t="s">
        <v>150</v>
      </c>
      <c r="E329" s="250" t="s">
        <v>157</v>
      </c>
      <c r="F329" s="33" t="s">
        <v>316</v>
      </c>
      <c r="G329" s="33" t="s">
        <v>1830</v>
      </c>
      <c r="H329" s="288" t="s">
        <v>1858</v>
      </c>
      <c r="I329" s="196"/>
      <c r="J329" s="196"/>
      <c r="K329" s="196">
        <v>2</v>
      </c>
      <c r="L329" s="270">
        <v>45323</v>
      </c>
      <c r="M329" s="270">
        <v>45351</v>
      </c>
      <c r="N329" s="33" t="s">
        <v>124</v>
      </c>
      <c r="O329" s="107" t="s">
        <v>125</v>
      </c>
      <c r="P329" s="29" t="s">
        <v>126</v>
      </c>
      <c r="Q329" s="29" t="s">
        <v>302</v>
      </c>
      <c r="R329" s="29" t="s">
        <v>79</v>
      </c>
      <c r="S329" s="33">
        <f t="shared" si="6"/>
        <v>2</v>
      </c>
      <c r="T329" s="291"/>
      <c r="U329" s="291"/>
      <c r="V329" s="291"/>
      <c r="W329" s="291"/>
      <c r="X329" s="291"/>
      <c r="Y329" s="291"/>
      <c r="Z329" s="292"/>
    </row>
    <row r="330" ht="24" spans="1:28">
      <c r="A330" s="33">
        <v>1954</v>
      </c>
      <c r="B330" s="33" t="s">
        <v>117</v>
      </c>
      <c r="C330" s="33" t="s">
        <v>118</v>
      </c>
      <c r="D330" s="33" t="s">
        <v>150</v>
      </c>
      <c r="E330" s="250" t="s">
        <v>157</v>
      </c>
      <c r="F330" s="33" t="s">
        <v>316</v>
      </c>
      <c r="G330" s="33" t="s">
        <v>1830</v>
      </c>
      <c r="H330" s="288" t="s">
        <v>1858</v>
      </c>
      <c r="I330" s="196"/>
      <c r="J330" s="196"/>
      <c r="K330" s="196">
        <v>2</v>
      </c>
      <c r="L330" s="270">
        <v>45352</v>
      </c>
      <c r="M330" s="270">
        <v>45382</v>
      </c>
      <c r="N330" s="33" t="s">
        <v>124</v>
      </c>
      <c r="O330" s="107" t="s">
        <v>125</v>
      </c>
      <c r="P330" s="29" t="s">
        <v>126</v>
      </c>
      <c r="Q330" s="29" t="s">
        <v>302</v>
      </c>
      <c r="R330" s="29" t="s">
        <v>79</v>
      </c>
      <c r="S330" s="33">
        <f t="shared" si="6"/>
        <v>2</v>
      </c>
      <c r="T330" s="34"/>
      <c r="U330" s="34"/>
      <c r="V330" s="35"/>
      <c r="W330" s="35"/>
      <c r="X330" s="40"/>
      <c r="Y330" s="40"/>
      <c r="Z330" s="38"/>
      <c r="AA330" s="34"/>
      <c r="AB330" s="34"/>
    </row>
    <row r="331" ht="24" spans="1:26">
      <c r="A331" s="33">
        <v>1955</v>
      </c>
      <c r="B331" s="33" t="s">
        <v>117</v>
      </c>
      <c r="C331" s="33" t="s">
        <v>118</v>
      </c>
      <c r="D331" s="33" t="s">
        <v>150</v>
      </c>
      <c r="E331" s="250" t="s">
        <v>157</v>
      </c>
      <c r="F331" s="33" t="s">
        <v>316</v>
      </c>
      <c r="G331" s="33" t="s">
        <v>1830</v>
      </c>
      <c r="H331" s="288" t="s">
        <v>1858</v>
      </c>
      <c r="I331" s="196"/>
      <c r="J331" s="196"/>
      <c r="K331" s="196">
        <v>2</v>
      </c>
      <c r="L331" s="270">
        <v>45383</v>
      </c>
      <c r="M331" s="270">
        <v>45412</v>
      </c>
      <c r="N331" s="33" t="s">
        <v>124</v>
      </c>
      <c r="O331" s="107" t="s">
        <v>125</v>
      </c>
      <c r="P331" s="29" t="s">
        <v>126</v>
      </c>
      <c r="Q331" s="29" t="s">
        <v>302</v>
      </c>
      <c r="R331" s="29" t="s">
        <v>79</v>
      </c>
      <c r="S331" s="33">
        <f t="shared" si="6"/>
        <v>2</v>
      </c>
      <c r="T331" s="291"/>
      <c r="U331" s="291"/>
      <c r="V331" s="291"/>
      <c r="W331" s="291"/>
      <c r="X331" s="291"/>
      <c r="Y331" s="291"/>
      <c r="Z331" s="292"/>
    </row>
    <row r="332" ht="24" spans="1:26">
      <c r="A332" s="33">
        <v>1956</v>
      </c>
      <c r="B332" s="33" t="s">
        <v>117</v>
      </c>
      <c r="C332" s="33" t="s">
        <v>118</v>
      </c>
      <c r="D332" s="33" t="s">
        <v>150</v>
      </c>
      <c r="E332" s="250" t="s">
        <v>157</v>
      </c>
      <c r="F332" s="33" t="s">
        <v>316</v>
      </c>
      <c r="G332" s="33" t="s">
        <v>1830</v>
      </c>
      <c r="H332" s="288" t="s">
        <v>1858</v>
      </c>
      <c r="I332" s="196"/>
      <c r="J332" s="196"/>
      <c r="K332" s="196">
        <v>2</v>
      </c>
      <c r="L332" s="270">
        <v>45413</v>
      </c>
      <c r="M332" s="270">
        <v>45443</v>
      </c>
      <c r="N332" s="33" t="s">
        <v>124</v>
      </c>
      <c r="O332" s="107" t="s">
        <v>125</v>
      </c>
      <c r="P332" s="29" t="s">
        <v>126</v>
      </c>
      <c r="Q332" s="29" t="s">
        <v>302</v>
      </c>
      <c r="R332" s="29" t="s">
        <v>79</v>
      </c>
      <c r="S332" s="33">
        <f t="shared" si="6"/>
        <v>2</v>
      </c>
      <c r="T332" s="291"/>
      <c r="U332" s="291"/>
      <c r="V332" s="291"/>
      <c r="W332" s="291"/>
      <c r="X332" s="291"/>
      <c r="Y332" s="291"/>
      <c r="Z332" s="292"/>
    </row>
    <row r="333" ht="24" spans="1:26">
      <c r="A333" s="33">
        <v>1957</v>
      </c>
      <c r="B333" s="33" t="s">
        <v>117</v>
      </c>
      <c r="C333" s="33" t="s">
        <v>118</v>
      </c>
      <c r="D333" s="33" t="s">
        <v>150</v>
      </c>
      <c r="E333" s="250" t="s">
        <v>157</v>
      </c>
      <c r="F333" s="33" t="s">
        <v>316</v>
      </c>
      <c r="G333" s="33" t="s">
        <v>1830</v>
      </c>
      <c r="H333" s="288" t="s">
        <v>1858</v>
      </c>
      <c r="I333" s="196"/>
      <c r="J333" s="196"/>
      <c r="K333" s="196">
        <v>2</v>
      </c>
      <c r="L333" s="270">
        <v>45444</v>
      </c>
      <c r="M333" s="270">
        <v>45473</v>
      </c>
      <c r="N333" s="33" t="s">
        <v>124</v>
      </c>
      <c r="O333" s="107" t="s">
        <v>125</v>
      </c>
      <c r="P333" s="29" t="s">
        <v>126</v>
      </c>
      <c r="Q333" s="29" t="s">
        <v>302</v>
      </c>
      <c r="R333" s="29" t="s">
        <v>79</v>
      </c>
      <c r="S333" s="33">
        <f t="shared" si="6"/>
        <v>2</v>
      </c>
      <c r="T333" s="291"/>
      <c r="U333" s="291"/>
      <c r="V333" s="291"/>
      <c r="W333" s="291"/>
      <c r="X333" s="291"/>
      <c r="Y333" s="291"/>
      <c r="Z333" s="292"/>
    </row>
    <row r="334" ht="24" spans="1:26">
      <c r="A334" s="33">
        <v>1958</v>
      </c>
      <c r="B334" s="33" t="s">
        <v>117</v>
      </c>
      <c r="C334" s="33" t="s">
        <v>118</v>
      </c>
      <c r="D334" s="33" t="s">
        <v>150</v>
      </c>
      <c r="E334" s="250" t="s">
        <v>157</v>
      </c>
      <c r="F334" s="33" t="s">
        <v>316</v>
      </c>
      <c r="G334" s="33" t="s">
        <v>1830</v>
      </c>
      <c r="H334" s="288" t="s">
        <v>1858</v>
      </c>
      <c r="I334" s="196"/>
      <c r="J334" s="196"/>
      <c r="K334" s="196">
        <v>2</v>
      </c>
      <c r="L334" s="270">
        <v>45474</v>
      </c>
      <c r="M334" s="270">
        <v>45504</v>
      </c>
      <c r="N334" s="33" t="s">
        <v>124</v>
      </c>
      <c r="O334" s="107" t="s">
        <v>125</v>
      </c>
      <c r="P334" s="29" t="s">
        <v>126</v>
      </c>
      <c r="Q334" s="29" t="s">
        <v>302</v>
      </c>
      <c r="R334" s="29" t="s">
        <v>79</v>
      </c>
      <c r="S334" s="33">
        <f t="shared" si="6"/>
        <v>2</v>
      </c>
      <c r="T334" s="291"/>
      <c r="U334" s="291"/>
      <c r="V334" s="291"/>
      <c r="W334" s="291"/>
      <c r="X334" s="291"/>
      <c r="Y334" s="291"/>
      <c r="Z334" s="292"/>
    </row>
    <row r="335" ht="24" spans="1:26">
      <c r="A335" s="33">
        <v>1959</v>
      </c>
      <c r="B335" s="33" t="s">
        <v>117</v>
      </c>
      <c r="C335" s="33" t="s">
        <v>118</v>
      </c>
      <c r="D335" s="33" t="s">
        <v>150</v>
      </c>
      <c r="E335" s="250" t="s">
        <v>157</v>
      </c>
      <c r="F335" s="33" t="s">
        <v>316</v>
      </c>
      <c r="G335" s="33" t="s">
        <v>1830</v>
      </c>
      <c r="H335" s="288" t="s">
        <v>1858</v>
      </c>
      <c r="I335" s="196"/>
      <c r="J335" s="196"/>
      <c r="K335" s="196">
        <v>2</v>
      </c>
      <c r="L335" s="270">
        <v>45505</v>
      </c>
      <c r="M335" s="270">
        <v>45535</v>
      </c>
      <c r="N335" s="33" t="s">
        <v>124</v>
      </c>
      <c r="O335" s="107" t="s">
        <v>125</v>
      </c>
      <c r="P335" s="29" t="s">
        <v>126</v>
      </c>
      <c r="Q335" s="29" t="s">
        <v>302</v>
      </c>
      <c r="R335" s="29" t="s">
        <v>79</v>
      </c>
      <c r="S335" s="33">
        <f t="shared" si="6"/>
        <v>2</v>
      </c>
      <c r="T335" s="291"/>
      <c r="U335" s="291"/>
      <c r="V335" s="291"/>
      <c r="W335" s="291"/>
      <c r="X335" s="291"/>
      <c r="Y335" s="291"/>
      <c r="Z335" s="292"/>
    </row>
    <row r="336" ht="24" spans="1:26">
      <c r="A336" s="33">
        <v>1960</v>
      </c>
      <c r="B336" s="33" t="s">
        <v>117</v>
      </c>
      <c r="C336" s="33" t="s">
        <v>118</v>
      </c>
      <c r="D336" s="33" t="s">
        <v>150</v>
      </c>
      <c r="E336" s="250" t="s">
        <v>157</v>
      </c>
      <c r="F336" s="33" t="s">
        <v>316</v>
      </c>
      <c r="G336" s="33" t="s">
        <v>1830</v>
      </c>
      <c r="H336" s="288" t="s">
        <v>1858</v>
      </c>
      <c r="I336" s="196"/>
      <c r="J336" s="196"/>
      <c r="K336" s="196">
        <v>2</v>
      </c>
      <c r="L336" s="270">
        <v>45536</v>
      </c>
      <c r="M336" s="270">
        <v>45565</v>
      </c>
      <c r="N336" s="33" t="s">
        <v>124</v>
      </c>
      <c r="O336" s="107" t="s">
        <v>125</v>
      </c>
      <c r="P336" s="29" t="s">
        <v>126</v>
      </c>
      <c r="Q336" s="29" t="s">
        <v>302</v>
      </c>
      <c r="R336" s="29" t="s">
        <v>79</v>
      </c>
      <c r="S336" s="33">
        <f t="shared" si="6"/>
        <v>2</v>
      </c>
      <c r="T336" s="291"/>
      <c r="U336" s="291"/>
      <c r="V336" s="291"/>
      <c r="W336" s="291"/>
      <c r="X336" s="291"/>
      <c r="Y336" s="291"/>
      <c r="Z336" s="292"/>
    </row>
    <row r="337" ht="24" spans="1:26">
      <c r="A337" s="33">
        <v>1961</v>
      </c>
      <c r="B337" s="33" t="s">
        <v>117</v>
      </c>
      <c r="C337" s="33" t="s">
        <v>118</v>
      </c>
      <c r="D337" s="33" t="s">
        <v>150</v>
      </c>
      <c r="E337" s="250" t="s">
        <v>157</v>
      </c>
      <c r="F337" s="33" t="s">
        <v>316</v>
      </c>
      <c r="G337" s="33" t="s">
        <v>1830</v>
      </c>
      <c r="H337" s="288" t="s">
        <v>1858</v>
      </c>
      <c r="I337" s="196"/>
      <c r="J337" s="196"/>
      <c r="K337" s="196">
        <v>2</v>
      </c>
      <c r="L337" s="270">
        <v>45566</v>
      </c>
      <c r="M337" s="270">
        <v>45596</v>
      </c>
      <c r="N337" s="33" t="s">
        <v>124</v>
      </c>
      <c r="O337" s="107" t="s">
        <v>125</v>
      </c>
      <c r="P337" s="29" t="s">
        <v>126</v>
      </c>
      <c r="Q337" s="29" t="s">
        <v>302</v>
      </c>
      <c r="R337" s="29" t="s">
        <v>79</v>
      </c>
      <c r="S337" s="33">
        <f t="shared" si="6"/>
        <v>2</v>
      </c>
      <c r="T337" s="291"/>
      <c r="U337" s="291"/>
      <c r="V337" s="291"/>
      <c r="W337" s="291"/>
      <c r="X337" s="291"/>
      <c r="Y337" s="291"/>
      <c r="Z337" s="292"/>
    </row>
    <row r="338" ht="24" spans="1:26">
      <c r="A338" s="33">
        <v>1962</v>
      </c>
      <c r="B338" s="33" t="s">
        <v>117</v>
      </c>
      <c r="C338" s="33" t="s">
        <v>118</v>
      </c>
      <c r="D338" s="33" t="s">
        <v>150</v>
      </c>
      <c r="E338" s="250" t="s">
        <v>157</v>
      </c>
      <c r="F338" s="33" t="s">
        <v>316</v>
      </c>
      <c r="G338" s="33" t="s">
        <v>1830</v>
      </c>
      <c r="H338" s="288" t="s">
        <v>1858</v>
      </c>
      <c r="I338" s="196"/>
      <c r="J338" s="196"/>
      <c r="K338" s="196">
        <v>2</v>
      </c>
      <c r="L338" s="270">
        <v>45597</v>
      </c>
      <c r="M338" s="270">
        <v>45626</v>
      </c>
      <c r="N338" s="33" t="s">
        <v>124</v>
      </c>
      <c r="O338" s="107" t="s">
        <v>125</v>
      </c>
      <c r="P338" s="29" t="s">
        <v>126</v>
      </c>
      <c r="Q338" s="29" t="s">
        <v>302</v>
      </c>
      <c r="R338" s="29" t="s">
        <v>79</v>
      </c>
      <c r="S338" s="33">
        <f t="shared" si="6"/>
        <v>2</v>
      </c>
      <c r="T338" s="291"/>
      <c r="U338" s="291"/>
      <c r="V338" s="291"/>
      <c r="W338" s="291"/>
      <c r="X338" s="291"/>
      <c r="Y338" s="291"/>
      <c r="Z338" s="292"/>
    </row>
    <row r="339" ht="24" spans="1:26">
      <c r="A339" s="33">
        <v>1963</v>
      </c>
      <c r="B339" s="33" t="s">
        <v>117</v>
      </c>
      <c r="C339" s="33" t="s">
        <v>118</v>
      </c>
      <c r="D339" s="33" t="s">
        <v>150</v>
      </c>
      <c r="E339" s="250" t="s">
        <v>157</v>
      </c>
      <c r="F339" s="33" t="s">
        <v>316</v>
      </c>
      <c r="G339" s="33" t="s">
        <v>1830</v>
      </c>
      <c r="H339" s="288" t="s">
        <v>1858</v>
      </c>
      <c r="I339" s="196"/>
      <c r="J339" s="196"/>
      <c r="K339" s="196">
        <v>2</v>
      </c>
      <c r="L339" s="270">
        <v>45627</v>
      </c>
      <c r="M339" s="270">
        <v>45657</v>
      </c>
      <c r="N339" s="33" t="s">
        <v>124</v>
      </c>
      <c r="O339" s="107" t="s">
        <v>125</v>
      </c>
      <c r="P339" s="29" t="s">
        <v>126</v>
      </c>
      <c r="Q339" s="29" t="s">
        <v>302</v>
      </c>
      <c r="R339" s="29" t="s">
        <v>79</v>
      </c>
      <c r="S339" s="33">
        <f t="shared" si="6"/>
        <v>2</v>
      </c>
      <c r="T339" s="291"/>
      <c r="U339" s="291"/>
      <c r="V339" s="291"/>
      <c r="W339" s="291"/>
      <c r="X339" s="291"/>
      <c r="Y339" s="291"/>
      <c r="Z339" s="292"/>
    </row>
    <row r="340" ht="24" spans="1:26">
      <c r="A340" s="33">
        <v>1966</v>
      </c>
      <c r="B340" s="33" t="s">
        <v>117</v>
      </c>
      <c r="C340" s="33" t="s">
        <v>118</v>
      </c>
      <c r="D340" s="33" t="s">
        <v>150</v>
      </c>
      <c r="E340" s="250" t="s">
        <v>157</v>
      </c>
      <c r="F340" s="33" t="s">
        <v>320</v>
      </c>
      <c r="G340" s="33" t="s">
        <v>1830</v>
      </c>
      <c r="H340" s="288" t="s">
        <v>1858</v>
      </c>
      <c r="I340" s="196"/>
      <c r="J340" s="196"/>
      <c r="K340" s="196">
        <v>2</v>
      </c>
      <c r="L340" s="270">
        <v>45292</v>
      </c>
      <c r="M340" s="270">
        <v>45322</v>
      </c>
      <c r="N340" s="33" t="s">
        <v>124</v>
      </c>
      <c r="O340" s="107" t="s">
        <v>125</v>
      </c>
      <c r="P340" s="29" t="s">
        <v>126</v>
      </c>
      <c r="Q340" s="29" t="s">
        <v>302</v>
      </c>
      <c r="R340" s="29" t="s">
        <v>79</v>
      </c>
      <c r="S340" s="33">
        <f t="shared" si="6"/>
        <v>2</v>
      </c>
      <c r="T340" s="291"/>
      <c r="U340" s="291"/>
      <c r="V340" s="291"/>
      <c r="W340" s="291"/>
      <c r="X340" s="291"/>
      <c r="Y340" s="291"/>
      <c r="Z340" s="292"/>
    </row>
    <row r="341" ht="24" spans="1:26">
      <c r="A341" s="33">
        <v>1967</v>
      </c>
      <c r="B341" s="33" t="s">
        <v>117</v>
      </c>
      <c r="C341" s="33" t="s">
        <v>118</v>
      </c>
      <c r="D341" s="33" t="s">
        <v>150</v>
      </c>
      <c r="E341" s="250" t="s">
        <v>157</v>
      </c>
      <c r="F341" s="33" t="s">
        <v>320</v>
      </c>
      <c r="G341" s="33" t="s">
        <v>1830</v>
      </c>
      <c r="H341" s="288" t="s">
        <v>1858</v>
      </c>
      <c r="I341" s="196"/>
      <c r="J341" s="196"/>
      <c r="K341" s="196">
        <v>2</v>
      </c>
      <c r="L341" s="270">
        <v>45323</v>
      </c>
      <c r="M341" s="270">
        <v>45351</v>
      </c>
      <c r="N341" s="33" t="s">
        <v>124</v>
      </c>
      <c r="O341" s="107" t="s">
        <v>125</v>
      </c>
      <c r="P341" s="29" t="s">
        <v>126</v>
      </c>
      <c r="Q341" s="29" t="s">
        <v>302</v>
      </c>
      <c r="R341" s="29" t="s">
        <v>79</v>
      </c>
      <c r="S341" s="33">
        <f t="shared" si="6"/>
        <v>2</v>
      </c>
      <c r="T341" s="291"/>
      <c r="U341" s="291"/>
      <c r="V341" s="291"/>
      <c r="W341" s="291"/>
      <c r="X341" s="291"/>
      <c r="Y341" s="291"/>
      <c r="Z341" s="292"/>
    </row>
    <row r="342" ht="24" spans="1:28">
      <c r="A342" s="33">
        <v>1968</v>
      </c>
      <c r="B342" s="33" t="s">
        <v>117</v>
      </c>
      <c r="C342" s="33" t="s">
        <v>118</v>
      </c>
      <c r="D342" s="33" t="s">
        <v>150</v>
      </c>
      <c r="E342" s="250" t="s">
        <v>157</v>
      </c>
      <c r="F342" s="33" t="s">
        <v>320</v>
      </c>
      <c r="G342" s="33" t="s">
        <v>1830</v>
      </c>
      <c r="H342" s="288" t="s">
        <v>1858</v>
      </c>
      <c r="I342" s="196"/>
      <c r="J342" s="196"/>
      <c r="K342" s="196">
        <v>2</v>
      </c>
      <c r="L342" s="270">
        <v>45352</v>
      </c>
      <c r="M342" s="270">
        <v>45382</v>
      </c>
      <c r="N342" s="33" t="s">
        <v>124</v>
      </c>
      <c r="O342" s="107" t="s">
        <v>125</v>
      </c>
      <c r="P342" s="29" t="s">
        <v>126</v>
      </c>
      <c r="Q342" s="29" t="s">
        <v>302</v>
      </c>
      <c r="R342" s="29" t="s">
        <v>79</v>
      </c>
      <c r="S342" s="33">
        <f t="shared" si="6"/>
        <v>2</v>
      </c>
      <c r="T342" s="34"/>
      <c r="U342" s="34"/>
      <c r="V342" s="35"/>
      <c r="W342" s="35"/>
      <c r="X342" s="40"/>
      <c r="Y342" s="40"/>
      <c r="Z342" s="38"/>
      <c r="AA342" s="34"/>
      <c r="AB342" s="34"/>
    </row>
    <row r="343" ht="24" spans="1:26">
      <c r="A343" s="33">
        <v>1969</v>
      </c>
      <c r="B343" s="33" t="s">
        <v>117</v>
      </c>
      <c r="C343" s="33" t="s">
        <v>118</v>
      </c>
      <c r="D343" s="33" t="s">
        <v>150</v>
      </c>
      <c r="E343" s="250" t="s">
        <v>157</v>
      </c>
      <c r="F343" s="33" t="s">
        <v>320</v>
      </c>
      <c r="G343" s="33" t="s">
        <v>1830</v>
      </c>
      <c r="H343" s="288" t="s">
        <v>1858</v>
      </c>
      <c r="I343" s="196"/>
      <c r="J343" s="196"/>
      <c r="K343" s="196">
        <v>2</v>
      </c>
      <c r="L343" s="270">
        <v>45383</v>
      </c>
      <c r="M343" s="270">
        <v>45412</v>
      </c>
      <c r="N343" s="33" t="s">
        <v>124</v>
      </c>
      <c r="O343" s="107" t="s">
        <v>125</v>
      </c>
      <c r="P343" s="29" t="s">
        <v>126</v>
      </c>
      <c r="Q343" s="29" t="s">
        <v>302</v>
      </c>
      <c r="R343" s="29" t="s">
        <v>79</v>
      </c>
      <c r="S343" s="33">
        <f t="shared" si="6"/>
        <v>2</v>
      </c>
      <c r="T343" s="291"/>
      <c r="U343" s="291"/>
      <c r="V343" s="291"/>
      <c r="W343" s="291"/>
      <c r="X343" s="291"/>
      <c r="Y343" s="291"/>
      <c r="Z343" s="292"/>
    </row>
    <row r="344" ht="24" spans="1:26">
      <c r="A344" s="33">
        <v>1970</v>
      </c>
      <c r="B344" s="33" t="s">
        <v>117</v>
      </c>
      <c r="C344" s="33" t="s">
        <v>118</v>
      </c>
      <c r="D344" s="33" t="s">
        <v>150</v>
      </c>
      <c r="E344" s="250" t="s">
        <v>157</v>
      </c>
      <c r="F344" s="33" t="s">
        <v>320</v>
      </c>
      <c r="G344" s="33" t="s">
        <v>1830</v>
      </c>
      <c r="H344" s="288" t="s">
        <v>1858</v>
      </c>
      <c r="I344" s="196"/>
      <c r="J344" s="196"/>
      <c r="K344" s="196">
        <v>2</v>
      </c>
      <c r="L344" s="270">
        <v>45413</v>
      </c>
      <c r="M344" s="270">
        <v>45443</v>
      </c>
      <c r="N344" s="33" t="s">
        <v>124</v>
      </c>
      <c r="O344" s="107" t="s">
        <v>125</v>
      </c>
      <c r="P344" s="29" t="s">
        <v>126</v>
      </c>
      <c r="Q344" s="29" t="s">
        <v>302</v>
      </c>
      <c r="R344" s="29" t="s">
        <v>79</v>
      </c>
      <c r="S344" s="33">
        <f t="shared" si="6"/>
        <v>2</v>
      </c>
      <c r="T344" s="291"/>
      <c r="U344" s="291"/>
      <c r="V344" s="291"/>
      <c r="W344" s="291"/>
      <c r="X344" s="291"/>
      <c r="Y344" s="291"/>
      <c r="Z344" s="292"/>
    </row>
    <row r="345" ht="24" spans="1:26">
      <c r="A345" s="33">
        <v>1971</v>
      </c>
      <c r="B345" s="33" t="s">
        <v>117</v>
      </c>
      <c r="C345" s="33" t="s">
        <v>118</v>
      </c>
      <c r="D345" s="33" t="s">
        <v>150</v>
      </c>
      <c r="E345" s="250" t="s">
        <v>157</v>
      </c>
      <c r="F345" s="33" t="s">
        <v>320</v>
      </c>
      <c r="G345" s="33" t="s">
        <v>1830</v>
      </c>
      <c r="H345" s="288" t="s">
        <v>1858</v>
      </c>
      <c r="I345" s="196"/>
      <c r="J345" s="196"/>
      <c r="K345" s="196">
        <v>2</v>
      </c>
      <c r="L345" s="270">
        <v>45444</v>
      </c>
      <c r="M345" s="270">
        <v>45473</v>
      </c>
      <c r="N345" s="33" t="s">
        <v>124</v>
      </c>
      <c r="O345" s="107" t="s">
        <v>125</v>
      </c>
      <c r="P345" s="29" t="s">
        <v>126</v>
      </c>
      <c r="Q345" s="29" t="s">
        <v>302</v>
      </c>
      <c r="R345" s="29" t="s">
        <v>79</v>
      </c>
      <c r="S345" s="33">
        <f t="shared" si="6"/>
        <v>2</v>
      </c>
      <c r="T345" s="291"/>
      <c r="U345" s="291"/>
      <c r="V345" s="291"/>
      <c r="W345" s="291"/>
      <c r="X345" s="291"/>
      <c r="Y345" s="291"/>
      <c r="Z345" s="292"/>
    </row>
    <row r="346" ht="24" spans="1:26">
      <c r="A346" s="33">
        <v>1972</v>
      </c>
      <c r="B346" s="33" t="s">
        <v>117</v>
      </c>
      <c r="C346" s="33" t="s">
        <v>118</v>
      </c>
      <c r="D346" s="33" t="s">
        <v>150</v>
      </c>
      <c r="E346" s="250" t="s">
        <v>157</v>
      </c>
      <c r="F346" s="33" t="s">
        <v>320</v>
      </c>
      <c r="G346" s="33" t="s">
        <v>1830</v>
      </c>
      <c r="H346" s="288" t="s">
        <v>1858</v>
      </c>
      <c r="I346" s="196"/>
      <c r="J346" s="196"/>
      <c r="K346" s="196">
        <v>2</v>
      </c>
      <c r="L346" s="270">
        <v>45474</v>
      </c>
      <c r="M346" s="270">
        <v>45504</v>
      </c>
      <c r="N346" s="33" t="s">
        <v>124</v>
      </c>
      <c r="O346" s="107" t="s">
        <v>125</v>
      </c>
      <c r="P346" s="29" t="s">
        <v>126</v>
      </c>
      <c r="Q346" s="29" t="s">
        <v>302</v>
      </c>
      <c r="R346" s="29" t="s">
        <v>79</v>
      </c>
      <c r="S346" s="33">
        <f t="shared" si="6"/>
        <v>2</v>
      </c>
      <c r="T346" s="291"/>
      <c r="U346" s="291"/>
      <c r="V346" s="291"/>
      <c r="W346" s="291"/>
      <c r="X346" s="291"/>
      <c r="Y346" s="291"/>
      <c r="Z346" s="292"/>
    </row>
    <row r="347" ht="24" spans="1:26">
      <c r="A347" s="33">
        <v>1973</v>
      </c>
      <c r="B347" s="33" t="s">
        <v>117</v>
      </c>
      <c r="C347" s="33" t="s">
        <v>118</v>
      </c>
      <c r="D347" s="33" t="s">
        <v>150</v>
      </c>
      <c r="E347" s="250" t="s">
        <v>157</v>
      </c>
      <c r="F347" s="33" t="s">
        <v>320</v>
      </c>
      <c r="G347" s="33" t="s">
        <v>1830</v>
      </c>
      <c r="H347" s="288" t="s">
        <v>1858</v>
      </c>
      <c r="I347" s="196"/>
      <c r="J347" s="196"/>
      <c r="K347" s="196">
        <v>2</v>
      </c>
      <c r="L347" s="270">
        <v>45505</v>
      </c>
      <c r="M347" s="270">
        <v>45535</v>
      </c>
      <c r="N347" s="33" t="s">
        <v>124</v>
      </c>
      <c r="O347" s="107" t="s">
        <v>125</v>
      </c>
      <c r="P347" s="29" t="s">
        <v>126</v>
      </c>
      <c r="Q347" s="29" t="s">
        <v>302</v>
      </c>
      <c r="R347" s="29" t="s">
        <v>79</v>
      </c>
      <c r="S347" s="33">
        <f t="shared" si="6"/>
        <v>2</v>
      </c>
      <c r="T347" s="291"/>
      <c r="U347" s="291"/>
      <c r="V347" s="291"/>
      <c r="W347" s="291"/>
      <c r="X347" s="291"/>
      <c r="Y347" s="291"/>
      <c r="Z347" s="292"/>
    </row>
    <row r="348" ht="24" spans="1:26">
      <c r="A348" s="33">
        <v>1974</v>
      </c>
      <c r="B348" s="33" t="s">
        <v>117</v>
      </c>
      <c r="C348" s="33" t="s">
        <v>118</v>
      </c>
      <c r="D348" s="33" t="s">
        <v>150</v>
      </c>
      <c r="E348" s="250" t="s">
        <v>157</v>
      </c>
      <c r="F348" s="33" t="s">
        <v>320</v>
      </c>
      <c r="G348" s="33" t="s">
        <v>1830</v>
      </c>
      <c r="H348" s="288" t="s">
        <v>1858</v>
      </c>
      <c r="I348" s="196"/>
      <c r="J348" s="196"/>
      <c r="K348" s="196">
        <v>2</v>
      </c>
      <c r="L348" s="270">
        <v>45536</v>
      </c>
      <c r="M348" s="270">
        <v>45565</v>
      </c>
      <c r="N348" s="33" t="s">
        <v>124</v>
      </c>
      <c r="O348" s="107" t="s">
        <v>125</v>
      </c>
      <c r="P348" s="29" t="s">
        <v>126</v>
      </c>
      <c r="Q348" s="29" t="s">
        <v>302</v>
      </c>
      <c r="R348" s="29" t="s">
        <v>79</v>
      </c>
      <c r="S348" s="33">
        <f t="shared" si="6"/>
        <v>2</v>
      </c>
      <c r="T348" s="291"/>
      <c r="U348" s="291"/>
      <c r="V348" s="291"/>
      <c r="W348" s="291"/>
      <c r="X348" s="291"/>
      <c r="Y348" s="291"/>
      <c r="Z348" s="292"/>
    </row>
    <row r="349" ht="24" spans="1:26">
      <c r="A349" s="33">
        <v>1975</v>
      </c>
      <c r="B349" s="33" t="s">
        <v>117</v>
      </c>
      <c r="C349" s="33" t="s">
        <v>118</v>
      </c>
      <c r="D349" s="33" t="s">
        <v>150</v>
      </c>
      <c r="E349" s="250" t="s">
        <v>157</v>
      </c>
      <c r="F349" s="33" t="s">
        <v>320</v>
      </c>
      <c r="G349" s="33" t="s">
        <v>1830</v>
      </c>
      <c r="H349" s="288" t="s">
        <v>1858</v>
      </c>
      <c r="I349" s="196"/>
      <c r="J349" s="196"/>
      <c r="K349" s="196">
        <v>2</v>
      </c>
      <c r="L349" s="270">
        <v>45566</v>
      </c>
      <c r="M349" s="270">
        <v>45596</v>
      </c>
      <c r="N349" s="33" t="s">
        <v>124</v>
      </c>
      <c r="O349" s="107" t="s">
        <v>125</v>
      </c>
      <c r="P349" s="29" t="s">
        <v>126</v>
      </c>
      <c r="Q349" s="29" t="s">
        <v>302</v>
      </c>
      <c r="R349" s="29" t="s">
        <v>79</v>
      </c>
      <c r="S349" s="33">
        <f t="shared" si="6"/>
        <v>2</v>
      </c>
      <c r="T349" s="291"/>
      <c r="U349" s="291"/>
      <c r="V349" s="291"/>
      <c r="W349" s="291"/>
      <c r="X349" s="291"/>
      <c r="Y349" s="291"/>
      <c r="Z349" s="292"/>
    </row>
    <row r="350" ht="24" spans="1:26">
      <c r="A350" s="33">
        <v>1976</v>
      </c>
      <c r="B350" s="33" t="s">
        <v>117</v>
      </c>
      <c r="C350" s="33" t="s">
        <v>118</v>
      </c>
      <c r="D350" s="33" t="s">
        <v>150</v>
      </c>
      <c r="E350" s="250" t="s">
        <v>157</v>
      </c>
      <c r="F350" s="33" t="s">
        <v>320</v>
      </c>
      <c r="G350" s="33" t="s">
        <v>1830</v>
      </c>
      <c r="H350" s="288" t="s">
        <v>1858</v>
      </c>
      <c r="I350" s="196"/>
      <c r="J350" s="196"/>
      <c r="K350" s="196">
        <v>2</v>
      </c>
      <c r="L350" s="270">
        <v>45597</v>
      </c>
      <c r="M350" s="270">
        <v>45626</v>
      </c>
      <c r="N350" s="33" t="s">
        <v>124</v>
      </c>
      <c r="O350" s="107" t="s">
        <v>125</v>
      </c>
      <c r="P350" s="29" t="s">
        <v>126</v>
      </c>
      <c r="Q350" s="29" t="s">
        <v>302</v>
      </c>
      <c r="R350" s="29" t="s">
        <v>79</v>
      </c>
      <c r="S350" s="33">
        <f t="shared" si="6"/>
        <v>2</v>
      </c>
      <c r="T350" s="291"/>
      <c r="U350" s="291"/>
      <c r="V350" s="291"/>
      <c r="W350" s="291"/>
      <c r="X350" s="291"/>
      <c r="Y350" s="291"/>
      <c r="Z350" s="292"/>
    </row>
    <row r="351" ht="24" spans="1:26">
      <c r="A351" s="33">
        <v>1977</v>
      </c>
      <c r="B351" s="33" t="s">
        <v>117</v>
      </c>
      <c r="C351" s="33" t="s">
        <v>118</v>
      </c>
      <c r="D351" s="33" t="s">
        <v>150</v>
      </c>
      <c r="E351" s="250" t="s">
        <v>157</v>
      </c>
      <c r="F351" s="33" t="s">
        <v>320</v>
      </c>
      <c r="G351" s="33" t="s">
        <v>1830</v>
      </c>
      <c r="H351" s="288" t="s">
        <v>1858</v>
      </c>
      <c r="I351" s="196"/>
      <c r="J351" s="196"/>
      <c r="K351" s="196">
        <v>2</v>
      </c>
      <c r="L351" s="270">
        <v>45627</v>
      </c>
      <c r="M351" s="270">
        <v>45657</v>
      </c>
      <c r="N351" s="33" t="s">
        <v>124</v>
      </c>
      <c r="O351" s="107" t="s">
        <v>125</v>
      </c>
      <c r="P351" s="29" t="s">
        <v>126</v>
      </c>
      <c r="Q351" s="29" t="s">
        <v>302</v>
      </c>
      <c r="R351" s="29" t="s">
        <v>79</v>
      </c>
      <c r="S351" s="33">
        <f t="shared" si="6"/>
        <v>2</v>
      </c>
      <c r="T351" s="291"/>
      <c r="U351" s="291"/>
      <c r="V351" s="291"/>
      <c r="W351" s="291"/>
      <c r="X351" s="291"/>
      <c r="Y351" s="291"/>
      <c r="Z351" s="292"/>
    </row>
    <row r="352" ht="24" spans="1:26">
      <c r="A352" s="33">
        <v>1981</v>
      </c>
      <c r="B352" s="33" t="s">
        <v>117</v>
      </c>
      <c r="C352" s="33" t="s">
        <v>118</v>
      </c>
      <c r="D352" s="33" t="s">
        <v>150</v>
      </c>
      <c r="E352" s="250" t="s">
        <v>157</v>
      </c>
      <c r="F352" s="33" t="s">
        <v>328</v>
      </c>
      <c r="G352" s="33" t="s">
        <v>1830</v>
      </c>
      <c r="H352" s="288" t="s">
        <v>1857</v>
      </c>
      <c r="I352" s="196"/>
      <c r="J352" s="196"/>
      <c r="K352" s="196">
        <v>2</v>
      </c>
      <c r="L352" s="270">
        <v>45292</v>
      </c>
      <c r="M352" s="270">
        <v>45322</v>
      </c>
      <c r="N352" s="33" t="s">
        <v>124</v>
      </c>
      <c r="O352" s="107" t="s">
        <v>125</v>
      </c>
      <c r="P352" s="29" t="s">
        <v>126</v>
      </c>
      <c r="Q352" s="29" t="s">
        <v>302</v>
      </c>
      <c r="R352" s="29" t="s">
        <v>79</v>
      </c>
      <c r="S352" s="33">
        <f t="shared" si="6"/>
        <v>2</v>
      </c>
      <c r="T352" s="291"/>
      <c r="U352" s="291"/>
      <c r="V352" s="291"/>
      <c r="W352" s="291"/>
      <c r="X352" s="291"/>
      <c r="Y352" s="291"/>
      <c r="Z352" s="292"/>
    </row>
    <row r="353" ht="24" spans="1:26">
      <c r="A353" s="33">
        <v>1982</v>
      </c>
      <c r="B353" s="33" t="s">
        <v>117</v>
      </c>
      <c r="C353" s="33" t="s">
        <v>118</v>
      </c>
      <c r="D353" s="33" t="s">
        <v>150</v>
      </c>
      <c r="E353" s="250" t="s">
        <v>157</v>
      </c>
      <c r="F353" s="33" t="s">
        <v>328</v>
      </c>
      <c r="G353" s="33" t="s">
        <v>1830</v>
      </c>
      <c r="H353" s="288" t="s">
        <v>1857</v>
      </c>
      <c r="I353" s="196"/>
      <c r="J353" s="196"/>
      <c r="K353" s="196">
        <v>2</v>
      </c>
      <c r="L353" s="270">
        <v>45323</v>
      </c>
      <c r="M353" s="270">
        <v>45351</v>
      </c>
      <c r="N353" s="33" t="s">
        <v>124</v>
      </c>
      <c r="O353" s="107" t="s">
        <v>125</v>
      </c>
      <c r="P353" s="29" t="s">
        <v>126</v>
      </c>
      <c r="Q353" s="29" t="s">
        <v>302</v>
      </c>
      <c r="R353" s="29" t="s">
        <v>79</v>
      </c>
      <c r="S353" s="33">
        <f t="shared" si="6"/>
        <v>2</v>
      </c>
      <c r="T353" s="291"/>
      <c r="U353" s="291"/>
      <c r="V353" s="291"/>
      <c r="W353" s="291"/>
      <c r="X353" s="291"/>
      <c r="Y353" s="291"/>
      <c r="Z353" s="292"/>
    </row>
    <row r="354" ht="24" spans="1:28">
      <c r="A354" s="33">
        <v>1983</v>
      </c>
      <c r="B354" s="33" t="s">
        <v>117</v>
      </c>
      <c r="C354" s="33" t="s">
        <v>118</v>
      </c>
      <c r="D354" s="33" t="s">
        <v>150</v>
      </c>
      <c r="E354" s="250" t="s">
        <v>157</v>
      </c>
      <c r="F354" s="33" t="s">
        <v>328</v>
      </c>
      <c r="G354" s="33" t="s">
        <v>1830</v>
      </c>
      <c r="H354" s="288" t="s">
        <v>1857</v>
      </c>
      <c r="I354" s="196"/>
      <c r="J354" s="196"/>
      <c r="K354" s="196">
        <v>2</v>
      </c>
      <c r="L354" s="270">
        <v>45352</v>
      </c>
      <c r="M354" s="270">
        <v>45382</v>
      </c>
      <c r="N354" s="33" t="s">
        <v>124</v>
      </c>
      <c r="O354" s="107" t="s">
        <v>125</v>
      </c>
      <c r="P354" s="29" t="s">
        <v>126</v>
      </c>
      <c r="Q354" s="29" t="s">
        <v>302</v>
      </c>
      <c r="R354" s="29" t="s">
        <v>79</v>
      </c>
      <c r="S354" s="33">
        <f t="shared" si="6"/>
        <v>2</v>
      </c>
      <c r="T354" s="34"/>
      <c r="U354" s="34"/>
      <c r="V354" s="35"/>
      <c r="W354" s="35"/>
      <c r="X354" s="40"/>
      <c r="Y354" s="40"/>
      <c r="Z354" s="38"/>
      <c r="AA354" s="34"/>
      <c r="AB354" s="34"/>
    </row>
    <row r="355" ht="24" spans="1:26">
      <c r="A355" s="33">
        <v>1984</v>
      </c>
      <c r="B355" s="33" t="s">
        <v>117</v>
      </c>
      <c r="C355" s="33" t="s">
        <v>118</v>
      </c>
      <c r="D355" s="33" t="s">
        <v>150</v>
      </c>
      <c r="E355" s="250" t="s">
        <v>157</v>
      </c>
      <c r="F355" s="33" t="s">
        <v>328</v>
      </c>
      <c r="G355" s="33" t="s">
        <v>1830</v>
      </c>
      <c r="H355" s="288" t="s">
        <v>1857</v>
      </c>
      <c r="I355" s="196"/>
      <c r="J355" s="196"/>
      <c r="K355" s="196">
        <v>2</v>
      </c>
      <c r="L355" s="270">
        <v>45383</v>
      </c>
      <c r="M355" s="270">
        <v>45412</v>
      </c>
      <c r="N355" s="33" t="s">
        <v>124</v>
      </c>
      <c r="O355" s="107" t="s">
        <v>125</v>
      </c>
      <c r="P355" s="29" t="s">
        <v>126</v>
      </c>
      <c r="Q355" s="29" t="s">
        <v>302</v>
      </c>
      <c r="R355" s="29" t="s">
        <v>79</v>
      </c>
      <c r="S355" s="33">
        <f t="shared" si="6"/>
        <v>2</v>
      </c>
      <c r="T355" s="291"/>
      <c r="U355" s="291"/>
      <c r="V355" s="291"/>
      <c r="W355" s="291"/>
      <c r="X355" s="291"/>
      <c r="Y355" s="291"/>
      <c r="Z355" s="292"/>
    </row>
    <row r="356" ht="24" spans="1:26">
      <c r="A356" s="33">
        <v>1985</v>
      </c>
      <c r="B356" s="33" t="s">
        <v>117</v>
      </c>
      <c r="C356" s="33" t="s">
        <v>118</v>
      </c>
      <c r="D356" s="33" t="s">
        <v>150</v>
      </c>
      <c r="E356" s="250" t="s">
        <v>157</v>
      </c>
      <c r="F356" s="33" t="s">
        <v>328</v>
      </c>
      <c r="G356" s="33" t="s">
        <v>1830</v>
      </c>
      <c r="H356" s="288" t="s">
        <v>1857</v>
      </c>
      <c r="I356" s="196"/>
      <c r="J356" s="196"/>
      <c r="K356" s="196">
        <v>2</v>
      </c>
      <c r="L356" s="270">
        <v>45413</v>
      </c>
      <c r="M356" s="270">
        <v>45443</v>
      </c>
      <c r="N356" s="33" t="s">
        <v>124</v>
      </c>
      <c r="O356" s="107" t="s">
        <v>125</v>
      </c>
      <c r="P356" s="29" t="s">
        <v>126</v>
      </c>
      <c r="Q356" s="29" t="s">
        <v>302</v>
      </c>
      <c r="R356" s="29" t="s">
        <v>79</v>
      </c>
      <c r="S356" s="33">
        <f t="shared" si="6"/>
        <v>2</v>
      </c>
      <c r="T356" s="291"/>
      <c r="U356" s="291"/>
      <c r="V356" s="291"/>
      <c r="W356" s="291"/>
      <c r="X356" s="291"/>
      <c r="Y356" s="291"/>
      <c r="Z356" s="292"/>
    </row>
    <row r="357" ht="24" spans="1:26">
      <c r="A357" s="33">
        <v>1986</v>
      </c>
      <c r="B357" s="33" t="s">
        <v>117</v>
      </c>
      <c r="C357" s="33" t="s">
        <v>118</v>
      </c>
      <c r="D357" s="33" t="s">
        <v>150</v>
      </c>
      <c r="E357" s="250" t="s">
        <v>157</v>
      </c>
      <c r="F357" s="33" t="s">
        <v>328</v>
      </c>
      <c r="G357" s="33" t="s">
        <v>1830</v>
      </c>
      <c r="H357" s="288" t="s">
        <v>1857</v>
      </c>
      <c r="I357" s="196"/>
      <c r="J357" s="196"/>
      <c r="K357" s="196">
        <v>2</v>
      </c>
      <c r="L357" s="270">
        <v>45444</v>
      </c>
      <c r="M357" s="270">
        <v>45473</v>
      </c>
      <c r="N357" s="33" t="s">
        <v>124</v>
      </c>
      <c r="O357" s="107" t="s">
        <v>125</v>
      </c>
      <c r="P357" s="29" t="s">
        <v>126</v>
      </c>
      <c r="Q357" s="29" t="s">
        <v>302</v>
      </c>
      <c r="R357" s="29" t="s">
        <v>79</v>
      </c>
      <c r="S357" s="33">
        <f t="shared" si="6"/>
        <v>2</v>
      </c>
      <c r="T357" s="291"/>
      <c r="U357" s="291"/>
      <c r="V357" s="291"/>
      <c r="W357" s="291"/>
      <c r="X357" s="291"/>
      <c r="Y357" s="291"/>
      <c r="Z357" s="292"/>
    </row>
    <row r="358" ht="24" spans="1:26">
      <c r="A358" s="33">
        <v>1987</v>
      </c>
      <c r="B358" s="33" t="s">
        <v>117</v>
      </c>
      <c r="C358" s="33" t="s">
        <v>118</v>
      </c>
      <c r="D358" s="33" t="s">
        <v>150</v>
      </c>
      <c r="E358" s="250" t="s">
        <v>157</v>
      </c>
      <c r="F358" s="33" t="s">
        <v>328</v>
      </c>
      <c r="G358" s="33" t="s">
        <v>1830</v>
      </c>
      <c r="H358" s="288" t="s">
        <v>1857</v>
      </c>
      <c r="I358" s="196"/>
      <c r="J358" s="196"/>
      <c r="K358" s="196">
        <v>2</v>
      </c>
      <c r="L358" s="270">
        <v>45474</v>
      </c>
      <c r="M358" s="270">
        <v>45504</v>
      </c>
      <c r="N358" s="33" t="s">
        <v>124</v>
      </c>
      <c r="O358" s="107" t="s">
        <v>125</v>
      </c>
      <c r="P358" s="29" t="s">
        <v>126</v>
      </c>
      <c r="Q358" s="29" t="s">
        <v>302</v>
      </c>
      <c r="R358" s="29" t="s">
        <v>79</v>
      </c>
      <c r="S358" s="33">
        <f t="shared" si="6"/>
        <v>2</v>
      </c>
      <c r="T358" s="291"/>
      <c r="U358" s="291"/>
      <c r="V358" s="291"/>
      <c r="W358" s="291"/>
      <c r="X358" s="291"/>
      <c r="Y358" s="291"/>
      <c r="Z358" s="292"/>
    </row>
    <row r="359" ht="24" spans="1:26">
      <c r="A359" s="33">
        <v>1988</v>
      </c>
      <c r="B359" s="33" t="s">
        <v>117</v>
      </c>
      <c r="C359" s="33" t="s">
        <v>118</v>
      </c>
      <c r="D359" s="33" t="s">
        <v>150</v>
      </c>
      <c r="E359" s="250" t="s">
        <v>157</v>
      </c>
      <c r="F359" s="33" t="s">
        <v>328</v>
      </c>
      <c r="G359" s="33" t="s">
        <v>1830</v>
      </c>
      <c r="H359" s="288" t="s">
        <v>1857</v>
      </c>
      <c r="I359" s="196"/>
      <c r="J359" s="196"/>
      <c r="K359" s="196">
        <v>2</v>
      </c>
      <c r="L359" s="270">
        <v>45505</v>
      </c>
      <c r="M359" s="270">
        <v>45535</v>
      </c>
      <c r="N359" s="33" t="s">
        <v>124</v>
      </c>
      <c r="O359" s="107" t="s">
        <v>125</v>
      </c>
      <c r="P359" s="29" t="s">
        <v>126</v>
      </c>
      <c r="Q359" s="29" t="s">
        <v>302</v>
      </c>
      <c r="R359" s="29" t="s">
        <v>79</v>
      </c>
      <c r="S359" s="33">
        <f t="shared" si="6"/>
        <v>2</v>
      </c>
      <c r="T359" s="291"/>
      <c r="U359" s="291"/>
      <c r="V359" s="291"/>
      <c r="W359" s="291"/>
      <c r="X359" s="291"/>
      <c r="Y359" s="291"/>
      <c r="Z359" s="292"/>
    </row>
    <row r="360" ht="24" spans="1:26">
      <c r="A360" s="33">
        <v>1989</v>
      </c>
      <c r="B360" s="33" t="s">
        <v>117</v>
      </c>
      <c r="C360" s="33" t="s">
        <v>118</v>
      </c>
      <c r="D360" s="33" t="s">
        <v>150</v>
      </c>
      <c r="E360" s="250" t="s">
        <v>157</v>
      </c>
      <c r="F360" s="33" t="s">
        <v>328</v>
      </c>
      <c r="G360" s="33" t="s">
        <v>1830</v>
      </c>
      <c r="H360" s="288" t="s">
        <v>1857</v>
      </c>
      <c r="I360" s="196"/>
      <c r="J360" s="196"/>
      <c r="K360" s="196">
        <v>2</v>
      </c>
      <c r="L360" s="270">
        <v>45536</v>
      </c>
      <c r="M360" s="270">
        <v>45565</v>
      </c>
      <c r="N360" s="33" t="s">
        <v>124</v>
      </c>
      <c r="O360" s="107" t="s">
        <v>125</v>
      </c>
      <c r="P360" s="29" t="s">
        <v>126</v>
      </c>
      <c r="Q360" s="29" t="s">
        <v>302</v>
      </c>
      <c r="R360" s="29" t="s">
        <v>79</v>
      </c>
      <c r="S360" s="33">
        <f t="shared" si="6"/>
        <v>2</v>
      </c>
      <c r="T360" s="291"/>
      <c r="U360" s="291"/>
      <c r="V360" s="291"/>
      <c r="W360" s="291"/>
      <c r="X360" s="291"/>
      <c r="Y360" s="291"/>
      <c r="Z360" s="292"/>
    </row>
    <row r="361" ht="24" spans="1:26">
      <c r="A361" s="33">
        <v>1990</v>
      </c>
      <c r="B361" s="33" t="s">
        <v>117</v>
      </c>
      <c r="C361" s="33" t="s">
        <v>118</v>
      </c>
      <c r="D361" s="33" t="s">
        <v>150</v>
      </c>
      <c r="E361" s="250" t="s">
        <v>157</v>
      </c>
      <c r="F361" s="33" t="s">
        <v>328</v>
      </c>
      <c r="G361" s="33" t="s">
        <v>1830</v>
      </c>
      <c r="H361" s="288" t="s">
        <v>1857</v>
      </c>
      <c r="I361" s="196"/>
      <c r="J361" s="196"/>
      <c r="K361" s="196">
        <v>2</v>
      </c>
      <c r="L361" s="270">
        <v>45566</v>
      </c>
      <c r="M361" s="270">
        <v>45596</v>
      </c>
      <c r="N361" s="33" t="s">
        <v>124</v>
      </c>
      <c r="O361" s="107" t="s">
        <v>125</v>
      </c>
      <c r="P361" s="29" t="s">
        <v>126</v>
      </c>
      <c r="Q361" s="29" t="s">
        <v>302</v>
      </c>
      <c r="R361" s="29" t="s">
        <v>79</v>
      </c>
      <c r="S361" s="33">
        <f t="shared" si="6"/>
        <v>2</v>
      </c>
      <c r="T361" s="291"/>
      <c r="U361" s="291"/>
      <c r="V361" s="291"/>
      <c r="W361" s="291"/>
      <c r="X361" s="291"/>
      <c r="Y361" s="291"/>
      <c r="Z361" s="292"/>
    </row>
    <row r="362" ht="24" spans="1:26">
      <c r="A362" s="33">
        <v>1991</v>
      </c>
      <c r="B362" s="33" t="s">
        <v>117</v>
      </c>
      <c r="C362" s="33" t="s">
        <v>118</v>
      </c>
      <c r="D362" s="33" t="s">
        <v>150</v>
      </c>
      <c r="E362" s="250" t="s">
        <v>157</v>
      </c>
      <c r="F362" s="33" t="s">
        <v>328</v>
      </c>
      <c r="G362" s="33" t="s">
        <v>1830</v>
      </c>
      <c r="H362" s="288" t="s">
        <v>1857</v>
      </c>
      <c r="I362" s="196"/>
      <c r="J362" s="196"/>
      <c r="K362" s="196">
        <v>2</v>
      </c>
      <c r="L362" s="270">
        <v>45597</v>
      </c>
      <c r="M362" s="270">
        <v>45626</v>
      </c>
      <c r="N362" s="33" t="s">
        <v>124</v>
      </c>
      <c r="O362" s="107" t="s">
        <v>125</v>
      </c>
      <c r="P362" s="29" t="s">
        <v>126</v>
      </c>
      <c r="Q362" s="29" t="s">
        <v>302</v>
      </c>
      <c r="R362" s="29" t="s">
        <v>79</v>
      </c>
      <c r="S362" s="33">
        <f t="shared" si="6"/>
        <v>2</v>
      </c>
      <c r="T362" s="291"/>
      <c r="U362" s="291"/>
      <c r="V362" s="291"/>
      <c r="W362" s="291"/>
      <c r="X362" s="291"/>
      <c r="Y362" s="291"/>
      <c r="Z362" s="292"/>
    </row>
    <row r="363" ht="24" spans="1:26">
      <c r="A363" s="33">
        <v>1992</v>
      </c>
      <c r="B363" s="33" t="s">
        <v>117</v>
      </c>
      <c r="C363" s="33" t="s">
        <v>118</v>
      </c>
      <c r="D363" s="33" t="s">
        <v>150</v>
      </c>
      <c r="E363" s="250" t="s">
        <v>157</v>
      </c>
      <c r="F363" s="33" t="s">
        <v>328</v>
      </c>
      <c r="G363" s="33" t="s">
        <v>1830</v>
      </c>
      <c r="H363" s="288" t="s">
        <v>1857</v>
      </c>
      <c r="I363" s="196"/>
      <c r="J363" s="196"/>
      <c r="K363" s="196">
        <v>2</v>
      </c>
      <c r="L363" s="270">
        <v>45627</v>
      </c>
      <c r="M363" s="270">
        <v>45657</v>
      </c>
      <c r="N363" s="33" t="s">
        <v>124</v>
      </c>
      <c r="O363" s="107" t="s">
        <v>125</v>
      </c>
      <c r="P363" s="29" t="s">
        <v>126</v>
      </c>
      <c r="Q363" s="29" t="s">
        <v>302</v>
      </c>
      <c r="R363" s="29" t="s">
        <v>79</v>
      </c>
      <c r="S363" s="33">
        <f t="shared" si="6"/>
        <v>2</v>
      </c>
      <c r="T363" s="291"/>
      <c r="U363" s="291"/>
      <c r="V363" s="291"/>
      <c r="W363" s="291"/>
      <c r="X363" s="291"/>
      <c r="Y363" s="291"/>
      <c r="Z363" s="292"/>
    </row>
    <row r="364" ht="24" spans="1:26">
      <c r="A364" s="33">
        <v>1995</v>
      </c>
      <c r="B364" s="33" t="s">
        <v>117</v>
      </c>
      <c r="C364" s="33" t="s">
        <v>118</v>
      </c>
      <c r="D364" s="33" t="s">
        <v>150</v>
      </c>
      <c r="E364" s="250" t="s">
        <v>157</v>
      </c>
      <c r="F364" s="33" t="s">
        <v>333</v>
      </c>
      <c r="G364" s="33" t="s">
        <v>1830</v>
      </c>
      <c r="H364" s="288" t="s">
        <v>1857</v>
      </c>
      <c r="I364" s="196"/>
      <c r="J364" s="196"/>
      <c r="K364" s="196">
        <v>2</v>
      </c>
      <c r="L364" s="270">
        <v>45292</v>
      </c>
      <c r="M364" s="270">
        <v>45322</v>
      </c>
      <c r="N364" s="33" t="s">
        <v>124</v>
      </c>
      <c r="O364" s="107" t="s">
        <v>125</v>
      </c>
      <c r="P364" s="29" t="s">
        <v>126</v>
      </c>
      <c r="Q364" s="29" t="s">
        <v>302</v>
      </c>
      <c r="R364" s="29" t="s">
        <v>79</v>
      </c>
      <c r="S364" s="33">
        <f t="shared" si="6"/>
        <v>2</v>
      </c>
      <c r="T364" s="291"/>
      <c r="U364" s="291"/>
      <c r="V364" s="291"/>
      <c r="W364" s="291"/>
      <c r="X364" s="291"/>
      <c r="Y364" s="291"/>
      <c r="Z364" s="292"/>
    </row>
    <row r="365" ht="24" spans="1:26">
      <c r="A365" s="33">
        <v>1996</v>
      </c>
      <c r="B365" s="33" t="s">
        <v>117</v>
      </c>
      <c r="C365" s="33" t="s">
        <v>118</v>
      </c>
      <c r="D365" s="33" t="s">
        <v>150</v>
      </c>
      <c r="E365" s="250" t="s">
        <v>157</v>
      </c>
      <c r="F365" s="33" t="s">
        <v>333</v>
      </c>
      <c r="G365" s="33" t="s">
        <v>1830</v>
      </c>
      <c r="H365" s="288" t="s">
        <v>1857</v>
      </c>
      <c r="I365" s="196"/>
      <c r="J365" s="196"/>
      <c r="K365" s="196">
        <v>2</v>
      </c>
      <c r="L365" s="270">
        <v>45323</v>
      </c>
      <c r="M365" s="270">
        <v>45351</v>
      </c>
      <c r="N365" s="33" t="s">
        <v>124</v>
      </c>
      <c r="O365" s="107" t="s">
        <v>125</v>
      </c>
      <c r="P365" s="29" t="s">
        <v>126</v>
      </c>
      <c r="Q365" s="29" t="s">
        <v>302</v>
      </c>
      <c r="R365" s="29" t="s">
        <v>79</v>
      </c>
      <c r="S365" s="33">
        <f t="shared" si="6"/>
        <v>2</v>
      </c>
      <c r="T365" s="291"/>
      <c r="U365" s="291"/>
      <c r="V365" s="291"/>
      <c r="W365" s="291"/>
      <c r="X365" s="291"/>
      <c r="Y365" s="291"/>
      <c r="Z365" s="292"/>
    </row>
    <row r="366" ht="24" spans="1:28">
      <c r="A366" s="33">
        <v>1997</v>
      </c>
      <c r="B366" s="33" t="s">
        <v>117</v>
      </c>
      <c r="C366" s="33" t="s">
        <v>118</v>
      </c>
      <c r="D366" s="33" t="s">
        <v>150</v>
      </c>
      <c r="E366" s="250" t="s">
        <v>157</v>
      </c>
      <c r="F366" s="33" t="s">
        <v>333</v>
      </c>
      <c r="G366" s="33" t="s">
        <v>1830</v>
      </c>
      <c r="H366" s="288" t="s">
        <v>1857</v>
      </c>
      <c r="I366" s="196"/>
      <c r="J366" s="196"/>
      <c r="K366" s="196">
        <v>2</v>
      </c>
      <c r="L366" s="270">
        <v>45352</v>
      </c>
      <c r="M366" s="270">
        <v>45382</v>
      </c>
      <c r="N366" s="33" t="s">
        <v>124</v>
      </c>
      <c r="O366" s="107" t="s">
        <v>125</v>
      </c>
      <c r="P366" s="29" t="s">
        <v>126</v>
      </c>
      <c r="Q366" s="29" t="s">
        <v>302</v>
      </c>
      <c r="R366" s="29" t="s">
        <v>79</v>
      </c>
      <c r="S366" s="33">
        <f t="shared" si="6"/>
        <v>2</v>
      </c>
      <c r="T366" s="34"/>
      <c r="U366" s="34"/>
      <c r="V366" s="35"/>
      <c r="W366" s="35"/>
      <c r="X366" s="40"/>
      <c r="Y366" s="40"/>
      <c r="Z366" s="38"/>
      <c r="AA366" s="34"/>
      <c r="AB366" s="34"/>
    </row>
    <row r="367" ht="24" spans="1:26">
      <c r="A367" s="33">
        <v>1998</v>
      </c>
      <c r="B367" s="33" t="s">
        <v>117</v>
      </c>
      <c r="C367" s="33" t="s">
        <v>118</v>
      </c>
      <c r="D367" s="33" t="s">
        <v>150</v>
      </c>
      <c r="E367" s="250" t="s">
        <v>157</v>
      </c>
      <c r="F367" s="33" t="s">
        <v>333</v>
      </c>
      <c r="G367" s="33" t="s">
        <v>1830</v>
      </c>
      <c r="H367" s="288" t="s">
        <v>1857</v>
      </c>
      <c r="I367" s="196"/>
      <c r="J367" s="196"/>
      <c r="K367" s="196">
        <v>2</v>
      </c>
      <c r="L367" s="270">
        <v>45383</v>
      </c>
      <c r="M367" s="270">
        <v>45412</v>
      </c>
      <c r="N367" s="33" t="s">
        <v>124</v>
      </c>
      <c r="O367" s="107" t="s">
        <v>125</v>
      </c>
      <c r="P367" s="29" t="s">
        <v>126</v>
      </c>
      <c r="Q367" s="29" t="s">
        <v>302</v>
      </c>
      <c r="R367" s="29" t="s">
        <v>79</v>
      </c>
      <c r="S367" s="33">
        <f t="shared" si="6"/>
        <v>2</v>
      </c>
      <c r="T367" s="291"/>
      <c r="U367" s="291"/>
      <c r="V367" s="291"/>
      <c r="W367" s="291"/>
      <c r="X367" s="291"/>
      <c r="Y367" s="291"/>
      <c r="Z367" s="292"/>
    </row>
    <row r="368" ht="24" spans="1:26">
      <c r="A368" s="33">
        <v>1999</v>
      </c>
      <c r="B368" s="33" t="s">
        <v>117</v>
      </c>
      <c r="C368" s="33" t="s">
        <v>118</v>
      </c>
      <c r="D368" s="33" t="s">
        <v>150</v>
      </c>
      <c r="E368" s="250" t="s">
        <v>157</v>
      </c>
      <c r="F368" s="33" t="s">
        <v>333</v>
      </c>
      <c r="G368" s="33" t="s">
        <v>1830</v>
      </c>
      <c r="H368" s="288" t="s">
        <v>1857</v>
      </c>
      <c r="I368" s="196"/>
      <c r="J368" s="196"/>
      <c r="K368" s="196">
        <v>2</v>
      </c>
      <c r="L368" s="270">
        <v>45413</v>
      </c>
      <c r="M368" s="270">
        <v>45443</v>
      </c>
      <c r="N368" s="33" t="s">
        <v>124</v>
      </c>
      <c r="O368" s="107" t="s">
        <v>125</v>
      </c>
      <c r="P368" s="29" t="s">
        <v>126</v>
      </c>
      <c r="Q368" s="29" t="s">
        <v>302</v>
      </c>
      <c r="R368" s="29" t="s">
        <v>79</v>
      </c>
      <c r="S368" s="33">
        <f t="shared" si="6"/>
        <v>2</v>
      </c>
      <c r="T368" s="291"/>
      <c r="U368" s="291"/>
      <c r="V368" s="291"/>
      <c r="W368" s="291"/>
      <c r="X368" s="291"/>
      <c r="Y368" s="291"/>
      <c r="Z368" s="292"/>
    </row>
    <row r="369" ht="24" spans="1:26">
      <c r="A369" s="33">
        <v>2000</v>
      </c>
      <c r="B369" s="33" t="s">
        <v>117</v>
      </c>
      <c r="C369" s="33" t="s">
        <v>118</v>
      </c>
      <c r="D369" s="33" t="s">
        <v>150</v>
      </c>
      <c r="E369" s="250" t="s">
        <v>157</v>
      </c>
      <c r="F369" s="33" t="s">
        <v>333</v>
      </c>
      <c r="G369" s="33" t="s">
        <v>1830</v>
      </c>
      <c r="H369" s="288" t="s">
        <v>1857</v>
      </c>
      <c r="I369" s="196"/>
      <c r="J369" s="196"/>
      <c r="K369" s="196">
        <v>2</v>
      </c>
      <c r="L369" s="270">
        <v>45444</v>
      </c>
      <c r="M369" s="270">
        <v>45473</v>
      </c>
      <c r="N369" s="33" t="s">
        <v>124</v>
      </c>
      <c r="O369" s="107" t="s">
        <v>125</v>
      </c>
      <c r="P369" s="29" t="s">
        <v>126</v>
      </c>
      <c r="Q369" s="29" t="s">
        <v>302</v>
      </c>
      <c r="R369" s="29" t="s">
        <v>79</v>
      </c>
      <c r="S369" s="33">
        <f t="shared" si="6"/>
        <v>2</v>
      </c>
      <c r="T369" s="291"/>
      <c r="U369" s="291"/>
      <c r="V369" s="291"/>
      <c r="W369" s="291"/>
      <c r="X369" s="291"/>
      <c r="Y369" s="291"/>
      <c r="Z369" s="292"/>
    </row>
    <row r="370" ht="24" spans="1:26">
      <c r="A370" s="33">
        <v>2001</v>
      </c>
      <c r="B370" s="33" t="s">
        <v>117</v>
      </c>
      <c r="C370" s="33" t="s">
        <v>118</v>
      </c>
      <c r="D370" s="33" t="s">
        <v>150</v>
      </c>
      <c r="E370" s="250" t="s">
        <v>157</v>
      </c>
      <c r="F370" s="33" t="s">
        <v>333</v>
      </c>
      <c r="G370" s="33" t="s">
        <v>1830</v>
      </c>
      <c r="H370" s="288" t="s">
        <v>1857</v>
      </c>
      <c r="I370" s="196"/>
      <c r="J370" s="196"/>
      <c r="K370" s="196">
        <v>2</v>
      </c>
      <c r="L370" s="270">
        <v>45474</v>
      </c>
      <c r="M370" s="270">
        <v>45504</v>
      </c>
      <c r="N370" s="33" t="s">
        <v>124</v>
      </c>
      <c r="O370" s="107" t="s">
        <v>125</v>
      </c>
      <c r="P370" s="29" t="s">
        <v>126</v>
      </c>
      <c r="Q370" s="29" t="s">
        <v>302</v>
      </c>
      <c r="R370" s="29" t="s">
        <v>79</v>
      </c>
      <c r="S370" s="33">
        <f t="shared" si="6"/>
        <v>2</v>
      </c>
      <c r="T370" s="291"/>
      <c r="U370" s="291"/>
      <c r="V370" s="291"/>
      <c r="W370" s="291"/>
      <c r="X370" s="291"/>
      <c r="Y370" s="291"/>
      <c r="Z370" s="292"/>
    </row>
    <row r="371" ht="24" spans="1:26">
      <c r="A371" s="33">
        <v>2002</v>
      </c>
      <c r="B371" s="33" t="s">
        <v>117</v>
      </c>
      <c r="C371" s="33" t="s">
        <v>118</v>
      </c>
      <c r="D371" s="33" t="s">
        <v>150</v>
      </c>
      <c r="E371" s="250" t="s">
        <v>157</v>
      </c>
      <c r="F371" s="33" t="s">
        <v>333</v>
      </c>
      <c r="G371" s="33" t="s">
        <v>1830</v>
      </c>
      <c r="H371" s="288" t="s">
        <v>1857</v>
      </c>
      <c r="I371" s="196"/>
      <c r="J371" s="196"/>
      <c r="K371" s="196">
        <v>2</v>
      </c>
      <c r="L371" s="270">
        <v>45505</v>
      </c>
      <c r="M371" s="270">
        <v>45535</v>
      </c>
      <c r="N371" s="33" t="s">
        <v>124</v>
      </c>
      <c r="O371" s="107" t="s">
        <v>125</v>
      </c>
      <c r="P371" s="29" t="s">
        <v>126</v>
      </c>
      <c r="Q371" s="29" t="s">
        <v>302</v>
      </c>
      <c r="R371" s="29" t="s">
        <v>79</v>
      </c>
      <c r="S371" s="33">
        <f t="shared" si="6"/>
        <v>2</v>
      </c>
      <c r="T371" s="291"/>
      <c r="U371" s="291"/>
      <c r="V371" s="291"/>
      <c r="W371" s="291"/>
      <c r="X371" s="291"/>
      <c r="Y371" s="291"/>
      <c r="Z371" s="292"/>
    </row>
    <row r="372" ht="24" spans="1:26">
      <c r="A372" s="33">
        <v>2003</v>
      </c>
      <c r="B372" s="33" t="s">
        <v>117</v>
      </c>
      <c r="C372" s="33" t="s">
        <v>118</v>
      </c>
      <c r="D372" s="33" t="s">
        <v>150</v>
      </c>
      <c r="E372" s="250" t="s">
        <v>157</v>
      </c>
      <c r="F372" s="33" t="s">
        <v>333</v>
      </c>
      <c r="G372" s="33" t="s">
        <v>1830</v>
      </c>
      <c r="H372" s="288" t="s">
        <v>1857</v>
      </c>
      <c r="I372" s="196"/>
      <c r="J372" s="196"/>
      <c r="K372" s="196">
        <v>2</v>
      </c>
      <c r="L372" s="270">
        <v>45536</v>
      </c>
      <c r="M372" s="270">
        <v>45565</v>
      </c>
      <c r="N372" s="33" t="s">
        <v>124</v>
      </c>
      <c r="O372" s="107" t="s">
        <v>125</v>
      </c>
      <c r="P372" s="29" t="s">
        <v>126</v>
      </c>
      <c r="Q372" s="29" t="s">
        <v>302</v>
      </c>
      <c r="R372" s="29" t="s">
        <v>79</v>
      </c>
      <c r="S372" s="33">
        <f t="shared" si="6"/>
        <v>2</v>
      </c>
      <c r="T372" s="291"/>
      <c r="U372" s="291"/>
      <c r="V372" s="291"/>
      <c r="W372" s="291"/>
      <c r="X372" s="291"/>
      <c r="Y372" s="291"/>
      <c r="Z372" s="292"/>
    </row>
    <row r="373" ht="24" spans="1:26">
      <c r="A373" s="33">
        <v>2004</v>
      </c>
      <c r="B373" s="33" t="s">
        <v>117</v>
      </c>
      <c r="C373" s="33" t="s">
        <v>118</v>
      </c>
      <c r="D373" s="33" t="s">
        <v>150</v>
      </c>
      <c r="E373" s="250" t="s">
        <v>157</v>
      </c>
      <c r="F373" s="33" t="s">
        <v>333</v>
      </c>
      <c r="G373" s="33" t="s">
        <v>1830</v>
      </c>
      <c r="H373" s="288" t="s">
        <v>1857</v>
      </c>
      <c r="I373" s="196"/>
      <c r="J373" s="196"/>
      <c r="K373" s="196">
        <v>2</v>
      </c>
      <c r="L373" s="270">
        <v>45566</v>
      </c>
      <c r="M373" s="270">
        <v>45596</v>
      </c>
      <c r="N373" s="33" t="s">
        <v>124</v>
      </c>
      <c r="O373" s="107" t="s">
        <v>125</v>
      </c>
      <c r="P373" s="29" t="s">
        <v>126</v>
      </c>
      <c r="Q373" s="29" t="s">
        <v>302</v>
      </c>
      <c r="R373" s="29" t="s">
        <v>79</v>
      </c>
      <c r="S373" s="33">
        <f t="shared" si="6"/>
        <v>2</v>
      </c>
      <c r="T373" s="291"/>
      <c r="U373" s="291"/>
      <c r="V373" s="291"/>
      <c r="W373" s="291"/>
      <c r="X373" s="291"/>
      <c r="Y373" s="291"/>
      <c r="Z373" s="292"/>
    </row>
    <row r="374" ht="24" spans="1:26">
      <c r="A374" s="33">
        <v>2005</v>
      </c>
      <c r="B374" s="33" t="s">
        <v>117</v>
      </c>
      <c r="C374" s="33" t="s">
        <v>118</v>
      </c>
      <c r="D374" s="33" t="s">
        <v>150</v>
      </c>
      <c r="E374" s="250" t="s">
        <v>157</v>
      </c>
      <c r="F374" s="33" t="s">
        <v>333</v>
      </c>
      <c r="G374" s="33" t="s">
        <v>1830</v>
      </c>
      <c r="H374" s="288" t="s">
        <v>1857</v>
      </c>
      <c r="I374" s="196"/>
      <c r="J374" s="196"/>
      <c r="K374" s="196">
        <v>2</v>
      </c>
      <c r="L374" s="270">
        <v>45597</v>
      </c>
      <c r="M374" s="270">
        <v>45626</v>
      </c>
      <c r="N374" s="33" t="s">
        <v>124</v>
      </c>
      <c r="O374" s="107" t="s">
        <v>125</v>
      </c>
      <c r="P374" s="29" t="s">
        <v>126</v>
      </c>
      <c r="Q374" s="29" t="s">
        <v>302</v>
      </c>
      <c r="R374" s="29" t="s">
        <v>79</v>
      </c>
      <c r="S374" s="33">
        <f t="shared" si="6"/>
        <v>2</v>
      </c>
      <c r="T374" s="291"/>
      <c r="U374" s="291"/>
      <c r="V374" s="291"/>
      <c r="W374" s="291"/>
      <c r="X374" s="291"/>
      <c r="Y374" s="291"/>
      <c r="Z374" s="292"/>
    </row>
    <row r="375" ht="24" spans="1:26">
      <c r="A375" s="33">
        <v>2006</v>
      </c>
      <c r="B375" s="33" t="s">
        <v>117</v>
      </c>
      <c r="C375" s="33" t="s">
        <v>118</v>
      </c>
      <c r="D375" s="33" t="s">
        <v>150</v>
      </c>
      <c r="E375" s="250" t="s">
        <v>157</v>
      </c>
      <c r="F375" s="33" t="s">
        <v>333</v>
      </c>
      <c r="G375" s="33" t="s">
        <v>1830</v>
      </c>
      <c r="H375" s="288" t="s">
        <v>1857</v>
      </c>
      <c r="I375" s="196"/>
      <c r="J375" s="196"/>
      <c r="K375" s="196">
        <v>2</v>
      </c>
      <c r="L375" s="270">
        <v>45627</v>
      </c>
      <c r="M375" s="270">
        <v>45657</v>
      </c>
      <c r="N375" s="33" t="s">
        <v>124</v>
      </c>
      <c r="O375" s="107" t="s">
        <v>125</v>
      </c>
      <c r="P375" s="29" t="s">
        <v>126</v>
      </c>
      <c r="Q375" s="29" t="s">
        <v>302</v>
      </c>
      <c r="R375" s="29" t="s">
        <v>79</v>
      </c>
      <c r="S375" s="33">
        <f t="shared" si="6"/>
        <v>2</v>
      </c>
      <c r="T375" s="291"/>
      <c r="U375" s="291"/>
      <c r="V375" s="291"/>
      <c r="W375" s="291"/>
      <c r="X375" s="291"/>
      <c r="Y375" s="291"/>
      <c r="Z375" s="292"/>
    </row>
    <row r="376" ht="24" spans="1:26">
      <c r="A376" s="33">
        <v>2009</v>
      </c>
      <c r="B376" s="33" t="s">
        <v>117</v>
      </c>
      <c r="C376" s="33" t="s">
        <v>118</v>
      </c>
      <c r="D376" s="33" t="s">
        <v>150</v>
      </c>
      <c r="E376" s="33" t="s">
        <v>157</v>
      </c>
      <c r="F376" s="33" t="s">
        <v>338</v>
      </c>
      <c r="G376" s="33" t="s">
        <v>1830</v>
      </c>
      <c r="H376" s="288" t="s">
        <v>1859</v>
      </c>
      <c r="I376" s="196"/>
      <c r="J376" s="196"/>
      <c r="K376" s="196">
        <v>6</v>
      </c>
      <c r="L376" s="270">
        <v>45292</v>
      </c>
      <c r="M376" s="270">
        <v>45322</v>
      </c>
      <c r="N376" s="33" t="s">
        <v>124</v>
      </c>
      <c r="O376" s="107" t="s">
        <v>125</v>
      </c>
      <c r="P376" s="29" t="s">
        <v>126</v>
      </c>
      <c r="Q376" s="29" t="s">
        <v>266</v>
      </c>
      <c r="R376" s="29" t="s">
        <v>79</v>
      </c>
      <c r="S376" s="33">
        <f t="shared" si="6"/>
        <v>6</v>
      </c>
      <c r="T376" s="291"/>
      <c r="U376" s="291"/>
      <c r="V376" s="291"/>
      <c r="W376" s="291"/>
      <c r="X376" s="291"/>
      <c r="Y376" s="291"/>
      <c r="Z376" s="292"/>
    </row>
    <row r="377" ht="24" spans="1:26">
      <c r="A377" s="33">
        <v>2010</v>
      </c>
      <c r="B377" s="33" t="s">
        <v>117</v>
      </c>
      <c r="C377" s="33" t="s">
        <v>118</v>
      </c>
      <c r="D377" s="33" t="s">
        <v>150</v>
      </c>
      <c r="E377" s="33" t="s">
        <v>157</v>
      </c>
      <c r="F377" s="33" t="s">
        <v>338</v>
      </c>
      <c r="G377" s="33" t="s">
        <v>1830</v>
      </c>
      <c r="H377" s="288" t="s">
        <v>1859</v>
      </c>
      <c r="I377" s="196"/>
      <c r="J377" s="196"/>
      <c r="K377" s="196">
        <v>6</v>
      </c>
      <c r="L377" s="270">
        <v>45323</v>
      </c>
      <c r="M377" s="270">
        <v>45351</v>
      </c>
      <c r="N377" s="33" t="s">
        <v>124</v>
      </c>
      <c r="O377" s="107" t="s">
        <v>125</v>
      </c>
      <c r="P377" s="29" t="s">
        <v>126</v>
      </c>
      <c r="Q377" s="29" t="s">
        <v>266</v>
      </c>
      <c r="R377" s="29" t="s">
        <v>79</v>
      </c>
      <c r="S377" s="33">
        <f t="shared" si="6"/>
        <v>6</v>
      </c>
      <c r="T377" s="291"/>
      <c r="U377" s="291"/>
      <c r="V377" s="291"/>
      <c r="W377" s="291"/>
      <c r="X377" s="291"/>
      <c r="Y377" s="291"/>
      <c r="Z377" s="292"/>
    </row>
    <row r="378" ht="24" spans="1:28">
      <c r="A378" s="33">
        <v>2011</v>
      </c>
      <c r="B378" s="33" t="s">
        <v>117</v>
      </c>
      <c r="C378" s="33" t="s">
        <v>118</v>
      </c>
      <c r="D378" s="33" t="s">
        <v>150</v>
      </c>
      <c r="E378" s="33" t="s">
        <v>157</v>
      </c>
      <c r="F378" s="33" t="s">
        <v>338</v>
      </c>
      <c r="G378" s="33" t="s">
        <v>1830</v>
      </c>
      <c r="H378" s="288" t="s">
        <v>1859</v>
      </c>
      <c r="I378" s="196"/>
      <c r="J378" s="196"/>
      <c r="K378" s="196">
        <v>6</v>
      </c>
      <c r="L378" s="270">
        <v>45352</v>
      </c>
      <c r="M378" s="270">
        <v>45382</v>
      </c>
      <c r="N378" s="33" t="s">
        <v>124</v>
      </c>
      <c r="O378" s="107" t="s">
        <v>125</v>
      </c>
      <c r="P378" s="29" t="s">
        <v>126</v>
      </c>
      <c r="Q378" s="29" t="s">
        <v>266</v>
      </c>
      <c r="R378" s="29" t="s">
        <v>79</v>
      </c>
      <c r="S378" s="33">
        <f t="shared" si="6"/>
        <v>6</v>
      </c>
      <c r="T378" s="34"/>
      <c r="U378" s="34"/>
      <c r="V378" s="35"/>
      <c r="W378" s="35"/>
      <c r="X378" s="40"/>
      <c r="Y378" s="40"/>
      <c r="Z378" s="38"/>
      <c r="AA378" s="34"/>
      <c r="AB378" s="34"/>
    </row>
    <row r="379" ht="24" spans="1:26">
      <c r="A379" s="33">
        <v>2012</v>
      </c>
      <c r="B379" s="33" t="s">
        <v>117</v>
      </c>
      <c r="C379" s="33" t="s">
        <v>118</v>
      </c>
      <c r="D379" s="33" t="s">
        <v>150</v>
      </c>
      <c r="E379" s="33" t="s">
        <v>157</v>
      </c>
      <c r="F379" s="33" t="s">
        <v>338</v>
      </c>
      <c r="G379" s="33" t="s">
        <v>1830</v>
      </c>
      <c r="H379" s="288" t="s">
        <v>1859</v>
      </c>
      <c r="I379" s="196"/>
      <c r="J379" s="196"/>
      <c r="K379" s="196">
        <v>6</v>
      </c>
      <c r="L379" s="270">
        <v>45383</v>
      </c>
      <c r="M379" s="270">
        <v>45412</v>
      </c>
      <c r="N379" s="33" t="s">
        <v>124</v>
      </c>
      <c r="O379" s="107" t="s">
        <v>125</v>
      </c>
      <c r="P379" s="29" t="s">
        <v>126</v>
      </c>
      <c r="Q379" s="29" t="s">
        <v>266</v>
      </c>
      <c r="R379" s="29" t="s">
        <v>79</v>
      </c>
      <c r="S379" s="33">
        <f t="shared" si="6"/>
        <v>6</v>
      </c>
      <c r="T379" s="291"/>
      <c r="U379" s="291"/>
      <c r="V379" s="291"/>
      <c r="W379" s="291"/>
      <c r="X379" s="291"/>
      <c r="Y379" s="291"/>
      <c r="Z379" s="292"/>
    </row>
    <row r="380" ht="24" spans="1:26">
      <c r="A380" s="33">
        <v>2013</v>
      </c>
      <c r="B380" s="33" t="s">
        <v>117</v>
      </c>
      <c r="C380" s="33" t="s">
        <v>118</v>
      </c>
      <c r="D380" s="33" t="s">
        <v>150</v>
      </c>
      <c r="E380" s="33" t="s">
        <v>157</v>
      </c>
      <c r="F380" s="33" t="s">
        <v>338</v>
      </c>
      <c r="G380" s="33" t="s">
        <v>1830</v>
      </c>
      <c r="H380" s="288" t="s">
        <v>1859</v>
      </c>
      <c r="I380" s="196"/>
      <c r="J380" s="196"/>
      <c r="K380" s="196">
        <v>6</v>
      </c>
      <c r="L380" s="270">
        <v>45413</v>
      </c>
      <c r="M380" s="270">
        <v>45443</v>
      </c>
      <c r="N380" s="33" t="s">
        <v>124</v>
      </c>
      <c r="O380" s="107" t="s">
        <v>125</v>
      </c>
      <c r="P380" s="29" t="s">
        <v>126</v>
      </c>
      <c r="Q380" s="29" t="s">
        <v>266</v>
      </c>
      <c r="R380" s="29" t="s">
        <v>79</v>
      </c>
      <c r="S380" s="33">
        <f t="shared" si="6"/>
        <v>6</v>
      </c>
      <c r="T380" s="291"/>
      <c r="U380" s="291"/>
      <c r="V380" s="291"/>
      <c r="W380" s="291"/>
      <c r="X380" s="291"/>
      <c r="Y380" s="291"/>
      <c r="Z380" s="292"/>
    </row>
    <row r="381" ht="24" spans="1:26">
      <c r="A381" s="33">
        <v>2014</v>
      </c>
      <c r="B381" s="33" t="s">
        <v>117</v>
      </c>
      <c r="C381" s="33" t="s">
        <v>118</v>
      </c>
      <c r="D381" s="33" t="s">
        <v>150</v>
      </c>
      <c r="E381" s="33" t="s">
        <v>157</v>
      </c>
      <c r="F381" s="33" t="s">
        <v>338</v>
      </c>
      <c r="G381" s="33" t="s">
        <v>1830</v>
      </c>
      <c r="H381" s="288" t="s">
        <v>1859</v>
      </c>
      <c r="I381" s="196"/>
      <c r="J381" s="196"/>
      <c r="K381" s="196">
        <v>6</v>
      </c>
      <c r="L381" s="270">
        <v>45444</v>
      </c>
      <c r="M381" s="270">
        <v>45473</v>
      </c>
      <c r="N381" s="33" t="s">
        <v>124</v>
      </c>
      <c r="O381" s="107" t="s">
        <v>125</v>
      </c>
      <c r="P381" s="29" t="s">
        <v>126</v>
      </c>
      <c r="Q381" s="29" t="s">
        <v>266</v>
      </c>
      <c r="R381" s="29" t="s">
        <v>79</v>
      </c>
      <c r="S381" s="33">
        <f t="shared" si="6"/>
        <v>6</v>
      </c>
      <c r="T381" s="291"/>
      <c r="U381" s="291"/>
      <c r="V381" s="291"/>
      <c r="W381" s="291"/>
      <c r="X381" s="291"/>
      <c r="Y381" s="291"/>
      <c r="Z381" s="292"/>
    </row>
    <row r="382" ht="24" spans="1:26">
      <c r="A382" s="33">
        <v>2015</v>
      </c>
      <c r="B382" s="33" t="s">
        <v>117</v>
      </c>
      <c r="C382" s="33" t="s">
        <v>118</v>
      </c>
      <c r="D382" s="33" t="s">
        <v>150</v>
      </c>
      <c r="E382" s="33" t="s">
        <v>157</v>
      </c>
      <c r="F382" s="33" t="s">
        <v>338</v>
      </c>
      <c r="G382" s="33" t="s">
        <v>1830</v>
      </c>
      <c r="H382" s="288" t="s">
        <v>1859</v>
      </c>
      <c r="I382" s="196"/>
      <c r="J382" s="196"/>
      <c r="K382" s="196">
        <v>6</v>
      </c>
      <c r="L382" s="270">
        <v>45474</v>
      </c>
      <c r="M382" s="270">
        <v>45504</v>
      </c>
      <c r="N382" s="33" t="s">
        <v>124</v>
      </c>
      <c r="O382" s="107" t="s">
        <v>125</v>
      </c>
      <c r="P382" s="29" t="s">
        <v>126</v>
      </c>
      <c r="Q382" s="29" t="s">
        <v>266</v>
      </c>
      <c r="R382" s="29" t="s">
        <v>79</v>
      </c>
      <c r="S382" s="33">
        <f t="shared" si="6"/>
        <v>6</v>
      </c>
      <c r="T382" s="291"/>
      <c r="U382" s="291"/>
      <c r="V382" s="291"/>
      <c r="W382" s="291"/>
      <c r="X382" s="291"/>
      <c r="Y382" s="291"/>
      <c r="Z382" s="292"/>
    </row>
    <row r="383" ht="24" spans="1:26">
      <c r="A383" s="33">
        <v>2016</v>
      </c>
      <c r="B383" s="33" t="s">
        <v>117</v>
      </c>
      <c r="C383" s="33" t="s">
        <v>118</v>
      </c>
      <c r="D383" s="33" t="s">
        <v>150</v>
      </c>
      <c r="E383" s="33" t="s">
        <v>157</v>
      </c>
      <c r="F383" s="33" t="s">
        <v>338</v>
      </c>
      <c r="G383" s="33" t="s">
        <v>1830</v>
      </c>
      <c r="H383" s="288" t="s">
        <v>1859</v>
      </c>
      <c r="I383" s="196"/>
      <c r="J383" s="196"/>
      <c r="K383" s="196">
        <v>6</v>
      </c>
      <c r="L383" s="270">
        <v>45505</v>
      </c>
      <c r="M383" s="270">
        <v>45535</v>
      </c>
      <c r="N383" s="33" t="s">
        <v>124</v>
      </c>
      <c r="O383" s="107" t="s">
        <v>125</v>
      </c>
      <c r="P383" s="29" t="s">
        <v>126</v>
      </c>
      <c r="Q383" s="29" t="s">
        <v>266</v>
      </c>
      <c r="R383" s="29" t="s">
        <v>79</v>
      </c>
      <c r="S383" s="33">
        <f t="shared" si="6"/>
        <v>6</v>
      </c>
      <c r="T383" s="291"/>
      <c r="U383" s="291"/>
      <c r="V383" s="291"/>
      <c r="W383" s="291"/>
      <c r="X383" s="291"/>
      <c r="Y383" s="291"/>
      <c r="Z383" s="292"/>
    </row>
    <row r="384" ht="24" spans="1:26">
      <c r="A384" s="33">
        <v>2017</v>
      </c>
      <c r="B384" s="33" t="s">
        <v>117</v>
      </c>
      <c r="C384" s="33" t="s">
        <v>118</v>
      </c>
      <c r="D384" s="33" t="s">
        <v>150</v>
      </c>
      <c r="E384" s="33" t="s">
        <v>157</v>
      </c>
      <c r="F384" s="33" t="s">
        <v>338</v>
      </c>
      <c r="G384" s="33" t="s">
        <v>1830</v>
      </c>
      <c r="H384" s="288" t="s">
        <v>1859</v>
      </c>
      <c r="I384" s="196"/>
      <c r="J384" s="196"/>
      <c r="K384" s="196">
        <v>6</v>
      </c>
      <c r="L384" s="270">
        <v>45536</v>
      </c>
      <c r="M384" s="270">
        <v>45565</v>
      </c>
      <c r="N384" s="33" t="s">
        <v>124</v>
      </c>
      <c r="O384" s="107" t="s">
        <v>125</v>
      </c>
      <c r="P384" s="29" t="s">
        <v>126</v>
      </c>
      <c r="Q384" s="29" t="s">
        <v>266</v>
      </c>
      <c r="R384" s="29" t="s">
        <v>79</v>
      </c>
      <c r="S384" s="33">
        <f t="shared" si="6"/>
        <v>6</v>
      </c>
      <c r="T384" s="291"/>
      <c r="U384" s="291"/>
      <c r="V384" s="291"/>
      <c r="W384" s="291"/>
      <c r="X384" s="291"/>
      <c r="Y384" s="291"/>
      <c r="Z384" s="292"/>
    </row>
    <row r="385" ht="24" spans="1:26">
      <c r="A385" s="33">
        <v>2018</v>
      </c>
      <c r="B385" s="33" t="s">
        <v>117</v>
      </c>
      <c r="C385" s="33" t="s">
        <v>118</v>
      </c>
      <c r="D385" s="33" t="s">
        <v>150</v>
      </c>
      <c r="E385" s="33" t="s">
        <v>157</v>
      </c>
      <c r="F385" s="33" t="s">
        <v>338</v>
      </c>
      <c r="G385" s="33" t="s">
        <v>1830</v>
      </c>
      <c r="H385" s="288" t="s">
        <v>1859</v>
      </c>
      <c r="I385" s="196"/>
      <c r="J385" s="196"/>
      <c r="K385" s="196">
        <v>6</v>
      </c>
      <c r="L385" s="270">
        <v>45566</v>
      </c>
      <c r="M385" s="270">
        <v>45596</v>
      </c>
      <c r="N385" s="33" t="s">
        <v>124</v>
      </c>
      <c r="O385" s="107" t="s">
        <v>125</v>
      </c>
      <c r="P385" s="29" t="s">
        <v>126</v>
      </c>
      <c r="Q385" s="29" t="s">
        <v>266</v>
      </c>
      <c r="R385" s="29" t="s">
        <v>79</v>
      </c>
      <c r="S385" s="33">
        <f t="shared" si="6"/>
        <v>6</v>
      </c>
      <c r="T385" s="291"/>
      <c r="U385" s="291"/>
      <c r="V385" s="291"/>
      <c r="W385" s="291"/>
      <c r="X385" s="291"/>
      <c r="Y385" s="291"/>
      <c r="Z385" s="292"/>
    </row>
    <row r="386" ht="24" spans="1:26">
      <c r="A386" s="33">
        <v>2019</v>
      </c>
      <c r="B386" s="33" t="s">
        <v>117</v>
      </c>
      <c r="C386" s="33" t="s">
        <v>118</v>
      </c>
      <c r="D386" s="33" t="s">
        <v>150</v>
      </c>
      <c r="E386" s="33" t="s">
        <v>157</v>
      </c>
      <c r="F386" s="33" t="s">
        <v>338</v>
      </c>
      <c r="G386" s="33" t="s">
        <v>1830</v>
      </c>
      <c r="H386" s="288" t="s">
        <v>1859</v>
      </c>
      <c r="I386" s="196"/>
      <c r="J386" s="196"/>
      <c r="K386" s="196">
        <v>6</v>
      </c>
      <c r="L386" s="270">
        <v>45597</v>
      </c>
      <c r="M386" s="270">
        <v>45626</v>
      </c>
      <c r="N386" s="33" t="s">
        <v>124</v>
      </c>
      <c r="O386" s="107" t="s">
        <v>125</v>
      </c>
      <c r="P386" s="29" t="s">
        <v>126</v>
      </c>
      <c r="Q386" s="29" t="s">
        <v>266</v>
      </c>
      <c r="R386" s="29" t="s">
        <v>79</v>
      </c>
      <c r="S386" s="33">
        <f t="shared" si="6"/>
        <v>6</v>
      </c>
      <c r="T386" s="291"/>
      <c r="U386" s="291"/>
      <c r="V386" s="291"/>
      <c r="W386" s="291"/>
      <c r="X386" s="291"/>
      <c r="Y386" s="291"/>
      <c r="Z386" s="292"/>
    </row>
    <row r="387" ht="24" spans="1:26">
      <c r="A387" s="33">
        <v>2020</v>
      </c>
      <c r="B387" s="33" t="s">
        <v>117</v>
      </c>
      <c r="C387" s="33" t="s">
        <v>118</v>
      </c>
      <c r="D387" s="33" t="s">
        <v>150</v>
      </c>
      <c r="E387" s="33" t="s">
        <v>157</v>
      </c>
      <c r="F387" s="33" t="s">
        <v>338</v>
      </c>
      <c r="G387" s="33" t="s">
        <v>1830</v>
      </c>
      <c r="H387" s="288" t="s">
        <v>1859</v>
      </c>
      <c r="I387" s="196"/>
      <c r="J387" s="196"/>
      <c r="K387" s="196">
        <v>6</v>
      </c>
      <c r="L387" s="270">
        <v>45627</v>
      </c>
      <c r="M387" s="270">
        <v>45657</v>
      </c>
      <c r="N387" s="33" t="s">
        <v>124</v>
      </c>
      <c r="O387" s="107" t="s">
        <v>125</v>
      </c>
      <c r="P387" s="29" t="s">
        <v>126</v>
      </c>
      <c r="Q387" s="29" t="s">
        <v>266</v>
      </c>
      <c r="R387" s="29" t="s">
        <v>79</v>
      </c>
      <c r="S387" s="33">
        <f t="shared" si="6"/>
        <v>6</v>
      </c>
      <c r="T387" s="291"/>
      <c r="U387" s="291"/>
      <c r="V387" s="291"/>
      <c r="W387" s="291"/>
      <c r="X387" s="291"/>
      <c r="Y387" s="291"/>
      <c r="Z387" s="292"/>
    </row>
    <row r="388" ht="24" spans="1:26">
      <c r="A388" s="33">
        <v>2023</v>
      </c>
      <c r="B388" s="33" t="s">
        <v>117</v>
      </c>
      <c r="C388" s="33" t="s">
        <v>118</v>
      </c>
      <c r="D388" s="33" t="s">
        <v>150</v>
      </c>
      <c r="E388" s="33" t="s">
        <v>157</v>
      </c>
      <c r="F388" s="33" t="s">
        <v>343</v>
      </c>
      <c r="G388" s="33" t="s">
        <v>1830</v>
      </c>
      <c r="H388" s="288" t="s">
        <v>1859</v>
      </c>
      <c r="I388" s="196"/>
      <c r="J388" s="196"/>
      <c r="K388" s="196">
        <v>6</v>
      </c>
      <c r="L388" s="270">
        <v>45292</v>
      </c>
      <c r="M388" s="270">
        <v>45322</v>
      </c>
      <c r="N388" s="33" t="s">
        <v>124</v>
      </c>
      <c r="O388" s="107" t="s">
        <v>125</v>
      </c>
      <c r="P388" s="29" t="s">
        <v>126</v>
      </c>
      <c r="Q388" s="29" t="s">
        <v>266</v>
      </c>
      <c r="R388" s="29" t="s">
        <v>79</v>
      </c>
      <c r="S388" s="33">
        <f t="shared" ref="S388:S447" si="7">SUM(I388:K388)</f>
        <v>6</v>
      </c>
      <c r="T388" s="291"/>
      <c r="U388" s="291"/>
      <c r="V388" s="291"/>
      <c r="W388" s="291"/>
      <c r="X388" s="291"/>
      <c r="Y388" s="291"/>
      <c r="Z388" s="292"/>
    </row>
    <row r="389" ht="24" spans="1:26">
      <c r="A389" s="33">
        <v>2024</v>
      </c>
      <c r="B389" s="33" t="s">
        <v>117</v>
      </c>
      <c r="C389" s="33" t="s">
        <v>118</v>
      </c>
      <c r="D389" s="33" t="s">
        <v>150</v>
      </c>
      <c r="E389" s="33" t="s">
        <v>157</v>
      </c>
      <c r="F389" s="33" t="s">
        <v>343</v>
      </c>
      <c r="G389" s="33" t="s">
        <v>1830</v>
      </c>
      <c r="H389" s="288" t="s">
        <v>1859</v>
      </c>
      <c r="I389" s="196"/>
      <c r="J389" s="196"/>
      <c r="K389" s="196">
        <v>6</v>
      </c>
      <c r="L389" s="270">
        <v>45323</v>
      </c>
      <c r="M389" s="270">
        <v>45351</v>
      </c>
      <c r="N389" s="33" t="s">
        <v>124</v>
      </c>
      <c r="O389" s="107" t="s">
        <v>125</v>
      </c>
      <c r="P389" s="29" t="s">
        <v>126</v>
      </c>
      <c r="Q389" s="29" t="s">
        <v>266</v>
      </c>
      <c r="R389" s="29" t="s">
        <v>79</v>
      </c>
      <c r="S389" s="33">
        <f t="shared" si="7"/>
        <v>6</v>
      </c>
      <c r="T389" s="291"/>
      <c r="U389" s="291"/>
      <c r="V389" s="291"/>
      <c r="W389" s="291"/>
      <c r="X389" s="291"/>
      <c r="Y389" s="291"/>
      <c r="Z389" s="292"/>
    </row>
    <row r="390" ht="24" spans="1:28">
      <c r="A390" s="33">
        <v>2025</v>
      </c>
      <c r="B390" s="33" t="s">
        <v>117</v>
      </c>
      <c r="C390" s="33" t="s">
        <v>118</v>
      </c>
      <c r="D390" s="33" t="s">
        <v>150</v>
      </c>
      <c r="E390" s="33" t="s">
        <v>157</v>
      </c>
      <c r="F390" s="33" t="s">
        <v>343</v>
      </c>
      <c r="G390" s="33" t="s">
        <v>1830</v>
      </c>
      <c r="H390" s="288" t="s">
        <v>1859</v>
      </c>
      <c r="I390" s="196"/>
      <c r="J390" s="196"/>
      <c r="K390" s="196">
        <v>6</v>
      </c>
      <c r="L390" s="270">
        <v>45352</v>
      </c>
      <c r="M390" s="270">
        <v>45382</v>
      </c>
      <c r="N390" s="33" t="s">
        <v>124</v>
      </c>
      <c r="O390" s="107" t="s">
        <v>125</v>
      </c>
      <c r="P390" s="29" t="s">
        <v>126</v>
      </c>
      <c r="Q390" s="29" t="s">
        <v>266</v>
      </c>
      <c r="R390" s="29" t="s">
        <v>79</v>
      </c>
      <c r="S390" s="33">
        <f t="shared" si="7"/>
        <v>6</v>
      </c>
      <c r="T390" s="34"/>
      <c r="U390" s="34"/>
      <c r="V390" s="35"/>
      <c r="W390" s="35"/>
      <c r="X390" s="40"/>
      <c r="Y390" s="40"/>
      <c r="Z390" s="38"/>
      <c r="AA390" s="34"/>
      <c r="AB390" s="34"/>
    </row>
    <row r="391" ht="24" spans="1:26">
      <c r="A391" s="33">
        <v>2026</v>
      </c>
      <c r="B391" s="33" t="s">
        <v>117</v>
      </c>
      <c r="C391" s="33" t="s">
        <v>118</v>
      </c>
      <c r="D391" s="33" t="s">
        <v>150</v>
      </c>
      <c r="E391" s="33" t="s">
        <v>157</v>
      </c>
      <c r="F391" s="33" t="s">
        <v>343</v>
      </c>
      <c r="G391" s="33" t="s">
        <v>1830</v>
      </c>
      <c r="H391" s="288" t="s">
        <v>1859</v>
      </c>
      <c r="I391" s="196"/>
      <c r="J391" s="196"/>
      <c r="K391" s="196">
        <v>6</v>
      </c>
      <c r="L391" s="270">
        <v>45383</v>
      </c>
      <c r="M391" s="270">
        <v>45412</v>
      </c>
      <c r="N391" s="33" t="s">
        <v>124</v>
      </c>
      <c r="O391" s="107" t="s">
        <v>125</v>
      </c>
      <c r="P391" s="29" t="s">
        <v>126</v>
      </c>
      <c r="Q391" s="29" t="s">
        <v>266</v>
      </c>
      <c r="R391" s="29" t="s">
        <v>79</v>
      </c>
      <c r="S391" s="33">
        <f t="shared" si="7"/>
        <v>6</v>
      </c>
      <c r="T391" s="291"/>
      <c r="U391" s="291"/>
      <c r="V391" s="291"/>
      <c r="W391" s="291"/>
      <c r="X391" s="291"/>
      <c r="Y391" s="291"/>
      <c r="Z391" s="292"/>
    </row>
    <row r="392" ht="24" spans="1:26">
      <c r="A392" s="33">
        <v>2027</v>
      </c>
      <c r="B392" s="33" t="s">
        <v>117</v>
      </c>
      <c r="C392" s="33" t="s">
        <v>118</v>
      </c>
      <c r="D392" s="33" t="s">
        <v>150</v>
      </c>
      <c r="E392" s="33" t="s">
        <v>157</v>
      </c>
      <c r="F392" s="33" t="s">
        <v>343</v>
      </c>
      <c r="G392" s="33" t="s">
        <v>1830</v>
      </c>
      <c r="H392" s="288" t="s">
        <v>1859</v>
      </c>
      <c r="I392" s="196"/>
      <c r="J392" s="196"/>
      <c r="K392" s="196">
        <v>6</v>
      </c>
      <c r="L392" s="270">
        <v>45413</v>
      </c>
      <c r="M392" s="270">
        <v>45443</v>
      </c>
      <c r="N392" s="33" t="s">
        <v>124</v>
      </c>
      <c r="O392" s="107" t="s">
        <v>125</v>
      </c>
      <c r="P392" s="29" t="s">
        <v>126</v>
      </c>
      <c r="Q392" s="29" t="s">
        <v>266</v>
      </c>
      <c r="R392" s="29" t="s">
        <v>79</v>
      </c>
      <c r="S392" s="33">
        <f t="shared" si="7"/>
        <v>6</v>
      </c>
      <c r="T392" s="291"/>
      <c r="U392" s="291"/>
      <c r="V392" s="291"/>
      <c r="W392" s="291"/>
      <c r="X392" s="291"/>
      <c r="Y392" s="291"/>
      <c r="Z392" s="292"/>
    </row>
    <row r="393" ht="24" spans="1:26">
      <c r="A393" s="33">
        <v>2028</v>
      </c>
      <c r="B393" s="33" t="s">
        <v>117</v>
      </c>
      <c r="C393" s="33" t="s">
        <v>118</v>
      </c>
      <c r="D393" s="33" t="s">
        <v>150</v>
      </c>
      <c r="E393" s="33" t="s">
        <v>157</v>
      </c>
      <c r="F393" s="33" t="s">
        <v>343</v>
      </c>
      <c r="G393" s="33" t="s">
        <v>1830</v>
      </c>
      <c r="H393" s="288" t="s">
        <v>1859</v>
      </c>
      <c r="I393" s="196"/>
      <c r="J393" s="196"/>
      <c r="K393" s="196">
        <v>6</v>
      </c>
      <c r="L393" s="270">
        <v>45444</v>
      </c>
      <c r="M393" s="270">
        <v>45473</v>
      </c>
      <c r="N393" s="33" t="s">
        <v>124</v>
      </c>
      <c r="O393" s="107" t="s">
        <v>125</v>
      </c>
      <c r="P393" s="29" t="s">
        <v>126</v>
      </c>
      <c r="Q393" s="29" t="s">
        <v>266</v>
      </c>
      <c r="R393" s="29" t="s">
        <v>79</v>
      </c>
      <c r="S393" s="33">
        <f t="shared" si="7"/>
        <v>6</v>
      </c>
      <c r="T393" s="291"/>
      <c r="U393" s="291"/>
      <c r="V393" s="291"/>
      <c r="W393" s="291"/>
      <c r="X393" s="291"/>
      <c r="Y393" s="291"/>
      <c r="Z393" s="292"/>
    </row>
    <row r="394" ht="24" spans="1:26">
      <c r="A394" s="33">
        <v>2029</v>
      </c>
      <c r="B394" s="33" t="s">
        <v>117</v>
      </c>
      <c r="C394" s="33" t="s">
        <v>118</v>
      </c>
      <c r="D394" s="33" t="s">
        <v>150</v>
      </c>
      <c r="E394" s="33" t="s">
        <v>157</v>
      </c>
      <c r="F394" s="33" t="s">
        <v>343</v>
      </c>
      <c r="G394" s="33" t="s">
        <v>1830</v>
      </c>
      <c r="H394" s="288" t="s">
        <v>1859</v>
      </c>
      <c r="I394" s="196"/>
      <c r="J394" s="196"/>
      <c r="K394" s="196">
        <v>6</v>
      </c>
      <c r="L394" s="270">
        <v>45474</v>
      </c>
      <c r="M394" s="270">
        <v>45504</v>
      </c>
      <c r="N394" s="33" t="s">
        <v>124</v>
      </c>
      <c r="O394" s="107" t="s">
        <v>125</v>
      </c>
      <c r="P394" s="29" t="s">
        <v>126</v>
      </c>
      <c r="Q394" s="29" t="s">
        <v>266</v>
      </c>
      <c r="R394" s="29" t="s">
        <v>79</v>
      </c>
      <c r="S394" s="33">
        <f t="shared" si="7"/>
        <v>6</v>
      </c>
      <c r="T394" s="291"/>
      <c r="U394" s="291"/>
      <c r="V394" s="291"/>
      <c r="W394" s="291"/>
      <c r="X394" s="291"/>
      <c r="Y394" s="291"/>
      <c r="Z394" s="292"/>
    </row>
    <row r="395" ht="24" spans="1:26">
      <c r="A395" s="33">
        <v>2030</v>
      </c>
      <c r="B395" s="33" t="s">
        <v>117</v>
      </c>
      <c r="C395" s="33" t="s">
        <v>118</v>
      </c>
      <c r="D395" s="33" t="s">
        <v>150</v>
      </c>
      <c r="E395" s="33" t="s">
        <v>157</v>
      </c>
      <c r="F395" s="33" t="s">
        <v>343</v>
      </c>
      <c r="G395" s="33" t="s">
        <v>1830</v>
      </c>
      <c r="H395" s="288" t="s">
        <v>1859</v>
      </c>
      <c r="I395" s="196"/>
      <c r="J395" s="196"/>
      <c r="K395" s="196">
        <v>6</v>
      </c>
      <c r="L395" s="270">
        <v>45505</v>
      </c>
      <c r="M395" s="270">
        <v>45535</v>
      </c>
      <c r="N395" s="33" t="s">
        <v>124</v>
      </c>
      <c r="O395" s="107" t="s">
        <v>125</v>
      </c>
      <c r="P395" s="29" t="s">
        <v>126</v>
      </c>
      <c r="Q395" s="29" t="s">
        <v>266</v>
      </c>
      <c r="R395" s="29" t="s">
        <v>79</v>
      </c>
      <c r="S395" s="33">
        <f t="shared" si="7"/>
        <v>6</v>
      </c>
      <c r="T395" s="291"/>
      <c r="U395" s="291"/>
      <c r="V395" s="291"/>
      <c r="W395" s="291"/>
      <c r="X395" s="291"/>
      <c r="Y395" s="291"/>
      <c r="Z395" s="292"/>
    </row>
    <row r="396" ht="24" spans="1:26">
      <c r="A396" s="33">
        <v>2031</v>
      </c>
      <c r="B396" s="33" t="s">
        <v>117</v>
      </c>
      <c r="C396" s="33" t="s">
        <v>118</v>
      </c>
      <c r="D396" s="33" t="s">
        <v>150</v>
      </c>
      <c r="E396" s="33" t="s">
        <v>157</v>
      </c>
      <c r="F396" s="33" t="s">
        <v>343</v>
      </c>
      <c r="G396" s="33" t="s">
        <v>1830</v>
      </c>
      <c r="H396" s="288" t="s">
        <v>1859</v>
      </c>
      <c r="I396" s="196"/>
      <c r="J396" s="196"/>
      <c r="K396" s="196">
        <v>6</v>
      </c>
      <c r="L396" s="270">
        <v>45536</v>
      </c>
      <c r="M396" s="270">
        <v>45565</v>
      </c>
      <c r="N396" s="33" t="s">
        <v>124</v>
      </c>
      <c r="O396" s="107" t="s">
        <v>125</v>
      </c>
      <c r="P396" s="29" t="s">
        <v>126</v>
      </c>
      <c r="Q396" s="29" t="s">
        <v>266</v>
      </c>
      <c r="R396" s="29" t="s">
        <v>79</v>
      </c>
      <c r="S396" s="33">
        <f t="shared" si="7"/>
        <v>6</v>
      </c>
      <c r="T396" s="291"/>
      <c r="U396" s="291"/>
      <c r="V396" s="291"/>
      <c r="W396" s="291"/>
      <c r="X396" s="291"/>
      <c r="Y396" s="291"/>
      <c r="Z396" s="292"/>
    </row>
    <row r="397" ht="24" spans="1:26">
      <c r="A397" s="33">
        <v>2032</v>
      </c>
      <c r="B397" s="33" t="s">
        <v>117</v>
      </c>
      <c r="C397" s="33" t="s">
        <v>118</v>
      </c>
      <c r="D397" s="33" t="s">
        <v>150</v>
      </c>
      <c r="E397" s="33" t="s">
        <v>157</v>
      </c>
      <c r="F397" s="33" t="s">
        <v>343</v>
      </c>
      <c r="G397" s="33" t="s">
        <v>1830</v>
      </c>
      <c r="H397" s="288" t="s">
        <v>1859</v>
      </c>
      <c r="I397" s="196"/>
      <c r="J397" s="196"/>
      <c r="K397" s="196">
        <v>6</v>
      </c>
      <c r="L397" s="270">
        <v>45566</v>
      </c>
      <c r="M397" s="270">
        <v>45596</v>
      </c>
      <c r="N397" s="33" t="s">
        <v>124</v>
      </c>
      <c r="O397" s="107" t="s">
        <v>125</v>
      </c>
      <c r="P397" s="29" t="s">
        <v>126</v>
      </c>
      <c r="Q397" s="29" t="s">
        <v>266</v>
      </c>
      <c r="R397" s="29" t="s">
        <v>79</v>
      </c>
      <c r="S397" s="33">
        <f t="shared" si="7"/>
        <v>6</v>
      </c>
      <c r="T397" s="291"/>
      <c r="U397" s="291"/>
      <c r="V397" s="291"/>
      <c r="W397" s="291"/>
      <c r="X397" s="291"/>
      <c r="Y397" s="291"/>
      <c r="Z397" s="292"/>
    </row>
    <row r="398" ht="24" spans="1:26">
      <c r="A398" s="33">
        <v>2033</v>
      </c>
      <c r="B398" s="33" t="s">
        <v>117</v>
      </c>
      <c r="C398" s="33" t="s">
        <v>118</v>
      </c>
      <c r="D398" s="33" t="s">
        <v>150</v>
      </c>
      <c r="E398" s="33" t="s">
        <v>157</v>
      </c>
      <c r="F398" s="33" t="s">
        <v>343</v>
      </c>
      <c r="G398" s="33" t="s">
        <v>1830</v>
      </c>
      <c r="H398" s="288" t="s">
        <v>1859</v>
      </c>
      <c r="I398" s="196"/>
      <c r="J398" s="196"/>
      <c r="K398" s="196">
        <v>6</v>
      </c>
      <c r="L398" s="270">
        <v>45597</v>
      </c>
      <c r="M398" s="270">
        <v>45626</v>
      </c>
      <c r="N398" s="33" t="s">
        <v>124</v>
      </c>
      <c r="O398" s="107" t="s">
        <v>125</v>
      </c>
      <c r="P398" s="29" t="s">
        <v>126</v>
      </c>
      <c r="Q398" s="29" t="s">
        <v>266</v>
      </c>
      <c r="R398" s="29" t="s">
        <v>79</v>
      </c>
      <c r="S398" s="33">
        <f t="shared" si="7"/>
        <v>6</v>
      </c>
      <c r="T398" s="291"/>
      <c r="U398" s="291"/>
      <c r="V398" s="291"/>
      <c r="W398" s="291"/>
      <c r="X398" s="291"/>
      <c r="Y398" s="291"/>
      <c r="Z398" s="292"/>
    </row>
    <row r="399" ht="24" spans="1:26">
      <c r="A399" s="33">
        <v>2034</v>
      </c>
      <c r="B399" s="33" t="s">
        <v>117</v>
      </c>
      <c r="C399" s="33" t="s">
        <v>118</v>
      </c>
      <c r="D399" s="33" t="s">
        <v>150</v>
      </c>
      <c r="E399" s="33" t="s">
        <v>157</v>
      </c>
      <c r="F399" s="33" t="s">
        <v>343</v>
      </c>
      <c r="G399" s="33" t="s">
        <v>1830</v>
      </c>
      <c r="H399" s="288" t="s">
        <v>1859</v>
      </c>
      <c r="I399" s="196"/>
      <c r="J399" s="196"/>
      <c r="K399" s="196">
        <v>6</v>
      </c>
      <c r="L399" s="270">
        <v>45627</v>
      </c>
      <c r="M399" s="270">
        <v>45657</v>
      </c>
      <c r="N399" s="33" t="s">
        <v>124</v>
      </c>
      <c r="O399" s="107" t="s">
        <v>125</v>
      </c>
      <c r="P399" s="29" t="s">
        <v>126</v>
      </c>
      <c r="Q399" s="29" t="s">
        <v>266</v>
      </c>
      <c r="R399" s="29" t="s">
        <v>79</v>
      </c>
      <c r="S399" s="33">
        <f t="shared" si="7"/>
        <v>6</v>
      </c>
      <c r="T399" s="291"/>
      <c r="U399" s="291"/>
      <c r="V399" s="291"/>
      <c r="W399" s="291"/>
      <c r="X399" s="291"/>
      <c r="Y399" s="291"/>
      <c r="Z399" s="292"/>
    </row>
    <row r="400" ht="24" spans="1:26">
      <c r="A400" s="33">
        <v>2037</v>
      </c>
      <c r="B400" s="33" t="s">
        <v>117</v>
      </c>
      <c r="C400" s="33" t="s">
        <v>118</v>
      </c>
      <c r="D400" s="33" t="s">
        <v>150</v>
      </c>
      <c r="E400" s="33" t="s">
        <v>247</v>
      </c>
      <c r="F400" s="33" t="s">
        <v>344</v>
      </c>
      <c r="G400" s="33" t="s">
        <v>1830</v>
      </c>
      <c r="H400" s="288" t="s">
        <v>1860</v>
      </c>
      <c r="I400" s="196"/>
      <c r="J400" s="196"/>
      <c r="K400" s="196">
        <v>2</v>
      </c>
      <c r="L400" s="270">
        <v>45292</v>
      </c>
      <c r="M400" s="270">
        <v>45322</v>
      </c>
      <c r="N400" s="33" t="s">
        <v>124</v>
      </c>
      <c r="O400" s="107" t="s">
        <v>125</v>
      </c>
      <c r="P400" s="29" t="s">
        <v>126</v>
      </c>
      <c r="Q400" s="29" t="s">
        <v>276</v>
      </c>
      <c r="R400" s="29" t="s">
        <v>79</v>
      </c>
      <c r="S400" s="33">
        <f t="shared" si="7"/>
        <v>2</v>
      </c>
      <c r="T400" s="291"/>
      <c r="U400" s="291"/>
      <c r="V400" s="291"/>
      <c r="W400" s="291"/>
      <c r="X400" s="291"/>
      <c r="Y400" s="291"/>
      <c r="Z400" s="292"/>
    </row>
    <row r="401" ht="24" spans="1:26">
      <c r="A401" s="33">
        <v>2038</v>
      </c>
      <c r="B401" s="33" t="s">
        <v>117</v>
      </c>
      <c r="C401" s="33" t="s">
        <v>118</v>
      </c>
      <c r="D401" s="33" t="s">
        <v>150</v>
      </c>
      <c r="E401" s="33" t="s">
        <v>247</v>
      </c>
      <c r="F401" s="33" t="s">
        <v>344</v>
      </c>
      <c r="G401" s="33" t="s">
        <v>1830</v>
      </c>
      <c r="H401" s="288" t="s">
        <v>1860</v>
      </c>
      <c r="I401" s="196"/>
      <c r="J401" s="196"/>
      <c r="K401" s="196">
        <v>2</v>
      </c>
      <c r="L401" s="270">
        <v>45323</v>
      </c>
      <c r="M401" s="270">
        <v>45351</v>
      </c>
      <c r="N401" s="33" t="s">
        <v>124</v>
      </c>
      <c r="O401" s="107" t="s">
        <v>125</v>
      </c>
      <c r="P401" s="29" t="s">
        <v>126</v>
      </c>
      <c r="Q401" s="29" t="s">
        <v>276</v>
      </c>
      <c r="R401" s="29" t="s">
        <v>79</v>
      </c>
      <c r="S401" s="33">
        <f t="shared" si="7"/>
        <v>2</v>
      </c>
      <c r="T401" s="291"/>
      <c r="U401" s="291"/>
      <c r="V401" s="291"/>
      <c r="W401" s="291"/>
      <c r="X401" s="291"/>
      <c r="Y401" s="291"/>
      <c r="Z401" s="292"/>
    </row>
    <row r="402" ht="24" spans="1:28">
      <c r="A402" s="33">
        <v>2039</v>
      </c>
      <c r="B402" s="33" t="s">
        <v>117</v>
      </c>
      <c r="C402" s="33" t="s">
        <v>118</v>
      </c>
      <c r="D402" s="33" t="s">
        <v>150</v>
      </c>
      <c r="E402" s="33" t="s">
        <v>247</v>
      </c>
      <c r="F402" s="33" t="s">
        <v>344</v>
      </c>
      <c r="G402" s="33" t="s">
        <v>1830</v>
      </c>
      <c r="H402" s="288" t="s">
        <v>1860</v>
      </c>
      <c r="I402" s="196"/>
      <c r="J402" s="196"/>
      <c r="K402" s="196">
        <v>2</v>
      </c>
      <c r="L402" s="270">
        <v>45352</v>
      </c>
      <c r="M402" s="270">
        <v>45382</v>
      </c>
      <c r="N402" s="33" t="s">
        <v>124</v>
      </c>
      <c r="O402" s="107" t="s">
        <v>125</v>
      </c>
      <c r="P402" s="29" t="s">
        <v>126</v>
      </c>
      <c r="Q402" s="29" t="s">
        <v>276</v>
      </c>
      <c r="R402" s="29" t="s">
        <v>79</v>
      </c>
      <c r="S402" s="33">
        <f t="shared" si="7"/>
        <v>2</v>
      </c>
      <c r="T402" s="34"/>
      <c r="U402" s="34"/>
      <c r="V402" s="35"/>
      <c r="W402" s="35"/>
      <c r="X402" s="40"/>
      <c r="Y402" s="40"/>
      <c r="Z402" s="38"/>
      <c r="AA402" s="34"/>
      <c r="AB402" s="34"/>
    </row>
    <row r="403" ht="24" spans="1:26">
      <c r="A403" s="33">
        <v>2040</v>
      </c>
      <c r="B403" s="33" t="s">
        <v>117</v>
      </c>
      <c r="C403" s="33" t="s">
        <v>118</v>
      </c>
      <c r="D403" s="33" t="s">
        <v>150</v>
      </c>
      <c r="E403" s="33" t="s">
        <v>247</v>
      </c>
      <c r="F403" s="33" t="s">
        <v>344</v>
      </c>
      <c r="G403" s="33" t="s">
        <v>1830</v>
      </c>
      <c r="H403" s="288" t="s">
        <v>1860</v>
      </c>
      <c r="I403" s="196"/>
      <c r="J403" s="196"/>
      <c r="K403" s="196">
        <v>2</v>
      </c>
      <c r="L403" s="270">
        <v>45383</v>
      </c>
      <c r="M403" s="270">
        <v>45412</v>
      </c>
      <c r="N403" s="33" t="s">
        <v>124</v>
      </c>
      <c r="O403" s="107" t="s">
        <v>125</v>
      </c>
      <c r="P403" s="29" t="s">
        <v>126</v>
      </c>
      <c r="Q403" s="29" t="s">
        <v>276</v>
      </c>
      <c r="R403" s="29" t="s">
        <v>79</v>
      </c>
      <c r="S403" s="33">
        <f t="shared" si="7"/>
        <v>2</v>
      </c>
      <c r="T403" s="291"/>
      <c r="U403" s="291"/>
      <c r="V403" s="291"/>
      <c r="W403" s="291"/>
      <c r="X403" s="291"/>
      <c r="Y403" s="291"/>
      <c r="Z403" s="292"/>
    </row>
    <row r="404" ht="24" spans="1:26">
      <c r="A404" s="33">
        <v>2041</v>
      </c>
      <c r="B404" s="33" t="s">
        <v>117</v>
      </c>
      <c r="C404" s="33" t="s">
        <v>118</v>
      </c>
      <c r="D404" s="33" t="s">
        <v>150</v>
      </c>
      <c r="E404" s="33" t="s">
        <v>247</v>
      </c>
      <c r="F404" s="33" t="s">
        <v>344</v>
      </c>
      <c r="G404" s="33" t="s">
        <v>1830</v>
      </c>
      <c r="H404" s="288" t="s">
        <v>1860</v>
      </c>
      <c r="I404" s="196"/>
      <c r="J404" s="196"/>
      <c r="K404" s="196">
        <v>2</v>
      </c>
      <c r="L404" s="270">
        <v>45413</v>
      </c>
      <c r="M404" s="270">
        <v>45443</v>
      </c>
      <c r="N404" s="33" t="s">
        <v>124</v>
      </c>
      <c r="O404" s="107" t="s">
        <v>125</v>
      </c>
      <c r="P404" s="29" t="s">
        <v>126</v>
      </c>
      <c r="Q404" s="29" t="s">
        <v>276</v>
      </c>
      <c r="R404" s="29" t="s">
        <v>79</v>
      </c>
      <c r="S404" s="33">
        <f t="shared" si="7"/>
        <v>2</v>
      </c>
      <c r="T404" s="291"/>
      <c r="U404" s="291"/>
      <c r="V404" s="291"/>
      <c r="W404" s="291"/>
      <c r="X404" s="291"/>
      <c r="Y404" s="291"/>
      <c r="Z404" s="292"/>
    </row>
    <row r="405" ht="24" spans="1:26">
      <c r="A405" s="33">
        <v>2042</v>
      </c>
      <c r="B405" s="33" t="s">
        <v>117</v>
      </c>
      <c r="C405" s="33" t="s">
        <v>118</v>
      </c>
      <c r="D405" s="33" t="s">
        <v>150</v>
      </c>
      <c r="E405" s="33" t="s">
        <v>247</v>
      </c>
      <c r="F405" s="33" t="s">
        <v>344</v>
      </c>
      <c r="G405" s="33" t="s">
        <v>1830</v>
      </c>
      <c r="H405" s="288" t="s">
        <v>1860</v>
      </c>
      <c r="I405" s="196"/>
      <c r="J405" s="196"/>
      <c r="K405" s="196">
        <v>2</v>
      </c>
      <c r="L405" s="270">
        <v>45444</v>
      </c>
      <c r="M405" s="270">
        <v>45473</v>
      </c>
      <c r="N405" s="33" t="s">
        <v>124</v>
      </c>
      <c r="O405" s="107" t="s">
        <v>125</v>
      </c>
      <c r="P405" s="29" t="s">
        <v>126</v>
      </c>
      <c r="Q405" s="29" t="s">
        <v>276</v>
      </c>
      <c r="R405" s="29" t="s">
        <v>79</v>
      </c>
      <c r="S405" s="33">
        <f t="shared" si="7"/>
        <v>2</v>
      </c>
      <c r="T405" s="291"/>
      <c r="U405" s="291"/>
      <c r="V405" s="291"/>
      <c r="W405" s="291"/>
      <c r="X405" s="291"/>
      <c r="Y405" s="291"/>
      <c r="Z405" s="292"/>
    </row>
    <row r="406" ht="24" spans="1:26">
      <c r="A406" s="33">
        <v>2043</v>
      </c>
      <c r="B406" s="33" t="s">
        <v>117</v>
      </c>
      <c r="C406" s="33" t="s">
        <v>118</v>
      </c>
      <c r="D406" s="33" t="s">
        <v>150</v>
      </c>
      <c r="E406" s="33" t="s">
        <v>247</v>
      </c>
      <c r="F406" s="33" t="s">
        <v>344</v>
      </c>
      <c r="G406" s="33" t="s">
        <v>1830</v>
      </c>
      <c r="H406" s="288" t="s">
        <v>1860</v>
      </c>
      <c r="I406" s="196"/>
      <c r="J406" s="196"/>
      <c r="K406" s="196">
        <v>2</v>
      </c>
      <c r="L406" s="270">
        <v>45474</v>
      </c>
      <c r="M406" s="270">
        <v>45504</v>
      </c>
      <c r="N406" s="33" t="s">
        <v>124</v>
      </c>
      <c r="O406" s="107" t="s">
        <v>125</v>
      </c>
      <c r="P406" s="29" t="s">
        <v>126</v>
      </c>
      <c r="Q406" s="29" t="s">
        <v>276</v>
      </c>
      <c r="R406" s="29" t="s">
        <v>79</v>
      </c>
      <c r="S406" s="33">
        <f t="shared" si="7"/>
        <v>2</v>
      </c>
      <c r="T406" s="291"/>
      <c r="U406" s="291"/>
      <c r="V406" s="291"/>
      <c r="W406" s="291"/>
      <c r="X406" s="291"/>
      <c r="Y406" s="291"/>
      <c r="Z406" s="292"/>
    </row>
    <row r="407" ht="24" spans="1:26">
      <c r="A407" s="33">
        <v>2044</v>
      </c>
      <c r="B407" s="33" t="s">
        <v>117</v>
      </c>
      <c r="C407" s="33" t="s">
        <v>118</v>
      </c>
      <c r="D407" s="33" t="s">
        <v>150</v>
      </c>
      <c r="E407" s="33" t="s">
        <v>247</v>
      </c>
      <c r="F407" s="33" t="s">
        <v>344</v>
      </c>
      <c r="G407" s="33" t="s">
        <v>1830</v>
      </c>
      <c r="H407" s="288" t="s">
        <v>1860</v>
      </c>
      <c r="I407" s="196"/>
      <c r="J407" s="196"/>
      <c r="K407" s="196">
        <v>2</v>
      </c>
      <c r="L407" s="270">
        <v>45505</v>
      </c>
      <c r="M407" s="270">
        <v>45535</v>
      </c>
      <c r="N407" s="33" t="s">
        <v>124</v>
      </c>
      <c r="O407" s="107" t="s">
        <v>125</v>
      </c>
      <c r="P407" s="29" t="s">
        <v>126</v>
      </c>
      <c r="Q407" s="29" t="s">
        <v>276</v>
      </c>
      <c r="R407" s="29" t="s">
        <v>79</v>
      </c>
      <c r="S407" s="33">
        <f t="shared" si="7"/>
        <v>2</v>
      </c>
      <c r="T407" s="291"/>
      <c r="U407" s="291"/>
      <c r="V407" s="291"/>
      <c r="W407" s="291"/>
      <c r="X407" s="291"/>
      <c r="Y407" s="291"/>
      <c r="Z407" s="292"/>
    </row>
    <row r="408" ht="24" spans="1:26">
      <c r="A408" s="33">
        <v>2045</v>
      </c>
      <c r="B408" s="33" t="s">
        <v>117</v>
      </c>
      <c r="C408" s="33" t="s">
        <v>118</v>
      </c>
      <c r="D408" s="33" t="s">
        <v>150</v>
      </c>
      <c r="E408" s="33" t="s">
        <v>247</v>
      </c>
      <c r="F408" s="33" t="s">
        <v>344</v>
      </c>
      <c r="G408" s="33" t="s">
        <v>1830</v>
      </c>
      <c r="H408" s="288" t="s">
        <v>1860</v>
      </c>
      <c r="I408" s="196"/>
      <c r="J408" s="196"/>
      <c r="K408" s="196">
        <v>2</v>
      </c>
      <c r="L408" s="270">
        <v>45536</v>
      </c>
      <c r="M408" s="270">
        <v>45565</v>
      </c>
      <c r="N408" s="33" t="s">
        <v>124</v>
      </c>
      <c r="O408" s="107" t="s">
        <v>125</v>
      </c>
      <c r="P408" s="29" t="s">
        <v>126</v>
      </c>
      <c r="Q408" s="29" t="s">
        <v>276</v>
      </c>
      <c r="R408" s="29" t="s">
        <v>79</v>
      </c>
      <c r="S408" s="33">
        <f t="shared" si="7"/>
        <v>2</v>
      </c>
      <c r="T408" s="291"/>
      <c r="U408" s="291"/>
      <c r="V408" s="291"/>
      <c r="W408" s="291"/>
      <c r="X408" s="291"/>
      <c r="Y408" s="291"/>
      <c r="Z408" s="292"/>
    </row>
    <row r="409" ht="24" spans="1:26">
      <c r="A409" s="33">
        <v>2046</v>
      </c>
      <c r="B409" s="33" t="s">
        <v>117</v>
      </c>
      <c r="C409" s="33" t="s">
        <v>118</v>
      </c>
      <c r="D409" s="33" t="s">
        <v>150</v>
      </c>
      <c r="E409" s="33" t="s">
        <v>247</v>
      </c>
      <c r="F409" s="33" t="s">
        <v>344</v>
      </c>
      <c r="G409" s="33" t="s">
        <v>1830</v>
      </c>
      <c r="H409" s="288" t="s">
        <v>1860</v>
      </c>
      <c r="I409" s="196"/>
      <c r="J409" s="196"/>
      <c r="K409" s="196">
        <v>2</v>
      </c>
      <c r="L409" s="270">
        <v>45566</v>
      </c>
      <c r="M409" s="270">
        <v>45596</v>
      </c>
      <c r="N409" s="33" t="s">
        <v>124</v>
      </c>
      <c r="O409" s="107" t="s">
        <v>125</v>
      </c>
      <c r="P409" s="29" t="s">
        <v>126</v>
      </c>
      <c r="Q409" s="29" t="s">
        <v>276</v>
      </c>
      <c r="R409" s="29" t="s">
        <v>79</v>
      </c>
      <c r="S409" s="33">
        <f t="shared" si="7"/>
        <v>2</v>
      </c>
      <c r="T409" s="291"/>
      <c r="U409" s="291"/>
      <c r="V409" s="291"/>
      <c r="W409" s="291"/>
      <c r="X409" s="291"/>
      <c r="Y409" s="291"/>
      <c r="Z409" s="292"/>
    </row>
    <row r="410" ht="24" spans="1:26">
      <c r="A410" s="33">
        <v>2047</v>
      </c>
      <c r="B410" s="33" t="s">
        <v>117</v>
      </c>
      <c r="C410" s="33" t="s">
        <v>118</v>
      </c>
      <c r="D410" s="33" t="s">
        <v>150</v>
      </c>
      <c r="E410" s="33" t="s">
        <v>247</v>
      </c>
      <c r="F410" s="33" t="s">
        <v>344</v>
      </c>
      <c r="G410" s="33" t="s">
        <v>1830</v>
      </c>
      <c r="H410" s="288" t="s">
        <v>1860</v>
      </c>
      <c r="I410" s="196"/>
      <c r="J410" s="196"/>
      <c r="K410" s="196">
        <v>2</v>
      </c>
      <c r="L410" s="270">
        <v>45597</v>
      </c>
      <c r="M410" s="270">
        <v>45626</v>
      </c>
      <c r="N410" s="33" t="s">
        <v>124</v>
      </c>
      <c r="O410" s="107" t="s">
        <v>125</v>
      </c>
      <c r="P410" s="29" t="s">
        <v>126</v>
      </c>
      <c r="Q410" s="29" t="s">
        <v>276</v>
      </c>
      <c r="R410" s="29" t="s">
        <v>79</v>
      </c>
      <c r="S410" s="33">
        <f t="shared" si="7"/>
        <v>2</v>
      </c>
      <c r="T410" s="291"/>
      <c r="U410" s="291"/>
      <c r="V410" s="291"/>
      <c r="W410" s="291"/>
      <c r="X410" s="291"/>
      <c r="Y410" s="291"/>
      <c r="Z410" s="292"/>
    </row>
    <row r="411" ht="24" spans="1:26">
      <c r="A411" s="33">
        <v>2048</v>
      </c>
      <c r="B411" s="33" t="s">
        <v>117</v>
      </c>
      <c r="C411" s="33" t="s">
        <v>118</v>
      </c>
      <c r="D411" s="33" t="s">
        <v>150</v>
      </c>
      <c r="E411" s="33" t="s">
        <v>247</v>
      </c>
      <c r="F411" s="33" t="s">
        <v>344</v>
      </c>
      <c r="G411" s="33" t="s">
        <v>1830</v>
      </c>
      <c r="H411" s="288" t="s">
        <v>1860</v>
      </c>
      <c r="I411" s="196"/>
      <c r="J411" s="196"/>
      <c r="K411" s="196">
        <v>2</v>
      </c>
      <c r="L411" s="270">
        <v>45627</v>
      </c>
      <c r="M411" s="270">
        <v>45657</v>
      </c>
      <c r="N411" s="33" t="s">
        <v>124</v>
      </c>
      <c r="O411" s="107" t="s">
        <v>125</v>
      </c>
      <c r="P411" s="29" t="s">
        <v>126</v>
      </c>
      <c r="Q411" s="29" t="s">
        <v>276</v>
      </c>
      <c r="R411" s="29" t="s">
        <v>79</v>
      </c>
      <c r="S411" s="33">
        <f t="shared" si="7"/>
        <v>2</v>
      </c>
      <c r="T411" s="291"/>
      <c r="U411" s="291"/>
      <c r="V411" s="291"/>
      <c r="W411" s="291"/>
      <c r="X411" s="291"/>
      <c r="Y411" s="291"/>
      <c r="Z411" s="292"/>
    </row>
    <row r="412" ht="24" spans="1:28">
      <c r="A412" s="33">
        <v>2049</v>
      </c>
      <c r="B412" s="33" t="s">
        <v>117</v>
      </c>
      <c r="C412" s="33" t="s">
        <v>118</v>
      </c>
      <c r="D412" s="33" t="s">
        <v>150</v>
      </c>
      <c r="E412" s="33" t="s">
        <v>247</v>
      </c>
      <c r="F412" s="33" t="s">
        <v>344</v>
      </c>
      <c r="G412" s="33" t="s">
        <v>1830</v>
      </c>
      <c r="H412" s="288" t="s">
        <v>1861</v>
      </c>
      <c r="I412" s="196"/>
      <c r="J412" s="196"/>
      <c r="K412" s="196">
        <v>2</v>
      </c>
      <c r="L412" s="270">
        <v>45352</v>
      </c>
      <c r="M412" s="270">
        <v>45382</v>
      </c>
      <c r="N412" s="33" t="s">
        <v>124</v>
      </c>
      <c r="O412" s="107" t="s">
        <v>125</v>
      </c>
      <c r="P412" s="29" t="s">
        <v>126</v>
      </c>
      <c r="Q412" s="29" t="s">
        <v>276</v>
      </c>
      <c r="R412" s="29" t="s">
        <v>79</v>
      </c>
      <c r="S412" s="33">
        <f t="shared" si="7"/>
        <v>2</v>
      </c>
      <c r="T412" s="34"/>
      <c r="U412" s="34"/>
      <c r="V412" s="35"/>
      <c r="W412" s="35"/>
      <c r="X412" s="40"/>
      <c r="Y412" s="40"/>
      <c r="Z412" s="38"/>
      <c r="AA412" s="34"/>
      <c r="AB412" s="34"/>
    </row>
    <row r="413" ht="24" spans="1:26">
      <c r="A413" s="33">
        <v>2050</v>
      </c>
      <c r="B413" s="33" t="s">
        <v>117</v>
      </c>
      <c r="C413" s="33" t="s">
        <v>118</v>
      </c>
      <c r="D413" s="33" t="s">
        <v>150</v>
      </c>
      <c r="E413" s="33" t="s">
        <v>247</v>
      </c>
      <c r="F413" s="33" t="s">
        <v>344</v>
      </c>
      <c r="G413" s="33" t="s">
        <v>1830</v>
      </c>
      <c r="H413" s="288" t="s">
        <v>1861</v>
      </c>
      <c r="I413" s="196"/>
      <c r="J413" s="196"/>
      <c r="K413" s="196">
        <v>2</v>
      </c>
      <c r="L413" s="270">
        <v>45444</v>
      </c>
      <c r="M413" s="270">
        <v>45473</v>
      </c>
      <c r="N413" s="33" t="s">
        <v>124</v>
      </c>
      <c r="O413" s="107" t="s">
        <v>125</v>
      </c>
      <c r="P413" s="29" t="s">
        <v>126</v>
      </c>
      <c r="Q413" s="29" t="s">
        <v>276</v>
      </c>
      <c r="R413" s="29" t="s">
        <v>79</v>
      </c>
      <c r="S413" s="33">
        <f t="shared" si="7"/>
        <v>2</v>
      </c>
      <c r="T413" s="291"/>
      <c r="U413" s="291"/>
      <c r="V413" s="291"/>
      <c r="W413" s="291"/>
      <c r="X413" s="291"/>
      <c r="Y413" s="291"/>
      <c r="Z413" s="292"/>
    </row>
    <row r="414" ht="24" spans="1:28">
      <c r="A414" s="33">
        <v>2051</v>
      </c>
      <c r="B414" s="33" t="s">
        <v>117</v>
      </c>
      <c r="C414" s="33" t="s">
        <v>118</v>
      </c>
      <c r="D414" s="33" t="s">
        <v>150</v>
      </c>
      <c r="E414" s="33" t="s">
        <v>247</v>
      </c>
      <c r="F414" s="33" t="s">
        <v>344</v>
      </c>
      <c r="G414" s="33" t="s">
        <v>1830</v>
      </c>
      <c r="H414" s="288" t="s">
        <v>1861</v>
      </c>
      <c r="I414" s="196"/>
      <c r="J414" s="196"/>
      <c r="K414" s="196">
        <v>2</v>
      </c>
      <c r="L414" s="270">
        <v>45536</v>
      </c>
      <c r="M414" s="270">
        <v>45565</v>
      </c>
      <c r="N414" s="33" t="s">
        <v>124</v>
      </c>
      <c r="O414" s="107" t="s">
        <v>125</v>
      </c>
      <c r="P414" s="29" t="s">
        <v>126</v>
      </c>
      <c r="Q414" s="29" t="s">
        <v>276</v>
      </c>
      <c r="R414" s="29" t="s">
        <v>79</v>
      </c>
      <c r="S414" s="33">
        <f t="shared" si="7"/>
        <v>2</v>
      </c>
      <c r="T414" s="34"/>
      <c r="U414" s="34"/>
      <c r="V414" s="35"/>
      <c r="W414" s="35"/>
      <c r="X414" s="40"/>
      <c r="Y414" s="40"/>
      <c r="Z414" s="38"/>
      <c r="AA414" s="34"/>
      <c r="AB414" s="34"/>
    </row>
    <row r="415" ht="24" spans="1:26">
      <c r="A415" s="33">
        <v>2052</v>
      </c>
      <c r="B415" s="33" t="s">
        <v>117</v>
      </c>
      <c r="C415" s="33" t="s">
        <v>118</v>
      </c>
      <c r="D415" s="33" t="s">
        <v>150</v>
      </c>
      <c r="E415" s="33" t="s">
        <v>247</v>
      </c>
      <c r="F415" s="33" t="s">
        <v>344</v>
      </c>
      <c r="G415" s="33" t="s">
        <v>1830</v>
      </c>
      <c r="H415" s="288" t="s">
        <v>1861</v>
      </c>
      <c r="I415" s="196"/>
      <c r="J415" s="196"/>
      <c r="K415" s="196">
        <v>2</v>
      </c>
      <c r="L415" s="270">
        <v>45627</v>
      </c>
      <c r="M415" s="270">
        <v>45656</v>
      </c>
      <c r="N415" s="33" t="s">
        <v>124</v>
      </c>
      <c r="O415" s="107" t="s">
        <v>125</v>
      </c>
      <c r="P415" s="29" t="s">
        <v>126</v>
      </c>
      <c r="Q415" s="29" t="s">
        <v>276</v>
      </c>
      <c r="R415" s="29" t="s">
        <v>79</v>
      </c>
      <c r="S415" s="33">
        <f t="shared" si="7"/>
        <v>2</v>
      </c>
      <c r="T415" s="291"/>
      <c r="U415" s="291"/>
      <c r="V415" s="291"/>
      <c r="W415" s="291"/>
      <c r="X415" s="291"/>
      <c r="Y415" s="291"/>
      <c r="Z415" s="292"/>
    </row>
    <row r="416" ht="24" spans="1:26">
      <c r="A416" s="33">
        <v>2055</v>
      </c>
      <c r="B416" s="33" t="s">
        <v>117</v>
      </c>
      <c r="C416" s="33" t="s">
        <v>118</v>
      </c>
      <c r="D416" s="33" t="s">
        <v>150</v>
      </c>
      <c r="E416" s="33" t="s">
        <v>157</v>
      </c>
      <c r="F416" s="33" t="s">
        <v>352</v>
      </c>
      <c r="G416" s="33" t="s">
        <v>1830</v>
      </c>
      <c r="H416" s="288" t="s">
        <v>1853</v>
      </c>
      <c r="I416" s="196"/>
      <c r="J416" s="196"/>
      <c r="K416" s="196">
        <v>2</v>
      </c>
      <c r="L416" s="270">
        <v>45292</v>
      </c>
      <c r="M416" s="270">
        <v>45322</v>
      </c>
      <c r="N416" s="33" t="s">
        <v>124</v>
      </c>
      <c r="O416" s="107" t="s">
        <v>125</v>
      </c>
      <c r="P416" s="29" t="s">
        <v>126</v>
      </c>
      <c r="Q416" s="29" t="s">
        <v>353</v>
      </c>
      <c r="R416" s="29" t="s">
        <v>79</v>
      </c>
      <c r="S416" s="33">
        <f t="shared" si="7"/>
        <v>2</v>
      </c>
      <c r="T416" s="291"/>
      <c r="U416" s="291"/>
      <c r="V416" s="291"/>
      <c r="W416" s="291"/>
      <c r="X416" s="291"/>
      <c r="Y416" s="291"/>
      <c r="Z416" s="292"/>
    </row>
    <row r="417" ht="24" spans="1:26">
      <c r="A417" s="33">
        <v>2056</v>
      </c>
      <c r="B417" s="33" t="s">
        <v>117</v>
      </c>
      <c r="C417" s="33" t="s">
        <v>118</v>
      </c>
      <c r="D417" s="33" t="s">
        <v>150</v>
      </c>
      <c r="E417" s="33" t="s">
        <v>157</v>
      </c>
      <c r="F417" s="33" t="s">
        <v>352</v>
      </c>
      <c r="G417" s="33" t="s">
        <v>1830</v>
      </c>
      <c r="H417" s="288" t="s">
        <v>1853</v>
      </c>
      <c r="I417" s="196"/>
      <c r="J417" s="196"/>
      <c r="K417" s="196">
        <v>2</v>
      </c>
      <c r="L417" s="270">
        <v>45323</v>
      </c>
      <c r="M417" s="270">
        <v>45351</v>
      </c>
      <c r="N417" s="33" t="s">
        <v>124</v>
      </c>
      <c r="O417" s="107" t="s">
        <v>125</v>
      </c>
      <c r="P417" s="29" t="s">
        <v>126</v>
      </c>
      <c r="Q417" s="29" t="s">
        <v>353</v>
      </c>
      <c r="R417" s="29" t="s">
        <v>79</v>
      </c>
      <c r="S417" s="33">
        <f t="shared" si="7"/>
        <v>2</v>
      </c>
      <c r="T417" s="291"/>
      <c r="U417" s="291"/>
      <c r="V417" s="291"/>
      <c r="W417" s="291"/>
      <c r="X417" s="291"/>
      <c r="Y417" s="291"/>
      <c r="Z417" s="292"/>
    </row>
    <row r="418" ht="24" spans="1:28">
      <c r="A418" s="33">
        <v>2057</v>
      </c>
      <c r="B418" s="33" t="s">
        <v>117</v>
      </c>
      <c r="C418" s="33" t="s">
        <v>118</v>
      </c>
      <c r="D418" s="33" t="s">
        <v>150</v>
      </c>
      <c r="E418" s="33" t="s">
        <v>157</v>
      </c>
      <c r="F418" s="33" t="s">
        <v>352</v>
      </c>
      <c r="G418" s="33" t="s">
        <v>1830</v>
      </c>
      <c r="H418" s="288" t="s">
        <v>1853</v>
      </c>
      <c r="I418" s="196"/>
      <c r="J418" s="196"/>
      <c r="K418" s="196">
        <v>2</v>
      </c>
      <c r="L418" s="270">
        <v>45352</v>
      </c>
      <c r="M418" s="270">
        <v>45382</v>
      </c>
      <c r="N418" s="33" t="s">
        <v>124</v>
      </c>
      <c r="O418" s="107" t="s">
        <v>125</v>
      </c>
      <c r="P418" s="29" t="s">
        <v>126</v>
      </c>
      <c r="Q418" s="29" t="s">
        <v>353</v>
      </c>
      <c r="R418" s="29" t="s">
        <v>79</v>
      </c>
      <c r="S418" s="33">
        <f t="shared" si="7"/>
        <v>2</v>
      </c>
      <c r="T418" s="34"/>
      <c r="U418" s="34"/>
      <c r="V418" s="35"/>
      <c r="W418" s="35"/>
      <c r="X418" s="40"/>
      <c r="Y418" s="40"/>
      <c r="Z418" s="38"/>
      <c r="AA418" s="34"/>
      <c r="AB418" s="34"/>
    </row>
    <row r="419" ht="24" spans="1:26">
      <c r="A419" s="33">
        <v>2058</v>
      </c>
      <c r="B419" s="33" t="s">
        <v>117</v>
      </c>
      <c r="C419" s="33" t="s">
        <v>118</v>
      </c>
      <c r="D419" s="33" t="s">
        <v>150</v>
      </c>
      <c r="E419" s="33" t="s">
        <v>157</v>
      </c>
      <c r="F419" s="33" t="s">
        <v>352</v>
      </c>
      <c r="G419" s="33" t="s">
        <v>1830</v>
      </c>
      <c r="H419" s="288" t="s">
        <v>1853</v>
      </c>
      <c r="I419" s="196"/>
      <c r="J419" s="196"/>
      <c r="K419" s="196">
        <v>2</v>
      </c>
      <c r="L419" s="270">
        <v>45383</v>
      </c>
      <c r="M419" s="270">
        <v>45412</v>
      </c>
      <c r="N419" s="33" t="s">
        <v>124</v>
      </c>
      <c r="O419" s="107" t="s">
        <v>125</v>
      </c>
      <c r="P419" s="29" t="s">
        <v>126</v>
      </c>
      <c r="Q419" s="29" t="s">
        <v>353</v>
      </c>
      <c r="R419" s="29" t="s">
        <v>79</v>
      </c>
      <c r="S419" s="33">
        <f t="shared" si="7"/>
        <v>2</v>
      </c>
      <c r="T419" s="291"/>
      <c r="U419" s="291"/>
      <c r="V419" s="291"/>
      <c r="W419" s="291"/>
      <c r="X419" s="291"/>
      <c r="Y419" s="291"/>
      <c r="Z419" s="292"/>
    </row>
    <row r="420" ht="24" spans="1:26">
      <c r="A420" s="33">
        <v>2059</v>
      </c>
      <c r="B420" s="33" t="s">
        <v>117</v>
      </c>
      <c r="C420" s="33" t="s">
        <v>118</v>
      </c>
      <c r="D420" s="33" t="s">
        <v>150</v>
      </c>
      <c r="E420" s="33" t="s">
        <v>157</v>
      </c>
      <c r="F420" s="33" t="s">
        <v>352</v>
      </c>
      <c r="G420" s="33" t="s">
        <v>1830</v>
      </c>
      <c r="H420" s="288" t="s">
        <v>1853</v>
      </c>
      <c r="I420" s="196"/>
      <c r="J420" s="196"/>
      <c r="K420" s="196">
        <v>2</v>
      </c>
      <c r="L420" s="270">
        <v>45413</v>
      </c>
      <c r="M420" s="270">
        <v>45443</v>
      </c>
      <c r="N420" s="33" t="s">
        <v>124</v>
      </c>
      <c r="O420" s="107" t="s">
        <v>125</v>
      </c>
      <c r="P420" s="29" t="s">
        <v>126</v>
      </c>
      <c r="Q420" s="29" t="s">
        <v>353</v>
      </c>
      <c r="R420" s="29" t="s">
        <v>79</v>
      </c>
      <c r="S420" s="33">
        <f t="shared" si="7"/>
        <v>2</v>
      </c>
      <c r="T420" s="291"/>
      <c r="U420" s="291"/>
      <c r="V420" s="291"/>
      <c r="W420" s="291"/>
      <c r="X420" s="291"/>
      <c r="Y420" s="291"/>
      <c r="Z420" s="292"/>
    </row>
    <row r="421" ht="24" spans="1:26">
      <c r="A421" s="33">
        <v>2060</v>
      </c>
      <c r="B421" s="33" t="s">
        <v>117</v>
      </c>
      <c r="C421" s="33" t="s">
        <v>118</v>
      </c>
      <c r="D421" s="33" t="s">
        <v>150</v>
      </c>
      <c r="E421" s="33" t="s">
        <v>157</v>
      </c>
      <c r="F421" s="33" t="s">
        <v>352</v>
      </c>
      <c r="G421" s="33" t="s">
        <v>1830</v>
      </c>
      <c r="H421" s="288" t="s">
        <v>1853</v>
      </c>
      <c r="I421" s="196"/>
      <c r="J421" s="196"/>
      <c r="K421" s="196">
        <v>2</v>
      </c>
      <c r="L421" s="270">
        <v>45444</v>
      </c>
      <c r="M421" s="270">
        <v>45473</v>
      </c>
      <c r="N421" s="33" t="s">
        <v>124</v>
      </c>
      <c r="O421" s="107" t="s">
        <v>125</v>
      </c>
      <c r="P421" s="29" t="s">
        <v>126</v>
      </c>
      <c r="Q421" s="29" t="s">
        <v>353</v>
      </c>
      <c r="R421" s="29" t="s">
        <v>79</v>
      </c>
      <c r="S421" s="33">
        <f t="shared" si="7"/>
        <v>2</v>
      </c>
      <c r="T421" s="291"/>
      <c r="U421" s="291"/>
      <c r="V421" s="291"/>
      <c r="W421" s="291"/>
      <c r="X421" s="291"/>
      <c r="Y421" s="291"/>
      <c r="Z421" s="292"/>
    </row>
    <row r="422" ht="24" spans="1:26">
      <c r="A422" s="33">
        <v>2061</v>
      </c>
      <c r="B422" s="33" t="s">
        <v>117</v>
      </c>
      <c r="C422" s="33" t="s">
        <v>118</v>
      </c>
      <c r="D422" s="33" t="s">
        <v>150</v>
      </c>
      <c r="E422" s="33" t="s">
        <v>157</v>
      </c>
      <c r="F422" s="33" t="s">
        <v>352</v>
      </c>
      <c r="G422" s="33" t="s">
        <v>1830</v>
      </c>
      <c r="H422" s="288" t="s">
        <v>1853</v>
      </c>
      <c r="I422" s="196"/>
      <c r="J422" s="196"/>
      <c r="K422" s="196">
        <v>2</v>
      </c>
      <c r="L422" s="270">
        <v>45474</v>
      </c>
      <c r="M422" s="270">
        <v>45504</v>
      </c>
      <c r="N422" s="33" t="s">
        <v>124</v>
      </c>
      <c r="O422" s="107" t="s">
        <v>125</v>
      </c>
      <c r="P422" s="29" t="s">
        <v>126</v>
      </c>
      <c r="Q422" s="29" t="s">
        <v>353</v>
      </c>
      <c r="R422" s="29" t="s">
        <v>79</v>
      </c>
      <c r="S422" s="33">
        <f t="shared" si="7"/>
        <v>2</v>
      </c>
      <c r="T422" s="291"/>
      <c r="U422" s="291"/>
      <c r="V422" s="291"/>
      <c r="W422" s="291"/>
      <c r="X422" s="291"/>
      <c r="Y422" s="291"/>
      <c r="Z422" s="292"/>
    </row>
    <row r="423" ht="24" spans="1:26">
      <c r="A423" s="33">
        <v>2062</v>
      </c>
      <c r="B423" s="33" t="s">
        <v>117</v>
      </c>
      <c r="C423" s="33" t="s">
        <v>118</v>
      </c>
      <c r="D423" s="33" t="s">
        <v>150</v>
      </c>
      <c r="E423" s="33" t="s">
        <v>157</v>
      </c>
      <c r="F423" s="33" t="s">
        <v>352</v>
      </c>
      <c r="G423" s="33" t="s">
        <v>1830</v>
      </c>
      <c r="H423" s="288" t="s">
        <v>1853</v>
      </c>
      <c r="I423" s="196"/>
      <c r="J423" s="196"/>
      <c r="K423" s="196">
        <v>2</v>
      </c>
      <c r="L423" s="270">
        <v>45505</v>
      </c>
      <c r="M423" s="270">
        <v>45535</v>
      </c>
      <c r="N423" s="33" t="s">
        <v>124</v>
      </c>
      <c r="O423" s="107" t="s">
        <v>125</v>
      </c>
      <c r="P423" s="29" t="s">
        <v>126</v>
      </c>
      <c r="Q423" s="29" t="s">
        <v>353</v>
      </c>
      <c r="R423" s="29" t="s">
        <v>79</v>
      </c>
      <c r="S423" s="33">
        <f t="shared" si="7"/>
        <v>2</v>
      </c>
      <c r="T423" s="291"/>
      <c r="U423" s="291"/>
      <c r="V423" s="291"/>
      <c r="W423" s="291"/>
      <c r="X423" s="291"/>
      <c r="Y423" s="291"/>
      <c r="Z423" s="292"/>
    </row>
    <row r="424" ht="24" spans="1:28">
      <c r="A424" s="33">
        <v>2063</v>
      </c>
      <c r="B424" s="33" t="s">
        <v>117</v>
      </c>
      <c r="C424" s="33" t="s">
        <v>118</v>
      </c>
      <c r="D424" s="33" t="s">
        <v>150</v>
      </c>
      <c r="E424" s="33" t="s">
        <v>157</v>
      </c>
      <c r="F424" s="33" t="s">
        <v>352</v>
      </c>
      <c r="G424" s="33" t="s">
        <v>1830</v>
      </c>
      <c r="H424" s="288" t="s">
        <v>1853</v>
      </c>
      <c r="I424" s="196"/>
      <c r="J424" s="196"/>
      <c r="K424" s="196">
        <v>2</v>
      </c>
      <c r="L424" s="270">
        <v>45536</v>
      </c>
      <c r="M424" s="270">
        <v>45565</v>
      </c>
      <c r="N424" s="33" t="s">
        <v>124</v>
      </c>
      <c r="O424" s="107" t="s">
        <v>125</v>
      </c>
      <c r="P424" s="29" t="s">
        <v>126</v>
      </c>
      <c r="Q424" s="29" t="s">
        <v>353</v>
      </c>
      <c r="R424" s="29" t="s">
        <v>79</v>
      </c>
      <c r="S424" s="33">
        <f t="shared" si="7"/>
        <v>2</v>
      </c>
      <c r="T424" s="34"/>
      <c r="U424" s="34"/>
      <c r="V424" s="35"/>
      <c r="W424" s="35"/>
      <c r="X424" s="40"/>
      <c r="Y424" s="40"/>
      <c r="Z424" s="38"/>
      <c r="AA424" s="34"/>
      <c r="AB424" s="34"/>
    </row>
    <row r="425" ht="24" spans="1:26">
      <c r="A425" s="33">
        <v>2064</v>
      </c>
      <c r="B425" s="33" t="s">
        <v>117</v>
      </c>
      <c r="C425" s="33" t="s">
        <v>118</v>
      </c>
      <c r="D425" s="33" t="s">
        <v>150</v>
      </c>
      <c r="E425" s="33" t="s">
        <v>157</v>
      </c>
      <c r="F425" s="33" t="s">
        <v>352</v>
      </c>
      <c r="G425" s="33" t="s">
        <v>1830</v>
      </c>
      <c r="H425" s="288" t="s">
        <v>1853</v>
      </c>
      <c r="I425" s="196"/>
      <c r="J425" s="196"/>
      <c r="K425" s="196">
        <v>2</v>
      </c>
      <c r="L425" s="270">
        <v>45566</v>
      </c>
      <c r="M425" s="270">
        <v>45596</v>
      </c>
      <c r="N425" s="33" t="s">
        <v>124</v>
      </c>
      <c r="O425" s="107" t="s">
        <v>125</v>
      </c>
      <c r="P425" s="29" t="s">
        <v>126</v>
      </c>
      <c r="Q425" s="29" t="s">
        <v>353</v>
      </c>
      <c r="R425" s="29" t="s">
        <v>79</v>
      </c>
      <c r="S425" s="33">
        <f t="shared" si="7"/>
        <v>2</v>
      </c>
      <c r="T425" s="291"/>
      <c r="U425" s="291"/>
      <c r="V425" s="291"/>
      <c r="W425" s="291"/>
      <c r="X425" s="291"/>
      <c r="Y425" s="291"/>
      <c r="Z425" s="292"/>
    </row>
    <row r="426" ht="24" spans="1:26">
      <c r="A426" s="33">
        <v>2065</v>
      </c>
      <c r="B426" s="33" t="s">
        <v>117</v>
      </c>
      <c r="C426" s="33" t="s">
        <v>118</v>
      </c>
      <c r="D426" s="33" t="s">
        <v>150</v>
      </c>
      <c r="E426" s="33" t="s">
        <v>157</v>
      </c>
      <c r="F426" s="33" t="s">
        <v>352</v>
      </c>
      <c r="G426" s="33" t="s">
        <v>1830</v>
      </c>
      <c r="H426" s="288" t="s">
        <v>1853</v>
      </c>
      <c r="I426" s="196"/>
      <c r="J426" s="196"/>
      <c r="K426" s="196">
        <v>2</v>
      </c>
      <c r="L426" s="270">
        <v>45597</v>
      </c>
      <c r="M426" s="270">
        <v>45626</v>
      </c>
      <c r="N426" s="33" t="s">
        <v>124</v>
      </c>
      <c r="O426" s="107" t="s">
        <v>125</v>
      </c>
      <c r="P426" s="29" t="s">
        <v>126</v>
      </c>
      <c r="Q426" s="29" t="s">
        <v>353</v>
      </c>
      <c r="R426" s="29" t="s">
        <v>79</v>
      </c>
      <c r="S426" s="33">
        <f t="shared" si="7"/>
        <v>2</v>
      </c>
      <c r="T426" s="291"/>
      <c r="U426" s="291"/>
      <c r="V426" s="291"/>
      <c r="W426" s="291"/>
      <c r="X426" s="291"/>
      <c r="Y426" s="291"/>
      <c r="Z426" s="292"/>
    </row>
    <row r="427" ht="24" spans="1:26">
      <c r="A427" s="33">
        <v>2066</v>
      </c>
      <c r="B427" s="33" t="s">
        <v>117</v>
      </c>
      <c r="C427" s="33" t="s">
        <v>118</v>
      </c>
      <c r="D427" s="33" t="s">
        <v>150</v>
      </c>
      <c r="E427" s="33" t="s">
        <v>157</v>
      </c>
      <c r="F427" s="33" t="s">
        <v>352</v>
      </c>
      <c r="G427" s="33" t="s">
        <v>1830</v>
      </c>
      <c r="H427" s="288" t="s">
        <v>1853</v>
      </c>
      <c r="I427" s="196"/>
      <c r="J427" s="196"/>
      <c r="K427" s="196">
        <v>2</v>
      </c>
      <c r="L427" s="270">
        <v>45627</v>
      </c>
      <c r="M427" s="270">
        <v>45657</v>
      </c>
      <c r="N427" s="33" t="s">
        <v>124</v>
      </c>
      <c r="O427" s="107" t="s">
        <v>125</v>
      </c>
      <c r="P427" s="29" t="s">
        <v>126</v>
      </c>
      <c r="Q427" s="29" t="s">
        <v>353</v>
      </c>
      <c r="R427" s="29" t="s">
        <v>79</v>
      </c>
      <c r="S427" s="33">
        <f t="shared" si="7"/>
        <v>2</v>
      </c>
      <c r="T427" s="291"/>
      <c r="U427" s="291"/>
      <c r="V427" s="291"/>
      <c r="W427" s="291"/>
      <c r="X427" s="291"/>
      <c r="Y427" s="291"/>
      <c r="Z427" s="292"/>
    </row>
    <row r="428" ht="24" spans="1:28">
      <c r="A428" s="33">
        <v>2067</v>
      </c>
      <c r="B428" s="33" t="s">
        <v>117</v>
      </c>
      <c r="C428" s="33" t="s">
        <v>118</v>
      </c>
      <c r="D428" s="33" t="s">
        <v>150</v>
      </c>
      <c r="E428" s="33" t="s">
        <v>157</v>
      </c>
      <c r="F428" s="33" t="s">
        <v>352</v>
      </c>
      <c r="G428" s="33" t="s">
        <v>1830</v>
      </c>
      <c r="H428" s="288" t="s">
        <v>1862</v>
      </c>
      <c r="I428" s="196"/>
      <c r="J428" s="196"/>
      <c r="K428" s="196">
        <v>2</v>
      </c>
      <c r="L428" s="270">
        <v>45352</v>
      </c>
      <c r="M428" s="270">
        <v>45382</v>
      </c>
      <c r="N428" s="33" t="s">
        <v>124</v>
      </c>
      <c r="O428" s="107" t="s">
        <v>125</v>
      </c>
      <c r="P428" s="29" t="s">
        <v>126</v>
      </c>
      <c r="Q428" s="29" t="s">
        <v>353</v>
      </c>
      <c r="R428" s="29" t="s">
        <v>79</v>
      </c>
      <c r="S428" s="33">
        <f t="shared" si="7"/>
        <v>2</v>
      </c>
      <c r="T428" s="34"/>
      <c r="U428" s="34"/>
      <c r="V428" s="35"/>
      <c r="W428" s="35"/>
      <c r="X428" s="40"/>
      <c r="Y428" s="40"/>
      <c r="Z428" s="38"/>
      <c r="AA428" s="34"/>
      <c r="AB428" s="34"/>
    </row>
    <row r="429" ht="24" spans="1:26">
      <c r="A429" s="33">
        <v>2068</v>
      </c>
      <c r="B429" s="33" t="s">
        <v>117</v>
      </c>
      <c r="C429" s="33" t="s">
        <v>118</v>
      </c>
      <c r="D429" s="33" t="s">
        <v>150</v>
      </c>
      <c r="E429" s="33" t="s">
        <v>157</v>
      </c>
      <c r="F429" s="33" t="s">
        <v>352</v>
      </c>
      <c r="G429" s="33" t="s">
        <v>1830</v>
      </c>
      <c r="H429" s="288" t="s">
        <v>1862</v>
      </c>
      <c r="I429" s="196"/>
      <c r="J429" s="196"/>
      <c r="K429" s="196">
        <v>2</v>
      </c>
      <c r="L429" s="270">
        <v>45444</v>
      </c>
      <c r="M429" s="270">
        <v>45473</v>
      </c>
      <c r="N429" s="33" t="s">
        <v>124</v>
      </c>
      <c r="O429" s="107" t="s">
        <v>125</v>
      </c>
      <c r="P429" s="29" t="s">
        <v>126</v>
      </c>
      <c r="Q429" s="29" t="s">
        <v>353</v>
      </c>
      <c r="R429" s="29" t="s">
        <v>79</v>
      </c>
      <c r="S429" s="33">
        <f t="shared" si="7"/>
        <v>2</v>
      </c>
      <c r="T429" s="291"/>
      <c r="U429" s="291"/>
      <c r="V429" s="291"/>
      <c r="W429" s="291"/>
      <c r="X429" s="291"/>
      <c r="Y429" s="291"/>
      <c r="Z429" s="292"/>
    </row>
    <row r="430" ht="24" spans="1:28">
      <c r="A430" s="33">
        <v>2069</v>
      </c>
      <c r="B430" s="33" t="s">
        <v>117</v>
      </c>
      <c r="C430" s="33" t="s">
        <v>118</v>
      </c>
      <c r="D430" s="33" t="s">
        <v>150</v>
      </c>
      <c r="E430" s="33" t="s">
        <v>157</v>
      </c>
      <c r="F430" s="33" t="s">
        <v>352</v>
      </c>
      <c r="G430" s="33" t="s">
        <v>1830</v>
      </c>
      <c r="H430" s="288" t="s">
        <v>1862</v>
      </c>
      <c r="I430" s="196"/>
      <c r="J430" s="196"/>
      <c r="K430" s="196">
        <v>2</v>
      </c>
      <c r="L430" s="270">
        <v>45536</v>
      </c>
      <c r="M430" s="270">
        <v>45565</v>
      </c>
      <c r="N430" s="33" t="s">
        <v>124</v>
      </c>
      <c r="O430" s="107" t="s">
        <v>125</v>
      </c>
      <c r="P430" s="29" t="s">
        <v>126</v>
      </c>
      <c r="Q430" s="29" t="s">
        <v>353</v>
      </c>
      <c r="R430" s="29" t="s">
        <v>79</v>
      </c>
      <c r="S430" s="33">
        <f t="shared" si="7"/>
        <v>2</v>
      </c>
      <c r="T430" s="34"/>
      <c r="U430" s="34"/>
      <c r="V430" s="35"/>
      <c r="W430" s="35"/>
      <c r="X430" s="40"/>
      <c r="Y430" s="40"/>
      <c r="Z430" s="38"/>
      <c r="AA430" s="34"/>
      <c r="AB430" s="34"/>
    </row>
    <row r="431" ht="24" spans="1:26">
      <c r="A431" s="33">
        <v>2070</v>
      </c>
      <c r="B431" s="33" t="s">
        <v>117</v>
      </c>
      <c r="C431" s="33" t="s">
        <v>118</v>
      </c>
      <c r="D431" s="33" t="s">
        <v>150</v>
      </c>
      <c r="E431" s="33" t="s">
        <v>157</v>
      </c>
      <c r="F431" s="33" t="s">
        <v>352</v>
      </c>
      <c r="G431" s="33" t="s">
        <v>1830</v>
      </c>
      <c r="H431" s="288" t="s">
        <v>1862</v>
      </c>
      <c r="I431" s="196"/>
      <c r="J431" s="196"/>
      <c r="K431" s="196">
        <v>2</v>
      </c>
      <c r="L431" s="270">
        <v>45627</v>
      </c>
      <c r="M431" s="270">
        <v>45656</v>
      </c>
      <c r="N431" s="33" t="s">
        <v>124</v>
      </c>
      <c r="O431" s="107" t="s">
        <v>125</v>
      </c>
      <c r="P431" s="29" t="s">
        <v>126</v>
      </c>
      <c r="Q431" s="29" t="s">
        <v>353</v>
      </c>
      <c r="R431" s="29" t="s">
        <v>79</v>
      </c>
      <c r="S431" s="33">
        <f t="shared" si="7"/>
        <v>2</v>
      </c>
      <c r="T431" s="291"/>
      <c r="U431" s="291"/>
      <c r="V431" s="291"/>
      <c r="W431" s="291"/>
      <c r="X431" s="291"/>
      <c r="Y431" s="291"/>
      <c r="Z431" s="292"/>
    </row>
    <row r="432" ht="24" spans="1:26">
      <c r="A432" s="33">
        <v>2073</v>
      </c>
      <c r="B432" s="33" t="s">
        <v>117</v>
      </c>
      <c r="C432" s="33" t="s">
        <v>118</v>
      </c>
      <c r="D432" s="33" t="s">
        <v>150</v>
      </c>
      <c r="E432" s="33" t="s">
        <v>247</v>
      </c>
      <c r="F432" s="33" t="s">
        <v>358</v>
      </c>
      <c r="G432" s="33" t="s">
        <v>1830</v>
      </c>
      <c r="H432" s="288" t="s">
        <v>1863</v>
      </c>
      <c r="I432" s="196"/>
      <c r="J432" s="196"/>
      <c r="K432" s="196">
        <v>6</v>
      </c>
      <c r="L432" s="270">
        <v>45292</v>
      </c>
      <c r="M432" s="270">
        <v>45322</v>
      </c>
      <c r="N432" s="33" t="s">
        <v>124</v>
      </c>
      <c r="O432" s="107" t="s">
        <v>125</v>
      </c>
      <c r="P432" s="29" t="s">
        <v>126</v>
      </c>
      <c r="Q432" s="29" t="s">
        <v>255</v>
      </c>
      <c r="R432" s="29" t="s">
        <v>79</v>
      </c>
      <c r="S432" s="33">
        <f t="shared" si="7"/>
        <v>6</v>
      </c>
      <c r="T432" s="291"/>
      <c r="U432" s="291"/>
      <c r="V432" s="291"/>
      <c r="W432" s="291"/>
      <c r="X432" s="291"/>
      <c r="Y432" s="291"/>
      <c r="Z432" s="292"/>
    </row>
    <row r="433" ht="24" spans="1:26">
      <c r="A433" s="33">
        <v>2074</v>
      </c>
      <c r="B433" s="33" t="s">
        <v>117</v>
      </c>
      <c r="C433" s="33" t="s">
        <v>118</v>
      </c>
      <c r="D433" s="33" t="s">
        <v>150</v>
      </c>
      <c r="E433" s="33" t="s">
        <v>247</v>
      </c>
      <c r="F433" s="33" t="s">
        <v>358</v>
      </c>
      <c r="G433" s="33" t="s">
        <v>1830</v>
      </c>
      <c r="H433" s="288" t="s">
        <v>1863</v>
      </c>
      <c r="I433" s="196"/>
      <c r="J433" s="196"/>
      <c r="K433" s="196">
        <v>6</v>
      </c>
      <c r="L433" s="270">
        <v>45323</v>
      </c>
      <c r="M433" s="270">
        <v>45351</v>
      </c>
      <c r="N433" s="33" t="s">
        <v>124</v>
      </c>
      <c r="O433" s="107" t="s">
        <v>125</v>
      </c>
      <c r="P433" s="29" t="s">
        <v>126</v>
      </c>
      <c r="Q433" s="29" t="s">
        <v>255</v>
      </c>
      <c r="R433" s="29" t="s">
        <v>79</v>
      </c>
      <c r="S433" s="33">
        <f t="shared" si="7"/>
        <v>6</v>
      </c>
      <c r="T433" s="291"/>
      <c r="U433" s="291"/>
      <c r="V433" s="291"/>
      <c r="W433" s="291"/>
      <c r="X433" s="291"/>
      <c r="Y433" s="291"/>
      <c r="Z433" s="292"/>
    </row>
    <row r="434" ht="24" spans="1:28">
      <c r="A434" s="33">
        <v>2075</v>
      </c>
      <c r="B434" s="33" t="s">
        <v>117</v>
      </c>
      <c r="C434" s="33" t="s">
        <v>118</v>
      </c>
      <c r="D434" s="33" t="s">
        <v>150</v>
      </c>
      <c r="E434" s="33" t="s">
        <v>247</v>
      </c>
      <c r="F434" s="33" t="s">
        <v>358</v>
      </c>
      <c r="G434" s="33" t="s">
        <v>1830</v>
      </c>
      <c r="H434" s="288" t="s">
        <v>1863</v>
      </c>
      <c r="I434" s="196"/>
      <c r="J434" s="196"/>
      <c r="K434" s="196">
        <v>6</v>
      </c>
      <c r="L434" s="270">
        <v>45352</v>
      </c>
      <c r="M434" s="270">
        <v>45382</v>
      </c>
      <c r="N434" s="33" t="s">
        <v>124</v>
      </c>
      <c r="O434" s="107" t="s">
        <v>125</v>
      </c>
      <c r="P434" s="29" t="s">
        <v>126</v>
      </c>
      <c r="Q434" s="29" t="s">
        <v>255</v>
      </c>
      <c r="R434" s="29" t="s">
        <v>79</v>
      </c>
      <c r="S434" s="33">
        <f t="shared" si="7"/>
        <v>6</v>
      </c>
      <c r="T434" s="34"/>
      <c r="U434" s="34"/>
      <c r="V434" s="35"/>
      <c r="W434" s="35"/>
      <c r="X434" s="40"/>
      <c r="Y434" s="40"/>
      <c r="Z434" s="38"/>
      <c r="AA434" s="34"/>
      <c r="AB434" s="34"/>
    </row>
    <row r="435" ht="24" spans="1:26">
      <c r="A435" s="33">
        <v>2076</v>
      </c>
      <c r="B435" s="33" t="s">
        <v>117</v>
      </c>
      <c r="C435" s="33" t="s">
        <v>118</v>
      </c>
      <c r="D435" s="33" t="s">
        <v>150</v>
      </c>
      <c r="E435" s="33" t="s">
        <v>247</v>
      </c>
      <c r="F435" s="33" t="s">
        <v>358</v>
      </c>
      <c r="G435" s="33" t="s">
        <v>1830</v>
      </c>
      <c r="H435" s="288" t="s">
        <v>1863</v>
      </c>
      <c r="I435" s="196"/>
      <c r="J435" s="196"/>
      <c r="K435" s="196">
        <v>6</v>
      </c>
      <c r="L435" s="270">
        <v>45383</v>
      </c>
      <c r="M435" s="270">
        <v>45412</v>
      </c>
      <c r="N435" s="33" t="s">
        <v>124</v>
      </c>
      <c r="O435" s="107" t="s">
        <v>125</v>
      </c>
      <c r="P435" s="29" t="s">
        <v>126</v>
      </c>
      <c r="Q435" s="29" t="s">
        <v>255</v>
      </c>
      <c r="R435" s="29" t="s">
        <v>79</v>
      </c>
      <c r="S435" s="33">
        <f t="shared" si="7"/>
        <v>6</v>
      </c>
      <c r="T435" s="291"/>
      <c r="U435" s="291"/>
      <c r="V435" s="291"/>
      <c r="W435" s="291"/>
      <c r="X435" s="291"/>
      <c r="Y435" s="291"/>
      <c r="Z435" s="292"/>
    </row>
    <row r="436" ht="24" spans="1:26">
      <c r="A436" s="33">
        <v>2077</v>
      </c>
      <c r="B436" s="33" t="s">
        <v>117</v>
      </c>
      <c r="C436" s="33" t="s">
        <v>118</v>
      </c>
      <c r="D436" s="33" t="s">
        <v>150</v>
      </c>
      <c r="E436" s="33" t="s">
        <v>247</v>
      </c>
      <c r="F436" s="33" t="s">
        <v>358</v>
      </c>
      <c r="G436" s="33" t="s">
        <v>1830</v>
      </c>
      <c r="H436" s="288" t="s">
        <v>1863</v>
      </c>
      <c r="I436" s="196"/>
      <c r="J436" s="196"/>
      <c r="K436" s="196">
        <v>6</v>
      </c>
      <c r="L436" s="270">
        <v>45413</v>
      </c>
      <c r="M436" s="270">
        <v>45443</v>
      </c>
      <c r="N436" s="33" t="s">
        <v>124</v>
      </c>
      <c r="O436" s="107" t="s">
        <v>125</v>
      </c>
      <c r="P436" s="29" t="s">
        <v>126</v>
      </c>
      <c r="Q436" s="29" t="s">
        <v>255</v>
      </c>
      <c r="R436" s="29" t="s">
        <v>79</v>
      </c>
      <c r="S436" s="33">
        <f t="shared" si="7"/>
        <v>6</v>
      </c>
      <c r="T436" s="291"/>
      <c r="U436" s="291"/>
      <c r="V436" s="291"/>
      <c r="W436" s="291"/>
      <c r="X436" s="291"/>
      <c r="Y436" s="291"/>
      <c r="Z436" s="292"/>
    </row>
    <row r="437" ht="24" spans="1:26">
      <c r="A437" s="33">
        <v>2078</v>
      </c>
      <c r="B437" s="33" t="s">
        <v>117</v>
      </c>
      <c r="C437" s="33" t="s">
        <v>118</v>
      </c>
      <c r="D437" s="33" t="s">
        <v>150</v>
      </c>
      <c r="E437" s="33" t="s">
        <v>247</v>
      </c>
      <c r="F437" s="33" t="s">
        <v>358</v>
      </c>
      <c r="G437" s="33" t="s">
        <v>1830</v>
      </c>
      <c r="H437" s="288" t="s">
        <v>1863</v>
      </c>
      <c r="I437" s="196"/>
      <c r="J437" s="196"/>
      <c r="K437" s="196">
        <v>6</v>
      </c>
      <c r="L437" s="270">
        <v>45444</v>
      </c>
      <c r="M437" s="270">
        <v>45473</v>
      </c>
      <c r="N437" s="33" t="s">
        <v>124</v>
      </c>
      <c r="O437" s="107" t="s">
        <v>125</v>
      </c>
      <c r="P437" s="29" t="s">
        <v>126</v>
      </c>
      <c r="Q437" s="29" t="s">
        <v>255</v>
      </c>
      <c r="R437" s="29" t="s">
        <v>79</v>
      </c>
      <c r="S437" s="33">
        <f t="shared" si="7"/>
        <v>6</v>
      </c>
      <c r="T437" s="291"/>
      <c r="U437" s="291"/>
      <c r="V437" s="291"/>
      <c r="W437" s="291"/>
      <c r="X437" s="291"/>
      <c r="Y437" s="291"/>
      <c r="Z437" s="292"/>
    </row>
    <row r="438" ht="24" spans="1:26">
      <c r="A438" s="33">
        <v>2079</v>
      </c>
      <c r="B438" s="33" t="s">
        <v>117</v>
      </c>
      <c r="C438" s="33" t="s">
        <v>118</v>
      </c>
      <c r="D438" s="33" t="s">
        <v>150</v>
      </c>
      <c r="E438" s="33" t="s">
        <v>247</v>
      </c>
      <c r="F438" s="33" t="s">
        <v>358</v>
      </c>
      <c r="G438" s="33" t="s">
        <v>1830</v>
      </c>
      <c r="H438" s="288" t="s">
        <v>1863</v>
      </c>
      <c r="I438" s="196"/>
      <c r="J438" s="196"/>
      <c r="K438" s="196">
        <v>6</v>
      </c>
      <c r="L438" s="270">
        <v>45474</v>
      </c>
      <c r="M438" s="270">
        <v>45504</v>
      </c>
      <c r="N438" s="33" t="s">
        <v>124</v>
      </c>
      <c r="O438" s="107" t="s">
        <v>125</v>
      </c>
      <c r="P438" s="29" t="s">
        <v>126</v>
      </c>
      <c r="Q438" s="29" t="s">
        <v>255</v>
      </c>
      <c r="R438" s="29" t="s">
        <v>79</v>
      </c>
      <c r="S438" s="33">
        <f t="shared" si="7"/>
        <v>6</v>
      </c>
      <c r="T438" s="291"/>
      <c r="U438" s="291"/>
      <c r="V438" s="291"/>
      <c r="W438" s="291"/>
      <c r="X438" s="291"/>
      <c r="Y438" s="291"/>
      <c r="Z438" s="292"/>
    </row>
    <row r="439" ht="24" spans="1:26">
      <c r="A439" s="33">
        <v>2080</v>
      </c>
      <c r="B439" s="33" t="s">
        <v>117</v>
      </c>
      <c r="C439" s="33" t="s">
        <v>118</v>
      </c>
      <c r="D439" s="33" t="s">
        <v>150</v>
      </c>
      <c r="E439" s="33" t="s">
        <v>247</v>
      </c>
      <c r="F439" s="33" t="s">
        <v>358</v>
      </c>
      <c r="G439" s="33" t="s">
        <v>1830</v>
      </c>
      <c r="H439" s="288" t="s">
        <v>1863</v>
      </c>
      <c r="I439" s="196"/>
      <c r="J439" s="196"/>
      <c r="K439" s="196">
        <v>6</v>
      </c>
      <c r="L439" s="270">
        <v>45505</v>
      </c>
      <c r="M439" s="270">
        <v>45535</v>
      </c>
      <c r="N439" s="33" t="s">
        <v>124</v>
      </c>
      <c r="O439" s="107" t="s">
        <v>125</v>
      </c>
      <c r="P439" s="29" t="s">
        <v>126</v>
      </c>
      <c r="Q439" s="29" t="s">
        <v>255</v>
      </c>
      <c r="R439" s="29" t="s">
        <v>79</v>
      </c>
      <c r="S439" s="33">
        <f t="shared" si="7"/>
        <v>6</v>
      </c>
      <c r="T439" s="291"/>
      <c r="U439" s="291"/>
      <c r="V439" s="291"/>
      <c r="W439" s="291"/>
      <c r="X439" s="291"/>
      <c r="Y439" s="291"/>
      <c r="Z439" s="292"/>
    </row>
    <row r="440" ht="24" spans="1:28">
      <c r="A440" s="33">
        <v>2081</v>
      </c>
      <c r="B440" s="33" t="s">
        <v>117</v>
      </c>
      <c r="C440" s="33" t="s">
        <v>118</v>
      </c>
      <c r="D440" s="33" t="s">
        <v>150</v>
      </c>
      <c r="E440" s="33" t="s">
        <v>247</v>
      </c>
      <c r="F440" s="33" t="s">
        <v>358</v>
      </c>
      <c r="G440" s="33" t="s">
        <v>1830</v>
      </c>
      <c r="H440" s="288" t="s">
        <v>1863</v>
      </c>
      <c r="I440" s="196"/>
      <c r="J440" s="196"/>
      <c r="K440" s="196">
        <v>6</v>
      </c>
      <c r="L440" s="270">
        <v>45536</v>
      </c>
      <c r="M440" s="270">
        <v>45565</v>
      </c>
      <c r="N440" s="33" t="s">
        <v>124</v>
      </c>
      <c r="O440" s="107" t="s">
        <v>125</v>
      </c>
      <c r="P440" s="29" t="s">
        <v>126</v>
      </c>
      <c r="Q440" s="29" t="s">
        <v>255</v>
      </c>
      <c r="R440" s="29" t="s">
        <v>79</v>
      </c>
      <c r="S440" s="33">
        <f t="shared" si="7"/>
        <v>6</v>
      </c>
      <c r="T440" s="34"/>
      <c r="U440" s="34"/>
      <c r="V440" s="35"/>
      <c r="W440" s="35"/>
      <c r="X440" s="40"/>
      <c r="Y440" s="40"/>
      <c r="Z440" s="38"/>
      <c r="AA440" s="34"/>
      <c r="AB440" s="34"/>
    </row>
    <row r="441" ht="24" spans="1:26">
      <c r="A441" s="33">
        <v>2082</v>
      </c>
      <c r="B441" s="33" t="s">
        <v>117</v>
      </c>
      <c r="C441" s="33" t="s">
        <v>118</v>
      </c>
      <c r="D441" s="33" t="s">
        <v>150</v>
      </c>
      <c r="E441" s="33" t="s">
        <v>247</v>
      </c>
      <c r="F441" s="33" t="s">
        <v>358</v>
      </c>
      <c r="G441" s="33" t="s">
        <v>1830</v>
      </c>
      <c r="H441" s="288" t="s">
        <v>1863</v>
      </c>
      <c r="I441" s="196"/>
      <c r="J441" s="196"/>
      <c r="K441" s="196">
        <v>6</v>
      </c>
      <c r="L441" s="270">
        <v>45566</v>
      </c>
      <c r="M441" s="270">
        <v>45596</v>
      </c>
      <c r="N441" s="33" t="s">
        <v>124</v>
      </c>
      <c r="O441" s="107" t="s">
        <v>125</v>
      </c>
      <c r="P441" s="29" t="s">
        <v>126</v>
      </c>
      <c r="Q441" s="29" t="s">
        <v>255</v>
      </c>
      <c r="R441" s="29" t="s">
        <v>79</v>
      </c>
      <c r="S441" s="33">
        <f t="shared" si="7"/>
        <v>6</v>
      </c>
      <c r="T441" s="291"/>
      <c r="U441" s="291"/>
      <c r="V441" s="291"/>
      <c r="W441" s="291"/>
      <c r="X441" s="291"/>
      <c r="Y441" s="291"/>
      <c r="Z441" s="292"/>
    </row>
    <row r="442" ht="24" spans="1:26">
      <c r="A442" s="33">
        <v>2083</v>
      </c>
      <c r="B442" s="33" t="s">
        <v>117</v>
      </c>
      <c r="C442" s="33" t="s">
        <v>118</v>
      </c>
      <c r="D442" s="33" t="s">
        <v>150</v>
      </c>
      <c r="E442" s="33" t="s">
        <v>247</v>
      </c>
      <c r="F442" s="33" t="s">
        <v>358</v>
      </c>
      <c r="G442" s="33" t="s">
        <v>1830</v>
      </c>
      <c r="H442" s="288" t="s">
        <v>1863</v>
      </c>
      <c r="I442" s="196"/>
      <c r="J442" s="196"/>
      <c r="K442" s="196">
        <v>6</v>
      </c>
      <c r="L442" s="270">
        <v>45597</v>
      </c>
      <c r="M442" s="270">
        <v>45626</v>
      </c>
      <c r="N442" s="33" t="s">
        <v>124</v>
      </c>
      <c r="O442" s="107" t="s">
        <v>125</v>
      </c>
      <c r="P442" s="29" t="s">
        <v>126</v>
      </c>
      <c r="Q442" s="29" t="s">
        <v>255</v>
      </c>
      <c r="R442" s="29" t="s">
        <v>79</v>
      </c>
      <c r="S442" s="33">
        <f t="shared" si="7"/>
        <v>6</v>
      </c>
      <c r="T442" s="291"/>
      <c r="U442" s="291"/>
      <c r="V442" s="291"/>
      <c r="W442" s="291"/>
      <c r="X442" s="291"/>
      <c r="Y442" s="291"/>
      <c r="Z442" s="292"/>
    </row>
    <row r="443" ht="24" spans="1:26">
      <c r="A443" s="33">
        <v>2084</v>
      </c>
      <c r="B443" s="33" t="s">
        <v>117</v>
      </c>
      <c r="C443" s="33" t="s">
        <v>118</v>
      </c>
      <c r="D443" s="33" t="s">
        <v>150</v>
      </c>
      <c r="E443" s="33" t="s">
        <v>247</v>
      </c>
      <c r="F443" s="33" t="s">
        <v>358</v>
      </c>
      <c r="G443" s="33" t="s">
        <v>1830</v>
      </c>
      <c r="H443" s="288" t="s">
        <v>1863</v>
      </c>
      <c r="I443" s="196"/>
      <c r="J443" s="196"/>
      <c r="K443" s="196">
        <v>6</v>
      </c>
      <c r="L443" s="270">
        <v>45627</v>
      </c>
      <c r="M443" s="270">
        <v>45657</v>
      </c>
      <c r="N443" s="33" t="s">
        <v>124</v>
      </c>
      <c r="O443" s="107" t="s">
        <v>125</v>
      </c>
      <c r="P443" s="29" t="s">
        <v>126</v>
      </c>
      <c r="Q443" s="29" t="s">
        <v>255</v>
      </c>
      <c r="R443" s="29" t="s">
        <v>79</v>
      </c>
      <c r="S443" s="33">
        <f t="shared" si="7"/>
        <v>6</v>
      </c>
      <c r="T443" s="291"/>
      <c r="U443" s="291"/>
      <c r="V443" s="291"/>
      <c r="W443" s="291"/>
      <c r="X443" s="291"/>
      <c r="Y443" s="291"/>
      <c r="Z443" s="292"/>
    </row>
    <row r="444" ht="24" spans="1:28">
      <c r="A444" s="33">
        <v>2085</v>
      </c>
      <c r="B444" s="33" t="s">
        <v>117</v>
      </c>
      <c r="C444" s="33" t="s">
        <v>118</v>
      </c>
      <c r="D444" s="33" t="s">
        <v>150</v>
      </c>
      <c r="E444" s="33" t="s">
        <v>247</v>
      </c>
      <c r="F444" s="33" t="s">
        <v>358</v>
      </c>
      <c r="G444" s="33" t="s">
        <v>1830</v>
      </c>
      <c r="H444" s="288" t="s">
        <v>1864</v>
      </c>
      <c r="I444" s="196"/>
      <c r="J444" s="196"/>
      <c r="K444" s="196">
        <v>2</v>
      </c>
      <c r="L444" s="270">
        <v>45352</v>
      </c>
      <c r="M444" s="270">
        <v>45382</v>
      </c>
      <c r="N444" s="33" t="s">
        <v>124</v>
      </c>
      <c r="O444" s="107" t="s">
        <v>125</v>
      </c>
      <c r="P444" s="29" t="s">
        <v>126</v>
      </c>
      <c r="Q444" s="29" t="s">
        <v>255</v>
      </c>
      <c r="R444" s="29" t="s">
        <v>79</v>
      </c>
      <c r="S444" s="33">
        <f t="shared" si="7"/>
        <v>2</v>
      </c>
      <c r="T444" s="34"/>
      <c r="U444" s="34"/>
      <c r="V444" s="35"/>
      <c r="W444" s="35"/>
      <c r="X444" s="40"/>
      <c r="Y444" s="40"/>
      <c r="Z444" s="38"/>
      <c r="AA444" s="34"/>
      <c r="AB444" s="34"/>
    </row>
    <row r="445" ht="24" spans="1:26">
      <c r="A445" s="33">
        <v>2086</v>
      </c>
      <c r="B445" s="33" t="s">
        <v>117</v>
      </c>
      <c r="C445" s="33" t="s">
        <v>118</v>
      </c>
      <c r="D445" s="33" t="s">
        <v>150</v>
      </c>
      <c r="E445" s="33" t="s">
        <v>247</v>
      </c>
      <c r="F445" s="33" t="s">
        <v>358</v>
      </c>
      <c r="G445" s="33" t="s">
        <v>1830</v>
      </c>
      <c r="H445" s="288" t="s">
        <v>1864</v>
      </c>
      <c r="I445" s="196"/>
      <c r="J445" s="196"/>
      <c r="K445" s="196">
        <v>2</v>
      </c>
      <c r="L445" s="270">
        <v>45444</v>
      </c>
      <c r="M445" s="270">
        <v>45473</v>
      </c>
      <c r="N445" s="33" t="s">
        <v>124</v>
      </c>
      <c r="O445" s="107" t="s">
        <v>125</v>
      </c>
      <c r="P445" s="29" t="s">
        <v>126</v>
      </c>
      <c r="Q445" s="29" t="s">
        <v>255</v>
      </c>
      <c r="R445" s="29" t="s">
        <v>79</v>
      </c>
      <c r="S445" s="33">
        <f t="shared" si="7"/>
        <v>2</v>
      </c>
      <c r="T445" s="291"/>
      <c r="U445" s="291"/>
      <c r="V445" s="291"/>
      <c r="W445" s="291"/>
      <c r="X445" s="291"/>
      <c r="Y445" s="291"/>
      <c r="Z445" s="292"/>
    </row>
    <row r="446" ht="24" spans="1:28">
      <c r="A446" s="33">
        <v>2087</v>
      </c>
      <c r="B446" s="33" t="s">
        <v>117</v>
      </c>
      <c r="C446" s="33" t="s">
        <v>118</v>
      </c>
      <c r="D446" s="33" t="s">
        <v>150</v>
      </c>
      <c r="E446" s="33" t="s">
        <v>247</v>
      </c>
      <c r="F446" s="33" t="s">
        <v>358</v>
      </c>
      <c r="G446" s="33" t="s">
        <v>1830</v>
      </c>
      <c r="H446" s="288" t="s">
        <v>1864</v>
      </c>
      <c r="I446" s="196"/>
      <c r="J446" s="196"/>
      <c r="K446" s="196">
        <v>2</v>
      </c>
      <c r="L446" s="270">
        <v>45536</v>
      </c>
      <c r="M446" s="270">
        <v>45565</v>
      </c>
      <c r="N446" s="33" t="s">
        <v>124</v>
      </c>
      <c r="O446" s="107" t="s">
        <v>125</v>
      </c>
      <c r="P446" s="29" t="s">
        <v>126</v>
      </c>
      <c r="Q446" s="29" t="s">
        <v>255</v>
      </c>
      <c r="R446" s="29" t="s">
        <v>79</v>
      </c>
      <c r="S446" s="33">
        <f t="shared" si="7"/>
        <v>2</v>
      </c>
      <c r="T446" s="34"/>
      <c r="U446" s="34"/>
      <c r="V446" s="35"/>
      <c r="W446" s="35"/>
      <c r="X446" s="40"/>
      <c r="Y446" s="40"/>
      <c r="Z446" s="38"/>
      <c r="AA446" s="34"/>
      <c r="AB446" s="34"/>
    </row>
    <row r="447" ht="24" spans="1:26">
      <c r="A447" s="33">
        <v>2088</v>
      </c>
      <c r="B447" s="33" t="s">
        <v>117</v>
      </c>
      <c r="C447" s="33" t="s">
        <v>118</v>
      </c>
      <c r="D447" s="33" t="s">
        <v>150</v>
      </c>
      <c r="E447" s="33" t="s">
        <v>247</v>
      </c>
      <c r="F447" s="33" t="s">
        <v>358</v>
      </c>
      <c r="G447" s="33" t="s">
        <v>1830</v>
      </c>
      <c r="H447" s="288" t="s">
        <v>1864</v>
      </c>
      <c r="I447" s="196"/>
      <c r="J447" s="196"/>
      <c r="K447" s="196">
        <v>2</v>
      </c>
      <c r="L447" s="270">
        <v>45627</v>
      </c>
      <c r="M447" s="270">
        <v>45656</v>
      </c>
      <c r="N447" s="33" t="s">
        <v>124</v>
      </c>
      <c r="O447" s="107" t="s">
        <v>125</v>
      </c>
      <c r="P447" s="29" t="s">
        <v>126</v>
      </c>
      <c r="Q447" s="29" t="s">
        <v>255</v>
      </c>
      <c r="R447" s="29" t="s">
        <v>79</v>
      </c>
      <c r="S447" s="33">
        <f t="shared" si="7"/>
        <v>2</v>
      </c>
      <c r="T447" s="291"/>
      <c r="U447" s="291"/>
      <c r="V447" s="291"/>
      <c r="W447" s="291"/>
      <c r="X447" s="291"/>
      <c r="Y447" s="291"/>
      <c r="Z447" s="292"/>
    </row>
    <row r="448" ht="24" spans="1:26">
      <c r="A448" s="33">
        <v>2091</v>
      </c>
      <c r="B448" s="33" t="s">
        <v>117</v>
      </c>
      <c r="C448" s="33" t="s">
        <v>118</v>
      </c>
      <c r="D448" s="33" t="s">
        <v>363</v>
      </c>
      <c r="E448" s="33" t="s">
        <v>157</v>
      </c>
      <c r="F448" s="33" t="s">
        <v>364</v>
      </c>
      <c r="G448" s="33" t="s">
        <v>1830</v>
      </c>
      <c r="H448" s="288" t="s">
        <v>1865</v>
      </c>
      <c r="I448" s="196"/>
      <c r="J448" s="196"/>
      <c r="K448" s="196">
        <v>5</v>
      </c>
      <c r="L448" s="270">
        <v>45292</v>
      </c>
      <c r="M448" s="270">
        <v>45322</v>
      </c>
      <c r="N448" s="33" t="s">
        <v>124</v>
      </c>
      <c r="O448" s="107" t="s">
        <v>125</v>
      </c>
      <c r="P448" s="29" t="s">
        <v>126</v>
      </c>
      <c r="Q448" s="29" t="s">
        <v>249</v>
      </c>
      <c r="R448" s="29" t="s">
        <v>79</v>
      </c>
      <c r="S448" s="33">
        <f t="shared" ref="S448:S511" si="8">SUM(I448:K448)</f>
        <v>5</v>
      </c>
      <c r="T448" s="291"/>
      <c r="U448" s="291"/>
      <c r="V448" s="291"/>
      <c r="W448" s="291"/>
      <c r="X448" s="291"/>
      <c r="Y448" s="291"/>
      <c r="Z448" s="292"/>
    </row>
    <row r="449" ht="24" spans="1:26">
      <c r="A449" s="33">
        <v>2092</v>
      </c>
      <c r="B449" s="33" t="s">
        <v>117</v>
      </c>
      <c r="C449" s="33" t="s">
        <v>118</v>
      </c>
      <c r="D449" s="33" t="s">
        <v>363</v>
      </c>
      <c r="E449" s="33" t="s">
        <v>157</v>
      </c>
      <c r="F449" s="33" t="s">
        <v>364</v>
      </c>
      <c r="G449" s="33" t="s">
        <v>1830</v>
      </c>
      <c r="H449" s="288" t="s">
        <v>1865</v>
      </c>
      <c r="I449" s="196"/>
      <c r="J449" s="196"/>
      <c r="K449" s="196">
        <v>5</v>
      </c>
      <c r="L449" s="270">
        <v>45323</v>
      </c>
      <c r="M449" s="270">
        <v>45351</v>
      </c>
      <c r="N449" s="33" t="s">
        <v>124</v>
      </c>
      <c r="O449" s="107" t="s">
        <v>125</v>
      </c>
      <c r="P449" s="29" t="s">
        <v>126</v>
      </c>
      <c r="Q449" s="29" t="s">
        <v>249</v>
      </c>
      <c r="R449" s="29" t="s">
        <v>79</v>
      </c>
      <c r="S449" s="33">
        <f t="shared" si="8"/>
        <v>5</v>
      </c>
      <c r="T449" s="291"/>
      <c r="U449" s="291"/>
      <c r="V449" s="291"/>
      <c r="W449" s="291"/>
      <c r="X449" s="291"/>
      <c r="Y449" s="291"/>
      <c r="Z449" s="292"/>
    </row>
    <row r="450" ht="24" spans="1:28">
      <c r="A450" s="33">
        <v>2093</v>
      </c>
      <c r="B450" s="33" t="s">
        <v>117</v>
      </c>
      <c r="C450" s="33" t="s">
        <v>118</v>
      </c>
      <c r="D450" s="33" t="s">
        <v>363</v>
      </c>
      <c r="E450" s="33" t="s">
        <v>157</v>
      </c>
      <c r="F450" s="33" t="s">
        <v>364</v>
      </c>
      <c r="G450" s="33" t="s">
        <v>1830</v>
      </c>
      <c r="H450" s="288" t="s">
        <v>1865</v>
      </c>
      <c r="I450" s="196"/>
      <c r="J450" s="196"/>
      <c r="K450" s="196">
        <v>5</v>
      </c>
      <c r="L450" s="270">
        <v>45352</v>
      </c>
      <c r="M450" s="270">
        <v>45382</v>
      </c>
      <c r="N450" s="33" t="s">
        <v>124</v>
      </c>
      <c r="O450" s="107" t="s">
        <v>125</v>
      </c>
      <c r="P450" s="29" t="s">
        <v>126</v>
      </c>
      <c r="Q450" s="29" t="s">
        <v>249</v>
      </c>
      <c r="R450" s="29" t="s">
        <v>79</v>
      </c>
      <c r="S450" s="33">
        <f t="shared" si="8"/>
        <v>5</v>
      </c>
      <c r="T450" s="34"/>
      <c r="U450" s="34"/>
      <c r="V450" s="35"/>
      <c r="W450" s="35"/>
      <c r="X450" s="40"/>
      <c r="Y450" s="40"/>
      <c r="Z450" s="38"/>
      <c r="AA450" s="34"/>
      <c r="AB450" s="34"/>
    </row>
    <row r="451" ht="24" spans="1:26">
      <c r="A451" s="33">
        <v>2094</v>
      </c>
      <c r="B451" s="33" t="s">
        <v>117</v>
      </c>
      <c r="C451" s="33" t="s">
        <v>118</v>
      </c>
      <c r="D451" s="33" t="s">
        <v>363</v>
      </c>
      <c r="E451" s="33" t="s">
        <v>157</v>
      </c>
      <c r="F451" s="33" t="s">
        <v>364</v>
      </c>
      <c r="G451" s="33" t="s">
        <v>1830</v>
      </c>
      <c r="H451" s="288" t="s">
        <v>1865</v>
      </c>
      <c r="I451" s="196"/>
      <c r="J451" s="196"/>
      <c r="K451" s="196">
        <v>5</v>
      </c>
      <c r="L451" s="270">
        <v>45383</v>
      </c>
      <c r="M451" s="270">
        <v>45412</v>
      </c>
      <c r="N451" s="33" t="s">
        <v>124</v>
      </c>
      <c r="O451" s="107" t="s">
        <v>125</v>
      </c>
      <c r="P451" s="29" t="s">
        <v>126</v>
      </c>
      <c r="Q451" s="29" t="s">
        <v>249</v>
      </c>
      <c r="R451" s="29" t="s">
        <v>79</v>
      </c>
      <c r="S451" s="33">
        <f t="shared" si="8"/>
        <v>5</v>
      </c>
      <c r="T451" s="291"/>
      <c r="U451" s="291"/>
      <c r="V451" s="291"/>
      <c r="W451" s="291"/>
      <c r="X451" s="291"/>
      <c r="Y451" s="291"/>
      <c r="Z451" s="292"/>
    </row>
    <row r="452" ht="24" spans="1:26">
      <c r="A452" s="33">
        <v>2095</v>
      </c>
      <c r="B452" s="33" t="s">
        <v>117</v>
      </c>
      <c r="C452" s="33" t="s">
        <v>118</v>
      </c>
      <c r="D452" s="33" t="s">
        <v>363</v>
      </c>
      <c r="E452" s="33" t="s">
        <v>157</v>
      </c>
      <c r="F452" s="33" t="s">
        <v>364</v>
      </c>
      <c r="G452" s="33" t="s">
        <v>1830</v>
      </c>
      <c r="H452" s="288" t="s">
        <v>1865</v>
      </c>
      <c r="I452" s="196"/>
      <c r="J452" s="196"/>
      <c r="K452" s="196">
        <v>5</v>
      </c>
      <c r="L452" s="270">
        <v>45413</v>
      </c>
      <c r="M452" s="270">
        <v>45443</v>
      </c>
      <c r="N452" s="33" t="s">
        <v>124</v>
      </c>
      <c r="O452" s="107" t="s">
        <v>125</v>
      </c>
      <c r="P452" s="29" t="s">
        <v>126</v>
      </c>
      <c r="Q452" s="29" t="s">
        <v>249</v>
      </c>
      <c r="R452" s="29" t="s">
        <v>79</v>
      </c>
      <c r="S452" s="33">
        <f t="shared" si="8"/>
        <v>5</v>
      </c>
      <c r="T452" s="291"/>
      <c r="U452" s="291"/>
      <c r="V452" s="291"/>
      <c r="W452" s="291"/>
      <c r="X452" s="291"/>
      <c r="Y452" s="291"/>
      <c r="Z452" s="292"/>
    </row>
    <row r="453" ht="24" spans="1:26">
      <c r="A453" s="33">
        <v>2096</v>
      </c>
      <c r="B453" s="33" t="s">
        <v>117</v>
      </c>
      <c r="C453" s="33" t="s">
        <v>118</v>
      </c>
      <c r="D453" s="33" t="s">
        <v>363</v>
      </c>
      <c r="E453" s="33" t="s">
        <v>157</v>
      </c>
      <c r="F453" s="33" t="s">
        <v>364</v>
      </c>
      <c r="G453" s="33" t="s">
        <v>1830</v>
      </c>
      <c r="H453" s="288" t="s">
        <v>1865</v>
      </c>
      <c r="I453" s="196"/>
      <c r="J453" s="196"/>
      <c r="K453" s="196">
        <v>5</v>
      </c>
      <c r="L453" s="270">
        <v>45444</v>
      </c>
      <c r="M453" s="270">
        <v>45473</v>
      </c>
      <c r="N453" s="33" t="s">
        <v>124</v>
      </c>
      <c r="O453" s="107" t="s">
        <v>125</v>
      </c>
      <c r="P453" s="29" t="s">
        <v>126</v>
      </c>
      <c r="Q453" s="29" t="s">
        <v>249</v>
      </c>
      <c r="R453" s="29" t="s">
        <v>79</v>
      </c>
      <c r="S453" s="33">
        <f t="shared" si="8"/>
        <v>5</v>
      </c>
      <c r="T453" s="291"/>
      <c r="U453" s="291"/>
      <c r="V453" s="291"/>
      <c r="W453" s="291"/>
      <c r="X453" s="291"/>
      <c r="Y453" s="291"/>
      <c r="Z453" s="292"/>
    </row>
    <row r="454" ht="24" spans="1:26">
      <c r="A454" s="33">
        <v>2097</v>
      </c>
      <c r="B454" s="33" t="s">
        <v>117</v>
      </c>
      <c r="C454" s="33" t="s">
        <v>118</v>
      </c>
      <c r="D454" s="33" t="s">
        <v>363</v>
      </c>
      <c r="E454" s="33" t="s">
        <v>157</v>
      </c>
      <c r="F454" s="33" t="s">
        <v>364</v>
      </c>
      <c r="G454" s="33" t="s">
        <v>1830</v>
      </c>
      <c r="H454" s="288" t="s">
        <v>1865</v>
      </c>
      <c r="I454" s="196"/>
      <c r="J454" s="196"/>
      <c r="K454" s="196">
        <v>5</v>
      </c>
      <c r="L454" s="270">
        <v>45474</v>
      </c>
      <c r="M454" s="270">
        <v>45504</v>
      </c>
      <c r="N454" s="33" t="s">
        <v>124</v>
      </c>
      <c r="O454" s="107" t="s">
        <v>125</v>
      </c>
      <c r="P454" s="29" t="s">
        <v>126</v>
      </c>
      <c r="Q454" s="29" t="s">
        <v>249</v>
      </c>
      <c r="R454" s="29" t="s">
        <v>79</v>
      </c>
      <c r="S454" s="33">
        <f t="shared" si="8"/>
        <v>5</v>
      </c>
      <c r="T454" s="291"/>
      <c r="U454" s="291"/>
      <c r="V454" s="291"/>
      <c r="W454" s="291"/>
      <c r="X454" s="291"/>
      <c r="Y454" s="291"/>
      <c r="Z454" s="292"/>
    </row>
    <row r="455" ht="24" spans="1:26">
      <c r="A455" s="33">
        <v>2098</v>
      </c>
      <c r="B455" s="33" t="s">
        <v>117</v>
      </c>
      <c r="C455" s="33" t="s">
        <v>118</v>
      </c>
      <c r="D455" s="33" t="s">
        <v>363</v>
      </c>
      <c r="E455" s="33" t="s">
        <v>157</v>
      </c>
      <c r="F455" s="33" t="s">
        <v>364</v>
      </c>
      <c r="G455" s="33" t="s">
        <v>1830</v>
      </c>
      <c r="H455" s="288" t="s">
        <v>1865</v>
      </c>
      <c r="I455" s="196"/>
      <c r="J455" s="196"/>
      <c r="K455" s="196">
        <v>5</v>
      </c>
      <c r="L455" s="270">
        <v>45505</v>
      </c>
      <c r="M455" s="270">
        <v>45535</v>
      </c>
      <c r="N455" s="33" t="s">
        <v>124</v>
      </c>
      <c r="O455" s="107" t="s">
        <v>125</v>
      </c>
      <c r="P455" s="29" t="s">
        <v>126</v>
      </c>
      <c r="Q455" s="29" t="s">
        <v>249</v>
      </c>
      <c r="R455" s="29" t="s">
        <v>79</v>
      </c>
      <c r="S455" s="33">
        <f t="shared" si="8"/>
        <v>5</v>
      </c>
      <c r="T455" s="291"/>
      <c r="U455" s="291"/>
      <c r="V455" s="291"/>
      <c r="W455" s="291"/>
      <c r="X455" s="291"/>
      <c r="Y455" s="291"/>
      <c r="Z455" s="292"/>
    </row>
    <row r="456" ht="24" spans="1:28">
      <c r="A456" s="33">
        <v>2099</v>
      </c>
      <c r="B456" s="33" t="s">
        <v>117</v>
      </c>
      <c r="C456" s="33" t="s">
        <v>118</v>
      </c>
      <c r="D456" s="33" t="s">
        <v>363</v>
      </c>
      <c r="E456" s="33" t="s">
        <v>157</v>
      </c>
      <c r="F456" s="33" t="s">
        <v>364</v>
      </c>
      <c r="G456" s="33" t="s">
        <v>1830</v>
      </c>
      <c r="H456" s="288" t="s">
        <v>1865</v>
      </c>
      <c r="I456" s="196"/>
      <c r="J456" s="196"/>
      <c r="K456" s="196">
        <v>5</v>
      </c>
      <c r="L456" s="270">
        <v>45536</v>
      </c>
      <c r="M456" s="270">
        <v>45565</v>
      </c>
      <c r="N456" s="33" t="s">
        <v>124</v>
      </c>
      <c r="O456" s="107" t="s">
        <v>125</v>
      </c>
      <c r="P456" s="29" t="s">
        <v>126</v>
      </c>
      <c r="Q456" s="29" t="s">
        <v>249</v>
      </c>
      <c r="R456" s="29" t="s">
        <v>79</v>
      </c>
      <c r="S456" s="33">
        <f t="shared" si="8"/>
        <v>5</v>
      </c>
      <c r="T456" s="34"/>
      <c r="U456" s="34"/>
      <c r="V456" s="35"/>
      <c r="W456" s="35"/>
      <c r="X456" s="40"/>
      <c r="Y456" s="40"/>
      <c r="Z456" s="38"/>
      <c r="AA456" s="34"/>
      <c r="AB456" s="34"/>
    </row>
    <row r="457" ht="24" spans="1:26">
      <c r="A457" s="33">
        <v>2100</v>
      </c>
      <c r="B457" s="33" t="s">
        <v>117</v>
      </c>
      <c r="C457" s="33" t="s">
        <v>118</v>
      </c>
      <c r="D457" s="33" t="s">
        <v>363</v>
      </c>
      <c r="E457" s="33" t="s">
        <v>157</v>
      </c>
      <c r="F457" s="33" t="s">
        <v>364</v>
      </c>
      <c r="G457" s="33" t="s">
        <v>1830</v>
      </c>
      <c r="H457" s="288" t="s">
        <v>1865</v>
      </c>
      <c r="I457" s="196"/>
      <c r="J457" s="196"/>
      <c r="K457" s="196">
        <v>5</v>
      </c>
      <c r="L457" s="270">
        <v>45566</v>
      </c>
      <c r="M457" s="270">
        <v>45596</v>
      </c>
      <c r="N457" s="33" t="s">
        <v>124</v>
      </c>
      <c r="O457" s="107" t="s">
        <v>125</v>
      </c>
      <c r="P457" s="29" t="s">
        <v>126</v>
      </c>
      <c r="Q457" s="29" t="s">
        <v>249</v>
      </c>
      <c r="R457" s="29" t="s">
        <v>79</v>
      </c>
      <c r="S457" s="33">
        <f t="shared" si="8"/>
        <v>5</v>
      </c>
      <c r="T457" s="291"/>
      <c r="U457" s="291"/>
      <c r="V457" s="291"/>
      <c r="W457" s="291"/>
      <c r="X457" s="291"/>
      <c r="Y457" s="291"/>
      <c r="Z457" s="292"/>
    </row>
    <row r="458" ht="24" spans="1:26">
      <c r="A458" s="33">
        <v>2101</v>
      </c>
      <c r="B458" s="33" t="s">
        <v>117</v>
      </c>
      <c r="C458" s="33" t="s">
        <v>118</v>
      </c>
      <c r="D458" s="33" t="s">
        <v>363</v>
      </c>
      <c r="E458" s="33" t="s">
        <v>157</v>
      </c>
      <c r="F458" s="33" t="s">
        <v>364</v>
      </c>
      <c r="G458" s="33" t="s">
        <v>1830</v>
      </c>
      <c r="H458" s="288" t="s">
        <v>1865</v>
      </c>
      <c r="I458" s="196"/>
      <c r="J458" s="196"/>
      <c r="K458" s="196">
        <v>5</v>
      </c>
      <c r="L458" s="270">
        <v>45597</v>
      </c>
      <c r="M458" s="270">
        <v>45626</v>
      </c>
      <c r="N458" s="33" t="s">
        <v>124</v>
      </c>
      <c r="O458" s="107" t="s">
        <v>125</v>
      </c>
      <c r="P458" s="29" t="s">
        <v>126</v>
      </c>
      <c r="Q458" s="29" t="s">
        <v>249</v>
      </c>
      <c r="R458" s="29" t="s">
        <v>79</v>
      </c>
      <c r="S458" s="33">
        <f t="shared" si="8"/>
        <v>5</v>
      </c>
      <c r="T458" s="291"/>
      <c r="U458" s="291"/>
      <c r="V458" s="291"/>
      <c r="W458" s="291"/>
      <c r="X458" s="291"/>
      <c r="Y458" s="291"/>
      <c r="Z458" s="292"/>
    </row>
    <row r="459" ht="24" spans="1:26">
      <c r="A459" s="33">
        <v>2102</v>
      </c>
      <c r="B459" s="33" t="s">
        <v>117</v>
      </c>
      <c r="C459" s="33" t="s">
        <v>118</v>
      </c>
      <c r="D459" s="33" t="s">
        <v>363</v>
      </c>
      <c r="E459" s="33" t="s">
        <v>157</v>
      </c>
      <c r="F459" s="33" t="s">
        <v>364</v>
      </c>
      <c r="G459" s="33" t="s">
        <v>1830</v>
      </c>
      <c r="H459" s="288" t="s">
        <v>1865</v>
      </c>
      <c r="I459" s="196"/>
      <c r="J459" s="196"/>
      <c r="K459" s="196">
        <v>5</v>
      </c>
      <c r="L459" s="270">
        <v>45627</v>
      </c>
      <c r="M459" s="270">
        <v>45657</v>
      </c>
      <c r="N459" s="33" t="s">
        <v>124</v>
      </c>
      <c r="O459" s="107" t="s">
        <v>125</v>
      </c>
      <c r="P459" s="29" t="s">
        <v>126</v>
      </c>
      <c r="Q459" s="29" t="s">
        <v>249</v>
      </c>
      <c r="R459" s="29" t="s">
        <v>79</v>
      </c>
      <c r="S459" s="33">
        <f t="shared" si="8"/>
        <v>5</v>
      </c>
      <c r="T459" s="291"/>
      <c r="U459" s="291"/>
      <c r="V459" s="291"/>
      <c r="W459" s="291"/>
      <c r="X459" s="291"/>
      <c r="Y459" s="291"/>
      <c r="Z459" s="292"/>
    </row>
    <row r="460" ht="24" spans="1:28">
      <c r="A460" s="33">
        <v>2103</v>
      </c>
      <c r="B460" s="33" t="s">
        <v>117</v>
      </c>
      <c r="C460" s="33" t="s">
        <v>118</v>
      </c>
      <c r="D460" s="33" t="s">
        <v>363</v>
      </c>
      <c r="E460" s="33" t="s">
        <v>157</v>
      </c>
      <c r="F460" s="33" t="s">
        <v>364</v>
      </c>
      <c r="G460" s="33" t="s">
        <v>1830</v>
      </c>
      <c r="H460" s="288" t="s">
        <v>1866</v>
      </c>
      <c r="I460" s="196"/>
      <c r="J460" s="196"/>
      <c r="K460" s="196">
        <v>4</v>
      </c>
      <c r="L460" s="270">
        <v>45352</v>
      </c>
      <c r="M460" s="270">
        <v>45382</v>
      </c>
      <c r="N460" s="33" t="s">
        <v>124</v>
      </c>
      <c r="O460" s="107" t="s">
        <v>125</v>
      </c>
      <c r="P460" s="29" t="s">
        <v>126</v>
      </c>
      <c r="Q460" s="29" t="s">
        <v>249</v>
      </c>
      <c r="R460" s="29" t="s">
        <v>79</v>
      </c>
      <c r="S460" s="33">
        <f t="shared" si="8"/>
        <v>4</v>
      </c>
      <c r="T460" s="34"/>
      <c r="U460" s="34"/>
      <c r="V460" s="35"/>
      <c r="W460" s="35"/>
      <c r="X460" s="40"/>
      <c r="Y460" s="40"/>
      <c r="Z460" s="38"/>
      <c r="AA460" s="34"/>
      <c r="AB460" s="34"/>
    </row>
    <row r="461" ht="24" spans="1:26">
      <c r="A461" s="33">
        <v>2104</v>
      </c>
      <c r="B461" s="33" t="s">
        <v>117</v>
      </c>
      <c r="C461" s="33" t="s">
        <v>118</v>
      </c>
      <c r="D461" s="33" t="s">
        <v>363</v>
      </c>
      <c r="E461" s="33" t="s">
        <v>157</v>
      </c>
      <c r="F461" s="33" t="s">
        <v>364</v>
      </c>
      <c r="G461" s="33" t="s">
        <v>1830</v>
      </c>
      <c r="H461" s="288" t="s">
        <v>1866</v>
      </c>
      <c r="I461" s="196"/>
      <c r="J461" s="196"/>
      <c r="K461" s="196">
        <v>4</v>
      </c>
      <c r="L461" s="270">
        <v>45444</v>
      </c>
      <c r="M461" s="270">
        <v>45473</v>
      </c>
      <c r="N461" s="33" t="s">
        <v>124</v>
      </c>
      <c r="O461" s="107" t="s">
        <v>125</v>
      </c>
      <c r="P461" s="29" t="s">
        <v>126</v>
      </c>
      <c r="Q461" s="29" t="s">
        <v>249</v>
      </c>
      <c r="R461" s="29" t="s">
        <v>79</v>
      </c>
      <c r="S461" s="33">
        <f t="shared" si="8"/>
        <v>4</v>
      </c>
      <c r="T461" s="291"/>
      <c r="U461" s="291"/>
      <c r="V461" s="291"/>
      <c r="W461" s="291"/>
      <c r="X461" s="291"/>
      <c r="Y461" s="291"/>
      <c r="Z461" s="292"/>
    </row>
    <row r="462" ht="24" spans="1:28">
      <c r="A462" s="33">
        <v>2105</v>
      </c>
      <c r="B462" s="33" t="s">
        <v>117</v>
      </c>
      <c r="C462" s="33" t="s">
        <v>118</v>
      </c>
      <c r="D462" s="33" t="s">
        <v>363</v>
      </c>
      <c r="E462" s="33" t="s">
        <v>157</v>
      </c>
      <c r="F462" s="33" t="s">
        <v>364</v>
      </c>
      <c r="G462" s="33" t="s">
        <v>1830</v>
      </c>
      <c r="H462" s="288" t="s">
        <v>1866</v>
      </c>
      <c r="I462" s="196"/>
      <c r="J462" s="196"/>
      <c r="K462" s="196">
        <v>4</v>
      </c>
      <c r="L462" s="270">
        <v>45536</v>
      </c>
      <c r="M462" s="270">
        <v>45565</v>
      </c>
      <c r="N462" s="33" t="s">
        <v>124</v>
      </c>
      <c r="O462" s="107" t="s">
        <v>125</v>
      </c>
      <c r="P462" s="29" t="s">
        <v>126</v>
      </c>
      <c r="Q462" s="29" t="s">
        <v>249</v>
      </c>
      <c r="R462" s="29" t="s">
        <v>79</v>
      </c>
      <c r="S462" s="33">
        <f t="shared" si="8"/>
        <v>4</v>
      </c>
      <c r="T462" s="34"/>
      <c r="U462" s="34"/>
      <c r="V462" s="35"/>
      <c r="W462" s="35"/>
      <c r="X462" s="40"/>
      <c r="Y462" s="40"/>
      <c r="Z462" s="38"/>
      <c r="AA462" s="34"/>
      <c r="AB462" s="34"/>
    </row>
    <row r="463" ht="24" spans="1:26">
      <c r="A463" s="33">
        <v>2106</v>
      </c>
      <c r="B463" s="33" t="s">
        <v>117</v>
      </c>
      <c r="C463" s="33" t="s">
        <v>118</v>
      </c>
      <c r="D463" s="33" t="s">
        <v>363</v>
      </c>
      <c r="E463" s="33" t="s">
        <v>157</v>
      </c>
      <c r="F463" s="33" t="s">
        <v>364</v>
      </c>
      <c r="G463" s="33" t="s">
        <v>1830</v>
      </c>
      <c r="H463" s="288" t="s">
        <v>1866</v>
      </c>
      <c r="I463" s="196"/>
      <c r="J463" s="196"/>
      <c r="K463" s="196">
        <v>4</v>
      </c>
      <c r="L463" s="270">
        <v>45627</v>
      </c>
      <c r="M463" s="270">
        <v>45656</v>
      </c>
      <c r="N463" s="33" t="s">
        <v>124</v>
      </c>
      <c r="O463" s="107" t="s">
        <v>125</v>
      </c>
      <c r="P463" s="29" t="s">
        <v>126</v>
      </c>
      <c r="Q463" s="29" t="s">
        <v>249</v>
      </c>
      <c r="R463" s="29" t="s">
        <v>79</v>
      </c>
      <c r="S463" s="33">
        <f t="shared" si="8"/>
        <v>4</v>
      </c>
      <c r="T463" s="291"/>
      <c r="U463" s="291"/>
      <c r="V463" s="291"/>
      <c r="W463" s="291"/>
      <c r="X463" s="291"/>
      <c r="Y463" s="291"/>
      <c r="Z463" s="292"/>
    </row>
    <row r="464" ht="24" spans="1:26">
      <c r="A464" s="33">
        <v>2109</v>
      </c>
      <c r="B464" s="33" t="s">
        <v>117</v>
      </c>
      <c r="C464" s="33" t="s">
        <v>118</v>
      </c>
      <c r="D464" s="33" t="s">
        <v>363</v>
      </c>
      <c r="E464" s="33" t="s">
        <v>157</v>
      </c>
      <c r="F464" s="29" t="s">
        <v>369</v>
      </c>
      <c r="G464" s="33" t="s">
        <v>1830</v>
      </c>
      <c r="H464" s="288" t="s">
        <v>1865</v>
      </c>
      <c r="I464" s="196"/>
      <c r="J464" s="196"/>
      <c r="K464" s="196">
        <v>5</v>
      </c>
      <c r="L464" s="270">
        <v>45292</v>
      </c>
      <c r="M464" s="270">
        <v>45322</v>
      </c>
      <c r="N464" s="33" t="s">
        <v>124</v>
      </c>
      <c r="O464" s="107" t="s">
        <v>125</v>
      </c>
      <c r="P464" s="29" t="s">
        <v>126</v>
      </c>
      <c r="Q464" s="29" t="s">
        <v>249</v>
      </c>
      <c r="R464" s="29" t="s">
        <v>79</v>
      </c>
      <c r="S464" s="33">
        <f t="shared" si="8"/>
        <v>5</v>
      </c>
      <c r="T464" s="291"/>
      <c r="U464" s="291"/>
      <c r="V464" s="291"/>
      <c r="W464" s="291"/>
      <c r="X464" s="291"/>
      <c r="Y464" s="291"/>
      <c r="Z464" s="292"/>
    </row>
    <row r="465" ht="24" spans="1:26">
      <c r="A465" s="33">
        <v>2110</v>
      </c>
      <c r="B465" s="33" t="s">
        <v>117</v>
      </c>
      <c r="C465" s="33" t="s">
        <v>118</v>
      </c>
      <c r="D465" s="33" t="s">
        <v>363</v>
      </c>
      <c r="E465" s="33" t="s">
        <v>157</v>
      </c>
      <c r="F465" s="29" t="s">
        <v>369</v>
      </c>
      <c r="G465" s="33" t="s">
        <v>1830</v>
      </c>
      <c r="H465" s="288" t="s">
        <v>1865</v>
      </c>
      <c r="I465" s="196"/>
      <c r="J465" s="196"/>
      <c r="K465" s="196">
        <v>5</v>
      </c>
      <c r="L465" s="270">
        <v>45323</v>
      </c>
      <c r="M465" s="270">
        <v>45351</v>
      </c>
      <c r="N465" s="33" t="s">
        <v>124</v>
      </c>
      <c r="O465" s="107" t="s">
        <v>125</v>
      </c>
      <c r="P465" s="29" t="s">
        <v>126</v>
      </c>
      <c r="Q465" s="29" t="s">
        <v>249</v>
      </c>
      <c r="R465" s="29" t="s">
        <v>79</v>
      </c>
      <c r="S465" s="33">
        <f t="shared" si="8"/>
        <v>5</v>
      </c>
      <c r="T465" s="291"/>
      <c r="U465" s="291"/>
      <c r="V465" s="291"/>
      <c r="W465" s="291"/>
      <c r="X465" s="291"/>
      <c r="Y465" s="291"/>
      <c r="Z465" s="292"/>
    </row>
    <row r="466" ht="24" spans="1:28">
      <c r="A466" s="33">
        <v>2111</v>
      </c>
      <c r="B466" s="33" t="s">
        <v>117</v>
      </c>
      <c r="C466" s="33" t="s">
        <v>118</v>
      </c>
      <c r="D466" s="33" t="s">
        <v>363</v>
      </c>
      <c r="E466" s="33" t="s">
        <v>157</v>
      </c>
      <c r="F466" s="29" t="s">
        <v>369</v>
      </c>
      <c r="G466" s="33" t="s">
        <v>1830</v>
      </c>
      <c r="H466" s="288" t="s">
        <v>1865</v>
      </c>
      <c r="I466" s="196"/>
      <c r="J466" s="196"/>
      <c r="K466" s="196">
        <v>5</v>
      </c>
      <c r="L466" s="270">
        <v>45352</v>
      </c>
      <c r="M466" s="270">
        <v>45382</v>
      </c>
      <c r="N466" s="33" t="s">
        <v>124</v>
      </c>
      <c r="O466" s="107" t="s">
        <v>125</v>
      </c>
      <c r="P466" s="29" t="s">
        <v>126</v>
      </c>
      <c r="Q466" s="29" t="s">
        <v>249</v>
      </c>
      <c r="R466" s="29" t="s">
        <v>79</v>
      </c>
      <c r="S466" s="33">
        <f t="shared" si="8"/>
        <v>5</v>
      </c>
      <c r="T466" s="34"/>
      <c r="U466" s="34"/>
      <c r="V466" s="35"/>
      <c r="W466" s="35"/>
      <c r="X466" s="40"/>
      <c r="Y466" s="40"/>
      <c r="Z466" s="38"/>
      <c r="AA466" s="34"/>
      <c r="AB466" s="34"/>
    </row>
    <row r="467" ht="24" spans="1:26">
      <c r="A467" s="33">
        <v>2112</v>
      </c>
      <c r="B467" s="33" t="s">
        <v>117</v>
      </c>
      <c r="C467" s="33" t="s">
        <v>118</v>
      </c>
      <c r="D467" s="33" t="s">
        <v>363</v>
      </c>
      <c r="E467" s="33" t="s">
        <v>157</v>
      </c>
      <c r="F467" s="29" t="s">
        <v>369</v>
      </c>
      <c r="G467" s="33" t="s">
        <v>1830</v>
      </c>
      <c r="H467" s="288" t="s">
        <v>1865</v>
      </c>
      <c r="I467" s="196"/>
      <c r="J467" s="196"/>
      <c r="K467" s="196">
        <v>5</v>
      </c>
      <c r="L467" s="270">
        <v>45383</v>
      </c>
      <c r="M467" s="270">
        <v>45412</v>
      </c>
      <c r="N467" s="33" t="s">
        <v>124</v>
      </c>
      <c r="O467" s="107" t="s">
        <v>125</v>
      </c>
      <c r="P467" s="29" t="s">
        <v>126</v>
      </c>
      <c r="Q467" s="29" t="s">
        <v>249</v>
      </c>
      <c r="R467" s="29" t="s">
        <v>79</v>
      </c>
      <c r="S467" s="33">
        <f t="shared" si="8"/>
        <v>5</v>
      </c>
      <c r="T467" s="291"/>
      <c r="U467" s="291"/>
      <c r="V467" s="291"/>
      <c r="W467" s="291"/>
      <c r="X467" s="291"/>
      <c r="Y467" s="291"/>
      <c r="Z467" s="292"/>
    </row>
    <row r="468" ht="24" spans="1:26">
      <c r="A468" s="33">
        <v>2113</v>
      </c>
      <c r="B468" s="33" t="s">
        <v>117</v>
      </c>
      <c r="C468" s="33" t="s">
        <v>118</v>
      </c>
      <c r="D468" s="33" t="s">
        <v>363</v>
      </c>
      <c r="E468" s="33" t="s">
        <v>157</v>
      </c>
      <c r="F468" s="29" t="s">
        <v>369</v>
      </c>
      <c r="G468" s="33" t="s">
        <v>1830</v>
      </c>
      <c r="H468" s="288" t="s">
        <v>1865</v>
      </c>
      <c r="I468" s="196"/>
      <c r="J468" s="196"/>
      <c r="K468" s="196">
        <v>5</v>
      </c>
      <c r="L468" s="270">
        <v>45413</v>
      </c>
      <c r="M468" s="270">
        <v>45443</v>
      </c>
      <c r="N468" s="33" t="s">
        <v>124</v>
      </c>
      <c r="O468" s="107" t="s">
        <v>125</v>
      </c>
      <c r="P468" s="29" t="s">
        <v>126</v>
      </c>
      <c r="Q468" s="29" t="s">
        <v>249</v>
      </c>
      <c r="R468" s="29" t="s">
        <v>79</v>
      </c>
      <c r="S468" s="33">
        <f t="shared" si="8"/>
        <v>5</v>
      </c>
      <c r="T468" s="291"/>
      <c r="U468" s="291"/>
      <c r="V468" s="291"/>
      <c r="W468" s="291"/>
      <c r="X468" s="291"/>
      <c r="Y468" s="291"/>
      <c r="Z468" s="292"/>
    </row>
    <row r="469" ht="24" spans="1:26">
      <c r="A469" s="33">
        <v>2114</v>
      </c>
      <c r="B469" s="33" t="s">
        <v>117</v>
      </c>
      <c r="C469" s="33" t="s">
        <v>118</v>
      </c>
      <c r="D469" s="33" t="s">
        <v>363</v>
      </c>
      <c r="E469" s="33" t="s">
        <v>157</v>
      </c>
      <c r="F469" s="29" t="s">
        <v>369</v>
      </c>
      <c r="G469" s="33" t="s">
        <v>1830</v>
      </c>
      <c r="H469" s="288" t="s">
        <v>1865</v>
      </c>
      <c r="I469" s="196"/>
      <c r="J469" s="196"/>
      <c r="K469" s="196">
        <v>5</v>
      </c>
      <c r="L469" s="270">
        <v>45444</v>
      </c>
      <c r="M469" s="270">
        <v>45473</v>
      </c>
      <c r="N469" s="33" t="s">
        <v>124</v>
      </c>
      <c r="O469" s="107" t="s">
        <v>125</v>
      </c>
      <c r="P469" s="29" t="s">
        <v>126</v>
      </c>
      <c r="Q469" s="29" t="s">
        <v>249</v>
      </c>
      <c r="R469" s="29" t="s">
        <v>79</v>
      </c>
      <c r="S469" s="33">
        <f t="shared" si="8"/>
        <v>5</v>
      </c>
      <c r="T469" s="291"/>
      <c r="U469" s="291"/>
      <c r="V469" s="291"/>
      <c r="W469" s="291"/>
      <c r="X469" s="291"/>
      <c r="Y469" s="291"/>
      <c r="Z469" s="292"/>
    </row>
    <row r="470" ht="24" spans="1:26">
      <c r="A470" s="33">
        <v>2115</v>
      </c>
      <c r="B470" s="33" t="s">
        <v>117</v>
      </c>
      <c r="C470" s="33" t="s">
        <v>118</v>
      </c>
      <c r="D470" s="33" t="s">
        <v>363</v>
      </c>
      <c r="E470" s="33" t="s">
        <v>157</v>
      </c>
      <c r="F470" s="29" t="s">
        <v>369</v>
      </c>
      <c r="G470" s="33" t="s">
        <v>1830</v>
      </c>
      <c r="H470" s="288" t="s">
        <v>1865</v>
      </c>
      <c r="I470" s="196"/>
      <c r="J470" s="196"/>
      <c r="K470" s="196">
        <v>5</v>
      </c>
      <c r="L470" s="270">
        <v>45474</v>
      </c>
      <c r="M470" s="270">
        <v>45504</v>
      </c>
      <c r="N470" s="33" t="s">
        <v>124</v>
      </c>
      <c r="O470" s="107" t="s">
        <v>125</v>
      </c>
      <c r="P470" s="29" t="s">
        <v>126</v>
      </c>
      <c r="Q470" s="29" t="s">
        <v>249</v>
      </c>
      <c r="R470" s="29" t="s">
        <v>79</v>
      </c>
      <c r="S470" s="33">
        <f t="shared" si="8"/>
        <v>5</v>
      </c>
      <c r="T470" s="291"/>
      <c r="U470" s="291"/>
      <c r="V470" s="291"/>
      <c r="W470" s="291"/>
      <c r="X470" s="291"/>
      <c r="Y470" s="291"/>
      <c r="Z470" s="292"/>
    </row>
    <row r="471" ht="24" spans="1:26">
      <c r="A471" s="33">
        <v>2116</v>
      </c>
      <c r="B471" s="33" t="s">
        <v>117</v>
      </c>
      <c r="C471" s="33" t="s">
        <v>118</v>
      </c>
      <c r="D471" s="33" t="s">
        <v>363</v>
      </c>
      <c r="E471" s="33" t="s">
        <v>157</v>
      </c>
      <c r="F471" s="29" t="s">
        <v>369</v>
      </c>
      <c r="G471" s="33" t="s">
        <v>1830</v>
      </c>
      <c r="H471" s="288" t="s">
        <v>1865</v>
      </c>
      <c r="I471" s="196"/>
      <c r="J471" s="196"/>
      <c r="K471" s="196">
        <v>5</v>
      </c>
      <c r="L471" s="270">
        <v>45505</v>
      </c>
      <c r="M471" s="270">
        <v>45535</v>
      </c>
      <c r="N471" s="33" t="s">
        <v>124</v>
      </c>
      <c r="O471" s="107" t="s">
        <v>125</v>
      </c>
      <c r="P471" s="29" t="s">
        <v>126</v>
      </c>
      <c r="Q471" s="29" t="s">
        <v>249</v>
      </c>
      <c r="R471" s="29" t="s">
        <v>79</v>
      </c>
      <c r="S471" s="33">
        <f t="shared" si="8"/>
        <v>5</v>
      </c>
      <c r="T471" s="291"/>
      <c r="U471" s="291"/>
      <c r="V471" s="291"/>
      <c r="W471" s="291"/>
      <c r="X471" s="291"/>
      <c r="Y471" s="291"/>
      <c r="Z471" s="292"/>
    </row>
    <row r="472" ht="24" spans="1:28">
      <c r="A472" s="33">
        <v>2117</v>
      </c>
      <c r="B472" s="33" t="s">
        <v>117</v>
      </c>
      <c r="C472" s="33" t="s">
        <v>118</v>
      </c>
      <c r="D472" s="33" t="s">
        <v>363</v>
      </c>
      <c r="E472" s="33" t="s">
        <v>157</v>
      </c>
      <c r="F472" s="29" t="s">
        <v>369</v>
      </c>
      <c r="G472" s="33" t="s">
        <v>1830</v>
      </c>
      <c r="H472" s="288" t="s">
        <v>1865</v>
      </c>
      <c r="I472" s="196"/>
      <c r="J472" s="196"/>
      <c r="K472" s="196">
        <v>5</v>
      </c>
      <c r="L472" s="270">
        <v>45536</v>
      </c>
      <c r="M472" s="270">
        <v>45565</v>
      </c>
      <c r="N472" s="33" t="s">
        <v>124</v>
      </c>
      <c r="O472" s="107" t="s">
        <v>125</v>
      </c>
      <c r="P472" s="29" t="s">
        <v>126</v>
      </c>
      <c r="Q472" s="29" t="s">
        <v>249</v>
      </c>
      <c r="R472" s="29" t="s">
        <v>79</v>
      </c>
      <c r="S472" s="33">
        <f t="shared" si="8"/>
        <v>5</v>
      </c>
      <c r="T472" s="34"/>
      <c r="U472" s="34"/>
      <c r="V472" s="35"/>
      <c r="W472" s="35"/>
      <c r="X472" s="40"/>
      <c r="Y472" s="40"/>
      <c r="Z472" s="38"/>
      <c r="AA472" s="34"/>
      <c r="AB472" s="34"/>
    </row>
    <row r="473" ht="24" spans="1:26">
      <c r="A473" s="33">
        <v>2118</v>
      </c>
      <c r="B473" s="33" t="s">
        <v>117</v>
      </c>
      <c r="C473" s="33" t="s">
        <v>118</v>
      </c>
      <c r="D473" s="33" t="s">
        <v>363</v>
      </c>
      <c r="E473" s="33" t="s">
        <v>157</v>
      </c>
      <c r="F473" s="29" t="s">
        <v>369</v>
      </c>
      <c r="G473" s="33" t="s">
        <v>1830</v>
      </c>
      <c r="H473" s="288" t="s">
        <v>1865</v>
      </c>
      <c r="I473" s="196"/>
      <c r="J473" s="196"/>
      <c r="K473" s="196">
        <v>5</v>
      </c>
      <c r="L473" s="270">
        <v>45566</v>
      </c>
      <c r="M473" s="270">
        <v>45596</v>
      </c>
      <c r="N473" s="33" t="s">
        <v>124</v>
      </c>
      <c r="O473" s="107" t="s">
        <v>125</v>
      </c>
      <c r="P473" s="29" t="s">
        <v>126</v>
      </c>
      <c r="Q473" s="29" t="s">
        <v>249</v>
      </c>
      <c r="R473" s="29" t="s">
        <v>79</v>
      </c>
      <c r="S473" s="33">
        <f t="shared" si="8"/>
        <v>5</v>
      </c>
      <c r="T473" s="291"/>
      <c r="U473" s="291"/>
      <c r="V473" s="291"/>
      <c r="W473" s="291"/>
      <c r="X473" s="291"/>
      <c r="Y473" s="291"/>
      <c r="Z473" s="292"/>
    </row>
    <row r="474" ht="24" spans="1:26">
      <c r="A474" s="33">
        <v>2119</v>
      </c>
      <c r="B474" s="33" t="s">
        <v>117</v>
      </c>
      <c r="C474" s="33" t="s">
        <v>118</v>
      </c>
      <c r="D474" s="33" t="s">
        <v>363</v>
      </c>
      <c r="E474" s="33" t="s">
        <v>157</v>
      </c>
      <c r="F474" s="29" t="s">
        <v>369</v>
      </c>
      <c r="G474" s="33" t="s">
        <v>1830</v>
      </c>
      <c r="H474" s="288" t="s">
        <v>1865</v>
      </c>
      <c r="I474" s="196"/>
      <c r="J474" s="196"/>
      <c r="K474" s="196">
        <v>5</v>
      </c>
      <c r="L474" s="270">
        <v>45597</v>
      </c>
      <c r="M474" s="270">
        <v>45626</v>
      </c>
      <c r="N474" s="33" t="s">
        <v>124</v>
      </c>
      <c r="O474" s="107" t="s">
        <v>125</v>
      </c>
      <c r="P474" s="29" t="s">
        <v>126</v>
      </c>
      <c r="Q474" s="29" t="s">
        <v>249</v>
      </c>
      <c r="R474" s="29" t="s">
        <v>79</v>
      </c>
      <c r="S474" s="33">
        <f t="shared" si="8"/>
        <v>5</v>
      </c>
      <c r="T474" s="291"/>
      <c r="U474" s="291"/>
      <c r="V474" s="291"/>
      <c r="W474" s="291"/>
      <c r="X474" s="291"/>
      <c r="Y474" s="291"/>
      <c r="Z474" s="292"/>
    </row>
    <row r="475" ht="24" spans="1:26">
      <c r="A475" s="33">
        <v>2120</v>
      </c>
      <c r="B475" s="33" t="s">
        <v>117</v>
      </c>
      <c r="C475" s="33" t="s">
        <v>118</v>
      </c>
      <c r="D475" s="33" t="s">
        <v>363</v>
      </c>
      <c r="E475" s="33" t="s">
        <v>157</v>
      </c>
      <c r="F475" s="29" t="s">
        <v>369</v>
      </c>
      <c r="G475" s="33" t="s">
        <v>1830</v>
      </c>
      <c r="H475" s="288" t="s">
        <v>1865</v>
      </c>
      <c r="I475" s="196"/>
      <c r="J475" s="196"/>
      <c r="K475" s="196">
        <v>5</v>
      </c>
      <c r="L475" s="270">
        <v>45627</v>
      </c>
      <c r="M475" s="270">
        <v>45657</v>
      </c>
      <c r="N475" s="33" t="s">
        <v>124</v>
      </c>
      <c r="O475" s="107" t="s">
        <v>125</v>
      </c>
      <c r="P475" s="29" t="s">
        <v>126</v>
      </c>
      <c r="Q475" s="29" t="s">
        <v>249</v>
      </c>
      <c r="R475" s="29" t="s">
        <v>79</v>
      </c>
      <c r="S475" s="33">
        <f t="shared" si="8"/>
        <v>5</v>
      </c>
      <c r="T475" s="291"/>
      <c r="U475" s="291"/>
      <c r="V475" s="291"/>
      <c r="W475" s="291"/>
      <c r="X475" s="291"/>
      <c r="Y475" s="291"/>
      <c r="Z475" s="292"/>
    </row>
    <row r="476" ht="24" spans="1:28">
      <c r="A476" s="33">
        <v>2121</v>
      </c>
      <c r="B476" s="33" t="s">
        <v>117</v>
      </c>
      <c r="C476" s="33" t="s">
        <v>118</v>
      </c>
      <c r="D476" s="33" t="s">
        <v>363</v>
      </c>
      <c r="E476" s="33" t="s">
        <v>157</v>
      </c>
      <c r="F476" s="29" t="s">
        <v>369</v>
      </c>
      <c r="G476" s="33" t="s">
        <v>1830</v>
      </c>
      <c r="H476" s="288" t="s">
        <v>1866</v>
      </c>
      <c r="I476" s="196"/>
      <c r="J476" s="196"/>
      <c r="K476" s="196">
        <v>4</v>
      </c>
      <c r="L476" s="270">
        <v>45352</v>
      </c>
      <c r="M476" s="270">
        <v>45382</v>
      </c>
      <c r="N476" s="33" t="s">
        <v>124</v>
      </c>
      <c r="O476" s="107" t="s">
        <v>125</v>
      </c>
      <c r="P476" s="29" t="s">
        <v>126</v>
      </c>
      <c r="Q476" s="29" t="s">
        <v>249</v>
      </c>
      <c r="R476" s="29" t="s">
        <v>79</v>
      </c>
      <c r="S476" s="33">
        <f t="shared" si="8"/>
        <v>4</v>
      </c>
      <c r="T476" s="34"/>
      <c r="U476" s="34"/>
      <c r="V476" s="35"/>
      <c r="W476" s="35"/>
      <c r="X476" s="40"/>
      <c r="Y476" s="40"/>
      <c r="Z476" s="38"/>
      <c r="AA476" s="34"/>
      <c r="AB476" s="34"/>
    </row>
    <row r="477" ht="24" spans="1:26">
      <c r="A477" s="33">
        <v>2122</v>
      </c>
      <c r="B477" s="33" t="s">
        <v>117</v>
      </c>
      <c r="C477" s="33" t="s">
        <v>118</v>
      </c>
      <c r="D477" s="33" t="s">
        <v>363</v>
      </c>
      <c r="E477" s="33" t="s">
        <v>157</v>
      </c>
      <c r="F477" s="29" t="s">
        <v>369</v>
      </c>
      <c r="G477" s="33" t="s">
        <v>1830</v>
      </c>
      <c r="H477" s="288" t="s">
        <v>1866</v>
      </c>
      <c r="I477" s="196"/>
      <c r="J477" s="196"/>
      <c r="K477" s="196">
        <v>4</v>
      </c>
      <c r="L477" s="270">
        <v>45444</v>
      </c>
      <c r="M477" s="270">
        <v>45473</v>
      </c>
      <c r="N477" s="33" t="s">
        <v>124</v>
      </c>
      <c r="O477" s="107" t="s">
        <v>125</v>
      </c>
      <c r="P477" s="29" t="s">
        <v>126</v>
      </c>
      <c r="Q477" s="29" t="s">
        <v>249</v>
      </c>
      <c r="R477" s="29" t="s">
        <v>79</v>
      </c>
      <c r="S477" s="33">
        <f t="shared" si="8"/>
        <v>4</v>
      </c>
      <c r="T477" s="291"/>
      <c r="U477" s="291"/>
      <c r="V477" s="291"/>
      <c r="W477" s="291"/>
      <c r="X477" s="291"/>
      <c r="Y477" s="291"/>
      <c r="Z477" s="292"/>
    </row>
    <row r="478" ht="24" spans="1:28">
      <c r="A478" s="33">
        <v>2123</v>
      </c>
      <c r="B478" s="33" t="s">
        <v>117</v>
      </c>
      <c r="C478" s="33" t="s">
        <v>118</v>
      </c>
      <c r="D478" s="33" t="s">
        <v>363</v>
      </c>
      <c r="E478" s="33" t="s">
        <v>157</v>
      </c>
      <c r="F478" s="29" t="s">
        <v>369</v>
      </c>
      <c r="G478" s="33" t="s">
        <v>1830</v>
      </c>
      <c r="H478" s="288" t="s">
        <v>1866</v>
      </c>
      <c r="I478" s="196"/>
      <c r="J478" s="196"/>
      <c r="K478" s="196">
        <v>4</v>
      </c>
      <c r="L478" s="270">
        <v>45536</v>
      </c>
      <c r="M478" s="270">
        <v>45565</v>
      </c>
      <c r="N478" s="33" t="s">
        <v>124</v>
      </c>
      <c r="O478" s="107" t="s">
        <v>125</v>
      </c>
      <c r="P478" s="29" t="s">
        <v>126</v>
      </c>
      <c r="Q478" s="29" t="s">
        <v>249</v>
      </c>
      <c r="R478" s="29" t="s">
        <v>79</v>
      </c>
      <c r="S478" s="33">
        <f t="shared" si="8"/>
        <v>4</v>
      </c>
      <c r="T478" s="34"/>
      <c r="U478" s="34"/>
      <c r="V478" s="35"/>
      <c r="W478" s="35"/>
      <c r="X478" s="40"/>
      <c r="Y478" s="40"/>
      <c r="Z478" s="38"/>
      <c r="AA478" s="34"/>
      <c r="AB478" s="34"/>
    </row>
    <row r="479" ht="24" spans="1:26">
      <c r="A479" s="33">
        <v>2124</v>
      </c>
      <c r="B479" s="33" t="s">
        <v>117</v>
      </c>
      <c r="C479" s="33" t="s">
        <v>118</v>
      </c>
      <c r="D479" s="33" t="s">
        <v>363</v>
      </c>
      <c r="E479" s="33" t="s">
        <v>157</v>
      </c>
      <c r="F479" s="29" t="s">
        <v>369</v>
      </c>
      <c r="G479" s="33" t="s">
        <v>1830</v>
      </c>
      <c r="H479" s="288" t="s">
        <v>1866</v>
      </c>
      <c r="I479" s="196"/>
      <c r="J479" s="196"/>
      <c r="K479" s="196">
        <v>4</v>
      </c>
      <c r="L479" s="270">
        <v>45627</v>
      </c>
      <c r="M479" s="270">
        <v>45656</v>
      </c>
      <c r="N479" s="33" t="s">
        <v>124</v>
      </c>
      <c r="O479" s="107" t="s">
        <v>125</v>
      </c>
      <c r="P479" s="29" t="s">
        <v>126</v>
      </c>
      <c r="Q479" s="29" t="s">
        <v>249</v>
      </c>
      <c r="R479" s="29" t="s">
        <v>79</v>
      </c>
      <c r="S479" s="33">
        <f t="shared" si="8"/>
        <v>4</v>
      </c>
      <c r="T479" s="291"/>
      <c r="U479" s="291"/>
      <c r="V479" s="291"/>
      <c r="W479" s="291"/>
      <c r="X479" s="291"/>
      <c r="Y479" s="291"/>
      <c r="Z479" s="292"/>
    </row>
    <row r="480" ht="27" spans="1:26">
      <c r="A480" s="33">
        <v>2127</v>
      </c>
      <c r="B480" s="33" t="s">
        <v>117</v>
      </c>
      <c r="C480" s="33" t="s">
        <v>118</v>
      </c>
      <c r="D480" s="33" t="s">
        <v>363</v>
      </c>
      <c r="E480" s="33" t="s">
        <v>157</v>
      </c>
      <c r="F480" s="33" t="s">
        <v>370</v>
      </c>
      <c r="G480" s="33" t="s">
        <v>1830</v>
      </c>
      <c r="H480" s="288" t="s">
        <v>1867</v>
      </c>
      <c r="I480" s="196"/>
      <c r="J480" s="196"/>
      <c r="K480" s="196">
        <v>14</v>
      </c>
      <c r="L480" s="270">
        <v>45292</v>
      </c>
      <c r="M480" s="270">
        <v>45322</v>
      </c>
      <c r="N480" s="33" t="s">
        <v>124</v>
      </c>
      <c r="O480" s="107" t="s">
        <v>125</v>
      </c>
      <c r="P480" s="29" t="s">
        <v>126</v>
      </c>
      <c r="Q480" s="29" t="s">
        <v>266</v>
      </c>
      <c r="R480" s="29" t="s">
        <v>79</v>
      </c>
      <c r="S480" s="33">
        <f t="shared" si="8"/>
        <v>14</v>
      </c>
      <c r="T480" s="291"/>
      <c r="U480" s="291"/>
      <c r="V480" s="291"/>
      <c r="W480" s="291"/>
      <c r="X480" s="291"/>
      <c r="Y480" s="291"/>
      <c r="Z480" s="292"/>
    </row>
    <row r="481" ht="27" spans="1:26">
      <c r="A481" s="33">
        <v>2128</v>
      </c>
      <c r="B481" s="33" t="s">
        <v>117</v>
      </c>
      <c r="C481" s="33" t="s">
        <v>118</v>
      </c>
      <c r="D481" s="33" t="s">
        <v>363</v>
      </c>
      <c r="E481" s="33" t="s">
        <v>157</v>
      </c>
      <c r="F481" s="33" t="s">
        <v>370</v>
      </c>
      <c r="G481" s="33" t="s">
        <v>1830</v>
      </c>
      <c r="H481" s="288" t="s">
        <v>1867</v>
      </c>
      <c r="I481" s="196"/>
      <c r="J481" s="196"/>
      <c r="K481" s="196">
        <v>14</v>
      </c>
      <c r="L481" s="270">
        <v>45323</v>
      </c>
      <c r="M481" s="270">
        <v>45351</v>
      </c>
      <c r="N481" s="33" t="s">
        <v>124</v>
      </c>
      <c r="O481" s="107" t="s">
        <v>125</v>
      </c>
      <c r="P481" s="29" t="s">
        <v>126</v>
      </c>
      <c r="Q481" s="29" t="s">
        <v>266</v>
      </c>
      <c r="R481" s="29" t="s">
        <v>79</v>
      </c>
      <c r="S481" s="33">
        <f t="shared" si="8"/>
        <v>14</v>
      </c>
      <c r="T481" s="291"/>
      <c r="U481" s="291"/>
      <c r="V481" s="291"/>
      <c r="W481" s="291"/>
      <c r="X481" s="291"/>
      <c r="Y481" s="291"/>
      <c r="Z481" s="292"/>
    </row>
    <row r="482" ht="27" spans="1:28">
      <c r="A482" s="33">
        <v>2129</v>
      </c>
      <c r="B482" s="33" t="s">
        <v>117</v>
      </c>
      <c r="C482" s="33" t="s">
        <v>118</v>
      </c>
      <c r="D482" s="33" t="s">
        <v>363</v>
      </c>
      <c r="E482" s="33" t="s">
        <v>157</v>
      </c>
      <c r="F482" s="33" t="s">
        <v>370</v>
      </c>
      <c r="G482" s="33" t="s">
        <v>1830</v>
      </c>
      <c r="H482" s="288" t="s">
        <v>1867</v>
      </c>
      <c r="I482" s="196"/>
      <c r="J482" s="196"/>
      <c r="K482" s="196">
        <v>14</v>
      </c>
      <c r="L482" s="270">
        <v>45352</v>
      </c>
      <c r="M482" s="270">
        <v>45382</v>
      </c>
      <c r="N482" s="33" t="s">
        <v>124</v>
      </c>
      <c r="O482" s="107" t="s">
        <v>125</v>
      </c>
      <c r="P482" s="29" t="s">
        <v>126</v>
      </c>
      <c r="Q482" s="29" t="s">
        <v>266</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363</v>
      </c>
      <c r="E483" s="33" t="s">
        <v>157</v>
      </c>
      <c r="F483" s="33" t="s">
        <v>370</v>
      </c>
      <c r="G483" s="33" t="s">
        <v>1830</v>
      </c>
      <c r="H483" s="288" t="s">
        <v>1867</v>
      </c>
      <c r="I483" s="196"/>
      <c r="J483" s="196"/>
      <c r="K483" s="196">
        <v>14</v>
      </c>
      <c r="L483" s="270">
        <v>45383</v>
      </c>
      <c r="M483" s="270">
        <v>45412</v>
      </c>
      <c r="N483" s="33" t="s">
        <v>124</v>
      </c>
      <c r="O483" s="107" t="s">
        <v>125</v>
      </c>
      <c r="P483" s="29" t="s">
        <v>126</v>
      </c>
      <c r="Q483" s="29" t="s">
        <v>266</v>
      </c>
      <c r="R483" s="29" t="s">
        <v>79</v>
      </c>
      <c r="S483" s="33">
        <f t="shared" si="8"/>
        <v>14</v>
      </c>
      <c r="T483" s="291"/>
      <c r="U483" s="291"/>
      <c r="V483" s="291"/>
      <c r="W483" s="291"/>
      <c r="X483" s="291"/>
      <c r="Y483" s="291"/>
      <c r="Z483" s="292"/>
    </row>
    <row r="484" ht="27" spans="1:26">
      <c r="A484" s="33">
        <v>2131</v>
      </c>
      <c r="B484" s="33" t="s">
        <v>117</v>
      </c>
      <c r="C484" s="33" t="s">
        <v>118</v>
      </c>
      <c r="D484" s="33" t="s">
        <v>363</v>
      </c>
      <c r="E484" s="33" t="s">
        <v>157</v>
      </c>
      <c r="F484" s="33" t="s">
        <v>370</v>
      </c>
      <c r="G484" s="33" t="s">
        <v>1830</v>
      </c>
      <c r="H484" s="288" t="s">
        <v>1867</v>
      </c>
      <c r="I484" s="196"/>
      <c r="J484" s="196"/>
      <c r="K484" s="196">
        <v>14</v>
      </c>
      <c r="L484" s="270">
        <v>45413</v>
      </c>
      <c r="M484" s="270">
        <v>45443</v>
      </c>
      <c r="N484" s="33" t="s">
        <v>124</v>
      </c>
      <c r="O484" s="107" t="s">
        <v>125</v>
      </c>
      <c r="P484" s="29" t="s">
        <v>126</v>
      </c>
      <c r="Q484" s="29" t="s">
        <v>266</v>
      </c>
      <c r="R484" s="29" t="s">
        <v>79</v>
      </c>
      <c r="S484" s="33">
        <f t="shared" si="8"/>
        <v>14</v>
      </c>
      <c r="T484" s="291"/>
      <c r="U484" s="291"/>
      <c r="V484" s="291"/>
      <c r="W484" s="291"/>
      <c r="X484" s="291"/>
      <c r="Y484" s="291"/>
      <c r="Z484" s="292"/>
    </row>
    <row r="485" ht="27" spans="1:26">
      <c r="A485" s="33">
        <v>2132</v>
      </c>
      <c r="B485" s="33" t="s">
        <v>117</v>
      </c>
      <c r="C485" s="33" t="s">
        <v>118</v>
      </c>
      <c r="D485" s="33" t="s">
        <v>363</v>
      </c>
      <c r="E485" s="33" t="s">
        <v>157</v>
      </c>
      <c r="F485" s="33" t="s">
        <v>370</v>
      </c>
      <c r="G485" s="33" t="s">
        <v>1830</v>
      </c>
      <c r="H485" s="288" t="s">
        <v>1867</v>
      </c>
      <c r="I485" s="196"/>
      <c r="J485" s="196"/>
      <c r="K485" s="196">
        <v>14</v>
      </c>
      <c r="L485" s="270">
        <v>45444</v>
      </c>
      <c r="M485" s="270">
        <v>45473</v>
      </c>
      <c r="N485" s="33" t="s">
        <v>124</v>
      </c>
      <c r="O485" s="107" t="s">
        <v>125</v>
      </c>
      <c r="P485" s="29" t="s">
        <v>126</v>
      </c>
      <c r="Q485" s="29" t="s">
        <v>266</v>
      </c>
      <c r="R485" s="29" t="s">
        <v>79</v>
      </c>
      <c r="S485" s="33">
        <f t="shared" si="8"/>
        <v>14</v>
      </c>
      <c r="T485" s="291"/>
      <c r="U485" s="291"/>
      <c r="V485" s="291"/>
      <c r="W485" s="291"/>
      <c r="X485" s="291"/>
      <c r="Y485" s="291"/>
      <c r="Z485" s="292"/>
    </row>
    <row r="486" ht="27" spans="1:26">
      <c r="A486" s="33">
        <v>2133</v>
      </c>
      <c r="B486" s="33" t="s">
        <v>117</v>
      </c>
      <c r="C486" s="33" t="s">
        <v>118</v>
      </c>
      <c r="D486" s="33" t="s">
        <v>363</v>
      </c>
      <c r="E486" s="33" t="s">
        <v>157</v>
      </c>
      <c r="F486" s="33" t="s">
        <v>370</v>
      </c>
      <c r="G486" s="33" t="s">
        <v>1830</v>
      </c>
      <c r="H486" s="288" t="s">
        <v>1867</v>
      </c>
      <c r="I486" s="196"/>
      <c r="J486" s="196"/>
      <c r="K486" s="196">
        <v>14</v>
      </c>
      <c r="L486" s="270">
        <v>45474</v>
      </c>
      <c r="M486" s="270">
        <v>45504</v>
      </c>
      <c r="N486" s="33" t="s">
        <v>124</v>
      </c>
      <c r="O486" s="107" t="s">
        <v>125</v>
      </c>
      <c r="P486" s="29" t="s">
        <v>126</v>
      </c>
      <c r="Q486" s="29" t="s">
        <v>266</v>
      </c>
      <c r="R486" s="29" t="s">
        <v>79</v>
      </c>
      <c r="S486" s="33">
        <f t="shared" si="8"/>
        <v>14</v>
      </c>
      <c r="T486" s="291"/>
      <c r="U486" s="291"/>
      <c r="V486" s="291"/>
      <c r="W486" s="291"/>
      <c r="X486" s="291"/>
      <c r="Y486" s="291"/>
      <c r="Z486" s="292"/>
    </row>
    <row r="487" ht="27" spans="1:26">
      <c r="A487" s="33">
        <v>2134</v>
      </c>
      <c r="B487" s="33" t="s">
        <v>117</v>
      </c>
      <c r="C487" s="33" t="s">
        <v>118</v>
      </c>
      <c r="D487" s="33" t="s">
        <v>363</v>
      </c>
      <c r="E487" s="33" t="s">
        <v>157</v>
      </c>
      <c r="F487" s="33" t="s">
        <v>370</v>
      </c>
      <c r="G487" s="33" t="s">
        <v>1830</v>
      </c>
      <c r="H487" s="288" t="s">
        <v>1867</v>
      </c>
      <c r="I487" s="196"/>
      <c r="J487" s="196"/>
      <c r="K487" s="196">
        <v>14</v>
      </c>
      <c r="L487" s="270">
        <v>45505</v>
      </c>
      <c r="M487" s="270">
        <v>45535</v>
      </c>
      <c r="N487" s="33" t="s">
        <v>124</v>
      </c>
      <c r="O487" s="107" t="s">
        <v>125</v>
      </c>
      <c r="P487" s="29" t="s">
        <v>126</v>
      </c>
      <c r="Q487" s="29" t="s">
        <v>266</v>
      </c>
      <c r="R487" s="29" t="s">
        <v>79</v>
      </c>
      <c r="S487" s="33">
        <f t="shared" si="8"/>
        <v>14</v>
      </c>
      <c r="T487" s="291"/>
      <c r="U487" s="291"/>
      <c r="V487" s="291"/>
      <c r="W487" s="291"/>
      <c r="X487" s="291"/>
      <c r="Y487" s="291"/>
      <c r="Z487" s="292"/>
    </row>
    <row r="488" ht="27" spans="1:28">
      <c r="A488" s="33">
        <v>2135</v>
      </c>
      <c r="B488" s="33" t="s">
        <v>117</v>
      </c>
      <c r="C488" s="33" t="s">
        <v>118</v>
      </c>
      <c r="D488" s="33" t="s">
        <v>363</v>
      </c>
      <c r="E488" s="33" t="s">
        <v>157</v>
      </c>
      <c r="F488" s="33" t="s">
        <v>370</v>
      </c>
      <c r="G488" s="33" t="s">
        <v>1830</v>
      </c>
      <c r="H488" s="288" t="s">
        <v>1867</v>
      </c>
      <c r="I488" s="196"/>
      <c r="J488" s="196"/>
      <c r="K488" s="196">
        <v>14</v>
      </c>
      <c r="L488" s="270">
        <v>45536</v>
      </c>
      <c r="M488" s="270">
        <v>45565</v>
      </c>
      <c r="N488" s="33" t="s">
        <v>124</v>
      </c>
      <c r="O488" s="107" t="s">
        <v>125</v>
      </c>
      <c r="P488" s="29" t="s">
        <v>126</v>
      </c>
      <c r="Q488" s="29" t="s">
        <v>266</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363</v>
      </c>
      <c r="E489" s="33" t="s">
        <v>157</v>
      </c>
      <c r="F489" s="33" t="s">
        <v>370</v>
      </c>
      <c r="G489" s="33" t="s">
        <v>1830</v>
      </c>
      <c r="H489" s="288" t="s">
        <v>1867</v>
      </c>
      <c r="I489" s="196"/>
      <c r="J489" s="196"/>
      <c r="K489" s="196">
        <v>14</v>
      </c>
      <c r="L489" s="270">
        <v>45566</v>
      </c>
      <c r="M489" s="270">
        <v>45596</v>
      </c>
      <c r="N489" s="33" t="s">
        <v>124</v>
      </c>
      <c r="O489" s="107" t="s">
        <v>125</v>
      </c>
      <c r="P489" s="29" t="s">
        <v>126</v>
      </c>
      <c r="Q489" s="29" t="s">
        <v>266</v>
      </c>
      <c r="R489" s="29" t="s">
        <v>79</v>
      </c>
      <c r="S489" s="33">
        <f t="shared" si="8"/>
        <v>14</v>
      </c>
      <c r="T489" s="291"/>
      <c r="U489" s="291"/>
      <c r="V489" s="291"/>
      <c r="W489" s="291"/>
      <c r="X489" s="291"/>
      <c r="Y489" s="291"/>
      <c r="Z489" s="292"/>
    </row>
    <row r="490" ht="27" spans="1:26">
      <c r="A490" s="33">
        <v>2137</v>
      </c>
      <c r="B490" s="33" t="s">
        <v>117</v>
      </c>
      <c r="C490" s="33" t="s">
        <v>118</v>
      </c>
      <c r="D490" s="33" t="s">
        <v>363</v>
      </c>
      <c r="E490" s="33" t="s">
        <v>157</v>
      </c>
      <c r="F490" s="33" t="s">
        <v>370</v>
      </c>
      <c r="G490" s="33" t="s">
        <v>1830</v>
      </c>
      <c r="H490" s="288" t="s">
        <v>1867</v>
      </c>
      <c r="I490" s="196"/>
      <c r="J490" s="196"/>
      <c r="K490" s="196">
        <v>14</v>
      </c>
      <c r="L490" s="270">
        <v>45597</v>
      </c>
      <c r="M490" s="270">
        <v>45626</v>
      </c>
      <c r="N490" s="33" t="s">
        <v>124</v>
      </c>
      <c r="O490" s="107" t="s">
        <v>125</v>
      </c>
      <c r="P490" s="29" t="s">
        <v>126</v>
      </c>
      <c r="Q490" s="29" t="s">
        <v>266</v>
      </c>
      <c r="R490" s="29" t="s">
        <v>79</v>
      </c>
      <c r="S490" s="33">
        <f t="shared" si="8"/>
        <v>14</v>
      </c>
      <c r="T490" s="291"/>
      <c r="U490" s="291"/>
      <c r="V490" s="291"/>
      <c r="W490" s="291"/>
      <c r="X490" s="291"/>
      <c r="Y490" s="291"/>
      <c r="Z490" s="292"/>
    </row>
    <row r="491" ht="27" spans="1:26">
      <c r="A491" s="33">
        <v>2138</v>
      </c>
      <c r="B491" s="33" t="s">
        <v>117</v>
      </c>
      <c r="C491" s="33" t="s">
        <v>118</v>
      </c>
      <c r="D491" s="33" t="s">
        <v>363</v>
      </c>
      <c r="E491" s="33" t="s">
        <v>157</v>
      </c>
      <c r="F491" s="33" t="s">
        <v>370</v>
      </c>
      <c r="G491" s="33" t="s">
        <v>1830</v>
      </c>
      <c r="H491" s="288" t="s">
        <v>1867</v>
      </c>
      <c r="I491" s="196"/>
      <c r="J491" s="196"/>
      <c r="K491" s="196">
        <v>14</v>
      </c>
      <c r="L491" s="270">
        <v>45627</v>
      </c>
      <c r="M491" s="270">
        <v>45657</v>
      </c>
      <c r="N491" s="33" t="s">
        <v>124</v>
      </c>
      <c r="O491" s="107" t="s">
        <v>125</v>
      </c>
      <c r="P491" s="29" t="s">
        <v>126</v>
      </c>
      <c r="Q491" s="29" t="s">
        <v>266</v>
      </c>
      <c r="R491" s="29" t="s">
        <v>79</v>
      </c>
      <c r="S491" s="33">
        <f t="shared" si="8"/>
        <v>14</v>
      </c>
      <c r="T491" s="291"/>
      <c r="U491" s="291"/>
      <c r="V491" s="291"/>
      <c r="W491" s="291"/>
      <c r="X491" s="291"/>
      <c r="Y491" s="291"/>
      <c r="Z491" s="292"/>
    </row>
    <row r="492" ht="24" spans="1:28">
      <c r="A492" s="33">
        <v>2139</v>
      </c>
      <c r="B492" s="33" t="s">
        <v>117</v>
      </c>
      <c r="C492" s="33" t="s">
        <v>118</v>
      </c>
      <c r="D492" s="33" t="s">
        <v>363</v>
      </c>
      <c r="E492" s="33" t="s">
        <v>157</v>
      </c>
      <c r="F492" s="33" t="s">
        <v>370</v>
      </c>
      <c r="G492" s="33" t="s">
        <v>1830</v>
      </c>
      <c r="H492" s="288" t="s">
        <v>1850</v>
      </c>
      <c r="I492" s="196"/>
      <c r="J492" s="196"/>
      <c r="K492" s="196">
        <v>2</v>
      </c>
      <c r="L492" s="270">
        <v>45352</v>
      </c>
      <c r="M492" s="270">
        <v>45382</v>
      </c>
      <c r="N492" s="33" t="s">
        <v>124</v>
      </c>
      <c r="O492" s="107" t="s">
        <v>125</v>
      </c>
      <c r="P492" s="29" t="s">
        <v>126</v>
      </c>
      <c r="Q492" s="29" t="s">
        <v>266</v>
      </c>
      <c r="R492" s="29" t="s">
        <v>79</v>
      </c>
      <c r="S492" s="33">
        <f t="shared" si="8"/>
        <v>2</v>
      </c>
      <c r="T492" s="34"/>
      <c r="U492" s="34"/>
      <c r="V492" s="35"/>
      <c r="W492" s="35"/>
      <c r="X492" s="40"/>
      <c r="Y492" s="40"/>
      <c r="Z492" s="38"/>
      <c r="AA492" s="34"/>
      <c r="AB492" s="34"/>
    </row>
    <row r="493" ht="24" spans="1:26">
      <c r="A493" s="33">
        <v>2140</v>
      </c>
      <c r="B493" s="33" t="s">
        <v>117</v>
      </c>
      <c r="C493" s="33" t="s">
        <v>118</v>
      </c>
      <c r="D493" s="33" t="s">
        <v>363</v>
      </c>
      <c r="E493" s="33" t="s">
        <v>157</v>
      </c>
      <c r="F493" s="33" t="s">
        <v>370</v>
      </c>
      <c r="G493" s="33" t="s">
        <v>1830</v>
      </c>
      <c r="H493" s="288" t="s">
        <v>1850</v>
      </c>
      <c r="I493" s="196"/>
      <c r="J493" s="196"/>
      <c r="K493" s="196">
        <v>2</v>
      </c>
      <c r="L493" s="270">
        <v>45444</v>
      </c>
      <c r="M493" s="270">
        <v>45473</v>
      </c>
      <c r="N493" s="33" t="s">
        <v>124</v>
      </c>
      <c r="O493" s="107" t="s">
        <v>125</v>
      </c>
      <c r="P493" s="29" t="s">
        <v>126</v>
      </c>
      <c r="Q493" s="29" t="s">
        <v>266</v>
      </c>
      <c r="R493" s="29" t="s">
        <v>79</v>
      </c>
      <c r="S493" s="33">
        <f t="shared" si="8"/>
        <v>2</v>
      </c>
      <c r="T493" s="291"/>
      <c r="U493" s="291"/>
      <c r="V493" s="291"/>
      <c r="W493" s="291"/>
      <c r="X493" s="291"/>
      <c r="Y493" s="291"/>
      <c r="Z493" s="292"/>
    </row>
    <row r="494" ht="24" spans="1:28">
      <c r="A494" s="33">
        <v>2141</v>
      </c>
      <c r="B494" s="33" t="s">
        <v>117</v>
      </c>
      <c r="C494" s="33" t="s">
        <v>118</v>
      </c>
      <c r="D494" s="33" t="s">
        <v>363</v>
      </c>
      <c r="E494" s="33" t="s">
        <v>157</v>
      </c>
      <c r="F494" s="33" t="s">
        <v>370</v>
      </c>
      <c r="G494" s="33" t="s">
        <v>1830</v>
      </c>
      <c r="H494" s="288" t="s">
        <v>1850</v>
      </c>
      <c r="I494" s="196"/>
      <c r="J494" s="196"/>
      <c r="K494" s="196">
        <v>2</v>
      </c>
      <c r="L494" s="270">
        <v>45536</v>
      </c>
      <c r="M494" s="270">
        <v>45565</v>
      </c>
      <c r="N494" s="33" t="s">
        <v>124</v>
      </c>
      <c r="O494" s="107" t="s">
        <v>125</v>
      </c>
      <c r="P494" s="29" t="s">
        <v>126</v>
      </c>
      <c r="Q494" s="29" t="s">
        <v>266</v>
      </c>
      <c r="R494" s="29" t="s">
        <v>79</v>
      </c>
      <c r="S494" s="33">
        <f t="shared" si="8"/>
        <v>2</v>
      </c>
      <c r="T494" s="34"/>
      <c r="U494" s="34"/>
      <c r="V494" s="35"/>
      <c r="W494" s="35"/>
      <c r="X494" s="40"/>
      <c r="Y494" s="40"/>
      <c r="Z494" s="38"/>
      <c r="AA494" s="34"/>
      <c r="AB494" s="34"/>
    </row>
    <row r="495" ht="24" spans="1:26">
      <c r="A495" s="33">
        <v>2142</v>
      </c>
      <c r="B495" s="33" t="s">
        <v>117</v>
      </c>
      <c r="C495" s="33" t="s">
        <v>118</v>
      </c>
      <c r="D495" s="33" t="s">
        <v>363</v>
      </c>
      <c r="E495" s="33" t="s">
        <v>157</v>
      </c>
      <c r="F495" s="33" t="s">
        <v>370</v>
      </c>
      <c r="G495" s="33" t="s">
        <v>1830</v>
      </c>
      <c r="H495" s="288" t="s">
        <v>1850</v>
      </c>
      <c r="I495" s="196"/>
      <c r="J495" s="196"/>
      <c r="K495" s="196">
        <v>2</v>
      </c>
      <c r="L495" s="270">
        <v>45627</v>
      </c>
      <c r="M495" s="270">
        <v>45656</v>
      </c>
      <c r="N495" s="33" t="s">
        <v>124</v>
      </c>
      <c r="O495" s="107" t="s">
        <v>125</v>
      </c>
      <c r="P495" s="29" t="s">
        <v>126</v>
      </c>
      <c r="Q495" s="29" t="s">
        <v>266</v>
      </c>
      <c r="R495" s="29" t="s">
        <v>79</v>
      </c>
      <c r="S495" s="33">
        <f t="shared" si="8"/>
        <v>2</v>
      </c>
      <c r="T495" s="291"/>
      <c r="U495" s="291"/>
      <c r="V495" s="291"/>
      <c r="W495" s="291"/>
      <c r="X495" s="291"/>
      <c r="Y495" s="291"/>
      <c r="Z495" s="292"/>
    </row>
    <row r="496" ht="27" spans="1:26">
      <c r="A496" s="33">
        <v>2145</v>
      </c>
      <c r="B496" s="33" t="s">
        <v>117</v>
      </c>
      <c r="C496" s="33" t="s">
        <v>118</v>
      </c>
      <c r="D496" s="33" t="s">
        <v>363</v>
      </c>
      <c r="E496" s="33" t="s">
        <v>157</v>
      </c>
      <c r="F496" s="33" t="s">
        <v>375</v>
      </c>
      <c r="G496" s="33" t="s">
        <v>1830</v>
      </c>
      <c r="H496" s="288" t="s">
        <v>1867</v>
      </c>
      <c r="I496" s="196"/>
      <c r="J496" s="196"/>
      <c r="K496" s="196">
        <v>14</v>
      </c>
      <c r="L496" s="270">
        <v>45292</v>
      </c>
      <c r="M496" s="270">
        <v>45322</v>
      </c>
      <c r="N496" s="33" t="s">
        <v>124</v>
      </c>
      <c r="O496" s="107" t="s">
        <v>125</v>
      </c>
      <c r="P496" s="29" t="s">
        <v>126</v>
      </c>
      <c r="Q496" s="29" t="s">
        <v>266</v>
      </c>
      <c r="R496" s="29" t="s">
        <v>79</v>
      </c>
      <c r="S496" s="33">
        <f t="shared" si="8"/>
        <v>14</v>
      </c>
      <c r="T496" s="291"/>
      <c r="U496" s="291"/>
      <c r="V496" s="291"/>
      <c r="W496" s="291"/>
      <c r="X496" s="291"/>
      <c r="Y496" s="291"/>
      <c r="Z496" s="292"/>
    </row>
    <row r="497" ht="27" spans="1:26">
      <c r="A497" s="33">
        <v>2146</v>
      </c>
      <c r="B497" s="33" t="s">
        <v>117</v>
      </c>
      <c r="C497" s="33" t="s">
        <v>118</v>
      </c>
      <c r="D497" s="33" t="s">
        <v>363</v>
      </c>
      <c r="E497" s="33" t="s">
        <v>157</v>
      </c>
      <c r="F497" s="33" t="s">
        <v>375</v>
      </c>
      <c r="G497" s="33" t="s">
        <v>1830</v>
      </c>
      <c r="H497" s="288" t="s">
        <v>1867</v>
      </c>
      <c r="I497" s="196"/>
      <c r="J497" s="196"/>
      <c r="K497" s="196">
        <v>14</v>
      </c>
      <c r="L497" s="270">
        <v>45323</v>
      </c>
      <c r="M497" s="270">
        <v>45351</v>
      </c>
      <c r="N497" s="33" t="s">
        <v>124</v>
      </c>
      <c r="O497" s="107" t="s">
        <v>125</v>
      </c>
      <c r="P497" s="29" t="s">
        <v>126</v>
      </c>
      <c r="Q497" s="29" t="s">
        <v>266</v>
      </c>
      <c r="R497" s="29" t="s">
        <v>79</v>
      </c>
      <c r="S497" s="33">
        <f t="shared" si="8"/>
        <v>14</v>
      </c>
      <c r="T497" s="291"/>
      <c r="U497" s="291"/>
      <c r="V497" s="291"/>
      <c r="W497" s="291"/>
      <c r="X497" s="291"/>
      <c r="Y497" s="291"/>
      <c r="Z497" s="292"/>
    </row>
    <row r="498" ht="27" spans="1:28">
      <c r="A498" s="33">
        <v>2147</v>
      </c>
      <c r="B498" s="33" t="s">
        <v>117</v>
      </c>
      <c r="C498" s="33" t="s">
        <v>118</v>
      </c>
      <c r="D498" s="33" t="s">
        <v>363</v>
      </c>
      <c r="E498" s="33" t="s">
        <v>157</v>
      </c>
      <c r="F498" s="33" t="s">
        <v>375</v>
      </c>
      <c r="G498" s="33" t="s">
        <v>1830</v>
      </c>
      <c r="H498" s="288" t="s">
        <v>1867</v>
      </c>
      <c r="I498" s="196"/>
      <c r="J498" s="196"/>
      <c r="K498" s="196">
        <v>14</v>
      </c>
      <c r="L498" s="270">
        <v>45352</v>
      </c>
      <c r="M498" s="270">
        <v>45382</v>
      </c>
      <c r="N498" s="33" t="s">
        <v>124</v>
      </c>
      <c r="O498" s="107" t="s">
        <v>125</v>
      </c>
      <c r="P498" s="29" t="s">
        <v>126</v>
      </c>
      <c r="Q498" s="29" t="s">
        <v>266</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363</v>
      </c>
      <c r="E499" s="33" t="s">
        <v>157</v>
      </c>
      <c r="F499" s="33" t="s">
        <v>375</v>
      </c>
      <c r="G499" s="33" t="s">
        <v>1830</v>
      </c>
      <c r="H499" s="288" t="s">
        <v>1867</v>
      </c>
      <c r="I499" s="196"/>
      <c r="J499" s="196"/>
      <c r="K499" s="196">
        <v>14</v>
      </c>
      <c r="L499" s="270">
        <v>45383</v>
      </c>
      <c r="M499" s="270">
        <v>45412</v>
      </c>
      <c r="N499" s="33" t="s">
        <v>124</v>
      </c>
      <c r="O499" s="107" t="s">
        <v>125</v>
      </c>
      <c r="P499" s="29" t="s">
        <v>126</v>
      </c>
      <c r="Q499" s="29" t="s">
        <v>266</v>
      </c>
      <c r="R499" s="29" t="s">
        <v>79</v>
      </c>
      <c r="S499" s="33">
        <f t="shared" si="8"/>
        <v>14</v>
      </c>
      <c r="T499" s="291"/>
      <c r="U499" s="291"/>
      <c r="V499" s="291"/>
      <c r="W499" s="291"/>
      <c r="X499" s="291"/>
      <c r="Y499" s="291"/>
      <c r="Z499" s="292"/>
    </row>
    <row r="500" ht="27" spans="1:26">
      <c r="A500" s="33">
        <v>2149</v>
      </c>
      <c r="B500" s="33" t="s">
        <v>117</v>
      </c>
      <c r="C500" s="33" t="s">
        <v>118</v>
      </c>
      <c r="D500" s="33" t="s">
        <v>363</v>
      </c>
      <c r="E500" s="33" t="s">
        <v>157</v>
      </c>
      <c r="F500" s="33" t="s">
        <v>375</v>
      </c>
      <c r="G500" s="33" t="s">
        <v>1830</v>
      </c>
      <c r="H500" s="288" t="s">
        <v>1867</v>
      </c>
      <c r="I500" s="196"/>
      <c r="J500" s="196"/>
      <c r="K500" s="196">
        <v>14</v>
      </c>
      <c r="L500" s="270">
        <v>45413</v>
      </c>
      <c r="M500" s="270">
        <v>45443</v>
      </c>
      <c r="N500" s="33" t="s">
        <v>124</v>
      </c>
      <c r="O500" s="107" t="s">
        <v>125</v>
      </c>
      <c r="P500" s="29" t="s">
        <v>126</v>
      </c>
      <c r="Q500" s="29" t="s">
        <v>266</v>
      </c>
      <c r="R500" s="29" t="s">
        <v>79</v>
      </c>
      <c r="S500" s="33">
        <f t="shared" si="8"/>
        <v>14</v>
      </c>
      <c r="T500" s="291"/>
      <c r="U500" s="291"/>
      <c r="V500" s="291"/>
      <c r="W500" s="291"/>
      <c r="X500" s="291"/>
      <c r="Y500" s="291"/>
      <c r="Z500" s="292"/>
    </row>
    <row r="501" ht="27" spans="1:26">
      <c r="A501" s="33">
        <v>2150</v>
      </c>
      <c r="B501" s="33" t="s">
        <v>117</v>
      </c>
      <c r="C501" s="33" t="s">
        <v>118</v>
      </c>
      <c r="D501" s="33" t="s">
        <v>363</v>
      </c>
      <c r="E501" s="33" t="s">
        <v>157</v>
      </c>
      <c r="F501" s="33" t="s">
        <v>375</v>
      </c>
      <c r="G501" s="33" t="s">
        <v>1830</v>
      </c>
      <c r="H501" s="288" t="s">
        <v>1867</v>
      </c>
      <c r="I501" s="196"/>
      <c r="J501" s="196"/>
      <c r="K501" s="196">
        <v>14</v>
      </c>
      <c r="L501" s="270">
        <v>45444</v>
      </c>
      <c r="M501" s="270">
        <v>45473</v>
      </c>
      <c r="N501" s="33" t="s">
        <v>124</v>
      </c>
      <c r="O501" s="107" t="s">
        <v>125</v>
      </c>
      <c r="P501" s="29" t="s">
        <v>126</v>
      </c>
      <c r="Q501" s="29" t="s">
        <v>266</v>
      </c>
      <c r="R501" s="29" t="s">
        <v>79</v>
      </c>
      <c r="S501" s="33">
        <f t="shared" si="8"/>
        <v>14</v>
      </c>
      <c r="T501" s="291"/>
      <c r="U501" s="291"/>
      <c r="V501" s="291"/>
      <c r="W501" s="291"/>
      <c r="X501" s="291"/>
      <c r="Y501" s="291"/>
      <c r="Z501" s="292"/>
    </row>
    <row r="502" ht="27" spans="1:26">
      <c r="A502" s="33">
        <v>2151</v>
      </c>
      <c r="B502" s="33" t="s">
        <v>117</v>
      </c>
      <c r="C502" s="33" t="s">
        <v>118</v>
      </c>
      <c r="D502" s="33" t="s">
        <v>363</v>
      </c>
      <c r="E502" s="33" t="s">
        <v>157</v>
      </c>
      <c r="F502" s="33" t="s">
        <v>375</v>
      </c>
      <c r="G502" s="33" t="s">
        <v>1830</v>
      </c>
      <c r="H502" s="288" t="s">
        <v>1867</v>
      </c>
      <c r="I502" s="196"/>
      <c r="J502" s="196"/>
      <c r="K502" s="196">
        <v>14</v>
      </c>
      <c r="L502" s="270">
        <v>45474</v>
      </c>
      <c r="M502" s="270">
        <v>45504</v>
      </c>
      <c r="N502" s="33" t="s">
        <v>124</v>
      </c>
      <c r="O502" s="107" t="s">
        <v>125</v>
      </c>
      <c r="P502" s="29" t="s">
        <v>126</v>
      </c>
      <c r="Q502" s="29" t="s">
        <v>266</v>
      </c>
      <c r="R502" s="29" t="s">
        <v>79</v>
      </c>
      <c r="S502" s="33">
        <f t="shared" si="8"/>
        <v>14</v>
      </c>
      <c r="T502" s="291"/>
      <c r="U502" s="291"/>
      <c r="V502" s="291"/>
      <c r="W502" s="291"/>
      <c r="X502" s="291"/>
      <c r="Y502" s="291"/>
      <c r="Z502" s="292"/>
    </row>
    <row r="503" ht="27" spans="1:26">
      <c r="A503" s="33">
        <v>2152</v>
      </c>
      <c r="B503" s="33" t="s">
        <v>117</v>
      </c>
      <c r="C503" s="33" t="s">
        <v>118</v>
      </c>
      <c r="D503" s="33" t="s">
        <v>363</v>
      </c>
      <c r="E503" s="33" t="s">
        <v>157</v>
      </c>
      <c r="F503" s="33" t="s">
        <v>375</v>
      </c>
      <c r="G503" s="33" t="s">
        <v>1830</v>
      </c>
      <c r="H503" s="288" t="s">
        <v>1867</v>
      </c>
      <c r="I503" s="196"/>
      <c r="J503" s="196"/>
      <c r="K503" s="196">
        <v>14</v>
      </c>
      <c r="L503" s="270">
        <v>45505</v>
      </c>
      <c r="M503" s="270">
        <v>45535</v>
      </c>
      <c r="N503" s="33" t="s">
        <v>124</v>
      </c>
      <c r="O503" s="107" t="s">
        <v>125</v>
      </c>
      <c r="P503" s="29" t="s">
        <v>126</v>
      </c>
      <c r="Q503" s="29" t="s">
        <v>266</v>
      </c>
      <c r="R503" s="29" t="s">
        <v>79</v>
      </c>
      <c r="S503" s="33">
        <f t="shared" si="8"/>
        <v>14</v>
      </c>
      <c r="T503" s="291"/>
      <c r="U503" s="291"/>
      <c r="V503" s="291"/>
      <c r="W503" s="291"/>
      <c r="X503" s="291"/>
      <c r="Y503" s="291"/>
      <c r="Z503" s="292"/>
    </row>
    <row r="504" ht="27" spans="1:28">
      <c r="A504" s="33">
        <v>2153</v>
      </c>
      <c r="B504" s="33" t="s">
        <v>117</v>
      </c>
      <c r="C504" s="33" t="s">
        <v>118</v>
      </c>
      <c r="D504" s="33" t="s">
        <v>363</v>
      </c>
      <c r="E504" s="33" t="s">
        <v>157</v>
      </c>
      <c r="F504" s="33" t="s">
        <v>375</v>
      </c>
      <c r="G504" s="33" t="s">
        <v>1830</v>
      </c>
      <c r="H504" s="288" t="s">
        <v>1867</v>
      </c>
      <c r="I504" s="196"/>
      <c r="J504" s="196"/>
      <c r="K504" s="196">
        <v>14</v>
      </c>
      <c r="L504" s="270">
        <v>45536</v>
      </c>
      <c r="M504" s="270">
        <v>45565</v>
      </c>
      <c r="N504" s="33" t="s">
        <v>124</v>
      </c>
      <c r="O504" s="107" t="s">
        <v>125</v>
      </c>
      <c r="P504" s="29" t="s">
        <v>126</v>
      </c>
      <c r="Q504" s="29" t="s">
        <v>266</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363</v>
      </c>
      <c r="E505" s="33" t="s">
        <v>157</v>
      </c>
      <c r="F505" s="33" t="s">
        <v>375</v>
      </c>
      <c r="G505" s="33" t="s">
        <v>1830</v>
      </c>
      <c r="H505" s="288" t="s">
        <v>1867</v>
      </c>
      <c r="I505" s="196"/>
      <c r="J505" s="196"/>
      <c r="K505" s="196">
        <v>14</v>
      </c>
      <c r="L505" s="270">
        <v>45566</v>
      </c>
      <c r="M505" s="270">
        <v>45596</v>
      </c>
      <c r="N505" s="33" t="s">
        <v>124</v>
      </c>
      <c r="O505" s="107" t="s">
        <v>125</v>
      </c>
      <c r="P505" s="29" t="s">
        <v>126</v>
      </c>
      <c r="Q505" s="29" t="s">
        <v>266</v>
      </c>
      <c r="R505" s="29" t="s">
        <v>79</v>
      </c>
      <c r="S505" s="33">
        <f t="shared" si="8"/>
        <v>14</v>
      </c>
      <c r="T505" s="291"/>
      <c r="U505" s="291"/>
      <c r="V505" s="291"/>
      <c r="W505" s="291"/>
      <c r="X505" s="291"/>
      <c r="Y505" s="291"/>
      <c r="Z505" s="292"/>
    </row>
    <row r="506" ht="27" spans="1:26">
      <c r="A506" s="33">
        <v>2155</v>
      </c>
      <c r="B506" s="33" t="s">
        <v>117</v>
      </c>
      <c r="C506" s="33" t="s">
        <v>118</v>
      </c>
      <c r="D506" s="33" t="s">
        <v>363</v>
      </c>
      <c r="E506" s="33" t="s">
        <v>157</v>
      </c>
      <c r="F506" s="33" t="s">
        <v>375</v>
      </c>
      <c r="G506" s="33" t="s">
        <v>1830</v>
      </c>
      <c r="H506" s="288" t="s">
        <v>1867</v>
      </c>
      <c r="I506" s="196"/>
      <c r="J506" s="196"/>
      <c r="K506" s="196">
        <v>14</v>
      </c>
      <c r="L506" s="270">
        <v>45597</v>
      </c>
      <c r="M506" s="270">
        <v>45626</v>
      </c>
      <c r="N506" s="33" t="s">
        <v>124</v>
      </c>
      <c r="O506" s="107" t="s">
        <v>125</v>
      </c>
      <c r="P506" s="29" t="s">
        <v>126</v>
      </c>
      <c r="Q506" s="29" t="s">
        <v>266</v>
      </c>
      <c r="R506" s="29" t="s">
        <v>79</v>
      </c>
      <c r="S506" s="33">
        <f t="shared" si="8"/>
        <v>14</v>
      </c>
      <c r="T506" s="291"/>
      <c r="U506" s="291"/>
      <c r="V506" s="291"/>
      <c r="W506" s="291"/>
      <c r="X506" s="291"/>
      <c r="Y506" s="291"/>
      <c r="Z506" s="292"/>
    </row>
    <row r="507" ht="27" spans="1:26">
      <c r="A507" s="33">
        <v>2156</v>
      </c>
      <c r="B507" s="33" t="s">
        <v>117</v>
      </c>
      <c r="C507" s="33" t="s">
        <v>118</v>
      </c>
      <c r="D507" s="33" t="s">
        <v>363</v>
      </c>
      <c r="E507" s="33" t="s">
        <v>157</v>
      </c>
      <c r="F507" s="33" t="s">
        <v>375</v>
      </c>
      <c r="G507" s="33" t="s">
        <v>1830</v>
      </c>
      <c r="H507" s="288" t="s">
        <v>1867</v>
      </c>
      <c r="I507" s="196"/>
      <c r="J507" s="196"/>
      <c r="K507" s="196">
        <v>14</v>
      </c>
      <c r="L507" s="270">
        <v>45627</v>
      </c>
      <c r="M507" s="270">
        <v>45657</v>
      </c>
      <c r="N507" s="33" t="s">
        <v>124</v>
      </c>
      <c r="O507" s="107" t="s">
        <v>125</v>
      </c>
      <c r="P507" s="29" t="s">
        <v>126</v>
      </c>
      <c r="Q507" s="29" t="s">
        <v>266</v>
      </c>
      <c r="R507" s="29" t="s">
        <v>79</v>
      </c>
      <c r="S507" s="33">
        <f t="shared" si="8"/>
        <v>14</v>
      </c>
      <c r="T507" s="291"/>
      <c r="U507" s="291"/>
      <c r="V507" s="291"/>
      <c r="W507" s="291"/>
      <c r="X507" s="291"/>
      <c r="Y507" s="291"/>
      <c r="Z507" s="292"/>
    </row>
    <row r="508" ht="24" spans="1:28">
      <c r="A508" s="33">
        <v>2157</v>
      </c>
      <c r="B508" s="33" t="s">
        <v>117</v>
      </c>
      <c r="C508" s="33" t="s">
        <v>118</v>
      </c>
      <c r="D508" s="33" t="s">
        <v>363</v>
      </c>
      <c r="E508" s="33" t="s">
        <v>157</v>
      </c>
      <c r="F508" s="33" t="s">
        <v>375</v>
      </c>
      <c r="G508" s="33" t="s">
        <v>1830</v>
      </c>
      <c r="H508" s="288" t="s">
        <v>1850</v>
      </c>
      <c r="I508" s="196"/>
      <c r="J508" s="196"/>
      <c r="K508" s="196">
        <v>2</v>
      </c>
      <c r="L508" s="270">
        <v>45352</v>
      </c>
      <c r="M508" s="270">
        <v>45382</v>
      </c>
      <c r="N508" s="33" t="s">
        <v>124</v>
      </c>
      <c r="O508" s="107" t="s">
        <v>125</v>
      </c>
      <c r="P508" s="29" t="s">
        <v>126</v>
      </c>
      <c r="Q508" s="29" t="s">
        <v>266</v>
      </c>
      <c r="R508" s="29" t="s">
        <v>79</v>
      </c>
      <c r="S508" s="33">
        <f t="shared" si="8"/>
        <v>2</v>
      </c>
      <c r="T508" s="34"/>
      <c r="U508" s="34"/>
      <c r="V508" s="35"/>
      <c r="W508" s="35"/>
      <c r="X508" s="40"/>
      <c r="Y508" s="40"/>
      <c r="Z508" s="38"/>
      <c r="AA508" s="34"/>
      <c r="AB508" s="34"/>
    </row>
    <row r="509" ht="24" spans="1:26">
      <c r="A509" s="33">
        <v>2158</v>
      </c>
      <c r="B509" s="33" t="s">
        <v>117</v>
      </c>
      <c r="C509" s="33" t="s">
        <v>118</v>
      </c>
      <c r="D509" s="33" t="s">
        <v>363</v>
      </c>
      <c r="E509" s="33" t="s">
        <v>157</v>
      </c>
      <c r="F509" s="33" t="s">
        <v>375</v>
      </c>
      <c r="G509" s="33" t="s">
        <v>1830</v>
      </c>
      <c r="H509" s="288" t="s">
        <v>1850</v>
      </c>
      <c r="I509" s="196"/>
      <c r="J509" s="196"/>
      <c r="K509" s="196">
        <v>2</v>
      </c>
      <c r="L509" s="270">
        <v>45444</v>
      </c>
      <c r="M509" s="270">
        <v>45473</v>
      </c>
      <c r="N509" s="33" t="s">
        <v>124</v>
      </c>
      <c r="O509" s="107" t="s">
        <v>125</v>
      </c>
      <c r="P509" s="29" t="s">
        <v>126</v>
      </c>
      <c r="Q509" s="29" t="s">
        <v>266</v>
      </c>
      <c r="R509" s="29" t="s">
        <v>79</v>
      </c>
      <c r="S509" s="33">
        <f t="shared" si="8"/>
        <v>2</v>
      </c>
      <c r="T509" s="291"/>
      <c r="U509" s="291"/>
      <c r="V509" s="291"/>
      <c r="W509" s="291"/>
      <c r="X509" s="291"/>
      <c r="Y509" s="291"/>
      <c r="Z509" s="292"/>
    </row>
    <row r="510" ht="24" spans="1:28">
      <c r="A510" s="33">
        <v>2159</v>
      </c>
      <c r="B510" s="33" t="s">
        <v>117</v>
      </c>
      <c r="C510" s="33" t="s">
        <v>118</v>
      </c>
      <c r="D510" s="33" t="s">
        <v>363</v>
      </c>
      <c r="E510" s="33" t="s">
        <v>157</v>
      </c>
      <c r="F510" s="33" t="s">
        <v>375</v>
      </c>
      <c r="G510" s="33" t="s">
        <v>1830</v>
      </c>
      <c r="H510" s="288" t="s">
        <v>1850</v>
      </c>
      <c r="I510" s="196"/>
      <c r="J510" s="196"/>
      <c r="K510" s="196">
        <v>2</v>
      </c>
      <c r="L510" s="270">
        <v>45536</v>
      </c>
      <c r="M510" s="270">
        <v>45565</v>
      </c>
      <c r="N510" s="33" t="s">
        <v>124</v>
      </c>
      <c r="O510" s="107" t="s">
        <v>125</v>
      </c>
      <c r="P510" s="29" t="s">
        <v>126</v>
      </c>
      <c r="Q510" s="29" t="s">
        <v>266</v>
      </c>
      <c r="R510" s="29" t="s">
        <v>79</v>
      </c>
      <c r="S510" s="33">
        <f t="shared" si="8"/>
        <v>2</v>
      </c>
      <c r="T510" s="34"/>
      <c r="U510" s="34"/>
      <c r="V510" s="35"/>
      <c r="W510" s="35"/>
      <c r="X510" s="40"/>
      <c r="Y510" s="40"/>
      <c r="Z510" s="38"/>
      <c r="AA510" s="34"/>
      <c r="AB510" s="34"/>
    </row>
    <row r="511" ht="24" spans="1:26">
      <c r="A511" s="33">
        <v>2160</v>
      </c>
      <c r="B511" s="33" t="s">
        <v>117</v>
      </c>
      <c r="C511" s="33" t="s">
        <v>118</v>
      </c>
      <c r="D511" s="33" t="s">
        <v>363</v>
      </c>
      <c r="E511" s="33" t="s">
        <v>157</v>
      </c>
      <c r="F511" s="33" t="s">
        <v>375</v>
      </c>
      <c r="G511" s="33" t="s">
        <v>1830</v>
      </c>
      <c r="H511" s="288" t="s">
        <v>1850</v>
      </c>
      <c r="I511" s="196"/>
      <c r="J511" s="196"/>
      <c r="K511" s="196">
        <v>2</v>
      </c>
      <c r="L511" s="270">
        <v>45627</v>
      </c>
      <c r="M511" s="270">
        <v>45656</v>
      </c>
      <c r="N511" s="33" t="s">
        <v>124</v>
      </c>
      <c r="O511" s="107" t="s">
        <v>125</v>
      </c>
      <c r="P511" s="29" t="s">
        <v>126</v>
      </c>
      <c r="Q511" s="29" t="s">
        <v>266</v>
      </c>
      <c r="R511" s="29" t="s">
        <v>79</v>
      </c>
      <c r="S511" s="33">
        <f t="shared" si="8"/>
        <v>2</v>
      </c>
      <c r="T511" s="291"/>
      <c r="U511" s="291"/>
      <c r="V511" s="291"/>
      <c r="W511" s="291"/>
      <c r="X511" s="291"/>
      <c r="Y511" s="291"/>
      <c r="Z511" s="292"/>
    </row>
    <row r="512" ht="27" spans="1:26">
      <c r="A512" s="33">
        <v>2163</v>
      </c>
      <c r="B512" s="33" t="s">
        <v>117</v>
      </c>
      <c r="C512" s="33" t="s">
        <v>118</v>
      </c>
      <c r="D512" s="33" t="s">
        <v>363</v>
      </c>
      <c r="E512" s="33" t="s">
        <v>157</v>
      </c>
      <c r="F512" s="33" t="s">
        <v>376</v>
      </c>
      <c r="G512" s="33" t="s">
        <v>1830</v>
      </c>
      <c r="H512" s="288" t="s">
        <v>1868</v>
      </c>
      <c r="I512" s="196"/>
      <c r="J512" s="196"/>
      <c r="K512" s="196">
        <v>13</v>
      </c>
      <c r="L512" s="270">
        <v>45292</v>
      </c>
      <c r="M512" s="270">
        <v>45322</v>
      </c>
      <c r="N512" s="33" t="s">
        <v>124</v>
      </c>
      <c r="O512" s="107" t="s">
        <v>125</v>
      </c>
      <c r="P512" s="29" t="s">
        <v>126</v>
      </c>
      <c r="Q512" s="29" t="s">
        <v>353</v>
      </c>
      <c r="R512" s="29" t="s">
        <v>79</v>
      </c>
      <c r="S512" s="33">
        <f t="shared" ref="S512:S543" si="9">SUM(I512:K512)</f>
        <v>13</v>
      </c>
      <c r="T512" s="291"/>
      <c r="U512" s="291"/>
      <c r="V512" s="291"/>
      <c r="W512" s="291"/>
      <c r="X512" s="291"/>
      <c r="Y512" s="291"/>
      <c r="Z512" s="292"/>
    </row>
    <row r="513" ht="27" spans="1:26">
      <c r="A513" s="33">
        <v>2164</v>
      </c>
      <c r="B513" s="33" t="s">
        <v>117</v>
      </c>
      <c r="C513" s="33" t="s">
        <v>118</v>
      </c>
      <c r="D513" s="33" t="s">
        <v>363</v>
      </c>
      <c r="E513" s="33" t="s">
        <v>157</v>
      </c>
      <c r="F513" s="33" t="s">
        <v>376</v>
      </c>
      <c r="G513" s="33" t="s">
        <v>1830</v>
      </c>
      <c r="H513" s="288" t="s">
        <v>1868</v>
      </c>
      <c r="I513" s="196"/>
      <c r="J513" s="196"/>
      <c r="K513" s="196">
        <v>13</v>
      </c>
      <c r="L513" s="270">
        <v>45323</v>
      </c>
      <c r="M513" s="270">
        <v>45351</v>
      </c>
      <c r="N513" s="33" t="s">
        <v>124</v>
      </c>
      <c r="O513" s="107" t="s">
        <v>125</v>
      </c>
      <c r="P513" s="29" t="s">
        <v>126</v>
      </c>
      <c r="Q513" s="29" t="s">
        <v>353</v>
      </c>
      <c r="R513" s="29" t="s">
        <v>79</v>
      </c>
      <c r="S513" s="33">
        <f t="shared" si="9"/>
        <v>13</v>
      </c>
      <c r="T513" s="291"/>
      <c r="U513" s="291"/>
      <c r="V513" s="291"/>
      <c r="W513" s="291"/>
      <c r="X513" s="291"/>
      <c r="Y513" s="291"/>
      <c r="Z513" s="292"/>
    </row>
    <row r="514" ht="27" spans="1:28">
      <c r="A514" s="33">
        <v>2165</v>
      </c>
      <c r="B514" s="33" t="s">
        <v>117</v>
      </c>
      <c r="C514" s="33" t="s">
        <v>118</v>
      </c>
      <c r="D514" s="33" t="s">
        <v>363</v>
      </c>
      <c r="E514" s="33" t="s">
        <v>157</v>
      </c>
      <c r="F514" s="33" t="s">
        <v>376</v>
      </c>
      <c r="G514" s="33" t="s">
        <v>1830</v>
      </c>
      <c r="H514" s="288" t="s">
        <v>1868</v>
      </c>
      <c r="I514" s="196"/>
      <c r="J514" s="196"/>
      <c r="K514" s="196">
        <v>13</v>
      </c>
      <c r="L514" s="270">
        <v>45352</v>
      </c>
      <c r="M514" s="270">
        <v>45382</v>
      </c>
      <c r="N514" s="33" t="s">
        <v>124</v>
      </c>
      <c r="O514" s="107" t="s">
        <v>125</v>
      </c>
      <c r="P514" s="29" t="s">
        <v>126</v>
      </c>
      <c r="Q514" s="29" t="s">
        <v>353</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363</v>
      </c>
      <c r="E515" s="33" t="s">
        <v>157</v>
      </c>
      <c r="F515" s="33" t="s">
        <v>376</v>
      </c>
      <c r="G515" s="33" t="s">
        <v>1830</v>
      </c>
      <c r="H515" s="288" t="s">
        <v>1868</v>
      </c>
      <c r="I515" s="196"/>
      <c r="J515" s="196"/>
      <c r="K515" s="196">
        <v>13</v>
      </c>
      <c r="L515" s="270">
        <v>45383</v>
      </c>
      <c r="M515" s="270">
        <v>45412</v>
      </c>
      <c r="N515" s="33" t="s">
        <v>124</v>
      </c>
      <c r="O515" s="107" t="s">
        <v>125</v>
      </c>
      <c r="P515" s="29" t="s">
        <v>126</v>
      </c>
      <c r="Q515" s="29" t="s">
        <v>353</v>
      </c>
      <c r="R515" s="29" t="s">
        <v>79</v>
      </c>
      <c r="S515" s="33">
        <f t="shared" si="9"/>
        <v>13</v>
      </c>
      <c r="T515" s="291"/>
      <c r="U515" s="291"/>
      <c r="V515" s="291"/>
      <c r="W515" s="291"/>
      <c r="X515" s="291"/>
      <c r="Y515" s="291"/>
      <c r="Z515" s="292"/>
    </row>
    <row r="516" ht="27" spans="1:26">
      <c r="A516" s="33">
        <v>2167</v>
      </c>
      <c r="B516" s="33" t="s">
        <v>117</v>
      </c>
      <c r="C516" s="33" t="s">
        <v>118</v>
      </c>
      <c r="D516" s="33" t="s">
        <v>363</v>
      </c>
      <c r="E516" s="33" t="s">
        <v>157</v>
      </c>
      <c r="F516" s="33" t="s">
        <v>376</v>
      </c>
      <c r="G516" s="33" t="s">
        <v>1830</v>
      </c>
      <c r="H516" s="288" t="s">
        <v>1868</v>
      </c>
      <c r="I516" s="196"/>
      <c r="J516" s="196"/>
      <c r="K516" s="196">
        <v>13</v>
      </c>
      <c r="L516" s="270">
        <v>45413</v>
      </c>
      <c r="M516" s="270">
        <v>45443</v>
      </c>
      <c r="N516" s="33" t="s">
        <v>124</v>
      </c>
      <c r="O516" s="107" t="s">
        <v>125</v>
      </c>
      <c r="P516" s="29" t="s">
        <v>126</v>
      </c>
      <c r="Q516" s="29" t="s">
        <v>353</v>
      </c>
      <c r="R516" s="29" t="s">
        <v>79</v>
      </c>
      <c r="S516" s="33">
        <f t="shared" si="9"/>
        <v>13</v>
      </c>
      <c r="T516" s="291"/>
      <c r="U516" s="291"/>
      <c r="V516" s="291"/>
      <c r="W516" s="291"/>
      <c r="X516" s="291"/>
      <c r="Y516" s="291"/>
      <c r="Z516" s="292"/>
    </row>
    <row r="517" ht="27" spans="1:26">
      <c r="A517" s="33">
        <v>2168</v>
      </c>
      <c r="B517" s="33" t="s">
        <v>117</v>
      </c>
      <c r="C517" s="33" t="s">
        <v>118</v>
      </c>
      <c r="D517" s="33" t="s">
        <v>363</v>
      </c>
      <c r="E517" s="33" t="s">
        <v>157</v>
      </c>
      <c r="F517" s="33" t="s">
        <v>376</v>
      </c>
      <c r="G517" s="33" t="s">
        <v>1830</v>
      </c>
      <c r="H517" s="288" t="s">
        <v>1868</v>
      </c>
      <c r="I517" s="196"/>
      <c r="J517" s="196"/>
      <c r="K517" s="196">
        <v>13</v>
      </c>
      <c r="L517" s="270">
        <v>45444</v>
      </c>
      <c r="M517" s="270">
        <v>45473</v>
      </c>
      <c r="N517" s="33" t="s">
        <v>124</v>
      </c>
      <c r="O517" s="107" t="s">
        <v>125</v>
      </c>
      <c r="P517" s="29" t="s">
        <v>126</v>
      </c>
      <c r="Q517" s="29" t="s">
        <v>353</v>
      </c>
      <c r="R517" s="29" t="s">
        <v>79</v>
      </c>
      <c r="S517" s="33">
        <f t="shared" si="9"/>
        <v>13</v>
      </c>
      <c r="T517" s="291"/>
      <c r="U517" s="291"/>
      <c r="V517" s="291"/>
      <c r="W517" s="291"/>
      <c r="X517" s="291"/>
      <c r="Y517" s="291"/>
      <c r="Z517" s="292"/>
    </row>
    <row r="518" ht="27" spans="1:26">
      <c r="A518" s="33">
        <v>2169</v>
      </c>
      <c r="B518" s="33" t="s">
        <v>117</v>
      </c>
      <c r="C518" s="33" t="s">
        <v>118</v>
      </c>
      <c r="D518" s="33" t="s">
        <v>363</v>
      </c>
      <c r="E518" s="33" t="s">
        <v>157</v>
      </c>
      <c r="F518" s="33" t="s">
        <v>376</v>
      </c>
      <c r="G518" s="33" t="s">
        <v>1830</v>
      </c>
      <c r="H518" s="288" t="s">
        <v>1868</v>
      </c>
      <c r="I518" s="196"/>
      <c r="J518" s="196"/>
      <c r="K518" s="196">
        <v>13</v>
      </c>
      <c r="L518" s="270">
        <v>45474</v>
      </c>
      <c r="M518" s="270">
        <v>45504</v>
      </c>
      <c r="N518" s="33" t="s">
        <v>124</v>
      </c>
      <c r="O518" s="107" t="s">
        <v>125</v>
      </c>
      <c r="P518" s="29" t="s">
        <v>126</v>
      </c>
      <c r="Q518" s="29" t="s">
        <v>353</v>
      </c>
      <c r="R518" s="29" t="s">
        <v>79</v>
      </c>
      <c r="S518" s="33">
        <f t="shared" si="9"/>
        <v>13</v>
      </c>
      <c r="T518" s="291"/>
      <c r="U518" s="291"/>
      <c r="V518" s="291"/>
      <c r="W518" s="291"/>
      <c r="X518" s="291"/>
      <c r="Y518" s="291"/>
      <c r="Z518" s="292"/>
    </row>
    <row r="519" ht="27" spans="1:26">
      <c r="A519" s="33">
        <v>2170</v>
      </c>
      <c r="B519" s="33" t="s">
        <v>117</v>
      </c>
      <c r="C519" s="33" t="s">
        <v>118</v>
      </c>
      <c r="D519" s="33" t="s">
        <v>363</v>
      </c>
      <c r="E519" s="33" t="s">
        <v>157</v>
      </c>
      <c r="F519" s="33" t="s">
        <v>376</v>
      </c>
      <c r="G519" s="33" t="s">
        <v>1830</v>
      </c>
      <c r="H519" s="288" t="s">
        <v>1868</v>
      </c>
      <c r="I519" s="196"/>
      <c r="J519" s="196"/>
      <c r="K519" s="196">
        <v>13</v>
      </c>
      <c r="L519" s="270">
        <v>45505</v>
      </c>
      <c r="M519" s="270">
        <v>45535</v>
      </c>
      <c r="N519" s="33" t="s">
        <v>124</v>
      </c>
      <c r="O519" s="107" t="s">
        <v>125</v>
      </c>
      <c r="P519" s="29" t="s">
        <v>126</v>
      </c>
      <c r="Q519" s="29" t="s">
        <v>353</v>
      </c>
      <c r="R519" s="29" t="s">
        <v>79</v>
      </c>
      <c r="S519" s="33">
        <f t="shared" si="9"/>
        <v>13</v>
      </c>
      <c r="T519" s="291"/>
      <c r="U519" s="291"/>
      <c r="V519" s="291"/>
      <c r="W519" s="291"/>
      <c r="X519" s="291"/>
      <c r="Y519" s="291"/>
      <c r="Z519" s="292"/>
    </row>
    <row r="520" ht="27" spans="1:28">
      <c r="A520" s="33">
        <v>2171</v>
      </c>
      <c r="B520" s="33" t="s">
        <v>117</v>
      </c>
      <c r="C520" s="33" t="s">
        <v>118</v>
      </c>
      <c r="D520" s="33" t="s">
        <v>363</v>
      </c>
      <c r="E520" s="33" t="s">
        <v>157</v>
      </c>
      <c r="F520" s="33" t="s">
        <v>376</v>
      </c>
      <c r="G520" s="33" t="s">
        <v>1830</v>
      </c>
      <c r="H520" s="288" t="s">
        <v>1868</v>
      </c>
      <c r="I520" s="196"/>
      <c r="J520" s="196"/>
      <c r="K520" s="196">
        <v>13</v>
      </c>
      <c r="L520" s="270">
        <v>45536</v>
      </c>
      <c r="M520" s="270">
        <v>45565</v>
      </c>
      <c r="N520" s="33" t="s">
        <v>124</v>
      </c>
      <c r="O520" s="107" t="s">
        <v>125</v>
      </c>
      <c r="P520" s="29" t="s">
        <v>126</v>
      </c>
      <c r="Q520" s="29" t="s">
        <v>353</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363</v>
      </c>
      <c r="E521" s="33" t="s">
        <v>157</v>
      </c>
      <c r="F521" s="33" t="s">
        <v>376</v>
      </c>
      <c r="G521" s="33" t="s">
        <v>1830</v>
      </c>
      <c r="H521" s="288" t="s">
        <v>1868</v>
      </c>
      <c r="I521" s="196"/>
      <c r="J521" s="196"/>
      <c r="K521" s="196">
        <v>13</v>
      </c>
      <c r="L521" s="270">
        <v>45566</v>
      </c>
      <c r="M521" s="270">
        <v>45596</v>
      </c>
      <c r="N521" s="33" t="s">
        <v>124</v>
      </c>
      <c r="O521" s="107" t="s">
        <v>125</v>
      </c>
      <c r="P521" s="29" t="s">
        <v>126</v>
      </c>
      <c r="Q521" s="29" t="s">
        <v>353</v>
      </c>
      <c r="R521" s="29" t="s">
        <v>79</v>
      </c>
      <c r="S521" s="33">
        <f t="shared" si="9"/>
        <v>13</v>
      </c>
      <c r="T521" s="291"/>
      <c r="U521" s="291"/>
      <c r="V521" s="291"/>
      <c r="W521" s="291"/>
      <c r="X521" s="291"/>
      <c r="Y521" s="291"/>
      <c r="Z521" s="292"/>
    </row>
    <row r="522" ht="27" spans="1:26">
      <c r="A522" s="33">
        <v>2173</v>
      </c>
      <c r="B522" s="33" t="s">
        <v>117</v>
      </c>
      <c r="C522" s="33" t="s">
        <v>118</v>
      </c>
      <c r="D522" s="33" t="s">
        <v>363</v>
      </c>
      <c r="E522" s="33" t="s">
        <v>157</v>
      </c>
      <c r="F522" s="33" t="s">
        <v>376</v>
      </c>
      <c r="G522" s="33" t="s">
        <v>1830</v>
      </c>
      <c r="H522" s="288" t="s">
        <v>1868</v>
      </c>
      <c r="I522" s="196"/>
      <c r="J522" s="196"/>
      <c r="K522" s="196">
        <v>13</v>
      </c>
      <c r="L522" s="270">
        <v>45597</v>
      </c>
      <c r="M522" s="270">
        <v>45626</v>
      </c>
      <c r="N522" s="33" t="s">
        <v>124</v>
      </c>
      <c r="O522" s="107" t="s">
        <v>125</v>
      </c>
      <c r="P522" s="29" t="s">
        <v>126</v>
      </c>
      <c r="Q522" s="29" t="s">
        <v>353</v>
      </c>
      <c r="R522" s="29" t="s">
        <v>79</v>
      </c>
      <c r="S522" s="33">
        <f t="shared" si="9"/>
        <v>13</v>
      </c>
      <c r="T522" s="291"/>
      <c r="U522" s="291"/>
      <c r="V522" s="291"/>
      <c r="W522" s="291"/>
      <c r="X522" s="291"/>
      <c r="Y522" s="291"/>
      <c r="Z522" s="292"/>
    </row>
    <row r="523" ht="27" spans="1:26">
      <c r="A523" s="33">
        <v>2174</v>
      </c>
      <c r="B523" s="33" t="s">
        <v>117</v>
      </c>
      <c r="C523" s="33" t="s">
        <v>118</v>
      </c>
      <c r="D523" s="33" t="s">
        <v>363</v>
      </c>
      <c r="E523" s="33" t="s">
        <v>157</v>
      </c>
      <c r="F523" s="33" t="s">
        <v>376</v>
      </c>
      <c r="G523" s="33" t="s">
        <v>1830</v>
      </c>
      <c r="H523" s="288" t="s">
        <v>1868</v>
      </c>
      <c r="I523" s="196"/>
      <c r="J523" s="196"/>
      <c r="K523" s="196">
        <v>13</v>
      </c>
      <c r="L523" s="270">
        <v>45627</v>
      </c>
      <c r="M523" s="270">
        <v>45657</v>
      </c>
      <c r="N523" s="33" t="s">
        <v>124</v>
      </c>
      <c r="O523" s="107" t="s">
        <v>125</v>
      </c>
      <c r="P523" s="29" t="s">
        <v>126</v>
      </c>
      <c r="Q523" s="29" t="s">
        <v>353</v>
      </c>
      <c r="R523" s="29" t="s">
        <v>79</v>
      </c>
      <c r="S523" s="33">
        <f t="shared" si="9"/>
        <v>13</v>
      </c>
      <c r="T523" s="291"/>
      <c r="U523" s="291"/>
      <c r="V523" s="291"/>
      <c r="W523" s="291"/>
      <c r="X523" s="291"/>
      <c r="Y523" s="291"/>
      <c r="Z523" s="292"/>
    </row>
    <row r="524" ht="27" spans="1:28">
      <c r="A524" s="33">
        <v>2175</v>
      </c>
      <c r="B524" s="33" t="s">
        <v>117</v>
      </c>
      <c r="C524" s="33" t="s">
        <v>118</v>
      </c>
      <c r="D524" s="33" t="s">
        <v>363</v>
      </c>
      <c r="E524" s="33" t="s">
        <v>157</v>
      </c>
      <c r="F524" s="33" t="s">
        <v>376</v>
      </c>
      <c r="G524" s="33" t="s">
        <v>1830</v>
      </c>
      <c r="H524" s="288" t="s">
        <v>1869</v>
      </c>
      <c r="I524" s="196"/>
      <c r="J524" s="196"/>
      <c r="K524" s="196">
        <v>12</v>
      </c>
      <c r="L524" s="270">
        <v>45352</v>
      </c>
      <c r="M524" s="270">
        <v>45382</v>
      </c>
      <c r="N524" s="33" t="s">
        <v>124</v>
      </c>
      <c r="O524" s="107" t="s">
        <v>125</v>
      </c>
      <c r="P524" s="29" t="s">
        <v>126</v>
      </c>
      <c r="Q524" s="29" t="s">
        <v>353</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363</v>
      </c>
      <c r="E525" s="33" t="s">
        <v>157</v>
      </c>
      <c r="F525" s="33" t="s">
        <v>376</v>
      </c>
      <c r="G525" s="33" t="s">
        <v>1830</v>
      </c>
      <c r="H525" s="288" t="s">
        <v>1869</v>
      </c>
      <c r="I525" s="196"/>
      <c r="J525" s="196"/>
      <c r="K525" s="196">
        <v>12</v>
      </c>
      <c r="L525" s="270">
        <v>45444</v>
      </c>
      <c r="M525" s="270">
        <v>45473</v>
      </c>
      <c r="N525" s="33" t="s">
        <v>124</v>
      </c>
      <c r="O525" s="107" t="s">
        <v>125</v>
      </c>
      <c r="P525" s="29" t="s">
        <v>126</v>
      </c>
      <c r="Q525" s="29" t="s">
        <v>353</v>
      </c>
      <c r="R525" s="29" t="s">
        <v>79</v>
      </c>
      <c r="S525" s="33">
        <f t="shared" si="9"/>
        <v>12</v>
      </c>
      <c r="T525" s="291"/>
      <c r="U525" s="291"/>
      <c r="V525" s="291"/>
      <c r="W525" s="291"/>
      <c r="X525" s="291"/>
      <c r="Y525" s="291"/>
      <c r="Z525" s="292"/>
    </row>
    <row r="526" ht="27" spans="1:28">
      <c r="A526" s="33">
        <v>2177</v>
      </c>
      <c r="B526" s="33" t="s">
        <v>117</v>
      </c>
      <c r="C526" s="33" t="s">
        <v>118</v>
      </c>
      <c r="D526" s="33" t="s">
        <v>363</v>
      </c>
      <c r="E526" s="33" t="s">
        <v>157</v>
      </c>
      <c r="F526" s="33" t="s">
        <v>376</v>
      </c>
      <c r="G526" s="33" t="s">
        <v>1830</v>
      </c>
      <c r="H526" s="288" t="s">
        <v>1869</v>
      </c>
      <c r="I526" s="196"/>
      <c r="J526" s="196"/>
      <c r="K526" s="196">
        <v>12</v>
      </c>
      <c r="L526" s="270">
        <v>45536</v>
      </c>
      <c r="M526" s="270">
        <v>45565</v>
      </c>
      <c r="N526" s="33" t="s">
        <v>124</v>
      </c>
      <c r="O526" s="107" t="s">
        <v>125</v>
      </c>
      <c r="P526" s="29" t="s">
        <v>126</v>
      </c>
      <c r="Q526" s="29" t="s">
        <v>353</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363</v>
      </c>
      <c r="E527" s="33" t="s">
        <v>157</v>
      </c>
      <c r="F527" s="33" t="s">
        <v>376</v>
      </c>
      <c r="G527" s="33" t="s">
        <v>1830</v>
      </c>
      <c r="H527" s="288" t="s">
        <v>1869</v>
      </c>
      <c r="I527" s="196"/>
      <c r="J527" s="196"/>
      <c r="K527" s="196">
        <v>12</v>
      </c>
      <c r="L527" s="270">
        <v>45627</v>
      </c>
      <c r="M527" s="270">
        <v>45656</v>
      </c>
      <c r="N527" s="33" t="s">
        <v>124</v>
      </c>
      <c r="O527" s="107" t="s">
        <v>125</v>
      </c>
      <c r="P527" s="29" t="s">
        <v>126</v>
      </c>
      <c r="Q527" s="29" t="s">
        <v>353</v>
      </c>
      <c r="R527" s="29" t="s">
        <v>79</v>
      </c>
      <c r="S527" s="33">
        <f t="shared" si="9"/>
        <v>12</v>
      </c>
      <c r="T527" s="291"/>
      <c r="U527" s="291"/>
      <c r="V527" s="291"/>
      <c r="W527" s="291"/>
      <c r="X527" s="291"/>
      <c r="Y527" s="291"/>
      <c r="Z527" s="292"/>
    </row>
    <row r="528" ht="24" spans="1:26">
      <c r="A528" s="33">
        <v>2181</v>
      </c>
      <c r="B528" s="33" t="s">
        <v>117</v>
      </c>
      <c r="C528" s="33" t="s">
        <v>118</v>
      </c>
      <c r="D528" s="33" t="s">
        <v>363</v>
      </c>
      <c r="E528" s="33" t="s">
        <v>157</v>
      </c>
      <c r="F528" s="33" t="s">
        <v>381</v>
      </c>
      <c r="G528" s="33" t="s">
        <v>1830</v>
      </c>
      <c r="H528" s="288" t="s">
        <v>1870</v>
      </c>
      <c r="I528" s="196"/>
      <c r="J528" s="196"/>
      <c r="K528" s="196">
        <v>6</v>
      </c>
      <c r="L528" s="270">
        <v>45292</v>
      </c>
      <c r="M528" s="270">
        <v>45322</v>
      </c>
      <c r="N528" s="33" t="s">
        <v>124</v>
      </c>
      <c r="O528" s="107" t="s">
        <v>125</v>
      </c>
      <c r="P528" s="29" t="s">
        <v>126</v>
      </c>
      <c r="Q528" s="29" t="s">
        <v>353</v>
      </c>
      <c r="R528" s="29" t="s">
        <v>79</v>
      </c>
      <c r="S528" s="33">
        <f t="shared" si="9"/>
        <v>6</v>
      </c>
      <c r="T528" s="291"/>
      <c r="U528" s="291"/>
      <c r="V528" s="291"/>
      <c r="W528" s="291"/>
      <c r="X528" s="291"/>
      <c r="Y528" s="291"/>
      <c r="Z528" s="292"/>
    </row>
    <row r="529" ht="24" spans="1:26">
      <c r="A529" s="33">
        <v>2182</v>
      </c>
      <c r="B529" s="33" t="s">
        <v>117</v>
      </c>
      <c r="C529" s="33" t="s">
        <v>118</v>
      </c>
      <c r="D529" s="33" t="s">
        <v>363</v>
      </c>
      <c r="E529" s="33" t="s">
        <v>157</v>
      </c>
      <c r="F529" s="33" t="s">
        <v>381</v>
      </c>
      <c r="G529" s="33" t="s">
        <v>1830</v>
      </c>
      <c r="H529" s="288" t="s">
        <v>1870</v>
      </c>
      <c r="I529" s="196"/>
      <c r="J529" s="196"/>
      <c r="K529" s="196">
        <v>6</v>
      </c>
      <c r="L529" s="270">
        <v>45323</v>
      </c>
      <c r="M529" s="270">
        <v>45351</v>
      </c>
      <c r="N529" s="33" t="s">
        <v>124</v>
      </c>
      <c r="O529" s="107" t="s">
        <v>125</v>
      </c>
      <c r="P529" s="29" t="s">
        <v>126</v>
      </c>
      <c r="Q529" s="29" t="s">
        <v>353</v>
      </c>
      <c r="R529" s="29" t="s">
        <v>79</v>
      </c>
      <c r="S529" s="33">
        <f t="shared" si="9"/>
        <v>6</v>
      </c>
      <c r="T529" s="291"/>
      <c r="U529" s="291"/>
      <c r="V529" s="291"/>
      <c r="W529" s="291"/>
      <c r="X529" s="291"/>
      <c r="Y529" s="291"/>
      <c r="Z529" s="292"/>
    </row>
    <row r="530" ht="24" spans="1:28">
      <c r="A530" s="33">
        <v>2183</v>
      </c>
      <c r="B530" s="33" t="s">
        <v>117</v>
      </c>
      <c r="C530" s="33" t="s">
        <v>118</v>
      </c>
      <c r="D530" s="33" t="s">
        <v>363</v>
      </c>
      <c r="E530" s="33" t="s">
        <v>157</v>
      </c>
      <c r="F530" s="33" t="s">
        <v>381</v>
      </c>
      <c r="G530" s="33" t="s">
        <v>1830</v>
      </c>
      <c r="H530" s="288" t="s">
        <v>1870</v>
      </c>
      <c r="I530" s="196"/>
      <c r="J530" s="196"/>
      <c r="K530" s="196">
        <v>6</v>
      </c>
      <c r="L530" s="270">
        <v>45352</v>
      </c>
      <c r="M530" s="270">
        <v>45382</v>
      </c>
      <c r="N530" s="33" t="s">
        <v>124</v>
      </c>
      <c r="O530" s="107" t="s">
        <v>125</v>
      </c>
      <c r="P530" s="29" t="s">
        <v>126</v>
      </c>
      <c r="Q530" s="29" t="s">
        <v>353</v>
      </c>
      <c r="R530" s="29" t="s">
        <v>79</v>
      </c>
      <c r="S530" s="33">
        <f t="shared" si="9"/>
        <v>6</v>
      </c>
      <c r="T530" s="34"/>
      <c r="U530" s="34"/>
      <c r="V530" s="35"/>
      <c r="W530" s="35"/>
      <c r="X530" s="40"/>
      <c r="Y530" s="40"/>
      <c r="Z530" s="38"/>
      <c r="AA530" s="34"/>
      <c r="AB530" s="34"/>
    </row>
    <row r="531" ht="24" spans="1:26">
      <c r="A531" s="33">
        <v>2184</v>
      </c>
      <c r="B531" s="33" t="s">
        <v>117</v>
      </c>
      <c r="C531" s="33" t="s">
        <v>118</v>
      </c>
      <c r="D531" s="33" t="s">
        <v>363</v>
      </c>
      <c r="E531" s="33" t="s">
        <v>157</v>
      </c>
      <c r="F531" s="33" t="s">
        <v>381</v>
      </c>
      <c r="G531" s="33" t="s">
        <v>1830</v>
      </c>
      <c r="H531" s="288" t="s">
        <v>1870</v>
      </c>
      <c r="I531" s="196"/>
      <c r="J531" s="196"/>
      <c r="K531" s="196">
        <v>6</v>
      </c>
      <c r="L531" s="270">
        <v>45383</v>
      </c>
      <c r="M531" s="270">
        <v>45412</v>
      </c>
      <c r="N531" s="33" t="s">
        <v>124</v>
      </c>
      <c r="O531" s="107" t="s">
        <v>125</v>
      </c>
      <c r="P531" s="29" t="s">
        <v>126</v>
      </c>
      <c r="Q531" s="29" t="s">
        <v>353</v>
      </c>
      <c r="R531" s="29" t="s">
        <v>79</v>
      </c>
      <c r="S531" s="33">
        <f t="shared" si="9"/>
        <v>6</v>
      </c>
      <c r="T531" s="291"/>
      <c r="U531" s="291"/>
      <c r="V531" s="291"/>
      <c r="W531" s="291"/>
      <c r="X531" s="291"/>
      <c r="Y531" s="291"/>
      <c r="Z531" s="292"/>
    </row>
    <row r="532" ht="24" spans="1:26">
      <c r="A532" s="33">
        <v>2185</v>
      </c>
      <c r="B532" s="33" t="s">
        <v>117</v>
      </c>
      <c r="C532" s="33" t="s">
        <v>118</v>
      </c>
      <c r="D532" s="33" t="s">
        <v>363</v>
      </c>
      <c r="E532" s="33" t="s">
        <v>157</v>
      </c>
      <c r="F532" s="33" t="s">
        <v>381</v>
      </c>
      <c r="G532" s="33" t="s">
        <v>1830</v>
      </c>
      <c r="H532" s="288" t="s">
        <v>1870</v>
      </c>
      <c r="I532" s="196"/>
      <c r="J532" s="196"/>
      <c r="K532" s="196">
        <v>6</v>
      </c>
      <c r="L532" s="270">
        <v>45413</v>
      </c>
      <c r="M532" s="270">
        <v>45443</v>
      </c>
      <c r="N532" s="33" t="s">
        <v>124</v>
      </c>
      <c r="O532" s="107" t="s">
        <v>125</v>
      </c>
      <c r="P532" s="29" t="s">
        <v>126</v>
      </c>
      <c r="Q532" s="29" t="s">
        <v>353</v>
      </c>
      <c r="R532" s="29" t="s">
        <v>79</v>
      </c>
      <c r="S532" s="33">
        <f t="shared" si="9"/>
        <v>6</v>
      </c>
      <c r="T532" s="291"/>
      <c r="U532" s="291"/>
      <c r="V532" s="291"/>
      <c r="W532" s="291"/>
      <c r="X532" s="291"/>
      <c r="Y532" s="291"/>
      <c r="Z532" s="292"/>
    </row>
    <row r="533" ht="24" spans="1:26">
      <c r="A533" s="33">
        <v>2186</v>
      </c>
      <c r="B533" s="33" t="s">
        <v>117</v>
      </c>
      <c r="C533" s="33" t="s">
        <v>118</v>
      </c>
      <c r="D533" s="33" t="s">
        <v>363</v>
      </c>
      <c r="E533" s="33" t="s">
        <v>157</v>
      </c>
      <c r="F533" s="33" t="s">
        <v>381</v>
      </c>
      <c r="G533" s="33" t="s">
        <v>1830</v>
      </c>
      <c r="H533" s="288" t="s">
        <v>1870</v>
      </c>
      <c r="I533" s="196"/>
      <c r="J533" s="196"/>
      <c r="K533" s="196">
        <v>6</v>
      </c>
      <c r="L533" s="270">
        <v>45444</v>
      </c>
      <c r="M533" s="270">
        <v>45473</v>
      </c>
      <c r="N533" s="33" t="s">
        <v>124</v>
      </c>
      <c r="O533" s="107" t="s">
        <v>125</v>
      </c>
      <c r="P533" s="29" t="s">
        <v>126</v>
      </c>
      <c r="Q533" s="29" t="s">
        <v>353</v>
      </c>
      <c r="R533" s="29" t="s">
        <v>79</v>
      </c>
      <c r="S533" s="33">
        <f t="shared" si="9"/>
        <v>6</v>
      </c>
      <c r="T533" s="291"/>
      <c r="U533" s="291"/>
      <c r="V533" s="291"/>
      <c r="W533" s="291"/>
      <c r="X533" s="291"/>
      <c r="Y533" s="291"/>
      <c r="Z533" s="292"/>
    </row>
    <row r="534" ht="24" spans="1:26">
      <c r="A534" s="33">
        <v>2187</v>
      </c>
      <c r="B534" s="33" t="s">
        <v>117</v>
      </c>
      <c r="C534" s="33" t="s">
        <v>118</v>
      </c>
      <c r="D534" s="33" t="s">
        <v>363</v>
      </c>
      <c r="E534" s="33" t="s">
        <v>157</v>
      </c>
      <c r="F534" s="33" t="s">
        <v>381</v>
      </c>
      <c r="G534" s="33" t="s">
        <v>1830</v>
      </c>
      <c r="H534" s="288" t="s">
        <v>1870</v>
      </c>
      <c r="I534" s="196"/>
      <c r="J534" s="196"/>
      <c r="K534" s="196">
        <v>6</v>
      </c>
      <c r="L534" s="270">
        <v>45474</v>
      </c>
      <c r="M534" s="270">
        <v>45504</v>
      </c>
      <c r="N534" s="33" t="s">
        <v>124</v>
      </c>
      <c r="O534" s="107" t="s">
        <v>125</v>
      </c>
      <c r="P534" s="29" t="s">
        <v>126</v>
      </c>
      <c r="Q534" s="29" t="s">
        <v>353</v>
      </c>
      <c r="R534" s="29" t="s">
        <v>79</v>
      </c>
      <c r="S534" s="33">
        <f t="shared" si="9"/>
        <v>6</v>
      </c>
      <c r="T534" s="291"/>
      <c r="U534" s="291"/>
      <c r="V534" s="291"/>
      <c r="W534" s="291"/>
      <c r="X534" s="291"/>
      <c r="Y534" s="291"/>
      <c r="Z534" s="292"/>
    </row>
    <row r="535" ht="24" spans="1:26">
      <c r="A535" s="33">
        <v>2188</v>
      </c>
      <c r="B535" s="33" t="s">
        <v>117</v>
      </c>
      <c r="C535" s="33" t="s">
        <v>118</v>
      </c>
      <c r="D535" s="33" t="s">
        <v>363</v>
      </c>
      <c r="E535" s="33" t="s">
        <v>157</v>
      </c>
      <c r="F535" s="33" t="s">
        <v>381</v>
      </c>
      <c r="G535" s="33" t="s">
        <v>1830</v>
      </c>
      <c r="H535" s="288" t="s">
        <v>1870</v>
      </c>
      <c r="I535" s="196"/>
      <c r="J535" s="196"/>
      <c r="K535" s="196">
        <v>6</v>
      </c>
      <c r="L535" s="270">
        <v>45505</v>
      </c>
      <c r="M535" s="270">
        <v>45535</v>
      </c>
      <c r="N535" s="33" t="s">
        <v>124</v>
      </c>
      <c r="O535" s="107" t="s">
        <v>125</v>
      </c>
      <c r="P535" s="29" t="s">
        <v>126</v>
      </c>
      <c r="Q535" s="29" t="s">
        <v>353</v>
      </c>
      <c r="R535" s="29" t="s">
        <v>79</v>
      </c>
      <c r="S535" s="33">
        <f t="shared" si="9"/>
        <v>6</v>
      </c>
      <c r="T535" s="291"/>
      <c r="U535" s="291"/>
      <c r="V535" s="291"/>
      <c r="W535" s="291"/>
      <c r="X535" s="291"/>
      <c r="Y535" s="291"/>
      <c r="Z535" s="292"/>
    </row>
    <row r="536" ht="24" spans="1:28">
      <c r="A536" s="33">
        <v>2189</v>
      </c>
      <c r="B536" s="33" t="s">
        <v>117</v>
      </c>
      <c r="C536" s="33" t="s">
        <v>118</v>
      </c>
      <c r="D536" s="33" t="s">
        <v>363</v>
      </c>
      <c r="E536" s="33" t="s">
        <v>157</v>
      </c>
      <c r="F536" s="33" t="s">
        <v>381</v>
      </c>
      <c r="G536" s="33" t="s">
        <v>1830</v>
      </c>
      <c r="H536" s="288" t="s">
        <v>1870</v>
      </c>
      <c r="I536" s="196"/>
      <c r="J536" s="196"/>
      <c r="K536" s="196">
        <v>6</v>
      </c>
      <c r="L536" s="270">
        <v>45536</v>
      </c>
      <c r="M536" s="270">
        <v>45565</v>
      </c>
      <c r="N536" s="33" t="s">
        <v>124</v>
      </c>
      <c r="O536" s="107" t="s">
        <v>125</v>
      </c>
      <c r="P536" s="29" t="s">
        <v>126</v>
      </c>
      <c r="Q536" s="29" t="s">
        <v>353</v>
      </c>
      <c r="R536" s="29" t="s">
        <v>79</v>
      </c>
      <c r="S536" s="33">
        <f t="shared" si="9"/>
        <v>6</v>
      </c>
      <c r="T536" s="34"/>
      <c r="U536" s="34"/>
      <c r="V536" s="35"/>
      <c r="W536" s="35"/>
      <c r="X536" s="40"/>
      <c r="Y536" s="40"/>
      <c r="Z536" s="38"/>
      <c r="AA536" s="34"/>
      <c r="AB536" s="34"/>
    </row>
    <row r="537" ht="24" spans="1:26">
      <c r="A537" s="33">
        <v>2190</v>
      </c>
      <c r="B537" s="33" t="s">
        <v>117</v>
      </c>
      <c r="C537" s="33" t="s">
        <v>118</v>
      </c>
      <c r="D537" s="33" t="s">
        <v>363</v>
      </c>
      <c r="E537" s="33" t="s">
        <v>157</v>
      </c>
      <c r="F537" s="33" t="s">
        <v>381</v>
      </c>
      <c r="G537" s="33" t="s">
        <v>1830</v>
      </c>
      <c r="H537" s="288" t="s">
        <v>1870</v>
      </c>
      <c r="I537" s="196"/>
      <c r="J537" s="196"/>
      <c r="K537" s="196">
        <v>6</v>
      </c>
      <c r="L537" s="270">
        <v>45566</v>
      </c>
      <c r="M537" s="270">
        <v>45596</v>
      </c>
      <c r="N537" s="33" t="s">
        <v>124</v>
      </c>
      <c r="O537" s="107" t="s">
        <v>125</v>
      </c>
      <c r="P537" s="29" t="s">
        <v>126</v>
      </c>
      <c r="Q537" s="29" t="s">
        <v>353</v>
      </c>
      <c r="R537" s="29" t="s">
        <v>79</v>
      </c>
      <c r="S537" s="33">
        <f t="shared" si="9"/>
        <v>6</v>
      </c>
      <c r="T537" s="291"/>
      <c r="U537" s="291"/>
      <c r="V537" s="291"/>
      <c r="W537" s="291"/>
      <c r="X537" s="291"/>
      <c r="Y537" s="291"/>
      <c r="Z537" s="292"/>
    </row>
    <row r="538" ht="24" spans="1:26">
      <c r="A538" s="33">
        <v>2191</v>
      </c>
      <c r="B538" s="33" t="s">
        <v>117</v>
      </c>
      <c r="C538" s="33" t="s">
        <v>118</v>
      </c>
      <c r="D538" s="33" t="s">
        <v>363</v>
      </c>
      <c r="E538" s="33" t="s">
        <v>157</v>
      </c>
      <c r="F538" s="33" t="s">
        <v>381</v>
      </c>
      <c r="G538" s="33" t="s">
        <v>1830</v>
      </c>
      <c r="H538" s="288" t="s">
        <v>1870</v>
      </c>
      <c r="I538" s="196"/>
      <c r="J538" s="196"/>
      <c r="K538" s="196">
        <v>6</v>
      </c>
      <c r="L538" s="270">
        <v>45597</v>
      </c>
      <c r="M538" s="270">
        <v>45626</v>
      </c>
      <c r="N538" s="33" t="s">
        <v>124</v>
      </c>
      <c r="O538" s="107" t="s">
        <v>125</v>
      </c>
      <c r="P538" s="29" t="s">
        <v>126</v>
      </c>
      <c r="Q538" s="29" t="s">
        <v>353</v>
      </c>
      <c r="R538" s="29" t="s">
        <v>79</v>
      </c>
      <c r="S538" s="33">
        <f t="shared" si="9"/>
        <v>6</v>
      </c>
      <c r="T538" s="291"/>
      <c r="U538" s="291"/>
      <c r="V538" s="291"/>
      <c r="W538" s="291"/>
      <c r="X538" s="291"/>
      <c r="Y538" s="291"/>
      <c r="Z538" s="292"/>
    </row>
    <row r="539" ht="24" spans="1:26">
      <c r="A539" s="33">
        <v>2192</v>
      </c>
      <c r="B539" s="33" t="s">
        <v>117</v>
      </c>
      <c r="C539" s="33" t="s">
        <v>118</v>
      </c>
      <c r="D539" s="33" t="s">
        <v>363</v>
      </c>
      <c r="E539" s="33" t="s">
        <v>157</v>
      </c>
      <c r="F539" s="33" t="s">
        <v>381</v>
      </c>
      <c r="G539" s="33" t="s">
        <v>1830</v>
      </c>
      <c r="H539" s="288" t="s">
        <v>1870</v>
      </c>
      <c r="I539" s="196"/>
      <c r="J539" s="196"/>
      <c r="K539" s="196">
        <v>6</v>
      </c>
      <c r="L539" s="270">
        <v>45627</v>
      </c>
      <c r="M539" s="270">
        <v>45657</v>
      </c>
      <c r="N539" s="33" t="s">
        <v>124</v>
      </c>
      <c r="O539" s="107" t="s">
        <v>125</v>
      </c>
      <c r="P539" s="29" t="s">
        <v>126</v>
      </c>
      <c r="Q539" s="29" t="s">
        <v>353</v>
      </c>
      <c r="R539" s="29" t="s">
        <v>79</v>
      </c>
      <c r="S539" s="33">
        <f t="shared" si="9"/>
        <v>6</v>
      </c>
      <c r="T539" s="291"/>
      <c r="U539" s="291"/>
      <c r="V539" s="291"/>
      <c r="W539" s="291"/>
      <c r="X539" s="291"/>
      <c r="Y539" s="291"/>
      <c r="Z539" s="292"/>
    </row>
    <row r="540" ht="27" spans="1:28">
      <c r="A540" s="33">
        <v>2193</v>
      </c>
      <c r="B540" s="33" t="s">
        <v>117</v>
      </c>
      <c r="C540" s="33" t="s">
        <v>118</v>
      </c>
      <c r="D540" s="33" t="s">
        <v>363</v>
      </c>
      <c r="E540" s="33" t="s">
        <v>157</v>
      </c>
      <c r="F540" s="33" t="s">
        <v>381</v>
      </c>
      <c r="G540" s="33" t="s">
        <v>1830</v>
      </c>
      <c r="H540" s="288" t="s">
        <v>1871</v>
      </c>
      <c r="I540" s="196"/>
      <c r="J540" s="196"/>
      <c r="K540" s="196">
        <v>8</v>
      </c>
      <c r="L540" s="270">
        <v>45352</v>
      </c>
      <c r="M540" s="270">
        <v>45382</v>
      </c>
      <c r="N540" s="33" t="s">
        <v>124</v>
      </c>
      <c r="O540" s="107" t="s">
        <v>125</v>
      </c>
      <c r="P540" s="29" t="s">
        <v>126</v>
      </c>
      <c r="Q540" s="29" t="s">
        <v>353</v>
      </c>
      <c r="R540" s="29" t="s">
        <v>79</v>
      </c>
      <c r="S540" s="33">
        <f t="shared" si="9"/>
        <v>8</v>
      </c>
      <c r="T540" s="34"/>
      <c r="U540" s="34"/>
      <c r="V540" s="35"/>
      <c r="W540" s="35"/>
      <c r="X540" s="40"/>
      <c r="Y540" s="40"/>
      <c r="Z540" s="38"/>
      <c r="AA540" s="34"/>
      <c r="AB540" s="34"/>
    </row>
    <row r="541" ht="27" spans="1:26">
      <c r="A541" s="33">
        <v>2194</v>
      </c>
      <c r="B541" s="33" t="s">
        <v>117</v>
      </c>
      <c r="C541" s="33" t="s">
        <v>118</v>
      </c>
      <c r="D541" s="33" t="s">
        <v>363</v>
      </c>
      <c r="E541" s="33" t="s">
        <v>157</v>
      </c>
      <c r="F541" s="33" t="s">
        <v>381</v>
      </c>
      <c r="G541" s="33" t="s">
        <v>1830</v>
      </c>
      <c r="H541" s="288" t="s">
        <v>1871</v>
      </c>
      <c r="I541" s="196"/>
      <c r="J541" s="196"/>
      <c r="K541" s="196">
        <v>8</v>
      </c>
      <c r="L541" s="270">
        <v>45444</v>
      </c>
      <c r="M541" s="270">
        <v>45473</v>
      </c>
      <c r="N541" s="33" t="s">
        <v>124</v>
      </c>
      <c r="O541" s="107" t="s">
        <v>125</v>
      </c>
      <c r="P541" s="29" t="s">
        <v>126</v>
      </c>
      <c r="Q541" s="29" t="s">
        <v>353</v>
      </c>
      <c r="R541" s="29" t="s">
        <v>79</v>
      </c>
      <c r="S541" s="33">
        <f t="shared" si="9"/>
        <v>8</v>
      </c>
      <c r="T541" s="291"/>
      <c r="U541" s="291"/>
      <c r="V541" s="291"/>
      <c r="W541" s="291"/>
      <c r="X541" s="291"/>
      <c r="Y541" s="291"/>
      <c r="Z541" s="292"/>
    </row>
    <row r="542" ht="27" spans="1:28">
      <c r="A542" s="33">
        <v>2195</v>
      </c>
      <c r="B542" s="33" t="s">
        <v>117</v>
      </c>
      <c r="C542" s="33" t="s">
        <v>118</v>
      </c>
      <c r="D542" s="33" t="s">
        <v>363</v>
      </c>
      <c r="E542" s="33" t="s">
        <v>157</v>
      </c>
      <c r="F542" s="33" t="s">
        <v>381</v>
      </c>
      <c r="G542" s="33" t="s">
        <v>1830</v>
      </c>
      <c r="H542" s="288" t="s">
        <v>1871</v>
      </c>
      <c r="I542" s="196"/>
      <c r="J542" s="196"/>
      <c r="K542" s="196">
        <v>8</v>
      </c>
      <c r="L542" s="270">
        <v>45536</v>
      </c>
      <c r="M542" s="270">
        <v>45565</v>
      </c>
      <c r="N542" s="33" t="s">
        <v>124</v>
      </c>
      <c r="O542" s="107" t="s">
        <v>125</v>
      </c>
      <c r="P542" s="29" t="s">
        <v>126</v>
      </c>
      <c r="Q542" s="29" t="s">
        <v>353</v>
      </c>
      <c r="R542" s="29" t="s">
        <v>79</v>
      </c>
      <c r="S542" s="33">
        <f t="shared" si="9"/>
        <v>8</v>
      </c>
      <c r="T542" s="34"/>
      <c r="U542" s="34"/>
      <c r="V542" s="35"/>
      <c r="W542" s="35"/>
      <c r="X542" s="40"/>
      <c r="Y542" s="40"/>
      <c r="Z542" s="38"/>
      <c r="AA542" s="34"/>
      <c r="AB542" s="34"/>
    </row>
    <row r="543" ht="27" spans="1:26">
      <c r="A543" s="33">
        <v>2196</v>
      </c>
      <c r="B543" s="33" t="s">
        <v>117</v>
      </c>
      <c r="C543" s="33" t="s">
        <v>118</v>
      </c>
      <c r="D543" s="33" t="s">
        <v>363</v>
      </c>
      <c r="E543" s="33" t="s">
        <v>157</v>
      </c>
      <c r="F543" s="33" t="s">
        <v>381</v>
      </c>
      <c r="G543" s="33" t="s">
        <v>1830</v>
      </c>
      <c r="H543" s="288" t="s">
        <v>1871</v>
      </c>
      <c r="I543" s="196"/>
      <c r="J543" s="196"/>
      <c r="K543" s="196">
        <v>8</v>
      </c>
      <c r="L543" s="270">
        <v>45627</v>
      </c>
      <c r="M543" s="270">
        <v>45656</v>
      </c>
      <c r="N543" s="33" t="s">
        <v>124</v>
      </c>
      <c r="O543" s="107" t="s">
        <v>125</v>
      </c>
      <c r="P543" s="29" t="s">
        <v>126</v>
      </c>
      <c r="Q543" s="29" t="s">
        <v>353</v>
      </c>
      <c r="R543" s="29" t="s">
        <v>79</v>
      </c>
      <c r="S543" s="33">
        <f t="shared" si="9"/>
        <v>8</v>
      </c>
      <c r="T543" s="291"/>
      <c r="U543" s="291"/>
      <c r="V543" s="291"/>
      <c r="W543" s="291"/>
      <c r="X543" s="291"/>
      <c r="Y543" s="291"/>
      <c r="Z543" s="292"/>
    </row>
    <row r="544" ht="24" spans="1:26">
      <c r="A544" s="33">
        <v>2199</v>
      </c>
      <c r="B544" s="33" t="s">
        <v>117</v>
      </c>
      <c r="C544" s="33" t="s">
        <v>118</v>
      </c>
      <c r="D544" s="33" t="s">
        <v>363</v>
      </c>
      <c r="E544" s="33" t="s">
        <v>157</v>
      </c>
      <c r="F544" s="33" t="s">
        <v>386</v>
      </c>
      <c r="G544" s="33" t="s">
        <v>1830</v>
      </c>
      <c r="H544" s="288" t="s">
        <v>1872</v>
      </c>
      <c r="I544" s="196"/>
      <c r="J544" s="196"/>
      <c r="K544" s="196">
        <v>9</v>
      </c>
      <c r="L544" s="270">
        <v>45292</v>
      </c>
      <c r="M544" s="270">
        <v>45322</v>
      </c>
      <c r="N544" s="33" t="s">
        <v>124</v>
      </c>
      <c r="O544" s="107" t="s">
        <v>125</v>
      </c>
      <c r="P544" s="29" t="s">
        <v>126</v>
      </c>
      <c r="Q544" s="33" t="s">
        <v>387</v>
      </c>
      <c r="R544" s="29" t="s">
        <v>79</v>
      </c>
      <c r="S544" s="33">
        <f t="shared" ref="S544:S571" si="10">SUM(I544:K544)</f>
        <v>9</v>
      </c>
      <c r="T544" s="291"/>
      <c r="U544" s="291"/>
      <c r="V544" s="291"/>
      <c r="W544" s="291"/>
      <c r="X544" s="291"/>
      <c r="Y544" s="291"/>
      <c r="Z544" s="292"/>
    </row>
    <row r="545" ht="24" spans="1:26">
      <c r="A545" s="33">
        <v>2200</v>
      </c>
      <c r="B545" s="33" t="s">
        <v>117</v>
      </c>
      <c r="C545" s="33" t="s">
        <v>118</v>
      </c>
      <c r="D545" s="33" t="s">
        <v>363</v>
      </c>
      <c r="E545" s="33" t="s">
        <v>157</v>
      </c>
      <c r="F545" s="33" t="s">
        <v>386</v>
      </c>
      <c r="G545" s="33" t="s">
        <v>1830</v>
      </c>
      <c r="H545" s="288" t="s">
        <v>1872</v>
      </c>
      <c r="I545" s="196"/>
      <c r="J545" s="196"/>
      <c r="K545" s="196">
        <v>5</v>
      </c>
      <c r="L545" s="270">
        <v>45323</v>
      </c>
      <c r="M545" s="270">
        <v>45351</v>
      </c>
      <c r="N545" s="33" t="s">
        <v>124</v>
      </c>
      <c r="O545" s="107" t="s">
        <v>125</v>
      </c>
      <c r="P545" s="29" t="s">
        <v>126</v>
      </c>
      <c r="Q545" s="33" t="s">
        <v>387</v>
      </c>
      <c r="R545" s="29" t="s">
        <v>79</v>
      </c>
      <c r="S545" s="33">
        <f t="shared" si="10"/>
        <v>5</v>
      </c>
      <c r="T545" s="291"/>
      <c r="U545" s="291"/>
      <c r="V545" s="291"/>
      <c r="W545" s="291"/>
      <c r="X545" s="291"/>
      <c r="Y545" s="291"/>
      <c r="Z545" s="292"/>
    </row>
    <row r="546" ht="24" spans="1:28">
      <c r="A546" s="33">
        <v>2201</v>
      </c>
      <c r="B546" s="33" t="s">
        <v>117</v>
      </c>
      <c r="C546" s="33" t="s">
        <v>118</v>
      </c>
      <c r="D546" s="33" t="s">
        <v>363</v>
      </c>
      <c r="E546" s="33" t="s">
        <v>157</v>
      </c>
      <c r="F546" s="33" t="s">
        <v>386</v>
      </c>
      <c r="G546" s="33" t="s">
        <v>1830</v>
      </c>
      <c r="H546" s="288" t="s">
        <v>1872</v>
      </c>
      <c r="I546" s="196"/>
      <c r="J546" s="196"/>
      <c r="K546" s="196">
        <v>5</v>
      </c>
      <c r="L546" s="270">
        <v>45352</v>
      </c>
      <c r="M546" s="270">
        <v>45382</v>
      </c>
      <c r="N546" s="33" t="s">
        <v>124</v>
      </c>
      <c r="O546" s="107" t="s">
        <v>125</v>
      </c>
      <c r="P546" s="29" t="s">
        <v>126</v>
      </c>
      <c r="Q546" s="33" t="s">
        <v>387</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363</v>
      </c>
      <c r="E547" s="33" t="s">
        <v>157</v>
      </c>
      <c r="F547" s="33" t="s">
        <v>386</v>
      </c>
      <c r="G547" s="33" t="s">
        <v>1830</v>
      </c>
      <c r="H547" s="288" t="s">
        <v>1872</v>
      </c>
      <c r="I547" s="196"/>
      <c r="J547" s="196"/>
      <c r="K547" s="196">
        <v>5</v>
      </c>
      <c r="L547" s="270">
        <v>45383</v>
      </c>
      <c r="M547" s="270">
        <v>45412</v>
      </c>
      <c r="N547" s="33" t="s">
        <v>124</v>
      </c>
      <c r="O547" s="107" t="s">
        <v>125</v>
      </c>
      <c r="P547" s="29" t="s">
        <v>126</v>
      </c>
      <c r="Q547" s="33" t="s">
        <v>387</v>
      </c>
      <c r="R547" s="29" t="s">
        <v>79</v>
      </c>
      <c r="S547" s="33">
        <f t="shared" si="10"/>
        <v>5</v>
      </c>
      <c r="T547" s="291"/>
      <c r="U547" s="291"/>
      <c r="V547" s="291"/>
      <c r="W547" s="291"/>
      <c r="X547" s="291"/>
      <c r="Y547" s="291"/>
      <c r="Z547" s="292"/>
    </row>
    <row r="548" ht="24" spans="1:26">
      <c r="A548" s="33">
        <v>2203</v>
      </c>
      <c r="B548" s="33" t="s">
        <v>117</v>
      </c>
      <c r="C548" s="33" t="s">
        <v>118</v>
      </c>
      <c r="D548" s="33" t="s">
        <v>363</v>
      </c>
      <c r="E548" s="33" t="s">
        <v>157</v>
      </c>
      <c r="F548" s="33" t="s">
        <v>386</v>
      </c>
      <c r="G548" s="33" t="s">
        <v>1830</v>
      </c>
      <c r="H548" s="288" t="s">
        <v>1872</v>
      </c>
      <c r="I548" s="196"/>
      <c r="J548" s="196"/>
      <c r="K548" s="196">
        <v>5</v>
      </c>
      <c r="L548" s="270">
        <v>45413</v>
      </c>
      <c r="M548" s="270">
        <v>45443</v>
      </c>
      <c r="N548" s="33" t="s">
        <v>124</v>
      </c>
      <c r="O548" s="107" t="s">
        <v>125</v>
      </c>
      <c r="P548" s="29" t="s">
        <v>126</v>
      </c>
      <c r="Q548" s="33" t="s">
        <v>387</v>
      </c>
      <c r="R548" s="29" t="s">
        <v>79</v>
      </c>
      <c r="S548" s="33">
        <f t="shared" si="10"/>
        <v>5</v>
      </c>
      <c r="T548" s="291"/>
      <c r="U548" s="291"/>
      <c r="V548" s="291"/>
      <c r="W548" s="291"/>
      <c r="X548" s="291"/>
      <c r="Y548" s="291"/>
      <c r="Z548" s="292"/>
    </row>
    <row r="549" ht="24" spans="1:26">
      <c r="A549" s="33">
        <v>2204</v>
      </c>
      <c r="B549" s="33" t="s">
        <v>117</v>
      </c>
      <c r="C549" s="33" t="s">
        <v>118</v>
      </c>
      <c r="D549" s="33" t="s">
        <v>363</v>
      </c>
      <c r="E549" s="33" t="s">
        <v>157</v>
      </c>
      <c r="F549" s="33" t="s">
        <v>386</v>
      </c>
      <c r="G549" s="33" t="s">
        <v>1830</v>
      </c>
      <c r="H549" s="288" t="s">
        <v>1872</v>
      </c>
      <c r="I549" s="196"/>
      <c r="J549" s="196"/>
      <c r="K549" s="196">
        <v>5</v>
      </c>
      <c r="L549" s="270">
        <v>45444</v>
      </c>
      <c r="M549" s="270">
        <v>45473</v>
      </c>
      <c r="N549" s="33" t="s">
        <v>124</v>
      </c>
      <c r="O549" s="107" t="s">
        <v>125</v>
      </c>
      <c r="P549" s="29" t="s">
        <v>126</v>
      </c>
      <c r="Q549" s="33" t="s">
        <v>387</v>
      </c>
      <c r="R549" s="29" t="s">
        <v>79</v>
      </c>
      <c r="S549" s="33">
        <f t="shared" si="10"/>
        <v>5</v>
      </c>
      <c r="T549" s="291"/>
      <c r="U549" s="291"/>
      <c r="V549" s="291"/>
      <c r="W549" s="291"/>
      <c r="X549" s="291"/>
      <c r="Y549" s="291"/>
      <c r="Z549" s="292"/>
    </row>
    <row r="550" ht="24" spans="1:26">
      <c r="A550" s="33">
        <v>2205</v>
      </c>
      <c r="B550" s="33" t="s">
        <v>117</v>
      </c>
      <c r="C550" s="33" t="s">
        <v>118</v>
      </c>
      <c r="D550" s="33" t="s">
        <v>363</v>
      </c>
      <c r="E550" s="33" t="s">
        <v>157</v>
      </c>
      <c r="F550" s="33" t="s">
        <v>386</v>
      </c>
      <c r="G550" s="33" t="s">
        <v>1830</v>
      </c>
      <c r="H550" s="288" t="s">
        <v>1872</v>
      </c>
      <c r="I550" s="196"/>
      <c r="J550" s="196"/>
      <c r="K550" s="196">
        <v>5</v>
      </c>
      <c r="L550" s="270">
        <v>45474</v>
      </c>
      <c r="M550" s="270">
        <v>45504</v>
      </c>
      <c r="N550" s="33" t="s">
        <v>124</v>
      </c>
      <c r="O550" s="107" t="s">
        <v>125</v>
      </c>
      <c r="P550" s="29" t="s">
        <v>126</v>
      </c>
      <c r="Q550" s="33" t="s">
        <v>387</v>
      </c>
      <c r="R550" s="29" t="s">
        <v>79</v>
      </c>
      <c r="S550" s="33">
        <f t="shared" si="10"/>
        <v>5</v>
      </c>
      <c r="T550" s="291"/>
      <c r="U550" s="291"/>
      <c r="V550" s="291"/>
      <c r="W550" s="291"/>
      <c r="X550" s="291"/>
      <c r="Y550" s="291"/>
      <c r="Z550" s="292"/>
    </row>
    <row r="551" ht="24" spans="1:26">
      <c r="A551" s="33">
        <v>2206</v>
      </c>
      <c r="B551" s="33" t="s">
        <v>117</v>
      </c>
      <c r="C551" s="33" t="s">
        <v>118</v>
      </c>
      <c r="D551" s="33" t="s">
        <v>363</v>
      </c>
      <c r="E551" s="33" t="s">
        <v>157</v>
      </c>
      <c r="F551" s="33" t="s">
        <v>386</v>
      </c>
      <c r="G551" s="33" t="s">
        <v>1830</v>
      </c>
      <c r="H551" s="288" t="s">
        <v>1872</v>
      </c>
      <c r="I551" s="196"/>
      <c r="J551" s="196"/>
      <c r="K551" s="196">
        <v>5</v>
      </c>
      <c r="L551" s="270">
        <v>45505</v>
      </c>
      <c r="M551" s="270">
        <v>45535</v>
      </c>
      <c r="N551" s="33" t="s">
        <v>124</v>
      </c>
      <c r="O551" s="107" t="s">
        <v>125</v>
      </c>
      <c r="P551" s="29" t="s">
        <v>126</v>
      </c>
      <c r="Q551" s="33" t="s">
        <v>387</v>
      </c>
      <c r="R551" s="29" t="s">
        <v>79</v>
      </c>
      <c r="S551" s="33">
        <f t="shared" si="10"/>
        <v>5</v>
      </c>
      <c r="T551" s="291"/>
      <c r="U551" s="291"/>
      <c r="V551" s="291"/>
      <c r="W551" s="291"/>
      <c r="X551" s="291"/>
      <c r="Y551" s="291"/>
      <c r="Z551" s="292"/>
    </row>
    <row r="552" ht="24" spans="1:28">
      <c r="A552" s="33">
        <v>2207</v>
      </c>
      <c r="B552" s="33" t="s">
        <v>117</v>
      </c>
      <c r="C552" s="33" t="s">
        <v>118</v>
      </c>
      <c r="D552" s="33" t="s">
        <v>363</v>
      </c>
      <c r="E552" s="33" t="s">
        <v>157</v>
      </c>
      <c r="F552" s="33" t="s">
        <v>386</v>
      </c>
      <c r="G552" s="33" t="s">
        <v>1830</v>
      </c>
      <c r="H552" s="288" t="s">
        <v>1872</v>
      </c>
      <c r="I552" s="196"/>
      <c r="J552" s="196"/>
      <c r="K552" s="196">
        <v>5</v>
      </c>
      <c r="L552" s="270">
        <v>45536</v>
      </c>
      <c r="M552" s="270">
        <v>45565</v>
      </c>
      <c r="N552" s="33" t="s">
        <v>124</v>
      </c>
      <c r="O552" s="107" t="s">
        <v>125</v>
      </c>
      <c r="P552" s="29" t="s">
        <v>126</v>
      </c>
      <c r="Q552" s="33" t="s">
        <v>387</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363</v>
      </c>
      <c r="E553" s="33" t="s">
        <v>157</v>
      </c>
      <c r="F553" s="33" t="s">
        <v>386</v>
      </c>
      <c r="G553" s="33" t="s">
        <v>1830</v>
      </c>
      <c r="H553" s="288" t="s">
        <v>1872</v>
      </c>
      <c r="I553" s="196"/>
      <c r="J553" s="196"/>
      <c r="K553" s="196">
        <v>5</v>
      </c>
      <c r="L553" s="270">
        <v>45566</v>
      </c>
      <c r="M553" s="270">
        <v>45596</v>
      </c>
      <c r="N553" s="33" t="s">
        <v>124</v>
      </c>
      <c r="O553" s="107" t="s">
        <v>125</v>
      </c>
      <c r="P553" s="29" t="s">
        <v>126</v>
      </c>
      <c r="Q553" s="33" t="s">
        <v>387</v>
      </c>
      <c r="R553" s="29" t="s">
        <v>79</v>
      </c>
      <c r="S553" s="33">
        <f t="shared" si="10"/>
        <v>5</v>
      </c>
      <c r="T553" s="291"/>
      <c r="U553" s="291"/>
      <c r="V553" s="291"/>
      <c r="W553" s="291"/>
      <c r="X553" s="291"/>
      <c r="Y553" s="291"/>
      <c r="Z553" s="292"/>
    </row>
    <row r="554" ht="24" spans="1:26">
      <c r="A554" s="33">
        <v>2209</v>
      </c>
      <c r="B554" s="33" t="s">
        <v>117</v>
      </c>
      <c r="C554" s="33" t="s">
        <v>118</v>
      </c>
      <c r="D554" s="33" t="s">
        <v>363</v>
      </c>
      <c r="E554" s="33" t="s">
        <v>157</v>
      </c>
      <c r="F554" s="33" t="s">
        <v>386</v>
      </c>
      <c r="G554" s="33" t="s">
        <v>1830</v>
      </c>
      <c r="H554" s="288" t="s">
        <v>1872</v>
      </c>
      <c r="I554" s="196"/>
      <c r="J554" s="196"/>
      <c r="K554" s="196">
        <v>5</v>
      </c>
      <c r="L554" s="270">
        <v>45597</v>
      </c>
      <c r="M554" s="270">
        <v>45626</v>
      </c>
      <c r="N554" s="33" t="s">
        <v>124</v>
      </c>
      <c r="O554" s="107" t="s">
        <v>125</v>
      </c>
      <c r="P554" s="29" t="s">
        <v>126</v>
      </c>
      <c r="Q554" s="33" t="s">
        <v>387</v>
      </c>
      <c r="R554" s="29" t="s">
        <v>79</v>
      </c>
      <c r="S554" s="33">
        <f t="shared" si="10"/>
        <v>5</v>
      </c>
      <c r="T554" s="291"/>
      <c r="U554" s="291"/>
      <c r="V554" s="291"/>
      <c r="W554" s="291"/>
      <c r="X554" s="291"/>
      <c r="Y554" s="291"/>
      <c r="Z554" s="292"/>
    </row>
    <row r="555" ht="24" spans="1:26">
      <c r="A555" s="33">
        <v>2210</v>
      </c>
      <c r="B555" s="33" t="s">
        <v>117</v>
      </c>
      <c r="C555" s="33" t="s">
        <v>118</v>
      </c>
      <c r="D555" s="33" t="s">
        <v>363</v>
      </c>
      <c r="E555" s="33" t="s">
        <v>157</v>
      </c>
      <c r="F555" s="33" t="s">
        <v>386</v>
      </c>
      <c r="G555" s="33" t="s">
        <v>1830</v>
      </c>
      <c r="H555" s="288" t="s">
        <v>1872</v>
      </c>
      <c r="I555" s="196"/>
      <c r="J555" s="196"/>
      <c r="K555" s="196">
        <v>5</v>
      </c>
      <c r="L555" s="270">
        <v>45627</v>
      </c>
      <c r="M555" s="270">
        <v>45657</v>
      </c>
      <c r="N555" s="33" t="s">
        <v>124</v>
      </c>
      <c r="O555" s="107" t="s">
        <v>125</v>
      </c>
      <c r="P555" s="29" t="s">
        <v>126</v>
      </c>
      <c r="Q555" s="33" t="s">
        <v>387</v>
      </c>
      <c r="R555" s="29" t="s">
        <v>79</v>
      </c>
      <c r="S555" s="33">
        <f t="shared" si="10"/>
        <v>5</v>
      </c>
      <c r="T555" s="291"/>
      <c r="U555" s="291"/>
      <c r="V555" s="291"/>
      <c r="W555" s="291"/>
      <c r="X555" s="291"/>
      <c r="Y555" s="291"/>
      <c r="Z555" s="292"/>
    </row>
    <row r="556" ht="24" spans="1:28">
      <c r="A556" s="33">
        <v>2211</v>
      </c>
      <c r="B556" s="33" t="s">
        <v>117</v>
      </c>
      <c r="C556" s="33" t="s">
        <v>118</v>
      </c>
      <c r="D556" s="33" t="s">
        <v>363</v>
      </c>
      <c r="E556" s="33" t="s">
        <v>157</v>
      </c>
      <c r="F556" s="33" t="s">
        <v>386</v>
      </c>
      <c r="G556" s="33" t="s">
        <v>1830</v>
      </c>
      <c r="H556" s="288" t="s">
        <v>1873</v>
      </c>
      <c r="I556" s="196"/>
      <c r="J556" s="196"/>
      <c r="K556" s="196">
        <v>4</v>
      </c>
      <c r="L556" s="270">
        <v>45352</v>
      </c>
      <c r="M556" s="270">
        <v>45382</v>
      </c>
      <c r="N556" s="33" t="s">
        <v>124</v>
      </c>
      <c r="O556" s="107" t="s">
        <v>125</v>
      </c>
      <c r="P556" s="29" t="s">
        <v>126</v>
      </c>
      <c r="Q556" s="33" t="s">
        <v>387</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363</v>
      </c>
      <c r="E557" s="33" t="s">
        <v>157</v>
      </c>
      <c r="F557" s="33" t="s">
        <v>386</v>
      </c>
      <c r="G557" s="33" t="s">
        <v>1830</v>
      </c>
      <c r="H557" s="288" t="s">
        <v>1873</v>
      </c>
      <c r="I557" s="196"/>
      <c r="J557" s="196"/>
      <c r="K557" s="196">
        <v>4</v>
      </c>
      <c r="L557" s="270">
        <v>45444</v>
      </c>
      <c r="M557" s="270">
        <v>45473</v>
      </c>
      <c r="N557" s="33" t="s">
        <v>124</v>
      </c>
      <c r="O557" s="107" t="s">
        <v>125</v>
      </c>
      <c r="P557" s="29" t="s">
        <v>126</v>
      </c>
      <c r="Q557" s="33" t="s">
        <v>387</v>
      </c>
      <c r="R557" s="29" t="s">
        <v>79</v>
      </c>
      <c r="S557" s="33">
        <f t="shared" si="10"/>
        <v>4</v>
      </c>
      <c r="T557" s="291"/>
      <c r="U557" s="291"/>
      <c r="V557" s="291"/>
      <c r="W557" s="291"/>
      <c r="X557" s="291"/>
      <c r="Y557" s="291"/>
      <c r="Z557" s="292"/>
    </row>
    <row r="558" ht="24" spans="1:28">
      <c r="A558" s="33">
        <v>2213</v>
      </c>
      <c r="B558" s="33" t="s">
        <v>117</v>
      </c>
      <c r="C558" s="33" t="s">
        <v>118</v>
      </c>
      <c r="D558" s="33" t="s">
        <v>363</v>
      </c>
      <c r="E558" s="33" t="s">
        <v>157</v>
      </c>
      <c r="F558" s="33" t="s">
        <v>386</v>
      </c>
      <c r="G558" s="33" t="s">
        <v>1830</v>
      </c>
      <c r="H558" s="288" t="s">
        <v>1873</v>
      </c>
      <c r="I558" s="196"/>
      <c r="J558" s="196"/>
      <c r="K558" s="196">
        <v>4</v>
      </c>
      <c r="L558" s="270">
        <v>45536</v>
      </c>
      <c r="M558" s="270">
        <v>45565</v>
      </c>
      <c r="N558" s="33" t="s">
        <v>124</v>
      </c>
      <c r="O558" s="107" t="s">
        <v>125</v>
      </c>
      <c r="P558" s="29" t="s">
        <v>126</v>
      </c>
      <c r="Q558" s="33" t="s">
        <v>387</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363</v>
      </c>
      <c r="E559" s="33" t="s">
        <v>157</v>
      </c>
      <c r="F559" s="33" t="s">
        <v>386</v>
      </c>
      <c r="G559" s="33" t="s">
        <v>1830</v>
      </c>
      <c r="H559" s="288" t="s">
        <v>1873</v>
      </c>
      <c r="I559" s="196"/>
      <c r="J559" s="196"/>
      <c r="K559" s="196">
        <v>4</v>
      </c>
      <c r="L559" s="270">
        <v>45627</v>
      </c>
      <c r="M559" s="270">
        <v>45656</v>
      </c>
      <c r="N559" s="33" t="s">
        <v>124</v>
      </c>
      <c r="O559" s="107" t="s">
        <v>125</v>
      </c>
      <c r="P559" s="29" t="s">
        <v>126</v>
      </c>
      <c r="Q559" s="33" t="s">
        <v>387</v>
      </c>
      <c r="R559" s="29" t="s">
        <v>79</v>
      </c>
      <c r="S559" s="33">
        <f t="shared" si="10"/>
        <v>4</v>
      </c>
      <c r="T559" s="291"/>
      <c r="U559" s="291"/>
      <c r="V559" s="291"/>
      <c r="W559" s="291"/>
      <c r="X559" s="291"/>
      <c r="Y559" s="291"/>
      <c r="Z559" s="292"/>
    </row>
    <row r="560" ht="24" spans="1:26">
      <c r="A560" s="33">
        <v>2217</v>
      </c>
      <c r="B560" s="33" t="s">
        <v>117</v>
      </c>
      <c r="C560" s="33" t="s">
        <v>118</v>
      </c>
      <c r="D560" s="33" t="s">
        <v>363</v>
      </c>
      <c r="E560" s="33" t="s">
        <v>157</v>
      </c>
      <c r="F560" s="33" t="s">
        <v>392</v>
      </c>
      <c r="G560" s="33" t="s">
        <v>1830</v>
      </c>
      <c r="H560" s="288" t="s">
        <v>1874</v>
      </c>
      <c r="I560" s="196"/>
      <c r="J560" s="196"/>
      <c r="K560" s="196">
        <v>4</v>
      </c>
      <c r="L560" s="270">
        <v>45292</v>
      </c>
      <c r="M560" s="270">
        <v>45322</v>
      </c>
      <c r="N560" s="33" t="s">
        <v>124</v>
      </c>
      <c r="O560" s="107" t="s">
        <v>125</v>
      </c>
      <c r="P560" s="29" t="s">
        <v>126</v>
      </c>
      <c r="Q560" s="33" t="s">
        <v>387</v>
      </c>
      <c r="R560" s="29" t="s">
        <v>79</v>
      </c>
      <c r="S560" s="33">
        <f t="shared" si="10"/>
        <v>4</v>
      </c>
      <c r="T560" s="291"/>
      <c r="U560" s="291"/>
      <c r="V560" s="291"/>
      <c r="W560" s="291"/>
      <c r="X560" s="291"/>
      <c r="Y560" s="291"/>
      <c r="Z560" s="292"/>
    </row>
    <row r="561" ht="24" spans="1:26">
      <c r="A561" s="33">
        <v>2218</v>
      </c>
      <c r="B561" s="33" t="s">
        <v>117</v>
      </c>
      <c r="C561" s="33" t="s">
        <v>118</v>
      </c>
      <c r="D561" s="33" t="s">
        <v>363</v>
      </c>
      <c r="E561" s="33" t="s">
        <v>157</v>
      </c>
      <c r="F561" s="33" t="s">
        <v>392</v>
      </c>
      <c r="G561" s="33" t="s">
        <v>1830</v>
      </c>
      <c r="H561" s="288" t="s">
        <v>1874</v>
      </c>
      <c r="I561" s="196"/>
      <c r="J561" s="196"/>
      <c r="K561" s="196">
        <v>4</v>
      </c>
      <c r="L561" s="270">
        <v>45323</v>
      </c>
      <c r="M561" s="270">
        <v>45351</v>
      </c>
      <c r="N561" s="33" t="s">
        <v>124</v>
      </c>
      <c r="O561" s="107" t="s">
        <v>125</v>
      </c>
      <c r="P561" s="29" t="s">
        <v>126</v>
      </c>
      <c r="Q561" s="33" t="s">
        <v>387</v>
      </c>
      <c r="R561" s="29" t="s">
        <v>79</v>
      </c>
      <c r="S561" s="33">
        <f t="shared" si="10"/>
        <v>4</v>
      </c>
      <c r="T561" s="291"/>
      <c r="U561" s="291"/>
      <c r="V561" s="291"/>
      <c r="W561" s="291"/>
      <c r="X561" s="291"/>
      <c r="Y561" s="291"/>
      <c r="Z561" s="292"/>
    </row>
    <row r="562" ht="24" spans="1:28">
      <c r="A562" s="33">
        <v>2219</v>
      </c>
      <c r="B562" s="33" t="s">
        <v>117</v>
      </c>
      <c r="C562" s="33" t="s">
        <v>118</v>
      </c>
      <c r="D562" s="33" t="s">
        <v>363</v>
      </c>
      <c r="E562" s="33" t="s">
        <v>157</v>
      </c>
      <c r="F562" s="33" t="s">
        <v>392</v>
      </c>
      <c r="G562" s="33" t="s">
        <v>1830</v>
      </c>
      <c r="H562" s="288" t="s">
        <v>1874</v>
      </c>
      <c r="I562" s="196"/>
      <c r="J562" s="196"/>
      <c r="K562" s="196">
        <v>4</v>
      </c>
      <c r="L562" s="270">
        <v>45352</v>
      </c>
      <c r="M562" s="270">
        <v>45382</v>
      </c>
      <c r="N562" s="33" t="s">
        <v>124</v>
      </c>
      <c r="O562" s="107" t="s">
        <v>125</v>
      </c>
      <c r="P562" s="29" t="s">
        <v>126</v>
      </c>
      <c r="Q562" s="33" t="s">
        <v>387</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363</v>
      </c>
      <c r="E563" s="33" t="s">
        <v>157</v>
      </c>
      <c r="F563" s="33" t="s">
        <v>392</v>
      </c>
      <c r="G563" s="33" t="s">
        <v>1830</v>
      </c>
      <c r="H563" s="288" t="s">
        <v>1874</v>
      </c>
      <c r="I563" s="196"/>
      <c r="J563" s="196"/>
      <c r="K563" s="196">
        <v>4</v>
      </c>
      <c r="L563" s="270">
        <v>45383</v>
      </c>
      <c r="M563" s="270">
        <v>45412</v>
      </c>
      <c r="N563" s="33" t="s">
        <v>124</v>
      </c>
      <c r="O563" s="107" t="s">
        <v>125</v>
      </c>
      <c r="P563" s="29" t="s">
        <v>126</v>
      </c>
      <c r="Q563" s="33" t="s">
        <v>387</v>
      </c>
      <c r="R563" s="29" t="s">
        <v>79</v>
      </c>
      <c r="S563" s="33">
        <f t="shared" si="10"/>
        <v>4</v>
      </c>
      <c r="T563" s="291"/>
      <c r="U563" s="291"/>
      <c r="V563" s="291"/>
      <c r="W563" s="291"/>
      <c r="X563" s="291"/>
      <c r="Y563" s="291"/>
      <c r="Z563" s="292"/>
    </row>
    <row r="564" ht="24" spans="1:26">
      <c r="A564" s="33">
        <v>2221</v>
      </c>
      <c r="B564" s="33" t="s">
        <v>117</v>
      </c>
      <c r="C564" s="33" t="s">
        <v>118</v>
      </c>
      <c r="D564" s="33" t="s">
        <v>363</v>
      </c>
      <c r="E564" s="33" t="s">
        <v>157</v>
      </c>
      <c r="F564" s="33" t="s">
        <v>392</v>
      </c>
      <c r="G564" s="33" t="s">
        <v>1830</v>
      </c>
      <c r="H564" s="288" t="s">
        <v>1874</v>
      </c>
      <c r="I564" s="196"/>
      <c r="J564" s="196"/>
      <c r="K564" s="196">
        <v>4</v>
      </c>
      <c r="L564" s="270">
        <v>45413</v>
      </c>
      <c r="M564" s="270">
        <v>45443</v>
      </c>
      <c r="N564" s="33" t="s">
        <v>124</v>
      </c>
      <c r="O564" s="107" t="s">
        <v>125</v>
      </c>
      <c r="P564" s="29" t="s">
        <v>126</v>
      </c>
      <c r="Q564" s="33" t="s">
        <v>387</v>
      </c>
      <c r="R564" s="29" t="s">
        <v>79</v>
      </c>
      <c r="S564" s="33">
        <f t="shared" si="10"/>
        <v>4</v>
      </c>
      <c r="T564" s="291"/>
      <c r="U564" s="291"/>
      <c r="V564" s="291"/>
      <c r="W564" s="291"/>
      <c r="X564" s="291"/>
      <c r="Y564" s="291"/>
      <c r="Z564" s="292"/>
    </row>
    <row r="565" ht="24" spans="1:26">
      <c r="A565" s="33">
        <v>2222</v>
      </c>
      <c r="B565" s="33" t="s">
        <v>117</v>
      </c>
      <c r="C565" s="33" t="s">
        <v>118</v>
      </c>
      <c r="D565" s="33" t="s">
        <v>363</v>
      </c>
      <c r="E565" s="33" t="s">
        <v>157</v>
      </c>
      <c r="F565" s="33" t="s">
        <v>392</v>
      </c>
      <c r="G565" s="33" t="s">
        <v>1830</v>
      </c>
      <c r="H565" s="288" t="s">
        <v>1874</v>
      </c>
      <c r="I565" s="196"/>
      <c r="J565" s="196"/>
      <c r="K565" s="196">
        <v>4</v>
      </c>
      <c r="L565" s="270">
        <v>45444</v>
      </c>
      <c r="M565" s="270">
        <v>45473</v>
      </c>
      <c r="N565" s="33" t="s">
        <v>124</v>
      </c>
      <c r="O565" s="107" t="s">
        <v>125</v>
      </c>
      <c r="P565" s="29" t="s">
        <v>126</v>
      </c>
      <c r="Q565" s="33" t="s">
        <v>387</v>
      </c>
      <c r="R565" s="29" t="s">
        <v>79</v>
      </c>
      <c r="S565" s="33">
        <f t="shared" si="10"/>
        <v>4</v>
      </c>
      <c r="T565" s="291"/>
      <c r="U565" s="291"/>
      <c r="V565" s="291"/>
      <c r="W565" s="291"/>
      <c r="X565" s="291"/>
      <c r="Y565" s="291"/>
      <c r="Z565" s="292"/>
    </row>
    <row r="566" ht="24" spans="1:26">
      <c r="A566" s="33">
        <v>2223</v>
      </c>
      <c r="B566" s="33" t="s">
        <v>117</v>
      </c>
      <c r="C566" s="33" t="s">
        <v>118</v>
      </c>
      <c r="D566" s="33" t="s">
        <v>363</v>
      </c>
      <c r="E566" s="33" t="s">
        <v>157</v>
      </c>
      <c r="F566" s="33" t="s">
        <v>392</v>
      </c>
      <c r="G566" s="33" t="s">
        <v>1830</v>
      </c>
      <c r="H566" s="288" t="s">
        <v>1874</v>
      </c>
      <c r="I566" s="196"/>
      <c r="J566" s="196"/>
      <c r="K566" s="196">
        <v>4</v>
      </c>
      <c r="L566" s="270">
        <v>45474</v>
      </c>
      <c r="M566" s="270">
        <v>45504</v>
      </c>
      <c r="N566" s="33" t="s">
        <v>124</v>
      </c>
      <c r="O566" s="107" t="s">
        <v>125</v>
      </c>
      <c r="P566" s="29" t="s">
        <v>126</v>
      </c>
      <c r="Q566" s="33" t="s">
        <v>387</v>
      </c>
      <c r="R566" s="29" t="s">
        <v>79</v>
      </c>
      <c r="S566" s="33">
        <f t="shared" si="10"/>
        <v>4</v>
      </c>
      <c r="T566" s="291"/>
      <c r="U566" s="291"/>
      <c r="V566" s="291"/>
      <c r="W566" s="291"/>
      <c r="X566" s="291"/>
      <c r="Y566" s="291"/>
      <c r="Z566" s="292"/>
    </row>
    <row r="567" ht="24" spans="1:26">
      <c r="A567" s="33">
        <v>2224</v>
      </c>
      <c r="B567" s="33" t="s">
        <v>117</v>
      </c>
      <c r="C567" s="33" t="s">
        <v>118</v>
      </c>
      <c r="D567" s="33" t="s">
        <v>363</v>
      </c>
      <c r="E567" s="33" t="s">
        <v>157</v>
      </c>
      <c r="F567" s="33" t="s">
        <v>392</v>
      </c>
      <c r="G567" s="33" t="s">
        <v>1830</v>
      </c>
      <c r="H567" s="288" t="s">
        <v>1874</v>
      </c>
      <c r="I567" s="196"/>
      <c r="J567" s="196"/>
      <c r="K567" s="196">
        <v>4</v>
      </c>
      <c r="L567" s="270">
        <v>45505</v>
      </c>
      <c r="M567" s="270">
        <v>45535</v>
      </c>
      <c r="N567" s="33" t="s">
        <v>124</v>
      </c>
      <c r="O567" s="107" t="s">
        <v>125</v>
      </c>
      <c r="P567" s="29" t="s">
        <v>126</v>
      </c>
      <c r="Q567" s="33" t="s">
        <v>387</v>
      </c>
      <c r="R567" s="29" t="s">
        <v>79</v>
      </c>
      <c r="S567" s="33">
        <f t="shared" si="10"/>
        <v>4</v>
      </c>
      <c r="T567" s="291"/>
      <c r="U567" s="291"/>
      <c r="V567" s="291"/>
      <c r="W567" s="291"/>
      <c r="X567" s="291"/>
      <c r="Y567" s="291"/>
      <c r="Z567" s="292"/>
    </row>
    <row r="568" ht="24" spans="1:28">
      <c r="A568" s="33">
        <v>2225</v>
      </c>
      <c r="B568" s="33" t="s">
        <v>117</v>
      </c>
      <c r="C568" s="33" t="s">
        <v>118</v>
      </c>
      <c r="D568" s="33" t="s">
        <v>363</v>
      </c>
      <c r="E568" s="33" t="s">
        <v>157</v>
      </c>
      <c r="F568" s="33" t="s">
        <v>392</v>
      </c>
      <c r="G568" s="33" t="s">
        <v>1830</v>
      </c>
      <c r="H568" s="288" t="s">
        <v>1874</v>
      </c>
      <c r="I568" s="196"/>
      <c r="J568" s="196"/>
      <c r="K568" s="196">
        <v>4</v>
      </c>
      <c r="L568" s="270">
        <v>45536</v>
      </c>
      <c r="M568" s="270">
        <v>45565</v>
      </c>
      <c r="N568" s="33" t="s">
        <v>124</v>
      </c>
      <c r="O568" s="107" t="s">
        <v>125</v>
      </c>
      <c r="P568" s="29" t="s">
        <v>126</v>
      </c>
      <c r="Q568" s="33" t="s">
        <v>387</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363</v>
      </c>
      <c r="E569" s="33" t="s">
        <v>157</v>
      </c>
      <c r="F569" s="33" t="s">
        <v>392</v>
      </c>
      <c r="G569" s="33" t="s">
        <v>1830</v>
      </c>
      <c r="H569" s="288" t="s">
        <v>1874</v>
      </c>
      <c r="I569" s="196"/>
      <c r="J569" s="196"/>
      <c r="K569" s="196">
        <v>4</v>
      </c>
      <c r="L569" s="270">
        <v>45566</v>
      </c>
      <c r="M569" s="270">
        <v>45596</v>
      </c>
      <c r="N569" s="33" t="s">
        <v>124</v>
      </c>
      <c r="O569" s="107" t="s">
        <v>125</v>
      </c>
      <c r="P569" s="29" t="s">
        <v>126</v>
      </c>
      <c r="Q569" s="33" t="s">
        <v>387</v>
      </c>
      <c r="R569" s="29" t="s">
        <v>79</v>
      </c>
      <c r="S569" s="33">
        <f t="shared" si="10"/>
        <v>4</v>
      </c>
      <c r="T569" s="291"/>
      <c r="U569" s="291"/>
      <c r="V569" s="291"/>
      <c r="W569" s="291"/>
      <c r="X569" s="291"/>
      <c r="Y569" s="291"/>
      <c r="Z569" s="292"/>
    </row>
    <row r="570" ht="24" spans="1:26">
      <c r="A570" s="33">
        <v>2227</v>
      </c>
      <c r="B570" s="33" t="s">
        <v>117</v>
      </c>
      <c r="C570" s="33" t="s">
        <v>118</v>
      </c>
      <c r="D570" s="33" t="s">
        <v>363</v>
      </c>
      <c r="E570" s="33" t="s">
        <v>157</v>
      </c>
      <c r="F570" s="33" t="s">
        <v>392</v>
      </c>
      <c r="G570" s="33" t="s">
        <v>1830</v>
      </c>
      <c r="H570" s="288" t="s">
        <v>1874</v>
      </c>
      <c r="I570" s="196"/>
      <c r="J570" s="196"/>
      <c r="K570" s="196">
        <v>4</v>
      </c>
      <c r="L570" s="270">
        <v>45597</v>
      </c>
      <c r="M570" s="270">
        <v>45626</v>
      </c>
      <c r="N570" s="33" t="s">
        <v>124</v>
      </c>
      <c r="O570" s="107" t="s">
        <v>125</v>
      </c>
      <c r="P570" s="29" t="s">
        <v>126</v>
      </c>
      <c r="Q570" s="33" t="s">
        <v>387</v>
      </c>
      <c r="R570" s="29" t="s">
        <v>79</v>
      </c>
      <c r="S570" s="33">
        <f t="shared" si="10"/>
        <v>4</v>
      </c>
      <c r="T570" s="291"/>
      <c r="U570" s="291"/>
      <c r="V570" s="291"/>
      <c r="W570" s="291"/>
      <c r="X570" s="291"/>
      <c r="Y570" s="291"/>
      <c r="Z570" s="292"/>
    </row>
    <row r="571" ht="24" spans="1:26">
      <c r="A571" s="33">
        <v>2228</v>
      </c>
      <c r="B571" s="33" t="s">
        <v>117</v>
      </c>
      <c r="C571" s="33" t="s">
        <v>118</v>
      </c>
      <c r="D571" s="33" t="s">
        <v>363</v>
      </c>
      <c r="E571" s="33" t="s">
        <v>157</v>
      </c>
      <c r="F571" s="33" t="s">
        <v>392</v>
      </c>
      <c r="G571" s="33" t="s">
        <v>1830</v>
      </c>
      <c r="H571" s="288" t="s">
        <v>1874</v>
      </c>
      <c r="I571" s="196"/>
      <c r="J571" s="196"/>
      <c r="K571" s="196">
        <v>4</v>
      </c>
      <c r="L571" s="270">
        <v>45627</v>
      </c>
      <c r="M571" s="270">
        <v>45657</v>
      </c>
      <c r="N571" s="33" t="s">
        <v>124</v>
      </c>
      <c r="O571" s="107" t="s">
        <v>125</v>
      </c>
      <c r="P571" s="29" t="s">
        <v>126</v>
      </c>
      <c r="Q571" s="33" t="s">
        <v>387</v>
      </c>
      <c r="R571" s="29" t="s">
        <v>79</v>
      </c>
      <c r="S571" s="33">
        <f t="shared" si="10"/>
        <v>4</v>
      </c>
      <c r="T571" s="291"/>
      <c r="U571" s="291"/>
      <c r="V571" s="291"/>
      <c r="W571" s="291"/>
      <c r="X571" s="291"/>
      <c r="Y571" s="291"/>
      <c r="Z571" s="292"/>
    </row>
    <row r="572" ht="36" spans="1:26">
      <c r="A572" s="33">
        <v>2229</v>
      </c>
      <c r="B572" s="33" t="s">
        <v>117</v>
      </c>
      <c r="C572" s="33" t="s">
        <v>118</v>
      </c>
      <c r="D572" s="33" t="s">
        <v>363</v>
      </c>
      <c r="E572" s="33" t="s">
        <v>157</v>
      </c>
      <c r="F572" s="33" t="s">
        <v>397</v>
      </c>
      <c r="G572" s="33" t="s">
        <v>1830</v>
      </c>
      <c r="H572" s="33" t="s">
        <v>1875</v>
      </c>
      <c r="I572" s="196" t="s">
        <v>1876</v>
      </c>
      <c r="J572" s="196" t="s">
        <v>1876</v>
      </c>
      <c r="K572" s="196">
        <v>13</v>
      </c>
      <c r="L572" s="270">
        <v>45292</v>
      </c>
      <c r="M572" s="270">
        <v>45322</v>
      </c>
      <c r="N572" s="33" t="s">
        <v>124</v>
      </c>
      <c r="O572" s="48" t="s">
        <v>125</v>
      </c>
      <c r="P572" s="29" t="s">
        <v>398</v>
      </c>
      <c r="Q572" s="29" t="s">
        <v>399</v>
      </c>
      <c r="R572" s="29" t="s">
        <v>80</v>
      </c>
      <c r="S572" s="33">
        <v>13</v>
      </c>
      <c r="T572" s="291"/>
      <c r="U572" s="291"/>
      <c r="V572" s="291"/>
      <c r="W572" s="291"/>
      <c r="X572" s="291"/>
      <c r="Y572" s="291"/>
      <c r="Z572" s="292"/>
    </row>
    <row r="573" ht="36" spans="1:26">
      <c r="A573" s="33">
        <v>2230</v>
      </c>
      <c r="B573" s="33" t="s">
        <v>117</v>
      </c>
      <c r="C573" s="33" t="s">
        <v>118</v>
      </c>
      <c r="D573" s="33" t="s">
        <v>363</v>
      </c>
      <c r="E573" s="33" t="s">
        <v>157</v>
      </c>
      <c r="F573" s="33" t="s">
        <v>397</v>
      </c>
      <c r="G573" s="33" t="s">
        <v>1830</v>
      </c>
      <c r="H573" s="33" t="s">
        <v>1875</v>
      </c>
      <c r="I573" s="196" t="s">
        <v>1876</v>
      </c>
      <c r="J573" s="196" t="s">
        <v>1876</v>
      </c>
      <c r="K573" s="196">
        <v>13</v>
      </c>
      <c r="L573" s="270">
        <v>45323</v>
      </c>
      <c r="M573" s="270">
        <v>45351</v>
      </c>
      <c r="N573" s="33" t="s">
        <v>124</v>
      </c>
      <c r="O573" s="48" t="s">
        <v>125</v>
      </c>
      <c r="P573" s="29" t="s">
        <v>398</v>
      </c>
      <c r="Q573" s="29" t="s">
        <v>399</v>
      </c>
      <c r="R573" s="29" t="s">
        <v>80</v>
      </c>
      <c r="S573" s="33">
        <v>13</v>
      </c>
      <c r="T573" s="291"/>
      <c r="U573" s="291"/>
      <c r="V573" s="291"/>
      <c r="W573" s="291"/>
      <c r="X573" s="291"/>
      <c r="Y573" s="291"/>
      <c r="Z573" s="292"/>
    </row>
    <row r="574" ht="36" spans="1:28">
      <c r="A574" s="33">
        <v>2231</v>
      </c>
      <c r="B574" s="33" t="s">
        <v>117</v>
      </c>
      <c r="C574" s="33" t="s">
        <v>118</v>
      </c>
      <c r="D574" s="33" t="s">
        <v>363</v>
      </c>
      <c r="E574" s="33" t="s">
        <v>157</v>
      </c>
      <c r="F574" s="33" t="s">
        <v>397</v>
      </c>
      <c r="G574" s="33" t="s">
        <v>1830</v>
      </c>
      <c r="H574" s="33" t="s">
        <v>1875</v>
      </c>
      <c r="I574" s="196" t="s">
        <v>1876</v>
      </c>
      <c r="J574" s="196" t="s">
        <v>1876</v>
      </c>
      <c r="K574" s="196">
        <v>13</v>
      </c>
      <c r="L574" s="235">
        <v>45352</v>
      </c>
      <c r="M574" s="235">
        <v>45382</v>
      </c>
      <c r="N574" s="33" t="s">
        <v>124</v>
      </c>
      <c r="O574" s="48" t="s">
        <v>125</v>
      </c>
      <c r="P574" s="29" t="s">
        <v>398</v>
      </c>
      <c r="Q574" s="29" t="s">
        <v>399</v>
      </c>
      <c r="R574" s="29" t="s">
        <v>80</v>
      </c>
      <c r="S574" s="33">
        <v>13</v>
      </c>
      <c r="T574" s="34"/>
      <c r="U574" s="34"/>
      <c r="V574" s="35"/>
      <c r="W574" s="35"/>
      <c r="X574" s="40"/>
      <c r="Y574" s="40"/>
      <c r="Z574" s="38"/>
      <c r="AA574" s="34"/>
      <c r="AB574" s="34"/>
    </row>
    <row r="575" ht="36" spans="1:26">
      <c r="A575" s="33">
        <v>2232</v>
      </c>
      <c r="B575" s="33" t="s">
        <v>117</v>
      </c>
      <c r="C575" s="33" t="s">
        <v>118</v>
      </c>
      <c r="D575" s="33" t="s">
        <v>363</v>
      </c>
      <c r="E575" s="33" t="s">
        <v>157</v>
      </c>
      <c r="F575" s="33" t="s">
        <v>397</v>
      </c>
      <c r="G575" s="33" t="s">
        <v>1830</v>
      </c>
      <c r="H575" s="33" t="s">
        <v>1875</v>
      </c>
      <c r="I575" s="196" t="s">
        <v>1876</v>
      </c>
      <c r="J575" s="196" t="s">
        <v>1876</v>
      </c>
      <c r="K575" s="196">
        <v>13</v>
      </c>
      <c r="L575" s="235">
        <v>45383</v>
      </c>
      <c r="M575" s="235">
        <v>45412</v>
      </c>
      <c r="N575" s="33" t="s">
        <v>124</v>
      </c>
      <c r="O575" s="48" t="s">
        <v>125</v>
      </c>
      <c r="P575" s="29" t="s">
        <v>398</v>
      </c>
      <c r="Q575" s="29" t="s">
        <v>399</v>
      </c>
      <c r="R575" s="29" t="s">
        <v>80</v>
      </c>
      <c r="S575" s="33">
        <v>13</v>
      </c>
      <c r="T575" s="291"/>
      <c r="U575" s="291"/>
      <c r="V575" s="291"/>
      <c r="W575" s="291"/>
      <c r="X575" s="291"/>
      <c r="Y575" s="291"/>
      <c r="Z575" s="292"/>
    </row>
    <row r="576" ht="36" spans="1:26">
      <c r="A576" s="33">
        <v>2233</v>
      </c>
      <c r="B576" s="33" t="s">
        <v>117</v>
      </c>
      <c r="C576" s="33" t="s">
        <v>118</v>
      </c>
      <c r="D576" s="33" t="s">
        <v>363</v>
      </c>
      <c r="E576" s="33" t="s">
        <v>157</v>
      </c>
      <c r="F576" s="33" t="s">
        <v>397</v>
      </c>
      <c r="G576" s="33" t="s">
        <v>1830</v>
      </c>
      <c r="H576" s="33" t="s">
        <v>1875</v>
      </c>
      <c r="I576" s="196" t="s">
        <v>1876</v>
      </c>
      <c r="J576" s="196" t="s">
        <v>1876</v>
      </c>
      <c r="K576" s="196">
        <v>13</v>
      </c>
      <c r="L576" s="235">
        <v>45413</v>
      </c>
      <c r="M576" s="235">
        <v>45443</v>
      </c>
      <c r="N576" s="33" t="s">
        <v>124</v>
      </c>
      <c r="O576" s="48" t="s">
        <v>125</v>
      </c>
      <c r="P576" s="29" t="s">
        <v>398</v>
      </c>
      <c r="Q576" s="29" t="s">
        <v>399</v>
      </c>
      <c r="R576" s="29" t="s">
        <v>80</v>
      </c>
      <c r="S576" s="33">
        <v>13</v>
      </c>
      <c r="T576" s="291"/>
      <c r="U576" s="291"/>
      <c r="V576" s="291"/>
      <c r="W576" s="291"/>
      <c r="X576" s="291"/>
      <c r="Y576" s="291"/>
      <c r="Z576" s="292"/>
    </row>
    <row r="577" ht="36" spans="1:26">
      <c r="A577" s="33">
        <v>2234</v>
      </c>
      <c r="B577" s="33" t="s">
        <v>117</v>
      </c>
      <c r="C577" s="33" t="s">
        <v>118</v>
      </c>
      <c r="D577" s="33" t="s">
        <v>363</v>
      </c>
      <c r="E577" s="33" t="s">
        <v>157</v>
      </c>
      <c r="F577" s="33" t="s">
        <v>397</v>
      </c>
      <c r="G577" s="33" t="s">
        <v>1830</v>
      </c>
      <c r="H577" s="33" t="s">
        <v>1875</v>
      </c>
      <c r="I577" s="196" t="s">
        <v>1876</v>
      </c>
      <c r="J577" s="196" t="s">
        <v>1876</v>
      </c>
      <c r="K577" s="196">
        <v>13</v>
      </c>
      <c r="L577" s="235">
        <v>45444</v>
      </c>
      <c r="M577" s="235">
        <v>45473</v>
      </c>
      <c r="N577" s="33" t="s">
        <v>124</v>
      </c>
      <c r="O577" s="48" t="s">
        <v>125</v>
      </c>
      <c r="P577" s="29" t="s">
        <v>398</v>
      </c>
      <c r="Q577" s="29" t="s">
        <v>399</v>
      </c>
      <c r="R577" s="29" t="s">
        <v>80</v>
      </c>
      <c r="S577" s="33">
        <v>13</v>
      </c>
      <c r="T577" s="291"/>
      <c r="U577" s="291"/>
      <c r="V577" s="291"/>
      <c r="W577" s="291"/>
      <c r="X577" s="291"/>
      <c r="Y577" s="291"/>
      <c r="Z577" s="292"/>
    </row>
    <row r="578" ht="36" spans="1:26">
      <c r="A578" s="33">
        <v>2235</v>
      </c>
      <c r="B578" s="33" t="s">
        <v>117</v>
      </c>
      <c r="C578" s="33" t="s">
        <v>118</v>
      </c>
      <c r="D578" s="33" t="s">
        <v>363</v>
      </c>
      <c r="E578" s="33" t="s">
        <v>157</v>
      </c>
      <c r="F578" s="33" t="s">
        <v>397</v>
      </c>
      <c r="G578" s="33" t="s">
        <v>1830</v>
      </c>
      <c r="H578" s="33" t="s">
        <v>1875</v>
      </c>
      <c r="I578" s="196" t="s">
        <v>1876</v>
      </c>
      <c r="J578" s="196" t="s">
        <v>1876</v>
      </c>
      <c r="K578" s="196">
        <v>13</v>
      </c>
      <c r="L578" s="235">
        <v>45474</v>
      </c>
      <c r="M578" s="235">
        <v>45504</v>
      </c>
      <c r="N578" s="33" t="s">
        <v>124</v>
      </c>
      <c r="O578" s="48" t="s">
        <v>125</v>
      </c>
      <c r="P578" s="29" t="s">
        <v>398</v>
      </c>
      <c r="Q578" s="29" t="s">
        <v>399</v>
      </c>
      <c r="R578" s="29" t="s">
        <v>80</v>
      </c>
      <c r="S578" s="33">
        <v>13</v>
      </c>
      <c r="T578" s="291"/>
      <c r="U578" s="291"/>
      <c r="V578" s="291"/>
      <c r="W578" s="291"/>
      <c r="X578" s="291"/>
      <c r="Y578" s="291"/>
      <c r="Z578" s="292"/>
    </row>
    <row r="579" ht="36" spans="1:26">
      <c r="A579" s="33">
        <v>2236</v>
      </c>
      <c r="B579" s="33" t="s">
        <v>117</v>
      </c>
      <c r="C579" s="33" t="s">
        <v>118</v>
      </c>
      <c r="D579" s="33" t="s">
        <v>363</v>
      </c>
      <c r="E579" s="33" t="s">
        <v>157</v>
      </c>
      <c r="F579" s="33" t="s">
        <v>397</v>
      </c>
      <c r="G579" s="33" t="s">
        <v>1830</v>
      </c>
      <c r="H579" s="33" t="s">
        <v>1875</v>
      </c>
      <c r="I579" s="196" t="s">
        <v>1876</v>
      </c>
      <c r="J579" s="196" t="s">
        <v>1876</v>
      </c>
      <c r="K579" s="196">
        <v>13</v>
      </c>
      <c r="L579" s="235">
        <v>45505</v>
      </c>
      <c r="M579" s="235">
        <v>45535</v>
      </c>
      <c r="N579" s="33" t="s">
        <v>124</v>
      </c>
      <c r="O579" s="48" t="s">
        <v>125</v>
      </c>
      <c r="P579" s="29" t="s">
        <v>398</v>
      </c>
      <c r="Q579" s="29" t="s">
        <v>399</v>
      </c>
      <c r="R579" s="29" t="s">
        <v>80</v>
      </c>
      <c r="S579" s="33">
        <v>13</v>
      </c>
      <c r="T579" s="291"/>
      <c r="U579" s="291"/>
      <c r="V579" s="291"/>
      <c r="W579" s="291"/>
      <c r="X579" s="291"/>
      <c r="Y579" s="291"/>
      <c r="Z579" s="292"/>
    </row>
    <row r="580" ht="36" spans="1:26">
      <c r="A580" s="33">
        <v>2237</v>
      </c>
      <c r="B580" s="33" t="s">
        <v>117</v>
      </c>
      <c r="C580" s="33" t="s">
        <v>118</v>
      </c>
      <c r="D580" s="33" t="s">
        <v>363</v>
      </c>
      <c r="E580" s="33" t="s">
        <v>157</v>
      </c>
      <c r="F580" s="33" t="s">
        <v>397</v>
      </c>
      <c r="G580" s="33" t="s">
        <v>1830</v>
      </c>
      <c r="H580" s="33" t="s">
        <v>1875</v>
      </c>
      <c r="I580" s="196" t="s">
        <v>1876</v>
      </c>
      <c r="J580" s="196" t="s">
        <v>1876</v>
      </c>
      <c r="K580" s="196">
        <v>13</v>
      </c>
      <c r="L580" s="235">
        <v>45536</v>
      </c>
      <c r="M580" s="235">
        <v>45565</v>
      </c>
      <c r="N580" s="33" t="s">
        <v>124</v>
      </c>
      <c r="O580" s="48" t="s">
        <v>125</v>
      </c>
      <c r="P580" s="29" t="s">
        <v>398</v>
      </c>
      <c r="Q580" s="29" t="s">
        <v>399</v>
      </c>
      <c r="R580" s="29" t="s">
        <v>80</v>
      </c>
      <c r="S580" s="33">
        <v>13</v>
      </c>
      <c r="T580" s="291"/>
      <c r="U580" s="291"/>
      <c r="V580" s="291"/>
      <c r="W580" s="291"/>
      <c r="X580" s="291"/>
      <c r="Y580" s="291"/>
      <c r="Z580" s="292"/>
    </row>
    <row r="581" ht="36" spans="1:26">
      <c r="A581" s="33">
        <v>2238</v>
      </c>
      <c r="B581" s="33" t="s">
        <v>117</v>
      </c>
      <c r="C581" s="33" t="s">
        <v>118</v>
      </c>
      <c r="D581" s="33" t="s">
        <v>363</v>
      </c>
      <c r="E581" s="33" t="s">
        <v>157</v>
      </c>
      <c r="F581" s="33" t="s">
        <v>397</v>
      </c>
      <c r="G581" s="33" t="s">
        <v>1830</v>
      </c>
      <c r="H581" s="33" t="s">
        <v>1875</v>
      </c>
      <c r="I581" s="196" t="s">
        <v>1876</v>
      </c>
      <c r="J581" s="196" t="s">
        <v>1876</v>
      </c>
      <c r="K581" s="196">
        <v>13</v>
      </c>
      <c r="L581" s="235">
        <v>45566</v>
      </c>
      <c r="M581" s="235">
        <v>45596</v>
      </c>
      <c r="N581" s="33" t="s">
        <v>124</v>
      </c>
      <c r="O581" s="48" t="s">
        <v>125</v>
      </c>
      <c r="P581" s="29" t="s">
        <v>398</v>
      </c>
      <c r="Q581" s="29" t="s">
        <v>399</v>
      </c>
      <c r="R581" s="29" t="s">
        <v>80</v>
      </c>
      <c r="S581" s="33">
        <v>13</v>
      </c>
      <c r="T581" s="291"/>
      <c r="U581" s="291"/>
      <c r="V581" s="291"/>
      <c r="W581" s="291"/>
      <c r="X581" s="291"/>
      <c r="Y581" s="291"/>
      <c r="Z581" s="292"/>
    </row>
    <row r="582" ht="36" spans="1:26">
      <c r="A582" s="33">
        <v>2239</v>
      </c>
      <c r="B582" s="33" t="s">
        <v>117</v>
      </c>
      <c r="C582" s="33" t="s">
        <v>118</v>
      </c>
      <c r="D582" s="33" t="s">
        <v>363</v>
      </c>
      <c r="E582" s="33" t="s">
        <v>157</v>
      </c>
      <c r="F582" s="33" t="s">
        <v>397</v>
      </c>
      <c r="G582" s="33" t="s">
        <v>1830</v>
      </c>
      <c r="H582" s="33" t="s">
        <v>1875</v>
      </c>
      <c r="I582" s="196" t="s">
        <v>1876</v>
      </c>
      <c r="J582" s="196" t="s">
        <v>1876</v>
      </c>
      <c r="K582" s="196">
        <v>13</v>
      </c>
      <c r="L582" s="235">
        <v>45597</v>
      </c>
      <c r="M582" s="235">
        <v>45626</v>
      </c>
      <c r="N582" s="33" t="s">
        <v>124</v>
      </c>
      <c r="O582" s="48" t="s">
        <v>125</v>
      </c>
      <c r="P582" s="29" t="s">
        <v>398</v>
      </c>
      <c r="Q582" s="29" t="s">
        <v>399</v>
      </c>
      <c r="R582" s="29" t="s">
        <v>80</v>
      </c>
      <c r="S582" s="33">
        <v>13</v>
      </c>
      <c r="T582" s="291"/>
      <c r="U582" s="291"/>
      <c r="V582" s="291"/>
      <c r="W582" s="291"/>
      <c r="X582" s="291"/>
      <c r="Y582" s="291"/>
      <c r="Z582" s="292"/>
    </row>
    <row r="583" ht="36" spans="1:26">
      <c r="A583" s="33">
        <v>2240</v>
      </c>
      <c r="B583" s="33" t="s">
        <v>117</v>
      </c>
      <c r="C583" s="33" t="s">
        <v>118</v>
      </c>
      <c r="D583" s="33" t="s">
        <v>363</v>
      </c>
      <c r="E583" s="33" t="s">
        <v>157</v>
      </c>
      <c r="F583" s="33" t="s">
        <v>397</v>
      </c>
      <c r="G583" s="33" t="s">
        <v>1830</v>
      </c>
      <c r="H583" s="33" t="s">
        <v>1875</v>
      </c>
      <c r="I583" s="196" t="s">
        <v>1876</v>
      </c>
      <c r="J583" s="196" t="s">
        <v>1876</v>
      </c>
      <c r="K583" s="196">
        <v>13</v>
      </c>
      <c r="L583" s="235">
        <v>45627</v>
      </c>
      <c r="M583" s="235">
        <v>45657</v>
      </c>
      <c r="N583" s="33" t="s">
        <v>124</v>
      </c>
      <c r="O583" s="48" t="s">
        <v>125</v>
      </c>
      <c r="P583" s="29" t="s">
        <v>398</v>
      </c>
      <c r="Q583" s="29" t="s">
        <v>399</v>
      </c>
      <c r="R583" s="29" t="s">
        <v>80</v>
      </c>
      <c r="S583" s="33">
        <v>13</v>
      </c>
      <c r="T583" s="291"/>
      <c r="U583" s="291"/>
      <c r="V583" s="291"/>
      <c r="W583" s="291"/>
      <c r="X583" s="291"/>
      <c r="Y583" s="291"/>
      <c r="Z583" s="292"/>
    </row>
    <row r="584" ht="36" spans="1:26">
      <c r="A584" s="33">
        <v>2242</v>
      </c>
      <c r="B584" s="33" t="s">
        <v>117</v>
      </c>
      <c r="C584" s="33" t="s">
        <v>118</v>
      </c>
      <c r="D584" s="33" t="s">
        <v>363</v>
      </c>
      <c r="E584" s="33" t="s">
        <v>157</v>
      </c>
      <c r="F584" s="33" t="s">
        <v>404</v>
      </c>
      <c r="G584" s="33" t="s">
        <v>1830</v>
      </c>
      <c r="H584" s="33" t="s">
        <v>1877</v>
      </c>
      <c r="I584" s="196" t="s">
        <v>1876</v>
      </c>
      <c r="J584" s="196" t="s">
        <v>1876</v>
      </c>
      <c r="K584" s="196">
        <v>13</v>
      </c>
      <c r="L584" s="235">
        <v>45292</v>
      </c>
      <c r="M584" s="235">
        <v>45322</v>
      </c>
      <c r="N584" s="33" t="s">
        <v>124</v>
      </c>
      <c r="O584" s="48" t="s">
        <v>125</v>
      </c>
      <c r="P584" s="29" t="s">
        <v>398</v>
      </c>
      <c r="Q584" s="29" t="s">
        <v>399</v>
      </c>
      <c r="R584" s="29" t="s">
        <v>80</v>
      </c>
      <c r="S584" s="33">
        <v>13</v>
      </c>
      <c r="T584" s="290"/>
      <c r="U584" s="290"/>
      <c r="V584" s="35"/>
      <c r="W584" s="35"/>
      <c r="X584" s="40"/>
      <c r="Y584" s="40"/>
      <c r="Z584" s="27"/>
    </row>
    <row r="585" ht="36" spans="1:26">
      <c r="A585" s="33">
        <v>2243</v>
      </c>
      <c r="B585" s="33" t="s">
        <v>117</v>
      </c>
      <c r="C585" s="33" t="s">
        <v>118</v>
      </c>
      <c r="D585" s="33" t="s">
        <v>363</v>
      </c>
      <c r="E585" s="33" t="s">
        <v>157</v>
      </c>
      <c r="F585" s="33" t="s">
        <v>404</v>
      </c>
      <c r="G585" s="33" t="s">
        <v>1830</v>
      </c>
      <c r="H585" s="33" t="s">
        <v>1877</v>
      </c>
      <c r="I585" s="196" t="s">
        <v>1876</v>
      </c>
      <c r="J585" s="196" t="s">
        <v>1876</v>
      </c>
      <c r="K585" s="196">
        <v>13</v>
      </c>
      <c r="L585" s="235">
        <v>45323</v>
      </c>
      <c r="M585" s="235">
        <v>45351</v>
      </c>
      <c r="N585" s="33" t="s">
        <v>124</v>
      </c>
      <c r="O585" s="48" t="s">
        <v>125</v>
      </c>
      <c r="P585" s="29" t="s">
        <v>398</v>
      </c>
      <c r="Q585" s="29" t="s">
        <v>399</v>
      </c>
      <c r="R585" s="29" t="s">
        <v>80</v>
      </c>
      <c r="S585" s="33">
        <v>13</v>
      </c>
      <c r="T585" s="290"/>
      <c r="U585" s="290"/>
      <c r="V585" s="35"/>
      <c r="W585" s="35"/>
      <c r="X585" s="40"/>
      <c r="Y585" s="40"/>
      <c r="Z585" s="27"/>
    </row>
    <row r="586" ht="36" spans="1:28">
      <c r="A586" s="33">
        <v>2244</v>
      </c>
      <c r="B586" s="33" t="s">
        <v>117</v>
      </c>
      <c r="C586" s="33" t="s">
        <v>118</v>
      </c>
      <c r="D586" s="33" t="s">
        <v>363</v>
      </c>
      <c r="E586" s="33" t="s">
        <v>157</v>
      </c>
      <c r="F586" s="33" t="s">
        <v>404</v>
      </c>
      <c r="G586" s="33" t="s">
        <v>1830</v>
      </c>
      <c r="H586" s="33" t="s">
        <v>1877</v>
      </c>
      <c r="I586" s="196" t="s">
        <v>1876</v>
      </c>
      <c r="J586" s="196" t="s">
        <v>1876</v>
      </c>
      <c r="K586" s="196">
        <v>13</v>
      </c>
      <c r="L586" s="235">
        <v>45352</v>
      </c>
      <c r="M586" s="235">
        <v>45382</v>
      </c>
      <c r="N586" s="33" t="s">
        <v>124</v>
      </c>
      <c r="O586" s="48" t="s">
        <v>125</v>
      </c>
      <c r="P586" s="29" t="s">
        <v>398</v>
      </c>
      <c r="Q586" s="29" t="s">
        <v>399</v>
      </c>
      <c r="R586" s="29" t="s">
        <v>80</v>
      </c>
      <c r="S586" s="33">
        <v>13</v>
      </c>
      <c r="T586" s="34"/>
      <c r="U586" s="34"/>
      <c r="V586" s="35"/>
      <c r="W586" s="35"/>
      <c r="X586" s="40"/>
      <c r="Y586" s="40"/>
      <c r="Z586" s="38"/>
      <c r="AA586" s="34"/>
      <c r="AB586" s="34"/>
    </row>
    <row r="587" ht="36" spans="1:26">
      <c r="A587" s="33">
        <v>2245</v>
      </c>
      <c r="B587" s="33" t="s">
        <v>117</v>
      </c>
      <c r="C587" s="33" t="s">
        <v>118</v>
      </c>
      <c r="D587" s="33" t="s">
        <v>363</v>
      </c>
      <c r="E587" s="33" t="s">
        <v>157</v>
      </c>
      <c r="F587" s="33" t="s">
        <v>404</v>
      </c>
      <c r="G587" s="33" t="s">
        <v>1830</v>
      </c>
      <c r="H587" s="33" t="s">
        <v>1877</v>
      </c>
      <c r="I587" s="196" t="s">
        <v>1876</v>
      </c>
      <c r="J587" s="196" t="s">
        <v>1876</v>
      </c>
      <c r="K587" s="196">
        <v>13</v>
      </c>
      <c r="L587" s="235">
        <v>45383</v>
      </c>
      <c r="M587" s="235">
        <v>45412</v>
      </c>
      <c r="N587" s="33" t="s">
        <v>124</v>
      </c>
      <c r="O587" s="48" t="s">
        <v>125</v>
      </c>
      <c r="P587" s="29" t="s">
        <v>398</v>
      </c>
      <c r="Q587" s="29" t="s">
        <v>399</v>
      </c>
      <c r="R587" s="29" t="s">
        <v>80</v>
      </c>
      <c r="S587" s="33">
        <v>13</v>
      </c>
      <c r="T587" s="290"/>
      <c r="U587" s="290"/>
      <c r="V587" s="35"/>
      <c r="W587" s="35"/>
      <c r="X587" s="40"/>
      <c r="Y587" s="40"/>
      <c r="Z587" s="27"/>
    </row>
    <row r="588" ht="36" spans="1:26">
      <c r="A588" s="33">
        <v>2246</v>
      </c>
      <c r="B588" s="33" t="s">
        <v>117</v>
      </c>
      <c r="C588" s="33" t="s">
        <v>118</v>
      </c>
      <c r="D588" s="33" t="s">
        <v>363</v>
      </c>
      <c r="E588" s="33" t="s">
        <v>157</v>
      </c>
      <c r="F588" s="33" t="s">
        <v>404</v>
      </c>
      <c r="G588" s="33" t="s">
        <v>1830</v>
      </c>
      <c r="H588" s="33" t="s">
        <v>1877</v>
      </c>
      <c r="I588" s="196" t="s">
        <v>1876</v>
      </c>
      <c r="J588" s="196" t="s">
        <v>1876</v>
      </c>
      <c r="K588" s="196">
        <v>13</v>
      </c>
      <c r="L588" s="235">
        <v>45413</v>
      </c>
      <c r="M588" s="235">
        <v>45443</v>
      </c>
      <c r="N588" s="33" t="s">
        <v>124</v>
      </c>
      <c r="O588" s="48" t="s">
        <v>125</v>
      </c>
      <c r="P588" s="29" t="s">
        <v>398</v>
      </c>
      <c r="Q588" s="29" t="s">
        <v>399</v>
      </c>
      <c r="R588" s="29" t="s">
        <v>80</v>
      </c>
      <c r="S588" s="33">
        <v>13</v>
      </c>
      <c r="T588" s="290"/>
      <c r="U588" s="290"/>
      <c r="V588" s="35"/>
      <c r="W588" s="35"/>
      <c r="X588" s="40"/>
      <c r="Y588" s="40"/>
      <c r="Z588" s="27"/>
    </row>
    <row r="589" ht="36" spans="1:26">
      <c r="A589" s="33">
        <v>2247</v>
      </c>
      <c r="B589" s="33" t="s">
        <v>117</v>
      </c>
      <c r="C589" s="33" t="s">
        <v>118</v>
      </c>
      <c r="D589" s="33" t="s">
        <v>363</v>
      </c>
      <c r="E589" s="33" t="s">
        <v>157</v>
      </c>
      <c r="F589" s="33" t="s">
        <v>404</v>
      </c>
      <c r="G589" s="33" t="s">
        <v>1830</v>
      </c>
      <c r="H589" s="33" t="s">
        <v>1877</v>
      </c>
      <c r="I589" s="196" t="s">
        <v>1876</v>
      </c>
      <c r="J589" s="196" t="s">
        <v>1876</v>
      </c>
      <c r="K589" s="196">
        <v>13</v>
      </c>
      <c r="L589" s="235">
        <v>45444</v>
      </c>
      <c r="M589" s="235">
        <v>45473</v>
      </c>
      <c r="N589" s="33" t="s">
        <v>124</v>
      </c>
      <c r="O589" s="48" t="s">
        <v>125</v>
      </c>
      <c r="P589" s="29" t="s">
        <v>398</v>
      </c>
      <c r="Q589" s="29" t="s">
        <v>399</v>
      </c>
      <c r="R589" s="29" t="s">
        <v>80</v>
      </c>
      <c r="S589" s="33">
        <v>13</v>
      </c>
      <c r="T589" s="290"/>
      <c r="U589" s="290"/>
      <c r="V589" s="35"/>
      <c r="W589" s="35"/>
      <c r="X589" s="40"/>
      <c r="Y589" s="40"/>
      <c r="Z589" s="27"/>
    </row>
    <row r="590" ht="36" spans="1:26">
      <c r="A590" s="33">
        <v>2248</v>
      </c>
      <c r="B590" s="33" t="s">
        <v>117</v>
      </c>
      <c r="C590" s="33" t="s">
        <v>118</v>
      </c>
      <c r="D590" s="33" t="s">
        <v>363</v>
      </c>
      <c r="E590" s="33" t="s">
        <v>157</v>
      </c>
      <c r="F590" s="33" t="s">
        <v>404</v>
      </c>
      <c r="G590" s="33" t="s">
        <v>1830</v>
      </c>
      <c r="H590" s="33" t="s">
        <v>1877</v>
      </c>
      <c r="I590" s="196" t="s">
        <v>1876</v>
      </c>
      <c r="J590" s="196" t="s">
        <v>1876</v>
      </c>
      <c r="K590" s="196">
        <v>13</v>
      </c>
      <c r="L590" s="235">
        <v>45474</v>
      </c>
      <c r="M590" s="235">
        <v>45504</v>
      </c>
      <c r="N590" s="33" t="s">
        <v>124</v>
      </c>
      <c r="O590" s="48" t="s">
        <v>125</v>
      </c>
      <c r="P590" s="29" t="s">
        <v>398</v>
      </c>
      <c r="Q590" s="29" t="s">
        <v>399</v>
      </c>
      <c r="R590" s="29" t="s">
        <v>80</v>
      </c>
      <c r="S590" s="33">
        <v>13</v>
      </c>
      <c r="T590" s="290"/>
      <c r="U590" s="290"/>
      <c r="V590" s="35"/>
      <c r="W590" s="35"/>
      <c r="X590" s="40"/>
      <c r="Y590" s="40"/>
      <c r="Z590" s="27"/>
    </row>
    <row r="591" ht="36" spans="1:26">
      <c r="A591" s="33">
        <v>2249</v>
      </c>
      <c r="B591" s="33" t="s">
        <v>117</v>
      </c>
      <c r="C591" s="33" t="s">
        <v>118</v>
      </c>
      <c r="D591" s="33" t="s">
        <v>363</v>
      </c>
      <c r="E591" s="33" t="s">
        <v>157</v>
      </c>
      <c r="F591" s="33" t="s">
        <v>404</v>
      </c>
      <c r="G591" s="33" t="s">
        <v>1830</v>
      </c>
      <c r="H591" s="33" t="s">
        <v>1877</v>
      </c>
      <c r="I591" s="196" t="s">
        <v>1876</v>
      </c>
      <c r="J591" s="196" t="s">
        <v>1876</v>
      </c>
      <c r="K591" s="196">
        <v>13</v>
      </c>
      <c r="L591" s="235">
        <v>45505</v>
      </c>
      <c r="M591" s="235">
        <v>45535</v>
      </c>
      <c r="N591" s="33" t="s">
        <v>124</v>
      </c>
      <c r="O591" s="48" t="s">
        <v>125</v>
      </c>
      <c r="P591" s="29" t="s">
        <v>398</v>
      </c>
      <c r="Q591" s="29" t="s">
        <v>399</v>
      </c>
      <c r="R591" s="29" t="s">
        <v>80</v>
      </c>
      <c r="S591" s="33">
        <v>13</v>
      </c>
      <c r="T591" s="290"/>
      <c r="U591" s="290"/>
      <c r="V591" s="35"/>
      <c r="W591" s="35"/>
      <c r="X591" s="40"/>
      <c r="Y591" s="40"/>
      <c r="Z591" s="27"/>
    </row>
    <row r="592" ht="36" spans="1:26">
      <c r="A592" s="33">
        <v>2250</v>
      </c>
      <c r="B592" s="33" t="s">
        <v>117</v>
      </c>
      <c r="C592" s="33" t="s">
        <v>118</v>
      </c>
      <c r="D592" s="33" t="s">
        <v>363</v>
      </c>
      <c r="E592" s="33" t="s">
        <v>157</v>
      </c>
      <c r="F592" s="33" t="s">
        <v>404</v>
      </c>
      <c r="G592" s="33" t="s">
        <v>1830</v>
      </c>
      <c r="H592" s="33" t="s">
        <v>1877</v>
      </c>
      <c r="I592" s="196" t="s">
        <v>1876</v>
      </c>
      <c r="J592" s="196" t="s">
        <v>1876</v>
      </c>
      <c r="K592" s="196">
        <v>13</v>
      </c>
      <c r="L592" s="235">
        <v>45536</v>
      </c>
      <c r="M592" s="235">
        <v>45565</v>
      </c>
      <c r="N592" s="33" t="s">
        <v>124</v>
      </c>
      <c r="O592" s="48" t="s">
        <v>125</v>
      </c>
      <c r="P592" s="29" t="s">
        <v>398</v>
      </c>
      <c r="Q592" s="29" t="s">
        <v>399</v>
      </c>
      <c r="R592" s="29" t="s">
        <v>80</v>
      </c>
      <c r="S592" s="33">
        <v>13</v>
      </c>
      <c r="T592" s="290"/>
      <c r="U592" s="290"/>
      <c r="V592" s="35"/>
      <c r="W592" s="35"/>
      <c r="X592" s="40"/>
      <c r="Y592" s="40"/>
      <c r="Z592" s="27"/>
    </row>
    <row r="593" ht="36" spans="1:26">
      <c r="A593" s="33">
        <v>2251</v>
      </c>
      <c r="B593" s="33" t="s">
        <v>117</v>
      </c>
      <c r="C593" s="33" t="s">
        <v>118</v>
      </c>
      <c r="D593" s="33" t="s">
        <v>363</v>
      </c>
      <c r="E593" s="33" t="s">
        <v>157</v>
      </c>
      <c r="F593" s="33" t="s">
        <v>404</v>
      </c>
      <c r="G593" s="33" t="s">
        <v>1830</v>
      </c>
      <c r="H593" s="33" t="s">
        <v>1877</v>
      </c>
      <c r="I593" s="196" t="s">
        <v>1876</v>
      </c>
      <c r="J593" s="196" t="s">
        <v>1876</v>
      </c>
      <c r="K593" s="196">
        <v>13</v>
      </c>
      <c r="L593" s="235">
        <v>45566</v>
      </c>
      <c r="M593" s="235">
        <v>45596</v>
      </c>
      <c r="N593" s="33" t="s">
        <v>124</v>
      </c>
      <c r="O593" s="48" t="s">
        <v>125</v>
      </c>
      <c r="P593" s="29" t="s">
        <v>398</v>
      </c>
      <c r="Q593" s="29" t="s">
        <v>399</v>
      </c>
      <c r="R593" s="29" t="s">
        <v>80</v>
      </c>
      <c r="S593" s="33">
        <v>13</v>
      </c>
      <c r="T593" s="290"/>
      <c r="U593" s="290"/>
      <c r="V593" s="35"/>
      <c r="W593" s="35"/>
      <c r="X593" s="40"/>
      <c r="Y593" s="40"/>
      <c r="Z593" s="27"/>
    </row>
    <row r="594" ht="36" spans="1:26">
      <c r="A594" s="33">
        <v>2252</v>
      </c>
      <c r="B594" s="33" t="s">
        <v>117</v>
      </c>
      <c r="C594" s="33" t="s">
        <v>118</v>
      </c>
      <c r="D594" s="33" t="s">
        <v>363</v>
      </c>
      <c r="E594" s="33" t="s">
        <v>157</v>
      </c>
      <c r="F594" s="33" t="s">
        <v>404</v>
      </c>
      <c r="G594" s="33" t="s">
        <v>1830</v>
      </c>
      <c r="H594" s="33" t="s">
        <v>1877</v>
      </c>
      <c r="I594" s="196" t="s">
        <v>1876</v>
      </c>
      <c r="J594" s="196" t="s">
        <v>1876</v>
      </c>
      <c r="K594" s="196">
        <v>13</v>
      </c>
      <c r="L594" s="235">
        <v>45597</v>
      </c>
      <c r="M594" s="235">
        <v>45626</v>
      </c>
      <c r="N594" s="33" t="s">
        <v>124</v>
      </c>
      <c r="O594" s="48" t="s">
        <v>125</v>
      </c>
      <c r="P594" s="29" t="s">
        <v>398</v>
      </c>
      <c r="Q594" s="29" t="s">
        <v>399</v>
      </c>
      <c r="R594" s="29" t="s">
        <v>80</v>
      </c>
      <c r="S594" s="33">
        <v>13</v>
      </c>
      <c r="T594" s="290"/>
      <c r="U594" s="290"/>
      <c r="V594" s="35"/>
      <c r="W594" s="35"/>
      <c r="X594" s="40"/>
      <c r="Y594" s="40"/>
      <c r="Z594" s="27"/>
    </row>
    <row r="595" ht="36" spans="1:26">
      <c r="A595" s="33">
        <v>2253</v>
      </c>
      <c r="B595" s="33" t="s">
        <v>117</v>
      </c>
      <c r="C595" s="33" t="s">
        <v>118</v>
      </c>
      <c r="D595" s="33" t="s">
        <v>363</v>
      </c>
      <c r="E595" s="33" t="s">
        <v>157</v>
      </c>
      <c r="F595" s="33" t="s">
        <v>404</v>
      </c>
      <c r="G595" s="33" t="s">
        <v>1830</v>
      </c>
      <c r="H595" s="33" t="s">
        <v>1877</v>
      </c>
      <c r="I595" s="196" t="s">
        <v>1876</v>
      </c>
      <c r="J595" s="196" t="s">
        <v>1876</v>
      </c>
      <c r="K595" s="196">
        <v>13</v>
      </c>
      <c r="L595" s="235">
        <v>45627</v>
      </c>
      <c r="M595" s="235">
        <v>45657</v>
      </c>
      <c r="N595" s="33" t="s">
        <v>124</v>
      </c>
      <c r="O595" s="48" t="s">
        <v>125</v>
      </c>
      <c r="P595" s="29" t="s">
        <v>398</v>
      </c>
      <c r="Q595" s="29" t="s">
        <v>399</v>
      </c>
      <c r="R595" s="29" t="s">
        <v>80</v>
      </c>
      <c r="S595" s="33">
        <v>13</v>
      </c>
      <c r="T595" s="290"/>
      <c r="U595" s="290"/>
      <c r="V595" s="35"/>
      <c r="W595" s="35"/>
      <c r="X595" s="40"/>
      <c r="Y595" s="40"/>
      <c r="Z595" s="27"/>
    </row>
    <row r="596" ht="24" spans="1:26">
      <c r="A596" s="33">
        <v>2255</v>
      </c>
      <c r="B596" s="33" t="s">
        <v>117</v>
      </c>
      <c r="C596" s="33" t="s">
        <v>118</v>
      </c>
      <c r="D596" s="33" t="s">
        <v>363</v>
      </c>
      <c r="E596" s="33" t="s">
        <v>157</v>
      </c>
      <c r="F596" s="33" t="s">
        <v>405</v>
      </c>
      <c r="G596" s="33" t="s">
        <v>1830</v>
      </c>
      <c r="H596" s="33" t="s">
        <v>1878</v>
      </c>
      <c r="I596" s="196" t="s">
        <v>1876</v>
      </c>
      <c r="J596" s="196" t="s">
        <v>1876</v>
      </c>
      <c r="K596" s="196">
        <v>6</v>
      </c>
      <c r="L596" s="235">
        <v>45292</v>
      </c>
      <c r="M596" s="235">
        <v>45322</v>
      </c>
      <c r="N596" s="33" t="s">
        <v>124</v>
      </c>
      <c r="O596" s="48" t="s">
        <v>125</v>
      </c>
      <c r="P596" s="29" t="s">
        <v>398</v>
      </c>
      <c r="Q596" s="29" t="s">
        <v>406</v>
      </c>
      <c r="R596" s="29" t="s">
        <v>80</v>
      </c>
      <c r="S596" s="33">
        <v>6</v>
      </c>
      <c r="T596" s="29"/>
      <c r="U596" s="29"/>
      <c r="V596" s="29"/>
      <c r="W596" s="29"/>
      <c r="X596" s="29"/>
      <c r="Y596" s="29"/>
      <c r="Z596" s="33"/>
    </row>
    <row r="597" ht="24" spans="1:26">
      <c r="A597" s="33">
        <v>2256</v>
      </c>
      <c r="B597" s="33" t="s">
        <v>117</v>
      </c>
      <c r="C597" s="33" t="s">
        <v>118</v>
      </c>
      <c r="D597" s="33" t="s">
        <v>363</v>
      </c>
      <c r="E597" s="33" t="s">
        <v>157</v>
      </c>
      <c r="F597" s="33" t="s">
        <v>405</v>
      </c>
      <c r="G597" s="33" t="s">
        <v>1830</v>
      </c>
      <c r="H597" s="33" t="s">
        <v>1878</v>
      </c>
      <c r="I597" s="196" t="s">
        <v>1876</v>
      </c>
      <c r="J597" s="196" t="s">
        <v>1876</v>
      </c>
      <c r="K597" s="196">
        <v>6</v>
      </c>
      <c r="L597" s="235">
        <v>45323</v>
      </c>
      <c r="M597" s="235">
        <v>45351</v>
      </c>
      <c r="N597" s="33" t="s">
        <v>124</v>
      </c>
      <c r="O597" s="48" t="s">
        <v>125</v>
      </c>
      <c r="P597" s="29" t="s">
        <v>398</v>
      </c>
      <c r="Q597" s="29" t="s">
        <v>406</v>
      </c>
      <c r="R597" s="29" t="s">
        <v>80</v>
      </c>
      <c r="S597" s="33">
        <v>6</v>
      </c>
      <c r="T597" s="29"/>
      <c r="U597" s="29"/>
      <c r="V597" s="29"/>
      <c r="W597" s="29"/>
      <c r="X597" s="29"/>
      <c r="Y597" s="29"/>
      <c r="Z597" s="33"/>
    </row>
    <row r="598" ht="24" spans="1:28">
      <c r="A598" s="33">
        <v>2257</v>
      </c>
      <c r="B598" s="33" t="s">
        <v>117</v>
      </c>
      <c r="C598" s="33" t="s">
        <v>118</v>
      </c>
      <c r="D598" s="33" t="s">
        <v>363</v>
      </c>
      <c r="E598" s="33" t="s">
        <v>157</v>
      </c>
      <c r="F598" s="33" t="s">
        <v>405</v>
      </c>
      <c r="G598" s="33" t="s">
        <v>1830</v>
      </c>
      <c r="H598" s="33" t="s">
        <v>1878</v>
      </c>
      <c r="I598" s="196" t="s">
        <v>1876</v>
      </c>
      <c r="J598" s="196" t="s">
        <v>1876</v>
      </c>
      <c r="K598" s="196">
        <v>6</v>
      </c>
      <c r="L598" s="235">
        <v>45352</v>
      </c>
      <c r="M598" s="235">
        <v>45382</v>
      </c>
      <c r="N598" s="33" t="s">
        <v>124</v>
      </c>
      <c r="O598" s="48" t="s">
        <v>125</v>
      </c>
      <c r="P598" s="29" t="s">
        <v>398</v>
      </c>
      <c r="Q598" s="29" t="s">
        <v>406</v>
      </c>
      <c r="R598" s="29" t="s">
        <v>80</v>
      </c>
      <c r="S598" s="33">
        <v>6</v>
      </c>
      <c r="T598" s="34"/>
      <c r="U598" s="34"/>
      <c r="V598" s="35"/>
      <c r="W598" s="35"/>
      <c r="X598" s="40"/>
      <c r="Y598" s="40"/>
      <c r="Z598" s="38"/>
      <c r="AA598" s="34"/>
      <c r="AB598" s="34"/>
    </row>
    <row r="599" ht="24" spans="1:26">
      <c r="A599" s="33">
        <v>2258</v>
      </c>
      <c r="B599" s="33" t="s">
        <v>117</v>
      </c>
      <c r="C599" s="33" t="s">
        <v>118</v>
      </c>
      <c r="D599" s="33" t="s">
        <v>363</v>
      </c>
      <c r="E599" s="33" t="s">
        <v>157</v>
      </c>
      <c r="F599" s="33" t="s">
        <v>405</v>
      </c>
      <c r="G599" s="33" t="s">
        <v>1830</v>
      </c>
      <c r="H599" s="33" t="s">
        <v>1878</v>
      </c>
      <c r="I599" s="196" t="s">
        <v>1876</v>
      </c>
      <c r="J599" s="196" t="s">
        <v>1876</v>
      </c>
      <c r="K599" s="196">
        <v>6</v>
      </c>
      <c r="L599" s="235">
        <v>45383</v>
      </c>
      <c r="M599" s="235">
        <v>45412</v>
      </c>
      <c r="N599" s="33" t="s">
        <v>124</v>
      </c>
      <c r="O599" s="48" t="s">
        <v>125</v>
      </c>
      <c r="P599" s="29" t="s">
        <v>398</v>
      </c>
      <c r="Q599" s="29" t="s">
        <v>406</v>
      </c>
      <c r="R599" s="29" t="s">
        <v>80</v>
      </c>
      <c r="S599" s="33">
        <v>6</v>
      </c>
      <c r="T599" s="29"/>
      <c r="U599" s="29"/>
      <c r="V599" s="29"/>
      <c r="W599" s="29"/>
      <c r="X599" s="29"/>
      <c r="Y599" s="29"/>
      <c r="Z599" s="33"/>
    </row>
    <row r="600" ht="24" spans="1:26">
      <c r="A600" s="33">
        <v>2259</v>
      </c>
      <c r="B600" s="33" t="s">
        <v>117</v>
      </c>
      <c r="C600" s="33" t="s">
        <v>118</v>
      </c>
      <c r="D600" s="33" t="s">
        <v>363</v>
      </c>
      <c r="E600" s="33" t="s">
        <v>157</v>
      </c>
      <c r="F600" s="33" t="s">
        <v>405</v>
      </c>
      <c r="G600" s="33" t="s">
        <v>1830</v>
      </c>
      <c r="H600" s="33" t="s">
        <v>1878</v>
      </c>
      <c r="I600" s="196" t="s">
        <v>1876</v>
      </c>
      <c r="J600" s="196" t="s">
        <v>1876</v>
      </c>
      <c r="K600" s="196">
        <v>6</v>
      </c>
      <c r="L600" s="235">
        <v>45413</v>
      </c>
      <c r="M600" s="235">
        <v>45443</v>
      </c>
      <c r="N600" s="33" t="s">
        <v>124</v>
      </c>
      <c r="O600" s="48" t="s">
        <v>125</v>
      </c>
      <c r="P600" s="29" t="s">
        <v>398</v>
      </c>
      <c r="Q600" s="29" t="s">
        <v>406</v>
      </c>
      <c r="R600" s="29" t="s">
        <v>80</v>
      </c>
      <c r="S600" s="33">
        <v>6</v>
      </c>
      <c r="T600" s="29"/>
      <c r="U600" s="29"/>
      <c r="V600" s="29"/>
      <c r="W600" s="29"/>
      <c r="X600" s="29"/>
      <c r="Y600" s="29"/>
      <c r="Z600" s="33"/>
    </row>
    <row r="601" ht="24" spans="1:26">
      <c r="A601" s="33">
        <v>2260</v>
      </c>
      <c r="B601" s="33" t="s">
        <v>117</v>
      </c>
      <c r="C601" s="33" t="s">
        <v>118</v>
      </c>
      <c r="D601" s="33" t="s">
        <v>363</v>
      </c>
      <c r="E601" s="33" t="s">
        <v>157</v>
      </c>
      <c r="F601" s="33" t="s">
        <v>405</v>
      </c>
      <c r="G601" s="33" t="s">
        <v>1830</v>
      </c>
      <c r="H601" s="33" t="s">
        <v>1878</v>
      </c>
      <c r="I601" s="196" t="s">
        <v>1876</v>
      </c>
      <c r="J601" s="196" t="s">
        <v>1876</v>
      </c>
      <c r="K601" s="196">
        <v>6</v>
      </c>
      <c r="L601" s="235">
        <v>45444</v>
      </c>
      <c r="M601" s="235">
        <v>45473</v>
      </c>
      <c r="N601" s="33" t="s">
        <v>124</v>
      </c>
      <c r="O601" s="48" t="s">
        <v>125</v>
      </c>
      <c r="P601" s="29" t="s">
        <v>398</v>
      </c>
      <c r="Q601" s="29" t="s">
        <v>406</v>
      </c>
      <c r="R601" s="29" t="s">
        <v>80</v>
      </c>
      <c r="S601" s="33">
        <v>6</v>
      </c>
      <c r="T601" s="29"/>
      <c r="U601" s="29"/>
      <c r="V601" s="29"/>
      <c r="W601" s="29"/>
      <c r="X601" s="29"/>
      <c r="Y601" s="29"/>
      <c r="Z601" s="33"/>
    </row>
    <row r="602" ht="24" spans="1:26">
      <c r="A602" s="33">
        <v>2261</v>
      </c>
      <c r="B602" s="33" t="s">
        <v>117</v>
      </c>
      <c r="C602" s="33" t="s">
        <v>118</v>
      </c>
      <c r="D602" s="33" t="s">
        <v>363</v>
      </c>
      <c r="E602" s="33" t="s">
        <v>157</v>
      </c>
      <c r="F602" s="33" t="s">
        <v>405</v>
      </c>
      <c r="G602" s="33" t="s">
        <v>1830</v>
      </c>
      <c r="H602" s="33" t="s">
        <v>1878</v>
      </c>
      <c r="I602" s="196" t="s">
        <v>1876</v>
      </c>
      <c r="J602" s="196" t="s">
        <v>1876</v>
      </c>
      <c r="K602" s="196">
        <v>6</v>
      </c>
      <c r="L602" s="235">
        <v>45474</v>
      </c>
      <c r="M602" s="235">
        <v>45504</v>
      </c>
      <c r="N602" s="33" t="s">
        <v>124</v>
      </c>
      <c r="O602" s="48" t="s">
        <v>125</v>
      </c>
      <c r="P602" s="29" t="s">
        <v>398</v>
      </c>
      <c r="Q602" s="29" t="s">
        <v>406</v>
      </c>
      <c r="R602" s="29" t="s">
        <v>80</v>
      </c>
      <c r="S602" s="33">
        <v>6</v>
      </c>
      <c r="T602" s="29"/>
      <c r="U602" s="29"/>
      <c r="V602" s="29"/>
      <c r="W602" s="29"/>
      <c r="X602" s="29"/>
      <c r="Y602" s="29"/>
      <c r="Z602" s="33"/>
    </row>
    <row r="603" ht="24" spans="1:26">
      <c r="A603" s="33">
        <v>2262</v>
      </c>
      <c r="B603" s="33" t="s">
        <v>117</v>
      </c>
      <c r="C603" s="33" t="s">
        <v>118</v>
      </c>
      <c r="D603" s="33" t="s">
        <v>363</v>
      </c>
      <c r="E603" s="33" t="s">
        <v>157</v>
      </c>
      <c r="F603" s="33" t="s">
        <v>405</v>
      </c>
      <c r="G603" s="33" t="s">
        <v>1830</v>
      </c>
      <c r="H603" s="33" t="s">
        <v>1878</v>
      </c>
      <c r="I603" s="196" t="s">
        <v>1876</v>
      </c>
      <c r="J603" s="196" t="s">
        <v>1876</v>
      </c>
      <c r="K603" s="196">
        <v>6</v>
      </c>
      <c r="L603" s="235">
        <v>45505</v>
      </c>
      <c r="M603" s="235">
        <v>45535</v>
      </c>
      <c r="N603" s="33" t="s">
        <v>124</v>
      </c>
      <c r="O603" s="48" t="s">
        <v>125</v>
      </c>
      <c r="P603" s="29" t="s">
        <v>398</v>
      </c>
      <c r="Q603" s="29" t="s">
        <v>406</v>
      </c>
      <c r="R603" s="29" t="s">
        <v>80</v>
      </c>
      <c r="S603" s="33">
        <v>6</v>
      </c>
      <c r="T603" s="29"/>
      <c r="U603" s="29"/>
      <c r="V603" s="29"/>
      <c r="W603" s="29"/>
      <c r="X603" s="29"/>
      <c r="Y603" s="29"/>
      <c r="Z603" s="33"/>
    </row>
    <row r="604" ht="24" spans="1:26">
      <c r="A604" s="33">
        <v>2263</v>
      </c>
      <c r="B604" s="33" t="s">
        <v>117</v>
      </c>
      <c r="C604" s="33" t="s">
        <v>118</v>
      </c>
      <c r="D604" s="33" t="s">
        <v>363</v>
      </c>
      <c r="E604" s="33" t="s">
        <v>157</v>
      </c>
      <c r="F604" s="33" t="s">
        <v>405</v>
      </c>
      <c r="G604" s="33" t="s">
        <v>1830</v>
      </c>
      <c r="H604" s="33" t="s">
        <v>1878</v>
      </c>
      <c r="I604" s="196" t="s">
        <v>1876</v>
      </c>
      <c r="J604" s="196" t="s">
        <v>1876</v>
      </c>
      <c r="K604" s="196">
        <v>6</v>
      </c>
      <c r="L604" s="235">
        <v>45536</v>
      </c>
      <c r="M604" s="235">
        <v>45565</v>
      </c>
      <c r="N604" s="33" t="s">
        <v>124</v>
      </c>
      <c r="O604" s="48" t="s">
        <v>125</v>
      </c>
      <c r="P604" s="29" t="s">
        <v>398</v>
      </c>
      <c r="Q604" s="29" t="s">
        <v>406</v>
      </c>
      <c r="R604" s="29" t="s">
        <v>80</v>
      </c>
      <c r="S604" s="33">
        <v>6</v>
      </c>
      <c r="T604" s="29"/>
      <c r="U604" s="29"/>
      <c r="V604" s="29"/>
      <c r="W604" s="29"/>
      <c r="X604" s="29"/>
      <c r="Y604" s="29"/>
      <c r="Z604" s="33"/>
    </row>
    <row r="605" ht="24" spans="1:26">
      <c r="A605" s="33">
        <v>2264</v>
      </c>
      <c r="B605" s="33" t="s">
        <v>117</v>
      </c>
      <c r="C605" s="33" t="s">
        <v>118</v>
      </c>
      <c r="D605" s="33" t="s">
        <v>363</v>
      </c>
      <c r="E605" s="33" t="s">
        <v>157</v>
      </c>
      <c r="F605" s="33" t="s">
        <v>405</v>
      </c>
      <c r="G605" s="33" t="s">
        <v>1830</v>
      </c>
      <c r="H605" s="33" t="s">
        <v>1878</v>
      </c>
      <c r="I605" s="196" t="s">
        <v>1876</v>
      </c>
      <c r="J605" s="196" t="s">
        <v>1876</v>
      </c>
      <c r="K605" s="196">
        <v>6</v>
      </c>
      <c r="L605" s="235">
        <v>45566</v>
      </c>
      <c r="M605" s="235">
        <v>45596</v>
      </c>
      <c r="N605" s="33" t="s">
        <v>124</v>
      </c>
      <c r="O605" s="48" t="s">
        <v>125</v>
      </c>
      <c r="P605" s="29" t="s">
        <v>398</v>
      </c>
      <c r="Q605" s="29" t="s">
        <v>406</v>
      </c>
      <c r="R605" s="29" t="s">
        <v>80</v>
      </c>
      <c r="S605" s="33">
        <v>6</v>
      </c>
      <c r="T605" s="29"/>
      <c r="U605" s="29"/>
      <c r="V605" s="29"/>
      <c r="W605" s="29"/>
      <c r="X605" s="29"/>
      <c r="Y605" s="29"/>
      <c r="Z605" s="33"/>
    </row>
    <row r="606" ht="24" spans="1:26">
      <c r="A606" s="33">
        <v>2265</v>
      </c>
      <c r="B606" s="33" t="s">
        <v>117</v>
      </c>
      <c r="C606" s="33" t="s">
        <v>118</v>
      </c>
      <c r="D606" s="33" t="s">
        <v>363</v>
      </c>
      <c r="E606" s="33" t="s">
        <v>157</v>
      </c>
      <c r="F606" s="33" t="s">
        <v>405</v>
      </c>
      <c r="G606" s="33" t="s">
        <v>1830</v>
      </c>
      <c r="H606" s="33" t="s">
        <v>1878</v>
      </c>
      <c r="I606" s="196" t="s">
        <v>1876</v>
      </c>
      <c r="J606" s="196" t="s">
        <v>1876</v>
      </c>
      <c r="K606" s="196">
        <v>6</v>
      </c>
      <c r="L606" s="235">
        <v>45597</v>
      </c>
      <c r="M606" s="235">
        <v>45626</v>
      </c>
      <c r="N606" s="33" t="s">
        <v>124</v>
      </c>
      <c r="O606" s="48" t="s">
        <v>125</v>
      </c>
      <c r="P606" s="29" t="s">
        <v>398</v>
      </c>
      <c r="Q606" s="29" t="s">
        <v>406</v>
      </c>
      <c r="R606" s="29" t="s">
        <v>80</v>
      </c>
      <c r="S606" s="33">
        <v>6</v>
      </c>
      <c r="T606" s="29"/>
      <c r="U606" s="29"/>
      <c r="V606" s="29"/>
      <c r="W606" s="29"/>
      <c r="X606" s="29"/>
      <c r="Y606" s="29"/>
      <c r="Z606" s="33"/>
    </row>
    <row r="607" ht="24" spans="1:26">
      <c r="A607" s="33">
        <v>2266</v>
      </c>
      <c r="B607" s="33" t="s">
        <v>117</v>
      </c>
      <c r="C607" s="33" t="s">
        <v>118</v>
      </c>
      <c r="D607" s="33" t="s">
        <v>363</v>
      </c>
      <c r="E607" s="33" t="s">
        <v>157</v>
      </c>
      <c r="F607" s="33" t="s">
        <v>405</v>
      </c>
      <c r="G607" s="33" t="s">
        <v>1830</v>
      </c>
      <c r="H607" s="33" t="s">
        <v>1878</v>
      </c>
      <c r="I607" s="196" t="s">
        <v>1876</v>
      </c>
      <c r="J607" s="196" t="s">
        <v>1876</v>
      </c>
      <c r="K607" s="196">
        <v>6</v>
      </c>
      <c r="L607" s="235">
        <v>45627</v>
      </c>
      <c r="M607" s="235">
        <v>45657</v>
      </c>
      <c r="N607" s="33" t="s">
        <v>124</v>
      </c>
      <c r="O607" s="48" t="s">
        <v>125</v>
      </c>
      <c r="P607" s="29" t="s">
        <v>398</v>
      </c>
      <c r="Q607" s="29" t="s">
        <v>406</v>
      </c>
      <c r="R607" s="29" t="s">
        <v>80</v>
      </c>
      <c r="S607" s="33">
        <v>6</v>
      </c>
      <c r="T607" s="29"/>
      <c r="U607" s="29"/>
      <c r="V607" s="29"/>
      <c r="W607" s="29"/>
      <c r="X607" s="29"/>
      <c r="Y607" s="29"/>
      <c r="Z607" s="33"/>
    </row>
    <row r="608" ht="24" spans="1:26">
      <c r="A608" s="33">
        <v>2268</v>
      </c>
      <c r="B608" s="33" t="s">
        <v>117</v>
      </c>
      <c r="C608" s="33" t="s">
        <v>118</v>
      </c>
      <c r="D608" s="33" t="s">
        <v>363</v>
      </c>
      <c r="E608" s="33" t="s">
        <v>157</v>
      </c>
      <c r="F608" s="33" t="s">
        <v>411</v>
      </c>
      <c r="G608" s="33" t="s">
        <v>1830</v>
      </c>
      <c r="H608" s="33" t="s">
        <v>1878</v>
      </c>
      <c r="I608" s="196" t="s">
        <v>1876</v>
      </c>
      <c r="J608" s="196" t="s">
        <v>1876</v>
      </c>
      <c r="K608" s="196">
        <v>6</v>
      </c>
      <c r="L608" s="235">
        <v>45292</v>
      </c>
      <c r="M608" s="235">
        <v>45322</v>
      </c>
      <c r="N608" s="33" t="s">
        <v>124</v>
      </c>
      <c r="O608" s="48" t="s">
        <v>125</v>
      </c>
      <c r="P608" s="29" t="s">
        <v>398</v>
      </c>
      <c r="Q608" s="29" t="s">
        <v>406</v>
      </c>
      <c r="R608" s="29" t="s">
        <v>80</v>
      </c>
      <c r="S608" s="33">
        <v>6</v>
      </c>
      <c r="T608" s="29"/>
      <c r="U608" s="29"/>
      <c r="V608" s="29"/>
      <c r="W608" s="29"/>
      <c r="X608" s="29"/>
      <c r="Y608" s="29"/>
      <c r="Z608" s="33"/>
    </row>
    <row r="609" ht="24" spans="1:26">
      <c r="A609" s="33">
        <v>2269</v>
      </c>
      <c r="B609" s="33" t="s">
        <v>117</v>
      </c>
      <c r="C609" s="33" t="s">
        <v>118</v>
      </c>
      <c r="D609" s="33" t="s">
        <v>363</v>
      </c>
      <c r="E609" s="33" t="s">
        <v>157</v>
      </c>
      <c r="F609" s="33" t="s">
        <v>411</v>
      </c>
      <c r="G609" s="33" t="s">
        <v>1830</v>
      </c>
      <c r="H609" s="33" t="s">
        <v>1878</v>
      </c>
      <c r="I609" s="196" t="s">
        <v>1876</v>
      </c>
      <c r="J609" s="196" t="s">
        <v>1876</v>
      </c>
      <c r="K609" s="196">
        <v>6</v>
      </c>
      <c r="L609" s="235">
        <v>45323</v>
      </c>
      <c r="M609" s="235">
        <v>45351</v>
      </c>
      <c r="N609" s="33" t="s">
        <v>124</v>
      </c>
      <c r="O609" s="48" t="s">
        <v>125</v>
      </c>
      <c r="P609" s="29" t="s">
        <v>398</v>
      </c>
      <c r="Q609" s="29" t="s">
        <v>406</v>
      </c>
      <c r="R609" s="29" t="s">
        <v>80</v>
      </c>
      <c r="S609" s="33">
        <v>6</v>
      </c>
      <c r="T609" s="29"/>
      <c r="U609" s="29"/>
      <c r="V609" s="29"/>
      <c r="W609" s="29"/>
      <c r="X609" s="29"/>
      <c r="Y609" s="29"/>
      <c r="Z609" s="33"/>
    </row>
    <row r="610" ht="24" spans="1:28">
      <c r="A610" s="33">
        <v>2270</v>
      </c>
      <c r="B610" s="33" t="s">
        <v>117</v>
      </c>
      <c r="C610" s="33" t="s">
        <v>118</v>
      </c>
      <c r="D610" s="33" t="s">
        <v>363</v>
      </c>
      <c r="E610" s="33" t="s">
        <v>157</v>
      </c>
      <c r="F610" s="33" t="s">
        <v>411</v>
      </c>
      <c r="G610" s="33" t="s">
        <v>1830</v>
      </c>
      <c r="H610" s="33" t="s">
        <v>1878</v>
      </c>
      <c r="I610" s="196" t="s">
        <v>1876</v>
      </c>
      <c r="J610" s="196" t="s">
        <v>1876</v>
      </c>
      <c r="K610" s="196">
        <v>6</v>
      </c>
      <c r="L610" s="235">
        <v>45352</v>
      </c>
      <c r="M610" s="235">
        <v>45382</v>
      </c>
      <c r="N610" s="33" t="s">
        <v>124</v>
      </c>
      <c r="O610" s="48" t="s">
        <v>125</v>
      </c>
      <c r="P610" s="29" t="s">
        <v>398</v>
      </c>
      <c r="Q610" s="29" t="s">
        <v>406</v>
      </c>
      <c r="R610" s="29" t="s">
        <v>80</v>
      </c>
      <c r="S610" s="33">
        <v>6</v>
      </c>
      <c r="T610" s="34"/>
      <c r="U610" s="34"/>
      <c r="V610" s="35"/>
      <c r="W610" s="35"/>
      <c r="X610" s="40"/>
      <c r="Y610" s="40"/>
      <c r="Z610" s="38"/>
      <c r="AA610" s="34"/>
      <c r="AB610" s="34"/>
    </row>
    <row r="611" ht="24" spans="1:26">
      <c r="A611" s="33">
        <v>2271</v>
      </c>
      <c r="B611" s="33" t="s">
        <v>117</v>
      </c>
      <c r="C611" s="33" t="s">
        <v>118</v>
      </c>
      <c r="D611" s="33" t="s">
        <v>363</v>
      </c>
      <c r="E611" s="33" t="s">
        <v>157</v>
      </c>
      <c r="F611" s="33" t="s">
        <v>411</v>
      </c>
      <c r="G611" s="33" t="s">
        <v>1830</v>
      </c>
      <c r="H611" s="33" t="s">
        <v>1878</v>
      </c>
      <c r="I611" s="196" t="s">
        <v>1876</v>
      </c>
      <c r="J611" s="196" t="s">
        <v>1876</v>
      </c>
      <c r="K611" s="196">
        <v>6</v>
      </c>
      <c r="L611" s="235">
        <v>45383</v>
      </c>
      <c r="M611" s="235">
        <v>45412</v>
      </c>
      <c r="N611" s="33" t="s">
        <v>124</v>
      </c>
      <c r="O611" s="48" t="s">
        <v>125</v>
      </c>
      <c r="P611" s="29" t="s">
        <v>398</v>
      </c>
      <c r="Q611" s="29" t="s">
        <v>406</v>
      </c>
      <c r="R611" s="29" t="s">
        <v>80</v>
      </c>
      <c r="S611" s="33">
        <v>6</v>
      </c>
      <c r="T611" s="29"/>
      <c r="U611" s="29"/>
      <c r="V611" s="29"/>
      <c r="W611" s="29"/>
      <c r="X611" s="29"/>
      <c r="Y611" s="29"/>
      <c r="Z611" s="33"/>
    </row>
    <row r="612" ht="24" spans="1:26">
      <c r="A612" s="33">
        <v>2272</v>
      </c>
      <c r="B612" s="33" t="s">
        <v>117</v>
      </c>
      <c r="C612" s="33" t="s">
        <v>118</v>
      </c>
      <c r="D612" s="33" t="s">
        <v>363</v>
      </c>
      <c r="E612" s="33" t="s">
        <v>157</v>
      </c>
      <c r="F612" s="33" t="s">
        <v>411</v>
      </c>
      <c r="G612" s="33" t="s">
        <v>1830</v>
      </c>
      <c r="H612" s="33" t="s">
        <v>1878</v>
      </c>
      <c r="I612" s="196" t="s">
        <v>1876</v>
      </c>
      <c r="J612" s="196" t="s">
        <v>1876</v>
      </c>
      <c r="K612" s="196">
        <v>6</v>
      </c>
      <c r="L612" s="235">
        <v>45413</v>
      </c>
      <c r="M612" s="235">
        <v>45443</v>
      </c>
      <c r="N612" s="33" t="s">
        <v>124</v>
      </c>
      <c r="O612" s="48" t="s">
        <v>125</v>
      </c>
      <c r="P612" s="29" t="s">
        <v>398</v>
      </c>
      <c r="Q612" s="29" t="s">
        <v>406</v>
      </c>
      <c r="R612" s="29" t="s">
        <v>80</v>
      </c>
      <c r="S612" s="33">
        <v>6</v>
      </c>
      <c r="T612" s="29"/>
      <c r="U612" s="29"/>
      <c r="V612" s="29"/>
      <c r="W612" s="29"/>
      <c r="X612" s="29"/>
      <c r="Y612" s="29"/>
      <c r="Z612" s="33"/>
    </row>
    <row r="613" ht="24" spans="1:26">
      <c r="A613" s="33">
        <v>2273</v>
      </c>
      <c r="B613" s="33" t="s">
        <v>117</v>
      </c>
      <c r="C613" s="33" t="s">
        <v>118</v>
      </c>
      <c r="D613" s="33" t="s">
        <v>363</v>
      </c>
      <c r="E613" s="33" t="s">
        <v>157</v>
      </c>
      <c r="F613" s="33" t="s">
        <v>411</v>
      </c>
      <c r="G613" s="33" t="s">
        <v>1830</v>
      </c>
      <c r="H613" s="33" t="s">
        <v>1878</v>
      </c>
      <c r="I613" s="196" t="s">
        <v>1876</v>
      </c>
      <c r="J613" s="196" t="s">
        <v>1876</v>
      </c>
      <c r="K613" s="196">
        <v>6</v>
      </c>
      <c r="L613" s="235">
        <v>45444</v>
      </c>
      <c r="M613" s="235">
        <v>45473</v>
      </c>
      <c r="N613" s="33" t="s">
        <v>124</v>
      </c>
      <c r="O613" s="48" t="s">
        <v>125</v>
      </c>
      <c r="P613" s="29" t="s">
        <v>398</v>
      </c>
      <c r="Q613" s="29" t="s">
        <v>406</v>
      </c>
      <c r="R613" s="29" t="s">
        <v>80</v>
      </c>
      <c r="S613" s="33">
        <v>6</v>
      </c>
      <c r="T613" s="29"/>
      <c r="U613" s="29"/>
      <c r="V613" s="29"/>
      <c r="W613" s="29"/>
      <c r="X613" s="29"/>
      <c r="Y613" s="29"/>
      <c r="Z613" s="33"/>
    </row>
    <row r="614" ht="24" spans="1:26">
      <c r="A614" s="33">
        <v>2274</v>
      </c>
      <c r="B614" s="33" t="s">
        <v>117</v>
      </c>
      <c r="C614" s="33" t="s">
        <v>118</v>
      </c>
      <c r="D614" s="33" t="s">
        <v>363</v>
      </c>
      <c r="E614" s="33" t="s">
        <v>157</v>
      </c>
      <c r="F614" s="33" t="s">
        <v>411</v>
      </c>
      <c r="G614" s="33" t="s">
        <v>1830</v>
      </c>
      <c r="H614" s="33" t="s">
        <v>1878</v>
      </c>
      <c r="I614" s="196" t="s">
        <v>1876</v>
      </c>
      <c r="J614" s="196" t="s">
        <v>1876</v>
      </c>
      <c r="K614" s="196">
        <v>6</v>
      </c>
      <c r="L614" s="235">
        <v>45474</v>
      </c>
      <c r="M614" s="235">
        <v>45504</v>
      </c>
      <c r="N614" s="33" t="s">
        <v>124</v>
      </c>
      <c r="O614" s="48" t="s">
        <v>125</v>
      </c>
      <c r="P614" s="29" t="s">
        <v>398</v>
      </c>
      <c r="Q614" s="29" t="s">
        <v>406</v>
      </c>
      <c r="R614" s="29" t="s">
        <v>80</v>
      </c>
      <c r="S614" s="33">
        <v>6</v>
      </c>
      <c r="T614" s="29"/>
      <c r="U614" s="29"/>
      <c r="V614" s="29"/>
      <c r="W614" s="29"/>
      <c r="X614" s="29"/>
      <c r="Y614" s="29"/>
      <c r="Z614" s="33"/>
    </row>
    <row r="615" ht="24" spans="1:26">
      <c r="A615" s="33">
        <v>2275</v>
      </c>
      <c r="B615" s="33" t="s">
        <v>117</v>
      </c>
      <c r="C615" s="33" t="s">
        <v>118</v>
      </c>
      <c r="D615" s="33" t="s">
        <v>363</v>
      </c>
      <c r="E615" s="33" t="s">
        <v>157</v>
      </c>
      <c r="F615" s="33" t="s">
        <v>411</v>
      </c>
      <c r="G615" s="33" t="s">
        <v>1830</v>
      </c>
      <c r="H615" s="33" t="s">
        <v>1878</v>
      </c>
      <c r="I615" s="196" t="s">
        <v>1876</v>
      </c>
      <c r="J615" s="196" t="s">
        <v>1876</v>
      </c>
      <c r="K615" s="196">
        <v>6</v>
      </c>
      <c r="L615" s="235">
        <v>45505</v>
      </c>
      <c r="M615" s="235">
        <v>45535</v>
      </c>
      <c r="N615" s="33" t="s">
        <v>124</v>
      </c>
      <c r="O615" s="48" t="s">
        <v>125</v>
      </c>
      <c r="P615" s="29" t="s">
        <v>398</v>
      </c>
      <c r="Q615" s="29" t="s">
        <v>406</v>
      </c>
      <c r="R615" s="29" t="s">
        <v>80</v>
      </c>
      <c r="S615" s="33">
        <v>6</v>
      </c>
      <c r="T615" s="29"/>
      <c r="U615" s="29"/>
      <c r="V615" s="29"/>
      <c r="W615" s="29"/>
      <c r="X615" s="29"/>
      <c r="Y615" s="29"/>
      <c r="Z615" s="33"/>
    </row>
    <row r="616" ht="24" spans="1:26">
      <c r="A616" s="33">
        <v>2276</v>
      </c>
      <c r="B616" s="33" t="s">
        <v>117</v>
      </c>
      <c r="C616" s="33" t="s">
        <v>118</v>
      </c>
      <c r="D616" s="33" t="s">
        <v>363</v>
      </c>
      <c r="E616" s="33" t="s">
        <v>157</v>
      </c>
      <c r="F616" s="33" t="s">
        <v>411</v>
      </c>
      <c r="G616" s="33" t="s">
        <v>1830</v>
      </c>
      <c r="H616" s="33" t="s">
        <v>1878</v>
      </c>
      <c r="I616" s="196" t="s">
        <v>1876</v>
      </c>
      <c r="J616" s="196" t="s">
        <v>1876</v>
      </c>
      <c r="K616" s="196">
        <v>6</v>
      </c>
      <c r="L616" s="235">
        <v>45536</v>
      </c>
      <c r="M616" s="235">
        <v>45565</v>
      </c>
      <c r="N616" s="33" t="s">
        <v>124</v>
      </c>
      <c r="O616" s="48" t="s">
        <v>125</v>
      </c>
      <c r="P616" s="29" t="s">
        <v>398</v>
      </c>
      <c r="Q616" s="29" t="s">
        <v>406</v>
      </c>
      <c r="R616" s="29" t="s">
        <v>80</v>
      </c>
      <c r="S616" s="33">
        <v>6</v>
      </c>
      <c r="T616" s="29"/>
      <c r="U616" s="29"/>
      <c r="V616" s="29"/>
      <c r="W616" s="29"/>
      <c r="X616" s="29"/>
      <c r="Y616" s="29"/>
      <c r="Z616" s="33"/>
    </row>
    <row r="617" ht="24" spans="1:26">
      <c r="A617" s="33">
        <v>2277</v>
      </c>
      <c r="B617" s="33" t="s">
        <v>117</v>
      </c>
      <c r="C617" s="33" t="s">
        <v>118</v>
      </c>
      <c r="D617" s="33" t="s">
        <v>363</v>
      </c>
      <c r="E617" s="33" t="s">
        <v>157</v>
      </c>
      <c r="F617" s="33" t="s">
        <v>411</v>
      </c>
      <c r="G617" s="33" t="s">
        <v>1830</v>
      </c>
      <c r="H617" s="33" t="s">
        <v>1878</v>
      </c>
      <c r="I617" s="196" t="s">
        <v>1876</v>
      </c>
      <c r="J617" s="196" t="s">
        <v>1876</v>
      </c>
      <c r="K617" s="196">
        <v>6</v>
      </c>
      <c r="L617" s="235">
        <v>45566</v>
      </c>
      <c r="M617" s="235">
        <v>45596</v>
      </c>
      <c r="N617" s="33" t="s">
        <v>124</v>
      </c>
      <c r="O617" s="48" t="s">
        <v>125</v>
      </c>
      <c r="P617" s="29" t="s">
        <v>398</v>
      </c>
      <c r="Q617" s="29" t="s">
        <v>406</v>
      </c>
      <c r="R617" s="29" t="s">
        <v>80</v>
      </c>
      <c r="S617" s="33">
        <v>6</v>
      </c>
      <c r="T617" s="290"/>
      <c r="U617" s="290"/>
      <c r="V617" s="35"/>
      <c r="W617" s="35"/>
      <c r="X617" s="40"/>
      <c r="Y617" s="40"/>
      <c r="Z617" s="27"/>
    </row>
    <row r="618" ht="24" spans="1:26">
      <c r="A618" s="33">
        <v>2278</v>
      </c>
      <c r="B618" s="33" t="s">
        <v>117</v>
      </c>
      <c r="C618" s="33" t="s">
        <v>118</v>
      </c>
      <c r="D618" s="33" t="s">
        <v>363</v>
      </c>
      <c r="E618" s="33" t="s">
        <v>157</v>
      </c>
      <c r="F618" s="33" t="s">
        <v>411</v>
      </c>
      <c r="G618" s="33" t="s">
        <v>1830</v>
      </c>
      <c r="H618" s="33" t="s">
        <v>1878</v>
      </c>
      <c r="I618" s="196" t="s">
        <v>1876</v>
      </c>
      <c r="J618" s="196" t="s">
        <v>1876</v>
      </c>
      <c r="K618" s="196">
        <v>6</v>
      </c>
      <c r="L618" s="235">
        <v>45597</v>
      </c>
      <c r="M618" s="235">
        <v>45626</v>
      </c>
      <c r="N618" s="33" t="s">
        <v>124</v>
      </c>
      <c r="O618" s="48" t="s">
        <v>125</v>
      </c>
      <c r="P618" s="29" t="s">
        <v>398</v>
      </c>
      <c r="Q618" s="29" t="s">
        <v>406</v>
      </c>
      <c r="R618" s="29" t="s">
        <v>80</v>
      </c>
      <c r="S618" s="33">
        <v>6</v>
      </c>
      <c r="T618" s="290"/>
      <c r="U618" s="290"/>
      <c r="V618" s="35"/>
      <c r="W618" s="35"/>
      <c r="X618" s="40"/>
      <c r="Y618" s="40"/>
      <c r="Z618" s="27"/>
    </row>
    <row r="619" ht="24" spans="1:26">
      <c r="A619" s="33">
        <v>2279</v>
      </c>
      <c r="B619" s="33" t="s">
        <v>117</v>
      </c>
      <c r="C619" s="33" t="s">
        <v>118</v>
      </c>
      <c r="D619" s="33" t="s">
        <v>363</v>
      </c>
      <c r="E619" s="33" t="s">
        <v>157</v>
      </c>
      <c r="F619" s="33" t="s">
        <v>411</v>
      </c>
      <c r="G619" s="33" t="s">
        <v>1830</v>
      </c>
      <c r="H619" s="33" t="s">
        <v>1878</v>
      </c>
      <c r="I619" s="196" t="s">
        <v>1876</v>
      </c>
      <c r="J619" s="196" t="s">
        <v>1876</v>
      </c>
      <c r="K619" s="196">
        <v>6</v>
      </c>
      <c r="L619" s="235">
        <v>45627</v>
      </c>
      <c r="M619" s="235">
        <v>45657</v>
      </c>
      <c r="N619" s="33" t="s">
        <v>124</v>
      </c>
      <c r="O619" s="48" t="s">
        <v>125</v>
      </c>
      <c r="P619" s="29" t="s">
        <v>398</v>
      </c>
      <c r="Q619" s="29" t="s">
        <v>406</v>
      </c>
      <c r="R619" s="29" t="s">
        <v>80</v>
      </c>
      <c r="S619" s="33">
        <v>6</v>
      </c>
      <c r="T619" s="290"/>
      <c r="U619" s="290"/>
      <c r="V619" s="35"/>
      <c r="W619" s="35"/>
      <c r="X619" s="40"/>
      <c r="Y619" s="40"/>
      <c r="Z619" s="27"/>
    </row>
    <row r="620" ht="24" spans="1:26">
      <c r="A620" s="33">
        <v>2281</v>
      </c>
      <c r="B620" s="33" t="s">
        <v>117</v>
      </c>
      <c r="C620" s="33" t="s">
        <v>118</v>
      </c>
      <c r="D620" s="33" t="s">
        <v>363</v>
      </c>
      <c r="E620" s="33" t="s">
        <v>157</v>
      </c>
      <c r="F620" s="33" t="s">
        <v>413</v>
      </c>
      <c r="G620" s="33" t="s">
        <v>1830</v>
      </c>
      <c r="H620" s="33" t="s">
        <v>1879</v>
      </c>
      <c r="I620" s="196" t="s">
        <v>1876</v>
      </c>
      <c r="J620" s="196" t="s">
        <v>1876</v>
      </c>
      <c r="K620" s="196">
        <v>6</v>
      </c>
      <c r="L620" s="235">
        <v>45292</v>
      </c>
      <c r="M620" s="235">
        <v>45322</v>
      </c>
      <c r="N620" s="33" t="s">
        <v>124</v>
      </c>
      <c r="O620" s="48" t="s">
        <v>125</v>
      </c>
      <c r="P620" s="29" t="s">
        <v>398</v>
      </c>
      <c r="Q620" s="29" t="s">
        <v>414</v>
      </c>
      <c r="R620" s="29" t="s">
        <v>80</v>
      </c>
      <c r="S620" s="33">
        <v>6</v>
      </c>
      <c r="T620" s="290"/>
      <c r="U620" s="290"/>
      <c r="V620" s="35"/>
      <c r="W620" s="35"/>
      <c r="X620" s="40"/>
      <c r="Y620" s="40"/>
      <c r="Z620" s="27"/>
    </row>
    <row r="621" ht="24" spans="1:26">
      <c r="A621" s="33">
        <v>2282</v>
      </c>
      <c r="B621" s="33" t="s">
        <v>117</v>
      </c>
      <c r="C621" s="33" t="s">
        <v>118</v>
      </c>
      <c r="D621" s="33" t="s">
        <v>363</v>
      </c>
      <c r="E621" s="33" t="s">
        <v>157</v>
      </c>
      <c r="F621" s="33" t="s">
        <v>413</v>
      </c>
      <c r="G621" s="33" t="s">
        <v>1830</v>
      </c>
      <c r="H621" s="33" t="s">
        <v>1879</v>
      </c>
      <c r="I621" s="196" t="s">
        <v>1876</v>
      </c>
      <c r="J621" s="196" t="s">
        <v>1876</v>
      </c>
      <c r="K621" s="196">
        <v>6</v>
      </c>
      <c r="L621" s="235">
        <v>45323</v>
      </c>
      <c r="M621" s="235">
        <v>45351</v>
      </c>
      <c r="N621" s="33" t="s">
        <v>124</v>
      </c>
      <c r="O621" s="48" t="s">
        <v>125</v>
      </c>
      <c r="P621" s="29" t="s">
        <v>398</v>
      </c>
      <c r="Q621" s="29" t="s">
        <v>414</v>
      </c>
      <c r="R621" s="29" t="s">
        <v>80</v>
      </c>
      <c r="S621" s="33">
        <v>6</v>
      </c>
      <c r="T621" s="29"/>
      <c r="U621" s="29"/>
      <c r="V621" s="29"/>
      <c r="W621" s="29"/>
      <c r="X621" s="29"/>
      <c r="Y621" s="29"/>
      <c r="Z621" s="33"/>
    </row>
    <row r="622" ht="24" spans="1:28">
      <c r="A622" s="33">
        <v>2283</v>
      </c>
      <c r="B622" s="33" t="s">
        <v>117</v>
      </c>
      <c r="C622" s="33" t="s">
        <v>118</v>
      </c>
      <c r="D622" s="33" t="s">
        <v>363</v>
      </c>
      <c r="E622" s="33" t="s">
        <v>157</v>
      </c>
      <c r="F622" s="33" t="s">
        <v>413</v>
      </c>
      <c r="G622" s="33" t="s">
        <v>1830</v>
      </c>
      <c r="H622" s="33" t="s">
        <v>1879</v>
      </c>
      <c r="I622" s="196" t="s">
        <v>1876</v>
      </c>
      <c r="J622" s="196" t="s">
        <v>1876</v>
      </c>
      <c r="K622" s="196">
        <v>6</v>
      </c>
      <c r="L622" s="235">
        <v>45352</v>
      </c>
      <c r="M622" s="235">
        <v>45382</v>
      </c>
      <c r="N622" s="33" t="s">
        <v>124</v>
      </c>
      <c r="O622" s="48" t="s">
        <v>125</v>
      </c>
      <c r="P622" s="29" t="s">
        <v>398</v>
      </c>
      <c r="Q622" s="29" t="s">
        <v>414</v>
      </c>
      <c r="R622" s="29" t="s">
        <v>80</v>
      </c>
      <c r="S622" s="33">
        <v>6</v>
      </c>
      <c r="T622" s="34"/>
      <c r="U622" s="34"/>
      <c r="V622" s="35"/>
      <c r="W622" s="35"/>
      <c r="X622" s="40"/>
      <c r="Y622" s="40"/>
      <c r="Z622" s="38"/>
      <c r="AA622" s="34"/>
      <c r="AB622" s="34"/>
    </row>
    <row r="623" ht="24" spans="1:26">
      <c r="A623" s="33">
        <v>2284</v>
      </c>
      <c r="B623" s="33" t="s">
        <v>117</v>
      </c>
      <c r="C623" s="33" t="s">
        <v>118</v>
      </c>
      <c r="D623" s="33" t="s">
        <v>363</v>
      </c>
      <c r="E623" s="33" t="s">
        <v>157</v>
      </c>
      <c r="F623" s="33" t="s">
        <v>413</v>
      </c>
      <c r="G623" s="33" t="s">
        <v>1830</v>
      </c>
      <c r="H623" s="33" t="s">
        <v>1879</v>
      </c>
      <c r="I623" s="196" t="s">
        <v>1876</v>
      </c>
      <c r="J623" s="196" t="s">
        <v>1876</v>
      </c>
      <c r="K623" s="196">
        <v>6</v>
      </c>
      <c r="L623" s="235">
        <v>45383</v>
      </c>
      <c r="M623" s="235">
        <v>45412</v>
      </c>
      <c r="N623" s="33" t="s">
        <v>124</v>
      </c>
      <c r="O623" s="48" t="s">
        <v>125</v>
      </c>
      <c r="P623" s="29" t="s">
        <v>398</v>
      </c>
      <c r="Q623" s="29" t="s">
        <v>414</v>
      </c>
      <c r="R623" s="29" t="s">
        <v>80</v>
      </c>
      <c r="S623" s="33">
        <v>6</v>
      </c>
      <c r="T623" s="29"/>
      <c r="U623" s="29"/>
      <c r="V623" s="29"/>
      <c r="W623" s="29"/>
      <c r="X623" s="29"/>
      <c r="Y623" s="29"/>
      <c r="Z623" s="33"/>
    </row>
    <row r="624" ht="24" spans="1:26">
      <c r="A624" s="33">
        <v>2285</v>
      </c>
      <c r="B624" s="33" t="s">
        <v>117</v>
      </c>
      <c r="C624" s="33" t="s">
        <v>118</v>
      </c>
      <c r="D624" s="33" t="s">
        <v>363</v>
      </c>
      <c r="E624" s="33" t="s">
        <v>157</v>
      </c>
      <c r="F624" s="33" t="s">
        <v>413</v>
      </c>
      <c r="G624" s="33" t="s">
        <v>1830</v>
      </c>
      <c r="H624" s="33" t="s">
        <v>1879</v>
      </c>
      <c r="I624" s="196" t="s">
        <v>1876</v>
      </c>
      <c r="J624" s="196" t="s">
        <v>1876</v>
      </c>
      <c r="K624" s="196">
        <v>6</v>
      </c>
      <c r="L624" s="235">
        <v>45413</v>
      </c>
      <c r="M624" s="235">
        <v>45443</v>
      </c>
      <c r="N624" s="33" t="s">
        <v>124</v>
      </c>
      <c r="O624" s="48" t="s">
        <v>125</v>
      </c>
      <c r="P624" s="29" t="s">
        <v>398</v>
      </c>
      <c r="Q624" s="29" t="s">
        <v>414</v>
      </c>
      <c r="R624" s="29" t="s">
        <v>80</v>
      </c>
      <c r="S624" s="33">
        <v>6</v>
      </c>
      <c r="T624" s="29"/>
      <c r="U624" s="29"/>
      <c r="V624" s="29"/>
      <c r="W624" s="29"/>
      <c r="X624" s="29"/>
      <c r="Y624" s="29"/>
      <c r="Z624" s="33"/>
    </row>
    <row r="625" ht="24" spans="1:26">
      <c r="A625" s="33">
        <v>2286</v>
      </c>
      <c r="B625" s="33" t="s">
        <v>117</v>
      </c>
      <c r="C625" s="33" t="s">
        <v>118</v>
      </c>
      <c r="D625" s="33" t="s">
        <v>363</v>
      </c>
      <c r="E625" s="33" t="s">
        <v>157</v>
      </c>
      <c r="F625" s="33" t="s">
        <v>413</v>
      </c>
      <c r="G625" s="33" t="s">
        <v>1830</v>
      </c>
      <c r="H625" s="33" t="s">
        <v>1879</v>
      </c>
      <c r="I625" s="196" t="s">
        <v>1876</v>
      </c>
      <c r="J625" s="196" t="s">
        <v>1876</v>
      </c>
      <c r="K625" s="196">
        <v>6</v>
      </c>
      <c r="L625" s="235">
        <v>45444</v>
      </c>
      <c r="M625" s="235">
        <v>45473</v>
      </c>
      <c r="N625" s="33" t="s">
        <v>124</v>
      </c>
      <c r="O625" s="48" t="s">
        <v>125</v>
      </c>
      <c r="P625" s="29" t="s">
        <v>398</v>
      </c>
      <c r="Q625" s="29" t="s">
        <v>414</v>
      </c>
      <c r="R625" s="29" t="s">
        <v>80</v>
      </c>
      <c r="S625" s="33">
        <v>6</v>
      </c>
      <c r="T625" s="29"/>
      <c r="U625" s="29"/>
      <c r="V625" s="29"/>
      <c r="W625" s="29"/>
      <c r="X625" s="29"/>
      <c r="Y625" s="29"/>
      <c r="Z625" s="33"/>
    </row>
    <row r="626" ht="24" spans="1:26">
      <c r="A626" s="33">
        <v>2287</v>
      </c>
      <c r="B626" s="33" t="s">
        <v>117</v>
      </c>
      <c r="C626" s="33" t="s">
        <v>118</v>
      </c>
      <c r="D626" s="33" t="s">
        <v>363</v>
      </c>
      <c r="E626" s="33" t="s">
        <v>157</v>
      </c>
      <c r="F626" s="33" t="s">
        <v>413</v>
      </c>
      <c r="G626" s="33" t="s">
        <v>1830</v>
      </c>
      <c r="H626" s="33" t="s">
        <v>1879</v>
      </c>
      <c r="I626" s="196" t="s">
        <v>1876</v>
      </c>
      <c r="J626" s="196" t="s">
        <v>1876</v>
      </c>
      <c r="K626" s="196">
        <v>6</v>
      </c>
      <c r="L626" s="235">
        <v>45474</v>
      </c>
      <c r="M626" s="235">
        <v>45504</v>
      </c>
      <c r="N626" s="33" t="s">
        <v>124</v>
      </c>
      <c r="O626" s="48" t="s">
        <v>125</v>
      </c>
      <c r="P626" s="29" t="s">
        <v>398</v>
      </c>
      <c r="Q626" s="29" t="s">
        <v>414</v>
      </c>
      <c r="R626" s="29" t="s">
        <v>80</v>
      </c>
      <c r="S626" s="33">
        <v>6</v>
      </c>
      <c r="T626" s="29"/>
      <c r="U626" s="29"/>
      <c r="V626" s="29"/>
      <c r="W626" s="29"/>
      <c r="X626" s="29"/>
      <c r="Y626" s="29"/>
      <c r="Z626" s="33"/>
    </row>
    <row r="627" ht="24" spans="1:26">
      <c r="A627" s="33">
        <v>2288</v>
      </c>
      <c r="B627" s="33" t="s">
        <v>117</v>
      </c>
      <c r="C627" s="33" t="s">
        <v>118</v>
      </c>
      <c r="D627" s="33" t="s">
        <v>363</v>
      </c>
      <c r="E627" s="33" t="s">
        <v>157</v>
      </c>
      <c r="F627" s="33" t="s">
        <v>413</v>
      </c>
      <c r="G627" s="33" t="s">
        <v>1830</v>
      </c>
      <c r="H627" s="33" t="s">
        <v>1879</v>
      </c>
      <c r="I627" s="196" t="s">
        <v>1876</v>
      </c>
      <c r="J627" s="196" t="s">
        <v>1876</v>
      </c>
      <c r="K627" s="196">
        <v>6</v>
      </c>
      <c r="L627" s="235">
        <v>45505</v>
      </c>
      <c r="M627" s="235">
        <v>45535</v>
      </c>
      <c r="N627" s="33" t="s">
        <v>124</v>
      </c>
      <c r="O627" s="48" t="s">
        <v>125</v>
      </c>
      <c r="P627" s="29" t="s">
        <v>398</v>
      </c>
      <c r="Q627" s="29" t="s">
        <v>414</v>
      </c>
      <c r="R627" s="29" t="s">
        <v>80</v>
      </c>
      <c r="S627" s="33">
        <v>6</v>
      </c>
      <c r="T627" s="29"/>
      <c r="U627" s="29"/>
      <c r="V627" s="29"/>
      <c r="W627" s="29"/>
      <c r="X627" s="29"/>
      <c r="Y627" s="29"/>
      <c r="Z627" s="33"/>
    </row>
    <row r="628" ht="24" spans="1:26">
      <c r="A628" s="33">
        <v>2289</v>
      </c>
      <c r="B628" s="33" t="s">
        <v>117</v>
      </c>
      <c r="C628" s="33" t="s">
        <v>118</v>
      </c>
      <c r="D628" s="33" t="s">
        <v>363</v>
      </c>
      <c r="E628" s="33" t="s">
        <v>157</v>
      </c>
      <c r="F628" s="33" t="s">
        <v>413</v>
      </c>
      <c r="G628" s="33" t="s">
        <v>1830</v>
      </c>
      <c r="H628" s="33" t="s">
        <v>1879</v>
      </c>
      <c r="I628" s="196" t="s">
        <v>1876</v>
      </c>
      <c r="J628" s="196" t="s">
        <v>1876</v>
      </c>
      <c r="K628" s="196">
        <v>6</v>
      </c>
      <c r="L628" s="235">
        <v>45536</v>
      </c>
      <c r="M628" s="235">
        <v>45565</v>
      </c>
      <c r="N628" s="33" t="s">
        <v>124</v>
      </c>
      <c r="O628" s="48" t="s">
        <v>125</v>
      </c>
      <c r="P628" s="29" t="s">
        <v>398</v>
      </c>
      <c r="Q628" s="29" t="s">
        <v>414</v>
      </c>
      <c r="R628" s="29" t="s">
        <v>80</v>
      </c>
      <c r="S628" s="33">
        <v>6</v>
      </c>
      <c r="T628" s="29"/>
      <c r="U628" s="29"/>
      <c r="V628" s="29"/>
      <c r="W628" s="29"/>
      <c r="X628" s="29"/>
      <c r="Y628" s="29"/>
      <c r="Z628" s="33"/>
    </row>
    <row r="629" ht="24" spans="1:26">
      <c r="A629" s="33">
        <v>2290</v>
      </c>
      <c r="B629" s="33" t="s">
        <v>117</v>
      </c>
      <c r="C629" s="33" t="s">
        <v>118</v>
      </c>
      <c r="D629" s="33" t="s">
        <v>363</v>
      </c>
      <c r="E629" s="33" t="s">
        <v>157</v>
      </c>
      <c r="F629" s="33" t="s">
        <v>413</v>
      </c>
      <c r="G629" s="33" t="s">
        <v>1830</v>
      </c>
      <c r="H629" s="33" t="s">
        <v>1879</v>
      </c>
      <c r="I629" s="196" t="s">
        <v>1876</v>
      </c>
      <c r="J629" s="196" t="s">
        <v>1876</v>
      </c>
      <c r="K629" s="196">
        <v>6</v>
      </c>
      <c r="L629" s="235">
        <v>45566</v>
      </c>
      <c r="M629" s="235">
        <v>45596</v>
      </c>
      <c r="N629" s="33" t="s">
        <v>124</v>
      </c>
      <c r="O629" s="48" t="s">
        <v>125</v>
      </c>
      <c r="P629" s="29" t="s">
        <v>398</v>
      </c>
      <c r="Q629" s="29" t="s">
        <v>414</v>
      </c>
      <c r="R629" s="29" t="s">
        <v>80</v>
      </c>
      <c r="S629" s="33">
        <v>6</v>
      </c>
      <c r="T629" s="29"/>
      <c r="U629" s="29"/>
      <c r="V629" s="29"/>
      <c r="W629" s="29"/>
      <c r="X629" s="29"/>
      <c r="Y629" s="29"/>
      <c r="Z629" s="33"/>
    </row>
    <row r="630" ht="24" spans="1:26">
      <c r="A630" s="33">
        <v>2291</v>
      </c>
      <c r="B630" s="33" t="s">
        <v>117</v>
      </c>
      <c r="C630" s="33" t="s">
        <v>118</v>
      </c>
      <c r="D630" s="33" t="s">
        <v>363</v>
      </c>
      <c r="E630" s="33" t="s">
        <v>157</v>
      </c>
      <c r="F630" s="33" t="s">
        <v>413</v>
      </c>
      <c r="G630" s="33" t="s">
        <v>1830</v>
      </c>
      <c r="H630" s="33" t="s">
        <v>1879</v>
      </c>
      <c r="I630" s="196" t="s">
        <v>1876</v>
      </c>
      <c r="J630" s="196" t="s">
        <v>1876</v>
      </c>
      <c r="K630" s="196">
        <v>6</v>
      </c>
      <c r="L630" s="235">
        <v>45597</v>
      </c>
      <c r="M630" s="235">
        <v>45626</v>
      </c>
      <c r="N630" s="33" t="s">
        <v>124</v>
      </c>
      <c r="O630" s="48" t="s">
        <v>125</v>
      </c>
      <c r="P630" s="29" t="s">
        <v>398</v>
      </c>
      <c r="Q630" s="29" t="s">
        <v>414</v>
      </c>
      <c r="R630" s="29" t="s">
        <v>80</v>
      </c>
      <c r="S630" s="33">
        <v>6</v>
      </c>
      <c r="T630" s="29"/>
      <c r="U630" s="29"/>
      <c r="V630" s="29"/>
      <c r="W630" s="29"/>
      <c r="X630" s="29"/>
      <c r="Y630" s="29"/>
      <c r="Z630" s="33"/>
    </row>
    <row r="631" ht="24" spans="1:26">
      <c r="A631" s="33">
        <v>2292</v>
      </c>
      <c r="B631" s="33" t="s">
        <v>117</v>
      </c>
      <c r="C631" s="33" t="s">
        <v>118</v>
      </c>
      <c r="D631" s="33" t="s">
        <v>363</v>
      </c>
      <c r="E631" s="33" t="s">
        <v>157</v>
      </c>
      <c r="F631" s="33" t="s">
        <v>413</v>
      </c>
      <c r="G631" s="33" t="s">
        <v>1830</v>
      </c>
      <c r="H631" s="33" t="s">
        <v>1879</v>
      </c>
      <c r="I631" s="196" t="s">
        <v>1876</v>
      </c>
      <c r="J631" s="196" t="s">
        <v>1876</v>
      </c>
      <c r="K631" s="196">
        <v>6</v>
      </c>
      <c r="L631" s="235">
        <v>45627</v>
      </c>
      <c r="M631" s="235">
        <v>45657</v>
      </c>
      <c r="N631" s="33" t="s">
        <v>124</v>
      </c>
      <c r="O631" s="48" t="s">
        <v>125</v>
      </c>
      <c r="P631" s="29" t="s">
        <v>398</v>
      </c>
      <c r="Q631" s="29" t="s">
        <v>414</v>
      </c>
      <c r="R631" s="29" t="s">
        <v>80</v>
      </c>
      <c r="S631" s="33">
        <v>6</v>
      </c>
      <c r="T631" s="29"/>
      <c r="U631" s="29"/>
      <c r="V631" s="29"/>
      <c r="W631" s="29"/>
      <c r="X631" s="29"/>
      <c r="Y631" s="29"/>
      <c r="Z631" s="33"/>
    </row>
    <row r="632" ht="24" spans="1:26">
      <c r="A632" s="33">
        <v>2294</v>
      </c>
      <c r="B632" s="33" t="s">
        <v>117</v>
      </c>
      <c r="C632" s="33" t="s">
        <v>118</v>
      </c>
      <c r="D632" s="33" t="s">
        <v>363</v>
      </c>
      <c r="E632" s="33" t="s">
        <v>157</v>
      </c>
      <c r="F632" s="33" t="s">
        <v>419</v>
      </c>
      <c r="G632" s="33" t="s">
        <v>1830</v>
      </c>
      <c r="H632" s="33" t="s">
        <v>1879</v>
      </c>
      <c r="I632" s="196" t="s">
        <v>1876</v>
      </c>
      <c r="J632" s="196" t="s">
        <v>1876</v>
      </c>
      <c r="K632" s="196">
        <v>6</v>
      </c>
      <c r="L632" s="235">
        <v>45292</v>
      </c>
      <c r="M632" s="235">
        <v>45322</v>
      </c>
      <c r="N632" s="33" t="s">
        <v>124</v>
      </c>
      <c r="O632" s="48" t="s">
        <v>125</v>
      </c>
      <c r="P632" s="29" t="s">
        <v>398</v>
      </c>
      <c r="Q632" s="29" t="s">
        <v>414</v>
      </c>
      <c r="R632" s="29" t="s">
        <v>80</v>
      </c>
      <c r="S632" s="33">
        <v>6</v>
      </c>
      <c r="T632" s="29"/>
      <c r="U632" s="29"/>
      <c r="V632" s="29"/>
      <c r="W632" s="29"/>
      <c r="X632" s="29"/>
      <c r="Y632" s="29"/>
      <c r="Z632" s="33"/>
    </row>
    <row r="633" ht="24" spans="1:26">
      <c r="A633" s="33">
        <v>2295</v>
      </c>
      <c r="B633" s="33" t="s">
        <v>117</v>
      </c>
      <c r="C633" s="33" t="s">
        <v>118</v>
      </c>
      <c r="D633" s="33" t="s">
        <v>363</v>
      </c>
      <c r="E633" s="33" t="s">
        <v>157</v>
      </c>
      <c r="F633" s="33" t="s">
        <v>419</v>
      </c>
      <c r="G633" s="33" t="s">
        <v>1830</v>
      </c>
      <c r="H633" s="33" t="s">
        <v>1879</v>
      </c>
      <c r="I633" s="196" t="s">
        <v>1876</v>
      </c>
      <c r="J633" s="196" t="s">
        <v>1876</v>
      </c>
      <c r="K633" s="196">
        <v>6</v>
      </c>
      <c r="L633" s="235">
        <v>45323</v>
      </c>
      <c r="M633" s="235">
        <v>45351</v>
      </c>
      <c r="N633" s="33" t="s">
        <v>124</v>
      </c>
      <c r="O633" s="48" t="s">
        <v>125</v>
      </c>
      <c r="P633" s="29" t="s">
        <v>398</v>
      </c>
      <c r="Q633" s="29" t="s">
        <v>414</v>
      </c>
      <c r="R633" s="29" t="s">
        <v>80</v>
      </c>
      <c r="S633" s="33">
        <v>6</v>
      </c>
      <c r="T633" s="29"/>
      <c r="U633" s="29"/>
      <c r="V633" s="29"/>
      <c r="W633" s="29"/>
      <c r="X633" s="29"/>
      <c r="Y633" s="29"/>
      <c r="Z633" s="33"/>
    </row>
    <row r="634" ht="24" spans="1:28">
      <c r="A634" s="33">
        <v>2296</v>
      </c>
      <c r="B634" s="33" t="s">
        <v>117</v>
      </c>
      <c r="C634" s="33" t="s">
        <v>118</v>
      </c>
      <c r="D634" s="33" t="s">
        <v>363</v>
      </c>
      <c r="E634" s="33" t="s">
        <v>157</v>
      </c>
      <c r="F634" s="33" t="s">
        <v>419</v>
      </c>
      <c r="G634" s="33" t="s">
        <v>1830</v>
      </c>
      <c r="H634" s="33" t="s">
        <v>1879</v>
      </c>
      <c r="I634" s="196" t="s">
        <v>1876</v>
      </c>
      <c r="J634" s="196" t="s">
        <v>1876</v>
      </c>
      <c r="K634" s="196">
        <v>6</v>
      </c>
      <c r="L634" s="235">
        <v>45352</v>
      </c>
      <c r="M634" s="235">
        <v>45382</v>
      </c>
      <c r="N634" s="33" t="s">
        <v>124</v>
      </c>
      <c r="O634" s="48" t="s">
        <v>125</v>
      </c>
      <c r="P634" s="29" t="s">
        <v>398</v>
      </c>
      <c r="Q634" s="29" t="s">
        <v>414</v>
      </c>
      <c r="R634" s="29" t="s">
        <v>80</v>
      </c>
      <c r="S634" s="33">
        <v>6</v>
      </c>
      <c r="T634" s="34"/>
      <c r="U634" s="34"/>
      <c r="V634" s="35"/>
      <c r="W634" s="35"/>
      <c r="X634" s="40"/>
      <c r="Y634" s="40"/>
      <c r="Z634" s="38"/>
      <c r="AA634" s="34"/>
      <c r="AB634" s="34"/>
    </row>
    <row r="635" ht="24" spans="1:26">
      <c r="A635" s="33">
        <v>2297</v>
      </c>
      <c r="B635" s="33" t="s">
        <v>117</v>
      </c>
      <c r="C635" s="33" t="s">
        <v>118</v>
      </c>
      <c r="D635" s="33" t="s">
        <v>363</v>
      </c>
      <c r="E635" s="33" t="s">
        <v>157</v>
      </c>
      <c r="F635" s="33" t="s">
        <v>419</v>
      </c>
      <c r="G635" s="33" t="s">
        <v>1830</v>
      </c>
      <c r="H635" s="33" t="s">
        <v>1879</v>
      </c>
      <c r="I635" s="196" t="s">
        <v>1876</v>
      </c>
      <c r="J635" s="196" t="s">
        <v>1876</v>
      </c>
      <c r="K635" s="196">
        <v>6</v>
      </c>
      <c r="L635" s="235">
        <v>45383</v>
      </c>
      <c r="M635" s="235">
        <v>45412</v>
      </c>
      <c r="N635" s="33" t="s">
        <v>124</v>
      </c>
      <c r="O635" s="48" t="s">
        <v>125</v>
      </c>
      <c r="P635" s="29" t="s">
        <v>398</v>
      </c>
      <c r="Q635" s="29" t="s">
        <v>414</v>
      </c>
      <c r="R635" s="29" t="s">
        <v>80</v>
      </c>
      <c r="S635" s="33">
        <v>6</v>
      </c>
      <c r="T635" s="29"/>
      <c r="U635" s="29"/>
      <c r="V635" s="29"/>
      <c r="W635" s="29"/>
      <c r="X635" s="29"/>
      <c r="Y635" s="29"/>
      <c r="Z635" s="33"/>
    </row>
    <row r="636" ht="24" spans="1:26">
      <c r="A636" s="33">
        <v>2298</v>
      </c>
      <c r="B636" s="33" t="s">
        <v>117</v>
      </c>
      <c r="C636" s="33" t="s">
        <v>118</v>
      </c>
      <c r="D636" s="33" t="s">
        <v>363</v>
      </c>
      <c r="E636" s="33" t="s">
        <v>157</v>
      </c>
      <c r="F636" s="33" t="s">
        <v>419</v>
      </c>
      <c r="G636" s="33" t="s">
        <v>1830</v>
      </c>
      <c r="H636" s="33" t="s">
        <v>1879</v>
      </c>
      <c r="I636" s="196" t="s">
        <v>1876</v>
      </c>
      <c r="J636" s="196" t="s">
        <v>1876</v>
      </c>
      <c r="K636" s="196">
        <v>6</v>
      </c>
      <c r="L636" s="235">
        <v>45413</v>
      </c>
      <c r="M636" s="235">
        <v>45443</v>
      </c>
      <c r="N636" s="33" t="s">
        <v>124</v>
      </c>
      <c r="O636" s="48" t="s">
        <v>125</v>
      </c>
      <c r="P636" s="29" t="s">
        <v>398</v>
      </c>
      <c r="Q636" s="29" t="s">
        <v>414</v>
      </c>
      <c r="R636" s="29" t="s">
        <v>80</v>
      </c>
      <c r="S636" s="33">
        <v>6</v>
      </c>
      <c r="T636" s="29"/>
      <c r="U636" s="29"/>
      <c r="V636" s="29"/>
      <c r="W636" s="29"/>
      <c r="X636" s="29"/>
      <c r="Y636" s="29"/>
      <c r="Z636" s="33"/>
    </row>
    <row r="637" ht="24" spans="1:26">
      <c r="A637" s="33">
        <v>2299</v>
      </c>
      <c r="B637" s="33" t="s">
        <v>117</v>
      </c>
      <c r="C637" s="33" t="s">
        <v>118</v>
      </c>
      <c r="D637" s="33" t="s">
        <v>363</v>
      </c>
      <c r="E637" s="33" t="s">
        <v>157</v>
      </c>
      <c r="F637" s="33" t="s">
        <v>419</v>
      </c>
      <c r="G637" s="33" t="s">
        <v>1830</v>
      </c>
      <c r="H637" s="33" t="s">
        <v>1879</v>
      </c>
      <c r="I637" s="196" t="s">
        <v>1876</v>
      </c>
      <c r="J637" s="196" t="s">
        <v>1876</v>
      </c>
      <c r="K637" s="196">
        <v>6</v>
      </c>
      <c r="L637" s="235">
        <v>45444</v>
      </c>
      <c r="M637" s="235">
        <v>45473</v>
      </c>
      <c r="N637" s="33" t="s">
        <v>124</v>
      </c>
      <c r="O637" s="48" t="s">
        <v>125</v>
      </c>
      <c r="P637" s="29" t="s">
        <v>398</v>
      </c>
      <c r="Q637" s="29" t="s">
        <v>414</v>
      </c>
      <c r="R637" s="29" t="s">
        <v>80</v>
      </c>
      <c r="S637" s="33">
        <v>6</v>
      </c>
      <c r="T637" s="29"/>
      <c r="U637" s="29"/>
      <c r="V637" s="29"/>
      <c r="W637" s="29"/>
      <c r="X637" s="29"/>
      <c r="Y637" s="29"/>
      <c r="Z637" s="33"/>
    </row>
    <row r="638" ht="24" spans="1:26">
      <c r="A638" s="33">
        <v>2300</v>
      </c>
      <c r="B638" s="33" t="s">
        <v>117</v>
      </c>
      <c r="C638" s="33" t="s">
        <v>118</v>
      </c>
      <c r="D638" s="33" t="s">
        <v>363</v>
      </c>
      <c r="E638" s="33" t="s">
        <v>157</v>
      </c>
      <c r="F638" s="33" t="s">
        <v>419</v>
      </c>
      <c r="G638" s="33" t="s">
        <v>1830</v>
      </c>
      <c r="H638" s="33" t="s">
        <v>1879</v>
      </c>
      <c r="I638" s="196" t="s">
        <v>1876</v>
      </c>
      <c r="J638" s="196" t="s">
        <v>1876</v>
      </c>
      <c r="K638" s="196">
        <v>6</v>
      </c>
      <c r="L638" s="235">
        <v>45474</v>
      </c>
      <c r="M638" s="235">
        <v>45504</v>
      </c>
      <c r="N638" s="33" t="s">
        <v>124</v>
      </c>
      <c r="O638" s="48" t="s">
        <v>125</v>
      </c>
      <c r="P638" s="29" t="s">
        <v>398</v>
      </c>
      <c r="Q638" s="29" t="s">
        <v>414</v>
      </c>
      <c r="R638" s="29" t="s">
        <v>80</v>
      </c>
      <c r="S638" s="33">
        <v>6</v>
      </c>
      <c r="T638" s="29"/>
      <c r="U638" s="29"/>
      <c r="V638" s="29"/>
      <c r="W638" s="29"/>
      <c r="X638" s="29"/>
      <c r="Y638" s="29"/>
      <c r="Z638" s="33"/>
    </row>
    <row r="639" ht="24" spans="1:26">
      <c r="A639" s="33">
        <v>2301</v>
      </c>
      <c r="B639" s="33" t="s">
        <v>117</v>
      </c>
      <c r="C639" s="33" t="s">
        <v>118</v>
      </c>
      <c r="D639" s="33" t="s">
        <v>363</v>
      </c>
      <c r="E639" s="33" t="s">
        <v>157</v>
      </c>
      <c r="F639" s="33" t="s">
        <v>419</v>
      </c>
      <c r="G639" s="33" t="s">
        <v>1830</v>
      </c>
      <c r="H639" s="33" t="s">
        <v>1879</v>
      </c>
      <c r="I639" s="196" t="s">
        <v>1876</v>
      </c>
      <c r="J639" s="196" t="s">
        <v>1876</v>
      </c>
      <c r="K639" s="196">
        <v>6</v>
      </c>
      <c r="L639" s="235">
        <v>45505</v>
      </c>
      <c r="M639" s="235">
        <v>45535</v>
      </c>
      <c r="N639" s="33" t="s">
        <v>124</v>
      </c>
      <c r="O639" s="48" t="s">
        <v>125</v>
      </c>
      <c r="P639" s="29" t="s">
        <v>398</v>
      </c>
      <c r="Q639" s="29" t="s">
        <v>414</v>
      </c>
      <c r="R639" s="29" t="s">
        <v>80</v>
      </c>
      <c r="S639" s="33">
        <v>6</v>
      </c>
      <c r="T639" s="29"/>
      <c r="U639" s="29"/>
      <c r="V639" s="29"/>
      <c r="W639" s="29"/>
      <c r="X639" s="29"/>
      <c r="Y639" s="29"/>
      <c r="Z639" s="33"/>
    </row>
    <row r="640" ht="24" spans="1:26">
      <c r="A640" s="33">
        <v>2302</v>
      </c>
      <c r="B640" s="33" t="s">
        <v>117</v>
      </c>
      <c r="C640" s="33" t="s">
        <v>118</v>
      </c>
      <c r="D640" s="33" t="s">
        <v>363</v>
      </c>
      <c r="E640" s="33" t="s">
        <v>157</v>
      </c>
      <c r="F640" s="33" t="s">
        <v>419</v>
      </c>
      <c r="G640" s="33" t="s">
        <v>1830</v>
      </c>
      <c r="H640" s="33" t="s">
        <v>1879</v>
      </c>
      <c r="I640" s="196" t="s">
        <v>1876</v>
      </c>
      <c r="J640" s="196" t="s">
        <v>1876</v>
      </c>
      <c r="K640" s="196">
        <v>6</v>
      </c>
      <c r="L640" s="235">
        <v>45536</v>
      </c>
      <c r="M640" s="235">
        <v>45565</v>
      </c>
      <c r="N640" s="33" t="s">
        <v>124</v>
      </c>
      <c r="O640" s="48" t="s">
        <v>125</v>
      </c>
      <c r="P640" s="29" t="s">
        <v>398</v>
      </c>
      <c r="Q640" s="29" t="s">
        <v>414</v>
      </c>
      <c r="R640" s="29" t="s">
        <v>80</v>
      </c>
      <c r="S640" s="33">
        <v>6</v>
      </c>
      <c r="T640" s="29"/>
      <c r="U640" s="29"/>
      <c r="V640" s="29"/>
      <c r="W640" s="29"/>
      <c r="X640" s="29"/>
      <c r="Y640" s="29"/>
      <c r="Z640" s="33"/>
    </row>
    <row r="641" ht="24" spans="1:26">
      <c r="A641" s="33">
        <v>2303</v>
      </c>
      <c r="B641" s="33" t="s">
        <v>117</v>
      </c>
      <c r="C641" s="33" t="s">
        <v>118</v>
      </c>
      <c r="D641" s="33" t="s">
        <v>363</v>
      </c>
      <c r="E641" s="33" t="s">
        <v>157</v>
      </c>
      <c r="F641" s="33" t="s">
        <v>419</v>
      </c>
      <c r="G641" s="33" t="s">
        <v>1830</v>
      </c>
      <c r="H641" s="33" t="s">
        <v>1879</v>
      </c>
      <c r="I641" s="196" t="s">
        <v>1876</v>
      </c>
      <c r="J641" s="196" t="s">
        <v>1876</v>
      </c>
      <c r="K641" s="196">
        <v>6</v>
      </c>
      <c r="L641" s="235">
        <v>45566</v>
      </c>
      <c r="M641" s="235">
        <v>45596</v>
      </c>
      <c r="N641" s="33" t="s">
        <v>124</v>
      </c>
      <c r="O641" s="48" t="s">
        <v>125</v>
      </c>
      <c r="P641" s="29" t="s">
        <v>398</v>
      </c>
      <c r="Q641" s="29" t="s">
        <v>414</v>
      </c>
      <c r="R641" s="29" t="s">
        <v>80</v>
      </c>
      <c r="S641" s="33">
        <v>6</v>
      </c>
      <c r="T641" s="29"/>
      <c r="U641" s="29"/>
      <c r="V641" s="29"/>
      <c r="W641" s="29"/>
      <c r="X641" s="29"/>
      <c r="Y641" s="29"/>
      <c r="Z641" s="33"/>
    </row>
    <row r="642" ht="24" spans="1:26">
      <c r="A642" s="33">
        <v>2304</v>
      </c>
      <c r="B642" s="33" t="s">
        <v>117</v>
      </c>
      <c r="C642" s="33" t="s">
        <v>118</v>
      </c>
      <c r="D642" s="33" t="s">
        <v>363</v>
      </c>
      <c r="E642" s="33" t="s">
        <v>157</v>
      </c>
      <c r="F642" s="33" t="s">
        <v>419</v>
      </c>
      <c r="G642" s="33" t="s">
        <v>1830</v>
      </c>
      <c r="H642" s="33" t="s">
        <v>1879</v>
      </c>
      <c r="I642" s="196" t="s">
        <v>1876</v>
      </c>
      <c r="J642" s="196" t="s">
        <v>1876</v>
      </c>
      <c r="K642" s="196">
        <v>6</v>
      </c>
      <c r="L642" s="235">
        <v>45597</v>
      </c>
      <c r="M642" s="235">
        <v>45626</v>
      </c>
      <c r="N642" s="33" t="s">
        <v>124</v>
      </c>
      <c r="O642" s="48" t="s">
        <v>125</v>
      </c>
      <c r="P642" s="29" t="s">
        <v>398</v>
      </c>
      <c r="Q642" s="29" t="s">
        <v>414</v>
      </c>
      <c r="R642" s="29" t="s">
        <v>80</v>
      </c>
      <c r="S642" s="33">
        <v>6</v>
      </c>
      <c r="T642" s="29"/>
      <c r="U642" s="29"/>
      <c r="V642" s="29"/>
      <c r="W642" s="29"/>
      <c r="X642" s="29"/>
      <c r="Y642" s="29"/>
      <c r="Z642" s="33"/>
    </row>
    <row r="643" ht="24" spans="1:26">
      <c r="A643" s="33">
        <v>2305</v>
      </c>
      <c r="B643" s="33" t="s">
        <v>117</v>
      </c>
      <c r="C643" s="33" t="s">
        <v>118</v>
      </c>
      <c r="D643" s="33" t="s">
        <v>363</v>
      </c>
      <c r="E643" s="33" t="s">
        <v>157</v>
      </c>
      <c r="F643" s="33" t="s">
        <v>419</v>
      </c>
      <c r="G643" s="33" t="s">
        <v>1830</v>
      </c>
      <c r="H643" s="33" t="s">
        <v>1879</v>
      </c>
      <c r="I643" s="196" t="s">
        <v>1876</v>
      </c>
      <c r="J643" s="196" t="s">
        <v>1876</v>
      </c>
      <c r="K643" s="196">
        <v>6</v>
      </c>
      <c r="L643" s="235">
        <v>45627</v>
      </c>
      <c r="M643" s="235">
        <v>45657</v>
      </c>
      <c r="N643" s="33" t="s">
        <v>124</v>
      </c>
      <c r="O643" s="48" t="s">
        <v>125</v>
      </c>
      <c r="P643" s="29" t="s">
        <v>398</v>
      </c>
      <c r="Q643" s="29" t="s">
        <v>414</v>
      </c>
      <c r="R643" s="29" t="s">
        <v>80</v>
      </c>
      <c r="S643" s="33">
        <v>6</v>
      </c>
      <c r="T643" s="29"/>
      <c r="U643" s="29"/>
      <c r="V643" s="29"/>
      <c r="W643" s="29"/>
      <c r="X643" s="29"/>
      <c r="Y643" s="29"/>
      <c r="Z643" s="33"/>
    </row>
    <row r="644" ht="24" spans="1:26">
      <c r="A644" s="33">
        <v>2309</v>
      </c>
      <c r="B644" s="33" t="s">
        <v>117</v>
      </c>
      <c r="C644" s="33" t="s">
        <v>118</v>
      </c>
      <c r="D644" s="33" t="s">
        <v>150</v>
      </c>
      <c r="E644" s="33" t="s">
        <v>157</v>
      </c>
      <c r="F644" s="33" t="s">
        <v>427</v>
      </c>
      <c r="G644" s="33" t="s">
        <v>1830</v>
      </c>
      <c r="H644" s="33" t="s">
        <v>1880</v>
      </c>
      <c r="I644" s="196" t="s">
        <v>1876</v>
      </c>
      <c r="J644" s="196" t="s">
        <v>1876</v>
      </c>
      <c r="K644" s="196">
        <v>3</v>
      </c>
      <c r="L644" s="235">
        <v>45292</v>
      </c>
      <c r="M644" s="235">
        <v>45322</v>
      </c>
      <c r="N644" s="33" t="s">
        <v>124</v>
      </c>
      <c r="O644" s="48" t="s">
        <v>125</v>
      </c>
      <c r="P644" s="29" t="s">
        <v>398</v>
      </c>
      <c r="Q644" s="29" t="s">
        <v>428</v>
      </c>
      <c r="R644" s="29" t="s">
        <v>80</v>
      </c>
      <c r="S644" s="33">
        <v>3</v>
      </c>
      <c r="T644" s="29"/>
      <c r="U644" s="29"/>
      <c r="V644" s="29"/>
      <c r="W644" s="29"/>
      <c r="X644" s="29"/>
      <c r="Y644" s="29"/>
      <c r="Z644" s="33"/>
    </row>
    <row r="645" ht="24" spans="1:26">
      <c r="A645" s="33">
        <v>2310</v>
      </c>
      <c r="B645" s="33" t="s">
        <v>117</v>
      </c>
      <c r="C645" s="33" t="s">
        <v>118</v>
      </c>
      <c r="D645" s="33" t="s">
        <v>150</v>
      </c>
      <c r="E645" s="33" t="s">
        <v>157</v>
      </c>
      <c r="F645" s="33" t="s">
        <v>427</v>
      </c>
      <c r="G645" s="33" t="s">
        <v>1830</v>
      </c>
      <c r="H645" s="33" t="s">
        <v>1880</v>
      </c>
      <c r="I645" s="196" t="s">
        <v>1876</v>
      </c>
      <c r="J645" s="196" t="s">
        <v>1876</v>
      </c>
      <c r="K645" s="196">
        <v>3</v>
      </c>
      <c r="L645" s="235">
        <v>45323</v>
      </c>
      <c r="M645" s="235">
        <v>45351</v>
      </c>
      <c r="N645" s="33" t="s">
        <v>124</v>
      </c>
      <c r="O645" s="48" t="s">
        <v>125</v>
      </c>
      <c r="P645" s="29" t="s">
        <v>398</v>
      </c>
      <c r="Q645" s="29" t="s">
        <v>428</v>
      </c>
      <c r="R645" s="29" t="s">
        <v>80</v>
      </c>
      <c r="S645" s="33">
        <v>3</v>
      </c>
      <c r="T645" s="29"/>
      <c r="U645" s="29"/>
      <c r="V645" s="29"/>
      <c r="W645" s="29"/>
      <c r="X645" s="29"/>
      <c r="Y645" s="29"/>
      <c r="Z645" s="33"/>
    </row>
    <row r="646" ht="24" spans="1:28">
      <c r="A646" s="33">
        <v>2311</v>
      </c>
      <c r="B646" s="33" t="s">
        <v>117</v>
      </c>
      <c r="C646" s="33" t="s">
        <v>118</v>
      </c>
      <c r="D646" s="33" t="s">
        <v>150</v>
      </c>
      <c r="E646" s="33" t="s">
        <v>157</v>
      </c>
      <c r="F646" s="33" t="s">
        <v>427</v>
      </c>
      <c r="G646" s="33" t="s">
        <v>1830</v>
      </c>
      <c r="H646" s="33" t="s">
        <v>1880</v>
      </c>
      <c r="I646" s="196" t="s">
        <v>1876</v>
      </c>
      <c r="J646" s="196" t="s">
        <v>1876</v>
      </c>
      <c r="K646" s="196">
        <v>3</v>
      </c>
      <c r="L646" s="235">
        <v>45352</v>
      </c>
      <c r="M646" s="235">
        <v>45382</v>
      </c>
      <c r="N646" s="33" t="s">
        <v>124</v>
      </c>
      <c r="O646" s="48" t="s">
        <v>125</v>
      </c>
      <c r="P646" s="29" t="s">
        <v>398</v>
      </c>
      <c r="Q646" s="29" t="s">
        <v>428</v>
      </c>
      <c r="R646" s="29" t="s">
        <v>80</v>
      </c>
      <c r="S646" s="33">
        <v>3</v>
      </c>
      <c r="T646" s="34"/>
      <c r="U646" s="34"/>
      <c r="V646" s="35"/>
      <c r="W646" s="35"/>
      <c r="X646" s="40"/>
      <c r="Y646" s="40"/>
      <c r="Z646" s="38"/>
      <c r="AA646" s="34"/>
      <c r="AB646" s="34"/>
    </row>
    <row r="647" ht="24" spans="1:26">
      <c r="A647" s="33">
        <v>2312</v>
      </c>
      <c r="B647" s="33" t="s">
        <v>117</v>
      </c>
      <c r="C647" s="33" t="s">
        <v>118</v>
      </c>
      <c r="D647" s="33" t="s">
        <v>150</v>
      </c>
      <c r="E647" s="33" t="s">
        <v>157</v>
      </c>
      <c r="F647" s="33" t="s">
        <v>427</v>
      </c>
      <c r="G647" s="33" t="s">
        <v>1830</v>
      </c>
      <c r="H647" s="33" t="s">
        <v>1880</v>
      </c>
      <c r="I647" s="196" t="s">
        <v>1876</v>
      </c>
      <c r="J647" s="196" t="s">
        <v>1876</v>
      </c>
      <c r="K647" s="196">
        <v>3</v>
      </c>
      <c r="L647" s="235">
        <v>45383</v>
      </c>
      <c r="M647" s="235">
        <v>45412</v>
      </c>
      <c r="N647" s="33" t="s">
        <v>124</v>
      </c>
      <c r="O647" s="48" t="s">
        <v>125</v>
      </c>
      <c r="P647" s="29" t="s">
        <v>398</v>
      </c>
      <c r="Q647" s="29" t="s">
        <v>428</v>
      </c>
      <c r="R647" s="29" t="s">
        <v>80</v>
      </c>
      <c r="S647" s="33">
        <v>3</v>
      </c>
      <c r="T647" s="29"/>
      <c r="U647" s="29"/>
      <c r="V647" s="29"/>
      <c r="W647" s="29"/>
      <c r="X647" s="29"/>
      <c r="Y647" s="29"/>
      <c r="Z647" s="33"/>
    </row>
    <row r="648" ht="24" spans="1:26">
      <c r="A648" s="33">
        <v>2313</v>
      </c>
      <c r="B648" s="33" t="s">
        <v>117</v>
      </c>
      <c r="C648" s="33" t="s">
        <v>118</v>
      </c>
      <c r="D648" s="33" t="s">
        <v>150</v>
      </c>
      <c r="E648" s="33" t="s">
        <v>157</v>
      </c>
      <c r="F648" s="33" t="s">
        <v>427</v>
      </c>
      <c r="G648" s="33" t="s">
        <v>1830</v>
      </c>
      <c r="H648" s="33" t="s">
        <v>1880</v>
      </c>
      <c r="I648" s="196" t="s">
        <v>1876</v>
      </c>
      <c r="J648" s="196" t="s">
        <v>1876</v>
      </c>
      <c r="K648" s="196">
        <v>3</v>
      </c>
      <c r="L648" s="235">
        <v>45413</v>
      </c>
      <c r="M648" s="235">
        <v>45443</v>
      </c>
      <c r="N648" s="33" t="s">
        <v>124</v>
      </c>
      <c r="O648" s="48" t="s">
        <v>125</v>
      </c>
      <c r="P648" s="29" t="s">
        <v>398</v>
      </c>
      <c r="Q648" s="29" t="s">
        <v>428</v>
      </c>
      <c r="R648" s="29" t="s">
        <v>80</v>
      </c>
      <c r="S648" s="33">
        <v>3</v>
      </c>
      <c r="T648" s="29"/>
      <c r="U648" s="29"/>
      <c r="V648" s="29"/>
      <c r="W648" s="29"/>
      <c r="X648" s="29"/>
      <c r="Y648" s="29"/>
      <c r="Z648" s="33"/>
    </row>
    <row r="649" ht="24" spans="1:26">
      <c r="A649" s="33">
        <v>2314</v>
      </c>
      <c r="B649" s="33" t="s">
        <v>117</v>
      </c>
      <c r="C649" s="33" t="s">
        <v>118</v>
      </c>
      <c r="D649" s="33" t="s">
        <v>150</v>
      </c>
      <c r="E649" s="33" t="s">
        <v>157</v>
      </c>
      <c r="F649" s="33" t="s">
        <v>427</v>
      </c>
      <c r="G649" s="33" t="s">
        <v>1830</v>
      </c>
      <c r="H649" s="33" t="s">
        <v>1880</v>
      </c>
      <c r="I649" s="196" t="s">
        <v>1876</v>
      </c>
      <c r="J649" s="196" t="s">
        <v>1876</v>
      </c>
      <c r="K649" s="196">
        <v>3</v>
      </c>
      <c r="L649" s="235">
        <v>45444</v>
      </c>
      <c r="M649" s="235">
        <v>45473</v>
      </c>
      <c r="N649" s="33" t="s">
        <v>124</v>
      </c>
      <c r="O649" s="48" t="s">
        <v>125</v>
      </c>
      <c r="P649" s="29" t="s">
        <v>398</v>
      </c>
      <c r="Q649" s="29" t="s">
        <v>428</v>
      </c>
      <c r="R649" s="29" t="s">
        <v>80</v>
      </c>
      <c r="S649" s="33">
        <v>3</v>
      </c>
      <c r="T649" s="29"/>
      <c r="U649" s="29"/>
      <c r="V649" s="29"/>
      <c r="W649" s="29"/>
      <c r="X649" s="29"/>
      <c r="Y649" s="29"/>
      <c r="Z649" s="33"/>
    </row>
    <row r="650" ht="24" spans="1:26">
      <c r="A650" s="33">
        <v>2315</v>
      </c>
      <c r="B650" s="33" t="s">
        <v>117</v>
      </c>
      <c r="C650" s="33" t="s">
        <v>118</v>
      </c>
      <c r="D650" s="33" t="s">
        <v>150</v>
      </c>
      <c r="E650" s="33" t="s">
        <v>157</v>
      </c>
      <c r="F650" s="33" t="s">
        <v>427</v>
      </c>
      <c r="G650" s="33" t="s">
        <v>1830</v>
      </c>
      <c r="H650" s="33" t="s">
        <v>1880</v>
      </c>
      <c r="I650" s="196" t="s">
        <v>1876</v>
      </c>
      <c r="J650" s="196" t="s">
        <v>1876</v>
      </c>
      <c r="K650" s="196">
        <v>3</v>
      </c>
      <c r="L650" s="235">
        <v>45474</v>
      </c>
      <c r="M650" s="235">
        <v>45504</v>
      </c>
      <c r="N650" s="33" t="s">
        <v>124</v>
      </c>
      <c r="O650" s="48" t="s">
        <v>125</v>
      </c>
      <c r="P650" s="29" t="s">
        <v>398</v>
      </c>
      <c r="Q650" s="29" t="s">
        <v>428</v>
      </c>
      <c r="R650" s="29" t="s">
        <v>80</v>
      </c>
      <c r="S650" s="33">
        <v>3</v>
      </c>
      <c r="T650" s="29"/>
      <c r="U650" s="29"/>
      <c r="V650" s="29"/>
      <c r="W650" s="29"/>
      <c r="X650" s="29"/>
      <c r="Y650" s="29"/>
      <c r="Z650" s="33"/>
    </row>
    <row r="651" ht="24" spans="1:26">
      <c r="A651" s="33">
        <v>2316</v>
      </c>
      <c r="B651" s="33" t="s">
        <v>117</v>
      </c>
      <c r="C651" s="33" t="s">
        <v>118</v>
      </c>
      <c r="D651" s="33" t="s">
        <v>150</v>
      </c>
      <c r="E651" s="33" t="s">
        <v>157</v>
      </c>
      <c r="F651" s="33" t="s">
        <v>427</v>
      </c>
      <c r="G651" s="33" t="s">
        <v>1830</v>
      </c>
      <c r="H651" s="33" t="s">
        <v>1880</v>
      </c>
      <c r="I651" s="196" t="s">
        <v>1876</v>
      </c>
      <c r="J651" s="196" t="s">
        <v>1876</v>
      </c>
      <c r="K651" s="196">
        <v>3</v>
      </c>
      <c r="L651" s="235">
        <v>45505</v>
      </c>
      <c r="M651" s="235">
        <v>45535</v>
      </c>
      <c r="N651" s="33" t="s">
        <v>124</v>
      </c>
      <c r="O651" s="48" t="s">
        <v>125</v>
      </c>
      <c r="P651" s="29" t="s">
        <v>398</v>
      </c>
      <c r="Q651" s="29" t="s">
        <v>428</v>
      </c>
      <c r="R651" s="29" t="s">
        <v>80</v>
      </c>
      <c r="S651" s="33">
        <v>3</v>
      </c>
      <c r="T651" s="29"/>
      <c r="U651" s="29"/>
      <c r="V651" s="29"/>
      <c r="W651" s="29"/>
      <c r="X651" s="29"/>
      <c r="Y651" s="29"/>
      <c r="Z651" s="33"/>
    </row>
    <row r="652" ht="24" spans="1:26">
      <c r="A652" s="33">
        <v>2317</v>
      </c>
      <c r="B652" s="33" t="s">
        <v>117</v>
      </c>
      <c r="C652" s="33" t="s">
        <v>118</v>
      </c>
      <c r="D652" s="33" t="s">
        <v>150</v>
      </c>
      <c r="E652" s="33" t="s">
        <v>157</v>
      </c>
      <c r="F652" s="33" t="s">
        <v>427</v>
      </c>
      <c r="G652" s="33" t="s">
        <v>1830</v>
      </c>
      <c r="H652" s="33" t="s">
        <v>1880</v>
      </c>
      <c r="I652" s="196" t="s">
        <v>1876</v>
      </c>
      <c r="J652" s="196" t="s">
        <v>1876</v>
      </c>
      <c r="K652" s="196">
        <v>3</v>
      </c>
      <c r="L652" s="235">
        <v>45536</v>
      </c>
      <c r="M652" s="235">
        <v>45565</v>
      </c>
      <c r="N652" s="33" t="s">
        <v>124</v>
      </c>
      <c r="O652" s="48" t="s">
        <v>125</v>
      </c>
      <c r="P652" s="29" t="s">
        <v>398</v>
      </c>
      <c r="Q652" s="29" t="s">
        <v>428</v>
      </c>
      <c r="R652" s="29" t="s">
        <v>80</v>
      </c>
      <c r="S652" s="33">
        <v>3</v>
      </c>
      <c r="T652" s="29"/>
      <c r="U652" s="29"/>
      <c r="V652" s="29"/>
      <c r="W652" s="29"/>
      <c r="X652" s="29"/>
      <c r="Y652" s="29"/>
      <c r="Z652" s="33"/>
    </row>
    <row r="653" ht="24" spans="1:26">
      <c r="A653" s="33">
        <v>2318</v>
      </c>
      <c r="B653" s="33" t="s">
        <v>117</v>
      </c>
      <c r="C653" s="33" t="s">
        <v>118</v>
      </c>
      <c r="D653" s="33" t="s">
        <v>150</v>
      </c>
      <c r="E653" s="33" t="s">
        <v>157</v>
      </c>
      <c r="F653" s="33" t="s">
        <v>427</v>
      </c>
      <c r="G653" s="33" t="s">
        <v>1830</v>
      </c>
      <c r="H653" s="33" t="s">
        <v>1880</v>
      </c>
      <c r="I653" s="196" t="s">
        <v>1876</v>
      </c>
      <c r="J653" s="196" t="s">
        <v>1876</v>
      </c>
      <c r="K653" s="196">
        <v>3</v>
      </c>
      <c r="L653" s="235">
        <v>45566</v>
      </c>
      <c r="M653" s="235">
        <v>45596</v>
      </c>
      <c r="N653" s="33" t="s">
        <v>124</v>
      </c>
      <c r="O653" s="48" t="s">
        <v>125</v>
      </c>
      <c r="P653" s="29" t="s">
        <v>398</v>
      </c>
      <c r="Q653" s="29" t="s">
        <v>428</v>
      </c>
      <c r="R653" s="29" t="s">
        <v>80</v>
      </c>
      <c r="S653" s="33">
        <v>3</v>
      </c>
      <c r="T653" s="29"/>
      <c r="U653" s="29"/>
      <c r="V653" s="29"/>
      <c r="W653" s="29"/>
      <c r="X653" s="29"/>
      <c r="Y653" s="29"/>
      <c r="Z653" s="33"/>
    </row>
    <row r="654" ht="24" spans="1:26">
      <c r="A654" s="33">
        <v>2319</v>
      </c>
      <c r="B654" s="33" t="s">
        <v>117</v>
      </c>
      <c r="C654" s="33" t="s">
        <v>118</v>
      </c>
      <c r="D654" s="33" t="s">
        <v>150</v>
      </c>
      <c r="E654" s="33" t="s">
        <v>157</v>
      </c>
      <c r="F654" s="33" t="s">
        <v>427</v>
      </c>
      <c r="G654" s="33" t="s">
        <v>1830</v>
      </c>
      <c r="H654" s="33" t="s">
        <v>1880</v>
      </c>
      <c r="I654" s="196" t="s">
        <v>1876</v>
      </c>
      <c r="J654" s="196" t="s">
        <v>1876</v>
      </c>
      <c r="K654" s="196">
        <v>3</v>
      </c>
      <c r="L654" s="235">
        <v>45597</v>
      </c>
      <c r="M654" s="235">
        <v>45626</v>
      </c>
      <c r="N654" s="33" t="s">
        <v>124</v>
      </c>
      <c r="O654" s="48" t="s">
        <v>125</v>
      </c>
      <c r="P654" s="29" t="s">
        <v>398</v>
      </c>
      <c r="Q654" s="29" t="s">
        <v>428</v>
      </c>
      <c r="R654" s="29" t="s">
        <v>80</v>
      </c>
      <c r="S654" s="33">
        <v>3</v>
      </c>
      <c r="T654" s="29"/>
      <c r="U654" s="29"/>
      <c r="V654" s="29"/>
      <c r="W654" s="29"/>
      <c r="X654" s="29"/>
      <c r="Y654" s="29"/>
      <c r="Z654" s="33"/>
    </row>
    <row r="655" ht="24" spans="1:26">
      <c r="A655" s="33">
        <v>2320</v>
      </c>
      <c r="B655" s="33" t="s">
        <v>117</v>
      </c>
      <c r="C655" s="33" t="s">
        <v>118</v>
      </c>
      <c r="D655" s="33" t="s">
        <v>150</v>
      </c>
      <c r="E655" s="33" t="s">
        <v>157</v>
      </c>
      <c r="F655" s="33" t="s">
        <v>427</v>
      </c>
      <c r="G655" s="33" t="s">
        <v>1830</v>
      </c>
      <c r="H655" s="33" t="s">
        <v>1880</v>
      </c>
      <c r="I655" s="196" t="s">
        <v>1876</v>
      </c>
      <c r="J655" s="196" t="s">
        <v>1876</v>
      </c>
      <c r="K655" s="196">
        <v>3</v>
      </c>
      <c r="L655" s="235">
        <v>45627</v>
      </c>
      <c r="M655" s="235">
        <v>45657</v>
      </c>
      <c r="N655" s="33" t="s">
        <v>124</v>
      </c>
      <c r="O655" s="48" t="s">
        <v>125</v>
      </c>
      <c r="P655" s="29" t="s">
        <v>398</v>
      </c>
      <c r="Q655" s="29" t="s">
        <v>428</v>
      </c>
      <c r="R655" s="29" t="s">
        <v>80</v>
      </c>
      <c r="S655" s="33">
        <v>3</v>
      </c>
      <c r="T655" s="29"/>
      <c r="U655" s="29"/>
      <c r="V655" s="29"/>
      <c r="W655" s="29"/>
      <c r="X655" s="29"/>
      <c r="Y655" s="29"/>
      <c r="Z655" s="33"/>
    </row>
    <row r="656" ht="24" spans="1:26">
      <c r="A656" s="33">
        <v>2323</v>
      </c>
      <c r="B656" s="33" t="s">
        <v>117</v>
      </c>
      <c r="C656" s="33" t="s">
        <v>118</v>
      </c>
      <c r="D656" s="33" t="s">
        <v>150</v>
      </c>
      <c r="E656" s="33" t="s">
        <v>157</v>
      </c>
      <c r="F656" s="33" t="s">
        <v>439</v>
      </c>
      <c r="G656" s="33" t="s">
        <v>1830</v>
      </c>
      <c r="H656" s="33" t="s">
        <v>1881</v>
      </c>
      <c r="I656" s="196" t="s">
        <v>1876</v>
      </c>
      <c r="J656" s="196" t="s">
        <v>1876</v>
      </c>
      <c r="K656" s="196">
        <v>2</v>
      </c>
      <c r="L656" s="235">
        <v>45292</v>
      </c>
      <c r="M656" s="235">
        <v>45322</v>
      </c>
      <c r="N656" s="33" t="s">
        <v>124</v>
      </c>
      <c r="O656" s="48" t="s">
        <v>125</v>
      </c>
      <c r="P656" s="29" t="s">
        <v>398</v>
      </c>
      <c r="Q656" s="29" t="s">
        <v>428</v>
      </c>
      <c r="R656" s="29" t="s">
        <v>80</v>
      </c>
      <c r="S656" s="33">
        <v>2</v>
      </c>
      <c r="T656" s="29"/>
      <c r="U656" s="29"/>
      <c r="V656" s="29"/>
      <c r="W656" s="29"/>
      <c r="X656" s="29"/>
      <c r="Y656" s="29"/>
      <c r="Z656" s="33"/>
    </row>
    <row r="657" ht="24" spans="1:26">
      <c r="A657" s="33">
        <v>2324</v>
      </c>
      <c r="B657" s="33" t="s">
        <v>117</v>
      </c>
      <c r="C657" s="33" t="s">
        <v>118</v>
      </c>
      <c r="D657" s="33" t="s">
        <v>150</v>
      </c>
      <c r="E657" s="33" t="s">
        <v>157</v>
      </c>
      <c r="F657" s="33" t="s">
        <v>439</v>
      </c>
      <c r="G657" s="33" t="s">
        <v>1830</v>
      </c>
      <c r="H657" s="33" t="s">
        <v>1881</v>
      </c>
      <c r="I657" s="196" t="s">
        <v>1876</v>
      </c>
      <c r="J657" s="196" t="s">
        <v>1876</v>
      </c>
      <c r="K657" s="196">
        <v>2</v>
      </c>
      <c r="L657" s="235">
        <v>45323</v>
      </c>
      <c r="M657" s="235">
        <v>45351</v>
      </c>
      <c r="N657" s="33" t="s">
        <v>124</v>
      </c>
      <c r="O657" s="48" t="s">
        <v>125</v>
      </c>
      <c r="P657" s="29" t="s">
        <v>398</v>
      </c>
      <c r="Q657" s="29" t="s">
        <v>428</v>
      </c>
      <c r="R657" s="29" t="s">
        <v>80</v>
      </c>
      <c r="S657" s="33">
        <v>2</v>
      </c>
      <c r="T657" s="29"/>
      <c r="U657" s="29"/>
      <c r="V657" s="29"/>
      <c r="W657" s="29"/>
      <c r="X657" s="29"/>
      <c r="Y657" s="29"/>
      <c r="Z657" s="33"/>
    </row>
    <row r="658" ht="24" spans="1:28">
      <c r="A658" s="33">
        <v>2325</v>
      </c>
      <c r="B658" s="33" t="s">
        <v>117</v>
      </c>
      <c r="C658" s="33" t="s">
        <v>118</v>
      </c>
      <c r="D658" s="33" t="s">
        <v>150</v>
      </c>
      <c r="E658" s="33" t="s">
        <v>157</v>
      </c>
      <c r="F658" s="33" t="s">
        <v>439</v>
      </c>
      <c r="G658" s="33" t="s">
        <v>1830</v>
      </c>
      <c r="H658" s="33" t="s">
        <v>1881</v>
      </c>
      <c r="I658" s="196" t="s">
        <v>1876</v>
      </c>
      <c r="J658" s="196" t="s">
        <v>1876</v>
      </c>
      <c r="K658" s="196">
        <v>2</v>
      </c>
      <c r="L658" s="235">
        <v>45352</v>
      </c>
      <c r="M658" s="235">
        <v>45382</v>
      </c>
      <c r="N658" s="33" t="s">
        <v>124</v>
      </c>
      <c r="O658" s="48" t="s">
        <v>125</v>
      </c>
      <c r="P658" s="29" t="s">
        <v>398</v>
      </c>
      <c r="Q658" s="29" t="s">
        <v>428</v>
      </c>
      <c r="R658" s="29" t="s">
        <v>80</v>
      </c>
      <c r="S658" s="33">
        <v>2</v>
      </c>
      <c r="T658" s="34"/>
      <c r="U658" s="34"/>
      <c r="V658" s="35"/>
      <c r="W658" s="35"/>
      <c r="X658" s="40"/>
      <c r="Y658" s="40"/>
      <c r="Z658" s="38"/>
      <c r="AA658" s="34"/>
      <c r="AB658" s="34"/>
    </row>
    <row r="659" ht="24" spans="1:26">
      <c r="A659" s="33">
        <v>2326</v>
      </c>
      <c r="B659" s="33" t="s">
        <v>117</v>
      </c>
      <c r="C659" s="33" t="s">
        <v>118</v>
      </c>
      <c r="D659" s="33" t="s">
        <v>150</v>
      </c>
      <c r="E659" s="33" t="s">
        <v>157</v>
      </c>
      <c r="F659" s="33" t="s">
        <v>439</v>
      </c>
      <c r="G659" s="33" t="s">
        <v>1830</v>
      </c>
      <c r="H659" s="33" t="s">
        <v>1881</v>
      </c>
      <c r="I659" s="196" t="s">
        <v>1876</v>
      </c>
      <c r="J659" s="196" t="s">
        <v>1876</v>
      </c>
      <c r="K659" s="196">
        <v>2</v>
      </c>
      <c r="L659" s="235">
        <v>45383</v>
      </c>
      <c r="M659" s="235">
        <v>45412</v>
      </c>
      <c r="N659" s="33" t="s">
        <v>124</v>
      </c>
      <c r="O659" s="48" t="s">
        <v>125</v>
      </c>
      <c r="P659" s="29" t="s">
        <v>398</v>
      </c>
      <c r="Q659" s="29" t="s">
        <v>428</v>
      </c>
      <c r="R659" s="29" t="s">
        <v>80</v>
      </c>
      <c r="S659" s="33">
        <v>2</v>
      </c>
      <c r="T659" s="29"/>
      <c r="U659" s="29"/>
      <c r="V659" s="29"/>
      <c r="W659" s="29"/>
      <c r="X659" s="29"/>
      <c r="Y659" s="29"/>
      <c r="Z659" s="33"/>
    </row>
    <row r="660" ht="24" spans="1:26">
      <c r="A660" s="33">
        <v>2327</v>
      </c>
      <c r="B660" s="33" t="s">
        <v>117</v>
      </c>
      <c r="C660" s="33" t="s">
        <v>118</v>
      </c>
      <c r="D660" s="33" t="s">
        <v>150</v>
      </c>
      <c r="E660" s="33" t="s">
        <v>157</v>
      </c>
      <c r="F660" s="33" t="s">
        <v>439</v>
      </c>
      <c r="G660" s="33" t="s">
        <v>1830</v>
      </c>
      <c r="H660" s="33" t="s">
        <v>1881</v>
      </c>
      <c r="I660" s="196" t="s">
        <v>1876</v>
      </c>
      <c r="J660" s="196" t="s">
        <v>1876</v>
      </c>
      <c r="K660" s="196">
        <v>2</v>
      </c>
      <c r="L660" s="235">
        <v>45413</v>
      </c>
      <c r="M660" s="235">
        <v>45443</v>
      </c>
      <c r="N660" s="33" t="s">
        <v>124</v>
      </c>
      <c r="O660" s="48" t="s">
        <v>125</v>
      </c>
      <c r="P660" s="29" t="s">
        <v>398</v>
      </c>
      <c r="Q660" s="29" t="s">
        <v>428</v>
      </c>
      <c r="R660" s="29" t="s">
        <v>80</v>
      </c>
      <c r="S660" s="33">
        <v>2</v>
      </c>
      <c r="T660" s="29"/>
      <c r="U660" s="29"/>
      <c r="V660" s="29"/>
      <c r="W660" s="29"/>
      <c r="X660" s="29"/>
      <c r="Y660" s="29"/>
      <c r="Z660" s="33"/>
    </row>
    <row r="661" ht="24" spans="1:26">
      <c r="A661" s="33">
        <v>2328</v>
      </c>
      <c r="B661" s="33" t="s">
        <v>117</v>
      </c>
      <c r="C661" s="33" t="s">
        <v>118</v>
      </c>
      <c r="D661" s="33" t="s">
        <v>150</v>
      </c>
      <c r="E661" s="33" t="s">
        <v>157</v>
      </c>
      <c r="F661" s="33" t="s">
        <v>439</v>
      </c>
      <c r="G661" s="33" t="s">
        <v>1830</v>
      </c>
      <c r="H661" s="33" t="s">
        <v>1881</v>
      </c>
      <c r="I661" s="196" t="s">
        <v>1876</v>
      </c>
      <c r="J661" s="196" t="s">
        <v>1876</v>
      </c>
      <c r="K661" s="196">
        <v>2</v>
      </c>
      <c r="L661" s="235">
        <v>45444</v>
      </c>
      <c r="M661" s="235">
        <v>45473</v>
      </c>
      <c r="N661" s="33" t="s">
        <v>124</v>
      </c>
      <c r="O661" s="48" t="s">
        <v>125</v>
      </c>
      <c r="P661" s="29" t="s">
        <v>398</v>
      </c>
      <c r="Q661" s="29" t="s">
        <v>428</v>
      </c>
      <c r="R661" s="29" t="s">
        <v>80</v>
      </c>
      <c r="S661" s="33">
        <v>2</v>
      </c>
      <c r="T661" s="29"/>
      <c r="U661" s="29"/>
      <c r="V661" s="29"/>
      <c r="W661" s="29"/>
      <c r="X661" s="29"/>
      <c r="Y661" s="29"/>
      <c r="Z661" s="33"/>
    </row>
    <row r="662" ht="24" spans="1:26">
      <c r="A662" s="33">
        <v>2329</v>
      </c>
      <c r="B662" s="33" t="s">
        <v>117</v>
      </c>
      <c r="C662" s="33" t="s">
        <v>118</v>
      </c>
      <c r="D662" s="33" t="s">
        <v>150</v>
      </c>
      <c r="E662" s="33" t="s">
        <v>157</v>
      </c>
      <c r="F662" s="33" t="s">
        <v>439</v>
      </c>
      <c r="G662" s="33" t="s">
        <v>1830</v>
      </c>
      <c r="H662" s="33" t="s">
        <v>1881</v>
      </c>
      <c r="I662" s="196" t="s">
        <v>1876</v>
      </c>
      <c r="J662" s="196" t="s">
        <v>1876</v>
      </c>
      <c r="K662" s="196">
        <v>2</v>
      </c>
      <c r="L662" s="235">
        <v>45474</v>
      </c>
      <c r="M662" s="235">
        <v>45504</v>
      </c>
      <c r="N662" s="33" t="s">
        <v>124</v>
      </c>
      <c r="O662" s="48" t="s">
        <v>125</v>
      </c>
      <c r="P662" s="29" t="s">
        <v>398</v>
      </c>
      <c r="Q662" s="29" t="s">
        <v>428</v>
      </c>
      <c r="R662" s="29" t="s">
        <v>80</v>
      </c>
      <c r="S662" s="33">
        <v>2</v>
      </c>
      <c r="T662" s="29"/>
      <c r="U662" s="29"/>
      <c r="V662" s="29"/>
      <c r="W662" s="29"/>
      <c r="X662" s="29"/>
      <c r="Y662" s="29"/>
      <c r="Z662" s="33"/>
    </row>
    <row r="663" ht="24" spans="1:26">
      <c r="A663" s="33">
        <v>2330</v>
      </c>
      <c r="B663" s="33" t="s">
        <v>117</v>
      </c>
      <c r="C663" s="33" t="s">
        <v>118</v>
      </c>
      <c r="D663" s="33" t="s">
        <v>150</v>
      </c>
      <c r="E663" s="33" t="s">
        <v>157</v>
      </c>
      <c r="F663" s="33" t="s">
        <v>439</v>
      </c>
      <c r="G663" s="33" t="s">
        <v>1830</v>
      </c>
      <c r="H663" s="33" t="s">
        <v>1881</v>
      </c>
      <c r="I663" s="196" t="s">
        <v>1876</v>
      </c>
      <c r="J663" s="196" t="s">
        <v>1876</v>
      </c>
      <c r="K663" s="196">
        <v>2</v>
      </c>
      <c r="L663" s="235">
        <v>45505</v>
      </c>
      <c r="M663" s="235">
        <v>45535</v>
      </c>
      <c r="N663" s="33" t="s">
        <v>124</v>
      </c>
      <c r="O663" s="48" t="s">
        <v>125</v>
      </c>
      <c r="P663" s="29" t="s">
        <v>398</v>
      </c>
      <c r="Q663" s="29" t="s">
        <v>428</v>
      </c>
      <c r="R663" s="29" t="s">
        <v>80</v>
      </c>
      <c r="S663" s="33">
        <v>2</v>
      </c>
      <c r="T663" s="29"/>
      <c r="U663" s="29"/>
      <c r="V663" s="29"/>
      <c r="W663" s="29"/>
      <c r="X663" s="29"/>
      <c r="Y663" s="29"/>
      <c r="Z663" s="33"/>
    </row>
    <row r="664" ht="24" spans="1:26">
      <c r="A664" s="33">
        <v>2331</v>
      </c>
      <c r="B664" s="33" t="s">
        <v>117</v>
      </c>
      <c r="C664" s="33" t="s">
        <v>118</v>
      </c>
      <c r="D664" s="33" t="s">
        <v>150</v>
      </c>
      <c r="E664" s="33" t="s">
        <v>157</v>
      </c>
      <c r="F664" s="33" t="s">
        <v>439</v>
      </c>
      <c r="G664" s="33" t="s">
        <v>1830</v>
      </c>
      <c r="H664" s="33" t="s">
        <v>1881</v>
      </c>
      <c r="I664" s="196" t="s">
        <v>1876</v>
      </c>
      <c r="J664" s="196" t="s">
        <v>1876</v>
      </c>
      <c r="K664" s="196">
        <v>2</v>
      </c>
      <c r="L664" s="235">
        <v>45536</v>
      </c>
      <c r="M664" s="235">
        <v>45565</v>
      </c>
      <c r="N664" s="33" t="s">
        <v>124</v>
      </c>
      <c r="O664" s="48" t="s">
        <v>125</v>
      </c>
      <c r="P664" s="29" t="s">
        <v>398</v>
      </c>
      <c r="Q664" s="29" t="s">
        <v>428</v>
      </c>
      <c r="R664" s="29" t="s">
        <v>80</v>
      </c>
      <c r="S664" s="33">
        <v>2</v>
      </c>
      <c r="T664" s="29"/>
      <c r="U664" s="29"/>
      <c r="V664" s="29"/>
      <c r="W664" s="29"/>
      <c r="X664" s="29"/>
      <c r="Y664" s="29"/>
      <c r="Z664" s="33"/>
    </row>
    <row r="665" ht="24" spans="1:26">
      <c r="A665" s="33">
        <v>2332</v>
      </c>
      <c r="B665" s="33" t="s">
        <v>117</v>
      </c>
      <c r="C665" s="33" t="s">
        <v>118</v>
      </c>
      <c r="D665" s="33" t="s">
        <v>150</v>
      </c>
      <c r="E665" s="33" t="s">
        <v>157</v>
      </c>
      <c r="F665" s="33" t="s">
        <v>439</v>
      </c>
      <c r="G665" s="33" t="s">
        <v>1830</v>
      </c>
      <c r="H665" s="33" t="s">
        <v>1881</v>
      </c>
      <c r="I665" s="196" t="s">
        <v>1876</v>
      </c>
      <c r="J665" s="196" t="s">
        <v>1876</v>
      </c>
      <c r="K665" s="196">
        <v>2</v>
      </c>
      <c r="L665" s="235">
        <v>45566</v>
      </c>
      <c r="M665" s="235">
        <v>45596</v>
      </c>
      <c r="N665" s="33" t="s">
        <v>124</v>
      </c>
      <c r="O665" s="48" t="s">
        <v>125</v>
      </c>
      <c r="P665" s="29" t="s">
        <v>398</v>
      </c>
      <c r="Q665" s="29" t="s">
        <v>428</v>
      </c>
      <c r="R665" s="29" t="s">
        <v>80</v>
      </c>
      <c r="S665" s="33">
        <v>2</v>
      </c>
      <c r="T665" s="29"/>
      <c r="U665" s="29"/>
      <c r="V665" s="29"/>
      <c r="W665" s="29"/>
      <c r="X665" s="29"/>
      <c r="Y665" s="29"/>
      <c r="Z665" s="33"/>
    </row>
    <row r="666" ht="24" spans="1:26">
      <c r="A666" s="33">
        <v>2333</v>
      </c>
      <c r="B666" s="33" t="s">
        <v>117</v>
      </c>
      <c r="C666" s="33" t="s">
        <v>118</v>
      </c>
      <c r="D666" s="33" t="s">
        <v>150</v>
      </c>
      <c r="E666" s="33" t="s">
        <v>157</v>
      </c>
      <c r="F666" s="33" t="s">
        <v>439</v>
      </c>
      <c r="G666" s="33" t="s">
        <v>1830</v>
      </c>
      <c r="H666" s="33" t="s">
        <v>1881</v>
      </c>
      <c r="I666" s="196" t="s">
        <v>1876</v>
      </c>
      <c r="J666" s="196" t="s">
        <v>1876</v>
      </c>
      <c r="K666" s="196">
        <v>2</v>
      </c>
      <c r="L666" s="235">
        <v>45597</v>
      </c>
      <c r="M666" s="235">
        <v>45626</v>
      </c>
      <c r="N666" s="33" t="s">
        <v>124</v>
      </c>
      <c r="O666" s="48" t="s">
        <v>125</v>
      </c>
      <c r="P666" s="29" t="s">
        <v>398</v>
      </c>
      <c r="Q666" s="29" t="s">
        <v>428</v>
      </c>
      <c r="R666" s="29" t="s">
        <v>80</v>
      </c>
      <c r="S666" s="33">
        <v>2</v>
      </c>
      <c r="T666" s="29"/>
      <c r="U666" s="29"/>
      <c r="V666" s="29"/>
      <c r="W666" s="29"/>
      <c r="X666" s="29"/>
      <c r="Y666" s="29"/>
      <c r="Z666" s="33"/>
    </row>
    <row r="667" ht="24" spans="1:26">
      <c r="A667" s="33">
        <v>2334</v>
      </c>
      <c r="B667" s="33" t="s">
        <v>117</v>
      </c>
      <c r="C667" s="33" t="s">
        <v>118</v>
      </c>
      <c r="D667" s="33" t="s">
        <v>150</v>
      </c>
      <c r="E667" s="33" t="s">
        <v>157</v>
      </c>
      <c r="F667" s="33" t="s">
        <v>439</v>
      </c>
      <c r="G667" s="33" t="s">
        <v>1830</v>
      </c>
      <c r="H667" s="33" t="s">
        <v>1881</v>
      </c>
      <c r="I667" s="196" t="s">
        <v>1876</v>
      </c>
      <c r="J667" s="196" t="s">
        <v>1876</v>
      </c>
      <c r="K667" s="196">
        <v>2</v>
      </c>
      <c r="L667" s="235">
        <v>45627</v>
      </c>
      <c r="M667" s="235">
        <v>45657</v>
      </c>
      <c r="N667" s="33" t="s">
        <v>124</v>
      </c>
      <c r="O667" s="48" t="s">
        <v>125</v>
      </c>
      <c r="P667" s="29" t="s">
        <v>398</v>
      </c>
      <c r="Q667" s="29" t="s">
        <v>428</v>
      </c>
      <c r="R667" s="29" t="s">
        <v>80</v>
      </c>
      <c r="S667" s="33">
        <v>2</v>
      </c>
      <c r="T667" s="29"/>
      <c r="U667" s="29"/>
      <c r="V667" s="29"/>
      <c r="W667" s="29"/>
      <c r="X667" s="29"/>
      <c r="Y667" s="29"/>
      <c r="Z667" s="33"/>
    </row>
    <row r="668" ht="24" spans="1:26">
      <c r="A668" s="33">
        <v>2336</v>
      </c>
      <c r="B668" s="33" t="s">
        <v>117</v>
      </c>
      <c r="C668" s="33" t="s">
        <v>118</v>
      </c>
      <c r="D668" s="33" t="s">
        <v>150</v>
      </c>
      <c r="E668" s="33" t="s">
        <v>157</v>
      </c>
      <c r="F668" s="33" t="s">
        <v>444</v>
      </c>
      <c r="G668" s="33" t="s">
        <v>1830</v>
      </c>
      <c r="H668" s="33" t="s">
        <v>1882</v>
      </c>
      <c r="I668" s="196" t="s">
        <v>1876</v>
      </c>
      <c r="J668" s="196" t="s">
        <v>1876</v>
      </c>
      <c r="K668" s="196">
        <v>5</v>
      </c>
      <c r="L668" s="235">
        <v>45292</v>
      </c>
      <c r="M668" s="235">
        <v>45322</v>
      </c>
      <c r="N668" s="33" t="s">
        <v>124</v>
      </c>
      <c r="O668" s="48" t="s">
        <v>125</v>
      </c>
      <c r="P668" s="29" t="s">
        <v>398</v>
      </c>
      <c r="Q668" s="29" t="s">
        <v>445</v>
      </c>
      <c r="R668" s="29" t="s">
        <v>80</v>
      </c>
      <c r="S668" s="33">
        <v>5</v>
      </c>
      <c r="T668" s="29"/>
      <c r="U668" s="29"/>
      <c r="V668" s="29"/>
      <c r="W668" s="29"/>
      <c r="X668" s="29"/>
      <c r="Y668" s="29"/>
      <c r="Z668" s="33"/>
    </row>
    <row r="669" ht="24" spans="1:26">
      <c r="A669" s="33">
        <v>2337</v>
      </c>
      <c r="B669" s="33" t="s">
        <v>117</v>
      </c>
      <c r="C669" s="33" t="s">
        <v>118</v>
      </c>
      <c r="D669" s="33" t="s">
        <v>150</v>
      </c>
      <c r="E669" s="33" t="s">
        <v>157</v>
      </c>
      <c r="F669" s="33" t="s">
        <v>444</v>
      </c>
      <c r="G669" s="33" t="s">
        <v>1830</v>
      </c>
      <c r="H669" s="33" t="s">
        <v>1882</v>
      </c>
      <c r="I669" s="196" t="s">
        <v>1876</v>
      </c>
      <c r="J669" s="196" t="s">
        <v>1876</v>
      </c>
      <c r="K669" s="196">
        <v>5</v>
      </c>
      <c r="L669" s="235">
        <v>45323</v>
      </c>
      <c r="M669" s="235">
        <v>45351</v>
      </c>
      <c r="N669" s="33" t="s">
        <v>124</v>
      </c>
      <c r="O669" s="48" t="s">
        <v>125</v>
      </c>
      <c r="P669" s="29" t="s">
        <v>398</v>
      </c>
      <c r="Q669" s="29" t="s">
        <v>445</v>
      </c>
      <c r="R669" s="29" t="s">
        <v>80</v>
      </c>
      <c r="S669" s="33">
        <v>5</v>
      </c>
      <c r="T669" s="29"/>
      <c r="U669" s="29"/>
      <c r="V669" s="29"/>
      <c r="W669" s="29"/>
      <c r="X669" s="29"/>
      <c r="Y669" s="29"/>
      <c r="Z669" s="33"/>
    </row>
    <row r="670" ht="24" spans="1:28">
      <c r="A670" s="33">
        <v>2338</v>
      </c>
      <c r="B670" s="33" t="s">
        <v>117</v>
      </c>
      <c r="C670" s="33" t="s">
        <v>118</v>
      </c>
      <c r="D670" s="33" t="s">
        <v>150</v>
      </c>
      <c r="E670" s="33" t="s">
        <v>157</v>
      </c>
      <c r="F670" s="33" t="s">
        <v>444</v>
      </c>
      <c r="G670" s="33" t="s">
        <v>1830</v>
      </c>
      <c r="H670" s="33" t="s">
        <v>1882</v>
      </c>
      <c r="I670" s="196" t="s">
        <v>1876</v>
      </c>
      <c r="J670" s="196" t="s">
        <v>1876</v>
      </c>
      <c r="K670" s="196">
        <v>5</v>
      </c>
      <c r="L670" s="235">
        <v>45352</v>
      </c>
      <c r="M670" s="235">
        <v>45382</v>
      </c>
      <c r="N670" s="33" t="s">
        <v>124</v>
      </c>
      <c r="O670" s="48" t="s">
        <v>125</v>
      </c>
      <c r="P670" s="29" t="s">
        <v>398</v>
      </c>
      <c r="Q670" s="29" t="s">
        <v>445</v>
      </c>
      <c r="R670" s="29" t="s">
        <v>80</v>
      </c>
      <c r="S670" s="33">
        <v>5</v>
      </c>
      <c r="T670" s="34"/>
      <c r="U670" s="34"/>
      <c r="V670" s="35"/>
      <c r="W670" s="35"/>
      <c r="X670" s="40"/>
      <c r="Y670" s="40"/>
      <c r="Z670" s="38"/>
      <c r="AA670" s="34"/>
      <c r="AB670" s="34"/>
    </row>
    <row r="671" ht="24" spans="1:26">
      <c r="A671" s="33">
        <v>2339</v>
      </c>
      <c r="B671" s="33" t="s">
        <v>117</v>
      </c>
      <c r="C671" s="33" t="s">
        <v>118</v>
      </c>
      <c r="D671" s="33" t="s">
        <v>150</v>
      </c>
      <c r="E671" s="33" t="s">
        <v>157</v>
      </c>
      <c r="F671" s="33" t="s">
        <v>444</v>
      </c>
      <c r="G671" s="33" t="s">
        <v>1830</v>
      </c>
      <c r="H671" s="33" t="s">
        <v>1882</v>
      </c>
      <c r="I671" s="196" t="s">
        <v>1876</v>
      </c>
      <c r="J671" s="196" t="s">
        <v>1876</v>
      </c>
      <c r="K671" s="196">
        <v>5</v>
      </c>
      <c r="L671" s="235">
        <v>45383</v>
      </c>
      <c r="M671" s="235">
        <v>45412</v>
      </c>
      <c r="N671" s="33" t="s">
        <v>124</v>
      </c>
      <c r="O671" s="48" t="s">
        <v>125</v>
      </c>
      <c r="P671" s="29" t="s">
        <v>398</v>
      </c>
      <c r="Q671" s="29" t="s">
        <v>445</v>
      </c>
      <c r="R671" s="29" t="s">
        <v>80</v>
      </c>
      <c r="S671" s="33">
        <v>5</v>
      </c>
      <c r="T671" s="29"/>
      <c r="U671" s="29"/>
      <c r="V671" s="29"/>
      <c r="W671" s="29"/>
      <c r="X671" s="29"/>
      <c r="Y671" s="29"/>
      <c r="Z671" s="33"/>
    </row>
    <row r="672" ht="24" spans="1:26">
      <c r="A672" s="33">
        <v>2340</v>
      </c>
      <c r="B672" s="33" t="s">
        <v>117</v>
      </c>
      <c r="C672" s="33" t="s">
        <v>118</v>
      </c>
      <c r="D672" s="33" t="s">
        <v>150</v>
      </c>
      <c r="E672" s="33" t="s">
        <v>157</v>
      </c>
      <c r="F672" s="33" t="s">
        <v>444</v>
      </c>
      <c r="G672" s="33" t="s">
        <v>1830</v>
      </c>
      <c r="H672" s="33" t="s">
        <v>1882</v>
      </c>
      <c r="I672" s="196" t="s">
        <v>1876</v>
      </c>
      <c r="J672" s="196" t="s">
        <v>1876</v>
      </c>
      <c r="K672" s="196">
        <v>5</v>
      </c>
      <c r="L672" s="235">
        <v>45413</v>
      </c>
      <c r="M672" s="235">
        <v>45443</v>
      </c>
      <c r="N672" s="33" t="s">
        <v>124</v>
      </c>
      <c r="O672" s="48" t="s">
        <v>125</v>
      </c>
      <c r="P672" s="29" t="s">
        <v>398</v>
      </c>
      <c r="Q672" s="29" t="s">
        <v>445</v>
      </c>
      <c r="R672" s="29" t="s">
        <v>80</v>
      </c>
      <c r="S672" s="33">
        <v>5</v>
      </c>
      <c r="T672" s="29"/>
      <c r="U672" s="29"/>
      <c r="V672" s="29"/>
      <c r="W672" s="29"/>
      <c r="X672" s="29"/>
      <c r="Y672" s="29"/>
      <c r="Z672" s="33"/>
    </row>
    <row r="673" ht="24" spans="1:26">
      <c r="A673" s="33">
        <v>2341</v>
      </c>
      <c r="B673" s="33" t="s">
        <v>117</v>
      </c>
      <c r="C673" s="33" t="s">
        <v>118</v>
      </c>
      <c r="D673" s="33" t="s">
        <v>150</v>
      </c>
      <c r="E673" s="33" t="s">
        <v>157</v>
      </c>
      <c r="F673" s="33" t="s">
        <v>444</v>
      </c>
      <c r="G673" s="33" t="s">
        <v>1830</v>
      </c>
      <c r="H673" s="33" t="s">
        <v>1882</v>
      </c>
      <c r="I673" s="196" t="s">
        <v>1876</v>
      </c>
      <c r="J673" s="196" t="s">
        <v>1876</v>
      </c>
      <c r="K673" s="196">
        <v>5</v>
      </c>
      <c r="L673" s="235">
        <v>45444</v>
      </c>
      <c r="M673" s="235">
        <v>45473</v>
      </c>
      <c r="N673" s="33" t="s">
        <v>124</v>
      </c>
      <c r="O673" s="48" t="s">
        <v>125</v>
      </c>
      <c r="P673" s="29" t="s">
        <v>398</v>
      </c>
      <c r="Q673" s="29" t="s">
        <v>445</v>
      </c>
      <c r="R673" s="29" t="s">
        <v>80</v>
      </c>
      <c r="S673" s="33">
        <v>5</v>
      </c>
      <c r="T673" s="29"/>
      <c r="U673" s="29"/>
      <c r="V673" s="29"/>
      <c r="W673" s="29"/>
      <c r="X673" s="29"/>
      <c r="Y673" s="29"/>
      <c r="Z673" s="33"/>
    </row>
    <row r="674" ht="24" spans="1:26">
      <c r="A674" s="33">
        <v>2342</v>
      </c>
      <c r="B674" s="33" t="s">
        <v>117</v>
      </c>
      <c r="C674" s="33" t="s">
        <v>118</v>
      </c>
      <c r="D674" s="33" t="s">
        <v>150</v>
      </c>
      <c r="E674" s="33" t="s">
        <v>157</v>
      </c>
      <c r="F674" s="33" t="s">
        <v>444</v>
      </c>
      <c r="G674" s="33" t="s">
        <v>1830</v>
      </c>
      <c r="H674" s="33" t="s">
        <v>1882</v>
      </c>
      <c r="I674" s="196" t="s">
        <v>1876</v>
      </c>
      <c r="J674" s="196" t="s">
        <v>1876</v>
      </c>
      <c r="K674" s="196">
        <v>5</v>
      </c>
      <c r="L674" s="235">
        <v>45474</v>
      </c>
      <c r="M674" s="235">
        <v>45504</v>
      </c>
      <c r="N674" s="33" t="s">
        <v>124</v>
      </c>
      <c r="O674" s="48" t="s">
        <v>125</v>
      </c>
      <c r="P674" s="29" t="s">
        <v>398</v>
      </c>
      <c r="Q674" s="29" t="s">
        <v>445</v>
      </c>
      <c r="R674" s="29" t="s">
        <v>80</v>
      </c>
      <c r="S674" s="33">
        <v>5</v>
      </c>
      <c r="T674" s="29"/>
      <c r="U674" s="29"/>
      <c r="V674" s="29"/>
      <c r="W674" s="29"/>
      <c r="X674" s="29"/>
      <c r="Y674" s="29"/>
      <c r="Z674" s="33"/>
    </row>
    <row r="675" ht="24" spans="1:26">
      <c r="A675" s="33">
        <v>2343</v>
      </c>
      <c r="B675" s="33" t="s">
        <v>117</v>
      </c>
      <c r="C675" s="33" t="s">
        <v>118</v>
      </c>
      <c r="D675" s="33" t="s">
        <v>150</v>
      </c>
      <c r="E675" s="33" t="s">
        <v>157</v>
      </c>
      <c r="F675" s="33" t="s">
        <v>444</v>
      </c>
      <c r="G675" s="33" t="s">
        <v>1830</v>
      </c>
      <c r="H675" s="33" t="s">
        <v>1882</v>
      </c>
      <c r="I675" s="196" t="s">
        <v>1876</v>
      </c>
      <c r="J675" s="196" t="s">
        <v>1876</v>
      </c>
      <c r="K675" s="196">
        <v>5</v>
      </c>
      <c r="L675" s="235">
        <v>45505</v>
      </c>
      <c r="M675" s="235">
        <v>45535</v>
      </c>
      <c r="N675" s="33" t="s">
        <v>124</v>
      </c>
      <c r="O675" s="48" t="s">
        <v>125</v>
      </c>
      <c r="P675" s="29" t="s">
        <v>398</v>
      </c>
      <c r="Q675" s="29" t="s">
        <v>445</v>
      </c>
      <c r="R675" s="29" t="s">
        <v>80</v>
      </c>
      <c r="S675" s="33">
        <v>5</v>
      </c>
      <c r="T675" s="29"/>
      <c r="U675" s="29"/>
      <c r="V675" s="29"/>
      <c r="W675" s="29"/>
      <c r="X675" s="29"/>
      <c r="Y675" s="29"/>
      <c r="Z675" s="33"/>
    </row>
    <row r="676" ht="24" spans="1:26">
      <c r="A676" s="33">
        <v>2344</v>
      </c>
      <c r="B676" s="33" t="s">
        <v>117</v>
      </c>
      <c r="C676" s="33" t="s">
        <v>118</v>
      </c>
      <c r="D676" s="33" t="s">
        <v>150</v>
      </c>
      <c r="E676" s="33" t="s">
        <v>157</v>
      </c>
      <c r="F676" s="33" t="s">
        <v>444</v>
      </c>
      <c r="G676" s="33" t="s">
        <v>1830</v>
      </c>
      <c r="H676" s="33" t="s">
        <v>1882</v>
      </c>
      <c r="I676" s="196" t="s">
        <v>1876</v>
      </c>
      <c r="J676" s="196" t="s">
        <v>1876</v>
      </c>
      <c r="K676" s="196">
        <v>5</v>
      </c>
      <c r="L676" s="235">
        <v>45536</v>
      </c>
      <c r="M676" s="235">
        <v>45565</v>
      </c>
      <c r="N676" s="33" t="s">
        <v>124</v>
      </c>
      <c r="O676" s="48" t="s">
        <v>125</v>
      </c>
      <c r="P676" s="29" t="s">
        <v>398</v>
      </c>
      <c r="Q676" s="29" t="s">
        <v>445</v>
      </c>
      <c r="R676" s="29" t="s">
        <v>80</v>
      </c>
      <c r="S676" s="33">
        <v>5</v>
      </c>
      <c r="T676" s="29"/>
      <c r="U676" s="29"/>
      <c r="V676" s="29"/>
      <c r="W676" s="29"/>
      <c r="X676" s="29"/>
      <c r="Y676" s="29"/>
      <c r="Z676" s="33"/>
    </row>
    <row r="677" ht="24" spans="1:26">
      <c r="A677" s="33">
        <v>2345</v>
      </c>
      <c r="B677" s="33" t="s">
        <v>117</v>
      </c>
      <c r="C677" s="33" t="s">
        <v>118</v>
      </c>
      <c r="D677" s="33" t="s">
        <v>150</v>
      </c>
      <c r="E677" s="33" t="s">
        <v>157</v>
      </c>
      <c r="F677" s="33" t="s">
        <v>444</v>
      </c>
      <c r="G677" s="33" t="s">
        <v>1830</v>
      </c>
      <c r="H677" s="33" t="s">
        <v>1882</v>
      </c>
      <c r="I677" s="196" t="s">
        <v>1876</v>
      </c>
      <c r="J677" s="196" t="s">
        <v>1876</v>
      </c>
      <c r="K677" s="196">
        <v>5</v>
      </c>
      <c r="L677" s="235">
        <v>45566</v>
      </c>
      <c r="M677" s="235">
        <v>45596</v>
      </c>
      <c r="N677" s="33" t="s">
        <v>124</v>
      </c>
      <c r="O677" s="48" t="s">
        <v>125</v>
      </c>
      <c r="P677" s="29" t="s">
        <v>398</v>
      </c>
      <c r="Q677" s="29" t="s">
        <v>445</v>
      </c>
      <c r="R677" s="29" t="s">
        <v>80</v>
      </c>
      <c r="S677" s="33">
        <v>5</v>
      </c>
      <c r="T677" s="29"/>
      <c r="U677" s="29"/>
      <c r="V677" s="29"/>
      <c r="W677" s="29"/>
      <c r="X677" s="29"/>
      <c r="Y677" s="29"/>
      <c r="Z677" s="33"/>
    </row>
    <row r="678" ht="24" spans="1:26">
      <c r="A678" s="33">
        <v>2346</v>
      </c>
      <c r="B678" s="33" t="s">
        <v>117</v>
      </c>
      <c r="C678" s="33" t="s">
        <v>118</v>
      </c>
      <c r="D678" s="33" t="s">
        <v>150</v>
      </c>
      <c r="E678" s="33" t="s">
        <v>157</v>
      </c>
      <c r="F678" s="33" t="s">
        <v>444</v>
      </c>
      <c r="G678" s="33" t="s">
        <v>1830</v>
      </c>
      <c r="H678" s="33" t="s">
        <v>1882</v>
      </c>
      <c r="I678" s="196" t="s">
        <v>1876</v>
      </c>
      <c r="J678" s="196" t="s">
        <v>1876</v>
      </c>
      <c r="K678" s="196">
        <v>5</v>
      </c>
      <c r="L678" s="235">
        <v>45597</v>
      </c>
      <c r="M678" s="235">
        <v>45626</v>
      </c>
      <c r="N678" s="33" t="s">
        <v>124</v>
      </c>
      <c r="O678" s="48" t="s">
        <v>125</v>
      </c>
      <c r="P678" s="29" t="s">
        <v>398</v>
      </c>
      <c r="Q678" s="29" t="s">
        <v>445</v>
      </c>
      <c r="R678" s="29" t="s">
        <v>80</v>
      </c>
      <c r="S678" s="33">
        <v>5</v>
      </c>
      <c r="T678" s="29"/>
      <c r="U678" s="29"/>
      <c r="V678" s="29"/>
      <c r="W678" s="29"/>
      <c r="X678" s="29"/>
      <c r="Y678" s="29"/>
      <c r="Z678" s="33"/>
    </row>
    <row r="679" ht="24" spans="1:26">
      <c r="A679" s="33">
        <v>2347</v>
      </c>
      <c r="B679" s="33" t="s">
        <v>117</v>
      </c>
      <c r="C679" s="33" t="s">
        <v>118</v>
      </c>
      <c r="D679" s="33" t="s">
        <v>150</v>
      </c>
      <c r="E679" s="33" t="s">
        <v>157</v>
      </c>
      <c r="F679" s="33" t="s">
        <v>444</v>
      </c>
      <c r="G679" s="33" t="s">
        <v>1830</v>
      </c>
      <c r="H679" s="33" t="s">
        <v>1882</v>
      </c>
      <c r="I679" s="196" t="s">
        <v>1876</v>
      </c>
      <c r="J679" s="196" t="s">
        <v>1876</v>
      </c>
      <c r="K679" s="196">
        <v>5</v>
      </c>
      <c r="L679" s="235">
        <v>45627</v>
      </c>
      <c r="M679" s="235">
        <v>45657</v>
      </c>
      <c r="N679" s="33" t="s">
        <v>124</v>
      </c>
      <c r="O679" s="48" t="s">
        <v>125</v>
      </c>
      <c r="P679" s="29" t="s">
        <v>398</v>
      </c>
      <c r="Q679" s="29" t="s">
        <v>445</v>
      </c>
      <c r="R679" s="29" t="s">
        <v>80</v>
      </c>
      <c r="S679" s="33">
        <v>5</v>
      </c>
      <c r="T679" s="29"/>
      <c r="U679" s="29"/>
      <c r="V679" s="29"/>
      <c r="W679" s="29"/>
      <c r="X679" s="29"/>
      <c r="Y679" s="29"/>
      <c r="Z679" s="33"/>
    </row>
    <row r="680" ht="24" spans="1:26">
      <c r="A680" s="33">
        <v>2350</v>
      </c>
      <c r="B680" s="33" t="s">
        <v>117</v>
      </c>
      <c r="C680" s="33" t="s">
        <v>118</v>
      </c>
      <c r="D680" s="33" t="s">
        <v>150</v>
      </c>
      <c r="E680" s="250" t="s">
        <v>1883</v>
      </c>
      <c r="F680" s="33" t="s">
        <v>456</v>
      </c>
      <c r="G680" s="33" t="s">
        <v>1830</v>
      </c>
      <c r="H680" s="33" t="s">
        <v>1884</v>
      </c>
      <c r="I680" s="196" t="s">
        <v>1876</v>
      </c>
      <c r="J680" s="196" t="s">
        <v>1876</v>
      </c>
      <c r="K680" s="196">
        <v>2</v>
      </c>
      <c r="L680" s="235">
        <v>45292</v>
      </c>
      <c r="M680" s="235">
        <v>45322</v>
      </c>
      <c r="N680" s="33" t="s">
        <v>124</v>
      </c>
      <c r="O680" s="48" t="s">
        <v>125</v>
      </c>
      <c r="P680" s="29" t="s">
        <v>398</v>
      </c>
      <c r="Q680" s="29" t="s">
        <v>457</v>
      </c>
      <c r="R680" s="29" t="s">
        <v>80</v>
      </c>
      <c r="S680" s="33">
        <v>2</v>
      </c>
      <c r="T680" s="29"/>
      <c r="U680" s="29"/>
      <c r="V680" s="29"/>
      <c r="W680" s="29"/>
      <c r="X680" s="29"/>
      <c r="Y680" s="29"/>
      <c r="Z680" s="33"/>
    </row>
    <row r="681" ht="24" spans="1:26">
      <c r="A681" s="33">
        <v>2351</v>
      </c>
      <c r="B681" s="33" t="s">
        <v>117</v>
      </c>
      <c r="C681" s="33" t="s">
        <v>118</v>
      </c>
      <c r="D681" s="33" t="s">
        <v>150</v>
      </c>
      <c r="E681" s="250" t="s">
        <v>1883</v>
      </c>
      <c r="F681" s="33" t="s">
        <v>456</v>
      </c>
      <c r="G681" s="33" t="s">
        <v>1830</v>
      </c>
      <c r="H681" s="33" t="s">
        <v>1884</v>
      </c>
      <c r="I681" s="196" t="s">
        <v>1876</v>
      </c>
      <c r="J681" s="196" t="s">
        <v>1876</v>
      </c>
      <c r="K681" s="196">
        <v>2</v>
      </c>
      <c r="L681" s="235">
        <v>45323</v>
      </c>
      <c r="M681" s="235">
        <v>45351</v>
      </c>
      <c r="N681" s="33" t="s">
        <v>124</v>
      </c>
      <c r="O681" s="48" t="s">
        <v>125</v>
      </c>
      <c r="P681" s="29" t="s">
        <v>398</v>
      </c>
      <c r="Q681" s="29" t="s">
        <v>457</v>
      </c>
      <c r="R681" s="29" t="s">
        <v>80</v>
      </c>
      <c r="S681" s="33">
        <v>2</v>
      </c>
      <c r="T681" s="29"/>
      <c r="U681" s="29"/>
      <c r="V681" s="29"/>
      <c r="W681" s="29"/>
      <c r="X681" s="29"/>
      <c r="Y681" s="29"/>
      <c r="Z681" s="33"/>
    </row>
    <row r="682" ht="24" spans="1:28">
      <c r="A682" s="33">
        <v>2352</v>
      </c>
      <c r="B682" s="33" t="s">
        <v>117</v>
      </c>
      <c r="C682" s="33" t="s">
        <v>118</v>
      </c>
      <c r="D682" s="33" t="s">
        <v>150</v>
      </c>
      <c r="E682" s="250" t="s">
        <v>1883</v>
      </c>
      <c r="F682" s="33" t="s">
        <v>456</v>
      </c>
      <c r="G682" s="33" t="s">
        <v>1830</v>
      </c>
      <c r="H682" s="33" t="s">
        <v>1884</v>
      </c>
      <c r="I682" s="196" t="s">
        <v>1876</v>
      </c>
      <c r="J682" s="196" t="s">
        <v>1876</v>
      </c>
      <c r="K682" s="196">
        <v>2</v>
      </c>
      <c r="L682" s="235">
        <v>45352</v>
      </c>
      <c r="M682" s="235">
        <v>45382</v>
      </c>
      <c r="N682" s="33" t="s">
        <v>124</v>
      </c>
      <c r="O682" s="48" t="s">
        <v>125</v>
      </c>
      <c r="P682" s="29" t="s">
        <v>398</v>
      </c>
      <c r="Q682" s="29" t="s">
        <v>457</v>
      </c>
      <c r="R682" s="29" t="s">
        <v>80</v>
      </c>
      <c r="S682" s="33">
        <v>2</v>
      </c>
      <c r="T682" s="34"/>
      <c r="U682" s="34"/>
      <c r="V682" s="35"/>
      <c r="W682" s="35"/>
      <c r="X682" s="40"/>
      <c r="Y682" s="40"/>
      <c r="Z682" s="38"/>
      <c r="AA682" s="34"/>
      <c r="AB682" s="34"/>
    </row>
    <row r="683" ht="24" spans="1:26">
      <c r="A683" s="33">
        <v>2353</v>
      </c>
      <c r="B683" s="33" t="s">
        <v>117</v>
      </c>
      <c r="C683" s="33" t="s">
        <v>118</v>
      </c>
      <c r="D683" s="33" t="s">
        <v>150</v>
      </c>
      <c r="E683" s="250" t="s">
        <v>1883</v>
      </c>
      <c r="F683" s="33" t="s">
        <v>456</v>
      </c>
      <c r="G683" s="33" t="s">
        <v>1830</v>
      </c>
      <c r="H683" s="33" t="s">
        <v>1884</v>
      </c>
      <c r="I683" s="196" t="s">
        <v>1876</v>
      </c>
      <c r="J683" s="196" t="s">
        <v>1876</v>
      </c>
      <c r="K683" s="196">
        <v>2</v>
      </c>
      <c r="L683" s="235">
        <v>45383</v>
      </c>
      <c r="M683" s="235">
        <v>45412</v>
      </c>
      <c r="N683" s="33" t="s">
        <v>124</v>
      </c>
      <c r="O683" s="48" t="s">
        <v>125</v>
      </c>
      <c r="P683" s="29" t="s">
        <v>398</v>
      </c>
      <c r="Q683" s="29" t="s">
        <v>457</v>
      </c>
      <c r="R683" s="29" t="s">
        <v>80</v>
      </c>
      <c r="S683" s="33">
        <v>2</v>
      </c>
      <c r="T683" s="29"/>
      <c r="U683" s="29"/>
      <c r="V683" s="29"/>
      <c r="W683" s="29"/>
      <c r="X683" s="29"/>
      <c r="Y683" s="29"/>
      <c r="Z683" s="33"/>
    </row>
    <row r="684" ht="24" spans="1:26">
      <c r="A684" s="33">
        <v>2354</v>
      </c>
      <c r="B684" s="33" t="s">
        <v>117</v>
      </c>
      <c r="C684" s="33" t="s">
        <v>118</v>
      </c>
      <c r="D684" s="33" t="s">
        <v>150</v>
      </c>
      <c r="E684" s="250" t="s">
        <v>1883</v>
      </c>
      <c r="F684" s="33" t="s">
        <v>456</v>
      </c>
      <c r="G684" s="33" t="s">
        <v>1830</v>
      </c>
      <c r="H684" s="33" t="s">
        <v>1884</v>
      </c>
      <c r="I684" s="196" t="s">
        <v>1876</v>
      </c>
      <c r="J684" s="196" t="s">
        <v>1876</v>
      </c>
      <c r="K684" s="196">
        <v>2</v>
      </c>
      <c r="L684" s="235">
        <v>45413</v>
      </c>
      <c r="M684" s="235">
        <v>45443</v>
      </c>
      <c r="N684" s="33" t="s">
        <v>124</v>
      </c>
      <c r="O684" s="48" t="s">
        <v>125</v>
      </c>
      <c r="P684" s="29" t="s">
        <v>398</v>
      </c>
      <c r="Q684" s="29" t="s">
        <v>457</v>
      </c>
      <c r="R684" s="29" t="s">
        <v>80</v>
      </c>
      <c r="S684" s="33">
        <v>2</v>
      </c>
      <c r="T684" s="29"/>
      <c r="U684" s="29"/>
      <c r="V684" s="29"/>
      <c r="W684" s="29"/>
      <c r="X684" s="29"/>
      <c r="Y684" s="29"/>
      <c r="Z684" s="33"/>
    </row>
    <row r="685" ht="24" spans="1:26">
      <c r="A685" s="33">
        <v>2355</v>
      </c>
      <c r="B685" s="33" t="s">
        <v>117</v>
      </c>
      <c r="C685" s="33" t="s">
        <v>118</v>
      </c>
      <c r="D685" s="33" t="s">
        <v>150</v>
      </c>
      <c r="E685" s="250" t="s">
        <v>1883</v>
      </c>
      <c r="F685" s="33" t="s">
        <v>456</v>
      </c>
      <c r="G685" s="33" t="s">
        <v>1830</v>
      </c>
      <c r="H685" s="33" t="s">
        <v>1884</v>
      </c>
      <c r="I685" s="196" t="s">
        <v>1876</v>
      </c>
      <c r="J685" s="196" t="s">
        <v>1876</v>
      </c>
      <c r="K685" s="196">
        <v>2</v>
      </c>
      <c r="L685" s="235">
        <v>45444</v>
      </c>
      <c r="M685" s="235">
        <v>45473</v>
      </c>
      <c r="N685" s="33" t="s">
        <v>124</v>
      </c>
      <c r="O685" s="48" t="s">
        <v>125</v>
      </c>
      <c r="P685" s="29" t="s">
        <v>398</v>
      </c>
      <c r="Q685" s="29" t="s">
        <v>457</v>
      </c>
      <c r="R685" s="29" t="s">
        <v>80</v>
      </c>
      <c r="S685" s="33">
        <v>2</v>
      </c>
      <c r="T685" s="29"/>
      <c r="U685" s="29"/>
      <c r="V685" s="29"/>
      <c r="W685" s="29"/>
      <c r="X685" s="29"/>
      <c r="Y685" s="29"/>
      <c r="Z685" s="33"/>
    </row>
    <row r="686" ht="24" spans="1:26">
      <c r="A686" s="33">
        <v>2356</v>
      </c>
      <c r="B686" s="33" t="s">
        <v>117</v>
      </c>
      <c r="C686" s="33" t="s">
        <v>118</v>
      </c>
      <c r="D686" s="33" t="s">
        <v>150</v>
      </c>
      <c r="E686" s="250" t="s">
        <v>1883</v>
      </c>
      <c r="F686" s="33" t="s">
        <v>456</v>
      </c>
      <c r="G686" s="33" t="s">
        <v>1830</v>
      </c>
      <c r="H686" s="33" t="s">
        <v>1884</v>
      </c>
      <c r="I686" s="196" t="s">
        <v>1876</v>
      </c>
      <c r="J686" s="196" t="s">
        <v>1876</v>
      </c>
      <c r="K686" s="196">
        <v>2</v>
      </c>
      <c r="L686" s="235">
        <v>45474</v>
      </c>
      <c r="M686" s="235">
        <v>45504</v>
      </c>
      <c r="N686" s="33" t="s">
        <v>124</v>
      </c>
      <c r="O686" s="48" t="s">
        <v>125</v>
      </c>
      <c r="P686" s="29" t="s">
        <v>398</v>
      </c>
      <c r="Q686" s="29" t="s">
        <v>457</v>
      </c>
      <c r="R686" s="29" t="s">
        <v>80</v>
      </c>
      <c r="S686" s="33">
        <v>2</v>
      </c>
      <c r="T686" s="29"/>
      <c r="U686" s="29"/>
      <c r="V686" s="29"/>
      <c r="W686" s="29"/>
      <c r="X686" s="29"/>
      <c r="Y686" s="29"/>
      <c r="Z686" s="33"/>
    </row>
    <row r="687" ht="24" spans="1:26">
      <c r="A687" s="33">
        <v>2357</v>
      </c>
      <c r="B687" s="33" t="s">
        <v>117</v>
      </c>
      <c r="C687" s="33" t="s">
        <v>118</v>
      </c>
      <c r="D687" s="33" t="s">
        <v>150</v>
      </c>
      <c r="E687" s="250" t="s">
        <v>1883</v>
      </c>
      <c r="F687" s="33" t="s">
        <v>456</v>
      </c>
      <c r="G687" s="33" t="s">
        <v>1830</v>
      </c>
      <c r="H687" s="33" t="s">
        <v>1884</v>
      </c>
      <c r="I687" s="196" t="s">
        <v>1876</v>
      </c>
      <c r="J687" s="196" t="s">
        <v>1876</v>
      </c>
      <c r="K687" s="196">
        <v>2</v>
      </c>
      <c r="L687" s="235">
        <v>45505</v>
      </c>
      <c r="M687" s="235">
        <v>45535</v>
      </c>
      <c r="N687" s="33" t="s">
        <v>124</v>
      </c>
      <c r="O687" s="48" t="s">
        <v>125</v>
      </c>
      <c r="P687" s="29" t="s">
        <v>398</v>
      </c>
      <c r="Q687" s="29" t="s">
        <v>457</v>
      </c>
      <c r="R687" s="29" t="s">
        <v>80</v>
      </c>
      <c r="S687" s="33">
        <v>2</v>
      </c>
      <c r="T687" s="29"/>
      <c r="U687" s="29"/>
      <c r="V687" s="29"/>
      <c r="W687" s="29"/>
      <c r="X687" s="29"/>
      <c r="Y687" s="29"/>
      <c r="Z687" s="33"/>
    </row>
    <row r="688" ht="24" spans="1:26">
      <c r="A688" s="33">
        <v>2358</v>
      </c>
      <c r="B688" s="33" t="s">
        <v>117</v>
      </c>
      <c r="C688" s="33" t="s">
        <v>118</v>
      </c>
      <c r="D688" s="33" t="s">
        <v>150</v>
      </c>
      <c r="E688" s="250" t="s">
        <v>1883</v>
      </c>
      <c r="F688" s="33" t="s">
        <v>456</v>
      </c>
      <c r="G688" s="33" t="s">
        <v>1830</v>
      </c>
      <c r="H688" s="33" t="s">
        <v>1884</v>
      </c>
      <c r="I688" s="196" t="s">
        <v>1876</v>
      </c>
      <c r="J688" s="196" t="s">
        <v>1876</v>
      </c>
      <c r="K688" s="196">
        <v>2</v>
      </c>
      <c r="L688" s="235">
        <v>45536</v>
      </c>
      <c r="M688" s="235">
        <v>45565</v>
      </c>
      <c r="N688" s="33" t="s">
        <v>124</v>
      </c>
      <c r="O688" s="48" t="s">
        <v>125</v>
      </c>
      <c r="P688" s="29" t="s">
        <v>398</v>
      </c>
      <c r="Q688" s="29" t="s">
        <v>457</v>
      </c>
      <c r="R688" s="29" t="s">
        <v>80</v>
      </c>
      <c r="S688" s="33">
        <v>2</v>
      </c>
      <c r="T688" s="29"/>
      <c r="U688" s="29"/>
      <c r="V688" s="29"/>
      <c r="W688" s="29"/>
      <c r="X688" s="29"/>
      <c r="Y688" s="29"/>
      <c r="Z688" s="33"/>
    </row>
    <row r="689" ht="24" spans="1:26">
      <c r="A689" s="33">
        <v>2359</v>
      </c>
      <c r="B689" s="33" t="s">
        <v>117</v>
      </c>
      <c r="C689" s="33" t="s">
        <v>118</v>
      </c>
      <c r="D689" s="33" t="s">
        <v>150</v>
      </c>
      <c r="E689" s="250" t="s">
        <v>1883</v>
      </c>
      <c r="F689" s="33" t="s">
        <v>456</v>
      </c>
      <c r="G689" s="33" t="s">
        <v>1830</v>
      </c>
      <c r="H689" s="33" t="s">
        <v>1884</v>
      </c>
      <c r="I689" s="196" t="s">
        <v>1876</v>
      </c>
      <c r="J689" s="196" t="s">
        <v>1876</v>
      </c>
      <c r="K689" s="196">
        <v>2</v>
      </c>
      <c r="L689" s="235">
        <v>45566</v>
      </c>
      <c r="M689" s="235">
        <v>45596</v>
      </c>
      <c r="N689" s="33" t="s">
        <v>124</v>
      </c>
      <c r="O689" s="48" t="s">
        <v>125</v>
      </c>
      <c r="P689" s="29" t="s">
        <v>398</v>
      </c>
      <c r="Q689" s="29" t="s">
        <v>457</v>
      </c>
      <c r="R689" s="29" t="s">
        <v>80</v>
      </c>
      <c r="S689" s="33">
        <v>2</v>
      </c>
      <c r="T689" s="29"/>
      <c r="U689" s="29"/>
      <c r="V689" s="29"/>
      <c r="W689" s="29"/>
      <c r="X689" s="29"/>
      <c r="Y689" s="29"/>
      <c r="Z689" s="33"/>
    </row>
    <row r="690" ht="24" spans="1:26">
      <c r="A690" s="33">
        <v>2360</v>
      </c>
      <c r="B690" s="33" t="s">
        <v>117</v>
      </c>
      <c r="C690" s="33" t="s">
        <v>118</v>
      </c>
      <c r="D690" s="33" t="s">
        <v>150</v>
      </c>
      <c r="E690" s="250" t="s">
        <v>1883</v>
      </c>
      <c r="F690" s="33" t="s">
        <v>456</v>
      </c>
      <c r="G690" s="33" t="s">
        <v>1830</v>
      </c>
      <c r="H690" s="33" t="s">
        <v>1884</v>
      </c>
      <c r="I690" s="196" t="s">
        <v>1876</v>
      </c>
      <c r="J690" s="196" t="s">
        <v>1876</v>
      </c>
      <c r="K690" s="196">
        <v>2</v>
      </c>
      <c r="L690" s="235">
        <v>45597</v>
      </c>
      <c r="M690" s="235">
        <v>45626</v>
      </c>
      <c r="N690" s="33" t="s">
        <v>124</v>
      </c>
      <c r="O690" s="48" t="s">
        <v>125</v>
      </c>
      <c r="P690" s="29" t="s">
        <v>398</v>
      </c>
      <c r="Q690" s="29" t="s">
        <v>457</v>
      </c>
      <c r="R690" s="29" t="s">
        <v>80</v>
      </c>
      <c r="S690" s="33">
        <v>2</v>
      </c>
      <c r="T690" s="29"/>
      <c r="U690" s="29"/>
      <c r="V690" s="29"/>
      <c r="W690" s="29"/>
      <c r="X690" s="29"/>
      <c r="Y690" s="29"/>
      <c r="Z690" s="33"/>
    </row>
    <row r="691" ht="24" spans="1:26">
      <c r="A691" s="33">
        <v>2361</v>
      </c>
      <c r="B691" s="33" t="s">
        <v>117</v>
      </c>
      <c r="C691" s="33" t="s">
        <v>118</v>
      </c>
      <c r="D691" s="33" t="s">
        <v>150</v>
      </c>
      <c r="E691" s="250" t="s">
        <v>1883</v>
      </c>
      <c r="F691" s="33" t="s">
        <v>456</v>
      </c>
      <c r="G691" s="33" t="s">
        <v>1830</v>
      </c>
      <c r="H691" s="33" t="s">
        <v>1884</v>
      </c>
      <c r="I691" s="196" t="s">
        <v>1876</v>
      </c>
      <c r="J691" s="196" t="s">
        <v>1876</v>
      </c>
      <c r="K691" s="196">
        <v>2</v>
      </c>
      <c r="L691" s="235">
        <v>45627</v>
      </c>
      <c r="M691" s="235">
        <v>45657</v>
      </c>
      <c r="N691" s="33" t="s">
        <v>124</v>
      </c>
      <c r="O691" s="48" t="s">
        <v>125</v>
      </c>
      <c r="P691" s="29" t="s">
        <v>398</v>
      </c>
      <c r="Q691" s="29" t="s">
        <v>457</v>
      </c>
      <c r="R691" s="29" t="s">
        <v>80</v>
      </c>
      <c r="S691" s="33">
        <v>2</v>
      </c>
      <c r="T691" s="29"/>
      <c r="U691" s="29"/>
      <c r="V691" s="29"/>
      <c r="W691" s="29"/>
      <c r="X691" s="29"/>
      <c r="Y691" s="29"/>
      <c r="Z691" s="33"/>
    </row>
    <row r="692" ht="24" spans="1:26">
      <c r="A692" s="33">
        <v>2363</v>
      </c>
      <c r="B692" s="33" t="s">
        <v>117</v>
      </c>
      <c r="C692" s="33" t="s">
        <v>118</v>
      </c>
      <c r="D692" s="33" t="s">
        <v>150</v>
      </c>
      <c r="E692" s="250" t="s">
        <v>1883</v>
      </c>
      <c r="F692" s="33" t="s">
        <v>467</v>
      </c>
      <c r="G692" s="33" t="s">
        <v>1830</v>
      </c>
      <c r="H692" s="33" t="s">
        <v>1884</v>
      </c>
      <c r="I692" s="196" t="s">
        <v>1876</v>
      </c>
      <c r="J692" s="196" t="s">
        <v>1876</v>
      </c>
      <c r="K692" s="196">
        <v>2</v>
      </c>
      <c r="L692" s="235">
        <v>45292</v>
      </c>
      <c r="M692" s="235">
        <v>45322</v>
      </c>
      <c r="N692" s="33" t="s">
        <v>124</v>
      </c>
      <c r="O692" s="48" t="s">
        <v>125</v>
      </c>
      <c r="P692" s="29" t="s">
        <v>398</v>
      </c>
      <c r="Q692" s="29" t="s">
        <v>457</v>
      </c>
      <c r="R692" s="29" t="s">
        <v>80</v>
      </c>
      <c r="S692" s="33">
        <v>2</v>
      </c>
      <c r="T692" s="29"/>
      <c r="U692" s="29"/>
      <c r="V692" s="29"/>
      <c r="W692" s="29"/>
      <c r="X692" s="29"/>
      <c r="Y692" s="29"/>
      <c r="Z692" s="33"/>
    </row>
    <row r="693" ht="24" spans="1:26">
      <c r="A693" s="33">
        <v>2364</v>
      </c>
      <c r="B693" s="33" t="s">
        <v>117</v>
      </c>
      <c r="C693" s="33" t="s">
        <v>118</v>
      </c>
      <c r="D693" s="33" t="s">
        <v>150</v>
      </c>
      <c r="E693" s="250" t="s">
        <v>1883</v>
      </c>
      <c r="F693" s="33" t="s">
        <v>467</v>
      </c>
      <c r="G693" s="33" t="s">
        <v>1830</v>
      </c>
      <c r="H693" s="33" t="s">
        <v>1884</v>
      </c>
      <c r="I693" s="196" t="s">
        <v>1876</v>
      </c>
      <c r="J693" s="196" t="s">
        <v>1876</v>
      </c>
      <c r="K693" s="196">
        <v>2</v>
      </c>
      <c r="L693" s="235">
        <v>45323</v>
      </c>
      <c r="M693" s="235">
        <v>45351</v>
      </c>
      <c r="N693" s="33" t="s">
        <v>124</v>
      </c>
      <c r="O693" s="48" t="s">
        <v>125</v>
      </c>
      <c r="P693" s="29" t="s">
        <v>398</v>
      </c>
      <c r="Q693" s="29" t="s">
        <v>457</v>
      </c>
      <c r="R693" s="29" t="s">
        <v>80</v>
      </c>
      <c r="S693" s="33">
        <v>2</v>
      </c>
      <c r="T693" s="29"/>
      <c r="U693" s="29"/>
      <c r="V693" s="29"/>
      <c r="W693" s="29"/>
      <c r="X693" s="29"/>
      <c r="Y693" s="29"/>
      <c r="Z693" s="33"/>
    </row>
    <row r="694" ht="24" spans="1:28">
      <c r="A694" s="33">
        <v>2365</v>
      </c>
      <c r="B694" s="33" t="s">
        <v>117</v>
      </c>
      <c r="C694" s="33" t="s">
        <v>118</v>
      </c>
      <c r="D694" s="33" t="s">
        <v>150</v>
      </c>
      <c r="E694" s="250" t="s">
        <v>1883</v>
      </c>
      <c r="F694" s="33" t="s">
        <v>467</v>
      </c>
      <c r="G694" s="33" t="s">
        <v>1830</v>
      </c>
      <c r="H694" s="33" t="s">
        <v>1884</v>
      </c>
      <c r="I694" s="196" t="s">
        <v>1876</v>
      </c>
      <c r="J694" s="196" t="s">
        <v>1876</v>
      </c>
      <c r="K694" s="196">
        <v>2</v>
      </c>
      <c r="L694" s="235">
        <v>45352</v>
      </c>
      <c r="M694" s="235">
        <v>45382</v>
      </c>
      <c r="N694" s="33" t="s">
        <v>124</v>
      </c>
      <c r="O694" s="48" t="s">
        <v>125</v>
      </c>
      <c r="P694" s="29" t="s">
        <v>398</v>
      </c>
      <c r="Q694" s="29" t="s">
        <v>457</v>
      </c>
      <c r="R694" s="29" t="s">
        <v>80</v>
      </c>
      <c r="S694" s="33">
        <v>2</v>
      </c>
      <c r="T694" s="34"/>
      <c r="U694" s="34"/>
      <c r="V694" s="35"/>
      <c r="W694" s="35"/>
      <c r="X694" s="40"/>
      <c r="Y694" s="40"/>
      <c r="Z694" s="38"/>
      <c r="AA694" s="34"/>
      <c r="AB694" s="34"/>
    </row>
    <row r="695" ht="24" spans="1:26">
      <c r="A695" s="33">
        <v>2366</v>
      </c>
      <c r="B695" s="33" t="s">
        <v>117</v>
      </c>
      <c r="C695" s="33" t="s">
        <v>118</v>
      </c>
      <c r="D695" s="33" t="s">
        <v>150</v>
      </c>
      <c r="E695" s="250" t="s">
        <v>1883</v>
      </c>
      <c r="F695" s="33" t="s">
        <v>467</v>
      </c>
      <c r="G695" s="33" t="s">
        <v>1830</v>
      </c>
      <c r="H695" s="33" t="s">
        <v>1884</v>
      </c>
      <c r="I695" s="196" t="s">
        <v>1876</v>
      </c>
      <c r="J695" s="196" t="s">
        <v>1876</v>
      </c>
      <c r="K695" s="196">
        <v>2</v>
      </c>
      <c r="L695" s="235">
        <v>45383</v>
      </c>
      <c r="M695" s="235">
        <v>45412</v>
      </c>
      <c r="N695" s="33" t="s">
        <v>124</v>
      </c>
      <c r="O695" s="48" t="s">
        <v>125</v>
      </c>
      <c r="P695" s="29" t="s">
        <v>398</v>
      </c>
      <c r="Q695" s="29" t="s">
        <v>457</v>
      </c>
      <c r="R695" s="29" t="s">
        <v>80</v>
      </c>
      <c r="S695" s="33">
        <v>2</v>
      </c>
      <c r="T695" s="29"/>
      <c r="U695" s="29"/>
      <c r="V695" s="29"/>
      <c r="W695" s="29"/>
      <c r="X695" s="29"/>
      <c r="Y695" s="29"/>
      <c r="Z695" s="33"/>
    </row>
    <row r="696" ht="24" spans="1:26">
      <c r="A696" s="33">
        <v>2367</v>
      </c>
      <c r="B696" s="33" t="s">
        <v>117</v>
      </c>
      <c r="C696" s="33" t="s">
        <v>118</v>
      </c>
      <c r="D696" s="33" t="s">
        <v>150</v>
      </c>
      <c r="E696" s="250" t="s">
        <v>1883</v>
      </c>
      <c r="F696" s="33" t="s">
        <v>467</v>
      </c>
      <c r="G696" s="33" t="s">
        <v>1830</v>
      </c>
      <c r="H696" s="33" t="s">
        <v>1884</v>
      </c>
      <c r="I696" s="196" t="s">
        <v>1876</v>
      </c>
      <c r="J696" s="196" t="s">
        <v>1876</v>
      </c>
      <c r="K696" s="196">
        <v>2</v>
      </c>
      <c r="L696" s="235">
        <v>45413</v>
      </c>
      <c r="M696" s="235">
        <v>45443</v>
      </c>
      <c r="N696" s="33" t="s">
        <v>124</v>
      </c>
      <c r="O696" s="48" t="s">
        <v>125</v>
      </c>
      <c r="P696" s="29" t="s">
        <v>398</v>
      </c>
      <c r="Q696" s="29" t="s">
        <v>457</v>
      </c>
      <c r="R696" s="29" t="s">
        <v>80</v>
      </c>
      <c r="S696" s="33">
        <v>2</v>
      </c>
      <c r="T696" s="29"/>
      <c r="U696" s="29"/>
      <c r="V696" s="29"/>
      <c r="W696" s="29"/>
      <c r="X696" s="29"/>
      <c r="Y696" s="29"/>
      <c r="Z696" s="33"/>
    </row>
    <row r="697" ht="24" spans="1:26">
      <c r="A697" s="33">
        <v>2368</v>
      </c>
      <c r="B697" s="33" t="s">
        <v>117</v>
      </c>
      <c r="C697" s="33" t="s">
        <v>118</v>
      </c>
      <c r="D697" s="33" t="s">
        <v>150</v>
      </c>
      <c r="E697" s="250" t="s">
        <v>1883</v>
      </c>
      <c r="F697" s="33" t="s">
        <v>467</v>
      </c>
      <c r="G697" s="33" t="s">
        <v>1830</v>
      </c>
      <c r="H697" s="33" t="s">
        <v>1884</v>
      </c>
      <c r="I697" s="196" t="s">
        <v>1876</v>
      </c>
      <c r="J697" s="196" t="s">
        <v>1876</v>
      </c>
      <c r="K697" s="196">
        <v>2</v>
      </c>
      <c r="L697" s="235">
        <v>45444</v>
      </c>
      <c r="M697" s="235">
        <v>45473</v>
      </c>
      <c r="N697" s="33" t="s">
        <v>124</v>
      </c>
      <c r="O697" s="48" t="s">
        <v>125</v>
      </c>
      <c r="P697" s="29" t="s">
        <v>398</v>
      </c>
      <c r="Q697" s="29" t="s">
        <v>457</v>
      </c>
      <c r="R697" s="29" t="s">
        <v>80</v>
      </c>
      <c r="S697" s="33">
        <v>2</v>
      </c>
      <c r="T697" s="29"/>
      <c r="U697" s="29"/>
      <c r="V697" s="29"/>
      <c r="W697" s="29"/>
      <c r="X697" s="29"/>
      <c r="Y697" s="29"/>
      <c r="Z697" s="33"/>
    </row>
    <row r="698" ht="24" spans="1:26">
      <c r="A698" s="33">
        <v>2369</v>
      </c>
      <c r="B698" s="33" t="s">
        <v>117</v>
      </c>
      <c r="C698" s="33" t="s">
        <v>118</v>
      </c>
      <c r="D698" s="33" t="s">
        <v>150</v>
      </c>
      <c r="E698" s="250" t="s">
        <v>1883</v>
      </c>
      <c r="F698" s="33" t="s">
        <v>467</v>
      </c>
      <c r="G698" s="33" t="s">
        <v>1830</v>
      </c>
      <c r="H698" s="33" t="s">
        <v>1884</v>
      </c>
      <c r="I698" s="196" t="s">
        <v>1876</v>
      </c>
      <c r="J698" s="196" t="s">
        <v>1876</v>
      </c>
      <c r="K698" s="196">
        <v>2</v>
      </c>
      <c r="L698" s="235">
        <v>45474</v>
      </c>
      <c r="M698" s="235">
        <v>45504</v>
      </c>
      <c r="N698" s="33" t="s">
        <v>124</v>
      </c>
      <c r="O698" s="48" t="s">
        <v>125</v>
      </c>
      <c r="P698" s="29" t="s">
        <v>398</v>
      </c>
      <c r="Q698" s="29" t="s">
        <v>457</v>
      </c>
      <c r="R698" s="29" t="s">
        <v>80</v>
      </c>
      <c r="S698" s="33">
        <v>2</v>
      </c>
      <c r="T698" s="29"/>
      <c r="U698" s="29"/>
      <c r="V698" s="29"/>
      <c r="W698" s="29"/>
      <c r="X698" s="29"/>
      <c r="Y698" s="29"/>
      <c r="Z698" s="33"/>
    </row>
    <row r="699" ht="24" spans="1:26">
      <c r="A699" s="33">
        <v>2370</v>
      </c>
      <c r="B699" s="33" t="s">
        <v>117</v>
      </c>
      <c r="C699" s="33" t="s">
        <v>118</v>
      </c>
      <c r="D699" s="33" t="s">
        <v>150</v>
      </c>
      <c r="E699" s="250" t="s">
        <v>1883</v>
      </c>
      <c r="F699" s="33" t="s">
        <v>467</v>
      </c>
      <c r="G699" s="33" t="s">
        <v>1830</v>
      </c>
      <c r="H699" s="33" t="s">
        <v>1884</v>
      </c>
      <c r="I699" s="196" t="s">
        <v>1876</v>
      </c>
      <c r="J699" s="196" t="s">
        <v>1876</v>
      </c>
      <c r="K699" s="196">
        <v>2</v>
      </c>
      <c r="L699" s="235">
        <v>45505</v>
      </c>
      <c r="M699" s="235">
        <v>45535</v>
      </c>
      <c r="N699" s="33" t="s">
        <v>124</v>
      </c>
      <c r="O699" s="48" t="s">
        <v>125</v>
      </c>
      <c r="P699" s="29" t="s">
        <v>398</v>
      </c>
      <c r="Q699" s="29" t="s">
        <v>457</v>
      </c>
      <c r="R699" s="29" t="s">
        <v>80</v>
      </c>
      <c r="S699" s="33">
        <v>2</v>
      </c>
      <c r="T699" s="29"/>
      <c r="U699" s="29"/>
      <c r="V699" s="29"/>
      <c r="W699" s="29"/>
      <c r="X699" s="29"/>
      <c r="Y699" s="29"/>
      <c r="Z699" s="33"/>
    </row>
    <row r="700" ht="24" spans="1:26">
      <c r="A700" s="33">
        <v>2371</v>
      </c>
      <c r="B700" s="33" t="s">
        <v>117</v>
      </c>
      <c r="C700" s="33" t="s">
        <v>118</v>
      </c>
      <c r="D700" s="33" t="s">
        <v>150</v>
      </c>
      <c r="E700" s="250" t="s">
        <v>1883</v>
      </c>
      <c r="F700" s="33" t="s">
        <v>467</v>
      </c>
      <c r="G700" s="33" t="s">
        <v>1830</v>
      </c>
      <c r="H700" s="33" t="s">
        <v>1884</v>
      </c>
      <c r="I700" s="196" t="s">
        <v>1876</v>
      </c>
      <c r="J700" s="196" t="s">
        <v>1876</v>
      </c>
      <c r="K700" s="196">
        <v>2</v>
      </c>
      <c r="L700" s="235">
        <v>45536</v>
      </c>
      <c r="M700" s="235">
        <v>45565</v>
      </c>
      <c r="N700" s="33" t="s">
        <v>124</v>
      </c>
      <c r="O700" s="48" t="s">
        <v>125</v>
      </c>
      <c r="P700" s="29" t="s">
        <v>398</v>
      </c>
      <c r="Q700" s="29" t="s">
        <v>457</v>
      </c>
      <c r="R700" s="29" t="s">
        <v>80</v>
      </c>
      <c r="S700" s="33">
        <v>2</v>
      </c>
      <c r="T700" s="29"/>
      <c r="U700" s="29"/>
      <c r="V700" s="29"/>
      <c r="W700" s="29"/>
      <c r="X700" s="29"/>
      <c r="Y700" s="29"/>
      <c r="Z700" s="33"/>
    </row>
    <row r="701" ht="24" spans="1:26">
      <c r="A701" s="33">
        <v>2372</v>
      </c>
      <c r="B701" s="33" t="s">
        <v>117</v>
      </c>
      <c r="C701" s="33" t="s">
        <v>118</v>
      </c>
      <c r="D701" s="33" t="s">
        <v>150</v>
      </c>
      <c r="E701" s="250" t="s">
        <v>1883</v>
      </c>
      <c r="F701" s="33" t="s">
        <v>467</v>
      </c>
      <c r="G701" s="33" t="s">
        <v>1830</v>
      </c>
      <c r="H701" s="33" t="s">
        <v>1884</v>
      </c>
      <c r="I701" s="196" t="s">
        <v>1876</v>
      </c>
      <c r="J701" s="196" t="s">
        <v>1876</v>
      </c>
      <c r="K701" s="196">
        <v>2</v>
      </c>
      <c r="L701" s="235">
        <v>45566</v>
      </c>
      <c r="M701" s="235">
        <v>45596</v>
      </c>
      <c r="N701" s="33" t="s">
        <v>124</v>
      </c>
      <c r="O701" s="48" t="s">
        <v>125</v>
      </c>
      <c r="P701" s="29" t="s">
        <v>398</v>
      </c>
      <c r="Q701" s="29" t="s">
        <v>457</v>
      </c>
      <c r="R701" s="29" t="s">
        <v>80</v>
      </c>
      <c r="S701" s="33">
        <v>2</v>
      </c>
      <c r="T701" s="29"/>
      <c r="U701" s="29"/>
      <c r="V701" s="29"/>
      <c r="W701" s="29"/>
      <c r="X701" s="29"/>
      <c r="Y701" s="29"/>
      <c r="Z701" s="33"/>
    </row>
    <row r="702" ht="24" spans="1:26">
      <c r="A702" s="33">
        <v>2373</v>
      </c>
      <c r="B702" s="33" t="s">
        <v>117</v>
      </c>
      <c r="C702" s="33" t="s">
        <v>118</v>
      </c>
      <c r="D702" s="33" t="s">
        <v>150</v>
      </c>
      <c r="E702" s="250" t="s">
        <v>1883</v>
      </c>
      <c r="F702" s="33" t="s">
        <v>467</v>
      </c>
      <c r="G702" s="33" t="s">
        <v>1830</v>
      </c>
      <c r="H702" s="33" t="s">
        <v>1884</v>
      </c>
      <c r="I702" s="196" t="s">
        <v>1876</v>
      </c>
      <c r="J702" s="196" t="s">
        <v>1876</v>
      </c>
      <c r="K702" s="196">
        <v>2</v>
      </c>
      <c r="L702" s="235">
        <v>45597</v>
      </c>
      <c r="M702" s="235">
        <v>45626</v>
      </c>
      <c r="N702" s="33" t="s">
        <v>124</v>
      </c>
      <c r="O702" s="48" t="s">
        <v>125</v>
      </c>
      <c r="P702" s="29" t="s">
        <v>398</v>
      </c>
      <c r="Q702" s="29" t="s">
        <v>457</v>
      </c>
      <c r="R702" s="29" t="s">
        <v>80</v>
      </c>
      <c r="S702" s="33">
        <v>2</v>
      </c>
      <c r="T702" s="29"/>
      <c r="U702" s="29"/>
      <c r="V702" s="29"/>
      <c r="W702" s="29"/>
      <c r="X702" s="29"/>
      <c r="Y702" s="29"/>
      <c r="Z702" s="33"/>
    </row>
    <row r="703" ht="24" spans="1:26">
      <c r="A703" s="33">
        <v>2374</v>
      </c>
      <c r="B703" s="33" t="s">
        <v>117</v>
      </c>
      <c r="C703" s="33" t="s">
        <v>118</v>
      </c>
      <c r="D703" s="33" t="s">
        <v>150</v>
      </c>
      <c r="E703" s="250" t="s">
        <v>1883</v>
      </c>
      <c r="F703" s="33" t="s">
        <v>467</v>
      </c>
      <c r="G703" s="33" t="s">
        <v>1830</v>
      </c>
      <c r="H703" s="33" t="s">
        <v>1884</v>
      </c>
      <c r="I703" s="196" t="s">
        <v>1876</v>
      </c>
      <c r="J703" s="196" t="s">
        <v>1876</v>
      </c>
      <c r="K703" s="196">
        <v>2</v>
      </c>
      <c r="L703" s="235">
        <v>45627</v>
      </c>
      <c r="M703" s="235">
        <v>45657</v>
      </c>
      <c r="N703" s="33" t="s">
        <v>124</v>
      </c>
      <c r="O703" s="48" t="s">
        <v>125</v>
      </c>
      <c r="P703" s="29" t="s">
        <v>398</v>
      </c>
      <c r="Q703" s="29" t="s">
        <v>457</v>
      </c>
      <c r="R703" s="29" t="s">
        <v>80</v>
      </c>
      <c r="S703" s="33">
        <v>2</v>
      </c>
      <c r="T703" s="29"/>
      <c r="U703" s="29"/>
      <c r="V703" s="29"/>
      <c r="W703" s="29"/>
      <c r="X703" s="29"/>
      <c r="Y703" s="29"/>
      <c r="Z703" s="33"/>
    </row>
    <row r="704" ht="24" spans="1:26">
      <c r="A704" s="33">
        <v>2376</v>
      </c>
      <c r="B704" s="33" t="s">
        <v>117</v>
      </c>
      <c r="C704" s="33" t="s">
        <v>118</v>
      </c>
      <c r="D704" s="33" t="s">
        <v>150</v>
      </c>
      <c r="E704" s="250" t="s">
        <v>157</v>
      </c>
      <c r="F704" s="33" t="s">
        <v>468</v>
      </c>
      <c r="G704" s="33" t="s">
        <v>1830</v>
      </c>
      <c r="H704" s="33" t="s">
        <v>1843</v>
      </c>
      <c r="I704" s="196" t="s">
        <v>1876</v>
      </c>
      <c r="J704" s="196" t="s">
        <v>1876</v>
      </c>
      <c r="K704" s="196">
        <v>1</v>
      </c>
      <c r="L704" s="235">
        <v>45292</v>
      </c>
      <c r="M704" s="235">
        <v>45322</v>
      </c>
      <c r="N704" s="33" t="s">
        <v>124</v>
      </c>
      <c r="O704" s="48" t="s">
        <v>125</v>
      </c>
      <c r="P704" s="29" t="s">
        <v>398</v>
      </c>
      <c r="Q704" s="29" t="s">
        <v>469</v>
      </c>
      <c r="R704" s="29" t="s">
        <v>80</v>
      </c>
      <c r="S704" s="33">
        <v>1</v>
      </c>
      <c r="T704" s="29"/>
      <c r="U704" s="29"/>
      <c r="V704" s="29"/>
      <c r="W704" s="29"/>
      <c r="X704" s="29"/>
      <c r="Y704" s="29"/>
      <c r="Z704" s="33"/>
    </row>
    <row r="705" ht="24" spans="1:26">
      <c r="A705" s="33">
        <v>2377</v>
      </c>
      <c r="B705" s="33" t="s">
        <v>117</v>
      </c>
      <c r="C705" s="33" t="s">
        <v>118</v>
      </c>
      <c r="D705" s="33" t="s">
        <v>150</v>
      </c>
      <c r="E705" s="250" t="s">
        <v>157</v>
      </c>
      <c r="F705" s="33" t="s">
        <v>468</v>
      </c>
      <c r="G705" s="33" t="s">
        <v>1830</v>
      </c>
      <c r="H705" s="33" t="s">
        <v>1843</v>
      </c>
      <c r="I705" s="196" t="s">
        <v>1876</v>
      </c>
      <c r="J705" s="196" t="s">
        <v>1876</v>
      </c>
      <c r="K705" s="196">
        <v>1</v>
      </c>
      <c r="L705" s="235">
        <v>45323</v>
      </c>
      <c r="M705" s="235">
        <v>45351</v>
      </c>
      <c r="N705" s="33" t="s">
        <v>124</v>
      </c>
      <c r="O705" s="48" t="s">
        <v>125</v>
      </c>
      <c r="P705" s="29" t="s">
        <v>398</v>
      </c>
      <c r="Q705" s="29" t="s">
        <v>469</v>
      </c>
      <c r="R705" s="29" t="s">
        <v>80</v>
      </c>
      <c r="S705" s="33">
        <v>1</v>
      </c>
      <c r="T705" s="29"/>
      <c r="U705" s="29"/>
      <c r="V705" s="29"/>
      <c r="W705" s="29"/>
      <c r="X705" s="29"/>
      <c r="Y705" s="29"/>
      <c r="Z705" s="33"/>
    </row>
    <row r="706" ht="24" spans="1:28">
      <c r="A706" s="33">
        <v>2378</v>
      </c>
      <c r="B706" s="33" t="s">
        <v>117</v>
      </c>
      <c r="C706" s="33" t="s">
        <v>118</v>
      </c>
      <c r="D706" s="33" t="s">
        <v>150</v>
      </c>
      <c r="E706" s="250" t="s">
        <v>157</v>
      </c>
      <c r="F706" s="33" t="s">
        <v>468</v>
      </c>
      <c r="G706" s="33" t="s">
        <v>1830</v>
      </c>
      <c r="H706" s="33" t="s">
        <v>1843</v>
      </c>
      <c r="I706" s="196" t="s">
        <v>1876</v>
      </c>
      <c r="J706" s="196" t="s">
        <v>1876</v>
      </c>
      <c r="K706" s="196">
        <v>1</v>
      </c>
      <c r="L706" s="235">
        <v>45352</v>
      </c>
      <c r="M706" s="235">
        <v>45382</v>
      </c>
      <c r="N706" s="33" t="s">
        <v>124</v>
      </c>
      <c r="O706" s="48" t="s">
        <v>125</v>
      </c>
      <c r="P706" s="29" t="s">
        <v>398</v>
      </c>
      <c r="Q706" s="29" t="s">
        <v>469</v>
      </c>
      <c r="R706" s="29" t="s">
        <v>80</v>
      </c>
      <c r="S706" s="33">
        <v>1</v>
      </c>
      <c r="T706" s="34"/>
      <c r="U706" s="34"/>
      <c r="V706" s="35"/>
      <c r="W706" s="35"/>
      <c r="X706" s="40"/>
      <c r="Y706" s="40"/>
      <c r="Z706" s="38"/>
      <c r="AA706" s="34"/>
      <c r="AB706" s="34"/>
    </row>
    <row r="707" ht="24" spans="1:26">
      <c r="A707" s="33">
        <v>2379</v>
      </c>
      <c r="B707" s="33" t="s">
        <v>117</v>
      </c>
      <c r="C707" s="33" t="s">
        <v>118</v>
      </c>
      <c r="D707" s="33" t="s">
        <v>150</v>
      </c>
      <c r="E707" s="250" t="s">
        <v>157</v>
      </c>
      <c r="F707" s="33" t="s">
        <v>468</v>
      </c>
      <c r="G707" s="33" t="s">
        <v>1830</v>
      </c>
      <c r="H707" s="33" t="s">
        <v>1843</v>
      </c>
      <c r="I707" s="196" t="s">
        <v>1876</v>
      </c>
      <c r="J707" s="196" t="s">
        <v>1876</v>
      </c>
      <c r="K707" s="196">
        <v>1</v>
      </c>
      <c r="L707" s="235">
        <v>45383</v>
      </c>
      <c r="M707" s="235">
        <v>45412</v>
      </c>
      <c r="N707" s="33" t="s">
        <v>124</v>
      </c>
      <c r="O707" s="48" t="s">
        <v>125</v>
      </c>
      <c r="P707" s="29" t="s">
        <v>398</v>
      </c>
      <c r="Q707" s="29" t="s">
        <v>469</v>
      </c>
      <c r="R707" s="29" t="s">
        <v>80</v>
      </c>
      <c r="S707" s="33">
        <v>1</v>
      </c>
      <c r="T707" s="29"/>
      <c r="U707" s="29"/>
      <c r="V707" s="29"/>
      <c r="W707" s="29"/>
      <c r="X707" s="29"/>
      <c r="Y707" s="29"/>
      <c r="Z707" s="33"/>
    </row>
    <row r="708" ht="24" spans="1:26">
      <c r="A708" s="33">
        <v>2380</v>
      </c>
      <c r="B708" s="33" t="s">
        <v>117</v>
      </c>
      <c r="C708" s="33" t="s">
        <v>118</v>
      </c>
      <c r="D708" s="33" t="s">
        <v>150</v>
      </c>
      <c r="E708" s="250" t="s">
        <v>157</v>
      </c>
      <c r="F708" s="33" t="s">
        <v>468</v>
      </c>
      <c r="G708" s="33" t="s">
        <v>1830</v>
      </c>
      <c r="H708" s="33" t="s">
        <v>1843</v>
      </c>
      <c r="I708" s="196" t="s">
        <v>1876</v>
      </c>
      <c r="J708" s="196" t="s">
        <v>1876</v>
      </c>
      <c r="K708" s="196">
        <v>1</v>
      </c>
      <c r="L708" s="235">
        <v>45413</v>
      </c>
      <c r="M708" s="235">
        <v>45443</v>
      </c>
      <c r="N708" s="33" t="s">
        <v>124</v>
      </c>
      <c r="O708" s="48" t="s">
        <v>125</v>
      </c>
      <c r="P708" s="29" t="s">
        <v>398</v>
      </c>
      <c r="Q708" s="29" t="s">
        <v>469</v>
      </c>
      <c r="R708" s="29" t="s">
        <v>80</v>
      </c>
      <c r="S708" s="33">
        <v>1</v>
      </c>
      <c r="T708" s="29"/>
      <c r="U708" s="29"/>
      <c r="V708" s="29"/>
      <c r="W708" s="29"/>
      <c r="X708" s="29"/>
      <c r="Y708" s="29"/>
      <c r="Z708" s="33"/>
    </row>
    <row r="709" ht="24" spans="1:26">
      <c r="A709" s="33">
        <v>2381</v>
      </c>
      <c r="B709" s="33" t="s">
        <v>117</v>
      </c>
      <c r="C709" s="33" t="s">
        <v>118</v>
      </c>
      <c r="D709" s="33" t="s">
        <v>150</v>
      </c>
      <c r="E709" s="250" t="s">
        <v>157</v>
      </c>
      <c r="F709" s="33" t="s">
        <v>468</v>
      </c>
      <c r="G709" s="33" t="s">
        <v>1830</v>
      </c>
      <c r="H709" s="33" t="s">
        <v>1843</v>
      </c>
      <c r="I709" s="196" t="s">
        <v>1876</v>
      </c>
      <c r="J709" s="196" t="s">
        <v>1876</v>
      </c>
      <c r="K709" s="196">
        <v>1</v>
      </c>
      <c r="L709" s="235">
        <v>45444</v>
      </c>
      <c r="M709" s="235">
        <v>45473</v>
      </c>
      <c r="N709" s="33" t="s">
        <v>124</v>
      </c>
      <c r="O709" s="48" t="s">
        <v>125</v>
      </c>
      <c r="P709" s="29" t="s">
        <v>398</v>
      </c>
      <c r="Q709" s="29" t="s">
        <v>469</v>
      </c>
      <c r="R709" s="29" t="s">
        <v>80</v>
      </c>
      <c r="S709" s="33">
        <v>1</v>
      </c>
      <c r="T709" s="29"/>
      <c r="U709" s="29"/>
      <c r="V709" s="29"/>
      <c r="W709" s="29"/>
      <c r="X709" s="29"/>
      <c r="Y709" s="29"/>
      <c r="Z709" s="33"/>
    </row>
    <row r="710" ht="24" spans="1:26">
      <c r="A710" s="33">
        <v>2382</v>
      </c>
      <c r="B710" s="33" t="s">
        <v>117</v>
      </c>
      <c r="C710" s="33" t="s">
        <v>118</v>
      </c>
      <c r="D710" s="33" t="s">
        <v>150</v>
      </c>
      <c r="E710" s="250" t="s">
        <v>157</v>
      </c>
      <c r="F710" s="33" t="s">
        <v>468</v>
      </c>
      <c r="G710" s="33" t="s">
        <v>1830</v>
      </c>
      <c r="H710" s="33" t="s">
        <v>1843</v>
      </c>
      <c r="I710" s="196" t="s">
        <v>1876</v>
      </c>
      <c r="J710" s="196" t="s">
        <v>1876</v>
      </c>
      <c r="K710" s="196">
        <v>1</v>
      </c>
      <c r="L710" s="235">
        <v>45474</v>
      </c>
      <c r="M710" s="235">
        <v>45504</v>
      </c>
      <c r="N710" s="33" t="s">
        <v>124</v>
      </c>
      <c r="O710" s="48" t="s">
        <v>125</v>
      </c>
      <c r="P710" s="29" t="s">
        <v>398</v>
      </c>
      <c r="Q710" s="29" t="s">
        <v>469</v>
      </c>
      <c r="R710" s="29" t="s">
        <v>80</v>
      </c>
      <c r="S710" s="33">
        <v>1</v>
      </c>
      <c r="T710" s="29"/>
      <c r="U710" s="29"/>
      <c r="V710" s="29"/>
      <c r="W710" s="29"/>
      <c r="X710" s="29"/>
      <c r="Y710" s="29"/>
      <c r="Z710" s="33"/>
    </row>
    <row r="711" ht="24" spans="1:26">
      <c r="A711" s="33">
        <v>2383</v>
      </c>
      <c r="B711" s="33" t="s">
        <v>117</v>
      </c>
      <c r="C711" s="33" t="s">
        <v>118</v>
      </c>
      <c r="D711" s="33" t="s">
        <v>150</v>
      </c>
      <c r="E711" s="250" t="s">
        <v>157</v>
      </c>
      <c r="F711" s="33" t="s">
        <v>468</v>
      </c>
      <c r="G711" s="33" t="s">
        <v>1830</v>
      </c>
      <c r="H711" s="33" t="s">
        <v>1843</v>
      </c>
      <c r="I711" s="196" t="s">
        <v>1876</v>
      </c>
      <c r="J711" s="196" t="s">
        <v>1876</v>
      </c>
      <c r="K711" s="196">
        <v>1</v>
      </c>
      <c r="L711" s="235">
        <v>45505</v>
      </c>
      <c r="M711" s="235">
        <v>45535</v>
      </c>
      <c r="N711" s="33" t="s">
        <v>124</v>
      </c>
      <c r="O711" s="48" t="s">
        <v>125</v>
      </c>
      <c r="P711" s="29" t="s">
        <v>398</v>
      </c>
      <c r="Q711" s="29" t="s">
        <v>469</v>
      </c>
      <c r="R711" s="29" t="s">
        <v>80</v>
      </c>
      <c r="S711" s="33">
        <v>1</v>
      </c>
      <c r="T711" s="29"/>
      <c r="U711" s="29"/>
      <c r="V711" s="29"/>
      <c r="W711" s="29"/>
      <c r="X711" s="29"/>
      <c r="Y711" s="29"/>
      <c r="Z711" s="33"/>
    </row>
    <row r="712" ht="24" spans="1:26">
      <c r="A712" s="33">
        <v>2384</v>
      </c>
      <c r="B712" s="33" t="s">
        <v>117</v>
      </c>
      <c r="C712" s="33" t="s">
        <v>118</v>
      </c>
      <c r="D712" s="33" t="s">
        <v>150</v>
      </c>
      <c r="E712" s="250" t="s">
        <v>157</v>
      </c>
      <c r="F712" s="33" t="s">
        <v>468</v>
      </c>
      <c r="G712" s="33" t="s">
        <v>1830</v>
      </c>
      <c r="H712" s="33" t="s">
        <v>1843</v>
      </c>
      <c r="I712" s="196" t="s">
        <v>1876</v>
      </c>
      <c r="J712" s="196" t="s">
        <v>1876</v>
      </c>
      <c r="K712" s="196">
        <v>1</v>
      </c>
      <c r="L712" s="235">
        <v>45536</v>
      </c>
      <c r="M712" s="235">
        <v>45565</v>
      </c>
      <c r="N712" s="33" t="s">
        <v>124</v>
      </c>
      <c r="O712" s="48" t="s">
        <v>125</v>
      </c>
      <c r="P712" s="29" t="s">
        <v>398</v>
      </c>
      <c r="Q712" s="29" t="s">
        <v>469</v>
      </c>
      <c r="R712" s="29" t="s">
        <v>80</v>
      </c>
      <c r="S712" s="33">
        <v>1</v>
      </c>
      <c r="T712" s="29"/>
      <c r="U712" s="29"/>
      <c r="V712" s="29"/>
      <c r="W712" s="29"/>
      <c r="X712" s="29"/>
      <c r="Y712" s="29"/>
      <c r="Z712" s="33"/>
    </row>
    <row r="713" ht="24" spans="1:26">
      <c r="A713" s="33">
        <v>2385</v>
      </c>
      <c r="B713" s="33" t="s">
        <v>117</v>
      </c>
      <c r="C713" s="33" t="s">
        <v>118</v>
      </c>
      <c r="D713" s="33" t="s">
        <v>150</v>
      </c>
      <c r="E713" s="250" t="s">
        <v>157</v>
      </c>
      <c r="F713" s="33" t="s">
        <v>468</v>
      </c>
      <c r="G713" s="33" t="s">
        <v>1830</v>
      </c>
      <c r="H713" s="33" t="s">
        <v>1843</v>
      </c>
      <c r="I713" s="196" t="s">
        <v>1876</v>
      </c>
      <c r="J713" s="196" t="s">
        <v>1876</v>
      </c>
      <c r="K713" s="196">
        <v>1</v>
      </c>
      <c r="L713" s="235">
        <v>45566</v>
      </c>
      <c r="M713" s="235">
        <v>45596</v>
      </c>
      <c r="N713" s="33" t="s">
        <v>124</v>
      </c>
      <c r="O713" s="48" t="s">
        <v>125</v>
      </c>
      <c r="P713" s="29" t="s">
        <v>398</v>
      </c>
      <c r="Q713" s="29" t="s">
        <v>469</v>
      </c>
      <c r="R713" s="29" t="s">
        <v>80</v>
      </c>
      <c r="S713" s="33">
        <v>1</v>
      </c>
      <c r="T713" s="29"/>
      <c r="U713" s="29"/>
      <c r="V713" s="29"/>
      <c r="W713" s="29"/>
      <c r="X713" s="29"/>
      <c r="Y713" s="29"/>
      <c r="Z713" s="33"/>
    </row>
    <row r="714" ht="24" spans="1:26">
      <c r="A714" s="33">
        <v>2386</v>
      </c>
      <c r="B714" s="33" t="s">
        <v>117</v>
      </c>
      <c r="C714" s="33" t="s">
        <v>118</v>
      </c>
      <c r="D714" s="33" t="s">
        <v>150</v>
      </c>
      <c r="E714" s="250" t="s">
        <v>157</v>
      </c>
      <c r="F714" s="33" t="s">
        <v>468</v>
      </c>
      <c r="G714" s="33" t="s">
        <v>1830</v>
      </c>
      <c r="H714" s="33" t="s">
        <v>1843</v>
      </c>
      <c r="I714" s="196" t="s">
        <v>1876</v>
      </c>
      <c r="J714" s="196" t="s">
        <v>1876</v>
      </c>
      <c r="K714" s="196">
        <v>1</v>
      </c>
      <c r="L714" s="235">
        <v>45597</v>
      </c>
      <c r="M714" s="235">
        <v>45626</v>
      </c>
      <c r="N714" s="33" t="s">
        <v>124</v>
      </c>
      <c r="O714" s="48" t="s">
        <v>125</v>
      </c>
      <c r="P714" s="29" t="s">
        <v>398</v>
      </c>
      <c r="Q714" s="29" t="s">
        <v>469</v>
      </c>
      <c r="R714" s="29" t="s">
        <v>80</v>
      </c>
      <c r="S714" s="33">
        <v>1</v>
      </c>
      <c r="T714" s="29"/>
      <c r="U714" s="29"/>
      <c r="V714" s="29"/>
      <c r="W714" s="29"/>
      <c r="X714" s="29"/>
      <c r="Y714" s="29"/>
      <c r="Z714" s="33"/>
    </row>
    <row r="715" ht="24" spans="1:26">
      <c r="A715" s="33">
        <v>2387</v>
      </c>
      <c r="B715" s="33" t="s">
        <v>117</v>
      </c>
      <c r="C715" s="33" t="s">
        <v>118</v>
      </c>
      <c r="D715" s="33" t="s">
        <v>150</v>
      </c>
      <c r="E715" s="250" t="s">
        <v>157</v>
      </c>
      <c r="F715" s="33" t="s">
        <v>468</v>
      </c>
      <c r="G715" s="33" t="s">
        <v>1830</v>
      </c>
      <c r="H715" s="33" t="s">
        <v>1843</v>
      </c>
      <c r="I715" s="196" t="s">
        <v>1876</v>
      </c>
      <c r="J715" s="196" t="s">
        <v>1876</v>
      </c>
      <c r="K715" s="196">
        <v>1</v>
      </c>
      <c r="L715" s="235">
        <v>45627</v>
      </c>
      <c r="M715" s="235">
        <v>45657</v>
      </c>
      <c r="N715" s="33" t="s">
        <v>124</v>
      </c>
      <c r="O715" s="48" t="s">
        <v>125</v>
      </c>
      <c r="P715" s="29" t="s">
        <v>398</v>
      </c>
      <c r="Q715" s="29" t="s">
        <v>469</v>
      </c>
      <c r="R715" s="29" t="s">
        <v>80</v>
      </c>
      <c r="S715" s="164">
        <v>1</v>
      </c>
      <c r="T715" s="29"/>
      <c r="U715" s="29"/>
      <c r="V715" s="29"/>
      <c r="W715" s="29"/>
      <c r="X715" s="29"/>
      <c r="Y715" s="29"/>
      <c r="Z715" s="33"/>
    </row>
    <row r="716" ht="24" spans="1:26">
      <c r="A716" s="33">
        <v>2389</v>
      </c>
      <c r="B716" s="33" t="s">
        <v>117</v>
      </c>
      <c r="C716" s="33" t="s">
        <v>118</v>
      </c>
      <c r="D716" s="33" t="s">
        <v>150</v>
      </c>
      <c r="E716" s="250" t="s">
        <v>157</v>
      </c>
      <c r="F716" s="33" t="s">
        <v>473</v>
      </c>
      <c r="G716" s="33" t="s">
        <v>1830</v>
      </c>
      <c r="H716" s="33" t="s">
        <v>1843</v>
      </c>
      <c r="I716" s="196" t="s">
        <v>1876</v>
      </c>
      <c r="J716" s="196" t="s">
        <v>1876</v>
      </c>
      <c r="K716" s="196">
        <v>1</v>
      </c>
      <c r="L716" s="235">
        <v>45292</v>
      </c>
      <c r="M716" s="235">
        <v>45322</v>
      </c>
      <c r="N716" s="33" t="s">
        <v>124</v>
      </c>
      <c r="O716" s="48" t="s">
        <v>125</v>
      </c>
      <c r="P716" s="29" t="s">
        <v>398</v>
      </c>
      <c r="Q716" s="29" t="s">
        <v>469</v>
      </c>
      <c r="R716" s="29" t="s">
        <v>80</v>
      </c>
      <c r="S716" s="33">
        <v>1</v>
      </c>
      <c r="T716" s="29"/>
      <c r="U716" s="29"/>
      <c r="V716" s="29"/>
      <c r="W716" s="29"/>
      <c r="X716" s="29"/>
      <c r="Y716" s="29"/>
      <c r="Z716" s="33"/>
    </row>
    <row r="717" ht="24" spans="1:26">
      <c r="A717" s="33">
        <v>2390</v>
      </c>
      <c r="B717" s="33" t="s">
        <v>117</v>
      </c>
      <c r="C717" s="33" t="s">
        <v>118</v>
      </c>
      <c r="D717" s="33" t="s">
        <v>150</v>
      </c>
      <c r="E717" s="250" t="s">
        <v>157</v>
      </c>
      <c r="F717" s="33" t="s">
        <v>473</v>
      </c>
      <c r="G717" s="33" t="s">
        <v>1830</v>
      </c>
      <c r="H717" s="33" t="s">
        <v>1843</v>
      </c>
      <c r="I717" s="196" t="s">
        <v>1876</v>
      </c>
      <c r="J717" s="196" t="s">
        <v>1876</v>
      </c>
      <c r="K717" s="196">
        <v>1</v>
      </c>
      <c r="L717" s="235">
        <v>45323</v>
      </c>
      <c r="M717" s="235">
        <v>45351</v>
      </c>
      <c r="N717" s="33" t="s">
        <v>124</v>
      </c>
      <c r="O717" s="48" t="s">
        <v>125</v>
      </c>
      <c r="P717" s="29" t="s">
        <v>398</v>
      </c>
      <c r="Q717" s="29" t="s">
        <v>469</v>
      </c>
      <c r="R717" s="29" t="s">
        <v>80</v>
      </c>
      <c r="S717" s="33">
        <v>1</v>
      </c>
      <c r="T717" s="29"/>
      <c r="U717" s="29"/>
      <c r="V717" s="29"/>
      <c r="W717" s="29"/>
      <c r="X717" s="29"/>
      <c r="Y717" s="29"/>
      <c r="Z717" s="33"/>
    </row>
    <row r="718" ht="24" spans="1:28">
      <c r="A718" s="33">
        <v>2391</v>
      </c>
      <c r="B718" s="33" t="s">
        <v>117</v>
      </c>
      <c r="C718" s="33" t="s">
        <v>118</v>
      </c>
      <c r="D718" s="33" t="s">
        <v>150</v>
      </c>
      <c r="E718" s="250" t="s">
        <v>157</v>
      </c>
      <c r="F718" s="33" t="s">
        <v>473</v>
      </c>
      <c r="G718" s="33" t="s">
        <v>1830</v>
      </c>
      <c r="H718" s="33" t="s">
        <v>1843</v>
      </c>
      <c r="I718" s="196" t="s">
        <v>1876</v>
      </c>
      <c r="J718" s="196" t="s">
        <v>1876</v>
      </c>
      <c r="K718" s="196">
        <v>1</v>
      </c>
      <c r="L718" s="235">
        <v>45352</v>
      </c>
      <c r="M718" s="235">
        <v>45382</v>
      </c>
      <c r="N718" s="33" t="s">
        <v>124</v>
      </c>
      <c r="O718" s="48" t="s">
        <v>125</v>
      </c>
      <c r="P718" s="29" t="s">
        <v>398</v>
      </c>
      <c r="Q718" s="29" t="s">
        <v>469</v>
      </c>
      <c r="R718" s="29" t="s">
        <v>80</v>
      </c>
      <c r="S718" s="33">
        <v>1</v>
      </c>
      <c r="T718" s="34"/>
      <c r="U718" s="34"/>
      <c r="V718" s="35"/>
      <c r="W718" s="35"/>
      <c r="X718" s="40"/>
      <c r="Y718" s="40"/>
      <c r="Z718" s="38"/>
      <c r="AA718" s="34"/>
      <c r="AB718" s="34"/>
    </row>
    <row r="719" ht="24" spans="1:26">
      <c r="A719" s="33">
        <v>2392</v>
      </c>
      <c r="B719" s="33" t="s">
        <v>117</v>
      </c>
      <c r="C719" s="33" t="s">
        <v>118</v>
      </c>
      <c r="D719" s="33" t="s">
        <v>150</v>
      </c>
      <c r="E719" s="250" t="s">
        <v>157</v>
      </c>
      <c r="F719" s="33" t="s">
        <v>473</v>
      </c>
      <c r="G719" s="33" t="s">
        <v>1830</v>
      </c>
      <c r="H719" s="33" t="s">
        <v>1843</v>
      </c>
      <c r="I719" s="196" t="s">
        <v>1876</v>
      </c>
      <c r="J719" s="196" t="s">
        <v>1876</v>
      </c>
      <c r="K719" s="196">
        <v>1</v>
      </c>
      <c r="L719" s="235">
        <v>45383</v>
      </c>
      <c r="M719" s="235">
        <v>45412</v>
      </c>
      <c r="N719" s="33" t="s">
        <v>124</v>
      </c>
      <c r="O719" s="48" t="s">
        <v>125</v>
      </c>
      <c r="P719" s="29" t="s">
        <v>398</v>
      </c>
      <c r="Q719" s="29" t="s">
        <v>469</v>
      </c>
      <c r="R719" s="29" t="s">
        <v>80</v>
      </c>
      <c r="S719" s="33">
        <v>1</v>
      </c>
      <c r="T719" s="29"/>
      <c r="U719" s="29"/>
      <c r="V719" s="29"/>
      <c r="W719" s="29"/>
      <c r="X719" s="29"/>
      <c r="Y719" s="29"/>
      <c r="Z719" s="33"/>
    </row>
    <row r="720" ht="24" spans="1:26">
      <c r="A720" s="33">
        <v>2393</v>
      </c>
      <c r="B720" s="33" t="s">
        <v>117</v>
      </c>
      <c r="C720" s="33" t="s">
        <v>118</v>
      </c>
      <c r="D720" s="33" t="s">
        <v>150</v>
      </c>
      <c r="E720" s="250" t="s">
        <v>157</v>
      </c>
      <c r="F720" s="33" t="s">
        <v>473</v>
      </c>
      <c r="G720" s="33" t="s">
        <v>1830</v>
      </c>
      <c r="H720" s="33" t="s">
        <v>1843</v>
      </c>
      <c r="I720" s="196" t="s">
        <v>1876</v>
      </c>
      <c r="J720" s="196" t="s">
        <v>1876</v>
      </c>
      <c r="K720" s="196">
        <v>1</v>
      </c>
      <c r="L720" s="235">
        <v>45413</v>
      </c>
      <c r="M720" s="235">
        <v>45443</v>
      </c>
      <c r="N720" s="33" t="s">
        <v>124</v>
      </c>
      <c r="O720" s="48" t="s">
        <v>125</v>
      </c>
      <c r="P720" s="29" t="s">
        <v>398</v>
      </c>
      <c r="Q720" s="29" t="s">
        <v>469</v>
      </c>
      <c r="R720" s="29" t="s">
        <v>80</v>
      </c>
      <c r="S720" s="33">
        <v>1</v>
      </c>
      <c r="T720" s="29"/>
      <c r="U720" s="29"/>
      <c r="V720" s="29"/>
      <c r="W720" s="29"/>
      <c r="X720" s="29"/>
      <c r="Y720" s="29"/>
      <c r="Z720" s="33"/>
    </row>
    <row r="721" ht="24" spans="1:26">
      <c r="A721" s="33">
        <v>2394</v>
      </c>
      <c r="B721" s="33" t="s">
        <v>117</v>
      </c>
      <c r="C721" s="33" t="s">
        <v>118</v>
      </c>
      <c r="D721" s="33" t="s">
        <v>150</v>
      </c>
      <c r="E721" s="250" t="s">
        <v>157</v>
      </c>
      <c r="F721" s="33" t="s">
        <v>473</v>
      </c>
      <c r="G721" s="33" t="s">
        <v>1830</v>
      </c>
      <c r="H721" s="33" t="s">
        <v>1843</v>
      </c>
      <c r="I721" s="196" t="s">
        <v>1876</v>
      </c>
      <c r="J721" s="196" t="s">
        <v>1876</v>
      </c>
      <c r="K721" s="196">
        <v>1</v>
      </c>
      <c r="L721" s="235">
        <v>45444</v>
      </c>
      <c r="M721" s="235">
        <v>45473</v>
      </c>
      <c r="N721" s="33" t="s">
        <v>124</v>
      </c>
      <c r="O721" s="48" t="s">
        <v>125</v>
      </c>
      <c r="P721" s="29" t="s">
        <v>398</v>
      </c>
      <c r="Q721" s="29" t="s">
        <v>469</v>
      </c>
      <c r="R721" s="29" t="s">
        <v>80</v>
      </c>
      <c r="S721" s="33">
        <v>1</v>
      </c>
      <c r="T721" s="29"/>
      <c r="U721" s="29"/>
      <c r="V721" s="29"/>
      <c r="W721" s="29"/>
      <c r="X721" s="29"/>
      <c r="Y721" s="29"/>
      <c r="Z721" s="33"/>
    </row>
    <row r="722" ht="24" spans="1:26">
      <c r="A722" s="33">
        <v>2395</v>
      </c>
      <c r="B722" s="33" t="s">
        <v>117</v>
      </c>
      <c r="C722" s="33" t="s">
        <v>118</v>
      </c>
      <c r="D722" s="33" t="s">
        <v>150</v>
      </c>
      <c r="E722" s="250" t="s">
        <v>157</v>
      </c>
      <c r="F722" s="33" t="s">
        <v>473</v>
      </c>
      <c r="G722" s="33" t="s">
        <v>1830</v>
      </c>
      <c r="H722" s="33" t="s">
        <v>1843</v>
      </c>
      <c r="I722" s="196" t="s">
        <v>1876</v>
      </c>
      <c r="J722" s="196" t="s">
        <v>1876</v>
      </c>
      <c r="K722" s="196">
        <v>1</v>
      </c>
      <c r="L722" s="235">
        <v>45474</v>
      </c>
      <c r="M722" s="235">
        <v>45504</v>
      </c>
      <c r="N722" s="33" t="s">
        <v>124</v>
      </c>
      <c r="O722" s="48" t="s">
        <v>125</v>
      </c>
      <c r="P722" s="29" t="s">
        <v>398</v>
      </c>
      <c r="Q722" s="29" t="s">
        <v>469</v>
      </c>
      <c r="R722" s="29" t="s">
        <v>80</v>
      </c>
      <c r="S722" s="33">
        <v>1</v>
      </c>
      <c r="T722" s="29"/>
      <c r="U722" s="29"/>
      <c r="V722" s="29"/>
      <c r="W722" s="29"/>
      <c r="X722" s="29"/>
      <c r="Y722" s="29"/>
      <c r="Z722" s="33"/>
    </row>
    <row r="723" ht="24" spans="1:26">
      <c r="A723" s="33">
        <v>2396</v>
      </c>
      <c r="B723" s="33" t="s">
        <v>117</v>
      </c>
      <c r="C723" s="33" t="s">
        <v>118</v>
      </c>
      <c r="D723" s="33" t="s">
        <v>150</v>
      </c>
      <c r="E723" s="250" t="s">
        <v>157</v>
      </c>
      <c r="F723" s="33" t="s">
        <v>473</v>
      </c>
      <c r="G723" s="33" t="s">
        <v>1830</v>
      </c>
      <c r="H723" s="33" t="s">
        <v>1843</v>
      </c>
      <c r="I723" s="196" t="s">
        <v>1876</v>
      </c>
      <c r="J723" s="196" t="s">
        <v>1876</v>
      </c>
      <c r="K723" s="196">
        <v>1</v>
      </c>
      <c r="L723" s="235">
        <v>45505</v>
      </c>
      <c r="M723" s="235">
        <v>45535</v>
      </c>
      <c r="N723" s="33" t="s">
        <v>124</v>
      </c>
      <c r="O723" s="48" t="s">
        <v>125</v>
      </c>
      <c r="P723" s="29" t="s">
        <v>398</v>
      </c>
      <c r="Q723" s="29" t="s">
        <v>469</v>
      </c>
      <c r="R723" s="29" t="s">
        <v>80</v>
      </c>
      <c r="S723" s="33">
        <v>1</v>
      </c>
      <c r="T723" s="29"/>
      <c r="U723" s="29"/>
      <c r="V723" s="29"/>
      <c r="W723" s="29"/>
      <c r="X723" s="29"/>
      <c r="Y723" s="29"/>
      <c r="Z723" s="33"/>
    </row>
    <row r="724" ht="24" spans="1:26">
      <c r="A724" s="33">
        <v>2397</v>
      </c>
      <c r="B724" s="33" t="s">
        <v>117</v>
      </c>
      <c r="C724" s="33" t="s">
        <v>118</v>
      </c>
      <c r="D724" s="33" t="s">
        <v>150</v>
      </c>
      <c r="E724" s="250" t="s">
        <v>157</v>
      </c>
      <c r="F724" s="33" t="s">
        <v>473</v>
      </c>
      <c r="G724" s="33" t="s">
        <v>1830</v>
      </c>
      <c r="H724" s="33" t="s">
        <v>1843</v>
      </c>
      <c r="I724" s="196" t="s">
        <v>1876</v>
      </c>
      <c r="J724" s="196" t="s">
        <v>1876</v>
      </c>
      <c r="K724" s="196">
        <v>1</v>
      </c>
      <c r="L724" s="235">
        <v>45536</v>
      </c>
      <c r="M724" s="235">
        <v>45565</v>
      </c>
      <c r="N724" s="33" t="s">
        <v>124</v>
      </c>
      <c r="O724" s="48" t="s">
        <v>125</v>
      </c>
      <c r="P724" s="29" t="s">
        <v>398</v>
      </c>
      <c r="Q724" s="29" t="s">
        <v>469</v>
      </c>
      <c r="R724" s="29" t="s">
        <v>80</v>
      </c>
      <c r="S724" s="33">
        <v>1</v>
      </c>
      <c r="T724" s="29"/>
      <c r="U724" s="29"/>
      <c r="V724" s="29"/>
      <c r="W724" s="29"/>
      <c r="X724" s="29"/>
      <c r="Y724" s="29"/>
      <c r="Z724" s="33"/>
    </row>
    <row r="725" ht="24" spans="1:26">
      <c r="A725" s="33">
        <v>2398</v>
      </c>
      <c r="B725" s="33" t="s">
        <v>117</v>
      </c>
      <c r="C725" s="33" t="s">
        <v>118</v>
      </c>
      <c r="D725" s="33" t="s">
        <v>150</v>
      </c>
      <c r="E725" s="250" t="s">
        <v>157</v>
      </c>
      <c r="F725" s="33" t="s">
        <v>473</v>
      </c>
      <c r="G725" s="33" t="s">
        <v>1830</v>
      </c>
      <c r="H725" s="33" t="s">
        <v>1843</v>
      </c>
      <c r="I725" s="196" t="s">
        <v>1876</v>
      </c>
      <c r="J725" s="196" t="s">
        <v>1876</v>
      </c>
      <c r="K725" s="196">
        <v>1</v>
      </c>
      <c r="L725" s="235">
        <v>45566</v>
      </c>
      <c r="M725" s="235">
        <v>45596</v>
      </c>
      <c r="N725" s="33" t="s">
        <v>124</v>
      </c>
      <c r="O725" s="48" t="s">
        <v>125</v>
      </c>
      <c r="P725" s="29" t="s">
        <v>398</v>
      </c>
      <c r="Q725" s="29" t="s">
        <v>469</v>
      </c>
      <c r="R725" s="29" t="s">
        <v>80</v>
      </c>
      <c r="S725" s="33">
        <v>1</v>
      </c>
      <c r="T725" s="29"/>
      <c r="U725" s="29"/>
      <c r="V725" s="29"/>
      <c r="W725" s="29"/>
      <c r="X725" s="29"/>
      <c r="Y725" s="29"/>
      <c r="Z725" s="33"/>
    </row>
    <row r="726" ht="24" spans="1:26">
      <c r="A726" s="33">
        <v>2399</v>
      </c>
      <c r="B726" s="33" t="s">
        <v>117</v>
      </c>
      <c r="C726" s="33" t="s">
        <v>118</v>
      </c>
      <c r="D726" s="33" t="s">
        <v>150</v>
      </c>
      <c r="E726" s="250" t="s">
        <v>157</v>
      </c>
      <c r="F726" s="33" t="s">
        <v>473</v>
      </c>
      <c r="G726" s="33" t="s">
        <v>1830</v>
      </c>
      <c r="H726" s="33" t="s">
        <v>1843</v>
      </c>
      <c r="I726" s="196" t="s">
        <v>1876</v>
      </c>
      <c r="J726" s="196" t="s">
        <v>1876</v>
      </c>
      <c r="K726" s="196">
        <v>1</v>
      </c>
      <c r="L726" s="235">
        <v>45597</v>
      </c>
      <c r="M726" s="235">
        <v>45626</v>
      </c>
      <c r="N726" s="33" t="s">
        <v>124</v>
      </c>
      <c r="O726" s="48" t="s">
        <v>125</v>
      </c>
      <c r="P726" s="29" t="s">
        <v>398</v>
      </c>
      <c r="Q726" s="29" t="s">
        <v>469</v>
      </c>
      <c r="R726" s="29" t="s">
        <v>80</v>
      </c>
      <c r="S726" s="33">
        <v>1</v>
      </c>
      <c r="T726" s="29"/>
      <c r="U726" s="29"/>
      <c r="V726" s="29"/>
      <c r="W726" s="29"/>
      <c r="X726" s="29"/>
      <c r="Y726" s="29"/>
      <c r="Z726" s="33"/>
    </row>
    <row r="727" ht="24" spans="1:26">
      <c r="A727" s="33">
        <v>2400</v>
      </c>
      <c r="B727" s="33" t="s">
        <v>117</v>
      </c>
      <c r="C727" s="33" t="s">
        <v>118</v>
      </c>
      <c r="D727" s="33" t="s">
        <v>150</v>
      </c>
      <c r="E727" s="250" t="s">
        <v>157</v>
      </c>
      <c r="F727" s="33" t="s">
        <v>473</v>
      </c>
      <c r="G727" s="33" t="s">
        <v>1830</v>
      </c>
      <c r="H727" s="33" t="s">
        <v>1843</v>
      </c>
      <c r="I727" s="196" t="s">
        <v>1876</v>
      </c>
      <c r="J727" s="196" t="s">
        <v>1876</v>
      </c>
      <c r="K727" s="196">
        <v>1</v>
      </c>
      <c r="L727" s="235">
        <v>45627</v>
      </c>
      <c r="M727" s="235">
        <v>45657</v>
      </c>
      <c r="N727" s="33" t="s">
        <v>124</v>
      </c>
      <c r="O727" s="48" t="s">
        <v>125</v>
      </c>
      <c r="P727" s="29" t="s">
        <v>398</v>
      </c>
      <c r="Q727" s="29" t="s">
        <v>469</v>
      </c>
      <c r="R727" s="29" t="s">
        <v>80</v>
      </c>
      <c r="S727" s="164">
        <v>1</v>
      </c>
      <c r="T727" s="29"/>
      <c r="U727" s="29"/>
      <c r="V727" s="29"/>
      <c r="W727" s="29"/>
      <c r="X727" s="29"/>
      <c r="Y727" s="29"/>
      <c r="Z727" s="33"/>
    </row>
    <row r="728" ht="24" spans="1:26">
      <c r="A728" s="33">
        <v>2402</v>
      </c>
      <c r="B728" s="33" t="s">
        <v>117</v>
      </c>
      <c r="C728" s="33" t="s">
        <v>118</v>
      </c>
      <c r="D728" s="33" t="s">
        <v>150</v>
      </c>
      <c r="E728" s="33" t="s">
        <v>157</v>
      </c>
      <c r="F728" s="33" t="s">
        <v>477</v>
      </c>
      <c r="G728" s="33" t="s">
        <v>1830</v>
      </c>
      <c r="H728" s="33" t="s">
        <v>1885</v>
      </c>
      <c r="I728" s="196" t="s">
        <v>1876</v>
      </c>
      <c r="J728" s="196" t="s">
        <v>1876</v>
      </c>
      <c r="K728" s="196">
        <v>4</v>
      </c>
      <c r="L728" s="235">
        <v>45292</v>
      </c>
      <c r="M728" s="235">
        <v>45322</v>
      </c>
      <c r="N728" s="33" t="s">
        <v>124</v>
      </c>
      <c r="O728" s="48" t="s">
        <v>125</v>
      </c>
      <c r="P728" s="29" t="s">
        <v>398</v>
      </c>
      <c r="Q728" s="29" t="s">
        <v>445</v>
      </c>
      <c r="R728" s="29" t="s">
        <v>80</v>
      </c>
      <c r="S728" s="33">
        <v>4</v>
      </c>
      <c r="T728" s="29"/>
      <c r="U728" s="29"/>
      <c r="V728" s="29"/>
      <c r="W728" s="29"/>
      <c r="X728" s="29"/>
      <c r="Y728" s="29"/>
      <c r="Z728" s="33"/>
    </row>
    <row r="729" ht="24" spans="1:26">
      <c r="A729" s="33">
        <v>2403</v>
      </c>
      <c r="B729" s="33" t="s">
        <v>117</v>
      </c>
      <c r="C729" s="33" t="s">
        <v>118</v>
      </c>
      <c r="D729" s="33" t="s">
        <v>150</v>
      </c>
      <c r="E729" s="33" t="s">
        <v>157</v>
      </c>
      <c r="F729" s="33" t="s">
        <v>477</v>
      </c>
      <c r="G729" s="33" t="s">
        <v>1830</v>
      </c>
      <c r="H729" s="33" t="s">
        <v>1885</v>
      </c>
      <c r="I729" s="196" t="s">
        <v>1876</v>
      </c>
      <c r="J729" s="196" t="s">
        <v>1876</v>
      </c>
      <c r="K729" s="196">
        <v>4</v>
      </c>
      <c r="L729" s="235">
        <v>45323</v>
      </c>
      <c r="M729" s="235">
        <v>45351</v>
      </c>
      <c r="N729" s="33" t="s">
        <v>124</v>
      </c>
      <c r="O729" s="48" t="s">
        <v>125</v>
      </c>
      <c r="P729" s="29" t="s">
        <v>398</v>
      </c>
      <c r="Q729" s="29" t="s">
        <v>445</v>
      </c>
      <c r="R729" s="29" t="s">
        <v>80</v>
      </c>
      <c r="S729" s="33">
        <v>4</v>
      </c>
      <c r="T729" s="29"/>
      <c r="U729" s="29"/>
      <c r="V729" s="29"/>
      <c r="W729" s="29"/>
      <c r="X729" s="29"/>
      <c r="Y729" s="29"/>
      <c r="Z729" s="33"/>
    </row>
    <row r="730" ht="24" spans="1:28">
      <c r="A730" s="33">
        <v>2404</v>
      </c>
      <c r="B730" s="33" t="s">
        <v>117</v>
      </c>
      <c r="C730" s="33" t="s">
        <v>118</v>
      </c>
      <c r="D730" s="33" t="s">
        <v>150</v>
      </c>
      <c r="E730" s="33" t="s">
        <v>157</v>
      </c>
      <c r="F730" s="33" t="s">
        <v>477</v>
      </c>
      <c r="G730" s="33" t="s">
        <v>1830</v>
      </c>
      <c r="H730" s="33" t="s">
        <v>1885</v>
      </c>
      <c r="I730" s="196" t="s">
        <v>1876</v>
      </c>
      <c r="J730" s="196" t="s">
        <v>1876</v>
      </c>
      <c r="K730" s="196">
        <v>4</v>
      </c>
      <c r="L730" s="235">
        <v>45352</v>
      </c>
      <c r="M730" s="235">
        <v>45382</v>
      </c>
      <c r="N730" s="33" t="s">
        <v>124</v>
      </c>
      <c r="O730" s="48" t="s">
        <v>125</v>
      </c>
      <c r="P730" s="29" t="s">
        <v>398</v>
      </c>
      <c r="Q730" s="29" t="s">
        <v>445</v>
      </c>
      <c r="R730" s="29" t="s">
        <v>80</v>
      </c>
      <c r="S730" s="33">
        <v>4</v>
      </c>
      <c r="T730" s="34"/>
      <c r="U730" s="34"/>
      <c r="V730" s="35"/>
      <c r="W730" s="35"/>
      <c r="X730" s="40"/>
      <c r="Y730" s="40"/>
      <c r="Z730" s="38"/>
      <c r="AA730" s="34"/>
      <c r="AB730" s="34"/>
    </row>
    <row r="731" ht="24" spans="1:26">
      <c r="A731" s="33">
        <v>2405</v>
      </c>
      <c r="B731" s="33" t="s">
        <v>117</v>
      </c>
      <c r="C731" s="33" t="s">
        <v>118</v>
      </c>
      <c r="D731" s="33" t="s">
        <v>150</v>
      </c>
      <c r="E731" s="33" t="s">
        <v>157</v>
      </c>
      <c r="F731" s="33" t="s">
        <v>477</v>
      </c>
      <c r="G731" s="33" t="s">
        <v>1830</v>
      </c>
      <c r="H731" s="33" t="s">
        <v>1885</v>
      </c>
      <c r="I731" s="196" t="s">
        <v>1876</v>
      </c>
      <c r="J731" s="196" t="s">
        <v>1876</v>
      </c>
      <c r="K731" s="196">
        <v>4</v>
      </c>
      <c r="L731" s="235">
        <v>45383</v>
      </c>
      <c r="M731" s="235">
        <v>45412</v>
      </c>
      <c r="N731" s="33" t="s">
        <v>124</v>
      </c>
      <c r="O731" s="48" t="s">
        <v>125</v>
      </c>
      <c r="P731" s="29" t="s">
        <v>398</v>
      </c>
      <c r="Q731" s="29" t="s">
        <v>445</v>
      </c>
      <c r="R731" s="29" t="s">
        <v>80</v>
      </c>
      <c r="S731" s="33">
        <v>4</v>
      </c>
      <c r="T731" s="29"/>
      <c r="U731" s="29"/>
      <c r="V731" s="29"/>
      <c r="W731" s="29"/>
      <c r="X731" s="29"/>
      <c r="Y731" s="29"/>
      <c r="Z731" s="33"/>
    </row>
    <row r="732" ht="24" spans="1:26">
      <c r="A732" s="33">
        <v>2406</v>
      </c>
      <c r="B732" s="33" t="s">
        <v>117</v>
      </c>
      <c r="C732" s="33" t="s">
        <v>118</v>
      </c>
      <c r="D732" s="33" t="s">
        <v>150</v>
      </c>
      <c r="E732" s="33" t="s">
        <v>157</v>
      </c>
      <c r="F732" s="33" t="s">
        <v>477</v>
      </c>
      <c r="G732" s="33" t="s">
        <v>1830</v>
      </c>
      <c r="H732" s="33" t="s">
        <v>1885</v>
      </c>
      <c r="I732" s="196" t="s">
        <v>1876</v>
      </c>
      <c r="J732" s="196" t="s">
        <v>1876</v>
      </c>
      <c r="K732" s="196">
        <v>4</v>
      </c>
      <c r="L732" s="235">
        <v>45413</v>
      </c>
      <c r="M732" s="235">
        <v>45443</v>
      </c>
      <c r="N732" s="33" t="s">
        <v>124</v>
      </c>
      <c r="O732" s="48" t="s">
        <v>125</v>
      </c>
      <c r="P732" s="29" t="s">
        <v>398</v>
      </c>
      <c r="Q732" s="29" t="s">
        <v>445</v>
      </c>
      <c r="R732" s="29" t="s">
        <v>80</v>
      </c>
      <c r="S732" s="33">
        <v>4</v>
      </c>
      <c r="T732" s="29"/>
      <c r="U732" s="29"/>
      <c r="V732" s="29"/>
      <c r="W732" s="29"/>
      <c r="X732" s="29"/>
      <c r="Y732" s="29"/>
      <c r="Z732" s="33"/>
    </row>
    <row r="733" ht="24" spans="1:26">
      <c r="A733" s="33">
        <v>2407</v>
      </c>
      <c r="B733" s="33" t="s">
        <v>117</v>
      </c>
      <c r="C733" s="33" t="s">
        <v>118</v>
      </c>
      <c r="D733" s="33" t="s">
        <v>150</v>
      </c>
      <c r="E733" s="33" t="s">
        <v>157</v>
      </c>
      <c r="F733" s="33" t="s">
        <v>477</v>
      </c>
      <c r="G733" s="33" t="s">
        <v>1830</v>
      </c>
      <c r="H733" s="33" t="s">
        <v>1885</v>
      </c>
      <c r="I733" s="196" t="s">
        <v>1876</v>
      </c>
      <c r="J733" s="196" t="s">
        <v>1876</v>
      </c>
      <c r="K733" s="196">
        <v>4</v>
      </c>
      <c r="L733" s="235">
        <v>45444</v>
      </c>
      <c r="M733" s="235">
        <v>45473</v>
      </c>
      <c r="N733" s="33" t="s">
        <v>124</v>
      </c>
      <c r="O733" s="48" t="s">
        <v>125</v>
      </c>
      <c r="P733" s="29" t="s">
        <v>398</v>
      </c>
      <c r="Q733" s="29" t="s">
        <v>445</v>
      </c>
      <c r="R733" s="29" t="s">
        <v>80</v>
      </c>
      <c r="S733" s="33">
        <v>4</v>
      </c>
      <c r="T733" s="29"/>
      <c r="U733" s="29"/>
      <c r="V733" s="29"/>
      <c r="W733" s="29"/>
      <c r="X733" s="29"/>
      <c r="Y733" s="29"/>
      <c r="Z733" s="33"/>
    </row>
    <row r="734" ht="24" spans="1:26">
      <c r="A734" s="33">
        <v>2408</v>
      </c>
      <c r="B734" s="33" t="s">
        <v>117</v>
      </c>
      <c r="C734" s="33" t="s">
        <v>118</v>
      </c>
      <c r="D734" s="33" t="s">
        <v>150</v>
      </c>
      <c r="E734" s="33" t="s">
        <v>157</v>
      </c>
      <c r="F734" s="33" t="s">
        <v>477</v>
      </c>
      <c r="G734" s="33" t="s">
        <v>1830</v>
      </c>
      <c r="H734" s="33" t="s">
        <v>1885</v>
      </c>
      <c r="I734" s="196" t="s">
        <v>1876</v>
      </c>
      <c r="J734" s="196" t="s">
        <v>1876</v>
      </c>
      <c r="K734" s="196">
        <v>4</v>
      </c>
      <c r="L734" s="235">
        <v>45474</v>
      </c>
      <c r="M734" s="235">
        <v>45504</v>
      </c>
      <c r="N734" s="33" t="s">
        <v>124</v>
      </c>
      <c r="O734" s="48" t="s">
        <v>125</v>
      </c>
      <c r="P734" s="29" t="s">
        <v>398</v>
      </c>
      <c r="Q734" s="29" t="s">
        <v>445</v>
      </c>
      <c r="R734" s="29" t="s">
        <v>80</v>
      </c>
      <c r="S734" s="33">
        <v>4</v>
      </c>
      <c r="T734" s="29"/>
      <c r="U734" s="29"/>
      <c r="V734" s="29"/>
      <c r="W734" s="29"/>
      <c r="X734" s="29"/>
      <c r="Y734" s="29"/>
      <c r="Z734" s="33"/>
    </row>
    <row r="735" ht="24" spans="1:26">
      <c r="A735" s="33">
        <v>2409</v>
      </c>
      <c r="B735" s="33" t="s">
        <v>117</v>
      </c>
      <c r="C735" s="33" t="s">
        <v>118</v>
      </c>
      <c r="D735" s="33" t="s">
        <v>150</v>
      </c>
      <c r="E735" s="33" t="s">
        <v>157</v>
      </c>
      <c r="F735" s="33" t="s">
        <v>477</v>
      </c>
      <c r="G735" s="33" t="s">
        <v>1830</v>
      </c>
      <c r="H735" s="33" t="s">
        <v>1885</v>
      </c>
      <c r="I735" s="196" t="s">
        <v>1876</v>
      </c>
      <c r="J735" s="196" t="s">
        <v>1876</v>
      </c>
      <c r="K735" s="196">
        <v>4</v>
      </c>
      <c r="L735" s="235">
        <v>45505</v>
      </c>
      <c r="M735" s="235">
        <v>45535</v>
      </c>
      <c r="N735" s="33" t="s">
        <v>124</v>
      </c>
      <c r="O735" s="48" t="s">
        <v>125</v>
      </c>
      <c r="P735" s="29" t="s">
        <v>398</v>
      </c>
      <c r="Q735" s="29" t="s">
        <v>445</v>
      </c>
      <c r="R735" s="29" t="s">
        <v>80</v>
      </c>
      <c r="S735" s="33">
        <v>4</v>
      </c>
      <c r="T735" s="29"/>
      <c r="U735" s="29"/>
      <c r="V735" s="29"/>
      <c r="W735" s="29"/>
      <c r="X735" s="29"/>
      <c r="Y735" s="29"/>
      <c r="Z735" s="33"/>
    </row>
    <row r="736" ht="24" spans="1:26">
      <c r="A736" s="33">
        <v>2410</v>
      </c>
      <c r="B736" s="33" t="s">
        <v>117</v>
      </c>
      <c r="C736" s="33" t="s">
        <v>118</v>
      </c>
      <c r="D736" s="33" t="s">
        <v>150</v>
      </c>
      <c r="E736" s="33" t="s">
        <v>157</v>
      </c>
      <c r="F736" s="33" t="s">
        <v>477</v>
      </c>
      <c r="G736" s="33" t="s">
        <v>1830</v>
      </c>
      <c r="H736" s="33" t="s">
        <v>1885</v>
      </c>
      <c r="I736" s="196" t="s">
        <v>1876</v>
      </c>
      <c r="J736" s="196" t="s">
        <v>1876</v>
      </c>
      <c r="K736" s="196">
        <v>4</v>
      </c>
      <c r="L736" s="235">
        <v>45536</v>
      </c>
      <c r="M736" s="235">
        <v>45565</v>
      </c>
      <c r="N736" s="33" t="s">
        <v>124</v>
      </c>
      <c r="O736" s="48" t="s">
        <v>125</v>
      </c>
      <c r="P736" s="29" t="s">
        <v>398</v>
      </c>
      <c r="Q736" s="29" t="s">
        <v>445</v>
      </c>
      <c r="R736" s="29" t="s">
        <v>80</v>
      </c>
      <c r="S736" s="33">
        <v>4</v>
      </c>
      <c r="T736" s="29"/>
      <c r="U736" s="29"/>
      <c r="V736" s="29"/>
      <c r="W736" s="29"/>
      <c r="X736" s="29"/>
      <c r="Y736" s="29"/>
      <c r="Z736" s="33"/>
    </row>
    <row r="737" ht="24" spans="1:26">
      <c r="A737" s="33">
        <v>2411</v>
      </c>
      <c r="B737" s="33" t="s">
        <v>117</v>
      </c>
      <c r="C737" s="33" t="s">
        <v>118</v>
      </c>
      <c r="D737" s="33" t="s">
        <v>150</v>
      </c>
      <c r="E737" s="33" t="s">
        <v>157</v>
      </c>
      <c r="F737" s="33" t="s">
        <v>477</v>
      </c>
      <c r="G737" s="33" t="s">
        <v>1830</v>
      </c>
      <c r="H737" s="33" t="s">
        <v>1885</v>
      </c>
      <c r="I737" s="196" t="s">
        <v>1876</v>
      </c>
      <c r="J737" s="196" t="s">
        <v>1876</v>
      </c>
      <c r="K737" s="196">
        <v>4</v>
      </c>
      <c r="L737" s="235">
        <v>45566</v>
      </c>
      <c r="M737" s="235">
        <v>45596</v>
      </c>
      <c r="N737" s="33" t="s">
        <v>124</v>
      </c>
      <c r="O737" s="48" t="s">
        <v>125</v>
      </c>
      <c r="P737" s="29" t="s">
        <v>398</v>
      </c>
      <c r="Q737" s="29" t="s">
        <v>445</v>
      </c>
      <c r="R737" s="29" t="s">
        <v>80</v>
      </c>
      <c r="S737" s="33">
        <v>4</v>
      </c>
      <c r="T737" s="29"/>
      <c r="U737" s="29"/>
      <c r="V737" s="29"/>
      <c r="W737" s="29"/>
      <c r="X737" s="29"/>
      <c r="Y737" s="29"/>
      <c r="Z737" s="33"/>
    </row>
    <row r="738" ht="24" spans="1:26">
      <c r="A738" s="33">
        <v>2412</v>
      </c>
      <c r="B738" s="33" t="s">
        <v>117</v>
      </c>
      <c r="C738" s="33" t="s">
        <v>118</v>
      </c>
      <c r="D738" s="33" t="s">
        <v>150</v>
      </c>
      <c r="E738" s="33" t="s">
        <v>157</v>
      </c>
      <c r="F738" s="33" t="s">
        <v>477</v>
      </c>
      <c r="G738" s="33" t="s">
        <v>1830</v>
      </c>
      <c r="H738" s="33" t="s">
        <v>1885</v>
      </c>
      <c r="I738" s="196" t="s">
        <v>1876</v>
      </c>
      <c r="J738" s="196" t="s">
        <v>1876</v>
      </c>
      <c r="K738" s="196">
        <v>4</v>
      </c>
      <c r="L738" s="235">
        <v>45597</v>
      </c>
      <c r="M738" s="235">
        <v>45626</v>
      </c>
      <c r="N738" s="33" t="s">
        <v>124</v>
      </c>
      <c r="O738" s="48" t="s">
        <v>125</v>
      </c>
      <c r="P738" s="29" t="s">
        <v>398</v>
      </c>
      <c r="Q738" s="29" t="s">
        <v>445</v>
      </c>
      <c r="R738" s="29" t="s">
        <v>80</v>
      </c>
      <c r="S738" s="33">
        <v>4</v>
      </c>
      <c r="T738" s="29"/>
      <c r="U738" s="29"/>
      <c r="V738" s="29"/>
      <c r="W738" s="29"/>
      <c r="X738" s="29"/>
      <c r="Y738" s="29"/>
      <c r="Z738" s="33"/>
    </row>
    <row r="739" ht="24" spans="1:26">
      <c r="A739" s="33">
        <v>2413</v>
      </c>
      <c r="B739" s="33" t="s">
        <v>117</v>
      </c>
      <c r="C739" s="33" t="s">
        <v>118</v>
      </c>
      <c r="D739" s="33" t="s">
        <v>150</v>
      </c>
      <c r="E739" s="33" t="s">
        <v>157</v>
      </c>
      <c r="F739" s="33" t="s">
        <v>477</v>
      </c>
      <c r="G739" s="33" t="s">
        <v>1830</v>
      </c>
      <c r="H739" s="33" t="s">
        <v>1885</v>
      </c>
      <c r="I739" s="196" t="s">
        <v>1876</v>
      </c>
      <c r="J739" s="196" t="s">
        <v>1876</v>
      </c>
      <c r="K739" s="196">
        <v>4</v>
      </c>
      <c r="L739" s="235">
        <v>45627</v>
      </c>
      <c r="M739" s="235">
        <v>45657</v>
      </c>
      <c r="N739" s="33" t="s">
        <v>124</v>
      </c>
      <c r="O739" s="48" t="s">
        <v>125</v>
      </c>
      <c r="P739" s="29" t="s">
        <v>398</v>
      </c>
      <c r="Q739" s="29" t="s">
        <v>445</v>
      </c>
      <c r="R739" s="29" t="s">
        <v>80</v>
      </c>
      <c r="S739" s="33">
        <v>4</v>
      </c>
      <c r="T739" s="29"/>
      <c r="U739" s="29"/>
      <c r="V739" s="29"/>
      <c r="W739" s="29"/>
      <c r="X739" s="29"/>
      <c r="Y739" s="29"/>
      <c r="Z739" s="33"/>
    </row>
    <row r="740" ht="24" spans="1:26">
      <c r="A740" s="33">
        <v>2415</v>
      </c>
      <c r="B740" s="33" t="s">
        <v>117</v>
      </c>
      <c r="C740" s="33" t="s">
        <v>118</v>
      </c>
      <c r="D740" s="33" t="s">
        <v>150</v>
      </c>
      <c r="E740" s="33" t="s">
        <v>247</v>
      </c>
      <c r="F740" s="33" t="s">
        <v>482</v>
      </c>
      <c r="G740" s="33" t="s">
        <v>1830</v>
      </c>
      <c r="H740" s="33" t="s">
        <v>1886</v>
      </c>
      <c r="I740" s="196" t="s">
        <v>1876</v>
      </c>
      <c r="J740" s="196" t="s">
        <v>1876</v>
      </c>
      <c r="K740" s="196">
        <v>3</v>
      </c>
      <c r="L740" s="235">
        <v>45292</v>
      </c>
      <c r="M740" s="235">
        <v>45322</v>
      </c>
      <c r="N740" s="33" t="s">
        <v>124</v>
      </c>
      <c r="O740" s="48" t="s">
        <v>125</v>
      </c>
      <c r="P740" s="29" t="s">
        <v>398</v>
      </c>
      <c r="Q740" s="29" t="s">
        <v>483</v>
      </c>
      <c r="R740" s="29" t="s">
        <v>80</v>
      </c>
      <c r="S740" s="33">
        <v>3</v>
      </c>
      <c r="T740" s="29"/>
      <c r="U740" s="29"/>
      <c r="V740" s="29"/>
      <c r="W740" s="29"/>
      <c r="X740" s="29"/>
      <c r="Y740" s="29"/>
      <c r="Z740" s="33"/>
    </row>
    <row r="741" ht="24" spans="1:26">
      <c r="A741" s="33">
        <v>2416</v>
      </c>
      <c r="B741" s="33" t="s">
        <v>117</v>
      </c>
      <c r="C741" s="33" t="s">
        <v>118</v>
      </c>
      <c r="D741" s="33" t="s">
        <v>150</v>
      </c>
      <c r="E741" s="33" t="s">
        <v>247</v>
      </c>
      <c r="F741" s="33" t="s">
        <v>482</v>
      </c>
      <c r="G741" s="33" t="s">
        <v>1830</v>
      </c>
      <c r="H741" s="33" t="s">
        <v>1886</v>
      </c>
      <c r="I741" s="196" t="s">
        <v>1876</v>
      </c>
      <c r="J741" s="196" t="s">
        <v>1876</v>
      </c>
      <c r="K741" s="196">
        <v>3</v>
      </c>
      <c r="L741" s="235">
        <v>45323</v>
      </c>
      <c r="M741" s="235">
        <v>45351</v>
      </c>
      <c r="N741" s="33" t="s">
        <v>124</v>
      </c>
      <c r="O741" s="48" t="s">
        <v>125</v>
      </c>
      <c r="P741" s="29" t="s">
        <v>398</v>
      </c>
      <c r="Q741" s="29" t="s">
        <v>483</v>
      </c>
      <c r="R741" s="29" t="s">
        <v>80</v>
      </c>
      <c r="S741" s="33">
        <v>3</v>
      </c>
      <c r="T741" s="29"/>
      <c r="U741" s="29"/>
      <c r="V741" s="29"/>
      <c r="W741" s="29"/>
      <c r="X741" s="29"/>
      <c r="Y741" s="29"/>
      <c r="Z741" s="33"/>
    </row>
    <row r="742" ht="24" spans="1:28">
      <c r="A742" s="33">
        <v>2417</v>
      </c>
      <c r="B742" s="33" t="s">
        <v>117</v>
      </c>
      <c r="C742" s="33" t="s">
        <v>118</v>
      </c>
      <c r="D742" s="33" t="s">
        <v>150</v>
      </c>
      <c r="E742" s="33" t="s">
        <v>247</v>
      </c>
      <c r="F742" s="33" t="s">
        <v>482</v>
      </c>
      <c r="G742" s="33" t="s">
        <v>1830</v>
      </c>
      <c r="H742" s="33" t="s">
        <v>1886</v>
      </c>
      <c r="I742" s="196" t="s">
        <v>1876</v>
      </c>
      <c r="J742" s="196" t="s">
        <v>1876</v>
      </c>
      <c r="K742" s="196">
        <v>3</v>
      </c>
      <c r="L742" s="235">
        <v>45352</v>
      </c>
      <c r="M742" s="235">
        <v>45382</v>
      </c>
      <c r="N742" s="33" t="s">
        <v>124</v>
      </c>
      <c r="O742" s="48" t="s">
        <v>125</v>
      </c>
      <c r="P742" s="29" t="s">
        <v>398</v>
      </c>
      <c r="Q742" s="29" t="s">
        <v>483</v>
      </c>
      <c r="R742" s="29" t="s">
        <v>80</v>
      </c>
      <c r="S742" s="33">
        <v>3</v>
      </c>
      <c r="T742" s="34"/>
      <c r="U742" s="34"/>
      <c r="V742" s="35"/>
      <c r="W742" s="35"/>
      <c r="X742" s="40"/>
      <c r="Y742" s="40"/>
      <c r="Z742" s="38"/>
      <c r="AA742" s="34"/>
      <c r="AB742" s="34"/>
    </row>
    <row r="743" ht="24" spans="1:26">
      <c r="A743" s="33">
        <v>2418</v>
      </c>
      <c r="B743" s="33" t="s">
        <v>117</v>
      </c>
      <c r="C743" s="33" t="s">
        <v>118</v>
      </c>
      <c r="D743" s="33" t="s">
        <v>150</v>
      </c>
      <c r="E743" s="33" t="s">
        <v>247</v>
      </c>
      <c r="F743" s="33" t="s">
        <v>482</v>
      </c>
      <c r="G743" s="33" t="s">
        <v>1830</v>
      </c>
      <c r="H743" s="33" t="s">
        <v>1886</v>
      </c>
      <c r="I743" s="196" t="s">
        <v>1876</v>
      </c>
      <c r="J743" s="196" t="s">
        <v>1876</v>
      </c>
      <c r="K743" s="196">
        <v>3</v>
      </c>
      <c r="L743" s="235">
        <v>45383</v>
      </c>
      <c r="M743" s="235">
        <v>45412</v>
      </c>
      <c r="N743" s="33" t="s">
        <v>124</v>
      </c>
      <c r="O743" s="48" t="s">
        <v>125</v>
      </c>
      <c r="P743" s="29" t="s">
        <v>398</v>
      </c>
      <c r="Q743" s="29" t="s">
        <v>483</v>
      </c>
      <c r="R743" s="29" t="s">
        <v>80</v>
      </c>
      <c r="S743" s="33">
        <v>3</v>
      </c>
      <c r="T743" s="29"/>
      <c r="U743" s="29"/>
      <c r="V743" s="29"/>
      <c r="W743" s="29"/>
      <c r="X743" s="29"/>
      <c r="Y743" s="29"/>
      <c r="Z743" s="33"/>
    </row>
    <row r="744" ht="24" spans="1:26">
      <c r="A744" s="33">
        <v>2419</v>
      </c>
      <c r="B744" s="33" t="s">
        <v>117</v>
      </c>
      <c r="C744" s="33" t="s">
        <v>118</v>
      </c>
      <c r="D744" s="33" t="s">
        <v>150</v>
      </c>
      <c r="E744" s="33" t="s">
        <v>247</v>
      </c>
      <c r="F744" s="33" t="s">
        <v>482</v>
      </c>
      <c r="G744" s="33" t="s">
        <v>1830</v>
      </c>
      <c r="H744" s="33" t="s">
        <v>1886</v>
      </c>
      <c r="I744" s="196" t="s">
        <v>1876</v>
      </c>
      <c r="J744" s="196" t="s">
        <v>1876</v>
      </c>
      <c r="K744" s="196">
        <v>3</v>
      </c>
      <c r="L744" s="235">
        <v>45413</v>
      </c>
      <c r="M744" s="235">
        <v>45443</v>
      </c>
      <c r="N744" s="33" t="s">
        <v>124</v>
      </c>
      <c r="O744" s="48" t="s">
        <v>125</v>
      </c>
      <c r="P744" s="29" t="s">
        <v>398</v>
      </c>
      <c r="Q744" s="29" t="s">
        <v>483</v>
      </c>
      <c r="R744" s="29" t="s">
        <v>80</v>
      </c>
      <c r="S744" s="33">
        <v>3</v>
      </c>
      <c r="T744" s="29"/>
      <c r="U744" s="29"/>
      <c r="V744" s="29"/>
      <c r="W744" s="29"/>
      <c r="X744" s="29"/>
      <c r="Y744" s="29"/>
      <c r="Z744" s="33"/>
    </row>
    <row r="745" ht="24" spans="1:26">
      <c r="A745" s="33">
        <v>2420</v>
      </c>
      <c r="B745" s="33" t="s">
        <v>117</v>
      </c>
      <c r="C745" s="33" t="s">
        <v>118</v>
      </c>
      <c r="D745" s="33" t="s">
        <v>150</v>
      </c>
      <c r="E745" s="33" t="s">
        <v>247</v>
      </c>
      <c r="F745" s="33" t="s">
        <v>482</v>
      </c>
      <c r="G745" s="33" t="s">
        <v>1830</v>
      </c>
      <c r="H745" s="33" t="s">
        <v>1886</v>
      </c>
      <c r="I745" s="196" t="s">
        <v>1876</v>
      </c>
      <c r="J745" s="196" t="s">
        <v>1876</v>
      </c>
      <c r="K745" s="196">
        <v>3</v>
      </c>
      <c r="L745" s="235">
        <v>45444</v>
      </c>
      <c r="M745" s="235">
        <v>45473</v>
      </c>
      <c r="N745" s="33" t="s">
        <v>124</v>
      </c>
      <c r="O745" s="48" t="s">
        <v>125</v>
      </c>
      <c r="P745" s="29" t="s">
        <v>398</v>
      </c>
      <c r="Q745" s="29" t="s">
        <v>483</v>
      </c>
      <c r="R745" s="29" t="s">
        <v>80</v>
      </c>
      <c r="S745" s="33">
        <v>3</v>
      </c>
      <c r="T745" s="29"/>
      <c r="U745" s="29"/>
      <c r="V745" s="29"/>
      <c r="W745" s="29"/>
      <c r="X745" s="29"/>
      <c r="Y745" s="29"/>
      <c r="Z745" s="33"/>
    </row>
    <row r="746" ht="24" spans="1:26">
      <c r="A746" s="33">
        <v>2421</v>
      </c>
      <c r="B746" s="33" t="s">
        <v>117</v>
      </c>
      <c r="C746" s="33" t="s">
        <v>118</v>
      </c>
      <c r="D746" s="33" t="s">
        <v>150</v>
      </c>
      <c r="E746" s="33" t="s">
        <v>247</v>
      </c>
      <c r="F746" s="33" t="s">
        <v>482</v>
      </c>
      <c r="G746" s="33" t="s">
        <v>1830</v>
      </c>
      <c r="H746" s="33" t="s">
        <v>1886</v>
      </c>
      <c r="I746" s="196" t="s">
        <v>1876</v>
      </c>
      <c r="J746" s="196" t="s">
        <v>1876</v>
      </c>
      <c r="K746" s="196">
        <v>3</v>
      </c>
      <c r="L746" s="235">
        <v>45474</v>
      </c>
      <c r="M746" s="235">
        <v>45504</v>
      </c>
      <c r="N746" s="33" t="s">
        <v>124</v>
      </c>
      <c r="O746" s="48" t="s">
        <v>125</v>
      </c>
      <c r="P746" s="29" t="s">
        <v>398</v>
      </c>
      <c r="Q746" s="29" t="s">
        <v>483</v>
      </c>
      <c r="R746" s="29" t="s">
        <v>80</v>
      </c>
      <c r="S746" s="33">
        <v>3</v>
      </c>
      <c r="T746" s="29"/>
      <c r="U746" s="29"/>
      <c r="V746" s="29"/>
      <c r="W746" s="29"/>
      <c r="X746" s="29"/>
      <c r="Y746" s="29"/>
      <c r="Z746" s="33"/>
    </row>
    <row r="747" ht="24" spans="1:26">
      <c r="A747" s="33">
        <v>2422</v>
      </c>
      <c r="B747" s="33" t="s">
        <v>117</v>
      </c>
      <c r="C747" s="33" t="s">
        <v>118</v>
      </c>
      <c r="D747" s="33" t="s">
        <v>150</v>
      </c>
      <c r="E747" s="33" t="s">
        <v>247</v>
      </c>
      <c r="F747" s="33" t="s">
        <v>482</v>
      </c>
      <c r="G747" s="33" t="s">
        <v>1830</v>
      </c>
      <c r="H747" s="33" t="s">
        <v>1886</v>
      </c>
      <c r="I747" s="196" t="s">
        <v>1876</v>
      </c>
      <c r="J747" s="196" t="s">
        <v>1876</v>
      </c>
      <c r="K747" s="196">
        <v>3</v>
      </c>
      <c r="L747" s="235">
        <v>45505</v>
      </c>
      <c r="M747" s="235">
        <v>45535</v>
      </c>
      <c r="N747" s="33" t="s">
        <v>124</v>
      </c>
      <c r="O747" s="48" t="s">
        <v>125</v>
      </c>
      <c r="P747" s="29" t="s">
        <v>398</v>
      </c>
      <c r="Q747" s="29" t="s">
        <v>483</v>
      </c>
      <c r="R747" s="29" t="s">
        <v>80</v>
      </c>
      <c r="S747" s="33">
        <v>3</v>
      </c>
      <c r="T747" s="29"/>
      <c r="U747" s="29"/>
      <c r="V747" s="29"/>
      <c r="W747" s="29"/>
      <c r="X747" s="29"/>
      <c r="Y747" s="29"/>
      <c r="Z747" s="33"/>
    </row>
    <row r="748" ht="24" spans="1:26">
      <c r="A748" s="33">
        <v>2423</v>
      </c>
      <c r="B748" s="33" t="s">
        <v>117</v>
      </c>
      <c r="C748" s="33" t="s">
        <v>118</v>
      </c>
      <c r="D748" s="33" t="s">
        <v>150</v>
      </c>
      <c r="E748" s="33" t="s">
        <v>247</v>
      </c>
      <c r="F748" s="33" t="s">
        <v>482</v>
      </c>
      <c r="G748" s="33" t="s">
        <v>1830</v>
      </c>
      <c r="H748" s="33" t="s">
        <v>1886</v>
      </c>
      <c r="I748" s="196" t="s">
        <v>1876</v>
      </c>
      <c r="J748" s="196" t="s">
        <v>1876</v>
      </c>
      <c r="K748" s="196">
        <v>3</v>
      </c>
      <c r="L748" s="235">
        <v>45536</v>
      </c>
      <c r="M748" s="235">
        <v>45565</v>
      </c>
      <c r="N748" s="33" t="s">
        <v>124</v>
      </c>
      <c r="O748" s="48" t="s">
        <v>125</v>
      </c>
      <c r="P748" s="29" t="s">
        <v>398</v>
      </c>
      <c r="Q748" s="29" t="s">
        <v>483</v>
      </c>
      <c r="R748" s="29" t="s">
        <v>80</v>
      </c>
      <c r="S748" s="33">
        <v>3</v>
      </c>
      <c r="T748" s="29"/>
      <c r="U748" s="29"/>
      <c r="V748" s="29"/>
      <c r="W748" s="29"/>
      <c r="X748" s="29"/>
      <c r="Y748" s="29"/>
      <c r="Z748" s="33"/>
    </row>
    <row r="749" ht="24" spans="1:26">
      <c r="A749" s="33">
        <v>2424</v>
      </c>
      <c r="B749" s="33" t="s">
        <v>117</v>
      </c>
      <c r="C749" s="33" t="s">
        <v>118</v>
      </c>
      <c r="D749" s="33" t="s">
        <v>150</v>
      </c>
      <c r="E749" s="33" t="s">
        <v>247</v>
      </c>
      <c r="F749" s="33" t="s">
        <v>482</v>
      </c>
      <c r="G749" s="33" t="s">
        <v>1830</v>
      </c>
      <c r="H749" s="33" t="s">
        <v>1886</v>
      </c>
      <c r="I749" s="196" t="s">
        <v>1876</v>
      </c>
      <c r="J749" s="196" t="s">
        <v>1876</v>
      </c>
      <c r="K749" s="196">
        <v>3</v>
      </c>
      <c r="L749" s="235">
        <v>45566</v>
      </c>
      <c r="M749" s="235">
        <v>45596</v>
      </c>
      <c r="N749" s="33" t="s">
        <v>124</v>
      </c>
      <c r="O749" s="48" t="s">
        <v>125</v>
      </c>
      <c r="P749" s="29" t="s">
        <v>398</v>
      </c>
      <c r="Q749" s="29" t="s">
        <v>483</v>
      </c>
      <c r="R749" s="29" t="s">
        <v>80</v>
      </c>
      <c r="S749" s="33">
        <v>3</v>
      </c>
      <c r="T749" s="29"/>
      <c r="U749" s="29"/>
      <c r="V749" s="29"/>
      <c r="W749" s="29"/>
      <c r="X749" s="29"/>
      <c r="Y749" s="29"/>
      <c r="Z749" s="33"/>
    </row>
    <row r="750" ht="24" spans="1:26">
      <c r="A750" s="33">
        <v>2425</v>
      </c>
      <c r="B750" s="33" t="s">
        <v>117</v>
      </c>
      <c r="C750" s="33" t="s">
        <v>118</v>
      </c>
      <c r="D750" s="33" t="s">
        <v>150</v>
      </c>
      <c r="E750" s="33" t="s">
        <v>247</v>
      </c>
      <c r="F750" s="33" t="s">
        <v>482</v>
      </c>
      <c r="G750" s="33" t="s">
        <v>1830</v>
      </c>
      <c r="H750" s="33" t="s">
        <v>1886</v>
      </c>
      <c r="I750" s="196" t="s">
        <v>1876</v>
      </c>
      <c r="J750" s="196" t="s">
        <v>1876</v>
      </c>
      <c r="K750" s="196">
        <v>3</v>
      </c>
      <c r="L750" s="235">
        <v>45597</v>
      </c>
      <c r="M750" s="235">
        <v>45626</v>
      </c>
      <c r="N750" s="33" t="s">
        <v>124</v>
      </c>
      <c r="O750" s="48" t="s">
        <v>125</v>
      </c>
      <c r="P750" s="29" t="s">
        <v>398</v>
      </c>
      <c r="Q750" s="29" t="s">
        <v>483</v>
      </c>
      <c r="R750" s="29" t="s">
        <v>80</v>
      </c>
      <c r="S750" s="33">
        <v>3</v>
      </c>
      <c r="T750" s="29"/>
      <c r="U750" s="29"/>
      <c r="V750" s="29"/>
      <c r="W750" s="29"/>
      <c r="X750" s="29"/>
      <c r="Y750" s="29"/>
      <c r="Z750" s="33"/>
    </row>
    <row r="751" ht="24" spans="1:26">
      <c r="A751" s="33">
        <v>2426</v>
      </c>
      <c r="B751" s="33" t="s">
        <v>117</v>
      </c>
      <c r="C751" s="33" t="s">
        <v>118</v>
      </c>
      <c r="D751" s="33" t="s">
        <v>150</v>
      </c>
      <c r="E751" s="33" t="s">
        <v>247</v>
      </c>
      <c r="F751" s="33" t="s">
        <v>482</v>
      </c>
      <c r="G751" s="33" t="s">
        <v>1830</v>
      </c>
      <c r="H751" s="33" t="s">
        <v>1886</v>
      </c>
      <c r="I751" s="196" t="s">
        <v>1876</v>
      </c>
      <c r="J751" s="196" t="s">
        <v>1876</v>
      </c>
      <c r="K751" s="196">
        <v>3</v>
      </c>
      <c r="L751" s="235">
        <v>45627</v>
      </c>
      <c r="M751" s="235">
        <v>45657</v>
      </c>
      <c r="N751" s="33" t="s">
        <v>124</v>
      </c>
      <c r="O751" s="48" t="s">
        <v>125</v>
      </c>
      <c r="P751" s="29" t="s">
        <v>398</v>
      </c>
      <c r="Q751" s="29" t="s">
        <v>483</v>
      </c>
      <c r="R751" s="29" t="s">
        <v>80</v>
      </c>
      <c r="S751" s="33">
        <v>3</v>
      </c>
      <c r="T751" s="29"/>
      <c r="U751" s="29"/>
      <c r="V751" s="29"/>
      <c r="W751" s="29"/>
      <c r="X751" s="29"/>
      <c r="Y751" s="29"/>
      <c r="Z751" s="33"/>
    </row>
    <row r="752" ht="24" spans="1:26">
      <c r="A752" s="33">
        <v>2428</v>
      </c>
      <c r="B752" s="33" t="s">
        <v>117</v>
      </c>
      <c r="C752" s="33" t="s">
        <v>118</v>
      </c>
      <c r="D752" s="33" t="s">
        <v>150</v>
      </c>
      <c r="E752" s="33" t="s">
        <v>247</v>
      </c>
      <c r="F752" s="33" t="s">
        <v>488</v>
      </c>
      <c r="G752" s="33" t="s">
        <v>1830</v>
      </c>
      <c r="H752" s="33" t="s">
        <v>1887</v>
      </c>
      <c r="I752" s="196" t="s">
        <v>1876</v>
      </c>
      <c r="J752" s="196" t="s">
        <v>1876</v>
      </c>
      <c r="K752" s="196">
        <v>4</v>
      </c>
      <c r="L752" s="235">
        <v>45292</v>
      </c>
      <c r="M752" s="235">
        <v>45322</v>
      </c>
      <c r="N752" s="33" t="s">
        <v>124</v>
      </c>
      <c r="O752" s="48" t="s">
        <v>125</v>
      </c>
      <c r="P752" s="29" t="s">
        <v>398</v>
      </c>
      <c r="Q752" s="29" t="s">
        <v>483</v>
      </c>
      <c r="R752" s="29" t="s">
        <v>80</v>
      </c>
      <c r="S752" s="33">
        <v>4</v>
      </c>
      <c r="T752" s="29"/>
      <c r="U752" s="29"/>
      <c r="V752" s="29"/>
      <c r="W752" s="29"/>
      <c r="X752" s="29"/>
      <c r="Y752" s="29"/>
      <c r="Z752" s="33"/>
    </row>
    <row r="753" ht="24" spans="1:26">
      <c r="A753" s="33">
        <v>2429</v>
      </c>
      <c r="B753" s="33" t="s">
        <v>117</v>
      </c>
      <c r="C753" s="33" t="s">
        <v>118</v>
      </c>
      <c r="D753" s="33" t="s">
        <v>150</v>
      </c>
      <c r="E753" s="33" t="s">
        <v>247</v>
      </c>
      <c r="F753" s="33" t="s">
        <v>488</v>
      </c>
      <c r="G753" s="33" t="s">
        <v>1830</v>
      </c>
      <c r="H753" s="33" t="s">
        <v>1887</v>
      </c>
      <c r="I753" s="196" t="s">
        <v>1876</v>
      </c>
      <c r="J753" s="196" t="s">
        <v>1876</v>
      </c>
      <c r="K753" s="196">
        <v>4</v>
      </c>
      <c r="L753" s="235">
        <v>45323</v>
      </c>
      <c r="M753" s="235">
        <v>45351</v>
      </c>
      <c r="N753" s="33" t="s">
        <v>124</v>
      </c>
      <c r="O753" s="48" t="s">
        <v>125</v>
      </c>
      <c r="P753" s="29" t="s">
        <v>398</v>
      </c>
      <c r="Q753" s="29" t="s">
        <v>483</v>
      </c>
      <c r="R753" s="29" t="s">
        <v>80</v>
      </c>
      <c r="S753" s="33">
        <v>4</v>
      </c>
      <c r="T753" s="29"/>
      <c r="U753" s="29"/>
      <c r="V753" s="29"/>
      <c r="W753" s="29"/>
      <c r="X753" s="29"/>
      <c r="Y753" s="29"/>
      <c r="Z753" s="33"/>
    </row>
    <row r="754" ht="24" spans="1:28">
      <c r="A754" s="33">
        <v>2430</v>
      </c>
      <c r="B754" s="33" t="s">
        <v>117</v>
      </c>
      <c r="C754" s="33" t="s">
        <v>118</v>
      </c>
      <c r="D754" s="33" t="s">
        <v>150</v>
      </c>
      <c r="E754" s="33" t="s">
        <v>247</v>
      </c>
      <c r="F754" s="33" t="s">
        <v>488</v>
      </c>
      <c r="G754" s="33" t="s">
        <v>1830</v>
      </c>
      <c r="H754" s="33" t="s">
        <v>1887</v>
      </c>
      <c r="I754" s="196" t="s">
        <v>1876</v>
      </c>
      <c r="J754" s="196" t="s">
        <v>1876</v>
      </c>
      <c r="K754" s="196">
        <v>4</v>
      </c>
      <c r="L754" s="235">
        <v>45352</v>
      </c>
      <c r="M754" s="235">
        <v>45382</v>
      </c>
      <c r="N754" s="33" t="s">
        <v>124</v>
      </c>
      <c r="O754" s="48" t="s">
        <v>125</v>
      </c>
      <c r="P754" s="29" t="s">
        <v>398</v>
      </c>
      <c r="Q754" s="29" t="s">
        <v>483</v>
      </c>
      <c r="R754" s="29" t="s">
        <v>80</v>
      </c>
      <c r="S754" s="33">
        <v>4</v>
      </c>
      <c r="T754" s="34"/>
      <c r="U754" s="34"/>
      <c r="V754" s="35"/>
      <c r="W754" s="35"/>
      <c r="X754" s="40"/>
      <c r="Y754" s="40"/>
      <c r="Z754" s="38"/>
      <c r="AA754" s="34"/>
      <c r="AB754" s="34"/>
    </row>
    <row r="755" ht="24" spans="1:26">
      <c r="A755" s="33">
        <v>2431</v>
      </c>
      <c r="B755" s="33" t="s">
        <v>117</v>
      </c>
      <c r="C755" s="33" t="s">
        <v>118</v>
      </c>
      <c r="D755" s="33" t="s">
        <v>150</v>
      </c>
      <c r="E755" s="33" t="s">
        <v>247</v>
      </c>
      <c r="F755" s="33" t="s">
        <v>488</v>
      </c>
      <c r="G755" s="33" t="s">
        <v>1830</v>
      </c>
      <c r="H755" s="33" t="s">
        <v>1887</v>
      </c>
      <c r="I755" s="196" t="s">
        <v>1876</v>
      </c>
      <c r="J755" s="196" t="s">
        <v>1876</v>
      </c>
      <c r="K755" s="196">
        <v>4</v>
      </c>
      <c r="L755" s="235">
        <v>45383</v>
      </c>
      <c r="M755" s="235">
        <v>45412</v>
      </c>
      <c r="N755" s="33" t="s">
        <v>124</v>
      </c>
      <c r="O755" s="48" t="s">
        <v>125</v>
      </c>
      <c r="P755" s="29" t="s">
        <v>398</v>
      </c>
      <c r="Q755" s="29" t="s">
        <v>483</v>
      </c>
      <c r="R755" s="29" t="s">
        <v>80</v>
      </c>
      <c r="S755" s="33">
        <v>4</v>
      </c>
      <c r="T755" s="29"/>
      <c r="U755" s="29"/>
      <c r="V755" s="29"/>
      <c r="W755" s="29"/>
      <c r="X755" s="29"/>
      <c r="Y755" s="29"/>
      <c r="Z755" s="33"/>
    </row>
    <row r="756" ht="24" spans="1:26">
      <c r="A756" s="33">
        <v>2432</v>
      </c>
      <c r="B756" s="33" t="s">
        <v>117</v>
      </c>
      <c r="C756" s="33" t="s">
        <v>118</v>
      </c>
      <c r="D756" s="33" t="s">
        <v>150</v>
      </c>
      <c r="E756" s="33" t="s">
        <v>247</v>
      </c>
      <c r="F756" s="33" t="s">
        <v>488</v>
      </c>
      <c r="G756" s="33" t="s">
        <v>1830</v>
      </c>
      <c r="H756" s="33" t="s">
        <v>1887</v>
      </c>
      <c r="I756" s="196" t="s">
        <v>1876</v>
      </c>
      <c r="J756" s="196" t="s">
        <v>1876</v>
      </c>
      <c r="K756" s="196">
        <v>4</v>
      </c>
      <c r="L756" s="235">
        <v>45413</v>
      </c>
      <c r="M756" s="235">
        <v>45443</v>
      </c>
      <c r="N756" s="33" t="s">
        <v>124</v>
      </c>
      <c r="O756" s="48" t="s">
        <v>125</v>
      </c>
      <c r="P756" s="29" t="s">
        <v>398</v>
      </c>
      <c r="Q756" s="29" t="s">
        <v>483</v>
      </c>
      <c r="R756" s="29" t="s">
        <v>80</v>
      </c>
      <c r="S756" s="33">
        <v>4</v>
      </c>
      <c r="T756" s="29"/>
      <c r="U756" s="29"/>
      <c r="V756" s="29"/>
      <c r="W756" s="29"/>
      <c r="X756" s="29"/>
      <c r="Y756" s="29"/>
      <c r="Z756" s="33"/>
    </row>
    <row r="757" ht="24" spans="1:26">
      <c r="A757" s="33">
        <v>2433</v>
      </c>
      <c r="B757" s="33" t="s">
        <v>117</v>
      </c>
      <c r="C757" s="33" t="s">
        <v>118</v>
      </c>
      <c r="D757" s="33" t="s">
        <v>150</v>
      </c>
      <c r="E757" s="33" t="s">
        <v>247</v>
      </c>
      <c r="F757" s="33" t="s">
        <v>488</v>
      </c>
      <c r="G757" s="33" t="s">
        <v>1830</v>
      </c>
      <c r="H757" s="33" t="s">
        <v>1887</v>
      </c>
      <c r="I757" s="196" t="s">
        <v>1876</v>
      </c>
      <c r="J757" s="196" t="s">
        <v>1876</v>
      </c>
      <c r="K757" s="196">
        <v>4</v>
      </c>
      <c r="L757" s="235">
        <v>45444</v>
      </c>
      <c r="M757" s="235">
        <v>45473</v>
      </c>
      <c r="N757" s="33" t="s">
        <v>124</v>
      </c>
      <c r="O757" s="48" t="s">
        <v>125</v>
      </c>
      <c r="P757" s="29" t="s">
        <v>398</v>
      </c>
      <c r="Q757" s="29" t="s">
        <v>483</v>
      </c>
      <c r="R757" s="29" t="s">
        <v>80</v>
      </c>
      <c r="S757" s="33">
        <v>4</v>
      </c>
      <c r="T757" s="29"/>
      <c r="U757" s="29"/>
      <c r="V757" s="29"/>
      <c r="W757" s="29"/>
      <c r="X757" s="29"/>
      <c r="Y757" s="29"/>
      <c r="Z757" s="33"/>
    </row>
    <row r="758" ht="24" spans="1:26">
      <c r="A758" s="33">
        <v>2434</v>
      </c>
      <c r="B758" s="33" t="s">
        <v>117</v>
      </c>
      <c r="C758" s="33" t="s">
        <v>118</v>
      </c>
      <c r="D758" s="33" t="s">
        <v>150</v>
      </c>
      <c r="E758" s="33" t="s">
        <v>247</v>
      </c>
      <c r="F758" s="33" t="s">
        <v>488</v>
      </c>
      <c r="G758" s="33" t="s">
        <v>1830</v>
      </c>
      <c r="H758" s="33" t="s">
        <v>1887</v>
      </c>
      <c r="I758" s="196" t="s">
        <v>1876</v>
      </c>
      <c r="J758" s="196" t="s">
        <v>1876</v>
      </c>
      <c r="K758" s="196">
        <v>4</v>
      </c>
      <c r="L758" s="235">
        <v>45474</v>
      </c>
      <c r="M758" s="235">
        <v>45504</v>
      </c>
      <c r="N758" s="33" t="s">
        <v>124</v>
      </c>
      <c r="O758" s="48" t="s">
        <v>125</v>
      </c>
      <c r="P758" s="29" t="s">
        <v>398</v>
      </c>
      <c r="Q758" s="29" t="s">
        <v>483</v>
      </c>
      <c r="R758" s="29" t="s">
        <v>80</v>
      </c>
      <c r="S758" s="33">
        <v>4</v>
      </c>
      <c r="T758" s="29"/>
      <c r="U758" s="29"/>
      <c r="V758" s="29"/>
      <c r="W758" s="29"/>
      <c r="X758" s="29"/>
      <c r="Y758" s="29"/>
      <c r="Z758" s="33"/>
    </row>
    <row r="759" ht="24" spans="1:26">
      <c r="A759" s="33">
        <v>2435</v>
      </c>
      <c r="B759" s="33" t="s">
        <v>117</v>
      </c>
      <c r="C759" s="33" t="s">
        <v>118</v>
      </c>
      <c r="D759" s="33" t="s">
        <v>150</v>
      </c>
      <c r="E759" s="33" t="s">
        <v>247</v>
      </c>
      <c r="F759" s="33" t="s">
        <v>488</v>
      </c>
      <c r="G759" s="33" t="s">
        <v>1830</v>
      </c>
      <c r="H759" s="33" t="s">
        <v>1887</v>
      </c>
      <c r="I759" s="196" t="s">
        <v>1876</v>
      </c>
      <c r="J759" s="196" t="s">
        <v>1876</v>
      </c>
      <c r="K759" s="196">
        <v>4</v>
      </c>
      <c r="L759" s="235">
        <v>45505</v>
      </c>
      <c r="M759" s="235">
        <v>45535</v>
      </c>
      <c r="N759" s="33" t="s">
        <v>124</v>
      </c>
      <c r="O759" s="48" t="s">
        <v>125</v>
      </c>
      <c r="P759" s="29" t="s">
        <v>398</v>
      </c>
      <c r="Q759" s="29" t="s">
        <v>483</v>
      </c>
      <c r="R759" s="29" t="s">
        <v>80</v>
      </c>
      <c r="S759" s="33">
        <v>4</v>
      </c>
      <c r="T759" s="29"/>
      <c r="U759" s="29"/>
      <c r="V759" s="29"/>
      <c r="W759" s="29"/>
      <c r="X759" s="29"/>
      <c r="Y759" s="29"/>
      <c r="Z759" s="33"/>
    </row>
    <row r="760" ht="24" spans="1:26">
      <c r="A760" s="33">
        <v>2436</v>
      </c>
      <c r="B760" s="33" t="s">
        <v>117</v>
      </c>
      <c r="C760" s="33" t="s">
        <v>118</v>
      </c>
      <c r="D760" s="33" t="s">
        <v>150</v>
      </c>
      <c r="E760" s="33" t="s">
        <v>247</v>
      </c>
      <c r="F760" s="33" t="s">
        <v>488</v>
      </c>
      <c r="G760" s="33" t="s">
        <v>1830</v>
      </c>
      <c r="H760" s="33" t="s">
        <v>1887</v>
      </c>
      <c r="I760" s="196" t="s">
        <v>1876</v>
      </c>
      <c r="J760" s="196" t="s">
        <v>1876</v>
      </c>
      <c r="K760" s="196">
        <v>4</v>
      </c>
      <c r="L760" s="235">
        <v>45536</v>
      </c>
      <c r="M760" s="235">
        <v>45565</v>
      </c>
      <c r="N760" s="33" t="s">
        <v>124</v>
      </c>
      <c r="O760" s="48" t="s">
        <v>125</v>
      </c>
      <c r="P760" s="29" t="s">
        <v>398</v>
      </c>
      <c r="Q760" s="29" t="s">
        <v>483</v>
      </c>
      <c r="R760" s="29" t="s">
        <v>80</v>
      </c>
      <c r="S760" s="33">
        <v>4</v>
      </c>
      <c r="T760" s="29"/>
      <c r="U760" s="29"/>
      <c r="V760" s="29"/>
      <c r="W760" s="29"/>
      <c r="X760" s="29"/>
      <c r="Y760" s="29"/>
      <c r="Z760" s="33"/>
    </row>
    <row r="761" ht="24" spans="1:26">
      <c r="A761" s="33">
        <v>2437</v>
      </c>
      <c r="B761" s="33" t="s">
        <v>117</v>
      </c>
      <c r="C761" s="33" t="s">
        <v>118</v>
      </c>
      <c r="D761" s="33" t="s">
        <v>150</v>
      </c>
      <c r="E761" s="33" t="s">
        <v>247</v>
      </c>
      <c r="F761" s="33" t="s">
        <v>488</v>
      </c>
      <c r="G761" s="33" t="s">
        <v>1830</v>
      </c>
      <c r="H761" s="33" t="s">
        <v>1887</v>
      </c>
      <c r="I761" s="196" t="s">
        <v>1876</v>
      </c>
      <c r="J761" s="196" t="s">
        <v>1876</v>
      </c>
      <c r="K761" s="196">
        <v>4</v>
      </c>
      <c r="L761" s="235">
        <v>45566</v>
      </c>
      <c r="M761" s="235">
        <v>45596</v>
      </c>
      <c r="N761" s="33" t="s">
        <v>124</v>
      </c>
      <c r="O761" s="48" t="s">
        <v>125</v>
      </c>
      <c r="P761" s="29" t="s">
        <v>398</v>
      </c>
      <c r="Q761" s="29" t="s">
        <v>483</v>
      </c>
      <c r="R761" s="29" t="s">
        <v>80</v>
      </c>
      <c r="S761" s="33">
        <v>4</v>
      </c>
      <c r="T761" s="29"/>
      <c r="U761" s="29"/>
      <c r="V761" s="29"/>
      <c r="W761" s="29"/>
      <c r="X761" s="29"/>
      <c r="Y761" s="29"/>
      <c r="Z761" s="33"/>
    </row>
    <row r="762" ht="24" spans="1:26">
      <c r="A762" s="33">
        <v>2438</v>
      </c>
      <c r="B762" s="33" t="s">
        <v>117</v>
      </c>
      <c r="C762" s="33" t="s">
        <v>118</v>
      </c>
      <c r="D762" s="33" t="s">
        <v>150</v>
      </c>
      <c r="E762" s="33" t="s">
        <v>247</v>
      </c>
      <c r="F762" s="33" t="s">
        <v>488</v>
      </c>
      <c r="G762" s="33" t="s">
        <v>1830</v>
      </c>
      <c r="H762" s="33" t="s">
        <v>1887</v>
      </c>
      <c r="I762" s="196" t="s">
        <v>1876</v>
      </c>
      <c r="J762" s="196" t="s">
        <v>1876</v>
      </c>
      <c r="K762" s="196">
        <v>4</v>
      </c>
      <c r="L762" s="235">
        <v>45597</v>
      </c>
      <c r="M762" s="235">
        <v>45626</v>
      </c>
      <c r="N762" s="33" t="s">
        <v>124</v>
      </c>
      <c r="O762" s="48" t="s">
        <v>125</v>
      </c>
      <c r="P762" s="29" t="s">
        <v>398</v>
      </c>
      <c r="Q762" s="29" t="s">
        <v>483</v>
      </c>
      <c r="R762" s="29" t="s">
        <v>80</v>
      </c>
      <c r="S762" s="33">
        <v>4</v>
      </c>
      <c r="T762" s="29"/>
      <c r="U762" s="29"/>
      <c r="V762" s="29"/>
      <c r="W762" s="29"/>
      <c r="X762" s="29"/>
      <c r="Y762" s="29"/>
      <c r="Z762" s="33"/>
    </row>
    <row r="763" ht="24" spans="1:26">
      <c r="A763" s="33">
        <v>2439</v>
      </c>
      <c r="B763" s="33" t="s">
        <v>117</v>
      </c>
      <c r="C763" s="33" t="s">
        <v>118</v>
      </c>
      <c r="D763" s="33" t="s">
        <v>150</v>
      </c>
      <c r="E763" s="33" t="s">
        <v>247</v>
      </c>
      <c r="F763" s="33" t="s">
        <v>488</v>
      </c>
      <c r="G763" s="33" t="s">
        <v>1830</v>
      </c>
      <c r="H763" s="33" t="s">
        <v>1887</v>
      </c>
      <c r="I763" s="196" t="s">
        <v>1876</v>
      </c>
      <c r="J763" s="196" t="s">
        <v>1876</v>
      </c>
      <c r="K763" s="196">
        <v>4</v>
      </c>
      <c r="L763" s="235">
        <v>45627</v>
      </c>
      <c r="M763" s="235">
        <v>45657</v>
      </c>
      <c r="N763" s="33" t="s">
        <v>124</v>
      </c>
      <c r="O763" s="48" t="s">
        <v>125</v>
      </c>
      <c r="P763" s="29" t="s">
        <v>398</v>
      </c>
      <c r="Q763" s="29" t="s">
        <v>483</v>
      </c>
      <c r="R763" s="29" t="s">
        <v>80</v>
      </c>
      <c r="S763" s="33">
        <v>4</v>
      </c>
      <c r="T763" s="29"/>
      <c r="U763" s="29"/>
      <c r="V763" s="29"/>
      <c r="W763" s="29"/>
      <c r="X763" s="29"/>
      <c r="Y763" s="29"/>
      <c r="Z763" s="33"/>
    </row>
    <row r="764" ht="24" spans="1:26">
      <c r="A764" s="33">
        <v>2443</v>
      </c>
      <c r="B764" s="33" t="s">
        <v>117</v>
      </c>
      <c r="C764" s="33" t="s">
        <v>118</v>
      </c>
      <c r="D764" s="33" t="s">
        <v>150</v>
      </c>
      <c r="E764" s="33" t="s">
        <v>247</v>
      </c>
      <c r="F764" s="28" t="s">
        <v>1888</v>
      </c>
      <c r="G764" s="33" t="s">
        <v>1830</v>
      </c>
      <c r="H764" s="33" t="s">
        <v>1889</v>
      </c>
      <c r="I764" s="196" t="s">
        <v>1876</v>
      </c>
      <c r="J764" s="196" t="s">
        <v>1876</v>
      </c>
      <c r="K764" s="196">
        <v>1</v>
      </c>
      <c r="L764" s="235">
        <v>45292</v>
      </c>
      <c r="M764" s="235">
        <v>45322</v>
      </c>
      <c r="N764" s="33" t="s">
        <v>124</v>
      </c>
      <c r="O764" s="48" t="s">
        <v>125</v>
      </c>
      <c r="P764" s="29" t="s">
        <v>398</v>
      </c>
      <c r="Q764" s="29" t="s">
        <v>483</v>
      </c>
      <c r="R764" s="29" t="s">
        <v>80</v>
      </c>
      <c r="S764" s="164">
        <v>1</v>
      </c>
      <c r="T764" s="29"/>
      <c r="U764" s="29"/>
      <c r="V764" s="29"/>
      <c r="W764" s="29"/>
      <c r="X764" s="29"/>
      <c r="Y764" s="29"/>
      <c r="Z764" s="33"/>
    </row>
    <row r="765" ht="24" spans="1:26">
      <c r="A765" s="33">
        <v>2444</v>
      </c>
      <c r="B765" s="33" t="s">
        <v>117</v>
      </c>
      <c r="C765" s="33" t="s">
        <v>118</v>
      </c>
      <c r="D765" s="33" t="s">
        <v>150</v>
      </c>
      <c r="E765" s="33" t="s">
        <v>247</v>
      </c>
      <c r="F765" s="28" t="s">
        <v>1888</v>
      </c>
      <c r="G765" s="33" t="s">
        <v>1830</v>
      </c>
      <c r="H765" s="33" t="s">
        <v>1889</v>
      </c>
      <c r="I765" s="196" t="s">
        <v>1876</v>
      </c>
      <c r="J765" s="196" t="s">
        <v>1876</v>
      </c>
      <c r="K765" s="196">
        <v>1</v>
      </c>
      <c r="L765" s="235">
        <v>45323</v>
      </c>
      <c r="M765" s="235">
        <v>45351</v>
      </c>
      <c r="N765" s="33" t="s">
        <v>124</v>
      </c>
      <c r="O765" s="48" t="s">
        <v>125</v>
      </c>
      <c r="P765" s="29" t="s">
        <v>398</v>
      </c>
      <c r="Q765" s="29" t="s">
        <v>483</v>
      </c>
      <c r="R765" s="29" t="s">
        <v>80</v>
      </c>
      <c r="S765" s="164">
        <v>1</v>
      </c>
      <c r="T765" s="29"/>
      <c r="U765" s="29"/>
      <c r="V765" s="29"/>
      <c r="W765" s="29"/>
      <c r="X765" s="29"/>
      <c r="Y765" s="29"/>
      <c r="Z765" s="33"/>
    </row>
    <row r="766" ht="24" spans="1:28">
      <c r="A766" s="33">
        <v>2445</v>
      </c>
      <c r="B766" s="33" t="s">
        <v>117</v>
      </c>
      <c r="C766" s="33" t="s">
        <v>118</v>
      </c>
      <c r="D766" s="33" t="s">
        <v>150</v>
      </c>
      <c r="E766" s="33" t="s">
        <v>247</v>
      </c>
      <c r="F766" s="28" t="s">
        <v>1888</v>
      </c>
      <c r="G766" s="33" t="s">
        <v>1830</v>
      </c>
      <c r="H766" s="33" t="s">
        <v>1889</v>
      </c>
      <c r="I766" s="196" t="s">
        <v>1876</v>
      </c>
      <c r="J766" s="196" t="s">
        <v>1876</v>
      </c>
      <c r="K766" s="196">
        <v>1</v>
      </c>
      <c r="L766" s="235">
        <v>45352</v>
      </c>
      <c r="M766" s="235">
        <v>45382</v>
      </c>
      <c r="N766" s="33" t="s">
        <v>124</v>
      </c>
      <c r="O766" s="48" t="s">
        <v>125</v>
      </c>
      <c r="P766" s="29" t="s">
        <v>398</v>
      </c>
      <c r="Q766" s="29" t="s">
        <v>483</v>
      </c>
      <c r="R766" s="29" t="s">
        <v>80</v>
      </c>
      <c r="S766" s="164">
        <v>1</v>
      </c>
      <c r="T766" s="34"/>
      <c r="U766" s="34"/>
      <c r="V766" s="35"/>
      <c r="W766" s="35"/>
      <c r="X766" s="40"/>
      <c r="Y766" s="40"/>
      <c r="Z766" s="38"/>
      <c r="AA766" s="34"/>
      <c r="AB766" s="34"/>
    </row>
    <row r="767" ht="24" spans="1:26">
      <c r="A767" s="33">
        <v>2446</v>
      </c>
      <c r="B767" s="33" t="s">
        <v>117</v>
      </c>
      <c r="C767" s="33" t="s">
        <v>118</v>
      </c>
      <c r="D767" s="33" t="s">
        <v>150</v>
      </c>
      <c r="E767" s="33" t="s">
        <v>247</v>
      </c>
      <c r="F767" s="28" t="s">
        <v>1888</v>
      </c>
      <c r="G767" s="33" t="s">
        <v>1830</v>
      </c>
      <c r="H767" s="33" t="s">
        <v>1889</v>
      </c>
      <c r="I767" s="196" t="s">
        <v>1876</v>
      </c>
      <c r="J767" s="196" t="s">
        <v>1876</v>
      </c>
      <c r="K767" s="196">
        <v>1</v>
      </c>
      <c r="L767" s="235">
        <v>45383</v>
      </c>
      <c r="M767" s="235">
        <v>45412</v>
      </c>
      <c r="N767" s="33" t="s">
        <v>124</v>
      </c>
      <c r="O767" s="48" t="s">
        <v>125</v>
      </c>
      <c r="P767" s="29" t="s">
        <v>398</v>
      </c>
      <c r="Q767" s="29" t="s">
        <v>483</v>
      </c>
      <c r="R767" s="29" t="s">
        <v>80</v>
      </c>
      <c r="S767" s="164">
        <v>1</v>
      </c>
      <c r="T767" s="29"/>
      <c r="U767" s="29"/>
      <c r="V767" s="29"/>
      <c r="W767" s="29"/>
      <c r="X767" s="29"/>
      <c r="Y767" s="29"/>
      <c r="Z767" s="33"/>
    </row>
    <row r="768" ht="24" spans="1:26">
      <c r="A768" s="33">
        <v>2447</v>
      </c>
      <c r="B768" s="33" t="s">
        <v>117</v>
      </c>
      <c r="C768" s="33" t="s">
        <v>118</v>
      </c>
      <c r="D768" s="33" t="s">
        <v>150</v>
      </c>
      <c r="E768" s="33" t="s">
        <v>247</v>
      </c>
      <c r="F768" s="28" t="s">
        <v>1888</v>
      </c>
      <c r="G768" s="33" t="s">
        <v>1830</v>
      </c>
      <c r="H768" s="33" t="s">
        <v>1889</v>
      </c>
      <c r="I768" s="196" t="s">
        <v>1876</v>
      </c>
      <c r="J768" s="196" t="s">
        <v>1876</v>
      </c>
      <c r="K768" s="196">
        <v>1</v>
      </c>
      <c r="L768" s="235">
        <v>45413</v>
      </c>
      <c r="M768" s="235">
        <v>45443</v>
      </c>
      <c r="N768" s="33" t="s">
        <v>124</v>
      </c>
      <c r="O768" s="48" t="s">
        <v>125</v>
      </c>
      <c r="P768" s="29" t="s">
        <v>398</v>
      </c>
      <c r="Q768" s="29" t="s">
        <v>483</v>
      </c>
      <c r="R768" s="29" t="s">
        <v>80</v>
      </c>
      <c r="S768" s="164">
        <v>1</v>
      </c>
      <c r="T768" s="29"/>
      <c r="U768" s="29"/>
      <c r="V768" s="29"/>
      <c r="W768" s="29"/>
      <c r="X768" s="29"/>
      <c r="Y768" s="29"/>
      <c r="Z768" s="33"/>
    </row>
    <row r="769" ht="24" spans="1:26">
      <c r="A769" s="33">
        <v>2448</v>
      </c>
      <c r="B769" s="33" t="s">
        <v>117</v>
      </c>
      <c r="C769" s="33" t="s">
        <v>118</v>
      </c>
      <c r="D769" s="33" t="s">
        <v>150</v>
      </c>
      <c r="E769" s="33" t="s">
        <v>247</v>
      </c>
      <c r="F769" s="28" t="s">
        <v>1888</v>
      </c>
      <c r="G769" s="33" t="s">
        <v>1830</v>
      </c>
      <c r="H769" s="33" t="s">
        <v>1889</v>
      </c>
      <c r="I769" s="196" t="s">
        <v>1876</v>
      </c>
      <c r="J769" s="196" t="s">
        <v>1876</v>
      </c>
      <c r="K769" s="196">
        <v>1</v>
      </c>
      <c r="L769" s="235">
        <v>45444</v>
      </c>
      <c r="M769" s="235">
        <v>45473</v>
      </c>
      <c r="N769" s="33" t="s">
        <v>124</v>
      </c>
      <c r="O769" s="48" t="s">
        <v>125</v>
      </c>
      <c r="P769" s="29" t="s">
        <v>398</v>
      </c>
      <c r="Q769" s="29" t="s">
        <v>483</v>
      </c>
      <c r="R769" s="29" t="s">
        <v>80</v>
      </c>
      <c r="S769" s="164">
        <v>1</v>
      </c>
      <c r="T769" s="29"/>
      <c r="U769" s="29"/>
      <c r="V769" s="29"/>
      <c r="W769" s="29"/>
      <c r="X769" s="29"/>
      <c r="Y769" s="29"/>
      <c r="Z769" s="33"/>
    </row>
    <row r="770" ht="24" spans="1:26">
      <c r="A770" s="33">
        <v>2449</v>
      </c>
      <c r="B770" s="33" t="s">
        <v>117</v>
      </c>
      <c r="C770" s="33" t="s">
        <v>118</v>
      </c>
      <c r="D770" s="33" t="s">
        <v>150</v>
      </c>
      <c r="E770" s="33" t="s">
        <v>247</v>
      </c>
      <c r="F770" s="28" t="s">
        <v>1888</v>
      </c>
      <c r="G770" s="33" t="s">
        <v>1830</v>
      </c>
      <c r="H770" s="33" t="s">
        <v>1889</v>
      </c>
      <c r="I770" s="196" t="s">
        <v>1876</v>
      </c>
      <c r="J770" s="196" t="s">
        <v>1876</v>
      </c>
      <c r="K770" s="196">
        <v>1</v>
      </c>
      <c r="L770" s="235">
        <v>45474</v>
      </c>
      <c r="M770" s="235">
        <v>45504</v>
      </c>
      <c r="N770" s="33" t="s">
        <v>124</v>
      </c>
      <c r="O770" s="48" t="s">
        <v>125</v>
      </c>
      <c r="P770" s="29" t="s">
        <v>398</v>
      </c>
      <c r="Q770" s="29" t="s">
        <v>483</v>
      </c>
      <c r="R770" s="29" t="s">
        <v>80</v>
      </c>
      <c r="S770" s="164">
        <v>1</v>
      </c>
      <c r="T770" s="29"/>
      <c r="U770" s="29"/>
      <c r="V770" s="29"/>
      <c r="W770" s="29"/>
      <c r="X770" s="29"/>
      <c r="Y770" s="29"/>
      <c r="Z770" s="33"/>
    </row>
    <row r="771" ht="24" spans="1:26">
      <c r="A771" s="33">
        <v>2450</v>
      </c>
      <c r="B771" s="33" t="s">
        <v>117</v>
      </c>
      <c r="C771" s="33" t="s">
        <v>118</v>
      </c>
      <c r="D771" s="33" t="s">
        <v>150</v>
      </c>
      <c r="E771" s="33" t="s">
        <v>247</v>
      </c>
      <c r="F771" s="28" t="s">
        <v>1888</v>
      </c>
      <c r="G771" s="33" t="s">
        <v>1830</v>
      </c>
      <c r="H771" s="33" t="s">
        <v>1889</v>
      </c>
      <c r="I771" s="196" t="s">
        <v>1876</v>
      </c>
      <c r="J771" s="196" t="s">
        <v>1876</v>
      </c>
      <c r="K771" s="196">
        <v>1</v>
      </c>
      <c r="L771" s="235">
        <v>45505</v>
      </c>
      <c r="M771" s="235">
        <v>45535</v>
      </c>
      <c r="N771" s="33" t="s">
        <v>124</v>
      </c>
      <c r="O771" s="48" t="s">
        <v>125</v>
      </c>
      <c r="P771" s="29" t="s">
        <v>398</v>
      </c>
      <c r="Q771" s="29" t="s">
        <v>483</v>
      </c>
      <c r="R771" s="29" t="s">
        <v>80</v>
      </c>
      <c r="S771" s="164">
        <v>1</v>
      </c>
      <c r="T771" s="29"/>
      <c r="U771" s="29"/>
      <c r="V771" s="29"/>
      <c r="W771" s="29"/>
      <c r="X771" s="29"/>
      <c r="Y771" s="29"/>
      <c r="Z771" s="33"/>
    </row>
    <row r="772" ht="24" spans="1:26">
      <c r="A772" s="33">
        <v>2451</v>
      </c>
      <c r="B772" s="33" t="s">
        <v>117</v>
      </c>
      <c r="C772" s="33" t="s">
        <v>118</v>
      </c>
      <c r="D772" s="33" t="s">
        <v>150</v>
      </c>
      <c r="E772" s="33" t="s">
        <v>247</v>
      </c>
      <c r="F772" s="28" t="s">
        <v>1888</v>
      </c>
      <c r="G772" s="33" t="s">
        <v>1830</v>
      </c>
      <c r="H772" s="33" t="s">
        <v>1889</v>
      </c>
      <c r="I772" s="196" t="s">
        <v>1876</v>
      </c>
      <c r="J772" s="196" t="s">
        <v>1876</v>
      </c>
      <c r="K772" s="196">
        <v>1</v>
      </c>
      <c r="L772" s="235">
        <v>45536</v>
      </c>
      <c r="M772" s="235">
        <v>45565</v>
      </c>
      <c r="N772" s="33" t="s">
        <v>124</v>
      </c>
      <c r="O772" s="48" t="s">
        <v>125</v>
      </c>
      <c r="P772" s="29" t="s">
        <v>398</v>
      </c>
      <c r="Q772" s="29" t="s">
        <v>483</v>
      </c>
      <c r="R772" s="29" t="s">
        <v>80</v>
      </c>
      <c r="S772" s="164">
        <v>1</v>
      </c>
      <c r="T772" s="29"/>
      <c r="U772" s="29"/>
      <c r="V772" s="29"/>
      <c r="W772" s="29"/>
      <c r="X772" s="29"/>
      <c r="Y772" s="29"/>
      <c r="Z772" s="33"/>
    </row>
    <row r="773" ht="24" spans="1:26">
      <c r="A773" s="33">
        <v>2452</v>
      </c>
      <c r="B773" s="33" t="s">
        <v>117</v>
      </c>
      <c r="C773" s="33" t="s">
        <v>118</v>
      </c>
      <c r="D773" s="33" t="s">
        <v>150</v>
      </c>
      <c r="E773" s="33" t="s">
        <v>247</v>
      </c>
      <c r="F773" s="28" t="s">
        <v>1888</v>
      </c>
      <c r="G773" s="33" t="s">
        <v>1830</v>
      </c>
      <c r="H773" s="33" t="s">
        <v>1889</v>
      </c>
      <c r="I773" s="196" t="s">
        <v>1876</v>
      </c>
      <c r="J773" s="196" t="s">
        <v>1876</v>
      </c>
      <c r="K773" s="196">
        <v>1</v>
      </c>
      <c r="L773" s="235">
        <v>45566</v>
      </c>
      <c r="M773" s="235">
        <v>45596</v>
      </c>
      <c r="N773" s="33" t="s">
        <v>124</v>
      </c>
      <c r="O773" s="48" t="s">
        <v>125</v>
      </c>
      <c r="P773" s="29" t="s">
        <v>398</v>
      </c>
      <c r="Q773" s="29" t="s">
        <v>483</v>
      </c>
      <c r="R773" s="29" t="s">
        <v>80</v>
      </c>
      <c r="S773" s="164">
        <v>1</v>
      </c>
      <c r="T773" s="29"/>
      <c r="U773" s="29"/>
      <c r="V773" s="29"/>
      <c r="W773" s="29"/>
      <c r="X773" s="29"/>
      <c r="Y773" s="29"/>
      <c r="Z773" s="33"/>
    </row>
    <row r="774" ht="24" spans="1:26">
      <c r="A774" s="33">
        <v>2453</v>
      </c>
      <c r="B774" s="33" t="s">
        <v>117</v>
      </c>
      <c r="C774" s="33" t="s">
        <v>118</v>
      </c>
      <c r="D774" s="33" t="s">
        <v>150</v>
      </c>
      <c r="E774" s="33" t="s">
        <v>247</v>
      </c>
      <c r="F774" s="28" t="s">
        <v>1888</v>
      </c>
      <c r="G774" s="33" t="s">
        <v>1830</v>
      </c>
      <c r="H774" s="33" t="s">
        <v>1889</v>
      </c>
      <c r="I774" s="196" t="s">
        <v>1876</v>
      </c>
      <c r="J774" s="196" t="s">
        <v>1876</v>
      </c>
      <c r="K774" s="196">
        <v>1</v>
      </c>
      <c r="L774" s="235">
        <v>45597</v>
      </c>
      <c r="M774" s="235">
        <v>45626</v>
      </c>
      <c r="N774" s="33" t="s">
        <v>124</v>
      </c>
      <c r="O774" s="48" t="s">
        <v>125</v>
      </c>
      <c r="P774" s="29" t="s">
        <v>398</v>
      </c>
      <c r="Q774" s="29" t="s">
        <v>483</v>
      </c>
      <c r="R774" s="29" t="s">
        <v>80</v>
      </c>
      <c r="S774" s="164">
        <v>1</v>
      </c>
      <c r="T774" s="29"/>
      <c r="U774" s="29"/>
      <c r="V774" s="29"/>
      <c r="W774" s="29"/>
      <c r="X774" s="29"/>
      <c r="Y774" s="29"/>
      <c r="Z774" s="33"/>
    </row>
    <row r="775" ht="24" spans="1:26">
      <c r="A775" s="33">
        <v>2454</v>
      </c>
      <c r="B775" s="33" t="s">
        <v>117</v>
      </c>
      <c r="C775" s="33" t="s">
        <v>118</v>
      </c>
      <c r="D775" s="33" t="s">
        <v>150</v>
      </c>
      <c r="E775" s="33" t="s">
        <v>247</v>
      </c>
      <c r="F775" s="28" t="s">
        <v>1888</v>
      </c>
      <c r="G775" s="33" t="s">
        <v>1830</v>
      </c>
      <c r="H775" s="33" t="s">
        <v>1889</v>
      </c>
      <c r="I775" s="196" t="s">
        <v>1876</v>
      </c>
      <c r="J775" s="196" t="s">
        <v>1876</v>
      </c>
      <c r="K775" s="196">
        <v>1</v>
      </c>
      <c r="L775" s="235">
        <v>45627</v>
      </c>
      <c r="M775" s="235">
        <v>45657</v>
      </c>
      <c r="N775" s="33" t="s">
        <v>124</v>
      </c>
      <c r="O775" s="48" t="s">
        <v>125</v>
      </c>
      <c r="P775" s="29" t="s">
        <v>398</v>
      </c>
      <c r="Q775" s="29" t="s">
        <v>483</v>
      </c>
      <c r="R775" s="29" t="s">
        <v>80</v>
      </c>
      <c r="S775" s="164">
        <v>1</v>
      </c>
      <c r="T775" s="29"/>
      <c r="U775" s="29"/>
      <c r="V775" s="29"/>
      <c r="W775" s="29"/>
      <c r="X775" s="29"/>
      <c r="Y775" s="29"/>
      <c r="Z775" s="33"/>
    </row>
    <row r="776" ht="24" spans="1:26">
      <c r="A776" s="33">
        <v>2455</v>
      </c>
      <c r="B776" s="33" t="s">
        <v>117</v>
      </c>
      <c r="C776" s="33" t="s">
        <v>118</v>
      </c>
      <c r="D776" s="33" t="s">
        <v>150</v>
      </c>
      <c r="E776" s="33" t="s">
        <v>247</v>
      </c>
      <c r="F776" s="28" t="s">
        <v>1890</v>
      </c>
      <c r="G776" s="33" t="s">
        <v>1830</v>
      </c>
      <c r="H776" s="33" t="s">
        <v>1889</v>
      </c>
      <c r="I776" s="196" t="s">
        <v>1876</v>
      </c>
      <c r="J776" s="196" t="s">
        <v>1876</v>
      </c>
      <c r="K776" s="196">
        <v>1</v>
      </c>
      <c r="L776" s="235">
        <v>45292</v>
      </c>
      <c r="M776" s="235">
        <v>45322</v>
      </c>
      <c r="N776" s="33" t="s">
        <v>124</v>
      </c>
      <c r="O776" s="48" t="s">
        <v>125</v>
      </c>
      <c r="P776" s="29" t="s">
        <v>398</v>
      </c>
      <c r="Q776" s="29" t="s">
        <v>483</v>
      </c>
      <c r="R776" s="29" t="s">
        <v>80</v>
      </c>
      <c r="S776" s="164">
        <v>1</v>
      </c>
      <c r="T776" s="29"/>
      <c r="U776" s="29"/>
      <c r="V776" s="29"/>
      <c r="W776" s="29"/>
      <c r="X776" s="29"/>
      <c r="Y776" s="29"/>
      <c r="Z776" s="33"/>
    </row>
    <row r="777" ht="24" spans="1:26">
      <c r="A777" s="33">
        <v>2456</v>
      </c>
      <c r="B777" s="33" t="s">
        <v>117</v>
      </c>
      <c r="C777" s="33" t="s">
        <v>118</v>
      </c>
      <c r="D777" s="33" t="s">
        <v>150</v>
      </c>
      <c r="E777" s="33" t="s">
        <v>247</v>
      </c>
      <c r="F777" s="28" t="s">
        <v>1890</v>
      </c>
      <c r="G777" s="33" t="s">
        <v>1830</v>
      </c>
      <c r="H777" s="33" t="s">
        <v>1889</v>
      </c>
      <c r="I777" s="196" t="s">
        <v>1876</v>
      </c>
      <c r="J777" s="196" t="s">
        <v>1876</v>
      </c>
      <c r="K777" s="196">
        <v>1</v>
      </c>
      <c r="L777" s="235">
        <v>45323</v>
      </c>
      <c r="M777" s="235">
        <v>45351</v>
      </c>
      <c r="N777" s="33" t="s">
        <v>124</v>
      </c>
      <c r="O777" s="48" t="s">
        <v>125</v>
      </c>
      <c r="P777" s="29" t="s">
        <v>398</v>
      </c>
      <c r="Q777" s="29" t="s">
        <v>483</v>
      </c>
      <c r="R777" s="29" t="s">
        <v>80</v>
      </c>
      <c r="S777" s="164">
        <v>1</v>
      </c>
      <c r="T777" s="29"/>
      <c r="U777" s="29"/>
      <c r="V777" s="29"/>
      <c r="W777" s="29"/>
      <c r="X777" s="29"/>
      <c r="Y777" s="29"/>
      <c r="Z777" s="33"/>
    </row>
    <row r="778" ht="24" spans="1:28">
      <c r="A778" s="33">
        <v>2457</v>
      </c>
      <c r="B778" s="33" t="s">
        <v>117</v>
      </c>
      <c r="C778" s="33" t="s">
        <v>118</v>
      </c>
      <c r="D778" s="33" t="s">
        <v>150</v>
      </c>
      <c r="E778" s="33" t="s">
        <v>247</v>
      </c>
      <c r="F778" s="28" t="s">
        <v>1890</v>
      </c>
      <c r="G778" s="33" t="s">
        <v>1830</v>
      </c>
      <c r="H778" s="33" t="s">
        <v>1889</v>
      </c>
      <c r="I778" s="196" t="s">
        <v>1876</v>
      </c>
      <c r="J778" s="196" t="s">
        <v>1876</v>
      </c>
      <c r="K778" s="196">
        <v>1</v>
      </c>
      <c r="L778" s="235">
        <v>45352</v>
      </c>
      <c r="M778" s="235">
        <v>45382</v>
      </c>
      <c r="N778" s="33" t="s">
        <v>124</v>
      </c>
      <c r="O778" s="48" t="s">
        <v>125</v>
      </c>
      <c r="P778" s="29" t="s">
        <v>398</v>
      </c>
      <c r="Q778" s="29" t="s">
        <v>483</v>
      </c>
      <c r="R778" s="29" t="s">
        <v>80</v>
      </c>
      <c r="S778" s="164">
        <v>1</v>
      </c>
      <c r="T778" s="34"/>
      <c r="U778" s="34"/>
      <c r="V778" s="35"/>
      <c r="W778" s="35"/>
      <c r="X778" s="40"/>
      <c r="Y778" s="40"/>
      <c r="Z778" s="38"/>
      <c r="AA778" s="34"/>
      <c r="AB778" s="34"/>
    </row>
    <row r="779" ht="24" spans="1:26">
      <c r="A779" s="33">
        <v>2458</v>
      </c>
      <c r="B779" s="33" t="s">
        <v>117</v>
      </c>
      <c r="C779" s="33" t="s">
        <v>118</v>
      </c>
      <c r="D779" s="33" t="s">
        <v>150</v>
      </c>
      <c r="E779" s="33" t="s">
        <v>247</v>
      </c>
      <c r="F779" s="28" t="s">
        <v>1890</v>
      </c>
      <c r="G779" s="33" t="s">
        <v>1830</v>
      </c>
      <c r="H779" s="33" t="s">
        <v>1889</v>
      </c>
      <c r="I779" s="196" t="s">
        <v>1876</v>
      </c>
      <c r="J779" s="196" t="s">
        <v>1876</v>
      </c>
      <c r="K779" s="196">
        <v>1</v>
      </c>
      <c r="L779" s="235">
        <v>45383</v>
      </c>
      <c r="M779" s="235">
        <v>45412</v>
      </c>
      <c r="N779" s="33" t="s">
        <v>124</v>
      </c>
      <c r="O779" s="48" t="s">
        <v>125</v>
      </c>
      <c r="P779" s="29" t="s">
        <v>398</v>
      </c>
      <c r="Q779" s="29" t="s">
        <v>483</v>
      </c>
      <c r="R779" s="29" t="s">
        <v>80</v>
      </c>
      <c r="S779" s="164">
        <v>1</v>
      </c>
      <c r="T779" s="29"/>
      <c r="U779" s="29"/>
      <c r="V779" s="29"/>
      <c r="W779" s="29"/>
      <c r="X779" s="29"/>
      <c r="Y779" s="29"/>
      <c r="Z779" s="33"/>
    </row>
    <row r="780" ht="24" spans="1:26">
      <c r="A780" s="33">
        <v>2459</v>
      </c>
      <c r="B780" s="33" t="s">
        <v>117</v>
      </c>
      <c r="C780" s="33" t="s">
        <v>118</v>
      </c>
      <c r="D780" s="33" t="s">
        <v>150</v>
      </c>
      <c r="E780" s="33" t="s">
        <v>247</v>
      </c>
      <c r="F780" s="28" t="s">
        <v>1890</v>
      </c>
      <c r="G780" s="33" t="s">
        <v>1830</v>
      </c>
      <c r="H780" s="33" t="s">
        <v>1889</v>
      </c>
      <c r="I780" s="196" t="s">
        <v>1876</v>
      </c>
      <c r="J780" s="196" t="s">
        <v>1876</v>
      </c>
      <c r="K780" s="196">
        <v>1</v>
      </c>
      <c r="L780" s="235">
        <v>45413</v>
      </c>
      <c r="M780" s="235">
        <v>45443</v>
      </c>
      <c r="N780" s="33" t="s">
        <v>124</v>
      </c>
      <c r="O780" s="48" t="s">
        <v>125</v>
      </c>
      <c r="P780" s="29" t="s">
        <v>398</v>
      </c>
      <c r="Q780" s="29" t="s">
        <v>483</v>
      </c>
      <c r="R780" s="29" t="s">
        <v>80</v>
      </c>
      <c r="S780" s="164">
        <v>1</v>
      </c>
      <c r="T780" s="29"/>
      <c r="U780" s="29"/>
      <c r="V780" s="29"/>
      <c r="W780" s="29"/>
      <c r="X780" s="29"/>
      <c r="Y780" s="29"/>
      <c r="Z780" s="33"/>
    </row>
    <row r="781" ht="24" spans="1:26">
      <c r="A781" s="33">
        <v>2460</v>
      </c>
      <c r="B781" s="33" t="s">
        <v>117</v>
      </c>
      <c r="C781" s="33" t="s">
        <v>118</v>
      </c>
      <c r="D781" s="33" t="s">
        <v>150</v>
      </c>
      <c r="E781" s="33" t="s">
        <v>247</v>
      </c>
      <c r="F781" s="28" t="s">
        <v>1890</v>
      </c>
      <c r="G781" s="33" t="s">
        <v>1830</v>
      </c>
      <c r="H781" s="33" t="s">
        <v>1889</v>
      </c>
      <c r="I781" s="196" t="s">
        <v>1876</v>
      </c>
      <c r="J781" s="196" t="s">
        <v>1876</v>
      </c>
      <c r="K781" s="196">
        <v>1</v>
      </c>
      <c r="L781" s="235">
        <v>45444</v>
      </c>
      <c r="M781" s="235">
        <v>45473</v>
      </c>
      <c r="N781" s="33" t="s">
        <v>124</v>
      </c>
      <c r="O781" s="48" t="s">
        <v>125</v>
      </c>
      <c r="P781" s="29" t="s">
        <v>398</v>
      </c>
      <c r="Q781" s="29" t="s">
        <v>483</v>
      </c>
      <c r="R781" s="29" t="s">
        <v>80</v>
      </c>
      <c r="S781" s="164">
        <v>1</v>
      </c>
      <c r="T781" s="29"/>
      <c r="U781" s="29"/>
      <c r="V781" s="29"/>
      <c r="W781" s="29"/>
      <c r="X781" s="29"/>
      <c r="Y781" s="29"/>
      <c r="Z781" s="33"/>
    </row>
    <row r="782" ht="24" spans="1:26">
      <c r="A782" s="33">
        <v>2461</v>
      </c>
      <c r="B782" s="33" t="s">
        <v>117</v>
      </c>
      <c r="C782" s="33" t="s">
        <v>118</v>
      </c>
      <c r="D782" s="33" t="s">
        <v>150</v>
      </c>
      <c r="E782" s="33" t="s">
        <v>247</v>
      </c>
      <c r="F782" s="28" t="s">
        <v>1890</v>
      </c>
      <c r="G782" s="33" t="s">
        <v>1830</v>
      </c>
      <c r="H782" s="33" t="s">
        <v>1889</v>
      </c>
      <c r="I782" s="196" t="s">
        <v>1876</v>
      </c>
      <c r="J782" s="196" t="s">
        <v>1876</v>
      </c>
      <c r="K782" s="196">
        <v>1</v>
      </c>
      <c r="L782" s="235">
        <v>45474</v>
      </c>
      <c r="M782" s="235">
        <v>45504</v>
      </c>
      <c r="N782" s="33" t="s">
        <v>124</v>
      </c>
      <c r="O782" s="48" t="s">
        <v>125</v>
      </c>
      <c r="P782" s="29" t="s">
        <v>398</v>
      </c>
      <c r="Q782" s="29" t="s">
        <v>483</v>
      </c>
      <c r="R782" s="29" t="s">
        <v>80</v>
      </c>
      <c r="S782" s="164">
        <v>1</v>
      </c>
      <c r="T782" s="29"/>
      <c r="U782" s="29"/>
      <c r="V782" s="29"/>
      <c r="W782" s="29"/>
      <c r="X782" s="29"/>
      <c r="Y782" s="29"/>
      <c r="Z782" s="33"/>
    </row>
    <row r="783" ht="24" spans="1:26">
      <c r="A783" s="33">
        <v>2462</v>
      </c>
      <c r="B783" s="33" t="s">
        <v>117</v>
      </c>
      <c r="C783" s="33" t="s">
        <v>118</v>
      </c>
      <c r="D783" s="33" t="s">
        <v>150</v>
      </c>
      <c r="E783" s="33" t="s">
        <v>247</v>
      </c>
      <c r="F783" s="28" t="s">
        <v>1890</v>
      </c>
      <c r="G783" s="33" t="s">
        <v>1830</v>
      </c>
      <c r="H783" s="33" t="s">
        <v>1889</v>
      </c>
      <c r="I783" s="196" t="s">
        <v>1876</v>
      </c>
      <c r="J783" s="196" t="s">
        <v>1876</v>
      </c>
      <c r="K783" s="196">
        <v>1</v>
      </c>
      <c r="L783" s="235">
        <v>45505</v>
      </c>
      <c r="M783" s="235">
        <v>45535</v>
      </c>
      <c r="N783" s="33" t="s">
        <v>124</v>
      </c>
      <c r="O783" s="48" t="s">
        <v>125</v>
      </c>
      <c r="P783" s="29" t="s">
        <v>398</v>
      </c>
      <c r="Q783" s="29" t="s">
        <v>483</v>
      </c>
      <c r="R783" s="29" t="s">
        <v>80</v>
      </c>
      <c r="S783" s="164">
        <v>1</v>
      </c>
      <c r="T783" s="29"/>
      <c r="U783" s="29"/>
      <c r="V783" s="29"/>
      <c r="W783" s="29"/>
      <c r="X783" s="29"/>
      <c r="Y783" s="29"/>
      <c r="Z783" s="33"/>
    </row>
    <row r="784" ht="24" spans="1:26">
      <c r="A784" s="33">
        <v>2463</v>
      </c>
      <c r="B784" s="33" t="s">
        <v>117</v>
      </c>
      <c r="C784" s="33" t="s">
        <v>118</v>
      </c>
      <c r="D784" s="33" t="s">
        <v>150</v>
      </c>
      <c r="E784" s="33" t="s">
        <v>247</v>
      </c>
      <c r="F784" s="28" t="s">
        <v>1890</v>
      </c>
      <c r="G784" s="33" t="s">
        <v>1830</v>
      </c>
      <c r="H784" s="33" t="s">
        <v>1889</v>
      </c>
      <c r="I784" s="196" t="s">
        <v>1876</v>
      </c>
      <c r="J784" s="196" t="s">
        <v>1876</v>
      </c>
      <c r="K784" s="196">
        <v>1</v>
      </c>
      <c r="L784" s="235">
        <v>45536</v>
      </c>
      <c r="M784" s="235">
        <v>45565</v>
      </c>
      <c r="N784" s="33" t="s">
        <v>124</v>
      </c>
      <c r="O784" s="48" t="s">
        <v>125</v>
      </c>
      <c r="P784" s="29" t="s">
        <v>398</v>
      </c>
      <c r="Q784" s="29" t="s">
        <v>483</v>
      </c>
      <c r="R784" s="29" t="s">
        <v>80</v>
      </c>
      <c r="S784" s="164">
        <v>1</v>
      </c>
      <c r="T784" s="29"/>
      <c r="U784" s="29"/>
      <c r="V784" s="29"/>
      <c r="W784" s="29"/>
      <c r="X784" s="29"/>
      <c r="Y784" s="29"/>
      <c r="Z784" s="33"/>
    </row>
    <row r="785" ht="24" spans="1:26">
      <c r="A785" s="33">
        <v>2464</v>
      </c>
      <c r="B785" s="33" t="s">
        <v>117</v>
      </c>
      <c r="C785" s="33" t="s">
        <v>118</v>
      </c>
      <c r="D785" s="33" t="s">
        <v>150</v>
      </c>
      <c r="E785" s="33" t="s">
        <v>247</v>
      </c>
      <c r="F785" s="28" t="s">
        <v>1890</v>
      </c>
      <c r="G785" s="33" t="s">
        <v>1830</v>
      </c>
      <c r="H785" s="33" t="s">
        <v>1889</v>
      </c>
      <c r="I785" s="196" t="s">
        <v>1876</v>
      </c>
      <c r="J785" s="196" t="s">
        <v>1876</v>
      </c>
      <c r="K785" s="196">
        <v>1</v>
      </c>
      <c r="L785" s="235">
        <v>45566</v>
      </c>
      <c r="M785" s="235">
        <v>45596</v>
      </c>
      <c r="N785" s="33" t="s">
        <v>124</v>
      </c>
      <c r="O785" s="48" t="s">
        <v>125</v>
      </c>
      <c r="P785" s="29" t="s">
        <v>398</v>
      </c>
      <c r="Q785" s="29" t="s">
        <v>483</v>
      </c>
      <c r="R785" s="29" t="s">
        <v>80</v>
      </c>
      <c r="S785" s="164">
        <v>1</v>
      </c>
      <c r="T785" s="29"/>
      <c r="U785" s="29"/>
      <c r="V785" s="29"/>
      <c r="W785" s="29"/>
      <c r="X785" s="29"/>
      <c r="Y785" s="29"/>
      <c r="Z785" s="33"/>
    </row>
    <row r="786" ht="24" spans="1:26">
      <c r="A786" s="33">
        <v>2465</v>
      </c>
      <c r="B786" s="33" t="s">
        <v>117</v>
      </c>
      <c r="C786" s="33" t="s">
        <v>118</v>
      </c>
      <c r="D786" s="33" t="s">
        <v>150</v>
      </c>
      <c r="E786" s="33" t="s">
        <v>247</v>
      </c>
      <c r="F786" s="28" t="s">
        <v>1890</v>
      </c>
      <c r="G786" s="33" t="s">
        <v>1830</v>
      </c>
      <c r="H786" s="33" t="s">
        <v>1889</v>
      </c>
      <c r="I786" s="196" t="s">
        <v>1876</v>
      </c>
      <c r="J786" s="196" t="s">
        <v>1876</v>
      </c>
      <c r="K786" s="196">
        <v>1</v>
      </c>
      <c r="L786" s="235">
        <v>45597</v>
      </c>
      <c r="M786" s="235">
        <v>45626</v>
      </c>
      <c r="N786" s="33" t="s">
        <v>124</v>
      </c>
      <c r="O786" s="48" t="s">
        <v>125</v>
      </c>
      <c r="P786" s="29" t="s">
        <v>398</v>
      </c>
      <c r="Q786" s="29" t="s">
        <v>483</v>
      </c>
      <c r="R786" s="29" t="s">
        <v>80</v>
      </c>
      <c r="S786" s="164">
        <v>1</v>
      </c>
      <c r="T786" s="29"/>
      <c r="U786" s="29"/>
      <c r="V786" s="29"/>
      <c r="W786" s="29"/>
      <c r="X786" s="29"/>
      <c r="Y786" s="29"/>
      <c r="Z786" s="33"/>
    </row>
    <row r="787" ht="24" spans="1:26">
      <c r="A787" s="33">
        <v>2466</v>
      </c>
      <c r="B787" s="33" t="s">
        <v>117</v>
      </c>
      <c r="C787" s="33" t="s">
        <v>118</v>
      </c>
      <c r="D787" s="33" t="s">
        <v>150</v>
      </c>
      <c r="E787" s="33" t="s">
        <v>247</v>
      </c>
      <c r="F787" s="28" t="s">
        <v>1890</v>
      </c>
      <c r="G787" s="33" t="s">
        <v>1830</v>
      </c>
      <c r="H787" s="33" t="s">
        <v>1889</v>
      </c>
      <c r="I787" s="196" t="s">
        <v>1876</v>
      </c>
      <c r="J787" s="196" t="s">
        <v>1876</v>
      </c>
      <c r="K787" s="196">
        <v>1</v>
      </c>
      <c r="L787" s="235">
        <v>45627</v>
      </c>
      <c r="M787" s="235">
        <v>45657</v>
      </c>
      <c r="N787" s="33" t="s">
        <v>124</v>
      </c>
      <c r="O787" s="48" t="s">
        <v>125</v>
      </c>
      <c r="P787" s="29" t="s">
        <v>398</v>
      </c>
      <c r="Q787" s="29" t="s">
        <v>483</v>
      </c>
      <c r="R787" s="29" t="s">
        <v>80</v>
      </c>
      <c r="S787" s="164">
        <v>1</v>
      </c>
      <c r="T787" s="29"/>
      <c r="U787" s="29"/>
      <c r="V787" s="29"/>
      <c r="W787" s="29"/>
      <c r="X787" s="29"/>
      <c r="Y787" s="29"/>
      <c r="Z787" s="33"/>
    </row>
    <row r="788" ht="24" spans="1:26">
      <c r="A788" s="33">
        <v>2468</v>
      </c>
      <c r="B788" s="33" t="s">
        <v>117</v>
      </c>
      <c r="C788" s="33" t="s">
        <v>118</v>
      </c>
      <c r="D788" s="33" t="s">
        <v>150</v>
      </c>
      <c r="E788" s="33" t="s">
        <v>157</v>
      </c>
      <c r="F788" s="33" t="s">
        <v>505</v>
      </c>
      <c r="G788" s="33" t="s">
        <v>1830</v>
      </c>
      <c r="H788" s="33" t="s">
        <v>1891</v>
      </c>
      <c r="I788" s="196" t="s">
        <v>1876</v>
      </c>
      <c r="J788" s="196" t="s">
        <v>1876</v>
      </c>
      <c r="K788" s="196">
        <v>3</v>
      </c>
      <c r="L788" s="235">
        <v>45292</v>
      </c>
      <c r="M788" s="235">
        <v>45322</v>
      </c>
      <c r="N788" s="33" t="s">
        <v>124</v>
      </c>
      <c r="O788" s="48" t="s">
        <v>125</v>
      </c>
      <c r="P788" s="29" t="s">
        <v>398</v>
      </c>
      <c r="Q788" s="29" t="s">
        <v>506</v>
      </c>
      <c r="R788" s="29" t="s">
        <v>80</v>
      </c>
      <c r="S788" s="33">
        <v>3</v>
      </c>
      <c r="T788" s="29"/>
      <c r="U788" s="29"/>
      <c r="V788" s="29"/>
      <c r="W788" s="29"/>
      <c r="X788" s="29"/>
      <c r="Y788" s="29"/>
      <c r="Z788" s="33"/>
    </row>
    <row r="789" ht="24" spans="1:26">
      <c r="A789" s="33">
        <v>2469</v>
      </c>
      <c r="B789" s="33" t="s">
        <v>117</v>
      </c>
      <c r="C789" s="33" t="s">
        <v>118</v>
      </c>
      <c r="D789" s="33" t="s">
        <v>150</v>
      </c>
      <c r="E789" s="33" t="s">
        <v>157</v>
      </c>
      <c r="F789" s="33" t="s">
        <v>505</v>
      </c>
      <c r="G789" s="33" t="s">
        <v>1830</v>
      </c>
      <c r="H789" s="33" t="s">
        <v>1891</v>
      </c>
      <c r="I789" s="196" t="s">
        <v>1876</v>
      </c>
      <c r="J789" s="196" t="s">
        <v>1876</v>
      </c>
      <c r="K789" s="196">
        <v>3</v>
      </c>
      <c r="L789" s="235">
        <v>45323</v>
      </c>
      <c r="M789" s="235">
        <v>45351</v>
      </c>
      <c r="N789" s="33" t="s">
        <v>124</v>
      </c>
      <c r="O789" s="48" t="s">
        <v>125</v>
      </c>
      <c r="P789" s="29" t="s">
        <v>398</v>
      </c>
      <c r="Q789" s="29" t="s">
        <v>506</v>
      </c>
      <c r="R789" s="29" t="s">
        <v>80</v>
      </c>
      <c r="S789" s="33">
        <v>3</v>
      </c>
      <c r="T789" s="29"/>
      <c r="U789" s="29"/>
      <c r="V789" s="29"/>
      <c r="W789" s="29"/>
      <c r="X789" s="29"/>
      <c r="Y789" s="29"/>
      <c r="Z789" s="33"/>
    </row>
    <row r="790" ht="24" spans="1:28">
      <c r="A790" s="33">
        <v>2470</v>
      </c>
      <c r="B790" s="33" t="s">
        <v>117</v>
      </c>
      <c r="C790" s="33" t="s">
        <v>118</v>
      </c>
      <c r="D790" s="33" t="s">
        <v>150</v>
      </c>
      <c r="E790" s="33" t="s">
        <v>157</v>
      </c>
      <c r="F790" s="33" t="s">
        <v>505</v>
      </c>
      <c r="G790" s="33" t="s">
        <v>1830</v>
      </c>
      <c r="H790" s="33" t="s">
        <v>1891</v>
      </c>
      <c r="I790" s="196" t="s">
        <v>1876</v>
      </c>
      <c r="J790" s="196" t="s">
        <v>1876</v>
      </c>
      <c r="K790" s="196">
        <v>3</v>
      </c>
      <c r="L790" s="235">
        <v>45352</v>
      </c>
      <c r="M790" s="235">
        <v>45382</v>
      </c>
      <c r="N790" s="33" t="s">
        <v>124</v>
      </c>
      <c r="O790" s="48" t="s">
        <v>125</v>
      </c>
      <c r="P790" s="29" t="s">
        <v>398</v>
      </c>
      <c r="Q790" s="29" t="s">
        <v>506</v>
      </c>
      <c r="R790" s="29" t="s">
        <v>80</v>
      </c>
      <c r="S790" s="33">
        <v>3</v>
      </c>
      <c r="T790" s="34"/>
      <c r="U790" s="34"/>
      <c r="V790" s="35"/>
      <c r="W790" s="35"/>
      <c r="X790" s="40"/>
      <c r="Y790" s="40"/>
      <c r="Z790" s="38"/>
      <c r="AA790" s="34"/>
      <c r="AB790" s="34"/>
    </row>
    <row r="791" ht="24" spans="1:26">
      <c r="A791" s="33">
        <v>2471</v>
      </c>
      <c r="B791" s="33" t="s">
        <v>117</v>
      </c>
      <c r="C791" s="33" t="s">
        <v>118</v>
      </c>
      <c r="D791" s="33" t="s">
        <v>150</v>
      </c>
      <c r="E791" s="33" t="s">
        <v>157</v>
      </c>
      <c r="F791" s="33" t="s">
        <v>505</v>
      </c>
      <c r="G791" s="33" t="s">
        <v>1830</v>
      </c>
      <c r="H791" s="33" t="s">
        <v>1891</v>
      </c>
      <c r="I791" s="196" t="s">
        <v>1876</v>
      </c>
      <c r="J791" s="196" t="s">
        <v>1876</v>
      </c>
      <c r="K791" s="196">
        <v>3</v>
      </c>
      <c r="L791" s="235">
        <v>45383</v>
      </c>
      <c r="M791" s="235">
        <v>45412</v>
      </c>
      <c r="N791" s="33" t="s">
        <v>124</v>
      </c>
      <c r="O791" s="48" t="s">
        <v>125</v>
      </c>
      <c r="P791" s="29" t="s">
        <v>398</v>
      </c>
      <c r="Q791" s="29" t="s">
        <v>506</v>
      </c>
      <c r="R791" s="29" t="s">
        <v>80</v>
      </c>
      <c r="S791" s="33">
        <v>3</v>
      </c>
      <c r="T791" s="29"/>
      <c r="U791" s="29"/>
      <c r="V791" s="29"/>
      <c r="W791" s="29"/>
      <c r="X791" s="29"/>
      <c r="Y791" s="29"/>
      <c r="Z791" s="33"/>
    </row>
    <row r="792" ht="24" spans="1:26">
      <c r="A792" s="33">
        <v>2472</v>
      </c>
      <c r="B792" s="33" t="s">
        <v>117</v>
      </c>
      <c r="C792" s="33" t="s">
        <v>118</v>
      </c>
      <c r="D792" s="33" t="s">
        <v>150</v>
      </c>
      <c r="E792" s="33" t="s">
        <v>157</v>
      </c>
      <c r="F792" s="33" t="s">
        <v>505</v>
      </c>
      <c r="G792" s="33" t="s">
        <v>1830</v>
      </c>
      <c r="H792" s="33" t="s">
        <v>1891</v>
      </c>
      <c r="I792" s="196" t="s">
        <v>1876</v>
      </c>
      <c r="J792" s="196" t="s">
        <v>1876</v>
      </c>
      <c r="K792" s="196">
        <v>3</v>
      </c>
      <c r="L792" s="235">
        <v>45413</v>
      </c>
      <c r="M792" s="235">
        <v>45443</v>
      </c>
      <c r="N792" s="33" t="s">
        <v>124</v>
      </c>
      <c r="O792" s="48" t="s">
        <v>125</v>
      </c>
      <c r="P792" s="29" t="s">
        <v>398</v>
      </c>
      <c r="Q792" s="29" t="s">
        <v>506</v>
      </c>
      <c r="R792" s="29" t="s">
        <v>80</v>
      </c>
      <c r="S792" s="33">
        <v>3</v>
      </c>
      <c r="T792" s="29"/>
      <c r="U792" s="29"/>
      <c r="V792" s="29"/>
      <c r="W792" s="29"/>
      <c r="X792" s="29"/>
      <c r="Y792" s="29"/>
      <c r="Z792" s="33"/>
    </row>
    <row r="793" ht="24" spans="1:26">
      <c r="A793" s="33">
        <v>2473</v>
      </c>
      <c r="B793" s="33" t="s">
        <v>117</v>
      </c>
      <c r="C793" s="33" t="s">
        <v>118</v>
      </c>
      <c r="D793" s="33" t="s">
        <v>150</v>
      </c>
      <c r="E793" s="33" t="s">
        <v>157</v>
      </c>
      <c r="F793" s="33" t="s">
        <v>505</v>
      </c>
      <c r="G793" s="33" t="s">
        <v>1830</v>
      </c>
      <c r="H793" s="33" t="s">
        <v>1891</v>
      </c>
      <c r="I793" s="196" t="s">
        <v>1876</v>
      </c>
      <c r="J793" s="196" t="s">
        <v>1876</v>
      </c>
      <c r="K793" s="196">
        <v>3</v>
      </c>
      <c r="L793" s="235">
        <v>45444</v>
      </c>
      <c r="M793" s="235">
        <v>45473</v>
      </c>
      <c r="N793" s="33" t="s">
        <v>124</v>
      </c>
      <c r="O793" s="48" t="s">
        <v>125</v>
      </c>
      <c r="P793" s="29" t="s">
        <v>398</v>
      </c>
      <c r="Q793" s="29" t="s">
        <v>506</v>
      </c>
      <c r="R793" s="29" t="s">
        <v>80</v>
      </c>
      <c r="S793" s="33">
        <v>3</v>
      </c>
      <c r="T793" s="29"/>
      <c r="U793" s="29"/>
      <c r="V793" s="29"/>
      <c r="W793" s="29"/>
      <c r="X793" s="29"/>
      <c r="Y793" s="29"/>
      <c r="Z793" s="33"/>
    </row>
    <row r="794" ht="24" spans="1:26">
      <c r="A794" s="33">
        <v>2474</v>
      </c>
      <c r="B794" s="33" t="s">
        <v>117</v>
      </c>
      <c r="C794" s="33" t="s">
        <v>118</v>
      </c>
      <c r="D794" s="33" t="s">
        <v>150</v>
      </c>
      <c r="E794" s="33" t="s">
        <v>157</v>
      </c>
      <c r="F794" s="33" t="s">
        <v>505</v>
      </c>
      <c r="G794" s="33" t="s">
        <v>1830</v>
      </c>
      <c r="H794" s="33" t="s">
        <v>1891</v>
      </c>
      <c r="I794" s="196" t="s">
        <v>1876</v>
      </c>
      <c r="J794" s="196" t="s">
        <v>1876</v>
      </c>
      <c r="K794" s="196">
        <v>3</v>
      </c>
      <c r="L794" s="235">
        <v>45474</v>
      </c>
      <c r="M794" s="235">
        <v>45504</v>
      </c>
      <c r="N794" s="33" t="s">
        <v>124</v>
      </c>
      <c r="O794" s="48" t="s">
        <v>125</v>
      </c>
      <c r="P794" s="29" t="s">
        <v>398</v>
      </c>
      <c r="Q794" s="29" t="s">
        <v>506</v>
      </c>
      <c r="R794" s="29" t="s">
        <v>80</v>
      </c>
      <c r="S794" s="33">
        <v>3</v>
      </c>
      <c r="T794" s="29"/>
      <c r="U794" s="29"/>
      <c r="V794" s="29"/>
      <c r="W794" s="29"/>
      <c r="X794" s="29"/>
      <c r="Y794" s="29"/>
      <c r="Z794" s="33"/>
    </row>
    <row r="795" ht="24" spans="1:26">
      <c r="A795" s="33">
        <v>2475</v>
      </c>
      <c r="B795" s="33" t="s">
        <v>117</v>
      </c>
      <c r="C795" s="33" t="s">
        <v>118</v>
      </c>
      <c r="D795" s="33" t="s">
        <v>150</v>
      </c>
      <c r="E795" s="33" t="s">
        <v>157</v>
      </c>
      <c r="F795" s="33" t="s">
        <v>505</v>
      </c>
      <c r="G795" s="33" t="s">
        <v>1830</v>
      </c>
      <c r="H795" s="33" t="s">
        <v>1891</v>
      </c>
      <c r="I795" s="196" t="s">
        <v>1876</v>
      </c>
      <c r="J795" s="196" t="s">
        <v>1876</v>
      </c>
      <c r="K795" s="196">
        <v>3</v>
      </c>
      <c r="L795" s="235">
        <v>45505</v>
      </c>
      <c r="M795" s="235">
        <v>45535</v>
      </c>
      <c r="N795" s="33" t="s">
        <v>124</v>
      </c>
      <c r="O795" s="48" t="s">
        <v>125</v>
      </c>
      <c r="P795" s="29" t="s">
        <v>398</v>
      </c>
      <c r="Q795" s="29" t="s">
        <v>506</v>
      </c>
      <c r="R795" s="29" t="s">
        <v>80</v>
      </c>
      <c r="S795" s="33">
        <v>3</v>
      </c>
      <c r="T795" s="29"/>
      <c r="U795" s="29"/>
      <c r="V795" s="29"/>
      <c r="W795" s="29"/>
      <c r="X795" s="29"/>
      <c r="Y795" s="29"/>
      <c r="Z795" s="33"/>
    </row>
    <row r="796" ht="24" spans="1:26">
      <c r="A796" s="33">
        <v>2476</v>
      </c>
      <c r="B796" s="33" t="s">
        <v>117</v>
      </c>
      <c r="C796" s="33" t="s">
        <v>118</v>
      </c>
      <c r="D796" s="33" t="s">
        <v>150</v>
      </c>
      <c r="E796" s="33" t="s">
        <v>157</v>
      </c>
      <c r="F796" s="33" t="s">
        <v>505</v>
      </c>
      <c r="G796" s="33" t="s">
        <v>1830</v>
      </c>
      <c r="H796" s="33" t="s">
        <v>1891</v>
      </c>
      <c r="I796" s="196" t="s">
        <v>1876</v>
      </c>
      <c r="J796" s="196" t="s">
        <v>1876</v>
      </c>
      <c r="K796" s="196">
        <v>3</v>
      </c>
      <c r="L796" s="235">
        <v>45536</v>
      </c>
      <c r="M796" s="235">
        <v>45565</v>
      </c>
      <c r="N796" s="33" t="s">
        <v>124</v>
      </c>
      <c r="O796" s="48" t="s">
        <v>125</v>
      </c>
      <c r="P796" s="29" t="s">
        <v>398</v>
      </c>
      <c r="Q796" s="29" t="s">
        <v>506</v>
      </c>
      <c r="R796" s="29" t="s">
        <v>80</v>
      </c>
      <c r="S796" s="33">
        <v>3</v>
      </c>
      <c r="T796" s="29"/>
      <c r="U796" s="29"/>
      <c r="V796" s="29"/>
      <c r="W796" s="29"/>
      <c r="X796" s="29"/>
      <c r="Y796" s="29"/>
      <c r="Z796" s="33"/>
    </row>
    <row r="797" ht="24" spans="1:26">
      <c r="A797" s="33">
        <v>2477</v>
      </c>
      <c r="B797" s="33" t="s">
        <v>117</v>
      </c>
      <c r="C797" s="33" t="s">
        <v>118</v>
      </c>
      <c r="D797" s="33" t="s">
        <v>150</v>
      </c>
      <c r="E797" s="33" t="s">
        <v>157</v>
      </c>
      <c r="F797" s="33" t="s">
        <v>505</v>
      </c>
      <c r="G797" s="33" t="s">
        <v>1830</v>
      </c>
      <c r="H797" s="33" t="s">
        <v>1891</v>
      </c>
      <c r="I797" s="196" t="s">
        <v>1876</v>
      </c>
      <c r="J797" s="196" t="s">
        <v>1876</v>
      </c>
      <c r="K797" s="196">
        <v>3</v>
      </c>
      <c r="L797" s="235">
        <v>45566</v>
      </c>
      <c r="M797" s="235">
        <v>45596</v>
      </c>
      <c r="N797" s="33" t="s">
        <v>124</v>
      </c>
      <c r="O797" s="48" t="s">
        <v>125</v>
      </c>
      <c r="P797" s="29" t="s">
        <v>398</v>
      </c>
      <c r="Q797" s="29" t="s">
        <v>506</v>
      </c>
      <c r="R797" s="29" t="s">
        <v>80</v>
      </c>
      <c r="S797" s="33">
        <v>3</v>
      </c>
      <c r="T797" s="29"/>
      <c r="U797" s="29"/>
      <c r="V797" s="29"/>
      <c r="W797" s="29"/>
      <c r="X797" s="29"/>
      <c r="Y797" s="29"/>
      <c r="Z797" s="33"/>
    </row>
    <row r="798" ht="24" spans="1:26">
      <c r="A798" s="33">
        <v>2478</v>
      </c>
      <c r="B798" s="33" t="s">
        <v>117</v>
      </c>
      <c r="C798" s="33" t="s">
        <v>118</v>
      </c>
      <c r="D798" s="33" t="s">
        <v>150</v>
      </c>
      <c r="E798" s="33" t="s">
        <v>157</v>
      </c>
      <c r="F798" s="33" t="s">
        <v>505</v>
      </c>
      <c r="G798" s="33" t="s">
        <v>1830</v>
      </c>
      <c r="H798" s="33" t="s">
        <v>1891</v>
      </c>
      <c r="I798" s="196" t="s">
        <v>1876</v>
      </c>
      <c r="J798" s="196" t="s">
        <v>1876</v>
      </c>
      <c r="K798" s="196">
        <v>3</v>
      </c>
      <c r="L798" s="235">
        <v>45597</v>
      </c>
      <c r="M798" s="235">
        <v>45626</v>
      </c>
      <c r="N798" s="33" t="s">
        <v>124</v>
      </c>
      <c r="O798" s="48" t="s">
        <v>125</v>
      </c>
      <c r="P798" s="29" t="s">
        <v>398</v>
      </c>
      <c r="Q798" s="29" t="s">
        <v>506</v>
      </c>
      <c r="R798" s="29" t="s">
        <v>80</v>
      </c>
      <c r="S798" s="33">
        <v>3</v>
      </c>
      <c r="T798" s="29"/>
      <c r="U798" s="29"/>
      <c r="V798" s="29"/>
      <c r="W798" s="29"/>
      <c r="X798" s="29"/>
      <c r="Y798" s="29"/>
      <c r="Z798" s="33"/>
    </row>
    <row r="799" ht="24" spans="1:26">
      <c r="A799" s="33">
        <v>2479</v>
      </c>
      <c r="B799" s="33" t="s">
        <v>117</v>
      </c>
      <c r="C799" s="33" t="s">
        <v>118</v>
      </c>
      <c r="D799" s="33" t="s">
        <v>150</v>
      </c>
      <c r="E799" s="33" t="s">
        <v>157</v>
      </c>
      <c r="F799" s="33" t="s">
        <v>505</v>
      </c>
      <c r="G799" s="33" t="s">
        <v>1830</v>
      </c>
      <c r="H799" s="33" t="s">
        <v>1891</v>
      </c>
      <c r="I799" s="196" t="s">
        <v>1876</v>
      </c>
      <c r="J799" s="196" t="s">
        <v>1876</v>
      </c>
      <c r="K799" s="196">
        <v>3</v>
      </c>
      <c r="L799" s="235">
        <v>45627</v>
      </c>
      <c r="M799" s="235">
        <v>45657</v>
      </c>
      <c r="N799" s="33" t="s">
        <v>124</v>
      </c>
      <c r="O799" s="48" t="s">
        <v>125</v>
      </c>
      <c r="P799" s="29" t="s">
        <v>398</v>
      </c>
      <c r="Q799" s="29" t="s">
        <v>506</v>
      </c>
      <c r="R799" s="29" t="s">
        <v>80</v>
      </c>
      <c r="S799" s="33">
        <v>3</v>
      </c>
      <c r="T799" s="29"/>
      <c r="U799" s="29"/>
      <c r="V799" s="29"/>
      <c r="W799" s="29"/>
      <c r="X799" s="29"/>
      <c r="Y799" s="29"/>
      <c r="Z799" s="33"/>
    </row>
    <row r="800" ht="24" spans="1:26">
      <c r="A800" s="33">
        <v>2481</v>
      </c>
      <c r="B800" s="33" t="s">
        <v>117</v>
      </c>
      <c r="C800" s="33" t="s">
        <v>118</v>
      </c>
      <c r="D800" s="33" t="s">
        <v>150</v>
      </c>
      <c r="E800" s="250" t="s">
        <v>157</v>
      </c>
      <c r="F800" s="33" t="s">
        <v>511</v>
      </c>
      <c r="G800" s="33" t="s">
        <v>1830</v>
      </c>
      <c r="H800" s="33" t="s">
        <v>1891</v>
      </c>
      <c r="I800" s="196" t="s">
        <v>1876</v>
      </c>
      <c r="J800" s="196" t="s">
        <v>1876</v>
      </c>
      <c r="K800" s="196">
        <v>3</v>
      </c>
      <c r="L800" s="235">
        <v>45292</v>
      </c>
      <c r="M800" s="235">
        <v>45322</v>
      </c>
      <c r="N800" s="33" t="s">
        <v>124</v>
      </c>
      <c r="O800" s="48" t="s">
        <v>125</v>
      </c>
      <c r="P800" s="29" t="s">
        <v>398</v>
      </c>
      <c r="Q800" s="29" t="s">
        <v>506</v>
      </c>
      <c r="R800" s="29" t="s">
        <v>80</v>
      </c>
      <c r="S800" s="33">
        <v>3</v>
      </c>
      <c r="T800" s="29"/>
      <c r="U800" s="29"/>
      <c r="V800" s="29"/>
      <c r="W800" s="29"/>
      <c r="X800" s="29"/>
      <c r="Y800" s="29"/>
      <c r="Z800" s="33"/>
    </row>
    <row r="801" ht="24" spans="1:26">
      <c r="A801" s="33">
        <v>2482</v>
      </c>
      <c r="B801" s="33" t="s">
        <v>117</v>
      </c>
      <c r="C801" s="33" t="s">
        <v>118</v>
      </c>
      <c r="D801" s="33" t="s">
        <v>150</v>
      </c>
      <c r="E801" s="250" t="s">
        <v>157</v>
      </c>
      <c r="F801" s="33" t="s">
        <v>511</v>
      </c>
      <c r="G801" s="33" t="s">
        <v>1830</v>
      </c>
      <c r="H801" s="33" t="s">
        <v>1891</v>
      </c>
      <c r="I801" s="196" t="s">
        <v>1876</v>
      </c>
      <c r="J801" s="196" t="s">
        <v>1876</v>
      </c>
      <c r="K801" s="196">
        <v>3</v>
      </c>
      <c r="L801" s="235">
        <v>45323</v>
      </c>
      <c r="M801" s="235">
        <v>45351</v>
      </c>
      <c r="N801" s="33" t="s">
        <v>124</v>
      </c>
      <c r="O801" s="48" t="s">
        <v>125</v>
      </c>
      <c r="P801" s="29" t="s">
        <v>398</v>
      </c>
      <c r="Q801" s="29" t="s">
        <v>506</v>
      </c>
      <c r="R801" s="29" t="s">
        <v>80</v>
      </c>
      <c r="S801" s="33">
        <v>3</v>
      </c>
      <c r="T801" s="29"/>
      <c r="U801" s="29"/>
      <c r="V801" s="29"/>
      <c r="W801" s="29"/>
      <c r="X801" s="29"/>
      <c r="Y801" s="29"/>
      <c r="Z801" s="33"/>
    </row>
    <row r="802" ht="24" spans="1:28">
      <c r="A802" s="33">
        <v>2483</v>
      </c>
      <c r="B802" s="33" t="s">
        <v>117</v>
      </c>
      <c r="C802" s="33" t="s">
        <v>118</v>
      </c>
      <c r="D802" s="33" t="s">
        <v>150</v>
      </c>
      <c r="E802" s="250" t="s">
        <v>157</v>
      </c>
      <c r="F802" s="33" t="s">
        <v>511</v>
      </c>
      <c r="G802" s="33" t="s">
        <v>1830</v>
      </c>
      <c r="H802" s="33" t="s">
        <v>1891</v>
      </c>
      <c r="I802" s="196" t="s">
        <v>1876</v>
      </c>
      <c r="J802" s="196" t="s">
        <v>1876</v>
      </c>
      <c r="K802" s="196">
        <v>3</v>
      </c>
      <c r="L802" s="235">
        <v>45352</v>
      </c>
      <c r="M802" s="235">
        <v>45382</v>
      </c>
      <c r="N802" s="33" t="s">
        <v>124</v>
      </c>
      <c r="O802" s="48" t="s">
        <v>125</v>
      </c>
      <c r="P802" s="29" t="s">
        <v>398</v>
      </c>
      <c r="Q802" s="29" t="s">
        <v>506</v>
      </c>
      <c r="R802" s="29" t="s">
        <v>80</v>
      </c>
      <c r="S802" s="33">
        <v>3</v>
      </c>
      <c r="T802" s="34"/>
      <c r="U802" s="34"/>
      <c r="V802" s="35"/>
      <c r="W802" s="35"/>
      <c r="X802" s="40"/>
      <c r="Y802" s="40"/>
      <c r="Z802" s="38"/>
      <c r="AA802" s="34"/>
      <c r="AB802" s="34"/>
    </row>
    <row r="803" ht="24" spans="1:26">
      <c r="A803" s="33">
        <v>2484</v>
      </c>
      <c r="B803" s="33" t="s">
        <v>117</v>
      </c>
      <c r="C803" s="33" t="s">
        <v>118</v>
      </c>
      <c r="D803" s="33" t="s">
        <v>150</v>
      </c>
      <c r="E803" s="250" t="s">
        <v>157</v>
      </c>
      <c r="F803" s="33" t="s">
        <v>511</v>
      </c>
      <c r="G803" s="33" t="s">
        <v>1830</v>
      </c>
      <c r="H803" s="33" t="s">
        <v>1891</v>
      </c>
      <c r="I803" s="196" t="s">
        <v>1876</v>
      </c>
      <c r="J803" s="196" t="s">
        <v>1876</v>
      </c>
      <c r="K803" s="196">
        <v>3</v>
      </c>
      <c r="L803" s="235">
        <v>45383</v>
      </c>
      <c r="M803" s="235">
        <v>45412</v>
      </c>
      <c r="N803" s="33" t="s">
        <v>124</v>
      </c>
      <c r="O803" s="48" t="s">
        <v>125</v>
      </c>
      <c r="P803" s="29" t="s">
        <v>398</v>
      </c>
      <c r="Q803" s="29" t="s">
        <v>506</v>
      </c>
      <c r="R803" s="29" t="s">
        <v>80</v>
      </c>
      <c r="S803" s="33">
        <v>3</v>
      </c>
      <c r="T803" s="29"/>
      <c r="U803" s="29"/>
      <c r="V803" s="29"/>
      <c r="W803" s="29"/>
      <c r="X803" s="29"/>
      <c r="Y803" s="29"/>
      <c r="Z803" s="33"/>
    </row>
    <row r="804" ht="24" spans="1:26">
      <c r="A804" s="33">
        <v>2485</v>
      </c>
      <c r="B804" s="33" t="s">
        <v>117</v>
      </c>
      <c r="C804" s="33" t="s">
        <v>118</v>
      </c>
      <c r="D804" s="33" t="s">
        <v>150</v>
      </c>
      <c r="E804" s="250" t="s">
        <v>157</v>
      </c>
      <c r="F804" s="33" t="s">
        <v>511</v>
      </c>
      <c r="G804" s="33" t="s">
        <v>1830</v>
      </c>
      <c r="H804" s="33" t="s">
        <v>1891</v>
      </c>
      <c r="I804" s="196" t="s">
        <v>1876</v>
      </c>
      <c r="J804" s="196" t="s">
        <v>1876</v>
      </c>
      <c r="K804" s="196">
        <v>3</v>
      </c>
      <c r="L804" s="235">
        <v>45413</v>
      </c>
      <c r="M804" s="235">
        <v>45443</v>
      </c>
      <c r="N804" s="33" t="s">
        <v>124</v>
      </c>
      <c r="O804" s="48" t="s">
        <v>125</v>
      </c>
      <c r="P804" s="29" t="s">
        <v>398</v>
      </c>
      <c r="Q804" s="29" t="s">
        <v>506</v>
      </c>
      <c r="R804" s="29" t="s">
        <v>80</v>
      </c>
      <c r="S804" s="33">
        <v>3</v>
      </c>
      <c r="T804" s="29"/>
      <c r="U804" s="29"/>
      <c r="V804" s="29"/>
      <c r="W804" s="29"/>
      <c r="X804" s="29"/>
      <c r="Y804" s="29"/>
      <c r="Z804" s="33"/>
    </row>
    <row r="805" ht="24" spans="1:26">
      <c r="A805" s="33">
        <v>2486</v>
      </c>
      <c r="B805" s="33" t="s">
        <v>117</v>
      </c>
      <c r="C805" s="33" t="s">
        <v>118</v>
      </c>
      <c r="D805" s="33" t="s">
        <v>150</v>
      </c>
      <c r="E805" s="250" t="s">
        <v>157</v>
      </c>
      <c r="F805" s="33" t="s">
        <v>511</v>
      </c>
      <c r="G805" s="33" t="s">
        <v>1830</v>
      </c>
      <c r="H805" s="33" t="s">
        <v>1891</v>
      </c>
      <c r="I805" s="196" t="s">
        <v>1876</v>
      </c>
      <c r="J805" s="196" t="s">
        <v>1876</v>
      </c>
      <c r="K805" s="196">
        <v>3</v>
      </c>
      <c r="L805" s="235">
        <v>45444</v>
      </c>
      <c r="M805" s="235">
        <v>45473</v>
      </c>
      <c r="N805" s="33" t="s">
        <v>124</v>
      </c>
      <c r="O805" s="48" t="s">
        <v>125</v>
      </c>
      <c r="P805" s="29" t="s">
        <v>398</v>
      </c>
      <c r="Q805" s="29" t="s">
        <v>506</v>
      </c>
      <c r="R805" s="29" t="s">
        <v>80</v>
      </c>
      <c r="S805" s="33">
        <v>3</v>
      </c>
      <c r="T805" s="29"/>
      <c r="U805" s="29"/>
      <c r="V805" s="29"/>
      <c r="W805" s="29"/>
      <c r="X805" s="29"/>
      <c r="Y805" s="29"/>
      <c r="Z805" s="33"/>
    </row>
    <row r="806" ht="24" spans="1:26">
      <c r="A806" s="33">
        <v>2487</v>
      </c>
      <c r="B806" s="33" t="s">
        <v>117</v>
      </c>
      <c r="C806" s="33" t="s">
        <v>118</v>
      </c>
      <c r="D806" s="33" t="s">
        <v>150</v>
      </c>
      <c r="E806" s="250" t="s">
        <v>157</v>
      </c>
      <c r="F806" s="33" t="s">
        <v>511</v>
      </c>
      <c r="G806" s="33" t="s">
        <v>1830</v>
      </c>
      <c r="H806" s="33" t="s">
        <v>1891</v>
      </c>
      <c r="I806" s="196" t="s">
        <v>1876</v>
      </c>
      <c r="J806" s="196" t="s">
        <v>1876</v>
      </c>
      <c r="K806" s="196">
        <v>3</v>
      </c>
      <c r="L806" s="235">
        <v>45474</v>
      </c>
      <c r="M806" s="235">
        <v>45504</v>
      </c>
      <c r="N806" s="33" t="s">
        <v>124</v>
      </c>
      <c r="O806" s="48" t="s">
        <v>125</v>
      </c>
      <c r="P806" s="29" t="s">
        <v>398</v>
      </c>
      <c r="Q806" s="29" t="s">
        <v>506</v>
      </c>
      <c r="R806" s="29" t="s">
        <v>80</v>
      </c>
      <c r="S806" s="33">
        <v>3</v>
      </c>
      <c r="T806" s="29"/>
      <c r="U806" s="29"/>
      <c r="V806" s="29"/>
      <c r="W806" s="29"/>
      <c r="X806" s="29"/>
      <c r="Y806" s="29"/>
      <c r="Z806" s="33"/>
    </row>
    <row r="807" ht="24" spans="1:26">
      <c r="A807" s="33">
        <v>2488</v>
      </c>
      <c r="B807" s="33" t="s">
        <v>117</v>
      </c>
      <c r="C807" s="33" t="s">
        <v>118</v>
      </c>
      <c r="D807" s="33" t="s">
        <v>150</v>
      </c>
      <c r="E807" s="250" t="s">
        <v>157</v>
      </c>
      <c r="F807" s="33" t="s">
        <v>511</v>
      </c>
      <c r="G807" s="33" t="s">
        <v>1830</v>
      </c>
      <c r="H807" s="33" t="s">
        <v>1891</v>
      </c>
      <c r="I807" s="196" t="s">
        <v>1876</v>
      </c>
      <c r="J807" s="196" t="s">
        <v>1876</v>
      </c>
      <c r="K807" s="196">
        <v>3</v>
      </c>
      <c r="L807" s="235">
        <v>45505</v>
      </c>
      <c r="M807" s="235">
        <v>45535</v>
      </c>
      <c r="N807" s="33" t="s">
        <v>124</v>
      </c>
      <c r="O807" s="48" t="s">
        <v>125</v>
      </c>
      <c r="P807" s="29" t="s">
        <v>398</v>
      </c>
      <c r="Q807" s="29" t="s">
        <v>506</v>
      </c>
      <c r="R807" s="29" t="s">
        <v>80</v>
      </c>
      <c r="S807" s="33">
        <v>3</v>
      </c>
      <c r="T807" s="29"/>
      <c r="U807" s="29"/>
      <c r="V807" s="29"/>
      <c r="W807" s="29"/>
      <c r="X807" s="29"/>
      <c r="Y807" s="29"/>
      <c r="Z807" s="33"/>
    </row>
    <row r="808" ht="24" spans="1:26">
      <c r="A808" s="33">
        <v>2489</v>
      </c>
      <c r="B808" s="33" t="s">
        <v>117</v>
      </c>
      <c r="C808" s="33" t="s">
        <v>118</v>
      </c>
      <c r="D808" s="33" t="s">
        <v>150</v>
      </c>
      <c r="E808" s="250" t="s">
        <v>157</v>
      </c>
      <c r="F808" s="33" t="s">
        <v>511</v>
      </c>
      <c r="G808" s="33" t="s">
        <v>1830</v>
      </c>
      <c r="H808" s="33" t="s">
        <v>1891</v>
      </c>
      <c r="I808" s="196" t="s">
        <v>1876</v>
      </c>
      <c r="J808" s="196" t="s">
        <v>1876</v>
      </c>
      <c r="K808" s="196">
        <v>3</v>
      </c>
      <c r="L808" s="235">
        <v>45536</v>
      </c>
      <c r="M808" s="235">
        <v>45565</v>
      </c>
      <c r="N808" s="33" t="s">
        <v>124</v>
      </c>
      <c r="O808" s="48" t="s">
        <v>125</v>
      </c>
      <c r="P808" s="29" t="s">
        <v>398</v>
      </c>
      <c r="Q808" s="29" t="s">
        <v>506</v>
      </c>
      <c r="R808" s="29" t="s">
        <v>80</v>
      </c>
      <c r="S808" s="33">
        <v>3</v>
      </c>
      <c r="T808" s="29"/>
      <c r="U808" s="29"/>
      <c r="V808" s="29"/>
      <c r="W808" s="29"/>
      <c r="X808" s="29"/>
      <c r="Y808" s="29"/>
      <c r="Z808" s="33"/>
    </row>
    <row r="809" ht="24" spans="1:26">
      <c r="A809" s="33">
        <v>2490</v>
      </c>
      <c r="B809" s="33" t="s">
        <v>117</v>
      </c>
      <c r="C809" s="33" t="s">
        <v>118</v>
      </c>
      <c r="D809" s="33" t="s">
        <v>150</v>
      </c>
      <c r="E809" s="250" t="s">
        <v>157</v>
      </c>
      <c r="F809" s="33" t="s">
        <v>511</v>
      </c>
      <c r="G809" s="33" t="s">
        <v>1830</v>
      </c>
      <c r="H809" s="33" t="s">
        <v>1891</v>
      </c>
      <c r="I809" s="196" t="s">
        <v>1876</v>
      </c>
      <c r="J809" s="196" t="s">
        <v>1876</v>
      </c>
      <c r="K809" s="196">
        <v>3</v>
      </c>
      <c r="L809" s="235">
        <v>45566</v>
      </c>
      <c r="M809" s="235">
        <v>45596</v>
      </c>
      <c r="N809" s="33" t="s">
        <v>124</v>
      </c>
      <c r="O809" s="48" t="s">
        <v>125</v>
      </c>
      <c r="P809" s="29" t="s">
        <v>398</v>
      </c>
      <c r="Q809" s="29" t="s">
        <v>506</v>
      </c>
      <c r="R809" s="29" t="s">
        <v>80</v>
      </c>
      <c r="S809" s="33">
        <v>3</v>
      </c>
      <c r="T809" s="29"/>
      <c r="U809" s="29"/>
      <c r="V809" s="29"/>
      <c r="W809" s="29"/>
      <c r="X809" s="29"/>
      <c r="Y809" s="29"/>
      <c r="Z809" s="33"/>
    </row>
    <row r="810" ht="24" spans="1:26">
      <c r="A810" s="33">
        <v>2491</v>
      </c>
      <c r="B810" s="33" t="s">
        <v>117</v>
      </c>
      <c r="C810" s="33" t="s">
        <v>118</v>
      </c>
      <c r="D810" s="33" t="s">
        <v>150</v>
      </c>
      <c r="E810" s="250" t="s">
        <v>157</v>
      </c>
      <c r="F810" s="33" t="s">
        <v>511</v>
      </c>
      <c r="G810" s="33" t="s">
        <v>1830</v>
      </c>
      <c r="H810" s="33" t="s">
        <v>1891</v>
      </c>
      <c r="I810" s="196" t="s">
        <v>1876</v>
      </c>
      <c r="J810" s="196" t="s">
        <v>1876</v>
      </c>
      <c r="K810" s="196">
        <v>3</v>
      </c>
      <c r="L810" s="235">
        <v>45597</v>
      </c>
      <c r="M810" s="235">
        <v>45626</v>
      </c>
      <c r="N810" s="33" t="s">
        <v>124</v>
      </c>
      <c r="O810" s="48" t="s">
        <v>125</v>
      </c>
      <c r="P810" s="29" t="s">
        <v>398</v>
      </c>
      <c r="Q810" s="29" t="s">
        <v>506</v>
      </c>
      <c r="R810" s="29" t="s">
        <v>80</v>
      </c>
      <c r="S810" s="33">
        <v>3</v>
      </c>
      <c r="T810" s="29"/>
      <c r="U810" s="29"/>
      <c r="V810" s="29"/>
      <c r="W810" s="29"/>
      <c r="X810" s="29"/>
      <c r="Y810" s="29"/>
      <c r="Z810" s="33"/>
    </row>
    <row r="811" ht="24" spans="1:26">
      <c r="A811" s="33">
        <v>2492</v>
      </c>
      <c r="B811" s="33" t="s">
        <v>117</v>
      </c>
      <c r="C811" s="33" t="s">
        <v>118</v>
      </c>
      <c r="D811" s="33" t="s">
        <v>150</v>
      </c>
      <c r="E811" s="250" t="s">
        <v>157</v>
      </c>
      <c r="F811" s="33" t="s">
        <v>511</v>
      </c>
      <c r="G811" s="33" t="s">
        <v>1830</v>
      </c>
      <c r="H811" s="33" t="s">
        <v>1891</v>
      </c>
      <c r="I811" s="196" t="s">
        <v>1876</v>
      </c>
      <c r="J811" s="196" t="s">
        <v>1876</v>
      </c>
      <c r="K811" s="196">
        <v>3</v>
      </c>
      <c r="L811" s="235">
        <v>45627</v>
      </c>
      <c r="M811" s="235">
        <v>45657</v>
      </c>
      <c r="N811" s="33" t="s">
        <v>124</v>
      </c>
      <c r="O811" s="48" t="s">
        <v>125</v>
      </c>
      <c r="P811" s="29" t="s">
        <v>398</v>
      </c>
      <c r="Q811" s="29" t="s">
        <v>506</v>
      </c>
      <c r="R811" s="29" t="s">
        <v>80</v>
      </c>
      <c r="S811" s="33">
        <v>3</v>
      </c>
      <c r="T811" s="29"/>
      <c r="U811" s="29"/>
      <c r="V811" s="29"/>
      <c r="W811" s="29"/>
      <c r="X811" s="29"/>
      <c r="Y811" s="29"/>
      <c r="Z811" s="33"/>
    </row>
    <row r="812" ht="24" spans="1:26">
      <c r="A812" s="33">
        <v>2494</v>
      </c>
      <c r="B812" s="33" t="s">
        <v>117</v>
      </c>
      <c r="C812" s="33" t="s">
        <v>118</v>
      </c>
      <c r="D812" s="33" t="s">
        <v>150</v>
      </c>
      <c r="E812" s="33" t="s">
        <v>412</v>
      </c>
      <c r="F812" s="33" t="s">
        <v>516</v>
      </c>
      <c r="G812" s="33" t="s">
        <v>1830</v>
      </c>
      <c r="H812" s="33" t="s">
        <v>1892</v>
      </c>
      <c r="I812" s="196" t="s">
        <v>1876</v>
      </c>
      <c r="J812" s="196" t="s">
        <v>1876</v>
      </c>
      <c r="K812" s="196">
        <v>1</v>
      </c>
      <c r="L812" s="235">
        <v>45292</v>
      </c>
      <c r="M812" s="235">
        <v>45322</v>
      </c>
      <c r="N812" s="33" t="s">
        <v>124</v>
      </c>
      <c r="O812" s="48" t="s">
        <v>125</v>
      </c>
      <c r="P812" s="29" t="s">
        <v>398</v>
      </c>
      <c r="Q812" s="29" t="s">
        <v>506</v>
      </c>
      <c r="R812" s="29" t="s">
        <v>80</v>
      </c>
      <c r="S812" s="33">
        <v>1</v>
      </c>
      <c r="T812" s="29"/>
      <c r="U812" s="29"/>
      <c r="V812" s="29"/>
      <c r="W812" s="29"/>
      <c r="X812" s="29"/>
      <c r="Y812" s="29"/>
      <c r="Z812" s="33"/>
    </row>
    <row r="813" ht="24" spans="1:26">
      <c r="A813" s="33">
        <v>2495</v>
      </c>
      <c r="B813" s="33" t="s">
        <v>117</v>
      </c>
      <c r="C813" s="33" t="s">
        <v>118</v>
      </c>
      <c r="D813" s="33" t="s">
        <v>150</v>
      </c>
      <c r="E813" s="33" t="s">
        <v>412</v>
      </c>
      <c r="F813" s="33" t="s">
        <v>516</v>
      </c>
      <c r="G813" s="33" t="s">
        <v>1830</v>
      </c>
      <c r="H813" s="33" t="s">
        <v>1892</v>
      </c>
      <c r="I813" s="196" t="s">
        <v>1876</v>
      </c>
      <c r="J813" s="196" t="s">
        <v>1876</v>
      </c>
      <c r="K813" s="196">
        <v>1</v>
      </c>
      <c r="L813" s="235">
        <v>45323</v>
      </c>
      <c r="M813" s="235">
        <v>45351</v>
      </c>
      <c r="N813" s="33" t="s">
        <v>124</v>
      </c>
      <c r="O813" s="48" t="s">
        <v>125</v>
      </c>
      <c r="P813" s="29" t="s">
        <v>398</v>
      </c>
      <c r="Q813" s="29" t="s">
        <v>506</v>
      </c>
      <c r="R813" s="29" t="s">
        <v>80</v>
      </c>
      <c r="S813" s="33">
        <v>1</v>
      </c>
      <c r="T813" s="29"/>
      <c r="U813" s="29"/>
      <c r="V813" s="29"/>
      <c r="W813" s="29"/>
      <c r="X813" s="29"/>
      <c r="Y813" s="29"/>
      <c r="Z813" s="33"/>
    </row>
    <row r="814" ht="24" spans="1:28">
      <c r="A814" s="33">
        <v>2496</v>
      </c>
      <c r="B814" s="33" t="s">
        <v>117</v>
      </c>
      <c r="C814" s="33" t="s">
        <v>118</v>
      </c>
      <c r="D814" s="33" t="s">
        <v>150</v>
      </c>
      <c r="E814" s="33" t="s">
        <v>412</v>
      </c>
      <c r="F814" s="33" t="s">
        <v>516</v>
      </c>
      <c r="G814" s="33" t="s">
        <v>1830</v>
      </c>
      <c r="H814" s="33" t="s">
        <v>1892</v>
      </c>
      <c r="I814" s="196" t="s">
        <v>1876</v>
      </c>
      <c r="J814" s="196" t="s">
        <v>1876</v>
      </c>
      <c r="K814" s="196">
        <v>1</v>
      </c>
      <c r="L814" s="235">
        <v>45352</v>
      </c>
      <c r="M814" s="235">
        <v>45382</v>
      </c>
      <c r="N814" s="33" t="s">
        <v>124</v>
      </c>
      <c r="O814" s="48" t="s">
        <v>125</v>
      </c>
      <c r="P814" s="29" t="s">
        <v>398</v>
      </c>
      <c r="Q814" s="29" t="s">
        <v>506</v>
      </c>
      <c r="R814" s="29" t="s">
        <v>80</v>
      </c>
      <c r="S814" s="33">
        <v>1</v>
      </c>
      <c r="T814" s="34"/>
      <c r="U814" s="34"/>
      <c r="V814" s="35"/>
      <c r="W814" s="35"/>
      <c r="X814" s="40"/>
      <c r="Y814" s="40"/>
      <c r="Z814" s="38"/>
      <c r="AA814" s="34"/>
      <c r="AB814" s="34"/>
    </row>
    <row r="815" ht="24" spans="1:26">
      <c r="A815" s="33">
        <v>2497</v>
      </c>
      <c r="B815" s="33" t="s">
        <v>117</v>
      </c>
      <c r="C815" s="33" t="s">
        <v>118</v>
      </c>
      <c r="D815" s="33" t="s">
        <v>150</v>
      </c>
      <c r="E815" s="33" t="s">
        <v>412</v>
      </c>
      <c r="F815" s="33" t="s">
        <v>516</v>
      </c>
      <c r="G815" s="33" t="s">
        <v>1830</v>
      </c>
      <c r="H815" s="33" t="s">
        <v>1892</v>
      </c>
      <c r="I815" s="196" t="s">
        <v>1876</v>
      </c>
      <c r="J815" s="196" t="s">
        <v>1876</v>
      </c>
      <c r="K815" s="196">
        <v>1</v>
      </c>
      <c r="L815" s="235">
        <v>45383</v>
      </c>
      <c r="M815" s="235">
        <v>45412</v>
      </c>
      <c r="N815" s="33" t="s">
        <v>124</v>
      </c>
      <c r="O815" s="48" t="s">
        <v>125</v>
      </c>
      <c r="P815" s="29" t="s">
        <v>398</v>
      </c>
      <c r="Q815" s="29" t="s">
        <v>506</v>
      </c>
      <c r="R815" s="29" t="s">
        <v>80</v>
      </c>
      <c r="S815" s="33">
        <v>1</v>
      </c>
      <c r="T815" s="29"/>
      <c r="U815" s="29"/>
      <c r="V815" s="29"/>
      <c r="W815" s="29"/>
      <c r="X815" s="29"/>
      <c r="Y815" s="29"/>
      <c r="Z815" s="33"/>
    </row>
    <row r="816" ht="24" spans="1:26">
      <c r="A816" s="33">
        <v>2498</v>
      </c>
      <c r="B816" s="33" t="s">
        <v>117</v>
      </c>
      <c r="C816" s="33" t="s">
        <v>118</v>
      </c>
      <c r="D816" s="33" t="s">
        <v>150</v>
      </c>
      <c r="E816" s="33" t="s">
        <v>412</v>
      </c>
      <c r="F816" s="33" t="s">
        <v>516</v>
      </c>
      <c r="G816" s="33" t="s">
        <v>1830</v>
      </c>
      <c r="H816" s="33" t="s">
        <v>1892</v>
      </c>
      <c r="I816" s="196" t="s">
        <v>1876</v>
      </c>
      <c r="J816" s="196" t="s">
        <v>1876</v>
      </c>
      <c r="K816" s="196">
        <v>1</v>
      </c>
      <c r="L816" s="235">
        <v>45413</v>
      </c>
      <c r="M816" s="235">
        <v>45443</v>
      </c>
      <c r="N816" s="33" t="s">
        <v>124</v>
      </c>
      <c r="O816" s="48" t="s">
        <v>125</v>
      </c>
      <c r="P816" s="29" t="s">
        <v>398</v>
      </c>
      <c r="Q816" s="29" t="s">
        <v>506</v>
      </c>
      <c r="R816" s="29" t="s">
        <v>80</v>
      </c>
      <c r="S816" s="33">
        <v>1</v>
      </c>
      <c r="T816" s="29"/>
      <c r="U816" s="29"/>
      <c r="V816" s="29"/>
      <c r="W816" s="29"/>
      <c r="X816" s="29"/>
      <c r="Y816" s="29"/>
      <c r="Z816" s="33"/>
    </row>
    <row r="817" ht="24" spans="1:26">
      <c r="A817" s="33">
        <v>2499</v>
      </c>
      <c r="B817" s="33" t="s">
        <v>117</v>
      </c>
      <c r="C817" s="33" t="s">
        <v>118</v>
      </c>
      <c r="D817" s="33" t="s">
        <v>150</v>
      </c>
      <c r="E817" s="33" t="s">
        <v>412</v>
      </c>
      <c r="F817" s="33" t="s">
        <v>516</v>
      </c>
      <c r="G817" s="33" t="s">
        <v>1830</v>
      </c>
      <c r="H817" s="33" t="s">
        <v>1892</v>
      </c>
      <c r="I817" s="196" t="s">
        <v>1876</v>
      </c>
      <c r="J817" s="196" t="s">
        <v>1876</v>
      </c>
      <c r="K817" s="196">
        <v>1</v>
      </c>
      <c r="L817" s="235">
        <v>45444</v>
      </c>
      <c r="M817" s="235">
        <v>45473</v>
      </c>
      <c r="N817" s="33" t="s">
        <v>124</v>
      </c>
      <c r="O817" s="48" t="s">
        <v>125</v>
      </c>
      <c r="P817" s="29" t="s">
        <v>398</v>
      </c>
      <c r="Q817" s="29" t="s">
        <v>506</v>
      </c>
      <c r="R817" s="29" t="s">
        <v>80</v>
      </c>
      <c r="S817" s="33">
        <v>1</v>
      </c>
      <c r="T817" s="29"/>
      <c r="U817" s="29"/>
      <c r="V817" s="29"/>
      <c r="W817" s="29"/>
      <c r="X817" s="29"/>
      <c r="Y817" s="29"/>
      <c r="Z817" s="33"/>
    </row>
    <row r="818" ht="24" spans="1:26">
      <c r="A818" s="33">
        <v>2500</v>
      </c>
      <c r="B818" s="33" t="s">
        <v>117</v>
      </c>
      <c r="C818" s="33" t="s">
        <v>118</v>
      </c>
      <c r="D818" s="33" t="s">
        <v>150</v>
      </c>
      <c r="E818" s="33" t="s">
        <v>412</v>
      </c>
      <c r="F818" s="33" t="s">
        <v>516</v>
      </c>
      <c r="G818" s="33" t="s">
        <v>1830</v>
      </c>
      <c r="H818" s="33" t="s">
        <v>1892</v>
      </c>
      <c r="I818" s="196" t="s">
        <v>1876</v>
      </c>
      <c r="J818" s="196" t="s">
        <v>1876</v>
      </c>
      <c r="K818" s="196">
        <v>1</v>
      </c>
      <c r="L818" s="235">
        <v>45474</v>
      </c>
      <c r="M818" s="235">
        <v>45504</v>
      </c>
      <c r="N818" s="33" t="s">
        <v>124</v>
      </c>
      <c r="O818" s="48" t="s">
        <v>125</v>
      </c>
      <c r="P818" s="29" t="s">
        <v>398</v>
      </c>
      <c r="Q818" s="29" t="s">
        <v>506</v>
      </c>
      <c r="R818" s="29" t="s">
        <v>80</v>
      </c>
      <c r="S818" s="33">
        <v>1</v>
      </c>
      <c r="T818" s="29"/>
      <c r="U818" s="29"/>
      <c r="V818" s="29"/>
      <c r="W818" s="29"/>
      <c r="X818" s="29"/>
      <c r="Y818" s="29"/>
      <c r="Z818" s="33"/>
    </row>
    <row r="819" ht="24" spans="1:26">
      <c r="A819" s="33">
        <v>2501</v>
      </c>
      <c r="B819" s="33" t="s">
        <v>117</v>
      </c>
      <c r="C819" s="33" t="s">
        <v>118</v>
      </c>
      <c r="D819" s="33" t="s">
        <v>150</v>
      </c>
      <c r="E819" s="33" t="s">
        <v>412</v>
      </c>
      <c r="F819" s="33" t="s">
        <v>516</v>
      </c>
      <c r="G819" s="33" t="s">
        <v>1830</v>
      </c>
      <c r="H819" s="33" t="s">
        <v>1892</v>
      </c>
      <c r="I819" s="196" t="s">
        <v>1876</v>
      </c>
      <c r="J819" s="196" t="s">
        <v>1876</v>
      </c>
      <c r="K819" s="196">
        <v>1</v>
      </c>
      <c r="L819" s="235">
        <v>45505</v>
      </c>
      <c r="M819" s="235">
        <v>45535</v>
      </c>
      <c r="N819" s="33" t="s">
        <v>124</v>
      </c>
      <c r="O819" s="48" t="s">
        <v>125</v>
      </c>
      <c r="P819" s="29" t="s">
        <v>398</v>
      </c>
      <c r="Q819" s="29" t="s">
        <v>506</v>
      </c>
      <c r="R819" s="29" t="s">
        <v>80</v>
      </c>
      <c r="S819" s="33">
        <v>1</v>
      </c>
      <c r="T819" s="29"/>
      <c r="U819" s="29"/>
      <c r="V819" s="29"/>
      <c r="W819" s="29"/>
      <c r="X819" s="29"/>
      <c r="Y819" s="29"/>
      <c r="Z819" s="33"/>
    </row>
    <row r="820" ht="24" spans="1:26">
      <c r="A820" s="33">
        <v>2502</v>
      </c>
      <c r="B820" s="33" t="s">
        <v>117</v>
      </c>
      <c r="C820" s="33" t="s">
        <v>118</v>
      </c>
      <c r="D820" s="33" t="s">
        <v>150</v>
      </c>
      <c r="E820" s="33" t="s">
        <v>412</v>
      </c>
      <c r="F820" s="33" t="s">
        <v>516</v>
      </c>
      <c r="G820" s="33" t="s">
        <v>1830</v>
      </c>
      <c r="H820" s="33" t="s">
        <v>1892</v>
      </c>
      <c r="I820" s="196" t="s">
        <v>1876</v>
      </c>
      <c r="J820" s="196" t="s">
        <v>1876</v>
      </c>
      <c r="K820" s="196">
        <v>1</v>
      </c>
      <c r="L820" s="235">
        <v>45536</v>
      </c>
      <c r="M820" s="235">
        <v>45565</v>
      </c>
      <c r="N820" s="33" t="s">
        <v>124</v>
      </c>
      <c r="O820" s="48" t="s">
        <v>125</v>
      </c>
      <c r="P820" s="29" t="s">
        <v>398</v>
      </c>
      <c r="Q820" s="29" t="s">
        <v>506</v>
      </c>
      <c r="R820" s="29" t="s">
        <v>80</v>
      </c>
      <c r="S820" s="33">
        <v>1</v>
      </c>
      <c r="T820" s="29"/>
      <c r="U820" s="29"/>
      <c r="V820" s="29"/>
      <c r="W820" s="29"/>
      <c r="X820" s="29"/>
      <c r="Y820" s="29"/>
      <c r="Z820" s="33"/>
    </row>
    <row r="821" ht="24" spans="1:26">
      <c r="A821" s="33">
        <v>2503</v>
      </c>
      <c r="B821" s="33" t="s">
        <v>117</v>
      </c>
      <c r="C821" s="33" t="s">
        <v>118</v>
      </c>
      <c r="D821" s="33" t="s">
        <v>150</v>
      </c>
      <c r="E821" s="33" t="s">
        <v>412</v>
      </c>
      <c r="F821" s="33" t="s">
        <v>516</v>
      </c>
      <c r="G821" s="33" t="s">
        <v>1830</v>
      </c>
      <c r="H821" s="33" t="s">
        <v>1892</v>
      </c>
      <c r="I821" s="196" t="s">
        <v>1876</v>
      </c>
      <c r="J821" s="196" t="s">
        <v>1876</v>
      </c>
      <c r="K821" s="196">
        <v>1</v>
      </c>
      <c r="L821" s="235">
        <v>45566</v>
      </c>
      <c r="M821" s="235">
        <v>45596</v>
      </c>
      <c r="N821" s="33" t="s">
        <v>124</v>
      </c>
      <c r="O821" s="48" t="s">
        <v>125</v>
      </c>
      <c r="P821" s="29" t="s">
        <v>398</v>
      </c>
      <c r="Q821" s="29" t="s">
        <v>506</v>
      </c>
      <c r="R821" s="29" t="s">
        <v>80</v>
      </c>
      <c r="S821" s="33">
        <v>1</v>
      </c>
      <c r="T821" s="29"/>
      <c r="U821" s="29"/>
      <c r="V821" s="29"/>
      <c r="W821" s="29"/>
      <c r="X821" s="29"/>
      <c r="Y821" s="29"/>
      <c r="Z821" s="33"/>
    </row>
    <row r="822" ht="24" spans="1:26">
      <c r="A822" s="33">
        <v>2504</v>
      </c>
      <c r="B822" s="33" t="s">
        <v>117</v>
      </c>
      <c r="C822" s="33" t="s">
        <v>118</v>
      </c>
      <c r="D822" s="33" t="s">
        <v>150</v>
      </c>
      <c r="E822" s="33" t="s">
        <v>412</v>
      </c>
      <c r="F822" s="33" t="s">
        <v>516</v>
      </c>
      <c r="G822" s="33" t="s">
        <v>1830</v>
      </c>
      <c r="H822" s="33" t="s">
        <v>1892</v>
      </c>
      <c r="I822" s="196" t="s">
        <v>1876</v>
      </c>
      <c r="J822" s="196" t="s">
        <v>1876</v>
      </c>
      <c r="K822" s="196">
        <v>1</v>
      </c>
      <c r="L822" s="235">
        <v>45597</v>
      </c>
      <c r="M822" s="235">
        <v>45626</v>
      </c>
      <c r="N822" s="33" t="s">
        <v>124</v>
      </c>
      <c r="O822" s="48" t="s">
        <v>125</v>
      </c>
      <c r="P822" s="29" t="s">
        <v>398</v>
      </c>
      <c r="Q822" s="29" t="s">
        <v>506</v>
      </c>
      <c r="R822" s="29" t="s">
        <v>80</v>
      </c>
      <c r="S822" s="33">
        <v>1</v>
      </c>
      <c r="T822" s="29"/>
      <c r="U822" s="29"/>
      <c r="V822" s="29"/>
      <c r="W822" s="29"/>
      <c r="X822" s="29"/>
      <c r="Y822" s="29"/>
      <c r="Z822" s="33"/>
    </row>
    <row r="823" ht="24" spans="1:26">
      <c r="A823" s="33">
        <v>2505</v>
      </c>
      <c r="B823" s="33" t="s">
        <v>117</v>
      </c>
      <c r="C823" s="33" t="s">
        <v>118</v>
      </c>
      <c r="D823" s="33" t="s">
        <v>150</v>
      </c>
      <c r="E823" s="33" t="s">
        <v>412</v>
      </c>
      <c r="F823" s="33" t="s">
        <v>516</v>
      </c>
      <c r="G823" s="33" t="s">
        <v>1830</v>
      </c>
      <c r="H823" s="33" t="s">
        <v>1892</v>
      </c>
      <c r="I823" s="196" t="s">
        <v>1876</v>
      </c>
      <c r="J823" s="196" t="s">
        <v>1876</v>
      </c>
      <c r="K823" s="196">
        <v>1</v>
      </c>
      <c r="L823" s="235">
        <v>45627</v>
      </c>
      <c r="M823" s="235">
        <v>45657</v>
      </c>
      <c r="N823" s="33" t="s">
        <v>124</v>
      </c>
      <c r="O823" s="48" t="s">
        <v>125</v>
      </c>
      <c r="P823" s="29" t="s">
        <v>398</v>
      </c>
      <c r="Q823" s="29" t="s">
        <v>506</v>
      </c>
      <c r="R823" s="29" t="s">
        <v>80</v>
      </c>
      <c r="S823" s="33">
        <v>1</v>
      </c>
      <c r="T823" s="29"/>
      <c r="U823" s="29"/>
      <c r="V823" s="29"/>
      <c r="W823" s="29"/>
      <c r="X823" s="29"/>
      <c r="Y823" s="29"/>
      <c r="Z823" s="33"/>
    </row>
    <row r="824" ht="24" spans="1:26">
      <c r="A824" s="33">
        <v>2508</v>
      </c>
      <c r="B824" s="33" t="s">
        <v>117</v>
      </c>
      <c r="C824" s="33" t="s">
        <v>118</v>
      </c>
      <c r="D824" s="33" t="s">
        <v>363</v>
      </c>
      <c r="E824" s="33" t="s">
        <v>157</v>
      </c>
      <c r="F824" s="33" t="s">
        <v>397</v>
      </c>
      <c r="G824" s="33" t="s">
        <v>1830</v>
      </c>
      <c r="H824" s="33" t="s">
        <v>1893</v>
      </c>
      <c r="I824" s="196" t="s">
        <v>1876</v>
      </c>
      <c r="J824" s="196" t="s">
        <v>1876</v>
      </c>
      <c r="K824" s="196">
        <v>1</v>
      </c>
      <c r="L824" s="235">
        <v>45292</v>
      </c>
      <c r="M824" s="235">
        <v>45306</v>
      </c>
      <c r="N824" s="33" t="s">
        <v>124</v>
      </c>
      <c r="O824" s="48" t="s">
        <v>125</v>
      </c>
      <c r="P824" s="29" t="s">
        <v>398</v>
      </c>
      <c r="Q824" s="29" t="s">
        <v>399</v>
      </c>
      <c r="R824" s="29" t="s">
        <v>80</v>
      </c>
      <c r="S824" s="33">
        <v>1</v>
      </c>
      <c r="T824" s="29"/>
      <c r="U824" s="29"/>
      <c r="V824" s="29"/>
      <c r="W824" s="29"/>
      <c r="X824" s="29"/>
      <c r="Y824" s="29"/>
      <c r="Z824" s="33"/>
    </row>
    <row r="825" ht="24" spans="1:26">
      <c r="A825" s="33">
        <v>2509</v>
      </c>
      <c r="B825" s="33" t="s">
        <v>117</v>
      </c>
      <c r="C825" s="33" t="s">
        <v>118</v>
      </c>
      <c r="D825" s="33" t="s">
        <v>363</v>
      </c>
      <c r="E825" s="33" t="s">
        <v>157</v>
      </c>
      <c r="F825" s="33" t="s">
        <v>397</v>
      </c>
      <c r="G825" s="33" t="s">
        <v>1830</v>
      </c>
      <c r="H825" s="33" t="s">
        <v>1893</v>
      </c>
      <c r="I825" s="196" t="s">
        <v>1876</v>
      </c>
      <c r="J825" s="196" t="s">
        <v>1876</v>
      </c>
      <c r="K825" s="196">
        <v>1</v>
      </c>
      <c r="L825" s="235">
        <v>45307</v>
      </c>
      <c r="M825" s="235">
        <v>45322</v>
      </c>
      <c r="N825" s="33" t="s">
        <v>124</v>
      </c>
      <c r="O825" s="48" t="s">
        <v>125</v>
      </c>
      <c r="P825" s="29" t="s">
        <v>398</v>
      </c>
      <c r="Q825" s="29" t="s">
        <v>399</v>
      </c>
      <c r="R825" s="29" t="s">
        <v>80</v>
      </c>
      <c r="S825" s="33">
        <v>1</v>
      </c>
      <c r="T825" s="29"/>
      <c r="U825" s="29"/>
      <c r="V825" s="29"/>
      <c r="W825" s="29"/>
      <c r="X825" s="29"/>
      <c r="Y825" s="29"/>
      <c r="Z825" s="33"/>
    </row>
    <row r="826" ht="24" spans="1:28">
      <c r="A826" s="33">
        <v>2510</v>
      </c>
      <c r="B826" s="33" t="s">
        <v>117</v>
      </c>
      <c r="C826" s="33" t="s">
        <v>118</v>
      </c>
      <c r="D826" s="33" t="s">
        <v>363</v>
      </c>
      <c r="E826" s="33" t="s">
        <v>157</v>
      </c>
      <c r="F826" s="33" t="s">
        <v>397</v>
      </c>
      <c r="G826" s="33" t="s">
        <v>1830</v>
      </c>
      <c r="H826" s="33" t="s">
        <v>1893</v>
      </c>
      <c r="I826" s="196" t="s">
        <v>1876</v>
      </c>
      <c r="J826" s="196" t="s">
        <v>1876</v>
      </c>
      <c r="K826" s="196">
        <v>1</v>
      </c>
      <c r="L826" s="235">
        <v>45323</v>
      </c>
      <c r="M826" s="235">
        <v>45337</v>
      </c>
      <c r="N826" s="33" t="s">
        <v>124</v>
      </c>
      <c r="O826" s="48" t="s">
        <v>125</v>
      </c>
      <c r="P826" s="29" t="s">
        <v>398</v>
      </c>
      <c r="Q826" s="29" t="s">
        <v>399</v>
      </c>
      <c r="R826" s="29" t="s">
        <v>80</v>
      </c>
      <c r="S826" s="33">
        <v>1</v>
      </c>
      <c r="T826" s="34"/>
      <c r="U826" s="34"/>
      <c r="V826" s="35"/>
      <c r="W826" s="35"/>
      <c r="X826" s="40"/>
      <c r="Y826" s="40"/>
      <c r="Z826" s="38"/>
      <c r="AA826" s="34"/>
      <c r="AB826" s="34"/>
    </row>
    <row r="827" ht="24" spans="1:26">
      <c r="A827" s="33">
        <v>2511</v>
      </c>
      <c r="B827" s="33" t="s">
        <v>117</v>
      </c>
      <c r="C827" s="33" t="s">
        <v>118</v>
      </c>
      <c r="D827" s="33" t="s">
        <v>363</v>
      </c>
      <c r="E827" s="33" t="s">
        <v>157</v>
      </c>
      <c r="F827" s="33" t="s">
        <v>397</v>
      </c>
      <c r="G827" s="33" t="s">
        <v>1830</v>
      </c>
      <c r="H827" s="33" t="s">
        <v>1893</v>
      </c>
      <c r="I827" s="196" t="s">
        <v>1876</v>
      </c>
      <c r="J827" s="196" t="s">
        <v>1876</v>
      </c>
      <c r="K827" s="196">
        <v>1</v>
      </c>
      <c r="L827" s="235">
        <v>45338</v>
      </c>
      <c r="M827" s="235">
        <v>45351</v>
      </c>
      <c r="N827" s="33" t="s">
        <v>124</v>
      </c>
      <c r="O827" s="48" t="s">
        <v>125</v>
      </c>
      <c r="P827" s="29" t="s">
        <v>398</v>
      </c>
      <c r="Q827" s="29" t="s">
        <v>399</v>
      </c>
      <c r="R827" s="29" t="s">
        <v>80</v>
      </c>
      <c r="S827" s="33">
        <v>1</v>
      </c>
      <c r="T827" s="29"/>
      <c r="U827" s="29"/>
      <c r="V827" s="29"/>
      <c r="W827" s="29"/>
      <c r="X827" s="29"/>
      <c r="Y827" s="29"/>
      <c r="Z827" s="33"/>
    </row>
    <row r="828" ht="24" spans="1:28">
      <c r="A828" s="33">
        <v>2512</v>
      </c>
      <c r="B828" s="33" t="s">
        <v>117</v>
      </c>
      <c r="C828" s="33" t="s">
        <v>118</v>
      </c>
      <c r="D828" s="33" t="s">
        <v>363</v>
      </c>
      <c r="E828" s="33" t="s">
        <v>157</v>
      </c>
      <c r="F828" s="33" t="s">
        <v>397</v>
      </c>
      <c r="G828" s="33" t="s">
        <v>1830</v>
      </c>
      <c r="H828" s="33" t="s">
        <v>1893</v>
      </c>
      <c r="I828" s="196" t="s">
        <v>1876</v>
      </c>
      <c r="J828" s="196" t="s">
        <v>1876</v>
      </c>
      <c r="K828" s="196">
        <v>1</v>
      </c>
      <c r="L828" s="235">
        <v>45352</v>
      </c>
      <c r="M828" s="235">
        <v>45366</v>
      </c>
      <c r="N828" s="33" t="s">
        <v>124</v>
      </c>
      <c r="O828" s="48" t="s">
        <v>125</v>
      </c>
      <c r="P828" s="29" t="s">
        <v>398</v>
      </c>
      <c r="Q828" s="29" t="s">
        <v>399</v>
      </c>
      <c r="R828" s="29" t="s">
        <v>80</v>
      </c>
      <c r="S828" s="33">
        <v>1</v>
      </c>
      <c r="T828" s="34"/>
      <c r="U828" s="34"/>
      <c r="V828" s="35"/>
      <c r="W828" s="35"/>
      <c r="X828" s="40"/>
      <c r="Y828" s="40"/>
      <c r="Z828" s="38"/>
      <c r="AA828" s="34"/>
      <c r="AB828" s="34"/>
    </row>
    <row r="829" ht="24" spans="1:28">
      <c r="A829" s="33">
        <v>2513</v>
      </c>
      <c r="B829" s="33" t="s">
        <v>117</v>
      </c>
      <c r="C829" s="33" t="s">
        <v>118</v>
      </c>
      <c r="D829" s="33" t="s">
        <v>363</v>
      </c>
      <c r="E829" s="33" t="s">
        <v>157</v>
      </c>
      <c r="F829" s="33" t="s">
        <v>397</v>
      </c>
      <c r="G829" s="33" t="s">
        <v>1830</v>
      </c>
      <c r="H829" s="33" t="s">
        <v>1893</v>
      </c>
      <c r="I829" s="196" t="s">
        <v>1876</v>
      </c>
      <c r="J829" s="196" t="s">
        <v>1876</v>
      </c>
      <c r="K829" s="196">
        <v>1</v>
      </c>
      <c r="L829" s="235">
        <v>45367</v>
      </c>
      <c r="M829" s="235">
        <v>45382</v>
      </c>
      <c r="N829" s="33" t="s">
        <v>124</v>
      </c>
      <c r="O829" s="48" t="s">
        <v>125</v>
      </c>
      <c r="P829" s="29" t="s">
        <v>398</v>
      </c>
      <c r="Q829" s="29" t="s">
        <v>399</v>
      </c>
      <c r="R829" s="29" t="s">
        <v>80</v>
      </c>
      <c r="S829" s="33">
        <v>1</v>
      </c>
      <c r="T829" s="34"/>
      <c r="U829" s="34"/>
      <c r="V829" s="35"/>
      <c r="W829" s="35"/>
      <c r="X829" s="40"/>
      <c r="Y829" s="40"/>
      <c r="Z829" s="38"/>
      <c r="AA829" s="34"/>
      <c r="AB829" s="34"/>
    </row>
    <row r="830" ht="24" spans="1:26">
      <c r="A830" s="33">
        <v>2514</v>
      </c>
      <c r="B830" s="33" t="s">
        <v>117</v>
      </c>
      <c r="C830" s="33" t="s">
        <v>118</v>
      </c>
      <c r="D830" s="33" t="s">
        <v>363</v>
      </c>
      <c r="E830" s="33" t="s">
        <v>157</v>
      </c>
      <c r="F830" s="33" t="s">
        <v>397</v>
      </c>
      <c r="G830" s="33" t="s">
        <v>1830</v>
      </c>
      <c r="H830" s="33" t="s">
        <v>1893</v>
      </c>
      <c r="I830" s="196" t="s">
        <v>1876</v>
      </c>
      <c r="J830" s="196" t="s">
        <v>1876</v>
      </c>
      <c r="K830" s="196">
        <v>1</v>
      </c>
      <c r="L830" s="235">
        <v>45383</v>
      </c>
      <c r="M830" s="235">
        <v>45397</v>
      </c>
      <c r="N830" s="33" t="s">
        <v>124</v>
      </c>
      <c r="O830" s="48" t="s">
        <v>125</v>
      </c>
      <c r="P830" s="29" t="s">
        <v>398</v>
      </c>
      <c r="Q830" s="29" t="s">
        <v>399</v>
      </c>
      <c r="R830" s="29" t="s">
        <v>80</v>
      </c>
      <c r="S830" s="33">
        <v>1</v>
      </c>
      <c r="T830" s="29"/>
      <c r="U830" s="29"/>
      <c r="V830" s="29"/>
      <c r="W830" s="29"/>
      <c r="X830" s="29"/>
      <c r="Y830" s="29"/>
      <c r="Z830" s="33"/>
    </row>
    <row r="831" ht="24" spans="1:26">
      <c r="A831" s="33">
        <v>2515</v>
      </c>
      <c r="B831" s="33" t="s">
        <v>117</v>
      </c>
      <c r="C831" s="33" t="s">
        <v>118</v>
      </c>
      <c r="D831" s="33" t="s">
        <v>363</v>
      </c>
      <c r="E831" s="33" t="s">
        <v>157</v>
      </c>
      <c r="F831" s="33" t="s">
        <v>397</v>
      </c>
      <c r="G831" s="33" t="s">
        <v>1830</v>
      </c>
      <c r="H831" s="33" t="s">
        <v>1893</v>
      </c>
      <c r="I831" s="196" t="s">
        <v>1876</v>
      </c>
      <c r="J831" s="196" t="s">
        <v>1876</v>
      </c>
      <c r="K831" s="196">
        <v>1</v>
      </c>
      <c r="L831" s="235">
        <v>45398</v>
      </c>
      <c r="M831" s="235">
        <v>45412</v>
      </c>
      <c r="N831" s="33" t="s">
        <v>124</v>
      </c>
      <c r="O831" s="48" t="s">
        <v>125</v>
      </c>
      <c r="P831" s="29" t="s">
        <v>398</v>
      </c>
      <c r="Q831" s="29" t="s">
        <v>399</v>
      </c>
      <c r="R831" s="29" t="s">
        <v>80</v>
      </c>
      <c r="S831" s="33">
        <v>1</v>
      </c>
      <c r="T831" s="29"/>
      <c r="U831" s="29"/>
      <c r="V831" s="29"/>
      <c r="W831" s="29"/>
      <c r="X831" s="29"/>
      <c r="Y831" s="29"/>
      <c r="Z831" s="33"/>
    </row>
    <row r="832" ht="24" spans="1:26">
      <c r="A832" s="33">
        <v>2516</v>
      </c>
      <c r="B832" s="33" t="s">
        <v>117</v>
      </c>
      <c r="C832" s="33" t="s">
        <v>118</v>
      </c>
      <c r="D832" s="33" t="s">
        <v>363</v>
      </c>
      <c r="E832" s="33" t="s">
        <v>157</v>
      </c>
      <c r="F832" s="33" t="s">
        <v>397</v>
      </c>
      <c r="G832" s="33" t="s">
        <v>1830</v>
      </c>
      <c r="H832" s="33" t="s">
        <v>1893</v>
      </c>
      <c r="I832" s="196" t="s">
        <v>1876</v>
      </c>
      <c r="J832" s="196" t="s">
        <v>1876</v>
      </c>
      <c r="K832" s="196">
        <v>1</v>
      </c>
      <c r="L832" s="235">
        <v>45413</v>
      </c>
      <c r="M832" s="235">
        <v>45427</v>
      </c>
      <c r="N832" s="33" t="s">
        <v>124</v>
      </c>
      <c r="O832" s="48" t="s">
        <v>125</v>
      </c>
      <c r="P832" s="29" t="s">
        <v>398</v>
      </c>
      <c r="Q832" s="29" t="s">
        <v>399</v>
      </c>
      <c r="R832" s="29" t="s">
        <v>80</v>
      </c>
      <c r="S832" s="33">
        <v>1</v>
      </c>
      <c r="T832" s="29"/>
      <c r="U832" s="29"/>
      <c r="V832" s="29"/>
      <c r="W832" s="29"/>
      <c r="X832" s="29"/>
      <c r="Y832" s="29"/>
      <c r="Z832" s="33"/>
    </row>
    <row r="833" ht="24" spans="1:26">
      <c r="A833" s="33">
        <v>2517</v>
      </c>
      <c r="B833" s="33" t="s">
        <v>117</v>
      </c>
      <c r="C833" s="33" t="s">
        <v>118</v>
      </c>
      <c r="D833" s="33" t="s">
        <v>363</v>
      </c>
      <c r="E833" s="33" t="s">
        <v>157</v>
      </c>
      <c r="F833" s="33" t="s">
        <v>397</v>
      </c>
      <c r="G833" s="33" t="s">
        <v>1830</v>
      </c>
      <c r="H833" s="33" t="s">
        <v>1893</v>
      </c>
      <c r="I833" s="196" t="s">
        <v>1876</v>
      </c>
      <c r="J833" s="196" t="s">
        <v>1876</v>
      </c>
      <c r="K833" s="196">
        <v>1</v>
      </c>
      <c r="L833" s="235">
        <v>45428</v>
      </c>
      <c r="M833" s="235">
        <v>45443</v>
      </c>
      <c r="N833" s="33" t="s">
        <v>124</v>
      </c>
      <c r="O833" s="48" t="s">
        <v>125</v>
      </c>
      <c r="P833" s="29" t="s">
        <v>398</v>
      </c>
      <c r="Q833" s="29" t="s">
        <v>399</v>
      </c>
      <c r="R833" s="29" t="s">
        <v>80</v>
      </c>
      <c r="S833" s="33">
        <v>1</v>
      </c>
      <c r="T833" s="29"/>
      <c r="U833" s="29"/>
      <c r="V833" s="29"/>
      <c r="W833" s="29"/>
      <c r="X833" s="29"/>
      <c r="Y833" s="29"/>
      <c r="Z833" s="33"/>
    </row>
    <row r="834" ht="24" spans="1:26">
      <c r="A834" s="33">
        <v>2518</v>
      </c>
      <c r="B834" s="33" t="s">
        <v>117</v>
      </c>
      <c r="C834" s="33" t="s">
        <v>118</v>
      </c>
      <c r="D834" s="33" t="s">
        <v>363</v>
      </c>
      <c r="E834" s="33" t="s">
        <v>157</v>
      </c>
      <c r="F834" s="33" t="s">
        <v>397</v>
      </c>
      <c r="G834" s="33" t="s">
        <v>1830</v>
      </c>
      <c r="H834" s="33" t="s">
        <v>1893</v>
      </c>
      <c r="I834" s="196" t="s">
        <v>1876</v>
      </c>
      <c r="J834" s="196" t="s">
        <v>1876</v>
      </c>
      <c r="K834" s="196">
        <v>1</v>
      </c>
      <c r="L834" s="235">
        <v>45444</v>
      </c>
      <c r="M834" s="235">
        <v>45458</v>
      </c>
      <c r="N834" s="33" t="s">
        <v>124</v>
      </c>
      <c r="O834" s="48" t="s">
        <v>125</v>
      </c>
      <c r="P834" s="29" t="s">
        <v>398</v>
      </c>
      <c r="Q834" s="29" t="s">
        <v>399</v>
      </c>
      <c r="R834" s="29" t="s">
        <v>80</v>
      </c>
      <c r="S834" s="33">
        <v>1</v>
      </c>
      <c r="T834" s="29"/>
      <c r="U834" s="29"/>
      <c r="V834" s="29"/>
      <c r="W834" s="29"/>
      <c r="X834" s="29"/>
      <c r="Y834" s="29"/>
      <c r="Z834" s="33"/>
    </row>
    <row r="835" ht="24" spans="1:26">
      <c r="A835" s="33">
        <v>2519</v>
      </c>
      <c r="B835" s="33" t="s">
        <v>117</v>
      </c>
      <c r="C835" s="33" t="s">
        <v>118</v>
      </c>
      <c r="D835" s="33" t="s">
        <v>363</v>
      </c>
      <c r="E835" s="33" t="s">
        <v>157</v>
      </c>
      <c r="F835" s="33" t="s">
        <v>397</v>
      </c>
      <c r="G835" s="33" t="s">
        <v>1830</v>
      </c>
      <c r="H835" s="33" t="s">
        <v>1893</v>
      </c>
      <c r="I835" s="196" t="s">
        <v>1876</v>
      </c>
      <c r="J835" s="196" t="s">
        <v>1876</v>
      </c>
      <c r="K835" s="196">
        <v>1</v>
      </c>
      <c r="L835" s="235">
        <v>45459</v>
      </c>
      <c r="M835" s="235">
        <v>45473</v>
      </c>
      <c r="N835" s="33" t="s">
        <v>124</v>
      </c>
      <c r="O835" s="48" t="s">
        <v>125</v>
      </c>
      <c r="P835" s="29" t="s">
        <v>398</v>
      </c>
      <c r="Q835" s="29" t="s">
        <v>399</v>
      </c>
      <c r="R835" s="29" t="s">
        <v>80</v>
      </c>
      <c r="S835" s="33">
        <v>1</v>
      </c>
      <c r="T835" s="29"/>
      <c r="U835" s="29"/>
      <c r="V835" s="29"/>
      <c r="W835" s="29"/>
      <c r="X835" s="29"/>
      <c r="Y835" s="29"/>
      <c r="Z835" s="33"/>
    </row>
    <row r="836" ht="24" spans="1:26">
      <c r="A836" s="33">
        <v>2520</v>
      </c>
      <c r="B836" s="33" t="s">
        <v>117</v>
      </c>
      <c r="C836" s="33" t="s">
        <v>118</v>
      </c>
      <c r="D836" s="33" t="s">
        <v>363</v>
      </c>
      <c r="E836" s="33" t="s">
        <v>157</v>
      </c>
      <c r="F836" s="33" t="s">
        <v>397</v>
      </c>
      <c r="G836" s="33" t="s">
        <v>1830</v>
      </c>
      <c r="H836" s="33" t="s">
        <v>1893</v>
      </c>
      <c r="I836" s="196" t="s">
        <v>1876</v>
      </c>
      <c r="J836" s="196" t="s">
        <v>1876</v>
      </c>
      <c r="K836" s="196">
        <v>1</v>
      </c>
      <c r="L836" s="235">
        <v>45474</v>
      </c>
      <c r="M836" s="235">
        <v>45488</v>
      </c>
      <c r="N836" s="33" t="s">
        <v>124</v>
      </c>
      <c r="O836" s="48" t="s">
        <v>125</v>
      </c>
      <c r="P836" s="29" t="s">
        <v>398</v>
      </c>
      <c r="Q836" s="29" t="s">
        <v>399</v>
      </c>
      <c r="R836" s="29" t="s">
        <v>80</v>
      </c>
      <c r="S836" s="33">
        <v>1</v>
      </c>
      <c r="T836" s="33"/>
      <c r="U836" s="29"/>
      <c r="V836" s="29"/>
      <c r="W836" s="29"/>
      <c r="X836" s="29"/>
      <c r="Y836" s="29"/>
      <c r="Z836" s="33"/>
    </row>
    <row r="837" ht="24" spans="1:26">
      <c r="A837" s="33">
        <v>2521</v>
      </c>
      <c r="B837" s="33" t="s">
        <v>117</v>
      </c>
      <c r="C837" s="33" t="s">
        <v>118</v>
      </c>
      <c r="D837" s="33" t="s">
        <v>363</v>
      </c>
      <c r="E837" s="33" t="s">
        <v>157</v>
      </c>
      <c r="F837" s="33" t="s">
        <v>397</v>
      </c>
      <c r="G837" s="33" t="s">
        <v>1830</v>
      </c>
      <c r="H837" s="33" t="s">
        <v>1893</v>
      </c>
      <c r="I837" s="196" t="s">
        <v>1876</v>
      </c>
      <c r="J837" s="196" t="s">
        <v>1876</v>
      </c>
      <c r="K837" s="196">
        <v>1</v>
      </c>
      <c r="L837" s="235">
        <v>45489</v>
      </c>
      <c r="M837" s="235">
        <v>45504</v>
      </c>
      <c r="N837" s="33" t="s">
        <v>124</v>
      </c>
      <c r="O837" s="48" t="s">
        <v>125</v>
      </c>
      <c r="P837" s="29" t="s">
        <v>398</v>
      </c>
      <c r="Q837" s="29" t="s">
        <v>399</v>
      </c>
      <c r="R837" s="29" t="s">
        <v>80</v>
      </c>
      <c r="S837" s="33">
        <v>1</v>
      </c>
      <c r="T837" s="33"/>
      <c r="U837" s="29"/>
      <c r="V837" s="29"/>
      <c r="W837" s="29"/>
      <c r="X837" s="29"/>
      <c r="Y837" s="29"/>
      <c r="Z837" s="33"/>
    </row>
    <row r="838" ht="24" spans="1:26">
      <c r="A838" s="33">
        <v>2522</v>
      </c>
      <c r="B838" s="33" t="s">
        <v>117</v>
      </c>
      <c r="C838" s="33" t="s">
        <v>118</v>
      </c>
      <c r="D838" s="33" t="s">
        <v>363</v>
      </c>
      <c r="E838" s="33" t="s">
        <v>157</v>
      </c>
      <c r="F838" s="33" t="s">
        <v>397</v>
      </c>
      <c r="G838" s="33" t="s">
        <v>1830</v>
      </c>
      <c r="H838" s="33" t="s">
        <v>1893</v>
      </c>
      <c r="I838" s="196" t="s">
        <v>1876</v>
      </c>
      <c r="J838" s="196" t="s">
        <v>1876</v>
      </c>
      <c r="K838" s="196">
        <v>1</v>
      </c>
      <c r="L838" s="235">
        <v>45505</v>
      </c>
      <c r="M838" s="235">
        <v>45519</v>
      </c>
      <c r="N838" s="33" t="s">
        <v>124</v>
      </c>
      <c r="O838" s="48" t="s">
        <v>125</v>
      </c>
      <c r="P838" s="29" t="s">
        <v>398</v>
      </c>
      <c r="Q838" s="29" t="s">
        <v>399</v>
      </c>
      <c r="R838" s="29" t="s">
        <v>80</v>
      </c>
      <c r="S838" s="33">
        <v>1</v>
      </c>
      <c r="T838" s="33"/>
      <c r="U838" s="29"/>
      <c r="V838" s="29"/>
      <c r="W838" s="29"/>
      <c r="X838" s="29"/>
      <c r="Y838" s="29"/>
      <c r="Z838" s="33"/>
    </row>
    <row r="839" ht="24" spans="1:26">
      <c r="A839" s="33">
        <v>2523</v>
      </c>
      <c r="B839" s="33" t="s">
        <v>117</v>
      </c>
      <c r="C839" s="33" t="s">
        <v>118</v>
      </c>
      <c r="D839" s="33" t="s">
        <v>363</v>
      </c>
      <c r="E839" s="33" t="s">
        <v>157</v>
      </c>
      <c r="F839" s="33" t="s">
        <v>397</v>
      </c>
      <c r="G839" s="33" t="s">
        <v>1830</v>
      </c>
      <c r="H839" s="33" t="s">
        <v>1893</v>
      </c>
      <c r="I839" s="196" t="s">
        <v>1876</v>
      </c>
      <c r="J839" s="196" t="s">
        <v>1876</v>
      </c>
      <c r="K839" s="196">
        <v>1</v>
      </c>
      <c r="L839" s="235">
        <v>45520</v>
      </c>
      <c r="M839" s="235">
        <v>45535</v>
      </c>
      <c r="N839" s="33" t="s">
        <v>124</v>
      </c>
      <c r="O839" s="48" t="s">
        <v>125</v>
      </c>
      <c r="P839" s="29" t="s">
        <v>398</v>
      </c>
      <c r="Q839" s="29" t="s">
        <v>399</v>
      </c>
      <c r="R839" s="29" t="s">
        <v>80</v>
      </c>
      <c r="S839" s="33">
        <v>1</v>
      </c>
      <c r="T839" s="33"/>
      <c r="U839" s="29"/>
      <c r="V839" s="29"/>
      <c r="W839" s="29"/>
      <c r="X839" s="29"/>
      <c r="Y839" s="29"/>
      <c r="Z839" s="33"/>
    </row>
    <row r="840" ht="24" spans="1:28">
      <c r="A840" s="33">
        <v>2524</v>
      </c>
      <c r="B840" s="33" t="s">
        <v>117</v>
      </c>
      <c r="C840" s="33" t="s">
        <v>118</v>
      </c>
      <c r="D840" s="33" t="s">
        <v>363</v>
      </c>
      <c r="E840" s="33" t="s">
        <v>157</v>
      </c>
      <c r="F840" s="33" t="s">
        <v>397</v>
      </c>
      <c r="G840" s="33" t="s">
        <v>1830</v>
      </c>
      <c r="H840" s="33" t="s">
        <v>1893</v>
      </c>
      <c r="I840" s="196" t="s">
        <v>1876</v>
      </c>
      <c r="J840" s="196" t="s">
        <v>1876</v>
      </c>
      <c r="K840" s="196">
        <v>1</v>
      </c>
      <c r="L840" s="235">
        <v>45536</v>
      </c>
      <c r="M840" s="235">
        <v>45550</v>
      </c>
      <c r="N840" s="33" t="s">
        <v>124</v>
      </c>
      <c r="O840" s="48" t="s">
        <v>125</v>
      </c>
      <c r="P840" s="29" t="s">
        <v>398</v>
      </c>
      <c r="Q840" s="29" t="s">
        <v>399</v>
      </c>
      <c r="R840" s="29" t="s">
        <v>80</v>
      </c>
      <c r="S840" s="33">
        <v>1</v>
      </c>
      <c r="T840" s="34"/>
      <c r="U840" s="34"/>
      <c r="V840" s="35"/>
      <c r="W840" s="35"/>
      <c r="X840" s="40"/>
      <c r="Y840" s="40"/>
      <c r="Z840" s="38"/>
      <c r="AA840" s="34"/>
      <c r="AB840" s="34"/>
    </row>
    <row r="841" ht="24" spans="1:28">
      <c r="A841" s="33">
        <v>2525</v>
      </c>
      <c r="B841" s="33" t="s">
        <v>117</v>
      </c>
      <c r="C841" s="33" t="s">
        <v>118</v>
      </c>
      <c r="D841" s="33" t="s">
        <v>363</v>
      </c>
      <c r="E841" s="33" t="s">
        <v>157</v>
      </c>
      <c r="F841" s="33" t="s">
        <v>397</v>
      </c>
      <c r="G841" s="33" t="s">
        <v>1830</v>
      </c>
      <c r="H841" s="33" t="s">
        <v>1893</v>
      </c>
      <c r="I841" s="196" t="s">
        <v>1876</v>
      </c>
      <c r="J841" s="196" t="s">
        <v>1876</v>
      </c>
      <c r="K841" s="196">
        <v>1</v>
      </c>
      <c r="L841" s="235">
        <v>45551</v>
      </c>
      <c r="M841" s="235">
        <v>45565</v>
      </c>
      <c r="N841" s="33" t="s">
        <v>124</v>
      </c>
      <c r="O841" s="48" t="s">
        <v>125</v>
      </c>
      <c r="P841" s="29" t="s">
        <v>398</v>
      </c>
      <c r="Q841" s="29" t="s">
        <v>399</v>
      </c>
      <c r="R841" s="29" t="s">
        <v>80</v>
      </c>
      <c r="S841" s="33">
        <v>1</v>
      </c>
      <c r="T841" s="34"/>
      <c r="U841" s="34"/>
      <c r="V841" s="35"/>
      <c r="W841" s="35"/>
      <c r="X841" s="40"/>
      <c r="Y841" s="40"/>
      <c r="Z841" s="38"/>
      <c r="AA841" s="34"/>
      <c r="AB841" s="34"/>
    </row>
    <row r="842" ht="24" spans="1:26">
      <c r="A842" s="33">
        <v>2526</v>
      </c>
      <c r="B842" s="33" t="s">
        <v>117</v>
      </c>
      <c r="C842" s="33" t="s">
        <v>118</v>
      </c>
      <c r="D842" s="33" t="s">
        <v>363</v>
      </c>
      <c r="E842" s="33" t="s">
        <v>157</v>
      </c>
      <c r="F842" s="33" t="s">
        <v>397</v>
      </c>
      <c r="G842" s="33" t="s">
        <v>1830</v>
      </c>
      <c r="H842" s="33" t="s">
        <v>1893</v>
      </c>
      <c r="I842" s="196" t="s">
        <v>1876</v>
      </c>
      <c r="J842" s="196" t="s">
        <v>1876</v>
      </c>
      <c r="K842" s="196">
        <v>1</v>
      </c>
      <c r="L842" s="235">
        <v>45566</v>
      </c>
      <c r="M842" s="235">
        <v>45580</v>
      </c>
      <c r="N842" s="33" t="s">
        <v>124</v>
      </c>
      <c r="O842" s="48" t="s">
        <v>125</v>
      </c>
      <c r="P842" s="29" t="s">
        <v>398</v>
      </c>
      <c r="Q842" s="29" t="s">
        <v>399</v>
      </c>
      <c r="R842" s="29" t="s">
        <v>80</v>
      </c>
      <c r="S842" s="33">
        <v>1</v>
      </c>
      <c r="T842" s="33"/>
      <c r="U842" s="29"/>
      <c r="V842" s="29"/>
      <c r="W842" s="29"/>
      <c r="X842" s="29"/>
      <c r="Y842" s="29"/>
      <c r="Z842" s="33"/>
    </row>
    <row r="843" ht="24" spans="1:26">
      <c r="A843" s="33">
        <v>2527</v>
      </c>
      <c r="B843" s="33" t="s">
        <v>117</v>
      </c>
      <c r="C843" s="33" t="s">
        <v>118</v>
      </c>
      <c r="D843" s="33" t="s">
        <v>363</v>
      </c>
      <c r="E843" s="33" t="s">
        <v>157</v>
      </c>
      <c r="F843" s="33" t="s">
        <v>397</v>
      </c>
      <c r="G843" s="33" t="s">
        <v>1830</v>
      </c>
      <c r="H843" s="33" t="s">
        <v>1893</v>
      </c>
      <c r="I843" s="196" t="s">
        <v>1876</v>
      </c>
      <c r="J843" s="196" t="s">
        <v>1876</v>
      </c>
      <c r="K843" s="196">
        <v>1</v>
      </c>
      <c r="L843" s="235">
        <v>45581</v>
      </c>
      <c r="M843" s="235">
        <v>45596</v>
      </c>
      <c r="N843" s="33" t="s">
        <v>124</v>
      </c>
      <c r="O843" s="48" t="s">
        <v>125</v>
      </c>
      <c r="P843" s="29" t="s">
        <v>398</v>
      </c>
      <c r="Q843" s="29" t="s">
        <v>399</v>
      </c>
      <c r="R843" s="29" t="s">
        <v>80</v>
      </c>
      <c r="S843" s="33">
        <v>1</v>
      </c>
      <c r="T843" s="33"/>
      <c r="U843" s="29"/>
      <c r="V843" s="29"/>
      <c r="W843" s="29"/>
      <c r="X843" s="29"/>
      <c r="Y843" s="29"/>
      <c r="Z843" s="33"/>
    </row>
    <row r="844" ht="24" spans="1:26">
      <c r="A844" s="33">
        <v>2528</v>
      </c>
      <c r="B844" s="33" t="s">
        <v>117</v>
      </c>
      <c r="C844" s="33" t="s">
        <v>118</v>
      </c>
      <c r="D844" s="33" t="s">
        <v>363</v>
      </c>
      <c r="E844" s="33" t="s">
        <v>157</v>
      </c>
      <c r="F844" s="33" t="s">
        <v>397</v>
      </c>
      <c r="G844" s="33" t="s">
        <v>1830</v>
      </c>
      <c r="H844" s="33" t="s">
        <v>1893</v>
      </c>
      <c r="I844" s="196" t="s">
        <v>1876</v>
      </c>
      <c r="J844" s="196" t="s">
        <v>1876</v>
      </c>
      <c r="K844" s="196">
        <v>1</v>
      </c>
      <c r="L844" s="235">
        <v>45597</v>
      </c>
      <c r="M844" s="235">
        <v>45611</v>
      </c>
      <c r="N844" s="33" t="s">
        <v>124</v>
      </c>
      <c r="O844" s="48" t="s">
        <v>125</v>
      </c>
      <c r="P844" s="29" t="s">
        <v>398</v>
      </c>
      <c r="Q844" s="29" t="s">
        <v>399</v>
      </c>
      <c r="R844" s="29" t="s">
        <v>80</v>
      </c>
      <c r="S844" s="33">
        <v>1</v>
      </c>
      <c r="T844" s="33"/>
      <c r="U844" s="29"/>
      <c r="V844" s="29"/>
      <c r="W844" s="29"/>
      <c r="X844" s="29"/>
      <c r="Y844" s="29"/>
      <c r="Z844" s="33"/>
    </row>
    <row r="845" ht="24" spans="1:26">
      <c r="A845" s="33">
        <v>2529</v>
      </c>
      <c r="B845" s="33" t="s">
        <v>117</v>
      </c>
      <c r="C845" s="33" t="s">
        <v>118</v>
      </c>
      <c r="D845" s="33" t="s">
        <v>363</v>
      </c>
      <c r="E845" s="33" t="s">
        <v>157</v>
      </c>
      <c r="F845" s="33" t="s">
        <v>397</v>
      </c>
      <c r="G845" s="33" t="s">
        <v>1830</v>
      </c>
      <c r="H845" s="33" t="s">
        <v>1893</v>
      </c>
      <c r="I845" s="196" t="s">
        <v>1876</v>
      </c>
      <c r="J845" s="196" t="s">
        <v>1876</v>
      </c>
      <c r="K845" s="196">
        <v>1</v>
      </c>
      <c r="L845" s="235">
        <v>45612</v>
      </c>
      <c r="M845" s="235">
        <v>45626</v>
      </c>
      <c r="N845" s="33" t="s">
        <v>124</v>
      </c>
      <c r="O845" s="48" t="s">
        <v>125</v>
      </c>
      <c r="P845" s="29" t="s">
        <v>398</v>
      </c>
      <c r="Q845" s="29" t="s">
        <v>399</v>
      </c>
      <c r="R845" s="29" t="s">
        <v>80</v>
      </c>
      <c r="S845" s="33">
        <v>1</v>
      </c>
      <c r="T845" s="33"/>
      <c r="U845" s="29"/>
      <c r="V845" s="29"/>
      <c r="W845" s="29"/>
      <c r="X845" s="29"/>
      <c r="Y845" s="29"/>
      <c r="Z845" s="33"/>
    </row>
    <row r="846" ht="24" spans="1:26">
      <c r="A846" s="33">
        <v>2530</v>
      </c>
      <c r="B846" s="33" t="s">
        <v>117</v>
      </c>
      <c r="C846" s="33" t="s">
        <v>118</v>
      </c>
      <c r="D846" s="33" t="s">
        <v>363</v>
      </c>
      <c r="E846" s="33" t="s">
        <v>157</v>
      </c>
      <c r="F846" s="33" t="s">
        <v>397</v>
      </c>
      <c r="G846" s="33" t="s">
        <v>1830</v>
      </c>
      <c r="H846" s="33" t="s">
        <v>1893</v>
      </c>
      <c r="I846" s="196" t="s">
        <v>1876</v>
      </c>
      <c r="J846" s="196" t="s">
        <v>1876</v>
      </c>
      <c r="K846" s="196">
        <v>1</v>
      </c>
      <c r="L846" s="235">
        <v>45627</v>
      </c>
      <c r="M846" s="235">
        <v>45641</v>
      </c>
      <c r="N846" s="33" t="s">
        <v>124</v>
      </c>
      <c r="O846" s="48" t="s">
        <v>125</v>
      </c>
      <c r="P846" s="29" t="s">
        <v>398</v>
      </c>
      <c r="Q846" s="29" t="s">
        <v>399</v>
      </c>
      <c r="R846" s="29" t="s">
        <v>80</v>
      </c>
      <c r="S846" s="33">
        <v>1</v>
      </c>
      <c r="T846" s="33"/>
      <c r="U846" s="29"/>
      <c r="V846" s="29"/>
      <c r="W846" s="29"/>
      <c r="X846" s="29"/>
      <c r="Y846" s="29"/>
      <c r="Z846" s="33"/>
    </row>
    <row r="847" ht="24" spans="1:26">
      <c r="A847" s="33">
        <v>2531</v>
      </c>
      <c r="B847" s="33" t="s">
        <v>117</v>
      </c>
      <c r="C847" s="33" t="s">
        <v>118</v>
      </c>
      <c r="D847" s="33" t="s">
        <v>363</v>
      </c>
      <c r="E847" s="33" t="s">
        <v>157</v>
      </c>
      <c r="F847" s="33" t="s">
        <v>397</v>
      </c>
      <c r="G847" s="33" t="s">
        <v>1830</v>
      </c>
      <c r="H847" s="33" t="s">
        <v>1893</v>
      </c>
      <c r="I847" s="196" t="s">
        <v>1876</v>
      </c>
      <c r="J847" s="196" t="s">
        <v>1876</v>
      </c>
      <c r="K847" s="196">
        <v>1</v>
      </c>
      <c r="L847" s="235">
        <v>45642</v>
      </c>
      <c r="M847" s="235">
        <v>45657</v>
      </c>
      <c r="N847" s="33" t="s">
        <v>124</v>
      </c>
      <c r="O847" s="48" t="s">
        <v>125</v>
      </c>
      <c r="P847" s="29" t="s">
        <v>398</v>
      </c>
      <c r="Q847" s="29" t="s">
        <v>399</v>
      </c>
      <c r="R847" s="29" t="s">
        <v>80</v>
      </c>
      <c r="S847" s="33">
        <v>1</v>
      </c>
      <c r="T847" s="33"/>
      <c r="U847" s="29"/>
      <c r="V847" s="29"/>
      <c r="W847" s="29"/>
      <c r="X847" s="29"/>
      <c r="Y847" s="29"/>
      <c r="Z847" s="33"/>
    </row>
    <row r="848" ht="24" spans="1:26">
      <c r="A848" s="33">
        <v>2532</v>
      </c>
      <c r="B848" s="33" t="s">
        <v>117</v>
      </c>
      <c r="C848" s="33" t="s">
        <v>118</v>
      </c>
      <c r="D848" s="33" t="s">
        <v>363</v>
      </c>
      <c r="E848" s="33" t="s">
        <v>157</v>
      </c>
      <c r="F848" s="33" t="s">
        <v>404</v>
      </c>
      <c r="G848" s="33" t="s">
        <v>1830</v>
      </c>
      <c r="H848" s="33" t="s">
        <v>1893</v>
      </c>
      <c r="I848" s="196" t="s">
        <v>1876</v>
      </c>
      <c r="J848" s="196" t="s">
        <v>1876</v>
      </c>
      <c r="K848" s="196">
        <v>1</v>
      </c>
      <c r="L848" s="235">
        <v>45292</v>
      </c>
      <c r="M848" s="235">
        <v>45306</v>
      </c>
      <c r="N848" s="33" t="s">
        <v>124</v>
      </c>
      <c r="O848" s="48" t="s">
        <v>125</v>
      </c>
      <c r="P848" s="29" t="s">
        <v>398</v>
      </c>
      <c r="Q848" s="29" t="s">
        <v>399</v>
      </c>
      <c r="R848" s="29" t="s">
        <v>80</v>
      </c>
      <c r="S848" s="33">
        <v>1</v>
      </c>
      <c r="T848" s="33"/>
      <c r="U848" s="29"/>
      <c r="V848" s="29"/>
      <c r="W848" s="29"/>
      <c r="X848" s="29"/>
      <c r="Y848" s="29"/>
      <c r="Z848" s="33"/>
    </row>
    <row r="849" ht="24" spans="1:26">
      <c r="A849" s="33">
        <v>2533</v>
      </c>
      <c r="B849" s="33" t="s">
        <v>117</v>
      </c>
      <c r="C849" s="33" t="s">
        <v>118</v>
      </c>
      <c r="D849" s="33" t="s">
        <v>363</v>
      </c>
      <c r="E849" s="33" t="s">
        <v>157</v>
      </c>
      <c r="F849" s="33" t="s">
        <v>404</v>
      </c>
      <c r="G849" s="33" t="s">
        <v>1830</v>
      </c>
      <c r="H849" s="33" t="s">
        <v>1893</v>
      </c>
      <c r="I849" s="196" t="s">
        <v>1876</v>
      </c>
      <c r="J849" s="196" t="s">
        <v>1876</v>
      </c>
      <c r="K849" s="196">
        <v>1</v>
      </c>
      <c r="L849" s="235">
        <v>45307</v>
      </c>
      <c r="M849" s="235">
        <v>45322</v>
      </c>
      <c r="N849" s="33" t="s">
        <v>124</v>
      </c>
      <c r="O849" s="48" t="s">
        <v>125</v>
      </c>
      <c r="P849" s="29" t="s">
        <v>398</v>
      </c>
      <c r="Q849" s="29" t="s">
        <v>399</v>
      </c>
      <c r="R849" s="29" t="s">
        <v>80</v>
      </c>
      <c r="S849" s="33">
        <v>1</v>
      </c>
      <c r="T849" s="33"/>
      <c r="U849" s="29"/>
      <c r="V849" s="29"/>
      <c r="W849" s="29"/>
      <c r="X849" s="29"/>
      <c r="Y849" s="29"/>
      <c r="Z849" s="33"/>
    </row>
    <row r="850" ht="24" spans="1:26">
      <c r="A850" s="33">
        <v>2534</v>
      </c>
      <c r="B850" s="33" t="s">
        <v>117</v>
      </c>
      <c r="C850" s="33" t="s">
        <v>118</v>
      </c>
      <c r="D850" s="33" t="s">
        <v>363</v>
      </c>
      <c r="E850" s="33" t="s">
        <v>157</v>
      </c>
      <c r="F850" s="33" t="s">
        <v>404</v>
      </c>
      <c r="G850" s="33" t="s">
        <v>1830</v>
      </c>
      <c r="H850" s="33" t="s">
        <v>1893</v>
      </c>
      <c r="I850" s="196" t="s">
        <v>1876</v>
      </c>
      <c r="J850" s="196" t="s">
        <v>1876</v>
      </c>
      <c r="K850" s="196">
        <v>1</v>
      </c>
      <c r="L850" s="235">
        <v>45323</v>
      </c>
      <c r="M850" s="235">
        <v>45337</v>
      </c>
      <c r="N850" s="33" t="s">
        <v>124</v>
      </c>
      <c r="O850" s="48" t="s">
        <v>125</v>
      </c>
      <c r="P850" s="29" t="s">
        <v>398</v>
      </c>
      <c r="Q850" s="29" t="s">
        <v>399</v>
      </c>
      <c r="R850" s="29" t="s">
        <v>80</v>
      </c>
      <c r="S850" s="33">
        <v>1</v>
      </c>
      <c r="T850" s="33"/>
      <c r="U850" s="29"/>
      <c r="V850" s="29"/>
      <c r="W850" s="29"/>
      <c r="X850" s="29"/>
      <c r="Y850" s="29"/>
      <c r="Z850" s="33"/>
    </row>
    <row r="851" ht="24" spans="1:26">
      <c r="A851" s="33">
        <v>2535</v>
      </c>
      <c r="B851" s="33" t="s">
        <v>117</v>
      </c>
      <c r="C851" s="33" t="s">
        <v>118</v>
      </c>
      <c r="D851" s="33" t="s">
        <v>363</v>
      </c>
      <c r="E851" s="33" t="s">
        <v>157</v>
      </c>
      <c r="F851" s="33" t="s">
        <v>404</v>
      </c>
      <c r="G851" s="33" t="s">
        <v>1830</v>
      </c>
      <c r="H851" s="33" t="s">
        <v>1893</v>
      </c>
      <c r="I851" s="196" t="s">
        <v>1876</v>
      </c>
      <c r="J851" s="196" t="s">
        <v>1876</v>
      </c>
      <c r="K851" s="196">
        <v>1</v>
      </c>
      <c r="L851" s="235">
        <v>45338</v>
      </c>
      <c r="M851" s="235">
        <v>45351</v>
      </c>
      <c r="N851" s="33" t="s">
        <v>124</v>
      </c>
      <c r="O851" s="48" t="s">
        <v>125</v>
      </c>
      <c r="P851" s="29" t="s">
        <v>398</v>
      </c>
      <c r="Q851" s="29" t="s">
        <v>399</v>
      </c>
      <c r="R851" s="29" t="s">
        <v>80</v>
      </c>
      <c r="S851" s="33">
        <v>1</v>
      </c>
      <c r="T851" s="33"/>
      <c r="U851" s="29"/>
      <c r="V851" s="29"/>
      <c r="W851" s="29"/>
      <c r="X851" s="29"/>
      <c r="Y851" s="29"/>
      <c r="Z851" s="33"/>
    </row>
    <row r="852" ht="24" spans="1:28">
      <c r="A852" s="33">
        <v>2536</v>
      </c>
      <c r="B852" s="33" t="s">
        <v>117</v>
      </c>
      <c r="C852" s="33" t="s">
        <v>118</v>
      </c>
      <c r="D852" s="33" t="s">
        <v>363</v>
      </c>
      <c r="E852" s="33" t="s">
        <v>157</v>
      </c>
      <c r="F852" s="33" t="s">
        <v>404</v>
      </c>
      <c r="G852" s="33" t="s">
        <v>1830</v>
      </c>
      <c r="H852" s="33" t="s">
        <v>1893</v>
      </c>
      <c r="I852" s="196" t="s">
        <v>1876</v>
      </c>
      <c r="J852" s="196" t="s">
        <v>1876</v>
      </c>
      <c r="K852" s="196">
        <v>1</v>
      </c>
      <c r="L852" s="235">
        <v>45352</v>
      </c>
      <c r="M852" s="235">
        <v>45366</v>
      </c>
      <c r="N852" s="33" t="s">
        <v>124</v>
      </c>
      <c r="O852" s="48" t="s">
        <v>125</v>
      </c>
      <c r="P852" s="29" t="s">
        <v>398</v>
      </c>
      <c r="Q852" s="29" t="s">
        <v>399</v>
      </c>
      <c r="R852" s="29" t="s">
        <v>80</v>
      </c>
      <c r="S852" s="33">
        <v>1</v>
      </c>
      <c r="T852" s="34"/>
      <c r="U852" s="34"/>
      <c r="V852" s="35"/>
      <c r="W852" s="35"/>
      <c r="X852" s="40"/>
      <c r="Y852" s="40"/>
      <c r="Z852" s="38"/>
      <c r="AA852" s="34"/>
      <c r="AB852" s="34"/>
    </row>
    <row r="853" ht="24" spans="1:28">
      <c r="A853" s="33">
        <v>2537</v>
      </c>
      <c r="B853" s="33" t="s">
        <v>117</v>
      </c>
      <c r="C853" s="33" t="s">
        <v>118</v>
      </c>
      <c r="D853" s="33" t="s">
        <v>363</v>
      </c>
      <c r="E853" s="33" t="s">
        <v>157</v>
      </c>
      <c r="F853" s="33" t="s">
        <v>404</v>
      </c>
      <c r="G853" s="33" t="s">
        <v>1830</v>
      </c>
      <c r="H853" s="33" t="s">
        <v>1893</v>
      </c>
      <c r="I853" s="196" t="s">
        <v>1876</v>
      </c>
      <c r="J853" s="196" t="s">
        <v>1876</v>
      </c>
      <c r="K853" s="196">
        <v>1</v>
      </c>
      <c r="L853" s="235">
        <v>45367</v>
      </c>
      <c r="M853" s="235">
        <v>45382</v>
      </c>
      <c r="N853" s="33" t="s">
        <v>124</v>
      </c>
      <c r="O853" s="48" t="s">
        <v>125</v>
      </c>
      <c r="P853" s="29" t="s">
        <v>398</v>
      </c>
      <c r="Q853" s="29" t="s">
        <v>399</v>
      </c>
      <c r="R853" s="29" t="s">
        <v>80</v>
      </c>
      <c r="S853" s="33">
        <v>1</v>
      </c>
      <c r="T853" s="34"/>
      <c r="U853" s="34"/>
      <c r="V853" s="35"/>
      <c r="W853" s="35"/>
      <c r="X853" s="40"/>
      <c r="Y853" s="40"/>
      <c r="Z853" s="38"/>
      <c r="AA853" s="34"/>
      <c r="AB853" s="34"/>
    </row>
    <row r="854" ht="24" spans="1:26">
      <c r="A854" s="33">
        <v>2538</v>
      </c>
      <c r="B854" s="33" t="s">
        <v>117</v>
      </c>
      <c r="C854" s="33" t="s">
        <v>118</v>
      </c>
      <c r="D854" s="33" t="s">
        <v>363</v>
      </c>
      <c r="E854" s="33" t="s">
        <v>157</v>
      </c>
      <c r="F854" s="33" t="s">
        <v>404</v>
      </c>
      <c r="G854" s="33" t="s">
        <v>1830</v>
      </c>
      <c r="H854" s="33" t="s">
        <v>1893</v>
      </c>
      <c r="I854" s="196" t="s">
        <v>1876</v>
      </c>
      <c r="J854" s="196" t="s">
        <v>1876</v>
      </c>
      <c r="K854" s="196">
        <v>1</v>
      </c>
      <c r="L854" s="235">
        <v>45383</v>
      </c>
      <c r="M854" s="235">
        <v>45397</v>
      </c>
      <c r="N854" s="33" t="s">
        <v>124</v>
      </c>
      <c r="O854" s="48" t="s">
        <v>125</v>
      </c>
      <c r="P854" s="29" t="s">
        <v>398</v>
      </c>
      <c r="Q854" s="29" t="s">
        <v>399</v>
      </c>
      <c r="R854" s="29" t="s">
        <v>80</v>
      </c>
      <c r="S854" s="33">
        <v>1</v>
      </c>
      <c r="T854" s="33"/>
      <c r="U854" s="29"/>
      <c r="V854" s="29"/>
      <c r="W854" s="29"/>
      <c r="X854" s="29"/>
      <c r="Y854" s="29"/>
      <c r="Z854" s="33"/>
    </row>
    <row r="855" ht="24" spans="1:26">
      <c r="A855" s="33">
        <v>2539</v>
      </c>
      <c r="B855" s="33" t="s">
        <v>117</v>
      </c>
      <c r="C855" s="33" t="s">
        <v>118</v>
      </c>
      <c r="D855" s="33" t="s">
        <v>363</v>
      </c>
      <c r="E855" s="33" t="s">
        <v>157</v>
      </c>
      <c r="F855" s="33" t="s">
        <v>404</v>
      </c>
      <c r="G855" s="33" t="s">
        <v>1830</v>
      </c>
      <c r="H855" s="33" t="s">
        <v>1893</v>
      </c>
      <c r="I855" s="196" t="s">
        <v>1876</v>
      </c>
      <c r="J855" s="196" t="s">
        <v>1876</v>
      </c>
      <c r="K855" s="196">
        <v>1</v>
      </c>
      <c r="L855" s="235">
        <v>45398</v>
      </c>
      <c r="M855" s="235">
        <v>45412</v>
      </c>
      <c r="N855" s="33" t="s">
        <v>124</v>
      </c>
      <c r="O855" s="48" t="s">
        <v>125</v>
      </c>
      <c r="P855" s="29" t="s">
        <v>398</v>
      </c>
      <c r="Q855" s="29" t="s">
        <v>399</v>
      </c>
      <c r="R855" s="29" t="s">
        <v>80</v>
      </c>
      <c r="S855" s="33">
        <v>1</v>
      </c>
      <c r="T855" s="33"/>
      <c r="U855" s="29"/>
      <c r="V855" s="29"/>
      <c r="W855" s="29"/>
      <c r="X855" s="29"/>
      <c r="Y855" s="29"/>
      <c r="Z855" s="33"/>
    </row>
    <row r="856" ht="24" spans="1:26">
      <c r="A856" s="33">
        <v>2540</v>
      </c>
      <c r="B856" s="33" t="s">
        <v>117</v>
      </c>
      <c r="C856" s="33" t="s">
        <v>118</v>
      </c>
      <c r="D856" s="33" t="s">
        <v>363</v>
      </c>
      <c r="E856" s="33" t="s">
        <v>157</v>
      </c>
      <c r="F856" s="33" t="s">
        <v>404</v>
      </c>
      <c r="G856" s="33" t="s">
        <v>1830</v>
      </c>
      <c r="H856" s="33" t="s">
        <v>1893</v>
      </c>
      <c r="I856" s="196" t="s">
        <v>1876</v>
      </c>
      <c r="J856" s="196" t="s">
        <v>1876</v>
      </c>
      <c r="K856" s="196">
        <v>1</v>
      </c>
      <c r="L856" s="235">
        <v>45413</v>
      </c>
      <c r="M856" s="235">
        <v>45427</v>
      </c>
      <c r="N856" s="33" t="s">
        <v>124</v>
      </c>
      <c r="O856" s="48" t="s">
        <v>125</v>
      </c>
      <c r="P856" s="29" t="s">
        <v>398</v>
      </c>
      <c r="Q856" s="29" t="s">
        <v>399</v>
      </c>
      <c r="R856" s="29" t="s">
        <v>80</v>
      </c>
      <c r="S856" s="33">
        <v>1</v>
      </c>
      <c r="T856" s="33"/>
      <c r="U856" s="29"/>
      <c r="V856" s="29"/>
      <c r="W856" s="29"/>
      <c r="X856" s="29"/>
      <c r="Y856" s="29"/>
      <c r="Z856" s="33"/>
    </row>
    <row r="857" ht="24" spans="1:26">
      <c r="A857" s="33">
        <v>2541</v>
      </c>
      <c r="B857" s="33" t="s">
        <v>117</v>
      </c>
      <c r="C857" s="33" t="s">
        <v>118</v>
      </c>
      <c r="D857" s="33" t="s">
        <v>363</v>
      </c>
      <c r="E857" s="33" t="s">
        <v>157</v>
      </c>
      <c r="F857" s="33" t="s">
        <v>404</v>
      </c>
      <c r="G857" s="33" t="s">
        <v>1830</v>
      </c>
      <c r="H857" s="33" t="s">
        <v>1893</v>
      </c>
      <c r="I857" s="196" t="s">
        <v>1876</v>
      </c>
      <c r="J857" s="196" t="s">
        <v>1876</v>
      </c>
      <c r="K857" s="196">
        <v>1</v>
      </c>
      <c r="L857" s="235">
        <v>45428</v>
      </c>
      <c r="M857" s="235">
        <v>45443</v>
      </c>
      <c r="N857" s="33" t="s">
        <v>124</v>
      </c>
      <c r="O857" s="48" t="s">
        <v>125</v>
      </c>
      <c r="P857" s="29" t="s">
        <v>398</v>
      </c>
      <c r="Q857" s="29" t="s">
        <v>399</v>
      </c>
      <c r="R857" s="29" t="s">
        <v>80</v>
      </c>
      <c r="S857" s="33">
        <v>1</v>
      </c>
      <c r="T857" s="33"/>
      <c r="U857" s="29"/>
      <c r="V857" s="29"/>
      <c r="W857" s="29"/>
      <c r="X857" s="29"/>
      <c r="Y857" s="29"/>
      <c r="Z857" s="33"/>
    </row>
    <row r="858" ht="24" spans="1:26">
      <c r="A858" s="33">
        <v>2542</v>
      </c>
      <c r="B858" s="33" t="s">
        <v>117</v>
      </c>
      <c r="C858" s="33" t="s">
        <v>118</v>
      </c>
      <c r="D858" s="33" t="s">
        <v>363</v>
      </c>
      <c r="E858" s="33" t="s">
        <v>157</v>
      </c>
      <c r="F858" s="33" t="s">
        <v>404</v>
      </c>
      <c r="G858" s="33" t="s">
        <v>1830</v>
      </c>
      <c r="H858" s="33" t="s">
        <v>1893</v>
      </c>
      <c r="I858" s="196" t="s">
        <v>1876</v>
      </c>
      <c r="J858" s="196" t="s">
        <v>1876</v>
      </c>
      <c r="K858" s="196">
        <v>1</v>
      </c>
      <c r="L858" s="235">
        <v>45444</v>
      </c>
      <c r="M858" s="235">
        <v>45458</v>
      </c>
      <c r="N858" s="33" t="s">
        <v>124</v>
      </c>
      <c r="O858" s="48" t="s">
        <v>125</v>
      </c>
      <c r="P858" s="29" t="s">
        <v>398</v>
      </c>
      <c r="Q858" s="29" t="s">
        <v>399</v>
      </c>
      <c r="R858" s="29" t="s">
        <v>80</v>
      </c>
      <c r="S858" s="33">
        <v>1</v>
      </c>
      <c r="T858" s="33"/>
      <c r="U858" s="29"/>
      <c r="V858" s="29"/>
      <c r="W858" s="29"/>
      <c r="X858" s="29"/>
      <c r="Y858" s="29"/>
      <c r="Z858" s="33"/>
    </row>
    <row r="859" ht="24" spans="1:26">
      <c r="A859" s="33">
        <v>2543</v>
      </c>
      <c r="B859" s="33" t="s">
        <v>117</v>
      </c>
      <c r="C859" s="33" t="s">
        <v>118</v>
      </c>
      <c r="D859" s="33" t="s">
        <v>363</v>
      </c>
      <c r="E859" s="33" t="s">
        <v>157</v>
      </c>
      <c r="F859" s="33" t="s">
        <v>404</v>
      </c>
      <c r="G859" s="33" t="s">
        <v>1830</v>
      </c>
      <c r="H859" s="33" t="s">
        <v>1893</v>
      </c>
      <c r="I859" s="196" t="s">
        <v>1876</v>
      </c>
      <c r="J859" s="196" t="s">
        <v>1876</v>
      </c>
      <c r="K859" s="196">
        <v>1</v>
      </c>
      <c r="L859" s="235">
        <v>45459</v>
      </c>
      <c r="M859" s="235">
        <v>45473</v>
      </c>
      <c r="N859" s="33" t="s">
        <v>124</v>
      </c>
      <c r="O859" s="48" t="s">
        <v>125</v>
      </c>
      <c r="P859" s="29" t="s">
        <v>398</v>
      </c>
      <c r="Q859" s="29" t="s">
        <v>399</v>
      </c>
      <c r="R859" s="29" t="s">
        <v>80</v>
      </c>
      <c r="S859" s="33">
        <v>1</v>
      </c>
      <c r="T859" s="33"/>
      <c r="U859" s="29"/>
      <c r="V859" s="29"/>
      <c r="W859" s="29"/>
      <c r="X859" s="29"/>
      <c r="Y859" s="29"/>
      <c r="Z859" s="33"/>
    </row>
    <row r="860" ht="24" spans="1:26">
      <c r="A860" s="33">
        <v>2544</v>
      </c>
      <c r="B860" s="33" t="s">
        <v>117</v>
      </c>
      <c r="C860" s="33" t="s">
        <v>118</v>
      </c>
      <c r="D860" s="33" t="s">
        <v>363</v>
      </c>
      <c r="E860" s="33" t="s">
        <v>157</v>
      </c>
      <c r="F860" s="33" t="s">
        <v>404</v>
      </c>
      <c r="G860" s="33" t="s">
        <v>1830</v>
      </c>
      <c r="H860" s="33" t="s">
        <v>1893</v>
      </c>
      <c r="I860" s="196" t="s">
        <v>1876</v>
      </c>
      <c r="J860" s="196" t="s">
        <v>1876</v>
      </c>
      <c r="K860" s="196">
        <v>1</v>
      </c>
      <c r="L860" s="235">
        <v>45474</v>
      </c>
      <c r="M860" s="235">
        <v>45488</v>
      </c>
      <c r="N860" s="33" t="s">
        <v>124</v>
      </c>
      <c r="O860" s="48" t="s">
        <v>125</v>
      </c>
      <c r="P860" s="29" t="s">
        <v>398</v>
      </c>
      <c r="Q860" s="29" t="s">
        <v>399</v>
      </c>
      <c r="R860" s="29" t="s">
        <v>80</v>
      </c>
      <c r="S860" s="33">
        <v>1</v>
      </c>
      <c r="T860" s="33"/>
      <c r="U860" s="29"/>
      <c r="V860" s="29"/>
      <c r="W860" s="29"/>
      <c r="X860" s="29"/>
      <c r="Y860" s="29"/>
      <c r="Z860" s="33"/>
    </row>
    <row r="861" ht="24" spans="1:26">
      <c r="A861" s="33">
        <v>2545</v>
      </c>
      <c r="B861" s="33" t="s">
        <v>117</v>
      </c>
      <c r="C861" s="33" t="s">
        <v>118</v>
      </c>
      <c r="D861" s="33" t="s">
        <v>363</v>
      </c>
      <c r="E861" s="33" t="s">
        <v>157</v>
      </c>
      <c r="F861" s="33" t="s">
        <v>404</v>
      </c>
      <c r="G861" s="33" t="s">
        <v>1830</v>
      </c>
      <c r="H861" s="33" t="s">
        <v>1893</v>
      </c>
      <c r="I861" s="196" t="s">
        <v>1876</v>
      </c>
      <c r="J861" s="196" t="s">
        <v>1876</v>
      </c>
      <c r="K861" s="196">
        <v>1</v>
      </c>
      <c r="L861" s="235">
        <v>45489</v>
      </c>
      <c r="M861" s="235">
        <v>45504</v>
      </c>
      <c r="N861" s="33" t="s">
        <v>124</v>
      </c>
      <c r="O861" s="48" t="s">
        <v>125</v>
      </c>
      <c r="P861" s="29" t="s">
        <v>398</v>
      </c>
      <c r="Q861" s="29" t="s">
        <v>399</v>
      </c>
      <c r="R861" s="29" t="s">
        <v>80</v>
      </c>
      <c r="S861" s="33">
        <v>1</v>
      </c>
      <c r="T861" s="33"/>
      <c r="U861" s="29"/>
      <c r="V861" s="29"/>
      <c r="W861" s="29"/>
      <c r="X861" s="29"/>
      <c r="Y861" s="29"/>
      <c r="Z861" s="33"/>
    </row>
    <row r="862" ht="24" spans="1:26">
      <c r="A862" s="33">
        <v>2546</v>
      </c>
      <c r="B862" s="33" t="s">
        <v>117</v>
      </c>
      <c r="C862" s="33" t="s">
        <v>118</v>
      </c>
      <c r="D862" s="33" t="s">
        <v>363</v>
      </c>
      <c r="E862" s="33" t="s">
        <v>157</v>
      </c>
      <c r="F862" s="33" t="s">
        <v>404</v>
      </c>
      <c r="G862" s="33" t="s">
        <v>1830</v>
      </c>
      <c r="H862" s="33" t="s">
        <v>1893</v>
      </c>
      <c r="I862" s="196" t="s">
        <v>1876</v>
      </c>
      <c r="J862" s="196" t="s">
        <v>1876</v>
      </c>
      <c r="K862" s="196">
        <v>1</v>
      </c>
      <c r="L862" s="235">
        <v>45505</v>
      </c>
      <c r="M862" s="235">
        <v>45519</v>
      </c>
      <c r="N862" s="33" t="s">
        <v>124</v>
      </c>
      <c r="O862" s="48" t="s">
        <v>125</v>
      </c>
      <c r="P862" s="29" t="s">
        <v>398</v>
      </c>
      <c r="Q862" s="29" t="s">
        <v>399</v>
      </c>
      <c r="R862" s="29" t="s">
        <v>80</v>
      </c>
      <c r="S862" s="33">
        <v>1</v>
      </c>
      <c r="T862" s="33"/>
      <c r="U862" s="29"/>
      <c r="V862" s="29"/>
      <c r="W862" s="29"/>
      <c r="X862" s="29"/>
      <c r="Y862" s="29"/>
      <c r="Z862" s="33"/>
    </row>
    <row r="863" ht="24" spans="1:26">
      <c r="A863" s="33">
        <v>2547</v>
      </c>
      <c r="B863" s="33" t="s">
        <v>117</v>
      </c>
      <c r="C863" s="33" t="s">
        <v>118</v>
      </c>
      <c r="D863" s="33" t="s">
        <v>363</v>
      </c>
      <c r="E863" s="33" t="s">
        <v>157</v>
      </c>
      <c r="F863" s="33" t="s">
        <v>404</v>
      </c>
      <c r="G863" s="33" t="s">
        <v>1830</v>
      </c>
      <c r="H863" s="33" t="s">
        <v>1893</v>
      </c>
      <c r="I863" s="196" t="s">
        <v>1876</v>
      </c>
      <c r="J863" s="196" t="s">
        <v>1876</v>
      </c>
      <c r="K863" s="196">
        <v>1</v>
      </c>
      <c r="L863" s="235">
        <v>45520</v>
      </c>
      <c r="M863" s="235">
        <v>45535</v>
      </c>
      <c r="N863" s="33" t="s">
        <v>124</v>
      </c>
      <c r="O863" s="48" t="s">
        <v>125</v>
      </c>
      <c r="P863" s="29" t="s">
        <v>398</v>
      </c>
      <c r="Q863" s="29" t="s">
        <v>399</v>
      </c>
      <c r="R863" s="29" t="s">
        <v>80</v>
      </c>
      <c r="S863" s="33">
        <v>1</v>
      </c>
      <c r="T863" s="33"/>
      <c r="U863" s="29"/>
      <c r="V863" s="29"/>
      <c r="W863" s="29"/>
      <c r="X863" s="29"/>
      <c r="Y863" s="29"/>
      <c r="Z863" s="33"/>
    </row>
    <row r="864" ht="24" spans="1:28">
      <c r="A864" s="33">
        <v>2548</v>
      </c>
      <c r="B864" s="33" t="s">
        <v>117</v>
      </c>
      <c r="C864" s="33" t="s">
        <v>118</v>
      </c>
      <c r="D864" s="33" t="s">
        <v>363</v>
      </c>
      <c r="E864" s="33" t="s">
        <v>157</v>
      </c>
      <c r="F864" s="33" t="s">
        <v>404</v>
      </c>
      <c r="G864" s="33" t="s">
        <v>1830</v>
      </c>
      <c r="H864" s="33" t="s">
        <v>1893</v>
      </c>
      <c r="I864" s="196" t="s">
        <v>1876</v>
      </c>
      <c r="J864" s="196" t="s">
        <v>1876</v>
      </c>
      <c r="K864" s="196">
        <v>1</v>
      </c>
      <c r="L864" s="235">
        <v>45536</v>
      </c>
      <c r="M864" s="235">
        <v>45550</v>
      </c>
      <c r="N864" s="33" t="s">
        <v>124</v>
      </c>
      <c r="O864" s="48" t="s">
        <v>125</v>
      </c>
      <c r="P864" s="29" t="s">
        <v>398</v>
      </c>
      <c r="Q864" s="29" t="s">
        <v>399</v>
      </c>
      <c r="R864" s="29" t="s">
        <v>80</v>
      </c>
      <c r="S864" s="33">
        <v>1</v>
      </c>
      <c r="T864" s="34"/>
      <c r="U864" s="34"/>
      <c r="V864" s="35"/>
      <c r="W864" s="35"/>
      <c r="X864" s="40"/>
      <c r="Y864" s="40"/>
      <c r="Z864" s="38"/>
      <c r="AA864" s="34"/>
      <c r="AB864" s="34"/>
    </row>
    <row r="865" ht="24" spans="1:28">
      <c r="A865" s="33">
        <v>2549</v>
      </c>
      <c r="B865" s="33" t="s">
        <v>117</v>
      </c>
      <c r="C865" s="33" t="s">
        <v>118</v>
      </c>
      <c r="D865" s="33" t="s">
        <v>363</v>
      </c>
      <c r="E865" s="33" t="s">
        <v>157</v>
      </c>
      <c r="F865" s="33" t="s">
        <v>404</v>
      </c>
      <c r="G865" s="33" t="s">
        <v>1830</v>
      </c>
      <c r="H865" s="33" t="s">
        <v>1893</v>
      </c>
      <c r="I865" s="196" t="s">
        <v>1876</v>
      </c>
      <c r="J865" s="196" t="s">
        <v>1876</v>
      </c>
      <c r="K865" s="196">
        <v>1</v>
      </c>
      <c r="L865" s="235">
        <v>45551</v>
      </c>
      <c r="M865" s="235">
        <v>45565</v>
      </c>
      <c r="N865" s="33" t="s">
        <v>124</v>
      </c>
      <c r="O865" s="48" t="s">
        <v>125</v>
      </c>
      <c r="P865" s="29" t="s">
        <v>398</v>
      </c>
      <c r="Q865" s="29" t="s">
        <v>399</v>
      </c>
      <c r="R865" s="29" t="s">
        <v>80</v>
      </c>
      <c r="S865" s="33">
        <v>1</v>
      </c>
      <c r="T865" s="34"/>
      <c r="U865" s="34"/>
      <c r="V865" s="35"/>
      <c r="W865" s="35"/>
      <c r="X865" s="40"/>
      <c r="Y865" s="40"/>
      <c r="Z865" s="38"/>
      <c r="AA865" s="34"/>
      <c r="AB865" s="34"/>
    </row>
    <row r="866" ht="24" spans="1:26">
      <c r="A866" s="33">
        <v>2550</v>
      </c>
      <c r="B866" s="33" t="s">
        <v>117</v>
      </c>
      <c r="C866" s="33" t="s">
        <v>118</v>
      </c>
      <c r="D866" s="33" t="s">
        <v>363</v>
      </c>
      <c r="E866" s="33" t="s">
        <v>157</v>
      </c>
      <c r="F866" s="33" t="s">
        <v>404</v>
      </c>
      <c r="G866" s="33" t="s">
        <v>1830</v>
      </c>
      <c r="H866" s="33" t="s">
        <v>1893</v>
      </c>
      <c r="I866" s="196" t="s">
        <v>1876</v>
      </c>
      <c r="J866" s="196" t="s">
        <v>1876</v>
      </c>
      <c r="K866" s="196">
        <v>1</v>
      </c>
      <c r="L866" s="235">
        <v>45566</v>
      </c>
      <c r="M866" s="235">
        <v>45580</v>
      </c>
      <c r="N866" s="33" t="s">
        <v>124</v>
      </c>
      <c r="O866" s="48" t="s">
        <v>125</v>
      </c>
      <c r="P866" s="29" t="s">
        <v>398</v>
      </c>
      <c r="Q866" s="29" t="s">
        <v>399</v>
      </c>
      <c r="R866" s="29" t="s">
        <v>80</v>
      </c>
      <c r="S866" s="33">
        <v>1</v>
      </c>
      <c r="T866" s="33"/>
      <c r="U866" s="29"/>
      <c r="V866" s="29"/>
      <c r="W866" s="29"/>
      <c r="X866" s="29"/>
      <c r="Y866" s="29"/>
      <c r="Z866" s="33"/>
    </row>
    <row r="867" ht="24" spans="1:26">
      <c r="A867" s="33">
        <v>2551</v>
      </c>
      <c r="B867" s="33" t="s">
        <v>117</v>
      </c>
      <c r="C867" s="33" t="s">
        <v>118</v>
      </c>
      <c r="D867" s="33" t="s">
        <v>363</v>
      </c>
      <c r="E867" s="33" t="s">
        <v>157</v>
      </c>
      <c r="F867" s="33" t="s">
        <v>404</v>
      </c>
      <c r="G867" s="33" t="s">
        <v>1830</v>
      </c>
      <c r="H867" s="33" t="s">
        <v>1893</v>
      </c>
      <c r="I867" s="196" t="s">
        <v>1876</v>
      </c>
      <c r="J867" s="196" t="s">
        <v>1876</v>
      </c>
      <c r="K867" s="196">
        <v>1</v>
      </c>
      <c r="L867" s="235">
        <v>45581</v>
      </c>
      <c r="M867" s="235">
        <v>45596</v>
      </c>
      <c r="N867" s="33" t="s">
        <v>124</v>
      </c>
      <c r="O867" s="48" t="s">
        <v>125</v>
      </c>
      <c r="P867" s="29" t="s">
        <v>398</v>
      </c>
      <c r="Q867" s="29" t="s">
        <v>399</v>
      </c>
      <c r="R867" s="29" t="s">
        <v>80</v>
      </c>
      <c r="S867" s="33">
        <v>1</v>
      </c>
      <c r="T867" s="33"/>
      <c r="U867" s="29"/>
      <c r="V867" s="29"/>
      <c r="W867" s="29"/>
      <c r="X867" s="29"/>
      <c r="Y867" s="29"/>
      <c r="Z867" s="33"/>
    </row>
    <row r="868" ht="24" spans="1:26">
      <c r="A868" s="33">
        <v>2552</v>
      </c>
      <c r="B868" s="33" t="s">
        <v>117</v>
      </c>
      <c r="C868" s="33" t="s">
        <v>118</v>
      </c>
      <c r="D868" s="33" t="s">
        <v>363</v>
      </c>
      <c r="E868" s="33" t="s">
        <v>157</v>
      </c>
      <c r="F868" s="33" t="s">
        <v>404</v>
      </c>
      <c r="G868" s="33" t="s">
        <v>1830</v>
      </c>
      <c r="H868" s="33" t="s">
        <v>1893</v>
      </c>
      <c r="I868" s="196" t="s">
        <v>1876</v>
      </c>
      <c r="J868" s="196" t="s">
        <v>1876</v>
      </c>
      <c r="K868" s="196">
        <v>1</v>
      </c>
      <c r="L868" s="235">
        <v>45597</v>
      </c>
      <c r="M868" s="235">
        <v>45611</v>
      </c>
      <c r="N868" s="33" t="s">
        <v>124</v>
      </c>
      <c r="O868" s="48" t="s">
        <v>125</v>
      </c>
      <c r="P868" s="29" t="s">
        <v>398</v>
      </c>
      <c r="Q868" s="29" t="s">
        <v>399</v>
      </c>
      <c r="R868" s="29" t="s">
        <v>80</v>
      </c>
      <c r="S868" s="33">
        <v>1</v>
      </c>
      <c r="T868" s="33"/>
      <c r="U868" s="29"/>
      <c r="V868" s="29"/>
      <c r="W868" s="29"/>
      <c r="X868" s="29"/>
      <c r="Y868" s="29"/>
      <c r="Z868" s="33"/>
    </row>
    <row r="869" ht="24" spans="1:26">
      <c r="A869" s="33">
        <v>2553</v>
      </c>
      <c r="B869" s="33" t="s">
        <v>117</v>
      </c>
      <c r="C869" s="33" t="s">
        <v>118</v>
      </c>
      <c r="D869" s="33" t="s">
        <v>363</v>
      </c>
      <c r="E869" s="33" t="s">
        <v>157</v>
      </c>
      <c r="F869" s="33" t="s">
        <v>404</v>
      </c>
      <c r="G869" s="33" t="s">
        <v>1830</v>
      </c>
      <c r="H869" s="33" t="s">
        <v>1893</v>
      </c>
      <c r="I869" s="196" t="s">
        <v>1876</v>
      </c>
      <c r="J869" s="196" t="s">
        <v>1876</v>
      </c>
      <c r="K869" s="196">
        <v>1</v>
      </c>
      <c r="L869" s="235">
        <v>45612</v>
      </c>
      <c r="M869" s="235">
        <v>45626</v>
      </c>
      <c r="N869" s="33" t="s">
        <v>124</v>
      </c>
      <c r="O869" s="48" t="s">
        <v>125</v>
      </c>
      <c r="P869" s="29" t="s">
        <v>398</v>
      </c>
      <c r="Q869" s="29" t="s">
        <v>399</v>
      </c>
      <c r="R869" s="29" t="s">
        <v>80</v>
      </c>
      <c r="S869" s="33">
        <v>1</v>
      </c>
      <c r="T869" s="33"/>
      <c r="U869" s="29"/>
      <c r="V869" s="29"/>
      <c r="W869" s="29"/>
      <c r="X869" s="29"/>
      <c r="Y869" s="29"/>
      <c r="Z869" s="33"/>
    </row>
    <row r="870" ht="24" spans="1:26">
      <c r="A870" s="33">
        <v>2554</v>
      </c>
      <c r="B870" s="33" t="s">
        <v>117</v>
      </c>
      <c r="C870" s="33" t="s">
        <v>118</v>
      </c>
      <c r="D870" s="33" t="s">
        <v>363</v>
      </c>
      <c r="E870" s="33" t="s">
        <v>157</v>
      </c>
      <c r="F870" s="33" t="s">
        <v>404</v>
      </c>
      <c r="G870" s="33" t="s">
        <v>1830</v>
      </c>
      <c r="H870" s="33" t="s">
        <v>1893</v>
      </c>
      <c r="I870" s="196" t="s">
        <v>1876</v>
      </c>
      <c r="J870" s="196" t="s">
        <v>1876</v>
      </c>
      <c r="K870" s="196">
        <v>1</v>
      </c>
      <c r="L870" s="235">
        <v>45627</v>
      </c>
      <c r="M870" s="235">
        <v>45641</v>
      </c>
      <c r="N870" s="33" t="s">
        <v>124</v>
      </c>
      <c r="O870" s="48" t="s">
        <v>125</v>
      </c>
      <c r="P870" s="29" t="s">
        <v>398</v>
      </c>
      <c r="Q870" s="29" t="s">
        <v>399</v>
      </c>
      <c r="R870" s="29" t="s">
        <v>80</v>
      </c>
      <c r="S870" s="33">
        <v>1</v>
      </c>
      <c r="T870" s="33"/>
      <c r="U870" s="29"/>
      <c r="V870" s="29"/>
      <c r="W870" s="29"/>
      <c r="X870" s="29"/>
      <c r="Y870" s="29"/>
      <c r="Z870" s="33"/>
    </row>
    <row r="871" ht="24" spans="1:26">
      <c r="A871" s="33">
        <v>2555</v>
      </c>
      <c r="B871" s="33" t="s">
        <v>117</v>
      </c>
      <c r="C871" s="33" t="s">
        <v>118</v>
      </c>
      <c r="D871" s="33" t="s">
        <v>363</v>
      </c>
      <c r="E871" s="33" t="s">
        <v>157</v>
      </c>
      <c r="F871" s="33" t="s">
        <v>404</v>
      </c>
      <c r="G871" s="33" t="s">
        <v>1830</v>
      </c>
      <c r="H871" s="33" t="s">
        <v>1893</v>
      </c>
      <c r="I871" s="196" t="s">
        <v>1876</v>
      </c>
      <c r="J871" s="196" t="s">
        <v>1876</v>
      </c>
      <c r="K871" s="196">
        <v>1</v>
      </c>
      <c r="L871" s="235">
        <v>45642</v>
      </c>
      <c r="M871" s="235">
        <v>45657</v>
      </c>
      <c r="N871" s="33" t="s">
        <v>124</v>
      </c>
      <c r="O871" s="48" t="s">
        <v>125</v>
      </c>
      <c r="P871" s="29" t="s">
        <v>398</v>
      </c>
      <c r="Q871" s="29" t="s">
        <v>399</v>
      </c>
      <c r="R871" s="29" t="s">
        <v>80</v>
      </c>
      <c r="S871" s="33">
        <v>1</v>
      </c>
      <c r="T871" s="33"/>
      <c r="U871" s="29"/>
      <c r="V871" s="29"/>
      <c r="W871" s="29"/>
      <c r="X871" s="29"/>
      <c r="Y871" s="29"/>
      <c r="Z871" s="33"/>
    </row>
    <row r="872" ht="24" spans="1:26">
      <c r="A872" s="33">
        <v>2556</v>
      </c>
      <c r="B872" s="33" t="s">
        <v>117</v>
      </c>
      <c r="C872" s="33" t="s">
        <v>118</v>
      </c>
      <c r="D872" s="33" t="s">
        <v>363</v>
      </c>
      <c r="E872" s="33" t="s">
        <v>157</v>
      </c>
      <c r="F872" s="29" t="s">
        <v>405</v>
      </c>
      <c r="G872" s="33" t="s">
        <v>1830</v>
      </c>
      <c r="H872" s="33" t="s">
        <v>1893</v>
      </c>
      <c r="I872" s="196" t="s">
        <v>1876</v>
      </c>
      <c r="J872" s="196" t="s">
        <v>1876</v>
      </c>
      <c r="K872" s="196">
        <v>1</v>
      </c>
      <c r="L872" s="235">
        <v>45292</v>
      </c>
      <c r="M872" s="235">
        <v>45306</v>
      </c>
      <c r="N872" s="33" t="s">
        <v>124</v>
      </c>
      <c r="O872" s="48" t="s">
        <v>125</v>
      </c>
      <c r="P872" s="29" t="s">
        <v>398</v>
      </c>
      <c r="Q872" s="29" t="s">
        <v>406</v>
      </c>
      <c r="R872" s="29" t="s">
        <v>80</v>
      </c>
      <c r="S872" s="33">
        <v>1</v>
      </c>
      <c r="T872" s="33"/>
      <c r="U872" s="29"/>
      <c r="V872" s="29"/>
      <c r="W872" s="29"/>
      <c r="X872" s="29"/>
      <c r="Y872" s="29"/>
      <c r="Z872" s="33"/>
    </row>
    <row r="873" ht="24" spans="1:26">
      <c r="A873" s="33">
        <v>2557</v>
      </c>
      <c r="B873" s="33" t="s">
        <v>117</v>
      </c>
      <c r="C873" s="33" t="s">
        <v>118</v>
      </c>
      <c r="D873" s="33" t="s">
        <v>363</v>
      </c>
      <c r="E873" s="33" t="s">
        <v>157</v>
      </c>
      <c r="F873" s="29" t="s">
        <v>405</v>
      </c>
      <c r="G873" s="33" t="s">
        <v>1830</v>
      </c>
      <c r="H873" s="33" t="s">
        <v>1893</v>
      </c>
      <c r="I873" s="196" t="s">
        <v>1876</v>
      </c>
      <c r="J873" s="196" t="s">
        <v>1876</v>
      </c>
      <c r="K873" s="196">
        <v>1</v>
      </c>
      <c r="L873" s="235">
        <v>45307</v>
      </c>
      <c r="M873" s="235">
        <v>45322</v>
      </c>
      <c r="N873" s="33" t="s">
        <v>124</v>
      </c>
      <c r="O873" s="48" t="s">
        <v>125</v>
      </c>
      <c r="P873" s="29" t="s">
        <v>398</v>
      </c>
      <c r="Q873" s="29" t="s">
        <v>406</v>
      </c>
      <c r="R873" s="29" t="s">
        <v>80</v>
      </c>
      <c r="S873" s="33">
        <v>1</v>
      </c>
      <c r="T873" s="33"/>
      <c r="U873" s="29"/>
      <c r="V873" s="29"/>
      <c r="W873" s="29"/>
      <c r="X873" s="29"/>
      <c r="Y873" s="29"/>
      <c r="Z873" s="33"/>
    </row>
    <row r="874" ht="24" spans="1:26">
      <c r="A874" s="33">
        <v>2558</v>
      </c>
      <c r="B874" s="33" t="s">
        <v>117</v>
      </c>
      <c r="C874" s="33" t="s">
        <v>118</v>
      </c>
      <c r="D874" s="33" t="s">
        <v>363</v>
      </c>
      <c r="E874" s="33" t="s">
        <v>157</v>
      </c>
      <c r="F874" s="29" t="s">
        <v>405</v>
      </c>
      <c r="G874" s="33" t="s">
        <v>1830</v>
      </c>
      <c r="H874" s="33" t="s">
        <v>1893</v>
      </c>
      <c r="I874" s="196" t="s">
        <v>1876</v>
      </c>
      <c r="J874" s="196" t="s">
        <v>1876</v>
      </c>
      <c r="K874" s="196">
        <v>1</v>
      </c>
      <c r="L874" s="235">
        <v>45323</v>
      </c>
      <c r="M874" s="235">
        <v>45337</v>
      </c>
      <c r="N874" s="33" t="s">
        <v>124</v>
      </c>
      <c r="O874" s="48" t="s">
        <v>125</v>
      </c>
      <c r="P874" s="29" t="s">
        <v>398</v>
      </c>
      <c r="Q874" s="29" t="s">
        <v>406</v>
      </c>
      <c r="R874" s="29" t="s">
        <v>80</v>
      </c>
      <c r="S874" s="33">
        <v>1</v>
      </c>
      <c r="T874" s="33"/>
      <c r="U874" s="29"/>
      <c r="V874" s="29"/>
      <c r="W874" s="29"/>
      <c r="X874" s="29"/>
      <c r="Y874" s="29"/>
      <c r="Z874" s="33"/>
    </row>
    <row r="875" ht="24" spans="1:26">
      <c r="A875" s="33">
        <v>2559</v>
      </c>
      <c r="B875" s="33" t="s">
        <v>117</v>
      </c>
      <c r="C875" s="33" t="s">
        <v>118</v>
      </c>
      <c r="D875" s="33" t="s">
        <v>363</v>
      </c>
      <c r="E875" s="33" t="s">
        <v>157</v>
      </c>
      <c r="F875" s="29" t="s">
        <v>405</v>
      </c>
      <c r="G875" s="33" t="s">
        <v>1830</v>
      </c>
      <c r="H875" s="33" t="s">
        <v>1893</v>
      </c>
      <c r="I875" s="196" t="s">
        <v>1876</v>
      </c>
      <c r="J875" s="196" t="s">
        <v>1876</v>
      </c>
      <c r="K875" s="196">
        <v>1</v>
      </c>
      <c r="L875" s="235">
        <v>45338</v>
      </c>
      <c r="M875" s="235">
        <v>45351</v>
      </c>
      <c r="N875" s="33" t="s">
        <v>124</v>
      </c>
      <c r="O875" s="48" t="s">
        <v>125</v>
      </c>
      <c r="P875" s="29" t="s">
        <v>398</v>
      </c>
      <c r="Q875" s="29" t="s">
        <v>406</v>
      </c>
      <c r="R875" s="29" t="s">
        <v>80</v>
      </c>
      <c r="S875" s="33">
        <v>1</v>
      </c>
      <c r="T875" s="33"/>
      <c r="U875" s="29"/>
      <c r="V875" s="29"/>
      <c r="W875" s="29"/>
      <c r="X875" s="29"/>
      <c r="Y875" s="29"/>
      <c r="Z875" s="33"/>
    </row>
    <row r="876" ht="24" spans="1:28">
      <c r="A876" s="33">
        <v>2560</v>
      </c>
      <c r="B876" s="33" t="s">
        <v>117</v>
      </c>
      <c r="C876" s="33" t="s">
        <v>118</v>
      </c>
      <c r="D876" s="33" t="s">
        <v>363</v>
      </c>
      <c r="E876" s="33" t="s">
        <v>157</v>
      </c>
      <c r="F876" s="29" t="s">
        <v>405</v>
      </c>
      <c r="G876" s="33" t="s">
        <v>1830</v>
      </c>
      <c r="H876" s="33" t="s">
        <v>1893</v>
      </c>
      <c r="I876" s="196" t="s">
        <v>1876</v>
      </c>
      <c r="J876" s="196" t="s">
        <v>1876</v>
      </c>
      <c r="K876" s="196">
        <v>1</v>
      </c>
      <c r="L876" s="235">
        <v>45352</v>
      </c>
      <c r="M876" s="235">
        <v>45366</v>
      </c>
      <c r="N876" s="33" t="s">
        <v>124</v>
      </c>
      <c r="O876" s="48" t="s">
        <v>125</v>
      </c>
      <c r="P876" s="29" t="s">
        <v>398</v>
      </c>
      <c r="Q876" s="29" t="s">
        <v>406</v>
      </c>
      <c r="R876" s="29" t="s">
        <v>80</v>
      </c>
      <c r="S876" s="33">
        <v>1</v>
      </c>
      <c r="T876" s="34"/>
      <c r="U876" s="34"/>
      <c r="V876" s="35"/>
      <c r="W876" s="35"/>
      <c r="X876" s="40"/>
      <c r="Y876" s="40"/>
      <c r="Z876" s="38"/>
      <c r="AA876" s="34"/>
      <c r="AB876" s="34"/>
    </row>
    <row r="877" ht="24" spans="1:28">
      <c r="A877" s="33">
        <v>2561</v>
      </c>
      <c r="B877" s="33" t="s">
        <v>117</v>
      </c>
      <c r="C877" s="33" t="s">
        <v>118</v>
      </c>
      <c r="D877" s="33" t="s">
        <v>363</v>
      </c>
      <c r="E877" s="33" t="s">
        <v>157</v>
      </c>
      <c r="F877" s="29" t="s">
        <v>405</v>
      </c>
      <c r="G877" s="33" t="s">
        <v>1830</v>
      </c>
      <c r="H877" s="33" t="s">
        <v>1893</v>
      </c>
      <c r="I877" s="196" t="s">
        <v>1876</v>
      </c>
      <c r="J877" s="196" t="s">
        <v>1876</v>
      </c>
      <c r="K877" s="196">
        <v>1</v>
      </c>
      <c r="L877" s="235">
        <v>45367</v>
      </c>
      <c r="M877" s="235">
        <v>45382</v>
      </c>
      <c r="N877" s="33" t="s">
        <v>124</v>
      </c>
      <c r="O877" s="48" t="s">
        <v>125</v>
      </c>
      <c r="P877" s="29" t="s">
        <v>398</v>
      </c>
      <c r="Q877" s="29" t="s">
        <v>406</v>
      </c>
      <c r="R877" s="29" t="s">
        <v>80</v>
      </c>
      <c r="S877" s="33">
        <v>1</v>
      </c>
      <c r="T877" s="34"/>
      <c r="U877" s="34"/>
      <c r="V877" s="35"/>
      <c r="W877" s="35"/>
      <c r="X877" s="40"/>
      <c r="Y877" s="40"/>
      <c r="Z877" s="38"/>
      <c r="AA877" s="34"/>
      <c r="AB877" s="34"/>
    </row>
    <row r="878" ht="24" spans="1:26">
      <c r="A878" s="33">
        <v>2562</v>
      </c>
      <c r="B878" s="33" t="s">
        <v>117</v>
      </c>
      <c r="C878" s="33" t="s">
        <v>118</v>
      </c>
      <c r="D878" s="33" t="s">
        <v>363</v>
      </c>
      <c r="E878" s="33" t="s">
        <v>157</v>
      </c>
      <c r="F878" s="29" t="s">
        <v>405</v>
      </c>
      <c r="G878" s="33" t="s">
        <v>1830</v>
      </c>
      <c r="H878" s="33" t="s">
        <v>1893</v>
      </c>
      <c r="I878" s="196" t="s">
        <v>1876</v>
      </c>
      <c r="J878" s="196" t="s">
        <v>1876</v>
      </c>
      <c r="K878" s="196">
        <v>1</v>
      </c>
      <c r="L878" s="235">
        <v>45383</v>
      </c>
      <c r="M878" s="235">
        <v>45397</v>
      </c>
      <c r="N878" s="33" t="s">
        <v>124</v>
      </c>
      <c r="O878" s="48" t="s">
        <v>125</v>
      </c>
      <c r="P878" s="29" t="s">
        <v>398</v>
      </c>
      <c r="Q878" s="29" t="s">
        <v>406</v>
      </c>
      <c r="R878" s="29" t="s">
        <v>80</v>
      </c>
      <c r="S878" s="33">
        <v>1</v>
      </c>
      <c r="T878" s="33"/>
      <c r="U878" s="29"/>
      <c r="V878" s="29"/>
      <c r="W878" s="29"/>
      <c r="X878" s="29"/>
      <c r="Y878" s="29"/>
      <c r="Z878" s="33"/>
    </row>
    <row r="879" ht="24" spans="1:26">
      <c r="A879" s="33">
        <v>2563</v>
      </c>
      <c r="B879" s="33" t="s">
        <v>117</v>
      </c>
      <c r="C879" s="33" t="s">
        <v>118</v>
      </c>
      <c r="D879" s="33" t="s">
        <v>363</v>
      </c>
      <c r="E879" s="33" t="s">
        <v>157</v>
      </c>
      <c r="F879" s="29" t="s">
        <v>405</v>
      </c>
      <c r="G879" s="33" t="s">
        <v>1830</v>
      </c>
      <c r="H879" s="33" t="s">
        <v>1893</v>
      </c>
      <c r="I879" s="196" t="s">
        <v>1876</v>
      </c>
      <c r="J879" s="196" t="s">
        <v>1876</v>
      </c>
      <c r="K879" s="196">
        <v>1</v>
      </c>
      <c r="L879" s="235">
        <v>45398</v>
      </c>
      <c r="M879" s="235">
        <v>45412</v>
      </c>
      <c r="N879" s="33" t="s">
        <v>124</v>
      </c>
      <c r="O879" s="48" t="s">
        <v>125</v>
      </c>
      <c r="P879" s="29" t="s">
        <v>398</v>
      </c>
      <c r="Q879" s="29" t="s">
        <v>406</v>
      </c>
      <c r="R879" s="29" t="s">
        <v>80</v>
      </c>
      <c r="S879" s="33">
        <v>1</v>
      </c>
      <c r="T879" s="33"/>
      <c r="U879" s="29"/>
      <c r="V879" s="29"/>
      <c r="W879" s="29"/>
      <c r="X879" s="29"/>
      <c r="Y879" s="29"/>
      <c r="Z879" s="33"/>
    </row>
    <row r="880" ht="24" spans="1:26">
      <c r="A880" s="33">
        <v>2564</v>
      </c>
      <c r="B880" s="33" t="s">
        <v>117</v>
      </c>
      <c r="C880" s="33" t="s">
        <v>118</v>
      </c>
      <c r="D880" s="33" t="s">
        <v>363</v>
      </c>
      <c r="E880" s="33" t="s">
        <v>157</v>
      </c>
      <c r="F880" s="29" t="s">
        <v>405</v>
      </c>
      <c r="G880" s="33" t="s">
        <v>1830</v>
      </c>
      <c r="H880" s="33" t="s">
        <v>1893</v>
      </c>
      <c r="I880" s="196" t="s">
        <v>1876</v>
      </c>
      <c r="J880" s="196" t="s">
        <v>1876</v>
      </c>
      <c r="K880" s="196">
        <v>1</v>
      </c>
      <c r="L880" s="235">
        <v>45413</v>
      </c>
      <c r="M880" s="235">
        <v>45427</v>
      </c>
      <c r="N880" s="33" t="s">
        <v>124</v>
      </c>
      <c r="O880" s="48" t="s">
        <v>125</v>
      </c>
      <c r="P880" s="29" t="s">
        <v>398</v>
      </c>
      <c r="Q880" s="29" t="s">
        <v>406</v>
      </c>
      <c r="R880" s="29" t="s">
        <v>80</v>
      </c>
      <c r="S880" s="33">
        <v>1</v>
      </c>
      <c r="T880" s="33"/>
      <c r="U880" s="29"/>
      <c r="V880" s="29"/>
      <c r="W880" s="29"/>
      <c r="X880" s="29"/>
      <c r="Y880" s="29"/>
      <c r="Z880" s="33"/>
    </row>
    <row r="881" ht="24" spans="1:26">
      <c r="A881" s="33">
        <v>2565</v>
      </c>
      <c r="B881" s="33" t="s">
        <v>117</v>
      </c>
      <c r="C881" s="33" t="s">
        <v>118</v>
      </c>
      <c r="D881" s="33" t="s">
        <v>363</v>
      </c>
      <c r="E881" s="33" t="s">
        <v>157</v>
      </c>
      <c r="F881" s="29" t="s">
        <v>405</v>
      </c>
      <c r="G881" s="33" t="s">
        <v>1830</v>
      </c>
      <c r="H881" s="33" t="s">
        <v>1893</v>
      </c>
      <c r="I881" s="196" t="s">
        <v>1876</v>
      </c>
      <c r="J881" s="196" t="s">
        <v>1876</v>
      </c>
      <c r="K881" s="196">
        <v>1</v>
      </c>
      <c r="L881" s="235">
        <v>45428</v>
      </c>
      <c r="M881" s="235">
        <v>45443</v>
      </c>
      <c r="N881" s="33" t="s">
        <v>124</v>
      </c>
      <c r="O881" s="48" t="s">
        <v>125</v>
      </c>
      <c r="P881" s="29" t="s">
        <v>398</v>
      </c>
      <c r="Q881" s="29" t="s">
        <v>406</v>
      </c>
      <c r="R881" s="29" t="s">
        <v>80</v>
      </c>
      <c r="S881" s="33">
        <v>1</v>
      </c>
      <c r="T881" s="33"/>
      <c r="U881" s="29"/>
      <c r="V881" s="29"/>
      <c r="W881" s="29"/>
      <c r="X881" s="29"/>
      <c r="Y881" s="29"/>
      <c r="Z881" s="33"/>
    </row>
    <row r="882" ht="24" spans="1:26">
      <c r="A882" s="33">
        <v>2566</v>
      </c>
      <c r="B882" s="33" t="s">
        <v>117</v>
      </c>
      <c r="C882" s="33" t="s">
        <v>118</v>
      </c>
      <c r="D882" s="33" t="s">
        <v>363</v>
      </c>
      <c r="E882" s="33" t="s">
        <v>157</v>
      </c>
      <c r="F882" s="29" t="s">
        <v>405</v>
      </c>
      <c r="G882" s="33" t="s">
        <v>1830</v>
      </c>
      <c r="H882" s="33" t="s">
        <v>1893</v>
      </c>
      <c r="I882" s="196" t="s">
        <v>1876</v>
      </c>
      <c r="J882" s="196" t="s">
        <v>1876</v>
      </c>
      <c r="K882" s="196">
        <v>1</v>
      </c>
      <c r="L882" s="235">
        <v>45444</v>
      </c>
      <c r="M882" s="235">
        <v>45458</v>
      </c>
      <c r="N882" s="33" t="s">
        <v>124</v>
      </c>
      <c r="O882" s="48" t="s">
        <v>125</v>
      </c>
      <c r="P882" s="29" t="s">
        <v>398</v>
      </c>
      <c r="Q882" s="29" t="s">
        <v>406</v>
      </c>
      <c r="R882" s="29" t="s">
        <v>80</v>
      </c>
      <c r="S882" s="33">
        <v>1</v>
      </c>
      <c r="T882" s="33"/>
      <c r="U882" s="29"/>
      <c r="V882" s="29"/>
      <c r="W882" s="29"/>
      <c r="X882" s="29"/>
      <c r="Y882" s="29"/>
      <c r="Z882" s="33"/>
    </row>
    <row r="883" ht="24" spans="1:26">
      <c r="A883" s="33">
        <v>2567</v>
      </c>
      <c r="B883" s="33" t="s">
        <v>117</v>
      </c>
      <c r="C883" s="33" t="s">
        <v>118</v>
      </c>
      <c r="D883" s="33" t="s">
        <v>363</v>
      </c>
      <c r="E883" s="33" t="s">
        <v>157</v>
      </c>
      <c r="F883" s="29" t="s">
        <v>405</v>
      </c>
      <c r="G883" s="33" t="s">
        <v>1830</v>
      </c>
      <c r="H883" s="33" t="s">
        <v>1893</v>
      </c>
      <c r="I883" s="196" t="s">
        <v>1876</v>
      </c>
      <c r="J883" s="196" t="s">
        <v>1876</v>
      </c>
      <c r="K883" s="196">
        <v>1</v>
      </c>
      <c r="L883" s="235">
        <v>45459</v>
      </c>
      <c r="M883" s="235">
        <v>45473</v>
      </c>
      <c r="N883" s="33" t="s">
        <v>124</v>
      </c>
      <c r="O883" s="48" t="s">
        <v>125</v>
      </c>
      <c r="P883" s="29" t="s">
        <v>398</v>
      </c>
      <c r="Q883" s="29" t="s">
        <v>406</v>
      </c>
      <c r="R883" s="29" t="s">
        <v>80</v>
      </c>
      <c r="S883" s="33">
        <v>1</v>
      </c>
      <c r="T883" s="33"/>
      <c r="U883" s="29"/>
      <c r="V883" s="29"/>
      <c r="W883" s="29"/>
      <c r="X883" s="29"/>
      <c r="Y883" s="29"/>
      <c r="Z883" s="33"/>
    </row>
    <row r="884" ht="24" spans="1:26">
      <c r="A884" s="33">
        <v>2568</v>
      </c>
      <c r="B884" s="33" t="s">
        <v>117</v>
      </c>
      <c r="C884" s="33" t="s">
        <v>118</v>
      </c>
      <c r="D884" s="33" t="s">
        <v>363</v>
      </c>
      <c r="E884" s="33" t="s">
        <v>157</v>
      </c>
      <c r="F884" s="29" t="s">
        <v>405</v>
      </c>
      <c r="G884" s="33" t="s">
        <v>1830</v>
      </c>
      <c r="H884" s="33" t="s">
        <v>1893</v>
      </c>
      <c r="I884" s="196" t="s">
        <v>1876</v>
      </c>
      <c r="J884" s="196" t="s">
        <v>1876</v>
      </c>
      <c r="K884" s="196">
        <v>1</v>
      </c>
      <c r="L884" s="235">
        <v>45474</v>
      </c>
      <c r="M884" s="235">
        <v>45488</v>
      </c>
      <c r="N884" s="33" t="s">
        <v>124</v>
      </c>
      <c r="O884" s="48" t="s">
        <v>125</v>
      </c>
      <c r="P884" s="29" t="s">
        <v>398</v>
      </c>
      <c r="Q884" s="29" t="s">
        <v>406</v>
      </c>
      <c r="R884" s="29" t="s">
        <v>80</v>
      </c>
      <c r="S884" s="33">
        <v>1</v>
      </c>
      <c r="T884" s="33"/>
      <c r="U884" s="29"/>
      <c r="V884" s="29"/>
      <c r="W884" s="29"/>
      <c r="X884" s="29"/>
      <c r="Y884" s="29"/>
      <c r="Z884" s="33"/>
    </row>
    <row r="885" ht="24" spans="1:26">
      <c r="A885" s="33">
        <v>2569</v>
      </c>
      <c r="B885" s="33" t="s">
        <v>117</v>
      </c>
      <c r="C885" s="33" t="s">
        <v>118</v>
      </c>
      <c r="D885" s="33" t="s">
        <v>363</v>
      </c>
      <c r="E885" s="33" t="s">
        <v>157</v>
      </c>
      <c r="F885" s="29" t="s">
        <v>405</v>
      </c>
      <c r="G885" s="33" t="s">
        <v>1830</v>
      </c>
      <c r="H885" s="33" t="s">
        <v>1893</v>
      </c>
      <c r="I885" s="196" t="s">
        <v>1876</v>
      </c>
      <c r="J885" s="196" t="s">
        <v>1876</v>
      </c>
      <c r="K885" s="196">
        <v>1</v>
      </c>
      <c r="L885" s="235">
        <v>45489</v>
      </c>
      <c r="M885" s="235">
        <v>45504</v>
      </c>
      <c r="N885" s="33" t="s">
        <v>124</v>
      </c>
      <c r="O885" s="48" t="s">
        <v>125</v>
      </c>
      <c r="P885" s="29" t="s">
        <v>398</v>
      </c>
      <c r="Q885" s="29" t="s">
        <v>406</v>
      </c>
      <c r="R885" s="29" t="s">
        <v>80</v>
      </c>
      <c r="S885" s="33">
        <v>1</v>
      </c>
      <c r="T885" s="33"/>
      <c r="U885" s="29"/>
      <c r="V885" s="29"/>
      <c r="W885" s="29"/>
      <c r="X885" s="29"/>
      <c r="Y885" s="29"/>
      <c r="Z885" s="33"/>
    </row>
    <row r="886" ht="24" spans="1:26">
      <c r="A886" s="33">
        <v>2570</v>
      </c>
      <c r="B886" s="33" t="s">
        <v>117</v>
      </c>
      <c r="C886" s="33" t="s">
        <v>118</v>
      </c>
      <c r="D886" s="33" t="s">
        <v>363</v>
      </c>
      <c r="E886" s="33" t="s">
        <v>157</v>
      </c>
      <c r="F886" s="29" t="s">
        <v>405</v>
      </c>
      <c r="G886" s="33" t="s">
        <v>1830</v>
      </c>
      <c r="H886" s="33" t="s">
        <v>1893</v>
      </c>
      <c r="I886" s="196" t="s">
        <v>1876</v>
      </c>
      <c r="J886" s="196" t="s">
        <v>1876</v>
      </c>
      <c r="K886" s="196">
        <v>1</v>
      </c>
      <c r="L886" s="235">
        <v>45505</v>
      </c>
      <c r="M886" s="235">
        <v>45519</v>
      </c>
      <c r="N886" s="33" t="s">
        <v>124</v>
      </c>
      <c r="O886" s="48" t="s">
        <v>125</v>
      </c>
      <c r="P886" s="29" t="s">
        <v>398</v>
      </c>
      <c r="Q886" s="29" t="s">
        <v>406</v>
      </c>
      <c r="R886" s="29" t="s">
        <v>80</v>
      </c>
      <c r="S886" s="33">
        <v>1</v>
      </c>
      <c r="T886" s="33"/>
      <c r="U886" s="29"/>
      <c r="V886" s="29"/>
      <c r="W886" s="29"/>
      <c r="X886" s="29"/>
      <c r="Y886" s="29"/>
      <c r="Z886" s="33"/>
    </row>
    <row r="887" ht="24" spans="1:26">
      <c r="A887" s="33">
        <v>2571</v>
      </c>
      <c r="B887" s="33" t="s">
        <v>117</v>
      </c>
      <c r="C887" s="33" t="s">
        <v>118</v>
      </c>
      <c r="D887" s="33" t="s">
        <v>363</v>
      </c>
      <c r="E887" s="33" t="s">
        <v>157</v>
      </c>
      <c r="F887" s="29" t="s">
        <v>405</v>
      </c>
      <c r="G887" s="33" t="s">
        <v>1830</v>
      </c>
      <c r="H887" s="33" t="s">
        <v>1893</v>
      </c>
      <c r="I887" s="196" t="s">
        <v>1876</v>
      </c>
      <c r="J887" s="196" t="s">
        <v>1876</v>
      </c>
      <c r="K887" s="196">
        <v>1</v>
      </c>
      <c r="L887" s="235">
        <v>45520</v>
      </c>
      <c r="M887" s="235">
        <v>45535</v>
      </c>
      <c r="N887" s="33" t="s">
        <v>124</v>
      </c>
      <c r="O887" s="48" t="s">
        <v>125</v>
      </c>
      <c r="P887" s="29" t="s">
        <v>398</v>
      </c>
      <c r="Q887" s="29" t="s">
        <v>406</v>
      </c>
      <c r="R887" s="29" t="s">
        <v>80</v>
      </c>
      <c r="S887" s="33">
        <v>1</v>
      </c>
      <c r="T887" s="33"/>
      <c r="U887" s="29"/>
      <c r="V887" s="29"/>
      <c r="W887" s="29"/>
      <c r="X887" s="29"/>
      <c r="Y887" s="29"/>
      <c r="Z887" s="33"/>
    </row>
    <row r="888" ht="24" spans="1:28">
      <c r="A888" s="33">
        <v>2572</v>
      </c>
      <c r="B888" s="33" t="s">
        <v>117</v>
      </c>
      <c r="C888" s="33" t="s">
        <v>118</v>
      </c>
      <c r="D888" s="33" t="s">
        <v>363</v>
      </c>
      <c r="E888" s="33" t="s">
        <v>157</v>
      </c>
      <c r="F888" s="29" t="s">
        <v>405</v>
      </c>
      <c r="G888" s="33" t="s">
        <v>1830</v>
      </c>
      <c r="H888" s="33" t="s">
        <v>1893</v>
      </c>
      <c r="I888" s="196" t="s">
        <v>1876</v>
      </c>
      <c r="J888" s="196" t="s">
        <v>1876</v>
      </c>
      <c r="K888" s="196">
        <v>1</v>
      </c>
      <c r="L888" s="235">
        <v>45536</v>
      </c>
      <c r="M888" s="235">
        <v>45550</v>
      </c>
      <c r="N888" s="33" t="s">
        <v>124</v>
      </c>
      <c r="O888" s="48" t="s">
        <v>125</v>
      </c>
      <c r="P888" s="29" t="s">
        <v>398</v>
      </c>
      <c r="Q888" s="29" t="s">
        <v>406</v>
      </c>
      <c r="R888" s="29" t="s">
        <v>80</v>
      </c>
      <c r="S888" s="33">
        <v>1</v>
      </c>
      <c r="T888" s="34"/>
      <c r="U888" s="34"/>
      <c r="V888" s="35"/>
      <c r="W888" s="35"/>
      <c r="X888" s="40"/>
      <c r="Y888" s="40"/>
      <c r="Z888" s="38"/>
      <c r="AA888" s="34"/>
      <c r="AB888" s="34"/>
    </row>
    <row r="889" ht="24" spans="1:28">
      <c r="A889" s="33">
        <v>2573</v>
      </c>
      <c r="B889" s="33" t="s">
        <v>117</v>
      </c>
      <c r="C889" s="33" t="s">
        <v>118</v>
      </c>
      <c r="D889" s="33" t="s">
        <v>363</v>
      </c>
      <c r="E889" s="33" t="s">
        <v>157</v>
      </c>
      <c r="F889" s="29" t="s">
        <v>405</v>
      </c>
      <c r="G889" s="33" t="s">
        <v>1830</v>
      </c>
      <c r="H889" s="33" t="s">
        <v>1893</v>
      </c>
      <c r="I889" s="196" t="s">
        <v>1876</v>
      </c>
      <c r="J889" s="196" t="s">
        <v>1876</v>
      </c>
      <c r="K889" s="196">
        <v>1</v>
      </c>
      <c r="L889" s="235">
        <v>45551</v>
      </c>
      <c r="M889" s="235">
        <v>45565</v>
      </c>
      <c r="N889" s="33" t="s">
        <v>124</v>
      </c>
      <c r="O889" s="48" t="s">
        <v>125</v>
      </c>
      <c r="P889" s="29" t="s">
        <v>398</v>
      </c>
      <c r="Q889" s="29" t="s">
        <v>406</v>
      </c>
      <c r="R889" s="29" t="s">
        <v>80</v>
      </c>
      <c r="S889" s="33">
        <v>1</v>
      </c>
      <c r="T889" s="34"/>
      <c r="U889" s="34"/>
      <c r="V889" s="35"/>
      <c r="W889" s="35"/>
      <c r="X889" s="40"/>
      <c r="Y889" s="40"/>
      <c r="Z889" s="38"/>
      <c r="AA889" s="34"/>
      <c r="AB889" s="34"/>
    </row>
    <row r="890" ht="24" spans="1:26">
      <c r="A890" s="33">
        <v>2574</v>
      </c>
      <c r="B890" s="33" t="s">
        <v>117</v>
      </c>
      <c r="C890" s="33" t="s">
        <v>118</v>
      </c>
      <c r="D890" s="33" t="s">
        <v>363</v>
      </c>
      <c r="E890" s="33" t="s">
        <v>157</v>
      </c>
      <c r="F890" s="29" t="s">
        <v>405</v>
      </c>
      <c r="G890" s="33" t="s">
        <v>1830</v>
      </c>
      <c r="H890" s="33" t="s">
        <v>1893</v>
      </c>
      <c r="I890" s="196" t="s">
        <v>1876</v>
      </c>
      <c r="J890" s="196" t="s">
        <v>1876</v>
      </c>
      <c r="K890" s="196">
        <v>1</v>
      </c>
      <c r="L890" s="235">
        <v>45566</v>
      </c>
      <c r="M890" s="235">
        <v>45580</v>
      </c>
      <c r="N890" s="33" t="s">
        <v>124</v>
      </c>
      <c r="O890" s="48" t="s">
        <v>125</v>
      </c>
      <c r="P890" s="29" t="s">
        <v>398</v>
      </c>
      <c r="Q890" s="29" t="s">
        <v>406</v>
      </c>
      <c r="R890" s="29" t="s">
        <v>80</v>
      </c>
      <c r="S890" s="33">
        <v>1</v>
      </c>
      <c r="T890" s="33"/>
      <c r="U890" s="29"/>
      <c r="V890" s="29"/>
      <c r="W890" s="29"/>
      <c r="X890" s="29"/>
      <c r="Y890" s="29"/>
      <c r="Z890" s="33"/>
    </row>
    <row r="891" ht="24" spans="1:26">
      <c r="A891" s="33">
        <v>2575</v>
      </c>
      <c r="B891" s="33" t="s">
        <v>117</v>
      </c>
      <c r="C891" s="33" t="s">
        <v>118</v>
      </c>
      <c r="D891" s="33" t="s">
        <v>363</v>
      </c>
      <c r="E891" s="33" t="s">
        <v>157</v>
      </c>
      <c r="F891" s="29" t="s">
        <v>405</v>
      </c>
      <c r="G891" s="33" t="s">
        <v>1830</v>
      </c>
      <c r="H891" s="33" t="s">
        <v>1893</v>
      </c>
      <c r="I891" s="196" t="s">
        <v>1876</v>
      </c>
      <c r="J891" s="196" t="s">
        <v>1876</v>
      </c>
      <c r="K891" s="196">
        <v>1</v>
      </c>
      <c r="L891" s="235">
        <v>45581</v>
      </c>
      <c r="M891" s="235">
        <v>45596</v>
      </c>
      <c r="N891" s="33" t="s">
        <v>124</v>
      </c>
      <c r="O891" s="48" t="s">
        <v>125</v>
      </c>
      <c r="P891" s="29" t="s">
        <v>398</v>
      </c>
      <c r="Q891" s="29" t="s">
        <v>406</v>
      </c>
      <c r="R891" s="29" t="s">
        <v>80</v>
      </c>
      <c r="S891" s="33">
        <v>1</v>
      </c>
      <c r="T891" s="33"/>
      <c r="U891" s="29"/>
      <c r="V891" s="29"/>
      <c r="W891" s="29"/>
      <c r="X891" s="29"/>
      <c r="Y891" s="29"/>
      <c r="Z891" s="33"/>
    </row>
    <row r="892" ht="24" spans="1:26">
      <c r="A892" s="33">
        <v>2576</v>
      </c>
      <c r="B892" s="33" t="s">
        <v>117</v>
      </c>
      <c r="C892" s="33" t="s">
        <v>118</v>
      </c>
      <c r="D892" s="33" t="s">
        <v>363</v>
      </c>
      <c r="E892" s="33" t="s">
        <v>157</v>
      </c>
      <c r="F892" s="29" t="s">
        <v>405</v>
      </c>
      <c r="G892" s="33" t="s">
        <v>1830</v>
      </c>
      <c r="H892" s="33" t="s">
        <v>1893</v>
      </c>
      <c r="I892" s="196" t="s">
        <v>1876</v>
      </c>
      <c r="J892" s="196" t="s">
        <v>1876</v>
      </c>
      <c r="K892" s="196">
        <v>1</v>
      </c>
      <c r="L892" s="235">
        <v>45597</v>
      </c>
      <c r="M892" s="235">
        <v>45611</v>
      </c>
      <c r="N892" s="33" t="s">
        <v>124</v>
      </c>
      <c r="O892" s="48" t="s">
        <v>125</v>
      </c>
      <c r="P892" s="29" t="s">
        <v>398</v>
      </c>
      <c r="Q892" s="29" t="s">
        <v>406</v>
      </c>
      <c r="R892" s="29" t="s">
        <v>80</v>
      </c>
      <c r="S892" s="33">
        <v>1</v>
      </c>
      <c r="T892" s="33"/>
      <c r="U892" s="29"/>
      <c r="V892" s="29"/>
      <c r="W892" s="29"/>
      <c r="X892" s="29"/>
      <c r="Y892" s="29"/>
      <c r="Z892" s="33"/>
    </row>
    <row r="893" ht="24" spans="1:26">
      <c r="A893" s="33">
        <v>2577</v>
      </c>
      <c r="B893" s="33" t="s">
        <v>117</v>
      </c>
      <c r="C893" s="33" t="s">
        <v>118</v>
      </c>
      <c r="D893" s="33" t="s">
        <v>363</v>
      </c>
      <c r="E893" s="33" t="s">
        <v>157</v>
      </c>
      <c r="F893" s="29" t="s">
        <v>405</v>
      </c>
      <c r="G893" s="33" t="s">
        <v>1830</v>
      </c>
      <c r="H893" s="33" t="s">
        <v>1893</v>
      </c>
      <c r="I893" s="196" t="s">
        <v>1876</v>
      </c>
      <c r="J893" s="196" t="s">
        <v>1876</v>
      </c>
      <c r="K893" s="196">
        <v>1</v>
      </c>
      <c r="L893" s="235">
        <v>45612</v>
      </c>
      <c r="M893" s="235">
        <v>45626</v>
      </c>
      <c r="N893" s="33" t="s">
        <v>124</v>
      </c>
      <c r="O893" s="48" t="s">
        <v>125</v>
      </c>
      <c r="P893" s="29" t="s">
        <v>398</v>
      </c>
      <c r="Q893" s="29" t="s">
        <v>406</v>
      </c>
      <c r="R893" s="29" t="s">
        <v>80</v>
      </c>
      <c r="S893" s="33">
        <v>1</v>
      </c>
      <c r="T893" s="33"/>
      <c r="U893" s="29"/>
      <c r="V893" s="29"/>
      <c r="W893" s="29"/>
      <c r="X893" s="29"/>
      <c r="Y893" s="29"/>
      <c r="Z893" s="33"/>
    </row>
    <row r="894" ht="24" spans="1:26">
      <c r="A894" s="33">
        <v>2578</v>
      </c>
      <c r="B894" s="33" t="s">
        <v>117</v>
      </c>
      <c r="C894" s="33" t="s">
        <v>118</v>
      </c>
      <c r="D894" s="33" t="s">
        <v>363</v>
      </c>
      <c r="E894" s="33" t="s">
        <v>157</v>
      </c>
      <c r="F894" s="29" t="s">
        <v>405</v>
      </c>
      <c r="G894" s="33" t="s">
        <v>1830</v>
      </c>
      <c r="H894" s="33" t="s">
        <v>1893</v>
      </c>
      <c r="I894" s="196" t="s">
        <v>1876</v>
      </c>
      <c r="J894" s="196" t="s">
        <v>1876</v>
      </c>
      <c r="K894" s="196">
        <v>1</v>
      </c>
      <c r="L894" s="235">
        <v>45627</v>
      </c>
      <c r="M894" s="235">
        <v>45641</v>
      </c>
      <c r="N894" s="33" t="s">
        <v>124</v>
      </c>
      <c r="O894" s="48" t="s">
        <v>125</v>
      </c>
      <c r="P894" s="29" t="s">
        <v>398</v>
      </c>
      <c r="Q894" s="29" t="s">
        <v>406</v>
      </c>
      <c r="R894" s="29" t="s">
        <v>80</v>
      </c>
      <c r="S894" s="33">
        <v>1</v>
      </c>
      <c r="T894" s="33"/>
      <c r="U894" s="29"/>
      <c r="V894" s="29"/>
      <c r="W894" s="29"/>
      <c r="X894" s="29"/>
      <c r="Y894" s="29"/>
      <c r="Z894" s="33"/>
    </row>
    <row r="895" ht="24" spans="1:26">
      <c r="A895" s="33">
        <v>2579</v>
      </c>
      <c r="B895" s="33" t="s">
        <v>117</v>
      </c>
      <c r="C895" s="33" t="s">
        <v>118</v>
      </c>
      <c r="D895" s="33" t="s">
        <v>363</v>
      </c>
      <c r="E895" s="33" t="s">
        <v>157</v>
      </c>
      <c r="F895" s="29" t="s">
        <v>405</v>
      </c>
      <c r="G895" s="33" t="s">
        <v>1830</v>
      </c>
      <c r="H895" s="33" t="s">
        <v>1893</v>
      </c>
      <c r="I895" s="196" t="s">
        <v>1876</v>
      </c>
      <c r="J895" s="196" t="s">
        <v>1876</v>
      </c>
      <c r="K895" s="196">
        <v>1</v>
      </c>
      <c r="L895" s="235">
        <v>45642</v>
      </c>
      <c r="M895" s="235">
        <v>45657</v>
      </c>
      <c r="N895" s="33" t="s">
        <v>124</v>
      </c>
      <c r="O895" s="48" t="s">
        <v>125</v>
      </c>
      <c r="P895" s="29" t="s">
        <v>398</v>
      </c>
      <c r="Q895" s="29" t="s">
        <v>406</v>
      </c>
      <c r="R895" s="29" t="s">
        <v>80</v>
      </c>
      <c r="S895" s="33">
        <v>1</v>
      </c>
      <c r="T895" s="33"/>
      <c r="U895" s="29"/>
      <c r="V895" s="29"/>
      <c r="W895" s="29"/>
      <c r="X895" s="29"/>
      <c r="Y895" s="29"/>
      <c r="Z895" s="33"/>
    </row>
    <row r="896" ht="24" spans="1:26">
      <c r="A896" s="33">
        <v>2580</v>
      </c>
      <c r="B896" s="33" t="s">
        <v>117</v>
      </c>
      <c r="C896" s="33" t="s">
        <v>118</v>
      </c>
      <c r="D896" s="33" t="s">
        <v>363</v>
      </c>
      <c r="E896" s="33" t="s">
        <v>157</v>
      </c>
      <c r="F896" s="29" t="s">
        <v>411</v>
      </c>
      <c r="G896" s="33" t="s">
        <v>1830</v>
      </c>
      <c r="H896" s="33" t="s">
        <v>1893</v>
      </c>
      <c r="I896" s="196" t="s">
        <v>1876</v>
      </c>
      <c r="J896" s="196" t="s">
        <v>1876</v>
      </c>
      <c r="K896" s="196">
        <v>1</v>
      </c>
      <c r="L896" s="235">
        <v>45292</v>
      </c>
      <c r="M896" s="235">
        <v>45306</v>
      </c>
      <c r="N896" s="33" t="s">
        <v>124</v>
      </c>
      <c r="O896" s="48" t="s">
        <v>125</v>
      </c>
      <c r="P896" s="29" t="s">
        <v>398</v>
      </c>
      <c r="Q896" s="29" t="s">
        <v>406</v>
      </c>
      <c r="R896" s="29" t="s">
        <v>80</v>
      </c>
      <c r="S896" s="33">
        <v>1</v>
      </c>
      <c r="T896" s="33"/>
      <c r="U896" s="29"/>
      <c r="V896" s="29"/>
      <c r="W896" s="29"/>
      <c r="X896" s="29"/>
      <c r="Y896" s="29"/>
      <c r="Z896" s="33"/>
    </row>
    <row r="897" ht="24" spans="1:26">
      <c r="A897" s="33">
        <v>2581</v>
      </c>
      <c r="B897" s="33" t="s">
        <v>117</v>
      </c>
      <c r="C897" s="33" t="s">
        <v>118</v>
      </c>
      <c r="D897" s="33" t="s">
        <v>363</v>
      </c>
      <c r="E897" s="33" t="s">
        <v>157</v>
      </c>
      <c r="F897" s="29" t="s">
        <v>411</v>
      </c>
      <c r="G897" s="33" t="s">
        <v>1830</v>
      </c>
      <c r="H897" s="33" t="s">
        <v>1893</v>
      </c>
      <c r="I897" s="196" t="s">
        <v>1876</v>
      </c>
      <c r="J897" s="196" t="s">
        <v>1876</v>
      </c>
      <c r="K897" s="196">
        <v>1</v>
      </c>
      <c r="L897" s="235">
        <v>45307</v>
      </c>
      <c r="M897" s="235">
        <v>45322</v>
      </c>
      <c r="N897" s="33" t="s">
        <v>124</v>
      </c>
      <c r="O897" s="48" t="s">
        <v>125</v>
      </c>
      <c r="P897" s="29" t="s">
        <v>398</v>
      </c>
      <c r="Q897" s="29" t="s">
        <v>406</v>
      </c>
      <c r="R897" s="29" t="s">
        <v>80</v>
      </c>
      <c r="S897" s="33">
        <v>1</v>
      </c>
      <c r="T897" s="33"/>
      <c r="U897" s="29"/>
      <c r="V897" s="29"/>
      <c r="W897" s="29"/>
      <c r="X897" s="29"/>
      <c r="Y897" s="29"/>
      <c r="Z897" s="33"/>
    </row>
    <row r="898" ht="24" spans="1:26">
      <c r="A898" s="33">
        <v>2582</v>
      </c>
      <c r="B898" s="33" t="s">
        <v>117</v>
      </c>
      <c r="C898" s="33" t="s">
        <v>118</v>
      </c>
      <c r="D898" s="33" t="s">
        <v>363</v>
      </c>
      <c r="E898" s="33" t="s">
        <v>157</v>
      </c>
      <c r="F898" s="29" t="s">
        <v>411</v>
      </c>
      <c r="G898" s="33" t="s">
        <v>1830</v>
      </c>
      <c r="H898" s="33" t="s">
        <v>1893</v>
      </c>
      <c r="I898" s="196" t="s">
        <v>1876</v>
      </c>
      <c r="J898" s="196" t="s">
        <v>1876</v>
      </c>
      <c r="K898" s="196">
        <v>1</v>
      </c>
      <c r="L898" s="235">
        <v>45323</v>
      </c>
      <c r="M898" s="235">
        <v>45337</v>
      </c>
      <c r="N898" s="33" t="s">
        <v>124</v>
      </c>
      <c r="O898" s="48" t="s">
        <v>125</v>
      </c>
      <c r="P898" s="29" t="s">
        <v>398</v>
      </c>
      <c r="Q898" s="29" t="s">
        <v>406</v>
      </c>
      <c r="R898" s="29" t="s">
        <v>80</v>
      </c>
      <c r="S898" s="33">
        <v>1</v>
      </c>
      <c r="T898" s="33"/>
      <c r="U898" s="29"/>
      <c r="V898" s="29"/>
      <c r="W898" s="29"/>
      <c r="X898" s="29"/>
      <c r="Y898" s="29"/>
      <c r="Z898" s="33"/>
    </row>
    <row r="899" ht="24" spans="1:26">
      <c r="A899" s="33">
        <v>2583</v>
      </c>
      <c r="B899" s="33" t="s">
        <v>117</v>
      </c>
      <c r="C899" s="33" t="s">
        <v>118</v>
      </c>
      <c r="D899" s="33" t="s">
        <v>363</v>
      </c>
      <c r="E899" s="33" t="s">
        <v>157</v>
      </c>
      <c r="F899" s="29" t="s">
        <v>411</v>
      </c>
      <c r="G899" s="33" t="s">
        <v>1830</v>
      </c>
      <c r="H899" s="33" t="s">
        <v>1893</v>
      </c>
      <c r="I899" s="196" t="s">
        <v>1876</v>
      </c>
      <c r="J899" s="196" t="s">
        <v>1876</v>
      </c>
      <c r="K899" s="196">
        <v>1</v>
      </c>
      <c r="L899" s="235">
        <v>45338</v>
      </c>
      <c r="M899" s="235">
        <v>45351</v>
      </c>
      <c r="N899" s="33" t="s">
        <v>124</v>
      </c>
      <c r="O899" s="48" t="s">
        <v>125</v>
      </c>
      <c r="P899" s="29" t="s">
        <v>398</v>
      </c>
      <c r="Q899" s="29" t="s">
        <v>406</v>
      </c>
      <c r="R899" s="29" t="s">
        <v>80</v>
      </c>
      <c r="S899" s="33">
        <v>1</v>
      </c>
      <c r="T899" s="33"/>
      <c r="U899" s="29"/>
      <c r="V899" s="29"/>
      <c r="W899" s="29"/>
      <c r="X899" s="29"/>
      <c r="Y899" s="29"/>
      <c r="Z899" s="33"/>
    </row>
    <row r="900" ht="24" spans="1:28">
      <c r="A900" s="33">
        <v>2584</v>
      </c>
      <c r="B900" s="33" t="s">
        <v>117</v>
      </c>
      <c r="C900" s="33" t="s">
        <v>118</v>
      </c>
      <c r="D900" s="33" t="s">
        <v>363</v>
      </c>
      <c r="E900" s="33" t="s">
        <v>157</v>
      </c>
      <c r="F900" s="29" t="s">
        <v>411</v>
      </c>
      <c r="G900" s="33" t="s">
        <v>1830</v>
      </c>
      <c r="H900" s="33" t="s">
        <v>1893</v>
      </c>
      <c r="I900" s="196" t="s">
        <v>1876</v>
      </c>
      <c r="J900" s="196" t="s">
        <v>1876</v>
      </c>
      <c r="K900" s="196">
        <v>1</v>
      </c>
      <c r="L900" s="235">
        <v>45352</v>
      </c>
      <c r="M900" s="235">
        <v>45366</v>
      </c>
      <c r="N900" s="33" t="s">
        <v>124</v>
      </c>
      <c r="O900" s="48" t="s">
        <v>125</v>
      </c>
      <c r="P900" s="29" t="s">
        <v>398</v>
      </c>
      <c r="Q900" s="29" t="s">
        <v>406</v>
      </c>
      <c r="R900" s="29" t="s">
        <v>80</v>
      </c>
      <c r="S900" s="33">
        <v>1</v>
      </c>
      <c r="T900" s="34"/>
      <c r="U900" s="34"/>
      <c r="V900" s="35"/>
      <c r="W900" s="35"/>
      <c r="X900" s="40"/>
      <c r="Y900" s="40"/>
      <c r="Z900" s="38"/>
      <c r="AA900" s="34"/>
      <c r="AB900" s="34"/>
    </row>
    <row r="901" ht="24" spans="1:28">
      <c r="A901" s="33">
        <v>2585</v>
      </c>
      <c r="B901" s="33" t="s">
        <v>117</v>
      </c>
      <c r="C901" s="33" t="s">
        <v>118</v>
      </c>
      <c r="D901" s="33" t="s">
        <v>363</v>
      </c>
      <c r="E901" s="33" t="s">
        <v>157</v>
      </c>
      <c r="F901" s="29" t="s">
        <v>411</v>
      </c>
      <c r="G901" s="33" t="s">
        <v>1830</v>
      </c>
      <c r="H901" s="33" t="s">
        <v>1893</v>
      </c>
      <c r="I901" s="196" t="s">
        <v>1876</v>
      </c>
      <c r="J901" s="196" t="s">
        <v>1876</v>
      </c>
      <c r="K901" s="196">
        <v>1</v>
      </c>
      <c r="L901" s="235">
        <v>45367</v>
      </c>
      <c r="M901" s="235">
        <v>45382</v>
      </c>
      <c r="N901" s="33" t="s">
        <v>124</v>
      </c>
      <c r="O901" s="48" t="s">
        <v>125</v>
      </c>
      <c r="P901" s="29" t="s">
        <v>398</v>
      </c>
      <c r="Q901" s="29" t="s">
        <v>406</v>
      </c>
      <c r="R901" s="29" t="s">
        <v>80</v>
      </c>
      <c r="S901" s="33">
        <v>1</v>
      </c>
      <c r="T901" s="34"/>
      <c r="U901" s="34"/>
      <c r="V901" s="35"/>
      <c r="W901" s="35"/>
      <c r="X901" s="40"/>
      <c r="Y901" s="40"/>
      <c r="Z901" s="38"/>
      <c r="AA901" s="34"/>
      <c r="AB901" s="34"/>
    </row>
    <row r="902" ht="24" spans="1:26">
      <c r="A902" s="33">
        <v>2586</v>
      </c>
      <c r="B902" s="33" t="s">
        <v>117</v>
      </c>
      <c r="C902" s="33" t="s">
        <v>118</v>
      </c>
      <c r="D902" s="33" t="s">
        <v>363</v>
      </c>
      <c r="E902" s="33" t="s">
        <v>157</v>
      </c>
      <c r="F902" s="29" t="s">
        <v>411</v>
      </c>
      <c r="G902" s="33" t="s">
        <v>1830</v>
      </c>
      <c r="H902" s="33" t="s">
        <v>1893</v>
      </c>
      <c r="I902" s="196" t="s">
        <v>1876</v>
      </c>
      <c r="J902" s="196" t="s">
        <v>1876</v>
      </c>
      <c r="K902" s="196">
        <v>1</v>
      </c>
      <c r="L902" s="235">
        <v>45383</v>
      </c>
      <c r="M902" s="235">
        <v>45397</v>
      </c>
      <c r="N902" s="33" t="s">
        <v>124</v>
      </c>
      <c r="O902" s="48" t="s">
        <v>125</v>
      </c>
      <c r="P902" s="29" t="s">
        <v>398</v>
      </c>
      <c r="Q902" s="29" t="s">
        <v>406</v>
      </c>
      <c r="R902" s="29" t="s">
        <v>80</v>
      </c>
      <c r="S902" s="33">
        <v>1</v>
      </c>
      <c r="T902" s="33"/>
      <c r="U902" s="29"/>
      <c r="V902" s="29"/>
      <c r="W902" s="29"/>
      <c r="X902" s="29"/>
      <c r="Y902" s="29"/>
      <c r="Z902" s="33"/>
    </row>
    <row r="903" ht="24" spans="1:26">
      <c r="A903" s="33">
        <v>2587</v>
      </c>
      <c r="B903" s="33" t="s">
        <v>117</v>
      </c>
      <c r="C903" s="33" t="s">
        <v>118</v>
      </c>
      <c r="D903" s="33" t="s">
        <v>363</v>
      </c>
      <c r="E903" s="33" t="s">
        <v>157</v>
      </c>
      <c r="F903" s="29" t="s">
        <v>411</v>
      </c>
      <c r="G903" s="33" t="s">
        <v>1830</v>
      </c>
      <c r="H903" s="33" t="s">
        <v>1893</v>
      </c>
      <c r="I903" s="196" t="s">
        <v>1876</v>
      </c>
      <c r="J903" s="196" t="s">
        <v>1876</v>
      </c>
      <c r="K903" s="196">
        <v>1</v>
      </c>
      <c r="L903" s="235">
        <v>45398</v>
      </c>
      <c r="M903" s="235">
        <v>45412</v>
      </c>
      <c r="N903" s="33" t="s">
        <v>124</v>
      </c>
      <c r="O903" s="48" t="s">
        <v>125</v>
      </c>
      <c r="P903" s="29" t="s">
        <v>398</v>
      </c>
      <c r="Q903" s="29" t="s">
        <v>406</v>
      </c>
      <c r="R903" s="29" t="s">
        <v>80</v>
      </c>
      <c r="S903" s="33">
        <v>1</v>
      </c>
      <c r="T903" s="33"/>
      <c r="U903" s="29"/>
      <c r="V903" s="29"/>
      <c r="W903" s="29"/>
      <c r="X903" s="29"/>
      <c r="Y903" s="29"/>
      <c r="Z903" s="33"/>
    </row>
    <row r="904" ht="24" spans="1:26">
      <c r="A904" s="33">
        <v>2588</v>
      </c>
      <c r="B904" s="33" t="s">
        <v>117</v>
      </c>
      <c r="C904" s="33" t="s">
        <v>118</v>
      </c>
      <c r="D904" s="33" t="s">
        <v>363</v>
      </c>
      <c r="E904" s="33" t="s">
        <v>157</v>
      </c>
      <c r="F904" s="29" t="s">
        <v>411</v>
      </c>
      <c r="G904" s="33" t="s">
        <v>1830</v>
      </c>
      <c r="H904" s="33" t="s">
        <v>1893</v>
      </c>
      <c r="I904" s="196" t="s">
        <v>1876</v>
      </c>
      <c r="J904" s="196" t="s">
        <v>1876</v>
      </c>
      <c r="K904" s="196">
        <v>1</v>
      </c>
      <c r="L904" s="235">
        <v>45413</v>
      </c>
      <c r="M904" s="235">
        <v>45427</v>
      </c>
      <c r="N904" s="33" t="s">
        <v>124</v>
      </c>
      <c r="O904" s="48" t="s">
        <v>125</v>
      </c>
      <c r="P904" s="29" t="s">
        <v>398</v>
      </c>
      <c r="Q904" s="29" t="s">
        <v>406</v>
      </c>
      <c r="R904" s="29" t="s">
        <v>80</v>
      </c>
      <c r="S904" s="33">
        <v>1</v>
      </c>
      <c r="T904" s="33"/>
      <c r="U904" s="29"/>
      <c r="V904" s="29"/>
      <c r="W904" s="29"/>
      <c r="X904" s="29"/>
      <c r="Y904" s="29"/>
      <c r="Z904" s="33"/>
    </row>
    <row r="905" ht="24" spans="1:26">
      <c r="A905" s="33">
        <v>2589</v>
      </c>
      <c r="B905" s="33" t="s">
        <v>117</v>
      </c>
      <c r="C905" s="33" t="s">
        <v>118</v>
      </c>
      <c r="D905" s="33" t="s">
        <v>363</v>
      </c>
      <c r="E905" s="33" t="s">
        <v>157</v>
      </c>
      <c r="F905" s="29" t="s">
        <v>411</v>
      </c>
      <c r="G905" s="33" t="s">
        <v>1830</v>
      </c>
      <c r="H905" s="33" t="s">
        <v>1893</v>
      </c>
      <c r="I905" s="196" t="s">
        <v>1876</v>
      </c>
      <c r="J905" s="196" t="s">
        <v>1876</v>
      </c>
      <c r="K905" s="196">
        <v>1</v>
      </c>
      <c r="L905" s="235">
        <v>45428</v>
      </c>
      <c r="M905" s="235">
        <v>45443</v>
      </c>
      <c r="N905" s="33" t="s">
        <v>124</v>
      </c>
      <c r="O905" s="48" t="s">
        <v>125</v>
      </c>
      <c r="P905" s="29" t="s">
        <v>398</v>
      </c>
      <c r="Q905" s="29" t="s">
        <v>406</v>
      </c>
      <c r="R905" s="29" t="s">
        <v>80</v>
      </c>
      <c r="S905" s="33">
        <v>1</v>
      </c>
      <c r="T905" s="33"/>
      <c r="U905" s="29"/>
      <c r="V905" s="29"/>
      <c r="W905" s="29"/>
      <c r="X905" s="29"/>
      <c r="Y905" s="29"/>
      <c r="Z905" s="33"/>
    </row>
    <row r="906" ht="24" spans="1:26">
      <c r="A906" s="33">
        <v>2590</v>
      </c>
      <c r="B906" s="33" t="s">
        <v>117</v>
      </c>
      <c r="C906" s="33" t="s">
        <v>118</v>
      </c>
      <c r="D906" s="33" t="s">
        <v>363</v>
      </c>
      <c r="E906" s="33" t="s">
        <v>157</v>
      </c>
      <c r="F906" s="29" t="s">
        <v>411</v>
      </c>
      <c r="G906" s="33" t="s">
        <v>1830</v>
      </c>
      <c r="H906" s="33" t="s">
        <v>1893</v>
      </c>
      <c r="I906" s="196" t="s">
        <v>1876</v>
      </c>
      <c r="J906" s="196" t="s">
        <v>1876</v>
      </c>
      <c r="K906" s="196">
        <v>1</v>
      </c>
      <c r="L906" s="235">
        <v>45444</v>
      </c>
      <c r="M906" s="235">
        <v>45458</v>
      </c>
      <c r="N906" s="33" t="s">
        <v>124</v>
      </c>
      <c r="O906" s="48" t="s">
        <v>125</v>
      </c>
      <c r="P906" s="29" t="s">
        <v>398</v>
      </c>
      <c r="Q906" s="29" t="s">
        <v>406</v>
      </c>
      <c r="R906" s="29" t="s">
        <v>80</v>
      </c>
      <c r="S906" s="33">
        <v>1</v>
      </c>
      <c r="T906" s="33"/>
      <c r="U906" s="29"/>
      <c r="V906" s="29"/>
      <c r="W906" s="29"/>
      <c r="X906" s="29"/>
      <c r="Y906" s="29"/>
      <c r="Z906" s="33"/>
    </row>
    <row r="907" ht="24" spans="1:26">
      <c r="A907" s="33">
        <v>2591</v>
      </c>
      <c r="B907" s="33" t="s">
        <v>117</v>
      </c>
      <c r="C907" s="33" t="s">
        <v>118</v>
      </c>
      <c r="D907" s="33" t="s">
        <v>363</v>
      </c>
      <c r="E907" s="33" t="s">
        <v>157</v>
      </c>
      <c r="F907" s="29" t="s">
        <v>411</v>
      </c>
      <c r="G907" s="33" t="s">
        <v>1830</v>
      </c>
      <c r="H907" s="33" t="s">
        <v>1893</v>
      </c>
      <c r="I907" s="196" t="s">
        <v>1876</v>
      </c>
      <c r="J907" s="196" t="s">
        <v>1876</v>
      </c>
      <c r="K907" s="196">
        <v>1</v>
      </c>
      <c r="L907" s="235">
        <v>45459</v>
      </c>
      <c r="M907" s="235">
        <v>45473</v>
      </c>
      <c r="N907" s="33" t="s">
        <v>124</v>
      </c>
      <c r="O907" s="48" t="s">
        <v>125</v>
      </c>
      <c r="P907" s="29" t="s">
        <v>398</v>
      </c>
      <c r="Q907" s="29" t="s">
        <v>406</v>
      </c>
      <c r="R907" s="29" t="s">
        <v>80</v>
      </c>
      <c r="S907" s="33">
        <v>1</v>
      </c>
      <c r="T907" s="33"/>
      <c r="U907" s="29"/>
      <c r="V907" s="29"/>
      <c r="W907" s="29"/>
      <c r="X907" s="29"/>
      <c r="Y907" s="29"/>
      <c r="Z907" s="33"/>
    </row>
    <row r="908" ht="24" spans="1:26">
      <c r="A908" s="33">
        <v>2592</v>
      </c>
      <c r="B908" s="33" t="s">
        <v>117</v>
      </c>
      <c r="C908" s="33" t="s">
        <v>118</v>
      </c>
      <c r="D908" s="33" t="s">
        <v>363</v>
      </c>
      <c r="E908" s="33" t="s">
        <v>157</v>
      </c>
      <c r="F908" s="29" t="s">
        <v>411</v>
      </c>
      <c r="G908" s="33" t="s">
        <v>1830</v>
      </c>
      <c r="H908" s="33" t="s">
        <v>1893</v>
      </c>
      <c r="I908" s="196" t="s">
        <v>1876</v>
      </c>
      <c r="J908" s="196" t="s">
        <v>1876</v>
      </c>
      <c r="K908" s="196">
        <v>1</v>
      </c>
      <c r="L908" s="235">
        <v>45474</v>
      </c>
      <c r="M908" s="235">
        <v>45488</v>
      </c>
      <c r="N908" s="33" t="s">
        <v>124</v>
      </c>
      <c r="O908" s="48" t="s">
        <v>125</v>
      </c>
      <c r="P908" s="29" t="s">
        <v>398</v>
      </c>
      <c r="Q908" s="29" t="s">
        <v>406</v>
      </c>
      <c r="R908" s="29" t="s">
        <v>80</v>
      </c>
      <c r="S908" s="33">
        <v>1</v>
      </c>
      <c r="T908" s="33"/>
      <c r="U908" s="29"/>
      <c r="V908" s="29"/>
      <c r="W908" s="29"/>
      <c r="X908" s="29"/>
      <c r="Y908" s="29"/>
      <c r="Z908" s="33"/>
    </row>
    <row r="909" ht="24" spans="1:26">
      <c r="A909" s="33">
        <v>2593</v>
      </c>
      <c r="B909" s="33" t="s">
        <v>117</v>
      </c>
      <c r="C909" s="33" t="s">
        <v>118</v>
      </c>
      <c r="D909" s="33" t="s">
        <v>363</v>
      </c>
      <c r="E909" s="33" t="s">
        <v>157</v>
      </c>
      <c r="F909" s="29" t="s">
        <v>411</v>
      </c>
      <c r="G909" s="33" t="s">
        <v>1830</v>
      </c>
      <c r="H909" s="33" t="s">
        <v>1893</v>
      </c>
      <c r="I909" s="196" t="s">
        <v>1876</v>
      </c>
      <c r="J909" s="196" t="s">
        <v>1876</v>
      </c>
      <c r="K909" s="196">
        <v>1</v>
      </c>
      <c r="L909" s="235">
        <v>45489</v>
      </c>
      <c r="M909" s="235">
        <v>45504</v>
      </c>
      <c r="N909" s="33" t="s">
        <v>124</v>
      </c>
      <c r="O909" s="48" t="s">
        <v>125</v>
      </c>
      <c r="P909" s="29" t="s">
        <v>398</v>
      </c>
      <c r="Q909" s="29" t="s">
        <v>406</v>
      </c>
      <c r="R909" s="29" t="s">
        <v>80</v>
      </c>
      <c r="S909" s="33">
        <v>1</v>
      </c>
      <c r="T909" s="33"/>
      <c r="U909" s="29"/>
      <c r="V909" s="29"/>
      <c r="W909" s="29"/>
      <c r="X909" s="29"/>
      <c r="Y909" s="29"/>
      <c r="Z909" s="33"/>
    </row>
    <row r="910" ht="24" spans="1:26">
      <c r="A910" s="33">
        <v>2594</v>
      </c>
      <c r="B910" s="33" t="s">
        <v>117</v>
      </c>
      <c r="C910" s="33" t="s">
        <v>118</v>
      </c>
      <c r="D910" s="33" t="s">
        <v>363</v>
      </c>
      <c r="E910" s="33" t="s">
        <v>157</v>
      </c>
      <c r="F910" s="29" t="s">
        <v>411</v>
      </c>
      <c r="G910" s="33" t="s">
        <v>1830</v>
      </c>
      <c r="H910" s="33" t="s">
        <v>1893</v>
      </c>
      <c r="I910" s="196" t="s">
        <v>1876</v>
      </c>
      <c r="J910" s="196" t="s">
        <v>1876</v>
      </c>
      <c r="K910" s="196">
        <v>1</v>
      </c>
      <c r="L910" s="235">
        <v>45505</v>
      </c>
      <c r="M910" s="235">
        <v>45519</v>
      </c>
      <c r="N910" s="33" t="s">
        <v>124</v>
      </c>
      <c r="O910" s="48" t="s">
        <v>125</v>
      </c>
      <c r="P910" s="29" t="s">
        <v>398</v>
      </c>
      <c r="Q910" s="29" t="s">
        <v>406</v>
      </c>
      <c r="R910" s="29" t="s">
        <v>80</v>
      </c>
      <c r="S910" s="33">
        <v>1</v>
      </c>
      <c r="T910" s="33"/>
      <c r="U910" s="29"/>
      <c r="V910" s="29"/>
      <c r="W910" s="29"/>
      <c r="X910" s="29"/>
      <c r="Y910" s="29"/>
      <c r="Z910" s="33"/>
    </row>
    <row r="911" ht="24" spans="1:26">
      <c r="A911" s="33">
        <v>2595</v>
      </c>
      <c r="B911" s="33" t="s">
        <v>117</v>
      </c>
      <c r="C911" s="33" t="s">
        <v>118</v>
      </c>
      <c r="D911" s="33" t="s">
        <v>363</v>
      </c>
      <c r="E911" s="33" t="s">
        <v>157</v>
      </c>
      <c r="F911" s="29" t="s">
        <v>411</v>
      </c>
      <c r="G911" s="33" t="s">
        <v>1830</v>
      </c>
      <c r="H911" s="33" t="s">
        <v>1893</v>
      </c>
      <c r="I911" s="196" t="s">
        <v>1876</v>
      </c>
      <c r="J911" s="196" t="s">
        <v>1876</v>
      </c>
      <c r="K911" s="196">
        <v>1</v>
      </c>
      <c r="L911" s="235">
        <v>45520</v>
      </c>
      <c r="M911" s="235">
        <v>45535</v>
      </c>
      <c r="N911" s="33" t="s">
        <v>124</v>
      </c>
      <c r="O911" s="48" t="s">
        <v>125</v>
      </c>
      <c r="P911" s="29" t="s">
        <v>398</v>
      </c>
      <c r="Q911" s="29" t="s">
        <v>406</v>
      </c>
      <c r="R911" s="29" t="s">
        <v>80</v>
      </c>
      <c r="S911" s="33">
        <v>1</v>
      </c>
      <c r="T911" s="33"/>
      <c r="U911" s="29"/>
      <c r="V911" s="29"/>
      <c r="W911" s="29"/>
      <c r="X911" s="29"/>
      <c r="Y911" s="29"/>
      <c r="Z911" s="33"/>
    </row>
    <row r="912" ht="24" spans="1:28">
      <c r="A912" s="33">
        <v>2596</v>
      </c>
      <c r="B912" s="33" t="s">
        <v>117</v>
      </c>
      <c r="C912" s="33" t="s">
        <v>118</v>
      </c>
      <c r="D912" s="33" t="s">
        <v>363</v>
      </c>
      <c r="E912" s="33" t="s">
        <v>157</v>
      </c>
      <c r="F912" s="29" t="s">
        <v>411</v>
      </c>
      <c r="G912" s="33" t="s">
        <v>1830</v>
      </c>
      <c r="H912" s="33" t="s">
        <v>1893</v>
      </c>
      <c r="I912" s="196" t="s">
        <v>1876</v>
      </c>
      <c r="J912" s="196" t="s">
        <v>1876</v>
      </c>
      <c r="K912" s="196">
        <v>1</v>
      </c>
      <c r="L912" s="235">
        <v>45536</v>
      </c>
      <c r="M912" s="235">
        <v>45550</v>
      </c>
      <c r="N912" s="33" t="s">
        <v>124</v>
      </c>
      <c r="O912" s="48" t="s">
        <v>125</v>
      </c>
      <c r="P912" s="29" t="s">
        <v>398</v>
      </c>
      <c r="Q912" s="29" t="s">
        <v>406</v>
      </c>
      <c r="R912" s="29" t="s">
        <v>80</v>
      </c>
      <c r="S912" s="33">
        <v>1</v>
      </c>
      <c r="T912" s="34"/>
      <c r="U912" s="34"/>
      <c r="V912" s="35"/>
      <c r="W912" s="35"/>
      <c r="X912" s="40"/>
      <c r="Y912" s="40"/>
      <c r="Z912" s="38"/>
      <c r="AA912" s="34"/>
      <c r="AB912" s="34"/>
    </row>
    <row r="913" ht="24" spans="1:28">
      <c r="A913" s="33">
        <v>2597</v>
      </c>
      <c r="B913" s="33" t="s">
        <v>117</v>
      </c>
      <c r="C913" s="33" t="s">
        <v>118</v>
      </c>
      <c r="D913" s="33" t="s">
        <v>363</v>
      </c>
      <c r="E913" s="33" t="s">
        <v>157</v>
      </c>
      <c r="F913" s="29" t="s">
        <v>411</v>
      </c>
      <c r="G913" s="33" t="s">
        <v>1830</v>
      </c>
      <c r="H913" s="33" t="s">
        <v>1893</v>
      </c>
      <c r="I913" s="196" t="s">
        <v>1876</v>
      </c>
      <c r="J913" s="196" t="s">
        <v>1876</v>
      </c>
      <c r="K913" s="196">
        <v>1</v>
      </c>
      <c r="L913" s="235">
        <v>45551</v>
      </c>
      <c r="M913" s="235">
        <v>45565</v>
      </c>
      <c r="N913" s="33" t="s">
        <v>124</v>
      </c>
      <c r="O913" s="48" t="s">
        <v>125</v>
      </c>
      <c r="P913" s="29" t="s">
        <v>398</v>
      </c>
      <c r="Q913" s="29" t="s">
        <v>406</v>
      </c>
      <c r="R913" s="29" t="s">
        <v>80</v>
      </c>
      <c r="S913" s="33">
        <v>1</v>
      </c>
      <c r="T913" s="34"/>
      <c r="U913" s="34"/>
      <c r="V913" s="35"/>
      <c r="W913" s="35"/>
      <c r="X913" s="40"/>
      <c r="Y913" s="40"/>
      <c r="Z913" s="38"/>
      <c r="AA913" s="34"/>
      <c r="AB913" s="34"/>
    </row>
    <row r="914" ht="24" spans="1:26">
      <c r="A914" s="33">
        <v>2598</v>
      </c>
      <c r="B914" s="33" t="s">
        <v>117</v>
      </c>
      <c r="C914" s="33" t="s">
        <v>118</v>
      </c>
      <c r="D914" s="33" t="s">
        <v>363</v>
      </c>
      <c r="E914" s="33" t="s">
        <v>157</v>
      </c>
      <c r="F914" s="29" t="s">
        <v>411</v>
      </c>
      <c r="G914" s="33" t="s">
        <v>1830</v>
      </c>
      <c r="H914" s="33" t="s">
        <v>1893</v>
      </c>
      <c r="I914" s="196" t="s">
        <v>1876</v>
      </c>
      <c r="J914" s="196" t="s">
        <v>1876</v>
      </c>
      <c r="K914" s="196">
        <v>1</v>
      </c>
      <c r="L914" s="235">
        <v>45566</v>
      </c>
      <c r="M914" s="235">
        <v>45580</v>
      </c>
      <c r="N914" s="33" t="s">
        <v>124</v>
      </c>
      <c r="O914" s="48" t="s">
        <v>125</v>
      </c>
      <c r="P914" s="29" t="s">
        <v>398</v>
      </c>
      <c r="Q914" s="29" t="s">
        <v>406</v>
      </c>
      <c r="R914" s="29" t="s">
        <v>80</v>
      </c>
      <c r="S914" s="33">
        <v>1</v>
      </c>
      <c r="T914" s="33"/>
      <c r="U914" s="29"/>
      <c r="V914" s="29"/>
      <c r="W914" s="29"/>
      <c r="X914" s="29"/>
      <c r="Y914" s="29"/>
      <c r="Z914" s="33"/>
    </row>
    <row r="915" ht="24" spans="1:26">
      <c r="A915" s="33">
        <v>2599</v>
      </c>
      <c r="B915" s="33" t="s">
        <v>117</v>
      </c>
      <c r="C915" s="33" t="s">
        <v>118</v>
      </c>
      <c r="D915" s="33" t="s">
        <v>363</v>
      </c>
      <c r="E915" s="33" t="s">
        <v>157</v>
      </c>
      <c r="F915" s="29" t="s">
        <v>411</v>
      </c>
      <c r="G915" s="33" t="s">
        <v>1830</v>
      </c>
      <c r="H915" s="33" t="s">
        <v>1893</v>
      </c>
      <c r="I915" s="196" t="s">
        <v>1876</v>
      </c>
      <c r="J915" s="196" t="s">
        <v>1876</v>
      </c>
      <c r="K915" s="196">
        <v>1</v>
      </c>
      <c r="L915" s="235">
        <v>45581</v>
      </c>
      <c r="M915" s="235">
        <v>45596</v>
      </c>
      <c r="N915" s="33" t="s">
        <v>124</v>
      </c>
      <c r="O915" s="48" t="s">
        <v>125</v>
      </c>
      <c r="P915" s="29" t="s">
        <v>398</v>
      </c>
      <c r="Q915" s="29" t="s">
        <v>406</v>
      </c>
      <c r="R915" s="29" t="s">
        <v>80</v>
      </c>
      <c r="S915" s="33">
        <v>1</v>
      </c>
      <c r="T915" s="33"/>
      <c r="U915" s="29"/>
      <c r="V915" s="29"/>
      <c r="W915" s="29"/>
      <c r="X915" s="29"/>
      <c r="Y915" s="29"/>
      <c r="Z915" s="33"/>
    </row>
    <row r="916" ht="24" spans="1:26">
      <c r="A916" s="33">
        <v>2600</v>
      </c>
      <c r="B916" s="33" t="s">
        <v>117</v>
      </c>
      <c r="C916" s="33" t="s">
        <v>118</v>
      </c>
      <c r="D916" s="33" t="s">
        <v>363</v>
      </c>
      <c r="E916" s="33" t="s">
        <v>157</v>
      </c>
      <c r="F916" s="29" t="s">
        <v>411</v>
      </c>
      <c r="G916" s="33" t="s">
        <v>1830</v>
      </c>
      <c r="H916" s="33" t="s">
        <v>1893</v>
      </c>
      <c r="I916" s="196" t="s">
        <v>1876</v>
      </c>
      <c r="J916" s="196" t="s">
        <v>1876</v>
      </c>
      <c r="K916" s="196">
        <v>1</v>
      </c>
      <c r="L916" s="235">
        <v>45597</v>
      </c>
      <c r="M916" s="235">
        <v>45611</v>
      </c>
      <c r="N916" s="33" t="s">
        <v>124</v>
      </c>
      <c r="O916" s="48" t="s">
        <v>125</v>
      </c>
      <c r="P916" s="29" t="s">
        <v>398</v>
      </c>
      <c r="Q916" s="29" t="s">
        <v>406</v>
      </c>
      <c r="R916" s="29" t="s">
        <v>80</v>
      </c>
      <c r="S916" s="33">
        <v>1</v>
      </c>
      <c r="T916" s="33"/>
      <c r="U916" s="29"/>
      <c r="V916" s="29"/>
      <c r="W916" s="29"/>
      <c r="X916" s="29"/>
      <c r="Y916" s="29"/>
      <c r="Z916" s="33"/>
    </row>
    <row r="917" ht="24" spans="1:26">
      <c r="A917" s="33">
        <v>2601</v>
      </c>
      <c r="B917" s="33" t="s">
        <v>117</v>
      </c>
      <c r="C917" s="33" t="s">
        <v>118</v>
      </c>
      <c r="D917" s="33" t="s">
        <v>363</v>
      </c>
      <c r="E917" s="33" t="s">
        <v>157</v>
      </c>
      <c r="F917" s="29" t="s">
        <v>411</v>
      </c>
      <c r="G917" s="33" t="s">
        <v>1830</v>
      </c>
      <c r="H917" s="33" t="s">
        <v>1893</v>
      </c>
      <c r="I917" s="196" t="s">
        <v>1876</v>
      </c>
      <c r="J917" s="196" t="s">
        <v>1876</v>
      </c>
      <c r="K917" s="196">
        <v>1</v>
      </c>
      <c r="L917" s="235">
        <v>45612</v>
      </c>
      <c r="M917" s="235">
        <v>45626</v>
      </c>
      <c r="N917" s="33" t="s">
        <v>124</v>
      </c>
      <c r="O917" s="48" t="s">
        <v>125</v>
      </c>
      <c r="P917" s="29" t="s">
        <v>398</v>
      </c>
      <c r="Q917" s="29" t="s">
        <v>406</v>
      </c>
      <c r="R917" s="29" t="s">
        <v>80</v>
      </c>
      <c r="S917" s="33">
        <v>1</v>
      </c>
      <c r="T917" s="33"/>
      <c r="U917" s="29"/>
      <c r="V917" s="29"/>
      <c r="W917" s="29"/>
      <c r="X917" s="29"/>
      <c r="Y917" s="29"/>
      <c r="Z917" s="33"/>
    </row>
    <row r="918" ht="24" spans="1:26">
      <c r="A918" s="33">
        <v>2602</v>
      </c>
      <c r="B918" s="33" t="s">
        <v>117</v>
      </c>
      <c r="C918" s="33" t="s">
        <v>118</v>
      </c>
      <c r="D918" s="33" t="s">
        <v>363</v>
      </c>
      <c r="E918" s="33" t="s">
        <v>157</v>
      </c>
      <c r="F918" s="29" t="s">
        <v>411</v>
      </c>
      <c r="G918" s="33" t="s">
        <v>1830</v>
      </c>
      <c r="H918" s="33" t="s">
        <v>1893</v>
      </c>
      <c r="I918" s="196" t="s">
        <v>1876</v>
      </c>
      <c r="J918" s="196" t="s">
        <v>1876</v>
      </c>
      <c r="K918" s="196">
        <v>1</v>
      </c>
      <c r="L918" s="235">
        <v>45627</v>
      </c>
      <c r="M918" s="235">
        <v>45641</v>
      </c>
      <c r="N918" s="33" t="s">
        <v>124</v>
      </c>
      <c r="O918" s="48" t="s">
        <v>125</v>
      </c>
      <c r="P918" s="29" t="s">
        <v>398</v>
      </c>
      <c r="Q918" s="29" t="s">
        <v>406</v>
      </c>
      <c r="R918" s="29" t="s">
        <v>80</v>
      </c>
      <c r="S918" s="33">
        <v>1</v>
      </c>
      <c r="T918" s="33"/>
      <c r="U918" s="29"/>
      <c r="V918" s="29"/>
      <c r="W918" s="29"/>
      <c r="X918" s="29"/>
      <c r="Y918" s="29"/>
      <c r="Z918" s="33"/>
    </row>
    <row r="919" ht="24" spans="1:26">
      <c r="A919" s="33">
        <v>2603</v>
      </c>
      <c r="B919" s="33" t="s">
        <v>117</v>
      </c>
      <c r="C919" s="33" t="s">
        <v>118</v>
      </c>
      <c r="D919" s="33" t="s">
        <v>363</v>
      </c>
      <c r="E919" s="33" t="s">
        <v>157</v>
      </c>
      <c r="F919" s="29" t="s">
        <v>411</v>
      </c>
      <c r="G919" s="33" t="s">
        <v>1830</v>
      </c>
      <c r="H919" s="33" t="s">
        <v>1893</v>
      </c>
      <c r="I919" s="196" t="s">
        <v>1876</v>
      </c>
      <c r="J919" s="196" t="s">
        <v>1876</v>
      </c>
      <c r="K919" s="196">
        <v>1</v>
      </c>
      <c r="L919" s="235">
        <v>45642</v>
      </c>
      <c r="M919" s="235">
        <v>45657</v>
      </c>
      <c r="N919" s="33" t="s">
        <v>124</v>
      </c>
      <c r="O919" s="48" t="s">
        <v>125</v>
      </c>
      <c r="P919" s="29" t="s">
        <v>398</v>
      </c>
      <c r="Q919" s="29" t="s">
        <v>406</v>
      </c>
      <c r="R919" s="29" t="s">
        <v>80</v>
      </c>
      <c r="S919" s="33">
        <v>1</v>
      </c>
      <c r="T919" s="33"/>
      <c r="U919" s="29"/>
      <c r="V919" s="29"/>
      <c r="W919" s="29"/>
      <c r="X919" s="29"/>
      <c r="Y919" s="29"/>
      <c r="Z919" s="33"/>
    </row>
    <row r="920" ht="24" spans="1:26">
      <c r="A920" s="33">
        <v>2604</v>
      </c>
      <c r="B920" s="33" t="s">
        <v>117</v>
      </c>
      <c r="C920" s="33" t="s">
        <v>118</v>
      </c>
      <c r="D920" s="33" t="s">
        <v>363</v>
      </c>
      <c r="E920" s="33" t="s">
        <v>157</v>
      </c>
      <c r="F920" s="33" t="s">
        <v>413</v>
      </c>
      <c r="G920" s="33" t="s">
        <v>1830</v>
      </c>
      <c r="H920" s="33" t="s">
        <v>1894</v>
      </c>
      <c r="I920" s="196" t="s">
        <v>1876</v>
      </c>
      <c r="J920" s="196" t="s">
        <v>1876</v>
      </c>
      <c r="K920" s="196">
        <v>1</v>
      </c>
      <c r="L920" s="235">
        <v>45292</v>
      </c>
      <c r="M920" s="235">
        <v>45306</v>
      </c>
      <c r="N920" s="33" t="s">
        <v>124</v>
      </c>
      <c r="O920" s="48" t="s">
        <v>125</v>
      </c>
      <c r="P920" s="29" t="s">
        <v>398</v>
      </c>
      <c r="Q920" s="29" t="s">
        <v>414</v>
      </c>
      <c r="R920" s="29" t="s">
        <v>80</v>
      </c>
      <c r="S920" s="33">
        <v>1</v>
      </c>
      <c r="T920" s="33"/>
      <c r="U920" s="29"/>
      <c r="V920" s="29"/>
      <c r="W920" s="29"/>
      <c r="X920" s="29"/>
      <c r="Y920" s="29"/>
      <c r="Z920" s="33"/>
    </row>
    <row r="921" ht="24" spans="1:26">
      <c r="A921" s="33">
        <v>2605</v>
      </c>
      <c r="B921" s="33" t="s">
        <v>117</v>
      </c>
      <c r="C921" s="33" t="s">
        <v>118</v>
      </c>
      <c r="D921" s="33" t="s">
        <v>363</v>
      </c>
      <c r="E921" s="33" t="s">
        <v>157</v>
      </c>
      <c r="F921" s="33" t="s">
        <v>413</v>
      </c>
      <c r="G921" s="33" t="s">
        <v>1830</v>
      </c>
      <c r="H921" s="33" t="s">
        <v>1894</v>
      </c>
      <c r="I921" s="196" t="s">
        <v>1876</v>
      </c>
      <c r="J921" s="196" t="s">
        <v>1876</v>
      </c>
      <c r="K921" s="196">
        <v>1</v>
      </c>
      <c r="L921" s="235">
        <v>45307</v>
      </c>
      <c r="M921" s="235">
        <v>45322</v>
      </c>
      <c r="N921" s="33" t="s">
        <v>124</v>
      </c>
      <c r="O921" s="48" t="s">
        <v>125</v>
      </c>
      <c r="P921" s="29" t="s">
        <v>398</v>
      </c>
      <c r="Q921" s="29" t="s">
        <v>414</v>
      </c>
      <c r="R921" s="29" t="s">
        <v>80</v>
      </c>
      <c r="S921" s="33">
        <v>1</v>
      </c>
      <c r="T921" s="33"/>
      <c r="U921" s="29"/>
      <c r="V921" s="29"/>
      <c r="W921" s="29"/>
      <c r="X921" s="29"/>
      <c r="Y921" s="29"/>
      <c r="Z921" s="33"/>
    </row>
    <row r="922" ht="24" spans="1:26">
      <c r="A922" s="33">
        <v>2606</v>
      </c>
      <c r="B922" s="33" t="s">
        <v>117</v>
      </c>
      <c r="C922" s="33" t="s">
        <v>118</v>
      </c>
      <c r="D922" s="33" t="s">
        <v>363</v>
      </c>
      <c r="E922" s="33" t="s">
        <v>157</v>
      </c>
      <c r="F922" s="33" t="s">
        <v>413</v>
      </c>
      <c r="G922" s="33" t="s">
        <v>1830</v>
      </c>
      <c r="H922" s="33" t="s">
        <v>1894</v>
      </c>
      <c r="I922" s="196" t="s">
        <v>1876</v>
      </c>
      <c r="J922" s="196" t="s">
        <v>1876</v>
      </c>
      <c r="K922" s="196">
        <v>1</v>
      </c>
      <c r="L922" s="235">
        <v>45323</v>
      </c>
      <c r="M922" s="235">
        <v>45337</v>
      </c>
      <c r="N922" s="33" t="s">
        <v>124</v>
      </c>
      <c r="O922" s="48" t="s">
        <v>125</v>
      </c>
      <c r="P922" s="29" t="s">
        <v>398</v>
      </c>
      <c r="Q922" s="29" t="s">
        <v>414</v>
      </c>
      <c r="R922" s="29" t="s">
        <v>80</v>
      </c>
      <c r="S922" s="33">
        <v>1</v>
      </c>
      <c r="T922" s="33"/>
      <c r="U922" s="29"/>
      <c r="V922" s="29"/>
      <c r="W922" s="29"/>
      <c r="X922" s="29"/>
      <c r="Y922" s="29"/>
      <c r="Z922" s="33"/>
    </row>
    <row r="923" ht="24" spans="1:26">
      <c r="A923" s="33">
        <v>2607</v>
      </c>
      <c r="B923" s="33" t="s">
        <v>117</v>
      </c>
      <c r="C923" s="33" t="s">
        <v>118</v>
      </c>
      <c r="D923" s="33" t="s">
        <v>363</v>
      </c>
      <c r="E923" s="33" t="s">
        <v>157</v>
      </c>
      <c r="F923" s="33" t="s">
        <v>413</v>
      </c>
      <c r="G923" s="33" t="s">
        <v>1830</v>
      </c>
      <c r="H923" s="33" t="s">
        <v>1894</v>
      </c>
      <c r="I923" s="196" t="s">
        <v>1876</v>
      </c>
      <c r="J923" s="196" t="s">
        <v>1876</v>
      </c>
      <c r="K923" s="196">
        <v>1</v>
      </c>
      <c r="L923" s="235">
        <v>45338</v>
      </c>
      <c r="M923" s="235">
        <v>45351</v>
      </c>
      <c r="N923" s="33" t="s">
        <v>124</v>
      </c>
      <c r="O923" s="48" t="s">
        <v>125</v>
      </c>
      <c r="P923" s="29" t="s">
        <v>398</v>
      </c>
      <c r="Q923" s="29" t="s">
        <v>414</v>
      </c>
      <c r="R923" s="29" t="s">
        <v>80</v>
      </c>
      <c r="S923" s="33">
        <v>1</v>
      </c>
      <c r="T923" s="33"/>
      <c r="U923" s="29"/>
      <c r="V923" s="29"/>
      <c r="W923" s="29"/>
      <c r="X923" s="29"/>
      <c r="Y923" s="29"/>
      <c r="Z923" s="33"/>
    </row>
    <row r="924" ht="24" spans="1:28">
      <c r="A924" s="33">
        <v>2608</v>
      </c>
      <c r="B924" s="33" t="s">
        <v>117</v>
      </c>
      <c r="C924" s="33" t="s">
        <v>118</v>
      </c>
      <c r="D924" s="33" t="s">
        <v>363</v>
      </c>
      <c r="E924" s="33" t="s">
        <v>157</v>
      </c>
      <c r="F924" s="33" t="s">
        <v>413</v>
      </c>
      <c r="G924" s="33" t="s">
        <v>1830</v>
      </c>
      <c r="H924" s="33" t="s">
        <v>1894</v>
      </c>
      <c r="I924" s="196" t="s">
        <v>1876</v>
      </c>
      <c r="J924" s="196" t="s">
        <v>1876</v>
      </c>
      <c r="K924" s="196">
        <v>1</v>
      </c>
      <c r="L924" s="235">
        <v>45352</v>
      </c>
      <c r="M924" s="235">
        <v>45366</v>
      </c>
      <c r="N924" s="33" t="s">
        <v>124</v>
      </c>
      <c r="O924" s="48" t="s">
        <v>125</v>
      </c>
      <c r="P924" s="29" t="s">
        <v>398</v>
      </c>
      <c r="Q924" s="29" t="s">
        <v>414</v>
      </c>
      <c r="R924" s="29" t="s">
        <v>80</v>
      </c>
      <c r="S924" s="33">
        <v>1</v>
      </c>
      <c r="T924" s="34"/>
      <c r="U924" s="34"/>
      <c r="V924" s="35"/>
      <c r="W924" s="35"/>
      <c r="X924" s="40"/>
      <c r="Y924" s="40"/>
      <c r="Z924" s="38"/>
      <c r="AA924" s="34"/>
      <c r="AB924" s="34"/>
    </row>
    <row r="925" ht="24" spans="1:28">
      <c r="A925" s="33">
        <v>2609</v>
      </c>
      <c r="B925" s="33" t="s">
        <v>117</v>
      </c>
      <c r="C925" s="33" t="s">
        <v>118</v>
      </c>
      <c r="D925" s="33" t="s">
        <v>363</v>
      </c>
      <c r="E925" s="33" t="s">
        <v>157</v>
      </c>
      <c r="F925" s="33" t="s">
        <v>413</v>
      </c>
      <c r="G925" s="33" t="s">
        <v>1830</v>
      </c>
      <c r="H925" s="33" t="s">
        <v>1894</v>
      </c>
      <c r="I925" s="196" t="s">
        <v>1876</v>
      </c>
      <c r="J925" s="196" t="s">
        <v>1876</v>
      </c>
      <c r="K925" s="196">
        <v>1</v>
      </c>
      <c r="L925" s="235">
        <v>45367</v>
      </c>
      <c r="M925" s="235">
        <v>45382</v>
      </c>
      <c r="N925" s="33" t="s">
        <v>124</v>
      </c>
      <c r="O925" s="48" t="s">
        <v>125</v>
      </c>
      <c r="P925" s="29" t="s">
        <v>398</v>
      </c>
      <c r="Q925" s="29" t="s">
        <v>414</v>
      </c>
      <c r="R925" s="29" t="s">
        <v>80</v>
      </c>
      <c r="S925" s="33">
        <v>1</v>
      </c>
      <c r="T925" s="34"/>
      <c r="U925" s="34"/>
      <c r="V925" s="35"/>
      <c r="W925" s="35"/>
      <c r="X925" s="40"/>
      <c r="Y925" s="40"/>
      <c r="Z925" s="38"/>
      <c r="AA925" s="34"/>
      <c r="AB925" s="34"/>
    </row>
    <row r="926" ht="24" spans="1:26">
      <c r="A926" s="33">
        <v>2610</v>
      </c>
      <c r="B926" s="33" t="s">
        <v>117</v>
      </c>
      <c r="C926" s="33" t="s">
        <v>118</v>
      </c>
      <c r="D926" s="33" t="s">
        <v>363</v>
      </c>
      <c r="E926" s="33" t="s">
        <v>157</v>
      </c>
      <c r="F926" s="33" t="s">
        <v>413</v>
      </c>
      <c r="G926" s="33" t="s">
        <v>1830</v>
      </c>
      <c r="H926" s="33" t="s">
        <v>1894</v>
      </c>
      <c r="I926" s="196" t="s">
        <v>1876</v>
      </c>
      <c r="J926" s="196" t="s">
        <v>1876</v>
      </c>
      <c r="K926" s="196">
        <v>1</v>
      </c>
      <c r="L926" s="235">
        <v>45383</v>
      </c>
      <c r="M926" s="235">
        <v>45397</v>
      </c>
      <c r="N926" s="33" t="s">
        <v>124</v>
      </c>
      <c r="O926" s="48" t="s">
        <v>125</v>
      </c>
      <c r="P926" s="29" t="s">
        <v>398</v>
      </c>
      <c r="Q926" s="29" t="s">
        <v>414</v>
      </c>
      <c r="R926" s="29" t="s">
        <v>80</v>
      </c>
      <c r="S926" s="33">
        <v>1</v>
      </c>
      <c r="T926" s="33"/>
      <c r="U926" s="29"/>
      <c r="V926" s="29"/>
      <c r="W926" s="29"/>
      <c r="X926" s="29"/>
      <c r="Y926" s="29"/>
      <c r="Z926" s="33"/>
    </row>
    <row r="927" ht="24" spans="1:26">
      <c r="A927" s="33">
        <v>2611</v>
      </c>
      <c r="B927" s="33" t="s">
        <v>117</v>
      </c>
      <c r="C927" s="33" t="s">
        <v>118</v>
      </c>
      <c r="D927" s="33" t="s">
        <v>363</v>
      </c>
      <c r="E927" s="33" t="s">
        <v>157</v>
      </c>
      <c r="F927" s="33" t="s">
        <v>413</v>
      </c>
      <c r="G927" s="33" t="s">
        <v>1830</v>
      </c>
      <c r="H927" s="33" t="s">
        <v>1894</v>
      </c>
      <c r="I927" s="196" t="s">
        <v>1876</v>
      </c>
      <c r="J927" s="196" t="s">
        <v>1876</v>
      </c>
      <c r="K927" s="196">
        <v>1</v>
      </c>
      <c r="L927" s="235">
        <v>45398</v>
      </c>
      <c r="M927" s="235">
        <v>45412</v>
      </c>
      <c r="N927" s="33" t="s">
        <v>124</v>
      </c>
      <c r="O927" s="48" t="s">
        <v>125</v>
      </c>
      <c r="P927" s="29" t="s">
        <v>398</v>
      </c>
      <c r="Q927" s="29" t="s">
        <v>414</v>
      </c>
      <c r="R927" s="29" t="s">
        <v>80</v>
      </c>
      <c r="S927" s="33">
        <v>1</v>
      </c>
      <c r="T927" s="33"/>
      <c r="U927" s="29"/>
      <c r="V927" s="29"/>
      <c r="W927" s="29"/>
      <c r="X927" s="29"/>
      <c r="Y927" s="29"/>
      <c r="Z927" s="33"/>
    </row>
    <row r="928" ht="24" spans="1:26">
      <c r="A928" s="33">
        <v>2612</v>
      </c>
      <c r="B928" s="33" t="s">
        <v>117</v>
      </c>
      <c r="C928" s="33" t="s">
        <v>118</v>
      </c>
      <c r="D928" s="33" t="s">
        <v>363</v>
      </c>
      <c r="E928" s="33" t="s">
        <v>157</v>
      </c>
      <c r="F928" s="33" t="s">
        <v>413</v>
      </c>
      <c r="G928" s="33" t="s">
        <v>1830</v>
      </c>
      <c r="H928" s="33" t="s">
        <v>1894</v>
      </c>
      <c r="I928" s="196" t="s">
        <v>1876</v>
      </c>
      <c r="J928" s="196" t="s">
        <v>1876</v>
      </c>
      <c r="K928" s="196">
        <v>1</v>
      </c>
      <c r="L928" s="235">
        <v>45413</v>
      </c>
      <c r="M928" s="235">
        <v>45427</v>
      </c>
      <c r="N928" s="33" t="s">
        <v>124</v>
      </c>
      <c r="O928" s="48" t="s">
        <v>125</v>
      </c>
      <c r="P928" s="29" t="s">
        <v>398</v>
      </c>
      <c r="Q928" s="29" t="s">
        <v>414</v>
      </c>
      <c r="R928" s="29" t="s">
        <v>80</v>
      </c>
      <c r="S928" s="33">
        <v>1</v>
      </c>
      <c r="T928" s="33"/>
      <c r="U928" s="29"/>
      <c r="V928" s="29"/>
      <c r="W928" s="29"/>
      <c r="X928" s="29"/>
      <c r="Y928" s="29"/>
      <c r="Z928" s="33"/>
    </row>
    <row r="929" ht="24" spans="1:26">
      <c r="A929" s="33">
        <v>2613</v>
      </c>
      <c r="B929" s="33" t="s">
        <v>117</v>
      </c>
      <c r="C929" s="33" t="s">
        <v>118</v>
      </c>
      <c r="D929" s="33" t="s">
        <v>363</v>
      </c>
      <c r="E929" s="33" t="s">
        <v>157</v>
      </c>
      <c r="F929" s="33" t="s">
        <v>413</v>
      </c>
      <c r="G929" s="33" t="s">
        <v>1830</v>
      </c>
      <c r="H929" s="33" t="s">
        <v>1894</v>
      </c>
      <c r="I929" s="196" t="s">
        <v>1876</v>
      </c>
      <c r="J929" s="196" t="s">
        <v>1876</v>
      </c>
      <c r="K929" s="196">
        <v>1</v>
      </c>
      <c r="L929" s="235">
        <v>45428</v>
      </c>
      <c r="M929" s="235">
        <v>45443</v>
      </c>
      <c r="N929" s="33" t="s">
        <v>124</v>
      </c>
      <c r="O929" s="48" t="s">
        <v>125</v>
      </c>
      <c r="P929" s="29" t="s">
        <v>398</v>
      </c>
      <c r="Q929" s="29" t="s">
        <v>414</v>
      </c>
      <c r="R929" s="29" t="s">
        <v>80</v>
      </c>
      <c r="S929" s="33">
        <v>1</v>
      </c>
      <c r="T929" s="33"/>
      <c r="U929" s="29"/>
      <c r="V929" s="29"/>
      <c r="W929" s="29"/>
      <c r="X929" s="29"/>
      <c r="Y929" s="29"/>
      <c r="Z929" s="33"/>
    </row>
    <row r="930" ht="24" spans="1:26">
      <c r="A930" s="33">
        <v>2614</v>
      </c>
      <c r="B930" s="33" t="s">
        <v>117</v>
      </c>
      <c r="C930" s="33" t="s">
        <v>118</v>
      </c>
      <c r="D930" s="33" t="s">
        <v>363</v>
      </c>
      <c r="E930" s="33" t="s">
        <v>157</v>
      </c>
      <c r="F930" s="33" t="s">
        <v>413</v>
      </c>
      <c r="G930" s="33" t="s">
        <v>1830</v>
      </c>
      <c r="H930" s="33" t="s">
        <v>1894</v>
      </c>
      <c r="I930" s="196" t="s">
        <v>1876</v>
      </c>
      <c r="J930" s="196" t="s">
        <v>1876</v>
      </c>
      <c r="K930" s="196">
        <v>1</v>
      </c>
      <c r="L930" s="235">
        <v>45444</v>
      </c>
      <c r="M930" s="235">
        <v>45458</v>
      </c>
      <c r="N930" s="33" t="s">
        <v>124</v>
      </c>
      <c r="O930" s="48" t="s">
        <v>125</v>
      </c>
      <c r="P930" s="29" t="s">
        <v>398</v>
      </c>
      <c r="Q930" s="29" t="s">
        <v>414</v>
      </c>
      <c r="R930" s="29" t="s">
        <v>80</v>
      </c>
      <c r="S930" s="33">
        <v>1</v>
      </c>
      <c r="T930" s="33"/>
      <c r="U930" s="29"/>
      <c r="V930" s="29"/>
      <c r="W930" s="29"/>
      <c r="X930" s="29"/>
      <c r="Y930" s="29"/>
      <c r="Z930" s="33"/>
    </row>
    <row r="931" ht="24" spans="1:26">
      <c r="A931" s="33">
        <v>2615</v>
      </c>
      <c r="B931" s="33" t="s">
        <v>117</v>
      </c>
      <c r="C931" s="33" t="s">
        <v>118</v>
      </c>
      <c r="D931" s="33" t="s">
        <v>363</v>
      </c>
      <c r="E931" s="33" t="s">
        <v>157</v>
      </c>
      <c r="F931" s="33" t="s">
        <v>413</v>
      </c>
      <c r="G931" s="33" t="s">
        <v>1830</v>
      </c>
      <c r="H931" s="33" t="s">
        <v>1894</v>
      </c>
      <c r="I931" s="196" t="s">
        <v>1876</v>
      </c>
      <c r="J931" s="196" t="s">
        <v>1876</v>
      </c>
      <c r="K931" s="196">
        <v>1</v>
      </c>
      <c r="L931" s="235">
        <v>45459</v>
      </c>
      <c r="M931" s="235">
        <v>45473</v>
      </c>
      <c r="N931" s="33" t="s">
        <v>124</v>
      </c>
      <c r="O931" s="48" t="s">
        <v>125</v>
      </c>
      <c r="P931" s="29" t="s">
        <v>398</v>
      </c>
      <c r="Q931" s="29" t="s">
        <v>414</v>
      </c>
      <c r="R931" s="29" t="s">
        <v>80</v>
      </c>
      <c r="S931" s="33">
        <v>1</v>
      </c>
      <c r="T931" s="33"/>
      <c r="U931" s="29"/>
      <c r="V931" s="29"/>
      <c r="W931" s="29"/>
      <c r="X931" s="29"/>
      <c r="Y931" s="29"/>
      <c r="Z931" s="33"/>
    </row>
    <row r="932" ht="24" spans="1:26">
      <c r="A932" s="33">
        <v>2616</v>
      </c>
      <c r="B932" s="33" t="s">
        <v>117</v>
      </c>
      <c r="C932" s="33" t="s">
        <v>118</v>
      </c>
      <c r="D932" s="33" t="s">
        <v>363</v>
      </c>
      <c r="E932" s="33" t="s">
        <v>157</v>
      </c>
      <c r="F932" s="33" t="s">
        <v>413</v>
      </c>
      <c r="G932" s="33" t="s">
        <v>1830</v>
      </c>
      <c r="H932" s="33" t="s">
        <v>1894</v>
      </c>
      <c r="I932" s="196" t="s">
        <v>1876</v>
      </c>
      <c r="J932" s="196" t="s">
        <v>1876</v>
      </c>
      <c r="K932" s="196">
        <v>1</v>
      </c>
      <c r="L932" s="235">
        <v>45474</v>
      </c>
      <c r="M932" s="235">
        <v>45488</v>
      </c>
      <c r="N932" s="33" t="s">
        <v>124</v>
      </c>
      <c r="O932" s="48" t="s">
        <v>125</v>
      </c>
      <c r="P932" s="29" t="s">
        <v>398</v>
      </c>
      <c r="Q932" s="29" t="s">
        <v>414</v>
      </c>
      <c r="R932" s="29" t="s">
        <v>80</v>
      </c>
      <c r="S932" s="33">
        <v>1</v>
      </c>
      <c r="T932" s="33"/>
      <c r="U932" s="29"/>
      <c r="V932" s="29"/>
      <c r="W932" s="29"/>
      <c r="X932" s="29"/>
      <c r="Y932" s="29"/>
      <c r="Z932" s="33"/>
    </row>
    <row r="933" ht="24" spans="1:26">
      <c r="A933" s="33">
        <v>2617</v>
      </c>
      <c r="B933" s="33" t="s">
        <v>117</v>
      </c>
      <c r="C933" s="33" t="s">
        <v>118</v>
      </c>
      <c r="D933" s="33" t="s">
        <v>363</v>
      </c>
      <c r="E933" s="33" t="s">
        <v>157</v>
      </c>
      <c r="F933" s="33" t="s">
        <v>413</v>
      </c>
      <c r="G933" s="33" t="s">
        <v>1830</v>
      </c>
      <c r="H933" s="33" t="s">
        <v>1894</v>
      </c>
      <c r="I933" s="196" t="s">
        <v>1876</v>
      </c>
      <c r="J933" s="196" t="s">
        <v>1876</v>
      </c>
      <c r="K933" s="196">
        <v>1</v>
      </c>
      <c r="L933" s="235">
        <v>45489</v>
      </c>
      <c r="M933" s="235">
        <v>45504</v>
      </c>
      <c r="N933" s="33" t="s">
        <v>124</v>
      </c>
      <c r="O933" s="48" t="s">
        <v>125</v>
      </c>
      <c r="P933" s="29" t="s">
        <v>398</v>
      </c>
      <c r="Q933" s="29" t="s">
        <v>414</v>
      </c>
      <c r="R933" s="29" t="s">
        <v>80</v>
      </c>
      <c r="S933" s="33">
        <v>1</v>
      </c>
      <c r="T933" s="33"/>
      <c r="U933" s="29"/>
      <c r="V933" s="29"/>
      <c r="W933" s="29"/>
      <c r="X933" s="29"/>
      <c r="Y933" s="29"/>
      <c r="Z933" s="33"/>
    </row>
    <row r="934" ht="24" spans="1:26">
      <c r="A934" s="33">
        <v>2618</v>
      </c>
      <c r="B934" s="33" t="s">
        <v>117</v>
      </c>
      <c r="C934" s="33" t="s">
        <v>118</v>
      </c>
      <c r="D934" s="33" t="s">
        <v>363</v>
      </c>
      <c r="E934" s="33" t="s">
        <v>157</v>
      </c>
      <c r="F934" s="33" t="s">
        <v>413</v>
      </c>
      <c r="G934" s="33" t="s">
        <v>1830</v>
      </c>
      <c r="H934" s="33" t="s">
        <v>1894</v>
      </c>
      <c r="I934" s="196" t="s">
        <v>1876</v>
      </c>
      <c r="J934" s="196" t="s">
        <v>1876</v>
      </c>
      <c r="K934" s="196">
        <v>1</v>
      </c>
      <c r="L934" s="235">
        <v>45505</v>
      </c>
      <c r="M934" s="235">
        <v>45519</v>
      </c>
      <c r="N934" s="33" t="s">
        <v>124</v>
      </c>
      <c r="O934" s="48" t="s">
        <v>125</v>
      </c>
      <c r="P934" s="29" t="s">
        <v>398</v>
      </c>
      <c r="Q934" s="29" t="s">
        <v>414</v>
      </c>
      <c r="R934" s="29" t="s">
        <v>80</v>
      </c>
      <c r="S934" s="33">
        <v>1</v>
      </c>
      <c r="T934" s="33"/>
      <c r="U934" s="29"/>
      <c r="V934" s="29"/>
      <c r="W934" s="29"/>
      <c r="X934" s="29"/>
      <c r="Y934" s="29"/>
      <c r="Z934" s="33"/>
    </row>
    <row r="935" ht="24" spans="1:26">
      <c r="A935" s="33">
        <v>2619</v>
      </c>
      <c r="B935" s="33" t="s">
        <v>117</v>
      </c>
      <c r="C935" s="33" t="s">
        <v>118</v>
      </c>
      <c r="D935" s="33" t="s">
        <v>363</v>
      </c>
      <c r="E935" s="33" t="s">
        <v>157</v>
      </c>
      <c r="F935" s="33" t="s">
        <v>413</v>
      </c>
      <c r="G935" s="33" t="s">
        <v>1830</v>
      </c>
      <c r="H935" s="33" t="s">
        <v>1894</v>
      </c>
      <c r="I935" s="196" t="s">
        <v>1876</v>
      </c>
      <c r="J935" s="196" t="s">
        <v>1876</v>
      </c>
      <c r="K935" s="196">
        <v>1</v>
      </c>
      <c r="L935" s="235">
        <v>45520</v>
      </c>
      <c r="M935" s="235">
        <v>45535</v>
      </c>
      <c r="N935" s="33" t="s">
        <v>124</v>
      </c>
      <c r="O935" s="48" t="s">
        <v>125</v>
      </c>
      <c r="P935" s="29" t="s">
        <v>398</v>
      </c>
      <c r="Q935" s="29" t="s">
        <v>414</v>
      </c>
      <c r="R935" s="29" t="s">
        <v>80</v>
      </c>
      <c r="S935" s="33">
        <v>1</v>
      </c>
      <c r="T935" s="33"/>
      <c r="U935" s="29"/>
      <c r="V935" s="29"/>
      <c r="W935" s="29"/>
      <c r="X935" s="29"/>
      <c r="Y935" s="29"/>
      <c r="Z935" s="33"/>
    </row>
    <row r="936" ht="24" spans="1:28">
      <c r="A936" s="33">
        <v>2620</v>
      </c>
      <c r="B936" s="33" t="s">
        <v>117</v>
      </c>
      <c r="C936" s="33" t="s">
        <v>118</v>
      </c>
      <c r="D936" s="33" t="s">
        <v>363</v>
      </c>
      <c r="E936" s="33" t="s">
        <v>157</v>
      </c>
      <c r="F936" s="33" t="s">
        <v>413</v>
      </c>
      <c r="G936" s="33" t="s">
        <v>1830</v>
      </c>
      <c r="H936" s="33" t="s">
        <v>1894</v>
      </c>
      <c r="I936" s="196" t="s">
        <v>1876</v>
      </c>
      <c r="J936" s="196" t="s">
        <v>1876</v>
      </c>
      <c r="K936" s="196">
        <v>1</v>
      </c>
      <c r="L936" s="235">
        <v>45536</v>
      </c>
      <c r="M936" s="235">
        <v>45550</v>
      </c>
      <c r="N936" s="33" t="s">
        <v>124</v>
      </c>
      <c r="O936" s="48" t="s">
        <v>125</v>
      </c>
      <c r="P936" s="29" t="s">
        <v>398</v>
      </c>
      <c r="Q936" s="29" t="s">
        <v>414</v>
      </c>
      <c r="R936" s="29" t="s">
        <v>80</v>
      </c>
      <c r="S936" s="33">
        <v>1</v>
      </c>
      <c r="T936" s="34"/>
      <c r="U936" s="34"/>
      <c r="V936" s="35"/>
      <c r="W936" s="35"/>
      <c r="X936" s="40"/>
      <c r="Y936" s="40"/>
      <c r="Z936" s="38"/>
      <c r="AA936" s="34"/>
      <c r="AB936" s="34"/>
    </row>
    <row r="937" ht="24" spans="1:28">
      <c r="A937" s="33">
        <v>2621</v>
      </c>
      <c r="B937" s="33" t="s">
        <v>117</v>
      </c>
      <c r="C937" s="33" t="s">
        <v>118</v>
      </c>
      <c r="D937" s="33" t="s">
        <v>363</v>
      </c>
      <c r="E937" s="33" t="s">
        <v>157</v>
      </c>
      <c r="F937" s="33" t="s">
        <v>413</v>
      </c>
      <c r="G937" s="33" t="s">
        <v>1830</v>
      </c>
      <c r="H937" s="33" t="s">
        <v>1894</v>
      </c>
      <c r="I937" s="196" t="s">
        <v>1876</v>
      </c>
      <c r="J937" s="196" t="s">
        <v>1876</v>
      </c>
      <c r="K937" s="196">
        <v>1</v>
      </c>
      <c r="L937" s="235">
        <v>45551</v>
      </c>
      <c r="M937" s="235">
        <v>45565</v>
      </c>
      <c r="N937" s="33" t="s">
        <v>124</v>
      </c>
      <c r="O937" s="48" t="s">
        <v>125</v>
      </c>
      <c r="P937" s="29" t="s">
        <v>398</v>
      </c>
      <c r="Q937" s="29" t="s">
        <v>414</v>
      </c>
      <c r="R937" s="29" t="s">
        <v>80</v>
      </c>
      <c r="S937" s="33">
        <v>1</v>
      </c>
      <c r="T937" s="34"/>
      <c r="U937" s="34"/>
      <c r="V937" s="35"/>
      <c r="W937" s="35"/>
      <c r="X937" s="40"/>
      <c r="Y937" s="40"/>
      <c r="Z937" s="38"/>
      <c r="AA937" s="34"/>
      <c r="AB937" s="34"/>
    </row>
    <row r="938" ht="24" spans="1:26">
      <c r="A938" s="33">
        <v>2622</v>
      </c>
      <c r="B938" s="33" t="s">
        <v>117</v>
      </c>
      <c r="C938" s="33" t="s">
        <v>118</v>
      </c>
      <c r="D938" s="33" t="s">
        <v>363</v>
      </c>
      <c r="E938" s="33" t="s">
        <v>157</v>
      </c>
      <c r="F938" s="33" t="s">
        <v>413</v>
      </c>
      <c r="G938" s="33" t="s">
        <v>1830</v>
      </c>
      <c r="H938" s="33" t="s">
        <v>1894</v>
      </c>
      <c r="I938" s="196" t="s">
        <v>1876</v>
      </c>
      <c r="J938" s="196" t="s">
        <v>1876</v>
      </c>
      <c r="K938" s="196">
        <v>1</v>
      </c>
      <c r="L938" s="235">
        <v>45566</v>
      </c>
      <c r="M938" s="235">
        <v>45580</v>
      </c>
      <c r="N938" s="33" t="s">
        <v>124</v>
      </c>
      <c r="O938" s="48" t="s">
        <v>125</v>
      </c>
      <c r="P938" s="29" t="s">
        <v>398</v>
      </c>
      <c r="Q938" s="29" t="s">
        <v>414</v>
      </c>
      <c r="R938" s="29" t="s">
        <v>80</v>
      </c>
      <c r="S938" s="33">
        <v>1</v>
      </c>
      <c r="T938" s="33"/>
      <c r="U938" s="29"/>
      <c r="V938" s="29"/>
      <c r="W938" s="29"/>
      <c r="X938" s="29"/>
      <c r="Y938" s="29"/>
      <c r="Z938" s="33"/>
    </row>
    <row r="939" ht="24" spans="1:26">
      <c r="A939" s="33">
        <v>2623</v>
      </c>
      <c r="B939" s="33" t="s">
        <v>117</v>
      </c>
      <c r="C939" s="33" t="s">
        <v>118</v>
      </c>
      <c r="D939" s="33" t="s">
        <v>363</v>
      </c>
      <c r="E939" s="33" t="s">
        <v>157</v>
      </c>
      <c r="F939" s="33" t="s">
        <v>413</v>
      </c>
      <c r="G939" s="33" t="s">
        <v>1830</v>
      </c>
      <c r="H939" s="33" t="s">
        <v>1894</v>
      </c>
      <c r="I939" s="196" t="s">
        <v>1876</v>
      </c>
      <c r="J939" s="196" t="s">
        <v>1876</v>
      </c>
      <c r="K939" s="196">
        <v>1</v>
      </c>
      <c r="L939" s="235">
        <v>45581</v>
      </c>
      <c r="M939" s="235">
        <v>45596</v>
      </c>
      <c r="N939" s="33" t="s">
        <v>124</v>
      </c>
      <c r="O939" s="48" t="s">
        <v>125</v>
      </c>
      <c r="P939" s="29" t="s">
        <v>398</v>
      </c>
      <c r="Q939" s="29" t="s">
        <v>414</v>
      </c>
      <c r="R939" s="29" t="s">
        <v>80</v>
      </c>
      <c r="S939" s="33">
        <v>1</v>
      </c>
      <c r="T939" s="33"/>
      <c r="U939" s="29"/>
      <c r="V939" s="29"/>
      <c r="W939" s="29"/>
      <c r="X939" s="29"/>
      <c r="Y939" s="29"/>
      <c r="Z939" s="33"/>
    </row>
    <row r="940" ht="24" spans="1:26">
      <c r="A940" s="33">
        <v>2624</v>
      </c>
      <c r="B940" s="33" t="s">
        <v>117</v>
      </c>
      <c r="C940" s="33" t="s">
        <v>118</v>
      </c>
      <c r="D940" s="33" t="s">
        <v>363</v>
      </c>
      <c r="E940" s="33" t="s">
        <v>157</v>
      </c>
      <c r="F940" s="33" t="s">
        <v>413</v>
      </c>
      <c r="G940" s="33" t="s">
        <v>1830</v>
      </c>
      <c r="H940" s="33" t="s">
        <v>1894</v>
      </c>
      <c r="I940" s="196" t="s">
        <v>1876</v>
      </c>
      <c r="J940" s="196" t="s">
        <v>1876</v>
      </c>
      <c r="K940" s="196">
        <v>1</v>
      </c>
      <c r="L940" s="235">
        <v>45597</v>
      </c>
      <c r="M940" s="235">
        <v>45611</v>
      </c>
      <c r="N940" s="33" t="s">
        <v>124</v>
      </c>
      <c r="O940" s="48" t="s">
        <v>125</v>
      </c>
      <c r="P940" s="29" t="s">
        <v>398</v>
      </c>
      <c r="Q940" s="29" t="s">
        <v>414</v>
      </c>
      <c r="R940" s="29" t="s">
        <v>80</v>
      </c>
      <c r="S940" s="33">
        <v>1</v>
      </c>
      <c r="T940" s="33"/>
      <c r="U940" s="29"/>
      <c r="V940" s="29"/>
      <c r="W940" s="29"/>
      <c r="X940" s="29"/>
      <c r="Y940" s="29"/>
      <c r="Z940" s="33"/>
    </row>
    <row r="941" ht="24" spans="1:26">
      <c r="A941" s="33">
        <v>2625</v>
      </c>
      <c r="B941" s="33" t="s">
        <v>117</v>
      </c>
      <c r="C941" s="33" t="s">
        <v>118</v>
      </c>
      <c r="D941" s="33" t="s">
        <v>363</v>
      </c>
      <c r="E941" s="33" t="s">
        <v>157</v>
      </c>
      <c r="F941" s="33" t="s">
        <v>413</v>
      </c>
      <c r="G941" s="33" t="s">
        <v>1830</v>
      </c>
      <c r="H941" s="33" t="s">
        <v>1894</v>
      </c>
      <c r="I941" s="196" t="s">
        <v>1876</v>
      </c>
      <c r="J941" s="196" t="s">
        <v>1876</v>
      </c>
      <c r="K941" s="196">
        <v>1</v>
      </c>
      <c r="L941" s="235">
        <v>45612</v>
      </c>
      <c r="M941" s="235">
        <v>45626</v>
      </c>
      <c r="N941" s="33" t="s">
        <v>124</v>
      </c>
      <c r="O941" s="48" t="s">
        <v>125</v>
      </c>
      <c r="P941" s="29" t="s">
        <v>398</v>
      </c>
      <c r="Q941" s="29" t="s">
        <v>414</v>
      </c>
      <c r="R941" s="29" t="s">
        <v>80</v>
      </c>
      <c r="S941" s="33">
        <v>1</v>
      </c>
      <c r="T941" s="33"/>
      <c r="U941" s="29"/>
      <c r="V941" s="29"/>
      <c r="W941" s="29"/>
      <c r="X941" s="29"/>
      <c r="Y941" s="29"/>
      <c r="Z941" s="33"/>
    </row>
    <row r="942" ht="24" spans="1:26">
      <c r="A942" s="33">
        <v>2626</v>
      </c>
      <c r="B942" s="33" t="s">
        <v>117</v>
      </c>
      <c r="C942" s="33" t="s">
        <v>118</v>
      </c>
      <c r="D942" s="33" t="s">
        <v>363</v>
      </c>
      <c r="E942" s="33" t="s">
        <v>157</v>
      </c>
      <c r="F942" s="33" t="s">
        <v>413</v>
      </c>
      <c r="G942" s="33" t="s">
        <v>1830</v>
      </c>
      <c r="H942" s="33" t="s">
        <v>1894</v>
      </c>
      <c r="I942" s="196" t="s">
        <v>1876</v>
      </c>
      <c r="J942" s="196" t="s">
        <v>1876</v>
      </c>
      <c r="K942" s="196">
        <v>1</v>
      </c>
      <c r="L942" s="235">
        <v>45627</v>
      </c>
      <c r="M942" s="235">
        <v>45641</v>
      </c>
      <c r="N942" s="33" t="s">
        <v>124</v>
      </c>
      <c r="O942" s="48" t="s">
        <v>125</v>
      </c>
      <c r="P942" s="29" t="s">
        <v>398</v>
      </c>
      <c r="Q942" s="29" t="s">
        <v>414</v>
      </c>
      <c r="R942" s="29" t="s">
        <v>80</v>
      </c>
      <c r="S942" s="33">
        <v>1</v>
      </c>
      <c r="T942" s="33"/>
      <c r="U942" s="29"/>
      <c r="V942" s="29"/>
      <c r="W942" s="29"/>
      <c r="X942" s="29"/>
      <c r="Y942" s="29"/>
      <c r="Z942" s="33"/>
    </row>
    <row r="943" ht="24" spans="1:26">
      <c r="A943" s="33">
        <v>2627</v>
      </c>
      <c r="B943" s="33" t="s">
        <v>117</v>
      </c>
      <c r="C943" s="33" t="s">
        <v>118</v>
      </c>
      <c r="D943" s="33" t="s">
        <v>363</v>
      </c>
      <c r="E943" s="33" t="s">
        <v>157</v>
      </c>
      <c r="F943" s="33" t="s">
        <v>413</v>
      </c>
      <c r="G943" s="33" t="s">
        <v>1830</v>
      </c>
      <c r="H943" s="33" t="s">
        <v>1894</v>
      </c>
      <c r="I943" s="196" t="s">
        <v>1876</v>
      </c>
      <c r="J943" s="196" t="s">
        <v>1876</v>
      </c>
      <c r="K943" s="196">
        <v>1</v>
      </c>
      <c r="L943" s="235">
        <v>45642</v>
      </c>
      <c r="M943" s="235">
        <v>45657</v>
      </c>
      <c r="N943" s="33" t="s">
        <v>124</v>
      </c>
      <c r="O943" s="48" t="s">
        <v>125</v>
      </c>
      <c r="P943" s="29" t="s">
        <v>398</v>
      </c>
      <c r="Q943" s="29" t="s">
        <v>414</v>
      </c>
      <c r="R943" s="29" t="s">
        <v>80</v>
      </c>
      <c r="S943" s="33">
        <v>1</v>
      </c>
      <c r="T943" s="33"/>
      <c r="U943" s="29"/>
      <c r="V943" s="29"/>
      <c r="W943" s="29"/>
      <c r="X943" s="29"/>
      <c r="Y943" s="29"/>
      <c r="Z943" s="33"/>
    </row>
    <row r="944" ht="24" spans="1:26">
      <c r="A944" s="33">
        <v>2628</v>
      </c>
      <c r="B944" s="33" t="s">
        <v>117</v>
      </c>
      <c r="C944" s="33" t="s">
        <v>118</v>
      </c>
      <c r="D944" s="33" t="s">
        <v>363</v>
      </c>
      <c r="E944" s="33" t="s">
        <v>157</v>
      </c>
      <c r="F944" s="33" t="s">
        <v>419</v>
      </c>
      <c r="G944" s="33" t="s">
        <v>1830</v>
      </c>
      <c r="H944" s="33" t="s">
        <v>1894</v>
      </c>
      <c r="I944" s="196" t="s">
        <v>1876</v>
      </c>
      <c r="J944" s="196" t="s">
        <v>1876</v>
      </c>
      <c r="K944" s="196">
        <v>1</v>
      </c>
      <c r="L944" s="235">
        <v>45292</v>
      </c>
      <c r="M944" s="235">
        <v>45306</v>
      </c>
      <c r="N944" s="33" t="s">
        <v>124</v>
      </c>
      <c r="O944" s="48" t="s">
        <v>125</v>
      </c>
      <c r="P944" s="29" t="s">
        <v>398</v>
      </c>
      <c r="Q944" s="29" t="s">
        <v>414</v>
      </c>
      <c r="R944" s="29" t="s">
        <v>80</v>
      </c>
      <c r="S944" s="33">
        <v>1</v>
      </c>
      <c r="T944" s="33"/>
      <c r="U944" s="29"/>
      <c r="V944" s="29"/>
      <c r="W944" s="29"/>
      <c r="X944" s="29"/>
      <c r="Y944" s="29"/>
      <c r="Z944" s="33"/>
    </row>
    <row r="945" ht="24" spans="1:26">
      <c r="A945" s="33">
        <v>2629</v>
      </c>
      <c r="B945" s="33" t="s">
        <v>117</v>
      </c>
      <c r="C945" s="33" t="s">
        <v>118</v>
      </c>
      <c r="D945" s="33" t="s">
        <v>363</v>
      </c>
      <c r="E945" s="33" t="s">
        <v>157</v>
      </c>
      <c r="F945" s="33" t="s">
        <v>419</v>
      </c>
      <c r="G945" s="33" t="s">
        <v>1830</v>
      </c>
      <c r="H945" s="33" t="s">
        <v>1894</v>
      </c>
      <c r="I945" s="196" t="s">
        <v>1876</v>
      </c>
      <c r="J945" s="196" t="s">
        <v>1876</v>
      </c>
      <c r="K945" s="196">
        <v>1</v>
      </c>
      <c r="L945" s="235">
        <v>45307</v>
      </c>
      <c r="M945" s="235">
        <v>45322</v>
      </c>
      <c r="N945" s="33" t="s">
        <v>124</v>
      </c>
      <c r="O945" s="48" t="s">
        <v>125</v>
      </c>
      <c r="P945" s="29" t="s">
        <v>398</v>
      </c>
      <c r="Q945" s="29" t="s">
        <v>414</v>
      </c>
      <c r="R945" s="29" t="s">
        <v>80</v>
      </c>
      <c r="S945" s="33">
        <v>1</v>
      </c>
      <c r="T945" s="33"/>
      <c r="U945" s="29"/>
      <c r="V945" s="29"/>
      <c r="W945" s="29"/>
      <c r="X945" s="29"/>
      <c r="Y945" s="29"/>
      <c r="Z945" s="33"/>
    </row>
    <row r="946" ht="24" spans="1:26">
      <c r="A946" s="33">
        <v>2630</v>
      </c>
      <c r="B946" s="33" t="s">
        <v>117</v>
      </c>
      <c r="C946" s="33" t="s">
        <v>118</v>
      </c>
      <c r="D946" s="33" t="s">
        <v>363</v>
      </c>
      <c r="E946" s="33" t="s">
        <v>157</v>
      </c>
      <c r="F946" s="33" t="s">
        <v>419</v>
      </c>
      <c r="G946" s="33" t="s">
        <v>1830</v>
      </c>
      <c r="H946" s="33" t="s">
        <v>1894</v>
      </c>
      <c r="I946" s="196" t="s">
        <v>1876</v>
      </c>
      <c r="J946" s="196" t="s">
        <v>1876</v>
      </c>
      <c r="K946" s="196">
        <v>1</v>
      </c>
      <c r="L946" s="235">
        <v>45323</v>
      </c>
      <c r="M946" s="235">
        <v>45337</v>
      </c>
      <c r="N946" s="33" t="s">
        <v>124</v>
      </c>
      <c r="O946" s="48" t="s">
        <v>125</v>
      </c>
      <c r="P946" s="29" t="s">
        <v>398</v>
      </c>
      <c r="Q946" s="29" t="s">
        <v>414</v>
      </c>
      <c r="R946" s="29" t="s">
        <v>80</v>
      </c>
      <c r="S946" s="33">
        <v>1</v>
      </c>
      <c r="T946" s="33"/>
      <c r="U946" s="29"/>
      <c r="V946" s="29"/>
      <c r="W946" s="29"/>
      <c r="X946" s="29"/>
      <c r="Y946" s="29"/>
      <c r="Z946" s="33"/>
    </row>
    <row r="947" ht="24" spans="1:26">
      <c r="A947" s="33">
        <v>2631</v>
      </c>
      <c r="B947" s="33" t="s">
        <v>117</v>
      </c>
      <c r="C947" s="33" t="s">
        <v>118</v>
      </c>
      <c r="D947" s="33" t="s">
        <v>363</v>
      </c>
      <c r="E947" s="33" t="s">
        <v>157</v>
      </c>
      <c r="F947" s="33" t="s">
        <v>419</v>
      </c>
      <c r="G947" s="33" t="s">
        <v>1830</v>
      </c>
      <c r="H947" s="33" t="s">
        <v>1894</v>
      </c>
      <c r="I947" s="196" t="s">
        <v>1876</v>
      </c>
      <c r="J947" s="196" t="s">
        <v>1876</v>
      </c>
      <c r="K947" s="196">
        <v>1</v>
      </c>
      <c r="L947" s="235">
        <v>45338</v>
      </c>
      <c r="M947" s="235">
        <v>45351</v>
      </c>
      <c r="N947" s="33" t="s">
        <v>124</v>
      </c>
      <c r="O947" s="48" t="s">
        <v>125</v>
      </c>
      <c r="P947" s="29" t="s">
        <v>398</v>
      </c>
      <c r="Q947" s="29" t="s">
        <v>414</v>
      </c>
      <c r="R947" s="29" t="s">
        <v>80</v>
      </c>
      <c r="S947" s="33">
        <v>1</v>
      </c>
      <c r="T947" s="33"/>
      <c r="U947" s="29"/>
      <c r="V947" s="29"/>
      <c r="W947" s="29"/>
      <c r="X947" s="29"/>
      <c r="Y947" s="29"/>
      <c r="Z947" s="33"/>
    </row>
    <row r="948" ht="24" spans="1:28">
      <c r="A948" s="33">
        <v>2632</v>
      </c>
      <c r="B948" s="33" t="s">
        <v>117</v>
      </c>
      <c r="C948" s="33" t="s">
        <v>118</v>
      </c>
      <c r="D948" s="33" t="s">
        <v>363</v>
      </c>
      <c r="E948" s="33" t="s">
        <v>157</v>
      </c>
      <c r="F948" s="33" t="s">
        <v>419</v>
      </c>
      <c r="G948" s="33" t="s">
        <v>1830</v>
      </c>
      <c r="H948" s="33" t="s">
        <v>1894</v>
      </c>
      <c r="I948" s="196" t="s">
        <v>1876</v>
      </c>
      <c r="J948" s="196" t="s">
        <v>1876</v>
      </c>
      <c r="K948" s="196">
        <v>1</v>
      </c>
      <c r="L948" s="235">
        <v>45352</v>
      </c>
      <c r="M948" s="235">
        <v>45366</v>
      </c>
      <c r="N948" s="33" t="s">
        <v>124</v>
      </c>
      <c r="O948" s="48" t="s">
        <v>125</v>
      </c>
      <c r="P948" s="29" t="s">
        <v>398</v>
      </c>
      <c r="Q948" s="29" t="s">
        <v>414</v>
      </c>
      <c r="R948" s="29" t="s">
        <v>80</v>
      </c>
      <c r="S948" s="33">
        <v>1</v>
      </c>
      <c r="T948" s="34"/>
      <c r="U948" s="34"/>
      <c r="V948" s="35"/>
      <c r="W948" s="35"/>
      <c r="X948" s="40"/>
      <c r="Y948" s="40"/>
      <c r="Z948" s="38"/>
      <c r="AA948" s="34"/>
      <c r="AB948" s="34"/>
    </row>
    <row r="949" ht="24" spans="1:28">
      <c r="A949" s="33">
        <v>2633</v>
      </c>
      <c r="B949" s="33" t="s">
        <v>117</v>
      </c>
      <c r="C949" s="33" t="s">
        <v>118</v>
      </c>
      <c r="D949" s="33" t="s">
        <v>363</v>
      </c>
      <c r="E949" s="33" t="s">
        <v>157</v>
      </c>
      <c r="F949" s="33" t="s">
        <v>419</v>
      </c>
      <c r="G949" s="33" t="s">
        <v>1830</v>
      </c>
      <c r="H949" s="33" t="s">
        <v>1894</v>
      </c>
      <c r="I949" s="196" t="s">
        <v>1876</v>
      </c>
      <c r="J949" s="196" t="s">
        <v>1876</v>
      </c>
      <c r="K949" s="196">
        <v>1</v>
      </c>
      <c r="L949" s="235">
        <v>45367</v>
      </c>
      <c r="M949" s="235">
        <v>45382</v>
      </c>
      <c r="N949" s="33" t="s">
        <v>124</v>
      </c>
      <c r="O949" s="48" t="s">
        <v>125</v>
      </c>
      <c r="P949" s="29" t="s">
        <v>398</v>
      </c>
      <c r="Q949" s="29" t="s">
        <v>414</v>
      </c>
      <c r="R949" s="29" t="s">
        <v>80</v>
      </c>
      <c r="S949" s="33">
        <v>1</v>
      </c>
      <c r="T949" s="34"/>
      <c r="U949" s="34"/>
      <c r="V949" s="35"/>
      <c r="W949" s="35"/>
      <c r="X949" s="40"/>
      <c r="Y949" s="40"/>
      <c r="Z949" s="38"/>
      <c r="AA949" s="34"/>
      <c r="AB949" s="34"/>
    </row>
    <row r="950" ht="24" spans="1:26">
      <c r="A950" s="33">
        <v>2634</v>
      </c>
      <c r="B950" s="33" t="s">
        <v>117</v>
      </c>
      <c r="C950" s="33" t="s">
        <v>118</v>
      </c>
      <c r="D950" s="33" t="s">
        <v>363</v>
      </c>
      <c r="E950" s="33" t="s">
        <v>157</v>
      </c>
      <c r="F950" s="33" t="s">
        <v>419</v>
      </c>
      <c r="G950" s="33" t="s">
        <v>1830</v>
      </c>
      <c r="H950" s="33" t="s">
        <v>1894</v>
      </c>
      <c r="I950" s="196" t="s">
        <v>1876</v>
      </c>
      <c r="J950" s="196" t="s">
        <v>1876</v>
      </c>
      <c r="K950" s="196">
        <v>1</v>
      </c>
      <c r="L950" s="235">
        <v>45383</v>
      </c>
      <c r="M950" s="235">
        <v>45397</v>
      </c>
      <c r="N950" s="33" t="s">
        <v>124</v>
      </c>
      <c r="O950" s="48" t="s">
        <v>125</v>
      </c>
      <c r="P950" s="29" t="s">
        <v>398</v>
      </c>
      <c r="Q950" s="29" t="s">
        <v>414</v>
      </c>
      <c r="R950" s="29" t="s">
        <v>80</v>
      </c>
      <c r="S950" s="33">
        <v>1</v>
      </c>
      <c r="T950" s="33"/>
      <c r="U950" s="29"/>
      <c r="V950" s="29"/>
      <c r="W950" s="29"/>
      <c r="X950" s="29"/>
      <c r="Y950" s="29"/>
      <c r="Z950" s="33"/>
    </row>
    <row r="951" ht="24" spans="1:26">
      <c r="A951" s="33">
        <v>2635</v>
      </c>
      <c r="B951" s="33" t="s">
        <v>117</v>
      </c>
      <c r="C951" s="33" t="s">
        <v>118</v>
      </c>
      <c r="D951" s="33" t="s">
        <v>363</v>
      </c>
      <c r="E951" s="33" t="s">
        <v>157</v>
      </c>
      <c r="F951" s="33" t="s">
        <v>419</v>
      </c>
      <c r="G951" s="33" t="s">
        <v>1830</v>
      </c>
      <c r="H951" s="33" t="s">
        <v>1894</v>
      </c>
      <c r="I951" s="196" t="s">
        <v>1876</v>
      </c>
      <c r="J951" s="196" t="s">
        <v>1876</v>
      </c>
      <c r="K951" s="196">
        <v>1</v>
      </c>
      <c r="L951" s="235">
        <v>45398</v>
      </c>
      <c r="M951" s="235">
        <v>45412</v>
      </c>
      <c r="N951" s="33" t="s">
        <v>124</v>
      </c>
      <c r="O951" s="48" t="s">
        <v>125</v>
      </c>
      <c r="P951" s="29" t="s">
        <v>398</v>
      </c>
      <c r="Q951" s="29" t="s">
        <v>414</v>
      </c>
      <c r="R951" s="29" t="s">
        <v>80</v>
      </c>
      <c r="S951" s="33">
        <v>1</v>
      </c>
      <c r="T951" s="33"/>
      <c r="U951" s="29"/>
      <c r="V951" s="29"/>
      <c r="W951" s="29"/>
      <c r="X951" s="29"/>
      <c r="Y951" s="29"/>
      <c r="Z951" s="33"/>
    </row>
    <row r="952" ht="24" spans="1:26">
      <c r="A952" s="33">
        <v>2636</v>
      </c>
      <c r="B952" s="33" t="s">
        <v>117</v>
      </c>
      <c r="C952" s="33" t="s">
        <v>118</v>
      </c>
      <c r="D952" s="33" t="s">
        <v>363</v>
      </c>
      <c r="E952" s="33" t="s">
        <v>157</v>
      </c>
      <c r="F952" s="33" t="s">
        <v>419</v>
      </c>
      <c r="G952" s="33" t="s">
        <v>1830</v>
      </c>
      <c r="H952" s="33" t="s">
        <v>1894</v>
      </c>
      <c r="I952" s="196" t="s">
        <v>1876</v>
      </c>
      <c r="J952" s="196" t="s">
        <v>1876</v>
      </c>
      <c r="K952" s="196">
        <v>1</v>
      </c>
      <c r="L952" s="235">
        <v>45413</v>
      </c>
      <c r="M952" s="235">
        <v>45427</v>
      </c>
      <c r="N952" s="33" t="s">
        <v>124</v>
      </c>
      <c r="O952" s="48" t="s">
        <v>125</v>
      </c>
      <c r="P952" s="29" t="s">
        <v>398</v>
      </c>
      <c r="Q952" s="29" t="s">
        <v>414</v>
      </c>
      <c r="R952" s="29" t="s">
        <v>80</v>
      </c>
      <c r="S952" s="33">
        <v>1</v>
      </c>
      <c r="T952" s="33"/>
      <c r="U952" s="29"/>
      <c r="V952" s="29"/>
      <c r="W952" s="29"/>
      <c r="X952" s="29"/>
      <c r="Y952" s="29"/>
      <c r="Z952" s="33"/>
    </row>
    <row r="953" ht="24" spans="1:26">
      <c r="A953" s="33">
        <v>2637</v>
      </c>
      <c r="B953" s="33" t="s">
        <v>117</v>
      </c>
      <c r="C953" s="33" t="s">
        <v>118</v>
      </c>
      <c r="D953" s="33" t="s">
        <v>363</v>
      </c>
      <c r="E953" s="33" t="s">
        <v>157</v>
      </c>
      <c r="F953" s="33" t="s">
        <v>419</v>
      </c>
      <c r="G953" s="33" t="s">
        <v>1830</v>
      </c>
      <c r="H953" s="33" t="s">
        <v>1894</v>
      </c>
      <c r="I953" s="196" t="s">
        <v>1876</v>
      </c>
      <c r="J953" s="196" t="s">
        <v>1876</v>
      </c>
      <c r="K953" s="196">
        <v>1</v>
      </c>
      <c r="L953" s="235">
        <v>45428</v>
      </c>
      <c r="M953" s="235">
        <v>45443</v>
      </c>
      <c r="N953" s="33" t="s">
        <v>124</v>
      </c>
      <c r="O953" s="48" t="s">
        <v>125</v>
      </c>
      <c r="P953" s="29" t="s">
        <v>398</v>
      </c>
      <c r="Q953" s="29" t="s">
        <v>414</v>
      </c>
      <c r="R953" s="29" t="s">
        <v>80</v>
      </c>
      <c r="S953" s="33">
        <v>1</v>
      </c>
      <c r="T953" s="33"/>
      <c r="U953" s="29"/>
      <c r="V953" s="29"/>
      <c r="W953" s="29"/>
      <c r="X953" s="29"/>
      <c r="Y953" s="29"/>
      <c r="Z953" s="33"/>
    </row>
    <row r="954" ht="24" spans="1:26">
      <c r="A954" s="33">
        <v>2638</v>
      </c>
      <c r="B954" s="33" t="s">
        <v>117</v>
      </c>
      <c r="C954" s="33" t="s">
        <v>118</v>
      </c>
      <c r="D954" s="33" t="s">
        <v>363</v>
      </c>
      <c r="E954" s="33" t="s">
        <v>157</v>
      </c>
      <c r="F954" s="33" t="s">
        <v>419</v>
      </c>
      <c r="G954" s="33" t="s">
        <v>1830</v>
      </c>
      <c r="H954" s="33" t="s">
        <v>1894</v>
      </c>
      <c r="I954" s="196" t="s">
        <v>1876</v>
      </c>
      <c r="J954" s="196" t="s">
        <v>1876</v>
      </c>
      <c r="K954" s="196">
        <v>1</v>
      </c>
      <c r="L954" s="235">
        <v>45444</v>
      </c>
      <c r="M954" s="235">
        <v>45458</v>
      </c>
      <c r="N954" s="33" t="s">
        <v>124</v>
      </c>
      <c r="O954" s="48" t="s">
        <v>125</v>
      </c>
      <c r="P954" s="29" t="s">
        <v>398</v>
      </c>
      <c r="Q954" s="29" t="s">
        <v>414</v>
      </c>
      <c r="R954" s="29" t="s">
        <v>80</v>
      </c>
      <c r="S954" s="33">
        <v>1</v>
      </c>
      <c r="T954" s="33"/>
      <c r="U954" s="29"/>
      <c r="V954" s="29"/>
      <c r="W954" s="29"/>
      <c r="X954" s="29"/>
      <c r="Y954" s="29"/>
      <c r="Z954" s="33"/>
    </row>
    <row r="955" ht="24" spans="1:26">
      <c r="A955" s="33">
        <v>2639</v>
      </c>
      <c r="B955" s="33" t="s">
        <v>117</v>
      </c>
      <c r="C955" s="33" t="s">
        <v>118</v>
      </c>
      <c r="D955" s="33" t="s">
        <v>363</v>
      </c>
      <c r="E955" s="33" t="s">
        <v>157</v>
      </c>
      <c r="F955" s="33" t="s">
        <v>419</v>
      </c>
      <c r="G955" s="33" t="s">
        <v>1830</v>
      </c>
      <c r="H955" s="33" t="s">
        <v>1894</v>
      </c>
      <c r="I955" s="196" t="s">
        <v>1876</v>
      </c>
      <c r="J955" s="196" t="s">
        <v>1876</v>
      </c>
      <c r="K955" s="196">
        <v>1</v>
      </c>
      <c r="L955" s="235">
        <v>45459</v>
      </c>
      <c r="M955" s="235">
        <v>45473</v>
      </c>
      <c r="N955" s="33" t="s">
        <v>124</v>
      </c>
      <c r="O955" s="48" t="s">
        <v>125</v>
      </c>
      <c r="P955" s="29" t="s">
        <v>398</v>
      </c>
      <c r="Q955" s="29" t="s">
        <v>414</v>
      </c>
      <c r="R955" s="29" t="s">
        <v>80</v>
      </c>
      <c r="S955" s="33">
        <v>1</v>
      </c>
      <c r="T955" s="33"/>
      <c r="U955" s="29"/>
      <c r="V955" s="29"/>
      <c r="W955" s="29"/>
      <c r="X955" s="29"/>
      <c r="Y955" s="29"/>
      <c r="Z955" s="33"/>
    </row>
    <row r="956" ht="24" spans="1:26">
      <c r="A956" s="33">
        <v>2640</v>
      </c>
      <c r="B956" s="33" t="s">
        <v>117</v>
      </c>
      <c r="C956" s="33" t="s">
        <v>118</v>
      </c>
      <c r="D956" s="33" t="s">
        <v>363</v>
      </c>
      <c r="E956" s="33" t="s">
        <v>157</v>
      </c>
      <c r="F956" s="33" t="s">
        <v>419</v>
      </c>
      <c r="G956" s="33" t="s">
        <v>1830</v>
      </c>
      <c r="H956" s="33" t="s">
        <v>1894</v>
      </c>
      <c r="I956" s="196" t="s">
        <v>1876</v>
      </c>
      <c r="J956" s="196" t="s">
        <v>1876</v>
      </c>
      <c r="K956" s="196">
        <v>1</v>
      </c>
      <c r="L956" s="235">
        <v>45474</v>
      </c>
      <c r="M956" s="235">
        <v>45488</v>
      </c>
      <c r="N956" s="33" t="s">
        <v>124</v>
      </c>
      <c r="O956" s="48" t="s">
        <v>125</v>
      </c>
      <c r="P956" s="29" t="s">
        <v>398</v>
      </c>
      <c r="Q956" s="29" t="s">
        <v>414</v>
      </c>
      <c r="R956" s="29" t="s">
        <v>80</v>
      </c>
      <c r="S956" s="33">
        <v>1</v>
      </c>
      <c r="T956" s="33"/>
      <c r="U956" s="29"/>
      <c r="V956" s="29"/>
      <c r="W956" s="29"/>
      <c r="X956" s="29"/>
      <c r="Y956" s="29"/>
      <c r="Z956" s="33"/>
    </row>
    <row r="957" ht="24" spans="1:26">
      <c r="A957" s="33">
        <v>2641</v>
      </c>
      <c r="B957" s="33" t="s">
        <v>117</v>
      </c>
      <c r="C957" s="33" t="s">
        <v>118</v>
      </c>
      <c r="D957" s="33" t="s">
        <v>363</v>
      </c>
      <c r="E957" s="33" t="s">
        <v>157</v>
      </c>
      <c r="F957" s="33" t="s">
        <v>419</v>
      </c>
      <c r="G957" s="33" t="s">
        <v>1830</v>
      </c>
      <c r="H957" s="33" t="s">
        <v>1894</v>
      </c>
      <c r="I957" s="196" t="s">
        <v>1876</v>
      </c>
      <c r="J957" s="196" t="s">
        <v>1876</v>
      </c>
      <c r="K957" s="196">
        <v>1</v>
      </c>
      <c r="L957" s="235">
        <v>45489</v>
      </c>
      <c r="M957" s="235">
        <v>45504</v>
      </c>
      <c r="N957" s="33" t="s">
        <v>124</v>
      </c>
      <c r="O957" s="48" t="s">
        <v>125</v>
      </c>
      <c r="P957" s="29" t="s">
        <v>398</v>
      </c>
      <c r="Q957" s="29" t="s">
        <v>414</v>
      </c>
      <c r="R957" s="29" t="s">
        <v>80</v>
      </c>
      <c r="S957" s="33">
        <v>1</v>
      </c>
      <c r="T957" s="33"/>
      <c r="U957" s="29"/>
      <c r="V957" s="29"/>
      <c r="W957" s="29"/>
      <c r="X957" s="29"/>
      <c r="Y957" s="29"/>
      <c r="Z957" s="33"/>
    </row>
    <row r="958" ht="24" spans="1:26">
      <c r="A958" s="33">
        <v>2642</v>
      </c>
      <c r="B958" s="33" t="s">
        <v>117</v>
      </c>
      <c r="C958" s="33" t="s">
        <v>118</v>
      </c>
      <c r="D958" s="33" t="s">
        <v>363</v>
      </c>
      <c r="E958" s="33" t="s">
        <v>157</v>
      </c>
      <c r="F958" s="33" t="s">
        <v>419</v>
      </c>
      <c r="G958" s="33" t="s">
        <v>1830</v>
      </c>
      <c r="H958" s="33" t="s">
        <v>1894</v>
      </c>
      <c r="I958" s="196" t="s">
        <v>1876</v>
      </c>
      <c r="J958" s="196" t="s">
        <v>1876</v>
      </c>
      <c r="K958" s="196">
        <v>1</v>
      </c>
      <c r="L958" s="235">
        <v>45505</v>
      </c>
      <c r="M958" s="235">
        <v>45519</v>
      </c>
      <c r="N958" s="33" t="s">
        <v>124</v>
      </c>
      <c r="O958" s="48" t="s">
        <v>125</v>
      </c>
      <c r="P958" s="29" t="s">
        <v>398</v>
      </c>
      <c r="Q958" s="29" t="s">
        <v>414</v>
      </c>
      <c r="R958" s="29" t="s">
        <v>80</v>
      </c>
      <c r="S958" s="33">
        <v>1</v>
      </c>
      <c r="T958" s="33"/>
      <c r="U958" s="29"/>
      <c r="V958" s="29"/>
      <c r="W958" s="29"/>
      <c r="X958" s="29"/>
      <c r="Y958" s="29"/>
      <c r="Z958" s="33"/>
    </row>
    <row r="959" ht="24" spans="1:26">
      <c r="A959" s="33">
        <v>2643</v>
      </c>
      <c r="B959" s="33" t="s">
        <v>117</v>
      </c>
      <c r="C959" s="33" t="s">
        <v>118</v>
      </c>
      <c r="D959" s="33" t="s">
        <v>363</v>
      </c>
      <c r="E959" s="33" t="s">
        <v>157</v>
      </c>
      <c r="F959" s="33" t="s">
        <v>419</v>
      </c>
      <c r="G959" s="33" t="s">
        <v>1830</v>
      </c>
      <c r="H959" s="33" t="s">
        <v>1894</v>
      </c>
      <c r="I959" s="196" t="s">
        <v>1876</v>
      </c>
      <c r="J959" s="196" t="s">
        <v>1876</v>
      </c>
      <c r="K959" s="196">
        <v>1</v>
      </c>
      <c r="L959" s="235">
        <v>45520</v>
      </c>
      <c r="M959" s="235">
        <v>45535</v>
      </c>
      <c r="N959" s="33" t="s">
        <v>124</v>
      </c>
      <c r="O959" s="48" t="s">
        <v>125</v>
      </c>
      <c r="P959" s="29" t="s">
        <v>398</v>
      </c>
      <c r="Q959" s="29" t="s">
        <v>414</v>
      </c>
      <c r="R959" s="29" t="s">
        <v>80</v>
      </c>
      <c r="S959" s="33">
        <v>1</v>
      </c>
      <c r="T959" s="33"/>
      <c r="U959" s="29"/>
      <c r="V959" s="29"/>
      <c r="W959" s="29"/>
      <c r="X959" s="29"/>
      <c r="Y959" s="29"/>
      <c r="Z959" s="33"/>
    </row>
    <row r="960" ht="24" spans="1:28">
      <c r="A960" s="33">
        <v>2644</v>
      </c>
      <c r="B960" s="33" t="s">
        <v>117</v>
      </c>
      <c r="C960" s="33" t="s">
        <v>118</v>
      </c>
      <c r="D960" s="33" t="s">
        <v>363</v>
      </c>
      <c r="E960" s="33" t="s">
        <v>157</v>
      </c>
      <c r="F960" s="33" t="s">
        <v>419</v>
      </c>
      <c r="G960" s="33" t="s">
        <v>1830</v>
      </c>
      <c r="H960" s="33" t="s">
        <v>1894</v>
      </c>
      <c r="I960" s="196" t="s">
        <v>1876</v>
      </c>
      <c r="J960" s="196" t="s">
        <v>1876</v>
      </c>
      <c r="K960" s="196">
        <v>1</v>
      </c>
      <c r="L960" s="235">
        <v>45536</v>
      </c>
      <c r="M960" s="235">
        <v>45550</v>
      </c>
      <c r="N960" s="33" t="s">
        <v>124</v>
      </c>
      <c r="O960" s="48" t="s">
        <v>125</v>
      </c>
      <c r="P960" s="29" t="s">
        <v>398</v>
      </c>
      <c r="Q960" s="29" t="s">
        <v>414</v>
      </c>
      <c r="R960" s="29" t="s">
        <v>80</v>
      </c>
      <c r="S960" s="33">
        <v>1</v>
      </c>
      <c r="T960" s="34"/>
      <c r="U960" s="34"/>
      <c r="V960" s="35"/>
      <c r="W960" s="35"/>
      <c r="X960" s="40"/>
      <c r="Y960" s="40"/>
      <c r="Z960" s="38"/>
      <c r="AA960" s="34"/>
      <c r="AB960" s="34"/>
    </row>
    <row r="961" ht="24" spans="1:28">
      <c r="A961" s="33">
        <v>2645</v>
      </c>
      <c r="B961" s="33" t="s">
        <v>117</v>
      </c>
      <c r="C961" s="33" t="s">
        <v>118</v>
      </c>
      <c r="D961" s="33" t="s">
        <v>363</v>
      </c>
      <c r="E961" s="33" t="s">
        <v>157</v>
      </c>
      <c r="F961" s="33" t="s">
        <v>419</v>
      </c>
      <c r="G961" s="33" t="s">
        <v>1830</v>
      </c>
      <c r="H961" s="33" t="s">
        <v>1894</v>
      </c>
      <c r="I961" s="196" t="s">
        <v>1876</v>
      </c>
      <c r="J961" s="196" t="s">
        <v>1876</v>
      </c>
      <c r="K961" s="196">
        <v>1</v>
      </c>
      <c r="L961" s="235">
        <v>45551</v>
      </c>
      <c r="M961" s="235">
        <v>45565</v>
      </c>
      <c r="N961" s="33" t="s">
        <v>124</v>
      </c>
      <c r="O961" s="48" t="s">
        <v>125</v>
      </c>
      <c r="P961" s="29" t="s">
        <v>398</v>
      </c>
      <c r="Q961" s="29" t="s">
        <v>414</v>
      </c>
      <c r="R961" s="29" t="s">
        <v>80</v>
      </c>
      <c r="S961" s="33">
        <v>1</v>
      </c>
      <c r="T961" s="34"/>
      <c r="U961" s="34"/>
      <c r="V961" s="35"/>
      <c r="W961" s="35"/>
      <c r="X961" s="40"/>
      <c r="Y961" s="40"/>
      <c r="Z961" s="38"/>
      <c r="AA961" s="34"/>
      <c r="AB961" s="34"/>
    </row>
    <row r="962" ht="24" spans="1:26">
      <c r="A962" s="33">
        <v>2646</v>
      </c>
      <c r="B962" s="33" t="s">
        <v>117</v>
      </c>
      <c r="C962" s="33" t="s">
        <v>118</v>
      </c>
      <c r="D962" s="33" t="s">
        <v>363</v>
      </c>
      <c r="E962" s="33" t="s">
        <v>157</v>
      </c>
      <c r="F962" s="33" t="s">
        <v>419</v>
      </c>
      <c r="G962" s="33" t="s">
        <v>1830</v>
      </c>
      <c r="H962" s="33" t="s">
        <v>1894</v>
      </c>
      <c r="I962" s="196" t="s">
        <v>1876</v>
      </c>
      <c r="J962" s="196" t="s">
        <v>1876</v>
      </c>
      <c r="K962" s="196">
        <v>1</v>
      </c>
      <c r="L962" s="235">
        <v>45566</v>
      </c>
      <c r="M962" s="235">
        <v>45580</v>
      </c>
      <c r="N962" s="33" t="s">
        <v>124</v>
      </c>
      <c r="O962" s="48" t="s">
        <v>125</v>
      </c>
      <c r="P962" s="29" t="s">
        <v>398</v>
      </c>
      <c r="Q962" s="29" t="s">
        <v>414</v>
      </c>
      <c r="R962" s="29" t="s">
        <v>80</v>
      </c>
      <c r="S962" s="33">
        <v>1</v>
      </c>
      <c r="T962" s="33"/>
      <c r="U962" s="29"/>
      <c r="V962" s="29"/>
      <c r="W962" s="29"/>
      <c r="X962" s="29"/>
      <c r="Y962" s="29"/>
      <c r="Z962" s="33"/>
    </row>
    <row r="963" ht="24" spans="1:26">
      <c r="A963" s="33">
        <v>2647</v>
      </c>
      <c r="B963" s="33" t="s">
        <v>117</v>
      </c>
      <c r="C963" s="33" t="s">
        <v>118</v>
      </c>
      <c r="D963" s="33" t="s">
        <v>363</v>
      </c>
      <c r="E963" s="33" t="s">
        <v>157</v>
      </c>
      <c r="F963" s="33" t="s">
        <v>419</v>
      </c>
      <c r="G963" s="33" t="s">
        <v>1830</v>
      </c>
      <c r="H963" s="33" t="s">
        <v>1894</v>
      </c>
      <c r="I963" s="196" t="s">
        <v>1876</v>
      </c>
      <c r="J963" s="196" t="s">
        <v>1876</v>
      </c>
      <c r="K963" s="196">
        <v>1</v>
      </c>
      <c r="L963" s="235">
        <v>45581</v>
      </c>
      <c r="M963" s="235">
        <v>45596</v>
      </c>
      <c r="N963" s="33" t="s">
        <v>124</v>
      </c>
      <c r="O963" s="48" t="s">
        <v>125</v>
      </c>
      <c r="P963" s="29" t="s">
        <v>398</v>
      </c>
      <c r="Q963" s="29" t="s">
        <v>414</v>
      </c>
      <c r="R963" s="29" t="s">
        <v>80</v>
      </c>
      <c r="S963" s="33">
        <v>1</v>
      </c>
      <c r="T963" s="33"/>
      <c r="U963" s="29"/>
      <c r="V963" s="29"/>
      <c r="W963" s="29"/>
      <c r="X963" s="29"/>
      <c r="Y963" s="29"/>
      <c r="Z963" s="33"/>
    </row>
    <row r="964" ht="24" spans="1:26">
      <c r="A964" s="33">
        <v>2648</v>
      </c>
      <c r="B964" s="33" t="s">
        <v>117</v>
      </c>
      <c r="C964" s="33" t="s">
        <v>118</v>
      </c>
      <c r="D964" s="33" t="s">
        <v>363</v>
      </c>
      <c r="E964" s="33" t="s">
        <v>157</v>
      </c>
      <c r="F964" s="33" t="s">
        <v>419</v>
      </c>
      <c r="G964" s="33" t="s">
        <v>1830</v>
      </c>
      <c r="H964" s="33" t="s">
        <v>1894</v>
      </c>
      <c r="I964" s="196" t="s">
        <v>1876</v>
      </c>
      <c r="J964" s="196" t="s">
        <v>1876</v>
      </c>
      <c r="K964" s="196">
        <v>1</v>
      </c>
      <c r="L964" s="235">
        <v>45597</v>
      </c>
      <c r="M964" s="235">
        <v>45611</v>
      </c>
      <c r="N964" s="33" t="s">
        <v>124</v>
      </c>
      <c r="O964" s="48" t="s">
        <v>125</v>
      </c>
      <c r="P964" s="29" t="s">
        <v>398</v>
      </c>
      <c r="Q964" s="29" t="s">
        <v>414</v>
      </c>
      <c r="R964" s="29" t="s">
        <v>80</v>
      </c>
      <c r="S964" s="33">
        <v>1</v>
      </c>
      <c r="T964" s="33"/>
      <c r="U964" s="29"/>
      <c r="V964" s="29"/>
      <c r="W964" s="29"/>
      <c r="X964" s="29"/>
      <c r="Y964" s="29"/>
      <c r="Z964" s="33"/>
    </row>
    <row r="965" ht="24" spans="1:26">
      <c r="A965" s="33">
        <v>2649</v>
      </c>
      <c r="B965" s="33" t="s">
        <v>117</v>
      </c>
      <c r="C965" s="33" t="s">
        <v>118</v>
      </c>
      <c r="D965" s="33" t="s">
        <v>363</v>
      </c>
      <c r="E965" s="33" t="s">
        <v>157</v>
      </c>
      <c r="F965" s="33" t="s">
        <v>419</v>
      </c>
      <c r="G965" s="33" t="s">
        <v>1830</v>
      </c>
      <c r="H965" s="33" t="s">
        <v>1894</v>
      </c>
      <c r="I965" s="196" t="s">
        <v>1876</v>
      </c>
      <c r="J965" s="196" t="s">
        <v>1876</v>
      </c>
      <c r="K965" s="196">
        <v>1</v>
      </c>
      <c r="L965" s="235">
        <v>45612</v>
      </c>
      <c r="M965" s="235">
        <v>45626</v>
      </c>
      <c r="N965" s="33" t="s">
        <v>124</v>
      </c>
      <c r="O965" s="48" t="s">
        <v>125</v>
      </c>
      <c r="P965" s="29" t="s">
        <v>398</v>
      </c>
      <c r="Q965" s="29" t="s">
        <v>414</v>
      </c>
      <c r="R965" s="29" t="s">
        <v>80</v>
      </c>
      <c r="S965" s="33">
        <v>1</v>
      </c>
      <c r="T965" s="33"/>
      <c r="U965" s="29"/>
      <c r="V965" s="29"/>
      <c r="W965" s="29"/>
      <c r="X965" s="29"/>
      <c r="Y965" s="29"/>
      <c r="Z965" s="33"/>
    </row>
    <row r="966" ht="24" spans="1:26">
      <c r="A966" s="33">
        <v>2650</v>
      </c>
      <c r="B966" s="33" t="s">
        <v>117</v>
      </c>
      <c r="C966" s="33" t="s">
        <v>118</v>
      </c>
      <c r="D966" s="33" t="s">
        <v>363</v>
      </c>
      <c r="E966" s="33" t="s">
        <v>157</v>
      </c>
      <c r="F966" s="33" t="s">
        <v>419</v>
      </c>
      <c r="G966" s="33" t="s">
        <v>1830</v>
      </c>
      <c r="H966" s="33" t="s">
        <v>1894</v>
      </c>
      <c r="I966" s="196" t="s">
        <v>1876</v>
      </c>
      <c r="J966" s="196" t="s">
        <v>1876</v>
      </c>
      <c r="K966" s="196">
        <v>1</v>
      </c>
      <c r="L966" s="235">
        <v>45627</v>
      </c>
      <c r="M966" s="235">
        <v>45641</v>
      </c>
      <c r="N966" s="33" t="s">
        <v>124</v>
      </c>
      <c r="O966" s="48" t="s">
        <v>125</v>
      </c>
      <c r="P966" s="29" t="s">
        <v>398</v>
      </c>
      <c r="Q966" s="29" t="s">
        <v>414</v>
      </c>
      <c r="R966" s="29" t="s">
        <v>80</v>
      </c>
      <c r="S966" s="33">
        <v>1</v>
      </c>
      <c r="T966" s="33"/>
      <c r="U966" s="29"/>
      <c r="V966" s="29"/>
      <c r="W966" s="29"/>
      <c r="X966" s="29"/>
      <c r="Y966" s="29"/>
      <c r="Z966" s="33"/>
    </row>
    <row r="967" ht="24" spans="1:26">
      <c r="A967" s="33">
        <v>2651</v>
      </c>
      <c r="B967" s="33" t="s">
        <v>117</v>
      </c>
      <c r="C967" s="33" t="s">
        <v>118</v>
      </c>
      <c r="D967" s="33" t="s">
        <v>363</v>
      </c>
      <c r="E967" s="33" t="s">
        <v>157</v>
      </c>
      <c r="F967" s="33" t="s">
        <v>419</v>
      </c>
      <c r="G967" s="33" t="s">
        <v>1830</v>
      </c>
      <c r="H967" s="33" t="s">
        <v>1894</v>
      </c>
      <c r="I967" s="196" t="s">
        <v>1876</v>
      </c>
      <c r="J967" s="196" t="s">
        <v>1876</v>
      </c>
      <c r="K967" s="196">
        <v>1</v>
      </c>
      <c r="L967" s="235">
        <v>45642</v>
      </c>
      <c r="M967" s="235">
        <v>45657</v>
      </c>
      <c r="N967" s="33" t="s">
        <v>124</v>
      </c>
      <c r="O967" s="48" t="s">
        <v>125</v>
      </c>
      <c r="P967" s="29" t="s">
        <v>398</v>
      </c>
      <c r="Q967" s="29" t="s">
        <v>414</v>
      </c>
      <c r="R967" s="29" t="s">
        <v>80</v>
      </c>
      <c r="S967" s="33">
        <v>1</v>
      </c>
      <c r="T967" s="33"/>
      <c r="U967" s="29"/>
      <c r="V967" s="29"/>
      <c r="W967" s="29"/>
      <c r="X967" s="29"/>
      <c r="Y967" s="29"/>
      <c r="Z967" s="33"/>
    </row>
    <row r="968" ht="24" spans="1:26">
      <c r="A968" s="33">
        <v>2654</v>
      </c>
      <c r="B968" s="28" t="s">
        <v>117</v>
      </c>
      <c r="C968" s="28" t="s">
        <v>118</v>
      </c>
      <c r="D968" s="293" t="s">
        <v>119</v>
      </c>
      <c r="E968" s="294" t="s">
        <v>120</v>
      </c>
      <c r="F968" s="293" t="s">
        <v>524</v>
      </c>
      <c r="G968" s="33" t="s">
        <v>1830</v>
      </c>
      <c r="H968" s="294" t="s">
        <v>1895</v>
      </c>
      <c r="I968" s="196" t="s">
        <v>1896</v>
      </c>
      <c r="J968" s="196" t="s">
        <v>1896</v>
      </c>
      <c r="K968" s="196">
        <v>4</v>
      </c>
      <c r="L968" s="235">
        <v>45292</v>
      </c>
      <c r="M968" s="235">
        <v>45306</v>
      </c>
      <c r="N968" s="294" t="s">
        <v>124</v>
      </c>
      <c r="O968" s="33" t="s">
        <v>125</v>
      </c>
      <c r="P968" s="33" t="s">
        <v>398</v>
      </c>
      <c r="Q968" s="295" t="s">
        <v>525</v>
      </c>
      <c r="R968" s="295" t="s">
        <v>80</v>
      </c>
      <c r="S968" s="294">
        <v>4</v>
      </c>
      <c r="T968" s="33"/>
      <c r="U968" s="29"/>
      <c r="V968" s="29"/>
      <c r="W968" s="29"/>
      <c r="X968" s="29"/>
      <c r="Y968" s="29"/>
      <c r="Z968" s="33"/>
    </row>
    <row r="969" ht="24" spans="1:26">
      <c r="A969" s="33">
        <v>2655</v>
      </c>
      <c r="B969" s="28" t="s">
        <v>117</v>
      </c>
      <c r="C969" s="28" t="s">
        <v>118</v>
      </c>
      <c r="D969" s="293" t="s">
        <v>119</v>
      </c>
      <c r="E969" s="294" t="s">
        <v>120</v>
      </c>
      <c r="F969" s="293" t="s">
        <v>524</v>
      </c>
      <c r="G969" s="33" t="s">
        <v>1830</v>
      </c>
      <c r="H969" s="294" t="s">
        <v>1895</v>
      </c>
      <c r="I969" s="196" t="s">
        <v>1896</v>
      </c>
      <c r="J969" s="196" t="s">
        <v>1896</v>
      </c>
      <c r="K969" s="196">
        <v>4</v>
      </c>
      <c r="L969" s="235">
        <v>45307</v>
      </c>
      <c r="M969" s="235">
        <v>45322</v>
      </c>
      <c r="N969" s="294" t="s">
        <v>124</v>
      </c>
      <c r="O969" s="33" t="s">
        <v>125</v>
      </c>
      <c r="P969" s="33" t="s">
        <v>398</v>
      </c>
      <c r="Q969" s="295" t="s">
        <v>525</v>
      </c>
      <c r="R969" s="295" t="s">
        <v>80</v>
      </c>
      <c r="S969" s="294">
        <v>4</v>
      </c>
      <c r="T969" s="33"/>
      <c r="U969" s="29"/>
      <c r="V969" s="29"/>
      <c r="W969" s="29"/>
      <c r="X969" s="29"/>
      <c r="Y969" s="29"/>
      <c r="Z969" s="33"/>
    </row>
    <row r="970" ht="24" spans="1:26">
      <c r="A970" s="33">
        <v>2656</v>
      </c>
      <c r="B970" s="28" t="s">
        <v>117</v>
      </c>
      <c r="C970" s="28" t="s">
        <v>118</v>
      </c>
      <c r="D970" s="293" t="s">
        <v>119</v>
      </c>
      <c r="E970" s="294" t="s">
        <v>120</v>
      </c>
      <c r="F970" s="293" t="s">
        <v>524</v>
      </c>
      <c r="G970" s="33" t="s">
        <v>1830</v>
      </c>
      <c r="H970" s="294" t="s">
        <v>1895</v>
      </c>
      <c r="I970" s="196" t="s">
        <v>1896</v>
      </c>
      <c r="J970" s="196" t="s">
        <v>1896</v>
      </c>
      <c r="K970" s="196">
        <v>4</v>
      </c>
      <c r="L970" s="235">
        <v>45323</v>
      </c>
      <c r="M970" s="235">
        <v>45337</v>
      </c>
      <c r="N970" s="294" t="s">
        <v>124</v>
      </c>
      <c r="O970" s="33" t="s">
        <v>125</v>
      </c>
      <c r="P970" s="33" t="s">
        <v>398</v>
      </c>
      <c r="Q970" s="295" t="s">
        <v>525</v>
      </c>
      <c r="R970" s="295" t="s">
        <v>80</v>
      </c>
      <c r="S970" s="294">
        <v>4</v>
      </c>
      <c r="T970" s="33"/>
      <c r="U970" s="29"/>
      <c r="V970" s="29"/>
      <c r="W970" s="29"/>
      <c r="X970" s="29"/>
      <c r="Y970" s="29"/>
      <c r="Z970" s="33"/>
    </row>
    <row r="971" ht="24" spans="1:26">
      <c r="A971" s="33">
        <v>2657</v>
      </c>
      <c r="B971" s="28" t="s">
        <v>117</v>
      </c>
      <c r="C971" s="28" t="s">
        <v>118</v>
      </c>
      <c r="D971" s="293" t="s">
        <v>119</v>
      </c>
      <c r="E971" s="294" t="s">
        <v>120</v>
      </c>
      <c r="F971" s="293" t="s">
        <v>524</v>
      </c>
      <c r="G971" s="33" t="s">
        <v>1830</v>
      </c>
      <c r="H971" s="294" t="s">
        <v>1895</v>
      </c>
      <c r="I971" s="196" t="s">
        <v>1896</v>
      </c>
      <c r="J971" s="196" t="s">
        <v>1896</v>
      </c>
      <c r="K971" s="196">
        <v>4</v>
      </c>
      <c r="L971" s="235">
        <v>45338</v>
      </c>
      <c r="M971" s="235">
        <v>45351</v>
      </c>
      <c r="N971" s="294" t="s">
        <v>124</v>
      </c>
      <c r="O971" s="33" t="s">
        <v>125</v>
      </c>
      <c r="P971" s="33" t="s">
        <v>398</v>
      </c>
      <c r="Q971" s="295" t="s">
        <v>525</v>
      </c>
      <c r="R971" s="295" t="s">
        <v>80</v>
      </c>
      <c r="S971" s="294">
        <v>4</v>
      </c>
      <c r="T971" s="33"/>
      <c r="U971" s="29"/>
      <c r="V971" s="29"/>
      <c r="W971" s="29"/>
      <c r="X971" s="29"/>
      <c r="Y971" s="29"/>
      <c r="Z971" s="33"/>
    </row>
    <row r="972" ht="24" spans="1:28">
      <c r="A972" s="33">
        <v>2658</v>
      </c>
      <c r="B972" s="28" t="s">
        <v>117</v>
      </c>
      <c r="C972" s="28" t="s">
        <v>118</v>
      </c>
      <c r="D972" s="293" t="s">
        <v>119</v>
      </c>
      <c r="E972" s="294" t="s">
        <v>120</v>
      </c>
      <c r="F972" s="293" t="s">
        <v>524</v>
      </c>
      <c r="G972" s="33" t="s">
        <v>1830</v>
      </c>
      <c r="H972" s="294" t="s">
        <v>1895</v>
      </c>
      <c r="I972" s="196" t="s">
        <v>1896</v>
      </c>
      <c r="J972" s="196" t="s">
        <v>1896</v>
      </c>
      <c r="K972" s="196">
        <v>4</v>
      </c>
      <c r="L972" s="235">
        <v>45352</v>
      </c>
      <c r="M972" s="235">
        <v>45366</v>
      </c>
      <c r="N972" s="294" t="s">
        <v>124</v>
      </c>
      <c r="O972" s="33" t="s">
        <v>125</v>
      </c>
      <c r="P972" s="33" t="s">
        <v>398</v>
      </c>
      <c r="Q972" s="295" t="s">
        <v>525</v>
      </c>
      <c r="R972" s="295" t="s">
        <v>80</v>
      </c>
      <c r="S972" s="294">
        <v>4</v>
      </c>
      <c r="T972" s="34"/>
      <c r="U972" s="34"/>
      <c r="V972" s="35"/>
      <c r="W972" s="35"/>
      <c r="X972" s="40"/>
      <c r="Y972" s="40"/>
      <c r="Z972" s="38"/>
      <c r="AA972" s="34"/>
      <c r="AB972" s="34"/>
    </row>
    <row r="973" ht="24" spans="1:28">
      <c r="A973" s="33">
        <v>2659</v>
      </c>
      <c r="B973" s="28" t="s">
        <v>117</v>
      </c>
      <c r="C973" s="28" t="s">
        <v>118</v>
      </c>
      <c r="D973" s="293" t="s">
        <v>119</v>
      </c>
      <c r="E973" s="294" t="s">
        <v>120</v>
      </c>
      <c r="F973" s="293" t="s">
        <v>524</v>
      </c>
      <c r="G973" s="33" t="s">
        <v>1830</v>
      </c>
      <c r="H973" s="294" t="s">
        <v>1895</v>
      </c>
      <c r="I973" s="196" t="s">
        <v>1896</v>
      </c>
      <c r="J973" s="196" t="s">
        <v>1896</v>
      </c>
      <c r="K973" s="196">
        <v>4</v>
      </c>
      <c r="L973" s="235">
        <v>45367</v>
      </c>
      <c r="M973" s="235">
        <v>45382</v>
      </c>
      <c r="N973" s="294" t="s">
        <v>124</v>
      </c>
      <c r="O973" s="33" t="s">
        <v>125</v>
      </c>
      <c r="P973" s="33" t="s">
        <v>398</v>
      </c>
      <c r="Q973" s="295" t="s">
        <v>525</v>
      </c>
      <c r="R973" s="295" t="s">
        <v>80</v>
      </c>
      <c r="S973" s="294">
        <v>4</v>
      </c>
      <c r="T973" s="34"/>
      <c r="U973" s="34"/>
      <c r="V973" s="35"/>
      <c r="W973" s="35"/>
      <c r="X973" s="40"/>
      <c r="Y973" s="40"/>
      <c r="Z973" s="38"/>
      <c r="AA973" s="34"/>
      <c r="AB973" s="34"/>
    </row>
    <row r="974" ht="24" spans="1:26">
      <c r="A974" s="33">
        <v>2660</v>
      </c>
      <c r="B974" s="28" t="s">
        <v>117</v>
      </c>
      <c r="C974" s="28" t="s">
        <v>118</v>
      </c>
      <c r="D974" s="293" t="s">
        <v>119</v>
      </c>
      <c r="E974" s="294" t="s">
        <v>120</v>
      </c>
      <c r="F974" s="293" t="s">
        <v>524</v>
      </c>
      <c r="G974" s="33" t="s">
        <v>1830</v>
      </c>
      <c r="H974" s="294" t="s">
        <v>1895</v>
      </c>
      <c r="I974" s="196" t="s">
        <v>1896</v>
      </c>
      <c r="J974" s="196" t="s">
        <v>1896</v>
      </c>
      <c r="K974" s="196">
        <v>4</v>
      </c>
      <c r="L974" s="235">
        <v>45383</v>
      </c>
      <c r="M974" s="235">
        <v>45397</v>
      </c>
      <c r="N974" s="294" t="s">
        <v>124</v>
      </c>
      <c r="O974" s="33" t="s">
        <v>125</v>
      </c>
      <c r="P974" s="33" t="s">
        <v>398</v>
      </c>
      <c r="Q974" s="295" t="s">
        <v>525</v>
      </c>
      <c r="R974" s="295" t="s">
        <v>80</v>
      </c>
      <c r="S974" s="294">
        <v>4</v>
      </c>
      <c r="T974" s="33"/>
      <c r="U974" s="29"/>
      <c r="V974" s="29"/>
      <c r="W974" s="29"/>
      <c r="X974" s="29"/>
      <c r="Y974" s="29"/>
      <c r="Z974" s="33"/>
    </row>
    <row r="975" ht="24" spans="1:26">
      <c r="A975" s="33">
        <v>2661</v>
      </c>
      <c r="B975" s="28" t="s">
        <v>117</v>
      </c>
      <c r="C975" s="28" t="s">
        <v>118</v>
      </c>
      <c r="D975" s="293" t="s">
        <v>119</v>
      </c>
      <c r="E975" s="294" t="s">
        <v>120</v>
      </c>
      <c r="F975" s="293" t="s">
        <v>524</v>
      </c>
      <c r="G975" s="33" t="s">
        <v>1830</v>
      </c>
      <c r="H975" s="294" t="s">
        <v>1895</v>
      </c>
      <c r="I975" s="196" t="s">
        <v>1896</v>
      </c>
      <c r="J975" s="196" t="s">
        <v>1896</v>
      </c>
      <c r="K975" s="196">
        <v>4</v>
      </c>
      <c r="L975" s="235">
        <v>45398</v>
      </c>
      <c r="M975" s="235">
        <v>45412</v>
      </c>
      <c r="N975" s="294" t="s">
        <v>124</v>
      </c>
      <c r="O975" s="33" t="s">
        <v>125</v>
      </c>
      <c r="P975" s="33" t="s">
        <v>398</v>
      </c>
      <c r="Q975" s="295" t="s">
        <v>525</v>
      </c>
      <c r="R975" s="295" t="s">
        <v>80</v>
      </c>
      <c r="S975" s="294">
        <v>4</v>
      </c>
      <c r="T975" s="33"/>
      <c r="U975" s="29"/>
      <c r="V975" s="29"/>
      <c r="W975" s="29"/>
      <c r="X975" s="29"/>
      <c r="Y975" s="29"/>
      <c r="Z975" s="33"/>
    </row>
    <row r="976" ht="24" spans="1:26">
      <c r="A976" s="33">
        <v>2662</v>
      </c>
      <c r="B976" s="28" t="s">
        <v>117</v>
      </c>
      <c r="C976" s="28" t="s">
        <v>118</v>
      </c>
      <c r="D976" s="293" t="s">
        <v>119</v>
      </c>
      <c r="E976" s="294" t="s">
        <v>120</v>
      </c>
      <c r="F976" s="293" t="s">
        <v>524</v>
      </c>
      <c r="G976" s="33" t="s">
        <v>1830</v>
      </c>
      <c r="H976" s="294" t="s">
        <v>1895</v>
      </c>
      <c r="I976" s="196" t="s">
        <v>1896</v>
      </c>
      <c r="J976" s="196" t="s">
        <v>1896</v>
      </c>
      <c r="K976" s="196">
        <v>4</v>
      </c>
      <c r="L976" s="235">
        <v>45413</v>
      </c>
      <c r="M976" s="235">
        <v>45427</v>
      </c>
      <c r="N976" s="294" t="s">
        <v>124</v>
      </c>
      <c r="O976" s="33" t="s">
        <v>125</v>
      </c>
      <c r="P976" s="33" t="s">
        <v>398</v>
      </c>
      <c r="Q976" s="295" t="s">
        <v>525</v>
      </c>
      <c r="R976" s="295" t="s">
        <v>80</v>
      </c>
      <c r="S976" s="294">
        <v>4</v>
      </c>
      <c r="T976" s="33"/>
      <c r="U976" s="29"/>
      <c r="V976" s="29"/>
      <c r="W976" s="29"/>
      <c r="X976" s="29"/>
      <c r="Y976" s="29"/>
      <c r="Z976" s="33"/>
    </row>
    <row r="977" ht="24" spans="1:26">
      <c r="A977" s="33">
        <v>2663</v>
      </c>
      <c r="B977" s="28" t="s">
        <v>117</v>
      </c>
      <c r="C977" s="28" t="s">
        <v>118</v>
      </c>
      <c r="D977" s="293" t="s">
        <v>119</v>
      </c>
      <c r="E977" s="294" t="s">
        <v>120</v>
      </c>
      <c r="F977" s="293" t="s">
        <v>524</v>
      </c>
      <c r="G977" s="33" t="s">
        <v>1830</v>
      </c>
      <c r="H977" s="294" t="s">
        <v>1895</v>
      </c>
      <c r="I977" s="196" t="s">
        <v>1896</v>
      </c>
      <c r="J977" s="196" t="s">
        <v>1896</v>
      </c>
      <c r="K977" s="196">
        <v>4</v>
      </c>
      <c r="L977" s="235">
        <v>45428</v>
      </c>
      <c r="M977" s="235">
        <v>45443</v>
      </c>
      <c r="N977" s="294" t="s">
        <v>124</v>
      </c>
      <c r="O977" s="33" t="s">
        <v>125</v>
      </c>
      <c r="P977" s="33" t="s">
        <v>398</v>
      </c>
      <c r="Q977" s="295" t="s">
        <v>525</v>
      </c>
      <c r="R977" s="295" t="s">
        <v>80</v>
      </c>
      <c r="S977" s="294">
        <v>4</v>
      </c>
      <c r="T977" s="33"/>
      <c r="U977" s="29"/>
      <c r="V977" s="29"/>
      <c r="W977" s="29"/>
      <c r="X977" s="29"/>
      <c r="Y977" s="29"/>
      <c r="Z977" s="33"/>
    </row>
    <row r="978" ht="24" spans="1:26">
      <c r="A978" s="33">
        <v>2664</v>
      </c>
      <c r="B978" s="28" t="s">
        <v>117</v>
      </c>
      <c r="C978" s="28" t="s">
        <v>118</v>
      </c>
      <c r="D978" s="293" t="s">
        <v>119</v>
      </c>
      <c r="E978" s="294" t="s">
        <v>120</v>
      </c>
      <c r="F978" s="293" t="s">
        <v>524</v>
      </c>
      <c r="G978" s="33" t="s">
        <v>1830</v>
      </c>
      <c r="H978" s="294" t="s">
        <v>1895</v>
      </c>
      <c r="I978" s="196" t="s">
        <v>1896</v>
      </c>
      <c r="J978" s="196" t="s">
        <v>1896</v>
      </c>
      <c r="K978" s="196">
        <v>4</v>
      </c>
      <c r="L978" s="235">
        <v>45444</v>
      </c>
      <c r="M978" s="235">
        <v>45458</v>
      </c>
      <c r="N978" s="294" t="s">
        <v>124</v>
      </c>
      <c r="O978" s="33" t="s">
        <v>125</v>
      </c>
      <c r="P978" s="33" t="s">
        <v>398</v>
      </c>
      <c r="Q978" s="295" t="s">
        <v>525</v>
      </c>
      <c r="R978" s="295" t="s">
        <v>80</v>
      </c>
      <c r="S978" s="294">
        <v>4</v>
      </c>
      <c r="T978" s="33"/>
      <c r="U978" s="29"/>
      <c r="V978" s="29"/>
      <c r="W978" s="29"/>
      <c r="X978" s="29"/>
      <c r="Y978" s="29"/>
      <c r="Z978" s="33"/>
    </row>
    <row r="979" ht="24" spans="1:26">
      <c r="A979" s="33">
        <v>2665</v>
      </c>
      <c r="B979" s="28" t="s">
        <v>117</v>
      </c>
      <c r="C979" s="28" t="s">
        <v>118</v>
      </c>
      <c r="D979" s="293" t="s">
        <v>119</v>
      </c>
      <c r="E979" s="294" t="s">
        <v>120</v>
      </c>
      <c r="F979" s="293" t="s">
        <v>524</v>
      </c>
      <c r="G979" s="33" t="s">
        <v>1830</v>
      </c>
      <c r="H979" s="294" t="s">
        <v>1895</v>
      </c>
      <c r="I979" s="196" t="s">
        <v>1896</v>
      </c>
      <c r="J979" s="196" t="s">
        <v>1896</v>
      </c>
      <c r="K979" s="196">
        <v>4</v>
      </c>
      <c r="L979" s="235">
        <v>45459</v>
      </c>
      <c r="M979" s="235">
        <v>45473</v>
      </c>
      <c r="N979" s="294" t="s">
        <v>124</v>
      </c>
      <c r="O979" s="33" t="s">
        <v>125</v>
      </c>
      <c r="P979" s="33" t="s">
        <v>398</v>
      </c>
      <c r="Q979" s="295" t="s">
        <v>525</v>
      </c>
      <c r="R979" s="295" t="s">
        <v>80</v>
      </c>
      <c r="S979" s="294">
        <v>4</v>
      </c>
      <c r="T979" s="33"/>
      <c r="U979" s="29"/>
      <c r="V979" s="29"/>
      <c r="W979" s="29"/>
      <c r="X979" s="29"/>
      <c r="Y979" s="29"/>
      <c r="Z979" s="33"/>
    </row>
    <row r="980" ht="24" spans="1:26">
      <c r="A980" s="33">
        <v>2666</v>
      </c>
      <c r="B980" s="28" t="s">
        <v>117</v>
      </c>
      <c r="C980" s="28" t="s">
        <v>118</v>
      </c>
      <c r="D980" s="293" t="s">
        <v>119</v>
      </c>
      <c r="E980" s="294" t="s">
        <v>120</v>
      </c>
      <c r="F980" s="293" t="s">
        <v>524</v>
      </c>
      <c r="G980" s="33" t="s">
        <v>1830</v>
      </c>
      <c r="H980" s="294" t="s">
        <v>1895</v>
      </c>
      <c r="I980" s="196" t="s">
        <v>1896</v>
      </c>
      <c r="J980" s="196" t="s">
        <v>1896</v>
      </c>
      <c r="K980" s="196">
        <v>4</v>
      </c>
      <c r="L980" s="235">
        <v>45474</v>
      </c>
      <c r="M980" s="235">
        <v>45488</v>
      </c>
      <c r="N980" s="294" t="s">
        <v>124</v>
      </c>
      <c r="O980" s="33" t="s">
        <v>125</v>
      </c>
      <c r="P980" s="33" t="s">
        <v>398</v>
      </c>
      <c r="Q980" s="295" t="s">
        <v>525</v>
      </c>
      <c r="R980" s="295" t="s">
        <v>80</v>
      </c>
      <c r="S980" s="294">
        <v>4</v>
      </c>
      <c r="T980" s="29"/>
      <c r="U980" s="29"/>
      <c r="V980" s="29"/>
      <c r="W980" s="29"/>
      <c r="X980" s="29"/>
      <c r="Y980" s="29"/>
      <c r="Z980" s="29"/>
    </row>
    <row r="981" ht="24" spans="1:26">
      <c r="A981" s="33">
        <v>2667</v>
      </c>
      <c r="B981" s="28" t="s">
        <v>117</v>
      </c>
      <c r="C981" s="28" t="s">
        <v>118</v>
      </c>
      <c r="D981" s="293" t="s">
        <v>119</v>
      </c>
      <c r="E981" s="294" t="s">
        <v>120</v>
      </c>
      <c r="F981" s="293" t="s">
        <v>524</v>
      </c>
      <c r="G981" s="33" t="s">
        <v>1830</v>
      </c>
      <c r="H981" s="294" t="s">
        <v>1895</v>
      </c>
      <c r="I981" s="196" t="s">
        <v>1896</v>
      </c>
      <c r="J981" s="196" t="s">
        <v>1896</v>
      </c>
      <c r="K981" s="196">
        <v>4</v>
      </c>
      <c r="L981" s="235">
        <v>45489</v>
      </c>
      <c r="M981" s="235">
        <v>45504</v>
      </c>
      <c r="N981" s="294" t="s">
        <v>124</v>
      </c>
      <c r="O981" s="33" t="s">
        <v>125</v>
      </c>
      <c r="P981" s="33" t="s">
        <v>398</v>
      </c>
      <c r="Q981" s="295" t="s">
        <v>525</v>
      </c>
      <c r="R981" s="295" t="s">
        <v>80</v>
      </c>
      <c r="S981" s="294">
        <v>4</v>
      </c>
      <c r="T981" s="29"/>
      <c r="U981" s="29"/>
      <c r="V981" s="29"/>
      <c r="W981" s="29"/>
      <c r="X981" s="29"/>
      <c r="Y981" s="29"/>
      <c r="Z981" s="29"/>
    </row>
    <row r="982" ht="24" spans="1:26">
      <c r="A982" s="33">
        <v>2668</v>
      </c>
      <c r="B982" s="28" t="s">
        <v>117</v>
      </c>
      <c r="C982" s="28" t="s">
        <v>118</v>
      </c>
      <c r="D982" s="293" t="s">
        <v>119</v>
      </c>
      <c r="E982" s="294" t="s">
        <v>120</v>
      </c>
      <c r="F982" s="293" t="s">
        <v>524</v>
      </c>
      <c r="G982" s="33" t="s">
        <v>1830</v>
      </c>
      <c r="H982" s="294" t="s">
        <v>1895</v>
      </c>
      <c r="I982" s="196" t="s">
        <v>1896</v>
      </c>
      <c r="J982" s="196" t="s">
        <v>1896</v>
      </c>
      <c r="K982" s="196">
        <v>4</v>
      </c>
      <c r="L982" s="235">
        <v>45505</v>
      </c>
      <c r="M982" s="235">
        <v>45519</v>
      </c>
      <c r="N982" s="294" t="s">
        <v>124</v>
      </c>
      <c r="O982" s="33" t="s">
        <v>125</v>
      </c>
      <c r="P982" s="33" t="s">
        <v>398</v>
      </c>
      <c r="Q982" s="295" t="s">
        <v>525</v>
      </c>
      <c r="R982" s="295" t="s">
        <v>80</v>
      </c>
      <c r="S982" s="294">
        <v>4</v>
      </c>
      <c r="T982" s="29"/>
      <c r="U982" s="29"/>
      <c r="V982" s="29"/>
      <c r="W982" s="29"/>
      <c r="X982" s="29"/>
      <c r="Y982" s="29"/>
      <c r="Z982" s="29"/>
    </row>
    <row r="983" ht="24" spans="1:26">
      <c r="A983" s="33">
        <v>2669</v>
      </c>
      <c r="B983" s="28" t="s">
        <v>117</v>
      </c>
      <c r="C983" s="28" t="s">
        <v>118</v>
      </c>
      <c r="D983" s="293" t="s">
        <v>119</v>
      </c>
      <c r="E983" s="294" t="s">
        <v>120</v>
      </c>
      <c r="F983" s="293" t="s">
        <v>524</v>
      </c>
      <c r="G983" s="33" t="s">
        <v>1830</v>
      </c>
      <c r="H983" s="294" t="s">
        <v>1895</v>
      </c>
      <c r="I983" s="196" t="s">
        <v>1896</v>
      </c>
      <c r="J983" s="196" t="s">
        <v>1896</v>
      </c>
      <c r="K983" s="196">
        <v>4</v>
      </c>
      <c r="L983" s="235">
        <v>45520</v>
      </c>
      <c r="M983" s="235">
        <v>45535</v>
      </c>
      <c r="N983" s="294" t="s">
        <v>124</v>
      </c>
      <c r="O983" s="33" t="s">
        <v>125</v>
      </c>
      <c r="P983" s="33" t="s">
        <v>398</v>
      </c>
      <c r="Q983" s="295" t="s">
        <v>525</v>
      </c>
      <c r="R983" s="295" t="s">
        <v>80</v>
      </c>
      <c r="S983" s="294">
        <v>4</v>
      </c>
      <c r="T983" s="29"/>
      <c r="U983" s="29"/>
      <c r="V983" s="29"/>
      <c r="W983" s="29"/>
      <c r="X983" s="29"/>
      <c r="Y983" s="29"/>
      <c r="Z983" s="29"/>
    </row>
    <row r="984" ht="24" spans="1:28">
      <c r="A984" s="33">
        <v>2670</v>
      </c>
      <c r="B984" s="28" t="s">
        <v>117</v>
      </c>
      <c r="C984" s="28" t="s">
        <v>118</v>
      </c>
      <c r="D984" s="293" t="s">
        <v>119</v>
      </c>
      <c r="E984" s="294" t="s">
        <v>120</v>
      </c>
      <c r="F984" s="293" t="s">
        <v>524</v>
      </c>
      <c r="G984" s="33" t="s">
        <v>1830</v>
      </c>
      <c r="H984" s="294" t="s">
        <v>1895</v>
      </c>
      <c r="I984" s="196" t="s">
        <v>1896</v>
      </c>
      <c r="J984" s="196" t="s">
        <v>1896</v>
      </c>
      <c r="K984" s="196">
        <v>4</v>
      </c>
      <c r="L984" s="235">
        <v>45536</v>
      </c>
      <c r="M984" s="235">
        <v>45550</v>
      </c>
      <c r="N984" s="294" t="s">
        <v>124</v>
      </c>
      <c r="O984" s="33" t="s">
        <v>125</v>
      </c>
      <c r="P984" s="33" t="s">
        <v>398</v>
      </c>
      <c r="Q984" s="295" t="s">
        <v>525</v>
      </c>
      <c r="R984" s="295" t="s">
        <v>80</v>
      </c>
      <c r="S984" s="294">
        <v>4</v>
      </c>
      <c r="T984" s="34"/>
      <c r="U984" s="34"/>
      <c r="V984" s="35"/>
      <c r="W984" s="35"/>
      <c r="X984" s="40"/>
      <c r="Y984" s="40"/>
      <c r="Z984" s="38"/>
      <c r="AA984" s="34"/>
      <c r="AB984" s="34"/>
    </row>
    <row r="985" ht="24" spans="1:28">
      <c r="A985" s="33">
        <v>2671</v>
      </c>
      <c r="B985" s="28" t="s">
        <v>117</v>
      </c>
      <c r="C985" s="28" t="s">
        <v>118</v>
      </c>
      <c r="D985" s="293" t="s">
        <v>119</v>
      </c>
      <c r="E985" s="294" t="s">
        <v>120</v>
      </c>
      <c r="F985" s="293" t="s">
        <v>524</v>
      </c>
      <c r="G985" s="33" t="s">
        <v>1830</v>
      </c>
      <c r="H985" s="294" t="s">
        <v>1895</v>
      </c>
      <c r="I985" s="196" t="s">
        <v>1896</v>
      </c>
      <c r="J985" s="196" t="s">
        <v>1896</v>
      </c>
      <c r="K985" s="196">
        <v>4</v>
      </c>
      <c r="L985" s="235">
        <v>45551</v>
      </c>
      <c r="M985" s="235">
        <v>45565</v>
      </c>
      <c r="N985" s="294" t="s">
        <v>124</v>
      </c>
      <c r="O985" s="33" t="s">
        <v>125</v>
      </c>
      <c r="P985" s="33" t="s">
        <v>398</v>
      </c>
      <c r="Q985" s="295" t="s">
        <v>525</v>
      </c>
      <c r="R985" s="295" t="s">
        <v>80</v>
      </c>
      <c r="S985" s="294">
        <v>4</v>
      </c>
      <c r="T985" s="34"/>
      <c r="U985" s="34"/>
      <c r="V985" s="35"/>
      <c r="W985" s="35"/>
      <c r="X985" s="40"/>
      <c r="Y985" s="40"/>
      <c r="Z985" s="38"/>
      <c r="AA985" s="34"/>
      <c r="AB985" s="34"/>
    </row>
    <row r="986" ht="24" spans="1:26">
      <c r="A986" s="33">
        <v>2672</v>
      </c>
      <c r="B986" s="28" t="s">
        <v>117</v>
      </c>
      <c r="C986" s="28" t="s">
        <v>118</v>
      </c>
      <c r="D986" s="293" t="s">
        <v>119</v>
      </c>
      <c r="E986" s="294" t="s">
        <v>120</v>
      </c>
      <c r="F986" s="293" t="s">
        <v>524</v>
      </c>
      <c r="G986" s="33" t="s">
        <v>1830</v>
      </c>
      <c r="H986" s="294" t="s">
        <v>1895</v>
      </c>
      <c r="I986" s="196" t="s">
        <v>1896</v>
      </c>
      <c r="J986" s="196" t="s">
        <v>1896</v>
      </c>
      <c r="K986" s="196">
        <v>4</v>
      </c>
      <c r="L986" s="235">
        <v>45566</v>
      </c>
      <c r="M986" s="235">
        <v>45580</v>
      </c>
      <c r="N986" s="294" t="s">
        <v>124</v>
      </c>
      <c r="O986" s="33" t="s">
        <v>125</v>
      </c>
      <c r="P986" s="33" t="s">
        <v>398</v>
      </c>
      <c r="Q986" s="295" t="s">
        <v>525</v>
      </c>
      <c r="R986" s="295" t="s">
        <v>80</v>
      </c>
      <c r="S986" s="294">
        <v>4</v>
      </c>
      <c r="T986" s="29"/>
      <c r="U986" s="29"/>
      <c r="V986" s="29"/>
      <c r="W986" s="29"/>
      <c r="X986" s="29"/>
      <c r="Y986" s="29"/>
      <c r="Z986" s="29"/>
    </row>
    <row r="987" ht="24" spans="1:26">
      <c r="A987" s="33">
        <v>2673</v>
      </c>
      <c r="B987" s="28" t="s">
        <v>117</v>
      </c>
      <c r="C987" s="28" t="s">
        <v>118</v>
      </c>
      <c r="D987" s="293" t="s">
        <v>119</v>
      </c>
      <c r="E987" s="294" t="s">
        <v>120</v>
      </c>
      <c r="F987" s="293" t="s">
        <v>524</v>
      </c>
      <c r="G987" s="33" t="s">
        <v>1830</v>
      </c>
      <c r="H987" s="294" t="s">
        <v>1895</v>
      </c>
      <c r="I987" s="196" t="s">
        <v>1896</v>
      </c>
      <c r="J987" s="196" t="s">
        <v>1896</v>
      </c>
      <c r="K987" s="196">
        <v>4</v>
      </c>
      <c r="L987" s="235">
        <v>45581</v>
      </c>
      <c r="M987" s="235">
        <v>45596</v>
      </c>
      <c r="N987" s="294" t="s">
        <v>124</v>
      </c>
      <c r="O987" s="33" t="s">
        <v>125</v>
      </c>
      <c r="P987" s="33" t="s">
        <v>398</v>
      </c>
      <c r="Q987" s="295" t="s">
        <v>525</v>
      </c>
      <c r="R987" s="295" t="s">
        <v>80</v>
      </c>
      <c r="S987" s="294">
        <v>4</v>
      </c>
      <c r="T987" s="29"/>
      <c r="U987" s="29"/>
      <c r="V987" s="29"/>
      <c r="W987" s="29"/>
      <c r="X987" s="29"/>
      <c r="Y987" s="29"/>
      <c r="Z987" s="29"/>
    </row>
    <row r="988" ht="24" spans="1:26">
      <c r="A988" s="33">
        <v>2674</v>
      </c>
      <c r="B988" s="28" t="s">
        <v>117</v>
      </c>
      <c r="C988" s="28" t="s">
        <v>118</v>
      </c>
      <c r="D988" s="293" t="s">
        <v>119</v>
      </c>
      <c r="E988" s="294" t="s">
        <v>120</v>
      </c>
      <c r="F988" s="293" t="s">
        <v>524</v>
      </c>
      <c r="G988" s="33" t="s">
        <v>1830</v>
      </c>
      <c r="H988" s="294" t="s">
        <v>1895</v>
      </c>
      <c r="I988" s="196" t="s">
        <v>1896</v>
      </c>
      <c r="J988" s="196" t="s">
        <v>1896</v>
      </c>
      <c r="K988" s="196">
        <v>4</v>
      </c>
      <c r="L988" s="235">
        <v>45597</v>
      </c>
      <c r="M988" s="235">
        <v>45611</v>
      </c>
      <c r="N988" s="294" t="s">
        <v>124</v>
      </c>
      <c r="O988" s="33" t="s">
        <v>125</v>
      </c>
      <c r="P988" s="33" t="s">
        <v>398</v>
      </c>
      <c r="Q988" s="295" t="s">
        <v>525</v>
      </c>
      <c r="R988" s="295" t="s">
        <v>80</v>
      </c>
      <c r="S988" s="294">
        <v>4</v>
      </c>
      <c r="T988" s="29"/>
      <c r="U988" s="29"/>
      <c r="V988" s="29"/>
      <c r="W988" s="29"/>
      <c r="X988" s="29"/>
      <c r="Y988" s="29"/>
      <c r="Z988" s="29"/>
    </row>
    <row r="989" ht="24" spans="1:26">
      <c r="A989" s="33">
        <v>2675</v>
      </c>
      <c r="B989" s="28" t="s">
        <v>117</v>
      </c>
      <c r="C989" s="28" t="s">
        <v>118</v>
      </c>
      <c r="D989" s="293" t="s">
        <v>119</v>
      </c>
      <c r="E989" s="294" t="s">
        <v>120</v>
      </c>
      <c r="F989" s="293" t="s">
        <v>524</v>
      </c>
      <c r="G989" s="33" t="s">
        <v>1830</v>
      </c>
      <c r="H989" s="294" t="s">
        <v>1895</v>
      </c>
      <c r="I989" s="196" t="s">
        <v>1896</v>
      </c>
      <c r="J989" s="196" t="s">
        <v>1896</v>
      </c>
      <c r="K989" s="196">
        <v>4</v>
      </c>
      <c r="L989" s="235">
        <v>45612</v>
      </c>
      <c r="M989" s="235">
        <v>45626</v>
      </c>
      <c r="N989" s="294" t="s">
        <v>124</v>
      </c>
      <c r="O989" s="33" t="s">
        <v>125</v>
      </c>
      <c r="P989" s="33" t="s">
        <v>398</v>
      </c>
      <c r="Q989" s="295" t="s">
        <v>525</v>
      </c>
      <c r="R989" s="295" t="s">
        <v>80</v>
      </c>
      <c r="S989" s="294">
        <v>4</v>
      </c>
      <c r="T989" s="29"/>
      <c r="U989" s="29"/>
      <c r="V989" s="29"/>
      <c r="W989" s="29"/>
      <c r="X989" s="29"/>
      <c r="Y989" s="29"/>
      <c r="Z989" s="29"/>
    </row>
    <row r="990" ht="24" spans="1:26">
      <c r="A990" s="33">
        <v>2676</v>
      </c>
      <c r="B990" s="28" t="s">
        <v>117</v>
      </c>
      <c r="C990" s="28" t="s">
        <v>118</v>
      </c>
      <c r="D990" s="293" t="s">
        <v>119</v>
      </c>
      <c r="E990" s="294" t="s">
        <v>120</v>
      </c>
      <c r="F990" s="293" t="s">
        <v>524</v>
      </c>
      <c r="G990" s="33" t="s">
        <v>1830</v>
      </c>
      <c r="H990" s="294" t="s">
        <v>1895</v>
      </c>
      <c r="I990" s="196" t="s">
        <v>1896</v>
      </c>
      <c r="J990" s="196" t="s">
        <v>1896</v>
      </c>
      <c r="K990" s="196">
        <v>4</v>
      </c>
      <c r="L990" s="235">
        <v>45627</v>
      </c>
      <c r="M990" s="235">
        <v>45641</v>
      </c>
      <c r="N990" s="294" t="s">
        <v>124</v>
      </c>
      <c r="O990" s="33" t="s">
        <v>125</v>
      </c>
      <c r="P990" s="33" t="s">
        <v>398</v>
      </c>
      <c r="Q990" s="295" t="s">
        <v>525</v>
      </c>
      <c r="R990" s="295" t="s">
        <v>80</v>
      </c>
      <c r="S990" s="294">
        <v>4</v>
      </c>
      <c r="T990" s="29"/>
      <c r="U990" s="29"/>
      <c r="V990" s="29"/>
      <c r="W990" s="29"/>
      <c r="X990" s="29"/>
      <c r="Y990" s="29"/>
      <c r="Z990" s="29"/>
    </row>
    <row r="991" ht="24" spans="1:26">
      <c r="A991" s="33">
        <v>2677</v>
      </c>
      <c r="B991" s="28" t="s">
        <v>117</v>
      </c>
      <c r="C991" s="28" t="s">
        <v>118</v>
      </c>
      <c r="D991" s="293" t="s">
        <v>119</v>
      </c>
      <c r="E991" s="294" t="s">
        <v>120</v>
      </c>
      <c r="F991" s="293" t="s">
        <v>524</v>
      </c>
      <c r="G991" s="33" t="s">
        <v>1830</v>
      </c>
      <c r="H991" s="294" t="s">
        <v>1895</v>
      </c>
      <c r="I991" s="196" t="s">
        <v>1896</v>
      </c>
      <c r="J991" s="196" t="s">
        <v>1896</v>
      </c>
      <c r="K991" s="196">
        <v>4</v>
      </c>
      <c r="L991" s="235">
        <v>45642</v>
      </c>
      <c r="M991" s="235">
        <v>45657</v>
      </c>
      <c r="N991" s="294" t="s">
        <v>124</v>
      </c>
      <c r="O991" s="33" t="s">
        <v>125</v>
      </c>
      <c r="P991" s="33" t="s">
        <v>398</v>
      </c>
      <c r="Q991" s="295" t="s">
        <v>525</v>
      </c>
      <c r="R991" s="295" t="s">
        <v>80</v>
      </c>
      <c r="S991" s="294">
        <v>4</v>
      </c>
      <c r="T991" s="29"/>
      <c r="U991" s="29"/>
      <c r="V991" s="29"/>
      <c r="W991" s="29"/>
      <c r="X991" s="29"/>
      <c r="Y991" s="29"/>
      <c r="Z991" s="29"/>
    </row>
    <row r="992" ht="24" spans="1:26">
      <c r="A992" s="33">
        <v>2678</v>
      </c>
      <c r="B992" s="28" t="s">
        <v>117</v>
      </c>
      <c r="C992" s="28" t="s">
        <v>118</v>
      </c>
      <c r="D992" s="293" t="s">
        <v>119</v>
      </c>
      <c r="E992" s="294" t="s">
        <v>120</v>
      </c>
      <c r="F992" s="293" t="s">
        <v>524</v>
      </c>
      <c r="G992" s="33" t="s">
        <v>1830</v>
      </c>
      <c r="H992" s="294" t="s">
        <v>1897</v>
      </c>
      <c r="I992" s="196" t="s">
        <v>1896</v>
      </c>
      <c r="J992" s="196" t="s">
        <v>1896</v>
      </c>
      <c r="K992" s="196">
        <v>20</v>
      </c>
      <c r="L992" s="235">
        <v>45292</v>
      </c>
      <c r="M992" s="235">
        <v>45322</v>
      </c>
      <c r="N992" s="294" t="s">
        <v>124</v>
      </c>
      <c r="O992" s="33" t="s">
        <v>125</v>
      </c>
      <c r="P992" s="33" t="s">
        <v>398</v>
      </c>
      <c r="Q992" s="295" t="s">
        <v>525</v>
      </c>
      <c r="R992" s="295" t="s">
        <v>80</v>
      </c>
      <c r="S992" s="294">
        <v>20</v>
      </c>
      <c r="T992" s="29"/>
      <c r="U992" s="29"/>
      <c r="V992" s="29"/>
      <c r="W992" s="29"/>
      <c r="X992" s="29"/>
      <c r="Y992" s="29"/>
      <c r="Z992" s="29"/>
    </row>
    <row r="993" ht="24" spans="1:26">
      <c r="A993" s="33">
        <v>2679</v>
      </c>
      <c r="B993" s="28" t="s">
        <v>117</v>
      </c>
      <c r="C993" s="28" t="s">
        <v>118</v>
      </c>
      <c r="D993" s="293" t="s">
        <v>119</v>
      </c>
      <c r="E993" s="294" t="s">
        <v>120</v>
      </c>
      <c r="F993" s="293" t="s">
        <v>524</v>
      </c>
      <c r="G993" s="33" t="s">
        <v>1830</v>
      </c>
      <c r="H993" s="294" t="s">
        <v>1897</v>
      </c>
      <c r="I993" s="196" t="s">
        <v>1896</v>
      </c>
      <c r="J993" s="196" t="s">
        <v>1896</v>
      </c>
      <c r="K993" s="196">
        <v>20</v>
      </c>
      <c r="L993" s="235">
        <v>45323</v>
      </c>
      <c r="M993" s="235">
        <v>45351</v>
      </c>
      <c r="N993" s="294" t="s">
        <v>124</v>
      </c>
      <c r="O993" s="33" t="s">
        <v>125</v>
      </c>
      <c r="P993" s="33" t="s">
        <v>398</v>
      </c>
      <c r="Q993" s="295" t="s">
        <v>525</v>
      </c>
      <c r="R993" s="295" t="s">
        <v>80</v>
      </c>
      <c r="S993" s="294">
        <v>20</v>
      </c>
      <c r="T993" s="29"/>
      <c r="U993" s="29"/>
      <c r="V993" s="29"/>
      <c r="W993" s="29"/>
      <c r="X993" s="29"/>
      <c r="Y993" s="29"/>
      <c r="Z993" s="29"/>
    </row>
    <row r="994" ht="24" spans="1:28">
      <c r="A994" s="33">
        <v>2680</v>
      </c>
      <c r="B994" s="28" t="s">
        <v>117</v>
      </c>
      <c r="C994" s="28" t="s">
        <v>118</v>
      </c>
      <c r="D994" s="293" t="s">
        <v>119</v>
      </c>
      <c r="E994" s="294" t="s">
        <v>120</v>
      </c>
      <c r="F994" s="293" t="s">
        <v>524</v>
      </c>
      <c r="G994" s="33" t="s">
        <v>1830</v>
      </c>
      <c r="H994" s="294" t="s">
        <v>1897</v>
      </c>
      <c r="I994" s="196" t="s">
        <v>1896</v>
      </c>
      <c r="J994" s="196" t="s">
        <v>1896</v>
      </c>
      <c r="K994" s="196">
        <v>20</v>
      </c>
      <c r="L994" s="235">
        <v>45352</v>
      </c>
      <c r="M994" s="235">
        <v>45382</v>
      </c>
      <c r="N994" s="294" t="s">
        <v>124</v>
      </c>
      <c r="O994" s="33" t="s">
        <v>125</v>
      </c>
      <c r="P994" s="33" t="s">
        <v>398</v>
      </c>
      <c r="Q994" s="295" t="s">
        <v>525</v>
      </c>
      <c r="R994" s="295" t="s">
        <v>80</v>
      </c>
      <c r="S994" s="294">
        <v>20</v>
      </c>
      <c r="T994" s="34"/>
      <c r="U994" s="34"/>
      <c r="V994" s="35"/>
      <c r="W994" s="35"/>
      <c r="X994" s="40"/>
      <c r="Y994" s="40"/>
      <c r="Z994" s="38"/>
      <c r="AA994" s="34"/>
      <c r="AB994" s="34"/>
    </row>
    <row r="995" ht="24" spans="1:26">
      <c r="A995" s="33">
        <v>2681</v>
      </c>
      <c r="B995" s="28" t="s">
        <v>117</v>
      </c>
      <c r="C995" s="28" t="s">
        <v>118</v>
      </c>
      <c r="D995" s="293" t="s">
        <v>119</v>
      </c>
      <c r="E995" s="294" t="s">
        <v>120</v>
      </c>
      <c r="F995" s="293" t="s">
        <v>524</v>
      </c>
      <c r="G995" s="33" t="s">
        <v>1830</v>
      </c>
      <c r="H995" s="294" t="s">
        <v>1897</v>
      </c>
      <c r="I995" s="196" t="s">
        <v>1896</v>
      </c>
      <c r="J995" s="196" t="s">
        <v>1896</v>
      </c>
      <c r="K995" s="196">
        <v>20</v>
      </c>
      <c r="L995" s="235">
        <v>45383</v>
      </c>
      <c r="M995" s="235">
        <v>45412</v>
      </c>
      <c r="N995" s="294" t="s">
        <v>124</v>
      </c>
      <c r="O995" s="33" t="s">
        <v>125</v>
      </c>
      <c r="P995" s="33" t="s">
        <v>398</v>
      </c>
      <c r="Q995" s="295" t="s">
        <v>525</v>
      </c>
      <c r="R995" s="295" t="s">
        <v>80</v>
      </c>
      <c r="S995" s="294">
        <v>20</v>
      </c>
      <c r="T995" s="29"/>
      <c r="U995" s="29"/>
      <c r="V995" s="29"/>
      <c r="W995" s="29"/>
      <c r="X995" s="29"/>
      <c r="Y995" s="29"/>
      <c r="Z995" s="29"/>
    </row>
    <row r="996" ht="24" spans="1:26">
      <c r="A996" s="33">
        <v>2682</v>
      </c>
      <c r="B996" s="28" t="s">
        <v>117</v>
      </c>
      <c r="C996" s="28" t="s">
        <v>118</v>
      </c>
      <c r="D996" s="293" t="s">
        <v>119</v>
      </c>
      <c r="E996" s="294" t="s">
        <v>120</v>
      </c>
      <c r="F996" s="293" t="s">
        <v>524</v>
      </c>
      <c r="G996" s="33" t="s">
        <v>1830</v>
      </c>
      <c r="H996" s="294" t="s">
        <v>1897</v>
      </c>
      <c r="I996" s="196" t="s">
        <v>1896</v>
      </c>
      <c r="J996" s="196" t="s">
        <v>1896</v>
      </c>
      <c r="K996" s="196">
        <v>20</v>
      </c>
      <c r="L996" s="235">
        <v>45413</v>
      </c>
      <c r="M996" s="235">
        <v>45443</v>
      </c>
      <c r="N996" s="294" t="s">
        <v>124</v>
      </c>
      <c r="O996" s="33" t="s">
        <v>125</v>
      </c>
      <c r="P996" s="33" t="s">
        <v>398</v>
      </c>
      <c r="Q996" s="295" t="s">
        <v>525</v>
      </c>
      <c r="R996" s="295" t="s">
        <v>80</v>
      </c>
      <c r="S996" s="294">
        <v>20</v>
      </c>
      <c r="T996" s="29"/>
      <c r="U996" s="29"/>
      <c r="V996" s="29"/>
      <c r="W996" s="29"/>
      <c r="X996" s="29"/>
      <c r="Y996" s="29"/>
      <c r="Z996" s="29"/>
    </row>
    <row r="997" ht="24" spans="1:26">
      <c r="A997" s="33">
        <v>2683</v>
      </c>
      <c r="B997" s="28" t="s">
        <v>117</v>
      </c>
      <c r="C997" s="28" t="s">
        <v>118</v>
      </c>
      <c r="D997" s="293" t="s">
        <v>119</v>
      </c>
      <c r="E997" s="294" t="s">
        <v>120</v>
      </c>
      <c r="F997" s="293" t="s">
        <v>524</v>
      </c>
      <c r="G997" s="33" t="s">
        <v>1830</v>
      </c>
      <c r="H997" s="294" t="s">
        <v>1897</v>
      </c>
      <c r="I997" s="196" t="s">
        <v>1896</v>
      </c>
      <c r="J997" s="196" t="s">
        <v>1896</v>
      </c>
      <c r="K997" s="196">
        <v>20</v>
      </c>
      <c r="L997" s="235">
        <v>45444</v>
      </c>
      <c r="M997" s="235">
        <v>45473</v>
      </c>
      <c r="N997" s="294" t="s">
        <v>124</v>
      </c>
      <c r="O997" s="33" t="s">
        <v>125</v>
      </c>
      <c r="P997" s="33" t="s">
        <v>398</v>
      </c>
      <c r="Q997" s="295" t="s">
        <v>525</v>
      </c>
      <c r="R997" s="295" t="s">
        <v>80</v>
      </c>
      <c r="S997" s="294">
        <v>20</v>
      </c>
      <c r="T997" s="29"/>
      <c r="U997" s="29"/>
      <c r="V997" s="29"/>
      <c r="W997" s="29"/>
      <c r="X997" s="29"/>
      <c r="Y997" s="29"/>
      <c r="Z997" s="29"/>
    </row>
    <row r="998" ht="24" spans="1:26">
      <c r="A998" s="33">
        <v>2684</v>
      </c>
      <c r="B998" s="28" t="s">
        <v>117</v>
      </c>
      <c r="C998" s="28" t="s">
        <v>118</v>
      </c>
      <c r="D998" s="293" t="s">
        <v>119</v>
      </c>
      <c r="E998" s="294" t="s">
        <v>120</v>
      </c>
      <c r="F998" s="293" t="s">
        <v>524</v>
      </c>
      <c r="G998" s="33" t="s">
        <v>1830</v>
      </c>
      <c r="H998" s="294" t="s">
        <v>1897</v>
      </c>
      <c r="I998" s="196" t="s">
        <v>1896</v>
      </c>
      <c r="J998" s="196" t="s">
        <v>1896</v>
      </c>
      <c r="K998" s="196">
        <v>20</v>
      </c>
      <c r="L998" s="235">
        <v>45474</v>
      </c>
      <c r="M998" s="235">
        <v>45504</v>
      </c>
      <c r="N998" s="294" t="s">
        <v>124</v>
      </c>
      <c r="O998" s="33" t="s">
        <v>125</v>
      </c>
      <c r="P998" s="33" t="s">
        <v>398</v>
      </c>
      <c r="Q998" s="295" t="s">
        <v>525</v>
      </c>
      <c r="R998" s="295" t="s">
        <v>80</v>
      </c>
      <c r="S998" s="294">
        <v>20</v>
      </c>
      <c r="T998" s="29"/>
      <c r="U998" s="29"/>
      <c r="V998" s="29"/>
      <c r="W998" s="29"/>
      <c r="X998" s="29"/>
      <c r="Y998" s="29"/>
      <c r="Z998" s="29"/>
    </row>
    <row r="999" ht="24" spans="1:26">
      <c r="A999" s="33">
        <v>2685</v>
      </c>
      <c r="B999" s="28" t="s">
        <v>117</v>
      </c>
      <c r="C999" s="28" t="s">
        <v>118</v>
      </c>
      <c r="D999" s="293" t="s">
        <v>119</v>
      </c>
      <c r="E999" s="294" t="s">
        <v>120</v>
      </c>
      <c r="F999" s="293" t="s">
        <v>524</v>
      </c>
      <c r="G999" s="33" t="s">
        <v>1830</v>
      </c>
      <c r="H999" s="294" t="s">
        <v>1897</v>
      </c>
      <c r="I999" s="196" t="s">
        <v>1896</v>
      </c>
      <c r="J999" s="196" t="s">
        <v>1896</v>
      </c>
      <c r="K999" s="196">
        <v>20</v>
      </c>
      <c r="L999" s="235">
        <v>45505</v>
      </c>
      <c r="M999" s="235">
        <v>45535</v>
      </c>
      <c r="N999" s="294" t="s">
        <v>124</v>
      </c>
      <c r="O999" s="33" t="s">
        <v>125</v>
      </c>
      <c r="P999" s="33" t="s">
        <v>398</v>
      </c>
      <c r="Q999" s="295" t="s">
        <v>525</v>
      </c>
      <c r="R999" s="295" t="s">
        <v>80</v>
      </c>
      <c r="S999" s="294">
        <v>20</v>
      </c>
      <c r="T999" s="29"/>
      <c r="U999" s="29"/>
      <c r="V999" s="29"/>
      <c r="W999" s="29"/>
      <c r="X999" s="29"/>
      <c r="Y999" s="29"/>
      <c r="Z999" s="29"/>
    </row>
    <row r="1000" ht="24" spans="1:26">
      <c r="A1000" s="33">
        <v>2686</v>
      </c>
      <c r="B1000" s="28" t="s">
        <v>117</v>
      </c>
      <c r="C1000" s="28" t="s">
        <v>118</v>
      </c>
      <c r="D1000" s="293" t="s">
        <v>119</v>
      </c>
      <c r="E1000" s="294" t="s">
        <v>120</v>
      </c>
      <c r="F1000" s="293" t="s">
        <v>524</v>
      </c>
      <c r="G1000" s="33" t="s">
        <v>1830</v>
      </c>
      <c r="H1000" s="294" t="s">
        <v>1897</v>
      </c>
      <c r="I1000" s="196" t="s">
        <v>1896</v>
      </c>
      <c r="J1000" s="196" t="s">
        <v>1896</v>
      </c>
      <c r="K1000" s="196">
        <v>20</v>
      </c>
      <c r="L1000" s="235">
        <v>45536</v>
      </c>
      <c r="M1000" s="235">
        <v>45565</v>
      </c>
      <c r="N1000" s="294" t="s">
        <v>124</v>
      </c>
      <c r="O1000" s="33" t="s">
        <v>125</v>
      </c>
      <c r="P1000" s="33" t="s">
        <v>398</v>
      </c>
      <c r="Q1000" s="295" t="s">
        <v>525</v>
      </c>
      <c r="R1000" s="295" t="s">
        <v>80</v>
      </c>
      <c r="S1000" s="294">
        <v>20</v>
      </c>
      <c r="T1000" s="29"/>
      <c r="U1000" s="29"/>
      <c r="V1000" s="29"/>
      <c r="W1000" s="29"/>
      <c r="X1000" s="29"/>
      <c r="Y1000" s="29"/>
      <c r="Z1000" s="29"/>
    </row>
    <row r="1001" ht="24" spans="1:26">
      <c r="A1001" s="33">
        <v>2687</v>
      </c>
      <c r="B1001" s="28" t="s">
        <v>117</v>
      </c>
      <c r="C1001" s="28" t="s">
        <v>118</v>
      </c>
      <c r="D1001" s="293" t="s">
        <v>119</v>
      </c>
      <c r="E1001" s="294" t="s">
        <v>120</v>
      </c>
      <c r="F1001" s="293" t="s">
        <v>524</v>
      </c>
      <c r="G1001" s="33" t="s">
        <v>1830</v>
      </c>
      <c r="H1001" s="294" t="s">
        <v>1897</v>
      </c>
      <c r="I1001" s="196" t="s">
        <v>1896</v>
      </c>
      <c r="J1001" s="196" t="s">
        <v>1896</v>
      </c>
      <c r="K1001" s="196">
        <v>20</v>
      </c>
      <c r="L1001" s="235">
        <v>45566</v>
      </c>
      <c r="M1001" s="235">
        <v>45596</v>
      </c>
      <c r="N1001" s="294" t="s">
        <v>124</v>
      </c>
      <c r="O1001" s="33" t="s">
        <v>125</v>
      </c>
      <c r="P1001" s="33" t="s">
        <v>398</v>
      </c>
      <c r="Q1001" s="295" t="s">
        <v>525</v>
      </c>
      <c r="R1001" s="295" t="s">
        <v>80</v>
      </c>
      <c r="S1001" s="294">
        <v>20</v>
      </c>
      <c r="T1001" s="29"/>
      <c r="U1001" s="29"/>
      <c r="V1001" s="29"/>
      <c r="W1001" s="29"/>
      <c r="X1001" s="29"/>
      <c r="Y1001" s="29"/>
      <c r="Z1001" s="29"/>
    </row>
    <row r="1002" ht="24" spans="1:26">
      <c r="A1002" s="33">
        <v>2688</v>
      </c>
      <c r="B1002" s="28" t="s">
        <v>117</v>
      </c>
      <c r="C1002" s="28" t="s">
        <v>118</v>
      </c>
      <c r="D1002" s="293" t="s">
        <v>119</v>
      </c>
      <c r="E1002" s="294" t="s">
        <v>120</v>
      </c>
      <c r="F1002" s="293" t="s">
        <v>524</v>
      </c>
      <c r="G1002" s="33" t="s">
        <v>1830</v>
      </c>
      <c r="H1002" s="294" t="s">
        <v>1897</v>
      </c>
      <c r="I1002" s="196" t="s">
        <v>1896</v>
      </c>
      <c r="J1002" s="196" t="s">
        <v>1896</v>
      </c>
      <c r="K1002" s="196">
        <v>20</v>
      </c>
      <c r="L1002" s="235">
        <v>45597</v>
      </c>
      <c r="M1002" s="235">
        <v>45626</v>
      </c>
      <c r="N1002" s="294" t="s">
        <v>124</v>
      </c>
      <c r="O1002" s="33" t="s">
        <v>125</v>
      </c>
      <c r="P1002" s="33" t="s">
        <v>398</v>
      </c>
      <c r="Q1002" s="295" t="s">
        <v>525</v>
      </c>
      <c r="R1002" s="295" t="s">
        <v>80</v>
      </c>
      <c r="S1002" s="294">
        <v>20</v>
      </c>
      <c r="T1002" s="29"/>
      <c r="U1002" s="29"/>
      <c r="V1002" s="29"/>
      <c r="W1002" s="29"/>
      <c r="X1002" s="29"/>
      <c r="Y1002" s="29"/>
      <c r="Z1002" s="29"/>
    </row>
    <row r="1003" ht="24" spans="1:26">
      <c r="A1003" s="33">
        <v>2689</v>
      </c>
      <c r="B1003" s="28" t="s">
        <v>117</v>
      </c>
      <c r="C1003" s="28" t="s">
        <v>118</v>
      </c>
      <c r="D1003" s="293" t="s">
        <v>119</v>
      </c>
      <c r="E1003" s="294" t="s">
        <v>120</v>
      </c>
      <c r="F1003" s="293" t="s">
        <v>524</v>
      </c>
      <c r="G1003" s="33" t="s">
        <v>1830</v>
      </c>
      <c r="H1003" s="294" t="s">
        <v>1897</v>
      </c>
      <c r="I1003" s="196" t="s">
        <v>1896</v>
      </c>
      <c r="J1003" s="196" t="s">
        <v>1896</v>
      </c>
      <c r="K1003" s="196">
        <v>20</v>
      </c>
      <c r="L1003" s="235">
        <v>45627</v>
      </c>
      <c r="M1003" s="235">
        <v>45657</v>
      </c>
      <c r="N1003" s="294" t="s">
        <v>124</v>
      </c>
      <c r="O1003" s="33" t="s">
        <v>125</v>
      </c>
      <c r="P1003" s="33" t="s">
        <v>398</v>
      </c>
      <c r="Q1003" s="295" t="s">
        <v>525</v>
      </c>
      <c r="R1003" s="295" t="s">
        <v>80</v>
      </c>
      <c r="S1003" s="294">
        <v>20</v>
      </c>
      <c r="T1003" s="29"/>
      <c r="U1003" s="29"/>
      <c r="V1003" s="29"/>
      <c r="W1003" s="29"/>
      <c r="X1003" s="29"/>
      <c r="Y1003" s="29"/>
      <c r="Z1003" s="29"/>
    </row>
    <row r="1004" ht="24" spans="1:26">
      <c r="A1004" s="33">
        <v>2692</v>
      </c>
      <c r="B1004" s="28" t="s">
        <v>117</v>
      </c>
      <c r="C1004" s="28" t="s">
        <v>118</v>
      </c>
      <c r="D1004" s="293" t="s">
        <v>119</v>
      </c>
      <c r="E1004" s="294" t="s">
        <v>120</v>
      </c>
      <c r="F1004" s="293" t="s">
        <v>534</v>
      </c>
      <c r="G1004" s="33" t="s">
        <v>1830</v>
      </c>
      <c r="H1004" s="294" t="s">
        <v>1895</v>
      </c>
      <c r="I1004" s="196" t="s">
        <v>1896</v>
      </c>
      <c r="J1004" s="196" t="s">
        <v>1896</v>
      </c>
      <c r="K1004" s="196">
        <v>4</v>
      </c>
      <c r="L1004" s="235">
        <v>45292</v>
      </c>
      <c r="M1004" s="235">
        <v>45306</v>
      </c>
      <c r="N1004" s="294" t="s">
        <v>124</v>
      </c>
      <c r="O1004" s="33" t="s">
        <v>125</v>
      </c>
      <c r="P1004" s="33" t="s">
        <v>398</v>
      </c>
      <c r="Q1004" s="295" t="s">
        <v>525</v>
      </c>
      <c r="R1004" s="295" t="s">
        <v>80</v>
      </c>
      <c r="S1004" s="294">
        <v>4</v>
      </c>
      <c r="T1004" s="29"/>
      <c r="U1004" s="29"/>
      <c r="V1004" s="29"/>
      <c r="W1004" s="29"/>
      <c r="X1004" s="29"/>
      <c r="Y1004" s="29"/>
      <c r="Z1004" s="29"/>
    </row>
    <row r="1005" ht="24" spans="1:26">
      <c r="A1005" s="33">
        <v>2693</v>
      </c>
      <c r="B1005" s="28" t="s">
        <v>117</v>
      </c>
      <c r="C1005" s="28" t="s">
        <v>118</v>
      </c>
      <c r="D1005" s="293" t="s">
        <v>119</v>
      </c>
      <c r="E1005" s="294" t="s">
        <v>120</v>
      </c>
      <c r="F1005" s="293" t="s">
        <v>534</v>
      </c>
      <c r="G1005" s="33" t="s">
        <v>1830</v>
      </c>
      <c r="H1005" s="294" t="s">
        <v>1895</v>
      </c>
      <c r="I1005" s="196" t="s">
        <v>1896</v>
      </c>
      <c r="J1005" s="196" t="s">
        <v>1896</v>
      </c>
      <c r="K1005" s="196">
        <v>4</v>
      </c>
      <c r="L1005" s="235">
        <v>45307</v>
      </c>
      <c r="M1005" s="235">
        <v>45322</v>
      </c>
      <c r="N1005" s="294" t="s">
        <v>124</v>
      </c>
      <c r="O1005" s="33" t="s">
        <v>125</v>
      </c>
      <c r="P1005" s="33" t="s">
        <v>398</v>
      </c>
      <c r="Q1005" s="295" t="s">
        <v>525</v>
      </c>
      <c r="R1005" s="295" t="s">
        <v>80</v>
      </c>
      <c r="S1005" s="294">
        <v>4</v>
      </c>
      <c r="T1005" s="29"/>
      <c r="U1005" s="29"/>
      <c r="V1005" s="29"/>
      <c r="W1005" s="29"/>
      <c r="X1005" s="29"/>
      <c r="Y1005" s="29"/>
      <c r="Z1005" s="29"/>
    </row>
    <row r="1006" ht="24" spans="1:28">
      <c r="A1006" s="33">
        <v>2694</v>
      </c>
      <c r="B1006" s="28" t="s">
        <v>117</v>
      </c>
      <c r="C1006" s="28" t="s">
        <v>118</v>
      </c>
      <c r="D1006" s="293" t="s">
        <v>119</v>
      </c>
      <c r="E1006" s="294" t="s">
        <v>120</v>
      </c>
      <c r="F1006" s="293" t="s">
        <v>534</v>
      </c>
      <c r="G1006" s="33" t="s">
        <v>1830</v>
      </c>
      <c r="H1006" s="294" t="s">
        <v>1895</v>
      </c>
      <c r="I1006" s="196" t="s">
        <v>1896</v>
      </c>
      <c r="J1006" s="196" t="s">
        <v>1896</v>
      </c>
      <c r="K1006" s="196">
        <v>4</v>
      </c>
      <c r="L1006" s="235">
        <v>45323</v>
      </c>
      <c r="M1006" s="235">
        <v>45337</v>
      </c>
      <c r="N1006" s="294" t="s">
        <v>124</v>
      </c>
      <c r="O1006" s="33" t="s">
        <v>125</v>
      </c>
      <c r="P1006" s="33" t="s">
        <v>398</v>
      </c>
      <c r="Q1006" s="295" t="s">
        <v>525</v>
      </c>
      <c r="R1006" s="295" t="s">
        <v>80</v>
      </c>
      <c r="S1006" s="294">
        <v>4</v>
      </c>
      <c r="T1006" s="34"/>
      <c r="U1006" s="34"/>
      <c r="V1006" s="35"/>
      <c r="W1006" s="35"/>
      <c r="X1006" s="40"/>
      <c r="Y1006" s="40"/>
      <c r="Z1006" s="38"/>
      <c r="AA1006" s="34"/>
      <c r="AB1006" s="34"/>
    </row>
    <row r="1007" ht="24" spans="1:26">
      <c r="A1007" s="33">
        <v>2695</v>
      </c>
      <c r="B1007" s="28" t="s">
        <v>117</v>
      </c>
      <c r="C1007" s="28" t="s">
        <v>118</v>
      </c>
      <c r="D1007" s="293" t="s">
        <v>119</v>
      </c>
      <c r="E1007" s="294" t="s">
        <v>120</v>
      </c>
      <c r="F1007" s="293" t="s">
        <v>534</v>
      </c>
      <c r="G1007" s="33" t="s">
        <v>1830</v>
      </c>
      <c r="H1007" s="294" t="s">
        <v>1895</v>
      </c>
      <c r="I1007" s="196" t="s">
        <v>1896</v>
      </c>
      <c r="J1007" s="196" t="s">
        <v>1896</v>
      </c>
      <c r="K1007" s="196">
        <v>4</v>
      </c>
      <c r="L1007" s="235">
        <v>45338</v>
      </c>
      <c r="M1007" s="235">
        <v>45351</v>
      </c>
      <c r="N1007" s="294" t="s">
        <v>124</v>
      </c>
      <c r="O1007" s="33" t="s">
        <v>125</v>
      </c>
      <c r="P1007" s="33" t="s">
        <v>398</v>
      </c>
      <c r="Q1007" s="295" t="s">
        <v>525</v>
      </c>
      <c r="R1007" s="295" t="s">
        <v>80</v>
      </c>
      <c r="S1007" s="294">
        <v>4</v>
      </c>
      <c r="T1007" s="29"/>
      <c r="U1007" s="29"/>
      <c r="V1007" s="29"/>
      <c r="W1007" s="29"/>
      <c r="X1007" s="29"/>
      <c r="Y1007" s="29"/>
      <c r="Z1007" s="29"/>
    </row>
    <row r="1008" ht="24" spans="1:28">
      <c r="A1008" s="33">
        <v>2696</v>
      </c>
      <c r="B1008" s="28" t="s">
        <v>117</v>
      </c>
      <c r="C1008" s="28" t="s">
        <v>118</v>
      </c>
      <c r="D1008" s="293" t="s">
        <v>119</v>
      </c>
      <c r="E1008" s="294" t="s">
        <v>120</v>
      </c>
      <c r="F1008" s="293" t="s">
        <v>534</v>
      </c>
      <c r="G1008" s="33" t="s">
        <v>1830</v>
      </c>
      <c r="H1008" s="294" t="s">
        <v>1895</v>
      </c>
      <c r="I1008" s="196" t="s">
        <v>1896</v>
      </c>
      <c r="J1008" s="196" t="s">
        <v>1896</v>
      </c>
      <c r="K1008" s="196">
        <v>4</v>
      </c>
      <c r="L1008" s="235">
        <v>45352</v>
      </c>
      <c r="M1008" s="235">
        <v>45366</v>
      </c>
      <c r="N1008" s="294" t="s">
        <v>124</v>
      </c>
      <c r="O1008" s="33" t="s">
        <v>125</v>
      </c>
      <c r="P1008" s="33" t="s">
        <v>398</v>
      </c>
      <c r="Q1008" s="295" t="s">
        <v>525</v>
      </c>
      <c r="R1008" s="295" t="s">
        <v>80</v>
      </c>
      <c r="S1008" s="294">
        <v>4</v>
      </c>
      <c r="T1008" s="34"/>
      <c r="U1008" s="34"/>
      <c r="V1008" s="35"/>
      <c r="W1008" s="35"/>
      <c r="X1008" s="40"/>
      <c r="Y1008" s="40"/>
      <c r="Z1008" s="38"/>
      <c r="AA1008" s="34"/>
      <c r="AB1008" s="34"/>
    </row>
    <row r="1009" ht="24" spans="1:28">
      <c r="A1009" s="33">
        <v>2697</v>
      </c>
      <c r="B1009" s="28" t="s">
        <v>117</v>
      </c>
      <c r="C1009" s="28" t="s">
        <v>118</v>
      </c>
      <c r="D1009" s="293" t="s">
        <v>119</v>
      </c>
      <c r="E1009" s="294" t="s">
        <v>120</v>
      </c>
      <c r="F1009" s="293" t="s">
        <v>534</v>
      </c>
      <c r="G1009" s="33" t="s">
        <v>1830</v>
      </c>
      <c r="H1009" s="294" t="s">
        <v>1895</v>
      </c>
      <c r="I1009" s="196" t="s">
        <v>1896</v>
      </c>
      <c r="J1009" s="196" t="s">
        <v>1896</v>
      </c>
      <c r="K1009" s="196">
        <v>4</v>
      </c>
      <c r="L1009" s="235">
        <v>45367</v>
      </c>
      <c r="M1009" s="235">
        <v>45382</v>
      </c>
      <c r="N1009" s="294" t="s">
        <v>124</v>
      </c>
      <c r="O1009" s="33" t="s">
        <v>125</v>
      </c>
      <c r="P1009" s="33" t="s">
        <v>398</v>
      </c>
      <c r="Q1009" s="295" t="s">
        <v>525</v>
      </c>
      <c r="R1009" s="295" t="s">
        <v>80</v>
      </c>
      <c r="S1009" s="294">
        <v>4</v>
      </c>
      <c r="T1009" s="34"/>
      <c r="U1009" s="34"/>
      <c r="V1009" s="35"/>
      <c r="W1009" s="35"/>
      <c r="X1009" s="40"/>
      <c r="Y1009" s="40"/>
      <c r="Z1009" s="38"/>
      <c r="AA1009" s="34"/>
      <c r="AB1009" s="34"/>
    </row>
    <row r="1010" ht="24" spans="1:26">
      <c r="A1010" s="33">
        <v>2698</v>
      </c>
      <c r="B1010" s="28" t="s">
        <v>117</v>
      </c>
      <c r="C1010" s="28" t="s">
        <v>118</v>
      </c>
      <c r="D1010" s="293" t="s">
        <v>119</v>
      </c>
      <c r="E1010" s="294" t="s">
        <v>120</v>
      </c>
      <c r="F1010" s="293" t="s">
        <v>534</v>
      </c>
      <c r="G1010" s="33" t="s">
        <v>1830</v>
      </c>
      <c r="H1010" s="294" t="s">
        <v>1895</v>
      </c>
      <c r="I1010" s="196" t="s">
        <v>1896</v>
      </c>
      <c r="J1010" s="196" t="s">
        <v>1896</v>
      </c>
      <c r="K1010" s="196">
        <v>4</v>
      </c>
      <c r="L1010" s="235">
        <v>45383</v>
      </c>
      <c r="M1010" s="235">
        <v>45397</v>
      </c>
      <c r="N1010" s="294" t="s">
        <v>124</v>
      </c>
      <c r="O1010" s="33" t="s">
        <v>125</v>
      </c>
      <c r="P1010" s="33" t="s">
        <v>398</v>
      </c>
      <c r="Q1010" s="295" t="s">
        <v>525</v>
      </c>
      <c r="R1010" s="295" t="s">
        <v>80</v>
      </c>
      <c r="S1010" s="294">
        <v>4</v>
      </c>
      <c r="T1010" s="29"/>
      <c r="U1010" s="29"/>
      <c r="V1010" s="29"/>
      <c r="W1010" s="29"/>
      <c r="X1010" s="29"/>
      <c r="Y1010" s="29"/>
      <c r="Z1010" s="29"/>
    </row>
    <row r="1011" ht="24" spans="1:26">
      <c r="A1011" s="33">
        <v>2699</v>
      </c>
      <c r="B1011" s="28" t="s">
        <v>117</v>
      </c>
      <c r="C1011" s="28" t="s">
        <v>118</v>
      </c>
      <c r="D1011" s="293" t="s">
        <v>119</v>
      </c>
      <c r="E1011" s="294" t="s">
        <v>120</v>
      </c>
      <c r="F1011" s="293" t="s">
        <v>534</v>
      </c>
      <c r="G1011" s="33" t="s">
        <v>1830</v>
      </c>
      <c r="H1011" s="294" t="s">
        <v>1895</v>
      </c>
      <c r="I1011" s="196" t="s">
        <v>1896</v>
      </c>
      <c r="J1011" s="196" t="s">
        <v>1896</v>
      </c>
      <c r="K1011" s="196">
        <v>4</v>
      </c>
      <c r="L1011" s="235">
        <v>45398</v>
      </c>
      <c r="M1011" s="235">
        <v>45412</v>
      </c>
      <c r="N1011" s="294" t="s">
        <v>124</v>
      </c>
      <c r="O1011" s="33" t="s">
        <v>125</v>
      </c>
      <c r="P1011" s="33" t="s">
        <v>398</v>
      </c>
      <c r="Q1011" s="295" t="s">
        <v>525</v>
      </c>
      <c r="R1011" s="295" t="s">
        <v>80</v>
      </c>
      <c r="S1011" s="294">
        <v>4</v>
      </c>
      <c r="T1011" s="29"/>
      <c r="U1011" s="29"/>
      <c r="V1011" s="29"/>
      <c r="W1011" s="29"/>
      <c r="X1011" s="29"/>
      <c r="Y1011" s="29"/>
      <c r="Z1011" s="29"/>
    </row>
    <row r="1012" ht="24" spans="1:26">
      <c r="A1012" s="33">
        <v>2700</v>
      </c>
      <c r="B1012" s="28" t="s">
        <v>117</v>
      </c>
      <c r="C1012" s="28" t="s">
        <v>118</v>
      </c>
      <c r="D1012" s="293" t="s">
        <v>119</v>
      </c>
      <c r="E1012" s="294" t="s">
        <v>120</v>
      </c>
      <c r="F1012" s="293" t="s">
        <v>534</v>
      </c>
      <c r="G1012" s="33" t="s">
        <v>1830</v>
      </c>
      <c r="H1012" s="294" t="s">
        <v>1895</v>
      </c>
      <c r="I1012" s="196" t="s">
        <v>1896</v>
      </c>
      <c r="J1012" s="196" t="s">
        <v>1896</v>
      </c>
      <c r="K1012" s="196">
        <v>4</v>
      </c>
      <c r="L1012" s="235">
        <v>45413</v>
      </c>
      <c r="M1012" s="235">
        <v>45427</v>
      </c>
      <c r="N1012" s="294" t="s">
        <v>124</v>
      </c>
      <c r="O1012" s="33" t="s">
        <v>125</v>
      </c>
      <c r="P1012" s="33" t="s">
        <v>398</v>
      </c>
      <c r="Q1012" s="295" t="s">
        <v>525</v>
      </c>
      <c r="R1012" s="295" t="s">
        <v>80</v>
      </c>
      <c r="S1012" s="294">
        <v>4</v>
      </c>
      <c r="T1012" s="29"/>
      <c r="U1012" s="29"/>
      <c r="V1012" s="29"/>
      <c r="W1012" s="29"/>
      <c r="X1012" s="29"/>
      <c r="Y1012" s="29"/>
      <c r="Z1012" s="29"/>
    </row>
    <row r="1013" ht="24" spans="1:26">
      <c r="A1013" s="33">
        <v>2701</v>
      </c>
      <c r="B1013" s="28" t="s">
        <v>117</v>
      </c>
      <c r="C1013" s="28" t="s">
        <v>118</v>
      </c>
      <c r="D1013" s="293" t="s">
        <v>119</v>
      </c>
      <c r="E1013" s="294" t="s">
        <v>120</v>
      </c>
      <c r="F1013" s="293" t="s">
        <v>534</v>
      </c>
      <c r="G1013" s="33" t="s">
        <v>1830</v>
      </c>
      <c r="H1013" s="294" t="s">
        <v>1895</v>
      </c>
      <c r="I1013" s="196" t="s">
        <v>1896</v>
      </c>
      <c r="J1013" s="196" t="s">
        <v>1896</v>
      </c>
      <c r="K1013" s="196">
        <v>4</v>
      </c>
      <c r="L1013" s="235">
        <v>45428</v>
      </c>
      <c r="M1013" s="235">
        <v>45443</v>
      </c>
      <c r="N1013" s="294" t="s">
        <v>124</v>
      </c>
      <c r="O1013" s="33" t="s">
        <v>125</v>
      </c>
      <c r="P1013" s="33" t="s">
        <v>398</v>
      </c>
      <c r="Q1013" s="295" t="s">
        <v>525</v>
      </c>
      <c r="R1013" s="295" t="s">
        <v>80</v>
      </c>
      <c r="S1013" s="294">
        <v>4</v>
      </c>
      <c r="T1013" s="29"/>
      <c r="U1013" s="29"/>
      <c r="V1013" s="29"/>
      <c r="W1013" s="29"/>
      <c r="X1013" s="29"/>
      <c r="Y1013" s="29"/>
      <c r="Z1013" s="29"/>
    </row>
    <row r="1014" ht="24" spans="1:26">
      <c r="A1014" s="33">
        <v>2702</v>
      </c>
      <c r="B1014" s="28" t="s">
        <v>117</v>
      </c>
      <c r="C1014" s="28" t="s">
        <v>118</v>
      </c>
      <c r="D1014" s="293" t="s">
        <v>119</v>
      </c>
      <c r="E1014" s="294" t="s">
        <v>120</v>
      </c>
      <c r="F1014" s="293" t="s">
        <v>534</v>
      </c>
      <c r="G1014" s="33" t="s">
        <v>1830</v>
      </c>
      <c r="H1014" s="294" t="s">
        <v>1895</v>
      </c>
      <c r="I1014" s="196" t="s">
        <v>1896</v>
      </c>
      <c r="J1014" s="196" t="s">
        <v>1896</v>
      </c>
      <c r="K1014" s="196">
        <v>4</v>
      </c>
      <c r="L1014" s="235">
        <v>45444</v>
      </c>
      <c r="M1014" s="235">
        <v>45458</v>
      </c>
      <c r="N1014" s="294" t="s">
        <v>124</v>
      </c>
      <c r="O1014" s="33" t="s">
        <v>125</v>
      </c>
      <c r="P1014" s="33" t="s">
        <v>398</v>
      </c>
      <c r="Q1014" s="295" t="s">
        <v>525</v>
      </c>
      <c r="R1014" s="295" t="s">
        <v>80</v>
      </c>
      <c r="S1014" s="294">
        <v>4</v>
      </c>
      <c r="T1014" s="29"/>
      <c r="U1014" s="29"/>
      <c r="V1014" s="29"/>
      <c r="W1014" s="29"/>
      <c r="X1014" s="29"/>
      <c r="Y1014" s="29"/>
      <c r="Z1014" s="29"/>
    </row>
    <row r="1015" ht="24" spans="1:26">
      <c r="A1015" s="33">
        <v>2703</v>
      </c>
      <c r="B1015" s="28" t="s">
        <v>117</v>
      </c>
      <c r="C1015" s="28" t="s">
        <v>118</v>
      </c>
      <c r="D1015" s="293" t="s">
        <v>119</v>
      </c>
      <c r="E1015" s="294" t="s">
        <v>120</v>
      </c>
      <c r="F1015" s="293" t="s">
        <v>534</v>
      </c>
      <c r="G1015" s="33" t="s">
        <v>1830</v>
      </c>
      <c r="H1015" s="294" t="s">
        <v>1895</v>
      </c>
      <c r="I1015" s="196" t="s">
        <v>1896</v>
      </c>
      <c r="J1015" s="196" t="s">
        <v>1896</v>
      </c>
      <c r="K1015" s="196">
        <v>4</v>
      </c>
      <c r="L1015" s="235">
        <v>45459</v>
      </c>
      <c r="M1015" s="235">
        <v>45473</v>
      </c>
      <c r="N1015" s="294" t="s">
        <v>124</v>
      </c>
      <c r="O1015" s="33" t="s">
        <v>125</v>
      </c>
      <c r="P1015" s="33" t="s">
        <v>398</v>
      </c>
      <c r="Q1015" s="295" t="s">
        <v>525</v>
      </c>
      <c r="R1015" s="295" t="s">
        <v>80</v>
      </c>
      <c r="S1015" s="294">
        <v>4</v>
      </c>
      <c r="T1015" s="29"/>
      <c r="U1015" s="29"/>
      <c r="V1015" s="29"/>
      <c r="W1015" s="29"/>
      <c r="X1015" s="29"/>
      <c r="Y1015" s="29"/>
      <c r="Z1015" s="29"/>
    </row>
    <row r="1016" ht="24" spans="1:26">
      <c r="A1016" s="33">
        <v>2704</v>
      </c>
      <c r="B1016" s="28" t="s">
        <v>117</v>
      </c>
      <c r="C1016" s="28" t="s">
        <v>118</v>
      </c>
      <c r="D1016" s="293" t="s">
        <v>119</v>
      </c>
      <c r="E1016" s="294" t="s">
        <v>120</v>
      </c>
      <c r="F1016" s="293" t="s">
        <v>534</v>
      </c>
      <c r="G1016" s="33" t="s">
        <v>1830</v>
      </c>
      <c r="H1016" s="294" t="s">
        <v>1895</v>
      </c>
      <c r="I1016" s="196" t="s">
        <v>1896</v>
      </c>
      <c r="J1016" s="196" t="s">
        <v>1896</v>
      </c>
      <c r="K1016" s="196">
        <v>4</v>
      </c>
      <c r="L1016" s="235">
        <v>45474</v>
      </c>
      <c r="M1016" s="235">
        <v>45488</v>
      </c>
      <c r="N1016" s="294" t="s">
        <v>124</v>
      </c>
      <c r="O1016" s="33" t="s">
        <v>125</v>
      </c>
      <c r="P1016" s="33" t="s">
        <v>398</v>
      </c>
      <c r="Q1016" s="295" t="s">
        <v>525</v>
      </c>
      <c r="R1016" s="295" t="s">
        <v>80</v>
      </c>
      <c r="S1016" s="294">
        <v>4</v>
      </c>
      <c r="T1016" s="29"/>
      <c r="U1016" s="29"/>
      <c r="V1016" s="29"/>
      <c r="W1016" s="29"/>
      <c r="X1016" s="29"/>
      <c r="Y1016" s="29"/>
      <c r="Z1016" s="29"/>
    </row>
    <row r="1017" ht="24" spans="1:26">
      <c r="A1017" s="33">
        <v>2705</v>
      </c>
      <c r="B1017" s="28" t="s">
        <v>117</v>
      </c>
      <c r="C1017" s="28" t="s">
        <v>118</v>
      </c>
      <c r="D1017" s="293" t="s">
        <v>119</v>
      </c>
      <c r="E1017" s="294" t="s">
        <v>120</v>
      </c>
      <c r="F1017" s="293" t="s">
        <v>534</v>
      </c>
      <c r="G1017" s="33" t="s">
        <v>1830</v>
      </c>
      <c r="H1017" s="294" t="s">
        <v>1895</v>
      </c>
      <c r="I1017" s="196" t="s">
        <v>1896</v>
      </c>
      <c r="J1017" s="196" t="s">
        <v>1896</v>
      </c>
      <c r="K1017" s="196">
        <v>4</v>
      </c>
      <c r="L1017" s="235">
        <v>45489</v>
      </c>
      <c r="M1017" s="235">
        <v>45504</v>
      </c>
      <c r="N1017" s="294" t="s">
        <v>124</v>
      </c>
      <c r="O1017" s="33" t="s">
        <v>125</v>
      </c>
      <c r="P1017" s="33" t="s">
        <v>398</v>
      </c>
      <c r="Q1017" s="295" t="s">
        <v>525</v>
      </c>
      <c r="R1017" s="295" t="s">
        <v>80</v>
      </c>
      <c r="S1017" s="294">
        <v>4</v>
      </c>
      <c r="T1017" s="29"/>
      <c r="U1017" s="29"/>
      <c r="V1017" s="29"/>
      <c r="W1017" s="29"/>
      <c r="X1017" s="29"/>
      <c r="Y1017" s="29"/>
      <c r="Z1017" s="29"/>
    </row>
    <row r="1018" ht="24" spans="1:26">
      <c r="A1018" s="33">
        <v>2706</v>
      </c>
      <c r="B1018" s="28" t="s">
        <v>117</v>
      </c>
      <c r="C1018" s="28" t="s">
        <v>118</v>
      </c>
      <c r="D1018" s="293" t="s">
        <v>119</v>
      </c>
      <c r="E1018" s="294" t="s">
        <v>120</v>
      </c>
      <c r="F1018" s="293" t="s">
        <v>534</v>
      </c>
      <c r="G1018" s="33" t="s">
        <v>1830</v>
      </c>
      <c r="H1018" s="294" t="s">
        <v>1895</v>
      </c>
      <c r="I1018" s="196" t="s">
        <v>1896</v>
      </c>
      <c r="J1018" s="196" t="s">
        <v>1896</v>
      </c>
      <c r="K1018" s="196">
        <v>4</v>
      </c>
      <c r="L1018" s="235">
        <v>45505</v>
      </c>
      <c r="M1018" s="235">
        <v>45519</v>
      </c>
      <c r="N1018" s="294" t="s">
        <v>124</v>
      </c>
      <c r="O1018" s="33" t="s">
        <v>125</v>
      </c>
      <c r="P1018" s="33" t="s">
        <v>398</v>
      </c>
      <c r="Q1018" s="295" t="s">
        <v>525</v>
      </c>
      <c r="R1018" s="295" t="s">
        <v>80</v>
      </c>
      <c r="S1018" s="294">
        <v>4</v>
      </c>
      <c r="T1018" s="29"/>
      <c r="U1018" s="29"/>
      <c r="V1018" s="29"/>
      <c r="W1018" s="29"/>
      <c r="X1018" s="29"/>
      <c r="Y1018" s="29"/>
      <c r="Z1018" s="29"/>
    </row>
    <row r="1019" ht="24" spans="1:26">
      <c r="A1019" s="33">
        <v>2707</v>
      </c>
      <c r="B1019" s="28" t="s">
        <v>117</v>
      </c>
      <c r="C1019" s="28" t="s">
        <v>118</v>
      </c>
      <c r="D1019" s="293" t="s">
        <v>119</v>
      </c>
      <c r="E1019" s="294" t="s">
        <v>120</v>
      </c>
      <c r="F1019" s="293" t="s">
        <v>534</v>
      </c>
      <c r="G1019" s="33" t="s">
        <v>1830</v>
      </c>
      <c r="H1019" s="294" t="s">
        <v>1895</v>
      </c>
      <c r="I1019" s="196" t="s">
        <v>1896</v>
      </c>
      <c r="J1019" s="196" t="s">
        <v>1896</v>
      </c>
      <c r="K1019" s="196">
        <v>4</v>
      </c>
      <c r="L1019" s="235">
        <v>45520</v>
      </c>
      <c r="M1019" s="235">
        <v>45535</v>
      </c>
      <c r="N1019" s="294" t="s">
        <v>124</v>
      </c>
      <c r="O1019" s="33" t="s">
        <v>125</v>
      </c>
      <c r="P1019" s="33" t="s">
        <v>398</v>
      </c>
      <c r="Q1019" s="295" t="s">
        <v>525</v>
      </c>
      <c r="R1019" s="295" t="s">
        <v>80</v>
      </c>
      <c r="S1019" s="294">
        <v>4</v>
      </c>
      <c r="T1019" s="29"/>
      <c r="U1019" s="29"/>
      <c r="V1019" s="29"/>
      <c r="W1019" s="29"/>
      <c r="X1019" s="29"/>
      <c r="Y1019" s="29"/>
      <c r="Z1019" s="29"/>
    </row>
    <row r="1020" ht="24" spans="1:28">
      <c r="A1020" s="33">
        <v>2708</v>
      </c>
      <c r="B1020" s="28" t="s">
        <v>117</v>
      </c>
      <c r="C1020" s="28" t="s">
        <v>118</v>
      </c>
      <c r="D1020" s="293" t="s">
        <v>119</v>
      </c>
      <c r="E1020" s="294" t="s">
        <v>120</v>
      </c>
      <c r="F1020" s="293" t="s">
        <v>534</v>
      </c>
      <c r="G1020" s="33" t="s">
        <v>1830</v>
      </c>
      <c r="H1020" s="294" t="s">
        <v>1895</v>
      </c>
      <c r="I1020" s="196" t="s">
        <v>1896</v>
      </c>
      <c r="J1020" s="196" t="s">
        <v>1896</v>
      </c>
      <c r="K1020" s="196">
        <v>4</v>
      </c>
      <c r="L1020" s="235">
        <v>45536</v>
      </c>
      <c r="M1020" s="235">
        <v>45550</v>
      </c>
      <c r="N1020" s="294" t="s">
        <v>124</v>
      </c>
      <c r="O1020" s="33" t="s">
        <v>125</v>
      </c>
      <c r="P1020" s="33" t="s">
        <v>398</v>
      </c>
      <c r="Q1020" s="295" t="s">
        <v>525</v>
      </c>
      <c r="R1020" s="295" t="s">
        <v>80</v>
      </c>
      <c r="S1020" s="294">
        <v>4</v>
      </c>
      <c r="T1020" s="34"/>
      <c r="U1020" s="34"/>
      <c r="V1020" s="35"/>
      <c r="W1020" s="35"/>
      <c r="X1020" s="40"/>
      <c r="Y1020" s="40"/>
      <c r="Z1020" s="38"/>
      <c r="AA1020" s="34"/>
      <c r="AB1020" s="34"/>
    </row>
    <row r="1021" ht="24" spans="1:28">
      <c r="A1021" s="33">
        <v>2709</v>
      </c>
      <c r="B1021" s="28" t="s">
        <v>117</v>
      </c>
      <c r="C1021" s="28" t="s">
        <v>118</v>
      </c>
      <c r="D1021" s="293" t="s">
        <v>119</v>
      </c>
      <c r="E1021" s="294" t="s">
        <v>120</v>
      </c>
      <c r="F1021" s="293" t="s">
        <v>534</v>
      </c>
      <c r="G1021" s="33" t="s">
        <v>1830</v>
      </c>
      <c r="H1021" s="294" t="s">
        <v>1895</v>
      </c>
      <c r="I1021" s="196" t="s">
        <v>1896</v>
      </c>
      <c r="J1021" s="196" t="s">
        <v>1896</v>
      </c>
      <c r="K1021" s="196">
        <v>4</v>
      </c>
      <c r="L1021" s="235">
        <v>45551</v>
      </c>
      <c r="M1021" s="235">
        <v>45565</v>
      </c>
      <c r="N1021" s="294" t="s">
        <v>124</v>
      </c>
      <c r="O1021" s="33" t="s">
        <v>125</v>
      </c>
      <c r="P1021" s="33" t="s">
        <v>398</v>
      </c>
      <c r="Q1021" s="295" t="s">
        <v>525</v>
      </c>
      <c r="R1021" s="295" t="s">
        <v>80</v>
      </c>
      <c r="S1021" s="294">
        <v>4</v>
      </c>
      <c r="T1021" s="34"/>
      <c r="U1021" s="34"/>
      <c r="V1021" s="35"/>
      <c r="W1021" s="35"/>
      <c r="X1021" s="40"/>
      <c r="Y1021" s="40"/>
      <c r="Z1021" s="38"/>
      <c r="AA1021" s="34"/>
      <c r="AB1021" s="34"/>
    </row>
    <row r="1022" ht="24" spans="1:26">
      <c r="A1022" s="33">
        <v>2710</v>
      </c>
      <c r="B1022" s="28" t="s">
        <v>117</v>
      </c>
      <c r="C1022" s="28" t="s">
        <v>118</v>
      </c>
      <c r="D1022" s="293" t="s">
        <v>119</v>
      </c>
      <c r="E1022" s="294" t="s">
        <v>120</v>
      </c>
      <c r="F1022" s="293" t="s">
        <v>534</v>
      </c>
      <c r="G1022" s="33" t="s">
        <v>1830</v>
      </c>
      <c r="H1022" s="294" t="s">
        <v>1895</v>
      </c>
      <c r="I1022" s="196" t="s">
        <v>1896</v>
      </c>
      <c r="J1022" s="196" t="s">
        <v>1896</v>
      </c>
      <c r="K1022" s="196">
        <v>4</v>
      </c>
      <c r="L1022" s="235">
        <v>45566</v>
      </c>
      <c r="M1022" s="235">
        <v>45580</v>
      </c>
      <c r="N1022" s="294" t="s">
        <v>124</v>
      </c>
      <c r="O1022" s="33" t="s">
        <v>125</v>
      </c>
      <c r="P1022" s="33" t="s">
        <v>398</v>
      </c>
      <c r="Q1022" s="295" t="s">
        <v>525</v>
      </c>
      <c r="R1022" s="295" t="s">
        <v>80</v>
      </c>
      <c r="S1022" s="294">
        <v>4</v>
      </c>
      <c r="T1022" s="29"/>
      <c r="U1022" s="29"/>
      <c r="V1022" s="29"/>
      <c r="W1022" s="29"/>
      <c r="X1022" s="29"/>
      <c r="Y1022" s="29"/>
      <c r="Z1022" s="29"/>
    </row>
    <row r="1023" ht="24" spans="1:26">
      <c r="A1023" s="33">
        <v>2711</v>
      </c>
      <c r="B1023" s="28" t="s">
        <v>117</v>
      </c>
      <c r="C1023" s="28" t="s">
        <v>118</v>
      </c>
      <c r="D1023" s="293" t="s">
        <v>119</v>
      </c>
      <c r="E1023" s="294" t="s">
        <v>120</v>
      </c>
      <c r="F1023" s="293" t="s">
        <v>534</v>
      </c>
      <c r="G1023" s="33" t="s">
        <v>1830</v>
      </c>
      <c r="H1023" s="294" t="s">
        <v>1895</v>
      </c>
      <c r="I1023" s="196" t="s">
        <v>1896</v>
      </c>
      <c r="J1023" s="196" t="s">
        <v>1896</v>
      </c>
      <c r="K1023" s="196">
        <v>4</v>
      </c>
      <c r="L1023" s="235">
        <v>45581</v>
      </c>
      <c r="M1023" s="235">
        <v>45596</v>
      </c>
      <c r="N1023" s="294" t="s">
        <v>124</v>
      </c>
      <c r="O1023" s="33" t="s">
        <v>125</v>
      </c>
      <c r="P1023" s="33" t="s">
        <v>398</v>
      </c>
      <c r="Q1023" s="295" t="s">
        <v>525</v>
      </c>
      <c r="R1023" s="295" t="s">
        <v>80</v>
      </c>
      <c r="S1023" s="294">
        <v>4</v>
      </c>
      <c r="T1023" s="29"/>
      <c r="U1023" s="29"/>
      <c r="V1023" s="29"/>
      <c r="W1023" s="29"/>
      <c r="X1023" s="29"/>
      <c r="Y1023" s="29"/>
      <c r="Z1023" s="29"/>
    </row>
    <row r="1024" ht="24" spans="1:26">
      <c r="A1024" s="33">
        <v>2712</v>
      </c>
      <c r="B1024" s="28" t="s">
        <v>117</v>
      </c>
      <c r="C1024" s="28" t="s">
        <v>118</v>
      </c>
      <c r="D1024" s="293" t="s">
        <v>119</v>
      </c>
      <c r="E1024" s="294" t="s">
        <v>120</v>
      </c>
      <c r="F1024" s="293" t="s">
        <v>534</v>
      </c>
      <c r="G1024" s="33" t="s">
        <v>1830</v>
      </c>
      <c r="H1024" s="294" t="s">
        <v>1895</v>
      </c>
      <c r="I1024" s="196" t="s">
        <v>1896</v>
      </c>
      <c r="J1024" s="196" t="s">
        <v>1896</v>
      </c>
      <c r="K1024" s="196">
        <v>4</v>
      </c>
      <c r="L1024" s="235">
        <v>45597</v>
      </c>
      <c r="M1024" s="235">
        <v>45611</v>
      </c>
      <c r="N1024" s="294" t="s">
        <v>124</v>
      </c>
      <c r="O1024" s="33" t="s">
        <v>125</v>
      </c>
      <c r="P1024" s="33" t="s">
        <v>398</v>
      </c>
      <c r="Q1024" s="295" t="s">
        <v>525</v>
      </c>
      <c r="R1024" s="295" t="s">
        <v>80</v>
      </c>
      <c r="S1024" s="294">
        <v>4</v>
      </c>
      <c r="T1024" s="29"/>
      <c r="U1024" s="29"/>
      <c r="V1024" s="29"/>
      <c r="W1024" s="29"/>
      <c r="X1024" s="29"/>
      <c r="Y1024" s="29"/>
      <c r="Z1024" s="29"/>
    </row>
    <row r="1025" ht="24" spans="1:26">
      <c r="A1025" s="33">
        <v>2713</v>
      </c>
      <c r="B1025" s="28" t="s">
        <v>117</v>
      </c>
      <c r="C1025" s="28" t="s">
        <v>118</v>
      </c>
      <c r="D1025" s="293" t="s">
        <v>119</v>
      </c>
      <c r="E1025" s="294" t="s">
        <v>120</v>
      </c>
      <c r="F1025" s="293" t="s">
        <v>534</v>
      </c>
      <c r="G1025" s="33" t="s">
        <v>1830</v>
      </c>
      <c r="H1025" s="294" t="s">
        <v>1895</v>
      </c>
      <c r="I1025" s="196" t="s">
        <v>1896</v>
      </c>
      <c r="J1025" s="196" t="s">
        <v>1896</v>
      </c>
      <c r="K1025" s="196">
        <v>4</v>
      </c>
      <c r="L1025" s="235">
        <v>45612</v>
      </c>
      <c r="M1025" s="235">
        <v>45626</v>
      </c>
      <c r="N1025" s="294" t="s">
        <v>124</v>
      </c>
      <c r="O1025" s="33" t="s">
        <v>125</v>
      </c>
      <c r="P1025" s="33" t="s">
        <v>398</v>
      </c>
      <c r="Q1025" s="295" t="s">
        <v>525</v>
      </c>
      <c r="R1025" s="295" t="s">
        <v>80</v>
      </c>
      <c r="S1025" s="294">
        <v>4</v>
      </c>
      <c r="T1025" s="29"/>
      <c r="U1025" s="29"/>
      <c r="V1025" s="29"/>
      <c r="W1025" s="29"/>
      <c r="X1025" s="29"/>
      <c r="Y1025" s="29"/>
      <c r="Z1025" s="29"/>
    </row>
    <row r="1026" ht="24" spans="1:26">
      <c r="A1026" s="33">
        <v>2714</v>
      </c>
      <c r="B1026" s="28" t="s">
        <v>117</v>
      </c>
      <c r="C1026" s="28" t="s">
        <v>118</v>
      </c>
      <c r="D1026" s="293" t="s">
        <v>119</v>
      </c>
      <c r="E1026" s="294" t="s">
        <v>120</v>
      </c>
      <c r="F1026" s="293" t="s">
        <v>534</v>
      </c>
      <c r="G1026" s="33" t="s">
        <v>1830</v>
      </c>
      <c r="H1026" s="294" t="s">
        <v>1895</v>
      </c>
      <c r="I1026" s="196" t="s">
        <v>1896</v>
      </c>
      <c r="J1026" s="196" t="s">
        <v>1896</v>
      </c>
      <c r="K1026" s="196">
        <v>4</v>
      </c>
      <c r="L1026" s="235">
        <v>45627</v>
      </c>
      <c r="M1026" s="235">
        <v>45641</v>
      </c>
      <c r="N1026" s="294" t="s">
        <v>124</v>
      </c>
      <c r="O1026" s="33" t="s">
        <v>125</v>
      </c>
      <c r="P1026" s="33" t="s">
        <v>398</v>
      </c>
      <c r="Q1026" s="295" t="s">
        <v>525</v>
      </c>
      <c r="R1026" s="295" t="s">
        <v>80</v>
      </c>
      <c r="S1026" s="294">
        <v>4</v>
      </c>
      <c r="T1026" s="29"/>
      <c r="U1026" s="29"/>
      <c r="V1026" s="29"/>
      <c r="W1026" s="29"/>
      <c r="X1026" s="29"/>
      <c r="Y1026" s="29"/>
      <c r="Z1026" s="29"/>
    </row>
    <row r="1027" ht="24" spans="1:26">
      <c r="A1027" s="33">
        <v>2715</v>
      </c>
      <c r="B1027" s="28" t="s">
        <v>117</v>
      </c>
      <c r="C1027" s="28" t="s">
        <v>118</v>
      </c>
      <c r="D1027" s="293" t="s">
        <v>119</v>
      </c>
      <c r="E1027" s="294" t="s">
        <v>120</v>
      </c>
      <c r="F1027" s="293" t="s">
        <v>534</v>
      </c>
      <c r="G1027" s="33" t="s">
        <v>1830</v>
      </c>
      <c r="H1027" s="294" t="s">
        <v>1895</v>
      </c>
      <c r="I1027" s="196" t="s">
        <v>1896</v>
      </c>
      <c r="J1027" s="196" t="s">
        <v>1896</v>
      </c>
      <c r="K1027" s="196">
        <v>4</v>
      </c>
      <c r="L1027" s="235">
        <v>45642</v>
      </c>
      <c r="M1027" s="235">
        <v>45657</v>
      </c>
      <c r="N1027" s="294" t="s">
        <v>124</v>
      </c>
      <c r="O1027" s="33" t="s">
        <v>125</v>
      </c>
      <c r="P1027" s="33" t="s">
        <v>398</v>
      </c>
      <c r="Q1027" s="295" t="s">
        <v>525</v>
      </c>
      <c r="R1027" s="295" t="s">
        <v>80</v>
      </c>
      <c r="S1027" s="294">
        <v>4</v>
      </c>
      <c r="T1027" s="29"/>
      <c r="U1027" s="29"/>
      <c r="V1027" s="29"/>
      <c r="W1027" s="29"/>
      <c r="X1027" s="29"/>
      <c r="Y1027" s="29"/>
      <c r="Z1027" s="29"/>
    </row>
    <row r="1028" ht="24" spans="1:26">
      <c r="A1028" s="33">
        <v>2716</v>
      </c>
      <c r="B1028" s="28" t="s">
        <v>117</v>
      </c>
      <c r="C1028" s="28" t="s">
        <v>118</v>
      </c>
      <c r="D1028" s="293" t="s">
        <v>119</v>
      </c>
      <c r="E1028" s="294" t="s">
        <v>120</v>
      </c>
      <c r="F1028" s="293" t="s">
        <v>534</v>
      </c>
      <c r="G1028" s="33" t="s">
        <v>1830</v>
      </c>
      <c r="H1028" s="294" t="s">
        <v>1898</v>
      </c>
      <c r="I1028" s="196" t="s">
        <v>1896</v>
      </c>
      <c r="J1028" s="196" t="s">
        <v>1896</v>
      </c>
      <c r="K1028" s="196">
        <v>16</v>
      </c>
      <c r="L1028" s="235">
        <v>45292</v>
      </c>
      <c r="M1028" s="235">
        <v>45322</v>
      </c>
      <c r="N1028" s="294" t="s">
        <v>124</v>
      </c>
      <c r="O1028" s="33" t="s">
        <v>125</v>
      </c>
      <c r="P1028" s="33" t="s">
        <v>398</v>
      </c>
      <c r="Q1028" s="295" t="s">
        <v>525</v>
      </c>
      <c r="R1028" s="295" t="s">
        <v>80</v>
      </c>
      <c r="S1028" s="294">
        <v>16</v>
      </c>
      <c r="T1028" s="29"/>
      <c r="U1028" s="29"/>
      <c r="V1028" s="29"/>
      <c r="W1028" s="29"/>
      <c r="X1028" s="29"/>
      <c r="Y1028" s="29"/>
      <c r="Z1028" s="29"/>
    </row>
    <row r="1029" ht="24" spans="1:26">
      <c r="A1029" s="33">
        <v>2717</v>
      </c>
      <c r="B1029" s="28" t="s">
        <v>117</v>
      </c>
      <c r="C1029" s="28" t="s">
        <v>118</v>
      </c>
      <c r="D1029" s="293" t="s">
        <v>119</v>
      </c>
      <c r="E1029" s="294" t="s">
        <v>120</v>
      </c>
      <c r="F1029" s="293" t="s">
        <v>534</v>
      </c>
      <c r="G1029" s="33" t="s">
        <v>1830</v>
      </c>
      <c r="H1029" s="294" t="s">
        <v>1898</v>
      </c>
      <c r="I1029" s="196" t="s">
        <v>1896</v>
      </c>
      <c r="J1029" s="196" t="s">
        <v>1896</v>
      </c>
      <c r="K1029" s="196">
        <v>16</v>
      </c>
      <c r="L1029" s="235">
        <v>45323</v>
      </c>
      <c r="M1029" s="235">
        <v>45351</v>
      </c>
      <c r="N1029" s="294" t="s">
        <v>124</v>
      </c>
      <c r="O1029" s="33" t="s">
        <v>125</v>
      </c>
      <c r="P1029" s="33" t="s">
        <v>398</v>
      </c>
      <c r="Q1029" s="295" t="s">
        <v>525</v>
      </c>
      <c r="R1029" s="295" t="s">
        <v>80</v>
      </c>
      <c r="S1029" s="294">
        <v>16</v>
      </c>
      <c r="T1029" s="29"/>
      <c r="U1029" s="29"/>
      <c r="V1029" s="29"/>
      <c r="W1029" s="29"/>
      <c r="X1029" s="29"/>
      <c r="Y1029" s="29"/>
      <c r="Z1029" s="29"/>
    </row>
    <row r="1030" ht="24" spans="1:28">
      <c r="A1030" s="33">
        <v>2718</v>
      </c>
      <c r="B1030" s="28" t="s">
        <v>117</v>
      </c>
      <c r="C1030" s="28" t="s">
        <v>118</v>
      </c>
      <c r="D1030" s="293" t="s">
        <v>119</v>
      </c>
      <c r="E1030" s="294" t="s">
        <v>120</v>
      </c>
      <c r="F1030" s="293" t="s">
        <v>534</v>
      </c>
      <c r="G1030" s="33" t="s">
        <v>1830</v>
      </c>
      <c r="H1030" s="294" t="s">
        <v>1898</v>
      </c>
      <c r="I1030" s="196" t="s">
        <v>1896</v>
      </c>
      <c r="J1030" s="196" t="s">
        <v>1896</v>
      </c>
      <c r="K1030" s="196">
        <v>16</v>
      </c>
      <c r="L1030" s="235">
        <v>45352</v>
      </c>
      <c r="M1030" s="235">
        <v>45382</v>
      </c>
      <c r="N1030" s="294" t="s">
        <v>124</v>
      </c>
      <c r="O1030" s="33" t="s">
        <v>125</v>
      </c>
      <c r="P1030" s="33" t="s">
        <v>398</v>
      </c>
      <c r="Q1030" s="295" t="s">
        <v>525</v>
      </c>
      <c r="R1030" s="295" t="s">
        <v>80</v>
      </c>
      <c r="S1030" s="294">
        <v>16</v>
      </c>
      <c r="T1030" s="34"/>
      <c r="U1030" s="34"/>
      <c r="V1030" s="35"/>
      <c r="W1030" s="35"/>
      <c r="X1030" s="40"/>
      <c r="Y1030" s="40"/>
      <c r="Z1030" s="38"/>
      <c r="AA1030" s="34"/>
      <c r="AB1030" s="34"/>
    </row>
    <row r="1031" ht="24" spans="1:26">
      <c r="A1031" s="33">
        <v>2719</v>
      </c>
      <c r="B1031" s="28" t="s">
        <v>117</v>
      </c>
      <c r="C1031" s="28" t="s">
        <v>118</v>
      </c>
      <c r="D1031" s="293" t="s">
        <v>119</v>
      </c>
      <c r="E1031" s="294" t="s">
        <v>120</v>
      </c>
      <c r="F1031" s="293" t="s">
        <v>534</v>
      </c>
      <c r="G1031" s="33" t="s">
        <v>1830</v>
      </c>
      <c r="H1031" s="294" t="s">
        <v>1898</v>
      </c>
      <c r="I1031" s="196" t="s">
        <v>1896</v>
      </c>
      <c r="J1031" s="196" t="s">
        <v>1896</v>
      </c>
      <c r="K1031" s="196">
        <v>16</v>
      </c>
      <c r="L1031" s="235">
        <v>45383</v>
      </c>
      <c r="M1031" s="235">
        <v>45412</v>
      </c>
      <c r="N1031" s="294" t="s">
        <v>124</v>
      </c>
      <c r="O1031" s="33" t="s">
        <v>125</v>
      </c>
      <c r="P1031" s="33" t="s">
        <v>398</v>
      </c>
      <c r="Q1031" s="295" t="s">
        <v>525</v>
      </c>
      <c r="R1031" s="295" t="s">
        <v>80</v>
      </c>
      <c r="S1031" s="294">
        <v>16</v>
      </c>
      <c r="T1031" s="29"/>
      <c r="U1031" s="29"/>
      <c r="V1031" s="29"/>
      <c r="W1031" s="29"/>
      <c r="X1031" s="29"/>
      <c r="Y1031" s="29"/>
      <c r="Z1031" s="29"/>
    </row>
    <row r="1032" ht="24" spans="1:26">
      <c r="A1032" s="33">
        <v>2720</v>
      </c>
      <c r="B1032" s="28" t="s">
        <v>117</v>
      </c>
      <c r="C1032" s="28" t="s">
        <v>118</v>
      </c>
      <c r="D1032" s="293" t="s">
        <v>119</v>
      </c>
      <c r="E1032" s="294" t="s">
        <v>120</v>
      </c>
      <c r="F1032" s="293" t="s">
        <v>534</v>
      </c>
      <c r="G1032" s="33" t="s">
        <v>1830</v>
      </c>
      <c r="H1032" s="294" t="s">
        <v>1898</v>
      </c>
      <c r="I1032" s="196" t="s">
        <v>1896</v>
      </c>
      <c r="J1032" s="196" t="s">
        <v>1896</v>
      </c>
      <c r="K1032" s="196">
        <v>16</v>
      </c>
      <c r="L1032" s="235">
        <v>45413</v>
      </c>
      <c r="M1032" s="235">
        <v>45443</v>
      </c>
      <c r="N1032" s="294" t="s">
        <v>124</v>
      </c>
      <c r="O1032" s="33" t="s">
        <v>125</v>
      </c>
      <c r="P1032" s="33" t="s">
        <v>398</v>
      </c>
      <c r="Q1032" s="295" t="s">
        <v>525</v>
      </c>
      <c r="R1032" s="295" t="s">
        <v>80</v>
      </c>
      <c r="S1032" s="294">
        <v>16</v>
      </c>
      <c r="T1032" s="29"/>
      <c r="U1032" s="29"/>
      <c r="V1032" s="29"/>
      <c r="W1032" s="29"/>
      <c r="X1032" s="29"/>
      <c r="Y1032" s="29"/>
      <c r="Z1032" s="29"/>
    </row>
    <row r="1033" ht="24" spans="1:26">
      <c r="A1033" s="33">
        <v>2721</v>
      </c>
      <c r="B1033" s="28" t="s">
        <v>117</v>
      </c>
      <c r="C1033" s="28" t="s">
        <v>118</v>
      </c>
      <c r="D1033" s="293" t="s">
        <v>119</v>
      </c>
      <c r="E1033" s="294" t="s">
        <v>120</v>
      </c>
      <c r="F1033" s="293" t="s">
        <v>534</v>
      </c>
      <c r="G1033" s="33" t="s">
        <v>1830</v>
      </c>
      <c r="H1033" s="294" t="s">
        <v>1898</v>
      </c>
      <c r="I1033" s="196" t="s">
        <v>1896</v>
      </c>
      <c r="J1033" s="196" t="s">
        <v>1896</v>
      </c>
      <c r="K1033" s="196">
        <v>16</v>
      </c>
      <c r="L1033" s="235">
        <v>45444</v>
      </c>
      <c r="M1033" s="235">
        <v>45473</v>
      </c>
      <c r="N1033" s="294" t="s">
        <v>124</v>
      </c>
      <c r="O1033" s="33" t="s">
        <v>125</v>
      </c>
      <c r="P1033" s="33" t="s">
        <v>398</v>
      </c>
      <c r="Q1033" s="295" t="s">
        <v>525</v>
      </c>
      <c r="R1033" s="295" t="s">
        <v>80</v>
      </c>
      <c r="S1033" s="294">
        <v>16</v>
      </c>
      <c r="T1033" s="29"/>
      <c r="U1033" s="29"/>
      <c r="V1033" s="29"/>
      <c r="W1033" s="29"/>
      <c r="X1033" s="29"/>
      <c r="Y1033" s="29"/>
      <c r="Z1033" s="29"/>
    </row>
    <row r="1034" ht="24" spans="1:26">
      <c r="A1034" s="33">
        <v>2722</v>
      </c>
      <c r="B1034" s="28" t="s">
        <v>117</v>
      </c>
      <c r="C1034" s="28" t="s">
        <v>118</v>
      </c>
      <c r="D1034" s="293" t="s">
        <v>119</v>
      </c>
      <c r="E1034" s="294" t="s">
        <v>120</v>
      </c>
      <c r="F1034" s="293" t="s">
        <v>534</v>
      </c>
      <c r="G1034" s="33" t="s">
        <v>1830</v>
      </c>
      <c r="H1034" s="294" t="s">
        <v>1898</v>
      </c>
      <c r="I1034" s="196" t="s">
        <v>1896</v>
      </c>
      <c r="J1034" s="196" t="s">
        <v>1896</v>
      </c>
      <c r="K1034" s="196">
        <v>16</v>
      </c>
      <c r="L1034" s="235">
        <v>45474</v>
      </c>
      <c r="M1034" s="235">
        <v>45504</v>
      </c>
      <c r="N1034" s="294" t="s">
        <v>124</v>
      </c>
      <c r="O1034" s="33" t="s">
        <v>125</v>
      </c>
      <c r="P1034" s="33" t="s">
        <v>398</v>
      </c>
      <c r="Q1034" s="295" t="s">
        <v>525</v>
      </c>
      <c r="R1034" s="295" t="s">
        <v>80</v>
      </c>
      <c r="S1034" s="294">
        <v>16</v>
      </c>
      <c r="T1034" s="29"/>
      <c r="U1034" s="29"/>
      <c r="V1034" s="29"/>
      <c r="W1034" s="29"/>
      <c r="X1034" s="29"/>
      <c r="Y1034" s="29"/>
      <c r="Z1034" s="29"/>
    </row>
    <row r="1035" ht="24" spans="1:26">
      <c r="A1035" s="33">
        <v>2723</v>
      </c>
      <c r="B1035" s="28" t="s">
        <v>117</v>
      </c>
      <c r="C1035" s="28" t="s">
        <v>118</v>
      </c>
      <c r="D1035" s="293" t="s">
        <v>119</v>
      </c>
      <c r="E1035" s="294" t="s">
        <v>120</v>
      </c>
      <c r="F1035" s="293" t="s">
        <v>534</v>
      </c>
      <c r="G1035" s="33" t="s">
        <v>1830</v>
      </c>
      <c r="H1035" s="294" t="s">
        <v>1898</v>
      </c>
      <c r="I1035" s="196" t="s">
        <v>1896</v>
      </c>
      <c r="J1035" s="196" t="s">
        <v>1896</v>
      </c>
      <c r="K1035" s="196">
        <v>16</v>
      </c>
      <c r="L1035" s="235">
        <v>45505</v>
      </c>
      <c r="M1035" s="235">
        <v>45535</v>
      </c>
      <c r="N1035" s="294" t="s">
        <v>124</v>
      </c>
      <c r="O1035" s="33" t="s">
        <v>125</v>
      </c>
      <c r="P1035" s="33" t="s">
        <v>398</v>
      </c>
      <c r="Q1035" s="295" t="s">
        <v>525</v>
      </c>
      <c r="R1035" s="295" t="s">
        <v>80</v>
      </c>
      <c r="S1035" s="294">
        <v>16</v>
      </c>
      <c r="T1035" s="29"/>
      <c r="U1035" s="29"/>
      <c r="V1035" s="29"/>
      <c r="W1035" s="29"/>
      <c r="X1035" s="29"/>
      <c r="Y1035" s="29"/>
      <c r="Z1035" s="29"/>
    </row>
    <row r="1036" ht="24" spans="1:26">
      <c r="A1036" s="33">
        <v>2724</v>
      </c>
      <c r="B1036" s="28" t="s">
        <v>117</v>
      </c>
      <c r="C1036" s="28" t="s">
        <v>118</v>
      </c>
      <c r="D1036" s="293" t="s">
        <v>119</v>
      </c>
      <c r="E1036" s="294" t="s">
        <v>120</v>
      </c>
      <c r="F1036" s="293" t="s">
        <v>534</v>
      </c>
      <c r="G1036" s="33" t="s">
        <v>1830</v>
      </c>
      <c r="H1036" s="294" t="s">
        <v>1898</v>
      </c>
      <c r="I1036" s="196" t="s">
        <v>1896</v>
      </c>
      <c r="J1036" s="196" t="s">
        <v>1896</v>
      </c>
      <c r="K1036" s="196">
        <v>16</v>
      </c>
      <c r="L1036" s="235">
        <v>45536</v>
      </c>
      <c r="M1036" s="235">
        <v>45565</v>
      </c>
      <c r="N1036" s="294" t="s">
        <v>124</v>
      </c>
      <c r="O1036" s="33" t="s">
        <v>125</v>
      </c>
      <c r="P1036" s="33" t="s">
        <v>398</v>
      </c>
      <c r="Q1036" s="295" t="s">
        <v>525</v>
      </c>
      <c r="R1036" s="295" t="s">
        <v>80</v>
      </c>
      <c r="S1036" s="294">
        <v>16</v>
      </c>
      <c r="T1036" s="29"/>
      <c r="U1036" s="29"/>
      <c r="V1036" s="29"/>
      <c r="W1036" s="29"/>
      <c r="X1036" s="29"/>
      <c r="Y1036" s="29"/>
      <c r="Z1036" s="29"/>
    </row>
    <row r="1037" ht="24" spans="1:26">
      <c r="A1037" s="33">
        <v>2725</v>
      </c>
      <c r="B1037" s="28" t="s">
        <v>117</v>
      </c>
      <c r="C1037" s="28" t="s">
        <v>118</v>
      </c>
      <c r="D1037" s="293" t="s">
        <v>119</v>
      </c>
      <c r="E1037" s="294" t="s">
        <v>120</v>
      </c>
      <c r="F1037" s="293" t="s">
        <v>534</v>
      </c>
      <c r="G1037" s="33" t="s">
        <v>1830</v>
      </c>
      <c r="H1037" s="294" t="s">
        <v>1898</v>
      </c>
      <c r="I1037" s="196" t="s">
        <v>1896</v>
      </c>
      <c r="J1037" s="196" t="s">
        <v>1896</v>
      </c>
      <c r="K1037" s="196">
        <v>16</v>
      </c>
      <c r="L1037" s="235">
        <v>45566</v>
      </c>
      <c r="M1037" s="235">
        <v>45596</v>
      </c>
      <c r="N1037" s="294" t="s">
        <v>124</v>
      </c>
      <c r="O1037" s="33" t="s">
        <v>125</v>
      </c>
      <c r="P1037" s="33" t="s">
        <v>398</v>
      </c>
      <c r="Q1037" s="295" t="s">
        <v>525</v>
      </c>
      <c r="R1037" s="295" t="s">
        <v>80</v>
      </c>
      <c r="S1037" s="294">
        <v>16</v>
      </c>
      <c r="T1037" s="29"/>
      <c r="U1037" s="29"/>
      <c r="V1037" s="29"/>
      <c r="W1037" s="29"/>
      <c r="X1037" s="29"/>
      <c r="Y1037" s="29"/>
      <c r="Z1037" s="29"/>
    </row>
    <row r="1038" ht="24" spans="1:26">
      <c r="A1038" s="33">
        <v>2726</v>
      </c>
      <c r="B1038" s="28" t="s">
        <v>117</v>
      </c>
      <c r="C1038" s="28" t="s">
        <v>118</v>
      </c>
      <c r="D1038" s="293" t="s">
        <v>119</v>
      </c>
      <c r="E1038" s="294" t="s">
        <v>120</v>
      </c>
      <c r="F1038" s="293" t="s">
        <v>534</v>
      </c>
      <c r="G1038" s="33" t="s">
        <v>1830</v>
      </c>
      <c r="H1038" s="294" t="s">
        <v>1898</v>
      </c>
      <c r="I1038" s="196" t="s">
        <v>1896</v>
      </c>
      <c r="J1038" s="196" t="s">
        <v>1896</v>
      </c>
      <c r="K1038" s="196">
        <v>16</v>
      </c>
      <c r="L1038" s="235">
        <v>45597</v>
      </c>
      <c r="M1038" s="235">
        <v>45626</v>
      </c>
      <c r="N1038" s="294" t="s">
        <v>124</v>
      </c>
      <c r="O1038" s="33" t="s">
        <v>125</v>
      </c>
      <c r="P1038" s="33" t="s">
        <v>398</v>
      </c>
      <c r="Q1038" s="295" t="s">
        <v>525</v>
      </c>
      <c r="R1038" s="295" t="s">
        <v>80</v>
      </c>
      <c r="S1038" s="294">
        <v>16</v>
      </c>
      <c r="T1038" s="29"/>
      <c r="U1038" s="29"/>
      <c r="V1038" s="29"/>
      <c r="W1038" s="29"/>
      <c r="X1038" s="29"/>
      <c r="Y1038" s="29"/>
      <c r="Z1038" s="29"/>
    </row>
    <row r="1039" ht="24" spans="1:26">
      <c r="A1039" s="33">
        <v>2727</v>
      </c>
      <c r="B1039" s="28" t="s">
        <v>117</v>
      </c>
      <c r="C1039" s="28" t="s">
        <v>118</v>
      </c>
      <c r="D1039" s="293" t="s">
        <v>119</v>
      </c>
      <c r="E1039" s="294" t="s">
        <v>120</v>
      </c>
      <c r="F1039" s="293" t="s">
        <v>534</v>
      </c>
      <c r="G1039" s="33" t="s">
        <v>1830</v>
      </c>
      <c r="H1039" s="294" t="s">
        <v>1898</v>
      </c>
      <c r="I1039" s="196" t="s">
        <v>1896</v>
      </c>
      <c r="J1039" s="196" t="s">
        <v>1896</v>
      </c>
      <c r="K1039" s="196">
        <v>16</v>
      </c>
      <c r="L1039" s="235">
        <v>45627</v>
      </c>
      <c r="M1039" s="235">
        <v>45657</v>
      </c>
      <c r="N1039" s="294" t="s">
        <v>124</v>
      </c>
      <c r="O1039" s="33" t="s">
        <v>125</v>
      </c>
      <c r="P1039" s="33" t="s">
        <v>398</v>
      </c>
      <c r="Q1039" s="295" t="s">
        <v>525</v>
      </c>
      <c r="R1039" s="295" t="s">
        <v>80</v>
      </c>
      <c r="S1039" s="294">
        <v>16</v>
      </c>
      <c r="T1039" s="29"/>
      <c r="U1039" s="29"/>
      <c r="V1039" s="29"/>
      <c r="W1039" s="29"/>
      <c r="X1039" s="29"/>
      <c r="Y1039" s="29"/>
      <c r="Z1039" s="29"/>
    </row>
    <row r="1040" ht="24" spans="1:26">
      <c r="A1040" s="33">
        <v>2729</v>
      </c>
      <c r="B1040" s="28" t="s">
        <v>117</v>
      </c>
      <c r="C1040" s="28" t="s">
        <v>118</v>
      </c>
      <c r="D1040" s="293" t="s">
        <v>363</v>
      </c>
      <c r="E1040" s="296" t="s">
        <v>157</v>
      </c>
      <c r="F1040" s="294" t="s">
        <v>542</v>
      </c>
      <c r="G1040" s="33" t="s">
        <v>1830</v>
      </c>
      <c r="H1040" s="294" t="s">
        <v>1899</v>
      </c>
      <c r="I1040" s="196" t="s">
        <v>1896</v>
      </c>
      <c r="J1040" s="196" t="s">
        <v>1896</v>
      </c>
      <c r="K1040" s="196">
        <v>14</v>
      </c>
      <c r="L1040" s="235">
        <v>45292</v>
      </c>
      <c r="M1040" s="235">
        <v>45322</v>
      </c>
      <c r="N1040" s="294" t="s">
        <v>124</v>
      </c>
      <c r="O1040" s="33" t="s">
        <v>125</v>
      </c>
      <c r="P1040" s="33" t="s">
        <v>398</v>
      </c>
      <c r="Q1040" s="295" t="s">
        <v>543</v>
      </c>
      <c r="R1040" s="295" t="s">
        <v>80</v>
      </c>
      <c r="S1040" s="297">
        <v>14</v>
      </c>
      <c r="T1040" s="29"/>
      <c r="U1040" s="29"/>
      <c r="V1040" s="29"/>
      <c r="W1040" s="29"/>
      <c r="X1040" s="29"/>
      <c r="Y1040" s="29"/>
      <c r="Z1040" s="29"/>
    </row>
    <row r="1041" ht="24" spans="1:26">
      <c r="A1041" s="33">
        <v>2730</v>
      </c>
      <c r="B1041" s="28" t="s">
        <v>117</v>
      </c>
      <c r="C1041" s="28" t="s">
        <v>118</v>
      </c>
      <c r="D1041" s="293" t="s">
        <v>363</v>
      </c>
      <c r="E1041" s="296" t="s">
        <v>157</v>
      </c>
      <c r="F1041" s="294" t="s">
        <v>542</v>
      </c>
      <c r="G1041" s="33" t="s">
        <v>1830</v>
      </c>
      <c r="H1041" s="294" t="s">
        <v>1899</v>
      </c>
      <c r="I1041" s="196" t="s">
        <v>1896</v>
      </c>
      <c r="J1041" s="196" t="s">
        <v>1896</v>
      </c>
      <c r="K1041" s="196">
        <v>14</v>
      </c>
      <c r="L1041" s="235">
        <v>45323</v>
      </c>
      <c r="M1041" s="235">
        <v>45351</v>
      </c>
      <c r="N1041" s="294" t="s">
        <v>124</v>
      </c>
      <c r="O1041" s="33" t="s">
        <v>125</v>
      </c>
      <c r="P1041" s="33" t="s">
        <v>398</v>
      </c>
      <c r="Q1041" s="295" t="s">
        <v>543</v>
      </c>
      <c r="R1041" s="295" t="s">
        <v>80</v>
      </c>
      <c r="S1041" s="297">
        <v>14</v>
      </c>
      <c r="T1041" s="29"/>
      <c r="U1041" s="29"/>
      <c r="V1041" s="29"/>
      <c r="W1041" s="29"/>
      <c r="X1041" s="29"/>
      <c r="Y1041" s="29"/>
      <c r="Z1041" s="29"/>
    </row>
    <row r="1042" ht="24" spans="1:28">
      <c r="A1042" s="33">
        <v>2731</v>
      </c>
      <c r="B1042" s="28" t="s">
        <v>117</v>
      </c>
      <c r="C1042" s="28" t="s">
        <v>118</v>
      </c>
      <c r="D1042" s="293" t="s">
        <v>363</v>
      </c>
      <c r="E1042" s="296" t="s">
        <v>157</v>
      </c>
      <c r="F1042" s="294" t="s">
        <v>542</v>
      </c>
      <c r="G1042" s="33" t="s">
        <v>1830</v>
      </c>
      <c r="H1042" s="294" t="s">
        <v>1899</v>
      </c>
      <c r="I1042" s="196" t="s">
        <v>1896</v>
      </c>
      <c r="J1042" s="196" t="s">
        <v>1896</v>
      </c>
      <c r="K1042" s="196">
        <v>14</v>
      </c>
      <c r="L1042" s="235">
        <v>45352</v>
      </c>
      <c r="M1042" s="235">
        <v>45382</v>
      </c>
      <c r="N1042" s="294" t="s">
        <v>124</v>
      </c>
      <c r="O1042" s="33" t="s">
        <v>125</v>
      </c>
      <c r="P1042" s="33" t="s">
        <v>398</v>
      </c>
      <c r="Q1042" s="295" t="s">
        <v>543</v>
      </c>
      <c r="R1042" s="295" t="s">
        <v>80</v>
      </c>
      <c r="S1042" s="297">
        <v>14</v>
      </c>
      <c r="T1042" s="34"/>
      <c r="U1042" s="34"/>
      <c r="V1042" s="35"/>
      <c r="W1042" s="35"/>
      <c r="X1042" s="40"/>
      <c r="Y1042" s="40"/>
      <c r="Z1042" s="38"/>
      <c r="AA1042" s="34"/>
      <c r="AB1042" s="34"/>
    </row>
    <row r="1043" ht="24" spans="1:26">
      <c r="A1043" s="33">
        <v>2732</v>
      </c>
      <c r="B1043" s="28" t="s">
        <v>117</v>
      </c>
      <c r="C1043" s="28" t="s">
        <v>118</v>
      </c>
      <c r="D1043" s="293" t="s">
        <v>363</v>
      </c>
      <c r="E1043" s="296" t="s">
        <v>157</v>
      </c>
      <c r="F1043" s="294" t="s">
        <v>542</v>
      </c>
      <c r="G1043" s="33" t="s">
        <v>1830</v>
      </c>
      <c r="H1043" s="294" t="s">
        <v>1899</v>
      </c>
      <c r="I1043" s="196" t="s">
        <v>1896</v>
      </c>
      <c r="J1043" s="196" t="s">
        <v>1896</v>
      </c>
      <c r="K1043" s="196">
        <v>14</v>
      </c>
      <c r="L1043" s="235">
        <v>45383</v>
      </c>
      <c r="M1043" s="235">
        <v>45412</v>
      </c>
      <c r="N1043" s="294" t="s">
        <v>124</v>
      </c>
      <c r="O1043" s="33" t="s">
        <v>125</v>
      </c>
      <c r="P1043" s="33" t="s">
        <v>398</v>
      </c>
      <c r="Q1043" s="295" t="s">
        <v>543</v>
      </c>
      <c r="R1043" s="295" t="s">
        <v>80</v>
      </c>
      <c r="S1043" s="297">
        <v>14</v>
      </c>
      <c r="T1043" s="29"/>
      <c r="U1043" s="29"/>
      <c r="V1043" s="29"/>
      <c r="W1043" s="29"/>
      <c r="X1043" s="29"/>
      <c r="Y1043" s="29"/>
      <c r="Z1043" s="29"/>
    </row>
    <row r="1044" ht="24" spans="1:26">
      <c r="A1044" s="33">
        <v>2733</v>
      </c>
      <c r="B1044" s="28" t="s">
        <v>117</v>
      </c>
      <c r="C1044" s="28" t="s">
        <v>118</v>
      </c>
      <c r="D1044" s="293" t="s">
        <v>363</v>
      </c>
      <c r="E1044" s="296" t="s">
        <v>157</v>
      </c>
      <c r="F1044" s="294" t="s">
        <v>542</v>
      </c>
      <c r="G1044" s="33" t="s">
        <v>1830</v>
      </c>
      <c r="H1044" s="294" t="s">
        <v>1899</v>
      </c>
      <c r="I1044" s="196" t="s">
        <v>1896</v>
      </c>
      <c r="J1044" s="196" t="s">
        <v>1896</v>
      </c>
      <c r="K1044" s="196">
        <v>14</v>
      </c>
      <c r="L1044" s="235">
        <v>45413</v>
      </c>
      <c r="M1044" s="235">
        <v>45443</v>
      </c>
      <c r="N1044" s="294" t="s">
        <v>124</v>
      </c>
      <c r="O1044" s="33" t="s">
        <v>125</v>
      </c>
      <c r="P1044" s="33" t="s">
        <v>398</v>
      </c>
      <c r="Q1044" s="295" t="s">
        <v>543</v>
      </c>
      <c r="R1044" s="295" t="s">
        <v>80</v>
      </c>
      <c r="S1044" s="297">
        <v>14</v>
      </c>
      <c r="T1044" s="29"/>
      <c r="U1044" s="29"/>
      <c r="V1044" s="29"/>
      <c r="W1044" s="29"/>
      <c r="X1044" s="29"/>
      <c r="Y1044" s="29"/>
      <c r="Z1044" s="29"/>
    </row>
    <row r="1045" ht="24" spans="1:26">
      <c r="A1045" s="33">
        <v>2734</v>
      </c>
      <c r="B1045" s="28" t="s">
        <v>117</v>
      </c>
      <c r="C1045" s="28" t="s">
        <v>118</v>
      </c>
      <c r="D1045" s="293" t="s">
        <v>363</v>
      </c>
      <c r="E1045" s="296" t="s">
        <v>157</v>
      </c>
      <c r="F1045" s="294" t="s">
        <v>542</v>
      </c>
      <c r="G1045" s="33" t="s">
        <v>1830</v>
      </c>
      <c r="H1045" s="294" t="s">
        <v>1899</v>
      </c>
      <c r="I1045" s="196" t="s">
        <v>1896</v>
      </c>
      <c r="J1045" s="196" t="s">
        <v>1896</v>
      </c>
      <c r="K1045" s="196">
        <v>14</v>
      </c>
      <c r="L1045" s="235">
        <v>45444</v>
      </c>
      <c r="M1045" s="235">
        <v>45473</v>
      </c>
      <c r="N1045" s="294" t="s">
        <v>124</v>
      </c>
      <c r="O1045" s="33" t="s">
        <v>125</v>
      </c>
      <c r="P1045" s="33" t="s">
        <v>398</v>
      </c>
      <c r="Q1045" s="295" t="s">
        <v>543</v>
      </c>
      <c r="R1045" s="295" t="s">
        <v>80</v>
      </c>
      <c r="S1045" s="297">
        <v>14</v>
      </c>
      <c r="T1045" s="29"/>
      <c r="U1045" s="29"/>
      <c r="V1045" s="29"/>
      <c r="W1045" s="29"/>
      <c r="X1045" s="29"/>
      <c r="Y1045" s="29"/>
      <c r="Z1045" s="29"/>
    </row>
    <row r="1046" ht="24" spans="1:26">
      <c r="A1046" s="33">
        <v>2735</v>
      </c>
      <c r="B1046" s="28" t="s">
        <v>117</v>
      </c>
      <c r="C1046" s="28" t="s">
        <v>118</v>
      </c>
      <c r="D1046" s="293" t="s">
        <v>363</v>
      </c>
      <c r="E1046" s="296" t="s">
        <v>157</v>
      </c>
      <c r="F1046" s="294" t="s">
        <v>542</v>
      </c>
      <c r="G1046" s="33" t="s">
        <v>1830</v>
      </c>
      <c r="H1046" s="294" t="s">
        <v>1899</v>
      </c>
      <c r="I1046" s="196" t="s">
        <v>1896</v>
      </c>
      <c r="J1046" s="196" t="s">
        <v>1896</v>
      </c>
      <c r="K1046" s="196">
        <v>14</v>
      </c>
      <c r="L1046" s="235">
        <v>45474</v>
      </c>
      <c r="M1046" s="235">
        <v>45504</v>
      </c>
      <c r="N1046" s="294" t="s">
        <v>124</v>
      </c>
      <c r="O1046" s="33" t="s">
        <v>125</v>
      </c>
      <c r="P1046" s="33" t="s">
        <v>398</v>
      </c>
      <c r="Q1046" s="295" t="s">
        <v>543</v>
      </c>
      <c r="R1046" s="295" t="s">
        <v>80</v>
      </c>
      <c r="S1046" s="297">
        <v>14</v>
      </c>
      <c r="T1046" s="29"/>
      <c r="U1046" s="29"/>
      <c r="V1046" s="29"/>
      <c r="W1046" s="29"/>
      <c r="X1046" s="29"/>
      <c r="Y1046" s="29"/>
      <c r="Z1046" s="29"/>
    </row>
    <row r="1047" ht="24" spans="1:26">
      <c r="A1047" s="33">
        <v>2736</v>
      </c>
      <c r="B1047" s="28" t="s">
        <v>117</v>
      </c>
      <c r="C1047" s="28" t="s">
        <v>118</v>
      </c>
      <c r="D1047" s="293" t="s">
        <v>363</v>
      </c>
      <c r="E1047" s="296" t="s">
        <v>157</v>
      </c>
      <c r="F1047" s="294" t="s">
        <v>542</v>
      </c>
      <c r="G1047" s="33" t="s">
        <v>1830</v>
      </c>
      <c r="H1047" s="294" t="s">
        <v>1899</v>
      </c>
      <c r="I1047" s="196" t="s">
        <v>1896</v>
      </c>
      <c r="J1047" s="196" t="s">
        <v>1896</v>
      </c>
      <c r="K1047" s="196">
        <v>14</v>
      </c>
      <c r="L1047" s="235">
        <v>45505</v>
      </c>
      <c r="M1047" s="235">
        <v>45535</v>
      </c>
      <c r="N1047" s="294" t="s">
        <v>124</v>
      </c>
      <c r="O1047" s="33" t="s">
        <v>125</v>
      </c>
      <c r="P1047" s="33" t="s">
        <v>398</v>
      </c>
      <c r="Q1047" s="295" t="s">
        <v>543</v>
      </c>
      <c r="R1047" s="295" t="s">
        <v>80</v>
      </c>
      <c r="S1047" s="297">
        <v>14</v>
      </c>
      <c r="T1047" s="29"/>
      <c r="U1047" s="29"/>
      <c r="V1047" s="29"/>
      <c r="W1047" s="29"/>
      <c r="X1047" s="29"/>
      <c r="Y1047" s="29"/>
      <c r="Z1047" s="29"/>
    </row>
    <row r="1048" ht="24" spans="1:26">
      <c r="A1048" s="33">
        <v>2737</v>
      </c>
      <c r="B1048" s="28" t="s">
        <v>117</v>
      </c>
      <c r="C1048" s="28" t="s">
        <v>118</v>
      </c>
      <c r="D1048" s="293" t="s">
        <v>363</v>
      </c>
      <c r="E1048" s="296" t="s">
        <v>157</v>
      </c>
      <c r="F1048" s="294" t="s">
        <v>542</v>
      </c>
      <c r="G1048" s="33" t="s">
        <v>1830</v>
      </c>
      <c r="H1048" s="294" t="s">
        <v>1899</v>
      </c>
      <c r="I1048" s="196" t="s">
        <v>1896</v>
      </c>
      <c r="J1048" s="196" t="s">
        <v>1896</v>
      </c>
      <c r="K1048" s="196">
        <v>14</v>
      </c>
      <c r="L1048" s="235">
        <v>45536</v>
      </c>
      <c r="M1048" s="235">
        <v>45565</v>
      </c>
      <c r="N1048" s="294" t="s">
        <v>124</v>
      </c>
      <c r="O1048" s="33" t="s">
        <v>125</v>
      </c>
      <c r="P1048" s="33" t="s">
        <v>398</v>
      </c>
      <c r="Q1048" s="295" t="s">
        <v>543</v>
      </c>
      <c r="R1048" s="295" t="s">
        <v>80</v>
      </c>
      <c r="S1048" s="297">
        <v>14</v>
      </c>
      <c r="T1048" s="29"/>
      <c r="U1048" s="29"/>
      <c r="V1048" s="29"/>
      <c r="W1048" s="29"/>
      <c r="X1048" s="29"/>
      <c r="Y1048" s="29"/>
      <c r="Z1048" s="29"/>
    </row>
    <row r="1049" ht="24" spans="1:26">
      <c r="A1049" s="33">
        <v>2738</v>
      </c>
      <c r="B1049" s="28" t="s">
        <v>117</v>
      </c>
      <c r="C1049" s="28" t="s">
        <v>118</v>
      </c>
      <c r="D1049" s="293" t="s">
        <v>363</v>
      </c>
      <c r="E1049" s="296" t="s">
        <v>157</v>
      </c>
      <c r="F1049" s="294" t="s">
        <v>542</v>
      </c>
      <c r="G1049" s="33" t="s">
        <v>1830</v>
      </c>
      <c r="H1049" s="294" t="s">
        <v>1899</v>
      </c>
      <c r="I1049" s="196" t="s">
        <v>1896</v>
      </c>
      <c r="J1049" s="196" t="s">
        <v>1896</v>
      </c>
      <c r="K1049" s="196">
        <v>14</v>
      </c>
      <c r="L1049" s="235">
        <v>45566</v>
      </c>
      <c r="M1049" s="235">
        <v>45596</v>
      </c>
      <c r="N1049" s="294" t="s">
        <v>124</v>
      </c>
      <c r="O1049" s="33" t="s">
        <v>125</v>
      </c>
      <c r="P1049" s="33" t="s">
        <v>398</v>
      </c>
      <c r="Q1049" s="295" t="s">
        <v>543</v>
      </c>
      <c r="R1049" s="295" t="s">
        <v>80</v>
      </c>
      <c r="S1049" s="297">
        <v>14</v>
      </c>
      <c r="T1049" s="29"/>
      <c r="U1049" s="29"/>
      <c r="V1049" s="29"/>
      <c r="W1049" s="29"/>
      <c r="X1049" s="29"/>
      <c r="Y1049" s="29"/>
      <c r="Z1049" s="29"/>
    </row>
    <row r="1050" ht="24" spans="1:26">
      <c r="A1050" s="33">
        <v>2739</v>
      </c>
      <c r="B1050" s="28" t="s">
        <v>117</v>
      </c>
      <c r="C1050" s="28" t="s">
        <v>118</v>
      </c>
      <c r="D1050" s="293" t="s">
        <v>363</v>
      </c>
      <c r="E1050" s="296" t="s">
        <v>157</v>
      </c>
      <c r="F1050" s="294" t="s">
        <v>542</v>
      </c>
      <c r="G1050" s="33" t="s">
        <v>1830</v>
      </c>
      <c r="H1050" s="294" t="s">
        <v>1899</v>
      </c>
      <c r="I1050" s="196" t="s">
        <v>1896</v>
      </c>
      <c r="J1050" s="196" t="s">
        <v>1896</v>
      </c>
      <c r="K1050" s="196">
        <v>14</v>
      </c>
      <c r="L1050" s="235">
        <v>45597</v>
      </c>
      <c r="M1050" s="235">
        <v>45626</v>
      </c>
      <c r="N1050" s="294" t="s">
        <v>124</v>
      </c>
      <c r="O1050" s="33" t="s">
        <v>125</v>
      </c>
      <c r="P1050" s="33" t="s">
        <v>398</v>
      </c>
      <c r="Q1050" s="295" t="s">
        <v>543</v>
      </c>
      <c r="R1050" s="295" t="s">
        <v>80</v>
      </c>
      <c r="S1050" s="297">
        <v>14</v>
      </c>
      <c r="T1050" s="29"/>
      <c r="U1050" s="29"/>
      <c r="V1050" s="29"/>
      <c r="W1050" s="29"/>
      <c r="X1050" s="29"/>
      <c r="Y1050" s="29"/>
      <c r="Z1050" s="29"/>
    </row>
    <row r="1051" ht="24" spans="1:26">
      <c r="A1051" s="33">
        <v>2740</v>
      </c>
      <c r="B1051" s="28" t="s">
        <v>117</v>
      </c>
      <c r="C1051" s="28" t="s">
        <v>118</v>
      </c>
      <c r="D1051" s="293" t="s">
        <v>363</v>
      </c>
      <c r="E1051" s="296" t="s">
        <v>157</v>
      </c>
      <c r="F1051" s="294" t="s">
        <v>542</v>
      </c>
      <c r="G1051" s="33" t="s">
        <v>1830</v>
      </c>
      <c r="H1051" s="294" t="s">
        <v>1899</v>
      </c>
      <c r="I1051" s="196" t="s">
        <v>1896</v>
      </c>
      <c r="J1051" s="196" t="s">
        <v>1896</v>
      </c>
      <c r="K1051" s="196">
        <v>14</v>
      </c>
      <c r="L1051" s="235">
        <v>45627</v>
      </c>
      <c r="M1051" s="235">
        <v>45657</v>
      </c>
      <c r="N1051" s="294" t="s">
        <v>124</v>
      </c>
      <c r="O1051" s="33" t="s">
        <v>125</v>
      </c>
      <c r="P1051" s="33" t="s">
        <v>398</v>
      </c>
      <c r="Q1051" s="295" t="s">
        <v>543</v>
      </c>
      <c r="R1051" s="295" t="s">
        <v>80</v>
      </c>
      <c r="S1051" s="297">
        <v>14</v>
      </c>
      <c r="T1051" s="29"/>
      <c r="U1051" s="29"/>
      <c r="V1051" s="29"/>
      <c r="W1051" s="29"/>
      <c r="X1051" s="29"/>
      <c r="Y1051" s="29"/>
      <c r="Z1051" s="29"/>
    </row>
    <row r="1052" ht="24" spans="1:26">
      <c r="A1052" s="33">
        <v>2742</v>
      </c>
      <c r="B1052" s="28" t="s">
        <v>117</v>
      </c>
      <c r="C1052" s="28" t="s">
        <v>118</v>
      </c>
      <c r="D1052" s="293" t="s">
        <v>363</v>
      </c>
      <c r="E1052" s="296" t="s">
        <v>157</v>
      </c>
      <c r="F1052" s="294" t="s">
        <v>548</v>
      </c>
      <c r="G1052" s="33" t="s">
        <v>1830</v>
      </c>
      <c r="H1052" s="294" t="s">
        <v>1899</v>
      </c>
      <c r="I1052" s="196" t="s">
        <v>1896</v>
      </c>
      <c r="J1052" s="196" t="s">
        <v>1896</v>
      </c>
      <c r="K1052" s="196">
        <v>14</v>
      </c>
      <c r="L1052" s="235">
        <v>45292</v>
      </c>
      <c r="M1052" s="235">
        <v>45322</v>
      </c>
      <c r="N1052" s="294" t="s">
        <v>124</v>
      </c>
      <c r="O1052" s="33" t="s">
        <v>125</v>
      </c>
      <c r="P1052" s="33" t="s">
        <v>398</v>
      </c>
      <c r="Q1052" s="295" t="s">
        <v>543</v>
      </c>
      <c r="R1052" s="295" t="s">
        <v>80</v>
      </c>
      <c r="S1052" s="297">
        <v>14</v>
      </c>
      <c r="T1052" s="29"/>
      <c r="U1052" s="29"/>
      <c r="V1052" s="29"/>
      <c r="W1052" s="29"/>
      <c r="X1052" s="29"/>
      <c r="Y1052" s="29"/>
      <c r="Z1052" s="33"/>
    </row>
    <row r="1053" ht="24" spans="1:26">
      <c r="A1053" s="33">
        <v>2743</v>
      </c>
      <c r="B1053" s="28" t="s">
        <v>117</v>
      </c>
      <c r="C1053" s="28" t="s">
        <v>118</v>
      </c>
      <c r="D1053" s="293" t="s">
        <v>363</v>
      </c>
      <c r="E1053" s="296" t="s">
        <v>157</v>
      </c>
      <c r="F1053" s="294" t="s">
        <v>548</v>
      </c>
      <c r="G1053" s="33" t="s">
        <v>1830</v>
      </c>
      <c r="H1053" s="294" t="s">
        <v>1899</v>
      </c>
      <c r="I1053" s="196" t="s">
        <v>1896</v>
      </c>
      <c r="J1053" s="196" t="s">
        <v>1896</v>
      </c>
      <c r="K1053" s="196">
        <v>14</v>
      </c>
      <c r="L1053" s="235">
        <v>45323</v>
      </c>
      <c r="M1053" s="235">
        <v>45351</v>
      </c>
      <c r="N1053" s="294" t="s">
        <v>124</v>
      </c>
      <c r="O1053" s="33" t="s">
        <v>125</v>
      </c>
      <c r="P1053" s="33" t="s">
        <v>398</v>
      </c>
      <c r="Q1053" s="295" t="s">
        <v>543</v>
      </c>
      <c r="R1053" s="295" t="s">
        <v>80</v>
      </c>
      <c r="S1053" s="297">
        <v>14</v>
      </c>
      <c r="T1053" s="29"/>
      <c r="U1053" s="29"/>
      <c r="V1053" s="29"/>
      <c r="W1053" s="29"/>
      <c r="X1053" s="29"/>
      <c r="Y1053" s="29"/>
      <c r="Z1053" s="33"/>
    </row>
    <row r="1054" ht="24" spans="1:28">
      <c r="A1054" s="33">
        <v>2744</v>
      </c>
      <c r="B1054" s="28" t="s">
        <v>117</v>
      </c>
      <c r="C1054" s="28" t="s">
        <v>118</v>
      </c>
      <c r="D1054" s="293" t="s">
        <v>363</v>
      </c>
      <c r="E1054" s="296" t="s">
        <v>157</v>
      </c>
      <c r="F1054" s="294" t="s">
        <v>548</v>
      </c>
      <c r="G1054" s="33" t="s">
        <v>1830</v>
      </c>
      <c r="H1054" s="294" t="s">
        <v>1899</v>
      </c>
      <c r="I1054" s="196" t="s">
        <v>1896</v>
      </c>
      <c r="J1054" s="196" t="s">
        <v>1896</v>
      </c>
      <c r="K1054" s="196">
        <v>14</v>
      </c>
      <c r="L1054" s="235">
        <v>45352</v>
      </c>
      <c r="M1054" s="235">
        <v>45382</v>
      </c>
      <c r="N1054" s="294" t="s">
        <v>124</v>
      </c>
      <c r="O1054" s="33" t="s">
        <v>125</v>
      </c>
      <c r="P1054" s="33" t="s">
        <v>398</v>
      </c>
      <c r="Q1054" s="295" t="s">
        <v>543</v>
      </c>
      <c r="R1054" s="295" t="s">
        <v>80</v>
      </c>
      <c r="S1054" s="297">
        <v>14</v>
      </c>
      <c r="T1054" s="34"/>
      <c r="U1054" s="34"/>
      <c r="V1054" s="35"/>
      <c r="W1054" s="35"/>
      <c r="X1054" s="40"/>
      <c r="Y1054" s="40"/>
      <c r="Z1054" s="38"/>
      <c r="AA1054" s="34"/>
      <c r="AB1054" s="34"/>
    </row>
    <row r="1055" ht="24" spans="1:26">
      <c r="A1055" s="33">
        <v>2745</v>
      </c>
      <c r="B1055" s="28" t="s">
        <v>117</v>
      </c>
      <c r="C1055" s="28" t="s">
        <v>118</v>
      </c>
      <c r="D1055" s="293" t="s">
        <v>363</v>
      </c>
      <c r="E1055" s="296" t="s">
        <v>157</v>
      </c>
      <c r="F1055" s="294" t="s">
        <v>548</v>
      </c>
      <c r="G1055" s="33" t="s">
        <v>1830</v>
      </c>
      <c r="H1055" s="294" t="s">
        <v>1899</v>
      </c>
      <c r="I1055" s="196" t="s">
        <v>1896</v>
      </c>
      <c r="J1055" s="196" t="s">
        <v>1896</v>
      </c>
      <c r="K1055" s="196">
        <v>14</v>
      </c>
      <c r="L1055" s="235">
        <v>45383</v>
      </c>
      <c r="M1055" s="235">
        <v>45412</v>
      </c>
      <c r="N1055" s="294" t="s">
        <v>124</v>
      </c>
      <c r="O1055" s="33" t="s">
        <v>125</v>
      </c>
      <c r="P1055" s="33" t="s">
        <v>398</v>
      </c>
      <c r="Q1055" s="295" t="s">
        <v>543</v>
      </c>
      <c r="R1055" s="295" t="s">
        <v>80</v>
      </c>
      <c r="S1055" s="297">
        <v>14</v>
      </c>
      <c r="T1055" s="29"/>
      <c r="U1055" s="29"/>
      <c r="V1055" s="29"/>
      <c r="W1055" s="29"/>
      <c r="X1055" s="29"/>
      <c r="Y1055" s="29"/>
      <c r="Z1055" s="33"/>
    </row>
    <row r="1056" ht="24" spans="1:26">
      <c r="A1056" s="33">
        <v>2746</v>
      </c>
      <c r="B1056" s="28" t="s">
        <v>117</v>
      </c>
      <c r="C1056" s="28" t="s">
        <v>118</v>
      </c>
      <c r="D1056" s="293" t="s">
        <v>363</v>
      </c>
      <c r="E1056" s="296" t="s">
        <v>157</v>
      </c>
      <c r="F1056" s="294" t="s">
        <v>548</v>
      </c>
      <c r="G1056" s="33" t="s">
        <v>1830</v>
      </c>
      <c r="H1056" s="294" t="s">
        <v>1899</v>
      </c>
      <c r="I1056" s="196" t="s">
        <v>1896</v>
      </c>
      <c r="J1056" s="196" t="s">
        <v>1896</v>
      </c>
      <c r="K1056" s="196">
        <v>14</v>
      </c>
      <c r="L1056" s="235">
        <v>45413</v>
      </c>
      <c r="M1056" s="235">
        <v>45443</v>
      </c>
      <c r="N1056" s="294" t="s">
        <v>124</v>
      </c>
      <c r="O1056" s="33" t="s">
        <v>125</v>
      </c>
      <c r="P1056" s="33" t="s">
        <v>398</v>
      </c>
      <c r="Q1056" s="295" t="s">
        <v>543</v>
      </c>
      <c r="R1056" s="295" t="s">
        <v>80</v>
      </c>
      <c r="S1056" s="297">
        <v>14</v>
      </c>
      <c r="T1056" s="29"/>
      <c r="U1056" s="29"/>
      <c r="V1056" s="29"/>
      <c r="W1056" s="29"/>
      <c r="X1056" s="29"/>
      <c r="Y1056" s="29"/>
      <c r="Z1056" s="33"/>
    </row>
    <row r="1057" ht="24" spans="1:26">
      <c r="A1057" s="33">
        <v>2747</v>
      </c>
      <c r="B1057" s="28" t="s">
        <v>117</v>
      </c>
      <c r="C1057" s="28" t="s">
        <v>118</v>
      </c>
      <c r="D1057" s="293" t="s">
        <v>363</v>
      </c>
      <c r="E1057" s="296" t="s">
        <v>157</v>
      </c>
      <c r="F1057" s="294" t="s">
        <v>548</v>
      </c>
      <c r="G1057" s="33" t="s">
        <v>1830</v>
      </c>
      <c r="H1057" s="294" t="s">
        <v>1899</v>
      </c>
      <c r="I1057" s="196" t="s">
        <v>1896</v>
      </c>
      <c r="J1057" s="196" t="s">
        <v>1896</v>
      </c>
      <c r="K1057" s="196">
        <v>14</v>
      </c>
      <c r="L1057" s="235">
        <v>45444</v>
      </c>
      <c r="M1057" s="235">
        <v>45473</v>
      </c>
      <c r="N1057" s="294" t="s">
        <v>124</v>
      </c>
      <c r="O1057" s="33" t="s">
        <v>125</v>
      </c>
      <c r="P1057" s="33" t="s">
        <v>398</v>
      </c>
      <c r="Q1057" s="295" t="s">
        <v>543</v>
      </c>
      <c r="R1057" s="295" t="s">
        <v>80</v>
      </c>
      <c r="S1057" s="297">
        <v>14</v>
      </c>
      <c r="T1057" s="29"/>
      <c r="U1057" s="29"/>
      <c r="V1057" s="29"/>
      <c r="W1057" s="29"/>
      <c r="X1057" s="29"/>
      <c r="Y1057" s="29"/>
      <c r="Z1057" s="33"/>
    </row>
    <row r="1058" ht="24" spans="1:26">
      <c r="A1058" s="33">
        <v>2748</v>
      </c>
      <c r="B1058" s="28" t="s">
        <v>117</v>
      </c>
      <c r="C1058" s="28" t="s">
        <v>118</v>
      </c>
      <c r="D1058" s="293" t="s">
        <v>363</v>
      </c>
      <c r="E1058" s="296" t="s">
        <v>157</v>
      </c>
      <c r="F1058" s="294" t="s">
        <v>548</v>
      </c>
      <c r="G1058" s="33" t="s">
        <v>1830</v>
      </c>
      <c r="H1058" s="294" t="s">
        <v>1899</v>
      </c>
      <c r="I1058" s="196" t="s">
        <v>1896</v>
      </c>
      <c r="J1058" s="196" t="s">
        <v>1896</v>
      </c>
      <c r="K1058" s="196">
        <v>14</v>
      </c>
      <c r="L1058" s="235">
        <v>45474</v>
      </c>
      <c r="M1058" s="235">
        <v>45504</v>
      </c>
      <c r="N1058" s="294" t="s">
        <v>124</v>
      </c>
      <c r="O1058" s="33" t="s">
        <v>125</v>
      </c>
      <c r="P1058" s="33" t="s">
        <v>398</v>
      </c>
      <c r="Q1058" s="295" t="s">
        <v>543</v>
      </c>
      <c r="R1058" s="295" t="s">
        <v>80</v>
      </c>
      <c r="S1058" s="297">
        <v>14</v>
      </c>
      <c r="T1058" s="29"/>
      <c r="U1058" s="29"/>
      <c r="V1058" s="29"/>
      <c r="W1058" s="29"/>
      <c r="X1058" s="29"/>
      <c r="Y1058" s="29"/>
      <c r="Z1058" s="33"/>
    </row>
    <row r="1059" ht="24" spans="1:26">
      <c r="A1059" s="33">
        <v>2749</v>
      </c>
      <c r="B1059" s="28" t="s">
        <v>117</v>
      </c>
      <c r="C1059" s="28" t="s">
        <v>118</v>
      </c>
      <c r="D1059" s="293" t="s">
        <v>363</v>
      </c>
      <c r="E1059" s="296" t="s">
        <v>157</v>
      </c>
      <c r="F1059" s="294" t="s">
        <v>548</v>
      </c>
      <c r="G1059" s="33" t="s">
        <v>1830</v>
      </c>
      <c r="H1059" s="294" t="s">
        <v>1899</v>
      </c>
      <c r="I1059" s="196" t="s">
        <v>1896</v>
      </c>
      <c r="J1059" s="196" t="s">
        <v>1896</v>
      </c>
      <c r="K1059" s="196">
        <v>14</v>
      </c>
      <c r="L1059" s="235">
        <v>45505</v>
      </c>
      <c r="M1059" s="235">
        <v>45535</v>
      </c>
      <c r="N1059" s="294" t="s">
        <v>124</v>
      </c>
      <c r="O1059" s="33" t="s">
        <v>125</v>
      </c>
      <c r="P1059" s="33" t="s">
        <v>398</v>
      </c>
      <c r="Q1059" s="295" t="s">
        <v>543</v>
      </c>
      <c r="R1059" s="295" t="s">
        <v>80</v>
      </c>
      <c r="S1059" s="297">
        <v>14</v>
      </c>
      <c r="T1059" s="29"/>
      <c r="U1059" s="29"/>
      <c r="V1059" s="29"/>
      <c r="W1059" s="29"/>
      <c r="X1059" s="29"/>
      <c r="Y1059" s="29"/>
      <c r="Z1059" s="33"/>
    </row>
    <row r="1060" ht="24" spans="1:26">
      <c r="A1060" s="33">
        <v>2750</v>
      </c>
      <c r="B1060" s="28" t="s">
        <v>117</v>
      </c>
      <c r="C1060" s="28" t="s">
        <v>118</v>
      </c>
      <c r="D1060" s="293" t="s">
        <v>363</v>
      </c>
      <c r="E1060" s="296" t="s">
        <v>157</v>
      </c>
      <c r="F1060" s="294" t="s">
        <v>548</v>
      </c>
      <c r="G1060" s="33" t="s">
        <v>1830</v>
      </c>
      <c r="H1060" s="294" t="s">
        <v>1899</v>
      </c>
      <c r="I1060" s="196" t="s">
        <v>1896</v>
      </c>
      <c r="J1060" s="196" t="s">
        <v>1896</v>
      </c>
      <c r="K1060" s="196">
        <v>14</v>
      </c>
      <c r="L1060" s="235">
        <v>45536</v>
      </c>
      <c r="M1060" s="235">
        <v>45565</v>
      </c>
      <c r="N1060" s="294" t="s">
        <v>124</v>
      </c>
      <c r="O1060" s="33" t="s">
        <v>125</v>
      </c>
      <c r="P1060" s="33" t="s">
        <v>398</v>
      </c>
      <c r="Q1060" s="295" t="s">
        <v>543</v>
      </c>
      <c r="R1060" s="295" t="s">
        <v>80</v>
      </c>
      <c r="S1060" s="297">
        <v>14</v>
      </c>
      <c r="T1060" s="29"/>
      <c r="U1060" s="29"/>
      <c r="V1060" s="29"/>
      <c r="W1060" s="29"/>
      <c r="X1060" s="29"/>
      <c r="Y1060" s="29"/>
      <c r="Z1060" s="33"/>
    </row>
    <row r="1061" ht="24" spans="1:26">
      <c r="A1061" s="33">
        <v>2751</v>
      </c>
      <c r="B1061" s="28" t="s">
        <v>117</v>
      </c>
      <c r="C1061" s="28" t="s">
        <v>118</v>
      </c>
      <c r="D1061" s="293" t="s">
        <v>363</v>
      </c>
      <c r="E1061" s="296" t="s">
        <v>157</v>
      </c>
      <c r="F1061" s="294" t="s">
        <v>548</v>
      </c>
      <c r="G1061" s="33" t="s">
        <v>1830</v>
      </c>
      <c r="H1061" s="294" t="s">
        <v>1899</v>
      </c>
      <c r="I1061" s="196" t="s">
        <v>1896</v>
      </c>
      <c r="J1061" s="196" t="s">
        <v>1896</v>
      </c>
      <c r="K1061" s="196">
        <v>14</v>
      </c>
      <c r="L1061" s="235">
        <v>45566</v>
      </c>
      <c r="M1061" s="235">
        <v>45596</v>
      </c>
      <c r="N1061" s="294" t="s">
        <v>124</v>
      </c>
      <c r="O1061" s="33" t="s">
        <v>125</v>
      </c>
      <c r="P1061" s="33" t="s">
        <v>398</v>
      </c>
      <c r="Q1061" s="295" t="s">
        <v>543</v>
      </c>
      <c r="R1061" s="295" t="s">
        <v>80</v>
      </c>
      <c r="S1061" s="297">
        <v>14</v>
      </c>
      <c r="T1061" s="29"/>
      <c r="U1061" s="29"/>
      <c r="V1061" s="29"/>
      <c r="W1061" s="29"/>
      <c r="X1061" s="29"/>
      <c r="Y1061" s="29"/>
      <c r="Z1061" s="33"/>
    </row>
    <row r="1062" ht="24" spans="1:26">
      <c r="A1062" s="33">
        <v>2752</v>
      </c>
      <c r="B1062" s="28" t="s">
        <v>117</v>
      </c>
      <c r="C1062" s="28" t="s">
        <v>118</v>
      </c>
      <c r="D1062" s="293" t="s">
        <v>363</v>
      </c>
      <c r="E1062" s="296" t="s">
        <v>157</v>
      </c>
      <c r="F1062" s="294" t="s">
        <v>548</v>
      </c>
      <c r="G1062" s="33" t="s">
        <v>1830</v>
      </c>
      <c r="H1062" s="294" t="s">
        <v>1899</v>
      </c>
      <c r="I1062" s="196" t="s">
        <v>1896</v>
      </c>
      <c r="J1062" s="196" t="s">
        <v>1896</v>
      </c>
      <c r="K1062" s="196">
        <v>14</v>
      </c>
      <c r="L1062" s="235">
        <v>45597</v>
      </c>
      <c r="M1062" s="235">
        <v>45626</v>
      </c>
      <c r="N1062" s="294" t="s">
        <v>124</v>
      </c>
      <c r="O1062" s="33" t="s">
        <v>125</v>
      </c>
      <c r="P1062" s="33" t="s">
        <v>398</v>
      </c>
      <c r="Q1062" s="295" t="s">
        <v>543</v>
      </c>
      <c r="R1062" s="295" t="s">
        <v>80</v>
      </c>
      <c r="S1062" s="297">
        <v>14</v>
      </c>
      <c r="T1062" s="29"/>
      <c r="U1062" s="29"/>
      <c r="V1062" s="29"/>
      <c r="W1062" s="29"/>
      <c r="X1062" s="29"/>
      <c r="Y1062" s="29"/>
      <c r="Z1062" s="33"/>
    </row>
    <row r="1063" ht="24" spans="1:26">
      <c r="A1063" s="33">
        <v>2753</v>
      </c>
      <c r="B1063" s="28" t="s">
        <v>117</v>
      </c>
      <c r="C1063" s="28" t="s">
        <v>118</v>
      </c>
      <c r="D1063" s="293" t="s">
        <v>363</v>
      </c>
      <c r="E1063" s="296" t="s">
        <v>157</v>
      </c>
      <c r="F1063" s="294" t="s">
        <v>548</v>
      </c>
      <c r="G1063" s="33" t="s">
        <v>1830</v>
      </c>
      <c r="H1063" s="294" t="s">
        <v>1899</v>
      </c>
      <c r="I1063" s="196" t="s">
        <v>1896</v>
      </c>
      <c r="J1063" s="196" t="s">
        <v>1896</v>
      </c>
      <c r="K1063" s="196">
        <v>14</v>
      </c>
      <c r="L1063" s="235">
        <v>45627</v>
      </c>
      <c r="M1063" s="235">
        <v>45657</v>
      </c>
      <c r="N1063" s="294" t="s">
        <v>124</v>
      </c>
      <c r="O1063" s="33" t="s">
        <v>125</v>
      </c>
      <c r="P1063" s="33" t="s">
        <v>398</v>
      </c>
      <c r="Q1063" s="295" t="s">
        <v>543</v>
      </c>
      <c r="R1063" s="295" t="s">
        <v>80</v>
      </c>
      <c r="S1063" s="297">
        <v>14</v>
      </c>
      <c r="T1063" s="29"/>
      <c r="U1063" s="29"/>
      <c r="V1063" s="29"/>
      <c r="W1063" s="29"/>
      <c r="X1063" s="29"/>
      <c r="Y1063" s="29"/>
      <c r="Z1063" s="33"/>
    </row>
    <row r="1064" ht="24" spans="1:26">
      <c r="A1064" s="33">
        <v>2755</v>
      </c>
      <c r="B1064" s="28" t="s">
        <v>117</v>
      </c>
      <c r="C1064" s="28" t="s">
        <v>118</v>
      </c>
      <c r="D1064" s="293" t="s">
        <v>363</v>
      </c>
      <c r="E1064" s="293" t="s">
        <v>157</v>
      </c>
      <c r="F1064" s="293" t="s">
        <v>552</v>
      </c>
      <c r="G1064" s="33" t="s">
        <v>1830</v>
      </c>
      <c r="H1064" s="294" t="s">
        <v>1900</v>
      </c>
      <c r="I1064" s="196" t="s">
        <v>1896</v>
      </c>
      <c r="J1064" s="196" t="s">
        <v>1896</v>
      </c>
      <c r="K1064" s="196">
        <v>4</v>
      </c>
      <c r="L1064" s="235">
        <v>45292</v>
      </c>
      <c r="M1064" s="235">
        <v>45322</v>
      </c>
      <c r="N1064" s="294" t="s">
        <v>124</v>
      </c>
      <c r="O1064" s="33" t="s">
        <v>125</v>
      </c>
      <c r="P1064" s="33" t="s">
        <v>398</v>
      </c>
      <c r="Q1064" s="295" t="s">
        <v>553</v>
      </c>
      <c r="R1064" s="295" t="s">
        <v>80</v>
      </c>
      <c r="S1064" s="298">
        <v>4</v>
      </c>
      <c r="T1064" s="29"/>
      <c r="U1064" s="29"/>
      <c r="V1064" s="29"/>
      <c r="W1064" s="29"/>
      <c r="X1064" s="29"/>
      <c r="Y1064" s="29"/>
      <c r="Z1064" s="33"/>
    </row>
    <row r="1065" ht="24" spans="1:26">
      <c r="A1065" s="33">
        <v>2756</v>
      </c>
      <c r="B1065" s="28" t="s">
        <v>117</v>
      </c>
      <c r="C1065" s="28" t="s">
        <v>118</v>
      </c>
      <c r="D1065" s="293" t="s">
        <v>363</v>
      </c>
      <c r="E1065" s="293" t="s">
        <v>157</v>
      </c>
      <c r="F1065" s="293" t="s">
        <v>552</v>
      </c>
      <c r="G1065" s="33" t="s">
        <v>1830</v>
      </c>
      <c r="H1065" s="294" t="s">
        <v>1900</v>
      </c>
      <c r="I1065" s="196" t="s">
        <v>1896</v>
      </c>
      <c r="J1065" s="196" t="s">
        <v>1896</v>
      </c>
      <c r="K1065" s="196">
        <v>4</v>
      </c>
      <c r="L1065" s="235">
        <v>45323</v>
      </c>
      <c r="M1065" s="235">
        <v>45351</v>
      </c>
      <c r="N1065" s="294" t="s">
        <v>124</v>
      </c>
      <c r="O1065" s="33" t="s">
        <v>125</v>
      </c>
      <c r="P1065" s="33" t="s">
        <v>398</v>
      </c>
      <c r="Q1065" s="295" t="s">
        <v>553</v>
      </c>
      <c r="R1065" s="295" t="s">
        <v>80</v>
      </c>
      <c r="S1065" s="298">
        <v>4</v>
      </c>
      <c r="T1065" s="29"/>
      <c r="U1065" s="29"/>
      <c r="V1065" s="29"/>
      <c r="W1065" s="29"/>
      <c r="X1065" s="29"/>
      <c r="Y1065" s="29"/>
      <c r="Z1065" s="33"/>
    </row>
    <row r="1066" ht="24" spans="1:28">
      <c r="A1066" s="33">
        <v>2757</v>
      </c>
      <c r="B1066" s="28" t="s">
        <v>117</v>
      </c>
      <c r="C1066" s="28" t="s">
        <v>118</v>
      </c>
      <c r="D1066" s="293" t="s">
        <v>363</v>
      </c>
      <c r="E1066" s="293" t="s">
        <v>157</v>
      </c>
      <c r="F1066" s="293" t="s">
        <v>552</v>
      </c>
      <c r="G1066" s="33" t="s">
        <v>1830</v>
      </c>
      <c r="H1066" s="294" t="s">
        <v>1900</v>
      </c>
      <c r="I1066" s="196" t="s">
        <v>1896</v>
      </c>
      <c r="J1066" s="196" t="s">
        <v>1896</v>
      </c>
      <c r="K1066" s="196">
        <v>4</v>
      </c>
      <c r="L1066" s="235">
        <v>45352</v>
      </c>
      <c r="M1066" s="235">
        <v>45382</v>
      </c>
      <c r="N1066" s="294" t="s">
        <v>124</v>
      </c>
      <c r="O1066" s="33" t="s">
        <v>125</v>
      </c>
      <c r="P1066" s="33" t="s">
        <v>398</v>
      </c>
      <c r="Q1066" s="295" t="s">
        <v>553</v>
      </c>
      <c r="R1066" s="295" t="s">
        <v>80</v>
      </c>
      <c r="S1066" s="298">
        <v>4</v>
      </c>
      <c r="T1066" s="34"/>
      <c r="U1066" s="34"/>
      <c r="V1066" s="35"/>
      <c r="W1066" s="35"/>
      <c r="X1066" s="40"/>
      <c r="Y1066" s="40"/>
      <c r="Z1066" s="38"/>
      <c r="AA1066" s="34"/>
      <c r="AB1066" s="34"/>
    </row>
    <row r="1067" ht="24" spans="1:26">
      <c r="A1067" s="33">
        <v>2758</v>
      </c>
      <c r="B1067" s="28" t="s">
        <v>117</v>
      </c>
      <c r="C1067" s="28" t="s">
        <v>118</v>
      </c>
      <c r="D1067" s="293" t="s">
        <v>363</v>
      </c>
      <c r="E1067" s="293" t="s">
        <v>157</v>
      </c>
      <c r="F1067" s="293" t="s">
        <v>552</v>
      </c>
      <c r="G1067" s="33" t="s">
        <v>1830</v>
      </c>
      <c r="H1067" s="294" t="s">
        <v>1900</v>
      </c>
      <c r="I1067" s="196" t="s">
        <v>1896</v>
      </c>
      <c r="J1067" s="196" t="s">
        <v>1896</v>
      </c>
      <c r="K1067" s="196">
        <v>4</v>
      </c>
      <c r="L1067" s="235">
        <v>45383</v>
      </c>
      <c r="M1067" s="235">
        <v>45412</v>
      </c>
      <c r="N1067" s="294" t="s">
        <v>124</v>
      </c>
      <c r="O1067" s="33" t="s">
        <v>125</v>
      </c>
      <c r="P1067" s="33" t="s">
        <v>398</v>
      </c>
      <c r="Q1067" s="295" t="s">
        <v>553</v>
      </c>
      <c r="R1067" s="295" t="s">
        <v>80</v>
      </c>
      <c r="S1067" s="298">
        <v>4</v>
      </c>
      <c r="T1067" s="29"/>
      <c r="U1067" s="29"/>
      <c r="V1067" s="29"/>
      <c r="W1067" s="29"/>
      <c r="X1067" s="29"/>
      <c r="Y1067" s="29"/>
      <c r="Z1067" s="33"/>
    </row>
    <row r="1068" ht="24" spans="1:26">
      <c r="A1068" s="33">
        <v>2759</v>
      </c>
      <c r="B1068" s="28" t="s">
        <v>117</v>
      </c>
      <c r="C1068" s="28" t="s">
        <v>118</v>
      </c>
      <c r="D1068" s="293" t="s">
        <v>363</v>
      </c>
      <c r="E1068" s="293" t="s">
        <v>157</v>
      </c>
      <c r="F1068" s="293" t="s">
        <v>552</v>
      </c>
      <c r="G1068" s="33" t="s">
        <v>1830</v>
      </c>
      <c r="H1068" s="294" t="s">
        <v>1900</v>
      </c>
      <c r="I1068" s="196" t="s">
        <v>1896</v>
      </c>
      <c r="J1068" s="196" t="s">
        <v>1896</v>
      </c>
      <c r="K1068" s="196">
        <v>4</v>
      </c>
      <c r="L1068" s="235">
        <v>45413</v>
      </c>
      <c r="M1068" s="235">
        <v>45443</v>
      </c>
      <c r="N1068" s="294" t="s">
        <v>124</v>
      </c>
      <c r="O1068" s="33" t="s">
        <v>125</v>
      </c>
      <c r="P1068" s="33" t="s">
        <v>398</v>
      </c>
      <c r="Q1068" s="295" t="s">
        <v>553</v>
      </c>
      <c r="R1068" s="295" t="s">
        <v>80</v>
      </c>
      <c r="S1068" s="298">
        <v>4</v>
      </c>
      <c r="T1068" s="29"/>
      <c r="U1068" s="29"/>
      <c r="V1068" s="29"/>
      <c r="W1068" s="29"/>
      <c r="X1068" s="29"/>
      <c r="Y1068" s="29"/>
      <c r="Z1068" s="33"/>
    </row>
    <row r="1069" ht="24" spans="1:26">
      <c r="A1069" s="33">
        <v>2760</v>
      </c>
      <c r="B1069" s="28" t="s">
        <v>117</v>
      </c>
      <c r="C1069" s="28" t="s">
        <v>118</v>
      </c>
      <c r="D1069" s="293" t="s">
        <v>363</v>
      </c>
      <c r="E1069" s="293" t="s">
        <v>157</v>
      </c>
      <c r="F1069" s="293" t="s">
        <v>552</v>
      </c>
      <c r="G1069" s="33" t="s">
        <v>1830</v>
      </c>
      <c r="H1069" s="294" t="s">
        <v>1900</v>
      </c>
      <c r="I1069" s="196" t="s">
        <v>1896</v>
      </c>
      <c r="J1069" s="196" t="s">
        <v>1896</v>
      </c>
      <c r="K1069" s="196">
        <v>4</v>
      </c>
      <c r="L1069" s="235">
        <v>45444</v>
      </c>
      <c r="M1069" s="235">
        <v>45473</v>
      </c>
      <c r="N1069" s="294" t="s">
        <v>124</v>
      </c>
      <c r="O1069" s="33" t="s">
        <v>125</v>
      </c>
      <c r="P1069" s="33" t="s">
        <v>398</v>
      </c>
      <c r="Q1069" s="295" t="s">
        <v>553</v>
      </c>
      <c r="R1069" s="295" t="s">
        <v>80</v>
      </c>
      <c r="S1069" s="298">
        <v>4</v>
      </c>
      <c r="T1069" s="29"/>
      <c r="U1069" s="29"/>
      <c r="V1069" s="29"/>
      <c r="W1069" s="29"/>
      <c r="X1069" s="29"/>
      <c r="Y1069" s="29"/>
      <c r="Z1069" s="33"/>
    </row>
    <row r="1070" ht="24" spans="1:26">
      <c r="A1070" s="33">
        <v>2761</v>
      </c>
      <c r="B1070" s="28" t="s">
        <v>117</v>
      </c>
      <c r="C1070" s="28" t="s">
        <v>118</v>
      </c>
      <c r="D1070" s="293" t="s">
        <v>363</v>
      </c>
      <c r="E1070" s="293" t="s">
        <v>157</v>
      </c>
      <c r="F1070" s="293" t="s">
        <v>552</v>
      </c>
      <c r="G1070" s="33" t="s">
        <v>1830</v>
      </c>
      <c r="H1070" s="294" t="s">
        <v>1900</v>
      </c>
      <c r="I1070" s="196" t="s">
        <v>1896</v>
      </c>
      <c r="J1070" s="196" t="s">
        <v>1896</v>
      </c>
      <c r="K1070" s="196">
        <v>4</v>
      </c>
      <c r="L1070" s="235">
        <v>45474</v>
      </c>
      <c r="M1070" s="235">
        <v>45504</v>
      </c>
      <c r="N1070" s="294" t="s">
        <v>124</v>
      </c>
      <c r="O1070" s="33" t="s">
        <v>125</v>
      </c>
      <c r="P1070" s="33" t="s">
        <v>398</v>
      </c>
      <c r="Q1070" s="295" t="s">
        <v>553</v>
      </c>
      <c r="R1070" s="295" t="s">
        <v>80</v>
      </c>
      <c r="S1070" s="298">
        <v>4</v>
      </c>
      <c r="T1070" s="29"/>
      <c r="U1070" s="29"/>
      <c r="V1070" s="29"/>
      <c r="W1070" s="29"/>
      <c r="X1070" s="29"/>
      <c r="Y1070" s="29"/>
      <c r="Z1070" s="33"/>
    </row>
    <row r="1071" ht="24" spans="1:26">
      <c r="A1071" s="33">
        <v>2762</v>
      </c>
      <c r="B1071" s="28" t="s">
        <v>117</v>
      </c>
      <c r="C1071" s="28" t="s">
        <v>118</v>
      </c>
      <c r="D1071" s="293" t="s">
        <v>363</v>
      </c>
      <c r="E1071" s="293" t="s">
        <v>157</v>
      </c>
      <c r="F1071" s="293" t="s">
        <v>552</v>
      </c>
      <c r="G1071" s="33" t="s">
        <v>1830</v>
      </c>
      <c r="H1071" s="294" t="s">
        <v>1900</v>
      </c>
      <c r="I1071" s="196" t="s">
        <v>1896</v>
      </c>
      <c r="J1071" s="196" t="s">
        <v>1896</v>
      </c>
      <c r="K1071" s="196">
        <v>4</v>
      </c>
      <c r="L1071" s="235">
        <v>45505</v>
      </c>
      <c r="M1071" s="235">
        <v>45535</v>
      </c>
      <c r="N1071" s="294" t="s">
        <v>124</v>
      </c>
      <c r="O1071" s="33" t="s">
        <v>125</v>
      </c>
      <c r="P1071" s="33" t="s">
        <v>398</v>
      </c>
      <c r="Q1071" s="295" t="s">
        <v>553</v>
      </c>
      <c r="R1071" s="295" t="s">
        <v>80</v>
      </c>
      <c r="S1071" s="298">
        <v>4</v>
      </c>
      <c r="T1071" s="29"/>
      <c r="U1071" s="29"/>
      <c r="V1071" s="29"/>
      <c r="W1071" s="29"/>
      <c r="X1071" s="29"/>
      <c r="Y1071" s="29"/>
      <c r="Z1071" s="33"/>
    </row>
    <row r="1072" ht="24" spans="1:26">
      <c r="A1072" s="33">
        <v>2763</v>
      </c>
      <c r="B1072" s="28" t="s">
        <v>117</v>
      </c>
      <c r="C1072" s="28" t="s">
        <v>118</v>
      </c>
      <c r="D1072" s="293" t="s">
        <v>363</v>
      </c>
      <c r="E1072" s="293" t="s">
        <v>157</v>
      </c>
      <c r="F1072" s="293" t="s">
        <v>552</v>
      </c>
      <c r="G1072" s="33" t="s">
        <v>1830</v>
      </c>
      <c r="H1072" s="294" t="s">
        <v>1900</v>
      </c>
      <c r="I1072" s="196" t="s">
        <v>1896</v>
      </c>
      <c r="J1072" s="196" t="s">
        <v>1896</v>
      </c>
      <c r="K1072" s="196">
        <v>4</v>
      </c>
      <c r="L1072" s="235">
        <v>45536</v>
      </c>
      <c r="M1072" s="235">
        <v>45565</v>
      </c>
      <c r="N1072" s="294" t="s">
        <v>124</v>
      </c>
      <c r="O1072" s="33" t="s">
        <v>125</v>
      </c>
      <c r="P1072" s="33" t="s">
        <v>398</v>
      </c>
      <c r="Q1072" s="295" t="s">
        <v>553</v>
      </c>
      <c r="R1072" s="295" t="s">
        <v>80</v>
      </c>
      <c r="S1072" s="298">
        <v>4</v>
      </c>
      <c r="T1072" s="29"/>
      <c r="U1072" s="29"/>
      <c r="V1072" s="29"/>
      <c r="W1072" s="29"/>
      <c r="X1072" s="29"/>
      <c r="Y1072" s="29"/>
      <c r="Z1072" s="33"/>
    </row>
    <row r="1073" ht="24" spans="1:26">
      <c r="A1073" s="33">
        <v>2764</v>
      </c>
      <c r="B1073" s="28" t="s">
        <v>117</v>
      </c>
      <c r="C1073" s="28" t="s">
        <v>118</v>
      </c>
      <c r="D1073" s="293" t="s">
        <v>363</v>
      </c>
      <c r="E1073" s="293" t="s">
        <v>157</v>
      </c>
      <c r="F1073" s="293" t="s">
        <v>552</v>
      </c>
      <c r="G1073" s="33" t="s">
        <v>1830</v>
      </c>
      <c r="H1073" s="294" t="s">
        <v>1900</v>
      </c>
      <c r="I1073" s="196" t="s">
        <v>1896</v>
      </c>
      <c r="J1073" s="196" t="s">
        <v>1896</v>
      </c>
      <c r="K1073" s="196">
        <v>4</v>
      </c>
      <c r="L1073" s="235">
        <v>45566</v>
      </c>
      <c r="M1073" s="235">
        <v>45596</v>
      </c>
      <c r="N1073" s="294" t="s">
        <v>124</v>
      </c>
      <c r="O1073" s="33" t="s">
        <v>125</v>
      </c>
      <c r="P1073" s="33" t="s">
        <v>398</v>
      </c>
      <c r="Q1073" s="295" t="s">
        <v>553</v>
      </c>
      <c r="R1073" s="295" t="s">
        <v>80</v>
      </c>
      <c r="S1073" s="298">
        <v>4</v>
      </c>
      <c r="T1073" s="29"/>
      <c r="U1073" s="29"/>
      <c r="V1073" s="29"/>
      <c r="W1073" s="29"/>
      <c r="X1073" s="29"/>
      <c r="Y1073" s="29"/>
      <c r="Z1073" s="33"/>
    </row>
    <row r="1074" ht="24" spans="1:26">
      <c r="A1074" s="33">
        <v>2765</v>
      </c>
      <c r="B1074" s="28" t="s">
        <v>117</v>
      </c>
      <c r="C1074" s="28" t="s">
        <v>118</v>
      </c>
      <c r="D1074" s="293" t="s">
        <v>363</v>
      </c>
      <c r="E1074" s="293" t="s">
        <v>157</v>
      </c>
      <c r="F1074" s="293" t="s">
        <v>552</v>
      </c>
      <c r="G1074" s="33" t="s">
        <v>1830</v>
      </c>
      <c r="H1074" s="294" t="s">
        <v>1900</v>
      </c>
      <c r="I1074" s="196" t="s">
        <v>1896</v>
      </c>
      <c r="J1074" s="196" t="s">
        <v>1896</v>
      </c>
      <c r="K1074" s="196">
        <v>4</v>
      </c>
      <c r="L1074" s="235">
        <v>45597</v>
      </c>
      <c r="M1074" s="235">
        <v>45626</v>
      </c>
      <c r="N1074" s="294" t="s">
        <v>124</v>
      </c>
      <c r="O1074" s="33" t="s">
        <v>125</v>
      </c>
      <c r="P1074" s="33" t="s">
        <v>398</v>
      </c>
      <c r="Q1074" s="295" t="s">
        <v>553</v>
      </c>
      <c r="R1074" s="295" t="s">
        <v>80</v>
      </c>
      <c r="S1074" s="298">
        <v>4</v>
      </c>
      <c r="T1074" s="29"/>
      <c r="U1074" s="29"/>
      <c r="V1074" s="29"/>
      <c r="W1074" s="29"/>
      <c r="X1074" s="29"/>
      <c r="Y1074" s="29"/>
      <c r="Z1074" s="33"/>
    </row>
    <row r="1075" ht="24" spans="1:26">
      <c r="A1075" s="33">
        <v>2766</v>
      </c>
      <c r="B1075" s="28" t="s">
        <v>117</v>
      </c>
      <c r="C1075" s="28" t="s">
        <v>118</v>
      </c>
      <c r="D1075" s="293" t="s">
        <v>363</v>
      </c>
      <c r="E1075" s="293" t="s">
        <v>157</v>
      </c>
      <c r="F1075" s="293" t="s">
        <v>552</v>
      </c>
      <c r="G1075" s="33" t="s">
        <v>1830</v>
      </c>
      <c r="H1075" s="294" t="s">
        <v>1900</v>
      </c>
      <c r="I1075" s="196" t="s">
        <v>1896</v>
      </c>
      <c r="J1075" s="196" t="s">
        <v>1896</v>
      </c>
      <c r="K1075" s="196">
        <v>4</v>
      </c>
      <c r="L1075" s="235">
        <v>45627</v>
      </c>
      <c r="M1075" s="235">
        <v>45657</v>
      </c>
      <c r="N1075" s="294" t="s">
        <v>124</v>
      </c>
      <c r="O1075" s="33" t="s">
        <v>125</v>
      </c>
      <c r="P1075" s="33" t="s">
        <v>398</v>
      </c>
      <c r="Q1075" s="295" t="s">
        <v>553</v>
      </c>
      <c r="R1075" s="295" t="s">
        <v>80</v>
      </c>
      <c r="S1075" s="298">
        <v>4</v>
      </c>
      <c r="T1075" s="29"/>
      <c r="U1075" s="29"/>
      <c r="V1075" s="29"/>
      <c r="W1075" s="29"/>
      <c r="X1075" s="29"/>
      <c r="Y1075" s="29"/>
      <c r="Z1075" s="33"/>
    </row>
    <row r="1076" ht="24" spans="1:26">
      <c r="A1076" s="33">
        <v>2768</v>
      </c>
      <c r="B1076" s="28" t="s">
        <v>117</v>
      </c>
      <c r="C1076" s="28" t="s">
        <v>118</v>
      </c>
      <c r="D1076" s="293" t="s">
        <v>363</v>
      </c>
      <c r="E1076" s="293" t="s">
        <v>157</v>
      </c>
      <c r="F1076" s="293" t="s">
        <v>558</v>
      </c>
      <c r="G1076" s="33" t="s">
        <v>1830</v>
      </c>
      <c r="H1076" s="294" t="s">
        <v>1901</v>
      </c>
      <c r="I1076" s="196" t="s">
        <v>1896</v>
      </c>
      <c r="J1076" s="196" t="s">
        <v>1896</v>
      </c>
      <c r="K1076" s="196">
        <v>2</v>
      </c>
      <c r="L1076" s="235">
        <v>45292</v>
      </c>
      <c r="M1076" s="235">
        <v>45322</v>
      </c>
      <c r="N1076" s="294" t="s">
        <v>124</v>
      </c>
      <c r="O1076" s="33" t="s">
        <v>125</v>
      </c>
      <c r="P1076" s="33" t="s">
        <v>398</v>
      </c>
      <c r="Q1076" s="295" t="s">
        <v>553</v>
      </c>
      <c r="R1076" s="295" t="s">
        <v>80</v>
      </c>
      <c r="S1076" s="298">
        <v>2</v>
      </c>
      <c r="T1076" s="290"/>
      <c r="U1076" s="290"/>
      <c r="V1076" s="35"/>
      <c r="W1076" s="35"/>
      <c r="X1076" s="40"/>
      <c r="Y1076" s="40"/>
      <c r="Z1076" s="27"/>
    </row>
    <row r="1077" ht="24" spans="1:26">
      <c r="A1077" s="33">
        <v>2769</v>
      </c>
      <c r="B1077" s="28" t="s">
        <v>117</v>
      </c>
      <c r="C1077" s="28" t="s">
        <v>118</v>
      </c>
      <c r="D1077" s="293" t="s">
        <v>363</v>
      </c>
      <c r="E1077" s="293" t="s">
        <v>157</v>
      </c>
      <c r="F1077" s="293" t="s">
        <v>558</v>
      </c>
      <c r="G1077" s="33" t="s">
        <v>1830</v>
      </c>
      <c r="H1077" s="294" t="s">
        <v>1901</v>
      </c>
      <c r="I1077" s="196" t="s">
        <v>1896</v>
      </c>
      <c r="J1077" s="196" t="s">
        <v>1896</v>
      </c>
      <c r="K1077" s="196">
        <v>2</v>
      </c>
      <c r="L1077" s="235">
        <v>45323</v>
      </c>
      <c r="M1077" s="235">
        <v>45351</v>
      </c>
      <c r="N1077" s="294" t="s">
        <v>124</v>
      </c>
      <c r="O1077" s="33" t="s">
        <v>125</v>
      </c>
      <c r="P1077" s="33" t="s">
        <v>398</v>
      </c>
      <c r="Q1077" s="295" t="s">
        <v>553</v>
      </c>
      <c r="R1077" s="295" t="s">
        <v>80</v>
      </c>
      <c r="S1077" s="298">
        <v>2</v>
      </c>
      <c r="T1077" s="290"/>
      <c r="U1077" s="290"/>
      <c r="V1077" s="35"/>
      <c r="W1077" s="35"/>
      <c r="X1077" s="40"/>
      <c r="Y1077" s="40"/>
      <c r="Z1077" s="27"/>
    </row>
    <row r="1078" ht="24" spans="1:28">
      <c r="A1078" s="33">
        <v>2770</v>
      </c>
      <c r="B1078" s="28" t="s">
        <v>117</v>
      </c>
      <c r="C1078" s="28" t="s">
        <v>118</v>
      </c>
      <c r="D1078" s="293" t="s">
        <v>363</v>
      </c>
      <c r="E1078" s="293" t="s">
        <v>157</v>
      </c>
      <c r="F1078" s="293" t="s">
        <v>558</v>
      </c>
      <c r="G1078" s="33" t="s">
        <v>1830</v>
      </c>
      <c r="H1078" s="294" t="s">
        <v>1901</v>
      </c>
      <c r="I1078" s="196" t="s">
        <v>1896</v>
      </c>
      <c r="J1078" s="196" t="s">
        <v>1896</v>
      </c>
      <c r="K1078" s="196">
        <v>2</v>
      </c>
      <c r="L1078" s="235">
        <v>45352</v>
      </c>
      <c r="M1078" s="235">
        <v>45382</v>
      </c>
      <c r="N1078" s="294" t="s">
        <v>124</v>
      </c>
      <c r="O1078" s="33" t="s">
        <v>125</v>
      </c>
      <c r="P1078" s="33" t="s">
        <v>398</v>
      </c>
      <c r="Q1078" s="295" t="s">
        <v>553</v>
      </c>
      <c r="R1078" s="295" t="s">
        <v>80</v>
      </c>
      <c r="S1078" s="298">
        <v>2</v>
      </c>
      <c r="T1078" s="34"/>
      <c r="U1078" s="34"/>
      <c r="V1078" s="35"/>
      <c r="W1078" s="35"/>
      <c r="X1078" s="40"/>
      <c r="Y1078" s="40"/>
      <c r="Z1078" s="38"/>
      <c r="AA1078" s="34"/>
      <c r="AB1078" s="34"/>
    </row>
    <row r="1079" ht="24" spans="1:26">
      <c r="A1079" s="33">
        <v>2771</v>
      </c>
      <c r="B1079" s="28" t="s">
        <v>117</v>
      </c>
      <c r="C1079" s="28" t="s">
        <v>118</v>
      </c>
      <c r="D1079" s="293" t="s">
        <v>363</v>
      </c>
      <c r="E1079" s="293" t="s">
        <v>157</v>
      </c>
      <c r="F1079" s="293" t="s">
        <v>558</v>
      </c>
      <c r="G1079" s="33" t="s">
        <v>1830</v>
      </c>
      <c r="H1079" s="294" t="s">
        <v>1901</v>
      </c>
      <c r="I1079" s="196" t="s">
        <v>1896</v>
      </c>
      <c r="J1079" s="196" t="s">
        <v>1896</v>
      </c>
      <c r="K1079" s="196">
        <v>2</v>
      </c>
      <c r="L1079" s="235">
        <v>45383</v>
      </c>
      <c r="M1079" s="235">
        <v>45412</v>
      </c>
      <c r="N1079" s="294" t="s">
        <v>124</v>
      </c>
      <c r="O1079" s="33" t="s">
        <v>125</v>
      </c>
      <c r="P1079" s="33" t="s">
        <v>398</v>
      </c>
      <c r="Q1079" s="295" t="s">
        <v>553</v>
      </c>
      <c r="R1079" s="295" t="s">
        <v>80</v>
      </c>
      <c r="S1079" s="298">
        <v>2</v>
      </c>
      <c r="T1079" s="290"/>
      <c r="U1079" s="290"/>
      <c r="V1079" s="35"/>
      <c r="W1079" s="35"/>
      <c r="X1079" s="40"/>
      <c r="Y1079" s="40"/>
      <c r="Z1079" s="27"/>
    </row>
    <row r="1080" ht="24" spans="1:26">
      <c r="A1080" s="33">
        <v>2772</v>
      </c>
      <c r="B1080" s="28" t="s">
        <v>117</v>
      </c>
      <c r="C1080" s="28" t="s">
        <v>118</v>
      </c>
      <c r="D1080" s="293" t="s">
        <v>363</v>
      </c>
      <c r="E1080" s="293" t="s">
        <v>157</v>
      </c>
      <c r="F1080" s="293" t="s">
        <v>558</v>
      </c>
      <c r="G1080" s="33" t="s">
        <v>1830</v>
      </c>
      <c r="H1080" s="294" t="s">
        <v>1901</v>
      </c>
      <c r="I1080" s="196" t="s">
        <v>1896</v>
      </c>
      <c r="J1080" s="196" t="s">
        <v>1896</v>
      </c>
      <c r="K1080" s="196">
        <v>2</v>
      </c>
      <c r="L1080" s="235">
        <v>45413</v>
      </c>
      <c r="M1080" s="235">
        <v>45443</v>
      </c>
      <c r="N1080" s="294" t="s">
        <v>124</v>
      </c>
      <c r="O1080" s="33" t="s">
        <v>125</v>
      </c>
      <c r="P1080" s="33" t="s">
        <v>398</v>
      </c>
      <c r="Q1080" s="295" t="s">
        <v>553</v>
      </c>
      <c r="R1080" s="295" t="s">
        <v>80</v>
      </c>
      <c r="S1080" s="298">
        <v>2</v>
      </c>
      <c r="T1080" s="290"/>
      <c r="U1080" s="290"/>
      <c r="V1080" s="35"/>
      <c r="W1080" s="35"/>
      <c r="X1080" s="40"/>
      <c r="Y1080" s="40"/>
      <c r="Z1080" s="27"/>
    </row>
    <row r="1081" ht="24" spans="1:26">
      <c r="A1081" s="33">
        <v>2773</v>
      </c>
      <c r="B1081" s="28" t="s">
        <v>117</v>
      </c>
      <c r="C1081" s="28" t="s">
        <v>118</v>
      </c>
      <c r="D1081" s="293" t="s">
        <v>363</v>
      </c>
      <c r="E1081" s="293" t="s">
        <v>157</v>
      </c>
      <c r="F1081" s="293" t="s">
        <v>558</v>
      </c>
      <c r="G1081" s="33" t="s">
        <v>1830</v>
      </c>
      <c r="H1081" s="294" t="s">
        <v>1901</v>
      </c>
      <c r="I1081" s="196" t="s">
        <v>1896</v>
      </c>
      <c r="J1081" s="196" t="s">
        <v>1896</v>
      </c>
      <c r="K1081" s="196">
        <v>2</v>
      </c>
      <c r="L1081" s="235">
        <v>45444</v>
      </c>
      <c r="M1081" s="235">
        <v>45473</v>
      </c>
      <c r="N1081" s="294" t="s">
        <v>124</v>
      </c>
      <c r="O1081" s="33" t="s">
        <v>125</v>
      </c>
      <c r="P1081" s="33" t="s">
        <v>398</v>
      </c>
      <c r="Q1081" s="295" t="s">
        <v>553</v>
      </c>
      <c r="R1081" s="295" t="s">
        <v>80</v>
      </c>
      <c r="S1081" s="298">
        <v>2</v>
      </c>
      <c r="T1081" s="290"/>
      <c r="U1081" s="290"/>
      <c r="V1081" s="35"/>
      <c r="W1081" s="35"/>
      <c r="X1081" s="40"/>
      <c r="Y1081" s="40"/>
      <c r="Z1081" s="27"/>
    </row>
    <row r="1082" ht="24" spans="1:26">
      <c r="A1082" s="33">
        <v>2774</v>
      </c>
      <c r="B1082" s="28" t="s">
        <v>117</v>
      </c>
      <c r="C1082" s="28" t="s">
        <v>118</v>
      </c>
      <c r="D1082" s="293" t="s">
        <v>363</v>
      </c>
      <c r="E1082" s="293" t="s">
        <v>157</v>
      </c>
      <c r="F1082" s="293" t="s">
        <v>558</v>
      </c>
      <c r="G1082" s="33" t="s">
        <v>1830</v>
      </c>
      <c r="H1082" s="294" t="s">
        <v>1901</v>
      </c>
      <c r="I1082" s="196" t="s">
        <v>1896</v>
      </c>
      <c r="J1082" s="196" t="s">
        <v>1896</v>
      </c>
      <c r="K1082" s="196">
        <v>2</v>
      </c>
      <c r="L1082" s="235">
        <v>45474</v>
      </c>
      <c r="M1082" s="235">
        <v>45504</v>
      </c>
      <c r="N1082" s="294" t="s">
        <v>124</v>
      </c>
      <c r="O1082" s="33" t="s">
        <v>125</v>
      </c>
      <c r="P1082" s="33" t="s">
        <v>398</v>
      </c>
      <c r="Q1082" s="295" t="s">
        <v>553</v>
      </c>
      <c r="R1082" s="295" t="s">
        <v>80</v>
      </c>
      <c r="S1082" s="298">
        <v>2</v>
      </c>
      <c r="T1082" s="290"/>
      <c r="U1082" s="290"/>
      <c r="V1082" s="35"/>
      <c r="W1082" s="35"/>
      <c r="X1082" s="40"/>
      <c r="Y1082" s="40"/>
      <c r="Z1082" s="27"/>
    </row>
    <row r="1083" ht="24" spans="1:26">
      <c r="A1083" s="33">
        <v>2775</v>
      </c>
      <c r="B1083" s="28" t="s">
        <v>117</v>
      </c>
      <c r="C1083" s="28" t="s">
        <v>118</v>
      </c>
      <c r="D1083" s="293" t="s">
        <v>363</v>
      </c>
      <c r="E1083" s="293" t="s">
        <v>157</v>
      </c>
      <c r="F1083" s="293" t="s">
        <v>558</v>
      </c>
      <c r="G1083" s="33" t="s">
        <v>1830</v>
      </c>
      <c r="H1083" s="294" t="s">
        <v>1901</v>
      </c>
      <c r="I1083" s="196" t="s">
        <v>1896</v>
      </c>
      <c r="J1083" s="196" t="s">
        <v>1896</v>
      </c>
      <c r="K1083" s="196">
        <v>2</v>
      </c>
      <c r="L1083" s="235">
        <v>45505</v>
      </c>
      <c r="M1083" s="235">
        <v>45535</v>
      </c>
      <c r="N1083" s="294" t="s">
        <v>124</v>
      </c>
      <c r="O1083" s="33" t="s">
        <v>125</v>
      </c>
      <c r="P1083" s="33" t="s">
        <v>398</v>
      </c>
      <c r="Q1083" s="295" t="s">
        <v>553</v>
      </c>
      <c r="R1083" s="295" t="s">
        <v>80</v>
      </c>
      <c r="S1083" s="298">
        <v>2</v>
      </c>
      <c r="T1083" s="290"/>
      <c r="U1083" s="290"/>
      <c r="V1083" s="35"/>
      <c r="W1083" s="35"/>
      <c r="X1083" s="40"/>
      <c r="Y1083" s="40"/>
      <c r="Z1083" s="27"/>
    </row>
    <row r="1084" ht="24" spans="1:26">
      <c r="A1084" s="33">
        <v>2776</v>
      </c>
      <c r="B1084" s="28" t="s">
        <v>117</v>
      </c>
      <c r="C1084" s="28" t="s">
        <v>118</v>
      </c>
      <c r="D1084" s="293" t="s">
        <v>363</v>
      </c>
      <c r="E1084" s="293" t="s">
        <v>157</v>
      </c>
      <c r="F1084" s="293" t="s">
        <v>558</v>
      </c>
      <c r="G1084" s="33" t="s">
        <v>1830</v>
      </c>
      <c r="H1084" s="294" t="s">
        <v>1901</v>
      </c>
      <c r="I1084" s="196" t="s">
        <v>1896</v>
      </c>
      <c r="J1084" s="196" t="s">
        <v>1896</v>
      </c>
      <c r="K1084" s="196">
        <v>2</v>
      </c>
      <c r="L1084" s="235">
        <v>45536</v>
      </c>
      <c r="M1084" s="235">
        <v>45565</v>
      </c>
      <c r="N1084" s="294" t="s">
        <v>124</v>
      </c>
      <c r="O1084" s="33" t="s">
        <v>125</v>
      </c>
      <c r="P1084" s="33" t="s">
        <v>398</v>
      </c>
      <c r="Q1084" s="295" t="s">
        <v>553</v>
      </c>
      <c r="R1084" s="295" t="s">
        <v>80</v>
      </c>
      <c r="S1084" s="298">
        <v>2</v>
      </c>
      <c r="T1084" s="290"/>
      <c r="U1084" s="290"/>
      <c r="V1084" s="35"/>
      <c r="W1084" s="35"/>
      <c r="X1084" s="40"/>
      <c r="Y1084" s="40"/>
      <c r="Z1084" s="27"/>
    </row>
    <row r="1085" ht="24" spans="1:26">
      <c r="A1085" s="33">
        <v>2777</v>
      </c>
      <c r="B1085" s="28" t="s">
        <v>117</v>
      </c>
      <c r="C1085" s="28" t="s">
        <v>118</v>
      </c>
      <c r="D1085" s="293" t="s">
        <v>363</v>
      </c>
      <c r="E1085" s="293" t="s">
        <v>157</v>
      </c>
      <c r="F1085" s="293" t="s">
        <v>558</v>
      </c>
      <c r="G1085" s="33" t="s">
        <v>1830</v>
      </c>
      <c r="H1085" s="294" t="s">
        <v>1901</v>
      </c>
      <c r="I1085" s="196" t="s">
        <v>1896</v>
      </c>
      <c r="J1085" s="196" t="s">
        <v>1896</v>
      </c>
      <c r="K1085" s="196">
        <v>2</v>
      </c>
      <c r="L1085" s="235">
        <v>45566</v>
      </c>
      <c r="M1085" s="235">
        <v>45596</v>
      </c>
      <c r="N1085" s="294" t="s">
        <v>124</v>
      </c>
      <c r="O1085" s="33" t="s">
        <v>125</v>
      </c>
      <c r="P1085" s="33" t="s">
        <v>398</v>
      </c>
      <c r="Q1085" s="295" t="s">
        <v>553</v>
      </c>
      <c r="R1085" s="295" t="s">
        <v>80</v>
      </c>
      <c r="S1085" s="298">
        <v>2</v>
      </c>
      <c r="T1085" s="290"/>
      <c r="U1085" s="290"/>
      <c r="V1085" s="35"/>
      <c r="W1085" s="35"/>
      <c r="X1085" s="40"/>
      <c r="Y1085" s="40"/>
      <c r="Z1085" s="27"/>
    </row>
    <row r="1086" ht="24" spans="1:26">
      <c r="A1086" s="33">
        <v>2778</v>
      </c>
      <c r="B1086" s="28" t="s">
        <v>117</v>
      </c>
      <c r="C1086" s="28" t="s">
        <v>118</v>
      </c>
      <c r="D1086" s="293" t="s">
        <v>363</v>
      </c>
      <c r="E1086" s="293" t="s">
        <v>157</v>
      </c>
      <c r="F1086" s="293" t="s">
        <v>558</v>
      </c>
      <c r="G1086" s="33" t="s">
        <v>1830</v>
      </c>
      <c r="H1086" s="294" t="s">
        <v>1901</v>
      </c>
      <c r="I1086" s="196" t="s">
        <v>1896</v>
      </c>
      <c r="J1086" s="196" t="s">
        <v>1896</v>
      </c>
      <c r="K1086" s="196">
        <v>2</v>
      </c>
      <c r="L1086" s="235">
        <v>45597</v>
      </c>
      <c r="M1086" s="235">
        <v>45626</v>
      </c>
      <c r="N1086" s="294" t="s">
        <v>124</v>
      </c>
      <c r="O1086" s="33" t="s">
        <v>125</v>
      </c>
      <c r="P1086" s="33" t="s">
        <v>398</v>
      </c>
      <c r="Q1086" s="295" t="s">
        <v>553</v>
      </c>
      <c r="R1086" s="295" t="s">
        <v>80</v>
      </c>
      <c r="S1086" s="298">
        <v>2</v>
      </c>
      <c r="T1086" s="290"/>
      <c r="U1086" s="290"/>
      <c r="V1086" s="35"/>
      <c r="W1086" s="35"/>
      <c r="X1086" s="40"/>
      <c r="Y1086" s="40"/>
      <c r="Z1086" s="27"/>
    </row>
    <row r="1087" ht="24" spans="1:26">
      <c r="A1087" s="33">
        <v>2779</v>
      </c>
      <c r="B1087" s="28" t="s">
        <v>117</v>
      </c>
      <c r="C1087" s="28" t="s">
        <v>118</v>
      </c>
      <c r="D1087" s="293" t="s">
        <v>363</v>
      </c>
      <c r="E1087" s="293" t="s">
        <v>157</v>
      </c>
      <c r="F1087" s="293" t="s">
        <v>558</v>
      </c>
      <c r="G1087" s="33" t="s">
        <v>1830</v>
      </c>
      <c r="H1087" s="294" t="s">
        <v>1901</v>
      </c>
      <c r="I1087" s="196" t="s">
        <v>1896</v>
      </c>
      <c r="J1087" s="196" t="s">
        <v>1896</v>
      </c>
      <c r="K1087" s="196">
        <v>2</v>
      </c>
      <c r="L1087" s="235">
        <v>45627</v>
      </c>
      <c r="M1087" s="235">
        <v>45657</v>
      </c>
      <c r="N1087" s="294" t="s">
        <v>124</v>
      </c>
      <c r="O1087" s="33" t="s">
        <v>125</v>
      </c>
      <c r="P1087" s="33" t="s">
        <v>398</v>
      </c>
      <c r="Q1087" s="295" t="s">
        <v>553</v>
      </c>
      <c r="R1087" s="295" t="s">
        <v>80</v>
      </c>
      <c r="S1087" s="298">
        <v>2</v>
      </c>
      <c r="T1087" s="290"/>
      <c r="U1087" s="290"/>
      <c r="V1087" s="35"/>
      <c r="W1087" s="35"/>
      <c r="X1087" s="40"/>
      <c r="Y1087" s="40"/>
      <c r="Z1087" s="27"/>
    </row>
    <row r="1088" ht="24" spans="1:26">
      <c r="A1088" s="33">
        <v>2782</v>
      </c>
      <c r="B1088" s="33" t="s">
        <v>117</v>
      </c>
      <c r="C1088" s="33" t="s">
        <v>118</v>
      </c>
      <c r="D1088" s="33" t="s">
        <v>363</v>
      </c>
      <c r="E1088" s="250" t="s">
        <v>1883</v>
      </c>
      <c r="F1088" s="33" t="s">
        <v>563</v>
      </c>
      <c r="G1088" s="33" t="s">
        <v>1830</v>
      </c>
      <c r="H1088" s="33" t="s">
        <v>1902</v>
      </c>
      <c r="I1088" s="196" t="s">
        <v>1896</v>
      </c>
      <c r="J1088" s="196" t="s">
        <v>1896</v>
      </c>
      <c r="K1088" s="196">
        <v>6</v>
      </c>
      <c r="L1088" s="235">
        <v>45292</v>
      </c>
      <c r="M1088" s="235">
        <v>45322</v>
      </c>
      <c r="N1088" s="294" t="s">
        <v>124</v>
      </c>
      <c r="O1088" s="33" t="s">
        <v>125</v>
      </c>
      <c r="P1088" s="33" t="s">
        <v>398</v>
      </c>
      <c r="Q1088" s="295" t="s">
        <v>564</v>
      </c>
      <c r="R1088" s="295" t="s">
        <v>80</v>
      </c>
      <c r="S1088" s="298">
        <v>6</v>
      </c>
      <c r="T1088" s="290"/>
      <c r="U1088" s="290"/>
      <c r="V1088" s="35"/>
      <c r="W1088" s="35"/>
      <c r="X1088" s="40"/>
      <c r="Y1088" s="40"/>
      <c r="Z1088" s="27"/>
    </row>
    <row r="1089" ht="24" spans="1:26">
      <c r="A1089" s="33">
        <v>2783</v>
      </c>
      <c r="B1089" s="33" t="s">
        <v>117</v>
      </c>
      <c r="C1089" s="33" t="s">
        <v>118</v>
      </c>
      <c r="D1089" s="33" t="s">
        <v>363</v>
      </c>
      <c r="E1089" s="250" t="s">
        <v>1883</v>
      </c>
      <c r="F1089" s="33" t="s">
        <v>563</v>
      </c>
      <c r="G1089" s="33" t="s">
        <v>1830</v>
      </c>
      <c r="H1089" s="33" t="s">
        <v>1902</v>
      </c>
      <c r="I1089" s="196" t="s">
        <v>1896</v>
      </c>
      <c r="J1089" s="196" t="s">
        <v>1896</v>
      </c>
      <c r="K1089" s="196">
        <v>6</v>
      </c>
      <c r="L1089" s="235">
        <v>45323</v>
      </c>
      <c r="M1089" s="235">
        <v>45351</v>
      </c>
      <c r="N1089" s="294" t="s">
        <v>124</v>
      </c>
      <c r="O1089" s="33" t="s">
        <v>125</v>
      </c>
      <c r="P1089" s="33" t="s">
        <v>398</v>
      </c>
      <c r="Q1089" s="295" t="s">
        <v>564</v>
      </c>
      <c r="R1089" s="295" t="s">
        <v>80</v>
      </c>
      <c r="S1089" s="298">
        <v>6</v>
      </c>
      <c r="T1089" s="290"/>
      <c r="U1089" s="290"/>
      <c r="V1089" s="35"/>
      <c r="W1089" s="35"/>
      <c r="X1089" s="40"/>
      <c r="Y1089" s="40"/>
      <c r="Z1089" s="27"/>
    </row>
    <row r="1090" ht="24" spans="1:28">
      <c r="A1090" s="33">
        <v>2784</v>
      </c>
      <c r="B1090" s="33" t="s">
        <v>117</v>
      </c>
      <c r="C1090" s="33" t="s">
        <v>118</v>
      </c>
      <c r="D1090" s="33" t="s">
        <v>363</v>
      </c>
      <c r="E1090" s="250" t="s">
        <v>1883</v>
      </c>
      <c r="F1090" s="33" t="s">
        <v>563</v>
      </c>
      <c r="G1090" s="33" t="s">
        <v>1830</v>
      </c>
      <c r="H1090" s="33" t="s">
        <v>1902</v>
      </c>
      <c r="I1090" s="196" t="s">
        <v>1896</v>
      </c>
      <c r="J1090" s="196" t="s">
        <v>1896</v>
      </c>
      <c r="K1090" s="196">
        <v>6</v>
      </c>
      <c r="L1090" s="235">
        <v>45352</v>
      </c>
      <c r="M1090" s="235">
        <v>45382</v>
      </c>
      <c r="N1090" s="294" t="s">
        <v>124</v>
      </c>
      <c r="O1090" s="33" t="s">
        <v>125</v>
      </c>
      <c r="P1090" s="33" t="s">
        <v>398</v>
      </c>
      <c r="Q1090" s="295" t="s">
        <v>564</v>
      </c>
      <c r="R1090" s="295" t="s">
        <v>80</v>
      </c>
      <c r="S1090" s="298">
        <v>6</v>
      </c>
      <c r="T1090" s="34"/>
      <c r="U1090" s="34"/>
      <c r="V1090" s="35"/>
      <c r="W1090" s="35"/>
      <c r="X1090" s="40"/>
      <c r="Y1090" s="40"/>
      <c r="Z1090" s="38"/>
      <c r="AA1090" s="34"/>
      <c r="AB1090" s="34"/>
    </row>
    <row r="1091" ht="24" spans="1:26">
      <c r="A1091" s="33">
        <v>2785</v>
      </c>
      <c r="B1091" s="33" t="s">
        <v>117</v>
      </c>
      <c r="C1091" s="33" t="s">
        <v>118</v>
      </c>
      <c r="D1091" s="33" t="s">
        <v>363</v>
      </c>
      <c r="E1091" s="250" t="s">
        <v>1883</v>
      </c>
      <c r="F1091" s="33" t="s">
        <v>563</v>
      </c>
      <c r="G1091" s="33" t="s">
        <v>1830</v>
      </c>
      <c r="H1091" s="33" t="s">
        <v>1902</v>
      </c>
      <c r="I1091" s="196" t="s">
        <v>1896</v>
      </c>
      <c r="J1091" s="196" t="s">
        <v>1896</v>
      </c>
      <c r="K1091" s="196">
        <v>6</v>
      </c>
      <c r="L1091" s="235">
        <v>45383</v>
      </c>
      <c r="M1091" s="235">
        <v>45412</v>
      </c>
      <c r="N1091" s="294" t="s">
        <v>124</v>
      </c>
      <c r="O1091" s="33" t="s">
        <v>125</v>
      </c>
      <c r="P1091" s="33" t="s">
        <v>398</v>
      </c>
      <c r="Q1091" s="295" t="s">
        <v>564</v>
      </c>
      <c r="R1091" s="295" t="s">
        <v>80</v>
      </c>
      <c r="S1091" s="298">
        <v>6</v>
      </c>
      <c r="T1091" s="290"/>
      <c r="U1091" s="290"/>
      <c r="V1091" s="35"/>
      <c r="W1091" s="35"/>
      <c r="X1091" s="40"/>
      <c r="Y1091" s="40"/>
      <c r="Z1091" s="27"/>
    </row>
    <row r="1092" ht="24" spans="1:26">
      <c r="A1092" s="33">
        <v>2786</v>
      </c>
      <c r="B1092" s="33" t="s">
        <v>117</v>
      </c>
      <c r="C1092" s="33" t="s">
        <v>118</v>
      </c>
      <c r="D1092" s="33" t="s">
        <v>363</v>
      </c>
      <c r="E1092" s="250" t="s">
        <v>1883</v>
      </c>
      <c r="F1092" s="33" t="s">
        <v>563</v>
      </c>
      <c r="G1092" s="33" t="s">
        <v>1830</v>
      </c>
      <c r="H1092" s="33" t="s">
        <v>1902</v>
      </c>
      <c r="I1092" s="196" t="s">
        <v>1896</v>
      </c>
      <c r="J1092" s="196" t="s">
        <v>1896</v>
      </c>
      <c r="K1092" s="196">
        <v>6</v>
      </c>
      <c r="L1092" s="235">
        <v>45413</v>
      </c>
      <c r="M1092" s="235">
        <v>45443</v>
      </c>
      <c r="N1092" s="294" t="s">
        <v>124</v>
      </c>
      <c r="O1092" s="33" t="s">
        <v>125</v>
      </c>
      <c r="P1092" s="33" t="s">
        <v>398</v>
      </c>
      <c r="Q1092" s="295" t="s">
        <v>564</v>
      </c>
      <c r="R1092" s="295" t="s">
        <v>80</v>
      </c>
      <c r="S1092" s="298">
        <v>6</v>
      </c>
      <c r="T1092" s="290"/>
      <c r="U1092" s="290"/>
      <c r="V1092" s="35"/>
      <c r="W1092" s="35"/>
      <c r="X1092" s="40"/>
      <c r="Y1092" s="40"/>
      <c r="Z1092" s="27"/>
    </row>
    <row r="1093" ht="24" spans="1:26">
      <c r="A1093" s="33">
        <v>2787</v>
      </c>
      <c r="B1093" s="33" t="s">
        <v>117</v>
      </c>
      <c r="C1093" s="33" t="s">
        <v>118</v>
      </c>
      <c r="D1093" s="33" t="s">
        <v>363</v>
      </c>
      <c r="E1093" s="250" t="s">
        <v>1883</v>
      </c>
      <c r="F1093" s="33" t="s">
        <v>563</v>
      </c>
      <c r="G1093" s="33" t="s">
        <v>1830</v>
      </c>
      <c r="H1093" s="33" t="s">
        <v>1902</v>
      </c>
      <c r="I1093" s="196" t="s">
        <v>1896</v>
      </c>
      <c r="J1093" s="196" t="s">
        <v>1896</v>
      </c>
      <c r="K1093" s="196">
        <v>6</v>
      </c>
      <c r="L1093" s="235">
        <v>45444</v>
      </c>
      <c r="M1093" s="235">
        <v>45473</v>
      </c>
      <c r="N1093" s="294" t="s">
        <v>124</v>
      </c>
      <c r="O1093" s="33" t="s">
        <v>125</v>
      </c>
      <c r="P1093" s="33" t="s">
        <v>398</v>
      </c>
      <c r="Q1093" s="295" t="s">
        <v>564</v>
      </c>
      <c r="R1093" s="295" t="s">
        <v>80</v>
      </c>
      <c r="S1093" s="298">
        <v>6</v>
      </c>
      <c r="T1093" s="290"/>
      <c r="U1093" s="290"/>
      <c r="V1093" s="35"/>
      <c r="W1093" s="35"/>
      <c r="X1093" s="40"/>
      <c r="Y1093" s="40"/>
      <c r="Z1093" s="27"/>
    </row>
    <row r="1094" ht="24" spans="1:26">
      <c r="A1094" s="33">
        <v>2788</v>
      </c>
      <c r="B1094" s="33" t="s">
        <v>117</v>
      </c>
      <c r="C1094" s="33" t="s">
        <v>118</v>
      </c>
      <c r="D1094" s="33" t="s">
        <v>363</v>
      </c>
      <c r="E1094" s="250" t="s">
        <v>1883</v>
      </c>
      <c r="F1094" s="33" t="s">
        <v>563</v>
      </c>
      <c r="G1094" s="33" t="s">
        <v>1830</v>
      </c>
      <c r="H1094" s="33" t="s">
        <v>1902</v>
      </c>
      <c r="I1094" s="196" t="s">
        <v>1896</v>
      </c>
      <c r="J1094" s="196" t="s">
        <v>1896</v>
      </c>
      <c r="K1094" s="196">
        <v>6</v>
      </c>
      <c r="L1094" s="235">
        <v>45474</v>
      </c>
      <c r="M1094" s="235">
        <v>45504</v>
      </c>
      <c r="N1094" s="294" t="s">
        <v>124</v>
      </c>
      <c r="O1094" s="33" t="s">
        <v>125</v>
      </c>
      <c r="P1094" s="33" t="s">
        <v>398</v>
      </c>
      <c r="Q1094" s="295" t="s">
        <v>564</v>
      </c>
      <c r="R1094" s="295" t="s">
        <v>80</v>
      </c>
      <c r="S1094" s="298">
        <v>6</v>
      </c>
      <c r="T1094" s="290"/>
      <c r="U1094" s="290"/>
      <c r="V1094" s="35"/>
      <c r="W1094" s="35"/>
      <c r="X1094" s="40"/>
      <c r="Y1094" s="40"/>
      <c r="Z1094" s="27"/>
    </row>
    <row r="1095" ht="24" spans="1:26">
      <c r="A1095" s="33">
        <v>2789</v>
      </c>
      <c r="B1095" s="33" t="s">
        <v>117</v>
      </c>
      <c r="C1095" s="33" t="s">
        <v>118</v>
      </c>
      <c r="D1095" s="33" t="s">
        <v>363</v>
      </c>
      <c r="E1095" s="250" t="s">
        <v>1883</v>
      </c>
      <c r="F1095" s="33" t="s">
        <v>563</v>
      </c>
      <c r="G1095" s="33" t="s">
        <v>1830</v>
      </c>
      <c r="H1095" s="33" t="s">
        <v>1902</v>
      </c>
      <c r="I1095" s="196" t="s">
        <v>1896</v>
      </c>
      <c r="J1095" s="196" t="s">
        <v>1896</v>
      </c>
      <c r="K1095" s="196">
        <v>6</v>
      </c>
      <c r="L1095" s="235">
        <v>45505</v>
      </c>
      <c r="M1095" s="235">
        <v>45535</v>
      </c>
      <c r="N1095" s="294" t="s">
        <v>124</v>
      </c>
      <c r="O1095" s="33" t="s">
        <v>125</v>
      </c>
      <c r="P1095" s="33" t="s">
        <v>398</v>
      </c>
      <c r="Q1095" s="295" t="s">
        <v>564</v>
      </c>
      <c r="R1095" s="295" t="s">
        <v>80</v>
      </c>
      <c r="S1095" s="298">
        <v>6</v>
      </c>
      <c r="T1095" s="290"/>
      <c r="U1095" s="290"/>
      <c r="V1095" s="35"/>
      <c r="W1095" s="35"/>
      <c r="X1095" s="40"/>
      <c r="Y1095" s="40"/>
      <c r="Z1095" s="27"/>
    </row>
    <row r="1096" ht="24" spans="1:26">
      <c r="A1096" s="33">
        <v>2790</v>
      </c>
      <c r="B1096" s="33" t="s">
        <v>117</v>
      </c>
      <c r="C1096" s="33" t="s">
        <v>118</v>
      </c>
      <c r="D1096" s="33" t="s">
        <v>363</v>
      </c>
      <c r="E1096" s="250" t="s">
        <v>1883</v>
      </c>
      <c r="F1096" s="33" t="s">
        <v>563</v>
      </c>
      <c r="G1096" s="33" t="s">
        <v>1830</v>
      </c>
      <c r="H1096" s="33" t="s">
        <v>1902</v>
      </c>
      <c r="I1096" s="196" t="s">
        <v>1896</v>
      </c>
      <c r="J1096" s="196" t="s">
        <v>1896</v>
      </c>
      <c r="K1096" s="196">
        <v>6</v>
      </c>
      <c r="L1096" s="235">
        <v>45536</v>
      </c>
      <c r="M1096" s="235">
        <v>45565</v>
      </c>
      <c r="N1096" s="294" t="s">
        <v>124</v>
      </c>
      <c r="O1096" s="33" t="s">
        <v>125</v>
      </c>
      <c r="P1096" s="33" t="s">
        <v>398</v>
      </c>
      <c r="Q1096" s="295" t="s">
        <v>564</v>
      </c>
      <c r="R1096" s="295" t="s">
        <v>80</v>
      </c>
      <c r="S1096" s="298">
        <v>6</v>
      </c>
      <c r="T1096" s="290"/>
      <c r="U1096" s="290"/>
      <c r="V1096" s="35"/>
      <c r="W1096" s="35"/>
      <c r="X1096" s="40"/>
      <c r="Y1096" s="40"/>
      <c r="Z1096" s="27"/>
    </row>
    <row r="1097" ht="24" spans="1:26">
      <c r="A1097" s="33">
        <v>2791</v>
      </c>
      <c r="B1097" s="33" t="s">
        <v>117</v>
      </c>
      <c r="C1097" s="33" t="s">
        <v>118</v>
      </c>
      <c r="D1097" s="33" t="s">
        <v>363</v>
      </c>
      <c r="E1097" s="250" t="s">
        <v>1883</v>
      </c>
      <c r="F1097" s="33" t="s">
        <v>563</v>
      </c>
      <c r="G1097" s="33" t="s">
        <v>1830</v>
      </c>
      <c r="H1097" s="33" t="s">
        <v>1902</v>
      </c>
      <c r="I1097" s="196" t="s">
        <v>1896</v>
      </c>
      <c r="J1097" s="196" t="s">
        <v>1896</v>
      </c>
      <c r="K1097" s="196">
        <v>6</v>
      </c>
      <c r="L1097" s="235">
        <v>45566</v>
      </c>
      <c r="M1097" s="235">
        <v>45596</v>
      </c>
      <c r="N1097" s="294" t="s">
        <v>124</v>
      </c>
      <c r="O1097" s="33" t="s">
        <v>125</v>
      </c>
      <c r="P1097" s="33" t="s">
        <v>398</v>
      </c>
      <c r="Q1097" s="295" t="s">
        <v>564</v>
      </c>
      <c r="R1097" s="295" t="s">
        <v>80</v>
      </c>
      <c r="S1097" s="298">
        <v>6</v>
      </c>
      <c r="T1097" s="290"/>
      <c r="U1097" s="290"/>
      <c r="V1097" s="35"/>
      <c r="W1097" s="35"/>
      <c r="X1097" s="40"/>
      <c r="Y1097" s="40"/>
      <c r="Z1097" s="27"/>
    </row>
    <row r="1098" ht="24" spans="1:26">
      <c r="A1098" s="33">
        <v>2792</v>
      </c>
      <c r="B1098" s="33" t="s">
        <v>117</v>
      </c>
      <c r="C1098" s="33" t="s">
        <v>118</v>
      </c>
      <c r="D1098" s="33" t="s">
        <v>363</v>
      </c>
      <c r="E1098" s="250" t="s">
        <v>1883</v>
      </c>
      <c r="F1098" s="33" t="s">
        <v>563</v>
      </c>
      <c r="G1098" s="33" t="s">
        <v>1830</v>
      </c>
      <c r="H1098" s="33" t="s">
        <v>1902</v>
      </c>
      <c r="I1098" s="196" t="s">
        <v>1896</v>
      </c>
      <c r="J1098" s="196" t="s">
        <v>1896</v>
      </c>
      <c r="K1098" s="196">
        <v>6</v>
      </c>
      <c r="L1098" s="235">
        <v>45597</v>
      </c>
      <c r="M1098" s="235">
        <v>45626</v>
      </c>
      <c r="N1098" s="294" t="s">
        <v>124</v>
      </c>
      <c r="O1098" s="33" t="s">
        <v>125</v>
      </c>
      <c r="P1098" s="33" t="s">
        <v>398</v>
      </c>
      <c r="Q1098" s="295" t="s">
        <v>564</v>
      </c>
      <c r="R1098" s="295" t="s">
        <v>80</v>
      </c>
      <c r="S1098" s="298">
        <v>6</v>
      </c>
      <c r="T1098" s="290"/>
      <c r="U1098" s="290"/>
      <c r="V1098" s="35"/>
      <c r="W1098" s="35"/>
      <c r="X1098" s="40"/>
      <c r="Y1098" s="40"/>
      <c r="Z1098" s="27"/>
    </row>
    <row r="1099" ht="24" spans="1:26">
      <c r="A1099" s="33">
        <v>2793</v>
      </c>
      <c r="B1099" s="33" t="s">
        <v>117</v>
      </c>
      <c r="C1099" s="33" t="s">
        <v>118</v>
      </c>
      <c r="D1099" s="33" t="s">
        <v>363</v>
      </c>
      <c r="E1099" s="250" t="s">
        <v>1883</v>
      </c>
      <c r="F1099" s="33" t="s">
        <v>563</v>
      </c>
      <c r="G1099" s="33" t="s">
        <v>1830</v>
      </c>
      <c r="H1099" s="33" t="s">
        <v>1902</v>
      </c>
      <c r="I1099" s="196" t="s">
        <v>1896</v>
      </c>
      <c r="J1099" s="196" t="s">
        <v>1896</v>
      </c>
      <c r="K1099" s="196">
        <v>6</v>
      </c>
      <c r="L1099" s="235">
        <v>45627</v>
      </c>
      <c r="M1099" s="235">
        <v>45657</v>
      </c>
      <c r="N1099" s="294" t="s">
        <v>124</v>
      </c>
      <c r="O1099" s="33" t="s">
        <v>125</v>
      </c>
      <c r="P1099" s="33" t="s">
        <v>398</v>
      </c>
      <c r="Q1099" s="295" t="s">
        <v>564</v>
      </c>
      <c r="R1099" s="295" t="s">
        <v>80</v>
      </c>
      <c r="S1099" s="298">
        <v>6</v>
      </c>
      <c r="T1099" s="290"/>
      <c r="U1099" s="290"/>
      <c r="V1099" s="35"/>
      <c r="W1099" s="35"/>
      <c r="X1099" s="40"/>
      <c r="Y1099" s="40"/>
      <c r="Z1099" s="27"/>
    </row>
    <row r="1100" ht="24" spans="1:26">
      <c r="A1100" s="33">
        <v>2796</v>
      </c>
      <c r="B1100" s="33" t="s">
        <v>117</v>
      </c>
      <c r="C1100" s="33" t="s">
        <v>118</v>
      </c>
      <c r="D1100" s="33" t="s">
        <v>363</v>
      </c>
      <c r="E1100" s="250" t="s">
        <v>1883</v>
      </c>
      <c r="F1100" s="33" t="s">
        <v>573</v>
      </c>
      <c r="G1100" s="33" t="s">
        <v>1830</v>
      </c>
      <c r="H1100" s="33" t="s">
        <v>1902</v>
      </c>
      <c r="I1100" s="196" t="s">
        <v>1896</v>
      </c>
      <c r="J1100" s="196" t="s">
        <v>1896</v>
      </c>
      <c r="K1100" s="196">
        <v>6</v>
      </c>
      <c r="L1100" s="235">
        <v>45292</v>
      </c>
      <c r="M1100" s="235">
        <v>45322</v>
      </c>
      <c r="N1100" s="294" t="s">
        <v>124</v>
      </c>
      <c r="O1100" s="33" t="s">
        <v>125</v>
      </c>
      <c r="P1100" s="33" t="s">
        <v>398</v>
      </c>
      <c r="Q1100" s="295" t="s">
        <v>564</v>
      </c>
      <c r="R1100" s="295" t="s">
        <v>80</v>
      </c>
      <c r="S1100" s="298">
        <v>6</v>
      </c>
      <c r="T1100" s="29"/>
      <c r="U1100" s="29"/>
      <c r="V1100" s="29"/>
      <c r="W1100" s="29"/>
      <c r="X1100" s="29"/>
      <c r="Y1100" s="29"/>
      <c r="Z1100" s="33"/>
    </row>
    <row r="1101" ht="24" spans="1:26">
      <c r="A1101" s="33">
        <v>2797</v>
      </c>
      <c r="B1101" s="33" t="s">
        <v>117</v>
      </c>
      <c r="C1101" s="33" t="s">
        <v>118</v>
      </c>
      <c r="D1101" s="33" t="s">
        <v>363</v>
      </c>
      <c r="E1101" s="250" t="s">
        <v>1883</v>
      </c>
      <c r="F1101" s="33" t="s">
        <v>573</v>
      </c>
      <c r="G1101" s="33" t="s">
        <v>1830</v>
      </c>
      <c r="H1101" s="33" t="s">
        <v>1902</v>
      </c>
      <c r="I1101" s="196" t="s">
        <v>1896</v>
      </c>
      <c r="J1101" s="196" t="s">
        <v>1896</v>
      </c>
      <c r="K1101" s="196">
        <v>6</v>
      </c>
      <c r="L1101" s="235">
        <v>45323</v>
      </c>
      <c r="M1101" s="235">
        <v>45351</v>
      </c>
      <c r="N1101" s="294" t="s">
        <v>124</v>
      </c>
      <c r="O1101" s="33" t="s">
        <v>125</v>
      </c>
      <c r="P1101" s="33" t="s">
        <v>398</v>
      </c>
      <c r="Q1101" s="295" t="s">
        <v>564</v>
      </c>
      <c r="R1101" s="295" t="s">
        <v>80</v>
      </c>
      <c r="S1101" s="298">
        <v>6</v>
      </c>
      <c r="T1101" s="29"/>
      <c r="U1101" s="29"/>
      <c r="V1101" s="29"/>
      <c r="W1101" s="29"/>
      <c r="X1101" s="29"/>
      <c r="Y1101" s="29"/>
      <c r="Z1101" s="33"/>
    </row>
    <row r="1102" ht="24" spans="1:28">
      <c r="A1102" s="33">
        <v>2798</v>
      </c>
      <c r="B1102" s="33" t="s">
        <v>117</v>
      </c>
      <c r="C1102" s="33" t="s">
        <v>118</v>
      </c>
      <c r="D1102" s="33" t="s">
        <v>363</v>
      </c>
      <c r="E1102" s="250" t="s">
        <v>1883</v>
      </c>
      <c r="F1102" s="33" t="s">
        <v>573</v>
      </c>
      <c r="G1102" s="33" t="s">
        <v>1830</v>
      </c>
      <c r="H1102" s="33" t="s">
        <v>1902</v>
      </c>
      <c r="I1102" s="196" t="s">
        <v>1896</v>
      </c>
      <c r="J1102" s="196" t="s">
        <v>1896</v>
      </c>
      <c r="K1102" s="196">
        <v>6</v>
      </c>
      <c r="L1102" s="235">
        <v>45352</v>
      </c>
      <c r="M1102" s="235">
        <v>45382</v>
      </c>
      <c r="N1102" s="294" t="s">
        <v>124</v>
      </c>
      <c r="O1102" s="33" t="s">
        <v>125</v>
      </c>
      <c r="P1102" s="33" t="s">
        <v>398</v>
      </c>
      <c r="Q1102" s="295" t="s">
        <v>564</v>
      </c>
      <c r="R1102" s="295" t="s">
        <v>80</v>
      </c>
      <c r="S1102" s="298">
        <v>6</v>
      </c>
      <c r="T1102" s="34"/>
      <c r="U1102" s="34"/>
      <c r="V1102" s="35"/>
      <c r="W1102" s="35"/>
      <c r="X1102" s="40"/>
      <c r="Y1102" s="40"/>
      <c r="Z1102" s="38"/>
      <c r="AA1102" s="34"/>
      <c r="AB1102" s="34"/>
    </row>
    <row r="1103" ht="24" spans="1:26">
      <c r="A1103" s="33">
        <v>2799</v>
      </c>
      <c r="B1103" s="33" t="s">
        <v>117</v>
      </c>
      <c r="C1103" s="33" t="s">
        <v>118</v>
      </c>
      <c r="D1103" s="33" t="s">
        <v>363</v>
      </c>
      <c r="E1103" s="250" t="s">
        <v>1883</v>
      </c>
      <c r="F1103" s="33" t="s">
        <v>573</v>
      </c>
      <c r="G1103" s="33" t="s">
        <v>1830</v>
      </c>
      <c r="H1103" s="33" t="s">
        <v>1902</v>
      </c>
      <c r="I1103" s="196" t="s">
        <v>1896</v>
      </c>
      <c r="J1103" s="196" t="s">
        <v>1896</v>
      </c>
      <c r="K1103" s="196">
        <v>6</v>
      </c>
      <c r="L1103" s="235">
        <v>45383</v>
      </c>
      <c r="M1103" s="235">
        <v>45412</v>
      </c>
      <c r="N1103" s="294" t="s">
        <v>124</v>
      </c>
      <c r="O1103" s="33" t="s">
        <v>125</v>
      </c>
      <c r="P1103" s="33" t="s">
        <v>398</v>
      </c>
      <c r="Q1103" s="295" t="s">
        <v>564</v>
      </c>
      <c r="R1103" s="295" t="s">
        <v>80</v>
      </c>
      <c r="S1103" s="298">
        <v>6</v>
      </c>
      <c r="T1103" s="29"/>
      <c r="U1103" s="29"/>
      <c r="V1103" s="29"/>
      <c r="W1103" s="29"/>
      <c r="X1103" s="29"/>
      <c r="Y1103" s="29"/>
      <c r="Z1103" s="33"/>
    </row>
    <row r="1104" ht="24" spans="1:26">
      <c r="A1104" s="33">
        <v>2800</v>
      </c>
      <c r="B1104" s="33" t="s">
        <v>117</v>
      </c>
      <c r="C1104" s="33" t="s">
        <v>118</v>
      </c>
      <c r="D1104" s="33" t="s">
        <v>363</v>
      </c>
      <c r="E1104" s="250" t="s">
        <v>1883</v>
      </c>
      <c r="F1104" s="33" t="s">
        <v>573</v>
      </c>
      <c r="G1104" s="33" t="s">
        <v>1830</v>
      </c>
      <c r="H1104" s="33" t="s">
        <v>1902</v>
      </c>
      <c r="I1104" s="196" t="s">
        <v>1896</v>
      </c>
      <c r="J1104" s="196" t="s">
        <v>1896</v>
      </c>
      <c r="K1104" s="196">
        <v>6</v>
      </c>
      <c r="L1104" s="235">
        <v>45413</v>
      </c>
      <c r="M1104" s="235">
        <v>45443</v>
      </c>
      <c r="N1104" s="294" t="s">
        <v>124</v>
      </c>
      <c r="O1104" s="33" t="s">
        <v>125</v>
      </c>
      <c r="P1104" s="33" t="s">
        <v>398</v>
      </c>
      <c r="Q1104" s="295" t="s">
        <v>564</v>
      </c>
      <c r="R1104" s="295" t="s">
        <v>80</v>
      </c>
      <c r="S1104" s="298">
        <v>6</v>
      </c>
      <c r="T1104" s="29"/>
      <c r="U1104" s="29"/>
      <c r="V1104" s="29"/>
      <c r="W1104" s="29"/>
      <c r="X1104" s="29"/>
      <c r="Y1104" s="29"/>
      <c r="Z1104" s="33"/>
    </row>
    <row r="1105" ht="24" spans="1:26">
      <c r="A1105" s="33">
        <v>2801</v>
      </c>
      <c r="B1105" s="33" t="s">
        <v>117</v>
      </c>
      <c r="C1105" s="33" t="s">
        <v>118</v>
      </c>
      <c r="D1105" s="33" t="s">
        <v>363</v>
      </c>
      <c r="E1105" s="250" t="s">
        <v>1883</v>
      </c>
      <c r="F1105" s="33" t="s">
        <v>573</v>
      </c>
      <c r="G1105" s="33" t="s">
        <v>1830</v>
      </c>
      <c r="H1105" s="33" t="s">
        <v>1902</v>
      </c>
      <c r="I1105" s="196" t="s">
        <v>1896</v>
      </c>
      <c r="J1105" s="196" t="s">
        <v>1896</v>
      </c>
      <c r="K1105" s="196">
        <v>6</v>
      </c>
      <c r="L1105" s="235">
        <v>45444</v>
      </c>
      <c r="M1105" s="235">
        <v>45473</v>
      </c>
      <c r="N1105" s="294" t="s">
        <v>124</v>
      </c>
      <c r="O1105" s="33" t="s">
        <v>125</v>
      </c>
      <c r="P1105" s="33" t="s">
        <v>398</v>
      </c>
      <c r="Q1105" s="295" t="s">
        <v>564</v>
      </c>
      <c r="R1105" s="295" t="s">
        <v>80</v>
      </c>
      <c r="S1105" s="298">
        <v>6</v>
      </c>
      <c r="T1105" s="29"/>
      <c r="U1105" s="29"/>
      <c r="V1105" s="29"/>
      <c r="W1105" s="29"/>
      <c r="X1105" s="29"/>
      <c r="Y1105" s="29"/>
      <c r="Z1105" s="33"/>
    </row>
    <row r="1106" ht="24" spans="1:26">
      <c r="A1106" s="33">
        <v>2802</v>
      </c>
      <c r="B1106" s="33" t="s">
        <v>117</v>
      </c>
      <c r="C1106" s="33" t="s">
        <v>118</v>
      </c>
      <c r="D1106" s="33" t="s">
        <v>363</v>
      </c>
      <c r="E1106" s="250" t="s">
        <v>1883</v>
      </c>
      <c r="F1106" s="33" t="s">
        <v>573</v>
      </c>
      <c r="G1106" s="33" t="s">
        <v>1830</v>
      </c>
      <c r="H1106" s="33" t="s">
        <v>1902</v>
      </c>
      <c r="I1106" s="196" t="s">
        <v>1896</v>
      </c>
      <c r="J1106" s="196" t="s">
        <v>1896</v>
      </c>
      <c r="K1106" s="196">
        <v>6</v>
      </c>
      <c r="L1106" s="235">
        <v>45474</v>
      </c>
      <c r="M1106" s="235">
        <v>45504</v>
      </c>
      <c r="N1106" s="294" t="s">
        <v>124</v>
      </c>
      <c r="O1106" s="33" t="s">
        <v>125</v>
      </c>
      <c r="P1106" s="33" t="s">
        <v>398</v>
      </c>
      <c r="Q1106" s="295" t="s">
        <v>564</v>
      </c>
      <c r="R1106" s="295" t="s">
        <v>80</v>
      </c>
      <c r="S1106" s="298">
        <v>6</v>
      </c>
      <c r="T1106" s="29"/>
      <c r="U1106" s="29"/>
      <c r="V1106" s="29"/>
      <c r="W1106" s="29"/>
      <c r="X1106" s="29"/>
      <c r="Y1106" s="29"/>
      <c r="Z1106" s="33"/>
    </row>
    <row r="1107" ht="24" spans="1:26">
      <c r="A1107" s="33">
        <v>2803</v>
      </c>
      <c r="B1107" s="33" t="s">
        <v>117</v>
      </c>
      <c r="C1107" s="33" t="s">
        <v>118</v>
      </c>
      <c r="D1107" s="33" t="s">
        <v>363</v>
      </c>
      <c r="E1107" s="250" t="s">
        <v>1883</v>
      </c>
      <c r="F1107" s="33" t="s">
        <v>573</v>
      </c>
      <c r="G1107" s="33" t="s">
        <v>1830</v>
      </c>
      <c r="H1107" s="33" t="s">
        <v>1902</v>
      </c>
      <c r="I1107" s="196" t="s">
        <v>1896</v>
      </c>
      <c r="J1107" s="196" t="s">
        <v>1896</v>
      </c>
      <c r="K1107" s="196">
        <v>6</v>
      </c>
      <c r="L1107" s="235">
        <v>45505</v>
      </c>
      <c r="M1107" s="235">
        <v>45535</v>
      </c>
      <c r="N1107" s="294" t="s">
        <v>124</v>
      </c>
      <c r="O1107" s="33" t="s">
        <v>125</v>
      </c>
      <c r="P1107" s="33" t="s">
        <v>398</v>
      </c>
      <c r="Q1107" s="295" t="s">
        <v>564</v>
      </c>
      <c r="R1107" s="295" t="s">
        <v>80</v>
      </c>
      <c r="S1107" s="298">
        <v>6</v>
      </c>
      <c r="T1107" s="29"/>
      <c r="U1107" s="29"/>
      <c r="V1107" s="29"/>
      <c r="W1107" s="29"/>
      <c r="X1107" s="29"/>
      <c r="Y1107" s="29"/>
      <c r="Z1107" s="33"/>
    </row>
    <row r="1108" ht="24" spans="1:26">
      <c r="A1108" s="33">
        <v>2804</v>
      </c>
      <c r="B1108" s="33" t="s">
        <v>117</v>
      </c>
      <c r="C1108" s="33" t="s">
        <v>118</v>
      </c>
      <c r="D1108" s="33" t="s">
        <v>363</v>
      </c>
      <c r="E1108" s="250" t="s">
        <v>1883</v>
      </c>
      <c r="F1108" s="33" t="s">
        <v>573</v>
      </c>
      <c r="G1108" s="33" t="s">
        <v>1830</v>
      </c>
      <c r="H1108" s="33" t="s">
        <v>1902</v>
      </c>
      <c r="I1108" s="196" t="s">
        <v>1896</v>
      </c>
      <c r="J1108" s="196" t="s">
        <v>1896</v>
      </c>
      <c r="K1108" s="196">
        <v>6</v>
      </c>
      <c r="L1108" s="235">
        <v>45536</v>
      </c>
      <c r="M1108" s="235">
        <v>45565</v>
      </c>
      <c r="N1108" s="294" t="s">
        <v>124</v>
      </c>
      <c r="O1108" s="33" t="s">
        <v>125</v>
      </c>
      <c r="P1108" s="33" t="s">
        <v>398</v>
      </c>
      <c r="Q1108" s="295" t="s">
        <v>564</v>
      </c>
      <c r="R1108" s="295" t="s">
        <v>80</v>
      </c>
      <c r="S1108" s="298">
        <v>6</v>
      </c>
      <c r="T1108" s="29"/>
      <c r="U1108" s="29"/>
      <c r="V1108" s="29"/>
      <c r="W1108" s="29"/>
      <c r="X1108" s="29"/>
      <c r="Y1108" s="29"/>
      <c r="Z1108" s="33"/>
    </row>
    <row r="1109" ht="24" spans="1:26">
      <c r="A1109" s="33">
        <v>2805</v>
      </c>
      <c r="B1109" s="33" t="s">
        <v>117</v>
      </c>
      <c r="C1109" s="33" t="s">
        <v>118</v>
      </c>
      <c r="D1109" s="33" t="s">
        <v>363</v>
      </c>
      <c r="E1109" s="250" t="s">
        <v>1883</v>
      </c>
      <c r="F1109" s="33" t="s">
        <v>573</v>
      </c>
      <c r="G1109" s="33" t="s">
        <v>1830</v>
      </c>
      <c r="H1109" s="33" t="s">
        <v>1902</v>
      </c>
      <c r="I1109" s="196" t="s">
        <v>1896</v>
      </c>
      <c r="J1109" s="196" t="s">
        <v>1896</v>
      </c>
      <c r="K1109" s="196">
        <v>6</v>
      </c>
      <c r="L1109" s="235">
        <v>45566</v>
      </c>
      <c r="M1109" s="235">
        <v>45596</v>
      </c>
      <c r="N1109" s="294" t="s">
        <v>124</v>
      </c>
      <c r="O1109" s="33" t="s">
        <v>125</v>
      </c>
      <c r="P1109" s="33" t="s">
        <v>398</v>
      </c>
      <c r="Q1109" s="295" t="s">
        <v>564</v>
      </c>
      <c r="R1109" s="295" t="s">
        <v>80</v>
      </c>
      <c r="S1109" s="298">
        <v>6</v>
      </c>
      <c r="T1109" s="29"/>
      <c r="U1109" s="29"/>
      <c r="V1109" s="29"/>
      <c r="W1109" s="29"/>
      <c r="X1109" s="29"/>
      <c r="Y1109" s="29"/>
      <c r="Z1109" s="33"/>
    </row>
    <row r="1110" ht="24" spans="1:26">
      <c r="A1110" s="33">
        <v>2806</v>
      </c>
      <c r="B1110" s="33" t="s">
        <v>117</v>
      </c>
      <c r="C1110" s="33" t="s">
        <v>118</v>
      </c>
      <c r="D1110" s="33" t="s">
        <v>363</v>
      </c>
      <c r="E1110" s="250" t="s">
        <v>1883</v>
      </c>
      <c r="F1110" s="33" t="s">
        <v>573</v>
      </c>
      <c r="G1110" s="33" t="s">
        <v>1830</v>
      </c>
      <c r="H1110" s="33" t="s">
        <v>1902</v>
      </c>
      <c r="I1110" s="196" t="s">
        <v>1896</v>
      </c>
      <c r="J1110" s="196" t="s">
        <v>1896</v>
      </c>
      <c r="K1110" s="196">
        <v>6</v>
      </c>
      <c r="L1110" s="235">
        <v>45597</v>
      </c>
      <c r="M1110" s="235">
        <v>45626</v>
      </c>
      <c r="N1110" s="294" t="s">
        <v>124</v>
      </c>
      <c r="O1110" s="33" t="s">
        <v>125</v>
      </c>
      <c r="P1110" s="33" t="s">
        <v>398</v>
      </c>
      <c r="Q1110" s="295" t="s">
        <v>564</v>
      </c>
      <c r="R1110" s="295" t="s">
        <v>80</v>
      </c>
      <c r="S1110" s="298">
        <v>6</v>
      </c>
      <c r="T1110" s="29"/>
      <c r="U1110" s="29"/>
      <c r="V1110" s="29"/>
      <c r="W1110" s="29"/>
      <c r="X1110" s="29"/>
      <c r="Y1110" s="29"/>
      <c r="Z1110" s="33"/>
    </row>
    <row r="1111" ht="24" spans="1:26">
      <c r="A1111" s="33">
        <v>2807</v>
      </c>
      <c r="B1111" s="33" t="s">
        <v>117</v>
      </c>
      <c r="C1111" s="33" t="s">
        <v>118</v>
      </c>
      <c r="D1111" s="33" t="s">
        <v>363</v>
      </c>
      <c r="E1111" s="250" t="s">
        <v>1883</v>
      </c>
      <c r="F1111" s="33" t="s">
        <v>573</v>
      </c>
      <c r="G1111" s="33" t="s">
        <v>1830</v>
      </c>
      <c r="H1111" s="33" t="s">
        <v>1902</v>
      </c>
      <c r="I1111" s="196" t="s">
        <v>1896</v>
      </c>
      <c r="J1111" s="196" t="s">
        <v>1896</v>
      </c>
      <c r="K1111" s="196">
        <v>6</v>
      </c>
      <c r="L1111" s="235">
        <v>45627</v>
      </c>
      <c r="M1111" s="235">
        <v>45657</v>
      </c>
      <c r="N1111" s="294" t="s">
        <v>124</v>
      </c>
      <c r="O1111" s="33" t="s">
        <v>125</v>
      </c>
      <c r="P1111" s="33" t="s">
        <v>398</v>
      </c>
      <c r="Q1111" s="295" t="s">
        <v>564</v>
      </c>
      <c r="R1111" s="295" t="s">
        <v>80</v>
      </c>
      <c r="S1111" s="298">
        <v>6</v>
      </c>
      <c r="T1111" s="29"/>
      <c r="U1111" s="29"/>
      <c r="V1111" s="29"/>
      <c r="W1111" s="29"/>
      <c r="X1111" s="29"/>
      <c r="Y1111" s="29"/>
      <c r="Z1111" s="33"/>
    </row>
    <row r="1112" ht="24" spans="1:26">
      <c r="A1112" s="33">
        <v>2809</v>
      </c>
      <c r="B1112" s="33" t="s">
        <v>117</v>
      </c>
      <c r="C1112" s="33" t="s">
        <v>118</v>
      </c>
      <c r="D1112" s="33" t="s">
        <v>363</v>
      </c>
      <c r="E1112" s="33" t="s">
        <v>157</v>
      </c>
      <c r="F1112" s="33" t="s">
        <v>580</v>
      </c>
      <c r="G1112" s="33" t="s">
        <v>1830</v>
      </c>
      <c r="H1112" s="33" t="s">
        <v>1903</v>
      </c>
      <c r="I1112" s="196" t="s">
        <v>1896</v>
      </c>
      <c r="J1112" s="196" t="s">
        <v>1896</v>
      </c>
      <c r="K1112" s="196">
        <v>10</v>
      </c>
      <c r="L1112" s="235">
        <v>45292</v>
      </c>
      <c r="M1112" s="235">
        <v>45322</v>
      </c>
      <c r="N1112" s="294" t="s">
        <v>124</v>
      </c>
      <c r="O1112" s="33" t="s">
        <v>125</v>
      </c>
      <c r="P1112" s="33" t="s">
        <v>398</v>
      </c>
      <c r="Q1112" s="295" t="s">
        <v>581</v>
      </c>
      <c r="R1112" s="295" t="s">
        <v>80</v>
      </c>
      <c r="S1112" s="298">
        <v>10</v>
      </c>
      <c r="T1112" s="29"/>
      <c r="U1112" s="29"/>
      <c r="V1112" s="29"/>
      <c r="W1112" s="29"/>
      <c r="X1112" s="29"/>
      <c r="Y1112" s="29"/>
      <c r="Z1112" s="33"/>
    </row>
    <row r="1113" ht="24" spans="1:26">
      <c r="A1113" s="33">
        <v>2810</v>
      </c>
      <c r="B1113" s="33" t="s">
        <v>117</v>
      </c>
      <c r="C1113" s="33" t="s">
        <v>118</v>
      </c>
      <c r="D1113" s="33" t="s">
        <v>363</v>
      </c>
      <c r="E1113" s="33" t="s">
        <v>157</v>
      </c>
      <c r="F1113" s="33" t="s">
        <v>580</v>
      </c>
      <c r="G1113" s="33" t="s">
        <v>1830</v>
      </c>
      <c r="H1113" s="33" t="s">
        <v>1903</v>
      </c>
      <c r="I1113" s="196" t="s">
        <v>1896</v>
      </c>
      <c r="J1113" s="196" t="s">
        <v>1896</v>
      </c>
      <c r="K1113" s="196">
        <v>10</v>
      </c>
      <c r="L1113" s="235">
        <v>45323</v>
      </c>
      <c r="M1113" s="235">
        <v>45351</v>
      </c>
      <c r="N1113" s="294" t="s">
        <v>124</v>
      </c>
      <c r="O1113" s="33" t="s">
        <v>125</v>
      </c>
      <c r="P1113" s="33" t="s">
        <v>398</v>
      </c>
      <c r="Q1113" s="295" t="s">
        <v>581</v>
      </c>
      <c r="R1113" s="295" t="s">
        <v>80</v>
      </c>
      <c r="S1113" s="298">
        <v>10</v>
      </c>
      <c r="T1113" s="29"/>
      <c r="U1113" s="29"/>
      <c r="V1113" s="29"/>
      <c r="W1113" s="29"/>
      <c r="X1113" s="29"/>
      <c r="Y1113" s="29"/>
      <c r="Z1113" s="33"/>
    </row>
    <row r="1114" ht="24" spans="1:28">
      <c r="A1114" s="33">
        <v>2811</v>
      </c>
      <c r="B1114" s="33" t="s">
        <v>117</v>
      </c>
      <c r="C1114" s="33" t="s">
        <v>118</v>
      </c>
      <c r="D1114" s="33" t="s">
        <v>363</v>
      </c>
      <c r="E1114" s="33" t="s">
        <v>157</v>
      </c>
      <c r="F1114" s="33" t="s">
        <v>580</v>
      </c>
      <c r="G1114" s="33" t="s">
        <v>1830</v>
      </c>
      <c r="H1114" s="33" t="s">
        <v>1903</v>
      </c>
      <c r="I1114" s="196" t="s">
        <v>1896</v>
      </c>
      <c r="J1114" s="196" t="s">
        <v>1896</v>
      </c>
      <c r="K1114" s="196">
        <v>10</v>
      </c>
      <c r="L1114" s="235">
        <v>45352</v>
      </c>
      <c r="M1114" s="235">
        <v>45382</v>
      </c>
      <c r="N1114" s="294" t="s">
        <v>124</v>
      </c>
      <c r="O1114" s="33" t="s">
        <v>125</v>
      </c>
      <c r="P1114" s="33" t="s">
        <v>398</v>
      </c>
      <c r="Q1114" s="295" t="s">
        <v>581</v>
      </c>
      <c r="R1114" s="295" t="s">
        <v>80</v>
      </c>
      <c r="S1114" s="298">
        <v>10</v>
      </c>
      <c r="T1114" s="34"/>
      <c r="U1114" s="34"/>
      <c r="V1114" s="35"/>
      <c r="W1114" s="35"/>
      <c r="X1114" s="40"/>
      <c r="Y1114" s="40"/>
      <c r="Z1114" s="38"/>
      <c r="AA1114" s="34"/>
      <c r="AB1114" s="34"/>
    </row>
    <row r="1115" ht="24" spans="1:26">
      <c r="A1115" s="33">
        <v>2812</v>
      </c>
      <c r="B1115" s="33" t="s">
        <v>117</v>
      </c>
      <c r="C1115" s="33" t="s">
        <v>118</v>
      </c>
      <c r="D1115" s="33" t="s">
        <v>363</v>
      </c>
      <c r="E1115" s="33" t="s">
        <v>157</v>
      </c>
      <c r="F1115" s="33" t="s">
        <v>580</v>
      </c>
      <c r="G1115" s="33" t="s">
        <v>1830</v>
      </c>
      <c r="H1115" s="33" t="s">
        <v>1903</v>
      </c>
      <c r="I1115" s="196" t="s">
        <v>1896</v>
      </c>
      <c r="J1115" s="196" t="s">
        <v>1896</v>
      </c>
      <c r="K1115" s="196">
        <v>10</v>
      </c>
      <c r="L1115" s="235">
        <v>45383</v>
      </c>
      <c r="M1115" s="235">
        <v>45412</v>
      </c>
      <c r="N1115" s="294" t="s">
        <v>124</v>
      </c>
      <c r="O1115" s="33" t="s">
        <v>125</v>
      </c>
      <c r="P1115" s="33" t="s">
        <v>398</v>
      </c>
      <c r="Q1115" s="295" t="s">
        <v>581</v>
      </c>
      <c r="R1115" s="295" t="s">
        <v>80</v>
      </c>
      <c r="S1115" s="298">
        <v>10</v>
      </c>
      <c r="T1115" s="29"/>
      <c r="U1115" s="29"/>
      <c r="V1115" s="29"/>
      <c r="W1115" s="29"/>
      <c r="X1115" s="29"/>
      <c r="Y1115" s="29"/>
      <c r="Z1115" s="33"/>
    </row>
    <row r="1116" ht="24" spans="1:26">
      <c r="A1116" s="33">
        <v>2813</v>
      </c>
      <c r="B1116" s="33" t="s">
        <v>117</v>
      </c>
      <c r="C1116" s="33" t="s">
        <v>118</v>
      </c>
      <c r="D1116" s="33" t="s">
        <v>363</v>
      </c>
      <c r="E1116" s="33" t="s">
        <v>157</v>
      </c>
      <c r="F1116" s="33" t="s">
        <v>580</v>
      </c>
      <c r="G1116" s="33" t="s">
        <v>1830</v>
      </c>
      <c r="H1116" s="33" t="s">
        <v>1903</v>
      </c>
      <c r="I1116" s="196" t="s">
        <v>1896</v>
      </c>
      <c r="J1116" s="196" t="s">
        <v>1896</v>
      </c>
      <c r="K1116" s="196">
        <v>10</v>
      </c>
      <c r="L1116" s="235">
        <v>45413</v>
      </c>
      <c r="M1116" s="235">
        <v>45443</v>
      </c>
      <c r="N1116" s="294" t="s">
        <v>124</v>
      </c>
      <c r="O1116" s="33" t="s">
        <v>125</v>
      </c>
      <c r="P1116" s="33" t="s">
        <v>398</v>
      </c>
      <c r="Q1116" s="295" t="s">
        <v>581</v>
      </c>
      <c r="R1116" s="295" t="s">
        <v>80</v>
      </c>
      <c r="S1116" s="298">
        <v>10</v>
      </c>
      <c r="T1116" s="29"/>
      <c r="U1116" s="29"/>
      <c r="V1116" s="29"/>
      <c r="W1116" s="29"/>
      <c r="X1116" s="29"/>
      <c r="Y1116" s="29"/>
      <c r="Z1116" s="33"/>
    </row>
    <row r="1117" ht="24" spans="1:26">
      <c r="A1117" s="33">
        <v>2814</v>
      </c>
      <c r="B1117" s="33" t="s">
        <v>117</v>
      </c>
      <c r="C1117" s="33" t="s">
        <v>118</v>
      </c>
      <c r="D1117" s="33" t="s">
        <v>363</v>
      </c>
      <c r="E1117" s="33" t="s">
        <v>157</v>
      </c>
      <c r="F1117" s="33" t="s">
        <v>580</v>
      </c>
      <c r="G1117" s="33" t="s">
        <v>1830</v>
      </c>
      <c r="H1117" s="33" t="s">
        <v>1903</v>
      </c>
      <c r="I1117" s="196" t="s">
        <v>1896</v>
      </c>
      <c r="J1117" s="196" t="s">
        <v>1896</v>
      </c>
      <c r="K1117" s="196">
        <v>10</v>
      </c>
      <c r="L1117" s="235">
        <v>45444</v>
      </c>
      <c r="M1117" s="235">
        <v>45473</v>
      </c>
      <c r="N1117" s="294" t="s">
        <v>124</v>
      </c>
      <c r="O1117" s="33" t="s">
        <v>125</v>
      </c>
      <c r="P1117" s="33" t="s">
        <v>398</v>
      </c>
      <c r="Q1117" s="295" t="s">
        <v>581</v>
      </c>
      <c r="R1117" s="295" t="s">
        <v>80</v>
      </c>
      <c r="S1117" s="298">
        <v>10</v>
      </c>
      <c r="T1117" s="29"/>
      <c r="U1117" s="29"/>
      <c r="V1117" s="29"/>
      <c r="W1117" s="29"/>
      <c r="X1117" s="29"/>
      <c r="Y1117" s="29"/>
      <c r="Z1117" s="33"/>
    </row>
    <row r="1118" ht="24" spans="1:26">
      <c r="A1118" s="33">
        <v>2815</v>
      </c>
      <c r="B1118" s="33" t="s">
        <v>117</v>
      </c>
      <c r="C1118" s="33" t="s">
        <v>118</v>
      </c>
      <c r="D1118" s="33" t="s">
        <v>363</v>
      </c>
      <c r="E1118" s="33" t="s">
        <v>157</v>
      </c>
      <c r="F1118" s="33" t="s">
        <v>580</v>
      </c>
      <c r="G1118" s="33" t="s">
        <v>1830</v>
      </c>
      <c r="H1118" s="33" t="s">
        <v>1903</v>
      </c>
      <c r="I1118" s="196" t="s">
        <v>1896</v>
      </c>
      <c r="J1118" s="196" t="s">
        <v>1896</v>
      </c>
      <c r="K1118" s="196">
        <v>10</v>
      </c>
      <c r="L1118" s="235">
        <v>45474</v>
      </c>
      <c r="M1118" s="235">
        <v>45504</v>
      </c>
      <c r="N1118" s="294" t="s">
        <v>124</v>
      </c>
      <c r="O1118" s="33" t="s">
        <v>125</v>
      </c>
      <c r="P1118" s="33" t="s">
        <v>398</v>
      </c>
      <c r="Q1118" s="295" t="s">
        <v>581</v>
      </c>
      <c r="R1118" s="295" t="s">
        <v>80</v>
      </c>
      <c r="S1118" s="298">
        <v>10</v>
      </c>
      <c r="T1118" s="29"/>
      <c r="U1118" s="29"/>
      <c r="V1118" s="29"/>
      <c r="W1118" s="29"/>
      <c r="X1118" s="29"/>
      <c r="Y1118" s="29"/>
      <c r="Z1118" s="33"/>
    </row>
    <row r="1119" ht="24" spans="1:26">
      <c r="A1119" s="33">
        <v>2816</v>
      </c>
      <c r="B1119" s="33" t="s">
        <v>117</v>
      </c>
      <c r="C1119" s="33" t="s">
        <v>118</v>
      </c>
      <c r="D1119" s="33" t="s">
        <v>363</v>
      </c>
      <c r="E1119" s="33" t="s">
        <v>157</v>
      </c>
      <c r="F1119" s="33" t="s">
        <v>580</v>
      </c>
      <c r="G1119" s="33" t="s">
        <v>1830</v>
      </c>
      <c r="H1119" s="33" t="s">
        <v>1903</v>
      </c>
      <c r="I1119" s="196" t="s">
        <v>1896</v>
      </c>
      <c r="J1119" s="196" t="s">
        <v>1896</v>
      </c>
      <c r="K1119" s="196">
        <v>10</v>
      </c>
      <c r="L1119" s="235">
        <v>45505</v>
      </c>
      <c r="M1119" s="235">
        <v>45535</v>
      </c>
      <c r="N1119" s="294" t="s">
        <v>124</v>
      </c>
      <c r="O1119" s="33" t="s">
        <v>125</v>
      </c>
      <c r="P1119" s="33" t="s">
        <v>398</v>
      </c>
      <c r="Q1119" s="295" t="s">
        <v>581</v>
      </c>
      <c r="R1119" s="295" t="s">
        <v>80</v>
      </c>
      <c r="S1119" s="298">
        <v>10</v>
      </c>
      <c r="T1119" s="29"/>
      <c r="U1119" s="29"/>
      <c r="V1119" s="29"/>
      <c r="W1119" s="29"/>
      <c r="X1119" s="29"/>
      <c r="Y1119" s="29"/>
      <c r="Z1119" s="33"/>
    </row>
    <row r="1120" ht="24" spans="1:26">
      <c r="A1120" s="33">
        <v>2817</v>
      </c>
      <c r="B1120" s="33" t="s">
        <v>117</v>
      </c>
      <c r="C1120" s="33" t="s">
        <v>118</v>
      </c>
      <c r="D1120" s="33" t="s">
        <v>363</v>
      </c>
      <c r="E1120" s="33" t="s">
        <v>157</v>
      </c>
      <c r="F1120" s="33" t="s">
        <v>580</v>
      </c>
      <c r="G1120" s="33" t="s">
        <v>1830</v>
      </c>
      <c r="H1120" s="33" t="s">
        <v>1903</v>
      </c>
      <c r="I1120" s="196" t="s">
        <v>1896</v>
      </c>
      <c r="J1120" s="196" t="s">
        <v>1896</v>
      </c>
      <c r="K1120" s="196">
        <v>10</v>
      </c>
      <c r="L1120" s="235">
        <v>45536</v>
      </c>
      <c r="M1120" s="235">
        <v>45565</v>
      </c>
      <c r="N1120" s="294" t="s">
        <v>124</v>
      </c>
      <c r="O1120" s="33" t="s">
        <v>125</v>
      </c>
      <c r="P1120" s="33" t="s">
        <v>398</v>
      </c>
      <c r="Q1120" s="295" t="s">
        <v>581</v>
      </c>
      <c r="R1120" s="295" t="s">
        <v>80</v>
      </c>
      <c r="S1120" s="298">
        <v>10</v>
      </c>
      <c r="T1120" s="29"/>
      <c r="U1120" s="29"/>
      <c r="V1120" s="29"/>
      <c r="W1120" s="29"/>
      <c r="X1120" s="29"/>
      <c r="Y1120" s="29"/>
      <c r="Z1120" s="33"/>
    </row>
    <row r="1121" ht="24" spans="1:26">
      <c r="A1121" s="33">
        <v>2818</v>
      </c>
      <c r="B1121" s="33" t="s">
        <v>117</v>
      </c>
      <c r="C1121" s="33" t="s">
        <v>118</v>
      </c>
      <c r="D1121" s="33" t="s">
        <v>363</v>
      </c>
      <c r="E1121" s="33" t="s">
        <v>157</v>
      </c>
      <c r="F1121" s="33" t="s">
        <v>580</v>
      </c>
      <c r="G1121" s="33" t="s">
        <v>1830</v>
      </c>
      <c r="H1121" s="33" t="s">
        <v>1903</v>
      </c>
      <c r="I1121" s="196" t="s">
        <v>1896</v>
      </c>
      <c r="J1121" s="196" t="s">
        <v>1896</v>
      </c>
      <c r="K1121" s="196">
        <v>10</v>
      </c>
      <c r="L1121" s="235">
        <v>45566</v>
      </c>
      <c r="M1121" s="235">
        <v>45596</v>
      </c>
      <c r="N1121" s="294" t="s">
        <v>124</v>
      </c>
      <c r="O1121" s="33" t="s">
        <v>125</v>
      </c>
      <c r="P1121" s="33" t="s">
        <v>398</v>
      </c>
      <c r="Q1121" s="295" t="s">
        <v>581</v>
      </c>
      <c r="R1121" s="295" t="s">
        <v>80</v>
      </c>
      <c r="S1121" s="298">
        <v>10</v>
      </c>
      <c r="T1121" s="29"/>
      <c r="U1121" s="29"/>
      <c r="V1121" s="29"/>
      <c r="W1121" s="29"/>
      <c r="X1121" s="29"/>
      <c r="Y1121" s="29"/>
      <c r="Z1121" s="33"/>
    </row>
    <row r="1122" ht="24" spans="1:26">
      <c r="A1122" s="33">
        <v>2819</v>
      </c>
      <c r="B1122" s="33" t="s">
        <v>117</v>
      </c>
      <c r="C1122" s="33" t="s">
        <v>118</v>
      </c>
      <c r="D1122" s="33" t="s">
        <v>363</v>
      </c>
      <c r="E1122" s="33" t="s">
        <v>157</v>
      </c>
      <c r="F1122" s="33" t="s">
        <v>580</v>
      </c>
      <c r="G1122" s="33" t="s">
        <v>1830</v>
      </c>
      <c r="H1122" s="33" t="s">
        <v>1903</v>
      </c>
      <c r="I1122" s="196" t="s">
        <v>1896</v>
      </c>
      <c r="J1122" s="196" t="s">
        <v>1896</v>
      </c>
      <c r="K1122" s="196">
        <v>10</v>
      </c>
      <c r="L1122" s="235">
        <v>45597</v>
      </c>
      <c r="M1122" s="235">
        <v>45626</v>
      </c>
      <c r="N1122" s="294" t="s">
        <v>124</v>
      </c>
      <c r="O1122" s="33" t="s">
        <v>125</v>
      </c>
      <c r="P1122" s="33" t="s">
        <v>398</v>
      </c>
      <c r="Q1122" s="295" t="s">
        <v>581</v>
      </c>
      <c r="R1122" s="295" t="s">
        <v>80</v>
      </c>
      <c r="S1122" s="298">
        <v>10</v>
      </c>
      <c r="T1122" s="29"/>
      <c r="U1122" s="29"/>
      <c r="V1122" s="29"/>
      <c r="W1122" s="29"/>
      <c r="X1122" s="29"/>
      <c r="Y1122" s="29"/>
      <c r="Z1122" s="33"/>
    </row>
    <row r="1123" ht="24" spans="1:26">
      <c r="A1123" s="33">
        <v>2820</v>
      </c>
      <c r="B1123" s="33" t="s">
        <v>117</v>
      </c>
      <c r="C1123" s="33" t="s">
        <v>118</v>
      </c>
      <c r="D1123" s="33" t="s">
        <v>363</v>
      </c>
      <c r="E1123" s="33" t="s">
        <v>157</v>
      </c>
      <c r="F1123" s="33" t="s">
        <v>580</v>
      </c>
      <c r="G1123" s="33" t="s">
        <v>1830</v>
      </c>
      <c r="H1123" s="33" t="s">
        <v>1903</v>
      </c>
      <c r="I1123" s="196" t="s">
        <v>1896</v>
      </c>
      <c r="J1123" s="196" t="s">
        <v>1896</v>
      </c>
      <c r="K1123" s="196">
        <v>10</v>
      </c>
      <c r="L1123" s="235">
        <v>45627</v>
      </c>
      <c r="M1123" s="235">
        <v>45657</v>
      </c>
      <c r="N1123" s="294" t="s">
        <v>124</v>
      </c>
      <c r="O1123" s="33" t="s">
        <v>125</v>
      </c>
      <c r="P1123" s="33" t="s">
        <v>398</v>
      </c>
      <c r="Q1123" s="295" t="s">
        <v>581</v>
      </c>
      <c r="R1123" s="295" t="s">
        <v>80</v>
      </c>
      <c r="S1123" s="298">
        <v>10</v>
      </c>
      <c r="T1123" s="29"/>
      <c r="U1123" s="29"/>
      <c r="V1123" s="29"/>
      <c r="W1123" s="29"/>
      <c r="X1123" s="29"/>
      <c r="Y1123" s="29"/>
      <c r="Z1123" s="33"/>
    </row>
    <row r="1124" ht="24" spans="1:26">
      <c r="A1124" s="33">
        <v>2822</v>
      </c>
      <c r="B1124" s="33" t="s">
        <v>117</v>
      </c>
      <c r="C1124" s="33" t="s">
        <v>118</v>
      </c>
      <c r="D1124" s="33" t="s">
        <v>363</v>
      </c>
      <c r="E1124" s="33" t="s">
        <v>157</v>
      </c>
      <c r="F1124" s="33" t="s">
        <v>586</v>
      </c>
      <c r="G1124" s="33" t="s">
        <v>1830</v>
      </c>
      <c r="H1124" s="33" t="s">
        <v>1903</v>
      </c>
      <c r="I1124" s="196" t="s">
        <v>1896</v>
      </c>
      <c r="J1124" s="196" t="s">
        <v>1896</v>
      </c>
      <c r="K1124" s="196">
        <v>10</v>
      </c>
      <c r="L1124" s="235">
        <v>45292</v>
      </c>
      <c r="M1124" s="235">
        <v>45322</v>
      </c>
      <c r="N1124" s="294" t="s">
        <v>124</v>
      </c>
      <c r="O1124" s="33" t="s">
        <v>125</v>
      </c>
      <c r="P1124" s="33" t="s">
        <v>398</v>
      </c>
      <c r="Q1124" s="295" t="s">
        <v>581</v>
      </c>
      <c r="R1124" s="295" t="s">
        <v>80</v>
      </c>
      <c r="S1124" s="298">
        <v>10</v>
      </c>
      <c r="T1124" s="29"/>
      <c r="U1124" s="29"/>
      <c r="V1124" s="29"/>
      <c r="W1124" s="29"/>
      <c r="X1124" s="29"/>
      <c r="Y1124" s="29"/>
      <c r="Z1124" s="33"/>
    </row>
    <row r="1125" ht="24" spans="1:26">
      <c r="A1125" s="33">
        <v>2823</v>
      </c>
      <c r="B1125" s="33" t="s">
        <v>117</v>
      </c>
      <c r="C1125" s="33" t="s">
        <v>118</v>
      </c>
      <c r="D1125" s="33" t="s">
        <v>363</v>
      </c>
      <c r="E1125" s="33" t="s">
        <v>157</v>
      </c>
      <c r="F1125" s="33" t="s">
        <v>586</v>
      </c>
      <c r="G1125" s="33" t="s">
        <v>1830</v>
      </c>
      <c r="H1125" s="33" t="s">
        <v>1903</v>
      </c>
      <c r="I1125" s="196" t="s">
        <v>1896</v>
      </c>
      <c r="J1125" s="196" t="s">
        <v>1896</v>
      </c>
      <c r="K1125" s="196">
        <v>10</v>
      </c>
      <c r="L1125" s="235">
        <v>45323</v>
      </c>
      <c r="M1125" s="235">
        <v>45351</v>
      </c>
      <c r="N1125" s="294" t="s">
        <v>124</v>
      </c>
      <c r="O1125" s="33" t="s">
        <v>125</v>
      </c>
      <c r="P1125" s="33" t="s">
        <v>398</v>
      </c>
      <c r="Q1125" s="295" t="s">
        <v>581</v>
      </c>
      <c r="R1125" s="295" t="s">
        <v>80</v>
      </c>
      <c r="S1125" s="298">
        <v>10</v>
      </c>
      <c r="T1125" s="29"/>
      <c r="U1125" s="29"/>
      <c r="V1125" s="29"/>
      <c r="W1125" s="29"/>
      <c r="X1125" s="29"/>
      <c r="Y1125" s="29"/>
      <c r="Z1125" s="33"/>
    </row>
    <row r="1126" ht="24" spans="1:28">
      <c r="A1126" s="33">
        <v>2824</v>
      </c>
      <c r="B1126" s="33" t="s">
        <v>117</v>
      </c>
      <c r="C1126" s="33" t="s">
        <v>118</v>
      </c>
      <c r="D1126" s="33" t="s">
        <v>363</v>
      </c>
      <c r="E1126" s="33" t="s">
        <v>157</v>
      </c>
      <c r="F1126" s="33" t="s">
        <v>586</v>
      </c>
      <c r="G1126" s="33" t="s">
        <v>1830</v>
      </c>
      <c r="H1126" s="33" t="s">
        <v>1903</v>
      </c>
      <c r="I1126" s="196" t="s">
        <v>1896</v>
      </c>
      <c r="J1126" s="196" t="s">
        <v>1896</v>
      </c>
      <c r="K1126" s="196">
        <v>10</v>
      </c>
      <c r="L1126" s="235">
        <v>45352</v>
      </c>
      <c r="M1126" s="235">
        <v>45382</v>
      </c>
      <c r="N1126" s="294" t="s">
        <v>124</v>
      </c>
      <c r="O1126" s="33" t="s">
        <v>125</v>
      </c>
      <c r="P1126" s="33" t="s">
        <v>398</v>
      </c>
      <c r="Q1126" s="295" t="s">
        <v>581</v>
      </c>
      <c r="R1126" s="295" t="s">
        <v>80</v>
      </c>
      <c r="S1126" s="298">
        <v>10</v>
      </c>
      <c r="T1126" s="34"/>
      <c r="U1126" s="34"/>
      <c r="V1126" s="35"/>
      <c r="W1126" s="35"/>
      <c r="X1126" s="40"/>
      <c r="Y1126" s="40"/>
      <c r="Z1126" s="38"/>
      <c r="AA1126" s="34"/>
      <c r="AB1126" s="34"/>
    </row>
    <row r="1127" ht="24" spans="1:26">
      <c r="A1127" s="33">
        <v>2825</v>
      </c>
      <c r="B1127" s="33" t="s">
        <v>117</v>
      </c>
      <c r="C1127" s="33" t="s">
        <v>118</v>
      </c>
      <c r="D1127" s="33" t="s">
        <v>363</v>
      </c>
      <c r="E1127" s="33" t="s">
        <v>157</v>
      </c>
      <c r="F1127" s="33" t="s">
        <v>586</v>
      </c>
      <c r="G1127" s="33" t="s">
        <v>1830</v>
      </c>
      <c r="H1127" s="33" t="s">
        <v>1903</v>
      </c>
      <c r="I1127" s="196" t="s">
        <v>1896</v>
      </c>
      <c r="J1127" s="196" t="s">
        <v>1896</v>
      </c>
      <c r="K1127" s="196">
        <v>10</v>
      </c>
      <c r="L1127" s="235">
        <v>45383</v>
      </c>
      <c r="M1127" s="235">
        <v>45412</v>
      </c>
      <c r="N1127" s="294" t="s">
        <v>124</v>
      </c>
      <c r="O1127" s="33" t="s">
        <v>125</v>
      </c>
      <c r="P1127" s="33" t="s">
        <v>398</v>
      </c>
      <c r="Q1127" s="295" t="s">
        <v>581</v>
      </c>
      <c r="R1127" s="295" t="s">
        <v>80</v>
      </c>
      <c r="S1127" s="298">
        <v>10</v>
      </c>
      <c r="T1127" s="29"/>
      <c r="U1127" s="29"/>
      <c r="V1127" s="29"/>
      <c r="W1127" s="29"/>
      <c r="X1127" s="29"/>
      <c r="Y1127" s="29"/>
      <c r="Z1127" s="33"/>
    </row>
    <row r="1128" ht="24" spans="1:26">
      <c r="A1128" s="33">
        <v>2826</v>
      </c>
      <c r="B1128" s="33" t="s">
        <v>117</v>
      </c>
      <c r="C1128" s="33" t="s">
        <v>118</v>
      </c>
      <c r="D1128" s="33" t="s">
        <v>363</v>
      </c>
      <c r="E1128" s="33" t="s">
        <v>157</v>
      </c>
      <c r="F1128" s="33" t="s">
        <v>586</v>
      </c>
      <c r="G1128" s="33" t="s">
        <v>1830</v>
      </c>
      <c r="H1128" s="33" t="s">
        <v>1903</v>
      </c>
      <c r="I1128" s="196" t="s">
        <v>1896</v>
      </c>
      <c r="J1128" s="196" t="s">
        <v>1896</v>
      </c>
      <c r="K1128" s="196">
        <v>10</v>
      </c>
      <c r="L1128" s="235">
        <v>45413</v>
      </c>
      <c r="M1128" s="235">
        <v>45443</v>
      </c>
      <c r="N1128" s="294" t="s">
        <v>124</v>
      </c>
      <c r="O1128" s="33" t="s">
        <v>125</v>
      </c>
      <c r="P1128" s="33" t="s">
        <v>398</v>
      </c>
      <c r="Q1128" s="295" t="s">
        <v>581</v>
      </c>
      <c r="R1128" s="295" t="s">
        <v>80</v>
      </c>
      <c r="S1128" s="298">
        <v>10</v>
      </c>
      <c r="T1128" s="29"/>
      <c r="U1128" s="29"/>
      <c r="V1128" s="29"/>
      <c r="W1128" s="29"/>
      <c r="X1128" s="29"/>
      <c r="Y1128" s="29"/>
      <c r="Z1128" s="33"/>
    </row>
    <row r="1129" ht="24" spans="1:26">
      <c r="A1129" s="33">
        <v>2827</v>
      </c>
      <c r="B1129" s="33" t="s">
        <v>117</v>
      </c>
      <c r="C1129" s="33" t="s">
        <v>118</v>
      </c>
      <c r="D1129" s="33" t="s">
        <v>363</v>
      </c>
      <c r="E1129" s="33" t="s">
        <v>157</v>
      </c>
      <c r="F1129" s="33" t="s">
        <v>586</v>
      </c>
      <c r="G1129" s="33" t="s">
        <v>1830</v>
      </c>
      <c r="H1129" s="33" t="s">
        <v>1903</v>
      </c>
      <c r="I1129" s="196" t="s">
        <v>1896</v>
      </c>
      <c r="J1129" s="196" t="s">
        <v>1896</v>
      </c>
      <c r="K1129" s="196">
        <v>10</v>
      </c>
      <c r="L1129" s="235">
        <v>45444</v>
      </c>
      <c r="M1129" s="235">
        <v>45473</v>
      </c>
      <c r="N1129" s="294" t="s">
        <v>124</v>
      </c>
      <c r="O1129" s="33" t="s">
        <v>125</v>
      </c>
      <c r="P1129" s="33" t="s">
        <v>398</v>
      </c>
      <c r="Q1129" s="295" t="s">
        <v>581</v>
      </c>
      <c r="R1129" s="295" t="s">
        <v>80</v>
      </c>
      <c r="S1129" s="298">
        <v>10</v>
      </c>
      <c r="T1129" s="29"/>
      <c r="U1129" s="29"/>
      <c r="V1129" s="29"/>
      <c r="W1129" s="29"/>
      <c r="X1129" s="29"/>
      <c r="Y1129" s="29"/>
      <c r="Z1129" s="33"/>
    </row>
    <row r="1130" ht="24" spans="1:26">
      <c r="A1130" s="33">
        <v>2828</v>
      </c>
      <c r="B1130" s="33" t="s">
        <v>117</v>
      </c>
      <c r="C1130" s="33" t="s">
        <v>118</v>
      </c>
      <c r="D1130" s="33" t="s">
        <v>363</v>
      </c>
      <c r="E1130" s="33" t="s">
        <v>157</v>
      </c>
      <c r="F1130" s="33" t="s">
        <v>586</v>
      </c>
      <c r="G1130" s="33" t="s">
        <v>1830</v>
      </c>
      <c r="H1130" s="33" t="s">
        <v>1903</v>
      </c>
      <c r="I1130" s="196" t="s">
        <v>1896</v>
      </c>
      <c r="J1130" s="196" t="s">
        <v>1896</v>
      </c>
      <c r="K1130" s="196">
        <v>10</v>
      </c>
      <c r="L1130" s="235">
        <v>45474</v>
      </c>
      <c r="M1130" s="235">
        <v>45504</v>
      </c>
      <c r="N1130" s="294" t="s">
        <v>124</v>
      </c>
      <c r="O1130" s="33" t="s">
        <v>125</v>
      </c>
      <c r="P1130" s="33" t="s">
        <v>398</v>
      </c>
      <c r="Q1130" s="295" t="s">
        <v>581</v>
      </c>
      <c r="R1130" s="295" t="s">
        <v>80</v>
      </c>
      <c r="S1130" s="298">
        <v>10</v>
      </c>
      <c r="T1130" s="29"/>
      <c r="U1130" s="29"/>
      <c r="V1130" s="29"/>
      <c r="W1130" s="29"/>
      <c r="X1130" s="29"/>
      <c r="Y1130" s="29"/>
      <c r="Z1130" s="33"/>
    </row>
    <row r="1131" ht="24" spans="1:26">
      <c r="A1131" s="33">
        <v>2829</v>
      </c>
      <c r="B1131" s="33" t="s">
        <v>117</v>
      </c>
      <c r="C1131" s="33" t="s">
        <v>118</v>
      </c>
      <c r="D1131" s="33" t="s">
        <v>363</v>
      </c>
      <c r="E1131" s="33" t="s">
        <v>157</v>
      </c>
      <c r="F1131" s="33" t="s">
        <v>586</v>
      </c>
      <c r="G1131" s="33" t="s">
        <v>1830</v>
      </c>
      <c r="H1131" s="33" t="s">
        <v>1903</v>
      </c>
      <c r="I1131" s="196" t="s">
        <v>1896</v>
      </c>
      <c r="J1131" s="196" t="s">
        <v>1896</v>
      </c>
      <c r="K1131" s="196">
        <v>10</v>
      </c>
      <c r="L1131" s="235">
        <v>45505</v>
      </c>
      <c r="M1131" s="235">
        <v>45535</v>
      </c>
      <c r="N1131" s="294" t="s">
        <v>124</v>
      </c>
      <c r="O1131" s="33" t="s">
        <v>125</v>
      </c>
      <c r="P1131" s="33" t="s">
        <v>398</v>
      </c>
      <c r="Q1131" s="295" t="s">
        <v>581</v>
      </c>
      <c r="R1131" s="295" t="s">
        <v>80</v>
      </c>
      <c r="S1131" s="298">
        <v>10</v>
      </c>
      <c r="T1131" s="29"/>
      <c r="U1131" s="29"/>
      <c r="V1131" s="29"/>
      <c r="W1131" s="29"/>
      <c r="X1131" s="29"/>
      <c r="Y1131" s="29"/>
      <c r="Z1131" s="33"/>
    </row>
    <row r="1132" ht="24" spans="1:26">
      <c r="A1132" s="33">
        <v>2830</v>
      </c>
      <c r="B1132" s="33" t="s">
        <v>117</v>
      </c>
      <c r="C1132" s="33" t="s">
        <v>118</v>
      </c>
      <c r="D1132" s="33" t="s">
        <v>363</v>
      </c>
      <c r="E1132" s="33" t="s">
        <v>157</v>
      </c>
      <c r="F1132" s="33" t="s">
        <v>586</v>
      </c>
      <c r="G1132" s="33" t="s">
        <v>1830</v>
      </c>
      <c r="H1132" s="33" t="s">
        <v>1903</v>
      </c>
      <c r="I1132" s="196" t="s">
        <v>1896</v>
      </c>
      <c r="J1132" s="196" t="s">
        <v>1896</v>
      </c>
      <c r="K1132" s="196">
        <v>10</v>
      </c>
      <c r="L1132" s="235">
        <v>45536</v>
      </c>
      <c r="M1132" s="235">
        <v>45565</v>
      </c>
      <c r="N1132" s="294" t="s">
        <v>124</v>
      </c>
      <c r="O1132" s="33" t="s">
        <v>125</v>
      </c>
      <c r="P1132" s="33" t="s">
        <v>398</v>
      </c>
      <c r="Q1132" s="295" t="s">
        <v>581</v>
      </c>
      <c r="R1132" s="295" t="s">
        <v>80</v>
      </c>
      <c r="S1132" s="298">
        <v>10</v>
      </c>
      <c r="T1132" s="29"/>
      <c r="U1132" s="29"/>
      <c r="V1132" s="29"/>
      <c r="W1132" s="29"/>
      <c r="X1132" s="29"/>
      <c r="Y1132" s="29"/>
      <c r="Z1132" s="33"/>
    </row>
    <row r="1133" ht="24" spans="1:26">
      <c r="A1133" s="33">
        <v>2831</v>
      </c>
      <c r="B1133" s="33" t="s">
        <v>117</v>
      </c>
      <c r="C1133" s="33" t="s">
        <v>118</v>
      </c>
      <c r="D1133" s="33" t="s">
        <v>363</v>
      </c>
      <c r="E1133" s="33" t="s">
        <v>157</v>
      </c>
      <c r="F1133" s="33" t="s">
        <v>586</v>
      </c>
      <c r="G1133" s="33" t="s">
        <v>1830</v>
      </c>
      <c r="H1133" s="33" t="s">
        <v>1903</v>
      </c>
      <c r="I1133" s="196" t="s">
        <v>1896</v>
      </c>
      <c r="J1133" s="196" t="s">
        <v>1896</v>
      </c>
      <c r="K1133" s="196">
        <v>10</v>
      </c>
      <c r="L1133" s="235">
        <v>45566</v>
      </c>
      <c r="M1133" s="235">
        <v>45596</v>
      </c>
      <c r="N1133" s="294" t="s">
        <v>124</v>
      </c>
      <c r="O1133" s="33" t="s">
        <v>125</v>
      </c>
      <c r="P1133" s="33" t="s">
        <v>398</v>
      </c>
      <c r="Q1133" s="295" t="s">
        <v>581</v>
      </c>
      <c r="R1133" s="295" t="s">
        <v>80</v>
      </c>
      <c r="S1133" s="298">
        <v>10</v>
      </c>
      <c r="T1133" s="29"/>
      <c r="U1133" s="29"/>
      <c r="V1133" s="29"/>
      <c r="W1133" s="29"/>
      <c r="X1133" s="29"/>
      <c r="Y1133" s="29"/>
      <c r="Z1133" s="33"/>
    </row>
    <row r="1134" ht="24" spans="1:26">
      <c r="A1134" s="33">
        <v>2832</v>
      </c>
      <c r="B1134" s="33" t="s">
        <v>117</v>
      </c>
      <c r="C1134" s="33" t="s">
        <v>118</v>
      </c>
      <c r="D1134" s="33" t="s">
        <v>363</v>
      </c>
      <c r="E1134" s="33" t="s">
        <v>157</v>
      </c>
      <c r="F1134" s="33" t="s">
        <v>586</v>
      </c>
      <c r="G1134" s="33" t="s">
        <v>1830</v>
      </c>
      <c r="H1134" s="33" t="s">
        <v>1903</v>
      </c>
      <c r="I1134" s="196" t="s">
        <v>1896</v>
      </c>
      <c r="J1134" s="196" t="s">
        <v>1896</v>
      </c>
      <c r="K1134" s="196">
        <v>10</v>
      </c>
      <c r="L1134" s="235">
        <v>45597</v>
      </c>
      <c r="M1134" s="235">
        <v>45626</v>
      </c>
      <c r="N1134" s="294" t="s">
        <v>124</v>
      </c>
      <c r="O1134" s="33" t="s">
        <v>125</v>
      </c>
      <c r="P1134" s="33" t="s">
        <v>398</v>
      </c>
      <c r="Q1134" s="295" t="s">
        <v>581</v>
      </c>
      <c r="R1134" s="295" t="s">
        <v>80</v>
      </c>
      <c r="S1134" s="298">
        <v>10</v>
      </c>
      <c r="T1134" s="29"/>
      <c r="U1134" s="29"/>
      <c r="V1134" s="29"/>
      <c r="W1134" s="29"/>
      <c r="X1134" s="29"/>
      <c r="Y1134" s="29"/>
      <c r="Z1134" s="33"/>
    </row>
    <row r="1135" ht="24" spans="1:26">
      <c r="A1135" s="33">
        <v>2833</v>
      </c>
      <c r="B1135" s="33" t="s">
        <v>117</v>
      </c>
      <c r="C1135" s="33" t="s">
        <v>118</v>
      </c>
      <c r="D1135" s="33" t="s">
        <v>363</v>
      </c>
      <c r="E1135" s="33" t="s">
        <v>157</v>
      </c>
      <c r="F1135" s="33" t="s">
        <v>586</v>
      </c>
      <c r="G1135" s="33" t="s">
        <v>1830</v>
      </c>
      <c r="H1135" s="33" t="s">
        <v>1903</v>
      </c>
      <c r="I1135" s="196" t="s">
        <v>1896</v>
      </c>
      <c r="J1135" s="196" t="s">
        <v>1896</v>
      </c>
      <c r="K1135" s="196">
        <v>10</v>
      </c>
      <c r="L1135" s="235">
        <v>45627</v>
      </c>
      <c r="M1135" s="235">
        <v>45657</v>
      </c>
      <c r="N1135" s="294" t="s">
        <v>124</v>
      </c>
      <c r="O1135" s="33" t="s">
        <v>125</v>
      </c>
      <c r="P1135" s="33" t="s">
        <v>398</v>
      </c>
      <c r="Q1135" s="295" t="s">
        <v>581</v>
      </c>
      <c r="R1135" s="295" t="s">
        <v>80</v>
      </c>
      <c r="S1135" s="298">
        <v>10</v>
      </c>
      <c r="T1135" s="29"/>
      <c r="U1135" s="29"/>
      <c r="V1135" s="29"/>
      <c r="W1135" s="29"/>
      <c r="X1135" s="29"/>
      <c r="Y1135" s="29"/>
      <c r="Z1135" s="33"/>
    </row>
    <row r="1136" ht="24" spans="1:26">
      <c r="A1136" s="33">
        <v>2835</v>
      </c>
      <c r="B1136" s="28" t="s">
        <v>117</v>
      </c>
      <c r="C1136" s="28" t="s">
        <v>118</v>
      </c>
      <c r="D1136" s="293" t="s">
        <v>363</v>
      </c>
      <c r="E1136" s="293" t="s">
        <v>157</v>
      </c>
      <c r="F1136" s="299" t="s">
        <v>590</v>
      </c>
      <c r="G1136" s="33" t="s">
        <v>1830</v>
      </c>
      <c r="H1136" s="294" t="s">
        <v>1904</v>
      </c>
      <c r="I1136" s="196" t="s">
        <v>1896</v>
      </c>
      <c r="J1136" s="196" t="s">
        <v>1896</v>
      </c>
      <c r="K1136" s="196">
        <v>6</v>
      </c>
      <c r="L1136" s="235">
        <v>45292</v>
      </c>
      <c r="M1136" s="235">
        <v>45322</v>
      </c>
      <c r="N1136" s="294" t="s">
        <v>124</v>
      </c>
      <c r="O1136" s="33" t="s">
        <v>125</v>
      </c>
      <c r="P1136" s="33" t="s">
        <v>398</v>
      </c>
      <c r="Q1136" s="295" t="s">
        <v>581</v>
      </c>
      <c r="R1136" s="295" t="s">
        <v>80</v>
      </c>
      <c r="S1136" s="298">
        <v>6</v>
      </c>
      <c r="T1136" s="29"/>
      <c r="U1136" s="29"/>
      <c r="V1136" s="29"/>
      <c r="W1136" s="29"/>
      <c r="X1136" s="29"/>
      <c r="Y1136" s="29"/>
      <c r="Z1136" s="33"/>
    </row>
    <row r="1137" ht="24" spans="1:26">
      <c r="A1137" s="33">
        <v>2836</v>
      </c>
      <c r="B1137" s="28" t="s">
        <v>117</v>
      </c>
      <c r="C1137" s="28" t="s">
        <v>118</v>
      </c>
      <c r="D1137" s="293" t="s">
        <v>363</v>
      </c>
      <c r="E1137" s="293" t="s">
        <v>157</v>
      </c>
      <c r="F1137" s="299" t="s">
        <v>590</v>
      </c>
      <c r="G1137" s="33" t="s">
        <v>1830</v>
      </c>
      <c r="H1137" s="294" t="s">
        <v>1904</v>
      </c>
      <c r="I1137" s="196" t="s">
        <v>1896</v>
      </c>
      <c r="J1137" s="196" t="s">
        <v>1896</v>
      </c>
      <c r="K1137" s="196">
        <v>6</v>
      </c>
      <c r="L1137" s="235">
        <v>45323</v>
      </c>
      <c r="M1137" s="235">
        <v>45351</v>
      </c>
      <c r="N1137" s="294" t="s">
        <v>124</v>
      </c>
      <c r="O1137" s="33" t="s">
        <v>125</v>
      </c>
      <c r="P1137" s="33" t="s">
        <v>398</v>
      </c>
      <c r="Q1137" s="295" t="s">
        <v>581</v>
      </c>
      <c r="R1137" s="295" t="s">
        <v>80</v>
      </c>
      <c r="S1137" s="298">
        <v>6</v>
      </c>
      <c r="T1137" s="29"/>
      <c r="U1137" s="29"/>
      <c r="V1137" s="29"/>
      <c r="W1137" s="29"/>
      <c r="X1137" s="29"/>
      <c r="Y1137" s="29"/>
      <c r="Z1137" s="33"/>
    </row>
    <row r="1138" ht="24" spans="1:28">
      <c r="A1138" s="33">
        <v>2837</v>
      </c>
      <c r="B1138" s="28" t="s">
        <v>117</v>
      </c>
      <c r="C1138" s="28" t="s">
        <v>118</v>
      </c>
      <c r="D1138" s="293" t="s">
        <v>363</v>
      </c>
      <c r="E1138" s="293" t="s">
        <v>157</v>
      </c>
      <c r="F1138" s="299" t="s">
        <v>590</v>
      </c>
      <c r="G1138" s="33" t="s">
        <v>1830</v>
      </c>
      <c r="H1138" s="294" t="s">
        <v>1904</v>
      </c>
      <c r="I1138" s="196" t="s">
        <v>1896</v>
      </c>
      <c r="J1138" s="196" t="s">
        <v>1896</v>
      </c>
      <c r="K1138" s="196">
        <v>6</v>
      </c>
      <c r="L1138" s="235">
        <v>45352</v>
      </c>
      <c r="M1138" s="235">
        <v>45382</v>
      </c>
      <c r="N1138" s="294" t="s">
        <v>124</v>
      </c>
      <c r="O1138" s="33" t="s">
        <v>125</v>
      </c>
      <c r="P1138" s="33" t="s">
        <v>398</v>
      </c>
      <c r="Q1138" s="295" t="s">
        <v>581</v>
      </c>
      <c r="R1138" s="295" t="s">
        <v>80</v>
      </c>
      <c r="S1138" s="298">
        <v>6</v>
      </c>
      <c r="T1138" s="34"/>
      <c r="U1138" s="34"/>
      <c r="V1138" s="35"/>
      <c r="W1138" s="35"/>
      <c r="X1138" s="40"/>
      <c r="Y1138" s="40"/>
      <c r="Z1138" s="38"/>
      <c r="AA1138" s="34"/>
      <c r="AB1138" s="34"/>
    </row>
    <row r="1139" ht="24" spans="1:26">
      <c r="A1139" s="33">
        <v>2838</v>
      </c>
      <c r="B1139" s="28" t="s">
        <v>117</v>
      </c>
      <c r="C1139" s="28" t="s">
        <v>118</v>
      </c>
      <c r="D1139" s="293" t="s">
        <v>363</v>
      </c>
      <c r="E1139" s="293" t="s">
        <v>157</v>
      </c>
      <c r="F1139" s="299" t="s">
        <v>590</v>
      </c>
      <c r="G1139" s="33" t="s">
        <v>1830</v>
      </c>
      <c r="H1139" s="294" t="s">
        <v>1904</v>
      </c>
      <c r="I1139" s="196" t="s">
        <v>1896</v>
      </c>
      <c r="J1139" s="196" t="s">
        <v>1896</v>
      </c>
      <c r="K1139" s="196">
        <v>6</v>
      </c>
      <c r="L1139" s="235">
        <v>45383</v>
      </c>
      <c r="M1139" s="235">
        <v>45412</v>
      </c>
      <c r="N1139" s="294" t="s">
        <v>124</v>
      </c>
      <c r="O1139" s="33" t="s">
        <v>125</v>
      </c>
      <c r="P1139" s="33" t="s">
        <v>398</v>
      </c>
      <c r="Q1139" s="295" t="s">
        <v>581</v>
      </c>
      <c r="R1139" s="295" t="s">
        <v>80</v>
      </c>
      <c r="S1139" s="298">
        <v>6</v>
      </c>
      <c r="T1139" s="29"/>
      <c r="U1139" s="29"/>
      <c r="V1139" s="29"/>
      <c r="W1139" s="29"/>
      <c r="X1139" s="29"/>
      <c r="Y1139" s="29"/>
      <c r="Z1139" s="33"/>
    </row>
    <row r="1140" ht="24" spans="1:26">
      <c r="A1140" s="33">
        <v>2839</v>
      </c>
      <c r="B1140" s="28" t="s">
        <v>117</v>
      </c>
      <c r="C1140" s="28" t="s">
        <v>118</v>
      </c>
      <c r="D1140" s="293" t="s">
        <v>363</v>
      </c>
      <c r="E1140" s="293" t="s">
        <v>157</v>
      </c>
      <c r="F1140" s="299" t="s">
        <v>590</v>
      </c>
      <c r="G1140" s="33" t="s">
        <v>1830</v>
      </c>
      <c r="H1140" s="294" t="s">
        <v>1904</v>
      </c>
      <c r="I1140" s="196" t="s">
        <v>1896</v>
      </c>
      <c r="J1140" s="196" t="s">
        <v>1896</v>
      </c>
      <c r="K1140" s="196">
        <v>6</v>
      </c>
      <c r="L1140" s="235">
        <v>45413</v>
      </c>
      <c r="M1140" s="235">
        <v>45443</v>
      </c>
      <c r="N1140" s="294" t="s">
        <v>124</v>
      </c>
      <c r="O1140" s="33" t="s">
        <v>125</v>
      </c>
      <c r="P1140" s="33" t="s">
        <v>398</v>
      </c>
      <c r="Q1140" s="295" t="s">
        <v>581</v>
      </c>
      <c r="R1140" s="295" t="s">
        <v>80</v>
      </c>
      <c r="S1140" s="298">
        <v>6</v>
      </c>
      <c r="T1140" s="29"/>
      <c r="U1140" s="29"/>
      <c r="V1140" s="29"/>
      <c r="W1140" s="29"/>
      <c r="X1140" s="29"/>
      <c r="Y1140" s="29"/>
      <c r="Z1140" s="33"/>
    </row>
    <row r="1141" ht="24" spans="1:26">
      <c r="A1141" s="33">
        <v>2840</v>
      </c>
      <c r="B1141" s="28" t="s">
        <v>117</v>
      </c>
      <c r="C1141" s="28" t="s">
        <v>118</v>
      </c>
      <c r="D1141" s="293" t="s">
        <v>363</v>
      </c>
      <c r="E1141" s="293" t="s">
        <v>157</v>
      </c>
      <c r="F1141" s="299" t="s">
        <v>590</v>
      </c>
      <c r="G1141" s="33" t="s">
        <v>1830</v>
      </c>
      <c r="H1141" s="294" t="s">
        <v>1904</v>
      </c>
      <c r="I1141" s="196" t="s">
        <v>1896</v>
      </c>
      <c r="J1141" s="196" t="s">
        <v>1896</v>
      </c>
      <c r="K1141" s="196">
        <v>6</v>
      </c>
      <c r="L1141" s="235">
        <v>45444</v>
      </c>
      <c r="M1141" s="235">
        <v>45473</v>
      </c>
      <c r="N1141" s="294" t="s">
        <v>124</v>
      </c>
      <c r="O1141" s="33" t="s">
        <v>125</v>
      </c>
      <c r="P1141" s="33" t="s">
        <v>398</v>
      </c>
      <c r="Q1141" s="295" t="s">
        <v>581</v>
      </c>
      <c r="R1141" s="295" t="s">
        <v>80</v>
      </c>
      <c r="S1141" s="298">
        <v>6</v>
      </c>
      <c r="T1141" s="29"/>
      <c r="U1141" s="29"/>
      <c r="V1141" s="29"/>
      <c r="W1141" s="29"/>
      <c r="X1141" s="29"/>
      <c r="Y1141" s="29"/>
      <c r="Z1141" s="33"/>
    </row>
    <row r="1142" ht="24" spans="1:26">
      <c r="A1142" s="33">
        <v>2841</v>
      </c>
      <c r="B1142" s="28" t="s">
        <v>117</v>
      </c>
      <c r="C1142" s="28" t="s">
        <v>118</v>
      </c>
      <c r="D1142" s="293" t="s">
        <v>363</v>
      </c>
      <c r="E1142" s="293" t="s">
        <v>157</v>
      </c>
      <c r="F1142" s="299" t="s">
        <v>590</v>
      </c>
      <c r="G1142" s="33" t="s">
        <v>1830</v>
      </c>
      <c r="H1142" s="294" t="s">
        <v>1904</v>
      </c>
      <c r="I1142" s="196" t="s">
        <v>1896</v>
      </c>
      <c r="J1142" s="196" t="s">
        <v>1896</v>
      </c>
      <c r="K1142" s="196">
        <v>6</v>
      </c>
      <c r="L1142" s="235">
        <v>45474</v>
      </c>
      <c r="M1142" s="235">
        <v>45504</v>
      </c>
      <c r="N1142" s="294" t="s">
        <v>124</v>
      </c>
      <c r="O1142" s="33" t="s">
        <v>125</v>
      </c>
      <c r="P1142" s="33" t="s">
        <v>398</v>
      </c>
      <c r="Q1142" s="295" t="s">
        <v>581</v>
      </c>
      <c r="R1142" s="295" t="s">
        <v>80</v>
      </c>
      <c r="S1142" s="298">
        <v>6</v>
      </c>
      <c r="T1142" s="29"/>
      <c r="U1142" s="29"/>
      <c r="V1142" s="29"/>
      <c r="W1142" s="29"/>
      <c r="X1142" s="29"/>
      <c r="Y1142" s="29"/>
      <c r="Z1142" s="33"/>
    </row>
    <row r="1143" ht="24" spans="1:26">
      <c r="A1143" s="33">
        <v>2842</v>
      </c>
      <c r="B1143" s="28" t="s">
        <v>117</v>
      </c>
      <c r="C1143" s="28" t="s">
        <v>118</v>
      </c>
      <c r="D1143" s="293" t="s">
        <v>363</v>
      </c>
      <c r="E1143" s="293" t="s">
        <v>157</v>
      </c>
      <c r="F1143" s="299" t="s">
        <v>590</v>
      </c>
      <c r="G1143" s="33" t="s">
        <v>1830</v>
      </c>
      <c r="H1143" s="294" t="s">
        <v>1904</v>
      </c>
      <c r="I1143" s="196" t="s">
        <v>1896</v>
      </c>
      <c r="J1143" s="196" t="s">
        <v>1896</v>
      </c>
      <c r="K1143" s="196">
        <v>6</v>
      </c>
      <c r="L1143" s="235">
        <v>45505</v>
      </c>
      <c r="M1143" s="235">
        <v>45535</v>
      </c>
      <c r="N1143" s="294" t="s">
        <v>124</v>
      </c>
      <c r="O1143" s="33" t="s">
        <v>125</v>
      </c>
      <c r="P1143" s="33" t="s">
        <v>398</v>
      </c>
      <c r="Q1143" s="295" t="s">
        <v>581</v>
      </c>
      <c r="R1143" s="295" t="s">
        <v>80</v>
      </c>
      <c r="S1143" s="298">
        <v>6</v>
      </c>
      <c r="T1143" s="29"/>
      <c r="U1143" s="29"/>
      <c r="V1143" s="29"/>
      <c r="W1143" s="29"/>
      <c r="X1143" s="29"/>
      <c r="Y1143" s="29"/>
      <c r="Z1143" s="33"/>
    </row>
    <row r="1144" ht="24" spans="1:26">
      <c r="A1144" s="33">
        <v>2843</v>
      </c>
      <c r="B1144" s="28" t="s">
        <v>117</v>
      </c>
      <c r="C1144" s="28" t="s">
        <v>118</v>
      </c>
      <c r="D1144" s="293" t="s">
        <v>363</v>
      </c>
      <c r="E1144" s="293" t="s">
        <v>157</v>
      </c>
      <c r="F1144" s="299" t="s">
        <v>590</v>
      </c>
      <c r="G1144" s="33" t="s">
        <v>1830</v>
      </c>
      <c r="H1144" s="294" t="s">
        <v>1904</v>
      </c>
      <c r="I1144" s="196" t="s">
        <v>1896</v>
      </c>
      <c r="J1144" s="196" t="s">
        <v>1896</v>
      </c>
      <c r="K1144" s="196">
        <v>6</v>
      </c>
      <c r="L1144" s="235">
        <v>45536</v>
      </c>
      <c r="M1144" s="235">
        <v>45565</v>
      </c>
      <c r="N1144" s="294" t="s">
        <v>124</v>
      </c>
      <c r="O1144" s="33" t="s">
        <v>125</v>
      </c>
      <c r="P1144" s="33" t="s">
        <v>398</v>
      </c>
      <c r="Q1144" s="295" t="s">
        <v>581</v>
      </c>
      <c r="R1144" s="295" t="s">
        <v>80</v>
      </c>
      <c r="S1144" s="298">
        <v>6</v>
      </c>
      <c r="T1144" s="29"/>
      <c r="U1144" s="29"/>
      <c r="V1144" s="29"/>
      <c r="W1144" s="29"/>
      <c r="X1144" s="29"/>
      <c r="Y1144" s="29"/>
      <c r="Z1144" s="33"/>
    </row>
    <row r="1145" ht="24" spans="1:26">
      <c r="A1145" s="33">
        <v>2844</v>
      </c>
      <c r="B1145" s="28" t="s">
        <v>117</v>
      </c>
      <c r="C1145" s="28" t="s">
        <v>118</v>
      </c>
      <c r="D1145" s="293" t="s">
        <v>363</v>
      </c>
      <c r="E1145" s="293" t="s">
        <v>157</v>
      </c>
      <c r="F1145" s="299" t="s">
        <v>590</v>
      </c>
      <c r="G1145" s="33" t="s">
        <v>1830</v>
      </c>
      <c r="H1145" s="294" t="s">
        <v>1904</v>
      </c>
      <c r="I1145" s="196" t="s">
        <v>1896</v>
      </c>
      <c r="J1145" s="196" t="s">
        <v>1896</v>
      </c>
      <c r="K1145" s="196">
        <v>6</v>
      </c>
      <c r="L1145" s="235">
        <v>45566</v>
      </c>
      <c r="M1145" s="235">
        <v>45596</v>
      </c>
      <c r="N1145" s="294" t="s">
        <v>124</v>
      </c>
      <c r="O1145" s="33" t="s">
        <v>125</v>
      </c>
      <c r="P1145" s="33" t="s">
        <v>398</v>
      </c>
      <c r="Q1145" s="295" t="s">
        <v>581</v>
      </c>
      <c r="R1145" s="295" t="s">
        <v>80</v>
      </c>
      <c r="S1145" s="298">
        <v>6</v>
      </c>
      <c r="T1145" s="29"/>
      <c r="U1145" s="29"/>
      <c r="V1145" s="29"/>
      <c r="W1145" s="29"/>
      <c r="X1145" s="29"/>
      <c r="Y1145" s="29"/>
      <c r="Z1145" s="33"/>
    </row>
    <row r="1146" ht="24" spans="1:26">
      <c r="A1146" s="33">
        <v>2845</v>
      </c>
      <c r="B1146" s="28" t="s">
        <v>117</v>
      </c>
      <c r="C1146" s="28" t="s">
        <v>118</v>
      </c>
      <c r="D1146" s="293" t="s">
        <v>363</v>
      </c>
      <c r="E1146" s="293" t="s">
        <v>157</v>
      </c>
      <c r="F1146" s="299" t="s">
        <v>590</v>
      </c>
      <c r="G1146" s="33" t="s">
        <v>1830</v>
      </c>
      <c r="H1146" s="294" t="s">
        <v>1904</v>
      </c>
      <c r="I1146" s="196" t="s">
        <v>1896</v>
      </c>
      <c r="J1146" s="196" t="s">
        <v>1896</v>
      </c>
      <c r="K1146" s="196">
        <v>6</v>
      </c>
      <c r="L1146" s="235">
        <v>45597</v>
      </c>
      <c r="M1146" s="235">
        <v>45626</v>
      </c>
      <c r="N1146" s="294" t="s">
        <v>124</v>
      </c>
      <c r="O1146" s="33" t="s">
        <v>125</v>
      </c>
      <c r="P1146" s="33" t="s">
        <v>398</v>
      </c>
      <c r="Q1146" s="295" t="s">
        <v>581</v>
      </c>
      <c r="R1146" s="295" t="s">
        <v>80</v>
      </c>
      <c r="S1146" s="298">
        <v>6</v>
      </c>
      <c r="T1146" s="29"/>
      <c r="U1146" s="29"/>
      <c r="V1146" s="29"/>
      <c r="W1146" s="29"/>
      <c r="X1146" s="29"/>
      <c r="Y1146" s="29"/>
      <c r="Z1146" s="33"/>
    </row>
    <row r="1147" ht="24" spans="1:26">
      <c r="A1147" s="33">
        <v>2846</v>
      </c>
      <c r="B1147" s="28" t="s">
        <v>117</v>
      </c>
      <c r="C1147" s="28" t="s">
        <v>118</v>
      </c>
      <c r="D1147" s="293" t="s">
        <v>363</v>
      </c>
      <c r="E1147" s="293" t="s">
        <v>157</v>
      </c>
      <c r="F1147" s="299" t="s">
        <v>590</v>
      </c>
      <c r="G1147" s="33" t="s">
        <v>1830</v>
      </c>
      <c r="H1147" s="294" t="s">
        <v>1904</v>
      </c>
      <c r="I1147" s="196" t="s">
        <v>1896</v>
      </c>
      <c r="J1147" s="196" t="s">
        <v>1896</v>
      </c>
      <c r="K1147" s="196">
        <v>6</v>
      </c>
      <c r="L1147" s="235">
        <v>45627</v>
      </c>
      <c r="M1147" s="235">
        <v>45657</v>
      </c>
      <c r="N1147" s="294" t="s">
        <v>124</v>
      </c>
      <c r="O1147" s="33" t="s">
        <v>125</v>
      </c>
      <c r="P1147" s="33" t="s">
        <v>398</v>
      </c>
      <c r="Q1147" s="295" t="s">
        <v>581</v>
      </c>
      <c r="R1147" s="295" t="s">
        <v>80</v>
      </c>
      <c r="S1147" s="298">
        <v>6</v>
      </c>
      <c r="T1147" s="29"/>
      <c r="U1147" s="29"/>
      <c r="V1147" s="29"/>
      <c r="W1147" s="29"/>
      <c r="X1147" s="29"/>
      <c r="Y1147" s="29"/>
      <c r="Z1147" s="33"/>
    </row>
    <row r="1148" ht="24" spans="1:26">
      <c r="A1148" s="33">
        <v>2848</v>
      </c>
      <c r="B1148" s="28" t="s">
        <v>117</v>
      </c>
      <c r="C1148" s="28" t="s">
        <v>118</v>
      </c>
      <c r="D1148" s="293" t="s">
        <v>363</v>
      </c>
      <c r="E1148" s="293" t="s">
        <v>157</v>
      </c>
      <c r="F1148" s="299" t="s">
        <v>595</v>
      </c>
      <c r="G1148" s="33" t="s">
        <v>1830</v>
      </c>
      <c r="H1148" s="294" t="s">
        <v>1905</v>
      </c>
      <c r="I1148" s="196" t="s">
        <v>1896</v>
      </c>
      <c r="J1148" s="196" t="s">
        <v>1896</v>
      </c>
      <c r="K1148" s="196">
        <v>4</v>
      </c>
      <c r="L1148" s="235">
        <v>45292</v>
      </c>
      <c r="M1148" s="235">
        <v>45322</v>
      </c>
      <c r="N1148" s="294" t="s">
        <v>124</v>
      </c>
      <c r="O1148" s="33" t="s">
        <v>125</v>
      </c>
      <c r="P1148" s="33" t="s">
        <v>398</v>
      </c>
      <c r="Q1148" s="295" t="s">
        <v>564</v>
      </c>
      <c r="R1148" s="295" t="s">
        <v>80</v>
      </c>
      <c r="S1148" s="298">
        <v>4</v>
      </c>
      <c r="T1148" s="29"/>
      <c r="U1148" s="29"/>
      <c r="V1148" s="29"/>
      <c r="W1148" s="29"/>
      <c r="X1148" s="29"/>
      <c r="Y1148" s="29"/>
      <c r="Z1148" s="33"/>
    </row>
    <row r="1149" ht="24" spans="1:26">
      <c r="A1149" s="33">
        <v>2849</v>
      </c>
      <c r="B1149" s="28" t="s">
        <v>117</v>
      </c>
      <c r="C1149" s="28" t="s">
        <v>118</v>
      </c>
      <c r="D1149" s="293" t="s">
        <v>363</v>
      </c>
      <c r="E1149" s="293" t="s">
        <v>157</v>
      </c>
      <c r="F1149" s="299" t="s">
        <v>595</v>
      </c>
      <c r="G1149" s="33" t="s">
        <v>1830</v>
      </c>
      <c r="H1149" s="294" t="s">
        <v>1905</v>
      </c>
      <c r="I1149" s="196" t="s">
        <v>1896</v>
      </c>
      <c r="J1149" s="196" t="s">
        <v>1896</v>
      </c>
      <c r="K1149" s="196">
        <v>4</v>
      </c>
      <c r="L1149" s="235">
        <v>45323</v>
      </c>
      <c r="M1149" s="235">
        <v>45351</v>
      </c>
      <c r="N1149" s="294" t="s">
        <v>124</v>
      </c>
      <c r="O1149" s="33" t="s">
        <v>125</v>
      </c>
      <c r="P1149" s="33" t="s">
        <v>398</v>
      </c>
      <c r="Q1149" s="295" t="s">
        <v>564</v>
      </c>
      <c r="R1149" s="295" t="s">
        <v>80</v>
      </c>
      <c r="S1149" s="298">
        <v>4</v>
      </c>
      <c r="T1149" s="29"/>
      <c r="U1149" s="29"/>
      <c r="V1149" s="29"/>
      <c r="W1149" s="29"/>
      <c r="X1149" s="29"/>
      <c r="Y1149" s="29"/>
      <c r="Z1149" s="33"/>
    </row>
    <row r="1150" ht="24" spans="1:28">
      <c r="A1150" s="33">
        <v>2850</v>
      </c>
      <c r="B1150" s="28" t="s">
        <v>117</v>
      </c>
      <c r="C1150" s="28" t="s">
        <v>118</v>
      </c>
      <c r="D1150" s="293" t="s">
        <v>363</v>
      </c>
      <c r="E1150" s="293" t="s">
        <v>157</v>
      </c>
      <c r="F1150" s="299" t="s">
        <v>595</v>
      </c>
      <c r="G1150" s="33" t="s">
        <v>1830</v>
      </c>
      <c r="H1150" s="294" t="s">
        <v>1905</v>
      </c>
      <c r="I1150" s="196" t="s">
        <v>1896</v>
      </c>
      <c r="J1150" s="196" t="s">
        <v>1896</v>
      </c>
      <c r="K1150" s="196">
        <v>4</v>
      </c>
      <c r="L1150" s="235">
        <v>45352</v>
      </c>
      <c r="M1150" s="235">
        <v>45382</v>
      </c>
      <c r="N1150" s="294" t="s">
        <v>124</v>
      </c>
      <c r="O1150" s="33" t="s">
        <v>125</v>
      </c>
      <c r="P1150" s="33" t="s">
        <v>398</v>
      </c>
      <c r="Q1150" s="295" t="s">
        <v>564</v>
      </c>
      <c r="R1150" s="295" t="s">
        <v>80</v>
      </c>
      <c r="S1150" s="298">
        <v>4</v>
      </c>
      <c r="T1150" s="34"/>
      <c r="U1150" s="34"/>
      <c r="V1150" s="35"/>
      <c r="W1150" s="35"/>
      <c r="X1150" s="40"/>
      <c r="Y1150" s="40"/>
      <c r="Z1150" s="38"/>
      <c r="AA1150" s="34"/>
      <c r="AB1150" s="34"/>
    </row>
    <row r="1151" ht="24" spans="1:26">
      <c r="A1151" s="33">
        <v>2851</v>
      </c>
      <c r="B1151" s="28" t="s">
        <v>117</v>
      </c>
      <c r="C1151" s="28" t="s">
        <v>118</v>
      </c>
      <c r="D1151" s="293" t="s">
        <v>363</v>
      </c>
      <c r="E1151" s="293" t="s">
        <v>157</v>
      </c>
      <c r="F1151" s="299" t="s">
        <v>595</v>
      </c>
      <c r="G1151" s="33" t="s">
        <v>1830</v>
      </c>
      <c r="H1151" s="294" t="s">
        <v>1905</v>
      </c>
      <c r="I1151" s="196" t="s">
        <v>1896</v>
      </c>
      <c r="J1151" s="196" t="s">
        <v>1896</v>
      </c>
      <c r="K1151" s="196">
        <v>4</v>
      </c>
      <c r="L1151" s="235">
        <v>45383</v>
      </c>
      <c r="M1151" s="235">
        <v>45412</v>
      </c>
      <c r="N1151" s="294" t="s">
        <v>124</v>
      </c>
      <c r="O1151" s="33" t="s">
        <v>125</v>
      </c>
      <c r="P1151" s="33" t="s">
        <v>398</v>
      </c>
      <c r="Q1151" s="295" t="s">
        <v>564</v>
      </c>
      <c r="R1151" s="295" t="s">
        <v>80</v>
      </c>
      <c r="S1151" s="298">
        <v>4</v>
      </c>
      <c r="T1151" s="29"/>
      <c r="U1151" s="29"/>
      <c r="V1151" s="29"/>
      <c r="W1151" s="29"/>
      <c r="X1151" s="29"/>
      <c r="Y1151" s="29"/>
      <c r="Z1151" s="33"/>
    </row>
    <row r="1152" ht="24" spans="1:26">
      <c r="A1152" s="33">
        <v>2852</v>
      </c>
      <c r="B1152" s="28" t="s">
        <v>117</v>
      </c>
      <c r="C1152" s="28" t="s">
        <v>118</v>
      </c>
      <c r="D1152" s="293" t="s">
        <v>363</v>
      </c>
      <c r="E1152" s="293" t="s">
        <v>157</v>
      </c>
      <c r="F1152" s="299" t="s">
        <v>595</v>
      </c>
      <c r="G1152" s="33" t="s">
        <v>1830</v>
      </c>
      <c r="H1152" s="294" t="s">
        <v>1905</v>
      </c>
      <c r="I1152" s="196" t="s">
        <v>1896</v>
      </c>
      <c r="J1152" s="196" t="s">
        <v>1896</v>
      </c>
      <c r="K1152" s="196">
        <v>4</v>
      </c>
      <c r="L1152" s="235">
        <v>45413</v>
      </c>
      <c r="M1152" s="235">
        <v>45443</v>
      </c>
      <c r="N1152" s="294" t="s">
        <v>124</v>
      </c>
      <c r="O1152" s="33" t="s">
        <v>125</v>
      </c>
      <c r="P1152" s="33" t="s">
        <v>398</v>
      </c>
      <c r="Q1152" s="295" t="s">
        <v>564</v>
      </c>
      <c r="R1152" s="295" t="s">
        <v>80</v>
      </c>
      <c r="S1152" s="298">
        <v>4</v>
      </c>
      <c r="T1152" s="29"/>
      <c r="U1152" s="29"/>
      <c r="V1152" s="29"/>
      <c r="W1152" s="29"/>
      <c r="X1152" s="29"/>
      <c r="Y1152" s="29"/>
      <c r="Z1152" s="33"/>
    </row>
    <row r="1153" ht="24" spans="1:26">
      <c r="A1153" s="33">
        <v>2853</v>
      </c>
      <c r="B1153" s="28" t="s">
        <v>117</v>
      </c>
      <c r="C1153" s="28" t="s">
        <v>118</v>
      </c>
      <c r="D1153" s="293" t="s">
        <v>363</v>
      </c>
      <c r="E1153" s="293" t="s">
        <v>157</v>
      </c>
      <c r="F1153" s="299" t="s">
        <v>595</v>
      </c>
      <c r="G1153" s="33" t="s">
        <v>1830</v>
      </c>
      <c r="H1153" s="294" t="s">
        <v>1905</v>
      </c>
      <c r="I1153" s="196" t="s">
        <v>1896</v>
      </c>
      <c r="J1153" s="196" t="s">
        <v>1896</v>
      </c>
      <c r="K1153" s="196">
        <v>4</v>
      </c>
      <c r="L1153" s="235">
        <v>45444</v>
      </c>
      <c r="M1153" s="235">
        <v>45473</v>
      </c>
      <c r="N1153" s="294" t="s">
        <v>124</v>
      </c>
      <c r="O1153" s="33" t="s">
        <v>125</v>
      </c>
      <c r="P1153" s="33" t="s">
        <v>398</v>
      </c>
      <c r="Q1153" s="295" t="s">
        <v>564</v>
      </c>
      <c r="R1153" s="295" t="s">
        <v>80</v>
      </c>
      <c r="S1153" s="298">
        <v>4</v>
      </c>
      <c r="T1153" s="29"/>
      <c r="U1153" s="29"/>
      <c r="V1153" s="29"/>
      <c r="W1153" s="29"/>
      <c r="X1153" s="29"/>
      <c r="Y1153" s="29"/>
      <c r="Z1153" s="33"/>
    </row>
    <row r="1154" ht="24" spans="1:26">
      <c r="A1154" s="33">
        <v>2854</v>
      </c>
      <c r="B1154" s="28" t="s">
        <v>117</v>
      </c>
      <c r="C1154" s="28" t="s">
        <v>118</v>
      </c>
      <c r="D1154" s="293" t="s">
        <v>363</v>
      </c>
      <c r="E1154" s="293" t="s">
        <v>157</v>
      </c>
      <c r="F1154" s="299" t="s">
        <v>595</v>
      </c>
      <c r="G1154" s="33" t="s">
        <v>1830</v>
      </c>
      <c r="H1154" s="294" t="s">
        <v>1905</v>
      </c>
      <c r="I1154" s="196" t="s">
        <v>1896</v>
      </c>
      <c r="J1154" s="196" t="s">
        <v>1896</v>
      </c>
      <c r="K1154" s="196">
        <v>4</v>
      </c>
      <c r="L1154" s="235">
        <v>45474</v>
      </c>
      <c r="M1154" s="235">
        <v>45504</v>
      </c>
      <c r="N1154" s="294" t="s">
        <v>124</v>
      </c>
      <c r="O1154" s="33" t="s">
        <v>125</v>
      </c>
      <c r="P1154" s="33" t="s">
        <v>398</v>
      </c>
      <c r="Q1154" s="295" t="s">
        <v>564</v>
      </c>
      <c r="R1154" s="295" t="s">
        <v>80</v>
      </c>
      <c r="S1154" s="298">
        <v>4</v>
      </c>
      <c r="T1154" s="29"/>
      <c r="U1154" s="29"/>
      <c r="V1154" s="29"/>
      <c r="W1154" s="29"/>
      <c r="X1154" s="29"/>
      <c r="Y1154" s="29"/>
      <c r="Z1154" s="33"/>
    </row>
    <row r="1155" ht="24" spans="1:26">
      <c r="A1155" s="33">
        <v>2855</v>
      </c>
      <c r="B1155" s="28" t="s">
        <v>117</v>
      </c>
      <c r="C1155" s="28" t="s">
        <v>118</v>
      </c>
      <c r="D1155" s="293" t="s">
        <v>363</v>
      </c>
      <c r="E1155" s="293" t="s">
        <v>157</v>
      </c>
      <c r="F1155" s="299" t="s">
        <v>595</v>
      </c>
      <c r="G1155" s="33" t="s">
        <v>1830</v>
      </c>
      <c r="H1155" s="294" t="s">
        <v>1905</v>
      </c>
      <c r="I1155" s="196" t="s">
        <v>1896</v>
      </c>
      <c r="J1155" s="196" t="s">
        <v>1896</v>
      </c>
      <c r="K1155" s="196">
        <v>4</v>
      </c>
      <c r="L1155" s="235">
        <v>45505</v>
      </c>
      <c r="M1155" s="235">
        <v>45535</v>
      </c>
      <c r="N1155" s="294" t="s">
        <v>124</v>
      </c>
      <c r="O1155" s="33" t="s">
        <v>125</v>
      </c>
      <c r="P1155" s="33" t="s">
        <v>398</v>
      </c>
      <c r="Q1155" s="295" t="s">
        <v>564</v>
      </c>
      <c r="R1155" s="295" t="s">
        <v>80</v>
      </c>
      <c r="S1155" s="298">
        <v>4</v>
      </c>
      <c r="T1155" s="29"/>
      <c r="U1155" s="29"/>
      <c r="V1155" s="29"/>
      <c r="W1155" s="29"/>
      <c r="X1155" s="29"/>
      <c r="Y1155" s="29"/>
      <c r="Z1155" s="33"/>
    </row>
    <row r="1156" ht="24" spans="1:26">
      <c r="A1156" s="33">
        <v>2856</v>
      </c>
      <c r="B1156" s="28" t="s">
        <v>117</v>
      </c>
      <c r="C1156" s="28" t="s">
        <v>118</v>
      </c>
      <c r="D1156" s="293" t="s">
        <v>363</v>
      </c>
      <c r="E1156" s="293" t="s">
        <v>157</v>
      </c>
      <c r="F1156" s="299" t="s">
        <v>595</v>
      </c>
      <c r="G1156" s="33" t="s">
        <v>1830</v>
      </c>
      <c r="H1156" s="294" t="s">
        <v>1905</v>
      </c>
      <c r="I1156" s="196" t="s">
        <v>1896</v>
      </c>
      <c r="J1156" s="196" t="s">
        <v>1896</v>
      </c>
      <c r="K1156" s="196">
        <v>4</v>
      </c>
      <c r="L1156" s="235">
        <v>45536</v>
      </c>
      <c r="M1156" s="235">
        <v>45565</v>
      </c>
      <c r="N1156" s="294" t="s">
        <v>124</v>
      </c>
      <c r="O1156" s="33" t="s">
        <v>125</v>
      </c>
      <c r="P1156" s="33" t="s">
        <v>398</v>
      </c>
      <c r="Q1156" s="295" t="s">
        <v>564</v>
      </c>
      <c r="R1156" s="295" t="s">
        <v>80</v>
      </c>
      <c r="S1156" s="298">
        <v>4</v>
      </c>
      <c r="T1156" s="29"/>
      <c r="U1156" s="29"/>
      <c r="V1156" s="29"/>
      <c r="W1156" s="29"/>
      <c r="X1156" s="29"/>
      <c r="Y1156" s="29"/>
      <c r="Z1156" s="33"/>
    </row>
    <row r="1157" ht="24" spans="1:26">
      <c r="A1157" s="33">
        <v>2857</v>
      </c>
      <c r="B1157" s="28" t="s">
        <v>117</v>
      </c>
      <c r="C1157" s="28" t="s">
        <v>118</v>
      </c>
      <c r="D1157" s="293" t="s">
        <v>363</v>
      </c>
      <c r="E1157" s="293" t="s">
        <v>157</v>
      </c>
      <c r="F1157" s="299" t="s">
        <v>595</v>
      </c>
      <c r="G1157" s="33" t="s">
        <v>1830</v>
      </c>
      <c r="H1157" s="294" t="s">
        <v>1905</v>
      </c>
      <c r="I1157" s="196" t="s">
        <v>1896</v>
      </c>
      <c r="J1157" s="196" t="s">
        <v>1896</v>
      </c>
      <c r="K1157" s="196">
        <v>4</v>
      </c>
      <c r="L1157" s="235">
        <v>45566</v>
      </c>
      <c r="M1157" s="235">
        <v>45596</v>
      </c>
      <c r="N1157" s="294" t="s">
        <v>124</v>
      </c>
      <c r="O1157" s="33" t="s">
        <v>125</v>
      </c>
      <c r="P1157" s="33" t="s">
        <v>398</v>
      </c>
      <c r="Q1157" s="295" t="s">
        <v>564</v>
      </c>
      <c r="R1157" s="295" t="s">
        <v>80</v>
      </c>
      <c r="S1157" s="298">
        <v>4</v>
      </c>
      <c r="T1157" s="29"/>
      <c r="U1157" s="29"/>
      <c r="V1157" s="29"/>
      <c r="W1157" s="29"/>
      <c r="X1157" s="29"/>
      <c r="Y1157" s="29"/>
      <c r="Z1157" s="33"/>
    </row>
    <row r="1158" ht="24" spans="1:26">
      <c r="A1158" s="33">
        <v>2858</v>
      </c>
      <c r="B1158" s="28" t="s">
        <v>117</v>
      </c>
      <c r="C1158" s="28" t="s">
        <v>118</v>
      </c>
      <c r="D1158" s="293" t="s">
        <v>363</v>
      </c>
      <c r="E1158" s="293" t="s">
        <v>157</v>
      </c>
      <c r="F1158" s="299" t="s">
        <v>595</v>
      </c>
      <c r="G1158" s="33" t="s">
        <v>1830</v>
      </c>
      <c r="H1158" s="294" t="s">
        <v>1905</v>
      </c>
      <c r="I1158" s="196" t="s">
        <v>1896</v>
      </c>
      <c r="J1158" s="196" t="s">
        <v>1896</v>
      </c>
      <c r="K1158" s="196">
        <v>4</v>
      </c>
      <c r="L1158" s="235">
        <v>45597</v>
      </c>
      <c r="M1158" s="235">
        <v>45626</v>
      </c>
      <c r="N1158" s="294" t="s">
        <v>124</v>
      </c>
      <c r="O1158" s="33" t="s">
        <v>125</v>
      </c>
      <c r="P1158" s="33" t="s">
        <v>398</v>
      </c>
      <c r="Q1158" s="295" t="s">
        <v>564</v>
      </c>
      <c r="R1158" s="295" t="s">
        <v>80</v>
      </c>
      <c r="S1158" s="298">
        <v>4</v>
      </c>
      <c r="T1158" s="29"/>
      <c r="U1158" s="29"/>
      <c r="V1158" s="29"/>
      <c r="W1158" s="29"/>
      <c r="X1158" s="29"/>
      <c r="Y1158" s="29"/>
      <c r="Z1158" s="33"/>
    </row>
    <row r="1159" ht="24" spans="1:26">
      <c r="A1159" s="33">
        <v>2859</v>
      </c>
      <c r="B1159" s="28" t="s">
        <v>117</v>
      </c>
      <c r="C1159" s="28" t="s">
        <v>118</v>
      </c>
      <c r="D1159" s="293" t="s">
        <v>363</v>
      </c>
      <c r="E1159" s="293" t="s">
        <v>157</v>
      </c>
      <c r="F1159" s="299" t="s">
        <v>595</v>
      </c>
      <c r="G1159" s="33" t="s">
        <v>1830</v>
      </c>
      <c r="H1159" s="294" t="s">
        <v>1905</v>
      </c>
      <c r="I1159" s="196" t="s">
        <v>1896</v>
      </c>
      <c r="J1159" s="196" t="s">
        <v>1896</v>
      </c>
      <c r="K1159" s="196">
        <v>4</v>
      </c>
      <c r="L1159" s="235">
        <v>45627</v>
      </c>
      <c r="M1159" s="235">
        <v>45657</v>
      </c>
      <c r="N1159" s="294" t="s">
        <v>124</v>
      </c>
      <c r="O1159" s="33" t="s">
        <v>125</v>
      </c>
      <c r="P1159" s="33" t="s">
        <v>398</v>
      </c>
      <c r="Q1159" s="295" t="s">
        <v>564</v>
      </c>
      <c r="R1159" s="295" t="s">
        <v>80</v>
      </c>
      <c r="S1159" s="298">
        <v>4</v>
      </c>
      <c r="T1159" s="29"/>
      <c r="U1159" s="29"/>
      <c r="V1159" s="29"/>
      <c r="W1159" s="29"/>
      <c r="X1159" s="29"/>
      <c r="Y1159" s="29"/>
      <c r="Z1159" s="33"/>
    </row>
    <row r="1160" ht="24" spans="1:26">
      <c r="A1160" s="33">
        <v>2861</v>
      </c>
      <c r="B1160" s="28" t="s">
        <v>117</v>
      </c>
      <c r="C1160" s="28" t="s">
        <v>118</v>
      </c>
      <c r="D1160" s="293" t="s">
        <v>363</v>
      </c>
      <c r="E1160" s="293" t="s">
        <v>157</v>
      </c>
      <c r="F1160" s="299" t="s">
        <v>600</v>
      </c>
      <c r="G1160" s="33" t="s">
        <v>1830</v>
      </c>
      <c r="H1160" s="294" t="s">
        <v>1905</v>
      </c>
      <c r="I1160" s="196" t="s">
        <v>1896</v>
      </c>
      <c r="J1160" s="196" t="s">
        <v>1896</v>
      </c>
      <c r="K1160" s="196">
        <v>4</v>
      </c>
      <c r="L1160" s="235">
        <v>45292</v>
      </c>
      <c r="M1160" s="235">
        <v>45322</v>
      </c>
      <c r="N1160" s="294" t="s">
        <v>124</v>
      </c>
      <c r="O1160" s="33" t="s">
        <v>125</v>
      </c>
      <c r="P1160" s="33" t="s">
        <v>398</v>
      </c>
      <c r="Q1160" s="295" t="s">
        <v>564</v>
      </c>
      <c r="R1160" s="295" t="s">
        <v>80</v>
      </c>
      <c r="S1160" s="298">
        <v>4</v>
      </c>
      <c r="T1160" s="29"/>
      <c r="U1160" s="29"/>
      <c r="V1160" s="29"/>
      <c r="W1160" s="29"/>
      <c r="X1160" s="29"/>
      <c r="Y1160" s="29"/>
      <c r="Z1160" s="33"/>
    </row>
    <row r="1161" ht="24" spans="1:26">
      <c r="A1161" s="33">
        <v>2862</v>
      </c>
      <c r="B1161" s="28" t="s">
        <v>117</v>
      </c>
      <c r="C1161" s="28" t="s">
        <v>118</v>
      </c>
      <c r="D1161" s="293" t="s">
        <v>363</v>
      </c>
      <c r="E1161" s="293" t="s">
        <v>157</v>
      </c>
      <c r="F1161" s="299" t="s">
        <v>600</v>
      </c>
      <c r="G1161" s="33" t="s">
        <v>1830</v>
      </c>
      <c r="H1161" s="294" t="s">
        <v>1905</v>
      </c>
      <c r="I1161" s="196" t="s">
        <v>1896</v>
      </c>
      <c r="J1161" s="196" t="s">
        <v>1896</v>
      </c>
      <c r="K1161" s="196">
        <v>4</v>
      </c>
      <c r="L1161" s="235">
        <v>45323</v>
      </c>
      <c r="M1161" s="235">
        <v>45351</v>
      </c>
      <c r="N1161" s="294" t="s">
        <v>124</v>
      </c>
      <c r="O1161" s="33" t="s">
        <v>125</v>
      </c>
      <c r="P1161" s="33" t="s">
        <v>398</v>
      </c>
      <c r="Q1161" s="295" t="s">
        <v>564</v>
      </c>
      <c r="R1161" s="295" t="s">
        <v>80</v>
      </c>
      <c r="S1161" s="298">
        <v>4</v>
      </c>
      <c r="T1161" s="29"/>
      <c r="U1161" s="29"/>
      <c r="V1161" s="29"/>
      <c r="W1161" s="29"/>
      <c r="X1161" s="29"/>
      <c r="Y1161" s="29"/>
      <c r="Z1161" s="33"/>
    </row>
    <row r="1162" ht="24" spans="1:28">
      <c r="A1162" s="33">
        <v>2863</v>
      </c>
      <c r="B1162" s="28" t="s">
        <v>117</v>
      </c>
      <c r="C1162" s="28" t="s">
        <v>118</v>
      </c>
      <c r="D1162" s="293" t="s">
        <v>363</v>
      </c>
      <c r="E1162" s="293" t="s">
        <v>157</v>
      </c>
      <c r="F1162" s="299" t="s">
        <v>600</v>
      </c>
      <c r="G1162" s="33" t="s">
        <v>1830</v>
      </c>
      <c r="H1162" s="294" t="s">
        <v>1905</v>
      </c>
      <c r="I1162" s="196" t="s">
        <v>1896</v>
      </c>
      <c r="J1162" s="196" t="s">
        <v>1896</v>
      </c>
      <c r="K1162" s="196">
        <v>4</v>
      </c>
      <c r="L1162" s="235">
        <v>45352</v>
      </c>
      <c r="M1162" s="235">
        <v>45382</v>
      </c>
      <c r="N1162" s="294" t="s">
        <v>124</v>
      </c>
      <c r="O1162" s="33" t="s">
        <v>125</v>
      </c>
      <c r="P1162" s="33" t="s">
        <v>398</v>
      </c>
      <c r="Q1162" s="295" t="s">
        <v>564</v>
      </c>
      <c r="R1162" s="295" t="s">
        <v>80</v>
      </c>
      <c r="S1162" s="298">
        <v>4</v>
      </c>
      <c r="T1162" s="34"/>
      <c r="U1162" s="34"/>
      <c r="V1162" s="35"/>
      <c r="W1162" s="35"/>
      <c r="X1162" s="40"/>
      <c r="Y1162" s="40"/>
      <c r="Z1162" s="38"/>
      <c r="AA1162" s="34"/>
      <c r="AB1162" s="34"/>
    </row>
    <row r="1163" ht="24" spans="1:26">
      <c r="A1163" s="33">
        <v>2864</v>
      </c>
      <c r="B1163" s="28" t="s">
        <v>117</v>
      </c>
      <c r="C1163" s="28" t="s">
        <v>118</v>
      </c>
      <c r="D1163" s="293" t="s">
        <v>363</v>
      </c>
      <c r="E1163" s="293" t="s">
        <v>157</v>
      </c>
      <c r="F1163" s="299" t="s">
        <v>600</v>
      </c>
      <c r="G1163" s="33" t="s">
        <v>1830</v>
      </c>
      <c r="H1163" s="294" t="s">
        <v>1905</v>
      </c>
      <c r="I1163" s="196" t="s">
        <v>1896</v>
      </c>
      <c r="J1163" s="196" t="s">
        <v>1896</v>
      </c>
      <c r="K1163" s="196">
        <v>4</v>
      </c>
      <c r="L1163" s="235">
        <v>45383</v>
      </c>
      <c r="M1163" s="235">
        <v>45412</v>
      </c>
      <c r="N1163" s="294" t="s">
        <v>124</v>
      </c>
      <c r="O1163" s="33" t="s">
        <v>125</v>
      </c>
      <c r="P1163" s="33" t="s">
        <v>398</v>
      </c>
      <c r="Q1163" s="295" t="s">
        <v>564</v>
      </c>
      <c r="R1163" s="295" t="s">
        <v>80</v>
      </c>
      <c r="S1163" s="298">
        <v>4</v>
      </c>
      <c r="T1163" s="29"/>
      <c r="U1163" s="29"/>
      <c r="V1163" s="29"/>
      <c r="W1163" s="29"/>
      <c r="X1163" s="29"/>
      <c r="Y1163" s="29"/>
      <c r="Z1163" s="33"/>
    </row>
    <row r="1164" ht="24" spans="1:26">
      <c r="A1164" s="33">
        <v>2865</v>
      </c>
      <c r="B1164" s="28" t="s">
        <v>117</v>
      </c>
      <c r="C1164" s="28" t="s">
        <v>118</v>
      </c>
      <c r="D1164" s="293" t="s">
        <v>363</v>
      </c>
      <c r="E1164" s="293" t="s">
        <v>157</v>
      </c>
      <c r="F1164" s="299" t="s">
        <v>600</v>
      </c>
      <c r="G1164" s="33" t="s">
        <v>1830</v>
      </c>
      <c r="H1164" s="294" t="s">
        <v>1905</v>
      </c>
      <c r="I1164" s="196" t="s">
        <v>1896</v>
      </c>
      <c r="J1164" s="196" t="s">
        <v>1896</v>
      </c>
      <c r="K1164" s="196">
        <v>4</v>
      </c>
      <c r="L1164" s="235">
        <v>45413</v>
      </c>
      <c r="M1164" s="235">
        <v>45443</v>
      </c>
      <c r="N1164" s="294" t="s">
        <v>124</v>
      </c>
      <c r="O1164" s="33" t="s">
        <v>125</v>
      </c>
      <c r="P1164" s="33" t="s">
        <v>398</v>
      </c>
      <c r="Q1164" s="295" t="s">
        <v>564</v>
      </c>
      <c r="R1164" s="295" t="s">
        <v>80</v>
      </c>
      <c r="S1164" s="298">
        <v>4</v>
      </c>
      <c r="T1164" s="29"/>
      <c r="U1164" s="29"/>
      <c r="V1164" s="29"/>
      <c r="W1164" s="29"/>
      <c r="X1164" s="29"/>
      <c r="Y1164" s="29"/>
      <c r="Z1164" s="33"/>
    </row>
    <row r="1165" ht="24" spans="1:26">
      <c r="A1165" s="33">
        <v>2866</v>
      </c>
      <c r="B1165" s="28" t="s">
        <v>117</v>
      </c>
      <c r="C1165" s="28" t="s">
        <v>118</v>
      </c>
      <c r="D1165" s="293" t="s">
        <v>363</v>
      </c>
      <c r="E1165" s="293" t="s">
        <v>157</v>
      </c>
      <c r="F1165" s="299" t="s">
        <v>600</v>
      </c>
      <c r="G1165" s="33" t="s">
        <v>1830</v>
      </c>
      <c r="H1165" s="294" t="s">
        <v>1905</v>
      </c>
      <c r="I1165" s="196" t="s">
        <v>1896</v>
      </c>
      <c r="J1165" s="196" t="s">
        <v>1896</v>
      </c>
      <c r="K1165" s="196">
        <v>4</v>
      </c>
      <c r="L1165" s="235">
        <v>45444</v>
      </c>
      <c r="M1165" s="235">
        <v>45473</v>
      </c>
      <c r="N1165" s="294" t="s">
        <v>124</v>
      </c>
      <c r="O1165" s="33" t="s">
        <v>125</v>
      </c>
      <c r="P1165" s="33" t="s">
        <v>398</v>
      </c>
      <c r="Q1165" s="295" t="s">
        <v>564</v>
      </c>
      <c r="R1165" s="295" t="s">
        <v>80</v>
      </c>
      <c r="S1165" s="298">
        <v>4</v>
      </c>
      <c r="T1165" s="29"/>
      <c r="U1165" s="29"/>
      <c r="V1165" s="29"/>
      <c r="W1165" s="29"/>
      <c r="X1165" s="29"/>
      <c r="Y1165" s="29"/>
      <c r="Z1165" s="33"/>
    </row>
    <row r="1166" ht="24" spans="1:26">
      <c r="A1166" s="33">
        <v>2867</v>
      </c>
      <c r="B1166" s="28" t="s">
        <v>117</v>
      </c>
      <c r="C1166" s="28" t="s">
        <v>118</v>
      </c>
      <c r="D1166" s="293" t="s">
        <v>363</v>
      </c>
      <c r="E1166" s="293" t="s">
        <v>157</v>
      </c>
      <c r="F1166" s="299" t="s">
        <v>600</v>
      </c>
      <c r="G1166" s="33" t="s">
        <v>1830</v>
      </c>
      <c r="H1166" s="294" t="s">
        <v>1905</v>
      </c>
      <c r="I1166" s="196" t="s">
        <v>1896</v>
      </c>
      <c r="J1166" s="196" t="s">
        <v>1896</v>
      </c>
      <c r="K1166" s="196">
        <v>4</v>
      </c>
      <c r="L1166" s="235">
        <v>45474</v>
      </c>
      <c r="M1166" s="235">
        <v>45504</v>
      </c>
      <c r="N1166" s="294" t="s">
        <v>124</v>
      </c>
      <c r="O1166" s="33" t="s">
        <v>125</v>
      </c>
      <c r="P1166" s="33" t="s">
        <v>398</v>
      </c>
      <c r="Q1166" s="295" t="s">
        <v>564</v>
      </c>
      <c r="R1166" s="295" t="s">
        <v>80</v>
      </c>
      <c r="S1166" s="298">
        <v>4</v>
      </c>
      <c r="T1166" s="29"/>
      <c r="U1166" s="29"/>
      <c r="V1166" s="29"/>
      <c r="W1166" s="29"/>
      <c r="X1166" s="29"/>
      <c r="Y1166" s="29"/>
      <c r="Z1166" s="33"/>
    </row>
    <row r="1167" ht="24" spans="1:26">
      <c r="A1167" s="33">
        <v>2868</v>
      </c>
      <c r="B1167" s="28" t="s">
        <v>117</v>
      </c>
      <c r="C1167" s="28" t="s">
        <v>118</v>
      </c>
      <c r="D1167" s="293" t="s">
        <v>363</v>
      </c>
      <c r="E1167" s="293" t="s">
        <v>157</v>
      </c>
      <c r="F1167" s="299" t="s">
        <v>600</v>
      </c>
      <c r="G1167" s="33" t="s">
        <v>1830</v>
      </c>
      <c r="H1167" s="294" t="s">
        <v>1905</v>
      </c>
      <c r="I1167" s="196" t="s">
        <v>1896</v>
      </c>
      <c r="J1167" s="196" t="s">
        <v>1896</v>
      </c>
      <c r="K1167" s="196">
        <v>4</v>
      </c>
      <c r="L1167" s="235">
        <v>45505</v>
      </c>
      <c r="M1167" s="235">
        <v>45535</v>
      </c>
      <c r="N1167" s="294" t="s">
        <v>124</v>
      </c>
      <c r="O1167" s="33" t="s">
        <v>125</v>
      </c>
      <c r="P1167" s="33" t="s">
        <v>398</v>
      </c>
      <c r="Q1167" s="295" t="s">
        <v>564</v>
      </c>
      <c r="R1167" s="295" t="s">
        <v>80</v>
      </c>
      <c r="S1167" s="298">
        <v>4</v>
      </c>
      <c r="T1167" s="29"/>
      <c r="U1167" s="29"/>
      <c r="V1167" s="29"/>
      <c r="W1167" s="29"/>
      <c r="X1167" s="29"/>
      <c r="Y1167" s="29"/>
      <c r="Z1167" s="33"/>
    </row>
    <row r="1168" ht="24" spans="1:26">
      <c r="A1168" s="33">
        <v>2869</v>
      </c>
      <c r="B1168" s="28" t="s">
        <v>117</v>
      </c>
      <c r="C1168" s="28" t="s">
        <v>118</v>
      </c>
      <c r="D1168" s="293" t="s">
        <v>363</v>
      </c>
      <c r="E1168" s="293" t="s">
        <v>157</v>
      </c>
      <c r="F1168" s="299" t="s">
        <v>600</v>
      </c>
      <c r="G1168" s="33" t="s">
        <v>1830</v>
      </c>
      <c r="H1168" s="294" t="s">
        <v>1905</v>
      </c>
      <c r="I1168" s="196" t="s">
        <v>1896</v>
      </c>
      <c r="J1168" s="196" t="s">
        <v>1896</v>
      </c>
      <c r="K1168" s="196">
        <v>4</v>
      </c>
      <c r="L1168" s="235">
        <v>45536</v>
      </c>
      <c r="M1168" s="235">
        <v>45565</v>
      </c>
      <c r="N1168" s="294" t="s">
        <v>124</v>
      </c>
      <c r="O1168" s="33" t="s">
        <v>125</v>
      </c>
      <c r="P1168" s="33" t="s">
        <v>398</v>
      </c>
      <c r="Q1168" s="295" t="s">
        <v>564</v>
      </c>
      <c r="R1168" s="295" t="s">
        <v>80</v>
      </c>
      <c r="S1168" s="298">
        <v>4</v>
      </c>
      <c r="T1168" s="29"/>
      <c r="U1168" s="29"/>
      <c r="V1168" s="29"/>
      <c r="W1168" s="29"/>
      <c r="X1168" s="29"/>
      <c r="Y1168" s="29"/>
      <c r="Z1168" s="33"/>
    </row>
    <row r="1169" ht="24" spans="1:26">
      <c r="A1169" s="33">
        <v>2870</v>
      </c>
      <c r="B1169" s="28" t="s">
        <v>117</v>
      </c>
      <c r="C1169" s="28" t="s">
        <v>118</v>
      </c>
      <c r="D1169" s="293" t="s">
        <v>363</v>
      </c>
      <c r="E1169" s="293" t="s">
        <v>157</v>
      </c>
      <c r="F1169" s="299" t="s">
        <v>600</v>
      </c>
      <c r="G1169" s="33" t="s">
        <v>1830</v>
      </c>
      <c r="H1169" s="294" t="s">
        <v>1905</v>
      </c>
      <c r="I1169" s="196" t="s">
        <v>1896</v>
      </c>
      <c r="J1169" s="196" t="s">
        <v>1896</v>
      </c>
      <c r="K1169" s="196">
        <v>4</v>
      </c>
      <c r="L1169" s="235">
        <v>45566</v>
      </c>
      <c r="M1169" s="235">
        <v>45596</v>
      </c>
      <c r="N1169" s="294" t="s">
        <v>124</v>
      </c>
      <c r="O1169" s="33" t="s">
        <v>125</v>
      </c>
      <c r="P1169" s="33" t="s">
        <v>398</v>
      </c>
      <c r="Q1169" s="295" t="s">
        <v>564</v>
      </c>
      <c r="R1169" s="295" t="s">
        <v>80</v>
      </c>
      <c r="S1169" s="298">
        <v>4</v>
      </c>
      <c r="T1169" s="29"/>
      <c r="U1169" s="29"/>
      <c r="V1169" s="29"/>
      <c r="W1169" s="29"/>
      <c r="X1169" s="29"/>
      <c r="Y1169" s="29"/>
      <c r="Z1169" s="33"/>
    </row>
    <row r="1170" ht="24" spans="1:26">
      <c r="A1170" s="33">
        <v>2871</v>
      </c>
      <c r="B1170" s="28" t="s">
        <v>117</v>
      </c>
      <c r="C1170" s="28" t="s">
        <v>118</v>
      </c>
      <c r="D1170" s="293" t="s">
        <v>363</v>
      </c>
      <c r="E1170" s="293" t="s">
        <v>157</v>
      </c>
      <c r="F1170" s="299" t="s">
        <v>600</v>
      </c>
      <c r="G1170" s="33" t="s">
        <v>1830</v>
      </c>
      <c r="H1170" s="294" t="s">
        <v>1905</v>
      </c>
      <c r="I1170" s="196" t="s">
        <v>1896</v>
      </c>
      <c r="J1170" s="196" t="s">
        <v>1896</v>
      </c>
      <c r="K1170" s="196">
        <v>4</v>
      </c>
      <c r="L1170" s="235">
        <v>45597</v>
      </c>
      <c r="M1170" s="235">
        <v>45626</v>
      </c>
      <c r="N1170" s="294" t="s">
        <v>124</v>
      </c>
      <c r="O1170" s="33" t="s">
        <v>125</v>
      </c>
      <c r="P1170" s="33" t="s">
        <v>398</v>
      </c>
      <c r="Q1170" s="295" t="s">
        <v>564</v>
      </c>
      <c r="R1170" s="295" t="s">
        <v>80</v>
      </c>
      <c r="S1170" s="298">
        <v>4</v>
      </c>
      <c r="T1170" s="29"/>
      <c r="U1170" s="29"/>
      <c r="V1170" s="29"/>
      <c r="W1170" s="29"/>
      <c r="X1170" s="29"/>
      <c r="Y1170" s="29"/>
      <c r="Z1170" s="33"/>
    </row>
    <row r="1171" ht="24" spans="1:26">
      <c r="A1171" s="33">
        <v>2872</v>
      </c>
      <c r="B1171" s="28" t="s">
        <v>117</v>
      </c>
      <c r="C1171" s="28" t="s">
        <v>118</v>
      </c>
      <c r="D1171" s="293" t="s">
        <v>363</v>
      </c>
      <c r="E1171" s="293" t="s">
        <v>157</v>
      </c>
      <c r="F1171" s="299" t="s">
        <v>600</v>
      </c>
      <c r="G1171" s="33" t="s">
        <v>1830</v>
      </c>
      <c r="H1171" s="294" t="s">
        <v>1905</v>
      </c>
      <c r="I1171" s="196" t="s">
        <v>1896</v>
      </c>
      <c r="J1171" s="196" t="s">
        <v>1896</v>
      </c>
      <c r="K1171" s="196">
        <v>4</v>
      </c>
      <c r="L1171" s="235">
        <v>45627</v>
      </c>
      <c r="M1171" s="235">
        <v>45657</v>
      </c>
      <c r="N1171" s="294" t="s">
        <v>124</v>
      </c>
      <c r="O1171" s="33" t="s">
        <v>125</v>
      </c>
      <c r="P1171" s="33" t="s">
        <v>398</v>
      </c>
      <c r="Q1171" s="295" t="s">
        <v>564</v>
      </c>
      <c r="R1171" s="295" t="s">
        <v>80</v>
      </c>
      <c r="S1171" s="298">
        <v>4</v>
      </c>
      <c r="T1171" s="29"/>
      <c r="U1171" s="29"/>
      <c r="V1171" s="29"/>
      <c r="W1171" s="29"/>
      <c r="X1171" s="29"/>
      <c r="Y1171" s="29"/>
      <c r="Z1171" s="33"/>
    </row>
    <row r="1172" ht="24" spans="1:26">
      <c r="A1172" s="33">
        <v>2875</v>
      </c>
      <c r="B1172" s="28" t="s">
        <v>117</v>
      </c>
      <c r="C1172" s="28" t="s">
        <v>118</v>
      </c>
      <c r="D1172" s="293" t="s">
        <v>363</v>
      </c>
      <c r="E1172" s="250" t="s">
        <v>1883</v>
      </c>
      <c r="F1172" s="299" t="s">
        <v>604</v>
      </c>
      <c r="G1172" s="33" t="s">
        <v>1830</v>
      </c>
      <c r="H1172" s="294" t="s">
        <v>1906</v>
      </c>
      <c r="I1172" s="196" t="s">
        <v>1896</v>
      </c>
      <c r="J1172" s="196" t="s">
        <v>1896</v>
      </c>
      <c r="K1172" s="196">
        <v>16</v>
      </c>
      <c r="L1172" s="235">
        <v>45292</v>
      </c>
      <c r="M1172" s="235">
        <v>45322</v>
      </c>
      <c r="N1172" s="294" t="s">
        <v>124</v>
      </c>
      <c r="O1172" s="33" t="s">
        <v>125</v>
      </c>
      <c r="P1172" s="33" t="s">
        <v>398</v>
      </c>
      <c r="Q1172" s="295" t="s">
        <v>543</v>
      </c>
      <c r="R1172" s="295" t="s">
        <v>80</v>
      </c>
      <c r="S1172" s="293">
        <v>16</v>
      </c>
      <c r="T1172" s="29"/>
      <c r="U1172" s="29"/>
      <c r="V1172" s="29"/>
      <c r="W1172" s="29"/>
      <c r="X1172" s="29"/>
      <c r="Y1172" s="29"/>
      <c r="Z1172" s="33"/>
    </row>
    <row r="1173" ht="24" spans="1:26">
      <c r="A1173" s="33">
        <v>2876</v>
      </c>
      <c r="B1173" s="28" t="s">
        <v>117</v>
      </c>
      <c r="C1173" s="28" t="s">
        <v>118</v>
      </c>
      <c r="D1173" s="293" t="s">
        <v>363</v>
      </c>
      <c r="E1173" s="250" t="s">
        <v>1883</v>
      </c>
      <c r="F1173" s="299" t="s">
        <v>604</v>
      </c>
      <c r="G1173" s="33" t="s">
        <v>1830</v>
      </c>
      <c r="H1173" s="294" t="s">
        <v>1906</v>
      </c>
      <c r="I1173" s="196" t="s">
        <v>1896</v>
      </c>
      <c r="J1173" s="196" t="s">
        <v>1896</v>
      </c>
      <c r="K1173" s="196">
        <v>16</v>
      </c>
      <c r="L1173" s="235">
        <v>45323</v>
      </c>
      <c r="M1173" s="235">
        <v>45351</v>
      </c>
      <c r="N1173" s="294" t="s">
        <v>124</v>
      </c>
      <c r="O1173" s="33" t="s">
        <v>125</v>
      </c>
      <c r="P1173" s="33" t="s">
        <v>398</v>
      </c>
      <c r="Q1173" s="295" t="s">
        <v>543</v>
      </c>
      <c r="R1173" s="295" t="s">
        <v>80</v>
      </c>
      <c r="S1173" s="293">
        <v>16</v>
      </c>
      <c r="T1173" s="29"/>
      <c r="U1173" s="29"/>
      <c r="V1173" s="29"/>
      <c r="W1173" s="29"/>
      <c r="X1173" s="29"/>
      <c r="Y1173" s="29"/>
      <c r="Z1173" s="33"/>
    </row>
    <row r="1174" ht="24" spans="1:28">
      <c r="A1174" s="33">
        <v>2877</v>
      </c>
      <c r="B1174" s="28" t="s">
        <v>117</v>
      </c>
      <c r="C1174" s="28" t="s">
        <v>118</v>
      </c>
      <c r="D1174" s="293" t="s">
        <v>363</v>
      </c>
      <c r="E1174" s="250" t="s">
        <v>1883</v>
      </c>
      <c r="F1174" s="299" t="s">
        <v>604</v>
      </c>
      <c r="G1174" s="33" t="s">
        <v>1830</v>
      </c>
      <c r="H1174" s="294" t="s">
        <v>1906</v>
      </c>
      <c r="I1174" s="196" t="s">
        <v>1896</v>
      </c>
      <c r="J1174" s="196" t="s">
        <v>1896</v>
      </c>
      <c r="K1174" s="196">
        <v>16</v>
      </c>
      <c r="L1174" s="235">
        <v>45352</v>
      </c>
      <c r="M1174" s="235">
        <v>45382</v>
      </c>
      <c r="N1174" s="294" t="s">
        <v>124</v>
      </c>
      <c r="O1174" s="33" t="s">
        <v>125</v>
      </c>
      <c r="P1174" s="33" t="s">
        <v>398</v>
      </c>
      <c r="Q1174" s="295" t="s">
        <v>543</v>
      </c>
      <c r="R1174" s="295" t="s">
        <v>80</v>
      </c>
      <c r="S1174" s="293">
        <v>16</v>
      </c>
      <c r="T1174" s="34"/>
      <c r="U1174" s="34"/>
      <c r="V1174" s="35"/>
      <c r="W1174" s="35"/>
      <c r="X1174" s="40"/>
      <c r="Y1174" s="40"/>
      <c r="Z1174" s="38"/>
      <c r="AA1174" s="34"/>
      <c r="AB1174" s="34"/>
    </row>
    <row r="1175" ht="24" spans="1:26">
      <c r="A1175" s="33">
        <v>2878</v>
      </c>
      <c r="B1175" s="28" t="s">
        <v>117</v>
      </c>
      <c r="C1175" s="28" t="s">
        <v>118</v>
      </c>
      <c r="D1175" s="293" t="s">
        <v>363</v>
      </c>
      <c r="E1175" s="250" t="s">
        <v>1883</v>
      </c>
      <c r="F1175" s="299" t="s">
        <v>604</v>
      </c>
      <c r="G1175" s="33" t="s">
        <v>1830</v>
      </c>
      <c r="H1175" s="294" t="s">
        <v>1906</v>
      </c>
      <c r="I1175" s="196" t="s">
        <v>1896</v>
      </c>
      <c r="J1175" s="196" t="s">
        <v>1896</v>
      </c>
      <c r="K1175" s="196">
        <v>16</v>
      </c>
      <c r="L1175" s="235">
        <v>45383</v>
      </c>
      <c r="M1175" s="235">
        <v>45412</v>
      </c>
      <c r="N1175" s="294" t="s">
        <v>124</v>
      </c>
      <c r="O1175" s="33" t="s">
        <v>125</v>
      </c>
      <c r="P1175" s="33" t="s">
        <v>398</v>
      </c>
      <c r="Q1175" s="295" t="s">
        <v>543</v>
      </c>
      <c r="R1175" s="295" t="s">
        <v>80</v>
      </c>
      <c r="S1175" s="293">
        <v>16</v>
      </c>
      <c r="T1175" s="29"/>
      <c r="U1175" s="29"/>
      <c r="V1175" s="29"/>
      <c r="W1175" s="29"/>
      <c r="X1175" s="29"/>
      <c r="Y1175" s="29"/>
      <c r="Z1175" s="33"/>
    </row>
    <row r="1176" ht="24" spans="1:26">
      <c r="A1176" s="33">
        <v>2879</v>
      </c>
      <c r="B1176" s="28" t="s">
        <v>117</v>
      </c>
      <c r="C1176" s="28" t="s">
        <v>118</v>
      </c>
      <c r="D1176" s="293" t="s">
        <v>363</v>
      </c>
      <c r="E1176" s="250" t="s">
        <v>1883</v>
      </c>
      <c r="F1176" s="299" t="s">
        <v>604</v>
      </c>
      <c r="G1176" s="33" t="s">
        <v>1830</v>
      </c>
      <c r="H1176" s="294" t="s">
        <v>1906</v>
      </c>
      <c r="I1176" s="196" t="s">
        <v>1896</v>
      </c>
      <c r="J1176" s="196" t="s">
        <v>1896</v>
      </c>
      <c r="K1176" s="196">
        <v>16</v>
      </c>
      <c r="L1176" s="235">
        <v>45413</v>
      </c>
      <c r="M1176" s="235">
        <v>45443</v>
      </c>
      <c r="N1176" s="294" t="s">
        <v>124</v>
      </c>
      <c r="O1176" s="33" t="s">
        <v>125</v>
      </c>
      <c r="P1176" s="33" t="s">
        <v>398</v>
      </c>
      <c r="Q1176" s="295" t="s">
        <v>543</v>
      </c>
      <c r="R1176" s="295" t="s">
        <v>80</v>
      </c>
      <c r="S1176" s="293">
        <v>16</v>
      </c>
      <c r="T1176" s="29"/>
      <c r="U1176" s="29"/>
      <c r="V1176" s="29"/>
      <c r="W1176" s="29"/>
      <c r="X1176" s="29"/>
      <c r="Y1176" s="29"/>
      <c r="Z1176" s="33"/>
    </row>
    <row r="1177" ht="24" spans="1:26">
      <c r="A1177" s="33">
        <v>2880</v>
      </c>
      <c r="B1177" s="28" t="s">
        <v>117</v>
      </c>
      <c r="C1177" s="28" t="s">
        <v>118</v>
      </c>
      <c r="D1177" s="293" t="s">
        <v>363</v>
      </c>
      <c r="E1177" s="250" t="s">
        <v>1883</v>
      </c>
      <c r="F1177" s="299" t="s">
        <v>604</v>
      </c>
      <c r="G1177" s="33" t="s">
        <v>1830</v>
      </c>
      <c r="H1177" s="294" t="s">
        <v>1906</v>
      </c>
      <c r="I1177" s="196" t="s">
        <v>1896</v>
      </c>
      <c r="J1177" s="196" t="s">
        <v>1896</v>
      </c>
      <c r="K1177" s="196">
        <v>16</v>
      </c>
      <c r="L1177" s="235">
        <v>45444</v>
      </c>
      <c r="M1177" s="235">
        <v>45473</v>
      </c>
      <c r="N1177" s="294" t="s">
        <v>124</v>
      </c>
      <c r="O1177" s="33" t="s">
        <v>125</v>
      </c>
      <c r="P1177" s="33" t="s">
        <v>398</v>
      </c>
      <c r="Q1177" s="295" t="s">
        <v>543</v>
      </c>
      <c r="R1177" s="295" t="s">
        <v>80</v>
      </c>
      <c r="S1177" s="293">
        <v>16</v>
      </c>
      <c r="T1177" s="29"/>
      <c r="U1177" s="29"/>
      <c r="V1177" s="29"/>
      <c r="W1177" s="29"/>
      <c r="X1177" s="29"/>
      <c r="Y1177" s="29"/>
      <c r="Z1177" s="33"/>
    </row>
    <row r="1178" ht="24" spans="1:26">
      <c r="A1178" s="33">
        <v>2881</v>
      </c>
      <c r="B1178" s="28" t="s">
        <v>117</v>
      </c>
      <c r="C1178" s="28" t="s">
        <v>118</v>
      </c>
      <c r="D1178" s="293" t="s">
        <v>363</v>
      </c>
      <c r="E1178" s="250" t="s">
        <v>1883</v>
      </c>
      <c r="F1178" s="299" t="s">
        <v>604</v>
      </c>
      <c r="G1178" s="33" t="s">
        <v>1830</v>
      </c>
      <c r="H1178" s="294" t="s">
        <v>1906</v>
      </c>
      <c r="I1178" s="196" t="s">
        <v>1896</v>
      </c>
      <c r="J1178" s="196" t="s">
        <v>1896</v>
      </c>
      <c r="K1178" s="196">
        <v>16</v>
      </c>
      <c r="L1178" s="235">
        <v>45474</v>
      </c>
      <c r="M1178" s="235">
        <v>45504</v>
      </c>
      <c r="N1178" s="294" t="s">
        <v>124</v>
      </c>
      <c r="O1178" s="33" t="s">
        <v>125</v>
      </c>
      <c r="P1178" s="33" t="s">
        <v>398</v>
      </c>
      <c r="Q1178" s="295" t="s">
        <v>543</v>
      </c>
      <c r="R1178" s="295" t="s">
        <v>80</v>
      </c>
      <c r="S1178" s="293">
        <v>16</v>
      </c>
      <c r="T1178" s="29"/>
      <c r="U1178" s="29"/>
      <c r="V1178" s="29"/>
      <c r="W1178" s="29"/>
      <c r="X1178" s="29"/>
      <c r="Y1178" s="29"/>
      <c r="Z1178" s="33"/>
    </row>
    <row r="1179" ht="24" spans="1:26">
      <c r="A1179" s="33">
        <v>2882</v>
      </c>
      <c r="B1179" s="28" t="s">
        <v>117</v>
      </c>
      <c r="C1179" s="28" t="s">
        <v>118</v>
      </c>
      <c r="D1179" s="293" t="s">
        <v>363</v>
      </c>
      <c r="E1179" s="250" t="s">
        <v>1883</v>
      </c>
      <c r="F1179" s="299" t="s">
        <v>604</v>
      </c>
      <c r="G1179" s="33" t="s">
        <v>1830</v>
      </c>
      <c r="H1179" s="294" t="s">
        <v>1906</v>
      </c>
      <c r="I1179" s="196" t="s">
        <v>1896</v>
      </c>
      <c r="J1179" s="196" t="s">
        <v>1896</v>
      </c>
      <c r="K1179" s="196">
        <v>16</v>
      </c>
      <c r="L1179" s="235">
        <v>45505</v>
      </c>
      <c r="M1179" s="235">
        <v>45535</v>
      </c>
      <c r="N1179" s="294" t="s">
        <v>124</v>
      </c>
      <c r="O1179" s="33" t="s">
        <v>125</v>
      </c>
      <c r="P1179" s="33" t="s">
        <v>398</v>
      </c>
      <c r="Q1179" s="295" t="s">
        <v>543</v>
      </c>
      <c r="R1179" s="295" t="s">
        <v>80</v>
      </c>
      <c r="S1179" s="293">
        <v>16</v>
      </c>
      <c r="T1179" s="29"/>
      <c r="U1179" s="29"/>
      <c r="V1179" s="29"/>
      <c r="W1179" s="29"/>
      <c r="X1179" s="29"/>
      <c r="Y1179" s="29"/>
      <c r="Z1179" s="33"/>
    </row>
    <row r="1180" ht="24" spans="1:26">
      <c r="A1180" s="33">
        <v>2883</v>
      </c>
      <c r="B1180" s="28" t="s">
        <v>117</v>
      </c>
      <c r="C1180" s="28" t="s">
        <v>118</v>
      </c>
      <c r="D1180" s="293" t="s">
        <v>363</v>
      </c>
      <c r="E1180" s="250" t="s">
        <v>1883</v>
      </c>
      <c r="F1180" s="299" t="s">
        <v>604</v>
      </c>
      <c r="G1180" s="33" t="s">
        <v>1830</v>
      </c>
      <c r="H1180" s="294" t="s">
        <v>1906</v>
      </c>
      <c r="I1180" s="196" t="s">
        <v>1896</v>
      </c>
      <c r="J1180" s="196" t="s">
        <v>1896</v>
      </c>
      <c r="K1180" s="196">
        <v>16</v>
      </c>
      <c r="L1180" s="235">
        <v>45536</v>
      </c>
      <c r="M1180" s="235">
        <v>45565</v>
      </c>
      <c r="N1180" s="294" t="s">
        <v>124</v>
      </c>
      <c r="O1180" s="33" t="s">
        <v>125</v>
      </c>
      <c r="P1180" s="33" t="s">
        <v>398</v>
      </c>
      <c r="Q1180" s="295" t="s">
        <v>543</v>
      </c>
      <c r="R1180" s="295" t="s">
        <v>80</v>
      </c>
      <c r="S1180" s="293">
        <v>16</v>
      </c>
      <c r="T1180" s="29"/>
      <c r="U1180" s="29"/>
      <c r="V1180" s="29"/>
      <c r="W1180" s="29"/>
      <c r="X1180" s="29"/>
      <c r="Y1180" s="29"/>
      <c r="Z1180" s="33"/>
    </row>
    <row r="1181" ht="24" spans="1:26">
      <c r="A1181" s="33">
        <v>2884</v>
      </c>
      <c r="B1181" s="28" t="s">
        <v>117</v>
      </c>
      <c r="C1181" s="28" t="s">
        <v>118</v>
      </c>
      <c r="D1181" s="293" t="s">
        <v>363</v>
      </c>
      <c r="E1181" s="250" t="s">
        <v>1883</v>
      </c>
      <c r="F1181" s="299" t="s">
        <v>604</v>
      </c>
      <c r="G1181" s="33" t="s">
        <v>1830</v>
      </c>
      <c r="H1181" s="294" t="s">
        <v>1906</v>
      </c>
      <c r="I1181" s="196" t="s">
        <v>1896</v>
      </c>
      <c r="J1181" s="196" t="s">
        <v>1896</v>
      </c>
      <c r="K1181" s="196">
        <v>16</v>
      </c>
      <c r="L1181" s="235">
        <v>45566</v>
      </c>
      <c r="M1181" s="235">
        <v>45596</v>
      </c>
      <c r="N1181" s="294" t="s">
        <v>124</v>
      </c>
      <c r="O1181" s="33" t="s">
        <v>125</v>
      </c>
      <c r="P1181" s="33" t="s">
        <v>398</v>
      </c>
      <c r="Q1181" s="295" t="s">
        <v>543</v>
      </c>
      <c r="R1181" s="295" t="s">
        <v>80</v>
      </c>
      <c r="S1181" s="293">
        <v>16</v>
      </c>
      <c r="T1181" s="29"/>
      <c r="U1181" s="29"/>
      <c r="V1181" s="29"/>
      <c r="W1181" s="29"/>
      <c r="X1181" s="29"/>
      <c r="Y1181" s="29"/>
      <c r="Z1181" s="33"/>
    </row>
    <row r="1182" ht="24" spans="1:26">
      <c r="A1182" s="33">
        <v>2885</v>
      </c>
      <c r="B1182" s="28" t="s">
        <v>117</v>
      </c>
      <c r="C1182" s="28" t="s">
        <v>118</v>
      </c>
      <c r="D1182" s="293" t="s">
        <v>363</v>
      </c>
      <c r="E1182" s="250" t="s">
        <v>1883</v>
      </c>
      <c r="F1182" s="299" t="s">
        <v>604</v>
      </c>
      <c r="G1182" s="33" t="s">
        <v>1830</v>
      </c>
      <c r="H1182" s="294" t="s">
        <v>1906</v>
      </c>
      <c r="I1182" s="196" t="s">
        <v>1896</v>
      </c>
      <c r="J1182" s="196" t="s">
        <v>1896</v>
      </c>
      <c r="K1182" s="196">
        <v>16</v>
      </c>
      <c r="L1182" s="235">
        <v>45597</v>
      </c>
      <c r="M1182" s="235">
        <v>45626</v>
      </c>
      <c r="N1182" s="294" t="s">
        <v>124</v>
      </c>
      <c r="O1182" s="33" t="s">
        <v>125</v>
      </c>
      <c r="P1182" s="33" t="s">
        <v>398</v>
      </c>
      <c r="Q1182" s="295" t="s">
        <v>543</v>
      </c>
      <c r="R1182" s="295" t="s">
        <v>80</v>
      </c>
      <c r="S1182" s="293">
        <v>16</v>
      </c>
      <c r="T1182" s="29"/>
      <c r="U1182" s="29"/>
      <c r="V1182" s="29"/>
      <c r="W1182" s="29"/>
      <c r="X1182" s="29"/>
      <c r="Y1182" s="29"/>
      <c r="Z1182" s="33"/>
    </row>
    <row r="1183" ht="24" spans="1:26">
      <c r="A1183" s="33">
        <v>2886</v>
      </c>
      <c r="B1183" s="28" t="s">
        <v>117</v>
      </c>
      <c r="C1183" s="28" t="s">
        <v>118</v>
      </c>
      <c r="D1183" s="293" t="s">
        <v>363</v>
      </c>
      <c r="E1183" s="250" t="s">
        <v>1883</v>
      </c>
      <c r="F1183" s="299" t="s">
        <v>604</v>
      </c>
      <c r="G1183" s="33" t="s">
        <v>1830</v>
      </c>
      <c r="H1183" s="294" t="s">
        <v>1906</v>
      </c>
      <c r="I1183" s="196" t="s">
        <v>1896</v>
      </c>
      <c r="J1183" s="196" t="s">
        <v>1896</v>
      </c>
      <c r="K1183" s="196">
        <v>16</v>
      </c>
      <c r="L1183" s="235">
        <v>45627</v>
      </c>
      <c r="M1183" s="235">
        <v>45657</v>
      </c>
      <c r="N1183" s="294" t="s">
        <v>124</v>
      </c>
      <c r="O1183" s="33" t="s">
        <v>125</v>
      </c>
      <c r="P1183" s="33" t="s">
        <v>398</v>
      </c>
      <c r="Q1183" s="295" t="s">
        <v>543</v>
      </c>
      <c r="R1183" s="295" t="s">
        <v>80</v>
      </c>
      <c r="S1183" s="293">
        <v>16</v>
      </c>
      <c r="T1183" s="29"/>
      <c r="U1183" s="29"/>
      <c r="V1183" s="29"/>
      <c r="W1183" s="29"/>
      <c r="X1183" s="29"/>
      <c r="Y1183" s="29"/>
      <c r="Z1183" s="33"/>
    </row>
    <row r="1184" ht="24" spans="1:26">
      <c r="A1184" s="33">
        <v>2889</v>
      </c>
      <c r="B1184" s="28" t="s">
        <v>117</v>
      </c>
      <c r="C1184" s="28" t="s">
        <v>118</v>
      </c>
      <c r="D1184" s="293" t="s">
        <v>363</v>
      </c>
      <c r="E1184" s="250" t="s">
        <v>1883</v>
      </c>
      <c r="F1184" s="299" t="s">
        <v>613</v>
      </c>
      <c r="G1184" s="33" t="s">
        <v>1830</v>
      </c>
      <c r="H1184" s="294" t="s">
        <v>1906</v>
      </c>
      <c r="I1184" s="196" t="s">
        <v>1896</v>
      </c>
      <c r="J1184" s="196" t="s">
        <v>1896</v>
      </c>
      <c r="K1184" s="196">
        <v>16</v>
      </c>
      <c r="L1184" s="235">
        <v>45292</v>
      </c>
      <c r="M1184" s="235">
        <v>45322</v>
      </c>
      <c r="N1184" s="294" t="s">
        <v>124</v>
      </c>
      <c r="O1184" s="33" t="s">
        <v>125</v>
      </c>
      <c r="P1184" s="33" t="s">
        <v>398</v>
      </c>
      <c r="Q1184" s="295" t="s">
        <v>543</v>
      </c>
      <c r="R1184" s="295" t="s">
        <v>80</v>
      </c>
      <c r="S1184" s="293">
        <v>16</v>
      </c>
      <c r="T1184" s="29"/>
      <c r="U1184" s="29"/>
      <c r="V1184" s="29"/>
      <c r="W1184" s="29"/>
      <c r="X1184" s="29"/>
      <c r="Y1184" s="29"/>
      <c r="Z1184" s="33"/>
    </row>
    <row r="1185" ht="24" spans="1:26">
      <c r="A1185" s="33">
        <v>2890</v>
      </c>
      <c r="B1185" s="28" t="s">
        <v>117</v>
      </c>
      <c r="C1185" s="28" t="s">
        <v>118</v>
      </c>
      <c r="D1185" s="293" t="s">
        <v>363</v>
      </c>
      <c r="E1185" s="250" t="s">
        <v>1883</v>
      </c>
      <c r="F1185" s="299" t="s">
        <v>613</v>
      </c>
      <c r="G1185" s="33" t="s">
        <v>1830</v>
      </c>
      <c r="H1185" s="294" t="s">
        <v>1906</v>
      </c>
      <c r="I1185" s="196" t="s">
        <v>1896</v>
      </c>
      <c r="J1185" s="196" t="s">
        <v>1896</v>
      </c>
      <c r="K1185" s="196">
        <v>16</v>
      </c>
      <c r="L1185" s="235">
        <v>45323</v>
      </c>
      <c r="M1185" s="235">
        <v>45351</v>
      </c>
      <c r="N1185" s="294" t="s">
        <v>124</v>
      </c>
      <c r="O1185" s="33" t="s">
        <v>125</v>
      </c>
      <c r="P1185" s="33" t="s">
        <v>398</v>
      </c>
      <c r="Q1185" s="295" t="s">
        <v>543</v>
      </c>
      <c r="R1185" s="295" t="s">
        <v>80</v>
      </c>
      <c r="S1185" s="293">
        <v>16</v>
      </c>
      <c r="T1185" s="29"/>
      <c r="U1185" s="29"/>
      <c r="V1185" s="29"/>
      <c r="W1185" s="29"/>
      <c r="X1185" s="29"/>
      <c r="Y1185" s="29"/>
      <c r="Z1185" s="33"/>
    </row>
    <row r="1186" ht="24" spans="1:28">
      <c r="A1186" s="33">
        <v>2891</v>
      </c>
      <c r="B1186" s="28" t="s">
        <v>117</v>
      </c>
      <c r="C1186" s="28" t="s">
        <v>118</v>
      </c>
      <c r="D1186" s="293" t="s">
        <v>363</v>
      </c>
      <c r="E1186" s="250" t="s">
        <v>1883</v>
      </c>
      <c r="F1186" s="299" t="s">
        <v>613</v>
      </c>
      <c r="G1186" s="33" t="s">
        <v>1830</v>
      </c>
      <c r="H1186" s="294" t="s">
        <v>1906</v>
      </c>
      <c r="I1186" s="196" t="s">
        <v>1896</v>
      </c>
      <c r="J1186" s="196" t="s">
        <v>1896</v>
      </c>
      <c r="K1186" s="196">
        <v>16</v>
      </c>
      <c r="L1186" s="235">
        <v>45352</v>
      </c>
      <c r="M1186" s="235">
        <v>45382</v>
      </c>
      <c r="N1186" s="294" t="s">
        <v>124</v>
      </c>
      <c r="O1186" s="33" t="s">
        <v>125</v>
      </c>
      <c r="P1186" s="33" t="s">
        <v>398</v>
      </c>
      <c r="Q1186" s="295" t="s">
        <v>543</v>
      </c>
      <c r="R1186" s="295" t="s">
        <v>80</v>
      </c>
      <c r="S1186" s="293">
        <v>16</v>
      </c>
      <c r="T1186" s="34"/>
      <c r="U1186" s="34"/>
      <c r="V1186" s="35"/>
      <c r="W1186" s="35"/>
      <c r="X1186" s="40"/>
      <c r="Y1186" s="40"/>
      <c r="Z1186" s="38"/>
      <c r="AA1186" s="34"/>
      <c r="AB1186" s="34"/>
    </row>
    <row r="1187" ht="24" spans="1:26">
      <c r="A1187" s="33">
        <v>2892</v>
      </c>
      <c r="B1187" s="28" t="s">
        <v>117</v>
      </c>
      <c r="C1187" s="28" t="s">
        <v>118</v>
      </c>
      <c r="D1187" s="293" t="s">
        <v>363</v>
      </c>
      <c r="E1187" s="250" t="s">
        <v>1883</v>
      </c>
      <c r="F1187" s="299" t="s">
        <v>613</v>
      </c>
      <c r="G1187" s="33" t="s">
        <v>1830</v>
      </c>
      <c r="H1187" s="294" t="s">
        <v>1906</v>
      </c>
      <c r="I1187" s="196" t="s">
        <v>1896</v>
      </c>
      <c r="J1187" s="196" t="s">
        <v>1896</v>
      </c>
      <c r="K1187" s="196">
        <v>16</v>
      </c>
      <c r="L1187" s="235">
        <v>45383</v>
      </c>
      <c r="M1187" s="235">
        <v>45412</v>
      </c>
      <c r="N1187" s="294" t="s">
        <v>124</v>
      </c>
      <c r="O1187" s="33" t="s">
        <v>125</v>
      </c>
      <c r="P1187" s="33" t="s">
        <v>398</v>
      </c>
      <c r="Q1187" s="295" t="s">
        <v>543</v>
      </c>
      <c r="R1187" s="295" t="s">
        <v>80</v>
      </c>
      <c r="S1187" s="293">
        <v>16</v>
      </c>
      <c r="T1187" s="29"/>
      <c r="U1187" s="29"/>
      <c r="V1187" s="29"/>
      <c r="W1187" s="29"/>
      <c r="X1187" s="29"/>
      <c r="Y1187" s="29"/>
      <c r="Z1187" s="33"/>
    </row>
    <row r="1188" ht="24" spans="1:26">
      <c r="A1188" s="33">
        <v>2893</v>
      </c>
      <c r="B1188" s="28" t="s">
        <v>117</v>
      </c>
      <c r="C1188" s="28" t="s">
        <v>118</v>
      </c>
      <c r="D1188" s="293" t="s">
        <v>363</v>
      </c>
      <c r="E1188" s="250" t="s">
        <v>1883</v>
      </c>
      <c r="F1188" s="299" t="s">
        <v>613</v>
      </c>
      <c r="G1188" s="33" t="s">
        <v>1830</v>
      </c>
      <c r="H1188" s="294" t="s">
        <v>1906</v>
      </c>
      <c r="I1188" s="196" t="s">
        <v>1896</v>
      </c>
      <c r="J1188" s="196" t="s">
        <v>1896</v>
      </c>
      <c r="K1188" s="196">
        <v>16</v>
      </c>
      <c r="L1188" s="235">
        <v>45413</v>
      </c>
      <c r="M1188" s="235">
        <v>45443</v>
      </c>
      <c r="N1188" s="294" t="s">
        <v>124</v>
      </c>
      <c r="O1188" s="33" t="s">
        <v>125</v>
      </c>
      <c r="P1188" s="33" t="s">
        <v>398</v>
      </c>
      <c r="Q1188" s="295" t="s">
        <v>543</v>
      </c>
      <c r="R1188" s="295" t="s">
        <v>80</v>
      </c>
      <c r="S1188" s="293">
        <v>16</v>
      </c>
      <c r="T1188" s="29"/>
      <c r="U1188" s="29"/>
      <c r="V1188" s="29"/>
      <c r="W1188" s="29"/>
      <c r="X1188" s="29"/>
      <c r="Y1188" s="29"/>
      <c r="Z1188" s="33"/>
    </row>
    <row r="1189" ht="24" spans="1:26">
      <c r="A1189" s="33">
        <v>2894</v>
      </c>
      <c r="B1189" s="28" t="s">
        <v>117</v>
      </c>
      <c r="C1189" s="28" t="s">
        <v>118</v>
      </c>
      <c r="D1189" s="293" t="s">
        <v>363</v>
      </c>
      <c r="E1189" s="250" t="s">
        <v>1883</v>
      </c>
      <c r="F1189" s="299" t="s">
        <v>613</v>
      </c>
      <c r="G1189" s="33" t="s">
        <v>1830</v>
      </c>
      <c r="H1189" s="294" t="s">
        <v>1906</v>
      </c>
      <c r="I1189" s="196" t="s">
        <v>1896</v>
      </c>
      <c r="J1189" s="196" t="s">
        <v>1896</v>
      </c>
      <c r="K1189" s="196">
        <v>16</v>
      </c>
      <c r="L1189" s="235">
        <v>45444</v>
      </c>
      <c r="M1189" s="235">
        <v>45473</v>
      </c>
      <c r="N1189" s="294" t="s">
        <v>124</v>
      </c>
      <c r="O1189" s="33" t="s">
        <v>125</v>
      </c>
      <c r="P1189" s="33" t="s">
        <v>398</v>
      </c>
      <c r="Q1189" s="295" t="s">
        <v>543</v>
      </c>
      <c r="R1189" s="295" t="s">
        <v>80</v>
      </c>
      <c r="S1189" s="293">
        <v>16</v>
      </c>
      <c r="T1189" s="29"/>
      <c r="U1189" s="29"/>
      <c r="V1189" s="29"/>
      <c r="W1189" s="29"/>
      <c r="X1189" s="29"/>
      <c r="Y1189" s="29"/>
      <c r="Z1189" s="33"/>
    </row>
    <row r="1190" ht="24" spans="1:26">
      <c r="A1190" s="33">
        <v>2895</v>
      </c>
      <c r="B1190" s="28" t="s">
        <v>117</v>
      </c>
      <c r="C1190" s="28" t="s">
        <v>118</v>
      </c>
      <c r="D1190" s="293" t="s">
        <v>363</v>
      </c>
      <c r="E1190" s="250" t="s">
        <v>1883</v>
      </c>
      <c r="F1190" s="299" t="s">
        <v>613</v>
      </c>
      <c r="G1190" s="33" t="s">
        <v>1830</v>
      </c>
      <c r="H1190" s="294" t="s">
        <v>1906</v>
      </c>
      <c r="I1190" s="196" t="s">
        <v>1896</v>
      </c>
      <c r="J1190" s="196" t="s">
        <v>1896</v>
      </c>
      <c r="K1190" s="196">
        <v>16</v>
      </c>
      <c r="L1190" s="235">
        <v>45474</v>
      </c>
      <c r="M1190" s="235">
        <v>45504</v>
      </c>
      <c r="N1190" s="294" t="s">
        <v>124</v>
      </c>
      <c r="O1190" s="33" t="s">
        <v>125</v>
      </c>
      <c r="P1190" s="33" t="s">
        <v>398</v>
      </c>
      <c r="Q1190" s="295" t="s">
        <v>543</v>
      </c>
      <c r="R1190" s="295" t="s">
        <v>80</v>
      </c>
      <c r="S1190" s="293">
        <v>16</v>
      </c>
      <c r="T1190" s="29"/>
      <c r="U1190" s="29"/>
      <c r="V1190" s="29"/>
      <c r="W1190" s="29"/>
      <c r="X1190" s="29"/>
      <c r="Y1190" s="29"/>
      <c r="Z1190" s="33"/>
    </row>
    <row r="1191" ht="24" spans="1:26">
      <c r="A1191" s="33">
        <v>2896</v>
      </c>
      <c r="B1191" s="28" t="s">
        <v>117</v>
      </c>
      <c r="C1191" s="28" t="s">
        <v>118</v>
      </c>
      <c r="D1191" s="293" t="s">
        <v>363</v>
      </c>
      <c r="E1191" s="250" t="s">
        <v>1883</v>
      </c>
      <c r="F1191" s="299" t="s">
        <v>613</v>
      </c>
      <c r="G1191" s="33" t="s">
        <v>1830</v>
      </c>
      <c r="H1191" s="294" t="s">
        <v>1906</v>
      </c>
      <c r="I1191" s="196" t="s">
        <v>1896</v>
      </c>
      <c r="J1191" s="196" t="s">
        <v>1896</v>
      </c>
      <c r="K1191" s="196">
        <v>16</v>
      </c>
      <c r="L1191" s="235">
        <v>45505</v>
      </c>
      <c r="M1191" s="235">
        <v>45535</v>
      </c>
      <c r="N1191" s="294" t="s">
        <v>124</v>
      </c>
      <c r="O1191" s="33" t="s">
        <v>125</v>
      </c>
      <c r="P1191" s="33" t="s">
        <v>398</v>
      </c>
      <c r="Q1191" s="295" t="s">
        <v>543</v>
      </c>
      <c r="R1191" s="295" t="s">
        <v>80</v>
      </c>
      <c r="S1191" s="293">
        <v>16</v>
      </c>
      <c r="T1191" s="29"/>
      <c r="U1191" s="29"/>
      <c r="V1191" s="29"/>
      <c r="W1191" s="29"/>
      <c r="X1191" s="29"/>
      <c r="Y1191" s="29"/>
      <c r="Z1191" s="33"/>
    </row>
    <row r="1192" ht="24" spans="1:26">
      <c r="A1192" s="33">
        <v>2897</v>
      </c>
      <c r="B1192" s="28" t="s">
        <v>117</v>
      </c>
      <c r="C1192" s="28" t="s">
        <v>118</v>
      </c>
      <c r="D1192" s="293" t="s">
        <v>363</v>
      </c>
      <c r="E1192" s="250" t="s">
        <v>1883</v>
      </c>
      <c r="F1192" s="299" t="s">
        <v>613</v>
      </c>
      <c r="G1192" s="33" t="s">
        <v>1830</v>
      </c>
      <c r="H1192" s="294" t="s">
        <v>1906</v>
      </c>
      <c r="I1192" s="196" t="s">
        <v>1896</v>
      </c>
      <c r="J1192" s="196" t="s">
        <v>1896</v>
      </c>
      <c r="K1192" s="196">
        <v>16</v>
      </c>
      <c r="L1192" s="235">
        <v>45536</v>
      </c>
      <c r="M1192" s="235">
        <v>45565</v>
      </c>
      <c r="N1192" s="294" t="s">
        <v>124</v>
      </c>
      <c r="O1192" s="33" t="s">
        <v>125</v>
      </c>
      <c r="P1192" s="33" t="s">
        <v>398</v>
      </c>
      <c r="Q1192" s="295" t="s">
        <v>543</v>
      </c>
      <c r="R1192" s="295" t="s">
        <v>80</v>
      </c>
      <c r="S1192" s="293">
        <v>16</v>
      </c>
      <c r="T1192" s="29"/>
      <c r="U1192" s="29"/>
      <c r="V1192" s="29"/>
      <c r="W1192" s="29"/>
      <c r="X1192" s="29"/>
      <c r="Y1192" s="29"/>
      <c r="Z1192" s="33"/>
    </row>
    <row r="1193" ht="24" spans="1:26">
      <c r="A1193" s="33">
        <v>2898</v>
      </c>
      <c r="B1193" s="28" t="s">
        <v>117</v>
      </c>
      <c r="C1193" s="28" t="s">
        <v>118</v>
      </c>
      <c r="D1193" s="293" t="s">
        <v>363</v>
      </c>
      <c r="E1193" s="250" t="s">
        <v>1883</v>
      </c>
      <c r="F1193" s="299" t="s">
        <v>613</v>
      </c>
      <c r="G1193" s="33" t="s">
        <v>1830</v>
      </c>
      <c r="H1193" s="294" t="s">
        <v>1906</v>
      </c>
      <c r="I1193" s="196" t="s">
        <v>1896</v>
      </c>
      <c r="J1193" s="196" t="s">
        <v>1896</v>
      </c>
      <c r="K1193" s="196">
        <v>16</v>
      </c>
      <c r="L1193" s="235">
        <v>45566</v>
      </c>
      <c r="M1193" s="235">
        <v>45596</v>
      </c>
      <c r="N1193" s="294" t="s">
        <v>124</v>
      </c>
      <c r="O1193" s="33" t="s">
        <v>125</v>
      </c>
      <c r="P1193" s="33" t="s">
        <v>398</v>
      </c>
      <c r="Q1193" s="295" t="s">
        <v>543</v>
      </c>
      <c r="R1193" s="295" t="s">
        <v>80</v>
      </c>
      <c r="S1193" s="293">
        <v>16</v>
      </c>
      <c r="T1193" s="29"/>
      <c r="U1193" s="29"/>
      <c r="V1193" s="29"/>
      <c r="W1193" s="29"/>
      <c r="X1193" s="29"/>
      <c r="Y1193" s="29"/>
      <c r="Z1193" s="33"/>
    </row>
    <row r="1194" ht="24" spans="1:26">
      <c r="A1194" s="33">
        <v>2899</v>
      </c>
      <c r="B1194" s="28" t="s">
        <v>117</v>
      </c>
      <c r="C1194" s="28" t="s">
        <v>118</v>
      </c>
      <c r="D1194" s="293" t="s">
        <v>363</v>
      </c>
      <c r="E1194" s="250" t="s">
        <v>1883</v>
      </c>
      <c r="F1194" s="299" t="s">
        <v>613</v>
      </c>
      <c r="G1194" s="33" t="s">
        <v>1830</v>
      </c>
      <c r="H1194" s="294" t="s">
        <v>1906</v>
      </c>
      <c r="I1194" s="196" t="s">
        <v>1896</v>
      </c>
      <c r="J1194" s="196" t="s">
        <v>1896</v>
      </c>
      <c r="K1194" s="196">
        <v>16</v>
      </c>
      <c r="L1194" s="235">
        <v>45597</v>
      </c>
      <c r="M1194" s="235">
        <v>45626</v>
      </c>
      <c r="N1194" s="294" t="s">
        <v>124</v>
      </c>
      <c r="O1194" s="33" t="s">
        <v>125</v>
      </c>
      <c r="P1194" s="33" t="s">
        <v>398</v>
      </c>
      <c r="Q1194" s="295" t="s">
        <v>543</v>
      </c>
      <c r="R1194" s="295" t="s">
        <v>80</v>
      </c>
      <c r="S1194" s="293">
        <v>16</v>
      </c>
      <c r="T1194" s="29"/>
      <c r="U1194" s="29"/>
      <c r="V1194" s="29"/>
      <c r="W1194" s="29"/>
      <c r="X1194" s="29"/>
      <c r="Y1194" s="29"/>
      <c r="Z1194" s="33"/>
    </row>
    <row r="1195" ht="24" spans="1:26">
      <c r="A1195" s="33">
        <v>2900</v>
      </c>
      <c r="B1195" s="28" t="s">
        <v>117</v>
      </c>
      <c r="C1195" s="28" t="s">
        <v>118</v>
      </c>
      <c r="D1195" s="293" t="s">
        <v>363</v>
      </c>
      <c r="E1195" s="250" t="s">
        <v>1883</v>
      </c>
      <c r="F1195" s="299" t="s">
        <v>613</v>
      </c>
      <c r="G1195" s="33" t="s">
        <v>1830</v>
      </c>
      <c r="H1195" s="294" t="s">
        <v>1906</v>
      </c>
      <c r="I1195" s="196" t="s">
        <v>1896</v>
      </c>
      <c r="J1195" s="196" t="s">
        <v>1896</v>
      </c>
      <c r="K1195" s="196">
        <v>16</v>
      </c>
      <c r="L1195" s="235">
        <v>45627</v>
      </c>
      <c r="M1195" s="235">
        <v>45657</v>
      </c>
      <c r="N1195" s="294" t="s">
        <v>124</v>
      </c>
      <c r="O1195" s="33" t="s">
        <v>125</v>
      </c>
      <c r="P1195" s="33" t="s">
        <v>398</v>
      </c>
      <c r="Q1195" s="295" t="s">
        <v>543</v>
      </c>
      <c r="R1195" s="295" t="s">
        <v>80</v>
      </c>
      <c r="S1195" s="293">
        <v>16</v>
      </c>
      <c r="T1195" s="29"/>
      <c r="U1195" s="29"/>
      <c r="V1195" s="29"/>
      <c r="W1195" s="29"/>
      <c r="X1195" s="29"/>
      <c r="Y1195" s="29"/>
      <c r="Z1195" s="33"/>
    </row>
    <row r="1196" ht="24" spans="1:26">
      <c r="A1196" s="33">
        <v>2902</v>
      </c>
      <c r="B1196" s="28" t="s">
        <v>117</v>
      </c>
      <c r="C1196" s="28" t="s">
        <v>118</v>
      </c>
      <c r="D1196" s="293" t="s">
        <v>150</v>
      </c>
      <c r="E1196" s="296" t="s">
        <v>247</v>
      </c>
      <c r="F1196" s="294" t="s">
        <v>619</v>
      </c>
      <c r="G1196" s="33" t="s">
        <v>1830</v>
      </c>
      <c r="H1196" s="294" t="s">
        <v>1907</v>
      </c>
      <c r="I1196" s="196" t="s">
        <v>1896</v>
      </c>
      <c r="J1196" s="196" t="s">
        <v>1896</v>
      </c>
      <c r="K1196" s="196">
        <v>2</v>
      </c>
      <c r="L1196" s="235">
        <v>45292</v>
      </c>
      <c r="M1196" s="235">
        <v>45322</v>
      </c>
      <c r="N1196" s="294" t="s">
        <v>124</v>
      </c>
      <c r="O1196" s="33" t="s">
        <v>125</v>
      </c>
      <c r="P1196" s="33" t="s">
        <v>398</v>
      </c>
      <c r="Q1196" s="295" t="s">
        <v>620</v>
      </c>
      <c r="R1196" s="295" t="s">
        <v>80</v>
      </c>
      <c r="S1196" s="298">
        <v>2</v>
      </c>
      <c r="T1196" s="29"/>
      <c r="U1196" s="29"/>
      <c r="V1196" s="29"/>
      <c r="W1196" s="29"/>
      <c r="X1196" s="29"/>
      <c r="Y1196" s="29"/>
      <c r="Z1196" s="33"/>
    </row>
    <row r="1197" ht="24" spans="1:26">
      <c r="A1197" s="33">
        <v>2903</v>
      </c>
      <c r="B1197" s="28" t="s">
        <v>117</v>
      </c>
      <c r="C1197" s="28" t="s">
        <v>118</v>
      </c>
      <c r="D1197" s="293" t="s">
        <v>150</v>
      </c>
      <c r="E1197" s="296" t="s">
        <v>247</v>
      </c>
      <c r="F1197" s="294" t="s">
        <v>619</v>
      </c>
      <c r="G1197" s="33" t="s">
        <v>1830</v>
      </c>
      <c r="H1197" s="294" t="s">
        <v>1907</v>
      </c>
      <c r="I1197" s="196" t="s">
        <v>1896</v>
      </c>
      <c r="J1197" s="196" t="s">
        <v>1896</v>
      </c>
      <c r="K1197" s="196">
        <v>2</v>
      </c>
      <c r="L1197" s="235">
        <v>45323</v>
      </c>
      <c r="M1197" s="235">
        <v>45351</v>
      </c>
      <c r="N1197" s="294" t="s">
        <v>124</v>
      </c>
      <c r="O1197" s="33" t="s">
        <v>125</v>
      </c>
      <c r="P1197" s="33" t="s">
        <v>398</v>
      </c>
      <c r="Q1197" s="295" t="s">
        <v>620</v>
      </c>
      <c r="R1197" s="295" t="s">
        <v>80</v>
      </c>
      <c r="S1197" s="298">
        <v>2</v>
      </c>
      <c r="T1197" s="29"/>
      <c r="U1197" s="29"/>
      <c r="V1197" s="29"/>
      <c r="W1197" s="29"/>
      <c r="X1197" s="29"/>
      <c r="Y1197" s="29"/>
      <c r="Z1197" s="33"/>
    </row>
    <row r="1198" ht="24" spans="1:28">
      <c r="A1198" s="33">
        <v>2904</v>
      </c>
      <c r="B1198" s="28" t="s">
        <v>117</v>
      </c>
      <c r="C1198" s="28" t="s">
        <v>118</v>
      </c>
      <c r="D1198" s="293" t="s">
        <v>150</v>
      </c>
      <c r="E1198" s="296" t="s">
        <v>247</v>
      </c>
      <c r="F1198" s="294" t="s">
        <v>619</v>
      </c>
      <c r="G1198" s="33" t="s">
        <v>1830</v>
      </c>
      <c r="H1198" s="294" t="s">
        <v>1907</v>
      </c>
      <c r="I1198" s="196" t="s">
        <v>1896</v>
      </c>
      <c r="J1198" s="196" t="s">
        <v>1896</v>
      </c>
      <c r="K1198" s="196">
        <v>2</v>
      </c>
      <c r="L1198" s="235">
        <v>45352</v>
      </c>
      <c r="M1198" s="235">
        <v>45382</v>
      </c>
      <c r="N1198" s="294" t="s">
        <v>124</v>
      </c>
      <c r="O1198" s="33" t="s">
        <v>125</v>
      </c>
      <c r="P1198" s="33" t="s">
        <v>398</v>
      </c>
      <c r="Q1198" s="295" t="s">
        <v>620</v>
      </c>
      <c r="R1198" s="295" t="s">
        <v>80</v>
      </c>
      <c r="S1198" s="298">
        <v>2</v>
      </c>
      <c r="T1198" s="34"/>
      <c r="U1198" s="34"/>
      <c r="V1198" s="35"/>
      <c r="W1198" s="35"/>
      <c r="X1198" s="40"/>
      <c r="Y1198" s="40"/>
      <c r="Z1198" s="38"/>
      <c r="AA1198" s="34"/>
      <c r="AB1198" s="34"/>
    </row>
    <row r="1199" ht="24" spans="1:26">
      <c r="A1199" s="33">
        <v>2905</v>
      </c>
      <c r="B1199" s="28" t="s">
        <v>117</v>
      </c>
      <c r="C1199" s="28" t="s">
        <v>118</v>
      </c>
      <c r="D1199" s="293" t="s">
        <v>150</v>
      </c>
      <c r="E1199" s="296" t="s">
        <v>247</v>
      </c>
      <c r="F1199" s="294" t="s">
        <v>619</v>
      </c>
      <c r="G1199" s="33" t="s">
        <v>1830</v>
      </c>
      <c r="H1199" s="294" t="s">
        <v>1907</v>
      </c>
      <c r="I1199" s="196" t="s">
        <v>1896</v>
      </c>
      <c r="J1199" s="196" t="s">
        <v>1896</v>
      </c>
      <c r="K1199" s="196">
        <v>2</v>
      </c>
      <c r="L1199" s="235">
        <v>45383</v>
      </c>
      <c r="M1199" s="235">
        <v>45412</v>
      </c>
      <c r="N1199" s="294" t="s">
        <v>124</v>
      </c>
      <c r="O1199" s="33" t="s">
        <v>125</v>
      </c>
      <c r="P1199" s="33" t="s">
        <v>398</v>
      </c>
      <c r="Q1199" s="295" t="s">
        <v>620</v>
      </c>
      <c r="R1199" s="295" t="s">
        <v>80</v>
      </c>
      <c r="S1199" s="298">
        <v>2</v>
      </c>
      <c r="T1199" s="29"/>
      <c r="U1199" s="29"/>
      <c r="V1199" s="29"/>
      <c r="W1199" s="29"/>
      <c r="X1199" s="29"/>
      <c r="Y1199" s="29"/>
      <c r="Z1199" s="33"/>
    </row>
    <row r="1200" ht="24" spans="1:26">
      <c r="A1200" s="33">
        <v>2906</v>
      </c>
      <c r="B1200" s="28" t="s">
        <v>117</v>
      </c>
      <c r="C1200" s="28" t="s">
        <v>118</v>
      </c>
      <c r="D1200" s="293" t="s">
        <v>150</v>
      </c>
      <c r="E1200" s="296" t="s">
        <v>247</v>
      </c>
      <c r="F1200" s="294" t="s">
        <v>619</v>
      </c>
      <c r="G1200" s="33" t="s">
        <v>1830</v>
      </c>
      <c r="H1200" s="294" t="s">
        <v>1907</v>
      </c>
      <c r="I1200" s="196" t="s">
        <v>1896</v>
      </c>
      <c r="J1200" s="196" t="s">
        <v>1896</v>
      </c>
      <c r="K1200" s="196">
        <v>2</v>
      </c>
      <c r="L1200" s="235">
        <v>45413</v>
      </c>
      <c r="M1200" s="235">
        <v>45443</v>
      </c>
      <c r="N1200" s="294" t="s">
        <v>124</v>
      </c>
      <c r="O1200" s="33" t="s">
        <v>125</v>
      </c>
      <c r="P1200" s="33" t="s">
        <v>398</v>
      </c>
      <c r="Q1200" s="295" t="s">
        <v>620</v>
      </c>
      <c r="R1200" s="295" t="s">
        <v>80</v>
      </c>
      <c r="S1200" s="298">
        <v>2</v>
      </c>
      <c r="T1200" s="29"/>
      <c r="U1200" s="29"/>
      <c r="V1200" s="29"/>
      <c r="W1200" s="29"/>
      <c r="X1200" s="29"/>
      <c r="Y1200" s="29"/>
      <c r="Z1200" s="33"/>
    </row>
    <row r="1201" ht="24" spans="1:26">
      <c r="A1201" s="33">
        <v>2907</v>
      </c>
      <c r="B1201" s="28" t="s">
        <v>117</v>
      </c>
      <c r="C1201" s="28" t="s">
        <v>118</v>
      </c>
      <c r="D1201" s="293" t="s">
        <v>150</v>
      </c>
      <c r="E1201" s="296" t="s">
        <v>247</v>
      </c>
      <c r="F1201" s="294" t="s">
        <v>619</v>
      </c>
      <c r="G1201" s="33" t="s">
        <v>1830</v>
      </c>
      <c r="H1201" s="294" t="s">
        <v>1907</v>
      </c>
      <c r="I1201" s="196" t="s">
        <v>1896</v>
      </c>
      <c r="J1201" s="196" t="s">
        <v>1896</v>
      </c>
      <c r="K1201" s="196">
        <v>2</v>
      </c>
      <c r="L1201" s="235">
        <v>45444</v>
      </c>
      <c r="M1201" s="235">
        <v>45473</v>
      </c>
      <c r="N1201" s="294" t="s">
        <v>124</v>
      </c>
      <c r="O1201" s="33" t="s">
        <v>125</v>
      </c>
      <c r="P1201" s="33" t="s">
        <v>398</v>
      </c>
      <c r="Q1201" s="295" t="s">
        <v>620</v>
      </c>
      <c r="R1201" s="295" t="s">
        <v>80</v>
      </c>
      <c r="S1201" s="298">
        <v>2</v>
      </c>
      <c r="T1201" s="29"/>
      <c r="U1201" s="29"/>
      <c r="V1201" s="29"/>
      <c r="W1201" s="29"/>
      <c r="X1201" s="29"/>
      <c r="Y1201" s="29"/>
      <c r="Z1201" s="33"/>
    </row>
    <row r="1202" ht="24" spans="1:26">
      <c r="A1202" s="33">
        <v>2908</v>
      </c>
      <c r="B1202" s="28" t="s">
        <v>117</v>
      </c>
      <c r="C1202" s="28" t="s">
        <v>118</v>
      </c>
      <c r="D1202" s="293" t="s">
        <v>150</v>
      </c>
      <c r="E1202" s="296" t="s">
        <v>247</v>
      </c>
      <c r="F1202" s="294" t="s">
        <v>619</v>
      </c>
      <c r="G1202" s="33" t="s">
        <v>1830</v>
      </c>
      <c r="H1202" s="294" t="s">
        <v>1907</v>
      </c>
      <c r="I1202" s="196" t="s">
        <v>1896</v>
      </c>
      <c r="J1202" s="196" t="s">
        <v>1896</v>
      </c>
      <c r="K1202" s="196">
        <v>2</v>
      </c>
      <c r="L1202" s="235">
        <v>45474</v>
      </c>
      <c r="M1202" s="235">
        <v>45504</v>
      </c>
      <c r="N1202" s="294" t="s">
        <v>124</v>
      </c>
      <c r="O1202" s="33" t="s">
        <v>125</v>
      </c>
      <c r="P1202" s="33" t="s">
        <v>398</v>
      </c>
      <c r="Q1202" s="295" t="s">
        <v>620</v>
      </c>
      <c r="R1202" s="295" t="s">
        <v>80</v>
      </c>
      <c r="S1202" s="298">
        <v>2</v>
      </c>
      <c r="T1202" s="29"/>
      <c r="U1202" s="29"/>
      <c r="V1202" s="29"/>
      <c r="W1202" s="29"/>
      <c r="X1202" s="29"/>
      <c r="Y1202" s="29"/>
      <c r="Z1202" s="33"/>
    </row>
    <row r="1203" ht="24" spans="1:26">
      <c r="A1203" s="33">
        <v>2909</v>
      </c>
      <c r="B1203" s="28" t="s">
        <v>117</v>
      </c>
      <c r="C1203" s="28" t="s">
        <v>118</v>
      </c>
      <c r="D1203" s="293" t="s">
        <v>150</v>
      </c>
      <c r="E1203" s="296" t="s">
        <v>247</v>
      </c>
      <c r="F1203" s="294" t="s">
        <v>619</v>
      </c>
      <c r="G1203" s="33" t="s">
        <v>1830</v>
      </c>
      <c r="H1203" s="294" t="s">
        <v>1907</v>
      </c>
      <c r="I1203" s="196" t="s">
        <v>1896</v>
      </c>
      <c r="J1203" s="196" t="s">
        <v>1896</v>
      </c>
      <c r="K1203" s="196">
        <v>2</v>
      </c>
      <c r="L1203" s="235">
        <v>45505</v>
      </c>
      <c r="M1203" s="235">
        <v>45535</v>
      </c>
      <c r="N1203" s="294" t="s">
        <v>124</v>
      </c>
      <c r="O1203" s="33" t="s">
        <v>125</v>
      </c>
      <c r="P1203" s="33" t="s">
        <v>398</v>
      </c>
      <c r="Q1203" s="295" t="s">
        <v>620</v>
      </c>
      <c r="R1203" s="295" t="s">
        <v>80</v>
      </c>
      <c r="S1203" s="298">
        <v>2</v>
      </c>
      <c r="T1203" s="29"/>
      <c r="U1203" s="29"/>
      <c r="V1203" s="29"/>
      <c r="W1203" s="29"/>
      <c r="X1203" s="29"/>
      <c r="Y1203" s="29"/>
      <c r="Z1203" s="33"/>
    </row>
    <row r="1204" ht="24" spans="1:26">
      <c r="A1204" s="33">
        <v>2910</v>
      </c>
      <c r="B1204" s="28" t="s">
        <v>117</v>
      </c>
      <c r="C1204" s="28" t="s">
        <v>118</v>
      </c>
      <c r="D1204" s="293" t="s">
        <v>150</v>
      </c>
      <c r="E1204" s="296" t="s">
        <v>247</v>
      </c>
      <c r="F1204" s="294" t="s">
        <v>619</v>
      </c>
      <c r="G1204" s="33" t="s">
        <v>1830</v>
      </c>
      <c r="H1204" s="294" t="s">
        <v>1907</v>
      </c>
      <c r="I1204" s="196" t="s">
        <v>1896</v>
      </c>
      <c r="J1204" s="196" t="s">
        <v>1896</v>
      </c>
      <c r="K1204" s="196">
        <v>2</v>
      </c>
      <c r="L1204" s="235">
        <v>45536</v>
      </c>
      <c r="M1204" s="235">
        <v>45565</v>
      </c>
      <c r="N1204" s="294" t="s">
        <v>124</v>
      </c>
      <c r="O1204" s="33" t="s">
        <v>125</v>
      </c>
      <c r="P1204" s="33" t="s">
        <v>398</v>
      </c>
      <c r="Q1204" s="295" t="s">
        <v>620</v>
      </c>
      <c r="R1204" s="295" t="s">
        <v>80</v>
      </c>
      <c r="S1204" s="298">
        <v>2</v>
      </c>
      <c r="T1204" s="29"/>
      <c r="U1204" s="29"/>
      <c r="V1204" s="29"/>
      <c r="W1204" s="29"/>
      <c r="X1204" s="29"/>
      <c r="Y1204" s="29"/>
      <c r="Z1204" s="33"/>
    </row>
    <row r="1205" ht="24" spans="1:26">
      <c r="A1205" s="33">
        <v>2911</v>
      </c>
      <c r="B1205" s="28" t="s">
        <v>117</v>
      </c>
      <c r="C1205" s="28" t="s">
        <v>118</v>
      </c>
      <c r="D1205" s="293" t="s">
        <v>150</v>
      </c>
      <c r="E1205" s="296" t="s">
        <v>247</v>
      </c>
      <c r="F1205" s="294" t="s">
        <v>619</v>
      </c>
      <c r="G1205" s="33" t="s">
        <v>1830</v>
      </c>
      <c r="H1205" s="294" t="s">
        <v>1907</v>
      </c>
      <c r="I1205" s="196" t="s">
        <v>1896</v>
      </c>
      <c r="J1205" s="196" t="s">
        <v>1896</v>
      </c>
      <c r="K1205" s="196">
        <v>2</v>
      </c>
      <c r="L1205" s="235">
        <v>45566</v>
      </c>
      <c r="M1205" s="235">
        <v>45596</v>
      </c>
      <c r="N1205" s="294" t="s">
        <v>124</v>
      </c>
      <c r="O1205" s="33" t="s">
        <v>125</v>
      </c>
      <c r="P1205" s="33" t="s">
        <v>398</v>
      </c>
      <c r="Q1205" s="295" t="s">
        <v>620</v>
      </c>
      <c r="R1205" s="295" t="s">
        <v>80</v>
      </c>
      <c r="S1205" s="298">
        <v>2</v>
      </c>
      <c r="T1205" s="29"/>
      <c r="U1205" s="29"/>
      <c r="V1205" s="29"/>
      <c r="W1205" s="29"/>
      <c r="X1205" s="29"/>
      <c r="Y1205" s="29"/>
      <c r="Z1205" s="33"/>
    </row>
    <row r="1206" ht="24" spans="1:26">
      <c r="A1206" s="33">
        <v>2912</v>
      </c>
      <c r="B1206" s="28" t="s">
        <v>117</v>
      </c>
      <c r="C1206" s="28" t="s">
        <v>118</v>
      </c>
      <c r="D1206" s="293" t="s">
        <v>150</v>
      </c>
      <c r="E1206" s="296" t="s">
        <v>247</v>
      </c>
      <c r="F1206" s="294" t="s">
        <v>619</v>
      </c>
      <c r="G1206" s="33" t="s">
        <v>1830</v>
      </c>
      <c r="H1206" s="294" t="s">
        <v>1907</v>
      </c>
      <c r="I1206" s="196" t="s">
        <v>1896</v>
      </c>
      <c r="J1206" s="196" t="s">
        <v>1896</v>
      </c>
      <c r="K1206" s="196">
        <v>2</v>
      </c>
      <c r="L1206" s="235">
        <v>45597</v>
      </c>
      <c r="M1206" s="235">
        <v>45626</v>
      </c>
      <c r="N1206" s="294" t="s">
        <v>124</v>
      </c>
      <c r="O1206" s="33" t="s">
        <v>125</v>
      </c>
      <c r="P1206" s="33" t="s">
        <v>398</v>
      </c>
      <c r="Q1206" s="295" t="s">
        <v>620</v>
      </c>
      <c r="R1206" s="295" t="s">
        <v>80</v>
      </c>
      <c r="S1206" s="298">
        <v>2</v>
      </c>
      <c r="T1206" s="29"/>
      <c r="U1206" s="29"/>
      <c r="V1206" s="29"/>
      <c r="W1206" s="29"/>
      <c r="X1206" s="29"/>
      <c r="Y1206" s="29"/>
      <c r="Z1206" s="33"/>
    </row>
    <row r="1207" ht="24" spans="1:26">
      <c r="A1207" s="33">
        <v>2913</v>
      </c>
      <c r="B1207" s="28" t="s">
        <v>117</v>
      </c>
      <c r="C1207" s="28" t="s">
        <v>118</v>
      </c>
      <c r="D1207" s="293" t="s">
        <v>150</v>
      </c>
      <c r="E1207" s="296" t="s">
        <v>247</v>
      </c>
      <c r="F1207" s="294" t="s">
        <v>619</v>
      </c>
      <c r="G1207" s="33" t="s">
        <v>1830</v>
      </c>
      <c r="H1207" s="294" t="s">
        <v>1907</v>
      </c>
      <c r="I1207" s="196" t="s">
        <v>1896</v>
      </c>
      <c r="J1207" s="196" t="s">
        <v>1896</v>
      </c>
      <c r="K1207" s="196">
        <v>2</v>
      </c>
      <c r="L1207" s="235">
        <v>45627</v>
      </c>
      <c r="M1207" s="235">
        <v>45657</v>
      </c>
      <c r="N1207" s="294" t="s">
        <v>124</v>
      </c>
      <c r="O1207" s="33" t="s">
        <v>125</v>
      </c>
      <c r="P1207" s="33" t="s">
        <v>398</v>
      </c>
      <c r="Q1207" s="295" t="s">
        <v>620</v>
      </c>
      <c r="R1207" s="295" t="s">
        <v>80</v>
      </c>
      <c r="S1207" s="298">
        <v>2</v>
      </c>
      <c r="T1207" s="29"/>
      <c r="U1207" s="29"/>
      <c r="V1207" s="29"/>
      <c r="W1207" s="29"/>
      <c r="X1207" s="29"/>
      <c r="Y1207" s="29"/>
      <c r="Z1207" s="33"/>
    </row>
    <row r="1208" ht="24" spans="1:26">
      <c r="A1208" s="33">
        <v>2915</v>
      </c>
      <c r="B1208" s="28" t="s">
        <v>117</v>
      </c>
      <c r="C1208" s="28" t="s">
        <v>118</v>
      </c>
      <c r="D1208" s="293" t="s">
        <v>150</v>
      </c>
      <c r="E1208" s="296" t="s">
        <v>247</v>
      </c>
      <c r="F1208" s="294" t="s">
        <v>625</v>
      </c>
      <c r="G1208" s="33" t="s">
        <v>1830</v>
      </c>
      <c r="H1208" s="294" t="s">
        <v>1907</v>
      </c>
      <c r="I1208" s="196" t="s">
        <v>1896</v>
      </c>
      <c r="J1208" s="196" t="s">
        <v>1896</v>
      </c>
      <c r="K1208" s="196">
        <v>2</v>
      </c>
      <c r="L1208" s="235">
        <v>45292</v>
      </c>
      <c r="M1208" s="235">
        <v>45322</v>
      </c>
      <c r="N1208" s="294" t="s">
        <v>124</v>
      </c>
      <c r="O1208" s="33" t="s">
        <v>125</v>
      </c>
      <c r="P1208" s="33" t="s">
        <v>398</v>
      </c>
      <c r="Q1208" s="295" t="s">
        <v>620</v>
      </c>
      <c r="R1208" s="295" t="s">
        <v>80</v>
      </c>
      <c r="S1208" s="298">
        <v>2</v>
      </c>
      <c r="T1208" s="29"/>
      <c r="U1208" s="29"/>
      <c r="V1208" s="29"/>
      <c r="W1208" s="29"/>
      <c r="X1208" s="29"/>
      <c r="Y1208" s="29"/>
      <c r="Z1208" s="33"/>
    </row>
    <row r="1209" ht="24" spans="1:26">
      <c r="A1209" s="33">
        <v>2916</v>
      </c>
      <c r="B1209" s="28" t="s">
        <v>117</v>
      </c>
      <c r="C1209" s="28" t="s">
        <v>118</v>
      </c>
      <c r="D1209" s="293" t="s">
        <v>150</v>
      </c>
      <c r="E1209" s="296" t="s">
        <v>247</v>
      </c>
      <c r="F1209" s="294" t="s">
        <v>625</v>
      </c>
      <c r="G1209" s="33" t="s">
        <v>1830</v>
      </c>
      <c r="H1209" s="294" t="s">
        <v>1907</v>
      </c>
      <c r="I1209" s="196" t="s">
        <v>1896</v>
      </c>
      <c r="J1209" s="196" t="s">
        <v>1896</v>
      </c>
      <c r="K1209" s="196">
        <v>2</v>
      </c>
      <c r="L1209" s="235">
        <v>45323</v>
      </c>
      <c r="M1209" s="235">
        <v>45351</v>
      </c>
      <c r="N1209" s="294" t="s">
        <v>124</v>
      </c>
      <c r="O1209" s="33" t="s">
        <v>125</v>
      </c>
      <c r="P1209" s="33" t="s">
        <v>398</v>
      </c>
      <c r="Q1209" s="295" t="s">
        <v>620</v>
      </c>
      <c r="R1209" s="295" t="s">
        <v>80</v>
      </c>
      <c r="S1209" s="298">
        <v>2</v>
      </c>
      <c r="T1209" s="29"/>
      <c r="U1209" s="29"/>
      <c r="V1209" s="29"/>
      <c r="W1209" s="29"/>
      <c r="X1209" s="29"/>
      <c r="Y1209" s="29"/>
      <c r="Z1209" s="33"/>
    </row>
    <row r="1210" ht="24" spans="1:28">
      <c r="A1210" s="33">
        <v>2917</v>
      </c>
      <c r="B1210" s="28" t="s">
        <v>117</v>
      </c>
      <c r="C1210" s="28" t="s">
        <v>118</v>
      </c>
      <c r="D1210" s="293" t="s">
        <v>150</v>
      </c>
      <c r="E1210" s="296" t="s">
        <v>247</v>
      </c>
      <c r="F1210" s="294" t="s">
        <v>625</v>
      </c>
      <c r="G1210" s="33" t="s">
        <v>1830</v>
      </c>
      <c r="H1210" s="294" t="s">
        <v>1907</v>
      </c>
      <c r="I1210" s="196" t="s">
        <v>1896</v>
      </c>
      <c r="J1210" s="196" t="s">
        <v>1896</v>
      </c>
      <c r="K1210" s="196">
        <v>2</v>
      </c>
      <c r="L1210" s="235">
        <v>45352</v>
      </c>
      <c r="M1210" s="235">
        <v>45382</v>
      </c>
      <c r="N1210" s="294" t="s">
        <v>124</v>
      </c>
      <c r="O1210" s="33" t="s">
        <v>125</v>
      </c>
      <c r="P1210" s="33" t="s">
        <v>398</v>
      </c>
      <c r="Q1210" s="295" t="s">
        <v>620</v>
      </c>
      <c r="R1210" s="295" t="s">
        <v>80</v>
      </c>
      <c r="S1210" s="298">
        <v>2</v>
      </c>
      <c r="T1210" s="34"/>
      <c r="U1210" s="34"/>
      <c r="V1210" s="35"/>
      <c r="W1210" s="35"/>
      <c r="X1210" s="40"/>
      <c r="Y1210" s="40"/>
      <c r="Z1210" s="38"/>
      <c r="AA1210" s="34"/>
      <c r="AB1210" s="34"/>
    </row>
    <row r="1211" ht="24" spans="1:26">
      <c r="A1211" s="33">
        <v>2918</v>
      </c>
      <c r="B1211" s="28" t="s">
        <v>117</v>
      </c>
      <c r="C1211" s="28" t="s">
        <v>118</v>
      </c>
      <c r="D1211" s="293" t="s">
        <v>150</v>
      </c>
      <c r="E1211" s="296" t="s">
        <v>247</v>
      </c>
      <c r="F1211" s="294" t="s">
        <v>625</v>
      </c>
      <c r="G1211" s="33" t="s">
        <v>1830</v>
      </c>
      <c r="H1211" s="294" t="s">
        <v>1907</v>
      </c>
      <c r="I1211" s="196" t="s">
        <v>1896</v>
      </c>
      <c r="J1211" s="196" t="s">
        <v>1896</v>
      </c>
      <c r="K1211" s="196">
        <v>2</v>
      </c>
      <c r="L1211" s="235">
        <v>45383</v>
      </c>
      <c r="M1211" s="235">
        <v>45412</v>
      </c>
      <c r="N1211" s="294" t="s">
        <v>124</v>
      </c>
      <c r="O1211" s="33" t="s">
        <v>125</v>
      </c>
      <c r="P1211" s="33" t="s">
        <v>398</v>
      </c>
      <c r="Q1211" s="295" t="s">
        <v>620</v>
      </c>
      <c r="R1211" s="295" t="s">
        <v>80</v>
      </c>
      <c r="S1211" s="298">
        <v>2</v>
      </c>
      <c r="T1211" s="29"/>
      <c r="U1211" s="29"/>
      <c r="V1211" s="29"/>
      <c r="W1211" s="29"/>
      <c r="X1211" s="29"/>
      <c r="Y1211" s="29"/>
      <c r="Z1211" s="33"/>
    </row>
    <row r="1212" ht="24" spans="1:26">
      <c r="A1212" s="33">
        <v>2919</v>
      </c>
      <c r="B1212" s="28" t="s">
        <v>117</v>
      </c>
      <c r="C1212" s="28" t="s">
        <v>118</v>
      </c>
      <c r="D1212" s="293" t="s">
        <v>150</v>
      </c>
      <c r="E1212" s="296" t="s">
        <v>247</v>
      </c>
      <c r="F1212" s="294" t="s">
        <v>625</v>
      </c>
      <c r="G1212" s="33" t="s">
        <v>1830</v>
      </c>
      <c r="H1212" s="294" t="s">
        <v>1907</v>
      </c>
      <c r="I1212" s="196" t="s">
        <v>1896</v>
      </c>
      <c r="J1212" s="196" t="s">
        <v>1896</v>
      </c>
      <c r="K1212" s="196">
        <v>2</v>
      </c>
      <c r="L1212" s="235">
        <v>45413</v>
      </c>
      <c r="M1212" s="235">
        <v>45443</v>
      </c>
      <c r="N1212" s="294" t="s">
        <v>124</v>
      </c>
      <c r="O1212" s="33" t="s">
        <v>125</v>
      </c>
      <c r="P1212" s="33" t="s">
        <v>398</v>
      </c>
      <c r="Q1212" s="295" t="s">
        <v>620</v>
      </c>
      <c r="R1212" s="295" t="s">
        <v>80</v>
      </c>
      <c r="S1212" s="298">
        <v>2</v>
      </c>
      <c r="T1212" s="29"/>
      <c r="U1212" s="29"/>
      <c r="V1212" s="29"/>
      <c r="W1212" s="29"/>
      <c r="X1212" s="29"/>
      <c r="Y1212" s="29"/>
      <c r="Z1212" s="33"/>
    </row>
    <row r="1213" ht="24" spans="1:26">
      <c r="A1213" s="33">
        <v>2920</v>
      </c>
      <c r="B1213" s="28" t="s">
        <v>117</v>
      </c>
      <c r="C1213" s="28" t="s">
        <v>118</v>
      </c>
      <c r="D1213" s="293" t="s">
        <v>150</v>
      </c>
      <c r="E1213" s="296" t="s">
        <v>247</v>
      </c>
      <c r="F1213" s="294" t="s">
        <v>625</v>
      </c>
      <c r="G1213" s="33" t="s">
        <v>1830</v>
      </c>
      <c r="H1213" s="294" t="s">
        <v>1907</v>
      </c>
      <c r="I1213" s="196" t="s">
        <v>1896</v>
      </c>
      <c r="J1213" s="196" t="s">
        <v>1896</v>
      </c>
      <c r="K1213" s="196">
        <v>2</v>
      </c>
      <c r="L1213" s="235">
        <v>45444</v>
      </c>
      <c r="M1213" s="235">
        <v>45473</v>
      </c>
      <c r="N1213" s="294" t="s">
        <v>124</v>
      </c>
      <c r="O1213" s="33" t="s">
        <v>125</v>
      </c>
      <c r="P1213" s="33" t="s">
        <v>398</v>
      </c>
      <c r="Q1213" s="295" t="s">
        <v>620</v>
      </c>
      <c r="R1213" s="295" t="s">
        <v>80</v>
      </c>
      <c r="S1213" s="298">
        <v>2</v>
      </c>
      <c r="T1213" s="29"/>
      <c r="U1213" s="29"/>
      <c r="V1213" s="29"/>
      <c r="W1213" s="29"/>
      <c r="X1213" s="29"/>
      <c r="Y1213" s="29"/>
      <c r="Z1213" s="33"/>
    </row>
    <row r="1214" ht="24" spans="1:26">
      <c r="A1214" s="33">
        <v>2921</v>
      </c>
      <c r="B1214" s="28" t="s">
        <v>117</v>
      </c>
      <c r="C1214" s="28" t="s">
        <v>118</v>
      </c>
      <c r="D1214" s="293" t="s">
        <v>150</v>
      </c>
      <c r="E1214" s="296" t="s">
        <v>247</v>
      </c>
      <c r="F1214" s="294" t="s">
        <v>625</v>
      </c>
      <c r="G1214" s="33" t="s">
        <v>1830</v>
      </c>
      <c r="H1214" s="294" t="s">
        <v>1907</v>
      </c>
      <c r="I1214" s="196" t="s">
        <v>1896</v>
      </c>
      <c r="J1214" s="196" t="s">
        <v>1896</v>
      </c>
      <c r="K1214" s="196">
        <v>2</v>
      </c>
      <c r="L1214" s="235">
        <v>45474</v>
      </c>
      <c r="M1214" s="235">
        <v>45504</v>
      </c>
      <c r="N1214" s="294" t="s">
        <v>124</v>
      </c>
      <c r="O1214" s="33" t="s">
        <v>125</v>
      </c>
      <c r="P1214" s="33" t="s">
        <v>398</v>
      </c>
      <c r="Q1214" s="295" t="s">
        <v>620</v>
      </c>
      <c r="R1214" s="295" t="s">
        <v>80</v>
      </c>
      <c r="S1214" s="298">
        <v>2</v>
      </c>
      <c r="T1214" s="29"/>
      <c r="U1214" s="29"/>
      <c r="V1214" s="29"/>
      <c r="W1214" s="29"/>
      <c r="X1214" s="29"/>
      <c r="Y1214" s="29"/>
      <c r="Z1214" s="33"/>
    </row>
    <row r="1215" ht="24" spans="1:26">
      <c r="A1215" s="33">
        <v>2922</v>
      </c>
      <c r="B1215" s="28" t="s">
        <v>117</v>
      </c>
      <c r="C1215" s="28" t="s">
        <v>118</v>
      </c>
      <c r="D1215" s="293" t="s">
        <v>150</v>
      </c>
      <c r="E1215" s="296" t="s">
        <v>247</v>
      </c>
      <c r="F1215" s="294" t="s">
        <v>625</v>
      </c>
      <c r="G1215" s="33" t="s">
        <v>1830</v>
      </c>
      <c r="H1215" s="294" t="s">
        <v>1907</v>
      </c>
      <c r="I1215" s="196" t="s">
        <v>1896</v>
      </c>
      <c r="J1215" s="196" t="s">
        <v>1896</v>
      </c>
      <c r="K1215" s="196">
        <v>2</v>
      </c>
      <c r="L1215" s="235">
        <v>45505</v>
      </c>
      <c r="M1215" s="235">
        <v>45535</v>
      </c>
      <c r="N1215" s="294" t="s">
        <v>124</v>
      </c>
      <c r="O1215" s="33" t="s">
        <v>125</v>
      </c>
      <c r="P1215" s="33" t="s">
        <v>398</v>
      </c>
      <c r="Q1215" s="295" t="s">
        <v>620</v>
      </c>
      <c r="R1215" s="295" t="s">
        <v>80</v>
      </c>
      <c r="S1215" s="298">
        <v>2</v>
      </c>
      <c r="T1215" s="29"/>
      <c r="U1215" s="29"/>
      <c r="V1215" s="29"/>
      <c r="W1215" s="29"/>
      <c r="X1215" s="29"/>
      <c r="Y1215" s="29"/>
      <c r="Z1215" s="33"/>
    </row>
    <row r="1216" ht="24" spans="1:26">
      <c r="A1216" s="33">
        <v>2923</v>
      </c>
      <c r="B1216" s="28" t="s">
        <v>117</v>
      </c>
      <c r="C1216" s="28" t="s">
        <v>118</v>
      </c>
      <c r="D1216" s="293" t="s">
        <v>150</v>
      </c>
      <c r="E1216" s="296" t="s">
        <v>247</v>
      </c>
      <c r="F1216" s="294" t="s">
        <v>625</v>
      </c>
      <c r="G1216" s="33" t="s">
        <v>1830</v>
      </c>
      <c r="H1216" s="294" t="s">
        <v>1907</v>
      </c>
      <c r="I1216" s="196" t="s">
        <v>1896</v>
      </c>
      <c r="J1216" s="196" t="s">
        <v>1896</v>
      </c>
      <c r="K1216" s="196">
        <v>2</v>
      </c>
      <c r="L1216" s="235">
        <v>45536</v>
      </c>
      <c r="M1216" s="235">
        <v>45565</v>
      </c>
      <c r="N1216" s="294" t="s">
        <v>124</v>
      </c>
      <c r="O1216" s="33" t="s">
        <v>125</v>
      </c>
      <c r="P1216" s="33" t="s">
        <v>398</v>
      </c>
      <c r="Q1216" s="295" t="s">
        <v>620</v>
      </c>
      <c r="R1216" s="295" t="s">
        <v>80</v>
      </c>
      <c r="S1216" s="298">
        <v>2</v>
      </c>
      <c r="T1216" s="29"/>
      <c r="U1216" s="29"/>
      <c r="V1216" s="29"/>
      <c r="W1216" s="29"/>
      <c r="X1216" s="29"/>
      <c r="Y1216" s="29"/>
      <c r="Z1216" s="33"/>
    </row>
    <row r="1217" ht="24" spans="1:26">
      <c r="A1217" s="33">
        <v>2924</v>
      </c>
      <c r="B1217" s="28" t="s">
        <v>117</v>
      </c>
      <c r="C1217" s="28" t="s">
        <v>118</v>
      </c>
      <c r="D1217" s="293" t="s">
        <v>150</v>
      </c>
      <c r="E1217" s="296" t="s">
        <v>247</v>
      </c>
      <c r="F1217" s="294" t="s">
        <v>625</v>
      </c>
      <c r="G1217" s="33" t="s">
        <v>1830</v>
      </c>
      <c r="H1217" s="294" t="s">
        <v>1907</v>
      </c>
      <c r="I1217" s="196" t="s">
        <v>1896</v>
      </c>
      <c r="J1217" s="196" t="s">
        <v>1896</v>
      </c>
      <c r="K1217" s="196">
        <v>2</v>
      </c>
      <c r="L1217" s="235">
        <v>45566</v>
      </c>
      <c r="M1217" s="235">
        <v>45596</v>
      </c>
      <c r="N1217" s="294" t="s">
        <v>124</v>
      </c>
      <c r="O1217" s="33" t="s">
        <v>125</v>
      </c>
      <c r="P1217" s="33" t="s">
        <v>398</v>
      </c>
      <c r="Q1217" s="295" t="s">
        <v>620</v>
      </c>
      <c r="R1217" s="295" t="s">
        <v>80</v>
      </c>
      <c r="S1217" s="298">
        <v>2</v>
      </c>
      <c r="T1217" s="29"/>
      <c r="U1217" s="29"/>
      <c r="V1217" s="29"/>
      <c r="W1217" s="29"/>
      <c r="X1217" s="29"/>
      <c r="Y1217" s="29"/>
      <c r="Z1217" s="33"/>
    </row>
    <row r="1218" ht="24" spans="1:26">
      <c r="A1218" s="33">
        <v>2925</v>
      </c>
      <c r="B1218" s="28" t="s">
        <v>117</v>
      </c>
      <c r="C1218" s="28" t="s">
        <v>118</v>
      </c>
      <c r="D1218" s="293" t="s">
        <v>150</v>
      </c>
      <c r="E1218" s="296" t="s">
        <v>247</v>
      </c>
      <c r="F1218" s="294" t="s">
        <v>625</v>
      </c>
      <c r="G1218" s="33" t="s">
        <v>1830</v>
      </c>
      <c r="H1218" s="294" t="s">
        <v>1907</v>
      </c>
      <c r="I1218" s="196" t="s">
        <v>1896</v>
      </c>
      <c r="J1218" s="196" t="s">
        <v>1896</v>
      </c>
      <c r="K1218" s="196">
        <v>2</v>
      </c>
      <c r="L1218" s="235">
        <v>45597</v>
      </c>
      <c r="M1218" s="235">
        <v>45626</v>
      </c>
      <c r="N1218" s="294" t="s">
        <v>124</v>
      </c>
      <c r="O1218" s="33" t="s">
        <v>125</v>
      </c>
      <c r="P1218" s="33" t="s">
        <v>398</v>
      </c>
      <c r="Q1218" s="295" t="s">
        <v>620</v>
      </c>
      <c r="R1218" s="295" t="s">
        <v>80</v>
      </c>
      <c r="S1218" s="298">
        <v>2</v>
      </c>
      <c r="T1218" s="29"/>
      <c r="U1218" s="29"/>
      <c r="V1218" s="29"/>
      <c r="W1218" s="29"/>
      <c r="X1218" s="29"/>
      <c r="Y1218" s="29"/>
      <c r="Z1218" s="33"/>
    </row>
    <row r="1219" ht="24" spans="1:26">
      <c r="A1219" s="33">
        <v>2926</v>
      </c>
      <c r="B1219" s="28" t="s">
        <v>117</v>
      </c>
      <c r="C1219" s="28" t="s">
        <v>118</v>
      </c>
      <c r="D1219" s="293" t="s">
        <v>150</v>
      </c>
      <c r="E1219" s="296" t="s">
        <v>247</v>
      </c>
      <c r="F1219" s="294" t="s">
        <v>625</v>
      </c>
      <c r="G1219" s="33" t="s">
        <v>1830</v>
      </c>
      <c r="H1219" s="294" t="s">
        <v>1907</v>
      </c>
      <c r="I1219" s="196" t="s">
        <v>1896</v>
      </c>
      <c r="J1219" s="196" t="s">
        <v>1896</v>
      </c>
      <c r="K1219" s="196">
        <v>2</v>
      </c>
      <c r="L1219" s="235">
        <v>45627</v>
      </c>
      <c r="M1219" s="235">
        <v>45657</v>
      </c>
      <c r="N1219" s="294" t="s">
        <v>124</v>
      </c>
      <c r="O1219" s="33" t="s">
        <v>125</v>
      </c>
      <c r="P1219" s="33" t="s">
        <v>398</v>
      </c>
      <c r="Q1219" s="295" t="s">
        <v>620</v>
      </c>
      <c r="R1219" s="295" t="s">
        <v>80</v>
      </c>
      <c r="S1219" s="298">
        <v>2</v>
      </c>
      <c r="T1219" s="29"/>
      <c r="U1219" s="29"/>
      <c r="V1219" s="29"/>
      <c r="W1219" s="29"/>
      <c r="X1219" s="29"/>
      <c r="Y1219" s="29"/>
      <c r="Z1219" s="33"/>
    </row>
    <row r="1220" ht="24" spans="1:26">
      <c r="A1220" s="33">
        <v>2928</v>
      </c>
      <c r="B1220" s="28" t="s">
        <v>117</v>
      </c>
      <c r="C1220" s="28" t="s">
        <v>118</v>
      </c>
      <c r="D1220" s="293" t="s">
        <v>150</v>
      </c>
      <c r="E1220" s="293" t="s">
        <v>157</v>
      </c>
      <c r="F1220" s="294" t="s">
        <v>629</v>
      </c>
      <c r="G1220" s="33" t="s">
        <v>1830</v>
      </c>
      <c r="H1220" s="294" t="s">
        <v>1908</v>
      </c>
      <c r="I1220" s="196" t="s">
        <v>1896</v>
      </c>
      <c r="J1220" s="196" t="s">
        <v>1896</v>
      </c>
      <c r="K1220" s="196">
        <v>6</v>
      </c>
      <c r="L1220" s="235">
        <v>45292</v>
      </c>
      <c r="M1220" s="235">
        <v>45322</v>
      </c>
      <c r="N1220" s="294" t="s">
        <v>124</v>
      </c>
      <c r="O1220" s="33" t="s">
        <v>125</v>
      </c>
      <c r="P1220" s="33" t="s">
        <v>398</v>
      </c>
      <c r="Q1220" s="295" t="s">
        <v>564</v>
      </c>
      <c r="R1220" s="295" t="s">
        <v>80</v>
      </c>
      <c r="S1220" s="298">
        <v>6</v>
      </c>
      <c r="T1220" s="29"/>
      <c r="U1220" s="29"/>
      <c r="V1220" s="29"/>
      <c r="W1220" s="29"/>
      <c r="X1220" s="29"/>
      <c r="Y1220" s="29"/>
      <c r="Z1220" s="33"/>
    </row>
    <row r="1221" ht="24" spans="1:26">
      <c r="A1221" s="33">
        <v>2929</v>
      </c>
      <c r="B1221" s="28" t="s">
        <v>117</v>
      </c>
      <c r="C1221" s="28" t="s">
        <v>118</v>
      </c>
      <c r="D1221" s="293" t="s">
        <v>150</v>
      </c>
      <c r="E1221" s="293" t="s">
        <v>157</v>
      </c>
      <c r="F1221" s="294" t="s">
        <v>629</v>
      </c>
      <c r="G1221" s="33" t="s">
        <v>1830</v>
      </c>
      <c r="H1221" s="294" t="s">
        <v>1908</v>
      </c>
      <c r="I1221" s="196" t="s">
        <v>1896</v>
      </c>
      <c r="J1221" s="196" t="s">
        <v>1896</v>
      </c>
      <c r="K1221" s="196">
        <v>6</v>
      </c>
      <c r="L1221" s="235">
        <v>45323</v>
      </c>
      <c r="M1221" s="235">
        <v>45351</v>
      </c>
      <c r="N1221" s="294" t="s">
        <v>124</v>
      </c>
      <c r="O1221" s="33" t="s">
        <v>125</v>
      </c>
      <c r="P1221" s="33" t="s">
        <v>398</v>
      </c>
      <c r="Q1221" s="295" t="s">
        <v>564</v>
      </c>
      <c r="R1221" s="295" t="s">
        <v>80</v>
      </c>
      <c r="S1221" s="298">
        <v>6</v>
      </c>
      <c r="T1221" s="29"/>
      <c r="U1221" s="29"/>
      <c r="V1221" s="29"/>
      <c r="W1221" s="29"/>
      <c r="X1221" s="29"/>
      <c r="Y1221" s="29"/>
      <c r="Z1221" s="33"/>
    </row>
    <row r="1222" ht="24" spans="1:28">
      <c r="A1222" s="33">
        <v>2930</v>
      </c>
      <c r="B1222" s="28" t="s">
        <v>117</v>
      </c>
      <c r="C1222" s="28" t="s">
        <v>118</v>
      </c>
      <c r="D1222" s="293" t="s">
        <v>150</v>
      </c>
      <c r="E1222" s="293" t="s">
        <v>157</v>
      </c>
      <c r="F1222" s="294" t="s">
        <v>629</v>
      </c>
      <c r="G1222" s="33" t="s">
        <v>1830</v>
      </c>
      <c r="H1222" s="294" t="s">
        <v>1908</v>
      </c>
      <c r="I1222" s="196" t="s">
        <v>1896</v>
      </c>
      <c r="J1222" s="196" t="s">
        <v>1896</v>
      </c>
      <c r="K1222" s="196">
        <v>6</v>
      </c>
      <c r="L1222" s="235">
        <v>45352</v>
      </c>
      <c r="M1222" s="235">
        <v>45382</v>
      </c>
      <c r="N1222" s="294" t="s">
        <v>124</v>
      </c>
      <c r="O1222" s="33" t="s">
        <v>125</v>
      </c>
      <c r="P1222" s="33" t="s">
        <v>398</v>
      </c>
      <c r="Q1222" s="295" t="s">
        <v>564</v>
      </c>
      <c r="R1222" s="295" t="s">
        <v>80</v>
      </c>
      <c r="S1222" s="298">
        <v>6</v>
      </c>
      <c r="T1222" s="34"/>
      <c r="U1222" s="34"/>
      <c r="V1222" s="35"/>
      <c r="W1222" s="35"/>
      <c r="X1222" s="40"/>
      <c r="Y1222" s="40"/>
      <c r="Z1222" s="38"/>
      <c r="AA1222" s="34"/>
      <c r="AB1222" s="34"/>
    </row>
    <row r="1223" ht="24" spans="1:26">
      <c r="A1223" s="33">
        <v>2931</v>
      </c>
      <c r="B1223" s="28" t="s">
        <v>117</v>
      </c>
      <c r="C1223" s="28" t="s">
        <v>118</v>
      </c>
      <c r="D1223" s="293" t="s">
        <v>150</v>
      </c>
      <c r="E1223" s="293" t="s">
        <v>157</v>
      </c>
      <c r="F1223" s="294" t="s">
        <v>629</v>
      </c>
      <c r="G1223" s="33" t="s">
        <v>1830</v>
      </c>
      <c r="H1223" s="294" t="s">
        <v>1908</v>
      </c>
      <c r="I1223" s="196" t="s">
        <v>1896</v>
      </c>
      <c r="J1223" s="196" t="s">
        <v>1896</v>
      </c>
      <c r="K1223" s="196">
        <v>6</v>
      </c>
      <c r="L1223" s="235">
        <v>45383</v>
      </c>
      <c r="M1223" s="235">
        <v>45412</v>
      </c>
      <c r="N1223" s="294" t="s">
        <v>124</v>
      </c>
      <c r="O1223" s="33" t="s">
        <v>125</v>
      </c>
      <c r="P1223" s="33" t="s">
        <v>398</v>
      </c>
      <c r="Q1223" s="295" t="s">
        <v>564</v>
      </c>
      <c r="R1223" s="295" t="s">
        <v>80</v>
      </c>
      <c r="S1223" s="298">
        <v>6</v>
      </c>
      <c r="T1223" s="29"/>
      <c r="U1223" s="29"/>
      <c r="V1223" s="29"/>
      <c r="W1223" s="29"/>
      <c r="X1223" s="29"/>
      <c r="Y1223" s="29"/>
      <c r="Z1223" s="33"/>
    </row>
    <row r="1224" ht="24" spans="1:26">
      <c r="A1224" s="33">
        <v>2932</v>
      </c>
      <c r="B1224" s="28" t="s">
        <v>117</v>
      </c>
      <c r="C1224" s="28" t="s">
        <v>118</v>
      </c>
      <c r="D1224" s="293" t="s">
        <v>150</v>
      </c>
      <c r="E1224" s="293" t="s">
        <v>157</v>
      </c>
      <c r="F1224" s="294" t="s">
        <v>629</v>
      </c>
      <c r="G1224" s="33" t="s">
        <v>1830</v>
      </c>
      <c r="H1224" s="294" t="s">
        <v>1908</v>
      </c>
      <c r="I1224" s="196" t="s">
        <v>1896</v>
      </c>
      <c r="J1224" s="196" t="s">
        <v>1896</v>
      </c>
      <c r="K1224" s="196">
        <v>6</v>
      </c>
      <c r="L1224" s="235">
        <v>45413</v>
      </c>
      <c r="M1224" s="235">
        <v>45443</v>
      </c>
      <c r="N1224" s="294" t="s">
        <v>124</v>
      </c>
      <c r="O1224" s="33" t="s">
        <v>125</v>
      </c>
      <c r="P1224" s="33" t="s">
        <v>398</v>
      </c>
      <c r="Q1224" s="295" t="s">
        <v>564</v>
      </c>
      <c r="R1224" s="295" t="s">
        <v>80</v>
      </c>
      <c r="S1224" s="298">
        <v>6</v>
      </c>
      <c r="T1224" s="29"/>
      <c r="U1224" s="29"/>
      <c r="V1224" s="29"/>
      <c r="W1224" s="29"/>
      <c r="X1224" s="29"/>
      <c r="Y1224" s="29"/>
      <c r="Z1224" s="33"/>
    </row>
    <row r="1225" ht="24" spans="1:26">
      <c r="A1225" s="33">
        <v>2933</v>
      </c>
      <c r="B1225" s="28" t="s">
        <v>117</v>
      </c>
      <c r="C1225" s="28" t="s">
        <v>118</v>
      </c>
      <c r="D1225" s="293" t="s">
        <v>150</v>
      </c>
      <c r="E1225" s="293" t="s">
        <v>157</v>
      </c>
      <c r="F1225" s="294" t="s">
        <v>629</v>
      </c>
      <c r="G1225" s="33" t="s">
        <v>1830</v>
      </c>
      <c r="H1225" s="294" t="s">
        <v>1908</v>
      </c>
      <c r="I1225" s="196" t="s">
        <v>1896</v>
      </c>
      <c r="J1225" s="196" t="s">
        <v>1896</v>
      </c>
      <c r="K1225" s="196">
        <v>6</v>
      </c>
      <c r="L1225" s="235">
        <v>45444</v>
      </c>
      <c r="M1225" s="235">
        <v>45473</v>
      </c>
      <c r="N1225" s="294" t="s">
        <v>124</v>
      </c>
      <c r="O1225" s="33" t="s">
        <v>125</v>
      </c>
      <c r="P1225" s="33" t="s">
        <v>398</v>
      </c>
      <c r="Q1225" s="295" t="s">
        <v>564</v>
      </c>
      <c r="R1225" s="295" t="s">
        <v>80</v>
      </c>
      <c r="S1225" s="298">
        <v>6</v>
      </c>
      <c r="T1225" s="29"/>
      <c r="U1225" s="29"/>
      <c r="V1225" s="29"/>
      <c r="W1225" s="29"/>
      <c r="X1225" s="29"/>
      <c r="Y1225" s="29"/>
      <c r="Z1225" s="33"/>
    </row>
    <row r="1226" ht="24" spans="1:26">
      <c r="A1226" s="33">
        <v>2934</v>
      </c>
      <c r="B1226" s="28" t="s">
        <v>117</v>
      </c>
      <c r="C1226" s="28" t="s">
        <v>118</v>
      </c>
      <c r="D1226" s="293" t="s">
        <v>150</v>
      </c>
      <c r="E1226" s="293" t="s">
        <v>157</v>
      </c>
      <c r="F1226" s="294" t="s">
        <v>629</v>
      </c>
      <c r="G1226" s="33" t="s">
        <v>1830</v>
      </c>
      <c r="H1226" s="294" t="s">
        <v>1908</v>
      </c>
      <c r="I1226" s="196" t="s">
        <v>1896</v>
      </c>
      <c r="J1226" s="196" t="s">
        <v>1896</v>
      </c>
      <c r="K1226" s="196">
        <v>6</v>
      </c>
      <c r="L1226" s="235">
        <v>45474</v>
      </c>
      <c r="M1226" s="235">
        <v>45504</v>
      </c>
      <c r="N1226" s="294" t="s">
        <v>124</v>
      </c>
      <c r="O1226" s="33" t="s">
        <v>125</v>
      </c>
      <c r="P1226" s="33" t="s">
        <v>398</v>
      </c>
      <c r="Q1226" s="295" t="s">
        <v>564</v>
      </c>
      <c r="R1226" s="295" t="s">
        <v>80</v>
      </c>
      <c r="S1226" s="298">
        <v>6</v>
      </c>
      <c r="T1226" s="29"/>
      <c r="U1226" s="29"/>
      <c r="V1226" s="29"/>
      <c r="W1226" s="29"/>
      <c r="X1226" s="29"/>
      <c r="Y1226" s="29"/>
      <c r="Z1226" s="33"/>
    </row>
    <row r="1227" ht="24" spans="1:26">
      <c r="A1227" s="33">
        <v>2935</v>
      </c>
      <c r="B1227" s="28" t="s">
        <v>117</v>
      </c>
      <c r="C1227" s="28" t="s">
        <v>118</v>
      </c>
      <c r="D1227" s="293" t="s">
        <v>150</v>
      </c>
      <c r="E1227" s="293" t="s">
        <v>157</v>
      </c>
      <c r="F1227" s="294" t="s">
        <v>629</v>
      </c>
      <c r="G1227" s="33" t="s">
        <v>1830</v>
      </c>
      <c r="H1227" s="294" t="s">
        <v>1908</v>
      </c>
      <c r="I1227" s="196" t="s">
        <v>1896</v>
      </c>
      <c r="J1227" s="196" t="s">
        <v>1896</v>
      </c>
      <c r="K1227" s="196">
        <v>6</v>
      </c>
      <c r="L1227" s="235">
        <v>45505</v>
      </c>
      <c r="M1227" s="235">
        <v>45535</v>
      </c>
      <c r="N1227" s="294" t="s">
        <v>124</v>
      </c>
      <c r="O1227" s="33" t="s">
        <v>125</v>
      </c>
      <c r="P1227" s="33" t="s">
        <v>398</v>
      </c>
      <c r="Q1227" s="295" t="s">
        <v>564</v>
      </c>
      <c r="R1227" s="295" t="s">
        <v>80</v>
      </c>
      <c r="S1227" s="298">
        <v>6</v>
      </c>
      <c r="T1227" s="29"/>
      <c r="U1227" s="29"/>
      <c r="V1227" s="29"/>
      <c r="W1227" s="29"/>
      <c r="X1227" s="29"/>
      <c r="Y1227" s="29"/>
      <c r="Z1227" s="33"/>
    </row>
    <row r="1228" ht="24" spans="1:26">
      <c r="A1228" s="33">
        <v>2936</v>
      </c>
      <c r="B1228" s="28" t="s">
        <v>117</v>
      </c>
      <c r="C1228" s="28" t="s">
        <v>118</v>
      </c>
      <c r="D1228" s="293" t="s">
        <v>150</v>
      </c>
      <c r="E1228" s="293" t="s">
        <v>157</v>
      </c>
      <c r="F1228" s="294" t="s">
        <v>629</v>
      </c>
      <c r="G1228" s="33" t="s">
        <v>1830</v>
      </c>
      <c r="H1228" s="294" t="s">
        <v>1908</v>
      </c>
      <c r="I1228" s="196" t="s">
        <v>1896</v>
      </c>
      <c r="J1228" s="196" t="s">
        <v>1896</v>
      </c>
      <c r="K1228" s="196">
        <v>6</v>
      </c>
      <c r="L1228" s="235">
        <v>45536</v>
      </c>
      <c r="M1228" s="235">
        <v>45565</v>
      </c>
      <c r="N1228" s="294" t="s">
        <v>124</v>
      </c>
      <c r="O1228" s="33" t="s">
        <v>125</v>
      </c>
      <c r="P1228" s="33" t="s">
        <v>398</v>
      </c>
      <c r="Q1228" s="295" t="s">
        <v>564</v>
      </c>
      <c r="R1228" s="295" t="s">
        <v>80</v>
      </c>
      <c r="S1228" s="298">
        <v>6</v>
      </c>
      <c r="T1228" s="29"/>
      <c r="U1228" s="29"/>
      <c r="V1228" s="29"/>
      <c r="W1228" s="29"/>
      <c r="X1228" s="29"/>
      <c r="Y1228" s="29"/>
      <c r="Z1228" s="33"/>
    </row>
    <row r="1229" ht="24" spans="1:26">
      <c r="A1229" s="33">
        <v>2937</v>
      </c>
      <c r="B1229" s="28" t="s">
        <v>117</v>
      </c>
      <c r="C1229" s="28" t="s">
        <v>118</v>
      </c>
      <c r="D1229" s="293" t="s">
        <v>150</v>
      </c>
      <c r="E1229" s="293" t="s">
        <v>157</v>
      </c>
      <c r="F1229" s="294" t="s">
        <v>629</v>
      </c>
      <c r="G1229" s="33" t="s">
        <v>1830</v>
      </c>
      <c r="H1229" s="294" t="s">
        <v>1908</v>
      </c>
      <c r="I1229" s="196" t="s">
        <v>1896</v>
      </c>
      <c r="J1229" s="196" t="s">
        <v>1896</v>
      </c>
      <c r="K1229" s="196">
        <v>6</v>
      </c>
      <c r="L1229" s="235">
        <v>45566</v>
      </c>
      <c r="M1229" s="235">
        <v>45596</v>
      </c>
      <c r="N1229" s="294" t="s">
        <v>124</v>
      </c>
      <c r="O1229" s="33" t="s">
        <v>125</v>
      </c>
      <c r="P1229" s="33" t="s">
        <v>398</v>
      </c>
      <c r="Q1229" s="295" t="s">
        <v>564</v>
      </c>
      <c r="R1229" s="295" t="s">
        <v>80</v>
      </c>
      <c r="S1229" s="298">
        <v>6</v>
      </c>
      <c r="T1229" s="29"/>
      <c r="U1229" s="29"/>
      <c r="V1229" s="29"/>
      <c r="W1229" s="29"/>
      <c r="X1229" s="29"/>
      <c r="Y1229" s="29"/>
      <c r="Z1229" s="33"/>
    </row>
    <row r="1230" ht="24" spans="1:26">
      <c r="A1230" s="33">
        <v>2938</v>
      </c>
      <c r="B1230" s="28" t="s">
        <v>117</v>
      </c>
      <c r="C1230" s="28" t="s">
        <v>118</v>
      </c>
      <c r="D1230" s="293" t="s">
        <v>150</v>
      </c>
      <c r="E1230" s="293" t="s">
        <v>157</v>
      </c>
      <c r="F1230" s="294" t="s">
        <v>629</v>
      </c>
      <c r="G1230" s="33" t="s">
        <v>1830</v>
      </c>
      <c r="H1230" s="294" t="s">
        <v>1908</v>
      </c>
      <c r="I1230" s="196" t="s">
        <v>1896</v>
      </c>
      <c r="J1230" s="196" t="s">
        <v>1896</v>
      </c>
      <c r="K1230" s="196">
        <v>6</v>
      </c>
      <c r="L1230" s="235">
        <v>45597</v>
      </c>
      <c r="M1230" s="235">
        <v>45626</v>
      </c>
      <c r="N1230" s="294" t="s">
        <v>124</v>
      </c>
      <c r="O1230" s="33" t="s">
        <v>125</v>
      </c>
      <c r="P1230" s="33" t="s">
        <v>398</v>
      </c>
      <c r="Q1230" s="295" t="s">
        <v>564</v>
      </c>
      <c r="R1230" s="295" t="s">
        <v>80</v>
      </c>
      <c r="S1230" s="298">
        <v>6</v>
      </c>
      <c r="T1230" s="29"/>
      <c r="U1230" s="29"/>
      <c r="V1230" s="29"/>
      <c r="W1230" s="29"/>
      <c r="X1230" s="29"/>
      <c r="Y1230" s="29"/>
      <c r="Z1230" s="33"/>
    </row>
    <row r="1231" ht="24" spans="1:26">
      <c r="A1231" s="33">
        <v>2939</v>
      </c>
      <c r="B1231" s="28" t="s">
        <v>117</v>
      </c>
      <c r="C1231" s="28" t="s">
        <v>118</v>
      </c>
      <c r="D1231" s="293" t="s">
        <v>150</v>
      </c>
      <c r="E1231" s="293" t="s">
        <v>157</v>
      </c>
      <c r="F1231" s="294" t="s">
        <v>629</v>
      </c>
      <c r="G1231" s="33" t="s">
        <v>1830</v>
      </c>
      <c r="H1231" s="294" t="s">
        <v>1908</v>
      </c>
      <c r="I1231" s="196" t="s">
        <v>1896</v>
      </c>
      <c r="J1231" s="196" t="s">
        <v>1896</v>
      </c>
      <c r="K1231" s="196">
        <v>6</v>
      </c>
      <c r="L1231" s="235">
        <v>45627</v>
      </c>
      <c r="M1231" s="235">
        <v>45657</v>
      </c>
      <c r="N1231" s="294" t="s">
        <v>124</v>
      </c>
      <c r="O1231" s="33" t="s">
        <v>125</v>
      </c>
      <c r="P1231" s="33" t="s">
        <v>398</v>
      </c>
      <c r="Q1231" s="295" t="s">
        <v>564</v>
      </c>
      <c r="R1231" s="295" t="s">
        <v>80</v>
      </c>
      <c r="S1231" s="298">
        <v>6</v>
      </c>
      <c r="T1231" s="29"/>
      <c r="U1231" s="29"/>
      <c r="V1231" s="29"/>
      <c r="W1231" s="29"/>
      <c r="X1231" s="29"/>
      <c r="Y1231" s="29"/>
      <c r="Z1231" s="33"/>
    </row>
    <row r="1232" ht="24" spans="1:26">
      <c r="A1232" s="33">
        <v>2941</v>
      </c>
      <c r="B1232" s="28" t="s">
        <v>117</v>
      </c>
      <c r="C1232" s="28" t="s">
        <v>118</v>
      </c>
      <c r="D1232" s="293" t="s">
        <v>150</v>
      </c>
      <c r="E1232" s="293" t="s">
        <v>157</v>
      </c>
      <c r="F1232" s="294" t="s">
        <v>634</v>
      </c>
      <c r="G1232" s="33" t="s">
        <v>1830</v>
      </c>
      <c r="H1232" s="294" t="s">
        <v>1908</v>
      </c>
      <c r="I1232" s="196" t="s">
        <v>1896</v>
      </c>
      <c r="J1232" s="196" t="s">
        <v>1896</v>
      </c>
      <c r="K1232" s="196">
        <v>6</v>
      </c>
      <c r="L1232" s="235">
        <v>45292</v>
      </c>
      <c r="M1232" s="235">
        <v>45322</v>
      </c>
      <c r="N1232" s="294" t="s">
        <v>124</v>
      </c>
      <c r="O1232" s="33" t="s">
        <v>125</v>
      </c>
      <c r="P1232" s="33" t="s">
        <v>398</v>
      </c>
      <c r="Q1232" s="295" t="s">
        <v>564</v>
      </c>
      <c r="R1232" s="295" t="s">
        <v>80</v>
      </c>
      <c r="S1232" s="298">
        <v>6</v>
      </c>
      <c r="T1232" s="29"/>
      <c r="U1232" s="29"/>
      <c r="V1232" s="29"/>
      <c r="W1232" s="29"/>
      <c r="X1232" s="29"/>
      <c r="Y1232" s="29"/>
      <c r="Z1232" s="33"/>
    </row>
    <row r="1233" ht="24" spans="1:26">
      <c r="A1233" s="33">
        <v>2942</v>
      </c>
      <c r="B1233" s="28" t="s">
        <v>117</v>
      </c>
      <c r="C1233" s="28" t="s">
        <v>118</v>
      </c>
      <c r="D1233" s="293" t="s">
        <v>150</v>
      </c>
      <c r="E1233" s="293" t="s">
        <v>157</v>
      </c>
      <c r="F1233" s="294" t="s">
        <v>634</v>
      </c>
      <c r="G1233" s="33" t="s">
        <v>1830</v>
      </c>
      <c r="H1233" s="294" t="s">
        <v>1908</v>
      </c>
      <c r="I1233" s="196" t="s">
        <v>1896</v>
      </c>
      <c r="J1233" s="196" t="s">
        <v>1896</v>
      </c>
      <c r="K1233" s="196">
        <v>6</v>
      </c>
      <c r="L1233" s="235">
        <v>45323</v>
      </c>
      <c r="M1233" s="235">
        <v>45351</v>
      </c>
      <c r="N1233" s="294" t="s">
        <v>124</v>
      </c>
      <c r="O1233" s="33" t="s">
        <v>125</v>
      </c>
      <c r="P1233" s="33" t="s">
        <v>398</v>
      </c>
      <c r="Q1233" s="295" t="s">
        <v>564</v>
      </c>
      <c r="R1233" s="295" t="s">
        <v>80</v>
      </c>
      <c r="S1233" s="298">
        <v>6</v>
      </c>
      <c r="T1233" s="29"/>
      <c r="U1233" s="29"/>
      <c r="V1233" s="29"/>
      <c r="W1233" s="29"/>
      <c r="X1233" s="29"/>
      <c r="Y1233" s="29"/>
      <c r="Z1233" s="33"/>
    </row>
    <row r="1234" ht="24" spans="1:28">
      <c r="A1234" s="33">
        <v>2943</v>
      </c>
      <c r="B1234" s="28" t="s">
        <v>117</v>
      </c>
      <c r="C1234" s="28" t="s">
        <v>118</v>
      </c>
      <c r="D1234" s="293" t="s">
        <v>150</v>
      </c>
      <c r="E1234" s="293" t="s">
        <v>157</v>
      </c>
      <c r="F1234" s="294" t="s">
        <v>634</v>
      </c>
      <c r="G1234" s="33" t="s">
        <v>1830</v>
      </c>
      <c r="H1234" s="294" t="s">
        <v>1908</v>
      </c>
      <c r="I1234" s="196" t="s">
        <v>1896</v>
      </c>
      <c r="J1234" s="196" t="s">
        <v>1896</v>
      </c>
      <c r="K1234" s="196">
        <v>6</v>
      </c>
      <c r="L1234" s="235">
        <v>45352</v>
      </c>
      <c r="M1234" s="235">
        <v>45382</v>
      </c>
      <c r="N1234" s="294" t="s">
        <v>124</v>
      </c>
      <c r="O1234" s="33" t="s">
        <v>125</v>
      </c>
      <c r="P1234" s="33" t="s">
        <v>398</v>
      </c>
      <c r="Q1234" s="295" t="s">
        <v>564</v>
      </c>
      <c r="R1234" s="295" t="s">
        <v>80</v>
      </c>
      <c r="S1234" s="298">
        <v>6</v>
      </c>
      <c r="T1234" s="34"/>
      <c r="U1234" s="34"/>
      <c r="V1234" s="35"/>
      <c r="W1234" s="35"/>
      <c r="X1234" s="40"/>
      <c r="Y1234" s="40"/>
      <c r="Z1234" s="38"/>
      <c r="AA1234" s="34"/>
      <c r="AB1234" s="34"/>
    </row>
    <row r="1235" ht="24" spans="1:26">
      <c r="A1235" s="33">
        <v>2944</v>
      </c>
      <c r="B1235" s="28" t="s">
        <v>117</v>
      </c>
      <c r="C1235" s="28" t="s">
        <v>118</v>
      </c>
      <c r="D1235" s="293" t="s">
        <v>150</v>
      </c>
      <c r="E1235" s="293" t="s">
        <v>157</v>
      </c>
      <c r="F1235" s="294" t="s">
        <v>634</v>
      </c>
      <c r="G1235" s="33" t="s">
        <v>1830</v>
      </c>
      <c r="H1235" s="294" t="s">
        <v>1908</v>
      </c>
      <c r="I1235" s="196" t="s">
        <v>1896</v>
      </c>
      <c r="J1235" s="196" t="s">
        <v>1896</v>
      </c>
      <c r="K1235" s="196">
        <v>6</v>
      </c>
      <c r="L1235" s="235">
        <v>45383</v>
      </c>
      <c r="M1235" s="235">
        <v>45412</v>
      </c>
      <c r="N1235" s="294" t="s">
        <v>124</v>
      </c>
      <c r="O1235" s="33" t="s">
        <v>125</v>
      </c>
      <c r="P1235" s="33" t="s">
        <v>398</v>
      </c>
      <c r="Q1235" s="295" t="s">
        <v>564</v>
      </c>
      <c r="R1235" s="295" t="s">
        <v>80</v>
      </c>
      <c r="S1235" s="298">
        <v>6</v>
      </c>
      <c r="T1235" s="29"/>
      <c r="U1235" s="29"/>
      <c r="V1235" s="29"/>
      <c r="W1235" s="29"/>
      <c r="X1235" s="29"/>
      <c r="Y1235" s="29"/>
      <c r="Z1235" s="33"/>
    </row>
    <row r="1236" ht="24" spans="1:26">
      <c r="A1236" s="33">
        <v>2945</v>
      </c>
      <c r="B1236" s="28" t="s">
        <v>117</v>
      </c>
      <c r="C1236" s="28" t="s">
        <v>118</v>
      </c>
      <c r="D1236" s="293" t="s">
        <v>150</v>
      </c>
      <c r="E1236" s="293" t="s">
        <v>157</v>
      </c>
      <c r="F1236" s="294" t="s">
        <v>634</v>
      </c>
      <c r="G1236" s="33" t="s">
        <v>1830</v>
      </c>
      <c r="H1236" s="294" t="s">
        <v>1908</v>
      </c>
      <c r="I1236" s="196" t="s">
        <v>1896</v>
      </c>
      <c r="J1236" s="196" t="s">
        <v>1896</v>
      </c>
      <c r="K1236" s="196">
        <v>6</v>
      </c>
      <c r="L1236" s="235">
        <v>45413</v>
      </c>
      <c r="M1236" s="235">
        <v>45443</v>
      </c>
      <c r="N1236" s="294" t="s">
        <v>124</v>
      </c>
      <c r="O1236" s="33" t="s">
        <v>125</v>
      </c>
      <c r="P1236" s="33" t="s">
        <v>398</v>
      </c>
      <c r="Q1236" s="295" t="s">
        <v>564</v>
      </c>
      <c r="R1236" s="295" t="s">
        <v>80</v>
      </c>
      <c r="S1236" s="298">
        <v>6</v>
      </c>
      <c r="T1236" s="29"/>
      <c r="U1236" s="29"/>
      <c r="V1236" s="29"/>
      <c r="W1236" s="29"/>
      <c r="X1236" s="29"/>
      <c r="Y1236" s="29"/>
      <c r="Z1236" s="33"/>
    </row>
    <row r="1237" ht="24" spans="1:26">
      <c r="A1237" s="33">
        <v>2946</v>
      </c>
      <c r="B1237" s="28" t="s">
        <v>117</v>
      </c>
      <c r="C1237" s="28" t="s">
        <v>118</v>
      </c>
      <c r="D1237" s="293" t="s">
        <v>150</v>
      </c>
      <c r="E1237" s="293" t="s">
        <v>157</v>
      </c>
      <c r="F1237" s="294" t="s">
        <v>634</v>
      </c>
      <c r="G1237" s="33" t="s">
        <v>1830</v>
      </c>
      <c r="H1237" s="294" t="s">
        <v>1908</v>
      </c>
      <c r="I1237" s="196" t="s">
        <v>1896</v>
      </c>
      <c r="J1237" s="196" t="s">
        <v>1896</v>
      </c>
      <c r="K1237" s="196">
        <v>6</v>
      </c>
      <c r="L1237" s="235">
        <v>45444</v>
      </c>
      <c r="M1237" s="235">
        <v>45473</v>
      </c>
      <c r="N1237" s="294" t="s">
        <v>124</v>
      </c>
      <c r="O1237" s="33" t="s">
        <v>125</v>
      </c>
      <c r="P1237" s="33" t="s">
        <v>398</v>
      </c>
      <c r="Q1237" s="295" t="s">
        <v>564</v>
      </c>
      <c r="R1237" s="295" t="s">
        <v>80</v>
      </c>
      <c r="S1237" s="298">
        <v>6</v>
      </c>
      <c r="T1237" s="29"/>
      <c r="U1237" s="29"/>
      <c r="V1237" s="29"/>
      <c r="W1237" s="29"/>
      <c r="X1237" s="29"/>
      <c r="Y1237" s="29"/>
      <c r="Z1237" s="33"/>
    </row>
    <row r="1238" ht="24" spans="1:26">
      <c r="A1238" s="33">
        <v>2947</v>
      </c>
      <c r="B1238" s="28" t="s">
        <v>117</v>
      </c>
      <c r="C1238" s="28" t="s">
        <v>118</v>
      </c>
      <c r="D1238" s="293" t="s">
        <v>150</v>
      </c>
      <c r="E1238" s="293" t="s">
        <v>157</v>
      </c>
      <c r="F1238" s="294" t="s">
        <v>634</v>
      </c>
      <c r="G1238" s="33" t="s">
        <v>1830</v>
      </c>
      <c r="H1238" s="294" t="s">
        <v>1908</v>
      </c>
      <c r="I1238" s="196" t="s">
        <v>1896</v>
      </c>
      <c r="J1238" s="196" t="s">
        <v>1896</v>
      </c>
      <c r="K1238" s="196">
        <v>6</v>
      </c>
      <c r="L1238" s="235">
        <v>45474</v>
      </c>
      <c r="M1238" s="235">
        <v>45504</v>
      </c>
      <c r="N1238" s="294" t="s">
        <v>124</v>
      </c>
      <c r="O1238" s="33" t="s">
        <v>125</v>
      </c>
      <c r="P1238" s="33" t="s">
        <v>398</v>
      </c>
      <c r="Q1238" s="295" t="s">
        <v>564</v>
      </c>
      <c r="R1238" s="295" t="s">
        <v>80</v>
      </c>
      <c r="S1238" s="298">
        <v>6</v>
      </c>
      <c r="T1238" s="29"/>
      <c r="U1238" s="29"/>
      <c r="V1238" s="29"/>
      <c r="W1238" s="29"/>
      <c r="X1238" s="29"/>
      <c r="Y1238" s="29"/>
      <c r="Z1238" s="33"/>
    </row>
    <row r="1239" ht="24" spans="1:26">
      <c r="A1239" s="33">
        <v>2948</v>
      </c>
      <c r="B1239" s="28" t="s">
        <v>117</v>
      </c>
      <c r="C1239" s="28" t="s">
        <v>118</v>
      </c>
      <c r="D1239" s="293" t="s">
        <v>150</v>
      </c>
      <c r="E1239" s="293" t="s">
        <v>157</v>
      </c>
      <c r="F1239" s="294" t="s">
        <v>634</v>
      </c>
      <c r="G1239" s="33" t="s">
        <v>1830</v>
      </c>
      <c r="H1239" s="294" t="s">
        <v>1908</v>
      </c>
      <c r="I1239" s="196" t="s">
        <v>1896</v>
      </c>
      <c r="J1239" s="196" t="s">
        <v>1896</v>
      </c>
      <c r="K1239" s="196">
        <v>6</v>
      </c>
      <c r="L1239" s="235">
        <v>45505</v>
      </c>
      <c r="M1239" s="235">
        <v>45535</v>
      </c>
      <c r="N1239" s="294" t="s">
        <v>124</v>
      </c>
      <c r="O1239" s="33" t="s">
        <v>125</v>
      </c>
      <c r="P1239" s="33" t="s">
        <v>398</v>
      </c>
      <c r="Q1239" s="295" t="s">
        <v>564</v>
      </c>
      <c r="R1239" s="295" t="s">
        <v>80</v>
      </c>
      <c r="S1239" s="298">
        <v>6</v>
      </c>
      <c r="T1239" s="29"/>
      <c r="U1239" s="29"/>
      <c r="V1239" s="29"/>
      <c r="W1239" s="29"/>
      <c r="X1239" s="29"/>
      <c r="Y1239" s="29"/>
      <c r="Z1239" s="33"/>
    </row>
    <row r="1240" ht="24" spans="1:26">
      <c r="A1240" s="33">
        <v>2949</v>
      </c>
      <c r="B1240" s="28" t="s">
        <v>117</v>
      </c>
      <c r="C1240" s="28" t="s">
        <v>118</v>
      </c>
      <c r="D1240" s="293" t="s">
        <v>150</v>
      </c>
      <c r="E1240" s="293" t="s">
        <v>157</v>
      </c>
      <c r="F1240" s="294" t="s">
        <v>634</v>
      </c>
      <c r="G1240" s="33" t="s">
        <v>1830</v>
      </c>
      <c r="H1240" s="294" t="s">
        <v>1908</v>
      </c>
      <c r="I1240" s="196" t="s">
        <v>1896</v>
      </c>
      <c r="J1240" s="196" t="s">
        <v>1896</v>
      </c>
      <c r="K1240" s="196">
        <v>6</v>
      </c>
      <c r="L1240" s="235">
        <v>45536</v>
      </c>
      <c r="M1240" s="235">
        <v>45565</v>
      </c>
      <c r="N1240" s="294" t="s">
        <v>124</v>
      </c>
      <c r="O1240" s="33" t="s">
        <v>125</v>
      </c>
      <c r="P1240" s="33" t="s">
        <v>398</v>
      </c>
      <c r="Q1240" s="295" t="s">
        <v>564</v>
      </c>
      <c r="R1240" s="295" t="s">
        <v>80</v>
      </c>
      <c r="S1240" s="298">
        <v>6</v>
      </c>
      <c r="T1240" s="29"/>
      <c r="U1240" s="29"/>
      <c r="V1240" s="29"/>
      <c r="W1240" s="29"/>
      <c r="X1240" s="29"/>
      <c r="Y1240" s="29"/>
      <c r="Z1240" s="33"/>
    </row>
    <row r="1241" ht="24" spans="1:26">
      <c r="A1241" s="33">
        <v>2950</v>
      </c>
      <c r="B1241" s="28" t="s">
        <v>117</v>
      </c>
      <c r="C1241" s="28" t="s">
        <v>118</v>
      </c>
      <c r="D1241" s="293" t="s">
        <v>150</v>
      </c>
      <c r="E1241" s="293" t="s">
        <v>157</v>
      </c>
      <c r="F1241" s="294" t="s">
        <v>634</v>
      </c>
      <c r="G1241" s="33" t="s">
        <v>1830</v>
      </c>
      <c r="H1241" s="294" t="s">
        <v>1908</v>
      </c>
      <c r="I1241" s="196" t="s">
        <v>1896</v>
      </c>
      <c r="J1241" s="196" t="s">
        <v>1896</v>
      </c>
      <c r="K1241" s="196">
        <v>6</v>
      </c>
      <c r="L1241" s="235">
        <v>45566</v>
      </c>
      <c r="M1241" s="235">
        <v>45596</v>
      </c>
      <c r="N1241" s="294" t="s">
        <v>124</v>
      </c>
      <c r="O1241" s="33" t="s">
        <v>125</v>
      </c>
      <c r="P1241" s="33" t="s">
        <v>398</v>
      </c>
      <c r="Q1241" s="295" t="s">
        <v>564</v>
      </c>
      <c r="R1241" s="295" t="s">
        <v>80</v>
      </c>
      <c r="S1241" s="298">
        <v>6</v>
      </c>
      <c r="T1241" s="29"/>
      <c r="U1241" s="29"/>
      <c r="V1241" s="29"/>
      <c r="W1241" s="29"/>
      <c r="X1241" s="29"/>
      <c r="Y1241" s="29"/>
      <c r="Z1241" s="33"/>
    </row>
    <row r="1242" ht="24" spans="1:26">
      <c r="A1242" s="33">
        <v>2951</v>
      </c>
      <c r="B1242" s="28" t="s">
        <v>117</v>
      </c>
      <c r="C1242" s="28" t="s">
        <v>118</v>
      </c>
      <c r="D1242" s="293" t="s">
        <v>150</v>
      </c>
      <c r="E1242" s="293" t="s">
        <v>157</v>
      </c>
      <c r="F1242" s="294" t="s">
        <v>634</v>
      </c>
      <c r="G1242" s="33" t="s">
        <v>1830</v>
      </c>
      <c r="H1242" s="294" t="s">
        <v>1908</v>
      </c>
      <c r="I1242" s="196" t="s">
        <v>1896</v>
      </c>
      <c r="J1242" s="196" t="s">
        <v>1896</v>
      </c>
      <c r="K1242" s="196">
        <v>6</v>
      </c>
      <c r="L1242" s="235">
        <v>45597</v>
      </c>
      <c r="M1242" s="235">
        <v>45626</v>
      </c>
      <c r="N1242" s="294" t="s">
        <v>124</v>
      </c>
      <c r="O1242" s="33" t="s">
        <v>125</v>
      </c>
      <c r="P1242" s="33" t="s">
        <v>398</v>
      </c>
      <c r="Q1242" s="295" t="s">
        <v>564</v>
      </c>
      <c r="R1242" s="295" t="s">
        <v>80</v>
      </c>
      <c r="S1242" s="298">
        <v>6</v>
      </c>
      <c r="T1242" s="29"/>
      <c r="U1242" s="29"/>
      <c r="V1242" s="29"/>
      <c r="W1242" s="29"/>
      <c r="X1242" s="29"/>
      <c r="Y1242" s="29"/>
      <c r="Z1242" s="33"/>
    </row>
    <row r="1243" ht="24" spans="1:26">
      <c r="A1243" s="33">
        <v>2952</v>
      </c>
      <c r="B1243" s="28" t="s">
        <v>117</v>
      </c>
      <c r="C1243" s="28" t="s">
        <v>118</v>
      </c>
      <c r="D1243" s="293" t="s">
        <v>150</v>
      </c>
      <c r="E1243" s="293" t="s">
        <v>157</v>
      </c>
      <c r="F1243" s="294" t="s">
        <v>634</v>
      </c>
      <c r="G1243" s="33" t="s">
        <v>1830</v>
      </c>
      <c r="H1243" s="294" t="s">
        <v>1908</v>
      </c>
      <c r="I1243" s="196" t="s">
        <v>1896</v>
      </c>
      <c r="J1243" s="196" t="s">
        <v>1896</v>
      </c>
      <c r="K1243" s="196">
        <v>6</v>
      </c>
      <c r="L1243" s="235">
        <v>45627</v>
      </c>
      <c r="M1243" s="235">
        <v>45657</v>
      </c>
      <c r="N1243" s="294" t="s">
        <v>124</v>
      </c>
      <c r="O1243" s="33" t="s">
        <v>125</v>
      </c>
      <c r="P1243" s="33" t="s">
        <v>398</v>
      </c>
      <c r="Q1243" s="295" t="s">
        <v>564</v>
      </c>
      <c r="R1243" s="295" t="s">
        <v>80</v>
      </c>
      <c r="S1243" s="298">
        <v>6</v>
      </c>
      <c r="T1243" s="29"/>
      <c r="U1243" s="29"/>
      <c r="V1243" s="29"/>
      <c r="W1243" s="29"/>
      <c r="X1243" s="29"/>
      <c r="Y1243" s="29"/>
      <c r="Z1243" s="33"/>
    </row>
    <row r="1244" ht="24" spans="1:26">
      <c r="A1244" s="33">
        <v>2954</v>
      </c>
      <c r="B1244" s="28" t="s">
        <v>117</v>
      </c>
      <c r="C1244" s="28" t="s">
        <v>118</v>
      </c>
      <c r="D1244" s="293" t="s">
        <v>150</v>
      </c>
      <c r="E1244" s="293" t="s">
        <v>157</v>
      </c>
      <c r="F1244" s="294" t="s">
        <v>638</v>
      </c>
      <c r="G1244" s="33" t="s">
        <v>1830</v>
      </c>
      <c r="H1244" s="294" t="s">
        <v>1909</v>
      </c>
      <c r="I1244" s="196" t="s">
        <v>1896</v>
      </c>
      <c r="J1244" s="196" t="s">
        <v>1896</v>
      </c>
      <c r="K1244" s="196">
        <v>4</v>
      </c>
      <c r="L1244" s="235">
        <v>45292</v>
      </c>
      <c r="M1244" s="235">
        <v>45322</v>
      </c>
      <c r="N1244" s="294" t="s">
        <v>124</v>
      </c>
      <c r="O1244" s="33" t="s">
        <v>125</v>
      </c>
      <c r="P1244" s="33" t="s">
        <v>398</v>
      </c>
      <c r="Q1244" s="295" t="s">
        <v>564</v>
      </c>
      <c r="R1244" s="295" t="s">
        <v>80</v>
      </c>
      <c r="S1244" s="293">
        <v>4</v>
      </c>
      <c r="T1244" s="29"/>
      <c r="U1244" s="29"/>
      <c r="V1244" s="29"/>
      <c r="W1244" s="29"/>
      <c r="X1244" s="29"/>
      <c r="Y1244" s="29"/>
      <c r="Z1244" s="33"/>
    </row>
    <row r="1245" ht="24" spans="1:26">
      <c r="A1245" s="33">
        <v>2955</v>
      </c>
      <c r="B1245" s="28" t="s">
        <v>117</v>
      </c>
      <c r="C1245" s="28" t="s">
        <v>118</v>
      </c>
      <c r="D1245" s="293" t="s">
        <v>150</v>
      </c>
      <c r="E1245" s="293" t="s">
        <v>157</v>
      </c>
      <c r="F1245" s="294" t="s">
        <v>638</v>
      </c>
      <c r="G1245" s="33" t="s">
        <v>1830</v>
      </c>
      <c r="H1245" s="294" t="s">
        <v>1909</v>
      </c>
      <c r="I1245" s="196" t="s">
        <v>1896</v>
      </c>
      <c r="J1245" s="196" t="s">
        <v>1896</v>
      </c>
      <c r="K1245" s="196">
        <v>4</v>
      </c>
      <c r="L1245" s="235">
        <v>45323</v>
      </c>
      <c r="M1245" s="235">
        <v>45351</v>
      </c>
      <c r="N1245" s="294" t="s">
        <v>124</v>
      </c>
      <c r="O1245" s="33" t="s">
        <v>125</v>
      </c>
      <c r="P1245" s="33" t="s">
        <v>398</v>
      </c>
      <c r="Q1245" s="295" t="s">
        <v>564</v>
      </c>
      <c r="R1245" s="295" t="s">
        <v>80</v>
      </c>
      <c r="S1245" s="293">
        <v>4</v>
      </c>
      <c r="T1245" s="29"/>
      <c r="U1245" s="29"/>
      <c r="V1245" s="29"/>
      <c r="W1245" s="29"/>
      <c r="X1245" s="29"/>
      <c r="Y1245" s="29"/>
      <c r="Z1245" s="33"/>
    </row>
    <row r="1246" ht="24" spans="1:28">
      <c r="A1246" s="33">
        <v>2956</v>
      </c>
      <c r="B1246" s="28" t="s">
        <v>117</v>
      </c>
      <c r="C1246" s="28" t="s">
        <v>118</v>
      </c>
      <c r="D1246" s="293" t="s">
        <v>150</v>
      </c>
      <c r="E1246" s="293" t="s">
        <v>157</v>
      </c>
      <c r="F1246" s="294" t="s">
        <v>638</v>
      </c>
      <c r="G1246" s="33" t="s">
        <v>1830</v>
      </c>
      <c r="H1246" s="294" t="s">
        <v>1909</v>
      </c>
      <c r="I1246" s="196" t="s">
        <v>1896</v>
      </c>
      <c r="J1246" s="196" t="s">
        <v>1896</v>
      </c>
      <c r="K1246" s="196">
        <v>4</v>
      </c>
      <c r="L1246" s="235">
        <v>45352</v>
      </c>
      <c r="M1246" s="235">
        <v>45382</v>
      </c>
      <c r="N1246" s="294" t="s">
        <v>124</v>
      </c>
      <c r="O1246" s="33" t="s">
        <v>125</v>
      </c>
      <c r="P1246" s="33" t="s">
        <v>398</v>
      </c>
      <c r="Q1246" s="295" t="s">
        <v>564</v>
      </c>
      <c r="R1246" s="295" t="s">
        <v>80</v>
      </c>
      <c r="S1246" s="293">
        <v>4</v>
      </c>
      <c r="T1246" s="34"/>
      <c r="U1246" s="34"/>
      <c r="V1246" s="35"/>
      <c r="W1246" s="35"/>
      <c r="X1246" s="40"/>
      <c r="Y1246" s="40"/>
      <c r="Z1246" s="38"/>
      <c r="AA1246" s="34"/>
      <c r="AB1246" s="34"/>
    </row>
    <row r="1247" ht="24" spans="1:26">
      <c r="A1247" s="33">
        <v>2957</v>
      </c>
      <c r="B1247" s="28" t="s">
        <v>117</v>
      </c>
      <c r="C1247" s="28" t="s">
        <v>118</v>
      </c>
      <c r="D1247" s="293" t="s">
        <v>150</v>
      </c>
      <c r="E1247" s="293" t="s">
        <v>157</v>
      </c>
      <c r="F1247" s="294" t="s">
        <v>638</v>
      </c>
      <c r="G1247" s="33" t="s">
        <v>1830</v>
      </c>
      <c r="H1247" s="294" t="s">
        <v>1909</v>
      </c>
      <c r="I1247" s="196" t="s">
        <v>1896</v>
      </c>
      <c r="J1247" s="196" t="s">
        <v>1896</v>
      </c>
      <c r="K1247" s="196">
        <v>4</v>
      </c>
      <c r="L1247" s="235">
        <v>45383</v>
      </c>
      <c r="M1247" s="235">
        <v>45412</v>
      </c>
      <c r="N1247" s="294" t="s">
        <v>124</v>
      </c>
      <c r="O1247" s="33" t="s">
        <v>125</v>
      </c>
      <c r="P1247" s="33" t="s">
        <v>398</v>
      </c>
      <c r="Q1247" s="295" t="s">
        <v>564</v>
      </c>
      <c r="R1247" s="295" t="s">
        <v>80</v>
      </c>
      <c r="S1247" s="293">
        <v>4</v>
      </c>
      <c r="T1247" s="29"/>
      <c r="U1247" s="29"/>
      <c r="V1247" s="29"/>
      <c r="W1247" s="29"/>
      <c r="X1247" s="29"/>
      <c r="Y1247" s="29"/>
      <c r="Z1247" s="33"/>
    </row>
    <row r="1248" ht="24" spans="1:26">
      <c r="A1248" s="33">
        <v>2958</v>
      </c>
      <c r="B1248" s="28" t="s">
        <v>117</v>
      </c>
      <c r="C1248" s="28" t="s">
        <v>118</v>
      </c>
      <c r="D1248" s="293" t="s">
        <v>150</v>
      </c>
      <c r="E1248" s="293" t="s">
        <v>157</v>
      </c>
      <c r="F1248" s="294" t="s">
        <v>638</v>
      </c>
      <c r="G1248" s="33" t="s">
        <v>1830</v>
      </c>
      <c r="H1248" s="294" t="s">
        <v>1909</v>
      </c>
      <c r="I1248" s="196" t="s">
        <v>1896</v>
      </c>
      <c r="J1248" s="196" t="s">
        <v>1896</v>
      </c>
      <c r="K1248" s="196">
        <v>4</v>
      </c>
      <c r="L1248" s="235">
        <v>45413</v>
      </c>
      <c r="M1248" s="235">
        <v>45443</v>
      </c>
      <c r="N1248" s="294" t="s">
        <v>124</v>
      </c>
      <c r="O1248" s="33" t="s">
        <v>125</v>
      </c>
      <c r="P1248" s="33" t="s">
        <v>398</v>
      </c>
      <c r="Q1248" s="295" t="s">
        <v>564</v>
      </c>
      <c r="R1248" s="295" t="s">
        <v>80</v>
      </c>
      <c r="S1248" s="293">
        <v>4</v>
      </c>
      <c r="T1248" s="29"/>
      <c r="U1248" s="29"/>
      <c r="V1248" s="29"/>
      <c r="W1248" s="29"/>
      <c r="X1248" s="29"/>
      <c r="Y1248" s="29"/>
      <c r="Z1248" s="33"/>
    </row>
    <row r="1249" ht="24" spans="1:26">
      <c r="A1249" s="33">
        <v>2959</v>
      </c>
      <c r="B1249" s="28" t="s">
        <v>117</v>
      </c>
      <c r="C1249" s="28" t="s">
        <v>118</v>
      </c>
      <c r="D1249" s="293" t="s">
        <v>150</v>
      </c>
      <c r="E1249" s="293" t="s">
        <v>157</v>
      </c>
      <c r="F1249" s="294" t="s">
        <v>638</v>
      </c>
      <c r="G1249" s="33" t="s">
        <v>1830</v>
      </c>
      <c r="H1249" s="294" t="s">
        <v>1909</v>
      </c>
      <c r="I1249" s="196" t="s">
        <v>1896</v>
      </c>
      <c r="J1249" s="196" t="s">
        <v>1896</v>
      </c>
      <c r="K1249" s="196">
        <v>4</v>
      </c>
      <c r="L1249" s="235">
        <v>45444</v>
      </c>
      <c r="M1249" s="235">
        <v>45473</v>
      </c>
      <c r="N1249" s="294" t="s">
        <v>124</v>
      </c>
      <c r="O1249" s="33" t="s">
        <v>125</v>
      </c>
      <c r="P1249" s="33" t="s">
        <v>398</v>
      </c>
      <c r="Q1249" s="295" t="s">
        <v>564</v>
      </c>
      <c r="R1249" s="295" t="s">
        <v>80</v>
      </c>
      <c r="S1249" s="293">
        <v>4</v>
      </c>
      <c r="T1249" s="29"/>
      <c r="U1249" s="29"/>
      <c r="V1249" s="29"/>
      <c r="W1249" s="29"/>
      <c r="X1249" s="29"/>
      <c r="Y1249" s="29"/>
      <c r="Z1249" s="33"/>
    </row>
    <row r="1250" ht="24" spans="1:26">
      <c r="A1250" s="33">
        <v>2960</v>
      </c>
      <c r="B1250" s="28" t="s">
        <v>117</v>
      </c>
      <c r="C1250" s="28" t="s">
        <v>118</v>
      </c>
      <c r="D1250" s="293" t="s">
        <v>150</v>
      </c>
      <c r="E1250" s="293" t="s">
        <v>157</v>
      </c>
      <c r="F1250" s="294" t="s">
        <v>638</v>
      </c>
      <c r="G1250" s="33" t="s">
        <v>1830</v>
      </c>
      <c r="H1250" s="294" t="s">
        <v>1909</v>
      </c>
      <c r="I1250" s="196" t="s">
        <v>1896</v>
      </c>
      <c r="J1250" s="196" t="s">
        <v>1896</v>
      </c>
      <c r="K1250" s="196">
        <v>4</v>
      </c>
      <c r="L1250" s="235">
        <v>45474</v>
      </c>
      <c r="M1250" s="235">
        <v>45504</v>
      </c>
      <c r="N1250" s="294" t="s">
        <v>124</v>
      </c>
      <c r="O1250" s="33" t="s">
        <v>125</v>
      </c>
      <c r="P1250" s="33" t="s">
        <v>398</v>
      </c>
      <c r="Q1250" s="295" t="s">
        <v>564</v>
      </c>
      <c r="R1250" s="295" t="s">
        <v>80</v>
      </c>
      <c r="S1250" s="293">
        <v>4</v>
      </c>
      <c r="T1250" s="29"/>
      <c r="U1250" s="29"/>
      <c r="V1250" s="29"/>
      <c r="W1250" s="29"/>
      <c r="X1250" s="29"/>
      <c r="Y1250" s="29"/>
      <c r="Z1250" s="33"/>
    </row>
    <row r="1251" ht="24" spans="1:26">
      <c r="A1251" s="33">
        <v>2961</v>
      </c>
      <c r="B1251" s="28" t="s">
        <v>117</v>
      </c>
      <c r="C1251" s="28" t="s">
        <v>118</v>
      </c>
      <c r="D1251" s="293" t="s">
        <v>150</v>
      </c>
      <c r="E1251" s="293" t="s">
        <v>157</v>
      </c>
      <c r="F1251" s="294" t="s">
        <v>638</v>
      </c>
      <c r="G1251" s="33" t="s">
        <v>1830</v>
      </c>
      <c r="H1251" s="294" t="s">
        <v>1909</v>
      </c>
      <c r="I1251" s="196" t="s">
        <v>1896</v>
      </c>
      <c r="J1251" s="196" t="s">
        <v>1896</v>
      </c>
      <c r="K1251" s="196">
        <v>4</v>
      </c>
      <c r="L1251" s="235">
        <v>45505</v>
      </c>
      <c r="M1251" s="235">
        <v>45535</v>
      </c>
      <c r="N1251" s="294" t="s">
        <v>124</v>
      </c>
      <c r="O1251" s="33" t="s">
        <v>125</v>
      </c>
      <c r="P1251" s="33" t="s">
        <v>398</v>
      </c>
      <c r="Q1251" s="295" t="s">
        <v>564</v>
      </c>
      <c r="R1251" s="295" t="s">
        <v>80</v>
      </c>
      <c r="S1251" s="293">
        <v>4</v>
      </c>
      <c r="T1251" s="29"/>
      <c r="U1251" s="29"/>
      <c r="V1251" s="29"/>
      <c r="W1251" s="29"/>
      <c r="X1251" s="29"/>
      <c r="Y1251" s="29"/>
      <c r="Z1251" s="33"/>
    </row>
    <row r="1252" ht="24" spans="1:26">
      <c r="A1252" s="33">
        <v>2962</v>
      </c>
      <c r="B1252" s="28" t="s">
        <v>117</v>
      </c>
      <c r="C1252" s="28" t="s">
        <v>118</v>
      </c>
      <c r="D1252" s="293" t="s">
        <v>150</v>
      </c>
      <c r="E1252" s="293" t="s">
        <v>157</v>
      </c>
      <c r="F1252" s="294" t="s">
        <v>638</v>
      </c>
      <c r="G1252" s="33" t="s">
        <v>1830</v>
      </c>
      <c r="H1252" s="294" t="s">
        <v>1909</v>
      </c>
      <c r="I1252" s="196" t="s">
        <v>1896</v>
      </c>
      <c r="J1252" s="196" t="s">
        <v>1896</v>
      </c>
      <c r="K1252" s="196">
        <v>4</v>
      </c>
      <c r="L1252" s="235">
        <v>45536</v>
      </c>
      <c r="M1252" s="235">
        <v>45565</v>
      </c>
      <c r="N1252" s="294" t="s">
        <v>124</v>
      </c>
      <c r="O1252" s="33" t="s">
        <v>125</v>
      </c>
      <c r="P1252" s="33" t="s">
        <v>398</v>
      </c>
      <c r="Q1252" s="295" t="s">
        <v>564</v>
      </c>
      <c r="R1252" s="295" t="s">
        <v>80</v>
      </c>
      <c r="S1252" s="293">
        <v>4</v>
      </c>
      <c r="T1252" s="29"/>
      <c r="U1252" s="29"/>
      <c r="V1252" s="29"/>
      <c r="W1252" s="29"/>
      <c r="X1252" s="29"/>
      <c r="Y1252" s="29"/>
      <c r="Z1252" s="33"/>
    </row>
    <row r="1253" ht="24" spans="1:26">
      <c r="A1253" s="33">
        <v>2963</v>
      </c>
      <c r="B1253" s="28" t="s">
        <v>117</v>
      </c>
      <c r="C1253" s="28" t="s">
        <v>118</v>
      </c>
      <c r="D1253" s="293" t="s">
        <v>150</v>
      </c>
      <c r="E1253" s="293" t="s">
        <v>157</v>
      </c>
      <c r="F1253" s="294" t="s">
        <v>638</v>
      </c>
      <c r="G1253" s="33" t="s">
        <v>1830</v>
      </c>
      <c r="H1253" s="294" t="s">
        <v>1909</v>
      </c>
      <c r="I1253" s="196" t="s">
        <v>1896</v>
      </c>
      <c r="J1253" s="196" t="s">
        <v>1896</v>
      </c>
      <c r="K1253" s="196">
        <v>4</v>
      </c>
      <c r="L1253" s="235">
        <v>45566</v>
      </c>
      <c r="M1253" s="235">
        <v>45596</v>
      </c>
      <c r="N1253" s="294" t="s">
        <v>124</v>
      </c>
      <c r="O1253" s="33" t="s">
        <v>125</v>
      </c>
      <c r="P1253" s="33" t="s">
        <v>398</v>
      </c>
      <c r="Q1253" s="295" t="s">
        <v>564</v>
      </c>
      <c r="R1253" s="295" t="s">
        <v>80</v>
      </c>
      <c r="S1253" s="293">
        <v>4</v>
      </c>
      <c r="T1253" s="29"/>
      <c r="U1253" s="29"/>
      <c r="V1253" s="29"/>
      <c r="W1253" s="29"/>
      <c r="X1253" s="29"/>
      <c r="Y1253" s="29"/>
      <c r="Z1253" s="33"/>
    </row>
    <row r="1254" ht="24" spans="1:26">
      <c r="A1254" s="33">
        <v>2964</v>
      </c>
      <c r="B1254" s="28" t="s">
        <v>117</v>
      </c>
      <c r="C1254" s="28" t="s">
        <v>118</v>
      </c>
      <c r="D1254" s="293" t="s">
        <v>150</v>
      </c>
      <c r="E1254" s="293" t="s">
        <v>157</v>
      </c>
      <c r="F1254" s="294" t="s">
        <v>638</v>
      </c>
      <c r="G1254" s="33" t="s">
        <v>1830</v>
      </c>
      <c r="H1254" s="294" t="s">
        <v>1909</v>
      </c>
      <c r="I1254" s="196" t="s">
        <v>1896</v>
      </c>
      <c r="J1254" s="196" t="s">
        <v>1896</v>
      </c>
      <c r="K1254" s="196">
        <v>4</v>
      </c>
      <c r="L1254" s="235">
        <v>45597</v>
      </c>
      <c r="M1254" s="235">
        <v>45626</v>
      </c>
      <c r="N1254" s="294" t="s">
        <v>124</v>
      </c>
      <c r="O1254" s="33" t="s">
        <v>125</v>
      </c>
      <c r="P1254" s="33" t="s">
        <v>398</v>
      </c>
      <c r="Q1254" s="295" t="s">
        <v>564</v>
      </c>
      <c r="R1254" s="295" t="s">
        <v>80</v>
      </c>
      <c r="S1254" s="293">
        <v>4</v>
      </c>
      <c r="T1254" s="29"/>
      <c r="U1254" s="29"/>
      <c r="V1254" s="29"/>
      <c r="W1254" s="29"/>
      <c r="X1254" s="29"/>
      <c r="Y1254" s="29"/>
      <c r="Z1254" s="33"/>
    </row>
    <row r="1255" ht="24" spans="1:26">
      <c r="A1255" s="33">
        <v>2965</v>
      </c>
      <c r="B1255" s="28" t="s">
        <v>117</v>
      </c>
      <c r="C1255" s="28" t="s">
        <v>118</v>
      </c>
      <c r="D1255" s="293" t="s">
        <v>150</v>
      </c>
      <c r="E1255" s="293" t="s">
        <v>157</v>
      </c>
      <c r="F1255" s="294" t="s">
        <v>638</v>
      </c>
      <c r="G1255" s="33" t="s">
        <v>1830</v>
      </c>
      <c r="H1255" s="294" t="s">
        <v>1909</v>
      </c>
      <c r="I1255" s="196" t="s">
        <v>1896</v>
      </c>
      <c r="J1255" s="196" t="s">
        <v>1896</v>
      </c>
      <c r="K1255" s="196">
        <v>4</v>
      </c>
      <c r="L1255" s="235">
        <v>45627</v>
      </c>
      <c r="M1255" s="235">
        <v>45657</v>
      </c>
      <c r="N1255" s="294" t="s">
        <v>124</v>
      </c>
      <c r="O1255" s="33" t="s">
        <v>125</v>
      </c>
      <c r="P1255" s="33" t="s">
        <v>398</v>
      </c>
      <c r="Q1255" s="295" t="s">
        <v>564</v>
      </c>
      <c r="R1255" s="295" t="s">
        <v>80</v>
      </c>
      <c r="S1255" s="293">
        <v>4</v>
      </c>
      <c r="T1255" s="29"/>
      <c r="U1255" s="29"/>
      <c r="V1255" s="29"/>
      <c r="W1255" s="29"/>
      <c r="X1255" s="29"/>
      <c r="Y1255" s="29"/>
      <c r="Z1255" s="33"/>
    </row>
    <row r="1256" ht="24" spans="1:26">
      <c r="A1256" s="33">
        <v>2967</v>
      </c>
      <c r="B1256" s="28" t="s">
        <v>117</v>
      </c>
      <c r="C1256" s="28" t="s">
        <v>118</v>
      </c>
      <c r="D1256" s="293" t="s">
        <v>150</v>
      </c>
      <c r="E1256" s="293" t="s">
        <v>157</v>
      </c>
      <c r="F1256" s="294" t="s">
        <v>643</v>
      </c>
      <c r="G1256" s="33" t="s">
        <v>1830</v>
      </c>
      <c r="H1256" s="294" t="s">
        <v>1910</v>
      </c>
      <c r="I1256" s="196" t="s">
        <v>1896</v>
      </c>
      <c r="J1256" s="196" t="s">
        <v>1896</v>
      </c>
      <c r="K1256" s="196">
        <v>2</v>
      </c>
      <c r="L1256" s="235">
        <v>45292</v>
      </c>
      <c r="M1256" s="235">
        <v>45322</v>
      </c>
      <c r="N1256" s="294" t="s">
        <v>124</v>
      </c>
      <c r="O1256" s="33" t="s">
        <v>125</v>
      </c>
      <c r="P1256" s="33" t="s">
        <v>398</v>
      </c>
      <c r="Q1256" s="29" t="s">
        <v>644</v>
      </c>
      <c r="R1256" s="33" t="s">
        <v>80</v>
      </c>
      <c r="S1256" s="293">
        <v>2</v>
      </c>
      <c r="T1256" s="29"/>
      <c r="U1256" s="29"/>
      <c r="V1256" s="29"/>
      <c r="W1256" s="29"/>
      <c r="X1256" s="29"/>
      <c r="Y1256" s="29"/>
      <c r="Z1256" s="33"/>
    </row>
    <row r="1257" ht="24" spans="1:26">
      <c r="A1257" s="33">
        <v>2968</v>
      </c>
      <c r="B1257" s="28" t="s">
        <v>117</v>
      </c>
      <c r="C1257" s="28" t="s">
        <v>118</v>
      </c>
      <c r="D1257" s="293" t="s">
        <v>150</v>
      </c>
      <c r="E1257" s="293" t="s">
        <v>157</v>
      </c>
      <c r="F1257" s="294" t="s">
        <v>643</v>
      </c>
      <c r="G1257" s="33" t="s">
        <v>1830</v>
      </c>
      <c r="H1257" s="294" t="s">
        <v>1910</v>
      </c>
      <c r="I1257" s="196" t="s">
        <v>1896</v>
      </c>
      <c r="J1257" s="196" t="s">
        <v>1896</v>
      </c>
      <c r="K1257" s="196">
        <v>2</v>
      </c>
      <c r="L1257" s="235">
        <v>45323</v>
      </c>
      <c r="M1257" s="235">
        <v>45351</v>
      </c>
      <c r="N1257" s="294" t="s">
        <v>124</v>
      </c>
      <c r="O1257" s="33" t="s">
        <v>125</v>
      </c>
      <c r="P1257" s="33" t="s">
        <v>398</v>
      </c>
      <c r="Q1257" s="29" t="s">
        <v>644</v>
      </c>
      <c r="R1257" s="33" t="s">
        <v>80</v>
      </c>
      <c r="S1257" s="293">
        <v>2</v>
      </c>
      <c r="T1257" s="29"/>
      <c r="U1257" s="29"/>
      <c r="V1257" s="29"/>
      <c r="W1257" s="29"/>
      <c r="X1257" s="29"/>
      <c r="Y1257" s="29"/>
      <c r="Z1257" s="33"/>
    </row>
    <row r="1258" ht="24" spans="1:28">
      <c r="A1258" s="33">
        <v>2969</v>
      </c>
      <c r="B1258" s="28" t="s">
        <v>117</v>
      </c>
      <c r="C1258" s="28" t="s">
        <v>118</v>
      </c>
      <c r="D1258" s="293" t="s">
        <v>150</v>
      </c>
      <c r="E1258" s="293" t="s">
        <v>157</v>
      </c>
      <c r="F1258" s="294" t="s">
        <v>643</v>
      </c>
      <c r="G1258" s="33" t="s">
        <v>1830</v>
      </c>
      <c r="H1258" s="294" t="s">
        <v>1910</v>
      </c>
      <c r="I1258" s="196" t="s">
        <v>1896</v>
      </c>
      <c r="J1258" s="196" t="s">
        <v>1896</v>
      </c>
      <c r="K1258" s="196">
        <v>2</v>
      </c>
      <c r="L1258" s="235">
        <v>45352</v>
      </c>
      <c r="M1258" s="235">
        <v>45382</v>
      </c>
      <c r="N1258" s="294" t="s">
        <v>124</v>
      </c>
      <c r="O1258" s="33" t="s">
        <v>125</v>
      </c>
      <c r="P1258" s="33" t="s">
        <v>398</v>
      </c>
      <c r="Q1258" s="29" t="s">
        <v>644</v>
      </c>
      <c r="R1258" s="33" t="s">
        <v>80</v>
      </c>
      <c r="S1258" s="293">
        <v>2</v>
      </c>
      <c r="T1258" s="34"/>
      <c r="U1258" s="34"/>
      <c r="V1258" s="35"/>
      <c r="W1258" s="35"/>
      <c r="X1258" s="40"/>
      <c r="Y1258" s="40"/>
      <c r="Z1258" s="38"/>
      <c r="AA1258" s="34"/>
      <c r="AB1258" s="34"/>
    </row>
    <row r="1259" ht="24" spans="1:26">
      <c r="A1259" s="33">
        <v>2970</v>
      </c>
      <c r="B1259" s="28" t="s">
        <v>117</v>
      </c>
      <c r="C1259" s="28" t="s">
        <v>118</v>
      </c>
      <c r="D1259" s="293" t="s">
        <v>150</v>
      </c>
      <c r="E1259" s="293" t="s">
        <v>157</v>
      </c>
      <c r="F1259" s="294" t="s">
        <v>643</v>
      </c>
      <c r="G1259" s="33" t="s">
        <v>1830</v>
      </c>
      <c r="H1259" s="294" t="s">
        <v>1910</v>
      </c>
      <c r="I1259" s="196" t="s">
        <v>1896</v>
      </c>
      <c r="J1259" s="196" t="s">
        <v>1896</v>
      </c>
      <c r="K1259" s="196">
        <v>2</v>
      </c>
      <c r="L1259" s="235">
        <v>45383</v>
      </c>
      <c r="M1259" s="235">
        <v>45412</v>
      </c>
      <c r="N1259" s="294" t="s">
        <v>124</v>
      </c>
      <c r="O1259" s="33" t="s">
        <v>125</v>
      </c>
      <c r="P1259" s="33" t="s">
        <v>398</v>
      </c>
      <c r="Q1259" s="29" t="s">
        <v>644</v>
      </c>
      <c r="R1259" s="33" t="s">
        <v>80</v>
      </c>
      <c r="S1259" s="293">
        <v>2</v>
      </c>
      <c r="T1259" s="29"/>
      <c r="U1259" s="29"/>
      <c r="V1259" s="29"/>
      <c r="W1259" s="29"/>
      <c r="X1259" s="29"/>
      <c r="Y1259" s="29"/>
      <c r="Z1259" s="33"/>
    </row>
    <row r="1260" ht="24" spans="1:26">
      <c r="A1260" s="33">
        <v>2971</v>
      </c>
      <c r="B1260" s="28" t="s">
        <v>117</v>
      </c>
      <c r="C1260" s="28" t="s">
        <v>118</v>
      </c>
      <c r="D1260" s="293" t="s">
        <v>150</v>
      </c>
      <c r="E1260" s="293" t="s">
        <v>157</v>
      </c>
      <c r="F1260" s="294" t="s">
        <v>643</v>
      </c>
      <c r="G1260" s="33" t="s">
        <v>1830</v>
      </c>
      <c r="H1260" s="294" t="s">
        <v>1910</v>
      </c>
      <c r="I1260" s="196" t="s">
        <v>1896</v>
      </c>
      <c r="J1260" s="196" t="s">
        <v>1896</v>
      </c>
      <c r="K1260" s="196">
        <v>2</v>
      </c>
      <c r="L1260" s="235">
        <v>45413</v>
      </c>
      <c r="M1260" s="235">
        <v>45443</v>
      </c>
      <c r="N1260" s="294" t="s">
        <v>124</v>
      </c>
      <c r="O1260" s="33" t="s">
        <v>125</v>
      </c>
      <c r="P1260" s="33" t="s">
        <v>398</v>
      </c>
      <c r="Q1260" s="29" t="s">
        <v>644</v>
      </c>
      <c r="R1260" s="33" t="s">
        <v>80</v>
      </c>
      <c r="S1260" s="293">
        <v>2</v>
      </c>
      <c r="T1260" s="29"/>
      <c r="U1260" s="29"/>
      <c r="V1260" s="29"/>
      <c r="W1260" s="29"/>
      <c r="X1260" s="29"/>
      <c r="Y1260" s="29"/>
      <c r="Z1260" s="33"/>
    </row>
    <row r="1261" ht="24" spans="1:26">
      <c r="A1261" s="33">
        <v>2972</v>
      </c>
      <c r="B1261" s="28" t="s">
        <v>117</v>
      </c>
      <c r="C1261" s="28" t="s">
        <v>118</v>
      </c>
      <c r="D1261" s="293" t="s">
        <v>150</v>
      </c>
      <c r="E1261" s="293" t="s">
        <v>157</v>
      </c>
      <c r="F1261" s="294" t="s">
        <v>643</v>
      </c>
      <c r="G1261" s="33" t="s">
        <v>1830</v>
      </c>
      <c r="H1261" s="294" t="s">
        <v>1910</v>
      </c>
      <c r="I1261" s="196" t="s">
        <v>1896</v>
      </c>
      <c r="J1261" s="196" t="s">
        <v>1896</v>
      </c>
      <c r="K1261" s="196">
        <v>2</v>
      </c>
      <c r="L1261" s="235">
        <v>45444</v>
      </c>
      <c r="M1261" s="235">
        <v>45473</v>
      </c>
      <c r="N1261" s="294" t="s">
        <v>124</v>
      </c>
      <c r="O1261" s="33" t="s">
        <v>125</v>
      </c>
      <c r="P1261" s="33" t="s">
        <v>398</v>
      </c>
      <c r="Q1261" s="29" t="s">
        <v>644</v>
      </c>
      <c r="R1261" s="33" t="s">
        <v>80</v>
      </c>
      <c r="S1261" s="293">
        <v>2</v>
      </c>
      <c r="T1261" s="29"/>
      <c r="U1261" s="29"/>
      <c r="V1261" s="29"/>
      <c r="W1261" s="29"/>
      <c r="X1261" s="29"/>
      <c r="Y1261" s="29"/>
      <c r="Z1261" s="33"/>
    </row>
    <row r="1262" ht="24" spans="1:26">
      <c r="A1262" s="33">
        <v>2973</v>
      </c>
      <c r="B1262" s="28" t="s">
        <v>117</v>
      </c>
      <c r="C1262" s="28" t="s">
        <v>118</v>
      </c>
      <c r="D1262" s="293" t="s">
        <v>150</v>
      </c>
      <c r="E1262" s="293" t="s">
        <v>157</v>
      </c>
      <c r="F1262" s="294" t="s">
        <v>643</v>
      </c>
      <c r="G1262" s="33" t="s">
        <v>1830</v>
      </c>
      <c r="H1262" s="294" t="s">
        <v>1910</v>
      </c>
      <c r="I1262" s="196" t="s">
        <v>1896</v>
      </c>
      <c r="J1262" s="196" t="s">
        <v>1896</v>
      </c>
      <c r="K1262" s="196">
        <v>2</v>
      </c>
      <c r="L1262" s="235">
        <v>45474</v>
      </c>
      <c r="M1262" s="235">
        <v>45504</v>
      </c>
      <c r="N1262" s="294" t="s">
        <v>124</v>
      </c>
      <c r="O1262" s="33" t="s">
        <v>125</v>
      </c>
      <c r="P1262" s="33" t="s">
        <v>398</v>
      </c>
      <c r="Q1262" s="29" t="s">
        <v>644</v>
      </c>
      <c r="R1262" s="33" t="s">
        <v>80</v>
      </c>
      <c r="S1262" s="293">
        <v>2</v>
      </c>
      <c r="T1262" s="29"/>
      <c r="U1262" s="29"/>
      <c r="V1262" s="29"/>
      <c r="W1262" s="29"/>
      <c r="X1262" s="29"/>
      <c r="Y1262" s="29"/>
      <c r="Z1262" s="33"/>
    </row>
    <row r="1263" ht="24" spans="1:26">
      <c r="A1263" s="33">
        <v>2974</v>
      </c>
      <c r="B1263" s="28" t="s">
        <v>117</v>
      </c>
      <c r="C1263" s="28" t="s">
        <v>118</v>
      </c>
      <c r="D1263" s="293" t="s">
        <v>150</v>
      </c>
      <c r="E1263" s="293" t="s">
        <v>157</v>
      </c>
      <c r="F1263" s="294" t="s">
        <v>643</v>
      </c>
      <c r="G1263" s="33" t="s">
        <v>1830</v>
      </c>
      <c r="H1263" s="294" t="s">
        <v>1910</v>
      </c>
      <c r="I1263" s="196" t="s">
        <v>1896</v>
      </c>
      <c r="J1263" s="196" t="s">
        <v>1896</v>
      </c>
      <c r="K1263" s="196">
        <v>2</v>
      </c>
      <c r="L1263" s="235">
        <v>45505</v>
      </c>
      <c r="M1263" s="235">
        <v>45535</v>
      </c>
      <c r="N1263" s="294" t="s">
        <v>124</v>
      </c>
      <c r="O1263" s="33" t="s">
        <v>125</v>
      </c>
      <c r="P1263" s="33" t="s">
        <v>398</v>
      </c>
      <c r="Q1263" s="29" t="s">
        <v>644</v>
      </c>
      <c r="R1263" s="33" t="s">
        <v>80</v>
      </c>
      <c r="S1263" s="293">
        <v>2</v>
      </c>
      <c r="T1263" s="29"/>
      <c r="U1263" s="29"/>
      <c r="V1263" s="29"/>
      <c r="W1263" s="29"/>
      <c r="X1263" s="29"/>
      <c r="Y1263" s="29"/>
      <c r="Z1263" s="33"/>
    </row>
    <row r="1264" ht="24" spans="1:26">
      <c r="A1264" s="33">
        <v>2975</v>
      </c>
      <c r="B1264" s="28" t="s">
        <v>117</v>
      </c>
      <c r="C1264" s="28" t="s">
        <v>118</v>
      </c>
      <c r="D1264" s="293" t="s">
        <v>150</v>
      </c>
      <c r="E1264" s="293" t="s">
        <v>157</v>
      </c>
      <c r="F1264" s="294" t="s">
        <v>643</v>
      </c>
      <c r="G1264" s="33" t="s">
        <v>1830</v>
      </c>
      <c r="H1264" s="294" t="s">
        <v>1910</v>
      </c>
      <c r="I1264" s="196" t="s">
        <v>1896</v>
      </c>
      <c r="J1264" s="196" t="s">
        <v>1896</v>
      </c>
      <c r="K1264" s="196">
        <v>2</v>
      </c>
      <c r="L1264" s="235">
        <v>45536</v>
      </c>
      <c r="M1264" s="235">
        <v>45565</v>
      </c>
      <c r="N1264" s="294" t="s">
        <v>124</v>
      </c>
      <c r="O1264" s="33" t="s">
        <v>125</v>
      </c>
      <c r="P1264" s="33" t="s">
        <v>398</v>
      </c>
      <c r="Q1264" s="29" t="s">
        <v>644</v>
      </c>
      <c r="R1264" s="33" t="s">
        <v>80</v>
      </c>
      <c r="S1264" s="293">
        <v>2</v>
      </c>
      <c r="T1264" s="29"/>
      <c r="U1264" s="29"/>
      <c r="V1264" s="29"/>
      <c r="W1264" s="29"/>
      <c r="X1264" s="29"/>
      <c r="Y1264" s="29"/>
      <c r="Z1264" s="33"/>
    </row>
    <row r="1265" ht="24" spans="1:26">
      <c r="A1265" s="33">
        <v>2976</v>
      </c>
      <c r="B1265" s="28" t="s">
        <v>117</v>
      </c>
      <c r="C1265" s="28" t="s">
        <v>118</v>
      </c>
      <c r="D1265" s="293" t="s">
        <v>150</v>
      </c>
      <c r="E1265" s="293" t="s">
        <v>157</v>
      </c>
      <c r="F1265" s="294" t="s">
        <v>643</v>
      </c>
      <c r="G1265" s="33" t="s">
        <v>1830</v>
      </c>
      <c r="H1265" s="294" t="s">
        <v>1910</v>
      </c>
      <c r="I1265" s="196" t="s">
        <v>1896</v>
      </c>
      <c r="J1265" s="196" t="s">
        <v>1896</v>
      </c>
      <c r="K1265" s="196">
        <v>2</v>
      </c>
      <c r="L1265" s="235">
        <v>45566</v>
      </c>
      <c r="M1265" s="235">
        <v>45596</v>
      </c>
      <c r="N1265" s="294" t="s">
        <v>124</v>
      </c>
      <c r="O1265" s="33" t="s">
        <v>125</v>
      </c>
      <c r="P1265" s="33" t="s">
        <v>398</v>
      </c>
      <c r="Q1265" s="29" t="s">
        <v>644</v>
      </c>
      <c r="R1265" s="33" t="s">
        <v>80</v>
      </c>
      <c r="S1265" s="293">
        <v>2</v>
      </c>
      <c r="T1265" s="29"/>
      <c r="U1265" s="29"/>
      <c r="V1265" s="29"/>
      <c r="W1265" s="29"/>
      <c r="X1265" s="29"/>
      <c r="Y1265" s="29"/>
      <c r="Z1265" s="33"/>
    </row>
    <row r="1266" ht="24" spans="1:26">
      <c r="A1266" s="33">
        <v>2977</v>
      </c>
      <c r="B1266" s="28" t="s">
        <v>117</v>
      </c>
      <c r="C1266" s="28" t="s">
        <v>118</v>
      </c>
      <c r="D1266" s="293" t="s">
        <v>150</v>
      </c>
      <c r="E1266" s="293" t="s">
        <v>157</v>
      </c>
      <c r="F1266" s="294" t="s">
        <v>643</v>
      </c>
      <c r="G1266" s="33" t="s">
        <v>1830</v>
      </c>
      <c r="H1266" s="294" t="s">
        <v>1910</v>
      </c>
      <c r="I1266" s="196" t="s">
        <v>1896</v>
      </c>
      <c r="J1266" s="196" t="s">
        <v>1896</v>
      </c>
      <c r="K1266" s="196">
        <v>2</v>
      </c>
      <c r="L1266" s="235">
        <v>45597</v>
      </c>
      <c r="M1266" s="235">
        <v>45626</v>
      </c>
      <c r="N1266" s="294" t="s">
        <v>124</v>
      </c>
      <c r="O1266" s="33" t="s">
        <v>125</v>
      </c>
      <c r="P1266" s="33" t="s">
        <v>398</v>
      </c>
      <c r="Q1266" s="29" t="s">
        <v>644</v>
      </c>
      <c r="R1266" s="33" t="s">
        <v>80</v>
      </c>
      <c r="S1266" s="293">
        <v>2</v>
      </c>
      <c r="T1266" s="29"/>
      <c r="U1266" s="29"/>
      <c r="V1266" s="29"/>
      <c r="W1266" s="29"/>
      <c r="X1266" s="29"/>
      <c r="Y1266" s="29"/>
      <c r="Z1266" s="33"/>
    </row>
    <row r="1267" ht="24" spans="1:26">
      <c r="A1267" s="33">
        <v>2978</v>
      </c>
      <c r="B1267" s="28" t="s">
        <v>117</v>
      </c>
      <c r="C1267" s="28" t="s">
        <v>118</v>
      </c>
      <c r="D1267" s="293" t="s">
        <v>150</v>
      </c>
      <c r="E1267" s="293" t="s">
        <v>157</v>
      </c>
      <c r="F1267" s="294" t="s">
        <v>643</v>
      </c>
      <c r="G1267" s="33" t="s">
        <v>1830</v>
      </c>
      <c r="H1267" s="294" t="s">
        <v>1910</v>
      </c>
      <c r="I1267" s="196" t="s">
        <v>1896</v>
      </c>
      <c r="J1267" s="196" t="s">
        <v>1896</v>
      </c>
      <c r="K1267" s="196">
        <v>2</v>
      </c>
      <c r="L1267" s="235">
        <v>45627</v>
      </c>
      <c r="M1267" s="235">
        <v>45657</v>
      </c>
      <c r="N1267" s="294" t="s">
        <v>124</v>
      </c>
      <c r="O1267" s="33" t="s">
        <v>125</v>
      </c>
      <c r="P1267" s="33" t="s">
        <v>398</v>
      </c>
      <c r="Q1267" s="29" t="s">
        <v>644</v>
      </c>
      <c r="R1267" s="33" t="s">
        <v>80</v>
      </c>
      <c r="S1267" s="293">
        <v>2</v>
      </c>
      <c r="T1267" s="29"/>
      <c r="U1267" s="29"/>
      <c r="V1267" s="29"/>
      <c r="W1267" s="29"/>
      <c r="X1267" s="29"/>
      <c r="Y1267" s="29"/>
      <c r="Z1267" s="33"/>
    </row>
    <row r="1268" ht="24" spans="1:26">
      <c r="A1268" s="33">
        <v>2981</v>
      </c>
      <c r="B1268" s="28" t="s">
        <v>117</v>
      </c>
      <c r="C1268" s="28" t="s">
        <v>118</v>
      </c>
      <c r="D1268" s="293" t="s">
        <v>150</v>
      </c>
      <c r="E1268" s="296" t="s">
        <v>247</v>
      </c>
      <c r="F1268" s="299" t="s">
        <v>654</v>
      </c>
      <c r="G1268" s="33" t="s">
        <v>1830</v>
      </c>
      <c r="H1268" s="294" t="s">
        <v>1911</v>
      </c>
      <c r="I1268" s="196" t="s">
        <v>1896</v>
      </c>
      <c r="J1268" s="196" t="s">
        <v>1896</v>
      </c>
      <c r="K1268" s="196">
        <v>8</v>
      </c>
      <c r="L1268" s="235">
        <v>45292</v>
      </c>
      <c r="M1268" s="235">
        <v>45322</v>
      </c>
      <c r="N1268" s="294" t="s">
        <v>124</v>
      </c>
      <c r="O1268" s="33" t="s">
        <v>125</v>
      </c>
      <c r="P1268" s="33" t="s">
        <v>398</v>
      </c>
      <c r="Q1268" s="295" t="s">
        <v>644</v>
      </c>
      <c r="R1268" s="295" t="s">
        <v>80</v>
      </c>
      <c r="S1268" s="298">
        <v>8</v>
      </c>
      <c r="T1268" s="29"/>
      <c r="U1268" s="29"/>
      <c r="V1268" s="29"/>
      <c r="W1268" s="29"/>
      <c r="X1268" s="29"/>
      <c r="Y1268" s="29"/>
      <c r="Z1268" s="33"/>
    </row>
    <row r="1269" ht="24" spans="1:26">
      <c r="A1269" s="33">
        <v>2982</v>
      </c>
      <c r="B1269" s="28" t="s">
        <v>117</v>
      </c>
      <c r="C1269" s="28" t="s">
        <v>118</v>
      </c>
      <c r="D1269" s="293" t="s">
        <v>150</v>
      </c>
      <c r="E1269" s="296" t="s">
        <v>247</v>
      </c>
      <c r="F1269" s="299" t="s">
        <v>654</v>
      </c>
      <c r="G1269" s="33" t="s">
        <v>1830</v>
      </c>
      <c r="H1269" s="294" t="s">
        <v>1911</v>
      </c>
      <c r="I1269" s="196" t="s">
        <v>1896</v>
      </c>
      <c r="J1269" s="196" t="s">
        <v>1896</v>
      </c>
      <c r="K1269" s="196">
        <v>8</v>
      </c>
      <c r="L1269" s="235">
        <v>45323</v>
      </c>
      <c r="M1269" s="235">
        <v>45351</v>
      </c>
      <c r="N1269" s="294" t="s">
        <v>124</v>
      </c>
      <c r="O1269" s="33" t="s">
        <v>125</v>
      </c>
      <c r="P1269" s="33" t="s">
        <v>398</v>
      </c>
      <c r="Q1269" s="295" t="s">
        <v>644</v>
      </c>
      <c r="R1269" s="295" t="s">
        <v>80</v>
      </c>
      <c r="S1269" s="298">
        <v>8</v>
      </c>
      <c r="T1269" s="29"/>
      <c r="U1269" s="29"/>
      <c r="V1269" s="29"/>
      <c r="W1269" s="29"/>
      <c r="X1269" s="29"/>
      <c r="Y1269" s="29"/>
      <c r="Z1269" s="33"/>
    </row>
    <row r="1270" ht="24" spans="1:28">
      <c r="A1270" s="33">
        <v>2983</v>
      </c>
      <c r="B1270" s="28" t="s">
        <v>117</v>
      </c>
      <c r="C1270" s="28" t="s">
        <v>118</v>
      </c>
      <c r="D1270" s="293" t="s">
        <v>150</v>
      </c>
      <c r="E1270" s="296" t="s">
        <v>247</v>
      </c>
      <c r="F1270" s="299" t="s">
        <v>654</v>
      </c>
      <c r="G1270" s="33" t="s">
        <v>1830</v>
      </c>
      <c r="H1270" s="294" t="s">
        <v>1911</v>
      </c>
      <c r="I1270" s="196" t="s">
        <v>1896</v>
      </c>
      <c r="J1270" s="196" t="s">
        <v>1896</v>
      </c>
      <c r="K1270" s="196">
        <v>8</v>
      </c>
      <c r="L1270" s="235">
        <v>45352</v>
      </c>
      <c r="M1270" s="235">
        <v>45382</v>
      </c>
      <c r="N1270" s="294" t="s">
        <v>124</v>
      </c>
      <c r="O1270" s="33" t="s">
        <v>125</v>
      </c>
      <c r="P1270" s="33" t="s">
        <v>398</v>
      </c>
      <c r="Q1270" s="295" t="s">
        <v>644</v>
      </c>
      <c r="R1270" s="295" t="s">
        <v>80</v>
      </c>
      <c r="S1270" s="298">
        <v>8</v>
      </c>
      <c r="T1270" s="34"/>
      <c r="U1270" s="34"/>
      <c r="V1270" s="35"/>
      <c r="W1270" s="35"/>
      <c r="X1270" s="40"/>
      <c r="Y1270" s="40"/>
      <c r="Z1270" s="38"/>
      <c r="AA1270" s="34"/>
      <c r="AB1270" s="34"/>
    </row>
    <row r="1271" ht="24" spans="1:26">
      <c r="A1271" s="33">
        <v>2984</v>
      </c>
      <c r="B1271" s="28" t="s">
        <v>117</v>
      </c>
      <c r="C1271" s="28" t="s">
        <v>118</v>
      </c>
      <c r="D1271" s="293" t="s">
        <v>150</v>
      </c>
      <c r="E1271" s="296" t="s">
        <v>247</v>
      </c>
      <c r="F1271" s="299" t="s">
        <v>654</v>
      </c>
      <c r="G1271" s="33" t="s">
        <v>1830</v>
      </c>
      <c r="H1271" s="294" t="s">
        <v>1911</v>
      </c>
      <c r="I1271" s="196" t="s">
        <v>1896</v>
      </c>
      <c r="J1271" s="196" t="s">
        <v>1896</v>
      </c>
      <c r="K1271" s="196">
        <v>8</v>
      </c>
      <c r="L1271" s="235">
        <v>45383</v>
      </c>
      <c r="M1271" s="235">
        <v>45412</v>
      </c>
      <c r="N1271" s="294" t="s">
        <v>124</v>
      </c>
      <c r="O1271" s="33" t="s">
        <v>125</v>
      </c>
      <c r="P1271" s="33" t="s">
        <v>398</v>
      </c>
      <c r="Q1271" s="295" t="s">
        <v>644</v>
      </c>
      <c r="R1271" s="295" t="s">
        <v>80</v>
      </c>
      <c r="S1271" s="298">
        <v>8</v>
      </c>
      <c r="T1271" s="29"/>
      <c r="U1271" s="29"/>
      <c r="V1271" s="29"/>
      <c r="W1271" s="29"/>
      <c r="X1271" s="29"/>
      <c r="Y1271" s="29"/>
      <c r="Z1271" s="33"/>
    </row>
    <row r="1272" ht="24" spans="1:26">
      <c r="A1272" s="33">
        <v>2985</v>
      </c>
      <c r="B1272" s="28" t="s">
        <v>117</v>
      </c>
      <c r="C1272" s="28" t="s">
        <v>118</v>
      </c>
      <c r="D1272" s="293" t="s">
        <v>150</v>
      </c>
      <c r="E1272" s="296" t="s">
        <v>247</v>
      </c>
      <c r="F1272" s="299" t="s">
        <v>654</v>
      </c>
      <c r="G1272" s="33" t="s">
        <v>1830</v>
      </c>
      <c r="H1272" s="294" t="s">
        <v>1911</v>
      </c>
      <c r="I1272" s="196" t="s">
        <v>1896</v>
      </c>
      <c r="J1272" s="196" t="s">
        <v>1896</v>
      </c>
      <c r="K1272" s="196">
        <v>8</v>
      </c>
      <c r="L1272" s="235">
        <v>45413</v>
      </c>
      <c r="M1272" s="235">
        <v>45443</v>
      </c>
      <c r="N1272" s="294" t="s">
        <v>124</v>
      </c>
      <c r="O1272" s="33" t="s">
        <v>125</v>
      </c>
      <c r="P1272" s="33" t="s">
        <v>398</v>
      </c>
      <c r="Q1272" s="295" t="s">
        <v>644</v>
      </c>
      <c r="R1272" s="295" t="s">
        <v>80</v>
      </c>
      <c r="S1272" s="298">
        <v>8</v>
      </c>
      <c r="T1272" s="29"/>
      <c r="U1272" s="29"/>
      <c r="V1272" s="29"/>
      <c r="W1272" s="29"/>
      <c r="X1272" s="29"/>
      <c r="Y1272" s="29"/>
      <c r="Z1272" s="33"/>
    </row>
    <row r="1273" ht="24" spans="1:26">
      <c r="A1273" s="33">
        <v>2986</v>
      </c>
      <c r="B1273" s="28" t="s">
        <v>117</v>
      </c>
      <c r="C1273" s="28" t="s">
        <v>118</v>
      </c>
      <c r="D1273" s="293" t="s">
        <v>150</v>
      </c>
      <c r="E1273" s="296" t="s">
        <v>247</v>
      </c>
      <c r="F1273" s="299" t="s">
        <v>654</v>
      </c>
      <c r="G1273" s="33" t="s">
        <v>1830</v>
      </c>
      <c r="H1273" s="294" t="s">
        <v>1911</v>
      </c>
      <c r="I1273" s="196" t="s">
        <v>1896</v>
      </c>
      <c r="J1273" s="196" t="s">
        <v>1896</v>
      </c>
      <c r="K1273" s="196">
        <v>8</v>
      </c>
      <c r="L1273" s="235">
        <v>45444</v>
      </c>
      <c r="M1273" s="235">
        <v>45473</v>
      </c>
      <c r="N1273" s="294" t="s">
        <v>124</v>
      </c>
      <c r="O1273" s="33" t="s">
        <v>125</v>
      </c>
      <c r="P1273" s="33" t="s">
        <v>398</v>
      </c>
      <c r="Q1273" s="295" t="s">
        <v>644</v>
      </c>
      <c r="R1273" s="295" t="s">
        <v>80</v>
      </c>
      <c r="S1273" s="298">
        <v>8</v>
      </c>
      <c r="T1273" s="29"/>
      <c r="U1273" s="29"/>
      <c r="V1273" s="29"/>
      <c r="W1273" s="29"/>
      <c r="X1273" s="29"/>
      <c r="Y1273" s="29"/>
      <c r="Z1273" s="33"/>
    </row>
    <row r="1274" ht="24" spans="1:26">
      <c r="A1274" s="33">
        <v>2987</v>
      </c>
      <c r="B1274" s="28" t="s">
        <v>117</v>
      </c>
      <c r="C1274" s="28" t="s">
        <v>118</v>
      </c>
      <c r="D1274" s="293" t="s">
        <v>150</v>
      </c>
      <c r="E1274" s="296" t="s">
        <v>247</v>
      </c>
      <c r="F1274" s="299" t="s">
        <v>654</v>
      </c>
      <c r="G1274" s="33" t="s">
        <v>1830</v>
      </c>
      <c r="H1274" s="294" t="s">
        <v>1911</v>
      </c>
      <c r="I1274" s="196" t="s">
        <v>1896</v>
      </c>
      <c r="J1274" s="196" t="s">
        <v>1896</v>
      </c>
      <c r="K1274" s="196">
        <v>8</v>
      </c>
      <c r="L1274" s="235">
        <v>45474</v>
      </c>
      <c r="M1274" s="235">
        <v>45504</v>
      </c>
      <c r="N1274" s="294" t="s">
        <v>124</v>
      </c>
      <c r="O1274" s="33" t="s">
        <v>125</v>
      </c>
      <c r="P1274" s="33" t="s">
        <v>398</v>
      </c>
      <c r="Q1274" s="295" t="s">
        <v>644</v>
      </c>
      <c r="R1274" s="295" t="s">
        <v>80</v>
      </c>
      <c r="S1274" s="298">
        <v>8</v>
      </c>
      <c r="T1274" s="29"/>
      <c r="U1274" s="29"/>
      <c r="V1274" s="29"/>
      <c r="W1274" s="29"/>
      <c r="X1274" s="29"/>
      <c r="Y1274" s="29"/>
      <c r="Z1274" s="33"/>
    </row>
    <row r="1275" ht="24" spans="1:26">
      <c r="A1275" s="33">
        <v>2988</v>
      </c>
      <c r="B1275" s="28" t="s">
        <v>117</v>
      </c>
      <c r="C1275" s="28" t="s">
        <v>118</v>
      </c>
      <c r="D1275" s="293" t="s">
        <v>150</v>
      </c>
      <c r="E1275" s="296" t="s">
        <v>247</v>
      </c>
      <c r="F1275" s="299" t="s">
        <v>654</v>
      </c>
      <c r="G1275" s="33" t="s">
        <v>1830</v>
      </c>
      <c r="H1275" s="294" t="s">
        <v>1911</v>
      </c>
      <c r="I1275" s="196" t="s">
        <v>1896</v>
      </c>
      <c r="J1275" s="196" t="s">
        <v>1896</v>
      </c>
      <c r="K1275" s="196">
        <v>8</v>
      </c>
      <c r="L1275" s="235">
        <v>45505</v>
      </c>
      <c r="M1275" s="235">
        <v>45535</v>
      </c>
      <c r="N1275" s="294" t="s">
        <v>124</v>
      </c>
      <c r="O1275" s="33" t="s">
        <v>125</v>
      </c>
      <c r="P1275" s="33" t="s">
        <v>398</v>
      </c>
      <c r="Q1275" s="295" t="s">
        <v>644</v>
      </c>
      <c r="R1275" s="295" t="s">
        <v>80</v>
      </c>
      <c r="S1275" s="298">
        <v>8</v>
      </c>
      <c r="T1275" s="29"/>
      <c r="U1275" s="29"/>
      <c r="V1275" s="29"/>
      <c r="W1275" s="29"/>
      <c r="X1275" s="29"/>
      <c r="Y1275" s="29"/>
      <c r="Z1275" s="33"/>
    </row>
    <row r="1276" ht="24" spans="1:26">
      <c r="A1276" s="33">
        <v>2989</v>
      </c>
      <c r="B1276" s="28" t="s">
        <v>117</v>
      </c>
      <c r="C1276" s="28" t="s">
        <v>118</v>
      </c>
      <c r="D1276" s="293" t="s">
        <v>150</v>
      </c>
      <c r="E1276" s="296" t="s">
        <v>247</v>
      </c>
      <c r="F1276" s="299" t="s">
        <v>654</v>
      </c>
      <c r="G1276" s="33" t="s">
        <v>1830</v>
      </c>
      <c r="H1276" s="294" t="s">
        <v>1911</v>
      </c>
      <c r="I1276" s="196" t="s">
        <v>1896</v>
      </c>
      <c r="J1276" s="196" t="s">
        <v>1896</v>
      </c>
      <c r="K1276" s="196">
        <v>8</v>
      </c>
      <c r="L1276" s="235">
        <v>45536</v>
      </c>
      <c r="M1276" s="235">
        <v>45565</v>
      </c>
      <c r="N1276" s="294" t="s">
        <v>124</v>
      </c>
      <c r="O1276" s="33" t="s">
        <v>125</v>
      </c>
      <c r="P1276" s="33" t="s">
        <v>398</v>
      </c>
      <c r="Q1276" s="295" t="s">
        <v>644</v>
      </c>
      <c r="R1276" s="295" t="s">
        <v>80</v>
      </c>
      <c r="S1276" s="298">
        <v>8</v>
      </c>
      <c r="T1276" s="29"/>
      <c r="U1276" s="29"/>
      <c r="V1276" s="29"/>
      <c r="W1276" s="29"/>
      <c r="X1276" s="29"/>
      <c r="Y1276" s="29"/>
      <c r="Z1276" s="33"/>
    </row>
    <row r="1277" ht="24" spans="1:26">
      <c r="A1277" s="33">
        <v>2990</v>
      </c>
      <c r="B1277" s="28" t="s">
        <v>117</v>
      </c>
      <c r="C1277" s="28" t="s">
        <v>118</v>
      </c>
      <c r="D1277" s="293" t="s">
        <v>150</v>
      </c>
      <c r="E1277" s="296" t="s">
        <v>247</v>
      </c>
      <c r="F1277" s="299" t="s">
        <v>654</v>
      </c>
      <c r="G1277" s="33" t="s">
        <v>1830</v>
      </c>
      <c r="H1277" s="294" t="s">
        <v>1911</v>
      </c>
      <c r="I1277" s="196" t="s">
        <v>1896</v>
      </c>
      <c r="J1277" s="196" t="s">
        <v>1896</v>
      </c>
      <c r="K1277" s="196">
        <v>8</v>
      </c>
      <c r="L1277" s="235">
        <v>45566</v>
      </c>
      <c r="M1277" s="235">
        <v>45596</v>
      </c>
      <c r="N1277" s="294" t="s">
        <v>124</v>
      </c>
      <c r="O1277" s="33" t="s">
        <v>125</v>
      </c>
      <c r="P1277" s="33" t="s">
        <v>398</v>
      </c>
      <c r="Q1277" s="295" t="s">
        <v>644</v>
      </c>
      <c r="R1277" s="295" t="s">
        <v>80</v>
      </c>
      <c r="S1277" s="298">
        <v>8</v>
      </c>
      <c r="T1277" s="29"/>
      <c r="U1277" s="29"/>
      <c r="V1277" s="29"/>
      <c r="W1277" s="29"/>
      <c r="X1277" s="29"/>
      <c r="Y1277" s="29"/>
      <c r="Z1277" s="33"/>
    </row>
    <row r="1278" ht="24" spans="1:26">
      <c r="A1278" s="33">
        <v>2991</v>
      </c>
      <c r="B1278" s="28" t="s">
        <v>117</v>
      </c>
      <c r="C1278" s="28" t="s">
        <v>118</v>
      </c>
      <c r="D1278" s="293" t="s">
        <v>150</v>
      </c>
      <c r="E1278" s="296" t="s">
        <v>247</v>
      </c>
      <c r="F1278" s="299" t="s">
        <v>654</v>
      </c>
      <c r="G1278" s="33" t="s">
        <v>1830</v>
      </c>
      <c r="H1278" s="294" t="s">
        <v>1911</v>
      </c>
      <c r="I1278" s="196" t="s">
        <v>1896</v>
      </c>
      <c r="J1278" s="196" t="s">
        <v>1896</v>
      </c>
      <c r="K1278" s="196">
        <v>8</v>
      </c>
      <c r="L1278" s="235">
        <v>45597</v>
      </c>
      <c r="M1278" s="235">
        <v>45626</v>
      </c>
      <c r="N1278" s="294" t="s">
        <v>124</v>
      </c>
      <c r="O1278" s="33" t="s">
        <v>125</v>
      </c>
      <c r="P1278" s="33" t="s">
        <v>398</v>
      </c>
      <c r="Q1278" s="295" t="s">
        <v>644</v>
      </c>
      <c r="R1278" s="295" t="s">
        <v>80</v>
      </c>
      <c r="S1278" s="298">
        <v>8</v>
      </c>
      <c r="T1278" s="29"/>
      <c r="U1278" s="29"/>
      <c r="V1278" s="29"/>
      <c r="W1278" s="29"/>
      <c r="X1278" s="29"/>
      <c r="Y1278" s="29"/>
      <c r="Z1278" s="33"/>
    </row>
    <row r="1279" ht="24" spans="1:26">
      <c r="A1279" s="33">
        <v>2992</v>
      </c>
      <c r="B1279" s="28" t="s">
        <v>117</v>
      </c>
      <c r="C1279" s="28" t="s">
        <v>118</v>
      </c>
      <c r="D1279" s="293" t="s">
        <v>150</v>
      </c>
      <c r="E1279" s="296" t="s">
        <v>247</v>
      </c>
      <c r="F1279" s="299" t="s">
        <v>654</v>
      </c>
      <c r="G1279" s="33" t="s">
        <v>1830</v>
      </c>
      <c r="H1279" s="294" t="s">
        <v>1911</v>
      </c>
      <c r="I1279" s="196" t="s">
        <v>1896</v>
      </c>
      <c r="J1279" s="196" t="s">
        <v>1896</v>
      </c>
      <c r="K1279" s="196">
        <v>8</v>
      </c>
      <c r="L1279" s="235">
        <v>45627</v>
      </c>
      <c r="M1279" s="235">
        <v>45657</v>
      </c>
      <c r="N1279" s="294" t="s">
        <v>124</v>
      </c>
      <c r="O1279" s="33" t="s">
        <v>125</v>
      </c>
      <c r="P1279" s="33" t="s">
        <v>398</v>
      </c>
      <c r="Q1279" s="295" t="s">
        <v>644</v>
      </c>
      <c r="R1279" s="295" t="s">
        <v>80</v>
      </c>
      <c r="S1279" s="298">
        <v>8</v>
      </c>
      <c r="T1279" s="29"/>
      <c r="U1279" s="29"/>
      <c r="V1279" s="29"/>
      <c r="W1279" s="29"/>
      <c r="X1279" s="29"/>
      <c r="Y1279" s="29"/>
      <c r="Z1279" s="33"/>
    </row>
    <row r="1280" ht="24" spans="1:26">
      <c r="A1280" s="33">
        <v>2995</v>
      </c>
      <c r="B1280" s="28" t="s">
        <v>117</v>
      </c>
      <c r="C1280" s="28" t="s">
        <v>118</v>
      </c>
      <c r="D1280" s="293" t="s">
        <v>150</v>
      </c>
      <c r="E1280" s="296" t="s">
        <v>247</v>
      </c>
      <c r="F1280" s="294" t="s">
        <v>664</v>
      </c>
      <c r="G1280" s="33" t="s">
        <v>1830</v>
      </c>
      <c r="H1280" s="294" t="s">
        <v>1912</v>
      </c>
      <c r="I1280" s="196" t="s">
        <v>1896</v>
      </c>
      <c r="J1280" s="196" t="s">
        <v>1896</v>
      </c>
      <c r="K1280" s="196">
        <v>10</v>
      </c>
      <c r="L1280" s="235">
        <v>45292</v>
      </c>
      <c r="M1280" s="235">
        <v>45322</v>
      </c>
      <c r="N1280" s="294" t="s">
        <v>124</v>
      </c>
      <c r="O1280" s="33" t="s">
        <v>125</v>
      </c>
      <c r="P1280" s="33" t="s">
        <v>398</v>
      </c>
      <c r="Q1280" s="295" t="s">
        <v>644</v>
      </c>
      <c r="R1280" s="295" t="s">
        <v>80</v>
      </c>
      <c r="S1280" s="298">
        <v>10</v>
      </c>
      <c r="T1280" s="29"/>
      <c r="U1280" s="29"/>
      <c r="V1280" s="29"/>
      <c r="W1280" s="29"/>
      <c r="X1280" s="29"/>
      <c r="Y1280" s="29"/>
      <c r="Z1280" s="33"/>
    </row>
    <row r="1281" ht="24" spans="1:26">
      <c r="A1281" s="33">
        <v>2996</v>
      </c>
      <c r="B1281" s="28" t="s">
        <v>117</v>
      </c>
      <c r="C1281" s="28" t="s">
        <v>118</v>
      </c>
      <c r="D1281" s="293" t="s">
        <v>150</v>
      </c>
      <c r="E1281" s="296" t="s">
        <v>247</v>
      </c>
      <c r="F1281" s="294" t="s">
        <v>664</v>
      </c>
      <c r="G1281" s="33" t="s">
        <v>1830</v>
      </c>
      <c r="H1281" s="294" t="s">
        <v>1912</v>
      </c>
      <c r="I1281" s="196" t="s">
        <v>1896</v>
      </c>
      <c r="J1281" s="196" t="s">
        <v>1896</v>
      </c>
      <c r="K1281" s="196">
        <v>10</v>
      </c>
      <c r="L1281" s="235">
        <v>45323</v>
      </c>
      <c r="M1281" s="235">
        <v>45351</v>
      </c>
      <c r="N1281" s="294" t="s">
        <v>124</v>
      </c>
      <c r="O1281" s="33" t="s">
        <v>125</v>
      </c>
      <c r="P1281" s="33" t="s">
        <v>398</v>
      </c>
      <c r="Q1281" s="295" t="s">
        <v>644</v>
      </c>
      <c r="R1281" s="295" t="s">
        <v>80</v>
      </c>
      <c r="S1281" s="298">
        <v>10</v>
      </c>
      <c r="T1281" s="29"/>
      <c r="U1281" s="29"/>
      <c r="V1281" s="29"/>
      <c r="W1281" s="29"/>
      <c r="X1281" s="29"/>
      <c r="Y1281" s="29"/>
      <c r="Z1281" s="33"/>
    </row>
    <row r="1282" ht="24" spans="1:28">
      <c r="A1282" s="33">
        <v>2997</v>
      </c>
      <c r="B1282" s="28" t="s">
        <v>117</v>
      </c>
      <c r="C1282" s="28" t="s">
        <v>118</v>
      </c>
      <c r="D1282" s="293" t="s">
        <v>150</v>
      </c>
      <c r="E1282" s="296" t="s">
        <v>247</v>
      </c>
      <c r="F1282" s="294" t="s">
        <v>664</v>
      </c>
      <c r="G1282" s="33" t="s">
        <v>1830</v>
      </c>
      <c r="H1282" s="294" t="s">
        <v>1912</v>
      </c>
      <c r="I1282" s="196" t="s">
        <v>1896</v>
      </c>
      <c r="J1282" s="196" t="s">
        <v>1896</v>
      </c>
      <c r="K1282" s="196">
        <v>10</v>
      </c>
      <c r="L1282" s="235">
        <v>45352</v>
      </c>
      <c r="M1282" s="235">
        <v>45382</v>
      </c>
      <c r="N1282" s="294" t="s">
        <v>124</v>
      </c>
      <c r="O1282" s="33" t="s">
        <v>125</v>
      </c>
      <c r="P1282" s="33" t="s">
        <v>398</v>
      </c>
      <c r="Q1282" s="295" t="s">
        <v>644</v>
      </c>
      <c r="R1282" s="295" t="s">
        <v>80</v>
      </c>
      <c r="S1282" s="298">
        <v>10</v>
      </c>
      <c r="T1282" s="34"/>
      <c r="U1282" s="34"/>
      <c r="V1282" s="35"/>
      <c r="W1282" s="35"/>
      <c r="X1282" s="40"/>
      <c r="Y1282" s="40"/>
      <c r="Z1282" s="38"/>
      <c r="AA1282" s="34"/>
      <c r="AB1282" s="34"/>
    </row>
    <row r="1283" ht="24" spans="1:26">
      <c r="A1283" s="33">
        <v>2998</v>
      </c>
      <c r="B1283" s="28" t="s">
        <v>117</v>
      </c>
      <c r="C1283" s="28" t="s">
        <v>118</v>
      </c>
      <c r="D1283" s="293" t="s">
        <v>150</v>
      </c>
      <c r="E1283" s="296" t="s">
        <v>247</v>
      </c>
      <c r="F1283" s="294" t="s">
        <v>664</v>
      </c>
      <c r="G1283" s="33" t="s">
        <v>1830</v>
      </c>
      <c r="H1283" s="294" t="s">
        <v>1912</v>
      </c>
      <c r="I1283" s="196" t="s">
        <v>1896</v>
      </c>
      <c r="J1283" s="196" t="s">
        <v>1896</v>
      </c>
      <c r="K1283" s="196">
        <v>10</v>
      </c>
      <c r="L1283" s="235">
        <v>45383</v>
      </c>
      <c r="M1283" s="235">
        <v>45412</v>
      </c>
      <c r="N1283" s="294" t="s">
        <v>124</v>
      </c>
      <c r="O1283" s="33" t="s">
        <v>125</v>
      </c>
      <c r="P1283" s="33" t="s">
        <v>398</v>
      </c>
      <c r="Q1283" s="295" t="s">
        <v>644</v>
      </c>
      <c r="R1283" s="295" t="s">
        <v>80</v>
      </c>
      <c r="S1283" s="298">
        <v>10</v>
      </c>
      <c r="T1283" s="29"/>
      <c r="U1283" s="29"/>
      <c r="V1283" s="29"/>
      <c r="W1283" s="29"/>
      <c r="X1283" s="29"/>
      <c r="Y1283" s="29"/>
      <c r="Z1283" s="33"/>
    </row>
    <row r="1284" ht="24" spans="1:26">
      <c r="A1284" s="33">
        <v>2999</v>
      </c>
      <c r="B1284" s="28" t="s">
        <v>117</v>
      </c>
      <c r="C1284" s="28" t="s">
        <v>118</v>
      </c>
      <c r="D1284" s="293" t="s">
        <v>150</v>
      </c>
      <c r="E1284" s="296" t="s">
        <v>247</v>
      </c>
      <c r="F1284" s="294" t="s">
        <v>664</v>
      </c>
      <c r="G1284" s="33" t="s">
        <v>1830</v>
      </c>
      <c r="H1284" s="294" t="s">
        <v>1912</v>
      </c>
      <c r="I1284" s="196" t="s">
        <v>1896</v>
      </c>
      <c r="J1284" s="196" t="s">
        <v>1896</v>
      </c>
      <c r="K1284" s="196">
        <v>10</v>
      </c>
      <c r="L1284" s="235">
        <v>45413</v>
      </c>
      <c r="M1284" s="235">
        <v>45443</v>
      </c>
      <c r="N1284" s="294" t="s">
        <v>124</v>
      </c>
      <c r="O1284" s="33" t="s">
        <v>125</v>
      </c>
      <c r="P1284" s="33" t="s">
        <v>398</v>
      </c>
      <c r="Q1284" s="295" t="s">
        <v>644</v>
      </c>
      <c r="R1284" s="295" t="s">
        <v>80</v>
      </c>
      <c r="S1284" s="298">
        <v>10</v>
      </c>
      <c r="T1284" s="29"/>
      <c r="U1284" s="29"/>
      <c r="V1284" s="29"/>
      <c r="W1284" s="29"/>
      <c r="X1284" s="29"/>
      <c r="Y1284" s="29"/>
      <c r="Z1284" s="33"/>
    </row>
    <row r="1285" ht="24" spans="1:26">
      <c r="A1285" s="33">
        <v>3000</v>
      </c>
      <c r="B1285" s="28" t="s">
        <v>117</v>
      </c>
      <c r="C1285" s="28" t="s">
        <v>118</v>
      </c>
      <c r="D1285" s="293" t="s">
        <v>150</v>
      </c>
      <c r="E1285" s="296" t="s">
        <v>247</v>
      </c>
      <c r="F1285" s="294" t="s">
        <v>664</v>
      </c>
      <c r="G1285" s="33" t="s">
        <v>1830</v>
      </c>
      <c r="H1285" s="294" t="s">
        <v>1912</v>
      </c>
      <c r="I1285" s="196" t="s">
        <v>1896</v>
      </c>
      <c r="J1285" s="196" t="s">
        <v>1896</v>
      </c>
      <c r="K1285" s="196">
        <v>10</v>
      </c>
      <c r="L1285" s="235">
        <v>45444</v>
      </c>
      <c r="M1285" s="235">
        <v>45473</v>
      </c>
      <c r="N1285" s="294" t="s">
        <v>124</v>
      </c>
      <c r="O1285" s="33" t="s">
        <v>125</v>
      </c>
      <c r="P1285" s="33" t="s">
        <v>398</v>
      </c>
      <c r="Q1285" s="295" t="s">
        <v>644</v>
      </c>
      <c r="R1285" s="295" t="s">
        <v>80</v>
      </c>
      <c r="S1285" s="298">
        <v>10</v>
      </c>
      <c r="T1285" s="29"/>
      <c r="U1285" s="29"/>
      <c r="V1285" s="29"/>
      <c r="W1285" s="29"/>
      <c r="X1285" s="29"/>
      <c r="Y1285" s="29"/>
      <c r="Z1285" s="33"/>
    </row>
    <row r="1286" ht="24" spans="1:26">
      <c r="A1286" s="33">
        <v>3001</v>
      </c>
      <c r="B1286" s="28" t="s">
        <v>117</v>
      </c>
      <c r="C1286" s="28" t="s">
        <v>118</v>
      </c>
      <c r="D1286" s="293" t="s">
        <v>150</v>
      </c>
      <c r="E1286" s="296" t="s">
        <v>247</v>
      </c>
      <c r="F1286" s="294" t="s">
        <v>664</v>
      </c>
      <c r="G1286" s="33" t="s">
        <v>1830</v>
      </c>
      <c r="H1286" s="294" t="s">
        <v>1912</v>
      </c>
      <c r="I1286" s="196" t="s">
        <v>1896</v>
      </c>
      <c r="J1286" s="196" t="s">
        <v>1896</v>
      </c>
      <c r="K1286" s="196">
        <v>10</v>
      </c>
      <c r="L1286" s="235">
        <v>45474</v>
      </c>
      <c r="M1286" s="235">
        <v>45504</v>
      </c>
      <c r="N1286" s="294" t="s">
        <v>124</v>
      </c>
      <c r="O1286" s="33" t="s">
        <v>125</v>
      </c>
      <c r="P1286" s="33" t="s">
        <v>398</v>
      </c>
      <c r="Q1286" s="295" t="s">
        <v>644</v>
      </c>
      <c r="R1286" s="295" t="s">
        <v>80</v>
      </c>
      <c r="S1286" s="298">
        <v>10</v>
      </c>
      <c r="T1286" s="29"/>
      <c r="U1286" s="29"/>
      <c r="V1286" s="29"/>
      <c r="W1286" s="29"/>
      <c r="X1286" s="29"/>
      <c r="Y1286" s="29"/>
      <c r="Z1286" s="33"/>
    </row>
    <row r="1287" ht="24" spans="1:26">
      <c r="A1287" s="33">
        <v>3002</v>
      </c>
      <c r="B1287" s="28" t="s">
        <v>117</v>
      </c>
      <c r="C1287" s="28" t="s">
        <v>118</v>
      </c>
      <c r="D1287" s="293" t="s">
        <v>150</v>
      </c>
      <c r="E1287" s="296" t="s">
        <v>247</v>
      </c>
      <c r="F1287" s="294" t="s">
        <v>664</v>
      </c>
      <c r="G1287" s="33" t="s">
        <v>1830</v>
      </c>
      <c r="H1287" s="294" t="s">
        <v>1912</v>
      </c>
      <c r="I1287" s="196" t="s">
        <v>1896</v>
      </c>
      <c r="J1287" s="196" t="s">
        <v>1896</v>
      </c>
      <c r="K1287" s="196">
        <v>10</v>
      </c>
      <c r="L1287" s="235">
        <v>45505</v>
      </c>
      <c r="M1287" s="235">
        <v>45535</v>
      </c>
      <c r="N1287" s="294" t="s">
        <v>124</v>
      </c>
      <c r="O1287" s="33" t="s">
        <v>125</v>
      </c>
      <c r="P1287" s="33" t="s">
        <v>398</v>
      </c>
      <c r="Q1287" s="295" t="s">
        <v>644</v>
      </c>
      <c r="R1287" s="295" t="s">
        <v>80</v>
      </c>
      <c r="S1287" s="298">
        <v>10</v>
      </c>
      <c r="T1287" s="29"/>
      <c r="U1287" s="29"/>
      <c r="V1287" s="29"/>
      <c r="W1287" s="29"/>
      <c r="X1287" s="29"/>
      <c r="Y1287" s="29"/>
      <c r="Z1287" s="33"/>
    </row>
    <row r="1288" ht="24" spans="1:26">
      <c r="A1288" s="33">
        <v>3003</v>
      </c>
      <c r="B1288" s="28" t="s">
        <v>117</v>
      </c>
      <c r="C1288" s="28" t="s">
        <v>118</v>
      </c>
      <c r="D1288" s="293" t="s">
        <v>150</v>
      </c>
      <c r="E1288" s="296" t="s">
        <v>247</v>
      </c>
      <c r="F1288" s="294" t="s">
        <v>664</v>
      </c>
      <c r="G1288" s="33" t="s">
        <v>1830</v>
      </c>
      <c r="H1288" s="294" t="s">
        <v>1912</v>
      </c>
      <c r="I1288" s="196" t="s">
        <v>1896</v>
      </c>
      <c r="J1288" s="196" t="s">
        <v>1896</v>
      </c>
      <c r="K1288" s="196">
        <v>10</v>
      </c>
      <c r="L1288" s="235">
        <v>45536</v>
      </c>
      <c r="M1288" s="235">
        <v>45565</v>
      </c>
      <c r="N1288" s="294" t="s">
        <v>124</v>
      </c>
      <c r="O1288" s="33" t="s">
        <v>125</v>
      </c>
      <c r="P1288" s="33" t="s">
        <v>398</v>
      </c>
      <c r="Q1288" s="295" t="s">
        <v>644</v>
      </c>
      <c r="R1288" s="295" t="s">
        <v>80</v>
      </c>
      <c r="S1288" s="298">
        <v>10</v>
      </c>
      <c r="T1288" s="29"/>
      <c r="U1288" s="29"/>
      <c r="V1288" s="29"/>
      <c r="W1288" s="29"/>
      <c r="X1288" s="29"/>
      <c r="Y1288" s="29"/>
      <c r="Z1288" s="33"/>
    </row>
    <row r="1289" ht="24" spans="1:26">
      <c r="A1289" s="33">
        <v>3004</v>
      </c>
      <c r="B1289" s="28" t="s">
        <v>117</v>
      </c>
      <c r="C1289" s="28" t="s">
        <v>118</v>
      </c>
      <c r="D1289" s="293" t="s">
        <v>150</v>
      </c>
      <c r="E1289" s="296" t="s">
        <v>247</v>
      </c>
      <c r="F1289" s="294" t="s">
        <v>664</v>
      </c>
      <c r="G1289" s="33" t="s">
        <v>1830</v>
      </c>
      <c r="H1289" s="294" t="s">
        <v>1912</v>
      </c>
      <c r="I1289" s="196" t="s">
        <v>1896</v>
      </c>
      <c r="J1289" s="196" t="s">
        <v>1896</v>
      </c>
      <c r="K1289" s="196">
        <v>10</v>
      </c>
      <c r="L1289" s="235">
        <v>45566</v>
      </c>
      <c r="M1289" s="235">
        <v>45596</v>
      </c>
      <c r="N1289" s="294" t="s">
        <v>124</v>
      </c>
      <c r="O1289" s="33" t="s">
        <v>125</v>
      </c>
      <c r="P1289" s="33" t="s">
        <v>398</v>
      </c>
      <c r="Q1289" s="295" t="s">
        <v>644</v>
      </c>
      <c r="R1289" s="295" t="s">
        <v>80</v>
      </c>
      <c r="S1289" s="298">
        <v>10</v>
      </c>
      <c r="T1289" s="29"/>
      <c r="U1289" s="29"/>
      <c r="V1289" s="29"/>
      <c r="W1289" s="29"/>
      <c r="X1289" s="29"/>
      <c r="Y1289" s="29"/>
      <c r="Z1289" s="33"/>
    </row>
    <row r="1290" ht="24" spans="1:26">
      <c r="A1290" s="33">
        <v>3005</v>
      </c>
      <c r="B1290" s="28" t="s">
        <v>117</v>
      </c>
      <c r="C1290" s="28" t="s">
        <v>118</v>
      </c>
      <c r="D1290" s="293" t="s">
        <v>150</v>
      </c>
      <c r="E1290" s="296" t="s">
        <v>247</v>
      </c>
      <c r="F1290" s="294" t="s">
        <v>664</v>
      </c>
      <c r="G1290" s="33" t="s">
        <v>1830</v>
      </c>
      <c r="H1290" s="294" t="s">
        <v>1912</v>
      </c>
      <c r="I1290" s="196" t="s">
        <v>1896</v>
      </c>
      <c r="J1290" s="196" t="s">
        <v>1896</v>
      </c>
      <c r="K1290" s="196">
        <v>10</v>
      </c>
      <c r="L1290" s="235">
        <v>45597</v>
      </c>
      <c r="M1290" s="235">
        <v>45626</v>
      </c>
      <c r="N1290" s="294" t="s">
        <v>124</v>
      </c>
      <c r="O1290" s="33" t="s">
        <v>125</v>
      </c>
      <c r="P1290" s="33" t="s">
        <v>398</v>
      </c>
      <c r="Q1290" s="295" t="s">
        <v>644</v>
      </c>
      <c r="R1290" s="295" t="s">
        <v>80</v>
      </c>
      <c r="S1290" s="298">
        <v>10</v>
      </c>
      <c r="T1290" s="29"/>
      <c r="U1290" s="29"/>
      <c r="V1290" s="29"/>
      <c r="W1290" s="29"/>
      <c r="X1290" s="29"/>
      <c r="Y1290" s="29"/>
      <c r="Z1290" s="33"/>
    </row>
    <row r="1291" ht="24" spans="1:26">
      <c r="A1291" s="33">
        <v>3006</v>
      </c>
      <c r="B1291" s="28" t="s">
        <v>117</v>
      </c>
      <c r="C1291" s="28" t="s">
        <v>118</v>
      </c>
      <c r="D1291" s="293" t="s">
        <v>150</v>
      </c>
      <c r="E1291" s="296" t="s">
        <v>247</v>
      </c>
      <c r="F1291" s="294" t="s">
        <v>664</v>
      </c>
      <c r="G1291" s="33" t="s">
        <v>1830</v>
      </c>
      <c r="H1291" s="294" t="s">
        <v>1912</v>
      </c>
      <c r="I1291" s="196" t="s">
        <v>1896</v>
      </c>
      <c r="J1291" s="196" t="s">
        <v>1896</v>
      </c>
      <c r="K1291" s="196">
        <v>10</v>
      </c>
      <c r="L1291" s="235">
        <v>45627</v>
      </c>
      <c r="M1291" s="235">
        <v>45657</v>
      </c>
      <c r="N1291" s="294" t="s">
        <v>124</v>
      </c>
      <c r="O1291" s="33" t="s">
        <v>125</v>
      </c>
      <c r="P1291" s="33" t="s">
        <v>398</v>
      </c>
      <c r="Q1291" s="295" t="s">
        <v>644</v>
      </c>
      <c r="R1291" s="295" t="s">
        <v>80</v>
      </c>
      <c r="S1291" s="298">
        <v>10</v>
      </c>
      <c r="T1291" s="29"/>
      <c r="U1291" s="29"/>
      <c r="V1291" s="29"/>
      <c r="W1291" s="29"/>
      <c r="X1291" s="29"/>
      <c r="Y1291" s="29"/>
      <c r="Z1291" s="33"/>
    </row>
    <row r="1292" ht="24" spans="1:26">
      <c r="A1292" s="33">
        <v>3009</v>
      </c>
      <c r="B1292" s="28" t="s">
        <v>117</v>
      </c>
      <c r="C1292" s="28" t="s">
        <v>118</v>
      </c>
      <c r="D1292" s="293" t="s">
        <v>150</v>
      </c>
      <c r="E1292" s="296" t="s">
        <v>247</v>
      </c>
      <c r="F1292" s="294" t="s">
        <v>674</v>
      </c>
      <c r="G1292" s="33" t="s">
        <v>1830</v>
      </c>
      <c r="H1292" s="294" t="s">
        <v>1912</v>
      </c>
      <c r="I1292" s="196" t="s">
        <v>1896</v>
      </c>
      <c r="J1292" s="196" t="s">
        <v>1896</v>
      </c>
      <c r="K1292" s="196">
        <v>10</v>
      </c>
      <c r="L1292" s="235">
        <v>45292</v>
      </c>
      <c r="M1292" s="235">
        <v>45322</v>
      </c>
      <c r="N1292" s="294" t="s">
        <v>124</v>
      </c>
      <c r="O1292" s="33" t="s">
        <v>125</v>
      </c>
      <c r="P1292" s="33" t="s">
        <v>398</v>
      </c>
      <c r="Q1292" s="295" t="s">
        <v>644</v>
      </c>
      <c r="R1292" s="295" t="s">
        <v>80</v>
      </c>
      <c r="S1292" s="298">
        <v>10</v>
      </c>
      <c r="T1292" s="29"/>
      <c r="U1292" s="29"/>
      <c r="V1292" s="29"/>
      <c r="W1292" s="29"/>
      <c r="X1292" s="29"/>
      <c r="Y1292" s="29"/>
      <c r="Z1292" s="33"/>
    </row>
    <row r="1293" ht="24" spans="1:26">
      <c r="A1293" s="33">
        <v>3010</v>
      </c>
      <c r="B1293" s="28" t="s">
        <v>117</v>
      </c>
      <c r="C1293" s="28" t="s">
        <v>118</v>
      </c>
      <c r="D1293" s="293" t="s">
        <v>150</v>
      </c>
      <c r="E1293" s="296" t="s">
        <v>247</v>
      </c>
      <c r="F1293" s="294" t="s">
        <v>674</v>
      </c>
      <c r="G1293" s="33" t="s">
        <v>1830</v>
      </c>
      <c r="H1293" s="294" t="s">
        <v>1912</v>
      </c>
      <c r="I1293" s="196" t="s">
        <v>1896</v>
      </c>
      <c r="J1293" s="196" t="s">
        <v>1896</v>
      </c>
      <c r="K1293" s="196">
        <v>10</v>
      </c>
      <c r="L1293" s="235">
        <v>45323</v>
      </c>
      <c r="M1293" s="235">
        <v>45351</v>
      </c>
      <c r="N1293" s="294" t="s">
        <v>124</v>
      </c>
      <c r="O1293" s="33" t="s">
        <v>125</v>
      </c>
      <c r="P1293" s="33" t="s">
        <v>398</v>
      </c>
      <c r="Q1293" s="295" t="s">
        <v>644</v>
      </c>
      <c r="R1293" s="295" t="s">
        <v>80</v>
      </c>
      <c r="S1293" s="298">
        <v>10</v>
      </c>
      <c r="T1293" s="29"/>
      <c r="U1293" s="29"/>
      <c r="V1293" s="29"/>
      <c r="W1293" s="29"/>
      <c r="X1293" s="29"/>
      <c r="Y1293" s="29"/>
      <c r="Z1293" s="33"/>
    </row>
    <row r="1294" ht="24" spans="1:28">
      <c r="A1294" s="33">
        <v>3011</v>
      </c>
      <c r="B1294" s="28" t="s">
        <v>117</v>
      </c>
      <c r="C1294" s="28" t="s">
        <v>118</v>
      </c>
      <c r="D1294" s="293" t="s">
        <v>150</v>
      </c>
      <c r="E1294" s="296" t="s">
        <v>247</v>
      </c>
      <c r="F1294" s="294" t="s">
        <v>674</v>
      </c>
      <c r="G1294" s="33" t="s">
        <v>1830</v>
      </c>
      <c r="H1294" s="294" t="s">
        <v>1912</v>
      </c>
      <c r="I1294" s="196" t="s">
        <v>1896</v>
      </c>
      <c r="J1294" s="196" t="s">
        <v>1896</v>
      </c>
      <c r="K1294" s="196">
        <v>10</v>
      </c>
      <c r="L1294" s="235">
        <v>45352</v>
      </c>
      <c r="M1294" s="235">
        <v>45382</v>
      </c>
      <c r="N1294" s="294" t="s">
        <v>124</v>
      </c>
      <c r="O1294" s="33" t="s">
        <v>125</v>
      </c>
      <c r="P1294" s="33" t="s">
        <v>398</v>
      </c>
      <c r="Q1294" s="295" t="s">
        <v>644</v>
      </c>
      <c r="R1294" s="295" t="s">
        <v>80</v>
      </c>
      <c r="S1294" s="298">
        <v>10</v>
      </c>
      <c r="T1294" s="34"/>
      <c r="U1294" s="34"/>
      <c r="V1294" s="35"/>
      <c r="W1294" s="35"/>
      <c r="X1294" s="40"/>
      <c r="Y1294" s="40"/>
      <c r="Z1294" s="38"/>
      <c r="AA1294" s="34"/>
      <c r="AB1294" s="34"/>
    </row>
    <row r="1295" ht="24" spans="1:26">
      <c r="A1295" s="33">
        <v>3012</v>
      </c>
      <c r="B1295" s="28" t="s">
        <v>117</v>
      </c>
      <c r="C1295" s="28" t="s">
        <v>118</v>
      </c>
      <c r="D1295" s="293" t="s">
        <v>150</v>
      </c>
      <c r="E1295" s="296" t="s">
        <v>247</v>
      </c>
      <c r="F1295" s="294" t="s">
        <v>674</v>
      </c>
      <c r="G1295" s="33" t="s">
        <v>1830</v>
      </c>
      <c r="H1295" s="294" t="s">
        <v>1912</v>
      </c>
      <c r="I1295" s="196" t="s">
        <v>1896</v>
      </c>
      <c r="J1295" s="196" t="s">
        <v>1896</v>
      </c>
      <c r="K1295" s="196">
        <v>10</v>
      </c>
      <c r="L1295" s="235">
        <v>45383</v>
      </c>
      <c r="M1295" s="235">
        <v>45412</v>
      </c>
      <c r="N1295" s="294" t="s">
        <v>124</v>
      </c>
      <c r="O1295" s="33" t="s">
        <v>125</v>
      </c>
      <c r="P1295" s="33" t="s">
        <v>398</v>
      </c>
      <c r="Q1295" s="295" t="s">
        <v>644</v>
      </c>
      <c r="R1295" s="295" t="s">
        <v>80</v>
      </c>
      <c r="S1295" s="298">
        <v>10</v>
      </c>
      <c r="T1295" s="29"/>
      <c r="U1295" s="29"/>
      <c r="V1295" s="29"/>
      <c r="W1295" s="29"/>
      <c r="X1295" s="29"/>
      <c r="Y1295" s="29"/>
      <c r="Z1295" s="33"/>
    </row>
    <row r="1296" ht="24" spans="1:26">
      <c r="A1296" s="33">
        <v>3013</v>
      </c>
      <c r="B1296" s="28" t="s">
        <v>117</v>
      </c>
      <c r="C1296" s="28" t="s">
        <v>118</v>
      </c>
      <c r="D1296" s="293" t="s">
        <v>150</v>
      </c>
      <c r="E1296" s="296" t="s">
        <v>247</v>
      </c>
      <c r="F1296" s="294" t="s">
        <v>674</v>
      </c>
      <c r="G1296" s="33" t="s">
        <v>1830</v>
      </c>
      <c r="H1296" s="294" t="s">
        <v>1912</v>
      </c>
      <c r="I1296" s="196" t="s">
        <v>1896</v>
      </c>
      <c r="J1296" s="196" t="s">
        <v>1896</v>
      </c>
      <c r="K1296" s="196">
        <v>10</v>
      </c>
      <c r="L1296" s="235">
        <v>45413</v>
      </c>
      <c r="M1296" s="235">
        <v>45443</v>
      </c>
      <c r="N1296" s="294" t="s">
        <v>124</v>
      </c>
      <c r="O1296" s="33" t="s">
        <v>125</v>
      </c>
      <c r="P1296" s="33" t="s">
        <v>398</v>
      </c>
      <c r="Q1296" s="295" t="s">
        <v>644</v>
      </c>
      <c r="R1296" s="295" t="s">
        <v>80</v>
      </c>
      <c r="S1296" s="298">
        <v>10</v>
      </c>
      <c r="T1296" s="29"/>
      <c r="U1296" s="29"/>
      <c r="V1296" s="29"/>
      <c r="W1296" s="29"/>
      <c r="X1296" s="29"/>
      <c r="Y1296" s="29"/>
      <c r="Z1296" s="33"/>
    </row>
    <row r="1297" ht="24" spans="1:26">
      <c r="A1297" s="33">
        <v>3014</v>
      </c>
      <c r="B1297" s="28" t="s">
        <v>117</v>
      </c>
      <c r="C1297" s="28" t="s">
        <v>118</v>
      </c>
      <c r="D1297" s="293" t="s">
        <v>150</v>
      </c>
      <c r="E1297" s="296" t="s">
        <v>247</v>
      </c>
      <c r="F1297" s="294" t="s">
        <v>674</v>
      </c>
      <c r="G1297" s="33" t="s">
        <v>1830</v>
      </c>
      <c r="H1297" s="294" t="s">
        <v>1912</v>
      </c>
      <c r="I1297" s="196" t="s">
        <v>1896</v>
      </c>
      <c r="J1297" s="196" t="s">
        <v>1896</v>
      </c>
      <c r="K1297" s="196">
        <v>10</v>
      </c>
      <c r="L1297" s="235">
        <v>45444</v>
      </c>
      <c r="M1297" s="235">
        <v>45473</v>
      </c>
      <c r="N1297" s="294" t="s">
        <v>124</v>
      </c>
      <c r="O1297" s="33" t="s">
        <v>125</v>
      </c>
      <c r="P1297" s="33" t="s">
        <v>398</v>
      </c>
      <c r="Q1297" s="295" t="s">
        <v>644</v>
      </c>
      <c r="R1297" s="295" t="s">
        <v>80</v>
      </c>
      <c r="S1297" s="298">
        <v>10</v>
      </c>
      <c r="T1297" s="29"/>
      <c r="U1297" s="29"/>
      <c r="V1297" s="29"/>
      <c r="W1297" s="29"/>
      <c r="X1297" s="29"/>
      <c r="Y1297" s="29"/>
      <c r="Z1297" s="33"/>
    </row>
    <row r="1298" ht="24" spans="1:26">
      <c r="A1298" s="33">
        <v>3015</v>
      </c>
      <c r="B1298" s="28" t="s">
        <v>117</v>
      </c>
      <c r="C1298" s="28" t="s">
        <v>118</v>
      </c>
      <c r="D1298" s="293" t="s">
        <v>150</v>
      </c>
      <c r="E1298" s="296" t="s">
        <v>247</v>
      </c>
      <c r="F1298" s="294" t="s">
        <v>674</v>
      </c>
      <c r="G1298" s="33" t="s">
        <v>1830</v>
      </c>
      <c r="H1298" s="294" t="s">
        <v>1912</v>
      </c>
      <c r="I1298" s="196" t="s">
        <v>1896</v>
      </c>
      <c r="J1298" s="196" t="s">
        <v>1896</v>
      </c>
      <c r="K1298" s="196">
        <v>10</v>
      </c>
      <c r="L1298" s="235">
        <v>45474</v>
      </c>
      <c r="M1298" s="235">
        <v>45504</v>
      </c>
      <c r="N1298" s="294" t="s">
        <v>124</v>
      </c>
      <c r="O1298" s="33" t="s">
        <v>125</v>
      </c>
      <c r="P1298" s="33" t="s">
        <v>398</v>
      </c>
      <c r="Q1298" s="295" t="s">
        <v>644</v>
      </c>
      <c r="R1298" s="295" t="s">
        <v>80</v>
      </c>
      <c r="S1298" s="298">
        <v>10</v>
      </c>
      <c r="T1298" s="29"/>
      <c r="U1298" s="29"/>
      <c r="V1298" s="29"/>
      <c r="W1298" s="29"/>
      <c r="X1298" s="29"/>
      <c r="Y1298" s="29"/>
      <c r="Z1298" s="33"/>
    </row>
    <row r="1299" ht="24" spans="1:26">
      <c r="A1299" s="33">
        <v>3016</v>
      </c>
      <c r="B1299" s="28" t="s">
        <v>117</v>
      </c>
      <c r="C1299" s="28" t="s">
        <v>118</v>
      </c>
      <c r="D1299" s="293" t="s">
        <v>150</v>
      </c>
      <c r="E1299" s="296" t="s">
        <v>247</v>
      </c>
      <c r="F1299" s="294" t="s">
        <v>674</v>
      </c>
      <c r="G1299" s="33" t="s">
        <v>1830</v>
      </c>
      <c r="H1299" s="294" t="s">
        <v>1912</v>
      </c>
      <c r="I1299" s="196" t="s">
        <v>1896</v>
      </c>
      <c r="J1299" s="196" t="s">
        <v>1896</v>
      </c>
      <c r="K1299" s="196">
        <v>10</v>
      </c>
      <c r="L1299" s="235">
        <v>45505</v>
      </c>
      <c r="M1299" s="235">
        <v>45535</v>
      </c>
      <c r="N1299" s="294" t="s">
        <v>124</v>
      </c>
      <c r="O1299" s="33" t="s">
        <v>125</v>
      </c>
      <c r="P1299" s="33" t="s">
        <v>398</v>
      </c>
      <c r="Q1299" s="295" t="s">
        <v>644</v>
      </c>
      <c r="R1299" s="295" t="s">
        <v>80</v>
      </c>
      <c r="S1299" s="298">
        <v>10</v>
      </c>
      <c r="T1299" s="29"/>
      <c r="U1299" s="29"/>
      <c r="V1299" s="29"/>
      <c r="W1299" s="29"/>
      <c r="X1299" s="29"/>
      <c r="Y1299" s="29"/>
      <c r="Z1299" s="33"/>
    </row>
    <row r="1300" ht="24" spans="1:26">
      <c r="A1300" s="33">
        <v>3017</v>
      </c>
      <c r="B1300" s="28" t="s">
        <v>117</v>
      </c>
      <c r="C1300" s="28" t="s">
        <v>118</v>
      </c>
      <c r="D1300" s="293" t="s">
        <v>150</v>
      </c>
      <c r="E1300" s="296" t="s">
        <v>247</v>
      </c>
      <c r="F1300" s="294" t="s">
        <v>674</v>
      </c>
      <c r="G1300" s="33" t="s">
        <v>1830</v>
      </c>
      <c r="H1300" s="294" t="s">
        <v>1912</v>
      </c>
      <c r="I1300" s="196" t="s">
        <v>1896</v>
      </c>
      <c r="J1300" s="196" t="s">
        <v>1896</v>
      </c>
      <c r="K1300" s="196">
        <v>10</v>
      </c>
      <c r="L1300" s="235">
        <v>45536</v>
      </c>
      <c r="M1300" s="235">
        <v>45565</v>
      </c>
      <c r="N1300" s="294" t="s">
        <v>124</v>
      </c>
      <c r="O1300" s="33" t="s">
        <v>125</v>
      </c>
      <c r="P1300" s="33" t="s">
        <v>398</v>
      </c>
      <c r="Q1300" s="295" t="s">
        <v>644</v>
      </c>
      <c r="R1300" s="295" t="s">
        <v>80</v>
      </c>
      <c r="S1300" s="298">
        <v>10</v>
      </c>
      <c r="T1300" s="29"/>
      <c r="U1300" s="29"/>
      <c r="V1300" s="29"/>
      <c r="W1300" s="29"/>
      <c r="X1300" s="29"/>
      <c r="Y1300" s="29"/>
      <c r="Z1300" s="33"/>
    </row>
    <row r="1301" ht="24" spans="1:26">
      <c r="A1301" s="33">
        <v>3018</v>
      </c>
      <c r="B1301" s="28" t="s">
        <v>117</v>
      </c>
      <c r="C1301" s="28" t="s">
        <v>118</v>
      </c>
      <c r="D1301" s="293" t="s">
        <v>150</v>
      </c>
      <c r="E1301" s="296" t="s">
        <v>247</v>
      </c>
      <c r="F1301" s="294" t="s">
        <v>674</v>
      </c>
      <c r="G1301" s="33" t="s">
        <v>1830</v>
      </c>
      <c r="H1301" s="294" t="s">
        <v>1912</v>
      </c>
      <c r="I1301" s="196" t="s">
        <v>1896</v>
      </c>
      <c r="J1301" s="196" t="s">
        <v>1896</v>
      </c>
      <c r="K1301" s="196">
        <v>10</v>
      </c>
      <c r="L1301" s="235">
        <v>45566</v>
      </c>
      <c r="M1301" s="235">
        <v>45596</v>
      </c>
      <c r="N1301" s="294" t="s">
        <v>124</v>
      </c>
      <c r="O1301" s="33" t="s">
        <v>125</v>
      </c>
      <c r="P1301" s="33" t="s">
        <v>398</v>
      </c>
      <c r="Q1301" s="295" t="s">
        <v>644</v>
      </c>
      <c r="R1301" s="295" t="s">
        <v>80</v>
      </c>
      <c r="S1301" s="298">
        <v>10</v>
      </c>
      <c r="T1301" s="29"/>
      <c r="U1301" s="29"/>
      <c r="V1301" s="29"/>
      <c r="W1301" s="29"/>
      <c r="X1301" s="29"/>
      <c r="Y1301" s="29"/>
      <c r="Z1301" s="33"/>
    </row>
    <row r="1302" ht="24" spans="1:26">
      <c r="A1302" s="33">
        <v>3019</v>
      </c>
      <c r="B1302" s="28" t="s">
        <v>117</v>
      </c>
      <c r="C1302" s="28" t="s">
        <v>118</v>
      </c>
      <c r="D1302" s="293" t="s">
        <v>150</v>
      </c>
      <c r="E1302" s="296" t="s">
        <v>247</v>
      </c>
      <c r="F1302" s="294" t="s">
        <v>674</v>
      </c>
      <c r="G1302" s="33" t="s">
        <v>1830</v>
      </c>
      <c r="H1302" s="294" t="s">
        <v>1912</v>
      </c>
      <c r="I1302" s="196" t="s">
        <v>1896</v>
      </c>
      <c r="J1302" s="196" t="s">
        <v>1896</v>
      </c>
      <c r="K1302" s="196">
        <v>10</v>
      </c>
      <c r="L1302" s="235">
        <v>45597</v>
      </c>
      <c r="M1302" s="235">
        <v>45626</v>
      </c>
      <c r="N1302" s="294" t="s">
        <v>124</v>
      </c>
      <c r="O1302" s="33" t="s">
        <v>125</v>
      </c>
      <c r="P1302" s="33" t="s">
        <v>398</v>
      </c>
      <c r="Q1302" s="295" t="s">
        <v>644</v>
      </c>
      <c r="R1302" s="295" t="s">
        <v>80</v>
      </c>
      <c r="S1302" s="298">
        <v>10</v>
      </c>
      <c r="T1302" s="29"/>
      <c r="U1302" s="29"/>
      <c r="V1302" s="29"/>
      <c r="W1302" s="29"/>
      <c r="X1302" s="29"/>
      <c r="Y1302" s="29"/>
      <c r="Z1302" s="33"/>
    </row>
    <row r="1303" ht="24" spans="1:26">
      <c r="A1303" s="33">
        <v>3020</v>
      </c>
      <c r="B1303" s="28" t="s">
        <v>117</v>
      </c>
      <c r="C1303" s="28" t="s">
        <v>118</v>
      </c>
      <c r="D1303" s="293" t="s">
        <v>150</v>
      </c>
      <c r="E1303" s="296" t="s">
        <v>247</v>
      </c>
      <c r="F1303" s="294" t="s">
        <v>674</v>
      </c>
      <c r="G1303" s="33" t="s">
        <v>1830</v>
      </c>
      <c r="H1303" s="294" t="s">
        <v>1912</v>
      </c>
      <c r="I1303" s="196" t="s">
        <v>1896</v>
      </c>
      <c r="J1303" s="196" t="s">
        <v>1896</v>
      </c>
      <c r="K1303" s="196">
        <v>10</v>
      </c>
      <c r="L1303" s="235">
        <v>45627</v>
      </c>
      <c r="M1303" s="235">
        <v>45657</v>
      </c>
      <c r="N1303" s="294" t="s">
        <v>124</v>
      </c>
      <c r="O1303" s="33" t="s">
        <v>125</v>
      </c>
      <c r="P1303" s="33" t="s">
        <v>398</v>
      </c>
      <c r="Q1303" s="295" t="s">
        <v>644</v>
      </c>
      <c r="R1303" s="295" t="s">
        <v>80</v>
      </c>
      <c r="S1303" s="298">
        <v>10</v>
      </c>
      <c r="T1303" s="29"/>
      <c r="U1303" s="29"/>
      <c r="V1303" s="29"/>
      <c r="W1303" s="29"/>
      <c r="X1303" s="29"/>
      <c r="Y1303" s="29"/>
      <c r="Z1303" s="33"/>
    </row>
    <row r="1304" ht="24" spans="1:26">
      <c r="A1304" s="33">
        <v>3024</v>
      </c>
      <c r="B1304" s="28" t="s">
        <v>117</v>
      </c>
      <c r="C1304" s="28" t="s">
        <v>118</v>
      </c>
      <c r="D1304" s="293" t="s">
        <v>150</v>
      </c>
      <c r="E1304" s="296" t="s">
        <v>247</v>
      </c>
      <c r="F1304" s="299" t="s">
        <v>688</v>
      </c>
      <c r="G1304" s="33" t="s">
        <v>1830</v>
      </c>
      <c r="H1304" s="294" t="s">
        <v>1913</v>
      </c>
      <c r="I1304" s="196" t="s">
        <v>1896</v>
      </c>
      <c r="J1304" s="196" t="s">
        <v>1896</v>
      </c>
      <c r="K1304" s="196">
        <v>2</v>
      </c>
      <c r="L1304" s="235">
        <v>45292</v>
      </c>
      <c r="M1304" s="235">
        <v>45322</v>
      </c>
      <c r="N1304" s="294" t="s">
        <v>124</v>
      </c>
      <c r="O1304" s="33" t="s">
        <v>125</v>
      </c>
      <c r="P1304" s="33" t="s">
        <v>398</v>
      </c>
      <c r="Q1304" s="295" t="s">
        <v>689</v>
      </c>
      <c r="R1304" s="295" t="s">
        <v>80</v>
      </c>
      <c r="S1304" s="302">
        <v>2</v>
      </c>
      <c r="T1304" s="29"/>
      <c r="U1304" s="29"/>
      <c r="V1304" s="29"/>
      <c r="W1304" s="29"/>
      <c r="X1304" s="29"/>
      <c r="Y1304" s="29"/>
      <c r="Z1304" s="33"/>
    </row>
    <row r="1305" ht="24" spans="1:26">
      <c r="A1305" s="33">
        <v>3025</v>
      </c>
      <c r="B1305" s="28" t="s">
        <v>117</v>
      </c>
      <c r="C1305" s="28" t="s">
        <v>118</v>
      </c>
      <c r="D1305" s="293" t="s">
        <v>150</v>
      </c>
      <c r="E1305" s="296" t="s">
        <v>247</v>
      </c>
      <c r="F1305" s="299" t="s">
        <v>688</v>
      </c>
      <c r="G1305" s="33" t="s">
        <v>1830</v>
      </c>
      <c r="H1305" s="294" t="s">
        <v>1913</v>
      </c>
      <c r="I1305" s="196" t="s">
        <v>1896</v>
      </c>
      <c r="J1305" s="196" t="s">
        <v>1896</v>
      </c>
      <c r="K1305" s="196">
        <v>2</v>
      </c>
      <c r="L1305" s="235">
        <v>45323</v>
      </c>
      <c r="M1305" s="235">
        <v>45351</v>
      </c>
      <c r="N1305" s="294" t="s">
        <v>124</v>
      </c>
      <c r="O1305" s="33" t="s">
        <v>125</v>
      </c>
      <c r="P1305" s="33" t="s">
        <v>398</v>
      </c>
      <c r="Q1305" s="295" t="s">
        <v>689</v>
      </c>
      <c r="R1305" s="295" t="s">
        <v>80</v>
      </c>
      <c r="S1305" s="302">
        <v>2</v>
      </c>
      <c r="T1305" s="29"/>
      <c r="U1305" s="29"/>
      <c r="V1305" s="29"/>
      <c r="W1305" s="29"/>
      <c r="X1305" s="29"/>
      <c r="Y1305" s="29"/>
      <c r="Z1305" s="33"/>
    </row>
    <row r="1306" ht="24" spans="1:28">
      <c r="A1306" s="33">
        <v>3026</v>
      </c>
      <c r="B1306" s="28" t="s">
        <v>117</v>
      </c>
      <c r="C1306" s="28" t="s">
        <v>118</v>
      </c>
      <c r="D1306" s="293" t="s">
        <v>150</v>
      </c>
      <c r="E1306" s="296" t="s">
        <v>247</v>
      </c>
      <c r="F1306" s="299" t="s">
        <v>688</v>
      </c>
      <c r="G1306" s="33" t="s">
        <v>1830</v>
      </c>
      <c r="H1306" s="294" t="s">
        <v>1913</v>
      </c>
      <c r="I1306" s="196" t="s">
        <v>1896</v>
      </c>
      <c r="J1306" s="196" t="s">
        <v>1896</v>
      </c>
      <c r="K1306" s="196">
        <v>2</v>
      </c>
      <c r="L1306" s="235">
        <v>45352</v>
      </c>
      <c r="M1306" s="235">
        <v>45382</v>
      </c>
      <c r="N1306" s="294" t="s">
        <v>124</v>
      </c>
      <c r="O1306" s="33" t="s">
        <v>125</v>
      </c>
      <c r="P1306" s="33" t="s">
        <v>398</v>
      </c>
      <c r="Q1306" s="295" t="s">
        <v>689</v>
      </c>
      <c r="R1306" s="295" t="s">
        <v>80</v>
      </c>
      <c r="S1306" s="302">
        <v>2</v>
      </c>
      <c r="T1306" s="34"/>
      <c r="U1306" s="34"/>
      <c r="V1306" s="35"/>
      <c r="W1306" s="35"/>
      <c r="X1306" s="40"/>
      <c r="Y1306" s="40"/>
      <c r="Z1306" s="38"/>
      <c r="AA1306" s="34"/>
      <c r="AB1306" s="34"/>
    </row>
    <row r="1307" ht="24" spans="1:26">
      <c r="A1307" s="33">
        <v>3027</v>
      </c>
      <c r="B1307" s="28" t="s">
        <v>117</v>
      </c>
      <c r="C1307" s="28" t="s">
        <v>118</v>
      </c>
      <c r="D1307" s="293" t="s">
        <v>150</v>
      </c>
      <c r="E1307" s="296" t="s">
        <v>247</v>
      </c>
      <c r="F1307" s="299" t="s">
        <v>688</v>
      </c>
      <c r="G1307" s="33" t="s">
        <v>1830</v>
      </c>
      <c r="H1307" s="294" t="s">
        <v>1913</v>
      </c>
      <c r="I1307" s="196" t="s">
        <v>1896</v>
      </c>
      <c r="J1307" s="196" t="s">
        <v>1896</v>
      </c>
      <c r="K1307" s="196">
        <v>2</v>
      </c>
      <c r="L1307" s="235">
        <v>45383</v>
      </c>
      <c r="M1307" s="235">
        <v>45412</v>
      </c>
      <c r="N1307" s="294" t="s">
        <v>124</v>
      </c>
      <c r="O1307" s="33" t="s">
        <v>125</v>
      </c>
      <c r="P1307" s="33" t="s">
        <v>398</v>
      </c>
      <c r="Q1307" s="295" t="s">
        <v>689</v>
      </c>
      <c r="R1307" s="295" t="s">
        <v>80</v>
      </c>
      <c r="S1307" s="302">
        <v>2</v>
      </c>
      <c r="T1307" s="29"/>
      <c r="U1307" s="29"/>
      <c r="V1307" s="29"/>
      <c r="W1307" s="29"/>
      <c r="X1307" s="29"/>
      <c r="Y1307" s="29"/>
      <c r="Z1307" s="33"/>
    </row>
    <row r="1308" ht="24" spans="1:26">
      <c r="A1308" s="33">
        <v>3028</v>
      </c>
      <c r="B1308" s="28" t="s">
        <v>117</v>
      </c>
      <c r="C1308" s="28" t="s">
        <v>118</v>
      </c>
      <c r="D1308" s="293" t="s">
        <v>150</v>
      </c>
      <c r="E1308" s="296" t="s">
        <v>247</v>
      </c>
      <c r="F1308" s="299" t="s">
        <v>688</v>
      </c>
      <c r="G1308" s="33" t="s">
        <v>1830</v>
      </c>
      <c r="H1308" s="294" t="s">
        <v>1913</v>
      </c>
      <c r="I1308" s="196" t="s">
        <v>1896</v>
      </c>
      <c r="J1308" s="196" t="s">
        <v>1896</v>
      </c>
      <c r="K1308" s="196">
        <v>2</v>
      </c>
      <c r="L1308" s="235">
        <v>45413</v>
      </c>
      <c r="M1308" s="235">
        <v>45443</v>
      </c>
      <c r="N1308" s="294" t="s">
        <v>124</v>
      </c>
      <c r="O1308" s="33" t="s">
        <v>125</v>
      </c>
      <c r="P1308" s="33" t="s">
        <v>398</v>
      </c>
      <c r="Q1308" s="295" t="s">
        <v>689</v>
      </c>
      <c r="R1308" s="295" t="s">
        <v>80</v>
      </c>
      <c r="S1308" s="302">
        <v>2</v>
      </c>
      <c r="T1308" s="29"/>
      <c r="U1308" s="29"/>
      <c r="V1308" s="29"/>
      <c r="W1308" s="29"/>
      <c r="X1308" s="29"/>
      <c r="Y1308" s="29"/>
      <c r="Z1308" s="33"/>
    </row>
    <row r="1309" ht="24" spans="1:26">
      <c r="A1309" s="33">
        <v>3029</v>
      </c>
      <c r="B1309" s="28" t="s">
        <v>117</v>
      </c>
      <c r="C1309" s="28" t="s">
        <v>118</v>
      </c>
      <c r="D1309" s="293" t="s">
        <v>150</v>
      </c>
      <c r="E1309" s="296" t="s">
        <v>247</v>
      </c>
      <c r="F1309" s="299" t="s">
        <v>688</v>
      </c>
      <c r="G1309" s="33" t="s">
        <v>1830</v>
      </c>
      <c r="H1309" s="294" t="s">
        <v>1913</v>
      </c>
      <c r="I1309" s="196" t="s">
        <v>1896</v>
      </c>
      <c r="J1309" s="196" t="s">
        <v>1896</v>
      </c>
      <c r="K1309" s="196">
        <v>2</v>
      </c>
      <c r="L1309" s="235">
        <v>45444</v>
      </c>
      <c r="M1309" s="235">
        <v>45473</v>
      </c>
      <c r="N1309" s="294" t="s">
        <v>124</v>
      </c>
      <c r="O1309" s="33" t="s">
        <v>125</v>
      </c>
      <c r="P1309" s="33" t="s">
        <v>398</v>
      </c>
      <c r="Q1309" s="295" t="s">
        <v>689</v>
      </c>
      <c r="R1309" s="295" t="s">
        <v>80</v>
      </c>
      <c r="S1309" s="302">
        <v>2</v>
      </c>
      <c r="T1309" s="29"/>
      <c r="U1309" s="29"/>
      <c r="V1309" s="29"/>
      <c r="W1309" s="29"/>
      <c r="X1309" s="29"/>
      <c r="Y1309" s="29"/>
      <c r="Z1309" s="33"/>
    </row>
    <row r="1310" ht="24" spans="1:26">
      <c r="A1310" s="33">
        <v>3030</v>
      </c>
      <c r="B1310" s="28" t="s">
        <v>117</v>
      </c>
      <c r="C1310" s="28" t="s">
        <v>118</v>
      </c>
      <c r="D1310" s="293" t="s">
        <v>150</v>
      </c>
      <c r="E1310" s="296" t="s">
        <v>247</v>
      </c>
      <c r="F1310" s="299" t="s">
        <v>688</v>
      </c>
      <c r="G1310" s="33" t="s">
        <v>1830</v>
      </c>
      <c r="H1310" s="294" t="s">
        <v>1913</v>
      </c>
      <c r="I1310" s="196" t="s">
        <v>1896</v>
      </c>
      <c r="J1310" s="196" t="s">
        <v>1896</v>
      </c>
      <c r="K1310" s="196">
        <v>2</v>
      </c>
      <c r="L1310" s="235">
        <v>45474</v>
      </c>
      <c r="M1310" s="235">
        <v>45504</v>
      </c>
      <c r="N1310" s="294" t="s">
        <v>124</v>
      </c>
      <c r="O1310" s="33" t="s">
        <v>125</v>
      </c>
      <c r="P1310" s="33" t="s">
        <v>398</v>
      </c>
      <c r="Q1310" s="295" t="s">
        <v>689</v>
      </c>
      <c r="R1310" s="295" t="s">
        <v>80</v>
      </c>
      <c r="S1310" s="302">
        <v>2</v>
      </c>
      <c r="T1310" s="29"/>
      <c r="U1310" s="29"/>
      <c r="V1310" s="29"/>
      <c r="W1310" s="29"/>
      <c r="X1310" s="29"/>
      <c r="Y1310" s="29"/>
      <c r="Z1310" s="33"/>
    </row>
    <row r="1311" ht="24" spans="1:26">
      <c r="A1311" s="33">
        <v>3031</v>
      </c>
      <c r="B1311" s="28" t="s">
        <v>117</v>
      </c>
      <c r="C1311" s="28" t="s">
        <v>118</v>
      </c>
      <c r="D1311" s="293" t="s">
        <v>150</v>
      </c>
      <c r="E1311" s="296" t="s">
        <v>247</v>
      </c>
      <c r="F1311" s="299" t="s">
        <v>688</v>
      </c>
      <c r="G1311" s="33" t="s">
        <v>1830</v>
      </c>
      <c r="H1311" s="294" t="s">
        <v>1913</v>
      </c>
      <c r="I1311" s="196" t="s">
        <v>1896</v>
      </c>
      <c r="J1311" s="196" t="s">
        <v>1896</v>
      </c>
      <c r="K1311" s="196">
        <v>2</v>
      </c>
      <c r="L1311" s="235">
        <v>45505</v>
      </c>
      <c r="M1311" s="235">
        <v>45535</v>
      </c>
      <c r="N1311" s="294" t="s">
        <v>124</v>
      </c>
      <c r="O1311" s="33" t="s">
        <v>125</v>
      </c>
      <c r="P1311" s="33" t="s">
        <v>398</v>
      </c>
      <c r="Q1311" s="295" t="s">
        <v>689</v>
      </c>
      <c r="R1311" s="295" t="s">
        <v>80</v>
      </c>
      <c r="S1311" s="302">
        <v>2</v>
      </c>
      <c r="T1311" s="29"/>
      <c r="U1311" s="29"/>
      <c r="V1311" s="29"/>
      <c r="W1311" s="29"/>
      <c r="X1311" s="29"/>
      <c r="Y1311" s="29"/>
      <c r="Z1311" s="33"/>
    </row>
    <row r="1312" ht="24" spans="1:26">
      <c r="A1312" s="33">
        <v>3032</v>
      </c>
      <c r="B1312" s="28" t="s">
        <v>117</v>
      </c>
      <c r="C1312" s="28" t="s">
        <v>118</v>
      </c>
      <c r="D1312" s="293" t="s">
        <v>150</v>
      </c>
      <c r="E1312" s="296" t="s">
        <v>247</v>
      </c>
      <c r="F1312" s="299" t="s">
        <v>688</v>
      </c>
      <c r="G1312" s="33" t="s">
        <v>1830</v>
      </c>
      <c r="H1312" s="294" t="s">
        <v>1913</v>
      </c>
      <c r="I1312" s="196" t="s">
        <v>1896</v>
      </c>
      <c r="J1312" s="196" t="s">
        <v>1896</v>
      </c>
      <c r="K1312" s="196">
        <v>2</v>
      </c>
      <c r="L1312" s="235">
        <v>45536</v>
      </c>
      <c r="M1312" s="235">
        <v>45565</v>
      </c>
      <c r="N1312" s="294" t="s">
        <v>124</v>
      </c>
      <c r="O1312" s="33" t="s">
        <v>125</v>
      </c>
      <c r="P1312" s="33" t="s">
        <v>398</v>
      </c>
      <c r="Q1312" s="295" t="s">
        <v>689</v>
      </c>
      <c r="R1312" s="295" t="s">
        <v>80</v>
      </c>
      <c r="S1312" s="302">
        <v>2</v>
      </c>
      <c r="T1312" s="29"/>
      <c r="U1312" s="29"/>
      <c r="V1312" s="29"/>
      <c r="W1312" s="29"/>
      <c r="X1312" s="29"/>
      <c r="Y1312" s="29"/>
      <c r="Z1312" s="33"/>
    </row>
    <row r="1313" ht="24" spans="1:26">
      <c r="A1313" s="33">
        <v>3033</v>
      </c>
      <c r="B1313" s="28" t="s">
        <v>117</v>
      </c>
      <c r="C1313" s="28" t="s">
        <v>118</v>
      </c>
      <c r="D1313" s="293" t="s">
        <v>150</v>
      </c>
      <c r="E1313" s="296" t="s">
        <v>247</v>
      </c>
      <c r="F1313" s="299" t="s">
        <v>688</v>
      </c>
      <c r="G1313" s="33" t="s">
        <v>1830</v>
      </c>
      <c r="H1313" s="294" t="s">
        <v>1913</v>
      </c>
      <c r="I1313" s="196" t="s">
        <v>1896</v>
      </c>
      <c r="J1313" s="196" t="s">
        <v>1896</v>
      </c>
      <c r="K1313" s="196">
        <v>2</v>
      </c>
      <c r="L1313" s="235">
        <v>45566</v>
      </c>
      <c r="M1313" s="235">
        <v>45596</v>
      </c>
      <c r="N1313" s="294" t="s">
        <v>124</v>
      </c>
      <c r="O1313" s="33" t="s">
        <v>125</v>
      </c>
      <c r="P1313" s="33" t="s">
        <v>398</v>
      </c>
      <c r="Q1313" s="295" t="s">
        <v>689</v>
      </c>
      <c r="R1313" s="295" t="s">
        <v>80</v>
      </c>
      <c r="S1313" s="302">
        <v>2</v>
      </c>
      <c r="T1313" s="29"/>
      <c r="U1313" s="29"/>
      <c r="V1313" s="29"/>
      <c r="W1313" s="29"/>
      <c r="X1313" s="29"/>
      <c r="Y1313" s="29"/>
      <c r="Z1313" s="33"/>
    </row>
    <row r="1314" ht="24" spans="1:26">
      <c r="A1314" s="33">
        <v>3034</v>
      </c>
      <c r="B1314" s="28" t="s">
        <v>117</v>
      </c>
      <c r="C1314" s="28" t="s">
        <v>118</v>
      </c>
      <c r="D1314" s="293" t="s">
        <v>150</v>
      </c>
      <c r="E1314" s="296" t="s">
        <v>247</v>
      </c>
      <c r="F1314" s="299" t="s">
        <v>688</v>
      </c>
      <c r="G1314" s="33" t="s">
        <v>1830</v>
      </c>
      <c r="H1314" s="294" t="s">
        <v>1913</v>
      </c>
      <c r="I1314" s="196" t="s">
        <v>1896</v>
      </c>
      <c r="J1314" s="196" t="s">
        <v>1896</v>
      </c>
      <c r="K1314" s="196">
        <v>2</v>
      </c>
      <c r="L1314" s="235">
        <v>45597</v>
      </c>
      <c r="M1314" s="235">
        <v>45626</v>
      </c>
      <c r="N1314" s="294" t="s">
        <v>124</v>
      </c>
      <c r="O1314" s="33" t="s">
        <v>125</v>
      </c>
      <c r="P1314" s="33" t="s">
        <v>398</v>
      </c>
      <c r="Q1314" s="295" t="s">
        <v>689</v>
      </c>
      <c r="R1314" s="295" t="s">
        <v>80</v>
      </c>
      <c r="S1314" s="302">
        <v>2</v>
      </c>
      <c r="T1314" s="29"/>
      <c r="U1314" s="29"/>
      <c r="V1314" s="29"/>
      <c r="W1314" s="29"/>
      <c r="X1314" s="29"/>
      <c r="Y1314" s="29"/>
      <c r="Z1314" s="33"/>
    </row>
    <row r="1315" ht="24" spans="1:26">
      <c r="A1315" s="33">
        <v>3035</v>
      </c>
      <c r="B1315" s="28" t="s">
        <v>117</v>
      </c>
      <c r="C1315" s="28" t="s">
        <v>118</v>
      </c>
      <c r="D1315" s="293" t="s">
        <v>150</v>
      </c>
      <c r="E1315" s="296" t="s">
        <v>247</v>
      </c>
      <c r="F1315" s="299" t="s">
        <v>688</v>
      </c>
      <c r="G1315" s="33" t="s">
        <v>1830</v>
      </c>
      <c r="H1315" s="294" t="s">
        <v>1913</v>
      </c>
      <c r="I1315" s="196" t="s">
        <v>1896</v>
      </c>
      <c r="J1315" s="196" t="s">
        <v>1896</v>
      </c>
      <c r="K1315" s="196">
        <v>2</v>
      </c>
      <c r="L1315" s="235">
        <v>45627</v>
      </c>
      <c r="M1315" s="235">
        <v>45657</v>
      </c>
      <c r="N1315" s="294" t="s">
        <v>124</v>
      </c>
      <c r="O1315" s="33" t="s">
        <v>125</v>
      </c>
      <c r="P1315" s="33" t="s">
        <v>398</v>
      </c>
      <c r="Q1315" s="295" t="s">
        <v>689</v>
      </c>
      <c r="R1315" s="295" t="s">
        <v>80</v>
      </c>
      <c r="S1315" s="302">
        <v>2</v>
      </c>
      <c r="T1315" s="29"/>
      <c r="U1315" s="29"/>
      <c r="V1315" s="29"/>
      <c r="W1315" s="29"/>
      <c r="X1315" s="29"/>
      <c r="Y1315" s="29"/>
      <c r="Z1315" s="33"/>
    </row>
    <row r="1316" ht="24" spans="1:26">
      <c r="A1316" s="33">
        <v>3037</v>
      </c>
      <c r="B1316" s="28" t="s">
        <v>117</v>
      </c>
      <c r="C1316" s="28" t="s">
        <v>118</v>
      </c>
      <c r="D1316" s="293" t="s">
        <v>150</v>
      </c>
      <c r="E1316" s="296" t="s">
        <v>247</v>
      </c>
      <c r="F1316" s="300" t="s">
        <v>694</v>
      </c>
      <c r="G1316" s="33" t="s">
        <v>1830</v>
      </c>
      <c r="H1316" s="294" t="s">
        <v>1914</v>
      </c>
      <c r="I1316" s="196" t="s">
        <v>1896</v>
      </c>
      <c r="J1316" s="196" t="s">
        <v>1896</v>
      </c>
      <c r="K1316" s="196">
        <v>2</v>
      </c>
      <c r="L1316" s="235">
        <v>45292</v>
      </c>
      <c r="M1316" s="235">
        <v>45322</v>
      </c>
      <c r="N1316" s="294" t="s">
        <v>124</v>
      </c>
      <c r="O1316" s="33" t="s">
        <v>125</v>
      </c>
      <c r="P1316" s="33" t="s">
        <v>398</v>
      </c>
      <c r="Q1316" s="295" t="s">
        <v>543</v>
      </c>
      <c r="R1316" s="295" t="s">
        <v>80</v>
      </c>
      <c r="S1316" s="302">
        <v>2</v>
      </c>
      <c r="T1316" s="29"/>
      <c r="U1316" s="29"/>
      <c r="V1316" s="29"/>
      <c r="W1316" s="29"/>
      <c r="X1316" s="29"/>
      <c r="Y1316" s="29"/>
      <c r="Z1316" s="33"/>
    </row>
    <row r="1317" ht="24" spans="1:26">
      <c r="A1317" s="33">
        <v>3038</v>
      </c>
      <c r="B1317" s="28" t="s">
        <v>117</v>
      </c>
      <c r="C1317" s="28" t="s">
        <v>118</v>
      </c>
      <c r="D1317" s="293" t="s">
        <v>150</v>
      </c>
      <c r="E1317" s="296" t="s">
        <v>247</v>
      </c>
      <c r="F1317" s="300" t="s">
        <v>694</v>
      </c>
      <c r="G1317" s="33" t="s">
        <v>1830</v>
      </c>
      <c r="H1317" s="294" t="s">
        <v>1914</v>
      </c>
      <c r="I1317" s="196" t="s">
        <v>1896</v>
      </c>
      <c r="J1317" s="196" t="s">
        <v>1896</v>
      </c>
      <c r="K1317" s="196">
        <v>2</v>
      </c>
      <c r="L1317" s="235">
        <v>45323</v>
      </c>
      <c r="M1317" s="235">
        <v>45351</v>
      </c>
      <c r="N1317" s="294" t="s">
        <v>124</v>
      </c>
      <c r="O1317" s="33" t="s">
        <v>125</v>
      </c>
      <c r="P1317" s="33" t="s">
        <v>398</v>
      </c>
      <c r="Q1317" s="295" t="s">
        <v>543</v>
      </c>
      <c r="R1317" s="295" t="s">
        <v>80</v>
      </c>
      <c r="S1317" s="302">
        <v>2</v>
      </c>
      <c r="T1317" s="29"/>
      <c r="U1317" s="29"/>
      <c r="V1317" s="29"/>
      <c r="W1317" s="29"/>
      <c r="X1317" s="29"/>
      <c r="Y1317" s="29"/>
      <c r="Z1317" s="33"/>
    </row>
    <row r="1318" ht="24" spans="1:28">
      <c r="A1318" s="33">
        <v>3039</v>
      </c>
      <c r="B1318" s="28" t="s">
        <v>117</v>
      </c>
      <c r="C1318" s="28" t="s">
        <v>118</v>
      </c>
      <c r="D1318" s="293" t="s">
        <v>150</v>
      </c>
      <c r="E1318" s="296" t="s">
        <v>247</v>
      </c>
      <c r="F1318" s="300" t="s">
        <v>694</v>
      </c>
      <c r="G1318" s="33" t="s">
        <v>1830</v>
      </c>
      <c r="H1318" s="294" t="s">
        <v>1914</v>
      </c>
      <c r="I1318" s="196" t="s">
        <v>1896</v>
      </c>
      <c r="J1318" s="196" t="s">
        <v>1896</v>
      </c>
      <c r="K1318" s="196">
        <v>2</v>
      </c>
      <c r="L1318" s="235">
        <v>45352</v>
      </c>
      <c r="M1318" s="235">
        <v>45382</v>
      </c>
      <c r="N1318" s="294" t="s">
        <v>124</v>
      </c>
      <c r="O1318" s="33" t="s">
        <v>125</v>
      </c>
      <c r="P1318" s="33" t="s">
        <v>398</v>
      </c>
      <c r="Q1318" s="295" t="s">
        <v>543</v>
      </c>
      <c r="R1318" s="295" t="s">
        <v>80</v>
      </c>
      <c r="S1318" s="302">
        <v>2</v>
      </c>
      <c r="T1318" s="34"/>
      <c r="U1318" s="34"/>
      <c r="V1318" s="35"/>
      <c r="W1318" s="35"/>
      <c r="X1318" s="40"/>
      <c r="Y1318" s="40"/>
      <c r="Z1318" s="38"/>
      <c r="AA1318" s="34"/>
      <c r="AB1318" s="34"/>
    </row>
    <row r="1319" ht="24" spans="1:26">
      <c r="A1319" s="33">
        <v>3040</v>
      </c>
      <c r="B1319" s="28" t="s">
        <v>117</v>
      </c>
      <c r="C1319" s="28" t="s">
        <v>118</v>
      </c>
      <c r="D1319" s="293" t="s">
        <v>150</v>
      </c>
      <c r="E1319" s="296" t="s">
        <v>247</v>
      </c>
      <c r="F1319" s="300" t="s">
        <v>694</v>
      </c>
      <c r="G1319" s="33" t="s">
        <v>1830</v>
      </c>
      <c r="H1319" s="294" t="s">
        <v>1914</v>
      </c>
      <c r="I1319" s="196" t="s">
        <v>1896</v>
      </c>
      <c r="J1319" s="196" t="s">
        <v>1896</v>
      </c>
      <c r="K1319" s="196">
        <v>2</v>
      </c>
      <c r="L1319" s="235">
        <v>45383</v>
      </c>
      <c r="M1319" s="235">
        <v>45412</v>
      </c>
      <c r="N1319" s="294" t="s">
        <v>124</v>
      </c>
      <c r="O1319" s="33" t="s">
        <v>125</v>
      </c>
      <c r="P1319" s="33" t="s">
        <v>398</v>
      </c>
      <c r="Q1319" s="295" t="s">
        <v>543</v>
      </c>
      <c r="R1319" s="295" t="s">
        <v>80</v>
      </c>
      <c r="S1319" s="302">
        <v>2</v>
      </c>
      <c r="T1319" s="29"/>
      <c r="U1319" s="29"/>
      <c r="V1319" s="29"/>
      <c r="W1319" s="29"/>
      <c r="X1319" s="29"/>
      <c r="Y1319" s="29"/>
      <c r="Z1319" s="33"/>
    </row>
    <row r="1320" ht="24" spans="1:26">
      <c r="A1320" s="33">
        <v>3041</v>
      </c>
      <c r="B1320" s="28" t="s">
        <v>117</v>
      </c>
      <c r="C1320" s="28" t="s">
        <v>118</v>
      </c>
      <c r="D1320" s="293" t="s">
        <v>150</v>
      </c>
      <c r="E1320" s="296" t="s">
        <v>247</v>
      </c>
      <c r="F1320" s="300" t="s">
        <v>694</v>
      </c>
      <c r="G1320" s="33" t="s">
        <v>1830</v>
      </c>
      <c r="H1320" s="294" t="s">
        <v>1914</v>
      </c>
      <c r="I1320" s="196" t="s">
        <v>1896</v>
      </c>
      <c r="J1320" s="196" t="s">
        <v>1896</v>
      </c>
      <c r="K1320" s="196">
        <v>2</v>
      </c>
      <c r="L1320" s="235">
        <v>45413</v>
      </c>
      <c r="M1320" s="235">
        <v>45443</v>
      </c>
      <c r="N1320" s="294" t="s">
        <v>124</v>
      </c>
      <c r="O1320" s="33" t="s">
        <v>125</v>
      </c>
      <c r="P1320" s="33" t="s">
        <v>398</v>
      </c>
      <c r="Q1320" s="295" t="s">
        <v>543</v>
      </c>
      <c r="R1320" s="295" t="s">
        <v>80</v>
      </c>
      <c r="S1320" s="302">
        <v>2</v>
      </c>
      <c r="T1320" s="29"/>
      <c r="U1320" s="29"/>
      <c r="V1320" s="29"/>
      <c r="W1320" s="29"/>
      <c r="X1320" s="29"/>
      <c r="Y1320" s="29"/>
      <c r="Z1320" s="33"/>
    </row>
    <row r="1321" ht="24" spans="1:26">
      <c r="A1321" s="33">
        <v>3042</v>
      </c>
      <c r="B1321" s="28" t="s">
        <v>117</v>
      </c>
      <c r="C1321" s="28" t="s">
        <v>118</v>
      </c>
      <c r="D1321" s="293" t="s">
        <v>150</v>
      </c>
      <c r="E1321" s="296" t="s">
        <v>247</v>
      </c>
      <c r="F1321" s="300" t="s">
        <v>694</v>
      </c>
      <c r="G1321" s="33" t="s">
        <v>1830</v>
      </c>
      <c r="H1321" s="294" t="s">
        <v>1914</v>
      </c>
      <c r="I1321" s="196" t="s">
        <v>1896</v>
      </c>
      <c r="J1321" s="196" t="s">
        <v>1896</v>
      </c>
      <c r="K1321" s="196">
        <v>2</v>
      </c>
      <c r="L1321" s="235">
        <v>45444</v>
      </c>
      <c r="M1321" s="235">
        <v>45473</v>
      </c>
      <c r="N1321" s="294" t="s">
        <v>124</v>
      </c>
      <c r="O1321" s="33" t="s">
        <v>125</v>
      </c>
      <c r="P1321" s="33" t="s">
        <v>398</v>
      </c>
      <c r="Q1321" s="295" t="s">
        <v>543</v>
      </c>
      <c r="R1321" s="295" t="s">
        <v>80</v>
      </c>
      <c r="S1321" s="302">
        <v>2</v>
      </c>
      <c r="T1321" s="29"/>
      <c r="U1321" s="29"/>
      <c r="V1321" s="29"/>
      <c r="W1321" s="29"/>
      <c r="X1321" s="29"/>
      <c r="Y1321" s="29"/>
      <c r="Z1321" s="33"/>
    </row>
    <row r="1322" ht="24" spans="1:26">
      <c r="A1322" s="33">
        <v>3043</v>
      </c>
      <c r="B1322" s="28" t="s">
        <v>117</v>
      </c>
      <c r="C1322" s="28" t="s">
        <v>118</v>
      </c>
      <c r="D1322" s="293" t="s">
        <v>150</v>
      </c>
      <c r="E1322" s="296" t="s">
        <v>247</v>
      </c>
      <c r="F1322" s="300" t="s">
        <v>694</v>
      </c>
      <c r="G1322" s="33" t="s">
        <v>1830</v>
      </c>
      <c r="H1322" s="294" t="s">
        <v>1914</v>
      </c>
      <c r="I1322" s="196" t="s">
        <v>1896</v>
      </c>
      <c r="J1322" s="196" t="s">
        <v>1896</v>
      </c>
      <c r="K1322" s="196">
        <v>2</v>
      </c>
      <c r="L1322" s="235">
        <v>45474</v>
      </c>
      <c r="M1322" s="235">
        <v>45504</v>
      </c>
      <c r="N1322" s="294" t="s">
        <v>124</v>
      </c>
      <c r="O1322" s="33" t="s">
        <v>125</v>
      </c>
      <c r="P1322" s="33" t="s">
        <v>398</v>
      </c>
      <c r="Q1322" s="295" t="s">
        <v>543</v>
      </c>
      <c r="R1322" s="295" t="s">
        <v>80</v>
      </c>
      <c r="S1322" s="302">
        <v>2</v>
      </c>
      <c r="T1322" s="29"/>
      <c r="U1322" s="29"/>
      <c r="V1322" s="29"/>
      <c r="W1322" s="29"/>
      <c r="X1322" s="29"/>
      <c r="Y1322" s="29"/>
      <c r="Z1322" s="33"/>
    </row>
    <row r="1323" ht="24" spans="1:26">
      <c r="A1323" s="33">
        <v>3044</v>
      </c>
      <c r="B1323" s="28" t="s">
        <v>117</v>
      </c>
      <c r="C1323" s="28" t="s">
        <v>118</v>
      </c>
      <c r="D1323" s="293" t="s">
        <v>150</v>
      </c>
      <c r="E1323" s="296" t="s">
        <v>247</v>
      </c>
      <c r="F1323" s="300" t="s">
        <v>694</v>
      </c>
      <c r="G1323" s="33" t="s">
        <v>1830</v>
      </c>
      <c r="H1323" s="294" t="s">
        <v>1914</v>
      </c>
      <c r="I1323" s="196" t="s">
        <v>1896</v>
      </c>
      <c r="J1323" s="196" t="s">
        <v>1896</v>
      </c>
      <c r="K1323" s="196">
        <v>2</v>
      </c>
      <c r="L1323" s="235">
        <v>45505</v>
      </c>
      <c r="M1323" s="235">
        <v>45535</v>
      </c>
      <c r="N1323" s="294" t="s">
        <v>124</v>
      </c>
      <c r="O1323" s="33" t="s">
        <v>125</v>
      </c>
      <c r="P1323" s="33" t="s">
        <v>398</v>
      </c>
      <c r="Q1323" s="295" t="s">
        <v>543</v>
      </c>
      <c r="R1323" s="295" t="s">
        <v>80</v>
      </c>
      <c r="S1323" s="302">
        <v>2</v>
      </c>
      <c r="T1323" s="29"/>
      <c r="U1323" s="29"/>
      <c r="V1323" s="29"/>
      <c r="W1323" s="29"/>
      <c r="X1323" s="29"/>
      <c r="Y1323" s="29"/>
      <c r="Z1323" s="33"/>
    </row>
    <row r="1324" ht="24" spans="1:26">
      <c r="A1324" s="33">
        <v>3045</v>
      </c>
      <c r="B1324" s="28" t="s">
        <v>117</v>
      </c>
      <c r="C1324" s="28" t="s">
        <v>118</v>
      </c>
      <c r="D1324" s="293" t="s">
        <v>150</v>
      </c>
      <c r="E1324" s="296" t="s">
        <v>247</v>
      </c>
      <c r="F1324" s="300" t="s">
        <v>694</v>
      </c>
      <c r="G1324" s="33" t="s">
        <v>1830</v>
      </c>
      <c r="H1324" s="294" t="s">
        <v>1914</v>
      </c>
      <c r="I1324" s="196" t="s">
        <v>1896</v>
      </c>
      <c r="J1324" s="196" t="s">
        <v>1896</v>
      </c>
      <c r="K1324" s="196">
        <v>2</v>
      </c>
      <c r="L1324" s="235">
        <v>45536</v>
      </c>
      <c r="M1324" s="235">
        <v>45565</v>
      </c>
      <c r="N1324" s="294" t="s">
        <v>124</v>
      </c>
      <c r="O1324" s="33" t="s">
        <v>125</v>
      </c>
      <c r="P1324" s="33" t="s">
        <v>398</v>
      </c>
      <c r="Q1324" s="295" t="s">
        <v>543</v>
      </c>
      <c r="R1324" s="295" t="s">
        <v>80</v>
      </c>
      <c r="S1324" s="302">
        <v>2</v>
      </c>
      <c r="T1324" s="29"/>
      <c r="U1324" s="29"/>
      <c r="V1324" s="29"/>
      <c r="W1324" s="29"/>
      <c r="X1324" s="29"/>
      <c r="Y1324" s="29"/>
      <c r="Z1324" s="33"/>
    </row>
    <row r="1325" ht="24" spans="1:26">
      <c r="A1325" s="33">
        <v>3046</v>
      </c>
      <c r="B1325" s="28" t="s">
        <v>117</v>
      </c>
      <c r="C1325" s="28" t="s">
        <v>118</v>
      </c>
      <c r="D1325" s="293" t="s">
        <v>150</v>
      </c>
      <c r="E1325" s="296" t="s">
        <v>247</v>
      </c>
      <c r="F1325" s="300" t="s">
        <v>694</v>
      </c>
      <c r="G1325" s="33" t="s">
        <v>1830</v>
      </c>
      <c r="H1325" s="294" t="s">
        <v>1914</v>
      </c>
      <c r="I1325" s="196" t="s">
        <v>1896</v>
      </c>
      <c r="J1325" s="196" t="s">
        <v>1896</v>
      </c>
      <c r="K1325" s="196">
        <v>2</v>
      </c>
      <c r="L1325" s="235">
        <v>45566</v>
      </c>
      <c r="M1325" s="235">
        <v>45596</v>
      </c>
      <c r="N1325" s="294" t="s">
        <v>124</v>
      </c>
      <c r="O1325" s="33" t="s">
        <v>125</v>
      </c>
      <c r="P1325" s="33" t="s">
        <v>398</v>
      </c>
      <c r="Q1325" s="295" t="s">
        <v>543</v>
      </c>
      <c r="R1325" s="295" t="s">
        <v>80</v>
      </c>
      <c r="S1325" s="302">
        <v>2</v>
      </c>
      <c r="T1325" s="29"/>
      <c r="U1325" s="29"/>
      <c r="V1325" s="29"/>
      <c r="W1325" s="29"/>
      <c r="X1325" s="29"/>
      <c r="Y1325" s="29"/>
      <c r="Z1325" s="33"/>
    </row>
    <row r="1326" ht="24" spans="1:26">
      <c r="A1326" s="33">
        <v>3047</v>
      </c>
      <c r="B1326" s="28" t="s">
        <v>117</v>
      </c>
      <c r="C1326" s="28" t="s">
        <v>118</v>
      </c>
      <c r="D1326" s="293" t="s">
        <v>150</v>
      </c>
      <c r="E1326" s="296" t="s">
        <v>247</v>
      </c>
      <c r="F1326" s="300" t="s">
        <v>694</v>
      </c>
      <c r="G1326" s="33" t="s">
        <v>1830</v>
      </c>
      <c r="H1326" s="294" t="s">
        <v>1914</v>
      </c>
      <c r="I1326" s="196" t="s">
        <v>1896</v>
      </c>
      <c r="J1326" s="196" t="s">
        <v>1896</v>
      </c>
      <c r="K1326" s="196">
        <v>2</v>
      </c>
      <c r="L1326" s="235">
        <v>45597</v>
      </c>
      <c r="M1326" s="235">
        <v>45626</v>
      </c>
      <c r="N1326" s="294" t="s">
        <v>124</v>
      </c>
      <c r="O1326" s="33" t="s">
        <v>125</v>
      </c>
      <c r="P1326" s="33" t="s">
        <v>398</v>
      </c>
      <c r="Q1326" s="295" t="s">
        <v>543</v>
      </c>
      <c r="R1326" s="295" t="s">
        <v>80</v>
      </c>
      <c r="S1326" s="302">
        <v>2</v>
      </c>
      <c r="T1326" s="29"/>
      <c r="U1326" s="29"/>
      <c r="V1326" s="29"/>
      <c r="W1326" s="29"/>
      <c r="X1326" s="29"/>
      <c r="Y1326" s="29"/>
      <c r="Z1326" s="33"/>
    </row>
    <row r="1327" ht="24" spans="1:26">
      <c r="A1327" s="33">
        <v>3048</v>
      </c>
      <c r="B1327" s="28" t="s">
        <v>117</v>
      </c>
      <c r="C1327" s="28" t="s">
        <v>118</v>
      </c>
      <c r="D1327" s="293" t="s">
        <v>150</v>
      </c>
      <c r="E1327" s="296" t="s">
        <v>247</v>
      </c>
      <c r="F1327" s="300" t="s">
        <v>694</v>
      </c>
      <c r="G1327" s="33" t="s">
        <v>1830</v>
      </c>
      <c r="H1327" s="294" t="s">
        <v>1914</v>
      </c>
      <c r="I1327" s="196" t="s">
        <v>1896</v>
      </c>
      <c r="J1327" s="196" t="s">
        <v>1896</v>
      </c>
      <c r="K1327" s="196">
        <v>2</v>
      </c>
      <c r="L1327" s="235">
        <v>45627</v>
      </c>
      <c r="M1327" s="235">
        <v>45657</v>
      </c>
      <c r="N1327" s="294" t="s">
        <v>124</v>
      </c>
      <c r="O1327" s="33" t="s">
        <v>125</v>
      </c>
      <c r="P1327" s="33" t="s">
        <v>398</v>
      </c>
      <c r="Q1327" s="295" t="s">
        <v>543</v>
      </c>
      <c r="R1327" s="295" t="s">
        <v>80</v>
      </c>
      <c r="S1327" s="302">
        <v>2</v>
      </c>
      <c r="T1327" s="29"/>
      <c r="U1327" s="29"/>
      <c r="V1327" s="29"/>
      <c r="W1327" s="29"/>
      <c r="X1327" s="29"/>
      <c r="Y1327" s="29"/>
      <c r="Z1327" s="33"/>
    </row>
    <row r="1328" ht="24" spans="1:26">
      <c r="A1328" s="33">
        <v>3063</v>
      </c>
      <c r="B1328" s="28" t="s">
        <v>117</v>
      </c>
      <c r="C1328" s="28" t="s">
        <v>118</v>
      </c>
      <c r="D1328" s="110" t="s">
        <v>363</v>
      </c>
      <c r="E1328" s="196" t="s">
        <v>247</v>
      </c>
      <c r="F1328" s="196" t="s">
        <v>699</v>
      </c>
      <c r="G1328" s="33" t="s">
        <v>1830</v>
      </c>
      <c r="H1328" s="301" t="s">
        <v>1915</v>
      </c>
      <c r="I1328" s="196" t="s">
        <v>1896</v>
      </c>
      <c r="J1328" s="196" t="s">
        <v>1896</v>
      </c>
      <c r="K1328" s="196">
        <v>5</v>
      </c>
      <c r="L1328" s="235">
        <v>45292</v>
      </c>
      <c r="M1328" s="235">
        <v>45322</v>
      </c>
      <c r="N1328" s="33" t="s">
        <v>124</v>
      </c>
      <c r="O1328" s="33" t="s">
        <v>125</v>
      </c>
      <c r="P1328" s="33" t="s">
        <v>398</v>
      </c>
      <c r="Q1328" s="33" t="s">
        <v>700</v>
      </c>
      <c r="R1328" s="29" t="s">
        <v>80</v>
      </c>
      <c r="S1328" s="33">
        <v>5</v>
      </c>
      <c r="T1328" s="29"/>
      <c r="U1328" s="29"/>
      <c r="V1328" s="29"/>
      <c r="W1328" s="29"/>
      <c r="X1328" s="29"/>
      <c r="Y1328" s="29"/>
      <c r="Z1328" s="33"/>
    </row>
    <row r="1329" ht="24" spans="1:26">
      <c r="A1329" s="33">
        <v>3064</v>
      </c>
      <c r="B1329" s="28" t="s">
        <v>117</v>
      </c>
      <c r="C1329" s="28" t="s">
        <v>118</v>
      </c>
      <c r="D1329" s="110" t="s">
        <v>363</v>
      </c>
      <c r="E1329" s="196" t="s">
        <v>247</v>
      </c>
      <c r="F1329" s="196" t="s">
        <v>699</v>
      </c>
      <c r="G1329" s="33" t="s">
        <v>1830</v>
      </c>
      <c r="H1329" s="301" t="s">
        <v>1915</v>
      </c>
      <c r="I1329" s="196" t="s">
        <v>1896</v>
      </c>
      <c r="J1329" s="196" t="s">
        <v>1896</v>
      </c>
      <c r="K1329" s="196">
        <v>5</v>
      </c>
      <c r="L1329" s="235">
        <v>45323</v>
      </c>
      <c r="M1329" s="235">
        <v>45351</v>
      </c>
      <c r="N1329" s="33" t="s">
        <v>124</v>
      </c>
      <c r="O1329" s="33" t="s">
        <v>125</v>
      </c>
      <c r="P1329" s="33" t="s">
        <v>398</v>
      </c>
      <c r="Q1329" s="33" t="s">
        <v>700</v>
      </c>
      <c r="R1329" s="29" t="s">
        <v>80</v>
      </c>
      <c r="S1329" s="33">
        <v>5</v>
      </c>
      <c r="T1329" s="29"/>
      <c r="U1329" s="29"/>
      <c r="V1329" s="29"/>
      <c r="W1329" s="29"/>
      <c r="X1329" s="29"/>
      <c r="Y1329" s="29"/>
      <c r="Z1329" s="33"/>
    </row>
    <row r="1330" ht="24" spans="1:28">
      <c r="A1330" s="33">
        <v>3065</v>
      </c>
      <c r="B1330" s="28" t="s">
        <v>117</v>
      </c>
      <c r="C1330" s="28" t="s">
        <v>118</v>
      </c>
      <c r="D1330" s="110" t="s">
        <v>363</v>
      </c>
      <c r="E1330" s="196" t="s">
        <v>247</v>
      </c>
      <c r="F1330" s="196" t="s">
        <v>699</v>
      </c>
      <c r="G1330" s="33" t="s">
        <v>1830</v>
      </c>
      <c r="H1330" s="301" t="s">
        <v>1915</v>
      </c>
      <c r="I1330" s="196" t="s">
        <v>1896</v>
      </c>
      <c r="J1330" s="196" t="s">
        <v>1896</v>
      </c>
      <c r="K1330" s="196">
        <v>5</v>
      </c>
      <c r="L1330" s="235">
        <v>45352</v>
      </c>
      <c r="M1330" s="235">
        <v>45382</v>
      </c>
      <c r="N1330" s="33" t="s">
        <v>124</v>
      </c>
      <c r="O1330" s="33" t="s">
        <v>125</v>
      </c>
      <c r="P1330" s="33" t="s">
        <v>398</v>
      </c>
      <c r="Q1330" s="33" t="s">
        <v>700</v>
      </c>
      <c r="R1330" s="29" t="s">
        <v>80</v>
      </c>
      <c r="S1330" s="33">
        <v>5</v>
      </c>
      <c r="T1330" s="34"/>
      <c r="U1330" s="34"/>
      <c r="V1330" s="35"/>
      <c r="W1330" s="35"/>
      <c r="X1330" s="40"/>
      <c r="Y1330" s="40"/>
      <c r="Z1330" s="38"/>
      <c r="AA1330" s="34"/>
      <c r="AB1330" s="34"/>
    </row>
    <row r="1331" ht="24" spans="1:26">
      <c r="A1331" s="33">
        <v>3066</v>
      </c>
      <c r="B1331" s="28" t="s">
        <v>117</v>
      </c>
      <c r="C1331" s="28" t="s">
        <v>118</v>
      </c>
      <c r="D1331" s="110" t="s">
        <v>363</v>
      </c>
      <c r="E1331" s="196" t="s">
        <v>247</v>
      </c>
      <c r="F1331" s="196" t="s">
        <v>699</v>
      </c>
      <c r="G1331" s="33" t="s">
        <v>1830</v>
      </c>
      <c r="H1331" s="301" t="s">
        <v>1915</v>
      </c>
      <c r="I1331" s="196" t="s">
        <v>1896</v>
      </c>
      <c r="J1331" s="196" t="s">
        <v>1896</v>
      </c>
      <c r="K1331" s="196">
        <v>5</v>
      </c>
      <c r="L1331" s="235">
        <v>45383</v>
      </c>
      <c r="M1331" s="235">
        <v>45412</v>
      </c>
      <c r="N1331" s="33" t="s">
        <v>124</v>
      </c>
      <c r="O1331" s="33" t="s">
        <v>125</v>
      </c>
      <c r="P1331" s="33" t="s">
        <v>398</v>
      </c>
      <c r="Q1331" s="33" t="s">
        <v>700</v>
      </c>
      <c r="R1331" s="29" t="s">
        <v>80</v>
      </c>
      <c r="S1331" s="33">
        <v>5</v>
      </c>
      <c r="T1331" s="29"/>
      <c r="U1331" s="29"/>
      <c r="V1331" s="29"/>
      <c r="W1331" s="29"/>
      <c r="X1331" s="29"/>
      <c r="Y1331" s="29"/>
      <c r="Z1331" s="33"/>
    </row>
    <row r="1332" ht="24" spans="1:26">
      <c r="A1332" s="33">
        <v>3067</v>
      </c>
      <c r="B1332" s="28" t="s">
        <v>117</v>
      </c>
      <c r="C1332" s="28" t="s">
        <v>118</v>
      </c>
      <c r="D1332" s="110" t="s">
        <v>363</v>
      </c>
      <c r="E1332" s="196" t="s">
        <v>247</v>
      </c>
      <c r="F1332" s="196" t="s">
        <v>699</v>
      </c>
      <c r="G1332" s="33" t="s">
        <v>1830</v>
      </c>
      <c r="H1332" s="301" t="s">
        <v>1915</v>
      </c>
      <c r="I1332" s="196" t="s">
        <v>1896</v>
      </c>
      <c r="J1332" s="196" t="s">
        <v>1896</v>
      </c>
      <c r="K1332" s="196">
        <v>5</v>
      </c>
      <c r="L1332" s="235">
        <v>45413</v>
      </c>
      <c r="M1332" s="235">
        <v>45443</v>
      </c>
      <c r="N1332" s="33" t="s">
        <v>124</v>
      </c>
      <c r="O1332" s="33" t="s">
        <v>125</v>
      </c>
      <c r="P1332" s="33" t="s">
        <v>398</v>
      </c>
      <c r="Q1332" s="33" t="s">
        <v>700</v>
      </c>
      <c r="R1332" s="29" t="s">
        <v>80</v>
      </c>
      <c r="S1332" s="33">
        <v>5</v>
      </c>
      <c r="T1332" s="29"/>
      <c r="U1332" s="29"/>
      <c r="V1332" s="29"/>
      <c r="W1332" s="29"/>
      <c r="X1332" s="29"/>
      <c r="Y1332" s="29"/>
      <c r="Z1332" s="33"/>
    </row>
    <row r="1333" ht="24" spans="1:26">
      <c r="A1333" s="33">
        <v>3068</v>
      </c>
      <c r="B1333" s="28" t="s">
        <v>117</v>
      </c>
      <c r="C1333" s="28" t="s">
        <v>118</v>
      </c>
      <c r="D1333" s="110" t="s">
        <v>363</v>
      </c>
      <c r="E1333" s="196" t="s">
        <v>247</v>
      </c>
      <c r="F1333" s="196" t="s">
        <v>699</v>
      </c>
      <c r="G1333" s="33" t="s">
        <v>1830</v>
      </c>
      <c r="H1333" s="301" t="s">
        <v>1915</v>
      </c>
      <c r="I1333" s="196" t="s">
        <v>1896</v>
      </c>
      <c r="J1333" s="196" t="s">
        <v>1896</v>
      </c>
      <c r="K1333" s="196">
        <v>5</v>
      </c>
      <c r="L1333" s="235">
        <v>45444</v>
      </c>
      <c r="M1333" s="235">
        <v>45473</v>
      </c>
      <c r="N1333" s="33" t="s">
        <v>124</v>
      </c>
      <c r="O1333" s="33" t="s">
        <v>125</v>
      </c>
      <c r="P1333" s="33" t="s">
        <v>398</v>
      </c>
      <c r="Q1333" s="33" t="s">
        <v>700</v>
      </c>
      <c r="R1333" s="29" t="s">
        <v>80</v>
      </c>
      <c r="S1333" s="33">
        <v>5</v>
      </c>
      <c r="T1333" s="29"/>
      <c r="U1333" s="29"/>
      <c r="V1333" s="29"/>
      <c r="W1333" s="29"/>
      <c r="X1333" s="29"/>
      <c r="Y1333" s="29"/>
      <c r="Z1333" s="33"/>
    </row>
    <row r="1334" ht="24" spans="1:26">
      <c r="A1334" s="33">
        <v>3069</v>
      </c>
      <c r="B1334" s="28" t="s">
        <v>117</v>
      </c>
      <c r="C1334" s="28" t="s">
        <v>118</v>
      </c>
      <c r="D1334" s="110" t="s">
        <v>363</v>
      </c>
      <c r="E1334" s="196" t="s">
        <v>247</v>
      </c>
      <c r="F1334" s="196" t="s">
        <v>699</v>
      </c>
      <c r="G1334" s="33" t="s">
        <v>1830</v>
      </c>
      <c r="H1334" s="301" t="s">
        <v>1915</v>
      </c>
      <c r="I1334" s="196" t="s">
        <v>1896</v>
      </c>
      <c r="J1334" s="196" t="s">
        <v>1896</v>
      </c>
      <c r="K1334" s="196">
        <v>5</v>
      </c>
      <c r="L1334" s="235">
        <v>45474</v>
      </c>
      <c r="M1334" s="235">
        <v>45504</v>
      </c>
      <c r="N1334" s="33" t="s">
        <v>124</v>
      </c>
      <c r="O1334" s="33" t="s">
        <v>125</v>
      </c>
      <c r="P1334" s="33" t="s">
        <v>398</v>
      </c>
      <c r="Q1334" s="33" t="s">
        <v>700</v>
      </c>
      <c r="R1334" s="29" t="s">
        <v>80</v>
      </c>
      <c r="S1334" s="33">
        <v>5</v>
      </c>
      <c r="T1334" s="29"/>
      <c r="U1334" s="29"/>
      <c r="V1334" s="29"/>
      <c r="W1334" s="29"/>
      <c r="X1334" s="29"/>
      <c r="Y1334" s="29"/>
      <c r="Z1334" s="33"/>
    </row>
    <row r="1335" ht="24" spans="1:26">
      <c r="A1335" s="33">
        <v>3070</v>
      </c>
      <c r="B1335" s="28" t="s">
        <v>117</v>
      </c>
      <c r="C1335" s="28" t="s">
        <v>118</v>
      </c>
      <c r="D1335" s="110" t="s">
        <v>363</v>
      </c>
      <c r="E1335" s="196" t="s">
        <v>247</v>
      </c>
      <c r="F1335" s="196" t="s">
        <v>699</v>
      </c>
      <c r="G1335" s="33" t="s">
        <v>1830</v>
      </c>
      <c r="H1335" s="301" t="s">
        <v>1915</v>
      </c>
      <c r="I1335" s="196" t="s">
        <v>1896</v>
      </c>
      <c r="J1335" s="196" t="s">
        <v>1896</v>
      </c>
      <c r="K1335" s="196">
        <v>5</v>
      </c>
      <c r="L1335" s="235">
        <v>45505</v>
      </c>
      <c r="M1335" s="235">
        <v>45535</v>
      </c>
      <c r="N1335" s="33" t="s">
        <v>124</v>
      </c>
      <c r="O1335" s="33" t="s">
        <v>125</v>
      </c>
      <c r="P1335" s="33" t="s">
        <v>398</v>
      </c>
      <c r="Q1335" s="33" t="s">
        <v>700</v>
      </c>
      <c r="R1335" s="29" t="s">
        <v>80</v>
      </c>
      <c r="S1335" s="33">
        <v>5</v>
      </c>
      <c r="T1335" s="29"/>
      <c r="U1335" s="29"/>
      <c r="V1335" s="29"/>
      <c r="W1335" s="29"/>
      <c r="X1335" s="29"/>
      <c r="Y1335" s="29"/>
      <c r="Z1335" s="33"/>
    </row>
    <row r="1336" ht="24" spans="1:26">
      <c r="A1336" s="33">
        <v>3071</v>
      </c>
      <c r="B1336" s="28" t="s">
        <v>117</v>
      </c>
      <c r="C1336" s="28" t="s">
        <v>118</v>
      </c>
      <c r="D1336" s="110" t="s">
        <v>363</v>
      </c>
      <c r="E1336" s="196" t="s">
        <v>247</v>
      </c>
      <c r="F1336" s="196" t="s">
        <v>699</v>
      </c>
      <c r="G1336" s="33" t="s">
        <v>1830</v>
      </c>
      <c r="H1336" s="301" t="s">
        <v>1915</v>
      </c>
      <c r="I1336" s="196" t="s">
        <v>1896</v>
      </c>
      <c r="J1336" s="196" t="s">
        <v>1896</v>
      </c>
      <c r="K1336" s="196">
        <v>5</v>
      </c>
      <c r="L1336" s="235">
        <v>45536</v>
      </c>
      <c r="M1336" s="235">
        <v>45565</v>
      </c>
      <c r="N1336" s="33" t="s">
        <v>124</v>
      </c>
      <c r="O1336" s="33" t="s">
        <v>125</v>
      </c>
      <c r="P1336" s="33" t="s">
        <v>398</v>
      </c>
      <c r="Q1336" s="33" t="s">
        <v>700</v>
      </c>
      <c r="R1336" s="29" t="s">
        <v>80</v>
      </c>
      <c r="S1336" s="33">
        <v>5</v>
      </c>
      <c r="T1336" s="29"/>
      <c r="U1336" s="29"/>
      <c r="V1336" s="29"/>
      <c r="W1336" s="29"/>
      <c r="X1336" s="29"/>
      <c r="Y1336" s="29"/>
      <c r="Z1336" s="33"/>
    </row>
    <row r="1337" ht="24" spans="1:26">
      <c r="A1337" s="33">
        <v>3072</v>
      </c>
      <c r="B1337" s="28" t="s">
        <v>117</v>
      </c>
      <c r="C1337" s="28" t="s">
        <v>118</v>
      </c>
      <c r="D1337" s="110" t="s">
        <v>363</v>
      </c>
      <c r="E1337" s="196" t="s">
        <v>247</v>
      </c>
      <c r="F1337" s="196" t="s">
        <v>699</v>
      </c>
      <c r="G1337" s="33" t="s">
        <v>1830</v>
      </c>
      <c r="H1337" s="301" t="s">
        <v>1915</v>
      </c>
      <c r="I1337" s="196" t="s">
        <v>1896</v>
      </c>
      <c r="J1337" s="196" t="s">
        <v>1896</v>
      </c>
      <c r="K1337" s="196">
        <v>5</v>
      </c>
      <c r="L1337" s="235">
        <v>45566</v>
      </c>
      <c r="M1337" s="235">
        <v>45596</v>
      </c>
      <c r="N1337" s="33" t="s">
        <v>124</v>
      </c>
      <c r="O1337" s="33" t="s">
        <v>125</v>
      </c>
      <c r="P1337" s="33" t="s">
        <v>398</v>
      </c>
      <c r="Q1337" s="33" t="s">
        <v>700</v>
      </c>
      <c r="R1337" s="29" t="s">
        <v>80</v>
      </c>
      <c r="S1337" s="33">
        <v>5</v>
      </c>
      <c r="T1337" s="29"/>
      <c r="U1337" s="29"/>
      <c r="V1337" s="29"/>
      <c r="W1337" s="29"/>
      <c r="X1337" s="29"/>
      <c r="Y1337" s="29"/>
      <c r="Z1337" s="33"/>
    </row>
    <row r="1338" ht="24" spans="1:26">
      <c r="A1338" s="33">
        <v>3073</v>
      </c>
      <c r="B1338" s="28" t="s">
        <v>117</v>
      </c>
      <c r="C1338" s="28" t="s">
        <v>118</v>
      </c>
      <c r="D1338" s="110" t="s">
        <v>363</v>
      </c>
      <c r="E1338" s="196" t="s">
        <v>247</v>
      </c>
      <c r="F1338" s="196" t="s">
        <v>699</v>
      </c>
      <c r="G1338" s="33" t="s">
        <v>1830</v>
      </c>
      <c r="H1338" s="301" t="s">
        <v>1915</v>
      </c>
      <c r="I1338" s="196" t="s">
        <v>1896</v>
      </c>
      <c r="J1338" s="196" t="s">
        <v>1896</v>
      </c>
      <c r="K1338" s="196">
        <v>5</v>
      </c>
      <c r="L1338" s="235">
        <v>45597</v>
      </c>
      <c r="M1338" s="235">
        <v>45626</v>
      </c>
      <c r="N1338" s="33" t="s">
        <v>124</v>
      </c>
      <c r="O1338" s="33" t="s">
        <v>125</v>
      </c>
      <c r="P1338" s="33" t="s">
        <v>398</v>
      </c>
      <c r="Q1338" s="33" t="s">
        <v>700</v>
      </c>
      <c r="R1338" s="29" t="s">
        <v>80</v>
      </c>
      <c r="S1338" s="33">
        <v>5</v>
      </c>
      <c r="T1338" s="29"/>
      <c r="U1338" s="29"/>
      <c r="V1338" s="29"/>
      <c r="W1338" s="29"/>
      <c r="X1338" s="29"/>
      <c r="Y1338" s="29"/>
      <c r="Z1338" s="33"/>
    </row>
    <row r="1339" ht="24" spans="1:26">
      <c r="A1339" s="33">
        <v>3074</v>
      </c>
      <c r="B1339" s="28" t="s">
        <v>117</v>
      </c>
      <c r="C1339" s="28" t="s">
        <v>118</v>
      </c>
      <c r="D1339" s="110" t="s">
        <v>363</v>
      </c>
      <c r="E1339" s="196" t="s">
        <v>247</v>
      </c>
      <c r="F1339" s="196" t="s">
        <v>699</v>
      </c>
      <c r="G1339" s="33" t="s">
        <v>1830</v>
      </c>
      <c r="H1339" s="301" t="s">
        <v>1915</v>
      </c>
      <c r="I1339" s="196" t="s">
        <v>1896</v>
      </c>
      <c r="J1339" s="196" t="s">
        <v>1896</v>
      </c>
      <c r="K1339" s="196">
        <v>5</v>
      </c>
      <c r="L1339" s="235">
        <v>45627</v>
      </c>
      <c r="M1339" s="235">
        <v>45657</v>
      </c>
      <c r="N1339" s="33" t="s">
        <v>124</v>
      </c>
      <c r="O1339" s="33" t="s">
        <v>125</v>
      </c>
      <c r="P1339" s="33" t="s">
        <v>398</v>
      </c>
      <c r="Q1339" s="33" t="s">
        <v>700</v>
      </c>
      <c r="R1339" s="29" t="s">
        <v>80</v>
      </c>
      <c r="S1339" s="33">
        <v>5</v>
      </c>
      <c r="T1339" s="29"/>
      <c r="U1339" s="29"/>
      <c r="V1339" s="29"/>
      <c r="W1339" s="29"/>
      <c r="X1339" s="29"/>
      <c r="Y1339" s="29"/>
      <c r="Z1339" s="33"/>
    </row>
    <row r="1340" ht="24" spans="1:26">
      <c r="A1340" s="33">
        <v>3076</v>
      </c>
      <c r="B1340" s="28" t="s">
        <v>117</v>
      </c>
      <c r="C1340" s="28" t="s">
        <v>118</v>
      </c>
      <c r="D1340" s="110" t="s">
        <v>363</v>
      </c>
      <c r="E1340" s="196" t="s">
        <v>247</v>
      </c>
      <c r="F1340" s="196" t="s">
        <v>705</v>
      </c>
      <c r="G1340" s="33" t="s">
        <v>1830</v>
      </c>
      <c r="H1340" s="301" t="s">
        <v>1915</v>
      </c>
      <c r="I1340" s="196" t="s">
        <v>1896</v>
      </c>
      <c r="J1340" s="196" t="s">
        <v>1896</v>
      </c>
      <c r="K1340" s="196">
        <v>5</v>
      </c>
      <c r="L1340" s="235">
        <v>45292</v>
      </c>
      <c r="M1340" s="235">
        <v>45322</v>
      </c>
      <c r="N1340" s="33" t="s">
        <v>124</v>
      </c>
      <c r="O1340" s="33" t="s">
        <v>125</v>
      </c>
      <c r="P1340" s="33" t="s">
        <v>398</v>
      </c>
      <c r="Q1340" s="33" t="s">
        <v>700</v>
      </c>
      <c r="R1340" s="29" t="s">
        <v>80</v>
      </c>
      <c r="S1340" s="33">
        <v>5</v>
      </c>
      <c r="T1340" s="290"/>
      <c r="U1340" s="290"/>
      <c r="V1340" s="35"/>
      <c r="W1340" s="35"/>
      <c r="X1340" s="40"/>
      <c r="Y1340" s="40"/>
      <c r="Z1340" s="27"/>
    </row>
    <row r="1341" ht="24" spans="1:26">
      <c r="A1341" s="33">
        <v>3077</v>
      </c>
      <c r="B1341" s="28" t="s">
        <v>117</v>
      </c>
      <c r="C1341" s="28" t="s">
        <v>118</v>
      </c>
      <c r="D1341" s="110" t="s">
        <v>363</v>
      </c>
      <c r="E1341" s="196" t="s">
        <v>247</v>
      </c>
      <c r="F1341" s="196" t="s">
        <v>705</v>
      </c>
      <c r="G1341" s="33" t="s">
        <v>1830</v>
      </c>
      <c r="H1341" s="301" t="s">
        <v>1915</v>
      </c>
      <c r="I1341" s="196" t="s">
        <v>1896</v>
      </c>
      <c r="J1341" s="196" t="s">
        <v>1896</v>
      </c>
      <c r="K1341" s="196">
        <v>5</v>
      </c>
      <c r="L1341" s="235">
        <v>45323</v>
      </c>
      <c r="M1341" s="235">
        <v>45351</v>
      </c>
      <c r="N1341" s="33" t="s">
        <v>124</v>
      </c>
      <c r="O1341" s="33" t="s">
        <v>125</v>
      </c>
      <c r="P1341" s="33" t="s">
        <v>398</v>
      </c>
      <c r="Q1341" s="33" t="s">
        <v>700</v>
      </c>
      <c r="R1341" s="29" t="s">
        <v>80</v>
      </c>
      <c r="S1341" s="33">
        <v>5</v>
      </c>
      <c r="T1341" s="290"/>
      <c r="U1341" s="290"/>
      <c r="V1341" s="35"/>
      <c r="W1341" s="35"/>
      <c r="X1341" s="40"/>
      <c r="Y1341" s="40"/>
      <c r="Z1341" s="27"/>
    </row>
    <row r="1342" ht="24" spans="1:28">
      <c r="A1342" s="33">
        <v>3078</v>
      </c>
      <c r="B1342" s="28" t="s">
        <v>117</v>
      </c>
      <c r="C1342" s="28" t="s">
        <v>118</v>
      </c>
      <c r="D1342" s="110" t="s">
        <v>363</v>
      </c>
      <c r="E1342" s="196" t="s">
        <v>247</v>
      </c>
      <c r="F1342" s="196" t="s">
        <v>705</v>
      </c>
      <c r="G1342" s="33" t="s">
        <v>1830</v>
      </c>
      <c r="H1342" s="301" t="s">
        <v>1915</v>
      </c>
      <c r="I1342" s="196" t="s">
        <v>1896</v>
      </c>
      <c r="J1342" s="196" t="s">
        <v>1896</v>
      </c>
      <c r="K1342" s="196">
        <v>5</v>
      </c>
      <c r="L1342" s="235">
        <v>45352</v>
      </c>
      <c r="M1342" s="235">
        <v>45382</v>
      </c>
      <c r="N1342" s="33" t="s">
        <v>124</v>
      </c>
      <c r="O1342" s="33" t="s">
        <v>125</v>
      </c>
      <c r="P1342" s="33" t="s">
        <v>398</v>
      </c>
      <c r="Q1342" s="33" t="s">
        <v>700</v>
      </c>
      <c r="R1342" s="29" t="s">
        <v>80</v>
      </c>
      <c r="S1342" s="33">
        <v>5</v>
      </c>
      <c r="T1342" s="34"/>
      <c r="U1342" s="34"/>
      <c r="V1342" s="35"/>
      <c r="W1342" s="35"/>
      <c r="X1342" s="40"/>
      <c r="Y1342" s="40"/>
      <c r="Z1342" s="38"/>
      <c r="AA1342" s="34"/>
      <c r="AB1342" s="34"/>
    </row>
    <row r="1343" ht="24" spans="1:26">
      <c r="A1343" s="33">
        <v>3079</v>
      </c>
      <c r="B1343" s="28" t="s">
        <v>117</v>
      </c>
      <c r="C1343" s="28" t="s">
        <v>118</v>
      </c>
      <c r="D1343" s="110" t="s">
        <v>363</v>
      </c>
      <c r="E1343" s="196" t="s">
        <v>247</v>
      </c>
      <c r="F1343" s="196" t="s">
        <v>705</v>
      </c>
      <c r="G1343" s="33" t="s">
        <v>1830</v>
      </c>
      <c r="H1343" s="301" t="s">
        <v>1915</v>
      </c>
      <c r="I1343" s="196" t="s">
        <v>1896</v>
      </c>
      <c r="J1343" s="196" t="s">
        <v>1896</v>
      </c>
      <c r="K1343" s="196">
        <v>5</v>
      </c>
      <c r="L1343" s="235">
        <v>45383</v>
      </c>
      <c r="M1343" s="235">
        <v>45412</v>
      </c>
      <c r="N1343" s="33" t="s">
        <v>124</v>
      </c>
      <c r="O1343" s="33" t="s">
        <v>125</v>
      </c>
      <c r="P1343" s="33" t="s">
        <v>398</v>
      </c>
      <c r="Q1343" s="33" t="s">
        <v>700</v>
      </c>
      <c r="R1343" s="29" t="s">
        <v>80</v>
      </c>
      <c r="S1343" s="33">
        <v>5</v>
      </c>
      <c r="T1343" s="290"/>
      <c r="U1343" s="290"/>
      <c r="V1343" s="35"/>
      <c r="W1343" s="35"/>
      <c r="X1343" s="40"/>
      <c r="Y1343" s="40"/>
      <c r="Z1343" s="27"/>
    </row>
    <row r="1344" ht="24" spans="1:26">
      <c r="A1344" s="33">
        <v>3080</v>
      </c>
      <c r="B1344" s="28" t="s">
        <v>117</v>
      </c>
      <c r="C1344" s="28" t="s">
        <v>118</v>
      </c>
      <c r="D1344" s="110" t="s">
        <v>363</v>
      </c>
      <c r="E1344" s="196" t="s">
        <v>247</v>
      </c>
      <c r="F1344" s="196" t="s">
        <v>705</v>
      </c>
      <c r="G1344" s="33" t="s">
        <v>1830</v>
      </c>
      <c r="H1344" s="301" t="s">
        <v>1915</v>
      </c>
      <c r="I1344" s="196" t="s">
        <v>1896</v>
      </c>
      <c r="J1344" s="196" t="s">
        <v>1896</v>
      </c>
      <c r="K1344" s="196">
        <v>5</v>
      </c>
      <c r="L1344" s="235">
        <v>45413</v>
      </c>
      <c r="M1344" s="235">
        <v>45443</v>
      </c>
      <c r="N1344" s="33" t="s">
        <v>124</v>
      </c>
      <c r="O1344" s="33" t="s">
        <v>125</v>
      </c>
      <c r="P1344" s="33" t="s">
        <v>398</v>
      </c>
      <c r="Q1344" s="33" t="s">
        <v>700</v>
      </c>
      <c r="R1344" s="29" t="s">
        <v>80</v>
      </c>
      <c r="S1344" s="33">
        <v>5</v>
      </c>
      <c r="T1344" s="290"/>
      <c r="U1344" s="290"/>
      <c r="V1344" s="35"/>
      <c r="W1344" s="35"/>
      <c r="X1344" s="40"/>
      <c r="Y1344" s="40"/>
      <c r="Z1344" s="27"/>
    </row>
    <row r="1345" ht="24" spans="1:26">
      <c r="A1345" s="33">
        <v>3081</v>
      </c>
      <c r="B1345" s="28" t="s">
        <v>117</v>
      </c>
      <c r="C1345" s="28" t="s">
        <v>118</v>
      </c>
      <c r="D1345" s="110" t="s">
        <v>363</v>
      </c>
      <c r="E1345" s="196" t="s">
        <v>247</v>
      </c>
      <c r="F1345" s="196" t="s">
        <v>705</v>
      </c>
      <c r="G1345" s="33" t="s">
        <v>1830</v>
      </c>
      <c r="H1345" s="301" t="s">
        <v>1915</v>
      </c>
      <c r="I1345" s="196" t="s">
        <v>1896</v>
      </c>
      <c r="J1345" s="196" t="s">
        <v>1896</v>
      </c>
      <c r="K1345" s="196">
        <v>5</v>
      </c>
      <c r="L1345" s="235">
        <v>45444</v>
      </c>
      <c r="M1345" s="235">
        <v>45473</v>
      </c>
      <c r="N1345" s="33" t="s">
        <v>124</v>
      </c>
      <c r="O1345" s="33" t="s">
        <v>125</v>
      </c>
      <c r="P1345" s="33" t="s">
        <v>398</v>
      </c>
      <c r="Q1345" s="33" t="s">
        <v>700</v>
      </c>
      <c r="R1345" s="29" t="s">
        <v>80</v>
      </c>
      <c r="S1345" s="33">
        <v>5</v>
      </c>
      <c r="T1345" s="290"/>
      <c r="U1345" s="290"/>
      <c r="V1345" s="35"/>
      <c r="W1345" s="35"/>
      <c r="X1345" s="40"/>
      <c r="Y1345" s="40"/>
      <c r="Z1345" s="27"/>
    </row>
    <row r="1346" ht="24" spans="1:26">
      <c r="A1346" s="33">
        <v>3082</v>
      </c>
      <c r="B1346" s="28" t="s">
        <v>117</v>
      </c>
      <c r="C1346" s="28" t="s">
        <v>118</v>
      </c>
      <c r="D1346" s="110" t="s">
        <v>363</v>
      </c>
      <c r="E1346" s="196" t="s">
        <v>247</v>
      </c>
      <c r="F1346" s="196" t="s">
        <v>705</v>
      </c>
      <c r="G1346" s="33" t="s">
        <v>1830</v>
      </c>
      <c r="H1346" s="301" t="s">
        <v>1915</v>
      </c>
      <c r="I1346" s="196" t="s">
        <v>1896</v>
      </c>
      <c r="J1346" s="196" t="s">
        <v>1896</v>
      </c>
      <c r="K1346" s="196">
        <v>5</v>
      </c>
      <c r="L1346" s="235">
        <v>45474</v>
      </c>
      <c r="M1346" s="235">
        <v>45504</v>
      </c>
      <c r="N1346" s="33" t="s">
        <v>124</v>
      </c>
      <c r="O1346" s="33" t="s">
        <v>125</v>
      </c>
      <c r="P1346" s="33" t="s">
        <v>398</v>
      </c>
      <c r="Q1346" s="33" t="s">
        <v>700</v>
      </c>
      <c r="R1346" s="29" t="s">
        <v>80</v>
      </c>
      <c r="S1346" s="33">
        <v>5</v>
      </c>
      <c r="T1346" s="290"/>
      <c r="U1346" s="290"/>
      <c r="V1346" s="35"/>
      <c r="W1346" s="35"/>
      <c r="X1346" s="40"/>
      <c r="Y1346" s="40"/>
      <c r="Z1346" s="27"/>
    </row>
    <row r="1347" ht="24" spans="1:26">
      <c r="A1347" s="33">
        <v>3083</v>
      </c>
      <c r="B1347" s="28" t="s">
        <v>117</v>
      </c>
      <c r="C1347" s="28" t="s">
        <v>118</v>
      </c>
      <c r="D1347" s="110" t="s">
        <v>363</v>
      </c>
      <c r="E1347" s="196" t="s">
        <v>247</v>
      </c>
      <c r="F1347" s="196" t="s">
        <v>705</v>
      </c>
      <c r="G1347" s="33" t="s">
        <v>1830</v>
      </c>
      <c r="H1347" s="301" t="s">
        <v>1915</v>
      </c>
      <c r="I1347" s="196" t="s">
        <v>1896</v>
      </c>
      <c r="J1347" s="196" t="s">
        <v>1896</v>
      </c>
      <c r="K1347" s="196">
        <v>5</v>
      </c>
      <c r="L1347" s="235">
        <v>45505</v>
      </c>
      <c r="M1347" s="235">
        <v>45535</v>
      </c>
      <c r="N1347" s="33" t="s">
        <v>124</v>
      </c>
      <c r="O1347" s="33" t="s">
        <v>125</v>
      </c>
      <c r="P1347" s="33" t="s">
        <v>398</v>
      </c>
      <c r="Q1347" s="33" t="s">
        <v>700</v>
      </c>
      <c r="R1347" s="29" t="s">
        <v>80</v>
      </c>
      <c r="S1347" s="33">
        <v>5</v>
      </c>
      <c r="T1347" s="290"/>
      <c r="U1347" s="290"/>
      <c r="V1347" s="35"/>
      <c r="W1347" s="35"/>
      <c r="X1347" s="40"/>
      <c r="Y1347" s="40"/>
      <c r="Z1347" s="27"/>
    </row>
    <row r="1348" ht="24" spans="1:26">
      <c r="A1348" s="33">
        <v>3084</v>
      </c>
      <c r="B1348" s="28" t="s">
        <v>117</v>
      </c>
      <c r="C1348" s="28" t="s">
        <v>118</v>
      </c>
      <c r="D1348" s="110" t="s">
        <v>363</v>
      </c>
      <c r="E1348" s="196" t="s">
        <v>247</v>
      </c>
      <c r="F1348" s="196" t="s">
        <v>705</v>
      </c>
      <c r="G1348" s="33" t="s">
        <v>1830</v>
      </c>
      <c r="H1348" s="301" t="s">
        <v>1915</v>
      </c>
      <c r="I1348" s="196" t="s">
        <v>1896</v>
      </c>
      <c r="J1348" s="196" t="s">
        <v>1896</v>
      </c>
      <c r="K1348" s="196">
        <v>5</v>
      </c>
      <c r="L1348" s="235">
        <v>45536</v>
      </c>
      <c r="M1348" s="235">
        <v>45565</v>
      </c>
      <c r="N1348" s="33" t="s">
        <v>124</v>
      </c>
      <c r="O1348" s="33" t="s">
        <v>125</v>
      </c>
      <c r="P1348" s="33" t="s">
        <v>398</v>
      </c>
      <c r="Q1348" s="33" t="s">
        <v>700</v>
      </c>
      <c r="R1348" s="29" t="s">
        <v>80</v>
      </c>
      <c r="S1348" s="33">
        <v>5</v>
      </c>
      <c r="T1348" s="290"/>
      <c r="U1348" s="290"/>
      <c r="V1348" s="35"/>
      <c r="W1348" s="35"/>
      <c r="X1348" s="40"/>
      <c r="Y1348" s="40"/>
      <c r="Z1348" s="27"/>
    </row>
    <row r="1349" ht="24" spans="1:26">
      <c r="A1349" s="33">
        <v>3085</v>
      </c>
      <c r="B1349" s="28" t="s">
        <v>117</v>
      </c>
      <c r="C1349" s="28" t="s">
        <v>118</v>
      </c>
      <c r="D1349" s="110" t="s">
        <v>363</v>
      </c>
      <c r="E1349" s="196" t="s">
        <v>247</v>
      </c>
      <c r="F1349" s="196" t="s">
        <v>705</v>
      </c>
      <c r="G1349" s="33" t="s">
        <v>1830</v>
      </c>
      <c r="H1349" s="301" t="s">
        <v>1915</v>
      </c>
      <c r="I1349" s="196" t="s">
        <v>1896</v>
      </c>
      <c r="J1349" s="196" t="s">
        <v>1896</v>
      </c>
      <c r="K1349" s="196">
        <v>5</v>
      </c>
      <c r="L1349" s="235">
        <v>45566</v>
      </c>
      <c r="M1349" s="235">
        <v>45596</v>
      </c>
      <c r="N1349" s="33" t="s">
        <v>124</v>
      </c>
      <c r="O1349" s="33" t="s">
        <v>125</v>
      </c>
      <c r="P1349" s="33" t="s">
        <v>398</v>
      </c>
      <c r="Q1349" s="33" t="s">
        <v>700</v>
      </c>
      <c r="R1349" s="29" t="s">
        <v>80</v>
      </c>
      <c r="S1349" s="33">
        <v>5</v>
      </c>
      <c r="T1349" s="290"/>
      <c r="U1349" s="290"/>
      <c r="V1349" s="35"/>
      <c r="W1349" s="35"/>
      <c r="X1349" s="40"/>
      <c r="Y1349" s="40"/>
      <c r="Z1349" s="27"/>
    </row>
    <row r="1350" ht="24" spans="1:26">
      <c r="A1350" s="33">
        <v>3086</v>
      </c>
      <c r="B1350" s="28" t="s">
        <v>117</v>
      </c>
      <c r="C1350" s="28" t="s">
        <v>118</v>
      </c>
      <c r="D1350" s="110" t="s">
        <v>363</v>
      </c>
      <c r="E1350" s="196" t="s">
        <v>247</v>
      </c>
      <c r="F1350" s="196" t="s">
        <v>705</v>
      </c>
      <c r="G1350" s="33" t="s">
        <v>1830</v>
      </c>
      <c r="H1350" s="301" t="s">
        <v>1915</v>
      </c>
      <c r="I1350" s="196" t="s">
        <v>1896</v>
      </c>
      <c r="J1350" s="196" t="s">
        <v>1896</v>
      </c>
      <c r="K1350" s="196">
        <v>5</v>
      </c>
      <c r="L1350" s="235">
        <v>45597</v>
      </c>
      <c r="M1350" s="235">
        <v>45626</v>
      </c>
      <c r="N1350" s="33" t="s">
        <v>124</v>
      </c>
      <c r="O1350" s="33" t="s">
        <v>125</v>
      </c>
      <c r="P1350" s="33" t="s">
        <v>398</v>
      </c>
      <c r="Q1350" s="33" t="s">
        <v>700</v>
      </c>
      <c r="R1350" s="29" t="s">
        <v>80</v>
      </c>
      <c r="S1350" s="33">
        <v>5</v>
      </c>
      <c r="T1350" s="290"/>
      <c r="U1350" s="290"/>
      <c r="V1350" s="35"/>
      <c r="W1350" s="35"/>
      <c r="X1350" s="40"/>
      <c r="Y1350" s="40"/>
      <c r="Z1350" s="27"/>
    </row>
    <row r="1351" ht="24" spans="1:26">
      <c r="A1351" s="33">
        <v>3087</v>
      </c>
      <c r="B1351" s="28" t="s">
        <v>117</v>
      </c>
      <c r="C1351" s="28" t="s">
        <v>118</v>
      </c>
      <c r="D1351" s="110" t="s">
        <v>363</v>
      </c>
      <c r="E1351" s="196" t="s">
        <v>247</v>
      </c>
      <c r="F1351" s="196" t="s">
        <v>705</v>
      </c>
      <c r="G1351" s="33" t="s">
        <v>1830</v>
      </c>
      <c r="H1351" s="301" t="s">
        <v>1915</v>
      </c>
      <c r="I1351" s="196" t="s">
        <v>1896</v>
      </c>
      <c r="J1351" s="196" t="s">
        <v>1896</v>
      </c>
      <c r="K1351" s="196">
        <v>5</v>
      </c>
      <c r="L1351" s="235">
        <v>45627</v>
      </c>
      <c r="M1351" s="235">
        <v>45657</v>
      </c>
      <c r="N1351" s="33" t="s">
        <v>124</v>
      </c>
      <c r="O1351" s="33" t="s">
        <v>125</v>
      </c>
      <c r="P1351" s="33" t="s">
        <v>398</v>
      </c>
      <c r="Q1351" s="33" t="s">
        <v>700</v>
      </c>
      <c r="R1351" s="29" t="s">
        <v>80</v>
      </c>
      <c r="S1351" s="33">
        <v>5</v>
      </c>
      <c r="T1351" s="290"/>
      <c r="U1351" s="290"/>
      <c r="V1351" s="35"/>
      <c r="W1351" s="35"/>
      <c r="X1351" s="40"/>
      <c r="Y1351" s="40"/>
      <c r="Z1351" s="27"/>
    </row>
    <row r="1352" ht="24" spans="1:26">
      <c r="A1352" s="33">
        <v>3089</v>
      </c>
      <c r="B1352" s="28" t="s">
        <v>117</v>
      </c>
      <c r="C1352" s="28" t="s">
        <v>118</v>
      </c>
      <c r="D1352" s="110" t="s">
        <v>363</v>
      </c>
      <c r="E1352" s="110" t="s">
        <v>157</v>
      </c>
      <c r="F1352" s="196" t="s">
        <v>709</v>
      </c>
      <c r="G1352" s="33" t="s">
        <v>1830</v>
      </c>
      <c r="H1352" s="33" t="s">
        <v>1916</v>
      </c>
      <c r="I1352" s="196" t="s">
        <v>1896</v>
      </c>
      <c r="J1352" s="196" t="s">
        <v>1896</v>
      </c>
      <c r="K1352" s="196">
        <v>3</v>
      </c>
      <c r="L1352" s="235">
        <v>45292</v>
      </c>
      <c r="M1352" s="235">
        <v>45322</v>
      </c>
      <c r="N1352" s="33" t="s">
        <v>124</v>
      </c>
      <c r="O1352" s="33" t="s">
        <v>125</v>
      </c>
      <c r="P1352" s="33" t="s">
        <v>398</v>
      </c>
      <c r="Q1352" s="33" t="s">
        <v>700</v>
      </c>
      <c r="R1352" s="29" t="s">
        <v>80</v>
      </c>
      <c r="S1352" s="33">
        <v>3</v>
      </c>
      <c r="T1352" s="290"/>
      <c r="U1352" s="290"/>
      <c r="V1352" s="35"/>
      <c r="W1352" s="35"/>
      <c r="X1352" s="40"/>
      <c r="Y1352" s="40"/>
      <c r="Z1352" s="27"/>
    </row>
    <row r="1353" ht="24" spans="1:26">
      <c r="A1353" s="33">
        <v>3090</v>
      </c>
      <c r="B1353" s="28" t="s">
        <v>117</v>
      </c>
      <c r="C1353" s="28" t="s">
        <v>118</v>
      </c>
      <c r="D1353" s="110" t="s">
        <v>363</v>
      </c>
      <c r="E1353" s="110" t="s">
        <v>157</v>
      </c>
      <c r="F1353" s="196" t="s">
        <v>709</v>
      </c>
      <c r="G1353" s="33" t="s">
        <v>1830</v>
      </c>
      <c r="H1353" s="33" t="s">
        <v>1916</v>
      </c>
      <c r="I1353" s="196" t="s">
        <v>1896</v>
      </c>
      <c r="J1353" s="196" t="s">
        <v>1896</v>
      </c>
      <c r="K1353" s="196">
        <v>3</v>
      </c>
      <c r="L1353" s="235">
        <v>45323</v>
      </c>
      <c r="M1353" s="235">
        <v>45351</v>
      </c>
      <c r="N1353" s="33" t="s">
        <v>124</v>
      </c>
      <c r="O1353" s="33" t="s">
        <v>125</v>
      </c>
      <c r="P1353" s="33" t="s">
        <v>398</v>
      </c>
      <c r="Q1353" s="33" t="s">
        <v>700</v>
      </c>
      <c r="R1353" s="29" t="s">
        <v>80</v>
      </c>
      <c r="S1353" s="33">
        <v>3</v>
      </c>
      <c r="T1353" s="290"/>
      <c r="U1353" s="290"/>
      <c r="V1353" s="35"/>
      <c r="W1353" s="35"/>
      <c r="X1353" s="40"/>
      <c r="Y1353" s="40"/>
      <c r="Z1353" s="27"/>
    </row>
    <row r="1354" ht="24" spans="1:28">
      <c r="A1354" s="33">
        <v>3091</v>
      </c>
      <c r="B1354" s="28" t="s">
        <v>117</v>
      </c>
      <c r="C1354" s="28" t="s">
        <v>118</v>
      </c>
      <c r="D1354" s="110" t="s">
        <v>363</v>
      </c>
      <c r="E1354" s="110" t="s">
        <v>157</v>
      </c>
      <c r="F1354" s="196" t="s">
        <v>709</v>
      </c>
      <c r="G1354" s="33" t="s">
        <v>1830</v>
      </c>
      <c r="H1354" s="33" t="s">
        <v>1916</v>
      </c>
      <c r="I1354" s="196" t="s">
        <v>1896</v>
      </c>
      <c r="J1354" s="196" t="s">
        <v>1896</v>
      </c>
      <c r="K1354" s="196">
        <v>3</v>
      </c>
      <c r="L1354" s="235">
        <v>45352</v>
      </c>
      <c r="M1354" s="235">
        <v>45382</v>
      </c>
      <c r="N1354" s="33" t="s">
        <v>124</v>
      </c>
      <c r="O1354" s="33" t="s">
        <v>125</v>
      </c>
      <c r="P1354" s="33" t="s">
        <v>398</v>
      </c>
      <c r="Q1354" s="33" t="s">
        <v>700</v>
      </c>
      <c r="R1354" s="29" t="s">
        <v>80</v>
      </c>
      <c r="S1354" s="33">
        <v>3</v>
      </c>
      <c r="T1354" s="34"/>
      <c r="U1354" s="34"/>
      <c r="V1354" s="35"/>
      <c r="W1354" s="35"/>
      <c r="X1354" s="40"/>
      <c r="Y1354" s="40"/>
      <c r="Z1354" s="38"/>
      <c r="AA1354" s="34"/>
      <c r="AB1354" s="34"/>
    </row>
    <row r="1355" ht="24" spans="1:26">
      <c r="A1355" s="33">
        <v>3092</v>
      </c>
      <c r="B1355" s="28" t="s">
        <v>117</v>
      </c>
      <c r="C1355" s="28" t="s">
        <v>118</v>
      </c>
      <c r="D1355" s="110" t="s">
        <v>363</v>
      </c>
      <c r="E1355" s="110" t="s">
        <v>157</v>
      </c>
      <c r="F1355" s="196" t="s">
        <v>709</v>
      </c>
      <c r="G1355" s="33" t="s">
        <v>1830</v>
      </c>
      <c r="H1355" s="33" t="s">
        <v>1916</v>
      </c>
      <c r="I1355" s="196" t="s">
        <v>1896</v>
      </c>
      <c r="J1355" s="196" t="s">
        <v>1896</v>
      </c>
      <c r="K1355" s="196">
        <v>3</v>
      </c>
      <c r="L1355" s="235">
        <v>45383</v>
      </c>
      <c r="M1355" s="235">
        <v>45412</v>
      </c>
      <c r="N1355" s="33" t="s">
        <v>124</v>
      </c>
      <c r="O1355" s="33" t="s">
        <v>125</v>
      </c>
      <c r="P1355" s="33" t="s">
        <v>398</v>
      </c>
      <c r="Q1355" s="33" t="s">
        <v>700</v>
      </c>
      <c r="R1355" s="29" t="s">
        <v>80</v>
      </c>
      <c r="S1355" s="33">
        <v>3</v>
      </c>
      <c r="T1355" s="290"/>
      <c r="U1355" s="290"/>
      <c r="V1355" s="35"/>
      <c r="W1355" s="35"/>
      <c r="X1355" s="40"/>
      <c r="Y1355" s="40"/>
      <c r="Z1355" s="27"/>
    </row>
    <row r="1356" ht="24" spans="1:26">
      <c r="A1356" s="33">
        <v>3093</v>
      </c>
      <c r="B1356" s="28" t="s">
        <v>117</v>
      </c>
      <c r="C1356" s="28" t="s">
        <v>118</v>
      </c>
      <c r="D1356" s="110" t="s">
        <v>363</v>
      </c>
      <c r="E1356" s="110" t="s">
        <v>157</v>
      </c>
      <c r="F1356" s="196" t="s">
        <v>709</v>
      </c>
      <c r="G1356" s="33" t="s">
        <v>1830</v>
      </c>
      <c r="H1356" s="33" t="s">
        <v>1916</v>
      </c>
      <c r="I1356" s="196" t="s">
        <v>1896</v>
      </c>
      <c r="J1356" s="196" t="s">
        <v>1896</v>
      </c>
      <c r="K1356" s="196">
        <v>3</v>
      </c>
      <c r="L1356" s="235">
        <v>45413</v>
      </c>
      <c r="M1356" s="235">
        <v>45443</v>
      </c>
      <c r="N1356" s="33" t="s">
        <v>124</v>
      </c>
      <c r="O1356" s="33" t="s">
        <v>125</v>
      </c>
      <c r="P1356" s="33" t="s">
        <v>398</v>
      </c>
      <c r="Q1356" s="33" t="s">
        <v>700</v>
      </c>
      <c r="R1356" s="29" t="s">
        <v>80</v>
      </c>
      <c r="S1356" s="33">
        <v>3</v>
      </c>
      <c r="T1356" s="290"/>
      <c r="U1356" s="290"/>
      <c r="V1356" s="35"/>
      <c r="W1356" s="35"/>
      <c r="X1356" s="40"/>
      <c r="Y1356" s="40"/>
      <c r="Z1356" s="27"/>
    </row>
    <row r="1357" ht="24" spans="1:26">
      <c r="A1357" s="33">
        <v>3094</v>
      </c>
      <c r="B1357" s="28" t="s">
        <v>117</v>
      </c>
      <c r="C1357" s="28" t="s">
        <v>118</v>
      </c>
      <c r="D1357" s="110" t="s">
        <v>363</v>
      </c>
      <c r="E1357" s="110" t="s">
        <v>157</v>
      </c>
      <c r="F1357" s="196" t="s">
        <v>709</v>
      </c>
      <c r="G1357" s="33" t="s">
        <v>1830</v>
      </c>
      <c r="H1357" s="33" t="s">
        <v>1916</v>
      </c>
      <c r="I1357" s="196" t="s">
        <v>1896</v>
      </c>
      <c r="J1357" s="196" t="s">
        <v>1896</v>
      </c>
      <c r="K1357" s="196">
        <v>3</v>
      </c>
      <c r="L1357" s="235">
        <v>45444</v>
      </c>
      <c r="M1357" s="235">
        <v>45473</v>
      </c>
      <c r="N1357" s="33" t="s">
        <v>124</v>
      </c>
      <c r="O1357" s="33" t="s">
        <v>125</v>
      </c>
      <c r="P1357" s="33" t="s">
        <v>398</v>
      </c>
      <c r="Q1357" s="33" t="s">
        <v>700</v>
      </c>
      <c r="R1357" s="29" t="s">
        <v>80</v>
      </c>
      <c r="S1357" s="33">
        <v>3</v>
      </c>
      <c r="T1357" s="290"/>
      <c r="U1357" s="290"/>
      <c r="V1357" s="35"/>
      <c r="W1357" s="35"/>
      <c r="X1357" s="40"/>
      <c r="Y1357" s="40"/>
      <c r="Z1357" s="27"/>
    </row>
    <row r="1358" ht="24" spans="1:26">
      <c r="A1358" s="33">
        <v>3095</v>
      </c>
      <c r="B1358" s="28" t="s">
        <v>117</v>
      </c>
      <c r="C1358" s="28" t="s">
        <v>118</v>
      </c>
      <c r="D1358" s="110" t="s">
        <v>363</v>
      </c>
      <c r="E1358" s="110" t="s">
        <v>157</v>
      </c>
      <c r="F1358" s="196" t="s">
        <v>709</v>
      </c>
      <c r="G1358" s="33" t="s">
        <v>1830</v>
      </c>
      <c r="H1358" s="33" t="s">
        <v>1916</v>
      </c>
      <c r="I1358" s="196" t="s">
        <v>1896</v>
      </c>
      <c r="J1358" s="196" t="s">
        <v>1896</v>
      </c>
      <c r="K1358" s="196">
        <v>3</v>
      </c>
      <c r="L1358" s="235">
        <v>45474</v>
      </c>
      <c r="M1358" s="235">
        <v>45504</v>
      </c>
      <c r="N1358" s="33" t="s">
        <v>124</v>
      </c>
      <c r="O1358" s="33" t="s">
        <v>125</v>
      </c>
      <c r="P1358" s="33" t="s">
        <v>398</v>
      </c>
      <c r="Q1358" s="33" t="s">
        <v>700</v>
      </c>
      <c r="R1358" s="29" t="s">
        <v>80</v>
      </c>
      <c r="S1358" s="33">
        <v>3</v>
      </c>
      <c r="T1358" s="290"/>
      <c r="U1358" s="290"/>
      <c r="V1358" s="35"/>
      <c r="W1358" s="35"/>
      <c r="X1358" s="40"/>
      <c r="Y1358" s="40"/>
      <c r="Z1358" s="27"/>
    </row>
    <row r="1359" ht="24" spans="1:26">
      <c r="A1359" s="33">
        <v>3096</v>
      </c>
      <c r="B1359" s="28" t="s">
        <v>117</v>
      </c>
      <c r="C1359" s="28" t="s">
        <v>118</v>
      </c>
      <c r="D1359" s="110" t="s">
        <v>363</v>
      </c>
      <c r="E1359" s="110" t="s">
        <v>157</v>
      </c>
      <c r="F1359" s="196" t="s">
        <v>709</v>
      </c>
      <c r="G1359" s="33" t="s">
        <v>1830</v>
      </c>
      <c r="H1359" s="33" t="s">
        <v>1916</v>
      </c>
      <c r="I1359" s="196" t="s">
        <v>1896</v>
      </c>
      <c r="J1359" s="196" t="s">
        <v>1896</v>
      </c>
      <c r="K1359" s="196">
        <v>3</v>
      </c>
      <c r="L1359" s="235">
        <v>45505</v>
      </c>
      <c r="M1359" s="235">
        <v>45535</v>
      </c>
      <c r="N1359" s="33" t="s">
        <v>124</v>
      </c>
      <c r="O1359" s="33" t="s">
        <v>125</v>
      </c>
      <c r="P1359" s="33" t="s">
        <v>398</v>
      </c>
      <c r="Q1359" s="33" t="s">
        <v>700</v>
      </c>
      <c r="R1359" s="29" t="s">
        <v>80</v>
      </c>
      <c r="S1359" s="33">
        <v>3</v>
      </c>
      <c r="T1359" s="290"/>
      <c r="U1359" s="290"/>
      <c r="V1359" s="35"/>
      <c r="W1359" s="35"/>
      <c r="X1359" s="40"/>
      <c r="Y1359" s="40"/>
      <c r="Z1359" s="27"/>
    </row>
    <row r="1360" ht="24" spans="1:26">
      <c r="A1360" s="33">
        <v>3097</v>
      </c>
      <c r="B1360" s="28" t="s">
        <v>117</v>
      </c>
      <c r="C1360" s="28" t="s">
        <v>118</v>
      </c>
      <c r="D1360" s="110" t="s">
        <v>363</v>
      </c>
      <c r="E1360" s="110" t="s">
        <v>157</v>
      </c>
      <c r="F1360" s="196" t="s">
        <v>709</v>
      </c>
      <c r="G1360" s="33" t="s">
        <v>1830</v>
      </c>
      <c r="H1360" s="33" t="s">
        <v>1916</v>
      </c>
      <c r="I1360" s="196" t="s">
        <v>1896</v>
      </c>
      <c r="J1360" s="196" t="s">
        <v>1896</v>
      </c>
      <c r="K1360" s="196">
        <v>3</v>
      </c>
      <c r="L1360" s="235">
        <v>45536</v>
      </c>
      <c r="M1360" s="235">
        <v>45565</v>
      </c>
      <c r="N1360" s="33" t="s">
        <v>124</v>
      </c>
      <c r="O1360" s="33" t="s">
        <v>125</v>
      </c>
      <c r="P1360" s="33" t="s">
        <v>398</v>
      </c>
      <c r="Q1360" s="33" t="s">
        <v>700</v>
      </c>
      <c r="R1360" s="29" t="s">
        <v>80</v>
      </c>
      <c r="S1360" s="33">
        <v>3</v>
      </c>
      <c r="T1360" s="290"/>
      <c r="U1360" s="290"/>
      <c r="V1360" s="35"/>
      <c r="W1360" s="35"/>
      <c r="X1360" s="40"/>
      <c r="Y1360" s="40"/>
      <c r="Z1360" s="27"/>
    </row>
    <row r="1361" ht="24" spans="1:26">
      <c r="A1361" s="33">
        <v>3098</v>
      </c>
      <c r="B1361" s="28" t="s">
        <v>117</v>
      </c>
      <c r="C1361" s="28" t="s">
        <v>118</v>
      </c>
      <c r="D1361" s="110" t="s">
        <v>363</v>
      </c>
      <c r="E1361" s="110" t="s">
        <v>157</v>
      </c>
      <c r="F1361" s="196" t="s">
        <v>709</v>
      </c>
      <c r="G1361" s="33" t="s">
        <v>1830</v>
      </c>
      <c r="H1361" s="33" t="s">
        <v>1916</v>
      </c>
      <c r="I1361" s="196" t="s">
        <v>1896</v>
      </c>
      <c r="J1361" s="196" t="s">
        <v>1896</v>
      </c>
      <c r="K1361" s="196">
        <v>3</v>
      </c>
      <c r="L1361" s="235">
        <v>45566</v>
      </c>
      <c r="M1361" s="235">
        <v>45596</v>
      </c>
      <c r="N1361" s="33" t="s">
        <v>124</v>
      </c>
      <c r="O1361" s="33" t="s">
        <v>125</v>
      </c>
      <c r="P1361" s="33" t="s">
        <v>398</v>
      </c>
      <c r="Q1361" s="33" t="s">
        <v>700</v>
      </c>
      <c r="R1361" s="29" t="s">
        <v>80</v>
      </c>
      <c r="S1361" s="33">
        <v>3</v>
      </c>
      <c r="T1361" s="290"/>
      <c r="U1361" s="290"/>
      <c r="V1361" s="35"/>
      <c r="W1361" s="35"/>
      <c r="X1361" s="40"/>
      <c r="Y1361" s="40"/>
      <c r="Z1361" s="27"/>
    </row>
    <row r="1362" ht="24" spans="1:26">
      <c r="A1362" s="33">
        <v>3099</v>
      </c>
      <c r="B1362" s="28" t="s">
        <v>117</v>
      </c>
      <c r="C1362" s="28" t="s">
        <v>118</v>
      </c>
      <c r="D1362" s="110" t="s">
        <v>363</v>
      </c>
      <c r="E1362" s="110" t="s">
        <v>157</v>
      </c>
      <c r="F1362" s="196" t="s">
        <v>709</v>
      </c>
      <c r="G1362" s="33" t="s">
        <v>1830</v>
      </c>
      <c r="H1362" s="33" t="s">
        <v>1916</v>
      </c>
      <c r="I1362" s="196" t="s">
        <v>1896</v>
      </c>
      <c r="J1362" s="196" t="s">
        <v>1896</v>
      </c>
      <c r="K1362" s="196">
        <v>3</v>
      </c>
      <c r="L1362" s="235">
        <v>45597</v>
      </c>
      <c r="M1362" s="235">
        <v>45626</v>
      </c>
      <c r="N1362" s="33" t="s">
        <v>124</v>
      </c>
      <c r="O1362" s="33" t="s">
        <v>125</v>
      </c>
      <c r="P1362" s="33" t="s">
        <v>398</v>
      </c>
      <c r="Q1362" s="33" t="s">
        <v>700</v>
      </c>
      <c r="R1362" s="29" t="s">
        <v>80</v>
      </c>
      <c r="S1362" s="33">
        <v>3</v>
      </c>
      <c r="T1362" s="290"/>
      <c r="U1362" s="290"/>
      <c r="V1362" s="35"/>
      <c r="W1362" s="35"/>
      <c r="X1362" s="40"/>
      <c r="Y1362" s="40"/>
      <c r="Z1362" s="27"/>
    </row>
    <row r="1363" ht="24" spans="1:26">
      <c r="A1363" s="33">
        <v>3100</v>
      </c>
      <c r="B1363" s="28" t="s">
        <v>117</v>
      </c>
      <c r="C1363" s="28" t="s">
        <v>118</v>
      </c>
      <c r="D1363" s="110" t="s">
        <v>363</v>
      </c>
      <c r="E1363" s="110" t="s">
        <v>157</v>
      </c>
      <c r="F1363" s="196" t="s">
        <v>709</v>
      </c>
      <c r="G1363" s="33" t="s">
        <v>1830</v>
      </c>
      <c r="H1363" s="33" t="s">
        <v>1916</v>
      </c>
      <c r="I1363" s="196" t="s">
        <v>1896</v>
      </c>
      <c r="J1363" s="196" t="s">
        <v>1896</v>
      </c>
      <c r="K1363" s="196">
        <v>3</v>
      </c>
      <c r="L1363" s="235">
        <v>45627</v>
      </c>
      <c r="M1363" s="235">
        <v>45657</v>
      </c>
      <c r="N1363" s="33" t="s">
        <v>124</v>
      </c>
      <c r="O1363" s="33" t="s">
        <v>125</v>
      </c>
      <c r="P1363" s="33" t="s">
        <v>398</v>
      </c>
      <c r="Q1363" s="33" t="s">
        <v>700</v>
      </c>
      <c r="R1363" s="29" t="s">
        <v>80</v>
      </c>
      <c r="S1363" s="33">
        <v>3</v>
      </c>
      <c r="T1363" s="290"/>
      <c r="U1363" s="290"/>
      <c r="V1363" s="35"/>
      <c r="W1363" s="35"/>
      <c r="X1363" s="40"/>
      <c r="Y1363" s="40"/>
      <c r="Z1363" s="27"/>
    </row>
    <row r="1364" ht="24" spans="1:26">
      <c r="A1364" s="33">
        <v>3102</v>
      </c>
      <c r="B1364" s="28" t="s">
        <v>117</v>
      </c>
      <c r="C1364" s="28" t="s">
        <v>118</v>
      </c>
      <c r="D1364" s="110" t="s">
        <v>363</v>
      </c>
      <c r="E1364" s="110" t="s">
        <v>157</v>
      </c>
      <c r="F1364" s="196" t="s">
        <v>714</v>
      </c>
      <c r="G1364" s="33" t="s">
        <v>1830</v>
      </c>
      <c r="H1364" s="33" t="s">
        <v>1916</v>
      </c>
      <c r="I1364" s="196" t="s">
        <v>1896</v>
      </c>
      <c r="J1364" s="196" t="s">
        <v>1896</v>
      </c>
      <c r="K1364" s="196">
        <v>3</v>
      </c>
      <c r="L1364" s="235">
        <v>45292</v>
      </c>
      <c r="M1364" s="235">
        <v>45322</v>
      </c>
      <c r="N1364" s="33" t="s">
        <v>124</v>
      </c>
      <c r="O1364" s="33" t="s">
        <v>125</v>
      </c>
      <c r="P1364" s="33" t="s">
        <v>398</v>
      </c>
      <c r="Q1364" s="33" t="s">
        <v>700</v>
      </c>
      <c r="R1364" s="29" t="s">
        <v>80</v>
      </c>
      <c r="S1364" s="33">
        <v>3</v>
      </c>
      <c r="T1364" s="29"/>
      <c r="U1364" s="29"/>
      <c r="V1364" s="35"/>
      <c r="W1364" s="29"/>
      <c r="X1364" s="29"/>
      <c r="Y1364" s="29"/>
      <c r="Z1364" s="33"/>
    </row>
    <row r="1365" ht="24" spans="1:26">
      <c r="A1365" s="33">
        <v>3103</v>
      </c>
      <c r="B1365" s="28" t="s">
        <v>117</v>
      </c>
      <c r="C1365" s="28" t="s">
        <v>118</v>
      </c>
      <c r="D1365" s="110" t="s">
        <v>363</v>
      </c>
      <c r="E1365" s="110" t="s">
        <v>157</v>
      </c>
      <c r="F1365" s="196" t="s">
        <v>714</v>
      </c>
      <c r="G1365" s="33" t="s">
        <v>1830</v>
      </c>
      <c r="H1365" s="33" t="s">
        <v>1916</v>
      </c>
      <c r="I1365" s="196" t="s">
        <v>1896</v>
      </c>
      <c r="J1365" s="196" t="s">
        <v>1896</v>
      </c>
      <c r="K1365" s="196">
        <v>3</v>
      </c>
      <c r="L1365" s="235">
        <v>45323</v>
      </c>
      <c r="M1365" s="235">
        <v>45351</v>
      </c>
      <c r="N1365" s="33" t="s">
        <v>124</v>
      </c>
      <c r="O1365" s="33" t="s">
        <v>125</v>
      </c>
      <c r="P1365" s="33" t="s">
        <v>398</v>
      </c>
      <c r="Q1365" s="33" t="s">
        <v>700</v>
      </c>
      <c r="R1365" s="29" t="s">
        <v>80</v>
      </c>
      <c r="S1365" s="33">
        <v>3</v>
      </c>
      <c r="T1365" s="29"/>
      <c r="U1365" s="29"/>
      <c r="V1365" s="35"/>
      <c r="W1365" s="29"/>
      <c r="X1365" s="29"/>
      <c r="Y1365" s="29"/>
      <c r="Z1365" s="33"/>
    </row>
    <row r="1366" ht="24" spans="1:28">
      <c r="A1366" s="33">
        <v>3104</v>
      </c>
      <c r="B1366" s="28" t="s">
        <v>117</v>
      </c>
      <c r="C1366" s="28" t="s">
        <v>118</v>
      </c>
      <c r="D1366" s="110" t="s">
        <v>363</v>
      </c>
      <c r="E1366" s="110" t="s">
        <v>157</v>
      </c>
      <c r="F1366" s="196" t="s">
        <v>714</v>
      </c>
      <c r="G1366" s="33" t="s">
        <v>1830</v>
      </c>
      <c r="H1366" s="33" t="s">
        <v>1916</v>
      </c>
      <c r="I1366" s="196" t="s">
        <v>1896</v>
      </c>
      <c r="J1366" s="196" t="s">
        <v>1896</v>
      </c>
      <c r="K1366" s="196">
        <v>3</v>
      </c>
      <c r="L1366" s="235">
        <v>45352</v>
      </c>
      <c r="M1366" s="235">
        <v>45382</v>
      </c>
      <c r="N1366" s="33" t="s">
        <v>124</v>
      </c>
      <c r="O1366" s="33" t="s">
        <v>125</v>
      </c>
      <c r="P1366" s="33" t="s">
        <v>398</v>
      </c>
      <c r="Q1366" s="33" t="s">
        <v>700</v>
      </c>
      <c r="R1366" s="29" t="s">
        <v>80</v>
      </c>
      <c r="S1366" s="33">
        <v>3</v>
      </c>
      <c r="T1366" s="34"/>
      <c r="U1366" s="34"/>
      <c r="V1366" s="35"/>
      <c r="W1366" s="35"/>
      <c r="X1366" s="40"/>
      <c r="Y1366" s="40"/>
      <c r="Z1366" s="38"/>
      <c r="AA1366" s="34"/>
      <c r="AB1366" s="34"/>
    </row>
    <row r="1367" ht="24" spans="1:26">
      <c r="A1367" s="33">
        <v>3105</v>
      </c>
      <c r="B1367" s="28" t="s">
        <v>117</v>
      </c>
      <c r="C1367" s="28" t="s">
        <v>118</v>
      </c>
      <c r="D1367" s="110" t="s">
        <v>363</v>
      </c>
      <c r="E1367" s="110" t="s">
        <v>157</v>
      </c>
      <c r="F1367" s="196" t="s">
        <v>714</v>
      </c>
      <c r="G1367" s="33" t="s">
        <v>1830</v>
      </c>
      <c r="H1367" s="33" t="s">
        <v>1916</v>
      </c>
      <c r="I1367" s="196" t="s">
        <v>1896</v>
      </c>
      <c r="J1367" s="196" t="s">
        <v>1896</v>
      </c>
      <c r="K1367" s="196">
        <v>3</v>
      </c>
      <c r="L1367" s="235">
        <v>45383</v>
      </c>
      <c r="M1367" s="235">
        <v>45412</v>
      </c>
      <c r="N1367" s="33" t="s">
        <v>124</v>
      </c>
      <c r="O1367" s="33" t="s">
        <v>125</v>
      </c>
      <c r="P1367" s="33" t="s">
        <v>398</v>
      </c>
      <c r="Q1367" s="33" t="s">
        <v>700</v>
      </c>
      <c r="R1367" s="29" t="s">
        <v>80</v>
      </c>
      <c r="S1367" s="33">
        <v>3</v>
      </c>
      <c r="T1367" s="29"/>
      <c r="U1367" s="29"/>
      <c r="V1367" s="35"/>
      <c r="W1367" s="29"/>
      <c r="X1367" s="29"/>
      <c r="Y1367" s="29"/>
      <c r="Z1367" s="33"/>
    </row>
    <row r="1368" ht="24" spans="1:26">
      <c r="A1368" s="33">
        <v>3106</v>
      </c>
      <c r="B1368" s="28" t="s">
        <v>117</v>
      </c>
      <c r="C1368" s="28" t="s">
        <v>118</v>
      </c>
      <c r="D1368" s="110" t="s">
        <v>363</v>
      </c>
      <c r="E1368" s="110" t="s">
        <v>157</v>
      </c>
      <c r="F1368" s="196" t="s">
        <v>714</v>
      </c>
      <c r="G1368" s="33" t="s">
        <v>1830</v>
      </c>
      <c r="H1368" s="33" t="s">
        <v>1916</v>
      </c>
      <c r="I1368" s="196" t="s">
        <v>1896</v>
      </c>
      <c r="J1368" s="196" t="s">
        <v>1896</v>
      </c>
      <c r="K1368" s="196">
        <v>3</v>
      </c>
      <c r="L1368" s="235">
        <v>45413</v>
      </c>
      <c r="M1368" s="235">
        <v>45443</v>
      </c>
      <c r="N1368" s="33" t="s">
        <v>124</v>
      </c>
      <c r="O1368" s="33" t="s">
        <v>125</v>
      </c>
      <c r="P1368" s="33" t="s">
        <v>398</v>
      </c>
      <c r="Q1368" s="33" t="s">
        <v>700</v>
      </c>
      <c r="R1368" s="29" t="s">
        <v>80</v>
      </c>
      <c r="S1368" s="33">
        <v>3</v>
      </c>
      <c r="T1368" s="29"/>
      <c r="U1368" s="29"/>
      <c r="V1368" s="35"/>
      <c r="W1368" s="29"/>
      <c r="X1368" s="29"/>
      <c r="Y1368" s="29"/>
      <c r="Z1368" s="33"/>
    </row>
    <row r="1369" ht="24" spans="1:26">
      <c r="A1369" s="33">
        <v>3107</v>
      </c>
      <c r="B1369" s="28" t="s">
        <v>117</v>
      </c>
      <c r="C1369" s="28" t="s">
        <v>118</v>
      </c>
      <c r="D1369" s="110" t="s">
        <v>363</v>
      </c>
      <c r="E1369" s="110" t="s">
        <v>157</v>
      </c>
      <c r="F1369" s="196" t="s">
        <v>714</v>
      </c>
      <c r="G1369" s="33" t="s">
        <v>1830</v>
      </c>
      <c r="H1369" s="33" t="s">
        <v>1916</v>
      </c>
      <c r="I1369" s="196" t="s">
        <v>1896</v>
      </c>
      <c r="J1369" s="196" t="s">
        <v>1896</v>
      </c>
      <c r="K1369" s="196">
        <v>3</v>
      </c>
      <c r="L1369" s="235">
        <v>45444</v>
      </c>
      <c r="M1369" s="235">
        <v>45473</v>
      </c>
      <c r="N1369" s="33" t="s">
        <v>124</v>
      </c>
      <c r="O1369" s="33" t="s">
        <v>125</v>
      </c>
      <c r="P1369" s="33" t="s">
        <v>398</v>
      </c>
      <c r="Q1369" s="33" t="s">
        <v>700</v>
      </c>
      <c r="R1369" s="29" t="s">
        <v>80</v>
      </c>
      <c r="S1369" s="33">
        <v>3</v>
      </c>
      <c r="T1369" s="29"/>
      <c r="U1369" s="29"/>
      <c r="V1369" s="35"/>
      <c r="W1369" s="29"/>
      <c r="X1369" s="29"/>
      <c r="Y1369" s="29"/>
      <c r="Z1369" s="33"/>
    </row>
    <row r="1370" ht="24" spans="1:26">
      <c r="A1370" s="33">
        <v>3108</v>
      </c>
      <c r="B1370" s="28" t="s">
        <v>117</v>
      </c>
      <c r="C1370" s="28" t="s">
        <v>118</v>
      </c>
      <c r="D1370" s="110" t="s">
        <v>363</v>
      </c>
      <c r="E1370" s="110" t="s">
        <v>157</v>
      </c>
      <c r="F1370" s="196" t="s">
        <v>714</v>
      </c>
      <c r="G1370" s="33" t="s">
        <v>1830</v>
      </c>
      <c r="H1370" s="33" t="s">
        <v>1916</v>
      </c>
      <c r="I1370" s="196" t="s">
        <v>1896</v>
      </c>
      <c r="J1370" s="196" t="s">
        <v>1896</v>
      </c>
      <c r="K1370" s="196">
        <v>3</v>
      </c>
      <c r="L1370" s="235">
        <v>45474</v>
      </c>
      <c r="M1370" s="235">
        <v>45504</v>
      </c>
      <c r="N1370" s="33" t="s">
        <v>124</v>
      </c>
      <c r="O1370" s="33" t="s">
        <v>125</v>
      </c>
      <c r="P1370" s="33" t="s">
        <v>398</v>
      </c>
      <c r="Q1370" s="33" t="s">
        <v>700</v>
      </c>
      <c r="R1370" s="29" t="s">
        <v>80</v>
      </c>
      <c r="S1370" s="33">
        <v>3</v>
      </c>
      <c r="T1370" s="29"/>
      <c r="U1370" s="29"/>
      <c r="V1370" s="35"/>
      <c r="W1370" s="29"/>
      <c r="X1370" s="29"/>
      <c r="Y1370" s="29"/>
      <c r="Z1370" s="33"/>
    </row>
    <row r="1371" ht="24" spans="1:26">
      <c r="A1371" s="33">
        <v>3109</v>
      </c>
      <c r="B1371" s="28" t="s">
        <v>117</v>
      </c>
      <c r="C1371" s="28" t="s">
        <v>118</v>
      </c>
      <c r="D1371" s="110" t="s">
        <v>363</v>
      </c>
      <c r="E1371" s="110" t="s">
        <v>157</v>
      </c>
      <c r="F1371" s="196" t="s">
        <v>714</v>
      </c>
      <c r="G1371" s="33" t="s">
        <v>1830</v>
      </c>
      <c r="H1371" s="33" t="s">
        <v>1916</v>
      </c>
      <c r="I1371" s="196" t="s">
        <v>1896</v>
      </c>
      <c r="J1371" s="196" t="s">
        <v>1896</v>
      </c>
      <c r="K1371" s="196">
        <v>3</v>
      </c>
      <c r="L1371" s="235">
        <v>45505</v>
      </c>
      <c r="M1371" s="235">
        <v>45535</v>
      </c>
      <c r="N1371" s="33" t="s">
        <v>124</v>
      </c>
      <c r="O1371" s="33" t="s">
        <v>125</v>
      </c>
      <c r="P1371" s="33" t="s">
        <v>398</v>
      </c>
      <c r="Q1371" s="33" t="s">
        <v>700</v>
      </c>
      <c r="R1371" s="29" t="s">
        <v>80</v>
      </c>
      <c r="S1371" s="33">
        <v>3</v>
      </c>
      <c r="T1371" s="29"/>
      <c r="U1371" s="29"/>
      <c r="V1371" s="35"/>
      <c r="W1371" s="29"/>
      <c r="X1371" s="29"/>
      <c r="Y1371" s="29"/>
      <c r="Z1371" s="33"/>
    </row>
    <row r="1372" ht="24" spans="1:26">
      <c r="A1372" s="33">
        <v>3110</v>
      </c>
      <c r="B1372" s="28" t="s">
        <v>117</v>
      </c>
      <c r="C1372" s="28" t="s">
        <v>118</v>
      </c>
      <c r="D1372" s="110" t="s">
        <v>363</v>
      </c>
      <c r="E1372" s="110" t="s">
        <v>157</v>
      </c>
      <c r="F1372" s="196" t="s">
        <v>714</v>
      </c>
      <c r="G1372" s="33" t="s">
        <v>1830</v>
      </c>
      <c r="H1372" s="33" t="s">
        <v>1916</v>
      </c>
      <c r="I1372" s="196" t="s">
        <v>1896</v>
      </c>
      <c r="J1372" s="196" t="s">
        <v>1896</v>
      </c>
      <c r="K1372" s="196">
        <v>3</v>
      </c>
      <c r="L1372" s="235">
        <v>45536</v>
      </c>
      <c r="M1372" s="235">
        <v>45565</v>
      </c>
      <c r="N1372" s="33" t="s">
        <v>124</v>
      </c>
      <c r="O1372" s="33" t="s">
        <v>125</v>
      </c>
      <c r="P1372" s="33" t="s">
        <v>398</v>
      </c>
      <c r="Q1372" s="33" t="s">
        <v>700</v>
      </c>
      <c r="R1372" s="29" t="s">
        <v>80</v>
      </c>
      <c r="S1372" s="33">
        <v>3</v>
      </c>
      <c r="T1372" s="29"/>
      <c r="U1372" s="29"/>
      <c r="V1372" s="35"/>
      <c r="W1372" s="29"/>
      <c r="X1372" s="29"/>
      <c r="Y1372" s="29"/>
      <c r="Z1372" s="33"/>
    </row>
    <row r="1373" ht="24" spans="1:26">
      <c r="A1373" s="33">
        <v>3111</v>
      </c>
      <c r="B1373" s="28" t="s">
        <v>117</v>
      </c>
      <c r="C1373" s="28" t="s">
        <v>118</v>
      </c>
      <c r="D1373" s="110" t="s">
        <v>363</v>
      </c>
      <c r="E1373" s="110" t="s">
        <v>157</v>
      </c>
      <c r="F1373" s="196" t="s">
        <v>714</v>
      </c>
      <c r="G1373" s="33" t="s">
        <v>1830</v>
      </c>
      <c r="H1373" s="33" t="s">
        <v>1916</v>
      </c>
      <c r="I1373" s="196" t="s">
        <v>1896</v>
      </c>
      <c r="J1373" s="196" t="s">
        <v>1896</v>
      </c>
      <c r="K1373" s="196">
        <v>3</v>
      </c>
      <c r="L1373" s="235">
        <v>45566</v>
      </c>
      <c r="M1373" s="235">
        <v>45596</v>
      </c>
      <c r="N1373" s="33" t="s">
        <v>124</v>
      </c>
      <c r="O1373" s="33" t="s">
        <v>125</v>
      </c>
      <c r="P1373" s="33" t="s">
        <v>398</v>
      </c>
      <c r="Q1373" s="33" t="s">
        <v>700</v>
      </c>
      <c r="R1373" s="29" t="s">
        <v>80</v>
      </c>
      <c r="S1373" s="33">
        <v>3</v>
      </c>
      <c r="T1373" s="29"/>
      <c r="U1373" s="29"/>
      <c r="V1373" s="35"/>
      <c r="W1373" s="29"/>
      <c r="X1373" s="29"/>
      <c r="Y1373" s="29"/>
      <c r="Z1373" s="33"/>
    </row>
    <row r="1374" ht="24" spans="1:26">
      <c r="A1374" s="33">
        <v>3112</v>
      </c>
      <c r="B1374" s="28" t="s">
        <v>117</v>
      </c>
      <c r="C1374" s="28" t="s">
        <v>118</v>
      </c>
      <c r="D1374" s="110" t="s">
        <v>363</v>
      </c>
      <c r="E1374" s="110" t="s">
        <v>157</v>
      </c>
      <c r="F1374" s="196" t="s">
        <v>714</v>
      </c>
      <c r="G1374" s="33" t="s">
        <v>1830</v>
      </c>
      <c r="H1374" s="33" t="s">
        <v>1916</v>
      </c>
      <c r="I1374" s="196" t="s">
        <v>1896</v>
      </c>
      <c r="J1374" s="196" t="s">
        <v>1896</v>
      </c>
      <c r="K1374" s="196">
        <v>3</v>
      </c>
      <c r="L1374" s="235">
        <v>45597</v>
      </c>
      <c r="M1374" s="235">
        <v>45626</v>
      </c>
      <c r="N1374" s="33" t="s">
        <v>124</v>
      </c>
      <c r="O1374" s="33" t="s">
        <v>125</v>
      </c>
      <c r="P1374" s="33" t="s">
        <v>398</v>
      </c>
      <c r="Q1374" s="33" t="s">
        <v>700</v>
      </c>
      <c r="R1374" s="29" t="s">
        <v>80</v>
      </c>
      <c r="S1374" s="33">
        <v>3</v>
      </c>
      <c r="T1374" s="29"/>
      <c r="U1374" s="29"/>
      <c r="V1374" s="35"/>
      <c r="W1374" s="29"/>
      <c r="X1374" s="29"/>
      <c r="Y1374" s="29"/>
      <c r="Z1374" s="33"/>
    </row>
    <row r="1375" ht="24" spans="1:26">
      <c r="A1375" s="33">
        <v>3113</v>
      </c>
      <c r="B1375" s="28" t="s">
        <v>117</v>
      </c>
      <c r="C1375" s="28" t="s">
        <v>118</v>
      </c>
      <c r="D1375" s="110" t="s">
        <v>363</v>
      </c>
      <c r="E1375" s="110" t="s">
        <v>157</v>
      </c>
      <c r="F1375" s="196" t="s">
        <v>714</v>
      </c>
      <c r="G1375" s="33" t="s">
        <v>1830</v>
      </c>
      <c r="H1375" s="33" t="s">
        <v>1916</v>
      </c>
      <c r="I1375" s="196" t="s">
        <v>1896</v>
      </c>
      <c r="J1375" s="196" t="s">
        <v>1896</v>
      </c>
      <c r="K1375" s="196">
        <v>3</v>
      </c>
      <c r="L1375" s="235">
        <v>45627</v>
      </c>
      <c r="M1375" s="235">
        <v>45657</v>
      </c>
      <c r="N1375" s="33" t="s">
        <v>124</v>
      </c>
      <c r="O1375" s="33" t="s">
        <v>125</v>
      </c>
      <c r="P1375" s="33" t="s">
        <v>398</v>
      </c>
      <c r="Q1375" s="33" t="s">
        <v>700</v>
      </c>
      <c r="R1375" s="29" t="s">
        <v>80</v>
      </c>
      <c r="S1375" s="33">
        <v>3</v>
      </c>
      <c r="T1375" s="29"/>
      <c r="U1375" s="29"/>
      <c r="V1375" s="35"/>
      <c r="W1375" s="29"/>
      <c r="X1375" s="29"/>
      <c r="Y1375" s="29"/>
      <c r="Z1375" s="33"/>
    </row>
    <row r="1376" ht="24" spans="1:26">
      <c r="A1376" s="33">
        <v>3117</v>
      </c>
      <c r="B1376" s="28" t="s">
        <v>117</v>
      </c>
      <c r="C1376" s="28" t="s">
        <v>118</v>
      </c>
      <c r="D1376" s="110" t="s">
        <v>363</v>
      </c>
      <c r="E1376" s="196" t="s">
        <v>157</v>
      </c>
      <c r="F1376" s="196" t="s">
        <v>725</v>
      </c>
      <c r="G1376" s="33" t="s">
        <v>1830</v>
      </c>
      <c r="H1376" s="33" t="s">
        <v>1917</v>
      </c>
      <c r="I1376" s="196" t="s">
        <v>1896</v>
      </c>
      <c r="J1376" s="196" t="s">
        <v>1896</v>
      </c>
      <c r="K1376" s="196">
        <v>2</v>
      </c>
      <c r="L1376" s="235">
        <v>45292</v>
      </c>
      <c r="M1376" s="235">
        <v>45322</v>
      </c>
      <c r="N1376" s="33" t="s">
        <v>124</v>
      </c>
      <c r="O1376" s="33" t="s">
        <v>125</v>
      </c>
      <c r="P1376" s="33" t="s">
        <v>398</v>
      </c>
      <c r="Q1376" s="33" t="s">
        <v>700</v>
      </c>
      <c r="R1376" s="29" t="s">
        <v>80</v>
      </c>
      <c r="S1376" s="33">
        <v>2</v>
      </c>
      <c r="T1376" s="29"/>
      <c r="U1376" s="29"/>
      <c r="V1376" s="35"/>
      <c r="W1376" s="29"/>
      <c r="X1376" s="29"/>
      <c r="Y1376" s="29"/>
      <c r="Z1376" s="33"/>
    </row>
    <row r="1377" ht="24" spans="1:26">
      <c r="A1377" s="33">
        <v>3118</v>
      </c>
      <c r="B1377" s="28" t="s">
        <v>117</v>
      </c>
      <c r="C1377" s="28" t="s">
        <v>118</v>
      </c>
      <c r="D1377" s="110" t="s">
        <v>363</v>
      </c>
      <c r="E1377" s="196" t="s">
        <v>157</v>
      </c>
      <c r="F1377" s="196" t="s">
        <v>725</v>
      </c>
      <c r="G1377" s="33" t="s">
        <v>1830</v>
      </c>
      <c r="H1377" s="33" t="s">
        <v>1917</v>
      </c>
      <c r="I1377" s="196" t="s">
        <v>1896</v>
      </c>
      <c r="J1377" s="196" t="s">
        <v>1896</v>
      </c>
      <c r="K1377" s="196">
        <v>2</v>
      </c>
      <c r="L1377" s="235">
        <v>45323</v>
      </c>
      <c r="M1377" s="235">
        <v>45351</v>
      </c>
      <c r="N1377" s="33" t="s">
        <v>124</v>
      </c>
      <c r="O1377" s="33" t="s">
        <v>125</v>
      </c>
      <c r="P1377" s="33" t="s">
        <v>398</v>
      </c>
      <c r="Q1377" s="33" t="s">
        <v>700</v>
      </c>
      <c r="R1377" s="29" t="s">
        <v>80</v>
      </c>
      <c r="S1377" s="33">
        <v>2</v>
      </c>
      <c r="T1377" s="29"/>
      <c r="U1377" s="29"/>
      <c r="V1377" s="35"/>
      <c r="W1377" s="29"/>
      <c r="X1377" s="29"/>
      <c r="Y1377" s="29"/>
      <c r="Z1377" s="33"/>
    </row>
    <row r="1378" ht="24" spans="1:28">
      <c r="A1378" s="33">
        <v>3119</v>
      </c>
      <c r="B1378" s="28" t="s">
        <v>117</v>
      </c>
      <c r="C1378" s="28" t="s">
        <v>118</v>
      </c>
      <c r="D1378" s="110" t="s">
        <v>363</v>
      </c>
      <c r="E1378" s="196" t="s">
        <v>157</v>
      </c>
      <c r="F1378" s="196" t="s">
        <v>725</v>
      </c>
      <c r="G1378" s="33" t="s">
        <v>1830</v>
      </c>
      <c r="H1378" s="33" t="s">
        <v>1917</v>
      </c>
      <c r="I1378" s="196" t="s">
        <v>1896</v>
      </c>
      <c r="J1378" s="196" t="s">
        <v>1896</v>
      </c>
      <c r="K1378" s="196">
        <v>2</v>
      </c>
      <c r="L1378" s="235">
        <v>45352</v>
      </c>
      <c r="M1378" s="235">
        <v>45382</v>
      </c>
      <c r="N1378" s="33" t="s">
        <v>124</v>
      </c>
      <c r="O1378" s="33" t="s">
        <v>125</v>
      </c>
      <c r="P1378" s="33" t="s">
        <v>398</v>
      </c>
      <c r="Q1378" s="33" t="s">
        <v>700</v>
      </c>
      <c r="R1378" s="29" t="s">
        <v>80</v>
      </c>
      <c r="S1378" s="33">
        <v>2</v>
      </c>
      <c r="T1378" s="34"/>
      <c r="U1378" s="34"/>
      <c r="V1378" s="35"/>
      <c r="W1378" s="35"/>
      <c r="X1378" s="40"/>
      <c r="Y1378" s="40"/>
      <c r="Z1378" s="38"/>
      <c r="AA1378" s="34"/>
      <c r="AB1378" s="34"/>
    </row>
    <row r="1379" ht="24" spans="1:26">
      <c r="A1379" s="33">
        <v>3120</v>
      </c>
      <c r="B1379" s="28" t="s">
        <v>117</v>
      </c>
      <c r="C1379" s="28" t="s">
        <v>118</v>
      </c>
      <c r="D1379" s="110" t="s">
        <v>363</v>
      </c>
      <c r="E1379" s="196" t="s">
        <v>157</v>
      </c>
      <c r="F1379" s="196" t="s">
        <v>725</v>
      </c>
      <c r="G1379" s="33" t="s">
        <v>1830</v>
      </c>
      <c r="H1379" s="33" t="s">
        <v>1917</v>
      </c>
      <c r="I1379" s="196" t="s">
        <v>1896</v>
      </c>
      <c r="J1379" s="196" t="s">
        <v>1896</v>
      </c>
      <c r="K1379" s="196">
        <v>2</v>
      </c>
      <c r="L1379" s="235">
        <v>45383</v>
      </c>
      <c r="M1379" s="235">
        <v>45412</v>
      </c>
      <c r="N1379" s="33" t="s">
        <v>124</v>
      </c>
      <c r="O1379" s="33" t="s">
        <v>125</v>
      </c>
      <c r="P1379" s="33" t="s">
        <v>398</v>
      </c>
      <c r="Q1379" s="33" t="s">
        <v>700</v>
      </c>
      <c r="R1379" s="29" t="s">
        <v>80</v>
      </c>
      <c r="S1379" s="33">
        <v>2</v>
      </c>
      <c r="T1379" s="29"/>
      <c r="U1379" s="29"/>
      <c r="V1379" s="35"/>
      <c r="W1379" s="29"/>
      <c r="X1379" s="29"/>
      <c r="Y1379" s="29"/>
      <c r="Z1379" s="33"/>
    </row>
    <row r="1380" ht="24" spans="1:26">
      <c r="A1380" s="33">
        <v>3121</v>
      </c>
      <c r="B1380" s="28" t="s">
        <v>117</v>
      </c>
      <c r="C1380" s="28" t="s">
        <v>118</v>
      </c>
      <c r="D1380" s="110" t="s">
        <v>363</v>
      </c>
      <c r="E1380" s="196" t="s">
        <v>157</v>
      </c>
      <c r="F1380" s="196" t="s">
        <v>725</v>
      </c>
      <c r="G1380" s="33" t="s">
        <v>1830</v>
      </c>
      <c r="H1380" s="33" t="s">
        <v>1917</v>
      </c>
      <c r="I1380" s="196" t="s">
        <v>1896</v>
      </c>
      <c r="J1380" s="196" t="s">
        <v>1896</v>
      </c>
      <c r="K1380" s="196">
        <v>2</v>
      </c>
      <c r="L1380" s="235">
        <v>45413</v>
      </c>
      <c r="M1380" s="235">
        <v>45443</v>
      </c>
      <c r="N1380" s="33" t="s">
        <v>124</v>
      </c>
      <c r="O1380" s="33" t="s">
        <v>125</v>
      </c>
      <c r="P1380" s="33" t="s">
        <v>398</v>
      </c>
      <c r="Q1380" s="33" t="s">
        <v>700</v>
      </c>
      <c r="R1380" s="29" t="s">
        <v>80</v>
      </c>
      <c r="S1380" s="33">
        <v>2</v>
      </c>
      <c r="T1380" s="29"/>
      <c r="U1380" s="29"/>
      <c r="V1380" s="35"/>
      <c r="W1380" s="29"/>
      <c r="X1380" s="29"/>
      <c r="Y1380" s="29"/>
      <c r="Z1380" s="33"/>
    </row>
    <row r="1381" ht="24" spans="1:26">
      <c r="A1381" s="33">
        <v>3122</v>
      </c>
      <c r="B1381" s="28" t="s">
        <v>117</v>
      </c>
      <c r="C1381" s="28" t="s">
        <v>118</v>
      </c>
      <c r="D1381" s="110" t="s">
        <v>363</v>
      </c>
      <c r="E1381" s="196" t="s">
        <v>157</v>
      </c>
      <c r="F1381" s="196" t="s">
        <v>725</v>
      </c>
      <c r="G1381" s="33" t="s">
        <v>1830</v>
      </c>
      <c r="H1381" s="33" t="s">
        <v>1917</v>
      </c>
      <c r="I1381" s="196" t="s">
        <v>1896</v>
      </c>
      <c r="J1381" s="196" t="s">
        <v>1896</v>
      </c>
      <c r="K1381" s="196">
        <v>2</v>
      </c>
      <c r="L1381" s="235">
        <v>45444</v>
      </c>
      <c r="M1381" s="235">
        <v>45473</v>
      </c>
      <c r="N1381" s="33" t="s">
        <v>124</v>
      </c>
      <c r="O1381" s="33" t="s">
        <v>125</v>
      </c>
      <c r="P1381" s="33" t="s">
        <v>398</v>
      </c>
      <c r="Q1381" s="33" t="s">
        <v>700</v>
      </c>
      <c r="R1381" s="29" t="s">
        <v>80</v>
      </c>
      <c r="S1381" s="33">
        <v>2</v>
      </c>
      <c r="T1381" s="29"/>
      <c r="U1381" s="29"/>
      <c r="V1381" s="35"/>
      <c r="W1381" s="29"/>
      <c r="X1381" s="29"/>
      <c r="Y1381" s="29"/>
      <c r="Z1381" s="33"/>
    </row>
    <row r="1382" ht="24" spans="1:26">
      <c r="A1382" s="33">
        <v>3123</v>
      </c>
      <c r="B1382" s="28" t="s">
        <v>117</v>
      </c>
      <c r="C1382" s="28" t="s">
        <v>118</v>
      </c>
      <c r="D1382" s="110" t="s">
        <v>363</v>
      </c>
      <c r="E1382" s="196" t="s">
        <v>157</v>
      </c>
      <c r="F1382" s="196" t="s">
        <v>725</v>
      </c>
      <c r="G1382" s="33" t="s">
        <v>1830</v>
      </c>
      <c r="H1382" s="33" t="s">
        <v>1917</v>
      </c>
      <c r="I1382" s="196" t="s">
        <v>1896</v>
      </c>
      <c r="J1382" s="196" t="s">
        <v>1896</v>
      </c>
      <c r="K1382" s="196">
        <v>2</v>
      </c>
      <c r="L1382" s="235">
        <v>45474</v>
      </c>
      <c r="M1382" s="235">
        <v>45504</v>
      </c>
      <c r="N1382" s="33" t="s">
        <v>124</v>
      </c>
      <c r="O1382" s="33" t="s">
        <v>125</v>
      </c>
      <c r="P1382" s="33" t="s">
        <v>398</v>
      </c>
      <c r="Q1382" s="33" t="s">
        <v>700</v>
      </c>
      <c r="R1382" s="29" t="s">
        <v>80</v>
      </c>
      <c r="S1382" s="33">
        <v>2</v>
      </c>
      <c r="T1382" s="29"/>
      <c r="U1382" s="29"/>
      <c r="V1382" s="35"/>
      <c r="W1382" s="29"/>
      <c r="X1382" s="29"/>
      <c r="Y1382" s="29"/>
      <c r="Z1382" s="33"/>
    </row>
    <row r="1383" ht="24" spans="1:26">
      <c r="A1383" s="33">
        <v>3124</v>
      </c>
      <c r="B1383" s="28" t="s">
        <v>117</v>
      </c>
      <c r="C1383" s="28" t="s">
        <v>118</v>
      </c>
      <c r="D1383" s="110" t="s">
        <v>363</v>
      </c>
      <c r="E1383" s="196" t="s">
        <v>157</v>
      </c>
      <c r="F1383" s="196" t="s">
        <v>725</v>
      </c>
      <c r="G1383" s="33" t="s">
        <v>1830</v>
      </c>
      <c r="H1383" s="33" t="s">
        <v>1917</v>
      </c>
      <c r="I1383" s="196" t="s">
        <v>1896</v>
      </c>
      <c r="J1383" s="196" t="s">
        <v>1896</v>
      </c>
      <c r="K1383" s="196">
        <v>2</v>
      </c>
      <c r="L1383" s="235">
        <v>45505</v>
      </c>
      <c r="M1383" s="235">
        <v>45535</v>
      </c>
      <c r="N1383" s="33" t="s">
        <v>124</v>
      </c>
      <c r="O1383" s="33" t="s">
        <v>125</v>
      </c>
      <c r="P1383" s="33" t="s">
        <v>398</v>
      </c>
      <c r="Q1383" s="33" t="s">
        <v>700</v>
      </c>
      <c r="R1383" s="29" t="s">
        <v>80</v>
      </c>
      <c r="S1383" s="33">
        <v>2</v>
      </c>
      <c r="T1383" s="29"/>
      <c r="U1383" s="29"/>
      <c r="V1383" s="35"/>
      <c r="W1383" s="29"/>
      <c r="X1383" s="29"/>
      <c r="Y1383" s="29"/>
      <c r="Z1383" s="33"/>
    </row>
    <row r="1384" ht="24" spans="1:26">
      <c r="A1384" s="33">
        <v>3125</v>
      </c>
      <c r="B1384" s="28" t="s">
        <v>117</v>
      </c>
      <c r="C1384" s="28" t="s">
        <v>118</v>
      </c>
      <c r="D1384" s="110" t="s">
        <v>363</v>
      </c>
      <c r="E1384" s="196" t="s">
        <v>157</v>
      </c>
      <c r="F1384" s="196" t="s">
        <v>725</v>
      </c>
      <c r="G1384" s="33" t="s">
        <v>1830</v>
      </c>
      <c r="H1384" s="33" t="s">
        <v>1917</v>
      </c>
      <c r="I1384" s="196" t="s">
        <v>1896</v>
      </c>
      <c r="J1384" s="196" t="s">
        <v>1896</v>
      </c>
      <c r="K1384" s="196">
        <v>2</v>
      </c>
      <c r="L1384" s="235">
        <v>45536</v>
      </c>
      <c r="M1384" s="235">
        <v>45565</v>
      </c>
      <c r="N1384" s="33" t="s">
        <v>124</v>
      </c>
      <c r="O1384" s="33" t="s">
        <v>125</v>
      </c>
      <c r="P1384" s="33" t="s">
        <v>398</v>
      </c>
      <c r="Q1384" s="33" t="s">
        <v>700</v>
      </c>
      <c r="R1384" s="29" t="s">
        <v>80</v>
      </c>
      <c r="S1384" s="33">
        <v>2</v>
      </c>
      <c r="T1384" s="29"/>
      <c r="U1384" s="29"/>
      <c r="V1384" s="35"/>
      <c r="W1384" s="29"/>
      <c r="X1384" s="29"/>
      <c r="Y1384" s="29"/>
      <c r="Z1384" s="33"/>
    </row>
    <row r="1385" ht="24" spans="1:26">
      <c r="A1385" s="33">
        <v>3126</v>
      </c>
      <c r="B1385" s="28" t="s">
        <v>117</v>
      </c>
      <c r="C1385" s="28" t="s">
        <v>118</v>
      </c>
      <c r="D1385" s="110" t="s">
        <v>363</v>
      </c>
      <c r="E1385" s="196" t="s">
        <v>157</v>
      </c>
      <c r="F1385" s="196" t="s">
        <v>725</v>
      </c>
      <c r="G1385" s="33" t="s">
        <v>1830</v>
      </c>
      <c r="H1385" s="33" t="s">
        <v>1917</v>
      </c>
      <c r="I1385" s="196" t="s">
        <v>1896</v>
      </c>
      <c r="J1385" s="196" t="s">
        <v>1896</v>
      </c>
      <c r="K1385" s="196">
        <v>2</v>
      </c>
      <c r="L1385" s="235">
        <v>45566</v>
      </c>
      <c r="M1385" s="235">
        <v>45596</v>
      </c>
      <c r="N1385" s="33" t="s">
        <v>124</v>
      </c>
      <c r="O1385" s="33" t="s">
        <v>125</v>
      </c>
      <c r="P1385" s="33" t="s">
        <v>398</v>
      </c>
      <c r="Q1385" s="33" t="s">
        <v>700</v>
      </c>
      <c r="R1385" s="29" t="s">
        <v>80</v>
      </c>
      <c r="S1385" s="33">
        <v>2</v>
      </c>
      <c r="T1385" s="29"/>
      <c r="U1385" s="29"/>
      <c r="V1385" s="35"/>
      <c r="W1385" s="29"/>
      <c r="X1385" s="29"/>
      <c r="Y1385" s="29"/>
      <c r="Z1385" s="33"/>
    </row>
    <row r="1386" ht="24" spans="1:26">
      <c r="A1386" s="33">
        <v>3127</v>
      </c>
      <c r="B1386" s="28" t="s">
        <v>117</v>
      </c>
      <c r="C1386" s="28" t="s">
        <v>118</v>
      </c>
      <c r="D1386" s="110" t="s">
        <v>363</v>
      </c>
      <c r="E1386" s="196" t="s">
        <v>157</v>
      </c>
      <c r="F1386" s="196" t="s">
        <v>725</v>
      </c>
      <c r="G1386" s="33" t="s">
        <v>1830</v>
      </c>
      <c r="H1386" s="33" t="s">
        <v>1917</v>
      </c>
      <c r="I1386" s="196" t="s">
        <v>1896</v>
      </c>
      <c r="J1386" s="196" t="s">
        <v>1896</v>
      </c>
      <c r="K1386" s="196">
        <v>2</v>
      </c>
      <c r="L1386" s="235">
        <v>45597</v>
      </c>
      <c r="M1386" s="235">
        <v>45626</v>
      </c>
      <c r="N1386" s="33" t="s">
        <v>124</v>
      </c>
      <c r="O1386" s="33" t="s">
        <v>125</v>
      </c>
      <c r="P1386" s="33" t="s">
        <v>398</v>
      </c>
      <c r="Q1386" s="33" t="s">
        <v>700</v>
      </c>
      <c r="R1386" s="29" t="s">
        <v>80</v>
      </c>
      <c r="S1386" s="33">
        <v>2</v>
      </c>
      <c r="T1386" s="29"/>
      <c r="U1386" s="29"/>
      <c r="V1386" s="35"/>
      <c r="W1386" s="29"/>
      <c r="X1386" s="29"/>
      <c r="Y1386" s="29"/>
      <c r="Z1386" s="33"/>
    </row>
    <row r="1387" ht="24" spans="1:26">
      <c r="A1387" s="33">
        <v>3128</v>
      </c>
      <c r="B1387" s="28" t="s">
        <v>117</v>
      </c>
      <c r="C1387" s="28" t="s">
        <v>118</v>
      </c>
      <c r="D1387" s="110" t="s">
        <v>363</v>
      </c>
      <c r="E1387" s="196" t="s">
        <v>157</v>
      </c>
      <c r="F1387" s="196" t="s">
        <v>725</v>
      </c>
      <c r="G1387" s="33" t="s">
        <v>1830</v>
      </c>
      <c r="H1387" s="33" t="s">
        <v>1917</v>
      </c>
      <c r="I1387" s="196" t="s">
        <v>1896</v>
      </c>
      <c r="J1387" s="196" t="s">
        <v>1896</v>
      </c>
      <c r="K1387" s="196">
        <v>2</v>
      </c>
      <c r="L1387" s="235">
        <v>45627</v>
      </c>
      <c r="M1387" s="235">
        <v>45657</v>
      </c>
      <c r="N1387" s="33" t="s">
        <v>124</v>
      </c>
      <c r="O1387" s="33" t="s">
        <v>125</v>
      </c>
      <c r="P1387" s="33" t="s">
        <v>398</v>
      </c>
      <c r="Q1387" s="33" t="s">
        <v>700</v>
      </c>
      <c r="R1387" s="29" t="s">
        <v>80</v>
      </c>
      <c r="S1387" s="33">
        <v>2</v>
      </c>
      <c r="T1387" s="29"/>
      <c r="U1387" s="29"/>
      <c r="V1387" s="35"/>
      <c r="W1387" s="29"/>
      <c r="X1387" s="29"/>
      <c r="Y1387" s="29"/>
      <c r="Z1387" s="33"/>
    </row>
    <row r="1388" ht="24" spans="1:26">
      <c r="A1388" s="33">
        <v>3130</v>
      </c>
      <c r="B1388" s="28" t="s">
        <v>117</v>
      </c>
      <c r="C1388" s="28" t="s">
        <v>118</v>
      </c>
      <c r="D1388" s="110" t="s">
        <v>363</v>
      </c>
      <c r="E1388" s="196" t="s">
        <v>157</v>
      </c>
      <c r="F1388" s="196" t="s">
        <v>730</v>
      </c>
      <c r="G1388" s="33" t="s">
        <v>1830</v>
      </c>
      <c r="H1388" s="33" t="s">
        <v>1918</v>
      </c>
      <c r="I1388" s="196" t="s">
        <v>1896</v>
      </c>
      <c r="J1388" s="196" t="s">
        <v>1896</v>
      </c>
      <c r="K1388" s="196">
        <v>1</v>
      </c>
      <c r="L1388" s="235">
        <v>45292</v>
      </c>
      <c r="M1388" s="235">
        <v>45322</v>
      </c>
      <c r="N1388" s="33" t="s">
        <v>124</v>
      </c>
      <c r="O1388" s="33" t="s">
        <v>125</v>
      </c>
      <c r="P1388" s="33" t="s">
        <v>398</v>
      </c>
      <c r="Q1388" s="33" t="s">
        <v>700</v>
      </c>
      <c r="R1388" s="29" t="s">
        <v>80</v>
      </c>
      <c r="S1388" s="33">
        <v>1</v>
      </c>
      <c r="T1388" s="29"/>
      <c r="U1388" s="29"/>
      <c r="V1388" s="35"/>
      <c r="W1388" s="29"/>
      <c r="X1388" s="29"/>
      <c r="Y1388" s="29"/>
      <c r="Z1388" s="33"/>
    </row>
    <row r="1389" ht="24" spans="1:26">
      <c r="A1389" s="33">
        <v>3131</v>
      </c>
      <c r="B1389" s="28" t="s">
        <v>117</v>
      </c>
      <c r="C1389" s="28" t="s">
        <v>118</v>
      </c>
      <c r="D1389" s="110" t="s">
        <v>363</v>
      </c>
      <c r="E1389" s="196" t="s">
        <v>157</v>
      </c>
      <c r="F1389" s="196" t="s">
        <v>730</v>
      </c>
      <c r="G1389" s="33" t="s">
        <v>1830</v>
      </c>
      <c r="H1389" s="33" t="s">
        <v>1918</v>
      </c>
      <c r="I1389" s="196" t="s">
        <v>1896</v>
      </c>
      <c r="J1389" s="196" t="s">
        <v>1896</v>
      </c>
      <c r="K1389" s="196">
        <v>1</v>
      </c>
      <c r="L1389" s="235">
        <v>45323</v>
      </c>
      <c r="M1389" s="235">
        <v>45351</v>
      </c>
      <c r="N1389" s="33" t="s">
        <v>124</v>
      </c>
      <c r="O1389" s="33" t="s">
        <v>125</v>
      </c>
      <c r="P1389" s="33" t="s">
        <v>398</v>
      </c>
      <c r="Q1389" s="33" t="s">
        <v>700</v>
      </c>
      <c r="R1389" s="29" t="s">
        <v>80</v>
      </c>
      <c r="S1389" s="33">
        <v>1</v>
      </c>
      <c r="T1389" s="29"/>
      <c r="U1389" s="29"/>
      <c r="V1389" s="35"/>
      <c r="W1389" s="29"/>
      <c r="X1389" s="29"/>
      <c r="Y1389" s="29"/>
      <c r="Z1389" s="33"/>
    </row>
    <row r="1390" ht="24" spans="1:28">
      <c r="A1390" s="33">
        <v>3132</v>
      </c>
      <c r="B1390" s="28" t="s">
        <v>117</v>
      </c>
      <c r="C1390" s="28" t="s">
        <v>118</v>
      </c>
      <c r="D1390" s="110" t="s">
        <v>363</v>
      </c>
      <c r="E1390" s="196" t="s">
        <v>157</v>
      </c>
      <c r="F1390" s="196" t="s">
        <v>730</v>
      </c>
      <c r="G1390" s="33" t="s">
        <v>1830</v>
      </c>
      <c r="H1390" s="33" t="s">
        <v>1918</v>
      </c>
      <c r="I1390" s="196" t="s">
        <v>1896</v>
      </c>
      <c r="J1390" s="196" t="s">
        <v>1896</v>
      </c>
      <c r="K1390" s="196">
        <v>1</v>
      </c>
      <c r="L1390" s="235">
        <v>45352</v>
      </c>
      <c r="M1390" s="235">
        <v>45382</v>
      </c>
      <c r="N1390" s="33" t="s">
        <v>124</v>
      </c>
      <c r="O1390" s="33" t="s">
        <v>125</v>
      </c>
      <c r="P1390" s="33" t="s">
        <v>398</v>
      </c>
      <c r="Q1390" s="33" t="s">
        <v>700</v>
      </c>
      <c r="R1390" s="29" t="s">
        <v>80</v>
      </c>
      <c r="S1390" s="33">
        <v>1</v>
      </c>
      <c r="T1390" s="34"/>
      <c r="U1390" s="34"/>
      <c r="V1390" s="35"/>
      <c r="W1390" s="35"/>
      <c r="X1390" s="40"/>
      <c r="Y1390" s="40"/>
      <c r="Z1390" s="38"/>
      <c r="AA1390" s="34"/>
      <c r="AB1390" s="34"/>
    </row>
    <row r="1391" ht="24" spans="1:26">
      <c r="A1391" s="33">
        <v>3133</v>
      </c>
      <c r="B1391" s="28" t="s">
        <v>117</v>
      </c>
      <c r="C1391" s="28" t="s">
        <v>118</v>
      </c>
      <c r="D1391" s="110" t="s">
        <v>363</v>
      </c>
      <c r="E1391" s="196" t="s">
        <v>157</v>
      </c>
      <c r="F1391" s="196" t="s">
        <v>730</v>
      </c>
      <c r="G1391" s="33" t="s">
        <v>1830</v>
      </c>
      <c r="H1391" s="33" t="s">
        <v>1918</v>
      </c>
      <c r="I1391" s="196" t="s">
        <v>1896</v>
      </c>
      <c r="J1391" s="196" t="s">
        <v>1896</v>
      </c>
      <c r="K1391" s="196">
        <v>1</v>
      </c>
      <c r="L1391" s="235">
        <v>45383</v>
      </c>
      <c r="M1391" s="235">
        <v>45412</v>
      </c>
      <c r="N1391" s="33" t="s">
        <v>124</v>
      </c>
      <c r="O1391" s="33" t="s">
        <v>125</v>
      </c>
      <c r="P1391" s="33" t="s">
        <v>398</v>
      </c>
      <c r="Q1391" s="33" t="s">
        <v>700</v>
      </c>
      <c r="R1391" s="29" t="s">
        <v>80</v>
      </c>
      <c r="S1391" s="33">
        <v>1</v>
      </c>
      <c r="T1391" s="29"/>
      <c r="U1391" s="29"/>
      <c r="V1391" s="35"/>
      <c r="W1391" s="29"/>
      <c r="X1391" s="29"/>
      <c r="Y1391" s="29"/>
      <c r="Z1391" s="33"/>
    </row>
    <row r="1392" ht="24" spans="1:26">
      <c r="A1392" s="33">
        <v>3134</v>
      </c>
      <c r="B1392" s="28" t="s">
        <v>117</v>
      </c>
      <c r="C1392" s="28" t="s">
        <v>118</v>
      </c>
      <c r="D1392" s="110" t="s">
        <v>363</v>
      </c>
      <c r="E1392" s="196" t="s">
        <v>157</v>
      </c>
      <c r="F1392" s="196" t="s">
        <v>730</v>
      </c>
      <c r="G1392" s="33" t="s">
        <v>1830</v>
      </c>
      <c r="H1392" s="33" t="s">
        <v>1918</v>
      </c>
      <c r="I1392" s="196" t="s">
        <v>1896</v>
      </c>
      <c r="J1392" s="196" t="s">
        <v>1896</v>
      </c>
      <c r="K1392" s="196">
        <v>1</v>
      </c>
      <c r="L1392" s="235">
        <v>45413</v>
      </c>
      <c r="M1392" s="235">
        <v>45443</v>
      </c>
      <c r="N1392" s="33" t="s">
        <v>124</v>
      </c>
      <c r="O1392" s="33" t="s">
        <v>125</v>
      </c>
      <c r="P1392" s="33" t="s">
        <v>398</v>
      </c>
      <c r="Q1392" s="33" t="s">
        <v>700</v>
      </c>
      <c r="R1392" s="29" t="s">
        <v>80</v>
      </c>
      <c r="S1392" s="33">
        <v>1</v>
      </c>
      <c r="T1392" s="29"/>
      <c r="U1392" s="29"/>
      <c r="V1392" s="35"/>
      <c r="W1392" s="29"/>
      <c r="X1392" s="29"/>
      <c r="Y1392" s="29"/>
      <c r="Z1392" s="33"/>
    </row>
    <row r="1393" ht="24" spans="1:26">
      <c r="A1393" s="33">
        <v>3135</v>
      </c>
      <c r="B1393" s="28" t="s">
        <v>117</v>
      </c>
      <c r="C1393" s="28" t="s">
        <v>118</v>
      </c>
      <c r="D1393" s="110" t="s">
        <v>363</v>
      </c>
      <c r="E1393" s="196" t="s">
        <v>157</v>
      </c>
      <c r="F1393" s="196" t="s">
        <v>730</v>
      </c>
      <c r="G1393" s="33" t="s">
        <v>1830</v>
      </c>
      <c r="H1393" s="33" t="s">
        <v>1918</v>
      </c>
      <c r="I1393" s="196" t="s">
        <v>1896</v>
      </c>
      <c r="J1393" s="196" t="s">
        <v>1896</v>
      </c>
      <c r="K1393" s="196">
        <v>1</v>
      </c>
      <c r="L1393" s="235">
        <v>45444</v>
      </c>
      <c r="M1393" s="235">
        <v>45473</v>
      </c>
      <c r="N1393" s="33" t="s">
        <v>124</v>
      </c>
      <c r="O1393" s="33" t="s">
        <v>125</v>
      </c>
      <c r="P1393" s="33" t="s">
        <v>398</v>
      </c>
      <c r="Q1393" s="33" t="s">
        <v>700</v>
      </c>
      <c r="R1393" s="29" t="s">
        <v>80</v>
      </c>
      <c r="S1393" s="33">
        <v>1</v>
      </c>
      <c r="T1393" s="29"/>
      <c r="U1393" s="29"/>
      <c r="V1393" s="35"/>
      <c r="W1393" s="29"/>
      <c r="X1393" s="29"/>
      <c r="Y1393" s="29"/>
      <c r="Z1393" s="33"/>
    </row>
    <row r="1394" ht="24" spans="1:26">
      <c r="A1394" s="33">
        <v>3136</v>
      </c>
      <c r="B1394" s="28" t="s">
        <v>117</v>
      </c>
      <c r="C1394" s="28" t="s">
        <v>118</v>
      </c>
      <c r="D1394" s="110" t="s">
        <v>363</v>
      </c>
      <c r="E1394" s="196" t="s">
        <v>157</v>
      </c>
      <c r="F1394" s="196" t="s">
        <v>730</v>
      </c>
      <c r="G1394" s="33" t="s">
        <v>1830</v>
      </c>
      <c r="H1394" s="33" t="s">
        <v>1918</v>
      </c>
      <c r="I1394" s="196" t="s">
        <v>1896</v>
      </c>
      <c r="J1394" s="196" t="s">
        <v>1896</v>
      </c>
      <c r="K1394" s="196">
        <v>1</v>
      </c>
      <c r="L1394" s="235">
        <v>45474</v>
      </c>
      <c r="M1394" s="235">
        <v>45504</v>
      </c>
      <c r="N1394" s="33" t="s">
        <v>124</v>
      </c>
      <c r="O1394" s="33" t="s">
        <v>125</v>
      </c>
      <c r="P1394" s="33" t="s">
        <v>398</v>
      </c>
      <c r="Q1394" s="33" t="s">
        <v>700</v>
      </c>
      <c r="R1394" s="29" t="s">
        <v>80</v>
      </c>
      <c r="S1394" s="33">
        <v>1</v>
      </c>
      <c r="T1394" s="29"/>
      <c r="U1394" s="29"/>
      <c r="V1394" s="35"/>
      <c r="W1394" s="29"/>
      <c r="X1394" s="29"/>
      <c r="Y1394" s="29"/>
      <c r="Z1394" s="33"/>
    </row>
    <row r="1395" ht="24" spans="1:26">
      <c r="A1395" s="33">
        <v>3137</v>
      </c>
      <c r="B1395" s="28" t="s">
        <v>117</v>
      </c>
      <c r="C1395" s="28" t="s">
        <v>118</v>
      </c>
      <c r="D1395" s="110" t="s">
        <v>363</v>
      </c>
      <c r="E1395" s="196" t="s">
        <v>157</v>
      </c>
      <c r="F1395" s="196" t="s">
        <v>730</v>
      </c>
      <c r="G1395" s="33" t="s">
        <v>1830</v>
      </c>
      <c r="H1395" s="33" t="s">
        <v>1918</v>
      </c>
      <c r="I1395" s="196" t="s">
        <v>1896</v>
      </c>
      <c r="J1395" s="196" t="s">
        <v>1896</v>
      </c>
      <c r="K1395" s="196">
        <v>1</v>
      </c>
      <c r="L1395" s="235">
        <v>45505</v>
      </c>
      <c r="M1395" s="235">
        <v>45535</v>
      </c>
      <c r="N1395" s="33" t="s">
        <v>124</v>
      </c>
      <c r="O1395" s="33" t="s">
        <v>125</v>
      </c>
      <c r="P1395" s="33" t="s">
        <v>398</v>
      </c>
      <c r="Q1395" s="33" t="s">
        <v>700</v>
      </c>
      <c r="R1395" s="29" t="s">
        <v>80</v>
      </c>
      <c r="S1395" s="33">
        <v>1</v>
      </c>
      <c r="T1395" s="29"/>
      <c r="U1395" s="29"/>
      <c r="V1395" s="35"/>
      <c r="W1395" s="29"/>
      <c r="X1395" s="29"/>
      <c r="Y1395" s="29"/>
      <c r="Z1395" s="33"/>
    </row>
    <row r="1396" ht="24" spans="1:26">
      <c r="A1396" s="33">
        <v>3138</v>
      </c>
      <c r="B1396" s="28" t="s">
        <v>117</v>
      </c>
      <c r="C1396" s="28" t="s">
        <v>118</v>
      </c>
      <c r="D1396" s="110" t="s">
        <v>363</v>
      </c>
      <c r="E1396" s="196" t="s">
        <v>157</v>
      </c>
      <c r="F1396" s="196" t="s">
        <v>730</v>
      </c>
      <c r="G1396" s="33" t="s">
        <v>1830</v>
      </c>
      <c r="H1396" s="33" t="s">
        <v>1918</v>
      </c>
      <c r="I1396" s="196" t="s">
        <v>1896</v>
      </c>
      <c r="J1396" s="196" t="s">
        <v>1896</v>
      </c>
      <c r="K1396" s="196">
        <v>1</v>
      </c>
      <c r="L1396" s="235">
        <v>45536</v>
      </c>
      <c r="M1396" s="235">
        <v>45565</v>
      </c>
      <c r="N1396" s="33" t="s">
        <v>124</v>
      </c>
      <c r="O1396" s="33" t="s">
        <v>125</v>
      </c>
      <c r="P1396" s="33" t="s">
        <v>398</v>
      </c>
      <c r="Q1396" s="33" t="s">
        <v>700</v>
      </c>
      <c r="R1396" s="29" t="s">
        <v>80</v>
      </c>
      <c r="S1396" s="33">
        <v>1</v>
      </c>
      <c r="T1396" s="29"/>
      <c r="U1396" s="29"/>
      <c r="V1396" s="35"/>
      <c r="W1396" s="29"/>
      <c r="X1396" s="29"/>
      <c r="Y1396" s="29"/>
      <c r="Z1396" s="33"/>
    </row>
    <row r="1397" ht="24" spans="1:26">
      <c r="A1397" s="33">
        <v>3139</v>
      </c>
      <c r="B1397" s="28" t="s">
        <v>117</v>
      </c>
      <c r="C1397" s="28" t="s">
        <v>118</v>
      </c>
      <c r="D1397" s="110" t="s">
        <v>363</v>
      </c>
      <c r="E1397" s="196" t="s">
        <v>157</v>
      </c>
      <c r="F1397" s="196" t="s">
        <v>730</v>
      </c>
      <c r="G1397" s="33" t="s">
        <v>1830</v>
      </c>
      <c r="H1397" s="33" t="s">
        <v>1918</v>
      </c>
      <c r="I1397" s="196" t="s">
        <v>1896</v>
      </c>
      <c r="J1397" s="196" t="s">
        <v>1896</v>
      </c>
      <c r="K1397" s="196">
        <v>1</v>
      </c>
      <c r="L1397" s="235">
        <v>45566</v>
      </c>
      <c r="M1397" s="235">
        <v>45596</v>
      </c>
      <c r="N1397" s="33" t="s">
        <v>124</v>
      </c>
      <c r="O1397" s="33" t="s">
        <v>125</v>
      </c>
      <c r="P1397" s="33" t="s">
        <v>398</v>
      </c>
      <c r="Q1397" s="33" t="s">
        <v>700</v>
      </c>
      <c r="R1397" s="29" t="s">
        <v>80</v>
      </c>
      <c r="S1397" s="33">
        <v>1</v>
      </c>
      <c r="T1397" s="29"/>
      <c r="U1397" s="29"/>
      <c r="V1397" s="35"/>
      <c r="W1397" s="29"/>
      <c r="X1397" s="29"/>
      <c r="Y1397" s="29"/>
      <c r="Z1397" s="33"/>
    </row>
    <row r="1398" ht="24" spans="1:26">
      <c r="A1398" s="33">
        <v>3140</v>
      </c>
      <c r="B1398" s="28" t="s">
        <v>117</v>
      </c>
      <c r="C1398" s="28" t="s">
        <v>118</v>
      </c>
      <c r="D1398" s="110" t="s">
        <v>363</v>
      </c>
      <c r="E1398" s="196" t="s">
        <v>157</v>
      </c>
      <c r="F1398" s="196" t="s">
        <v>730</v>
      </c>
      <c r="G1398" s="33" t="s">
        <v>1830</v>
      </c>
      <c r="H1398" s="33" t="s">
        <v>1918</v>
      </c>
      <c r="I1398" s="196" t="s">
        <v>1896</v>
      </c>
      <c r="J1398" s="196" t="s">
        <v>1896</v>
      </c>
      <c r="K1398" s="196">
        <v>1</v>
      </c>
      <c r="L1398" s="235">
        <v>45597</v>
      </c>
      <c r="M1398" s="235">
        <v>45626</v>
      </c>
      <c r="N1398" s="33" t="s">
        <v>124</v>
      </c>
      <c r="O1398" s="33" t="s">
        <v>125</v>
      </c>
      <c r="P1398" s="33" t="s">
        <v>398</v>
      </c>
      <c r="Q1398" s="33" t="s">
        <v>700</v>
      </c>
      <c r="R1398" s="29" t="s">
        <v>80</v>
      </c>
      <c r="S1398" s="33">
        <v>1</v>
      </c>
      <c r="T1398" s="29"/>
      <c r="U1398" s="29"/>
      <c r="V1398" s="35"/>
      <c r="W1398" s="29"/>
      <c r="X1398" s="29"/>
      <c r="Y1398" s="29"/>
      <c r="Z1398" s="33"/>
    </row>
    <row r="1399" ht="24" spans="1:26">
      <c r="A1399" s="33">
        <v>3141</v>
      </c>
      <c r="B1399" s="28" t="s">
        <v>117</v>
      </c>
      <c r="C1399" s="28" t="s">
        <v>118</v>
      </c>
      <c r="D1399" s="110" t="s">
        <v>363</v>
      </c>
      <c r="E1399" s="196" t="s">
        <v>157</v>
      </c>
      <c r="F1399" s="196" t="s">
        <v>730</v>
      </c>
      <c r="G1399" s="33" t="s">
        <v>1830</v>
      </c>
      <c r="H1399" s="33" t="s">
        <v>1918</v>
      </c>
      <c r="I1399" s="196" t="s">
        <v>1896</v>
      </c>
      <c r="J1399" s="196" t="s">
        <v>1896</v>
      </c>
      <c r="K1399" s="196">
        <v>1</v>
      </c>
      <c r="L1399" s="235">
        <v>45627</v>
      </c>
      <c r="M1399" s="235">
        <v>45657</v>
      </c>
      <c r="N1399" s="33" t="s">
        <v>124</v>
      </c>
      <c r="O1399" s="33" t="s">
        <v>125</v>
      </c>
      <c r="P1399" s="33" t="s">
        <v>398</v>
      </c>
      <c r="Q1399" s="33" t="s">
        <v>700</v>
      </c>
      <c r="R1399" s="29" t="s">
        <v>80</v>
      </c>
      <c r="S1399" s="33">
        <v>1</v>
      </c>
      <c r="T1399" s="29"/>
      <c r="U1399" s="29"/>
      <c r="V1399" s="35"/>
      <c r="W1399" s="29"/>
      <c r="X1399" s="29"/>
      <c r="Y1399" s="29"/>
      <c r="Z1399" s="33"/>
    </row>
    <row r="1400" ht="24" spans="1:26">
      <c r="A1400" s="33">
        <v>3143</v>
      </c>
      <c r="B1400" s="28" t="s">
        <v>117</v>
      </c>
      <c r="C1400" s="28" t="s">
        <v>118</v>
      </c>
      <c r="D1400" s="110" t="s">
        <v>363</v>
      </c>
      <c r="E1400" s="110" t="s">
        <v>247</v>
      </c>
      <c r="F1400" s="196" t="s">
        <v>734</v>
      </c>
      <c r="G1400" s="33" t="s">
        <v>1830</v>
      </c>
      <c r="H1400" s="33" t="s">
        <v>1919</v>
      </c>
      <c r="I1400" s="196" t="s">
        <v>1896</v>
      </c>
      <c r="J1400" s="196" t="s">
        <v>1896</v>
      </c>
      <c r="K1400" s="196">
        <v>1</v>
      </c>
      <c r="L1400" s="235">
        <v>45292</v>
      </c>
      <c r="M1400" s="235">
        <v>45306</v>
      </c>
      <c r="N1400" s="33" t="s">
        <v>124</v>
      </c>
      <c r="O1400" s="33" t="s">
        <v>125</v>
      </c>
      <c r="P1400" s="33" t="s">
        <v>398</v>
      </c>
      <c r="Q1400" s="33" t="s">
        <v>700</v>
      </c>
      <c r="R1400" s="29" t="s">
        <v>80</v>
      </c>
      <c r="S1400" s="33">
        <v>1</v>
      </c>
      <c r="T1400" s="29"/>
      <c r="U1400" s="29"/>
      <c r="V1400" s="35"/>
      <c r="W1400" s="29"/>
      <c r="X1400" s="29"/>
      <c r="Y1400" s="29"/>
      <c r="Z1400" s="33"/>
    </row>
    <row r="1401" ht="24" spans="1:26">
      <c r="A1401" s="33">
        <v>3144</v>
      </c>
      <c r="B1401" s="28" t="s">
        <v>117</v>
      </c>
      <c r="C1401" s="28" t="s">
        <v>118</v>
      </c>
      <c r="D1401" s="110" t="s">
        <v>363</v>
      </c>
      <c r="E1401" s="110" t="s">
        <v>247</v>
      </c>
      <c r="F1401" s="196" t="s">
        <v>734</v>
      </c>
      <c r="G1401" s="33" t="s">
        <v>1830</v>
      </c>
      <c r="H1401" s="33" t="s">
        <v>1919</v>
      </c>
      <c r="I1401" s="196" t="s">
        <v>1896</v>
      </c>
      <c r="J1401" s="196" t="s">
        <v>1896</v>
      </c>
      <c r="K1401" s="196">
        <v>1</v>
      </c>
      <c r="L1401" s="235">
        <v>45307</v>
      </c>
      <c r="M1401" s="235">
        <v>45322</v>
      </c>
      <c r="N1401" s="33" t="s">
        <v>124</v>
      </c>
      <c r="O1401" s="33" t="s">
        <v>125</v>
      </c>
      <c r="P1401" s="33" t="s">
        <v>398</v>
      </c>
      <c r="Q1401" s="33" t="s">
        <v>700</v>
      </c>
      <c r="R1401" s="29" t="s">
        <v>80</v>
      </c>
      <c r="S1401" s="33">
        <v>1</v>
      </c>
      <c r="T1401" s="29"/>
      <c r="U1401" s="29"/>
      <c r="V1401" s="35"/>
      <c r="W1401" s="29"/>
      <c r="X1401" s="29"/>
      <c r="Y1401" s="29"/>
      <c r="Z1401" s="33"/>
    </row>
    <row r="1402" ht="24" spans="1:28">
      <c r="A1402" s="33">
        <v>3145</v>
      </c>
      <c r="B1402" s="28" t="s">
        <v>117</v>
      </c>
      <c r="C1402" s="28" t="s">
        <v>118</v>
      </c>
      <c r="D1402" s="110" t="s">
        <v>363</v>
      </c>
      <c r="E1402" s="110" t="s">
        <v>247</v>
      </c>
      <c r="F1402" s="196" t="s">
        <v>734</v>
      </c>
      <c r="G1402" s="33" t="s">
        <v>1830</v>
      </c>
      <c r="H1402" s="33" t="s">
        <v>1919</v>
      </c>
      <c r="I1402" s="196" t="s">
        <v>1896</v>
      </c>
      <c r="J1402" s="196" t="s">
        <v>1896</v>
      </c>
      <c r="K1402" s="196">
        <v>1</v>
      </c>
      <c r="L1402" s="235">
        <v>45323</v>
      </c>
      <c r="M1402" s="235">
        <v>45337</v>
      </c>
      <c r="N1402" s="33" t="s">
        <v>124</v>
      </c>
      <c r="O1402" s="33" t="s">
        <v>125</v>
      </c>
      <c r="P1402" s="33" t="s">
        <v>398</v>
      </c>
      <c r="Q1402" s="33" t="s">
        <v>700</v>
      </c>
      <c r="R1402" s="29" t="s">
        <v>80</v>
      </c>
      <c r="S1402" s="33">
        <v>1</v>
      </c>
      <c r="T1402" s="34"/>
      <c r="U1402" s="34"/>
      <c r="V1402" s="35"/>
      <c r="W1402" s="35"/>
      <c r="X1402" s="40"/>
      <c r="Y1402" s="40"/>
      <c r="Z1402" s="38"/>
      <c r="AA1402" s="34"/>
      <c r="AB1402" s="34"/>
    </row>
    <row r="1403" ht="24" spans="1:26">
      <c r="A1403" s="33">
        <v>3146</v>
      </c>
      <c r="B1403" s="28" t="s">
        <v>117</v>
      </c>
      <c r="C1403" s="28" t="s">
        <v>118</v>
      </c>
      <c r="D1403" s="110" t="s">
        <v>363</v>
      </c>
      <c r="E1403" s="110" t="s">
        <v>247</v>
      </c>
      <c r="F1403" s="196" t="s">
        <v>734</v>
      </c>
      <c r="G1403" s="33" t="s">
        <v>1830</v>
      </c>
      <c r="H1403" s="33" t="s">
        <v>1919</v>
      </c>
      <c r="I1403" s="196" t="s">
        <v>1896</v>
      </c>
      <c r="J1403" s="196" t="s">
        <v>1896</v>
      </c>
      <c r="K1403" s="196">
        <v>1</v>
      </c>
      <c r="L1403" s="235">
        <v>45338</v>
      </c>
      <c r="M1403" s="235">
        <v>45351</v>
      </c>
      <c r="N1403" s="33" t="s">
        <v>124</v>
      </c>
      <c r="O1403" s="33" t="s">
        <v>125</v>
      </c>
      <c r="P1403" s="33" t="s">
        <v>398</v>
      </c>
      <c r="Q1403" s="33" t="s">
        <v>700</v>
      </c>
      <c r="R1403" s="29" t="s">
        <v>80</v>
      </c>
      <c r="S1403" s="33">
        <v>1</v>
      </c>
      <c r="T1403" s="29"/>
      <c r="U1403" s="29"/>
      <c r="V1403" s="35"/>
      <c r="W1403" s="29"/>
      <c r="X1403" s="29"/>
      <c r="Y1403" s="29"/>
      <c r="Z1403" s="33"/>
    </row>
    <row r="1404" ht="24" spans="1:28">
      <c r="A1404" s="33">
        <v>3147</v>
      </c>
      <c r="B1404" s="28" t="s">
        <v>117</v>
      </c>
      <c r="C1404" s="28" t="s">
        <v>118</v>
      </c>
      <c r="D1404" s="110" t="s">
        <v>363</v>
      </c>
      <c r="E1404" s="110" t="s">
        <v>247</v>
      </c>
      <c r="F1404" s="196" t="s">
        <v>734</v>
      </c>
      <c r="G1404" s="33" t="s">
        <v>1830</v>
      </c>
      <c r="H1404" s="33" t="s">
        <v>1919</v>
      </c>
      <c r="I1404" s="196" t="s">
        <v>1896</v>
      </c>
      <c r="J1404" s="196" t="s">
        <v>1896</v>
      </c>
      <c r="K1404" s="196">
        <v>1</v>
      </c>
      <c r="L1404" s="235">
        <v>45352</v>
      </c>
      <c r="M1404" s="235">
        <v>45366</v>
      </c>
      <c r="N1404" s="33" t="s">
        <v>124</v>
      </c>
      <c r="O1404" s="33" t="s">
        <v>125</v>
      </c>
      <c r="P1404" s="33" t="s">
        <v>398</v>
      </c>
      <c r="Q1404" s="33" t="s">
        <v>700</v>
      </c>
      <c r="R1404" s="29" t="s">
        <v>80</v>
      </c>
      <c r="S1404" s="33">
        <v>1</v>
      </c>
      <c r="T1404" s="34"/>
      <c r="U1404" s="34"/>
      <c r="V1404" s="35"/>
      <c r="W1404" s="35"/>
      <c r="X1404" s="40"/>
      <c r="Y1404" s="40"/>
      <c r="Z1404" s="38"/>
      <c r="AA1404" s="34"/>
      <c r="AB1404" s="34"/>
    </row>
    <row r="1405" ht="24" spans="1:28">
      <c r="A1405" s="33">
        <v>3148</v>
      </c>
      <c r="B1405" s="28" t="s">
        <v>117</v>
      </c>
      <c r="C1405" s="28" t="s">
        <v>118</v>
      </c>
      <c r="D1405" s="110" t="s">
        <v>363</v>
      </c>
      <c r="E1405" s="110" t="s">
        <v>247</v>
      </c>
      <c r="F1405" s="196" t="s">
        <v>734</v>
      </c>
      <c r="G1405" s="33" t="s">
        <v>1830</v>
      </c>
      <c r="H1405" s="33" t="s">
        <v>1919</v>
      </c>
      <c r="I1405" s="196" t="s">
        <v>1896</v>
      </c>
      <c r="J1405" s="196" t="s">
        <v>1896</v>
      </c>
      <c r="K1405" s="196">
        <v>1</v>
      </c>
      <c r="L1405" s="235">
        <v>45367</v>
      </c>
      <c r="M1405" s="235">
        <v>45382</v>
      </c>
      <c r="N1405" s="33" t="s">
        <v>124</v>
      </c>
      <c r="O1405" s="33" t="s">
        <v>125</v>
      </c>
      <c r="P1405" s="33" t="s">
        <v>398</v>
      </c>
      <c r="Q1405" s="33" t="s">
        <v>700</v>
      </c>
      <c r="R1405" s="29" t="s">
        <v>80</v>
      </c>
      <c r="S1405" s="33">
        <v>1</v>
      </c>
      <c r="T1405" s="34"/>
      <c r="U1405" s="34"/>
      <c r="V1405" s="35"/>
      <c r="W1405" s="35"/>
      <c r="X1405" s="40"/>
      <c r="Y1405" s="40"/>
      <c r="Z1405" s="38"/>
      <c r="AA1405" s="34"/>
      <c r="AB1405" s="34"/>
    </row>
    <row r="1406" ht="24" spans="1:26">
      <c r="A1406" s="33">
        <v>3149</v>
      </c>
      <c r="B1406" s="28" t="s">
        <v>117</v>
      </c>
      <c r="C1406" s="28" t="s">
        <v>118</v>
      </c>
      <c r="D1406" s="110" t="s">
        <v>363</v>
      </c>
      <c r="E1406" s="110" t="s">
        <v>247</v>
      </c>
      <c r="F1406" s="196" t="s">
        <v>734</v>
      </c>
      <c r="G1406" s="33" t="s">
        <v>1830</v>
      </c>
      <c r="H1406" s="33" t="s">
        <v>1919</v>
      </c>
      <c r="I1406" s="196" t="s">
        <v>1896</v>
      </c>
      <c r="J1406" s="196" t="s">
        <v>1896</v>
      </c>
      <c r="K1406" s="196">
        <v>1</v>
      </c>
      <c r="L1406" s="235">
        <v>45383</v>
      </c>
      <c r="M1406" s="235">
        <v>45397</v>
      </c>
      <c r="N1406" s="33" t="s">
        <v>124</v>
      </c>
      <c r="O1406" s="33" t="s">
        <v>125</v>
      </c>
      <c r="P1406" s="33" t="s">
        <v>398</v>
      </c>
      <c r="Q1406" s="33" t="s">
        <v>700</v>
      </c>
      <c r="R1406" s="29" t="s">
        <v>80</v>
      </c>
      <c r="S1406" s="33">
        <v>1</v>
      </c>
      <c r="T1406" s="29"/>
      <c r="U1406" s="29"/>
      <c r="V1406" s="35"/>
      <c r="W1406" s="29"/>
      <c r="X1406" s="29"/>
      <c r="Y1406" s="29"/>
      <c r="Z1406" s="33"/>
    </row>
    <row r="1407" ht="24" spans="1:26">
      <c r="A1407" s="33">
        <v>3150</v>
      </c>
      <c r="B1407" s="28" t="s">
        <v>117</v>
      </c>
      <c r="C1407" s="28" t="s">
        <v>118</v>
      </c>
      <c r="D1407" s="110" t="s">
        <v>363</v>
      </c>
      <c r="E1407" s="110" t="s">
        <v>247</v>
      </c>
      <c r="F1407" s="196" t="s">
        <v>734</v>
      </c>
      <c r="G1407" s="33" t="s">
        <v>1830</v>
      </c>
      <c r="H1407" s="33" t="s">
        <v>1919</v>
      </c>
      <c r="I1407" s="196" t="s">
        <v>1896</v>
      </c>
      <c r="J1407" s="196" t="s">
        <v>1896</v>
      </c>
      <c r="K1407" s="196">
        <v>1</v>
      </c>
      <c r="L1407" s="235">
        <v>45398</v>
      </c>
      <c r="M1407" s="235">
        <v>45412</v>
      </c>
      <c r="N1407" s="33" t="s">
        <v>124</v>
      </c>
      <c r="O1407" s="33" t="s">
        <v>125</v>
      </c>
      <c r="P1407" s="33" t="s">
        <v>398</v>
      </c>
      <c r="Q1407" s="33" t="s">
        <v>700</v>
      </c>
      <c r="R1407" s="29" t="s">
        <v>80</v>
      </c>
      <c r="S1407" s="33">
        <v>1</v>
      </c>
      <c r="T1407" s="29"/>
      <c r="U1407" s="29"/>
      <c r="V1407" s="35"/>
      <c r="W1407" s="29"/>
      <c r="X1407" s="29"/>
      <c r="Y1407" s="29"/>
      <c r="Z1407" s="33"/>
    </row>
    <row r="1408" ht="24" spans="1:26">
      <c r="A1408" s="33">
        <v>3151</v>
      </c>
      <c r="B1408" s="28" t="s">
        <v>117</v>
      </c>
      <c r="C1408" s="28" t="s">
        <v>118</v>
      </c>
      <c r="D1408" s="110" t="s">
        <v>363</v>
      </c>
      <c r="E1408" s="110" t="s">
        <v>247</v>
      </c>
      <c r="F1408" s="196" t="s">
        <v>734</v>
      </c>
      <c r="G1408" s="33" t="s">
        <v>1830</v>
      </c>
      <c r="H1408" s="33" t="s">
        <v>1919</v>
      </c>
      <c r="I1408" s="196" t="s">
        <v>1896</v>
      </c>
      <c r="J1408" s="196" t="s">
        <v>1896</v>
      </c>
      <c r="K1408" s="196">
        <v>1</v>
      </c>
      <c r="L1408" s="235">
        <v>45413</v>
      </c>
      <c r="M1408" s="235">
        <v>45427</v>
      </c>
      <c r="N1408" s="33" t="s">
        <v>124</v>
      </c>
      <c r="O1408" s="33" t="s">
        <v>125</v>
      </c>
      <c r="P1408" s="33" t="s">
        <v>398</v>
      </c>
      <c r="Q1408" s="33" t="s">
        <v>700</v>
      </c>
      <c r="R1408" s="29" t="s">
        <v>80</v>
      </c>
      <c r="S1408" s="33">
        <v>1</v>
      </c>
      <c r="T1408" s="29"/>
      <c r="U1408" s="29"/>
      <c r="V1408" s="35"/>
      <c r="W1408" s="29"/>
      <c r="X1408" s="29"/>
      <c r="Y1408" s="29"/>
      <c r="Z1408" s="33"/>
    </row>
    <row r="1409" ht="24" spans="1:26">
      <c r="A1409" s="33">
        <v>3152</v>
      </c>
      <c r="B1409" s="28" t="s">
        <v>117</v>
      </c>
      <c r="C1409" s="28" t="s">
        <v>118</v>
      </c>
      <c r="D1409" s="110" t="s">
        <v>363</v>
      </c>
      <c r="E1409" s="110" t="s">
        <v>247</v>
      </c>
      <c r="F1409" s="196" t="s">
        <v>734</v>
      </c>
      <c r="G1409" s="33" t="s">
        <v>1830</v>
      </c>
      <c r="H1409" s="33" t="s">
        <v>1919</v>
      </c>
      <c r="I1409" s="196" t="s">
        <v>1896</v>
      </c>
      <c r="J1409" s="196" t="s">
        <v>1896</v>
      </c>
      <c r="K1409" s="196">
        <v>1</v>
      </c>
      <c r="L1409" s="235">
        <v>45428</v>
      </c>
      <c r="M1409" s="235">
        <v>45443</v>
      </c>
      <c r="N1409" s="33" t="s">
        <v>124</v>
      </c>
      <c r="O1409" s="33" t="s">
        <v>125</v>
      </c>
      <c r="P1409" s="33" t="s">
        <v>398</v>
      </c>
      <c r="Q1409" s="33" t="s">
        <v>700</v>
      </c>
      <c r="R1409" s="29" t="s">
        <v>80</v>
      </c>
      <c r="S1409" s="33">
        <v>1</v>
      </c>
      <c r="T1409" s="29"/>
      <c r="U1409" s="29"/>
      <c r="V1409" s="35"/>
      <c r="W1409" s="29"/>
      <c r="X1409" s="29"/>
      <c r="Y1409" s="29"/>
      <c r="Z1409" s="33"/>
    </row>
    <row r="1410" ht="24" spans="1:26">
      <c r="A1410" s="33">
        <v>3153</v>
      </c>
      <c r="B1410" s="28" t="s">
        <v>117</v>
      </c>
      <c r="C1410" s="28" t="s">
        <v>118</v>
      </c>
      <c r="D1410" s="110" t="s">
        <v>363</v>
      </c>
      <c r="E1410" s="110" t="s">
        <v>247</v>
      </c>
      <c r="F1410" s="196" t="s">
        <v>734</v>
      </c>
      <c r="G1410" s="33" t="s">
        <v>1830</v>
      </c>
      <c r="H1410" s="33" t="s">
        <v>1919</v>
      </c>
      <c r="I1410" s="196" t="s">
        <v>1896</v>
      </c>
      <c r="J1410" s="196" t="s">
        <v>1896</v>
      </c>
      <c r="K1410" s="196">
        <v>1</v>
      </c>
      <c r="L1410" s="235">
        <v>45444</v>
      </c>
      <c r="M1410" s="235">
        <v>45458</v>
      </c>
      <c r="N1410" s="33" t="s">
        <v>124</v>
      </c>
      <c r="O1410" s="33" t="s">
        <v>125</v>
      </c>
      <c r="P1410" s="33" t="s">
        <v>398</v>
      </c>
      <c r="Q1410" s="33" t="s">
        <v>700</v>
      </c>
      <c r="R1410" s="29" t="s">
        <v>80</v>
      </c>
      <c r="S1410" s="33">
        <v>1</v>
      </c>
      <c r="T1410" s="29"/>
      <c r="U1410" s="29"/>
      <c r="V1410" s="35"/>
      <c r="W1410" s="29"/>
      <c r="X1410" s="29"/>
      <c r="Y1410" s="29"/>
      <c r="Z1410" s="33"/>
    </row>
    <row r="1411" ht="24" spans="1:26">
      <c r="A1411" s="33">
        <v>3154</v>
      </c>
      <c r="B1411" s="28" t="s">
        <v>117</v>
      </c>
      <c r="C1411" s="28" t="s">
        <v>118</v>
      </c>
      <c r="D1411" s="110" t="s">
        <v>363</v>
      </c>
      <c r="E1411" s="110" t="s">
        <v>247</v>
      </c>
      <c r="F1411" s="196" t="s">
        <v>734</v>
      </c>
      <c r="G1411" s="33" t="s">
        <v>1830</v>
      </c>
      <c r="H1411" s="33" t="s">
        <v>1919</v>
      </c>
      <c r="I1411" s="196" t="s">
        <v>1896</v>
      </c>
      <c r="J1411" s="196" t="s">
        <v>1896</v>
      </c>
      <c r="K1411" s="196">
        <v>1</v>
      </c>
      <c r="L1411" s="235">
        <v>45459</v>
      </c>
      <c r="M1411" s="235">
        <v>45473</v>
      </c>
      <c r="N1411" s="33" t="s">
        <v>124</v>
      </c>
      <c r="O1411" s="33" t="s">
        <v>125</v>
      </c>
      <c r="P1411" s="33" t="s">
        <v>398</v>
      </c>
      <c r="Q1411" s="33" t="s">
        <v>700</v>
      </c>
      <c r="R1411" s="29" t="s">
        <v>80</v>
      </c>
      <c r="S1411" s="33">
        <v>1</v>
      </c>
      <c r="T1411" s="29"/>
      <c r="U1411" s="29"/>
      <c r="V1411" s="35"/>
      <c r="W1411" s="29"/>
      <c r="X1411" s="29"/>
      <c r="Y1411" s="29"/>
      <c r="Z1411" s="33"/>
    </row>
    <row r="1412" ht="24" spans="1:26">
      <c r="A1412" s="33">
        <v>3155</v>
      </c>
      <c r="B1412" s="28" t="s">
        <v>117</v>
      </c>
      <c r="C1412" s="28" t="s">
        <v>118</v>
      </c>
      <c r="D1412" s="110" t="s">
        <v>363</v>
      </c>
      <c r="E1412" s="110" t="s">
        <v>247</v>
      </c>
      <c r="F1412" s="196" t="s">
        <v>734</v>
      </c>
      <c r="G1412" s="33" t="s">
        <v>1830</v>
      </c>
      <c r="H1412" s="33" t="s">
        <v>1919</v>
      </c>
      <c r="I1412" s="196" t="s">
        <v>1896</v>
      </c>
      <c r="J1412" s="196" t="s">
        <v>1896</v>
      </c>
      <c r="K1412" s="196">
        <v>1</v>
      </c>
      <c r="L1412" s="235">
        <v>45474</v>
      </c>
      <c r="M1412" s="235">
        <v>45488</v>
      </c>
      <c r="N1412" s="33" t="s">
        <v>124</v>
      </c>
      <c r="O1412" s="33" t="s">
        <v>125</v>
      </c>
      <c r="P1412" s="33" t="s">
        <v>398</v>
      </c>
      <c r="Q1412" s="33" t="s">
        <v>700</v>
      </c>
      <c r="R1412" s="29" t="s">
        <v>80</v>
      </c>
      <c r="S1412" s="33">
        <v>1</v>
      </c>
      <c r="T1412" s="29"/>
      <c r="U1412" s="29"/>
      <c r="V1412" s="35"/>
      <c r="W1412" s="29"/>
      <c r="X1412" s="29"/>
      <c r="Y1412" s="29"/>
      <c r="Z1412" s="33"/>
    </row>
    <row r="1413" ht="24" spans="1:26">
      <c r="A1413" s="33">
        <v>3156</v>
      </c>
      <c r="B1413" s="28" t="s">
        <v>117</v>
      </c>
      <c r="C1413" s="28" t="s">
        <v>118</v>
      </c>
      <c r="D1413" s="110" t="s">
        <v>363</v>
      </c>
      <c r="E1413" s="110" t="s">
        <v>247</v>
      </c>
      <c r="F1413" s="196" t="s">
        <v>734</v>
      </c>
      <c r="G1413" s="33" t="s">
        <v>1830</v>
      </c>
      <c r="H1413" s="33" t="s">
        <v>1919</v>
      </c>
      <c r="I1413" s="196" t="s">
        <v>1896</v>
      </c>
      <c r="J1413" s="196" t="s">
        <v>1896</v>
      </c>
      <c r="K1413" s="196">
        <v>1</v>
      </c>
      <c r="L1413" s="235">
        <v>45489</v>
      </c>
      <c r="M1413" s="235">
        <v>45504</v>
      </c>
      <c r="N1413" s="33" t="s">
        <v>124</v>
      </c>
      <c r="O1413" s="33" t="s">
        <v>125</v>
      </c>
      <c r="P1413" s="33" t="s">
        <v>398</v>
      </c>
      <c r="Q1413" s="33" t="s">
        <v>700</v>
      </c>
      <c r="R1413" s="29" t="s">
        <v>80</v>
      </c>
      <c r="S1413" s="33">
        <v>1</v>
      </c>
      <c r="T1413" s="29"/>
      <c r="U1413" s="29"/>
      <c r="V1413" s="35"/>
      <c r="W1413" s="29"/>
      <c r="X1413" s="29"/>
      <c r="Y1413" s="29"/>
      <c r="Z1413" s="33"/>
    </row>
    <row r="1414" ht="24" spans="1:26">
      <c r="A1414" s="33">
        <v>3157</v>
      </c>
      <c r="B1414" s="28" t="s">
        <v>117</v>
      </c>
      <c r="C1414" s="28" t="s">
        <v>118</v>
      </c>
      <c r="D1414" s="110" t="s">
        <v>363</v>
      </c>
      <c r="E1414" s="110" t="s">
        <v>247</v>
      </c>
      <c r="F1414" s="196" t="s">
        <v>734</v>
      </c>
      <c r="G1414" s="33" t="s">
        <v>1830</v>
      </c>
      <c r="H1414" s="33" t="s">
        <v>1919</v>
      </c>
      <c r="I1414" s="196" t="s">
        <v>1896</v>
      </c>
      <c r="J1414" s="196" t="s">
        <v>1896</v>
      </c>
      <c r="K1414" s="196">
        <v>1</v>
      </c>
      <c r="L1414" s="235">
        <v>45505</v>
      </c>
      <c r="M1414" s="235">
        <v>45519</v>
      </c>
      <c r="N1414" s="33" t="s">
        <v>124</v>
      </c>
      <c r="O1414" s="33" t="s">
        <v>125</v>
      </c>
      <c r="P1414" s="33" t="s">
        <v>398</v>
      </c>
      <c r="Q1414" s="33" t="s">
        <v>700</v>
      </c>
      <c r="R1414" s="29" t="s">
        <v>80</v>
      </c>
      <c r="S1414" s="33">
        <v>1</v>
      </c>
      <c r="T1414" s="29"/>
      <c r="U1414" s="29"/>
      <c r="V1414" s="35"/>
      <c r="W1414" s="29"/>
      <c r="X1414" s="29"/>
      <c r="Y1414" s="29"/>
      <c r="Z1414" s="33"/>
    </row>
    <row r="1415" ht="24" spans="1:26">
      <c r="A1415" s="33">
        <v>3158</v>
      </c>
      <c r="B1415" s="28" t="s">
        <v>117</v>
      </c>
      <c r="C1415" s="28" t="s">
        <v>118</v>
      </c>
      <c r="D1415" s="110" t="s">
        <v>363</v>
      </c>
      <c r="E1415" s="110" t="s">
        <v>247</v>
      </c>
      <c r="F1415" s="196" t="s">
        <v>734</v>
      </c>
      <c r="G1415" s="33" t="s">
        <v>1830</v>
      </c>
      <c r="H1415" s="33" t="s">
        <v>1919</v>
      </c>
      <c r="I1415" s="196" t="s">
        <v>1896</v>
      </c>
      <c r="J1415" s="196" t="s">
        <v>1896</v>
      </c>
      <c r="K1415" s="196">
        <v>1</v>
      </c>
      <c r="L1415" s="235">
        <v>45520</v>
      </c>
      <c r="M1415" s="235">
        <v>45535</v>
      </c>
      <c r="N1415" s="33" t="s">
        <v>124</v>
      </c>
      <c r="O1415" s="33" t="s">
        <v>125</v>
      </c>
      <c r="P1415" s="33" t="s">
        <v>398</v>
      </c>
      <c r="Q1415" s="33" t="s">
        <v>700</v>
      </c>
      <c r="R1415" s="29" t="s">
        <v>80</v>
      </c>
      <c r="S1415" s="33">
        <v>1</v>
      </c>
      <c r="T1415" s="29"/>
      <c r="U1415" s="29"/>
      <c r="V1415" s="35"/>
      <c r="W1415" s="29"/>
      <c r="X1415" s="29"/>
      <c r="Y1415" s="29"/>
      <c r="Z1415" s="33"/>
    </row>
    <row r="1416" ht="24" spans="1:28">
      <c r="A1416" s="33">
        <v>3159</v>
      </c>
      <c r="B1416" s="28" t="s">
        <v>117</v>
      </c>
      <c r="C1416" s="28" t="s">
        <v>118</v>
      </c>
      <c r="D1416" s="110" t="s">
        <v>363</v>
      </c>
      <c r="E1416" s="110" t="s">
        <v>247</v>
      </c>
      <c r="F1416" s="196" t="s">
        <v>734</v>
      </c>
      <c r="G1416" s="33" t="s">
        <v>1830</v>
      </c>
      <c r="H1416" s="33" t="s">
        <v>1919</v>
      </c>
      <c r="I1416" s="196" t="s">
        <v>1896</v>
      </c>
      <c r="J1416" s="196" t="s">
        <v>1896</v>
      </c>
      <c r="K1416" s="196">
        <v>1</v>
      </c>
      <c r="L1416" s="235">
        <v>45536</v>
      </c>
      <c r="M1416" s="235">
        <v>45550</v>
      </c>
      <c r="N1416" s="33" t="s">
        <v>124</v>
      </c>
      <c r="O1416" s="33" t="s">
        <v>125</v>
      </c>
      <c r="P1416" s="33" t="s">
        <v>398</v>
      </c>
      <c r="Q1416" s="33" t="s">
        <v>700</v>
      </c>
      <c r="R1416" s="29" t="s">
        <v>80</v>
      </c>
      <c r="S1416" s="33">
        <v>1</v>
      </c>
      <c r="T1416" s="34"/>
      <c r="U1416" s="34"/>
      <c r="V1416" s="35"/>
      <c r="W1416" s="35"/>
      <c r="X1416" s="40"/>
      <c r="Y1416" s="40"/>
      <c r="Z1416" s="38"/>
      <c r="AA1416" s="34"/>
      <c r="AB1416" s="34"/>
    </row>
    <row r="1417" ht="24" spans="1:28">
      <c r="A1417" s="33">
        <v>3160</v>
      </c>
      <c r="B1417" s="28" t="s">
        <v>117</v>
      </c>
      <c r="C1417" s="28" t="s">
        <v>118</v>
      </c>
      <c r="D1417" s="110" t="s">
        <v>363</v>
      </c>
      <c r="E1417" s="110" t="s">
        <v>247</v>
      </c>
      <c r="F1417" s="196" t="s">
        <v>734</v>
      </c>
      <c r="G1417" s="33" t="s">
        <v>1830</v>
      </c>
      <c r="H1417" s="33" t="s">
        <v>1919</v>
      </c>
      <c r="I1417" s="196" t="s">
        <v>1896</v>
      </c>
      <c r="J1417" s="196" t="s">
        <v>1896</v>
      </c>
      <c r="K1417" s="196">
        <v>1</v>
      </c>
      <c r="L1417" s="235">
        <v>45551</v>
      </c>
      <c r="M1417" s="235">
        <v>45565</v>
      </c>
      <c r="N1417" s="33" t="s">
        <v>124</v>
      </c>
      <c r="O1417" s="33" t="s">
        <v>125</v>
      </c>
      <c r="P1417" s="33" t="s">
        <v>398</v>
      </c>
      <c r="Q1417" s="33" t="s">
        <v>700</v>
      </c>
      <c r="R1417" s="29" t="s">
        <v>80</v>
      </c>
      <c r="S1417" s="33">
        <v>1</v>
      </c>
      <c r="T1417" s="34"/>
      <c r="U1417" s="34"/>
      <c r="V1417" s="35"/>
      <c r="W1417" s="35"/>
      <c r="X1417" s="40"/>
      <c r="Y1417" s="40"/>
      <c r="Z1417" s="38"/>
      <c r="AA1417" s="34"/>
      <c r="AB1417" s="34"/>
    </row>
    <row r="1418" ht="24" spans="1:26">
      <c r="A1418" s="33">
        <v>3161</v>
      </c>
      <c r="B1418" s="28" t="s">
        <v>117</v>
      </c>
      <c r="C1418" s="28" t="s">
        <v>118</v>
      </c>
      <c r="D1418" s="110" t="s">
        <v>363</v>
      </c>
      <c r="E1418" s="110" t="s">
        <v>247</v>
      </c>
      <c r="F1418" s="196" t="s">
        <v>734</v>
      </c>
      <c r="G1418" s="33" t="s">
        <v>1830</v>
      </c>
      <c r="H1418" s="33" t="s">
        <v>1919</v>
      </c>
      <c r="I1418" s="196" t="s">
        <v>1896</v>
      </c>
      <c r="J1418" s="196" t="s">
        <v>1896</v>
      </c>
      <c r="K1418" s="196">
        <v>1</v>
      </c>
      <c r="L1418" s="235">
        <v>45566</v>
      </c>
      <c r="M1418" s="235">
        <v>45580</v>
      </c>
      <c r="N1418" s="33" t="s">
        <v>124</v>
      </c>
      <c r="O1418" s="33" t="s">
        <v>125</v>
      </c>
      <c r="P1418" s="33" t="s">
        <v>398</v>
      </c>
      <c r="Q1418" s="33" t="s">
        <v>700</v>
      </c>
      <c r="R1418" s="29" t="s">
        <v>80</v>
      </c>
      <c r="S1418" s="33">
        <v>1</v>
      </c>
      <c r="T1418" s="29"/>
      <c r="U1418" s="29"/>
      <c r="V1418" s="35"/>
      <c r="W1418" s="29"/>
      <c r="X1418" s="29"/>
      <c r="Y1418" s="29"/>
      <c r="Z1418" s="33"/>
    </row>
    <row r="1419" ht="24" spans="1:26">
      <c r="A1419" s="33">
        <v>3162</v>
      </c>
      <c r="B1419" s="28" t="s">
        <v>117</v>
      </c>
      <c r="C1419" s="28" t="s">
        <v>118</v>
      </c>
      <c r="D1419" s="110" t="s">
        <v>363</v>
      </c>
      <c r="E1419" s="110" t="s">
        <v>247</v>
      </c>
      <c r="F1419" s="196" t="s">
        <v>734</v>
      </c>
      <c r="G1419" s="33" t="s">
        <v>1830</v>
      </c>
      <c r="H1419" s="33" t="s">
        <v>1919</v>
      </c>
      <c r="I1419" s="196" t="s">
        <v>1896</v>
      </c>
      <c r="J1419" s="196" t="s">
        <v>1896</v>
      </c>
      <c r="K1419" s="196">
        <v>1</v>
      </c>
      <c r="L1419" s="235">
        <v>45581</v>
      </c>
      <c r="M1419" s="235">
        <v>45596</v>
      </c>
      <c r="N1419" s="33" t="s">
        <v>124</v>
      </c>
      <c r="O1419" s="33" t="s">
        <v>125</v>
      </c>
      <c r="P1419" s="33" t="s">
        <v>398</v>
      </c>
      <c r="Q1419" s="33" t="s">
        <v>700</v>
      </c>
      <c r="R1419" s="29" t="s">
        <v>80</v>
      </c>
      <c r="S1419" s="33">
        <v>1</v>
      </c>
      <c r="T1419" s="29"/>
      <c r="U1419" s="29"/>
      <c r="V1419" s="35"/>
      <c r="W1419" s="29"/>
      <c r="X1419" s="29"/>
      <c r="Y1419" s="29"/>
      <c r="Z1419" s="33"/>
    </row>
    <row r="1420" ht="24" spans="1:26">
      <c r="A1420" s="33">
        <v>3163</v>
      </c>
      <c r="B1420" s="28" t="s">
        <v>117</v>
      </c>
      <c r="C1420" s="28" t="s">
        <v>118</v>
      </c>
      <c r="D1420" s="110" t="s">
        <v>363</v>
      </c>
      <c r="E1420" s="110" t="s">
        <v>247</v>
      </c>
      <c r="F1420" s="196" t="s">
        <v>734</v>
      </c>
      <c r="G1420" s="33" t="s">
        <v>1830</v>
      </c>
      <c r="H1420" s="33" t="s">
        <v>1919</v>
      </c>
      <c r="I1420" s="196" t="s">
        <v>1896</v>
      </c>
      <c r="J1420" s="196" t="s">
        <v>1896</v>
      </c>
      <c r="K1420" s="196">
        <v>1</v>
      </c>
      <c r="L1420" s="235">
        <v>45597</v>
      </c>
      <c r="M1420" s="235">
        <v>45611</v>
      </c>
      <c r="N1420" s="33" t="s">
        <v>124</v>
      </c>
      <c r="O1420" s="33" t="s">
        <v>125</v>
      </c>
      <c r="P1420" s="33" t="s">
        <v>398</v>
      </c>
      <c r="Q1420" s="33" t="s">
        <v>700</v>
      </c>
      <c r="R1420" s="29" t="s">
        <v>80</v>
      </c>
      <c r="S1420" s="33">
        <v>1</v>
      </c>
      <c r="T1420" s="29"/>
      <c r="U1420" s="29"/>
      <c r="V1420" s="35"/>
      <c r="W1420" s="29"/>
      <c r="X1420" s="29"/>
      <c r="Y1420" s="29"/>
      <c r="Z1420" s="33"/>
    </row>
    <row r="1421" ht="24" spans="1:26">
      <c r="A1421" s="33">
        <v>3164</v>
      </c>
      <c r="B1421" s="28" t="s">
        <v>117</v>
      </c>
      <c r="C1421" s="28" t="s">
        <v>118</v>
      </c>
      <c r="D1421" s="110" t="s">
        <v>363</v>
      </c>
      <c r="E1421" s="110" t="s">
        <v>247</v>
      </c>
      <c r="F1421" s="196" t="s">
        <v>734</v>
      </c>
      <c r="G1421" s="33" t="s">
        <v>1830</v>
      </c>
      <c r="H1421" s="33" t="s">
        <v>1919</v>
      </c>
      <c r="I1421" s="196" t="s">
        <v>1896</v>
      </c>
      <c r="J1421" s="196" t="s">
        <v>1896</v>
      </c>
      <c r="K1421" s="196">
        <v>1</v>
      </c>
      <c r="L1421" s="235">
        <v>45612</v>
      </c>
      <c r="M1421" s="235">
        <v>45626</v>
      </c>
      <c r="N1421" s="33" t="s">
        <v>124</v>
      </c>
      <c r="O1421" s="33" t="s">
        <v>125</v>
      </c>
      <c r="P1421" s="33" t="s">
        <v>398</v>
      </c>
      <c r="Q1421" s="33" t="s">
        <v>700</v>
      </c>
      <c r="R1421" s="29" t="s">
        <v>80</v>
      </c>
      <c r="S1421" s="33">
        <v>1</v>
      </c>
      <c r="T1421" s="29"/>
      <c r="U1421" s="29"/>
      <c r="V1421" s="35"/>
      <c r="W1421" s="29"/>
      <c r="X1421" s="29"/>
      <c r="Y1421" s="29"/>
      <c r="Z1421" s="33"/>
    </row>
    <row r="1422" ht="24" spans="1:26">
      <c r="A1422" s="33">
        <v>3165</v>
      </c>
      <c r="B1422" s="28" t="s">
        <v>117</v>
      </c>
      <c r="C1422" s="28" t="s">
        <v>118</v>
      </c>
      <c r="D1422" s="110" t="s">
        <v>363</v>
      </c>
      <c r="E1422" s="110" t="s">
        <v>247</v>
      </c>
      <c r="F1422" s="196" t="s">
        <v>734</v>
      </c>
      <c r="G1422" s="33" t="s">
        <v>1830</v>
      </c>
      <c r="H1422" s="33" t="s">
        <v>1919</v>
      </c>
      <c r="I1422" s="196" t="s">
        <v>1896</v>
      </c>
      <c r="J1422" s="196" t="s">
        <v>1896</v>
      </c>
      <c r="K1422" s="196">
        <v>1</v>
      </c>
      <c r="L1422" s="235">
        <v>45627</v>
      </c>
      <c r="M1422" s="235">
        <v>45641</v>
      </c>
      <c r="N1422" s="33" t="s">
        <v>124</v>
      </c>
      <c r="O1422" s="33" t="s">
        <v>125</v>
      </c>
      <c r="P1422" s="33" t="s">
        <v>398</v>
      </c>
      <c r="Q1422" s="33" t="s">
        <v>700</v>
      </c>
      <c r="R1422" s="29" t="s">
        <v>80</v>
      </c>
      <c r="S1422" s="33">
        <v>1</v>
      </c>
      <c r="T1422" s="29"/>
      <c r="U1422" s="29"/>
      <c r="V1422" s="35"/>
      <c r="W1422" s="29"/>
      <c r="X1422" s="29"/>
      <c r="Y1422" s="29"/>
      <c r="Z1422" s="33"/>
    </row>
    <row r="1423" ht="24" spans="1:26">
      <c r="A1423" s="33">
        <v>3166</v>
      </c>
      <c r="B1423" s="28" t="s">
        <v>117</v>
      </c>
      <c r="C1423" s="28" t="s">
        <v>118</v>
      </c>
      <c r="D1423" s="110" t="s">
        <v>363</v>
      </c>
      <c r="E1423" s="110" t="s">
        <v>247</v>
      </c>
      <c r="F1423" s="196" t="s">
        <v>734</v>
      </c>
      <c r="G1423" s="33" t="s">
        <v>1830</v>
      </c>
      <c r="H1423" s="33" t="s">
        <v>1919</v>
      </c>
      <c r="I1423" s="196" t="s">
        <v>1896</v>
      </c>
      <c r="J1423" s="196" t="s">
        <v>1896</v>
      </c>
      <c r="K1423" s="196">
        <v>1</v>
      </c>
      <c r="L1423" s="235">
        <v>45642</v>
      </c>
      <c r="M1423" s="235">
        <v>45657</v>
      </c>
      <c r="N1423" s="33" t="s">
        <v>124</v>
      </c>
      <c r="O1423" s="33" t="s">
        <v>125</v>
      </c>
      <c r="P1423" s="33" t="s">
        <v>398</v>
      </c>
      <c r="Q1423" s="33" t="s">
        <v>700</v>
      </c>
      <c r="R1423" s="29" t="s">
        <v>80</v>
      </c>
      <c r="S1423" s="33">
        <v>1</v>
      </c>
      <c r="T1423" s="29"/>
      <c r="U1423" s="29"/>
      <c r="V1423" s="35"/>
      <c r="W1423" s="29"/>
      <c r="X1423" s="29"/>
      <c r="Y1423" s="29"/>
      <c r="Z1423" s="33"/>
    </row>
    <row r="1424" ht="24" spans="1:26">
      <c r="A1424" s="33">
        <v>3167</v>
      </c>
      <c r="B1424" s="28" t="s">
        <v>117</v>
      </c>
      <c r="C1424" s="28" t="s">
        <v>118</v>
      </c>
      <c r="D1424" s="110" t="s">
        <v>363</v>
      </c>
      <c r="E1424" s="110" t="s">
        <v>247</v>
      </c>
      <c r="F1424" s="196" t="s">
        <v>734</v>
      </c>
      <c r="G1424" s="33" t="s">
        <v>1830</v>
      </c>
      <c r="H1424" s="33" t="s">
        <v>1920</v>
      </c>
      <c r="I1424" s="196" t="s">
        <v>1896</v>
      </c>
      <c r="J1424" s="196" t="s">
        <v>1896</v>
      </c>
      <c r="K1424" s="196">
        <v>3</v>
      </c>
      <c r="L1424" s="235">
        <v>45292</v>
      </c>
      <c r="M1424" s="235">
        <v>45322</v>
      </c>
      <c r="N1424" s="33" t="s">
        <v>124</v>
      </c>
      <c r="O1424" s="33" t="s">
        <v>125</v>
      </c>
      <c r="P1424" s="33" t="s">
        <v>398</v>
      </c>
      <c r="Q1424" s="33" t="s">
        <v>700</v>
      </c>
      <c r="R1424" s="29" t="s">
        <v>80</v>
      </c>
      <c r="S1424" s="33">
        <v>3</v>
      </c>
      <c r="T1424" s="29"/>
      <c r="U1424" s="29"/>
      <c r="V1424" s="35"/>
      <c r="W1424" s="29"/>
      <c r="X1424" s="29"/>
      <c r="Y1424" s="29"/>
      <c r="Z1424" s="33"/>
    </row>
    <row r="1425" ht="24" spans="1:26">
      <c r="A1425" s="33">
        <v>3168</v>
      </c>
      <c r="B1425" s="28" t="s">
        <v>117</v>
      </c>
      <c r="C1425" s="28" t="s">
        <v>118</v>
      </c>
      <c r="D1425" s="110" t="s">
        <v>363</v>
      </c>
      <c r="E1425" s="110" t="s">
        <v>247</v>
      </c>
      <c r="F1425" s="196" t="s">
        <v>734</v>
      </c>
      <c r="G1425" s="33" t="s">
        <v>1830</v>
      </c>
      <c r="H1425" s="33" t="s">
        <v>1920</v>
      </c>
      <c r="I1425" s="196" t="s">
        <v>1896</v>
      </c>
      <c r="J1425" s="196" t="s">
        <v>1896</v>
      </c>
      <c r="K1425" s="196">
        <v>3</v>
      </c>
      <c r="L1425" s="235">
        <v>45323</v>
      </c>
      <c r="M1425" s="235">
        <v>45351</v>
      </c>
      <c r="N1425" s="33" t="s">
        <v>124</v>
      </c>
      <c r="O1425" s="33" t="s">
        <v>125</v>
      </c>
      <c r="P1425" s="33" t="s">
        <v>398</v>
      </c>
      <c r="Q1425" s="33" t="s">
        <v>700</v>
      </c>
      <c r="R1425" s="29" t="s">
        <v>80</v>
      </c>
      <c r="S1425" s="33">
        <v>3</v>
      </c>
      <c r="T1425" s="29"/>
      <c r="U1425" s="29"/>
      <c r="V1425" s="35"/>
      <c r="W1425" s="29"/>
      <c r="X1425" s="29"/>
      <c r="Y1425" s="29"/>
      <c r="Z1425" s="33"/>
    </row>
    <row r="1426" ht="24" spans="1:28">
      <c r="A1426" s="33">
        <v>3169</v>
      </c>
      <c r="B1426" s="28" t="s">
        <v>117</v>
      </c>
      <c r="C1426" s="28" t="s">
        <v>118</v>
      </c>
      <c r="D1426" s="110" t="s">
        <v>363</v>
      </c>
      <c r="E1426" s="110" t="s">
        <v>247</v>
      </c>
      <c r="F1426" s="196" t="s">
        <v>734</v>
      </c>
      <c r="G1426" s="33" t="s">
        <v>1830</v>
      </c>
      <c r="H1426" s="33" t="s">
        <v>1920</v>
      </c>
      <c r="I1426" s="196" t="s">
        <v>1896</v>
      </c>
      <c r="J1426" s="196" t="s">
        <v>1896</v>
      </c>
      <c r="K1426" s="196">
        <v>3</v>
      </c>
      <c r="L1426" s="235">
        <v>45352</v>
      </c>
      <c r="M1426" s="235">
        <v>45382</v>
      </c>
      <c r="N1426" s="33" t="s">
        <v>124</v>
      </c>
      <c r="O1426" s="33" t="s">
        <v>125</v>
      </c>
      <c r="P1426" s="33" t="s">
        <v>398</v>
      </c>
      <c r="Q1426" s="33" t="s">
        <v>700</v>
      </c>
      <c r="R1426" s="29" t="s">
        <v>80</v>
      </c>
      <c r="S1426" s="33">
        <v>3</v>
      </c>
      <c r="T1426" s="34"/>
      <c r="U1426" s="34"/>
      <c r="V1426" s="35"/>
      <c r="W1426" s="35"/>
      <c r="X1426" s="40"/>
      <c r="Y1426" s="40"/>
      <c r="Z1426" s="38"/>
      <c r="AA1426" s="34"/>
      <c r="AB1426" s="34"/>
    </row>
    <row r="1427" ht="24" spans="1:26">
      <c r="A1427" s="33">
        <v>3170</v>
      </c>
      <c r="B1427" s="28" t="s">
        <v>117</v>
      </c>
      <c r="C1427" s="28" t="s">
        <v>118</v>
      </c>
      <c r="D1427" s="110" t="s">
        <v>363</v>
      </c>
      <c r="E1427" s="110" t="s">
        <v>247</v>
      </c>
      <c r="F1427" s="196" t="s">
        <v>734</v>
      </c>
      <c r="G1427" s="33" t="s">
        <v>1830</v>
      </c>
      <c r="H1427" s="33" t="s">
        <v>1920</v>
      </c>
      <c r="I1427" s="196" t="s">
        <v>1896</v>
      </c>
      <c r="J1427" s="196" t="s">
        <v>1896</v>
      </c>
      <c r="K1427" s="196">
        <v>3</v>
      </c>
      <c r="L1427" s="235">
        <v>45383</v>
      </c>
      <c r="M1427" s="235">
        <v>45412</v>
      </c>
      <c r="N1427" s="33" t="s">
        <v>124</v>
      </c>
      <c r="O1427" s="33" t="s">
        <v>125</v>
      </c>
      <c r="P1427" s="33" t="s">
        <v>398</v>
      </c>
      <c r="Q1427" s="33" t="s">
        <v>700</v>
      </c>
      <c r="R1427" s="29" t="s">
        <v>80</v>
      </c>
      <c r="S1427" s="33">
        <v>3</v>
      </c>
      <c r="T1427" s="29"/>
      <c r="U1427" s="29"/>
      <c r="V1427" s="35"/>
      <c r="W1427" s="29"/>
      <c r="X1427" s="29"/>
      <c r="Y1427" s="29"/>
      <c r="Z1427" s="33"/>
    </row>
    <row r="1428" ht="24" spans="1:26">
      <c r="A1428" s="33">
        <v>3171</v>
      </c>
      <c r="B1428" s="28" t="s">
        <v>117</v>
      </c>
      <c r="C1428" s="28" t="s">
        <v>118</v>
      </c>
      <c r="D1428" s="110" t="s">
        <v>363</v>
      </c>
      <c r="E1428" s="110" t="s">
        <v>247</v>
      </c>
      <c r="F1428" s="196" t="s">
        <v>734</v>
      </c>
      <c r="G1428" s="33" t="s">
        <v>1830</v>
      </c>
      <c r="H1428" s="33" t="s">
        <v>1920</v>
      </c>
      <c r="I1428" s="196" t="s">
        <v>1896</v>
      </c>
      <c r="J1428" s="196" t="s">
        <v>1896</v>
      </c>
      <c r="K1428" s="196">
        <v>3</v>
      </c>
      <c r="L1428" s="235">
        <v>45413</v>
      </c>
      <c r="M1428" s="235">
        <v>45443</v>
      </c>
      <c r="N1428" s="33" t="s">
        <v>124</v>
      </c>
      <c r="O1428" s="33" t="s">
        <v>125</v>
      </c>
      <c r="P1428" s="33" t="s">
        <v>398</v>
      </c>
      <c r="Q1428" s="33" t="s">
        <v>700</v>
      </c>
      <c r="R1428" s="29" t="s">
        <v>80</v>
      </c>
      <c r="S1428" s="33">
        <v>3</v>
      </c>
      <c r="T1428" s="29"/>
      <c r="U1428" s="29"/>
      <c r="V1428" s="35"/>
      <c r="W1428" s="29"/>
      <c r="X1428" s="29"/>
      <c r="Y1428" s="29"/>
      <c r="Z1428" s="33"/>
    </row>
    <row r="1429" ht="24" spans="1:26">
      <c r="A1429" s="33">
        <v>3172</v>
      </c>
      <c r="B1429" s="28" t="s">
        <v>117</v>
      </c>
      <c r="C1429" s="28" t="s">
        <v>118</v>
      </c>
      <c r="D1429" s="110" t="s">
        <v>363</v>
      </c>
      <c r="E1429" s="110" t="s">
        <v>247</v>
      </c>
      <c r="F1429" s="196" t="s">
        <v>734</v>
      </c>
      <c r="G1429" s="33" t="s">
        <v>1830</v>
      </c>
      <c r="H1429" s="33" t="s">
        <v>1920</v>
      </c>
      <c r="I1429" s="196" t="s">
        <v>1896</v>
      </c>
      <c r="J1429" s="196" t="s">
        <v>1896</v>
      </c>
      <c r="K1429" s="196">
        <v>3</v>
      </c>
      <c r="L1429" s="235">
        <v>45444</v>
      </c>
      <c r="M1429" s="235">
        <v>45473</v>
      </c>
      <c r="N1429" s="33" t="s">
        <v>124</v>
      </c>
      <c r="O1429" s="33" t="s">
        <v>125</v>
      </c>
      <c r="P1429" s="33" t="s">
        <v>398</v>
      </c>
      <c r="Q1429" s="33" t="s">
        <v>700</v>
      </c>
      <c r="R1429" s="29" t="s">
        <v>80</v>
      </c>
      <c r="S1429" s="33">
        <v>3</v>
      </c>
      <c r="T1429" s="29"/>
      <c r="U1429" s="29"/>
      <c r="V1429" s="35"/>
      <c r="W1429" s="29"/>
      <c r="X1429" s="29"/>
      <c r="Y1429" s="29"/>
      <c r="Z1429" s="33"/>
    </row>
    <row r="1430" ht="24" spans="1:26">
      <c r="A1430" s="33">
        <v>3173</v>
      </c>
      <c r="B1430" s="28" t="s">
        <v>117</v>
      </c>
      <c r="C1430" s="28" t="s">
        <v>118</v>
      </c>
      <c r="D1430" s="110" t="s">
        <v>363</v>
      </c>
      <c r="E1430" s="110" t="s">
        <v>247</v>
      </c>
      <c r="F1430" s="196" t="s">
        <v>734</v>
      </c>
      <c r="G1430" s="33" t="s">
        <v>1830</v>
      </c>
      <c r="H1430" s="33" t="s">
        <v>1920</v>
      </c>
      <c r="I1430" s="196" t="s">
        <v>1896</v>
      </c>
      <c r="J1430" s="196" t="s">
        <v>1896</v>
      </c>
      <c r="K1430" s="196">
        <v>3</v>
      </c>
      <c r="L1430" s="235">
        <v>45474</v>
      </c>
      <c r="M1430" s="235">
        <v>45504</v>
      </c>
      <c r="N1430" s="33" t="s">
        <v>124</v>
      </c>
      <c r="O1430" s="33" t="s">
        <v>125</v>
      </c>
      <c r="P1430" s="33" t="s">
        <v>398</v>
      </c>
      <c r="Q1430" s="33" t="s">
        <v>700</v>
      </c>
      <c r="R1430" s="29" t="s">
        <v>80</v>
      </c>
      <c r="S1430" s="33">
        <v>3</v>
      </c>
      <c r="T1430" s="29"/>
      <c r="U1430" s="29"/>
      <c r="V1430" s="35"/>
      <c r="W1430" s="29"/>
      <c r="X1430" s="29"/>
      <c r="Y1430" s="29"/>
      <c r="Z1430" s="33"/>
    </row>
    <row r="1431" ht="24" spans="1:26">
      <c r="A1431" s="33">
        <v>3174</v>
      </c>
      <c r="B1431" s="28" t="s">
        <v>117</v>
      </c>
      <c r="C1431" s="28" t="s">
        <v>118</v>
      </c>
      <c r="D1431" s="110" t="s">
        <v>363</v>
      </c>
      <c r="E1431" s="110" t="s">
        <v>247</v>
      </c>
      <c r="F1431" s="196" t="s">
        <v>734</v>
      </c>
      <c r="G1431" s="33" t="s">
        <v>1830</v>
      </c>
      <c r="H1431" s="33" t="s">
        <v>1920</v>
      </c>
      <c r="I1431" s="196" t="s">
        <v>1896</v>
      </c>
      <c r="J1431" s="196" t="s">
        <v>1896</v>
      </c>
      <c r="K1431" s="196">
        <v>3</v>
      </c>
      <c r="L1431" s="235">
        <v>45505</v>
      </c>
      <c r="M1431" s="235">
        <v>45535</v>
      </c>
      <c r="N1431" s="33" t="s">
        <v>124</v>
      </c>
      <c r="O1431" s="33" t="s">
        <v>125</v>
      </c>
      <c r="P1431" s="33" t="s">
        <v>398</v>
      </c>
      <c r="Q1431" s="33" t="s">
        <v>700</v>
      </c>
      <c r="R1431" s="29" t="s">
        <v>80</v>
      </c>
      <c r="S1431" s="33">
        <v>3</v>
      </c>
      <c r="T1431" s="29"/>
      <c r="U1431" s="29"/>
      <c r="V1431" s="35"/>
      <c r="W1431" s="29"/>
      <c r="X1431" s="29"/>
      <c r="Y1431" s="29"/>
      <c r="Z1431" s="33"/>
    </row>
    <row r="1432" ht="24" spans="1:26">
      <c r="A1432" s="33">
        <v>3175</v>
      </c>
      <c r="B1432" s="28" t="s">
        <v>117</v>
      </c>
      <c r="C1432" s="28" t="s">
        <v>118</v>
      </c>
      <c r="D1432" s="110" t="s">
        <v>363</v>
      </c>
      <c r="E1432" s="110" t="s">
        <v>247</v>
      </c>
      <c r="F1432" s="196" t="s">
        <v>734</v>
      </c>
      <c r="G1432" s="33" t="s">
        <v>1830</v>
      </c>
      <c r="H1432" s="33" t="s">
        <v>1920</v>
      </c>
      <c r="I1432" s="196" t="s">
        <v>1896</v>
      </c>
      <c r="J1432" s="196" t="s">
        <v>1896</v>
      </c>
      <c r="K1432" s="196">
        <v>3</v>
      </c>
      <c r="L1432" s="235">
        <v>45536</v>
      </c>
      <c r="M1432" s="235">
        <v>45565</v>
      </c>
      <c r="N1432" s="33" t="s">
        <v>124</v>
      </c>
      <c r="O1432" s="33" t="s">
        <v>125</v>
      </c>
      <c r="P1432" s="33" t="s">
        <v>398</v>
      </c>
      <c r="Q1432" s="33" t="s">
        <v>700</v>
      </c>
      <c r="R1432" s="29" t="s">
        <v>80</v>
      </c>
      <c r="S1432" s="33">
        <v>3</v>
      </c>
      <c r="T1432" s="29"/>
      <c r="U1432" s="29"/>
      <c r="V1432" s="35"/>
      <c r="W1432" s="29"/>
      <c r="X1432" s="29"/>
      <c r="Y1432" s="29"/>
      <c r="Z1432" s="33"/>
    </row>
    <row r="1433" ht="24" spans="1:26">
      <c r="A1433" s="33">
        <v>3176</v>
      </c>
      <c r="B1433" s="28" t="s">
        <v>117</v>
      </c>
      <c r="C1433" s="28" t="s">
        <v>118</v>
      </c>
      <c r="D1433" s="110" t="s">
        <v>363</v>
      </c>
      <c r="E1433" s="110" t="s">
        <v>247</v>
      </c>
      <c r="F1433" s="196" t="s">
        <v>734</v>
      </c>
      <c r="G1433" s="33" t="s">
        <v>1830</v>
      </c>
      <c r="H1433" s="33" t="s">
        <v>1920</v>
      </c>
      <c r="I1433" s="196" t="s">
        <v>1896</v>
      </c>
      <c r="J1433" s="196" t="s">
        <v>1896</v>
      </c>
      <c r="K1433" s="196">
        <v>3</v>
      </c>
      <c r="L1433" s="235">
        <v>45566</v>
      </c>
      <c r="M1433" s="235">
        <v>45596</v>
      </c>
      <c r="N1433" s="33" t="s">
        <v>124</v>
      </c>
      <c r="O1433" s="33" t="s">
        <v>125</v>
      </c>
      <c r="P1433" s="33" t="s">
        <v>398</v>
      </c>
      <c r="Q1433" s="33" t="s">
        <v>700</v>
      </c>
      <c r="R1433" s="29" t="s">
        <v>80</v>
      </c>
      <c r="S1433" s="33">
        <v>3</v>
      </c>
      <c r="T1433" s="29"/>
      <c r="U1433" s="29"/>
      <c r="V1433" s="35"/>
      <c r="W1433" s="29"/>
      <c r="X1433" s="29"/>
      <c r="Y1433" s="29"/>
      <c r="Z1433" s="33"/>
    </row>
    <row r="1434" ht="24" spans="1:26">
      <c r="A1434" s="33">
        <v>3177</v>
      </c>
      <c r="B1434" s="28" t="s">
        <v>117</v>
      </c>
      <c r="C1434" s="28" t="s">
        <v>118</v>
      </c>
      <c r="D1434" s="110" t="s">
        <v>363</v>
      </c>
      <c r="E1434" s="110" t="s">
        <v>247</v>
      </c>
      <c r="F1434" s="196" t="s">
        <v>734</v>
      </c>
      <c r="G1434" s="33" t="s">
        <v>1830</v>
      </c>
      <c r="H1434" s="33" t="s">
        <v>1920</v>
      </c>
      <c r="I1434" s="196" t="s">
        <v>1896</v>
      </c>
      <c r="J1434" s="196" t="s">
        <v>1896</v>
      </c>
      <c r="K1434" s="196">
        <v>3</v>
      </c>
      <c r="L1434" s="235">
        <v>45597</v>
      </c>
      <c r="M1434" s="235">
        <v>45626</v>
      </c>
      <c r="N1434" s="33" t="s">
        <v>124</v>
      </c>
      <c r="O1434" s="33" t="s">
        <v>125</v>
      </c>
      <c r="P1434" s="33" t="s">
        <v>398</v>
      </c>
      <c r="Q1434" s="33" t="s">
        <v>700</v>
      </c>
      <c r="R1434" s="29" t="s">
        <v>80</v>
      </c>
      <c r="S1434" s="33">
        <v>3</v>
      </c>
      <c r="T1434" s="29"/>
      <c r="U1434" s="29"/>
      <c r="V1434" s="35"/>
      <c r="W1434" s="29"/>
      <c r="X1434" s="29"/>
      <c r="Y1434" s="29"/>
      <c r="Z1434" s="33"/>
    </row>
    <row r="1435" ht="24" spans="1:26">
      <c r="A1435" s="33">
        <v>3178</v>
      </c>
      <c r="B1435" s="28" t="s">
        <v>117</v>
      </c>
      <c r="C1435" s="28" t="s">
        <v>118</v>
      </c>
      <c r="D1435" s="110" t="s">
        <v>363</v>
      </c>
      <c r="E1435" s="110" t="s">
        <v>247</v>
      </c>
      <c r="F1435" s="196" t="s">
        <v>734</v>
      </c>
      <c r="G1435" s="33" t="s">
        <v>1830</v>
      </c>
      <c r="H1435" s="33" t="s">
        <v>1920</v>
      </c>
      <c r="I1435" s="196" t="s">
        <v>1896</v>
      </c>
      <c r="J1435" s="196" t="s">
        <v>1896</v>
      </c>
      <c r="K1435" s="196">
        <v>3</v>
      </c>
      <c r="L1435" s="235">
        <v>45627</v>
      </c>
      <c r="M1435" s="235">
        <v>45657</v>
      </c>
      <c r="N1435" s="33" t="s">
        <v>124</v>
      </c>
      <c r="O1435" s="33" t="s">
        <v>125</v>
      </c>
      <c r="P1435" s="33" t="s">
        <v>398</v>
      </c>
      <c r="Q1435" s="33" t="s">
        <v>700</v>
      </c>
      <c r="R1435" s="29" t="s">
        <v>80</v>
      </c>
      <c r="S1435" s="33">
        <v>3</v>
      </c>
      <c r="T1435" s="29"/>
      <c r="U1435" s="29"/>
      <c r="V1435" s="35"/>
      <c r="W1435" s="29"/>
      <c r="X1435" s="29"/>
      <c r="Y1435" s="29"/>
      <c r="Z1435" s="33"/>
    </row>
    <row r="1436" ht="24" spans="1:26">
      <c r="A1436" s="33">
        <v>3180</v>
      </c>
      <c r="B1436" s="28" t="s">
        <v>117</v>
      </c>
      <c r="C1436" s="28" t="s">
        <v>118</v>
      </c>
      <c r="D1436" s="110" t="s">
        <v>150</v>
      </c>
      <c r="E1436" s="110" t="s">
        <v>247</v>
      </c>
      <c r="F1436" s="196" t="s">
        <v>739</v>
      </c>
      <c r="G1436" s="33" t="s">
        <v>1830</v>
      </c>
      <c r="H1436" s="33" t="s">
        <v>1921</v>
      </c>
      <c r="I1436" s="196" t="s">
        <v>1896</v>
      </c>
      <c r="J1436" s="196" t="s">
        <v>1896</v>
      </c>
      <c r="K1436" s="196">
        <v>1</v>
      </c>
      <c r="L1436" s="235">
        <v>45292</v>
      </c>
      <c r="M1436" s="235">
        <v>45306</v>
      </c>
      <c r="N1436" s="33" t="s">
        <v>124</v>
      </c>
      <c r="O1436" s="33" t="s">
        <v>125</v>
      </c>
      <c r="P1436" s="33" t="s">
        <v>398</v>
      </c>
      <c r="Q1436" s="29" t="s">
        <v>740</v>
      </c>
      <c r="R1436" s="29" t="s">
        <v>80</v>
      </c>
      <c r="S1436" s="33">
        <v>1</v>
      </c>
      <c r="T1436" s="29"/>
      <c r="U1436" s="29"/>
      <c r="V1436" s="35"/>
      <c r="W1436" s="29"/>
      <c r="X1436" s="29"/>
      <c r="Y1436" s="29"/>
      <c r="Z1436" s="33"/>
    </row>
    <row r="1437" ht="24" spans="1:26">
      <c r="A1437" s="33">
        <v>3181</v>
      </c>
      <c r="B1437" s="28" t="s">
        <v>117</v>
      </c>
      <c r="C1437" s="28" t="s">
        <v>118</v>
      </c>
      <c r="D1437" s="110" t="s">
        <v>150</v>
      </c>
      <c r="E1437" s="110" t="s">
        <v>247</v>
      </c>
      <c r="F1437" s="196" t="s">
        <v>739</v>
      </c>
      <c r="G1437" s="33" t="s">
        <v>1830</v>
      </c>
      <c r="H1437" s="33" t="s">
        <v>1921</v>
      </c>
      <c r="I1437" s="196" t="s">
        <v>1896</v>
      </c>
      <c r="J1437" s="196" t="s">
        <v>1896</v>
      </c>
      <c r="K1437" s="196">
        <v>1</v>
      </c>
      <c r="L1437" s="235">
        <v>45307</v>
      </c>
      <c r="M1437" s="235">
        <v>45322</v>
      </c>
      <c r="N1437" s="33" t="s">
        <v>124</v>
      </c>
      <c r="O1437" s="33" t="s">
        <v>125</v>
      </c>
      <c r="P1437" s="33" t="s">
        <v>398</v>
      </c>
      <c r="Q1437" s="29" t="s">
        <v>740</v>
      </c>
      <c r="R1437" s="29" t="s">
        <v>80</v>
      </c>
      <c r="S1437" s="33">
        <v>1</v>
      </c>
      <c r="T1437" s="29"/>
      <c r="U1437" s="29"/>
      <c r="V1437" s="35"/>
      <c r="W1437" s="29"/>
      <c r="X1437" s="29"/>
      <c r="Y1437" s="29"/>
      <c r="Z1437" s="33"/>
    </row>
    <row r="1438" ht="24" spans="1:28">
      <c r="A1438" s="33">
        <v>3182</v>
      </c>
      <c r="B1438" s="28" t="s">
        <v>117</v>
      </c>
      <c r="C1438" s="28" t="s">
        <v>118</v>
      </c>
      <c r="D1438" s="110" t="s">
        <v>150</v>
      </c>
      <c r="E1438" s="110" t="s">
        <v>247</v>
      </c>
      <c r="F1438" s="196" t="s">
        <v>739</v>
      </c>
      <c r="G1438" s="33" t="s">
        <v>1830</v>
      </c>
      <c r="H1438" s="33" t="s">
        <v>1921</v>
      </c>
      <c r="I1438" s="196" t="s">
        <v>1896</v>
      </c>
      <c r="J1438" s="196" t="s">
        <v>1896</v>
      </c>
      <c r="K1438" s="196">
        <v>1</v>
      </c>
      <c r="L1438" s="235">
        <v>45323</v>
      </c>
      <c r="M1438" s="235">
        <v>45337</v>
      </c>
      <c r="N1438" s="33" t="s">
        <v>124</v>
      </c>
      <c r="O1438" s="33" t="s">
        <v>125</v>
      </c>
      <c r="P1438" s="33" t="s">
        <v>398</v>
      </c>
      <c r="Q1438" s="29" t="s">
        <v>740</v>
      </c>
      <c r="R1438" s="29" t="s">
        <v>80</v>
      </c>
      <c r="S1438" s="33">
        <v>1</v>
      </c>
      <c r="T1438" s="34"/>
      <c r="U1438" s="34"/>
      <c r="V1438" s="35"/>
      <c r="W1438" s="35"/>
      <c r="X1438" s="40"/>
      <c r="Y1438" s="40"/>
      <c r="Z1438" s="38"/>
      <c r="AA1438" s="34"/>
      <c r="AB1438" s="34"/>
    </row>
    <row r="1439" ht="24" spans="1:26">
      <c r="A1439" s="33">
        <v>3183</v>
      </c>
      <c r="B1439" s="28" t="s">
        <v>117</v>
      </c>
      <c r="C1439" s="28" t="s">
        <v>118</v>
      </c>
      <c r="D1439" s="110" t="s">
        <v>150</v>
      </c>
      <c r="E1439" s="110" t="s">
        <v>247</v>
      </c>
      <c r="F1439" s="196" t="s">
        <v>739</v>
      </c>
      <c r="G1439" s="33" t="s">
        <v>1830</v>
      </c>
      <c r="H1439" s="33" t="s">
        <v>1921</v>
      </c>
      <c r="I1439" s="196" t="s">
        <v>1896</v>
      </c>
      <c r="J1439" s="196" t="s">
        <v>1896</v>
      </c>
      <c r="K1439" s="196">
        <v>1</v>
      </c>
      <c r="L1439" s="235">
        <v>45338</v>
      </c>
      <c r="M1439" s="235">
        <v>45351</v>
      </c>
      <c r="N1439" s="33" t="s">
        <v>124</v>
      </c>
      <c r="O1439" s="33" t="s">
        <v>125</v>
      </c>
      <c r="P1439" s="33" t="s">
        <v>398</v>
      </c>
      <c r="Q1439" s="29" t="s">
        <v>740</v>
      </c>
      <c r="R1439" s="29" t="s">
        <v>80</v>
      </c>
      <c r="S1439" s="33">
        <v>1</v>
      </c>
      <c r="T1439" s="29"/>
      <c r="U1439" s="29"/>
      <c r="V1439" s="35"/>
      <c r="W1439" s="29"/>
      <c r="X1439" s="29"/>
      <c r="Y1439" s="29"/>
      <c r="Z1439" s="33"/>
    </row>
    <row r="1440" ht="24" spans="1:28">
      <c r="A1440" s="33">
        <v>3184</v>
      </c>
      <c r="B1440" s="28" t="s">
        <v>117</v>
      </c>
      <c r="C1440" s="28" t="s">
        <v>118</v>
      </c>
      <c r="D1440" s="110" t="s">
        <v>150</v>
      </c>
      <c r="E1440" s="110" t="s">
        <v>247</v>
      </c>
      <c r="F1440" s="196" t="s">
        <v>739</v>
      </c>
      <c r="G1440" s="33" t="s">
        <v>1830</v>
      </c>
      <c r="H1440" s="33" t="s">
        <v>1921</v>
      </c>
      <c r="I1440" s="196" t="s">
        <v>1896</v>
      </c>
      <c r="J1440" s="196" t="s">
        <v>1896</v>
      </c>
      <c r="K1440" s="196">
        <v>1</v>
      </c>
      <c r="L1440" s="235">
        <v>45352</v>
      </c>
      <c r="M1440" s="235">
        <v>45366</v>
      </c>
      <c r="N1440" s="33" t="s">
        <v>124</v>
      </c>
      <c r="O1440" s="33" t="s">
        <v>125</v>
      </c>
      <c r="P1440" s="33" t="s">
        <v>398</v>
      </c>
      <c r="Q1440" s="29" t="s">
        <v>740</v>
      </c>
      <c r="R1440" s="29" t="s">
        <v>80</v>
      </c>
      <c r="S1440" s="33">
        <v>1</v>
      </c>
      <c r="T1440" s="34"/>
      <c r="U1440" s="34"/>
      <c r="V1440" s="35"/>
      <c r="W1440" s="35"/>
      <c r="X1440" s="40"/>
      <c r="Y1440" s="40"/>
      <c r="Z1440" s="38"/>
      <c r="AA1440" s="34"/>
      <c r="AB1440" s="34"/>
    </row>
    <row r="1441" ht="24" spans="1:28">
      <c r="A1441" s="33">
        <v>3185</v>
      </c>
      <c r="B1441" s="28" t="s">
        <v>117</v>
      </c>
      <c r="C1441" s="28" t="s">
        <v>118</v>
      </c>
      <c r="D1441" s="110" t="s">
        <v>150</v>
      </c>
      <c r="E1441" s="110" t="s">
        <v>247</v>
      </c>
      <c r="F1441" s="196" t="s">
        <v>739</v>
      </c>
      <c r="G1441" s="33" t="s">
        <v>1830</v>
      </c>
      <c r="H1441" s="33" t="s">
        <v>1921</v>
      </c>
      <c r="I1441" s="196" t="s">
        <v>1896</v>
      </c>
      <c r="J1441" s="196" t="s">
        <v>1896</v>
      </c>
      <c r="K1441" s="196">
        <v>1</v>
      </c>
      <c r="L1441" s="235">
        <v>45367</v>
      </c>
      <c r="M1441" s="235">
        <v>45382</v>
      </c>
      <c r="N1441" s="33" t="s">
        <v>124</v>
      </c>
      <c r="O1441" s="33" t="s">
        <v>125</v>
      </c>
      <c r="P1441" s="33" t="s">
        <v>398</v>
      </c>
      <c r="Q1441" s="29" t="s">
        <v>740</v>
      </c>
      <c r="R1441" s="29" t="s">
        <v>80</v>
      </c>
      <c r="S1441" s="33">
        <v>1</v>
      </c>
      <c r="T1441" s="34"/>
      <c r="U1441" s="34"/>
      <c r="V1441" s="35"/>
      <c r="W1441" s="35"/>
      <c r="X1441" s="40"/>
      <c r="Y1441" s="40"/>
      <c r="Z1441" s="38"/>
      <c r="AA1441" s="34"/>
      <c r="AB1441" s="34"/>
    </row>
    <row r="1442" ht="24" spans="1:26">
      <c r="A1442" s="33">
        <v>3186</v>
      </c>
      <c r="B1442" s="28" t="s">
        <v>117</v>
      </c>
      <c r="C1442" s="28" t="s">
        <v>118</v>
      </c>
      <c r="D1442" s="110" t="s">
        <v>150</v>
      </c>
      <c r="E1442" s="110" t="s">
        <v>247</v>
      </c>
      <c r="F1442" s="196" t="s">
        <v>739</v>
      </c>
      <c r="G1442" s="33" t="s">
        <v>1830</v>
      </c>
      <c r="H1442" s="33" t="s">
        <v>1921</v>
      </c>
      <c r="I1442" s="196" t="s">
        <v>1896</v>
      </c>
      <c r="J1442" s="196" t="s">
        <v>1896</v>
      </c>
      <c r="K1442" s="196">
        <v>1</v>
      </c>
      <c r="L1442" s="235">
        <v>45383</v>
      </c>
      <c r="M1442" s="235">
        <v>45397</v>
      </c>
      <c r="N1442" s="33" t="s">
        <v>124</v>
      </c>
      <c r="O1442" s="33" t="s">
        <v>125</v>
      </c>
      <c r="P1442" s="33" t="s">
        <v>398</v>
      </c>
      <c r="Q1442" s="29" t="s">
        <v>740</v>
      </c>
      <c r="R1442" s="29" t="s">
        <v>80</v>
      </c>
      <c r="S1442" s="33">
        <v>1</v>
      </c>
      <c r="T1442" s="29"/>
      <c r="U1442" s="29"/>
      <c r="V1442" s="35"/>
      <c r="W1442" s="29"/>
      <c r="X1442" s="29"/>
      <c r="Y1442" s="29"/>
      <c r="Z1442" s="33"/>
    </row>
    <row r="1443" ht="24" spans="1:26">
      <c r="A1443" s="33">
        <v>3187</v>
      </c>
      <c r="B1443" s="28" t="s">
        <v>117</v>
      </c>
      <c r="C1443" s="28" t="s">
        <v>118</v>
      </c>
      <c r="D1443" s="110" t="s">
        <v>150</v>
      </c>
      <c r="E1443" s="110" t="s">
        <v>247</v>
      </c>
      <c r="F1443" s="196" t="s">
        <v>739</v>
      </c>
      <c r="G1443" s="33" t="s">
        <v>1830</v>
      </c>
      <c r="H1443" s="33" t="s">
        <v>1921</v>
      </c>
      <c r="I1443" s="196" t="s">
        <v>1896</v>
      </c>
      <c r="J1443" s="196" t="s">
        <v>1896</v>
      </c>
      <c r="K1443" s="196">
        <v>1</v>
      </c>
      <c r="L1443" s="235">
        <v>45398</v>
      </c>
      <c r="M1443" s="235">
        <v>45412</v>
      </c>
      <c r="N1443" s="33" t="s">
        <v>124</v>
      </c>
      <c r="O1443" s="33" t="s">
        <v>125</v>
      </c>
      <c r="P1443" s="33" t="s">
        <v>398</v>
      </c>
      <c r="Q1443" s="29" t="s">
        <v>740</v>
      </c>
      <c r="R1443" s="29" t="s">
        <v>80</v>
      </c>
      <c r="S1443" s="33">
        <v>1</v>
      </c>
      <c r="T1443" s="29"/>
      <c r="U1443" s="29"/>
      <c r="V1443" s="35"/>
      <c r="W1443" s="29"/>
      <c r="X1443" s="29"/>
      <c r="Y1443" s="29"/>
      <c r="Z1443" s="33"/>
    </row>
    <row r="1444" ht="24" spans="1:26">
      <c r="A1444" s="33">
        <v>3188</v>
      </c>
      <c r="B1444" s="28" t="s">
        <v>117</v>
      </c>
      <c r="C1444" s="28" t="s">
        <v>118</v>
      </c>
      <c r="D1444" s="110" t="s">
        <v>150</v>
      </c>
      <c r="E1444" s="110" t="s">
        <v>247</v>
      </c>
      <c r="F1444" s="196" t="s">
        <v>739</v>
      </c>
      <c r="G1444" s="33" t="s">
        <v>1830</v>
      </c>
      <c r="H1444" s="33" t="s">
        <v>1921</v>
      </c>
      <c r="I1444" s="196" t="s">
        <v>1896</v>
      </c>
      <c r="J1444" s="196" t="s">
        <v>1896</v>
      </c>
      <c r="K1444" s="196">
        <v>1</v>
      </c>
      <c r="L1444" s="235">
        <v>45413</v>
      </c>
      <c r="M1444" s="235">
        <v>45427</v>
      </c>
      <c r="N1444" s="33" t="s">
        <v>124</v>
      </c>
      <c r="O1444" s="33" t="s">
        <v>125</v>
      </c>
      <c r="P1444" s="33" t="s">
        <v>398</v>
      </c>
      <c r="Q1444" s="29" t="s">
        <v>740</v>
      </c>
      <c r="R1444" s="29" t="s">
        <v>80</v>
      </c>
      <c r="S1444" s="33">
        <v>1</v>
      </c>
      <c r="T1444" s="29"/>
      <c r="U1444" s="29"/>
      <c r="V1444" s="35"/>
      <c r="W1444" s="29"/>
      <c r="X1444" s="29"/>
      <c r="Y1444" s="29"/>
      <c r="Z1444" s="33"/>
    </row>
    <row r="1445" ht="24" spans="1:26">
      <c r="A1445" s="33">
        <v>3189</v>
      </c>
      <c r="B1445" s="28" t="s">
        <v>117</v>
      </c>
      <c r="C1445" s="28" t="s">
        <v>118</v>
      </c>
      <c r="D1445" s="110" t="s">
        <v>150</v>
      </c>
      <c r="E1445" s="110" t="s">
        <v>247</v>
      </c>
      <c r="F1445" s="196" t="s">
        <v>739</v>
      </c>
      <c r="G1445" s="33" t="s">
        <v>1830</v>
      </c>
      <c r="H1445" s="33" t="s">
        <v>1921</v>
      </c>
      <c r="I1445" s="196" t="s">
        <v>1896</v>
      </c>
      <c r="J1445" s="196" t="s">
        <v>1896</v>
      </c>
      <c r="K1445" s="196">
        <v>1</v>
      </c>
      <c r="L1445" s="235">
        <v>45428</v>
      </c>
      <c r="M1445" s="235">
        <v>45443</v>
      </c>
      <c r="N1445" s="33" t="s">
        <v>124</v>
      </c>
      <c r="O1445" s="33" t="s">
        <v>125</v>
      </c>
      <c r="P1445" s="33" t="s">
        <v>398</v>
      </c>
      <c r="Q1445" s="29" t="s">
        <v>740</v>
      </c>
      <c r="R1445" s="29" t="s">
        <v>80</v>
      </c>
      <c r="S1445" s="33">
        <v>1</v>
      </c>
      <c r="T1445" s="29"/>
      <c r="U1445" s="29"/>
      <c r="V1445" s="35"/>
      <c r="W1445" s="29"/>
      <c r="X1445" s="29"/>
      <c r="Y1445" s="29"/>
      <c r="Z1445" s="33"/>
    </row>
    <row r="1446" ht="24" spans="1:26">
      <c r="A1446" s="33">
        <v>3190</v>
      </c>
      <c r="B1446" s="28" t="s">
        <v>117</v>
      </c>
      <c r="C1446" s="28" t="s">
        <v>118</v>
      </c>
      <c r="D1446" s="110" t="s">
        <v>150</v>
      </c>
      <c r="E1446" s="110" t="s">
        <v>247</v>
      </c>
      <c r="F1446" s="196" t="s">
        <v>739</v>
      </c>
      <c r="G1446" s="33" t="s">
        <v>1830</v>
      </c>
      <c r="H1446" s="33" t="s">
        <v>1921</v>
      </c>
      <c r="I1446" s="196" t="s">
        <v>1896</v>
      </c>
      <c r="J1446" s="196" t="s">
        <v>1896</v>
      </c>
      <c r="K1446" s="196">
        <v>1</v>
      </c>
      <c r="L1446" s="235">
        <v>45444</v>
      </c>
      <c r="M1446" s="235">
        <v>45458</v>
      </c>
      <c r="N1446" s="33" t="s">
        <v>124</v>
      </c>
      <c r="O1446" s="33" t="s">
        <v>125</v>
      </c>
      <c r="P1446" s="33" t="s">
        <v>398</v>
      </c>
      <c r="Q1446" s="29" t="s">
        <v>740</v>
      </c>
      <c r="R1446" s="29" t="s">
        <v>80</v>
      </c>
      <c r="S1446" s="33">
        <v>1</v>
      </c>
      <c r="T1446" s="29"/>
      <c r="U1446" s="29"/>
      <c r="V1446" s="35"/>
      <c r="W1446" s="29"/>
      <c r="X1446" s="29"/>
      <c r="Y1446" s="29"/>
      <c r="Z1446" s="33"/>
    </row>
    <row r="1447" ht="24" spans="1:26">
      <c r="A1447" s="33">
        <v>3191</v>
      </c>
      <c r="B1447" s="28" t="s">
        <v>117</v>
      </c>
      <c r="C1447" s="28" t="s">
        <v>118</v>
      </c>
      <c r="D1447" s="110" t="s">
        <v>150</v>
      </c>
      <c r="E1447" s="110" t="s">
        <v>247</v>
      </c>
      <c r="F1447" s="196" t="s">
        <v>739</v>
      </c>
      <c r="G1447" s="33" t="s">
        <v>1830</v>
      </c>
      <c r="H1447" s="33" t="s">
        <v>1921</v>
      </c>
      <c r="I1447" s="196" t="s">
        <v>1896</v>
      </c>
      <c r="J1447" s="196" t="s">
        <v>1896</v>
      </c>
      <c r="K1447" s="196">
        <v>1</v>
      </c>
      <c r="L1447" s="235">
        <v>45459</v>
      </c>
      <c r="M1447" s="235">
        <v>45473</v>
      </c>
      <c r="N1447" s="33" t="s">
        <v>124</v>
      </c>
      <c r="O1447" s="33" t="s">
        <v>125</v>
      </c>
      <c r="P1447" s="33" t="s">
        <v>398</v>
      </c>
      <c r="Q1447" s="29" t="s">
        <v>740</v>
      </c>
      <c r="R1447" s="29" t="s">
        <v>80</v>
      </c>
      <c r="S1447" s="33">
        <v>1</v>
      </c>
      <c r="T1447" s="29"/>
      <c r="U1447" s="29"/>
      <c r="V1447" s="35"/>
      <c r="W1447" s="29"/>
      <c r="X1447" s="29"/>
      <c r="Y1447" s="29"/>
      <c r="Z1447" s="33"/>
    </row>
    <row r="1448" ht="24" spans="1:26">
      <c r="A1448" s="33">
        <v>3192</v>
      </c>
      <c r="B1448" s="28" t="s">
        <v>117</v>
      </c>
      <c r="C1448" s="28" t="s">
        <v>118</v>
      </c>
      <c r="D1448" s="110" t="s">
        <v>150</v>
      </c>
      <c r="E1448" s="110" t="s">
        <v>247</v>
      </c>
      <c r="F1448" s="196" t="s">
        <v>739</v>
      </c>
      <c r="G1448" s="33" t="s">
        <v>1830</v>
      </c>
      <c r="H1448" s="33" t="s">
        <v>1921</v>
      </c>
      <c r="I1448" s="196" t="s">
        <v>1896</v>
      </c>
      <c r="J1448" s="196" t="s">
        <v>1896</v>
      </c>
      <c r="K1448" s="196">
        <v>1</v>
      </c>
      <c r="L1448" s="235">
        <v>45474</v>
      </c>
      <c r="M1448" s="235">
        <v>45488</v>
      </c>
      <c r="N1448" s="33" t="s">
        <v>124</v>
      </c>
      <c r="O1448" s="33" t="s">
        <v>125</v>
      </c>
      <c r="P1448" s="33" t="s">
        <v>398</v>
      </c>
      <c r="Q1448" s="29" t="s">
        <v>740</v>
      </c>
      <c r="R1448" s="29" t="s">
        <v>80</v>
      </c>
      <c r="S1448" s="33">
        <v>1</v>
      </c>
      <c r="T1448" s="29"/>
      <c r="U1448" s="29"/>
      <c r="V1448" s="35"/>
      <c r="W1448" s="29"/>
      <c r="X1448" s="29"/>
      <c r="Y1448" s="29"/>
      <c r="Z1448" s="33"/>
    </row>
    <row r="1449" ht="24" spans="1:26">
      <c r="A1449" s="33">
        <v>3193</v>
      </c>
      <c r="B1449" s="28" t="s">
        <v>117</v>
      </c>
      <c r="C1449" s="28" t="s">
        <v>118</v>
      </c>
      <c r="D1449" s="110" t="s">
        <v>150</v>
      </c>
      <c r="E1449" s="110" t="s">
        <v>247</v>
      </c>
      <c r="F1449" s="196" t="s">
        <v>739</v>
      </c>
      <c r="G1449" s="33" t="s">
        <v>1830</v>
      </c>
      <c r="H1449" s="33" t="s">
        <v>1921</v>
      </c>
      <c r="I1449" s="196" t="s">
        <v>1896</v>
      </c>
      <c r="J1449" s="196" t="s">
        <v>1896</v>
      </c>
      <c r="K1449" s="196">
        <v>1</v>
      </c>
      <c r="L1449" s="235">
        <v>45489</v>
      </c>
      <c r="M1449" s="235">
        <v>45504</v>
      </c>
      <c r="N1449" s="33" t="s">
        <v>124</v>
      </c>
      <c r="O1449" s="33" t="s">
        <v>125</v>
      </c>
      <c r="P1449" s="33" t="s">
        <v>398</v>
      </c>
      <c r="Q1449" s="29" t="s">
        <v>740</v>
      </c>
      <c r="R1449" s="29" t="s">
        <v>80</v>
      </c>
      <c r="S1449" s="33">
        <v>1</v>
      </c>
      <c r="T1449" s="29"/>
      <c r="U1449" s="29"/>
      <c r="V1449" s="35"/>
      <c r="W1449" s="29"/>
      <c r="X1449" s="29"/>
      <c r="Y1449" s="29"/>
      <c r="Z1449" s="33"/>
    </row>
    <row r="1450" ht="24" spans="1:26">
      <c r="A1450" s="33">
        <v>3194</v>
      </c>
      <c r="B1450" s="28" t="s">
        <v>117</v>
      </c>
      <c r="C1450" s="28" t="s">
        <v>118</v>
      </c>
      <c r="D1450" s="110" t="s">
        <v>150</v>
      </c>
      <c r="E1450" s="110" t="s">
        <v>247</v>
      </c>
      <c r="F1450" s="196" t="s">
        <v>739</v>
      </c>
      <c r="G1450" s="33" t="s">
        <v>1830</v>
      </c>
      <c r="H1450" s="33" t="s">
        <v>1921</v>
      </c>
      <c r="I1450" s="196" t="s">
        <v>1896</v>
      </c>
      <c r="J1450" s="196" t="s">
        <v>1896</v>
      </c>
      <c r="K1450" s="196">
        <v>1</v>
      </c>
      <c r="L1450" s="235">
        <v>45505</v>
      </c>
      <c r="M1450" s="235">
        <v>45519</v>
      </c>
      <c r="N1450" s="33" t="s">
        <v>124</v>
      </c>
      <c r="O1450" s="33" t="s">
        <v>125</v>
      </c>
      <c r="P1450" s="33" t="s">
        <v>398</v>
      </c>
      <c r="Q1450" s="29" t="s">
        <v>740</v>
      </c>
      <c r="R1450" s="29" t="s">
        <v>80</v>
      </c>
      <c r="S1450" s="33">
        <v>1</v>
      </c>
      <c r="T1450" s="29"/>
      <c r="U1450" s="29"/>
      <c r="V1450" s="35"/>
      <c r="W1450" s="29"/>
      <c r="X1450" s="29"/>
      <c r="Y1450" s="29"/>
      <c r="Z1450" s="33"/>
    </row>
    <row r="1451" ht="24" spans="1:26">
      <c r="A1451" s="33">
        <v>3195</v>
      </c>
      <c r="B1451" s="28" t="s">
        <v>117</v>
      </c>
      <c r="C1451" s="28" t="s">
        <v>118</v>
      </c>
      <c r="D1451" s="110" t="s">
        <v>150</v>
      </c>
      <c r="E1451" s="110" t="s">
        <v>247</v>
      </c>
      <c r="F1451" s="196" t="s">
        <v>739</v>
      </c>
      <c r="G1451" s="33" t="s">
        <v>1830</v>
      </c>
      <c r="H1451" s="33" t="s">
        <v>1921</v>
      </c>
      <c r="I1451" s="196" t="s">
        <v>1896</v>
      </c>
      <c r="J1451" s="196" t="s">
        <v>1896</v>
      </c>
      <c r="K1451" s="196">
        <v>1</v>
      </c>
      <c r="L1451" s="235">
        <v>45520</v>
      </c>
      <c r="M1451" s="235">
        <v>45535</v>
      </c>
      <c r="N1451" s="33" t="s">
        <v>124</v>
      </c>
      <c r="O1451" s="33" t="s">
        <v>125</v>
      </c>
      <c r="P1451" s="33" t="s">
        <v>398</v>
      </c>
      <c r="Q1451" s="29" t="s">
        <v>740</v>
      </c>
      <c r="R1451" s="29" t="s">
        <v>80</v>
      </c>
      <c r="S1451" s="33">
        <v>1</v>
      </c>
      <c r="T1451" s="29"/>
      <c r="U1451" s="29"/>
      <c r="V1451" s="35"/>
      <c r="W1451" s="29"/>
      <c r="X1451" s="29"/>
      <c r="Y1451" s="29"/>
      <c r="Z1451" s="33"/>
    </row>
    <row r="1452" ht="24" spans="1:28">
      <c r="A1452" s="33">
        <v>3196</v>
      </c>
      <c r="B1452" s="28" t="s">
        <v>117</v>
      </c>
      <c r="C1452" s="28" t="s">
        <v>118</v>
      </c>
      <c r="D1452" s="110" t="s">
        <v>150</v>
      </c>
      <c r="E1452" s="110" t="s">
        <v>247</v>
      </c>
      <c r="F1452" s="196" t="s">
        <v>739</v>
      </c>
      <c r="G1452" s="33" t="s">
        <v>1830</v>
      </c>
      <c r="H1452" s="33" t="s">
        <v>1921</v>
      </c>
      <c r="I1452" s="196" t="s">
        <v>1896</v>
      </c>
      <c r="J1452" s="196" t="s">
        <v>1896</v>
      </c>
      <c r="K1452" s="196">
        <v>1</v>
      </c>
      <c r="L1452" s="235">
        <v>45536</v>
      </c>
      <c r="M1452" s="235">
        <v>45550</v>
      </c>
      <c r="N1452" s="33" t="s">
        <v>124</v>
      </c>
      <c r="O1452" s="33" t="s">
        <v>125</v>
      </c>
      <c r="P1452" s="33" t="s">
        <v>398</v>
      </c>
      <c r="Q1452" s="29" t="s">
        <v>740</v>
      </c>
      <c r="R1452" s="29" t="s">
        <v>80</v>
      </c>
      <c r="S1452" s="33">
        <v>1</v>
      </c>
      <c r="T1452" s="34"/>
      <c r="U1452" s="34"/>
      <c r="V1452" s="35"/>
      <c r="W1452" s="35"/>
      <c r="X1452" s="40"/>
      <c r="Y1452" s="40"/>
      <c r="Z1452" s="38"/>
      <c r="AA1452" s="34"/>
      <c r="AB1452" s="34"/>
    </row>
    <row r="1453" ht="24" spans="1:28">
      <c r="A1453" s="33">
        <v>3197</v>
      </c>
      <c r="B1453" s="28" t="s">
        <v>117</v>
      </c>
      <c r="C1453" s="28" t="s">
        <v>118</v>
      </c>
      <c r="D1453" s="110" t="s">
        <v>150</v>
      </c>
      <c r="E1453" s="110" t="s">
        <v>247</v>
      </c>
      <c r="F1453" s="196" t="s">
        <v>739</v>
      </c>
      <c r="G1453" s="33" t="s">
        <v>1830</v>
      </c>
      <c r="H1453" s="33" t="s">
        <v>1921</v>
      </c>
      <c r="I1453" s="196" t="s">
        <v>1896</v>
      </c>
      <c r="J1453" s="196" t="s">
        <v>1896</v>
      </c>
      <c r="K1453" s="196">
        <v>1</v>
      </c>
      <c r="L1453" s="235">
        <v>45551</v>
      </c>
      <c r="M1453" s="235">
        <v>45565</v>
      </c>
      <c r="N1453" s="33" t="s">
        <v>124</v>
      </c>
      <c r="O1453" s="33" t="s">
        <v>125</v>
      </c>
      <c r="P1453" s="33" t="s">
        <v>398</v>
      </c>
      <c r="Q1453" s="29" t="s">
        <v>740</v>
      </c>
      <c r="R1453" s="29" t="s">
        <v>80</v>
      </c>
      <c r="S1453" s="33">
        <v>1</v>
      </c>
      <c r="T1453" s="34"/>
      <c r="U1453" s="34"/>
      <c r="V1453" s="35"/>
      <c r="W1453" s="35"/>
      <c r="X1453" s="40"/>
      <c r="Y1453" s="40"/>
      <c r="Z1453" s="38"/>
      <c r="AA1453" s="34"/>
      <c r="AB1453" s="34"/>
    </row>
    <row r="1454" ht="24" spans="1:26">
      <c r="A1454" s="33">
        <v>3198</v>
      </c>
      <c r="B1454" s="28" t="s">
        <v>117</v>
      </c>
      <c r="C1454" s="28" t="s">
        <v>118</v>
      </c>
      <c r="D1454" s="110" t="s">
        <v>150</v>
      </c>
      <c r="E1454" s="110" t="s">
        <v>247</v>
      </c>
      <c r="F1454" s="196" t="s">
        <v>739</v>
      </c>
      <c r="G1454" s="33" t="s">
        <v>1830</v>
      </c>
      <c r="H1454" s="33" t="s">
        <v>1921</v>
      </c>
      <c r="I1454" s="196" t="s">
        <v>1896</v>
      </c>
      <c r="J1454" s="196" t="s">
        <v>1896</v>
      </c>
      <c r="K1454" s="196">
        <v>1</v>
      </c>
      <c r="L1454" s="235">
        <v>45566</v>
      </c>
      <c r="M1454" s="235">
        <v>45580</v>
      </c>
      <c r="N1454" s="33" t="s">
        <v>124</v>
      </c>
      <c r="O1454" s="33" t="s">
        <v>125</v>
      </c>
      <c r="P1454" s="33" t="s">
        <v>398</v>
      </c>
      <c r="Q1454" s="29" t="s">
        <v>740</v>
      </c>
      <c r="R1454" s="29" t="s">
        <v>80</v>
      </c>
      <c r="S1454" s="33">
        <v>1</v>
      </c>
      <c r="T1454" s="29"/>
      <c r="U1454" s="29"/>
      <c r="V1454" s="35"/>
      <c r="W1454" s="29"/>
      <c r="X1454" s="29"/>
      <c r="Y1454" s="29"/>
      <c r="Z1454" s="33"/>
    </row>
    <row r="1455" ht="24" spans="1:26">
      <c r="A1455" s="33">
        <v>3199</v>
      </c>
      <c r="B1455" s="28" t="s">
        <v>117</v>
      </c>
      <c r="C1455" s="28" t="s">
        <v>118</v>
      </c>
      <c r="D1455" s="110" t="s">
        <v>150</v>
      </c>
      <c r="E1455" s="110" t="s">
        <v>247</v>
      </c>
      <c r="F1455" s="196" t="s">
        <v>739</v>
      </c>
      <c r="G1455" s="33" t="s">
        <v>1830</v>
      </c>
      <c r="H1455" s="33" t="s">
        <v>1921</v>
      </c>
      <c r="I1455" s="196" t="s">
        <v>1896</v>
      </c>
      <c r="J1455" s="196" t="s">
        <v>1896</v>
      </c>
      <c r="K1455" s="196">
        <v>1</v>
      </c>
      <c r="L1455" s="235">
        <v>45581</v>
      </c>
      <c r="M1455" s="235">
        <v>45596</v>
      </c>
      <c r="N1455" s="33" t="s">
        <v>124</v>
      </c>
      <c r="O1455" s="33" t="s">
        <v>125</v>
      </c>
      <c r="P1455" s="33" t="s">
        <v>398</v>
      </c>
      <c r="Q1455" s="29" t="s">
        <v>740</v>
      </c>
      <c r="R1455" s="29" t="s">
        <v>80</v>
      </c>
      <c r="S1455" s="33">
        <v>1</v>
      </c>
      <c r="T1455" s="29"/>
      <c r="U1455" s="29"/>
      <c r="V1455" s="35"/>
      <c r="W1455" s="29"/>
      <c r="X1455" s="29"/>
      <c r="Y1455" s="29"/>
      <c r="Z1455" s="33"/>
    </row>
    <row r="1456" ht="24" spans="1:26">
      <c r="A1456" s="33">
        <v>3200</v>
      </c>
      <c r="B1456" s="28" t="s">
        <v>117</v>
      </c>
      <c r="C1456" s="28" t="s">
        <v>118</v>
      </c>
      <c r="D1456" s="110" t="s">
        <v>150</v>
      </c>
      <c r="E1456" s="110" t="s">
        <v>247</v>
      </c>
      <c r="F1456" s="196" t="s">
        <v>739</v>
      </c>
      <c r="G1456" s="33" t="s">
        <v>1830</v>
      </c>
      <c r="H1456" s="33" t="s">
        <v>1921</v>
      </c>
      <c r="I1456" s="196" t="s">
        <v>1896</v>
      </c>
      <c r="J1456" s="196" t="s">
        <v>1896</v>
      </c>
      <c r="K1456" s="196">
        <v>1</v>
      </c>
      <c r="L1456" s="235">
        <v>45597</v>
      </c>
      <c r="M1456" s="235">
        <v>45611</v>
      </c>
      <c r="N1456" s="33" t="s">
        <v>124</v>
      </c>
      <c r="O1456" s="33" t="s">
        <v>125</v>
      </c>
      <c r="P1456" s="33" t="s">
        <v>398</v>
      </c>
      <c r="Q1456" s="29" t="s">
        <v>740</v>
      </c>
      <c r="R1456" s="29" t="s">
        <v>80</v>
      </c>
      <c r="S1456" s="33">
        <v>1</v>
      </c>
      <c r="T1456" s="29"/>
      <c r="U1456" s="29"/>
      <c r="V1456" s="35"/>
      <c r="W1456" s="29"/>
      <c r="X1456" s="29"/>
      <c r="Y1456" s="29"/>
      <c r="Z1456" s="33"/>
    </row>
    <row r="1457" ht="24" spans="1:26">
      <c r="A1457" s="33">
        <v>3201</v>
      </c>
      <c r="B1457" s="28" t="s">
        <v>117</v>
      </c>
      <c r="C1457" s="28" t="s">
        <v>118</v>
      </c>
      <c r="D1457" s="110" t="s">
        <v>150</v>
      </c>
      <c r="E1457" s="110" t="s">
        <v>247</v>
      </c>
      <c r="F1457" s="196" t="s">
        <v>739</v>
      </c>
      <c r="G1457" s="33" t="s">
        <v>1830</v>
      </c>
      <c r="H1457" s="33" t="s">
        <v>1921</v>
      </c>
      <c r="I1457" s="196" t="s">
        <v>1896</v>
      </c>
      <c r="J1457" s="196" t="s">
        <v>1896</v>
      </c>
      <c r="K1457" s="196">
        <v>1</v>
      </c>
      <c r="L1457" s="235">
        <v>45612</v>
      </c>
      <c r="M1457" s="235">
        <v>45626</v>
      </c>
      <c r="N1457" s="33" t="s">
        <v>124</v>
      </c>
      <c r="O1457" s="33" t="s">
        <v>125</v>
      </c>
      <c r="P1457" s="33" t="s">
        <v>398</v>
      </c>
      <c r="Q1457" s="29" t="s">
        <v>740</v>
      </c>
      <c r="R1457" s="29" t="s">
        <v>80</v>
      </c>
      <c r="S1457" s="33">
        <v>1</v>
      </c>
      <c r="T1457" s="29"/>
      <c r="U1457" s="29"/>
      <c r="V1457" s="35"/>
      <c r="W1457" s="29"/>
      <c r="X1457" s="29"/>
      <c r="Y1457" s="29"/>
      <c r="Z1457" s="33"/>
    </row>
    <row r="1458" ht="24" spans="1:26">
      <c r="A1458" s="33">
        <v>3202</v>
      </c>
      <c r="B1458" s="28" t="s">
        <v>117</v>
      </c>
      <c r="C1458" s="28" t="s">
        <v>118</v>
      </c>
      <c r="D1458" s="110" t="s">
        <v>150</v>
      </c>
      <c r="E1458" s="110" t="s">
        <v>247</v>
      </c>
      <c r="F1458" s="196" t="s">
        <v>739</v>
      </c>
      <c r="G1458" s="33" t="s">
        <v>1830</v>
      </c>
      <c r="H1458" s="33" t="s">
        <v>1921</v>
      </c>
      <c r="I1458" s="196" t="s">
        <v>1896</v>
      </c>
      <c r="J1458" s="196" t="s">
        <v>1896</v>
      </c>
      <c r="K1458" s="196">
        <v>1</v>
      </c>
      <c r="L1458" s="235">
        <v>45627</v>
      </c>
      <c r="M1458" s="235">
        <v>45641</v>
      </c>
      <c r="N1458" s="33" t="s">
        <v>124</v>
      </c>
      <c r="O1458" s="33" t="s">
        <v>125</v>
      </c>
      <c r="P1458" s="33" t="s">
        <v>398</v>
      </c>
      <c r="Q1458" s="29" t="s">
        <v>740</v>
      </c>
      <c r="R1458" s="29" t="s">
        <v>80</v>
      </c>
      <c r="S1458" s="33">
        <v>1</v>
      </c>
      <c r="T1458" s="29"/>
      <c r="U1458" s="29"/>
      <c r="V1458" s="35"/>
      <c r="W1458" s="29"/>
      <c r="X1458" s="29"/>
      <c r="Y1458" s="29"/>
      <c r="Z1458" s="33"/>
    </row>
    <row r="1459" ht="24" spans="1:26">
      <c r="A1459" s="33">
        <v>3203</v>
      </c>
      <c r="B1459" s="28" t="s">
        <v>117</v>
      </c>
      <c r="C1459" s="28" t="s">
        <v>118</v>
      </c>
      <c r="D1459" s="110" t="s">
        <v>150</v>
      </c>
      <c r="E1459" s="110" t="s">
        <v>247</v>
      </c>
      <c r="F1459" s="196" t="s">
        <v>739</v>
      </c>
      <c r="G1459" s="33" t="s">
        <v>1830</v>
      </c>
      <c r="H1459" s="33" t="s">
        <v>1921</v>
      </c>
      <c r="I1459" s="196" t="s">
        <v>1896</v>
      </c>
      <c r="J1459" s="196" t="s">
        <v>1896</v>
      </c>
      <c r="K1459" s="196">
        <v>1</v>
      </c>
      <c r="L1459" s="235">
        <v>45642</v>
      </c>
      <c r="M1459" s="235">
        <v>45657</v>
      </c>
      <c r="N1459" s="33" t="s">
        <v>124</v>
      </c>
      <c r="O1459" s="33" t="s">
        <v>125</v>
      </c>
      <c r="P1459" s="33" t="s">
        <v>398</v>
      </c>
      <c r="Q1459" s="29" t="s">
        <v>740</v>
      </c>
      <c r="R1459" s="29" t="s">
        <v>80</v>
      </c>
      <c r="S1459" s="33">
        <v>1</v>
      </c>
      <c r="T1459" s="29"/>
      <c r="U1459" s="29"/>
      <c r="V1459" s="35"/>
      <c r="W1459" s="29"/>
      <c r="X1459" s="29"/>
      <c r="Y1459" s="29"/>
      <c r="Z1459" s="33"/>
    </row>
    <row r="1460" ht="24" spans="1:26">
      <c r="A1460" s="33">
        <v>3204</v>
      </c>
      <c r="B1460" s="28" t="s">
        <v>117</v>
      </c>
      <c r="C1460" s="28" t="s">
        <v>118</v>
      </c>
      <c r="D1460" s="110" t="s">
        <v>150</v>
      </c>
      <c r="E1460" s="110" t="s">
        <v>247</v>
      </c>
      <c r="F1460" s="196" t="s">
        <v>739</v>
      </c>
      <c r="G1460" s="33" t="s">
        <v>1830</v>
      </c>
      <c r="H1460" s="33" t="s">
        <v>1922</v>
      </c>
      <c r="I1460" s="196" t="s">
        <v>1896</v>
      </c>
      <c r="J1460" s="196" t="s">
        <v>1896</v>
      </c>
      <c r="K1460" s="196">
        <v>2</v>
      </c>
      <c r="L1460" s="235">
        <v>45292</v>
      </c>
      <c r="M1460" s="235">
        <v>45322</v>
      </c>
      <c r="N1460" s="33" t="s">
        <v>124</v>
      </c>
      <c r="O1460" s="33" t="s">
        <v>125</v>
      </c>
      <c r="P1460" s="33" t="s">
        <v>398</v>
      </c>
      <c r="Q1460" s="29" t="s">
        <v>740</v>
      </c>
      <c r="R1460" s="29" t="s">
        <v>80</v>
      </c>
      <c r="S1460" s="33">
        <v>2</v>
      </c>
      <c r="T1460" s="29"/>
      <c r="U1460" s="29"/>
      <c r="V1460" s="35"/>
      <c r="W1460" s="29"/>
      <c r="X1460" s="29"/>
      <c r="Y1460" s="29"/>
      <c r="Z1460" s="33"/>
    </row>
    <row r="1461" ht="24" spans="1:26">
      <c r="A1461" s="33">
        <v>3205</v>
      </c>
      <c r="B1461" s="28" t="s">
        <v>117</v>
      </c>
      <c r="C1461" s="28" t="s">
        <v>118</v>
      </c>
      <c r="D1461" s="110" t="s">
        <v>150</v>
      </c>
      <c r="E1461" s="110" t="s">
        <v>247</v>
      </c>
      <c r="F1461" s="196" t="s">
        <v>739</v>
      </c>
      <c r="G1461" s="33" t="s">
        <v>1830</v>
      </c>
      <c r="H1461" s="33" t="s">
        <v>1922</v>
      </c>
      <c r="I1461" s="196" t="s">
        <v>1896</v>
      </c>
      <c r="J1461" s="196" t="s">
        <v>1896</v>
      </c>
      <c r="K1461" s="196">
        <v>2</v>
      </c>
      <c r="L1461" s="235">
        <v>45323</v>
      </c>
      <c r="M1461" s="235">
        <v>45351</v>
      </c>
      <c r="N1461" s="33" t="s">
        <v>124</v>
      </c>
      <c r="O1461" s="33" t="s">
        <v>125</v>
      </c>
      <c r="P1461" s="33" t="s">
        <v>398</v>
      </c>
      <c r="Q1461" s="29" t="s">
        <v>740</v>
      </c>
      <c r="R1461" s="29" t="s">
        <v>80</v>
      </c>
      <c r="S1461" s="33">
        <v>2</v>
      </c>
      <c r="T1461" s="29"/>
      <c r="U1461" s="29"/>
      <c r="V1461" s="35"/>
      <c r="W1461" s="29"/>
      <c r="X1461" s="29"/>
      <c r="Y1461" s="29"/>
      <c r="Z1461" s="33"/>
    </row>
    <row r="1462" ht="24" spans="1:28">
      <c r="A1462" s="33">
        <v>3206</v>
      </c>
      <c r="B1462" s="28" t="s">
        <v>117</v>
      </c>
      <c r="C1462" s="28" t="s">
        <v>118</v>
      </c>
      <c r="D1462" s="110" t="s">
        <v>150</v>
      </c>
      <c r="E1462" s="110" t="s">
        <v>247</v>
      </c>
      <c r="F1462" s="196" t="s">
        <v>739</v>
      </c>
      <c r="G1462" s="33" t="s">
        <v>1830</v>
      </c>
      <c r="H1462" s="33" t="s">
        <v>1922</v>
      </c>
      <c r="I1462" s="196" t="s">
        <v>1896</v>
      </c>
      <c r="J1462" s="196" t="s">
        <v>1896</v>
      </c>
      <c r="K1462" s="196">
        <v>2</v>
      </c>
      <c r="L1462" s="235">
        <v>45352</v>
      </c>
      <c r="M1462" s="235">
        <v>45382</v>
      </c>
      <c r="N1462" s="33" t="s">
        <v>124</v>
      </c>
      <c r="O1462" s="33" t="s">
        <v>125</v>
      </c>
      <c r="P1462" s="33" t="s">
        <v>398</v>
      </c>
      <c r="Q1462" s="29" t="s">
        <v>740</v>
      </c>
      <c r="R1462" s="29" t="s">
        <v>80</v>
      </c>
      <c r="S1462" s="33">
        <v>2</v>
      </c>
      <c r="T1462" s="34"/>
      <c r="U1462" s="34"/>
      <c r="V1462" s="35"/>
      <c r="W1462" s="35"/>
      <c r="X1462" s="40"/>
      <c r="Y1462" s="40"/>
      <c r="Z1462" s="38"/>
      <c r="AA1462" s="34"/>
      <c r="AB1462" s="34"/>
    </row>
    <row r="1463" ht="24" spans="1:26">
      <c r="A1463" s="33">
        <v>3207</v>
      </c>
      <c r="B1463" s="28" t="s">
        <v>117</v>
      </c>
      <c r="C1463" s="28" t="s">
        <v>118</v>
      </c>
      <c r="D1463" s="110" t="s">
        <v>150</v>
      </c>
      <c r="E1463" s="110" t="s">
        <v>247</v>
      </c>
      <c r="F1463" s="196" t="s">
        <v>739</v>
      </c>
      <c r="G1463" s="33" t="s">
        <v>1830</v>
      </c>
      <c r="H1463" s="33" t="s">
        <v>1922</v>
      </c>
      <c r="I1463" s="196" t="s">
        <v>1896</v>
      </c>
      <c r="J1463" s="196" t="s">
        <v>1896</v>
      </c>
      <c r="K1463" s="196">
        <v>2</v>
      </c>
      <c r="L1463" s="235">
        <v>45383</v>
      </c>
      <c r="M1463" s="235">
        <v>45412</v>
      </c>
      <c r="N1463" s="33" t="s">
        <v>124</v>
      </c>
      <c r="O1463" s="33" t="s">
        <v>125</v>
      </c>
      <c r="P1463" s="33" t="s">
        <v>398</v>
      </c>
      <c r="Q1463" s="29" t="s">
        <v>740</v>
      </c>
      <c r="R1463" s="29" t="s">
        <v>80</v>
      </c>
      <c r="S1463" s="33">
        <v>2</v>
      </c>
      <c r="T1463" s="29"/>
      <c r="U1463" s="29"/>
      <c r="V1463" s="35"/>
      <c r="W1463" s="29"/>
      <c r="X1463" s="29"/>
      <c r="Y1463" s="29"/>
      <c r="Z1463" s="33"/>
    </row>
    <row r="1464" ht="24" spans="1:26">
      <c r="A1464" s="33">
        <v>3208</v>
      </c>
      <c r="B1464" s="28" t="s">
        <v>117</v>
      </c>
      <c r="C1464" s="28" t="s">
        <v>118</v>
      </c>
      <c r="D1464" s="110" t="s">
        <v>150</v>
      </c>
      <c r="E1464" s="110" t="s">
        <v>247</v>
      </c>
      <c r="F1464" s="196" t="s">
        <v>739</v>
      </c>
      <c r="G1464" s="33" t="s">
        <v>1830</v>
      </c>
      <c r="H1464" s="33" t="s">
        <v>1922</v>
      </c>
      <c r="I1464" s="196" t="s">
        <v>1896</v>
      </c>
      <c r="J1464" s="196" t="s">
        <v>1896</v>
      </c>
      <c r="K1464" s="196">
        <v>2</v>
      </c>
      <c r="L1464" s="235">
        <v>45413</v>
      </c>
      <c r="M1464" s="235">
        <v>45443</v>
      </c>
      <c r="N1464" s="33" t="s">
        <v>124</v>
      </c>
      <c r="O1464" s="33" t="s">
        <v>125</v>
      </c>
      <c r="P1464" s="33" t="s">
        <v>398</v>
      </c>
      <c r="Q1464" s="29" t="s">
        <v>740</v>
      </c>
      <c r="R1464" s="29" t="s">
        <v>80</v>
      </c>
      <c r="S1464" s="33">
        <v>2</v>
      </c>
      <c r="T1464" s="29"/>
      <c r="U1464" s="29"/>
      <c r="V1464" s="35"/>
      <c r="W1464" s="29"/>
      <c r="X1464" s="29"/>
      <c r="Y1464" s="29"/>
      <c r="Z1464" s="33"/>
    </row>
    <row r="1465" ht="24" spans="1:26">
      <c r="A1465" s="33">
        <v>3209</v>
      </c>
      <c r="B1465" s="28" t="s">
        <v>117</v>
      </c>
      <c r="C1465" s="28" t="s">
        <v>118</v>
      </c>
      <c r="D1465" s="110" t="s">
        <v>150</v>
      </c>
      <c r="E1465" s="110" t="s">
        <v>247</v>
      </c>
      <c r="F1465" s="196" t="s">
        <v>739</v>
      </c>
      <c r="G1465" s="33" t="s">
        <v>1830</v>
      </c>
      <c r="H1465" s="33" t="s">
        <v>1922</v>
      </c>
      <c r="I1465" s="196" t="s">
        <v>1896</v>
      </c>
      <c r="J1465" s="196" t="s">
        <v>1896</v>
      </c>
      <c r="K1465" s="196">
        <v>2</v>
      </c>
      <c r="L1465" s="235">
        <v>45444</v>
      </c>
      <c r="M1465" s="235">
        <v>45473</v>
      </c>
      <c r="N1465" s="33" t="s">
        <v>124</v>
      </c>
      <c r="O1465" s="33" t="s">
        <v>125</v>
      </c>
      <c r="P1465" s="33" t="s">
        <v>398</v>
      </c>
      <c r="Q1465" s="29" t="s">
        <v>740</v>
      </c>
      <c r="R1465" s="29" t="s">
        <v>80</v>
      </c>
      <c r="S1465" s="33">
        <v>2</v>
      </c>
      <c r="T1465" s="29"/>
      <c r="U1465" s="29"/>
      <c r="V1465" s="35"/>
      <c r="W1465" s="29"/>
      <c r="X1465" s="29"/>
      <c r="Y1465" s="29"/>
      <c r="Z1465" s="33"/>
    </row>
    <row r="1466" ht="24" spans="1:26">
      <c r="A1466" s="33">
        <v>3210</v>
      </c>
      <c r="B1466" s="28" t="s">
        <v>117</v>
      </c>
      <c r="C1466" s="28" t="s">
        <v>118</v>
      </c>
      <c r="D1466" s="110" t="s">
        <v>150</v>
      </c>
      <c r="E1466" s="110" t="s">
        <v>247</v>
      </c>
      <c r="F1466" s="196" t="s">
        <v>739</v>
      </c>
      <c r="G1466" s="33" t="s">
        <v>1830</v>
      </c>
      <c r="H1466" s="33" t="s">
        <v>1922</v>
      </c>
      <c r="I1466" s="196" t="s">
        <v>1896</v>
      </c>
      <c r="J1466" s="196" t="s">
        <v>1896</v>
      </c>
      <c r="K1466" s="196">
        <v>2</v>
      </c>
      <c r="L1466" s="235">
        <v>45474</v>
      </c>
      <c r="M1466" s="235">
        <v>45504</v>
      </c>
      <c r="N1466" s="33" t="s">
        <v>124</v>
      </c>
      <c r="O1466" s="33" t="s">
        <v>125</v>
      </c>
      <c r="P1466" s="33" t="s">
        <v>398</v>
      </c>
      <c r="Q1466" s="29" t="s">
        <v>740</v>
      </c>
      <c r="R1466" s="29" t="s">
        <v>80</v>
      </c>
      <c r="S1466" s="33">
        <v>2</v>
      </c>
      <c r="T1466" s="29"/>
      <c r="U1466" s="29"/>
      <c r="V1466" s="35"/>
      <c r="W1466" s="29"/>
      <c r="X1466" s="29"/>
      <c r="Y1466" s="29"/>
      <c r="Z1466" s="33"/>
    </row>
    <row r="1467" ht="24" spans="1:26">
      <c r="A1467" s="33">
        <v>3211</v>
      </c>
      <c r="B1467" s="28" t="s">
        <v>117</v>
      </c>
      <c r="C1467" s="28" t="s">
        <v>118</v>
      </c>
      <c r="D1467" s="110" t="s">
        <v>150</v>
      </c>
      <c r="E1467" s="110" t="s">
        <v>247</v>
      </c>
      <c r="F1467" s="196" t="s">
        <v>739</v>
      </c>
      <c r="G1467" s="33" t="s">
        <v>1830</v>
      </c>
      <c r="H1467" s="33" t="s">
        <v>1922</v>
      </c>
      <c r="I1467" s="196" t="s">
        <v>1896</v>
      </c>
      <c r="J1467" s="196" t="s">
        <v>1896</v>
      </c>
      <c r="K1467" s="196">
        <v>2</v>
      </c>
      <c r="L1467" s="235">
        <v>45505</v>
      </c>
      <c r="M1467" s="235">
        <v>45535</v>
      </c>
      <c r="N1467" s="33" t="s">
        <v>124</v>
      </c>
      <c r="O1467" s="33" t="s">
        <v>125</v>
      </c>
      <c r="P1467" s="33" t="s">
        <v>398</v>
      </c>
      <c r="Q1467" s="29" t="s">
        <v>740</v>
      </c>
      <c r="R1467" s="29" t="s">
        <v>80</v>
      </c>
      <c r="S1467" s="33">
        <v>2</v>
      </c>
      <c r="T1467" s="29"/>
      <c r="U1467" s="29"/>
      <c r="V1467" s="35"/>
      <c r="W1467" s="29"/>
      <c r="X1467" s="29"/>
      <c r="Y1467" s="29"/>
      <c r="Z1467" s="33"/>
    </row>
    <row r="1468" ht="24" spans="1:26">
      <c r="A1468" s="33">
        <v>3212</v>
      </c>
      <c r="B1468" s="28" t="s">
        <v>117</v>
      </c>
      <c r="C1468" s="28" t="s">
        <v>118</v>
      </c>
      <c r="D1468" s="110" t="s">
        <v>150</v>
      </c>
      <c r="E1468" s="110" t="s">
        <v>247</v>
      </c>
      <c r="F1468" s="196" t="s">
        <v>739</v>
      </c>
      <c r="G1468" s="33" t="s">
        <v>1830</v>
      </c>
      <c r="H1468" s="33" t="s">
        <v>1922</v>
      </c>
      <c r="I1468" s="196" t="s">
        <v>1896</v>
      </c>
      <c r="J1468" s="196" t="s">
        <v>1896</v>
      </c>
      <c r="K1468" s="196">
        <v>2</v>
      </c>
      <c r="L1468" s="235">
        <v>45536</v>
      </c>
      <c r="M1468" s="235">
        <v>45565</v>
      </c>
      <c r="N1468" s="33" t="s">
        <v>124</v>
      </c>
      <c r="O1468" s="33" t="s">
        <v>125</v>
      </c>
      <c r="P1468" s="33" t="s">
        <v>398</v>
      </c>
      <c r="Q1468" s="29" t="s">
        <v>740</v>
      </c>
      <c r="R1468" s="29" t="s">
        <v>80</v>
      </c>
      <c r="S1468" s="33">
        <v>2</v>
      </c>
      <c r="T1468" s="29"/>
      <c r="U1468" s="29"/>
      <c r="V1468" s="35"/>
      <c r="W1468" s="29"/>
      <c r="X1468" s="29"/>
      <c r="Y1468" s="29"/>
      <c r="Z1468" s="33"/>
    </row>
    <row r="1469" ht="24" spans="1:26">
      <c r="A1469" s="33">
        <v>3213</v>
      </c>
      <c r="B1469" s="28" t="s">
        <v>117</v>
      </c>
      <c r="C1469" s="28" t="s">
        <v>118</v>
      </c>
      <c r="D1469" s="110" t="s">
        <v>150</v>
      </c>
      <c r="E1469" s="110" t="s">
        <v>247</v>
      </c>
      <c r="F1469" s="196" t="s">
        <v>739</v>
      </c>
      <c r="G1469" s="33" t="s">
        <v>1830</v>
      </c>
      <c r="H1469" s="33" t="s">
        <v>1922</v>
      </c>
      <c r="I1469" s="196" t="s">
        <v>1896</v>
      </c>
      <c r="J1469" s="196" t="s">
        <v>1896</v>
      </c>
      <c r="K1469" s="196">
        <v>2</v>
      </c>
      <c r="L1469" s="235">
        <v>45566</v>
      </c>
      <c r="M1469" s="235">
        <v>45596</v>
      </c>
      <c r="N1469" s="33" t="s">
        <v>124</v>
      </c>
      <c r="O1469" s="33" t="s">
        <v>125</v>
      </c>
      <c r="P1469" s="33" t="s">
        <v>398</v>
      </c>
      <c r="Q1469" s="29" t="s">
        <v>740</v>
      </c>
      <c r="R1469" s="29" t="s">
        <v>80</v>
      </c>
      <c r="S1469" s="33">
        <v>2</v>
      </c>
      <c r="T1469" s="29"/>
      <c r="U1469" s="29"/>
      <c r="V1469" s="35"/>
      <c r="W1469" s="29"/>
      <c r="X1469" s="29"/>
      <c r="Y1469" s="29"/>
      <c r="Z1469" s="33"/>
    </row>
    <row r="1470" ht="24" spans="1:26">
      <c r="A1470" s="33">
        <v>3214</v>
      </c>
      <c r="B1470" s="28" t="s">
        <v>117</v>
      </c>
      <c r="C1470" s="28" t="s">
        <v>118</v>
      </c>
      <c r="D1470" s="110" t="s">
        <v>150</v>
      </c>
      <c r="E1470" s="110" t="s">
        <v>247</v>
      </c>
      <c r="F1470" s="196" t="s">
        <v>739</v>
      </c>
      <c r="G1470" s="33" t="s">
        <v>1830</v>
      </c>
      <c r="H1470" s="33" t="s">
        <v>1922</v>
      </c>
      <c r="I1470" s="196" t="s">
        <v>1896</v>
      </c>
      <c r="J1470" s="196" t="s">
        <v>1896</v>
      </c>
      <c r="K1470" s="196">
        <v>2</v>
      </c>
      <c r="L1470" s="235">
        <v>45597</v>
      </c>
      <c r="M1470" s="235">
        <v>45626</v>
      </c>
      <c r="N1470" s="33" t="s">
        <v>124</v>
      </c>
      <c r="O1470" s="33" t="s">
        <v>125</v>
      </c>
      <c r="P1470" s="33" t="s">
        <v>398</v>
      </c>
      <c r="Q1470" s="29" t="s">
        <v>740</v>
      </c>
      <c r="R1470" s="29" t="s">
        <v>80</v>
      </c>
      <c r="S1470" s="33">
        <v>2</v>
      </c>
      <c r="T1470" s="29"/>
      <c r="U1470" s="29"/>
      <c r="V1470" s="35"/>
      <c r="W1470" s="29"/>
      <c r="X1470" s="29"/>
      <c r="Y1470" s="29"/>
      <c r="Z1470" s="33"/>
    </row>
    <row r="1471" ht="24" spans="1:26">
      <c r="A1471" s="33">
        <v>3215</v>
      </c>
      <c r="B1471" s="28" t="s">
        <v>117</v>
      </c>
      <c r="C1471" s="28" t="s">
        <v>118</v>
      </c>
      <c r="D1471" s="110" t="s">
        <v>150</v>
      </c>
      <c r="E1471" s="110" t="s">
        <v>247</v>
      </c>
      <c r="F1471" s="196" t="s">
        <v>739</v>
      </c>
      <c r="G1471" s="33" t="s">
        <v>1830</v>
      </c>
      <c r="H1471" s="33" t="s">
        <v>1922</v>
      </c>
      <c r="I1471" s="196" t="s">
        <v>1896</v>
      </c>
      <c r="J1471" s="196" t="s">
        <v>1896</v>
      </c>
      <c r="K1471" s="196">
        <v>2</v>
      </c>
      <c r="L1471" s="235">
        <v>45627</v>
      </c>
      <c r="M1471" s="235">
        <v>45657</v>
      </c>
      <c r="N1471" s="33" t="s">
        <v>124</v>
      </c>
      <c r="O1471" s="33" t="s">
        <v>125</v>
      </c>
      <c r="P1471" s="33" t="s">
        <v>398</v>
      </c>
      <c r="Q1471" s="29" t="s">
        <v>740</v>
      </c>
      <c r="R1471" s="29" t="s">
        <v>80</v>
      </c>
      <c r="S1471" s="33">
        <v>2</v>
      </c>
      <c r="T1471" s="29"/>
      <c r="U1471" s="29"/>
      <c r="V1471" s="35"/>
      <c r="W1471" s="29"/>
      <c r="X1471" s="29"/>
      <c r="Y1471" s="29"/>
      <c r="Z1471" s="33"/>
    </row>
    <row r="1472" ht="24" spans="1:26">
      <c r="A1472" s="33">
        <v>3218</v>
      </c>
      <c r="B1472" s="28" t="s">
        <v>117</v>
      </c>
      <c r="C1472" s="28" t="s">
        <v>118</v>
      </c>
      <c r="D1472" s="110" t="s">
        <v>150</v>
      </c>
      <c r="E1472" s="110" t="s">
        <v>247</v>
      </c>
      <c r="F1472" s="196" t="s">
        <v>750</v>
      </c>
      <c r="G1472" s="33" t="s">
        <v>1830</v>
      </c>
      <c r="H1472" s="33" t="s">
        <v>1921</v>
      </c>
      <c r="I1472" s="196" t="s">
        <v>1896</v>
      </c>
      <c r="J1472" s="196" t="s">
        <v>1896</v>
      </c>
      <c r="K1472" s="196">
        <v>1</v>
      </c>
      <c r="L1472" s="235">
        <v>45292</v>
      </c>
      <c r="M1472" s="235">
        <v>45306</v>
      </c>
      <c r="N1472" s="33" t="s">
        <v>124</v>
      </c>
      <c r="O1472" s="33" t="s">
        <v>125</v>
      </c>
      <c r="P1472" s="33" t="s">
        <v>398</v>
      </c>
      <c r="Q1472" s="29" t="s">
        <v>740</v>
      </c>
      <c r="R1472" s="29" t="s">
        <v>80</v>
      </c>
      <c r="S1472" s="33">
        <v>1</v>
      </c>
      <c r="T1472" s="29"/>
      <c r="U1472" s="29"/>
      <c r="V1472" s="35"/>
      <c r="W1472" s="29"/>
      <c r="X1472" s="29"/>
      <c r="Y1472" s="29"/>
      <c r="Z1472" s="33"/>
    </row>
    <row r="1473" ht="24" spans="1:26">
      <c r="A1473" s="33">
        <v>3219</v>
      </c>
      <c r="B1473" s="28" t="s">
        <v>117</v>
      </c>
      <c r="C1473" s="28" t="s">
        <v>118</v>
      </c>
      <c r="D1473" s="110" t="s">
        <v>150</v>
      </c>
      <c r="E1473" s="110" t="s">
        <v>247</v>
      </c>
      <c r="F1473" s="196" t="s">
        <v>750</v>
      </c>
      <c r="G1473" s="33" t="s">
        <v>1830</v>
      </c>
      <c r="H1473" s="33" t="s">
        <v>1921</v>
      </c>
      <c r="I1473" s="196" t="s">
        <v>1896</v>
      </c>
      <c r="J1473" s="196" t="s">
        <v>1896</v>
      </c>
      <c r="K1473" s="196">
        <v>1</v>
      </c>
      <c r="L1473" s="235">
        <v>45307</v>
      </c>
      <c r="M1473" s="235">
        <v>45322</v>
      </c>
      <c r="N1473" s="33" t="s">
        <v>124</v>
      </c>
      <c r="O1473" s="33" t="s">
        <v>125</v>
      </c>
      <c r="P1473" s="33" t="s">
        <v>398</v>
      </c>
      <c r="Q1473" s="29" t="s">
        <v>740</v>
      </c>
      <c r="R1473" s="29" t="s">
        <v>80</v>
      </c>
      <c r="S1473" s="33">
        <v>1</v>
      </c>
      <c r="T1473" s="29"/>
      <c r="U1473" s="29"/>
      <c r="V1473" s="35"/>
      <c r="W1473" s="29"/>
      <c r="X1473" s="29"/>
      <c r="Y1473" s="29"/>
      <c r="Z1473" s="33"/>
    </row>
    <row r="1474" ht="24" spans="1:28">
      <c r="A1474" s="33">
        <v>3220</v>
      </c>
      <c r="B1474" s="28" t="s">
        <v>117</v>
      </c>
      <c r="C1474" s="28" t="s">
        <v>118</v>
      </c>
      <c r="D1474" s="110" t="s">
        <v>150</v>
      </c>
      <c r="E1474" s="110" t="s">
        <v>247</v>
      </c>
      <c r="F1474" s="196" t="s">
        <v>750</v>
      </c>
      <c r="G1474" s="33" t="s">
        <v>1830</v>
      </c>
      <c r="H1474" s="33" t="s">
        <v>1921</v>
      </c>
      <c r="I1474" s="196" t="s">
        <v>1896</v>
      </c>
      <c r="J1474" s="196" t="s">
        <v>1896</v>
      </c>
      <c r="K1474" s="196">
        <v>1</v>
      </c>
      <c r="L1474" s="235">
        <v>45323</v>
      </c>
      <c r="M1474" s="235">
        <v>45337</v>
      </c>
      <c r="N1474" s="33" t="s">
        <v>124</v>
      </c>
      <c r="O1474" s="33" t="s">
        <v>125</v>
      </c>
      <c r="P1474" s="33" t="s">
        <v>398</v>
      </c>
      <c r="Q1474" s="29" t="s">
        <v>740</v>
      </c>
      <c r="R1474" s="29" t="s">
        <v>80</v>
      </c>
      <c r="S1474" s="33">
        <v>1</v>
      </c>
      <c r="T1474" s="34"/>
      <c r="U1474" s="34"/>
      <c r="V1474" s="35"/>
      <c r="W1474" s="35"/>
      <c r="X1474" s="40"/>
      <c r="Y1474" s="40"/>
      <c r="Z1474" s="38"/>
      <c r="AA1474" s="34"/>
      <c r="AB1474" s="34"/>
    </row>
    <row r="1475" ht="24" spans="1:26">
      <c r="A1475" s="33">
        <v>3221</v>
      </c>
      <c r="B1475" s="28" t="s">
        <v>117</v>
      </c>
      <c r="C1475" s="28" t="s">
        <v>118</v>
      </c>
      <c r="D1475" s="110" t="s">
        <v>150</v>
      </c>
      <c r="E1475" s="110" t="s">
        <v>247</v>
      </c>
      <c r="F1475" s="196" t="s">
        <v>750</v>
      </c>
      <c r="G1475" s="33" t="s">
        <v>1830</v>
      </c>
      <c r="H1475" s="33" t="s">
        <v>1921</v>
      </c>
      <c r="I1475" s="196" t="s">
        <v>1896</v>
      </c>
      <c r="J1475" s="196" t="s">
        <v>1896</v>
      </c>
      <c r="K1475" s="196">
        <v>1</v>
      </c>
      <c r="L1475" s="235">
        <v>45338</v>
      </c>
      <c r="M1475" s="235">
        <v>45351</v>
      </c>
      <c r="N1475" s="33" t="s">
        <v>124</v>
      </c>
      <c r="O1475" s="33" t="s">
        <v>125</v>
      </c>
      <c r="P1475" s="33" t="s">
        <v>398</v>
      </c>
      <c r="Q1475" s="29" t="s">
        <v>740</v>
      </c>
      <c r="R1475" s="29" t="s">
        <v>80</v>
      </c>
      <c r="S1475" s="33">
        <v>1</v>
      </c>
      <c r="T1475" s="29"/>
      <c r="U1475" s="29"/>
      <c r="V1475" s="35"/>
      <c r="W1475" s="29"/>
      <c r="X1475" s="29"/>
      <c r="Y1475" s="29"/>
      <c r="Z1475" s="33"/>
    </row>
    <row r="1476" ht="24" spans="1:28">
      <c r="A1476" s="33">
        <v>3222</v>
      </c>
      <c r="B1476" s="28" t="s">
        <v>117</v>
      </c>
      <c r="C1476" s="28" t="s">
        <v>118</v>
      </c>
      <c r="D1476" s="110" t="s">
        <v>150</v>
      </c>
      <c r="E1476" s="110" t="s">
        <v>247</v>
      </c>
      <c r="F1476" s="196" t="s">
        <v>750</v>
      </c>
      <c r="G1476" s="33" t="s">
        <v>1830</v>
      </c>
      <c r="H1476" s="33" t="s">
        <v>1921</v>
      </c>
      <c r="I1476" s="196" t="s">
        <v>1896</v>
      </c>
      <c r="J1476" s="196" t="s">
        <v>1896</v>
      </c>
      <c r="K1476" s="196">
        <v>1</v>
      </c>
      <c r="L1476" s="235">
        <v>45352</v>
      </c>
      <c r="M1476" s="235">
        <v>45366</v>
      </c>
      <c r="N1476" s="33" t="s">
        <v>124</v>
      </c>
      <c r="O1476" s="33" t="s">
        <v>125</v>
      </c>
      <c r="P1476" s="33" t="s">
        <v>398</v>
      </c>
      <c r="Q1476" s="29" t="s">
        <v>740</v>
      </c>
      <c r="R1476" s="29" t="s">
        <v>80</v>
      </c>
      <c r="S1476" s="33">
        <v>1</v>
      </c>
      <c r="T1476" s="34"/>
      <c r="U1476" s="34"/>
      <c r="V1476" s="35"/>
      <c r="W1476" s="35"/>
      <c r="X1476" s="40"/>
      <c r="Y1476" s="40"/>
      <c r="Z1476" s="38"/>
      <c r="AA1476" s="34"/>
      <c r="AB1476" s="34"/>
    </row>
    <row r="1477" ht="24" spans="1:28">
      <c r="A1477" s="33">
        <v>3223</v>
      </c>
      <c r="B1477" s="28" t="s">
        <v>117</v>
      </c>
      <c r="C1477" s="28" t="s">
        <v>118</v>
      </c>
      <c r="D1477" s="110" t="s">
        <v>150</v>
      </c>
      <c r="E1477" s="110" t="s">
        <v>247</v>
      </c>
      <c r="F1477" s="196" t="s">
        <v>750</v>
      </c>
      <c r="G1477" s="33" t="s">
        <v>1830</v>
      </c>
      <c r="H1477" s="33" t="s">
        <v>1921</v>
      </c>
      <c r="I1477" s="196" t="s">
        <v>1896</v>
      </c>
      <c r="J1477" s="196" t="s">
        <v>1896</v>
      </c>
      <c r="K1477" s="196">
        <v>1</v>
      </c>
      <c r="L1477" s="235">
        <v>45367</v>
      </c>
      <c r="M1477" s="235">
        <v>45382</v>
      </c>
      <c r="N1477" s="33" t="s">
        <v>124</v>
      </c>
      <c r="O1477" s="33" t="s">
        <v>125</v>
      </c>
      <c r="P1477" s="33" t="s">
        <v>398</v>
      </c>
      <c r="Q1477" s="29" t="s">
        <v>740</v>
      </c>
      <c r="R1477" s="29" t="s">
        <v>80</v>
      </c>
      <c r="S1477" s="33">
        <v>1</v>
      </c>
      <c r="T1477" s="34"/>
      <c r="U1477" s="34"/>
      <c r="V1477" s="35"/>
      <c r="W1477" s="35"/>
      <c r="X1477" s="40"/>
      <c r="Y1477" s="40"/>
      <c r="Z1477" s="38"/>
      <c r="AA1477" s="34"/>
      <c r="AB1477" s="34"/>
    </row>
    <row r="1478" ht="24" spans="1:26">
      <c r="A1478" s="33">
        <v>3224</v>
      </c>
      <c r="B1478" s="28" t="s">
        <v>117</v>
      </c>
      <c r="C1478" s="28" t="s">
        <v>118</v>
      </c>
      <c r="D1478" s="110" t="s">
        <v>150</v>
      </c>
      <c r="E1478" s="110" t="s">
        <v>247</v>
      </c>
      <c r="F1478" s="196" t="s">
        <v>750</v>
      </c>
      <c r="G1478" s="33" t="s">
        <v>1830</v>
      </c>
      <c r="H1478" s="33" t="s">
        <v>1921</v>
      </c>
      <c r="I1478" s="196" t="s">
        <v>1896</v>
      </c>
      <c r="J1478" s="196" t="s">
        <v>1896</v>
      </c>
      <c r="K1478" s="196">
        <v>1</v>
      </c>
      <c r="L1478" s="235">
        <v>45383</v>
      </c>
      <c r="M1478" s="235">
        <v>45397</v>
      </c>
      <c r="N1478" s="33" t="s">
        <v>124</v>
      </c>
      <c r="O1478" s="33" t="s">
        <v>125</v>
      </c>
      <c r="P1478" s="33" t="s">
        <v>398</v>
      </c>
      <c r="Q1478" s="29" t="s">
        <v>740</v>
      </c>
      <c r="R1478" s="29" t="s">
        <v>80</v>
      </c>
      <c r="S1478" s="33">
        <v>1</v>
      </c>
      <c r="T1478" s="29"/>
      <c r="U1478" s="29"/>
      <c r="V1478" s="35"/>
      <c r="W1478" s="29"/>
      <c r="X1478" s="29"/>
      <c r="Y1478" s="29"/>
      <c r="Z1478" s="33"/>
    </row>
    <row r="1479" ht="24" spans="1:26">
      <c r="A1479" s="33">
        <v>3225</v>
      </c>
      <c r="B1479" s="28" t="s">
        <v>117</v>
      </c>
      <c r="C1479" s="28" t="s">
        <v>118</v>
      </c>
      <c r="D1479" s="110" t="s">
        <v>150</v>
      </c>
      <c r="E1479" s="110" t="s">
        <v>247</v>
      </c>
      <c r="F1479" s="196" t="s">
        <v>750</v>
      </c>
      <c r="G1479" s="33" t="s">
        <v>1830</v>
      </c>
      <c r="H1479" s="33" t="s">
        <v>1921</v>
      </c>
      <c r="I1479" s="196" t="s">
        <v>1896</v>
      </c>
      <c r="J1479" s="196" t="s">
        <v>1896</v>
      </c>
      <c r="K1479" s="196">
        <v>1</v>
      </c>
      <c r="L1479" s="235">
        <v>45398</v>
      </c>
      <c r="M1479" s="235">
        <v>45412</v>
      </c>
      <c r="N1479" s="33" t="s">
        <v>124</v>
      </c>
      <c r="O1479" s="33" t="s">
        <v>125</v>
      </c>
      <c r="P1479" s="33" t="s">
        <v>398</v>
      </c>
      <c r="Q1479" s="29" t="s">
        <v>740</v>
      </c>
      <c r="R1479" s="29" t="s">
        <v>80</v>
      </c>
      <c r="S1479" s="33">
        <v>1</v>
      </c>
      <c r="T1479" s="29"/>
      <c r="U1479" s="29"/>
      <c r="V1479" s="35"/>
      <c r="W1479" s="29"/>
      <c r="X1479" s="29"/>
      <c r="Y1479" s="29"/>
      <c r="Z1479" s="33"/>
    </row>
    <row r="1480" ht="24" spans="1:26">
      <c r="A1480" s="33">
        <v>3226</v>
      </c>
      <c r="B1480" s="28" t="s">
        <v>117</v>
      </c>
      <c r="C1480" s="28" t="s">
        <v>118</v>
      </c>
      <c r="D1480" s="110" t="s">
        <v>150</v>
      </c>
      <c r="E1480" s="110" t="s">
        <v>247</v>
      </c>
      <c r="F1480" s="196" t="s">
        <v>750</v>
      </c>
      <c r="G1480" s="33" t="s">
        <v>1830</v>
      </c>
      <c r="H1480" s="33" t="s">
        <v>1921</v>
      </c>
      <c r="I1480" s="196" t="s">
        <v>1896</v>
      </c>
      <c r="J1480" s="196" t="s">
        <v>1896</v>
      </c>
      <c r="K1480" s="196">
        <v>1</v>
      </c>
      <c r="L1480" s="235">
        <v>45413</v>
      </c>
      <c r="M1480" s="235">
        <v>45427</v>
      </c>
      <c r="N1480" s="33" t="s">
        <v>124</v>
      </c>
      <c r="O1480" s="33" t="s">
        <v>125</v>
      </c>
      <c r="P1480" s="33" t="s">
        <v>398</v>
      </c>
      <c r="Q1480" s="29" t="s">
        <v>740</v>
      </c>
      <c r="R1480" s="29" t="s">
        <v>80</v>
      </c>
      <c r="S1480" s="33">
        <v>1</v>
      </c>
      <c r="T1480" s="29"/>
      <c r="U1480" s="29"/>
      <c r="V1480" s="35"/>
      <c r="W1480" s="29"/>
      <c r="X1480" s="29"/>
      <c r="Y1480" s="29"/>
      <c r="Z1480" s="33"/>
    </row>
    <row r="1481" ht="24" spans="1:26">
      <c r="A1481" s="33">
        <v>3227</v>
      </c>
      <c r="B1481" s="28" t="s">
        <v>117</v>
      </c>
      <c r="C1481" s="28" t="s">
        <v>118</v>
      </c>
      <c r="D1481" s="110" t="s">
        <v>150</v>
      </c>
      <c r="E1481" s="110" t="s">
        <v>247</v>
      </c>
      <c r="F1481" s="196" t="s">
        <v>750</v>
      </c>
      <c r="G1481" s="33" t="s">
        <v>1830</v>
      </c>
      <c r="H1481" s="33" t="s">
        <v>1921</v>
      </c>
      <c r="I1481" s="196" t="s">
        <v>1896</v>
      </c>
      <c r="J1481" s="196" t="s">
        <v>1896</v>
      </c>
      <c r="K1481" s="196">
        <v>1</v>
      </c>
      <c r="L1481" s="235">
        <v>45428</v>
      </c>
      <c r="M1481" s="235">
        <v>45443</v>
      </c>
      <c r="N1481" s="33" t="s">
        <v>124</v>
      </c>
      <c r="O1481" s="33" t="s">
        <v>125</v>
      </c>
      <c r="P1481" s="33" t="s">
        <v>398</v>
      </c>
      <c r="Q1481" s="29" t="s">
        <v>740</v>
      </c>
      <c r="R1481" s="29" t="s">
        <v>80</v>
      </c>
      <c r="S1481" s="33">
        <v>1</v>
      </c>
      <c r="T1481" s="29"/>
      <c r="U1481" s="29"/>
      <c r="V1481" s="35"/>
      <c r="W1481" s="29"/>
      <c r="X1481" s="29"/>
      <c r="Y1481" s="29"/>
      <c r="Z1481" s="33"/>
    </row>
    <row r="1482" ht="24" spans="1:26">
      <c r="A1482" s="33">
        <v>3228</v>
      </c>
      <c r="B1482" s="28" t="s">
        <v>117</v>
      </c>
      <c r="C1482" s="28" t="s">
        <v>118</v>
      </c>
      <c r="D1482" s="110" t="s">
        <v>150</v>
      </c>
      <c r="E1482" s="110" t="s">
        <v>247</v>
      </c>
      <c r="F1482" s="196" t="s">
        <v>750</v>
      </c>
      <c r="G1482" s="33" t="s">
        <v>1830</v>
      </c>
      <c r="H1482" s="33" t="s">
        <v>1921</v>
      </c>
      <c r="I1482" s="196" t="s">
        <v>1896</v>
      </c>
      <c r="J1482" s="196" t="s">
        <v>1896</v>
      </c>
      <c r="K1482" s="196">
        <v>1</v>
      </c>
      <c r="L1482" s="235">
        <v>45444</v>
      </c>
      <c r="M1482" s="235">
        <v>45458</v>
      </c>
      <c r="N1482" s="33" t="s">
        <v>124</v>
      </c>
      <c r="O1482" s="33" t="s">
        <v>125</v>
      </c>
      <c r="P1482" s="33" t="s">
        <v>398</v>
      </c>
      <c r="Q1482" s="29" t="s">
        <v>740</v>
      </c>
      <c r="R1482" s="29" t="s">
        <v>80</v>
      </c>
      <c r="S1482" s="33">
        <v>1</v>
      </c>
      <c r="T1482" s="29"/>
      <c r="U1482" s="29"/>
      <c r="V1482" s="35"/>
      <c r="W1482" s="29"/>
      <c r="X1482" s="29"/>
      <c r="Y1482" s="29"/>
      <c r="Z1482" s="33"/>
    </row>
    <row r="1483" ht="24" spans="1:26">
      <c r="A1483" s="33">
        <v>3229</v>
      </c>
      <c r="B1483" s="28" t="s">
        <v>117</v>
      </c>
      <c r="C1483" s="28" t="s">
        <v>118</v>
      </c>
      <c r="D1483" s="110" t="s">
        <v>150</v>
      </c>
      <c r="E1483" s="110" t="s">
        <v>247</v>
      </c>
      <c r="F1483" s="196" t="s">
        <v>750</v>
      </c>
      <c r="G1483" s="33" t="s">
        <v>1830</v>
      </c>
      <c r="H1483" s="33" t="s">
        <v>1921</v>
      </c>
      <c r="I1483" s="196" t="s">
        <v>1896</v>
      </c>
      <c r="J1483" s="196" t="s">
        <v>1896</v>
      </c>
      <c r="K1483" s="196">
        <v>1</v>
      </c>
      <c r="L1483" s="235">
        <v>45459</v>
      </c>
      <c r="M1483" s="235">
        <v>45473</v>
      </c>
      <c r="N1483" s="33" t="s">
        <v>124</v>
      </c>
      <c r="O1483" s="33" t="s">
        <v>125</v>
      </c>
      <c r="P1483" s="33" t="s">
        <v>398</v>
      </c>
      <c r="Q1483" s="29" t="s">
        <v>740</v>
      </c>
      <c r="R1483" s="29" t="s">
        <v>80</v>
      </c>
      <c r="S1483" s="33">
        <v>1</v>
      </c>
      <c r="T1483" s="29"/>
      <c r="U1483" s="29"/>
      <c r="V1483" s="35"/>
      <c r="W1483" s="29"/>
      <c r="X1483" s="29"/>
      <c r="Y1483" s="29"/>
      <c r="Z1483" s="33"/>
    </row>
    <row r="1484" ht="24" spans="1:26">
      <c r="A1484" s="33">
        <v>3230</v>
      </c>
      <c r="B1484" s="28" t="s">
        <v>117</v>
      </c>
      <c r="C1484" s="28" t="s">
        <v>118</v>
      </c>
      <c r="D1484" s="110" t="s">
        <v>150</v>
      </c>
      <c r="E1484" s="110" t="s">
        <v>247</v>
      </c>
      <c r="F1484" s="196" t="s">
        <v>750</v>
      </c>
      <c r="G1484" s="33" t="s">
        <v>1830</v>
      </c>
      <c r="H1484" s="33" t="s">
        <v>1921</v>
      </c>
      <c r="I1484" s="196" t="s">
        <v>1896</v>
      </c>
      <c r="J1484" s="196" t="s">
        <v>1896</v>
      </c>
      <c r="K1484" s="196">
        <v>1</v>
      </c>
      <c r="L1484" s="235">
        <v>45474</v>
      </c>
      <c r="M1484" s="235">
        <v>45488</v>
      </c>
      <c r="N1484" s="33" t="s">
        <v>124</v>
      </c>
      <c r="O1484" s="33" t="s">
        <v>125</v>
      </c>
      <c r="P1484" s="33" t="s">
        <v>398</v>
      </c>
      <c r="Q1484" s="29" t="s">
        <v>740</v>
      </c>
      <c r="R1484" s="29" t="s">
        <v>80</v>
      </c>
      <c r="S1484" s="33">
        <v>1</v>
      </c>
      <c r="T1484" s="29"/>
      <c r="U1484" s="29"/>
      <c r="V1484" s="35"/>
      <c r="W1484" s="29"/>
      <c r="X1484" s="29"/>
      <c r="Y1484" s="29"/>
      <c r="Z1484" s="33"/>
    </row>
    <row r="1485" ht="24" spans="1:26">
      <c r="A1485" s="33">
        <v>3231</v>
      </c>
      <c r="B1485" s="28" t="s">
        <v>117</v>
      </c>
      <c r="C1485" s="28" t="s">
        <v>118</v>
      </c>
      <c r="D1485" s="110" t="s">
        <v>150</v>
      </c>
      <c r="E1485" s="110" t="s">
        <v>247</v>
      </c>
      <c r="F1485" s="196" t="s">
        <v>750</v>
      </c>
      <c r="G1485" s="33" t="s">
        <v>1830</v>
      </c>
      <c r="H1485" s="33" t="s">
        <v>1921</v>
      </c>
      <c r="I1485" s="196" t="s">
        <v>1896</v>
      </c>
      <c r="J1485" s="196" t="s">
        <v>1896</v>
      </c>
      <c r="K1485" s="196">
        <v>1</v>
      </c>
      <c r="L1485" s="235">
        <v>45489</v>
      </c>
      <c r="M1485" s="235">
        <v>45504</v>
      </c>
      <c r="N1485" s="33" t="s">
        <v>124</v>
      </c>
      <c r="O1485" s="33" t="s">
        <v>125</v>
      </c>
      <c r="P1485" s="33" t="s">
        <v>398</v>
      </c>
      <c r="Q1485" s="29" t="s">
        <v>740</v>
      </c>
      <c r="R1485" s="29" t="s">
        <v>80</v>
      </c>
      <c r="S1485" s="33">
        <v>1</v>
      </c>
      <c r="T1485" s="29"/>
      <c r="U1485" s="29"/>
      <c r="V1485" s="35"/>
      <c r="W1485" s="29"/>
      <c r="X1485" s="29"/>
      <c r="Y1485" s="29"/>
      <c r="Z1485" s="33"/>
    </row>
    <row r="1486" ht="24" spans="1:26">
      <c r="A1486" s="33">
        <v>3232</v>
      </c>
      <c r="B1486" s="28" t="s">
        <v>117</v>
      </c>
      <c r="C1486" s="28" t="s">
        <v>118</v>
      </c>
      <c r="D1486" s="110" t="s">
        <v>150</v>
      </c>
      <c r="E1486" s="110" t="s">
        <v>247</v>
      </c>
      <c r="F1486" s="196" t="s">
        <v>750</v>
      </c>
      <c r="G1486" s="33" t="s">
        <v>1830</v>
      </c>
      <c r="H1486" s="33" t="s">
        <v>1921</v>
      </c>
      <c r="I1486" s="196" t="s">
        <v>1896</v>
      </c>
      <c r="J1486" s="196" t="s">
        <v>1896</v>
      </c>
      <c r="K1486" s="196">
        <v>1</v>
      </c>
      <c r="L1486" s="235">
        <v>45505</v>
      </c>
      <c r="M1486" s="235">
        <v>45519</v>
      </c>
      <c r="N1486" s="33" t="s">
        <v>124</v>
      </c>
      <c r="O1486" s="33" t="s">
        <v>125</v>
      </c>
      <c r="P1486" s="33" t="s">
        <v>398</v>
      </c>
      <c r="Q1486" s="29" t="s">
        <v>740</v>
      </c>
      <c r="R1486" s="29" t="s">
        <v>80</v>
      </c>
      <c r="S1486" s="33">
        <v>1</v>
      </c>
      <c r="T1486" s="29"/>
      <c r="U1486" s="29"/>
      <c r="V1486" s="35"/>
      <c r="W1486" s="29"/>
      <c r="X1486" s="29"/>
      <c r="Y1486" s="29"/>
      <c r="Z1486" s="33"/>
    </row>
    <row r="1487" ht="24" spans="1:26">
      <c r="A1487" s="33">
        <v>3233</v>
      </c>
      <c r="B1487" s="28" t="s">
        <v>117</v>
      </c>
      <c r="C1487" s="28" t="s">
        <v>118</v>
      </c>
      <c r="D1487" s="110" t="s">
        <v>150</v>
      </c>
      <c r="E1487" s="110" t="s">
        <v>247</v>
      </c>
      <c r="F1487" s="196" t="s">
        <v>750</v>
      </c>
      <c r="G1487" s="33" t="s">
        <v>1830</v>
      </c>
      <c r="H1487" s="33" t="s">
        <v>1921</v>
      </c>
      <c r="I1487" s="196" t="s">
        <v>1896</v>
      </c>
      <c r="J1487" s="196" t="s">
        <v>1896</v>
      </c>
      <c r="K1487" s="196">
        <v>1</v>
      </c>
      <c r="L1487" s="235">
        <v>45520</v>
      </c>
      <c r="M1487" s="235">
        <v>45535</v>
      </c>
      <c r="N1487" s="33" t="s">
        <v>124</v>
      </c>
      <c r="O1487" s="33" t="s">
        <v>125</v>
      </c>
      <c r="P1487" s="33" t="s">
        <v>398</v>
      </c>
      <c r="Q1487" s="29" t="s">
        <v>740</v>
      </c>
      <c r="R1487" s="29" t="s">
        <v>80</v>
      </c>
      <c r="S1487" s="33">
        <v>1</v>
      </c>
      <c r="T1487" s="29"/>
      <c r="U1487" s="29"/>
      <c r="V1487" s="35"/>
      <c r="W1487" s="29"/>
      <c r="X1487" s="29"/>
      <c r="Y1487" s="29"/>
      <c r="Z1487" s="33"/>
    </row>
    <row r="1488" ht="24" spans="1:28">
      <c r="A1488" s="33">
        <v>3234</v>
      </c>
      <c r="B1488" s="28" t="s">
        <v>117</v>
      </c>
      <c r="C1488" s="28" t="s">
        <v>118</v>
      </c>
      <c r="D1488" s="110" t="s">
        <v>150</v>
      </c>
      <c r="E1488" s="110" t="s">
        <v>247</v>
      </c>
      <c r="F1488" s="196" t="s">
        <v>750</v>
      </c>
      <c r="G1488" s="33" t="s">
        <v>1830</v>
      </c>
      <c r="H1488" s="33" t="s">
        <v>1921</v>
      </c>
      <c r="I1488" s="196" t="s">
        <v>1896</v>
      </c>
      <c r="J1488" s="196" t="s">
        <v>1896</v>
      </c>
      <c r="K1488" s="196">
        <v>1</v>
      </c>
      <c r="L1488" s="235">
        <v>45536</v>
      </c>
      <c r="M1488" s="235">
        <v>45550</v>
      </c>
      <c r="N1488" s="33" t="s">
        <v>124</v>
      </c>
      <c r="O1488" s="33" t="s">
        <v>125</v>
      </c>
      <c r="P1488" s="33" t="s">
        <v>398</v>
      </c>
      <c r="Q1488" s="29" t="s">
        <v>740</v>
      </c>
      <c r="R1488" s="29" t="s">
        <v>80</v>
      </c>
      <c r="S1488" s="33">
        <v>1</v>
      </c>
      <c r="T1488" s="34"/>
      <c r="U1488" s="34"/>
      <c r="V1488" s="35"/>
      <c r="W1488" s="35"/>
      <c r="X1488" s="40"/>
      <c r="Y1488" s="40"/>
      <c r="Z1488" s="38"/>
      <c r="AA1488" s="34"/>
      <c r="AB1488" s="34"/>
    </row>
    <row r="1489" ht="24" spans="1:28">
      <c r="A1489" s="33">
        <v>3235</v>
      </c>
      <c r="B1489" s="28" t="s">
        <v>117</v>
      </c>
      <c r="C1489" s="28" t="s">
        <v>118</v>
      </c>
      <c r="D1489" s="110" t="s">
        <v>150</v>
      </c>
      <c r="E1489" s="110" t="s">
        <v>247</v>
      </c>
      <c r="F1489" s="196" t="s">
        <v>750</v>
      </c>
      <c r="G1489" s="33" t="s">
        <v>1830</v>
      </c>
      <c r="H1489" s="33" t="s">
        <v>1921</v>
      </c>
      <c r="I1489" s="196" t="s">
        <v>1896</v>
      </c>
      <c r="J1489" s="196" t="s">
        <v>1896</v>
      </c>
      <c r="K1489" s="196">
        <v>1</v>
      </c>
      <c r="L1489" s="235">
        <v>45551</v>
      </c>
      <c r="M1489" s="235">
        <v>45565</v>
      </c>
      <c r="N1489" s="33" t="s">
        <v>124</v>
      </c>
      <c r="O1489" s="33" t="s">
        <v>125</v>
      </c>
      <c r="P1489" s="33" t="s">
        <v>398</v>
      </c>
      <c r="Q1489" s="29" t="s">
        <v>740</v>
      </c>
      <c r="R1489" s="29" t="s">
        <v>80</v>
      </c>
      <c r="S1489" s="33">
        <v>1</v>
      </c>
      <c r="T1489" s="34"/>
      <c r="U1489" s="34"/>
      <c r="V1489" s="35"/>
      <c r="W1489" s="35"/>
      <c r="X1489" s="40"/>
      <c r="Y1489" s="40"/>
      <c r="Z1489" s="38"/>
      <c r="AA1489" s="34"/>
      <c r="AB1489" s="34"/>
    </row>
    <row r="1490" ht="24" spans="1:26">
      <c r="A1490" s="33">
        <v>3236</v>
      </c>
      <c r="B1490" s="28" t="s">
        <v>117</v>
      </c>
      <c r="C1490" s="28" t="s">
        <v>118</v>
      </c>
      <c r="D1490" s="110" t="s">
        <v>150</v>
      </c>
      <c r="E1490" s="110" t="s">
        <v>247</v>
      </c>
      <c r="F1490" s="196" t="s">
        <v>750</v>
      </c>
      <c r="G1490" s="33" t="s">
        <v>1830</v>
      </c>
      <c r="H1490" s="33" t="s">
        <v>1921</v>
      </c>
      <c r="I1490" s="196" t="s">
        <v>1896</v>
      </c>
      <c r="J1490" s="196" t="s">
        <v>1896</v>
      </c>
      <c r="K1490" s="196">
        <v>1</v>
      </c>
      <c r="L1490" s="235">
        <v>45566</v>
      </c>
      <c r="M1490" s="235">
        <v>45580</v>
      </c>
      <c r="N1490" s="33" t="s">
        <v>124</v>
      </c>
      <c r="O1490" s="33" t="s">
        <v>125</v>
      </c>
      <c r="P1490" s="33" t="s">
        <v>398</v>
      </c>
      <c r="Q1490" s="29" t="s">
        <v>740</v>
      </c>
      <c r="R1490" s="29" t="s">
        <v>80</v>
      </c>
      <c r="S1490" s="33">
        <v>1</v>
      </c>
      <c r="T1490" s="29"/>
      <c r="U1490" s="29"/>
      <c r="V1490" s="35"/>
      <c r="W1490" s="29"/>
      <c r="X1490" s="29"/>
      <c r="Y1490" s="29"/>
      <c r="Z1490" s="33"/>
    </row>
    <row r="1491" ht="24" spans="1:26">
      <c r="A1491" s="33">
        <v>3237</v>
      </c>
      <c r="B1491" s="28" t="s">
        <v>117</v>
      </c>
      <c r="C1491" s="28" t="s">
        <v>118</v>
      </c>
      <c r="D1491" s="110" t="s">
        <v>150</v>
      </c>
      <c r="E1491" s="110" t="s">
        <v>247</v>
      </c>
      <c r="F1491" s="196" t="s">
        <v>750</v>
      </c>
      <c r="G1491" s="33" t="s">
        <v>1830</v>
      </c>
      <c r="H1491" s="33" t="s">
        <v>1921</v>
      </c>
      <c r="I1491" s="196" t="s">
        <v>1896</v>
      </c>
      <c r="J1491" s="196" t="s">
        <v>1896</v>
      </c>
      <c r="K1491" s="196">
        <v>1</v>
      </c>
      <c r="L1491" s="235">
        <v>45581</v>
      </c>
      <c r="M1491" s="235">
        <v>45596</v>
      </c>
      <c r="N1491" s="33" t="s">
        <v>124</v>
      </c>
      <c r="O1491" s="33" t="s">
        <v>125</v>
      </c>
      <c r="P1491" s="33" t="s">
        <v>398</v>
      </c>
      <c r="Q1491" s="29" t="s">
        <v>740</v>
      </c>
      <c r="R1491" s="29" t="s">
        <v>80</v>
      </c>
      <c r="S1491" s="33">
        <v>1</v>
      </c>
      <c r="T1491" s="29"/>
      <c r="U1491" s="29"/>
      <c r="V1491" s="35"/>
      <c r="W1491" s="29"/>
      <c r="X1491" s="29"/>
      <c r="Y1491" s="29"/>
      <c r="Z1491" s="33"/>
    </row>
    <row r="1492" ht="24" spans="1:26">
      <c r="A1492" s="33">
        <v>3238</v>
      </c>
      <c r="B1492" s="28" t="s">
        <v>117</v>
      </c>
      <c r="C1492" s="28" t="s">
        <v>118</v>
      </c>
      <c r="D1492" s="110" t="s">
        <v>150</v>
      </c>
      <c r="E1492" s="110" t="s">
        <v>247</v>
      </c>
      <c r="F1492" s="196" t="s">
        <v>750</v>
      </c>
      <c r="G1492" s="33" t="s">
        <v>1830</v>
      </c>
      <c r="H1492" s="33" t="s">
        <v>1921</v>
      </c>
      <c r="I1492" s="196" t="s">
        <v>1896</v>
      </c>
      <c r="J1492" s="196" t="s">
        <v>1896</v>
      </c>
      <c r="K1492" s="196">
        <v>1</v>
      </c>
      <c r="L1492" s="235">
        <v>45597</v>
      </c>
      <c r="M1492" s="235">
        <v>45611</v>
      </c>
      <c r="N1492" s="33" t="s">
        <v>124</v>
      </c>
      <c r="O1492" s="33" t="s">
        <v>125</v>
      </c>
      <c r="P1492" s="33" t="s">
        <v>398</v>
      </c>
      <c r="Q1492" s="29" t="s">
        <v>740</v>
      </c>
      <c r="R1492" s="29" t="s">
        <v>80</v>
      </c>
      <c r="S1492" s="33">
        <v>1</v>
      </c>
      <c r="T1492" s="29"/>
      <c r="U1492" s="29"/>
      <c r="V1492" s="35"/>
      <c r="W1492" s="29"/>
      <c r="X1492" s="29"/>
      <c r="Y1492" s="29"/>
      <c r="Z1492" s="33"/>
    </row>
    <row r="1493" ht="24" spans="1:26">
      <c r="A1493" s="33">
        <v>3239</v>
      </c>
      <c r="B1493" s="28" t="s">
        <v>117</v>
      </c>
      <c r="C1493" s="28" t="s">
        <v>118</v>
      </c>
      <c r="D1493" s="110" t="s">
        <v>150</v>
      </c>
      <c r="E1493" s="110" t="s">
        <v>247</v>
      </c>
      <c r="F1493" s="196" t="s">
        <v>750</v>
      </c>
      <c r="G1493" s="33" t="s">
        <v>1830</v>
      </c>
      <c r="H1493" s="33" t="s">
        <v>1921</v>
      </c>
      <c r="I1493" s="196" t="s">
        <v>1896</v>
      </c>
      <c r="J1493" s="196" t="s">
        <v>1896</v>
      </c>
      <c r="K1493" s="196">
        <v>1</v>
      </c>
      <c r="L1493" s="235">
        <v>45612</v>
      </c>
      <c r="M1493" s="235">
        <v>45626</v>
      </c>
      <c r="N1493" s="33" t="s">
        <v>124</v>
      </c>
      <c r="O1493" s="33" t="s">
        <v>125</v>
      </c>
      <c r="P1493" s="33" t="s">
        <v>398</v>
      </c>
      <c r="Q1493" s="29" t="s">
        <v>740</v>
      </c>
      <c r="R1493" s="29" t="s">
        <v>80</v>
      </c>
      <c r="S1493" s="33">
        <v>1</v>
      </c>
      <c r="T1493" s="29"/>
      <c r="U1493" s="29"/>
      <c r="V1493" s="35"/>
      <c r="W1493" s="29"/>
      <c r="X1493" s="29"/>
      <c r="Y1493" s="29"/>
      <c r="Z1493" s="33"/>
    </row>
    <row r="1494" ht="24" spans="1:26">
      <c r="A1494" s="33">
        <v>3240</v>
      </c>
      <c r="B1494" s="28" t="s">
        <v>117</v>
      </c>
      <c r="C1494" s="28" t="s">
        <v>118</v>
      </c>
      <c r="D1494" s="110" t="s">
        <v>150</v>
      </c>
      <c r="E1494" s="110" t="s">
        <v>247</v>
      </c>
      <c r="F1494" s="196" t="s">
        <v>750</v>
      </c>
      <c r="G1494" s="33" t="s">
        <v>1830</v>
      </c>
      <c r="H1494" s="33" t="s">
        <v>1921</v>
      </c>
      <c r="I1494" s="196" t="s">
        <v>1896</v>
      </c>
      <c r="J1494" s="196" t="s">
        <v>1896</v>
      </c>
      <c r="K1494" s="196">
        <v>1</v>
      </c>
      <c r="L1494" s="235">
        <v>45627</v>
      </c>
      <c r="M1494" s="235">
        <v>45641</v>
      </c>
      <c r="N1494" s="33" t="s">
        <v>124</v>
      </c>
      <c r="O1494" s="33" t="s">
        <v>125</v>
      </c>
      <c r="P1494" s="33" t="s">
        <v>398</v>
      </c>
      <c r="Q1494" s="29" t="s">
        <v>740</v>
      </c>
      <c r="R1494" s="29" t="s">
        <v>80</v>
      </c>
      <c r="S1494" s="33">
        <v>1</v>
      </c>
      <c r="T1494" s="29"/>
      <c r="U1494" s="29"/>
      <c r="V1494" s="35"/>
      <c r="W1494" s="29"/>
      <c r="X1494" s="29"/>
      <c r="Y1494" s="29"/>
      <c r="Z1494" s="33"/>
    </row>
    <row r="1495" ht="24" spans="1:26">
      <c r="A1495" s="33">
        <v>3241</v>
      </c>
      <c r="B1495" s="28" t="s">
        <v>117</v>
      </c>
      <c r="C1495" s="28" t="s">
        <v>118</v>
      </c>
      <c r="D1495" s="110" t="s">
        <v>150</v>
      </c>
      <c r="E1495" s="110" t="s">
        <v>247</v>
      </c>
      <c r="F1495" s="196" t="s">
        <v>750</v>
      </c>
      <c r="G1495" s="33" t="s">
        <v>1830</v>
      </c>
      <c r="H1495" s="33" t="s">
        <v>1921</v>
      </c>
      <c r="I1495" s="196" t="s">
        <v>1896</v>
      </c>
      <c r="J1495" s="196" t="s">
        <v>1896</v>
      </c>
      <c r="K1495" s="196">
        <v>1</v>
      </c>
      <c r="L1495" s="235">
        <v>45642</v>
      </c>
      <c r="M1495" s="235">
        <v>45657</v>
      </c>
      <c r="N1495" s="33" t="s">
        <v>124</v>
      </c>
      <c r="O1495" s="33" t="s">
        <v>125</v>
      </c>
      <c r="P1495" s="33" t="s">
        <v>398</v>
      </c>
      <c r="Q1495" s="29" t="s">
        <v>740</v>
      </c>
      <c r="R1495" s="29" t="s">
        <v>80</v>
      </c>
      <c r="S1495" s="33">
        <v>1</v>
      </c>
      <c r="T1495" s="29"/>
      <c r="U1495" s="29"/>
      <c r="V1495" s="35"/>
      <c r="W1495" s="29"/>
      <c r="X1495" s="29"/>
      <c r="Y1495" s="29"/>
      <c r="Z1495" s="33"/>
    </row>
    <row r="1496" ht="24" spans="1:26">
      <c r="A1496" s="33">
        <v>3242</v>
      </c>
      <c r="B1496" s="28" t="s">
        <v>117</v>
      </c>
      <c r="C1496" s="28" t="s">
        <v>118</v>
      </c>
      <c r="D1496" s="110" t="s">
        <v>150</v>
      </c>
      <c r="E1496" s="110" t="s">
        <v>247</v>
      </c>
      <c r="F1496" s="196" t="s">
        <v>750</v>
      </c>
      <c r="G1496" s="33" t="s">
        <v>1830</v>
      </c>
      <c r="H1496" s="33" t="s">
        <v>1923</v>
      </c>
      <c r="I1496" s="196" t="s">
        <v>1896</v>
      </c>
      <c r="J1496" s="196" t="s">
        <v>1896</v>
      </c>
      <c r="K1496" s="196">
        <v>1</v>
      </c>
      <c r="L1496" s="235">
        <v>45292</v>
      </c>
      <c r="M1496" s="235">
        <v>45322</v>
      </c>
      <c r="N1496" s="33" t="s">
        <v>124</v>
      </c>
      <c r="O1496" s="33" t="s">
        <v>125</v>
      </c>
      <c r="P1496" s="33" t="s">
        <v>398</v>
      </c>
      <c r="Q1496" s="29" t="s">
        <v>740</v>
      </c>
      <c r="R1496" s="29" t="s">
        <v>80</v>
      </c>
      <c r="S1496" s="33">
        <v>1</v>
      </c>
      <c r="T1496" s="29"/>
      <c r="U1496" s="29"/>
      <c r="V1496" s="35"/>
      <c r="W1496" s="29"/>
      <c r="X1496" s="29"/>
      <c r="Y1496" s="29"/>
      <c r="Z1496" s="33"/>
    </row>
    <row r="1497" ht="24" spans="1:26">
      <c r="A1497" s="33">
        <v>3243</v>
      </c>
      <c r="B1497" s="28" t="s">
        <v>117</v>
      </c>
      <c r="C1497" s="28" t="s">
        <v>118</v>
      </c>
      <c r="D1497" s="110" t="s">
        <v>150</v>
      </c>
      <c r="E1497" s="110" t="s">
        <v>247</v>
      </c>
      <c r="F1497" s="196" t="s">
        <v>750</v>
      </c>
      <c r="G1497" s="33" t="s">
        <v>1830</v>
      </c>
      <c r="H1497" s="33" t="s">
        <v>1923</v>
      </c>
      <c r="I1497" s="196" t="s">
        <v>1896</v>
      </c>
      <c r="J1497" s="196" t="s">
        <v>1896</v>
      </c>
      <c r="K1497" s="196">
        <v>1</v>
      </c>
      <c r="L1497" s="235">
        <v>45323</v>
      </c>
      <c r="M1497" s="235">
        <v>45351</v>
      </c>
      <c r="N1497" s="33" t="s">
        <v>124</v>
      </c>
      <c r="O1497" s="33" t="s">
        <v>125</v>
      </c>
      <c r="P1497" s="33" t="s">
        <v>398</v>
      </c>
      <c r="Q1497" s="29" t="s">
        <v>740</v>
      </c>
      <c r="R1497" s="29" t="s">
        <v>80</v>
      </c>
      <c r="S1497" s="33">
        <v>1</v>
      </c>
      <c r="T1497" s="29"/>
      <c r="U1497" s="29"/>
      <c r="V1497" s="35"/>
      <c r="W1497" s="29"/>
      <c r="X1497" s="29"/>
      <c r="Y1497" s="29"/>
      <c r="Z1497" s="33"/>
    </row>
    <row r="1498" ht="24" spans="1:28">
      <c r="A1498" s="33">
        <v>3244</v>
      </c>
      <c r="B1498" s="28" t="s">
        <v>117</v>
      </c>
      <c r="C1498" s="28" t="s">
        <v>118</v>
      </c>
      <c r="D1498" s="110" t="s">
        <v>150</v>
      </c>
      <c r="E1498" s="110" t="s">
        <v>247</v>
      </c>
      <c r="F1498" s="196" t="s">
        <v>750</v>
      </c>
      <c r="G1498" s="33" t="s">
        <v>1830</v>
      </c>
      <c r="H1498" s="33" t="s">
        <v>1923</v>
      </c>
      <c r="I1498" s="196" t="s">
        <v>1896</v>
      </c>
      <c r="J1498" s="196" t="s">
        <v>1896</v>
      </c>
      <c r="K1498" s="196">
        <v>1</v>
      </c>
      <c r="L1498" s="235">
        <v>45352</v>
      </c>
      <c r="M1498" s="235">
        <v>45382</v>
      </c>
      <c r="N1498" s="33" t="s">
        <v>124</v>
      </c>
      <c r="O1498" s="33" t="s">
        <v>125</v>
      </c>
      <c r="P1498" s="33" t="s">
        <v>398</v>
      </c>
      <c r="Q1498" s="29" t="s">
        <v>740</v>
      </c>
      <c r="R1498" s="29" t="s">
        <v>80</v>
      </c>
      <c r="S1498" s="33">
        <v>1</v>
      </c>
      <c r="T1498" s="34"/>
      <c r="U1498" s="34"/>
      <c r="V1498" s="35"/>
      <c r="W1498" s="35"/>
      <c r="X1498" s="40"/>
      <c r="Y1498" s="40"/>
      <c r="Z1498" s="38"/>
      <c r="AA1498" s="34"/>
      <c r="AB1498" s="34"/>
    </row>
    <row r="1499" ht="24" spans="1:26">
      <c r="A1499" s="33">
        <v>3245</v>
      </c>
      <c r="B1499" s="28" t="s">
        <v>117</v>
      </c>
      <c r="C1499" s="28" t="s">
        <v>118</v>
      </c>
      <c r="D1499" s="110" t="s">
        <v>150</v>
      </c>
      <c r="E1499" s="110" t="s">
        <v>247</v>
      </c>
      <c r="F1499" s="196" t="s">
        <v>750</v>
      </c>
      <c r="G1499" s="33" t="s">
        <v>1830</v>
      </c>
      <c r="H1499" s="33" t="s">
        <v>1923</v>
      </c>
      <c r="I1499" s="196" t="s">
        <v>1896</v>
      </c>
      <c r="J1499" s="196" t="s">
        <v>1896</v>
      </c>
      <c r="K1499" s="196">
        <v>1</v>
      </c>
      <c r="L1499" s="235">
        <v>45383</v>
      </c>
      <c r="M1499" s="235">
        <v>45412</v>
      </c>
      <c r="N1499" s="33" t="s">
        <v>124</v>
      </c>
      <c r="O1499" s="33" t="s">
        <v>125</v>
      </c>
      <c r="P1499" s="33" t="s">
        <v>398</v>
      </c>
      <c r="Q1499" s="29" t="s">
        <v>740</v>
      </c>
      <c r="R1499" s="29" t="s">
        <v>80</v>
      </c>
      <c r="S1499" s="33">
        <v>1</v>
      </c>
      <c r="T1499" s="29"/>
      <c r="U1499" s="29"/>
      <c r="V1499" s="35"/>
      <c r="W1499" s="29"/>
      <c r="X1499" s="29"/>
      <c r="Y1499" s="29"/>
      <c r="Z1499" s="33"/>
    </row>
    <row r="1500" ht="24" spans="1:26">
      <c r="A1500" s="33">
        <v>3246</v>
      </c>
      <c r="B1500" s="28" t="s">
        <v>117</v>
      </c>
      <c r="C1500" s="28" t="s">
        <v>118</v>
      </c>
      <c r="D1500" s="110" t="s">
        <v>150</v>
      </c>
      <c r="E1500" s="110" t="s">
        <v>247</v>
      </c>
      <c r="F1500" s="196" t="s">
        <v>750</v>
      </c>
      <c r="G1500" s="33" t="s">
        <v>1830</v>
      </c>
      <c r="H1500" s="33" t="s">
        <v>1923</v>
      </c>
      <c r="I1500" s="196" t="s">
        <v>1896</v>
      </c>
      <c r="J1500" s="196" t="s">
        <v>1896</v>
      </c>
      <c r="K1500" s="196">
        <v>1</v>
      </c>
      <c r="L1500" s="235">
        <v>45413</v>
      </c>
      <c r="M1500" s="235">
        <v>45443</v>
      </c>
      <c r="N1500" s="33" t="s">
        <v>124</v>
      </c>
      <c r="O1500" s="33" t="s">
        <v>125</v>
      </c>
      <c r="P1500" s="33" t="s">
        <v>398</v>
      </c>
      <c r="Q1500" s="29" t="s">
        <v>740</v>
      </c>
      <c r="R1500" s="29" t="s">
        <v>80</v>
      </c>
      <c r="S1500" s="33">
        <v>1</v>
      </c>
      <c r="T1500" s="29"/>
      <c r="U1500" s="29"/>
      <c r="V1500" s="35"/>
      <c r="W1500" s="29"/>
      <c r="X1500" s="29"/>
      <c r="Y1500" s="29"/>
      <c r="Z1500" s="33"/>
    </row>
    <row r="1501" ht="24" spans="1:26">
      <c r="A1501" s="33">
        <v>3247</v>
      </c>
      <c r="B1501" s="28" t="s">
        <v>117</v>
      </c>
      <c r="C1501" s="28" t="s">
        <v>118</v>
      </c>
      <c r="D1501" s="110" t="s">
        <v>150</v>
      </c>
      <c r="E1501" s="110" t="s">
        <v>247</v>
      </c>
      <c r="F1501" s="196" t="s">
        <v>750</v>
      </c>
      <c r="G1501" s="33" t="s">
        <v>1830</v>
      </c>
      <c r="H1501" s="33" t="s">
        <v>1923</v>
      </c>
      <c r="I1501" s="196" t="s">
        <v>1896</v>
      </c>
      <c r="J1501" s="196" t="s">
        <v>1896</v>
      </c>
      <c r="K1501" s="196">
        <v>1</v>
      </c>
      <c r="L1501" s="235">
        <v>45444</v>
      </c>
      <c r="M1501" s="235">
        <v>45473</v>
      </c>
      <c r="N1501" s="33" t="s">
        <v>124</v>
      </c>
      <c r="O1501" s="33" t="s">
        <v>125</v>
      </c>
      <c r="P1501" s="33" t="s">
        <v>398</v>
      </c>
      <c r="Q1501" s="29" t="s">
        <v>740</v>
      </c>
      <c r="R1501" s="29" t="s">
        <v>80</v>
      </c>
      <c r="S1501" s="33">
        <v>1</v>
      </c>
      <c r="T1501" s="29"/>
      <c r="U1501" s="29"/>
      <c r="V1501" s="35"/>
      <c r="W1501" s="29"/>
      <c r="X1501" s="29"/>
      <c r="Y1501" s="29"/>
      <c r="Z1501" s="33"/>
    </row>
    <row r="1502" ht="24" spans="1:26">
      <c r="A1502" s="33">
        <v>3248</v>
      </c>
      <c r="B1502" s="28" t="s">
        <v>117</v>
      </c>
      <c r="C1502" s="28" t="s">
        <v>118</v>
      </c>
      <c r="D1502" s="110" t="s">
        <v>150</v>
      </c>
      <c r="E1502" s="110" t="s">
        <v>247</v>
      </c>
      <c r="F1502" s="196" t="s">
        <v>750</v>
      </c>
      <c r="G1502" s="33" t="s">
        <v>1830</v>
      </c>
      <c r="H1502" s="33" t="s">
        <v>1923</v>
      </c>
      <c r="I1502" s="196" t="s">
        <v>1896</v>
      </c>
      <c r="J1502" s="196" t="s">
        <v>1896</v>
      </c>
      <c r="K1502" s="196">
        <v>1</v>
      </c>
      <c r="L1502" s="235">
        <v>45474</v>
      </c>
      <c r="M1502" s="235">
        <v>45504</v>
      </c>
      <c r="N1502" s="33" t="s">
        <v>124</v>
      </c>
      <c r="O1502" s="33" t="s">
        <v>125</v>
      </c>
      <c r="P1502" s="33" t="s">
        <v>398</v>
      </c>
      <c r="Q1502" s="29" t="s">
        <v>740</v>
      </c>
      <c r="R1502" s="29" t="s">
        <v>80</v>
      </c>
      <c r="S1502" s="33">
        <v>1</v>
      </c>
      <c r="T1502" s="29"/>
      <c r="U1502" s="29"/>
      <c r="V1502" s="35"/>
      <c r="W1502" s="29"/>
      <c r="X1502" s="29"/>
      <c r="Y1502" s="29"/>
      <c r="Z1502" s="33"/>
    </row>
    <row r="1503" ht="24" spans="1:26">
      <c r="A1503" s="33">
        <v>3249</v>
      </c>
      <c r="B1503" s="28" t="s">
        <v>117</v>
      </c>
      <c r="C1503" s="28" t="s">
        <v>118</v>
      </c>
      <c r="D1503" s="110" t="s">
        <v>150</v>
      </c>
      <c r="E1503" s="110" t="s">
        <v>247</v>
      </c>
      <c r="F1503" s="196" t="s">
        <v>750</v>
      </c>
      <c r="G1503" s="33" t="s">
        <v>1830</v>
      </c>
      <c r="H1503" s="33" t="s">
        <v>1923</v>
      </c>
      <c r="I1503" s="196" t="s">
        <v>1896</v>
      </c>
      <c r="J1503" s="196" t="s">
        <v>1896</v>
      </c>
      <c r="K1503" s="196">
        <v>1</v>
      </c>
      <c r="L1503" s="235">
        <v>45505</v>
      </c>
      <c r="M1503" s="235">
        <v>45535</v>
      </c>
      <c r="N1503" s="33" t="s">
        <v>124</v>
      </c>
      <c r="O1503" s="33" t="s">
        <v>125</v>
      </c>
      <c r="P1503" s="33" t="s">
        <v>398</v>
      </c>
      <c r="Q1503" s="29" t="s">
        <v>740</v>
      </c>
      <c r="R1503" s="29" t="s">
        <v>80</v>
      </c>
      <c r="S1503" s="33">
        <v>1</v>
      </c>
      <c r="T1503" s="29"/>
      <c r="U1503" s="29"/>
      <c r="V1503" s="35"/>
      <c r="W1503" s="29"/>
      <c r="X1503" s="29"/>
      <c r="Y1503" s="29"/>
      <c r="Z1503" s="33"/>
    </row>
    <row r="1504" ht="24" spans="1:26">
      <c r="A1504" s="33">
        <v>3250</v>
      </c>
      <c r="B1504" s="28" t="s">
        <v>117</v>
      </c>
      <c r="C1504" s="28" t="s">
        <v>118</v>
      </c>
      <c r="D1504" s="110" t="s">
        <v>150</v>
      </c>
      <c r="E1504" s="110" t="s">
        <v>247</v>
      </c>
      <c r="F1504" s="196" t="s">
        <v>750</v>
      </c>
      <c r="G1504" s="33" t="s">
        <v>1830</v>
      </c>
      <c r="H1504" s="33" t="s">
        <v>1923</v>
      </c>
      <c r="I1504" s="196" t="s">
        <v>1896</v>
      </c>
      <c r="J1504" s="196" t="s">
        <v>1896</v>
      </c>
      <c r="K1504" s="196">
        <v>1</v>
      </c>
      <c r="L1504" s="235">
        <v>45536</v>
      </c>
      <c r="M1504" s="235">
        <v>45565</v>
      </c>
      <c r="N1504" s="33" t="s">
        <v>124</v>
      </c>
      <c r="O1504" s="33" t="s">
        <v>125</v>
      </c>
      <c r="P1504" s="33" t="s">
        <v>398</v>
      </c>
      <c r="Q1504" s="29" t="s">
        <v>740</v>
      </c>
      <c r="R1504" s="29" t="s">
        <v>80</v>
      </c>
      <c r="S1504" s="33">
        <v>1</v>
      </c>
      <c r="T1504" s="29"/>
      <c r="U1504" s="29"/>
      <c r="V1504" s="35"/>
      <c r="W1504" s="29"/>
      <c r="X1504" s="29"/>
      <c r="Y1504" s="29"/>
      <c r="Z1504" s="33"/>
    </row>
    <row r="1505" ht="24" spans="1:26">
      <c r="A1505" s="33">
        <v>3251</v>
      </c>
      <c r="B1505" s="28" t="s">
        <v>117</v>
      </c>
      <c r="C1505" s="28" t="s">
        <v>118</v>
      </c>
      <c r="D1505" s="110" t="s">
        <v>150</v>
      </c>
      <c r="E1505" s="110" t="s">
        <v>247</v>
      </c>
      <c r="F1505" s="196" t="s">
        <v>750</v>
      </c>
      <c r="G1505" s="33" t="s">
        <v>1830</v>
      </c>
      <c r="H1505" s="33" t="s">
        <v>1923</v>
      </c>
      <c r="I1505" s="196" t="s">
        <v>1896</v>
      </c>
      <c r="J1505" s="196" t="s">
        <v>1896</v>
      </c>
      <c r="K1505" s="196">
        <v>1</v>
      </c>
      <c r="L1505" s="235">
        <v>45566</v>
      </c>
      <c r="M1505" s="235">
        <v>45596</v>
      </c>
      <c r="N1505" s="33" t="s">
        <v>124</v>
      </c>
      <c r="O1505" s="33" t="s">
        <v>125</v>
      </c>
      <c r="P1505" s="33" t="s">
        <v>398</v>
      </c>
      <c r="Q1505" s="29" t="s">
        <v>740</v>
      </c>
      <c r="R1505" s="29" t="s">
        <v>80</v>
      </c>
      <c r="S1505" s="33">
        <v>1</v>
      </c>
      <c r="T1505" s="29"/>
      <c r="U1505" s="29"/>
      <c r="V1505" s="35"/>
      <c r="W1505" s="29"/>
      <c r="X1505" s="29"/>
      <c r="Y1505" s="29"/>
      <c r="Z1505" s="33"/>
    </row>
    <row r="1506" ht="24" spans="1:26">
      <c r="A1506" s="33">
        <v>3252</v>
      </c>
      <c r="B1506" s="28" t="s">
        <v>117</v>
      </c>
      <c r="C1506" s="28" t="s">
        <v>118</v>
      </c>
      <c r="D1506" s="110" t="s">
        <v>150</v>
      </c>
      <c r="E1506" s="110" t="s">
        <v>247</v>
      </c>
      <c r="F1506" s="196" t="s">
        <v>750</v>
      </c>
      <c r="G1506" s="33" t="s">
        <v>1830</v>
      </c>
      <c r="H1506" s="33" t="s">
        <v>1923</v>
      </c>
      <c r="I1506" s="196" t="s">
        <v>1896</v>
      </c>
      <c r="J1506" s="196" t="s">
        <v>1896</v>
      </c>
      <c r="K1506" s="196">
        <v>1</v>
      </c>
      <c r="L1506" s="235">
        <v>45597</v>
      </c>
      <c r="M1506" s="235">
        <v>45626</v>
      </c>
      <c r="N1506" s="33" t="s">
        <v>124</v>
      </c>
      <c r="O1506" s="33" t="s">
        <v>125</v>
      </c>
      <c r="P1506" s="33" t="s">
        <v>398</v>
      </c>
      <c r="Q1506" s="29" t="s">
        <v>740</v>
      </c>
      <c r="R1506" s="29" t="s">
        <v>80</v>
      </c>
      <c r="S1506" s="33">
        <v>1</v>
      </c>
      <c r="T1506" s="29"/>
      <c r="U1506" s="29"/>
      <c r="V1506" s="35"/>
      <c r="W1506" s="29"/>
      <c r="X1506" s="29"/>
      <c r="Y1506" s="29"/>
      <c r="Z1506" s="33"/>
    </row>
    <row r="1507" ht="24" spans="1:26">
      <c r="A1507" s="33">
        <v>3253</v>
      </c>
      <c r="B1507" s="28" t="s">
        <v>117</v>
      </c>
      <c r="C1507" s="28" t="s">
        <v>118</v>
      </c>
      <c r="D1507" s="110" t="s">
        <v>150</v>
      </c>
      <c r="E1507" s="110" t="s">
        <v>247</v>
      </c>
      <c r="F1507" s="196" t="s">
        <v>750</v>
      </c>
      <c r="G1507" s="33" t="s">
        <v>1830</v>
      </c>
      <c r="H1507" s="33" t="s">
        <v>1923</v>
      </c>
      <c r="I1507" s="196" t="s">
        <v>1896</v>
      </c>
      <c r="J1507" s="196" t="s">
        <v>1896</v>
      </c>
      <c r="K1507" s="196">
        <v>1</v>
      </c>
      <c r="L1507" s="235">
        <v>45627</v>
      </c>
      <c r="M1507" s="235">
        <v>45657</v>
      </c>
      <c r="N1507" s="33" t="s">
        <v>124</v>
      </c>
      <c r="O1507" s="33" t="s">
        <v>125</v>
      </c>
      <c r="P1507" s="33" t="s">
        <v>398</v>
      </c>
      <c r="Q1507" s="29" t="s">
        <v>740</v>
      </c>
      <c r="R1507" s="29" t="s">
        <v>80</v>
      </c>
      <c r="S1507" s="33">
        <v>1</v>
      </c>
      <c r="T1507" s="29"/>
      <c r="U1507" s="29"/>
      <c r="V1507" s="35"/>
      <c r="W1507" s="29"/>
      <c r="X1507" s="29"/>
      <c r="Y1507" s="29"/>
      <c r="Z1507" s="33"/>
    </row>
    <row r="1508" ht="24" spans="1:26">
      <c r="A1508" s="33">
        <v>3257</v>
      </c>
      <c r="B1508" s="28" t="s">
        <v>117</v>
      </c>
      <c r="C1508" s="28" t="s">
        <v>118</v>
      </c>
      <c r="D1508" s="110" t="s">
        <v>150</v>
      </c>
      <c r="E1508" s="303" t="s">
        <v>157</v>
      </c>
      <c r="F1508" s="196" t="s">
        <v>766</v>
      </c>
      <c r="G1508" s="33" t="s">
        <v>1830</v>
      </c>
      <c r="H1508" s="33" t="s">
        <v>1924</v>
      </c>
      <c r="I1508" s="196" t="s">
        <v>1896</v>
      </c>
      <c r="J1508" s="196" t="s">
        <v>1896</v>
      </c>
      <c r="K1508" s="196">
        <v>1</v>
      </c>
      <c r="L1508" s="235">
        <v>45292</v>
      </c>
      <c r="M1508" s="235">
        <v>45322</v>
      </c>
      <c r="N1508" s="33" t="s">
        <v>124</v>
      </c>
      <c r="O1508" s="33" t="s">
        <v>125</v>
      </c>
      <c r="P1508" s="33" t="s">
        <v>398</v>
      </c>
      <c r="Q1508" s="29" t="s">
        <v>757</v>
      </c>
      <c r="R1508" s="29" t="s">
        <v>80</v>
      </c>
      <c r="S1508" s="304">
        <v>1</v>
      </c>
      <c r="T1508" s="29"/>
      <c r="U1508" s="29"/>
      <c r="V1508" s="35"/>
      <c r="W1508" s="29"/>
      <c r="X1508" s="29"/>
      <c r="Y1508" s="29"/>
      <c r="Z1508" s="33"/>
    </row>
    <row r="1509" ht="24" spans="1:26">
      <c r="A1509" s="33">
        <v>3258</v>
      </c>
      <c r="B1509" s="28" t="s">
        <v>117</v>
      </c>
      <c r="C1509" s="28" t="s">
        <v>118</v>
      </c>
      <c r="D1509" s="110" t="s">
        <v>150</v>
      </c>
      <c r="E1509" s="303" t="s">
        <v>157</v>
      </c>
      <c r="F1509" s="196" t="s">
        <v>766</v>
      </c>
      <c r="G1509" s="33" t="s">
        <v>1830</v>
      </c>
      <c r="H1509" s="33" t="s">
        <v>1924</v>
      </c>
      <c r="I1509" s="196" t="s">
        <v>1896</v>
      </c>
      <c r="J1509" s="196" t="s">
        <v>1896</v>
      </c>
      <c r="K1509" s="196">
        <v>1</v>
      </c>
      <c r="L1509" s="235">
        <v>45323</v>
      </c>
      <c r="M1509" s="235">
        <v>45351</v>
      </c>
      <c r="N1509" s="33" t="s">
        <v>124</v>
      </c>
      <c r="O1509" s="33" t="s">
        <v>125</v>
      </c>
      <c r="P1509" s="33" t="s">
        <v>398</v>
      </c>
      <c r="Q1509" s="29" t="s">
        <v>757</v>
      </c>
      <c r="R1509" s="29" t="s">
        <v>80</v>
      </c>
      <c r="S1509" s="304">
        <v>1</v>
      </c>
      <c r="T1509" s="29"/>
      <c r="U1509" s="29"/>
      <c r="V1509" s="35"/>
      <c r="W1509" s="29"/>
      <c r="X1509" s="29"/>
      <c r="Y1509" s="29"/>
      <c r="Z1509" s="33"/>
    </row>
    <row r="1510" ht="24" spans="1:28">
      <c r="A1510" s="33">
        <v>3259</v>
      </c>
      <c r="B1510" s="28" t="s">
        <v>117</v>
      </c>
      <c r="C1510" s="28" t="s">
        <v>118</v>
      </c>
      <c r="D1510" s="110" t="s">
        <v>150</v>
      </c>
      <c r="E1510" s="303" t="s">
        <v>157</v>
      </c>
      <c r="F1510" s="196" t="s">
        <v>766</v>
      </c>
      <c r="G1510" s="33" t="s">
        <v>1830</v>
      </c>
      <c r="H1510" s="33" t="s">
        <v>1924</v>
      </c>
      <c r="I1510" s="196" t="s">
        <v>1896</v>
      </c>
      <c r="J1510" s="196" t="s">
        <v>1896</v>
      </c>
      <c r="K1510" s="196">
        <v>1</v>
      </c>
      <c r="L1510" s="235">
        <v>45352</v>
      </c>
      <c r="M1510" s="235">
        <v>45382</v>
      </c>
      <c r="N1510" s="33" t="s">
        <v>124</v>
      </c>
      <c r="O1510" s="33" t="s">
        <v>125</v>
      </c>
      <c r="P1510" s="33" t="s">
        <v>398</v>
      </c>
      <c r="Q1510" s="29" t="s">
        <v>757</v>
      </c>
      <c r="R1510" s="29" t="s">
        <v>80</v>
      </c>
      <c r="S1510" s="304">
        <v>1</v>
      </c>
      <c r="T1510" s="34"/>
      <c r="U1510" s="34"/>
      <c r="V1510" s="35"/>
      <c r="W1510" s="35"/>
      <c r="X1510" s="40"/>
      <c r="Y1510" s="40"/>
      <c r="Z1510" s="38"/>
      <c r="AA1510" s="34"/>
      <c r="AB1510" s="34"/>
    </row>
    <row r="1511" ht="24" spans="1:26">
      <c r="A1511" s="33">
        <v>3260</v>
      </c>
      <c r="B1511" s="28" t="s">
        <v>117</v>
      </c>
      <c r="C1511" s="28" t="s">
        <v>118</v>
      </c>
      <c r="D1511" s="110" t="s">
        <v>150</v>
      </c>
      <c r="E1511" s="303" t="s">
        <v>157</v>
      </c>
      <c r="F1511" s="196" t="s">
        <v>766</v>
      </c>
      <c r="G1511" s="33" t="s">
        <v>1830</v>
      </c>
      <c r="H1511" s="33" t="s">
        <v>1924</v>
      </c>
      <c r="I1511" s="196" t="s">
        <v>1896</v>
      </c>
      <c r="J1511" s="196" t="s">
        <v>1896</v>
      </c>
      <c r="K1511" s="196">
        <v>1</v>
      </c>
      <c r="L1511" s="235">
        <v>45383</v>
      </c>
      <c r="M1511" s="235">
        <v>45412</v>
      </c>
      <c r="N1511" s="33" t="s">
        <v>124</v>
      </c>
      <c r="O1511" s="33" t="s">
        <v>125</v>
      </c>
      <c r="P1511" s="33" t="s">
        <v>398</v>
      </c>
      <c r="Q1511" s="29" t="s">
        <v>757</v>
      </c>
      <c r="R1511" s="29" t="s">
        <v>80</v>
      </c>
      <c r="S1511" s="304">
        <v>1</v>
      </c>
      <c r="T1511" s="29"/>
      <c r="U1511" s="29"/>
      <c r="V1511" s="35"/>
      <c r="W1511" s="29"/>
      <c r="X1511" s="29"/>
      <c r="Y1511" s="29"/>
      <c r="Z1511" s="33"/>
    </row>
    <row r="1512" ht="24" spans="1:26">
      <c r="A1512" s="33">
        <v>3261</v>
      </c>
      <c r="B1512" s="28" t="s">
        <v>117</v>
      </c>
      <c r="C1512" s="28" t="s">
        <v>118</v>
      </c>
      <c r="D1512" s="110" t="s">
        <v>150</v>
      </c>
      <c r="E1512" s="303" t="s">
        <v>157</v>
      </c>
      <c r="F1512" s="196" t="s">
        <v>766</v>
      </c>
      <c r="G1512" s="33" t="s">
        <v>1830</v>
      </c>
      <c r="H1512" s="33" t="s">
        <v>1924</v>
      </c>
      <c r="I1512" s="196" t="s">
        <v>1896</v>
      </c>
      <c r="J1512" s="196" t="s">
        <v>1896</v>
      </c>
      <c r="K1512" s="196">
        <v>1</v>
      </c>
      <c r="L1512" s="235">
        <v>45413</v>
      </c>
      <c r="M1512" s="235">
        <v>45443</v>
      </c>
      <c r="N1512" s="33" t="s">
        <v>124</v>
      </c>
      <c r="O1512" s="33" t="s">
        <v>125</v>
      </c>
      <c r="P1512" s="33" t="s">
        <v>398</v>
      </c>
      <c r="Q1512" s="29" t="s">
        <v>757</v>
      </c>
      <c r="R1512" s="29" t="s">
        <v>80</v>
      </c>
      <c r="S1512" s="304">
        <v>1</v>
      </c>
      <c r="T1512" s="29"/>
      <c r="U1512" s="29"/>
      <c r="V1512" s="35"/>
      <c r="W1512" s="29"/>
      <c r="X1512" s="29"/>
      <c r="Y1512" s="29"/>
      <c r="Z1512" s="33"/>
    </row>
    <row r="1513" ht="24" spans="1:26">
      <c r="A1513" s="33">
        <v>3262</v>
      </c>
      <c r="B1513" s="28" t="s">
        <v>117</v>
      </c>
      <c r="C1513" s="28" t="s">
        <v>118</v>
      </c>
      <c r="D1513" s="110" t="s">
        <v>150</v>
      </c>
      <c r="E1513" s="303" t="s">
        <v>157</v>
      </c>
      <c r="F1513" s="196" t="s">
        <v>766</v>
      </c>
      <c r="G1513" s="33" t="s">
        <v>1830</v>
      </c>
      <c r="H1513" s="33" t="s">
        <v>1924</v>
      </c>
      <c r="I1513" s="196" t="s">
        <v>1896</v>
      </c>
      <c r="J1513" s="196" t="s">
        <v>1896</v>
      </c>
      <c r="K1513" s="196">
        <v>1</v>
      </c>
      <c r="L1513" s="235">
        <v>45444</v>
      </c>
      <c r="M1513" s="235">
        <v>45473</v>
      </c>
      <c r="N1513" s="33" t="s">
        <v>124</v>
      </c>
      <c r="O1513" s="33" t="s">
        <v>125</v>
      </c>
      <c r="P1513" s="33" t="s">
        <v>398</v>
      </c>
      <c r="Q1513" s="29" t="s">
        <v>757</v>
      </c>
      <c r="R1513" s="29" t="s">
        <v>80</v>
      </c>
      <c r="S1513" s="304">
        <v>1</v>
      </c>
      <c r="T1513" s="29"/>
      <c r="U1513" s="29"/>
      <c r="V1513" s="35"/>
      <c r="W1513" s="29"/>
      <c r="X1513" s="29"/>
      <c r="Y1513" s="29"/>
      <c r="Z1513" s="33"/>
    </row>
    <row r="1514" ht="24" spans="1:26">
      <c r="A1514" s="33">
        <v>3263</v>
      </c>
      <c r="B1514" s="28" t="s">
        <v>117</v>
      </c>
      <c r="C1514" s="28" t="s">
        <v>118</v>
      </c>
      <c r="D1514" s="110" t="s">
        <v>150</v>
      </c>
      <c r="E1514" s="303" t="s">
        <v>157</v>
      </c>
      <c r="F1514" s="196" t="s">
        <v>766</v>
      </c>
      <c r="G1514" s="33" t="s">
        <v>1830</v>
      </c>
      <c r="H1514" s="33" t="s">
        <v>1924</v>
      </c>
      <c r="I1514" s="196" t="s">
        <v>1896</v>
      </c>
      <c r="J1514" s="196" t="s">
        <v>1896</v>
      </c>
      <c r="K1514" s="196">
        <v>1</v>
      </c>
      <c r="L1514" s="235">
        <v>45474</v>
      </c>
      <c r="M1514" s="235">
        <v>45504</v>
      </c>
      <c r="N1514" s="33" t="s">
        <v>124</v>
      </c>
      <c r="O1514" s="33" t="s">
        <v>125</v>
      </c>
      <c r="P1514" s="33" t="s">
        <v>398</v>
      </c>
      <c r="Q1514" s="29" t="s">
        <v>757</v>
      </c>
      <c r="R1514" s="29" t="s">
        <v>80</v>
      </c>
      <c r="S1514" s="304">
        <v>1</v>
      </c>
      <c r="T1514" s="29"/>
      <c r="U1514" s="29"/>
      <c r="V1514" s="35"/>
      <c r="W1514" s="29"/>
      <c r="X1514" s="29"/>
      <c r="Y1514" s="29"/>
      <c r="Z1514" s="33"/>
    </row>
    <row r="1515" ht="24" spans="1:26">
      <c r="A1515" s="33">
        <v>3264</v>
      </c>
      <c r="B1515" s="28" t="s">
        <v>117</v>
      </c>
      <c r="C1515" s="28" t="s">
        <v>118</v>
      </c>
      <c r="D1515" s="110" t="s">
        <v>150</v>
      </c>
      <c r="E1515" s="303" t="s">
        <v>157</v>
      </c>
      <c r="F1515" s="196" t="s">
        <v>766</v>
      </c>
      <c r="G1515" s="33" t="s">
        <v>1830</v>
      </c>
      <c r="H1515" s="33" t="s">
        <v>1924</v>
      </c>
      <c r="I1515" s="196" t="s">
        <v>1896</v>
      </c>
      <c r="J1515" s="196" t="s">
        <v>1896</v>
      </c>
      <c r="K1515" s="196">
        <v>1</v>
      </c>
      <c r="L1515" s="235">
        <v>45505</v>
      </c>
      <c r="M1515" s="235">
        <v>45535</v>
      </c>
      <c r="N1515" s="33" t="s">
        <v>124</v>
      </c>
      <c r="O1515" s="33" t="s">
        <v>125</v>
      </c>
      <c r="P1515" s="33" t="s">
        <v>398</v>
      </c>
      <c r="Q1515" s="29" t="s">
        <v>757</v>
      </c>
      <c r="R1515" s="29" t="s">
        <v>80</v>
      </c>
      <c r="S1515" s="304">
        <v>1</v>
      </c>
      <c r="T1515" s="29"/>
      <c r="U1515" s="29"/>
      <c r="V1515" s="35"/>
      <c r="W1515" s="29"/>
      <c r="X1515" s="29"/>
      <c r="Y1515" s="29"/>
      <c r="Z1515" s="33"/>
    </row>
    <row r="1516" ht="24" spans="1:26">
      <c r="A1516" s="33">
        <v>3265</v>
      </c>
      <c r="B1516" s="28" t="s">
        <v>117</v>
      </c>
      <c r="C1516" s="28" t="s">
        <v>118</v>
      </c>
      <c r="D1516" s="110" t="s">
        <v>150</v>
      </c>
      <c r="E1516" s="303" t="s">
        <v>157</v>
      </c>
      <c r="F1516" s="196" t="s">
        <v>766</v>
      </c>
      <c r="G1516" s="33" t="s">
        <v>1830</v>
      </c>
      <c r="H1516" s="33" t="s">
        <v>1924</v>
      </c>
      <c r="I1516" s="196" t="s">
        <v>1896</v>
      </c>
      <c r="J1516" s="196" t="s">
        <v>1896</v>
      </c>
      <c r="K1516" s="196">
        <v>1</v>
      </c>
      <c r="L1516" s="235">
        <v>45536</v>
      </c>
      <c r="M1516" s="235">
        <v>45565</v>
      </c>
      <c r="N1516" s="33" t="s">
        <v>124</v>
      </c>
      <c r="O1516" s="33" t="s">
        <v>125</v>
      </c>
      <c r="P1516" s="33" t="s">
        <v>398</v>
      </c>
      <c r="Q1516" s="29" t="s">
        <v>757</v>
      </c>
      <c r="R1516" s="29" t="s">
        <v>80</v>
      </c>
      <c r="S1516" s="304">
        <v>1</v>
      </c>
      <c r="T1516" s="29"/>
      <c r="U1516" s="29"/>
      <c r="V1516" s="35"/>
      <c r="W1516" s="29"/>
      <c r="X1516" s="29"/>
      <c r="Y1516" s="29"/>
      <c r="Z1516" s="33"/>
    </row>
    <row r="1517" ht="24" spans="1:26">
      <c r="A1517" s="33">
        <v>3266</v>
      </c>
      <c r="B1517" s="28" t="s">
        <v>117</v>
      </c>
      <c r="C1517" s="28" t="s">
        <v>118</v>
      </c>
      <c r="D1517" s="110" t="s">
        <v>150</v>
      </c>
      <c r="E1517" s="303" t="s">
        <v>157</v>
      </c>
      <c r="F1517" s="196" t="s">
        <v>766</v>
      </c>
      <c r="G1517" s="33" t="s">
        <v>1830</v>
      </c>
      <c r="H1517" s="33" t="s">
        <v>1924</v>
      </c>
      <c r="I1517" s="196" t="s">
        <v>1896</v>
      </c>
      <c r="J1517" s="196" t="s">
        <v>1896</v>
      </c>
      <c r="K1517" s="196">
        <v>1</v>
      </c>
      <c r="L1517" s="235">
        <v>45566</v>
      </c>
      <c r="M1517" s="235">
        <v>45596</v>
      </c>
      <c r="N1517" s="33" t="s">
        <v>124</v>
      </c>
      <c r="O1517" s="33" t="s">
        <v>125</v>
      </c>
      <c r="P1517" s="33" t="s">
        <v>398</v>
      </c>
      <c r="Q1517" s="29" t="s">
        <v>757</v>
      </c>
      <c r="R1517" s="29" t="s">
        <v>80</v>
      </c>
      <c r="S1517" s="33">
        <v>1</v>
      </c>
      <c r="T1517" s="29"/>
      <c r="U1517" s="29"/>
      <c r="V1517" s="35"/>
      <c r="W1517" s="29"/>
      <c r="X1517" s="29"/>
      <c r="Y1517" s="29"/>
      <c r="Z1517" s="33"/>
    </row>
    <row r="1518" ht="24" spans="1:26">
      <c r="A1518" s="33">
        <v>3267</v>
      </c>
      <c r="B1518" s="28" t="s">
        <v>117</v>
      </c>
      <c r="C1518" s="28" t="s">
        <v>118</v>
      </c>
      <c r="D1518" s="110" t="s">
        <v>150</v>
      </c>
      <c r="E1518" s="303" t="s">
        <v>157</v>
      </c>
      <c r="F1518" s="196" t="s">
        <v>766</v>
      </c>
      <c r="G1518" s="33" t="s">
        <v>1830</v>
      </c>
      <c r="H1518" s="33" t="s">
        <v>1924</v>
      </c>
      <c r="I1518" s="196" t="s">
        <v>1896</v>
      </c>
      <c r="J1518" s="196" t="s">
        <v>1896</v>
      </c>
      <c r="K1518" s="196">
        <v>1</v>
      </c>
      <c r="L1518" s="235">
        <v>45597</v>
      </c>
      <c r="M1518" s="235">
        <v>45626</v>
      </c>
      <c r="N1518" s="33" t="s">
        <v>124</v>
      </c>
      <c r="O1518" s="33" t="s">
        <v>125</v>
      </c>
      <c r="P1518" s="33" t="s">
        <v>398</v>
      </c>
      <c r="Q1518" s="29" t="s">
        <v>757</v>
      </c>
      <c r="R1518" s="29" t="s">
        <v>80</v>
      </c>
      <c r="S1518" s="33">
        <v>1</v>
      </c>
      <c r="T1518" s="29"/>
      <c r="U1518" s="29"/>
      <c r="V1518" s="35"/>
      <c r="W1518" s="29"/>
      <c r="X1518" s="29"/>
      <c r="Y1518" s="29"/>
      <c r="Z1518" s="33"/>
    </row>
    <row r="1519" ht="24" spans="1:26">
      <c r="A1519" s="33">
        <v>3268</v>
      </c>
      <c r="B1519" s="28" t="s">
        <v>117</v>
      </c>
      <c r="C1519" s="28" t="s">
        <v>118</v>
      </c>
      <c r="D1519" s="110" t="s">
        <v>150</v>
      </c>
      <c r="E1519" s="303" t="s">
        <v>157</v>
      </c>
      <c r="F1519" s="196" t="s">
        <v>766</v>
      </c>
      <c r="G1519" s="33" t="s">
        <v>1830</v>
      </c>
      <c r="H1519" s="33" t="s">
        <v>1924</v>
      </c>
      <c r="I1519" s="196" t="s">
        <v>1896</v>
      </c>
      <c r="J1519" s="196" t="s">
        <v>1896</v>
      </c>
      <c r="K1519" s="196">
        <v>1</v>
      </c>
      <c r="L1519" s="235">
        <v>45627</v>
      </c>
      <c r="M1519" s="235">
        <v>45657</v>
      </c>
      <c r="N1519" s="33" t="s">
        <v>124</v>
      </c>
      <c r="O1519" s="33" t="s">
        <v>125</v>
      </c>
      <c r="P1519" s="33" t="s">
        <v>398</v>
      </c>
      <c r="Q1519" s="29" t="s">
        <v>757</v>
      </c>
      <c r="R1519" s="29" t="s">
        <v>80</v>
      </c>
      <c r="S1519" s="33">
        <v>1</v>
      </c>
      <c r="T1519" s="29"/>
      <c r="U1519" s="29"/>
      <c r="V1519" s="35"/>
      <c r="W1519" s="29"/>
      <c r="X1519" s="29"/>
      <c r="Y1519" s="29"/>
      <c r="Z1519" s="33"/>
    </row>
    <row r="1520" ht="24" spans="1:26">
      <c r="A1520" s="33">
        <v>3271</v>
      </c>
      <c r="B1520" s="28" t="s">
        <v>117</v>
      </c>
      <c r="C1520" s="28" t="s">
        <v>118</v>
      </c>
      <c r="D1520" s="110" t="s">
        <v>150</v>
      </c>
      <c r="E1520" s="110" t="s">
        <v>247</v>
      </c>
      <c r="F1520" s="196" t="s">
        <v>776</v>
      </c>
      <c r="G1520" s="33" t="s">
        <v>1830</v>
      </c>
      <c r="H1520" s="33" t="s">
        <v>1925</v>
      </c>
      <c r="I1520" s="196" t="s">
        <v>1896</v>
      </c>
      <c r="J1520" s="196" t="s">
        <v>1896</v>
      </c>
      <c r="K1520" s="196">
        <v>1</v>
      </c>
      <c r="L1520" s="235">
        <v>45292</v>
      </c>
      <c r="M1520" s="235">
        <v>45322</v>
      </c>
      <c r="N1520" s="33" t="s">
        <v>124</v>
      </c>
      <c r="O1520" s="33" t="s">
        <v>125</v>
      </c>
      <c r="P1520" s="33" t="s">
        <v>398</v>
      </c>
      <c r="Q1520" s="29" t="s">
        <v>757</v>
      </c>
      <c r="R1520" s="29" t="s">
        <v>80</v>
      </c>
      <c r="S1520" s="33">
        <v>1</v>
      </c>
      <c r="T1520" s="290"/>
      <c r="U1520" s="290"/>
      <c r="V1520" s="35"/>
      <c r="W1520" s="35"/>
      <c r="X1520" s="40"/>
      <c r="Y1520" s="40"/>
      <c r="Z1520" s="27"/>
    </row>
    <row r="1521" ht="24" spans="1:26">
      <c r="A1521" s="33">
        <v>3272</v>
      </c>
      <c r="B1521" s="28" t="s">
        <v>117</v>
      </c>
      <c r="C1521" s="28" t="s">
        <v>118</v>
      </c>
      <c r="D1521" s="110" t="s">
        <v>150</v>
      </c>
      <c r="E1521" s="110" t="s">
        <v>247</v>
      </c>
      <c r="F1521" s="196" t="s">
        <v>776</v>
      </c>
      <c r="G1521" s="33" t="s">
        <v>1830</v>
      </c>
      <c r="H1521" s="33" t="s">
        <v>1925</v>
      </c>
      <c r="I1521" s="196" t="s">
        <v>1896</v>
      </c>
      <c r="J1521" s="196" t="s">
        <v>1896</v>
      </c>
      <c r="K1521" s="196">
        <v>1</v>
      </c>
      <c r="L1521" s="235">
        <v>45323</v>
      </c>
      <c r="M1521" s="235">
        <v>45351</v>
      </c>
      <c r="N1521" s="33" t="s">
        <v>124</v>
      </c>
      <c r="O1521" s="33" t="s">
        <v>125</v>
      </c>
      <c r="P1521" s="33" t="s">
        <v>398</v>
      </c>
      <c r="Q1521" s="29" t="s">
        <v>757</v>
      </c>
      <c r="R1521" s="29" t="s">
        <v>80</v>
      </c>
      <c r="S1521" s="33">
        <v>1</v>
      </c>
      <c r="T1521" s="290"/>
      <c r="U1521" s="290"/>
      <c r="V1521" s="35"/>
      <c r="W1521" s="35"/>
      <c r="X1521" s="40"/>
      <c r="Y1521" s="40"/>
      <c r="Z1521" s="27"/>
    </row>
    <row r="1522" ht="24" spans="1:28">
      <c r="A1522" s="33">
        <v>3273</v>
      </c>
      <c r="B1522" s="28" t="s">
        <v>117</v>
      </c>
      <c r="C1522" s="28" t="s">
        <v>118</v>
      </c>
      <c r="D1522" s="110" t="s">
        <v>150</v>
      </c>
      <c r="E1522" s="110" t="s">
        <v>247</v>
      </c>
      <c r="F1522" s="196" t="s">
        <v>776</v>
      </c>
      <c r="G1522" s="33" t="s">
        <v>1830</v>
      </c>
      <c r="H1522" s="33" t="s">
        <v>1925</v>
      </c>
      <c r="I1522" s="196" t="s">
        <v>1896</v>
      </c>
      <c r="J1522" s="196" t="s">
        <v>1896</v>
      </c>
      <c r="K1522" s="196">
        <v>1</v>
      </c>
      <c r="L1522" s="235">
        <v>45352</v>
      </c>
      <c r="M1522" s="235">
        <v>45382</v>
      </c>
      <c r="N1522" s="33" t="s">
        <v>124</v>
      </c>
      <c r="O1522" s="33" t="s">
        <v>125</v>
      </c>
      <c r="P1522" s="33" t="s">
        <v>398</v>
      </c>
      <c r="Q1522" s="29" t="s">
        <v>757</v>
      </c>
      <c r="R1522" s="29" t="s">
        <v>80</v>
      </c>
      <c r="S1522" s="33">
        <v>1</v>
      </c>
      <c r="T1522" s="34"/>
      <c r="U1522" s="34"/>
      <c r="V1522" s="35"/>
      <c r="W1522" s="35"/>
      <c r="X1522" s="40"/>
      <c r="Y1522" s="40"/>
      <c r="Z1522" s="38"/>
      <c r="AA1522" s="34"/>
      <c r="AB1522" s="34"/>
    </row>
    <row r="1523" ht="24" spans="1:26">
      <c r="A1523" s="33">
        <v>3274</v>
      </c>
      <c r="B1523" s="28" t="s">
        <v>117</v>
      </c>
      <c r="C1523" s="28" t="s">
        <v>118</v>
      </c>
      <c r="D1523" s="110" t="s">
        <v>150</v>
      </c>
      <c r="E1523" s="110" t="s">
        <v>247</v>
      </c>
      <c r="F1523" s="196" t="s">
        <v>776</v>
      </c>
      <c r="G1523" s="33" t="s">
        <v>1830</v>
      </c>
      <c r="H1523" s="33" t="s">
        <v>1925</v>
      </c>
      <c r="I1523" s="196" t="s">
        <v>1896</v>
      </c>
      <c r="J1523" s="196" t="s">
        <v>1896</v>
      </c>
      <c r="K1523" s="196">
        <v>1</v>
      </c>
      <c r="L1523" s="235">
        <v>45383</v>
      </c>
      <c r="M1523" s="235">
        <v>45412</v>
      </c>
      <c r="N1523" s="33" t="s">
        <v>124</v>
      </c>
      <c r="O1523" s="33" t="s">
        <v>125</v>
      </c>
      <c r="P1523" s="33" t="s">
        <v>398</v>
      </c>
      <c r="Q1523" s="29" t="s">
        <v>757</v>
      </c>
      <c r="R1523" s="29" t="s">
        <v>80</v>
      </c>
      <c r="S1523" s="33">
        <v>1</v>
      </c>
      <c r="T1523" s="290"/>
      <c r="U1523" s="290"/>
      <c r="V1523" s="35"/>
      <c r="W1523" s="35"/>
      <c r="X1523" s="40"/>
      <c r="Y1523" s="40"/>
      <c r="Z1523" s="27"/>
    </row>
    <row r="1524" ht="24" spans="1:26">
      <c r="A1524" s="33">
        <v>3275</v>
      </c>
      <c r="B1524" s="28" t="s">
        <v>117</v>
      </c>
      <c r="C1524" s="28" t="s">
        <v>118</v>
      </c>
      <c r="D1524" s="110" t="s">
        <v>150</v>
      </c>
      <c r="E1524" s="110" t="s">
        <v>247</v>
      </c>
      <c r="F1524" s="196" t="s">
        <v>776</v>
      </c>
      <c r="G1524" s="33" t="s">
        <v>1830</v>
      </c>
      <c r="H1524" s="33" t="s">
        <v>1925</v>
      </c>
      <c r="I1524" s="196" t="s">
        <v>1896</v>
      </c>
      <c r="J1524" s="196" t="s">
        <v>1896</v>
      </c>
      <c r="K1524" s="196">
        <v>1</v>
      </c>
      <c r="L1524" s="235">
        <v>45413</v>
      </c>
      <c r="M1524" s="235">
        <v>45443</v>
      </c>
      <c r="N1524" s="33" t="s">
        <v>124</v>
      </c>
      <c r="O1524" s="33" t="s">
        <v>125</v>
      </c>
      <c r="P1524" s="33" t="s">
        <v>398</v>
      </c>
      <c r="Q1524" s="29" t="s">
        <v>757</v>
      </c>
      <c r="R1524" s="29" t="s">
        <v>80</v>
      </c>
      <c r="S1524" s="33">
        <v>1</v>
      </c>
      <c r="T1524" s="290"/>
      <c r="U1524" s="290"/>
      <c r="V1524" s="35"/>
      <c r="W1524" s="35"/>
      <c r="X1524" s="40"/>
      <c r="Y1524" s="40"/>
      <c r="Z1524" s="27"/>
    </row>
    <row r="1525" ht="24" spans="1:26">
      <c r="A1525" s="33">
        <v>3276</v>
      </c>
      <c r="B1525" s="28" t="s">
        <v>117</v>
      </c>
      <c r="C1525" s="28" t="s">
        <v>118</v>
      </c>
      <c r="D1525" s="110" t="s">
        <v>150</v>
      </c>
      <c r="E1525" s="110" t="s">
        <v>247</v>
      </c>
      <c r="F1525" s="196" t="s">
        <v>776</v>
      </c>
      <c r="G1525" s="33" t="s">
        <v>1830</v>
      </c>
      <c r="H1525" s="33" t="s">
        <v>1925</v>
      </c>
      <c r="I1525" s="196" t="s">
        <v>1896</v>
      </c>
      <c r="J1525" s="196" t="s">
        <v>1896</v>
      </c>
      <c r="K1525" s="196">
        <v>1</v>
      </c>
      <c r="L1525" s="235">
        <v>45444</v>
      </c>
      <c r="M1525" s="235">
        <v>45473</v>
      </c>
      <c r="N1525" s="33" t="s">
        <v>124</v>
      </c>
      <c r="O1525" s="33" t="s">
        <v>125</v>
      </c>
      <c r="P1525" s="33" t="s">
        <v>398</v>
      </c>
      <c r="Q1525" s="29" t="s">
        <v>757</v>
      </c>
      <c r="R1525" s="29" t="s">
        <v>80</v>
      </c>
      <c r="S1525" s="33">
        <v>1</v>
      </c>
      <c r="T1525" s="290"/>
      <c r="U1525" s="290"/>
      <c r="V1525" s="35"/>
      <c r="W1525" s="35"/>
      <c r="X1525" s="40"/>
      <c r="Y1525" s="40"/>
      <c r="Z1525" s="27"/>
    </row>
    <row r="1526" ht="24" spans="1:26">
      <c r="A1526" s="33">
        <v>3277</v>
      </c>
      <c r="B1526" s="28" t="s">
        <v>117</v>
      </c>
      <c r="C1526" s="28" t="s">
        <v>118</v>
      </c>
      <c r="D1526" s="110" t="s">
        <v>150</v>
      </c>
      <c r="E1526" s="110" t="s">
        <v>247</v>
      </c>
      <c r="F1526" s="196" t="s">
        <v>776</v>
      </c>
      <c r="G1526" s="33" t="s">
        <v>1830</v>
      </c>
      <c r="H1526" s="33" t="s">
        <v>1925</v>
      </c>
      <c r="I1526" s="196" t="s">
        <v>1896</v>
      </c>
      <c r="J1526" s="196" t="s">
        <v>1896</v>
      </c>
      <c r="K1526" s="196">
        <v>1</v>
      </c>
      <c r="L1526" s="235">
        <v>45474</v>
      </c>
      <c r="M1526" s="235">
        <v>45504</v>
      </c>
      <c r="N1526" s="33" t="s">
        <v>124</v>
      </c>
      <c r="O1526" s="33" t="s">
        <v>125</v>
      </c>
      <c r="P1526" s="33" t="s">
        <v>398</v>
      </c>
      <c r="Q1526" s="29" t="s">
        <v>757</v>
      </c>
      <c r="R1526" s="29" t="s">
        <v>80</v>
      </c>
      <c r="S1526" s="33">
        <v>1</v>
      </c>
      <c r="T1526" s="290"/>
      <c r="U1526" s="290"/>
      <c r="V1526" s="35"/>
      <c r="W1526" s="35"/>
      <c r="X1526" s="40"/>
      <c r="Y1526" s="40"/>
      <c r="Z1526" s="27"/>
    </row>
    <row r="1527" ht="24" spans="1:26">
      <c r="A1527" s="33">
        <v>3278</v>
      </c>
      <c r="B1527" s="28" t="s">
        <v>117</v>
      </c>
      <c r="C1527" s="28" t="s">
        <v>118</v>
      </c>
      <c r="D1527" s="110" t="s">
        <v>150</v>
      </c>
      <c r="E1527" s="110" t="s">
        <v>247</v>
      </c>
      <c r="F1527" s="196" t="s">
        <v>776</v>
      </c>
      <c r="G1527" s="33" t="s">
        <v>1830</v>
      </c>
      <c r="H1527" s="33" t="s">
        <v>1925</v>
      </c>
      <c r="I1527" s="196" t="s">
        <v>1896</v>
      </c>
      <c r="J1527" s="196" t="s">
        <v>1896</v>
      </c>
      <c r="K1527" s="196">
        <v>1</v>
      </c>
      <c r="L1527" s="235">
        <v>45505</v>
      </c>
      <c r="M1527" s="235">
        <v>45535</v>
      </c>
      <c r="N1527" s="33" t="s">
        <v>124</v>
      </c>
      <c r="O1527" s="33" t="s">
        <v>125</v>
      </c>
      <c r="P1527" s="33" t="s">
        <v>398</v>
      </c>
      <c r="Q1527" s="29" t="s">
        <v>757</v>
      </c>
      <c r="R1527" s="29" t="s">
        <v>80</v>
      </c>
      <c r="S1527" s="33">
        <v>1</v>
      </c>
      <c r="T1527" s="290"/>
      <c r="U1527" s="290"/>
      <c r="V1527" s="35"/>
      <c r="W1527" s="35"/>
      <c r="X1527" s="40"/>
      <c r="Y1527" s="40"/>
      <c r="Z1527" s="27"/>
    </row>
    <row r="1528" ht="24" spans="1:26">
      <c r="A1528" s="33">
        <v>3279</v>
      </c>
      <c r="B1528" s="28" t="s">
        <v>117</v>
      </c>
      <c r="C1528" s="28" t="s">
        <v>118</v>
      </c>
      <c r="D1528" s="110" t="s">
        <v>150</v>
      </c>
      <c r="E1528" s="110" t="s">
        <v>247</v>
      </c>
      <c r="F1528" s="196" t="s">
        <v>776</v>
      </c>
      <c r="G1528" s="33" t="s">
        <v>1830</v>
      </c>
      <c r="H1528" s="33" t="s">
        <v>1925</v>
      </c>
      <c r="I1528" s="196" t="s">
        <v>1896</v>
      </c>
      <c r="J1528" s="196" t="s">
        <v>1896</v>
      </c>
      <c r="K1528" s="196">
        <v>1</v>
      </c>
      <c r="L1528" s="235">
        <v>45536</v>
      </c>
      <c r="M1528" s="235">
        <v>45565</v>
      </c>
      <c r="N1528" s="33" t="s">
        <v>124</v>
      </c>
      <c r="O1528" s="33" t="s">
        <v>125</v>
      </c>
      <c r="P1528" s="33" t="s">
        <v>398</v>
      </c>
      <c r="Q1528" s="29" t="s">
        <v>757</v>
      </c>
      <c r="R1528" s="29" t="s">
        <v>80</v>
      </c>
      <c r="S1528" s="33">
        <v>1</v>
      </c>
      <c r="T1528" s="290"/>
      <c r="U1528" s="290"/>
      <c r="V1528" s="35"/>
      <c r="W1528" s="35"/>
      <c r="X1528" s="40"/>
      <c r="Y1528" s="40"/>
      <c r="Z1528" s="27"/>
    </row>
    <row r="1529" ht="24" spans="1:26">
      <c r="A1529" s="33">
        <v>3280</v>
      </c>
      <c r="B1529" s="28" t="s">
        <v>117</v>
      </c>
      <c r="C1529" s="28" t="s">
        <v>118</v>
      </c>
      <c r="D1529" s="110" t="s">
        <v>150</v>
      </c>
      <c r="E1529" s="110" t="s">
        <v>247</v>
      </c>
      <c r="F1529" s="196" t="s">
        <v>776</v>
      </c>
      <c r="G1529" s="33" t="s">
        <v>1830</v>
      </c>
      <c r="H1529" s="33" t="s">
        <v>1925</v>
      </c>
      <c r="I1529" s="196" t="s">
        <v>1896</v>
      </c>
      <c r="J1529" s="196" t="s">
        <v>1896</v>
      </c>
      <c r="K1529" s="196">
        <v>1</v>
      </c>
      <c r="L1529" s="235">
        <v>45566</v>
      </c>
      <c r="M1529" s="235">
        <v>45596</v>
      </c>
      <c r="N1529" s="33" t="s">
        <v>124</v>
      </c>
      <c r="O1529" s="33" t="s">
        <v>125</v>
      </c>
      <c r="P1529" s="33" t="s">
        <v>398</v>
      </c>
      <c r="Q1529" s="29" t="s">
        <v>757</v>
      </c>
      <c r="R1529" s="29" t="s">
        <v>80</v>
      </c>
      <c r="S1529" s="33">
        <v>1</v>
      </c>
      <c r="T1529" s="290"/>
      <c r="U1529" s="290"/>
      <c r="V1529" s="35"/>
      <c r="W1529" s="35"/>
      <c r="X1529" s="40"/>
      <c r="Y1529" s="40"/>
      <c r="Z1529" s="27"/>
    </row>
    <row r="1530" ht="24" spans="1:26">
      <c r="A1530" s="33">
        <v>3281</v>
      </c>
      <c r="B1530" s="28" t="s">
        <v>117</v>
      </c>
      <c r="C1530" s="28" t="s">
        <v>118</v>
      </c>
      <c r="D1530" s="110" t="s">
        <v>150</v>
      </c>
      <c r="E1530" s="110" t="s">
        <v>247</v>
      </c>
      <c r="F1530" s="196" t="s">
        <v>776</v>
      </c>
      <c r="G1530" s="33" t="s">
        <v>1830</v>
      </c>
      <c r="H1530" s="33" t="s">
        <v>1925</v>
      </c>
      <c r="I1530" s="196" t="s">
        <v>1896</v>
      </c>
      <c r="J1530" s="196" t="s">
        <v>1896</v>
      </c>
      <c r="K1530" s="196">
        <v>1</v>
      </c>
      <c r="L1530" s="235">
        <v>45597</v>
      </c>
      <c r="M1530" s="235">
        <v>45626</v>
      </c>
      <c r="N1530" s="33" t="s">
        <v>124</v>
      </c>
      <c r="O1530" s="33" t="s">
        <v>125</v>
      </c>
      <c r="P1530" s="33" t="s">
        <v>398</v>
      </c>
      <c r="Q1530" s="29" t="s">
        <v>757</v>
      </c>
      <c r="R1530" s="29" t="s">
        <v>80</v>
      </c>
      <c r="S1530" s="33">
        <v>1</v>
      </c>
      <c r="T1530" s="290"/>
      <c r="U1530" s="290"/>
      <c r="V1530" s="35"/>
      <c r="W1530" s="35"/>
      <c r="X1530" s="40"/>
      <c r="Y1530" s="40"/>
      <c r="Z1530" s="27"/>
    </row>
    <row r="1531" ht="24" spans="1:26">
      <c r="A1531" s="33">
        <v>3282</v>
      </c>
      <c r="B1531" s="28" t="s">
        <v>117</v>
      </c>
      <c r="C1531" s="28" t="s">
        <v>118</v>
      </c>
      <c r="D1531" s="110" t="s">
        <v>150</v>
      </c>
      <c r="E1531" s="110" t="s">
        <v>247</v>
      </c>
      <c r="F1531" s="196" t="s">
        <v>776</v>
      </c>
      <c r="G1531" s="33" t="s">
        <v>1830</v>
      </c>
      <c r="H1531" s="33" t="s">
        <v>1925</v>
      </c>
      <c r="I1531" s="196" t="s">
        <v>1896</v>
      </c>
      <c r="J1531" s="196" t="s">
        <v>1896</v>
      </c>
      <c r="K1531" s="196">
        <v>1</v>
      </c>
      <c r="L1531" s="235">
        <v>45627</v>
      </c>
      <c r="M1531" s="235">
        <v>45657</v>
      </c>
      <c r="N1531" s="33" t="s">
        <v>124</v>
      </c>
      <c r="O1531" s="33" t="s">
        <v>125</v>
      </c>
      <c r="P1531" s="33" t="s">
        <v>398</v>
      </c>
      <c r="Q1531" s="29" t="s">
        <v>757</v>
      </c>
      <c r="R1531" s="29" t="s">
        <v>80</v>
      </c>
      <c r="S1531" s="33">
        <v>1</v>
      </c>
      <c r="T1531" s="290"/>
      <c r="U1531" s="290"/>
      <c r="V1531" s="35"/>
      <c r="W1531" s="35"/>
      <c r="X1531" s="40"/>
      <c r="Y1531" s="40"/>
      <c r="Z1531" s="27"/>
    </row>
    <row r="1532" ht="24" spans="1:26">
      <c r="A1532" s="33">
        <v>3290</v>
      </c>
      <c r="B1532" s="28" t="s">
        <v>117</v>
      </c>
      <c r="C1532" s="28" t="s">
        <v>118</v>
      </c>
      <c r="D1532" s="110" t="s">
        <v>150</v>
      </c>
      <c r="E1532" s="250" t="s">
        <v>1926</v>
      </c>
      <c r="F1532" s="196" t="s">
        <v>798</v>
      </c>
      <c r="G1532" s="33" t="s">
        <v>1830</v>
      </c>
      <c r="H1532" s="33" t="s">
        <v>1927</v>
      </c>
      <c r="I1532" s="196" t="s">
        <v>1896</v>
      </c>
      <c r="J1532" s="196" t="s">
        <v>1896</v>
      </c>
      <c r="K1532" s="196">
        <v>1</v>
      </c>
      <c r="L1532" s="235">
        <v>45292</v>
      </c>
      <c r="M1532" s="235">
        <v>45306</v>
      </c>
      <c r="N1532" s="33" t="s">
        <v>124</v>
      </c>
      <c r="O1532" s="33" t="s">
        <v>125</v>
      </c>
      <c r="P1532" s="33" t="s">
        <v>398</v>
      </c>
      <c r="Q1532" s="29" t="s">
        <v>799</v>
      </c>
      <c r="R1532" s="29" t="s">
        <v>80</v>
      </c>
      <c r="S1532" s="33">
        <v>1</v>
      </c>
      <c r="T1532" s="29"/>
      <c r="U1532" s="29"/>
      <c r="V1532" s="35"/>
      <c r="W1532" s="29"/>
      <c r="X1532" s="29"/>
      <c r="Y1532" s="29"/>
      <c r="Z1532" s="33"/>
    </row>
    <row r="1533" ht="24" spans="1:26">
      <c r="A1533" s="33">
        <v>3291</v>
      </c>
      <c r="B1533" s="28" t="s">
        <v>117</v>
      </c>
      <c r="C1533" s="28" t="s">
        <v>118</v>
      </c>
      <c r="D1533" s="110" t="s">
        <v>150</v>
      </c>
      <c r="E1533" s="250" t="s">
        <v>1926</v>
      </c>
      <c r="F1533" s="196" t="s">
        <v>798</v>
      </c>
      <c r="G1533" s="33" t="s">
        <v>1830</v>
      </c>
      <c r="H1533" s="33" t="s">
        <v>1927</v>
      </c>
      <c r="I1533" s="196" t="s">
        <v>1896</v>
      </c>
      <c r="J1533" s="196" t="s">
        <v>1896</v>
      </c>
      <c r="K1533" s="196">
        <v>1</v>
      </c>
      <c r="L1533" s="235">
        <v>45307</v>
      </c>
      <c r="M1533" s="235">
        <v>45322</v>
      </c>
      <c r="N1533" s="33" t="s">
        <v>124</v>
      </c>
      <c r="O1533" s="33" t="s">
        <v>125</v>
      </c>
      <c r="P1533" s="33" t="s">
        <v>398</v>
      </c>
      <c r="Q1533" s="29" t="s">
        <v>799</v>
      </c>
      <c r="R1533" s="29" t="s">
        <v>80</v>
      </c>
      <c r="S1533" s="33">
        <v>1</v>
      </c>
      <c r="T1533" s="29"/>
      <c r="U1533" s="29"/>
      <c r="V1533" s="35"/>
      <c r="W1533" s="29"/>
      <c r="X1533" s="29"/>
      <c r="Y1533" s="29"/>
      <c r="Z1533" s="33"/>
    </row>
    <row r="1534" ht="24" spans="1:28">
      <c r="A1534" s="33">
        <v>3292</v>
      </c>
      <c r="B1534" s="28" t="s">
        <v>117</v>
      </c>
      <c r="C1534" s="28" t="s">
        <v>118</v>
      </c>
      <c r="D1534" s="110" t="s">
        <v>150</v>
      </c>
      <c r="E1534" s="250" t="s">
        <v>1926</v>
      </c>
      <c r="F1534" s="196" t="s">
        <v>798</v>
      </c>
      <c r="G1534" s="33" t="s">
        <v>1830</v>
      </c>
      <c r="H1534" s="33" t="s">
        <v>1927</v>
      </c>
      <c r="I1534" s="196" t="s">
        <v>1896</v>
      </c>
      <c r="J1534" s="196" t="s">
        <v>1896</v>
      </c>
      <c r="K1534" s="196">
        <v>1</v>
      </c>
      <c r="L1534" s="235">
        <v>45323</v>
      </c>
      <c r="M1534" s="235">
        <v>45337</v>
      </c>
      <c r="N1534" s="33" t="s">
        <v>124</v>
      </c>
      <c r="O1534" s="33" t="s">
        <v>125</v>
      </c>
      <c r="P1534" s="33" t="s">
        <v>398</v>
      </c>
      <c r="Q1534" s="29" t="s">
        <v>799</v>
      </c>
      <c r="R1534" s="29" t="s">
        <v>80</v>
      </c>
      <c r="S1534" s="33">
        <v>1</v>
      </c>
      <c r="T1534" s="34"/>
      <c r="U1534" s="34"/>
      <c r="V1534" s="35"/>
      <c r="W1534" s="35"/>
      <c r="X1534" s="40"/>
      <c r="Y1534" s="40"/>
      <c r="Z1534" s="38"/>
      <c r="AA1534" s="34"/>
      <c r="AB1534" s="34"/>
    </row>
    <row r="1535" ht="24" spans="1:26">
      <c r="A1535" s="33">
        <v>3293</v>
      </c>
      <c r="B1535" s="28" t="s">
        <v>117</v>
      </c>
      <c r="C1535" s="28" t="s">
        <v>118</v>
      </c>
      <c r="D1535" s="110" t="s">
        <v>150</v>
      </c>
      <c r="E1535" s="250" t="s">
        <v>1926</v>
      </c>
      <c r="F1535" s="196" t="s">
        <v>798</v>
      </c>
      <c r="G1535" s="33" t="s">
        <v>1830</v>
      </c>
      <c r="H1535" s="33" t="s">
        <v>1927</v>
      </c>
      <c r="I1535" s="196" t="s">
        <v>1896</v>
      </c>
      <c r="J1535" s="196" t="s">
        <v>1896</v>
      </c>
      <c r="K1535" s="196">
        <v>1</v>
      </c>
      <c r="L1535" s="235">
        <v>45338</v>
      </c>
      <c r="M1535" s="235">
        <v>45351</v>
      </c>
      <c r="N1535" s="33" t="s">
        <v>124</v>
      </c>
      <c r="O1535" s="33" t="s">
        <v>125</v>
      </c>
      <c r="P1535" s="33" t="s">
        <v>398</v>
      </c>
      <c r="Q1535" s="29" t="s">
        <v>799</v>
      </c>
      <c r="R1535" s="29" t="s">
        <v>80</v>
      </c>
      <c r="S1535" s="33">
        <v>1</v>
      </c>
      <c r="T1535" s="29"/>
      <c r="U1535" s="29"/>
      <c r="V1535" s="35"/>
      <c r="W1535" s="29"/>
      <c r="X1535" s="29"/>
      <c r="Y1535" s="29"/>
      <c r="Z1535" s="33"/>
    </row>
    <row r="1536" ht="24" spans="1:28">
      <c r="A1536" s="33">
        <v>3294</v>
      </c>
      <c r="B1536" s="28" t="s">
        <v>117</v>
      </c>
      <c r="C1536" s="28" t="s">
        <v>118</v>
      </c>
      <c r="D1536" s="110" t="s">
        <v>150</v>
      </c>
      <c r="E1536" s="250" t="s">
        <v>1926</v>
      </c>
      <c r="F1536" s="196" t="s">
        <v>798</v>
      </c>
      <c r="G1536" s="33" t="s">
        <v>1830</v>
      </c>
      <c r="H1536" s="33" t="s">
        <v>1927</v>
      </c>
      <c r="I1536" s="196" t="s">
        <v>1896</v>
      </c>
      <c r="J1536" s="196" t="s">
        <v>1896</v>
      </c>
      <c r="K1536" s="196">
        <v>1</v>
      </c>
      <c r="L1536" s="235">
        <v>45352</v>
      </c>
      <c r="M1536" s="235">
        <v>45366</v>
      </c>
      <c r="N1536" s="33" t="s">
        <v>124</v>
      </c>
      <c r="O1536" s="33" t="s">
        <v>125</v>
      </c>
      <c r="P1536" s="33" t="s">
        <v>398</v>
      </c>
      <c r="Q1536" s="29" t="s">
        <v>799</v>
      </c>
      <c r="R1536" s="29" t="s">
        <v>80</v>
      </c>
      <c r="S1536" s="33">
        <v>1</v>
      </c>
      <c r="T1536" s="34"/>
      <c r="U1536" s="34"/>
      <c r="V1536" s="35"/>
      <c r="W1536" s="35"/>
      <c r="X1536" s="40"/>
      <c r="Y1536" s="40"/>
      <c r="Z1536" s="38"/>
      <c r="AA1536" s="34"/>
      <c r="AB1536" s="34"/>
    </row>
    <row r="1537" ht="24" spans="1:28">
      <c r="A1537" s="33">
        <v>3295</v>
      </c>
      <c r="B1537" s="28" t="s">
        <v>117</v>
      </c>
      <c r="C1537" s="28" t="s">
        <v>118</v>
      </c>
      <c r="D1537" s="110" t="s">
        <v>150</v>
      </c>
      <c r="E1537" s="250" t="s">
        <v>1926</v>
      </c>
      <c r="F1537" s="196" t="s">
        <v>798</v>
      </c>
      <c r="G1537" s="33" t="s">
        <v>1830</v>
      </c>
      <c r="H1537" s="33" t="s">
        <v>1927</v>
      </c>
      <c r="I1537" s="196" t="s">
        <v>1896</v>
      </c>
      <c r="J1537" s="196" t="s">
        <v>1896</v>
      </c>
      <c r="K1537" s="196">
        <v>1</v>
      </c>
      <c r="L1537" s="235">
        <v>45367</v>
      </c>
      <c r="M1537" s="235">
        <v>45382</v>
      </c>
      <c r="N1537" s="33" t="s">
        <v>124</v>
      </c>
      <c r="O1537" s="33" t="s">
        <v>125</v>
      </c>
      <c r="P1537" s="33" t="s">
        <v>398</v>
      </c>
      <c r="Q1537" s="29" t="s">
        <v>799</v>
      </c>
      <c r="R1537" s="29" t="s">
        <v>80</v>
      </c>
      <c r="S1537" s="33">
        <v>1</v>
      </c>
      <c r="T1537" s="34"/>
      <c r="U1537" s="34"/>
      <c r="V1537" s="35"/>
      <c r="W1537" s="35"/>
      <c r="X1537" s="40"/>
      <c r="Y1537" s="40"/>
      <c r="Z1537" s="38"/>
      <c r="AA1537" s="34"/>
      <c r="AB1537" s="34"/>
    </row>
    <row r="1538" ht="24" spans="1:26">
      <c r="A1538" s="33">
        <v>3296</v>
      </c>
      <c r="B1538" s="28" t="s">
        <v>117</v>
      </c>
      <c r="C1538" s="28" t="s">
        <v>118</v>
      </c>
      <c r="D1538" s="110" t="s">
        <v>150</v>
      </c>
      <c r="E1538" s="250" t="s">
        <v>1926</v>
      </c>
      <c r="F1538" s="196" t="s">
        <v>798</v>
      </c>
      <c r="G1538" s="33" t="s">
        <v>1830</v>
      </c>
      <c r="H1538" s="33" t="s">
        <v>1927</v>
      </c>
      <c r="I1538" s="196" t="s">
        <v>1896</v>
      </c>
      <c r="J1538" s="196" t="s">
        <v>1896</v>
      </c>
      <c r="K1538" s="196">
        <v>1</v>
      </c>
      <c r="L1538" s="235">
        <v>45383</v>
      </c>
      <c r="M1538" s="235">
        <v>45397</v>
      </c>
      <c r="N1538" s="33" t="s">
        <v>124</v>
      </c>
      <c r="O1538" s="33" t="s">
        <v>125</v>
      </c>
      <c r="P1538" s="33" t="s">
        <v>398</v>
      </c>
      <c r="Q1538" s="29" t="s">
        <v>799</v>
      </c>
      <c r="R1538" s="29" t="s">
        <v>80</v>
      </c>
      <c r="S1538" s="33">
        <v>1</v>
      </c>
      <c r="T1538" s="29"/>
      <c r="U1538" s="29"/>
      <c r="V1538" s="35"/>
      <c r="W1538" s="29"/>
      <c r="X1538" s="29"/>
      <c r="Y1538" s="29"/>
      <c r="Z1538" s="33"/>
    </row>
    <row r="1539" ht="24" spans="1:26">
      <c r="A1539" s="33">
        <v>3297</v>
      </c>
      <c r="B1539" s="28" t="s">
        <v>117</v>
      </c>
      <c r="C1539" s="28" t="s">
        <v>118</v>
      </c>
      <c r="D1539" s="110" t="s">
        <v>150</v>
      </c>
      <c r="E1539" s="250" t="s">
        <v>1926</v>
      </c>
      <c r="F1539" s="196" t="s">
        <v>798</v>
      </c>
      <c r="G1539" s="33" t="s">
        <v>1830</v>
      </c>
      <c r="H1539" s="33" t="s">
        <v>1927</v>
      </c>
      <c r="I1539" s="196" t="s">
        <v>1896</v>
      </c>
      <c r="J1539" s="196" t="s">
        <v>1896</v>
      </c>
      <c r="K1539" s="196">
        <v>1</v>
      </c>
      <c r="L1539" s="235">
        <v>45398</v>
      </c>
      <c r="M1539" s="235">
        <v>45412</v>
      </c>
      <c r="N1539" s="33" t="s">
        <v>124</v>
      </c>
      <c r="O1539" s="33" t="s">
        <v>125</v>
      </c>
      <c r="P1539" s="33" t="s">
        <v>398</v>
      </c>
      <c r="Q1539" s="29" t="s">
        <v>799</v>
      </c>
      <c r="R1539" s="29" t="s">
        <v>80</v>
      </c>
      <c r="S1539" s="33">
        <v>1</v>
      </c>
      <c r="T1539" s="29"/>
      <c r="U1539" s="29"/>
      <c r="V1539" s="35"/>
      <c r="W1539" s="29"/>
      <c r="X1539" s="29"/>
      <c r="Y1539" s="29"/>
      <c r="Z1539" s="33"/>
    </row>
    <row r="1540" ht="24" spans="1:26">
      <c r="A1540" s="33">
        <v>3298</v>
      </c>
      <c r="B1540" s="28" t="s">
        <v>117</v>
      </c>
      <c r="C1540" s="28" t="s">
        <v>118</v>
      </c>
      <c r="D1540" s="110" t="s">
        <v>150</v>
      </c>
      <c r="E1540" s="250" t="s">
        <v>1926</v>
      </c>
      <c r="F1540" s="196" t="s">
        <v>798</v>
      </c>
      <c r="G1540" s="33" t="s">
        <v>1830</v>
      </c>
      <c r="H1540" s="33" t="s">
        <v>1927</v>
      </c>
      <c r="I1540" s="196" t="s">
        <v>1896</v>
      </c>
      <c r="J1540" s="196" t="s">
        <v>1896</v>
      </c>
      <c r="K1540" s="196">
        <v>1</v>
      </c>
      <c r="L1540" s="235">
        <v>45413</v>
      </c>
      <c r="M1540" s="235">
        <v>45427</v>
      </c>
      <c r="N1540" s="33" t="s">
        <v>124</v>
      </c>
      <c r="O1540" s="33" t="s">
        <v>125</v>
      </c>
      <c r="P1540" s="33" t="s">
        <v>398</v>
      </c>
      <c r="Q1540" s="29" t="s">
        <v>799</v>
      </c>
      <c r="R1540" s="29" t="s">
        <v>80</v>
      </c>
      <c r="S1540" s="33">
        <v>1</v>
      </c>
      <c r="T1540" s="29"/>
      <c r="U1540" s="29"/>
      <c r="V1540" s="35"/>
      <c r="W1540" s="29"/>
      <c r="X1540" s="29"/>
      <c r="Y1540" s="29"/>
      <c r="Z1540" s="33"/>
    </row>
    <row r="1541" ht="24" spans="1:26">
      <c r="A1541" s="33">
        <v>3299</v>
      </c>
      <c r="B1541" s="28" t="s">
        <v>117</v>
      </c>
      <c r="C1541" s="28" t="s">
        <v>118</v>
      </c>
      <c r="D1541" s="110" t="s">
        <v>150</v>
      </c>
      <c r="E1541" s="250" t="s">
        <v>1926</v>
      </c>
      <c r="F1541" s="196" t="s">
        <v>798</v>
      </c>
      <c r="G1541" s="33" t="s">
        <v>1830</v>
      </c>
      <c r="H1541" s="33" t="s">
        <v>1927</v>
      </c>
      <c r="I1541" s="196" t="s">
        <v>1896</v>
      </c>
      <c r="J1541" s="196" t="s">
        <v>1896</v>
      </c>
      <c r="K1541" s="196">
        <v>1</v>
      </c>
      <c r="L1541" s="235">
        <v>45428</v>
      </c>
      <c r="M1541" s="235">
        <v>45443</v>
      </c>
      <c r="N1541" s="33" t="s">
        <v>124</v>
      </c>
      <c r="O1541" s="33" t="s">
        <v>125</v>
      </c>
      <c r="P1541" s="33" t="s">
        <v>398</v>
      </c>
      <c r="Q1541" s="29" t="s">
        <v>799</v>
      </c>
      <c r="R1541" s="29" t="s">
        <v>80</v>
      </c>
      <c r="S1541" s="33">
        <v>1</v>
      </c>
      <c r="T1541" s="29"/>
      <c r="U1541" s="29"/>
      <c r="V1541" s="35"/>
      <c r="W1541" s="29"/>
      <c r="X1541" s="29"/>
      <c r="Y1541" s="29"/>
      <c r="Z1541" s="33"/>
    </row>
    <row r="1542" ht="24" spans="1:26">
      <c r="A1542" s="33">
        <v>3300</v>
      </c>
      <c r="B1542" s="28" t="s">
        <v>117</v>
      </c>
      <c r="C1542" s="28" t="s">
        <v>118</v>
      </c>
      <c r="D1542" s="110" t="s">
        <v>150</v>
      </c>
      <c r="E1542" s="250" t="s">
        <v>1926</v>
      </c>
      <c r="F1542" s="196" t="s">
        <v>798</v>
      </c>
      <c r="G1542" s="33" t="s">
        <v>1830</v>
      </c>
      <c r="H1542" s="33" t="s">
        <v>1927</v>
      </c>
      <c r="I1542" s="196" t="s">
        <v>1896</v>
      </c>
      <c r="J1542" s="196" t="s">
        <v>1896</v>
      </c>
      <c r="K1542" s="196">
        <v>1</v>
      </c>
      <c r="L1542" s="235">
        <v>45444</v>
      </c>
      <c r="M1542" s="235">
        <v>45458</v>
      </c>
      <c r="N1542" s="33" t="s">
        <v>124</v>
      </c>
      <c r="O1542" s="33" t="s">
        <v>125</v>
      </c>
      <c r="P1542" s="33" t="s">
        <v>398</v>
      </c>
      <c r="Q1542" s="29" t="s">
        <v>799</v>
      </c>
      <c r="R1542" s="29" t="s">
        <v>80</v>
      </c>
      <c r="S1542" s="33">
        <v>1</v>
      </c>
      <c r="T1542" s="29"/>
      <c r="U1542" s="29"/>
      <c r="V1542" s="35"/>
      <c r="W1542" s="29"/>
      <c r="X1542" s="29"/>
      <c r="Y1542" s="29"/>
      <c r="Z1542" s="33"/>
    </row>
    <row r="1543" ht="24" spans="1:26">
      <c r="A1543" s="33">
        <v>3301</v>
      </c>
      <c r="B1543" s="28" t="s">
        <v>117</v>
      </c>
      <c r="C1543" s="28" t="s">
        <v>118</v>
      </c>
      <c r="D1543" s="110" t="s">
        <v>150</v>
      </c>
      <c r="E1543" s="250" t="s">
        <v>1926</v>
      </c>
      <c r="F1543" s="196" t="s">
        <v>798</v>
      </c>
      <c r="G1543" s="33" t="s">
        <v>1830</v>
      </c>
      <c r="H1543" s="33" t="s">
        <v>1927</v>
      </c>
      <c r="I1543" s="196" t="s">
        <v>1896</v>
      </c>
      <c r="J1543" s="196" t="s">
        <v>1896</v>
      </c>
      <c r="K1543" s="196">
        <v>1</v>
      </c>
      <c r="L1543" s="235">
        <v>45459</v>
      </c>
      <c r="M1543" s="235">
        <v>45473</v>
      </c>
      <c r="N1543" s="33" t="s">
        <v>124</v>
      </c>
      <c r="O1543" s="33" t="s">
        <v>125</v>
      </c>
      <c r="P1543" s="33" t="s">
        <v>398</v>
      </c>
      <c r="Q1543" s="29" t="s">
        <v>799</v>
      </c>
      <c r="R1543" s="29" t="s">
        <v>80</v>
      </c>
      <c r="S1543" s="33">
        <v>1</v>
      </c>
      <c r="T1543" s="29"/>
      <c r="U1543" s="29"/>
      <c r="V1543" s="35"/>
      <c r="W1543" s="29"/>
      <c r="X1543" s="29"/>
      <c r="Y1543" s="29"/>
      <c r="Z1543" s="33"/>
    </row>
    <row r="1544" ht="24" spans="1:26">
      <c r="A1544" s="33">
        <v>3302</v>
      </c>
      <c r="B1544" s="28" t="s">
        <v>117</v>
      </c>
      <c r="C1544" s="28" t="s">
        <v>118</v>
      </c>
      <c r="D1544" s="110" t="s">
        <v>150</v>
      </c>
      <c r="E1544" s="250" t="s">
        <v>1926</v>
      </c>
      <c r="F1544" s="196" t="s">
        <v>798</v>
      </c>
      <c r="G1544" s="33" t="s">
        <v>1830</v>
      </c>
      <c r="H1544" s="33" t="s">
        <v>1927</v>
      </c>
      <c r="I1544" s="196" t="s">
        <v>1896</v>
      </c>
      <c r="J1544" s="196" t="s">
        <v>1896</v>
      </c>
      <c r="K1544" s="196">
        <v>1</v>
      </c>
      <c r="L1544" s="235">
        <v>45474</v>
      </c>
      <c r="M1544" s="235">
        <v>45488</v>
      </c>
      <c r="N1544" s="33" t="s">
        <v>124</v>
      </c>
      <c r="O1544" s="33" t="s">
        <v>125</v>
      </c>
      <c r="P1544" s="33" t="s">
        <v>398</v>
      </c>
      <c r="Q1544" s="29" t="s">
        <v>799</v>
      </c>
      <c r="R1544" s="29" t="s">
        <v>80</v>
      </c>
      <c r="S1544" s="33">
        <v>1</v>
      </c>
      <c r="T1544" s="29"/>
      <c r="U1544" s="29"/>
      <c r="V1544" s="35"/>
      <c r="W1544" s="29"/>
      <c r="X1544" s="29"/>
      <c r="Y1544" s="29"/>
      <c r="Z1544" s="33"/>
    </row>
    <row r="1545" ht="24" spans="1:26">
      <c r="A1545" s="33">
        <v>3303</v>
      </c>
      <c r="B1545" s="28" t="s">
        <v>117</v>
      </c>
      <c r="C1545" s="28" t="s">
        <v>118</v>
      </c>
      <c r="D1545" s="110" t="s">
        <v>150</v>
      </c>
      <c r="E1545" s="250" t="s">
        <v>1926</v>
      </c>
      <c r="F1545" s="196" t="s">
        <v>798</v>
      </c>
      <c r="G1545" s="33" t="s">
        <v>1830</v>
      </c>
      <c r="H1545" s="33" t="s">
        <v>1927</v>
      </c>
      <c r="I1545" s="196" t="s">
        <v>1896</v>
      </c>
      <c r="J1545" s="196" t="s">
        <v>1896</v>
      </c>
      <c r="K1545" s="196">
        <v>1</v>
      </c>
      <c r="L1545" s="235">
        <v>45489</v>
      </c>
      <c r="M1545" s="235">
        <v>45504</v>
      </c>
      <c r="N1545" s="33" t="s">
        <v>124</v>
      </c>
      <c r="O1545" s="33" t="s">
        <v>125</v>
      </c>
      <c r="P1545" s="33" t="s">
        <v>398</v>
      </c>
      <c r="Q1545" s="29" t="s">
        <v>799</v>
      </c>
      <c r="R1545" s="29" t="s">
        <v>80</v>
      </c>
      <c r="S1545" s="33">
        <v>1</v>
      </c>
      <c r="T1545" s="29"/>
      <c r="U1545" s="29"/>
      <c r="V1545" s="35"/>
      <c r="W1545" s="29"/>
      <c r="X1545" s="29"/>
      <c r="Y1545" s="29"/>
      <c r="Z1545" s="33"/>
    </row>
    <row r="1546" ht="24" spans="1:26">
      <c r="A1546" s="33">
        <v>3304</v>
      </c>
      <c r="B1546" s="28" t="s">
        <v>117</v>
      </c>
      <c r="C1546" s="28" t="s">
        <v>118</v>
      </c>
      <c r="D1546" s="110" t="s">
        <v>150</v>
      </c>
      <c r="E1546" s="250" t="s">
        <v>1926</v>
      </c>
      <c r="F1546" s="196" t="s">
        <v>798</v>
      </c>
      <c r="G1546" s="33" t="s">
        <v>1830</v>
      </c>
      <c r="H1546" s="33" t="s">
        <v>1927</v>
      </c>
      <c r="I1546" s="196" t="s">
        <v>1896</v>
      </c>
      <c r="J1546" s="196" t="s">
        <v>1896</v>
      </c>
      <c r="K1546" s="196">
        <v>1</v>
      </c>
      <c r="L1546" s="235">
        <v>45505</v>
      </c>
      <c r="M1546" s="235">
        <v>45519</v>
      </c>
      <c r="N1546" s="33" t="s">
        <v>124</v>
      </c>
      <c r="O1546" s="33" t="s">
        <v>125</v>
      </c>
      <c r="P1546" s="33" t="s">
        <v>398</v>
      </c>
      <c r="Q1546" s="29" t="s">
        <v>799</v>
      </c>
      <c r="R1546" s="29" t="s">
        <v>80</v>
      </c>
      <c r="S1546" s="33">
        <v>1</v>
      </c>
      <c r="T1546" s="29"/>
      <c r="U1546" s="29"/>
      <c r="V1546" s="35"/>
      <c r="W1546" s="29"/>
      <c r="X1546" s="29"/>
      <c r="Y1546" s="29"/>
      <c r="Z1546" s="33"/>
    </row>
    <row r="1547" ht="24" spans="1:26">
      <c r="A1547" s="33">
        <v>3305</v>
      </c>
      <c r="B1547" s="28" t="s">
        <v>117</v>
      </c>
      <c r="C1547" s="28" t="s">
        <v>118</v>
      </c>
      <c r="D1547" s="110" t="s">
        <v>150</v>
      </c>
      <c r="E1547" s="250" t="s">
        <v>1926</v>
      </c>
      <c r="F1547" s="196" t="s">
        <v>798</v>
      </c>
      <c r="G1547" s="33" t="s">
        <v>1830</v>
      </c>
      <c r="H1547" s="33" t="s">
        <v>1927</v>
      </c>
      <c r="I1547" s="196" t="s">
        <v>1896</v>
      </c>
      <c r="J1547" s="196" t="s">
        <v>1896</v>
      </c>
      <c r="K1547" s="196">
        <v>1</v>
      </c>
      <c r="L1547" s="235">
        <v>45520</v>
      </c>
      <c r="M1547" s="235">
        <v>45535</v>
      </c>
      <c r="N1547" s="33" t="s">
        <v>124</v>
      </c>
      <c r="O1547" s="33" t="s">
        <v>125</v>
      </c>
      <c r="P1547" s="33" t="s">
        <v>398</v>
      </c>
      <c r="Q1547" s="29" t="s">
        <v>799</v>
      </c>
      <c r="R1547" s="29" t="s">
        <v>80</v>
      </c>
      <c r="S1547" s="33">
        <v>1</v>
      </c>
      <c r="T1547" s="29"/>
      <c r="U1547" s="29"/>
      <c r="V1547" s="35"/>
      <c r="W1547" s="29"/>
      <c r="X1547" s="29"/>
      <c r="Y1547" s="29"/>
      <c r="Z1547" s="33"/>
    </row>
    <row r="1548" ht="24" spans="1:28">
      <c r="A1548" s="33">
        <v>3306</v>
      </c>
      <c r="B1548" s="28" t="s">
        <v>117</v>
      </c>
      <c r="C1548" s="28" t="s">
        <v>118</v>
      </c>
      <c r="D1548" s="110" t="s">
        <v>150</v>
      </c>
      <c r="E1548" s="250" t="s">
        <v>1926</v>
      </c>
      <c r="F1548" s="196" t="s">
        <v>798</v>
      </c>
      <c r="G1548" s="33" t="s">
        <v>1830</v>
      </c>
      <c r="H1548" s="33" t="s">
        <v>1927</v>
      </c>
      <c r="I1548" s="196" t="s">
        <v>1896</v>
      </c>
      <c r="J1548" s="196" t="s">
        <v>1896</v>
      </c>
      <c r="K1548" s="196">
        <v>1</v>
      </c>
      <c r="L1548" s="235">
        <v>45536</v>
      </c>
      <c r="M1548" s="235">
        <v>45550</v>
      </c>
      <c r="N1548" s="33" t="s">
        <v>124</v>
      </c>
      <c r="O1548" s="33" t="s">
        <v>125</v>
      </c>
      <c r="P1548" s="33" t="s">
        <v>398</v>
      </c>
      <c r="Q1548" s="29" t="s">
        <v>799</v>
      </c>
      <c r="R1548" s="29" t="s">
        <v>80</v>
      </c>
      <c r="S1548" s="33">
        <v>1</v>
      </c>
      <c r="T1548" s="34"/>
      <c r="U1548" s="34"/>
      <c r="V1548" s="35"/>
      <c r="W1548" s="35"/>
      <c r="X1548" s="40"/>
      <c r="Y1548" s="40"/>
      <c r="Z1548" s="38"/>
      <c r="AA1548" s="34"/>
      <c r="AB1548" s="34"/>
    </row>
    <row r="1549" ht="24" spans="1:28">
      <c r="A1549" s="33">
        <v>3307</v>
      </c>
      <c r="B1549" s="28" t="s">
        <v>117</v>
      </c>
      <c r="C1549" s="28" t="s">
        <v>118</v>
      </c>
      <c r="D1549" s="110" t="s">
        <v>150</v>
      </c>
      <c r="E1549" s="250" t="s">
        <v>1926</v>
      </c>
      <c r="F1549" s="196" t="s">
        <v>798</v>
      </c>
      <c r="G1549" s="33" t="s">
        <v>1830</v>
      </c>
      <c r="H1549" s="33" t="s">
        <v>1927</v>
      </c>
      <c r="I1549" s="196" t="s">
        <v>1896</v>
      </c>
      <c r="J1549" s="196" t="s">
        <v>1896</v>
      </c>
      <c r="K1549" s="196">
        <v>1</v>
      </c>
      <c r="L1549" s="235">
        <v>45551</v>
      </c>
      <c r="M1549" s="235">
        <v>45565</v>
      </c>
      <c r="N1549" s="33" t="s">
        <v>124</v>
      </c>
      <c r="O1549" s="33" t="s">
        <v>125</v>
      </c>
      <c r="P1549" s="33" t="s">
        <v>398</v>
      </c>
      <c r="Q1549" s="29" t="s">
        <v>799</v>
      </c>
      <c r="R1549" s="29" t="s">
        <v>80</v>
      </c>
      <c r="S1549" s="33">
        <v>1</v>
      </c>
      <c r="T1549" s="34"/>
      <c r="U1549" s="34"/>
      <c r="V1549" s="35"/>
      <c r="W1549" s="35"/>
      <c r="X1549" s="40"/>
      <c r="Y1549" s="40"/>
      <c r="Z1549" s="38"/>
      <c r="AA1549" s="34"/>
      <c r="AB1549" s="34"/>
    </row>
    <row r="1550" ht="24" spans="1:26">
      <c r="A1550" s="33">
        <v>3308</v>
      </c>
      <c r="B1550" s="28" t="s">
        <v>117</v>
      </c>
      <c r="C1550" s="28" t="s">
        <v>118</v>
      </c>
      <c r="D1550" s="110" t="s">
        <v>150</v>
      </c>
      <c r="E1550" s="250" t="s">
        <v>1926</v>
      </c>
      <c r="F1550" s="196" t="s">
        <v>798</v>
      </c>
      <c r="G1550" s="33" t="s">
        <v>1830</v>
      </c>
      <c r="H1550" s="33" t="s">
        <v>1927</v>
      </c>
      <c r="I1550" s="196" t="s">
        <v>1896</v>
      </c>
      <c r="J1550" s="196" t="s">
        <v>1896</v>
      </c>
      <c r="K1550" s="196">
        <v>1</v>
      </c>
      <c r="L1550" s="235">
        <v>45566</v>
      </c>
      <c r="M1550" s="235">
        <v>45580</v>
      </c>
      <c r="N1550" s="33" t="s">
        <v>124</v>
      </c>
      <c r="O1550" s="33" t="s">
        <v>125</v>
      </c>
      <c r="P1550" s="33" t="s">
        <v>398</v>
      </c>
      <c r="Q1550" s="29" t="s">
        <v>799</v>
      </c>
      <c r="R1550" s="29" t="s">
        <v>80</v>
      </c>
      <c r="S1550" s="33">
        <v>1</v>
      </c>
      <c r="T1550" s="29"/>
      <c r="U1550" s="29"/>
      <c r="V1550" s="35"/>
      <c r="W1550" s="29"/>
      <c r="X1550" s="29"/>
      <c r="Y1550" s="29"/>
      <c r="Z1550" s="33"/>
    </row>
    <row r="1551" ht="24" spans="1:26">
      <c r="A1551" s="33">
        <v>3309</v>
      </c>
      <c r="B1551" s="28" t="s">
        <v>117</v>
      </c>
      <c r="C1551" s="28" t="s">
        <v>118</v>
      </c>
      <c r="D1551" s="110" t="s">
        <v>150</v>
      </c>
      <c r="E1551" s="250" t="s">
        <v>1926</v>
      </c>
      <c r="F1551" s="196" t="s">
        <v>798</v>
      </c>
      <c r="G1551" s="33" t="s">
        <v>1830</v>
      </c>
      <c r="H1551" s="33" t="s">
        <v>1927</v>
      </c>
      <c r="I1551" s="196" t="s">
        <v>1896</v>
      </c>
      <c r="J1551" s="196" t="s">
        <v>1896</v>
      </c>
      <c r="K1551" s="196">
        <v>1</v>
      </c>
      <c r="L1551" s="235">
        <v>45581</v>
      </c>
      <c r="M1551" s="235">
        <v>45596</v>
      </c>
      <c r="N1551" s="33" t="s">
        <v>124</v>
      </c>
      <c r="O1551" s="33" t="s">
        <v>125</v>
      </c>
      <c r="P1551" s="33" t="s">
        <v>398</v>
      </c>
      <c r="Q1551" s="29" t="s">
        <v>799</v>
      </c>
      <c r="R1551" s="29" t="s">
        <v>80</v>
      </c>
      <c r="S1551" s="33">
        <v>1</v>
      </c>
      <c r="T1551" s="29"/>
      <c r="U1551" s="29"/>
      <c r="V1551" s="35"/>
      <c r="W1551" s="29"/>
      <c r="X1551" s="29"/>
      <c r="Y1551" s="29"/>
      <c r="Z1551" s="33"/>
    </row>
    <row r="1552" ht="24" spans="1:26">
      <c r="A1552" s="33">
        <v>3310</v>
      </c>
      <c r="B1552" s="28" t="s">
        <v>117</v>
      </c>
      <c r="C1552" s="28" t="s">
        <v>118</v>
      </c>
      <c r="D1552" s="110" t="s">
        <v>150</v>
      </c>
      <c r="E1552" s="250" t="s">
        <v>1926</v>
      </c>
      <c r="F1552" s="196" t="s">
        <v>798</v>
      </c>
      <c r="G1552" s="33" t="s">
        <v>1830</v>
      </c>
      <c r="H1552" s="33" t="s">
        <v>1927</v>
      </c>
      <c r="I1552" s="196" t="s">
        <v>1896</v>
      </c>
      <c r="J1552" s="196" t="s">
        <v>1896</v>
      </c>
      <c r="K1552" s="196">
        <v>1</v>
      </c>
      <c r="L1552" s="235">
        <v>45597</v>
      </c>
      <c r="M1552" s="235">
        <v>45611</v>
      </c>
      <c r="N1552" s="33" t="s">
        <v>124</v>
      </c>
      <c r="O1552" s="33" t="s">
        <v>125</v>
      </c>
      <c r="P1552" s="33" t="s">
        <v>398</v>
      </c>
      <c r="Q1552" s="29" t="s">
        <v>799</v>
      </c>
      <c r="R1552" s="29" t="s">
        <v>80</v>
      </c>
      <c r="S1552" s="33">
        <v>1</v>
      </c>
      <c r="T1552" s="29"/>
      <c r="U1552" s="29"/>
      <c r="V1552" s="35"/>
      <c r="W1552" s="29"/>
      <c r="X1552" s="29"/>
      <c r="Y1552" s="29"/>
      <c r="Z1552" s="33"/>
    </row>
    <row r="1553" ht="24" spans="1:26">
      <c r="A1553" s="33">
        <v>3311</v>
      </c>
      <c r="B1553" s="28" t="s">
        <v>117</v>
      </c>
      <c r="C1553" s="28" t="s">
        <v>118</v>
      </c>
      <c r="D1553" s="110" t="s">
        <v>150</v>
      </c>
      <c r="E1553" s="250" t="s">
        <v>1926</v>
      </c>
      <c r="F1553" s="196" t="s">
        <v>798</v>
      </c>
      <c r="G1553" s="33" t="s">
        <v>1830</v>
      </c>
      <c r="H1553" s="33" t="s">
        <v>1927</v>
      </c>
      <c r="I1553" s="196" t="s">
        <v>1896</v>
      </c>
      <c r="J1553" s="196" t="s">
        <v>1896</v>
      </c>
      <c r="K1553" s="196">
        <v>1</v>
      </c>
      <c r="L1553" s="235">
        <v>45612</v>
      </c>
      <c r="M1553" s="235">
        <v>45626</v>
      </c>
      <c r="N1553" s="33" t="s">
        <v>124</v>
      </c>
      <c r="O1553" s="33" t="s">
        <v>125</v>
      </c>
      <c r="P1553" s="33" t="s">
        <v>398</v>
      </c>
      <c r="Q1553" s="29" t="s">
        <v>799</v>
      </c>
      <c r="R1553" s="29" t="s">
        <v>80</v>
      </c>
      <c r="S1553" s="33">
        <v>1</v>
      </c>
      <c r="T1553" s="29"/>
      <c r="U1553" s="29"/>
      <c r="V1553" s="35"/>
      <c r="W1553" s="29"/>
      <c r="X1553" s="29"/>
      <c r="Y1553" s="29"/>
      <c r="Z1553" s="33"/>
    </row>
    <row r="1554" ht="24" spans="1:26">
      <c r="A1554" s="33">
        <v>3312</v>
      </c>
      <c r="B1554" s="28" t="s">
        <v>117</v>
      </c>
      <c r="C1554" s="28" t="s">
        <v>118</v>
      </c>
      <c r="D1554" s="110" t="s">
        <v>150</v>
      </c>
      <c r="E1554" s="250" t="s">
        <v>1926</v>
      </c>
      <c r="F1554" s="196" t="s">
        <v>798</v>
      </c>
      <c r="G1554" s="33" t="s">
        <v>1830</v>
      </c>
      <c r="H1554" s="33" t="s">
        <v>1927</v>
      </c>
      <c r="I1554" s="196" t="s">
        <v>1896</v>
      </c>
      <c r="J1554" s="196" t="s">
        <v>1896</v>
      </c>
      <c r="K1554" s="196">
        <v>1</v>
      </c>
      <c r="L1554" s="235">
        <v>45627</v>
      </c>
      <c r="M1554" s="235">
        <v>45641</v>
      </c>
      <c r="N1554" s="33" t="s">
        <v>124</v>
      </c>
      <c r="O1554" s="33" t="s">
        <v>125</v>
      </c>
      <c r="P1554" s="33" t="s">
        <v>398</v>
      </c>
      <c r="Q1554" s="29" t="s">
        <v>799</v>
      </c>
      <c r="R1554" s="29" t="s">
        <v>80</v>
      </c>
      <c r="S1554" s="33">
        <v>1</v>
      </c>
      <c r="T1554" s="29"/>
      <c r="U1554" s="29"/>
      <c r="V1554" s="35"/>
      <c r="W1554" s="29"/>
      <c r="X1554" s="29"/>
      <c r="Y1554" s="29"/>
      <c r="Z1554" s="33"/>
    </row>
    <row r="1555" ht="24" spans="1:26">
      <c r="A1555" s="33">
        <v>3313</v>
      </c>
      <c r="B1555" s="28" t="s">
        <v>117</v>
      </c>
      <c r="C1555" s="28" t="s">
        <v>118</v>
      </c>
      <c r="D1555" s="110" t="s">
        <v>150</v>
      </c>
      <c r="E1555" s="250" t="s">
        <v>1926</v>
      </c>
      <c r="F1555" s="196" t="s">
        <v>798</v>
      </c>
      <c r="G1555" s="33" t="s">
        <v>1830</v>
      </c>
      <c r="H1555" s="33" t="s">
        <v>1927</v>
      </c>
      <c r="I1555" s="196" t="s">
        <v>1896</v>
      </c>
      <c r="J1555" s="196" t="s">
        <v>1896</v>
      </c>
      <c r="K1555" s="196">
        <v>1</v>
      </c>
      <c r="L1555" s="235">
        <v>45642</v>
      </c>
      <c r="M1555" s="235">
        <v>45657</v>
      </c>
      <c r="N1555" s="33" t="s">
        <v>124</v>
      </c>
      <c r="O1555" s="33" t="s">
        <v>125</v>
      </c>
      <c r="P1555" s="33" t="s">
        <v>398</v>
      </c>
      <c r="Q1555" s="29" t="s">
        <v>799</v>
      </c>
      <c r="R1555" s="29" t="s">
        <v>80</v>
      </c>
      <c r="S1555" s="33">
        <v>1</v>
      </c>
      <c r="T1555" s="29"/>
      <c r="U1555" s="29"/>
      <c r="V1555" s="35"/>
      <c r="W1555" s="29"/>
      <c r="X1555" s="29"/>
      <c r="Y1555" s="29"/>
      <c r="Z1555" s="33"/>
    </row>
    <row r="1556" ht="24" spans="1:26">
      <c r="A1556" s="33">
        <v>3314</v>
      </c>
      <c r="B1556" s="28" t="s">
        <v>117</v>
      </c>
      <c r="C1556" s="28" t="s">
        <v>118</v>
      </c>
      <c r="D1556" s="110" t="s">
        <v>150</v>
      </c>
      <c r="E1556" s="250" t="s">
        <v>1926</v>
      </c>
      <c r="F1556" s="196" t="s">
        <v>798</v>
      </c>
      <c r="G1556" s="33" t="s">
        <v>1830</v>
      </c>
      <c r="H1556" s="33" t="s">
        <v>1928</v>
      </c>
      <c r="I1556" s="196" t="s">
        <v>1896</v>
      </c>
      <c r="J1556" s="196" t="s">
        <v>1896</v>
      </c>
      <c r="K1556" s="196">
        <v>14</v>
      </c>
      <c r="L1556" s="235">
        <v>45292</v>
      </c>
      <c r="M1556" s="235">
        <v>45322</v>
      </c>
      <c r="N1556" s="33" t="s">
        <v>124</v>
      </c>
      <c r="O1556" s="33" t="s">
        <v>125</v>
      </c>
      <c r="P1556" s="33" t="s">
        <v>398</v>
      </c>
      <c r="Q1556" s="29" t="s">
        <v>799</v>
      </c>
      <c r="R1556" s="29" t="s">
        <v>80</v>
      </c>
      <c r="S1556" s="33">
        <v>14</v>
      </c>
      <c r="T1556" s="29"/>
      <c r="U1556" s="29"/>
      <c r="V1556" s="35"/>
      <c r="W1556" s="29"/>
      <c r="X1556" s="29"/>
      <c r="Y1556" s="29"/>
      <c r="Z1556" s="33"/>
    </row>
    <row r="1557" ht="24" spans="1:26">
      <c r="A1557" s="33">
        <v>3315</v>
      </c>
      <c r="B1557" s="28" t="s">
        <v>117</v>
      </c>
      <c r="C1557" s="28" t="s">
        <v>118</v>
      </c>
      <c r="D1557" s="110" t="s">
        <v>150</v>
      </c>
      <c r="E1557" s="250" t="s">
        <v>1926</v>
      </c>
      <c r="F1557" s="196" t="s">
        <v>798</v>
      </c>
      <c r="G1557" s="33" t="s">
        <v>1830</v>
      </c>
      <c r="H1557" s="33" t="s">
        <v>1928</v>
      </c>
      <c r="I1557" s="196" t="s">
        <v>1896</v>
      </c>
      <c r="J1557" s="196" t="s">
        <v>1896</v>
      </c>
      <c r="K1557" s="196">
        <v>14</v>
      </c>
      <c r="L1557" s="235">
        <v>45323</v>
      </c>
      <c r="M1557" s="235">
        <v>45351</v>
      </c>
      <c r="N1557" s="33" t="s">
        <v>124</v>
      </c>
      <c r="O1557" s="33" t="s">
        <v>125</v>
      </c>
      <c r="P1557" s="33" t="s">
        <v>398</v>
      </c>
      <c r="Q1557" s="29" t="s">
        <v>799</v>
      </c>
      <c r="R1557" s="29" t="s">
        <v>80</v>
      </c>
      <c r="S1557" s="33">
        <v>14</v>
      </c>
      <c r="T1557" s="29"/>
      <c r="U1557" s="29"/>
      <c r="V1557" s="35"/>
      <c r="W1557" s="29"/>
      <c r="X1557" s="29"/>
      <c r="Y1557" s="29"/>
      <c r="Z1557" s="33"/>
    </row>
    <row r="1558" ht="24" spans="1:28">
      <c r="A1558" s="33">
        <v>3316</v>
      </c>
      <c r="B1558" s="28" t="s">
        <v>117</v>
      </c>
      <c r="C1558" s="28" t="s">
        <v>118</v>
      </c>
      <c r="D1558" s="110" t="s">
        <v>150</v>
      </c>
      <c r="E1558" s="250" t="s">
        <v>1926</v>
      </c>
      <c r="F1558" s="196" t="s">
        <v>798</v>
      </c>
      <c r="G1558" s="33" t="s">
        <v>1830</v>
      </c>
      <c r="H1558" s="33" t="s">
        <v>1928</v>
      </c>
      <c r="I1558" s="196" t="s">
        <v>1896</v>
      </c>
      <c r="J1558" s="196" t="s">
        <v>1896</v>
      </c>
      <c r="K1558" s="196">
        <v>14</v>
      </c>
      <c r="L1558" s="235">
        <v>45352</v>
      </c>
      <c r="M1558" s="235">
        <v>45382</v>
      </c>
      <c r="N1558" s="33" t="s">
        <v>124</v>
      </c>
      <c r="O1558" s="33" t="s">
        <v>125</v>
      </c>
      <c r="P1558" s="33" t="s">
        <v>398</v>
      </c>
      <c r="Q1558" s="29" t="s">
        <v>799</v>
      </c>
      <c r="R1558" s="29" t="s">
        <v>80</v>
      </c>
      <c r="S1558" s="33">
        <v>14</v>
      </c>
      <c r="T1558" s="34"/>
      <c r="U1558" s="34"/>
      <c r="V1558" s="35"/>
      <c r="W1558" s="35"/>
      <c r="X1558" s="40"/>
      <c r="Y1558" s="40"/>
      <c r="Z1558" s="38"/>
      <c r="AA1558" s="34"/>
      <c r="AB1558" s="34"/>
    </row>
    <row r="1559" ht="24" spans="1:26">
      <c r="A1559" s="33">
        <v>3317</v>
      </c>
      <c r="B1559" s="28" t="s">
        <v>117</v>
      </c>
      <c r="C1559" s="28" t="s">
        <v>118</v>
      </c>
      <c r="D1559" s="110" t="s">
        <v>150</v>
      </c>
      <c r="E1559" s="250" t="s">
        <v>1926</v>
      </c>
      <c r="F1559" s="196" t="s">
        <v>798</v>
      </c>
      <c r="G1559" s="33" t="s">
        <v>1830</v>
      </c>
      <c r="H1559" s="33" t="s">
        <v>1928</v>
      </c>
      <c r="I1559" s="196" t="s">
        <v>1896</v>
      </c>
      <c r="J1559" s="196" t="s">
        <v>1896</v>
      </c>
      <c r="K1559" s="196">
        <v>14</v>
      </c>
      <c r="L1559" s="235">
        <v>45383</v>
      </c>
      <c r="M1559" s="235">
        <v>45412</v>
      </c>
      <c r="N1559" s="33" t="s">
        <v>124</v>
      </c>
      <c r="O1559" s="33" t="s">
        <v>125</v>
      </c>
      <c r="P1559" s="33" t="s">
        <v>398</v>
      </c>
      <c r="Q1559" s="29" t="s">
        <v>799</v>
      </c>
      <c r="R1559" s="29" t="s">
        <v>80</v>
      </c>
      <c r="S1559" s="33">
        <v>14</v>
      </c>
      <c r="T1559" s="29"/>
      <c r="U1559" s="29"/>
      <c r="V1559" s="35"/>
      <c r="W1559" s="29"/>
      <c r="X1559" s="29"/>
      <c r="Y1559" s="29"/>
      <c r="Z1559" s="33"/>
    </row>
    <row r="1560" ht="24" spans="1:26">
      <c r="A1560" s="33">
        <v>3318</v>
      </c>
      <c r="B1560" s="28" t="s">
        <v>117</v>
      </c>
      <c r="C1560" s="28" t="s">
        <v>118</v>
      </c>
      <c r="D1560" s="110" t="s">
        <v>150</v>
      </c>
      <c r="E1560" s="250" t="s">
        <v>1926</v>
      </c>
      <c r="F1560" s="196" t="s">
        <v>798</v>
      </c>
      <c r="G1560" s="33" t="s">
        <v>1830</v>
      </c>
      <c r="H1560" s="33" t="s">
        <v>1928</v>
      </c>
      <c r="I1560" s="196" t="s">
        <v>1896</v>
      </c>
      <c r="J1560" s="196" t="s">
        <v>1896</v>
      </c>
      <c r="K1560" s="196">
        <v>14</v>
      </c>
      <c r="L1560" s="235">
        <v>45413</v>
      </c>
      <c r="M1560" s="235">
        <v>45443</v>
      </c>
      <c r="N1560" s="33" t="s">
        <v>124</v>
      </c>
      <c r="O1560" s="33" t="s">
        <v>125</v>
      </c>
      <c r="P1560" s="33" t="s">
        <v>398</v>
      </c>
      <c r="Q1560" s="29" t="s">
        <v>799</v>
      </c>
      <c r="R1560" s="29" t="s">
        <v>80</v>
      </c>
      <c r="S1560" s="33">
        <v>14</v>
      </c>
      <c r="T1560" s="29"/>
      <c r="U1560" s="29"/>
      <c r="V1560" s="35"/>
      <c r="W1560" s="29"/>
      <c r="X1560" s="29"/>
      <c r="Y1560" s="29"/>
      <c r="Z1560" s="33"/>
    </row>
    <row r="1561" ht="24" spans="1:26">
      <c r="A1561" s="33">
        <v>3319</v>
      </c>
      <c r="B1561" s="28" t="s">
        <v>117</v>
      </c>
      <c r="C1561" s="28" t="s">
        <v>118</v>
      </c>
      <c r="D1561" s="110" t="s">
        <v>150</v>
      </c>
      <c r="E1561" s="250" t="s">
        <v>1926</v>
      </c>
      <c r="F1561" s="196" t="s">
        <v>798</v>
      </c>
      <c r="G1561" s="33" t="s">
        <v>1830</v>
      </c>
      <c r="H1561" s="33" t="s">
        <v>1928</v>
      </c>
      <c r="I1561" s="196" t="s">
        <v>1896</v>
      </c>
      <c r="J1561" s="196" t="s">
        <v>1896</v>
      </c>
      <c r="K1561" s="196">
        <v>14</v>
      </c>
      <c r="L1561" s="235">
        <v>45444</v>
      </c>
      <c r="M1561" s="235">
        <v>45473</v>
      </c>
      <c r="N1561" s="33" t="s">
        <v>124</v>
      </c>
      <c r="O1561" s="33" t="s">
        <v>125</v>
      </c>
      <c r="P1561" s="33" t="s">
        <v>398</v>
      </c>
      <c r="Q1561" s="29" t="s">
        <v>799</v>
      </c>
      <c r="R1561" s="29" t="s">
        <v>80</v>
      </c>
      <c r="S1561" s="33">
        <v>14</v>
      </c>
      <c r="T1561" s="29"/>
      <c r="U1561" s="29"/>
      <c r="V1561" s="35"/>
      <c r="W1561" s="29"/>
      <c r="X1561" s="29"/>
      <c r="Y1561" s="29"/>
      <c r="Z1561" s="33"/>
    </row>
    <row r="1562" ht="24" spans="1:26">
      <c r="A1562" s="33">
        <v>3320</v>
      </c>
      <c r="B1562" s="28" t="s">
        <v>117</v>
      </c>
      <c r="C1562" s="28" t="s">
        <v>118</v>
      </c>
      <c r="D1562" s="110" t="s">
        <v>150</v>
      </c>
      <c r="E1562" s="250" t="s">
        <v>1926</v>
      </c>
      <c r="F1562" s="196" t="s">
        <v>798</v>
      </c>
      <c r="G1562" s="33" t="s">
        <v>1830</v>
      </c>
      <c r="H1562" s="33" t="s">
        <v>1928</v>
      </c>
      <c r="I1562" s="196" t="s">
        <v>1896</v>
      </c>
      <c r="J1562" s="196" t="s">
        <v>1896</v>
      </c>
      <c r="K1562" s="196">
        <v>14</v>
      </c>
      <c r="L1562" s="235">
        <v>45474</v>
      </c>
      <c r="M1562" s="235">
        <v>45504</v>
      </c>
      <c r="N1562" s="33" t="s">
        <v>124</v>
      </c>
      <c r="O1562" s="33" t="s">
        <v>125</v>
      </c>
      <c r="P1562" s="33" t="s">
        <v>398</v>
      </c>
      <c r="Q1562" s="29" t="s">
        <v>799</v>
      </c>
      <c r="R1562" s="29" t="s">
        <v>80</v>
      </c>
      <c r="S1562" s="33">
        <v>14</v>
      </c>
      <c r="T1562" s="29"/>
      <c r="U1562" s="29"/>
      <c r="V1562" s="35"/>
      <c r="W1562" s="29"/>
      <c r="X1562" s="29"/>
      <c r="Y1562" s="29"/>
      <c r="Z1562" s="33"/>
    </row>
    <row r="1563" ht="24" spans="1:26">
      <c r="A1563" s="33">
        <v>3321</v>
      </c>
      <c r="B1563" s="28" t="s">
        <v>117</v>
      </c>
      <c r="C1563" s="28" t="s">
        <v>118</v>
      </c>
      <c r="D1563" s="110" t="s">
        <v>150</v>
      </c>
      <c r="E1563" s="250" t="s">
        <v>1926</v>
      </c>
      <c r="F1563" s="196" t="s">
        <v>798</v>
      </c>
      <c r="G1563" s="33" t="s">
        <v>1830</v>
      </c>
      <c r="H1563" s="33" t="s">
        <v>1928</v>
      </c>
      <c r="I1563" s="196" t="s">
        <v>1896</v>
      </c>
      <c r="J1563" s="196" t="s">
        <v>1896</v>
      </c>
      <c r="K1563" s="196">
        <v>14</v>
      </c>
      <c r="L1563" s="235">
        <v>45505</v>
      </c>
      <c r="M1563" s="235">
        <v>45535</v>
      </c>
      <c r="N1563" s="33" t="s">
        <v>124</v>
      </c>
      <c r="O1563" s="33" t="s">
        <v>125</v>
      </c>
      <c r="P1563" s="33" t="s">
        <v>398</v>
      </c>
      <c r="Q1563" s="29" t="s">
        <v>799</v>
      </c>
      <c r="R1563" s="29" t="s">
        <v>80</v>
      </c>
      <c r="S1563" s="33">
        <v>14</v>
      </c>
      <c r="T1563" s="29"/>
      <c r="U1563" s="29"/>
      <c r="V1563" s="35"/>
      <c r="W1563" s="29"/>
      <c r="X1563" s="29"/>
      <c r="Y1563" s="29"/>
      <c r="Z1563" s="33"/>
    </row>
    <row r="1564" ht="24" spans="1:26">
      <c r="A1564" s="33">
        <v>3322</v>
      </c>
      <c r="B1564" s="28" t="s">
        <v>117</v>
      </c>
      <c r="C1564" s="28" t="s">
        <v>118</v>
      </c>
      <c r="D1564" s="110" t="s">
        <v>150</v>
      </c>
      <c r="E1564" s="250" t="s">
        <v>1926</v>
      </c>
      <c r="F1564" s="196" t="s">
        <v>798</v>
      </c>
      <c r="G1564" s="33" t="s">
        <v>1830</v>
      </c>
      <c r="H1564" s="33" t="s">
        <v>1928</v>
      </c>
      <c r="I1564" s="196" t="s">
        <v>1896</v>
      </c>
      <c r="J1564" s="196" t="s">
        <v>1896</v>
      </c>
      <c r="K1564" s="196">
        <v>14</v>
      </c>
      <c r="L1564" s="235">
        <v>45536</v>
      </c>
      <c r="M1564" s="235">
        <v>45565</v>
      </c>
      <c r="N1564" s="33" t="s">
        <v>124</v>
      </c>
      <c r="O1564" s="33" t="s">
        <v>125</v>
      </c>
      <c r="P1564" s="33" t="s">
        <v>398</v>
      </c>
      <c r="Q1564" s="29" t="s">
        <v>799</v>
      </c>
      <c r="R1564" s="29" t="s">
        <v>80</v>
      </c>
      <c r="S1564" s="33">
        <v>14</v>
      </c>
      <c r="T1564" s="29"/>
      <c r="U1564" s="29"/>
      <c r="V1564" s="35"/>
      <c r="W1564" s="29"/>
      <c r="X1564" s="29"/>
      <c r="Y1564" s="29"/>
      <c r="Z1564" s="33"/>
    </row>
    <row r="1565" ht="24" spans="1:26">
      <c r="A1565" s="33">
        <v>3323</v>
      </c>
      <c r="B1565" s="28" t="s">
        <v>117</v>
      </c>
      <c r="C1565" s="28" t="s">
        <v>118</v>
      </c>
      <c r="D1565" s="110" t="s">
        <v>150</v>
      </c>
      <c r="E1565" s="250" t="s">
        <v>1926</v>
      </c>
      <c r="F1565" s="196" t="s">
        <v>798</v>
      </c>
      <c r="G1565" s="33" t="s">
        <v>1830</v>
      </c>
      <c r="H1565" s="33" t="s">
        <v>1928</v>
      </c>
      <c r="I1565" s="196" t="s">
        <v>1896</v>
      </c>
      <c r="J1565" s="196" t="s">
        <v>1896</v>
      </c>
      <c r="K1565" s="196">
        <v>14</v>
      </c>
      <c r="L1565" s="235">
        <v>45566</v>
      </c>
      <c r="M1565" s="235">
        <v>45596</v>
      </c>
      <c r="N1565" s="33" t="s">
        <v>124</v>
      </c>
      <c r="O1565" s="33" t="s">
        <v>125</v>
      </c>
      <c r="P1565" s="33" t="s">
        <v>398</v>
      </c>
      <c r="Q1565" s="29" t="s">
        <v>799</v>
      </c>
      <c r="R1565" s="29" t="s">
        <v>80</v>
      </c>
      <c r="S1565" s="33">
        <v>14</v>
      </c>
      <c r="T1565" s="29"/>
      <c r="U1565" s="29"/>
      <c r="V1565" s="35"/>
      <c r="W1565" s="29"/>
      <c r="X1565" s="29"/>
      <c r="Y1565" s="29"/>
      <c r="Z1565" s="33"/>
    </row>
    <row r="1566" ht="24" spans="1:26">
      <c r="A1566" s="33">
        <v>3324</v>
      </c>
      <c r="B1566" s="28" t="s">
        <v>117</v>
      </c>
      <c r="C1566" s="28" t="s">
        <v>118</v>
      </c>
      <c r="D1566" s="110" t="s">
        <v>150</v>
      </c>
      <c r="E1566" s="250" t="s">
        <v>1926</v>
      </c>
      <c r="F1566" s="196" t="s">
        <v>798</v>
      </c>
      <c r="G1566" s="33" t="s">
        <v>1830</v>
      </c>
      <c r="H1566" s="33" t="s">
        <v>1928</v>
      </c>
      <c r="I1566" s="196" t="s">
        <v>1896</v>
      </c>
      <c r="J1566" s="196" t="s">
        <v>1896</v>
      </c>
      <c r="K1566" s="196">
        <v>14</v>
      </c>
      <c r="L1566" s="235">
        <v>45597</v>
      </c>
      <c r="M1566" s="235">
        <v>45626</v>
      </c>
      <c r="N1566" s="33" t="s">
        <v>124</v>
      </c>
      <c r="O1566" s="33" t="s">
        <v>125</v>
      </c>
      <c r="P1566" s="33" t="s">
        <v>398</v>
      </c>
      <c r="Q1566" s="29" t="s">
        <v>799</v>
      </c>
      <c r="R1566" s="29" t="s">
        <v>80</v>
      </c>
      <c r="S1566" s="33">
        <v>14</v>
      </c>
      <c r="T1566" s="29"/>
      <c r="U1566" s="29"/>
      <c r="V1566" s="35"/>
      <c r="W1566" s="29"/>
      <c r="X1566" s="29"/>
      <c r="Y1566" s="29"/>
      <c r="Z1566" s="33"/>
    </row>
    <row r="1567" ht="24" spans="1:26">
      <c r="A1567" s="33">
        <v>3325</v>
      </c>
      <c r="B1567" s="28" t="s">
        <v>117</v>
      </c>
      <c r="C1567" s="28" t="s">
        <v>118</v>
      </c>
      <c r="D1567" s="110" t="s">
        <v>150</v>
      </c>
      <c r="E1567" s="250" t="s">
        <v>1926</v>
      </c>
      <c r="F1567" s="196" t="s">
        <v>798</v>
      </c>
      <c r="G1567" s="33" t="s">
        <v>1830</v>
      </c>
      <c r="H1567" s="33" t="s">
        <v>1928</v>
      </c>
      <c r="I1567" s="196" t="s">
        <v>1896</v>
      </c>
      <c r="J1567" s="196" t="s">
        <v>1896</v>
      </c>
      <c r="K1567" s="196">
        <v>14</v>
      </c>
      <c r="L1567" s="235">
        <v>45627</v>
      </c>
      <c r="M1567" s="235">
        <v>45657</v>
      </c>
      <c r="N1567" s="33" t="s">
        <v>124</v>
      </c>
      <c r="O1567" s="33" t="s">
        <v>125</v>
      </c>
      <c r="P1567" s="33" t="s">
        <v>398</v>
      </c>
      <c r="Q1567" s="29" t="s">
        <v>799</v>
      </c>
      <c r="R1567" s="29" t="s">
        <v>80</v>
      </c>
      <c r="S1567" s="33">
        <v>14</v>
      </c>
      <c r="T1567" s="29"/>
      <c r="U1567" s="29"/>
      <c r="V1567" s="35"/>
      <c r="W1567" s="29"/>
      <c r="X1567" s="29"/>
      <c r="Y1567" s="29"/>
      <c r="Z1567" s="33"/>
    </row>
    <row r="1568" ht="24" spans="1:26">
      <c r="A1568" s="33">
        <v>3328</v>
      </c>
      <c r="B1568" s="28" t="s">
        <v>117</v>
      </c>
      <c r="C1568" s="28" t="s">
        <v>118</v>
      </c>
      <c r="D1568" s="110" t="s">
        <v>150</v>
      </c>
      <c r="E1568" s="250" t="s">
        <v>1926</v>
      </c>
      <c r="F1568" s="196" t="s">
        <v>808</v>
      </c>
      <c r="G1568" s="33" t="s">
        <v>1830</v>
      </c>
      <c r="H1568" s="33" t="s">
        <v>1834</v>
      </c>
      <c r="I1568" s="196" t="s">
        <v>1896</v>
      </c>
      <c r="J1568" s="196" t="s">
        <v>1896</v>
      </c>
      <c r="K1568" s="196">
        <v>1</v>
      </c>
      <c r="L1568" s="235">
        <v>45292</v>
      </c>
      <c r="M1568" s="235">
        <v>45322</v>
      </c>
      <c r="N1568" s="33" t="s">
        <v>124</v>
      </c>
      <c r="O1568" s="33" t="s">
        <v>125</v>
      </c>
      <c r="P1568" s="33" t="s">
        <v>398</v>
      </c>
      <c r="Q1568" s="29" t="s">
        <v>799</v>
      </c>
      <c r="R1568" s="29" t="s">
        <v>80</v>
      </c>
      <c r="S1568" s="33">
        <v>1</v>
      </c>
      <c r="T1568" s="29"/>
      <c r="U1568" s="29"/>
      <c r="V1568" s="35"/>
      <c r="W1568" s="29"/>
      <c r="X1568" s="29"/>
      <c r="Y1568" s="29"/>
      <c r="Z1568" s="33"/>
    </row>
    <row r="1569" ht="24" spans="1:26">
      <c r="A1569" s="33">
        <v>3329</v>
      </c>
      <c r="B1569" s="28" t="s">
        <v>117</v>
      </c>
      <c r="C1569" s="28" t="s">
        <v>118</v>
      </c>
      <c r="D1569" s="110" t="s">
        <v>150</v>
      </c>
      <c r="E1569" s="250" t="s">
        <v>1926</v>
      </c>
      <c r="F1569" s="196" t="s">
        <v>808</v>
      </c>
      <c r="G1569" s="33" t="s">
        <v>1830</v>
      </c>
      <c r="H1569" s="33" t="s">
        <v>1834</v>
      </c>
      <c r="I1569" s="196" t="s">
        <v>1896</v>
      </c>
      <c r="J1569" s="196" t="s">
        <v>1896</v>
      </c>
      <c r="K1569" s="196">
        <v>1</v>
      </c>
      <c r="L1569" s="235">
        <v>45323</v>
      </c>
      <c r="M1569" s="235">
        <v>45351</v>
      </c>
      <c r="N1569" s="33" t="s">
        <v>124</v>
      </c>
      <c r="O1569" s="33" t="s">
        <v>125</v>
      </c>
      <c r="P1569" s="33" t="s">
        <v>398</v>
      </c>
      <c r="Q1569" s="29" t="s">
        <v>799</v>
      </c>
      <c r="R1569" s="29" t="s">
        <v>80</v>
      </c>
      <c r="S1569" s="33">
        <v>1</v>
      </c>
      <c r="T1569" s="29"/>
      <c r="U1569" s="29"/>
      <c r="V1569" s="35"/>
      <c r="W1569" s="29"/>
      <c r="X1569" s="29"/>
      <c r="Y1569" s="29"/>
      <c r="Z1569" s="33"/>
    </row>
    <row r="1570" ht="24" spans="1:28">
      <c r="A1570" s="33">
        <v>3330</v>
      </c>
      <c r="B1570" s="28" t="s">
        <v>117</v>
      </c>
      <c r="C1570" s="28" t="s">
        <v>118</v>
      </c>
      <c r="D1570" s="110" t="s">
        <v>150</v>
      </c>
      <c r="E1570" s="250" t="s">
        <v>1926</v>
      </c>
      <c r="F1570" s="196" t="s">
        <v>808</v>
      </c>
      <c r="G1570" s="33" t="s">
        <v>1830</v>
      </c>
      <c r="H1570" s="33" t="s">
        <v>1834</v>
      </c>
      <c r="I1570" s="196" t="s">
        <v>1896</v>
      </c>
      <c r="J1570" s="196" t="s">
        <v>1896</v>
      </c>
      <c r="K1570" s="196">
        <v>1</v>
      </c>
      <c r="L1570" s="235">
        <v>45352</v>
      </c>
      <c r="M1570" s="235">
        <v>45382</v>
      </c>
      <c r="N1570" s="33" t="s">
        <v>124</v>
      </c>
      <c r="O1570" s="33" t="s">
        <v>125</v>
      </c>
      <c r="P1570" s="33" t="s">
        <v>398</v>
      </c>
      <c r="Q1570" s="29" t="s">
        <v>799</v>
      </c>
      <c r="R1570" s="29" t="s">
        <v>80</v>
      </c>
      <c r="S1570" s="33">
        <v>1</v>
      </c>
      <c r="T1570" s="34"/>
      <c r="U1570" s="34"/>
      <c r="V1570" s="35"/>
      <c r="W1570" s="35"/>
      <c r="X1570" s="40"/>
      <c r="Y1570" s="40"/>
      <c r="Z1570" s="38"/>
      <c r="AA1570" s="34"/>
      <c r="AB1570" s="34"/>
    </row>
    <row r="1571" ht="24" spans="1:26">
      <c r="A1571" s="33">
        <v>3331</v>
      </c>
      <c r="B1571" s="28" t="s">
        <v>117</v>
      </c>
      <c r="C1571" s="28" t="s">
        <v>118</v>
      </c>
      <c r="D1571" s="110" t="s">
        <v>150</v>
      </c>
      <c r="E1571" s="250" t="s">
        <v>1926</v>
      </c>
      <c r="F1571" s="196" t="s">
        <v>808</v>
      </c>
      <c r="G1571" s="33" t="s">
        <v>1830</v>
      </c>
      <c r="H1571" s="33" t="s">
        <v>1834</v>
      </c>
      <c r="I1571" s="196" t="s">
        <v>1896</v>
      </c>
      <c r="J1571" s="196" t="s">
        <v>1896</v>
      </c>
      <c r="K1571" s="196">
        <v>1</v>
      </c>
      <c r="L1571" s="235">
        <v>45383</v>
      </c>
      <c r="M1571" s="235">
        <v>45412</v>
      </c>
      <c r="N1571" s="33" t="s">
        <v>124</v>
      </c>
      <c r="O1571" s="33" t="s">
        <v>125</v>
      </c>
      <c r="P1571" s="33" t="s">
        <v>398</v>
      </c>
      <c r="Q1571" s="29" t="s">
        <v>799</v>
      </c>
      <c r="R1571" s="29" t="s">
        <v>80</v>
      </c>
      <c r="S1571" s="33">
        <v>1</v>
      </c>
      <c r="T1571" s="29"/>
      <c r="U1571" s="29"/>
      <c r="V1571" s="35"/>
      <c r="W1571" s="29"/>
      <c r="X1571" s="29"/>
      <c r="Y1571" s="29"/>
      <c r="Z1571" s="33"/>
    </row>
    <row r="1572" ht="24" spans="1:26">
      <c r="A1572" s="33">
        <v>3332</v>
      </c>
      <c r="B1572" s="28" t="s">
        <v>117</v>
      </c>
      <c r="C1572" s="28" t="s">
        <v>118</v>
      </c>
      <c r="D1572" s="110" t="s">
        <v>150</v>
      </c>
      <c r="E1572" s="250" t="s">
        <v>1926</v>
      </c>
      <c r="F1572" s="196" t="s">
        <v>808</v>
      </c>
      <c r="G1572" s="33" t="s">
        <v>1830</v>
      </c>
      <c r="H1572" s="33" t="s">
        <v>1834</v>
      </c>
      <c r="I1572" s="196" t="s">
        <v>1896</v>
      </c>
      <c r="J1572" s="196" t="s">
        <v>1896</v>
      </c>
      <c r="K1572" s="196">
        <v>1</v>
      </c>
      <c r="L1572" s="235">
        <v>45413</v>
      </c>
      <c r="M1572" s="235">
        <v>45443</v>
      </c>
      <c r="N1572" s="33" t="s">
        <v>124</v>
      </c>
      <c r="O1572" s="33" t="s">
        <v>125</v>
      </c>
      <c r="P1572" s="33" t="s">
        <v>398</v>
      </c>
      <c r="Q1572" s="29" t="s">
        <v>799</v>
      </c>
      <c r="R1572" s="29" t="s">
        <v>80</v>
      </c>
      <c r="S1572" s="33">
        <v>1</v>
      </c>
      <c r="T1572" s="29"/>
      <c r="U1572" s="29"/>
      <c r="V1572" s="35"/>
      <c r="W1572" s="29"/>
      <c r="X1572" s="29"/>
      <c r="Y1572" s="29"/>
      <c r="Z1572" s="33"/>
    </row>
    <row r="1573" ht="24" spans="1:26">
      <c r="A1573" s="33">
        <v>3333</v>
      </c>
      <c r="B1573" s="28" t="s">
        <v>117</v>
      </c>
      <c r="C1573" s="28" t="s">
        <v>118</v>
      </c>
      <c r="D1573" s="110" t="s">
        <v>150</v>
      </c>
      <c r="E1573" s="250" t="s">
        <v>1926</v>
      </c>
      <c r="F1573" s="196" t="s">
        <v>808</v>
      </c>
      <c r="G1573" s="33" t="s">
        <v>1830</v>
      </c>
      <c r="H1573" s="33" t="s">
        <v>1834</v>
      </c>
      <c r="I1573" s="196" t="s">
        <v>1896</v>
      </c>
      <c r="J1573" s="196" t="s">
        <v>1896</v>
      </c>
      <c r="K1573" s="196">
        <v>1</v>
      </c>
      <c r="L1573" s="235">
        <v>45444</v>
      </c>
      <c r="M1573" s="235">
        <v>45473</v>
      </c>
      <c r="N1573" s="33" t="s">
        <v>124</v>
      </c>
      <c r="O1573" s="33" t="s">
        <v>125</v>
      </c>
      <c r="P1573" s="33" t="s">
        <v>398</v>
      </c>
      <c r="Q1573" s="29" t="s">
        <v>799</v>
      </c>
      <c r="R1573" s="29" t="s">
        <v>80</v>
      </c>
      <c r="S1573" s="33">
        <v>1</v>
      </c>
      <c r="T1573" s="29"/>
      <c r="U1573" s="29"/>
      <c r="V1573" s="35"/>
      <c r="W1573" s="29"/>
      <c r="X1573" s="29"/>
      <c r="Y1573" s="29"/>
      <c r="Z1573" s="33"/>
    </row>
    <row r="1574" ht="24" spans="1:26">
      <c r="A1574" s="33">
        <v>3334</v>
      </c>
      <c r="B1574" s="28" t="s">
        <v>117</v>
      </c>
      <c r="C1574" s="28" t="s">
        <v>118</v>
      </c>
      <c r="D1574" s="110" t="s">
        <v>150</v>
      </c>
      <c r="E1574" s="250" t="s">
        <v>1926</v>
      </c>
      <c r="F1574" s="196" t="s">
        <v>808</v>
      </c>
      <c r="G1574" s="33" t="s">
        <v>1830</v>
      </c>
      <c r="H1574" s="33" t="s">
        <v>1834</v>
      </c>
      <c r="I1574" s="196" t="s">
        <v>1896</v>
      </c>
      <c r="J1574" s="196" t="s">
        <v>1896</v>
      </c>
      <c r="K1574" s="196">
        <v>1</v>
      </c>
      <c r="L1574" s="235">
        <v>45474</v>
      </c>
      <c r="M1574" s="235">
        <v>45504</v>
      </c>
      <c r="N1574" s="33" t="s">
        <v>124</v>
      </c>
      <c r="O1574" s="33" t="s">
        <v>125</v>
      </c>
      <c r="P1574" s="33" t="s">
        <v>398</v>
      </c>
      <c r="Q1574" s="29" t="s">
        <v>799</v>
      </c>
      <c r="R1574" s="29" t="s">
        <v>80</v>
      </c>
      <c r="S1574" s="33">
        <v>1</v>
      </c>
      <c r="T1574" s="29"/>
      <c r="U1574" s="29"/>
      <c r="V1574" s="35"/>
      <c r="W1574" s="29"/>
      <c r="X1574" s="29"/>
      <c r="Y1574" s="29"/>
      <c r="Z1574" s="33"/>
    </row>
    <row r="1575" ht="24" spans="1:26">
      <c r="A1575" s="33">
        <v>3335</v>
      </c>
      <c r="B1575" s="28" t="s">
        <v>117</v>
      </c>
      <c r="C1575" s="28" t="s">
        <v>118</v>
      </c>
      <c r="D1575" s="110" t="s">
        <v>150</v>
      </c>
      <c r="E1575" s="250" t="s">
        <v>1926</v>
      </c>
      <c r="F1575" s="196" t="s">
        <v>808</v>
      </c>
      <c r="G1575" s="33" t="s">
        <v>1830</v>
      </c>
      <c r="H1575" s="33" t="s">
        <v>1834</v>
      </c>
      <c r="I1575" s="196" t="s">
        <v>1896</v>
      </c>
      <c r="J1575" s="196" t="s">
        <v>1896</v>
      </c>
      <c r="K1575" s="196">
        <v>1</v>
      </c>
      <c r="L1575" s="235">
        <v>45505</v>
      </c>
      <c r="M1575" s="235">
        <v>45535</v>
      </c>
      <c r="N1575" s="33" t="s">
        <v>124</v>
      </c>
      <c r="O1575" s="33" t="s">
        <v>125</v>
      </c>
      <c r="P1575" s="33" t="s">
        <v>398</v>
      </c>
      <c r="Q1575" s="29" t="s">
        <v>799</v>
      </c>
      <c r="R1575" s="29" t="s">
        <v>80</v>
      </c>
      <c r="S1575" s="33">
        <v>1</v>
      </c>
      <c r="T1575" s="29"/>
      <c r="U1575" s="29"/>
      <c r="V1575" s="35"/>
      <c r="W1575" s="29"/>
      <c r="X1575" s="29"/>
      <c r="Y1575" s="29"/>
      <c r="Z1575" s="33"/>
    </row>
    <row r="1576" ht="24" spans="1:26">
      <c r="A1576" s="33">
        <v>3336</v>
      </c>
      <c r="B1576" s="28" t="s">
        <v>117</v>
      </c>
      <c r="C1576" s="28" t="s">
        <v>118</v>
      </c>
      <c r="D1576" s="110" t="s">
        <v>150</v>
      </c>
      <c r="E1576" s="250" t="s">
        <v>1926</v>
      </c>
      <c r="F1576" s="196" t="s">
        <v>808</v>
      </c>
      <c r="G1576" s="33" t="s">
        <v>1830</v>
      </c>
      <c r="H1576" s="33" t="s">
        <v>1834</v>
      </c>
      <c r="I1576" s="196" t="s">
        <v>1896</v>
      </c>
      <c r="J1576" s="196" t="s">
        <v>1896</v>
      </c>
      <c r="K1576" s="196">
        <v>1</v>
      </c>
      <c r="L1576" s="235">
        <v>45536</v>
      </c>
      <c r="M1576" s="235">
        <v>45565</v>
      </c>
      <c r="N1576" s="33" t="s">
        <v>124</v>
      </c>
      <c r="O1576" s="33" t="s">
        <v>125</v>
      </c>
      <c r="P1576" s="33" t="s">
        <v>398</v>
      </c>
      <c r="Q1576" s="29" t="s">
        <v>799</v>
      </c>
      <c r="R1576" s="29" t="s">
        <v>80</v>
      </c>
      <c r="S1576" s="33">
        <v>1</v>
      </c>
      <c r="T1576" s="29"/>
      <c r="U1576" s="29"/>
      <c r="V1576" s="35"/>
      <c r="W1576" s="29"/>
      <c r="X1576" s="29"/>
      <c r="Y1576" s="29"/>
      <c r="Z1576" s="33"/>
    </row>
    <row r="1577" ht="24" spans="1:26">
      <c r="A1577" s="33">
        <v>3337</v>
      </c>
      <c r="B1577" s="28" t="s">
        <v>117</v>
      </c>
      <c r="C1577" s="28" t="s">
        <v>118</v>
      </c>
      <c r="D1577" s="110" t="s">
        <v>150</v>
      </c>
      <c r="E1577" s="250" t="s">
        <v>1926</v>
      </c>
      <c r="F1577" s="196" t="s">
        <v>808</v>
      </c>
      <c r="G1577" s="33" t="s">
        <v>1830</v>
      </c>
      <c r="H1577" s="33" t="s">
        <v>1834</v>
      </c>
      <c r="I1577" s="196" t="s">
        <v>1896</v>
      </c>
      <c r="J1577" s="196" t="s">
        <v>1896</v>
      </c>
      <c r="K1577" s="196">
        <v>1</v>
      </c>
      <c r="L1577" s="235">
        <v>45566</v>
      </c>
      <c r="M1577" s="235">
        <v>45596</v>
      </c>
      <c r="N1577" s="33" t="s">
        <v>124</v>
      </c>
      <c r="O1577" s="33" t="s">
        <v>125</v>
      </c>
      <c r="P1577" s="33" t="s">
        <v>398</v>
      </c>
      <c r="Q1577" s="29" t="s">
        <v>799</v>
      </c>
      <c r="R1577" s="29" t="s">
        <v>80</v>
      </c>
      <c r="S1577" s="33">
        <v>1</v>
      </c>
      <c r="T1577" s="29"/>
      <c r="U1577" s="29"/>
      <c r="V1577" s="35"/>
      <c r="W1577" s="29"/>
      <c r="X1577" s="29"/>
      <c r="Y1577" s="29"/>
      <c r="Z1577" s="33"/>
    </row>
    <row r="1578" ht="24" spans="1:26">
      <c r="A1578" s="33">
        <v>3338</v>
      </c>
      <c r="B1578" s="28" t="s">
        <v>117</v>
      </c>
      <c r="C1578" s="28" t="s">
        <v>118</v>
      </c>
      <c r="D1578" s="110" t="s">
        <v>150</v>
      </c>
      <c r="E1578" s="250" t="s">
        <v>1926</v>
      </c>
      <c r="F1578" s="196" t="s">
        <v>808</v>
      </c>
      <c r="G1578" s="33" t="s">
        <v>1830</v>
      </c>
      <c r="H1578" s="33" t="s">
        <v>1834</v>
      </c>
      <c r="I1578" s="196" t="s">
        <v>1896</v>
      </c>
      <c r="J1578" s="196" t="s">
        <v>1896</v>
      </c>
      <c r="K1578" s="196">
        <v>1</v>
      </c>
      <c r="L1578" s="235">
        <v>45597</v>
      </c>
      <c r="M1578" s="235">
        <v>45626</v>
      </c>
      <c r="N1578" s="33" t="s">
        <v>124</v>
      </c>
      <c r="O1578" s="33" t="s">
        <v>125</v>
      </c>
      <c r="P1578" s="33" t="s">
        <v>398</v>
      </c>
      <c r="Q1578" s="29" t="s">
        <v>799</v>
      </c>
      <c r="R1578" s="29" t="s">
        <v>80</v>
      </c>
      <c r="S1578" s="33">
        <v>1</v>
      </c>
      <c r="T1578" s="29"/>
      <c r="U1578" s="29"/>
      <c r="V1578" s="35"/>
      <c r="W1578" s="29"/>
      <c r="X1578" s="29"/>
      <c r="Y1578" s="29"/>
      <c r="Z1578" s="33"/>
    </row>
    <row r="1579" ht="24" spans="1:26">
      <c r="A1579" s="33">
        <v>3339</v>
      </c>
      <c r="B1579" s="28" t="s">
        <v>117</v>
      </c>
      <c r="C1579" s="28" t="s">
        <v>118</v>
      </c>
      <c r="D1579" s="110" t="s">
        <v>150</v>
      </c>
      <c r="E1579" s="250" t="s">
        <v>1926</v>
      </c>
      <c r="F1579" s="196" t="s">
        <v>808</v>
      </c>
      <c r="G1579" s="33" t="s">
        <v>1830</v>
      </c>
      <c r="H1579" s="33" t="s">
        <v>1834</v>
      </c>
      <c r="I1579" s="196" t="s">
        <v>1896</v>
      </c>
      <c r="J1579" s="196" t="s">
        <v>1896</v>
      </c>
      <c r="K1579" s="196">
        <v>1</v>
      </c>
      <c r="L1579" s="235">
        <v>45627</v>
      </c>
      <c r="M1579" s="235">
        <v>45657</v>
      </c>
      <c r="N1579" s="33" t="s">
        <v>124</v>
      </c>
      <c r="O1579" s="33" t="s">
        <v>125</v>
      </c>
      <c r="P1579" s="33" t="s">
        <v>398</v>
      </c>
      <c r="Q1579" s="29" t="s">
        <v>799</v>
      </c>
      <c r="R1579" s="29" t="s">
        <v>80</v>
      </c>
      <c r="S1579" s="33">
        <v>1</v>
      </c>
      <c r="T1579" s="29"/>
      <c r="U1579" s="29"/>
      <c r="V1579" s="35"/>
      <c r="W1579" s="29"/>
      <c r="X1579" s="29"/>
      <c r="Y1579" s="29"/>
      <c r="Z1579" s="33"/>
    </row>
    <row r="1580" ht="24" spans="1:26">
      <c r="A1580" s="33">
        <v>3344</v>
      </c>
      <c r="B1580" s="28" t="s">
        <v>117</v>
      </c>
      <c r="C1580" s="28" t="s">
        <v>118</v>
      </c>
      <c r="D1580" s="196" t="s">
        <v>150</v>
      </c>
      <c r="E1580" s="110" t="s">
        <v>247</v>
      </c>
      <c r="F1580" s="196" t="s">
        <v>831</v>
      </c>
      <c r="G1580" s="33" t="s">
        <v>1830</v>
      </c>
      <c r="H1580" s="33" t="s">
        <v>1892</v>
      </c>
      <c r="I1580" s="196" t="s">
        <v>1896</v>
      </c>
      <c r="J1580" s="196" t="s">
        <v>1896</v>
      </c>
      <c r="K1580" s="196">
        <v>1</v>
      </c>
      <c r="L1580" s="235">
        <v>45292</v>
      </c>
      <c r="M1580" s="235">
        <v>45322</v>
      </c>
      <c r="N1580" s="33" t="s">
        <v>124</v>
      </c>
      <c r="O1580" s="33" t="s">
        <v>125</v>
      </c>
      <c r="P1580" s="33" t="s">
        <v>398</v>
      </c>
      <c r="Q1580" s="29" t="s">
        <v>832</v>
      </c>
      <c r="R1580" s="29" t="s">
        <v>80</v>
      </c>
      <c r="S1580" s="33">
        <v>1</v>
      </c>
      <c r="T1580" s="29"/>
      <c r="U1580" s="29"/>
      <c r="V1580" s="35"/>
      <c r="W1580" s="29"/>
      <c r="X1580" s="29"/>
      <c r="Y1580" s="29"/>
      <c r="Z1580" s="33"/>
    </row>
    <row r="1581" ht="24" spans="1:26">
      <c r="A1581" s="33">
        <v>3345</v>
      </c>
      <c r="B1581" s="28" t="s">
        <v>117</v>
      </c>
      <c r="C1581" s="28" t="s">
        <v>118</v>
      </c>
      <c r="D1581" s="196" t="s">
        <v>150</v>
      </c>
      <c r="E1581" s="110" t="s">
        <v>247</v>
      </c>
      <c r="F1581" s="196" t="s">
        <v>831</v>
      </c>
      <c r="G1581" s="33" t="s">
        <v>1830</v>
      </c>
      <c r="H1581" s="33" t="s">
        <v>1892</v>
      </c>
      <c r="I1581" s="196" t="s">
        <v>1896</v>
      </c>
      <c r="J1581" s="196" t="s">
        <v>1896</v>
      </c>
      <c r="K1581" s="196">
        <v>1</v>
      </c>
      <c r="L1581" s="235">
        <v>45323</v>
      </c>
      <c r="M1581" s="235">
        <v>45351</v>
      </c>
      <c r="N1581" s="33" t="s">
        <v>124</v>
      </c>
      <c r="O1581" s="33" t="s">
        <v>125</v>
      </c>
      <c r="P1581" s="33" t="s">
        <v>398</v>
      </c>
      <c r="Q1581" s="29" t="s">
        <v>832</v>
      </c>
      <c r="R1581" s="29" t="s">
        <v>80</v>
      </c>
      <c r="S1581" s="33">
        <v>1</v>
      </c>
      <c r="T1581" s="29"/>
      <c r="U1581" s="29"/>
      <c r="V1581" s="35"/>
      <c r="W1581" s="29"/>
      <c r="X1581" s="29"/>
      <c r="Y1581" s="29"/>
      <c r="Z1581" s="33"/>
    </row>
    <row r="1582" ht="24" spans="1:28">
      <c r="A1582" s="33">
        <v>3346</v>
      </c>
      <c r="B1582" s="28" t="s">
        <v>117</v>
      </c>
      <c r="C1582" s="28" t="s">
        <v>118</v>
      </c>
      <c r="D1582" s="196" t="s">
        <v>150</v>
      </c>
      <c r="E1582" s="110" t="s">
        <v>247</v>
      </c>
      <c r="F1582" s="196" t="s">
        <v>831</v>
      </c>
      <c r="G1582" s="33" t="s">
        <v>1830</v>
      </c>
      <c r="H1582" s="33" t="s">
        <v>1892</v>
      </c>
      <c r="I1582" s="196" t="s">
        <v>1896</v>
      </c>
      <c r="J1582" s="196" t="s">
        <v>1896</v>
      </c>
      <c r="K1582" s="196">
        <v>1</v>
      </c>
      <c r="L1582" s="235">
        <v>45352</v>
      </c>
      <c r="M1582" s="235">
        <v>45382</v>
      </c>
      <c r="N1582" s="33" t="s">
        <v>124</v>
      </c>
      <c r="O1582" s="33" t="s">
        <v>125</v>
      </c>
      <c r="P1582" s="33" t="s">
        <v>398</v>
      </c>
      <c r="Q1582" s="29" t="s">
        <v>832</v>
      </c>
      <c r="R1582" s="29" t="s">
        <v>80</v>
      </c>
      <c r="S1582" s="33">
        <v>1</v>
      </c>
      <c r="T1582" s="34"/>
      <c r="U1582" s="34"/>
      <c r="V1582" s="35"/>
      <c r="W1582" s="35"/>
      <c r="X1582" s="40"/>
      <c r="Y1582" s="40"/>
      <c r="Z1582" s="38"/>
      <c r="AA1582" s="34"/>
      <c r="AB1582" s="34"/>
    </row>
    <row r="1583" ht="24" spans="1:26">
      <c r="A1583" s="33">
        <v>3347</v>
      </c>
      <c r="B1583" s="28" t="s">
        <v>117</v>
      </c>
      <c r="C1583" s="28" t="s">
        <v>118</v>
      </c>
      <c r="D1583" s="196" t="s">
        <v>150</v>
      </c>
      <c r="E1583" s="110" t="s">
        <v>247</v>
      </c>
      <c r="F1583" s="196" t="s">
        <v>831</v>
      </c>
      <c r="G1583" s="33" t="s">
        <v>1830</v>
      </c>
      <c r="H1583" s="33" t="s">
        <v>1892</v>
      </c>
      <c r="I1583" s="196" t="s">
        <v>1896</v>
      </c>
      <c r="J1583" s="196" t="s">
        <v>1896</v>
      </c>
      <c r="K1583" s="196">
        <v>1</v>
      </c>
      <c r="L1583" s="235">
        <v>45383</v>
      </c>
      <c r="M1583" s="235">
        <v>45412</v>
      </c>
      <c r="N1583" s="33" t="s">
        <v>124</v>
      </c>
      <c r="O1583" s="33" t="s">
        <v>125</v>
      </c>
      <c r="P1583" s="33" t="s">
        <v>398</v>
      </c>
      <c r="Q1583" s="29" t="s">
        <v>832</v>
      </c>
      <c r="R1583" s="29" t="s">
        <v>80</v>
      </c>
      <c r="S1583" s="33">
        <v>1</v>
      </c>
      <c r="T1583" s="29"/>
      <c r="U1583" s="29"/>
      <c r="V1583" s="35"/>
      <c r="W1583" s="29"/>
      <c r="X1583" s="29"/>
      <c r="Y1583" s="29"/>
      <c r="Z1583" s="33"/>
    </row>
    <row r="1584" ht="24" spans="1:26">
      <c r="A1584" s="33">
        <v>3348</v>
      </c>
      <c r="B1584" s="28" t="s">
        <v>117</v>
      </c>
      <c r="C1584" s="28" t="s">
        <v>118</v>
      </c>
      <c r="D1584" s="196" t="s">
        <v>150</v>
      </c>
      <c r="E1584" s="110" t="s">
        <v>247</v>
      </c>
      <c r="F1584" s="196" t="s">
        <v>831</v>
      </c>
      <c r="G1584" s="33" t="s">
        <v>1830</v>
      </c>
      <c r="H1584" s="33" t="s">
        <v>1892</v>
      </c>
      <c r="I1584" s="196" t="s">
        <v>1896</v>
      </c>
      <c r="J1584" s="196" t="s">
        <v>1896</v>
      </c>
      <c r="K1584" s="196">
        <v>1</v>
      </c>
      <c r="L1584" s="235">
        <v>45413</v>
      </c>
      <c r="M1584" s="235">
        <v>45443</v>
      </c>
      <c r="N1584" s="33" t="s">
        <v>124</v>
      </c>
      <c r="O1584" s="33" t="s">
        <v>125</v>
      </c>
      <c r="P1584" s="33" t="s">
        <v>398</v>
      </c>
      <c r="Q1584" s="29" t="s">
        <v>832</v>
      </c>
      <c r="R1584" s="29" t="s">
        <v>80</v>
      </c>
      <c r="S1584" s="33">
        <v>1</v>
      </c>
      <c r="T1584" s="29"/>
      <c r="U1584" s="29"/>
      <c r="V1584" s="35"/>
      <c r="W1584" s="29"/>
      <c r="X1584" s="29"/>
      <c r="Y1584" s="29"/>
      <c r="Z1584" s="33"/>
    </row>
    <row r="1585" ht="24" spans="1:26">
      <c r="A1585" s="33">
        <v>3349</v>
      </c>
      <c r="B1585" s="28" t="s">
        <v>117</v>
      </c>
      <c r="C1585" s="28" t="s">
        <v>118</v>
      </c>
      <c r="D1585" s="196" t="s">
        <v>150</v>
      </c>
      <c r="E1585" s="110" t="s">
        <v>247</v>
      </c>
      <c r="F1585" s="196" t="s">
        <v>831</v>
      </c>
      <c r="G1585" s="33" t="s">
        <v>1830</v>
      </c>
      <c r="H1585" s="33" t="s">
        <v>1892</v>
      </c>
      <c r="I1585" s="196" t="s">
        <v>1896</v>
      </c>
      <c r="J1585" s="196" t="s">
        <v>1896</v>
      </c>
      <c r="K1585" s="196">
        <v>1</v>
      </c>
      <c r="L1585" s="235">
        <v>45444</v>
      </c>
      <c r="M1585" s="235">
        <v>45473</v>
      </c>
      <c r="N1585" s="33" t="s">
        <v>124</v>
      </c>
      <c r="O1585" s="33" t="s">
        <v>125</v>
      </c>
      <c r="P1585" s="33" t="s">
        <v>398</v>
      </c>
      <c r="Q1585" s="29" t="s">
        <v>832</v>
      </c>
      <c r="R1585" s="29" t="s">
        <v>80</v>
      </c>
      <c r="S1585" s="33">
        <v>1</v>
      </c>
      <c r="T1585" s="29"/>
      <c r="U1585" s="29"/>
      <c r="V1585" s="35"/>
      <c r="W1585" s="29"/>
      <c r="X1585" s="29"/>
      <c r="Y1585" s="29"/>
      <c r="Z1585" s="33"/>
    </row>
    <row r="1586" ht="24" spans="1:26">
      <c r="A1586" s="33">
        <v>3350</v>
      </c>
      <c r="B1586" s="28" t="s">
        <v>117</v>
      </c>
      <c r="C1586" s="28" t="s">
        <v>118</v>
      </c>
      <c r="D1586" s="196" t="s">
        <v>150</v>
      </c>
      <c r="E1586" s="110" t="s">
        <v>247</v>
      </c>
      <c r="F1586" s="196" t="s">
        <v>831</v>
      </c>
      <c r="G1586" s="33" t="s">
        <v>1830</v>
      </c>
      <c r="H1586" s="33" t="s">
        <v>1892</v>
      </c>
      <c r="I1586" s="196" t="s">
        <v>1896</v>
      </c>
      <c r="J1586" s="196" t="s">
        <v>1896</v>
      </c>
      <c r="K1586" s="196">
        <v>1</v>
      </c>
      <c r="L1586" s="235">
        <v>45474</v>
      </c>
      <c r="M1586" s="235">
        <v>45504</v>
      </c>
      <c r="N1586" s="33" t="s">
        <v>124</v>
      </c>
      <c r="O1586" s="33" t="s">
        <v>125</v>
      </c>
      <c r="P1586" s="33" t="s">
        <v>398</v>
      </c>
      <c r="Q1586" s="29" t="s">
        <v>832</v>
      </c>
      <c r="R1586" s="29" t="s">
        <v>80</v>
      </c>
      <c r="S1586" s="33">
        <v>1</v>
      </c>
      <c r="T1586" s="29"/>
      <c r="U1586" s="29"/>
      <c r="V1586" s="35"/>
      <c r="W1586" s="29"/>
      <c r="X1586" s="29"/>
      <c r="Y1586" s="29"/>
      <c r="Z1586" s="33"/>
    </row>
    <row r="1587" ht="24" spans="1:26">
      <c r="A1587" s="33">
        <v>3351</v>
      </c>
      <c r="B1587" s="28" t="s">
        <v>117</v>
      </c>
      <c r="C1587" s="28" t="s">
        <v>118</v>
      </c>
      <c r="D1587" s="196" t="s">
        <v>150</v>
      </c>
      <c r="E1587" s="110" t="s">
        <v>247</v>
      </c>
      <c r="F1587" s="196" t="s">
        <v>831</v>
      </c>
      <c r="G1587" s="33" t="s">
        <v>1830</v>
      </c>
      <c r="H1587" s="33" t="s">
        <v>1892</v>
      </c>
      <c r="I1587" s="196" t="s">
        <v>1896</v>
      </c>
      <c r="J1587" s="196" t="s">
        <v>1896</v>
      </c>
      <c r="K1587" s="196">
        <v>1</v>
      </c>
      <c r="L1587" s="235">
        <v>45505</v>
      </c>
      <c r="M1587" s="235">
        <v>45535</v>
      </c>
      <c r="N1587" s="33" t="s">
        <v>124</v>
      </c>
      <c r="O1587" s="33" t="s">
        <v>125</v>
      </c>
      <c r="P1587" s="33" t="s">
        <v>398</v>
      </c>
      <c r="Q1587" s="29" t="s">
        <v>832</v>
      </c>
      <c r="R1587" s="29" t="s">
        <v>80</v>
      </c>
      <c r="S1587" s="33">
        <v>1</v>
      </c>
      <c r="T1587" s="29"/>
      <c r="U1587" s="29"/>
      <c r="V1587" s="35"/>
      <c r="W1587" s="29"/>
      <c r="X1587" s="29"/>
      <c r="Y1587" s="29"/>
      <c r="Z1587" s="33"/>
    </row>
    <row r="1588" ht="24" spans="1:26">
      <c r="A1588" s="33">
        <v>3352</v>
      </c>
      <c r="B1588" s="28" t="s">
        <v>117</v>
      </c>
      <c r="C1588" s="28" t="s">
        <v>118</v>
      </c>
      <c r="D1588" s="196" t="s">
        <v>150</v>
      </c>
      <c r="E1588" s="110" t="s">
        <v>247</v>
      </c>
      <c r="F1588" s="196" t="s">
        <v>831</v>
      </c>
      <c r="G1588" s="33" t="s">
        <v>1830</v>
      </c>
      <c r="H1588" s="33" t="s">
        <v>1892</v>
      </c>
      <c r="I1588" s="196" t="s">
        <v>1896</v>
      </c>
      <c r="J1588" s="196" t="s">
        <v>1896</v>
      </c>
      <c r="K1588" s="196">
        <v>1</v>
      </c>
      <c r="L1588" s="235">
        <v>45536</v>
      </c>
      <c r="M1588" s="235">
        <v>45565</v>
      </c>
      <c r="N1588" s="33" t="s">
        <v>124</v>
      </c>
      <c r="O1588" s="33" t="s">
        <v>125</v>
      </c>
      <c r="P1588" s="33" t="s">
        <v>398</v>
      </c>
      <c r="Q1588" s="29" t="s">
        <v>832</v>
      </c>
      <c r="R1588" s="29" t="s">
        <v>80</v>
      </c>
      <c r="S1588" s="33">
        <v>1</v>
      </c>
      <c r="T1588" s="29"/>
      <c r="U1588" s="29"/>
      <c r="V1588" s="35"/>
      <c r="W1588" s="29"/>
      <c r="X1588" s="29"/>
      <c r="Y1588" s="29"/>
      <c r="Z1588" s="33"/>
    </row>
    <row r="1589" ht="24" spans="1:26">
      <c r="A1589" s="33">
        <v>3353</v>
      </c>
      <c r="B1589" s="28" t="s">
        <v>117</v>
      </c>
      <c r="C1589" s="28" t="s">
        <v>118</v>
      </c>
      <c r="D1589" s="196" t="s">
        <v>150</v>
      </c>
      <c r="E1589" s="110" t="s">
        <v>247</v>
      </c>
      <c r="F1589" s="196" t="s">
        <v>831</v>
      </c>
      <c r="G1589" s="33" t="s">
        <v>1830</v>
      </c>
      <c r="H1589" s="33" t="s">
        <v>1892</v>
      </c>
      <c r="I1589" s="196" t="s">
        <v>1896</v>
      </c>
      <c r="J1589" s="196" t="s">
        <v>1896</v>
      </c>
      <c r="K1589" s="196">
        <v>1</v>
      </c>
      <c r="L1589" s="235">
        <v>45566</v>
      </c>
      <c r="M1589" s="235">
        <v>45596</v>
      </c>
      <c r="N1589" s="33" t="s">
        <v>124</v>
      </c>
      <c r="O1589" s="33" t="s">
        <v>125</v>
      </c>
      <c r="P1589" s="33" t="s">
        <v>398</v>
      </c>
      <c r="Q1589" s="29" t="s">
        <v>832</v>
      </c>
      <c r="R1589" s="29" t="s">
        <v>80</v>
      </c>
      <c r="S1589" s="33">
        <v>1</v>
      </c>
      <c r="T1589" s="29"/>
      <c r="U1589" s="29"/>
      <c r="V1589" s="35"/>
      <c r="W1589" s="29"/>
      <c r="X1589" s="29"/>
      <c r="Y1589" s="29"/>
      <c r="Z1589" s="33"/>
    </row>
    <row r="1590" ht="24" spans="1:26">
      <c r="A1590" s="33">
        <v>3354</v>
      </c>
      <c r="B1590" s="28" t="s">
        <v>117</v>
      </c>
      <c r="C1590" s="28" t="s">
        <v>118</v>
      </c>
      <c r="D1590" s="196" t="s">
        <v>150</v>
      </c>
      <c r="E1590" s="110" t="s">
        <v>247</v>
      </c>
      <c r="F1590" s="196" t="s">
        <v>831</v>
      </c>
      <c r="G1590" s="33" t="s">
        <v>1830</v>
      </c>
      <c r="H1590" s="33" t="s">
        <v>1892</v>
      </c>
      <c r="I1590" s="196" t="s">
        <v>1896</v>
      </c>
      <c r="J1590" s="196" t="s">
        <v>1896</v>
      </c>
      <c r="K1590" s="196">
        <v>1</v>
      </c>
      <c r="L1590" s="235">
        <v>45597</v>
      </c>
      <c r="M1590" s="235">
        <v>45626</v>
      </c>
      <c r="N1590" s="33" t="s">
        <v>124</v>
      </c>
      <c r="O1590" s="33" t="s">
        <v>125</v>
      </c>
      <c r="P1590" s="33" t="s">
        <v>398</v>
      </c>
      <c r="Q1590" s="29" t="s">
        <v>832</v>
      </c>
      <c r="R1590" s="29" t="s">
        <v>80</v>
      </c>
      <c r="S1590" s="33">
        <v>1</v>
      </c>
      <c r="T1590" s="29"/>
      <c r="U1590" s="29"/>
      <c r="V1590" s="35"/>
      <c r="W1590" s="29"/>
      <c r="X1590" s="29"/>
      <c r="Y1590" s="29"/>
      <c r="Z1590" s="33"/>
    </row>
    <row r="1591" ht="24" spans="1:26">
      <c r="A1591" s="33">
        <v>3355</v>
      </c>
      <c r="B1591" s="28" t="s">
        <v>117</v>
      </c>
      <c r="C1591" s="28" t="s">
        <v>118</v>
      </c>
      <c r="D1591" s="196" t="s">
        <v>150</v>
      </c>
      <c r="E1591" s="110" t="s">
        <v>247</v>
      </c>
      <c r="F1591" s="196" t="s">
        <v>831</v>
      </c>
      <c r="G1591" s="33" t="s">
        <v>1830</v>
      </c>
      <c r="H1591" s="33" t="s">
        <v>1892</v>
      </c>
      <c r="I1591" s="196" t="s">
        <v>1896</v>
      </c>
      <c r="J1591" s="196" t="s">
        <v>1896</v>
      </c>
      <c r="K1591" s="196">
        <v>1</v>
      </c>
      <c r="L1591" s="235">
        <v>45627</v>
      </c>
      <c r="M1591" s="235">
        <v>45657</v>
      </c>
      <c r="N1591" s="33" t="s">
        <v>124</v>
      </c>
      <c r="O1591" s="33" t="s">
        <v>125</v>
      </c>
      <c r="P1591" s="33" t="s">
        <v>398</v>
      </c>
      <c r="Q1591" s="29" t="s">
        <v>832</v>
      </c>
      <c r="R1591" s="29" t="s">
        <v>80</v>
      </c>
      <c r="S1591" s="33">
        <v>1</v>
      </c>
      <c r="T1591" s="29"/>
      <c r="U1591" s="29"/>
      <c r="V1591" s="35"/>
      <c r="W1591" s="29"/>
      <c r="X1591" s="29"/>
      <c r="Y1591" s="29"/>
      <c r="Z1591" s="33"/>
    </row>
    <row r="1592" ht="24" spans="1:26">
      <c r="A1592" s="33">
        <v>3357</v>
      </c>
      <c r="B1592" s="28" t="s">
        <v>117</v>
      </c>
      <c r="C1592" s="28" t="s">
        <v>118</v>
      </c>
      <c r="D1592" s="196" t="s">
        <v>150</v>
      </c>
      <c r="E1592" s="29" t="s">
        <v>247</v>
      </c>
      <c r="F1592" s="29" t="s">
        <v>836</v>
      </c>
      <c r="G1592" s="33" t="s">
        <v>1830</v>
      </c>
      <c r="H1592" s="33" t="s">
        <v>1918</v>
      </c>
      <c r="I1592" s="196" t="s">
        <v>1896</v>
      </c>
      <c r="J1592" s="196" t="s">
        <v>1896</v>
      </c>
      <c r="K1592" s="196">
        <v>1</v>
      </c>
      <c r="L1592" s="235">
        <v>45292</v>
      </c>
      <c r="M1592" s="235">
        <v>45322</v>
      </c>
      <c r="N1592" s="33" t="s">
        <v>124</v>
      </c>
      <c r="O1592" s="33" t="s">
        <v>125</v>
      </c>
      <c r="P1592" s="33" t="s">
        <v>398</v>
      </c>
      <c r="Q1592" s="29" t="s">
        <v>837</v>
      </c>
      <c r="R1592" s="33" t="s">
        <v>80</v>
      </c>
      <c r="S1592" s="33">
        <v>1</v>
      </c>
      <c r="T1592" s="29"/>
      <c r="U1592" s="29"/>
      <c r="V1592" s="35"/>
      <c r="W1592" s="29"/>
      <c r="X1592" s="29"/>
      <c r="Y1592" s="29"/>
      <c r="Z1592" s="33"/>
    </row>
    <row r="1593" ht="24" spans="1:26">
      <c r="A1593" s="33">
        <v>3358</v>
      </c>
      <c r="B1593" s="28" t="s">
        <v>117</v>
      </c>
      <c r="C1593" s="28" t="s">
        <v>118</v>
      </c>
      <c r="D1593" s="196" t="s">
        <v>150</v>
      </c>
      <c r="E1593" s="29" t="s">
        <v>247</v>
      </c>
      <c r="F1593" s="29" t="s">
        <v>836</v>
      </c>
      <c r="G1593" s="33" t="s">
        <v>1830</v>
      </c>
      <c r="H1593" s="33" t="s">
        <v>1918</v>
      </c>
      <c r="I1593" s="196" t="s">
        <v>1896</v>
      </c>
      <c r="J1593" s="196" t="s">
        <v>1896</v>
      </c>
      <c r="K1593" s="196">
        <v>1</v>
      </c>
      <c r="L1593" s="235">
        <v>45323</v>
      </c>
      <c r="M1593" s="235">
        <v>45351</v>
      </c>
      <c r="N1593" s="33" t="s">
        <v>124</v>
      </c>
      <c r="O1593" s="33" t="s">
        <v>125</v>
      </c>
      <c r="P1593" s="33" t="s">
        <v>398</v>
      </c>
      <c r="Q1593" s="29" t="s">
        <v>837</v>
      </c>
      <c r="R1593" s="33" t="s">
        <v>80</v>
      </c>
      <c r="S1593" s="33">
        <v>1</v>
      </c>
      <c r="T1593" s="29"/>
      <c r="U1593" s="29"/>
      <c r="V1593" s="35"/>
      <c r="W1593" s="29"/>
      <c r="X1593" s="29"/>
      <c r="Y1593" s="29"/>
      <c r="Z1593" s="33"/>
    </row>
    <row r="1594" ht="24" spans="1:28">
      <c r="A1594" s="33">
        <v>3359</v>
      </c>
      <c r="B1594" s="28" t="s">
        <v>117</v>
      </c>
      <c r="C1594" s="28" t="s">
        <v>118</v>
      </c>
      <c r="D1594" s="196" t="s">
        <v>150</v>
      </c>
      <c r="E1594" s="29" t="s">
        <v>247</v>
      </c>
      <c r="F1594" s="29" t="s">
        <v>836</v>
      </c>
      <c r="G1594" s="33" t="s">
        <v>1830</v>
      </c>
      <c r="H1594" s="33" t="s">
        <v>1918</v>
      </c>
      <c r="I1594" s="196" t="s">
        <v>1896</v>
      </c>
      <c r="J1594" s="196" t="s">
        <v>1896</v>
      </c>
      <c r="K1594" s="196">
        <v>1</v>
      </c>
      <c r="L1594" s="235">
        <v>45352</v>
      </c>
      <c r="M1594" s="235">
        <v>45382</v>
      </c>
      <c r="N1594" s="33" t="s">
        <v>124</v>
      </c>
      <c r="O1594" s="33" t="s">
        <v>125</v>
      </c>
      <c r="P1594" s="33" t="s">
        <v>398</v>
      </c>
      <c r="Q1594" s="29" t="s">
        <v>837</v>
      </c>
      <c r="R1594" s="33" t="s">
        <v>80</v>
      </c>
      <c r="S1594" s="33">
        <v>1</v>
      </c>
      <c r="T1594" s="34"/>
      <c r="U1594" s="34"/>
      <c r="V1594" s="35"/>
      <c r="W1594" s="35"/>
      <c r="X1594" s="40"/>
      <c r="Y1594" s="40"/>
      <c r="Z1594" s="38"/>
      <c r="AA1594" s="34"/>
      <c r="AB1594" s="34"/>
    </row>
    <row r="1595" ht="24" spans="1:26">
      <c r="A1595" s="33">
        <v>3360</v>
      </c>
      <c r="B1595" s="28" t="s">
        <v>117</v>
      </c>
      <c r="C1595" s="28" t="s">
        <v>118</v>
      </c>
      <c r="D1595" s="196" t="s">
        <v>150</v>
      </c>
      <c r="E1595" s="29" t="s">
        <v>247</v>
      </c>
      <c r="F1595" s="29" t="s">
        <v>836</v>
      </c>
      <c r="G1595" s="33" t="s">
        <v>1830</v>
      </c>
      <c r="H1595" s="33" t="s">
        <v>1918</v>
      </c>
      <c r="I1595" s="196" t="s">
        <v>1896</v>
      </c>
      <c r="J1595" s="196" t="s">
        <v>1896</v>
      </c>
      <c r="K1595" s="196">
        <v>1</v>
      </c>
      <c r="L1595" s="235">
        <v>45383</v>
      </c>
      <c r="M1595" s="235">
        <v>45412</v>
      </c>
      <c r="N1595" s="33" t="s">
        <v>124</v>
      </c>
      <c r="O1595" s="33" t="s">
        <v>125</v>
      </c>
      <c r="P1595" s="33" t="s">
        <v>398</v>
      </c>
      <c r="Q1595" s="29" t="s">
        <v>837</v>
      </c>
      <c r="R1595" s="33" t="s">
        <v>80</v>
      </c>
      <c r="S1595" s="33">
        <v>1</v>
      </c>
      <c r="T1595" s="29"/>
      <c r="U1595" s="29"/>
      <c r="V1595" s="35"/>
      <c r="W1595" s="29"/>
      <c r="X1595" s="29"/>
      <c r="Y1595" s="29"/>
      <c r="Z1595" s="33"/>
    </row>
    <row r="1596" ht="24" spans="1:26">
      <c r="A1596" s="33">
        <v>3361</v>
      </c>
      <c r="B1596" s="28" t="s">
        <v>117</v>
      </c>
      <c r="C1596" s="28" t="s">
        <v>118</v>
      </c>
      <c r="D1596" s="196" t="s">
        <v>150</v>
      </c>
      <c r="E1596" s="29" t="s">
        <v>247</v>
      </c>
      <c r="F1596" s="29" t="s">
        <v>836</v>
      </c>
      <c r="G1596" s="33" t="s">
        <v>1830</v>
      </c>
      <c r="H1596" s="33" t="s">
        <v>1918</v>
      </c>
      <c r="I1596" s="196" t="s">
        <v>1896</v>
      </c>
      <c r="J1596" s="196" t="s">
        <v>1896</v>
      </c>
      <c r="K1596" s="196">
        <v>1</v>
      </c>
      <c r="L1596" s="235">
        <v>45413</v>
      </c>
      <c r="M1596" s="235">
        <v>45443</v>
      </c>
      <c r="N1596" s="33" t="s">
        <v>124</v>
      </c>
      <c r="O1596" s="33" t="s">
        <v>125</v>
      </c>
      <c r="P1596" s="33" t="s">
        <v>398</v>
      </c>
      <c r="Q1596" s="29" t="s">
        <v>837</v>
      </c>
      <c r="R1596" s="33" t="s">
        <v>80</v>
      </c>
      <c r="S1596" s="33">
        <v>1</v>
      </c>
      <c r="T1596" s="29"/>
      <c r="U1596" s="29"/>
      <c r="V1596" s="35"/>
      <c r="W1596" s="29"/>
      <c r="X1596" s="29"/>
      <c r="Y1596" s="29"/>
      <c r="Z1596" s="33"/>
    </row>
    <row r="1597" ht="24" spans="1:26">
      <c r="A1597" s="33">
        <v>3362</v>
      </c>
      <c r="B1597" s="28" t="s">
        <v>117</v>
      </c>
      <c r="C1597" s="28" t="s">
        <v>118</v>
      </c>
      <c r="D1597" s="196" t="s">
        <v>150</v>
      </c>
      <c r="E1597" s="29" t="s">
        <v>247</v>
      </c>
      <c r="F1597" s="29" t="s">
        <v>836</v>
      </c>
      <c r="G1597" s="33" t="s">
        <v>1830</v>
      </c>
      <c r="H1597" s="33" t="s">
        <v>1918</v>
      </c>
      <c r="I1597" s="196" t="s">
        <v>1896</v>
      </c>
      <c r="J1597" s="196" t="s">
        <v>1896</v>
      </c>
      <c r="K1597" s="196">
        <v>1</v>
      </c>
      <c r="L1597" s="235">
        <v>45444</v>
      </c>
      <c r="M1597" s="235">
        <v>45473</v>
      </c>
      <c r="N1597" s="33" t="s">
        <v>124</v>
      </c>
      <c r="O1597" s="33" t="s">
        <v>125</v>
      </c>
      <c r="P1597" s="33" t="s">
        <v>398</v>
      </c>
      <c r="Q1597" s="29" t="s">
        <v>837</v>
      </c>
      <c r="R1597" s="33" t="s">
        <v>80</v>
      </c>
      <c r="S1597" s="33">
        <v>1</v>
      </c>
      <c r="T1597" s="29"/>
      <c r="U1597" s="29"/>
      <c r="V1597" s="35"/>
      <c r="W1597" s="29"/>
      <c r="X1597" s="29"/>
      <c r="Y1597" s="29"/>
      <c r="Z1597" s="33"/>
    </row>
    <row r="1598" ht="24" spans="1:26">
      <c r="A1598" s="33">
        <v>3363</v>
      </c>
      <c r="B1598" s="28" t="s">
        <v>117</v>
      </c>
      <c r="C1598" s="28" t="s">
        <v>118</v>
      </c>
      <c r="D1598" s="196" t="s">
        <v>150</v>
      </c>
      <c r="E1598" s="29" t="s">
        <v>247</v>
      </c>
      <c r="F1598" s="29" t="s">
        <v>836</v>
      </c>
      <c r="G1598" s="33" t="s">
        <v>1830</v>
      </c>
      <c r="H1598" s="33" t="s">
        <v>1918</v>
      </c>
      <c r="I1598" s="196" t="s">
        <v>1896</v>
      </c>
      <c r="J1598" s="196" t="s">
        <v>1896</v>
      </c>
      <c r="K1598" s="196">
        <v>1</v>
      </c>
      <c r="L1598" s="235">
        <v>45474</v>
      </c>
      <c r="M1598" s="235">
        <v>45504</v>
      </c>
      <c r="N1598" s="33" t="s">
        <v>124</v>
      </c>
      <c r="O1598" s="33" t="s">
        <v>125</v>
      </c>
      <c r="P1598" s="33" t="s">
        <v>398</v>
      </c>
      <c r="Q1598" s="29" t="s">
        <v>837</v>
      </c>
      <c r="R1598" s="33" t="s">
        <v>80</v>
      </c>
      <c r="S1598" s="33">
        <v>1</v>
      </c>
      <c r="T1598" s="29"/>
      <c r="U1598" s="29"/>
      <c r="V1598" s="35"/>
      <c r="W1598" s="29"/>
      <c r="X1598" s="29"/>
      <c r="Y1598" s="29"/>
      <c r="Z1598" s="33"/>
    </row>
    <row r="1599" ht="24" spans="1:26">
      <c r="A1599" s="33">
        <v>3364</v>
      </c>
      <c r="B1599" s="28" t="s">
        <v>117</v>
      </c>
      <c r="C1599" s="28" t="s">
        <v>118</v>
      </c>
      <c r="D1599" s="196" t="s">
        <v>150</v>
      </c>
      <c r="E1599" s="29" t="s">
        <v>247</v>
      </c>
      <c r="F1599" s="29" t="s">
        <v>836</v>
      </c>
      <c r="G1599" s="33" t="s">
        <v>1830</v>
      </c>
      <c r="H1599" s="33" t="s">
        <v>1918</v>
      </c>
      <c r="I1599" s="196" t="s">
        <v>1896</v>
      </c>
      <c r="J1599" s="196" t="s">
        <v>1896</v>
      </c>
      <c r="K1599" s="196">
        <v>1</v>
      </c>
      <c r="L1599" s="235">
        <v>45505</v>
      </c>
      <c r="M1599" s="235">
        <v>45535</v>
      </c>
      <c r="N1599" s="33" t="s">
        <v>124</v>
      </c>
      <c r="O1599" s="33" t="s">
        <v>125</v>
      </c>
      <c r="P1599" s="33" t="s">
        <v>398</v>
      </c>
      <c r="Q1599" s="29" t="s">
        <v>837</v>
      </c>
      <c r="R1599" s="33" t="s">
        <v>80</v>
      </c>
      <c r="S1599" s="33">
        <v>1</v>
      </c>
      <c r="T1599" s="29"/>
      <c r="U1599" s="29"/>
      <c r="V1599" s="35"/>
      <c r="W1599" s="29"/>
      <c r="X1599" s="29"/>
      <c r="Y1599" s="29"/>
      <c r="Z1599" s="33"/>
    </row>
    <row r="1600" ht="24" spans="1:26">
      <c r="A1600" s="33">
        <v>3365</v>
      </c>
      <c r="B1600" s="28" t="s">
        <v>117</v>
      </c>
      <c r="C1600" s="28" t="s">
        <v>118</v>
      </c>
      <c r="D1600" s="196" t="s">
        <v>150</v>
      </c>
      <c r="E1600" s="29" t="s">
        <v>247</v>
      </c>
      <c r="F1600" s="29" t="s">
        <v>836</v>
      </c>
      <c r="G1600" s="33" t="s">
        <v>1830</v>
      </c>
      <c r="H1600" s="33" t="s">
        <v>1918</v>
      </c>
      <c r="I1600" s="196" t="s">
        <v>1896</v>
      </c>
      <c r="J1600" s="196" t="s">
        <v>1896</v>
      </c>
      <c r="K1600" s="196">
        <v>1</v>
      </c>
      <c r="L1600" s="235">
        <v>45536</v>
      </c>
      <c r="M1600" s="235">
        <v>45565</v>
      </c>
      <c r="N1600" s="33" t="s">
        <v>124</v>
      </c>
      <c r="O1600" s="33" t="s">
        <v>125</v>
      </c>
      <c r="P1600" s="33" t="s">
        <v>398</v>
      </c>
      <c r="Q1600" s="29" t="s">
        <v>837</v>
      </c>
      <c r="R1600" s="33" t="s">
        <v>80</v>
      </c>
      <c r="S1600" s="33">
        <v>1</v>
      </c>
      <c r="T1600" s="29"/>
      <c r="U1600" s="29"/>
      <c r="V1600" s="35"/>
      <c r="W1600" s="29"/>
      <c r="X1600" s="29"/>
      <c r="Y1600" s="29"/>
      <c r="Z1600" s="33"/>
    </row>
    <row r="1601" ht="24" spans="1:26">
      <c r="A1601" s="33">
        <v>3366</v>
      </c>
      <c r="B1601" s="28" t="s">
        <v>117</v>
      </c>
      <c r="C1601" s="28" t="s">
        <v>118</v>
      </c>
      <c r="D1601" s="196" t="s">
        <v>150</v>
      </c>
      <c r="E1601" s="29" t="s">
        <v>247</v>
      </c>
      <c r="F1601" s="29" t="s">
        <v>836</v>
      </c>
      <c r="G1601" s="33" t="s">
        <v>1830</v>
      </c>
      <c r="H1601" s="33" t="s">
        <v>1918</v>
      </c>
      <c r="I1601" s="196" t="s">
        <v>1896</v>
      </c>
      <c r="J1601" s="196" t="s">
        <v>1896</v>
      </c>
      <c r="K1601" s="196">
        <v>1</v>
      </c>
      <c r="L1601" s="235">
        <v>45566</v>
      </c>
      <c r="M1601" s="235">
        <v>45596</v>
      </c>
      <c r="N1601" s="33" t="s">
        <v>124</v>
      </c>
      <c r="O1601" s="33" t="s">
        <v>125</v>
      </c>
      <c r="P1601" s="33" t="s">
        <v>398</v>
      </c>
      <c r="Q1601" s="29" t="s">
        <v>837</v>
      </c>
      <c r="R1601" s="33" t="s">
        <v>80</v>
      </c>
      <c r="S1601" s="33">
        <v>1</v>
      </c>
      <c r="T1601" s="29"/>
      <c r="U1601" s="29"/>
      <c r="V1601" s="35"/>
      <c r="W1601" s="29"/>
      <c r="X1601" s="29"/>
      <c r="Y1601" s="29"/>
      <c r="Z1601" s="33"/>
    </row>
    <row r="1602" ht="24" spans="1:26">
      <c r="A1602" s="33">
        <v>3367</v>
      </c>
      <c r="B1602" s="28" t="s">
        <v>117</v>
      </c>
      <c r="C1602" s="28" t="s">
        <v>118</v>
      </c>
      <c r="D1602" s="196" t="s">
        <v>150</v>
      </c>
      <c r="E1602" s="29" t="s">
        <v>247</v>
      </c>
      <c r="F1602" s="29" t="s">
        <v>836</v>
      </c>
      <c r="G1602" s="33" t="s">
        <v>1830</v>
      </c>
      <c r="H1602" s="33" t="s">
        <v>1918</v>
      </c>
      <c r="I1602" s="196" t="s">
        <v>1896</v>
      </c>
      <c r="J1602" s="196" t="s">
        <v>1896</v>
      </c>
      <c r="K1602" s="196">
        <v>1</v>
      </c>
      <c r="L1602" s="235">
        <v>45597</v>
      </c>
      <c r="M1602" s="235">
        <v>45626</v>
      </c>
      <c r="N1602" s="33" t="s">
        <v>124</v>
      </c>
      <c r="O1602" s="33" t="s">
        <v>125</v>
      </c>
      <c r="P1602" s="33" t="s">
        <v>398</v>
      </c>
      <c r="Q1602" s="29" t="s">
        <v>837</v>
      </c>
      <c r="R1602" s="33" t="s">
        <v>80</v>
      </c>
      <c r="S1602" s="33">
        <v>1</v>
      </c>
      <c r="T1602" s="29"/>
      <c r="U1602" s="29"/>
      <c r="V1602" s="35"/>
      <c r="W1602" s="29"/>
      <c r="X1602" s="29"/>
      <c r="Y1602" s="29"/>
      <c r="Z1602" s="33"/>
    </row>
    <row r="1603" ht="24" spans="1:26">
      <c r="A1603" s="33">
        <v>3368</v>
      </c>
      <c r="B1603" s="28" t="s">
        <v>117</v>
      </c>
      <c r="C1603" s="28" t="s">
        <v>118</v>
      </c>
      <c r="D1603" s="196" t="s">
        <v>150</v>
      </c>
      <c r="E1603" s="29" t="s">
        <v>247</v>
      </c>
      <c r="F1603" s="29" t="s">
        <v>836</v>
      </c>
      <c r="G1603" s="33" t="s">
        <v>1830</v>
      </c>
      <c r="H1603" s="33" t="s">
        <v>1918</v>
      </c>
      <c r="I1603" s="196" t="s">
        <v>1896</v>
      </c>
      <c r="J1603" s="196" t="s">
        <v>1896</v>
      </c>
      <c r="K1603" s="196">
        <v>1</v>
      </c>
      <c r="L1603" s="235">
        <v>45627</v>
      </c>
      <c r="M1603" s="235">
        <v>45657</v>
      </c>
      <c r="N1603" s="33" t="s">
        <v>124</v>
      </c>
      <c r="O1603" s="33" t="s">
        <v>125</v>
      </c>
      <c r="P1603" s="33" t="s">
        <v>398</v>
      </c>
      <c r="Q1603" s="29" t="s">
        <v>837</v>
      </c>
      <c r="R1603" s="33" t="s">
        <v>80</v>
      </c>
      <c r="S1603" s="33">
        <v>1</v>
      </c>
      <c r="T1603" s="29"/>
      <c r="U1603" s="29"/>
      <c r="V1603" s="35"/>
      <c r="W1603" s="29"/>
      <c r="X1603" s="29"/>
      <c r="Y1603" s="29"/>
      <c r="Z1603" s="33"/>
    </row>
    <row r="1604" ht="24" spans="1:26">
      <c r="A1604" s="33">
        <v>3370</v>
      </c>
      <c r="B1604" s="28" t="s">
        <v>117</v>
      </c>
      <c r="C1604" s="28" t="s">
        <v>118</v>
      </c>
      <c r="D1604" s="196" t="s">
        <v>150</v>
      </c>
      <c r="E1604" s="196" t="s">
        <v>157</v>
      </c>
      <c r="F1604" s="196" t="s">
        <v>842</v>
      </c>
      <c r="G1604" s="33" t="s">
        <v>1830</v>
      </c>
      <c r="H1604" s="33" t="s">
        <v>1929</v>
      </c>
      <c r="I1604" s="196" t="s">
        <v>1896</v>
      </c>
      <c r="J1604" s="196" t="s">
        <v>1896</v>
      </c>
      <c r="K1604" s="196">
        <v>1</v>
      </c>
      <c r="L1604" s="235">
        <v>45292</v>
      </c>
      <c r="M1604" s="235">
        <v>45322</v>
      </c>
      <c r="N1604" s="33" t="s">
        <v>124</v>
      </c>
      <c r="O1604" s="33" t="s">
        <v>125</v>
      </c>
      <c r="P1604" s="33" t="s">
        <v>398</v>
      </c>
      <c r="Q1604" s="29" t="s">
        <v>791</v>
      </c>
      <c r="R1604" s="33" t="s">
        <v>80</v>
      </c>
      <c r="S1604" s="33">
        <v>1</v>
      </c>
      <c r="T1604" s="29"/>
      <c r="U1604" s="29"/>
      <c r="V1604" s="35"/>
      <c r="W1604" s="29"/>
      <c r="X1604" s="29"/>
      <c r="Y1604" s="29"/>
      <c r="Z1604" s="33"/>
    </row>
    <row r="1605" ht="24" spans="1:26">
      <c r="A1605" s="33">
        <v>3371</v>
      </c>
      <c r="B1605" s="28" t="s">
        <v>117</v>
      </c>
      <c r="C1605" s="28" t="s">
        <v>118</v>
      </c>
      <c r="D1605" s="196" t="s">
        <v>150</v>
      </c>
      <c r="E1605" s="196" t="s">
        <v>157</v>
      </c>
      <c r="F1605" s="196" t="s">
        <v>842</v>
      </c>
      <c r="G1605" s="33" t="s">
        <v>1830</v>
      </c>
      <c r="H1605" s="33" t="s">
        <v>1929</v>
      </c>
      <c r="I1605" s="196" t="s">
        <v>1896</v>
      </c>
      <c r="J1605" s="196" t="s">
        <v>1896</v>
      </c>
      <c r="K1605" s="196">
        <v>1</v>
      </c>
      <c r="L1605" s="235">
        <v>45323</v>
      </c>
      <c r="M1605" s="235">
        <v>45351</v>
      </c>
      <c r="N1605" s="33" t="s">
        <v>124</v>
      </c>
      <c r="O1605" s="33" t="s">
        <v>125</v>
      </c>
      <c r="P1605" s="33" t="s">
        <v>398</v>
      </c>
      <c r="Q1605" s="29" t="s">
        <v>791</v>
      </c>
      <c r="R1605" s="33" t="s">
        <v>80</v>
      </c>
      <c r="S1605" s="33">
        <v>1</v>
      </c>
      <c r="T1605" s="29"/>
      <c r="U1605" s="29"/>
      <c r="V1605" s="35"/>
      <c r="W1605" s="29"/>
      <c r="X1605" s="29"/>
      <c r="Y1605" s="29"/>
      <c r="Z1605" s="33"/>
    </row>
    <row r="1606" ht="24" spans="1:28">
      <c r="A1606" s="33">
        <v>3372</v>
      </c>
      <c r="B1606" s="28" t="s">
        <v>117</v>
      </c>
      <c r="C1606" s="28" t="s">
        <v>118</v>
      </c>
      <c r="D1606" s="196" t="s">
        <v>150</v>
      </c>
      <c r="E1606" s="196" t="s">
        <v>157</v>
      </c>
      <c r="F1606" s="196" t="s">
        <v>842</v>
      </c>
      <c r="G1606" s="33" t="s">
        <v>1830</v>
      </c>
      <c r="H1606" s="33" t="s">
        <v>1929</v>
      </c>
      <c r="I1606" s="196" t="s">
        <v>1896</v>
      </c>
      <c r="J1606" s="196" t="s">
        <v>1896</v>
      </c>
      <c r="K1606" s="196">
        <v>1</v>
      </c>
      <c r="L1606" s="235">
        <v>45352</v>
      </c>
      <c r="M1606" s="235">
        <v>45382</v>
      </c>
      <c r="N1606" s="33" t="s">
        <v>124</v>
      </c>
      <c r="O1606" s="33" t="s">
        <v>125</v>
      </c>
      <c r="P1606" s="33" t="s">
        <v>398</v>
      </c>
      <c r="Q1606" s="29" t="s">
        <v>791</v>
      </c>
      <c r="R1606" s="33" t="s">
        <v>80</v>
      </c>
      <c r="S1606" s="33">
        <v>1</v>
      </c>
      <c r="T1606" s="34"/>
      <c r="U1606" s="34"/>
      <c r="V1606" s="35"/>
      <c r="W1606" s="35"/>
      <c r="X1606" s="40"/>
      <c r="Y1606" s="40"/>
      <c r="Z1606" s="38"/>
      <c r="AA1606" s="34"/>
      <c r="AB1606" s="34"/>
    </row>
    <row r="1607" ht="24" spans="1:26">
      <c r="A1607" s="33">
        <v>3373</v>
      </c>
      <c r="B1607" s="28" t="s">
        <v>117</v>
      </c>
      <c r="C1607" s="28" t="s">
        <v>118</v>
      </c>
      <c r="D1607" s="196" t="s">
        <v>150</v>
      </c>
      <c r="E1607" s="196" t="s">
        <v>157</v>
      </c>
      <c r="F1607" s="196" t="s">
        <v>842</v>
      </c>
      <c r="G1607" s="33" t="s">
        <v>1830</v>
      </c>
      <c r="H1607" s="33" t="s">
        <v>1929</v>
      </c>
      <c r="I1607" s="196" t="s">
        <v>1896</v>
      </c>
      <c r="J1607" s="196" t="s">
        <v>1896</v>
      </c>
      <c r="K1607" s="196">
        <v>1</v>
      </c>
      <c r="L1607" s="235">
        <v>45383</v>
      </c>
      <c r="M1607" s="235">
        <v>45412</v>
      </c>
      <c r="N1607" s="33" t="s">
        <v>124</v>
      </c>
      <c r="O1607" s="33" t="s">
        <v>125</v>
      </c>
      <c r="P1607" s="33" t="s">
        <v>398</v>
      </c>
      <c r="Q1607" s="29" t="s">
        <v>791</v>
      </c>
      <c r="R1607" s="33" t="s">
        <v>80</v>
      </c>
      <c r="S1607" s="33">
        <v>1</v>
      </c>
      <c r="T1607" s="29"/>
      <c r="U1607" s="29"/>
      <c r="V1607" s="35"/>
      <c r="W1607" s="29"/>
      <c r="X1607" s="29"/>
      <c r="Y1607" s="29"/>
      <c r="Z1607" s="33"/>
    </row>
    <row r="1608" ht="24" spans="1:26">
      <c r="A1608" s="33">
        <v>3374</v>
      </c>
      <c r="B1608" s="28" t="s">
        <v>117</v>
      </c>
      <c r="C1608" s="28" t="s">
        <v>118</v>
      </c>
      <c r="D1608" s="196" t="s">
        <v>150</v>
      </c>
      <c r="E1608" s="196" t="s">
        <v>157</v>
      </c>
      <c r="F1608" s="196" t="s">
        <v>842</v>
      </c>
      <c r="G1608" s="33" t="s">
        <v>1830</v>
      </c>
      <c r="H1608" s="33" t="s">
        <v>1929</v>
      </c>
      <c r="I1608" s="196" t="s">
        <v>1896</v>
      </c>
      <c r="J1608" s="196" t="s">
        <v>1896</v>
      </c>
      <c r="K1608" s="196">
        <v>1</v>
      </c>
      <c r="L1608" s="235">
        <v>45413</v>
      </c>
      <c r="M1608" s="235">
        <v>45443</v>
      </c>
      <c r="N1608" s="33" t="s">
        <v>124</v>
      </c>
      <c r="O1608" s="33" t="s">
        <v>125</v>
      </c>
      <c r="P1608" s="33" t="s">
        <v>398</v>
      </c>
      <c r="Q1608" s="29" t="s">
        <v>791</v>
      </c>
      <c r="R1608" s="33" t="s">
        <v>80</v>
      </c>
      <c r="S1608" s="33">
        <v>1</v>
      </c>
      <c r="T1608" s="29"/>
      <c r="U1608" s="29"/>
      <c r="V1608" s="35"/>
      <c r="W1608" s="29"/>
      <c r="X1608" s="29"/>
      <c r="Y1608" s="29"/>
      <c r="Z1608" s="33"/>
    </row>
    <row r="1609" ht="24" spans="1:26">
      <c r="A1609" s="33">
        <v>3375</v>
      </c>
      <c r="B1609" s="28" t="s">
        <v>117</v>
      </c>
      <c r="C1609" s="28" t="s">
        <v>118</v>
      </c>
      <c r="D1609" s="196" t="s">
        <v>150</v>
      </c>
      <c r="E1609" s="196" t="s">
        <v>157</v>
      </c>
      <c r="F1609" s="196" t="s">
        <v>842</v>
      </c>
      <c r="G1609" s="33" t="s">
        <v>1830</v>
      </c>
      <c r="H1609" s="33" t="s">
        <v>1929</v>
      </c>
      <c r="I1609" s="196" t="s">
        <v>1896</v>
      </c>
      <c r="J1609" s="196" t="s">
        <v>1896</v>
      </c>
      <c r="K1609" s="196">
        <v>1</v>
      </c>
      <c r="L1609" s="235">
        <v>45444</v>
      </c>
      <c r="M1609" s="235">
        <v>45473</v>
      </c>
      <c r="N1609" s="33" t="s">
        <v>124</v>
      </c>
      <c r="O1609" s="33" t="s">
        <v>125</v>
      </c>
      <c r="P1609" s="33" t="s">
        <v>398</v>
      </c>
      <c r="Q1609" s="29" t="s">
        <v>791</v>
      </c>
      <c r="R1609" s="33" t="s">
        <v>80</v>
      </c>
      <c r="S1609" s="33">
        <v>1</v>
      </c>
      <c r="T1609" s="29"/>
      <c r="U1609" s="29"/>
      <c r="V1609" s="35"/>
      <c r="W1609" s="29"/>
      <c r="X1609" s="29"/>
      <c r="Y1609" s="29"/>
      <c r="Z1609" s="33"/>
    </row>
    <row r="1610" ht="24" spans="1:26">
      <c r="A1610" s="33">
        <v>3376</v>
      </c>
      <c r="B1610" s="28" t="s">
        <v>117</v>
      </c>
      <c r="C1610" s="28" t="s">
        <v>118</v>
      </c>
      <c r="D1610" s="196" t="s">
        <v>150</v>
      </c>
      <c r="E1610" s="196" t="s">
        <v>157</v>
      </c>
      <c r="F1610" s="196" t="s">
        <v>842</v>
      </c>
      <c r="G1610" s="33" t="s">
        <v>1830</v>
      </c>
      <c r="H1610" s="33" t="s">
        <v>1929</v>
      </c>
      <c r="I1610" s="196" t="s">
        <v>1896</v>
      </c>
      <c r="J1610" s="196" t="s">
        <v>1896</v>
      </c>
      <c r="K1610" s="196">
        <v>1</v>
      </c>
      <c r="L1610" s="235">
        <v>45474</v>
      </c>
      <c r="M1610" s="235">
        <v>45504</v>
      </c>
      <c r="N1610" s="33" t="s">
        <v>124</v>
      </c>
      <c r="O1610" s="33" t="s">
        <v>125</v>
      </c>
      <c r="P1610" s="33" t="s">
        <v>398</v>
      </c>
      <c r="Q1610" s="29" t="s">
        <v>791</v>
      </c>
      <c r="R1610" s="33" t="s">
        <v>80</v>
      </c>
      <c r="S1610" s="33">
        <v>1</v>
      </c>
      <c r="T1610" s="29"/>
      <c r="U1610" s="29"/>
      <c r="V1610" s="35"/>
      <c r="W1610" s="29"/>
      <c r="X1610" s="29"/>
      <c r="Y1610" s="29"/>
      <c r="Z1610" s="33"/>
    </row>
    <row r="1611" ht="24" spans="1:26">
      <c r="A1611" s="33">
        <v>3377</v>
      </c>
      <c r="B1611" s="28" t="s">
        <v>117</v>
      </c>
      <c r="C1611" s="28" t="s">
        <v>118</v>
      </c>
      <c r="D1611" s="196" t="s">
        <v>150</v>
      </c>
      <c r="E1611" s="196" t="s">
        <v>157</v>
      </c>
      <c r="F1611" s="196" t="s">
        <v>842</v>
      </c>
      <c r="G1611" s="33" t="s">
        <v>1830</v>
      </c>
      <c r="H1611" s="33" t="s">
        <v>1929</v>
      </c>
      <c r="I1611" s="196" t="s">
        <v>1896</v>
      </c>
      <c r="J1611" s="196" t="s">
        <v>1896</v>
      </c>
      <c r="K1611" s="196">
        <v>1</v>
      </c>
      <c r="L1611" s="235">
        <v>45505</v>
      </c>
      <c r="M1611" s="235">
        <v>45535</v>
      </c>
      <c r="N1611" s="33" t="s">
        <v>124</v>
      </c>
      <c r="O1611" s="33" t="s">
        <v>125</v>
      </c>
      <c r="P1611" s="33" t="s">
        <v>398</v>
      </c>
      <c r="Q1611" s="29" t="s">
        <v>791</v>
      </c>
      <c r="R1611" s="33" t="s">
        <v>80</v>
      </c>
      <c r="S1611" s="33">
        <v>1</v>
      </c>
      <c r="T1611" s="29"/>
      <c r="U1611" s="29"/>
      <c r="V1611" s="35"/>
      <c r="W1611" s="29"/>
      <c r="X1611" s="29"/>
      <c r="Y1611" s="29"/>
      <c r="Z1611" s="33"/>
    </row>
    <row r="1612" ht="24" spans="1:26">
      <c r="A1612" s="33">
        <v>3378</v>
      </c>
      <c r="B1612" s="28" t="s">
        <v>117</v>
      </c>
      <c r="C1612" s="28" t="s">
        <v>118</v>
      </c>
      <c r="D1612" s="196" t="s">
        <v>150</v>
      </c>
      <c r="E1612" s="196" t="s">
        <v>157</v>
      </c>
      <c r="F1612" s="196" t="s">
        <v>842</v>
      </c>
      <c r="G1612" s="33" t="s">
        <v>1830</v>
      </c>
      <c r="H1612" s="33" t="s">
        <v>1929</v>
      </c>
      <c r="I1612" s="196" t="s">
        <v>1896</v>
      </c>
      <c r="J1612" s="196" t="s">
        <v>1896</v>
      </c>
      <c r="K1612" s="196">
        <v>1</v>
      </c>
      <c r="L1612" s="235">
        <v>45536</v>
      </c>
      <c r="M1612" s="235">
        <v>45565</v>
      </c>
      <c r="N1612" s="33" t="s">
        <v>124</v>
      </c>
      <c r="O1612" s="33" t="s">
        <v>125</v>
      </c>
      <c r="P1612" s="33" t="s">
        <v>398</v>
      </c>
      <c r="Q1612" s="29" t="s">
        <v>791</v>
      </c>
      <c r="R1612" s="33" t="s">
        <v>80</v>
      </c>
      <c r="S1612" s="33">
        <v>1</v>
      </c>
      <c r="T1612" s="29"/>
      <c r="U1612" s="29"/>
      <c r="V1612" s="35"/>
      <c r="W1612" s="29"/>
      <c r="X1612" s="29"/>
      <c r="Y1612" s="29"/>
      <c r="Z1612" s="33"/>
    </row>
    <row r="1613" ht="24" spans="1:26">
      <c r="A1613" s="33">
        <v>3379</v>
      </c>
      <c r="B1613" s="28" t="s">
        <v>117</v>
      </c>
      <c r="C1613" s="28" t="s">
        <v>118</v>
      </c>
      <c r="D1613" s="196" t="s">
        <v>150</v>
      </c>
      <c r="E1613" s="196" t="s">
        <v>157</v>
      </c>
      <c r="F1613" s="196" t="s">
        <v>842</v>
      </c>
      <c r="G1613" s="33" t="s">
        <v>1830</v>
      </c>
      <c r="H1613" s="33" t="s">
        <v>1929</v>
      </c>
      <c r="I1613" s="196" t="s">
        <v>1896</v>
      </c>
      <c r="J1613" s="196" t="s">
        <v>1896</v>
      </c>
      <c r="K1613" s="196">
        <v>1</v>
      </c>
      <c r="L1613" s="235">
        <v>45566</v>
      </c>
      <c r="M1613" s="235">
        <v>45596</v>
      </c>
      <c r="N1613" s="33" t="s">
        <v>124</v>
      </c>
      <c r="O1613" s="33" t="s">
        <v>125</v>
      </c>
      <c r="P1613" s="33" t="s">
        <v>398</v>
      </c>
      <c r="Q1613" s="29" t="s">
        <v>791</v>
      </c>
      <c r="R1613" s="33" t="s">
        <v>80</v>
      </c>
      <c r="S1613" s="33">
        <v>1</v>
      </c>
      <c r="T1613" s="29"/>
      <c r="U1613" s="29"/>
      <c r="V1613" s="35"/>
      <c r="W1613" s="29"/>
      <c r="X1613" s="29"/>
      <c r="Y1613" s="29"/>
      <c r="Z1613" s="33"/>
    </row>
    <row r="1614" ht="24" spans="1:26">
      <c r="A1614" s="33">
        <v>3380</v>
      </c>
      <c r="B1614" s="28" t="s">
        <v>117</v>
      </c>
      <c r="C1614" s="28" t="s">
        <v>118</v>
      </c>
      <c r="D1614" s="196" t="s">
        <v>150</v>
      </c>
      <c r="E1614" s="196" t="s">
        <v>157</v>
      </c>
      <c r="F1614" s="196" t="s">
        <v>842</v>
      </c>
      <c r="G1614" s="33" t="s">
        <v>1830</v>
      </c>
      <c r="H1614" s="33" t="s">
        <v>1929</v>
      </c>
      <c r="I1614" s="196" t="s">
        <v>1896</v>
      </c>
      <c r="J1614" s="196" t="s">
        <v>1896</v>
      </c>
      <c r="K1614" s="196">
        <v>1</v>
      </c>
      <c r="L1614" s="235">
        <v>45597</v>
      </c>
      <c r="M1614" s="235">
        <v>45626</v>
      </c>
      <c r="N1614" s="33" t="s">
        <v>124</v>
      </c>
      <c r="O1614" s="33" t="s">
        <v>125</v>
      </c>
      <c r="P1614" s="33" t="s">
        <v>398</v>
      </c>
      <c r="Q1614" s="29" t="s">
        <v>791</v>
      </c>
      <c r="R1614" s="33" t="s">
        <v>80</v>
      </c>
      <c r="S1614" s="33">
        <v>1</v>
      </c>
      <c r="T1614" s="29"/>
      <c r="U1614" s="29"/>
      <c r="V1614" s="35"/>
      <c r="W1614" s="29"/>
      <c r="X1614" s="29"/>
      <c r="Y1614" s="29"/>
      <c r="Z1614" s="33"/>
    </row>
    <row r="1615" ht="24" spans="1:26">
      <c r="A1615" s="33">
        <v>3381</v>
      </c>
      <c r="B1615" s="28" t="s">
        <v>117</v>
      </c>
      <c r="C1615" s="28" t="s">
        <v>118</v>
      </c>
      <c r="D1615" s="196" t="s">
        <v>150</v>
      </c>
      <c r="E1615" s="196" t="s">
        <v>157</v>
      </c>
      <c r="F1615" s="196" t="s">
        <v>842</v>
      </c>
      <c r="G1615" s="33" t="s">
        <v>1830</v>
      </c>
      <c r="H1615" s="33" t="s">
        <v>1929</v>
      </c>
      <c r="I1615" s="196" t="s">
        <v>1896</v>
      </c>
      <c r="J1615" s="196" t="s">
        <v>1896</v>
      </c>
      <c r="K1615" s="196">
        <v>1</v>
      </c>
      <c r="L1615" s="235">
        <v>45627</v>
      </c>
      <c r="M1615" s="235">
        <v>45657</v>
      </c>
      <c r="N1615" s="33" t="s">
        <v>124</v>
      </c>
      <c r="O1615" s="33" t="s">
        <v>125</v>
      </c>
      <c r="P1615" s="33" t="s">
        <v>398</v>
      </c>
      <c r="Q1615" s="29" t="s">
        <v>791</v>
      </c>
      <c r="R1615" s="33" t="s">
        <v>80</v>
      </c>
      <c r="S1615" s="33">
        <v>1</v>
      </c>
      <c r="T1615" s="29"/>
      <c r="U1615" s="29"/>
      <c r="V1615" s="35"/>
      <c r="W1615" s="29"/>
      <c r="X1615" s="29"/>
      <c r="Y1615" s="29"/>
      <c r="Z1615" s="33"/>
    </row>
    <row r="1616" ht="24" spans="1:26">
      <c r="A1616" s="33">
        <v>3383</v>
      </c>
      <c r="B1616" s="28" t="s">
        <v>117</v>
      </c>
      <c r="C1616" s="28" t="s">
        <v>118</v>
      </c>
      <c r="D1616" s="196" t="s">
        <v>150</v>
      </c>
      <c r="E1616" s="196" t="s">
        <v>157</v>
      </c>
      <c r="F1616" s="196" t="s">
        <v>847</v>
      </c>
      <c r="G1616" s="33" t="s">
        <v>1830</v>
      </c>
      <c r="H1616" s="33" t="s">
        <v>1930</v>
      </c>
      <c r="I1616" s="196" t="s">
        <v>1896</v>
      </c>
      <c r="J1616" s="196" t="s">
        <v>1896</v>
      </c>
      <c r="K1616" s="196">
        <v>2</v>
      </c>
      <c r="L1616" s="235">
        <v>45292</v>
      </c>
      <c r="M1616" s="235">
        <v>45322</v>
      </c>
      <c r="N1616" s="33" t="s">
        <v>124</v>
      </c>
      <c r="O1616" s="33" t="s">
        <v>125</v>
      </c>
      <c r="P1616" s="33" t="s">
        <v>398</v>
      </c>
      <c r="Q1616" s="29" t="s">
        <v>791</v>
      </c>
      <c r="R1616" s="33" t="s">
        <v>80</v>
      </c>
      <c r="S1616" s="33">
        <v>2</v>
      </c>
      <c r="T1616" s="29"/>
      <c r="U1616" s="29"/>
      <c r="V1616" s="35"/>
      <c r="W1616" s="29"/>
      <c r="X1616" s="29"/>
      <c r="Y1616" s="29"/>
      <c r="Z1616" s="33"/>
    </row>
    <row r="1617" ht="24" spans="1:26">
      <c r="A1617" s="33">
        <v>3384</v>
      </c>
      <c r="B1617" s="28" t="s">
        <v>117</v>
      </c>
      <c r="C1617" s="28" t="s">
        <v>118</v>
      </c>
      <c r="D1617" s="196" t="s">
        <v>150</v>
      </c>
      <c r="E1617" s="196" t="s">
        <v>157</v>
      </c>
      <c r="F1617" s="196" t="s">
        <v>847</v>
      </c>
      <c r="G1617" s="33" t="s">
        <v>1830</v>
      </c>
      <c r="H1617" s="33" t="s">
        <v>1930</v>
      </c>
      <c r="I1617" s="196" t="s">
        <v>1896</v>
      </c>
      <c r="J1617" s="196" t="s">
        <v>1896</v>
      </c>
      <c r="K1617" s="196">
        <v>2</v>
      </c>
      <c r="L1617" s="235">
        <v>45323</v>
      </c>
      <c r="M1617" s="235">
        <v>45351</v>
      </c>
      <c r="N1617" s="33" t="s">
        <v>124</v>
      </c>
      <c r="O1617" s="33" t="s">
        <v>125</v>
      </c>
      <c r="P1617" s="33" t="s">
        <v>398</v>
      </c>
      <c r="Q1617" s="29" t="s">
        <v>791</v>
      </c>
      <c r="R1617" s="33" t="s">
        <v>80</v>
      </c>
      <c r="S1617" s="33">
        <v>2</v>
      </c>
      <c r="T1617" s="29"/>
      <c r="U1617" s="29"/>
      <c r="V1617" s="35"/>
      <c r="W1617" s="29"/>
      <c r="X1617" s="29"/>
      <c r="Y1617" s="29"/>
      <c r="Z1617" s="33"/>
    </row>
    <row r="1618" ht="24" spans="1:28">
      <c r="A1618" s="33">
        <v>3385</v>
      </c>
      <c r="B1618" s="28" t="s">
        <v>117</v>
      </c>
      <c r="C1618" s="28" t="s">
        <v>118</v>
      </c>
      <c r="D1618" s="196" t="s">
        <v>150</v>
      </c>
      <c r="E1618" s="196" t="s">
        <v>157</v>
      </c>
      <c r="F1618" s="196" t="s">
        <v>847</v>
      </c>
      <c r="G1618" s="33" t="s">
        <v>1830</v>
      </c>
      <c r="H1618" s="33" t="s">
        <v>1930</v>
      </c>
      <c r="I1618" s="196" t="s">
        <v>1896</v>
      </c>
      <c r="J1618" s="196" t="s">
        <v>1896</v>
      </c>
      <c r="K1618" s="196">
        <v>2</v>
      </c>
      <c r="L1618" s="235">
        <v>45352</v>
      </c>
      <c r="M1618" s="235">
        <v>45382</v>
      </c>
      <c r="N1618" s="33" t="s">
        <v>124</v>
      </c>
      <c r="O1618" s="33" t="s">
        <v>125</v>
      </c>
      <c r="P1618" s="33" t="s">
        <v>398</v>
      </c>
      <c r="Q1618" s="29" t="s">
        <v>791</v>
      </c>
      <c r="R1618" s="33" t="s">
        <v>80</v>
      </c>
      <c r="S1618" s="33">
        <v>2</v>
      </c>
      <c r="T1618" s="34"/>
      <c r="U1618" s="34"/>
      <c r="V1618" s="35"/>
      <c r="W1618" s="35"/>
      <c r="X1618" s="40"/>
      <c r="Y1618" s="40"/>
      <c r="Z1618" s="38"/>
      <c r="AA1618" s="34"/>
      <c r="AB1618" s="34"/>
    </row>
    <row r="1619" ht="24" spans="1:26">
      <c r="A1619" s="33">
        <v>3386</v>
      </c>
      <c r="B1619" s="28" t="s">
        <v>117</v>
      </c>
      <c r="C1619" s="28" t="s">
        <v>118</v>
      </c>
      <c r="D1619" s="196" t="s">
        <v>150</v>
      </c>
      <c r="E1619" s="196" t="s">
        <v>157</v>
      </c>
      <c r="F1619" s="196" t="s">
        <v>847</v>
      </c>
      <c r="G1619" s="33" t="s">
        <v>1830</v>
      </c>
      <c r="H1619" s="33" t="s">
        <v>1930</v>
      </c>
      <c r="I1619" s="196" t="s">
        <v>1896</v>
      </c>
      <c r="J1619" s="196" t="s">
        <v>1896</v>
      </c>
      <c r="K1619" s="196">
        <v>2</v>
      </c>
      <c r="L1619" s="235">
        <v>45383</v>
      </c>
      <c r="M1619" s="235">
        <v>45412</v>
      </c>
      <c r="N1619" s="33" t="s">
        <v>124</v>
      </c>
      <c r="O1619" s="33" t="s">
        <v>125</v>
      </c>
      <c r="P1619" s="33" t="s">
        <v>398</v>
      </c>
      <c r="Q1619" s="29" t="s">
        <v>791</v>
      </c>
      <c r="R1619" s="33" t="s">
        <v>80</v>
      </c>
      <c r="S1619" s="33">
        <v>2</v>
      </c>
      <c r="T1619" s="29"/>
      <c r="U1619" s="29"/>
      <c r="V1619" s="35"/>
      <c r="W1619" s="29"/>
      <c r="X1619" s="29"/>
      <c r="Y1619" s="29"/>
      <c r="Z1619" s="33"/>
    </row>
    <row r="1620" ht="24" spans="1:26">
      <c r="A1620" s="33">
        <v>3387</v>
      </c>
      <c r="B1620" s="28" t="s">
        <v>117</v>
      </c>
      <c r="C1620" s="28" t="s">
        <v>118</v>
      </c>
      <c r="D1620" s="196" t="s">
        <v>150</v>
      </c>
      <c r="E1620" s="196" t="s">
        <v>157</v>
      </c>
      <c r="F1620" s="196" t="s">
        <v>847</v>
      </c>
      <c r="G1620" s="33" t="s">
        <v>1830</v>
      </c>
      <c r="H1620" s="33" t="s">
        <v>1930</v>
      </c>
      <c r="I1620" s="196" t="s">
        <v>1896</v>
      </c>
      <c r="J1620" s="196" t="s">
        <v>1896</v>
      </c>
      <c r="K1620" s="196">
        <v>2</v>
      </c>
      <c r="L1620" s="235">
        <v>45413</v>
      </c>
      <c r="M1620" s="235">
        <v>45443</v>
      </c>
      <c r="N1620" s="33" t="s">
        <v>124</v>
      </c>
      <c r="O1620" s="33" t="s">
        <v>125</v>
      </c>
      <c r="P1620" s="33" t="s">
        <v>398</v>
      </c>
      <c r="Q1620" s="29" t="s">
        <v>791</v>
      </c>
      <c r="R1620" s="33" t="s">
        <v>80</v>
      </c>
      <c r="S1620" s="33">
        <v>2</v>
      </c>
      <c r="T1620" s="29"/>
      <c r="U1620" s="29"/>
      <c r="V1620" s="35"/>
      <c r="W1620" s="29"/>
      <c r="X1620" s="29"/>
      <c r="Y1620" s="29"/>
      <c r="Z1620" s="33"/>
    </row>
    <row r="1621" ht="24" spans="1:26">
      <c r="A1621" s="33">
        <v>3388</v>
      </c>
      <c r="B1621" s="28" t="s">
        <v>117</v>
      </c>
      <c r="C1621" s="28" t="s">
        <v>118</v>
      </c>
      <c r="D1621" s="196" t="s">
        <v>150</v>
      </c>
      <c r="E1621" s="196" t="s">
        <v>157</v>
      </c>
      <c r="F1621" s="196" t="s">
        <v>847</v>
      </c>
      <c r="G1621" s="33" t="s">
        <v>1830</v>
      </c>
      <c r="H1621" s="33" t="s">
        <v>1930</v>
      </c>
      <c r="I1621" s="196" t="s">
        <v>1896</v>
      </c>
      <c r="J1621" s="196" t="s">
        <v>1896</v>
      </c>
      <c r="K1621" s="196">
        <v>2</v>
      </c>
      <c r="L1621" s="235">
        <v>45444</v>
      </c>
      <c r="M1621" s="235">
        <v>45473</v>
      </c>
      <c r="N1621" s="33" t="s">
        <v>124</v>
      </c>
      <c r="O1621" s="33" t="s">
        <v>125</v>
      </c>
      <c r="P1621" s="33" t="s">
        <v>398</v>
      </c>
      <c r="Q1621" s="29" t="s">
        <v>791</v>
      </c>
      <c r="R1621" s="33" t="s">
        <v>80</v>
      </c>
      <c r="S1621" s="33">
        <v>2</v>
      </c>
      <c r="T1621" s="29"/>
      <c r="U1621" s="29"/>
      <c r="V1621" s="35"/>
      <c r="W1621" s="29"/>
      <c r="X1621" s="29"/>
      <c r="Y1621" s="29"/>
      <c r="Z1621" s="33"/>
    </row>
    <row r="1622" ht="24" spans="1:26">
      <c r="A1622" s="33">
        <v>3389</v>
      </c>
      <c r="B1622" s="28" t="s">
        <v>117</v>
      </c>
      <c r="C1622" s="28" t="s">
        <v>118</v>
      </c>
      <c r="D1622" s="196" t="s">
        <v>150</v>
      </c>
      <c r="E1622" s="196" t="s">
        <v>157</v>
      </c>
      <c r="F1622" s="196" t="s">
        <v>847</v>
      </c>
      <c r="G1622" s="33" t="s">
        <v>1830</v>
      </c>
      <c r="H1622" s="33" t="s">
        <v>1930</v>
      </c>
      <c r="I1622" s="196" t="s">
        <v>1896</v>
      </c>
      <c r="J1622" s="196" t="s">
        <v>1896</v>
      </c>
      <c r="K1622" s="196">
        <v>2</v>
      </c>
      <c r="L1622" s="235">
        <v>45474</v>
      </c>
      <c r="M1622" s="235">
        <v>45504</v>
      </c>
      <c r="N1622" s="33" t="s">
        <v>124</v>
      </c>
      <c r="O1622" s="33" t="s">
        <v>125</v>
      </c>
      <c r="P1622" s="33" t="s">
        <v>398</v>
      </c>
      <c r="Q1622" s="29" t="s">
        <v>791</v>
      </c>
      <c r="R1622" s="33" t="s">
        <v>80</v>
      </c>
      <c r="S1622" s="33">
        <v>2</v>
      </c>
      <c r="T1622" s="29"/>
      <c r="U1622" s="29"/>
      <c r="V1622" s="35"/>
      <c r="W1622" s="29"/>
      <c r="X1622" s="29"/>
      <c r="Y1622" s="29"/>
      <c r="Z1622" s="33"/>
    </row>
    <row r="1623" ht="24" spans="1:26">
      <c r="A1623" s="33">
        <v>3390</v>
      </c>
      <c r="B1623" s="28" t="s">
        <v>117</v>
      </c>
      <c r="C1623" s="28" t="s">
        <v>118</v>
      </c>
      <c r="D1623" s="196" t="s">
        <v>150</v>
      </c>
      <c r="E1623" s="196" t="s">
        <v>157</v>
      </c>
      <c r="F1623" s="196" t="s">
        <v>847</v>
      </c>
      <c r="G1623" s="33" t="s">
        <v>1830</v>
      </c>
      <c r="H1623" s="33" t="s">
        <v>1930</v>
      </c>
      <c r="I1623" s="196" t="s">
        <v>1896</v>
      </c>
      <c r="J1623" s="196" t="s">
        <v>1896</v>
      </c>
      <c r="K1623" s="196">
        <v>2</v>
      </c>
      <c r="L1623" s="235">
        <v>45505</v>
      </c>
      <c r="M1623" s="235">
        <v>45535</v>
      </c>
      <c r="N1623" s="33" t="s">
        <v>124</v>
      </c>
      <c r="O1623" s="33" t="s">
        <v>125</v>
      </c>
      <c r="P1623" s="33" t="s">
        <v>398</v>
      </c>
      <c r="Q1623" s="29" t="s">
        <v>791</v>
      </c>
      <c r="R1623" s="33" t="s">
        <v>80</v>
      </c>
      <c r="S1623" s="33">
        <v>2</v>
      </c>
      <c r="T1623" s="29"/>
      <c r="U1623" s="29"/>
      <c r="V1623" s="35"/>
      <c r="W1623" s="29"/>
      <c r="X1623" s="29"/>
      <c r="Y1623" s="29"/>
      <c r="Z1623" s="33"/>
    </row>
    <row r="1624" ht="24" spans="1:26">
      <c r="A1624" s="33">
        <v>3391</v>
      </c>
      <c r="B1624" s="28" t="s">
        <v>117</v>
      </c>
      <c r="C1624" s="28" t="s">
        <v>118</v>
      </c>
      <c r="D1624" s="196" t="s">
        <v>150</v>
      </c>
      <c r="E1624" s="196" t="s">
        <v>157</v>
      </c>
      <c r="F1624" s="196" t="s">
        <v>847</v>
      </c>
      <c r="G1624" s="33" t="s">
        <v>1830</v>
      </c>
      <c r="H1624" s="33" t="s">
        <v>1930</v>
      </c>
      <c r="I1624" s="196" t="s">
        <v>1896</v>
      </c>
      <c r="J1624" s="196" t="s">
        <v>1896</v>
      </c>
      <c r="K1624" s="196">
        <v>2</v>
      </c>
      <c r="L1624" s="235">
        <v>45536</v>
      </c>
      <c r="M1624" s="235">
        <v>45565</v>
      </c>
      <c r="N1624" s="33" t="s">
        <v>124</v>
      </c>
      <c r="O1624" s="33" t="s">
        <v>125</v>
      </c>
      <c r="P1624" s="33" t="s">
        <v>398</v>
      </c>
      <c r="Q1624" s="29" t="s">
        <v>791</v>
      </c>
      <c r="R1624" s="33" t="s">
        <v>80</v>
      </c>
      <c r="S1624" s="33">
        <v>2</v>
      </c>
      <c r="T1624" s="29"/>
      <c r="U1624" s="29"/>
      <c r="V1624" s="35"/>
      <c r="W1624" s="29"/>
      <c r="X1624" s="29"/>
      <c r="Y1624" s="29"/>
      <c r="Z1624" s="33"/>
    </row>
    <row r="1625" ht="24" spans="1:26">
      <c r="A1625" s="33">
        <v>3392</v>
      </c>
      <c r="B1625" s="28" t="s">
        <v>117</v>
      </c>
      <c r="C1625" s="28" t="s">
        <v>118</v>
      </c>
      <c r="D1625" s="196" t="s">
        <v>150</v>
      </c>
      <c r="E1625" s="196" t="s">
        <v>157</v>
      </c>
      <c r="F1625" s="196" t="s">
        <v>847</v>
      </c>
      <c r="G1625" s="33" t="s">
        <v>1830</v>
      </c>
      <c r="H1625" s="33" t="s">
        <v>1930</v>
      </c>
      <c r="I1625" s="196" t="s">
        <v>1896</v>
      </c>
      <c r="J1625" s="196" t="s">
        <v>1896</v>
      </c>
      <c r="K1625" s="196">
        <v>2</v>
      </c>
      <c r="L1625" s="235">
        <v>45566</v>
      </c>
      <c r="M1625" s="235">
        <v>45596</v>
      </c>
      <c r="N1625" s="33" t="s">
        <v>124</v>
      </c>
      <c r="O1625" s="33" t="s">
        <v>125</v>
      </c>
      <c r="P1625" s="33" t="s">
        <v>398</v>
      </c>
      <c r="Q1625" s="29" t="s">
        <v>791</v>
      </c>
      <c r="R1625" s="33" t="s">
        <v>80</v>
      </c>
      <c r="S1625" s="33">
        <v>2</v>
      </c>
      <c r="T1625" s="29"/>
      <c r="U1625" s="29"/>
      <c r="V1625" s="35"/>
      <c r="W1625" s="29"/>
      <c r="X1625" s="29"/>
      <c r="Y1625" s="29"/>
      <c r="Z1625" s="33"/>
    </row>
    <row r="1626" ht="24" spans="1:26">
      <c r="A1626" s="33">
        <v>3393</v>
      </c>
      <c r="B1626" s="28" t="s">
        <v>117</v>
      </c>
      <c r="C1626" s="28" t="s">
        <v>118</v>
      </c>
      <c r="D1626" s="196" t="s">
        <v>150</v>
      </c>
      <c r="E1626" s="196" t="s">
        <v>157</v>
      </c>
      <c r="F1626" s="196" t="s">
        <v>847</v>
      </c>
      <c r="G1626" s="33" t="s">
        <v>1830</v>
      </c>
      <c r="H1626" s="33" t="s">
        <v>1930</v>
      </c>
      <c r="I1626" s="196" t="s">
        <v>1896</v>
      </c>
      <c r="J1626" s="196" t="s">
        <v>1896</v>
      </c>
      <c r="K1626" s="196">
        <v>2</v>
      </c>
      <c r="L1626" s="235">
        <v>45597</v>
      </c>
      <c r="M1626" s="235">
        <v>45626</v>
      </c>
      <c r="N1626" s="33" t="s">
        <v>124</v>
      </c>
      <c r="O1626" s="33" t="s">
        <v>125</v>
      </c>
      <c r="P1626" s="33" t="s">
        <v>398</v>
      </c>
      <c r="Q1626" s="29" t="s">
        <v>791</v>
      </c>
      <c r="R1626" s="33" t="s">
        <v>80</v>
      </c>
      <c r="S1626" s="33">
        <v>2</v>
      </c>
      <c r="T1626" s="29"/>
      <c r="U1626" s="29"/>
      <c r="V1626" s="35"/>
      <c r="W1626" s="29"/>
      <c r="X1626" s="29"/>
      <c r="Y1626" s="29"/>
      <c r="Z1626" s="33"/>
    </row>
    <row r="1627" ht="24" spans="1:26">
      <c r="A1627" s="33">
        <v>3394</v>
      </c>
      <c r="B1627" s="28" t="s">
        <v>117</v>
      </c>
      <c r="C1627" s="28" t="s">
        <v>118</v>
      </c>
      <c r="D1627" s="196" t="s">
        <v>150</v>
      </c>
      <c r="E1627" s="196" t="s">
        <v>157</v>
      </c>
      <c r="F1627" s="196" t="s">
        <v>847</v>
      </c>
      <c r="G1627" s="33" t="s">
        <v>1830</v>
      </c>
      <c r="H1627" s="33" t="s">
        <v>1930</v>
      </c>
      <c r="I1627" s="196" t="s">
        <v>1896</v>
      </c>
      <c r="J1627" s="196" t="s">
        <v>1896</v>
      </c>
      <c r="K1627" s="196">
        <v>2</v>
      </c>
      <c r="L1627" s="235">
        <v>45627</v>
      </c>
      <c r="M1627" s="235">
        <v>45657</v>
      </c>
      <c r="N1627" s="33" t="s">
        <v>124</v>
      </c>
      <c r="O1627" s="33" t="s">
        <v>125</v>
      </c>
      <c r="P1627" s="33" t="s">
        <v>398</v>
      </c>
      <c r="Q1627" s="29" t="s">
        <v>791</v>
      </c>
      <c r="R1627" s="33" t="s">
        <v>80</v>
      </c>
      <c r="S1627" s="33">
        <v>2</v>
      </c>
      <c r="T1627" s="29"/>
      <c r="U1627" s="29"/>
      <c r="V1627" s="35"/>
      <c r="W1627" s="29"/>
      <c r="X1627" s="29"/>
      <c r="Y1627" s="29"/>
      <c r="Z1627" s="33"/>
    </row>
    <row r="1628" ht="24" spans="1:26">
      <c r="A1628" s="33">
        <v>3399</v>
      </c>
      <c r="B1628" s="28" t="s">
        <v>117</v>
      </c>
      <c r="C1628" s="28" t="s">
        <v>118</v>
      </c>
      <c r="D1628" s="196" t="s">
        <v>150</v>
      </c>
      <c r="E1628" s="250" t="s">
        <v>1926</v>
      </c>
      <c r="F1628" s="196" t="s">
        <v>858</v>
      </c>
      <c r="G1628" s="33" t="s">
        <v>1830</v>
      </c>
      <c r="H1628" s="33" t="s">
        <v>1931</v>
      </c>
      <c r="I1628" s="196" t="s">
        <v>1896</v>
      </c>
      <c r="J1628" s="196" t="s">
        <v>1896</v>
      </c>
      <c r="K1628" s="196">
        <v>1</v>
      </c>
      <c r="L1628" s="235">
        <v>45292</v>
      </c>
      <c r="M1628" s="235">
        <v>45306</v>
      </c>
      <c r="N1628" s="33" t="s">
        <v>124</v>
      </c>
      <c r="O1628" s="33" t="s">
        <v>125</v>
      </c>
      <c r="P1628" s="33" t="s">
        <v>398</v>
      </c>
      <c r="Q1628" s="33" t="s">
        <v>832</v>
      </c>
      <c r="R1628" s="29" t="s">
        <v>80</v>
      </c>
      <c r="S1628" s="33">
        <v>1</v>
      </c>
      <c r="T1628" s="29"/>
      <c r="U1628" s="29"/>
      <c r="V1628" s="35"/>
      <c r="W1628" s="29"/>
      <c r="X1628" s="29"/>
      <c r="Y1628" s="29"/>
      <c r="Z1628" s="33"/>
    </row>
    <row r="1629" ht="24" spans="1:26">
      <c r="A1629" s="33">
        <v>3400</v>
      </c>
      <c r="B1629" s="28" t="s">
        <v>117</v>
      </c>
      <c r="C1629" s="28" t="s">
        <v>118</v>
      </c>
      <c r="D1629" s="196" t="s">
        <v>150</v>
      </c>
      <c r="E1629" s="250" t="s">
        <v>1926</v>
      </c>
      <c r="F1629" s="196" t="s">
        <v>858</v>
      </c>
      <c r="G1629" s="33" t="s">
        <v>1830</v>
      </c>
      <c r="H1629" s="33" t="s">
        <v>1931</v>
      </c>
      <c r="I1629" s="196" t="s">
        <v>1896</v>
      </c>
      <c r="J1629" s="196" t="s">
        <v>1896</v>
      </c>
      <c r="K1629" s="196">
        <v>1</v>
      </c>
      <c r="L1629" s="235">
        <v>45307</v>
      </c>
      <c r="M1629" s="235">
        <v>45322</v>
      </c>
      <c r="N1629" s="33" t="s">
        <v>124</v>
      </c>
      <c r="O1629" s="33" t="s">
        <v>125</v>
      </c>
      <c r="P1629" s="33" t="s">
        <v>398</v>
      </c>
      <c r="Q1629" s="33" t="s">
        <v>832</v>
      </c>
      <c r="R1629" s="29" t="s">
        <v>80</v>
      </c>
      <c r="S1629" s="33">
        <v>1</v>
      </c>
      <c r="T1629" s="29"/>
      <c r="U1629" s="29"/>
      <c r="V1629" s="35"/>
      <c r="W1629" s="29"/>
      <c r="X1629" s="29"/>
      <c r="Y1629" s="29"/>
      <c r="Z1629" s="33"/>
    </row>
    <row r="1630" ht="24" spans="1:28">
      <c r="A1630" s="33">
        <v>3401</v>
      </c>
      <c r="B1630" s="28" t="s">
        <v>117</v>
      </c>
      <c r="C1630" s="28" t="s">
        <v>118</v>
      </c>
      <c r="D1630" s="196" t="s">
        <v>150</v>
      </c>
      <c r="E1630" s="250" t="s">
        <v>1926</v>
      </c>
      <c r="F1630" s="196" t="s">
        <v>858</v>
      </c>
      <c r="G1630" s="33" t="s">
        <v>1830</v>
      </c>
      <c r="H1630" s="33" t="s">
        <v>1931</v>
      </c>
      <c r="I1630" s="196" t="s">
        <v>1896</v>
      </c>
      <c r="J1630" s="196" t="s">
        <v>1896</v>
      </c>
      <c r="K1630" s="196">
        <v>1</v>
      </c>
      <c r="L1630" s="235">
        <v>45323</v>
      </c>
      <c r="M1630" s="235">
        <v>45337</v>
      </c>
      <c r="N1630" s="33" t="s">
        <v>124</v>
      </c>
      <c r="O1630" s="33" t="s">
        <v>125</v>
      </c>
      <c r="P1630" s="33" t="s">
        <v>398</v>
      </c>
      <c r="Q1630" s="33" t="s">
        <v>832</v>
      </c>
      <c r="R1630" s="29" t="s">
        <v>80</v>
      </c>
      <c r="S1630" s="33">
        <v>1</v>
      </c>
      <c r="T1630" s="34"/>
      <c r="U1630" s="34"/>
      <c r="V1630" s="35"/>
      <c r="W1630" s="35"/>
      <c r="X1630" s="40"/>
      <c r="Y1630" s="40"/>
      <c r="Z1630" s="38"/>
      <c r="AA1630" s="34"/>
      <c r="AB1630" s="34"/>
    </row>
    <row r="1631" ht="24" spans="1:26">
      <c r="A1631" s="33">
        <v>3402</v>
      </c>
      <c r="B1631" s="28" t="s">
        <v>117</v>
      </c>
      <c r="C1631" s="28" t="s">
        <v>118</v>
      </c>
      <c r="D1631" s="196" t="s">
        <v>150</v>
      </c>
      <c r="E1631" s="250" t="s">
        <v>1926</v>
      </c>
      <c r="F1631" s="196" t="s">
        <v>858</v>
      </c>
      <c r="G1631" s="33" t="s">
        <v>1830</v>
      </c>
      <c r="H1631" s="33" t="s">
        <v>1931</v>
      </c>
      <c r="I1631" s="196" t="s">
        <v>1896</v>
      </c>
      <c r="J1631" s="196" t="s">
        <v>1896</v>
      </c>
      <c r="K1631" s="196">
        <v>1</v>
      </c>
      <c r="L1631" s="235">
        <v>45338</v>
      </c>
      <c r="M1631" s="235">
        <v>45351</v>
      </c>
      <c r="N1631" s="33" t="s">
        <v>124</v>
      </c>
      <c r="O1631" s="33" t="s">
        <v>125</v>
      </c>
      <c r="P1631" s="33" t="s">
        <v>398</v>
      </c>
      <c r="Q1631" s="33" t="s">
        <v>832</v>
      </c>
      <c r="R1631" s="29" t="s">
        <v>80</v>
      </c>
      <c r="S1631" s="33">
        <v>1</v>
      </c>
      <c r="T1631" s="29"/>
      <c r="U1631" s="29"/>
      <c r="V1631" s="35"/>
      <c r="W1631" s="29"/>
      <c r="X1631" s="29"/>
      <c r="Y1631" s="29"/>
      <c r="Z1631" s="33"/>
    </row>
    <row r="1632" ht="24" spans="1:28">
      <c r="A1632" s="33">
        <v>3403</v>
      </c>
      <c r="B1632" s="28" t="s">
        <v>117</v>
      </c>
      <c r="C1632" s="28" t="s">
        <v>118</v>
      </c>
      <c r="D1632" s="196" t="s">
        <v>150</v>
      </c>
      <c r="E1632" s="250" t="s">
        <v>1926</v>
      </c>
      <c r="F1632" s="196" t="s">
        <v>858</v>
      </c>
      <c r="G1632" s="33" t="s">
        <v>1830</v>
      </c>
      <c r="H1632" s="33" t="s">
        <v>1931</v>
      </c>
      <c r="I1632" s="196" t="s">
        <v>1896</v>
      </c>
      <c r="J1632" s="196" t="s">
        <v>1896</v>
      </c>
      <c r="K1632" s="196">
        <v>1</v>
      </c>
      <c r="L1632" s="235">
        <v>45352</v>
      </c>
      <c r="M1632" s="235">
        <v>45366</v>
      </c>
      <c r="N1632" s="33" t="s">
        <v>124</v>
      </c>
      <c r="O1632" s="33" t="s">
        <v>125</v>
      </c>
      <c r="P1632" s="33" t="s">
        <v>398</v>
      </c>
      <c r="Q1632" s="33" t="s">
        <v>832</v>
      </c>
      <c r="R1632" s="29" t="s">
        <v>80</v>
      </c>
      <c r="S1632" s="33">
        <v>1</v>
      </c>
      <c r="T1632" s="34"/>
      <c r="U1632" s="34"/>
      <c r="V1632" s="35"/>
      <c r="W1632" s="35"/>
      <c r="X1632" s="40"/>
      <c r="Y1632" s="40"/>
      <c r="Z1632" s="38"/>
      <c r="AA1632" s="34"/>
      <c r="AB1632" s="34"/>
    </row>
    <row r="1633" ht="24" spans="1:28">
      <c r="A1633" s="33">
        <v>3404</v>
      </c>
      <c r="B1633" s="28" t="s">
        <v>117</v>
      </c>
      <c r="C1633" s="28" t="s">
        <v>118</v>
      </c>
      <c r="D1633" s="196" t="s">
        <v>150</v>
      </c>
      <c r="E1633" s="250" t="s">
        <v>1926</v>
      </c>
      <c r="F1633" s="196" t="s">
        <v>858</v>
      </c>
      <c r="G1633" s="33" t="s">
        <v>1830</v>
      </c>
      <c r="H1633" s="33" t="s">
        <v>1931</v>
      </c>
      <c r="I1633" s="196" t="s">
        <v>1896</v>
      </c>
      <c r="J1633" s="196" t="s">
        <v>1896</v>
      </c>
      <c r="K1633" s="196">
        <v>1</v>
      </c>
      <c r="L1633" s="235">
        <v>45367</v>
      </c>
      <c r="M1633" s="235">
        <v>45382</v>
      </c>
      <c r="N1633" s="33" t="s">
        <v>124</v>
      </c>
      <c r="O1633" s="33" t="s">
        <v>125</v>
      </c>
      <c r="P1633" s="33" t="s">
        <v>398</v>
      </c>
      <c r="Q1633" s="33" t="s">
        <v>832</v>
      </c>
      <c r="R1633" s="29" t="s">
        <v>80</v>
      </c>
      <c r="S1633" s="33">
        <v>1</v>
      </c>
      <c r="T1633" s="34"/>
      <c r="U1633" s="34"/>
      <c r="V1633" s="35"/>
      <c r="W1633" s="35"/>
      <c r="X1633" s="40"/>
      <c r="Y1633" s="40"/>
      <c r="Z1633" s="38"/>
      <c r="AA1633" s="34"/>
      <c r="AB1633" s="34"/>
    </row>
    <row r="1634" ht="24" spans="1:26">
      <c r="A1634" s="33">
        <v>3405</v>
      </c>
      <c r="B1634" s="28" t="s">
        <v>117</v>
      </c>
      <c r="C1634" s="28" t="s">
        <v>118</v>
      </c>
      <c r="D1634" s="196" t="s">
        <v>150</v>
      </c>
      <c r="E1634" s="250" t="s">
        <v>1926</v>
      </c>
      <c r="F1634" s="196" t="s">
        <v>858</v>
      </c>
      <c r="G1634" s="33" t="s">
        <v>1830</v>
      </c>
      <c r="H1634" s="33" t="s">
        <v>1931</v>
      </c>
      <c r="I1634" s="196" t="s">
        <v>1896</v>
      </c>
      <c r="J1634" s="196" t="s">
        <v>1896</v>
      </c>
      <c r="K1634" s="196">
        <v>1</v>
      </c>
      <c r="L1634" s="235">
        <v>45383</v>
      </c>
      <c r="M1634" s="235">
        <v>45397</v>
      </c>
      <c r="N1634" s="33" t="s">
        <v>124</v>
      </c>
      <c r="O1634" s="33" t="s">
        <v>125</v>
      </c>
      <c r="P1634" s="33" t="s">
        <v>398</v>
      </c>
      <c r="Q1634" s="33" t="s">
        <v>832</v>
      </c>
      <c r="R1634" s="29" t="s">
        <v>80</v>
      </c>
      <c r="S1634" s="33">
        <v>1</v>
      </c>
      <c r="T1634" s="29"/>
      <c r="U1634" s="29"/>
      <c r="V1634" s="35"/>
      <c r="W1634" s="29"/>
      <c r="X1634" s="29"/>
      <c r="Y1634" s="29"/>
      <c r="Z1634" s="33"/>
    </row>
    <row r="1635" ht="24" spans="1:26">
      <c r="A1635" s="33">
        <v>3406</v>
      </c>
      <c r="B1635" s="28" t="s">
        <v>117</v>
      </c>
      <c r="C1635" s="28" t="s">
        <v>118</v>
      </c>
      <c r="D1635" s="196" t="s">
        <v>150</v>
      </c>
      <c r="E1635" s="250" t="s">
        <v>1926</v>
      </c>
      <c r="F1635" s="196" t="s">
        <v>858</v>
      </c>
      <c r="G1635" s="33" t="s">
        <v>1830</v>
      </c>
      <c r="H1635" s="33" t="s">
        <v>1931</v>
      </c>
      <c r="I1635" s="196" t="s">
        <v>1896</v>
      </c>
      <c r="J1635" s="196" t="s">
        <v>1896</v>
      </c>
      <c r="K1635" s="196">
        <v>1</v>
      </c>
      <c r="L1635" s="235">
        <v>45398</v>
      </c>
      <c r="M1635" s="235">
        <v>45412</v>
      </c>
      <c r="N1635" s="33" t="s">
        <v>124</v>
      </c>
      <c r="O1635" s="33" t="s">
        <v>125</v>
      </c>
      <c r="P1635" s="33" t="s">
        <v>398</v>
      </c>
      <c r="Q1635" s="33" t="s">
        <v>832</v>
      </c>
      <c r="R1635" s="29" t="s">
        <v>80</v>
      </c>
      <c r="S1635" s="33">
        <v>1</v>
      </c>
      <c r="T1635" s="29"/>
      <c r="U1635" s="29"/>
      <c r="V1635" s="35"/>
      <c r="W1635" s="29"/>
      <c r="X1635" s="29"/>
      <c r="Y1635" s="29"/>
      <c r="Z1635" s="33"/>
    </row>
    <row r="1636" ht="24" spans="1:26">
      <c r="A1636" s="33">
        <v>3407</v>
      </c>
      <c r="B1636" s="28" t="s">
        <v>117</v>
      </c>
      <c r="C1636" s="28" t="s">
        <v>118</v>
      </c>
      <c r="D1636" s="196" t="s">
        <v>150</v>
      </c>
      <c r="E1636" s="250" t="s">
        <v>1926</v>
      </c>
      <c r="F1636" s="196" t="s">
        <v>858</v>
      </c>
      <c r="G1636" s="33" t="s">
        <v>1830</v>
      </c>
      <c r="H1636" s="33" t="s">
        <v>1931</v>
      </c>
      <c r="I1636" s="196" t="s">
        <v>1896</v>
      </c>
      <c r="J1636" s="196" t="s">
        <v>1896</v>
      </c>
      <c r="K1636" s="196">
        <v>1</v>
      </c>
      <c r="L1636" s="235">
        <v>45413</v>
      </c>
      <c r="M1636" s="235">
        <v>45427</v>
      </c>
      <c r="N1636" s="33" t="s">
        <v>124</v>
      </c>
      <c r="O1636" s="33" t="s">
        <v>125</v>
      </c>
      <c r="P1636" s="33" t="s">
        <v>398</v>
      </c>
      <c r="Q1636" s="33" t="s">
        <v>832</v>
      </c>
      <c r="R1636" s="29" t="s">
        <v>80</v>
      </c>
      <c r="S1636" s="33">
        <v>1</v>
      </c>
      <c r="T1636" s="29"/>
      <c r="U1636" s="29"/>
      <c r="V1636" s="35"/>
      <c r="W1636" s="29"/>
      <c r="X1636" s="29"/>
      <c r="Y1636" s="29"/>
      <c r="Z1636" s="33"/>
    </row>
    <row r="1637" ht="24" spans="1:26">
      <c r="A1637" s="33">
        <v>3408</v>
      </c>
      <c r="B1637" s="28" t="s">
        <v>117</v>
      </c>
      <c r="C1637" s="28" t="s">
        <v>118</v>
      </c>
      <c r="D1637" s="196" t="s">
        <v>150</v>
      </c>
      <c r="E1637" s="250" t="s">
        <v>1926</v>
      </c>
      <c r="F1637" s="196" t="s">
        <v>858</v>
      </c>
      <c r="G1637" s="33" t="s">
        <v>1830</v>
      </c>
      <c r="H1637" s="33" t="s">
        <v>1931</v>
      </c>
      <c r="I1637" s="196" t="s">
        <v>1896</v>
      </c>
      <c r="J1637" s="196" t="s">
        <v>1896</v>
      </c>
      <c r="K1637" s="196">
        <v>1</v>
      </c>
      <c r="L1637" s="235">
        <v>45428</v>
      </c>
      <c r="M1637" s="235">
        <v>45443</v>
      </c>
      <c r="N1637" s="33" t="s">
        <v>124</v>
      </c>
      <c r="O1637" s="33" t="s">
        <v>125</v>
      </c>
      <c r="P1637" s="33" t="s">
        <v>398</v>
      </c>
      <c r="Q1637" s="33" t="s">
        <v>832</v>
      </c>
      <c r="R1637" s="29" t="s">
        <v>80</v>
      </c>
      <c r="S1637" s="33">
        <v>1</v>
      </c>
      <c r="T1637" s="29"/>
      <c r="U1637" s="29"/>
      <c r="V1637" s="35"/>
      <c r="W1637" s="29"/>
      <c r="X1637" s="29"/>
      <c r="Y1637" s="29"/>
      <c r="Z1637" s="33"/>
    </row>
    <row r="1638" ht="24" spans="1:26">
      <c r="A1638" s="33">
        <v>3409</v>
      </c>
      <c r="B1638" s="28" t="s">
        <v>117</v>
      </c>
      <c r="C1638" s="28" t="s">
        <v>118</v>
      </c>
      <c r="D1638" s="196" t="s">
        <v>150</v>
      </c>
      <c r="E1638" s="250" t="s">
        <v>1926</v>
      </c>
      <c r="F1638" s="196" t="s">
        <v>858</v>
      </c>
      <c r="G1638" s="33" t="s">
        <v>1830</v>
      </c>
      <c r="H1638" s="33" t="s">
        <v>1931</v>
      </c>
      <c r="I1638" s="196" t="s">
        <v>1896</v>
      </c>
      <c r="J1638" s="196" t="s">
        <v>1896</v>
      </c>
      <c r="K1638" s="196">
        <v>1</v>
      </c>
      <c r="L1638" s="235">
        <v>45444</v>
      </c>
      <c r="M1638" s="235">
        <v>45458</v>
      </c>
      <c r="N1638" s="33" t="s">
        <v>124</v>
      </c>
      <c r="O1638" s="33" t="s">
        <v>125</v>
      </c>
      <c r="P1638" s="33" t="s">
        <v>398</v>
      </c>
      <c r="Q1638" s="33" t="s">
        <v>832</v>
      </c>
      <c r="R1638" s="29" t="s">
        <v>80</v>
      </c>
      <c r="S1638" s="33">
        <v>1</v>
      </c>
      <c r="T1638" s="29"/>
      <c r="U1638" s="29"/>
      <c r="V1638" s="35"/>
      <c r="W1638" s="29"/>
      <c r="X1638" s="29"/>
      <c r="Y1638" s="29"/>
      <c r="Z1638" s="33"/>
    </row>
    <row r="1639" ht="24" spans="1:26">
      <c r="A1639" s="33">
        <v>3410</v>
      </c>
      <c r="B1639" s="28" t="s">
        <v>117</v>
      </c>
      <c r="C1639" s="28" t="s">
        <v>118</v>
      </c>
      <c r="D1639" s="196" t="s">
        <v>150</v>
      </c>
      <c r="E1639" s="250" t="s">
        <v>1926</v>
      </c>
      <c r="F1639" s="196" t="s">
        <v>858</v>
      </c>
      <c r="G1639" s="33" t="s">
        <v>1830</v>
      </c>
      <c r="H1639" s="33" t="s">
        <v>1931</v>
      </c>
      <c r="I1639" s="196" t="s">
        <v>1896</v>
      </c>
      <c r="J1639" s="196" t="s">
        <v>1896</v>
      </c>
      <c r="K1639" s="196">
        <v>1</v>
      </c>
      <c r="L1639" s="235">
        <v>45459</v>
      </c>
      <c r="M1639" s="235">
        <v>45473</v>
      </c>
      <c r="N1639" s="33" t="s">
        <v>124</v>
      </c>
      <c r="O1639" s="33" t="s">
        <v>125</v>
      </c>
      <c r="P1639" s="33" t="s">
        <v>398</v>
      </c>
      <c r="Q1639" s="33" t="s">
        <v>832</v>
      </c>
      <c r="R1639" s="29" t="s">
        <v>80</v>
      </c>
      <c r="S1639" s="33">
        <v>1</v>
      </c>
      <c r="T1639" s="29"/>
      <c r="U1639" s="29"/>
      <c r="V1639" s="35"/>
      <c r="W1639" s="29"/>
      <c r="X1639" s="29"/>
      <c r="Y1639" s="29"/>
      <c r="Z1639" s="33"/>
    </row>
    <row r="1640" ht="24" spans="1:26">
      <c r="A1640" s="33">
        <v>3411</v>
      </c>
      <c r="B1640" s="28" t="s">
        <v>117</v>
      </c>
      <c r="C1640" s="28" t="s">
        <v>118</v>
      </c>
      <c r="D1640" s="196" t="s">
        <v>150</v>
      </c>
      <c r="E1640" s="250" t="s">
        <v>1926</v>
      </c>
      <c r="F1640" s="196" t="s">
        <v>858</v>
      </c>
      <c r="G1640" s="33" t="s">
        <v>1830</v>
      </c>
      <c r="H1640" s="33" t="s">
        <v>1931</v>
      </c>
      <c r="I1640" s="196" t="s">
        <v>1896</v>
      </c>
      <c r="J1640" s="196" t="s">
        <v>1896</v>
      </c>
      <c r="K1640" s="196">
        <v>1</v>
      </c>
      <c r="L1640" s="235">
        <v>45474</v>
      </c>
      <c r="M1640" s="235">
        <v>45488</v>
      </c>
      <c r="N1640" s="33" t="s">
        <v>124</v>
      </c>
      <c r="O1640" s="33" t="s">
        <v>125</v>
      </c>
      <c r="P1640" s="33" t="s">
        <v>398</v>
      </c>
      <c r="Q1640" s="33" t="s">
        <v>832</v>
      </c>
      <c r="R1640" s="29" t="s">
        <v>80</v>
      </c>
      <c r="S1640" s="33">
        <v>1</v>
      </c>
      <c r="T1640" s="29"/>
      <c r="U1640" s="29"/>
      <c r="V1640" s="35"/>
      <c r="W1640" s="29"/>
      <c r="X1640" s="29"/>
      <c r="Y1640" s="29"/>
      <c r="Z1640" s="33"/>
    </row>
    <row r="1641" ht="24" spans="1:26">
      <c r="A1641" s="33">
        <v>3412</v>
      </c>
      <c r="B1641" s="28" t="s">
        <v>117</v>
      </c>
      <c r="C1641" s="28" t="s">
        <v>118</v>
      </c>
      <c r="D1641" s="196" t="s">
        <v>150</v>
      </c>
      <c r="E1641" s="250" t="s">
        <v>1926</v>
      </c>
      <c r="F1641" s="196" t="s">
        <v>858</v>
      </c>
      <c r="G1641" s="33" t="s">
        <v>1830</v>
      </c>
      <c r="H1641" s="33" t="s">
        <v>1931</v>
      </c>
      <c r="I1641" s="196" t="s">
        <v>1896</v>
      </c>
      <c r="J1641" s="196" t="s">
        <v>1896</v>
      </c>
      <c r="K1641" s="196">
        <v>1</v>
      </c>
      <c r="L1641" s="235">
        <v>45489</v>
      </c>
      <c r="M1641" s="235">
        <v>45504</v>
      </c>
      <c r="N1641" s="33" t="s">
        <v>124</v>
      </c>
      <c r="O1641" s="33" t="s">
        <v>125</v>
      </c>
      <c r="P1641" s="33" t="s">
        <v>398</v>
      </c>
      <c r="Q1641" s="33" t="s">
        <v>832</v>
      </c>
      <c r="R1641" s="29" t="s">
        <v>80</v>
      </c>
      <c r="S1641" s="33">
        <v>1</v>
      </c>
      <c r="T1641" s="29"/>
      <c r="U1641" s="29"/>
      <c r="V1641" s="35"/>
      <c r="W1641" s="29"/>
      <c r="X1641" s="29"/>
      <c r="Y1641" s="29"/>
      <c r="Z1641" s="33"/>
    </row>
    <row r="1642" ht="24" spans="1:26">
      <c r="A1642" s="33">
        <v>3413</v>
      </c>
      <c r="B1642" s="28" t="s">
        <v>117</v>
      </c>
      <c r="C1642" s="28" t="s">
        <v>118</v>
      </c>
      <c r="D1642" s="196" t="s">
        <v>150</v>
      </c>
      <c r="E1642" s="250" t="s">
        <v>1926</v>
      </c>
      <c r="F1642" s="196" t="s">
        <v>858</v>
      </c>
      <c r="G1642" s="33" t="s">
        <v>1830</v>
      </c>
      <c r="H1642" s="33" t="s">
        <v>1931</v>
      </c>
      <c r="I1642" s="196" t="s">
        <v>1896</v>
      </c>
      <c r="J1642" s="196" t="s">
        <v>1896</v>
      </c>
      <c r="K1642" s="196">
        <v>1</v>
      </c>
      <c r="L1642" s="235">
        <v>45505</v>
      </c>
      <c r="M1642" s="235">
        <v>45519</v>
      </c>
      <c r="N1642" s="33" t="s">
        <v>124</v>
      </c>
      <c r="O1642" s="33" t="s">
        <v>125</v>
      </c>
      <c r="P1642" s="33" t="s">
        <v>398</v>
      </c>
      <c r="Q1642" s="33" t="s">
        <v>832</v>
      </c>
      <c r="R1642" s="29" t="s">
        <v>80</v>
      </c>
      <c r="S1642" s="33">
        <v>1</v>
      </c>
      <c r="T1642" s="29"/>
      <c r="U1642" s="29"/>
      <c r="V1642" s="35"/>
      <c r="W1642" s="29"/>
      <c r="X1642" s="29"/>
      <c r="Y1642" s="29"/>
      <c r="Z1642" s="33"/>
    </row>
    <row r="1643" ht="24" spans="1:26">
      <c r="A1643" s="33">
        <v>3414</v>
      </c>
      <c r="B1643" s="28" t="s">
        <v>117</v>
      </c>
      <c r="C1643" s="28" t="s">
        <v>118</v>
      </c>
      <c r="D1643" s="196" t="s">
        <v>150</v>
      </c>
      <c r="E1643" s="250" t="s">
        <v>1926</v>
      </c>
      <c r="F1643" s="196" t="s">
        <v>858</v>
      </c>
      <c r="G1643" s="33" t="s">
        <v>1830</v>
      </c>
      <c r="H1643" s="33" t="s">
        <v>1931</v>
      </c>
      <c r="I1643" s="196" t="s">
        <v>1896</v>
      </c>
      <c r="J1643" s="196" t="s">
        <v>1896</v>
      </c>
      <c r="K1643" s="196">
        <v>1</v>
      </c>
      <c r="L1643" s="235">
        <v>45520</v>
      </c>
      <c r="M1643" s="235">
        <v>45535</v>
      </c>
      <c r="N1643" s="33" t="s">
        <v>124</v>
      </c>
      <c r="O1643" s="33" t="s">
        <v>125</v>
      </c>
      <c r="P1643" s="33" t="s">
        <v>398</v>
      </c>
      <c r="Q1643" s="33" t="s">
        <v>832</v>
      </c>
      <c r="R1643" s="29" t="s">
        <v>80</v>
      </c>
      <c r="S1643" s="33">
        <v>1</v>
      </c>
      <c r="T1643" s="29"/>
      <c r="U1643" s="29"/>
      <c r="V1643" s="35"/>
      <c r="W1643" s="29"/>
      <c r="X1643" s="29"/>
      <c r="Y1643" s="29"/>
      <c r="Z1643" s="33"/>
    </row>
    <row r="1644" ht="24" spans="1:28">
      <c r="A1644" s="33">
        <v>3415</v>
      </c>
      <c r="B1644" s="28" t="s">
        <v>117</v>
      </c>
      <c r="C1644" s="28" t="s">
        <v>118</v>
      </c>
      <c r="D1644" s="196" t="s">
        <v>150</v>
      </c>
      <c r="E1644" s="250" t="s">
        <v>1926</v>
      </c>
      <c r="F1644" s="196" t="s">
        <v>858</v>
      </c>
      <c r="G1644" s="33" t="s">
        <v>1830</v>
      </c>
      <c r="H1644" s="33" t="s">
        <v>1931</v>
      </c>
      <c r="I1644" s="196" t="s">
        <v>1896</v>
      </c>
      <c r="J1644" s="196" t="s">
        <v>1896</v>
      </c>
      <c r="K1644" s="196">
        <v>1</v>
      </c>
      <c r="L1644" s="235">
        <v>45536</v>
      </c>
      <c r="M1644" s="235">
        <v>45550</v>
      </c>
      <c r="N1644" s="33" t="s">
        <v>124</v>
      </c>
      <c r="O1644" s="33" t="s">
        <v>125</v>
      </c>
      <c r="P1644" s="33" t="s">
        <v>398</v>
      </c>
      <c r="Q1644" s="33" t="s">
        <v>832</v>
      </c>
      <c r="R1644" s="29" t="s">
        <v>80</v>
      </c>
      <c r="S1644" s="33">
        <v>1</v>
      </c>
      <c r="T1644" s="34"/>
      <c r="U1644" s="34"/>
      <c r="V1644" s="35"/>
      <c r="W1644" s="35"/>
      <c r="X1644" s="40"/>
      <c r="Y1644" s="40"/>
      <c r="Z1644" s="38"/>
      <c r="AA1644" s="34"/>
      <c r="AB1644" s="34"/>
    </row>
    <row r="1645" ht="24" spans="1:28">
      <c r="A1645" s="33">
        <v>3416</v>
      </c>
      <c r="B1645" s="28" t="s">
        <v>117</v>
      </c>
      <c r="C1645" s="28" t="s">
        <v>118</v>
      </c>
      <c r="D1645" s="196" t="s">
        <v>150</v>
      </c>
      <c r="E1645" s="250" t="s">
        <v>1926</v>
      </c>
      <c r="F1645" s="196" t="s">
        <v>858</v>
      </c>
      <c r="G1645" s="33" t="s">
        <v>1830</v>
      </c>
      <c r="H1645" s="33" t="s">
        <v>1931</v>
      </c>
      <c r="I1645" s="196" t="s">
        <v>1896</v>
      </c>
      <c r="J1645" s="196" t="s">
        <v>1896</v>
      </c>
      <c r="K1645" s="196">
        <v>1</v>
      </c>
      <c r="L1645" s="235">
        <v>45551</v>
      </c>
      <c r="M1645" s="235">
        <v>45565</v>
      </c>
      <c r="N1645" s="33" t="s">
        <v>124</v>
      </c>
      <c r="O1645" s="33" t="s">
        <v>125</v>
      </c>
      <c r="P1645" s="33" t="s">
        <v>398</v>
      </c>
      <c r="Q1645" s="33" t="s">
        <v>832</v>
      </c>
      <c r="R1645" s="29" t="s">
        <v>80</v>
      </c>
      <c r="S1645" s="33">
        <v>1</v>
      </c>
      <c r="T1645" s="34"/>
      <c r="U1645" s="34"/>
      <c r="V1645" s="35"/>
      <c r="W1645" s="35"/>
      <c r="X1645" s="40"/>
      <c r="Y1645" s="40"/>
      <c r="Z1645" s="38"/>
      <c r="AA1645" s="34"/>
      <c r="AB1645" s="34"/>
    </row>
    <row r="1646" ht="24" spans="1:26">
      <c r="A1646" s="33">
        <v>3417</v>
      </c>
      <c r="B1646" s="28" t="s">
        <v>117</v>
      </c>
      <c r="C1646" s="28" t="s">
        <v>118</v>
      </c>
      <c r="D1646" s="196" t="s">
        <v>150</v>
      </c>
      <c r="E1646" s="250" t="s">
        <v>1926</v>
      </c>
      <c r="F1646" s="196" t="s">
        <v>858</v>
      </c>
      <c r="G1646" s="33" t="s">
        <v>1830</v>
      </c>
      <c r="H1646" s="33" t="s">
        <v>1931</v>
      </c>
      <c r="I1646" s="196" t="s">
        <v>1896</v>
      </c>
      <c r="J1646" s="196" t="s">
        <v>1896</v>
      </c>
      <c r="K1646" s="196">
        <v>1</v>
      </c>
      <c r="L1646" s="235">
        <v>45566</v>
      </c>
      <c r="M1646" s="235">
        <v>45580</v>
      </c>
      <c r="N1646" s="33" t="s">
        <v>124</v>
      </c>
      <c r="O1646" s="33" t="s">
        <v>125</v>
      </c>
      <c r="P1646" s="33" t="s">
        <v>398</v>
      </c>
      <c r="Q1646" s="33" t="s">
        <v>832</v>
      </c>
      <c r="R1646" s="29" t="s">
        <v>80</v>
      </c>
      <c r="S1646" s="33">
        <v>1</v>
      </c>
      <c r="T1646" s="29"/>
      <c r="U1646" s="29"/>
      <c r="V1646" s="35"/>
      <c r="W1646" s="29"/>
      <c r="X1646" s="29"/>
      <c r="Y1646" s="29"/>
      <c r="Z1646" s="33"/>
    </row>
    <row r="1647" ht="24" spans="1:26">
      <c r="A1647" s="33">
        <v>3418</v>
      </c>
      <c r="B1647" s="28" t="s">
        <v>117</v>
      </c>
      <c r="C1647" s="28" t="s">
        <v>118</v>
      </c>
      <c r="D1647" s="196" t="s">
        <v>150</v>
      </c>
      <c r="E1647" s="250" t="s">
        <v>1926</v>
      </c>
      <c r="F1647" s="196" t="s">
        <v>858</v>
      </c>
      <c r="G1647" s="33" t="s">
        <v>1830</v>
      </c>
      <c r="H1647" s="33" t="s">
        <v>1931</v>
      </c>
      <c r="I1647" s="196" t="s">
        <v>1896</v>
      </c>
      <c r="J1647" s="196" t="s">
        <v>1896</v>
      </c>
      <c r="K1647" s="196">
        <v>1</v>
      </c>
      <c r="L1647" s="235">
        <v>45581</v>
      </c>
      <c r="M1647" s="235">
        <v>45596</v>
      </c>
      <c r="N1647" s="33" t="s">
        <v>124</v>
      </c>
      <c r="O1647" s="33" t="s">
        <v>125</v>
      </c>
      <c r="P1647" s="33" t="s">
        <v>398</v>
      </c>
      <c r="Q1647" s="33" t="s">
        <v>832</v>
      </c>
      <c r="R1647" s="29" t="s">
        <v>80</v>
      </c>
      <c r="S1647" s="33">
        <v>1</v>
      </c>
      <c r="T1647" s="29"/>
      <c r="U1647" s="29"/>
      <c r="V1647" s="35"/>
      <c r="W1647" s="29"/>
      <c r="X1647" s="29"/>
      <c r="Y1647" s="29"/>
      <c r="Z1647" s="33"/>
    </row>
    <row r="1648" ht="24" spans="1:26">
      <c r="A1648" s="33">
        <v>3419</v>
      </c>
      <c r="B1648" s="28" t="s">
        <v>117</v>
      </c>
      <c r="C1648" s="28" t="s">
        <v>118</v>
      </c>
      <c r="D1648" s="196" t="s">
        <v>150</v>
      </c>
      <c r="E1648" s="250" t="s">
        <v>1926</v>
      </c>
      <c r="F1648" s="196" t="s">
        <v>858</v>
      </c>
      <c r="G1648" s="33" t="s">
        <v>1830</v>
      </c>
      <c r="H1648" s="33" t="s">
        <v>1931</v>
      </c>
      <c r="I1648" s="196" t="s">
        <v>1896</v>
      </c>
      <c r="J1648" s="196" t="s">
        <v>1896</v>
      </c>
      <c r="K1648" s="196">
        <v>1</v>
      </c>
      <c r="L1648" s="235">
        <v>45597</v>
      </c>
      <c r="M1648" s="235">
        <v>45611</v>
      </c>
      <c r="N1648" s="33" t="s">
        <v>124</v>
      </c>
      <c r="O1648" s="33" t="s">
        <v>125</v>
      </c>
      <c r="P1648" s="33" t="s">
        <v>398</v>
      </c>
      <c r="Q1648" s="33" t="s">
        <v>832</v>
      </c>
      <c r="R1648" s="29" t="s">
        <v>80</v>
      </c>
      <c r="S1648" s="33">
        <v>1</v>
      </c>
      <c r="T1648" s="29"/>
      <c r="U1648" s="29"/>
      <c r="V1648" s="35"/>
      <c r="W1648" s="29"/>
      <c r="X1648" s="29"/>
      <c r="Y1648" s="29"/>
      <c r="Z1648" s="33"/>
    </row>
    <row r="1649" ht="24" spans="1:26">
      <c r="A1649" s="33">
        <v>3420</v>
      </c>
      <c r="B1649" s="28" t="s">
        <v>117</v>
      </c>
      <c r="C1649" s="28" t="s">
        <v>118</v>
      </c>
      <c r="D1649" s="196" t="s">
        <v>150</v>
      </c>
      <c r="E1649" s="250" t="s">
        <v>1926</v>
      </c>
      <c r="F1649" s="196" t="s">
        <v>858</v>
      </c>
      <c r="G1649" s="33" t="s">
        <v>1830</v>
      </c>
      <c r="H1649" s="33" t="s">
        <v>1931</v>
      </c>
      <c r="I1649" s="196" t="s">
        <v>1896</v>
      </c>
      <c r="J1649" s="196" t="s">
        <v>1896</v>
      </c>
      <c r="K1649" s="196">
        <v>1</v>
      </c>
      <c r="L1649" s="235">
        <v>45612</v>
      </c>
      <c r="M1649" s="235">
        <v>45626</v>
      </c>
      <c r="N1649" s="33" t="s">
        <v>124</v>
      </c>
      <c r="O1649" s="33" t="s">
        <v>125</v>
      </c>
      <c r="P1649" s="33" t="s">
        <v>398</v>
      </c>
      <c r="Q1649" s="33" t="s">
        <v>832</v>
      </c>
      <c r="R1649" s="29" t="s">
        <v>80</v>
      </c>
      <c r="S1649" s="33">
        <v>1</v>
      </c>
      <c r="T1649" s="29"/>
      <c r="U1649" s="29"/>
      <c r="V1649" s="35"/>
      <c r="W1649" s="29"/>
      <c r="X1649" s="29"/>
      <c r="Y1649" s="29"/>
      <c r="Z1649" s="33"/>
    </row>
    <row r="1650" ht="24" spans="1:26">
      <c r="A1650" s="33">
        <v>3421</v>
      </c>
      <c r="B1650" s="28" t="s">
        <v>117</v>
      </c>
      <c r="C1650" s="28" t="s">
        <v>118</v>
      </c>
      <c r="D1650" s="196" t="s">
        <v>150</v>
      </c>
      <c r="E1650" s="250" t="s">
        <v>1926</v>
      </c>
      <c r="F1650" s="196" t="s">
        <v>858</v>
      </c>
      <c r="G1650" s="33" t="s">
        <v>1830</v>
      </c>
      <c r="H1650" s="33" t="s">
        <v>1931</v>
      </c>
      <c r="I1650" s="196" t="s">
        <v>1896</v>
      </c>
      <c r="J1650" s="196" t="s">
        <v>1896</v>
      </c>
      <c r="K1650" s="196">
        <v>1</v>
      </c>
      <c r="L1650" s="235">
        <v>45627</v>
      </c>
      <c r="M1650" s="235">
        <v>45641</v>
      </c>
      <c r="N1650" s="33" t="s">
        <v>124</v>
      </c>
      <c r="O1650" s="33" t="s">
        <v>125</v>
      </c>
      <c r="P1650" s="33" t="s">
        <v>398</v>
      </c>
      <c r="Q1650" s="33" t="s">
        <v>832</v>
      </c>
      <c r="R1650" s="29" t="s">
        <v>80</v>
      </c>
      <c r="S1650" s="33">
        <v>1</v>
      </c>
      <c r="T1650" s="29"/>
      <c r="U1650" s="29"/>
      <c r="V1650" s="35"/>
      <c r="W1650" s="29"/>
      <c r="X1650" s="29"/>
      <c r="Y1650" s="29"/>
      <c r="Z1650" s="33"/>
    </row>
    <row r="1651" ht="24" spans="1:26">
      <c r="A1651" s="33">
        <v>3422</v>
      </c>
      <c r="B1651" s="28" t="s">
        <v>117</v>
      </c>
      <c r="C1651" s="28" t="s">
        <v>118</v>
      </c>
      <c r="D1651" s="196" t="s">
        <v>150</v>
      </c>
      <c r="E1651" s="250" t="s">
        <v>1926</v>
      </c>
      <c r="F1651" s="196" t="s">
        <v>858</v>
      </c>
      <c r="G1651" s="33" t="s">
        <v>1830</v>
      </c>
      <c r="H1651" s="33" t="s">
        <v>1931</v>
      </c>
      <c r="I1651" s="196" t="s">
        <v>1896</v>
      </c>
      <c r="J1651" s="196" t="s">
        <v>1896</v>
      </c>
      <c r="K1651" s="196">
        <v>1</v>
      </c>
      <c r="L1651" s="235">
        <v>45642</v>
      </c>
      <c r="M1651" s="235">
        <v>45657</v>
      </c>
      <c r="N1651" s="33" t="s">
        <v>124</v>
      </c>
      <c r="O1651" s="33" t="s">
        <v>125</v>
      </c>
      <c r="P1651" s="33" t="s">
        <v>398</v>
      </c>
      <c r="Q1651" s="33" t="s">
        <v>832</v>
      </c>
      <c r="R1651" s="29" t="s">
        <v>80</v>
      </c>
      <c r="S1651" s="33">
        <v>1</v>
      </c>
      <c r="T1651" s="29"/>
      <c r="U1651" s="29"/>
      <c r="V1651" s="35"/>
      <c r="W1651" s="29"/>
      <c r="X1651" s="29"/>
      <c r="Y1651" s="29"/>
      <c r="Z1651" s="33"/>
    </row>
    <row r="1652" ht="24" spans="1:26">
      <c r="A1652" s="33">
        <v>3423</v>
      </c>
      <c r="B1652" s="28" t="s">
        <v>117</v>
      </c>
      <c r="C1652" s="28" t="s">
        <v>118</v>
      </c>
      <c r="D1652" s="196" t="s">
        <v>150</v>
      </c>
      <c r="E1652" s="250" t="s">
        <v>1926</v>
      </c>
      <c r="F1652" s="196" t="s">
        <v>858</v>
      </c>
      <c r="G1652" s="33" t="s">
        <v>1830</v>
      </c>
      <c r="H1652" s="33" t="s">
        <v>1932</v>
      </c>
      <c r="I1652" s="196" t="s">
        <v>1896</v>
      </c>
      <c r="J1652" s="196" t="s">
        <v>1896</v>
      </c>
      <c r="K1652" s="196">
        <v>2</v>
      </c>
      <c r="L1652" s="235">
        <v>45292</v>
      </c>
      <c r="M1652" s="235">
        <v>45322</v>
      </c>
      <c r="N1652" s="33" t="s">
        <v>124</v>
      </c>
      <c r="O1652" s="33" t="s">
        <v>125</v>
      </c>
      <c r="P1652" s="33" t="s">
        <v>398</v>
      </c>
      <c r="Q1652" s="33" t="s">
        <v>832</v>
      </c>
      <c r="R1652" s="29" t="s">
        <v>80</v>
      </c>
      <c r="S1652" s="33">
        <v>2</v>
      </c>
      <c r="T1652" s="29"/>
      <c r="U1652" s="29"/>
      <c r="V1652" s="35"/>
      <c r="W1652" s="29"/>
      <c r="X1652" s="29"/>
      <c r="Y1652" s="29"/>
      <c r="Z1652" s="33"/>
    </row>
    <row r="1653" ht="24" spans="1:26">
      <c r="A1653" s="33">
        <v>3424</v>
      </c>
      <c r="B1653" s="28" t="s">
        <v>117</v>
      </c>
      <c r="C1653" s="28" t="s">
        <v>118</v>
      </c>
      <c r="D1653" s="196" t="s">
        <v>150</v>
      </c>
      <c r="E1653" s="250" t="s">
        <v>1926</v>
      </c>
      <c r="F1653" s="196" t="s">
        <v>858</v>
      </c>
      <c r="G1653" s="33" t="s">
        <v>1830</v>
      </c>
      <c r="H1653" s="33" t="s">
        <v>1932</v>
      </c>
      <c r="I1653" s="196" t="s">
        <v>1896</v>
      </c>
      <c r="J1653" s="196" t="s">
        <v>1896</v>
      </c>
      <c r="K1653" s="196">
        <v>2</v>
      </c>
      <c r="L1653" s="235">
        <v>45323</v>
      </c>
      <c r="M1653" s="235">
        <v>45351</v>
      </c>
      <c r="N1653" s="33" t="s">
        <v>124</v>
      </c>
      <c r="O1653" s="33" t="s">
        <v>125</v>
      </c>
      <c r="P1653" s="33" t="s">
        <v>398</v>
      </c>
      <c r="Q1653" s="33" t="s">
        <v>832</v>
      </c>
      <c r="R1653" s="29" t="s">
        <v>80</v>
      </c>
      <c r="S1653" s="33">
        <v>2</v>
      </c>
      <c r="T1653" s="29"/>
      <c r="U1653" s="29"/>
      <c r="V1653" s="35"/>
      <c r="W1653" s="29"/>
      <c r="X1653" s="29"/>
      <c r="Y1653" s="29"/>
      <c r="Z1653" s="33"/>
    </row>
    <row r="1654" ht="24" spans="1:28">
      <c r="A1654" s="33">
        <v>3425</v>
      </c>
      <c r="B1654" s="28" t="s">
        <v>117</v>
      </c>
      <c r="C1654" s="28" t="s">
        <v>118</v>
      </c>
      <c r="D1654" s="196" t="s">
        <v>150</v>
      </c>
      <c r="E1654" s="250" t="s">
        <v>1926</v>
      </c>
      <c r="F1654" s="196" t="s">
        <v>858</v>
      </c>
      <c r="G1654" s="33" t="s">
        <v>1830</v>
      </c>
      <c r="H1654" s="33" t="s">
        <v>1932</v>
      </c>
      <c r="I1654" s="196" t="s">
        <v>1896</v>
      </c>
      <c r="J1654" s="196" t="s">
        <v>1896</v>
      </c>
      <c r="K1654" s="196">
        <v>2</v>
      </c>
      <c r="L1654" s="235">
        <v>45352</v>
      </c>
      <c r="M1654" s="235">
        <v>45382</v>
      </c>
      <c r="N1654" s="33" t="s">
        <v>124</v>
      </c>
      <c r="O1654" s="33" t="s">
        <v>125</v>
      </c>
      <c r="P1654" s="33" t="s">
        <v>398</v>
      </c>
      <c r="Q1654" s="33" t="s">
        <v>832</v>
      </c>
      <c r="R1654" s="29" t="s">
        <v>80</v>
      </c>
      <c r="S1654" s="33">
        <v>2</v>
      </c>
      <c r="T1654" s="34"/>
      <c r="U1654" s="34"/>
      <c r="V1654" s="35"/>
      <c r="W1654" s="35"/>
      <c r="X1654" s="40"/>
      <c r="Y1654" s="40"/>
      <c r="Z1654" s="38"/>
      <c r="AA1654" s="34"/>
      <c r="AB1654" s="34"/>
    </row>
    <row r="1655" ht="24" spans="1:26">
      <c r="A1655" s="33">
        <v>3426</v>
      </c>
      <c r="B1655" s="28" t="s">
        <v>117</v>
      </c>
      <c r="C1655" s="28" t="s">
        <v>118</v>
      </c>
      <c r="D1655" s="196" t="s">
        <v>150</v>
      </c>
      <c r="E1655" s="250" t="s">
        <v>1926</v>
      </c>
      <c r="F1655" s="196" t="s">
        <v>858</v>
      </c>
      <c r="G1655" s="33" t="s">
        <v>1830</v>
      </c>
      <c r="H1655" s="33" t="s">
        <v>1932</v>
      </c>
      <c r="I1655" s="196" t="s">
        <v>1896</v>
      </c>
      <c r="J1655" s="196" t="s">
        <v>1896</v>
      </c>
      <c r="K1655" s="196">
        <v>2</v>
      </c>
      <c r="L1655" s="235">
        <v>45383</v>
      </c>
      <c r="M1655" s="235">
        <v>45412</v>
      </c>
      <c r="N1655" s="33" t="s">
        <v>124</v>
      </c>
      <c r="O1655" s="33" t="s">
        <v>125</v>
      </c>
      <c r="P1655" s="33" t="s">
        <v>398</v>
      </c>
      <c r="Q1655" s="33" t="s">
        <v>832</v>
      </c>
      <c r="R1655" s="29" t="s">
        <v>80</v>
      </c>
      <c r="S1655" s="33">
        <v>2</v>
      </c>
      <c r="T1655" s="29"/>
      <c r="U1655" s="29"/>
      <c r="V1655" s="35"/>
      <c r="W1655" s="29"/>
      <c r="X1655" s="29"/>
      <c r="Y1655" s="29"/>
      <c r="Z1655" s="33"/>
    </row>
    <row r="1656" ht="24" spans="1:26">
      <c r="A1656" s="33">
        <v>3427</v>
      </c>
      <c r="B1656" s="28" t="s">
        <v>117</v>
      </c>
      <c r="C1656" s="28" t="s">
        <v>118</v>
      </c>
      <c r="D1656" s="196" t="s">
        <v>150</v>
      </c>
      <c r="E1656" s="250" t="s">
        <v>1926</v>
      </c>
      <c r="F1656" s="196" t="s">
        <v>858</v>
      </c>
      <c r="G1656" s="33" t="s">
        <v>1830</v>
      </c>
      <c r="H1656" s="33" t="s">
        <v>1932</v>
      </c>
      <c r="I1656" s="196" t="s">
        <v>1896</v>
      </c>
      <c r="J1656" s="196" t="s">
        <v>1896</v>
      </c>
      <c r="K1656" s="196">
        <v>2</v>
      </c>
      <c r="L1656" s="235">
        <v>45413</v>
      </c>
      <c r="M1656" s="235">
        <v>45443</v>
      </c>
      <c r="N1656" s="33" t="s">
        <v>124</v>
      </c>
      <c r="O1656" s="33" t="s">
        <v>125</v>
      </c>
      <c r="P1656" s="33" t="s">
        <v>398</v>
      </c>
      <c r="Q1656" s="33" t="s">
        <v>832</v>
      </c>
      <c r="R1656" s="29" t="s">
        <v>80</v>
      </c>
      <c r="S1656" s="33">
        <v>2</v>
      </c>
      <c r="T1656" s="29"/>
      <c r="U1656" s="29"/>
      <c r="V1656" s="35"/>
      <c r="W1656" s="29"/>
      <c r="X1656" s="29"/>
      <c r="Y1656" s="29"/>
      <c r="Z1656" s="33"/>
    </row>
    <row r="1657" ht="24" spans="1:26">
      <c r="A1657" s="33">
        <v>3428</v>
      </c>
      <c r="B1657" s="28" t="s">
        <v>117</v>
      </c>
      <c r="C1657" s="28" t="s">
        <v>118</v>
      </c>
      <c r="D1657" s="196" t="s">
        <v>150</v>
      </c>
      <c r="E1657" s="250" t="s">
        <v>1926</v>
      </c>
      <c r="F1657" s="196" t="s">
        <v>858</v>
      </c>
      <c r="G1657" s="33" t="s">
        <v>1830</v>
      </c>
      <c r="H1657" s="33" t="s">
        <v>1932</v>
      </c>
      <c r="I1657" s="196" t="s">
        <v>1896</v>
      </c>
      <c r="J1657" s="196" t="s">
        <v>1896</v>
      </c>
      <c r="K1657" s="196">
        <v>2</v>
      </c>
      <c r="L1657" s="235">
        <v>45444</v>
      </c>
      <c r="M1657" s="235">
        <v>45473</v>
      </c>
      <c r="N1657" s="33" t="s">
        <v>124</v>
      </c>
      <c r="O1657" s="33" t="s">
        <v>125</v>
      </c>
      <c r="P1657" s="33" t="s">
        <v>398</v>
      </c>
      <c r="Q1657" s="33" t="s">
        <v>832</v>
      </c>
      <c r="R1657" s="29" t="s">
        <v>80</v>
      </c>
      <c r="S1657" s="33">
        <v>2</v>
      </c>
      <c r="T1657" s="29"/>
      <c r="U1657" s="29"/>
      <c r="V1657" s="35"/>
      <c r="W1657" s="29"/>
      <c r="X1657" s="29"/>
      <c r="Y1657" s="29"/>
      <c r="Z1657" s="33"/>
    </row>
    <row r="1658" ht="24" spans="1:26">
      <c r="A1658" s="33">
        <v>3429</v>
      </c>
      <c r="B1658" s="28" t="s">
        <v>117</v>
      </c>
      <c r="C1658" s="28" t="s">
        <v>118</v>
      </c>
      <c r="D1658" s="196" t="s">
        <v>150</v>
      </c>
      <c r="E1658" s="250" t="s">
        <v>1926</v>
      </c>
      <c r="F1658" s="196" t="s">
        <v>858</v>
      </c>
      <c r="G1658" s="33" t="s">
        <v>1830</v>
      </c>
      <c r="H1658" s="33" t="s">
        <v>1932</v>
      </c>
      <c r="I1658" s="196" t="s">
        <v>1896</v>
      </c>
      <c r="J1658" s="196" t="s">
        <v>1896</v>
      </c>
      <c r="K1658" s="196">
        <v>2</v>
      </c>
      <c r="L1658" s="235">
        <v>45474</v>
      </c>
      <c r="M1658" s="235">
        <v>45504</v>
      </c>
      <c r="N1658" s="33" t="s">
        <v>124</v>
      </c>
      <c r="O1658" s="33" t="s">
        <v>125</v>
      </c>
      <c r="P1658" s="33" t="s">
        <v>398</v>
      </c>
      <c r="Q1658" s="33" t="s">
        <v>832</v>
      </c>
      <c r="R1658" s="29" t="s">
        <v>80</v>
      </c>
      <c r="S1658" s="33">
        <v>2</v>
      </c>
      <c r="T1658" s="29"/>
      <c r="U1658" s="29"/>
      <c r="V1658" s="35"/>
      <c r="W1658" s="29"/>
      <c r="X1658" s="29"/>
      <c r="Y1658" s="29"/>
      <c r="Z1658" s="33"/>
    </row>
    <row r="1659" ht="24" spans="1:26">
      <c r="A1659" s="33">
        <v>3430</v>
      </c>
      <c r="B1659" s="28" t="s">
        <v>117</v>
      </c>
      <c r="C1659" s="28" t="s">
        <v>118</v>
      </c>
      <c r="D1659" s="196" t="s">
        <v>150</v>
      </c>
      <c r="E1659" s="250" t="s">
        <v>1926</v>
      </c>
      <c r="F1659" s="196" t="s">
        <v>858</v>
      </c>
      <c r="G1659" s="33" t="s">
        <v>1830</v>
      </c>
      <c r="H1659" s="33" t="s">
        <v>1932</v>
      </c>
      <c r="I1659" s="196" t="s">
        <v>1896</v>
      </c>
      <c r="J1659" s="196" t="s">
        <v>1896</v>
      </c>
      <c r="K1659" s="196">
        <v>2</v>
      </c>
      <c r="L1659" s="235">
        <v>45505</v>
      </c>
      <c r="M1659" s="235">
        <v>45535</v>
      </c>
      <c r="N1659" s="33" t="s">
        <v>124</v>
      </c>
      <c r="O1659" s="33" t="s">
        <v>125</v>
      </c>
      <c r="P1659" s="33" t="s">
        <v>398</v>
      </c>
      <c r="Q1659" s="33" t="s">
        <v>832</v>
      </c>
      <c r="R1659" s="29" t="s">
        <v>80</v>
      </c>
      <c r="S1659" s="33">
        <v>2</v>
      </c>
      <c r="T1659" s="29"/>
      <c r="U1659" s="29"/>
      <c r="V1659" s="35"/>
      <c r="W1659" s="29"/>
      <c r="X1659" s="29"/>
      <c r="Y1659" s="29"/>
      <c r="Z1659" s="33"/>
    </row>
    <row r="1660" ht="24" spans="1:26">
      <c r="A1660" s="33">
        <v>3431</v>
      </c>
      <c r="B1660" s="28" t="s">
        <v>117</v>
      </c>
      <c r="C1660" s="28" t="s">
        <v>118</v>
      </c>
      <c r="D1660" s="196" t="s">
        <v>150</v>
      </c>
      <c r="E1660" s="250" t="s">
        <v>1926</v>
      </c>
      <c r="F1660" s="196" t="s">
        <v>858</v>
      </c>
      <c r="G1660" s="33" t="s">
        <v>1830</v>
      </c>
      <c r="H1660" s="33" t="s">
        <v>1932</v>
      </c>
      <c r="I1660" s="196" t="s">
        <v>1896</v>
      </c>
      <c r="J1660" s="196" t="s">
        <v>1896</v>
      </c>
      <c r="K1660" s="196">
        <v>2</v>
      </c>
      <c r="L1660" s="235">
        <v>45536</v>
      </c>
      <c r="M1660" s="235">
        <v>45565</v>
      </c>
      <c r="N1660" s="33" t="s">
        <v>124</v>
      </c>
      <c r="O1660" s="33" t="s">
        <v>125</v>
      </c>
      <c r="P1660" s="33" t="s">
        <v>398</v>
      </c>
      <c r="Q1660" s="33" t="s">
        <v>832</v>
      </c>
      <c r="R1660" s="29" t="s">
        <v>80</v>
      </c>
      <c r="S1660" s="33">
        <v>2</v>
      </c>
      <c r="T1660" s="29"/>
      <c r="U1660" s="29"/>
      <c r="V1660" s="35"/>
      <c r="W1660" s="29"/>
      <c r="X1660" s="29"/>
      <c r="Y1660" s="29"/>
      <c r="Z1660" s="33"/>
    </row>
    <row r="1661" ht="24" spans="1:26">
      <c r="A1661" s="33">
        <v>3432</v>
      </c>
      <c r="B1661" s="28" t="s">
        <v>117</v>
      </c>
      <c r="C1661" s="28" t="s">
        <v>118</v>
      </c>
      <c r="D1661" s="196" t="s">
        <v>150</v>
      </c>
      <c r="E1661" s="250" t="s">
        <v>1926</v>
      </c>
      <c r="F1661" s="196" t="s">
        <v>858</v>
      </c>
      <c r="G1661" s="33" t="s">
        <v>1830</v>
      </c>
      <c r="H1661" s="33" t="s">
        <v>1932</v>
      </c>
      <c r="I1661" s="196" t="s">
        <v>1896</v>
      </c>
      <c r="J1661" s="196" t="s">
        <v>1896</v>
      </c>
      <c r="K1661" s="196">
        <v>2</v>
      </c>
      <c r="L1661" s="235">
        <v>45566</v>
      </c>
      <c r="M1661" s="235">
        <v>45596</v>
      </c>
      <c r="N1661" s="33" t="s">
        <v>124</v>
      </c>
      <c r="O1661" s="33" t="s">
        <v>125</v>
      </c>
      <c r="P1661" s="33" t="s">
        <v>398</v>
      </c>
      <c r="Q1661" s="33" t="s">
        <v>832</v>
      </c>
      <c r="R1661" s="29" t="s">
        <v>80</v>
      </c>
      <c r="S1661" s="33">
        <v>2</v>
      </c>
      <c r="T1661" s="29"/>
      <c r="U1661" s="29"/>
      <c r="V1661" s="35"/>
      <c r="W1661" s="29"/>
      <c r="X1661" s="29"/>
      <c r="Y1661" s="29"/>
      <c r="Z1661" s="33"/>
    </row>
    <row r="1662" ht="24" spans="1:26">
      <c r="A1662" s="33">
        <v>3433</v>
      </c>
      <c r="B1662" s="28" t="s">
        <v>117</v>
      </c>
      <c r="C1662" s="28" t="s">
        <v>118</v>
      </c>
      <c r="D1662" s="196" t="s">
        <v>150</v>
      </c>
      <c r="E1662" s="250" t="s">
        <v>1926</v>
      </c>
      <c r="F1662" s="196" t="s">
        <v>858</v>
      </c>
      <c r="G1662" s="33" t="s">
        <v>1830</v>
      </c>
      <c r="H1662" s="33" t="s">
        <v>1932</v>
      </c>
      <c r="I1662" s="196" t="s">
        <v>1896</v>
      </c>
      <c r="J1662" s="196" t="s">
        <v>1896</v>
      </c>
      <c r="K1662" s="196">
        <v>2</v>
      </c>
      <c r="L1662" s="235">
        <v>45597</v>
      </c>
      <c r="M1662" s="235">
        <v>45626</v>
      </c>
      <c r="N1662" s="33" t="s">
        <v>124</v>
      </c>
      <c r="O1662" s="33" t="s">
        <v>125</v>
      </c>
      <c r="P1662" s="33" t="s">
        <v>398</v>
      </c>
      <c r="Q1662" s="33" t="s">
        <v>832</v>
      </c>
      <c r="R1662" s="29" t="s">
        <v>80</v>
      </c>
      <c r="S1662" s="33">
        <v>2</v>
      </c>
      <c r="T1662" s="29"/>
      <c r="U1662" s="29"/>
      <c r="V1662" s="35"/>
      <c r="W1662" s="29"/>
      <c r="X1662" s="29"/>
      <c r="Y1662" s="29"/>
      <c r="Z1662" s="33"/>
    </row>
    <row r="1663" ht="24" spans="1:26">
      <c r="A1663" s="33">
        <v>3434</v>
      </c>
      <c r="B1663" s="28" t="s">
        <v>117</v>
      </c>
      <c r="C1663" s="28" t="s">
        <v>118</v>
      </c>
      <c r="D1663" s="196" t="s">
        <v>150</v>
      </c>
      <c r="E1663" s="250" t="s">
        <v>1926</v>
      </c>
      <c r="F1663" s="196" t="s">
        <v>858</v>
      </c>
      <c r="G1663" s="33" t="s">
        <v>1830</v>
      </c>
      <c r="H1663" s="33" t="s">
        <v>1932</v>
      </c>
      <c r="I1663" s="196" t="s">
        <v>1896</v>
      </c>
      <c r="J1663" s="196" t="s">
        <v>1896</v>
      </c>
      <c r="K1663" s="196">
        <v>2</v>
      </c>
      <c r="L1663" s="235">
        <v>45627</v>
      </c>
      <c r="M1663" s="235">
        <v>45657</v>
      </c>
      <c r="N1663" s="33" t="s">
        <v>124</v>
      </c>
      <c r="O1663" s="33" t="s">
        <v>125</v>
      </c>
      <c r="P1663" s="33" t="s">
        <v>398</v>
      </c>
      <c r="Q1663" s="33" t="s">
        <v>832</v>
      </c>
      <c r="R1663" s="29" t="s">
        <v>80</v>
      </c>
      <c r="S1663" s="33">
        <v>2</v>
      </c>
      <c r="T1663" s="29"/>
      <c r="U1663" s="29"/>
      <c r="V1663" s="35"/>
      <c r="W1663" s="29"/>
      <c r="X1663" s="29"/>
      <c r="Y1663" s="29"/>
      <c r="Z1663" s="33"/>
    </row>
    <row r="1664" ht="24" spans="1:26">
      <c r="A1664" s="33">
        <v>3438</v>
      </c>
      <c r="B1664" s="28" t="s">
        <v>117</v>
      </c>
      <c r="C1664" s="28" t="s">
        <v>118</v>
      </c>
      <c r="D1664" s="196" t="s">
        <v>150</v>
      </c>
      <c r="E1664" s="196" t="s">
        <v>157</v>
      </c>
      <c r="F1664" s="196" t="s">
        <v>876</v>
      </c>
      <c r="G1664" s="33" t="s">
        <v>1830</v>
      </c>
      <c r="H1664" s="33" t="s">
        <v>1931</v>
      </c>
      <c r="I1664" s="196" t="s">
        <v>1896</v>
      </c>
      <c r="J1664" s="196" t="s">
        <v>1896</v>
      </c>
      <c r="K1664" s="196">
        <v>1</v>
      </c>
      <c r="L1664" s="235">
        <v>45292</v>
      </c>
      <c r="M1664" s="235">
        <v>45306</v>
      </c>
      <c r="N1664" s="33" t="s">
        <v>124</v>
      </c>
      <c r="O1664" s="33" t="s">
        <v>125</v>
      </c>
      <c r="P1664" s="33" t="s">
        <v>398</v>
      </c>
      <c r="Q1664" s="33" t="s">
        <v>832</v>
      </c>
      <c r="R1664" s="33" t="s">
        <v>80</v>
      </c>
      <c r="S1664" s="33">
        <v>1</v>
      </c>
      <c r="T1664" s="29"/>
      <c r="U1664" s="29"/>
      <c r="V1664" s="35"/>
      <c r="W1664" s="29"/>
      <c r="X1664" s="29"/>
      <c r="Y1664" s="29"/>
      <c r="Z1664" s="33"/>
    </row>
    <row r="1665" ht="24" spans="1:26">
      <c r="A1665" s="33">
        <v>3439</v>
      </c>
      <c r="B1665" s="28" t="s">
        <v>117</v>
      </c>
      <c r="C1665" s="28" t="s">
        <v>118</v>
      </c>
      <c r="D1665" s="196" t="s">
        <v>150</v>
      </c>
      <c r="E1665" s="196" t="s">
        <v>157</v>
      </c>
      <c r="F1665" s="196" t="s">
        <v>876</v>
      </c>
      <c r="G1665" s="33" t="s">
        <v>1830</v>
      </c>
      <c r="H1665" s="33" t="s">
        <v>1931</v>
      </c>
      <c r="I1665" s="196" t="s">
        <v>1896</v>
      </c>
      <c r="J1665" s="196" t="s">
        <v>1896</v>
      </c>
      <c r="K1665" s="196">
        <v>1</v>
      </c>
      <c r="L1665" s="235">
        <v>45307</v>
      </c>
      <c r="M1665" s="235">
        <v>45322</v>
      </c>
      <c r="N1665" s="33" t="s">
        <v>124</v>
      </c>
      <c r="O1665" s="33" t="s">
        <v>125</v>
      </c>
      <c r="P1665" s="33" t="s">
        <v>398</v>
      </c>
      <c r="Q1665" s="33" t="s">
        <v>832</v>
      </c>
      <c r="R1665" s="33" t="s">
        <v>80</v>
      </c>
      <c r="S1665" s="33">
        <v>1</v>
      </c>
      <c r="T1665" s="29"/>
      <c r="U1665" s="29"/>
      <c r="V1665" s="35"/>
      <c r="W1665" s="29"/>
      <c r="X1665" s="29"/>
      <c r="Y1665" s="29"/>
      <c r="Z1665" s="33"/>
    </row>
    <row r="1666" ht="24" spans="1:28">
      <c r="A1666" s="33">
        <v>3440</v>
      </c>
      <c r="B1666" s="28" t="s">
        <v>117</v>
      </c>
      <c r="C1666" s="28" t="s">
        <v>118</v>
      </c>
      <c r="D1666" s="196" t="s">
        <v>150</v>
      </c>
      <c r="E1666" s="196" t="s">
        <v>157</v>
      </c>
      <c r="F1666" s="196" t="s">
        <v>876</v>
      </c>
      <c r="G1666" s="33" t="s">
        <v>1830</v>
      </c>
      <c r="H1666" s="33" t="s">
        <v>1931</v>
      </c>
      <c r="I1666" s="196" t="s">
        <v>1896</v>
      </c>
      <c r="J1666" s="196" t="s">
        <v>1896</v>
      </c>
      <c r="K1666" s="196">
        <v>1</v>
      </c>
      <c r="L1666" s="235">
        <v>45323</v>
      </c>
      <c r="M1666" s="235">
        <v>45337</v>
      </c>
      <c r="N1666" s="33" t="s">
        <v>124</v>
      </c>
      <c r="O1666" s="33" t="s">
        <v>125</v>
      </c>
      <c r="P1666" s="33" t="s">
        <v>398</v>
      </c>
      <c r="Q1666" s="33" t="s">
        <v>832</v>
      </c>
      <c r="R1666" s="33" t="s">
        <v>80</v>
      </c>
      <c r="S1666" s="33">
        <v>1</v>
      </c>
      <c r="T1666" s="34"/>
      <c r="U1666" s="34"/>
      <c r="V1666" s="35"/>
      <c r="W1666" s="35"/>
      <c r="X1666" s="40"/>
      <c r="Y1666" s="40"/>
      <c r="Z1666" s="38"/>
      <c r="AA1666" s="34"/>
      <c r="AB1666" s="34"/>
    </row>
    <row r="1667" ht="24" spans="1:26">
      <c r="A1667" s="33">
        <v>3441</v>
      </c>
      <c r="B1667" s="28" t="s">
        <v>117</v>
      </c>
      <c r="C1667" s="28" t="s">
        <v>118</v>
      </c>
      <c r="D1667" s="196" t="s">
        <v>150</v>
      </c>
      <c r="E1667" s="196" t="s">
        <v>157</v>
      </c>
      <c r="F1667" s="196" t="s">
        <v>876</v>
      </c>
      <c r="G1667" s="33" t="s">
        <v>1830</v>
      </c>
      <c r="H1667" s="33" t="s">
        <v>1931</v>
      </c>
      <c r="I1667" s="196" t="s">
        <v>1896</v>
      </c>
      <c r="J1667" s="196" t="s">
        <v>1896</v>
      </c>
      <c r="K1667" s="196">
        <v>1</v>
      </c>
      <c r="L1667" s="235">
        <v>45338</v>
      </c>
      <c r="M1667" s="235">
        <v>45351</v>
      </c>
      <c r="N1667" s="33" t="s">
        <v>124</v>
      </c>
      <c r="O1667" s="33" t="s">
        <v>125</v>
      </c>
      <c r="P1667" s="33" t="s">
        <v>398</v>
      </c>
      <c r="Q1667" s="33" t="s">
        <v>832</v>
      </c>
      <c r="R1667" s="33" t="s">
        <v>80</v>
      </c>
      <c r="S1667" s="33">
        <v>1</v>
      </c>
      <c r="T1667" s="29"/>
      <c r="U1667" s="29"/>
      <c r="V1667" s="35"/>
      <c r="W1667" s="29"/>
      <c r="X1667" s="29"/>
      <c r="Y1667" s="29"/>
      <c r="Z1667" s="33"/>
    </row>
    <row r="1668" ht="24" spans="1:28">
      <c r="A1668" s="33">
        <v>3442</v>
      </c>
      <c r="B1668" s="28" t="s">
        <v>117</v>
      </c>
      <c r="C1668" s="28" t="s">
        <v>118</v>
      </c>
      <c r="D1668" s="196" t="s">
        <v>150</v>
      </c>
      <c r="E1668" s="196" t="s">
        <v>157</v>
      </c>
      <c r="F1668" s="196" t="s">
        <v>876</v>
      </c>
      <c r="G1668" s="33" t="s">
        <v>1830</v>
      </c>
      <c r="H1668" s="33" t="s">
        <v>1931</v>
      </c>
      <c r="I1668" s="196" t="s">
        <v>1896</v>
      </c>
      <c r="J1668" s="196" t="s">
        <v>1896</v>
      </c>
      <c r="K1668" s="196">
        <v>1</v>
      </c>
      <c r="L1668" s="235">
        <v>45352</v>
      </c>
      <c r="M1668" s="235">
        <v>45366</v>
      </c>
      <c r="N1668" s="33" t="s">
        <v>124</v>
      </c>
      <c r="O1668" s="33" t="s">
        <v>125</v>
      </c>
      <c r="P1668" s="33" t="s">
        <v>398</v>
      </c>
      <c r="Q1668" s="33" t="s">
        <v>832</v>
      </c>
      <c r="R1668" s="33" t="s">
        <v>80</v>
      </c>
      <c r="S1668" s="33">
        <v>1</v>
      </c>
      <c r="T1668" s="34"/>
      <c r="U1668" s="34"/>
      <c r="V1668" s="35"/>
      <c r="W1668" s="35"/>
      <c r="X1668" s="40"/>
      <c r="Y1668" s="40"/>
      <c r="Z1668" s="38"/>
      <c r="AA1668" s="34"/>
      <c r="AB1668" s="34"/>
    </row>
    <row r="1669" ht="24" spans="1:28">
      <c r="A1669" s="33">
        <v>3443</v>
      </c>
      <c r="B1669" s="28" t="s">
        <v>117</v>
      </c>
      <c r="C1669" s="28" t="s">
        <v>118</v>
      </c>
      <c r="D1669" s="196" t="s">
        <v>150</v>
      </c>
      <c r="E1669" s="196" t="s">
        <v>157</v>
      </c>
      <c r="F1669" s="196" t="s">
        <v>876</v>
      </c>
      <c r="G1669" s="33" t="s">
        <v>1830</v>
      </c>
      <c r="H1669" s="33" t="s">
        <v>1931</v>
      </c>
      <c r="I1669" s="196" t="s">
        <v>1896</v>
      </c>
      <c r="J1669" s="196" t="s">
        <v>1896</v>
      </c>
      <c r="K1669" s="196">
        <v>1</v>
      </c>
      <c r="L1669" s="235">
        <v>45367</v>
      </c>
      <c r="M1669" s="235">
        <v>45382</v>
      </c>
      <c r="N1669" s="33" t="s">
        <v>124</v>
      </c>
      <c r="O1669" s="33" t="s">
        <v>125</v>
      </c>
      <c r="P1669" s="33" t="s">
        <v>398</v>
      </c>
      <c r="Q1669" s="33" t="s">
        <v>832</v>
      </c>
      <c r="R1669" s="33" t="s">
        <v>80</v>
      </c>
      <c r="S1669" s="33">
        <v>1</v>
      </c>
      <c r="T1669" s="34"/>
      <c r="U1669" s="34"/>
      <c r="V1669" s="35"/>
      <c r="W1669" s="35"/>
      <c r="X1669" s="40"/>
      <c r="Y1669" s="40"/>
      <c r="Z1669" s="38"/>
      <c r="AA1669" s="34"/>
      <c r="AB1669" s="34"/>
    </row>
    <row r="1670" ht="24" spans="1:26">
      <c r="A1670" s="33">
        <v>3444</v>
      </c>
      <c r="B1670" s="28" t="s">
        <v>117</v>
      </c>
      <c r="C1670" s="28" t="s">
        <v>118</v>
      </c>
      <c r="D1670" s="196" t="s">
        <v>150</v>
      </c>
      <c r="E1670" s="196" t="s">
        <v>157</v>
      </c>
      <c r="F1670" s="196" t="s">
        <v>876</v>
      </c>
      <c r="G1670" s="33" t="s">
        <v>1830</v>
      </c>
      <c r="H1670" s="33" t="s">
        <v>1931</v>
      </c>
      <c r="I1670" s="196" t="s">
        <v>1896</v>
      </c>
      <c r="J1670" s="196" t="s">
        <v>1896</v>
      </c>
      <c r="K1670" s="196">
        <v>1</v>
      </c>
      <c r="L1670" s="235">
        <v>45383</v>
      </c>
      <c r="M1670" s="235">
        <v>45397</v>
      </c>
      <c r="N1670" s="33" t="s">
        <v>124</v>
      </c>
      <c r="O1670" s="33" t="s">
        <v>125</v>
      </c>
      <c r="P1670" s="33" t="s">
        <v>398</v>
      </c>
      <c r="Q1670" s="33" t="s">
        <v>832</v>
      </c>
      <c r="R1670" s="33" t="s">
        <v>80</v>
      </c>
      <c r="S1670" s="33">
        <v>1</v>
      </c>
      <c r="T1670" s="29"/>
      <c r="U1670" s="29"/>
      <c r="V1670" s="35"/>
      <c r="W1670" s="29"/>
      <c r="X1670" s="29"/>
      <c r="Y1670" s="29"/>
      <c r="Z1670" s="33"/>
    </row>
    <row r="1671" ht="24" spans="1:26">
      <c r="A1671" s="33">
        <v>3445</v>
      </c>
      <c r="B1671" s="28" t="s">
        <v>117</v>
      </c>
      <c r="C1671" s="28" t="s">
        <v>118</v>
      </c>
      <c r="D1671" s="196" t="s">
        <v>150</v>
      </c>
      <c r="E1671" s="196" t="s">
        <v>157</v>
      </c>
      <c r="F1671" s="196" t="s">
        <v>876</v>
      </c>
      <c r="G1671" s="33" t="s">
        <v>1830</v>
      </c>
      <c r="H1671" s="33" t="s">
        <v>1931</v>
      </c>
      <c r="I1671" s="196" t="s">
        <v>1896</v>
      </c>
      <c r="J1671" s="196" t="s">
        <v>1896</v>
      </c>
      <c r="K1671" s="196">
        <v>1</v>
      </c>
      <c r="L1671" s="235">
        <v>45398</v>
      </c>
      <c r="M1671" s="235">
        <v>45412</v>
      </c>
      <c r="N1671" s="33" t="s">
        <v>124</v>
      </c>
      <c r="O1671" s="33" t="s">
        <v>125</v>
      </c>
      <c r="P1671" s="33" t="s">
        <v>398</v>
      </c>
      <c r="Q1671" s="33" t="s">
        <v>832</v>
      </c>
      <c r="R1671" s="33" t="s">
        <v>80</v>
      </c>
      <c r="S1671" s="33">
        <v>1</v>
      </c>
      <c r="T1671" s="29"/>
      <c r="U1671" s="29"/>
      <c r="V1671" s="35"/>
      <c r="W1671" s="29"/>
      <c r="X1671" s="29"/>
      <c r="Y1671" s="29"/>
      <c r="Z1671" s="33"/>
    </row>
    <row r="1672" ht="24" spans="1:26">
      <c r="A1672" s="33">
        <v>3446</v>
      </c>
      <c r="B1672" s="28" t="s">
        <v>117</v>
      </c>
      <c r="C1672" s="28" t="s">
        <v>118</v>
      </c>
      <c r="D1672" s="196" t="s">
        <v>150</v>
      </c>
      <c r="E1672" s="196" t="s">
        <v>157</v>
      </c>
      <c r="F1672" s="196" t="s">
        <v>876</v>
      </c>
      <c r="G1672" s="33" t="s">
        <v>1830</v>
      </c>
      <c r="H1672" s="33" t="s">
        <v>1931</v>
      </c>
      <c r="I1672" s="196" t="s">
        <v>1896</v>
      </c>
      <c r="J1672" s="196" t="s">
        <v>1896</v>
      </c>
      <c r="K1672" s="196">
        <v>1</v>
      </c>
      <c r="L1672" s="235">
        <v>45413</v>
      </c>
      <c r="M1672" s="235">
        <v>45427</v>
      </c>
      <c r="N1672" s="33" t="s">
        <v>124</v>
      </c>
      <c r="O1672" s="33" t="s">
        <v>125</v>
      </c>
      <c r="P1672" s="33" t="s">
        <v>398</v>
      </c>
      <c r="Q1672" s="33" t="s">
        <v>832</v>
      </c>
      <c r="R1672" s="33" t="s">
        <v>80</v>
      </c>
      <c r="S1672" s="33">
        <v>1</v>
      </c>
      <c r="T1672" s="29"/>
      <c r="U1672" s="29"/>
      <c r="V1672" s="35"/>
      <c r="W1672" s="29"/>
      <c r="X1672" s="29"/>
      <c r="Y1672" s="29"/>
      <c r="Z1672" s="33"/>
    </row>
    <row r="1673" ht="24" spans="1:26">
      <c r="A1673" s="33">
        <v>3447</v>
      </c>
      <c r="B1673" s="28" t="s">
        <v>117</v>
      </c>
      <c r="C1673" s="28" t="s">
        <v>118</v>
      </c>
      <c r="D1673" s="196" t="s">
        <v>150</v>
      </c>
      <c r="E1673" s="196" t="s">
        <v>157</v>
      </c>
      <c r="F1673" s="196" t="s">
        <v>876</v>
      </c>
      <c r="G1673" s="33" t="s">
        <v>1830</v>
      </c>
      <c r="H1673" s="33" t="s">
        <v>1931</v>
      </c>
      <c r="I1673" s="196" t="s">
        <v>1896</v>
      </c>
      <c r="J1673" s="196" t="s">
        <v>1896</v>
      </c>
      <c r="K1673" s="196">
        <v>1</v>
      </c>
      <c r="L1673" s="235">
        <v>45428</v>
      </c>
      <c r="M1673" s="235">
        <v>45443</v>
      </c>
      <c r="N1673" s="33" t="s">
        <v>124</v>
      </c>
      <c r="O1673" s="33" t="s">
        <v>125</v>
      </c>
      <c r="P1673" s="33" t="s">
        <v>398</v>
      </c>
      <c r="Q1673" s="33" t="s">
        <v>832</v>
      </c>
      <c r="R1673" s="33" t="s">
        <v>80</v>
      </c>
      <c r="S1673" s="33">
        <v>1</v>
      </c>
      <c r="T1673" s="29"/>
      <c r="U1673" s="29"/>
      <c r="V1673" s="35"/>
      <c r="W1673" s="29"/>
      <c r="X1673" s="29"/>
      <c r="Y1673" s="29"/>
      <c r="Z1673" s="33"/>
    </row>
    <row r="1674" ht="24" spans="1:26">
      <c r="A1674" s="33">
        <v>3448</v>
      </c>
      <c r="B1674" s="28" t="s">
        <v>117</v>
      </c>
      <c r="C1674" s="28" t="s">
        <v>118</v>
      </c>
      <c r="D1674" s="196" t="s">
        <v>150</v>
      </c>
      <c r="E1674" s="196" t="s">
        <v>157</v>
      </c>
      <c r="F1674" s="196" t="s">
        <v>876</v>
      </c>
      <c r="G1674" s="33" t="s">
        <v>1830</v>
      </c>
      <c r="H1674" s="33" t="s">
        <v>1931</v>
      </c>
      <c r="I1674" s="196" t="s">
        <v>1896</v>
      </c>
      <c r="J1674" s="196" t="s">
        <v>1896</v>
      </c>
      <c r="K1674" s="196">
        <v>1</v>
      </c>
      <c r="L1674" s="235">
        <v>45444</v>
      </c>
      <c r="M1674" s="235">
        <v>45458</v>
      </c>
      <c r="N1674" s="33" t="s">
        <v>124</v>
      </c>
      <c r="O1674" s="33" t="s">
        <v>125</v>
      </c>
      <c r="P1674" s="33" t="s">
        <v>398</v>
      </c>
      <c r="Q1674" s="33" t="s">
        <v>832</v>
      </c>
      <c r="R1674" s="33" t="s">
        <v>80</v>
      </c>
      <c r="S1674" s="33">
        <v>1</v>
      </c>
      <c r="T1674" s="29"/>
      <c r="U1674" s="29"/>
      <c r="V1674" s="35"/>
      <c r="W1674" s="29"/>
      <c r="X1674" s="29"/>
      <c r="Y1674" s="29"/>
      <c r="Z1674" s="33"/>
    </row>
    <row r="1675" ht="24" spans="1:26">
      <c r="A1675" s="33">
        <v>3449</v>
      </c>
      <c r="B1675" s="28" t="s">
        <v>117</v>
      </c>
      <c r="C1675" s="28" t="s">
        <v>118</v>
      </c>
      <c r="D1675" s="196" t="s">
        <v>150</v>
      </c>
      <c r="E1675" s="196" t="s">
        <v>157</v>
      </c>
      <c r="F1675" s="196" t="s">
        <v>876</v>
      </c>
      <c r="G1675" s="33" t="s">
        <v>1830</v>
      </c>
      <c r="H1675" s="33" t="s">
        <v>1931</v>
      </c>
      <c r="I1675" s="196" t="s">
        <v>1896</v>
      </c>
      <c r="J1675" s="196" t="s">
        <v>1896</v>
      </c>
      <c r="K1675" s="196">
        <v>1</v>
      </c>
      <c r="L1675" s="235">
        <v>45459</v>
      </c>
      <c r="M1675" s="235">
        <v>45473</v>
      </c>
      <c r="N1675" s="33" t="s">
        <v>124</v>
      </c>
      <c r="O1675" s="33" t="s">
        <v>125</v>
      </c>
      <c r="P1675" s="33" t="s">
        <v>398</v>
      </c>
      <c r="Q1675" s="33" t="s">
        <v>832</v>
      </c>
      <c r="R1675" s="33" t="s">
        <v>80</v>
      </c>
      <c r="S1675" s="33">
        <v>1</v>
      </c>
      <c r="T1675" s="29"/>
      <c r="U1675" s="29"/>
      <c r="V1675" s="35"/>
      <c r="W1675" s="29"/>
      <c r="X1675" s="29"/>
      <c r="Y1675" s="29"/>
      <c r="Z1675" s="33"/>
    </row>
    <row r="1676" ht="24" spans="1:26">
      <c r="A1676" s="33">
        <v>3450</v>
      </c>
      <c r="B1676" s="28" t="s">
        <v>117</v>
      </c>
      <c r="C1676" s="28" t="s">
        <v>118</v>
      </c>
      <c r="D1676" s="196" t="s">
        <v>150</v>
      </c>
      <c r="E1676" s="196" t="s">
        <v>157</v>
      </c>
      <c r="F1676" s="196" t="s">
        <v>876</v>
      </c>
      <c r="G1676" s="33" t="s">
        <v>1830</v>
      </c>
      <c r="H1676" s="33" t="s">
        <v>1931</v>
      </c>
      <c r="I1676" s="196" t="s">
        <v>1896</v>
      </c>
      <c r="J1676" s="196" t="s">
        <v>1896</v>
      </c>
      <c r="K1676" s="196">
        <v>1</v>
      </c>
      <c r="L1676" s="235">
        <v>45474</v>
      </c>
      <c r="M1676" s="235">
        <v>45488</v>
      </c>
      <c r="N1676" s="33" t="s">
        <v>124</v>
      </c>
      <c r="O1676" s="33" t="s">
        <v>125</v>
      </c>
      <c r="P1676" s="33" t="s">
        <v>398</v>
      </c>
      <c r="Q1676" s="33" t="s">
        <v>832</v>
      </c>
      <c r="R1676" s="33" t="s">
        <v>80</v>
      </c>
      <c r="S1676" s="33">
        <v>1</v>
      </c>
      <c r="T1676" s="29"/>
      <c r="U1676" s="29"/>
      <c r="V1676" s="35"/>
      <c r="W1676" s="29"/>
      <c r="X1676" s="29"/>
      <c r="Y1676" s="29"/>
      <c r="Z1676" s="33"/>
    </row>
    <row r="1677" ht="24" spans="1:26">
      <c r="A1677" s="33">
        <v>3451</v>
      </c>
      <c r="B1677" s="28" t="s">
        <v>117</v>
      </c>
      <c r="C1677" s="28" t="s">
        <v>118</v>
      </c>
      <c r="D1677" s="196" t="s">
        <v>150</v>
      </c>
      <c r="E1677" s="196" t="s">
        <v>157</v>
      </c>
      <c r="F1677" s="196" t="s">
        <v>876</v>
      </c>
      <c r="G1677" s="33" t="s">
        <v>1830</v>
      </c>
      <c r="H1677" s="33" t="s">
        <v>1931</v>
      </c>
      <c r="I1677" s="196" t="s">
        <v>1896</v>
      </c>
      <c r="J1677" s="196" t="s">
        <v>1896</v>
      </c>
      <c r="K1677" s="196">
        <v>1</v>
      </c>
      <c r="L1677" s="235">
        <v>45489</v>
      </c>
      <c r="M1677" s="235">
        <v>45504</v>
      </c>
      <c r="N1677" s="33" t="s">
        <v>124</v>
      </c>
      <c r="O1677" s="33" t="s">
        <v>125</v>
      </c>
      <c r="P1677" s="33" t="s">
        <v>398</v>
      </c>
      <c r="Q1677" s="33" t="s">
        <v>832</v>
      </c>
      <c r="R1677" s="33" t="s">
        <v>80</v>
      </c>
      <c r="S1677" s="33">
        <v>1</v>
      </c>
      <c r="T1677" s="29"/>
      <c r="U1677" s="29"/>
      <c r="V1677" s="35"/>
      <c r="W1677" s="29"/>
      <c r="X1677" s="29"/>
      <c r="Y1677" s="29"/>
      <c r="Z1677" s="33"/>
    </row>
    <row r="1678" ht="24" spans="1:26">
      <c r="A1678" s="33">
        <v>3452</v>
      </c>
      <c r="B1678" s="28" t="s">
        <v>117</v>
      </c>
      <c r="C1678" s="28" t="s">
        <v>118</v>
      </c>
      <c r="D1678" s="196" t="s">
        <v>150</v>
      </c>
      <c r="E1678" s="196" t="s">
        <v>157</v>
      </c>
      <c r="F1678" s="196" t="s">
        <v>876</v>
      </c>
      <c r="G1678" s="33" t="s">
        <v>1830</v>
      </c>
      <c r="H1678" s="33" t="s">
        <v>1931</v>
      </c>
      <c r="I1678" s="196" t="s">
        <v>1896</v>
      </c>
      <c r="J1678" s="196" t="s">
        <v>1896</v>
      </c>
      <c r="K1678" s="196">
        <v>1</v>
      </c>
      <c r="L1678" s="235">
        <v>45505</v>
      </c>
      <c r="M1678" s="235">
        <v>45519</v>
      </c>
      <c r="N1678" s="33" t="s">
        <v>124</v>
      </c>
      <c r="O1678" s="33" t="s">
        <v>125</v>
      </c>
      <c r="P1678" s="33" t="s">
        <v>398</v>
      </c>
      <c r="Q1678" s="33" t="s">
        <v>832</v>
      </c>
      <c r="R1678" s="33" t="s">
        <v>80</v>
      </c>
      <c r="S1678" s="33">
        <v>1</v>
      </c>
      <c r="T1678" s="29"/>
      <c r="U1678" s="29"/>
      <c r="V1678" s="35"/>
      <c r="W1678" s="29"/>
      <c r="X1678" s="29"/>
      <c r="Y1678" s="29"/>
      <c r="Z1678" s="33"/>
    </row>
    <row r="1679" ht="24" spans="1:26">
      <c r="A1679" s="33">
        <v>3453</v>
      </c>
      <c r="B1679" s="28" t="s">
        <v>117</v>
      </c>
      <c r="C1679" s="28" t="s">
        <v>118</v>
      </c>
      <c r="D1679" s="196" t="s">
        <v>150</v>
      </c>
      <c r="E1679" s="196" t="s">
        <v>157</v>
      </c>
      <c r="F1679" s="196" t="s">
        <v>876</v>
      </c>
      <c r="G1679" s="33" t="s">
        <v>1830</v>
      </c>
      <c r="H1679" s="33" t="s">
        <v>1931</v>
      </c>
      <c r="I1679" s="196" t="s">
        <v>1896</v>
      </c>
      <c r="J1679" s="196" t="s">
        <v>1896</v>
      </c>
      <c r="K1679" s="196">
        <v>1</v>
      </c>
      <c r="L1679" s="235">
        <v>45520</v>
      </c>
      <c r="M1679" s="235">
        <v>45535</v>
      </c>
      <c r="N1679" s="33" t="s">
        <v>124</v>
      </c>
      <c r="O1679" s="33" t="s">
        <v>125</v>
      </c>
      <c r="P1679" s="33" t="s">
        <v>398</v>
      </c>
      <c r="Q1679" s="33" t="s">
        <v>832</v>
      </c>
      <c r="R1679" s="33" t="s">
        <v>80</v>
      </c>
      <c r="S1679" s="33">
        <v>1</v>
      </c>
      <c r="T1679" s="29"/>
      <c r="U1679" s="29"/>
      <c r="V1679" s="35"/>
      <c r="W1679" s="29"/>
      <c r="X1679" s="29"/>
      <c r="Y1679" s="29"/>
      <c r="Z1679" s="33"/>
    </row>
    <row r="1680" ht="24" spans="1:28">
      <c r="A1680" s="33">
        <v>3454</v>
      </c>
      <c r="B1680" s="28" t="s">
        <v>117</v>
      </c>
      <c r="C1680" s="28" t="s">
        <v>118</v>
      </c>
      <c r="D1680" s="196" t="s">
        <v>150</v>
      </c>
      <c r="E1680" s="196" t="s">
        <v>157</v>
      </c>
      <c r="F1680" s="196" t="s">
        <v>876</v>
      </c>
      <c r="G1680" s="33" t="s">
        <v>1830</v>
      </c>
      <c r="H1680" s="33" t="s">
        <v>1931</v>
      </c>
      <c r="I1680" s="196" t="s">
        <v>1896</v>
      </c>
      <c r="J1680" s="196" t="s">
        <v>1896</v>
      </c>
      <c r="K1680" s="196">
        <v>1</v>
      </c>
      <c r="L1680" s="235">
        <v>45536</v>
      </c>
      <c r="M1680" s="235">
        <v>45550</v>
      </c>
      <c r="N1680" s="33" t="s">
        <v>124</v>
      </c>
      <c r="O1680" s="33" t="s">
        <v>125</v>
      </c>
      <c r="P1680" s="33" t="s">
        <v>398</v>
      </c>
      <c r="Q1680" s="33" t="s">
        <v>832</v>
      </c>
      <c r="R1680" s="33" t="s">
        <v>80</v>
      </c>
      <c r="S1680" s="33">
        <v>1</v>
      </c>
      <c r="T1680" s="34"/>
      <c r="U1680" s="34"/>
      <c r="V1680" s="35"/>
      <c r="W1680" s="35"/>
      <c r="X1680" s="40"/>
      <c r="Y1680" s="40"/>
      <c r="Z1680" s="38"/>
      <c r="AA1680" s="34"/>
      <c r="AB1680" s="34"/>
    </row>
    <row r="1681" ht="24" spans="1:28">
      <c r="A1681" s="33">
        <v>3455</v>
      </c>
      <c r="B1681" s="28" t="s">
        <v>117</v>
      </c>
      <c r="C1681" s="28" t="s">
        <v>118</v>
      </c>
      <c r="D1681" s="196" t="s">
        <v>150</v>
      </c>
      <c r="E1681" s="196" t="s">
        <v>157</v>
      </c>
      <c r="F1681" s="196" t="s">
        <v>876</v>
      </c>
      <c r="G1681" s="33" t="s">
        <v>1830</v>
      </c>
      <c r="H1681" s="33" t="s">
        <v>1931</v>
      </c>
      <c r="I1681" s="196" t="s">
        <v>1896</v>
      </c>
      <c r="J1681" s="196" t="s">
        <v>1896</v>
      </c>
      <c r="K1681" s="196">
        <v>1</v>
      </c>
      <c r="L1681" s="235">
        <v>45551</v>
      </c>
      <c r="M1681" s="235">
        <v>45565</v>
      </c>
      <c r="N1681" s="33" t="s">
        <v>124</v>
      </c>
      <c r="O1681" s="33" t="s">
        <v>125</v>
      </c>
      <c r="P1681" s="33" t="s">
        <v>398</v>
      </c>
      <c r="Q1681" s="33" t="s">
        <v>832</v>
      </c>
      <c r="R1681" s="33" t="s">
        <v>80</v>
      </c>
      <c r="S1681" s="33">
        <v>1</v>
      </c>
      <c r="T1681" s="34"/>
      <c r="U1681" s="34"/>
      <c r="V1681" s="35"/>
      <c r="W1681" s="35"/>
      <c r="X1681" s="40"/>
      <c r="Y1681" s="40"/>
      <c r="Z1681" s="38"/>
      <c r="AA1681" s="34"/>
      <c r="AB1681" s="34"/>
    </row>
    <row r="1682" ht="24" spans="1:26">
      <c r="A1682" s="33">
        <v>3456</v>
      </c>
      <c r="B1682" s="28" t="s">
        <v>117</v>
      </c>
      <c r="C1682" s="28" t="s">
        <v>118</v>
      </c>
      <c r="D1682" s="196" t="s">
        <v>150</v>
      </c>
      <c r="E1682" s="196" t="s">
        <v>157</v>
      </c>
      <c r="F1682" s="196" t="s">
        <v>876</v>
      </c>
      <c r="G1682" s="33" t="s">
        <v>1830</v>
      </c>
      <c r="H1682" s="33" t="s">
        <v>1931</v>
      </c>
      <c r="I1682" s="196" t="s">
        <v>1896</v>
      </c>
      <c r="J1682" s="196" t="s">
        <v>1896</v>
      </c>
      <c r="K1682" s="196">
        <v>1</v>
      </c>
      <c r="L1682" s="235">
        <v>45566</v>
      </c>
      <c r="M1682" s="235">
        <v>45580</v>
      </c>
      <c r="N1682" s="33" t="s">
        <v>124</v>
      </c>
      <c r="O1682" s="33" t="s">
        <v>125</v>
      </c>
      <c r="P1682" s="33" t="s">
        <v>398</v>
      </c>
      <c r="Q1682" s="33" t="s">
        <v>832</v>
      </c>
      <c r="R1682" s="33" t="s">
        <v>80</v>
      </c>
      <c r="S1682" s="33">
        <v>1</v>
      </c>
      <c r="T1682" s="29"/>
      <c r="U1682" s="29"/>
      <c r="V1682" s="35"/>
      <c r="W1682" s="29"/>
      <c r="X1682" s="29"/>
      <c r="Y1682" s="29"/>
      <c r="Z1682" s="33"/>
    </row>
    <row r="1683" ht="24" spans="1:26">
      <c r="A1683" s="33">
        <v>3457</v>
      </c>
      <c r="B1683" s="28" t="s">
        <v>117</v>
      </c>
      <c r="C1683" s="28" t="s">
        <v>118</v>
      </c>
      <c r="D1683" s="196" t="s">
        <v>150</v>
      </c>
      <c r="E1683" s="196" t="s">
        <v>157</v>
      </c>
      <c r="F1683" s="196" t="s">
        <v>876</v>
      </c>
      <c r="G1683" s="33" t="s">
        <v>1830</v>
      </c>
      <c r="H1683" s="33" t="s">
        <v>1931</v>
      </c>
      <c r="I1683" s="196" t="s">
        <v>1896</v>
      </c>
      <c r="J1683" s="196" t="s">
        <v>1896</v>
      </c>
      <c r="K1683" s="196">
        <v>1</v>
      </c>
      <c r="L1683" s="235">
        <v>45581</v>
      </c>
      <c r="M1683" s="235">
        <v>45596</v>
      </c>
      <c r="N1683" s="33" t="s">
        <v>124</v>
      </c>
      <c r="O1683" s="33" t="s">
        <v>125</v>
      </c>
      <c r="P1683" s="33" t="s">
        <v>398</v>
      </c>
      <c r="Q1683" s="33" t="s">
        <v>832</v>
      </c>
      <c r="R1683" s="33" t="s">
        <v>80</v>
      </c>
      <c r="S1683" s="33">
        <v>1</v>
      </c>
      <c r="T1683" s="29"/>
      <c r="U1683" s="29"/>
      <c r="V1683" s="35"/>
      <c r="W1683" s="29"/>
      <c r="X1683" s="29"/>
      <c r="Y1683" s="29"/>
      <c r="Z1683" s="33"/>
    </row>
    <row r="1684" ht="24" spans="1:26">
      <c r="A1684" s="33">
        <v>3458</v>
      </c>
      <c r="B1684" s="28" t="s">
        <v>117</v>
      </c>
      <c r="C1684" s="28" t="s">
        <v>118</v>
      </c>
      <c r="D1684" s="196" t="s">
        <v>150</v>
      </c>
      <c r="E1684" s="196" t="s">
        <v>157</v>
      </c>
      <c r="F1684" s="196" t="s">
        <v>876</v>
      </c>
      <c r="G1684" s="33" t="s">
        <v>1830</v>
      </c>
      <c r="H1684" s="33" t="s">
        <v>1931</v>
      </c>
      <c r="I1684" s="196" t="s">
        <v>1896</v>
      </c>
      <c r="J1684" s="196" t="s">
        <v>1896</v>
      </c>
      <c r="K1684" s="196">
        <v>1</v>
      </c>
      <c r="L1684" s="235">
        <v>45597</v>
      </c>
      <c r="M1684" s="235">
        <v>45611</v>
      </c>
      <c r="N1684" s="33" t="s">
        <v>124</v>
      </c>
      <c r="O1684" s="33" t="s">
        <v>125</v>
      </c>
      <c r="P1684" s="33" t="s">
        <v>398</v>
      </c>
      <c r="Q1684" s="33" t="s">
        <v>832</v>
      </c>
      <c r="R1684" s="33" t="s">
        <v>80</v>
      </c>
      <c r="S1684" s="33">
        <v>1</v>
      </c>
      <c r="T1684" s="29"/>
      <c r="U1684" s="29"/>
      <c r="V1684" s="35"/>
      <c r="W1684" s="29"/>
      <c r="X1684" s="29"/>
      <c r="Y1684" s="29"/>
      <c r="Z1684" s="33"/>
    </row>
    <row r="1685" ht="24" spans="1:26">
      <c r="A1685" s="33">
        <v>3459</v>
      </c>
      <c r="B1685" s="28" t="s">
        <v>117</v>
      </c>
      <c r="C1685" s="28" t="s">
        <v>118</v>
      </c>
      <c r="D1685" s="196" t="s">
        <v>150</v>
      </c>
      <c r="E1685" s="196" t="s">
        <v>157</v>
      </c>
      <c r="F1685" s="196" t="s">
        <v>876</v>
      </c>
      <c r="G1685" s="33" t="s">
        <v>1830</v>
      </c>
      <c r="H1685" s="33" t="s">
        <v>1931</v>
      </c>
      <c r="I1685" s="196" t="s">
        <v>1896</v>
      </c>
      <c r="J1685" s="196" t="s">
        <v>1896</v>
      </c>
      <c r="K1685" s="196">
        <v>1</v>
      </c>
      <c r="L1685" s="235">
        <v>45612</v>
      </c>
      <c r="M1685" s="235">
        <v>45626</v>
      </c>
      <c r="N1685" s="33" t="s">
        <v>124</v>
      </c>
      <c r="O1685" s="33" t="s">
        <v>125</v>
      </c>
      <c r="P1685" s="33" t="s">
        <v>398</v>
      </c>
      <c r="Q1685" s="33" t="s">
        <v>832</v>
      </c>
      <c r="R1685" s="33" t="s">
        <v>80</v>
      </c>
      <c r="S1685" s="33">
        <v>1</v>
      </c>
      <c r="T1685" s="29"/>
      <c r="U1685" s="29"/>
      <c r="V1685" s="35"/>
      <c r="W1685" s="29"/>
      <c r="X1685" s="29"/>
      <c r="Y1685" s="29"/>
      <c r="Z1685" s="33"/>
    </row>
    <row r="1686" ht="24" spans="1:26">
      <c r="A1686" s="33">
        <v>3460</v>
      </c>
      <c r="B1686" s="28" t="s">
        <v>117</v>
      </c>
      <c r="C1686" s="28" t="s">
        <v>118</v>
      </c>
      <c r="D1686" s="196" t="s">
        <v>150</v>
      </c>
      <c r="E1686" s="196" t="s">
        <v>157</v>
      </c>
      <c r="F1686" s="196" t="s">
        <v>876</v>
      </c>
      <c r="G1686" s="33" t="s">
        <v>1830</v>
      </c>
      <c r="H1686" s="33" t="s">
        <v>1931</v>
      </c>
      <c r="I1686" s="196" t="s">
        <v>1896</v>
      </c>
      <c r="J1686" s="196" t="s">
        <v>1896</v>
      </c>
      <c r="K1686" s="196">
        <v>1</v>
      </c>
      <c r="L1686" s="235">
        <v>45627</v>
      </c>
      <c r="M1686" s="235">
        <v>45641</v>
      </c>
      <c r="N1686" s="33" t="s">
        <v>124</v>
      </c>
      <c r="O1686" s="33" t="s">
        <v>125</v>
      </c>
      <c r="P1686" s="33" t="s">
        <v>398</v>
      </c>
      <c r="Q1686" s="33" t="s">
        <v>832</v>
      </c>
      <c r="R1686" s="33" t="s">
        <v>80</v>
      </c>
      <c r="S1686" s="33">
        <v>1</v>
      </c>
      <c r="T1686" s="29"/>
      <c r="U1686" s="29"/>
      <c r="V1686" s="35"/>
      <c r="W1686" s="29"/>
      <c r="X1686" s="29"/>
      <c r="Y1686" s="29"/>
      <c r="Z1686" s="33"/>
    </row>
    <row r="1687" ht="24" spans="1:26">
      <c r="A1687" s="33">
        <v>3461</v>
      </c>
      <c r="B1687" s="28" t="s">
        <v>117</v>
      </c>
      <c r="C1687" s="28" t="s">
        <v>118</v>
      </c>
      <c r="D1687" s="196" t="s">
        <v>150</v>
      </c>
      <c r="E1687" s="196" t="s">
        <v>157</v>
      </c>
      <c r="F1687" s="196" t="s">
        <v>876</v>
      </c>
      <c r="G1687" s="33" t="s">
        <v>1830</v>
      </c>
      <c r="H1687" s="33" t="s">
        <v>1931</v>
      </c>
      <c r="I1687" s="196" t="s">
        <v>1896</v>
      </c>
      <c r="J1687" s="196" t="s">
        <v>1896</v>
      </c>
      <c r="K1687" s="196">
        <v>1</v>
      </c>
      <c r="L1687" s="235">
        <v>45642</v>
      </c>
      <c r="M1687" s="235">
        <v>45657</v>
      </c>
      <c r="N1687" s="33" t="s">
        <v>124</v>
      </c>
      <c r="O1687" s="33" t="s">
        <v>125</v>
      </c>
      <c r="P1687" s="33" t="s">
        <v>398</v>
      </c>
      <c r="Q1687" s="33" t="s">
        <v>832</v>
      </c>
      <c r="R1687" s="33" t="s">
        <v>80</v>
      </c>
      <c r="S1687" s="33">
        <v>1</v>
      </c>
      <c r="T1687" s="29"/>
      <c r="U1687" s="29"/>
      <c r="V1687" s="35"/>
      <c r="W1687" s="29"/>
      <c r="X1687" s="29"/>
      <c r="Y1687" s="29"/>
      <c r="Z1687" s="33"/>
    </row>
    <row r="1688" ht="24" spans="1:26">
      <c r="A1688" s="33">
        <v>3462</v>
      </c>
      <c r="B1688" s="28" t="s">
        <v>117</v>
      </c>
      <c r="C1688" s="28" t="s">
        <v>118</v>
      </c>
      <c r="D1688" s="196" t="s">
        <v>150</v>
      </c>
      <c r="E1688" s="196" t="s">
        <v>157</v>
      </c>
      <c r="F1688" s="196" t="s">
        <v>876</v>
      </c>
      <c r="G1688" s="33" t="s">
        <v>1830</v>
      </c>
      <c r="H1688" s="33" t="s">
        <v>1933</v>
      </c>
      <c r="I1688" s="196" t="s">
        <v>1896</v>
      </c>
      <c r="J1688" s="196" t="s">
        <v>1896</v>
      </c>
      <c r="K1688" s="196">
        <v>1</v>
      </c>
      <c r="L1688" s="235">
        <v>45292</v>
      </c>
      <c r="M1688" s="235">
        <v>45322</v>
      </c>
      <c r="N1688" s="33" t="s">
        <v>124</v>
      </c>
      <c r="O1688" s="33" t="s">
        <v>125</v>
      </c>
      <c r="P1688" s="33" t="s">
        <v>398</v>
      </c>
      <c r="Q1688" s="33" t="s">
        <v>832</v>
      </c>
      <c r="R1688" s="33" t="s">
        <v>80</v>
      </c>
      <c r="S1688" s="33">
        <v>1</v>
      </c>
      <c r="T1688" s="29"/>
      <c r="U1688" s="29"/>
      <c r="V1688" s="35"/>
      <c r="W1688" s="29"/>
      <c r="X1688" s="29"/>
      <c r="Y1688" s="29"/>
      <c r="Z1688" s="33"/>
    </row>
    <row r="1689" ht="24" spans="1:26">
      <c r="A1689" s="33">
        <v>3463</v>
      </c>
      <c r="B1689" s="28" t="s">
        <v>117</v>
      </c>
      <c r="C1689" s="28" t="s">
        <v>118</v>
      </c>
      <c r="D1689" s="196" t="s">
        <v>150</v>
      </c>
      <c r="E1689" s="196" t="s">
        <v>157</v>
      </c>
      <c r="F1689" s="196" t="s">
        <v>876</v>
      </c>
      <c r="G1689" s="33" t="s">
        <v>1830</v>
      </c>
      <c r="H1689" s="33" t="s">
        <v>1933</v>
      </c>
      <c r="I1689" s="196" t="s">
        <v>1896</v>
      </c>
      <c r="J1689" s="196" t="s">
        <v>1896</v>
      </c>
      <c r="K1689" s="196">
        <v>1</v>
      </c>
      <c r="L1689" s="235">
        <v>45323</v>
      </c>
      <c r="M1689" s="235">
        <v>45351</v>
      </c>
      <c r="N1689" s="33" t="s">
        <v>124</v>
      </c>
      <c r="O1689" s="33" t="s">
        <v>125</v>
      </c>
      <c r="P1689" s="33" t="s">
        <v>398</v>
      </c>
      <c r="Q1689" s="33" t="s">
        <v>832</v>
      </c>
      <c r="R1689" s="33" t="s">
        <v>80</v>
      </c>
      <c r="S1689" s="33">
        <v>1</v>
      </c>
      <c r="T1689" s="29"/>
      <c r="U1689" s="29"/>
      <c r="V1689" s="35"/>
      <c r="W1689" s="29"/>
      <c r="X1689" s="29"/>
      <c r="Y1689" s="29"/>
      <c r="Z1689" s="33"/>
    </row>
    <row r="1690" ht="24" spans="1:28">
      <c r="A1690" s="33">
        <v>3464</v>
      </c>
      <c r="B1690" s="28" t="s">
        <v>117</v>
      </c>
      <c r="C1690" s="28" t="s">
        <v>118</v>
      </c>
      <c r="D1690" s="196" t="s">
        <v>150</v>
      </c>
      <c r="E1690" s="196" t="s">
        <v>157</v>
      </c>
      <c r="F1690" s="196" t="s">
        <v>876</v>
      </c>
      <c r="G1690" s="33" t="s">
        <v>1830</v>
      </c>
      <c r="H1690" s="33" t="s">
        <v>1933</v>
      </c>
      <c r="I1690" s="196" t="s">
        <v>1896</v>
      </c>
      <c r="J1690" s="196" t="s">
        <v>1896</v>
      </c>
      <c r="K1690" s="196">
        <v>1</v>
      </c>
      <c r="L1690" s="235">
        <v>45352</v>
      </c>
      <c r="M1690" s="235">
        <v>45382</v>
      </c>
      <c r="N1690" s="33" t="s">
        <v>124</v>
      </c>
      <c r="O1690" s="33" t="s">
        <v>125</v>
      </c>
      <c r="P1690" s="33" t="s">
        <v>398</v>
      </c>
      <c r="Q1690" s="33" t="s">
        <v>832</v>
      </c>
      <c r="R1690" s="33" t="s">
        <v>80</v>
      </c>
      <c r="S1690" s="33">
        <v>1</v>
      </c>
      <c r="T1690" s="34"/>
      <c r="U1690" s="34"/>
      <c r="V1690" s="35"/>
      <c r="W1690" s="35"/>
      <c r="X1690" s="40"/>
      <c r="Y1690" s="40"/>
      <c r="Z1690" s="38"/>
      <c r="AA1690" s="34"/>
      <c r="AB1690" s="34"/>
    </row>
    <row r="1691" ht="24" spans="1:26">
      <c r="A1691" s="33">
        <v>3465</v>
      </c>
      <c r="B1691" s="28" t="s">
        <v>117</v>
      </c>
      <c r="C1691" s="28" t="s">
        <v>118</v>
      </c>
      <c r="D1691" s="196" t="s">
        <v>150</v>
      </c>
      <c r="E1691" s="196" t="s">
        <v>157</v>
      </c>
      <c r="F1691" s="196" t="s">
        <v>876</v>
      </c>
      <c r="G1691" s="33" t="s">
        <v>1830</v>
      </c>
      <c r="H1691" s="33" t="s">
        <v>1933</v>
      </c>
      <c r="I1691" s="196" t="s">
        <v>1896</v>
      </c>
      <c r="J1691" s="196" t="s">
        <v>1896</v>
      </c>
      <c r="K1691" s="196">
        <v>1</v>
      </c>
      <c r="L1691" s="235">
        <v>45383</v>
      </c>
      <c r="M1691" s="235">
        <v>45412</v>
      </c>
      <c r="N1691" s="33" t="s">
        <v>124</v>
      </c>
      <c r="O1691" s="33" t="s">
        <v>125</v>
      </c>
      <c r="P1691" s="33" t="s">
        <v>398</v>
      </c>
      <c r="Q1691" s="33" t="s">
        <v>832</v>
      </c>
      <c r="R1691" s="33" t="s">
        <v>80</v>
      </c>
      <c r="S1691" s="33">
        <v>1</v>
      </c>
      <c r="T1691" s="29"/>
      <c r="U1691" s="29"/>
      <c r="V1691" s="35"/>
      <c r="W1691" s="29"/>
      <c r="X1691" s="29"/>
      <c r="Y1691" s="29"/>
      <c r="Z1691" s="33"/>
    </row>
    <row r="1692" ht="24" spans="1:26">
      <c r="A1692" s="33">
        <v>3466</v>
      </c>
      <c r="B1692" s="28" t="s">
        <v>117</v>
      </c>
      <c r="C1692" s="28" t="s">
        <v>118</v>
      </c>
      <c r="D1692" s="196" t="s">
        <v>150</v>
      </c>
      <c r="E1692" s="196" t="s">
        <v>157</v>
      </c>
      <c r="F1692" s="196" t="s">
        <v>876</v>
      </c>
      <c r="G1692" s="33" t="s">
        <v>1830</v>
      </c>
      <c r="H1692" s="33" t="s">
        <v>1933</v>
      </c>
      <c r="I1692" s="196" t="s">
        <v>1896</v>
      </c>
      <c r="J1692" s="196" t="s">
        <v>1896</v>
      </c>
      <c r="K1692" s="196">
        <v>1</v>
      </c>
      <c r="L1692" s="235">
        <v>45413</v>
      </c>
      <c r="M1692" s="235">
        <v>45443</v>
      </c>
      <c r="N1692" s="33" t="s">
        <v>124</v>
      </c>
      <c r="O1692" s="33" t="s">
        <v>125</v>
      </c>
      <c r="P1692" s="33" t="s">
        <v>398</v>
      </c>
      <c r="Q1692" s="33" t="s">
        <v>832</v>
      </c>
      <c r="R1692" s="33" t="s">
        <v>80</v>
      </c>
      <c r="S1692" s="33">
        <v>1</v>
      </c>
      <c r="T1692" s="29"/>
      <c r="U1692" s="29"/>
      <c r="V1692" s="35"/>
      <c r="W1692" s="29"/>
      <c r="X1692" s="29"/>
      <c r="Y1692" s="29"/>
      <c r="Z1692" s="33"/>
    </row>
    <row r="1693" ht="24" spans="1:26">
      <c r="A1693" s="33">
        <v>3467</v>
      </c>
      <c r="B1693" s="28" t="s">
        <v>117</v>
      </c>
      <c r="C1693" s="28" t="s">
        <v>118</v>
      </c>
      <c r="D1693" s="196" t="s">
        <v>150</v>
      </c>
      <c r="E1693" s="196" t="s">
        <v>157</v>
      </c>
      <c r="F1693" s="196" t="s">
        <v>876</v>
      </c>
      <c r="G1693" s="33" t="s">
        <v>1830</v>
      </c>
      <c r="H1693" s="33" t="s">
        <v>1933</v>
      </c>
      <c r="I1693" s="196" t="s">
        <v>1896</v>
      </c>
      <c r="J1693" s="196" t="s">
        <v>1896</v>
      </c>
      <c r="K1693" s="196">
        <v>1</v>
      </c>
      <c r="L1693" s="235">
        <v>45444</v>
      </c>
      <c r="M1693" s="235">
        <v>45473</v>
      </c>
      <c r="N1693" s="33" t="s">
        <v>124</v>
      </c>
      <c r="O1693" s="33" t="s">
        <v>125</v>
      </c>
      <c r="P1693" s="33" t="s">
        <v>398</v>
      </c>
      <c r="Q1693" s="33" t="s">
        <v>832</v>
      </c>
      <c r="R1693" s="33" t="s">
        <v>80</v>
      </c>
      <c r="S1693" s="33">
        <v>1</v>
      </c>
      <c r="T1693" s="29"/>
      <c r="U1693" s="29"/>
      <c r="V1693" s="35"/>
      <c r="W1693" s="29"/>
      <c r="X1693" s="29"/>
      <c r="Y1693" s="29"/>
      <c r="Z1693" s="33"/>
    </row>
    <row r="1694" ht="24" spans="1:26">
      <c r="A1694" s="33">
        <v>3468</v>
      </c>
      <c r="B1694" s="28" t="s">
        <v>117</v>
      </c>
      <c r="C1694" s="28" t="s">
        <v>118</v>
      </c>
      <c r="D1694" s="196" t="s">
        <v>150</v>
      </c>
      <c r="E1694" s="196" t="s">
        <v>157</v>
      </c>
      <c r="F1694" s="196" t="s">
        <v>876</v>
      </c>
      <c r="G1694" s="33" t="s">
        <v>1830</v>
      </c>
      <c r="H1694" s="33" t="s">
        <v>1933</v>
      </c>
      <c r="I1694" s="196" t="s">
        <v>1896</v>
      </c>
      <c r="J1694" s="196" t="s">
        <v>1896</v>
      </c>
      <c r="K1694" s="196">
        <v>1</v>
      </c>
      <c r="L1694" s="235">
        <v>45474</v>
      </c>
      <c r="M1694" s="235">
        <v>45504</v>
      </c>
      <c r="N1694" s="33" t="s">
        <v>124</v>
      </c>
      <c r="O1694" s="33" t="s">
        <v>125</v>
      </c>
      <c r="P1694" s="33" t="s">
        <v>398</v>
      </c>
      <c r="Q1694" s="33" t="s">
        <v>832</v>
      </c>
      <c r="R1694" s="33" t="s">
        <v>80</v>
      </c>
      <c r="S1694" s="33">
        <v>1</v>
      </c>
      <c r="T1694" s="29"/>
      <c r="U1694" s="29"/>
      <c r="V1694" s="35"/>
      <c r="W1694" s="29"/>
      <c r="X1694" s="29"/>
      <c r="Y1694" s="29"/>
      <c r="Z1694" s="33"/>
    </row>
    <row r="1695" ht="24" spans="1:26">
      <c r="A1695" s="33">
        <v>3469</v>
      </c>
      <c r="B1695" s="28" t="s">
        <v>117</v>
      </c>
      <c r="C1695" s="28" t="s">
        <v>118</v>
      </c>
      <c r="D1695" s="196" t="s">
        <v>150</v>
      </c>
      <c r="E1695" s="196" t="s">
        <v>157</v>
      </c>
      <c r="F1695" s="196" t="s">
        <v>876</v>
      </c>
      <c r="G1695" s="33" t="s">
        <v>1830</v>
      </c>
      <c r="H1695" s="33" t="s">
        <v>1933</v>
      </c>
      <c r="I1695" s="196" t="s">
        <v>1896</v>
      </c>
      <c r="J1695" s="196" t="s">
        <v>1896</v>
      </c>
      <c r="K1695" s="196">
        <v>1</v>
      </c>
      <c r="L1695" s="235">
        <v>45505</v>
      </c>
      <c r="M1695" s="235">
        <v>45535</v>
      </c>
      <c r="N1695" s="33" t="s">
        <v>124</v>
      </c>
      <c r="O1695" s="33" t="s">
        <v>125</v>
      </c>
      <c r="P1695" s="33" t="s">
        <v>398</v>
      </c>
      <c r="Q1695" s="33" t="s">
        <v>832</v>
      </c>
      <c r="R1695" s="33" t="s">
        <v>80</v>
      </c>
      <c r="S1695" s="33">
        <v>1</v>
      </c>
      <c r="T1695" s="29"/>
      <c r="U1695" s="29"/>
      <c r="V1695" s="35"/>
      <c r="W1695" s="29"/>
      <c r="X1695" s="29"/>
      <c r="Y1695" s="29"/>
      <c r="Z1695" s="33"/>
    </row>
    <row r="1696" ht="24" spans="1:26">
      <c r="A1696" s="33">
        <v>3470</v>
      </c>
      <c r="B1696" s="28" t="s">
        <v>117</v>
      </c>
      <c r="C1696" s="28" t="s">
        <v>118</v>
      </c>
      <c r="D1696" s="196" t="s">
        <v>150</v>
      </c>
      <c r="E1696" s="196" t="s">
        <v>157</v>
      </c>
      <c r="F1696" s="196" t="s">
        <v>876</v>
      </c>
      <c r="G1696" s="33" t="s">
        <v>1830</v>
      </c>
      <c r="H1696" s="33" t="s">
        <v>1933</v>
      </c>
      <c r="I1696" s="196" t="s">
        <v>1896</v>
      </c>
      <c r="J1696" s="196" t="s">
        <v>1896</v>
      </c>
      <c r="K1696" s="196">
        <v>1</v>
      </c>
      <c r="L1696" s="235">
        <v>45536</v>
      </c>
      <c r="M1696" s="235">
        <v>45565</v>
      </c>
      <c r="N1696" s="33" t="s">
        <v>124</v>
      </c>
      <c r="O1696" s="33" t="s">
        <v>125</v>
      </c>
      <c r="P1696" s="33" t="s">
        <v>398</v>
      </c>
      <c r="Q1696" s="33" t="s">
        <v>832</v>
      </c>
      <c r="R1696" s="33" t="s">
        <v>80</v>
      </c>
      <c r="S1696" s="33">
        <v>1</v>
      </c>
      <c r="T1696" s="29"/>
      <c r="U1696" s="29"/>
      <c r="V1696" s="35"/>
      <c r="W1696" s="29"/>
      <c r="X1696" s="29"/>
      <c r="Y1696" s="29"/>
      <c r="Z1696" s="33"/>
    </row>
    <row r="1697" ht="24" spans="1:26">
      <c r="A1697" s="33">
        <v>3471</v>
      </c>
      <c r="B1697" s="28" t="s">
        <v>117</v>
      </c>
      <c r="C1697" s="28" t="s">
        <v>118</v>
      </c>
      <c r="D1697" s="196" t="s">
        <v>150</v>
      </c>
      <c r="E1697" s="196" t="s">
        <v>157</v>
      </c>
      <c r="F1697" s="196" t="s">
        <v>876</v>
      </c>
      <c r="G1697" s="33" t="s">
        <v>1830</v>
      </c>
      <c r="H1697" s="33" t="s">
        <v>1933</v>
      </c>
      <c r="I1697" s="196" t="s">
        <v>1896</v>
      </c>
      <c r="J1697" s="196" t="s">
        <v>1896</v>
      </c>
      <c r="K1697" s="196">
        <v>1</v>
      </c>
      <c r="L1697" s="235">
        <v>45566</v>
      </c>
      <c r="M1697" s="235">
        <v>45596</v>
      </c>
      <c r="N1697" s="33" t="s">
        <v>124</v>
      </c>
      <c r="O1697" s="33" t="s">
        <v>125</v>
      </c>
      <c r="P1697" s="33" t="s">
        <v>398</v>
      </c>
      <c r="Q1697" s="33" t="s">
        <v>832</v>
      </c>
      <c r="R1697" s="33" t="s">
        <v>80</v>
      </c>
      <c r="S1697" s="33">
        <v>1</v>
      </c>
      <c r="T1697" s="29"/>
      <c r="U1697" s="29"/>
      <c r="V1697" s="35"/>
      <c r="W1697" s="29"/>
      <c r="X1697" s="29"/>
      <c r="Y1697" s="29"/>
      <c r="Z1697" s="33"/>
    </row>
    <row r="1698" ht="24" spans="1:26">
      <c r="A1698" s="33">
        <v>3472</v>
      </c>
      <c r="B1698" s="28" t="s">
        <v>117</v>
      </c>
      <c r="C1698" s="28" t="s">
        <v>118</v>
      </c>
      <c r="D1698" s="196" t="s">
        <v>150</v>
      </c>
      <c r="E1698" s="196" t="s">
        <v>157</v>
      </c>
      <c r="F1698" s="196" t="s">
        <v>876</v>
      </c>
      <c r="G1698" s="33" t="s">
        <v>1830</v>
      </c>
      <c r="H1698" s="33" t="s">
        <v>1933</v>
      </c>
      <c r="I1698" s="196" t="s">
        <v>1896</v>
      </c>
      <c r="J1698" s="196" t="s">
        <v>1896</v>
      </c>
      <c r="K1698" s="196">
        <v>1</v>
      </c>
      <c r="L1698" s="235">
        <v>45597</v>
      </c>
      <c r="M1698" s="235">
        <v>45626</v>
      </c>
      <c r="N1698" s="33" t="s">
        <v>124</v>
      </c>
      <c r="O1698" s="33" t="s">
        <v>125</v>
      </c>
      <c r="P1698" s="33" t="s">
        <v>398</v>
      </c>
      <c r="Q1698" s="33" t="s">
        <v>832</v>
      </c>
      <c r="R1698" s="33" t="s">
        <v>80</v>
      </c>
      <c r="S1698" s="33">
        <v>1</v>
      </c>
      <c r="T1698" s="29"/>
      <c r="U1698" s="29"/>
      <c r="V1698" s="35"/>
      <c r="W1698" s="29"/>
      <c r="X1698" s="29"/>
      <c r="Y1698" s="29"/>
      <c r="Z1698" s="33"/>
    </row>
    <row r="1699" ht="24" spans="1:26">
      <c r="A1699" s="33">
        <v>3473</v>
      </c>
      <c r="B1699" s="28" t="s">
        <v>117</v>
      </c>
      <c r="C1699" s="28" t="s">
        <v>118</v>
      </c>
      <c r="D1699" s="196" t="s">
        <v>150</v>
      </c>
      <c r="E1699" s="196" t="s">
        <v>157</v>
      </c>
      <c r="F1699" s="196" t="s">
        <v>876</v>
      </c>
      <c r="G1699" s="33" t="s">
        <v>1830</v>
      </c>
      <c r="H1699" s="33" t="s">
        <v>1933</v>
      </c>
      <c r="I1699" s="196" t="s">
        <v>1896</v>
      </c>
      <c r="J1699" s="196" t="s">
        <v>1896</v>
      </c>
      <c r="K1699" s="196">
        <v>1</v>
      </c>
      <c r="L1699" s="235">
        <v>45627</v>
      </c>
      <c r="M1699" s="235">
        <v>45657</v>
      </c>
      <c r="N1699" s="33" t="s">
        <v>124</v>
      </c>
      <c r="O1699" s="33" t="s">
        <v>125</v>
      </c>
      <c r="P1699" s="33" t="s">
        <v>398</v>
      </c>
      <c r="Q1699" s="33" t="s">
        <v>832</v>
      </c>
      <c r="R1699" s="33" t="s">
        <v>80</v>
      </c>
      <c r="S1699" s="33">
        <v>1</v>
      </c>
      <c r="T1699" s="29"/>
      <c r="U1699" s="29"/>
      <c r="V1699" s="35"/>
      <c r="W1699" s="29"/>
      <c r="X1699" s="29"/>
      <c r="Y1699" s="29"/>
      <c r="Z1699" s="33"/>
    </row>
    <row r="1700" ht="24" spans="1:26">
      <c r="A1700" s="33">
        <v>3475</v>
      </c>
      <c r="B1700" s="28" t="s">
        <v>117</v>
      </c>
      <c r="C1700" s="28" t="s">
        <v>118</v>
      </c>
      <c r="D1700" s="196" t="s">
        <v>150</v>
      </c>
      <c r="E1700" s="196" t="s">
        <v>247</v>
      </c>
      <c r="F1700" s="196" t="s">
        <v>881</v>
      </c>
      <c r="G1700" s="33" t="s">
        <v>1830</v>
      </c>
      <c r="H1700" s="33" t="s">
        <v>1934</v>
      </c>
      <c r="I1700" s="196" t="s">
        <v>1896</v>
      </c>
      <c r="J1700" s="196" t="s">
        <v>1896</v>
      </c>
      <c r="K1700" s="196">
        <v>1</v>
      </c>
      <c r="L1700" s="235">
        <v>45292</v>
      </c>
      <c r="M1700" s="235">
        <v>45306</v>
      </c>
      <c r="N1700" s="33" t="s">
        <v>124</v>
      </c>
      <c r="O1700" s="33" t="s">
        <v>125</v>
      </c>
      <c r="P1700" s="33" t="s">
        <v>398</v>
      </c>
      <c r="Q1700" s="33" t="s">
        <v>837</v>
      </c>
      <c r="R1700" s="33" t="s">
        <v>80</v>
      </c>
      <c r="S1700" s="33">
        <v>1</v>
      </c>
      <c r="T1700" s="29"/>
      <c r="U1700" s="29"/>
      <c r="V1700" s="35"/>
      <c r="W1700" s="29"/>
      <c r="X1700" s="29"/>
      <c r="Y1700" s="29"/>
      <c r="Z1700" s="33"/>
    </row>
    <row r="1701" ht="24" spans="1:26">
      <c r="A1701" s="33">
        <v>3476</v>
      </c>
      <c r="B1701" s="28" t="s">
        <v>117</v>
      </c>
      <c r="C1701" s="28" t="s">
        <v>118</v>
      </c>
      <c r="D1701" s="196" t="s">
        <v>150</v>
      </c>
      <c r="E1701" s="196" t="s">
        <v>247</v>
      </c>
      <c r="F1701" s="196" t="s">
        <v>881</v>
      </c>
      <c r="G1701" s="33" t="s">
        <v>1830</v>
      </c>
      <c r="H1701" s="33" t="s">
        <v>1934</v>
      </c>
      <c r="I1701" s="196" t="s">
        <v>1896</v>
      </c>
      <c r="J1701" s="196" t="s">
        <v>1896</v>
      </c>
      <c r="K1701" s="196">
        <v>1</v>
      </c>
      <c r="L1701" s="235">
        <v>45307</v>
      </c>
      <c r="M1701" s="235">
        <v>45322</v>
      </c>
      <c r="N1701" s="33" t="s">
        <v>124</v>
      </c>
      <c r="O1701" s="33" t="s">
        <v>125</v>
      </c>
      <c r="P1701" s="33" t="s">
        <v>398</v>
      </c>
      <c r="Q1701" s="33" t="s">
        <v>837</v>
      </c>
      <c r="R1701" s="33" t="s">
        <v>80</v>
      </c>
      <c r="S1701" s="33">
        <v>1</v>
      </c>
      <c r="T1701" s="29"/>
      <c r="U1701" s="29"/>
      <c r="V1701" s="35"/>
      <c r="W1701" s="29"/>
      <c r="X1701" s="29"/>
      <c r="Y1701" s="29"/>
      <c r="Z1701" s="33"/>
    </row>
    <row r="1702" ht="24" spans="1:28">
      <c r="A1702" s="33">
        <v>3477</v>
      </c>
      <c r="B1702" s="28" t="s">
        <v>117</v>
      </c>
      <c r="C1702" s="28" t="s">
        <v>118</v>
      </c>
      <c r="D1702" s="196" t="s">
        <v>150</v>
      </c>
      <c r="E1702" s="196" t="s">
        <v>247</v>
      </c>
      <c r="F1702" s="196" t="s">
        <v>881</v>
      </c>
      <c r="G1702" s="33" t="s">
        <v>1830</v>
      </c>
      <c r="H1702" s="33" t="s">
        <v>1934</v>
      </c>
      <c r="I1702" s="196" t="s">
        <v>1896</v>
      </c>
      <c r="J1702" s="196" t="s">
        <v>1896</v>
      </c>
      <c r="K1702" s="196">
        <v>1</v>
      </c>
      <c r="L1702" s="235">
        <v>45323</v>
      </c>
      <c r="M1702" s="235">
        <v>45337</v>
      </c>
      <c r="N1702" s="33" t="s">
        <v>124</v>
      </c>
      <c r="O1702" s="33" t="s">
        <v>125</v>
      </c>
      <c r="P1702" s="33" t="s">
        <v>398</v>
      </c>
      <c r="Q1702" s="33" t="s">
        <v>837</v>
      </c>
      <c r="R1702" s="33" t="s">
        <v>80</v>
      </c>
      <c r="S1702" s="33">
        <v>1</v>
      </c>
      <c r="T1702" s="34"/>
      <c r="U1702" s="34"/>
      <c r="V1702" s="35"/>
      <c r="W1702" s="35"/>
      <c r="X1702" s="40"/>
      <c r="Y1702" s="40"/>
      <c r="Z1702" s="38"/>
      <c r="AA1702" s="34"/>
      <c r="AB1702" s="34"/>
    </row>
    <row r="1703" ht="24" spans="1:26">
      <c r="A1703" s="33">
        <v>3478</v>
      </c>
      <c r="B1703" s="28" t="s">
        <v>117</v>
      </c>
      <c r="C1703" s="28" t="s">
        <v>118</v>
      </c>
      <c r="D1703" s="196" t="s">
        <v>150</v>
      </c>
      <c r="E1703" s="196" t="s">
        <v>247</v>
      </c>
      <c r="F1703" s="196" t="s">
        <v>881</v>
      </c>
      <c r="G1703" s="33" t="s">
        <v>1830</v>
      </c>
      <c r="H1703" s="33" t="s">
        <v>1934</v>
      </c>
      <c r="I1703" s="196" t="s">
        <v>1896</v>
      </c>
      <c r="J1703" s="196" t="s">
        <v>1896</v>
      </c>
      <c r="K1703" s="196">
        <v>1</v>
      </c>
      <c r="L1703" s="235">
        <v>45338</v>
      </c>
      <c r="M1703" s="235">
        <v>45351</v>
      </c>
      <c r="N1703" s="33" t="s">
        <v>124</v>
      </c>
      <c r="O1703" s="33" t="s">
        <v>125</v>
      </c>
      <c r="P1703" s="33" t="s">
        <v>398</v>
      </c>
      <c r="Q1703" s="33" t="s">
        <v>837</v>
      </c>
      <c r="R1703" s="33" t="s">
        <v>80</v>
      </c>
      <c r="S1703" s="33">
        <v>1</v>
      </c>
      <c r="T1703" s="29"/>
      <c r="U1703" s="29"/>
      <c r="V1703" s="35"/>
      <c r="W1703" s="29"/>
      <c r="X1703" s="29"/>
      <c r="Y1703" s="29"/>
      <c r="Z1703" s="33"/>
    </row>
    <row r="1704" ht="24" spans="1:28">
      <c r="A1704" s="33">
        <v>3479</v>
      </c>
      <c r="B1704" s="28" t="s">
        <v>117</v>
      </c>
      <c r="C1704" s="28" t="s">
        <v>118</v>
      </c>
      <c r="D1704" s="196" t="s">
        <v>150</v>
      </c>
      <c r="E1704" s="196" t="s">
        <v>247</v>
      </c>
      <c r="F1704" s="196" t="s">
        <v>881</v>
      </c>
      <c r="G1704" s="33" t="s">
        <v>1830</v>
      </c>
      <c r="H1704" s="33" t="s">
        <v>1934</v>
      </c>
      <c r="I1704" s="196" t="s">
        <v>1896</v>
      </c>
      <c r="J1704" s="196" t="s">
        <v>1896</v>
      </c>
      <c r="K1704" s="196">
        <v>1</v>
      </c>
      <c r="L1704" s="235">
        <v>45352</v>
      </c>
      <c r="M1704" s="235">
        <v>45366</v>
      </c>
      <c r="N1704" s="33" t="s">
        <v>124</v>
      </c>
      <c r="O1704" s="33" t="s">
        <v>125</v>
      </c>
      <c r="P1704" s="33" t="s">
        <v>398</v>
      </c>
      <c r="Q1704" s="33" t="s">
        <v>837</v>
      </c>
      <c r="R1704" s="33" t="s">
        <v>80</v>
      </c>
      <c r="S1704" s="33">
        <v>1</v>
      </c>
      <c r="T1704" s="34"/>
      <c r="U1704" s="34"/>
      <c r="V1704" s="35"/>
      <c r="W1704" s="35"/>
      <c r="X1704" s="40"/>
      <c r="Y1704" s="40"/>
      <c r="Z1704" s="38"/>
      <c r="AA1704" s="34"/>
      <c r="AB1704" s="34"/>
    </row>
    <row r="1705" ht="24" spans="1:28">
      <c r="A1705" s="33">
        <v>3480</v>
      </c>
      <c r="B1705" s="28" t="s">
        <v>117</v>
      </c>
      <c r="C1705" s="28" t="s">
        <v>118</v>
      </c>
      <c r="D1705" s="196" t="s">
        <v>150</v>
      </c>
      <c r="E1705" s="196" t="s">
        <v>247</v>
      </c>
      <c r="F1705" s="196" t="s">
        <v>881</v>
      </c>
      <c r="G1705" s="33" t="s">
        <v>1830</v>
      </c>
      <c r="H1705" s="33" t="s">
        <v>1934</v>
      </c>
      <c r="I1705" s="196" t="s">
        <v>1896</v>
      </c>
      <c r="J1705" s="196" t="s">
        <v>1896</v>
      </c>
      <c r="K1705" s="196">
        <v>1</v>
      </c>
      <c r="L1705" s="235">
        <v>45367</v>
      </c>
      <c r="M1705" s="235">
        <v>45382</v>
      </c>
      <c r="N1705" s="33" t="s">
        <v>124</v>
      </c>
      <c r="O1705" s="33" t="s">
        <v>125</v>
      </c>
      <c r="P1705" s="33" t="s">
        <v>398</v>
      </c>
      <c r="Q1705" s="33" t="s">
        <v>837</v>
      </c>
      <c r="R1705" s="33" t="s">
        <v>80</v>
      </c>
      <c r="S1705" s="33">
        <v>1</v>
      </c>
      <c r="T1705" s="34"/>
      <c r="U1705" s="34"/>
      <c r="V1705" s="35"/>
      <c r="W1705" s="35"/>
      <c r="X1705" s="40"/>
      <c r="Y1705" s="40"/>
      <c r="Z1705" s="38"/>
      <c r="AA1705" s="34"/>
      <c r="AB1705" s="34"/>
    </row>
    <row r="1706" ht="24" spans="1:26">
      <c r="A1706" s="33">
        <v>3481</v>
      </c>
      <c r="B1706" s="28" t="s">
        <v>117</v>
      </c>
      <c r="C1706" s="28" t="s">
        <v>118</v>
      </c>
      <c r="D1706" s="196" t="s">
        <v>150</v>
      </c>
      <c r="E1706" s="196" t="s">
        <v>247</v>
      </c>
      <c r="F1706" s="196" t="s">
        <v>881</v>
      </c>
      <c r="G1706" s="33" t="s">
        <v>1830</v>
      </c>
      <c r="H1706" s="33" t="s">
        <v>1934</v>
      </c>
      <c r="I1706" s="196" t="s">
        <v>1896</v>
      </c>
      <c r="J1706" s="196" t="s">
        <v>1896</v>
      </c>
      <c r="K1706" s="196">
        <v>1</v>
      </c>
      <c r="L1706" s="235">
        <v>45383</v>
      </c>
      <c r="M1706" s="235">
        <v>45397</v>
      </c>
      <c r="N1706" s="33" t="s">
        <v>124</v>
      </c>
      <c r="O1706" s="33" t="s">
        <v>125</v>
      </c>
      <c r="P1706" s="33" t="s">
        <v>398</v>
      </c>
      <c r="Q1706" s="33" t="s">
        <v>837</v>
      </c>
      <c r="R1706" s="33" t="s">
        <v>80</v>
      </c>
      <c r="S1706" s="33">
        <v>1</v>
      </c>
      <c r="T1706" s="29"/>
      <c r="U1706" s="29"/>
      <c r="V1706" s="35"/>
      <c r="W1706" s="29"/>
      <c r="X1706" s="29"/>
      <c r="Y1706" s="29"/>
      <c r="Z1706" s="33"/>
    </row>
    <row r="1707" ht="24" spans="1:26">
      <c r="A1707" s="33">
        <v>3482</v>
      </c>
      <c r="B1707" s="28" t="s">
        <v>117</v>
      </c>
      <c r="C1707" s="28" t="s">
        <v>118</v>
      </c>
      <c r="D1707" s="196" t="s">
        <v>150</v>
      </c>
      <c r="E1707" s="196" t="s">
        <v>247</v>
      </c>
      <c r="F1707" s="196" t="s">
        <v>881</v>
      </c>
      <c r="G1707" s="33" t="s">
        <v>1830</v>
      </c>
      <c r="H1707" s="33" t="s">
        <v>1934</v>
      </c>
      <c r="I1707" s="196" t="s">
        <v>1896</v>
      </c>
      <c r="J1707" s="196" t="s">
        <v>1896</v>
      </c>
      <c r="K1707" s="196">
        <v>1</v>
      </c>
      <c r="L1707" s="235">
        <v>45398</v>
      </c>
      <c r="M1707" s="235">
        <v>45412</v>
      </c>
      <c r="N1707" s="33" t="s">
        <v>124</v>
      </c>
      <c r="O1707" s="33" t="s">
        <v>125</v>
      </c>
      <c r="P1707" s="33" t="s">
        <v>398</v>
      </c>
      <c r="Q1707" s="33" t="s">
        <v>837</v>
      </c>
      <c r="R1707" s="33" t="s">
        <v>80</v>
      </c>
      <c r="S1707" s="33">
        <v>1</v>
      </c>
      <c r="T1707" s="29"/>
      <c r="U1707" s="29"/>
      <c r="V1707" s="35"/>
      <c r="W1707" s="29"/>
      <c r="X1707" s="29"/>
      <c r="Y1707" s="29"/>
      <c r="Z1707" s="33"/>
    </row>
    <row r="1708" ht="24" spans="1:26">
      <c r="A1708" s="33">
        <v>3483</v>
      </c>
      <c r="B1708" s="28" t="s">
        <v>117</v>
      </c>
      <c r="C1708" s="28" t="s">
        <v>118</v>
      </c>
      <c r="D1708" s="196" t="s">
        <v>150</v>
      </c>
      <c r="E1708" s="196" t="s">
        <v>247</v>
      </c>
      <c r="F1708" s="196" t="s">
        <v>881</v>
      </c>
      <c r="G1708" s="33" t="s">
        <v>1830</v>
      </c>
      <c r="H1708" s="33" t="s">
        <v>1934</v>
      </c>
      <c r="I1708" s="196" t="s">
        <v>1896</v>
      </c>
      <c r="J1708" s="196" t="s">
        <v>1896</v>
      </c>
      <c r="K1708" s="196">
        <v>1</v>
      </c>
      <c r="L1708" s="235">
        <v>45413</v>
      </c>
      <c r="M1708" s="235">
        <v>45427</v>
      </c>
      <c r="N1708" s="33" t="s">
        <v>124</v>
      </c>
      <c r="O1708" s="33" t="s">
        <v>125</v>
      </c>
      <c r="P1708" s="33" t="s">
        <v>398</v>
      </c>
      <c r="Q1708" s="33" t="s">
        <v>837</v>
      </c>
      <c r="R1708" s="33" t="s">
        <v>80</v>
      </c>
      <c r="S1708" s="33">
        <v>1</v>
      </c>
      <c r="T1708" s="29"/>
      <c r="U1708" s="29"/>
      <c r="V1708" s="35"/>
      <c r="W1708" s="29"/>
      <c r="X1708" s="29"/>
      <c r="Y1708" s="29"/>
      <c r="Z1708" s="33"/>
    </row>
    <row r="1709" ht="24" spans="1:26">
      <c r="A1709" s="33">
        <v>3484</v>
      </c>
      <c r="B1709" s="28" t="s">
        <v>117</v>
      </c>
      <c r="C1709" s="28" t="s">
        <v>118</v>
      </c>
      <c r="D1709" s="196" t="s">
        <v>150</v>
      </c>
      <c r="E1709" s="196" t="s">
        <v>247</v>
      </c>
      <c r="F1709" s="196" t="s">
        <v>881</v>
      </c>
      <c r="G1709" s="33" t="s">
        <v>1830</v>
      </c>
      <c r="H1709" s="33" t="s">
        <v>1934</v>
      </c>
      <c r="I1709" s="196" t="s">
        <v>1896</v>
      </c>
      <c r="J1709" s="196" t="s">
        <v>1896</v>
      </c>
      <c r="K1709" s="196">
        <v>1</v>
      </c>
      <c r="L1709" s="235">
        <v>45428</v>
      </c>
      <c r="M1709" s="235">
        <v>45443</v>
      </c>
      <c r="N1709" s="33" t="s">
        <v>124</v>
      </c>
      <c r="O1709" s="33" t="s">
        <v>125</v>
      </c>
      <c r="P1709" s="33" t="s">
        <v>398</v>
      </c>
      <c r="Q1709" s="33" t="s">
        <v>837</v>
      </c>
      <c r="R1709" s="33" t="s">
        <v>80</v>
      </c>
      <c r="S1709" s="33">
        <v>1</v>
      </c>
      <c r="T1709" s="29"/>
      <c r="U1709" s="29"/>
      <c r="V1709" s="35"/>
      <c r="W1709" s="29"/>
      <c r="X1709" s="29"/>
      <c r="Y1709" s="29"/>
      <c r="Z1709" s="33"/>
    </row>
    <row r="1710" ht="24" spans="1:26">
      <c r="A1710" s="33">
        <v>3485</v>
      </c>
      <c r="B1710" s="28" t="s">
        <v>117</v>
      </c>
      <c r="C1710" s="28" t="s">
        <v>118</v>
      </c>
      <c r="D1710" s="196" t="s">
        <v>150</v>
      </c>
      <c r="E1710" s="196" t="s">
        <v>247</v>
      </c>
      <c r="F1710" s="196" t="s">
        <v>881</v>
      </c>
      <c r="G1710" s="33" t="s">
        <v>1830</v>
      </c>
      <c r="H1710" s="33" t="s">
        <v>1934</v>
      </c>
      <c r="I1710" s="196" t="s">
        <v>1896</v>
      </c>
      <c r="J1710" s="196" t="s">
        <v>1896</v>
      </c>
      <c r="K1710" s="196">
        <v>1</v>
      </c>
      <c r="L1710" s="235">
        <v>45444</v>
      </c>
      <c r="M1710" s="235">
        <v>45458</v>
      </c>
      <c r="N1710" s="33" t="s">
        <v>124</v>
      </c>
      <c r="O1710" s="33" t="s">
        <v>125</v>
      </c>
      <c r="P1710" s="33" t="s">
        <v>398</v>
      </c>
      <c r="Q1710" s="33" t="s">
        <v>837</v>
      </c>
      <c r="R1710" s="33" t="s">
        <v>80</v>
      </c>
      <c r="S1710" s="33">
        <v>1</v>
      </c>
      <c r="T1710" s="29"/>
      <c r="U1710" s="29"/>
      <c r="V1710" s="35"/>
      <c r="W1710" s="29"/>
      <c r="X1710" s="29"/>
      <c r="Y1710" s="29"/>
      <c r="Z1710" s="33"/>
    </row>
    <row r="1711" ht="24" spans="1:26">
      <c r="A1711" s="33">
        <v>3486</v>
      </c>
      <c r="B1711" s="28" t="s">
        <v>117</v>
      </c>
      <c r="C1711" s="28" t="s">
        <v>118</v>
      </c>
      <c r="D1711" s="196" t="s">
        <v>150</v>
      </c>
      <c r="E1711" s="196" t="s">
        <v>247</v>
      </c>
      <c r="F1711" s="196" t="s">
        <v>881</v>
      </c>
      <c r="G1711" s="33" t="s">
        <v>1830</v>
      </c>
      <c r="H1711" s="33" t="s">
        <v>1934</v>
      </c>
      <c r="I1711" s="196" t="s">
        <v>1896</v>
      </c>
      <c r="J1711" s="196" t="s">
        <v>1896</v>
      </c>
      <c r="K1711" s="196">
        <v>1</v>
      </c>
      <c r="L1711" s="235">
        <v>45459</v>
      </c>
      <c r="M1711" s="235">
        <v>45473</v>
      </c>
      <c r="N1711" s="33" t="s">
        <v>124</v>
      </c>
      <c r="O1711" s="33" t="s">
        <v>125</v>
      </c>
      <c r="P1711" s="33" t="s">
        <v>398</v>
      </c>
      <c r="Q1711" s="33" t="s">
        <v>837</v>
      </c>
      <c r="R1711" s="33" t="s">
        <v>80</v>
      </c>
      <c r="S1711" s="33">
        <v>1</v>
      </c>
      <c r="T1711" s="29"/>
      <c r="U1711" s="29"/>
      <c r="V1711" s="35"/>
      <c r="W1711" s="29"/>
      <c r="X1711" s="29"/>
      <c r="Y1711" s="29"/>
      <c r="Z1711" s="33"/>
    </row>
    <row r="1712" ht="24" spans="1:26">
      <c r="A1712" s="33">
        <v>3487</v>
      </c>
      <c r="B1712" s="28" t="s">
        <v>117</v>
      </c>
      <c r="C1712" s="28" t="s">
        <v>118</v>
      </c>
      <c r="D1712" s="196" t="s">
        <v>150</v>
      </c>
      <c r="E1712" s="196" t="s">
        <v>247</v>
      </c>
      <c r="F1712" s="196" t="s">
        <v>881</v>
      </c>
      <c r="G1712" s="33" t="s">
        <v>1830</v>
      </c>
      <c r="H1712" s="33" t="s">
        <v>1934</v>
      </c>
      <c r="I1712" s="196" t="s">
        <v>1896</v>
      </c>
      <c r="J1712" s="196" t="s">
        <v>1896</v>
      </c>
      <c r="K1712" s="196">
        <v>1</v>
      </c>
      <c r="L1712" s="235">
        <v>45474</v>
      </c>
      <c r="M1712" s="235">
        <v>45488</v>
      </c>
      <c r="N1712" s="33" t="s">
        <v>124</v>
      </c>
      <c r="O1712" s="33" t="s">
        <v>125</v>
      </c>
      <c r="P1712" s="33" t="s">
        <v>398</v>
      </c>
      <c r="Q1712" s="33" t="s">
        <v>837</v>
      </c>
      <c r="R1712" s="33" t="s">
        <v>80</v>
      </c>
      <c r="S1712" s="33">
        <v>1</v>
      </c>
      <c r="T1712" s="29"/>
      <c r="U1712" s="29"/>
      <c r="V1712" s="35"/>
      <c r="W1712" s="29"/>
      <c r="X1712" s="29"/>
      <c r="Y1712" s="29"/>
      <c r="Z1712" s="33"/>
    </row>
    <row r="1713" ht="24" spans="1:26">
      <c r="A1713" s="33">
        <v>3488</v>
      </c>
      <c r="B1713" s="28" t="s">
        <v>117</v>
      </c>
      <c r="C1713" s="28" t="s">
        <v>118</v>
      </c>
      <c r="D1713" s="196" t="s">
        <v>150</v>
      </c>
      <c r="E1713" s="196" t="s">
        <v>247</v>
      </c>
      <c r="F1713" s="196" t="s">
        <v>881</v>
      </c>
      <c r="G1713" s="33" t="s">
        <v>1830</v>
      </c>
      <c r="H1713" s="33" t="s">
        <v>1934</v>
      </c>
      <c r="I1713" s="196" t="s">
        <v>1896</v>
      </c>
      <c r="J1713" s="196" t="s">
        <v>1896</v>
      </c>
      <c r="K1713" s="196">
        <v>1</v>
      </c>
      <c r="L1713" s="235">
        <v>45489</v>
      </c>
      <c r="M1713" s="235">
        <v>45504</v>
      </c>
      <c r="N1713" s="33" t="s">
        <v>124</v>
      </c>
      <c r="O1713" s="33" t="s">
        <v>125</v>
      </c>
      <c r="P1713" s="33" t="s">
        <v>398</v>
      </c>
      <c r="Q1713" s="33" t="s">
        <v>837</v>
      </c>
      <c r="R1713" s="33" t="s">
        <v>80</v>
      </c>
      <c r="S1713" s="33">
        <v>1</v>
      </c>
      <c r="T1713" s="29"/>
      <c r="U1713" s="29"/>
      <c r="V1713" s="35"/>
      <c r="W1713" s="29"/>
      <c r="X1713" s="29"/>
      <c r="Y1713" s="29"/>
      <c r="Z1713" s="33"/>
    </row>
    <row r="1714" ht="24" spans="1:26">
      <c r="A1714" s="33">
        <v>3489</v>
      </c>
      <c r="B1714" s="28" t="s">
        <v>117</v>
      </c>
      <c r="C1714" s="28" t="s">
        <v>118</v>
      </c>
      <c r="D1714" s="196" t="s">
        <v>150</v>
      </c>
      <c r="E1714" s="196" t="s">
        <v>247</v>
      </c>
      <c r="F1714" s="196" t="s">
        <v>881</v>
      </c>
      <c r="G1714" s="33" t="s">
        <v>1830</v>
      </c>
      <c r="H1714" s="33" t="s">
        <v>1934</v>
      </c>
      <c r="I1714" s="196" t="s">
        <v>1896</v>
      </c>
      <c r="J1714" s="196" t="s">
        <v>1896</v>
      </c>
      <c r="K1714" s="196">
        <v>1</v>
      </c>
      <c r="L1714" s="235">
        <v>45505</v>
      </c>
      <c r="M1714" s="235">
        <v>45519</v>
      </c>
      <c r="N1714" s="33" t="s">
        <v>124</v>
      </c>
      <c r="O1714" s="33" t="s">
        <v>125</v>
      </c>
      <c r="P1714" s="33" t="s">
        <v>398</v>
      </c>
      <c r="Q1714" s="33" t="s">
        <v>837</v>
      </c>
      <c r="R1714" s="33" t="s">
        <v>80</v>
      </c>
      <c r="S1714" s="33">
        <v>1</v>
      </c>
      <c r="T1714" s="29"/>
      <c r="U1714" s="29"/>
      <c r="V1714" s="35"/>
      <c r="W1714" s="29"/>
      <c r="X1714" s="29"/>
      <c r="Y1714" s="29"/>
      <c r="Z1714" s="33"/>
    </row>
    <row r="1715" ht="24" spans="1:26">
      <c r="A1715" s="33">
        <v>3490</v>
      </c>
      <c r="B1715" s="28" t="s">
        <v>117</v>
      </c>
      <c r="C1715" s="28" t="s">
        <v>118</v>
      </c>
      <c r="D1715" s="196" t="s">
        <v>150</v>
      </c>
      <c r="E1715" s="196" t="s">
        <v>247</v>
      </c>
      <c r="F1715" s="196" t="s">
        <v>881</v>
      </c>
      <c r="G1715" s="33" t="s">
        <v>1830</v>
      </c>
      <c r="H1715" s="33" t="s">
        <v>1934</v>
      </c>
      <c r="I1715" s="196" t="s">
        <v>1896</v>
      </c>
      <c r="J1715" s="196" t="s">
        <v>1896</v>
      </c>
      <c r="K1715" s="196">
        <v>1</v>
      </c>
      <c r="L1715" s="235">
        <v>45520</v>
      </c>
      <c r="M1715" s="235">
        <v>45535</v>
      </c>
      <c r="N1715" s="33" t="s">
        <v>124</v>
      </c>
      <c r="O1715" s="33" t="s">
        <v>125</v>
      </c>
      <c r="P1715" s="33" t="s">
        <v>398</v>
      </c>
      <c r="Q1715" s="33" t="s">
        <v>837</v>
      </c>
      <c r="R1715" s="33" t="s">
        <v>80</v>
      </c>
      <c r="S1715" s="33">
        <v>1</v>
      </c>
      <c r="T1715" s="29"/>
      <c r="U1715" s="29"/>
      <c r="V1715" s="35"/>
      <c r="W1715" s="29"/>
      <c r="X1715" s="29"/>
      <c r="Y1715" s="29"/>
      <c r="Z1715" s="33"/>
    </row>
    <row r="1716" ht="24" spans="1:28">
      <c r="A1716" s="33">
        <v>3491</v>
      </c>
      <c r="B1716" s="28" t="s">
        <v>117</v>
      </c>
      <c r="C1716" s="28" t="s">
        <v>118</v>
      </c>
      <c r="D1716" s="196" t="s">
        <v>150</v>
      </c>
      <c r="E1716" s="196" t="s">
        <v>247</v>
      </c>
      <c r="F1716" s="196" t="s">
        <v>881</v>
      </c>
      <c r="G1716" s="33" t="s">
        <v>1830</v>
      </c>
      <c r="H1716" s="33" t="s">
        <v>1934</v>
      </c>
      <c r="I1716" s="196" t="s">
        <v>1896</v>
      </c>
      <c r="J1716" s="196" t="s">
        <v>1896</v>
      </c>
      <c r="K1716" s="196">
        <v>1</v>
      </c>
      <c r="L1716" s="235">
        <v>45536</v>
      </c>
      <c r="M1716" s="235">
        <v>45550</v>
      </c>
      <c r="N1716" s="33" t="s">
        <v>124</v>
      </c>
      <c r="O1716" s="33" t="s">
        <v>125</v>
      </c>
      <c r="P1716" s="33" t="s">
        <v>398</v>
      </c>
      <c r="Q1716" s="33" t="s">
        <v>837</v>
      </c>
      <c r="R1716" s="33" t="s">
        <v>80</v>
      </c>
      <c r="S1716" s="33">
        <v>1</v>
      </c>
      <c r="T1716" s="34"/>
      <c r="U1716" s="34"/>
      <c r="V1716" s="35"/>
      <c r="W1716" s="35"/>
      <c r="X1716" s="40"/>
      <c r="Y1716" s="40"/>
      <c r="Z1716" s="38"/>
      <c r="AA1716" s="34"/>
      <c r="AB1716" s="34"/>
    </row>
    <row r="1717" ht="24" spans="1:28">
      <c r="A1717" s="33">
        <v>3492</v>
      </c>
      <c r="B1717" s="28" t="s">
        <v>117</v>
      </c>
      <c r="C1717" s="28" t="s">
        <v>118</v>
      </c>
      <c r="D1717" s="196" t="s">
        <v>150</v>
      </c>
      <c r="E1717" s="196" t="s">
        <v>247</v>
      </c>
      <c r="F1717" s="196" t="s">
        <v>881</v>
      </c>
      <c r="G1717" s="33" t="s">
        <v>1830</v>
      </c>
      <c r="H1717" s="33" t="s">
        <v>1934</v>
      </c>
      <c r="I1717" s="196" t="s">
        <v>1896</v>
      </c>
      <c r="J1717" s="196" t="s">
        <v>1896</v>
      </c>
      <c r="K1717" s="196">
        <v>1</v>
      </c>
      <c r="L1717" s="235">
        <v>45551</v>
      </c>
      <c r="M1717" s="235">
        <v>45565</v>
      </c>
      <c r="N1717" s="33" t="s">
        <v>124</v>
      </c>
      <c r="O1717" s="33" t="s">
        <v>125</v>
      </c>
      <c r="P1717" s="33" t="s">
        <v>398</v>
      </c>
      <c r="Q1717" s="33" t="s">
        <v>837</v>
      </c>
      <c r="R1717" s="33" t="s">
        <v>80</v>
      </c>
      <c r="S1717" s="33">
        <v>1</v>
      </c>
      <c r="T1717" s="34"/>
      <c r="U1717" s="34"/>
      <c r="V1717" s="35"/>
      <c r="W1717" s="35"/>
      <c r="X1717" s="40"/>
      <c r="Y1717" s="40"/>
      <c r="Z1717" s="38"/>
      <c r="AA1717" s="34"/>
      <c r="AB1717" s="34"/>
    </row>
    <row r="1718" ht="24" spans="1:26">
      <c r="A1718" s="33">
        <v>3493</v>
      </c>
      <c r="B1718" s="28" t="s">
        <v>117</v>
      </c>
      <c r="C1718" s="28" t="s">
        <v>118</v>
      </c>
      <c r="D1718" s="196" t="s">
        <v>150</v>
      </c>
      <c r="E1718" s="196" t="s">
        <v>247</v>
      </c>
      <c r="F1718" s="196" t="s">
        <v>881</v>
      </c>
      <c r="G1718" s="33" t="s">
        <v>1830</v>
      </c>
      <c r="H1718" s="33" t="s">
        <v>1934</v>
      </c>
      <c r="I1718" s="196" t="s">
        <v>1896</v>
      </c>
      <c r="J1718" s="196" t="s">
        <v>1896</v>
      </c>
      <c r="K1718" s="196">
        <v>1</v>
      </c>
      <c r="L1718" s="235">
        <v>45566</v>
      </c>
      <c r="M1718" s="235">
        <v>45580</v>
      </c>
      <c r="N1718" s="33" t="s">
        <v>124</v>
      </c>
      <c r="O1718" s="33" t="s">
        <v>125</v>
      </c>
      <c r="P1718" s="33" t="s">
        <v>398</v>
      </c>
      <c r="Q1718" s="33" t="s">
        <v>837</v>
      </c>
      <c r="R1718" s="33" t="s">
        <v>80</v>
      </c>
      <c r="S1718" s="33">
        <v>1</v>
      </c>
      <c r="T1718" s="29"/>
      <c r="U1718" s="29"/>
      <c r="V1718" s="35"/>
      <c r="W1718" s="29"/>
      <c r="X1718" s="29"/>
      <c r="Y1718" s="29"/>
      <c r="Z1718" s="33"/>
    </row>
    <row r="1719" ht="24" spans="1:26">
      <c r="A1719" s="33">
        <v>3494</v>
      </c>
      <c r="B1719" s="28" t="s">
        <v>117</v>
      </c>
      <c r="C1719" s="28" t="s">
        <v>118</v>
      </c>
      <c r="D1719" s="196" t="s">
        <v>150</v>
      </c>
      <c r="E1719" s="196" t="s">
        <v>247</v>
      </c>
      <c r="F1719" s="196" t="s">
        <v>881</v>
      </c>
      <c r="G1719" s="33" t="s">
        <v>1830</v>
      </c>
      <c r="H1719" s="33" t="s">
        <v>1934</v>
      </c>
      <c r="I1719" s="196" t="s">
        <v>1896</v>
      </c>
      <c r="J1719" s="196" t="s">
        <v>1896</v>
      </c>
      <c r="K1719" s="196">
        <v>1</v>
      </c>
      <c r="L1719" s="235">
        <v>45581</v>
      </c>
      <c r="M1719" s="235">
        <v>45596</v>
      </c>
      <c r="N1719" s="33" t="s">
        <v>124</v>
      </c>
      <c r="O1719" s="33" t="s">
        <v>125</v>
      </c>
      <c r="P1719" s="33" t="s">
        <v>398</v>
      </c>
      <c r="Q1719" s="33" t="s">
        <v>837</v>
      </c>
      <c r="R1719" s="33" t="s">
        <v>80</v>
      </c>
      <c r="S1719" s="33">
        <v>1</v>
      </c>
      <c r="T1719" s="29"/>
      <c r="U1719" s="29"/>
      <c r="V1719" s="35"/>
      <c r="W1719" s="29"/>
      <c r="X1719" s="29"/>
      <c r="Y1719" s="29"/>
      <c r="Z1719" s="33"/>
    </row>
    <row r="1720" ht="24" spans="1:26">
      <c r="A1720" s="33">
        <v>3495</v>
      </c>
      <c r="B1720" s="28" t="s">
        <v>117</v>
      </c>
      <c r="C1720" s="28" t="s">
        <v>118</v>
      </c>
      <c r="D1720" s="196" t="s">
        <v>150</v>
      </c>
      <c r="E1720" s="196" t="s">
        <v>247</v>
      </c>
      <c r="F1720" s="196" t="s">
        <v>881</v>
      </c>
      <c r="G1720" s="33" t="s">
        <v>1830</v>
      </c>
      <c r="H1720" s="33" t="s">
        <v>1934</v>
      </c>
      <c r="I1720" s="196" t="s">
        <v>1896</v>
      </c>
      <c r="J1720" s="196" t="s">
        <v>1896</v>
      </c>
      <c r="K1720" s="196">
        <v>1</v>
      </c>
      <c r="L1720" s="235">
        <v>45597</v>
      </c>
      <c r="M1720" s="235">
        <v>45611</v>
      </c>
      <c r="N1720" s="33" t="s">
        <v>124</v>
      </c>
      <c r="O1720" s="33" t="s">
        <v>125</v>
      </c>
      <c r="P1720" s="33" t="s">
        <v>398</v>
      </c>
      <c r="Q1720" s="33" t="s">
        <v>837</v>
      </c>
      <c r="R1720" s="33" t="s">
        <v>80</v>
      </c>
      <c r="S1720" s="33">
        <v>1</v>
      </c>
      <c r="T1720" s="29"/>
      <c r="U1720" s="29"/>
      <c r="V1720" s="35"/>
      <c r="W1720" s="29"/>
      <c r="X1720" s="29"/>
      <c r="Y1720" s="29"/>
      <c r="Z1720" s="33"/>
    </row>
    <row r="1721" ht="24" spans="1:26">
      <c r="A1721" s="33">
        <v>3496</v>
      </c>
      <c r="B1721" s="28" t="s">
        <v>117</v>
      </c>
      <c r="C1721" s="28" t="s">
        <v>118</v>
      </c>
      <c r="D1721" s="196" t="s">
        <v>150</v>
      </c>
      <c r="E1721" s="196" t="s">
        <v>247</v>
      </c>
      <c r="F1721" s="196" t="s">
        <v>881</v>
      </c>
      <c r="G1721" s="33" t="s">
        <v>1830</v>
      </c>
      <c r="H1721" s="33" t="s">
        <v>1934</v>
      </c>
      <c r="I1721" s="196" t="s">
        <v>1896</v>
      </c>
      <c r="J1721" s="196" t="s">
        <v>1896</v>
      </c>
      <c r="K1721" s="196">
        <v>1</v>
      </c>
      <c r="L1721" s="235">
        <v>45612</v>
      </c>
      <c r="M1721" s="235">
        <v>45626</v>
      </c>
      <c r="N1721" s="33" t="s">
        <v>124</v>
      </c>
      <c r="O1721" s="33" t="s">
        <v>125</v>
      </c>
      <c r="P1721" s="33" t="s">
        <v>398</v>
      </c>
      <c r="Q1721" s="33" t="s">
        <v>837</v>
      </c>
      <c r="R1721" s="33" t="s">
        <v>80</v>
      </c>
      <c r="S1721" s="33">
        <v>1</v>
      </c>
      <c r="T1721" s="29"/>
      <c r="U1721" s="29"/>
      <c r="V1721" s="35"/>
      <c r="W1721" s="29"/>
      <c r="X1721" s="29"/>
      <c r="Y1721" s="29"/>
      <c r="Z1721" s="33"/>
    </row>
    <row r="1722" ht="24" spans="1:26">
      <c r="A1722" s="33">
        <v>3497</v>
      </c>
      <c r="B1722" s="28" t="s">
        <v>117</v>
      </c>
      <c r="C1722" s="28" t="s">
        <v>118</v>
      </c>
      <c r="D1722" s="196" t="s">
        <v>150</v>
      </c>
      <c r="E1722" s="196" t="s">
        <v>247</v>
      </c>
      <c r="F1722" s="196" t="s">
        <v>881</v>
      </c>
      <c r="G1722" s="33" t="s">
        <v>1830</v>
      </c>
      <c r="H1722" s="33" t="s">
        <v>1934</v>
      </c>
      <c r="I1722" s="196" t="s">
        <v>1896</v>
      </c>
      <c r="J1722" s="196" t="s">
        <v>1896</v>
      </c>
      <c r="K1722" s="196">
        <v>1</v>
      </c>
      <c r="L1722" s="235">
        <v>45627</v>
      </c>
      <c r="M1722" s="235">
        <v>45641</v>
      </c>
      <c r="N1722" s="33" t="s">
        <v>124</v>
      </c>
      <c r="O1722" s="33" t="s">
        <v>125</v>
      </c>
      <c r="P1722" s="33" t="s">
        <v>398</v>
      </c>
      <c r="Q1722" s="33" t="s">
        <v>837</v>
      </c>
      <c r="R1722" s="33" t="s">
        <v>80</v>
      </c>
      <c r="S1722" s="33">
        <v>1</v>
      </c>
      <c r="T1722" s="29"/>
      <c r="U1722" s="29"/>
      <c r="V1722" s="35"/>
      <c r="W1722" s="29"/>
      <c r="X1722" s="29"/>
      <c r="Y1722" s="29"/>
      <c r="Z1722" s="33"/>
    </row>
    <row r="1723" ht="24" spans="1:26">
      <c r="A1723" s="33">
        <v>3498</v>
      </c>
      <c r="B1723" s="28" t="s">
        <v>117</v>
      </c>
      <c r="C1723" s="28" t="s">
        <v>118</v>
      </c>
      <c r="D1723" s="196" t="s">
        <v>150</v>
      </c>
      <c r="E1723" s="196" t="s">
        <v>247</v>
      </c>
      <c r="F1723" s="196" t="s">
        <v>881</v>
      </c>
      <c r="G1723" s="33" t="s">
        <v>1830</v>
      </c>
      <c r="H1723" s="33" t="s">
        <v>1934</v>
      </c>
      <c r="I1723" s="196" t="s">
        <v>1896</v>
      </c>
      <c r="J1723" s="196" t="s">
        <v>1896</v>
      </c>
      <c r="K1723" s="196">
        <v>1</v>
      </c>
      <c r="L1723" s="235">
        <v>45642</v>
      </c>
      <c r="M1723" s="235">
        <v>45657</v>
      </c>
      <c r="N1723" s="33" t="s">
        <v>124</v>
      </c>
      <c r="O1723" s="33" t="s">
        <v>125</v>
      </c>
      <c r="P1723" s="33" t="s">
        <v>398</v>
      </c>
      <c r="Q1723" s="33" t="s">
        <v>837</v>
      </c>
      <c r="R1723" s="33" t="s">
        <v>80</v>
      </c>
      <c r="S1723" s="33">
        <v>1</v>
      </c>
      <c r="T1723" s="29"/>
      <c r="U1723" s="29"/>
      <c r="V1723" s="35"/>
      <c r="W1723" s="29"/>
      <c r="X1723" s="29"/>
      <c r="Y1723" s="29"/>
      <c r="Z1723" s="33"/>
    </row>
    <row r="1724" ht="24" spans="1:26">
      <c r="A1724" s="33">
        <v>3499</v>
      </c>
      <c r="B1724" s="28" t="s">
        <v>117</v>
      </c>
      <c r="C1724" s="28" t="s">
        <v>118</v>
      </c>
      <c r="D1724" s="196" t="s">
        <v>150</v>
      </c>
      <c r="E1724" s="196" t="s">
        <v>247</v>
      </c>
      <c r="F1724" s="196" t="s">
        <v>881</v>
      </c>
      <c r="G1724" s="33" t="s">
        <v>1830</v>
      </c>
      <c r="H1724" s="33" t="s">
        <v>1935</v>
      </c>
      <c r="I1724" s="196" t="s">
        <v>1896</v>
      </c>
      <c r="J1724" s="196" t="s">
        <v>1896</v>
      </c>
      <c r="K1724" s="196">
        <v>4</v>
      </c>
      <c r="L1724" s="235">
        <v>45292</v>
      </c>
      <c r="M1724" s="235">
        <v>45322</v>
      </c>
      <c r="N1724" s="33" t="s">
        <v>124</v>
      </c>
      <c r="O1724" s="33" t="s">
        <v>125</v>
      </c>
      <c r="P1724" s="33" t="s">
        <v>398</v>
      </c>
      <c r="Q1724" s="33" t="s">
        <v>837</v>
      </c>
      <c r="R1724" s="33" t="s">
        <v>80</v>
      </c>
      <c r="S1724" s="33">
        <v>4</v>
      </c>
      <c r="T1724" s="29"/>
      <c r="U1724" s="29"/>
      <c r="V1724" s="35"/>
      <c r="W1724" s="29"/>
      <c r="X1724" s="29"/>
      <c r="Y1724" s="29"/>
      <c r="Z1724" s="33"/>
    </row>
    <row r="1725" ht="24" spans="1:26">
      <c r="A1725" s="33">
        <v>3500</v>
      </c>
      <c r="B1725" s="28" t="s">
        <v>117</v>
      </c>
      <c r="C1725" s="28" t="s">
        <v>118</v>
      </c>
      <c r="D1725" s="196" t="s">
        <v>150</v>
      </c>
      <c r="E1725" s="196" t="s">
        <v>247</v>
      </c>
      <c r="F1725" s="196" t="s">
        <v>881</v>
      </c>
      <c r="G1725" s="33" t="s">
        <v>1830</v>
      </c>
      <c r="H1725" s="33" t="s">
        <v>1935</v>
      </c>
      <c r="I1725" s="196" t="s">
        <v>1896</v>
      </c>
      <c r="J1725" s="196" t="s">
        <v>1896</v>
      </c>
      <c r="K1725" s="196">
        <v>4</v>
      </c>
      <c r="L1725" s="235">
        <v>45323</v>
      </c>
      <c r="M1725" s="235">
        <v>45351</v>
      </c>
      <c r="N1725" s="33" t="s">
        <v>124</v>
      </c>
      <c r="O1725" s="33" t="s">
        <v>125</v>
      </c>
      <c r="P1725" s="33" t="s">
        <v>398</v>
      </c>
      <c r="Q1725" s="33" t="s">
        <v>837</v>
      </c>
      <c r="R1725" s="33" t="s">
        <v>80</v>
      </c>
      <c r="S1725" s="33">
        <v>4</v>
      </c>
      <c r="T1725" s="29"/>
      <c r="U1725" s="29"/>
      <c r="V1725" s="35"/>
      <c r="W1725" s="29"/>
      <c r="X1725" s="29"/>
      <c r="Y1725" s="29"/>
      <c r="Z1725" s="33"/>
    </row>
    <row r="1726" ht="24" spans="1:28">
      <c r="A1726" s="33">
        <v>3501</v>
      </c>
      <c r="B1726" s="28" t="s">
        <v>117</v>
      </c>
      <c r="C1726" s="28" t="s">
        <v>118</v>
      </c>
      <c r="D1726" s="196" t="s">
        <v>150</v>
      </c>
      <c r="E1726" s="196" t="s">
        <v>247</v>
      </c>
      <c r="F1726" s="196" t="s">
        <v>881</v>
      </c>
      <c r="G1726" s="33" t="s">
        <v>1830</v>
      </c>
      <c r="H1726" s="33" t="s">
        <v>1935</v>
      </c>
      <c r="I1726" s="196" t="s">
        <v>1896</v>
      </c>
      <c r="J1726" s="196" t="s">
        <v>1896</v>
      </c>
      <c r="K1726" s="196">
        <v>4</v>
      </c>
      <c r="L1726" s="235">
        <v>45352</v>
      </c>
      <c r="M1726" s="235">
        <v>45382</v>
      </c>
      <c r="N1726" s="33" t="s">
        <v>124</v>
      </c>
      <c r="O1726" s="33" t="s">
        <v>125</v>
      </c>
      <c r="P1726" s="33" t="s">
        <v>398</v>
      </c>
      <c r="Q1726" s="33" t="s">
        <v>837</v>
      </c>
      <c r="R1726" s="33" t="s">
        <v>80</v>
      </c>
      <c r="S1726" s="33">
        <v>4</v>
      </c>
      <c r="T1726" s="34"/>
      <c r="U1726" s="34"/>
      <c r="V1726" s="35"/>
      <c r="W1726" s="35"/>
      <c r="X1726" s="40"/>
      <c r="Y1726" s="40"/>
      <c r="Z1726" s="38"/>
      <c r="AA1726" s="34"/>
      <c r="AB1726" s="34"/>
    </row>
    <row r="1727" ht="24" spans="1:26">
      <c r="A1727" s="33">
        <v>3502</v>
      </c>
      <c r="B1727" s="28" t="s">
        <v>117</v>
      </c>
      <c r="C1727" s="28" t="s">
        <v>118</v>
      </c>
      <c r="D1727" s="196" t="s">
        <v>150</v>
      </c>
      <c r="E1727" s="196" t="s">
        <v>247</v>
      </c>
      <c r="F1727" s="196" t="s">
        <v>881</v>
      </c>
      <c r="G1727" s="33" t="s">
        <v>1830</v>
      </c>
      <c r="H1727" s="33" t="s">
        <v>1935</v>
      </c>
      <c r="I1727" s="196" t="s">
        <v>1896</v>
      </c>
      <c r="J1727" s="196" t="s">
        <v>1896</v>
      </c>
      <c r="K1727" s="196">
        <v>4</v>
      </c>
      <c r="L1727" s="235">
        <v>45383</v>
      </c>
      <c r="M1727" s="235">
        <v>45412</v>
      </c>
      <c r="N1727" s="33" t="s">
        <v>124</v>
      </c>
      <c r="O1727" s="33" t="s">
        <v>125</v>
      </c>
      <c r="P1727" s="33" t="s">
        <v>398</v>
      </c>
      <c r="Q1727" s="33" t="s">
        <v>837</v>
      </c>
      <c r="R1727" s="33" t="s">
        <v>80</v>
      </c>
      <c r="S1727" s="33">
        <v>4</v>
      </c>
      <c r="T1727" s="29"/>
      <c r="U1727" s="29"/>
      <c r="V1727" s="35"/>
      <c r="W1727" s="29"/>
      <c r="X1727" s="29"/>
      <c r="Y1727" s="29"/>
      <c r="Z1727" s="33"/>
    </row>
    <row r="1728" ht="24" spans="1:26">
      <c r="A1728" s="33">
        <v>3503</v>
      </c>
      <c r="B1728" s="28" t="s">
        <v>117</v>
      </c>
      <c r="C1728" s="28" t="s">
        <v>118</v>
      </c>
      <c r="D1728" s="196" t="s">
        <v>150</v>
      </c>
      <c r="E1728" s="196" t="s">
        <v>247</v>
      </c>
      <c r="F1728" s="196" t="s">
        <v>881</v>
      </c>
      <c r="G1728" s="33" t="s">
        <v>1830</v>
      </c>
      <c r="H1728" s="33" t="s">
        <v>1935</v>
      </c>
      <c r="I1728" s="196" t="s">
        <v>1896</v>
      </c>
      <c r="J1728" s="196" t="s">
        <v>1896</v>
      </c>
      <c r="K1728" s="196">
        <v>4</v>
      </c>
      <c r="L1728" s="235">
        <v>45413</v>
      </c>
      <c r="M1728" s="235">
        <v>45443</v>
      </c>
      <c r="N1728" s="33" t="s">
        <v>124</v>
      </c>
      <c r="O1728" s="33" t="s">
        <v>125</v>
      </c>
      <c r="P1728" s="33" t="s">
        <v>398</v>
      </c>
      <c r="Q1728" s="33" t="s">
        <v>837</v>
      </c>
      <c r="R1728" s="33" t="s">
        <v>80</v>
      </c>
      <c r="S1728" s="33">
        <v>4</v>
      </c>
      <c r="T1728" s="29"/>
      <c r="U1728" s="29"/>
      <c r="V1728" s="35"/>
      <c r="W1728" s="29"/>
      <c r="X1728" s="29"/>
      <c r="Y1728" s="29"/>
      <c r="Z1728" s="33"/>
    </row>
    <row r="1729" ht="24" spans="1:26">
      <c r="A1729" s="33">
        <v>3504</v>
      </c>
      <c r="B1729" s="28" t="s">
        <v>117</v>
      </c>
      <c r="C1729" s="28" t="s">
        <v>118</v>
      </c>
      <c r="D1729" s="196" t="s">
        <v>150</v>
      </c>
      <c r="E1729" s="196" t="s">
        <v>247</v>
      </c>
      <c r="F1729" s="196" t="s">
        <v>881</v>
      </c>
      <c r="G1729" s="33" t="s">
        <v>1830</v>
      </c>
      <c r="H1729" s="33" t="s">
        <v>1935</v>
      </c>
      <c r="I1729" s="196" t="s">
        <v>1896</v>
      </c>
      <c r="J1729" s="196" t="s">
        <v>1896</v>
      </c>
      <c r="K1729" s="196">
        <v>4</v>
      </c>
      <c r="L1729" s="235">
        <v>45444</v>
      </c>
      <c r="M1729" s="235">
        <v>45473</v>
      </c>
      <c r="N1729" s="33" t="s">
        <v>124</v>
      </c>
      <c r="O1729" s="33" t="s">
        <v>125</v>
      </c>
      <c r="P1729" s="33" t="s">
        <v>398</v>
      </c>
      <c r="Q1729" s="33" t="s">
        <v>837</v>
      </c>
      <c r="R1729" s="33" t="s">
        <v>80</v>
      </c>
      <c r="S1729" s="33">
        <v>4</v>
      </c>
      <c r="T1729" s="29"/>
      <c r="U1729" s="29"/>
      <c r="V1729" s="35"/>
      <c r="W1729" s="29"/>
      <c r="X1729" s="29"/>
      <c r="Y1729" s="29"/>
      <c r="Z1729" s="33"/>
    </row>
    <row r="1730" ht="24" spans="1:26">
      <c r="A1730" s="33">
        <v>3505</v>
      </c>
      <c r="B1730" s="28" t="s">
        <v>117</v>
      </c>
      <c r="C1730" s="28" t="s">
        <v>118</v>
      </c>
      <c r="D1730" s="196" t="s">
        <v>150</v>
      </c>
      <c r="E1730" s="196" t="s">
        <v>247</v>
      </c>
      <c r="F1730" s="196" t="s">
        <v>881</v>
      </c>
      <c r="G1730" s="33" t="s">
        <v>1830</v>
      </c>
      <c r="H1730" s="33" t="s">
        <v>1935</v>
      </c>
      <c r="I1730" s="196" t="s">
        <v>1896</v>
      </c>
      <c r="J1730" s="196" t="s">
        <v>1896</v>
      </c>
      <c r="K1730" s="196">
        <v>4</v>
      </c>
      <c r="L1730" s="235">
        <v>45474</v>
      </c>
      <c r="M1730" s="235">
        <v>45504</v>
      </c>
      <c r="N1730" s="33" t="s">
        <v>124</v>
      </c>
      <c r="O1730" s="33" t="s">
        <v>125</v>
      </c>
      <c r="P1730" s="33" t="s">
        <v>398</v>
      </c>
      <c r="Q1730" s="33" t="s">
        <v>837</v>
      </c>
      <c r="R1730" s="33" t="s">
        <v>80</v>
      </c>
      <c r="S1730" s="33">
        <v>4</v>
      </c>
      <c r="T1730" s="29"/>
      <c r="U1730" s="29"/>
      <c r="V1730" s="35"/>
      <c r="W1730" s="29"/>
      <c r="X1730" s="29"/>
      <c r="Y1730" s="29"/>
      <c r="Z1730" s="33"/>
    </row>
    <row r="1731" ht="24" spans="1:26">
      <c r="A1731" s="33">
        <v>3506</v>
      </c>
      <c r="B1731" s="28" t="s">
        <v>117</v>
      </c>
      <c r="C1731" s="28" t="s">
        <v>118</v>
      </c>
      <c r="D1731" s="196" t="s">
        <v>150</v>
      </c>
      <c r="E1731" s="196" t="s">
        <v>247</v>
      </c>
      <c r="F1731" s="196" t="s">
        <v>881</v>
      </c>
      <c r="G1731" s="33" t="s">
        <v>1830</v>
      </c>
      <c r="H1731" s="33" t="s">
        <v>1935</v>
      </c>
      <c r="I1731" s="196" t="s">
        <v>1896</v>
      </c>
      <c r="J1731" s="196" t="s">
        <v>1896</v>
      </c>
      <c r="K1731" s="196">
        <v>4</v>
      </c>
      <c r="L1731" s="235">
        <v>45505</v>
      </c>
      <c r="M1731" s="235">
        <v>45535</v>
      </c>
      <c r="N1731" s="33" t="s">
        <v>124</v>
      </c>
      <c r="O1731" s="33" t="s">
        <v>125</v>
      </c>
      <c r="P1731" s="33" t="s">
        <v>398</v>
      </c>
      <c r="Q1731" s="33" t="s">
        <v>837</v>
      </c>
      <c r="R1731" s="33" t="s">
        <v>80</v>
      </c>
      <c r="S1731" s="33">
        <v>4</v>
      </c>
      <c r="T1731" s="29"/>
      <c r="U1731" s="29"/>
      <c r="V1731" s="35"/>
      <c r="W1731" s="29"/>
      <c r="X1731" s="29"/>
      <c r="Y1731" s="29"/>
      <c r="Z1731" s="33"/>
    </row>
    <row r="1732" ht="24" spans="1:26">
      <c r="A1732" s="33">
        <v>3507</v>
      </c>
      <c r="B1732" s="28" t="s">
        <v>117</v>
      </c>
      <c r="C1732" s="28" t="s">
        <v>118</v>
      </c>
      <c r="D1732" s="196" t="s">
        <v>150</v>
      </c>
      <c r="E1732" s="196" t="s">
        <v>247</v>
      </c>
      <c r="F1732" s="196" t="s">
        <v>881</v>
      </c>
      <c r="G1732" s="33" t="s">
        <v>1830</v>
      </c>
      <c r="H1732" s="33" t="s">
        <v>1935</v>
      </c>
      <c r="I1732" s="196" t="s">
        <v>1896</v>
      </c>
      <c r="J1732" s="196" t="s">
        <v>1896</v>
      </c>
      <c r="K1732" s="196">
        <v>4</v>
      </c>
      <c r="L1732" s="235">
        <v>45536</v>
      </c>
      <c r="M1732" s="235">
        <v>45565</v>
      </c>
      <c r="N1732" s="33" t="s">
        <v>124</v>
      </c>
      <c r="O1732" s="33" t="s">
        <v>125</v>
      </c>
      <c r="P1732" s="33" t="s">
        <v>398</v>
      </c>
      <c r="Q1732" s="33" t="s">
        <v>837</v>
      </c>
      <c r="R1732" s="33" t="s">
        <v>80</v>
      </c>
      <c r="S1732" s="33">
        <v>4</v>
      </c>
      <c r="T1732" s="29"/>
      <c r="U1732" s="29"/>
      <c r="V1732" s="35"/>
      <c r="W1732" s="29"/>
      <c r="X1732" s="29"/>
      <c r="Y1732" s="29"/>
      <c r="Z1732" s="33"/>
    </row>
    <row r="1733" ht="24" spans="1:26">
      <c r="A1733" s="33">
        <v>3508</v>
      </c>
      <c r="B1733" s="28" t="s">
        <v>117</v>
      </c>
      <c r="C1733" s="28" t="s">
        <v>118</v>
      </c>
      <c r="D1733" s="196" t="s">
        <v>150</v>
      </c>
      <c r="E1733" s="196" t="s">
        <v>247</v>
      </c>
      <c r="F1733" s="196" t="s">
        <v>881</v>
      </c>
      <c r="G1733" s="33" t="s">
        <v>1830</v>
      </c>
      <c r="H1733" s="33" t="s">
        <v>1935</v>
      </c>
      <c r="I1733" s="196" t="s">
        <v>1896</v>
      </c>
      <c r="J1733" s="196" t="s">
        <v>1896</v>
      </c>
      <c r="K1733" s="196">
        <v>4</v>
      </c>
      <c r="L1733" s="235">
        <v>45566</v>
      </c>
      <c r="M1733" s="235">
        <v>45596</v>
      </c>
      <c r="N1733" s="33" t="s">
        <v>124</v>
      </c>
      <c r="O1733" s="33" t="s">
        <v>125</v>
      </c>
      <c r="P1733" s="33" t="s">
        <v>398</v>
      </c>
      <c r="Q1733" s="33" t="s">
        <v>837</v>
      </c>
      <c r="R1733" s="33" t="s">
        <v>80</v>
      </c>
      <c r="S1733" s="33">
        <v>4</v>
      </c>
      <c r="T1733" s="29"/>
      <c r="U1733" s="29"/>
      <c r="V1733" s="35"/>
      <c r="W1733" s="29"/>
      <c r="X1733" s="29"/>
      <c r="Y1733" s="29"/>
      <c r="Z1733" s="33"/>
    </row>
    <row r="1734" ht="24" spans="1:26">
      <c r="A1734" s="33">
        <v>3509</v>
      </c>
      <c r="B1734" s="28" t="s">
        <v>117</v>
      </c>
      <c r="C1734" s="28" t="s">
        <v>118</v>
      </c>
      <c r="D1734" s="196" t="s">
        <v>150</v>
      </c>
      <c r="E1734" s="196" t="s">
        <v>247</v>
      </c>
      <c r="F1734" s="196" t="s">
        <v>881</v>
      </c>
      <c r="G1734" s="33" t="s">
        <v>1830</v>
      </c>
      <c r="H1734" s="33" t="s">
        <v>1935</v>
      </c>
      <c r="I1734" s="196" t="s">
        <v>1896</v>
      </c>
      <c r="J1734" s="196" t="s">
        <v>1896</v>
      </c>
      <c r="K1734" s="196">
        <v>4</v>
      </c>
      <c r="L1734" s="235">
        <v>45597</v>
      </c>
      <c r="M1734" s="235">
        <v>45626</v>
      </c>
      <c r="N1734" s="33" t="s">
        <v>124</v>
      </c>
      <c r="O1734" s="33" t="s">
        <v>125</v>
      </c>
      <c r="P1734" s="33" t="s">
        <v>398</v>
      </c>
      <c r="Q1734" s="33" t="s">
        <v>837</v>
      </c>
      <c r="R1734" s="33" t="s">
        <v>80</v>
      </c>
      <c r="S1734" s="33">
        <v>4</v>
      </c>
      <c r="T1734" s="29"/>
      <c r="U1734" s="29"/>
      <c r="V1734" s="35"/>
      <c r="W1734" s="29"/>
      <c r="X1734" s="29"/>
      <c r="Y1734" s="29"/>
      <c r="Z1734" s="33"/>
    </row>
    <row r="1735" ht="24" spans="1:26">
      <c r="A1735" s="33">
        <v>3510</v>
      </c>
      <c r="B1735" s="28" t="s">
        <v>117</v>
      </c>
      <c r="C1735" s="28" t="s">
        <v>118</v>
      </c>
      <c r="D1735" s="196" t="s">
        <v>150</v>
      </c>
      <c r="E1735" s="196" t="s">
        <v>247</v>
      </c>
      <c r="F1735" s="196" t="s">
        <v>881</v>
      </c>
      <c r="G1735" s="33" t="s">
        <v>1830</v>
      </c>
      <c r="H1735" s="33" t="s">
        <v>1935</v>
      </c>
      <c r="I1735" s="196" t="s">
        <v>1896</v>
      </c>
      <c r="J1735" s="196" t="s">
        <v>1896</v>
      </c>
      <c r="K1735" s="196">
        <v>4</v>
      </c>
      <c r="L1735" s="235">
        <v>45627</v>
      </c>
      <c r="M1735" s="235">
        <v>45657</v>
      </c>
      <c r="N1735" s="33" t="s">
        <v>124</v>
      </c>
      <c r="O1735" s="33" t="s">
        <v>125</v>
      </c>
      <c r="P1735" s="33" t="s">
        <v>398</v>
      </c>
      <c r="Q1735" s="33" t="s">
        <v>837</v>
      </c>
      <c r="R1735" s="33" t="s">
        <v>80</v>
      </c>
      <c r="S1735" s="33">
        <v>4</v>
      </c>
      <c r="T1735" s="29"/>
      <c r="U1735" s="29"/>
      <c r="V1735" s="35"/>
      <c r="W1735" s="29"/>
      <c r="X1735" s="29"/>
      <c r="Y1735" s="29"/>
      <c r="Z1735" s="33"/>
    </row>
    <row r="1736" ht="24" spans="1:26">
      <c r="A1736" s="33">
        <v>3513</v>
      </c>
      <c r="B1736" s="28" t="s">
        <v>117</v>
      </c>
      <c r="C1736" s="28" t="s">
        <v>118</v>
      </c>
      <c r="D1736" s="196" t="s">
        <v>150</v>
      </c>
      <c r="E1736" s="196" t="s">
        <v>247</v>
      </c>
      <c r="F1736" s="196" t="s">
        <v>891</v>
      </c>
      <c r="G1736" s="33" t="s">
        <v>1830</v>
      </c>
      <c r="H1736" s="33" t="s">
        <v>1936</v>
      </c>
      <c r="I1736" s="196" t="s">
        <v>1896</v>
      </c>
      <c r="J1736" s="196" t="s">
        <v>1896</v>
      </c>
      <c r="K1736" s="196">
        <v>1</v>
      </c>
      <c r="L1736" s="235">
        <v>45292</v>
      </c>
      <c r="M1736" s="235">
        <v>45322</v>
      </c>
      <c r="N1736" s="33" t="s">
        <v>124</v>
      </c>
      <c r="O1736" s="33" t="s">
        <v>125</v>
      </c>
      <c r="P1736" s="33" t="s">
        <v>398</v>
      </c>
      <c r="Q1736" s="29" t="s">
        <v>791</v>
      </c>
      <c r="R1736" s="33" t="s">
        <v>80</v>
      </c>
      <c r="S1736" s="33">
        <v>1</v>
      </c>
      <c r="T1736" s="29"/>
      <c r="U1736" s="29"/>
      <c r="V1736" s="35"/>
      <c r="W1736" s="29"/>
      <c r="X1736" s="29"/>
      <c r="Y1736" s="29"/>
      <c r="Z1736" s="33"/>
    </row>
    <row r="1737" ht="24" spans="1:26">
      <c r="A1737" s="33">
        <v>3514</v>
      </c>
      <c r="B1737" s="28" t="s">
        <v>117</v>
      </c>
      <c r="C1737" s="28" t="s">
        <v>118</v>
      </c>
      <c r="D1737" s="196" t="s">
        <v>150</v>
      </c>
      <c r="E1737" s="196" t="s">
        <v>247</v>
      </c>
      <c r="F1737" s="196" t="s">
        <v>891</v>
      </c>
      <c r="G1737" s="33" t="s">
        <v>1830</v>
      </c>
      <c r="H1737" s="33" t="s">
        <v>1936</v>
      </c>
      <c r="I1737" s="196" t="s">
        <v>1896</v>
      </c>
      <c r="J1737" s="196" t="s">
        <v>1896</v>
      </c>
      <c r="K1737" s="196">
        <v>1</v>
      </c>
      <c r="L1737" s="235">
        <v>45323</v>
      </c>
      <c r="M1737" s="235">
        <v>45351</v>
      </c>
      <c r="N1737" s="33" t="s">
        <v>124</v>
      </c>
      <c r="O1737" s="33" t="s">
        <v>125</v>
      </c>
      <c r="P1737" s="33" t="s">
        <v>398</v>
      </c>
      <c r="Q1737" s="29" t="s">
        <v>791</v>
      </c>
      <c r="R1737" s="33" t="s">
        <v>80</v>
      </c>
      <c r="S1737" s="33">
        <v>1</v>
      </c>
      <c r="T1737" s="29"/>
      <c r="U1737" s="29"/>
      <c r="V1737" s="35"/>
      <c r="W1737" s="29"/>
      <c r="X1737" s="29"/>
      <c r="Y1737" s="29"/>
      <c r="Z1737" s="33"/>
    </row>
    <row r="1738" ht="24" spans="1:28">
      <c r="A1738" s="33">
        <v>3515</v>
      </c>
      <c r="B1738" s="28" t="s">
        <v>117</v>
      </c>
      <c r="C1738" s="28" t="s">
        <v>118</v>
      </c>
      <c r="D1738" s="196" t="s">
        <v>150</v>
      </c>
      <c r="E1738" s="196" t="s">
        <v>247</v>
      </c>
      <c r="F1738" s="196" t="s">
        <v>891</v>
      </c>
      <c r="G1738" s="33" t="s">
        <v>1830</v>
      </c>
      <c r="H1738" s="33" t="s">
        <v>1936</v>
      </c>
      <c r="I1738" s="196" t="s">
        <v>1896</v>
      </c>
      <c r="J1738" s="196" t="s">
        <v>1896</v>
      </c>
      <c r="K1738" s="196">
        <v>1</v>
      </c>
      <c r="L1738" s="235">
        <v>45352</v>
      </c>
      <c r="M1738" s="235">
        <v>45382</v>
      </c>
      <c r="N1738" s="33" t="s">
        <v>124</v>
      </c>
      <c r="O1738" s="33" t="s">
        <v>125</v>
      </c>
      <c r="P1738" s="33" t="s">
        <v>398</v>
      </c>
      <c r="Q1738" s="29" t="s">
        <v>791</v>
      </c>
      <c r="R1738" s="33" t="s">
        <v>80</v>
      </c>
      <c r="S1738" s="33">
        <v>1</v>
      </c>
      <c r="T1738" s="34"/>
      <c r="U1738" s="34"/>
      <c r="V1738" s="35"/>
      <c r="W1738" s="35"/>
      <c r="X1738" s="40"/>
      <c r="Y1738" s="40"/>
      <c r="Z1738" s="38"/>
      <c r="AA1738" s="34"/>
      <c r="AB1738" s="34"/>
    </row>
    <row r="1739" ht="24" spans="1:26">
      <c r="A1739" s="33">
        <v>3516</v>
      </c>
      <c r="B1739" s="28" t="s">
        <v>117</v>
      </c>
      <c r="C1739" s="28" t="s">
        <v>118</v>
      </c>
      <c r="D1739" s="196" t="s">
        <v>150</v>
      </c>
      <c r="E1739" s="196" t="s">
        <v>247</v>
      </c>
      <c r="F1739" s="196" t="s">
        <v>891</v>
      </c>
      <c r="G1739" s="33" t="s">
        <v>1830</v>
      </c>
      <c r="H1739" s="33" t="s">
        <v>1936</v>
      </c>
      <c r="I1739" s="196" t="s">
        <v>1896</v>
      </c>
      <c r="J1739" s="196" t="s">
        <v>1896</v>
      </c>
      <c r="K1739" s="196">
        <v>1</v>
      </c>
      <c r="L1739" s="235">
        <v>45383</v>
      </c>
      <c r="M1739" s="235">
        <v>45412</v>
      </c>
      <c r="N1739" s="33" t="s">
        <v>124</v>
      </c>
      <c r="O1739" s="33" t="s">
        <v>125</v>
      </c>
      <c r="P1739" s="33" t="s">
        <v>398</v>
      </c>
      <c r="Q1739" s="29" t="s">
        <v>791</v>
      </c>
      <c r="R1739" s="33" t="s">
        <v>80</v>
      </c>
      <c r="S1739" s="33">
        <v>1</v>
      </c>
      <c r="T1739" s="29"/>
      <c r="U1739" s="29"/>
      <c r="V1739" s="35"/>
      <c r="W1739" s="29"/>
      <c r="X1739" s="29"/>
      <c r="Y1739" s="29"/>
      <c r="Z1739" s="33"/>
    </row>
    <row r="1740" ht="24" spans="1:26">
      <c r="A1740" s="33">
        <v>3517</v>
      </c>
      <c r="B1740" s="28" t="s">
        <v>117</v>
      </c>
      <c r="C1740" s="28" t="s">
        <v>118</v>
      </c>
      <c r="D1740" s="196" t="s">
        <v>150</v>
      </c>
      <c r="E1740" s="196" t="s">
        <v>247</v>
      </c>
      <c r="F1740" s="196" t="s">
        <v>891</v>
      </c>
      <c r="G1740" s="33" t="s">
        <v>1830</v>
      </c>
      <c r="H1740" s="33" t="s">
        <v>1936</v>
      </c>
      <c r="I1740" s="196" t="s">
        <v>1896</v>
      </c>
      <c r="J1740" s="196" t="s">
        <v>1896</v>
      </c>
      <c r="K1740" s="196">
        <v>1</v>
      </c>
      <c r="L1740" s="235">
        <v>45413</v>
      </c>
      <c r="M1740" s="235">
        <v>45443</v>
      </c>
      <c r="N1740" s="33" t="s">
        <v>124</v>
      </c>
      <c r="O1740" s="33" t="s">
        <v>125</v>
      </c>
      <c r="P1740" s="33" t="s">
        <v>398</v>
      </c>
      <c r="Q1740" s="29" t="s">
        <v>791</v>
      </c>
      <c r="R1740" s="33" t="s">
        <v>80</v>
      </c>
      <c r="S1740" s="33">
        <v>1</v>
      </c>
      <c r="T1740" s="29"/>
      <c r="U1740" s="29"/>
      <c r="V1740" s="35"/>
      <c r="W1740" s="29"/>
      <c r="X1740" s="29"/>
      <c r="Y1740" s="29"/>
      <c r="Z1740" s="33"/>
    </row>
    <row r="1741" ht="24" spans="1:26">
      <c r="A1741" s="33">
        <v>3518</v>
      </c>
      <c r="B1741" s="28" t="s">
        <v>117</v>
      </c>
      <c r="C1741" s="28" t="s">
        <v>118</v>
      </c>
      <c r="D1741" s="196" t="s">
        <v>150</v>
      </c>
      <c r="E1741" s="196" t="s">
        <v>247</v>
      </c>
      <c r="F1741" s="196" t="s">
        <v>891</v>
      </c>
      <c r="G1741" s="33" t="s">
        <v>1830</v>
      </c>
      <c r="H1741" s="33" t="s">
        <v>1936</v>
      </c>
      <c r="I1741" s="196" t="s">
        <v>1896</v>
      </c>
      <c r="J1741" s="196" t="s">
        <v>1896</v>
      </c>
      <c r="K1741" s="196">
        <v>1</v>
      </c>
      <c r="L1741" s="235">
        <v>45444</v>
      </c>
      <c r="M1741" s="235">
        <v>45473</v>
      </c>
      <c r="N1741" s="33" t="s">
        <v>124</v>
      </c>
      <c r="O1741" s="33" t="s">
        <v>125</v>
      </c>
      <c r="P1741" s="33" t="s">
        <v>398</v>
      </c>
      <c r="Q1741" s="29" t="s">
        <v>791</v>
      </c>
      <c r="R1741" s="33" t="s">
        <v>80</v>
      </c>
      <c r="S1741" s="33">
        <v>1</v>
      </c>
      <c r="T1741" s="29"/>
      <c r="U1741" s="29"/>
      <c r="V1741" s="35"/>
      <c r="W1741" s="29"/>
      <c r="X1741" s="29"/>
      <c r="Y1741" s="29"/>
      <c r="Z1741" s="33"/>
    </row>
    <row r="1742" ht="24" spans="1:26">
      <c r="A1742" s="33">
        <v>3519</v>
      </c>
      <c r="B1742" s="28" t="s">
        <v>117</v>
      </c>
      <c r="C1742" s="28" t="s">
        <v>118</v>
      </c>
      <c r="D1742" s="196" t="s">
        <v>150</v>
      </c>
      <c r="E1742" s="196" t="s">
        <v>247</v>
      </c>
      <c r="F1742" s="196" t="s">
        <v>891</v>
      </c>
      <c r="G1742" s="33" t="s">
        <v>1830</v>
      </c>
      <c r="H1742" s="33" t="s">
        <v>1936</v>
      </c>
      <c r="I1742" s="196" t="s">
        <v>1896</v>
      </c>
      <c r="J1742" s="196" t="s">
        <v>1896</v>
      </c>
      <c r="K1742" s="196">
        <v>1</v>
      </c>
      <c r="L1742" s="235">
        <v>45474</v>
      </c>
      <c r="M1742" s="235">
        <v>45504</v>
      </c>
      <c r="N1742" s="33" t="s">
        <v>124</v>
      </c>
      <c r="O1742" s="33" t="s">
        <v>125</v>
      </c>
      <c r="P1742" s="33" t="s">
        <v>398</v>
      </c>
      <c r="Q1742" s="29" t="s">
        <v>791</v>
      </c>
      <c r="R1742" s="33" t="s">
        <v>80</v>
      </c>
      <c r="S1742" s="33">
        <v>1</v>
      </c>
      <c r="T1742" s="29"/>
      <c r="U1742" s="29"/>
      <c r="V1742" s="35"/>
      <c r="W1742" s="29"/>
      <c r="X1742" s="29"/>
      <c r="Y1742" s="29"/>
      <c r="Z1742" s="33"/>
    </row>
    <row r="1743" ht="24" spans="1:26">
      <c r="A1743" s="33">
        <v>3520</v>
      </c>
      <c r="B1743" s="28" t="s">
        <v>117</v>
      </c>
      <c r="C1743" s="28" t="s">
        <v>118</v>
      </c>
      <c r="D1743" s="196" t="s">
        <v>150</v>
      </c>
      <c r="E1743" s="196" t="s">
        <v>247</v>
      </c>
      <c r="F1743" s="196" t="s">
        <v>891</v>
      </c>
      <c r="G1743" s="33" t="s">
        <v>1830</v>
      </c>
      <c r="H1743" s="33" t="s">
        <v>1936</v>
      </c>
      <c r="I1743" s="196" t="s">
        <v>1896</v>
      </c>
      <c r="J1743" s="196" t="s">
        <v>1896</v>
      </c>
      <c r="K1743" s="196">
        <v>1</v>
      </c>
      <c r="L1743" s="235">
        <v>45505</v>
      </c>
      <c r="M1743" s="235">
        <v>45535</v>
      </c>
      <c r="N1743" s="33" t="s">
        <v>124</v>
      </c>
      <c r="O1743" s="33" t="s">
        <v>125</v>
      </c>
      <c r="P1743" s="33" t="s">
        <v>398</v>
      </c>
      <c r="Q1743" s="29" t="s">
        <v>791</v>
      </c>
      <c r="R1743" s="33" t="s">
        <v>80</v>
      </c>
      <c r="S1743" s="33">
        <v>1</v>
      </c>
      <c r="T1743" s="29"/>
      <c r="U1743" s="29"/>
      <c r="V1743" s="35"/>
      <c r="W1743" s="29"/>
      <c r="X1743" s="29"/>
      <c r="Y1743" s="29"/>
      <c r="Z1743" s="33"/>
    </row>
    <row r="1744" ht="24" spans="1:26">
      <c r="A1744" s="33">
        <v>3521</v>
      </c>
      <c r="B1744" s="28" t="s">
        <v>117</v>
      </c>
      <c r="C1744" s="28" t="s">
        <v>118</v>
      </c>
      <c r="D1744" s="196" t="s">
        <v>150</v>
      </c>
      <c r="E1744" s="196" t="s">
        <v>247</v>
      </c>
      <c r="F1744" s="196" t="s">
        <v>891</v>
      </c>
      <c r="G1744" s="33" t="s">
        <v>1830</v>
      </c>
      <c r="H1744" s="33" t="s">
        <v>1936</v>
      </c>
      <c r="I1744" s="196" t="s">
        <v>1896</v>
      </c>
      <c r="J1744" s="196" t="s">
        <v>1896</v>
      </c>
      <c r="K1744" s="196">
        <v>1</v>
      </c>
      <c r="L1744" s="235">
        <v>45536</v>
      </c>
      <c r="M1744" s="235">
        <v>45565</v>
      </c>
      <c r="N1744" s="33" t="s">
        <v>124</v>
      </c>
      <c r="O1744" s="33" t="s">
        <v>125</v>
      </c>
      <c r="P1744" s="33" t="s">
        <v>398</v>
      </c>
      <c r="Q1744" s="29" t="s">
        <v>791</v>
      </c>
      <c r="R1744" s="33" t="s">
        <v>80</v>
      </c>
      <c r="S1744" s="33">
        <v>1</v>
      </c>
      <c r="T1744" s="29"/>
      <c r="U1744" s="29"/>
      <c r="V1744" s="35"/>
      <c r="W1744" s="29"/>
      <c r="X1744" s="29"/>
      <c r="Y1744" s="29"/>
      <c r="Z1744" s="33"/>
    </row>
    <row r="1745" ht="24" spans="1:26">
      <c r="A1745" s="33">
        <v>3522</v>
      </c>
      <c r="B1745" s="28" t="s">
        <v>117</v>
      </c>
      <c r="C1745" s="28" t="s">
        <v>118</v>
      </c>
      <c r="D1745" s="196" t="s">
        <v>150</v>
      </c>
      <c r="E1745" s="196" t="s">
        <v>247</v>
      </c>
      <c r="F1745" s="196" t="s">
        <v>891</v>
      </c>
      <c r="G1745" s="33" t="s">
        <v>1830</v>
      </c>
      <c r="H1745" s="33" t="s">
        <v>1936</v>
      </c>
      <c r="I1745" s="196" t="s">
        <v>1896</v>
      </c>
      <c r="J1745" s="196" t="s">
        <v>1896</v>
      </c>
      <c r="K1745" s="196">
        <v>1</v>
      </c>
      <c r="L1745" s="235">
        <v>45566</v>
      </c>
      <c r="M1745" s="235">
        <v>45596</v>
      </c>
      <c r="N1745" s="33" t="s">
        <v>124</v>
      </c>
      <c r="O1745" s="33" t="s">
        <v>125</v>
      </c>
      <c r="P1745" s="33" t="s">
        <v>398</v>
      </c>
      <c r="Q1745" s="29" t="s">
        <v>791</v>
      </c>
      <c r="R1745" s="33" t="s">
        <v>80</v>
      </c>
      <c r="S1745" s="33">
        <v>1</v>
      </c>
      <c r="T1745" s="29"/>
      <c r="U1745" s="29"/>
      <c r="V1745" s="35"/>
      <c r="W1745" s="29"/>
      <c r="X1745" s="29"/>
      <c r="Y1745" s="29"/>
      <c r="Z1745" s="33"/>
    </row>
    <row r="1746" ht="24" spans="1:26">
      <c r="A1746" s="33">
        <v>3523</v>
      </c>
      <c r="B1746" s="28" t="s">
        <v>117</v>
      </c>
      <c r="C1746" s="28" t="s">
        <v>118</v>
      </c>
      <c r="D1746" s="196" t="s">
        <v>150</v>
      </c>
      <c r="E1746" s="196" t="s">
        <v>247</v>
      </c>
      <c r="F1746" s="196" t="s">
        <v>891</v>
      </c>
      <c r="G1746" s="33" t="s">
        <v>1830</v>
      </c>
      <c r="H1746" s="33" t="s">
        <v>1936</v>
      </c>
      <c r="I1746" s="196" t="s">
        <v>1896</v>
      </c>
      <c r="J1746" s="196" t="s">
        <v>1896</v>
      </c>
      <c r="K1746" s="196">
        <v>1</v>
      </c>
      <c r="L1746" s="235">
        <v>45597</v>
      </c>
      <c r="M1746" s="235">
        <v>45626</v>
      </c>
      <c r="N1746" s="33" t="s">
        <v>124</v>
      </c>
      <c r="O1746" s="33" t="s">
        <v>125</v>
      </c>
      <c r="P1746" s="33" t="s">
        <v>398</v>
      </c>
      <c r="Q1746" s="29" t="s">
        <v>791</v>
      </c>
      <c r="R1746" s="33" t="s">
        <v>80</v>
      </c>
      <c r="S1746" s="33">
        <v>1</v>
      </c>
      <c r="T1746" s="29"/>
      <c r="U1746" s="29"/>
      <c r="V1746" s="35"/>
      <c r="W1746" s="29"/>
      <c r="X1746" s="29"/>
      <c r="Y1746" s="29"/>
      <c r="Z1746" s="33"/>
    </row>
    <row r="1747" ht="24" spans="1:26">
      <c r="A1747" s="33">
        <v>3524</v>
      </c>
      <c r="B1747" s="28" t="s">
        <v>117</v>
      </c>
      <c r="C1747" s="28" t="s">
        <v>118</v>
      </c>
      <c r="D1747" s="196" t="s">
        <v>150</v>
      </c>
      <c r="E1747" s="196" t="s">
        <v>247</v>
      </c>
      <c r="F1747" s="196" t="s">
        <v>891</v>
      </c>
      <c r="G1747" s="33" t="s">
        <v>1830</v>
      </c>
      <c r="H1747" s="33" t="s">
        <v>1936</v>
      </c>
      <c r="I1747" s="196" t="s">
        <v>1896</v>
      </c>
      <c r="J1747" s="196" t="s">
        <v>1896</v>
      </c>
      <c r="K1747" s="196">
        <v>1</v>
      </c>
      <c r="L1747" s="235">
        <v>45627</v>
      </c>
      <c r="M1747" s="235">
        <v>45657</v>
      </c>
      <c r="N1747" s="33" t="s">
        <v>124</v>
      </c>
      <c r="O1747" s="33" t="s">
        <v>125</v>
      </c>
      <c r="P1747" s="33" t="s">
        <v>398</v>
      </c>
      <c r="Q1747" s="29" t="s">
        <v>791</v>
      </c>
      <c r="R1747" s="33" t="s">
        <v>80</v>
      </c>
      <c r="S1747" s="33">
        <v>1</v>
      </c>
      <c r="T1747" s="29"/>
      <c r="U1747" s="29"/>
      <c r="V1747" s="35"/>
      <c r="W1747" s="29"/>
      <c r="X1747" s="29"/>
      <c r="Y1747" s="29"/>
      <c r="Z1747" s="33"/>
    </row>
    <row r="1748" ht="24" spans="1:26">
      <c r="A1748" s="33">
        <v>3526</v>
      </c>
      <c r="B1748" s="28" t="s">
        <v>117</v>
      </c>
      <c r="C1748" s="28" t="s">
        <v>118</v>
      </c>
      <c r="D1748" s="196" t="s">
        <v>150</v>
      </c>
      <c r="E1748" s="272" t="s">
        <v>157</v>
      </c>
      <c r="F1748" s="196" t="s">
        <v>896</v>
      </c>
      <c r="G1748" s="33" t="s">
        <v>1830</v>
      </c>
      <c r="H1748" s="33" t="s">
        <v>1936</v>
      </c>
      <c r="I1748" s="196" t="s">
        <v>1896</v>
      </c>
      <c r="J1748" s="196" t="s">
        <v>1896</v>
      </c>
      <c r="K1748" s="196">
        <v>1</v>
      </c>
      <c r="L1748" s="235">
        <v>45292</v>
      </c>
      <c r="M1748" s="235">
        <v>45322</v>
      </c>
      <c r="N1748" s="33" t="s">
        <v>124</v>
      </c>
      <c r="O1748" s="33" t="s">
        <v>125</v>
      </c>
      <c r="P1748" s="33" t="s">
        <v>398</v>
      </c>
      <c r="Q1748" s="29" t="s">
        <v>791</v>
      </c>
      <c r="R1748" s="33" t="s">
        <v>80</v>
      </c>
      <c r="S1748" s="33">
        <v>1</v>
      </c>
      <c r="T1748" s="29"/>
      <c r="U1748" s="29"/>
      <c r="V1748" s="35"/>
      <c r="W1748" s="29"/>
      <c r="X1748" s="29"/>
      <c r="Y1748" s="29"/>
      <c r="Z1748" s="33"/>
    </row>
    <row r="1749" ht="24" spans="1:26">
      <c r="A1749" s="33">
        <v>3527</v>
      </c>
      <c r="B1749" s="28" t="s">
        <v>117</v>
      </c>
      <c r="C1749" s="28" t="s">
        <v>118</v>
      </c>
      <c r="D1749" s="196" t="s">
        <v>150</v>
      </c>
      <c r="E1749" s="272" t="s">
        <v>157</v>
      </c>
      <c r="F1749" s="196" t="s">
        <v>896</v>
      </c>
      <c r="G1749" s="33" t="s">
        <v>1830</v>
      </c>
      <c r="H1749" s="33" t="s">
        <v>1936</v>
      </c>
      <c r="I1749" s="196" t="s">
        <v>1896</v>
      </c>
      <c r="J1749" s="196" t="s">
        <v>1896</v>
      </c>
      <c r="K1749" s="196">
        <v>1</v>
      </c>
      <c r="L1749" s="235">
        <v>45323</v>
      </c>
      <c r="M1749" s="235">
        <v>45351</v>
      </c>
      <c r="N1749" s="33" t="s">
        <v>124</v>
      </c>
      <c r="O1749" s="33" t="s">
        <v>125</v>
      </c>
      <c r="P1749" s="33" t="s">
        <v>398</v>
      </c>
      <c r="Q1749" s="29" t="s">
        <v>791</v>
      </c>
      <c r="R1749" s="33" t="s">
        <v>80</v>
      </c>
      <c r="S1749" s="33">
        <v>1</v>
      </c>
      <c r="T1749" s="29"/>
      <c r="U1749" s="29"/>
      <c r="V1749" s="35"/>
      <c r="W1749" s="29"/>
      <c r="X1749" s="29"/>
      <c r="Y1749" s="29"/>
      <c r="Z1749" s="33"/>
    </row>
    <row r="1750" ht="24" spans="1:28">
      <c r="A1750" s="33">
        <v>3528</v>
      </c>
      <c r="B1750" s="28" t="s">
        <v>117</v>
      </c>
      <c r="C1750" s="28" t="s">
        <v>118</v>
      </c>
      <c r="D1750" s="196" t="s">
        <v>150</v>
      </c>
      <c r="E1750" s="272" t="s">
        <v>157</v>
      </c>
      <c r="F1750" s="196" t="s">
        <v>896</v>
      </c>
      <c r="G1750" s="33" t="s">
        <v>1830</v>
      </c>
      <c r="H1750" s="33" t="s">
        <v>1936</v>
      </c>
      <c r="I1750" s="196" t="s">
        <v>1896</v>
      </c>
      <c r="J1750" s="196" t="s">
        <v>1896</v>
      </c>
      <c r="K1750" s="196">
        <v>1</v>
      </c>
      <c r="L1750" s="235">
        <v>45352</v>
      </c>
      <c r="M1750" s="235">
        <v>45382</v>
      </c>
      <c r="N1750" s="33" t="s">
        <v>124</v>
      </c>
      <c r="O1750" s="33" t="s">
        <v>125</v>
      </c>
      <c r="P1750" s="33" t="s">
        <v>398</v>
      </c>
      <c r="Q1750" s="29" t="s">
        <v>791</v>
      </c>
      <c r="R1750" s="33" t="s">
        <v>80</v>
      </c>
      <c r="S1750" s="33">
        <v>1</v>
      </c>
      <c r="T1750" s="34"/>
      <c r="U1750" s="34"/>
      <c r="V1750" s="35"/>
      <c r="W1750" s="35"/>
      <c r="X1750" s="40"/>
      <c r="Y1750" s="40"/>
      <c r="Z1750" s="38"/>
      <c r="AA1750" s="34"/>
      <c r="AB1750" s="34"/>
    </row>
    <row r="1751" ht="24" spans="1:26">
      <c r="A1751" s="33">
        <v>3529</v>
      </c>
      <c r="B1751" s="28" t="s">
        <v>117</v>
      </c>
      <c r="C1751" s="28" t="s">
        <v>118</v>
      </c>
      <c r="D1751" s="196" t="s">
        <v>150</v>
      </c>
      <c r="E1751" s="272" t="s">
        <v>157</v>
      </c>
      <c r="F1751" s="196" t="s">
        <v>896</v>
      </c>
      <c r="G1751" s="33" t="s">
        <v>1830</v>
      </c>
      <c r="H1751" s="33" t="s">
        <v>1936</v>
      </c>
      <c r="I1751" s="196" t="s">
        <v>1896</v>
      </c>
      <c r="J1751" s="196" t="s">
        <v>1896</v>
      </c>
      <c r="K1751" s="196">
        <v>1</v>
      </c>
      <c r="L1751" s="235">
        <v>45383</v>
      </c>
      <c r="M1751" s="235">
        <v>45412</v>
      </c>
      <c r="N1751" s="33" t="s">
        <v>124</v>
      </c>
      <c r="O1751" s="33" t="s">
        <v>125</v>
      </c>
      <c r="P1751" s="33" t="s">
        <v>398</v>
      </c>
      <c r="Q1751" s="29" t="s">
        <v>791</v>
      </c>
      <c r="R1751" s="33" t="s">
        <v>80</v>
      </c>
      <c r="S1751" s="33">
        <v>1</v>
      </c>
      <c r="T1751" s="29"/>
      <c r="U1751" s="29"/>
      <c r="V1751" s="35"/>
      <c r="W1751" s="29"/>
      <c r="X1751" s="29"/>
      <c r="Y1751" s="29"/>
      <c r="Z1751" s="33"/>
    </row>
    <row r="1752" ht="24" spans="1:26">
      <c r="A1752" s="33">
        <v>3530</v>
      </c>
      <c r="B1752" s="28" t="s">
        <v>117</v>
      </c>
      <c r="C1752" s="28" t="s">
        <v>118</v>
      </c>
      <c r="D1752" s="196" t="s">
        <v>150</v>
      </c>
      <c r="E1752" s="272" t="s">
        <v>157</v>
      </c>
      <c r="F1752" s="196" t="s">
        <v>896</v>
      </c>
      <c r="G1752" s="33" t="s">
        <v>1830</v>
      </c>
      <c r="H1752" s="33" t="s">
        <v>1936</v>
      </c>
      <c r="I1752" s="196" t="s">
        <v>1896</v>
      </c>
      <c r="J1752" s="196" t="s">
        <v>1896</v>
      </c>
      <c r="K1752" s="196">
        <v>1</v>
      </c>
      <c r="L1752" s="235">
        <v>45413</v>
      </c>
      <c r="M1752" s="235">
        <v>45443</v>
      </c>
      <c r="N1752" s="33" t="s">
        <v>124</v>
      </c>
      <c r="O1752" s="33" t="s">
        <v>125</v>
      </c>
      <c r="P1752" s="33" t="s">
        <v>398</v>
      </c>
      <c r="Q1752" s="29" t="s">
        <v>791</v>
      </c>
      <c r="R1752" s="33" t="s">
        <v>80</v>
      </c>
      <c r="S1752" s="33">
        <v>1</v>
      </c>
      <c r="T1752" s="29"/>
      <c r="U1752" s="29"/>
      <c r="V1752" s="35"/>
      <c r="W1752" s="29"/>
      <c r="X1752" s="29"/>
      <c r="Y1752" s="29"/>
      <c r="Z1752" s="33"/>
    </row>
    <row r="1753" ht="24" spans="1:26">
      <c r="A1753" s="33">
        <v>3531</v>
      </c>
      <c r="B1753" s="28" t="s">
        <v>117</v>
      </c>
      <c r="C1753" s="28" t="s">
        <v>118</v>
      </c>
      <c r="D1753" s="196" t="s">
        <v>150</v>
      </c>
      <c r="E1753" s="272" t="s">
        <v>157</v>
      </c>
      <c r="F1753" s="196" t="s">
        <v>896</v>
      </c>
      <c r="G1753" s="33" t="s">
        <v>1830</v>
      </c>
      <c r="H1753" s="33" t="s">
        <v>1936</v>
      </c>
      <c r="I1753" s="196" t="s">
        <v>1896</v>
      </c>
      <c r="J1753" s="196" t="s">
        <v>1896</v>
      </c>
      <c r="K1753" s="196">
        <v>1</v>
      </c>
      <c r="L1753" s="235">
        <v>45444</v>
      </c>
      <c r="M1753" s="235">
        <v>45473</v>
      </c>
      <c r="N1753" s="33" t="s">
        <v>124</v>
      </c>
      <c r="O1753" s="33" t="s">
        <v>125</v>
      </c>
      <c r="P1753" s="33" t="s">
        <v>398</v>
      </c>
      <c r="Q1753" s="29" t="s">
        <v>791</v>
      </c>
      <c r="R1753" s="33" t="s">
        <v>80</v>
      </c>
      <c r="S1753" s="33">
        <v>1</v>
      </c>
      <c r="T1753" s="29"/>
      <c r="U1753" s="29"/>
      <c r="V1753" s="35"/>
      <c r="W1753" s="29"/>
      <c r="X1753" s="29"/>
      <c r="Y1753" s="29"/>
      <c r="Z1753" s="33"/>
    </row>
    <row r="1754" ht="24" spans="1:26">
      <c r="A1754" s="33">
        <v>3532</v>
      </c>
      <c r="B1754" s="28" t="s">
        <v>117</v>
      </c>
      <c r="C1754" s="28" t="s">
        <v>118</v>
      </c>
      <c r="D1754" s="196" t="s">
        <v>150</v>
      </c>
      <c r="E1754" s="272" t="s">
        <v>157</v>
      </c>
      <c r="F1754" s="196" t="s">
        <v>896</v>
      </c>
      <c r="G1754" s="33" t="s">
        <v>1830</v>
      </c>
      <c r="H1754" s="33" t="s">
        <v>1936</v>
      </c>
      <c r="I1754" s="196" t="s">
        <v>1896</v>
      </c>
      <c r="J1754" s="196" t="s">
        <v>1896</v>
      </c>
      <c r="K1754" s="196">
        <v>1</v>
      </c>
      <c r="L1754" s="235">
        <v>45474</v>
      </c>
      <c r="M1754" s="235">
        <v>45504</v>
      </c>
      <c r="N1754" s="33" t="s">
        <v>124</v>
      </c>
      <c r="O1754" s="33" t="s">
        <v>125</v>
      </c>
      <c r="P1754" s="33" t="s">
        <v>398</v>
      </c>
      <c r="Q1754" s="29" t="s">
        <v>791</v>
      </c>
      <c r="R1754" s="33" t="s">
        <v>80</v>
      </c>
      <c r="S1754" s="33">
        <v>1</v>
      </c>
      <c r="T1754" s="29"/>
      <c r="U1754" s="29"/>
      <c r="V1754" s="35"/>
      <c r="W1754" s="29"/>
      <c r="X1754" s="29"/>
      <c r="Y1754" s="29"/>
      <c r="Z1754" s="33"/>
    </row>
    <row r="1755" ht="24" spans="1:26">
      <c r="A1755" s="33">
        <v>3533</v>
      </c>
      <c r="B1755" s="28" t="s">
        <v>117</v>
      </c>
      <c r="C1755" s="28" t="s">
        <v>118</v>
      </c>
      <c r="D1755" s="196" t="s">
        <v>150</v>
      </c>
      <c r="E1755" s="272" t="s">
        <v>157</v>
      </c>
      <c r="F1755" s="196" t="s">
        <v>896</v>
      </c>
      <c r="G1755" s="33" t="s">
        <v>1830</v>
      </c>
      <c r="H1755" s="33" t="s">
        <v>1936</v>
      </c>
      <c r="I1755" s="196" t="s">
        <v>1896</v>
      </c>
      <c r="J1755" s="196" t="s">
        <v>1896</v>
      </c>
      <c r="K1755" s="196">
        <v>1</v>
      </c>
      <c r="L1755" s="235">
        <v>45505</v>
      </c>
      <c r="M1755" s="235">
        <v>45535</v>
      </c>
      <c r="N1755" s="33" t="s">
        <v>124</v>
      </c>
      <c r="O1755" s="33" t="s">
        <v>125</v>
      </c>
      <c r="P1755" s="33" t="s">
        <v>398</v>
      </c>
      <c r="Q1755" s="29" t="s">
        <v>791</v>
      </c>
      <c r="R1755" s="33" t="s">
        <v>80</v>
      </c>
      <c r="S1755" s="33">
        <v>1</v>
      </c>
      <c r="T1755" s="29"/>
      <c r="U1755" s="29"/>
      <c r="V1755" s="35"/>
      <c r="W1755" s="29"/>
      <c r="X1755" s="29"/>
      <c r="Y1755" s="29"/>
      <c r="Z1755" s="33"/>
    </row>
    <row r="1756" ht="24" spans="1:26">
      <c r="A1756" s="33">
        <v>3534</v>
      </c>
      <c r="B1756" s="28" t="s">
        <v>117</v>
      </c>
      <c r="C1756" s="28" t="s">
        <v>118</v>
      </c>
      <c r="D1756" s="196" t="s">
        <v>150</v>
      </c>
      <c r="E1756" s="272" t="s">
        <v>157</v>
      </c>
      <c r="F1756" s="196" t="s">
        <v>896</v>
      </c>
      <c r="G1756" s="33" t="s">
        <v>1830</v>
      </c>
      <c r="H1756" s="33" t="s">
        <v>1936</v>
      </c>
      <c r="I1756" s="196" t="s">
        <v>1896</v>
      </c>
      <c r="J1756" s="196" t="s">
        <v>1896</v>
      </c>
      <c r="K1756" s="196">
        <v>1</v>
      </c>
      <c r="L1756" s="235">
        <v>45536</v>
      </c>
      <c r="M1756" s="235">
        <v>45565</v>
      </c>
      <c r="N1756" s="33" t="s">
        <v>124</v>
      </c>
      <c r="O1756" s="33" t="s">
        <v>125</v>
      </c>
      <c r="P1756" s="33" t="s">
        <v>398</v>
      </c>
      <c r="Q1756" s="29" t="s">
        <v>791</v>
      </c>
      <c r="R1756" s="33" t="s">
        <v>80</v>
      </c>
      <c r="S1756" s="33">
        <v>1</v>
      </c>
      <c r="T1756" s="29"/>
      <c r="U1756" s="29"/>
      <c r="V1756" s="35"/>
      <c r="W1756" s="29"/>
      <c r="X1756" s="29"/>
      <c r="Y1756" s="29"/>
      <c r="Z1756" s="33"/>
    </row>
    <row r="1757" ht="24" spans="1:26">
      <c r="A1757" s="33">
        <v>3535</v>
      </c>
      <c r="B1757" s="28" t="s">
        <v>117</v>
      </c>
      <c r="C1757" s="28" t="s">
        <v>118</v>
      </c>
      <c r="D1757" s="196" t="s">
        <v>150</v>
      </c>
      <c r="E1757" s="272" t="s">
        <v>157</v>
      </c>
      <c r="F1757" s="196" t="s">
        <v>896</v>
      </c>
      <c r="G1757" s="33" t="s">
        <v>1830</v>
      </c>
      <c r="H1757" s="33" t="s">
        <v>1936</v>
      </c>
      <c r="I1757" s="196" t="s">
        <v>1896</v>
      </c>
      <c r="J1757" s="196" t="s">
        <v>1896</v>
      </c>
      <c r="K1757" s="196">
        <v>1</v>
      </c>
      <c r="L1757" s="235">
        <v>45566</v>
      </c>
      <c r="M1757" s="235">
        <v>45596</v>
      </c>
      <c r="N1757" s="33" t="s">
        <v>124</v>
      </c>
      <c r="O1757" s="33" t="s">
        <v>125</v>
      </c>
      <c r="P1757" s="33" t="s">
        <v>398</v>
      </c>
      <c r="Q1757" s="29" t="s">
        <v>791</v>
      </c>
      <c r="R1757" s="33" t="s">
        <v>80</v>
      </c>
      <c r="S1757" s="33">
        <v>1</v>
      </c>
      <c r="T1757" s="29"/>
      <c r="U1757" s="29"/>
      <c r="V1757" s="35"/>
      <c r="W1757" s="29"/>
      <c r="X1757" s="29"/>
      <c r="Y1757" s="29"/>
      <c r="Z1757" s="33"/>
    </row>
    <row r="1758" ht="24" spans="1:26">
      <c r="A1758" s="33">
        <v>3536</v>
      </c>
      <c r="B1758" s="28" t="s">
        <v>117</v>
      </c>
      <c r="C1758" s="28" t="s">
        <v>118</v>
      </c>
      <c r="D1758" s="196" t="s">
        <v>150</v>
      </c>
      <c r="E1758" s="272" t="s">
        <v>157</v>
      </c>
      <c r="F1758" s="196" t="s">
        <v>896</v>
      </c>
      <c r="G1758" s="33" t="s">
        <v>1830</v>
      </c>
      <c r="H1758" s="33" t="s">
        <v>1936</v>
      </c>
      <c r="I1758" s="196" t="s">
        <v>1896</v>
      </c>
      <c r="J1758" s="196" t="s">
        <v>1896</v>
      </c>
      <c r="K1758" s="196">
        <v>1</v>
      </c>
      <c r="L1758" s="235">
        <v>45597</v>
      </c>
      <c r="M1758" s="235">
        <v>45626</v>
      </c>
      <c r="N1758" s="33" t="s">
        <v>124</v>
      </c>
      <c r="O1758" s="33" t="s">
        <v>125</v>
      </c>
      <c r="P1758" s="33" t="s">
        <v>398</v>
      </c>
      <c r="Q1758" s="29" t="s">
        <v>791</v>
      </c>
      <c r="R1758" s="33" t="s">
        <v>80</v>
      </c>
      <c r="S1758" s="33">
        <v>1</v>
      </c>
      <c r="T1758" s="29"/>
      <c r="U1758" s="29"/>
      <c r="V1758" s="35"/>
      <c r="W1758" s="29"/>
      <c r="X1758" s="29"/>
      <c r="Y1758" s="29"/>
      <c r="Z1758" s="33"/>
    </row>
    <row r="1759" ht="24" spans="1:26">
      <c r="A1759" s="33">
        <v>3537</v>
      </c>
      <c r="B1759" s="28" t="s">
        <v>117</v>
      </c>
      <c r="C1759" s="28" t="s">
        <v>118</v>
      </c>
      <c r="D1759" s="196" t="s">
        <v>150</v>
      </c>
      <c r="E1759" s="272" t="s">
        <v>157</v>
      </c>
      <c r="F1759" s="196" t="s">
        <v>896</v>
      </c>
      <c r="G1759" s="33" t="s">
        <v>1830</v>
      </c>
      <c r="H1759" s="33" t="s">
        <v>1936</v>
      </c>
      <c r="I1759" s="196" t="s">
        <v>1896</v>
      </c>
      <c r="J1759" s="196" t="s">
        <v>1896</v>
      </c>
      <c r="K1759" s="196">
        <v>1</v>
      </c>
      <c r="L1759" s="235">
        <v>45627</v>
      </c>
      <c r="M1759" s="235">
        <v>45657</v>
      </c>
      <c r="N1759" s="33" t="s">
        <v>124</v>
      </c>
      <c r="O1759" s="33" t="s">
        <v>125</v>
      </c>
      <c r="P1759" s="33" t="s">
        <v>398</v>
      </c>
      <c r="Q1759" s="29" t="s">
        <v>791</v>
      </c>
      <c r="R1759" s="33" t="s">
        <v>80</v>
      </c>
      <c r="S1759" s="33">
        <v>1</v>
      </c>
      <c r="T1759" s="29"/>
      <c r="U1759" s="29"/>
      <c r="V1759" s="35"/>
      <c r="W1759" s="29"/>
      <c r="X1759" s="29"/>
      <c r="Y1759" s="29"/>
      <c r="Z1759" s="33"/>
    </row>
    <row r="1760" ht="24" spans="1:26">
      <c r="A1760" s="33">
        <v>3540</v>
      </c>
      <c r="B1760" s="28" t="s">
        <v>117</v>
      </c>
      <c r="C1760" s="28" t="s">
        <v>118</v>
      </c>
      <c r="D1760" s="196" t="s">
        <v>150</v>
      </c>
      <c r="E1760" s="196" t="s">
        <v>247</v>
      </c>
      <c r="F1760" s="196" t="s">
        <v>906</v>
      </c>
      <c r="G1760" s="33" t="s">
        <v>1830</v>
      </c>
      <c r="H1760" s="33" t="s">
        <v>1937</v>
      </c>
      <c r="I1760" s="196" t="s">
        <v>1896</v>
      </c>
      <c r="J1760" s="196" t="s">
        <v>1896</v>
      </c>
      <c r="K1760" s="196">
        <v>1</v>
      </c>
      <c r="L1760" s="235">
        <v>45292</v>
      </c>
      <c r="M1760" s="235">
        <v>45306</v>
      </c>
      <c r="N1760" s="33" t="s">
        <v>124</v>
      </c>
      <c r="O1760" s="33" t="s">
        <v>125</v>
      </c>
      <c r="P1760" s="33" t="s">
        <v>398</v>
      </c>
      <c r="Q1760" s="29" t="s">
        <v>837</v>
      </c>
      <c r="R1760" s="33" t="s">
        <v>80</v>
      </c>
      <c r="S1760" s="33">
        <v>1</v>
      </c>
      <c r="T1760" s="29"/>
      <c r="U1760" s="29"/>
      <c r="V1760" s="35"/>
      <c r="W1760" s="29"/>
      <c r="X1760" s="29"/>
      <c r="Y1760" s="29"/>
      <c r="Z1760" s="33"/>
    </row>
    <row r="1761" ht="24" spans="1:26">
      <c r="A1761" s="33">
        <v>3541</v>
      </c>
      <c r="B1761" s="28" t="s">
        <v>117</v>
      </c>
      <c r="C1761" s="28" t="s">
        <v>118</v>
      </c>
      <c r="D1761" s="196" t="s">
        <v>150</v>
      </c>
      <c r="E1761" s="196" t="s">
        <v>247</v>
      </c>
      <c r="F1761" s="196" t="s">
        <v>906</v>
      </c>
      <c r="G1761" s="33" t="s">
        <v>1830</v>
      </c>
      <c r="H1761" s="33" t="s">
        <v>1937</v>
      </c>
      <c r="I1761" s="196" t="s">
        <v>1896</v>
      </c>
      <c r="J1761" s="196" t="s">
        <v>1896</v>
      </c>
      <c r="K1761" s="196">
        <v>1</v>
      </c>
      <c r="L1761" s="235">
        <v>45307</v>
      </c>
      <c r="M1761" s="235">
        <v>45322</v>
      </c>
      <c r="N1761" s="33" t="s">
        <v>124</v>
      </c>
      <c r="O1761" s="33" t="s">
        <v>125</v>
      </c>
      <c r="P1761" s="33" t="s">
        <v>398</v>
      </c>
      <c r="Q1761" s="29" t="s">
        <v>837</v>
      </c>
      <c r="R1761" s="33" t="s">
        <v>80</v>
      </c>
      <c r="S1761" s="33">
        <v>1</v>
      </c>
      <c r="T1761" s="29"/>
      <c r="U1761" s="29"/>
      <c r="V1761" s="35"/>
      <c r="W1761" s="29"/>
      <c r="X1761" s="29"/>
      <c r="Y1761" s="29"/>
      <c r="Z1761" s="33"/>
    </row>
    <row r="1762" ht="24" spans="1:28">
      <c r="A1762" s="33">
        <v>3542</v>
      </c>
      <c r="B1762" s="28" t="s">
        <v>117</v>
      </c>
      <c r="C1762" s="28" t="s">
        <v>118</v>
      </c>
      <c r="D1762" s="196" t="s">
        <v>150</v>
      </c>
      <c r="E1762" s="196" t="s">
        <v>247</v>
      </c>
      <c r="F1762" s="196" t="s">
        <v>906</v>
      </c>
      <c r="G1762" s="33" t="s">
        <v>1830</v>
      </c>
      <c r="H1762" s="33" t="s">
        <v>1937</v>
      </c>
      <c r="I1762" s="196" t="s">
        <v>1896</v>
      </c>
      <c r="J1762" s="196" t="s">
        <v>1896</v>
      </c>
      <c r="K1762" s="196">
        <v>1</v>
      </c>
      <c r="L1762" s="235">
        <v>45323</v>
      </c>
      <c r="M1762" s="235">
        <v>45337</v>
      </c>
      <c r="N1762" s="33" t="s">
        <v>124</v>
      </c>
      <c r="O1762" s="33" t="s">
        <v>125</v>
      </c>
      <c r="P1762" s="33" t="s">
        <v>398</v>
      </c>
      <c r="Q1762" s="29" t="s">
        <v>837</v>
      </c>
      <c r="R1762" s="33" t="s">
        <v>80</v>
      </c>
      <c r="S1762" s="33">
        <v>1</v>
      </c>
      <c r="T1762" s="34"/>
      <c r="U1762" s="34"/>
      <c r="V1762" s="35"/>
      <c r="W1762" s="35"/>
      <c r="X1762" s="40"/>
      <c r="Y1762" s="40"/>
      <c r="Z1762" s="38"/>
      <c r="AA1762" s="34"/>
      <c r="AB1762" s="34"/>
    </row>
    <row r="1763" ht="24" spans="1:26">
      <c r="A1763" s="33">
        <v>3543</v>
      </c>
      <c r="B1763" s="28" t="s">
        <v>117</v>
      </c>
      <c r="C1763" s="28" t="s">
        <v>118</v>
      </c>
      <c r="D1763" s="196" t="s">
        <v>150</v>
      </c>
      <c r="E1763" s="196" t="s">
        <v>247</v>
      </c>
      <c r="F1763" s="196" t="s">
        <v>906</v>
      </c>
      <c r="G1763" s="33" t="s">
        <v>1830</v>
      </c>
      <c r="H1763" s="33" t="s">
        <v>1937</v>
      </c>
      <c r="I1763" s="196" t="s">
        <v>1896</v>
      </c>
      <c r="J1763" s="196" t="s">
        <v>1896</v>
      </c>
      <c r="K1763" s="196">
        <v>1</v>
      </c>
      <c r="L1763" s="235">
        <v>45338</v>
      </c>
      <c r="M1763" s="235">
        <v>45351</v>
      </c>
      <c r="N1763" s="33" t="s">
        <v>124</v>
      </c>
      <c r="O1763" s="33" t="s">
        <v>125</v>
      </c>
      <c r="P1763" s="33" t="s">
        <v>398</v>
      </c>
      <c r="Q1763" s="29" t="s">
        <v>837</v>
      </c>
      <c r="R1763" s="33" t="s">
        <v>80</v>
      </c>
      <c r="S1763" s="33">
        <v>1</v>
      </c>
      <c r="T1763" s="29"/>
      <c r="U1763" s="29"/>
      <c r="V1763" s="35"/>
      <c r="W1763" s="29"/>
      <c r="X1763" s="29"/>
      <c r="Y1763" s="29"/>
      <c r="Z1763" s="33"/>
    </row>
    <row r="1764" ht="24" spans="1:28">
      <c r="A1764" s="33">
        <v>3544</v>
      </c>
      <c r="B1764" s="28" t="s">
        <v>117</v>
      </c>
      <c r="C1764" s="28" t="s">
        <v>118</v>
      </c>
      <c r="D1764" s="196" t="s">
        <v>150</v>
      </c>
      <c r="E1764" s="196" t="s">
        <v>247</v>
      </c>
      <c r="F1764" s="196" t="s">
        <v>906</v>
      </c>
      <c r="G1764" s="33" t="s">
        <v>1830</v>
      </c>
      <c r="H1764" s="33" t="s">
        <v>1937</v>
      </c>
      <c r="I1764" s="196" t="s">
        <v>1896</v>
      </c>
      <c r="J1764" s="196" t="s">
        <v>1896</v>
      </c>
      <c r="K1764" s="196">
        <v>1</v>
      </c>
      <c r="L1764" s="235">
        <v>45352</v>
      </c>
      <c r="M1764" s="235">
        <v>45366</v>
      </c>
      <c r="N1764" s="33" t="s">
        <v>124</v>
      </c>
      <c r="O1764" s="33" t="s">
        <v>125</v>
      </c>
      <c r="P1764" s="33" t="s">
        <v>398</v>
      </c>
      <c r="Q1764" s="29" t="s">
        <v>837</v>
      </c>
      <c r="R1764" s="33" t="s">
        <v>80</v>
      </c>
      <c r="S1764" s="33">
        <v>1</v>
      </c>
      <c r="T1764" s="34"/>
      <c r="U1764" s="34"/>
      <c r="V1764" s="35"/>
      <c r="W1764" s="35"/>
      <c r="X1764" s="40"/>
      <c r="Y1764" s="40"/>
      <c r="Z1764" s="38"/>
      <c r="AA1764" s="34"/>
      <c r="AB1764" s="34"/>
    </row>
    <row r="1765" ht="24" spans="1:28">
      <c r="A1765" s="33">
        <v>3545</v>
      </c>
      <c r="B1765" s="28" t="s">
        <v>117</v>
      </c>
      <c r="C1765" s="28" t="s">
        <v>118</v>
      </c>
      <c r="D1765" s="196" t="s">
        <v>150</v>
      </c>
      <c r="E1765" s="196" t="s">
        <v>247</v>
      </c>
      <c r="F1765" s="196" t="s">
        <v>906</v>
      </c>
      <c r="G1765" s="33" t="s">
        <v>1830</v>
      </c>
      <c r="H1765" s="33" t="s">
        <v>1937</v>
      </c>
      <c r="I1765" s="196" t="s">
        <v>1896</v>
      </c>
      <c r="J1765" s="196" t="s">
        <v>1896</v>
      </c>
      <c r="K1765" s="196">
        <v>1</v>
      </c>
      <c r="L1765" s="235">
        <v>45367</v>
      </c>
      <c r="M1765" s="235">
        <v>45382</v>
      </c>
      <c r="N1765" s="33" t="s">
        <v>124</v>
      </c>
      <c r="O1765" s="33" t="s">
        <v>125</v>
      </c>
      <c r="P1765" s="33" t="s">
        <v>398</v>
      </c>
      <c r="Q1765" s="29" t="s">
        <v>837</v>
      </c>
      <c r="R1765" s="33" t="s">
        <v>80</v>
      </c>
      <c r="S1765" s="33">
        <v>1</v>
      </c>
      <c r="T1765" s="34"/>
      <c r="U1765" s="34"/>
      <c r="V1765" s="35"/>
      <c r="W1765" s="35"/>
      <c r="X1765" s="40"/>
      <c r="Y1765" s="40"/>
      <c r="Z1765" s="38"/>
      <c r="AA1765" s="34"/>
      <c r="AB1765" s="34"/>
    </row>
    <row r="1766" ht="24" spans="1:26">
      <c r="A1766" s="33">
        <v>3546</v>
      </c>
      <c r="B1766" s="28" t="s">
        <v>117</v>
      </c>
      <c r="C1766" s="28" t="s">
        <v>118</v>
      </c>
      <c r="D1766" s="196" t="s">
        <v>150</v>
      </c>
      <c r="E1766" s="196" t="s">
        <v>247</v>
      </c>
      <c r="F1766" s="196" t="s">
        <v>906</v>
      </c>
      <c r="G1766" s="33" t="s">
        <v>1830</v>
      </c>
      <c r="H1766" s="33" t="s">
        <v>1937</v>
      </c>
      <c r="I1766" s="196" t="s">
        <v>1896</v>
      </c>
      <c r="J1766" s="196" t="s">
        <v>1896</v>
      </c>
      <c r="K1766" s="196">
        <v>1</v>
      </c>
      <c r="L1766" s="235">
        <v>45383</v>
      </c>
      <c r="M1766" s="235">
        <v>45397</v>
      </c>
      <c r="N1766" s="33" t="s">
        <v>124</v>
      </c>
      <c r="O1766" s="33" t="s">
        <v>125</v>
      </c>
      <c r="P1766" s="33" t="s">
        <v>398</v>
      </c>
      <c r="Q1766" s="29" t="s">
        <v>837</v>
      </c>
      <c r="R1766" s="33" t="s">
        <v>80</v>
      </c>
      <c r="S1766" s="33">
        <v>1</v>
      </c>
      <c r="T1766" s="29"/>
      <c r="U1766" s="29"/>
      <c r="V1766" s="35"/>
      <c r="W1766" s="29"/>
      <c r="X1766" s="29"/>
      <c r="Y1766" s="29"/>
      <c r="Z1766" s="33"/>
    </row>
    <row r="1767" ht="24" spans="1:26">
      <c r="A1767" s="33">
        <v>3547</v>
      </c>
      <c r="B1767" s="28" t="s">
        <v>117</v>
      </c>
      <c r="C1767" s="28" t="s">
        <v>118</v>
      </c>
      <c r="D1767" s="196" t="s">
        <v>150</v>
      </c>
      <c r="E1767" s="196" t="s">
        <v>247</v>
      </c>
      <c r="F1767" s="196" t="s">
        <v>906</v>
      </c>
      <c r="G1767" s="33" t="s">
        <v>1830</v>
      </c>
      <c r="H1767" s="33" t="s">
        <v>1937</v>
      </c>
      <c r="I1767" s="196" t="s">
        <v>1896</v>
      </c>
      <c r="J1767" s="196" t="s">
        <v>1896</v>
      </c>
      <c r="K1767" s="196">
        <v>1</v>
      </c>
      <c r="L1767" s="235">
        <v>45398</v>
      </c>
      <c r="M1767" s="235">
        <v>45412</v>
      </c>
      <c r="N1767" s="33" t="s">
        <v>124</v>
      </c>
      <c r="O1767" s="33" t="s">
        <v>125</v>
      </c>
      <c r="P1767" s="33" t="s">
        <v>398</v>
      </c>
      <c r="Q1767" s="29" t="s">
        <v>837</v>
      </c>
      <c r="R1767" s="33" t="s">
        <v>80</v>
      </c>
      <c r="S1767" s="33">
        <v>1</v>
      </c>
      <c r="T1767" s="29"/>
      <c r="U1767" s="29"/>
      <c r="V1767" s="35"/>
      <c r="W1767" s="29"/>
      <c r="X1767" s="29"/>
      <c r="Y1767" s="29"/>
      <c r="Z1767" s="33"/>
    </row>
    <row r="1768" ht="24" spans="1:26">
      <c r="A1768" s="33">
        <v>3548</v>
      </c>
      <c r="B1768" s="28" t="s">
        <v>117</v>
      </c>
      <c r="C1768" s="28" t="s">
        <v>118</v>
      </c>
      <c r="D1768" s="196" t="s">
        <v>150</v>
      </c>
      <c r="E1768" s="196" t="s">
        <v>247</v>
      </c>
      <c r="F1768" s="196" t="s">
        <v>906</v>
      </c>
      <c r="G1768" s="33" t="s">
        <v>1830</v>
      </c>
      <c r="H1768" s="33" t="s">
        <v>1937</v>
      </c>
      <c r="I1768" s="196" t="s">
        <v>1896</v>
      </c>
      <c r="J1768" s="196" t="s">
        <v>1896</v>
      </c>
      <c r="K1768" s="196">
        <v>1</v>
      </c>
      <c r="L1768" s="235">
        <v>45413</v>
      </c>
      <c r="M1768" s="235">
        <v>45427</v>
      </c>
      <c r="N1768" s="33" t="s">
        <v>124</v>
      </c>
      <c r="O1768" s="33" t="s">
        <v>125</v>
      </c>
      <c r="P1768" s="33" t="s">
        <v>398</v>
      </c>
      <c r="Q1768" s="29" t="s">
        <v>837</v>
      </c>
      <c r="R1768" s="33" t="s">
        <v>80</v>
      </c>
      <c r="S1768" s="33">
        <v>1</v>
      </c>
      <c r="T1768" s="29"/>
      <c r="U1768" s="29"/>
      <c r="V1768" s="35"/>
      <c r="W1768" s="29"/>
      <c r="X1768" s="29"/>
      <c r="Y1768" s="29"/>
      <c r="Z1768" s="33"/>
    </row>
    <row r="1769" ht="24" spans="1:26">
      <c r="A1769" s="33">
        <v>3549</v>
      </c>
      <c r="B1769" s="28" t="s">
        <v>117</v>
      </c>
      <c r="C1769" s="28" t="s">
        <v>118</v>
      </c>
      <c r="D1769" s="196" t="s">
        <v>150</v>
      </c>
      <c r="E1769" s="196" t="s">
        <v>247</v>
      </c>
      <c r="F1769" s="196" t="s">
        <v>906</v>
      </c>
      <c r="G1769" s="33" t="s">
        <v>1830</v>
      </c>
      <c r="H1769" s="33" t="s">
        <v>1937</v>
      </c>
      <c r="I1769" s="196" t="s">
        <v>1896</v>
      </c>
      <c r="J1769" s="196" t="s">
        <v>1896</v>
      </c>
      <c r="K1769" s="196">
        <v>1</v>
      </c>
      <c r="L1769" s="235">
        <v>45428</v>
      </c>
      <c r="M1769" s="235">
        <v>45443</v>
      </c>
      <c r="N1769" s="33" t="s">
        <v>124</v>
      </c>
      <c r="O1769" s="33" t="s">
        <v>125</v>
      </c>
      <c r="P1769" s="33" t="s">
        <v>398</v>
      </c>
      <c r="Q1769" s="29" t="s">
        <v>837</v>
      </c>
      <c r="R1769" s="33" t="s">
        <v>80</v>
      </c>
      <c r="S1769" s="33">
        <v>1</v>
      </c>
      <c r="T1769" s="29"/>
      <c r="U1769" s="29"/>
      <c r="V1769" s="35"/>
      <c r="W1769" s="29"/>
      <c r="X1769" s="29"/>
      <c r="Y1769" s="29"/>
      <c r="Z1769" s="33"/>
    </row>
    <row r="1770" ht="24" spans="1:26">
      <c r="A1770" s="33">
        <v>3550</v>
      </c>
      <c r="B1770" s="28" t="s">
        <v>117</v>
      </c>
      <c r="C1770" s="28" t="s">
        <v>118</v>
      </c>
      <c r="D1770" s="196" t="s">
        <v>150</v>
      </c>
      <c r="E1770" s="196" t="s">
        <v>247</v>
      </c>
      <c r="F1770" s="196" t="s">
        <v>906</v>
      </c>
      <c r="G1770" s="33" t="s">
        <v>1830</v>
      </c>
      <c r="H1770" s="33" t="s">
        <v>1937</v>
      </c>
      <c r="I1770" s="196" t="s">
        <v>1896</v>
      </c>
      <c r="J1770" s="196" t="s">
        <v>1896</v>
      </c>
      <c r="K1770" s="196">
        <v>1</v>
      </c>
      <c r="L1770" s="235">
        <v>45444</v>
      </c>
      <c r="M1770" s="235">
        <v>45458</v>
      </c>
      <c r="N1770" s="33" t="s">
        <v>124</v>
      </c>
      <c r="O1770" s="33" t="s">
        <v>125</v>
      </c>
      <c r="P1770" s="33" t="s">
        <v>398</v>
      </c>
      <c r="Q1770" s="29" t="s">
        <v>837</v>
      </c>
      <c r="R1770" s="33" t="s">
        <v>80</v>
      </c>
      <c r="S1770" s="33">
        <v>1</v>
      </c>
      <c r="T1770" s="29"/>
      <c r="U1770" s="29"/>
      <c r="V1770" s="35"/>
      <c r="W1770" s="29"/>
      <c r="X1770" s="29"/>
      <c r="Y1770" s="29"/>
      <c r="Z1770" s="33"/>
    </row>
    <row r="1771" ht="24" spans="1:26">
      <c r="A1771" s="33">
        <v>3551</v>
      </c>
      <c r="B1771" s="28" t="s">
        <v>117</v>
      </c>
      <c r="C1771" s="28" t="s">
        <v>118</v>
      </c>
      <c r="D1771" s="196" t="s">
        <v>150</v>
      </c>
      <c r="E1771" s="196" t="s">
        <v>247</v>
      </c>
      <c r="F1771" s="196" t="s">
        <v>906</v>
      </c>
      <c r="G1771" s="33" t="s">
        <v>1830</v>
      </c>
      <c r="H1771" s="33" t="s">
        <v>1937</v>
      </c>
      <c r="I1771" s="196" t="s">
        <v>1896</v>
      </c>
      <c r="J1771" s="196" t="s">
        <v>1896</v>
      </c>
      <c r="K1771" s="196">
        <v>1</v>
      </c>
      <c r="L1771" s="235">
        <v>45459</v>
      </c>
      <c r="M1771" s="235">
        <v>45473</v>
      </c>
      <c r="N1771" s="33" t="s">
        <v>124</v>
      </c>
      <c r="O1771" s="33" t="s">
        <v>125</v>
      </c>
      <c r="P1771" s="33" t="s">
        <v>398</v>
      </c>
      <c r="Q1771" s="29" t="s">
        <v>837</v>
      </c>
      <c r="R1771" s="33" t="s">
        <v>80</v>
      </c>
      <c r="S1771" s="33">
        <v>1</v>
      </c>
      <c r="T1771" s="29"/>
      <c r="U1771" s="29"/>
      <c r="V1771" s="35"/>
      <c r="W1771" s="29"/>
      <c r="X1771" s="29"/>
      <c r="Y1771" s="29"/>
      <c r="Z1771" s="33"/>
    </row>
    <row r="1772" ht="24" spans="1:26">
      <c r="A1772" s="33">
        <v>3552</v>
      </c>
      <c r="B1772" s="28" t="s">
        <v>117</v>
      </c>
      <c r="C1772" s="28" t="s">
        <v>118</v>
      </c>
      <c r="D1772" s="196" t="s">
        <v>150</v>
      </c>
      <c r="E1772" s="196" t="s">
        <v>247</v>
      </c>
      <c r="F1772" s="196" t="s">
        <v>906</v>
      </c>
      <c r="G1772" s="33" t="s">
        <v>1830</v>
      </c>
      <c r="H1772" s="33" t="s">
        <v>1937</v>
      </c>
      <c r="I1772" s="196" t="s">
        <v>1896</v>
      </c>
      <c r="J1772" s="196" t="s">
        <v>1896</v>
      </c>
      <c r="K1772" s="196">
        <v>1</v>
      </c>
      <c r="L1772" s="235">
        <v>45474</v>
      </c>
      <c r="M1772" s="235">
        <v>45488</v>
      </c>
      <c r="N1772" s="33" t="s">
        <v>124</v>
      </c>
      <c r="O1772" s="33" t="s">
        <v>125</v>
      </c>
      <c r="P1772" s="33" t="s">
        <v>398</v>
      </c>
      <c r="Q1772" s="29" t="s">
        <v>837</v>
      </c>
      <c r="R1772" s="33" t="s">
        <v>80</v>
      </c>
      <c r="S1772" s="33">
        <v>1</v>
      </c>
      <c r="T1772" s="29"/>
      <c r="U1772" s="29"/>
      <c r="V1772" s="35"/>
      <c r="W1772" s="29"/>
      <c r="X1772" s="29"/>
      <c r="Y1772" s="29"/>
      <c r="Z1772" s="33"/>
    </row>
    <row r="1773" ht="24" spans="1:26">
      <c r="A1773" s="33">
        <v>3553</v>
      </c>
      <c r="B1773" s="28" t="s">
        <v>117</v>
      </c>
      <c r="C1773" s="28" t="s">
        <v>118</v>
      </c>
      <c r="D1773" s="196" t="s">
        <v>150</v>
      </c>
      <c r="E1773" s="196" t="s">
        <v>247</v>
      </c>
      <c r="F1773" s="196" t="s">
        <v>906</v>
      </c>
      <c r="G1773" s="33" t="s">
        <v>1830</v>
      </c>
      <c r="H1773" s="33" t="s">
        <v>1937</v>
      </c>
      <c r="I1773" s="196" t="s">
        <v>1896</v>
      </c>
      <c r="J1773" s="196" t="s">
        <v>1896</v>
      </c>
      <c r="K1773" s="196">
        <v>1</v>
      </c>
      <c r="L1773" s="235">
        <v>45489</v>
      </c>
      <c r="M1773" s="235">
        <v>45504</v>
      </c>
      <c r="N1773" s="33" t="s">
        <v>124</v>
      </c>
      <c r="O1773" s="33" t="s">
        <v>125</v>
      </c>
      <c r="P1773" s="33" t="s">
        <v>398</v>
      </c>
      <c r="Q1773" s="29" t="s">
        <v>837</v>
      </c>
      <c r="R1773" s="33" t="s">
        <v>80</v>
      </c>
      <c r="S1773" s="33">
        <v>1</v>
      </c>
      <c r="T1773" s="29"/>
      <c r="U1773" s="29"/>
      <c r="V1773" s="35"/>
      <c r="W1773" s="29"/>
      <c r="X1773" s="29"/>
      <c r="Y1773" s="29"/>
      <c r="Z1773" s="33"/>
    </row>
    <row r="1774" ht="24" spans="1:26">
      <c r="A1774" s="33">
        <v>3554</v>
      </c>
      <c r="B1774" s="28" t="s">
        <v>117</v>
      </c>
      <c r="C1774" s="28" t="s">
        <v>118</v>
      </c>
      <c r="D1774" s="196" t="s">
        <v>150</v>
      </c>
      <c r="E1774" s="196" t="s">
        <v>247</v>
      </c>
      <c r="F1774" s="196" t="s">
        <v>906</v>
      </c>
      <c r="G1774" s="33" t="s">
        <v>1830</v>
      </c>
      <c r="H1774" s="33" t="s">
        <v>1937</v>
      </c>
      <c r="I1774" s="196" t="s">
        <v>1896</v>
      </c>
      <c r="J1774" s="196" t="s">
        <v>1896</v>
      </c>
      <c r="K1774" s="196">
        <v>1</v>
      </c>
      <c r="L1774" s="235">
        <v>45505</v>
      </c>
      <c r="M1774" s="235">
        <v>45519</v>
      </c>
      <c r="N1774" s="33" t="s">
        <v>124</v>
      </c>
      <c r="O1774" s="33" t="s">
        <v>125</v>
      </c>
      <c r="P1774" s="33" t="s">
        <v>398</v>
      </c>
      <c r="Q1774" s="29" t="s">
        <v>837</v>
      </c>
      <c r="R1774" s="33" t="s">
        <v>80</v>
      </c>
      <c r="S1774" s="33">
        <v>1</v>
      </c>
      <c r="T1774" s="29"/>
      <c r="U1774" s="29"/>
      <c r="V1774" s="35"/>
      <c r="W1774" s="29"/>
      <c r="X1774" s="29"/>
      <c r="Y1774" s="29"/>
      <c r="Z1774" s="33"/>
    </row>
    <row r="1775" ht="24" spans="1:26">
      <c r="A1775" s="33">
        <v>3555</v>
      </c>
      <c r="B1775" s="28" t="s">
        <v>117</v>
      </c>
      <c r="C1775" s="28" t="s">
        <v>118</v>
      </c>
      <c r="D1775" s="196" t="s">
        <v>150</v>
      </c>
      <c r="E1775" s="196" t="s">
        <v>247</v>
      </c>
      <c r="F1775" s="196" t="s">
        <v>906</v>
      </c>
      <c r="G1775" s="33" t="s">
        <v>1830</v>
      </c>
      <c r="H1775" s="33" t="s">
        <v>1937</v>
      </c>
      <c r="I1775" s="196" t="s">
        <v>1896</v>
      </c>
      <c r="J1775" s="196" t="s">
        <v>1896</v>
      </c>
      <c r="K1775" s="196">
        <v>1</v>
      </c>
      <c r="L1775" s="235">
        <v>45520</v>
      </c>
      <c r="M1775" s="235">
        <v>45535</v>
      </c>
      <c r="N1775" s="33" t="s">
        <v>124</v>
      </c>
      <c r="O1775" s="33" t="s">
        <v>125</v>
      </c>
      <c r="P1775" s="33" t="s">
        <v>398</v>
      </c>
      <c r="Q1775" s="29" t="s">
        <v>837</v>
      </c>
      <c r="R1775" s="33" t="s">
        <v>80</v>
      </c>
      <c r="S1775" s="33">
        <v>1</v>
      </c>
      <c r="T1775" s="29"/>
      <c r="U1775" s="29"/>
      <c r="V1775" s="35"/>
      <c r="W1775" s="29"/>
      <c r="X1775" s="29"/>
      <c r="Y1775" s="29"/>
      <c r="Z1775" s="33"/>
    </row>
    <row r="1776" ht="24" spans="1:28">
      <c r="A1776" s="33">
        <v>3556</v>
      </c>
      <c r="B1776" s="28" t="s">
        <v>117</v>
      </c>
      <c r="C1776" s="28" t="s">
        <v>118</v>
      </c>
      <c r="D1776" s="196" t="s">
        <v>150</v>
      </c>
      <c r="E1776" s="196" t="s">
        <v>247</v>
      </c>
      <c r="F1776" s="196" t="s">
        <v>906</v>
      </c>
      <c r="G1776" s="33" t="s">
        <v>1830</v>
      </c>
      <c r="H1776" s="33" t="s">
        <v>1937</v>
      </c>
      <c r="I1776" s="196" t="s">
        <v>1896</v>
      </c>
      <c r="J1776" s="196" t="s">
        <v>1896</v>
      </c>
      <c r="K1776" s="196">
        <v>1</v>
      </c>
      <c r="L1776" s="235">
        <v>45536</v>
      </c>
      <c r="M1776" s="235">
        <v>45550</v>
      </c>
      <c r="N1776" s="33" t="s">
        <v>124</v>
      </c>
      <c r="O1776" s="33" t="s">
        <v>125</v>
      </c>
      <c r="P1776" s="33" t="s">
        <v>398</v>
      </c>
      <c r="Q1776" s="29" t="s">
        <v>837</v>
      </c>
      <c r="R1776" s="33" t="s">
        <v>80</v>
      </c>
      <c r="S1776" s="33">
        <v>1</v>
      </c>
      <c r="T1776" s="34"/>
      <c r="U1776" s="34"/>
      <c r="V1776" s="35"/>
      <c r="W1776" s="35"/>
      <c r="X1776" s="40"/>
      <c r="Y1776" s="40"/>
      <c r="Z1776" s="38"/>
      <c r="AA1776" s="34"/>
      <c r="AB1776" s="34"/>
    </row>
    <row r="1777" ht="24" spans="1:28">
      <c r="A1777" s="33">
        <v>3557</v>
      </c>
      <c r="B1777" s="28" t="s">
        <v>117</v>
      </c>
      <c r="C1777" s="28" t="s">
        <v>118</v>
      </c>
      <c r="D1777" s="196" t="s">
        <v>150</v>
      </c>
      <c r="E1777" s="196" t="s">
        <v>247</v>
      </c>
      <c r="F1777" s="196" t="s">
        <v>906</v>
      </c>
      <c r="G1777" s="33" t="s">
        <v>1830</v>
      </c>
      <c r="H1777" s="33" t="s">
        <v>1937</v>
      </c>
      <c r="I1777" s="196" t="s">
        <v>1896</v>
      </c>
      <c r="J1777" s="196" t="s">
        <v>1896</v>
      </c>
      <c r="K1777" s="196">
        <v>1</v>
      </c>
      <c r="L1777" s="235">
        <v>45551</v>
      </c>
      <c r="M1777" s="235">
        <v>45565</v>
      </c>
      <c r="N1777" s="33" t="s">
        <v>124</v>
      </c>
      <c r="O1777" s="33" t="s">
        <v>125</v>
      </c>
      <c r="P1777" s="33" t="s">
        <v>398</v>
      </c>
      <c r="Q1777" s="29" t="s">
        <v>837</v>
      </c>
      <c r="R1777" s="33" t="s">
        <v>80</v>
      </c>
      <c r="S1777" s="33">
        <v>1</v>
      </c>
      <c r="T1777" s="34"/>
      <c r="U1777" s="34"/>
      <c r="V1777" s="35"/>
      <c r="W1777" s="35"/>
      <c r="X1777" s="40"/>
      <c r="Y1777" s="40"/>
      <c r="Z1777" s="38"/>
      <c r="AA1777" s="34"/>
      <c r="AB1777" s="34"/>
    </row>
    <row r="1778" ht="24" spans="1:26">
      <c r="A1778" s="33">
        <v>3558</v>
      </c>
      <c r="B1778" s="28" t="s">
        <v>117</v>
      </c>
      <c r="C1778" s="28" t="s">
        <v>118</v>
      </c>
      <c r="D1778" s="196" t="s">
        <v>150</v>
      </c>
      <c r="E1778" s="196" t="s">
        <v>247</v>
      </c>
      <c r="F1778" s="196" t="s">
        <v>906</v>
      </c>
      <c r="G1778" s="33" t="s">
        <v>1830</v>
      </c>
      <c r="H1778" s="33" t="s">
        <v>1937</v>
      </c>
      <c r="I1778" s="196" t="s">
        <v>1896</v>
      </c>
      <c r="J1778" s="196" t="s">
        <v>1896</v>
      </c>
      <c r="K1778" s="196">
        <v>1</v>
      </c>
      <c r="L1778" s="235">
        <v>45566</v>
      </c>
      <c r="M1778" s="235">
        <v>45580</v>
      </c>
      <c r="N1778" s="33" t="s">
        <v>124</v>
      </c>
      <c r="O1778" s="33" t="s">
        <v>125</v>
      </c>
      <c r="P1778" s="33" t="s">
        <v>398</v>
      </c>
      <c r="Q1778" s="29" t="s">
        <v>837</v>
      </c>
      <c r="R1778" s="33" t="s">
        <v>80</v>
      </c>
      <c r="S1778" s="33">
        <v>1</v>
      </c>
      <c r="T1778" s="29"/>
      <c r="U1778" s="29"/>
      <c r="V1778" s="35"/>
      <c r="W1778" s="29"/>
      <c r="X1778" s="29"/>
      <c r="Y1778" s="29"/>
      <c r="Z1778" s="33"/>
    </row>
    <row r="1779" ht="24" spans="1:26">
      <c r="A1779" s="33">
        <v>3559</v>
      </c>
      <c r="B1779" s="28" t="s">
        <v>117</v>
      </c>
      <c r="C1779" s="28" t="s">
        <v>118</v>
      </c>
      <c r="D1779" s="196" t="s">
        <v>150</v>
      </c>
      <c r="E1779" s="196" t="s">
        <v>247</v>
      </c>
      <c r="F1779" s="196" t="s">
        <v>906</v>
      </c>
      <c r="G1779" s="33" t="s">
        <v>1830</v>
      </c>
      <c r="H1779" s="33" t="s">
        <v>1937</v>
      </c>
      <c r="I1779" s="196" t="s">
        <v>1896</v>
      </c>
      <c r="J1779" s="196" t="s">
        <v>1896</v>
      </c>
      <c r="K1779" s="196">
        <v>1</v>
      </c>
      <c r="L1779" s="235">
        <v>45581</v>
      </c>
      <c r="M1779" s="235">
        <v>45596</v>
      </c>
      <c r="N1779" s="33" t="s">
        <v>124</v>
      </c>
      <c r="O1779" s="33" t="s">
        <v>125</v>
      </c>
      <c r="P1779" s="33" t="s">
        <v>398</v>
      </c>
      <c r="Q1779" s="29" t="s">
        <v>837</v>
      </c>
      <c r="R1779" s="33" t="s">
        <v>80</v>
      </c>
      <c r="S1779" s="33">
        <v>1</v>
      </c>
      <c r="T1779" s="29"/>
      <c r="U1779" s="29"/>
      <c r="V1779" s="35"/>
      <c r="W1779" s="29"/>
      <c r="X1779" s="29"/>
      <c r="Y1779" s="29"/>
      <c r="Z1779" s="33"/>
    </row>
    <row r="1780" ht="24" spans="1:26">
      <c r="A1780" s="33">
        <v>3560</v>
      </c>
      <c r="B1780" s="28" t="s">
        <v>117</v>
      </c>
      <c r="C1780" s="28" t="s">
        <v>118</v>
      </c>
      <c r="D1780" s="196" t="s">
        <v>150</v>
      </c>
      <c r="E1780" s="196" t="s">
        <v>247</v>
      </c>
      <c r="F1780" s="196" t="s">
        <v>906</v>
      </c>
      <c r="G1780" s="33" t="s">
        <v>1830</v>
      </c>
      <c r="H1780" s="33" t="s">
        <v>1937</v>
      </c>
      <c r="I1780" s="196" t="s">
        <v>1896</v>
      </c>
      <c r="J1780" s="196" t="s">
        <v>1896</v>
      </c>
      <c r="K1780" s="196">
        <v>1</v>
      </c>
      <c r="L1780" s="235">
        <v>45597</v>
      </c>
      <c r="M1780" s="235">
        <v>45611</v>
      </c>
      <c r="N1780" s="33" t="s">
        <v>124</v>
      </c>
      <c r="O1780" s="33" t="s">
        <v>125</v>
      </c>
      <c r="P1780" s="33" t="s">
        <v>398</v>
      </c>
      <c r="Q1780" s="29" t="s">
        <v>837</v>
      </c>
      <c r="R1780" s="33" t="s">
        <v>80</v>
      </c>
      <c r="S1780" s="33">
        <v>1</v>
      </c>
      <c r="T1780" s="29"/>
      <c r="U1780" s="29"/>
      <c r="V1780" s="35"/>
      <c r="W1780" s="29"/>
      <c r="X1780" s="29"/>
      <c r="Y1780" s="29"/>
      <c r="Z1780" s="33"/>
    </row>
    <row r="1781" ht="24" spans="1:26">
      <c r="A1781" s="33">
        <v>3561</v>
      </c>
      <c r="B1781" s="28" t="s">
        <v>117</v>
      </c>
      <c r="C1781" s="28" t="s">
        <v>118</v>
      </c>
      <c r="D1781" s="196" t="s">
        <v>150</v>
      </c>
      <c r="E1781" s="196" t="s">
        <v>247</v>
      </c>
      <c r="F1781" s="196" t="s">
        <v>906</v>
      </c>
      <c r="G1781" s="33" t="s">
        <v>1830</v>
      </c>
      <c r="H1781" s="33" t="s">
        <v>1937</v>
      </c>
      <c r="I1781" s="196" t="s">
        <v>1896</v>
      </c>
      <c r="J1781" s="196" t="s">
        <v>1896</v>
      </c>
      <c r="K1781" s="196">
        <v>1</v>
      </c>
      <c r="L1781" s="235">
        <v>45612</v>
      </c>
      <c r="M1781" s="235">
        <v>45626</v>
      </c>
      <c r="N1781" s="33" t="s">
        <v>124</v>
      </c>
      <c r="O1781" s="33" t="s">
        <v>125</v>
      </c>
      <c r="P1781" s="33" t="s">
        <v>398</v>
      </c>
      <c r="Q1781" s="29" t="s">
        <v>837</v>
      </c>
      <c r="R1781" s="33" t="s">
        <v>80</v>
      </c>
      <c r="S1781" s="33">
        <v>1</v>
      </c>
      <c r="T1781" s="29"/>
      <c r="U1781" s="29"/>
      <c r="V1781" s="35"/>
      <c r="W1781" s="29"/>
      <c r="X1781" s="29"/>
      <c r="Y1781" s="29"/>
      <c r="Z1781" s="33"/>
    </row>
    <row r="1782" ht="24" spans="1:26">
      <c r="A1782" s="33">
        <v>3562</v>
      </c>
      <c r="B1782" s="28" t="s">
        <v>117</v>
      </c>
      <c r="C1782" s="28" t="s">
        <v>118</v>
      </c>
      <c r="D1782" s="196" t="s">
        <v>150</v>
      </c>
      <c r="E1782" s="196" t="s">
        <v>247</v>
      </c>
      <c r="F1782" s="196" t="s">
        <v>906</v>
      </c>
      <c r="G1782" s="33" t="s">
        <v>1830</v>
      </c>
      <c r="H1782" s="33" t="s">
        <v>1937</v>
      </c>
      <c r="I1782" s="196" t="s">
        <v>1896</v>
      </c>
      <c r="J1782" s="196" t="s">
        <v>1896</v>
      </c>
      <c r="K1782" s="196">
        <v>1</v>
      </c>
      <c r="L1782" s="235">
        <v>45627</v>
      </c>
      <c r="M1782" s="235">
        <v>45641</v>
      </c>
      <c r="N1782" s="33" t="s">
        <v>124</v>
      </c>
      <c r="O1782" s="33" t="s">
        <v>125</v>
      </c>
      <c r="P1782" s="33" t="s">
        <v>398</v>
      </c>
      <c r="Q1782" s="29" t="s">
        <v>837</v>
      </c>
      <c r="R1782" s="33" t="s">
        <v>80</v>
      </c>
      <c r="S1782" s="33">
        <v>1</v>
      </c>
      <c r="T1782" s="29"/>
      <c r="U1782" s="29"/>
      <c r="V1782" s="35"/>
      <c r="W1782" s="29"/>
      <c r="X1782" s="29"/>
      <c r="Y1782" s="29"/>
      <c r="Z1782" s="33"/>
    </row>
    <row r="1783" ht="24" spans="1:26">
      <c r="A1783" s="33">
        <v>3563</v>
      </c>
      <c r="B1783" s="28" t="s">
        <v>117</v>
      </c>
      <c r="C1783" s="28" t="s">
        <v>118</v>
      </c>
      <c r="D1783" s="196" t="s">
        <v>150</v>
      </c>
      <c r="E1783" s="196" t="s">
        <v>247</v>
      </c>
      <c r="F1783" s="196" t="s">
        <v>906</v>
      </c>
      <c r="G1783" s="33" t="s">
        <v>1830</v>
      </c>
      <c r="H1783" s="33" t="s">
        <v>1937</v>
      </c>
      <c r="I1783" s="196" t="s">
        <v>1896</v>
      </c>
      <c r="J1783" s="196" t="s">
        <v>1896</v>
      </c>
      <c r="K1783" s="196">
        <v>1</v>
      </c>
      <c r="L1783" s="235">
        <v>45642</v>
      </c>
      <c r="M1783" s="235">
        <v>45657</v>
      </c>
      <c r="N1783" s="33" t="s">
        <v>124</v>
      </c>
      <c r="O1783" s="33" t="s">
        <v>125</v>
      </c>
      <c r="P1783" s="33" t="s">
        <v>398</v>
      </c>
      <c r="Q1783" s="29" t="s">
        <v>837</v>
      </c>
      <c r="R1783" s="33" t="s">
        <v>80</v>
      </c>
      <c r="S1783" s="33">
        <v>1</v>
      </c>
      <c r="T1783" s="29"/>
      <c r="U1783" s="29"/>
      <c r="V1783" s="35"/>
      <c r="W1783" s="29"/>
      <c r="X1783" s="29"/>
      <c r="Y1783" s="29"/>
      <c r="Z1783" s="33"/>
    </row>
    <row r="1784" ht="24" spans="1:26">
      <c r="A1784" s="33">
        <v>3564</v>
      </c>
      <c r="B1784" s="28" t="s">
        <v>117</v>
      </c>
      <c r="C1784" s="28" t="s">
        <v>118</v>
      </c>
      <c r="D1784" s="196" t="s">
        <v>150</v>
      </c>
      <c r="E1784" s="196" t="s">
        <v>247</v>
      </c>
      <c r="F1784" s="196" t="s">
        <v>906</v>
      </c>
      <c r="G1784" s="33" t="s">
        <v>1830</v>
      </c>
      <c r="H1784" s="33" t="s">
        <v>1938</v>
      </c>
      <c r="I1784" s="196" t="s">
        <v>1896</v>
      </c>
      <c r="J1784" s="196" t="s">
        <v>1896</v>
      </c>
      <c r="K1784" s="196">
        <v>4</v>
      </c>
      <c r="L1784" s="235">
        <v>45292</v>
      </c>
      <c r="M1784" s="235">
        <v>45322</v>
      </c>
      <c r="N1784" s="33" t="s">
        <v>124</v>
      </c>
      <c r="O1784" s="33" t="s">
        <v>125</v>
      </c>
      <c r="P1784" s="33" t="s">
        <v>398</v>
      </c>
      <c r="Q1784" s="29" t="s">
        <v>837</v>
      </c>
      <c r="R1784" s="33" t="s">
        <v>80</v>
      </c>
      <c r="S1784" s="33">
        <v>4</v>
      </c>
      <c r="T1784" s="29"/>
      <c r="U1784" s="29"/>
      <c r="V1784" s="35"/>
      <c r="W1784" s="29"/>
      <c r="X1784" s="29"/>
      <c r="Y1784" s="29"/>
      <c r="Z1784" s="33"/>
    </row>
    <row r="1785" ht="24" spans="1:26">
      <c r="A1785" s="33">
        <v>3565</v>
      </c>
      <c r="B1785" s="28" t="s">
        <v>117</v>
      </c>
      <c r="C1785" s="28" t="s">
        <v>118</v>
      </c>
      <c r="D1785" s="196" t="s">
        <v>150</v>
      </c>
      <c r="E1785" s="196" t="s">
        <v>247</v>
      </c>
      <c r="F1785" s="196" t="s">
        <v>906</v>
      </c>
      <c r="G1785" s="33" t="s">
        <v>1830</v>
      </c>
      <c r="H1785" s="33" t="s">
        <v>1938</v>
      </c>
      <c r="I1785" s="196" t="s">
        <v>1896</v>
      </c>
      <c r="J1785" s="196" t="s">
        <v>1896</v>
      </c>
      <c r="K1785" s="196">
        <v>4</v>
      </c>
      <c r="L1785" s="235">
        <v>45323</v>
      </c>
      <c r="M1785" s="235">
        <v>45351</v>
      </c>
      <c r="N1785" s="33" t="s">
        <v>124</v>
      </c>
      <c r="O1785" s="33" t="s">
        <v>125</v>
      </c>
      <c r="P1785" s="33" t="s">
        <v>398</v>
      </c>
      <c r="Q1785" s="29" t="s">
        <v>837</v>
      </c>
      <c r="R1785" s="33" t="s">
        <v>80</v>
      </c>
      <c r="S1785" s="33">
        <v>4</v>
      </c>
      <c r="T1785" s="29"/>
      <c r="U1785" s="29"/>
      <c r="V1785" s="35"/>
      <c r="W1785" s="29"/>
      <c r="X1785" s="29"/>
      <c r="Y1785" s="29"/>
      <c r="Z1785" s="33"/>
    </row>
    <row r="1786" ht="24" spans="1:28">
      <c r="A1786" s="33">
        <v>3566</v>
      </c>
      <c r="B1786" s="28" t="s">
        <v>117</v>
      </c>
      <c r="C1786" s="28" t="s">
        <v>118</v>
      </c>
      <c r="D1786" s="196" t="s">
        <v>150</v>
      </c>
      <c r="E1786" s="196" t="s">
        <v>247</v>
      </c>
      <c r="F1786" s="196" t="s">
        <v>906</v>
      </c>
      <c r="G1786" s="33" t="s">
        <v>1830</v>
      </c>
      <c r="H1786" s="33" t="s">
        <v>1938</v>
      </c>
      <c r="I1786" s="196" t="s">
        <v>1896</v>
      </c>
      <c r="J1786" s="196" t="s">
        <v>1896</v>
      </c>
      <c r="K1786" s="196">
        <v>4</v>
      </c>
      <c r="L1786" s="235">
        <v>45352</v>
      </c>
      <c r="M1786" s="235">
        <v>45382</v>
      </c>
      <c r="N1786" s="33" t="s">
        <v>124</v>
      </c>
      <c r="O1786" s="33" t="s">
        <v>125</v>
      </c>
      <c r="P1786" s="33" t="s">
        <v>398</v>
      </c>
      <c r="Q1786" s="29" t="s">
        <v>837</v>
      </c>
      <c r="R1786" s="33" t="s">
        <v>80</v>
      </c>
      <c r="S1786" s="33">
        <v>4</v>
      </c>
      <c r="T1786" s="34"/>
      <c r="U1786" s="34"/>
      <c r="V1786" s="35"/>
      <c r="W1786" s="35"/>
      <c r="X1786" s="40"/>
      <c r="Y1786" s="40"/>
      <c r="Z1786" s="38"/>
      <c r="AA1786" s="34"/>
      <c r="AB1786" s="34"/>
    </row>
    <row r="1787" ht="24" spans="1:26">
      <c r="A1787" s="33">
        <v>3567</v>
      </c>
      <c r="B1787" s="28" t="s">
        <v>117</v>
      </c>
      <c r="C1787" s="28" t="s">
        <v>118</v>
      </c>
      <c r="D1787" s="196" t="s">
        <v>150</v>
      </c>
      <c r="E1787" s="196" t="s">
        <v>247</v>
      </c>
      <c r="F1787" s="196" t="s">
        <v>906</v>
      </c>
      <c r="G1787" s="33" t="s">
        <v>1830</v>
      </c>
      <c r="H1787" s="33" t="s">
        <v>1938</v>
      </c>
      <c r="I1787" s="196" t="s">
        <v>1896</v>
      </c>
      <c r="J1787" s="196" t="s">
        <v>1896</v>
      </c>
      <c r="K1787" s="196">
        <v>4</v>
      </c>
      <c r="L1787" s="235">
        <v>45383</v>
      </c>
      <c r="M1787" s="235">
        <v>45412</v>
      </c>
      <c r="N1787" s="33" t="s">
        <v>124</v>
      </c>
      <c r="O1787" s="33" t="s">
        <v>125</v>
      </c>
      <c r="P1787" s="33" t="s">
        <v>398</v>
      </c>
      <c r="Q1787" s="29" t="s">
        <v>837</v>
      </c>
      <c r="R1787" s="33" t="s">
        <v>80</v>
      </c>
      <c r="S1787" s="33">
        <v>4</v>
      </c>
      <c r="T1787" s="29"/>
      <c r="U1787" s="29"/>
      <c r="V1787" s="35"/>
      <c r="W1787" s="29"/>
      <c r="X1787" s="29"/>
      <c r="Y1787" s="29"/>
      <c r="Z1787" s="33"/>
    </row>
    <row r="1788" ht="24" spans="1:26">
      <c r="A1788" s="33">
        <v>3568</v>
      </c>
      <c r="B1788" s="28" t="s">
        <v>117</v>
      </c>
      <c r="C1788" s="28" t="s">
        <v>118</v>
      </c>
      <c r="D1788" s="196" t="s">
        <v>150</v>
      </c>
      <c r="E1788" s="196" t="s">
        <v>247</v>
      </c>
      <c r="F1788" s="196" t="s">
        <v>906</v>
      </c>
      <c r="G1788" s="33" t="s">
        <v>1830</v>
      </c>
      <c r="H1788" s="33" t="s">
        <v>1938</v>
      </c>
      <c r="I1788" s="196" t="s">
        <v>1896</v>
      </c>
      <c r="J1788" s="196" t="s">
        <v>1896</v>
      </c>
      <c r="K1788" s="196">
        <v>4</v>
      </c>
      <c r="L1788" s="235">
        <v>45413</v>
      </c>
      <c r="M1788" s="235">
        <v>45443</v>
      </c>
      <c r="N1788" s="33" t="s">
        <v>124</v>
      </c>
      <c r="O1788" s="33" t="s">
        <v>125</v>
      </c>
      <c r="P1788" s="33" t="s">
        <v>398</v>
      </c>
      <c r="Q1788" s="29" t="s">
        <v>837</v>
      </c>
      <c r="R1788" s="33" t="s">
        <v>80</v>
      </c>
      <c r="S1788" s="33">
        <v>4</v>
      </c>
      <c r="T1788" s="29"/>
      <c r="U1788" s="29"/>
      <c r="V1788" s="35"/>
      <c r="W1788" s="29"/>
      <c r="X1788" s="29"/>
      <c r="Y1788" s="29"/>
      <c r="Z1788" s="33"/>
    </row>
    <row r="1789" ht="24" spans="1:26">
      <c r="A1789" s="33">
        <v>3569</v>
      </c>
      <c r="B1789" s="28" t="s">
        <v>117</v>
      </c>
      <c r="C1789" s="28" t="s">
        <v>118</v>
      </c>
      <c r="D1789" s="196" t="s">
        <v>150</v>
      </c>
      <c r="E1789" s="196" t="s">
        <v>247</v>
      </c>
      <c r="F1789" s="196" t="s">
        <v>906</v>
      </c>
      <c r="G1789" s="33" t="s">
        <v>1830</v>
      </c>
      <c r="H1789" s="33" t="s">
        <v>1938</v>
      </c>
      <c r="I1789" s="196" t="s">
        <v>1896</v>
      </c>
      <c r="J1789" s="196" t="s">
        <v>1896</v>
      </c>
      <c r="K1789" s="196">
        <v>4</v>
      </c>
      <c r="L1789" s="235">
        <v>45444</v>
      </c>
      <c r="M1789" s="235">
        <v>45473</v>
      </c>
      <c r="N1789" s="33" t="s">
        <v>124</v>
      </c>
      <c r="O1789" s="33" t="s">
        <v>125</v>
      </c>
      <c r="P1789" s="33" t="s">
        <v>398</v>
      </c>
      <c r="Q1789" s="29" t="s">
        <v>837</v>
      </c>
      <c r="R1789" s="33" t="s">
        <v>80</v>
      </c>
      <c r="S1789" s="33">
        <v>4</v>
      </c>
      <c r="T1789" s="29"/>
      <c r="U1789" s="29"/>
      <c r="V1789" s="35"/>
      <c r="W1789" s="29"/>
      <c r="X1789" s="29"/>
      <c r="Y1789" s="29"/>
      <c r="Z1789" s="33"/>
    </row>
    <row r="1790" ht="24" spans="1:26">
      <c r="A1790" s="33">
        <v>3570</v>
      </c>
      <c r="B1790" s="28" t="s">
        <v>117</v>
      </c>
      <c r="C1790" s="28" t="s">
        <v>118</v>
      </c>
      <c r="D1790" s="196" t="s">
        <v>150</v>
      </c>
      <c r="E1790" s="196" t="s">
        <v>247</v>
      </c>
      <c r="F1790" s="196" t="s">
        <v>906</v>
      </c>
      <c r="G1790" s="33" t="s">
        <v>1830</v>
      </c>
      <c r="H1790" s="33" t="s">
        <v>1938</v>
      </c>
      <c r="I1790" s="196" t="s">
        <v>1896</v>
      </c>
      <c r="J1790" s="196" t="s">
        <v>1896</v>
      </c>
      <c r="K1790" s="196">
        <v>4</v>
      </c>
      <c r="L1790" s="235">
        <v>45474</v>
      </c>
      <c r="M1790" s="235">
        <v>45504</v>
      </c>
      <c r="N1790" s="33" t="s">
        <v>124</v>
      </c>
      <c r="O1790" s="33" t="s">
        <v>125</v>
      </c>
      <c r="P1790" s="33" t="s">
        <v>398</v>
      </c>
      <c r="Q1790" s="29" t="s">
        <v>837</v>
      </c>
      <c r="R1790" s="33" t="s">
        <v>80</v>
      </c>
      <c r="S1790" s="33">
        <v>4</v>
      </c>
      <c r="T1790" s="29"/>
      <c r="U1790" s="29"/>
      <c r="V1790" s="35"/>
      <c r="W1790" s="29"/>
      <c r="X1790" s="29"/>
      <c r="Y1790" s="29"/>
      <c r="Z1790" s="33"/>
    </row>
    <row r="1791" ht="24" spans="1:26">
      <c r="A1791" s="33">
        <v>3571</v>
      </c>
      <c r="B1791" s="28" t="s">
        <v>117</v>
      </c>
      <c r="C1791" s="28" t="s">
        <v>118</v>
      </c>
      <c r="D1791" s="196" t="s">
        <v>150</v>
      </c>
      <c r="E1791" s="196" t="s">
        <v>247</v>
      </c>
      <c r="F1791" s="196" t="s">
        <v>906</v>
      </c>
      <c r="G1791" s="33" t="s">
        <v>1830</v>
      </c>
      <c r="H1791" s="33" t="s">
        <v>1938</v>
      </c>
      <c r="I1791" s="196" t="s">
        <v>1896</v>
      </c>
      <c r="J1791" s="196" t="s">
        <v>1896</v>
      </c>
      <c r="K1791" s="196">
        <v>4</v>
      </c>
      <c r="L1791" s="235">
        <v>45505</v>
      </c>
      <c r="M1791" s="235">
        <v>45535</v>
      </c>
      <c r="N1791" s="33" t="s">
        <v>124</v>
      </c>
      <c r="O1791" s="33" t="s">
        <v>125</v>
      </c>
      <c r="P1791" s="33" t="s">
        <v>398</v>
      </c>
      <c r="Q1791" s="29" t="s">
        <v>837</v>
      </c>
      <c r="R1791" s="33" t="s">
        <v>80</v>
      </c>
      <c r="S1791" s="33">
        <v>4</v>
      </c>
      <c r="T1791" s="29"/>
      <c r="U1791" s="29"/>
      <c r="V1791" s="35"/>
      <c r="W1791" s="29"/>
      <c r="X1791" s="29"/>
      <c r="Y1791" s="29"/>
      <c r="Z1791" s="33"/>
    </row>
    <row r="1792" ht="24" spans="1:26">
      <c r="A1792" s="33">
        <v>3572</v>
      </c>
      <c r="B1792" s="28" t="s">
        <v>117</v>
      </c>
      <c r="C1792" s="28" t="s">
        <v>118</v>
      </c>
      <c r="D1792" s="196" t="s">
        <v>150</v>
      </c>
      <c r="E1792" s="196" t="s">
        <v>247</v>
      </c>
      <c r="F1792" s="196" t="s">
        <v>906</v>
      </c>
      <c r="G1792" s="33" t="s">
        <v>1830</v>
      </c>
      <c r="H1792" s="33" t="s">
        <v>1938</v>
      </c>
      <c r="I1792" s="196" t="s">
        <v>1896</v>
      </c>
      <c r="J1792" s="196" t="s">
        <v>1896</v>
      </c>
      <c r="K1792" s="196">
        <v>4</v>
      </c>
      <c r="L1792" s="235">
        <v>45536</v>
      </c>
      <c r="M1792" s="235">
        <v>45565</v>
      </c>
      <c r="N1792" s="33" t="s">
        <v>124</v>
      </c>
      <c r="O1792" s="33" t="s">
        <v>125</v>
      </c>
      <c r="P1792" s="33" t="s">
        <v>398</v>
      </c>
      <c r="Q1792" s="29" t="s">
        <v>837</v>
      </c>
      <c r="R1792" s="33" t="s">
        <v>80</v>
      </c>
      <c r="S1792" s="33">
        <v>4</v>
      </c>
      <c r="T1792" s="29"/>
      <c r="U1792" s="29"/>
      <c r="V1792" s="35"/>
      <c r="W1792" s="29"/>
      <c r="X1792" s="29"/>
      <c r="Y1792" s="29"/>
      <c r="Z1792" s="33"/>
    </row>
    <row r="1793" ht="24" spans="1:26">
      <c r="A1793" s="33">
        <v>3573</v>
      </c>
      <c r="B1793" s="28" t="s">
        <v>117</v>
      </c>
      <c r="C1793" s="28" t="s">
        <v>118</v>
      </c>
      <c r="D1793" s="196" t="s">
        <v>150</v>
      </c>
      <c r="E1793" s="196" t="s">
        <v>247</v>
      </c>
      <c r="F1793" s="196" t="s">
        <v>906</v>
      </c>
      <c r="G1793" s="33" t="s">
        <v>1830</v>
      </c>
      <c r="H1793" s="33" t="s">
        <v>1938</v>
      </c>
      <c r="I1793" s="196" t="s">
        <v>1896</v>
      </c>
      <c r="J1793" s="196" t="s">
        <v>1896</v>
      </c>
      <c r="K1793" s="196">
        <v>4</v>
      </c>
      <c r="L1793" s="235">
        <v>45566</v>
      </c>
      <c r="M1793" s="235">
        <v>45596</v>
      </c>
      <c r="N1793" s="33" t="s">
        <v>124</v>
      </c>
      <c r="O1793" s="33" t="s">
        <v>125</v>
      </c>
      <c r="P1793" s="33" t="s">
        <v>398</v>
      </c>
      <c r="Q1793" s="29" t="s">
        <v>837</v>
      </c>
      <c r="R1793" s="33" t="s">
        <v>80</v>
      </c>
      <c r="S1793" s="33">
        <v>4</v>
      </c>
      <c r="T1793" s="29"/>
      <c r="U1793" s="29"/>
      <c r="V1793" s="35"/>
      <c r="W1793" s="29"/>
      <c r="X1793" s="29"/>
      <c r="Y1793" s="29"/>
      <c r="Z1793" s="33"/>
    </row>
    <row r="1794" ht="24" spans="1:26">
      <c r="A1794" s="33">
        <v>3574</v>
      </c>
      <c r="B1794" s="28" t="s">
        <v>117</v>
      </c>
      <c r="C1794" s="28" t="s">
        <v>118</v>
      </c>
      <c r="D1794" s="196" t="s">
        <v>150</v>
      </c>
      <c r="E1794" s="196" t="s">
        <v>247</v>
      </c>
      <c r="F1794" s="196" t="s">
        <v>906</v>
      </c>
      <c r="G1794" s="33" t="s">
        <v>1830</v>
      </c>
      <c r="H1794" s="33" t="s">
        <v>1938</v>
      </c>
      <c r="I1794" s="196" t="s">
        <v>1896</v>
      </c>
      <c r="J1794" s="196" t="s">
        <v>1896</v>
      </c>
      <c r="K1794" s="196">
        <v>4</v>
      </c>
      <c r="L1794" s="235">
        <v>45597</v>
      </c>
      <c r="M1794" s="235">
        <v>45626</v>
      </c>
      <c r="N1794" s="33" t="s">
        <v>124</v>
      </c>
      <c r="O1794" s="33" t="s">
        <v>125</v>
      </c>
      <c r="P1794" s="33" t="s">
        <v>398</v>
      </c>
      <c r="Q1794" s="29" t="s">
        <v>837</v>
      </c>
      <c r="R1794" s="33" t="s">
        <v>80</v>
      </c>
      <c r="S1794" s="33">
        <v>4</v>
      </c>
      <c r="T1794" s="29"/>
      <c r="U1794" s="29"/>
      <c r="V1794" s="35"/>
      <c r="W1794" s="29"/>
      <c r="X1794" s="29"/>
      <c r="Y1794" s="29"/>
      <c r="Z1794" s="33"/>
    </row>
    <row r="1795" ht="24" spans="1:26">
      <c r="A1795" s="33">
        <v>3575</v>
      </c>
      <c r="B1795" s="28" t="s">
        <v>117</v>
      </c>
      <c r="C1795" s="28" t="s">
        <v>118</v>
      </c>
      <c r="D1795" s="196" t="s">
        <v>150</v>
      </c>
      <c r="E1795" s="196" t="s">
        <v>247</v>
      </c>
      <c r="F1795" s="196" t="s">
        <v>906</v>
      </c>
      <c r="G1795" s="33" t="s">
        <v>1830</v>
      </c>
      <c r="H1795" s="33" t="s">
        <v>1938</v>
      </c>
      <c r="I1795" s="196" t="s">
        <v>1896</v>
      </c>
      <c r="J1795" s="196" t="s">
        <v>1896</v>
      </c>
      <c r="K1795" s="196">
        <v>4</v>
      </c>
      <c r="L1795" s="235">
        <v>45627</v>
      </c>
      <c r="M1795" s="235">
        <v>45657</v>
      </c>
      <c r="N1795" s="33" t="s">
        <v>124</v>
      </c>
      <c r="O1795" s="33" t="s">
        <v>125</v>
      </c>
      <c r="P1795" s="33" t="s">
        <v>398</v>
      </c>
      <c r="Q1795" s="29" t="s">
        <v>837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921</v>
      </c>
      <c r="G1796" s="33" t="s">
        <v>1830</v>
      </c>
      <c r="H1796" s="33" t="s">
        <v>1939</v>
      </c>
      <c r="I1796" s="196" t="s">
        <v>1876</v>
      </c>
      <c r="J1796" s="196" t="s">
        <v>1876</v>
      </c>
      <c r="K1796" s="196" t="s">
        <v>1876</v>
      </c>
      <c r="L1796" s="235">
        <v>45292</v>
      </c>
      <c r="M1796" s="235">
        <v>45322</v>
      </c>
      <c r="N1796" s="33" t="s">
        <v>124</v>
      </c>
      <c r="O1796" s="48" t="s">
        <v>125</v>
      </c>
      <c r="P1796" s="29" t="s">
        <v>922</v>
      </c>
      <c r="Q1796" s="29" t="s">
        <v>923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921</v>
      </c>
      <c r="G1797" s="33" t="s">
        <v>1830</v>
      </c>
      <c r="H1797" s="33" t="s">
        <v>1940</v>
      </c>
      <c r="I1797" s="196" t="s">
        <v>1876</v>
      </c>
      <c r="J1797" s="196" t="s">
        <v>1876</v>
      </c>
      <c r="K1797" s="196" t="s">
        <v>1876</v>
      </c>
      <c r="L1797" s="235">
        <v>45292</v>
      </c>
      <c r="M1797" s="235">
        <v>45306</v>
      </c>
      <c r="N1797" s="33" t="s">
        <v>124</v>
      </c>
      <c r="O1797" s="48" t="s">
        <v>125</v>
      </c>
      <c r="P1797" s="29" t="s">
        <v>922</v>
      </c>
      <c r="Q1797" s="29" t="s">
        <v>923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921</v>
      </c>
      <c r="G1798" s="33" t="s">
        <v>1830</v>
      </c>
      <c r="H1798" s="33" t="s">
        <v>1940</v>
      </c>
      <c r="I1798" s="196" t="s">
        <v>1876</v>
      </c>
      <c r="J1798" s="196" t="s">
        <v>1876</v>
      </c>
      <c r="K1798" s="196" t="s">
        <v>1876</v>
      </c>
      <c r="L1798" s="235">
        <v>45307</v>
      </c>
      <c r="M1798" s="235">
        <v>45322</v>
      </c>
      <c r="N1798" s="33" t="s">
        <v>124</v>
      </c>
      <c r="O1798" s="48" t="s">
        <v>125</v>
      </c>
      <c r="P1798" s="29" t="s">
        <v>922</v>
      </c>
      <c r="Q1798" s="29" t="s">
        <v>923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921</v>
      </c>
      <c r="G1799" s="33" t="s">
        <v>1830</v>
      </c>
      <c r="H1799" s="33" t="s">
        <v>1939</v>
      </c>
      <c r="I1799" s="196" t="s">
        <v>1876</v>
      </c>
      <c r="J1799" s="196" t="s">
        <v>1876</v>
      </c>
      <c r="K1799" s="196" t="s">
        <v>1876</v>
      </c>
      <c r="L1799" s="235">
        <v>45323</v>
      </c>
      <c r="M1799" s="235">
        <v>45351</v>
      </c>
      <c r="N1799" s="33" t="s">
        <v>124</v>
      </c>
      <c r="O1799" s="48" t="s">
        <v>125</v>
      </c>
      <c r="P1799" s="29" t="s">
        <v>922</v>
      </c>
      <c r="Q1799" s="29" t="s">
        <v>923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921</v>
      </c>
      <c r="G1800" s="33" t="s">
        <v>1830</v>
      </c>
      <c r="H1800" s="33" t="s">
        <v>1940</v>
      </c>
      <c r="I1800" s="196" t="s">
        <v>1876</v>
      </c>
      <c r="J1800" s="196" t="s">
        <v>1876</v>
      </c>
      <c r="K1800" s="196" t="s">
        <v>1876</v>
      </c>
      <c r="L1800" s="235">
        <v>45323</v>
      </c>
      <c r="M1800" s="235">
        <v>45337</v>
      </c>
      <c r="N1800" s="33" t="s">
        <v>124</v>
      </c>
      <c r="O1800" s="48" t="s">
        <v>125</v>
      </c>
      <c r="P1800" s="29" t="s">
        <v>922</v>
      </c>
      <c r="Q1800" s="29" t="s">
        <v>923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921</v>
      </c>
      <c r="G1801" s="33" t="s">
        <v>1830</v>
      </c>
      <c r="H1801" s="33" t="s">
        <v>1940</v>
      </c>
      <c r="I1801" s="196" t="s">
        <v>1876</v>
      </c>
      <c r="J1801" s="196" t="s">
        <v>1876</v>
      </c>
      <c r="K1801" s="196" t="s">
        <v>1876</v>
      </c>
      <c r="L1801" s="235">
        <v>45338</v>
      </c>
      <c r="M1801" s="235">
        <v>45351</v>
      </c>
      <c r="N1801" s="33" t="s">
        <v>124</v>
      </c>
      <c r="O1801" s="48" t="s">
        <v>125</v>
      </c>
      <c r="P1801" s="29" t="s">
        <v>922</v>
      </c>
      <c r="Q1801" s="29" t="s">
        <v>923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921</v>
      </c>
      <c r="G1802" s="33" t="s">
        <v>1830</v>
      </c>
      <c r="H1802" s="33" t="s">
        <v>1939</v>
      </c>
      <c r="I1802" s="196" t="s">
        <v>1876</v>
      </c>
      <c r="J1802" s="196" t="s">
        <v>1876</v>
      </c>
      <c r="K1802" s="196" t="s">
        <v>1876</v>
      </c>
      <c r="L1802" s="235">
        <v>45352</v>
      </c>
      <c r="M1802" s="235">
        <v>45382</v>
      </c>
      <c r="N1802" s="33" t="s">
        <v>124</v>
      </c>
      <c r="O1802" s="48" t="s">
        <v>125</v>
      </c>
      <c r="P1802" s="29" t="s">
        <v>922</v>
      </c>
      <c r="Q1802" s="29" t="s">
        <v>923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921</v>
      </c>
      <c r="G1803" s="33" t="s">
        <v>1830</v>
      </c>
      <c r="H1803" s="33" t="s">
        <v>1940</v>
      </c>
      <c r="I1803" s="196" t="s">
        <v>1876</v>
      </c>
      <c r="J1803" s="196" t="s">
        <v>1876</v>
      </c>
      <c r="K1803" s="196" t="s">
        <v>1876</v>
      </c>
      <c r="L1803" s="235">
        <v>45352</v>
      </c>
      <c r="M1803" s="235">
        <v>45366</v>
      </c>
      <c r="N1803" s="33" t="s">
        <v>124</v>
      </c>
      <c r="O1803" s="48" t="s">
        <v>125</v>
      </c>
      <c r="P1803" s="29" t="s">
        <v>922</v>
      </c>
      <c r="Q1803" s="29" t="s">
        <v>923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921</v>
      </c>
      <c r="G1804" s="33" t="s">
        <v>1830</v>
      </c>
      <c r="H1804" s="33" t="s">
        <v>1940</v>
      </c>
      <c r="I1804" s="196" t="s">
        <v>1876</v>
      </c>
      <c r="J1804" s="196" t="s">
        <v>1876</v>
      </c>
      <c r="K1804" s="196" t="s">
        <v>1876</v>
      </c>
      <c r="L1804" s="235">
        <v>45367</v>
      </c>
      <c r="M1804" s="235">
        <v>45382</v>
      </c>
      <c r="N1804" s="33" t="s">
        <v>124</v>
      </c>
      <c r="O1804" s="48" t="s">
        <v>125</v>
      </c>
      <c r="P1804" s="29" t="s">
        <v>922</v>
      </c>
      <c r="Q1804" s="29" t="s">
        <v>923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921</v>
      </c>
      <c r="G1805" s="33" t="s">
        <v>1830</v>
      </c>
      <c r="H1805" s="33" t="s">
        <v>1939</v>
      </c>
      <c r="I1805" s="196" t="s">
        <v>1876</v>
      </c>
      <c r="J1805" s="196" t="s">
        <v>1876</v>
      </c>
      <c r="K1805" s="196" t="s">
        <v>1876</v>
      </c>
      <c r="L1805" s="235">
        <v>45383</v>
      </c>
      <c r="M1805" s="235">
        <v>45412</v>
      </c>
      <c r="N1805" s="33" t="s">
        <v>124</v>
      </c>
      <c r="O1805" s="48" t="s">
        <v>125</v>
      </c>
      <c r="P1805" s="29" t="s">
        <v>922</v>
      </c>
      <c r="Q1805" s="29" t="s">
        <v>923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921</v>
      </c>
      <c r="G1806" s="33" t="s">
        <v>1830</v>
      </c>
      <c r="H1806" s="33" t="s">
        <v>1940</v>
      </c>
      <c r="I1806" s="196" t="s">
        <v>1876</v>
      </c>
      <c r="J1806" s="196" t="s">
        <v>1876</v>
      </c>
      <c r="K1806" s="196" t="s">
        <v>1876</v>
      </c>
      <c r="L1806" s="235">
        <v>45383</v>
      </c>
      <c r="M1806" s="235">
        <v>45397</v>
      </c>
      <c r="N1806" s="33" t="s">
        <v>124</v>
      </c>
      <c r="O1806" s="48" t="s">
        <v>125</v>
      </c>
      <c r="P1806" s="29" t="s">
        <v>922</v>
      </c>
      <c r="Q1806" s="29" t="s">
        <v>923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921</v>
      </c>
      <c r="G1807" s="33" t="s">
        <v>1830</v>
      </c>
      <c r="H1807" s="33" t="s">
        <v>1940</v>
      </c>
      <c r="I1807" s="196" t="s">
        <v>1876</v>
      </c>
      <c r="J1807" s="196" t="s">
        <v>1876</v>
      </c>
      <c r="K1807" s="196" t="s">
        <v>1876</v>
      </c>
      <c r="L1807" s="235">
        <v>45398</v>
      </c>
      <c r="M1807" s="235">
        <v>45412</v>
      </c>
      <c r="N1807" s="33" t="s">
        <v>124</v>
      </c>
      <c r="O1807" s="48" t="s">
        <v>125</v>
      </c>
      <c r="P1807" s="29" t="s">
        <v>922</v>
      </c>
      <c r="Q1807" s="29" t="s">
        <v>923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921</v>
      </c>
      <c r="G1808" s="33" t="s">
        <v>1830</v>
      </c>
      <c r="H1808" s="33" t="s">
        <v>1939</v>
      </c>
      <c r="I1808" s="196" t="s">
        <v>1876</v>
      </c>
      <c r="J1808" s="196" t="s">
        <v>1876</v>
      </c>
      <c r="K1808" s="196" t="s">
        <v>1876</v>
      </c>
      <c r="L1808" s="235">
        <v>45413</v>
      </c>
      <c r="M1808" s="235">
        <v>45443</v>
      </c>
      <c r="N1808" s="33" t="s">
        <v>124</v>
      </c>
      <c r="O1808" s="48" t="s">
        <v>125</v>
      </c>
      <c r="P1808" s="29" t="s">
        <v>922</v>
      </c>
      <c r="Q1808" s="29" t="s">
        <v>923</v>
      </c>
      <c r="R1808" s="29" t="s">
        <v>81</v>
      </c>
      <c r="S1808" s="33">
        <v>48</v>
      </c>
      <c r="T1808" s="290"/>
      <c r="U1808" s="290"/>
      <c r="V1808" s="35"/>
      <c r="W1808" s="35"/>
      <c r="X1808" s="29"/>
      <c r="Y1808" s="33"/>
      <c r="Z1808" s="33"/>
    </row>
    <row r="1809" ht="24" spans="1:26">
      <c r="A1809" s="33">
        <v>3593</v>
      </c>
      <c r="B1809" s="33" t="s">
        <v>117</v>
      </c>
      <c r="C1809" s="33" t="s">
        <v>118</v>
      </c>
      <c r="D1809" s="33" t="s">
        <v>119</v>
      </c>
      <c r="E1809" s="33" t="s">
        <v>120</v>
      </c>
      <c r="F1809" s="33" t="s">
        <v>921</v>
      </c>
      <c r="G1809" s="33" t="s">
        <v>1830</v>
      </c>
      <c r="H1809" s="33" t="s">
        <v>1940</v>
      </c>
      <c r="I1809" s="196" t="s">
        <v>1876</v>
      </c>
      <c r="J1809" s="196" t="s">
        <v>1876</v>
      </c>
      <c r="K1809" s="196" t="s">
        <v>1876</v>
      </c>
      <c r="L1809" s="235">
        <v>45413</v>
      </c>
      <c r="M1809" s="235">
        <v>45427</v>
      </c>
      <c r="N1809" s="33" t="s">
        <v>124</v>
      </c>
      <c r="O1809" s="48" t="s">
        <v>125</v>
      </c>
      <c r="P1809" s="29" t="s">
        <v>922</v>
      </c>
      <c r="Q1809" s="29" t="s">
        <v>923</v>
      </c>
      <c r="R1809" s="29" t="s">
        <v>81</v>
      </c>
      <c r="S1809" s="33">
        <v>48</v>
      </c>
      <c r="T1809" s="290"/>
      <c r="U1809" s="290"/>
      <c r="V1809" s="35"/>
      <c r="W1809" s="35"/>
      <c r="X1809" s="29"/>
      <c r="Y1809" s="33"/>
      <c r="Z1809" s="33"/>
    </row>
    <row r="1810" ht="24" spans="1:26">
      <c r="A1810" s="33">
        <v>3594</v>
      </c>
      <c r="B1810" s="33" t="s">
        <v>117</v>
      </c>
      <c r="C1810" s="33" t="s">
        <v>118</v>
      </c>
      <c r="D1810" s="33" t="s">
        <v>119</v>
      </c>
      <c r="E1810" s="33" t="s">
        <v>120</v>
      </c>
      <c r="F1810" s="33" t="s">
        <v>921</v>
      </c>
      <c r="G1810" s="33" t="s">
        <v>1830</v>
      </c>
      <c r="H1810" s="33" t="s">
        <v>1940</v>
      </c>
      <c r="I1810" s="196" t="s">
        <v>1876</v>
      </c>
      <c r="J1810" s="196" t="s">
        <v>1876</v>
      </c>
      <c r="K1810" s="196" t="s">
        <v>1876</v>
      </c>
      <c r="L1810" s="235">
        <v>45428</v>
      </c>
      <c r="M1810" s="235">
        <v>45443</v>
      </c>
      <c r="N1810" s="33" t="s">
        <v>124</v>
      </c>
      <c r="O1810" s="48" t="s">
        <v>125</v>
      </c>
      <c r="P1810" s="29" t="s">
        <v>922</v>
      </c>
      <c r="Q1810" s="29" t="s">
        <v>923</v>
      </c>
      <c r="R1810" s="29" t="s">
        <v>81</v>
      </c>
      <c r="S1810" s="33">
        <v>48</v>
      </c>
      <c r="T1810" s="290"/>
      <c r="U1810" s="290"/>
      <c r="V1810" s="35"/>
      <c r="W1810" s="35"/>
      <c r="X1810" s="29"/>
      <c r="Y1810" s="33"/>
      <c r="Z1810" s="33"/>
    </row>
    <row r="1811" ht="108" spans="1:26">
      <c r="A1811" s="33">
        <v>3595</v>
      </c>
      <c r="B1811" s="33" t="s">
        <v>117</v>
      </c>
      <c r="C1811" s="33" t="s">
        <v>118</v>
      </c>
      <c r="D1811" s="33" t="s">
        <v>119</v>
      </c>
      <c r="E1811" s="33" t="s">
        <v>120</v>
      </c>
      <c r="F1811" s="33" t="s">
        <v>921</v>
      </c>
      <c r="G1811" s="33" t="s">
        <v>1830</v>
      </c>
      <c r="H1811" s="33" t="s">
        <v>1939</v>
      </c>
      <c r="I1811" s="196" t="s">
        <v>1876</v>
      </c>
      <c r="J1811" s="196" t="s">
        <v>1876</v>
      </c>
      <c r="K1811" s="196" t="s">
        <v>1876</v>
      </c>
      <c r="L1811" s="235">
        <v>45444</v>
      </c>
      <c r="M1811" s="235">
        <v>45473</v>
      </c>
      <c r="N1811" s="33" t="s">
        <v>124</v>
      </c>
      <c r="O1811" s="48" t="s">
        <v>125</v>
      </c>
      <c r="P1811" s="29" t="s">
        <v>922</v>
      </c>
      <c r="Q1811" s="29" t="s">
        <v>923</v>
      </c>
      <c r="R1811" s="29" t="s">
        <v>81</v>
      </c>
      <c r="S1811" s="33">
        <v>48</v>
      </c>
      <c r="T1811" s="290"/>
      <c r="U1811" s="290"/>
      <c r="V1811" s="35"/>
      <c r="W1811" s="35"/>
      <c r="X1811" s="29"/>
      <c r="Y1811" s="33"/>
      <c r="Z1811" s="33"/>
    </row>
    <row r="1812" ht="24" spans="1:26">
      <c r="A1812" s="33">
        <v>3596</v>
      </c>
      <c r="B1812" s="33" t="s">
        <v>117</v>
      </c>
      <c r="C1812" s="33" t="s">
        <v>118</v>
      </c>
      <c r="D1812" s="33" t="s">
        <v>119</v>
      </c>
      <c r="E1812" s="33" t="s">
        <v>120</v>
      </c>
      <c r="F1812" s="33" t="s">
        <v>921</v>
      </c>
      <c r="G1812" s="33" t="s">
        <v>1830</v>
      </c>
      <c r="H1812" s="33" t="s">
        <v>1940</v>
      </c>
      <c r="I1812" s="196" t="s">
        <v>1876</v>
      </c>
      <c r="J1812" s="196" t="s">
        <v>1876</v>
      </c>
      <c r="K1812" s="196" t="s">
        <v>1876</v>
      </c>
      <c r="L1812" s="235">
        <v>45444</v>
      </c>
      <c r="M1812" s="235">
        <v>45458</v>
      </c>
      <c r="N1812" s="33" t="s">
        <v>124</v>
      </c>
      <c r="O1812" s="48" t="s">
        <v>125</v>
      </c>
      <c r="P1812" s="29" t="s">
        <v>922</v>
      </c>
      <c r="Q1812" s="29" t="s">
        <v>923</v>
      </c>
      <c r="R1812" s="29" t="s">
        <v>81</v>
      </c>
      <c r="S1812" s="33">
        <v>48</v>
      </c>
      <c r="T1812" s="290"/>
      <c r="U1812" s="290"/>
      <c r="V1812" s="35"/>
      <c r="W1812" s="35"/>
      <c r="X1812" s="29"/>
      <c r="Y1812" s="33"/>
      <c r="Z1812" s="33"/>
    </row>
    <row r="1813" ht="24" spans="1:26">
      <c r="A1813" s="33">
        <v>3597</v>
      </c>
      <c r="B1813" s="33" t="s">
        <v>117</v>
      </c>
      <c r="C1813" s="33" t="s">
        <v>118</v>
      </c>
      <c r="D1813" s="33" t="s">
        <v>119</v>
      </c>
      <c r="E1813" s="33" t="s">
        <v>120</v>
      </c>
      <c r="F1813" s="33" t="s">
        <v>921</v>
      </c>
      <c r="G1813" s="33" t="s">
        <v>1830</v>
      </c>
      <c r="H1813" s="33" t="s">
        <v>1940</v>
      </c>
      <c r="I1813" s="196" t="s">
        <v>1876</v>
      </c>
      <c r="J1813" s="196" t="s">
        <v>1876</v>
      </c>
      <c r="K1813" s="196" t="s">
        <v>1876</v>
      </c>
      <c r="L1813" s="235">
        <v>45459</v>
      </c>
      <c r="M1813" s="235">
        <v>45473</v>
      </c>
      <c r="N1813" s="33" t="s">
        <v>124</v>
      </c>
      <c r="O1813" s="48" t="s">
        <v>125</v>
      </c>
      <c r="P1813" s="29" t="s">
        <v>922</v>
      </c>
      <c r="Q1813" s="29" t="s">
        <v>923</v>
      </c>
      <c r="R1813" s="29" t="s">
        <v>81</v>
      </c>
      <c r="S1813" s="33">
        <v>48</v>
      </c>
      <c r="T1813" s="290"/>
      <c r="U1813" s="290"/>
      <c r="V1813" s="35"/>
      <c r="W1813" s="35"/>
      <c r="X1813" s="29"/>
      <c r="Y1813" s="33"/>
      <c r="Z1813" s="33"/>
    </row>
    <row r="1814" ht="108" spans="1:28">
      <c r="A1814" s="33">
        <v>3598</v>
      </c>
      <c r="B1814" s="33" t="s">
        <v>117</v>
      </c>
      <c r="C1814" s="33" t="s">
        <v>118</v>
      </c>
      <c r="D1814" s="33" t="s">
        <v>119</v>
      </c>
      <c r="E1814" s="33" t="s">
        <v>120</v>
      </c>
      <c r="F1814" s="33" t="s">
        <v>921</v>
      </c>
      <c r="G1814" s="33" t="s">
        <v>1830</v>
      </c>
      <c r="H1814" s="33" t="s">
        <v>1939</v>
      </c>
      <c r="I1814" s="196" t="s">
        <v>1876</v>
      </c>
      <c r="J1814" s="196" t="s">
        <v>1876</v>
      </c>
      <c r="K1814" s="196" t="s">
        <v>1876</v>
      </c>
      <c r="L1814" s="235">
        <v>45474</v>
      </c>
      <c r="M1814" s="235">
        <v>45504</v>
      </c>
      <c r="N1814" s="33" t="s">
        <v>124</v>
      </c>
      <c r="O1814" s="48" t="s">
        <v>125</v>
      </c>
      <c r="P1814" s="29" t="s">
        <v>922</v>
      </c>
      <c r="Q1814" s="29" t="s">
        <v>923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921</v>
      </c>
      <c r="G1815" s="33" t="s">
        <v>1830</v>
      </c>
      <c r="H1815" s="33" t="s">
        <v>1940</v>
      </c>
      <c r="I1815" s="196" t="s">
        <v>1876</v>
      </c>
      <c r="J1815" s="196" t="s">
        <v>1876</v>
      </c>
      <c r="K1815" s="196" t="s">
        <v>1876</v>
      </c>
      <c r="L1815" s="235">
        <v>45474</v>
      </c>
      <c r="M1815" s="235">
        <v>45488</v>
      </c>
      <c r="N1815" s="33" t="s">
        <v>124</v>
      </c>
      <c r="O1815" s="48" t="s">
        <v>125</v>
      </c>
      <c r="P1815" s="29" t="s">
        <v>922</v>
      </c>
      <c r="Q1815" s="29" t="s">
        <v>923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921</v>
      </c>
      <c r="G1816" s="33" t="s">
        <v>1830</v>
      </c>
      <c r="H1816" s="33" t="s">
        <v>1940</v>
      </c>
      <c r="I1816" s="196" t="s">
        <v>1876</v>
      </c>
      <c r="J1816" s="196" t="s">
        <v>1876</v>
      </c>
      <c r="K1816" s="196" t="s">
        <v>1876</v>
      </c>
      <c r="L1816" s="235">
        <v>45489</v>
      </c>
      <c r="M1816" s="235">
        <v>45504</v>
      </c>
      <c r="N1816" s="33" t="s">
        <v>124</v>
      </c>
      <c r="O1816" s="48" t="s">
        <v>125</v>
      </c>
      <c r="P1816" s="29" t="s">
        <v>922</v>
      </c>
      <c r="Q1816" s="29" t="s">
        <v>923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921</v>
      </c>
      <c r="G1817" s="33" t="s">
        <v>1830</v>
      </c>
      <c r="H1817" s="33" t="s">
        <v>1939</v>
      </c>
      <c r="I1817" s="196" t="s">
        <v>1876</v>
      </c>
      <c r="J1817" s="196" t="s">
        <v>1876</v>
      </c>
      <c r="K1817" s="196" t="s">
        <v>1876</v>
      </c>
      <c r="L1817" s="235">
        <v>45505</v>
      </c>
      <c r="M1817" s="235">
        <v>45535</v>
      </c>
      <c r="N1817" s="33" t="s">
        <v>124</v>
      </c>
      <c r="O1817" s="48" t="s">
        <v>125</v>
      </c>
      <c r="P1817" s="29" t="s">
        <v>922</v>
      </c>
      <c r="Q1817" s="29" t="s">
        <v>923</v>
      </c>
      <c r="R1817" s="29" t="s">
        <v>81</v>
      </c>
      <c r="S1817" s="33">
        <v>48</v>
      </c>
      <c r="T1817" s="290"/>
      <c r="U1817" s="290"/>
      <c r="V1817" s="35"/>
      <c r="W1817" s="35"/>
      <c r="X1817" s="29"/>
      <c r="Y1817" s="33"/>
      <c r="Z1817" s="33"/>
    </row>
    <row r="1818" ht="24" spans="1:26">
      <c r="A1818" s="33">
        <v>3602</v>
      </c>
      <c r="B1818" s="33" t="s">
        <v>117</v>
      </c>
      <c r="C1818" s="33" t="s">
        <v>118</v>
      </c>
      <c r="D1818" s="33" t="s">
        <v>119</v>
      </c>
      <c r="E1818" s="33" t="s">
        <v>120</v>
      </c>
      <c r="F1818" s="33" t="s">
        <v>921</v>
      </c>
      <c r="G1818" s="33" t="s">
        <v>1830</v>
      </c>
      <c r="H1818" s="33" t="s">
        <v>1940</v>
      </c>
      <c r="I1818" s="196" t="s">
        <v>1876</v>
      </c>
      <c r="J1818" s="196" t="s">
        <v>1876</v>
      </c>
      <c r="K1818" s="196" t="s">
        <v>1876</v>
      </c>
      <c r="L1818" s="235">
        <v>45505</v>
      </c>
      <c r="M1818" s="235">
        <v>45519</v>
      </c>
      <c r="N1818" s="33" t="s">
        <v>124</v>
      </c>
      <c r="O1818" s="48" t="s">
        <v>125</v>
      </c>
      <c r="P1818" s="29" t="s">
        <v>922</v>
      </c>
      <c r="Q1818" s="29" t="s">
        <v>923</v>
      </c>
      <c r="R1818" s="29" t="s">
        <v>81</v>
      </c>
      <c r="S1818" s="33">
        <v>48</v>
      </c>
      <c r="T1818" s="290"/>
      <c r="U1818" s="290"/>
      <c r="V1818" s="35"/>
      <c r="W1818" s="35"/>
      <c r="X1818" s="29"/>
      <c r="Y1818" s="33"/>
      <c r="Z1818" s="33"/>
    </row>
    <row r="1819" ht="24" spans="1:26">
      <c r="A1819" s="33">
        <v>3603</v>
      </c>
      <c r="B1819" s="33" t="s">
        <v>117</v>
      </c>
      <c r="C1819" s="33" t="s">
        <v>118</v>
      </c>
      <c r="D1819" s="33" t="s">
        <v>119</v>
      </c>
      <c r="E1819" s="33" t="s">
        <v>120</v>
      </c>
      <c r="F1819" s="33" t="s">
        <v>921</v>
      </c>
      <c r="G1819" s="33" t="s">
        <v>1830</v>
      </c>
      <c r="H1819" s="33" t="s">
        <v>1940</v>
      </c>
      <c r="I1819" s="196" t="s">
        <v>1876</v>
      </c>
      <c r="J1819" s="196" t="s">
        <v>1876</v>
      </c>
      <c r="K1819" s="196" t="s">
        <v>1876</v>
      </c>
      <c r="L1819" s="235">
        <v>45520</v>
      </c>
      <c r="M1819" s="235">
        <v>45535</v>
      </c>
      <c r="N1819" s="33" t="s">
        <v>124</v>
      </c>
      <c r="O1819" s="48" t="s">
        <v>125</v>
      </c>
      <c r="P1819" s="29" t="s">
        <v>922</v>
      </c>
      <c r="Q1819" s="29" t="s">
        <v>923</v>
      </c>
      <c r="R1819" s="29" t="s">
        <v>81</v>
      </c>
      <c r="S1819" s="33">
        <v>48</v>
      </c>
      <c r="T1819" s="290"/>
      <c r="U1819" s="290"/>
      <c r="V1819" s="35"/>
      <c r="W1819" s="35"/>
      <c r="X1819" s="29"/>
      <c r="Y1819" s="33"/>
      <c r="Z1819" s="33"/>
    </row>
    <row r="1820" ht="108" spans="1:26">
      <c r="A1820" s="33">
        <v>3604</v>
      </c>
      <c r="B1820" s="33" t="s">
        <v>117</v>
      </c>
      <c r="C1820" s="33" t="s">
        <v>118</v>
      </c>
      <c r="D1820" s="33" t="s">
        <v>119</v>
      </c>
      <c r="E1820" s="33" t="s">
        <v>120</v>
      </c>
      <c r="F1820" s="33" t="s">
        <v>921</v>
      </c>
      <c r="G1820" s="33" t="s">
        <v>1830</v>
      </c>
      <c r="H1820" s="33" t="s">
        <v>1939</v>
      </c>
      <c r="I1820" s="196" t="s">
        <v>1876</v>
      </c>
      <c r="J1820" s="196" t="s">
        <v>1876</v>
      </c>
      <c r="K1820" s="196" t="s">
        <v>1876</v>
      </c>
      <c r="L1820" s="235">
        <v>45536</v>
      </c>
      <c r="M1820" s="235">
        <v>45565</v>
      </c>
      <c r="N1820" s="33" t="s">
        <v>124</v>
      </c>
      <c r="O1820" s="48" t="s">
        <v>125</v>
      </c>
      <c r="P1820" s="29" t="s">
        <v>922</v>
      </c>
      <c r="Q1820" s="29" t="s">
        <v>923</v>
      </c>
      <c r="R1820" s="29" t="s">
        <v>81</v>
      </c>
      <c r="S1820" s="33">
        <v>48</v>
      </c>
      <c r="T1820" s="290"/>
      <c r="U1820" s="290"/>
      <c r="V1820" s="35"/>
      <c r="W1820" s="35"/>
      <c r="X1820" s="29"/>
      <c r="Y1820" s="33"/>
      <c r="Z1820" s="33"/>
    </row>
    <row r="1821" ht="24" spans="1:26">
      <c r="A1821" s="33">
        <v>3605</v>
      </c>
      <c r="B1821" s="33" t="s">
        <v>117</v>
      </c>
      <c r="C1821" s="33" t="s">
        <v>118</v>
      </c>
      <c r="D1821" s="33" t="s">
        <v>119</v>
      </c>
      <c r="E1821" s="33" t="s">
        <v>120</v>
      </c>
      <c r="F1821" s="33" t="s">
        <v>921</v>
      </c>
      <c r="G1821" s="33" t="s">
        <v>1830</v>
      </c>
      <c r="H1821" s="33" t="s">
        <v>1940</v>
      </c>
      <c r="I1821" s="196" t="s">
        <v>1876</v>
      </c>
      <c r="J1821" s="196" t="s">
        <v>1876</v>
      </c>
      <c r="K1821" s="196" t="s">
        <v>1876</v>
      </c>
      <c r="L1821" s="235">
        <v>45536</v>
      </c>
      <c r="M1821" s="235">
        <v>45550</v>
      </c>
      <c r="N1821" s="33" t="s">
        <v>124</v>
      </c>
      <c r="O1821" s="48" t="s">
        <v>125</v>
      </c>
      <c r="P1821" s="29" t="s">
        <v>922</v>
      </c>
      <c r="Q1821" s="29" t="s">
        <v>923</v>
      </c>
      <c r="R1821" s="29" t="s">
        <v>81</v>
      </c>
      <c r="S1821" s="33">
        <v>48</v>
      </c>
      <c r="T1821" s="290"/>
      <c r="U1821" s="290"/>
      <c r="V1821" s="35"/>
      <c r="W1821" s="35"/>
      <c r="X1821" s="29"/>
      <c r="Y1821" s="33"/>
      <c r="Z1821" s="33"/>
    </row>
    <row r="1822" ht="24" spans="1:26">
      <c r="A1822" s="33">
        <v>3606</v>
      </c>
      <c r="B1822" s="33" t="s">
        <v>117</v>
      </c>
      <c r="C1822" s="33" t="s">
        <v>118</v>
      </c>
      <c r="D1822" s="33" t="s">
        <v>119</v>
      </c>
      <c r="E1822" s="33" t="s">
        <v>120</v>
      </c>
      <c r="F1822" s="33" t="s">
        <v>921</v>
      </c>
      <c r="G1822" s="33" t="s">
        <v>1830</v>
      </c>
      <c r="H1822" s="33" t="s">
        <v>1940</v>
      </c>
      <c r="I1822" s="196" t="s">
        <v>1876</v>
      </c>
      <c r="J1822" s="196" t="s">
        <v>1876</v>
      </c>
      <c r="K1822" s="196" t="s">
        <v>1876</v>
      </c>
      <c r="L1822" s="235">
        <v>45551</v>
      </c>
      <c r="M1822" s="235">
        <v>45565</v>
      </c>
      <c r="N1822" s="33" t="s">
        <v>124</v>
      </c>
      <c r="O1822" s="48" t="s">
        <v>125</v>
      </c>
      <c r="P1822" s="29" t="s">
        <v>922</v>
      </c>
      <c r="Q1822" s="29" t="s">
        <v>923</v>
      </c>
      <c r="R1822" s="29" t="s">
        <v>81</v>
      </c>
      <c r="S1822" s="33">
        <v>48</v>
      </c>
      <c r="T1822" s="290"/>
      <c r="U1822" s="290"/>
      <c r="V1822" s="35"/>
      <c r="W1822" s="35"/>
      <c r="X1822" s="29"/>
      <c r="Y1822" s="33"/>
      <c r="Z1822" s="33"/>
    </row>
    <row r="1823" ht="108" spans="1:26">
      <c r="A1823" s="33">
        <v>3607</v>
      </c>
      <c r="B1823" s="33" t="s">
        <v>117</v>
      </c>
      <c r="C1823" s="33" t="s">
        <v>118</v>
      </c>
      <c r="D1823" s="33" t="s">
        <v>119</v>
      </c>
      <c r="E1823" s="33" t="s">
        <v>120</v>
      </c>
      <c r="F1823" s="33" t="s">
        <v>921</v>
      </c>
      <c r="G1823" s="33" t="s">
        <v>1830</v>
      </c>
      <c r="H1823" s="33" t="s">
        <v>1939</v>
      </c>
      <c r="I1823" s="196" t="s">
        <v>1876</v>
      </c>
      <c r="J1823" s="196" t="s">
        <v>1876</v>
      </c>
      <c r="K1823" s="196" t="s">
        <v>1876</v>
      </c>
      <c r="L1823" s="235">
        <v>45566</v>
      </c>
      <c r="M1823" s="235">
        <v>45596</v>
      </c>
      <c r="N1823" s="33" t="s">
        <v>124</v>
      </c>
      <c r="O1823" s="48" t="s">
        <v>125</v>
      </c>
      <c r="P1823" s="29" t="s">
        <v>922</v>
      </c>
      <c r="Q1823" s="29" t="s">
        <v>923</v>
      </c>
      <c r="R1823" s="29" t="s">
        <v>81</v>
      </c>
      <c r="S1823" s="33">
        <v>48</v>
      </c>
      <c r="T1823" s="290"/>
      <c r="U1823" s="290"/>
      <c r="V1823" s="35"/>
      <c r="W1823" s="35"/>
      <c r="X1823" s="29"/>
      <c r="Y1823" s="33"/>
      <c r="Z1823" s="33"/>
    </row>
    <row r="1824" ht="24" spans="1:26">
      <c r="A1824" s="33">
        <v>3608</v>
      </c>
      <c r="B1824" s="33" t="s">
        <v>117</v>
      </c>
      <c r="C1824" s="33" t="s">
        <v>118</v>
      </c>
      <c r="D1824" s="33" t="s">
        <v>119</v>
      </c>
      <c r="E1824" s="33" t="s">
        <v>120</v>
      </c>
      <c r="F1824" s="33" t="s">
        <v>921</v>
      </c>
      <c r="G1824" s="33" t="s">
        <v>1830</v>
      </c>
      <c r="H1824" s="33" t="s">
        <v>1940</v>
      </c>
      <c r="I1824" s="196" t="s">
        <v>1876</v>
      </c>
      <c r="J1824" s="196" t="s">
        <v>1876</v>
      </c>
      <c r="K1824" s="196" t="s">
        <v>1876</v>
      </c>
      <c r="L1824" s="235">
        <v>45566</v>
      </c>
      <c r="M1824" s="235">
        <v>45580</v>
      </c>
      <c r="N1824" s="33" t="s">
        <v>124</v>
      </c>
      <c r="O1824" s="48" t="s">
        <v>125</v>
      </c>
      <c r="P1824" s="29" t="s">
        <v>922</v>
      </c>
      <c r="Q1824" s="29" t="s">
        <v>923</v>
      </c>
      <c r="R1824" s="29" t="s">
        <v>81</v>
      </c>
      <c r="S1824" s="33">
        <v>48</v>
      </c>
      <c r="T1824" s="290"/>
      <c r="U1824" s="290"/>
      <c r="V1824" s="35"/>
      <c r="W1824" s="35"/>
      <c r="X1824" s="29"/>
      <c r="Y1824" s="33"/>
      <c r="Z1824" s="33"/>
    </row>
    <row r="1825" ht="24" spans="1:26">
      <c r="A1825" s="33">
        <v>3609</v>
      </c>
      <c r="B1825" s="33" t="s">
        <v>117</v>
      </c>
      <c r="C1825" s="33" t="s">
        <v>118</v>
      </c>
      <c r="D1825" s="33" t="s">
        <v>119</v>
      </c>
      <c r="E1825" s="33" t="s">
        <v>120</v>
      </c>
      <c r="F1825" s="33" t="s">
        <v>921</v>
      </c>
      <c r="G1825" s="33" t="s">
        <v>1830</v>
      </c>
      <c r="H1825" s="33" t="s">
        <v>1940</v>
      </c>
      <c r="I1825" s="196" t="s">
        <v>1876</v>
      </c>
      <c r="J1825" s="196" t="s">
        <v>1876</v>
      </c>
      <c r="K1825" s="196" t="s">
        <v>1876</v>
      </c>
      <c r="L1825" s="235">
        <v>45581</v>
      </c>
      <c r="M1825" s="235">
        <v>45596</v>
      </c>
      <c r="N1825" s="33" t="s">
        <v>124</v>
      </c>
      <c r="O1825" s="48" t="s">
        <v>125</v>
      </c>
      <c r="P1825" s="29" t="s">
        <v>922</v>
      </c>
      <c r="Q1825" s="29" t="s">
        <v>923</v>
      </c>
      <c r="R1825" s="29" t="s">
        <v>81</v>
      </c>
      <c r="S1825" s="33">
        <v>48</v>
      </c>
      <c r="T1825" s="290"/>
      <c r="U1825" s="290"/>
      <c r="V1825" s="35"/>
      <c r="W1825" s="35"/>
      <c r="X1825" s="29"/>
      <c r="Y1825" s="33"/>
      <c r="Z1825" s="33"/>
    </row>
    <row r="1826" ht="108" spans="1:26">
      <c r="A1826" s="33">
        <v>3610</v>
      </c>
      <c r="B1826" s="33" t="s">
        <v>117</v>
      </c>
      <c r="C1826" s="33" t="s">
        <v>118</v>
      </c>
      <c r="D1826" s="33" t="s">
        <v>119</v>
      </c>
      <c r="E1826" s="33" t="s">
        <v>120</v>
      </c>
      <c r="F1826" s="33" t="s">
        <v>921</v>
      </c>
      <c r="G1826" s="33" t="s">
        <v>1830</v>
      </c>
      <c r="H1826" s="33" t="s">
        <v>1939</v>
      </c>
      <c r="I1826" s="196" t="s">
        <v>1876</v>
      </c>
      <c r="J1826" s="196" t="s">
        <v>1876</v>
      </c>
      <c r="K1826" s="196" t="s">
        <v>1876</v>
      </c>
      <c r="L1826" s="235">
        <v>45597</v>
      </c>
      <c r="M1826" s="235">
        <v>45626</v>
      </c>
      <c r="N1826" s="33" t="s">
        <v>124</v>
      </c>
      <c r="O1826" s="48" t="s">
        <v>125</v>
      </c>
      <c r="P1826" s="29" t="s">
        <v>922</v>
      </c>
      <c r="Q1826" s="29" t="s">
        <v>923</v>
      </c>
      <c r="R1826" s="29" t="s">
        <v>81</v>
      </c>
      <c r="S1826" s="33">
        <v>48</v>
      </c>
      <c r="T1826" s="290"/>
      <c r="U1826" s="290"/>
      <c r="V1826" s="35"/>
      <c r="W1826" s="35"/>
      <c r="X1826" s="29"/>
      <c r="Y1826" s="33"/>
      <c r="Z1826" s="33"/>
    </row>
    <row r="1827" ht="24" spans="1:26">
      <c r="A1827" s="33">
        <v>3611</v>
      </c>
      <c r="B1827" s="33" t="s">
        <v>117</v>
      </c>
      <c r="C1827" s="33" t="s">
        <v>118</v>
      </c>
      <c r="D1827" s="33" t="s">
        <v>119</v>
      </c>
      <c r="E1827" s="33" t="s">
        <v>120</v>
      </c>
      <c r="F1827" s="33" t="s">
        <v>921</v>
      </c>
      <c r="G1827" s="33" t="s">
        <v>1830</v>
      </c>
      <c r="H1827" s="33" t="s">
        <v>1940</v>
      </c>
      <c r="I1827" s="196" t="s">
        <v>1876</v>
      </c>
      <c r="J1827" s="196" t="s">
        <v>1876</v>
      </c>
      <c r="K1827" s="196" t="s">
        <v>1876</v>
      </c>
      <c r="L1827" s="235">
        <v>45597</v>
      </c>
      <c r="M1827" s="235">
        <v>45611</v>
      </c>
      <c r="N1827" s="33" t="s">
        <v>124</v>
      </c>
      <c r="O1827" s="48" t="s">
        <v>125</v>
      </c>
      <c r="P1827" s="29" t="s">
        <v>922</v>
      </c>
      <c r="Q1827" s="29" t="s">
        <v>923</v>
      </c>
      <c r="R1827" s="29" t="s">
        <v>81</v>
      </c>
      <c r="S1827" s="33">
        <v>48</v>
      </c>
      <c r="T1827" s="290"/>
      <c r="U1827" s="290"/>
      <c r="V1827" s="35"/>
      <c r="W1827" s="35"/>
      <c r="X1827" s="29"/>
      <c r="Y1827" s="33"/>
      <c r="Z1827" s="33"/>
    </row>
    <row r="1828" ht="24" spans="1:26">
      <c r="A1828" s="33">
        <v>3612</v>
      </c>
      <c r="B1828" s="33" t="s">
        <v>117</v>
      </c>
      <c r="C1828" s="33" t="s">
        <v>118</v>
      </c>
      <c r="D1828" s="33" t="s">
        <v>119</v>
      </c>
      <c r="E1828" s="33" t="s">
        <v>120</v>
      </c>
      <c r="F1828" s="33" t="s">
        <v>921</v>
      </c>
      <c r="G1828" s="33" t="s">
        <v>1830</v>
      </c>
      <c r="H1828" s="33" t="s">
        <v>1940</v>
      </c>
      <c r="I1828" s="196" t="s">
        <v>1876</v>
      </c>
      <c r="J1828" s="196" t="s">
        <v>1876</v>
      </c>
      <c r="K1828" s="196" t="s">
        <v>1876</v>
      </c>
      <c r="L1828" s="235">
        <v>45612</v>
      </c>
      <c r="M1828" s="235">
        <v>45626</v>
      </c>
      <c r="N1828" s="33" t="s">
        <v>124</v>
      </c>
      <c r="O1828" s="48" t="s">
        <v>125</v>
      </c>
      <c r="P1828" s="29" t="s">
        <v>922</v>
      </c>
      <c r="Q1828" s="29" t="s">
        <v>923</v>
      </c>
      <c r="R1828" s="29" t="s">
        <v>81</v>
      </c>
      <c r="S1828" s="33">
        <v>48</v>
      </c>
      <c r="T1828" s="290"/>
      <c r="U1828" s="290"/>
      <c r="V1828" s="35"/>
      <c r="W1828" s="35"/>
      <c r="X1828" s="29"/>
      <c r="Y1828" s="33"/>
      <c r="Z1828" s="33"/>
    </row>
    <row r="1829" ht="108" spans="1:26">
      <c r="A1829" s="33">
        <v>3613</v>
      </c>
      <c r="B1829" s="33" t="s">
        <v>117</v>
      </c>
      <c r="C1829" s="33" t="s">
        <v>118</v>
      </c>
      <c r="D1829" s="33" t="s">
        <v>119</v>
      </c>
      <c r="E1829" s="33" t="s">
        <v>120</v>
      </c>
      <c r="F1829" s="33" t="s">
        <v>921</v>
      </c>
      <c r="G1829" s="33" t="s">
        <v>1830</v>
      </c>
      <c r="H1829" s="33" t="s">
        <v>1939</v>
      </c>
      <c r="I1829" s="196" t="s">
        <v>1876</v>
      </c>
      <c r="J1829" s="196" t="s">
        <v>1876</v>
      </c>
      <c r="K1829" s="196" t="s">
        <v>1876</v>
      </c>
      <c r="L1829" s="235">
        <v>45627</v>
      </c>
      <c r="M1829" s="235">
        <v>45657</v>
      </c>
      <c r="N1829" s="33" t="s">
        <v>124</v>
      </c>
      <c r="O1829" s="48" t="s">
        <v>125</v>
      </c>
      <c r="P1829" s="29" t="s">
        <v>922</v>
      </c>
      <c r="Q1829" s="29" t="s">
        <v>923</v>
      </c>
      <c r="R1829" s="29" t="s">
        <v>81</v>
      </c>
      <c r="S1829" s="33">
        <v>48</v>
      </c>
      <c r="T1829" s="290"/>
      <c r="U1829" s="290"/>
      <c r="V1829" s="35"/>
      <c r="W1829" s="35"/>
      <c r="X1829" s="29"/>
      <c r="Y1829" s="33"/>
      <c r="Z1829" s="33"/>
    </row>
    <row r="1830" ht="24" spans="1:26">
      <c r="A1830" s="33">
        <v>3614</v>
      </c>
      <c r="B1830" s="33" t="s">
        <v>117</v>
      </c>
      <c r="C1830" s="33" t="s">
        <v>118</v>
      </c>
      <c r="D1830" s="33" t="s">
        <v>119</v>
      </c>
      <c r="E1830" s="33" t="s">
        <v>120</v>
      </c>
      <c r="F1830" s="33" t="s">
        <v>921</v>
      </c>
      <c r="G1830" s="33" t="s">
        <v>1830</v>
      </c>
      <c r="H1830" s="33" t="s">
        <v>1940</v>
      </c>
      <c r="I1830" s="196" t="s">
        <v>1876</v>
      </c>
      <c r="J1830" s="196" t="s">
        <v>1876</v>
      </c>
      <c r="K1830" s="196" t="s">
        <v>1876</v>
      </c>
      <c r="L1830" s="235">
        <v>45627</v>
      </c>
      <c r="M1830" s="235">
        <v>45641</v>
      </c>
      <c r="N1830" s="33" t="s">
        <v>124</v>
      </c>
      <c r="O1830" s="48" t="s">
        <v>125</v>
      </c>
      <c r="P1830" s="29" t="s">
        <v>922</v>
      </c>
      <c r="Q1830" s="29" t="s">
        <v>923</v>
      </c>
      <c r="R1830" s="29" t="s">
        <v>81</v>
      </c>
      <c r="S1830" s="33">
        <v>48</v>
      </c>
      <c r="T1830" s="290"/>
      <c r="U1830" s="290"/>
      <c r="V1830" s="35"/>
      <c r="W1830" s="35"/>
      <c r="X1830" s="29"/>
      <c r="Y1830" s="33"/>
      <c r="Z1830" s="33"/>
    </row>
    <row r="1831" ht="24" spans="1:26">
      <c r="A1831" s="33">
        <v>3615</v>
      </c>
      <c r="B1831" s="33" t="s">
        <v>117</v>
      </c>
      <c r="C1831" s="33" t="s">
        <v>118</v>
      </c>
      <c r="D1831" s="33" t="s">
        <v>119</v>
      </c>
      <c r="E1831" s="33" t="s">
        <v>120</v>
      </c>
      <c r="F1831" s="33" t="s">
        <v>921</v>
      </c>
      <c r="G1831" s="33" t="s">
        <v>1830</v>
      </c>
      <c r="H1831" s="33" t="s">
        <v>1940</v>
      </c>
      <c r="I1831" s="196" t="s">
        <v>1876</v>
      </c>
      <c r="J1831" s="196" t="s">
        <v>1876</v>
      </c>
      <c r="K1831" s="196" t="s">
        <v>1876</v>
      </c>
      <c r="L1831" s="235">
        <v>45642</v>
      </c>
      <c r="M1831" s="235">
        <v>45657</v>
      </c>
      <c r="N1831" s="33" t="s">
        <v>124</v>
      </c>
      <c r="O1831" s="48" t="s">
        <v>125</v>
      </c>
      <c r="P1831" s="29" t="s">
        <v>922</v>
      </c>
      <c r="Q1831" s="29" t="s">
        <v>923</v>
      </c>
      <c r="R1831" s="29" t="s">
        <v>81</v>
      </c>
      <c r="S1831" s="33">
        <v>48</v>
      </c>
      <c r="T1831" s="290"/>
      <c r="U1831" s="290"/>
      <c r="V1831" s="35"/>
      <c r="W1831" s="35"/>
      <c r="X1831" s="29"/>
      <c r="Y1831" s="33"/>
      <c r="Z1831" s="33"/>
    </row>
    <row r="1832" ht="108" spans="1:26">
      <c r="A1832" s="33">
        <v>3618</v>
      </c>
      <c r="B1832" s="33" t="s">
        <v>117</v>
      </c>
      <c r="C1832" s="33" t="s">
        <v>118</v>
      </c>
      <c r="D1832" s="33" t="s">
        <v>119</v>
      </c>
      <c r="E1832" s="33" t="s">
        <v>120</v>
      </c>
      <c r="F1832" s="33" t="s">
        <v>932</v>
      </c>
      <c r="G1832" s="33" t="s">
        <v>1830</v>
      </c>
      <c r="H1832" s="33" t="s">
        <v>1941</v>
      </c>
      <c r="I1832" s="196" t="s">
        <v>1876</v>
      </c>
      <c r="J1832" s="196" t="s">
        <v>1876</v>
      </c>
      <c r="K1832" s="196" t="s">
        <v>1876</v>
      </c>
      <c r="L1832" s="235">
        <v>45292</v>
      </c>
      <c r="M1832" s="235">
        <v>45322</v>
      </c>
      <c r="N1832" s="33" t="s">
        <v>124</v>
      </c>
      <c r="O1832" s="48" t="s">
        <v>125</v>
      </c>
      <c r="P1832" s="29" t="s">
        <v>922</v>
      </c>
      <c r="Q1832" s="29" t="s">
        <v>923</v>
      </c>
      <c r="R1832" s="29" t="s">
        <v>81</v>
      </c>
      <c r="S1832" s="33">
        <v>48</v>
      </c>
      <c r="T1832" s="290"/>
      <c r="U1832" s="290"/>
      <c r="V1832" s="35"/>
      <c r="W1832" s="35"/>
      <c r="X1832" s="29"/>
      <c r="Y1832" s="33"/>
      <c r="Z1832" s="33"/>
    </row>
    <row r="1833" ht="24" spans="1:26">
      <c r="A1833" s="33">
        <v>3619</v>
      </c>
      <c r="B1833" s="33" t="s">
        <v>117</v>
      </c>
      <c r="C1833" s="33" t="s">
        <v>118</v>
      </c>
      <c r="D1833" s="33" t="s">
        <v>119</v>
      </c>
      <c r="E1833" s="33" t="s">
        <v>120</v>
      </c>
      <c r="F1833" s="33" t="s">
        <v>932</v>
      </c>
      <c r="G1833" s="33" t="s">
        <v>1830</v>
      </c>
      <c r="H1833" s="33" t="s">
        <v>1940</v>
      </c>
      <c r="I1833" s="196" t="s">
        <v>1876</v>
      </c>
      <c r="J1833" s="196" t="s">
        <v>1876</v>
      </c>
      <c r="K1833" s="196" t="s">
        <v>1876</v>
      </c>
      <c r="L1833" s="235">
        <v>45292</v>
      </c>
      <c r="M1833" s="235">
        <v>45306</v>
      </c>
      <c r="N1833" s="33" t="s">
        <v>124</v>
      </c>
      <c r="O1833" s="48" t="s">
        <v>125</v>
      </c>
      <c r="P1833" s="29" t="s">
        <v>922</v>
      </c>
      <c r="Q1833" s="29" t="s">
        <v>923</v>
      </c>
      <c r="R1833" s="29" t="s">
        <v>81</v>
      </c>
      <c r="S1833" s="33">
        <v>48</v>
      </c>
      <c r="T1833" s="290"/>
      <c r="U1833" s="290"/>
      <c r="V1833" s="35"/>
      <c r="W1833" s="35"/>
      <c r="X1833" s="29"/>
      <c r="Y1833" s="33"/>
      <c r="Z1833" s="33"/>
    </row>
    <row r="1834" ht="24" spans="1:26">
      <c r="A1834" s="33">
        <v>3620</v>
      </c>
      <c r="B1834" s="33" t="s">
        <v>117</v>
      </c>
      <c r="C1834" s="33" t="s">
        <v>118</v>
      </c>
      <c r="D1834" s="33" t="s">
        <v>119</v>
      </c>
      <c r="E1834" s="33" t="s">
        <v>120</v>
      </c>
      <c r="F1834" s="33" t="s">
        <v>932</v>
      </c>
      <c r="G1834" s="33" t="s">
        <v>1830</v>
      </c>
      <c r="H1834" s="33" t="s">
        <v>1940</v>
      </c>
      <c r="I1834" s="196" t="s">
        <v>1876</v>
      </c>
      <c r="J1834" s="196" t="s">
        <v>1876</v>
      </c>
      <c r="K1834" s="196" t="s">
        <v>1876</v>
      </c>
      <c r="L1834" s="235">
        <v>45307</v>
      </c>
      <c r="M1834" s="235">
        <v>45322</v>
      </c>
      <c r="N1834" s="33" t="s">
        <v>124</v>
      </c>
      <c r="O1834" s="48" t="s">
        <v>125</v>
      </c>
      <c r="P1834" s="29" t="s">
        <v>922</v>
      </c>
      <c r="Q1834" s="29" t="s">
        <v>923</v>
      </c>
      <c r="R1834" s="29" t="s">
        <v>81</v>
      </c>
      <c r="S1834" s="33">
        <v>48</v>
      </c>
      <c r="T1834" s="290"/>
      <c r="U1834" s="290"/>
      <c r="V1834" s="35"/>
      <c r="W1834" s="35"/>
      <c r="X1834" s="29"/>
      <c r="Y1834" s="33"/>
      <c r="Z1834" s="33"/>
    </row>
    <row r="1835" ht="108" spans="1:26">
      <c r="A1835" s="33">
        <v>3621</v>
      </c>
      <c r="B1835" s="33" t="s">
        <v>117</v>
      </c>
      <c r="C1835" s="33" t="s">
        <v>118</v>
      </c>
      <c r="D1835" s="33" t="s">
        <v>119</v>
      </c>
      <c r="E1835" s="33" t="s">
        <v>120</v>
      </c>
      <c r="F1835" s="33" t="s">
        <v>932</v>
      </c>
      <c r="G1835" s="33" t="s">
        <v>1830</v>
      </c>
      <c r="H1835" s="33" t="s">
        <v>1941</v>
      </c>
      <c r="I1835" s="196" t="s">
        <v>1876</v>
      </c>
      <c r="J1835" s="196" t="s">
        <v>1876</v>
      </c>
      <c r="K1835" s="196" t="s">
        <v>1876</v>
      </c>
      <c r="L1835" s="235">
        <v>45323</v>
      </c>
      <c r="M1835" s="235">
        <v>45351</v>
      </c>
      <c r="N1835" s="33" t="s">
        <v>124</v>
      </c>
      <c r="O1835" s="48" t="s">
        <v>125</v>
      </c>
      <c r="P1835" s="29" t="s">
        <v>922</v>
      </c>
      <c r="Q1835" s="29" t="s">
        <v>923</v>
      </c>
      <c r="R1835" s="29" t="s">
        <v>81</v>
      </c>
      <c r="S1835" s="33">
        <v>48</v>
      </c>
      <c r="T1835" s="290"/>
      <c r="U1835" s="290"/>
      <c r="V1835" s="35"/>
      <c r="W1835" s="35"/>
      <c r="X1835" s="29"/>
      <c r="Y1835" s="33"/>
      <c r="Z1835" s="33"/>
    </row>
    <row r="1836" ht="24" spans="1:26">
      <c r="A1836" s="33">
        <v>3622</v>
      </c>
      <c r="B1836" s="33" t="s">
        <v>117</v>
      </c>
      <c r="C1836" s="33" t="s">
        <v>118</v>
      </c>
      <c r="D1836" s="33" t="s">
        <v>119</v>
      </c>
      <c r="E1836" s="33" t="s">
        <v>120</v>
      </c>
      <c r="F1836" s="33" t="s">
        <v>932</v>
      </c>
      <c r="G1836" s="33" t="s">
        <v>1830</v>
      </c>
      <c r="H1836" s="33" t="s">
        <v>1940</v>
      </c>
      <c r="I1836" s="196" t="s">
        <v>1876</v>
      </c>
      <c r="J1836" s="196" t="s">
        <v>1876</v>
      </c>
      <c r="K1836" s="196" t="s">
        <v>1876</v>
      </c>
      <c r="L1836" s="235">
        <v>45323</v>
      </c>
      <c r="M1836" s="235">
        <v>45337</v>
      </c>
      <c r="N1836" s="33" t="s">
        <v>124</v>
      </c>
      <c r="O1836" s="48" t="s">
        <v>125</v>
      </c>
      <c r="P1836" s="29" t="s">
        <v>922</v>
      </c>
      <c r="Q1836" s="29" t="s">
        <v>923</v>
      </c>
      <c r="R1836" s="29" t="s">
        <v>81</v>
      </c>
      <c r="S1836" s="33">
        <v>48</v>
      </c>
      <c r="T1836" s="290"/>
      <c r="U1836" s="290"/>
      <c r="V1836" s="35"/>
      <c r="W1836" s="35"/>
      <c r="X1836" s="29"/>
      <c r="Y1836" s="33"/>
      <c r="Z1836" s="33"/>
    </row>
    <row r="1837" ht="24" spans="1:26">
      <c r="A1837" s="33">
        <v>3623</v>
      </c>
      <c r="B1837" s="33" t="s">
        <v>117</v>
      </c>
      <c r="C1837" s="33" t="s">
        <v>118</v>
      </c>
      <c r="D1837" s="33" t="s">
        <v>119</v>
      </c>
      <c r="E1837" s="33" t="s">
        <v>120</v>
      </c>
      <c r="F1837" s="33" t="s">
        <v>932</v>
      </c>
      <c r="G1837" s="33" t="s">
        <v>1830</v>
      </c>
      <c r="H1837" s="33" t="s">
        <v>1940</v>
      </c>
      <c r="I1837" s="196" t="s">
        <v>1876</v>
      </c>
      <c r="J1837" s="196" t="s">
        <v>1876</v>
      </c>
      <c r="K1837" s="196" t="s">
        <v>1876</v>
      </c>
      <c r="L1837" s="235">
        <v>45338</v>
      </c>
      <c r="M1837" s="235">
        <v>45351</v>
      </c>
      <c r="N1837" s="33" t="s">
        <v>124</v>
      </c>
      <c r="O1837" s="48" t="s">
        <v>125</v>
      </c>
      <c r="P1837" s="29" t="s">
        <v>922</v>
      </c>
      <c r="Q1837" s="29" t="s">
        <v>923</v>
      </c>
      <c r="R1837" s="29" t="s">
        <v>81</v>
      </c>
      <c r="S1837" s="33">
        <v>48</v>
      </c>
      <c r="T1837" s="290"/>
      <c r="U1837" s="290"/>
      <c r="V1837" s="35"/>
      <c r="W1837" s="35"/>
      <c r="X1837" s="29"/>
      <c r="Y1837" s="33"/>
      <c r="Z1837" s="33"/>
    </row>
    <row r="1838" ht="108" spans="1:28">
      <c r="A1838" s="33">
        <v>3624</v>
      </c>
      <c r="B1838" s="33" t="s">
        <v>117</v>
      </c>
      <c r="C1838" s="33" t="s">
        <v>118</v>
      </c>
      <c r="D1838" s="33" t="s">
        <v>119</v>
      </c>
      <c r="E1838" s="33" t="s">
        <v>120</v>
      </c>
      <c r="F1838" s="33" t="s">
        <v>932</v>
      </c>
      <c r="G1838" s="33" t="s">
        <v>1830</v>
      </c>
      <c r="H1838" s="33" t="s">
        <v>1941</v>
      </c>
      <c r="I1838" s="196" t="s">
        <v>1876</v>
      </c>
      <c r="J1838" s="196" t="s">
        <v>1876</v>
      </c>
      <c r="K1838" s="196" t="s">
        <v>1876</v>
      </c>
      <c r="L1838" s="235">
        <v>45352</v>
      </c>
      <c r="M1838" s="235">
        <v>45382</v>
      </c>
      <c r="N1838" s="33" t="s">
        <v>124</v>
      </c>
      <c r="O1838" s="48" t="s">
        <v>125</v>
      </c>
      <c r="P1838" s="29" t="s">
        <v>922</v>
      </c>
      <c r="Q1838" s="29" t="s">
        <v>923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932</v>
      </c>
      <c r="G1839" s="33" t="s">
        <v>1830</v>
      </c>
      <c r="H1839" s="33" t="s">
        <v>1940</v>
      </c>
      <c r="I1839" s="196" t="s">
        <v>1876</v>
      </c>
      <c r="J1839" s="196" t="s">
        <v>1876</v>
      </c>
      <c r="K1839" s="196" t="s">
        <v>1876</v>
      </c>
      <c r="L1839" s="235">
        <v>45352</v>
      </c>
      <c r="M1839" s="235">
        <v>45366</v>
      </c>
      <c r="N1839" s="33" t="s">
        <v>124</v>
      </c>
      <c r="O1839" s="48" t="s">
        <v>125</v>
      </c>
      <c r="P1839" s="29" t="s">
        <v>922</v>
      </c>
      <c r="Q1839" s="29" t="s">
        <v>923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932</v>
      </c>
      <c r="G1840" s="33" t="s">
        <v>1830</v>
      </c>
      <c r="H1840" s="33" t="s">
        <v>1940</v>
      </c>
      <c r="I1840" s="196" t="s">
        <v>1876</v>
      </c>
      <c r="J1840" s="196" t="s">
        <v>1876</v>
      </c>
      <c r="K1840" s="196" t="s">
        <v>1876</v>
      </c>
      <c r="L1840" s="235">
        <v>45367</v>
      </c>
      <c r="M1840" s="235">
        <v>45382</v>
      </c>
      <c r="N1840" s="33" t="s">
        <v>124</v>
      </c>
      <c r="O1840" s="48" t="s">
        <v>125</v>
      </c>
      <c r="P1840" s="29" t="s">
        <v>922</v>
      </c>
      <c r="Q1840" s="29" t="s">
        <v>923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932</v>
      </c>
      <c r="G1841" s="33" t="s">
        <v>1830</v>
      </c>
      <c r="H1841" s="33" t="s">
        <v>1941</v>
      </c>
      <c r="I1841" s="196" t="s">
        <v>1876</v>
      </c>
      <c r="J1841" s="196" t="s">
        <v>1876</v>
      </c>
      <c r="K1841" s="196" t="s">
        <v>1876</v>
      </c>
      <c r="L1841" s="235">
        <v>45383</v>
      </c>
      <c r="M1841" s="235">
        <v>45412</v>
      </c>
      <c r="N1841" s="33" t="s">
        <v>124</v>
      </c>
      <c r="O1841" s="48" t="s">
        <v>125</v>
      </c>
      <c r="P1841" s="29" t="s">
        <v>922</v>
      </c>
      <c r="Q1841" s="29" t="s">
        <v>923</v>
      </c>
      <c r="R1841" s="29" t="s">
        <v>81</v>
      </c>
      <c r="S1841" s="33">
        <v>48</v>
      </c>
      <c r="T1841" s="290"/>
      <c r="U1841" s="290"/>
      <c r="V1841" s="35"/>
      <c r="W1841" s="35"/>
      <c r="X1841" s="29"/>
      <c r="Y1841" s="33"/>
      <c r="Z1841" s="33"/>
    </row>
    <row r="1842" ht="24" spans="1:26">
      <c r="A1842" s="33">
        <v>3628</v>
      </c>
      <c r="B1842" s="33" t="s">
        <v>117</v>
      </c>
      <c r="C1842" s="33" t="s">
        <v>118</v>
      </c>
      <c r="D1842" s="33" t="s">
        <v>119</v>
      </c>
      <c r="E1842" s="33" t="s">
        <v>120</v>
      </c>
      <c r="F1842" s="33" t="s">
        <v>932</v>
      </c>
      <c r="G1842" s="33" t="s">
        <v>1830</v>
      </c>
      <c r="H1842" s="33" t="s">
        <v>1940</v>
      </c>
      <c r="I1842" s="196" t="s">
        <v>1876</v>
      </c>
      <c r="J1842" s="196" t="s">
        <v>1876</v>
      </c>
      <c r="K1842" s="196" t="s">
        <v>1876</v>
      </c>
      <c r="L1842" s="235">
        <v>45383</v>
      </c>
      <c r="M1842" s="235">
        <v>45397</v>
      </c>
      <c r="N1842" s="33" t="s">
        <v>124</v>
      </c>
      <c r="O1842" s="48" t="s">
        <v>125</v>
      </c>
      <c r="P1842" s="29" t="s">
        <v>922</v>
      </c>
      <c r="Q1842" s="29" t="s">
        <v>923</v>
      </c>
      <c r="R1842" s="29" t="s">
        <v>81</v>
      </c>
      <c r="S1842" s="33">
        <v>48</v>
      </c>
      <c r="T1842" s="290"/>
      <c r="U1842" s="290"/>
      <c r="V1842" s="35"/>
      <c r="W1842" s="35"/>
      <c r="X1842" s="29"/>
      <c r="Y1842" s="33"/>
      <c r="Z1842" s="33"/>
    </row>
    <row r="1843" ht="24" spans="1:26">
      <c r="A1843" s="33">
        <v>3629</v>
      </c>
      <c r="B1843" s="33" t="s">
        <v>117</v>
      </c>
      <c r="C1843" s="33" t="s">
        <v>118</v>
      </c>
      <c r="D1843" s="33" t="s">
        <v>119</v>
      </c>
      <c r="E1843" s="33" t="s">
        <v>120</v>
      </c>
      <c r="F1843" s="33" t="s">
        <v>932</v>
      </c>
      <c r="G1843" s="33" t="s">
        <v>1830</v>
      </c>
      <c r="H1843" s="33" t="s">
        <v>1940</v>
      </c>
      <c r="I1843" s="196" t="s">
        <v>1876</v>
      </c>
      <c r="J1843" s="196" t="s">
        <v>1876</v>
      </c>
      <c r="K1843" s="196" t="s">
        <v>1876</v>
      </c>
      <c r="L1843" s="235">
        <v>45398</v>
      </c>
      <c r="M1843" s="235">
        <v>45412</v>
      </c>
      <c r="N1843" s="33" t="s">
        <v>124</v>
      </c>
      <c r="O1843" s="48" t="s">
        <v>125</v>
      </c>
      <c r="P1843" s="29" t="s">
        <v>922</v>
      </c>
      <c r="Q1843" s="29" t="s">
        <v>923</v>
      </c>
      <c r="R1843" s="29" t="s">
        <v>81</v>
      </c>
      <c r="S1843" s="33">
        <v>48</v>
      </c>
      <c r="T1843" s="290"/>
      <c r="U1843" s="290"/>
      <c r="V1843" s="35"/>
      <c r="W1843" s="35"/>
      <c r="X1843" s="29"/>
      <c r="Y1843" s="33"/>
      <c r="Z1843" s="33"/>
    </row>
    <row r="1844" ht="108" spans="1:26">
      <c r="A1844" s="33">
        <v>3630</v>
      </c>
      <c r="B1844" s="33" t="s">
        <v>117</v>
      </c>
      <c r="C1844" s="33" t="s">
        <v>118</v>
      </c>
      <c r="D1844" s="33" t="s">
        <v>119</v>
      </c>
      <c r="E1844" s="33" t="s">
        <v>120</v>
      </c>
      <c r="F1844" s="33" t="s">
        <v>932</v>
      </c>
      <c r="G1844" s="33" t="s">
        <v>1830</v>
      </c>
      <c r="H1844" s="33" t="s">
        <v>1941</v>
      </c>
      <c r="I1844" s="196" t="s">
        <v>1876</v>
      </c>
      <c r="J1844" s="196" t="s">
        <v>1876</v>
      </c>
      <c r="K1844" s="196" t="s">
        <v>1876</v>
      </c>
      <c r="L1844" s="235">
        <v>45413</v>
      </c>
      <c r="M1844" s="235">
        <v>45443</v>
      </c>
      <c r="N1844" s="33" t="s">
        <v>124</v>
      </c>
      <c r="O1844" s="48" t="s">
        <v>125</v>
      </c>
      <c r="P1844" s="29" t="s">
        <v>922</v>
      </c>
      <c r="Q1844" s="29" t="s">
        <v>923</v>
      </c>
      <c r="R1844" s="29" t="s">
        <v>81</v>
      </c>
      <c r="S1844" s="33">
        <v>48</v>
      </c>
      <c r="T1844" s="290"/>
      <c r="U1844" s="290"/>
      <c r="V1844" s="35"/>
      <c r="W1844" s="35"/>
      <c r="X1844" s="29"/>
      <c r="Y1844" s="33"/>
      <c r="Z1844" s="33"/>
    </row>
    <row r="1845" ht="24" spans="1:26">
      <c r="A1845" s="33">
        <v>3631</v>
      </c>
      <c r="B1845" s="33" t="s">
        <v>117</v>
      </c>
      <c r="C1845" s="33" t="s">
        <v>118</v>
      </c>
      <c r="D1845" s="33" t="s">
        <v>119</v>
      </c>
      <c r="E1845" s="33" t="s">
        <v>120</v>
      </c>
      <c r="F1845" s="33" t="s">
        <v>932</v>
      </c>
      <c r="G1845" s="33" t="s">
        <v>1830</v>
      </c>
      <c r="H1845" s="33" t="s">
        <v>1940</v>
      </c>
      <c r="I1845" s="196" t="s">
        <v>1876</v>
      </c>
      <c r="J1845" s="196" t="s">
        <v>1876</v>
      </c>
      <c r="K1845" s="196" t="s">
        <v>1876</v>
      </c>
      <c r="L1845" s="235">
        <v>45413</v>
      </c>
      <c r="M1845" s="235">
        <v>45427</v>
      </c>
      <c r="N1845" s="33" t="s">
        <v>124</v>
      </c>
      <c r="O1845" s="48" t="s">
        <v>125</v>
      </c>
      <c r="P1845" s="29" t="s">
        <v>922</v>
      </c>
      <c r="Q1845" s="29" t="s">
        <v>923</v>
      </c>
      <c r="R1845" s="29" t="s">
        <v>81</v>
      </c>
      <c r="S1845" s="33">
        <v>48</v>
      </c>
      <c r="T1845" s="290"/>
      <c r="U1845" s="290"/>
      <c r="V1845" s="35"/>
      <c r="W1845" s="35"/>
      <c r="X1845" s="29"/>
      <c r="Y1845" s="33"/>
      <c r="Z1845" s="33"/>
    </row>
    <row r="1846" ht="24" spans="1:26">
      <c r="A1846" s="33">
        <v>3632</v>
      </c>
      <c r="B1846" s="33" t="s">
        <v>117</v>
      </c>
      <c r="C1846" s="33" t="s">
        <v>118</v>
      </c>
      <c r="D1846" s="33" t="s">
        <v>119</v>
      </c>
      <c r="E1846" s="33" t="s">
        <v>120</v>
      </c>
      <c r="F1846" s="33" t="s">
        <v>932</v>
      </c>
      <c r="G1846" s="33" t="s">
        <v>1830</v>
      </c>
      <c r="H1846" s="33" t="s">
        <v>1940</v>
      </c>
      <c r="I1846" s="196" t="s">
        <v>1876</v>
      </c>
      <c r="J1846" s="196" t="s">
        <v>1876</v>
      </c>
      <c r="K1846" s="196" t="s">
        <v>1876</v>
      </c>
      <c r="L1846" s="235">
        <v>45428</v>
      </c>
      <c r="M1846" s="235">
        <v>45443</v>
      </c>
      <c r="N1846" s="33" t="s">
        <v>124</v>
      </c>
      <c r="O1846" s="48" t="s">
        <v>125</v>
      </c>
      <c r="P1846" s="29" t="s">
        <v>922</v>
      </c>
      <c r="Q1846" s="29" t="s">
        <v>923</v>
      </c>
      <c r="R1846" s="29" t="s">
        <v>81</v>
      </c>
      <c r="S1846" s="33">
        <v>48</v>
      </c>
      <c r="T1846" s="290"/>
      <c r="U1846" s="290"/>
      <c r="V1846" s="35"/>
      <c r="W1846" s="35"/>
      <c r="X1846" s="29"/>
      <c r="Y1846" s="33"/>
      <c r="Z1846" s="33"/>
    </row>
    <row r="1847" ht="108" spans="1:26">
      <c r="A1847" s="33">
        <v>3633</v>
      </c>
      <c r="B1847" s="33" t="s">
        <v>117</v>
      </c>
      <c r="C1847" s="33" t="s">
        <v>118</v>
      </c>
      <c r="D1847" s="33" t="s">
        <v>119</v>
      </c>
      <c r="E1847" s="33" t="s">
        <v>120</v>
      </c>
      <c r="F1847" s="33" t="s">
        <v>932</v>
      </c>
      <c r="G1847" s="33" t="s">
        <v>1830</v>
      </c>
      <c r="H1847" s="33" t="s">
        <v>1941</v>
      </c>
      <c r="I1847" s="196" t="s">
        <v>1876</v>
      </c>
      <c r="J1847" s="196" t="s">
        <v>1876</v>
      </c>
      <c r="K1847" s="196" t="s">
        <v>1876</v>
      </c>
      <c r="L1847" s="235">
        <v>45444</v>
      </c>
      <c r="M1847" s="235">
        <v>45473</v>
      </c>
      <c r="N1847" s="33" t="s">
        <v>124</v>
      </c>
      <c r="O1847" s="48" t="s">
        <v>125</v>
      </c>
      <c r="P1847" s="29" t="s">
        <v>922</v>
      </c>
      <c r="Q1847" s="29" t="s">
        <v>923</v>
      </c>
      <c r="R1847" s="29" t="s">
        <v>81</v>
      </c>
      <c r="S1847" s="33">
        <v>48</v>
      </c>
      <c r="T1847" s="290"/>
      <c r="U1847" s="290"/>
      <c r="V1847" s="35"/>
      <c r="W1847" s="35"/>
      <c r="X1847" s="29"/>
      <c r="Y1847" s="33"/>
      <c r="Z1847" s="33"/>
    </row>
    <row r="1848" ht="24" spans="1:26">
      <c r="A1848" s="33">
        <v>3634</v>
      </c>
      <c r="B1848" s="33" t="s">
        <v>117</v>
      </c>
      <c r="C1848" s="33" t="s">
        <v>118</v>
      </c>
      <c r="D1848" s="33" t="s">
        <v>119</v>
      </c>
      <c r="E1848" s="33" t="s">
        <v>120</v>
      </c>
      <c r="F1848" s="33" t="s">
        <v>932</v>
      </c>
      <c r="G1848" s="33" t="s">
        <v>1830</v>
      </c>
      <c r="H1848" s="33" t="s">
        <v>1940</v>
      </c>
      <c r="I1848" s="196" t="s">
        <v>1876</v>
      </c>
      <c r="J1848" s="196" t="s">
        <v>1876</v>
      </c>
      <c r="K1848" s="196" t="s">
        <v>1876</v>
      </c>
      <c r="L1848" s="235">
        <v>45444</v>
      </c>
      <c r="M1848" s="235">
        <v>45458</v>
      </c>
      <c r="N1848" s="33" t="s">
        <v>124</v>
      </c>
      <c r="O1848" s="48" t="s">
        <v>125</v>
      </c>
      <c r="P1848" s="29" t="s">
        <v>922</v>
      </c>
      <c r="Q1848" s="29" t="s">
        <v>923</v>
      </c>
      <c r="R1848" s="29" t="s">
        <v>81</v>
      </c>
      <c r="S1848" s="33">
        <v>48</v>
      </c>
      <c r="T1848" s="290"/>
      <c r="U1848" s="290"/>
      <c r="V1848" s="35"/>
      <c r="W1848" s="35"/>
      <c r="X1848" s="29"/>
      <c r="Y1848" s="33"/>
      <c r="Z1848" s="33"/>
    </row>
    <row r="1849" ht="24" spans="1:26">
      <c r="A1849" s="33">
        <v>3635</v>
      </c>
      <c r="B1849" s="33" t="s">
        <v>117</v>
      </c>
      <c r="C1849" s="33" t="s">
        <v>118</v>
      </c>
      <c r="D1849" s="33" t="s">
        <v>119</v>
      </c>
      <c r="E1849" s="33" t="s">
        <v>120</v>
      </c>
      <c r="F1849" s="33" t="s">
        <v>932</v>
      </c>
      <c r="G1849" s="33" t="s">
        <v>1830</v>
      </c>
      <c r="H1849" s="33" t="s">
        <v>1940</v>
      </c>
      <c r="I1849" s="196" t="s">
        <v>1876</v>
      </c>
      <c r="J1849" s="196" t="s">
        <v>1876</v>
      </c>
      <c r="K1849" s="196" t="s">
        <v>1876</v>
      </c>
      <c r="L1849" s="235">
        <v>45459</v>
      </c>
      <c r="M1849" s="235">
        <v>45473</v>
      </c>
      <c r="N1849" s="33" t="s">
        <v>124</v>
      </c>
      <c r="O1849" s="48" t="s">
        <v>125</v>
      </c>
      <c r="P1849" s="29" t="s">
        <v>922</v>
      </c>
      <c r="Q1849" s="29" t="s">
        <v>923</v>
      </c>
      <c r="R1849" s="29" t="s">
        <v>81</v>
      </c>
      <c r="S1849" s="33">
        <v>48</v>
      </c>
      <c r="T1849" s="290"/>
      <c r="U1849" s="290"/>
      <c r="V1849" s="35"/>
      <c r="W1849" s="35"/>
      <c r="X1849" s="29"/>
      <c r="Y1849" s="33"/>
      <c r="Z1849" s="33"/>
    </row>
    <row r="1850" ht="108" spans="1:28">
      <c r="A1850" s="33">
        <v>3636</v>
      </c>
      <c r="B1850" s="33" t="s">
        <v>117</v>
      </c>
      <c r="C1850" s="33" t="s">
        <v>118</v>
      </c>
      <c r="D1850" s="33" t="s">
        <v>119</v>
      </c>
      <c r="E1850" s="33" t="s">
        <v>120</v>
      </c>
      <c r="F1850" s="33" t="s">
        <v>932</v>
      </c>
      <c r="G1850" s="33" t="s">
        <v>1830</v>
      </c>
      <c r="H1850" s="33" t="s">
        <v>1941</v>
      </c>
      <c r="I1850" s="196" t="s">
        <v>1876</v>
      </c>
      <c r="J1850" s="196" t="s">
        <v>1876</v>
      </c>
      <c r="K1850" s="196" t="s">
        <v>1876</v>
      </c>
      <c r="L1850" s="235">
        <v>45474</v>
      </c>
      <c r="M1850" s="235">
        <v>45504</v>
      </c>
      <c r="N1850" s="33" t="s">
        <v>124</v>
      </c>
      <c r="O1850" s="48" t="s">
        <v>125</v>
      </c>
      <c r="P1850" s="29" t="s">
        <v>922</v>
      </c>
      <c r="Q1850" s="29" t="s">
        <v>923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932</v>
      </c>
      <c r="G1851" s="33" t="s">
        <v>1830</v>
      </c>
      <c r="H1851" s="33" t="s">
        <v>1940</v>
      </c>
      <c r="I1851" s="196" t="s">
        <v>1876</v>
      </c>
      <c r="J1851" s="196" t="s">
        <v>1876</v>
      </c>
      <c r="K1851" s="196" t="s">
        <v>1876</v>
      </c>
      <c r="L1851" s="235">
        <v>45474</v>
      </c>
      <c r="M1851" s="235">
        <v>45488</v>
      </c>
      <c r="N1851" s="33" t="s">
        <v>124</v>
      </c>
      <c r="O1851" s="48" t="s">
        <v>125</v>
      </c>
      <c r="P1851" s="29" t="s">
        <v>922</v>
      </c>
      <c r="Q1851" s="29" t="s">
        <v>923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932</v>
      </c>
      <c r="G1852" s="33" t="s">
        <v>1830</v>
      </c>
      <c r="H1852" s="33" t="s">
        <v>1940</v>
      </c>
      <c r="I1852" s="196" t="s">
        <v>1876</v>
      </c>
      <c r="J1852" s="196" t="s">
        <v>1876</v>
      </c>
      <c r="K1852" s="196" t="s">
        <v>1876</v>
      </c>
      <c r="L1852" s="235">
        <v>45489</v>
      </c>
      <c r="M1852" s="235">
        <v>45504</v>
      </c>
      <c r="N1852" s="33" t="s">
        <v>124</v>
      </c>
      <c r="O1852" s="48" t="s">
        <v>125</v>
      </c>
      <c r="P1852" s="29" t="s">
        <v>922</v>
      </c>
      <c r="Q1852" s="29" t="s">
        <v>923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932</v>
      </c>
      <c r="G1853" s="33" t="s">
        <v>1830</v>
      </c>
      <c r="H1853" s="33" t="s">
        <v>1941</v>
      </c>
      <c r="I1853" s="196" t="s">
        <v>1876</v>
      </c>
      <c r="J1853" s="196" t="s">
        <v>1876</v>
      </c>
      <c r="K1853" s="196" t="s">
        <v>1876</v>
      </c>
      <c r="L1853" s="235">
        <v>45505</v>
      </c>
      <c r="M1853" s="235">
        <v>45535</v>
      </c>
      <c r="N1853" s="33" t="s">
        <v>124</v>
      </c>
      <c r="O1853" s="48" t="s">
        <v>125</v>
      </c>
      <c r="P1853" s="29" t="s">
        <v>922</v>
      </c>
      <c r="Q1853" s="29" t="s">
        <v>923</v>
      </c>
      <c r="R1853" s="29" t="s">
        <v>81</v>
      </c>
      <c r="S1853" s="33">
        <v>48</v>
      </c>
      <c r="T1853" s="290"/>
      <c r="U1853" s="290"/>
      <c r="V1853" s="35"/>
      <c r="W1853" s="35"/>
      <c r="X1853" s="29"/>
      <c r="Y1853" s="33"/>
      <c r="Z1853" s="33"/>
    </row>
    <row r="1854" ht="24" spans="1:26">
      <c r="A1854" s="33">
        <v>3640</v>
      </c>
      <c r="B1854" s="33" t="s">
        <v>117</v>
      </c>
      <c r="C1854" s="33" t="s">
        <v>118</v>
      </c>
      <c r="D1854" s="33" t="s">
        <v>119</v>
      </c>
      <c r="E1854" s="33" t="s">
        <v>120</v>
      </c>
      <c r="F1854" s="33" t="s">
        <v>932</v>
      </c>
      <c r="G1854" s="33" t="s">
        <v>1830</v>
      </c>
      <c r="H1854" s="33" t="s">
        <v>1940</v>
      </c>
      <c r="I1854" s="196" t="s">
        <v>1876</v>
      </c>
      <c r="J1854" s="196" t="s">
        <v>1876</v>
      </c>
      <c r="K1854" s="196" t="s">
        <v>1876</v>
      </c>
      <c r="L1854" s="235">
        <v>45505</v>
      </c>
      <c r="M1854" s="235">
        <v>45519</v>
      </c>
      <c r="N1854" s="33" t="s">
        <v>124</v>
      </c>
      <c r="O1854" s="48" t="s">
        <v>125</v>
      </c>
      <c r="P1854" s="29" t="s">
        <v>922</v>
      </c>
      <c r="Q1854" s="29" t="s">
        <v>923</v>
      </c>
      <c r="R1854" s="29" t="s">
        <v>81</v>
      </c>
      <c r="S1854" s="33">
        <v>48</v>
      </c>
      <c r="T1854" s="290"/>
      <c r="U1854" s="290"/>
      <c r="V1854" s="35"/>
      <c r="W1854" s="35"/>
      <c r="X1854" s="29"/>
      <c r="Y1854" s="33"/>
      <c r="Z1854" s="33"/>
    </row>
    <row r="1855" ht="24" spans="1:26">
      <c r="A1855" s="33">
        <v>3641</v>
      </c>
      <c r="B1855" s="33" t="s">
        <v>117</v>
      </c>
      <c r="C1855" s="33" t="s">
        <v>118</v>
      </c>
      <c r="D1855" s="33" t="s">
        <v>119</v>
      </c>
      <c r="E1855" s="33" t="s">
        <v>120</v>
      </c>
      <c r="F1855" s="33" t="s">
        <v>932</v>
      </c>
      <c r="G1855" s="33" t="s">
        <v>1830</v>
      </c>
      <c r="H1855" s="33" t="s">
        <v>1940</v>
      </c>
      <c r="I1855" s="196" t="s">
        <v>1876</v>
      </c>
      <c r="J1855" s="196" t="s">
        <v>1876</v>
      </c>
      <c r="K1855" s="196" t="s">
        <v>1876</v>
      </c>
      <c r="L1855" s="235">
        <v>45520</v>
      </c>
      <c r="M1855" s="235">
        <v>45535</v>
      </c>
      <c r="N1855" s="33" t="s">
        <v>124</v>
      </c>
      <c r="O1855" s="48" t="s">
        <v>125</v>
      </c>
      <c r="P1855" s="29" t="s">
        <v>922</v>
      </c>
      <c r="Q1855" s="29" t="s">
        <v>923</v>
      </c>
      <c r="R1855" s="29" t="s">
        <v>81</v>
      </c>
      <c r="S1855" s="33">
        <v>48</v>
      </c>
      <c r="T1855" s="290"/>
      <c r="U1855" s="290"/>
      <c r="V1855" s="35"/>
      <c r="W1855" s="35"/>
      <c r="X1855" s="29"/>
      <c r="Y1855" s="33"/>
      <c r="Z1855" s="33"/>
    </row>
    <row r="1856" ht="108" spans="1:26">
      <c r="A1856" s="33">
        <v>3642</v>
      </c>
      <c r="B1856" s="33" t="s">
        <v>117</v>
      </c>
      <c r="C1856" s="33" t="s">
        <v>118</v>
      </c>
      <c r="D1856" s="33" t="s">
        <v>119</v>
      </c>
      <c r="E1856" s="33" t="s">
        <v>120</v>
      </c>
      <c r="F1856" s="33" t="s">
        <v>932</v>
      </c>
      <c r="G1856" s="33" t="s">
        <v>1830</v>
      </c>
      <c r="H1856" s="33" t="s">
        <v>1941</v>
      </c>
      <c r="I1856" s="196" t="s">
        <v>1876</v>
      </c>
      <c r="J1856" s="196" t="s">
        <v>1876</v>
      </c>
      <c r="K1856" s="196" t="s">
        <v>1876</v>
      </c>
      <c r="L1856" s="235">
        <v>45536</v>
      </c>
      <c r="M1856" s="235">
        <v>45565</v>
      </c>
      <c r="N1856" s="33" t="s">
        <v>124</v>
      </c>
      <c r="O1856" s="48" t="s">
        <v>125</v>
      </c>
      <c r="P1856" s="29" t="s">
        <v>922</v>
      </c>
      <c r="Q1856" s="29" t="s">
        <v>923</v>
      </c>
      <c r="R1856" s="29" t="s">
        <v>81</v>
      </c>
      <c r="S1856" s="33">
        <v>48</v>
      </c>
      <c r="T1856" s="290"/>
      <c r="U1856" s="290"/>
      <c r="V1856" s="35"/>
      <c r="W1856" s="35"/>
      <c r="X1856" s="29"/>
      <c r="Y1856" s="33"/>
      <c r="Z1856" s="33"/>
    </row>
    <row r="1857" ht="24" spans="1:26">
      <c r="A1857" s="33">
        <v>3643</v>
      </c>
      <c r="B1857" s="33" t="s">
        <v>117</v>
      </c>
      <c r="C1857" s="33" t="s">
        <v>118</v>
      </c>
      <c r="D1857" s="33" t="s">
        <v>119</v>
      </c>
      <c r="E1857" s="33" t="s">
        <v>120</v>
      </c>
      <c r="F1857" s="33" t="s">
        <v>932</v>
      </c>
      <c r="G1857" s="33" t="s">
        <v>1830</v>
      </c>
      <c r="H1857" s="33" t="s">
        <v>1940</v>
      </c>
      <c r="I1857" s="196" t="s">
        <v>1876</v>
      </c>
      <c r="J1857" s="196" t="s">
        <v>1876</v>
      </c>
      <c r="K1857" s="196" t="s">
        <v>1876</v>
      </c>
      <c r="L1857" s="235">
        <v>45536</v>
      </c>
      <c r="M1857" s="235">
        <v>45550</v>
      </c>
      <c r="N1857" s="33" t="s">
        <v>124</v>
      </c>
      <c r="O1857" s="48" t="s">
        <v>125</v>
      </c>
      <c r="P1857" s="29" t="s">
        <v>922</v>
      </c>
      <c r="Q1857" s="29" t="s">
        <v>923</v>
      </c>
      <c r="R1857" s="29" t="s">
        <v>81</v>
      </c>
      <c r="S1857" s="33">
        <v>48</v>
      </c>
      <c r="T1857" s="290"/>
      <c r="U1857" s="290"/>
      <c r="V1857" s="35"/>
      <c r="W1857" s="35"/>
      <c r="X1857" s="29"/>
      <c r="Y1857" s="33"/>
      <c r="Z1857" s="33"/>
    </row>
    <row r="1858" ht="24" spans="1:26">
      <c r="A1858" s="33">
        <v>3644</v>
      </c>
      <c r="B1858" s="33" t="s">
        <v>117</v>
      </c>
      <c r="C1858" s="33" t="s">
        <v>118</v>
      </c>
      <c r="D1858" s="33" t="s">
        <v>119</v>
      </c>
      <c r="E1858" s="33" t="s">
        <v>120</v>
      </c>
      <c r="F1858" s="33" t="s">
        <v>932</v>
      </c>
      <c r="G1858" s="33" t="s">
        <v>1830</v>
      </c>
      <c r="H1858" s="33" t="s">
        <v>1940</v>
      </c>
      <c r="I1858" s="196" t="s">
        <v>1876</v>
      </c>
      <c r="J1858" s="196" t="s">
        <v>1876</v>
      </c>
      <c r="K1858" s="196" t="s">
        <v>1876</v>
      </c>
      <c r="L1858" s="235">
        <v>45551</v>
      </c>
      <c r="M1858" s="235">
        <v>45565</v>
      </c>
      <c r="N1858" s="33" t="s">
        <v>124</v>
      </c>
      <c r="O1858" s="48" t="s">
        <v>125</v>
      </c>
      <c r="P1858" s="29" t="s">
        <v>922</v>
      </c>
      <c r="Q1858" s="29" t="s">
        <v>923</v>
      </c>
      <c r="R1858" s="29" t="s">
        <v>81</v>
      </c>
      <c r="S1858" s="33">
        <v>48</v>
      </c>
      <c r="T1858" s="290"/>
      <c r="U1858" s="290"/>
      <c r="V1858" s="35"/>
      <c r="W1858" s="35"/>
      <c r="X1858" s="29"/>
      <c r="Y1858" s="33"/>
      <c r="Z1858" s="33"/>
    </row>
    <row r="1859" ht="108" spans="1:26">
      <c r="A1859" s="33">
        <v>3645</v>
      </c>
      <c r="B1859" s="33" t="s">
        <v>117</v>
      </c>
      <c r="C1859" s="33" t="s">
        <v>118</v>
      </c>
      <c r="D1859" s="33" t="s">
        <v>119</v>
      </c>
      <c r="E1859" s="33" t="s">
        <v>120</v>
      </c>
      <c r="F1859" s="33" t="s">
        <v>932</v>
      </c>
      <c r="G1859" s="33" t="s">
        <v>1830</v>
      </c>
      <c r="H1859" s="33" t="s">
        <v>1941</v>
      </c>
      <c r="I1859" s="196" t="s">
        <v>1876</v>
      </c>
      <c r="J1859" s="196" t="s">
        <v>1876</v>
      </c>
      <c r="K1859" s="196" t="s">
        <v>1876</v>
      </c>
      <c r="L1859" s="235">
        <v>45566</v>
      </c>
      <c r="M1859" s="235">
        <v>45596</v>
      </c>
      <c r="N1859" s="33" t="s">
        <v>124</v>
      </c>
      <c r="O1859" s="48" t="s">
        <v>125</v>
      </c>
      <c r="P1859" s="29" t="s">
        <v>922</v>
      </c>
      <c r="Q1859" s="29" t="s">
        <v>923</v>
      </c>
      <c r="R1859" s="29" t="s">
        <v>81</v>
      </c>
      <c r="S1859" s="33">
        <v>48</v>
      </c>
      <c r="T1859" s="290"/>
      <c r="U1859" s="290"/>
      <c r="V1859" s="35"/>
      <c r="W1859" s="35"/>
      <c r="X1859" s="29"/>
      <c r="Y1859" s="33"/>
      <c r="Z1859" s="33"/>
    </row>
    <row r="1860" ht="24" spans="1:26">
      <c r="A1860" s="33">
        <v>3646</v>
      </c>
      <c r="B1860" s="33" t="s">
        <v>117</v>
      </c>
      <c r="C1860" s="33" t="s">
        <v>118</v>
      </c>
      <c r="D1860" s="33" t="s">
        <v>119</v>
      </c>
      <c r="E1860" s="33" t="s">
        <v>120</v>
      </c>
      <c r="F1860" s="33" t="s">
        <v>932</v>
      </c>
      <c r="G1860" s="33" t="s">
        <v>1830</v>
      </c>
      <c r="H1860" s="33" t="s">
        <v>1940</v>
      </c>
      <c r="I1860" s="196" t="s">
        <v>1876</v>
      </c>
      <c r="J1860" s="196" t="s">
        <v>1876</v>
      </c>
      <c r="K1860" s="196" t="s">
        <v>1876</v>
      </c>
      <c r="L1860" s="235">
        <v>45566</v>
      </c>
      <c r="M1860" s="235">
        <v>45580</v>
      </c>
      <c r="N1860" s="33" t="s">
        <v>124</v>
      </c>
      <c r="O1860" s="48" t="s">
        <v>125</v>
      </c>
      <c r="P1860" s="29" t="s">
        <v>922</v>
      </c>
      <c r="Q1860" s="29" t="s">
        <v>923</v>
      </c>
      <c r="R1860" s="29" t="s">
        <v>81</v>
      </c>
      <c r="S1860" s="33">
        <v>48</v>
      </c>
      <c r="T1860" s="290"/>
      <c r="U1860" s="290"/>
      <c r="V1860" s="35"/>
      <c r="W1860" s="35"/>
      <c r="X1860" s="29"/>
      <c r="Y1860" s="33"/>
      <c r="Z1860" s="33"/>
    </row>
    <row r="1861" ht="24" spans="1:26">
      <c r="A1861" s="33">
        <v>3647</v>
      </c>
      <c r="B1861" s="33" t="s">
        <v>117</v>
      </c>
      <c r="C1861" s="33" t="s">
        <v>118</v>
      </c>
      <c r="D1861" s="33" t="s">
        <v>119</v>
      </c>
      <c r="E1861" s="33" t="s">
        <v>120</v>
      </c>
      <c r="F1861" s="33" t="s">
        <v>932</v>
      </c>
      <c r="G1861" s="33" t="s">
        <v>1830</v>
      </c>
      <c r="H1861" s="33" t="s">
        <v>1940</v>
      </c>
      <c r="I1861" s="196" t="s">
        <v>1876</v>
      </c>
      <c r="J1861" s="196" t="s">
        <v>1876</v>
      </c>
      <c r="K1861" s="196" t="s">
        <v>1876</v>
      </c>
      <c r="L1861" s="235">
        <v>45581</v>
      </c>
      <c r="M1861" s="235">
        <v>45596</v>
      </c>
      <c r="N1861" s="33" t="s">
        <v>124</v>
      </c>
      <c r="O1861" s="48" t="s">
        <v>125</v>
      </c>
      <c r="P1861" s="29" t="s">
        <v>922</v>
      </c>
      <c r="Q1861" s="29" t="s">
        <v>923</v>
      </c>
      <c r="R1861" s="29" t="s">
        <v>81</v>
      </c>
      <c r="S1861" s="33">
        <v>48</v>
      </c>
      <c r="T1861" s="290"/>
      <c r="U1861" s="290"/>
      <c r="V1861" s="35"/>
      <c r="W1861" s="35"/>
      <c r="X1861" s="29"/>
      <c r="Y1861" s="33"/>
      <c r="Z1861" s="33"/>
    </row>
    <row r="1862" ht="108" spans="1:26">
      <c r="A1862" s="33">
        <v>3648</v>
      </c>
      <c r="B1862" s="33" t="s">
        <v>117</v>
      </c>
      <c r="C1862" s="33" t="s">
        <v>118</v>
      </c>
      <c r="D1862" s="33" t="s">
        <v>119</v>
      </c>
      <c r="E1862" s="33" t="s">
        <v>120</v>
      </c>
      <c r="F1862" s="33" t="s">
        <v>932</v>
      </c>
      <c r="G1862" s="33" t="s">
        <v>1830</v>
      </c>
      <c r="H1862" s="33" t="s">
        <v>1941</v>
      </c>
      <c r="I1862" s="196" t="s">
        <v>1876</v>
      </c>
      <c r="J1862" s="196" t="s">
        <v>1876</v>
      </c>
      <c r="K1862" s="196" t="s">
        <v>1876</v>
      </c>
      <c r="L1862" s="235">
        <v>45597</v>
      </c>
      <c r="M1862" s="235">
        <v>45626</v>
      </c>
      <c r="N1862" s="33" t="s">
        <v>124</v>
      </c>
      <c r="O1862" s="48" t="s">
        <v>125</v>
      </c>
      <c r="P1862" s="29" t="s">
        <v>922</v>
      </c>
      <c r="Q1862" s="29" t="s">
        <v>923</v>
      </c>
      <c r="R1862" s="29" t="s">
        <v>81</v>
      </c>
      <c r="S1862" s="33">
        <v>48</v>
      </c>
      <c r="T1862" s="290"/>
      <c r="U1862" s="290"/>
      <c r="V1862" s="35"/>
      <c r="W1862" s="35"/>
      <c r="X1862" s="29"/>
      <c r="Y1862" s="33"/>
      <c r="Z1862" s="33"/>
    </row>
    <row r="1863" ht="24" spans="1:26">
      <c r="A1863" s="33">
        <v>3649</v>
      </c>
      <c r="B1863" s="33" t="s">
        <v>117</v>
      </c>
      <c r="C1863" s="33" t="s">
        <v>118</v>
      </c>
      <c r="D1863" s="33" t="s">
        <v>119</v>
      </c>
      <c r="E1863" s="33" t="s">
        <v>120</v>
      </c>
      <c r="F1863" s="33" t="s">
        <v>932</v>
      </c>
      <c r="G1863" s="33" t="s">
        <v>1830</v>
      </c>
      <c r="H1863" s="33" t="s">
        <v>1940</v>
      </c>
      <c r="I1863" s="196" t="s">
        <v>1876</v>
      </c>
      <c r="J1863" s="196" t="s">
        <v>1876</v>
      </c>
      <c r="K1863" s="196" t="s">
        <v>1876</v>
      </c>
      <c r="L1863" s="235">
        <v>45597</v>
      </c>
      <c r="M1863" s="235">
        <v>45611</v>
      </c>
      <c r="N1863" s="33" t="s">
        <v>124</v>
      </c>
      <c r="O1863" s="48" t="s">
        <v>125</v>
      </c>
      <c r="P1863" s="29" t="s">
        <v>922</v>
      </c>
      <c r="Q1863" s="29" t="s">
        <v>923</v>
      </c>
      <c r="R1863" s="29" t="s">
        <v>81</v>
      </c>
      <c r="S1863" s="33">
        <v>48</v>
      </c>
      <c r="T1863" s="290"/>
      <c r="U1863" s="290"/>
      <c r="V1863" s="35"/>
      <c r="W1863" s="35"/>
      <c r="X1863" s="29"/>
      <c r="Y1863" s="33"/>
      <c r="Z1863" s="33"/>
    </row>
    <row r="1864" ht="24" spans="1:26">
      <c r="A1864" s="33">
        <v>3650</v>
      </c>
      <c r="B1864" s="33" t="s">
        <v>117</v>
      </c>
      <c r="C1864" s="33" t="s">
        <v>118</v>
      </c>
      <c r="D1864" s="33" t="s">
        <v>119</v>
      </c>
      <c r="E1864" s="33" t="s">
        <v>120</v>
      </c>
      <c r="F1864" s="33" t="s">
        <v>932</v>
      </c>
      <c r="G1864" s="33" t="s">
        <v>1830</v>
      </c>
      <c r="H1864" s="33" t="s">
        <v>1940</v>
      </c>
      <c r="I1864" s="196" t="s">
        <v>1876</v>
      </c>
      <c r="J1864" s="196" t="s">
        <v>1876</v>
      </c>
      <c r="K1864" s="196" t="s">
        <v>1876</v>
      </c>
      <c r="L1864" s="235">
        <v>45612</v>
      </c>
      <c r="M1864" s="235">
        <v>45626</v>
      </c>
      <c r="N1864" s="33" t="s">
        <v>124</v>
      </c>
      <c r="O1864" s="48" t="s">
        <v>125</v>
      </c>
      <c r="P1864" s="29" t="s">
        <v>922</v>
      </c>
      <c r="Q1864" s="29" t="s">
        <v>923</v>
      </c>
      <c r="R1864" s="29" t="s">
        <v>81</v>
      </c>
      <c r="S1864" s="33">
        <v>48</v>
      </c>
      <c r="T1864" s="290"/>
      <c r="U1864" s="290"/>
      <c r="V1864" s="35"/>
      <c r="W1864" s="35"/>
      <c r="X1864" s="29"/>
      <c r="Y1864" s="33"/>
      <c r="Z1864" s="33"/>
    </row>
    <row r="1865" ht="108" spans="1:26">
      <c r="A1865" s="33">
        <v>3651</v>
      </c>
      <c r="B1865" s="33" t="s">
        <v>117</v>
      </c>
      <c r="C1865" s="33" t="s">
        <v>118</v>
      </c>
      <c r="D1865" s="33" t="s">
        <v>119</v>
      </c>
      <c r="E1865" s="33" t="s">
        <v>120</v>
      </c>
      <c r="F1865" s="33" t="s">
        <v>932</v>
      </c>
      <c r="G1865" s="33" t="s">
        <v>1830</v>
      </c>
      <c r="H1865" s="33" t="s">
        <v>1941</v>
      </c>
      <c r="I1865" s="196" t="s">
        <v>1876</v>
      </c>
      <c r="J1865" s="196" t="s">
        <v>1876</v>
      </c>
      <c r="K1865" s="196" t="s">
        <v>1876</v>
      </c>
      <c r="L1865" s="235">
        <v>45627</v>
      </c>
      <c r="M1865" s="235">
        <v>45657</v>
      </c>
      <c r="N1865" s="33" t="s">
        <v>124</v>
      </c>
      <c r="O1865" s="48" t="s">
        <v>125</v>
      </c>
      <c r="P1865" s="29" t="s">
        <v>922</v>
      </c>
      <c r="Q1865" s="29" t="s">
        <v>923</v>
      </c>
      <c r="R1865" s="29" t="s">
        <v>81</v>
      </c>
      <c r="S1865" s="33">
        <v>48</v>
      </c>
      <c r="T1865" s="290"/>
      <c r="U1865" s="290"/>
      <c r="V1865" s="35"/>
      <c r="W1865" s="35"/>
      <c r="X1865" s="29"/>
      <c r="Y1865" s="33"/>
      <c r="Z1865" s="33"/>
    </row>
    <row r="1866" ht="24" spans="1:26">
      <c r="A1866" s="33">
        <v>3652</v>
      </c>
      <c r="B1866" s="33" t="s">
        <v>117</v>
      </c>
      <c r="C1866" s="33" t="s">
        <v>118</v>
      </c>
      <c r="D1866" s="33" t="s">
        <v>119</v>
      </c>
      <c r="E1866" s="33" t="s">
        <v>120</v>
      </c>
      <c r="F1866" s="33" t="s">
        <v>932</v>
      </c>
      <c r="G1866" s="33" t="s">
        <v>1830</v>
      </c>
      <c r="H1866" s="33" t="s">
        <v>1940</v>
      </c>
      <c r="I1866" s="196" t="s">
        <v>1876</v>
      </c>
      <c r="J1866" s="196" t="s">
        <v>1876</v>
      </c>
      <c r="K1866" s="196" t="s">
        <v>1876</v>
      </c>
      <c r="L1866" s="235">
        <v>45627</v>
      </c>
      <c r="M1866" s="235">
        <v>45641</v>
      </c>
      <c r="N1866" s="33" t="s">
        <v>124</v>
      </c>
      <c r="O1866" s="48" t="s">
        <v>125</v>
      </c>
      <c r="P1866" s="29" t="s">
        <v>922</v>
      </c>
      <c r="Q1866" s="29" t="s">
        <v>923</v>
      </c>
      <c r="R1866" s="29" t="s">
        <v>81</v>
      </c>
      <c r="S1866" s="33">
        <v>48</v>
      </c>
      <c r="T1866" s="290"/>
      <c r="U1866" s="290"/>
      <c r="V1866" s="35"/>
      <c r="W1866" s="35"/>
      <c r="X1866" s="29"/>
      <c r="Y1866" s="33"/>
      <c r="Z1866" s="33"/>
    </row>
    <row r="1867" ht="24" spans="1:26">
      <c r="A1867" s="33">
        <v>3653</v>
      </c>
      <c r="B1867" s="33" t="s">
        <v>117</v>
      </c>
      <c r="C1867" s="33" t="s">
        <v>118</v>
      </c>
      <c r="D1867" s="33" t="s">
        <v>119</v>
      </c>
      <c r="E1867" s="33" t="s">
        <v>120</v>
      </c>
      <c r="F1867" s="33" t="s">
        <v>932</v>
      </c>
      <c r="G1867" s="33" t="s">
        <v>1830</v>
      </c>
      <c r="H1867" s="33" t="s">
        <v>1940</v>
      </c>
      <c r="I1867" s="196" t="s">
        <v>1876</v>
      </c>
      <c r="J1867" s="196" t="s">
        <v>1876</v>
      </c>
      <c r="K1867" s="196" t="s">
        <v>1876</v>
      </c>
      <c r="L1867" s="235">
        <v>45642</v>
      </c>
      <c r="M1867" s="235">
        <v>45657</v>
      </c>
      <c r="N1867" s="33" t="s">
        <v>124</v>
      </c>
      <c r="O1867" s="48" t="s">
        <v>125</v>
      </c>
      <c r="P1867" s="29" t="s">
        <v>922</v>
      </c>
      <c r="Q1867" s="29" t="s">
        <v>923</v>
      </c>
      <c r="R1867" s="29" t="s">
        <v>81</v>
      </c>
      <c r="S1867" s="33">
        <v>48</v>
      </c>
      <c r="T1867" s="290"/>
      <c r="U1867" s="290"/>
      <c r="V1867" s="35"/>
      <c r="W1867" s="35"/>
      <c r="X1867" s="29"/>
      <c r="Y1867" s="33"/>
      <c r="Z1867" s="33"/>
    </row>
    <row r="1868" ht="36" spans="1:26">
      <c r="A1868" s="33">
        <v>3656</v>
      </c>
      <c r="B1868" s="33" t="s">
        <v>117</v>
      </c>
      <c r="C1868" s="33" t="s">
        <v>118</v>
      </c>
      <c r="D1868" s="33" t="s">
        <v>119</v>
      </c>
      <c r="E1868" s="33" t="s">
        <v>120</v>
      </c>
      <c r="F1868" s="33" t="s">
        <v>941</v>
      </c>
      <c r="G1868" s="33" t="s">
        <v>1830</v>
      </c>
      <c r="H1868" s="33" t="s">
        <v>1942</v>
      </c>
      <c r="I1868" s="196" t="s">
        <v>1876</v>
      </c>
      <c r="J1868" s="196" t="s">
        <v>1876</v>
      </c>
      <c r="K1868" s="196" t="s">
        <v>1876</v>
      </c>
      <c r="L1868" s="235">
        <v>45292</v>
      </c>
      <c r="M1868" s="235">
        <v>45322</v>
      </c>
      <c r="N1868" s="33" t="s">
        <v>124</v>
      </c>
      <c r="O1868" s="48" t="s">
        <v>125</v>
      </c>
      <c r="P1868" s="29" t="s">
        <v>922</v>
      </c>
      <c r="Q1868" s="29" t="s">
        <v>923</v>
      </c>
      <c r="R1868" s="29" t="s">
        <v>81</v>
      </c>
      <c r="S1868" s="33">
        <v>102</v>
      </c>
      <c r="T1868" s="290"/>
      <c r="U1868" s="290"/>
      <c r="V1868" s="35"/>
      <c r="W1868" s="35"/>
      <c r="X1868" s="29"/>
      <c r="Y1868" s="33"/>
      <c r="Z1868" s="33"/>
    </row>
    <row r="1869" ht="36" spans="1:26">
      <c r="A1869" s="33">
        <v>3657</v>
      </c>
      <c r="B1869" s="33" t="s">
        <v>117</v>
      </c>
      <c r="C1869" s="33" t="s">
        <v>118</v>
      </c>
      <c r="D1869" s="33" t="s">
        <v>119</v>
      </c>
      <c r="E1869" s="33" t="s">
        <v>120</v>
      </c>
      <c r="F1869" s="33" t="s">
        <v>941</v>
      </c>
      <c r="G1869" s="33" t="s">
        <v>1830</v>
      </c>
      <c r="H1869" s="33" t="s">
        <v>1943</v>
      </c>
      <c r="I1869" s="196" t="s">
        <v>1876</v>
      </c>
      <c r="J1869" s="196" t="s">
        <v>1876</v>
      </c>
      <c r="K1869" s="196" t="s">
        <v>1876</v>
      </c>
      <c r="L1869" s="235">
        <v>45323</v>
      </c>
      <c r="M1869" s="235">
        <v>45351</v>
      </c>
      <c r="N1869" s="33" t="s">
        <v>124</v>
      </c>
      <c r="O1869" s="48" t="s">
        <v>125</v>
      </c>
      <c r="P1869" s="29" t="s">
        <v>922</v>
      </c>
      <c r="Q1869" s="29" t="s">
        <v>923</v>
      </c>
      <c r="R1869" s="29" t="s">
        <v>81</v>
      </c>
      <c r="S1869" s="33">
        <v>102</v>
      </c>
      <c r="T1869" s="290"/>
      <c r="U1869" s="290"/>
      <c r="V1869" s="35"/>
      <c r="W1869" s="35"/>
      <c r="X1869" s="29"/>
      <c r="Y1869" s="33"/>
      <c r="Z1869" s="33"/>
    </row>
    <row r="1870" ht="36" spans="1:28">
      <c r="A1870" s="33">
        <v>3658</v>
      </c>
      <c r="B1870" s="33" t="s">
        <v>117</v>
      </c>
      <c r="C1870" s="33" t="s">
        <v>118</v>
      </c>
      <c r="D1870" s="33" t="s">
        <v>119</v>
      </c>
      <c r="E1870" s="33" t="s">
        <v>120</v>
      </c>
      <c r="F1870" s="33" t="s">
        <v>941</v>
      </c>
      <c r="G1870" s="33" t="s">
        <v>1830</v>
      </c>
      <c r="H1870" s="33" t="s">
        <v>1944</v>
      </c>
      <c r="I1870" s="196" t="s">
        <v>1876</v>
      </c>
      <c r="J1870" s="196" t="s">
        <v>1876</v>
      </c>
      <c r="K1870" s="196" t="s">
        <v>1876</v>
      </c>
      <c r="L1870" s="235">
        <v>45352</v>
      </c>
      <c r="M1870" s="235">
        <v>45382</v>
      </c>
      <c r="N1870" s="33" t="s">
        <v>124</v>
      </c>
      <c r="O1870" s="48" t="s">
        <v>125</v>
      </c>
      <c r="P1870" s="29" t="s">
        <v>922</v>
      </c>
      <c r="Q1870" s="29" t="s">
        <v>923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941</v>
      </c>
      <c r="G1871" s="33" t="s">
        <v>1830</v>
      </c>
      <c r="H1871" s="33" t="s">
        <v>1945</v>
      </c>
      <c r="I1871" s="196" t="s">
        <v>1876</v>
      </c>
      <c r="J1871" s="196" t="s">
        <v>1876</v>
      </c>
      <c r="K1871" s="196" t="s">
        <v>1876</v>
      </c>
      <c r="L1871" s="235">
        <v>45383</v>
      </c>
      <c r="M1871" s="235">
        <v>45412</v>
      </c>
      <c r="N1871" s="33" t="s">
        <v>124</v>
      </c>
      <c r="O1871" s="48" t="s">
        <v>125</v>
      </c>
      <c r="P1871" s="29" t="s">
        <v>922</v>
      </c>
      <c r="Q1871" s="29" t="s">
        <v>923</v>
      </c>
      <c r="R1871" s="29" t="s">
        <v>81</v>
      </c>
      <c r="S1871" s="33">
        <v>102</v>
      </c>
      <c r="T1871" s="290"/>
      <c r="U1871" s="290"/>
      <c r="V1871" s="35"/>
      <c r="W1871" s="35"/>
      <c r="X1871" s="29"/>
      <c r="Y1871" s="33"/>
      <c r="Z1871" s="33"/>
    </row>
    <row r="1872" ht="36" spans="1:26">
      <c r="A1872" s="33">
        <v>3660</v>
      </c>
      <c r="B1872" s="33" t="s">
        <v>117</v>
      </c>
      <c r="C1872" s="33" t="s">
        <v>118</v>
      </c>
      <c r="D1872" s="33" t="s">
        <v>119</v>
      </c>
      <c r="E1872" s="33" t="s">
        <v>120</v>
      </c>
      <c r="F1872" s="33" t="s">
        <v>941</v>
      </c>
      <c r="G1872" s="33" t="s">
        <v>1830</v>
      </c>
      <c r="H1872" s="33" t="s">
        <v>1946</v>
      </c>
      <c r="I1872" s="196" t="s">
        <v>1876</v>
      </c>
      <c r="J1872" s="196" t="s">
        <v>1876</v>
      </c>
      <c r="K1872" s="196" t="s">
        <v>1876</v>
      </c>
      <c r="L1872" s="235">
        <v>45413</v>
      </c>
      <c r="M1872" s="235">
        <v>45443</v>
      </c>
      <c r="N1872" s="33" t="s">
        <v>124</v>
      </c>
      <c r="O1872" s="48" t="s">
        <v>125</v>
      </c>
      <c r="P1872" s="29" t="s">
        <v>922</v>
      </c>
      <c r="Q1872" s="29" t="s">
        <v>923</v>
      </c>
      <c r="R1872" s="29" t="s">
        <v>81</v>
      </c>
      <c r="S1872" s="33">
        <v>102</v>
      </c>
      <c r="T1872" s="290"/>
      <c r="U1872" s="290"/>
      <c r="V1872" s="35"/>
      <c r="W1872" s="35"/>
      <c r="X1872" s="29"/>
      <c r="Y1872" s="33"/>
      <c r="Z1872" s="33"/>
    </row>
    <row r="1873" ht="36" spans="1:26">
      <c r="A1873" s="33">
        <v>3661</v>
      </c>
      <c r="B1873" s="33" t="s">
        <v>117</v>
      </c>
      <c r="C1873" s="33" t="s">
        <v>118</v>
      </c>
      <c r="D1873" s="33" t="s">
        <v>119</v>
      </c>
      <c r="E1873" s="33" t="s">
        <v>120</v>
      </c>
      <c r="F1873" s="33" t="s">
        <v>941</v>
      </c>
      <c r="G1873" s="33" t="s">
        <v>1830</v>
      </c>
      <c r="H1873" s="33" t="s">
        <v>1947</v>
      </c>
      <c r="I1873" s="196" t="s">
        <v>1876</v>
      </c>
      <c r="J1873" s="196" t="s">
        <v>1876</v>
      </c>
      <c r="K1873" s="196" t="s">
        <v>1876</v>
      </c>
      <c r="L1873" s="235">
        <v>45444</v>
      </c>
      <c r="M1873" s="235">
        <v>45473</v>
      </c>
      <c r="N1873" s="33" t="s">
        <v>124</v>
      </c>
      <c r="O1873" s="48" t="s">
        <v>125</v>
      </c>
      <c r="P1873" s="29" t="s">
        <v>922</v>
      </c>
      <c r="Q1873" s="29" t="s">
        <v>923</v>
      </c>
      <c r="R1873" s="29" t="s">
        <v>81</v>
      </c>
      <c r="S1873" s="33">
        <v>102</v>
      </c>
      <c r="T1873" s="290"/>
      <c r="U1873" s="290"/>
      <c r="V1873" s="35"/>
      <c r="W1873" s="35"/>
      <c r="X1873" s="29"/>
      <c r="Y1873" s="33"/>
      <c r="Z1873" s="33"/>
    </row>
    <row r="1874" ht="36" spans="1:26">
      <c r="A1874" s="33">
        <v>3662</v>
      </c>
      <c r="B1874" s="33" t="s">
        <v>117</v>
      </c>
      <c r="C1874" s="33" t="s">
        <v>118</v>
      </c>
      <c r="D1874" s="33" t="s">
        <v>119</v>
      </c>
      <c r="E1874" s="33" t="s">
        <v>120</v>
      </c>
      <c r="F1874" s="33" t="s">
        <v>941</v>
      </c>
      <c r="G1874" s="33" t="s">
        <v>1830</v>
      </c>
      <c r="H1874" s="33" t="s">
        <v>1948</v>
      </c>
      <c r="I1874" s="196" t="s">
        <v>1876</v>
      </c>
      <c r="J1874" s="196" t="s">
        <v>1876</v>
      </c>
      <c r="K1874" s="196" t="s">
        <v>1876</v>
      </c>
      <c r="L1874" s="235">
        <v>45474</v>
      </c>
      <c r="M1874" s="235">
        <v>45504</v>
      </c>
      <c r="N1874" s="33" t="s">
        <v>124</v>
      </c>
      <c r="O1874" s="48" t="s">
        <v>125</v>
      </c>
      <c r="P1874" s="29" t="s">
        <v>922</v>
      </c>
      <c r="Q1874" s="29" t="s">
        <v>923</v>
      </c>
      <c r="R1874" s="29" t="s">
        <v>81</v>
      </c>
      <c r="S1874" s="33">
        <v>102</v>
      </c>
      <c r="T1874" s="290"/>
      <c r="U1874" s="290"/>
      <c r="V1874" s="35"/>
      <c r="W1874" s="35"/>
      <c r="X1874" s="29"/>
      <c r="Y1874" s="33"/>
      <c r="Z1874" s="33"/>
    </row>
    <row r="1875" ht="36" spans="1:26">
      <c r="A1875" s="33">
        <v>3663</v>
      </c>
      <c r="B1875" s="33" t="s">
        <v>117</v>
      </c>
      <c r="C1875" s="33" t="s">
        <v>118</v>
      </c>
      <c r="D1875" s="33" t="s">
        <v>119</v>
      </c>
      <c r="E1875" s="33" t="s">
        <v>120</v>
      </c>
      <c r="F1875" s="33" t="s">
        <v>941</v>
      </c>
      <c r="G1875" s="33" t="s">
        <v>1830</v>
      </c>
      <c r="H1875" s="33" t="s">
        <v>1949</v>
      </c>
      <c r="I1875" s="196" t="s">
        <v>1876</v>
      </c>
      <c r="J1875" s="196" t="s">
        <v>1876</v>
      </c>
      <c r="K1875" s="196" t="s">
        <v>1876</v>
      </c>
      <c r="L1875" s="235">
        <v>45505</v>
      </c>
      <c r="M1875" s="235">
        <v>45535</v>
      </c>
      <c r="N1875" s="33" t="s">
        <v>124</v>
      </c>
      <c r="O1875" s="48" t="s">
        <v>125</v>
      </c>
      <c r="P1875" s="29" t="s">
        <v>922</v>
      </c>
      <c r="Q1875" s="29" t="s">
        <v>923</v>
      </c>
      <c r="R1875" s="29" t="s">
        <v>81</v>
      </c>
      <c r="S1875" s="33">
        <v>102</v>
      </c>
      <c r="T1875" s="290"/>
      <c r="U1875" s="290"/>
      <c r="V1875" s="35"/>
      <c r="W1875" s="35"/>
      <c r="X1875" s="29"/>
      <c r="Y1875" s="33"/>
      <c r="Z1875" s="33"/>
    </row>
    <row r="1876" ht="36" spans="1:26">
      <c r="A1876" s="33">
        <v>3664</v>
      </c>
      <c r="B1876" s="33" t="s">
        <v>117</v>
      </c>
      <c r="C1876" s="33" t="s">
        <v>118</v>
      </c>
      <c r="D1876" s="33" t="s">
        <v>119</v>
      </c>
      <c r="E1876" s="33" t="s">
        <v>120</v>
      </c>
      <c r="F1876" s="33" t="s">
        <v>941</v>
      </c>
      <c r="G1876" s="33" t="s">
        <v>1830</v>
      </c>
      <c r="H1876" s="33" t="s">
        <v>1950</v>
      </c>
      <c r="I1876" s="196" t="s">
        <v>1876</v>
      </c>
      <c r="J1876" s="196" t="s">
        <v>1876</v>
      </c>
      <c r="K1876" s="196" t="s">
        <v>1876</v>
      </c>
      <c r="L1876" s="235">
        <v>45536</v>
      </c>
      <c r="M1876" s="235">
        <v>45565</v>
      </c>
      <c r="N1876" s="33" t="s">
        <v>124</v>
      </c>
      <c r="O1876" s="48" t="s">
        <v>125</v>
      </c>
      <c r="P1876" s="29" t="s">
        <v>922</v>
      </c>
      <c r="Q1876" s="29" t="s">
        <v>923</v>
      </c>
      <c r="R1876" s="29" t="s">
        <v>81</v>
      </c>
      <c r="S1876" s="33">
        <v>102</v>
      </c>
      <c r="T1876" s="290"/>
      <c r="U1876" s="290"/>
      <c r="V1876" s="35"/>
      <c r="W1876" s="35"/>
      <c r="X1876" s="29"/>
      <c r="Y1876" s="33"/>
      <c r="Z1876" s="33"/>
    </row>
    <row r="1877" ht="36" spans="1:26">
      <c r="A1877" s="33">
        <v>3665</v>
      </c>
      <c r="B1877" s="33" t="s">
        <v>117</v>
      </c>
      <c r="C1877" s="33" t="s">
        <v>118</v>
      </c>
      <c r="D1877" s="33" t="s">
        <v>119</v>
      </c>
      <c r="E1877" s="33" t="s">
        <v>120</v>
      </c>
      <c r="F1877" s="33" t="s">
        <v>941</v>
      </c>
      <c r="G1877" s="33" t="s">
        <v>1830</v>
      </c>
      <c r="H1877" s="33" t="s">
        <v>1951</v>
      </c>
      <c r="I1877" s="196" t="s">
        <v>1876</v>
      </c>
      <c r="J1877" s="196" t="s">
        <v>1876</v>
      </c>
      <c r="K1877" s="196" t="s">
        <v>1876</v>
      </c>
      <c r="L1877" s="235">
        <v>45566</v>
      </c>
      <c r="M1877" s="235">
        <v>45596</v>
      </c>
      <c r="N1877" s="33" t="s">
        <v>124</v>
      </c>
      <c r="O1877" s="48" t="s">
        <v>125</v>
      </c>
      <c r="P1877" s="29" t="s">
        <v>922</v>
      </c>
      <c r="Q1877" s="29" t="s">
        <v>923</v>
      </c>
      <c r="R1877" s="29" t="s">
        <v>81</v>
      </c>
      <c r="S1877" s="33">
        <v>102</v>
      </c>
      <c r="T1877" s="290"/>
      <c r="U1877" s="290"/>
      <c r="V1877" s="35"/>
      <c r="W1877" s="35"/>
      <c r="X1877" s="29"/>
      <c r="Y1877" s="33"/>
      <c r="Z1877" s="33"/>
    </row>
    <row r="1878" ht="36" spans="1:26">
      <c r="A1878" s="33">
        <v>3666</v>
      </c>
      <c r="B1878" s="33" t="s">
        <v>117</v>
      </c>
      <c r="C1878" s="33" t="s">
        <v>118</v>
      </c>
      <c r="D1878" s="33" t="s">
        <v>119</v>
      </c>
      <c r="E1878" s="33" t="s">
        <v>120</v>
      </c>
      <c r="F1878" s="33" t="s">
        <v>941</v>
      </c>
      <c r="G1878" s="33" t="s">
        <v>1830</v>
      </c>
      <c r="H1878" s="33" t="s">
        <v>1952</v>
      </c>
      <c r="I1878" s="196" t="s">
        <v>1876</v>
      </c>
      <c r="J1878" s="196" t="s">
        <v>1876</v>
      </c>
      <c r="K1878" s="196" t="s">
        <v>1876</v>
      </c>
      <c r="L1878" s="235">
        <v>45597</v>
      </c>
      <c r="M1878" s="235">
        <v>45626</v>
      </c>
      <c r="N1878" s="33" t="s">
        <v>124</v>
      </c>
      <c r="O1878" s="48" t="s">
        <v>125</v>
      </c>
      <c r="P1878" s="29" t="s">
        <v>922</v>
      </c>
      <c r="Q1878" s="29" t="s">
        <v>923</v>
      </c>
      <c r="R1878" s="29" t="s">
        <v>81</v>
      </c>
      <c r="S1878" s="33">
        <v>102</v>
      </c>
      <c r="T1878" s="290"/>
      <c r="U1878" s="290"/>
      <c r="V1878" s="35"/>
      <c r="W1878" s="35"/>
      <c r="X1878" s="29"/>
      <c r="Y1878" s="33"/>
      <c r="Z1878" s="33"/>
    </row>
    <row r="1879" ht="36" spans="1:26">
      <c r="A1879" s="33">
        <v>3667</v>
      </c>
      <c r="B1879" s="33" t="s">
        <v>117</v>
      </c>
      <c r="C1879" s="33" t="s">
        <v>118</v>
      </c>
      <c r="D1879" s="33" t="s">
        <v>119</v>
      </c>
      <c r="E1879" s="33" t="s">
        <v>120</v>
      </c>
      <c r="F1879" s="33" t="s">
        <v>941</v>
      </c>
      <c r="G1879" s="33" t="s">
        <v>1830</v>
      </c>
      <c r="H1879" s="33" t="s">
        <v>1953</v>
      </c>
      <c r="I1879" s="196" t="s">
        <v>1876</v>
      </c>
      <c r="J1879" s="196" t="s">
        <v>1876</v>
      </c>
      <c r="K1879" s="196" t="s">
        <v>1876</v>
      </c>
      <c r="L1879" s="235">
        <v>45627</v>
      </c>
      <c r="M1879" s="235">
        <v>45657</v>
      </c>
      <c r="N1879" s="33" t="s">
        <v>124</v>
      </c>
      <c r="O1879" s="48" t="s">
        <v>125</v>
      </c>
      <c r="P1879" s="29" t="s">
        <v>922</v>
      </c>
      <c r="Q1879" s="29" t="s">
        <v>923</v>
      </c>
      <c r="R1879" s="29" t="s">
        <v>81</v>
      </c>
      <c r="S1879" s="33">
        <v>102</v>
      </c>
      <c r="T1879" s="290"/>
      <c r="U1879" s="290"/>
      <c r="V1879" s="35"/>
      <c r="W1879" s="35"/>
      <c r="X1879" s="29"/>
      <c r="Y1879" s="33"/>
      <c r="Z1879" s="33"/>
    </row>
    <row r="1880" ht="36" spans="1:26">
      <c r="A1880" s="33">
        <v>3670</v>
      </c>
      <c r="B1880" s="33" t="s">
        <v>117</v>
      </c>
      <c r="C1880" s="33" t="s">
        <v>118</v>
      </c>
      <c r="D1880" s="33" t="s">
        <v>119</v>
      </c>
      <c r="E1880" s="33" t="s">
        <v>120</v>
      </c>
      <c r="F1880" s="33" t="s">
        <v>950</v>
      </c>
      <c r="G1880" s="33" t="s">
        <v>1830</v>
      </c>
      <c r="H1880" s="33" t="s">
        <v>1953</v>
      </c>
      <c r="I1880" s="196" t="s">
        <v>1876</v>
      </c>
      <c r="J1880" s="196" t="s">
        <v>1876</v>
      </c>
      <c r="K1880" s="196" t="s">
        <v>1876</v>
      </c>
      <c r="L1880" s="235">
        <v>45292</v>
      </c>
      <c r="M1880" s="235">
        <v>45322</v>
      </c>
      <c r="N1880" s="33" t="s">
        <v>124</v>
      </c>
      <c r="O1880" s="48" t="s">
        <v>125</v>
      </c>
      <c r="P1880" s="29" t="s">
        <v>922</v>
      </c>
      <c r="Q1880" s="29" t="s">
        <v>923</v>
      </c>
      <c r="R1880" s="29" t="s">
        <v>81</v>
      </c>
      <c r="S1880" s="33">
        <v>13</v>
      </c>
      <c r="T1880" s="290"/>
      <c r="U1880" s="290"/>
      <c r="V1880" s="35"/>
      <c r="W1880" s="35"/>
      <c r="X1880" s="40"/>
      <c r="Y1880" s="33"/>
      <c r="Z1880" s="27"/>
    </row>
    <row r="1881" ht="36" spans="1:26">
      <c r="A1881" s="33">
        <v>3671</v>
      </c>
      <c r="B1881" s="33" t="s">
        <v>117</v>
      </c>
      <c r="C1881" s="33" t="s">
        <v>118</v>
      </c>
      <c r="D1881" s="33" t="s">
        <v>119</v>
      </c>
      <c r="E1881" s="33" t="s">
        <v>120</v>
      </c>
      <c r="F1881" s="33" t="s">
        <v>950</v>
      </c>
      <c r="G1881" s="33" t="s">
        <v>1830</v>
      </c>
      <c r="H1881" s="33" t="s">
        <v>1954</v>
      </c>
      <c r="I1881" s="196" t="s">
        <v>1876</v>
      </c>
      <c r="J1881" s="196" t="s">
        <v>1876</v>
      </c>
      <c r="K1881" s="196" t="s">
        <v>1876</v>
      </c>
      <c r="L1881" s="235">
        <v>45323</v>
      </c>
      <c r="M1881" s="235">
        <v>45351</v>
      </c>
      <c r="N1881" s="33" t="s">
        <v>124</v>
      </c>
      <c r="O1881" s="48" t="s">
        <v>125</v>
      </c>
      <c r="P1881" s="29" t="s">
        <v>922</v>
      </c>
      <c r="Q1881" s="29" t="s">
        <v>923</v>
      </c>
      <c r="R1881" s="29" t="s">
        <v>81</v>
      </c>
      <c r="S1881" s="33">
        <v>13</v>
      </c>
      <c r="T1881" s="290"/>
      <c r="U1881" s="290"/>
      <c r="V1881" s="35"/>
      <c r="W1881" s="35"/>
      <c r="X1881" s="40"/>
      <c r="Y1881" s="33"/>
      <c r="Z1881" s="27"/>
    </row>
    <row r="1882" ht="36" spans="1:28">
      <c r="A1882" s="33">
        <v>3672</v>
      </c>
      <c r="B1882" s="33" t="s">
        <v>117</v>
      </c>
      <c r="C1882" s="33" t="s">
        <v>118</v>
      </c>
      <c r="D1882" s="33" t="s">
        <v>119</v>
      </c>
      <c r="E1882" s="33" t="s">
        <v>120</v>
      </c>
      <c r="F1882" s="33" t="s">
        <v>950</v>
      </c>
      <c r="G1882" s="33" t="s">
        <v>1830</v>
      </c>
      <c r="H1882" s="33" t="s">
        <v>1955</v>
      </c>
      <c r="I1882" s="196" t="s">
        <v>1876</v>
      </c>
      <c r="J1882" s="196" t="s">
        <v>1876</v>
      </c>
      <c r="K1882" s="196" t="s">
        <v>1876</v>
      </c>
      <c r="L1882" s="235">
        <v>45352</v>
      </c>
      <c r="M1882" s="235">
        <v>45382</v>
      </c>
      <c r="N1882" s="33" t="s">
        <v>124</v>
      </c>
      <c r="O1882" s="48" t="s">
        <v>125</v>
      </c>
      <c r="P1882" s="29" t="s">
        <v>922</v>
      </c>
      <c r="Q1882" s="29" t="s">
        <v>923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950</v>
      </c>
      <c r="G1883" s="33" t="s">
        <v>1830</v>
      </c>
      <c r="H1883" s="33" t="s">
        <v>1956</v>
      </c>
      <c r="I1883" s="196" t="s">
        <v>1876</v>
      </c>
      <c r="J1883" s="196" t="s">
        <v>1876</v>
      </c>
      <c r="K1883" s="196" t="s">
        <v>1876</v>
      </c>
      <c r="L1883" s="235">
        <v>45383</v>
      </c>
      <c r="M1883" s="235">
        <v>45412</v>
      </c>
      <c r="N1883" s="33" t="s">
        <v>124</v>
      </c>
      <c r="O1883" s="48" t="s">
        <v>125</v>
      </c>
      <c r="P1883" s="29" t="s">
        <v>922</v>
      </c>
      <c r="Q1883" s="29" t="s">
        <v>923</v>
      </c>
      <c r="R1883" s="29" t="s">
        <v>81</v>
      </c>
      <c r="S1883" s="33">
        <v>13</v>
      </c>
      <c r="T1883" s="290"/>
      <c r="U1883" s="290"/>
      <c r="V1883" s="35"/>
      <c r="W1883" s="35"/>
      <c r="X1883" s="40"/>
      <c r="Y1883" s="33"/>
      <c r="Z1883" s="27"/>
    </row>
    <row r="1884" ht="36" spans="1:26">
      <c r="A1884" s="33">
        <v>3674</v>
      </c>
      <c r="B1884" s="33" t="s">
        <v>117</v>
      </c>
      <c r="C1884" s="33" t="s">
        <v>118</v>
      </c>
      <c r="D1884" s="33" t="s">
        <v>119</v>
      </c>
      <c r="E1884" s="33" t="s">
        <v>120</v>
      </c>
      <c r="F1884" s="33" t="s">
        <v>950</v>
      </c>
      <c r="G1884" s="33" t="s">
        <v>1830</v>
      </c>
      <c r="H1884" s="33" t="s">
        <v>1957</v>
      </c>
      <c r="I1884" s="196" t="s">
        <v>1876</v>
      </c>
      <c r="J1884" s="196" t="s">
        <v>1876</v>
      </c>
      <c r="K1884" s="196" t="s">
        <v>1876</v>
      </c>
      <c r="L1884" s="235">
        <v>45413</v>
      </c>
      <c r="M1884" s="235">
        <v>45443</v>
      </c>
      <c r="N1884" s="33" t="s">
        <v>124</v>
      </c>
      <c r="O1884" s="48" t="s">
        <v>125</v>
      </c>
      <c r="P1884" s="29" t="s">
        <v>922</v>
      </c>
      <c r="Q1884" s="29" t="s">
        <v>923</v>
      </c>
      <c r="R1884" s="29" t="s">
        <v>81</v>
      </c>
      <c r="S1884" s="33">
        <v>13</v>
      </c>
      <c r="T1884" s="290"/>
      <c r="U1884" s="290"/>
      <c r="V1884" s="35"/>
      <c r="W1884" s="35"/>
      <c r="X1884" s="40"/>
      <c r="Y1884" s="33"/>
      <c r="Z1884" s="27"/>
    </row>
    <row r="1885" ht="36" spans="1:26">
      <c r="A1885" s="33">
        <v>3675</v>
      </c>
      <c r="B1885" s="33" t="s">
        <v>117</v>
      </c>
      <c r="C1885" s="33" t="s">
        <v>118</v>
      </c>
      <c r="D1885" s="33" t="s">
        <v>119</v>
      </c>
      <c r="E1885" s="33" t="s">
        <v>120</v>
      </c>
      <c r="F1885" s="33" t="s">
        <v>950</v>
      </c>
      <c r="G1885" s="33" t="s">
        <v>1830</v>
      </c>
      <c r="H1885" s="33" t="s">
        <v>1958</v>
      </c>
      <c r="I1885" s="196" t="s">
        <v>1876</v>
      </c>
      <c r="J1885" s="196" t="s">
        <v>1876</v>
      </c>
      <c r="K1885" s="196" t="s">
        <v>1876</v>
      </c>
      <c r="L1885" s="235">
        <v>45444</v>
      </c>
      <c r="M1885" s="235">
        <v>45473</v>
      </c>
      <c r="N1885" s="33" t="s">
        <v>124</v>
      </c>
      <c r="O1885" s="48" t="s">
        <v>125</v>
      </c>
      <c r="P1885" s="29" t="s">
        <v>922</v>
      </c>
      <c r="Q1885" s="29" t="s">
        <v>923</v>
      </c>
      <c r="R1885" s="29" t="s">
        <v>81</v>
      </c>
      <c r="S1885" s="33">
        <v>13</v>
      </c>
      <c r="T1885" s="290"/>
      <c r="U1885" s="290"/>
      <c r="V1885" s="35"/>
      <c r="W1885" s="35"/>
      <c r="X1885" s="40"/>
      <c r="Y1885" s="33"/>
      <c r="Z1885" s="27"/>
    </row>
    <row r="1886" ht="36" spans="1:26">
      <c r="A1886" s="33">
        <v>3676</v>
      </c>
      <c r="B1886" s="33" t="s">
        <v>117</v>
      </c>
      <c r="C1886" s="33" t="s">
        <v>118</v>
      </c>
      <c r="D1886" s="33" t="s">
        <v>119</v>
      </c>
      <c r="E1886" s="33" t="s">
        <v>120</v>
      </c>
      <c r="F1886" s="33" t="s">
        <v>950</v>
      </c>
      <c r="G1886" s="33" t="s">
        <v>1830</v>
      </c>
      <c r="H1886" s="33" t="s">
        <v>1959</v>
      </c>
      <c r="I1886" s="196" t="s">
        <v>1876</v>
      </c>
      <c r="J1886" s="196" t="s">
        <v>1876</v>
      </c>
      <c r="K1886" s="196" t="s">
        <v>1876</v>
      </c>
      <c r="L1886" s="235">
        <v>45474</v>
      </c>
      <c r="M1886" s="235">
        <v>45504</v>
      </c>
      <c r="N1886" s="33" t="s">
        <v>124</v>
      </c>
      <c r="O1886" s="48" t="s">
        <v>125</v>
      </c>
      <c r="P1886" s="29" t="s">
        <v>922</v>
      </c>
      <c r="Q1886" s="29" t="s">
        <v>923</v>
      </c>
      <c r="R1886" s="29" t="s">
        <v>81</v>
      </c>
      <c r="S1886" s="33">
        <v>13</v>
      </c>
      <c r="T1886" s="290"/>
      <c r="U1886" s="290"/>
      <c r="V1886" s="35"/>
      <c r="W1886" s="35"/>
      <c r="X1886" s="40"/>
      <c r="Y1886" s="33"/>
      <c r="Z1886" s="27"/>
    </row>
    <row r="1887" ht="36" spans="1:26">
      <c r="A1887" s="33">
        <v>3677</v>
      </c>
      <c r="B1887" s="33" t="s">
        <v>117</v>
      </c>
      <c r="C1887" s="33" t="s">
        <v>118</v>
      </c>
      <c r="D1887" s="33" t="s">
        <v>119</v>
      </c>
      <c r="E1887" s="33" t="s">
        <v>120</v>
      </c>
      <c r="F1887" s="33" t="s">
        <v>950</v>
      </c>
      <c r="G1887" s="33" t="s">
        <v>1830</v>
      </c>
      <c r="H1887" s="33" t="s">
        <v>1960</v>
      </c>
      <c r="I1887" s="196" t="s">
        <v>1876</v>
      </c>
      <c r="J1887" s="196" t="s">
        <v>1876</v>
      </c>
      <c r="K1887" s="196" t="s">
        <v>1876</v>
      </c>
      <c r="L1887" s="235">
        <v>45505</v>
      </c>
      <c r="M1887" s="235">
        <v>45535</v>
      </c>
      <c r="N1887" s="33" t="s">
        <v>124</v>
      </c>
      <c r="O1887" s="48" t="s">
        <v>125</v>
      </c>
      <c r="P1887" s="29" t="s">
        <v>922</v>
      </c>
      <c r="Q1887" s="29" t="s">
        <v>923</v>
      </c>
      <c r="R1887" s="29" t="s">
        <v>81</v>
      </c>
      <c r="S1887" s="33">
        <v>13</v>
      </c>
      <c r="T1887" s="290"/>
      <c r="U1887" s="290"/>
      <c r="V1887" s="35"/>
      <c r="W1887" s="35"/>
      <c r="X1887" s="40"/>
      <c r="Y1887" s="33"/>
      <c r="Z1887" s="27"/>
    </row>
    <row r="1888" ht="36" spans="1:26">
      <c r="A1888" s="33">
        <v>3678</v>
      </c>
      <c r="B1888" s="33" t="s">
        <v>117</v>
      </c>
      <c r="C1888" s="33" t="s">
        <v>118</v>
      </c>
      <c r="D1888" s="33" t="s">
        <v>119</v>
      </c>
      <c r="E1888" s="33" t="s">
        <v>120</v>
      </c>
      <c r="F1888" s="33" t="s">
        <v>950</v>
      </c>
      <c r="G1888" s="33" t="s">
        <v>1830</v>
      </c>
      <c r="H1888" s="33" t="s">
        <v>1961</v>
      </c>
      <c r="I1888" s="196" t="s">
        <v>1876</v>
      </c>
      <c r="J1888" s="196" t="s">
        <v>1876</v>
      </c>
      <c r="K1888" s="196" t="s">
        <v>1876</v>
      </c>
      <c r="L1888" s="235">
        <v>45536</v>
      </c>
      <c r="M1888" s="235">
        <v>45565</v>
      </c>
      <c r="N1888" s="33" t="s">
        <v>124</v>
      </c>
      <c r="O1888" s="48" t="s">
        <v>125</v>
      </c>
      <c r="P1888" s="29" t="s">
        <v>922</v>
      </c>
      <c r="Q1888" s="29" t="s">
        <v>923</v>
      </c>
      <c r="R1888" s="29" t="s">
        <v>81</v>
      </c>
      <c r="S1888" s="33">
        <v>13</v>
      </c>
      <c r="T1888" s="290"/>
      <c r="U1888" s="290"/>
      <c r="V1888" s="35"/>
      <c r="W1888" s="35"/>
      <c r="X1888" s="40"/>
      <c r="Y1888" s="33"/>
      <c r="Z1888" s="27"/>
    </row>
    <row r="1889" ht="36" spans="1:26">
      <c r="A1889" s="33">
        <v>3679</v>
      </c>
      <c r="B1889" s="33" t="s">
        <v>117</v>
      </c>
      <c r="C1889" s="33" t="s">
        <v>118</v>
      </c>
      <c r="D1889" s="33" t="s">
        <v>119</v>
      </c>
      <c r="E1889" s="33" t="s">
        <v>120</v>
      </c>
      <c r="F1889" s="33" t="s">
        <v>950</v>
      </c>
      <c r="G1889" s="33" t="s">
        <v>1830</v>
      </c>
      <c r="H1889" s="33" t="s">
        <v>1962</v>
      </c>
      <c r="I1889" s="196" t="s">
        <v>1876</v>
      </c>
      <c r="J1889" s="196" t="s">
        <v>1876</v>
      </c>
      <c r="K1889" s="196" t="s">
        <v>1876</v>
      </c>
      <c r="L1889" s="235">
        <v>45566</v>
      </c>
      <c r="M1889" s="235">
        <v>45596</v>
      </c>
      <c r="N1889" s="33" t="s">
        <v>124</v>
      </c>
      <c r="O1889" s="48" t="s">
        <v>125</v>
      </c>
      <c r="P1889" s="29" t="s">
        <v>922</v>
      </c>
      <c r="Q1889" s="29" t="s">
        <v>923</v>
      </c>
      <c r="R1889" s="29" t="s">
        <v>81</v>
      </c>
      <c r="S1889" s="33">
        <v>13</v>
      </c>
      <c r="T1889" s="290"/>
      <c r="U1889" s="290"/>
      <c r="V1889" s="35"/>
      <c r="W1889" s="35"/>
      <c r="X1889" s="40"/>
      <c r="Y1889" s="33"/>
      <c r="Z1889" s="27"/>
    </row>
    <row r="1890" ht="36" spans="1:26">
      <c r="A1890" s="33">
        <v>3680</v>
      </c>
      <c r="B1890" s="33" t="s">
        <v>117</v>
      </c>
      <c r="C1890" s="33" t="s">
        <v>118</v>
      </c>
      <c r="D1890" s="33" t="s">
        <v>119</v>
      </c>
      <c r="E1890" s="33" t="s">
        <v>120</v>
      </c>
      <c r="F1890" s="33" t="s">
        <v>950</v>
      </c>
      <c r="G1890" s="33" t="s">
        <v>1830</v>
      </c>
      <c r="H1890" s="33" t="s">
        <v>1963</v>
      </c>
      <c r="I1890" s="196" t="s">
        <v>1876</v>
      </c>
      <c r="J1890" s="196" t="s">
        <v>1876</v>
      </c>
      <c r="K1890" s="196" t="s">
        <v>1876</v>
      </c>
      <c r="L1890" s="235">
        <v>45597</v>
      </c>
      <c r="M1890" s="235">
        <v>45626</v>
      </c>
      <c r="N1890" s="33" t="s">
        <v>124</v>
      </c>
      <c r="O1890" s="48" t="s">
        <v>125</v>
      </c>
      <c r="P1890" s="29" t="s">
        <v>922</v>
      </c>
      <c r="Q1890" s="29" t="s">
        <v>923</v>
      </c>
      <c r="R1890" s="29" t="s">
        <v>81</v>
      </c>
      <c r="S1890" s="33">
        <v>13</v>
      </c>
      <c r="T1890" s="290"/>
      <c r="U1890" s="290"/>
      <c r="V1890" s="35"/>
      <c r="W1890" s="35"/>
      <c r="X1890" s="40"/>
      <c r="Y1890" s="33"/>
      <c r="Z1890" s="27"/>
    </row>
    <row r="1891" ht="36" spans="1:26">
      <c r="A1891" s="33">
        <v>3681</v>
      </c>
      <c r="B1891" s="33" t="s">
        <v>117</v>
      </c>
      <c r="C1891" s="33" t="s">
        <v>118</v>
      </c>
      <c r="D1891" s="33" t="s">
        <v>119</v>
      </c>
      <c r="E1891" s="33" t="s">
        <v>120</v>
      </c>
      <c r="F1891" s="33" t="s">
        <v>950</v>
      </c>
      <c r="G1891" s="33" t="s">
        <v>1830</v>
      </c>
      <c r="H1891" s="33" t="s">
        <v>1964</v>
      </c>
      <c r="I1891" s="196" t="s">
        <v>1876</v>
      </c>
      <c r="J1891" s="196" t="s">
        <v>1876</v>
      </c>
      <c r="K1891" s="196" t="s">
        <v>1876</v>
      </c>
      <c r="L1891" s="235">
        <v>45627</v>
      </c>
      <c r="M1891" s="235">
        <v>45657</v>
      </c>
      <c r="N1891" s="33" t="s">
        <v>124</v>
      </c>
      <c r="O1891" s="48" t="s">
        <v>125</v>
      </c>
      <c r="P1891" s="29" t="s">
        <v>922</v>
      </c>
      <c r="Q1891" s="29" t="s">
        <v>923</v>
      </c>
      <c r="R1891" s="29" t="s">
        <v>81</v>
      </c>
      <c r="S1891" s="33">
        <v>13</v>
      </c>
      <c r="T1891" s="290"/>
      <c r="U1891" s="290"/>
      <c r="V1891" s="35"/>
      <c r="W1891" s="35"/>
      <c r="X1891" s="40"/>
      <c r="Y1891" s="33"/>
      <c r="Z1891" s="27"/>
    </row>
    <row r="1892" ht="132" spans="1:26">
      <c r="A1892" s="33">
        <v>3684</v>
      </c>
      <c r="B1892" s="33" t="s">
        <v>117</v>
      </c>
      <c r="C1892" s="33" t="s">
        <v>118</v>
      </c>
      <c r="D1892" s="33" t="s">
        <v>119</v>
      </c>
      <c r="E1892" s="33" t="s">
        <v>120</v>
      </c>
      <c r="F1892" s="33" t="s">
        <v>958</v>
      </c>
      <c r="G1892" s="33" t="s">
        <v>1830</v>
      </c>
      <c r="H1892" s="33" t="s">
        <v>1965</v>
      </c>
      <c r="I1892" s="196" t="s">
        <v>1876</v>
      </c>
      <c r="J1892" s="196" t="s">
        <v>1876</v>
      </c>
      <c r="K1892" s="196" t="s">
        <v>1876</v>
      </c>
      <c r="L1892" s="235">
        <v>45292</v>
      </c>
      <c r="M1892" s="235">
        <v>45322</v>
      </c>
      <c r="N1892" s="33" t="s">
        <v>124</v>
      </c>
      <c r="O1892" s="48" t="s">
        <v>125</v>
      </c>
      <c r="P1892" s="29" t="s">
        <v>922</v>
      </c>
      <c r="Q1892" s="29" t="s">
        <v>959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958</v>
      </c>
      <c r="G1893" s="33" t="s">
        <v>1830</v>
      </c>
      <c r="H1893" s="33" t="s">
        <v>1966</v>
      </c>
      <c r="I1893" s="196" t="s">
        <v>1876</v>
      </c>
      <c r="J1893" s="196" t="s">
        <v>1876</v>
      </c>
      <c r="K1893" s="196" t="s">
        <v>1876</v>
      </c>
      <c r="L1893" s="235">
        <v>45292</v>
      </c>
      <c r="M1893" s="235">
        <v>45306</v>
      </c>
      <c r="N1893" s="33" t="s">
        <v>124</v>
      </c>
      <c r="O1893" s="48" t="s">
        <v>125</v>
      </c>
      <c r="P1893" s="29" t="s">
        <v>922</v>
      </c>
      <c r="Q1893" s="29" t="s">
        <v>959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958</v>
      </c>
      <c r="G1894" s="33" t="s">
        <v>1830</v>
      </c>
      <c r="H1894" s="33" t="s">
        <v>1966</v>
      </c>
      <c r="I1894" s="196" t="s">
        <v>1876</v>
      </c>
      <c r="J1894" s="196" t="s">
        <v>1876</v>
      </c>
      <c r="K1894" s="196" t="s">
        <v>1876</v>
      </c>
      <c r="L1894" s="235">
        <v>45307</v>
      </c>
      <c r="M1894" s="235">
        <v>45322</v>
      </c>
      <c r="N1894" s="33" t="s">
        <v>124</v>
      </c>
      <c r="O1894" s="48" t="s">
        <v>125</v>
      </c>
      <c r="P1894" s="29" t="s">
        <v>922</v>
      </c>
      <c r="Q1894" s="29" t="s">
        <v>959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958</v>
      </c>
      <c r="G1895" s="33" t="s">
        <v>1830</v>
      </c>
      <c r="H1895" s="33" t="s">
        <v>1965</v>
      </c>
      <c r="I1895" s="196" t="s">
        <v>1876</v>
      </c>
      <c r="J1895" s="196" t="s">
        <v>1876</v>
      </c>
      <c r="K1895" s="196" t="s">
        <v>1876</v>
      </c>
      <c r="L1895" s="235">
        <v>45323</v>
      </c>
      <c r="M1895" s="235">
        <v>45351</v>
      </c>
      <c r="N1895" s="33" t="s">
        <v>124</v>
      </c>
      <c r="O1895" s="48" t="s">
        <v>125</v>
      </c>
      <c r="P1895" s="29" t="s">
        <v>922</v>
      </c>
      <c r="Q1895" s="29" t="s">
        <v>959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958</v>
      </c>
      <c r="G1896" s="33" t="s">
        <v>1830</v>
      </c>
      <c r="H1896" s="33" t="s">
        <v>1966</v>
      </c>
      <c r="I1896" s="196" t="s">
        <v>1876</v>
      </c>
      <c r="J1896" s="196" t="s">
        <v>1876</v>
      </c>
      <c r="K1896" s="196" t="s">
        <v>1876</v>
      </c>
      <c r="L1896" s="235">
        <v>45323</v>
      </c>
      <c r="M1896" s="235">
        <v>45337</v>
      </c>
      <c r="N1896" s="33" t="s">
        <v>124</v>
      </c>
      <c r="O1896" s="48" t="s">
        <v>125</v>
      </c>
      <c r="P1896" s="29" t="s">
        <v>922</v>
      </c>
      <c r="Q1896" s="29" t="s">
        <v>959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958</v>
      </c>
      <c r="G1897" s="33" t="s">
        <v>1830</v>
      </c>
      <c r="H1897" s="33" t="s">
        <v>1966</v>
      </c>
      <c r="I1897" s="196" t="s">
        <v>1876</v>
      </c>
      <c r="J1897" s="196" t="s">
        <v>1876</v>
      </c>
      <c r="K1897" s="196" t="s">
        <v>1876</v>
      </c>
      <c r="L1897" s="235">
        <v>45338</v>
      </c>
      <c r="M1897" s="235">
        <v>45351</v>
      </c>
      <c r="N1897" s="33" t="s">
        <v>124</v>
      </c>
      <c r="O1897" s="48" t="s">
        <v>125</v>
      </c>
      <c r="P1897" s="29" t="s">
        <v>922</v>
      </c>
      <c r="Q1897" s="29" t="s">
        <v>959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958</v>
      </c>
      <c r="G1898" s="33" t="s">
        <v>1830</v>
      </c>
      <c r="H1898" s="33" t="s">
        <v>1965</v>
      </c>
      <c r="I1898" s="196" t="s">
        <v>1876</v>
      </c>
      <c r="J1898" s="196" t="s">
        <v>1876</v>
      </c>
      <c r="K1898" s="196" t="s">
        <v>1876</v>
      </c>
      <c r="L1898" s="235">
        <v>45352</v>
      </c>
      <c r="M1898" s="235">
        <v>45382</v>
      </c>
      <c r="N1898" s="33" t="s">
        <v>124</v>
      </c>
      <c r="O1898" s="48" t="s">
        <v>125</v>
      </c>
      <c r="P1898" s="29" t="s">
        <v>922</v>
      </c>
      <c r="Q1898" s="29" t="s">
        <v>959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958</v>
      </c>
      <c r="G1899" s="33" t="s">
        <v>1830</v>
      </c>
      <c r="H1899" s="33" t="s">
        <v>1966</v>
      </c>
      <c r="I1899" s="196" t="s">
        <v>1876</v>
      </c>
      <c r="J1899" s="196" t="s">
        <v>1876</v>
      </c>
      <c r="K1899" s="196" t="s">
        <v>1876</v>
      </c>
      <c r="L1899" s="235">
        <v>45352</v>
      </c>
      <c r="M1899" s="235">
        <v>45366</v>
      </c>
      <c r="N1899" s="33" t="s">
        <v>124</v>
      </c>
      <c r="O1899" s="48" t="s">
        <v>125</v>
      </c>
      <c r="P1899" s="29" t="s">
        <v>922</v>
      </c>
      <c r="Q1899" s="29" t="s">
        <v>959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958</v>
      </c>
      <c r="G1900" s="33" t="s">
        <v>1830</v>
      </c>
      <c r="H1900" s="33" t="s">
        <v>1966</v>
      </c>
      <c r="I1900" s="196" t="s">
        <v>1876</v>
      </c>
      <c r="J1900" s="196" t="s">
        <v>1876</v>
      </c>
      <c r="K1900" s="196" t="s">
        <v>1876</v>
      </c>
      <c r="L1900" s="235">
        <v>45367</v>
      </c>
      <c r="M1900" s="235">
        <v>45382</v>
      </c>
      <c r="N1900" s="33" t="s">
        <v>124</v>
      </c>
      <c r="O1900" s="48" t="s">
        <v>125</v>
      </c>
      <c r="P1900" s="29" t="s">
        <v>922</v>
      </c>
      <c r="Q1900" s="29" t="s">
        <v>959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958</v>
      </c>
      <c r="G1901" s="33" t="s">
        <v>1830</v>
      </c>
      <c r="H1901" s="33" t="s">
        <v>1965</v>
      </c>
      <c r="I1901" s="196" t="s">
        <v>1876</v>
      </c>
      <c r="J1901" s="196" t="s">
        <v>1876</v>
      </c>
      <c r="K1901" s="196" t="s">
        <v>1876</v>
      </c>
      <c r="L1901" s="235">
        <v>45383</v>
      </c>
      <c r="M1901" s="235">
        <v>45412</v>
      </c>
      <c r="N1901" s="33" t="s">
        <v>124</v>
      </c>
      <c r="O1901" s="48" t="s">
        <v>125</v>
      </c>
      <c r="P1901" s="29" t="s">
        <v>922</v>
      </c>
      <c r="Q1901" s="29" t="s">
        <v>959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958</v>
      </c>
      <c r="G1902" s="33" t="s">
        <v>1830</v>
      </c>
      <c r="H1902" s="33" t="s">
        <v>1966</v>
      </c>
      <c r="I1902" s="196" t="s">
        <v>1876</v>
      </c>
      <c r="J1902" s="196" t="s">
        <v>1876</v>
      </c>
      <c r="K1902" s="196" t="s">
        <v>1876</v>
      </c>
      <c r="L1902" s="235">
        <v>45383</v>
      </c>
      <c r="M1902" s="235">
        <v>45397</v>
      </c>
      <c r="N1902" s="33" t="s">
        <v>124</v>
      </c>
      <c r="O1902" s="48" t="s">
        <v>125</v>
      </c>
      <c r="P1902" s="29" t="s">
        <v>922</v>
      </c>
      <c r="Q1902" s="29" t="s">
        <v>959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958</v>
      </c>
      <c r="G1903" s="33" t="s">
        <v>1830</v>
      </c>
      <c r="H1903" s="33" t="s">
        <v>1966</v>
      </c>
      <c r="I1903" s="196" t="s">
        <v>1876</v>
      </c>
      <c r="J1903" s="196" t="s">
        <v>1876</v>
      </c>
      <c r="K1903" s="196" t="s">
        <v>1876</v>
      </c>
      <c r="L1903" s="235">
        <v>45398</v>
      </c>
      <c r="M1903" s="235">
        <v>45412</v>
      </c>
      <c r="N1903" s="33" t="s">
        <v>124</v>
      </c>
      <c r="O1903" s="48" t="s">
        <v>125</v>
      </c>
      <c r="P1903" s="29" t="s">
        <v>922</v>
      </c>
      <c r="Q1903" s="29" t="s">
        <v>959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958</v>
      </c>
      <c r="G1904" s="33" t="s">
        <v>1830</v>
      </c>
      <c r="H1904" s="33" t="s">
        <v>1965</v>
      </c>
      <c r="I1904" s="196" t="s">
        <v>1876</v>
      </c>
      <c r="J1904" s="196" t="s">
        <v>1876</v>
      </c>
      <c r="K1904" s="196" t="s">
        <v>1876</v>
      </c>
      <c r="L1904" s="235">
        <v>45413</v>
      </c>
      <c r="M1904" s="235">
        <v>45443</v>
      </c>
      <c r="N1904" s="33" t="s">
        <v>124</v>
      </c>
      <c r="O1904" s="48" t="s">
        <v>125</v>
      </c>
      <c r="P1904" s="29" t="s">
        <v>922</v>
      </c>
      <c r="Q1904" s="29" t="s">
        <v>959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958</v>
      </c>
      <c r="G1905" s="33" t="s">
        <v>1830</v>
      </c>
      <c r="H1905" s="33" t="s">
        <v>1966</v>
      </c>
      <c r="I1905" s="196" t="s">
        <v>1876</v>
      </c>
      <c r="J1905" s="196" t="s">
        <v>1876</v>
      </c>
      <c r="K1905" s="196" t="s">
        <v>1876</v>
      </c>
      <c r="L1905" s="235">
        <v>45413</v>
      </c>
      <c r="M1905" s="235">
        <v>45427</v>
      </c>
      <c r="N1905" s="33" t="s">
        <v>124</v>
      </c>
      <c r="O1905" s="48" t="s">
        <v>125</v>
      </c>
      <c r="P1905" s="29" t="s">
        <v>922</v>
      </c>
      <c r="Q1905" s="29" t="s">
        <v>959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958</v>
      </c>
      <c r="G1906" s="33" t="s">
        <v>1830</v>
      </c>
      <c r="H1906" s="33" t="s">
        <v>1966</v>
      </c>
      <c r="I1906" s="196" t="s">
        <v>1876</v>
      </c>
      <c r="J1906" s="196" t="s">
        <v>1876</v>
      </c>
      <c r="K1906" s="196" t="s">
        <v>1876</v>
      </c>
      <c r="L1906" s="235">
        <v>45428</v>
      </c>
      <c r="M1906" s="235">
        <v>45443</v>
      </c>
      <c r="N1906" s="33" t="s">
        <v>124</v>
      </c>
      <c r="O1906" s="48" t="s">
        <v>125</v>
      </c>
      <c r="P1906" s="29" t="s">
        <v>922</v>
      </c>
      <c r="Q1906" s="29" t="s">
        <v>959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958</v>
      </c>
      <c r="G1907" s="33" t="s">
        <v>1830</v>
      </c>
      <c r="H1907" s="33" t="s">
        <v>1965</v>
      </c>
      <c r="I1907" s="196" t="s">
        <v>1876</v>
      </c>
      <c r="J1907" s="196" t="s">
        <v>1876</v>
      </c>
      <c r="K1907" s="196" t="s">
        <v>1876</v>
      </c>
      <c r="L1907" s="235">
        <v>45444</v>
      </c>
      <c r="M1907" s="235">
        <v>45473</v>
      </c>
      <c r="N1907" s="33" t="s">
        <v>124</v>
      </c>
      <c r="O1907" s="48" t="s">
        <v>125</v>
      </c>
      <c r="P1907" s="29" t="s">
        <v>922</v>
      </c>
      <c r="Q1907" s="29" t="s">
        <v>959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958</v>
      </c>
      <c r="G1908" s="33" t="s">
        <v>1830</v>
      </c>
      <c r="H1908" s="33" t="s">
        <v>1966</v>
      </c>
      <c r="I1908" s="196" t="s">
        <v>1876</v>
      </c>
      <c r="J1908" s="196" t="s">
        <v>1876</v>
      </c>
      <c r="K1908" s="196" t="s">
        <v>1876</v>
      </c>
      <c r="L1908" s="235">
        <v>45444</v>
      </c>
      <c r="M1908" s="235">
        <v>45458</v>
      </c>
      <c r="N1908" s="33" t="s">
        <v>124</v>
      </c>
      <c r="O1908" s="48" t="s">
        <v>125</v>
      </c>
      <c r="P1908" s="29" t="s">
        <v>922</v>
      </c>
      <c r="Q1908" s="29" t="s">
        <v>959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958</v>
      </c>
      <c r="G1909" s="33" t="s">
        <v>1830</v>
      </c>
      <c r="H1909" s="33" t="s">
        <v>1966</v>
      </c>
      <c r="I1909" s="196" t="s">
        <v>1876</v>
      </c>
      <c r="J1909" s="196" t="s">
        <v>1876</v>
      </c>
      <c r="K1909" s="196" t="s">
        <v>1876</v>
      </c>
      <c r="L1909" s="235">
        <v>45459</v>
      </c>
      <c r="M1909" s="235">
        <v>45473</v>
      </c>
      <c r="N1909" s="33" t="s">
        <v>124</v>
      </c>
      <c r="O1909" s="48" t="s">
        <v>125</v>
      </c>
      <c r="P1909" s="29" t="s">
        <v>922</v>
      </c>
      <c r="Q1909" s="29" t="s">
        <v>959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958</v>
      </c>
      <c r="G1910" s="33" t="s">
        <v>1830</v>
      </c>
      <c r="H1910" s="33" t="s">
        <v>1965</v>
      </c>
      <c r="I1910" s="196" t="s">
        <v>1876</v>
      </c>
      <c r="J1910" s="196" t="s">
        <v>1876</v>
      </c>
      <c r="K1910" s="196" t="s">
        <v>1876</v>
      </c>
      <c r="L1910" s="235">
        <v>45474</v>
      </c>
      <c r="M1910" s="235">
        <v>45504</v>
      </c>
      <c r="N1910" s="33" t="s">
        <v>124</v>
      </c>
      <c r="O1910" s="48" t="s">
        <v>125</v>
      </c>
      <c r="P1910" s="29" t="s">
        <v>922</v>
      </c>
      <c r="Q1910" s="29" t="s">
        <v>959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958</v>
      </c>
      <c r="G1911" s="33" t="s">
        <v>1830</v>
      </c>
      <c r="H1911" s="33" t="s">
        <v>1966</v>
      </c>
      <c r="I1911" s="196" t="s">
        <v>1876</v>
      </c>
      <c r="J1911" s="196" t="s">
        <v>1876</v>
      </c>
      <c r="K1911" s="196" t="s">
        <v>1876</v>
      </c>
      <c r="L1911" s="235">
        <v>45474</v>
      </c>
      <c r="M1911" s="235">
        <v>45488</v>
      </c>
      <c r="N1911" s="33" t="s">
        <v>124</v>
      </c>
      <c r="O1911" s="48" t="s">
        <v>125</v>
      </c>
      <c r="P1911" s="29" t="s">
        <v>922</v>
      </c>
      <c r="Q1911" s="29" t="s">
        <v>959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958</v>
      </c>
      <c r="G1912" s="33" t="s">
        <v>1830</v>
      </c>
      <c r="H1912" s="33" t="s">
        <v>1966</v>
      </c>
      <c r="I1912" s="196" t="s">
        <v>1876</v>
      </c>
      <c r="J1912" s="196" t="s">
        <v>1876</v>
      </c>
      <c r="K1912" s="196" t="s">
        <v>1876</v>
      </c>
      <c r="L1912" s="235">
        <v>45489</v>
      </c>
      <c r="M1912" s="235">
        <v>45504</v>
      </c>
      <c r="N1912" s="33" t="s">
        <v>124</v>
      </c>
      <c r="O1912" s="48" t="s">
        <v>125</v>
      </c>
      <c r="P1912" s="29" t="s">
        <v>922</v>
      </c>
      <c r="Q1912" s="29" t="s">
        <v>959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958</v>
      </c>
      <c r="G1913" s="33" t="s">
        <v>1830</v>
      </c>
      <c r="H1913" s="33" t="s">
        <v>1965</v>
      </c>
      <c r="I1913" s="196" t="s">
        <v>1876</v>
      </c>
      <c r="J1913" s="196" t="s">
        <v>1876</v>
      </c>
      <c r="K1913" s="196" t="s">
        <v>1876</v>
      </c>
      <c r="L1913" s="235">
        <v>45505</v>
      </c>
      <c r="M1913" s="235">
        <v>45535</v>
      </c>
      <c r="N1913" s="33" t="s">
        <v>124</v>
      </c>
      <c r="O1913" s="48" t="s">
        <v>125</v>
      </c>
      <c r="P1913" s="29" t="s">
        <v>922</v>
      </c>
      <c r="Q1913" s="29" t="s">
        <v>959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958</v>
      </c>
      <c r="G1914" s="33" t="s">
        <v>1830</v>
      </c>
      <c r="H1914" s="33" t="s">
        <v>1966</v>
      </c>
      <c r="I1914" s="196" t="s">
        <v>1876</v>
      </c>
      <c r="J1914" s="196" t="s">
        <v>1876</v>
      </c>
      <c r="K1914" s="196" t="s">
        <v>1876</v>
      </c>
      <c r="L1914" s="235">
        <v>45505</v>
      </c>
      <c r="M1914" s="235">
        <v>45519</v>
      </c>
      <c r="N1914" s="33" t="s">
        <v>124</v>
      </c>
      <c r="O1914" s="48" t="s">
        <v>125</v>
      </c>
      <c r="P1914" s="29" t="s">
        <v>922</v>
      </c>
      <c r="Q1914" s="29" t="s">
        <v>959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958</v>
      </c>
      <c r="G1915" s="33" t="s">
        <v>1830</v>
      </c>
      <c r="H1915" s="33" t="s">
        <v>1966</v>
      </c>
      <c r="I1915" s="196" t="s">
        <v>1876</v>
      </c>
      <c r="J1915" s="196" t="s">
        <v>1876</v>
      </c>
      <c r="K1915" s="196" t="s">
        <v>1876</v>
      </c>
      <c r="L1915" s="235">
        <v>45520</v>
      </c>
      <c r="M1915" s="235">
        <v>45535</v>
      </c>
      <c r="N1915" s="33" t="s">
        <v>124</v>
      </c>
      <c r="O1915" s="48" t="s">
        <v>125</v>
      </c>
      <c r="P1915" s="29" t="s">
        <v>922</v>
      </c>
      <c r="Q1915" s="29" t="s">
        <v>959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958</v>
      </c>
      <c r="G1916" s="33" t="s">
        <v>1830</v>
      </c>
      <c r="H1916" s="33" t="s">
        <v>1965</v>
      </c>
      <c r="I1916" s="196" t="s">
        <v>1876</v>
      </c>
      <c r="J1916" s="196" t="s">
        <v>1876</v>
      </c>
      <c r="K1916" s="196" t="s">
        <v>1876</v>
      </c>
      <c r="L1916" s="235">
        <v>45536</v>
      </c>
      <c r="M1916" s="235">
        <v>45565</v>
      </c>
      <c r="N1916" s="33" t="s">
        <v>124</v>
      </c>
      <c r="O1916" s="48" t="s">
        <v>125</v>
      </c>
      <c r="P1916" s="29" t="s">
        <v>922</v>
      </c>
      <c r="Q1916" s="29" t="s">
        <v>959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958</v>
      </c>
      <c r="G1917" s="33" t="s">
        <v>1830</v>
      </c>
      <c r="H1917" s="33" t="s">
        <v>1966</v>
      </c>
      <c r="I1917" s="196" t="s">
        <v>1876</v>
      </c>
      <c r="J1917" s="196" t="s">
        <v>1876</v>
      </c>
      <c r="K1917" s="196" t="s">
        <v>1876</v>
      </c>
      <c r="L1917" s="235">
        <v>45536</v>
      </c>
      <c r="M1917" s="235">
        <v>45550</v>
      </c>
      <c r="N1917" s="33" t="s">
        <v>124</v>
      </c>
      <c r="O1917" s="48" t="s">
        <v>125</v>
      </c>
      <c r="P1917" s="29" t="s">
        <v>922</v>
      </c>
      <c r="Q1917" s="29" t="s">
        <v>959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958</v>
      </c>
      <c r="G1918" s="33" t="s">
        <v>1830</v>
      </c>
      <c r="H1918" s="33" t="s">
        <v>1966</v>
      </c>
      <c r="I1918" s="196" t="s">
        <v>1876</v>
      </c>
      <c r="J1918" s="196" t="s">
        <v>1876</v>
      </c>
      <c r="K1918" s="196" t="s">
        <v>1876</v>
      </c>
      <c r="L1918" s="235">
        <v>45551</v>
      </c>
      <c r="M1918" s="235">
        <v>45565</v>
      </c>
      <c r="N1918" s="33" t="s">
        <v>124</v>
      </c>
      <c r="O1918" s="48" t="s">
        <v>125</v>
      </c>
      <c r="P1918" s="29" t="s">
        <v>922</v>
      </c>
      <c r="Q1918" s="29" t="s">
        <v>959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958</v>
      </c>
      <c r="G1919" s="33" t="s">
        <v>1830</v>
      </c>
      <c r="H1919" s="33" t="s">
        <v>1965</v>
      </c>
      <c r="I1919" s="196" t="s">
        <v>1876</v>
      </c>
      <c r="J1919" s="196" t="s">
        <v>1876</v>
      </c>
      <c r="K1919" s="196" t="s">
        <v>1876</v>
      </c>
      <c r="L1919" s="235">
        <v>45566</v>
      </c>
      <c r="M1919" s="235">
        <v>45596</v>
      </c>
      <c r="N1919" s="33" t="s">
        <v>124</v>
      </c>
      <c r="O1919" s="48" t="s">
        <v>125</v>
      </c>
      <c r="P1919" s="29" t="s">
        <v>922</v>
      </c>
      <c r="Q1919" s="29" t="s">
        <v>959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958</v>
      </c>
      <c r="G1920" s="33" t="s">
        <v>1830</v>
      </c>
      <c r="H1920" s="33" t="s">
        <v>1966</v>
      </c>
      <c r="I1920" s="196" t="s">
        <v>1876</v>
      </c>
      <c r="J1920" s="196" t="s">
        <v>1876</v>
      </c>
      <c r="K1920" s="196" t="s">
        <v>1876</v>
      </c>
      <c r="L1920" s="235">
        <v>45566</v>
      </c>
      <c r="M1920" s="235">
        <v>45580</v>
      </c>
      <c r="N1920" s="33" t="s">
        <v>124</v>
      </c>
      <c r="O1920" s="48" t="s">
        <v>125</v>
      </c>
      <c r="P1920" s="29" t="s">
        <v>922</v>
      </c>
      <c r="Q1920" s="29" t="s">
        <v>959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958</v>
      </c>
      <c r="G1921" s="33" t="s">
        <v>1830</v>
      </c>
      <c r="H1921" s="33" t="s">
        <v>1966</v>
      </c>
      <c r="I1921" s="196" t="s">
        <v>1876</v>
      </c>
      <c r="J1921" s="196" t="s">
        <v>1876</v>
      </c>
      <c r="K1921" s="196" t="s">
        <v>1876</v>
      </c>
      <c r="L1921" s="235">
        <v>45581</v>
      </c>
      <c r="M1921" s="235">
        <v>45596</v>
      </c>
      <c r="N1921" s="33" t="s">
        <v>124</v>
      </c>
      <c r="O1921" s="48" t="s">
        <v>125</v>
      </c>
      <c r="P1921" s="29" t="s">
        <v>922</v>
      </c>
      <c r="Q1921" s="29" t="s">
        <v>959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958</v>
      </c>
      <c r="G1922" s="33" t="s">
        <v>1830</v>
      </c>
      <c r="H1922" s="33" t="s">
        <v>1965</v>
      </c>
      <c r="I1922" s="196" t="s">
        <v>1876</v>
      </c>
      <c r="J1922" s="196" t="s">
        <v>1876</v>
      </c>
      <c r="K1922" s="196" t="s">
        <v>1876</v>
      </c>
      <c r="L1922" s="235">
        <v>45597</v>
      </c>
      <c r="M1922" s="235">
        <v>45626</v>
      </c>
      <c r="N1922" s="33" t="s">
        <v>124</v>
      </c>
      <c r="O1922" s="48" t="s">
        <v>125</v>
      </c>
      <c r="P1922" s="29" t="s">
        <v>922</v>
      </c>
      <c r="Q1922" s="29" t="s">
        <v>959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958</v>
      </c>
      <c r="G1923" s="33" t="s">
        <v>1830</v>
      </c>
      <c r="H1923" s="33" t="s">
        <v>1966</v>
      </c>
      <c r="I1923" s="196" t="s">
        <v>1876</v>
      </c>
      <c r="J1923" s="196" t="s">
        <v>1876</v>
      </c>
      <c r="K1923" s="196" t="s">
        <v>1876</v>
      </c>
      <c r="L1923" s="235">
        <v>45597</v>
      </c>
      <c r="M1923" s="235">
        <v>45611</v>
      </c>
      <c r="N1923" s="33" t="s">
        <v>124</v>
      </c>
      <c r="O1923" s="48" t="s">
        <v>125</v>
      </c>
      <c r="P1923" s="29" t="s">
        <v>922</v>
      </c>
      <c r="Q1923" s="29" t="s">
        <v>959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958</v>
      </c>
      <c r="G1924" s="33" t="s">
        <v>1830</v>
      </c>
      <c r="H1924" s="33" t="s">
        <v>1966</v>
      </c>
      <c r="I1924" s="196" t="s">
        <v>1876</v>
      </c>
      <c r="J1924" s="196" t="s">
        <v>1876</v>
      </c>
      <c r="K1924" s="196" t="s">
        <v>1876</v>
      </c>
      <c r="L1924" s="235">
        <v>45612</v>
      </c>
      <c r="M1924" s="235">
        <v>45626</v>
      </c>
      <c r="N1924" s="33" t="s">
        <v>124</v>
      </c>
      <c r="O1924" s="48" t="s">
        <v>125</v>
      </c>
      <c r="P1924" s="29" t="s">
        <v>922</v>
      </c>
      <c r="Q1924" s="29" t="s">
        <v>959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958</v>
      </c>
      <c r="G1925" s="33" t="s">
        <v>1830</v>
      </c>
      <c r="H1925" s="33" t="s">
        <v>1965</v>
      </c>
      <c r="I1925" s="196" t="s">
        <v>1876</v>
      </c>
      <c r="J1925" s="196" t="s">
        <v>1876</v>
      </c>
      <c r="K1925" s="196" t="s">
        <v>1876</v>
      </c>
      <c r="L1925" s="235">
        <v>45627</v>
      </c>
      <c r="M1925" s="235">
        <v>45657</v>
      </c>
      <c r="N1925" s="33" t="s">
        <v>124</v>
      </c>
      <c r="O1925" s="48" t="s">
        <v>125</v>
      </c>
      <c r="P1925" s="29" t="s">
        <v>922</v>
      </c>
      <c r="Q1925" s="29" t="s">
        <v>959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958</v>
      </c>
      <c r="G1926" s="33" t="s">
        <v>1830</v>
      </c>
      <c r="H1926" s="33" t="s">
        <v>1966</v>
      </c>
      <c r="I1926" s="196" t="s">
        <v>1876</v>
      </c>
      <c r="J1926" s="196" t="s">
        <v>1876</v>
      </c>
      <c r="K1926" s="196" t="s">
        <v>1876</v>
      </c>
      <c r="L1926" s="235">
        <v>45627</v>
      </c>
      <c r="M1926" s="235">
        <v>45641</v>
      </c>
      <c r="N1926" s="33" t="s">
        <v>124</v>
      </c>
      <c r="O1926" s="48" t="s">
        <v>125</v>
      </c>
      <c r="P1926" s="29" t="s">
        <v>922</v>
      </c>
      <c r="Q1926" s="29" t="s">
        <v>959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958</v>
      </c>
      <c r="G1927" s="33" t="s">
        <v>1830</v>
      </c>
      <c r="H1927" s="33" t="s">
        <v>1966</v>
      </c>
      <c r="I1927" s="196" t="s">
        <v>1876</v>
      </c>
      <c r="J1927" s="196" t="s">
        <v>1876</v>
      </c>
      <c r="K1927" s="196" t="s">
        <v>1876</v>
      </c>
      <c r="L1927" s="235">
        <v>45642</v>
      </c>
      <c r="M1927" s="235">
        <v>45657</v>
      </c>
      <c r="N1927" s="33" t="s">
        <v>124</v>
      </c>
      <c r="O1927" s="48" t="s">
        <v>125</v>
      </c>
      <c r="P1927" s="29" t="s">
        <v>922</v>
      </c>
      <c r="Q1927" s="29" t="s">
        <v>959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967</v>
      </c>
      <c r="G1928" s="33" t="s">
        <v>1830</v>
      </c>
      <c r="H1928" s="33" t="s">
        <v>1965</v>
      </c>
      <c r="I1928" s="196" t="s">
        <v>1876</v>
      </c>
      <c r="J1928" s="196" t="s">
        <v>1876</v>
      </c>
      <c r="K1928" s="196" t="s">
        <v>1876</v>
      </c>
      <c r="L1928" s="235">
        <v>45292</v>
      </c>
      <c r="M1928" s="235">
        <v>45322</v>
      </c>
      <c r="N1928" s="33" t="s">
        <v>124</v>
      </c>
      <c r="O1928" s="48" t="s">
        <v>125</v>
      </c>
      <c r="P1928" s="29" t="s">
        <v>922</v>
      </c>
      <c r="Q1928" s="29" t="s">
        <v>959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967</v>
      </c>
      <c r="G1929" s="33" t="s">
        <v>1830</v>
      </c>
      <c r="H1929" s="33" t="s">
        <v>1966</v>
      </c>
      <c r="I1929" s="196" t="s">
        <v>1876</v>
      </c>
      <c r="J1929" s="196" t="s">
        <v>1876</v>
      </c>
      <c r="K1929" s="196" t="s">
        <v>1876</v>
      </c>
      <c r="L1929" s="235">
        <v>45292</v>
      </c>
      <c r="M1929" s="235">
        <v>45306</v>
      </c>
      <c r="N1929" s="33" t="s">
        <v>124</v>
      </c>
      <c r="O1929" s="48" t="s">
        <v>125</v>
      </c>
      <c r="P1929" s="29" t="s">
        <v>922</v>
      </c>
      <c r="Q1929" s="29" t="s">
        <v>959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967</v>
      </c>
      <c r="G1930" s="33" t="s">
        <v>1830</v>
      </c>
      <c r="H1930" s="33" t="s">
        <v>1966</v>
      </c>
      <c r="I1930" s="196" t="s">
        <v>1876</v>
      </c>
      <c r="J1930" s="196" t="s">
        <v>1876</v>
      </c>
      <c r="K1930" s="196" t="s">
        <v>1876</v>
      </c>
      <c r="L1930" s="235">
        <v>45307</v>
      </c>
      <c r="M1930" s="235">
        <v>45322</v>
      </c>
      <c r="N1930" s="33" t="s">
        <v>124</v>
      </c>
      <c r="O1930" s="48" t="s">
        <v>125</v>
      </c>
      <c r="P1930" s="29" t="s">
        <v>922</v>
      </c>
      <c r="Q1930" s="29" t="s">
        <v>959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967</v>
      </c>
      <c r="G1931" s="33" t="s">
        <v>1830</v>
      </c>
      <c r="H1931" s="33" t="s">
        <v>1965</v>
      </c>
      <c r="I1931" s="196" t="s">
        <v>1876</v>
      </c>
      <c r="J1931" s="196" t="s">
        <v>1876</v>
      </c>
      <c r="K1931" s="196" t="s">
        <v>1876</v>
      </c>
      <c r="L1931" s="235">
        <v>45323</v>
      </c>
      <c r="M1931" s="235">
        <v>45351</v>
      </c>
      <c r="N1931" s="33" t="s">
        <v>124</v>
      </c>
      <c r="O1931" s="48" t="s">
        <v>125</v>
      </c>
      <c r="P1931" s="29" t="s">
        <v>922</v>
      </c>
      <c r="Q1931" s="29" t="s">
        <v>959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967</v>
      </c>
      <c r="G1932" s="33" t="s">
        <v>1830</v>
      </c>
      <c r="H1932" s="33" t="s">
        <v>1966</v>
      </c>
      <c r="I1932" s="196" t="s">
        <v>1876</v>
      </c>
      <c r="J1932" s="196" t="s">
        <v>1876</v>
      </c>
      <c r="K1932" s="196" t="s">
        <v>1876</v>
      </c>
      <c r="L1932" s="235">
        <v>45323</v>
      </c>
      <c r="M1932" s="235">
        <v>45337</v>
      </c>
      <c r="N1932" s="33" t="s">
        <v>124</v>
      </c>
      <c r="O1932" s="48" t="s">
        <v>125</v>
      </c>
      <c r="P1932" s="29" t="s">
        <v>922</v>
      </c>
      <c r="Q1932" s="29" t="s">
        <v>959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967</v>
      </c>
      <c r="G1933" s="33" t="s">
        <v>1830</v>
      </c>
      <c r="H1933" s="33" t="s">
        <v>1966</v>
      </c>
      <c r="I1933" s="196" t="s">
        <v>1876</v>
      </c>
      <c r="J1933" s="196" t="s">
        <v>1876</v>
      </c>
      <c r="K1933" s="196" t="s">
        <v>1876</v>
      </c>
      <c r="L1933" s="235">
        <v>45338</v>
      </c>
      <c r="M1933" s="235">
        <v>45351</v>
      </c>
      <c r="N1933" s="33" t="s">
        <v>124</v>
      </c>
      <c r="O1933" s="48" t="s">
        <v>125</v>
      </c>
      <c r="P1933" s="29" t="s">
        <v>922</v>
      </c>
      <c r="Q1933" s="29" t="s">
        <v>959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967</v>
      </c>
      <c r="G1934" s="33" t="s">
        <v>1830</v>
      </c>
      <c r="H1934" s="33" t="s">
        <v>1965</v>
      </c>
      <c r="I1934" s="196" t="s">
        <v>1876</v>
      </c>
      <c r="J1934" s="196" t="s">
        <v>1876</v>
      </c>
      <c r="K1934" s="196" t="s">
        <v>1876</v>
      </c>
      <c r="L1934" s="235">
        <v>45352</v>
      </c>
      <c r="M1934" s="235">
        <v>45382</v>
      </c>
      <c r="N1934" s="33" t="s">
        <v>124</v>
      </c>
      <c r="O1934" s="48" t="s">
        <v>125</v>
      </c>
      <c r="P1934" s="29" t="s">
        <v>922</v>
      </c>
      <c r="Q1934" s="29" t="s">
        <v>959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967</v>
      </c>
      <c r="G1935" s="33" t="s">
        <v>1830</v>
      </c>
      <c r="H1935" s="33" t="s">
        <v>1966</v>
      </c>
      <c r="I1935" s="196" t="s">
        <v>1876</v>
      </c>
      <c r="J1935" s="196" t="s">
        <v>1876</v>
      </c>
      <c r="K1935" s="196" t="s">
        <v>1876</v>
      </c>
      <c r="L1935" s="235">
        <v>45352</v>
      </c>
      <c r="M1935" s="235">
        <v>45366</v>
      </c>
      <c r="N1935" s="33" t="s">
        <v>124</v>
      </c>
      <c r="O1935" s="48" t="s">
        <v>125</v>
      </c>
      <c r="P1935" s="29" t="s">
        <v>922</v>
      </c>
      <c r="Q1935" s="29" t="s">
        <v>959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967</v>
      </c>
      <c r="G1936" s="33" t="s">
        <v>1830</v>
      </c>
      <c r="H1936" s="33" t="s">
        <v>1966</v>
      </c>
      <c r="I1936" s="196" t="s">
        <v>1876</v>
      </c>
      <c r="J1936" s="196" t="s">
        <v>1876</v>
      </c>
      <c r="K1936" s="196" t="s">
        <v>1876</v>
      </c>
      <c r="L1936" s="235">
        <v>45367</v>
      </c>
      <c r="M1936" s="235">
        <v>45382</v>
      </c>
      <c r="N1936" s="33" t="s">
        <v>124</v>
      </c>
      <c r="O1936" s="48" t="s">
        <v>125</v>
      </c>
      <c r="P1936" s="29" t="s">
        <v>922</v>
      </c>
      <c r="Q1936" s="29" t="s">
        <v>959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967</v>
      </c>
      <c r="G1937" s="33" t="s">
        <v>1830</v>
      </c>
      <c r="H1937" s="33" t="s">
        <v>1965</v>
      </c>
      <c r="I1937" s="196" t="s">
        <v>1876</v>
      </c>
      <c r="J1937" s="196" t="s">
        <v>1876</v>
      </c>
      <c r="K1937" s="196" t="s">
        <v>1876</v>
      </c>
      <c r="L1937" s="235">
        <v>45383</v>
      </c>
      <c r="M1937" s="235">
        <v>45412</v>
      </c>
      <c r="N1937" s="33" t="s">
        <v>124</v>
      </c>
      <c r="O1937" s="48" t="s">
        <v>125</v>
      </c>
      <c r="P1937" s="29" t="s">
        <v>922</v>
      </c>
      <c r="Q1937" s="29" t="s">
        <v>959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967</v>
      </c>
      <c r="G1938" s="33" t="s">
        <v>1830</v>
      </c>
      <c r="H1938" s="33" t="s">
        <v>1966</v>
      </c>
      <c r="I1938" s="196" t="s">
        <v>1876</v>
      </c>
      <c r="J1938" s="196" t="s">
        <v>1876</v>
      </c>
      <c r="K1938" s="196" t="s">
        <v>1876</v>
      </c>
      <c r="L1938" s="235">
        <v>45383</v>
      </c>
      <c r="M1938" s="235">
        <v>45397</v>
      </c>
      <c r="N1938" s="33" t="s">
        <v>124</v>
      </c>
      <c r="O1938" s="48" t="s">
        <v>125</v>
      </c>
      <c r="P1938" s="29" t="s">
        <v>922</v>
      </c>
      <c r="Q1938" s="29" t="s">
        <v>959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967</v>
      </c>
      <c r="G1939" s="33" t="s">
        <v>1830</v>
      </c>
      <c r="H1939" s="33" t="s">
        <v>1966</v>
      </c>
      <c r="I1939" s="196" t="s">
        <v>1876</v>
      </c>
      <c r="J1939" s="196" t="s">
        <v>1876</v>
      </c>
      <c r="K1939" s="196" t="s">
        <v>1876</v>
      </c>
      <c r="L1939" s="235">
        <v>45398</v>
      </c>
      <c r="M1939" s="235">
        <v>45412</v>
      </c>
      <c r="N1939" s="33" t="s">
        <v>124</v>
      </c>
      <c r="O1939" s="48" t="s">
        <v>125</v>
      </c>
      <c r="P1939" s="29" t="s">
        <v>922</v>
      </c>
      <c r="Q1939" s="29" t="s">
        <v>959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967</v>
      </c>
      <c r="G1940" s="33" t="s">
        <v>1830</v>
      </c>
      <c r="H1940" s="33" t="s">
        <v>1965</v>
      </c>
      <c r="I1940" s="196" t="s">
        <v>1876</v>
      </c>
      <c r="J1940" s="196" t="s">
        <v>1876</v>
      </c>
      <c r="K1940" s="196" t="s">
        <v>1876</v>
      </c>
      <c r="L1940" s="235">
        <v>45413</v>
      </c>
      <c r="M1940" s="235">
        <v>45443</v>
      </c>
      <c r="N1940" s="33" t="s">
        <v>124</v>
      </c>
      <c r="O1940" s="48" t="s">
        <v>125</v>
      </c>
      <c r="P1940" s="29" t="s">
        <v>922</v>
      </c>
      <c r="Q1940" s="29" t="s">
        <v>959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967</v>
      </c>
      <c r="G1941" s="33" t="s">
        <v>1830</v>
      </c>
      <c r="H1941" s="33" t="s">
        <v>1966</v>
      </c>
      <c r="I1941" s="196" t="s">
        <v>1876</v>
      </c>
      <c r="J1941" s="196" t="s">
        <v>1876</v>
      </c>
      <c r="K1941" s="196" t="s">
        <v>1876</v>
      </c>
      <c r="L1941" s="235">
        <v>45413</v>
      </c>
      <c r="M1941" s="235">
        <v>45427</v>
      </c>
      <c r="N1941" s="33" t="s">
        <v>124</v>
      </c>
      <c r="O1941" s="48" t="s">
        <v>125</v>
      </c>
      <c r="P1941" s="29" t="s">
        <v>922</v>
      </c>
      <c r="Q1941" s="29" t="s">
        <v>959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967</v>
      </c>
      <c r="G1942" s="33" t="s">
        <v>1830</v>
      </c>
      <c r="H1942" s="33" t="s">
        <v>1966</v>
      </c>
      <c r="I1942" s="196" t="s">
        <v>1876</v>
      </c>
      <c r="J1942" s="196" t="s">
        <v>1876</v>
      </c>
      <c r="K1942" s="196" t="s">
        <v>1876</v>
      </c>
      <c r="L1942" s="235">
        <v>45428</v>
      </c>
      <c r="M1942" s="235">
        <v>45443</v>
      </c>
      <c r="N1942" s="33" t="s">
        <v>124</v>
      </c>
      <c r="O1942" s="48" t="s">
        <v>125</v>
      </c>
      <c r="P1942" s="29" t="s">
        <v>922</v>
      </c>
      <c r="Q1942" s="29" t="s">
        <v>959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967</v>
      </c>
      <c r="G1943" s="33" t="s">
        <v>1830</v>
      </c>
      <c r="H1943" s="33" t="s">
        <v>1965</v>
      </c>
      <c r="I1943" s="196" t="s">
        <v>1876</v>
      </c>
      <c r="J1943" s="196" t="s">
        <v>1876</v>
      </c>
      <c r="K1943" s="196" t="s">
        <v>1876</v>
      </c>
      <c r="L1943" s="235">
        <v>45444</v>
      </c>
      <c r="M1943" s="235">
        <v>45473</v>
      </c>
      <c r="N1943" s="33" t="s">
        <v>124</v>
      </c>
      <c r="O1943" s="48" t="s">
        <v>125</v>
      </c>
      <c r="P1943" s="29" t="s">
        <v>922</v>
      </c>
      <c r="Q1943" s="29" t="s">
        <v>959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967</v>
      </c>
      <c r="G1944" s="33" t="s">
        <v>1830</v>
      </c>
      <c r="H1944" s="33" t="s">
        <v>1966</v>
      </c>
      <c r="I1944" s="196" t="s">
        <v>1876</v>
      </c>
      <c r="J1944" s="196" t="s">
        <v>1876</v>
      </c>
      <c r="K1944" s="196" t="s">
        <v>1876</v>
      </c>
      <c r="L1944" s="235">
        <v>45444</v>
      </c>
      <c r="M1944" s="235">
        <v>45458</v>
      </c>
      <c r="N1944" s="33" t="s">
        <v>124</v>
      </c>
      <c r="O1944" s="48" t="s">
        <v>125</v>
      </c>
      <c r="P1944" s="29" t="s">
        <v>922</v>
      </c>
      <c r="Q1944" s="29" t="s">
        <v>959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967</v>
      </c>
      <c r="G1945" s="33" t="s">
        <v>1830</v>
      </c>
      <c r="H1945" s="33" t="s">
        <v>1966</v>
      </c>
      <c r="I1945" s="196" t="s">
        <v>1876</v>
      </c>
      <c r="J1945" s="196" t="s">
        <v>1876</v>
      </c>
      <c r="K1945" s="196" t="s">
        <v>1876</v>
      </c>
      <c r="L1945" s="235">
        <v>45459</v>
      </c>
      <c r="M1945" s="235">
        <v>45473</v>
      </c>
      <c r="N1945" s="33" t="s">
        <v>124</v>
      </c>
      <c r="O1945" s="48" t="s">
        <v>125</v>
      </c>
      <c r="P1945" s="29" t="s">
        <v>922</v>
      </c>
      <c r="Q1945" s="29" t="s">
        <v>959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967</v>
      </c>
      <c r="G1946" s="33" t="s">
        <v>1830</v>
      </c>
      <c r="H1946" s="33" t="s">
        <v>1965</v>
      </c>
      <c r="I1946" s="196" t="s">
        <v>1876</v>
      </c>
      <c r="J1946" s="196" t="s">
        <v>1876</v>
      </c>
      <c r="K1946" s="196" t="s">
        <v>1876</v>
      </c>
      <c r="L1946" s="235">
        <v>45474</v>
      </c>
      <c r="M1946" s="235">
        <v>45504</v>
      </c>
      <c r="N1946" s="33" t="s">
        <v>124</v>
      </c>
      <c r="O1946" s="48" t="s">
        <v>125</v>
      </c>
      <c r="P1946" s="29" t="s">
        <v>922</v>
      </c>
      <c r="Q1946" s="29" t="s">
        <v>959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967</v>
      </c>
      <c r="G1947" s="33" t="s">
        <v>1830</v>
      </c>
      <c r="H1947" s="33" t="s">
        <v>1966</v>
      </c>
      <c r="I1947" s="196" t="s">
        <v>1876</v>
      </c>
      <c r="J1947" s="196" t="s">
        <v>1876</v>
      </c>
      <c r="K1947" s="196" t="s">
        <v>1876</v>
      </c>
      <c r="L1947" s="235">
        <v>45474</v>
      </c>
      <c r="M1947" s="235">
        <v>45488</v>
      </c>
      <c r="N1947" s="33" t="s">
        <v>124</v>
      </c>
      <c r="O1947" s="48" t="s">
        <v>125</v>
      </c>
      <c r="P1947" s="29" t="s">
        <v>922</v>
      </c>
      <c r="Q1947" s="29" t="s">
        <v>959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967</v>
      </c>
      <c r="G1948" s="33" t="s">
        <v>1830</v>
      </c>
      <c r="H1948" s="33" t="s">
        <v>1966</v>
      </c>
      <c r="I1948" s="196" t="s">
        <v>1876</v>
      </c>
      <c r="J1948" s="196" t="s">
        <v>1876</v>
      </c>
      <c r="K1948" s="196" t="s">
        <v>1876</v>
      </c>
      <c r="L1948" s="235">
        <v>45489</v>
      </c>
      <c r="M1948" s="235">
        <v>45504</v>
      </c>
      <c r="N1948" s="33" t="s">
        <v>124</v>
      </c>
      <c r="O1948" s="48" t="s">
        <v>125</v>
      </c>
      <c r="P1948" s="29" t="s">
        <v>922</v>
      </c>
      <c r="Q1948" s="29" t="s">
        <v>959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967</v>
      </c>
      <c r="G1949" s="33" t="s">
        <v>1830</v>
      </c>
      <c r="H1949" s="33" t="s">
        <v>1965</v>
      </c>
      <c r="I1949" s="196" t="s">
        <v>1876</v>
      </c>
      <c r="J1949" s="196" t="s">
        <v>1876</v>
      </c>
      <c r="K1949" s="196" t="s">
        <v>1876</v>
      </c>
      <c r="L1949" s="235">
        <v>45505</v>
      </c>
      <c r="M1949" s="235">
        <v>45535</v>
      </c>
      <c r="N1949" s="33" t="s">
        <v>124</v>
      </c>
      <c r="O1949" s="48" t="s">
        <v>125</v>
      </c>
      <c r="P1949" s="29" t="s">
        <v>922</v>
      </c>
      <c r="Q1949" s="29" t="s">
        <v>959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967</v>
      </c>
      <c r="G1950" s="33" t="s">
        <v>1830</v>
      </c>
      <c r="H1950" s="33" t="s">
        <v>1966</v>
      </c>
      <c r="I1950" s="196" t="s">
        <v>1876</v>
      </c>
      <c r="J1950" s="196" t="s">
        <v>1876</v>
      </c>
      <c r="K1950" s="196" t="s">
        <v>1876</v>
      </c>
      <c r="L1950" s="235">
        <v>45505</v>
      </c>
      <c r="M1950" s="235">
        <v>45519</v>
      </c>
      <c r="N1950" s="33" t="s">
        <v>124</v>
      </c>
      <c r="O1950" s="48" t="s">
        <v>125</v>
      </c>
      <c r="P1950" s="29" t="s">
        <v>922</v>
      </c>
      <c r="Q1950" s="29" t="s">
        <v>959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967</v>
      </c>
      <c r="G1951" s="33" t="s">
        <v>1830</v>
      </c>
      <c r="H1951" s="33" t="s">
        <v>1966</v>
      </c>
      <c r="I1951" s="196" t="s">
        <v>1876</v>
      </c>
      <c r="J1951" s="196" t="s">
        <v>1876</v>
      </c>
      <c r="K1951" s="196" t="s">
        <v>1876</v>
      </c>
      <c r="L1951" s="235">
        <v>45520</v>
      </c>
      <c r="M1951" s="235">
        <v>45535</v>
      </c>
      <c r="N1951" s="33" t="s">
        <v>124</v>
      </c>
      <c r="O1951" s="48" t="s">
        <v>125</v>
      </c>
      <c r="P1951" s="29" t="s">
        <v>922</v>
      </c>
      <c r="Q1951" s="29" t="s">
        <v>959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967</v>
      </c>
      <c r="G1952" s="33" t="s">
        <v>1830</v>
      </c>
      <c r="H1952" s="33" t="s">
        <v>1965</v>
      </c>
      <c r="I1952" s="196" t="s">
        <v>1876</v>
      </c>
      <c r="J1952" s="196" t="s">
        <v>1876</v>
      </c>
      <c r="K1952" s="196" t="s">
        <v>1876</v>
      </c>
      <c r="L1952" s="235">
        <v>45536</v>
      </c>
      <c r="M1952" s="235">
        <v>45565</v>
      </c>
      <c r="N1952" s="33" t="s">
        <v>124</v>
      </c>
      <c r="O1952" s="48" t="s">
        <v>125</v>
      </c>
      <c r="P1952" s="29" t="s">
        <v>922</v>
      </c>
      <c r="Q1952" s="29" t="s">
        <v>959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967</v>
      </c>
      <c r="G1953" s="33" t="s">
        <v>1830</v>
      </c>
      <c r="H1953" s="33" t="s">
        <v>1966</v>
      </c>
      <c r="I1953" s="196" t="s">
        <v>1876</v>
      </c>
      <c r="J1953" s="196" t="s">
        <v>1876</v>
      </c>
      <c r="K1953" s="196" t="s">
        <v>1876</v>
      </c>
      <c r="L1953" s="235">
        <v>45536</v>
      </c>
      <c r="M1953" s="235">
        <v>45550</v>
      </c>
      <c r="N1953" s="33" t="s">
        <v>124</v>
      </c>
      <c r="O1953" s="48" t="s">
        <v>125</v>
      </c>
      <c r="P1953" s="29" t="s">
        <v>922</v>
      </c>
      <c r="Q1953" s="29" t="s">
        <v>959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967</v>
      </c>
      <c r="G1954" s="33" t="s">
        <v>1830</v>
      </c>
      <c r="H1954" s="33" t="s">
        <v>1966</v>
      </c>
      <c r="I1954" s="196" t="s">
        <v>1876</v>
      </c>
      <c r="J1954" s="196" t="s">
        <v>1876</v>
      </c>
      <c r="K1954" s="196" t="s">
        <v>1876</v>
      </c>
      <c r="L1954" s="235">
        <v>45551</v>
      </c>
      <c r="M1954" s="235">
        <v>45565</v>
      </c>
      <c r="N1954" s="33" t="s">
        <v>124</v>
      </c>
      <c r="O1954" s="48" t="s">
        <v>125</v>
      </c>
      <c r="P1954" s="29" t="s">
        <v>922</v>
      </c>
      <c r="Q1954" s="29" t="s">
        <v>959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967</v>
      </c>
      <c r="G1955" s="33" t="s">
        <v>1830</v>
      </c>
      <c r="H1955" s="33" t="s">
        <v>1965</v>
      </c>
      <c r="I1955" s="196" t="s">
        <v>1876</v>
      </c>
      <c r="J1955" s="196" t="s">
        <v>1876</v>
      </c>
      <c r="K1955" s="196" t="s">
        <v>1876</v>
      </c>
      <c r="L1955" s="235">
        <v>45566</v>
      </c>
      <c r="M1955" s="235">
        <v>45596</v>
      </c>
      <c r="N1955" s="33" t="s">
        <v>124</v>
      </c>
      <c r="O1955" s="48" t="s">
        <v>125</v>
      </c>
      <c r="P1955" s="29" t="s">
        <v>922</v>
      </c>
      <c r="Q1955" s="29" t="s">
        <v>959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967</v>
      </c>
      <c r="G1956" s="33" t="s">
        <v>1830</v>
      </c>
      <c r="H1956" s="33" t="s">
        <v>1966</v>
      </c>
      <c r="I1956" s="196" t="s">
        <v>1876</v>
      </c>
      <c r="J1956" s="196" t="s">
        <v>1876</v>
      </c>
      <c r="K1956" s="196" t="s">
        <v>1876</v>
      </c>
      <c r="L1956" s="235">
        <v>45566</v>
      </c>
      <c r="M1956" s="235">
        <v>45580</v>
      </c>
      <c r="N1956" s="33" t="s">
        <v>124</v>
      </c>
      <c r="O1956" s="48" t="s">
        <v>125</v>
      </c>
      <c r="P1956" s="29" t="s">
        <v>922</v>
      </c>
      <c r="Q1956" s="29" t="s">
        <v>959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967</v>
      </c>
      <c r="G1957" s="33" t="s">
        <v>1830</v>
      </c>
      <c r="H1957" s="33" t="s">
        <v>1966</v>
      </c>
      <c r="I1957" s="196" t="s">
        <v>1876</v>
      </c>
      <c r="J1957" s="196" t="s">
        <v>1876</v>
      </c>
      <c r="K1957" s="196" t="s">
        <v>1876</v>
      </c>
      <c r="L1957" s="235">
        <v>45581</v>
      </c>
      <c r="M1957" s="235">
        <v>45596</v>
      </c>
      <c r="N1957" s="33" t="s">
        <v>124</v>
      </c>
      <c r="O1957" s="48" t="s">
        <v>125</v>
      </c>
      <c r="P1957" s="29" t="s">
        <v>922</v>
      </c>
      <c r="Q1957" s="29" t="s">
        <v>959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967</v>
      </c>
      <c r="G1958" s="33" t="s">
        <v>1830</v>
      </c>
      <c r="H1958" s="33" t="s">
        <v>1965</v>
      </c>
      <c r="I1958" s="196" t="s">
        <v>1876</v>
      </c>
      <c r="J1958" s="196" t="s">
        <v>1876</v>
      </c>
      <c r="K1958" s="196" t="s">
        <v>1876</v>
      </c>
      <c r="L1958" s="235">
        <v>45597</v>
      </c>
      <c r="M1958" s="235">
        <v>45626</v>
      </c>
      <c r="N1958" s="33" t="s">
        <v>124</v>
      </c>
      <c r="O1958" s="48" t="s">
        <v>125</v>
      </c>
      <c r="P1958" s="29" t="s">
        <v>922</v>
      </c>
      <c r="Q1958" s="29" t="s">
        <v>959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967</v>
      </c>
      <c r="G1959" s="33" t="s">
        <v>1830</v>
      </c>
      <c r="H1959" s="33" t="s">
        <v>1966</v>
      </c>
      <c r="I1959" s="196" t="s">
        <v>1876</v>
      </c>
      <c r="J1959" s="196" t="s">
        <v>1876</v>
      </c>
      <c r="K1959" s="196" t="s">
        <v>1876</v>
      </c>
      <c r="L1959" s="235">
        <v>45597</v>
      </c>
      <c r="M1959" s="235">
        <v>45611</v>
      </c>
      <c r="N1959" s="33" t="s">
        <v>124</v>
      </c>
      <c r="O1959" s="48" t="s">
        <v>125</v>
      </c>
      <c r="P1959" s="29" t="s">
        <v>922</v>
      </c>
      <c r="Q1959" s="29" t="s">
        <v>959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967</v>
      </c>
      <c r="G1960" s="33" t="s">
        <v>1830</v>
      </c>
      <c r="H1960" s="33" t="s">
        <v>1966</v>
      </c>
      <c r="I1960" s="196" t="s">
        <v>1876</v>
      </c>
      <c r="J1960" s="196" t="s">
        <v>1876</v>
      </c>
      <c r="K1960" s="196" t="s">
        <v>1876</v>
      </c>
      <c r="L1960" s="235">
        <v>45612</v>
      </c>
      <c r="M1960" s="235">
        <v>45626</v>
      </c>
      <c r="N1960" s="33" t="s">
        <v>124</v>
      </c>
      <c r="O1960" s="48" t="s">
        <v>125</v>
      </c>
      <c r="P1960" s="29" t="s">
        <v>922</v>
      </c>
      <c r="Q1960" s="29" t="s">
        <v>959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967</v>
      </c>
      <c r="G1961" s="33" t="s">
        <v>1830</v>
      </c>
      <c r="H1961" s="33" t="s">
        <v>1965</v>
      </c>
      <c r="I1961" s="196" t="s">
        <v>1876</v>
      </c>
      <c r="J1961" s="196" t="s">
        <v>1876</v>
      </c>
      <c r="K1961" s="196" t="s">
        <v>1876</v>
      </c>
      <c r="L1961" s="235">
        <v>45627</v>
      </c>
      <c r="M1961" s="235">
        <v>45657</v>
      </c>
      <c r="N1961" s="33" t="s">
        <v>124</v>
      </c>
      <c r="O1961" s="48" t="s">
        <v>125</v>
      </c>
      <c r="P1961" s="29" t="s">
        <v>922</v>
      </c>
      <c r="Q1961" s="29" t="s">
        <v>959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967</v>
      </c>
      <c r="G1962" s="33" t="s">
        <v>1830</v>
      </c>
      <c r="H1962" s="33" t="s">
        <v>1966</v>
      </c>
      <c r="I1962" s="196" t="s">
        <v>1876</v>
      </c>
      <c r="J1962" s="196" t="s">
        <v>1876</v>
      </c>
      <c r="K1962" s="196" t="s">
        <v>1876</v>
      </c>
      <c r="L1962" s="235">
        <v>45627</v>
      </c>
      <c r="M1962" s="235">
        <v>45641</v>
      </c>
      <c r="N1962" s="33" t="s">
        <v>124</v>
      </c>
      <c r="O1962" s="48" t="s">
        <v>125</v>
      </c>
      <c r="P1962" s="29" t="s">
        <v>922</v>
      </c>
      <c r="Q1962" s="29" t="s">
        <v>959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967</v>
      </c>
      <c r="G1963" s="33" t="s">
        <v>1830</v>
      </c>
      <c r="H1963" s="33" t="s">
        <v>1966</v>
      </c>
      <c r="I1963" s="196" t="s">
        <v>1876</v>
      </c>
      <c r="J1963" s="196" t="s">
        <v>1876</v>
      </c>
      <c r="K1963" s="196" t="s">
        <v>1876</v>
      </c>
      <c r="L1963" s="235">
        <v>45642</v>
      </c>
      <c r="M1963" s="235">
        <v>45657</v>
      </c>
      <c r="N1963" s="33" t="s">
        <v>124</v>
      </c>
      <c r="O1963" s="48" t="s">
        <v>125</v>
      </c>
      <c r="P1963" s="29" t="s">
        <v>922</v>
      </c>
      <c r="Q1963" s="29" t="s">
        <v>959</v>
      </c>
      <c r="R1963" s="29" t="s">
        <v>81</v>
      </c>
      <c r="S1963" s="33">
        <v>58</v>
      </c>
      <c r="T1963" s="29"/>
      <c r="U1963" s="29"/>
      <c r="V1963" s="29"/>
      <c r="W1963" s="29"/>
      <c r="X1963" s="29"/>
      <c r="Y1963" s="29"/>
      <c r="Z1963" s="33"/>
    </row>
    <row r="1964" ht="108" spans="1:26">
      <c r="A1964" s="33">
        <v>3760</v>
      </c>
      <c r="B1964" s="33" t="s">
        <v>117</v>
      </c>
      <c r="C1964" s="33" t="s">
        <v>118</v>
      </c>
      <c r="D1964" s="33" t="s">
        <v>363</v>
      </c>
      <c r="E1964" s="33" t="s">
        <v>412</v>
      </c>
      <c r="F1964" s="33" t="s">
        <v>970</v>
      </c>
      <c r="G1964" s="33" t="s">
        <v>1830</v>
      </c>
      <c r="H1964" s="33" t="s">
        <v>1967</v>
      </c>
      <c r="I1964" s="196" t="s">
        <v>1876</v>
      </c>
      <c r="J1964" s="196" t="s">
        <v>1876</v>
      </c>
      <c r="K1964" s="196" t="s">
        <v>1876</v>
      </c>
      <c r="L1964" s="235">
        <v>45292</v>
      </c>
      <c r="M1964" s="235">
        <v>45322</v>
      </c>
      <c r="N1964" s="33" t="s">
        <v>124</v>
      </c>
      <c r="O1964" s="48" t="s">
        <v>125</v>
      </c>
      <c r="P1964" s="29" t="s">
        <v>922</v>
      </c>
      <c r="Q1964" s="29" t="s">
        <v>971</v>
      </c>
      <c r="R1964" s="29" t="s">
        <v>81</v>
      </c>
      <c r="S1964" s="33"/>
      <c r="T1964" s="29"/>
      <c r="U1964" s="29"/>
      <c r="V1964" s="29"/>
      <c r="W1964" s="29"/>
      <c r="X1964" s="29"/>
      <c r="Y1964" s="29"/>
      <c r="Z1964" s="33"/>
    </row>
    <row r="1965" ht="24" spans="1:26">
      <c r="A1965" s="33">
        <v>3761</v>
      </c>
      <c r="B1965" s="33" t="s">
        <v>117</v>
      </c>
      <c r="C1965" s="33" t="s">
        <v>118</v>
      </c>
      <c r="D1965" s="33" t="s">
        <v>363</v>
      </c>
      <c r="E1965" s="33" t="s">
        <v>412</v>
      </c>
      <c r="F1965" s="33" t="s">
        <v>970</v>
      </c>
      <c r="G1965" s="33" t="s">
        <v>1830</v>
      </c>
      <c r="H1965" s="33" t="s">
        <v>1968</v>
      </c>
      <c r="I1965" s="196" t="s">
        <v>1876</v>
      </c>
      <c r="J1965" s="196" t="s">
        <v>1876</v>
      </c>
      <c r="K1965" s="196" t="s">
        <v>1876</v>
      </c>
      <c r="L1965" s="235">
        <v>45292</v>
      </c>
      <c r="M1965" s="235">
        <v>45306</v>
      </c>
      <c r="N1965" s="33" t="s">
        <v>124</v>
      </c>
      <c r="O1965" s="48" t="s">
        <v>125</v>
      </c>
      <c r="P1965" s="29" t="s">
        <v>922</v>
      </c>
      <c r="Q1965" s="29" t="s">
        <v>971</v>
      </c>
      <c r="R1965" s="29" t="s">
        <v>81</v>
      </c>
      <c r="S1965" s="33"/>
      <c r="T1965" s="29"/>
      <c r="U1965" s="29"/>
      <c r="V1965" s="29"/>
      <c r="W1965" s="29"/>
      <c r="X1965" s="29"/>
      <c r="Y1965" s="29"/>
      <c r="Z1965" s="33"/>
    </row>
    <row r="1966" ht="24" spans="1:26">
      <c r="A1966" s="33">
        <v>3762</v>
      </c>
      <c r="B1966" s="33" t="s">
        <v>117</v>
      </c>
      <c r="C1966" s="33" t="s">
        <v>118</v>
      </c>
      <c r="D1966" s="33" t="s">
        <v>363</v>
      </c>
      <c r="E1966" s="33" t="s">
        <v>412</v>
      </c>
      <c r="F1966" s="33" t="s">
        <v>970</v>
      </c>
      <c r="G1966" s="33" t="s">
        <v>1830</v>
      </c>
      <c r="H1966" s="33" t="s">
        <v>1968</v>
      </c>
      <c r="I1966" s="196" t="s">
        <v>1876</v>
      </c>
      <c r="J1966" s="196" t="s">
        <v>1876</v>
      </c>
      <c r="K1966" s="196" t="s">
        <v>1876</v>
      </c>
      <c r="L1966" s="235">
        <v>45307</v>
      </c>
      <c r="M1966" s="235">
        <v>45322</v>
      </c>
      <c r="N1966" s="33" t="s">
        <v>124</v>
      </c>
      <c r="O1966" s="48" t="s">
        <v>125</v>
      </c>
      <c r="P1966" s="29" t="s">
        <v>922</v>
      </c>
      <c r="Q1966" s="29" t="s">
        <v>971</v>
      </c>
      <c r="R1966" s="29" t="s">
        <v>81</v>
      </c>
      <c r="S1966" s="33"/>
      <c r="T1966" s="29"/>
      <c r="U1966" s="29"/>
      <c r="V1966" s="29"/>
      <c r="W1966" s="29"/>
      <c r="X1966" s="29"/>
      <c r="Y1966" s="29"/>
      <c r="Z1966" s="33"/>
    </row>
    <row r="1967" ht="108" spans="1:26">
      <c r="A1967" s="33">
        <v>3763</v>
      </c>
      <c r="B1967" s="33" t="s">
        <v>117</v>
      </c>
      <c r="C1967" s="33" t="s">
        <v>118</v>
      </c>
      <c r="D1967" s="33" t="s">
        <v>363</v>
      </c>
      <c r="E1967" s="33" t="s">
        <v>412</v>
      </c>
      <c r="F1967" s="33" t="s">
        <v>970</v>
      </c>
      <c r="G1967" s="33" t="s">
        <v>1830</v>
      </c>
      <c r="H1967" s="33" t="s">
        <v>1967</v>
      </c>
      <c r="I1967" s="196" t="s">
        <v>1876</v>
      </c>
      <c r="J1967" s="196" t="s">
        <v>1876</v>
      </c>
      <c r="K1967" s="196" t="s">
        <v>1876</v>
      </c>
      <c r="L1967" s="235">
        <v>45323</v>
      </c>
      <c r="M1967" s="235">
        <v>45351</v>
      </c>
      <c r="N1967" s="33" t="s">
        <v>124</v>
      </c>
      <c r="O1967" s="48" t="s">
        <v>125</v>
      </c>
      <c r="P1967" s="29" t="s">
        <v>922</v>
      </c>
      <c r="Q1967" s="29" t="s">
        <v>971</v>
      </c>
      <c r="R1967" s="29" t="s">
        <v>81</v>
      </c>
      <c r="S1967" s="33"/>
      <c r="T1967" s="29"/>
      <c r="U1967" s="29"/>
      <c r="V1967" s="29"/>
      <c r="W1967" s="29"/>
      <c r="X1967" s="29"/>
      <c r="Y1967" s="29"/>
      <c r="Z1967" s="33"/>
    </row>
    <row r="1968" ht="24" spans="1:26">
      <c r="A1968" s="33">
        <v>3764</v>
      </c>
      <c r="B1968" s="33" t="s">
        <v>117</v>
      </c>
      <c r="C1968" s="33" t="s">
        <v>118</v>
      </c>
      <c r="D1968" s="33" t="s">
        <v>363</v>
      </c>
      <c r="E1968" s="33" t="s">
        <v>412</v>
      </c>
      <c r="F1968" s="33" t="s">
        <v>970</v>
      </c>
      <c r="G1968" s="33" t="s">
        <v>1830</v>
      </c>
      <c r="H1968" s="33" t="s">
        <v>1968</v>
      </c>
      <c r="I1968" s="196" t="s">
        <v>1876</v>
      </c>
      <c r="J1968" s="196" t="s">
        <v>1876</v>
      </c>
      <c r="K1968" s="196" t="s">
        <v>1876</v>
      </c>
      <c r="L1968" s="235">
        <v>45323</v>
      </c>
      <c r="M1968" s="235">
        <v>45337</v>
      </c>
      <c r="N1968" s="33" t="s">
        <v>124</v>
      </c>
      <c r="O1968" s="48" t="s">
        <v>125</v>
      </c>
      <c r="P1968" s="29" t="s">
        <v>922</v>
      </c>
      <c r="Q1968" s="29" t="s">
        <v>971</v>
      </c>
      <c r="R1968" s="29" t="s">
        <v>81</v>
      </c>
      <c r="S1968" s="33"/>
      <c r="T1968" s="29"/>
      <c r="U1968" s="29"/>
      <c r="V1968" s="29"/>
      <c r="W1968" s="29"/>
      <c r="X1968" s="29"/>
      <c r="Y1968" s="29"/>
      <c r="Z1968" s="33"/>
    </row>
    <row r="1969" ht="24" spans="1:26">
      <c r="A1969" s="33">
        <v>3765</v>
      </c>
      <c r="B1969" s="33" t="s">
        <v>117</v>
      </c>
      <c r="C1969" s="33" t="s">
        <v>118</v>
      </c>
      <c r="D1969" s="33" t="s">
        <v>363</v>
      </c>
      <c r="E1969" s="33" t="s">
        <v>412</v>
      </c>
      <c r="F1969" s="33" t="s">
        <v>970</v>
      </c>
      <c r="G1969" s="33" t="s">
        <v>1830</v>
      </c>
      <c r="H1969" s="33" t="s">
        <v>1968</v>
      </c>
      <c r="I1969" s="196" t="s">
        <v>1876</v>
      </c>
      <c r="J1969" s="196" t="s">
        <v>1876</v>
      </c>
      <c r="K1969" s="196" t="s">
        <v>1876</v>
      </c>
      <c r="L1969" s="235">
        <v>45338</v>
      </c>
      <c r="M1969" s="235">
        <v>45351</v>
      </c>
      <c r="N1969" s="33" t="s">
        <v>124</v>
      </c>
      <c r="O1969" s="48" t="s">
        <v>125</v>
      </c>
      <c r="P1969" s="29" t="s">
        <v>922</v>
      </c>
      <c r="Q1969" s="29" t="s">
        <v>971</v>
      </c>
      <c r="R1969" s="29" t="s">
        <v>81</v>
      </c>
      <c r="S1969" s="33"/>
      <c r="T1969" s="29"/>
      <c r="U1969" s="29"/>
      <c r="V1969" s="29"/>
      <c r="W1969" s="29"/>
      <c r="X1969" s="29"/>
      <c r="Y1969" s="29"/>
      <c r="Z1969" s="33"/>
    </row>
    <row r="1970" ht="108" spans="1:28">
      <c r="A1970" s="33">
        <v>3766</v>
      </c>
      <c r="B1970" s="33" t="s">
        <v>117</v>
      </c>
      <c r="C1970" s="33" t="s">
        <v>118</v>
      </c>
      <c r="D1970" s="33" t="s">
        <v>363</v>
      </c>
      <c r="E1970" s="33" t="s">
        <v>412</v>
      </c>
      <c r="F1970" s="33" t="s">
        <v>970</v>
      </c>
      <c r="G1970" s="33" t="s">
        <v>1830</v>
      </c>
      <c r="H1970" s="33" t="s">
        <v>1967</v>
      </c>
      <c r="I1970" s="196" t="s">
        <v>1876</v>
      </c>
      <c r="J1970" s="196" t="s">
        <v>1876</v>
      </c>
      <c r="K1970" s="196" t="s">
        <v>1876</v>
      </c>
      <c r="L1970" s="235">
        <v>45352</v>
      </c>
      <c r="M1970" s="235">
        <v>45382</v>
      </c>
      <c r="N1970" s="33" t="s">
        <v>124</v>
      </c>
      <c r="O1970" s="48" t="s">
        <v>125</v>
      </c>
      <c r="P1970" s="29" t="s">
        <v>922</v>
      </c>
      <c r="Q1970" s="29" t="s">
        <v>971</v>
      </c>
      <c r="R1970" s="29" t="s">
        <v>81</v>
      </c>
      <c r="S1970" s="33"/>
      <c r="T1970" s="34"/>
      <c r="U1970" s="34"/>
      <c r="V1970" s="35"/>
      <c r="W1970" s="35"/>
      <c r="X1970" s="40"/>
      <c r="Y1970" s="40"/>
      <c r="Z1970" s="38"/>
      <c r="AA1970" s="34"/>
      <c r="AB1970" s="34"/>
    </row>
    <row r="1971" ht="24" spans="1:28">
      <c r="A1971" s="33">
        <v>3767</v>
      </c>
      <c r="B1971" s="33" t="s">
        <v>117</v>
      </c>
      <c r="C1971" s="33" t="s">
        <v>118</v>
      </c>
      <c r="D1971" s="33" t="s">
        <v>363</v>
      </c>
      <c r="E1971" s="33" t="s">
        <v>412</v>
      </c>
      <c r="F1971" s="33" t="s">
        <v>970</v>
      </c>
      <c r="G1971" s="33" t="s">
        <v>1830</v>
      </c>
      <c r="H1971" s="33" t="s">
        <v>1968</v>
      </c>
      <c r="I1971" s="196" t="s">
        <v>1876</v>
      </c>
      <c r="J1971" s="196" t="s">
        <v>1876</v>
      </c>
      <c r="K1971" s="196" t="s">
        <v>1876</v>
      </c>
      <c r="L1971" s="235">
        <v>45352</v>
      </c>
      <c r="M1971" s="235">
        <v>45366</v>
      </c>
      <c r="N1971" s="33" t="s">
        <v>124</v>
      </c>
      <c r="O1971" s="48" t="s">
        <v>125</v>
      </c>
      <c r="P1971" s="29" t="s">
        <v>922</v>
      </c>
      <c r="Q1971" s="29" t="s">
        <v>971</v>
      </c>
      <c r="R1971" s="29" t="s">
        <v>81</v>
      </c>
      <c r="S1971" s="33"/>
      <c r="T1971" s="34"/>
      <c r="U1971" s="34"/>
      <c r="V1971" s="35"/>
      <c r="W1971" s="35"/>
      <c r="X1971" s="40"/>
      <c r="Y1971" s="40"/>
      <c r="Z1971" s="38"/>
      <c r="AA1971" s="34"/>
      <c r="AB1971" s="34"/>
    </row>
    <row r="1972" ht="24" spans="1:28">
      <c r="A1972" s="33">
        <v>3768</v>
      </c>
      <c r="B1972" s="33" t="s">
        <v>117</v>
      </c>
      <c r="C1972" s="33" t="s">
        <v>118</v>
      </c>
      <c r="D1972" s="33" t="s">
        <v>363</v>
      </c>
      <c r="E1972" s="33" t="s">
        <v>412</v>
      </c>
      <c r="F1972" s="33" t="s">
        <v>970</v>
      </c>
      <c r="G1972" s="33" t="s">
        <v>1830</v>
      </c>
      <c r="H1972" s="33" t="s">
        <v>1968</v>
      </c>
      <c r="I1972" s="196" t="s">
        <v>1876</v>
      </c>
      <c r="J1972" s="196" t="s">
        <v>1876</v>
      </c>
      <c r="K1972" s="196" t="s">
        <v>1876</v>
      </c>
      <c r="L1972" s="235">
        <v>45367</v>
      </c>
      <c r="M1972" s="235">
        <v>45382</v>
      </c>
      <c r="N1972" s="33" t="s">
        <v>124</v>
      </c>
      <c r="O1972" s="48" t="s">
        <v>125</v>
      </c>
      <c r="P1972" s="29" t="s">
        <v>922</v>
      </c>
      <c r="Q1972" s="29" t="s">
        <v>971</v>
      </c>
      <c r="R1972" s="29" t="s">
        <v>81</v>
      </c>
      <c r="S1972" s="33"/>
      <c r="T1972" s="34"/>
      <c r="U1972" s="34"/>
      <c r="V1972" s="35"/>
      <c r="W1972" s="35"/>
      <c r="X1972" s="40"/>
      <c r="Y1972" s="40"/>
      <c r="Z1972" s="38"/>
      <c r="AA1972" s="34"/>
      <c r="AB1972" s="34"/>
    </row>
    <row r="1973" ht="108" spans="1:26">
      <c r="A1973" s="33">
        <v>3769</v>
      </c>
      <c r="B1973" s="33" t="s">
        <v>117</v>
      </c>
      <c r="C1973" s="33" t="s">
        <v>118</v>
      </c>
      <c r="D1973" s="33" t="s">
        <v>363</v>
      </c>
      <c r="E1973" s="33" t="s">
        <v>412</v>
      </c>
      <c r="F1973" s="33" t="s">
        <v>970</v>
      </c>
      <c r="G1973" s="33" t="s">
        <v>1830</v>
      </c>
      <c r="H1973" s="33" t="s">
        <v>1967</v>
      </c>
      <c r="I1973" s="196" t="s">
        <v>1876</v>
      </c>
      <c r="J1973" s="196" t="s">
        <v>1876</v>
      </c>
      <c r="K1973" s="196" t="s">
        <v>1876</v>
      </c>
      <c r="L1973" s="235">
        <v>45383</v>
      </c>
      <c r="M1973" s="235">
        <v>45412</v>
      </c>
      <c r="N1973" s="33" t="s">
        <v>124</v>
      </c>
      <c r="O1973" s="48" t="s">
        <v>125</v>
      </c>
      <c r="P1973" s="29" t="s">
        <v>922</v>
      </c>
      <c r="Q1973" s="29" t="s">
        <v>971</v>
      </c>
      <c r="R1973" s="29" t="s">
        <v>81</v>
      </c>
      <c r="S1973" s="33"/>
      <c r="T1973" s="29"/>
      <c r="U1973" s="29"/>
      <c r="V1973" s="29"/>
      <c r="W1973" s="29"/>
      <c r="X1973" s="29"/>
      <c r="Y1973" s="29"/>
      <c r="Z1973" s="33"/>
    </row>
    <row r="1974" ht="24" spans="1:26">
      <c r="A1974" s="33">
        <v>3770</v>
      </c>
      <c r="B1974" s="33" t="s">
        <v>117</v>
      </c>
      <c r="C1974" s="33" t="s">
        <v>118</v>
      </c>
      <c r="D1974" s="33" t="s">
        <v>363</v>
      </c>
      <c r="E1974" s="33" t="s">
        <v>412</v>
      </c>
      <c r="F1974" s="33" t="s">
        <v>970</v>
      </c>
      <c r="G1974" s="33" t="s">
        <v>1830</v>
      </c>
      <c r="H1974" s="33" t="s">
        <v>1968</v>
      </c>
      <c r="I1974" s="196" t="s">
        <v>1876</v>
      </c>
      <c r="J1974" s="196" t="s">
        <v>1876</v>
      </c>
      <c r="K1974" s="196" t="s">
        <v>1876</v>
      </c>
      <c r="L1974" s="235">
        <v>45383</v>
      </c>
      <c r="M1974" s="235">
        <v>45397</v>
      </c>
      <c r="N1974" s="33" t="s">
        <v>124</v>
      </c>
      <c r="O1974" s="48" t="s">
        <v>125</v>
      </c>
      <c r="P1974" s="29" t="s">
        <v>922</v>
      </c>
      <c r="Q1974" s="29" t="s">
        <v>971</v>
      </c>
      <c r="R1974" s="29" t="s">
        <v>81</v>
      </c>
      <c r="S1974" s="33"/>
      <c r="T1974" s="29"/>
      <c r="U1974" s="29"/>
      <c r="V1974" s="29"/>
      <c r="W1974" s="29"/>
      <c r="X1974" s="29"/>
      <c r="Y1974" s="29"/>
      <c r="Z1974" s="33"/>
    </row>
    <row r="1975" ht="24" spans="1:26">
      <c r="A1975" s="33">
        <v>3771</v>
      </c>
      <c r="B1975" s="33" t="s">
        <v>117</v>
      </c>
      <c r="C1975" s="33" t="s">
        <v>118</v>
      </c>
      <c r="D1975" s="33" t="s">
        <v>363</v>
      </c>
      <c r="E1975" s="33" t="s">
        <v>412</v>
      </c>
      <c r="F1975" s="33" t="s">
        <v>970</v>
      </c>
      <c r="G1975" s="33" t="s">
        <v>1830</v>
      </c>
      <c r="H1975" s="33" t="s">
        <v>1968</v>
      </c>
      <c r="I1975" s="196" t="s">
        <v>1876</v>
      </c>
      <c r="J1975" s="196" t="s">
        <v>1876</v>
      </c>
      <c r="K1975" s="196" t="s">
        <v>1876</v>
      </c>
      <c r="L1975" s="235">
        <v>45398</v>
      </c>
      <c r="M1975" s="235">
        <v>45412</v>
      </c>
      <c r="N1975" s="33" t="s">
        <v>124</v>
      </c>
      <c r="O1975" s="48" t="s">
        <v>125</v>
      </c>
      <c r="P1975" s="29" t="s">
        <v>922</v>
      </c>
      <c r="Q1975" s="29" t="s">
        <v>971</v>
      </c>
      <c r="R1975" s="29" t="s">
        <v>81</v>
      </c>
      <c r="S1975" s="33"/>
      <c r="T1975" s="29"/>
      <c r="U1975" s="29"/>
      <c r="V1975" s="29"/>
      <c r="W1975" s="29"/>
      <c r="X1975" s="29"/>
      <c r="Y1975" s="29"/>
      <c r="Z1975" s="33"/>
    </row>
    <row r="1976" ht="108" spans="1:26">
      <c r="A1976" s="33">
        <v>3772</v>
      </c>
      <c r="B1976" s="33" t="s">
        <v>117</v>
      </c>
      <c r="C1976" s="33" t="s">
        <v>118</v>
      </c>
      <c r="D1976" s="33" t="s">
        <v>363</v>
      </c>
      <c r="E1976" s="33" t="s">
        <v>412</v>
      </c>
      <c r="F1976" s="33" t="s">
        <v>970</v>
      </c>
      <c r="G1976" s="33" t="s">
        <v>1830</v>
      </c>
      <c r="H1976" s="33" t="s">
        <v>1967</v>
      </c>
      <c r="I1976" s="196" t="s">
        <v>1876</v>
      </c>
      <c r="J1976" s="196" t="s">
        <v>1876</v>
      </c>
      <c r="K1976" s="196" t="s">
        <v>1876</v>
      </c>
      <c r="L1976" s="235">
        <v>45413</v>
      </c>
      <c r="M1976" s="235">
        <v>45443</v>
      </c>
      <c r="N1976" s="33" t="s">
        <v>124</v>
      </c>
      <c r="O1976" s="48" t="s">
        <v>125</v>
      </c>
      <c r="P1976" s="29" t="s">
        <v>922</v>
      </c>
      <c r="Q1976" s="29" t="s">
        <v>971</v>
      </c>
      <c r="R1976" s="29" t="s">
        <v>81</v>
      </c>
      <c r="S1976" s="33"/>
      <c r="T1976" s="29"/>
      <c r="U1976" s="29"/>
      <c r="V1976" s="29"/>
      <c r="W1976" s="29"/>
      <c r="X1976" s="29"/>
      <c r="Y1976" s="29"/>
      <c r="Z1976" s="33"/>
    </row>
    <row r="1977" ht="24" spans="1:26">
      <c r="A1977" s="33">
        <v>3773</v>
      </c>
      <c r="B1977" s="33" t="s">
        <v>117</v>
      </c>
      <c r="C1977" s="33" t="s">
        <v>118</v>
      </c>
      <c r="D1977" s="33" t="s">
        <v>363</v>
      </c>
      <c r="E1977" s="33" t="s">
        <v>412</v>
      </c>
      <c r="F1977" s="33" t="s">
        <v>970</v>
      </c>
      <c r="G1977" s="33" t="s">
        <v>1830</v>
      </c>
      <c r="H1977" s="33" t="s">
        <v>1968</v>
      </c>
      <c r="I1977" s="196" t="s">
        <v>1876</v>
      </c>
      <c r="J1977" s="196" t="s">
        <v>1876</v>
      </c>
      <c r="K1977" s="196" t="s">
        <v>1876</v>
      </c>
      <c r="L1977" s="235">
        <v>45413</v>
      </c>
      <c r="M1977" s="235">
        <v>45427</v>
      </c>
      <c r="N1977" s="33" t="s">
        <v>124</v>
      </c>
      <c r="O1977" s="48" t="s">
        <v>125</v>
      </c>
      <c r="P1977" s="29" t="s">
        <v>922</v>
      </c>
      <c r="Q1977" s="29" t="s">
        <v>971</v>
      </c>
      <c r="R1977" s="29" t="s">
        <v>81</v>
      </c>
      <c r="S1977" s="33"/>
      <c r="T1977" s="29"/>
      <c r="U1977" s="29"/>
      <c r="V1977" s="29"/>
      <c r="W1977" s="29"/>
      <c r="X1977" s="29"/>
      <c r="Y1977" s="29"/>
      <c r="Z1977" s="33"/>
    </row>
    <row r="1978" ht="24" spans="1:26">
      <c r="A1978" s="33">
        <v>3774</v>
      </c>
      <c r="B1978" s="33" t="s">
        <v>117</v>
      </c>
      <c r="C1978" s="33" t="s">
        <v>118</v>
      </c>
      <c r="D1978" s="33" t="s">
        <v>363</v>
      </c>
      <c r="E1978" s="33" t="s">
        <v>412</v>
      </c>
      <c r="F1978" s="33" t="s">
        <v>970</v>
      </c>
      <c r="G1978" s="33" t="s">
        <v>1830</v>
      </c>
      <c r="H1978" s="33" t="s">
        <v>1968</v>
      </c>
      <c r="I1978" s="196" t="s">
        <v>1876</v>
      </c>
      <c r="J1978" s="196" t="s">
        <v>1876</v>
      </c>
      <c r="K1978" s="196" t="s">
        <v>1876</v>
      </c>
      <c r="L1978" s="235">
        <v>45428</v>
      </c>
      <c r="M1978" s="235">
        <v>45443</v>
      </c>
      <c r="N1978" s="33" t="s">
        <v>124</v>
      </c>
      <c r="O1978" s="48" t="s">
        <v>125</v>
      </c>
      <c r="P1978" s="29" t="s">
        <v>922</v>
      </c>
      <c r="Q1978" s="29" t="s">
        <v>971</v>
      </c>
      <c r="R1978" s="29" t="s">
        <v>81</v>
      </c>
      <c r="S1978" s="33"/>
      <c r="T1978" s="29"/>
      <c r="U1978" s="29"/>
      <c r="V1978" s="29"/>
      <c r="W1978" s="29"/>
      <c r="X1978" s="29"/>
      <c r="Y1978" s="29"/>
      <c r="Z1978" s="33"/>
    </row>
    <row r="1979" ht="108" spans="1:26">
      <c r="A1979" s="33">
        <v>3775</v>
      </c>
      <c r="B1979" s="33" t="s">
        <v>117</v>
      </c>
      <c r="C1979" s="33" t="s">
        <v>118</v>
      </c>
      <c r="D1979" s="33" t="s">
        <v>363</v>
      </c>
      <c r="E1979" s="33" t="s">
        <v>412</v>
      </c>
      <c r="F1979" s="33" t="s">
        <v>970</v>
      </c>
      <c r="G1979" s="33" t="s">
        <v>1830</v>
      </c>
      <c r="H1979" s="33" t="s">
        <v>1967</v>
      </c>
      <c r="I1979" s="196" t="s">
        <v>1876</v>
      </c>
      <c r="J1979" s="196" t="s">
        <v>1876</v>
      </c>
      <c r="K1979" s="196" t="s">
        <v>1876</v>
      </c>
      <c r="L1979" s="235">
        <v>45444</v>
      </c>
      <c r="M1979" s="235">
        <v>45473</v>
      </c>
      <c r="N1979" s="33" t="s">
        <v>124</v>
      </c>
      <c r="O1979" s="48" t="s">
        <v>125</v>
      </c>
      <c r="P1979" s="29" t="s">
        <v>922</v>
      </c>
      <c r="Q1979" s="29" t="s">
        <v>971</v>
      </c>
      <c r="R1979" s="29" t="s">
        <v>81</v>
      </c>
      <c r="S1979" s="33"/>
      <c r="T1979" s="29"/>
      <c r="U1979" s="29"/>
      <c r="V1979" s="29"/>
      <c r="W1979" s="29"/>
      <c r="X1979" s="29"/>
      <c r="Y1979" s="29"/>
      <c r="Z1979" s="33"/>
    </row>
    <row r="1980" ht="24" spans="1:26">
      <c r="A1980" s="33">
        <v>3776</v>
      </c>
      <c r="B1980" s="33" t="s">
        <v>117</v>
      </c>
      <c r="C1980" s="33" t="s">
        <v>118</v>
      </c>
      <c r="D1980" s="33" t="s">
        <v>363</v>
      </c>
      <c r="E1980" s="33" t="s">
        <v>412</v>
      </c>
      <c r="F1980" s="33" t="s">
        <v>970</v>
      </c>
      <c r="G1980" s="33" t="s">
        <v>1830</v>
      </c>
      <c r="H1980" s="33" t="s">
        <v>1968</v>
      </c>
      <c r="I1980" s="196" t="s">
        <v>1876</v>
      </c>
      <c r="J1980" s="196" t="s">
        <v>1876</v>
      </c>
      <c r="K1980" s="196" t="s">
        <v>1876</v>
      </c>
      <c r="L1980" s="235">
        <v>45444</v>
      </c>
      <c r="M1980" s="235">
        <v>45458</v>
      </c>
      <c r="N1980" s="33" t="s">
        <v>124</v>
      </c>
      <c r="O1980" s="48" t="s">
        <v>125</v>
      </c>
      <c r="P1980" s="29" t="s">
        <v>922</v>
      </c>
      <c r="Q1980" s="29" t="s">
        <v>971</v>
      </c>
      <c r="R1980" s="29" t="s">
        <v>81</v>
      </c>
      <c r="S1980" s="33"/>
      <c r="T1980" s="29"/>
      <c r="U1980" s="29"/>
      <c r="V1980" s="29"/>
      <c r="W1980" s="29"/>
      <c r="X1980" s="29"/>
      <c r="Y1980" s="29"/>
      <c r="Z1980" s="33"/>
    </row>
    <row r="1981" ht="24" spans="1:26">
      <c r="A1981" s="33">
        <v>3777</v>
      </c>
      <c r="B1981" s="33" t="s">
        <v>117</v>
      </c>
      <c r="C1981" s="33" t="s">
        <v>118</v>
      </c>
      <c r="D1981" s="33" t="s">
        <v>363</v>
      </c>
      <c r="E1981" s="33" t="s">
        <v>412</v>
      </c>
      <c r="F1981" s="33" t="s">
        <v>970</v>
      </c>
      <c r="G1981" s="33" t="s">
        <v>1830</v>
      </c>
      <c r="H1981" s="33" t="s">
        <v>1968</v>
      </c>
      <c r="I1981" s="196" t="s">
        <v>1876</v>
      </c>
      <c r="J1981" s="196" t="s">
        <v>1876</v>
      </c>
      <c r="K1981" s="196" t="s">
        <v>1876</v>
      </c>
      <c r="L1981" s="235">
        <v>45459</v>
      </c>
      <c r="M1981" s="235">
        <v>45473</v>
      </c>
      <c r="N1981" s="33" t="s">
        <v>124</v>
      </c>
      <c r="O1981" s="48" t="s">
        <v>125</v>
      </c>
      <c r="P1981" s="29" t="s">
        <v>922</v>
      </c>
      <c r="Q1981" s="29" t="s">
        <v>971</v>
      </c>
      <c r="R1981" s="29" t="s">
        <v>81</v>
      </c>
      <c r="S1981" s="33"/>
      <c r="T1981" s="29"/>
      <c r="U1981" s="29"/>
      <c r="V1981" s="29"/>
      <c r="W1981" s="29"/>
      <c r="X1981" s="29"/>
      <c r="Y1981" s="29"/>
      <c r="Z1981" s="33"/>
    </row>
    <row r="1982" ht="108" spans="1:28">
      <c r="A1982" s="33">
        <v>3778</v>
      </c>
      <c r="B1982" s="33" t="s">
        <v>117</v>
      </c>
      <c r="C1982" s="33" t="s">
        <v>118</v>
      </c>
      <c r="D1982" s="33" t="s">
        <v>363</v>
      </c>
      <c r="E1982" s="33" t="s">
        <v>412</v>
      </c>
      <c r="F1982" s="33" t="s">
        <v>970</v>
      </c>
      <c r="G1982" s="33" t="s">
        <v>1830</v>
      </c>
      <c r="H1982" s="33" t="s">
        <v>1967</v>
      </c>
      <c r="I1982" s="196" t="s">
        <v>1876</v>
      </c>
      <c r="J1982" s="196" t="s">
        <v>1876</v>
      </c>
      <c r="K1982" s="196" t="s">
        <v>1876</v>
      </c>
      <c r="L1982" s="235">
        <v>45474</v>
      </c>
      <c r="M1982" s="235">
        <v>45504</v>
      </c>
      <c r="N1982" s="33" t="s">
        <v>124</v>
      </c>
      <c r="O1982" s="48" t="s">
        <v>125</v>
      </c>
      <c r="P1982" s="29" t="s">
        <v>922</v>
      </c>
      <c r="Q1982" s="29" t="s">
        <v>971</v>
      </c>
      <c r="R1982" s="29" t="s">
        <v>81</v>
      </c>
      <c r="S1982" s="33"/>
      <c r="T1982" s="34"/>
      <c r="U1982" s="34"/>
      <c r="V1982" s="35"/>
      <c r="W1982" s="35"/>
      <c r="X1982" s="40"/>
      <c r="Y1982" s="40"/>
      <c r="Z1982" s="38"/>
      <c r="AA1982" s="34"/>
      <c r="AB1982" s="34"/>
    </row>
    <row r="1983" ht="24" spans="1:28">
      <c r="A1983" s="33">
        <v>3779</v>
      </c>
      <c r="B1983" s="33" t="s">
        <v>117</v>
      </c>
      <c r="C1983" s="33" t="s">
        <v>118</v>
      </c>
      <c r="D1983" s="33" t="s">
        <v>363</v>
      </c>
      <c r="E1983" s="33" t="s">
        <v>412</v>
      </c>
      <c r="F1983" s="33" t="s">
        <v>970</v>
      </c>
      <c r="G1983" s="33" t="s">
        <v>1830</v>
      </c>
      <c r="H1983" s="33" t="s">
        <v>1968</v>
      </c>
      <c r="I1983" s="196" t="s">
        <v>1876</v>
      </c>
      <c r="J1983" s="196" t="s">
        <v>1876</v>
      </c>
      <c r="K1983" s="196" t="s">
        <v>1876</v>
      </c>
      <c r="L1983" s="235">
        <v>45474</v>
      </c>
      <c r="M1983" s="235">
        <v>45488</v>
      </c>
      <c r="N1983" s="33" t="s">
        <v>124</v>
      </c>
      <c r="O1983" s="48" t="s">
        <v>125</v>
      </c>
      <c r="P1983" s="29" t="s">
        <v>922</v>
      </c>
      <c r="Q1983" s="29" t="s">
        <v>971</v>
      </c>
      <c r="R1983" s="29" t="s">
        <v>81</v>
      </c>
      <c r="S1983" s="33"/>
      <c r="T1983" s="34"/>
      <c r="U1983" s="34"/>
      <c r="V1983" s="35"/>
      <c r="W1983" s="35"/>
      <c r="X1983" s="40"/>
      <c r="Y1983" s="40"/>
      <c r="Z1983" s="38"/>
      <c r="AA1983" s="34"/>
      <c r="AB1983" s="34"/>
    </row>
    <row r="1984" ht="24" spans="1:28">
      <c r="A1984" s="33">
        <v>3780</v>
      </c>
      <c r="B1984" s="33" t="s">
        <v>117</v>
      </c>
      <c r="C1984" s="33" t="s">
        <v>118</v>
      </c>
      <c r="D1984" s="33" t="s">
        <v>363</v>
      </c>
      <c r="E1984" s="33" t="s">
        <v>412</v>
      </c>
      <c r="F1984" s="33" t="s">
        <v>970</v>
      </c>
      <c r="G1984" s="33" t="s">
        <v>1830</v>
      </c>
      <c r="H1984" s="33" t="s">
        <v>1968</v>
      </c>
      <c r="I1984" s="196" t="s">
        <v>1876</v>
      </c>
      <c r="J1984" s="196" t="s">
        <v>1876</v>
      </c>
      <c r="K1984" s="196" t="s">
        <v>1876</v>
      </c>
      <c r="L1984" s="235">
        <v>45489</v>
      </c>
      <c r="M1984" s="235">
        <v>45504</v>
      </c>
      <c r="N1984" s="33" t="s">
        <v>124</v>
      </c>
      <c r="O1984" s="48" t="s">
        <v>125</v>
      </c>
      <c r="P1984" s="29" t="s">
        <v>922</v>
      </c>
      <c r="Q1984" s="29" t="s">
        <v>971</v>
      </c>
      <c r="R1984" s="29" t="s">
        <v>81</v>
      </c>
      <c r="S1984" s="33"/>
      <c r="T1984" s="34"/>
      <c r="U1984" s="34"/>
      <c r="V1984" s="35"/>
      <c r="W1984" s="35"/>
      <c r="X1984" s="40"/>
      <c r="Y1984" s="40"/>
      <c r="Z1984" s="38"/>
      <c r="AA1984" s="34"/>
      <c r="AB1984" s="34"/>
    </row>
    <row r="1985" ht="108" spans="1:26">
      <c r="A1985" s="33">
        <v>3781</v>
      </c>
      <c r="B1985" s="33" t="s">
        <v>117</v>
      </c>
      <c r="C1985" s="33" t="s">
        <v>118</v>
      </c>
      <c r="D1985" s="33" t="s">
        <v>363</v>
      </c>
      <c r="E1985" s="33" t="s">
        <v>412</v>
      </c>
      <c r="F1985" s="33" t="s">
        <v>970</v>
      </c>
      <c r="G1985" s="33" t="s">
        <v>1830</v>
      </c>
      <c r="H1985" s="33" t="s">
        <v>1967</v>
      </c>
      <c r="I1985" s="196" t="s">
        <v>1876</v>
      </c>
      <c r="J1985" s="196" t="s">
        <v>1876</v>
      </c>
      <c r="K1985" s="196" t="s">
        <v>1876</v>
      </c>
      <c r="L1985" s="235">
        <v>45505</v>
      </c>
      <c r="M1985" s="235">
        <v>45535</v>
      </c>
      <c r="N1985" s="33" t="s">
        <v>124</v>
      </c>
      <c r="O1985" s="48" t="s">
        <v>125</v>
      </c>
      <c r="P1985" s="29" t="s">
        <v>922</v>
      </c>
      <c r="Q1985" s="29" t="s">
        <v>971</v>
      </c>
      <c r="R1985" s="29" t="s">
        <v>81</v>
      </c>
      <c r="S1985" s="33"/>
      <c r="T1985" s="29"/>
      <c r="U1985" s="29"/>
      <c r="V1985" s="29"/>
      <c r="W1985" s="29"/>
      <c r="X1985" s="29"/>
      <c r="Y1985" s="29"/>
      <c r="Z1985" s="33"/>
    </row>
    <row r="1986" ht="24" spans="1:26">
      <c r="A1986" s="33">
        <v>3782</v>
      </c>
      <c r="B1986" s="33" t="s">
        <v>117</v>
      </c>
      <c r="C1986" s="33" t="s">
        <v>118</v>
      </c>
      <c r="D1986" s="33" t="s">
        <v>363</v>
      </c>
      <c r="E1986" s="33" t="s">
        <v>412</v>
      </c>
      <c r="F1986" s="33" t="s">
        <v>970</v>
      </c>
      <c r="G1986" s="33" t="s">
        <v>1830</v>
      </c>
      <c r="H1986" s="33" t="s">
        <v>1968</v>
      </c>
      <c r="I1986" s="196" t="s">
        <v>1876</v>
      </c>
      <c r="J1986" s="196" t="s">
        <v>1876</v>
      </c>
      <c r="K1986" s="196" t="s">
        <v>1876</v>
      </c>
      <c r="L1986" s="235">
        <v>45505</v>
      </c>
      <c r="M1986" s="235">
        <v>45519</v>
      </c>
      <c r="N1986" s="33" t="s">
        <v>124</v>
      </c>
      <c r="O1986" s="48" t="s">
        <v>125</v>
      </c>
      <c r="P1986" s="29" t="s">
        <v>922</v>
      </c>
      <c r="Q1986" s="29" t="s">
        <v>971</v>
      </c>
      <c r="R1986" s="29" t="s">
        <v>81</v>
      </c>
      <c r="S1986" s="33"/>
      <c r="T1986" s="29"/>
      <c r="U1986" s="29"/>
      <c r="V1986" s="29"/>
      <c r="W1986" s="29"/>
      <c r="X1986" s="29"/>
      <c r="Y1986" s="29"/>
      <c r="Z1986" s="33"/>
    </row>
    <row r="1987" ht="24" spans="1:26">
      <c r="A1987" s="33">
        <v>3783</v>
      </c>
      <c r="B1987" s="33" t="s">
        <v>117</v>
      </c>
      <c r="C1987" s="33" t="s">
        <v>118</v>
      </c>
      <c r="D1987" s="33" t="s">
        <v>363</v>
      </c>
      <c r="E1987" s="33" t="s">
        <v>412</v>
      </c>
      <c r="F1987" s="33" t="s">
        <v>970</v>
      </c>
      <c r="G1987" s="33" t="s">
        <v>1830</v>
      </c>
      <c r="H1987" s="33" t="s">
        <v>1968</v>
      </c>
      <c r="I1987" s="196" t="s">
        <v>1876</v>
      </c>
      <c r="J1987" s="196" t="s">
        <v>1876</v>
      </c>
      <c r="K1987" s="196" t="s">
        <v>1876</v>
      </c>
      <c r="L1987" s="235">
        <v>45520</v>
      </c>
      <c r="M1987" s="235">
        <v>45535</v>
      </c>
      <c r="N1987" s="33" t="s">
        <v>124</v>
      </c>
      <c r="O1987" s="48" t="s">
        <v>125</v>
      </c>
      <c r="P1987" s="29" t="s">
        <v>922</v>
      </c>
      <c r="Q1987" s="29" t="s">
        <v>971</v>
      </c>
      <c r="R1987" s="29" t="s">
        <v>81</v>
      </c>
      <c r="S1987" s="33"/>
      <c r="T1987" s="29"/>
      <c r="U1987" s="29"/>
      <c r="V1987" s="29"/>
      <c r="W1987" s="29"/>
      <c r="X1987" s="29"/>
      <c r="Y1987" s="29"/>
      <c r="Z1987" s="33"/>
    </row>
    <row r="1988" ht="108" spans="1:26">
      <c r="A1988" s="33">
        <v>3784</v>
      </c>
      <c r="B1988" s="33" t="s">
        <v>117</v>
      </c>
      <c r="C1988" s="33" t="s">
        <v>118</v>
      </c>
      <c r="D1988" s="33" t="s">
        <v>363</v>
      </c>
      <c r="E1988" s="33" t="s">
        <v>412</v>
      </c>
      <c r="F1988" s="33" t="s">
        <v>970</v>
      </c>
      <c r="G1988" s="33" t="s">
        <v>1830</v>
      </c>
      <c r="H1988" s="33" t="s">
        <v>1967</v>
      </c>
      <c r="I1988" s="196" t="s">
        <v>1876</v>
      </c>
      <c r="J1988" s="196" t="s">
        <v>1876</v>
      </c>
      <c r="K1988" s="196" t="s">
        <v>1876</v>
      </c>
      <c r="L1988" s="235">
        <v>45536</v>
      </c>
      <c r="M1988" s="235">
        <v>45565</v>
      </c>
      <c r="N1988" s="33" t="s">
        <v>124</v>
      </c>
      <c r="O1988" s="48" t="s">
        <v>125</v>
      </c>
      <c r="P1988" s="29" t="s">
        <v>922</v>
      </c>
      <c r="Q1988" s="29" t="s">
        <v>971</v>
      </c>
      <c r="R1988" s="29" t="s">
        <v>81</v>
      </c>
      <c r="S1988" s="33"/>
      <c r="T1988" s="29"/>
      <c r="U1988" s="29"/>
      <c r="V1988" s="29"/>
      <c r="W1988" s="29"/>
      <c r="X1988" s="29"/>
      <c r="Y1988" s="29"/>
      <c r="Z1988" s="33"/>
    </row>
    <row r="1989" ht="24" spans="1:26">
      <c r="A1989" s="33">
        <v>3785</v>
      </c>
      <c r="B1989" s="33" t="s">
        <v>117</v>
      </c>
      <c r="C1989" s="33" t="s">
        <v>118</v>
      </c>
      <c r="D1989" s="33" t="s">
        <v>363</v>
      </c>
      <c r="E1989" s="33" t="s">
        <v>412</v>
      </c>
      <c r="F1989" s="33" t="s">
        <v>970</v>
      </c>
      <c r="G1989" s="33" t="s">
        <v>1830</v>
      </c>
      <c r="H1989" s="33" t="s">
        <v>1968</v>
      </c>
      <c r="I1989" s="196" t="s">
        <v>1876</v>
      </c>
      <c r="J1989" s="196" t="s">
        <v>1876</v>
      </c>
      <c r="K1989" s="196" t="s">
        <v>1876</v>
      </c>
      <c r="L1989" s="235">
        <v>45536</v>
      </c>
      <c r="M1989" s="235">
        <v>45550</v>
      </c>
      <c r="N1989" s="33" t="s">
        <v>124</v>
      </c>
      <c r="O1989" s="48" t="s">
        <v>125</v>
      </c>
      <c r="P1989" s="29" t="s">
        <v>922</v>
      </c>
      <c r="Q1989" s="29" t="s">
        <v>971</v>
      </c>
      <c r="R1989" s="29" t="s">
        <v>81</v>
      </c>
      <c r="S1989" s="33"/>
      <c r="T1989" s="29"/>
      <c r="U1989" s="29"/>
      <c r="V1989" s="29"/>
      <c r="W1989" s="29"/>
      <c r="X1989" s="29"/>
      <c r="Y1989" s="29"/>
      <c r="Z1989" s="33"/>
    </row>
    <row r="1990" ht="24" spans="1:26">
      <c r="A1990" s="33">
        <v>3786</v>
      </c>
      <c r="B1990" s="33" t="s">
        <v>117</v>
      </c>
      <c r="C1990" s="33" t="s">
        <v>118</v>
      </c>
      <c r="D1990" s="33" t="s">
        <v>363</v>
      </c>
      <c r="E1990" s="33" t="s">
        <v>412</v>
      </c>
      <c r="F1990" s="33" t="s">
        <v>970</v>
      </c>
      <c r="G1990" s="33" t="s">
        <v>1830</v>
      </c>
      <c r="H1990" s="33" t="s">
        <v>1968</v>
      </c>
      <c r="I1990" s="196" t="s">
        <v>1876</v>
      </c>
      <c r="J1990" s="196" t="s">
        <v>1876</v>
      </c>
      <c r="K1990" s="196" t="s">
        <v>1876</v>
      </c>
      <c r="L1990" s="235">
        <v>45551</v>
      </c>
      <c r="M1990" s="235">
        <v>45565</v>
      </c>
      <c r="N1990" s="33" t="s">
        <v>124</v>
      </c>
      <c r="O1990" s="48" t="s">
        <v>125</v>
      </c>
      <c r="P1990" s="29" t="s">
        <v>922</v>
      </c>
      <c r="Q1990" s="29" t="s">
        <v>971</v>
      </c>
      <c r="R1990" s="29" t="s">
        <v>81</v>
      </c>
      <c r="S1990" s="33"/>
      <c r="T1990" s="29"/>
      <c r="U1990" s="29"/>
      <c r="V1990" s="29"/>
      <c r="W1990" s="29"/>
      <c r="X1990" s="29"/>
      <c r="Y1990" s="29"/>
      <c r="Z1990" s="33"/>
    </row>
    <row r="1991" ht="108" spans="1:26">
      <c r="A1991" s="33">
        <v>3787</v>
      </c>
      <c r="B1991" s="33" t="s">
        <v>117</v>
      </c>
      <c r="C1991" s="33" t="s">
        <v>118</v>
      </c>
      <c r="D1991" s="33" t="s">
        <v>363</v>
      </c>
      <c r="E1991" s="33" t="s">
        <v>412</v>
      </c>
      <c r="F1991" s="33" t="s">
        <v>970</v>
      </c>
      <c r="G1991" s="33" t="s">
        <v>1830</v>
      </c>
      <c r="H1991" s="33" t="s">
        <v>1967</v>
      </c>
      <c r="I1991" s="196" t="s">
        <v>1876</v>
      </c>
      <c r="J1991" s="196" t="s">
        <v>1876</v>
      </c>
      <c r="K1991" s="196" t="s">
        <v>1876</v>
      </c>
      <c r="L1991" s="235">
        <v>45566</v>
      </c>
      <c r="M1991" s="235">
        <v>45596</v>
      </c>
      <c r="N1991" s="33" t="s">
        <v>124</v>
      </c>
      <c r="O1991" s="48" t="s">
        <v>125</v>
      </c>
      <c r="P1991" s="29" t="s">
        <v>922</v>
      </c>
      <c r="Q1991" s="29" t="s">
        <v>971</v>
      </c>
      <c r="R1991" s="29" t="s">
        <v>81</v>
      </c>
      <c r="S1991" s="33"/>
      <c r="T1991" s="29"/>
      <c r="U1991" s="29"/>
      <c r="V1991" s="29"/>
      <c r="W1991" s="29"/>
      <c r="X1991" s="29"/>
      <c r="Y1991" s="29"/>
      <c r="Z1991" s="33"/>
    </row>
    <row r="1992" ht="24" spans="1:26">
      <c r="A1992" s="33">
        <v>3788</v>
      </c>
      <c r="B1992" s="33" t="s">
        <v>117</v>
      </c>
      <c r="C1992" s="33" t="s">
        <v>118</v>
      </c>
      <c r="D1992" s="33" t="s">
        <v>363</v>
      </c>
      <c r="E1992" s="33" t="s">
        <v>412</v>
      </c>
      <c r="F1992" s="33" t="s">
        <v>970</v>
      </c>
      <c r="G1992" s="33" t="s">
        <v>1830</v>
      </c>
      <c r="H1992" s="33" t="s">
        <v>1968</v>
      </c>
      <c r="I1992" s="196" t="s">
        <v>1876</v>
      </c>
      <c r="J1992" s="196" t="s">
        <v>1876</v>
      </c>
      <c r="K1992" s="196" t="s">
        <v>1876</v>
      </c>
      <c r="L1992" s="235">
        <v>45566</v>
      </c>
      <c r="M1992" s="235">
        <v>45580</v>
      </c>
      <c r="N1992" s="33" t="s">
        <v>124</v>
      </c>
      <c r="O1992" s="48" t="s">
        <v>125</v>
      </c>
      <c r="P1992" s="29" t="s">
        <v>922</v>
      </c>
      <c r="Q1992" s="29" t="s">
        <v>971</v>
      </c>
      <c r="R1992" s="29" t="s">
        <v>81</v>
      </c>
      <c r="S1992" s="33"/>
      <c r="T1992" s="29"/>
      <c r="U1992" s="29"/>
      <c r="V1992" s="29"/>
      <c r="W1992" s="29"/>
      <c r="X1992" s="29"/>
      <c r="Y1992" s="29"/>
      <c r="Z1992" s="33"/>
    </row>
    <row r="1993" ht="24" spans="1:26">
      <c r="A1993" s="33">
        <v>3789</v>
      </c>
      <c r="B1993" s="33" t="s">
        <v>117</v>
      </c>
      <c r="C1993" s="33" t="s">
        <v>118</v>
      </c>
      <c r="D1993" s="33" t="s">
        <v>363</v>
      </c>
      <c r="E1993" s="33" t="s">
        <v>412</v>
      </c>
      <c r="F1993" s="33" t="s">
        <v>970</v>
      </c>
      <c r="G1993" s="33" t="s">
        <v>1830</v>
      </c>
      <c r="H1993" s="33" t="s">
        <v>1968</v>
      </c>
      <c r="I1993" s="196" t="s">
        <v>1876</v>
      </c>
      <c r="J1993" s="196" t="s">
        <v>1876</v>
      </c>
      <c r="K1993" s="196" t="s">
        <v>1876</v>
      </c>
      <c r="L1993" s="235">
        <v>45581</v>
      </c>
      <c r="M1993" s="235">
        <v>45596</v>
      </c>
      <c r="N1993" s="33" t="s">
        <v>124</v>
      </c>
      <c r="O1993" s="48" t="s">
        <v>125</v>
      </c>
      <c r="P1993" s="29" t="s">
        <v>922</v>
      </c>
      <c r="Q1993" s="29" t="s">
        <v>971</v>
      </c>
      <c r="R1993" s="29" t="s">
        <v>81</v>
      </c>
      <c r="S1993" s="33"/>
      <c r="T1993" s="29"/>
      <c r="U1993" s="29"/>
      <c r="V1993" s="29"/>
      <c r="W1993" s="29"/>
      <c r="X1993" s="29"/>
      <c r="Y1993" s="29"/>
      <c r="Z1993" s="33"/>
    </row>
    <row r="1994" ht="108" spans="1:26">
      <c r="A1994" s="33">
        <v>3790</v>
      </c>
      <c r="B1994" s="33" t="s">
        <v>117</v>
      </c>
      <c r="C1994" s="33" t="s">
        <v>118</v>
      </c>
      <c r="D1994" s="33" t="s">
        <v>363</v>
      </c>
      <c r="E1994" s="33" t="s">
        <v>412</v>
      </c>
      <c r="F1994" s="33" t="s">
        <v>970</v>
      </c>
      <c r="G1994" s="33" t="s">
        <v>1830</v>
      </c>
      <c r="H1994" s="33" t="s">
        <v>1967</v>
      </c>
      <c r="I1994" s="196" t="s">
        <v>1876</v>
      </c>
      <c r="J1994" s="196" t="s">
        <v>1876</v>
      </c>
      <c r="K1994" s="196" t="s">
        <v>1876</v>
      </c>
      <c r="L1994" s="235">
        <v>45597</v>
      </c>
      <c r="M1994" s="235">
        <v>45626</v>
      </c>
      <c r="N1994" s="33" t="s">
        <v>124</v>
      </c>
      <c r="O1994" s="48" t="s">
        <v>125</v>
      </c>
      <c r="P1994" s="29" t="s">
        <v>922</v>
      </c>
      <c r="Q1994" s="29" t="s">
        <v>971</v>
      </c>
      <c r="R1994" s="29" t="s">
        <v>81</v>
      </c>
      <c r="S1994" s="33"/>
      <c r="T1994" s="29"/>
      <c r="U1994" s="29"/>
      <c r="V1994" s="29"/>
      <c r="W1994" s="29"/>
      <c r="X1994" s="29"/>
      <c r="Y1994" s="29"/>
      <c r="Z1994" s="33"/>
    </row>
    <row r="1995" ht="24" spans="1:26">
      <c r="A1995" s="33">
        <v>3791</v>
      </c>
      <c r="B1995" s="33" t="s">
        <v>117</v>
      </c>
      <c r="C1995" s="33" t="s">
        <v>118</v>
      </c>
      <c r="D1995" s="33" t="s">
        <v>363</v>
      </c>
      <c r="E1995" s="33" t="s">
        <v>412</v>
      </c>
      <c r="F1995" s="33" t="s">
        <v>970</v>
      </c>
      <c r="G1995" s="33" t="s">
        <v>1830</v>
      </c>
      <c r="H1995" s="33" t="s">
        <v>1968</v>
      </c>
      <c r="I1995" s="196" t="s">
        <v>1876</v>
      </c>
      <c r="J1995" s="196" t="s">
        <v>1876</v>
      </c>
      <c r="K1995" s="196" t="s">
        <v>1876</v>
      </c>
      <c r="L1995" s="235">
        <v>45597</v>
      </c>
      <c r="M1995" s="235">
        <v>45611</v>
      </c>
      <c r="N1995" s="33" t="s">
        <v>124</v>
      </c>
      <c r="O1995" s="48" t="s">
        <v>125</v>
      </c>
      <c r="P1995" s="29" t="s">
        <v>922</v>
      </c>
      <c r="Q1995" s="29" t="s">
        <v>971</v>
      </c>
      <c r="R1995" s="29" t="s">
        <v>81</v>
      </c>
      <c r="S1995" s="33"/>
      <c r="T1995" s="29"/>
      <c r="U1995" s="29"/>
      <c r="V1995" s="29"/>
      <c r="W1995" s="29"/>
      <c r="X1995" s="29"/>
      <c r="Y1995" s="29"/>
      <c r="Z1995" s="33"/>
    </row>
    <row r="1996" ht="24" spans="1:26">
      <c r="A1996" s="33">
        <v>3792</v>
      </c>
      <c r="B1996" s="33" t="s">
        <v>117</v>
      </c>
      <c r="C1996" s="33" t="s">
        <v>118</v>
      </c>
      <c r="D1996" s="33" t="s">
        <v>363</v>
      </c>
      <c r="E1996" s="33" t="s">
        <v>412</v>
      </c>
      <c r="F1996" s="33" t="s">
        <v>970</v>
      </c>
      <c r="G1996" s="33" t="s">
        <v>1830</v>
      </c>
      <c r="H1996" s="33" t="s">
        <v>1968</v>
      </c>
      <c r="I1996" s="196" t="s">
        <v>1876</v>
      </c>
      <c r="J1996" s="196" t="s">
        <v>1876</v>
      </c>
      <c r="K1996" s="196" t="s">
        <v>1876</v>
      </c>
      <c r="L1996" s="235">
        <v>45612</v>
      </c>
      <c r="M1996" s="235">
        <v>45626</v>
      </c>
      <c r="N1996" s="33" t="s">
        <v>124</v>
      </c>
      <c r="O1996" s="48" t="s">
        <v>125</v>
      </c>
      <c r="P1996" s="29" t="s">
        <v>922</v>
      </c>
      <c r="Q1996" s="29" t="s">
        <v>971</v>
      </c>
      <c r="R1996" s="29" t="s">
        <v>81</v>
      </c>
      <c r="S1996" s="33"/>
      <c r="T1996" s="29"/>
      <c r="U1996" s="29"/>
      <c r="V1996" s="29"/>
      <c r="W1996" s="29"/>
      <c r="X1996" s="29"/>
      <c r="Y1996" s="29"/>
      <c r="Z1996" s="33"/>
    </row>
    <row r="1997" ht="108" spans="1:26">
      <c r="A1997" s="33">
        <v>3793</v>
      </c>
      <c r="B1997" s="33" t="s">
        <v>117</v>
      </c>
      <c r="C1997" s="33" t="s">
        <v>118</v>
      </c>
      <c r="D1997" s="33" t="s">
        <v>363</v>
      </c>
      <c r="E1997" s="33" t="s">
        <v>412</v>
      </c>
      <c r="F1997" s="33" t="s">
        <v>970</v>
      </c>
      <c r="G1997" s="33" t="s">
        <v>1830</v>
      </c>
      <c r="H1997" s="33" t="s">
        <v>1967</v>
      </c>
      <c r="I1997" s="196" t="s">
        <v>1876</v>
      </c>
      <c r="J1997" s="196" t="s">
        <v>1876</v>
      </c>
      <c r="K1997" s="196" t="s">
        <v>1876</v>
      </c>
      <c r="L1997" s="235">
        <v>45627</v>
      </c>
      <c r="M1997" s="235">
        <v>45657</v>
      </c>
      <c r="N1997" s="33" t="s">
        <v>124</v>
      </c>
      <c r="O1997" s="48" t="s">
        <v>125</v>
      </c>
      <c r="P1997" s="29" t="s">
        <v>922</v>
      </c>
      <c r="Q1997" s="29" t="s">
        <v>971</v>
      </c>
      <c r="R1997" s="29" t="s">
        <v>81</v>
      </c>
      <c r="S1997" s="33"/>
      <c r="T1997" s="29"/>
      <c r="U1997" s="29"/>
      <c r="V1997" s="29"/>
      <c r="W1997" s="29"/>
      <c r="X1997" s="29"/>
      <c r="Y1997" s="29"/>
      <c r="Z1997" s="33"/>
    </row>
    <row r="1998" ht="24" spans="1:26">
      <c r="A1998" s="33">
        <v>3794</v>
      </c>
      <c r="B1998" s="33" t="s">
        <v>117</v>
      </c>
      <c r="C1998" s="33" t="s">
        <v>118</v>
      </c>
      <c r="D1998" s="33" t="s">
        <v>363</v>
      </c>
      <c r="E1998" s="33" t="s">
        <v>412</v>
      </c>
      <c r="F1998" s="33" t="s">
        <v>970</v>
      </c>
      <c r="G1998" s="33" t="s">
        <v>1830</v>
      </c>
      <c r="H1998" s="33" t="s">
        <v>1968</v>
      </c>
      <c r="I1998" s="196" t="s">
        <v>1876</v>
      </c>
      <c r="J1998" s="196" t="s">
        <v>1876</v>
      </c>
      <c r="K1998" s="196" t="s">
        <v>1876</v>
      </c>
      <c r="L1998" s="235">
        <v>45627</v>
      </c>
      <c r="M1998" s="235">
        <v>45641</v>
      </c>
      <c r="N1998" s="33" t="s">
        <v>124</v>
      </c>
      <c r="O1998" s="48" t="s">
        <v>125</v>
      </c>
      <c r="P1998" s="29" t="s">
        <v>922</v>
      </c>
      <c r="Q1998" s="29" t="s">
        <v>971</v>
      </c>
      <c r="R1998" s="29" t="s">
        <v>81</v>
      </c>
      <c r="S1998" s="33"/>
      <c r="T1998" s="29"/>
      <c r="U1998" s="29"/>
      <c r="V1998" s="29"/>
      <c r="W1998" s="29"/>
      <c r="X1998" s="29"/>
      <c r="Y1998" s="29"/>
      <c r="Z1998" s="33"/>
    </row>
    <row r="1999" ht="24" spans="1:26">
      <c r="A1999" s="33">
        <v>3795</v>
      </c>
      <c r="B1999" s="33" t="s">
        <v>117</v>
      </c>
      <c r="C1999" s="33" t="s">
        <v>118</v>
      </c>
      <c r="D1999" s="33" t="s">
        <v>363</v>
      </c>
      <c r="E1999" s="33" t="s">
        <v>412</v>
      </c>
      <c r="F1999" s="33" t="s">
        <v>970</v>
      </c>
      <c r="G1999" s="33" t="s">
        <v>1830</v>
      </c>
      <c r="H1999" s="33" t="s">
        <v>1968</v>
      </c>
      <c r="I1999" s="196" t="s">
        <v>1876</v>
      </c>
      <c r="J1999" s="196" t="s">
        <v>1876</v>
      </c>
      <c r="K1999" s="196" t="s">
        <v>1876</v>
      </c>
      <c r="L1999" s="235">
        <v>45642</v>
      </c>
      <c r="M1999" s="235">
        <v>45657</v>
      </c>
      <c r="N1999" s="33" t="s">
        <v>124</v>
      </c>
      <c r="O1999" s="48" t="s">
        <v>125</v>
      </c>
      <c r="P1999" s="29" t="s">
        <v>922</v>
      </c>
      <c r="Q1999" s="29" t="s">
        <v>971</v>
      </c>
      <c r="R1999" s="29" t="s">
        <v>81</v>
      </c>
      <c r="S1999" s="33"/>
      <c r="T1999" s="29"/>
      <c r="U1999" s="29"/>
      <c r="V1999" s="29"/>
      <c r="W1999" s="29"/>
      <c r="X1999" s="29"/>
      <c r="Y1999" s="29"/>
      <c r="Z1999" s="33"/>
    </row>
    <row r="2000" ht="108" spans="1:26">
      <c r="A2000" s="33">
        <v>3798</v>
      </c>
      <c r="B2000" s="33" t="s">
        <v>117</v>
      </c>
      <c r="C2000" s="33" t="s">
        <v>118</v>
      </c>
      <c r="D2000" s="33" t="s">
        <v>363</v>
      </c>
      <c r="E2000" s="33" t="s">
        <v>412</v>
      </c>
      <c r="F2000" s="33" t="s">
        <v>980</v>
      </c>
      <c r="G2000" s="33" t="s">
        <v>1830</v>
      </c>
      <c r="H2000" s="33" t="s">
        <v>1967</v>
      </c>
      <c r="I2000" s="196" t="s">
        <v>1876</v>
      </c>
      <c r="J2000" s="196" t="s">
        <v>1876</v>
      </c>
      <c r="K2000" s="196" t="s">
        <v>1876</v>
      </c>
      <c r="L2000" s="235">
        <v>45292</v>
      </c>
      <c r="M2000" s="235">
        <v>45322</v>
      </c>
      <c r="N2000" s="33" t="s">
        <v>124</v>
      </c>
      <c r="O2000" s="48" t="s">
        <v>125</v>
      </c>
      <c r="P2000" s="29" t="s">
        <v>922</v>
      </c>
      <c r="Q2000" s="29" t="s">
        <v>971</v>
      </c>
      <c r="R2000" s="29" t="s">
        <v>81</v>
      </c>
      <c r="S2000" s="33">
        <v>55</v>
      </c>
      <c r="T2000" s="29"/>
      <c r="U2000" s="29"/>
      <c r="V2000" s="29"/>
      <c r="W2000" s="29"/>
      <c r="X2000" s="29"/>
      <c r="Y2000" s="29"/>
      <c r="Z2000" s="33"/>
    </row>
    <row r="2001" ht="24" spans="1:26">
      <c r="A2001" s="33">
        <v>3799</v>
      </c>
      <c r="B2001" s="33" t="s">
        <v>117</v>
      </c>
      <c r="C2001" s="33" t="s">
        <v>118</v>
      </c>
      <c r="D2001" s="33" t="s">
        <v>363</v>
      </c>
      <c r="E2001" s="33" t="s">
        <v>412</v>
      </c>
      <c r="F2001" s="33" t="s">
        <v>980</v>
      </c>
      <c r="G2001" s="33" t="s">
        <v>1830</v>
      </c>
      <c r="H2001" s="33" t="s">
        <v>1968</v>
      </c>
      <c r="I2001" s="196" t="s">
        <v>1876</v>
      </c>
      <c r="J2001" s="196" t="s">
        <v>1876</v>
      </c>
      <c r="K2001" s="196" t="s">
        <v>1876</v>
      </c>
      <c r="L2001" s="235">
        <v>45292</v>
      </c>
      <c r="M2001" s="235">
        <v>45306</v>
      </c>
      <c r="N2001" s="33" t="s">
        <v>124</v>
      </c>
      <c r="O2001" s="48" t="s">
        <v>125</v>
      </c>
      <c r="P2001" s="29" t="s">
        <v>922</v>
      </c>
      <c r="Q2001" s="29" t="s">
        <v>971</v>
      </c>
      <c r="R2001" s="29" t="s">
        <v>81</v>
      </c>
      <c r="S2001" s="33"/>
      <c r="T2001" s="29"/>
      <c r="U2001" s="29"/>
      <c r="V2001" s="29"/>
      <c r="W2001" s="29"/>
      <c r="X2001" s="29"/>
      <c r="Y2001" s="29"/>
      <c r="Z2001" s="33"/>
    </row>
    <row r="2002" ht="24" spans="1:26">
      <c r="A2002" s="33">
        <v>3800</v>
      </c>
      <c r="B2002" s="33" t="s">
        <v>117</v>
      </c>
      <c r="C2002" s="33" t="s">
        <v>118</v>
      </c>
      <c r="D2002" s="33" t="s">
        <v>363</v>
      </c>
      <c r="E2002" s="33" t="s">
        <v>412</v>
      </c>
      <c r="F2002" s="33" t="s">
        <v>980</v>
      </c>
      <c r="G2002" s="33" t="s">
        <v>1830</v>
      </c>
      <c r="H2002" s="33" t="s">
        <v>1968</v>
      </c>
      <c r="I2002" s="196" t="s">
        <v>1876</v>
      </c>
      <c r="J2002" s="196" t="s">
        <v>1876</v>
      </c>
      <c r="K2002" s="196" t="s">
        <v>1876</v>
      </c>
      <c r="L2002" s="235">
        <v>45307</v>
      </c>
      <c r="M2002" s="235">
        <v>45322</v>
      </c>
      <c r="N2002" s="33" t="s">
        <v>124</v>
      </c>
      <c r="O2002" s="48" t="s">
        <v>125</v>
      </c>
      <c r="P2002" s="29" t="s">
        <v>922</v>
      </c>
      <c r="Q2002" s="29" t="s">
        <v>971</v>
      </c>
      <c r="R2002" s="29" t="s">
        <v>81</v>
      </c>
      <c r="S2002" s="33"/>
      <c r="T2002" s="29"/>
      <c r="U2002" s="29"/>
      <c r="V2002" s="29"/>
      <c r="W2002" s="29"/>
      <c r="X2002" s="29"/>
      <c r="Y2002" s="29"/>
      <c r="Z2002" s="33"/>
    </row>
    <row r="2003" ht="108" spans="1:26">
      <c r="A2003" s="33">
        <v>3801</v>
      </c>
      <c r="B2003" s="33" t="s">
        <v>117</v>
      </c>
      <c r="C2003" s="33" t="s">
        <v>118</v>
      </c>
      <c r="D2003" s="33" t="s">
        <v>363</v>
      </c>
      <c r="E2003" s="33" t="s">
        <v>412</v>
      </c>
      <c r="F2003" s="33" t="s">
        <v>980</v>
      </c>
      <c r="G2003" s="33" t="s">
        <v>1830</v>
      </c>
      <c r="H2003" s="33" t="s">
        <v>1967</v>
      </c>
      <c r="I2003" s="196" t="s">
        <v>1876</v>
      </c>
      <c r="J2003" s="196" t="s">
        <v>1876</v>
      </c>
      <c r="K2003" s="196" t="s">
        <v>1876</v>
      </c>
      <c r="L2003" s="235">
        <v>45323</v>
      </c>
      <c r="M2003" s="235">
        <v>45351</v>
      </c>
      <c r="N2003" s="33" t="s">
        <v>124</v>
      </c>
      <c r="O2003" s="48" t="s">
        <v>125</v>
      </c>
      <c r="P2003" s="29" t="s">
        <v>922</v>
      </c>
      <c r="Q2003" s="29" t="s">
        <v>971</v>
      </c>
      <c r="R2003" s="29" t="s">
        <v>81</v>
      </c>
      <c r="S2003" s="33">
        <v>55</v>
      </c>
      <c r="T2003" s="29"/>
      <c r="U2003" s="29"/>
      <c r="V2003" s="29"/>
      <c r="W2003" s="29"/>
      <c r="X2003" s="29"/>
      <c r="Y2003" s="29"/>
      <c r="Z2003" s="33"/>
    </row>
    <row r="2004" ht="24" spans="1:26">
      <c r="A2004" s="33">
        <v>3802</v>
      </c>
      <c r="B2004" s="33" t="s">
        <v>117</v>
      </c>
      <c r="C2004" s="33" t="s">
        <v>118</v>
      </c>
      <c r="D2004" s="33" t="s">
        <v>363</v>
      </c>
      <c r="E2004" s="33" t="s">
        <v>412</v>
      </c>
      <c r="F2004" s="33" t="s">
        <v>980</v>
      </c>
      <c r="G2004" s="33" t="s">
        <v>1830</v>
      </c>
      <c r="H2004" s="33" t="s">
        <v>1968</v>
      </c>
      <c r="I2004" s="196" t="s">
        <v>1876</v>
      </c>
      <c r="J2004" s="196" t="s">
        <v>1876</v>
      </c>
      <c r="K2004" s="196" t="s">
        <v>1876</v>
      </c>
      <c r="L2004" s="235">
        <v>45323</v>
      </c>
      <c r="M2004" s="235">
        <v>45337</v>
      </c>
      <c r="N2004" s="33" t="s">
        <v>124</v>
      </c>
      <c r="O2004" s="48" t="s">
        <v>125</v>
      </c>
      <c r="P2004" s="29" t="s">
        <v>922</v>
      </c>
      <c r="Q2004" s="29" t="s">
        <v>971</v>
      </c>
      <c r="R2004" s="29" t="s">
        <v>81</v>
      </c>
      <c r="S2004" s="33"/>
      <c r="T2004" s="29"/>
      <c r="U2004" s="29"/>
      <c r="V2004" s="29"/>
      <c r="W2004" s="29"/>
      <c r="X2004" s="29"/>
      <c r="Y2004" s="29"/>
      <c r="Z2004" s="33"/>
    </row>
    <row r="2005" ht="24" spans="1:26">
      <c r="A2005" s="33">
        <v>3803</v>
      </c>
      <c r="B2005" s="33" t="s">
        <v>117</v>
      </c>
      <c r="C2005" s="33" t="s">
        <v>118</v>
      </c>
      <c r="D2005" s="33" t="s">
        <v>363</v>
      </c>
      <c r="E2005" s="33" t="s">
        <v>412</v>
      </c>
      <c r="F2005" s="33" t="s">
        <v>980</v>
      </c>
      <c r="G2005" s="33" t="s">
        <v>1830</v>
      </c>
      <c r="H2005" s="33" t="s">
        <v>1968</v>
      </c>
      <c r="I2005" s="196" t="s">
        <v>1876</v>
      </c>
      <c r="J2005" s="196" t="s">
        <v>1876</v>
      </c>
      <c r="K2005" s="196" t="s">
        <v>1876</v>
      </c>
      <c r="L2005" s="235">
        <v>45338</v>
      </c>
      <c r="M2005" s="235">
        <v>45351</v>
      </c>
      <c r="N2005" s="33" t="s">
        <v>124</v>
      </c>
      <c r="O2005" s="48" t="s">
        <v>125</v>
      </c>
      <c r="P2005" s="29" t="s">
        <v>922</v>
      </c>
      <c r="Q2005" s="29" t="s">
        <v>971</v>
      </c>
      <c r="R2005" s="29" t="s">
        <v>81</v>
      </c>
      <c r="S2005" s="33"/>
      <c r="T2005" s="29"/>
      <c r="U2005" s="29"/>
      <c r="V2005" s="29"/>
      <c r="W2005" s="29"/>
      <c r="X2005" s="29"/>
      <c r="Y2005" s="29"/>
      <c r="Z2005" s="33"/>
    </row>
    <row r="2006" ht="108" spans="1:28">
      <c r="A2006" s="33">
        <v>3804</v>
      </c>
      <c r="B2006" s="33" t="s">
        <v>117</v>
      </c>
      <c r="C2006" s="33" t="s">
        <v>118</v>
      </c>
      <c r="D2006" s="33" t="s">
        <v>363</v>
      </c>
      <c r="E2006" s="33" t="s">
        <v>412</v>
      </c>
      <c r="F2006" s="33" t="s">
        <v>980</v>
      </c>
      <c r="G2006" s="33" t="s">
        <v>1830</v>
      </c>
      <c r="H2006" s="33" t="s">
        <v>1967</v>
      </c>
      <c r="I2006" s="196" t="s">
        <v>1876</v>
      </c>
      <c r="J2006" s="196" t="s">
        <v>1876</v>
      </c>
      <c r="K2006" s="196" t="s">
        <v>1876</v>
      </c>
      <c r="L2006" s="235">
        <v>45352</v>
      </c>
      <c r="M2006" s="235">
        <v>45382</v>
      </c>
      <c r="N2006" s="33" t="s">
        <v>124</v>
      </c>
      <c r="O2006" s="48" t="s">
        <v>125</v>
      </c>
      <c r="P2006" s="29" t="s">
        <v>922</v>
      </c>
      <c r="Q2006" s="29" t="s">
        <v>971</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363</v>
      </c>
      <c r="E2007" s="33" t="s">
        <v>412</v>
      </c>
      <c r="F2007" s="33" t="s">
        <v>980</v>
      </c>
      <c r="G2007" s="33" t="s">
        <v>1830</v>
      </c>
      <c r="H2007" s="33" t="s">
        <v>1968</v>
      </c>
      <c r="I2007" s="196" t="s">
        <v>1876</v>
      </c>
      <c r="J2007" s="196" t="s">
        <v>1876</v>
      </c>
      <c r="K2007" s="196" t="s">
        <v>1876</v>
      </c>
      <c r="L2007" s="235">
        <v>45352</v>
      </c>
      <c r="M2007" s="235">
        <v>45366</v>
      </c>
      <c r="N2007" s="33" t="s">
        <v>124</v>
      </c>
      <c r="O2007" s="48" t="s">
        <v>125</v>
      </c>
      <c r="P2007" s="29" t="s">
        <v>922</v>
      </c>
      <c r="Q2007" s="29" t="s">
        <v>971</v>
      </c>
      <c r="R2007" s="29" t="s">
        <v>81</v>
      </c>
      <c r="S2007" s="33"/>
      <c r="T2007" s="34"/>
      <c r="U2007" s="34"/>
      <c r="V2007" s="35"/>
      <c r="W2007" s="35"/>
      <c r="X2007" s="40"/>
      <c r="Y2007" s="40"/>
      <c r="Z2007" s="38"/>
      <c r="AA2007" s="34"/>
      <c r="AB2007" s="34"/>
    </row>
    <row r="2008" ht="24" spans="1:28">
      <c r="A2008" s="33">
        <v>3806</v>
      </c>
      <c r="B2008" s="33" t="s">
        <v>117</v>
      </c>
      <c r="C2008" s="33" t="s">
        <v>118</v>
      </c>
      <c r="D2008" s="33" t="s">
        <v>363</v>
      </c>
      <c r="E2008" s="33" t="s">
        <v>412</v>
      </c>
      <c r="F2008" s="33" t="s">
        <v>980</v>
      </c>
      <c r="G2008" s="33" t="s">
        <v>1830</v>
      </c>
      <c r="H2008" s="33" t="s">
        <v>1968</v>
      </c>
      <c r="I2008" s="196" t="s">
        <v>1876</v>
      </c>
      <c r="J2008" s="196" t="s">
        <v>1876</v>
      </c>
      <c r="K2008" s="196" t="s">
        <v>1876</v>
      </c>
      <c r="L2008" s="235">
        <v>45367</v>
      </c>
      <c r="M2008" s="235">
        <v>45382</v>
      </c>
      <c r="N2008" s="33" t="s">
        <v>124</v>
      </c>
      <c r="O2008" s="48" t="s">
        <v>125</v>
      </c>
      <c r="P2008" s="29" t="s">
        <v>922</v>
      </c>
      <c r="Q2008" s="29" t="s">
        <v>971</v>
      </c>
      <c r="R2008" s="29" t="s">
        <v>81</v>
      </c>
      <c r="S2008" s="33"/>
      <c r="T2008" s="34"/>
      <c r="U2008" s="34"/>
      <c r="V2008" s="35"/>
      <c r="W2008" s="35"/>
      <c r="X2008" s="40"/>
      <c r="Y2008" s="40"/>
      <c r="Z2008" s="38"/>
      <c r="AA2008" s="34"/>
      <c r="AB2008" s="34"/>
    </row>
    <row r="2009" ht="108" spans="1:26">
      <c r="A2009" s="33">
        <v>3807</v>
      </c>
      <c r="B2009" s="33" t="s">
        <v>117</v>
      </c>
      <c r="C2009" s="33" t="s">
        <v>118</v>
      </c>
      <c r="D2009" s="33" t="s">
        <v>363</v>
      </c>
      <c r="E2009" s="33" t="s">
        <v>412</v>
      </c>
      <c r="F2009" s="33" t="s">
        <v>980</v>
      </c>
      <c r="G2009" s="33" t="s">
        <v>1830</v>
      </c>
      <c r="H2009" s="33" t="s">
        <v>1967</v>
      </c>
      <c r="I2009" s="196" t="s">
        <v>1876</v>
      </c>
      <c r="J2009" s="196" t="s">
        <v>1876</v>
      </c>
      <c r="K2009" s="196" t="s">
        <v>1876</v>
      </c>
      <c r="L2009" s="235">
        <v>45383</v>
      </c>
      <c r="M2009" s="235">
        <v>45412</v>
      </c>
      <c r="N2009" s="33" t="s">
        <v>124</v>
      </c>
      <c r="O2009" s="48" t="s">
        <v>125</v>
      </c>
      <c r="P2009" s="29" t="s">
        <v>922</v>
      </c>
      <c r="Q2009" s="29" t="s">
        <v>971</v>
      </c>
      <c r="R2009" s="29" t="s">
        <v>81</v>
      </c>
      <c r="S2009" s="33">
        <v>55</v>
      </c>
      <c r="T2009" s="29"/>
      <c r="U2009" s="29"/>
      <c r="V2009" s="29"/>
      <c r="W2009" s="29"/>
      <c r="X2009" s="29"/>
      <c r="Y2009" s="29"/>
      <c r="Z2009" s="33"/>
    </row>
    <row r="2010" ht="24" spans="1:26">
      <c r="A2010" s="33">
        <v>3808</v>
      </c>
      <c r="B2010" s="33" t="s">
        <v>117</v>
      </c>
      <c r="C2010" s="33" t="s">
        <v>118</v>
      </c>
      <c r="D2010" s="33" t="s">
        <v>363</v>
      </c>
      <c r="E2010" s="33" t="s">
        <v>412</v>
      </c>
      <c r="F2010" s="33" t="s">
        <v>980</v>
      </c>
      <c r="G2010" s="33" t="s">
        <v>1830</v>
      </c>
      <c r="H2010" s="33" t="s">
        <v>1968</v>
      </c>
      <c r="I2010" s="196" t="s">
        <v>1876</v>
      </c>
      <c r="J2010" s="196" t="s">
        <v>1876</v>
      </c>
      <c r="K2010" s="196" t="s">
        <v>1876</v>
      </c>
      <c r="L2010" s="235">
        <v>45383</v>
      </c>
      <c r="M2010" s="235">
        <v>45397</v>
      </c>
      <c r="N2010" s="33" t="s">
        <v>124</v>
      </c>
      <c r="O2010" s="48" t="s">
        <v>125</v>
      </c>
      <c r="P2010" s="29" t="s">
        <v>922</v>
      </c>
      <c r="Q2010" s="29" t="s">
        <v>971</v>
      </c>
      <c r="R2010" s="29" t="s">
        <v>81</v>
      </c>
      <c r="S2010" s="33"/>
      <c r="T2010" s="29"/>
      <c r="U2010" s="29"/>
      <c r="V2010" s="29"/>
      <c r="W2010" s="29"/>
      <c r="X2010" s="29"/>
      <c r="Y2010" s="29"/>
      <c r="Z2010" s="33"/>
    </row>
    <row r="2011" ht="24" spans="1:26">
      <c r="A2011" s="33">
        <v>3809</v>
      </c>
      <c r="B2011" s="33" t="s">
        <v>117</v>
      </c>
      <c r="C2011" s="33" t="s">
        <v>118</v>
      </c>
      <c r="D2011" s="33" t="s">
        <v>363</v>
      </c>
      <c r="E2011" s="33" t="s">
        <v>412</v>
      </c>
      <c r="F2011" s="33" t="s">
        <v>980</v>
      </c>
      <c r="G2011" s="33" t="s">
        <v>1830</v>
      </c>
      <c r="H2011" s="33" t="s">
        <v>1968</v>
      </c>
      <c r="I2011" s="196" t="s">
        <v>1876</v>
      </c>
      <c r="J2011" s="196" t="s">
        <v>1876</v>
      </c>
      <c r="K2011" s="196" t="s">
        <v>1876</v>
      </c>
      <c r="L2011" s="235">
        <v>45398</v>
      </c>
      <c r="M2011" s="235">
        <v>45412</v>
      </c>
      <c r="N2011" s="33" t="s">
        <v>124</v>
      </c>
      <c r="O2011" s="48" t="s">
        <v>125</v>
      </c>
      <c r="P2011" s="29" t="s">
        <v>922</v>
      </c>
      <c r="Q2011" s="29" t="s">
        <v>971</v>
      </c>
      <c r="R2011" s="29" t="s">
        <v>81</v>
      </c>
      <c r="S2011" s="33"/>
      <c r="T2011" s="29"/>
      <c r="U2011" s="29"/>
      <c r="V2011" s="29"/>
      <c r="W2011" s="29"/>
      <c r="X2011" s="29"/>
      <c r="Y2011" s="29"/>
      <c r="Z2011" s="33"/>
    </row>
    <row r="2012" ht="108" spans="1:26">
      <c r="A2012" s="33">
        <v>3810</v>
      </c>
      <c r="B2012" s="33" t="s">
        <v>117</v>
      </c>
      <c r="C2012" s="33" t="s">
        <v>118</v>
      </c>
      <c r="D2012" s="33" t="s">
        <v>363</v>
      </c>
      <c r="E2012" s="33" t="s">
        <v>412</v>
      </c>
      <c r="F2012" s="33" t="s">
        <v>980</v>
      </c>
      <c r="G2012" s="33" t="s">
        <v>1830</v>
      </c>
      <c r="H2012" s="33" t="s">
        <v>1967</v>
      </c>
      <c r="I2012" s="196" t="s">
        <v>1876</v>
      </c>
      <c r="J2012" s="196" t="s">
        <v>1876</v>
      </c>
      <c r="K2012" s="196" t="s">
        <v>1876</v>
      </c>
      <c r="L2012" s="235">
        <v>45413</v>
      </c>
      <c r="M2012" s="235">
        <v>45443</v>
      </c>
      <c r="N2012" s="33" t="s">
        <v>124</v>
      </c>
      <c r="O2012" s="48" t="s">
        <v>125</v>
      </c>
      <c r="P2012" s="29" t="s">
        <v>922</v>
      </c>
      <c r="Q2012" s="29" t="s">
        <v>971</v>
      </c>
      <c r="R2012" s="29" t="s">
        <v>81</v>
      </c>
      <c r="S2012" s="33">
        <v>55</v>
      </c>
      <c r="T2012" s="29"/>
      <c r="U2012" s="29"/>
      <c r="V2012" s="29"/>
      <c r="W2012" s="29"/>
      <c r="X2012" s="29"/>
      <c r="Y2012" s="29"/>
      <c r="Z2012" s="33"/>
    </row>
    <row r="2013" ht="24" spans="1:26">
      <c r="A2013" s="33">
        <v>3811</v>
      </c>
      <c r="B2013" s="33" t="s">
        <v>117</v>
      </c>
      <c r="C2013" s="33" t="s">
        <v>118</v>
      </c>
      <c r="D2013" s="33" t="s">
        <v>363</v>
      </c>
      <c r="E2013" s="33" t="s">
        <v>412</v>
      </c>
      <c r="F2013" s="33" t="s">
        <v>980</v>
      </c>
      <c r="G2013" s="33" t="s">
        <v>1830</v>
      </c>
      <c r="H2013" s="33" t="s">
        <v>1968</v>
      </c>
      <c r="I2013" s="196" t="s">
        <v>1876</v>
      </c>
      <c r="J2013" s="196" t="s">
        <v>1876</v>
      </c>
      <c r="K2013" s="196" t="s">
        <v>1876</v>
      </c>
      <c r="L2013" s="235">
        <v>45413</v>
      </c>
      <c r="M2013" s="235">
        <v>45427</v>
      </c>
      <c r="N2013" s="33" t="s">
        <v>124</v>
      </c>
      <c r="O2013" s="48" t="s">
        <v>125</v>
      </c>
      <c r="P2013" s="29" t="s">
        <v>922</v>
      </c>
      <c r="Q2013" s="29" t="s">
        <v>971</v>
      </c>
      <c r="R2013" s="29" t="s">
        <v>81</v>
      </c>
      <c r="S2013" s="33"/>
      <c r="T2013" s="29"/>
      <c r="U2013" s="29"/>
      <c r="V2013" s="29"/>
      <c r="W2013" s="29"/>
      <c r="X2013" s="29"/>
      <c r="Y2013" s="29"/>
      <c r="Z2013" s="33"/>
    </row>
    <row r="2014" ht="24" spans="1:26">
      <c r="A2014" s="33">
        <v>3812</v>
      </c>
      <c r="B2014" s="33" t="s">
        <v>117</v>
      </c>
      <c r="C2014" s="33" t="s">
        <v>118</v>
      </c>
      <c r="D2014" s="33" t="s">
        <v>363</v>
      </c>
      <c r="E2014" s="33" t="s">
        <v>412</v>
      </c>
      <c r="F2014" s="33" t="s">
        <v>980</v>
      </c>
      <c r="G2014" s="33" t="s">
        <v>1830</v>
      </c>
      <c r="H2014" s="33" t="s">
        <v>1968</v>
      </c>
      <c r="I2014" s="196" t="s">
        <v>1876</v>
      </c>
      <c r="J2014" s="196" t="s">
        <v>1876</v>
      </c>
      <c r="K2014" s="196" t="s">
        <v>1876</v>
      </c>
      <c r="L2014" s="235">
        <v>45428</v>
      </c>
      <c r="M2014" s="235">
        <v>45443</v>
      </c>
      <c r="N2014" s="33" t="s">
        <v>124</v>
      </c>
      <c r="O2014" s="48" t="s">
        <v>125</v>
      </c>
      <c r="P2014" s="29" t="s">
        <v>922</v>
      </c>
      <c r="Q2014" s="29" t="s">
        <v>971</v>
      </c>
      <c r="R2014" s="29" t="s">
        <v>81</v>
      </c>
      <c r="S2014" s="33"/>
      <c r="T2014" s="29"/>
      <c r="U2014" s="29"/>
      <c r="V2014" s="29"/>
      <c r="W2014" s="29"/>
      <c r="X2014" s="29"/>
      <c r="Y2014" s="29"/>
      <c r="Z2014" s="33"/>
    </row>
    <row r="2015" ht="108" spans="1:26">
      <c r="A2015" s="33">
        <v>3813</v>
      </c>
      <c r="B2015" s="33" t="s">
        <v>117</v>
      </c>
      <c r="C2015" s="33" t="s">
        <v>118</v>
      </c>
      <c r="D2015" s="33" t="s">
        <v>363</v>
      </c>
      <c r="E2015" s="33" t="s">
        <v>412</v>
      </c>
      <c r="F2015" s="33" t="s">
        <v>980</v>
      </c>
      <c r="G2015" s="33" t="s">
        <v>1830</v>
      </c>
      <c r="H2015" s="33" t="s">
        <v>1967</v>
      </c>
      <c r="I2015" s="196" t="s">
        <v>1876</v>
      </c>
      <c r="J2015" s="196" t="s">
        <v>1876</v>
      </c>
      <c r="K2015" s="196" t="s">
        <v>1876</v>
      </c>
      <c r="L2015" s="235">
        <v>45444</v>
      </c>
      <c r="M2015" s="235">
        <v>45473</v>
      </c>
      <c r="N2015" s="33" t="s">
        <v>124</v>
      </c>
      <c r="O2015" s="48" t="s">
        <v>125</v>
      </c>
      <c r="P2015" s="29" t="s">
        <v>922</v>
      </c>
      <c r="Q2015" s="29" t="s">
        <v>971</v>
      </c>
      <c r="R2015" s="29" t="s">
        <v>81</v>
      </c>
      <c r="S2015" s="33">
        <v>55</v>
      </c>
      <c r="T2015" s="29"/>
      <c r="U2015" s="29"/>
      <c r="V2015" s="29"/>
      <c r="W2015" s="29"/>
      <c r="X2015" s="29"/>
      <c r="Y2015" s="29"/>
      <c r="Z2015" s="33"/>
    </row>
    <row r="2016" ht="24" spans="1:26">
      <c r="A2016" s="33">
        <v>3814</v>
      </c>
      <c r="B2016" s="33" t="s">
        <v>117</v>
      </c>
      <c r="C2016" s="33" t="s">
        <v>118</v>
      </c>
      <c r="D2016" s="33" t="s">
        <v>363</v>
      </c>
      <c r="E2016" s="33" t="s">
        <v>412</v>
      </c>
      <c r="F2016" s="33" t="s">
        <v>980</v>
      </c>
      <c r="G2016" s="33" t="s">
        <v>1830</v>
      </c>
      <c r="H2016" s="33" t="s">
        <v>1968</v>
      </c>
      <c r="I2016" s="196" t="s">
        <v>1876</v>
      </c>
      <c r="J2016" s="196" t="s">
        <v>1876</v>
      </c>
      <c r="K2016" s="196" t="s">
        <v>1876</v>
      </c>
      <c r="L2016" s="235">
        <v>45444</v>
      </c>
      <c r="M2016" s="235">
        <v>45458</v>
      </c>
      <c r="N2016" s="33" t="s">
        <v>124</v>
      </c>
      <c r="O2016" s="48" t="s">
        <v>125</v>
      </c>
      <c r="P2016" s="29" t="s">
        <v>922</v>
      </c>
      <c r="Q2016" s="29" t="s">
        <v>971</v>
      </c>
      <c r="R2016" s="29" t="s">
        <v>81</v>
      </c>
      <c r="S2016" s="33"/>
      <c r="T2016" s="29"/>
      <c r="U2016" s="29"/>
      <c r="V2016" s="29"/>
      <c r="W2016" s="29"/>
      <c r="X2016" s="29"/>
      <c r="Y2016" s="29"/>
      <c r="Z2016" s="33"/>
    </row>
    <row r="2017" ht="24" spans="1:26">
      <c r="A2017" s="33">
        <v>3815</v>
      </c>
      <c r="B2017" s="33" t="s">
        <v>117</v>
      </c>
      <c r="C2017" s="33" t="s">
        <v>118</v>
      </c>
      <c r="D2017" s="33" t="s">
        <v>363</v>
      </c>
      <c r="E2017" s="33" t="s">
        <v>412</v>
      </c>
      <c r="F2017" s="33" t="s">
        <v>980</v>
      </c>
      <c r="G2017" s="33" t="s">
        <v>1830</v>
      </c>
      <c r="H2017" s="33" t="s">
        <v>1968</v>
      </c>
      <c r="I2017" s="196" t="s">
        <v>1876</v>
      </c>
      <c r="J2017" s="196" t="s">
        <v>1876</v>
      </c>
      <c r="K2017" s="196" t="s">
        <v>1876</v>
      </c>
      <c r="L2017" s="235">
        <v>45459</v>
      </c>
      <c r="M2017" s="235">
        <v>45473</v>
      </c>
      <c r="N2017" s="33" t="s">
        <v>124</v>
      </c>
      <c r="O2017" s="48" t="s">
        <v>125</v>
      </c>
      <c r="P2017" s="29" t="s">
        <v>922</v>
      </c>
      <c r="Q2017" s="29" t="s">
        <v>971</v>
      </c>
      <c r="R2017" s="29" t="s">
        <v>81</v>
      </c>
      <c r="S2017" s="33"/>
      <c r="T2017" s="29"/>
      <c r="U2017" s="29"/>
      <c r="V2017" s="29"/>
      <c r="W2017" s="29"/>
      <c r="X2017" s="29"/>
      <c r="Y2017" s="29"/>
      <c r="Z2017" s="33"/>
    </row>
    <row r="2018" ht="108" spans="1:28">
      <c r="A2018" s="33">
        <v>3816</v>
      </c>
      <c r="B2018" s="33" t="s">
        <v>117</v>
      </c>
      <c r="C2018" s="33" t="s">
        <v>118</v>
      </c>
      <c r="D2018" s="33" t="s">
        <v>363</v>
      </c>
      <c r="E2018" s="33" t="s">
        <v>412</v>
      </c>
      <c r="F2018" s="33" t="s">
        <v>980</v>
      </c>
      <c r="G2018" s="33" t="s">
        <v>1830</v>
      </c>
      <c r="H2018" s="33" t="s">
        <v>1967</v>
      </c>
      <c r="I2018" s="196" t="s">
        <v>1876</v>
      </c>
      <c r="J2018" s="196" t="s">
        <v>1876</v>
      </c>
      <c r="K2018" s="196" t="s">
        <v>1876</v>
      </c>
      <c r="L2018" s="235">
        <v>45474</v>
      </c>
      <c r="M2018" s="235">
        <v>45504</v>
      </c>
      <c r="N2018" s="33" t="s">
        <v>124</v>
      </c>
      <c r="O2018" s="48" t="s">
        <v>125</v>
      </c>
      <c r="P2018" s="29" t="s">
        <v>922</v>
      </c>
      <c r="Q2018" s="29" t="s">
        <v>971</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363</v>
      </c>
      <c r="E2019" s="33" t="s">
        <v>412</v>
      </c>
      <c r="F2019" s="33" t="s">
        <v>980</v>
      </c>
      <c r="G2019" s="33" t="s">
        <v>1830</v>
      </c>
      <c r="H2019" s="33" t="s">
        <v>1968</v>
      </c>
      <c r="I2019" s="196" t="s">
        <v>1876</v>
      </c>
      <c r="J2019" s="196" t="s">
        <v>1876</v>
      </c>
      <c r="K2019" s="196" t="s">
        <v>1876</v>
      </c>
      <c r="L2019" s="235">
        <v>45474</v>
      </c>
      <c r="M2019" s="235">
        <v>45488</v>
      </c>
      <c r="N2019" s="33" t="s">
        <v>124</v>
      </c>
      <c r="O2019" s="48" t="s">
        <v>125</v>
      </c>
      <c r="P2019" s="29" t="s">
        <v>922</v>
      </c>
      <c r="Q2019" s="29" t="s">
        <v>971</v>
      </c>
      <c r="R2019" s="29" t="s">
        <v>81</v>
      </c>
      <c r="S2019" s="33"/>
      <c r="T2019" s="34"/>
      <c r="U2019" s="34"/>
      <c r="V2019" s="35"/>
      <c r="W2019" s="35"/>
      <c r="X2019" s="40"/>
      <c r="Y2019" s="40"/>
      <c r="Z2019" s="38"/>
      <c r="AA2019" s="34"/>
      <c r="AB2019" s="34"/>
    </row>
    <row r="2020" ht="24" spans="1:28">
      <c r="A2020" s="33">
        <v>3818</v>
      </c>
      <c r="B2020" s="33" t="s">
        <v>117</v>
      </c>
      <c r="C2020" s="33" t="s">
        <v>118</v>
      </c>
      <c r="D2020" s="33" t="s">
        <v>363</v>
      </c>
      <c r="E2020" s="33" t="s">
        <v>412</v>
      </c>
      <c r="F2020" s="33" t="s">
        <v>980</v>
      </c>
      <c r="G2020" s="33" t="s">
        <v>1830</v>
      </c>
      <c r="H2020" s="33" t="s">
        <v>1968</v>
      </c>
      <c r="I2020" s="196" t="s">
        <v>1876</v>
      </c>
      <c r="J2020" s="196" t="s">
        <v>1876</v>
      </c>
      <c r="K2020" s="196" t="s">
        <v>1876</v>
      </c>
      <c r="L2020" s="235">
        <v>45489</v>
      </c>
      <c r="M2020" s="235">
        <v>45504</v>
      </c>
      <c r="N2020" s="33" t="s">
        <v>124</v>
      </c>
      <c r="O2020" s="48" t="s">
        <v>125</v>
      </c>
      <c r="P2020" s="29" t="s">
        <v>922</v>
      </c>
      <c r="Q2020" s="29" t="s">
        <v>971</v>
      </c>
      <c r="R2020" s="29" t="s">
        <v>81</v>
      </c>
      <c r="S2020" s="33"/>
      <c r="T2020" s="34"/>
      <c r="U2020" s="34"/>
      <c r="V2020" s="35"/>
      <c r="W2020" s="35"/>
      <c r="X2020" s="40"/>
      <c r="Y2020" s="40"/>
      <c r="Z2020" s="38"/>
      <c r="AA2020" s="34"/>
      <c r="AB2020" s="34"/>
    </row>
    <row r="2021" ht="108" spans="1:26">
      <c r="A2021" s="33">
        <v>3819</v>
      </c>
      <c r="B2021" s="33" t="s">
        <v>117</v>
      </c>
      <c r="C2021" s="33" t="s">
        <v>118</v>
      </c>
      <c r="D2021" s="33" t="s">
        <v>363</v>
      </c>
      <c r="E2021" s="33" t="s">
        <v>412</v>
      </c>
      <c r="F2021" s="33" t="s">
        <v>980</v>
      </c>
      <c r="G2021" s="33" t="s">
        <v>1830</v>
      </c>
      <c r="H2021" s="33" t="s">
        <v>1967</v>
      </c>
      <c r="I2021" s="196" t="s">
        <v>1876</v>
      </c>
      <c r="J2021" s="196" t="s">
        <v>1876</v>
      </c>
      <c r="K2021" s="196" t="s">
        <v>1876</v>
      </c>
      <c r="L2021" s="235">
        <v>45505</v>
      </c>
      <c r="M2021" s="235">
        <v>45535</v>
      </c>
      <c r="N2021" s="33" t="s">
        <v>124</v>
      </c>
      <c r="O2021" s="48" t="s">
        <v>125</v>
      </c>
      <c r="P2021" s="29" t="s">
        <v>922</v>
      </c>
      <c r="Q2021" s="29" t="s">
        <v>971</v>
      </c>
      <c r="R2021" s="29" t="s">
        <v>81</v>
      </c>
      <c r="S2021" s="33">
        <v>55</v>
      </c>
      <c r="T2021" s="29"/>
      <c r="U2021" s="29"/>
      <c r="V2021" s="29"/>
      <c r="W2021" s="29"/>
      <c r="X2021" s="29"/>
      <c r="Y2021" s="29"/>
      <c r="Z2021" s="33"/>
    </row>
    <row r="2022" ht="24" spans="1:26">
      <c r="A2022" s="33">
        <v>3820</v>
      </c>
      <c r="B2022" s="33" t="s">
        <v>117</v>
      </c>
      <c r="C2022" s="33" t="s">
        <v>118</v>
      </c>
      <c r="D2022" s="33" t="s">
        <v>363</v>
      </c>
      <c r="E2022" s="33" t="s">
        <v>412</v>
      </c>
      <c r="F2022" s="33" t="s">
        <v>980</v>
      </c>
      <c r="G2022" s="33" t="s">
        <v>1830</v>
      </c>
      <c r="H2022" s="33" t="s">
        <v>1968</v>
      </c>
      <c r="I2022" s="196" t="s">
        <v>1876</v>
      </c>
      <c r="J2022" s="196" t="s">
        <v>1876</v>
      </c>
      <c r="K2022" s="196" t="s">
        <v>1876</v>
      </c>
      <c r="L2022" s="235">
        <v>45505</v>
      </c>
      <c r="M2022" s="235">
        <v>45519</v>
      </c>
      <c r="N2022" s="33" t="s">
        <v>124</v>
      </c>
      <c r="O2022" s="48" t="s">
        <v>125</v>
      </c>
      <c r="P2022" s="29" t="s">
        <v>922</v>
      </c>
      <c r="Q2022" s="29" t="s">
        <v>971</v>
      </c>
      <c r="R2022" s="29" t="s">
        <v>81</v>
      </c>
      <c r="S2022" s="33"/>
      <c r="T2022" s="29"/>
      <c r="U2022" s="29"/>
      <c r="V2022" s="29"/>
      <c r="W2022" s="29"/>
      <c r="X2022" s="29"/>
      <c r="Y2022" s="29"/>
      <c r="Z2022" s="33"/>
    </row>
    <row r="2023" ht="24" spans="1:26">
      <c r="A2023" s="33">
        <v>3821</v>
      </c>
      <c r="B2023" s="33" t="s">
        <v>117</v>
      </c>
      <c r="C2023" s="33" t="s">
        <v>118</v>
      </c>
      <c r="D2023" s="33" t="s">
        <v>363</v>
      </c>
      <c r="E2023" s="33" t="s">
        <v>412</v>
      </c>
      <c r="F2023" s="33" t="s">
        <v>980</v>
      </c>
      <c r="G2023" s="33" t="s">
        <v>1830</v>
      </c>
      <c r="H2023" s="33" t="s">
        <v>1968</v>
      </c>
      <c r="I2023" s="196" t="s">
        <v>1876</v>
      </c>
      <c r="J2023" s="196" t="s">
        <v>1876</v>
      </c>
      <c r="K2023" s="196" t="s">
        <v>1876</v>
      </c>
      <c r="L2023" s="235">
        <v>45520</v>
      </c>
      <c r="M2023" s="235">
        <v>45535</v>
      </c>
      <c r="N2023" s="33" t="s">
        <v>124</v>
      </c>
      <c r="O2023" s="48" t="s">
        <v>125</v>
      </c>
      <c r="P2023" s="29" t="s">
        <v>922</v>
      </c>
      <c r="Q2023" s="29" t="s">
        <v>971</v>
      </c>
      <c r="R2023" s="29" t="s">
        <v>81</v>
      </c>
      <c r="S2023" s="33"/>
      <c r="T2023" s="29"/>
      <c r="U2023" s="29"/>
      <c r="V2023" s="29"/>
      <c r="W2023" s="29"/>
      <c r="X2023" s="29"/>
      <c r="Y2023" s="29"/>
      <c r="Z2023" s="33"/>
    </row>
    <row r="2024" ht="108" spans="1:26">
      <c r="A2024" s="33">
        <v>3822</v>
      </c>
      <c r="B2024" s="33" t="s">
        <v>117</v>
      </c>
      <c r="C2024" s="33" t="s">
        <v>118</v>
      </c>
      <c r="D2024" s="33" t="s">
        <v>363</v>
      </c>
      <c r="E2024" s="33" t="s">
        <v>412</v>
      </c>
      <c r="F2024" s="33" t="s">
        <v>980</v>
      </c>
      <c r="G2024" s="33" t="s">
        <v>1830</v>
      </c>
      <c r="H2024" s="33" t="s">
        <v>1967</v>
      </c>
      <c r="I2024" s="196" t="s">
        <v>1876</v>
      </c>
      <c r="J2024" s="196" t="s">
        <v>1876</v>
      </c>
      <c r="K2024" s="196" t="s">
        <v>1876</v>
      </c>
      <c r="L2024" s="235">
        <v>45536</v>
      </c>
      <c r="M2024" s="235">
        <v>45565</v>
      </c>
      <c r="N2024" s="33" t="s">
        <v>124</v>
      </c>
      <c r="O2024" s="48" t="s">
        <v>125</v>
      </c>
      <c r="P2024" s="29" t="s">
        <v>922</v>
      </c>
      <c r="Q2024" s="29" t="s">
        <v>971</v>
      </c>
      <c r="R2024" s="29" t="s">
        <v>81</v>
      </c>
      <c r="S2024" s="33">
        <v>55</v>
      </c>
      <c r="T2024" s="29"/>
      <c r="U2024" s="29"/>
      <c r="V2024" s="29"/>
      <c r="W2024" s="29"/>
      <c r="X2024" s="29"/>
      <c r="Y2024" s="29"/>
      <c r="Z2024" s="33"/>
    </row>
    <row r="2025" ht="24" spans="1:26">
      <c r="A2025" s="33">
        <v>3823</v>
      </c>
      <c r="B2025" s="33" t="s">
        <v>117</v>
      </c>
      <c r="C2025" s="33" t="s">
        <v>118</v>
      </c>
      <c r="D2025" s="33" t="s">
        <v>363</v>
      </c>
      <c r="E2025" s="33" t="s">
        <v>412</v>
      </c>
      <c r="F2025" s="33" t="s">
        <v>980</v>
      </c>
      <c r="G2025" s="33" t="s">
        <v>1830</v>
      </c>
      <c r="H2025" s="33" t="s">
        <v>1968</v>
      </c>
      <c r="I2025" s="196" t="s">
        <v>1876</v>
      </c>
      <c r="J2025" s="196" t="s">
        <v>1876</v>
      </c>
      <c r="K2025" s="196" t="s">
        <v>1876</v>
      </c>
      <c r="L2025" s="235">
        <v>45536</v>
      </c>
      <c r="M2025" s="235">
        <v>45550</v>
      </c>
      <c r="N2025" s="33" t="s">
        <v>124</v>
      </c>
      <c r="O2025" s="48" t="s">
        <v>125</v>
      </c>
      <c r="P2025" s="29" t="s">
        <v>922</v>
      </c>
      <c r="Q2025" s="29" t="s">
        <v>971</v>
      </c>
      <c r="R2025" s="29" t="s">
        <v>81</v>
      </c>
      <c r="S2025" s="33"/>
      <c r="T2025" s="29"/>
      <c r="U2025" s="29"/>
      <c r="V2025" s="29"/>
      <c r="W2025" s="29"/>
      <c r="X2025" s="29"/>
      <c r="Y2025" s="29"/>
      <c r="Z2025" s="33"/>
    </row>
    <row r="2026" ht="24" spans="1:26">
      <c r="A2026" s="33">
        <v>3824</v>
      </c>
      <c r="B2026" s="33" t="s">
        <v>117</v>
      </c>
      <c r="C2026" s="33" t="s">
        <v>118</v>
      </c>
      <c r="D2026" s="33" t="s">
        <v>363</v>
      </c>
      <c r="E2026" s="33" t="s">
        <v>412</v>
      </c>
      <c r="F2026" s="33" t="s">
        <v>980</v>
      </c>
      <c r="G2026" s="33" t="s">
        <v>1830</v>
      </c>
      <c r="H2026" s="33" t="s">
        <v>1968</v>
      </c>
      <c r="I2026" s="196" t="s">
        <v>1876</v>
      </c>
      <c r="J2026" s="196" t="s">
        <v>1876</v>
      </c>
      <c r="K2026" s="196" t="s">
        <v>1876</v>
      </c>
      <c r="L2026" s="235">
        <v>45551</v>
      </c>
      <c r="M2026" s="235">
        <v>45565</v>
      </c>
      <c r="N2026" s="33" t="s">
        <v>124</v>
      </c>
      <c r="O2026" s="48" t="s">
        <v>125</v>
      </c>
      <c r="P2026" s="29" t="s">
        <v>922</v>
      </c>
      <c r="Q2026" s="29" t="s">
        <v>971</v>
      </c>
      <c r="R2026" s="29" t="s">
        <v>81</v>
      </c>
      <c r="S2026" s="33"/>
      <c r="T2026" s="29"/>
      <c r="U2026" s="29"/>
      <c r="V2026" s="29"/>
      <c r="W2026" s="29"/>
      <c r="X2026" s="29"/>
      <c r="Y2026" s="29"/>
      <c r="Z2026" s="33"/>
    </row>
    <row r="2027" ht="108" spans="1:26">
      <c r="A2027" s="33">
        <v>3825</v>
      </c>
      <c r="B2027" s="33" t="s">
        <v>117</v>
      </c>
      <c r="C2027" s="33" t="s">
        <v>118</v>
      </c>
      <c r="D2027" s="33" t="s">
        <v>363</v>
      </c>
      <c r="E2027" s="33" t="s">
        <v>412</v>
      </c>
      <c r="F2027" s="33" t="s">
        <v>980</v>
      </c>
      <c r="G2027" s="33" t="s">
        <v>1830</v>
      </c>
      <c r="H2027" s="33" t="s">
        <v>1967</v>
      </c>
      <c r="I2027" s="196" t="s">
        <v>1876</v>
      </c>
      <c r="J2027" s="196" t="s">
        <v>1876</v>
      </c>
      <c r="K2027" s="196" t="s">
        <v>1876</v>
      </c>
      <c r="L2027" s="235">
        <v>45566</v>
      </c>
      <c r="M2027" s="235">
        <v>45596</v>
      </c>
      <c r="N2027" s="33" t="s">
        <v>124</v>
      </c>
      <c r="O2027" s="48" t="s">
        <v>125</v>
      </c>
      <c r="P2027" s="29" t="s">
        <v>922</v>
      </c>
      <c r="Q2027" s="29" t="s">
        <v>971</v>
      </c>
      <c r="R2027" s="29" t="s">
        <v>81</v>
      </c>
      <c r="S2027" s="33">
        <v>55</v>
      </c>
      <c r="T2027" s="29"/>
      <c r="U2027" s="29"/>
      <c r="V2027" s="29"/>
      <c r="W2027" s="29"/>
      <c r="X2027" s="29"/>
      <c r="Y2027" s="29"/>
      <c r="Z2027" s="33"/>
    </row>
    <row r="2028" ht="24" spans="1:26">
      <c r="A2028" s="33">
        <v>3826</v>
      </c>
      <c r="B2028" s="33" t="s">
        <v>117</v>
      </c>
      <c r="C2028" s="33" t="s">
        <v>118</v>
      </c>
      <c r="D2028" s="33" t="s">
        <v>363</v>
      </c>
      <c r="E2028" s="33" t="s">
        <v>412</v>
      </c>
      <c r="F2028" s="33" t="s">
        <v>980</v>
      </c>
      <c r="G2028" s="33" t="s">
        <v>1830</v>
      </c>
      <c r="H2028" s="33" t="s">
        <v>1968</v>
      </c>
      <c r="I2028" s="196" t="s">
        <v>1876</v>
      </c>
      <c r="J2028" s="196" t="s">
        <v>1876</v>
      </c>
      <c r="K2028" s="196" t="s">
        <v>1876</v>
      </c>
      <c r="L2028" s="235">
        <v>45566</v>
      </c>
      <c r="M2028" s="235">
        <v>45580</v>
      </c>
      <c r="N2028" s="33" t="s">
        <v>124</v>
      </c>
      <c r="O2028" s="48" t="s">
        <v>125</v>
      </c>
      <c r="P2028" s="29" t="s">
        <v>922</v>
      </c>
      <c r="Q2028" s="29" t="s">
        <v>971</v>
      </c>
      <c r="R2028" s="29" t="s">
        <v>81</v>
      </c>
      <c r="S2028" s="33"/>
      <c r="T2028" s="29"/>
      <c r="U2028" s="29"/>
      <c r="V2028" s="29"/>
      <c r="W2028" s="29"/>
      <c r="X2028" s="29"/>
      <c r="Y2028" s="29"/>
      <c r="Z2028" s="33"/>
    </row>
    <row r="2029" ht="24" spans="1:26">
      <c r="A2029" s="33">
        <v>3827</v>
      </c>
      <c r="B2029" s="33" t="s">
        <v>117</v>
      </c>
      <c r="C2029" s="33" t="s">
        <v>118</v>
      </c>
      <c r="D2029" s="33" t="s">
        <v>363</v>
      </c>
      <c r="E2029" s="33" t="s">
        <v>412</v>
      </c>
      <c r="F2029" s="33" t="s">
        <v>980</v>
      </c>
      <c r="G2029" s="33" t="s">
        <v>1830</v>
      </c>
      <c r="H2029" s="33" t="s">
        <v>1968</v>
      </c>
      <c r="I2029" s="196" t="s">
        <v>1876</v>
      </c>
      <c r="J2029" s="196" t="s">
        <v>1876</v>
      </c>
      <c r="K2029" s="196" t="s">
        <v>1876</v>
      </c>
      <c r="L2029" s="235">
        <v>45581</v>
      </c>
      <c r="M2029" s="235">
        <v>45596</v>
      </c>
      <c r="N2029" s="33" t="s">
        <v>124</v>
      </c>
      <c r="O2029" s="48" t="s">
        <v>125</v>
      </c>
      <c r="P2029" s="29" t="s">
        <v>922</v>
      </c>
      <c r="Q2029" s="29" t="s">
        <v>971</v>
      </c>
      <c r="R2029" s="29" t="s">
        <v>81</v>
      </c>
      <c r="S2029" s="33"/>
      <c r="T2029" s="29"/>
      <c r="U2029" s="29"/>
      <c r="V2029" s="29"/>
      <c r="W2029" s="29"/>
      <c r="X2029" s="29"/>
      <c r="Y2029" s="29"/>
      <c r="Z2029" s="33"/>
    </row>
    <row r="2030" ht="108" spans="1:26">
      <c r="A2030" s="33">
        <v>3828</v>
      </c>
      <c r="B2030" s="33" t="s">
        <v>117</v>
      </c>
      <c r="C2030" s="33" t="s">
        <v>118</v>
      </c>
      <c r="D2030" s="33" t="s">
        <v>363</v>
      </c>
      <c r="E2030" s="33" t="s">
        <v>412</v>
      </c>
      <c r="F2030" s="33" t="s">
        <v>980</v>
      </c>
      <c r="G2030" s="33" t="s">
        <v>1830</v>
      </c>
      <c r="H2030" s="33" t="s">
        <v>1967</v>
      </c>
      <c r="I2030" s="196" t="s">
        <v>1876</v>
      </c>
      <c r="J2030" s="196" t="s">
        <v>1876</v>
      </c>
      <c r="K2030" s="196" t="s">
        <v>1876</v>
      </c>
      <c r="L2030" s="235">
        <v>45597</v>
      </c>
      <c r="M2030" s="235">
        <v>45626</v>
      </c>
      <c r="N2030" s="33" t="s">
        <v>124</v>
      </c>
      <c r="O2030" s="48" t="s">
        <v>125</v>
      </c>
      <c r="P2030" s="29" t="s">
        <v>922</v>
      </c>
      <c r="Q2030" s="29" t="s">
        <v>971</v>
      </c>
      <c r="R2030" s="29" t="s">
        <v>81</v>
      </c>
      <c r="S2030" s="33">
        <v>55</v>
      </c>
      <c r="T2030" s="29"/>
      <c r="U2030" s="29"/>
      <c r="V2030" s="29"/>
      <c r="W2030" s="29"/>
      <c r="X2030" s="29"/>
      <c r="Y2030" s="29"/>
      <c r="Z2030" s="33"/>
    </row>
    <row r="2031" ht="24" spans="1:26">
      <c r="A2031" s="33">
        <v>3829</v>
      </c>
      <c r="B2031" s="33" t="s">
        <v>117</v>
      </c>
      <c r="C2031" s="33" t="s">
        <v>118</v>
      </c>
      <c r="D2031" s="33" t="s">
        <v>363</v>
      </c>
      <c r="E2031" s="33" t="s">
        <v>412</v>
      </c>
      <c r="F2031" s="33" t="s">
        <v>980</v>
      </c>
      <c r="G2031" s="33" t="s">
        <v>1830</v>
      </c>
      <c r="H2031" s="33" t="s">
        <v>1968</v>
      </c>
      <c r="I2031" s="196" t="s">
        <v>1876</v>
      </c>
      <c r="J2031" s="196" t="s">
        <v>1876</v>
      </c>
      <c r="K2031" s="196" t="s">
        <v>1876</v>
      </c>
      <c r="L2031" s="235">
        <v>45597</v>
      </c>
      <c r="M2031" s="235">
        <v>45611</v>
      </c>
      <c r="N2031" s="33" t="s">
        <v>124</v>
      </c>
      <c r="O2031" s="48" t="s">
        <v>125</v>
      </c>
      <c r="P2031" s="29" t="s">
        <v>922</v>
      </c>
      <c r="Q2031" s="29" t="s">
        <v>971</v>
      </c>
      <c r="R2031" s="29" t="s">
        <v>81</v>
      </c>
      <c r="S2031" s="33"/>
      <c r="T2031" s="29"/>
      <c r="U2031" s="29"/>
      <c r="V2031" s="29"/>
      <c r="W2031" s="29"/>
      <c r="X2031" s="29"/>
      <c r="Y2031" s="29"/>
      <c r="Z2031" s="33"/>
    </row>
    <row r="2032" ht="24" spans="1:26">
      <c r="A2032" s="33">
        <v>3830</v>
      </c>
      <c r="B2032" s="33" t="s">
        <v>117</v>
      </c>
      <c r="C2032" s="33" t="s">
        <v>118</v>
      </c>
      <c r="D2032" s="33" t="s">
        <v>363</v>
      </c>
      <c r="E2032" s="33" t="s">
        <v>412</v>
      </c>
      <c r="F2032" s="33" t="s">
        <v>980</v>
      </c>
      <c r="G2032" s="33" t="s">
        <v>1830</v>
      </c>
      <c r="H2032" s="33" t="s">
        <v>1968</v>
      </c>
      <c r="I2032" s="196" t="s">
        <v>1876</v>
      </c>
      <c r="J2032" s="196" t="s">
        <v>1876</v>
      </c>
      <c r="K2032" s="196" t="s">
        <v>1876</v>
      </c>
      <c r="L2032" s="235">
        <v>45612</v>
      </c>
      <c r="M2032" s="235">
        <v>45626</v>
      </c>
      <c r="N2032" s="33" t="s">
        <v>124</v>
      </c>
      <c r="O2032" s="48" t="s">
        <v>125</v>
      </c>
      <c r="P2032" s="29" t="s">
        <v>922</v>
      </c>
      <c r="Q2032" s="29" t="s">
        <v>971</v>
      </c>
      <c r="R2032" s="29" t="s">
        <v>81</v>
      </c>
      <c r="S2032" s="33"/>
      <c r="T2032" s="29"/>
      <c r="U2032" s="29"/>
      <c r="V2032" s="29"/>
      <c r="W2032" s="29"/>
      <c r="X2032" s="29"/>
      <c r="Y2032" s="29"/>
      <c r="Z2032" s="33"/>
    </row>
    <row r="2033" ht="108" spans="1:26">
      <c r="A2033" s="33">
        <v>3831</v>
      </c>
      <c r="B2033" s="33" t="s">
        <v>117</v>
      </c>
      <c r="C2033" s="33" t="s">
        <v>118</v>
      </c>
      <c r="D2033" s="33" t="s">
        <v>363</v>
      </c>
      <c r="E2033" s="33" t="s">
        <v>412</v>
      </c>
      <c r="F2033" s="33" t="s">
        <v>980</v>
      </c>
      <c r="G2033" s="33" t="s">
        <v>1830</v>
      </c>
      <c r="H2033" s="33" t="s">
        <v>1967</v>
      </c>
      <c r="I2033" s="196" t="s">
        <v>1876</v>
      </c>
      <c r="J2033" s="196" t="s">
        <v>1876</v>
      </c>
      <c r="K2033" s="196" t="s">
        <v>1876</v>
      </c>
      <c r="L2033" s="235">
        <v>45627</v>
      </c>
      <c r="M2033" s="235">
        <v>45657</v>
      </c>
      <c r="N2033" s="33" t="s">
        <v>124</v>
      </c>
      <c r="O2033" s="48" t="s">
        <v>125</v>
      </c>
      <c r="P2033" s="29" t="s">
        <v>922</v>
      </c>
      <c r="Q2033" s="29" t="s">
        <v>971</v>
      </c>
      <c r="R2033" s="29" t="s">
        <v>81</v>
      </c>
      <c r="S2033" s="33">
        <v>55</v>
      </c>
      <c r="T2033" s="29"/>
      <c r="U2033" s="29"/>
      <c r="V2033" s="29"/>
      <c r="W2033" s="29"/>
      <c r="X2033" s="29"/>
      <c r="Y2033" s="29"/>
      <c r="Z2033" s="33"/>
    </row>
    <row r="2034" ht="24" spans="1:26">
      <c r="A2034" s="33">
        <v>3832</v>
      </c>
      <c r="B2034" s="33" t="s">
        <v>117</v>
      </c>
      <c r="C2034" s="33" t="s">
        <v>118</v>
      </c>
      <c r="D2034" s="33" t="s">
        <v>363</v>
      </c>
      <c r="E2034" s="33" t="s">
        <v>412</v>
      </c>
      <c r="F2034" s="33" t="s">
        <v>980</v>
      </c>
      <c r="G2034" s="33" t="s">
        <v>1830</v>
      </c>
      <c r="H2034" s="33" t="s">
        <v>1968</v>
      </c>
      <c r="I2034" s="196" t="s">
        <v>1876</v>
      </c>
      <c r="J2034" s="196" t="s">
        <v>1876</v>
      </c>
      <c r="K2034" s="196" t="s">
        <v>1876</v>
      </c>
      <c r="L2034" s="235">
        <v>45627</v>
      </c>
      <c r="M2034" s="235">
        <v>45641</v>
      </c>
      <c r="N2034" s="33" t="s">
        <v>124</v>
      </c>
      <c r="O2034" s="48" t="s">
        <v>125</v>
      </c>
      <c r="P2034" s="29" t="s">
        <v>922</v>
      </c>
      <c r="Q2034" s="29" t="s">
        <v>971</v>
      </c>
      <c r="R2034" s="29" t="s">
        <v>81</v>
      </c>
      <c r="S2034" s="33"/>
      <c r="T2034" s="29"/>
      <c r="U2034" s="29"/>
      <c r="V2034" s="29"/>
      <c r="W2034" s="29"/>
      <c r="X2034" s="29"/>
      <c r="Y2034" s="29"/>
      <c r="Z2034" s="33"/>
    </row>
    <row r="2035" ht="24" spans="1:26">
      <c r="A2035" s="33">
        <v>3833</v>
      </c>
      <c r="B2035" s="33" t="s">
        <v>117</v>
      </c>
      <c r="C2035" s="33" t="s">
        <v>118</v>
      </c>
      <c r="D2035" s="33" t="s">
        <v>363</v>
      </c>
      <c r="E2035" s="33" t="s">
        <v>412</v>
      </c>
      <c r="F2035" s="33" t="s">
        <v>980</v>
      </c>
      <c r="G2035" s="33" t="s">
        <v>1830</v>
      </c>
      <c r="H2035" s="33" t="s">
        <v>1968</v>
      </c>
      <c r="I2035" s="196" t="s">
        <v>1876</v>
      </c>
      <c r="J2035" s="196" t="s">
        <v>1876</v>
      </c>
      <c r="K2035" s="196" t="s">
        <v>1876</v>
      </c>
      <c r="L2035" s="235">
        <v>45642</v>
      </c>
      <c r="M2035" s="235">
        <v>45657</v>
      </c>
      <c r="N2035" s="33" t="s">
        <v>124</v>
      </c>
      <c r="O2035" s="48" t="s">
        <v>125</v>
      </c>
      <c r="P2035" s="29" t="s">
        <v>922</v>
      </c>
      <c r="Q2035" s="29" t="s">
        <v>971</v>
      </c>
      <c r="R2035" s="29" t="s">
        <v>81</v>
      </c>
      <c r="S2035" s="33"/>
      <c r="T2035" s="29"/>
      <c r="U2035" s="29"/>
      <c r="V2035" s="29"/>
      <c r="W2035" s="29"/>
      <c r="X2035" s="29"/>
      <c r="Y2035" s="29"/>
      <c r="Z2035" s="33"/>
    </row>
    <row r="2036" ht="60" spans="1:26">
      <c r="A2036" s="33">
        <v>3835</v>
      </c>
      <c r="B2036" s="33" t="s">
        <v>117</v>
      </c>
      <c r="C2036" s="33" t="s">
        <v>118</v>
      </c>
      <c r="D2036" s="33" t="s">
        <v>363</v>
      </c>
      <c r="E2036" s="33" t="s">
        <v>157</v>
      </c>
      <c r="F2036" s="33" t="s">
        <v>988</v>
      </c>
      <c r="G2036" s="33" t="s">
        <v>1830</v>
      </c>
      <c r="H2036" s="33" t="s">
        <v>1969</v>
      </c>
      <c r="I2036" s="196" t="s">
        <v>1876</v>
      </c>
      <c r="J2036" s="196" t="s">
        <v>1876</v>
      </c>
      <c r="K2036" s="196" t="s">
        <v>1876</v>
      </c>
      <c r="L2036" s="235">
        <v>45292</v>
      </c>
      <c r="M2036" s="235">
        <v>45322</v>
      </c>
      <c r="N2036" s="33" t="s">
        <v>124</v>
      </c>
      <c r="O2036" s="48" t="s">
        <v>125</v>
      </c>
      <c r="P2036" s="29" t="s">
        <v>922</v>
      </c>
      <c r="Q2036" s="29" t="s">
        <v>989</v>
      </c>
      <c r="R2036" s="29" t="s">
        <v>81</v>
      </c>
      <c r="S2036" s="33">
        <v>43</v>
      </c>
      <c r="T2036" s="29"/>
      <c r="U2036" s="29"/>
      <c r="V2036" s="29"/>
      <c r="W2036" s="29"/>
      <c r="X2036" s="29"/>
      <c r="Y2036" s="29"/>
      <c r="Z2036" s="33"/>
    </row>
    <row r="2037" ht="60" spans="1:26">
      <c r="A2037" s="33">
        <v>3836</v>
      </c>
      <c r="B2037" s="33" t="s">
        <v>117</v>
      </c>
      <c r="C2037" s="33" t="s">
        <v>118</v>
      </c>
      <c r="D2037" s="33" t="s">
        <v>363</v>
      </c>
      <c r="E2037" s="33" t="s">
        <v>157</v>
      </c>
      <c r="F2037" s="33" t="s">
        <v>988</v>
      </c>
      <c r="G2037" s="33" t="s">
        <v>1830</v>
      </c>
      <c r="H2037" s="33" t="s">
        <v>1969</v>
      </c>
      <c r="I2037" s="196" t="s">
        <v>1876</v>
      </c>
      <c r="J2037" s="196" t="s">
        <v>1876</v>
      </c>
      <c r="K2037" s="196" t="s">
        <v>1876</v>
      </c>
      <c r="L2037" s="235">
        <v>45323</v>
      </c>
      <c r="M2037" s="235">
        <v>45351</v>
      </c>
      <c r="N2037" s="33" t="s">
        <v>124</v>
      </c>
      <c r="O2037" s="48" t="s">
        <v>125</v>
      </c>
      <c r="P2037" s="29" t="s">
        <v>922</v>
      </c>
      <c r="Q2037" s="29" t="s">
        <v>989</v>
      </c>
      <c r="R2037" s="29" t="s">
        <v>81</v>
      </c>
      <c r="S2037" s="33">
        <v>43</v>
      </c>
      <c r="T2037" s="29"/>
      <c r="U2037" s="29"/>
      <c r="V2037" s="29"/>
      <c r="W2037" s="29"/>
      <c r="X2037" s="29"/>
      <c r="Y2037" s="29"/>
      <c r="Z2037" s="33"/>
    </row>
    <row r="2038" ht="60" spans="1:28">
      <c r="A2038" s="33">
        <v>3837</v>
      </c>
      <c r="B2038" s="33" t="s">
        <v>117</v>
      </c>
      <c r="C2038" s="33" t="s">
        <v>118</v>
      </c>
      <c r="D2038" s="33" t="s">
        <v>363</v>
      </c>
      <c r="E2038" s="33" t="s">
        <v>157</v>
      </c>
      <c r="F2038" s="33" t="s">
        <v>988</v>
      </c>
      <c r="G2038" s="33" t="s">
        <v>1830</v>
      </c>
      <c r="H2038" s="33" t="s">
        <v>1969</v>
      </c>
      <c r="I2038" s="196" t="s">
        <v>1876</v>
      </c>
      <c r="J2038" s="196" t="s">
        <v>1876</v>
      </c>
      <c r="K2038" s="196" t="s">
        <v>1876</v>
      </c>
      <c r="L2038" s="235">
        <v>45352</v>
      </c>
      <c r="M2038" s="235">
        <v>45382</v>
      </c>
      <c r="N2038" s="33" t="s">
        <v>124</v>
      </c>
      <c r="O2038" s="48" t="s">
        <v>125</v>
      </c>
      <c r="P2038" s="29" t="s">
        <v>922</v>
      </c>
      <c r="Q2038" s="29" t="s">
        <v>989</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363</v>
      </c>
      <c r="E2039" s="33" t="s">
        <v>157</v>
      </c>
      <c r="F2039" s="33" t="s">
        <v>988</v>
      </c>
      <c r="G2039" s="33" t="s">
        <v>1830</v>
      </c>
      <c r="H2039" s="33" t="s">
        <v>1969</v>
      </c>
      <c r="I2039" s="196" t="s">
        <v>1876</v>
      </c>
      <c r="J2039" s="196" t="s">
        <v>1876</v>
      </c>
      <c r="K2039" s="196" t="s">
        <v>1876</v>
      </c>
      <c r="L2039" s="235">
        <v>45383</v>
      </c>
      <c r="M2039" s="235">
        <v>45412</v>
      </c>
      <c r="N2039" s="33" t="s">
        <v>124</v>
      </c>
      <c r="O2039" s="48" t="s">
        <v>125</v>
      </c>
      <c r="P2039" s="29" t="s">
        <v>922</v>
      </c>
      <c r="Q2039" s="29" t="s">
        <v>989</v>
      </c>
      <c r="R2039" s="29" t="s">
        <v>81</v>
      </c>
      <c r="S2039" s="33">
        <v>43</v>
      </c>
      <c r="T2039" s="29"/>
      <c r="U2039" s="29"/>
      <c r="V2039" s="29"/>
      <c r="W2039" s="29"/>
      <c r="X2039" s="29"/>
      <c r="Y2039" s="29"/>
      <c r="Z2039" s="33"/>
    </row>
    <row r="2040" ht="60" spans="1:26">
      <c r="A2040" s="33">
        <v>3839</v>
      </c>
      <c r="B2040" s="33" t="s">
        <v>117</v>
      </c>
      <c r="C2040" s="33" t="s">
        <v>118</v>
      </c>
      <c r="D2040" s="33" t="s">
        <v>363</v>
      </c>
      <c r="E2040" s="33" t="s">
        <v>157</v>
      </c>
      <c r="F2040" s="33" t="s">
        <v>988</v>
      </c>
      <c r="G2040" s="33" t="s">
        <v>1830</v>
      </c>
      <c r="H2040" s="33" t="s">
        <v>1969</v>
      </c>
      <c r="I2040" s="196" t="s">
        <v>1876</v>
      </c>
      <c r="J2040" s="196" t="s">
        <v>1876</v>
      </c>
      <c r="K2040" s="196" t="s">
        <v>1876</v>
      </c>
      <c r="L2040" s="235">
        <v>45413</v>
      </c>
      <c r="M2040" s="235">
        <v>45443</v>
      </c>
      <c r="N2040" s="33" t="s">
        <v>124</v>
      </c>
      <c r="O2040" s="48" t="s">
        <v>125</v>
      </c>
      <c r="P2040" s="29" t="s">
        <v>922</v>
      </c>
      <c r="Q2040" s="29" t="s">
        <v>989</v>
      </c>
      <c r="R2040" s="29" t="s">
        <v>81</v>
      </c>
      <c r="S2040" s="33">
        <v>43</v>
      </c>
      <c r="T2040" s="29"/>
      <c r="U2040" s="29"/>
      <c r="V2040" s="29"/>
      <c r="W2040" s="29"/>
      <c r="X2040" s="29"/>
      <c r="Y2040" s="29"/>
      <c r="Z2040" s="33"/>
    </row>
    <row r="2041" ht="60" spans="1:26">
      <c r="A2041" s="33">
        <v>3840</v>
      </c>
      <c r="B2041" s="33" t="s">
        <v>117</v>
      </c>
      <c r="C2041" s="33" t="s">
        <v>118</v>
      </c>
      <c r="D2041" s="33" t="s">
        <v>363</v>
      </c>
      <c r="E2041" s="33" t="s">
        <v>157</v>
      </c>
      <c r="F2041" s="33" t="s">
        <v>988</v>
      </c>
      <c r="G2041" s="33" t="s">
        <v>1830</v>
      </c>
      <c r="H2041" s="33" t="s">
        <v>1969</v>
      </c>
      <c r="I2041" s="196" t="s">
        <v>1876</v>
      </c>
      <c r="J2041" s="196" t="s">
        <v>1876</v>
      </c>
      <c r="K2041" s="196" t="s">
        <v>1876</v>
      </c>
      <c r="L2041" s="235">
        <v>45444</v>
      </c>
      <c r="M2041" s="235">
        <v>45473</v>
      </c>
      <c r="N2041" s="33" t="s">
        <v>124</v>
      </c>
      <c r="O2041" s="48" t="s">
        <v>125</v>
      </c>
      <c r="P2041" s="29" t="s">
        <v>922</v>
      </c>
      <c r="Q2041" s="29" t="s">
        <v>989</v>
      </c>
      <c r="R2041" s="29" t="s">
        <v>81</v>
      </c>
      <c r="S2041" s="33">
        <v>43</v>
      </c>
      <c r="T2041" s="29"/>
      <c r="U2041" s="29"/>
      <c r="V2041" s="29"/>
      <c r="W2041" s="29"/>
      <c r="X2041" s="29"/>
      <c r="Y2041" s="29"/>
      <c r="Z2041" s="33"/>
    </row>
    <row r="2042" ht="60" spans="1:26">
      <c r="A2042" s="33">
        <v>3841</v>
      </c>
      <c r="B2042" s="33" t="s">
        <v>117</v>
      </c>
      <c r="C2042" s="33" t="s">
        <v>118</v>
      </c>
      <c r="D2042" s="33" t="s">
        <v>363</v>
      </c>
      <c r="E2042" s="33" t="s">
        <v>157</v>
      </c>
      <c r="F2042" s="33" t="s">
        <v>988</v>
      </c>
      <c r="G2042" s="33" t="s">
        <v>1830</v>
      </c>
      <c r="H2042" s="33" t="s">
        <v>1969</v>
      </c>
      <c r="I2042" s="196" t="s">
        <v>1876</v>
      </c>
      <c r="J2042" s="196" t="s">
        <v>1876</v>
      </c>
      <c r="K2042" s="196" t="s">
        <v>1876</v>
      </c>
      <c r="L2042" s="235">
        <v>45474</v>
      </c>
      <c r="M2042" s="235">
        <v>45504</v>
      </c>
      <c r="N2042" s="33" t="s">
        <v>124</v>
      </c>
      <c r="O2042" s="48" t="s">
        <v>125</v>
      </c>
      <c r="P2042" s="29" t="s">
        <v>922</v>
      </c>
      <c r="Q2042" s="29" t="s">
        <v>989</v>
      </c>
      <c r="R2042" s="29" t="s">
        <v>81</v>
      </c>
      <c r="S2042" s="33">
        <v>43</v>
      </c>
      <c r="T2042" s="29"/>
      <c r="U2042" s="29"/>
      <c r="V2042" s="29"/>
      <c r="W2042" s="29"/>
      <c r="X2042" s="29"/>
      <c r="Y2042" s="29"/>
      <c r="Z2042" s="33"/>
    </row>
    <row r="2043" ht="60" spans="1:26">
      <c r="A2043" s="33">
        <v>3842</v>
      </c>
      <c r="B2043" s="33" t="s">
        <v>117</v>
      </c>
      <c r="C2043" s="33" t="s">
        <v>118</v>
      </c>
      <c r="D2043" s="33" t="s">
        <v>363</v>
      </c>
      <c r="E2043" s="33" t="s">
        <v>157</v>
      </c>
      <c r="F2043" s="33" t="s">
        <v>988</v>
      </c>
      <c r="G2043" s="33" t="s">
        <v>1830</v>
      </c>
      <c r="H2043" s="33" t="s">
        <v>1969</v>
      </c>
      <c r="I2043" s="196" t="s">
        <v>1876</v>
      </c>
      <c r="J2043" s="196" t="s">
        <v>1876</v>
      </c>
      <c r="K2043" s="196" t="s">
        <v>1876</v>
      </c>
      <c r="L2043" s="235">
        <v>45505</v>
      </c>
      <c r="M2043" s="235">
        <v>45535</v>
      </c>
      <c r="N2043" s="33" t="s">
        <v>124</v>
      </c>
      <c r="O2043" s="48" t="s">
        <v>125</v>
      </c>
      <c r="P2043" s="29" t="s">
        <v>922</v>
      </c>
      <c r="Q2043" s="29" t="s">
        <v>989</v>
      </c>
      <c r="R2043" s="29" t="s">
        <v>81</v>
      </c>
      <c r="S2043" s="33">
        <v>43</v>
      </c>
      <c r="T2043" s="29"/>
      <c r="U2043" s="29"/>
      <c r="V2043" s="29"/>
      <c r="W2043" s="29"/>
      <c r="X2043" s="29"/>
      <c r="Y2043" s="29"/>
      <c r="Z2043" s="33"/>
    </row>
    <row r="2044" ht="60" spans="1:26">
      <c r="A2044" s="33">
        <v>3843</v>
      </c>
      <c r="B2044" s="33" t="s">
        <v>117</v>
      </c>
      <c r="C2044" s="33" t="s">
        <v>118</v>
      </c>
      <c r="D2044" s="33" t="s">
        <v>363</v>
      </c>
      <c r="E2044" s="33" t="s">
        <v>157</v>
      </c>
      <c r="F2044" s="33" t="s">
        <v>988</v>
      </c>
      <c r="G2044" s="33" t="s">
        <v>1830</v>
      </c>
      <c r="H2044" s="33" t="s">
        <v>1969</v>
      </c>
      <c r="I2044" s="196" t="s">
        <v>1876</v>
      </c>
      <c r="J2044" s="196" t="s">
        <v>1876</v>
      </c>
      <c r="K2044" s="196" t="s">
        <v>1876</v>
      </c>
      <c r="L2044" s="235">
        <v>45536</v>
      </c>
      <c r="M2044" s="235">
        <v>45565</v>
      </c>
      <c r="N2044" s="33" t="s">
        <v>124</v>
      </c>
      <c r="O2044" s="48" t="s">
        <v>125</v>
      </c>
      <c r="P2044" s="29" t="s">
        <v>922</v>
      </c>
      <c r="Q2044" s="29" t="s">
        <v>989</v>
      </c>
      <c r="R2044" s="29" t="s">
        <v>81</v>
      </c>
      <c r="S2044" s="33">
        <v>43</v>
      </c>
      <c r="T2044" s="29"/>
      <c r="U2044" s="29"/>
      <c r="V2044" s="29"/>
      <c r="W2044" s="29"/>
      <c r="X2044" s="29"/>
      <c r="Y2044" s="29"/>
      <c r="Z2044" s="33"/>
    </row>
    <row r="2045" ht="60" spans="1:26">
      <c r="A2045" s="33">
        <v>3844</v>
      </c>
      <c r="B2045" s="33" t="s">
        <v>117</v>
      </c>
      <c r="C2045" s="33" t="s">
        <v>118</v>
      </c>
      <c r="D2045" s="33" t="s">
        <v>363</v>
      </c>
      <c r="E2045" s="33" t="s">
        <v>157</v>
      </c>
      <c r="F2045" s="33" t="s">
        <v>988</v>
      </c>
      <c r="G2045" s="33" t="s">
        <v>1830</v>
      </c>
      <c r="H2045" s="33" t="s">
        <v>1969</v>
      </c>
      <c r="I2045" s="196" t="s">
        <v>1876</v>
      </c>
      <c r="J2045" s="196" t="s">
        <v>1876</v>
      </c>
      <c r="K2045" s="196" t="s">
        <v>1876</v>
      </c>
      <c r="L2045" s="235">
        <v>45566</v>
      </c>
      <c r="M2045" s="235">
        <v>45596</v>
      </c>
      <c r="N2045" s="33" t="s">
        <v>124</v>
      </c>
      <c r="O2045" s="48" t="s">
        <v>125</v>
      </c>
      <c r="P2045" s="29" t="s">
        <v>922</v>
      </c>
      <c r="Q2045" s="29" t="s">
        <v>989</v>
      </c>
      <c r="R2045" s="29" t="s">
        <v>81</v>
      </c>
      <c r="S2045" s="33">
        <v>43</v>
      </c>
      <c r="T2045" s="29"/>
      <c r="U2045" s="29"/>
      <c r="V2045" s="29"/>
      <c r="W2045" s="29"/>
      <c r="X2045" s="29"/>
      <c r="Y2045" s="29"/>
      <c r="Z2045" s="33"/>
    </row>
    <row r="2046" ht="60" spans="1:26">
      <c r="A2046" s="33">
        <v>3845</v>
      </c>
      <c r="B2046" s="33" t="s">
        <v>117</v>
      </c>
      <c r="C2046" s="33" t="s">
        <v>118</v>
      </c>
      <c r="D2046" s="33" t="s">
        <v>363</v>
      </c>
      <c r="E2046" s="33" t="s">
        <v>157</v>
      </c>
      <c r="F2046" s="33" t="s">
        <v>988</v>
      </c>
      <c r="G2046" s="33" t="s">
        <v>1830</v>
      </c>
      <c r="H2046" s="33" t="s">
        <v>1969</v>
      </c>
      <c r="I2046" s="196" t="s">
        <v>1876</v>
      </c>
      <c r="J2046" s="196" t="s">
        <v>1876</v>
      </c>
      <c r="K2046" s="196" t="s">
        <v>1876</v>
      </c>
      <c r="L2046" s="235">
        <v>45597</v>
      </c>
      <c r="M2046" s="235">
        <v>45626</v>
      </c>
      <c r="N2046" s="33" t="s">
        <v>124</v>
      </c>
      <c r="O2046" s="48" t="s">
        <v>125</v>
      </c>
      <c r="P2046" s="29" t="s">
        <v>922</v>
      </c>
      <c r="Q2046" s="29" t="s">
        <v>989</v>
      </c>
      <c r="R2046" s="29" t="s">
        <v>81</v>
      </c>
      <c r="S2046" s="33">
        <v>43</v>
      </c>
      <c r="T2046" s="29"/>
      <c r="U2046" s="29"/>
      <c r="V2046" s="29"/>
      <c r="W2046" s="29"/>
      <c r="X2046" s="29"/>
      <c r="Y2046" s="29"/>
      <c r="Z2046" s="33"/>
    </row>
    <row r="2047" ht="60" spans="1:26">
      <c r="A2047" s="33">
        <v>3846</v>
      </c>
      <c r="B2047" s="33" t="s">
        <v>117</v>
      </c>
      <c r="C2047" s="33" t="s">
        <v>118</v>
      </c>
      <c r="D2047" s="33" t="s">
        <v>363</v>
      </c>
      <c r="E2047" s="33" t="s">
        <v>157</v>
      </c>
      <c r="F2047" s="33" t="s">
        <v>988</v>
      </c>
      <c r="G2047" s="33" t="s">
        <v>1830</v>
      </c>
      <c r="H2047" s="33" t="s">
        <v>1969</v>
      </c>
      <c r="I2047" s="196" t="s">
        <v>1876</v>
      </c>
      <c r="J2047" s="196" t="s">
        <v>1876</v>
      </c>
      <c r="K2047" s="196" t="s">
        <v>1876</v>
      </c>
      <c r="L2047" s="235">
        <v>45627</v>
      </c>
      <c r="M2047" s="235">
        <v>45657</v>
      </c>
      <c r="N2047" s="33" t="s">
        <v>124</v>
      </c>
      <c r="O2047" s="48" t="s">
        <v>125</v>
      </c>
      <c r="P2047" s="29" t="s">
        <v>922</v>
      </c>
      <c r="Q2047" s="29" t="s">
        <v>989</v>
      </c>
      <c r="R2047" s="29" t="s">
        <v>81</v>
      </c>
      <c r="S2047" s="33">
        <v>43</v>
      </c>
      <c r="T2047" s="29"/>
      <c r="U2047" s="29"/>
      <c r="V2047" s="29"/>
      <c r="W2047" s="29"/>
      <c r="X2047" s="29"/>
      <c r="Y2047" s="29"/>
      <c r="Z2047" s="33"/>
    </row>
    <row r="2048" ht="60" spans="1:26">
      <c r="A2048" s="33">
        <v>3848</v>
      </c>
      <c r="B2048" s="33" t="s">
        <v>117</v>
      </c>
      <c r="C2048" s="33" t="s">
        <v>118</v>
      </c>
      <c r="D2048" s="33" t="s">
        <v>363</v>
      </c>
      <c r="E2048" s="33" t="s">
        <v>157</v>
      </c>
      <c r="F2048" s="33" t="s">
        <v>993</v>
      </c>
      <c r="G2048" s="33" t="s">
        <v>1830</v>
      </c>
      <c r="H2048" s="33" t="s">
        <v>1969</v>
      </c>
      <c r="I2048" s="196" t="s">
        <v>1876</v>
      </c>
      <c r="J2048" s="196" t="s">
        <v>1876</v>
      </c>
      <c r="K2048" s="196" t="s">
        <v>1876</v>
      </c>
      <c r="L2048" s="235">
        <v>45292</v>
      </c>
      <c r="M2048" s="235">
        <v>45322</v>
      </c>
      <c r="N2048" s="33" t="s">
        <v>124</v>
      </c>
      <c r="O2048" s="48" t="s">
        <v>125</v>
      </c>
      <c r="P2048" s="29" t="s">
        <v>922</v>
      </c>
      <c r="Q2048" s="29" t="s">
        <v>989</v>
      </c>
      <c r="R2048" s="29" t="s">
        <v>81</v>
      </c>
      <c r="S2048" s="33">
        <v>43</v>
      </c>
      <c r="T2048" s="29"/>
      <c r="U2048" s="29"/>
      <c r="V2048" s="29"/>
      <c r="W2048" s="29"/>
      <c r="X2048" s="29"/>
      <c r="Y2048" s="29"/>
      <c r="Z2048" s="33"/>
    </row>
    <row r="2049" ht="60" spans="1:26">
      <c r="A2049" s="33">
        <v>3849</v>
      </c>
      <c r="B2049" s="33" t="s">
        <v>117</v>
      </c>
      <c r="C2049" s="33" t="s">
        <v>118</v>
      </c>
      <c r="D2049" s="33" t="s">
        <v>363</v>
      </c>
      <c r="E2049" s="33" t="s">
        <v>157</v>
      </c>
      <c r="F2049" s="33" t="s">
        <v>993</v>
      </c>
      <c r="G2049" s="33" t="s">
        <v>1830</v>
      </c>
      <c r="H2049" s="33" t="s">
        <v>1969</v>
      </c>
      <c r="I2049" s="196" t="s">
        <v>1876</v>
      </c>
      <c r="J2049" s="196" t="s">
        <v>1876</v>
      </c>
      <c r="K2049" s="196" t="s">
        <v>1876</v>
      </c>
      <c r="L2049" s="235">
        <v>45323</v>
      </c>
      <c r="M2049" s="235">
        <v>45351</v>
      </c>
      <c r="N2049" s="33" t="s">
        <v>124</v>
      </c>
      <c r="O2049" s="48" t="s">
        <v>125</v>
      </c>
      <c r="P2049" s="29" t="s">
        <v>922</v>
      </c>
      <c r="Q2049" s="29" t="s">
        <v>989</v>
      </c>
      <c r="R2049" s="29" t="s">
        <v>81</v>
      </c>
      <c r="S2049" s="33">
        <v>43</v>
      </c>
      <c r="T2049" s="29"/>
      <c r="U2049" s="29"/>
      <c r="V2049" s="29"/>
      <c r="W2049" s="29"/>
      <c r="X2049" s="29"/>
      <c r="Y2049" s="29"/>
      <c r="Z2049" s="33"/>
    </row>
    <row r="2050" ht="60" spans="1:28">
      <c r="A2050" s="33">
        <v>3850</v>
      </c>
      <c r="B2050" s="33" t="s">
        <v>117</v>
      </c>
      <c r="C2050" s="33" t="s">
        <v>118</v>
      </c>
      <c r="D2050" s="33" t="s">
        <v>363</v>
      </c>
      <c r="E2050" s="33" t="s">
        <v>157</v>
      </c>
      <c r="F2050" s="33" t="s">
        <v>993</v>
      </c>
      <c r="G2050" s="33" t="s">
        <v>1830</v>
      </c>
      <c r="H2050" s="33" t="s">
        <v>1969</v>
      </c>
      <c r="I2050" s="196" t="s">
        <v>1876</v>
      </c>
      <c r="J2050" s="196" t="s">
        <v>1876</v>
      </c>
      <c r="K2050" s="196" t="s">
        <v>1876</v>
      </c>
      <c r="L2050" s="235">
        <v>45352</v>
      </c>
      <c r="M2050" s="235">
        <v>45382</v>
      </c>
      <c r="N2050" s="33" t="s">
        <v>124</v>
      </c>
      <c r="O2050" s="48" t="s">
        <v>125</v>
      </c>
      <c r="P2050" s="29" t="s">
        <v>922</v>
      </c>
      <c r="Q2050" s="29" t="s">
        <v>989</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363</v>
      </c>
      <c r="E2051" s="33" t="s">
        <v>157</v>
      </c>
      <c r="F2051" s="33" t="s">
        <v>993</v>
      </c>
      <c r="G2051" s="33" t="s">
        <v>1830</v>
      </c>
      <c r="H2051" s="33" t="s">
        <v>1969</v>
      </c>
      <c r="I2051" s="196" t="s">
        <v>1876</v>
      </c>
      <c r="J2051" s="196" t="s">
        <v>1876</v>
      </c>
      <c r="K2051" s="196" t="s">
        <v>1876</v>
      </c>
      <c r="L2051" s="235">
        <v>45383</v>
      </c>
      <c r="M2051" s="235">
        <v>45412</v>
      </c>
      <c r="N2051" s="33" t="s">
        <v>124</v>
      </c>
      <c r="O2051" s="48" t="s">
        <v>125</v>
      </c>
      <c r="P2051" s="29" t="s">
        <v>922</v>
      </c>
      <c r="Q2051" s="29" t="s">
        <v>989</v>
      </c>
      <c r="R2051" s="29" t="s">
        <v>81</v>
      </c>
      <c r="S2051" s="33">
        <v>43</v>
      </c>
      <c r="T2051" s="29"/>
      <c r="U2051" s="29"/>
      <c r="V2051" s="29"/>
      <c r="W2051" s="29"/>
      <c r="X2051" s="29"/>
      <c r="Y2051" s="29"/>
      <c r="Z2051" s="33"/>
    </row>
    <row r="2052" ht="60" spans="1:26">
      <c r="A2052" s="33">
        <v>3852</v>
      </c>
      <c r="B2052" s="33" t="s">
        <v>117</v>
      </c>
      <c r="C2052" s="33" t="s">
        <v>118</v>
      </c>
      <c r="D2052" s="33" t="s">
        <v>363</v>
      </c>
      <c r="E2052" s="33" t="s">
        <v>157</v>
      </c>
      <c r="F2052" s="33" t="s">
        <v>993</v>
      </c>
      <c r="G2052" s="33" t="s">
        <v>1830</v>
      </c>
      <c r="H2052" s="33" t="s">
        <v>1969</v>
      </c>
      <c r="I2052" s="196" t="s">
        <v>1876</v>
      </c>
      <c r="J2052" s="196" t="s">
        <v>1876</v>
      </c>
      <c r="K2052" s="196" t="s">
        <v>1876</v>
      </c>
      <c r="L2052" s="235">
        <v>45413</v>
      </c>
      <c r="M2052" s="235">
        <v>45443</v>
      </c>
      <c r="N2052" s="33" t="s">
        <v>124</v>
      </c>
      <c r="O2052" s="48" t="s">
        <v>125</v>
      </c>
      <c r="P2052" s="29" t="s">
        <v>922</v>
      </c>
      <c r="Q2052" s="29" t="s">
        <v>989</v>
      </c>
      <c r="R2052" s="29" t="s">
        <v>81</v>
      </c>
      <c r="S2052" s="33">
        <v>43</v>
      </c>
      <c r="T2052" s="29"/>
      <c r="U2052" s="29"/>
      <c r="V2052" s="29"/>
      <c r="W2052" s="29"/>
      <c r="X2052" s="29"/>
      <c r="Y2052" s="29"/>
      <c r="Z2052" s="33"/>
    </row>
    <row r="2053" ht="60" spans="1:26">
      <c r="A2053" s="33">
        <v>3853</v>
      </c>
      <c r="B2053" s="33" t="s">
        <v>117</v>
      </c>
      <c r="C2053" s="33" t="s">
        <v>118</v>
      </c>
      <c r="D2053" s="33" t="s">
        <v>363</v>
      </c>
      <c r="E2053" s="33" t="s">
        <v>157</v>
      </c>
      <c r="F2053" s="33" t="s">
        <v>993</v>
      </c>
      <c r="G2053" s="33" t="s">
        <v>1830</v>
      </c>
      <c r="H2053" s="33" t="s">
        <v>1969</v>
      </c>
      <c r="I2053" s="196" t="s">
        <v>1876</v>
      </c>
      <c r="J2053" s="196" t="s">
        <v>1876</v>
      </c>
      <c r="K2053" s="196" t="s">
        <v>1876</v>
      </c>
      <c r="L2053" s="235">
        <v>45444</v>
      </c>
      <c r="M2053" s="235">
        <v>45473</v>
      </c>
      <c r="N2053" s="33" t="s">
        <v>124</v>
      </c>
      <c r="O2053" s="48" t="s">
        <v>125</v>
      </c>
      <c r="P2053" s="29" t="s">
        <v>922</v>
      </c>
      <c r="Q2053" s="29" t="s">
        <v>989</v>
      </c>
      <c r="R2053" s="29" t="s">
        <v>81</v>
      </c>
      <c r="S2053" s="33">
        <v>43</v>
      </c>
      <c r="T2053" s="29"/>
      <c r="U2053" s="29"/>
      <c r="V2053" s="29"/>
      <c r="W2053" s="29"/>
      <c r="X2053" s="29"/>
      <c r="Y2053" s="29"/>
      <c r="Z2053" s="33"/>
    </row>
    <row r="2054" ht="60" spans="1:26">
      <c r="A2054" s="33">
        <v>3854</v>
      </c>
      <c r="B2054" s="33" t="s">
        <v>117</v>
      </c>
      <c r="C2054" s="33" t="s">
        <v>118</v>
      </c>
      <c r="D2054" s="33" t="s">
        <v>363</v>
      </c>
      <c r="E2054" s="33" t="s">
        <v>157</v>
      </c>
      <c r="F2054" s="33" t="s">
        <v>993</v>
      </c>
      <c r="G2054" s="33" t="s">
        <v>1830</v>
      </c>
      <c r="H2054" s="33" t="s">
        <v>1969</v>
      </c>
      <c r="I2054" s="196" t="s">
        <v>1876</v>
      </c>
      <c r="J2054" s="196" t="s">
        <v>1876</v>
      </c>
      <c r="K2054" s="196" t="s">
        <v>1876</v>
      </c>
      <c r="L2054" s="235">
        <v>45474</v>
      </c>
      <c r="M2054" s="235">
        <v>45504</v>
      </c>
      <c r="N2054" s="33" t="s">
        <v>124</v>
      </c>
      <c r="O2054" s="48" t="s">
        <v>125</v>
      </c>
      <c r="P2054" s="29" t="s">
        <v>922</v>
      </c>
      <c r="Q2054" s="29" t="s">
        <v>989</v>
      </c>
      <c r="R2054" s="29" t="s">
        <v>81</v>
      </c>
      <c r="S2054" s="33">
        <v>43</v>
      </c>
      <c r="T2054" s="29"/>
      <c r="U2054" s="29"/>
      <c r="V2054" s="29"/>
      <c r="W2054" s="29"/>
      <c r="X2054" s="29"/>
      <c r="Y2054" s="29"/>
      <c r="Z2054" s="33"/>
    </row>
    <row r="2055" ht="60" spans="1:26">
      <c r="A2055" s="33">
        <v>3855</v>
      </c>
      <c r="B2055" s="33" t="s">
        <v>117</v>
      </c>
      <c r="C2055" s="33" t="s">
        <v>118</v>
      </c>
      <c r="D2055" s="33" t="s">
        <v>363</v>
      </c>
      <c r="E2055" s="33" t="s">
        <v>157</v>
      </c>
      <c r="F2055" s="33" t="s">
        <v>993</v>
      </c>
      <c r="G2055" s="33" t="s">
        <v>1830</v>
      </c>
      <c r="H2055" s="33" t="s">
        <v>1969</v>
      </c>
      <c r="I2055" s="196" t="s">
        <v>1876</v>
      </c>
      <c r="J2055" s="196" t="s">
        <v>1876</v>
      </c>
      <c r="K2055" s="196" t="s">
        <v>1876</v>
      </c>
      <c r="L2055" s="235">
        <v>45505</v>
      </c>
      <c r="M2055" s="235">
        <v>45535</v>
      </c>
      <c r="N2055" s="33" t="s">
        <v>124</v>
      </c>
      <c r="O2055" s="48" t="s">
        <v>125</v>
      </c>
      <c r="P2055" s="29" t="s">
        <v>922</v>
      </c>
      <c r="Q2055" s="29" t="s">
        <v>989</v>
      </c>
      <c r="R2055" s="29" t="s">
        <v>81</v>
      </c>
      <c r="S2055" s="33">
        <v>43</v>
      </c>
      <c r="T2055" s="29"/>
      <c r="U2055" s="29"/>
      <c r="V2055" s="29"/>
      <c r="W2055" s="29"/>
      <c r="X2055" s="29"/>
      <c r="Y2055" s="29"/>
      <c r="Z2055" s="33"/>
    </row>
    <row r="2056" ht="60" spans="1:26">
      <c r="A2056" s="33">
        <v>3856</v>
      </c>
      <c r="B2056" s="33" t="s">
        <v>117</v>
      </c>
      <c r="C2056" s="33" t="s">
        <v>118</v>
      </c>
      <c r="D2056" s="33" t="s">
        <v>363</v>
      </c>
      <c r="E2056" s="33" t="s">
        <v>157</v>
      </c>
      <c r="F2056" s="33" t="s">
        <v>993</v>
      </c>
      <c r="G2056" s="33" t="s">
        <v>1830</v>
      </c>
      <c r="H2056" s="33" t="s">
        <v>1969</v>
      </c>
      <c r="I2056" s="196" t="s">
        <v>1876</v>
      </c>
      <c r="J2056" s="196" t="s">
        <v>1876</v>
      </c>
      <c r="K2056" s="196" t="s">
        <v>1876</v>
      </c>
      <c r="L2056" s="235">
        <v>45536</v>
      </c>
      <c r="M2056" s="235">
        <v>45565</v>
      </c>
      <c r="N2056" s="33" t="s">
        <v>124</v>
      </c>
      <c r="O2056" s="48" t="s">
        <v>125</v>
      </c>
      <c r="P2056" s="29" t="s">
        <v>922</v>
      </c>
      <c r="Q2056" s="29" t="s">
        <v>989</v>
      </c>
      <c r="R2056" s="29" t="s">
        <v>81</v>
      </c>
      <c r="S2056" s="33">
        <v>43</v>
      </c>
      <c r="T2056" s="29"/>
      <c r="U2056" s="29"/>
      <c r="V2056" s="29"/>
      <c r="W2056" s="29"/>
      <c r="X2056" s="29"/>
      <c r="Y2056" s="29"/>
      <c r="Z2056" s="33"/>
    </row>
    <row r="2057" ht="60" spans="1:26">
      <c r="A2057" s="33">
        <v>3857</v>
      </c>
      <c r="B2057" s="33" t="s">
        <v>117</v>
      </c>
      <c r="C2057" s="33" t="s">
        <v>118</v>
      </c>
      <c r="D2057" s="33" t="s">
        <v>363</v>
      </c>
      <c r="E2057" s="33" t="s">
        <v>157</v>
      </c>
      <c r="F2057" s="33" t="s">
        <v>993</v>
      </c>
      <c r="G2057" s="33" t="s">
        <v>1830</v>
      </c>
      <c r="H2057" s="33" t="s">
        <v>1969</v>
      </c>
      <c r="I2057" s="196" t="s">
        <v>1876</v>
      </c>
      <c r="J2057" s="196" t="s">
        <v>1876</v>
      </c>
      <c r="K2057" s="196" t="s">
        <v>1876</v>
      </c>
      <c r="L2057" s="235">
        <v>45566</v>
      </c>
      <c r="M2057" s="235">
        <v>45596</v>
      </c>
      <c r="N2057" s="33" t="s">
        <v>124</v>
      </c>
      <c r="O2057" s="48" t="s">
        <v>125</v>
      </c>
      <c r="P2057" s="29" t="s">
        <v>922</v>
      </c>
      <c r="Q2057" s="29" t="s">
        <v>989</v>
      </c>
      <c r="R2057" s="29" t="s">
        <v>81</v>
      </c>
      <c r="S2057" s="33">
        <v>43</v>
      </c>
      <c r="T2057" s="29"/>
      <c r="U2057" s="29"/>
      <c r="V2057" s="29"/>
      <c r="W2057" s="29"/>
      <c r="X2057" s="29"/>
      <c r="Y2057" s="29"/>
      <c r="Z2057" s="33"/>
    </row>
    <row r="2058" ht="60" spans="1:26">
      <c r="A2058" s="33">
        <v>3858</v>
      </c>
      <c r="B2058" s="33" t="s">
        <v>117</v>
      </c>
      <c r="C2058" s="33" t="s">
        <v>118</v>
      </c>
      <c r="D2058" s="33" t="s">
        <v>363</v>
      </c>
      <c r="E2058" s="33" t="s">
        <v>157</v>
      </c>
      <c r="F2058" s="33" t="s">
        <v>993</v>
      </c>
      <c r="G2058" s="33" t="s">
        <v>1830</v>
      </c>
      <c r="H2058" s="33" t="s">
        <v>1969</v>
      </c>
      <c r="I2058" s="196" t="s">
        <v>1876</v>
      </c>
      <c r="J2058" s="196" t="s">
        <v>1876</v>
      </c>
      <c r="K2058" s="196" t="s">
        <v>1876</v>
      </c>
      <c r="L2058" s="235">
        <v>45597</v>
      </c>
      <c r="M2058" s="235">
        <v>45626</v>
      </c>
      <c r="N2058" s="33" t="s">
        <v>124</v>
      </c>
      <c r="O2058" s="48" t="s">
        <v>125</v>
      </c>
      <c r="P2058" s="29" t="s">
        <v>922</v>
      </c>
      <c r="Q2058" s="29" t="s">
        <v>989</v>
      </c>
      <c r="R2058" s="29" t="s">
        <v>81</v>
      </c>
      <c r="S2058" s="33">
        <v>43</v>
      </c>
      <c r="T2058" s="29"/>
      <c r="U2058" s="29"/>
      <c r="V2058" s="29"/>
      <c r="W2058" s="29"/>
      <c r="X2058" s="29"/>
      <c r="Y2058" s="29"/>
      <c r="Z2058" s="33"/>
    </row>
    <row r="2059" ht="48" spans="1:26">
      <c r="A2059" s="33">
        <v>3859</v>
      </c>
      <c r="B2059" s="33" t="s">
        <v>117</v>
      </c>
      <c r="C2059" s="33" t="s">
        <v>118</v>
      </c>
      <c r="D2059" s="33" t="s">
        <v>363</v>
      </c>
      <c r="E2059" s="33" t="s">
        <v>157</v>
      </c>
      <c r="F2059" s="33" t="s">
        <v>993</v>
      </c>
      <c r="G2059" s="33" t="s">
        <v>1830</v>
      </c>
      <c r="H2059" s="33" t="s">
        <v>1970</v>
      </c>
      <c r="I2059" s="196" t="s">
        <v>1876</v>
      </c>
      <c r="J2059" s="196" t="s">
        <v>1876</v>
      </c>
      <c r="K2059" s="196" t="s">
        <v>1876</v>
      </c>
      <c r="L2059" s="235">
        <v>45627</v>
      </c>
      <c r="M2059" s="235">
        <v>45657</v>
      </c>
      <c r="N2059" s="33" t="s">
        <v>124</v>
      </c>
      <c r="O2059" s="48" t="s">
        <v>125</v>
      </c>
      <c r="P2059" s="29" t="s">
        <v>922</v>
      </c>
      <c r="Q2059" s="29" t="s">
        <v>989</v>
      </c>
      <c r="R2059" s="29" t="s">
        <v>81</v>
      </c>
      <c r="S2059" s="33">
        <v>43</v>
      </c>
      <c r="T2059" s="29"/>
      <c r="U2059" s="29"/>
      <c r="V2059" s="29"/>
      <c r="W2059" s="29"/>
      <c r="X2059" s="29"/>
      <c r="Y2059" s="29"/>
      <c r="Z2059" s="33"/>
    </row>
    <row r="2060" ht="96" spans="1:26">
      <c r="A2060" s="33">
        <v>3862</v>
      </c>
      <c r="B2060" s="33" t="s">
        <v>117</v>
      </c>
      <c r="C2060" s="33" t="s">
        <v>118</v>
      </c>
      <c r="D2060" s="33" t="s">
        <v>363</v>
      </c>
      <c r="E2060" s="33" t="s">
        <v>120</v>
      </c>
      <c r="F2060" s="33" t="s">
        <v>997</v>
      </c>
      <c r="G2060" s="33" t="s">
        <v>1830</v>
      </c>
      <c r="H2060" s="33" t="s">
        <v>1971</v>
      </c>
      <c r="I2060" s="196" t="s">
        <v>1876</v>
      </c>
      <c r="J2060" s="196" t="s">
        <v>1876</v>
      </c>
      <c r="K2060" s="196" t="s">
        <v>1876</v>
      </c>
      <c r="L2060" s="235">
        <v>45292</v>
      </c>
      <c r="M2060" s="235">
        <v>45322</v>
      </c>
      <c r="N2060" s="33" t="s">
        <v>124</v>
      </c>
      <c r="O2060" s="48" t="s">
        <v>125</v>
      </c>
      <c r="P2060" s="29" t="s">
        <v>922</v>
      </c>
      <c r="Q2060" s="29" t="s">
        <v>989</v>
      </c>
      <c r="R2060" s="29" t="s">
        <v>81</v>
      </c>
      <c r="S2060" s="33">
        <v>52</v>
      </c>
      <c r="T2060" s="29"/>
      <c r="U2060" s="29"/>
      <c r="V2060" s="29"/>
      <c r="W2060" s="29"/>
      <c r="X2060" s="29"/>
      <c r="Y2060" s="29"/>
      <c r="Z2060" s="33"/>
    </row>
    <row r="2061" ht="96" spans="1:26">
      <c r="A2061" s="33">
        <v>3863</v>
      </c>
      <c r="B2061" s="33" t="s">
        <v>117</v>
      </c>
      <c r="C2061" s="33" t="s">
        <v>118</v>
      </c>
      <c r="D2061" s="33" t="s">
        <v>363</v>
      </c>
      <c r="E2061" s="33" t="s">
        <v>120</v>
      </c>
      <c r="F2061" s="33" t="s">
        <v>997</v>
      </c>
      <c r="G2061" s="33" t="s">
        <v>1830</v>
      </c>
      <c r="H2061" s="33" t="s">
        <v>1971</v>
      </c>
      <c r="I2061" s="196" t="s">
        <v>1876</v>
      </c>
      <c r="J2061" s="196" t="s">
        <v>1876</v>
      </c>
      <c r="K2061" s="196" t="s">
        <v>1876</v>
      </c>
      <c r="L2061" s="235">
        <v>45323</v>
      </c>
      <c r="M2061" s="235">
        <v>45351</v>
      </c>
      <c r="N2061" s="33" t="s">
        <v>124</v>
      </c>
      <c r="O2061" s="48" t="s">
        <v>125</v>
      </c>
      <c r="P2061" s="29" t="s">
        <v>922</v>
      </c>
      <c r="Q2061" s="29" t="s">
        <v>989</v>
      </c>
      <c r="R2061" s="29" t="s">
        <v>81</v>
      </c>
      <c r="S2061" s="33">
        <v>52</v>
      </c>
      <c r="T2061" s="29"/>
      <c r="U2061" s="29"/>
      <c r="V2061" s="29"/>
      <c r="W2061" s="29"/>
      <c r="X2061" s="29"/>
      <c r="Y2061" s="29"/>
      <c r="Z2061" s="33"/>
    </row>
    <row r="2062" ht="96" spans="1:28">
      <c r="A2062" s="33">
        <v>3864</v>
      </c>
      <c r="B2062" s="33" t="s">
        <v>117</v>
      </c>
      <c r="C2062" s="33" t="s">
        <v>118</v>
      </c>
      <c r="D2062" s="33" t="s">
        <v>363</v>
      </c>
      <c r="E2062" s="33" t="s">
        <v>120</v>
      </c>
      <c r="F2062" s="33" t="s">
        <v>997</v>
      </c>
      <c r="G2062" s="33" t="s">
        <v>1830</v>
      </c>
      <c r="H2062" s="33" t="s">
        <v>1971</v>
      </c>
      <c r="I2062" s="196" t="s">
        <v>1876</v>
      </c>
      <c r="J2062" s="196" t="s">
        <v>1876</v>
      </c>
      <c r="K2062" s="196" t="s">
        <v>1876</v>
      </c>
      <c r="L2062" s="235">
        <v>45352</v>
      </c>
      <c r="M2062" s="235">
        <v>45382</v>
      </c>
      <c r="N2062" s="33" t="s">
        <v>124</v>
      </c>
      <c r="O2062" s="48" t="s">
        <v>125</v>
      </c>
      <c r="P2062" s="29" t="s">
        <v>922</v>
      </c>
      <c r="Q2062" s="29" t="s">
        <v>989</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363</v>
      </c>
      <c r="E2063" s="33" t="s">
        <v>120</v>
      </c>
      <c r="F2063" s="33" t="s">
        <v>997</v>
      </c>
      <c r="G2063" s="33" t="s">
        <v>1830</v>
      </c>
      <c r="H2063" s="33" t="s">
        <v>1971</v>
      </c>
      <c r="I2063" s="196" t="s">
        <v>1876</v>
      </c>
      <c r="J2063" s="196" t="s">
        <v>1876</v>
      </c>
      <c r="K2063" s="196" t="s">
        <v>1876</v>
      </c>
      <c r="L2063" s="235">
        <v>45383</v>
      </c>
      <c r="M2063" s="235">
        <v>45412</v>
      </c>
      <c r="N2063" s="33" t="s">
        <v>124</v>
      </c>
      <c r="O2063" s="48" t="s">
        <v>125</v>
      </c>
      <c r="P2063" s="29" t="s">
        <v>922</v>
      </c>
      <c r="Q2063" s="29" t="s">
        <v>989</v>
      </c>
      <c r="R2063" s="29" t="s">
        <v>81</v>
      </c>
      <c r="S2063" s="33">
        <v>52</v>
      </c>
      <c r="T2063" s="29"/>
      <c r="U2063" s="29"/>
      <c r="V2063" s="29"/>
      <c r="W2063" s="29"/>
      <c r="X2063" s="29"/>
      <c r="Y2063" s="29"/>
      <c r="Z2063" s="33"/>
    </row>
    <row r="2064" ht="96" spans="1:26">
      <c r="A2064" s="33">
        <v>3866</v>
      </c>
      <c r="B2064" s="33" t="s">
        <v>117</v>
      </c>
      <c r="C2064" s="33" t="s">
        <v>118</v>
      </c>
      <c r="D2064" s="33" t="s">
        <v>363</v>
      </c>
      <c r="E2064" s="33" t="s">
        <v>120</v>
      </c>
      <c r="F2064" s="33" t="s">
        <v>997</v>
      </c>
      <c r="G2064" s="33" t="s">
        <v>1830</v>
      </c>
      <c r="H2064" s="33" t="s">
        <v>1971</v>
      </c>
      <c r="I2064" s="196" t="s">
        <v>1876</v>
      </c>
      <c r="J2064" s="196" t="s">
        <v>1876</v>
      </c>
      <c r="K2064" s="196" t="s">
        <v>1876</v>
      </c>
      <c r="L2064" s="235">
        <v>45413</v>
      </c>
      <c r="M2064" s="235">
        <v>45443</v>
      </c>
      <c r="N2064" s="33" t="s">
        <v>124</v>
      </c>
      <c r="O2064" s="48" t="s">
        <v>125</v>
      </c>
      <c r="P2064" s="29" t="s">
        <v>922</v>
      </c>
      <c r="Q2064" s="29" t="s">
        <v>989</v>
      </c>
      <c r="R2064" s="29" t="s">
        <v>81</v>
      </c>
      <c r="S2064" s="33">
        <v>52</v>
      </c>
      <c r="T2064" s="29"/>
      <c r="U2064" s="29"/>
      <c r="V2064" s="29"/>
      <c r="W2064" s="29"/>
      <c r="X2064" s="29"/>
      <c r="Y2064" s="29"/>
      <c r="Z2064" s="33"/>
    </row>
    <row r="2065" ht="96" spans="1:26">
      <c r="A2065" s="33">
        <v>3867</v>
      </c>
      <c r="B2065" s="33" t="s">
        <v>117</v>
      </c>
      <c r="C2065" s="33" t="s">
        <v>118</v>
      </c>
      <c r="D2065" s="33" t="s">
        <v>363</v>
      </c>
      <c r="E2065" s="33" t="s">
        <v>120</v>
      </c>
      <c r="F2065" s="33" t="s">
        <v>997</v>
      </c>
      <c r="G2065" s="33" t="s">
        <v>1830</v>
      </c>
      <c r="H2065" s="33" t="s">
        <v>1971</v>
      </c>
      <c r="I2065" s="196" t="s">
        <v>1876</v>
      </c>
      <c r="J2065" s="196" t="s">
        <v>1876</v>
      </c>
      <c r="K2065" s="196" t="s">
        <v>1876</v>
      </c>
      <c r="L2065" s="235">
        <v>45444</v>
      </c>
      <c r="M2065" s="235">
        <v>45473</v>
      </c>
      <c r="N2065" s="33" t="s">
        <v>124</v>
      </c>
      <c r="O2065" s="48" t="s">
        <v>125</v>
      </c>
      <c r="P2065" s="29" t="s">
        <v>922</v>
      </c>
      <c r="Q2065" s="29" t="s">
        <v>989</v>
      </c>
      <c r="R2065" s="29" t="s">
        <v>81</v>
      </c>
      <c r="S2065" s="33">
        <v>52</v>
      </c>
      <c r="T2065" s="29"/>
      <c r="U2065" s="29"/>
      <c r="V2065" s="29"/>
      <c r="W2065" s="29"/>
      <c r="X2065" s="29"/>
      <c r="Y2065" s="29"/>
      <c r="Z2065" s="33"/>
    </row>
    <row r="2066" ht="96" spans="1:26">
      <c r="A2066" s="33">
        <v>3868</v>
      </c>
      <c r="B2066" s="33" t="s">
        <v>117</v>
      </c>
      <c r="C2066" s="33" t="s">
        <v>118</v>
      </c>
      <c r="D2066" s="33" t="s">
        <v>363</v>
      </c>
      <c r="E2066" s="33" t="s">
        <v>120</v>
      </c>
      <c r="F2066" s="33" t="s">
        <v>997</v>
      </c>
      <c r="G2066" s="33" t="s">
        <v>1830</v>
      </c>
      <c r="H2066" s="33" t="s">
        <v>1971</v>
      </c>
      <c r="I2066" s="196" t="s">
        <v>1876</v>
      </c>
      <c r="J2066" s="196" t="s">
        <v>1876</v>
      </c>
      <c r="K2066" s="196" t="s">
        <v>1876</v>
      </c>
      <c r="L2066" s="235">
        <v>45474</v>
      </c>
      <c r="M2066" s="235">
        <v>45504</v>
      </c>
      <c r="N2066" s="33" t="s">
        <v>124</v>
      </c>
      <c r="O2066" s="48" t="s">
        <v>125</v>
      </c>
      <c r="P2066" s="29" t="s">
        <v>922</v>
      </c>
      <c r="Q2066" s="29" t="s">
        <v>989</v>
      </c>
      <c r="R2066" s="29" t="s">
        <v>81</v>
      </c>
      <c r="S2066" s="33">
        <v>52</v>
      </c>
      <c r="T2066" s="29"/>
      <c r="U2066" s="29"/>
      <c r="V2066" s="29"/>
      <c r="W2066" s="29"/>
      <c r="X2066" s="29"/>
      <c r="Y2066" s="29"/>
      <c r="Z2066" s="33"/>
    </row>
    <row r="2067" ht="96" spans="1:26">
      <c r="A2067" s="33">
        <v>3869</v>
      </c>
      <c r="B2067" s="33" t="s">
        <v>117</v>
      </c>
      <c r="C2067" s="33" t="s">
        <v>118</v>
      </c>
      <c r="D2067" s="33" t="s">
        <v>363</v>
      </c>
      <c r="E2067" s="33" t="s">
        <v>120</v>
      </c>
      <c r="F2067" s="33" t="s">
        <v>997</v>
      </c>
      <c r="G2067" s="33" t="s">
        <v>1830</v>
      </c>
      <c r="H2067" s="33" t="s">
        <v>1971</v>
      </c>
      <c r="I2067" s="196" t="s">
        <v>1876</v>
      </c>
      <c r="J2067" s="196" t="s">
        <v>1876</v>
      </c>
      <c r="K2067" s="196" t="s">
        <v>1876</v>
      </c>
      <c r="L2067" s="235">
        <v>45505</v>
      </c>
      <c r="M2067" s="235">
        <v>45535</v>
      </c>
      <c r="N2067" s="33" t="s">
        <v>124</v>
      </c>
      <c r="O2067" s="48" t="s">
        <v>125</v>
      </c>
      <c r="P2067" s="29" t="s">
        <v>922</v>
      </c>
      <c r="Q2067" s="29" t="s">
        <v>989</v>
      </c>
      <c r="R2067" s="29" t="s">
        <v>81</v>
      </c>
      <c r="S2067" s="33">
        <v>52</v>
      </c>
      <c r="T2067" s="29"/>
      <c r="U2067" s="29"/>
      <c r="V2067" s="29"/>
      <c r="W2067" s="29"/>
      <c r="X2067" s="29"/>
      <c r="Y2067" s="29"/>
      <c r="Z2067" s="33"/>
    </row>
    <row r="2068" ht="96" spans="1:26">
      <c r="A2068" s="33">
        <v>3870</v>
      </c>
      <c r="B2068" s="33" t="s">
        <v>117</v>
      </c>
      <c r="C2068" s="33" t="s">
        <v>118</v>
      </c>
      <c r="D2068" s="33" t="s">
        <v>363</v>
      </c>
      <c r="E2068" s="33" t="s">
        <v>120</v>
      </c>
      <c r="F2068" s="33" t="s">
        <v>997</v>
      </c>
      <c r="G2068" s="33" t="s">
        <v>1830</v>
      </c>
      <c r="H2068" s="33" t="s">
        <v>1971</v>
      </c>
      <c r="I2068" s="196" t="s">
        <v>1876</v>
      </c>
      <c r="J2068" s="196" t="s">
        <v>1876</v>
      </c>
      <c r="K2068" s="196" t="s">
        <v>1876</v>
      </c>
      <c r="L2068" s="235">
        <v>45536</v>
      </c>
      <c r="M2068" s="235">
        <v>45565</v>
      </c>
      <c r="N2068" s="33" t="s">
        <v>124</v>
      </c>
      <c r="O2068" s="48" t="s">
        <v>125</v>
      </c>
      <c r="P2068" s="29" t="s">
        <v>922</v>
      </c>
      <c r="Q2068" s="29" t="s">
        <v>989</v>
      </c>
      <c r="R2068" s="29" t="s">
        <v>81</v>
      </c>
      <c r="S2068" s="33">
        <v>52</v>
      </c>
      <c r="T2068" s="29"/>
      <c r="U2068" s="29"/>
      <c r="V2068" s="29"/>
      <c r="W2068" s="29"/>
      <c r="X2068" s="29"/>
      <c r="Y2068" s="29"/>
      <c r="Z2068" s="33"/>
    </row>
    <row r="2069" ht="96" spans="1:26">
      <c r="A2069" s="33">
        <v>3871</v>
      </c>
      <c r="B2069" s="33" t="s">
        <v>117</v>
      </c>
      <c r="C2069" s="33" t="s">
        <v>118</v>
      </c>
      <c r="D2069" s="33" t="s">
        <v>363</v>
      </c>
      <c r="E2069" s="33" t="s">
        <v>120</v>
      </c>
      <c r="F2069" s="33" t="s">
        <v>997</v>
      </c>
      <c r="G2069" s="33" t="s">
        <v>1830</v>
      </c>
      <c r="H2069" s="33" t="s">
        <v>1971</v>
      </c>
      <c r="I2069" s="196" t="s">
        <v>1876</v>
      </c>
      <c r="J2069" s="196" t="s">
        <v>1876</v>
      </c>
      <c r="K2069" s="196" t="s">
        <v>1876</v>
      </c>
      <c r="L2069" s="235">
        <v>45566</v>
      </c>
      <c r="M2069" s="235">
        <v>45596</v>
      </c>
      <c r="N2069" s="33" t="s">
        <v>124</v>
      </c>
      <c r="O2069" s="48" t="s">
        <v>125</v>
      </c>
      <c r="P2069" s="29" t="s">
        <v>922</v>
      </c>
      <c r="Q2069" s="29" t="s">
        <v>989</v>
      </c>
      <c r="R2069" s="29" t="s">
        <v>81</v>
      </c>
      <c r="S2069" s="33">
        <v>52</v>
      </c>
      <c r="T2069" s="29"/>
      <c r="U2069" s="29"/>
      <c r="V2069" s="29"/>
      <c r="W2069" s="29"/>
      <c r="X2069" s="29"/>
      <c r="Y2069" s="29"/>
      <c r="Z2069" s="33"/>
    </row>
    <row r="2070" ht="96" spans="1:26">
      <c r="A2070" s="33">
        <v>3872</v>
      </c>
      <c r="B2070" s="33" t="s">
        <v>117</v>
      </c>
      <c r="C2070" s="33" t="s">
        <v>118</v>
      </c>
      <c r="D2070" s="33" t="s">
        <v>363</v>
      </c>
      <c r="E2070" s="33" t="s">
        <v>120</v>
      </c>
      <c r="F2070" s="33" t="s">
        <v>997</v>
      </c>
      <c r="G2070" s="33" t="s">
        <v>1830</v>
      </c>
      <c r="H2070" s="33" t="s">
        <v>1971</v>
      </c>
      <c r="I2070" s="196" t="s">
        <v>1876</v>
      </c>
      <c r="J2070" s="196" t="s">
        <v>1876</v>
      </c>
      <c r="K2070" s="196" t="s">
        <v>1876</v>
      </c>
      <c r="L2070" s="235">
        <v>45597</v>
      </c>
      <c r="M2070" s="235">
        <v>45626</v>
      </c>
      <c r="N2070" s="33" t="s">
        <v>124</v>
      </c>
      <c r="O2070" s="48" t="s">
        <v>125</v>
      </c>
      <c r="P2070" s="29" t="s">
        <v>922</v>
      </c>
      <c r="Q2070" s="29" t="s">
        <v>989</v>
      </c>
      <c r="R2070" s="29" t="s">
        <v>81</v>
      </c>
      <c r="S2070" s="33">
        <v>52</v>
      </c>
      <c r="T2070" s="29"/>
      <c r="U2070" s="29"/>
      <c r="V2070" s="29"/>
      <c r="W2070" s="29"/>
      <c r="X2070" s="29"/>
      <c r="Y2070" s="29"/>
      <c r="Z2070" s="33"/>
    </row>
    <row r="2071" ht="96" spans="1:26">
      <c r="A2071" s="33">
        <v>3873</v>
      </c>
      <c r="B2071" s="33" t="s">
        <v>117</v>
      </c>
      <c r="C2071" s="33" t="s">
        <v>118</v>
      </c>
      <c r="D2071" s="33" t="s">
        <v>363</v>
      </c>
      <c r="E2071" s="33" t="s">
        <v>120</v>
      </c>
      <c r="F2071" s="33" t="s">
        <v>997</v>
      </c>
      <c r="G2071" s="33" t="s">
        <v>1830</v>
      </c>
      <c r="H2071" s="33" t="s">
        <v>1971</v>
      </c>
      <c r="I2071" s="196" t="s">
        <v>1876</v>
      </c>
      <c r="J2071" s="196" t="s">
        <v>1876</v>
      </c>
      <c r="K2071" s="196" t="s">
        <v>1876</v>
      </c>
      <c r="L2071" s="235">
        <v>45627</v>
      </c>
      <c r="M2071" s="235">
        <v>45657</v>
      </c>
      <c r="N2071" s="33" t="s">
        <v>124</v>
      </c>
      <c r="O2071" s="48" t="s">
        <v>125</v>
      </c>
      <c r="P2071" s="29" t="s">
        <v>922</v>
      </c>
      <c r="Q2071" s="29" t="s">
        <v>989</v>
      </c>
      <c r="R2071" s="29" t="s">
        <v>81</v>
      </c>
      <c r="S2071" s="33">
        <v>52</v>
      </c>
      <c r="T2071" s="29"/>
      <c r="U2071" s="29"/>
      <c r="V2071" s="29"/>
      <c r="W2071" s="29"/>
      <c r="X2071" s="29"/>
      <c r="Y2071" s="29"/>
      <c r="Z2071" s="33"/>
    </row>
    <row r="2072" ht="96" spans="1:26">
      <c r="A2072" s="33">
        <v>3876</v>
      </c>
      <c r="B2072" s="33" t="s">
        <v>117</v>
      </c>
      <c r="C2072" s="33" t="s">
        <v>118</v>
      </c>
      <c r="D2072" s="33" t="s">
        <v>363</v>
      </c>
      <c r="E2072" s="33" t="s">
        <v>120</v>
      </c>
      <c r="F2072" s="33" t="s">
        <v>1006</v>
      </c>
      <c r="G2072" s="33" t="s">
        <v>1830</v>
      </c>
      <c r="H2072" s="33" t="s">
        <v>1971</v>
      </c>
      <c r="I2072" s="196" t="s">
        <v>1876</v>
      </c>
      <c r="J2072" s="196" t="s">
        <v>1876</v>
      </c>
      <c r="K2072" s="196" t="s">
        <v>1876</v>
      </c>
      <c r="L2072" s="235">
        <v>45292</v>
      </c>
      <c r="M2072" s="235">
        <v>45322</v>
      </c>
      <c r="N2072" s="33" t="s">
        <v>124</v>
      </c>
      <c r="O2072" s="48" t="s">
        <v>125</v>
      </c>
      <c r="P2072" s="29" t="s">
        <v>922</v>
      </c>
      <c r="Q2072" s="29" t="s">
        <v>989</v>
      </c>
      <c r="R2072" s="29" t="s">
        <v>81</v>
      </c>
      <c r="S2072" s="33">
        <v>52</v>
      </c>
      <c r="T2072" s="29"/>
      <c r="U2072" s="29"/>
      <c r="V2072" s="29"/>
      <c r="W2072" s="29"/>
      <c r="X2072" s="29"/>
      <c r="Y2072" s="29"/>
      <c r="Z2072" s="33"/>
    </row>
    <row r="2073" ht="96" spans="1:26">
      <c r="A2073" s="33">
        <v>3877</v>
      </c>
      <c r="B2073" s="33" t="s">
        <v>117</v>
      </c>
      <c r="C2073" s="33" t="s">
        <v>118</v>
      </c>
      <c r="D2073" s="33" t="s">
        <v>363</v>
      </c>
      <c r="E2073" s="33" t="s">
        <v>120</v>
      </c>
      <c r="F2073" s="33" t="s">
        <v>1006</v>
      </c>
      <c r="G2073" s="33" t="s">
        <v>1830</v>
      </c>
      <c r="H2073" s="33" t="s">
        <v>1971</v>
      </c>
      <c r="I2073" s="196" t="s">
        <v>1876</v>
      </c>
      <c r="J2073" s="196" t="s">
        <v>1876</v>
      </c>
      <c r="K2073" s="196" t="s">
        <v>1876</v>
      </c>
      <c r="L2073" s="235">
        <v>45323</v>
      </c>
      <c r="M2073" s="235">
        <v>45351</v>
      </c>
      <c r="N2073" s="33" t="s">
        <v>124</v>
      </c>
      <c r="O2073" s="48" t="s">
        <v>125</v>
      </c>
      <c r="P2073" s="29" t="s">
        <v>922</v>
      </c>
      <c r="Q2073" s="29" t="s">
        <v>989</v>
      </c>
      <c r="R2073" s="29" t="s">
        <v>81</v>
      </c>
      <c r="S2073" s="33">
        <v>52</v>
      </c>
      <c r="T2073" s="29"/>
      <c r="U2073" s="29"/>
      <c r="V2073" s="29"/>
      <c r="W2073" s="29"/>
      <c r="X2073" s="29"/>
      <c r="Y2073" s="29"/>
      <c r="Z2073" s="33"/>
    </row>
    <row r="2074" ht="96" spans="1:28">
      <c r="A2074" s="33">
        <v>3878</v>
      </c>
      <c r="B2074" s="33" t="s">
        <v>117</v>
      </c>
      <c r="C2074" s="33" t="s">
        <v>118</v>
      </c>
      <c r="D2074" s="33" t="s">
        <v>363</v>
      </c>
      <c r="E2074" s="33" t="s">
        <v>120</v>
      </c>
      <c r="F2074" s="33" t="s">
        <v>1006</v>
      </c>
      <c r="G2074" s="33" t="s">
        <v>1830</v>
      </c>
      <c r="H2074" s="33" t="s">
        <v>1971</v>
      </c>
      <c r="I2074" s="196" t="s">
        <v>1876</v>
      </c>
      <c r="J2074" s="196" t="s">
        <v>1876</v>
      </c>
      <c r="K2074" s="196" t="s">
        <v>1876</v>
      </c>
      <c r="L2074" s="235">
        <v>45352</v>
      </c>
      <c r="M2074" s="235">
        <v>45382</v>
      </c>
      <c r="N2074" s="33" t="s">
        <v>124</v>
      </c>
      <c r="O2074" s="48" t="s">
        <v>125</v>
      </c>
      <c r="P2074" s="29" t="s">
        <v>922</v>
      </c>
      <c r="Q2074" s="29" t="s">
        <v>989</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363</v>
      </c>
      <c r="E2075" s="33" t="s">
        <v>120</v>
      </c>
      <c r="F2075" s="33" t="s">
        <v>1006</v>
      </c>
      <c r="G2075" s="33" t="s">
        <v>1830</v>
      </c>
      <c r="H2075" s="33" t="s">
        <v>1971</v>
      </c>
      <c r="I2075" s="196" t="s">
        <v>1876</v>
      </c>
      <c r="J2075" s="196" t="s">
        <v>1876</v>
      </c>
      <c r="K2075" s="196" t="s">
        <v>1876</v>
      </c>
      <c r="L2075" s="235">
        <v>45383</v>
      </c>
      <c r="M2075" s="235">
        <v>45412</v>
      </c>
      <c r="N2075" s="33" t="s">
        <v>124</v>
      </c>
      <c r="O2075" s="48" t="s">
        <v>125</v>
      </c>
      <c r="P2075" s="29" t="s">
        <v>922</v>
      </c>
      <c r="Q2075" s="29" t="s">
        <v>989</v>
      </c>
      <c r="R2075" s="29" t="s">
        <v>81</v>
      </c>
      <c r="S2075" s="33">
        <v>52</v>
      </c>
      <c r="T2075" s="29"/>
      <c r="U2075" s="29"/>
      <c r="V2075" s="29"/>
      <c r="W2075" s="29"/>
      <c r="X2075" s="29"/>
      <c r="Y2075" s="29"/>
      <c r="Z2075" s="33"/>
    </row>
    <row r="2076" ht="96" spans="1:26">
      <c r="A2076" s="33">
        <v>3880</v>
      </c>
      <c r="B2076" s="33" t="s">
        <v>117</v>
      </c>
      <c r="C2076" s="33" t="s">
        <v>118</v>
      </c>
      <c r="D2076" s="33" t="s">
        <v>363</v>
      </c>
      <c r="E2076" s="33" t="s">
        <v>120</v>
      </c>
      <c r="F2076" s="33" t="s">
        <v>1006</v>
      </c>
      <c r="G2076" s="33" t="s">
        <v>1830</v>
      </c>
      <c r="H2076" s="33" t="s">
        <v>1971</v>
      </c>
      <c r="I2076" s="196" t="s">
        <v>1876</v>
      </c>
      <c r="J2076" s="196" t="s">
        <v>1876</v>
      </c>
      <c r="K2076" s="196" t="s">
        <v>1876</v>
      </c>
      <c r="L2076" s="235">
        <v>45413</v>
      </c>
      <c r="M2076" s="235">
        <v>45443</v>
      </c>
      <c r="N2076" s="33" t="s">
        <v>124</v>
      </c>
      <c r="O2076" s="48" t="s">
        <v>125</v>
      </c>
      <c r="P2076" s="29" t="s">
        <v>922</v>
      </c>
      <c r="Q2076" s="29" t="s">
        <v>989</v>
      </c>
      <c r="R2076" s="29" t="s">
        <v>81</v>
      </c>
      <c r="S2076" s="33">
        <v>52</v>
      </c>
      <c r="T2076" s="29"/>
      <c r="U2076" s="29"/>
      <c r="V2076" s="29"/>
      <c r="W2076" s="29"/>
      <c r="X2076" s="29"/>
      <c r="Y2076" s="29"/>
      <c r="Z2076" s="33"/>
    </row>
    <row r="2077" ht="96" spans="1:26">
      <c r="A2077" s="33">
        <v>3881</v>
      </c>
      <c r="B2077" s="33" t="s">
        <v>117</v>
      </c>
      <c r="C2077" s="33" t="s">
        <v>118</v>
      </c>
      <c r="D2077" s="33" t="s">
        <v>363</v>
      </c>
      <c r="E2077" s="33" t="s">
        <v>120</v>
      </c>
      <c r="F2077" s="33" t="s">
        <v>1006</v>
      </c>
      <c r="G2077" s="33" t="s">
        <v>1830</v>
      </c>
      <c r="H2077" s="33" t="s">
        <v>1971</v>
      </c>
      <c r="I2077" s="196" t="s">
        <v>1876</v>
      </c>
      <c r="J2077" s="196" t="s">
        <v>1876</v>
      </c>
      <c r="K2077" s="196" t="s">
        <v>1876</v>
      </c>
      <c r="L2077" s="235">
        <v>45444</v>
      </c>
      <c r="M2077" s="235">
        <v>45473</v>
      </c>
      <c r="N2077" s="33" t="s">
        <v>124</v>
      </c>
      <c r="O2077" s="48" t="s">
        <v>125</v>
      </c>
      <c r="P2077" s="29" t="s">
        <v>922</v>
      </c>
      <c r="Q2077" s="29" t="s">
        <v>989</v>
      </c>
      <c r="R2077" s="29" t="s">
        <v>81</v>
      </c>
      <c r="S2077" s="33">
        <v>52</v>
      </c>
      <c r="T2077" s="29"/>
      <c r="U2077" s="29"/>
      <c r="V2077" s="29"/>
      <c r="W2077" s="29"/>
      <c r="X2077" s="29"/>
      <c r="Y2077" s="29"/>
      <c r="Z2077" s="33"/>
    </row>
    <row r="2078" ht="96" spans="1:26">
      <c r="A2078" s="33">
        <v>3882</v>
      </c>
      <c r="B2078" s="33" t="s">
        <v>117</v>
      </c>
      <c r="C2078" s="33" t="s">
        <v>118</v>
      </c>
      <c r="D2078" s="33" t="s">
        <v>363</v>
      </c>
      <c r="E2078" s="33" t="s">
        <v>120</v>
      </c>
      <c r="F2078" s="33" t="s">
        <v>1006</v>
      </c>
      <c r="G2078" s="33" t="s">
        <v>1830</v>
      </c>
      <c r="H2078" s="33" t="s">
        <v>1971</v>
      </c>
      <c r="I2078" s="196" t="s">
        <v>1876</v>
      </c>
      <c r="J2078" s="196" t="s">
        <v>1876</v>
      </c>
      <c r="K2078" s="196" t="s">
        <v>1876</v>
      </c>
      <c r="L2078" s="235">
        <v>45474</v>
      </c>
      <c r="M2078" s="235">
        <v>45504</v>
      </c>
      <c r="N2078" s="33" t="s">
        <v>124</v>
      </c>
      <c r="O2078" s="48" t="s">
        <v>125</v>
      </c>
      <c r="P2078" s="29" t="s">
        <v>922</v>
      </c>
      <c r="Q2078" s="29" t="s">
        <v>989</v>
      </c>
      <c r="R2078" s="29" t="s">
        <v>81</v>
      </c>
      <c r="S2078" s="33">
        <v>52</v>
      </c>
      <c r="T2078" s="29"/>
      <c r="U2078" s="29"/>
      <c r="V2078" s="29"/>
      <c r="W2078" s="29"/>
      <c r="X2078" s="29"/>
      <c r="Y2078" s="29"/>
      <c r="Z2078" s="33"/>
    </row>
    <row r="2079" ht="96" spans="1:26">
      <c r="A2079" s="33">
        <v>3883</v>
      </c>
      <c r="B2079" s="33" t="s">
        <v>117</v>
      </c>
      <c r="C2079" s="33" t="s">
        <v>118</v>
      </c>
      <c r="D2079" s="33" t="s">
        <v>363</v>
      </c>
      <c r="E2079" s="33" t="s">
        <v>120</v>
      </c>
      <c r="F2079" s="33" t="s">
        <v>1006</v>
      </c>
      <c r="G2079" s="33" t="s">
        <v>1830</v>
      </c>
      <c r="H2079" s="33" t="s">
        <v>1971</v>
      </c>
      <c r="I2079" s="196" t="s">
        <v>1876</v>
      </c>
      <c r="J2079" s="196" t="s">
        <v>1876</v>
      </c>
      <c r="K2079" s="196" t="s">
        <v>1876</v>
      </c>
      <c r="L2079" s="235">
        <v>45505</v>
      </c>
      <c r="M2079" s="235">
        <v>45535</v>
      </c>
      <c r="N2079" s="33" t="s">
        <v>124</v>
      </c>
      <c r="O2079" s="48" t="s">
        <v>125</v>
      </c>
      <c r="P2079" s="29" t="s">
        <v>922</v>
      </c>
      <c r="Q2079" s="29" t="s">
        <v>989</v>
      </c>
      <c r="R2079" s="29" t="s">
        <v>81</v>
      </c>
      <c r="S2079" s="33">
        <v>52</v>
      </c>
      <c r="T2079" s="29"/>
      <c r="U2079" s="29"/>
      <c r="V2079" s="29"/>
      <c r="W2079" s="29"/>
      <c r="X2079" s="29"/>
      <c r="Y2079" s="29"/>
      <c r="Z2079" s="33"/>
    </row>
    <row r="2080" ht="96" spans="1:26">
      <c r="A2080" s="33">
        <v>3884</v>
      </c>
      <c r="B2080" s="33" t="s">
        <v>117</v>
      </c>
      <c r="C2080" s="33" t="s">
        <v>118</v>
      </c>
      <c r="D2080" s="33" t="s">
        <v>363</v>
      </c>
      <c r="E2080" s="33" t="s">
        <v>120</v>
      </c>
      <c r="F2080" s="33" t="s">
        <v>1006</v>
      </c>
      <c r="G2080" s="33" t="s">
        <v>1830</v>
      </c>
      <c r="H2080" s="33" t="s">
        <v>1971</v>
      </c>
      <c r="I2080" s="196" t="s">
        <v>1876</v>
      </c>
      <c r="J2080" s="196" t="s">
        <v>1876</v>
      </c>
      <c r="K2080" s="196" t="s">
        <v>1876</v>
      </c>
      <c r="L2080" s="235">
        <v>45536</v>
      </c>
      <c r="M2080" s="235">
        <v>45565</v>
      </c>
      <c r="N2080" s="33" t="s">
        <v>124</v>
      </c>
      <c r="O2080" s="48" t="s">
        <v>125</v>
      </c>
      <c r="P2080" s="29" t="s">
        <v>922</v>
      </c>
      <c r="Q2080" s="29" t="s">
        <v>989</v>
      </c>
      <c r="R2080" s="29" t="s">
        <v>81</v>
      </c>
      <c r="S2080" s="33">
        <v>52</v>
      </c>
      <c r="T2080" s="29"/>
      <c r="U2080" s="29"/>
      <c r="V2080" s="29"/>
      <c r="W2080" s="29"/>
      <c r="X2080" s="29"/>
      <c r="Y2080" s="29"/>
      <c r="Z2080" s="33"/>
    </row>
    <row r="2081" ht="96" spans="1:26">
      <c r="A2081" s="33">
        <v>3885</v>
      </c>
      <c r="B2081" s="33" t="s">
        <v>117</v>
      </c>
      <c r="C2081" s="33" t="s">
        <v>118</v>
      </c>
      <c r="D2081" s="33" t="s">
        <v>363</v>
      </c>
      <c r="E2081" s="33" t="s">
        <v>120</v>
      </c>
      <c r="F2081" s="33" t="s">
        <v>1006</v>
      </c>
      <c r="G2081" s="33" t="s">
        <v>1830</v>
      </c>
      <c r="H2081" s="33" t="s">
        <v>1971</v>
      </c>
      <c r="I2081" s="196" t="s">
        <v>1876</v>
      </c>
      <c r="J2081" s="196" t="s">
        <v>1876</v>
      </c>
      <c r="K2081" s="196" t="s">
        <v>1876</v>
      </c>
      <c r="L2081" s="235">
        <v>45566</v>
      </c>
      <c r="M2081" s="235">
        <v>45596</v>
      </c>
      <c r="N2081" s="33" t="s">
        <v>124</v>
      </c>
      <c r="O2081" s="48" t="s">
        <v>125</v>
      </c>
      <c r="P2081" s="29" t="s">
        <v>922</v>
      </c>
      <c r="Q2081" s="29" t="s">
        <v>989</v>
      </c>
      <c r="R2081" s="29" t="s">
        <v>81</v>
      </c>
      <c r="S2081" s="33">
        <v>52</v>
      </c>
      <c r="T2081" s="29"/>
      <c r="U2081" s="29"/>
      <c r="V2081" s="29"/>
      <c r="W2081" s="29"/>
      <c r="X2081" s="29"/>
      <c r="Y2081" s="29"/>
      <c r="Z2081" s="33"/>
    </row>
    <row r="2082" ht="96" spans="1:26">
      <c r="A2082" s="33">
        <v>3886</v>
      </c>
      <c r="B2082" s="33" t="s">
        <v>117</v>
      </c>
      <c r="C2082" s="33" t="s">
        <v>118</v>
      </c>
      <c r="D2082" s="33" t="s">
        <v>363</v>
      </c>
      <c r="E2082" s="33" t="s">
        <v>120</v>
      </c>
      <c r="F2082" s="33" t="s">
        <v>1006</v>
      </c>
      <c r="G2082" s="33" t="s">
        <v>1830</v>
      </c>
      <c r="H2082" s="33" t="s">
        <v>1971</v>
      </c>
      <c r="I2082" s="196" t="s">
        <v>1876</v>
      </c>
      <c r="J2082" s="196" t="s">
        <v>1876</v>
      </c>
      <c r="K2082" s="196" t="s">
        <v>1876</v>
      </c>
      <c r="L2082" s="235">
        <v>45597</v>
      </c>
      <c r="M2082" s="235">
        <v>45626</v>
      </c>
      <c r="N2082" s="33" t="s">
        <v>124</v>
      </c>
      <c r="O2082" s="48" t="s">
        <v>125</v>
      </c>
      <c r="P2082" s="29" t="s">
        <v>922</v>
      </c>
      <c r="Q2082" s="29" t="s">
        <v>989</v>
      </c>
      <c r="R2082" s="29" t="s">
        <v>81</v>
      </c>
      <c r="S2082" s="33">
        <v>52</v>
      </c>
      <c r="T2082" s="29"/>
      <c r="U2082" s="29"/>
      <c r="V2082" s="29"/>
      <c r="W2082" s="29"/>
      <c r="X2082" s="29"/>
      <c r="Y2082" s="29"/>
      <c r="Z2082" s="33"/>
    </row>
    <row r="2083" ht="96" spans="1:26">
      <c r="A2083" s="33">
        <v>3887</v>
      </c>
      <c r="B2083" s="33" t="s">
        <v>117</v>
      </c>
      <c r="C2083" s="33" t="s">
        <v>118</v>
      </c>
      <c r="D2083" s="33" t="s">
        <v>363</v>
      </c>
      <c r="E2083" s="33" t="s">
        <v>120</v>
      </c>
      <c r="F2083" s="33" t="s">
        <v>1006</v>
      </c>
      <c r="G2083" s="33" t="s">
        <v>1830</v>
      </c>
      <c r="H2083" s="33" t="s">
        <v>1971</v>
      </c>
      <c r="I2083" s="196" t="s">
        <v>1876</v>
      </c>
      <c r="J2083" s="196" t="s">
        <v>1876</v>
      </c>
      <c r="K2083" s="196" t="s">
        <v>1876</v>
      </c>
      <c r="L2083" s="235">
        <v>45627</v>
      </c>
      <c r="M2083" s="235">
        <v>45657</v>
      </c>
      <c r="N2083" s="33" t="s">
        <v>124</v>
      </c>
      <c r="O2083" s="48" t="s">
        <v>125</v>
      </c>
      <c r="P2083" s="29" t="s">
        <v>922</v>
      </c>
      <c r="Q2083" s="29" t="s">
        <v>989</v>
      </c>
      <c r="R2083" s="29" t="s">
        <v>81</v>
      </c>
      <c r="S2083" s="33">
        <v>52</v>
      </c>
      <c r="T2083" s="29"/>
      <c r="U2083" s="29"/>
      <c r="V2083" s="29"/>
      <c r="W2083" s="29"/>
      <c r="X2083" s="29"/>
      <c r="Y2083" s="29"/>
      <c r="Z2083" s="33"/>
    </row>
    <row r="2084" ht="36" spans="1:26">
      <c r="A2084" s="33">
        <v>3889</v>
      </c>
      <c r="B2084" s="33" t="s">
        <v>117</v>
      </c>
      <c r="C2084" s="33" t="s">
        <v>118</v>
      </c>
      <c r="D2084" s="33" t="s">
        <v>363</v>
      </c>
      <c r="E2084" s="33" t="s">
        <v>157</v>
      </c>
      <c r="F2084" s="33" t="s">
        <v>1013</v>
      </c>
      <c r="G2084" s="33" t="s">
        <v>1830</v>
      </c>
      <c r="H2084" s="33" t="s">
        <v>1972</v>
      </c>
      <c r="I2084" s="196" t="s">
        <v>1876</v>
      </c>
      <c r="J2084" s="196" t="s">
        <v>1876</v>
      </c>
      <c r="K2084" s="196" t="s">
        <v>1876</v>
      </c>
      <c r="L2084" s="235">
        <v>45292</v>
      </c>
      <c r="M2084" s="235">
        <v>45322</v>
      </c>
      <c r="N2084" s="33" t="s">
        <v>124</v>
      </c>
      <c r="O2084" s="48" t="s">
        <v>125</v>
      </c>
      <c r="P2084" s="29" t="s">
        <v>922</v>
      </c>
      <c r="Q2084" s="29" t="s">
        <v>1014</v>
      </c>
      <c r="R2084" s="29" t="s">
        <v>81</v>
      </c>
      <c r="S2084" s="33">
        <v>30</v>
      </c>
      <c r="T2084" s="29"/>
      <c r="U2084" s="29"/>
      <c r="V2084" s="29"/>
      <c r="W2084" s="29"/>
      <c r="X2084" s="29"/>
      <c r="Y2084" s="29"/>
      <c r="Z2084" s="33"/>
    </row>
    <row r="2085" ht="36" spans="1:26">
      <c r="A2085" s="33">
        <v>3890</v>
      </c>
      <c r="B2085" s="33" t="s">
        <v>117</v>
      </c>
      <c r="C2085" s="33" t="s">
        <v>118</v>
      </c>
      <c r="D2085" s="33" t="s">
        <v>363</v>
      </c>
      <c r="E2085" s="33" t="s">
        <v>157</v>
      </c>
      <c r="F2085" s="33" t="s">
        <v>1013</v>
      </c>
      <c r="G2085" s="33" t="s">
        <v>1830</v>
      </c>
      <c r="H2085" s="33" t="s">
        <v>1973</v>
      </c>
      <c r="I2085" s="196" t="s">
        <v>1876</v>
      </c>
      <c r="J2085" s="196" t="s">
        <v>1876</v>
      </c>
      <c r="K2085" s="196" t="s">
        <v>1876</v>
      </c>
      <c r="L2085" s="235">
        <v>45323</v>
      </c>
      <c r="M2085" s="235">
        <v>45351</v>
      </c>
      <c r="N2085" s="33" t="s">
        <v>124</v>
      </c>
      <c r="O2085" s="48" t="s">
        <v>125</v>
      </c>
      <c r="P2085" s="29" t="s">
        <v>922</v>
      </c>
      <c r="Q2085" s="29" t="s">
        <v>1014</v>
      </c>
      <c r="R2085" s="29" t="s">
        <v>81</v>
      </c>
      <c r="S2085" s="33">
        <v>30</v>
      </c>
      <c r="T2085" s="29"/>
      <c r="U2085" s="29"/>
      <c r="V2085" s="29"/>
      <c r="W2085" s="29"/>
      <c r="X2085" s="29"/>
      <c r="Y2085" s="29"/>
      <c r="Z2085" s="33"/>
    </row>
    <row r="2086" ht="36" spans="1:28">
      <c r="A2086" s="33">
        <v>3891</v>
      </c>
      <c r="B2086" s="33" t="s">
        <v>117</v>
      </c>
      <c r="C2086" s="33" t="s">
        <v>118</v>
      </c>
      <c r="D2086" s="33" t="s">
        <v>363</v>
      </c>
      <c r="E2086" s="33" t="s">
        <v>157</v>
      </c>
      <c r="F2086" s="33" t="s">
        <v>1013</v>
      </c>
      <c r="G2086" s="33" t="s">
        <v>1830</v>
      </c>
      <c r="H2086" s="33" t="s">
        <v>1974</v>
      </c>
      <c r="I2086" s="196" t="s">
        <v>1876</v>
      </c>
      <c r="J2086" s="196" t="s">
        <v>1876</v>
      </c>
      <c r="K2086" s="196" t="s">
        <v>1876</v>
      </c>
      <c r="L2086" s="235">
        <v>45352</v>
      </c>
      <c r="M2086" s="235">
        <v>45382</v>
      </c>
      <c r="N2086" s="33" t="s">
        <v>124</v>
      </c>
      <c r="O2086" s="48" t="s">
        <v>125</v>
      </c>
      <c r="P2086" s="29" t="s">
        <v>922</v>
      </c>
      <c r="Q2086" s="29" t="s">
        <v>1014</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363</v>
      </c>
      <c r="E2087" s="33" t="s">
        <v>157</v>
      </c>
      <c r="F2087" s="33" t="s">
        <v>1013</v>
      </c>
      <c r="G2087" s="33" t="s">
        <v>1830</v>
      </c>
      <c r="H2087" s="33" t="s">
        <v>1975</v>
      </c>
      <c r="I2087" s="196" t="s">
        <v>1876</v>
      </c>
      <c r="J2087" s="196" t="s">
        <v>1876</v>
      </c>
      <c r="K2087" s="196" t="s">
        <v>1876</v>
      </c>
      <c r="L2087" s="235">
        <v>45383</v>
      </c>
      <c r="M2087" s="235">
        <v>45412</v>
      </c>
      <c r="N2087" s="33" t="s">
        <v>124</v>
      </c>
      <c r="O2087" s="48" t="s">
        <v>125</v>
      </c>
      <c r="P2087" s="29" t="s">
        <v>922</v>
      </c>
      <c r="Q2087" s="29" t="s">
        <v>1014</v>
      </c>
      <c r="R2087" s="29" t="s">
        <v>81</v>
      </c>
      <c r="S2087" s="33">
        <v>30</v>
      </c>
      <c r="T2087" s="29"/>
      <c r="U2087" s="29"/>
      <c r="V2087" s="29"/>
      <c r="W2087" s="29"/>
      <c r="X2087" s="29"/>
      <c r="Y2087" s="29"/>
      <c r="Z2087" s="33"/>
    </row>
    <row r="2088" ht="36" spans="1:26">
      <c r="A2088" s="33">
        <v>3893</v>
      </c>
      <c r="B2088" s="33" t="s">
        <v>117</v>
      </c>
      <c r="C2088" s="33" t="s">
        <v>118</v>
      </c>
      <c r="D2088" s="33" t="s">
        <v>363</v>
      </c>
      <c r="E2088" s="33" t="s">
        <v>157</v>
      </c>
      <c r="F2088" s="33" t="s">
        <v>1013</v>
      </c>
      <c r="G2088" s="33" t="s">
        <v>1830</v>
      </c>
      <c r="H2088" s="33" t="s">
        <v>1976</v>
      </c>
      <c r="I2088" s="196" t="s">
        <v>1876</v>
      </c>
      <c r="J2088" s="196" t="s">
        <v>1876</v>
      </c>
      <c r="K2088" s="196" t="s">
        <v>1876</v>
      </c>
      <c r="L2088" s="235">
        <v>45413</v>
      </c>
      <c r="M2088" s="235">
        <v>45443</v>
      </c>
      <c r="N2088" s="33" t="s">
        <v>124</v>
      </c>
      <c r="O2088" s="48" t="s">
        <v>125</v>
      </c>
      <c r="P2088" s="29" t="s">
        <v>922</v>
      </c>
      <c r="Q2088" s="29" t="s">
        <v>1014</v>
      </c>
      <c r="R2088" s="29" t="s">
        <v>81</v>
      </c>
      <c r="S2088" s="33">
        <v>30</v>
      </c>
      <c r="T2088" s="29"/>
      <c r="U2088" s="29"/>
      <c r="V2088" s="29"/>
      <c r="W2088" s="29"/>
      <c r="X2088" s="29"/>
      <c r="Y2088" s="29"/>
      <c r="Z2088" s="33"/>
    </row>
    <row r="2089" ht="36" spans="1:26">
      <c r="A2089" s="33">
        <v>3894</v>
      </c>
      <c r="B2089" s="33" t="s">
        <v>117</v>
      </c>
      <c r="C2089" s="33" t="s">
        <v>118</v>
      </c>
      <c r="D2089" s="33" t="s">
        <v>363</v>
      </c>
      <c r="E2089" s="33" t="s">
        <v>157</v>
      </c>
      <c r="F2089" s="33" t="s">
        <v>1013</v>
      </c>
      <c r="G2089" s="33" t="s">
        <v>1830</v>
      </c>
      <c r="H2089" s="33" t="s">
        <v>1977</v>
      </c>
      <c r="I2089" s="196" t="s">
        <v>1876</v>
      </c>
      <c r="J2089" s="196" t="s">
        <v>1876</v>
      </c>
      <c r="K2089" s="196" t="s">
        <v>1876</v>
      </c>
      <c r="L2089" s="235">
        <v>45444</v>
      </c>
      <c r="M2089" s="235">
        <v>45473</v>
      </c>
      <c r="N2089" s="33" t="s">
        <v>124</v>
      </c>
      <c r="O2089" s="48" t="s">
        <v>125</v>
      </c>
      <c r="P2089" s="29" t="s">
        <v>922</v>
      </c>
      <c r="Q2089" s="29" t="s">
        <v>1014</v>
      </c>
      <c r="R2089" s="29" t="s">
        <v>81</v>
      </c>
      <c r="S2089" s="33">
        <v>30</v>
      </c>
      <c r="T2089" s="29"/>
      <c r="U2089" s="29"/>
      <c r="V2089" s="29"/>
      <c r="W2089" s="29"/>
      <c r="X2089" s="29"/>
      <c r="Y2089" s="29"/>
      <c r="Z2089" s="33"/>
    </row>
    <row r="2090" ht="36" spans="1:26">
      <c r="A2090" s="33">
        <v>3895</v>
      </c>
      <c r="B2090" s="33" t="s">
        <v>117</v>
      </c>
      <c r="C2090" s="33" t="s">
        <v>118</v>
      </c>
      <c r="D2090" s="33" t="s">
        <v>363</v>
      </c>
      <c r="E2090" s="33" t="s">
        <v>157</v>
      </c>
      <c r="F2090" s="33" t="s">
        <v>1013</v>
      </c>
      <c r="G2090" s="33" t="s">
        <v>1830</v>
      </c>
      <c r="H2090" s="33" t="s">
        <v>1978</v>
      </c>
      <c r="I2090" s="196" t="s">
        <v>1876</v>
      </c>
      <c r="J2090" s="196" t="s">
        <v>1876</v>
      </c>
      <c r="K2090" s="196" t="s">
        <v>1876</v>
      </c>
      <c r="L2090" s="235">
        <v>45474</v>
      </c>
      <c r="M2090" s="235">
        <v>45504</v>
      </c>
      <c r="N2090" s="33" t="s">
        <v>124</v>
      </c>
      <c r="O2090" s="48" t="s">
        <v>125</v>
      </c>
      <c r="P2090" s="29" t="s">
        <v>922</v>
      </c>
      <c r="Q2090" s="29" t="s">
        <v>1014</v>
      </c>
      <c r="R2090" s="29" t="s">
        <v>81</v>
      </c>
      <c r="S2090" s="33">
        <v>30</v>
      </c>
      <c r="T2090" s="29"/>
      <c r="U2090" s="29"/>
      <c r="V2090" s="29"/>
      <c r="W2090" s="29"/>
      <c r="X2090" s="29"/>
      <c r="Y2090" s="29"/>
      <c r="Z2090" s="33"/>
    </row>
    <row r="2091" ht="36" spans="1:26">
      <c r="A2091" s="33">
        <v>3896</v>
      </c>
      <c r="B2091" s="33" t="s">
        <v>117</v>
      </c>
      <c r="C2091" s="33" t="s">
        <v>118</v>
      </c>
      <c r="D2091" s="33" t="s">
        <v>363</v>
      </c>
      <c r="E2091" s="33" t="s">
        <v>157</v>
      </c>
      <c r="F2091" s="33" t="s">
        <v>1013</v>
      </c>
      <c r="G2091" s="33" t="s">
        <v>1830</v>
      </c>
      <c r="H2091" s="33" t="s">
        <v>1979</v>
      </c>
      <c r="I2091" s="196" t="s">
        <v>1876</v>
      </c>
      <c r="J2091" s="196" t="s">
        <v>1876</v>
      </c>
      <c r="K2091" s="196" t="s">
        <v>1876</v>
      </c>
      <c r="L2091" s="235">
        <v>45505</v>
      </c>
      <c r="M2091" s="235">
        <v>45535</v>
      </c>
      <c r="N2091" s="33" t="s">
        <v>124</v>
      </c>
      <c r="O2091" s="48" t="s">
        <v>125</v>
      </c>
      <c r="P2091" s="29" t="s">
        <v>922</v>
      </c>
      <c r="Q2091" s="29" t="s">
        <v>1014</v>
      </c>
      <c r="R2091" s="29" t="s">
        <v>81</v>
      </c>
      <c r="S2091" s="33">
        <v>30</v>
      </c>
      <c r="T2091" s="29"/>
      <c r="U2091" s="29"/>
      <c r="V2091" s="29"/>
      <c r="W2091" s="29"/>
      <c r="X2091" s="29"/>
      <c r="Y2091" s="29"/>
      <c r="Z2091" s="33"/>
    </row>
    <row r="2092" ht="36" spans="1:26">
      <c r="A2092" s="33">
        <v>3897</v>
      </c>
      <c r="B2092" s="33" t="s">
        <v>117</v>
      </c>
      <c r="C2092" s="33" t="s">
        <v>118</v>
      </c>
      <c r="D2092" s="33" t="s">
        <v>363</v>
      </c>
      <c r="E2092" s="33" t="s">
        <v>157</v>
      </c>
      <c r="F2092" s="33" t="s">
        <v>1013</v>
      </c>
      <c r="G2092" s="33" t="s">
        <v>1830</v>
      </c>
      <c r="H2092" s="33" t="s">
        <v>1980</v>
      </c>
      <c r="I2092" s="196" t="s">
        <v>1876</v>
      </c>
      <c r="J2092" s="196" t="s">
        <v>1876</v>
      </c>
      <c r="K2092" s="196" t="s">
        <v>1876</v>
      </c>
      <c r="L2092" s="235">
        <v>45536</v>
      </c>
      <c r="M2092" s="235">
        <v>45565</v>
      </c>
      <c r="N2092" s="33" t="s">
        <v>124</v>
      </c>
      <c r="O2092" s="48" t="s">
        <v>125</v>
      </c>
      <c r="P2092" s="29" t="s">
        <v>922</v>
      </c>
      <c r="Q2092" s="29" t="s">
        <v>1014</v>
      </c>
      <c r="R2092" s="29" t="s">
        <v>81</v>
      </c>
      <c r="S2092" s="33">
        <v>30</v>
      </c>
      <c r="T2092" s="29"/>
      <c r="U2092" s="29"/>
      <c r="V2092" s="29"/>
      <c r="W2092" s="29"/>
      <c r="X2092" s="29"/>
      <c r="Y2092" s="29"/>
      <c r="Z2092" s="33"/>
    </row>
    <row r="2093" ht="36" spans="1:26">
      <c r="A2093" s="33">
        <v>3898</v>
      </c>
      <c r="B2093" s="33" t="s">
        <v>117</v>
      </c>
      <c r="C2093" s="33" t="s">
        <v>118</v>
      </c>
      <c r="D2093" s="33" t="s">
        <v>363</v>
      </c>
      <c r="E2093" s="33" t="s">
        <v>157</v>
      </c>
      <c r="F2093" s="33" t="s">
        <v>1013</v>
      </c>
      <c r="G2093" s="33" t="s">
        <v>1830</v>
      </c>
      <c r="H2093" s="33" t="s">
        <v>1981</v>
      </c>
      <c r="I2093" s="196" t="s">
        <v>1876</v>
      </c>
      <c r="J2093" s="196" t="s">
        <v>1876</v>
      </c>
      <c r="K2093" s="196" t="s">
        <v>1876</v>
      </c>
      <c r="L2093" s="235">
        <v>45566</v>
      </c>
      <c r="M2093" s="235">
        <v>45596</v>
      </c>
      <c r="N2093" s="33" t="s">
        <v>124</v>
      </c>
      <c r="O2093" s="48" t="s">
        <v>125</v>
      </c>
      <c r="P2093" s="29" t="s">
        <v>922</v>
      </c>
      <c r="Q2093" s="29" t="s">
        <v>1014</v>
      </c>
      <c r="R2093" s="29" t="s">
        <v>81</v>
      </c>
      <c r="S2093" s="33">
        <v>30</v>
      </c>
      <c r="T2093" s="29"/>
      <c r="U2093" s="29"/>
      <c r="V2093" s="29"/>
      <c r="W2093" s="29"/>
      <c r="X2093" s="29"/>
      <c r="Y2093" s="29"/>
      <c r="Z2093" s="33"/>
    </row>
    <row r="2094" ht="36" spans="1:26">
      <c r="A2094" s="33">
        <v>3899</v>
      </c>
      <c r="B2094" s="33" t="s">
        <v>117</v>
      </c>
      <c r="C2094" s="33" t="s">
        <v>118</v>
      </c>
      <c r="D2094" s="33" t="s">
        <v>363</v>
      </c>
      <c r="E2094" s="33" t="s">
        <v>157</v>
      </c>
      <c r="F2094" s="33" t="s">
        <v>1013</v>
      </c>
      <c r="G2094" s="33" t="s">
        <v>1830</v>
      </c>
      <c r="H2094" s="33" t="s">
        <v>1982</v>
      </c>
      <c r="I2094" s="196" t="s">
        <v>1876</v>
      </c>
      <c r="J2094" s="196" t="s">
        <v>1876</v>
      </c>
      <c r="K2094" s="196" t="s">
        <v>1876</v>
      </c>
      <c r="L2094" s="235">
        <v>45597</v>
      </c>
      <c r="M2094" s="235">
        <v>45626</v>
      </c>
      <c r="N2094" s="33" t="s">
        <v>124</v>
      </c>
      <c r="O2094" s="48" t="s">
        <v>125</v>
      </c>
      <c r="P2094" s="29" t="s">
        <v>922</v>
      </c>
      <c r="Q2094" s="29" t="s">
        <v>1014</v>
      </c>
      <c r="R2094" s="29" t="s">
        <v>81</v>
      </c>
      <c r="S2094" s="33">
        <v>30</v>
      </c>
      <c r="T2094" s="29"/>
      <c r="U2094" s="29"/>
      <c r="V2094" s="29"/>
      <c r="W2094" s="29"/>
      <c r="X2094" s="29"/>
      <c r="Y2094" s="29"/>
      <c r="Z2094" s="33"/>
    </row>
    <row r="2095" ht="36" spans="1:26">
      <c r="A2095" s="33">
        <v>3900</v>
      </c>
      <c r="B2095" s="33" t="s">
        <v>117</v>
      </c>
      <c r="C2095" s="33" t="s">
        <v>118</v>
      </c>
      <c r="D2095" s="33" t="s">
        <v>363</v>
      </c>
      <c r="E2095" s="33" t="s">
        <v>157</v>
      </c>
      <c r="F2095" s="33" t="s">
        <v>1013</v>
      </c>
      <c r="G2095" s="33" t="s">
        <v>1830</v>
      </c>
      <c r="H2095" s="33" t="s">
        <v>1983</v>
      </c>
      <c r="I2095" s="196" t="s">
        <v>1876</v>
      </c>
      <c r="J2095" s="196" t="s">
        <v>1876</v>
      </c>
      <c r="K2095" s="196" t="s">
        <v>1876</v>
      </c>
      <c r="L2095" s="235">
        <v>45627</v>
      </c>
      <c r="M2095" s="235">
        <v>45657</v>
      </c>
      <c r="N2095" s="33" t="s">
        <v>124</v>
      </c>
      <c r="O2095" s="48" t="s">
        <v>125</v>
      </c>
      <c r="P2095" s="29" t="s">
        <v>922</v>
      </c>
      <c r="Q2095" s="29" t="s">
        <v>1014</v>
      </c>
      <c r="R2095" s="29" t="s">
        <v>81</v>
      </c>
      <c r="S2095" s="33">
        <v>30</v>
      </c>
      <c r="T2095" s="29"/>
      <c r="U2095" s="29"/>
      <c r="V2095" s="29"/>
      <c r="W2095" s="29"/>
      <c r="X2095" s="29"/>
      <c r="Y2095" s="29"/>
      <c r="Z2095" s="33"/>
    </row>
    <row r="2096" ht="36" spans="1:26">
      <c r="A2096" s="33">
        <v>3902</v>
      </c>
      <c r="B2096" s="33" t="s">
        <v>117</v>
      </c>
      <c r="C2096" s="33" t="s">
        <v>118</v>
      </c>
      <c r="D2096" s="33" t="s">
        <v>363</v>
      </c>
      <c r="E2096" s="33" t="s">
        <v>157</v>
      </c>
      <c r="F2096" s="33" t="s">
        <v>1019</v>
      </c>
      <c r="G2096" s="33" t="s">
        <v>1830</v>
      </c>
      <c r="H2096" s="33" t="s">
        <v>1983</v>
      </c>
      <c r="I2096" s="196" t="s">
        <v>1876</v>
      </c>
      <c r="J2096" s="196" t="s">
        <v>1876</v>
      </c>
      <c r="K2096" s="196" t="s">
        <v>1876</v>
      </c>
      <c r="L2096" s="235">
        <v>45292</v>
      </c>
      <c r="M2096" s="235">
        <v>45322</v>
      </c>
      <c r="N2096" s="33" t="s">
        <v>124</v>
      </c>
      <c r="O2096" s="48" t="s">
        <v>125</v>
      </c>
      <c r="P2096" s="29" t="s">
        <v>922</v>
      </c>
      <c r="Q2096" s="29" t="s">
        <v>1014</v>
      </c>
      <c r="R2096" s="29" t="s">
        <v>81</v>
      </c>
      <c r="S2096" s="33">
        <v>30</v>
      </c>
      <c r="T2096" s="29"/>
      <c r="U2096" s="29"/>
      <c r="V2096" s="29"/>
      <c r="W2096" s="29"/>
      <c r="X2096" s="29"/>
      <c r="Y2096" s="29"/>
      <c r="Z2096" s="33"/>
    </row>
    <row r="2097" ht="36" spans="1:26">
      <c r="A2097" s="33">
        <v>3903</v>
      </c>
      <c r="B2097" s="33" t="s">
        <v>117</v>
      </c>
      <c r="C2097" s="33" t="s">
        <v>118</v>
      </c>
      <c r="D2097" s="33" t="s">
        <v>363</v>
      </c>
      <c r="E2097" s="33" t="s">
        <v>157</v>
      </c>
      <c r="F2097" s="33" t="s">
        <v>1019</v>
      </c>
      <c r="G2097" s="33" t="s">
        <v>1830</v>
      </c>
      <c r="H2097" s="33" t="s">
        <v>1984</v>
      </c>
      <c r="I2097" s="196" t="s">
        <v>1876</v>
      </c>
      <c r="J2097" s="196" t="s">
        <v>1876</v>
      </c>
      <c r="K2097" s="196" t="s">
        <v>1876</v>
      </c>
      <c r="L2097" s="235">
        <v>45323</v>
      </c>
      <c r="M2097" s="235">
        <v>45351</v>
      </c>
      <c r="N2097" s="33" t="s">
        <v>124</v>
      </c>
      <c r="O2097" s="48" t="s">
        <v>125</v>
      </c>
      <c r="P2097" s="29" t="s">
        <v>922</v>
      </c>
      <c r="Q2097" s="29" t="s">
        <v>1014</v>
      </c>
      <c r="R2097" s="29" t="s">
        <v>81</v>
      </c>
      <c r="S2097" s="33">
        <v>30</v>
      </c>
      <c r="T2097" s="29"/>
      <c r="U2097" s="29"/>
      <c r="V2097" s="29"/>
      <c r="W2097" s="29"/>
      <c r="X2097" s="29"/>
      <c r="Y2097" s="29"/>
      <c r="Z2097" s="33"/>
    </row>
    <row r="2098" ht="36" spans="1:28">
      <c r="A2098" s="33">
        <v>3904</v>
      </c>
      <c r="B2098" s="33" t="s">
        <v>117</v>
      </c>
      <c r="C2098" s="33" t="s">
        <v>118</v>
      </c>
      <c r="D2098" s="33" t="s">
        <v>363</v>
      </c>
      <c r="E2098" s="33" t="s">
        <v>157</v>
      </c>
      <c r="F2098" s="33" t="s">
        <v>1019</v>
      </c>
      <c r="G2098" s="33" t="s">
        <v>1830</v>
      </c>
      <c r="H2098" s="33" t="s">
        <v>1985</v>
      </c>
      <c r="I2098" s="196" t="s">
        <v>1876</v>
      </c>
      <c r="J2098" s="196" t="s">
        <v>1876</v>
      </c>
      <c r="K2098" s="196" t="s">
        <v>1876</v>
      </c>
      <c r="L2098" s="235">
        <v>45352</v>
      </c>
      <c r="M2098" s="235">
        <v>45382</v>
      </c>
      <c r="N2098" s="33" t="s">
        <v>124</v>
      </c>
      <c r="O2098" s="48" t="s">
        <v>125</v>
      </c>
      <c r="P2098" s="29" t="s">
        <v>922</v>
      </c>
      <c r="Q2098" s="29" t="s">
        <v>1014</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363</v>
      </c>
      <c r="E2099" s="33" t="s">
        <v>157</v>
      </c>
      <c r="F2099" s="33" t="s">
        <v>1019</v>
      </c>
      <c r="G2099" s="33" t="s">
        <v>1830</v>
      </c>
      <c r="H2099" s="33" t="s">
        <v>1986</v>
      </c>
      <c r="I2099" s="196" t="s">
        <v>1876</v>
      </c>
      <c r="J2099" s="196" t="s">
        <v>1876</v>
      </c>
      <c r="K2099" s="196" t="s">
        <v>1876</v>
      </c>
      <c r="L2099" s="235">
        <v>45383</v>
      </c>
      <c r="M2099" s="235">
        <v>45412</v>
      </c>
      <c r="N2099" s="33" t="s">
        <v>124</v>
      </c>
      <c r="O2099" s="48" t="s">
        <v>125</v>
      </c>
      <c r="P2099" s="29" t="s">
        <v>922</v>
      </c>
      <c r="Q2099" s="29" t="s">
        <v>1014</v>
      </c>
      <c r="R2099" s="29" t="s">
        <v>81</v>
      </c>
      <c r="S2099" s="33">
        <v>30</v>
      </c>
      <c r="T2099" s="29"/>
      <c r="U2099" s="29"/>
      <c r="V2099" s="29"/>
      <c r="W2099" s="29"/>
      <c r="X2099" s="29"/>
      <c r="Y2099" s="29"/>
      <c r="Z2099" s="33"/>
    </row>
    <row r="2100" ht="36" spans="1:26">
      <c r="A2100" s="33">
        <v>3906</v>
      </c>
      <c r="B2100" s="33" t="s">
        <v>117</v>
      </c>
      <c r="C2100" s="33" t="s">
        <v>118</v>
      </c>
      <c r="D2100" s="33" t="s">
        <v>363</v>
      </c>
      <c r="E2100" s="33" t="s">
        <v>157</v>
      </c>
      <c r="F2100" s="33" t="s">
        <v>1019</v>
      </c>
      <c r="G2100" s="33" t="s">
        <v>1830</v>
      </c>
      <c r="H2100" s="33" t="s">
        <v>1987</v>
      </c>
      <c r="I2100" s="196" t="s">
        <v>1876</v>
      </c>
      <c r="J2100" s="196" t="s">
        <v>1876</v>
      </c>
      <c r="K2100" s="196" t="s">
        <v>1876</v>
      </c>
      <c r="L2100" s="235">
        <v>45413</v>
      </c>
      <c r="M2100" s="235">
        <v>45443</v>
      </c>
      <c r="N2100" s="33" t="s">
        <v>124</v>
      </c>
      <c r="O2100" s="48" t="s">
        <v>125</v>
      </c>
      <c r="P2100" s="29" t="s">
        <v>922</v>
      </c>
      <c r="Q2100" s="29" t="s">
        <v>1014</v>
      </c>
      <c r="R2100" s="29" t="s">
        <v>81</v>
      </c>
      <c r="S2100" s="33">
        <v>30</v>
      </c>
      <c r="T2100" s="29"/>
      <c r="U2100" s="29"/>
      <c r="V2100" s="29"/>
      <c r="W2100" s="29"/>
      <c r="X2100" s="29"/>
      <c r="Y2100" s="29"/>
      <c r="Z2100" s="33"/>
    </row>
    <row r="2101" ht="36" spans="1:26">
      <c r="A2101" s="33">
        <v>3907</v>
      </c>
      <c r="B2101" s="33" t="s">
        <v>117</v>
      </c>
      <c r="C2101" s="33" t="s">
        <v>118</v>
      </c>
      <c r="D2101" s="33" t="s">
        <v>363</v>
      </c>
      <c r="E2101" s="33" t="s">
        <v>157</v>
      </c>
      <c r="F2101" s="33" t="s">
        <v>1019</v>
      </c>
      <c r="G2101" s="33" t="s">
        <v>1830</v>
      </c>
      <c r="H2101" s="33" t="s">
        <v>1988</v>
      </c>
      <c r="I2101" s="196" t="s">
        <v>1876</v>
      </c>
      <c r="J2101" s="196" t="s">
        <v>1876</v>
      </c>
      <c r="K2101" s="196" t="s">
        <v>1876</v>
      </c>
      <c r="L2101" s="235">
        <v>45444</v>
      </c>
      <c r="M2101" s="235">
        <v>45473</v>
      </c>
      <c r="N2101" s="33" t="s">
        <v>124</v>
      </c>
      <c r="O2101" s="48" t="s">
        <v>125</v>
      </c>
      <c r="P2101" s="29" t="s">
        <v>922</v>
      </c>
      <c r="Q2101" s="29" t="s">
        <v>1014</v>
      </c>
      <c r="R2101" s="29" t="s">
        <v>81</v>
      </c>
      <c r="S2101" s="33">
        <v>30</v>
      </c>
      <c r="T2101" s="29"/>
      <c r="U2101" s="29"/>
      <c r="V2101" s="29"/>
      <c r="W2101" s="29"/>
      <c r="X2101" s="29"/>
      <c r="Y2101" s="29"/>
      <c r="Z2101" s="33"/>
    </row>
    <row r="2102" ht="36" spans="1:26">
      <c r="A2102" s="33">
        <v>3908</v>
      </c>
      <c r="B2102" s="33" t="s">
        <v>117</v>
      </c>
      <c r="C2102" s="33" t="s">
        <v>118</v>
      </c>
      <c r="D2102" s="33" t="s">
        <v>363</v>
      </c>
      <c r="E2102" s="33" t="s">
        <v>157</v>
      </c>
      <c r="F2102" s="33" t="s">
        <v>1019</v>
      </c>
      <c r="G2102" s="33" t="s">
        <v>1830</v>
      </c>
      <c r="H2102" s="33" t="s">
        <v>1989</v>
      </c>
      <c r="I2102" s="196" t="s">
        <v>1876</v>
      </c>
      <c r="J2102" s="196" t="s">
        <v>1876</v>
      </c>
      <c r="K2102" s="196" t="s">
        <v>1876</v>
      </c>
      <c r="L2102" s="235">
        <v>45474</v>
      </c>
      <c r="M2102" s="235">
        <v>45504</v>
      </c>
      <c r="N2102" s="33" t="s">
        <v>124</v>
      </c>
      <c r="O2102" s="48" t="s">
        <v>125</v>
      </c>
      <c r="P2102" s="29" t="s">
        <v>922</v>
      </c>
      <c r="Q2102" s="29" t="s">
        <v>1014</v>
      </c>
      <c r="R2102" s="29" t="s">
        <v>81</v>
      </c>
      <c r="S2102" s="33">
        <v>30</v>
      </c>
      <c r="T2102" s="29"/>
      <c r="U2102" s="29"/>
      <c r="V2102" s="29"/>
      <c r="W2102" s="29"/>
      <c r="X2102" s="29"/>
      <c r="Y2102" s="29"/>
      <c r="Z2102" s="33"/>
    </row>
    <row r="2103" ht="36" spans="1:26">
      <c r="A2103" s="33">
        <v>3909</v>
      </c>
      <c r="B2103" s="33" t="s">
        <v>117</v>
      </c>
      <c r="C2103" s="33" t="s">
        <v>118</v>
      </c>
      <c r="D2103" s="33" t="s">
        <v>363</v>
      </c>
      <c r="E2103" s="33" t="s">
        <v>157</v>
      </c>
      <c r="F2103" s="33" t="s">
        <v>1019</v>
      </c>
      <c r="G2103" s="33" t="s">
        <v>1830</v>
      </c>
      <c r="H2103" s="33" t="s">
        <v>1990</v>
      </c>
      <c r="I2103" s="196" t="s">
        <v>1876</v>
      </c>
      <c r="J2103" s="196" t="s">
        <v>1876</v>
      </c>
      <c r="K2103" s="196" t="s">
        <v>1876</v>
      </c>
      <c r="L2103" s="235">
        <v>45505</v>
      </c>
      <c r="M2103" s="235">
        <v>45535</v>
      </c>
      <c r="N2103" s="33" t="s">
        <v>124</v>
      </c>
      <c r="O2103" s="48" t="s">
        <v>125</v>
      </c>
      <c r="P2103" s="29" t="s">
        <v>922</v>
      </c>
      <c r="Q2103" s="29" t="s">
        <v>1014</v>
      </c>
      <c r="R2103" s="29" t="s">
        <v>81</v>
      </c>
      <c r="S2103" s="33">
        <v>30</v>
      </c>
      <c r="T2103" s="29"/>
      <c r="U2103" s="29"/>
      <c r="V2103" s="29"/>
      <c r="W2103" s="29"/>
      <c r="X2103" s="29"/>
      <c r="Y2103" s="29"/>
      <c r="Z2103" s="33"/>
    </row>
    <row r="2104" ht="36" spans="1:26">
      <c r="A2104" s="33">
        <v>3910</v>
      </c>
      <c r="B2104" s="33" t="s">
        <v>117</v>
      </c>
      <c r="C2104" s="33" t="s">
        <v>118</v>
      </c>
      <c r="D2104" s="33" t="s">
        <v>363</v>
      </c>
      <c r="E2104" s="33" t="s">
        <v>157</v>
      </c>
      <c r="F2104" s="33" t="s">
        <v>1019</v>
      </c>
      <c r="G2104" s="33" t="s">
        <v>1830</v>
      </c>
      <c r="H2104" s="33" t="s">
        <v>1991</v>
      </c>
      <c r="I2104" s="196" t="s">
        <v>1876</v>
      </c>
      <c r="J2104" s="196" t="s">
        <v>1876</v>
      </c>
      <c r="K2104" s="196" t="s">
        <v>1876</v>
      </c>
      <c r="L2104" s="235">
        <v>45536</v>
      </c>
      <c r="M2104" s="235">
        <v>45565</v>
      </c>
      <c r="N2104" s="33" t="s">
        <v>124</v>
      </c>
      <c r="O2104" s="48" t="s">
        <v>125</v>
      </c>
      <c r="P2104" s="29" t="s">
        <v>922</v>
      </c>
      <c r="Q2104" s="29" t="s">
        <v>1014</v>
      </c>
      <c r="R2104" s="29" t="s">
        <v>81</v>
      </c>
      <c r="S2104" s="33">
        <v>30</v>
      </c>
      <c r="T2104" s="29"/>
      <c r="U2104" s="29"/>
      <c r="V2104" s="29"/>
      <c r="W2104" s="29"/>
      <c r="X2104" s="29"/>
      <c r="Y2104" s="29"/>
      <c r="Z2104" s="33"/>
    </row>
    <row r="2105" ht="36" spans="1:26">
      <c r="A2105" s="33">
        <v>3911</v>
      </c>
      <c r="B2105" s="33" t="s">
        <v>117</v>
      </c>
      <c r="C2105" s="33" t="s">
        <v>118</v>
      </c>
      <c r="D2105" s="33" t="s">
        <v>363</v>
      </c>
      <c r="E2105" s="33" t="s">
        <v>157</v>
      </c>
      <c r="F2105" s="33" t="s">
        <v>1019</v>
      </c>
      <c r="G2105" s="33" t="s">
        <v>1830</v>
      </c>
      <c r="H2105" s="33" t="s">
        <v>1992</v>
      </c>
      <c r="I2105" s="196" t="s">
        <v>1876</v>
      </c>
      <c r="J2105" s="196" t="s">
        <v>1876</v>
      </c>
      <c r="K2105" s="196" t="s">
        <v>1876</v>
      </c>
      <c r="L2105" s="235">
        <v>45566</v>
      </c>
      <c r="M2105" s="235">
        <v>45596</v>
      </c>
      <c r="N2105" s="33" t="s">
        <v>124</v>
      </c>
      <c r="O2105" s="48" t="s">
        <v>125</v>
      </c>
      <c r="P2105" s="29" t="s">
        <v>922</v>
      </c>
      <c r="Q2105" s="29" t="s">
        <v>1014</v>
      </c>
      <c r="R2105" s="29" t="s">
        <v>81</v>
      </c>
      <c r="S2105" s="33">
        <v>30</v>
      </c>
      <c r="T2105" s="29"/>
      <c r="U2105" s="29"/>
      <c r="V2105" s="29"/>
      <c r="W2105" s="29"/>
      <c r="X2105" s="29"/>
      <c r="Y2105" s="29"/>
      <c r="Z2105" s="33"/>
    </row>
    <row r="2106" ht="36" spans="1:26">
      <c r="A2106" s="33">
        <v>3912</v>
      </c>
      <c r="B2106" s="33" t="s">
        <v>117</v>
      </c>
      <c r="C2106" s="33" t="s">
        <v>118</v>
      </c>
      <c r="D2106" s="33" t="s">
        <v>363</v>
      </c>
      <c r="E2106" s="33" t="s">
        <v>157</v>
      </c>
      <c r="F2106" s="33" t="s">
        <v>1019</v>
      </c>
      <c r="G2106" s="33" t="s">
        <v>1830</v>
      </c>
      <c r="H2106" s="33" t="s">
        <v>1993</v>
      </c>
      <c r="I2106" s="196" t="s">
        <v>1876</v>
      </c>
      <c r="J2106" s="196" t="s">
        <v>1876</v>
      </c>
      <c r="K2106" s="196" t="s">
        <v>1876</v>
      </c>
      <c r="L2106" s="235">
        <v>45597</v>
      </c>
      <c r="M2106" s="235">
        <v>45626</v>
      </c>
      <c r="N2106" s="33" t="s">
        <v>124</v>
      </c>
      <c r="O2106" s="48" t="s">
        <v>125</v>
      </c>
      <c r="P2106" s="29" t="s">
        <v>922</v>
      </c>
      <c r="Q2106" s="29" t="s">
        <v>1014</v>
      </c>
      <c r="R2106" s="29" t="s">
        <v>81</v>
      </c>
      <c r="S2106" s="33">
        <v>30</v>
      </c>
      <c r="T2106" s="29"/>
      <c r="U2106" s="29"/>
      <c r="V2106" s="29"/>
      <c r="W2106" s="29"/>
      <c r="X2106" s="29"/>
      <c r="Y2106" s="29"/>
      <c r="Z2106" s="33"/>
    </row>
    <row r="2107" ht="36" spans="1:26">
      <c r="A2107" s="33">
        <v>3913</v>
      </c>
      <c r="B2107" s="33" t="s">
        <v>117</v>
      </c>
      <c r="C2107" s="33" t="s">
        <v>118</v>
      </c>
      <c r="D2107" s="33" t="s">
        <v>363</v>
      </c>
      <c r="E2107" s="33" t="s">
        <v>157</v>
      </c>
      <c r="F2107" s="33" t="s">
        <v>1019</v>
      </c>
      <c r="G2107" s="33" t="s">
        <v>1830</v>
      </c>
      <c r="H2107" s="33" t="s">
        <v>1994</v>
      </c>
      <c r="I2107" s="196" t="s">
        <v>1876</v>
      </c>
      <c r="J2107" s="196" t="s">
        <v>1876</v>
      </c>
      <c r="K2107" s="196" t="s">
        <v>1876</v>
      </c>
      <c r="L2107" s="235">
        <v>45627</v>
      </c>
      <c r="M2107" s="235">
        <v>45657</v>
      </c>
      <c r="N2107" s="33" t="s">
        <v>124</v>
      </c>
      <c r="O2107" s="48" t="s">
        <v>125</v>
      </c>
      <c r="P2107" s="29" t="s">
        <v>922</v>
      </c>
      <c r="Q2107" s="29" t="s">
        <v>1014</v>
      </c>
      <c r="R2107" s="29" t="s">
        <v>81</v>
      </c>
      <c r="S2107" s="33">
        <v>30</v>
      </c>
      <c r="T2107" s="29"/>
      <c r="U2107" s="29"/>
      <c r="V2107" s="29"/>
      <c r="W2107" s="29"/>
      <c r="X2107" s="29"/>
      <c r="Y2107" s="29"/>
      <c r="Z2107" s="33"/>
    </row>
    <row r="2108" ht="120" spans="1:26">
      <c r="A2108" s="33">
        <v>3916</v>
      </c>
      <c r="B2108" s="33" t="s">
        <v>117</v>
      </c>
      <c r="C2108" s="33" t="s">
        <v>118</v>
      </c>
      <c r="D2108" s="33" t="s">
        <v>363</v>
      </c>
      <c r="E2108" s="33" t="s">
        <v>1995</v>
      </c>
      <c r="F2108" s="33" t="s">
        <v>1023</v>
      </c>
      <c r="G2108" s="33" t="s">
        <v>1830</v>
      </c>
      <c r="H2108" s="33" t="s">
        <v>1996</v>
      </c>
      <c r="I2108" s="196" t="s">
        <v>1876</v>
      </c>
      <c r="J2108" s="196" t="s">
        <v>1876</v>
      </c>
      <c r="K2108" s="196" t="s">
        <v>1876</v>
      </c>
      <c r="L2108" s="235">
        <v>45292</v>
      </c>
      <c r="M2108" s="235">
        <v>45322</v>
      </c>
      <c r="N2108" s="33" t="s">
        <v>124</v>
      </c>
      <c r="O2108" s="48" t="s">
        <v>125</v>
      </c>
      <c r="P2108" s="29" t="s">
        <v>922</v>
      </c>
      <c r="Q2108" s="29" t="s">
        <v>1024</v>
      </c>
      <c r="R2108" s="29" t="s">
        <v>81</v>
      </c>
      <c r="S2108" s="33">
        <v>12</v>
      </c>
      <c r="T2108" s="29"/>
      <c r="U2108" s="29"/>
      <c r="V2108" s="29"/>
      <c r="W2108" s="29"/>
      <c r="X2108" s="29"/>
      <c r="Y2108" s="29"/>
      <c r="Z2108" s="33"/>
    </row>
    <row r="2109" ht="120" spans="1:26">
      <c r="A2109" s="33">
        <v>3917</v>
      </c>
      <c r="B2109" s="33" t="s">
        <v>117</v>
      </c>
      <c r="C2109" s="33" t="s">
        <v>118</v>
      </c>
      <c r="D2109" s="33" t="s">
        <v>363</v>
      </c>
      <c r="E2109" s="33" t="s">
        <v>1995</v>
      </c>
      <c r="F2109" s="33" t="s">
        <v>1023</v>
      </c>
      <c r="G2109" s="33" t="s">
        <v>1830</v>
      </c>
      <c r="H2109" s="33" t="s">
        <v>1996</v>
      </c>
      <c r="I2109" s="196" t="s">
        <v>1876</v>
      </c>
      <c r="J2109" s="196" t="s">
        <v>1876</v>
      </c>
      <c r="K2109" s="196" t="s">
        <v>1876</v>
      </c>
      <c r="L2109" s="235">
        <v>45323</v>
      </c>
      <c r="M2109" s="235">
        <v>45351</v>
      </c>
      <c r="N2109" s="33" t="s">
        <v>124</v>
      </c>
      <c r="O2109" s="48" t="s">
        <v>125</v>
      </c>
      <c r="P2109" s="29" t="s">
        <v>922</v>
      </c>
      <c r="Q2109" s="29" t="s">
        <v>1024</v>
      </c>
      <c r="R2109" s="29" t="s">
        <v>81</v>
      </c>
      <c r="S2109" s="33">
        <v>12</v>
      </c>
      <c r="T2109" s="29"/>
      <c r="U2109" s="29"/>
      <c r="V2109" s="29"/>
      <c r="W2109" s="29"/>
      <c r="X2109" s="29"/>
      <c r="Y2109" s="29"/>
      <c r="Z2109" s="33"/>
    </row>
    <row r="2110" ht="120" spans="1:28">
      <c r="A2110" s="33">
        <v>3918</v>
      </c>
      <c r="B2110" s="33" t="s">
        <v>117</v>
      </c>
      <c r="C2110" s="33" t="s">
        <v>118</v>
      </c>
      <c r="D2110" s="33" t="s">
        <v>363</v>
      </c>
      <c r="E2110" s="33" t="s">
        <v>1995</v>
      </c>
      <c r="F2110" s="33" t="s">
        <v>1023</v>
      </c>
      <c r="G2110" s="33" t="s">
        <v>1830</v>
      </c>
      <c r="H2110" s="33" t="s">
        <v>1996</v>
      </c>
      <c r="I2110" s="196" t="s">
        <v>1876</v>
      </c>
      <c r="J2110" s="196" t="s">
        <v>1876</v>
      </c>
      <c r="K2110" s="196" t="s">
        <v>1876</v>
      </c>
      <c r="L2110" s="235">
        <v>45352</v>
      </c>
      <c r="M2110" s="235">
        <v>45382</v>
      </c>
      <c r="N2110" s="33" t="s">
        <v>124</v>
      </c>
      <c r="O2110" s="48" t="s">
        <v>125</v>
      </c>
      <c r="P2110" s="29" t="s">
        <v>922</v>
      </c>
      <c r="Q2110" s="29" t="s">
        <v>1024</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363</v>
      </c>
      <c r="E2111" s="33" t="s">
        <v>1995</v>
      </c>
      <c r="F2111" s="33" t="s">
        <v>1023</v>
      </c>
      <c r="G2111" s="33" t="s">
        <v>1830</v>
      </c>
      <c r="H2111" s="33" t="s">
        <v>1996</v>
      </c>
      <c r="I2111" s="196" t="s">
        <v>1876</v>
      </c>
      <c r="J2111" s="196" t="s">
        <v>1876</v>
      </c>
      <c r="K2111" s="196" t="s">
        <v>1876</v>
      </c>
      <c r="L2111" s="235">
        <v>45383</v>
      </c>
      <c r="M2111" s="235">
        <v>45412</v>
      </c>
      <c r="N2111" s="33" t="s">
        <v>124</v>
      </c>
      <c r="O2111" s="48" t="s">
        <v>125</v>
      </c>
      <c r="P2111" s="29" t="s">
        <v>922</v>
      </c>
      <c r="Q2111" s="29" t="s">
        <v>1024</v>
      </c>
      <c r="R2111" s="29" t="s">
        <v>81</v>
      </c>
      <c r="S2111" s="33">
        <v>12</v>
      </c>
      <c r="T2111" s="29"/>
      <c r="U2111" s="29"/>
      <c r="V2111" s="29"/>
      <c r="W2111" s="29"/>
      <c r="X2111" s="29"/>
      <c r="Y2111" s="29"/>
      <c r="Z2111" s="33"/>
    </row>
    <row r="2112" ht="120" spans="1:26">
      <c r="A2112" s="33">
        <v>3920</v>
      </c>
      <c r="B2112" s="33" t="s">
        <v>117</v>
      </c>
      <c r="C2112" s="33" t="s">
        <v>118</v>
      </c>
      <c r="D2112" s="33" t="s">
        <v>363</v>
      </c>
      <c r="E2112" s="33" t="s">
        <v>1995</v>
      </c>
      <c r="F2112" s="33" t="s">
        <v>1023</v>
      </c>
      <c r="G2112" s="33" t="s">
        <v>1830</v>
      </c>
      <c r="H2112" s="33" t="s">
        <v>1996</v>
      </c>
      <c r="I2112" s="196" t="s">
        <v>1876</v>
      </c>
      <c r="J2112" s="196" t="s">
        <v>1876</v>
      </c>
      <c r="K2112" s="196" t="s">
        <v>1876</v>
      </c>
      <c r="L2112" s="235">
        <v>45413</v>
      </c>
      <c r="M2112" s="235">
        <v>45443</v>
      </c>
      <c r="N2112" s="33" t="s">
        <v>124</v>
      </c>
      <c r="O2112" s="48" t="s">
        <v>125</v>
      </c>
      <c r="P2112" s="29" t="s">
        <v>922</v>
      </c>
      <c r="Q2112" s="29" t="s">
        <v>1024</v>
      </c>
      <c r="R2112" s="29" t="s">
        <v>81</v>
      </c>
      <c r="S2112" s="33">
        <v>12</v>
      </c>
      <c r="T2112" s="29"/>
      <c r="U2112" s="29"/>
      <c r="V2112" s="29"/>
      <c r="W2112" s="29"/>
      <c r="X2112" s="29"/>
      <c r="Y2112" s="29"/>
      <c r="Z2112" s="33"/>
    </row>
    <row r="2113" ht="120" spans="1:26">
      <c r="A2113" s="33">
        <v>3921</v>
      </c>
      <c r="B2113" s="33" t="s">
        <v>117</v>
      </c>
      <c r="C2113" s="33" t="s">
        <v>118</v>
      </c>
      <c r="D2113" s="33" t="s">
        <v>363</v>
      </c>
      <c r="E2113" s="33" t="s">
        <v>1995</v>
      </c>
      <c r="F2113" s="33" t="s">
        <v>1023</v>
      </c>
      <c r="G2113" s="33" t="s">
        <v>1830</v>
      </c>
      <c r="H2113" s="33" t="s">
        <v>1996</v>
      </c>
      <c r="I2113" s="196" t="s">
        <v>1876</v>
      </c>
      <c r="J2113" s="196" t="s">
        <v>1876</v>
      </c>
      <c r="K2113" s="196" t="s">
        <v>1876</v>
      </c>
      <c r="L2113" s="235">
        <v>45444</v>
      </c>
      <c r="M2113" s="235">
        <v>45473</v>
      </c>
      <c r="N2113" s="33" t="s">
        <v>124</v>
      </c>
      <c r="O2113" s="48" t="s">
        <v>125</v>
      </c>
      <c r="P2113" s="29" t="s">
        <v>922</v>
      </c>
      <c r="Q2113" s="29" t="s">
        <v>1024</v>
      </c>
      <c r="R2113" s="29" t="s">
        <v>81</v>
      </c>
      <c r="S2113" s="33">
        <v>12</v>
      </c>
      <c r="T2113" s="29"/>
      <c r="U2113" s="29"/>
      <c r="V2113" s="29"/>
      <c r="W2113" s="29"/>
      <c r="X2113" s="29"/>
      <c r="Y2113" s="29"/>
      <c r="Z2113" s="33"/>
    </row>
    <row r="2114" ht="120" spans="1:26">
      <c r="A2114" s="33">
        <v>3922</v>
      </c>
      <c r="B2114" s="33" t="s">
        <v>117</v>
      </c>
      <c r="C2114" s="33" t="s">
        <v>118</v>
      </c>
      <c r="D2114" s="33" t="s">
        <v>363</v>
      </c>
      <c r="E2114" s="33" t="s">
        <v>1995</v>
      </c>
      <c r="F2114" s="33" t="s">
        <v>1023</v>
      </c>
      <c r="G2114" s="33" t="s">
        <v>1830</v>
      </c>
      <c r="H2114" s="33" t="s">
        <v>1996</v>
      </c>
      <c r="I2114" s="196" t="s">
        <v>1876</v>
      </c>
      <c r="J2114" s="196" t="s">
        <v>1876</v>
      </c>
      <c r="K2114" s="196" t="s">
        <v>1876</v>
      </c>
      <c r="L2114" s="235">
        <v>45474</v>
      </c>
      <c r="M2114" s="235">
        <v>45504</v>
      </c>
      <c r="N2114" s="33" t="s">
        <v>124</v>
      </c>
      <c r="O2114" s="48" t="s">
        <v>125</v>
      </c>
      <c r="P2114" s="29" t="s">
        <v>922</v>
      </c>
      <c r="Q2114" s="29" t="s">
        <v>1024</v>
      </c>
      <c r="R2114" s="29" t="s">
        <v>81</v>
      </c>
      <c r="S2114" s="33">
        <v>12</v>
      </c>
      <c r="T2114" s="29"/>
      <c r="U2114" s="29"/>
      <c r="V2114" s="29"/>
      <c r="W2114" s="29"/>
      <c r="X2114" s="29"/>
      <c r="Y2114" s="29"/>
      <c r="Z2114" s="33"/>
    </row>
    <row r="2115" ht="120" spans="1:26">
      <c r="A2115" s="33">
        <v>3923</v>
      </c>
      <c r="B2115" s="33" t="s">
        <v>117</v>
      </c>
      <c r="C2115" s="33" t="s">
        <v>118</v>
      </c>
      <c r="D2115" s="33" t="s">
        <v>363</v>
      </c>
      <c r="E2115" s="33" t="s">
        <v>1995</v>
      </c>
      <c r="F2115" s="33" t="s">
        <v>1023</v>
      </c>
      <c r="G2115" s="33" t="s">
        <v>1830</v>
      </c>
      <c r="H2115" s="33" t="s">
        <v>1996</v>
      </c>
      <c r="I2115" s="196" t="s">
        <v>1876</v>
      </c>
      <c r="J2115" s="196" t="s">
        <v>1876</v>
      </c>
      <c r="K2115" s="196" t="s">
        <v>1876</v>
      </c>
      <c r="L2115" s="235">
        <v>45505</v>
      </c>
      <c r="M2115" s="235">
        <v>45535</v>
      </c>
      <c r="N2115" s="33" t="s">
        <v>124</v>
      </c>
      <c r="O2115" s="48" t="s">
        <v>125</v>
      </c>
      <c r="P2115" s="29" t="s">
        <v>922</v>
      </c>
      <c r="Q2115" s="29" t="s">
        <v>1024</v>
      </c>
      <c r="R2115" s="29" t="s">
        <v>81</v>
      </c>
      <c r="S2115" s="33">
        <v>12</v>
      </c>
      <c r="T2115" s="29"/>
      <c r="U2115" s="29"/>
      <c r="V2115" s="29"/>
      <c r="W2115" s="29"/>
      <c r="X2115" s="29"/>
      <c r="Y2115" s="29"/>
      <c r="Z2115" s="33"/>
    </row>
    <row r="2116" ht="120" spans="1:26">
      <c r="A2116" s="33">
        <v>3924</v>
      </c>
      <c r="B2116" s="33" t="s">
        <v>117</v>
      </c>
      <c r="C2116" s="33" t="s">
        <v>118</v>
      </c>
      <c r="D2116" s="33" t="s">
        <v>363</v>
      </c>
      <c r="E2116" s="33" t="s">
        <v>1995</v>
      </c>
      <c r="F2116" s="33" t="s">
        <v>1023</v>
      </c>
      <c r="G2116" s="33" t="s">
        <v>1830</v>
      </c>
      <c r="H2116" s="33" t="s">
        <v>1996</v>
      </c>
      <c r="I2116" s="196" t="s">
        <v>1876</v>
      </c>
      <c r="J2116" s="196" t="s">
        <v>1876</v>
      </c>
      <c r="K2116" s="196" t="s">
        <v>1876</v>
      </c>
      <c r="L2116" s="235">
        <v>45536</v>
      </c>
      <c r="M2116" s="235">
        <v>45565</v>
      </c>
      <c r="N2116" s="33" t="s">
        <v>124</v>
      </c>
      <c r="O2116" s="48" t="s">
        <v>125</v>
      </c>
      <c r="P2116" s="29" t="s">
        <v>922</v>
      </c>
      <c r="Q2116" s="29" t="s">
        <v>1024</v>
      </c>
      <c r="R2116" s="29" t="s">
        <v>81</v>
      </c>
      <c r="S2116" s="33">
        <v>12</v>
      </c>
      <c r="T2116" s="29"/>
      <c r="U2116" s="29"/>
      <c r="V2116" s="29"/>
      <c r="W2116" s="29"/>
      <c r="X2116" s="29"/>
      <c r="Y2116" s="29"/>
      <c r="Z2116" s="33"/>
    </row>
    <row r="2117" ht="120" spans="1:26">
      <c r="A2117" s="33">
        <v>3925</v>
      </c>
      <c r="B2117" s="33" t="s">
        <v>117</v>
      </c>
      <c r="C2117" s="33" t="s">
        <v>118</v>
      </c>
      <c r="D2117" s="33" t="s">
        <v>363</v>
      </c>
      <c r="E2117" s="33" t="s">
        <v>1995</v>
      </c>
      <c r="F2117" s="33" t="s">
        <v>1023</v>
      </c>
      <c r="G2117" s="33" t="s">
        <v>1830</v>
      </c>
      <c r="H2117" s="33" t="s">
        <v>1996</v>
      </c>
      <c r="I2117" s="196" t="s">
        <v>1876</v>
      </c>
      <c r="J2117" s="196" t="s">
        <v>1876</v>
      </c>
      <c r="K2117" s="196" t="s">
        <v>1876</v>
      </c>
      <c r="L2117" s="235">
        <v>45566</v>
      </c>
      <c r="M2117" s="235">
        <v>45596</v>
      </c>
      <c r="N2117" s="33" t="s">
        <v>124</v>
      </c>
      <c r="O2117" s="48" t="s">
        <v>125</v>
      </c>
      <c r="P2117" s="29" t="s">
        <v>922</v>
      </c>
      <c r="Q2117" s="29" t="s">
        <v>1024</v>
      </c>
      <c r="R2117" s="29" t="s">
        <v>81</v>
      </c>
      <c r="S2117" s="33">
        <v>12</v>
      </c>
      <c r="T2117" s="29"/>
      <c r="U2117" s="29"/>
      <c r="V2117" s="29"/>
      <c r="W2117" s="29"/>
      <c r="X2117" s="29"/>
      <c r="Y2117" s="29"/>
      <c r="Z2117" s="33"/>
    </row>
    <row r="2118" ht="120" spans="1:26">
      <c r="A2118" s="33">
        <v>3926</v>
      </c>
      <c r="B2118" s="33" t="s">
        <v>117</v>
      </c>
      <c r="C2118" s="33" t="s">
        <v>118</v>
      </c>
      <c r="D2118" s="33" t="s">
        <v>363</v>
      </c>
      <c r="E2118" s="33" t="s">
        <v>1995</v>
      </c>
      <c r="F2118" s="33" t="s">
        <v>1023</v>
      </c>
      <c r="G2118" s="33" t="s">
        <v>1830</v>
      </c>
      <c r="H2118" s="33" t="s">
        <v>1996</v>
      </c>
      <c r="I2118" s="196" t="s">
        <v>1876</v>
      </c>
      <c r="J2118" s="196" t="s">
        <v>1876</v>
      </c>
      <c r="K2118" s="196" t="s">
        <v>1876</v>
      </c>
      <c r="L2118" s="235">
        <v>45597</v>
      </c>
      <c r="M2118" s="235">
        <v>45626</v>
      </c>
      <c r="N2118" s="33" t="s">
        <v>124</v>
      </c>
      <c r="O2118" s="48" t="s">
        <v>125</v>
      </c>
      <c r="P2118" s="29" t="s">
        <v>922</v>
      </c>
      <c r="Q2118" s="29" t="s">
        <v>1024</v>
      </c>
      <c r="R2118" s="29" t="s">
        <v>81</v>
      </c>
      <c r="S2118" s="33">
        <v>12</v>
      </c>
      <c r="T2118" s="29"/>
      <c r="U2118" s="29"/>
      <c r="V2118" s="29"/>
      <c r="W2118" s="29"/>
      <c r="X2118" s="29"/>
      <c r="Y2118" s="29"/>
      <c r="Z2118" s="33"/>
    </row>
    <row r="2119" ht="120" spans="1:26">
      <c r="A2119" s="33">
        <v>3927</v>
      </c>
      <c r="B2119" s="33" t="s">
        <v>117</v>
      </c>
      <c r="C2119" s="33" t="s">
        <v>118</v>
      </c>
      <c r="D2119" s="33" t="s">
        <v>363</v>
      </c>
      <c r="E2119" s="33" t="s">
        <v>1995</v>
      </c>
      <c r="F2119" s="33" t="s">
        <v>1023</v>
      </c>
      <c r="G2119" s="33" t="s">
        <v>1830</v>
      </c>
      <c r="H2119" s="33" t="s">
        <v>1996</v>
      </c>
      <c r="I2119" s="196" t="s">
        <v>1876</v>
      </c>
      <c r="J2119" s="196" t="s">
        <v>1876</v>
      </c>
      <c r="K2119" s="196" t="s">
        <v>1876</v>
      </c>
      <c r="L2119" s="235">
        <v>45627</v>
      </c>
      <c r="M2119" s="235">
        <v>45657</v>
      </c>
      <c r="N2119" s="33" t="s">
        <v>124</v>
      </c>
      <c r="O2119" s="48" t="s">
        <v>125</v>
      </c>
      <c r="P2119" s="29" t="s">
        <v>922</v>
      </c>
      <c r="Q2119" s="29" t="s">
        <v>1024</v>
      </c>
      <c r="R2119" s="29" t="s">
        <v>81</v>
      </c>
      <c r="S2119" s="33">
        <v>12</v>
      </c>
      <c r="T2119" s="29"/>
      <c r="U2119" s="29"/>
      <c r="V2119" s="29"/>
      <c r="W2119" s="29"/>
      <c r="X2119" s="29"/>
      <c r="Y2119" s="29"/>
      <c r="Z2119" s="33"/>
    </row>
    <row r="2120" ht="120" spans="1:26">
      <c r="A2120" s="33">
        <v>3930</v>
      </c>
      <c r="B2120" s="33" t="s">
        <v>117</v>
      </c>
      <c r="C2120" s="33" t="s">
        <v>118</v>
      </c>
      <c r="D2120" s="33" t="s">
        <v>363</v>
      </c>
      <c r="E2120" s="33" t="s">
        <v>1995</v>
      </c>
      <c r="F2120" s="33" t="s">
        <v>1033</v>
      </c>
      <c r="G2120" s="33" t="s">
        <v>1830</v>
      </c>
      <c r="H2120" s="33" t="s">
        <v>1996</v>
      </c>
      <c r="I2120" s="196" t="s">
        <v>1876</v>
      </c>
      <c r="J2120" s="196" t="s">
        <v>1876</v>
      </c>
      <c r="K2120" s="196" t="s">
        <v>1876</v>
      </c>
      <c r="L2120" s="235">
        <v>45292</v>
      </c>
      <c r="M2120" s="235">
        <v>45322</v>
      </c>
      <c r="N2120" s="33" t="s">
        <v>124</v>
      </c>
      <c r="O2120" s="48" t="s">
        <v>125</v>
      </c>
      <c r="P2120" s="29" t="s">
        <v>922</v>
      </c>
      <c r="Q2120" s="29" t="s">
        <v>1024</v>
      </c>
      <c r="R2120" s="29" t="s">
        <v>81</v>
      </c>
      <c r="S2120" s="33">
        <v>12</v>
      </c>
      <c r="T2120" s="29"/>
      <c r="U2120" s="29"/>
      <c r="V2120" s="29"/>
      <c r="W2120" s="29"/>
      <c r="X2120" s="29"/>
      <c r="Y2120" s="29"/>
      <c r="Z2120" s="33"/>
    </row>
    <row r="2121" ht="120" spans="1:26">
      <c r="A2121" s="33">
        <v>3931</v>
      </c>
      <c r="B2121" s="33" t="s">
        <v>117</v>
      </c>
      <c r="C2121" s="33" t="s">
        <v>118</v>
      </c>
      <c r="D2121" s="33" t="s">
        <v>363</v>
      </c>
      <c r="E2121" s="33" t="s">
        <v>1995</v>
      </c>
      <c r="F2121" s="33" t="s">
        <v>1033</v>
      </c>
      <c r="G2121" s="33" t="s">
        <v>1830</v>
      </c>
      <c r="H2121" s="33" t="s">
        <v>1996</v>
      </c>
      <c r="I2121" s="196" t="s">
        <v>1876</v>
      </c>
      <c r="J2121" s="196" t="s">
        <v>1876</v>
      </c>
      <c r="K2121" s="196" t="s">
        <v>1876</v>
      </c>
      <c r="L2121" s="235">
        <v>45323</v>
      </c>
      <c r="M2121" s="235">
        <v>45351</v>
      </c>
      <c r="N2121" s="33" t="s">
        <v>124</v>
      </c>
      <c r="O2121" s="48" t="s">
        <v>125</v>
      </c>
      <c r="P2121" s="29" t="s">
        <v>922</v>
      </c>
      <c r="Q2121" s="29" t="s">
        <v>1024</v>
      </c>
      <c r="R2121" s="29" t="s">
        <v>81</v>
      </c>
      <c r="S2121" s="33">
        <v>12</v>
      </c>
      <c r="T2121" s="29"/>
      <c r="U2121" s="29"/>
      <c r="V2121" s="29"/>
      <c r="W2121" s="29"/>
      <c r="X2121" s="29"/>
      <c r="Y2121" s="29"/>
      <c r="Z2121" s="33"/>
    </row>
    <row r="2122" ht="120" spans="1:28">
      <c r="A2122" s="33">
        <v>3932</v>
      </c>
      <c r="B2122" s="33" t="s">
        <v>117</v>
      </c>
      <c r="C2122" s="33" t="s">
        <v>118</v>
      </c>
      <c r="D2122" s="33" t="s">
        <v>363</v>
      </c>
      <c r="E2122" s="33" t="s">
        <v>1995</v>
      </c>
      <c r="F2122" s="33" t="s">
        <v>1033</v>
      </c>
      <c r="G2122" s="33" t="s">
        <v>1830</v>
      </c>
      <c r="H2122" s="33" t="s">
        <v>1996</v>
      </c>
      <c r="I2122" s="196" t="s">
        <v>1876</v>
      </c>
      <c r="J2122" s="196" t="s">
        <v>1876</v>
      </c>
      <c r="K2122" s="196" t="s">
        <v>1876</v>
      </c>
      <c r="L2122" s="235">
        <v>45352</v>
      </c>
      <c r="M2122" s="235">
        <v>45382</v>
      </c>
      <c r="N2122" s="33" t="s">
        <v>124</v>
      </c>
      <c r="O2122" s="48" t="s">
        <v>125</v>
      </c>
      <c r="P2122" s="29" t="s">
        <v>922</v>
      </c>
      <c r="Q2122" s="29" t="s">
        <v>1024</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363</v>
      </c>
      <c r="E2123" s="33" t="s">
        <v>1995</v>
      </c>
      <c r="F2123" s="33" t="s">
        <v>1033</v>
      </c>
      <c r="G2123" s="33" t="s">
        <v>1830</v>
      </c>
      <c r="H2123" s="33" t="s">
        <v>1996</v>
      </c>
      <c r="I2123" s="196" t="s">
        <v>1876</v>
      </c>
      <c r="J2123" s="196" t="s">
        <v>1876</v>
      </c>
      <c r="K2123" s="196" t="s">
        <v>1876</v>
      </c>
      <c r="L2123" s="235">
        <v>45383</v>
      </c>
      <c r="M2123" s="235">
        <v>45412</v>
      </c>
      <c r="N2123" s="33" t="s">
        <v>124</v>
      </c>
      <c r="O2123" s="48" t="s">
        <v>125</v>
      </c>
      <c r="P2123" s="29" t="s">
        <v>922</v>
      </c>
      <c r="Q2123" s="29" t="s">
        <v>1024</v>
      </c>
      <c r="R2123" s="29" t="s">
        <v>81</v>
      </c>
      <c r="S2123" s="33">
        <v>12</v>
      </c>
      <c r="T2123" s="29"/>
      <c r="U2123" s="29"/>
      <c r="V2123" s="29"/>
      <c r="W2123" s="29"/>
      <c r="X2123" s="29"/>
      <c r="Y2123" s="29"/>
      <c r="Z2123" s="33"/>
    </row>
    <row r="2124" ht="96" spans="1:26">
      <c r="A2124" s="33">
        <v>3934</v>
      </c>
      <c r="B2124" s="33" t="s">
        <v>117</v>
      </c>
      <c r="C2124" s="33" t="s">
        <v>118</v>
      </c>
      <c r="D2124" s="33" t="s">
        <v>363</v>
      </c>
      <c r="E2124" s="33" t="s">
        <v>1995</v>
      </c>
      <c r="F2124" s="33" t="s">
        <v>1033</v>
      </c>
      <c r="G2124" s="33" t="s">
        <v>1830</v>
      </c>
      <c r="H2124" s="33" t="s">
        <v>1997</v>
      </c>
      <c r="I2124" s="196" t="s">
        <v>1876</v>
      </c>
      <c r="J2124" s="196" t="s">
        <v>1876</v>
      </c>
      <c r="K2124" s="196" t="s">
        <v>1876</v>
      </c>
      <c r="L2124" s="235">
        <v>45413</v>
      </c>
      <c r="M2124" s="235">
        <v>45443</v>
      </c>
      <c r="N2124" s="33" t="s">
        <v>124</v>
      </c>
      <c r="O2124" s="48" t="s">
        <v>125</v>
      </c>
      <c r="P2124" s="29" t="s">
        <v>922</v>
      </c>
      <c r="Q2124" s="29" t="s">
        <v>1024</v>
      </c>
      <c r="R2124" s="29" t="s">
        <v>81</v>
      </c>
      <c r="S2124" s="33">
        <v>12</v>
      </c>
      <c r="T2124" s="29"/>
      <c r="U2124" s="29"/>
      <c r="V2124" s="29"/>
      <c r="W2124" s="29"/>
      <c r="X2124" s="29"/>
      <c r="Y2124" s="29"/>
      <c r="Z2124" s="33"/>
    </row>
    <row r="2125" ht="120" spans="1:26">
      <c r="A2125" s="33">
        <v>3935</v>
      </c>
      <c r="B2125" s="33" t="s">
        <v>117</v>
      </c>
      <c r="C2125" s="33" t="s">
        <v>118</v>
      </c>
      <c r="D2125" s="33" t="s">
        <v>363</v>
      </c>
      <c r="E2125" s="33" t="s">
        <v>1995</v>
      </c>
      <c r="F2125" s="33" t="s">
        <v>1033</v>
      </c>
      <c r="G2125" s="33" t="s">
        <v>1830</v>
      </c>
      <c r="H2125" s="33" t="s">
        <v>1996</v>
      </c>
      <c r="I2125" s="196" t="s">
        <v>1876</v>
      </c>
      <c r="J2125" s="196" t="s">
        <v>1876</v>
      </c>
      <c r="K2125" s="196" t="s">
        <v>1876</v>
      </c>
      <c r="L2125" s="235">
        <v>45444</v>
      </c>
      <c r="M2125" s="235">
        <v>45473</v>
      </c>
      <c r="N2125" s="33" t="s">
        <v>124</v>
      </c>
      <c r="O2125" s="48" t="s">
        <v>125</v>
      </c>
      <c r="P2125" s="29" t="s">
        <v>922</v>
      </c>
      <c r="Q2125" s="29" t="s">
        <v>1024</v>
      </c>
      <c r="R2125" s="29" t="s">
        <v>81</v>
      </c>
      <c r="S2125" s="33">
        <v>12</v>
      </c>
      <c r="T2125" s="29"/>
      <c r="U2125" s="29"/>
      <c r="V2125" s="29"/>
      <c r="W2125" s="29"/>
      <c r="X2125" s="29"/>
      <c r="Y2125" s="29"/>
      <c r="Z2125" s="33"/>
    </row>
    <row r="2126" ht="120" spans="1:26">
      <c r="A2126" s="33">
        <v>3936</v>
      </c>
      <c r="B2126" s="33" t="s">
        <v>117</v>
      </c>
      <c r="C2126" s="33" t="s">
        <v>118</v>
      </c>
      <c r="D2126" s="33" t="s">
        <v>363</v>
      </c>
      <c r="E2126" s="33" t="s">
        <v>1995</v>
      </c>
      <c r="F2126" s="33" t="s">
        <v>1033</v>
      </c>
      <c r="G2126" s="33" t="s">
        <v>1830</v>
      </c>
      <c r="H2126" s="33" t="s">
        <v>1996</v>
      </c>
      <c r="I2126" s="196" t="s">
        <v>1876</v>
      </c>
      <c r="J2126" s="196" t="s">
        <v>1876</v>
      </c>
      <c r="K2126" s="196" t="s">
        <v>1876</v>
      </c>
      <c r="L2126" s="235">
        <v>45474</v>
      </c>
      <c r="M2126" s="235">
        <v>45504</v>
      </c>
      <c r="N2126" s="33" t="s">
        <v>124</v>
      </c>
      <c r="O2126" s="48" t="s">
        <v>125</v>
      </c>
      <c r="P2126" s="29" t="s">
        <v>922</v>
      </c>
      <c r="Q2126" s="29" t="s">
        <v>1024</v>
      </c>
      <c r="R2126" s="29" t="s">
        <v>81</v>
      </c>
      <c r="S2126" s="33">
        <v>12</v>
      </c>
      <c r="T2126" s="29"/>
      <c r="U2126" s="29"/>
      <c r="V2126" s="29"/>
      <c r="W2126" s="29"/>
      <c r="X2126" s="29"/>
      <c r="Y2126" s="29"/>
      <c r="Z2126" s="33"/>
    </row>
    <row r="2127" ht="120" spans="1:26">
      <c r="A2127" s="33">
        <v>3937</v>
      </c>
      <c r="B2127" s="33" t="s">
        <v>117</v>
      </c>
      <c r="C2127" s="33" t="s">
        <v>118</v>
      </c>
      <c r="D2127" s="33" t="s">
        <v>363</v>
      </c>
      <c r="E2127" s="33" t="s">
        <v>1995</v>
      </c>
      <c r="F2127" s="33" t="s">
        <v>1033</v>
      </c>
      <c r="G2127" s="33" t="s">
        <v>1830</v>
      </c>
      <c r="H2127" s="33" t="s">
        <v>1996</v>
      </c>
      <c r="I2127" s="196" t="s">
        <v>1876</v>
      </c>
      <c r="J2127" s="196" t="s">
        <v>1876</v>
      </c>
      <c r="K2127" s="196" t="s">
        <v>1876</v>
      </c>
      <c r="L2127" s="235">
        <v>45505</v>
      </c>
      <c r="M2127" s="235">
        <v>45535</v>
      </c>
      <c r="N2127" s="33" t="s">
        <v>124</v>
      </c>
      <c r="O2127" s="48" t="s">
        <v>125</v>
      </c>
      <c r="P2127" s="29" t="s">
        <v>922</v>
      </c>
      <c r="Q2127" s="29" t="s">
        <v>1024</v>
      </c>
      <c r="R2127" s="29" t="s">
        <v>81</v>
      </c>
      <c r="S2127" s="33">
        <v>12</v>
      </c>
      <c r="T2127" s="29"/>
      <c r="U2127" s="29"/>
      <c r="V2127" s="29"/>
      <c r="W2127" s="29"/>
      <c r="X2127" s="29"/>
      <c r="Y2127" s="29"/>
      <c r="Z2127" s="33"/>
    </row>
    <row r="2128" ht="120" spans="1:26">
      <c r="A2128" s="33">
        <v>3938</v>
      </c>
      <c r="B2128" s="33" t="s">
        <v>117</v>
      </c>
      <c r="C2128" s="33" t="s">
        <v>118</v>
      </c>
      <c r="D2128" s="33" t="s">
        <v>363</v>
      </c>
      <c r="E2128" s="33" t="s">
        <v>1995</v>
      </c>
      <c r="F2128" s="33" t="s">
        <v>1033</v>
      </c>
      <c r="G2128" s="33" t="s">
        <v>1830</v>
      </c>
      <c r="H2128" s="33" t="s">
        <v>1996</v>
      </c>
      <c r="I2128" s="196" t="s">
        <v>1876</v>
      </c>
      <c r="J2128" s="196" t="s">
        <v>1876</v>
      </c>
      <c r="K2128" s="196" t="s">
        <v>1876</v>
      </c>
      <c r="L2128" s="235">
        <v>45536</v>
      </c>
      <c r="M2128" s="235">
        <v>45565</v>
      </c>
      <c r="N2128" s="33" t="s">
        <v>124</v>
      </c>
      <c r="O2128" s="48" t="s">
        <v>125</v>
      </c>
      <c r="P2128" s="29" t="s">
        <v>922</v>
      </c>
      <c r="Q2128" s="29" t="s">
        <v>1024</v>
      </c>
      <c r="R2128" s="29" t="s">
        <v>81</v>
      </c>
      <c r="S2128" s="33">
        <v>12</v>
      </c>
      <c r="T2128" s="29"/>
      <c r="U2128" s="29"/>
      <c r="V2128" s="29"/>
      <c r="W2128" s="29"/>
      <c r="X2128" s="29"/>
      <c r="Y2128" s="29"/>
      <c r="Z2128" s="33"/>
    </row>
    <row r="2129" ht="120" spans="1:26">
      <c r="A2129" s="33">
        <v>3939</v>
      </c>
      <c r="B2129" s="33" t="s">
        <v>117</v>
      </c>
      <c r="C2129" s="33" t="s">
        <v>118</v>
      </c>
      <c r="D2129" s="33" t="s">
        <v>363</v>
      </c>
      <c r="E2129" s="33" t="s">
        <v>1995</v>
      </c>
      <c r="F2129" s="33" t="s">
        <v>1033</v>
      </c>
      <c r="G2129" s="33" t="s">
        <v>1830</v>
      </c>
      <c r="H2129" s="33" t="s">
        <v>1996</v>
      </c>
      <c r="I2129" s="196" t="s">
        <v>1876</v>
      </c>
      <c r="J2129" s="196" t="s">
        <v>1876</v>
      </c>
      <c r="K2129" s="196" t="s">
        <v>1876</v>
      </c>
      <c r="L2129" s="235">
        <v>45566</v>
      </c>
      <c r="M2129" s="235">
        <v>45596</v>
      </c>
      <c r="N2129" s="33" t="s">
        <v>124</v>
      </c>
      <c r="O2129" s="48" t="s">
        <v>125</v>
      </c>
      <c r="P2129" s="29" t="s">
        <v>922</v>
      </c>
      <c r="Q2129" s="29" t="s">
        <v>1024</v>
      </c>
      <c r="R2129" s="29" t="s">
        <v>81</v>
      </c>
      <c r="S2129" s="33">
        <v>12</v>
      </c>
      <c r="T2129" s="29"/>
      <c r="U2129" s="29"/>
      <c r="V2129" s="29"/>
      <c r="W2129" s="29"/>
      <c r="X2129" s="29"/>
      <c r="Y2129" s="29"/>
      <c r="Z2129" s="33"/>
    </row>
    <row r="2130" ht="120" spans="1:26">
      <c r="A2130" s="33">
        <v>3940</v>
      </c>
      <c r="B2130" s="33" t="s">
        <v>117</v>
      </c>
      <c r="C2130" s="33" t="s">
        <v>118</v>
      </c>
      <c r="D2130" s="33" t="s">
        <v>363</v>
      </c>
      <c r="E2130" s="33" t="s">
        <v>1995</v>
      </c>
      <c r="F2130" s="33" t="s">
        <v>1033</v>
      </c>
      <c r="G2130" s="33" t="s">
        <v>1830</v>
      </c>
      <c r="H2130" s="33" t="s">
        <v>1996</v>
      </c>
      <c r="I2130" s="196" t="s">
        <v>1876</v>
      </c>
      <c r="J2130" s="196" t="s">
        <v>1876</v>
      </c>
      <c r="K2130" s="196" t="s">
        <v>1876</v>
      </c>
      <c r="L2130" s="235">
        <v>45597</v>
      </c>
      <c r="M2130" s="235">
        <v>45626</v>
      </c>
      <c r="N2130" s="33" t="s">
        <v>124</v>
      </c>
      <c r="O2130" s="48" t="s">
        <v>125</v>
      </c>
      <c r="P2130" s="29" t="s">
        <v>922</v>
      </c>
      <c r="Q2130" s="29" t="s">
        <v>1024</v>
      </c>
      <c r="R2130" s="29" t="s">
        <v>81</v>
      </c>
      <c r="S2130" s="33">
        <v>12</v>
      </c>
      <c r="T2130" s="29"/>
      <c r="U2130" s="29"/>
      <c r="V2130" s="29"/>
      <c r="W2130" s="29"/>
      <c r="X2130" s="29"/>
      <c r="Y2130" s="29"/>
      <c r="Z2130" s="33"/>
    </row>
    <row r="2131" ht="120" spans="1:26">
      <c r="A2131" s="33">
        <v>3941</v>
      </c>
      <c r="B2131" s="33" t="s">
        <v>117</v>
      </c>
      <c r="C2131" s="33" t="s">
        <v>118</v>
      </c>
      <c r="D2131" s="33" t="s">
        <v>363</v>
      </c>
      <c r="E2131" s="33" t="s">
        <v>1995</v>
      </c>
      <c r="F2131" s="33" t="s">
        <v>1033</v>
      </c>
      <c r="G2131" s="33" t="s">
        <v>1830</v>
      </c>
      <c r="H2131" s="33" t="s">
        <v>1996</v>
      </c>
      <c r="I2131" s="196" t="s">
        <v>1876</v>
      </c>
      <c r="J2131" s="196" t="s">
        <v>1876</v>
      </c>
      <c r="K2131" s="196" t="s">
        <v>1876</v>
      </c>
      <c r="L2131" s="235">
        <v>45627</v>
      </c>
      <c r="M2131" s="235">
        <v>45657</v>
      </c>
      <c r="N2131" s="33" t="s">
        <v>124</v>
      </c>
      <c r="O2131" s="48" t="s">
        <v>125</v>
      </c>
      <c r="P2131" s="29" t="s">
        <v>922</v>
      </c>
      <c r="Q2131" s="29" t="s">
        <v>1024</v>
      </c>
      <c r="R2131" s="29" t="s">
        <v>81</v>
      </c>
      <c r="S2131" s="33">
        <v>12</v>
      </c>
      <c r="T2131" s="29"/>
      <c r="U2131" s="29"/>
      <c r="V2131" s="29"/>
      <c r="W2131" s="29"/>
      <c r="X2131" s="29"/>
      <c r="Y2131" s="29"/>
      <c r="Z2131" s="33"/>
    </row>
    <row r="2132" ht="36" spans="1:26">
      <c r="A2132" s="33">
        <v>3944</v>
      </c>
      <c r="B2132" s="33" t="s">
        <v>117</v>
      </c>
      <c r="C2132" s="33" t="s">
        <v>118</v>
      </c>
      <c r="D2132" s="33" t="s">
        <v>363</v>
      </c>
      <c r="E2132" s="33" t="s">
        <v>412</v>
      </c>
      <c r="F2132" s="33" t="s">
        <v>1041</v>
      </c>
      <c r="G2132" s="33" t="s">
        <v>1830</v>
      </c>
      <c r="H2132" s="33" t="s">
        <v>1998</v>
      </c>
      <c r="I2132" s="196" t="s">
        <v>1876</v>
      </c>
      <c r="J2132" s="196" t="s">
        <v>1876</v>
      </c>
      <c r="K2132" s="196" t="s">
        <v>1876</v>
      </c>
      <c r="L2132" s="235">
        <v>45292</v>
      </c>
      <c r="M2132" s="235">
        <v>45322</v>
      </c>
      <c r="N2132" s="33" t="s">
        <v>124</v>
      </c>
      <c r="O2132" s="48" t="s">
        <v>125</v>
      </c>
      <c r="P2132" s="29" t="s">
        <v>922</v>
      </c>
      <c r="Q2132" s="29" t="s">
        <v>1042</v>
      </c>
      <c r="R2132" s="29" t="s">
        <v>81</v>
      </c>
      <c r="S2132" s="33">
        <v>34</v>
      </c>
      <c r="T2132" s="29"/>
      <c r="U2132" s="29"/>
      <c r="V2132" s="29"/>
      <c r="W2132" s="29"/>
      <c r="X2132" s="29"/>
      <c r="Y2132" s="29"/>
      <c r="Z2132" s="33"/>
    </row>
    <row r="2133" ht="36" spans="1:26">
      <c r="A2133" s="33">
        <v>3945</v>
      </c>
      <c r="B2133" s="33" t="s">
        <v>117</v>
      </c>
      <c r="C2133" s="33" t="s">
        <v>118</v>
      </c>
      <c r="D2133" s="33" t="s">
        <v>363</v>
      </c>
      <c r="E2133" s="33" t="s">
        <v>412</v>
      </c>
      <c r="F2133" s="33" t="s">
        <v>1041</v>
      </c>
      <c r="G2133" s="33" t="s">
        <v>1830</v>
      </c>
      <c r="H2133" s="33" t="s">
        <v>1999</v>
      </c>
      <c r="I2133" s="196" t="s">
        <v>1876</v>
      </c>
      <c r="J2133" s="196" t="s">
        <v>1876</v>
      </c>
      <c r="K2133" s="196" t="s">
        <v>1876</v>
      </c>
      <c r="L2133" s="235">
        <v>45323</v>
      </c>
      <c r="M2133" s="235">
        <v>45351</v>
      </c>
      <c r="N2133" s="33" t="s">
        <v>124</v>
      </c>
      <c r="O2133" s="48" t="s">
        <v>125</v>
      </c>
      <c r="P2133" s="29" t="s">
        <v>922</v>
      </c>
      <c r="Q2133" s="29" t="s">
        <v>1042</v>
      </c>
      <c r="R2133" s="29" t="s">
        <v>81</v>
      </c>
      <c r="S2133" s="33">
        <v>34</v>
      </c>
      <c r="T2133" s="29"/>
      <c r="U2133" s="29"/>
      <c r="V2133" s="29"/>
      <c r="W2133" s="29"/>
      <c r="X2133" s="29"/>
      <c r="Y2133" s="29"/>
      <c r="Z2133" s="33"/>
    </row>
    <row r="2134" ht="36" spans="1:28">
      <c r="A2134" s="33">
        <v>3946</v>
      </c>
      <c r="B2134" s="33" t="s">
        <v>117</v>
      </c>
      <c r="C2134" s="33" t="s">
        <v>118</v>
      </c>
      <c r="D2134" s="33" t="s">
        <v>363</v>
      </c>
      <c r="E2134" s="33" t="s">
        <v>412</v>
      </c>
      <c r="F2134" s="33" t="s">
        <v>1041</v>
      </c>
      <c r="G2134" s="33" t="s">
        <v>1830</v>
      </c>
      <c r="H2134" s="33" t="s">
        <v>2000</v>
      </c>
      <c r="I2134" s="196" t="s">
        <v>1876</v>
      </c>
      <c r="J2134" s="196" t="s">
        <v>1876</v>
      </c>
      <c r="K2134" s="196" t="s">
        <v>1876</v>
      </c>
      <c r="L2134" s="235">
        <v>45352</v>
      </c>
      <c r="M2134" s="235">
        <v>45382</v>
      </c>
      <c r="N2134" s="33" t="s">
        <v>124</v>
      </c>
      <c r="O2134" s="48" t="s">
        <v>125</v>
      </c>
      <c r="P2134" s="29" t="s">
        <v>922</v>
      </c>
      <c r="Q2134" s="29" t="s">
        <v>1042</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363</v>
      </c>
      <c r="E2135" s="33" t="s">
        <v>412</v>
      </c>
      <c r="F2135" s="33" t="s">
        <v>1041</v>
      </c>
      <c r="G2135" s="33" t="s">
        <v>1830</v>
      </c>
      <c r="H2135" s="33" t="s">
        <v>2001</v>
      </c>
      <c r="I2135" s="196" t="s">
        <v>1876</v>
      </c>
      <c r="J2135" s="196" t="s">
        <v>1876</v>
      </c>
      <c r="K2135" s="196" t="s">
        <v>1876</v>
      </c>
      <c r="L2135" s="235">
        <v>45383</v>
      </c>
      <c r="M2135" s="235">
        <v>45412</v>
      </c>
      <c r="N2135" s="33" t="s">
        <v>124</v>
      </c>
      <c r="O2135" s="48" t="s">
        <v>125</v>
      </c>
      <c r="P2135" s="29" t="s">
        <v>922</v>
      </c>
      <c r="Q2135" s="29" t="s">
        <v>1042</v>
      </c>
      <c r="R2135" s="29" t="s">
        <v>81</v>
      </c>
      <c r="S2135" s="33">
        <v>34</v>
      </c>
      <c r="T2135" s="29"/>
      <c r="U2135" s="29"/>
      <c r="V2135" s="29"/>
      <c r="W2135" s="29"/>
      <c r="X2135" s="29"/>
      <c r="Y2135" s="29"/>
      <c r="Z2135" s="33"/>
    </row>
    <row r="2136" ht="36" spans="1:26">
      <c r="A2136" s="33">
        <v>3948</v>
      </c>
      <c r="B2136" s="33" t="s">
        <v>117</v>
      </c>
      <c r="C2136" s="33" t="s">
        <v>118</v>
      </c>
      <c r="D2136" s="33" t="s">
        <v>363</v>
      </c>
      <c r="E2136" s="33" t="s">
        <v>412</v>
      </c>
      <c r="F2136" s="33" t="s">
        <v>1041</v>
      </c>
      <c r="G2136" s="33" t="s">
        <v>1830</v>
      </c>
      <c r="H2136" s="33" t="s">
        <v>2002</v>
      </c>
      <c r="I2136" s="196" t="s">
        <v>1876</v>
      </c>
      <c r="J2136" s="196" t="s">
        <v>1876</v>
      </c>
      <c r="K2136" s="196" t="s">
        <v>1876</v>
      </c>
      <c r="L2136" s="235">
        <v>45413</v>
      </c>
      <c r="M2136" s="235">
        <v>45443</v>
      </c>
      <c r="N2136" s="33" t="s">
        <v>124</v>
      </c>
      <c r="O2136" s="48" t="s">
        <v>125</v>
      </c>
      <c r="P2136" s="29" t="s">
        <v>922</v>
      </c>
      <c r="Q2136" s="29" t="s">
        <v>1042</v>
      </c>
      <c r="R2136" s="29" t="s">
        <v>81</v>
      </c>
      <c r="S2136" s="33">
        <v>34</v>
      </c>
      <c r="T2136" s="29"/>
      <c r="U2136" s="29"/>
      <c r="V2136" s="29"/>
      <c r="W2136" s="29"/>
      <c r="X2136" s="29"/>
      <c r="Y2136" s="29"/>
      <c r="Z2136" s="33"/>
    </row>
    <row r="2137" ht="36" spans="1:26">
      <c r="A2137" s="33">
        <v>3949</v>
      </c>
      <c r="B2137" s="33" t="s">
        <v>117</v>
      </c>
      <c r="C2137" s="33" t="s">
        <v>118</v>
      </c>
      <c r="D2137" s="33" t="s">
        <v>363</v>
      </c>
      <c r="E2137" s="33" t="s">
        <v>412</v>
      </c>
      <c r="F2137" s="33" t="s">
        <v>1041</v>
      </c>
      <c r="G2137" s="33" t="s">
        <v>1830</v>
      </c>
      <c r="H2137" s="33" t="s">
        <v>2003</v>
      </c>
      <c r="I2137" s="196" t="s">
        <v>1876</v>
      </c>
      <c r="J2137" s="196" t="s">
        <v>1876</v>
      </c>
      <c r="K2137" s="196" t="s">
        <v>1876</v>
      </c>
      <c r="L2137" s="235">
        <v>45444</v>
      </c>
      <c r="M2137" s="235">
        <v>45473</v>
      </c>
      <c r="N2137" s="33" t="s">
        <v>124</v>
      </c>
      <c r="O2137" s="48" t="s">
        <v>125</v>
      </c>
      <c r="P2137" s="29" t="s">
        <v>922</v>
      </c>
      <c r="Q2137" s="29" t="s">
        <v>1042</v>
      </c>
      <c r="R2137" s="29" t="s">
        <v>81</v>
      </c>
      <c r="S2137" s="33">
        <v>34</v>
      </c>
      <c r="T2137" s="29"/>
      <c r="U2137" s="29"/>
      <c r="V2137" s="29"/>
      <c r="W2137" s="29"/>
      <c r="X2137" s="29"/>
      <c r="Y2137" s="29"/>
      <c r="Z2137" s="33"/>
    </row>
    <row r="2138" ht="36" spans="1:26">
      <c r="A2138" s="33">
        <v>3950</v>
      </c>
      <c r="B2138" s="33" t="s">
        <v>117</v>
      </c>
      <c r="C2138" s="33" t="s">
        <v>118</v>
      </c>
      <c r="D2138" s="33" t="s">
        <v>363</v>
      </c>
      <c r="E2138" s="33" t="s">
        <v>412</v>
      </c>
      <c r="F2138" s="33" t="s">
        <v>1041</v>
      </c>
      <c r="G2138" s="33" t="s">
        <v>1830</v>
      </c>
      <c r="H2138" s="33" t="s">
        <v>2004</v>
      </c>
      <c r="I2138" s="196" t="s">
        <v>1876</v>
      </c>
      <c r="J2138" s="196" t="s">
        <v>1876</v>
      </c>
      <c r="K2138" s="196" t="s">
        <v>1876</v>
      </c>
      <c r="L2138" s="235">
        <v>45474</v>
      </c>
      <c r="M2138" s="235">
        <v>45504</v>
      </c>
      <c r="N2138" s="33" t="s">
        <v>124</v>
      </c>
      <c r="O2138" s="48" t="s">
        <v>125</v>
      </c>
      <c r="P2138" s="29" t="s">
        <v>922</v>
      </c>
      <c r="Q2138" s="29" t="s">
        <v>1042</v>
      </c>
      <c r="R2138" s="29" t="s">
        <v>81</v>
      </c>
      <c r="S2138" s="33">
        <v>34</v>
      </c>
      <c r="T2138" s="29"/>
      <c r="U2138" s="29"/>
      <c r="V2138" s="29"/>
      <c r="W2138" s="29"/>
      <c r="X2138" s="29"/>
      <c r="Y2138" s="29"/>
      <c r="Z2138" s="33"/>
    </row>
    <row r="2139" ht="36" spans="1:26">
      <c r="A2139" s="33">
        <v>3951</v>
      </c>
      <c r="B2139" s="33" t="s">
        <v>117</v>
      </c>
      <c r="C2139" s="33" t="s">
        <v>118</v>
      </c>
      <c r="D2139" s="33" t="s">
        <v>363</v>
      </c>
      <c r="E2139" s="33" t="s">
        <v>412</v>
      </c>
      <c r="F2139" s="33" t="s">
        <v>1041</v>
      </c>
      <c r="G2139" s="33" t="s">
        <v>1830</v>
      </c>
      <c r="H2139" s="33" t="s">
        <v>2005</v>
      </c>
      <c r="I2139" s="196" t="s">
        <v>1876</v>
      </c>
      <c r="J2139" s="196" t="s">
        <v>1876</v>
      </c>
      <c r="K2139" s="196" t="s">
        <v>1876</v>
      </c>
      <c r="L2139" s="235">
        <v>45505</v>
      </c>
      <c r="M2139" s="235">
        <v>45535</v>
      </c>
      <c r="N2139" s="33" t="s">
        <v>124</v>
      </c>
      <c r="O2139" s="48" t="s">
        <v>125</v>
      </c>
      <c r="P2139" s="29" t="s">
        <v>922</v>
      </c>
      <c r="Q2139" s="29" t="s">
        <v>1042</v>
      </c>
      <c r="R2139" s="29" t="s">
        <v>81</v>
      </c>
      <c r="S2139" s="33">
        <v>34</v>
      </c>
      <c r="T2139" s="29"/>
      <c r="U2139" s="29"/>
      <c r="V2139" s="29"/>
      <c r="W2139" s="29"/>
      <c r="X2139" s="29"/>
      <c r="Y2139" s="29"/>
      <c r="Z2139" s="33"/>
    </row>
    <row r="2140" ht="36" spans="1:26">
      <c r="A2140" s="33">
        <v>3952</v>
      </c>
      <c r="B2140" s="33" t="s">
        <v>117</v>
      </c>
      <c r="C2140" s="33" t="s">
        <v>118</v>
      </c>
      <c r="D2140" s="33" t="s">
        <v>363</v>
      </c>
      <c r="E2140" s="33" t="s">
        <v>412</v>
      </c>
      <c r="F2140" s="33" t="s">
        <v>1041</v>
      </c>
      <c r="G2140" s="33" t="s">
        <v>1830</v>
      </c>
      <c r="H2140" s="33" t="s">
        <v>2006</v>
      </c>
      <c r="I2140" s="196" t="s">
        <v>1876</v>
      </c>
      <c r="J2140" s="196" t="s">
        <v>1876</v>
      </c>
      <c r="K2140" s="196" t="s">
        <v>1876</v>
      </c>
      <c r="L2140" s="235">
        <v>45536</v>
      </c>
      <c r="M2140" s="235">
        <v>45565</v>
      </c>
      <c r="N2140" s="33" t="s">
        <v>124</v>
      </c>
      <c r="O2140" s="48" t="s">
        <v>125</v>
      </c>
      <c r="P2140" s="29" t="s">
        <v>922</v>
      </c>
      <c r="Q2140" s="29" t="s">
        <v>1042</v>
      </c>
      <c r="R2140" s="29" t="s">
        <v>81</v>
      </c>
      <c r="S2140" s="33">
        <v>34</v>
      </c>
      <c r="T2140" s="29"/>
      <c r="U2140" s="29"/>
      <c r="V2140" s="29"/>
      <c r="W2140" s="29"/>
      <c r="X2140" s="29"/>
      <c r="Y2140" s="29"/>
      <c r="Z2140" s="33"/>
    </row>
    <row r="2141" ht="36" spans="1:26">
      <c r="A2141" s="33">
        <v>3953</v>
      </c>
      <c r="B2141" s="33" t="s">
        <v>117</v>
      </c>
      <c r="C2141" s="33" t="s">
        <v>118</v>
      </c>
      <c r="D2141" s="33" t="s">
        <v>363</v>
      </c>
      <c r="E2141" s="33" t="s">
        <v>412</v>
      </c>
      <c r="F2141" s="33" t="s">
        <v>1041</v>
      </c>
      <c r="G2141" s="33" t="s">
        <v>1830</v>
      </c>
      <c r="H2141" s="33" t="s">
        <v>2007</v>
      </c>
      <c r="I2141" s="196" t="s">
        <v>1876</v>
      </c>
      <c r="J2141" s="196" t="s">
        <v>1876</v>
      </c>
      <c r="K2141" s="196" t="s">
        <v>1876</v>
      </c>
      <c r="L2141" s="235">
        <v>45566</v>
      </c>
      <c r="M2141" s="235">
        <v>45596</v>
      </c>
      <c r="N2141" s="33" t="s">
        <v>124</v>
      </c>
      <c r="O2141" s="48" t="s">
        <v>125</v>
      </c>
      <c r="P2141" s="29" t="s">
        <v>922</v>
      </c>
      <c r="Q2141" s="29" t="s">
        <v>1042</v>
      </c>
      <c r="R2141" s="29" t="s">
        <v>81</v>
      </c>
      <c r="S2141" s="33">
        <v>34</v>
      </c>
      <c r="T2141" s="29"/>
      <c r="U2141" s="29"/>
      <c r="V2141" s="29"/>
      <c r="W2141" s="29"/>
      <c r="X2141" s="29"/>
      <c r="Y2141" s="29"/>
      <c r="Z2141" s="33"/>
    </row>
    <row r="2142" ht="36" spans="1:26">
      <c r="A2142" s="33">
        <v>3954</v>
      </c>
      <c r="B2142" s="33" t="s">
        <v>117</v>
      </c>
      <c r="C2142" s="33" t="s">
        <v>118</v>
      </c>
      <c r="D2142" s="33" t="s">
        <v>363</v>
      </c>
      <c r="E2142" s="33" t="s">
        <v>412</v>
      </c>
      <c r="F2142" s="33" t="s">
        <v>1041</v>
      </c>
      <c r="G2142" s="33" t="s">
        <v>1830</v>
      </c>
      <c r="H2142" s="33" t="s">
        <v>2008</v>
      </c>
      <c r="I2142" s="196" t="s">
        <v>1876</v>
      </c>
      <c r="J2142" s="196" t="s">
        <v>1876</v>
      </c>
      <c r="K2142" s="196" t="s">
        <v>1876</v>
      </c>
      <c r="L2142" s="235">
        <v>45597</v>
      </c>
      <c r="M2142" s="235">
        <v>45626</v>
      </c>
      <c r="N2142" s="33" t="s">
        <v>124</v>
      </c>
      <c r="O2142" s="48" t="s">
        <v>125</v>
      </c>
      <c r="P2142" s="29" t="s">
        <v>922</v>
      </c>
      <c r="Q2142" s="29" t="s">
        <v>1042</v>
      </c>
      <c r="R2142" s="29" t="s">
        <v>81</v>
      </c>
      <c r="S2142" s="33">
        <v>34</v>
      </c>
      <c r="T2142" s="29"/>
      <c r="U2142" s="29"/>
      <c r="V2142" s="29"/>
      <c r="W2142" s="29"/>
      <c r="X2142" s="29"/>
      <c r="Y2142" s="29"/>
      <c r="Z2142" s="33"/>
    </row>
    <row r="2143" ht="36" spans="1:26">
      <c r="A2143" s="33">
        <v>3955</v>
      </c>
      <c r="B2143" s="33" t="s">
        <v>117</v>
      </c>
      <c r="C2143" s="33" t="s">
        <v>118</v>
      </c>
      <c r="D2143" s="33" t="s">
        <v>363</v>
      </c>
      <c r="E2143" s="33" t="s">
        <v>412</v>
      </c>
      <c r="F2143" s="33" t="s">
        <v>1041</v>
      </c>
      <c r="G2143" s="33" t="s">
        <v>1830</v>
      </c>
      <c r="H2143" s="33" t="s">
        <v>2009</v>
      </c>
      <c r="I2143" s="196" t="s">
        <v>1876</v>
      </c>
      <c r="J2143" s="196" t="s">
        <v>1876</v>
      </c>
      <c r="K2143" s="196" t="s">
        <v>1876</v>
      </c>
      <c r="L2143" s="235">
        <v>45627</v>
      </c>
      <c r="M2143" s="235">
        <v>45657</v>
      </c>
      <c r="N2143" s="33" t="s">
        <v>124</v>
      </c>
      <c r="O2143" s="48" t="s">
        <v>125</v>
      </c>
      <c r="P2143" s="29" t="s">
        <v>922</v>
      </c>
      <c r="Q2143" s="29" t="s">
        <v>1042</v>
      </c>
      <c r="R2143" s="29" t="s">
        <v>81</v>
      </c>
      <c r="S2143" s="33">
        <v>34</v>
      </c>
      <c r="T2143" s="29"/>
      <c r="U2143" s="29"/>
      <c r="V2143" s="29"/>
      <c r="W2143" s="29"/>
      <c r="X2143" s="29"/>
      <c r="Y2143" s="29"/>
      <c r="Z2143" s="33"/>
    </row>
    <row r="2144" ht="36" spans="1:26">
      <c r="A2144" s="33">
        <v>3958</v>
      </c>
      <c r="B2144" s="33" t="s">
        <v>117</v>
      </c>
      <c r="C2144" s="33" t="s">
        <v>118</v>
      </c>
      <c r="D2144" s="33" t="s">
        <v>363</v>
      </c>
      <c r="E2144" s="33" t="s">
        <v>120</v>
      </c>
      <c r="F2144" s="33" t="s">
        <v>1051</v>
      </c>
      <c r="G2144" s="33" t="s">
        <v>1830</v>
      </c>
      <c r="H2144" s="33" t="s">
        <v>2009</v>
      </c>
      <c r="I2144" s="196" t="s">
        <v>1876</v>
      </c>
      <c r="J2144" s="196" t="s">
        <v>1876</v>
      </c>
      <c r="K2144" s="196" t="s">
        <v>1876</v>
      </c>
      <c r="L2144" s="235">
        <v>45292</v>
      </c>
      <c r="M2144" s="235">
        <v>45322</v>
      </c>
      <c r="N2144" s="33" t="s">
        <v>124</v>
      </c>
      <c r="O2144" s="48" t="s">
        <v>125</v>
      </c>
      <c r="P2144" s="29" t="s">
        <v>922</v>
      </c>
      <c r="Q2144" s="29" t="s">
        <v>1042</v>
      </c>
      <c r="R2144" s="29" t="s">
        <v>81</v>
      </c>
      <c r="S2144" s="33">
        <v>34</v>
      </c>
      <c r="T2144" s="29"/>
      <c r="U2144" s="29"/>
      <c r="V2144" s="29"/>
      <c r="W2144" s="29"/>
      <c r="X2144" s="29"/>
      <c r="Y2144" s="29"/>
      <c r="Z2144" s="33"/>
    </row>
    <row r="2145" ht="36" spans="1:26">
      <c r="A2145" s="33">
        <v>3959</v>
      </c>
      <c r="B2145" s="33" t="s">
        <v>117</v>
      </c>
      <c r="C2145" s="33" t="s">
        <v>118</v>
      </c>
      <c r="D2145" s="33" t="s">
        <v>363</v>
      </c>
      <c r="E2145" s="33" t="s">
        <v>120</v>
      </c>
      <c r="F2145" s="33" t="s">
        <v>1051</v>
      </c>
      <c r="G2145" s="33" t="s">
        <v>1830</v>
      </c>
      <c r="H2145" s="33" t="s">
        <v>2010</v>
      </c>
      <c r="I2145" s="196" t="s">
        <v>1876</v>
      </c>
      <c r="J2145" s="196" t="s">
        <v>1876</v>
      </c>
      <c r="K2145" s="196" t="s">
        <v>1876</v>
      </c>
      <c r="L2145" s="235">
        <v>45323</v>
      </c>
      <c r="M2145" s="235">
        <v>45351</v>
      </c>
      <c r="N2145" s="33" t="s">
        <v>124</v>
      </c>
      <c r="O2145" s="48" t="s">
        <v>125</v>
      </c>
      <c r="P2145" s="29" t="s">
        <v>922</v>
      </c>
      <c r="Q2145" s="29" t="s">
        <v>1042</v>
      </c>
      <c r="R2145" s="29" t="s">
        <v>81</v>
      </c>
      <c r="S2145" s="33">
        <v>34</v>
      </c>
      <c r="T2145" s="29"/>
      <c r="U2145" s="29"/>
      <c r="V2145" s="29"/>
      <c r="W2145" s="29"/>
      <c r="X2145" s="29"/>
      <c r="Y2145" s="29"/>
      <c r="Z2145" s="33"/>
    </row>
    <row r="2146" ht="36" spans="1:28">
      <c r="A2146" s="33">
        <v>3960</v>
      </c>
      <c r="B2146" s="33" t="s">
        <v>117</v>
      </c>
      <c r="C2146" s="33" t="s">
        <v>118</v>
      </c>
      <c r="D2146" s="33" t="s">
        <v>363</v>
      </c>
      <c r="E2146" s="33" t="s">
        <v>120</v>
      </c>
      <c r="F2146" s="33" t="s">
        <v>1051</v>
      </c>
      <c r="G2146" s="33" t="s">
        <v>1830</v>
      </c>
      <c r="H2146" s="33" t="s">
        <v>2011</v>
      </c>
      <c r="I2146" s="196" t="s">
        <v>1876</v>
      </c>
      <c r="J2146" s="196" t="s">
        <v>1876</v>
      </c>
      <c r="K2146" s="196" t="s">
        <v>1876</v>
      </c>
      <c r="L2146" s="235">
        <v>45352</v>
      </c>
      <c r="M2146" s="235">
        <v>45382</v>
      </c>
      <c r="N2146" s="33" t="s">
        <v>124</v>
      </c>
      <c r="O2146" s="48" t="s">
        <v>125</v>
      </c>
      <c r="P2146" s="29" t="s">
        <v>922</v>
      </c>
      <c r="Q2146" s="29" t="s">
        <v>1042</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363</v>
      </c>
      <c r="E2147" s="33" t="s">
        <v>120</v>
      </c>
      <c r="F2147" s="33" t="s">
        <v>1051</v>
      </c>
      <c r="G2147" s="33" t="s">
        <v>1830</v>
      </c>
      <c r="H2147" s="33" t="s">
        <v>2012</v>
      </c>
      <c r="I2147" s="196" t="s">
        <v>1876</v>
      </c>
      <c r="J2147" s="196" t="s">
        <v>1876</v>
      </c>
      <c r="K2147" s="196" t="s">
        <v>1876</v>
      </c>
      <c r="L2147" s="235">
        <v>45383</v>
      </c>
      <c r="M2147" s="235">
        <v>45412</v>
      </c>
      <c r="N2147" s="33" t="s">
        <v>124</v>
      </c>
      <c r="O2147" s="48" t="s">
        <v>125</v>
      </c>
      <c r="P2147" s="29" t="s">
        <v>922</v>
      </c>
      <c r="Q2147" s="29" t="s">
        <v>1042</v>
      </c>
      <c r="R2147" s="29" t="s">
        <v>81</v>
      </c>
      <c r="S2147" s="33">
        <v>34</v>
      </c>
      <c r="T2147" s="29"/>
      <c r="U2147" s="29"/>
      <c r="V2147" s="29"/>
      <c r="W2147" s="29"/>
      <c r="X2147" s="29"/>
      <c r="Y2147" s="29"/>
      <c r="Z2147" s="33"/>
    </row>
    <row r="2148" ht="36" spans="1:26">
      <c r="A2148" s="33">
        <v>3962</v>
      </c>
      <c r="B2148" s="33" t="s">
        <v>117</v>
      </c>
      <c r="C2148" s="33" t="s">
        <v>118</v>
      </c>
      <c r="D2148" s="33" t="s">
        <v>363</v>
      </c>
      <c r="E2148" s="33" t="s">
        <v>120</v>
      </c>
      <c r="F2148" s="33" t="s">
        <v>1051</v>
      </c>
      <c r="G2148" s="33" t="s">
        <v>1830</v>
      </c>
      <c r="H2148" s="33" t="s">
        <v>2013</v>
      </c>
      <c r="I2148" s="196" t="s">
        <v>1876</v>
      </c>
      <c r="J2148" s="196" t="s">
        <v>1876</v>
      </c>
      <c r="K2148" s="196" t="s">
        <v>1876</v>
      </c>
      <c r="L2148" s="235">
        <v>45413</v>
      </c>
      <c r="M2148" s="235">
        <v>45443</v>
      </c>
      <c r="N2148" s="33" t="s">
        <v>124</v>
      </c>
      <c r="O2148" s="48" t="s">
        <v>125</v>
      </c>
      <c r="P2148" s="29" t="s">
        <v>922</v>
      </c>
      <c r="Q2148" s="29" t="s">
        <v>1042</v>
      </c>
      <c r="R2148" s="29" t="s">
        <v>81</v>
      </c>
      <c r="S2148" s="33">
        <v>34</v>
      </c>
      <c r="T2148" s="29"/>
      <c r="U2148" s="29"/>
      <c r="V2148" s="29"/>
      <c r="W2148" s="29"/>
      <c r="X2148" s="29"/>
      <c r="Y2148" s="29"/>
      <c r="Z2148" s="33"/>
    </row>
    <row r="2149" ht="36" spans="1:26">
      <c r="A2149" s="33">
        <v>3963</v>
      </c>
      <c r="B2149" s="33" t="s">
        <v>117</v>
      </c>
      <c r="C2149" s="33" t="s">
        <v>118</v>
      </c>
      <c r="D2149" s="33" t="s">
        <v>363</v>
      </c>
      <c r="E2149" s="33" t="s">
        <v>120</v>
      </c>
      <c r="F2149" s="33" t="s">
        <v>1051</v>
      </c>
      <c r="G2149" s="33" t="s">
        <v>1830</v>
      </c>
      <c r="H2149" s="33" t="s">
        <v>2014</v>
      </c>
      <c r="I2149" s="196" t="s">
        <v>1876</v>
      </c>
      <c r="J2149" s="196" t="s">
        <v>1876</v>
      </c>
      <c r="K2149" s="196" t="s">
        <v>1876</v>
      </c>
      <c r="L2149" s="235">
        <v>45444</v>
      </c>
      <c r="M2149" s="235">
        <v>45473</v>
      </c>
      <c r="N2149" s="33" t="s">
        <v>124</v>
      </c>
      <c r="O2149" s="48" t="s">
        <v>125</v>
      </c>
      <c r="P2149" s="29" t="s">
        <v>922</v>
      </c>
      <c r="Q2149" s="29" t="s">
        <v>1042</v>
      </c>
      <c r="R2149" s="29" t="s">
        <v>81</v>
      </c>
      <c r="S2149" s="33">
        <v>34</v>
      </c>
      <c r="T2149" s="29"/>
      <c r="U2149" s="29"/>
      <c r="V2149" s="29"/>
      <c r="W2149" s="29"/>
      <c r="X2149" s="29"/>
      <c r="Y2149" s="29"/>
      <c r="Z2149" s="33"/>
    </row>
    <row r="2150" ht="36" spans="1:26">
      <c r="A2150" s="33">
        <v>3964</v>
      </c>
      <c r="B2150" s="33" t="s">
        <v>117</v>
      </c>
      <c r="C2150" s="33" t="s">
        <v>118</v>
      </c>
      <c r="D2150" s="33" t="s">
        <v>363</v>
      </c>
      <c r="E2150" s="33" t="s">
        <v>120</v>
      </c>
      <c r="F2150" s="33" t="s">
        <v>1051</v>
      </c>
      <c r="G2150" s="33" t="s">
        <v>1830</v>
      </c>
      <c r="H2150" s="33" t="s">
        <v>2015</v>
      </c>
      <c r="I2150" s="196" t="s">
        <v>1876</v>
      </c>
      <c r="J2150" s="196" t="s">
        <v>1876</v>
      </c>
      <c r="K2150" s="196" t="s">
        <v>1876</v>
      </c>
      <c r="L2150" s="235">
        <v>45474</v>
      </c>
      <c r="M2150" s="235">
        <v>45504</v>
      </c>
      <c r="N2150" s="33" t="s">
        <v>124</v>
      </c>
      <c r="O2150" s="48" t="s">
        <v>125</v>
      </c>
      <c r="P2150" s="29" t="s">
        <v>922</v>
      </c>
      <c r="Q2150" s="29" t="s">
        <v>1042</v>
      </c>
      <c r="R2150" s="29" t="s">
        <v>81</v>
      </c>
      <c r="S2150" s="33">
        <v>34</v>
      </c>
      <c r="T2150" s="29"/>
      <c r="U2150" s="29"/>
      <c r="V2150" s="29"/>
      <c r="W2150" s="29"/>
      <c r="X2150" s="29"/>
      <c r="Y2150" s="29"/>
      <c r="Z2150" s="33"/>
    </row>
    <row r="2151" ht="36" spans="1:26">
      <c r="A2151" s="33">
        <v>3965</v>
      </c>
      <c r="B2151" s="33" t="s">
        <v>117</v>
      </c>
      <c r="C2151" s="33" t="s">
        <v>118</v>
      </c>
      <c r="D2151" s="33" t="s">
        <v>363</v>
      </c>
      <c r="E2151" s="33" t="s">
        <v>120</v>
      </c>
      <c r="F2151" s="33" t="s">
        <v>1051</v>
      </c>
      <c r="G2151" s="33" t="s">
        <v>1830</v>
      </c>
      <c r="H2151" s="33" t="s">
        <v>2016</v>
      </c>
      <c r="I2151" s="196" t="s">
        <v>1876</v>
      </c>
      <c r="J2151" s="196" t="s">
        <v>1876</v>
      </c>
      <c r="K2151" s="196" t="s">
        <v>1876</v>
      </c>
      <c r="L2151" s="235">
        <v>45505</v>
      </c>
      <c r="M2151" s="235">
        <v>45535</v>
      </c>
      <c r="N2151" s="33" t="s">
        <v>124</v>
      </c>
      <c r="O2151" s="48" t="s">
        <v>125</v>
      </c>
      <c r="P2151" s="29" t="s">
        <v>922</v>
      </c>
      <c r="Q2151" s="29" t="s">
        <v>1042</v>
      </c>
      <c r="R2151" s="29" t="s">
        <v>81</v>
      </c>
      <c r="S2151" s="33">
        <v>34</v>
      </c>
      <c r="T2151" s="29"/>
      <c r="U2151" s="29"/>
      <c r="V2151" s="29"/>
      <c r="W2151" s="29"/>
      <c r="X2151" s="29"/>
      <c r="Y2151" s="29"/>
      <c r="Z2151" s="33"/>
    </row>
    <row r="2152" ht="36" spans="1:26">
      <c r="A2152" s="33">
        <v>3966</v>
      </c>
      <c r="B2152" s="33" t="s">
        <v>117</v>
      </c>
      <c r="C2152" s="33" t="s">
        <v>118</v>
      </c>
      <c r="D2152" s="33" t="s">
        <v>363</v>
      </c>
      <c r="E2152" s="33" t="s">
        <v>120</v>
      </c>
      <c r="F2152" s="33" t="s">
        <v>1051</v>
      </c>
      <c r="G2152" s="33" t="s">
        <v>1830</v>
      </c>
      <c r="H2152" s="33" t="s">
        <v>2017</v>
      </c>
      <c r="I2152" s="196" t="s">
        <v>1876</v>
      </c>
      <c r="J2152" s="196" t="s">
        <v>1876</v>
      </c>
      <c r="K2152" s="196" t="s">
        <v>1876</v>
      </c>
      <c r="L2152" s="235">
        <v>45536</v>
      </c>
      <c r="M2152" s="235">
        <v>45565</v>
      </c>
      <c r="N2152" s="33" t="s">
        <v>124</v>
      </c>
      <c r="O2152" s="48" t="s">
        <v>125</v>
      </c>
      <c r="P2152" s="29" t="s">
        <v>922</v>
      </c>
      <c r="Q2152" s="29" t="s">
        <v>1042</v>
      </c>
      <c r="R2152" s="29" t="s">
        <v>81</v>
      </c>
      <c r="S2152" s="33">
        <v>34</v>
      </c>
      <c r="T2152" s="29"/>
      <c r="U2152" s="29"/>
      <c r="V2152" s="29"/>
      <c r="W2152" s="29"/>
      <c r="X2152" s="29"/>
      <c r="Y2152" s="29"/>
      <c r="Z2152" s="33"/>
    </row>
    <row r="2153" ht="36" spans="1:26">
      <c r="A2153" s="33">
        <v>3967</v>
      </c>
      <c r="B2153" s="33" t="s">
        <v>117</v>
      </c>
      <c r="C2153" s="33" t="s">
        <v>118</v>
      </c>
      <c r="D2153" s="33" t="s">
        <v>363</v>
      </c>
      <c r="E2153" s="33" t="s">
        <v>120</v>
      </c>
      <c r="F2153" s="33" t="s">
        <v>1051</v>
      </c>
      <c r="G2153" s="33" t="s">
        <v>1830</v>
      </c>
      <c r="H2153" s="33" t="s">
        <v>2018</v>
      </c>
      <c r="I2153" s="196" t="s">
        <v>1876</v>
      </c>
      <c r="J2153" s="196" t="s">
        <v>1876</v>
      </c>
      <c r="K2153" s="196" t="s">
        <v>1876</v>
      </c>
      <c r="L2153" s="235">
        <v>45566</v>
      </c>
      <c r="M2153" s="235">
        <v>45596</v>
      </c>
      <c r="N2153" s="33" t="s">
        <v>124</v>
      </c>
      <c r="O2153" s="48" t="s">
        <v>125</v>
      </c>
      <c r="P2153" s="29" t="s">
        <v>922</v>
      </c>
      <c r="Q2153" s="29" t="s">
        <v>1042</v>
      </c>
      <c r="R2153" s="29" t="s">
        <v>81</v>
      </c>
      <c r="S2153" s="33">
        <v>34</v>
      </c>
      <c r="T2153" s="29"/>
      <c r="U2153" s="29"/>
      <c r="V2153" s="29"/>
      <c r="W2153" s="29"/>
      <c r="X2153" s="29"/>
      <c r="Y2153" s="29"/>
      <c r="Z2153" s="33"/>
    </row>
    <row r="2154" ht="36" spans="1:26">
      <c r="A2154" s="33">
        <v>3968</v>
      </c>
      <c r="B2154" s="33" t="s">
        <v>117</v>
      </c>
      <c r="C2154" s="33" t="s">
        <v>118</v>
      </c>
      <c r="D2154" s="33" t="s">
        <v>363</v>
      </c>
      <c r="E2154" s="33" t="s">
        <v>120</v>
      </c>
      <c r="F2154" s="33" t="s">
        <v>1051</v>
      </c>
      <c r="G2154" s="33" t="s">
        <v>1830</v>
      </c>
      <c r="H2154" s="33" t="s">
        <v>2019</v>
      </c>
      <c r="I2154" s="196" t="s">
        <v>1876</v>
      </c>
      <c r="J2154" s="196" t="s">
        <v>1876</v>
      </c>
      <c r="K2154" s="196" t="s">
        <v>1876</v>
      </c>
      <c r="L2154" s="235">
        <v>45597</v>
      </c>
      <c r="M2154" s="235">
        <v>45626</v>
      </c>
      <c r="N2154" s="33" t="s">
        <v>124</v>
      </c>
      <c r="O2154" s="48" t="s">
        <v>125</v>
      </c>
      <c r="P2154" s="29" t="s">
        <v>922</v>
      </c>
      <c r="Q2154" s="29" t="s">
        <v>1042</v>
      </c>
      <c r="R2154" s="29" t="s">
        <v>81</v>
      </c>
      <c r="S2154" s="33">
        <v>34</v>
      </c>
      <c r="T2154" s="29"/>
      <c r="U2154" s="29"/>
      <c r="V2154" s="29"/>
      <c r="W2154" s="29"/>
      <c r="X2154" s="29"/>
      <c r="Y2154" s="29"/>
      <c r="Z2154" s="33"/>
    </row>
    <row r="2155" ht="36" spans="1:26">
      <c r="A2155" s="33">
        <v>3969</v>
      </c>
      <c r="B2155" s="33" t="s">
        <v>117</v>
      </c>
      <c r="C2155" s="33" t="s">
        <v>118</v>
      </c>
      <c r="D2155" s="33" t="s">
        <v>363</v>
      </c>
      <c r="E2155" s="33" t="s">
        <v>120</v>
      </c>
      <c r="F2155" s="33" t="s">
        <v>1051</v>
      </c>
      <c r="G2155" s="33" t="s">
        <v>1830</v>
      </c>
      <c r="H2155" s="33" t="s">
        <v>2020</v>
      </c>
      <c r="I2155" s="196" t="s">
        <v>1876</v>
      </c>
      <c r="J2155" s="196" t="s">
        <v>1876</v>
      </c>
      <c r="K2155" s="196" t="s">
        <v>1876</v>
      </c>
      <c r="L2155" s="235">
        <v>45627</v>
      </c>
      <c r="M2155" s="235">
        <v>45657</v>
      </c>
      <c r="N2155" s="33" t="s">
        <v>124</v>
      </c>
      <c r="O2155" s="48" t="s">
        <v>125</v>
      </c>
      <c r="P2155" s="29" t="s">
        <v>922</v>
      </c>
      <c r="Q2155" s="29" t="s">
        <v>1042</v>
      </c>
      <c r="R2155" s="29" t="s">
        <v>81</v>
      </c>
      <c r="S2155" s="33">
        <v>34</v>
      </c>
      <c r="T2155" s="29"/>
      <c r="U2155" s="29"/>
      <c r="V2155" s="29"/>
      <c r="W2155" s="29"/>
      <c r="X2155" s="29"/>
      <c r="Y2155" s="29"/>
      <c r="Z2155" s="33"/>
    </row>
    <row r="2156" ht="36" spans="1:26">
      <c r="A2156" s="33">
        <v>3972</v>
      </c>
      <c r="B2156" s="33" t="s">
        <v>117</v>
      </c>
      <c r="C2156" s="33" t="s">
        <v>118</v>
      </c>
      <c r="D2156" s="33" t="s">
        <v>363</v>
      </c>
      <c r="E2156" s="33" t="s">
        <v>412</v>
      </c>
      <c r="F2156" s="33" t="s">
        <v>1059</v>
      </c>
      <c r="G2156" s="33" t="s">
        <v>1830</v>
      </c>
      <c r="H2156" s="33" t="s">
        <v>1998</v>
      </c>
      <c r="I2156" s="196" t="s">
        <v>1876</v>
      </c>
      <c r="J2156" s="196" t="s">
        <v>1876</v>
      </c>
      <c r="K2156" s="196" t="s">
        <v>1876</v>
      </c>
      <c r="L2156" s="235">
        <v>45292</v>
      </c>
      <c r="M2156" s="235">
        <v>45322</v>
      </c>
      <c r="N2156" s="33" t="s">
        <v>124</v>
      </c>
      <c r="O2156" s="48" t="s">
        <v>125</v>
      </c>
      <c r="P2156" s="29" t="s">
        <v>922</v>
      </c>
      <c r="Q2156" s="29" t="s">
        <v>1042</v>
      </c>
      <c r="R2156" s="29" t="s">
        <v>81</v>
      </c>
      <c r="S2156" s="33">
        <v>35</v>
      </c>
      <c r="T2156" s="29"/>
      <c r="U2156" s="29"/>
      <c r="V2156" s="29"/>
      <c r="W2156" s="29"/>
      <c r="X2156" s="29"/>
      <c r="Y2156" s="29"/>
      <c r="Z2156" s="33"/>
    </row>
    <row r="2157" ht="36" spans="1:26">
      <c r="A2157" s="33">
        <v>3973</v>
      </c>
      <c r="B2157" s="33" t="s">
        <v>117</v>
      </c>
      <c r="C2157" s="33" t="s">
        <v>118</v>
      </c>
      <c r="D2157" s="33" t="s">
        <v>363</v>
      </c>
      <c r="E2157" s="33" t="s">
        <v>412</v>
      </c>
      <c r="F2157" s="33" t="s">
        <v>1059</v>
      </c>
      <c r="G2157" s="33" t="s">
        <v>1830</v>
      </c>
      <c r="H2157" s="33" t="s">
        <v>1999</v>
      </c>
      <c r="I2157" s="196" t="s">
        <v>1876</v>
      </c>
      <c r="J2157" s="196" t="s">
        <v>1876</v>
      </c>
      <c r="K2157" s="196" t="s">
        <v>1876</v>
      </c>
      <c r="L2157" s="235">
        <v>45323</v>
      </c>
      <c r="M2157" s="235">
        <v>45351</v>
      </c>
      <c r="N2157" s="33" t="s">
        <v>124</v>
      </c>
      <c r="O2157" s="48" t="s">
        <v>125</v>
      </c>
      <c r="P2157" s="29" t="s">
        <v>922</v>
      </c>
      <c r="Q2157" s="29" t="s">
        <v>1042</v>
      </c>
      <c r="R2157" s="29" t="s">
        <v>81</v>
      </c>
      <c r="S2157" s="33">
        <v>35</v>
      </c>
      <c r="T2157" s="29"/>
      <c r="U2157" s="29"/>
      <c r="V2157" s="29"/>
      <c r="W2157" s="29"/>
      <c r="X2157" s="29"/>
      <c r="Y2157" s="29"/>
      <c r="Z2157" s="33"/>
    </row>
    <row r="2158" ht="36" spans="1:28">
      <c r="A2158" s="33">
        <v>3974</v>
      </c>
      <c r="B2158" s="33" t="s">
        <v>117</v>
      </c>
      <c r="C2158" s="33" t="s">
        <v>118</v>
      </c>
      <c r="D2158" s="33" t="s">
        <v>363</v>
      </c>
      <c r="E2158" s="33" t="s">
        <v>412</v>
      </c>
      <c r="F2158" s="33" t="s">
        <v>1059</v>
      </c>
      <c r="G2158" s="33" t="s">
        <v>1830</v>
      </c>
      <c r="H2158" s="33" t="s">
        <v>2000</v>
      </c>
      <c r="I2158" s="196" t="s">
        <v>1876</v>
      </c>
      <c r="J2158" s="196" t="s">
        <v>1876</v>
      </c>
      <c r="K2158" s="196" t="s">
        <v>1876</v>
      </c>
      <c r="L2158" s="235">
        <v>45352</v>
      </c>
      <c r="M2158" s="235">
        <v>45382</v>
      </c>
      <c r="N2158" s="33" t="s">
        <v>124</v>
      </c>
      <c r="O2158" s="48" t="s">
        <v>125</v>
      </c>
      <c r="P2158" s="29" t="s">
        <v>922</v>
      </c>
      <c r="Q2158" s="29" t="s">
        <v>1042</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363</v>
      </c>
      <c r="E2159" s="33" t="s">
        <v>412</v>
      </c>
      <c r="F2159" s="33" t="s">
        <v>1059</v>
      </c>
      <c r="G2159" s="33" t="s">
        <v>1830</v>
      </c>
      <c r="H2159" s="33" t="s">
        <v>2001</v>
      </c>
      <c r="I2159" s="196" t="s">
        <v>1876</v>
      </c>
      <c r="J2159" s="196" t="s">
        <v>1876</v>
      </c>
      <c r="K2159" s="196" t="s">
        <v>1876</v>
      </c>
      <c r="L2159" s="235">
        <v>45383</v>
      </c>
      <c r="M2159" s="235">
        <v>45412</v>
      </c>
      <c r="N2159" s="33" t="s">
        <v>124</v>
      </c>
      <c r="O2159" s="48" t="s">
        <v>125</v>
      </c>
      <c r="P2159" s="29" t="s">
        <v>922</v>
      </c>
      <c r="Q2159" s="29" t="s">
        <v>1042</v>
      </c>
      <c r="R2159" s="29" t="s">
        <v>81</v>
      </c>
      <c r="S2159" s="33">
        <v>35</v>
      </c>
      <c r="T2159" s="29"/>
      <c r="U2159" s="29"/>
      <c r="V2159" s="29"/>
      <c r="W2159" s="29"/>
      <c r="X2159" s="29"/>
      <c r="Y2159" s="29"/>
      <c r="Z2159" s="33"/>
    </row>
    <row r="2160" ht="36" spans="1:26">
      <c r="A2160" s="33">
        <v>3976</v>
      </c>
      <c r="B2160" s="33" t="s">
        <v>117</v>
      </c>
      <c r="C2160" s="33" t="s">
        <v>118</v>
      </c>
      <c r="D2160" s="33" t="s">
        <v>363</v>
      </c>
      <c r="E2160" s="33" t="s">
        <v>412</v>
      </c>
      <c r="F2160" s="33" t="s">
        <v>1059</v>
      </c>
      <c r="G2160" s="33" t="s">
        <v>1830</v>
      </c>
      <c r="H2160" s="33" t="s">
        <v>2002</v>
      </c>
      <c r="I2160" s="196" t="s">
        <v>1876</v>
      </c>
      <c r="J2160" s="196" t="s">
        <v>1876</v>
      </c>
      <c r="K2160" s="196" t="s">
        <v>1876</v>
      </c>
      <c r="L2160" s="235">
        <v>45413</v>
      </c>
      <c r="M2160" s="235">
        <v>45443</v>
      </c>
      <c r="N2160" s="33" t="s">
        <v>124</v>
      </c>
      <c r="O2160" s="48" t="s">
        <v>125</v>
      </c>
      <c r="P2160" s="29" t="s">
        <v>922</v>
      </c>
      <c r="Q2160" s="29" t="s">
        <v>1042</v>
      </c>
      <c r="R2160" s="29" t="s">
        <v>81</v>
      </c>
      <c r="S2160" s="33">
        <v>35</v>
      </c>
      <c r="T2160" s="29"/>
      <c r="U2160" s="29"/>
      <c r="V2160" s="29"/>
      <c r="W2160" s="29"/>
      <c r="X2160" s="29"/>
      <c r="Y2160" s="29"/>
      <c r="Z2160" s="33"/>
    </row>
    <row r="2161" ht="36" spans="1:26">
      <c r="A2161" s="33">
        <v>3977</v>
      </c>
      <c r="B2161" s="33" t="s">
        <v>117</v>
      </c>
      <c r="C2161" s="33" t="s">
        <v>118</v>
      </c>
      <c r="D2161" s="33" t="s">
        <v>363</v>
      </c>
      <c r="E2161" s="33" t="s">
        <v>412</v>
      </c>
      <c r="F2161" s="33" t="s">
        <v>1059</v>
      </c>
      <c r="G2161" s="33" t="s">
        <v>1830</v>
      </c>
      <c r="H2161" s="33" t="s">
        <v>2003</v>
      </c>
      <c r="I2161" s="196" t="s">
        <v>1876</v>
      </c>
      <c r="J2161" s="196" t="s">
        <v>1876</v>
      </c>
      <c r="K2161" s="196" t="s">
        <v>1876</v>
      </c>
      <c r="L2161" s="235">
        <v>45444</v>
      </c>
      <c r="M2161" s="235">
        <v>45473</v>
      </c>
      <c r="N2161" s="33" t="s">
        <v>124</v>
      </c>
      <c r="O2161" s="48" t="s">
        <v>125</v>
      </c>
      <c r="P2161" s="29" t="s">
        <v>922</v>
      </c>
      <c r="Q2161" s="29" t="s">
        <v>1042</v>
      </c>
      <c r="R2161" s="29" t="s">
        <v>81</v>
      </c>
      <c r="S2161" s="33">
        <v>35</v>
      </c>
      <c r="T2161" s="29"/>
      <c r="U2161" s="29"/>
      <c r="V2161" s="29"/>
      <c r="W2161" s="29"/>
      <c r="X2161" s="29"/>
      <c r="Y2161" s="29"/>
      <c r="Z2161" s="33"/>
    </row>
    <row r="2162" ht="36" spans="1:26">
      <c r="A2162" s="33">
        <v>3978</v>
      </c>
      <c r="B2162" s="33" t="s">
        <v>117</v>
      </c>
      <c r="C2162" s="33" t="s">
        <v>118</v>
      </c>
      <c r="D2162" s="33" t="s">
        <v>363</v>
      </c>
      <c r="E2162" s="33" t="s">
        <v>412</v>
      </c>
      <c r="F2162" s="33" t="s">
        <v>1059</v>
      </c>
      <c r="G2162" s="33" t="s">
        <v>1830</v>
      </c>
      <c r="H2162" s="33" t="s">
        <v>2004</v>
      </c>
      <c r="I2162" s="196" t="s">
        <v>1876</v>
      </c>
      <c r="J2162" s="196" t="s">
        <v>1876</v>
      </c>
      <c r="K2162" s="196" t="s">
        <v>1876</v>
      </c>
      <c r="L2162" s="235">
        <v>45474</v>
      </c>
      <c r="M2162" s="235">
        <v>45504</v>
      </c>
      <c r="N2162" s="33" t="s">
        <v>124</v>
      </c>
      <c r="O2162" s="48" t="s">
        <v>125</v>
      </c>
      <c r="P2162" s="29" t="s">
        <v>922</v>
      </c>
      <c r="Q2162" s="29" t="s">
        <v>1042</v>
      </c>
      <c r="R2162" s="29" t="s">
        <v>81</v>
      </c>
      <c r="S2162" s="33">
        <v>35</v>
      </c>
      <c r="T2162" s="29"/>
      <c r="U2162" s="29"/>
      <c r="V2162" s="29"/>
      <c r="W2162" s="29"/>
      <c r="X2162" s="29"/>
      <c r="Y2162" s="29"/>
      <c r="Z2162" s="33"/>
    </row>
    <row r="2163" ht="36" spans="1:26">
      <c r="A2163" s="33">
        <v>3979</v>
      </c>
      <c r="B2163" s="33" t="s">
        <v>117</v>
      </c>
      <c r="C2163" s="33" t="s">
        <v>118</v>
      </c>
      <c r="D2163" s="33" t="s">
        <v>363</v>
      </c>
      <c r="E2163" s="33" t="s">
        <v>412</v>
      </c>
      <c r="F2163" s="33" t="s">
        <v>1059</v>
      </c>
      <c r="G2163" s="33" t="s">
        <v>1830</v>
      </c>
      <c r="H2163" s="33" t="s">
        <v>2005</v>
      </c>
      <c r="I2163" s="196" t="s">
        <v>1876</v>
      </c>
      <c r="J2163" s="196" t="s">
        <v>1876</v>
      </c>
      <c r="K2163" s="196" t="s">
        <v>1876</v>
      </c>
      <c r="L2163" s="235">
        <v>45505</v>
      </c>
      <c r="M2163" s="235">
        <v>45535</v>
      </c>
      <c r="N2163" s="33" t="s">
        <v>124</v>
      </c>
      <c r="O2163" s="48" t="s">
        <v>125</v>
      </c>
      <c r="P2163" s="29" t="s">
        <v>922</v>
      </c>
      <c r="Q2163" s="29" t="s">
        <v>1042</v>
      </c>
      <c r="R2163" s="29" t="s">
        <v>81</v>
      </c>
      <c r="S2163" s="33">
        <v>35</v>
      </c>
      <c r="T2163" s="29"/>
      <c r="U2163" s="29"/>
      <c r="V2163" s="29"/>
      <c r="W2163" s="29"/>
      <c r="X2163" s="29"/>
      <c r="Y2163" s="29"/>
      <c r="Z2163" s="33"/>
    </row>
    <row r="2164" ht="36" spans="1:26">
      <c r="A2164" s="33">
        <v>3980</v>
      </c>
      <c r="B2164" s="33" t="s">
        <v>117</v>
      </c>
      <c r="C2164" s="33" t="s">
        <v>118</v>
      </c>
      <c r="D2164" s="33" t="s">
        <v>363</v>
      </c>
      <c r="E2164" s="33" t="s">
        <v>412</v>
      </c>
      <c r="F2164" s="33" t="s">
        <v>1059</v>
      </c>
      <c r="G2164" s="33" t="s">
        <v>1830</v>
      </c>
      <c r="H2164" s="33" t="s">
        <v>2006</v>
      </c>
      <c r="I2164" s="196" t="s">
        <v>1876</v>
      </c>
      <c r="J2164" s="196" t="s">
        <v>1876</v>
      </c>
      <c r="K2164" s="196" t="s">
        <v>1876</v>
      </c>
      <c r="L2164" s="235">
        <v>45536</v>
      </c>
      <c r="M2164" s="235">
        <v>45565</v>
      </c>
      <c r="N2164" s="33" t="s">
        <v>124</v>
      </c>
      <c r="O2164" s="48" t="s">
        <v>125</v>
      </c>
      <c r="P2164" s="29" t="s">
        <v>922</v>
      </c>
      <c r="Q2164" s="29" t="s">
        <v>1042</v>
      </c>
      <c r="R2164" s="29" t="s">
        <v>81</v>
      </c>
      <c r="S2164" s="33">
        <v>35</v>
      </c>
      <c r="T2164" s="29"/>
      <c r="U2164" s="29"/>
      <c r="V2164" s="29"/>
      <c r="W2164" s="29"/>
      <c r="X2164" s="29"/>
      <c r="Y2164" s="29"/>
      <c r="Z2164" s="33"/>
    </row>
    <row r="2165" ht="36" spans="1:26">
      <c r="A2165" s="33">
        <v>3981</v>
      </c>
      <c r="B2165" s="33" t="s">
        <v>117</v>
      </c>
      <c r="C2165" s="33" t="s">
        <v>118</v>
      </c>
      <c r="D2165" s="33" t="s">
        <v>363</v>
      </c>
      <c r="E2165" s="33" t="s">
        <v>412</v>
      </c>
      <c r="F2165" s="33" t="s">
        <v>1059</v>
      </c>
      <c r="G2165" s="33" t="s">
        <v>1830</v>
      </c>
      <c r="H2165" s="33" t="s">
        <v>2007</v>
      </c>
      <c r="I2165" s="196" t="s">
        <v>1876</v>
      </c>
      <c r="J2165" s="196" t="s">
        <v>1876</v>
      </c>
      <c r="K2165" s="196" t="s">
        <v>1876</v>
      </c>
      <c r="L2165" s="235">
        <v>45566</v>
      </c>
      <c r="M2165" s="235">
        <v>45596</v>
      </c>
      <c r="N2165" s="33" t="s">
        <v>124</v>
      </c>
      <c r="O2165" s="48" t="s">
        <v>125</v>
      </c>
      <c r="P2165" s="29" t="s">
        <v>922</v>
      </c>
      <c r="Q2165" s="29" t="s">
        <v>1042</v>
      </c>
      <c r="R2165" s="29" t="s">
        <v>81</v>
      </c>
      <c r="S2165" s="33">
        <v>35</v>
      </c>
      <c r="T2165" s="29"/>
      <c r="U2165" s="29"/>
      <c r="V2165" s="29"/>
      <c r="W2165" s="29"/>
      <c r="X2165" s="29"/>
      <c r="Y2165" s="29"/>
      <c r="Z2165" s="33"/>
    </row>
    <row r="2166" ht="36" spans="1:26">
      <c r="A2166" s="33">
        <v>3982</v>
      </c>
      <c r="B2166" s="33" t="s">
        <v>117</v>
      </c>
      <c r="C2166" s="33" t="s">
        <v>118</v>
      </c>
      <c r="D2166" s="33" t="s">
        <v>363</v>
      </c>
      <c r="E2166" s="33" t="s">
        <v>412</v>
      </c>
      <c r="F2166" s="33" t="s">
        <v>1059</v>
      </c>
      <c r="G2166" s="33" t="s">
        <v>1830</v>
      </c>
      <c r="H2166" s="33" t="s">
        <v>2008</v>
      </c>
      <c r="I2166" s="196" t="s">
        <v>1876</v>
      </c>
      <c r="J2166" s="196" t="s">
        <v>1876</v>
      </c>
      <c r="K2166" s="196" t="s">
        <v>1876</v>
      </c>
      <c r="L2166" s="235">
        <v>45597</v>
      </c>
      <c r="M2166" s="235">
        <v>45626</v>
      </c>
      <c r="N2166" s="33" t="s">
        <v>124</v>
      </c>
      <c r="O2166" s="48" t="s">
        <v>125</v>
      </c>
      <c r="P2166" s="29" t="s">
        <v>922</v>
      </c>
      <c r="Q2166" s="29" t="s">
        <v>1042</v>
      </c>
      <c r="R2166" s="29" t="s">
        <v>81</v>
      </c>
      <c r="S2166" s="33">
        <v>35</v>
      </c>
      <c r="T2166" s="29"/>
      <c r="U2166" s="29"/>
      <c r="V2166" s="29"/>
      <c r="W2166" s="29"/>
      <c r="X2166" s="29"/>
      <c r="Y2166" s="29"/>
      <c r="Z2166" s="33"/>
    </row>
    <row r="2167" ht="36" spans="1:26">
      <c r="A2167" s="33">
        <v>3983</v>
      </c>
      <c r="B2167" s="33" t="s">
        <v>117</v>
      </c>
      <c r="C2167" s="33" t="s">
        <v>118</v>
      </c>
      <c r="D2167" s="33" t="s">
        <v>363</v>
      </c>
      <c r="E2167" s="33" t="s">
        <v>412</v>
      </c>
      <c r="F2167" s="33" t="s">
        <v>1059</v>
      </c>
      <c r="G2167" s="33" t="s">
        <v>1830</v>
      </c>
      <c r="H2167" s="33" t="s">
        <v>2009</v>
      </c>
      <c r="I2167" s="196" t="s">
        <v>1876</v>
      </c>
      <c r="J2167" s="196" t="s">
        <v>1876</v>
      </c>
      <c r="K2167" s="196" t="s">
        <v>1876</v>
      </c>
      <c r="L2167" s="235">
        <v>45627</v>
      </c>
      <c r="M2167" s="235">
        <v>45657</v>
      </c>
      <c r="N2167" s="33" t="s">
        <v>124</v>
      </c>
      <c r="O2167" s="48" t="s">
        <v>125</v>
      </c>
      <c r="P2167" s="29" t="s">
        <v>922</v>
      </c>
      <c r="Q2167" s="29" t="s">
        <v>1042</v>
      </c>
      <c r="R2167" s="29" t="s">
        <v>81</v>
      </c>
      <c r="S2167" s="33">
        <v>35</v>
      </c>
      <c r="T2167" s="29"/>
      <c r="U2167" s="29"/>
      <c r="V2167" s="29"/>
      <c r="W2167" s="29"/>
      <c r="X2167" s="29"/>
      <c r="Y2167" s="29"/>
      <c r="Z2167" s="33"/>
    </row>
    <row r="2168" ht="36" spans="1:26">
      <c r="A2168" s="33">
        <v>3986</v>
      </c>
      <c r="B2168" s="33" t="s">
        <v>117</v>
      </c>
      <c r="C2168" s="33" t="s">
        <v>118</v>
      </c>
      <c r="D2168" s="33" t="s">
        <v>363</v>
      </c>
      <c r="E2168" s="33" t="s">
        <v>412</v>
      </c>
      <c r="F2168" s="33" t="s">
        <v>1063</v>
      </c>
      <c r="G2168" s="33" t="s">
        <v>1830</v>
      </c>
      <c r="H2168" s="33" t="s">
        <v>2009</v>
      </c>
      <c r="I2168" s="196" t="s">
        <v>1876</v>
      </c>
      <c r="J2168" s="196" t="s">
        <v>1876</v>
      </c>
      <c r="K2168" s="196" t="s">
        <v>1876</v>
      </c>
      <c r="L2168" s="235">
        <v>45292</v>
      </c>
      <c r="M2168" s="235">
        <v>45322</v>
      </c>
      <c r="N2168" s="33" t="s">
        <v>124</v>
      </c>
      <c r="O2168" s="48" t="s">
        <v>125</v>
      </c>
      <c r="P2168" s="29" t="s">
        <v>922</v>
      </c>
      <c r="Q2168" s="29" t="s">
        <v>1042</v>
      </c>
      <c r="R2168" s="29" t="s">
        <v>81</v>
      </c>
      <c r="S2168" s="33">
        <v>35</v>
      </c>
      <c r="T2168" s="29"/>
      <c r="U2168" s="29"/>
      <c r="V2168" s="29"/>
      <c r="W2168" s="29"/>
      <c r="X2168" s="29"/>
      <c r="Y2168" s="29"/>
      <c r="Z2168" s="33"/>
    </row>
    <row r="2169" ht="36" spans="1:26">
      <c r="A2169" s="33">
        <v>3987</v>
      </c>
      <c r="B2169" s="33" t="s">
        <v>117</v>
      </c>
      <c r="C2169" s="33" t="s">
        <v>118</v>
      </c>
      <c r="D2169" s="33" t="s">
        <v>363</v>
      </c>
      <c r="E2169" s="33" t="s">
        <v>412</v>
      </c>
      <c r="F2169" s="33" t="s">
        <v>1063</v>
      </c>
      <c r="G2169" s="33" t="s">
        <v>1830</v>
      </c>
      <c r="H2169" s="33" t="s">
        <v>2010</v>
      </c>
      <c r="I2169" s="196" t="s">
        <v>1876</v>
      </c>
      <c r="J2169" s="196" t="s">
        <v>1876</v>
      </c>
      <c r="K2169" s="196" t="s">
        <v>1876</v>
      </c>
      <c r="L2169" s="235">
        <v>45323</v>
      </c>
      <c r="M2169" s="235">
        <v>45351</v>
      </c>
      <c r="N2169" s="33" t="s">
        <v>124</v>
      </c>
      <c r="O2169" s="48" t="s">
        <v>125</v>
      </c>
      <c r="P2169" s="29" t="s">
        <v>922</v>
      </c>
      <c r="Q2169" s="29" t="s">
        <v>1042</v>
      </c>
      <c r="R2169" s="29" t="s">
        <v>81</v>
      </c>
      <c r="S2169" s="33">
        <v>35</v>
      </c>
      <c r="T2169" s="29"/>
      <c r="U2169" s="29"/>
      <c r="V2169" s="29"/>
      <c r="W2169" s="29"/>
      <c r="X2169" s="29"/>
      <c r="Y2169" s="29"/>
      <c r="Z2169" s="33"/>
    </row>
    <row r="2170" ht="36" spans="1:28">
      <c r="A2170" s="33">
        <v>3988</v>
      </c>
      <c r="B2170" s="33" t="s">
        <v>117</v>
      </c>
      <c r="C2170" s="33" t="s">
        <v>118</v>
      </c>
      <c r="D2170" s="33" t="s">
        <v>363</v>
      </c>
      <c r="E2170" s="33" t="s">
        <v>412</v>
      </c>
      <c r="F2170" s="33" t="s">
        <v>1063</v>
      </c>
      <c r="G2170" s="33" t="s">
        <v>1830</v>
      </c>
      <c r="H2170" s="33" t="s">
        <v>2011</v>
      </c>
      <c r="I2170" s="196" t="s">
        <v>1876</v>
      </c>
      <c r="J2170" s="196" t="s">
        <v>1876</v>
      </c>
      <c r="K2170" s="196" t="s">
        <v>1876</v>
      </c>
      <c r="L2170" s="235">
        <v>45352</v>
      </c>
      <c r="M2170" s="235">
        <v>45382</v>
      </c>
      <c r="N2170" s="33" t="s">
        <v>124</v>
      </c>
      <c r="O2170" s="48" t="s">
        <v>125</v>
      </c>
      <c r="P2170" s="29" t="s">
        <v>922</v>
      </c>
      <c r="Q2170" s="29" t="s">
        <v>1042</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363</v>
      </c>
      <c r="E2171" s="33" t="s">
        <v>412</v>
      </c>
      <c r="F2171" s="33" t="s">
        <v>1063</v>
      </c>
      <c r="G2171" s="33" t="s">
        <v>1830</v>
      </c>
      <c r="H2171" s="33" t="s">
        <v>2012</v>
      </c>
      <c r="I2171" s="196" t="s">
        <v>1876</v>
      </c>
      <c r="J2171" s="196" t="s">
        <v>1876</v>
      </c>
      <c r="K2171" s="196" t="s">
        <v>1876</v>
      </c>
      <c r="L2171" s="235">
        <v>45383</v>
      </c>
      <c r="M2171" s="235">
        <v>45412</v>
      </c>
      <c r="N2171" s="33" t="s">
        <v>124</v>
      </c>
      <c r="O2171" s="48" t="s">
        <v>125</v>
      </c>
      <c r="P2171" s="29" t="s">
        <v>922</v>
      </c>
      <c r="Q2171" s="29" t="s">
        <v>1042</v>
      </c>
      <c r="R2171" s="29" t="s">
        <v>81</v>
      </c>
      <c r="S2171" s="33">
        <v>35</v>
      </c>
      <c r="T2171" s="29"/>
      <c r="U2171" s="29"/>
      <c r="V2171" s="29"/>
      <c r="W2171" s="29"/>
      <c r="X2171" s="29"/>
      <c r="Y2171" s="29"/>
      <c r="Z2171" s="33"/>
    </row>
    <row r="2172" ht="36" spans="1:26">
      <c r="A2172" s="33">
        <v>3990</v>
      </c>
      <c r="B2172" s="33" t="s">
        <v>117</v>
      </c>
      <c r="C2172" s="33" t="s">
        <v>118</v>
      </c>
      <c r="D2172" s="33" t="s">
        <v>363</v>
      </c>
      <c r="E2172" s="33" t="s">
        <v>412</v>
      </c>
      <c r="F2172" s="33" t="s">
        <v>1063</v>
      </c>
      <c r="G2172" s="33" t="s">
        <v>1830</v>
      </c>
      <c r="H2172" s="33" t="s">
        <v>2013</v>
      </c>
      <c r="I2172" s="196" t="s">
        <v>1876</v>
      </c>
      <c r="J2172" s="196" t="s">
        <v>1876</v>
      </c>
      <c r="K2172" s="196" t="s">
        <v>1876</v>
      </c>
      <c r="L2172" s="235">
        <v>45413</v>
      </c>
      <c r="M2172" s="235">
        <v>45443</v>
      </c>
      <c r="N2172" s="33" t="s">
        <v>124</v>
      </c>
      <c r="O2172" s="48" t="s">
        <v>125</v>
      </c>
      <c r="P2172" s="29" t="s">
        <v>922</v>
      </c>
      <c r="Q2172" s="29" t="s">
        <v>1042</v>
      </c>
      <c r="R2172" s="29" t="s">
        <v>81</v>
      </c>
      <c r="S2172" s="33">
        <v>35</v>
      </c>
      <c r="T2172" s="29"/>
      <c r="U2172" s="29"/>
      <c r="V2172" s="29"/>
      <c r="W2172" s="29"/>
      <c r="X2172" s="29"/>
      <c r="Y2172" s="29"/>
      <c r="Z2172" s="33"/>
    </row>
    <row r="2173" ht="36" spans="1:26">
      <c r="A2173" s="33">
        <v>3991</v>
      </c>
      <c r="B2173" s="33" t="s">
        <v>117</v>
      </c>
      <c r="C2173" s="33" t="s">
        <v>118</v>
      </c>
      <c r="D2173" s="33" t="s">
        <v>363</v>
      </c>
      <c r="E2173" s="33" t="s">
        <v>412</v>
      </c>
      <c r="F2173" s="33" t="s">
        <v>1063</v>
      </c>
      <c r="G2173" s="33" t="s">
        <v>1830</v>
      </c>
      <c r="H2173" s="33" t="s">
        <v>2014</v>
      </c>
      <c r="I2173" s="196" t="s">
        <v>1876</v>
      </c>
      <c r="J2173" s="196" t="s">
        <v>1876</v>
      </c>
      <c r="K2173" s="196" t="s">
        <v>1876</v>
      </c>
      <c r="L2173" s="235">
        <v>45444</v>
      </c>
      <c r="M2173" s="235">
        <v>45473</v>
      </c>
      <c r="N2173" s="33" t="s">
        <v>124</v>
      </c>
      <c r="O2173" s="48" t="s">
        <v>125</v>
      </c>
      <c r="P2173" s="29" t="s">
        <v>922</v>
      </c>
      <c r="Q2173" s="29" t="s">
        <v>1042</v>
      </c>
      <c r="R2173" s="29" t="s">
        <v>81</v>
      </c>
      <c r="S2173" s="33">
        <v>35</v>
      </c>
      <c r="T2173" s="29"/>
      <c r="U2173" s="29"/>
      <c r="V2173" s="29"/>
      <c r="W2173" s="29"/>
      <c r="X2173" s="29"/>
      <c r="Y2173" s="29"/>
      <c r="Z2173" s="33"/>
    </row>
    <row r="2174" ht="36" spans="1:26">
      <c r="A2174" s="33">
        <v>3992</v>
      </c>
      <c r="B2174" s="33" t="s">
        <v>117</v>
      </c>
      <c r="C2174" s="33" t="s">
        <v>118</v>
      </c>
      <c r="D2174" s="33" t="s">
        <v>363</v>
      </c>
      <c r="E2174" s="33" t="s">
        <v>412</v>
      </c>
      <c r="F2174" s="33" t="s">
        <v>1063</v>
      </c>
      <c r="G2174" s="33" t="s">
        <v>1830</v>
      </c>
      <c r="H2174" s="33" t="s">
        <v>2015</v>
      </c>
      <c r="I2174" s="196" t="s">
        <v>1876</v>
      </c>
      <c r="J2174" s="196" t="s">
        <v>1876</v>
      </c>
      <c r="K2174" s="196" t="s">
        <v>1876</v>
      </c>
      <c r="L2174" s="235">
        <v>45474</v>
      </c>
      <c r="M2174" s="235">
        <v>45504</v>
      </c>
      <c r="N2174" s="33" t="s">
        <v>124</v>
      </c>
      <c r="O2174" s="48" t="s">
        <v>125</v>
      </c>
      <c r="P2174" s="29" t="s">
        <v>922</v>
      </c>
      <c r="Q2174" s="29" t="s">
        <v>1042</v>
      </c>
      <c r="R2174" s="29" t="s">
        <v>81</v>
      </c>
      <c r="S2174" s="33">
        <v>35</v>
      </c>
      <c r="T2174" s="29"/>
      <c r="U2174" s="29"/>
      <c r="V2174" s="29"/>
      <c r="W2174" s="29"/>
      <c r="X2174" s="29"/>
      <c r="Y2174" s="29"/>
      <c r="Z2174" s="33"/>
    </row>
    <row r="2175" ht="36" spans="1:26">
      <c r="A2175" s="33">
        <v>3993</v>
      </c>
      <c r="B2175" s="33" t="s">
        <v>117</v>
      </c>
      <c r="C2175" s="33" t="s">
        <v>118</v>
      </c>
      <c r="D2175" s="33" t="s">
        <v>363</v>
      </c>
      <c r="E2175" s="33" t="s">
        <v>412</v>
      </c>
      <c r="F2175" s="33" t="s">
        <v>1063</v>
      </c>
      <c r="G2175" s="33" t="s">
        <v>1830</v>
      </c>
      <c r="H2175" s="33" t="s">
        <v>2016</v>
      </c>
      <c r="I2175" s="196" t="s">
        <v>1876</v>
      </c>
      <c r="J2175" s="196" t="s">
        <v>1876</v>
      </c>
      <c r="K2175" s="196" t="s">
        <v>1876</v>
      </c>
      <c r="L2175" s="235">
        <v>45505</v>
      </c>
      <c r="M2175" s="235">
        <v>45535</v>
      </c>
      <c r="N2175" s="33" t="s">
        <v>124</v>
      </c>
      <c r="O2175" s="48" t="s">
        <v>125</v>
      </c>
      <c r="P2175" s="29" t="s">
        <v>922</v>
      </c>
      <c r="Q2175" s="29" t="s">
        <v>1042</v>
      </c>
      <c r="R2175" s="29" t="s">
        <v>81</v>
      </c>
      <c r="S2175" s="33">
        <v>35</v>
      </c>
      <c r="T2175" s="29"/>
      <c r="U2175" s="29"/>
      <c r="V2175" s="29"/>
      <c r="W2175" s="29"/>
      <c r="X2175" s="29"/>
      <c r="Y2175" s="29"/>
      <c r="Z2175" s="33"/>
    </row>
    <row r="2176" ht="36" spans="1:26">
      <c r="A2176" s="33">
        <v>3994</v>
      </c>
      <c r="B2176" s="33" t="s">
        <v>117</v>
      </c>
      <c r="C2176" s="33" t="s">
        <v>118</v>
      </c>
      <c r="D2176" s="33" t="s">
        <v>363</v>
      </c>
      <c r="E2176" s="33" t="s">
        <v>412</v>
      </c>
      <c r="F2176" s="33" t="s">
        <v>1063</v>
      </c>
      <c r="G2176" s="33" t="s">
        <v>1830</v>
      </c>
      <c r="H2176" s="33" t="s">
        <v>2017</v>
      </c>
      <c r="I2176" s="196" t="s">
        <v>1876</v>
      </c>
      <c r="J2176" s="196" t="s">
        <v>1876</v>
      </c>
      <c r="K2176" s="196" t="s">
        <v>1876</v>
      </c>
      <c r="L2176" s="235">
        <v>45536</v>
      </c>
      <c r="M2176" s="235">
        <v>45565</v>
      </c>
      <c r="N2176" s="33" t="s">
        <v>124</v>
      </c>
      <c r="O2176" s="48" t="s">
        <v>125</v>
      </c>
      <c r="P2176" s="29" t="s">
        <v>922</v>
      </c>
      <c r="Q2176" s="29" t="s">
        <v>1042</v>
      </c>
      <c r="R2176" s="29" t="s">
        <v>81</v>
      </c>
      <c r="S2176" s="33">
        <v>35</v>
      </c>
      <c r="T2176" s="29"/>
      <c r="U2176" s="29"/>
      <c r="V2176" s="29"/>
      <c r="W2176" s="29"/>
      <c r="X2176" s="29"/>
      <c r="Y2176" s="29"/>
      <c r="Z2176" s="33"/>
    </row>
    <row r="2177" ht="36" spans="1:26">
      <c r="A2177" s="33">
        <v>3995</v>
      </c>
      <c r="B2177" s="33" t="s">
        <v>117</v>
      </c>
      <c r="C2177" s="33" t="s">
        <v>118</v>
      </c>
      <c r="D2177" s="33" t="s">
        <v>363</v>
      </c>
      <c r="E2177" s="33" t="s">
        <v>412</v>
      </c>
      <c r="F2177" s="33" t="s">
        <v>1063</v>
      </c>
      <c r="G2177" s="33" t="s">
        <v>1830</v>
      </c>
      <c r="H2177" s="33" t="s">
        <v>2018</v>
      </c>
      <c r="I2177" s="196" t="s">
        <v>1876</v>
      </c>
      <c r="J2177" s="196" t="s">
        <v>1876</v>
      </c>
      <c r="K2177" s="196" t="s">
        <v>1876</v>
      </c>
      <c r="L2177" s="235">
        <v>45566</v>
      </c>
      <c r="M2177" s="235">
        <v>45596</v>
      </c>
      <c r="N2177" s="33" t="s">
        <v>124</v>
      </c>
      <c r="O2177" s="48" t="s">
        <v>125</v>
      </c>
      <c r="P2177" s="29" t="s">
        <v>922</v>
      </c>
      <c r="Q2177" s="29" t="s">
        <v>1042</v>
      </c>
      <c r="R2177" s="29" t="s">
        <v>81</v>
      </c>
      <c r="S2177" s="33">
        <v>35</v>
      </c>
      <c r="T2177" s="29"/>
      <c r="U2177" s="29"/>
      <c r="V2177" s="29"/>
      <c r="W2177" s="29"/>
      <c r="X2177" s="29"/>
      <c r="Y2177" s="29"/>
      <c r="Z2177" s="33"/>
    </row>
    <row r="2178" ht="36" spans="1:26">
      <c r="A2178" s="33">
        <v>3996</v>
      </c>
      <c r="B2178" s="33" t="s">
        <v>117</v>
      </c>
      <c r="C2178" s="33" t="s">
        <v>118</v>
      </c>
      <c r="D2178" s="33" t="s">
        <v>363</v>
      </c>
      <c r="E2178" s="33" t="s">
        <v>412</v>
      </c>
      <c r="F2178" s="33" t="s">
        <v>1063</v>
      </c>
      <c r="G2178" s="33" t="s">
        <v>1830</v>
      </c>
      <c r="H2178" s="33" t="s">
        <v>2019</v>
      </c>
      <c r="I2178" s="196" t="s">
        <v>1876</v>
      </c>
      <c r="J2178" s="196" t="s">
        <v>1876</v>
      </c>
      <c r="K2178" s="196" t="s">
        <v>1876</v>
      </c>
      <c r="L2178" s="235">
        <v>45597</v>
      </c>
      <c r="M2178" s="235">
        <v>45626</v>
      </c>
      <c r="N2178" s="33" t="s">
        <v>124</v>
      </c>
      <c r="O2178" s="48" t="s">
        <v>125</v>
      </c>
      <c r="P2178" s="29" t="s">
        <v>922</v>
      </c>
      <c r="Q2178" s="29" t="s">
        <v>1042</v>
      </c>
      <c r="R2178" s="29" t="s">
        <v>81</v>
      </c>
      <c r="S2178" s="33">
        <v>35</v>
      </c>
      <c r="T2178" s="29"/>
      <c r="U2178" s="29"/>
      <c r="V2178" s="29"/>
      <c r="W2178" s="29"/>
      <c r="X2178" s="29"/>
      <c r="Y2178" s="29"/>
      <c r="Z2178" s="33"/>
    </row>
    <row r="2179" ht="36" spans="1:26">
      <c r="A2179" s="33">
        <v>3997</v>
      </c>
      <c r="B2179" s="33" t="s">
        <v>117</v>
      </c>
      <c r="C2179" s="33" t="s">
        <v>118</v>
      </c>
      <c r="D2179" s="33" t="s">
        <v>363</v>
      </c>
      <c r="E2179" s="33" t="s">
        <v>412</v>
      </c>
      <c r="F2179" s="33" t="s">
        <v>1063</v>
      </c>
      <c r="G2179" s="33" t="s">
        <v>1830</v>
      </c>
      <c r="H2179" s="33" t="s">
        <v>2020</v>
      </c>
      <c r="I2179" s="196" t="s">
        <v>1876</v>
      </c>
      <c r="J2179" s="196" t="s">
        <v>1876</v>
      </c>
      <c r="K2179" s="196" t="s">
        <v>1876</v>
      </c>
      <c r="L2179" s="235">
        <v>45627</v>
      </c>
      <c r="M2179" s="235">
        <v>45657</v>
      </c>
      <c r="N2179" s="33" t="s">
        <v>124</v>
      </c>
      <c r="O2179" s="48" t="s">
        <v>125</v>
      </c>
      <c r="P2179" s="29" t="s">
        <v>922</v>
      </c>
      <c r="Q2179" s="29" t="s">
        <v>1042</v>
      </c>
      <c r="R2179" s="29" t="s">
        <v>81</v>
      </c>
      <c r="S2179" s="33">
        <v>35</v>
      </c>
      <c r="T2179" s="29"/>
      <c r="U2179" s="29"/>
      <c r="V2179" s="29"/>
      <c r="W2179" s="29"/>
      <c r="X2179" s="29"/>
      <c r="Y2179" s="29"/>
      <c r="Z2179" s="33"/>
    </row>
    <row r="2180" ht="96" spans="1:26">
      <c r="A2180" s="33">
        <v>3999</v>
      </c>
      <c r="B2180" s="33" t="s">
        <v>117</v>
      </c>
      <c r="C2180" s="33" t="s">
        <v>118</v>
      </c>
      <c r="D2180" s="33" t="s">
        <v>150</v>
      </c>
      <c r="E2180" s="33" t="s">
        <v>157</v>
      </c>
      <c r="F2180" s="33" t="s">
        <v>1067</v>
      </c>
      <c r="G2180" s="33" t="s">
        <v>1830</v>
      </c>
      <c r="H2180" s="33" t="s">
        <v>2021</v>
      </c>
      <c r="I2180" s="196" t="s">
        <v>1876</v>
      </c>
      <c r="J2180" s="196" t="s">
        <v>1876</v>
      </c>
      <c r="K2180" s="196" t="s">
        <v>1876</v>
      </c>
      <c r="L2180" s="235">
        <v>45292</v>
      </c>
      <c r="M2180" s="235">
        <v>45322</v>
      </c>
      <c r="N2180" s="33" t="s">
        <v>124</v>
      </c>
      <c r="O2180" s="48" t="s">
        <v>125</v>
      </c>
      <c r="P2180" s="29" t="s">
        <v>922</v>
      </c>
      <c r="Q2180" s="29" t="s">
        <v>1068</v>
      </c>
      <c r="R2180" s="29" t="s">
        <v>81</v>
      </c>
      <c r="S2180" s="33">
        <v>40</v>
      </c>
      <c r="T2180" s="29"/>
      <c r="U2180" s="29"/>
      <c r="V2180" s="29"/>
      <c r="W2180" s="29"/>
      <c r="X2180" s="29"/>
      <c r="Y2180" s="29"/>
      <c r="Z2180" s="33"/>
    </row>
    <row r="2181" ht="96" spans="1:26">
      <c r="A2181" s="33">
        <v>4000</v>
      </c>
      <c r="B2181" s="33" t="s">
        <v>117</v>
      </c>
      <c r="C2181" s="33" t="s">
        <v>118</v>
      </c>
      <c r="D2181" s="33" t="s">
        <v>150</v>
      </c>
      <c r="E2181" s="33" t="s">
        <v>157</v>
      </c>
      <c r="F2181" s="33" t="s">
        <v>1067</v>
      </c>
      <c r="G2181" s="33" t="s">
        <v>1830</v>
      </c>
      <c r="H2181" s="33" t="s">
        <v>2022</v>
      </c>
      <c r="I2181" s="196" t="s">
        <v>1876</v>
      </c>
      <c r="J2181" s="196" t="s">
        <v>1876</v>
      </c>
      <c r="K2181" s="196" t="s">
        <v>1876</v>
      </c>
      <c r="L2181" s="235">
        <v>45323</v>
      </c>
      <c r="M2181" s="235">
        <v>45351</v>
      </c>
      <c r="N2181" s="33" t="s">
        <v>124</v>
      </c>
      <c r="O2181" s="48" t="s">
        <v>125</v>
      </c>
      <c r="P2181" s="29" t="s">
        <v>922</v>
      </c>
      <c r="Q2181" s="29" t="s">
        <v>1068</v>
      </c>
      <c r="R2181" s="29" t="s">
        <v>81</v>
      </c>
      <c r="S2181" s="33">
        <v>40</v>
      </c>
      <c r="T2181" s="29"/>
      <c r="U2181" s="29"/>
      <c r="V2181" s="29"/>
      <c r="W2181" s="29"/>
      <c r="X2181" s="29"/>
      <c r="Y2181" s="29"/>
      <c r="Z2181" s="33"/>
    </row>
    <row r="2182" ht="96" spans="1:28">
      <c r="A2182" s="33">
        <v>4001</v>
      </c>
      <c r="B2182" s="33" t="s">
        <v>117</v>
      </c>
      <c r="C2182" s="33" t="s">
        <v>118</v>
      </c>
      <c r="D2182" s="33" t="s">
        <v>150</v>
      </c>
      <c r="E2182" s="33" t="s">
        <v>157</v>
      </c>
      <c r="F2182" s="33" t="s">
        <v>1067</v>
      </c>
      <c r="G2182" s="33" t="s">
        <v>1830</v>
      </c>
      <c r="H2182" s="33" t="s">
        <v>2023</v>
      </c>
      <c r="I2182" s="196" t="s">
        <v>1876</v>
      </c>
      <c r="J2182" s="196" t="s">
        <v>1876</v>
      </c>
      <c r="K2182" s="196" t="s">
        <v>1876</v>
      </c>
      <c r="L2182" s="235">
        <v>45352</v>
      </c>
      <c r="M2182" s="235">
        <v>45382</v>
      </c>
      <c r="N2182" s="33" t="s">
        <v>124</v>
      </c>
      <c r="O2182" s="48" t="s">
        <v>125</v>
      </c>
      <c r="P2182" s="29" t="s">
        <v>922</v>
      </c>
      <c r="Q2182" s="29" t="s">
        <v>1068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150</v>
      </c>
      <c r="E2183" s="33" t="s">
        <v>157</v>
      </c>
      <c r="F2183" s="33" t="s">
        <v>1067</v>
      </c>
      <c r="G2183" s="33" t="s">
        <v>1830</v>
      </c>
      <c r="H2183" s="33" t="s">
        <v>2024</v>
      </c>
      <c r="I2183" s="196" t="s">
        <v>1876</v>
      </c>
      <c r="J2183" s="196" t="s">
        <v>1876</v>
      </c>
      <c r="K2183" s="196" t="s">
        <v>1876</v>
      </c>
      <c r="L2183" s="235">
        <v>45383</v>
      </c>
      <c r="M2183" s="235">
        <v>45412</v>
      </c>
      <c r="N2183" s="33" t="s">
        <v>124</v>
      </c>
      <c r="O2183" s="48" t="s">
        <v>125</v>
      </c>
      <c r="P2183" s="29" t="s">
        <v>922</v>
      </c>
      <c r="Q2183" s="29" t="s">
        <v>1068</v>
      </c>
      <c r="R2183" s="29" t="s">
        <v>81</v>
      </c>
      <c r="S2183" s="33">
        <v>40</v>
      </c>
      <c r="T2183" s="29"/>
      <c r="U2183" s="29"/>
      <c r="V2183" s="29"/>
      <c r="W2183" s="29"/>
      <c r="X2183" s="29"/>
      <c r="Y2183" s="29"/>
      <c r="Z2183" s="33"/>
    </row>
    <row r="2184" ht="96" spans="1:26">
      <c r="A2184" s="33">
        <v>4003</v>
      </c>
      <c r="B2184" s="33" t="s">
        <v>117</v>
      </c>
      <c r="C2184" s="33" t="s">
        <v>118</v>
      </c>
      <c r="D2184" s="33" t="s">
        <v>150</v>
      </c>
      <c r="E2184" s="33" t="s">
        <v>157</v>
      </c>
      <c r="F2184" s="33" t="s">
        <v>1067</v>
      </c>
      <c r="G2184" s="33" t="s">
        <v>1830</v>
      </c>
      <c r="H2184" s="33" t="s">
        <v>2025</v>
      </c>
      <c r="I2184" s="196" t="s">
        <v>1876</v>
      </c>
      <c r="J2184" s="196" t="s">
        <v>1876</v>
      </c>
      <c r="K2184" s="196" t="s">
        <v>1876</v>
      </c>
      <c r="L2184" s="235">
        <v>45413</v>
      </c>
      <c r="M2184" s="235">
        <v>45443</v>
      </c>
      <c r="N2184" s="33" t="s">
        <v>124</v>
      </c>
      <c r="O2184" s="48" t="s">
        <v>125</v>
      </c>
      <c r="P2184" s="29" t="s">
        <v>922</v>
      </c>
      <c r="Q2184" s="29" t="s">
        <v>1068</v>
      </c>
      <c r="R2184" s="29" t="s">
        <v>81</v>
      </c>
      <c r="S2184" s="33">
        <v>40</v>
      </c>
      <c r="T2184" s="29"/>
      <c r="U2184" s="29"/>
      <c r="V2184" s="29"/>
      <c r="W2184" s="29"/>
      <c r="X2184" s="29"/>
      <c r="Y2184" s="29"/>
      <c r="Z2184" s="33"/>
    </row>
    <row r="2185" ht="96" spans="1:26">
      <c r="A2185" s="33">
        <v>4004</v>
      </c>
      <c r="B2185" s="33" t="s">
        <v>117</v>
      </c>
      <c r="C2185" s="33" t="s">
        <v>118</v>
      </c>
      <c r="D2185" s="33" t="s">
        <v>150</v>
      </c>
      <c r="E2185" s="33" t="s">
        <v>157</v>
      </c>
      <c r="F2185" s="33" t="s">
        <v>1067</v>
      </c>
      <c r="G2185" s="33" t="s">
        <v>1830</v>
      </c>
      <c r="H2185" s="33" t="s">
        <v>2026</v>
      </c>
      <c r="I2185" s="196" t="s">
        <v>1876</v>
      </c>
      <c r="J2185" s="196" t="s">
        <v>1876</v>
      </c>
      <c r="K2185" s="196" t="s">
        <v>1876</v>
      </c>
      <c r="L2185" s="235">
        <v>45444</v>
      </c>
      <c r="M2185" s="235">
        <v>45473</v>
      </c>
      <c r="N2185" s="33" t="s">
        <v>124</v>
      </c>
      <c r="O2185" s="48" t="s">
        <v>125</v>
      </c>
      <c r="P2185" s="29" t="s">
        <v>922</v>
      </c>
      <c r="Q2185" s="29" t="s">
        <v>1068</v>
      </c>
      <c r="R2185" s="29" t="s">
        <v>81</v>
      </c>
      <c r="S2185" s="33">
        <v>40</v>
      </c>
      <c r="T2185" s="29"/>
      <c r="U2185" s="29"/>
      <c r="V2185" s="29"/>
      <c r="W2185" s="29"/>
      <c r="X2185" s="29"/>
      <c r="Y2185" s="29"/>
      <c r="Z2185" s="33"/>
    </row>
    <row r="2186" ht="96" spans="1:26">
      <c r="A2186" s="33">
        <v>4005</v>
      </c>
      <c r="B2186" s="33" t="s">
        <v>117</v>
      </c>
      <c r="C2186" s="33" t="s">
        <v>118</v>
      </c>
      <c r="D2186" s="33" t="s">
        <v>150</v>
      </c>
      <c r="E2186" s="33" t="s">
        <v>157</v>
      </c>
      <c r="F2186" s="33" t="s">
        <v>1067</v>
      </c>
      <c r="G2186" s="33" t="s">
        <v>1830</v>
      </c>
      <c r="H2186" s="33" t="s">
        <v>2027</v>
      </c>
      <c r="I2186" s="196" t="s">
        <v>1876</v>
      </c>
      <c r="J2186" s="196" t="s">
        <v>1876</v>
      </c>
      <c r="K2186" s="196" t="s">
        <v>1876</v>
      </c>
      <c r="L2186" s="235">
        <v>45474</v>
      </c>
      <c r="M2186" s="235">
        <v>45504</v>
      </c>
      <c r="N2186" s="33" t="s">
        <v>124</v>
      </c>
      <c r="O2186" s="48" t="s">
        <v>125</v>
      </c>
      <c r="P2186" s="29" t="s">
        <v>922</v>
      </c>
      <c r="Q2186" s="29" t="s">
        <v>1068</v>
      </c>
      <c r="R2186" s="29" t="s">
        <v>81</v>
      </c>
      <c r="S2186" s="33">
        <v>40</v>
      </c>
      <c r="T2186" s="29"/>
      <c r="U2186" s="29"/>
      <c r="V2186" s="29"/>
      <c r="W2186" s="29"/>
      <c r="X2186" s="29"/>
      <c r="Y2186" s="29"/>
      <c r="Z2186" s="33"/>
    </row>
    <row r="2187" ht="96" spans="1:26">
      <c r="A2187" s="33">
        <v>4006</v>
      </c>
      <c r="B2187" s="33" t="s">
        <v>117</v>
      </c>
      <c r="C2187" s="33" t="s">
        <v>118</v>
      </c>
      <c r="D2187" s="33" t="s">
        <v>150</v>
      </c>
      <c r="E2187" s="33" t="s">
        <v>157</v>
      </c>
      <c r="F2187" s="33" t="s">
        <v>1067</v>
      </c>
      <c r="G2187" s="33" t="s">
        <v>1830</v>
      </c>
      <c r="H2187" s="33" t="s">
        <v>2028</v>
      </c>
      <c r="I2187" s="196" t="s">
        <v>1876</v>
      </c>
      <c r="J2187" s="196" t="s">
        <v>1876</v>
      </c>
      <c r="K2187" s="196" t="s">
        <v>1876</v>
      </c>
      <c r="L2187" s="235">
        <v>45505</v>
      </c>
      <c r="M2187" s="235">
        <v>45535</v>
      </c>
      <c r="N2187" s="33" t="s">
        <v>124</v>
      </c>
      <c r="O2187" s="48" t="s">
        <v>125</v>
      </c>
      <c r="P2187" s="29" t="s">
        <v>922</v>
      </c>
      <c r="Q2187" s="29" t="s">
        <v>1068</v>
      </c>
      <c r="R2187" s="29" t="s">
        <v>81</v>
      </c>
      <c r="S2187" s="33">
        <v>40</v>
      </c>
      <c r="T2187" s="29"/>
      <c r="U2187" s="29"/>
      <c r="V2187" s="29"/>
      <c r="W2187" s="29"/>
      <c r="X2187" s="29"/>
      <c r="Y2187" s="29"/>
      <c r="Z2187" s="33"/>
    </row>
    <row r="2188" ht="96" spans="1:26">
      <c r="A2188" s="33">
        <v>4007</v>
      </c>
      <c r="B2188" s="33" t="s">
        <v>117</v>
      </c>
      <c r="C2188" s="33" t="s">
        <v>118</v>
      </c>
      <c r="D2188" s="33" t="s">
        <v>150</v>
      </c>
      <c r="E2188" s="33" t="s">
        <v>157</v>
      </c>
      <c r="F2188" s="33" t="s">
        <v>1067</v>
      </c>
      <c r="G2188" s="33" t="s">
        <v>1830</v>
      </c>
      <c r="H2188" s="33" t="s">
        <v>2029</v>
      </c>
      <c r="I2188" s="196" t="s">
        <v>1876</v>
      </c>
      <c r="J2188" s="196" t="s">
        <v>1876</v>
      </c>
      <c r="K2188" s="196" t="s">
        <v>1876</v>
      </c>
      <c r="L2188" s="235">
        <v>45536</v>
      </c>
      <c r="M2188" s="235">
        <v>45565</v>
      </c>
      <c r="N2188" s="33" t="s">
        <v>124</v>
      </c>
      <c r="O2188" s="48" t="s">
        <v>125</v>
      </c>
      <c r="P2188" s="29" t="s">
        <v>922</v>
      </c>
      <c r="Q2188" s="29" t="s">
        <v>1068</v>
      </c>
      <c r="R2188" s="29" t="s">
        <v>81</v>
      </c>
      <c r="S2188" s="33">
        <v>40</v>
      </c>
      <c r="T2188" s="29"/>
      <c r="U2188" s="29"/>
      <c r="V2188" s="29"/>
      <c r="W2188" s="29"/>
      <c r="X2188" s="29"/>
      <c r="Y2188" s="29"/>
      <c r="Z2188" s="33"/>
    </row>
    <row r="2189" ht="96" spans="1:26">
      <c r="A2189" s="33">
        <v>4008</v>
      </c>
      <c r="B2189" s="33" t="s">
        <v>117</v>
      </c>
      <c r="C2189" s="33" t="s">
        <v>118</v>
      </c>
      <c r="D2189" s="33" t="s">
        <v>150</v>
      </c>
      <c r="E2189" s="33" t="s">
        <v>157</v>
      </c>
      <c r="F2189" s="33" t="s">
        <v>1067</v>
      </c>
      <c r="G2189" s="33" t="s">
        <v>1830</v>
      </c>
      <c r="H2189" s="33" t="s">
        <v>2030</v>
      </c>
      <c r="I2189" s="196" t="s">
        <v>1876</v>
      </c>
      <c r="J2189" s="196" t="s">
        <v>1876</v>
      </c>
      <c r="K2189" s="196" t="s">
        <v>1876</v>
      </c>
      <c r="L2189" s="235">
        <v>45566</v>
      </c>
      <c r="M2189" s="235">
        <v>45596</v>
      </c>
      <c r="N2189" s="33" t="s">
        <v>124</v>
      </c>
      <c r="O2189" s="48" t="s">
        <v>125</v>
      </c>
      <c r="P2189" s="29" t="s">
        <v>922</v>
      </c>
      <c r="Q2189" s="29" t="s">
        <v>1068</v>
      </c>
      <c r="R2189" s="29" t="s">
        <v>81</v>
      </c>
      <c r="S2189" s="33">
        <v>40</v>
      </c>
      <c r="T2189" s="29"/>
      <c r="U2189" s="29"/>
      <c r="V2189" s="29"/>
      <c r="W2189" s="29"/>
      <c r="X2189" s="29"/>
      <c r="Y2189" s="29"/>
      <c r="Z2189" s="33"/>
    </row>
    <row r="2190" ht="96" spans="1:26">
      <c r="A2190" s="33">
        <v>4009</v>
      </c>
      <c r="B2190" s="33" t="s">
        <v>117</v>
      </c>
      <c r="C2190" s="33" t="s">
        <v>118</v>
      </c>
      <c r="D2190" s="33" t="s">
        <v>150</v>
      </c>
      <c r="E2190" s="33" t="s">
        <v>157</v>
      </c>
      <c r="F2190" s="33" t="s">
        <v>1067</v>
      </c>
      <c r="G2190" s="33" t="s">
        <v>1830</v>
      </c>
      <c r="H2190" s="33" t="s">
        <v>2031</v>
      </c>
      <c r="I2190" s="196" t="s">
        <v>1876</v>
      </c>
      <c r="J2190" s="196" t="s">
        <v>1876</v>
      </c>
      <c r="K2190" s="196" t="s">
        <v>1876</v>
      </c>
      <c r="L2190" s="235">
        <v>45597</v>
      </c>
      <c r="M2190" s="235">
        <v>45626</v>
      </c>
      <c r="N2190" s="33" t="s">
        <v>124</v>
      </c>
      <c r="O2190" s="48" t="s">
        <v>125</v>
      </c>
      <c r="P2190" s="29" t="s">
        <v>922</v>
      </c>
      <c r="Q2190" s="29" t="s">
        <v>1068</v>
      </c>
      <c r="R2190" s="29" t="s">
        <v>81</v>
      </c>
      <c r="S2190" s="33">
        <v>40</v>
      </c>
      <c r="T2190" s="29"/>
      <c r="U2190" s="29"/>
      <c r="V2190" s="29"/>
      <c r="W2190" s="29"/>
      <c r="X2190" s="29"/>
      <c r="Y2190" s="29"/>
      <c r="Z2190" s="33"/>
    </row>
    <row r="2191" ht="96" spans="1:26">
      <c r="A2191" s="33">
        <v>4010</v>
      </c>
      <c r="B2191" s="33" t="s">
        <v>117</v>
      </c>
      <c r="C2191" s="33" t="s">
        <v>118</v>
      </c>
      <c r="D2191" s="33" t="s">
        <v>150</v>
      </c>
      <c r="E2191" s="33" t="s">
        <v>157</v>
      </c>
      <c r="F2191" s="33" t="s">
        <v>1067</v>
      </c>
      <c r="G2191" s="33" t="s">
        <v>1830</v>
      </c>
      <c r="H2191" s="33" t="s">
        <v>2032</v>
      </c>
      <c r="I2191" s="196" t="s">
        <v>1876</v>
      </c>
      <c r="J2191" s="196" t="s">
        <v>1876</v>
      </c>
      <c r="K2191" s="196" t="s">
        <v>1876</v>
      </c>
      <c r="L2191" s="235">
        <v>45627</v>
      </c>
      <c r="M2191" s="235">
        <v>45657</v>
      </c>
      <c r="N2191" s="33" t="s">
        <v>124</v>
      </c>
      <c r="O2191" s="48" t="s">
        <v>125</v>
      </c>
      <c r="P2191" s="29" t="s">
        <v>922</v>
      </c>
      <c r="Q2191" s="29" t="s">
        <v>1068</v>
      </c>
      <c r="R2191" s="29" t="s">
        <v>81</v>
      </c>
      <c r="S2191" s="33">
        <v>40</v>
      </c>
      <c r="T2191" s="29"/>
      <c r="U2191" s="29"/>
      <c r="V2191" s="29"/>
      <c r="W2191" s="29"/>
      <c r="X2191" s="29"/>
      <c r="Y2191" s="29"/>
      <c r="Z2191" s="33"/>
    </row>
    <row r="2192" ht="24" spans="1:26">
      <c r="A2192" s="33">
        <v>4013</v>
      </c>
      <c r="B2192" s="33" t="s">
        <v>117</v>
      </c>
      <c r="C2192" s="33" t="s">
        <v>118</v>
      </c>
      <c r="D2192" s="33" t="s">
        <v>150</v>
      </c>
      <c r="E2192" s="33" t="s">
        <v>157</v>
      </c>
      <c r="F2192" s="33" t="s">
        <v>1078</v>
      </c>
      <c r="G2192" s="33" t="s">
        <v>1830</v>
      </c>
      <c r="H2192" s="33" t="s">
        <v>1632</v>
      </c>
      <c r="I2192" s="196" t="s">
        <v>1876</v>
      </c>
      <c r="J2192" s="196" t="s">
        <v>1876</v>
      </c>
      <c r="K2192" s="196" t="s">
        <v>1876</v>
      </c>
      <c r="L2192" s="235">
        <v>45292</v>
      </c>
      <c r="M2192" s="235">
        <v>45322</v>
      </c>
      <c r="N2192" s="33" t="s">
        <v>124</v>
      </c>
      <c r="O2192" s="48" t="s">
        <v>125</v>
      </c>
      <c r="P2192" s="29" t="s">
        <v>922</v>
      </c>
      <c r="Q2192" s="29" t="s">
        <v>1068</v>
      </c>
      <c r="R2192" s="29" t="s">
        <v>81</v>
      </c>
      <c r="S2192" s="33">
        <v>9</v>
      </c>
      <c r="T2192" s="29"/>
      <c r="U2192" s="29"/>
      <c r="V2192" s="29"/>
      <c r="W2192" s="29"/>
      <c r="X2192" s="29"/>
      <c r="Y2192" s="29"/>
      <c r="Z2192" s="33"/>
    </row>
    <row r="2193" ht="24" spans="1:26">
      <c r="A2193" s="33">
        <v>4014</v>
      </c>
      <c r="B2193" s="33" t="s">
        <v>117</v>
      </c>
      <c r="C2193" s="33" t="s">
        <v>118</v>
      </c>
      <c r="D2193" s="33" t="s">
        <v>150</v>
      </c>
      <c r="E2193" s="33" t="s">
        <v>157</v>
      </c>
      <c r="F2193" s="33" t="s">
        <v>1078</v>
      </c>
      <c r="G2193" s="33" t="s">
        <v>1830</v>
      </c>
      <c r="H2193" s="33" t="s">
        <v>1632</v>
      </c>
      <c r="I2193" s="196" t="s">
        <v>1876</v>
      </c>
      <c r="J2193" s="196" t="s">
        <v>1876</v>
      </c>
      <c r="K2193" s="196" t="s">
        <v>1876</v>
      </c>
      <c r="L2193" s="235">
        <v>45323</v>
      </c>
      <c r="M2193" s="235">
        <v>45351</v>
      </c>
      <c r="N2193" s="33" t="s">
        <v>124</v>
      </c>
      <c r="O2193" s="48" t="s">
        <v>125</v>
      </c>
      <c r="P2193" s="29" t="s">
        <v>922</v>
      </c>
      <c r="Q2193" s="29" t="s">
        <v>1068</v>
      </c>
      <c r="R2193" s="29" t="s">
        <v>81</v>
      </c>
      <c r="S2193" s="33">
        <v>9</v>
      </c>
      <c r="T2193" s="29"/>
      <c r="U2193" s="29"/>
      <c r="V2193" s="29"/>
      <c r="W2193" s="29"/>
      <c r="X2193" s="29"/>
      <c r="Y2193" s="29"/>
      <c r="Z2193" s="33"/>
    </row>
    <row r="2194" ht="24" spans="1:28">
      <c r="A2194" s="33">
        <v>4015</v>
      </c>
      <c r="B2194" s="33" t="s">
        <v>117</v>
      </c>
      <c r="C2194" s="33" t="s">
        <v>118</v>
      </c>
      <c r="D2194" s="33" t="s">
        <v>150</v>
      </c>
      <c r="E2194" s="33" t="s">
        <v>157</v>
      </c>
      <c r="F2194" s="33" t="s">
        <v>1078</v>
      </c>
      <c r="G2194" s="33" t="s">
        <v>1830</v>
      </c>
      <c r="H2194" s="33" t="s">
        <v>1632</v>
      </c>
      <c r="I2194" s="196" t="s">
        <v>1876</v>
      </c>
      <c r="J2194" s="196" t="s">
        <v>1876</v>
      </c>
      <c r="K2194" s="196" t="s">
        <v>1876</v>
      </c>
      <c r="L2194" s="235">
        <v>45352</v>
      </c>
      <c r="M2194" s="235">
        <v>45382</v>
      </c>
      <c r="N2194" s="33" t="s">
        <v>124</v>
      </c>
      <c r="O2194" s="48" t="s">
        <v>125</v>
      </c>
      <c r="P2194" s="29" t="s">
        <v>922</v>
      </c>
      <c r="Q2194" s="29" t="s">
        <v>1068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150</v>
      </c>
      <c r="E2195" s="33" t="s">
        <v>157</v>
      </c>
      <c r="F2195" s="33" t="s">
        <v>1078</v>
      </c>
      <c r="G2195" s="33" t="s">
        <v>1830</v>
      </c>
      <c r="H2195" s="33" t="s">
        <v>1632</v>
      </c>
      <c r="I2195" s="196" t="s">
        <v>1876</v>
      </c>
      <c r="J2195" s="196" t="s">
        <v>1876</v>
      </c>
      <c r="K2195" s="196" t="s">
        <v>1876</v>
      </c>
      <c r="L2195" s="235">
        <v>45383</v>
      </c>
      <c r="M2195" s="235">
        <v>45412</v>
      </c>
      <c r="N2195" s="33" t="s">
        <v>124</v>
      </c>
      <c r="O2195" s="48" t="s">
        <v>125</v>
      </c>
      <c r="P2195" s="29" t="s">
        <v>922</v>
      </c>
      <c r="Q2195" s="29" t="s">
        <v>1068</v>
      </c>
      <c r="R2195" s="29" t="s">
        <v>81</v>
      </c>
      <c r="S2195" s="33">
        <v>9</v>
      </c>
      <c r="T2195" s="29"/>
      <c r="U2195" s="29"/>
      <c r="V2195" s="29"/>
      <c r="W2195" s="29"/>
      <c r="X2195" s="29"/>
      <c r="Y2195" s="29"/>
      <c r="Z2195" s="33"/>
    </row>
    <row r="2196" ht="24" spans="1:26">
      <c r="A2196" s="33">
        <v>4017</v>
      </c>
      <c r="B2196" s="33" t="s">
        <v>117</v>
      </c>
      <c r="C2196" s="33" t="s">
        <v>118</v>
      </c>
      <c r="D2196" s="33" t="s">
        <v>150</v>
      </c>
      <c r="E2196" s="33" t="s">
        <v>157</v>
      </c>
      <c r="F2196" s="33" t="s">
        <v>1078</v>
      </c>
      <c r="G2196" s="33" t="s">
        <v>1830</v>
      </c>
      <c r="H2196" s="33" t="s">
        <v>1632</v>
      </c>
      <c r="I2196" s="196" t="s">
        <v>1876</v>
      </c>
      <c r="J2196" s="196" t="s">
        <v>1876</v>
      </c>
      <c r="K2196" s="196" t="s">
        <v>1876</v>
      </c>
      <c r="L2196" s="235">
        <v>45413</v>
      </c>
      <c r="M2196" s="235">
        <v>45443</v>
      </c>
      <c r="N2196" s="33" t="s">
        <v>124</v>
      </c>
      <c r="O2196" s="48" t="s">
        <v>125</v>
      </c>
      <c r="P2196" s="29" t="s">
        <v>922</v>
      </c>
      <c r="Q2196" s="29" t="s">
        <v>1068</v>
      </c>
      <c r="R2196" s="29" t="s">
        <v>81</v>
      </c>
      <c r="S2196" s="33">
        <v>9</v>
      </c>
      <c r="T2196" s="29"/>
      <c r="U2196" s="29"/>
      <c r="V2196" s="29"/>
      <c r="W2196" s="29"/>
      <c r="X2196" s="29"/>
      <c r="Y2196" s="29"/>
      <c r="Z2196" s="33"/>
    </row>
    <row r="2197" ht="24" spans="1:26">
      <c r="A2197" s="33">
        <v>4018</v>
      </c>
      <c r="B2197" s="33" t="s">
        <v>117</v>
      </c>
      <c r="C2197" s="33" t="s">
        <v>118</v>
      </c>
      <c r="D2197" s="33" t="s">
        <v>150</v>
      </c>
      <c r="E2197" s="33" t="s">
        <v>157</v>
      </c>
      <c r="F2197" s="33" t="s">
        <v>1078</v>
      </c>
      <c r="G2197" s="33" t="s">
        <v>1830</v>
      </c>
      <c r="H2197" s="33" t="s">
        <v>1632</v>
      </c>
      <c r="I2197" s="196" t="s">
        <v>1876</v>
      </c>
      <c r="J2197" s="196" t="s">
        <v>1876</v>
      </c>
      <c r="K2197" s="196" t="s">
        <v>1876</v>
      </c>
      <c r="L2197" s="235">
        <v>45444</v>
      </c>
      <c r="M2197" s="235">
        <v>45473</v>
      </c>
      <c r="N2197" s="33" t="s">
        <v>124</v>
      </c>
      <c r="O2197" s="48" t="s">
        <v>125</v>
      </c>
      <c r="P2197" s="29" t="s">
        <v>922</v>
      </c>
      <c r="Q2197" s="29" t="s">
        <v>1068</v>
      </c>
      <c r="R2197" s="29" t="s">
        <v>81</v>
      </c>
      <c r="S2197" s="33">
        <v>9</v>
      </c>
      <c r="T2197" s="29"/>
      <c r="U2197" s="29"/>
      <c r="V2197" s="29"/>
      <c r="W2197" s="29"/>
      <c r="X2197" s="29"/>
      <c r="Y2197" s="29"/>
      <c r="Z2197" s="33"/>
    </row>
    <row r="2198" ht="24" spans="1:26">
      <c r="A2198" s="33">
        <v>4019</v>
      </c>
      <c r="B2198" s="33" t="s">
        <v>117</v>
      </c>
      <c r="C2198" s="33" t="s">
        <v>118</v>
      </c>
      <c r="D2198" s="33" t="s">
        <v>150</v>
      </c>
      <c r="E2198" s="33" t="s">
        <v>157</v>
      </c>
      <c r="F2198" s="33" t="s">
        <v>1078</v>
      </c>
      <c r="G2198" s="33" t="s">
        <v>1830</v>
      </c>
      <c r="H2198" s="33" t="s">
        <v>1632</v>
      </c>
      <c r="I2198" s="196" t="s">
        <v>1876</v>
      </c>
      <c r="J2198" s="196" t="s">
        <v>1876</v>
      </c>
      <c r="K2198" s="196" t="s">
        <v>1876</v>
      </c>
      <c r="L2198" s="235">
        <v>45474</v>
      </c>
      <c r="M2198" s="235">
        <v>45504</v>
      </c>
      <c r="N2198" s="33" t="s">
        <v>124</v>
      </c>
      <c r="O2198" s="48" t="s">
        <v>125</v>
      </c>
      <c r="P2198" s="29" t="s">
        <v>922</v>
      </c>
      <c r="Q2198" s="29" t="s">
        <v>1068</v>
      </c>
      <c r="R2198" s="29" t="s">
        <v>81</v>
      </c>
      <c r="S2198" s="33">
        <v>9</v>
      </c>
      <c r="T2198" s="29"/>
      <c r="U2198" s="29"/>
      <c r="V2198" s="29"/>
      <c r="W2198" s="29"/>
      <c r="X2198" s="29"/>
      <c r="Y2198" s="29"/>
      <c r="Z2198" s="33"/>
    </row>
    <row r="2199" ht="24" spans="1:26">
      <c r="A2199" s="33">
        <v>4020</v>
      </c>
      <c r="B2199" s="33" t="s">
        <v>117</v>
      </c>
      <c r="C2199" s="33" t="s">
        <v>118</v>
      </c>
      <c r="D2199" s="33" t="s">
        <v>150</v>
      </c>
      <c r="E2199" s="33" t="s">
        <v>157</v>
      </c>
      <c r="F2199" s="33" t="s">
        <v>1078</v>
      </c>
      <c r="G2199" s="33" t="s">
        <v>1830</v>
      </c>
      <c r="H2199" s="33" t="s">
        <v>1632</v>
      </c>
      <c r="I2199" s="196" t="s">
        <v>1876</v>
      </c>
      <c r="J2199" s="196" t="s">
        <v>1876</v>
      </c>
      <c r="K2199" s="196" t="s">
        <v>1876</v>
      </c>
      <c r="L2199" s="235">
        <v>45505</v>
      </c>
      <c r="M2199" s="235">
        <v>45535</v>
      </c>
      <c r="N2199" s="33" t="s">
        <v>124</v>
      </c>
      <c r="O2199" s="48" t="s">
        <v>125</v>
      </c>
      <c r="P2199" s="29" t="s">
        <v>922</v>
      </c>
      <c r="Q2199" s="29" t="s">
        <v>1068</v>
      </c>
      <c r="R2199" s="29" t="s">
        <v>81</v>
      </c>
      <c r="S2199" s="33">
        <v>9</v>
      </c>
      <c r="T2199" s="29"/>
      <c r="U2199" s="29"/>
      <c r="V2199" s="29"/>
      <c r="W2199" s="29"/>
      <c r="X2199" s="29"/>
      <c r="Y2199" s="29"/>
      <c r="Z2199" s="33"/>
    </row>
    <row r="2200" ht="24" spans="1:26">
      <c r="A2200" s="33">
        <v>4021</v>
      </c>
      <c r="B2200" s="33" t="s">
        <v>117</v>
      </c>
      <c r="C2200" s="33" t="s">
        <v>118</v>
      </c>
      <c r="D2200" s="33" t="s">
        <v>150</v>
      </c>
      <c r="E2200" s="33" t="s">
        <v>157</v>
      </c>
      <c r="F2200" s="33" t="s">
        <v>1078</v>
      </c>
      <c r="G2200" s="33" t="s">
        <v>1830</v>
      </c>
      <c r="H2200" s="33" t="s">
        <v>1632</v>
      </c>
      <c r="I2200" s="196" t="s">
        <v>1876</v>
      </c>
      <c r="J2200" s="196" t="s">
        <v>1876</v>
      </c>
      <c r="K2200" s="196" t="s">
        <v>1876</v>
      </c>
      <c r="L2200" s="235">
        <v>45536</v>
      </c>
      <c r="M2200" s="235">
        <v>45565</v>
      </c>
      <c r="N2200" s="33" t="s">
        <v>124</v>
      </c>
      <c r="O2200" s="48" t="s">
        <v>125</v>
      </c>
      <c r="P2200" s="29" t="s">
        <v>922</v>
      </c>
      <c r="Q2200" s="29" t="s">
        <v>1068</v>
      </c>
      <c r="R2200" s="29" t="s">
        <v>81</v>
      </c>
      <c r="S2200" s="33">
        <v>9</v>
      </c>
      <c r="T2200" s="29"/>
      <c r="U2200" s="29"/>
      <c r="V2200" s="29"/>
      <c r="W2200" s="29"/>
      <c r="X2200" s="29"/>
      <c r="Y2200" s="29"/>
      <c r="Z2200" s="33"/>
    </row>
    <row r="2201" ht="24" spans="1:26">
      <c r="A2201" s="33">
        <v>4022</v>
      </c>
      <c r="B2201" s="33" t="s">
        <v>117</v>
      </c>
      <c r="C2201" s="33" t="s">
        <v>118</v>
      </c>
      <c r="D2201" s="33" t="s">
        <v>150</v>
      </c>
      <c r="E2201" s="33" t="s">
        <v>157</v>
      </c>
      <c r="F2201" s="33" t="s">
        <v>1078</v>
      </c>
      <c r="G2201" s="33" t="s">
        <v>1830</v>
      </c>
      <c r="H2201" s="33" t="s">
        <v>1632</v>
      </c>
      <c r="I2201" s="196" t="s">
        <v>1876</v>
      </c>
      <c r="J2201" s="196" t="s">
        <v>1876</v>
      </c>
      <c r="K2201" s="196" t="s">
        <v>1876</v>
      </c>
      <c r="L2201" s="235">
        <v>45566</v>
      </c>
      <c r="M2201" s="235">
        <v>45596</v>
      </c>
      <c r="N2201" s="33" t="s">
        <v>124</v>
      </c>
      <c r="O2201" s="48" t="s">
        <v>125</v>
      </c>
      <c r="P2201" s="29" t="s">
        <v>922</v>
      </c>
      <c r="Q2201" s="29" t="s">
        <v>1068</v>
      </c>
      <c r="R2201" s="29" t="s">
        <v>81</v>
      </c>
      <c r="S2201" s="33">
        <v>9</v>
      </c>
      <c r="T2201" s="29"/>
      <c r="U2201" s="29"/>
      <c r="V2201" s="29"/>
      <c r="W2201" s="29"/>
      <c r="X2201" s="29"/>
      <c r="Y2201" s="29"/>
      <c r="Z2201" s="33"/>
    </row>
    <row r="2202" ht="24" spans="1:26">
      <c r="A2202" s="33">
        <v>4023</v>
      </c>
      <c r="B2202" s="33" t="s">
        <v>117</v>
      </c>
      <c r="C2202" s="33" t="s">
        <v>118</v>
      </c>
      <c r="D2202" s="33" t="s">
        <v>150</v>
      </c>
      <c r="E2202" s="33" t="s">
        <v>157</v>
      </c>
      <c r="F2202" s="33" t="s">
        <v>1078</v>
      </c>
      <c r="G2202" s="33" t="s">
        <v>1830</v>
      </c>
      <c r="H2202" s="33" t="s">
        <v>1632</v>
      </c>
      <c r="I2202" s="196" t="s">
        <v>1876</v>
      </c>
      <c r="J2202" s="196" t="s">
        <v>1876</v>
      </c>
      <c r="K2202" s="196" t="s">
        <v>1876</v>
      </c>
      <c r="L2202" s="235">
        <v>45597</v>
      </c>
      <c r="M2202" s="235">
        <v>45626</v>
      </c>
      <c r="N2202" s="33" t="s">
        <v>124</v>
      </c>
      <c r="O2202" s="48" t="s">
        <v>125</v>
      </c>
      <c r="P2202" s="29" t="s">
        <v>922</v>
      </c>
      <c r="Q2202" s="29" t="s">
        <v>1068</v>
      </c>
      <c r="R2202" s="29" t="s">
        <v>81</v>
      </c>
      <c r="S2202" s="33">
        <v>9</v>
      </c>
      <c r="T2202" s="29"/>
      <c r="U2202" s="29"/>
      <c r="V2202" s="29"/>
      <c r="W2202" s="29"/>
      <c r="X2202" s="29"/>
      <c r="Y2202" s="29"/>
      <c r="Z2202" s="33"/>
    </row>
    <row r="2203" ht="24" spans="1:26">
      <c r="A2203" s="33">
        <v>4024</v>
      </c>
      <c r="B2203" s="33" t="s">
        <v>117</v>
      </c>
      <c r="C2203" s="33" t="s">
        <v>118</v>
      </c>
      <c r="D2203" s="33" t="s">
        <v>150</v>
      </c>
      <c r="E2203" s="33" t="s">
        <v>157</v>
      </c>
      <c r="F2203" s="33" t="s">
        <v>1078</v>
      </c>
      <c r="G2203" s="33" t="s">
        <v>1830</v>
      </c>
      <c r="H2203" s="33" t="s">
        <v>1632</v>
      </c>
      <c r="I2203" s="196" t="s">
        <v>1876</v>
      </c>
      <c r="J2203" s="196" t="s">
        <v>1876</v>
      </c>
      <c r="K2203" s="196" t="s">
        <v>1876</v>
      </c>
      <c r="L2203" s="235">
        <v>45627</v>
      </c>
      <c r="M2203" s="235">
        <v>45657</v>
      </c>
      <c r="N2203" s="33" t="s">
        <v>124</v>
      </c>
      <c r="O2203" s="48" t="s">
        <v>125</v>
      </c>
      <c r="P2203" s="29" t="s">
        <v>922</v>
      </c>
      <c r="Q2203" s="29" t="s">
        <v>1068</v>
      </c>
      <c r="R2203" s="29" t="s">
        <v>81</v>
      </c>
      <c r="S2203" s="33">
        <v>9</v>
      </c>
      <c r="T2203" s="29"/>
      <c r="U2203" s="29"/>
      <c r="V2203" s="29"/>
      <c r="W2203" s="29"/>
      <c r="X2203" s="29"/>
      <c r="Y2203" s="29"/>
      <c r="Z2203" s="33"/>
    </row>
    <row r="2204" ht="24" spans="1:26">
      <c r="A2204" s="33">
        <v>4026</v>
      </c>
      <c r="B2204" s="33" t="s">
        <v>117</v>
      </c>
      <c r="C2204" s="33" t="s">
        <v>118</v>
      </c>
      <c r="D2204" s="33" t="s">
        <v>150</v>
      </c>
      <c r="E2204" s="33" t="s">
        <v>157</v>
      </c>
      <c r="F2204" s="33" t="s">
        <v>1083</v>
      </c>
      <c r="G2204" s="33" t="s">
        <v>1830</v>
      </c>
      <c r="H2204" s="33" t="s">
        <v>2033</v>
      </c>
      <c r="I2204" s="196" t="s">
        <v>1876</v>
      </c>
      <c r="J2204" s="196" t="s">
        <v>1876</v>
      </c>
      <c r="K2204" s="196" t="s">
        <v>1876</v>
      </c>
      <c r="L2204" s="235">
        <v>45292</v>
      </c>
      <c r="M2204" s="235">
        <v>45322</v>
      </c>
      <c r="N2204" s="33" t="s">
        <v>124</v>
      </c>
      <c r="O2204" s="48" t="s">
        <v>125</v>
      </c>
      <c r="P2204" s="29" t="s">
        <v>922</v>
      </c>
      <c r="Q2204" s="29" t="s">
        <v>1068</v>
      </c>
      <c r="R2204" s="29" t="s">
        <v>81</v>
      </c>
      <c r="S2204" s="33">
        <v>21</v>
      </c>
      <c r="T2204" s="29"/>
      <c r="U2204" s="29"/>
      <c r="V2204" s="29"/>
      <c r="W2204" s="29"/>
      <c r="X2204" s="29"/>
      <c r="Y2204" s="29"/>
      <c r="Z2204" s="33"/>
    </row>
    <row r="2205" ht="24" spans="1:26">
      <c r="A2205" s="33">
        <v>4027</v>
      </c>
      <c r="B2205" s="33" t="s">
        <v>117</v>
      </c>
      <c r="C2205" s="33" t="s">
        <v>118</v>
      </c>
      <c r="D2205" s="33" t="s">
        <v>150</v>
      </c>
      <c r="E2205" s="33" t="s">
        <v>157</v>
      </c>
      <c r="F2205" s="33" t="s">
        <v>1083</v>
      </c>
      <c r="G2205" s="33" t="s">
        <v>1830</v>
      </c>
      <c r="H2205" s="33" t="s">
        <v>2033</v>
      </c>
      <c r="I2205" s="196" t="s">
        <v>1876</v>
      </c>
      <c r="J2205" s="196" t="s">
        <v>1876</v>
      </c>
      <c r="K2205" s="196" t="s">
        <v>1876</v>
      </c>
      <c r="L2205" s="235">
        <v>45323</v>
      </c>
      <c r="M2205" s="235">
        <v>45351</v>
      </c>
      <c r="N2205" s="33" t="s">
        <v>124</v>
      </c>
      <c r="O2205" s="48" t="s">
        <v>125</v>
      </c>
      <c r="P2205" s="29" t="s">
        <v>922</v>
      </c>
      <c r="Q2205" s="29" t="s">
        <v>1068</v>
      </c>
      <c r="R2205" s="29" t="s">
        <v>81</v>
      </c>
      <c r="S2205" s="33">
        <v>21</v>
      </c>
      <c r="T2205" s="29"/>
      <c r="U2205" s="29"/>
      <c r="V2205" s="29"/>
      <c r="W2205" s="29"/>
      <c r="X2205" s="29"/>
      <c r="Y2205" s="29"/>
      <c r="Z2205" s="33"/>
    </row>
    <row r="2206" ht="24" spans="1:28">
      <c r="A2206" s="33">
        <v>4028</v>
      </c>
      <c r="B2206" s="33" t="s">
        <v>117</v>
      </c>
      <c r="C2206" s="33" t="s">
        <v>118</v>
      </c>
      <c r="D2206" s="33" t="s">
        <v>150</v>
      </c>
      <c r="E2206" s="33" t="s">
        <v>157</v>
      </c>
      <c r="F2206" s="33" t="s">
        <v>1083</v>
      </c>
      <c r="G2206" s="33" t="s">
        <v>1830</v>
      </c>
      <c r="H2206" s="33" t="s">
        <v>2033</v>
      </c>
      <c r="I2206" s="196" t="s">
        <v>1876</v>
      </c>
      <c r="J2206" s="196" t="s">
        <v>1876</v>
      </c>
      <c r="K2206" s="196" t="s">
        <v>1876</v>
      </c>
      <c r="L2206" s="235">
        <v>45352</v>
      </c>
      <c r="M2206" s="235">
        <v>45382</v>
      </c>
      <c r="N2206" s="33" t="s">
        <v>124</v>
      </c>
      <c r="O2206" s="48" t="s">
        <v>125</v>
      </c>
      <c r="P2206" s="29" t="s">
        <v>922</v>
      </c>
      <c r="Q2206" s="29" t="s">
        <v>1068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150</v>
      </c>
      <c r="E2207" s="33" t="s">
        <v>157</v>
      </c>
      <c r="F2207" s="33" t="s">
        <v>1083</v>
      </c>
      <c r="G2207" s="33" t="s">
        <v>1830</v>
      </c>
      <c r="H2207" s="33" t="s">
        <v>2033</v>
      </c>
      <c r="I2207" s="196" t="s">
        <v>1876</v>
      </c>
      <c r="J2207" s="196" t="s">
        <v>1876</v>
      </c>
      <c r="K2207" s="196" t="s">
        <v>1876</v>
      </c>
      <c r="L2207" s="235">
        <v>45383</v>
      </c>
      <c r="M2207" s="235">
        <v>45412</v>
      </c>
      <c r="N2207" s="33" t="s">
        <v>124</v>
      </c>
      <c r="O2207" s="48" t="s">
        <v>125</v>
      </c>
      <c r="P2207" s="29" t="s">
        <v>922</v>
      </c>
      <c r="Q2207" s="29" t="s">
        <v>1068</v>
      </c>
      <c r="R2207" s="29" t="s">
        <v>81</v>
      </c>
      <c r="S2207" s="33">
        <v>21</v>
      </c>
      <c r="T2207" s="29"/>
      <c r="U2207" s="29"/>
      <c r="V2207" s="29"/>
      <c r="W2207" s="29"/>
      <c r="X2207" s="29"/>
      <c r="Y2207" s="29"/>
      <c r="Z2207" s="33"/>
    </row>
    <row r="2208" ht="24" spans="1:26">
      <c r="A2208" s="33">
        <v>4030</v>
      </c>
      <c r="B2208" s="33" t="s">
        <v>117</v>
      </c>
      <c r="C2208" s="33" t="s">
        <v>118</v>
      </c>
      <c r="D2208" s="33" t="s">
        <v>150</v>
      </c>
      <c r="E2208" s="33" t="s">
        <v>157</v>
      </c>
      <c r="F2208" s="33" t="s">
        <v>1083</v>
      </c>
      <c r="G2208" s="33" t="s">
        <v>1830</v>
      </c>
      <c r="H2208" s="33" t="s">
        <v>2033</v>
      </c>
      <c r="I2208" s="196" t="s">
        <v>1876</v>
      </c>
      <c r="J2208" s="196" t="s">
        <v>1876</v>
      </c>
      <c r="K2208" s="196" t="s">
        <v>1876</v>
      </c>
      <c r="L2208" s="235">
        <v>45413</v>
      </c>
      <c r="M2208" s="235">
        <v>45443</v>
      </c>
      <c r="N2208" s="33" t="s">
        <v>124</v>
      </c>
      <c r="O2208" s="48" t="s">
        <v>125</v>
      </c>
      <c r="P2208" s="29" t="s">
        <v>922</v>
      </c>
      <c r="Q2208" s="29" t="s">
        <v>1068</v>
      </c>
      <c r="R2208" s="29" t="s">
        <v>81</v>
      </c>
      <c r="S2208" s="33">
        <v>21</v>
      </c>
      <c r="T2208" s="29"/>
      <c r="U2208" s="29"/>
      <c r="V2208" s="29"/>
      <c r="W2208" s="29"/>
      <c r="X2208" s="29"/>
      <c r="Y2208" s="29"/>
      <c r="Z2208" s="33"/>
    </row>
    <row r="2209" ht="24" spans="1:26">
      <c r="A2209" s="33">
        <v>4031</v>
      </c>
      <c r="B2209" s="33" t="s">
        <v>117</v>
      </c>
      <c r="C2209" s="33" t="s">
        <v>118</v>
      </c>
      <c r="D2209" s="33" t="s">
        <v>150</v>
      </c>
      <c r="E2209" s="33" t="s">
        <v>157</v>
      </c>
      <c r="F2209" s="33" t="s">
        <v>1083</v>
      </c>
      <c r="G2209" s="33" t="s">
        <v>1830</v>
      </c>
      <c r="H2209" s="33" t="s">
        <v>2033</v>
      </c>
      <c r="I2209" s="196" t="s">
        <v>1876</v>
      </c>
      <c r="J2209" s="196" t="s">
        <v>1876</v>
      </c>
      <c r="K2209" s="196" t="s">
        <v>1876</v>
      </c>
      <c r="L2209" s="235">
        <v>45444</v>
      </c>
      <c r="M2209" s="235">
        <v>45473</v>
      </c>
      <c r="N2209" s="33" t="s">
        <v>124</v>
      </c>
      <c r="O2209" s="48" t="s">
        <v>125</v>
      </c>
      <c r="P2209" s="29" t="s">
        <v>922</v>
      </c>
      <c r="Q2209" s="29" t="s">
        <v>1068</v>
      </c>
      <c r="R2209" s="29" t="s">
        <v>81</v>
      </c>
      <c r="S2209" s="33">
        <v>21</v>
      </c>
      <c r="T2209" s="29"/>
      <c r="U2209" s="29"/>
      <c r="V2209" s="29"/>
      <c r="W2209" s="29"/>
      <c r="X2209" s="29"/>
      <c r="Y2209" s="29"/>
      <c r="Z2209" s="33"/>
    </row>
    <row r="2210" ht="24" spans="1:26">
      <c r="A2210" s="33">
        <v>4032</v>
      </c>
      <c r="B2210" s="33" t="s">
        <v>117</v>
      </c>
      <c r="C2210" s="33" t="s">
        <v>118</v>
      </c>
      <c r="D2210" s="33" t="s">
        <v>150</v>
      </c>
      <c r="E2210" s="33" t="s">
        <v>157</v>
      </c>
      <c r="F2210" s="33" t="s">
        <v>1083</v>
      </c>
      <c r="G2210" s="33" t="s">
        <v>1830</v>
      </c>
      <c r="H2210" s="33" t="s">
        <v>2033</v>
      </c>
      <c r="I2210" s="196" t="s">
        <v>1876</v>
      </c>
      <c r="J2210" s="196" t="s">
        <v>1876</v>
      </c>
      <c r="K2210" s="196" t="s">
        <v>1876</v>
      </c>
      <c r="L2210" s="235">
        <v>45474</v>
      </c>
      <c r="M2210" s="235">
        <v>45504</v>
      </c>
      <c r="N2210" s="33" t="s">
        <v>124</v>
      </c>
      <c r="O2210" s="48" t="s">
        <v>125</v>
      </c>
      <c r="P2210" s="29" t="s">
        <v>922</v>
      </c>
      <c r="Q2210" s="29" t="s">
        <v>1068</v>
      </c>
      <c r="R2210" s="29" t="s">
        <v>81</v>
      </c>
      <c r="S2210" s="33">
        <v>21</v>
      </c>
      <c r="T2210" s="29"/>
      <c r="U2210" s="29"/>
      <c r="V2210" s="29"/>
      <c r="W2210" s="29"/>
      <c r="X2210" s="29"/>
      <c r="Y2210" s="29"/>
      <c r="Z2210" s="33"/>
    </row>
    <row r="2211" ht="24" spans="1:26">
      <c r="A2211" s="33">
        <v>4033</v>
      </c>
      <c r="B2211" s="33" t="s">
        <v>117</v>
      </c>
      <c r="C2211" s="33" t="s">
        <v>118</v>
      </c>
      <c r="D2211" s="33" t="s">
        <v>150</v>
      </c>
      <c r="E2211" s="33" t="s">
        <v>157</v>
      </c>
      <c r="F2211" s="33" t="s">
        <v>1083</v>
      </c>
      <c r="G2211" s="33" t="s">
        <v>1830</v>
      </c>
      <c r="H2211" s="33" t="s">
        <v>2033</v>
      </c>
      <c r="I2211" s="196" t="s">
        <v>1876</v>
      </c>
      <c r="J2211" s="196" t="s">
        <v>1876</v>
      </c>
      <c r="K2211" s="196" t="s">
        <v>1876</v>
      </c>
      <c r="L2211" s="235">
        <v>45505</v>
      </c>
      <c r="M2211" s="235">
        <v>45535</v>
      </c>
      <c r="N2211" s="33" t="s">
        <v>124</v>
      </c>
      <c r="O2211" s="48" t="s">
        <v>125</v>
      </c>
      <c r="P2211" s="29" t="s">
        <v>922</v>
      </c>
      <c r="Q2211" s="29" t="s">
        <v>1068</v>
      </c>
      <c r="R2211" s="29" t="s">
        <v>81</v>
      </c>
      <c r="S2211" s="33">
        <v>21</v>
      </c>
      <c r="T2211" s="29"/>
      <c r="U2211" s="29"/>
      <c r="V2211" s="29"/>
      <c r="W2211" s="29"/>
      <c r="X2211" s="29"/>
      <c r="Y2211" s="29"/>
      <c r="Z2211" s="33"/>
    </row>
    <row r="2212" ht="24" spans="1:26">
      <c r="A2212" s="33">
        <v>4034</v>
      </c>
      <c r="B2212" s="33" t="s">
        <v>117</v>
      </c>
      <c r="C2212" s="33" t="s">
        <v>118</v>
      </c>
      <c r="D2212" s="33" t="s">
        <v>150</v>
      </c>
      <c r="E2212" s="33" t="s">
        <v>157</v>
      </c>
      <c r="F2212" s="33" t="s">
        <v>1083</v>
      </c>
      <c r="G2212" s="33" t="s">
        <v>1830</v>
      </c>
      <c r="H2212" s="33" t="s">
        <v>2033</v>
      </c>
      <c r="I2212" s="196" t="s">
        <v>1876</v>
      </c>
      <c r="J2212" s="196" t="s">
        <v>1876</v>
      </c>
      <c r="K2212" s="196" t="s">
        <v>1876</v>
      </c>
      <c r="L2212" s="235">
        <v>45536</v>
      </c>
      <c r="M2212" s="235">
        <v>45565</v>
      </c>
      <c r="N2212" s="33" t="s">
        <v>124</v>
      </c>
      <c r="O2212" s="48" t="s">
        <v>125</v>
      </c>
      <c r="P2212" s="29" t="s">
        <v>922</v>
      </c>
      <c r="Q2212" s="29" t="s">
        <v>1068</v>
      </c>
      <c r="R2212" s="29" t="s">
        <v>81</v>
      </c>
      <c r="S2212" s="33">
        <v>21</v>
      </c>
      <c r="T2212" s="29"/>
      <c r="U2212" s="29"/>
      <c r="V2212" s="29"/>
      <c r="W2212" s="29"/>
      <c r="X2212" s="29"/>
      <c r="Y2212" s="29"/>
      <c r="Z2212" s="33"/>
    </row>
    <row r="2213" ht="24" spans="1:26">
      <c r="A2213" s="33">
        <v>4035</v>
      </c>
      <c r="B2213" s="33" t="s">
        <v>117</v>
      </c>
      <c r="C2213" s="33" t="s">
        <v>118</v>
      </c>
      <c r="D2213" s="33" t="s">
        <v>150</v>
      </c>
      <c r="E2213" s="33" t="s">
        <v>157</v>
      </c>
      <c r="F2213" s="33" t="s">
        <v>1083</v>
      </c>
      <c r="G2213" s="33" t="s">
        <v>1830</v>
      </c>
      <c r="H2213" s="33" t="s">
        <v>2033</v>
      </c>
      <c r="I2213" s="196" t="s">
        <v>1876</v>
      </c>
      <c r="J2213" s="196" t="s">
        <v>1876</v>
      </c>
      <c r="K2213" s="196" t="s">
        <v>1876</v>
      </c>
      <c r="L2213" s="235">
        <v>45566</v>
      </c>
      <c r="M2213" s="235">
        <v>45596</v>
      </c>
      <c r="N2213" s="33" t="s">
        <v>124</v>
      </c>
      <c r="O2213" s="48" t="s">
        <v>125</v>
      </c>
      <c r="P2213" s="29" t="s">
        <v>922</v>
      </c>
      <c r="Q2213" s="29" t="s">
        <v>1068</v>
      </c>
      <c r="R2213" s="29" t="s">
        <v>81</v>
      </c>
      <c r="S2213" s="33">
        <v>21</v>
      </c>
      <c r="T2213" s="29"/>
      <c r="U2213" s="29"/>
      <c r="V2213" s="29"/>
      <c r="W2213" s="29"/>
      <c r="X2213" s="29"/>
      <c r="Y2213" s="29"/>
      <c r="Z2213" s="33"/>
    </row>
    <row r="2214" ht="24" spans="1:26">
      <c r="A2214" s="33">
        <v>4036</v>
      </c>
      <c r="B2214" s="33" t="s">
        <v>117</v>
      </c>
      <c r="C2214" s="33" t="s">
        <v>118</v>
      </c>
      <c r="D2214" s="33" t="s">
        <v>150</v>
      </c>
      <c r="E2214" s="33" t="s">
        <v>157</v>
      </c>
      <c r="F2214" s="33" t="s">
        <v>1083</v>
      </c>
      <c r="G2214" s="33" t="s">
        <v>1830</v>
      </c>
      <c r="H2214" s="33" t="s">
        <v>2033</v>
      </c>
      <c r="I2214" s="196" t="s">
        <v>1876</v>
      </c>
      <c r="J2214" s="196" t="s">
        <v>1876</v>
      </c>
      <c r="K2214" s="196" t="s">
        <v>1876</v>
      </c>
      <c r="L2214" s="235">
        <v>45597</v>
      </c>
      <c r="M2214" s="235">
        <v>45626</v>
      </c>
      <c r="N2214" s="33" t="s">
        <v>124</v>
      </c>
      <c r="O2214" s="48" t="s">
        <v>125</v>
      </c>
      <c r="P2214" s="29" t="s">
        <v>922</v>
      </c>
      <c r="Q2214" s="29" t="s">
        <v>1068</v>
      </c>
      <c r="R2214" s="29" t="s">
        <v>81</v>
      </c>
      <c r="S2214" s="33">
        <v>21</v>
      </c>
      <c r="T2214" s="29"/>
      <c r="U2214" s="29"/>
      <c r="V2214" s="29"/>
      <c r="W2214" s="29"/>
      <c r="X2214" s="29"/>
      <c r="Y2214" s="29"/>
      <c r="Z2214" s="33"/>
    </row>
    <row r="2215" ht="24" spans="1:26">
      <c r="A2215" s="33">
        <v>4037</v>
      </c>
      <c r="B2215" s="33" t="s">
        <v>117</v>
      </c>
      <c r="C2215" s="33" t="s">
        <v>118</v>
      </c>
      <c r="D2215" s="33" t="s">
        <v>150</v>
      </c>
      <c r="E2215" s="33" t="s">
        <v>157</v>
      </c>
      <c r="F2215" s="33" t="s">
        <v>1083</v>
      </c>
      <c r="G2215" s="33" t="s">
        <v>1830</v>
      </c>
      <c r="H2215" s="33" t="s">
        <v>2033</v>
      </c>
      <c r="I2215" s="196" t="s">
        <v>1876</v>
      </c>
      <c r="J2215" s="196" t="s">
        <v>1876</v>
      </c>
      <c r="K2215" s="196" t="s">
        <v>1876</v>
      </c>
      <c r="L2215" s="235">
        <v>45627</v>
      </c>
      <c r="M2215" s="235">
        <v>45657</v>
      </c>
      <c r="N2215" s="33" t="s">
        <v>124</v>
      </c>
      <c r="O2215" s="48" t="s">
        <v>125</v>
      </c>
      <c r="P2215" s="29" t="s">
        <v>922</v>
      </c>
      <c r="Q2215" s="29" t="s">
        <v>1068</v>
      </c>
      <c r="R2215" s="29" t="s">
        <v>81</v>
      </c>
      <c r="S2215" s="33">
        <v>21</v>
      </c>
      <c r="T2215" s="29"/>
      <c r="U2215" s="29"/>
      <c r="V2215" s="29"/>
      <c r="W2215" s="29"/>
      <c r="X2215" s="29"/>
      <c r="Y2215" s="29"/>
      <c r="Z2215" s="33"/>
    </row>
    <row r="2216" ht="24" spans="1:26">
      <c r="A2216" s="33">
        <v>4042</v>
      </c>
      <c r="B2216" s="33" t="s">
        <v>117</v>
      </c>
      <c r="C2216" s="33" t="s">
        <v>118</v>
      </c>
      <c r="D2216" s="33" t="s">
        <v>150</v>
      </c>
      <c r="E2216" s="33" t="s">
        <v>157</v>
      </c>
      <c r="F2216" s="33" t="s">
        <v>1102</v>
      </c>
      <c r="G2216" s="33" t="s">
        <v>1830</v>
      </c>
      <c r="H2216" s="33" t="s">
        <v>1834</v>
      </c>
      <c r="I2216" s="196" t="s">
        <v>1876</v>
      </c>
      <c r="J2216" s="196" t="s">
        <v>1876</v>
      </c>
      <c r="K2216" s="196" t="s">
        <v>1876</v>
      </c>
      <c r="L2216" s="235">
        <v>45292</v>
      </c>
      <c r="M2216" s="235">
        <v>45322</v>
      </c>
      <c r="N2216" s="33" t="s">
        <v>124</v>
      </c>
      <c r="O2216" s="48" t="s">
        <v>125</v>
      </c>
      <c r="P2216" s="29" t="s">
        <v>922</v>
      </c>
      <c r="Q2216" s="29" t="s">
        <v>1103</v>
      </c>
      <c r="R2216" s="29" t="s">
        <v>81</v>
      </c>
      <c r="S2216" s="33">
        <v>3</v>
      </c>
      <c r="T2216" s="29"/>
      <c r="U2216" s="29"/>
      <c r="V2216" s="29"/>
      <c r="W2216" s="29"/>
      <c r="X2216" s="29"/>
      <c r="Y2216" s="29"/>
      <c r="Z2216" s="33"/>
    </row>
    <row r="2217" ht="24" spans="1:26">
      <c r="A2217" s="33">
        <v>4043</v>
      </c>
      <c r="B2217" s="33" t="s">
        <v>117</v>
      </c>
      <c r="C2217" s="33" t="s">
        <v>118</v>
      </c>
      <c r="D2217" s="33" t="s">
        <v>150</v>
      </c>
      <c r="E2217" s="33" t="s">
        <v>157</v>
      </c>
      <c r="F2217" s="33" t="s">
        <v>1102</v>
      </c>
      <c r="G2217" s="33" t="s">
        <v>1830</v>
      </c>
      <c r="H2217" s="33" t="s">
        <v>1834</v>
      </c>
      <c r="I2217" s="196" t="s">
        <v>1876</v>
      </c>
      <c r="J2217" s="196" t="s">
        <v>1876</v>
      </c>
      <c r="K2217" s="196" t="s">
        <v>1876</v>
      </c>
      <c r="L2217" s="235">
        <v>45323</v>
      </c>
      <c r="M2217" s="235">
        <v>45351</v>
      </c>
      <c r="N2217" s="33" t="s">
        <v>124</v>
      </c>
      <c r="O2217" s="48" t="s">
        <v>125</v>
      </c>
      <c r="P2217" s="29" t="s">
        <v>922</v>
      </c>
      <c r="Q2217" s="29" t="s">
        <v>1103</v>
      </c>
      <c r="R2217" s="29" t="s">
        <v>81</v>
      </c>
      <c r="S2217" s="33">
        <v>3</v>
      </c>
      <c r="T2217" s="29"/>
      <c r="U2217" s="29"/>
      <c r="V2217" s="29"/>
      <c r="W2217" s="29"/>
      <c r="X2217" s="29"/>
      <c r="Y2217" s="29"/>
      <c r="Z2217" s="33"/>
    </row>
    <row r="2218" ht="24" spans="1:28">
      <c r="A2218" s="33">
        <v>4044</v>
      </c>
      <c r="B2218" s="33" t="s">
        <v>117</v>
      </c>
      <c r="C2218" s="33" t="s">
        <v>118</v>
      </c>
      <c r="D2218" s="33" t="s">
        <v>150</v>
      </c>
      <c r="E2218" s="33" t="s">
        <v>157</v>
      </c>
      <c r="F2218" s="33" t="s">
        <v>1102</v>
      </c>
      <c r="G2218" s="33" t="s">
        <v>1830</v>
      </c>
      <c r="H2218" s="33" t="s">
        <v>1834</v>
      </c>
      <c r="I2218" s="196" t="s">
        <v>1876</v>
      </c>
      <c r="J2218" s="196" t="s">
        <v>1876</v>
      </c>
      <c r="K2218" s="196" t="s">
        <v>1876</v>
      </c>
      <c r="L2218" s="235">
        <v>45352</v>
      </c>
      <c r="M2218" s="235">
        <v>45382</v>
      </c>
      <c r="N2218" s="33" t="s">
        <v>124</v>
      </c>
      <c r="O2218" s="48" t="s">
        <v>125</v>
      </c>
      <c r="P2218" s="29" t="s">
        <v>922</v>
      </c>
      <c r="Q2218" s="29" t="s">
        <v>1103</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150</v>
      </c>
      <c r="E2219" s="33" t="s">
        <v>157</v>
      </c>
      <c r="F2219" s="33" t="s">
        <v>1102</v>
      </c>
      <c r="G2219" s="33" t="s">
        <v>1830</v>
      </c>
      <c r="H2219" s="33" t="s">
        <v>1834</v>
      </c>
      <c r="I2219" s="196" t="s">
        <v>1876</v>
      </c>
      <c r="J2219" s="196" t="s">
        <v>1876</v>
      </c>
      <c r="K2219" s="196" t="s">
        <v>1876</v>
      </c>
      <c r="L2219" s="235">
        <v>45383</v>
      </c>
      <c r="M2219" s="235">
        <v>45412</v>
      </c>
      <c r="N2219" s="33" t="s">
        <v>124</v>
      </c>
      <c r="O2219" s="48" t="s">
        <v>125</v>
      </c>
      <c r="P2219" s="29" t="s">
        <v>922</v>
      </c>
      <c r="Q2219" s="29" t="s">
        <v>1103</v>
      </c>
      <c r="R2219" s="29" t="s">
        <v>81</v>
      </c>
      <c r="S2219" s="33">
        <v>3</v>
      </c>
      <c r="T2219" s="29"/>
      <c r="U2219" s="29"/>
      <c r="V2219" s="29"/>
      <c r="W2219" s="29"/>
      <c r="X2219" s="29"/>
      <c r="Y2219" s="29"/>
      <c r="Z2219" s="33"/>
    </row>
    <row r="2220" ht="24" spans="1:26">
      <c r="A2220" s="33">
        <v>4046</v>
      </c>
      <c r="B2220" s="33" t="s">
        <v>117</v>
      </c>
      <c r="C2220" s="33" t="s">
        <v>118</v>
      </c>
      <c r="D2220" s="33" t="s">
        <v>150</v>
      </c>
      <c r="E2220" s="33" t="s">
        <v>157</v>
      </c>
      <c r="F2220" s="33" t="s">
        <v>1102</v>
      </c>
      <c r="G2220" s="33" t="s">
        <v>1830</v>
      </c>
      <c r="H2220" s="33" t="s">
        <v>1834</v>
      </c>
      <c r="I2220" s="196" t="s">
        <v>1876</v>
      </c>
      <c r="J2220" s="196" t="s">
        <v>1876</v>
      </c>
      <c r="K2220" s="196" t="s">
        <v>1876</v>
      </c>
      <c r="L2220" s="235">
        <v>45413</v>
      </c>
      <c r="M2220" s="235">
        <v>45443</v>
      </c>
      <c r="N2220" s="33" t="s">
        <v>124</v>
      </c>
      <c r="O2220" s="48" t="s">
        <v>125</v>
      </c>
      <c r="P2220" s="29" t="s">
        <v>922</v>
      </c>
      <c r="Q2220" s="29" t="s">
        <v>1103</v>
      </c>
      <c r="R2220" s="29" t="s">
        <v>81</v>
      </c>
      <c r="S2220" s="33">
        <v>3</v>
      </c>
      <c r="T2220" s="29"/>
      <c r="U2220" s="29"/>
      <c r="V2220" s="29"/>
      <c r="W2220" s="29"/>
      <c r="X2220" s="29"/>
      <c r="Y2220" s="29"/>
      <c r="Z2220" s="33"/>
    </row>
    <row r="2221" ht="24" spans="1:26">
      <c r="A2221" s="33">
        <v>4047</v>
      </c>
      <c r="B2221" s="33" t="s">
        <v>117</v>
      </c>
      <c r="C2221" s="33" t="s">
        <v>118</v>
      </c>
      <c r="D2221" s="33" t="s">
        <v>150</v>
      </c>
      <c r="E2221" s="33" t="s">
        <v>157</v>
      </c>
      <c r="F2221" s="33" t="s">
        <v>1102</v>
      </c>
      <c r="G2221" s="33" t="s">
        <v>1830</v>
      </c>
      <c r="H2221" s="33" t="s">
        <v>1834</v>
      </c>
      <c r="I2221" s="196" t="s">
        <v>1876</v>
      </c>
      <c r="J2221" s="196" t="s">
        <v>1876</v>
      </c>
      <c r="K2221" s="196" t="s">
        <v>1876</v>
      </c>
      <c r="L2221" s="235">
        <v>45444</v>
      </c>
      <c r="M2221" s="235">
        <v>45473</v>
      </c>
      <c r="N2221" s="33" t="s">
        <v>124</v>
      </c>
      <c r="O2221" s="48" t="s">
        <v>125</v>
      </c>
      <c r="P2221" s="29" t="s">
        <v>922</v>
      </c>
      <c r="Q2221" s="29" t="s">
        <v>1103</v>
      </c>
      <c r="R2221" s="29" t="s">
        <v>81</v>
      </c>
      <c r="S2221" s="33">
        <v>3</v>
      </c>
      <c r="T2221" s="29"/>
      <c r="U2221" s="29"/>
      <c r="V2221" s="29"/>
      <c r="W2221" s="29"/>
      <c r="X2221" s="29"/>
      <c r="Y2221" s="29"/>
      <c r="Z2221" s="33"/>
    </row>
    <row r="2222" ht="24" spans="1:26">
      <c r="A2222" s="33">
        <v>4048</v>
      </c>
      <c r="B2222" s="33" t="s">
        <v>117</v>
      </c>
      <c r="C2222" s="33" t="s">
        <v>118</v>
      </c>
      <c r="D2222" s="33" t="s">
        <v>150</v>
      </c>
      <c r="E2222" s="33" t="s">
        <v>157</v>
      </c>
      <c r="F2222" s="33" t="s">
        <v>1102</v>
      </c>
      <c r="G2222" s="33" t="s">
        <v>1830</v>
      </c>
      <c r="H2222" s="33" t="s">
        <v>1834</v>
      </c>
      <c r="I2222" s="196" t="s">
        <v>1876</v>
      </c>
      <c r="J2222" s="196" t="s">
        <v>1876</v>
      </c>
      <c r="K2222" s="196" t="s">
        <v>1876</v>
      </c>
      <c r="L2222" s="235">
        <v>45474</v>
      </c>
      <c r="M2222" s="235">
        <v>45504</v>
      </c>
      <c r="N2222" s="33" t="s">
        <v>124</v>
      </c>
      <c r="O2222" s="48" t="s">
        <v>125</v>
      </c>
      <c r="P2222" s="29" t="s">
        <v>922</v>
      </c>
      <c r="Q2222" s="29" t="s">
        <v>1103</v>
      </c>
      <c r="R2222" s="29" t="s">
        <v>81</v>
      </c>
      <c r="S2222" s="33">
        <v>3</v>
      </c>
      <c r="T2222" s="29"/>
      <c r="U2222" s="29"/>
      <c r="V2222" s="29"/>
      <c r="W2222" s="29"/>
      <c r="X2222" s="29"/>
      <c r="Y2222" s="29"/>
      <c r="Z2222" s="33"/>
    </row>
    <row r="2223" ht="24" spans="1:26">
      <c r="A2223" s="33">
        <v>4049</v>
      </c>
      <c r="B2223" s="33" t="s">
        <v>117</v>
      </c>
      <c r="C2223" s="33" t="s">
        <v>118</v>
      </c>
      <c r="D2223" s="33" t="s">
        <v>150</v>
      </c>
      <c r="E2223" s="33" t="s">
        <v>157</v>
      </c>
      <c r="F2223" s="33" t="s">
        <v>1102</v>
      </c>
      <c r="G2223" s="33" t="s">
        <v>1830</v>
      </c>
      <c r="H2223" s="33" t="s">
        <v>1834</v>
      </c>
      <c r="I2223" s="196" t="s">
        <v>1876</v>
      </c>
      <c r="J2223" s="196" t="s">
        <v>1876</v>
      </c>
      <c r="K2223" s="196" t="s">
        <v>1876</v>
      </c>
      <c r="L2223" s="235">
        <v>45505</v>
      </c>
      <c r="M2223" s="235">
        <v>45535</v>
      </c>
      <c r="N2223" s="33" t="s">
        <v>124</v>
      </c>
      <c r="O2223" s="48" t="s">
        <v>125</v>
      </c>
      <c r="P2223" s="29" t="s">
        <v>922</v>
      </c>
      <c r="Q2223" s="29" t="s">
        <v>1103</v>
      </c>
      <c r="R2223" s="29" t="s">
        <v>81</v>
      </c>
      <c r="S2223" s="33">
        <v>3</v>
      </c>
      <c r="T2223" s="29"/>
      <c r="U2223" s="29"/>
      <c r="V2223" s="29"/>
      <c r="W2223" s="29"/>
      <c r="X2223" s="29"/>
      <c r="Y2223" s="29"/>
      <c r="Z2223" s="33"/>
    </row>
    <row r="2224" ht="24" spans="1:26">
      <c r="A2224" s="33">
        <v>4050</v>
      </c>
      <c r="B2224" s="33" t="s">
        <v>117</v>
      </c>
      <c r="C2224" s="33" t="s">
        <v>118</v>
      </c>
      <c r="D2224" s="33" t="s">
        <v>150</v>
      </c>
      <c r="E2224" s="33" t="s">
        <v>157</v>
      </c>
      <c r="F2224" s="33" t="s">
        <v>1102</v>
      </c>
      <c r="G2224" s="33" t="s">
        <v>1830</v>
      </c>
      <c r="H2224" s="33" t="s">
        <v>1834</v>
      </c>
      <c r="I2224" s="196" t="s">
        <v>1876</v>
      </c>
      <c r="J2224" s="196" t="s">
        <v>1876</v>
      </c>
      <c r="K2224" s="196" t="s">
        <v>1876</v>
      </c>
      <c r="L2224" s="235">
        <v>45536</v>
      </c>
      <c r="M2224" s="235">
        <v>45565</v>
      </c>
      <c r="N2224" s="33" t="s">
        <v>124</v>
      </c>
      <c r="O2224" s="48" t="s">
        <v>125</v>
      </c>
      <c r="P2224" s="29" t="s">
        <v>922</v>
      </c>
      <c r="Q2224" s="29" t="s">
        <v>1103</v>
      </c>
      <c r="R2224" s="29" t="s">
        <v>81</v>
      </c>
      <c r="S2224" s="33">
        <v>3</v>
      </c>
      <c r="T2224" s="29"/>
      <c r="U2224" s="29"/>
      <c r="V2224" s="29"/>
      <c r="W2224" s="29"/>
      <c r="X2224" s="29"/>
      <c r="Y2224" s="29"/>
      <c r="Z2224" s="33"/>
    </row>
    <row r="2225" ht="24" spans="1:26">
      <c r="A2225" s="33">
        <v>4051</v>
      </c>
      <c r="B2225" s="33" t="s">
        <v>117</v>
      </c>
      <c r="C2225" s="33" t="s">
        <v>118</v>
      </c>
      <c r="D2225" s="33" t="s">
        <v>150</v>
      </c>
      <c r="E2225" s="33" t="s">
        <v>157</v>
      </c>
      <c r="F2225" s="33" t="s">
        <v>1102</v>
      </c>
      <c r="G2225" s="33" t="s">
        <v>1830</v>
      </c>
      <c r="H2225" s="33" t="s">
        <v>1834</v>
      </c>
      <c r="I2225" s="196" t="s">
        <v>1876</v>
      </c>
      <c r="J2225" s="196" t="s">
        <v>1876</v>
      </c>
      <c r="K2225" s="196" t="s">
        <v>1876</v>
      </c>
      <c r="L2225" s="235">
        <v>45566</v>
      </c>
      <c r="M2225" s="235">
        <v>45596</v>
      </c>
      <c r="N2225" s="33" t="s">
        <v>124</v>
      </c>
      <c r="O2225" s="48" t="s">
        <v>125</v>
      </c>
      <c r="P2225" s="29" t="s">
        <v>922</v>
      </c>
      <c r="Q2225" s="29" t="s">
        <v>1103</v>
      </c>
      <c r="R2225" s="29" t="s">
        <v>81</v>
      </c>
      <c r="S2225" s="33">
        <v>3</v>
      </c>
      <c r="T2225" s="29"/>
      <c r="U2225" s="29"/>
      <c r="V2225" s="29"/>
      <c r="W2225" s="29"/>
      <c r="X2225" s="29"/>
      <c r="Y2225" s="29"/>
      <c r="Z2225" s="33"/>
    </row>
    <row r="2226" ht="24" spans="1:26">
      <c r="A2226" s="33">
        <v>4052</v>
      </c>
      <c r="B2226" s="33" t="s">
        <v>117</v>
      </c>
      <c r="C2226" s="33" t="s">
        <v>118</v>
      </c>
      <c r="D2226" s="33" t="s">
        <v>150</v>
      </c>
      <c r="E2226" s="33" t="s">
        <v>157</v>
      </c>
      <c r="F2226" s="33" t="s">
        <v>1102</v>
      </c>
      <c r="G2226" s="33" t="s">
        <v>1830</v>
      </c>
      <c r="H2226" s="33" t="s">
        <v>1834</v>
      </c>
      <c r="I2226" s="196" t="s">
        <v>1876</v>
      </c>
      <c r="J2226" s="196" t="s">
        <v>1876</v>
      </c>
      <c r="K2226" s="196" t="s">
        <v>1876</v>
      </c>
      <c r="L2226" s="235">
        <v>45597</v>
      </c>
      <c r="M2226" s="235">
        <v>45626</v>
      </c>
      <c r="N2226" s="33" t="s">
        <v>124</v>
      </c>
      <c r="O2226" s="48" t="s">
        <v>125</v>
      </c>
      <c r="P2226" s="29" t="s">
        <v>922</v>
      </c>
      <c r="Q2226" s="29" t="s">
        <v>1103</v>
      </c>
      <c r="R2226" s="29" t="s">
        <v>81</v>
      </c>
      <c r="S2226" s="33">
        <v>3</v>
      </c>
      <c r="T2226" s="29"/>
      <c r="U2226" s="29"/>
      <c r="V2226" s="29"/>
      <c r="W2226" s="29"/>
      <c r="X2226" s="29"/>
      <c r="Y2226" s="29"/>
      <c r="Z2226" s="33"/>
    </row>
    <row r="2227" ht="24" spans="1:26">
      <c r="A2227" s="33">
        <v>4053</v>
      </c>
      <c r="B2227" s="33" t="s">
        <v>117</v>
      </c>
      <c r="C2227" s="33" t="s">
        <v>118</v>
      </c>
      <c r="D2227" s="33" t="s">
        <v>150</v>
      </c>
      <c r="E2227" s="33" t="s">
        <v>157</v>
      </c>
      <c r="F2227" s="33" t="s">
        <v>1102</v>
      </c>
      <c r="G2227" s="33" t="s">
        <v>1830</v>
      </c>
      <c r="H2227" s="33" t="s">
        <v>1834</v>
      </c>
      <c r="I2227" s="196" t="s">
        <v>1876</v>
      </c>
      <c r="J2227" s="196" t="s">
        <v>1876</v>
      </c>
      <c r="K2227" s="196" t="s">
        <v>1876</v>
      </c>
      <c r="L2227" s="235">
        <v>45627</v>
      </c>
      <c r="M2227" s="235">
        <v>45657</v>
      </c>
      <c r="N2227" s="33" t="s">
        <v>124</v>
      </c>
      <c r="O2227" s="48" t="s">
        <v>125</v>
      </c>
      <c r="P2227" s="29" t="s">
        <v>922</v>
      </c>
      <c r="Q2227" s="29" t="s">
        <v>1103</v>
      </c>
      <c r="R2227" s="29" t="s">
        <v>81</v>
      </c>
      <c r="S2227" s="33">
        <v>3</v>
      </c>
      <c r="T2227" s="29"/>
      <c r="U2227" s="29"/>
      <c r="V2227" s="29"/>
      <c r="W2227" s="29"/>
      <c r="X2227" s="29"/>
      <c r="Y2227" s="29"/>
      <c r="Z2227" s="33"/>
    </row>
    <row r="2228" ht="24" spans="1:26">
      <c r="A2228" s="33">
        <v>4055</v>
      </c>
      <c r="B2228" s="33" t="s">
        <v>117</v>
      </c>
      <c r="C2228" s="33" t="s">
        <v>118</v>
      </c>
      <c r="D2228" s="33" t="s">
        <v>150</v>
      </c>
      <c r="E2228" s="33" t="s">
        <v>157</v>
      </c>
      <c r="F2228" s="33" t="s">
        <v>1108</v>
      </c>
      <c r="G2228" s="33" t="s">
        <v>1830</v>
      </c>
      <c r="H2228" s="33" t="s">
        <v>1834</v>
      </c>
      <c r="I2228" s="196" t="s">
        <v>1876</v>
      </c>
      <c r="J2228" s="196" t="s">
        <v>1876</v>
      </c>
      <c r="K2228" s="196" t="s">
        <v>1876</v>
      </c>
      <c r="L2228" s="235">
        <v>45292</v>
      </c>
      <c r="M2228" s="235">
        <v>45322</v>
      </c>
      <c r="N2228" s="33" t="s">
        <v>124</v>
      </c>
      <c r="O2228" s="48" t="s">
        <v>125</v>
      </c>
      <c r="P2228" s="29" t="s">
        <v>922</v>
      </c>
      <c r="Q2228" s="29" t="s">
        <v>1103</v>
      </c>
      <c r="R2228" s="29" t="s">
        <v>81</v>
      </c>
      <c r="S2228" s="33">
        <v>4</v>
      </c>
      <c r="T2228" s="29"/>
      <c r="U2228" s="29"/>
      <c r="V2228" s="29"/>
      <c r="W2228" s="29"/>
      <c r="X2228" s="29"/>
      <c r="Y2228" s="29"/>
      <c r="Z2228" s="33"/>
    </row>
    <row r="2229" ht="24" spans="1:26">
      <c r="A2229" s="33">
        <v>4056</v>
      </c>
      <c r="B2229" s="33" t="s">
        <v>117</v>
      </c>
      <c r="C2229" s="33" t="s">
        <v>118</v>
      </c>
      <c r="D2229" s="33" t="s">
        <v>150</v>
      </c>
      <c r="E2229" s="33" t="s">
        <v>157</v>
      </c>
      <c r="F2229" s="33" t="s">
        <v>1108</v>
      </c>
      <c r="G2229" s="33" t="s">
        <v>1830</v>
      </c>
      <c r="H2229" s="33" t="s">
        <v>1834</v>
      </c>
      <c r="I2229" s="196" t="s">
        <v>1876</v>
      </c>
      <c r="J2229" s="196" t="s">
        <v>1876</v>
      </c>
      <c r="K2229" s="196" t="s">
        <v>1876</v>
      </c>
      <c r="L2229" s="235">
        <v>45323</v>
      </c>
      <c r="M2229" s="235">
        <v>45351</v>
      </c>
      <c r="N2229" s="33" t="s">
        <v>124</v>
      </c>
      <c r="O2229" s="48" t="s">
        <v>125</v>
      </c>
      <c r="P2229" s="29" t="s">
        <v>922</v>
      </c>
      <c r="Q2229" s="29" t="s">
        <v>1103</v>
      </c>
      <c r="R2229" s="29" t="s">
        <v>81</v>
      </c>
      <c r="S2229" s="33">
        <v>4</v>
      </c>
      <c r="T2229" s="29"/>
      <c r="U2229" s="29"/>
      <c r="V2229" s="29"/>
      <c r="W2229" s="29"/>
      <c r="X2229" s="29"/>
      <c r="Y2229" s="29"/>
      <c r="Z2229" s="33"/>
    </row>
    <row r="2230" ht="24" spans="1:28">
      <c r="A2230" s="33">
        <v>4057</v>
      </c>
      <c r="B2230" s="33" t="s">
        <v>117</v>
      </c>
      <c r="C2230" s="33" t="s">
        <v>118</v>
      </c>
      <c r="D2230" s="33" t="s">
        <v>150</v>
      </c>
      <c r="E2230" s="33" t="s">
        <v>157</v>
      </c>
      <c r="F2230" s="33" t="s">
        <v>1108</v>
      </c>
      <c r="G2230" s="33" t="s">
        <v>1830</v>
      </c>
      <c r="H2230" s="33" t="s">
        <v>1834</v>
      </c>
      <c r="I2230" s="196" t="s">
        <v>1876</v>
      </c>
      <c r="J2230" s="196" t="s">
        <v>1876</v>
      </c>
      <c r="K2230" s="196" t="s">
        <v>1876</v>
      </c>
      <c r="L2230" s="235">
        <v>45352</v>
      </c>
      <c r="M2230" s="235">
        <v>45382</v>
      </c>
      <c r="N2230" s="33" t="s">
        <v>124</v>
      </c>
      <c r="O2230" s="48" t="s">
        <v>125</v>
      </c>
      <c r="P2230" s="29" t="s">
        <v>922</v>
      </c>
      <c r="Q2230" s="29" t="s">
        <v>1103</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150</v>
      </c>
      <c r="E2231" s="33" t="s">
        <v>157</v>
      </c>
      <c r="F2231" s="33" t="s">
        <v>1108</v>
      </c>
      <c r="G2231" s="33" t="s">
        <v>1830</v>
      </c>
      <c r="H2231" s="33" t="s">
        <v>1834</v>
      </c>
      <c r="I2231" s="196" t="s">
        <v>1876</v>
      </c>
      <c r="J2231" s="196" t="s">
        <v>1876</v>
      </c>
      <c r="K2231" s="196" t="s">
        <v>1876</v>
      </c>
      <c r="L2231" s="235">
        <v>45383</v>
      </c>
      <c r="M2231" s="235">
        <v>45412</v>
      </c>
      <c r="N2231" s="33" t="s">
        <v>124</v>
      </c>
      <c r="O2231" s="48" t="s">
        <v>125</v>
      </c>
      <c r="P2231" s="29" t="s">
        <v>922</v>
      </c>
      <c r="Q2231" s="29" t="s">
        <v>1103</v>
      </c>
      <c r="R2231" s="29" t="s">
        <v>81</v>
      </c>
      <c r="S2231" s="33">
        <v>4</v>
      </c>
      <c r="T2231" s="29"/>
      <c r="U2231" s="29"/>
      <c r="V2231" s="29"/>
      <c r="W2231" s="29"/>
      <c r="X2231" s="29"/>
      <c r="Y2231" s="29"/>
      <c r="Z2231" s="33"/>
    </row>
    <row r="2232" ht="24" spans="1:26">
      <c r="A2232" s="33">
        <v>4059</v>
      </c>
      <c r="B2232" s="33" t="s">
        <v>117</v>
      </c>
      <c r="C2232" s="33" t="s">
        <v>118</v>
      </c>
      <c r="D2232" s="33" t="s">
        <v>150</v>
      </c>
      <c r="E2232" s="33" t="s">
        <v>157</v>
      </c>
      <c r="F2232" s="33" t="s">
        <v>1108</v>
      </c>
      <c r="G2232" s="33" t="s">
        <v>1830</v>
      </c>
      <c r="H2232" s="33" t="s">
        <v>1834</v>
      </c>
      <c r="I2232" s="196" t="s">
        <v>1876</v>
      </c>
      <c r="J2232" s="196" t="s">
        <v>1876</v>
      </c>
      <c r="K2232" s="196" t="s">
        <v>1876</v>
      </c>
      <c r="L2232" s="235">
        <v>45413</v>
      </c>
      <c r="M2232" s="235">
        <v>45443</v>
      </c>
      <c r="N2232" s="33" t="s">
        <v>124</v>
      </c>
      <c r="O2232" s="48" t="s">
        <v>125</v>
      </c>
      <c r="P2232" s="29" t="s">
        <v>922</v>
      </c>
      <c r="Q2232" s="29" t="s">
        <v>1103</v>
      </c>
      <c r="R2232" s="29" t="s">
        <v>81</v>
      </c>
      <c r="S2232" s="33">
        <v>4</v>
      </c>
      <c r="T2232" s="29"/>
      <c r="U2232" s="29"/>
      <c r="V2232" s="29"/>
      <c r="W2232" s="29"/>
      <c r="X2232" s="29"/>
      <c r="Y2232" s="29"/>
      <c r="Z2232" s="33"/>
    </row>
    <row r="2233" ht="24" spans="1:26">
      <c r="A2233" s="33">
        <v>4060</v>
      </c>
      <c r="B2233" s="33" t="s">
        <v>117</v>
      </c>
      <c r="C2233" s="33" t="s">
        <v>118</v>
      </c>
      <c r="D2233" s="33" t="s">
        <v>150</v>
      </c>
      <c r="E2233" s="33" t="s">
        <v>157</v>
      </c>
      <c r="F2233" s="33" t="s">
        <v>1108</v>
      </c>
      <c r="G2233" s="33" t="s">
        <v>1830</v>
      </c>
      <c r="H2233" s="33" t="s">
        <v>1834</v>
      </c>
      <c r="I2233" s="196" t="s">
        <v>1876</v>
      </c>
      <c r="J2233" s="196" t="s">
        <v>1876</v>
      </c>
      <c r="K2233" s="196" t="s">
        <v>1876</v>
      </c>
      <c r="L2233" s="235">
        <v>45444</v>
      </c>
      <c r="M2233" s="235">
        <v>45473</v>
      </c>
      <c r="N2233" s="33" t="s">
        <v>124</v>
      </c>
      <c r="O2233" s="48" t="s">
        <v>125</v>
      </c>
      <c r="P2233" s="29" t="s">
        <v>922</v>
      </c>
      <c r="Q2233" s="29" t="s">
        <v>1103</v>
      </c>
      <c r="R2233" s="29" t="s">
        <v>81</v>
      </c>
      <c r="S2233" s="33">
        <v>4</v>
      </c>
      <c r="T2233" s="29"/>
      <c r="U2233" s="29"/>
      <c r="V2233" s="29"/>
      <c r="W2233" s="29"/>
      <c r="X2233" s="29"/>
      <c r="Y2233" s="29"/>
      <c r="Z2233" s="33"/>
    </row>
    <row r="2234" ht="24" spans="1:26">
      <c r="A2234" s="33">
        <v>4061</v>
      </c>
      <c r="B2234" s="33" t="s">
        <v>117</v>
      </c>
      <c r="C2234" s="33" t="s">
        <v>118</v>
      </c>
      <c r="D2234" s="33" t="s">
        <v>150</v>
      </c>
      <c r="E2234" s="33" t="s">
        <v>157</v>
      </c>
      <c r="F2234" s="33" t="s">
        <v>1108</v>
      </c>
      <c r="G2234" s="33" t="s">
        <v>1830</v>
      </c>
      <c r="H2234" s="33" t="s">
        <v>1834</v>
      </c>
      <c r="I2234" s="196" t="s">
        <v>1876</v>
      </c>
      <c r="J2234" s="196" t="s">
        <v>1876</v>
      </c>
      <c r="K2234" s="196" t="s">
        <v>1876</v>
      </c>
      <c r="L2234" s="235">
        <v>45474</v>
      </c>
      <c r="M2234" s="235">
        <v>45504</v>
      </c>
      <c r="N2234" s="33" t="s">
        <v>124</v>
      </c>
      <c r="O2234" s="48" t="s">
        <v>125</v>
      </c>
      <c r="P2234" s="29" t="s">
        <v>922</v>
      </c>
      <c r="Q2234" s="29" t="s">
        <v>1103</v>
      </c>
      <c r="R2234" s="29" t="s">
        <v>81</v>
      </c>
      <c r="S2234" s="33">
        <v>4</v>
      </c>
      <c r="T2234" s="29"/>
      <c r="U2234" s="29"/>
      <c r="V2234" s="29"/>
      <c r="W2234" s="29"/>
      <c r="X2234" s="29"/>
      <c r="Y2234" s="29"/>
      <c r="Z2234" s="33"/>
    </row>
    <row r="2235" ht="24" spans="1:26">
      <c r="A2235" s="33">
        <v>4062</v>
      </c>
      <c r="B2235" s="33" t="s">
        <v>117</v>
      </c>
      <c r="C2235" s="33" t="s">
        <v>118</v>
      </c>
      <c r="D2235" s="33" t="s">
        <v>150</v>
      </c>
      <c r="E2235" s="33" t="s">
        <v>157</v>
      </c>
      <c r="F2235" s="33" t="s">
        <v>1108</v>
      </c>
      <c r="G2235" s="33" t="s">
        <v>1830</v>
      </c>
      <c r="H2235" s="33" t="s">
        <v>1834</v>
      </c>
      <c r="I2235" s="196" t="s">
        <v>1876</v>
      </c>
      <c r="J2235" s="196" t="s">
        <v>1876</v>
      </c>
      <c r="K2235" s="196" t="s">
        <v>1876</v>
      </c>
      <c r="L2235" s="235">
        <v>45505</v>
      </c>
      <c r="M2235" s="235">
        <v>45535</v>
      </c>
      <c r="N2235" s="33" t="s">
        <v>124</v>
      </c>
      <c r="O2235" s="48" t="s">
        <v>125</v>
      </c>
      <c r="P2235" s="29" t="s">
        <v>922</v>
      </c>
      <c r="Q2235" s="29" t="s">
        <v>1103</v>
      </c>
      <c r="R2235" s="29" t="s">
        <v>81</v>
      </c>
      <c r="S2235" s="33">
        <v>4</v>
      </c>
      <c r="T2235" s="29"/>
      <c r="U2235" s="29"/>
      <c r="V2235" s="29"/>
      <c r="W2235" s="29"/>
      <c r="X2235" s="29"/>
      <c r="Y2235" s="29"/>
      <c r="Z2235" s="33"/>
    </row>
    <row r="2236" ht="24" spans="1:26">
      <c r="A2236" s="33">
        <v>4063</v>
      </c>
      <c r="B2236" s="33" t="s">
        <v>117</v>
      </c>
      <c r="C2236" s="33" t="s">
        <v>118</v>
      </c>
      <c r="D2236" s="33" t="s">
        <v>150</v>
      </c>
      <c r="E2236" s="33" t="s">
        <v>157</v>
      </c>
      <c r="F2236" s="33" t="s">
        <v>1108</v>
      </c>
      <c r="G2236" s="33" t="s">
        <v>1830</v>
      </c>
      <c r="H2236" s="33" t="s">
        <v>1834</v>
      </c>
      <c r="I2236" s="196" t="s">
        <v>1876</v>
      </c>
      <c r="J2236" s="196" t="s">
        <v>1876</v>
      </c>
      <c r="K2236" s="196" t="s">
        <v>1876</v>
      </c>
      <c r="L2236" s="235">
        <v>45536</v>
      </c>
      <c r="M2236" s="235">
        <v>45565</v>
      </c>
      <c r="N2236" s="33" t="s">
        <v>124</v>
      </c>
      <c r="O2236" s="48" t="s">
        <v>125</v>
      </c>
      <c r="P2236" s="29" t="s">
        <v>922</v>
      </c>
      <c r="Q2236" s="29" t="s">
        <v>1103</v>
      </c>
      <c r="R2236" s="29" t="s">
        <v>81</v>
      </c>
      <c r="S2236" s="33">
        <v>4</v>
      </c>
      <c r="T2236" s="29"/>
      <c r="U2236" s="29"/>
      <c r="V2236" s="29"/>
      <c r="W2236" s="29"/>
      <c r="X2236" s="29"/>
      <c r="Y2236" s="29"/>
      <c r="Z2236" s="33"/>
    </row>
    <row r="2237" ht="24" spans="1:26">
      <c r="A2237" s="33">
        <v>4064</v>
      </c>
      <c r="B2237" s="33" t="s">
        <v>117</v>
      </c>
      <c r="C2237" s="33" t="s">
        <v>118</v>
      </c>
      <c r="D2237" s="33" t="s">
        <v>150</v>
      </c>
      <c r="E2237" s="33" t="s">
        <v>157</v>
      </c>
      <c r="F2237" s="33" t="s">
        <v>1108</v>
      </c>
      <c r="G2237" s="33" t="s">
        <v>1830</v>
      </c>
      <c r="H2237" s="33" t="s">
        <v>1834</v>
      </c>
      <c r="I2237" s="196" t="s">
        <v>1876</v>
      </c>
      <c r="J2237" s="196" t="s">
        <v>1876</v>
      </c>
      <c r="K2237" s="196" t="s">
        <v>1876</v>
      </c>
      <c r="L2237" s="235">
        <v>45566</v>
      </c>
      <c r="M2237" s="235">
        <v>45596</v>
      </c>
      <c r="N2237" s="33" t="s">
        <v>124</v>
      </c>
      <c r="O2237" s="48" t="s">
        <v>125</v>
      </c>
      <c r="P2237" s="29" t="s">
        <v>922</v>
      </c>
      <c r="Q2237" s="29" t="s">
        <v>1103</v>
      </c>
      <c r="R2237" s="29" t="s">
        <v>81</v>
      </c>
      <c r="S2237" s="33">
        <v>4</v>
      </c>
      <c r="T2237" s="29"/>
      <c r="U2237" s="29"/>
      <c r="V2237" s="29"/>
      <c r="W2237" s="29"/>
      <c r="X2237" s="29"/>
      <c r="Y2237" s="29"/>
      <c r="Z2237" s="33"/>
    </row>
    <row r="2238" ht="24" spans="1:26">
      <c r="A2238" s="33">
        <v>4065</v>
      </c>
      <c r="B2238" s="33" t="s">
        <v>117</v>
      </c>
      <c r="C2238" s="33" t="s">
        <v>118</v>
      </c>
      <c r="D2238" s="33" t="s">
        <v>150</v>
      </c>
      <c r="E2238" s="33" t="s">
        <v>157</v>
      </c>
      <c r="F2238" s="33" t="s">
        <v>1108</v>
      </c>
      <c r="G2238" s="33" t="s">
        <v>1830</v>
      </c>
      <c r="H2238" s="33" t="s">
        <v>1834</v>
      </c>
      <c r="I2238" s="196" t="s">
        <v>1876</v>
      </c>
      <c r="J2238" s="196" t="s">
        <v>1876</v>
      </c>
      <c r="K2238" s="196" t="s">
        <v>1876</v>
      </c>
      <c r="L2238" s="235">
        <v>45597</v>
      </c>
      <c r="M2238" s="235">
        <v>45626</v>
      </c>
      <c r="N2238" s="33" t="s">
        <v>124</v>
      </c>
      <c r="O2238" s="48" t="s">
        <v>125</v>
      </c>
      <c r="P2238" s="29" t="s">
        <v>922</v>
      </c>
      <c r="Q2238" s="29" t="s">
        <v>1103</v>
      </c>
      <c r="R2238" s="29" t="s">
        <v>81</v>
      </c>
      <c r="S2238" s="33">
        <v>4</v>
      </c>
      <c r="T2238" s="29"/>
      <c r="U2238" s="29"/>
      <c r="V2238" s="29"/>
      <c r="W2238" s="29"/>
      <c r="X2238" s="29"/>
      <c r="Y2238" s="29"/>
      <c r="Z2238" s="33"/>
    </row>
    <row r="2239" ht="24" spans="1:26">
      <c r="A2239" s="33">
        <v>4066</v>
      </c>
      <c r="B2239" s="33" t="s">
        <v>117</v>
      </c>
      <c r="C2239" s="33" t="s">
        <v>118</v>
      </c>
      <c r="D2239" s="33" t="s">
        <v>150</v>
      </c>
      <c r="E2239" s="33" t="s">
        <v>157</v>
      </c>
      <c r="F2239" s="33" t="s">
        <v>1108</v>
      </c>
      <c r="G2239" s="33" t="s">
        <v>1830</v>
      </c>
      <c r="H2239" s="33" t="s">
        <v>1834</v>
      </c>
      <c r="I2239" s="196" t="s">
        <v>1876</v>
      </c>
      <c r="J2239" s="196" t="s">
        <v>1876</v>
      </c>
      <c r="K2239" s="196" t="s">
        <v>1876</v>
      </c>
      <c r="L2239" s="235">
        <v>45627</v>
      </c>
      <c r="M2239" s="235">
        <v>45657</v>
      </c>
      <c r="N2239" s="33" t="s">
        <v>124</v>
      </c>
      <c r="O2239" s="48" t="s">
        <v>125</v>
      </c>
      <c r="P2239" s="29" t="s">
        <v>922</v>
      </c>
      <c r="Q2239" s="29" t="s">
        <v>1103</v>
      </c>
      <c r="R2239" s="29" t="s">
        <v>81</v>
      </c>
      <c r="S2239" s="33">
        <v>4</v>
      </c>
      <c r="T2239" s="29"/>
      <c r="U2239" s="29"/>
      <c r="V2239" s="29"/>
      <c r="W2239" s="29"/>
      <c r="X2239" s="29"/>
      <c r="Y2239" s="29"/>
      <c r="Z2239" s="33"/>
    </row>
    <row r="2240" ht="24" spans="1:26">
      <c r="A2240" s="33">
        <v>4069</v>
      </c>
      <c r="B2240" s="33" t="s">
        <v>117</v>
      </c>
      <c r="C2240" s="33" t="s">
        <v>118</v>
      </c>
      <c r="D2240" s="33" t="s">
        <v>150</v>
      </c>
      <c r="E2240" s="33" t="s">
        <v>2034</v>
      </c>
      <c r="F2240" s="33" t="s">
        <v>1113</v>
      </c>
      <c r="G2240" s="33" t="s">
        <v>1830</v>
      </c>
      <c r="H2240" s="33" t="s">
        <v>2035</v>
      </c>
      <c r="I2240" s="196" t="s">
        <v>1876</v>
      </c>
      <c r="J2240" s="196" t="s">
        <v>1876</v>
      </c>
      <c r="K2240" s="196" t="s">
        <v>1876</v>
      </c>
      <c r="L2240" s="235">
        <v>45292</v>
      </c>
      <c r="M2240" s="235">
        <v>45322</v>
      </c>
      <c r="N2240" s="33" t="s">
        <v>124</v>
      </c>
      <c r="O2240" s="48" t="s">
        <v>125</v>
      </c>
      <c r="P2240" s="29" t="s">
        <v>922</v>
      </c>
      <c r="Q2240" s="29" t="s">
        <v>1114</v>
      </c>
      <c r="R2240" s="29" t="s">
        <v>81</v>
      </c>
      <c r="S2240" s="33">
        <v>3</v>
      </c>
      <c r="T2240" s="29"/>
      <c r="U2240" s="29"/>
      <c r="V2240" s="29"/>
      <c r="W2240" s="29"/>
      <c r="X2240" s="29"/>
      <c r="Y2240" s="29"/>
      <c r="Z2240" s="33"/>
    </row>
    <row r="2241" ht="24" spans="1:26">
      <c r="A2241" s="33">
        <v>4070</v>
      </c>
      <c r="B2241" s="33" t="s">
        <v>117</v>
      </c>
      <c r="C2241" s="33" t="s">
        <v>118</v>
      </c>
      <c r="D2241" s="33" t="s">
        <v>150</v>
      </c>
      <c r="E2241" s="33" t="s">
        <v>2034</v>
      </c>
      <c r="F2241" s="33" t="s">
        <v>1113</v>
      </c>
      <c r="G2241" s="33" t="s">
        <v>1830</v>
      </c>
      <c r="H2241" s="33" t="s">
        <v>2035</v>
      </c>
      <c r="I2241" s="196" t="s">
        <v>1876</v>
      </c>
      <c r="J2241" s="196" t="s">
        <v>1876</v>
      </c>
      <c r="K2241" s="196" t="s">
        <v>1876</v>
      </c>
      <c r="L2241" s="235">
        <v>45323</v>
      </c>
      <c r="M2241" s="235">
        <v>45351</v>
      </c>
      <c r="N2241" s="33" t="s">
        <v>124</v>
      </c>
      <c r="O2241" s="48" t="s">
        <v>125</v>
      </c>
      <c r="P2241" s="29" t="s">
        <v>922</v>
      </c>
      <c r="Q2241" s="29" t="s">
        <v>1114</v>
      </c>
      <c r="R2241" s="29" t="s">
        <v>81</v>
      </c>
      <c r="S2241" s="33">
        <v>3</v>
      </c>
      <c r="T2241" s="29"/>
      <c r="U2241" s="29"/>
      <c r="V2241" s="29"/>
      <c r="W2241" s="29"/>
      <c r="X2241" s="29"/>
      <c r="Y2241" s="29"/>
      <c r="Z2241" s="33"/>
    </row>
    <row r="2242" ht="24" spans="1:28">
      <c r="A2242" s="33">
        <v>4071</v>
      </c>
      <c r="B2242" s="33" t="s">
        <v>117</v>
      </c>
      <c r="C2242" s="33" t="s">
        <v>118</v>
      </c>
      <c r="D2242" s="33" t="s">
        <v>150</v>
      </c>
      <c r="E2242" s="33" t="s">
        <v>2034</v>
      </c>
      <c r="F2242" s="33" t="s">
        <v>1113</v>
      </c>
      <c r="G2242" s="33" t="s">
        <v>1830</v>
      </c>
      <c r="H2242" s="33" t="s">
        <v>2035</v>
      </c>
      <c r="I2242" s="196" t="s">
        <v>1876</v>
      </c>
      <c r="J2242" s="196" t="s">
        <v>1876</v>
      </c>
      <c r="K2242" s="196" t="s">
        <v>1876</v>
      </c>
      <c r="L2242" s="235">
        <v>45352</v>
      </c>
      <c r="M2242" s="235">
        <v>45382</v>
      </c>
      <c r="N2242" s="33" t="s">
        <v>124</v>
      </c>
      <c r="O2242" s="48" t="s">
        <v>125</v>
      </c>
      <c r="P2242" s="29" t="s">
        <v>922</v>
      </c>
      <c r="Q2242" s="29" t="s">
        <v>1114</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150</v>
      </c>
      <c r="E2243" s="33" t="s">
        <v>2034</v>
      </c>
      <c r="F2243" s="33" t="s">
        <v>1113</v>
      </c>
      <c r="G2243" s="33" t="s">
        <v>1830</v>
      </c>
      <c r="H2243" s="33" t="s">
        <v>2035</v>
      </c>
      <c r="I2243" s="196" t="s">
        <v>1876</v>
      </c>
      <c r="J2243" s="196" t="s">
        <v>1876</v>
      </c>
      <c r="K2243" s="196" t="s">
        <v>1876</v>
      </c>
      <c r="L2243" s="235">
        <v>45383</v>
      </c>
      <c r="M2243" s="235">
        <v>45412</v>
      </c>
      <c r="N2243" s="33" t="s">
        <v>124</v>
      </c>
      <c r="O2243" s="48" t="s">
        <v>125</v>
      </c>
      <c r="P2243" s="29" t="s">
        <v>922</v>
      </c>
      <c r="Q2243" s="29" t="s">
        <v>1114</v>
      </c>
      <c r="R2243" s="29" t="s">
        <v>81</v>
      </c>
      <c r="S2243" s="33">
        <v>3</v>
      </c>
      <c r="T2243" s="29"/>
      <c r="U2243" s="29"/>
      <c r="V2243" s="29"/>
      <c r="W2243" s="29"/>
      <c r="X2243" s="29"/>
      <c r="Y2243" s="29"/>
      <c r="Z2243" s="33"/>
    </row>
    <row r="2244" ht="24" spans="1:26">
      <c r="A2244" s="33">
        <v>4073</v>
      </c>
      <c r="B2244" s="33" t="s">
        <v>117</v>
      </c>
      <c r="C2244" s="33" t="s">
        <v>118</v>
      </c>
      <c r="D2244" s="33" t="s">
        <v>150</v>
      </c>
      <c r="E2244" s="33" t="s">
        <v>2034</v>
      </c>
      <c r="F2244" s="33" t="s">
        <v>1113</v>
      </c>
      <c r="G2244" s="33" t="s">
        <v>1830</v>
      </c>
      <c r="H2244" s="33" t="s">
        <v>2035</v>
      </c>
      <c r="I2244" s="196" t="s">
        <v>1876</v>
      </c>
      <c r="J2244" s="196" t="s">
        <v>1876</v>
      </c>
      <c r="K2244" s="196" t="s">
        <v>1876</v>
      </c>
      <c r="L2244" s="235">
        <v>45413</v>
      </c>
      <c r="M2244" s="235">
        <v>45443</v>
      </c>
      <c r="N2244" s="33" t="s">
        <v>124</v>
      </c>
      <c r="O2244" s="48" t="s">
        <v>125</v>
      </c>
      <c r="P2244" s="29" t="s">
        <v>922</v>
      </c>
      <c r="Q2244" s="29" t="s">
        <v>1114</v>
      </c>
      <c r="R2244" s="29" t="s">
        <v>81</v>
      </c>
      <c r="S2244" s="33">
        <v>3</v>
      </c>
      <c r="T2244" s="29"/>
      <c r="U2244" s="29"/>
      <c r="V2244" s="29"/>
      <c r="W2244" s="29"/>
      <c r="X2244" s="29"/>
      <c r="Y2244" s="29"/>
      <c r="Z2244" s="33"/>
    </row>
    <row r="2245" ht="24" spans="1:26">
      <c r="A2245" s="33">
        <v>4074</v>
      </c>
      <c r="B2245" s="33" t="s">
        <v>117</v>
      </c>
      <c r="C2245" s="33" t="s">
        <v>118</v>
      </c>
      <c r="D2245" s="33" t="s">
        <v>150</v>
      </c>
      <c r="E2245" s="33" t="s">
        <v>2034</v>
      </c>
      <c r="F2245" s="33" t="s">
        <v>1113</v>
      </c>
      <c r="G2245" s="33" t="s">
        <v>1830</v>
      </c>
      <c r="H2245" s="33" t="s">
        <v>2035</v>
      </c>
      <c r="I2245" s="196" t="s">
        <v>1876</v>
      </c>
      <c r="J2245" s="196" t="s">
        <v>1876</v>
      </c>
      <c r="K2245" s="196" t="s">
        <v>1876</v>
      </c>
      <c r="L2245" s="235">
        <v>45444</v>
      </c>
      <c r="M2245" s="235">
        <v>45473</v>
      </c>
      <c r="N2245" s="33" t="s">
        <v>124</v>
      </c>
      <c r="O2245" s="48" t="s">
        <v>125</v>
      </c>
      <c r="P2245" s="29" t="s">
        <v>922</v>
      </c>
      <c r="Q2245" s="29" t="s">
        <v>1114</v>
      </c>
      <c r="R2245" s="29" t="s">
        <v>81</v>
      </c>
      <c r="S2245" s="33">
        <v>3</v>
      </c>
      <c r="T2245" s="29"/>
      <c r="U2245" s="29"/>
      <c r="V2245" s="29"/>
      <c r="W2245" s="29"/>
      <c r="X2245" s="29"/>
      <c r="Y2245" s="29"/>
      <c r="Z2245" s="33"/>
    </row>
    <row r="2246" ht="24" spans="1:26">
      <c r="A2246" s="33">
        <v>4075</v>
      </c>
      <c r="B2246" s="33" t="s">
        <v>117</v>
      </c>
      <c r="C2246" s="33" t="s">
        <v>118</v>
      </c>
      <c r="D2246" s="33" t="s">
        <v>150</v>
      </c>
      <c r="E2246" s="33" t="s">
        <v>2034</v>
      </c>
      <c r="F2246" s="33" t="s">
        <v>1113</v>
      </c>
      <c r="G2246" s="33" t="s">
        <v>1830</v>
      </c>
      <c r="H2246" s="33" t="s">
        <v>2035</v>
      </c>
      <c r="I2246" s="196" t="s">
        <v>1876</v>
      </c>
      <c r="J2246" s="196" t="s">
        <v>1876</v>
      </c>
      <c r="K2246" s="196" t="s">
        <v>1876</v>
      </c>
      <c r="L2246" s="235">
        <v>45474</v>
      </c>
      <c r="M2246" s="235">
        <v>45504</v>
      </c>
      <c r="N2246" s="33" t="s">
        <v>124</v>
      </c>
      <c r="O2246" s="48" t="s">
        <v>125</v>
      </c>
      <c r="P2246" s="29" t="s">
        <v>922</v>
      </c>
      <c r="Q2246" s="29" t="s">
        <v>1114</v>
      </c>
      <c r="R2246" s="29" t="s">
        <v>81</v>
      </c>
      <c r="S2246" s="33">
        <v>3</v>
      </c>
      <c r="T2246" s="29"/>
      <c r="U2246" s="29"/>
      <c r="V2246" s="29"/>
      <c r="W2246" s="29"/>
      <c r="X2246" s="29"/>
      <c r="Y2246" s="29"/>
      <c r="Z2246" s="33"/>
    </row>
    <row r="2247" ht="24" spans="1:26">
      <c r="A2247" s="33">
        <v>4076</v>
      </c>
      <c r="B2247" s="33" t="s">
        <v>117</v>
      </c>
      <c r="C2247" s="33" t="s">
        <v>118</v>
      </c>
      <c r="D2247" s="33" t="s">
        <v>150</v>
      </c>
      <c r="E2247" s="33" t="s">
        <v>2034</v>
      </c>
      <c r="F2247" s="33" t="s">
        <v>1113</v>
      </c>
      <c r="G2247" s="33" t="s">
        <v>1830</v>
      </c>
      <c r="H2247" s="33" t="s">
        <v>2035</v>
      </c>
      <c r="I2247" s="196" t="s">
        <v>1876</v>
      </c>
      <c r="J2247" s="196" t="s">
        <v>1876</v>
      </c>
      <c r="K2247" s="196" t="s">
        <v>1876</v>
      </c>
      <c r="L2247" s="235">
        <v>45505</v>
      </c>
      <c r="M2247" s="235">
        <v>45535</v>
      </c>
      <c r="N2247" s="33" t="s">
        <v>124</v>
      </c>
      <c r="O2247" s="48" t="s">
        <v>125</v>
      </c>
      <c r="P2247" s="29" t="s">
        <v>922</v>
      </c>
      <c r="Q2247" s="29" t="s">
        <v>1114</v>
      </c>
      <c r="R2247" s="29" t="s">
        <v>81</v>
      </c>
      <c r="S2247" s="33">
        <v>3</v>
      </c>
      <c r="T2247" s="29"/>
      <c r="U2247" s="29"/>
      <c r="V2247" s="29"/>
      <c r="W2247" s="29"/>
      <c r="X2247" s="29"/>
      <c r="Y2247" s="29"/>
      <c r="Z2247" s="33"/>
    </row>
    <row r="2248" ht="24" spans="1:26">
      <c r="A2248" s="33">
        <v>4077</v>
      </c>
      <c r="B2248" s="33" t="s">
        <v>117</v>
      </c>
      <c r="C2248" s="33" t="s">
        <v>118</v>
      </c>
      <c r="D2248" s="33" t="s">
        <v>150</v>
      </c>
      <c r="E2248" s="33" t="s">
        <v>2034</v>
      </c>
      <c r="F2248" s="33" t="s">
        <v>1113</v>
      </c>
      <c r="G2248" s="33" t="s">
        <v>1830</v>
      </c>
      <c r="H2248" s="33" t="s">
        <v>2035</v>
      </c>
      <c r="I2248" s="196" t="s">
        <v>1876</v>
      </c>
      <c r="J2248" s="196" t="s">
        <v>1876</v>
      </c>
      <c r="K2248" s="196" t="s">
        <v>1876</v>
      </c>
      <c r="L2248" s="235">
        <v>45536</v>
      </c>
      <c r="M2248" s="235">
        <v>45565</v>
      </c>
      <c r="N2248" s="33" t="s">
        <v>124</v>
      </c>
      <c r="O2248" s="48" t="s">
        <v>125</v>
      </c>
      <c r="P2248" s="29" t="s">
        <v>922</v>
      </c>
      <c r="Q2248" s="29" t="s">
        <v>1114</v>
      </c>
      <c r="R2248" s="29" t="s">
        <v>81</v>
      </c>
      <c r="S2248" s="33">
        <v>3</v>
      </c>
      <c r="T2248" s="29"/>
      <c r="U2248" s="29"/>
      <c r="V2248" s="29"/>
      <c r="W2248" s="29"/>
      <c r="X2248" s="29"/>
      <c r="Y2248" s="29"/>
      <c r="Z2248" s="33"/>
    </row>
    <row r="2249" ht="24" spans="1:26">
      <c r="A2249" s="33">
        <v>4078</v>
      </c>
      <c r="B2249" s="33" t="s">
        <v>117</v>
      </c>
      <c r="C2249" s="33" t="s">
        <v>118</v>
      </c>
      <c r="D2249" s="33" t="s">
        <v>150</v>
      </c>
      <c r="E2249" s="33" t="s">
        <v>2034</v>
      </c>
      <c r="F2249" s="33" t="s">
        <v>1113</v>
      </c>
      <c r="G2249" s="33" t="s">
        <v>1830</v>
      </c>
      <c r="H2249" s="33" t="s">
        <v>2035</v>
      </c>
      <c r="I2249" s="196" t="s">
        <v>1876</v>
      </c>
      <c r="J2249" s="196" t="s">
        <v>1876</v>
      </c>
      <c r="K2249" s="196" t="s">
        <v>1876</v>
      </c>
      <c r="L2249" s="235">
        <v>45566</v>
      </c>
      <c r="M2249" s="235">
        <v>45596</v>
      </c>
      <c r="N2249" s="33" t="s">
        <v>124</v>
      </c>
      <c r="O2249" s="48" t="s">
        <v>125</v>
      </c>
      <c r="P2249" s="29" t="s">
        <v>922</v>
      </c>
      <c r="Q2249" s="29" t="s">
        <v>1114</v>
      </c>
      <c r="R2249" s="29" t="s">
        <v>81</v>
      </c>
      <c r="S2249" s="33">
        <v>3</v>
      </c>
      <c r="T2249" s="29"/>
      <c r="U2249" s="29"/>
      <c r="V2249" s="29"/>
      <c r="W2249" s="29"/>
      <c r="X2249" s="29"/>
      <c r="Y2249" s="29"/>
      <c r="Z2249" s="33"/>
    </row>
    <row r="2250" ht="24" spans="1:26">
      <c r="A2250" s="33">
        <v>4079</v>
      </c>
      <c r="B2250" s="33" t="s">
        <v>117</v>
      </c>
      <c r="C2250" s="33" t="s">
        <v>118</v>
      </c>
      <c r="D2250" s="33" t="s">
        <v>150</v>
      </c>
      <c r="E2250" s="33" t="s">
        <v>2034</v>
      </c>
      <c r="F2250" s="33" t="s">
        <v>1113</v>
      </c>
      <c r="G2250" s="33" t="s">
        <v>1830</v>
      </c>
      <c r="H2250" s="33" t="s">
        <v>2035</v>
      </c>
      <c r="I2250" s="196" t="s">
        <v>1876</v>
      </c>
      <c r="J2250" s="196" t="s">
        <v>1876</v>
      </c>
      <c r="K2250" s="196" t="s">
        <v>1876</v>
      </c>
      <c r="L2250" s="235">
        <v>45597</v>
      </c>
      <c r="M2250" s="235">
        <v>45626</v>
      </c>
      <c r="N2250" s="33" t="s">
        <v>124</v>
      </c>
      <c r="O2250" s="48" t="s">
        <v>125</v>
      </c>
      <c r="P2250" s="29" t="s">
        <v>922</v>
      </c>
      <c r="Q2250" s="29" t="s">
        <v>1114</v>
      </c>
      <c r="R2250" s="29" t="s">
        <v>81</v>
      </c>
      <c r="S2250" s="33">
        <v>3</v>
      </c>
      <c r="T2250" s="29"/>
      <c r="U2250" s="29"/>
      <c r="V2250" s="29"/>
      <c r="W2250" s="29"/>
      <c r="X2250" s="29"/>
      <c r="Y2250" s="29"/>
      <c r="Z2250" s="33"/>
    </row>
    <row r="2251" ht="24" spans="1:26">
      <c r="A2251" s="33">
        <v>4080</v>
      </c>
      <c r="B2251" s="33" t="s">
        <v>117</v>
      </c>
      <c r="C2251" s="33" t="s">
        <v>118</v>
      </c>
      <c r="D2251" s="33" t="s">
        <v>150</v>
      </c>
      <c r="E2251" s="33" t="s">
        <v>2034</v>
      </c>
      <c r="F2251" s="33" t="s">
        <v>1113</v>
      </c>
      <c r="G2251" s="33" t="s">
        <v>1830</v>
      </c>
      <c r="H2251" s="33" t="s">
        <v>2035</v>
      </c>
      <c r="I2251" s="196" t="s">
        <v>1876</v>
      </c>
      <c r="J2251" s="196" t="s">
        <v>1876</v>
      </c>
      <c r="K2251" s="196" t="s">
        <v>1876</v>
      </c>
      <c r="L2251" s="235">
        <v>45627</v>
      </c>
      <c r="M2251" s="235">
        <v>45657</v>
      </c>
      <c r="N2251" s="33" t="s">
        <v>124</v>
      </c>
      <c r="O2251" s="48" t="s">
        <v>125</v>
      </c>
      <c r="P2251" s="29" t="s">
        <v>922</v>
      </c>
      <c r="Q2251" s="29" t="s">
        <v>1114</v>
      </c>
      <c r="R2251" s="29" t="s">
        <v>81</v>
      </c>
      <c r="S2251" s="33">
        <v>3</v>
      </c>
      <c r="T2251" s="29"/>
      <c r="U2251" s="29"/>
      <c r="V2251" s="29"/>
      <c r="W2251" s="29"/>
      <c r="X2251" s="29"/>
      <c r="Y2251" s="29"/>
      <c r="Z2251" s="33"/>
    </row>
    <row r="2252" ht="24" spans="1:26">
      <c r="A2252" s="33">
        <v>4085</v>
      </c>
      <c r="B2252" s="33" t="s">
        <v>117</v>
      </c>
      <c r="C2252" s="33" t="s">
        <v>118</v>
      </c>
      <c r="D2252" s="33" t="s">
        <v>150</v>
      </c>
      <c r="E2252" s="33" t="s">
        <v>2034</v>
      </c>
      <c r="F2252" s="33" t="s">
        <v>1132</v>
      </c>
      <c r="G2252" s="33" t="s">
        <v>1830</v>
      </c>
      <c r="H2252" s="33" t="s">
        <v>1632</v>
      </c>
      <c r="I2252" s="196" t="s">
        <v>1876</v>
      </c>
      <c r="J2252" s="196" t="s">
        <v>1876</v>
      </c>
      <c r="K2252" s="196" t="s">
        <v>1876</v>
      </c>
      <c r="L2252" s="235">
        <v>45292</v>
      </c>
      <c r="M2252" s="235">
        <v>45322</v>
      </c>
      <c r="N2252" s="33" t="s">
        <v>124</v>
      </c>
      <c r="O2252" s="48" t="s">
        <v>125</v>
      </c>
      <c r="P2252" s="29" t="s">
        <v>922</v>
      </c>
      <c r="Q2252" s="29" t="s">
        <v>1114</v>
      </c>
      <c r="R2252" s="29" t="s">
        <v>81</v>
      </c>
      <c r="S2252" s="33">
        <v>10</v>
      </c>
      <c r="T2252" s="29"/>
      <c r="U2252" s="29"/>
      <c r="V2252" s="29"/>
      <c r="W2252" s="29"/>
      <c r="X2252" s="29"/>
      <c r="Y2252" s="29"/>
      <c r="Z2252" s="33"/>
    </row>
    <row r="2253" ht="24" spans="1:26">
      <c r="A2253" s="33">
        <v>4086</v>
      </c>
      <c r="B2253" s="33" t="s">
        <v>117</v>
      </c>
      <c r="C2253" s="33" t="s">
        <v>118</v>
      </c>
      <c r="D2253" s="33" t="s">
        <v>150</v>
      </c>
      <c r="E2253" s="33" t="s">
        <v>2034</v>
      </c>
      <c r="F2253" s="33" t="s">
        <v>1132</v>
      </c>
      <c r="G2253" s="33" t="s">
        <v>1830</v>
      </c>
      <c r="H2253" s="33" t="s">
        <v>1632</v>
      </c>
      <c r="I2253" s="196" t="s">
        <v>1876</v>
      </c>
      <c r="J2253" s="196" t="s">
        <v>1876</v>
      </c>
      <c r="K2253" s="196" t="s">
        <v>1876</v>
      </c>
      <c r="L2253" s="235">
        <v>45323</v>
      </c>
      <c r="M2253" s="235">
        <v>45351</v>
      </c>
      <c r="N2253" s="33" t="s">
        <v>124</v>
      </c>
      <c r="O2253" s="48" t="s">
        <v>125</v>
      </c>
      <c r="P2253" s="29" t="s">
        <v>922</v>
      </c>
      <c r="Q2253" s="29" t="s">
        <v>1114</v>
      </c>
      <c r="R2253" s="29" t="s">
        <v>81</v>
      </c>
      <c r="S2253" s="33">
        <v>10</v>
      </c>
      <c r="T2253" s="29"/>
      <c r="U2253" s="29"/>
      <c r="V2253" s="29"/>
      <c r="W2253" s="29"/>
      <c r="X2253" s="29"/>
      <c r="Y2253" s="29"/>
      <c r="Z2253" s="33"/>
    </row>
    <row r="2254" ht="24" spans="1:28">
      <c r="A2254" s="33">
        <v>4087</v>
      </c>
      <c r="B2254" s="33" t="s">
        <v>117</v>
      </c>
      <c r="C2254" s="33" t="s">
        <v>118</v>
      </c>
      <c r="D2254" s="33" t="s">
        <v>150</v>
      </c>
      <c r="E2254" s="33" t="s">
        <v>2034</v>
      </c>
      <c r="F2254" s="33" t="s">
        <v>1132</v>
      </c>
      <c r="G2254" s="33" t="s">
        <v>1830</v>
      </c>
      <c r="H2254" s="33" t="s">
        <v>1632</v>
      </c>
      <c r="I2254" s="196" t="s">
        <v>1876</v>
      </c>
      <c r="J2254" s="196" t="s">
        <v>1876</v>
      </c>
      <c r="K2254" s="196" t="s">
        <v>1876</v>
      </c>
      <c r="L2254" s="235">
        <v>45352</v>
      </c>
      <c r="M2254" s="235">
        <v>45382</v>
      </c>
      <c r="N2254" s="33" t="s">
        <v>124</v>
      </c>
      <c r="O2254" s="48" t="s">
        <v>125</v>
      </c>
      <c r="P2254" s="29" t="s">
        <v>922</v>
      </c>
      <c r="Q2254" s="29" t="s">
        <v>1114</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150</v>
      </c>
      <c r="E2255" s="33" t="s">
        <v>2034</v>
      </c>
      <c r="F2255" s="33" t="s">
        <v>1132</v>
      </c>
      <c r="G2255" s="33" t="s">
        <v>1830</v>
      </c>
      <c r="H2255" s="33" t="s">
        <v>1632</v>
      </c>
      <c r="I2255" s="196" t="s">
        <v>1876</v>
      </c>
      <c r="J2255" s="196" t="s">
        <v>1876</v>
      </c>
      <c r="K2255" s="196" t="s">
        <v>1876</v>
      </c>
      <c r="L2255" s="235">
        <v>45383</v>
      </c>
      <c r="M2255" s="235">
        <v>45412</v>
      </c>
      <c r="N2255" s="33" t="s">
        <v>124</v>
      </c>
      <c r="O2255" s="48" t="s">
        <v>125</v>
      </c>
      <c r="P2255" s="29" t="s">
        <v>922</v>
      </c>
      <c r="Q2255" s="29" t="s">
        <v>1114</v>
      </c>
      <c r="R2255" s="29" t="s">
        <v>81</v>
      </c>
      <c r="S2255" s="33">
        <v>10</v>
      </c>
      <c r="T2255" s="29"/>
      <c r="U2255" s="29"/>
      <c r="V2255" s="29"/>
      <c r="W2255" s="29"/>
      <c r="X2255" s="29"/>
      <c r="Y2255" s="29"/>
      <c r="Z2255" s="33"/>
    </row>
    <row r="2256" ht="24" spans="1:26">
      <c r="A2256" s="33">
        <v>4089</v>
      </c>
      <c r="B2256" s="33" t="s">
        <v>117</v>
      </c>
      <c r="C2256" s="33" t="s">
        <v>118</v>
      </c>
      <c r="D2256" s="33" t="s">
        <v>150</v>
      </c>
      <c r="E2256" s="33" t="s">
        <v>2034</v>
      </c>
      <c r="F2256" s="33" t="s">
        <v>1132</v>
      </c>
      <c r="G2256" s="33" t="s">
        <v>1830</v>
      </c>
      <c r="H2256" s="33" t="s">
        <v>1632</v>
      </c>
      <c r="I2256" s="196" t="s">
        <v>1876</v>
      </c>
      <c r="J2256" s="196" t="s">
        <v>1876</v>
      </c>
      <c r="K2256" s="196" t="s">
        <v>1876</v>
      </c>
      <c r="L2256" s="235">
        <v>45413</v>
      </c>
      <c r="M2256" s="235">
        <v>45443</v>
      </c>
      <c r="N2256" s="33" t="s">
        <v>124</v>
      </c>
      <c r="O2256" s="48" t="s">
        <v>125</v>
      </c>
      <c r="P2256" s="29" t="s">
        <v>922</v>
      </c>
      <c r="Q2256" s="29" t="s">
        <v>1114</v>
      </c>
      <c r="R2256" s="29" t="s">
        <v>81</v>
      </c>
      <c r="S2256" s="33">
        <v>10</v>
      </c>
      <c r="T2256" s="29"/>
      <c r="U2256" s="29"/>
      <c r="V2256" s="29"/>
      <c r="W2256" s="29"/>
      <c r="X2256" s="29"/>
      <c r="Y2256" s="29"/>
      <c r="Z2256" s="33"/>
    </row>
    <row r="2257" ht="24" spans="1:26">
      <c r="A2257" s="33">
        <v>4090</v>
      </c>
      <c r="B2257" s="33" t="s">
        <v>117</v>
      </c>
      <c r="C2257" s="33" t="s">
        <v>118</v>
      </c>
      <c r="D2257" s="33" t="s">
        <v>150</v>
      </c>
      <c r="E2257" s="33" t="s">
        <v>2034</v>
      </c>
      <c r="F2257" s="33" t="s">
        <v>1132</v>
      </c>
      <c r="G2257" s="33" t="s">
        <v>1830</v>
      </c>
      <c r="H2257" s="33" t="s">
        <v>1632</v>
      </c>
      <c r="I2257" s="196" t="s">
        <v>1876</v>
      </c>
      <c r="J2257" s="196" t="s">
        <v>1876</v>
      </c>
      <c r="K2257" s="196" t="s">
        <v>1876</v>
      </c>
      <c r="L2257" s="235">
        <v>45444</v>
      </c>
      <c r="M2257" s="235">
        <v>45473</v>
      </c>
      <c r="N2257" s="33" t="s">
        <v>124</v>
      </c>
      <c r="O2257" s="48" t="s">
        <v>125</v>
      </c>
      <c r="P2257" s="29" t="s">
        <v>922</v>
      </c>
      <c r="Q2257" s="29" t="s">
        <v>1114</v>
      </c>
      <c r="R2257" s="29" t="s">
        <v>81</v>
      </c>
      <c r="S2257" s="33">
        <v>10</v>
      </c>
      <c r="T2257" s="29"/>
      <c r="U2257" s="29"/>
      <c r="V2257" s="29"/>
      <c r="W2257" s="29"/>
      <c r="X2257" s="29"/>
      <c r="Y2257" s="29"/>
      <c r="Z2257" s="33"/>
    </row>
    <row r="2258" ht="24" spans="1:26">
      <c r="A2258" s="33">
        <v>4091</v>
      </c>
      <c r="B2258" s="33" t="s">
        <v>117</v>
      </c>
      <c r="C2258" s="33" t="s">
        <v>118</v>
      </c>
      <c r="D2258" s="33" t="s">
        <v>150</v>
      </c>
      <c r="E2258" s="33" t="s">
        <v>2034</v>
      </c>
      <c r="F2258" s="33" t="s">
        <v>1132</v>
      </c>
      <c r="G2258" s="33" t="s">
        <v>1830</v>
      </c>
      <c r="H2258" s="33" t="s">
        <v>1632</v>
      </c>
      <c r="I2258" s="196" t="s">
        <v>1876</v>
      </c>
      <c r="J2258" s="196" t="s">
        <v>1876</v>
      </c>
      <c r="K2258" s="196" t="s">
        <v>1876</v>
      </c>
      <c r="L2258" s="235">
        <v>45474</v>
      </c>
      <c r="M2258" s="235">
        <v>45504</v>
      </c>
      <c r="N2258" s="33" t="s">
        <v>124</v>
      </c>
      <c r="O2258" s="48" t="s">
        <v>125</v>
      </c>
      <c r="P2258" s="29" t="s">
        <v>922</v>
      </c>
      <c r="Q2258" s="29" t="s">
        <v>1114</v>
      </c>
      <c r="R2258" s="29" t="s">
        <v>81</v>
      </c>
      <c r="S2258" s="33">
        <v>10</v>
      </c>
      <c r="T2258" s="29"/>
      <c r="U2258" s="29"/>
      <c r="V2258" s="29"/>
      <c r="W2258" s="29"/>
      <c r="X2258" s="29"/>
      <c r="Y2258" s="29"/>
      <c r="Z2258" s="33"/>
    </row>
    <row r="2259" ht="24" spans="1:26">
      <c r="A2259" s="33">
        <v>4092</v>
      </c>
      <c r="B2259" s="33" t="s">
        <v>117</v>
      </c>
      <c r="C2259" s="33" t="s">
        <v>118</v>
      </c>
      <c r="D2259" s="33" t="s">
        <v>150</v>
      </c>
      <c r="E2259" s="33" t="s">
        <v>2034</v>
      </c>
      <c r="F2259" s="33" t="s">
        <v>1132</v>
      </c>
      <c r="G2259" s="33" t="s">
        <v>1830</v>
      </c>
      <c r="H2259" s="33" t="s">
        <v>1632</v>
      </c>
      <c r="I2259" s="196" t="s">
        <v>1876</v>
      </c>
      <c r="J2259" s="196" t="s">
        <v>1876</v>
      </c>
      <c r="K2259" s="196" t="s">
        <v>1876</v>
      </c>
      <c r="L2259" s="235">
        <v>45505</v>
      </c>
      <c r="M2259" s="235">
        <v>45535</v>
      </c>
      <c r="N2259" s="33" t="s">
        <v>124</v>
      </c>
      <c r="O2259" s="48" t="s">
        <v>125</v>
      </c>
      <c r="P2259" s="29" t="s">
        <v>922</v>
      </c>
      <c r="Q2259" s="29" t="s">
        <v>1114</v>
      </c>
      <c r="R2259" s="29" t="s">
        <v>81</v>
      </c>
      <c r="S2259" s="33">
        <v>10</v>
      </c>
      <c r="T2259" s="29"/>
      <c r="U2259" s="29"/>
      <c r="V2259" s="29"/>
      <c r="W2259" s="29"/>
      <c r="X2259" s="29"/>
      <c r="Y2259" s="29"/>
      <c r="Z2259" s="33"/>
    </row>
    <row r="2260" ht="24" spans="1:26">
      <c r="A2260" s="33">
        <v>4093</v>
      </c>
      <c r="B2260" s="33" t="s">
        <v>117</v>
      </c>
      <c r="C2260" s="33" t="s">
        <v>118</v>
      </c>
      <c r="D2260" s="33" t="s">
        <v>150</v>
      </c>
      <c r="E2260" s="33" t="s">
        <v>2034</v>
      </c>
      <c r="F2260" s="33" t="s">
        <v>1132</v>
      </c>
      <c r="G2260" s="33" t="s">
        <v>1830</v>
      </c>
      <c r="H2260" s="33" t="s">
        <v>1632</v>
      </c>
      <c r="I2260" s="196" t="s">
        <v>1876</v>
      </c>
      <c r="J2260" s="196" t="s">
        <v>1876</v>
      </c>
      <c r="K2260" s="196" t="s">
        <v>1876</v>
      </c>
      <c r="L2260" s="235">
        <v>45536</v>
      </c>
      <c r="M2260" s="235">
        <v>45565</v>
      </c>
      <c r="N2260" s="33" t="s">
        <v>124</v>
      </c>
      <c r="O2260" s="48" t="s">
        <v>125</v>
      </c>
      <c r="P2260" s="29" t="s">
        <v>922</v>
      </c>
      <c r="Q2260" s="29" t="s">
        <v>1114</v>
      </c>
      <c r="R2260" s="29" t="s">
        <v>81</v>
      </c>
      <c r="S2260" s="33">
        <v>10</v>
      </c>
      <c r="T2260" s="29"/>
      <c r="U2260" s="29"/>
      <c r="V2260" s="29"/>
      <c r="W2260" s="29"/>
      <c r="X2260" s="29"/>
      <c r="Y2260" s="29"/>
      <c r="Z2260" s="33"/>
    </row>
    <row r="2261" ht="24" spans="1:26">
      <c r="A2261" s="33">
        <v>4094</v>
      </c>
      <c r="B2261" s="33" t="s">
        <v>117</v>
      </c>
      <c r="C2261" s="33" t="s">
        <v>118</v>
      </c>
      <c r="D2261" s="33" t="s">
        <v>150</v>
      </c>
      <c r="E2261" s="33" t="s">
        <v>2034</v>
      </c>
      <c r="F2261" s="33" t="s">
        <v>1132</v>
      </c>
      <c r="G2261" s="33" t="s">
        <v>1830</v>
      </c>
      <c r="H2261" s="33" t="s">
        <v>1632</v>
      </c>
      <c r="I2261" s="196" t="s">
        <v>1876</v>
      </c>
      <c r="J2261" s="196" t="s">
        <v>1876</v>
      </c>
      <c r="K2261" s="196" t="s">
        <v>1876</v>
      </c>
      <c r="L2261" s="235">
        <v>45566</v>
      </c>
      <c r="M2261" s="235">
        <v>45596</v>
      </c>
      <c r="N2261" s="33" t="s">
        <v>124</v>
      </c>
      <c r="O2261" s="48" t="s">
        <v>125</v>
      </c>
      <c r="P2261" s="29" t="s">
        <v>922</v>
      </c>
      <c r="Q2261" s="29" t="s">
        <v>1114</v>
      </c>
      <c r="R2261" s="29" t="s">
        <v>81</v>
      </c>
      <c r="S2261" s="33">
        <v>10</v>
      </c>
      <c r="T2261" s="29"/>
      <c r="U2261" s="29"/>
      <c r="V2261" s="29"/>
      <c r="W2261" s="29"/>
      <c r="X2261" s="29"/>
      <c r="Y2261" s="29"/>
      <c r="Z2261" s="33"/>
    </row>
    <row r="2262" ht="24" spans="1:26">
      <c r="A2262" s="33">
        <v>4095</v>
      </c>
      <c r="B2262" s="33" t="s">
        <v>117</v>
      </c>
      <c r="C2262" s="33" t="s">
        <v>118</v>
      </c>
      <c r="D2262" s="33" t="s">
        <v>150</v>
      </c>
      <c r="E2262" s="33" t="s">
        <v>2034</v>
      </c>
      <c r="F2262" s="33" t="s">
        <v>1132</v>
      </c>
      <c r="G2262" s="33" t="s">
        <v>1830</v>
      </c>
      <c r="H2262" s="33" t="s">
        <v>1632</v>
      </c>
      <c r="I2262" s="196" t="s">
        <v>1876</v>
      </c>
      <c r="J2262" s="196" t="s">
        <v>1876</v>
      </c>
      <c r="K2262" s="196" t="s">
        <v>1876</v>
      </c>
      <c r="L2262" s="235">
        <v>45597</v>
      </c>
      <c r="M2262" s="235">
        <v>45626</v>
      </c>
      <c r="N2262" s="33" t="s">
        <v>124</v>
      </c>
      <c r="O2262" s="48" t="s">
        <v>125</v>
      </c>
      <c r="P2262" s="29" t="s">
        <v>922</v>
      </c>
      <c r="Q2262" s="29" t="s">
        <v>1114</v>
      </c>
      <c r="R2262" s="29" t="s">
        <v>81</v>
      </c>
      <c r="S2262" s="33">
        <v>10</v>
      </c>
      <c r="T2262" s="29"/>
      <c r="U2262" s="29"/>
      <c r="V2262" s="29"/>
      <c r="W2262" s="29"/>
      <c r="X2262" s="29"/>
      <c r="Y2262" s="29"/>
      <c r="Z2262" s="33"/>
    </row>
    <row r="2263" ht="24" spans="1:26">
      <c r="A2263" s="33">
        <v>4096</v>
      </c>
      <c r="B2263" s="33" t="s">
        <v>117</v>
      </c>
      <c r="C2263" s="33" t="s">
        <v>118</v>
      </c>
      <c r="D2263" s="33" t="s">
        <v>150</v>
      </c>
      <c r="E2263" s="33" t="s">
        <v>2034</v>
      </c>
      <c r="F2263" s="33" t="s">
        <v>1132</v>
      </c>
      <c r="G2263" s="33" t="s">
        <v>1830</v>
      </c>
      <c r="H2263" s="33" t="s">
        <v>1632</v>
      </c>
      <c r="I2263" s="196" t="s">
        <v>1876</v>
      </c>
      <c r="J2263" s="196" t="s">
        <v>1876</v>
      </c>
      <c r="K2263" s="196" t="s">
        <v>1876</v>
      </c>
      <c r="L2263" s="235">
        <v>45627</v>
      </c>
      <c r="M2263" s="235">
        <v>45657</v>
      </c>
      <c r="N2263" s="33" t="s">
        <v>124</v>
      </c>
      <c r="O2263" s="48" t="s">
        <v>125</v>
      </c>
      <c r="P2263" s="29" t="s">
        <v>922</v>
      </c>
      <c r="Q2263" s="29" t="s">
        <v>1114</v>
      </c>
      <c r="R2263" s="29" t="s">
        <v>81</v>
      </c>
      <c r="S2263" s="33">
        <v>10</v>
      </c>
      <c r="T2263" s="29"/>
      <c r="U2263" s="29"/>
      <c r="V2263" s="29"/>
      <c r="W2263" s="29"/>
      <c r="X2263" s="29"/>
      <c r="Y2263" s="29"/>
      <c r="Z2263" s="33"/>
    </row>
    <row r="2264" ht="24" spans="1:26">
      <c r="A2264" s="33">
        <v>77</v>
      </c>
      <c r="B2264" s="33" t="s">
        <v>117</v>
      </c>
      <c r="C2264" s="33" t="s">
        <v>118</v>
      </c>
      <c r="D2264" s="33" t="s">
        <v>363</v>
      </c>
      <c r="E2264" s="33" t="s">
        <v>247</v>
      </c>
      <c r="F2264" s="33" t="s">
        <v>1142</v>
      </c>
      <c r="G2264" s="33" t="s">
        <v>1830</v>
      </c>
      <c r="H2264" s="28" t="s">
        <v>2036</v>
      </c>
      <c r="I2264" s="33" t="s">
        <v>1876</v>
      </c>
      <c r="J2264" s="33" t="s">
        <v>1876</v>
      </c>
      <c r="K2264" s="33">
        <v>12</v>
      </c>
      <c r="L2264" s="236">
        <v>45292</v>
      </c>
      <c r="M2264" s="236">
        <v>45321</v>
      </c>
      <c r="N2264" s="33" t="s">
        <v>124</v>
      </c>
      <c r="O2264" s="33" t="s">
        <v>125</v>
      </c>
      <c r="P2264" s="33" t="s">
        <v>1143</v>
      </c>
      <c r="Q2264" s="29" t="s">
        <v>1144</v>
      </c>
      <c r="R2264" s="33" t="s">
        <v>78</v>
      </c>
      <c r="S2264" s="33">
        <v>12</v>
      </c>
      <c r="T2264" s="29"/>
      <c r="U2264" s="29"/>
      <c r="V2264" s="29"/>
      <c r="W2264" s="29"/>
      <c r="X2264" s="29"/>
      <c r="Y2264" s="29"/>
      <c r="Z2264" s="33"/>
    </row>
    <row r="2265" ht="24" spans="1:26">
      <c r="A2265" s="33">
        <v>78</v>
      </c>
      <c r="B2265" s="33" t="s">
        <v>117</v>
      </c>
      <c r="C2265" s="33" t="s">
        <v>118</v>
      </c>
      <c r="D2265" s="33" t="s">
        <v>363</v>
      </c>
      <c r="E2265" s="33" t="s">
        <v>247</v>
      </c>
      <c r="F2265" s="33" t="s">
        <v>1149</v>
      </c>
      <c r="G2265" s="33" t="s">
        <v>1830</v>
      </c>
      <c r="H2265" s="28" t="s">
        <v>2036</v>
      </c>
      <c r="I2265" s="33" t="s">
        <v>1876</v>
      </c>
      <c r="J2265" s="33" t="s">
        <v>1876</v>
      </c>
      <c r="K2265" s="33">
        <v>10</v>
      </c>
      <c r="L2265" s="236">
        <v>45292</v>
      </c>
      <c r="M2265" s="236">
        <v>45321</v>
      </c>
      <c r="N2265" s="33" t="s">
        <v>124</v>
      </c>
      <c r="O2265" s="33" t="s">
        <v>125</v>
      </c>
      <c r="P2265" s="33" t="s">
        <v>1143</v>
      </c>
      <c r="Q2265" s="29" t="s">
        <v>1144</v>
      </c>
      <c r="R2265" s="33" t="s">
        <v>78</v>
      </c>
      <c r="S2265" s="33">
        <v>10</v>
      </c>
      <c r="T2265" s="29"/>
      <c r="U2265" s="29"/>
      <c r="V2265" s="29"/>
      <c r="W2265" s="29"/>
      <c r="X2265" s="29"/>
      <c r="Y2265" s="29"/>
      <c r="Z2265" s="33"/>
    </row>
    <row r="2266" ht="24" spans="1:28">
      <c r="A2266" s="33">
        <v>79</v>
      </c>
      <c r="B2266" s="33" t="s">
        <v>117</v>
      </c>
      <c r="C2266" s="33" t="s">
        <v>118</v>
      </c>
      <c r="D2266" s="33" t="s">
        <v>363</v>
      </c>
      <c r="E2266" s="33" t="s">
        <v>157</v>
      </c>
      <c r="F2266" s="33" t="s">
        <v>1154</v>
      </c>
      <c r="G2266" s="33" t="s">
        <v>1830</v>
      </c>
      <c r="H2266" s="33" t="s">
        <v>2037</v>
      </c>
      <c r="I2266" s="33" t="s">
        <v>1876</v>
      </c>
      <c r="J2266" s="33" t="s">
        <v>1876</v>
      </c>
      <c r="K2266" s="33">
        <v>18</v>
      </c>
      <c r="L2266" s="236">
        <v>45292</v>
      </c>
      <c r="M2266" s="236">
        <v>45321</v>
      </c>
      <c r="N2266" s="33" t="s">
        <v>124</v>
      </c>
      <c r="O2266" s="33" t="s">
        <v>125</v>
      </c>
      <c r="P2266" s="33" t="s">
        <v>1143</v>
      </c>
      <c r="Q2266" s="29" t="s">
        <v>1144</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363</v>
      </c>
      <c r="E2267" s="33" t="s">
        <v>157</v>
      </c>
      <c r="F2267" s="33" t="s">
        <v>1159</v>
      </c>
      <c r="G2267" s="33" t="s">
        <v>1830</v>
      </c>
      <c r="H2267" s="33" t="s">
        <v>2037</v>
      </c>
      <c r="I2267" s="33" t="s">
        <v>1876</v>
      </c>
      <c r="J2267" s="33" t="s">
        <v>1876</v>
      </c>
      <c r="K2267" s="33">
        <v>18</v>
      </c>
      <c r="L2267" s="236">
        <v>45292</v>
      </c>
      <c r="M2267" s="236">
        <v>45321</v>
      </c>
      <c r="N2267" s="33" t="s">
        <v>124</v>
      </c>
      <c r="O2267" s="33" t="s">
        <v>125</v>
      </c>
      <c r="P2267" s="33" t="s">
        <v>1143</v>
      </c>
      <c r="Q2267" s="29" t="s">
        <v>1144</v>
      </c>
      <c r="R2267" s="33" t="s">
        <v>78</v>
      </c>
      <c r="S2267" s="33">
        <v>18</v>
      </c>
      <c r="T2267" s="29"/>
      <c r="U2267" s="29"/>
      <c r="V2267" s="29"/>
      <c r="W2267" s="29"/>
      <c r="X2267" s="29"/>
      <c r="Y2267" s="29"/>
      <c r="Z2267" s="33"/>
    </row>
    <row r="2268" ht="24" spans="1:26">
      <c r="A2268" s="33">
        <v>79</v>
      </c>
      <c r="B2268" s="33" t="s">
        <v>117</v>
      </c>
      <c r="C2268" s="33" t="s">
        <v>118</v>
      </c>
      <c r="D2268" s="33" t="s">
        <v>363</v>
      </c>
      <c r="E2268" s="33" t="s">
        <v>157</v>
      </c>
      <c r="F2268" s="33" t="s">
        <v>1164</v>
      </c>
      <c r="G2268" s="33" t="s">
        <v>1830</v>
      </c>
      <c r="H2268" s="33" t="s">
        <v>2038</v>
      </c>
      <c r="I2268" s="33" t="s">
        <v>1876</v>
      </c>
      <c r="J2268" s="33" t="s">
        <v>1876</v>
      </c>
      <c r="K2268" s="33">
        <v>18</v>
      </c>
      <c r="L2268" s="236">
        <v>45292</v>
      </c>
      <c r="M2268" s="236">
        <v>45321</v>
      </c>
      <c r="N2268" s="33" t="s">
        <v>124</v>
      </c>
      <c r="O2268" s="33" t="s">
        <v>125</v>
      </c>
      <c r="P2268" s="33" t="s">
        <v>1143</v>
      </c>
      <c r="Q2268" s="29" t="s">
        <v>1144</v>
      </c>
      <c r="R2268" s="33" t="s">
        <v>78</v>
      </c>
      <c r="S2268" s="33">
        <v>18</v>
      </c>
      <c r="T2268" s="29"/>
      <c r="U2268" s="29"/>
      <c r="V2268" s="29"/>
      <c r="W2268" s="29"/>
      <c r="X2268" s="29"/>
      <c r="Y2268" s="29"/>
      <c r="Z2268" s="33"/>
    </row>
    <row r="2269" ht="24" spans="1:26">
      <c r="A2269" s="33">
        <v>80</v>
      </c>
      <c r="B2269" s="33" t="s">
        <v>117</v>
      </c>
      <c r="C2269" s="33" t="s">
        <v>118</v>
      </c>
      <c r="D2269" s="33" t="s">
        <v>363</v>
      </c>
      <c r="E2269" s="33" t="s">
        <v>157</v>
      </c>
      <c r="F2269" s="33" t="s">
        <v>1169</v>
      </c>
      <c r="G2269" s="33" t="s">
        <v>1830</v>
      </c>
      <c r="H2269" s="33" t="s">
        <v>2038</v>
      </c>
      <c r="I2269" s="33" t="s">
        <v>1876</v>
      </c>
      <c r="J2269" s="33" t="s">
        <v>1876</v>
      </c>
      <c r="K2269" s="33">
        <v>18</v>
      </c>
      <c r="L2269" s="236">
        <v>45292</v>
      </c>
      <c r="M2269" s="236">
        <v>45321</v>
      </c>
      <c r="N2269" s="33" t="s">
        <v>124</v>
      </c>
      <c r="O2269" s="33" t="s">
        <v>125</v>
      </c>
      <c r="P2269" s="33" t="s">
        <v>1143</v>
      </c>
      <c r="Q2269" s="29" t="s">
        <v>1144</v>
      </c>
      <c r="R2269" s="33" t="s">
        <v>78</v>
      </c>
      <c r="S2269" s="33">
        <v>18</v>
      </c>
      <c r="T2269" s="29"/>
      <c r="U2269" s="29"/>
      <c r="V2269" s="29"/>
      <c r="W2269" s="29"/>
      <c r="X2269" s="29"/>
      <c r="Y2269" s="29"/>
      <c r="Z2269" s="33"/>
    </row>
    <row r="2270" ht="24" spans="1:26">
      <c r="A2270" s="33">
        <v>81</v>
      </c>
      <c r="B2270" s="33" t="s">
        <v>117</v>
      </c>
      <c r="C2270" s="33" t="s">
        <v>118</v>
      </c>
      <c r="D2270" s="33" t="s">
        <v>363</v>
      </c>
      <c r="E2270" s="33" t="s">
        <v>797</v>
      </c>
      <c r="F2270" s="33" t="s">
        <v>1174</v>
      </c>
      <c r="G2270" s="33" t="s">
        <v>1830</v>
      </c>
      <c r="H2270" s="28" t="s">
        <v>2039</v>
      </c>
      <c r="I2270" s="33" t="s">
        <v>1876</v>
      </c>
      <c r="J2270" s="33" t="s">
        <v>1876</v>
      </c>
      <c r="K2270" s="33">
        <v>14</v>
      </c>
      <c r="L2270" s="236">
        <v>45292</v>
      </c>
      <c r="M2270" s="236">
        <v>45321</v>
      </c>
      <c r="N2270" s="33" t="s">
        <v>124</v>
      </c>
      <c r="O2270" s="33" t="s">
        <v>125</v>
      </c>
      <c r="P2270" s="33" t="s">
        <v>1143</v>
      </c>
      <c r="Q2270" s="29" t="s">
        <v>1175</v>
      </c>
      <c r="R2270" s="33" t="s">
        <v>78</v>
      </c>
      <c r="S2270" s="33">
        <v>14</v>
      </c>
      <c r="T2270" s="29"/>
      <c r="U2270" s="29"/>
      <c r="V2270" s="29"/>
      <c r="W2270" s="29"/>
      <c r="X2270" s="29"/>
      <c r="Y2270" s="29"/>
      <c r="Z2270" s="33"/>
    </row>
    <row r="2271" ht="24" spans="1:26">
      <c r="A2271" s="33">
        <v>82</v>
      </c>
      <c r="B2271" s="33" t="s">
        <v>117</v>
      </c>
      <c r="C2271" s="33" t="s">
        <v>118</v>
      </c>
      <c r="D2271" s="33" t="s">
        <v>363</v>
      </c>
      <c r="E2271" s="33" t="s">
        <v>797</v>
      </c>
      <c r="F2271" s="33" t="s">
        <v>1180</v>
      </c>
      <c r="G2271" s="33" t="s">
        <v>1830</v>
      </c>
      <c r="H2271" s="28" t="s">
        <v>2039</v>
      </c>
      <c r="I2271" s="33" t="s">
        <v>1876</v>
      </c>
      <c r="J2271" s="33" t="s">
        <v>1876</v>
      </c>
      <c r="K2271" s="33">
        <v>14</v>
      </c>
      <c r="L2271" s="236">
        <v>45292</v>
      </c>
      <c r="M2271" s="236">
        <v>45321</v>
      </c>
      <c r="N2271" s="33" t="s">
        <v>124</v>
      </c>
      <c r="O2271" s="33" t="s">
        <v>125</v>
      </c>
      <c r="P2271" s="33" t="s">
        <v>1143</v>
      </c>
      <c r="Q2271" s="29" t="s">
        <v>1175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1185</v>
      </c>
      <c r="G2272" s="33" t="s">
        <v>1830</v>
      </c>
      <c r="H2272" s="305" t="s">
        <v>2040</v>
      </c>
      <c r="I2272" s="33" t="s">
        <v>1876</v>
      </c>
      <c r="J2272" s="33" t="s">
        <v>1876</v>
      </c>
      <c r="K2272" s="33">
        <v>20</v>
      </c>
      <c r="L2272" s="236">
        <v>45292</v>
      </c>
      <c r="M2272" s="236">
        <v>45321</v>
      </c>
      <c r="N2272" s="33" t="s">
        <v>124</v>
      </c>
      <c r="O2272" s="33" t="s">
        <v>125</v>
      </c>
      <c r="P2272" s="33" t="s">
        <v>1143</v>
      </c>
      <c r="Q2272" s="29" t="s">
        <v>1186</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1195</v>
      </c>
      <c r="G2273" s="33" t="s">
        <v>1830</v>
      </c>
      <c r="H2273" s="305" t="s">
        <v>2041</v>
      </c>
      <c r="I2273" s="29" t="s">
        <v>1876</v>
      </c>
      <c r="J2273" s="33" t="s">
        <v>1876</v>
      </c>
      <c r="K2273" s="33">
        <v>20</v>
      </c>
      <c r="L2273" s="236">
        <v>45292</v>
      </c>
      <c r="M2273" s="236">
        <v>45321</v>
      </c>
      <c r="N2273" s="33" t="s">
        <v>124</v>
      </c>
      <c r="O2273" s="33" t="s">
        <v>125</v>
      </c>
      <c r="P2273" s="33" t="s">
        <v>1143</v>
      </c>
      <c r="Q2273" s="29" t="s">
        <v>1196</v>
      </c>
      <c r="R2273" s="33" t="s">
        <v>78</v>
      </c>
      <c r="S2273" s="33">
        <v>20</v>
      </c>
      <c r="T2273" s="29"/>
      <c r="U2273" s="29"/>
      <c r="V2273" s="29"/>
      <c r="W2273" s="29"/>
      <c r="X2273" s="29"/>
      <c r="Y2273" s="29"/>
      <c r="Z2273" s="33"/>
    </row>
    <row r="2274" ht="24" spans="1:26">
      <c r="A2274" s="33">
        <v>85</v>
      </c>
      <c r="B2274" s="33" t="s">
        <v>117</v>
      </c>
      <c r="C2274" s="33" t="s">
        <v>118</v>
      </c>
      <c r="D2274" s="33" t="s">
        <v>150</v>
      </c>
      <c r="E2274" s="33" t="s">
        <v>157</v>
      </c>
      <c r="F2274" s="33" t="s">
        <v>1203</v>
      </c>
      <c r="G2274" s="33" t="s">
        <v>1830</v>
      </c>
      <c r="H2274" s="33" t="s">
        <v>2042</v>
      </c>
      <c r="I2274" s="33" t="s">
        <v>1876</v>
      </c>
      <c r="J2274" s="33" t="s">
        <v>1876</v>
      </c>
      <c r="K2274" s="33">
        <v>8</v>
      </c>
      <c r="L2274" s="236">
        <v>45292</v>
      </c>
      <c r="M2274" s="236">
        <v>45321</v>
      </c>
      <c r="N2274" s="33" t="s">
        <v>124</v>
      </c>
      <c r="O2274" s="33" t="s">
        <v>125</v>
      </c>
      <c r="P2274" s="33" t="s">
        <v>1143</v>
      </c>
      <c r="Q2274" s="29" t="s">
        <v>1204</v>
      </c>
      <c r="R2274" s="33" t="s">
        <v>78</v>
      </c>
      <c r="S2274" s="33">
        <v>8</v>
      </c>
      <c r="T2274" s="29"/>
      <c r="U2274" s="29"/>
      <c r="V2274" s="29"/>
      <c r="W2274" s="29"/>
      <c r="X2274" s="29"/>
      <c r="Y2274" s="29"/>
      <c r="Z2274" s="33"/>
    </row>
    <row r="2275" ht="24" spans="1:26">
      <c r="A2275" s="33">
        <v>86</v>
      </c>
      <c r="B2275" s="33" t="s">
        <v>117</v>
      </c>
      <c r="C2275" s="33" t="s">
        <v>118</v>
      </c>
      <c r="D2275" s="33" t="s">
        <v>150</v>
      </c>
      <c r="E2275" s="33" t="s">
        <v>247</v>
      </c>
      <c r="F2275" s="33" t="s">
        <v>1224</v>
      </c>
      <c r="G2275" s="33" t="s">
        <v>1830</v>
      </c>
      <c r="H2275" s="33" t="s">
        <v>2043</v>
      </c>
      <c r="I2275" s="29" t="s">
        <v>1876</v>
      </c>
      <c r="J2275" s="33" t="s">
        <v>1876</v>
      </c>
      <c r="K2275" s="33">
        <v>10</v>
      </c>
      <c r="L2275" s="236">
        <v>45292</v>
      </c>
      <c r="M2275" s="236">
        <v>45321</v>
      </c>
      <c r="N2275" s="33" t="s">
        <v>124</v>
      </c>
      <c r="O2275" s="33" t="s">
        <v>125</v>
      </c>
      <c r="P2275" s="33" t="s">
        <v>1143</v>
      </c>
      <c r="Q2275" s="29" t="s">
        <v>1225</v>
      </c>
      <c r="R2275" s="33" t="s">
        <v>78</v>
      </c>
      <c r="S2275" s="33">
        <v>10</v>
      </c>
      <c r="T2275" s="29"/>
      <c r="U2275" s="29"/>
      <c r="V2275" s="29"/>
      <c r="W2275" s="29"/>
      <c r="X2275" s="29"/>
      <c r="Y2275" s="29"/>
      <c r="Z2275" s="33"/>
    </row>
    <row r="2276" ht="24" spans="1:26">
      <c r="A2276" s="33">
        <v>87</v>
      </c>
      <c r="B2276" s="33" t="s">
        <v>117</v>
      </c>
      <c r="C2276" s="33" t="s">
        <v>118</v>
      </c>
      <c r="D2276" s="33" t="s">
        <v>150</v>
      </c>
      <c r="E2276" s="33" t="s">
        <v>247</v>
      </c>
      <c r="F2276" s="33" t="s">
        <v>1235</v>
      </c>
      <c r="G2276" s="33" t="s">
        <v>1830</v>
      </c>
      <c r="H2276" s="33" t="s">
        <v>2043</v>
      </c>
      <c r="I2276" s="29" t="s">
        <v>1876</v>
      </c>
      <c r="J2276" s="33" t="s">
        <v>1876</v>
      </c>
      <c r="K2276" s="33">
        <v>10</v>
      </c>
      <c r="L2276" s="236">
        <v>45292</v>
      </c>
      <c r="M2276" s="236">
        <v>45321</v>
      </c>
      <c r="N2276" s="33" t="s">
        <v>124</v>
      </c>
      <c r="O2276" s="33" t="s">
        <v>125</v>
      </c>
      <c r="P2276" s="33" t="s">
        <v>1143</v>
      </c>
      <c r="Q2276" s="29" t="s">
        <v>1225</v>
      </c>
      <c r="R2276" s="33" t="s">
        <v>78</v>
      </c>
      <c r="S2276" s="33">
        <v>10</v>
      </c>
      <c r="T2276" s="29"/>
      <c r="U2276" s="29"/>
      <c r="V2276" s="29"/>
      <c r="W2276" s="29"/>
      <c r="X2276" s="29"/>
      <c r="Y2276" s="29"/>
      <c r="Z2276" s="33"/>
    </row>
    <row r="2277" ht="24" spans="1:26">
      <c r="A2277" s="33">
        <v>89</v>
      </c>
      <c r="B2277" s="33" t="s">
        <v>117</v>
      </c>
      <c r="C2277" s="33" t="s">
        <v>118</v>
      </c>
      <c r="D2277" s="33" t="s">
        <v>150</v>
      </c>
      <c r="E2277" s="33" t="s">
        <v>797</v>
      </c>
      <c r="F2277" s="33" t="s">
        <v>1244</v>
      </c>
      <c r="G2277" s="33" t="s">
        <v>1830</v>
      </c>
      <c r="H2277" s="305" t="s">
        <v>2044</v>
      </c>
      <c r="I2277" s="29" t="s">
        <v>1876</v>
      </c>
      <c r="J2277" s="33" t="s">
        <v>1876</v>
      </c>
      <c r="K2277" s="33">
        <v>16</v>
      </c>
      <c r="L2277" s="236">
        <v>45292</v>
      </c>
      <c r="M2277" s="236">
        <v>45321</v>
      </c>
      <c r="N2277" s="33" t="s">
        <v>124</v>
      </c>
      <c r="O2277" s="33" t="s">
        <v>125</v>
      </c>
      <c r="P2277" s="33" t="s">
        <v>1143</v>
      </c>
      <c r="Q2277" s="29" t="s">
        <v>1245</v>
      </c>
      <c r="R2277" s="33" t="s">
        <v>78</v>
      </c>
      <c r="S2277" s="33">
        <v>16</v>
      </c>
      <c r="T2277" s="29"/>
      <c r="U2277" s="29"/>
      <c r="V2277" s="29"/>
      <c r="W2277" s="29"/>
      <c r="X2277" s="29"/>
      <c r="Y2277" s="29"/>
      <c r="Z2277" s="33"/>
    </row>
    <row r="2278" ht="24" spans="1:26">
      <c r="A2278" s="33">
        <v>90</v>
      </c>
      <c r="B2278" s="33" t="s">
        <v>117</v>
      </c>
      <c r="C2278" s="33" t="s">
        <v>118</v>
      </c>
      <c r="D2278" s="33" t="s">
        <v>150</v>
      </c>
      <c r="E2278" s="33" t="s">
        <v>797</v>
      </c>
      <c r="F2278" s="33" t="s">
        <v>1258</v>
      </c>
      <c r="G2278" s="33" t="s">
        <v>1830</v>
      </c>
      <c r="H2278" s="33" t="s">
        <v>2045</v>
      </c>
      <c r="I2278" s="29" t="s">
        <v>1876</v>
      </c>
      <c r="J2278" s="33" t="s">
        <v>1876</v>
      </c>
      <c r="K2278" s="33">
        <v>2</v>
      </c>
      <c r="L2278" s="236">
        <v>45292</v>
      </c>
      <c r="M2278" s="236">
        <v>45321</v>
      </c>
      <c r="N2278" s="33" t="s">
        <v>124</v>
      </c>
      <c r="O2278" s="33" t="s">
        <v>125</v>
      </c>
      <c r="P2278" s="33" t="s">
        <v>1143</v>
      </c>
      <c r="Q2278" s="29" t="s">
        <v>1255</v>
      </c>
      <c r="R2278" s="33" t="s">
        <v>78</v>
      </c>
      <c r="S2278" s="33">
        <v>2</v>
      </c>
      <c r="T2278" s="29"/>
      <c r="U2278" s="29"/>
      <c r="V2278" s="29"/>
      <c r="W2278" s="29"/>
      <c r="X2278" s="29"/>
      <c r="Y2278" s="29"/>
      <c r="Z2278" s="33"/>
    </row>
    <row r="2279" ht="24" spans="1:26">
      <c r="A2279" s="33">
        <v>91</v>
      </c>
      <c r="B2279" s="33" t="s">
        <v>117</v>
      </c>
      <c r="C2279" s="33" t="s">
        <v>118</v>
      </c>
      <c r="D2279" s="33" t="s">
        <v>150</v>
      </c>
      <c r="E2279" s="33" t="s">
        <v>797</v>
      </c>
      <c r="F2279" s="33" t="s">
        <v>1265</v>
      </c>
      <c r="G2279" s="33" t="s">
        <v>1830</v>
      </c>
      <c r="H2279" s="305" t="s">
        <v>2046</v>
      </c>
      <c r="I2279" s="29" t="s">
        <v>1876</v>
      </c>
      <c r="J2279" s="33" t="s">
        <v>1876</v>
      </c>
      <c r="K2279" s="33">
        <v>4</v>
      </c>
      <c r="L2279" s="236">
        <v>45292</v>
      </c>
      <c r="M2279" s="236">
        <v>45321</v>
      </c>
      <c r="N2279" s="33" t="s">
        <v>124</v>
      </c>
      <c r="O2279" s="33" t="s">
        <v>125</v>
      </c>
      <c r="P2279" s="33" t="s">
        <v>1143</v>
      </c>
      <c r="Q2279" s="29" t="s">
        <v>1175</v>
      </c>
      <c r="R2279" s="33" t="s">
        <v>78</v>
      </c>
      <c r="S2279" s="33">
        <v>4</v>
      </c>
      <c r="T2279" s="29"/>
      <c r="U2279" s="29"/>
      <c r="V2279" s="29"/>
      <c r="W2279" s="29"/>
      <c r="X2279" s="29"/>
      <c r="Y2279" s="29"/>
      <c r="Z2279" s="33"/>
    </row>
    <row r="2280" ht="24" spans="1:26">
      <c r="A2280" s="33">
        <v>92</v>
      </c>
      <c r="B2280" s="33" t="s">
        <v>117</v>
      </c>
      <c r="C2280" s="33" t="s">
        <v>118</v>
      </c>
      <c r="D2280" s="33" t="s">
        <v>150</v>
      </c>
      <c r="E2280" s="33" t="s">
        <v>247</v>
      </c>
      <c r="F2280" s="33" t="s">
        <v>1275</v>
      </c>
      <c r="G2280" s="33" t="s">
        <v>1830</v>
      </c>
      <c r="H2280" s="33" t="s">
        <v>2047</v>
      </c>
      <c r="I2280" s="33" t="s">
        <v>1876</v>
      </c>
      <c r="J2280" s="33" t="s">
        <v>1876</v>
      </c>
      <c r="K2280" s="33">
        <v>2</v>
      </c>
      <c r="L2280" s="236">
        <v>45292</v>
      </c>
      <c r="M2280" s="236">
        <v>45321</v>
      </c>
      <c r="N2280" s="33" t="s">
        <v>124</v>
      </c>
      <c r="O2280" s="33" t="s">
        <v>125</v>
      </c>
      <c r="P2280" s="33" t="s">
        <v>1143</v>
      </c>
      <c r="Q2280" s="29" t="s">
        <v>1204</v>
      </c>
      <c r="R2280" s="33" t="s">
        <v>78</v>
      </c>
      <c r="S2280" s="33">
        <v>2</v>
      </c>
      <c r="T2280" s="29"/>
      <c r="U2280" s="29"/>
      <c r="V2280" s="29"/>
      <c r="W2280" s="29"/>
      <c r="X2280" s="29"/>
      <c r="Y2280" s="29"/>
      <c r="Z2280" s="33"/>
    </row>
    <row r="2281" ht="24" spans="1:26">
      <c r="A2281" s="33">
        <v>93</v>
      </c>
      <c r="B2281" s="33" t="s">
        <v>117</v>
      </c>
      <c r="C2281" s="33" t="s">
        <v>118</v>
      </c>
      <c r="D2281" s="33" t="s">
        <v>150</v>
      </c>
      <c r="E2281" s="33" t="s">
        <v>247</v>
      </c>
      <c r="F2281" s="33" t="s">
        <v>1279</v>
      </c>
      <c r="G2281" s="33" t="s">
        <v>1830</v>
      </c>
      <c r="H2281" s="28" t="s">
        <v>2048</v>
      </c>
      <c r="I2281" s="29" t="s">
        <v>1876</v>
      </c>
      <c r="J2281" s="33" t="s">
        <v>1876</v>
      </c>
      <c r="K2281" s="33">
        <v>10</v>
      </c>
      <c r="L2281" s="236">
        <v>45292</v>
      </c>
      <c r="M2281" s="236">
        <v>45321</v>
      </c>
      <c r="N2281" s="33" t="s">
        <v>124</v>
      </c>
      <c r="O2281" s="33" t="s">
        <v>125</v>
      </c>
      <c r="P2281" s="33" t="s">
        <v>1143</v>
      </c>
      <c r="Q2281" s="29" t="s">
        <v>1280</v>
      </c>
      <c r="R2281" s="33" t="s">
        <v>78</v>
      </c>
      <c r="S2281" s="33">
        <v>10</v>
      </c>
      <c r="T2281" s="29"/>
      <c r="U2281" s="29"/>
      <c r="V2281" s="29"/>
      <c r="W2281" s="29"/>
      <c r="X2281" s="29"/>
      <c r="Y2281" s="29"/>
      <c r="Z2281" s="33"/>
    </row>
    <row r="2282" ht="24" spans="1:26">
      <c r="A2282" s="33">
        <v>94</v>
      </c>
      <c r="B2282" s="33" t="s">
        <v>117</v>
      </c>
      <c r="C2282" s="33" t="s">
        <v>118</v>
      </c>
      <c r="D2282" s="33" t="s">
        <v>150</v>
      </c>
      <c r="E2282" s="33" t="s">
        <v>247</v>
      </c>
      <c r="F2282" s="33" t="s">
        <v>1290</v>
      </c>
      <c r="G2282" s="33" t="s">
        <v>1830</v>
      </c>
      <c r="H2282" s="28" t="s">
        <v>2048</v>
      </c>
      <c r="I2282" s="29" t="s">
        <v>1876</v>
      </c>
      <c r="J2282" s="33" t="s">
        <v>1876</v>
      </c>
      <c r="K2282" s="33">
        <v>10</v>
      </c>
      <c r="L2282" s="236">
        <v>45292</v>
      </c>
      <c r="M2282" s="236">
        <v>45321</v>
      </c>
      <c r="N2282" s="33" t="s">
        <v>124</v>
      </c>
      <c r="O2282" s="33" t="s">
        <v>125</v>
      </c>
      <c r="P2282" s="33" t="s">
        <v>1143</v>
      </c>
      <c r="Q2282" s="29" t="s">
        <v>1280</v>
      </c>
      <c r="R2282" s="33" t="s">
        <v>78</v>
      </c>
      <c r="S2282" s="33">
        <v>10</v>
      </c>
      <c r="T2282" s="29"/>
      <c r="U2282" s="29"/>
      <c r="V2282" s="29"/>
      <c r="W2282" s="29"/>
      <c r="X2282" s="29"/>
      <c r="Y2282" s="29"/>
      <c r="Z2282" s="33"/>
    </row>
    <row r="2283" ht="24" spans="1:26">
      <c r="A2283" s="33">
        <v>95</v>
      </c>
      <c r="B2283" s="33" t="s">
        <v>117</v>
      </c>
      <c r="C2283" s="33" t="s">
        <v>118</v>
      </c>
      <c r="D2283" s="33" t="s">
        <v>150</v>
      </c>
      <c r="E2283" s="33" t="s">
        <v>247</v>
      </c>
      <c r="F2283" s="33" t="s">
        <v>1296</v>
      </c>
      <c r="G2283" s="33" t="s">
        <v>1830</v>
      </c>
      <c r="H2283" s="33" t="s">
        <v>2049</v>
      </c>
      <c r="I2283" s="29" t="s">
        <v>1876</v>
      </c>
      <c r="J2283" s="33" t="s">
        <v>1876</v>
      </c>
      <c r="K2283" s="33">
        <v>4</v>
      </c>
      <c r="L2283" s="236">
        <v>45292</v>
      </c>
      <c r="M2283" s="236">
        <v>45321</v>
      </c>
      <c r="N2283" s="33" t="s">
        <v>124</v>
      </c>
      <c r="O2283" s="33" t="s">
        <v>125</v>
      </c>
      <c r="P2283" s="33" t="s">
        <v>1143</v>
      </c>
      <c r="Q2283" s="29" t="s">
        <v>1297</v>
      </c>
      <c r="R2283" s="33" t="s">
        <v>78</v>
      </c>
      <c r="S2283" s="33">
        <v>4</v>
      </c>
      <c r="T2283" s="29"/>
      <c r="U2283" s="29"/>
      <c r="V2283" s="29"/>
      <c r="W2283" s="29"/>
      <c r="X2283" s="29"/>
      <c r="Y2283" s="29"/>
      <c r="Z2283" s="33"/>
    </row>
    <row r="2284" ht="24" spans="1:26">
      <c r="A2284" s="33">
        <v>96</v>
      </c>
      <c r="B2284" s="33" t="s">
        <v>117</v>
      </c>
      <c r="C2284" s="33" t="s">
        <v>118</v>
      </c>
      <c r="D2284" s="33" t="s">
        <v>150</v>
      </c>
      <c r="E2284" s="33" t="s">
        <v>247</v>
      </c>
      <c r="F2284" s="33" t="s">
        <v>1302</v>
      </c>
      <c r="G2284" s="33" t="s">
        <v>1830</v>
      </c>
      <c r="H2284" s="33" t="s">
        <v>2050</v>
      </c>
      <c r="I2284" s="29" t="s">
        <v>1876</v>
      </c>
      <c r="J2284" s="33" t="s">
        <v>1876</v>
      </c>
      <c r="K2284" s="33">
        <v>4</v>
      </c>
      <c r="L2284" s="236">
        <v>45292</v>
      </c>
      <c r="M2284" s="236">
        <v>45321</v>
      </c>
      <c r="N2284" s="33" t="s">
        <v>124</v>
      </c>
      <c r="O2284" s="33" t="s">
        <v>125</v>
      </c>
      <c r="P2284" s="33" t="s">
        <v>1143</v>
      </c>
      <c r="Q2284" s="29" t="s">
        <v>1297</v>
      </c>
      <c r="R2284" s="33" t="s">
        <v>78</v>
      </c>
      <c r="S2284" s="33">
        <v>4</v>
      </c>
      <c r="T2284" s="29"/>
      <c r="U2284" s="29"/>
      <c r="V2284" s="29"/>
      <c r="W2284" s="29"/>
      <c r="X2284" s="29"/>
      <c r="Y2284" s="29"/>
      <c r="Z2284" s="33"/>
    </row>
    <row r="2285" ht="24" spans="1:26">
      <c r="A2285" s="33">
        <v>97</v>
      </c>
      <c r="B2285" s="33" t="s">
        <v>117</v>
      </c>
      <c r="C2285" s="33" t="s">
        <v>118</v>
      </c>
      <c r="D2285" s="33" t="s">
        <v>150</v>
      </c>
      <c r="E2285" s="33" t="s">
        <v>797</v>
      </c>
      <c r="F2285" s="33" t="s">
        <v>1307</v>
      </c>
      <c r="G2285" s="33" t="s">
        <v>1830</v>
      </c>
      <c r="H2285" s="33" t="s">
        <v>2051</v>
      </c>
      <c r="I2285" s="29" t="s">
        <v>1876</v>
      </c>
      <c r="J2285" s="33" t="s">
        <v>1876</v>
      </c>
      <c r="K2285" s="33">
        <v>4</v>
      </c>
      <c r="L2285" s="236">
        <v>45292</v>
      </c>
      <c r="M2285" s="236">
        <v>45321</v>
      </c>
      <c r="N2285" s="33" t="s">
        <v>124</v>
      </c>
      <c r="O2285" s="33" t="s">
        <v>125</v>
      </c>
      <c r="P2285" s="33" t="s">
        <v>1143</v>
      </c>
      <c r="Q2285" s="29" t="s">
        <v>1308</v>
      </c>
      <c r="R2285" s="33" t="s">
        <v>78</v>
      </c>
      <c r="S2285" s="33">
        <v>4</v>
      </c>
      <c r="T2285" s="29"/>
      <c r="U2285" s="29"/>
      <c r="V2285" s="29"/>
      <c r="W2285" s="29"/>
      <c r="X2285" s="29"/>
      <c r="Y2285" s="29"/>
      <c r="Z2285" s="33"/>
    </row>
    <row r="2286" ht="24" spans="1:26">
      <c r="A2286" s="33">
        <v>98</v>
      </c>
      <c r="B2286" s="33" t="s">
        <v>117</v>
      </c>
      <c r="C2286" s="33" t="s">
        <v>118</v>
      </c>
      <c r="D2286" s="33" t="s">
        <v>150</v>
      </c>
      <c r="E2286" s="33" t="s">
        <v>797</v>
      </c>
      <c r="F2286" s="33" t="s">
        <v>1313</v>
      </c>
      <c r="G2286" s="33" t="s">
        <v>1830</v>
      </c>
      <c r="H2286" s="33" t="s">
        <v>2052</v>
      </c>
      <c r="I2286" s="29" t="s">
        <v>1876</v>
      </c>
      <c r="J2286" s="33" t="s">
        <v>1876</v>
      </c>
      <c r="K2286" s="33">
        <v>4</v>
      </c>
      <c r="L2286" s="236">
        <v>45292</v>
      </c>
      <c r="M2286" s="236">
        <v>45321</v>
      </c>
      <c r="N2286" s="33" t="s">
        <v>124</v>
      </c>
      <c r="O2286" s="33" t="s">
        <v>125</v>
      </c>
      <c r="P2286" s="33" t="s">
        <v>1143</v>
      </c>
      <c r="Q2286" s="29" t="s">
        <v>1297</v>
      </c>
      <c r="R2286" s="33" t="s">
        <v>78</v>
      </c>
      <c r="S2286" s="33">
        <v>4</v>
      </c>
      <c r="T2286" s="29"/>
      <c r="U2286" s="29"/>
      <c r="V2286" s="29"/>
      <c r="W2286" s="29"/>
      <c r="X2286" s="29"/>
      <c r="Y2286" s="29"/>
      <c r="Z2286" s="33"/>
    </row>
    <row r="2287" ht="24" spans="1:26">
      <c r="A2287" s="33">
        <v>99</v>
      </c>
      <c r="B2287" s="33" t="s">
        <v>117</v>
      </c>
      <c r="C2287" s="33" t="s">
        <v>118</v>
      </c>
      <c r="D2287" s="33" t="s">
        <v>150</v>
      </c>
      <c r="E2287" s="33" t="s">
        <v>247</v>
      </c>
      <c r="F2287" s="33" t="s">
        <v>1317</v>
      </c>
      <c r="G2287" s="33" t="s">
        <v>1830</v>
      </c>
      <c r="H2287" s="33" t="s">
        <v>2053</v>
      </c>
      <c r="I2287" s="29" t="s">
        <v>1876</v>
      </c>
      <c r="J2287" s="33" t="s">
        <v>1876</v>
      </c>
      <c r="K2287" s="33">
        <v>4</v>
      </c>
      <c r="L2287" s="236">
        <v>45292</v>
      </c>
      <c r="M2287" s="236">
        <v>45321</v>
      </c>
      <c r="N2287" s="33" t="s">
        <v>124</v>
      </c>
      <c r="O2287" s="33" t="s">
        <v>125</v>
      </c>
      <c r="P2287" s="33" t="s">
        <v>1143</v>
      </c>
      <c r="Q2287" s="29" t="s">
        <v>1297</v>
      </c>
      <c r="R2287" s="33" t="s">
        <v>78</v>
      </c>
      <c r="S2287" s="33">
        <v>4</v>
      </c>
      <c r="T2287" s="29"/>
      <c r="U2287" s="29"/>
      <c r="V2287" s="29"/>
      <c r="W2287" s="29"/>
      <c r="X2287" s="29"/>
      <c r="Y2287" s="29"/>
      <c r="Z2287" s="33"/>
    </row>
    <row r="2288" ht="24" spans="1:26">
      <c r="A2288" s="33">
        <v>100</v>
      </c>
      <c r="B2288" s="33" t="s">
        <v>117</v>
      </c>
      <c r="C2288" s="33" t="s">
        <v>118</v>
      </c>
      <c r="D2288" s="33" t="s">
        <v>150</v>
      </c>
      <c r="E2288" s="33" t="s">
        <v>797</v>
      </c>
      <c r="F2288" s="33" t="s">
        <v>1321</v>
      </c>
      <c r="G2288" s="33" t="s">
        <v>1830</v>
      </c>
      <c r="H2288" s="33" t="s">
        <v>2054</v>
      </c>
      <c r="I2288" s="29" t="s">
        <v>1876</v>
      </c>
      <c r="J2288" s="33" t="s">
        <v>1876</v>
      </c>
      <c r="K2288" s="33">
        <v>2</v>
      </c>
      <c r="L2288" s="236">
        <v>45292</v>
      </c>
      <c r="M2288" s="236">
        <v>45321</v>
      </c>
      <c r="N2288" s="33" t="s">
        <v>124</v>
      </c>
      <c r="O2288" s="33" t="s">
        <v>125</v>
      </c>
      <c r="P2288" s="33" t="s">
        <v>1143</v>
      </c>
      <c r="Q2288" s="29" t="s">
        <v>1322</v>
      </c>
      <c r="R2288" s="33" t="s">
        <v>78</v>
      </c>
      <c r="S2288" s="33">
        <v>2</v>
      </c>
      <c r="T2288" s="29"/>
      <c r="U2288" s="29"/>
      <c r="V2288" s="29"/>
      <c r="W2288" s="29"/>
      <c r="X2288" s="29"/>
      <c r="Y2288" s="29"/>
      <c r="Z2288" s="33"/>
    </row>
    <row r="2289" ht="24" spans="1:26">
      <c r="A2289" s="33">
        <v>101</v>
      </c>
      <c r="B2289" s="33" t="s">
        <v>117</v>
      </c>
      <c r="C2289" s="33" t="s">
        <v>118</v>
      </c>
      <c r="D2289" s="33" t="s">
        <v>150</v>
      </c>
      <c r="E2289" s="33" t="s">
        <v>797</v>
      </c>
      <c r="F2289" s="33" t="s">
        <v>1336</v>
      </c>
      <c r="G2289" s="33" t="s">
        <v>1830</v>
      </c>
      <c r="H2289" s="33" t="s">
        <v>2045</v>
      </c>
      <c r="I2289" s="29" t="s">
        <v>1876</v>
      </c>
      <c r="J2289" s="33" t="s">
        <v>1876</v>
      </c>
      <c r="K2289" s="33">
        <v>2</v>
      </c>
      <c r="L2289" s="236">
        <v>45292</v>
      </c>
      <c r="M2289" s="236">
        <v>45321</v>
      </c>
      <c r="N2289" s="33" t="s">
        <v>124</v>
      </c>
      <c r="O2289" s="33" t="s">
        <v>125</v>
      </c>
      <c r="P2289" s="33" t="s">
        <v>1143</v>
      </c>
      <c r="Q2289" s="29" t="s">
        <v>1337</v>
      </c>
      <c r="R2289" s="33" t="s">
        <v>78</v>
      </c>
      <c r="S2289" s="33">
        <v>2</v>
      </c>
      <c r="T2289" s="29"/>
      <c r="U2289" s="29"/>
      <c r="V2289" s="29"/>
      <c r="W2289" s="29"/>
      <c r="X2289" s="29"/>
      <c r="Y2289" s="29"/>
      <c r="Z2289" s="33"/>
    </row>
    <row r="2290" ht="24" spans="1:26">
      <c r="A2290" s="33">
        <v>102</v>
      </c>
      <c r="B2290" s="33" t="s">
        <v>117</v>
      </c>
      <c r="C2290" s="33" t="s">
        <v>118</v>
      </c>
      <c r="D2290" s="33" t="s">
        <v>150</v>
      </c>
      <c r="E2290" s="33" t="s">
        <v>157</v>
      </c>
      <c r="F2290" s="33" t="s">
        <v>1341</v>
      </c>
      <c r="G2290" s="33" t="s">
        <v>1830</v>
      </c>
      <c r="H2290" s="33" t="s">
        <v>2045</v>
      </c>
      <c r="I2290" s="29" t="s">
        <v>1876</v>
      </c>
      <c r="J2290" s="33" t="s">
        <v>1876</v>
      </c>
      <c r="K2290" s="33">
        <v>2</v>
      </c>
      <c r="L2290" s="236">
        <v>45292</v>
      </c>
      <c r="M2290" s="236">
        <v>45321</v>
      </c>
      <c r="N2290" s="33" t="s">
        <v>124</v>
      </c>
      <c r="O2290" s="33" t="s">
        <v>125</v>
      </c>
      <c r="P2290" s="33" t="s">
        <v>1143</v>
      </c>
      <c r="Q2290" s="29" t="s">
        <v>1342</v>
      </c>
      <c r="R2290" s="33" t="s">
        <v>78</v>
      </c>
      <c r="S2290" s="33">
        <v>2</v>
      </c>
      <c r="T2290" s="29"/>
      <c r="U2290" s="29"/>
      <c r="V2290" s="29"/>
      <c r="W2290" s="29"/>
      <c r="X2290" s="29"/>
      <c r="Y2290" s="29"/>
      <c r="Z2290" s="33"/>
    </row>
    <row r="2291" ht="24" spans="1:26">
      <c r="A2291" s="33">
        <v>103</v>
      </c>
      <c r="B2291" s="33" t="s">
        <v>117</v>
      </c>
      <c r="C2291" s="33" t="s">
        <v>118</v>
      </c>
      <c r="D2291" s="33" t="s">
        <v>150</v>
      </c>
      <c r="E2291" s="33" t="s">
        <v>157</v>
      </c>
      <c r="F2291" s="33" t="s">
        <v>1347</v>
      </c>
      <c r="G2291" s="33" t="s">
        <v>1830</v>
      </c>
      <c r="H2291" s="33" t="s">
        <v>2045</v>
      </c>
      <c r="I2291" s="29" t="s">
        <v>1876</v>
      </c>
      <c r="J2291" s="33" t="s">
        <v>1876</v>
      </c>
      <c r="K2291" s="33">
        <v>2</v>
      </c>
      <c r="L2291" s="236">
        <v>45292</v>
      </c>
      <c r="M2291" s="236">
        <v>45321</v>
      </c>
      <c r="N2291" s="33" t="s">
        <v>124</v>
      </c>
      <c r="O2291" s="33" t="s">
        <v>125</v>
      </c>
      <c r="P2291" s="33" t="s">
        <v>1143</v>
      </c>
      <c r="Q2291" s="29" t="s">
        <v>1342</v>
      </c>
      <c r="R2291" s="33" t="s">
        <v>78</v>
      </c>
      <c r="S2291" s="33">
        <v>2</v>
      </c>
      <c r="T2291" s="29"/>
      <c r="U2291" s="29"/>
      <c r="V2291" s="29"/>
      <c r="W2291" s="29"/>
      <c r="X2291" s="29"/>
      <c r="Y2291" s="29"/>
      <c r="Z2291" s="33"/>
    </row>
    <row r="2292" ht="24" spans="1:26">
      <c r="A2292" s="33">
        <v>104</v>
      </c>
      <c r="B2292" s="33" t="s">
        <v>117</v>
      </c>
      <c r="C2292" s="33" t="s">
        <v>118</v>
      </c>
      <c r="D2292" s="33" t="s">
        <v>363</v>
      </c>
      <c r="E2292" s="33" t="s">
        <v>157</v>
      </c>
      <c r="F2292" s="33" t="s">
        <v>1351</v>
      </c>
      <c r="G2292" s="33" t="s">
        <v>1830</v>
      </c>
      <c r="H2292" s="33" t="s">
        <v>2055</v>
      </c>
      <c r="I2292" s="29" t="s">
        <v>1876</v>
      </c>
      <c r="J2292" s="33" t="s">
        <v>1876</v>
      </c>
      <c r="K2292" s="33">
        <v>8</v>
      </c>
      <c r="L2292" s="236">
        <v>45292</v>
      </c>
      <c r="M2292" s="236">
        <v>45321</v>
      </c>
      <c r="N2292" s="33" t="s">
        <v>124</v>
      </c>
      <c r="O2292" s="33" t="s">
        <v>125</v>
      </c>
      <c r="P2292" s="33" t="s">
        <v>1143</v>
      </c>
      <c r="Q2292" s="29" t="s">
        <v>1352</v>
      </c>
      <c r="R2292" s="33" t="s">
        <v>78</v>
      </c>
      <c r="S2292" s="33">
        <v>8</v>
      </c>
      <c r="T2292" s="29"/>
      <c r="U2292" s="29"/>
      <c r="V2292" s="29"/>
      <c r="W2292" s="29"/>
      <c r="X2292" s="29"/>
      <c r="Y2292" s="29"/>
      <c r="Z2292" s="33"/>
    </row>
    <row r="2293" ht="24" spans="1:26">
      <c r="A2293" s="33">
        <v>105</v>
      </c>
      <c r="B2293" s="33" t="s">
        <v>117</v>
      </c>
      <c r="C2293" s="33" t="s">
        <v>118</v>
      </c>
      <c r="D2293" s="33" t="s">
        <v>363</v>
      </c>
      <c r="E2293" s="33" t="s">
        <v>157</v>
      </c>
      <c r="F2293" s="33" t="s">
        <v>1357</v>
      </c>
      <c r="G2293" s="33" t="s">
        <v>1830</v>
      </c>
      <c r="H2293" s="33" t="s">
        <v>2055</v>
      </c>
      <c r="I2293" s="29" t="s">
        <v>1876</v>
      </c>
      <c r="J2293" s="33" t="s">
        <v>1876</v>
      </c>
      <c r="K2293" s="33">
        <v>8</v>
      </c>
      <c r="L2293" s="236">
        <v>45292</v>
      </c>
      <c r="M2293" s="236">
        <v>45321</v>
      </c>
      <c r="N2293" s="33" t="s">
        <v>124</v>
      </c>
      <c r="O2293" s="33" t="s">
        <v>125</v>
      </c>
      <c r="P2293" s="33" t="s">
        <v>1143</v>
      </c>
      <c r="Q2293" s="29" t="s">
        <v>1352</v>
      </c>
      <c r="R2293" s="33" t="s">
        <v>78</v>
      </c>
      <c r="S2293" s="33">
        <v>8</v>
      </c>
      <c r="T2293" s="29"/>
      <c r="U2293" s="29"/>
      <c r="V2293" s="29"/>
      <c r="W2293" s="29"/>
      <c r="X2293" s="29"/>
      <c r="Y2293" s="29"/>
      <c r="Z2293" s="33"/>
    </row>
    <row r="2294" ht="24" spans="1:26">
      <c r="A2294" s="33">
        <v>106</v>
      </c>
      <c r="B2294" s="33" t="s">
        <v>117</v>
      </c>
      <c r="C2294" s="33" t="s">
        <v>118</v>
      </c>
      <c r="D2294" s="33" t="s">
        <v>150</v>
      </c>
      <c r="E2294" s="33" t="s">
        <v>797</v>
      </c>
      <c r="F2294" s="33" t="s">
        <v>1362</v>
      </c>
      <c r="G2294" s="33" t="s">
        <v>1830</v>
      </c>
      <c r="H2294" s="33" t="s">
        <v>2054</v>
      </c>
      <c r="I2294" s="29" t="s">
        <v>1876</v>
      </c>
      <c r="J2294" s="33" t="s">
        <v>1876</v>
      </c>
      <c r="K2294" s="33">
        <v>2</v>
      </c>
      <c r="L2294" s="236">
        <v>45292</v>
      </c>
      <c r="M2294" s="236">
        <v>45321</v>
      </c>
      <c r="N2294" s="33" t="s">
        <v>124</v>
      </c>
      <c r="O2294" s="33" t="s">
        <v>125</v>
      </c>
      <c r="P2294" s="33" t="s">
        <v>1143</v>
      </c>
      <c r="Q2294" s="29" t="s">
        <v>1255</v>
      </c>
      <c r="R2294" s="33" t="s">
        <v>78</v>
      </c>
      <c r="S2294" s="33">
        <v>2</v>
      </c>
      <c r="T2294" s="29"/>
      <c r="U2294" s="29"/>
      <c r="V2294" s="29"/>
      <c r="W2294" s="29"/>
      <c r="X2294" s="29"/>
      <c r="Y2294" s="29"/>
      <c r="Z2294" s="33"/>
    </row>
    <row r="2295" ht="24" spans="1:26">
      <c r="A2295" s="33">
        <v>107</v>
      </c>
      <c r="B2295" s="33" t="s">
        <v>117</v>
      </c>
      <c r="C2295" s="33" t="s">
        <v>118</v>
      </c>
      <c r="D2295" s="33" t="s">
        <v>150</v>
      </c>
      <c r="E2295" s="33" t="s">
        <v>157</v>
      </c>
      <c r="F2295" s="33" t="s">
        <v>1366</v>
      </c>
      <c r="G2295" s="33" t="s">
        <v>1830</v>
      </c>
      <c r="H2295" s="33" t="s">
        <v>2056</v>
      </c>
      <c r="I2295" s="29" t="s">
        <v>1876</v>
      </c>
      <c r="J2295" s="33" t="s">
        <v>1876</v>
      </c>
      <c r="K2295" s="33">
        <v>10</v>
      </c>
      <c r="L2295" s="236">
        <v>45292</v>
      </c>
      <c r="M2295" s="236">
        <v>45321</v>
      </c>
      <c r="N2295" s="33" t="s">
        <v>124</v>
      </c>
      <c r="O2295" s="33" t="s">
        <v>125</v>
      </c>
      <c r="P2295" s="33" t="s">
        <v>1143</v>
      </c>
      <c r="Q2295" s="29" t="s">
        <v>1367</v>
      </c>
      <c r="R2295" s="33" t="s">
        <v>78</v>
      </c>
      <c r="S2295" s="33">
        <v>10</v>
      </c>
      <c r="T2295" s="29"/>
      <c r="U2295" s="29"/>
      <c r="V2295" s="29"/>
      <c r="W2295" s="29"/>
      <c r="X2295" s="29"/>
      <c r="Y2295" s="29"/>
      <c r="Z2295" s="33"/>
    </row>
    <row r="2296" ht="24" spans="1:26">
      <c r="A2296" s="33">
        <v>108</v>
      </c>
      <c r="B2296" s="33" t="s">
        <v>117</v>
      </c>
      <c r="C2296" s="33" t="s">
        <v>118</v>
      </c>
      <c r="D2296" s="33" t="s">
        <v>150</v>
      </c>
      <c r="E2296" s="33" t="s">
        <v>797</v>
      </c>
      <c r="F2296" s="33" t="s">
        <v>1371</v>
      </c>
      <c r="G2296" s="33" t="s">
        <v>1830</v>
      </c>
      <c r="H2296" s="28" t="s">
        <v>2057</v>
      </c>
      <c r="I2296" s="29" t="s">
        <v>1876</v>
      </c>
      <c r="J2296" s="33" t="s">
        <v>1876</v>
      </c>
      <c r="K2296" s="33">
        <v>6</v>
      </c>
      <c r="L2296" s="236">
        <v>45292</v>
      </c>
      <c r="M2296" s="236">
        <v>45321</v>
      </c>
      <c r="N2296" s="33" t="s">
        <v>124</v>
      </c>
      <c r="O2296" s="33" t="s">
        <v>125</v>
      </c>
      <c r="P2296" s="33" t="s">
        <v>1143</v>
      </c>
      <c r="Q2296" s="29" t="s">
        <v>1175</v>
      </c>
      <c r="R2296" s="33" t="s">
        <v>78</v>
      </c>
      <c r="S2296" s="33">
        <v>6</v>
      </c>
      <c r="T2296" s="29"/>
      <c r="U2296" s="29"/>
      <c r="V2296" s="29"/>
      <c r="W2296" s="29"/>
      <c r="X2296" s="29"/>
      <c r="Y2296" s="29"/>
      <c r="Z2296" s="33"/>
    </row>
    <row r="2297" ht="24" spans="1:26">
      <c r="A2297" s="33">
        <v>109</v>
      </c>
      <c r="B2297" s="33" t="s">
        <v>117</v>
      </c>
      <c r="C2297" s="33" t="s">
        <v>118</v>
      </c>
      <c r="D2297" s="33" t="s">
        <v>150</v>
      </c>
      <c r="E2297" s="33" t="s">
        <v>797</v>
      </c>
      <c r="F2297" s="33" t="s">
        <v>1380</v>
      </c>
      <c r="G2297" s="33" t="s">
        <v>1830</v>
      </c>
      <c r="H2297" s="305" t="s">
        <v>2046</v>
      </c>
      <c r="I2297" s="29" t="s">
        <v>1876</v>
      </c>
      <c r="J2297" s="33" t="s">
        <v>1876</v>
      </c>
      <c r="K2297" s="33">
        <v>4</v>
      </c>
      <c r="L2297" s="236">
        <v>45292</v>
      </c>
      <c r="M2297" s="236">
        <v>45321</v>
      </c>
      <c r="N2297" s="33" t="s">
        <v>124</v>
      </c>
      <c r="O2297" s="33" t="s">
        <v>125</v>
      </c>
      <c r="P2297" s="33" t="s">
        <v>1143</v>
      </c>
      <c r="Q2297" s="29" t="s">
        <v>1175</v>
      </c>
      <c r="R2297" s="33" t="s">
        <v>78</v>
      </c>
      <c r="S2297" s="33">
        <v>4</v>
      </c>
      <c r="T2297" s="29"/>
      <c r="U2297" s="29"/>
      <c r="V2297" s="29"/>
      <c r="W2297" s="29"/>
      <c r="X2297" s="29"/>
      <c r="Y2297" s="29"/>
      <c r="Z2297" s="33"/>
    </row>
    <row r="2298" ht="24" spans="1:26">
      <c r="A2298" s="33">
        <v>110</v>
      </c>
      <c r="B2298" s="33" t="s">
        <v>117</v>
      </c>
      <c r="C2298" s="33" t="s">
        <v>118</v>
      </c>
      <c r="D2298" s="33" t="s">
        <v>150</v>
      </c>
      <c r="E2298" s="33" t="s">
        <v>157</v>
      </c>
      <c r="F2298" s="33" t="s">
        <v>1389</v>
      </c>
      <c r="G2298" s="33" t="s">
        <v>1830</v>
      </c>
      <c r="H2298" s="33" t="s">
        <v>2058</v>
      </c>
      <c r="I2298" s="33" t="s">
        <v>1876</v>
      </c>
      <c r="J2298" s="33" t="s">
        <v>1876</v>
      </c>
      <c r="K2298" s="33">
        <v>6</v>
      </c>
      <c r="L2298" s="236">
        <v>45292</v>
      </c>
      <c r="M2298" s="236">
        <v>45321</v>
      </c>
      <c r="N2298" s="33" t="s">
        <v>124</v>
      </c>
      <c r="O2298" s="33" t="s">
        <v>125</v>
      </c>
      <c r="P2298" s="33" t="s">
        <v>1143</v>
      </c>
      <c r="Q2298" s="29" t="s">
        <v>1367</v>
      </c>
      <c r="R2298" s="33" t="s">
        <v>78</v>
      </c>
      <c r="S2298" s="33">
        <v>6</v>
      </c>
      <c r="T2298" s="29"/>
      <c r="U2298" s="29"/>
      <c r="V2298" s="29"/>
      <c r="W2298" s="29"/>
      <c r="X2298" s="29"/>
      <c r="Y2298" s="29"/>
      <c r="Z2298" s="33"/>
    </row>
    <row r="2299" ht="24" spans="1:26">
      <c r="A2299" s="33">
        <v>111</v>
      </c>
      <c r="B2299" s="33" t="s">
        <v>117</v>
      </c>
      <c r="C2299" s="33" t="s">
        <v>118</v>
      </c>
      <c r="D2299" s="33" t="s">
        <v>150</v>
      </c>
      <c r="E2299" s="33" t="s">
        <v>247</v>
      </c>
      <c r="F2299" s="33" t="s">
        <v>1393</v>
      </c>
      <c r="G2299" s="33" t="s">
        <v>1830</v>
      </c>
      <c r="H2299" s="33" t="s">
        <v>2059</v>
      </c>
      <c r="I2299" s="33" t="s">
        <v>1876</v>
      </c>
      <c r="J2299" s="33" t="s">
        <v>1876</v>
      </c>
      <c r="K2299" s="33">
        <v>2</v>
      </c>
      <c r="L2299" s="236">
        <v>45292</v>
      </c>
      <c r="M2299" s="236">
        <v>45321</v>
      </c>
      <c r="N2299" s="33" t="s">
        <v>124</v>
      </c>
      <c r="O2299" s="33" t="s">
        <v>125</v>
      </c>
      <c r="P2299" s="33" t="s">
        <v>1143</v>
      </c>
      <c r="Q2299" s="29" t="s">
        <v>1367</v>
      </c>
      <c r="R2299" s="33" t="s">
        <v>78</v>
      </c>
      <c r="S2299" s="33">
        <v>2</v>
      </c>
      <c r="T2299" s="29"/>
      <c r="U2299" s="29"/>
      <c r="V2299" s="29"/>
      <c r="W2299" s="29"/>
      <c r="X2299" s="29"/>
      <c r="Y2299" s="29"/>
      <c r="Z2299" s="33"/>
    </row>
    <row r="2300" ht="24" spans="1:26">
      <c r="A2300" s="33">
        <v>112</v>
      </c>
      <c r="B2300" s="33" t="s">
        <v>117</v>
      </c>
      <c r="C2300" s="33" t="s">
        <v>118</v>
      </c>
      <c r="D2300" s="33" t="s">
        <v>150</v>
      </c>
      <c r="E2300" s="33" t="s">
        <v>247</v>
      </c>
      <c r="F2300" s="33" t="s">
        <v>1412</v>
      </c>
      <c r="G2300" s="33" t="s">
        <v>1830</v>
      </c>
      <c r="H2300" s="33" t="s">
        <v>2060</v>
      </c>
      <c r="I2300" s="33" t="s">
        <v>1876</v>
      </c>
      <c r="J2300" s="33" t="s">
        <v>1876</v>
      </c>
      <c r="K2300" s="33">
        <v>4</v>
      </c>
      <c r="L2300" s="236">
        <v>45292</v>
      </c>
      <c r="M2300" s="236">
        <v>45321</v>
      </c>
      <c r="N2300" s="33" t="s">
        <v>124</v>
      </c>
      <c r="O2300" s="33" t="s">
        <v>125</v>
      </c>
      <c r="P2300" s="33" t="s">
        <v>1143</v>
      </c>
      <c r="Q2300" s="29" t="s">
        <v>1367</v>
      </c>
      <c r="R2300" s="33" t="s">
        <v>78</v>
      </c>
      <c r="S2300" s="33">
        <v>4</v>
      </c>
      <c r="T2300" s="29"/>
      <c r="U2300" s="29"/>
      <c r="V2300" s="29"/>
      <c r="W2300" s="29"/>
      <c r="X2300" s="29"/>
      <c r="Y2300" s="29"/>
      <c r="Z2300" s="33"/>
    </row>
    <row r="2301" ht="24" spans="1:26">
      <c r="A2301" s="33">
        <v>113</v>
      </c>
      <c r="B2301" s="33" t="s">
        <v>117</v>
      </c>
      <c r="C2301" s="33" t="s">
        <v>118</v>
      </c>
      <c r="D2301" s="33" t="s">
        <v>363</v>
      </c>
      <c r="E2301" s="33" t="s">
        <v>455</v>
      </c>
      <c r="F2301" s="33" t="s">
        <v>1430</v>
      </c>
      <c r="G2301" s="33" t="s">
        <v>1830</v>
      </c>
      <c r="H2301" s="33" t="s">
        <v>2061</v>
      </c>
      <c r="I2301" s="33" t="s">
        <v>1876</v>
      </c>
      <c r="J2301" s="33" t="s">
        <v>1876</v>
      </c>
      <c r="K2301" s="33">
        <v>2</v>
      </c>
      <c r="L2301" s="236">
        <v>45292</v>
      </c>
      <c r="M2301" s="236">
        <v>45321</v>
      </c>
      <c r="N2301" s="33" t="s">
        <v>124</v>
      </c>
      <c r="O2301" s="33" t="s">
        <v>125</v>
      </c>
      <c r="P2301" s="33" t="s">
        <v>1143</v>
      </c>
      <c r="Q2301" s="29" t="s">
        <v>1308</v>
      </c>
      <c r="R2301" s="33" t="s">
        <v>78</v>
      </c>
      <c r="S2301" s="33">
        <v>2</v>
      </c>
      <c r="T2301" s="29"/>
      <c r="U2301" s="29"/>
      <c r="V2301" s="29"/>
      <c r="W2301" s="29"/>
      <c r="X2301" s="29"/>
      <c r="Y2301" s="29"/>
      <c r="Z2301" s="33"/>
    </row>
    <row r="2302" ht="24" spans="1:26">
      <c r="A2302" s="33">
        <v>114</v>
      </c>
      <c r="B2302" s="33" t="s">
        <v>117</v>
      </c>
      <c r="C2302" s="33" t="s">
        <v>118</v>
      </c>
      <c r="D2302" s="33" t="s">
        <v>363</v>
      </c>
      <c r="E2302" s="33" t="s">
        <v>455</v>
      </c>
      <c r="F2302" s="33" t="s">
        <v>1435</v>
      </c>
      <c r="G2302" s="33" t="s">
        <v>1830</v>
      </c>
      <c r="H2302" s="33" t="s">
        <v>2061</v>
      </c>
      <c r="I2302" s="33" t="s">
        <v>1876</v>
      </c>
      <c r="J2302" s="33" t="s">
        <v>1876</v>
      </c>
      <c r="K2302" s="33">
        <v>2</v>
      </c>
      <c r="L2302" s="236">
        <v>45292</v>
      </c>
      <c r="M2302" s="236">
        <v>45321</v>
      </c>
      <c r="N2302" s="33" t="s">
        <v>124</v>
      </c>
      <c r="O2302" s="33" t="s">
        <v>125</v>
      </c>
      <c r="P2302" s="33" t="s">
        <v>1143</v>
      </c>
      <c r="Q2302" s="29" t="s">
        <v>1308</v>
      </c>
      <c r="R2302" s="33" t="s">
        <v>78</v>
      </c>
      <c r="S2302" s="33">
        <v>2</v>
      </c>
      <c r="T2302" s="29"/>
      <c r="U2302" s="29"/>
      <c r="V2302" s="29"/>
      <c r="W2302" s="29"/>
      <c r="X2302" s="29"/>
      <c r="Y2302" s="29"/>
      <c r="Z2302" s="33"/>
    </row>
    <row r="2303" ht="24" spans="1:26">
      <c r="A2303" s="33">
        <v>115</v>
      </c>
      <c r="B2303" s="33" t="s">
        <v>117</v>
      </c>
      <c r="C2303" s="33" t="s">
        <v>118</v>
      </c>
      <c r="D2303" s="33" t="s">
        <v>150</v>
      </c>
      <c r="E2303" s="33" t="s">
        <v>247</v>
      </c>
      <c r="F2303" s="33" t="s">
        <v>1457</v>
      </c>
      <c r="G2303" s="33" t="s">
        <v>1830</v>
      </c>
      <c r="H2303" s="33" t="s">
        <v>2054</v>
      </c>
      <c r="I2303" s="33" t="s">
        <v>1876</v>
      </c>
      <c r="J2303" s="33" t="s">
        <v>1876</v>
      </c>
      <c r="K2303" s="33">
        <v>2</v>
      </c>
      <c r="L2303" s="236">
        <v>45292</v>
      </c>
      <c r="M2303" s="236">
        <v>45321</v>
      </c>
      <c r="N2303" s="33" t="s">
        <v>124</v>
      </c>
      <c r="O2303" s="33" t="s">
        <v>125</v>
      </c>
      <c r="P2303" s="33" t="s">
        <v>1143</v>
      </c>
      <c r="Q2303" s="29" t="s">
        <v>1204</v>
      </c>
      <c r="R2303" s="33" t="s">
        <v>78</v>
      </c>
      <c r="S2303" s="33">
        <v>2</v>
      </c>
      <c r="T2303" s="29"/>
      <c r="U2303" s="29"/>
      <c r="V2303" s="29"/>
      <c r="W2303" s="29"/>
      <c r="X2303" s="29"/>
      <c r="Y2303" s="29"/>
      <c r="Z2303" s="33"/>
    </row>
    <row r="2304" ht="24" spans="1:26">
      <c r="A2304" s="33">
        <v>116</v>
      </c>
      <c r="B2304" s="33" t="s">
        <v>117</v>
      </c>
      <c r="C2304" s="33" t="s">
        <v>118</v>
      </c>
      <c r="D2304" s="33" t="s">
        <v>363</v>
      </c>
      <c r="E2304" s="33" t="s">
        <v>247</v>
      </c>
      <c r="F2304" s="33" t="s">
        <v>1142</v>
      </c>
      <c r="G2304" s="33" t="s">
        <v>1830</v>
      </c>
      <c r="H2304" s="28" t="s">
        <v>2036</v>
      </c>
      <c r="I2304" s="33" t="s">
        <v>1876</v>
      </c>
      <c r="J2304" s="33" t="s">
        <v>1876</v>
      </c>
      <c r="K2304" s="33">
        <v>12</v>
      </c>
      <c r="L2304" s="236">
        <v>45323</v>
      </c>
      <c r="M2304" s="236">
        <v>45351</v>
      </c>
      <c r="N2304" s="33" t="s">
        <v>124</v>
      </c>
      <c r="O2304" s="33" t="s">
        <v>125</v>
      </c>
      <c r="P2304" s="33" t="s">
        <v>1143</v>
      </c>
      <c r="Q2304" s="29" t="s">
        <v>1144</v>
      </c>
      <c r="R2304" s="33" t="s">
        <v>78</v>
      </c>
      <c r="S2304" s="33">
        <v>12</v>
      </c>
      <c r="T2304" s="29"/>
      <c r="U2304" s="29"/>
      <c r="V2304" s="29"/>
      <c r="W2304" s="29"/>
      <c r="X2304" s="29"/>
      <c r="Y2304" s="29"/>
      <c r="Z2304" s="33"/>
    </row>
    <row r="2305" ht="24" spans="1:26">
      <c r="A2305" s="33">
        <v>117</v>
      </c>
      <c r="B2305" s="33" t="s">
        <v>117</v>
      </c>
      <c r="C2305" s="33" t="s">
        <v>118</v>
      </c>
      <c r="D2305" s="33" t="s">
        <v>363</v>
      </c>
      <c r="E2305" s="33" t="s">
        <v>247</v>
      </c>
      <c r="F2305" s="33" t="s">
        <v>1149</v>
      </c>
      <c r="G2305" s="33" t="s">
        <v>1830</v>
      </c>
      <c r="H2305" s="28" t="s">
        <v>2036</v>
      </c>
      <c r="I2305" s="33" t="s">
        <v>1876</v>
      </c>
      <c r="J2305" s="33" t="s">
        <v>1876</v>
      </c>
      <c r="K2305" s="33">
        <v>10</v>
      </c>
      <c r="L2305" s="236">
        <v>45323</v>
      </c>
      <c r="M2305" s="236">
        <v>45351</v>
      </c>
      <c r="N2305" s="33" t="s">
        <v>124</v>
      </c>
      <c r="O2305" s="33" t="s">
        <v>125</v>
      </c>
      <c r="P2305" s="33" t="s">
        <v>1143</v>
      </c>
      <c r="Q2305" s="29" t="s">
        <v>1144</v>
      </c>
      <c r="R2305" s="33" t="s">
        <v>78</v>
      </c>
      <c r="S2305" s="33">
        <v>10</v>
      </c>
      <c r="T2305" s="29"/>
      <c r="U2305" s="29"/>
      <c r="V2305" s="29"/>
      <c r="W2305" s="29"/>
      <c r="X2305" s="29"/>
      <c r="Y2305" s="29"/>
      <c r="Z2305" s="33"/>
    </row>
    <row r="2306" ht="24" spans="1:26">
      <c r="A2306" s="33">
        <v>118</v>
      </c>
      <c r="B2306" s="33" t="s">
        <v>117</v>
      </c>
      <c r="C2306" s="33" t="s">
        <v>118</v>
      </c>
      <c r="D2306" s="33" t="s">
        <v>363</v>
      </c>
      <c r="E2306" s="33" t="s">
        <v>157</v>
      </c>
      <c r="F2306" s="33" t="s">
        <v>1154</v>
      </c>
      <c r="G2306" s="33" t="s">
        <v>1830</v>
      </c>
      <c r="H2306" s="33" t="s">
        <v>2037</v>
      </c>
      <c r="I2306" s="33" t="s">
        <v>1876</v>
      </c>
      <c r="J2306" s="33" t="s">
        <v>1876</v>
      </c>
      <c r="K2306" s="33">
        <v>18</v>
      </c>
      <c r="L2306" s="236">
        <v>45323</v>
      </c>
      <c r="M2306" s="236">
        <v>45351</v>
      </c>
      <c r="N2306" s="33" t="s">
        <v>124</v>
      </c>
      <c r="O2306" s="33" t="s">
        <v>125</v>
      </c>
      <c r="P2306" s="33" t="s">
        <v>1143</v>
      </c>
      <c r="Q2306" s="29" t="s">
        <v>1144</v>
      </c>
      <c r="R2306" s="33" t="s">
        <v>78</v>
      </c>
      <c r="S2306" s="33">
        <v>18</v>
      </c>
      <c r="T2306" s="29"/>
      <c r="U2306" s="29"/>
      <c r="V2306" s="29"/>
      <c r="W2306" s="29"/>
      <c r="X2306" s="29"/>
      <c r="Y2306" s="29"/>
      <c r="Z2306" s="33"/>
    </row>
    <row r="2307" ht="24" spans="1:26">
      <c r="A2307" s="33">
        <v>119</v>
      </c>
      <c r="B2307" s="33" t="s">
        <v>117</v>
      </c>
      <c r="C2307" s="33" t="s">
        <v>118</v>
      </c>
      <c r="D2307" s="33" t="s">
        <v>363</v>
      </c>
      <c r="E2307" s="33" t="s">
        <v>157</v>
      </c>
      <c r="F2307" s="33" t="s">
        <v>1159</v>
      </c>
      <c r="G2307" s="33" t="s">
        <v>1830</v>
      </c>
      <c r="H2307" s="33" t="s">
        <v>2037</v>
      </c>
      <c r="I2307" s="33" t="s">
        <v>1876</v>
      </c>
      <c r="J2307" s="33" t="s">
        <v>1876</v>
      </c>
      <c r="K2307" s="33">
        <v>18</v>
      </c>
      <c r="L2307" s="236">
        <v>45323</v>
      </c>
      <c r="M2307" s="236">
        <v>45351</v>
      </c>
      <c r="N2307" s="33" t="s">
        <v>124</v>
      </c>
      <c r="O2307" s="33" t="s">
        <v>125</v>
      </c>
      <c r="P2307" s="33" t="s">
        <v>1143</v>
      </c>
      <c r="Q2307" s="29" t="s">
        <v>1144</v>
      </c>
      <c r="R2307" s="33" t="s">
        <v>78</v>
      </c>
      <c r="S2307" s="33">
        <v>18</v>
      </c>
      <c r="T2307" s="29"/>
      <c r="U2307" s="29"/>
      <c r="V2307" s="29"/>
      <c r="W2307" s="29"/>
      <c r="X2307" s="29"/>
      <c r="Y2307" s="29"/>
      <c r="Z2307" s="33"/>
    </row>
    <row r="2308" ht="24" spans="1:26">
      <c r="A2308" s="33">
        <v>79</v>
      </c>
      <c r="B2308" s="33" t="s">
        <v>117</v>
      </c>
      <c r="C2308" s="33" t="s">
        <v>118</v>
      </c>
      <c r="D2308" s="33" t="s">
        <v>363</v>
      </c>
      <c r="E2308" s="33" t="s">
        <v>157</v>
      </c>
      <c r="F2308" s="33" t="s">
        <v>1164</v>
      </c>
      <c r="G2308" s="33" t="s">
        <v>1830</v>
      </c>
      <c r="H2308" s="33" t="s">
        <v>2038</v>
      </c>
      <c r="I2308" s="33" t="s">
        <v>1876</v>
      </c>
      <c r="J2308" s="33" t="s">
        <v>1876</v>
      </c>
      <c r="K2308" s="33">
        <v>18</v>
      </c>
      <c r="L2308" s="236">
        <v>45323</v>
      </c>
      <c r="M2308" s="236">
        <v>45351</v>
      </c>
      <c r="N2308" s="33" t="s">
        <v>124</v>
      </c>
      <c r="O2308" s="33" t="s">
        <v>125</v>
      </c>
      <c r="P2308" s="33" t="s">
        <v>1143</v>
      </c>
      <c r="Q2308" s="29" t="s">
        <v>1144</v>
      </c>
      <c r="R2308" s="33" t="s">
        <v>78</v>
      </c>
      <c r="S2308" s="33">
        <v>18</v>
      </c>
      <c r="T2308" s="29"/>
      <c r="U2308" s="29"/>
      <c r="V2308" s="29"/>
      <c r="W2308" s="29"/>
      <c r="X2308" s="29"/>
      <c r="Y2308" s="29"/>
      <c r="Z2308" s="33"/>
    </row>
    <row r="2309" ht="24" spans="1:26">
      <c r="A2309" s="33">
        <v>80</v>
      </c>
      <c r="B2309" s="33" t="s">
        <v>117</v>
      </c>
      <c r="C2309" s="33" t="s">
        <v>118</v>
      </c>
      <c r="D2309" s="33" t="s">
        <v>363</v>
      </c>
      <c r="E2309" s="33" t="s">
        <v>157</v>
      </c>
      <c r="F2309" s="33" t="s">
        <v>1169</v>
      </c>
      <c r="G2309" s="33" t="s">
        <v>1830</v>
      </c>
      <c r="H2309" s="33" t="s">
        <v>2038</v>
      </c>
      <c r="I2309" s="33" t="s">
        <v>1876</v>
      </c>
      <c r="J2309" s="33" t="s">
        <v>1876</v>
      </c>
      <c r="K2309" s="33">
        <v>18</v>
      </c>
      <c r="L2309" s="236">
        <v>45323</v>
      </c>
      <c r="M2309" s="236">
        <v>45351</v>
      </c>
      <c r="N2309" s="33" t="s">
        <v>124</v>
      </c>
      <c r="O2309" s="33" t="s">
        <v>125</v>
      </c>
      <c r="P2309" s="33" t="s">
        <v>1143</v>
      </c>
      <c r="Q2309" s="29" t="s">
        <v>1144</v>
      </c>
      <c r="R2309" s="33" t="s">
        <v>78</v>
      </c>
      <c r="S2309" s="33">
        <v>18</v>
      </c>
      <c r="T2309" s="29"/>
      <c r="U2309" s="29"/>
      <c r="V2309" s="29"/>
      <c r="W2309" s="29"/>
      <c r="X2309" s="29"/>
      <c r="Y2309" s="29"/>
      <c r="Z2309" s="33"/>
    </row>
    <row r="2310" ht="24" spans="1:26">
      <c r="A2310" s="33">
        <v>120</v>
      </c>
      <c r="B2310" s="33" t="s">
        <v>117</v>
      </c>
      <c r="C2310" s="33" t="s">
        <v>118</v>
      </c>
      <c r="D2310" s="33" t="s">
        <v>363</v>
      </c>
      <c r="E2310" s="33" t="s">
        <v>797</v>
      </c>
      <c r="F2310" s="33" t="s">
        <v>1174</v>
      </c>
      <c r="G2310" s="33" t="s">
        <v>1830</v>
      </c>
      <c r="H2310" s="28" t="s">
        <v>2039</v>
      </c>
      <c r="I2310" s="33" t="s">
        <v>1876</v>
      </c>
      <c r="J2310" s="33" t="s">
        <v>1876</v>
      </c>
      <c r="K2310" s="33">
        <v>14</v>
      </c>
      <c r="L2310" s="236">
        <v>45323</v>
      </c>
      <c r="M2310" s="236">
        <v>45351</v>
      </c>
      <c r="N2310" s="33" t="s">
        <v>124</v>
      </c>
      <c r="O2310" s="33" t="s">
        <v>125</v>
      </c>
      <c r="P2310" s="33" t="s">
        <v>1143</v>
      </c>
      <c r="Q2310" s="29" t="s">
        <v>1175</v>
      </c>
      <c r="R2310" s="33" t="s">
        <v>78</v>
      </c>
      <c r="S2310" s="33">
        <v>14</v>
      </c>
      <c r="T2310" s="29"/>
      <c r="U2310" s="29"/>
      <c r="V2310" s="29"/>
      <c r="W2310" s="29"/>
      <c r="X2310" s="29"/>
      <c r="Y2310" s="29"/>
      <c r="Z2310" s="33"/>
    </row>
    <row r="2311" ht="24" spans="1:26">
      <c r="A2311" s="33">
        <v>121</v>
      </c>
      <c r="B2311" s="33" t="s">
        <v>117</v>
      </c>
      <c r="C2311" s="33" t="s">
        <v>118</v>
      </c>
      <c r="D2311" s="33" t="s">
        <v>363</v>
      </c>
      <c r="E2311" s="33" t="s">
        <v>797</v>
      </c>
      <c r="F2311" s="33" t="s">
        <v>1180</v>
      </c>
      <c r="G2311" s="33" t="s">
        <v>1830</v>
      </c>
      <c r="H2311" s="28" t="s">
        <v>2039</v>
      </c>
      <c r="I2311" s="33" t="s">
        <v>1876</v>
      </c>
      <c r="J2311" s="33" t="s">
        <v>1876</v>
      </c>
      <c r="K2311" s="33">
        <v>14</v>
      </c>
      <c r="L2311" s="236">
        <v>45323</v>
      </c>
      <c r="M2311" s="236">
        <v>45351</v>
      </c>
      <c r="N2311" s="33" t="s">
        <v>124</v>
      </c>
      <c r="O2311" s="33" t="s">
        <v>125</v>
      </c>
      <c r="P2311" s="33" t="s">
        <v>1143</v>
      </c>
      <c r="Q2311" s="29" t="s">
        <v>1175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1185</v>
      </c>
      <c r="G2312" s="33" t="s">
        <v>1830</v>
      </c>
      <c r="H2312" s="305" t="s">
        <v>2040</v>
      </c>
      <c r="I2312" s="33" t="s">
        <v>1876</v>
      </c>
      <c r="J2312" s="33" t="s">
        <v>1876</v>
      </c>
      <c r="K2312" s="33">
        <v>20</v>
      </c>
      <c r="L2312" s="236">
        <v>45323</v>
      </c>
      <c r="M2312" s="236">
        <v>45351</v>
      </c>
      <c r="N2312" s="33" t="s">
        <v>124</v>
      </c>
      <c r="O2312" s="33" t="s">
        <v>125</v>
      </c>
      <c r="P2312" s="33" t="s">
        <v>1143</v>
      </c>
      <c r="Q2312" s="29" t="s">
        <v>1186</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1195</v>
      </c>
      <c r="G2313" s="33" t="s">
        <v>1830</v>
      </c>
      <c r="H2313" s="305" t="s">
        <v>2041</v>
      </c>
      <c r="I2313" s="29" t="s">
        <v>1876</v>
      </c>
      <c r="J2313" s="33" t="s">
        <v>1876</v>
      </c>
      <c r="K2313" s="33">
        <v>20</v>
      </c>
      <c r="L2313" s="236">
        <v>45323</v>
      </c>
      <c r="M2313" s="236">
        <v>45351</v>
      </c>
      <c r="N2313" s="33" t="s">
        <v>124</v>
      </c>
      <c r="O2313" s="33" t="s">
        <v>125</v>
      </c>
      <c r="P2313" s="33" t="s">
        <v>1143</v>
      </c>
      <c r="Q2313" s="29" t="s">
        <v>1196</v>
      </c>
      <c r="R2313" s="33" t="s">
        <v>78</v>
      </c>
      <c r="S2313" s="33">
        <v>20</v>
      </c>
      <c r="T2313" s="29"/>
      <c r="U2313" s="29"/>
      <c r="V2313" s="29"/>
      <c r="W2313" s="29"/>
      <c r="X2313" s="29"/>
      <c r="Y2313" s="29"/>
      <c r="Z2313" s="33"/>
    </row>
    <row r="2314" ht="24" spans="1:26">
      <c r="A2314" s="33">
        <v>124</v>
      </c>
      <c r="B2314" s="33" t="s">
        <v>117</v>
      </c>
      <c r="C2314" s="33" t="s">
        <v>118</v>
      </c>
      <c r="D2314" s="33" t="s">
        <v>150</v>
      </c>
      <c r="E2314" s="33" t="s">
        <v>157</v>
      </c>
      <c r="F2314" s="33" t="s">
        <v>1203</v>
      </c>
      <c r="G2314" s="33" t="s">
        <v>1830</v>
      </c>
      <c r="H2314" s="33" t="s">
        <v>2042</v>
      </c>
      <c r="I2314" s="33" t="s">
        <v>1876</v>
      </c>
      <c r="J2314" s="33" t="s">
        <v>1876</v>
      </c>
      <c r="K2314" s="33">
        <v>8</v>
      </c>
      <c r="L2314" s="236">
        <v>45323</v>
      </c>
      <c r="M2314" s="236">
        <v>45351</v>
      </c>
      <c r="N2314" s="33" t="s">
        <v>124</v>
      </c>
      <c r="O2314" s="33" t="s">
        <v>125</v>
      </c>
      <c r="P2314" s="33" t="s">
        <v>1143</v>
      </c>
      <c r="Q2314" s="29" t="s">
        <v>1204</v>
      </c>
      <c r="R2314" s="33" t="s">
        <v>78</v>
      </c>
      <c r="S2314" s="33">
        <v>8</v>
      </c>
      <c r="T2314" s="29"/>
      <c r="U2314" s="29"/>
      <c r="V2314" s="29"/>
      <c r="W2314" s="29"/>
      <c r="X2314" s="29"/>
      <c r="Y2314" s="29"/>
      <c r="Z2314" s="33"/>
    </row>
    <row r="2315" ht="24" spans="1:26">
      <c r="A2315" s="33">
        <v>125</v>
      </c>
      <c r="B2315" s="33" t="s">
        <v>117</v>
      </c>
      <c r="C2315" s="33" t="s">
        <v>118</v>
      </c>
      <c r="D2315" s="33" t="s">
        <v>150</v>
      </c>
      <c r="E2315" s="33" t="s">
        <v>247</v>
      </c>
      <c r="F2315" s="33" t="s">
        <v>1224</v>
      </c>
      <c r="G2315" s="33" t="s">
        <v>1830</v>
      </c>
      <c r="H2315" s="33" t="s">
        <v>2043</v>
      </c>
      <c r="I2315" s="29" t="s">
        <v>1876</v>
      </c>
      <c r="J2315" s="33" t="s">
        <v>1876</v>
      </c>
      <c r="K2315" s="33">
        <v>10</v>
      </c>
      <c r="L2315" s="236">
        <v>45323</v>
      </c>
      <c r="M2315" s="236">
        <v>45351</v>
      </c>
      <c r="N2315" s="33" t="s">
        <v>124</v>
      </c>
      <c r="O2315" s="33" t="s">
        <v>125</v>
      </c>
      <c r="P2315" s="33" t="s">
        <v>1143</v>
      </c>
      <c r="Q2315" s="29" t="s">
        <v>1225</v>
      </c>
      <c r="R2315" s="33" t="s">
        <v>78</v>
      </c>
      <c r="S2315" s="33">
        <v>10</v>
      </c>
      <c r="T2315" s="29"/>
      <c r="U2315" s="236"/>
      <c r="V2315" s="236"/>
      <c r="W2315" s="33"/>
      <c r="X2315" s="33"/>
      <c r="Y2315" s="306"/>
      <c r="Z2315" s="306"/>
    </row>
    <row r="2316" ht="24" spans="1:26">
      <c r="A2316" s="33">
        <v>126</v>
      </c>
      <c r="B2316" s="33" t="s">
        <v>117</v>
      </c>
      <c r="C2316" s="33" t="s">
        <v>118</v>
      </c>
      <c r="D2316" s="33" t="s">
        <v>150</v>
      </c>
      <c r="E2316" s="33" t="s">
        <v>247</v>
      </c>
      <c r="F2316" s="33" t="s">
        <v>1235</v>
      </c>
      <c r="G2316" s="33" t="s">
        <v>1830</v>
      </c>
      <c r="H2316" s="33" t="s">
        <v>2043</v>
      </c>
      <c r="I2316" s="29" t="s">
        <v>1876</v>
      </c>
      <c r="J2316" s="33" t="s">
        <v>1876</v>
      </c>
      <c r="K2316" s="33">
        <v>10</v>
      </c>
      <c r="L2316" s="236">
        <v>45323</v>
      </c>
      <c r="M2316" s="236">
        <v>45351</v>
      </c>
      <c r="N2316" s="33" t="s">
        <v>124</v>
      </c>
      <c r="O2316" s="33" t="s">
        <v>125</v>
      </c>
      <c r="P2316" s="33" t="s">
        <v>1143</v>
      </c>
      <c r="Q2316" s="29" t="s">
        <v>1225</v>
      </c>
      <c r="R2316" s="33" t="s">
        <v>78</v>
      </c>
      <c r="S2316" s="33">
        <v>10</v>
      </c>
      <c r="T2316" s="29"/>
      <c r="U2316" s="29"/>
      <c r="V2316" s="29"/>
      <c r="W2316" s="29"/>
      <c r="X2316" s="29"/>
      <c r="Y2316" s="29"/>
      <c r="Z2316" s="33"/>
    </row>
    <row r="2317" ht="24" spans="1:26">
      <c r="A2317" s="33">
        <v>128</v>
      </c>
      <c r="B2317" s="33" t="s">
        <v>117</v>
      </c>
      <c r="C2317" s="33" t="s">
        <v>118</v>
      </c>
      <c r="D2317" s="33" t="s">
        <v>150</v>
      </c>
      <c r="E2317" s="33" t="s">
        <v>797</v>
      </c>
      <c r="F2317" s="33" t="s">
        <v>1244</v>
      </c>
      <c r="G2317" s="33" t="s">
        <v>1830</v>
      </c>
      <c r="H2317" s="305" t="s">
        <v>2044</v>
      </c>
      <c r="I2317" s="29" t="s">
        <v>1876</v>
      </c>
      <c r="J2317" s="33" t="s">
        <v>1876</v>
      </c>
      <c r="K2317" s="33">
        <v>16</v>
      </c>
      <c r="L2317" s="236">
        <v>45323</v>
      </c>
      <c r="M2317" s="236">
        <v>45351</v>
      </c>
      <c r="N2317" s="33" t="s">
        <v>124</v>
      </c>
      <c r="O2317" s="33" t="s">
        <v>125</v>
      </c>
      <c r="P2317" s="33" t="s">
        <v>1143</v>
      </c>
      <c r="Q2317" s="29" t="s">
        <v>1245</v>
      </c>
      <c r="R2317" s="33" t="s">
        <v>78</v>
      </c>
      <c r="S2317" s="33">
        <v>16</v>
      </c>
      <c r="T2317" s="29"/>
      <c r="U2317" s="29"/>
      <c r="V2317" s="29"/>
      <c r="W2317" s="29"/>
      <c r="X2317" s="29"/>
      <c r="Y2317" s="29"/>
      <c r="Z2317" s="33"/>
    </row>
    <row r="2318" ht="24" spans="1:26">
      <c r="A2318" s="33">
        <v>129</v>
      </c>
      <c r="B2318" s="33" t="s">
        <v>117</v>
      </c>
      <c r="C2318" s="33" t="s">
        <v>118</v>
      </c>
      <c r="D2318" s="33" t="s">
        <v>150</v>
      </c>
      <c r="E2318" s="33" t="s">
        <v>797</v>
      </c>
      <c r="F2318" s="33" t="s">
        <v>1258</v>
      </c>
      <c r="G2318" s="33" t="s">
        <v>1830</v>
      </c>
      <c r="H2318" s="33" t="s">
        <v>2045</v>
      </c>
      <c r="I2318" s="29" t="s">
        <v>1876</v>
      </c>
      <c r="J2318" s="33" t="s">
        <v>1876</v>
      </c>
      <c r="K2318" s="33">
        <v>2</v>
      </c>
      <c r="L2318" s="236">
        <v>45323</v>
      </c>
      <c r="M2318" s="236">
        <v>45351</v>
      </c>
      <c r="N2318" s="33" t="s">
        <v>124</v>
      </c>
      <c r="O2318" s="33" t="s">
        <v>125</v>
      </c>
      <c r="P2318" s="33" t="s">
        <v>1143</v>
      </c>
      <c r="Q2318" s="29" t="s">
        <v>1255</v>
      </c>
      <c r="R2318" s="33" t="s">
        <v>78</v>
      </c>
      <c r="S2318" s="33">
        <v>2</v>
      </c>
      <c r="T2318" s="29"/>
      <c r="U2318" s="29"/>
      <c r="V2318" s="29"/>
      <c r="W2318" s="29"/>
      <c r="X2318" s="29"/>
      <c r="Y2318" s="29"/>
      <c r="Z2318" s="33"/>
    </row>
    <row r="2319" ht="24" spans="1:26">
      <c r="A2319" s="33">
        <v>130</v>
      </c>
      <c r="B2319" s="33" t="s">
        <v>117</v>
      </c>
      <c r="C2319" s="33" t="s">
        <v>118</v>
      </c>
      <c r="D2319" s="33" t="s">
        <v>150</v>
      </c>
      <c r="E2319" s="33" t="s">
        <v>797</v>
      </c>
      <c r="F2319" s="33" t="s">
        <v>1265</v>
      </c>
      <c r="G2319" s="33" t="s">
        <v>1830</v>
      </c>
      <c r="H2319" s="305" t="s">
        <v>2046</v>
      </c>
      <c r="I2319" s="29" t="s">
        <v>1876</v>
      </c>
      <c r="J2319" s="33" t="s">
        <v>1876</v>
      </c>
      <c r="K2319" s="33">
        <v>4</v>
      </c>
      <c r="L2319" s="236">
        <v>45323</v>
      </c>
      <c r="M2319" s="236">
        <v>45351</v>
      </c>
      <c r="N2319" s="33" t="s">
        <v>124</v>
      </c>
      <c r="O2319" s="33" t="s">
        <v>125</v>
      </c>
      <c r="P2319" s="33" t="s">
        <v>1143</v>
      </c>
      <c r="Q2319" s="29" t="s">
        <v>1175</v>
      </c>
      <c r="R2319" s="33" t="s">
        <v>78</v>
      </c>
      <c r="S2319" s="33">
        <v>4</v>
      </c>
      <c r="T2319" s="29"/>
      <c r="U2319" s="29"/>
      <c r="V2319" s="29"/>
      <c r="W2319" s="29"/>
      <c r="X2319" s="29"/>
      <c r="Y2319" s="29"/>
      <c r="Z2319" s="33"/>
    </row>
    <row r="2320" ht="24" spans="1:26">
      <c r="A2320" s="33">
        <v>131</v>
      </c>
      <c r="B2320" s="33" t="s">
        <v>117</v>
      </c>
      <c r="C2320" s="33" t="s">
        <v>118</v>
      </c>
      <c r="D2320" s="33" t="s">
        <v>150</v>
      </c>
      <c r="E2320" s="33" t="s">
        <v>247</v>
      </c>
      <c r="F2320" s="33" t="s">
        <v>1275</v>
      </c>
      <c r="G2320" s="33" t="s">
        <v>1830</v>
      </c>
      <c r="H2320" s="33" t="s">
        <v>2047</v>
      </c>
      <c r="I2320" s="33" t="s">
        <v>1876</v>
      </c>
      <c r="J2320" s="33" t="s">
        <v>1876</v>
      </c>
      <c r="K2320" s="33">
        <v>2</v>
      </c>
      <c r="L2320" s="236">
        <v>45323</v>
      </c>
      <c r="M2320" s="236">
        <v>45351</v>
      </c>
      <c r="N2320" s="33" t="s">
        <v>124</v>
      </c>
      <c r="O2320" s="33" t="s">
        <v>125</v>
      </c>
      <c r="P2320" s="33" t="s">
        <v>1143</v>
      </c>
      <c r="Q2320" s="29" t="s">
        <v>1204</v>
      </c>
      <c r="R2320" s="33" t="s">
        <v>78</v>
      </c>
      <c r="S2320" s="33">
        <v>2</v>
      </c>
      <c r="T2320" s="29"/>
      <c r="U2320" s="29"/>
      <c r="V2320" s="29"/>
      <c r="W2320" s="29"/>
      <c r="X2320" s="29"/>
      <c r="Y2320" s="29"/>
      <c r="Z2320" s="33"/>
    </row>
    <row r="2321" ht="24" spans="1:26">
      <c r="A2321" s="33">
        <v>132</v>
      </c>
      <c r="B2321" s="33" t="s">
        <v>117</v>
      </c>
      <c r="C2321" s="33" t="s">
        <v>118</v>
      </c>
      <c r="D2321" s="33" t="s">
        <v>150</v>
      </c>
      <c r="E2321" s="33" t="s">
        <v>247</v>
      </c>
      <c r="F2321" s="33" t="s">
        <v>1279</v>
      </c>
      <c r="G2321" s="33" t="s">
        <v>1830</v>
      </c>
      <c r="H2321" s="28" t="s">
        <v>2048</v>
      </c>
      <c r="I2321" s="29" t="s">
        <v>1876</v>
      </c>
      <c r="J2321" s="33" t="s">
        <v>1876</v>
      </c>
      <c r="K2321" s="33">
        <v>10</v>
      </c>
      <c r="L2321" s="236">
        <v>45323</v>
      </c>
      <c r="M2321" s="236">
        <v>45351</v>
      </c>
      <c r="N2321" s="33" t="s">
        <v>124</v>
      </c>
      <c r="O2321" s="33" t="s">
        <v>125</v>
      </c>
      <c r="P2321" s="33" t="s">
        <v>1143</v>
      </c>
      <c r="Q2321" s="29" t="s">
        <v>1280</v>
      </c>
      <c r="R2321" s="33" t="s">
        <v>78</v>
      </c>
      <c r="S2321" s="33">
        <v>10</v>
      </c>
      <c r="T2321" s="29"/>
      <c r="U2321" s="29"/>
      <c r="V2321" s="29"/>
      <c r="W2321" s="29"/>
      <c r="X2321" s="29"/>
      <c r="Y2321" s="29"/>
      <c r="Z2321" s="33"/>
    </row>
    <row r="2322" ht="24" spans="1:26">
      <c r="A2322" s="33">
        <v>133</v>
      </c>
      <c r="B2322" s="33" t="s">
        <v>117</v>
      </c>
      <c r="C2322" s="33" t="s">
        <v>118</v>
      </c>
      <c r="D2322" s="33" t="s">
        <v>150</v>
      </c>
      <c r="E2322" s="33" t="s">
        <v>247</v>
      </c>
      <c r="F2322" s="33" t="s">
        <v>1290</v>
      </c>
      <c r="G2322" s="33" t="s">
        <v>1830</v>
      </c>
      <c r="H2322" s="28" t="s">
        <v>2048</v>
      </c>
      <c r="I2322" s="29" t="s">
        <v>1876</v>
      </c>
      <c r="J2322" s="33" t="s">
        <v>1876</v>
      </c>
      <c r="K2322" s="33">
        <v>10</v>
      </c>
      <c r="L2322" s="236">
        <v>45323</v>
      </c>
      <c r="M2322" s="236">
        <v>45351</v>
      </c>
      <c r="N2322" s="33" t="s">
        <v>124</v>
      </c>
      <c r="O2322" s="33" t="s">
        <v>125</v>
      </c>
      <c r="P2322" s="33" t="s">
        <v>1143</v>
      </c>
      <c r="Q2322" s="29" t="s">
        <v>1280</v>
      </c>
      <c r="R2322" s="33" t="s">
        <v>78</v>
      </c>
      <c r="S2322" s="33">
        <v>10</v>
      </c>
      <c r="T2322" s="29"/>
      <c r="U2322" s="29"/>
      <c r="V2322" s="29"/>
      <c r="W2322" s="29"/>
      <c r="X2322" s="29"/>
      <c r="Y2322" s="29"/>
      <c r="Z2322" s="33"/>
    </row>
    <row r="2323" ht="24" spans="1:26">
      <c r="A2323" s="33">
        <v>134</v>
      </c>
      <c r="B2323" s="33" t="s">
        <v>117</v>
      </c>
      <c r="C2323" s="33" t="s">
        <v>118</v>
      </c>
      <c r="D2323" s="33" t="s">
        <v>150</v>
      </c>
      <c r="E2323" s="33" t="s">
        <v>247</v>
      </c>
      <c r="F2323" s="33" t="s">
        <v>1296</v>
      </c>
      <c r="G2323" s="33" t="s">
        <v>1830</v>
      </c>
      <c r="H2323" s="33" t="s">
        <v>2049</v>
      </c>
      <c r="I2323" s="29" t="s">
        <v>1876</v>
      </c>
      <c r="J2323" s="33" t="s">
        <v>1876</v>
      </c>
      <c r="K2323" s="33">
        <v>4</v>
      </c>
      <c r="L2323" s="236">
        <v>45323</v>
      </c>
      <c r="M2323" s="236">
        <v>45351</v>
      </c>
      <c r="N2323" s="33" t="s">
        <v>124</v>
      </c>
      <c r="O2323" s="33" t="s">
        <v>125</v>
      </c>
      <c r="P2323" s="33" t="s">
        <v>1143</v>
      </c>
      <c r="Q2323" s="29" t="s">
        <v>1297</v>
      </c>
      <c r="R2323" s="33" t="s">
        <v>78</v>
      </c>
      <c r="S2323" s="33">
        <v>4</v>
      </c>
      <c r="T2323" s="29"/>
      <c r="U2323" s="29"/>
      <c r="V2323" s="29"/>
      <c r="W2323" s="29"/>
      <c r="X2323" s="29"/>
      <c r="Y2323" s="29"/>
      <c r="Z2323" s="33"/>
    </row>
    <row r="2324" ht="24" spans="1:26">
      <c r="A2324" s="33">
        <v>135</v>
      </c>
      <c r="B2324" s="33" t="s">
        <v>117</v>
      </c>
      <c r="C2324" s="33" t="s">
        <v>118</v>
      </c>
      <c r="D2324" s="33" t="s">
        <v>150</v>
      </c>
      <c r="E2324" s="33" t="s">
        <v>247</v>
      </c>
      <c r="F2324" s="33" t="s">
        <v>1302</v>
      </c>
      <c r="G2324" s="33" t="s">
        <v>1830</v>
      </c>
      <c r="H2324" s="33" t="s">
        <v>2050</v>
      </c>
      <c r="I2324" s="29" t="s">
        <v>1876</v>
      </c>
      <c r="J2324" s="33" t="s">
        <v>1876</v>
      </c>
      <c r="K2324" s="33">
        <v>4</v>
      </c>
      <c r="L2324" s="236">
        <v>45323</v>
      </c>
      <c r="M2324" s="236">
        <v>45351</v>
      </c>
      <c r="N2324" s="33" t="s">
        <v>124</v>
      </c>
      <c r="O2324" s="33" t="s">
        <v>125</v>
      </c>
      <c r="P2324" s="33" t="s">
        <v>1143</v>
      </c>
      <c r="Q2324" s="29" t="s">
        <v>1297</v>
      </c>
      <c r="R2324" s="33" t="s">
        <v>78</v>
      </c>
      <c r="S2324" s="33">
        <v>4</v>
      </c>
      <c r="T2324" s="29"/>
      <c r="U2324" s="29"/>
      <c r="V2324" s="29"/>
      <c r="W2324" s="29"/>
      <c r="X2324" s="29"/>
      <c r="Y2324" s="29"/>
      <c r="Z2324" s="33"/>
    </row>
    <row r="2325" ht="24" spans="1:26">
      <c r="A2325" s="33">
        <v>136</v>
      </c>
      <c r="B2325" s="33" t="s">
        <v>117</v>
      </c>
      <c r="C2325" s="33" t="s">
        <v>118</v>
      </c>
      <c r="D2325" s="33" t="s">
        <v>150</v>
      </c>
      <c r="E2325" s="33" t="s">
        <v>797</v>
      </c>
      <c r="F2325" s="33" t="s">
        <v>1307</v>
      </c>
      <c r="G2325" s="33" t="s">
        <v>1830</v>
      </c>
      <c r="H2325" s="33" t="s">
        <v>2051</v>
      </c>
      <c r="I2325" s="29" t="s">
        <v>1876</v>
      </c>
      <c r="J2325" s="33" t="s">
        <v>1876</v>
      </c>
      <c r="K2325" s="33">
        <v>4</v>
      </c>
      <c r="L2325" s="236">
        <v>45323</v>
      </c>
      <c r="M2325" s="236">
        <v>45351</v>
      </c>
      <c r="N2325" s="33" t="s">
        <v>124</v>
      </c>
      <c r="O2325" s="33" t="s">
        <v>125</v>
      </c>
      <c r="P2325" s="33" t="s">
        <v>1143</v>
      </c>
      <c r="Q2325" s="29" t="s">
        <v>1308</v>
      </c>
      <c r="R2325" s="33" t="s">
        <v>78</v>
      </c>
      <c r="S2325" s="33">
        <v>4</v>
      </c>
      <c r="T2325" s="29"/>
      <c r="U2325" s="29"/>
      <c r="V2325" s="29"/>
      <c r="W2325" s="29"/>
      <c r="X2325" s="29"/>
      <c r="Y2325" s="29"/>
      <c r="Z2325" s="33"/>
    </row>
    <row r="2326" ht="24" spans="1:26">
      <c r="A2326" s="33">
        <v>137</v>
      </c>
      <c r="B2326" s="33" t="s">
        <v>117</v>
      </c>
      <c r="C2326" s="33" t="s">
        <v>118</v>
      </c>
      <c r="D2326" s="33" t="s">
        <v>150</v>
      </c>
      <c r="E2326" s="33" t="s">
        <v>797</v>
      </c>
      <c r="F2326" s="33" t="s">
        <v>1313</v>
      </c>
      <c r="G2326" s="33" t="s">
        <v>1830</v>
      </c>
      <c r="H2326" s="33" t="s">
        <v>2052</v>
      </c>
      <c r="I2326" s="29" t="s">
        <v>1876</v>
      </c>
      <c r="J2326" s="33" t="s">
        <v>1876</v>
      </c>
      <c r="K2326" s="33">
        <v>4</v>
      </c>
      <c r="L2326" s="236">
        <v>45323</v>
      </c>
      <c r="M2326" s="236">
        <v>45351</v>
      </c>
      <c r="N2326" s="33" t="s">
        <v>124</v>
      </c>
      <c r="O2326" s="33" t="s">
        <v>125</v>
      </c>
      <c r="P2326" s="33" t="s">
        <v>1143</v>
      </c>
      <c r="Q2326" s="29" t="s">
        <v>1297</v>
      </c>
      <c r="R2326" s="33" t="s">
        <v>78</v>
      </c>
      <c r="S2326" s="33">
        <v>4</v>
      </c>
      <c r="T2326" s="29"/>
      <c r="U2326" s="29"/>
      <c r="V2326" s="29"/>
      <c r="W2326" s="29"/>
      <c r="X2326" s="29"/>
      <c r="Y2326" s="29"/>
      <c r="Z2326" s="33"/>
    </row>
    <row r="2327" ht="24" spans="1:26">
      <c r="A2327" s="33">
        <v>138</v>
      </c>
      <c r="B2327" s="33" t="s">
        <v>117</v>
      </c>
      <c r="C2327" s="33" t="s">
        <v>118</v>
      </c>
      <c r="D2327" s="33" t="s">
        <v>150</v>
      </c>
      <c r="E2327" s="33" t="s">
        <v>247</v>
      </c>
      <c r="F2327" s="33" t="s">
        <v>1317</v>
      </c>
      <c r="G2327" s="33" t="s">
        <v>1830</v>
      </c>
      <c r="H2327" s="33" t="s">
        <v>2053</v>
      </c>
      <c r="I2327" s="29" t="s">
        <v>1876</v>
      </c>
      <c r="J2327" s="33" t="s">
        <v>1876</v>
      </c>
      <c r="K2327" s="33">
        <v>4</v>
      </c>
      <c r="L2327" s="236">
        <v>45323</v>
      </c>
      <c r="M2327" s="236">
        <v>45351</v>
      </c>
      <c r="N2327" s="33" t="s">
        <v>124</v>
      </c>
      <c r="O2327" s="33" t="s">
        <v>125</v>
      </c>
      <c r="P2327" s="33" t="s">
        <v>1143</v>
      </c>
      <c r="Q2327" s="29" t="s">
        <v>1297</v>
      </c>
      <c r="R2327" s="33" t="s">
        <v>78</v>
      </c>
      <c r="S2327" s="33">
        <v>4</v>
      </c>
      <c r="T2327" s="29"/>
      <c r="U2327" s="29"/>
      <c r="V2327" s="29"/>
      <c r="W2327" s="29"/>
      <c r="X2327" s="29"/>
      <c r="Y2327" s="29"/>
      <c r="Z2327" s="33"/>
    </row>
    <row r="2328" ht="24" spans="1:26">
      <c r="A2328" s="33">
        <v>139</v>
      </c>
      <c r="B2328" s="33" t="s">
        <v>117</v>
      </c>
      <c r="C2328" s="33" t="s">
        <v>118</v>
      </c>
      <c r="D2328" s="33" t="s">
        <v>150</v>
      </c>
      <c r="E2328" s="33" t="s">
        <v>797</v>
      </c>
      <c r="F2328" s="33" t="s">
        <v>1321</v>
      </c>
      <c r="G2328" s="33" t="s">
        <v>1830</v>
      </c>
      <c r="H2328" s="33" t="s">
        <v>2054</v>
      </c>
      <c r="I2328" s="29" t="s">
        <v>1876</v>
      </c>
      <c r="J2328" s="33" t="s">
        <v>1876</v>
      </c>
      <c r="K2328" s="33">
        <v>2</v>
      </c>
      <c r="L2328" s="236">
        <v>45323</v>
      </c>
      <c r="M2328" s="236">
        <v>45351</v>
      </c>
      <c r="N2328" s="33" t="s">
        <v>124</v>
      </c>
      <c r="O2328" s="33" t="s">
        <v>125</v>
      </c>
      <c r="P2328" s="33" t="s">
        <v>1143</v>
      </c>
      <c r="Q2328" s="29" t="s">
        <v>1322</v>
      </c>
      <c r="R2328" s="33" t="s">
        <v>78</v>
      </c>
      <c r="S2328" s="33">
        <v>2</v>
      </c>
      <c r="T2328" s="29"/>
      <c r="U2328" s="29"/>
      <c r="V2328" s="29"/>
      <c r="W2328" s="29"/>
      <c r="X2328" s="29"/>
      <c r="Y2328" s="29"/>
      <c r="Z2328" s="33"/>
    </row>
    <row r="2329" ht="24" spans="1:26">
      <c r="A2329" s="33">
        <v>140</v>
      </c>
      <c r="B2329" s="33" t="s">
        <v>117</v>
      </c>
      <c r="C2329" s="33" t="s">
        <v>118</v>
      </c>
      <c r="D2329" s="33" t="s">
        <v>150</v>
      </c>
      <c r="E2329" s="33" t="s">
        <v>797</v>
      </c>
      <c r="F2329" s="33" t="s">
        <v>1336</v>
      </c>
      <c r="G2329" s="33" t="s">
        <v>1830</v>
      </c>
      <c r="H2329" s="33" t="s">
        <v>2045</v>
      </c>
      <c r="I2329" s="29" t="s">
        <v>1876</v>
      </c>
      <c r="J2329" s="33" t="s">
        <v>1876</v>
      </c>
      <c r="K2329" s="33">
        <v>2</v>
      </c>
      <c r="L2329" s="236">
        <v>45323</v>
      </c>
      <c r="M2329" s="236">
        <v>45351</v>
      </c>
      <c r="N2329" s="33" t="s">
        <v>124</v>
      </c>
      <c r="O2329" s="33" t="s">
        <v>125</v>
      </c>
      <c r="P2329" s="33" t="s">
        <v>1143</v>
      </c>
      <c r="Q2329" s="29" t="s">
        <v>1337</v>
      </c>
      <c r="R2329" s="33" t="s">
        <v>78</v>
      </c>
      <c r="S2329" s="33">
        <v>2</v>
      </c>
      <c r="T2329" s="29"/>
      <c r="U2329" s="29"/>
      <c r="V2329" s="29"/>
      <c r="W2329" s="29"/>
      <c r="X2329" s="29"/>
      <c r="Y2329" s="29"/>
      <c r="Z2329" s="33"/>
    </row>
    <row r="2330" ht="24" spans="1:26">
      <c r="A2330" s="33">
        <v>141</v>
      </c>
      <c r="B2330" s="33" t="s">
        <v>117</v>
      </c>
      <c r="C2330" s="33" t="s">
        <v>118</v>
      </c>
      <c r="D2330" s="33" t="s">
        <v>150</v>
      </c>
      <c r="E2330" s="33" t="s">
        <v>157</v>
      </c>
      <c r="F2330" s="33" t="s">
        <v>1341</v>
      </c>
      <c r="G2330" s="33" t="s">
        <v>1830</v>
      </c>
      <c r="H2330" s="33" t="s">
        <v>2045</v>
      </c>
      <c r="I2330" s="29" t="s">
        <v>1876</v>
      </c>
      <c r="J2330" s="33" t="s">
        <v>1876</v>
      </c>
      <c r="K2330" s="33">
        <v>2</v>
      </c>
      <c r="L2330" s="236">
        <v>45323</v>
      </c>
      <c r="M2330" s="236">
        <v>45351</v>
      </c>
      <c r="N2330" s="33" t="s">
        <v>124</v>
      </c>
      <c r="O2330" s="33" t="s">
        <v>125</v>
      </c>
      <c r="P2330" s="33" t="s">
        <v>1143</v>
      </c>
      <c r="Q2330" s="29" t="s">
        <v>1342</v>
      </c>
      <c r="R2330" s="33" t="s">
        <v>78</v>
      </c>
      <c r="S2330" s="33">
        <v>2</v>
      </c>
      <c r="T2330" s="29"/>
      <c r="U2330" s="29"/>
      <c r="V2330" s="29"/>
      <c r="W2330" s="29"/>
      <c r="X2330" s="29"/>
      <c r="Y2330" s="29"/>
      <c r="Z2330" s="33"/>
    </row>
    <row r="2331" ht="24" spans="1:26">
      <c r="A2331" s="33">
        <v>142</v>
      </c>
      <c r="B2331" s="33" t="s">
        <v>117</v>
      </c>
      <c r="C2331" s="33" t="s">
        <v>118</v>
      </c>
      <c r="D2331" s="33" t="s">
        <v>150</v>
      </c>
      <c r="E2331" s="33" t="s">
        <v>157</v>
      </c>
      <c r="F2331" s="33" t="s">
        <v>1347</v>
      </c>
      <c r="G2331" s="33" t="s">
        <v>1830</v>
      </c>
      <c r="H2331" s="33" t="s">
        <v>2045</v>
      </c>
      <c r="I2331" s="29" t="s">
        <v>1876</v>
      </c>
      <c r="J2331" s="33" t="s">
        <v>1876</v>
      </c>
      <c r="K2331" s="33">
        <v>2</v>
      </c>
      <c r="L2331" s="236">
        <v>45323</v>
      </c>
      <c r="M2331" s="236">
        <v>45351</v>
      </c>
      <c r="N2331" s="33" t="s">
        <v>124</v>
      </c>
      <c r="O2331" s="33" t="s">
        <v>125</v>
      </c>
      <c r="P2331" s="33" t="s">
        <v>1143</v>
      </c>
      <c r="Q2331" s="29" t="s">
        <v>1342</v>
      </c>
      <c r="R2331" s="33" t="s">
        <v>78</v>
      </c>
      <c r="S2331" s="33">
        <v>2</v>
      </c>
      <c r="T2331" s="29"/>
      <c r="U2331" s="29"/>
      <c r="V2331" s="29"/>
      <c r="W2331" s="29"/>
      <c r="X2331" s="29"/>
      <c r="Y2331" s="29"/>
      <c r="Z2331" s="33"/>
    </row>
    <row r="2332" ht="24" spans="1:26">
      <c r="A2332" s="33">
        <v>143</v>
      </c>
      <c r="B2332" s="33" t="s">
        <v>117</v>
      </c>
      <c r="C2332" s="33" t="s">
        <v>118</v>
      </c>
      <c r="D2332" s="33" t="s">
        <v>363</v>
      </c>
      <c r="E2332" s="33" t="s">
        <v>157</v>
      </c>
      <c r="F2332" s="33" t="s">
        <v>1351</v>
      </c>
      <c r="G2332" s="33" t="s">
        <v>1830</v>
      </c>
      <c r="H2332" s="33" t="s">
        <v>2055</v>
      </c>
      <c r="I2332" s="29" t="s">
        <v>1876</v>
      </c>
      <c r="J2332" s="33" t="s">
        <v>1876</v>
      </c>
      <c r="K2332" s="33">
        <v>8</v>
      </c>
      <c r="L2332" s="236">
        <v>45323</v>
      </c>
      <c r="M2332" s="236">
        <v>45351</v>
      </c>
      <c r="N2332" s="33" t="s">
        <v>124</v>
      </c>
      <c r="O2332" s="33" t="s">
        <v>125</v>
      </c>
      <c r="P2332" s="33" t="s">
        <v>1143</v>
      </c>
      <c r="Q2332" s="29" t="s">
        <v>1352</v>
      </c>
      <c r="R2332" s="33" t="s">
        <v>78</v>
      </c>
      <c r="S2332" s="33">
        <v>8</v>
      </c>
      <c r="T2332" s="29"/>
      <c r="U2332" s="29"/>
      <c r="V2332" s="29"/>
      <c r="W2332" s="29"/>
      <c r="X2332" s="29"/>
      <c r="Y2332" s="29"/>
      <c r="Z2332" s="33"/>
    </row>
    <row r="2333" ht="24" spans="1:26">
      <c r="A2333" s="33">
        <v>144</v>
      </c>
      <c r="B2333" s="33" t="s">
        <v>117</v>
      </c>
      <c r="C2333" s="33" t="s">
        <v>118</v>
      </c>
      <c r="D2333" s="33" t="s">
        <v>363</v>
      </c>
      <c r="E2333" s="33" t="s">
        <v>157</v>
      </c>
      <c r="F2333" s="33" t="s">
        <v>1357</v>
      </c>
      <c r="G2333" s="33" t="s">
        <v>1830</v>
      </c>
      <c r="H2333" s="33" t="s">
        <v>2055</v>
      </c>
      <c r="I2333" s="29" t="s">
        <v>1876</v>
      </c>
      <c r="J2333" s="33" t="s">
        <v>1876</v>
      </c>
      <c r="K2333" s="33">
        <v>8</v>
      </c>
      <c r="L2333" s="236">
        <v>45323</v>
      </c>
      <c r="M2333" s="236">
        <v>45351</v>
      </c>
      <c r="N2333" s="33" t="s">
        <v>124</v>
      </c>
      <c r="O2333" s="33" t="s">
        <v>125</v>
      </c>
      <c r="P2333" s="33" t="s">
        <v>1143</v>
      </c>
      <c r="Q2333" s="29" t="s">
        <v>1352</v>
      </c>
      <c r="R2333" s="33" t="s">
        <v>78</v>
      </c>
      <c r="S2333" s="33">
        <v>8</v>
      </c>
      <c r="T2333" s="29"/>
      <c r="U2333" s="29"/>
      <c r="V2333" s="29"/>
      <c r="W2333" s="29"/>
      <c r="X2333" s="29"/>
      <c r="Y2333" s="29"/>
      <c r="Z2333" s="33"/>
    </row>
    <row r="2334" ht="24" spans="1:26">
      <c r="A2334" s="33">
        <v>145</v>
      </c>
      <c r="B2334" s="33" t="s">
        <v>117</v>
      </c>
      <c r="C2334" s="33" t="s">
        <v>118</v>
      </c>
      <c r="D2334" s="33" t="s">
        <v>150</v>
      </c>
      <c r="E2334" s="33" t="s">
        <v>797</v>
      </c>
      <c r="F2334" s="33" t="s">
        <v>1362</v>
      </c>
      <c r="G2334" s="33" t="s">
        <v>1830</v>
      </c>
      <c r="H2334" s="33" t="s">
        <v>2054</v>
      </c>
      <c r="I2334" s="29" t="s">
        <v>1876</v>
      </c>
      <c r="J2334" s="33" t="s">
        <v>1876</v>
      </c>
      <c r="K2334" s="33">
        <v>2</v>
      </c>
      <c r="L2334" s="236">
        <v>45323</v>
      </c>
      <c r="M2334" s="236">
        <v>45351</v>
      </c>
      <c r="N2334" s="33" t="s">
        <v>124</v>
      </c>
      <c r="O2334" s="33" t="s">
        <v>125</v>
      </c>
      <c r="P2334" s="33" t="s">
        <v>1143</v>
      </c>
      <c r="Q2334" s="29" t="s">
        <v>1255</v>
      </c>
      <c r="R2334" s="33" t="s">
        <v>78</v>
      </c>
      <c r="S2334" s="33">
        <v>2</v>
      </c>
      <c r="T2334" s="29"/>
      <c r="U2334" s="29"/>
      <c r="V2334" s="29"/>
      <c r="W2334" s="29"/>
      <c r="X2334" s="29"/>
      <c r="Y2334" s="29"/>
      <c r="Z2334" s="33"/>
    </row>
    <row r="2335" ht="24" spans="1:26">
      <c r="A2335" s="33">
        <v>146</v>
      </c>
      <c r="B2335" s="33" t="s">
        <v>117</v>
      </c>
      <c r="C2335" s="33" t="s">
        <v>118</v>
      </c>
      <c r="D2335" s="33" t="s">
        <v>150</v>
      </c>
      <c r="E2335" s="33" t="s">
        <v>157</v>
      </c>
      <c r="F2335" s="33" t="s">
        <v>1366</v>
      </c>
      <c r="G2335" s="33" t="s">
        <v>1830</v>
      </c>
      <c r="H2335" s="33" t="s">
        <v>2056</v>
      </c>
      <c r="I2335" s="29" t="s">
        <v>1876</v>
      </c>
      <c r="J2335" s="33" t="s">
        <v>1876</v>
      </c>
      <c r="K2335" s="33">
        <v>10</v>
      </c>
      <c r="L2335" s="236">
        <v>45323</v>
      </c>
      <c r="M2335" s="236">
        <v>45351</v>
      </c>
      <c r="N2335" s="33" t="s">
        <v>124</v>
      </c>
      <c r="O2335" s="33" t="s">
        <v>125</v>
      </c>
      <c r="P2335" s="33" t="s">
        <v>1143</v>
      </c>
      <c r="Q2335" s="29" t="s">
        <v>1367</v>
      </c>
      <c r="R2335" s="33" t="s">
        <v>78</v>
      </c>
      <c r="S2335" s="33">
        <v>10</v>
      </c>
      <c r="T2335" s="29"/>
      <c r="U2335" s="29"/>
      <c r="V2335" s="29"/>
      <c r="W2335" s="29"/>
      <c r="X2335" s="29"/>
      <c r="Y2335" s="29"/>
      <c r="Z2335" s="33"/>
    </row>
    <row r="2336" ht="24" spans="1:26">
      <c r="A2336" s="33">
        <v>147</v>
      </c>
      <c r="B2336" s="33" t="s">
        <v>117</v>
      </c>
      <c r="C2336" s="33" t="s">
        <v>118</v>
      </c>
      <c r="D2336" s="33" t="s">
        <v>150</v>
      </c>
      <c r="E2336" s="33" t="s">
        <v>797</v>
      </c>
      <c r="F2336" s="33" t="s">
        <v>1371</v>
      </c>
      <c r="G2336" s="33" t="s">
        <v>1830</v>
      </c>
      <c r="H2336" s="28" t="s">
        <v>2057</v>
      </c>
      <c r="I2336" s="29" t="s">
        <v>1876</v>
      </c>
      <c r="J2336" s="33" t="s">
        <v>1876</v>
      </c>
      <c r="K2336" s="33">
        <v>6</v>
      </c>
      <c r="L2336" s="236">
        <v>45323</v>
      </c>
      <c r="M2336" s="236">
        <v>45351</v>
      </c>
      <c r="N2336" s="33" t="s">
        <v>124</v>
      </c>
      <c r="O2336" s="33" t="s">
        <v>125</v>
      </c>
      <c r="P2336" s="33" t="s">
        <v>1143</v>
      </c>
      <c r="Q2336" s="29" t="s">
        <v>1175</v>
      </c>
      <c r="R2336" s="33" t="s">
        <v>78</v>
      </c>
      <c r="S2336" s="33">
        <v>6</v>
      </c>
      <c r="T2336" s="29"/>
      <c r="U2336" s="29"/>
      <c r="V2336" s="29"/>
      <c r="W2336" s="29"/>
      <c r="X2336" s="29"/>
      <c r="Y2336" s="29"/>
      <c r="Z2336" s="33"/>
    </row>
    <row r="2337" ht="24" spans="1:26">
      <c r="A2337" s="33">
        <v>148</v>
      </c>
      <c r="B2337" s="33" t="s">
        <v>117</v>
      </c>
      <c r="C2337" s="33" t="s">
        <v>118</v>
      </c>
      <c r="D2337" s="33" t="s">
        <v>150</v>
      </c>
      <c r="E2337" s="33" t="s">
        <v>797</v>
      </c>
      <c r="F2337" s="33" t="s">
        <v>1380</v>
      </c>
      <c r="G2337" s="33" t="s">
        <v>1830</v>
      </c>
      <c r="H2337" s="305" t="s">
        <v>2046</v>
      </c>
      <c r="I2337" s="29" t="s">
        <v>1876</v>
      </c>
      <c r="J2337" s="33" t="s">
        <v>1876</v>
      </c>
      <c r="K2337" s="33">
        <v>4</v>
      </c>
      <c r="L2337" s="236">
        <v>45323</v>
      </c>
      <c r="M2337" s="236">
        <v>45351</v>
      </c>
      <c r="N2337" s="33" t="s">
        <v>124</v>
      </c>
      <c r="O2337" s="33" t="s">
        <v>125</v>
      </c>
      <c r="P2337" s="33" t="s">
        <v>1143</v>
      </c>
      <c r="Q2337" s="29" t="s">
        <v>1175</v>
      </c>
      <c r="R2337" s="33" t="s">
        <v>78</v>
      </c>
      <c r="S2337" s="33">
        <v>4</v>
      </c>
      <c r="T2337" s="29"/>
      <c r="U2337" s="29"/>
      <c r="V2337" s="29"/>
      <c r="W2337" s="29"/>
      <c r="X2337" s="29"/>
      <c r="Y2337" s="29"/>
      <c r="Z2337" s="33"/>
    </row>
    <row r="2338" ht="24" spans="1:26">
      <c r="A2338" s="33">
        <v>149</v>
      </c>
      <c r="B2338" s="33" t="s">
        <v>117</v>
      </c>
      <c r="C2338" s="33" t="s">
        <v>118</v>
      </c>
      <c r="D2338" s="33" t="s">
        <v>150</v>
      </c>
      <c r="E2338" s="33" t="s">
        <v>157</v>
      </c>
      <c r="F2338" s="33" t="s">
        <v>1389</v>
      </c>
      <c r="G2338" s="33" t="s">
        <v>1830</v>
      </c>
      <c r="H2338" s="33" t="s">
        <v>2058</v>
      </c>
      <c r="I2338" s="33" t="s">
        <v>1876</v>
      </c>
      <c r="J2338" s="33" t="s">
        <v>1876</v>
      </c>
      <c r="K2338" s="33">
        <v>6</v>
      </c>
      <c r="L2338" s="236">
        <v>45323</v>
      </c>
      <c r="M2338" s="236">
        <v>45351</v>
      </c>
      <c r="N2338" s="33" t="s">
        <v>124</v>
      </c>
      <c r="O2338" s="33" t="s">
        <v>125</v>
      </c>
      <c r="P2338" s="33" t="s">
        <v>1143</v>
      </c>
      <c r="Q2338" s="29" t="s">
        <v>1367</v>
      </c>
      <c r="R2338" s="33" t="s">
        <v>78</v>
      </c>
      <c r="S2338" s="33">
        <v>6</v>
      </c>
      <c r="T2338" s="29"/>
      <c r="U2338" s="29"/>
      <c r="V2338" s="29"/>
      <c r="W2338" s="29"/>
      <c r="X2338" s="29"/>
      <c r="Y2338" s="29"/>
      <c r="Z2338" s="33"/>
    </row>
    <row r="2339" ht="24" spans="1:26">
      <c r="A2339" s="33">
        <v>150</v>
      </c>
      <c r="B2339" s="33" t="s">
        <v>117</v>
      </c>
      <c r="C2339" s="33" t="s">
        <v>118</v>
      </c>
      <c r="D2339" s="33" t="s">
        <v>150</v>
      </c>
      <c r="E2339" s="33" t="s">
        <v>247</v>
      </c>
      <c r="F2339" s="33" t="s">
        <v>1393</v>
      </c>
      <c r="G2339" s="33" t="s">
        <v>1830</v>
      </c>
      <c r="H2339" s="33" t="s">
        <v>2059</v>
      </c>
      <c r="I2339" s="33" t="s">
        <v>1876</v>
      </c>
      <c r="J2339" s="33" t="s">
        <v>1876</v>
      </c>
      <c r="K2339" s="33">
        <v>2</v>
      </c>
      <c r="L2339" s="236">
        <v>45323</v>
      </c>
      <c r="M2339" s="236">
        <v>45351</v>
      </c>
      <c r="N2339" s="33" t="s">
        <v>124</v>
      </c>
      <c r="O2339" s="33" t="s">
        <v>125</v>
      </c>
      <c r="P2339" s="33" t="s">
        <v>1143</v>
      </c>
      <c r="Q2339" s="29" t="s">
        <v>1367</v>
      </c>
      <c r="R2339" s="33" t="s">
        <v>78</v>
      </c>
      <c r="S2339" s="33">
        <v>2</v>
      </c>
      <c r="T2339" s="29"/>
      <c r="U2339" s="29"/>
      <c r="V2339" s="29"/>
      <c r="W2339" s="29"/>
      <c r="X2339" s="29"/>
      <c r="Y2339" s="29"/>
      <c r="Z2339" s="33"/>
    </row>
    <row r="2340" ht="24" spans="1:26">
      <c r="A2340" s="33">
        <v>151</v>
      </c>
      <c r="B2340" s="33" t="s">
        <v>117</v>
      </c>
      <c r="C2340" s="33" t="s">
        <v>118</v>
      </c>
      <c r="D2340" s="33" t="s">
        <v>150</v>
      </c>
      <c r="E2340" s="33" t="s">
        <v>247</v>
      </c>
      <c r="F2340" s="33" t="s">
        <v>1412</v>
      </c>
      <c r="G2340" s="33" t="s">
        <v>1830</v>
      </c>
      <c r="H2340" s="33" t="s">
        <v>2060</v>
      </c>
      <c r="I2340" s="33" t="s">
        <v>1876</v>
      </c>
      <c r="J2340" s="33" t="s">
        <v>1876</v>
      </c>
      <c r="K2340" s="33">
        <v>4</v>
      </c>
      <c r="L2340" s="236">
        <v>45323</v>
      </c>
      <c r="M2340" s="236">
        <v>45351</v>
      </c>
      <c r="N2340" s="33" t="s">
        <v>124</v>
      </c>
      <c r="O2340" s="33" t="s">
        <v>125</v>
      </c>
      <c r="P2340" s="33" t="s">
        <v>1143</v>
      </c>
      <c r="Q2340" s="29" t="s">
        <v>1367</v>
      </c>
      <c r="R2340" s="33" t="s">
        <v>78</v>
      </c>
      <c r="S2340" s="33">
        <v>4</v>
      </c>
      <c r="T2340" s="29"/>
      <c r="U2340" s="29"/>
      <c r="V2340" s="29"/>
      <c r="W2340" s="29"/>
      <c r="X2340" s="29"/>
      <c r="Y2340" s="29"/>
      <c r="Z2340" s="33"/>
    </row>
    <row r="2341" ht="24" spans="1:26">
      <c r="A2341" s="33">
        <v>152</v>
      </c>
      <c r="B2341" s="33" t="s">
        <v>117</v>
      </c>
      <c r="C2341" s="33" t="s">
        <v>118</v>
      </c>
      <c r="D2341" s="33" t="s">
        <v>363</v>
      </c>
      <c r="E2341" s="33" t="s">
        <v>455</v>
      </c>
      <c r="F2341" s="33" t="s">
        <v>1430</v>
      </c>
      <c r="G2341" s="33" t="s">
        <v>1830</v>
      </c>
      <c r="H2341" s="33" t="s">
        <v>2061</v>
      </c>
      <c r="I2341" s="33" t="s">
        <v>1876</v>
      </c>
      <c r="J2341" s="33" t="s">
        <v>1876</v>
      </c>
      <c r="K2341" s="33">
        <v>2</v>
      </c>
      <c r="L2341" s="236">
        <v>45323</v>
      </c>
      <c r="M2341" s="236">
        <v>45351</v>
      </c>
      <c r="N2341" s="33" t="s">
        <v>124</v>
      </c>
      <c r="O2341" s="33" t="s">
        <v>125</v>
      </c>
      <c r="P2341" s="33" t="s">
        <v>1143</v>
      </c>
      <c r="Q2341" s="29" t="s">
        <v>1308</v>
      </c>
      <c r="R2341" s="33" t="s">
        <v>78</v>
      </c>
      <c r="S2341" s="33">
        <v>2</v>
      </c>
      <c r="T2341" s="29"/>
      <c r="U2341" s="29"/>
      <c r="V2341" s="29"/>
      <c r="W2341" s="29"/>
      <c r="X2341" s="29"/>
      <c r="Y2341" s="29"/>
      <c r="Z2341" s="33"/>
    </row>
    <row r="2342" ht="24" spans="1:26">
      <c r="A2342" s="33">
        <v>153</v>
      </c>
      <c r="B2342" s="33" t="s">
        <v>117</v>
      </c>
      <c r="C2342" s="33" t="s">
        <v>118</v>
      </c>
      <c r="D2342" s="33" t="s">
        <v>363</v>
      </c>
      <c r="E2342" s="33" t="s">
        <v>455</v>
      </c>
      <c r="F2342" s="33" t="s">
        <v>1435</v>
      </c>
      <c r="G2342" s="33" t="s">
        <v>1830</v>
      </c>
      <c r="H2342" s="33" t="s">
        <v>2061</v>
      </c>
      <c r="I2342" s="33" t="s">
        <v>1876</v>
      </c>
      <c r="J2342" s="33" t="s">
        <v>1876</v>
      </c>
      <c r="K2342" s="33">
        <v>2</v>
      </c>
      <c r="L2342" s="236">
        <v>45323</v>
      </c>
      <c r="M2342" s="236">
        <v>45351</v>
      </c>
      <c r="N2342" s="33" t="s">
        <v>124</v>
      </c>
      <c r="O2342" s="33" t="s">
        <v>125</v>
      </c>
      <c r="P2342" s="33" t="s">
        <v>1143</v>
      </c>
      <c r="Q2342" s="29" t="s">
        <v>1308</v>
      </c>
      <c r="R2342" s="33" t="s">
        <v>78</v>
      </c>
      <c r="S2342" s="33">
        <v>2</v>
      </c>
      <c r="T2342" s="29"/>
      <c r="U2342" s="29"/>
      <c r="V2342" s="29"/>
      <c r="W2342" s="29"/>
      <c r="X2342" s="29"/>
      <c r="Y2342" s="29"/>
      <c r="Z2342" s="33"/>
    </row>
    <row r="2343" ht="24" spans="1:26">
      <c r="A2343" s="33">
        <v>154</v>
      </c>
      <c r="B2343" s="33" t="s">
        <v>117</v>
      </c>
      <c r="C2343" s="33" t="s">
        <v>118</v>
      </c>
      <c r="D2343" s="33" t="s">
        <v>150</v>
      </c>
      <c r="E2343" s="33" t="s">
        <v>247</v>
      </c>
      <c r="F2343" s="33" t="s">
        <v>1457</v>
      </c>
      <c r="G2343" s="33" t="s">
        <v>1830</v>
      </c>
      <c r="H2343" s="33" t="s">
        <v>2054</v>
      </c>
      <c r="I2343" s="33" t="s">
        <v>1876</v>
      </c>
      <c r="J2343" s="33" t="s">
        <v>1876</v>
      </c>
      <c r="K2343" s="33">
        <v>2</v>
      </c>
      <c r="L2343" s="236">
        <v>45323</v>
      </c>
      <c r="M2343" s="236">
        <v>45351</v>
      </c>
      <c r="N2343" s="33" t="s">
        <v>124</v>
      </c>
      <c r="O2343" s="33" t="s">
        <v>125</v>
      </c>
      <c r="P2343" s="33" t="s">
        <v>1143</v>
      </c>
      <c r="Q2343" s="29" t="s">
        <v>1204</v>
      </c>
      <c r="R2343" s="33" t="s">
        <v>78</v>
      </c>
      <c r="S2343" s="33">
        <v>2</v>
      </c>
      <c r="T2343" s="29"/>
      <c r="U2343" s="29"/>
      <c r="V2343" s="29"/>
      <c r="W2343" s="29"/>
      <c r="X2343" s="29"/>
      <c r="Y2343" s="29"/>
      <c r="Z2343" s="33"/>
    </row>
    <row r="2344" ht="24" spans="1:28">
      <c r="A2344" s="33">
        <v>155</v>
      </c>
      <c r="B2344" s="33" t="s">
        <v>117</v>
      </c>
      <c r="C2344" s="33" t="s">
        <v>118</v>
      </c>
      <c r="D2344" s="33" t="s">
        <v>363</v>
      </c>
      <c r="E2344" s="33" t="s">
        <v>247</v>
      </c>
      <c r="F2344" s="33" t="s">
        <v>1142</v>
      </c>
      <c r="G2344" s="33" t="s">
        <v>1830</v>
      </c>
      <c r="H2344" s="28" t="s">
        <v>2036</v>
      </c>
      <c r="I2344" s="33" t="s">
        <v>1876</v>
      </c>
      <c r="J2344" s="33" t="s">
        <v>1876</v>
      </c>
      <c r="K2344" s="33">
        <v>12</v>
      </c>
      <c r="L2344" s="236">
        <v>45352</v>
      </c>
      <c r="M2344" s="236">
        <v>45382</v>
      </c>
      <c r="N2344" s="33" t="s">
        <v>124</v>
      </c>
      <c r="O2344" s="33" t="s">
        <v>125</v>
      </c>
      <c r="P2344" s="33" t="s">
        <v>1143</v>
      </c>
      <c r="Q2344" s="29" t="s">
        <v>1144</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363</v>
      </c>
      <c r="E2345" s="33" t="s">
        <v>247</v>
      </c>
      <c r="F2345" s="33" t="s">
        <v>1149</v>
      </c>
      <c r="G2345" s="33" t="s">
        <v>1830</v>
      </c>
      <c r="H2345" s="28" t="s">
        <v>2036</v>
      </c>
      <c r="I2345" s="33" t="s">
        <v>1876</v>
      </c>
      <c r="J2345" s="33" t="s">
        <v>1876</v>
      </c>
      <c r="K2345" s="33">
        <v>10</v>
      </c>
      <c r="L2345" s="236">
        <v>45352</v>
      </c>
      <c r="M2345" s="236">
        <v>45382</v>
      </c>
      <c r="N2345" s="33" t="s">
        <v>124</v>
      </c>
      <c r="O2345" s="33" t="s">
        <v>125</v>
      </c>
      <c r="P2345" s="33" t="s">
        <v>1143</v>
      </c>
      <c r="Q2345" s="29" t="s">
        <v>1144</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363</v>
      </c>
      <c r="E2346" s="33" t="s">
        <v>157</v>
      </c>
      <c r="F2346" s="33" t="s">
        <v>1154</v>
      </c>
      <c r="G2346" s="33" t="s">
        <v>1830</v>
      </c>
      <c r="H2346" s="33" t="s">
        <v>2037</v>
      </c>
      <c r="I2346" s="33" t="s">
        <v>1876</v>
      </c>
      <c r="J2346" s="33" t="s">
        <v>1876</v>
      </c>
      <c r="K2346" s="33">
        <v>18</v>
      </c>
      <c r="L2346" s="236">
        <v>45352</v>
      </c>
      <c r="M2346" s="236">
        <v>45382</v>
      </c>
      <c r="N2346" s="33" t="s">
        <v>124</v>
      </c>
      <c r="O2346" s="33" t="s">
        <v>125</v>
      </c>
      <c r="P2346" s="33" t="s">
        <v>1143</v>
      </c>
      <c r="Q2346" s="29" t="s">
        <v>1144</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363</v>
      </c>
      <c r="E2347" s="33" t="s">
        <v>157</v>
      </c>
      <c r="F2347" s="33" t="s">
        <v>1159</v>
      </c>
      <c r="G2347" s="33" t="s">
        <v>1830</v>
      </c>
      <c r="H2347" s="33" t="s">
        <v>2037</v>
      </c>
      <c r="I2347" s="33" t="s">
        <v>1876</v>
      </c>
      <c r="J2347" s="33" t="s">
        <v>1876</v>
      </c>
      <c r="K2347" s="33">
        <v>18</v>
      </c>
      <c r="L2347" s="236">
        <v>45352</v>
      </c>
      <c r="M2347" s="236">
        <v>45382</v>
      </c>
      <c r="N2347" s="33" t="s">
        <v>124</v>
      </c>
      <c r="O2347" s="33" t="s">
        <v>125</v>
      </c>
      <c r="P2347" s="33" t="s">
        <v>1143</v>
      </c>
      <c r="Q2347" s="29" t="s">
        <v>1144</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363</v>
      </c>
      <c r="E2348" s="33" t="s">
        <v>157</v>
      </c>
      <c r="F2348" s="33" t="s">
        <v>1164</v>
      </c>
      <c r="G2348" s="33" t="s">
        <v>1830</v>
      </c>
      <c r="H2348" s="33" t="s">
        <v>2038</v>
      </c>
      <c r="I2348" s="33" t="s">
        <v>1876</v>
      </c>
      <c r="J2348" s="33" t="s">
        <v>1876</v>
      </c>
      <c r="K2348" s="33">
        <v>18</v>
      </c>
      <c r="L2348" s="236">
        <v>45352</v>
      </c>
      <c r="M2348" s="236">
        <v>45382</v>
      </c>
      <c r="N2348" s="33" t="s">
        <v>124</v>
      </c>
      <c r="O2348" s="33" t="s">
        <v>125</v>
      </c>
      <c r="P2348" s="33" t="s">
        <v>1143</v>
      </c>
      <c r="Q2348" s="29" t="s">
        <v>1144</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363</v>
      </c>
      <c r="E2349" s="33" t="s">
        <v>157</v>
      </c>
      <c r="F2349" s="33" t="s">
        <v>1169</v>
      </c>
      <c r="G2349" s="33" t="s">
        <v>1830</v>
      </c>
      <c r="H2349" s="33" t="s">
        <v>2038</v>
      </c>
      <c r="I2349" s="33" t="s">
        <v>1876</v>
      </c>
      <c r="J2349" s="33" t="s">
        <v>1876</v>
      </c>
      <c r="K2349" s="33">
        <v>18</v>
      </c>
      <c r="L2349" s="236">
        <v>45352</v>
      </c>
      <c r="M2349" s="236">
        <v>45382</v>
      </c>
      <c r="N2349" s="33" t="s">
        <v>124</v>
      </c>
      <c r="O2349" s="33" t="s">
        <v>125</v>
      </c>
      <c r="P2349" s="33" t="s">
        <v>1143</v>
      </c>
      <c r="Q2349" s="29" t="s">
        <v>1144</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363</v>
      </c>
      <c r="E2350" s="33" t="s">
        <v>797</v>
      </c>
      <c r="F2350" s="33" t="s">
        <v>1174</v>
      </c>
      <c r="G2350" s="33" t="s">
        <v>1830</v>
      </c>
      <c r="H2350" s="28" t="s">
        <v>2039</v>
      </c>
      <c r="I2350" s="33" t="s">
        <v>1876</v>
      </c>
      <c r="J2350" s="33" t="s">
        <v>1876</v>
      </c>
      <c r="K2350" s="33">
        <v>14</v>
      </c>
      <c r="L2350" s="236">
        <v>45352</v>
      </c>
      <c r="M2350" s="236">
        <v>45382</v>
      </c>
      <c r="N2350" s="33" t="s">
        <v>124</v>
      </c>
      <c r="O2350" s="33" t="s">
        <v>125</v>
      </c>
      <c r="P2350" s="33" t="s">
        <v>1143</v>
      </c>
      <c r="Q2350" s="29" t="s">
        <v>1175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363</v>
      </c>
      <c r="E2351" s="33" t="s">
        <v>797</v>
      </c>
      <c r="F2351" s="33" t="s">
        <v>1180</v>
      </c>
      <c r="G2351" s="33" t="s">
        <v>1830</v>
      </c>
      <c r="H2351" s="28" t="s">
        <v>2039</v>
      </c>
      <c r="I2351" s="33" t="s">
        <v>1876</v>
      </c>
      <c r="J2351" s="33" t="s">
        <v>1876</v>
      </c>
      <c r="K2351" s="33">
        <v>14</v>
      </c>
      <c r="L2351" s="236">
        <v>45352</v>
      </c>
      <c r="M2351" s="236">
        <v>45382</v>
      </c>
      <c r="N2351" s="33" t="s">
        <v>124</v>
      </c>
      <c r="O2351" s="33" t="s">
        <v>125</v>
      </c>
      <c r="P2351" s="33" t="s">
        <v>1143</v>
      </c>
      <c r="Q2351" s="29" t="s">
        <v>1175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1185</v>
      </c>
      <c r="G2352" s="33" t="s">
        <v>1830</v>
      </c>
      <c r="H2352" s="305" t="s">
        <v>2040</v>
      </c>
      <c r="I2352" s="33" t="s">
        <v>1876</v>
      </c>
      <c r="J2352" s="33" t="s">
        <v>1876</v>
      </c>
      <c r="K2352" s="33">
        <v>20</v>
      </c>
      <c r="L2352" s="236">
        <v>45352</v>
      </c>
      <c r="M2352" s="236">
        <v>45382</v>
      </c>
      <c r="N2352" s="33" t="s">
        <v>124</v>
      </c>
      <c r="O2352" s="33" t="s">
        <v>125</v>
      </c>
      <c r="P2352" s="33" t="s">
        <v>1143</v>
      </c>
      <c r="Q2352" s="29" t="s">
        <v>1186</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1195</v>
      </c>
      <c r="G2353" s="33" t="s">
        <v>1830</v>
      </c>
      <c r="H2353" s="305" t="s">
        <v>2041</v>
      </c>
      <c r="I2353" s="29" t="s">
        <v>1876</v>
      </c>
      <c r="J2353" s="33" t="s">
        <v>1876</v>
      </c>
      <c r="K2353" s="33">
        <v>20</v>
      </c>
      <c r="L2353" s="236">
        <v>45352</v>
      </c>
      <c r="M2353" s="236">
        <v>45382</v>
      </c>
      <c r="N2353" s="33" t="s">
        <v>124</v>
      </c>
      <c r="O2353" s="33" t="s">
        <v>125</v>
      </c>
      <c r="P2353" s="33" t="s">
        <v>1143</v>
      </c>
      <c r="Q2353" s="29" t="s">
        <v>1196</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150</v>
      </c>
      <c r="E2354" s="33" t="s">
        <v>157</v>
      </c>
      <c r="F2354" s="33" t="s">
        <v>1203</v>
      </c>
      <c r="G2354" s="33" t="s">
        <v>1830</v>
      </c>
      <c r="H2354" s="33" t="s">
        <v>2042</v>
      </c>
      <c r="I2354" s="33" t="s">
        <v>1876</v>
      </c>
      <c r="J2354" s="33" t="s">
        <v>1876</v>
      </c>
      <c r="K2354" s="33">
        <v>8</v>
      </c>
      <c r="L2354" s="236">
        <v>45352</v>
      </c>
      <c r="M2354" s="236">
        <v>45382</v>
      </c>
      <c r="N2354" s="33" t="s">
        <v>124</v>
      </c>
      <c r="O2354" s="33" t="s">
        <v>125</v>
      </c>
      <c r="P2354" s="33" t="s">
        <v>1143</v>
      </c>
      <c r="Q2354" s="29" t="s">
        <v>1204</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150</v>
      </c>
      <c r="E2355" s="33" t="s">
        <v>247</v>
      </c>
      <c r="F2355" s="33" t="s">
        <v>1224</v>
      </c>
      <c r="G2355" s="33" t="s">
        <v>1830</v>
      </c>
      <c r="H2355" s="33" t="s">
        <v>2043</v>
      </c>
      <c r="I2355" s="29" t="s">
        <v>1876</v>
      </c>
      <c r="J2355" s="33" t="s">
        <v>1876</v>
      </c>
      <c r="K2355" s="33">
        <v>10</v>
      </c>
      <c r="L2355" s="236">
        <v>45352</v>
      </c>
      <c r="M2355" s="236">
        <v>45382</v>
      </c>
      <c r="N2355" s="33" t="s">
        <v>124</v>
      </c>
      <c r="O2355" s="33" t="s">
        <v>125</v>
      </c>
      <c r="P2355" s="33" t="s">
        <v>1143</v>
      </c>
      <c r="Q2355" s="29" t="s">
        <v>1225</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150</v>
      </c>
      <c r="E2356" s="33" t="s">
        <v>247</v>
      </c>
      <c r="F2356" s="33" t="s">
        <v>1235</v>
      </c>
      <c r="G2356" s="33" t="s">
        <v>1830</v>
      </c>
      <c r="H2356" s="33" t="s">
        <v>2043</v>
      </c>
      <c r="I2356" s="29" t="s">
        <v>1876</v>
      </c>
      <c r="J2356" s="33" t="s">
        <v>1876</v>
      </c>
      <c r="K2356" s="33">
        <v>10</v>
      </c>
      <c r="L2356" s="236">
        <v>45352</v>
      </c>
      <c r="M2356" s="236">
        <v>45382</v>
      </c>
      <c r="N2356" s="33" t="s">
        <v>124</v>
      </c>
      <c r="O2356" s="33" t="s">
        <v>125</v>
      </c>
      <c r="P2356" s="33" t="s">
        <v>1143</v>
      </c>
      <c r="Q2356" s="29" t="s">
        <v>1225</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150</v>
      </c>
      <c r="E2357" s="33" t="s">
        <v>797</v>
      </c>
      <c r="F2357" s="33" t="s">
        <v>1244</v>
      </c>
      <c r="G2357" s="33" t="s">
        <v>1830</v>
      </c>
      <c r="H2357" s="305" t="s">
        <v>2044</v>
      </c>
      <c r="I2357" s="29" t="s">
        <v>1876</v>
      </c>
      <c r="J2357" s="33" t="s">
        <v>1876</v>
      </c>
      <c r="K2357" s="33">
        <v>16</v>
      </c>
      <c r="L2357" s="236">
        <v>45352</v>
      </c>
      <c r="M2357" s="236">
        <v>45382</v>
      </c>
      <c r="N2357" s="33" t="s">
        <v>124</v>
      </c>
      <c r="O2357" s="33" t="s">
        <v>125</v>
      </c>
      <c r="P2357" s="33" t="s">
        <v>1143</v>
      </c>
      <c r="Q2357" s="29" t="s">
        <v>1245</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150</v>
      </c>
      <c r="E2358" s="33" t="s">
        <v>797</v>
      </c>
      <c r="F2358" s="33" t="s">
        <v>1258</v>
      </c>
      <c r="G2358" s="33" t="s">
        <v>1830</v>
      </c>
      <c r="H2358" s="33" t="s">
        <v>2045</v>
      </c>
      <c r="I2358" s="29" t="s">
        <v>1876</v>
      </c>
      <c r="J2358" s="33" t="s">
        <v>1876</v>
      </c>
      <c r="K2358" s="33">
        <v>2</v>
      </c>
      <c r="L2358" s="236">
        <v>45352</v>
      </c>
      <c r="M2358" s="236">
        <v>45382</v>
      </c>
      <c r="N2358" s="33" t="s">
        <v>124</v>
      </c>
      <c r="O2358" s="33" t="s">
        <v>125</v>
      </c>
      <c r="P2358" s="33" t="s">
        <v>1143</v>
      </c>
      <c r="Q2358" s="29" t="s">
        <v>1255</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150</v>
      </c>
      <c r="E2359" s="33" t="s">
        <v>797</v>
      </c>
      <c r="F2359" s="33" t="s">
        <v>1265</v>
      </c>
      <c r="G2359" s="33" t="s">
        <v>1830</v>
      </c>
      <c r="H2359" s="305" t="s">
        <v>2046</v>
      </c>
      <c r="I2359" s="29" t="s">
        <v>1876</v>
      </c>
      <c r="J2359" s="33" t="s">
        <v>1876</v>
      </c>
      <c r="K2359" s="33">
        <v>4</v>
      </c>
      <c r="L2359" s="236">
        <v>45352</v>
      </c>
      <c r="M2359" s="236">
        <v>45382</v>
      </c>
      <c r="N2359" s="33" t="s">
        <v>124</v>
      </c>
      <c r="O2359" s="33" t="s">
        <v>125</v>
      </c>
      <c r="P2359" s="33" t="s">
        <v>1143</v>
      </c>
      <c r="Q2359" s="29" t="s">
        <v>1175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150</v>
      </c>
      <c r="E2360" s="33" t="s">
        <v>247</v>
      </c>
      <c r="F2360" s="33" t="s">
        <v>1275</v>
      </c>
      <c r="G2360" s="33" t="s">
        <v>1830</v>
      </c>
      <c r="H2360" s="33" t="s">
        <v>2047</v>
      </c>
      <c r="I2360" s="33" t="s">
        <v>1876</v>
      </c>
      <c r="J2360" s="33" t="s">
        <v>1876</v>
      </c>
      <c r="K2360" s="33">
        <v>2</v>
      </c>
      <c r="L2360" s="236">
        <v>45352</v>
      </c>
      <c r="M2360" s="236">
        <v>45382</v>
      </c>
      <c r="N2360" s="33" t="s">
        <v>124</v>
      </c>
      <c r="O2360" s="33" t="s">
        <v>125</v>
      </c>
      <c r="P2360" s="33" t="s">
        <v>1143</v>
      </c>
      <c r="Q2360" s="29" t="s">
        <v>1204</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150</v>
      </c>
      <c r="E2361" s="33" t="s">
        <v>247</v>
      </c>
      <c r="F2361" s="33" t="s">
        <v>1279</v>
      </c>
      <c r="G2361" s="33" t="s">
        <v>1830</v>
      </c>
      <c r="H2361" s="28" t="s">
        <v>2048</v>
      </c>
      <c r="I2361" s="29" t="s">
        <v>1876</v>
      </c>
      <c r="J2361" s="33" t="s">
        <v>1876</v>
      </c>
      <c r="K2361" s="33">
        <v>10</v>
      </c>
      <c r="L2361" s="236">
        <v>45352</v>
      </c>
      <c r="M2361" s="236">
        <v>45382</v>
      </c>
      <c r="N2361" s="33" t="s">
        <v>124</v>
      </c>
      <c r="O2361" s="33" t="s">
        <v>125</v>
      </c>
      <c r="P2361" s="33" t="s">
        <v>1143</v>
      </c>
      <c r="Q2361" s="29" t="s">
        <v>1280</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150</v>
      </c>
      <c r="E2362" s="33" t="s">
        <v>247</v>
      </c>
      <c r="F2362" s="33" t="s">
        <v>1290</v>
      </c>
      <c r="G2362" s="33" t="s">
        <v>1830</v>
      </c>
      <c r="H2362" s="28" t="s">
        <v>2048</v>
      </c>
      <c r="I2362" s="29" t="s">
        <v>1876</v>
      </c>
      <c r="J2362" s="33" t="s">
        <v>1876</v>
      </c>
      <c r="K2362" s="33">
        <v>10</v>
      </c>
      <c r="L2362" s="236">
        <v>45352</v>
      </c>
      <c r="M2362" s="236">
        <v>45382</v>
      </c>
      <c r="N2362" s="33" t="s">
        <v>124</v>
      </c>
      <c r="O2362" s="33" t="s">
        <v>125</v>
      </c>
      <c r="P2362" s="33" t="s">
        <v>1143</v>
      </c>
      <c r="Q2362" s="29" t="s">
        <v>1280</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150</v>
      </c>
      <c r="E2363" s="33" t="s">
        <v>247</v>
      </c>
      <c r="F2363" s="33" t="s">
        <v>1296</v>
      </c>
      <c r="G2363" s="33" t="s">
        <v>1830</v>
      </c>
      <c r="H2363" s="33" t="s">
        <v>2049</v>
      </c>
      <c r="I2363" s="29" t="s">
        <v>1876</v>
      </c>
      <c r="J2363" s="33" t="s">
        <v>1876</v>
      </c>
      <c r="K2363" s="33">
        <v>4</v>
      </c>
      <c r="L2363" s="236">
        <v>45352</v>
      </c>
      <c r="M2363" s="236">
        <v>45382</v>
      </c>
      <c r="N2363" s="33" t="s">
        <v>124</v>
      </c>
      <c r="O2363" s="33" t="s">
        <v>125</v>
      </c>
      <c r="P2363" s="33" t="s">
        <v>1143</v>
      </c>
      <c r="Q2363" s="29" t="s">
        <v>1297</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150</v>
      </c>
      <c r="E2364" s="33" t="s">
        <v>247</v>
      </c>
      <c r="F2364" s="33" t="s">
        <v>1302</v>
      </c>
      <c r="G2364" s="33" t="s">
        <v>1830</v>
      </c>
      <c r="H2364" s="33" t="s">
        <v>2050</v>
      </c>
      <c r="I2364" s="29" t="s">
        <v>1876</v>
      </c>
      <c r="J2364" s="33" t="s">
        <v>1876</v>
      </c>
      <c r="K2364" s="33">
        <v>4</v>
      </c>
      <c r="L2364" s="236">
        <v>45352</v>
      </c>
      <c r="M2364" s="236">
        <v>45382</v>
      </c>
      <c r="N2364" s="33" t="s">
        <v>124</v>
      </c>
      <c r="O2364" s="33" t="s">
        <v>125</v>
      </c>
      <c r="P2364" s="33" t="s">
        <v>1143</v>
      </c>
      <c r="Q2364" s="29" t="s">
        <v>1297</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150</v>
      </c>
      <c r="E2365" s="33" t="s">
        <v>797</v>
      </c>
      <c r="F2365" s="33" t="s">
        <v>1307</v>
      </c>
      <c r="G2365" s="33" t="s">
        <v>1830</v>
      </c>
      <c r="H2365" s="33" t="s">
        <v>2051</v>
      </c>
      <c r="I2365" s="29" t="s">
        <v>1876</v>
      </c>
      <c r="J2365" s="33" t="s">
        <v>1876</v>
      </c>
      <c r="K2365" s="33">
        <v>4</v>
      </c>
      <c r="L2365" s="236">
        <v>45352</v>
      </c>
      <c r="M2365" s="236">
        <v>45382</v>
      </c>
      <c r="N2365" s="33" t="s">
        <v>124</v>
      </c>
      <c r="O2365" s="33" t="s">
        <v>125</v>
      </c>
      <c r="P2365" s="33" t="s">
        <v>1143</v>
      </c>
      <c r="Q2365" s="29" t="s">
        <v>1308</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150</v>
      </c>
      <c r="E2366" s="33" t="s">
        <v>797</v>
      </c>
      <c r="F2366" s="33" t="s">
        <v>1313</v>
      </c>
      <c r="G2366" s="33" t="s">
        <v>1830</v>
      </c>
      <c r="H2366" s="33" t="s">
        <v>2052</v>
      </c>
      <c r="I2366" s="29" t="s">
        <v>1876</v>
      </c>
      <c r="J2366" s="33" t="s">
        <v>1876</v>
      </c>
      <c r="K2366" s="33">
        <v>4</v>
      </c>
      <c r="L2366" s="236">
        <v>45352</v>
      </c>
      <c r="M2366" s="236">
        <v>45382</v>
      </c>
      <c r="N2366" s="33" t="s">
        <v>124</v>
      </c>
      <c r="O2366" s="33" t="s">
        <v>125</v>
      </c>
      <c r="P2366" s="33" t="s">
        <v>1143</v>
      </c>
      <c r="Q2366" s="29" t="s">
        <v>1297</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150</v>
      </c>
      <c r="E2367" s="33" t="s">
        <v>247</v>
      </c>
      <c r="F2367" s="33" t="s">
        <v>1317</v>
      </c>
      <c r="G2367" s="33" t="s">
        <v>1830</v>
      </c>
      <c r="H2367" s="33" t="s">
        <v>2053</v>
      </c>
      <c r="I2367" s="29" t="s">
        <v>1876</v>
      </c>
      <c r="J2367" s="33" t="s">
        <v>1876</v>
      </c>
      <c r="K2367" s="33">
        <v>4</v>
      </c>
      <c r="L2367" s="236">
        <v>45352</v>
      </c>
      <c r="M2367" s="236">
        <v>45382</v>
      </c>
      <c r="N2367" s="33" t="s">
        <v>124</v>
      </c>
      <c r="O2367" s="33" t="s">
        <v>125</v>
      </c>
      <c r="P2367" s="33" t="s">
        <v>1143</v>
      </c>
      <c r="Q2367" s="29" t="s">
        <v>1297</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150</v>
      </c>
      <c r="E2368" s="33" t="s">
        <v>797</v>
      </c>
      <c r="F2368" s="33" t="s">
        <v>1321</v>
      </c>
      <c r="G2368" s="33" t="s">
        <v>1830</v>
      </c>
      <c r="H2368" s="33" t="s">
        <v>2054</v>
      </c>
      <c r="I2368" s="29" t="s">
        <v>1876</v>
      </c>
      <c r="J2368" s="33" t="s">
        <v>1876</v>
      </c>
      <c r="K2368" s="33">
        <v>2</v>
      </c>
      <c r="L2368" s="236">
        <v>45352</v>
      </c>
      <c r="M2368" s="236">
        <v>45382</v>
      </c>
      <c r="N2368" s="33" t="s">
        <v>124</v>
      </c>
      <c r="O2368" s="33" t="s">
        <v>125</v>
      </c>
      <c r="P2368" s="33" t="s">
        <v>1143</v>
      </c>
      <c r="Q2368" s="29" t="s">
        <v>1322</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150</v>
      </c>
      <c r="E2369" s="33" t="s">
        <v>797</v>
      </c>
      <c r="F2369" s="33" t="s">
        <v>1336</v>
      </c>
      <c r="G2369" s="33" t="s">
        <v>1830</v>
      </c>
      <c r="H2369" s="33" t="s">
        <v>2045</v>
      </c>
      <c r="I2369" s="29" t="s">
        <v>1876</v>
      </c>
      <c r="J2369" s="33" t="s">
        <v>1876</v>
      </c>
      <c r="K2369" s="33">
        <v>2</v>
      </c>
      <c r="L2369" s="236">
        <v>45352</v>
      </c>
      <c r="M2369" s="236">
        <v>45382</v>
      </c>
      <c r="N2369" s="33" t="s">
        <v>124</v>
      </c>
      <c r="O2369" s="33" t="s">
        <v>125</v>
      </c>
      <c r="P2369" s="33" t="s">
        <v>1143</v>
      </c>
      <c r="Q2369" s="29" t="s">
        <v>1337</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150</v>
      </c>
      <c r="E2370" s="33" t="s">
        <v>157</v>
      </c>
      <c r="F2370" s="33" t="s">
        <v>1341</v>
      </c>
      <c r="G2370" s="33" t="s">
        <v>1830</v>
      </c>
      <c r="H2370" s="33" t="s">
        <v>2045</v>
      </c>
      <c r="I2370" s="29" t="s">
        <v>1876</v>
      </c>
      <c r="J2370" s="33" t="s">
        <v>1876</v>
      </c>
      <c r="K2370" s="33">
        <v>2</v>
      </c>
      <c r="L2370" s="236">
        <v>45352</v>
      </c>
      <c r="M2370" s="236">
        <v>45382</v>
      </c>
      <c r="N2370" s="33" t="s">
        <v>124</v>
      </c>
      <c r="O2370" s="33" t="s">
        <v>125</v>
      </c>
      <c r="P2370" s="33" t="s">
        <v>1143</v>
      </c>
      <c r="Q2370" s="29" t="s">
        <v>1342</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150</v>
      </c>
      <c r="E2371" s="33" t="s">
        <v>157</v>
      </c>
      <c r="F2371" s="33" t="s">
        <v>1347</v>
      </c>
      <c r="G2371" s="33" t="s">
        <v>1830</v>
      </c>
      <c r="H2371" s="33" t="s">
        <v>2045</v>
      </c>
      <c r="I2371" s="29" t="s">
        <v>1876</v>
      </c>
      <c r="J2371" s="33" t="s">
        <v>1876</v>
      </c>
      <c r="K2371" s="33">
        <v>2</v>
      </c>
      <c r="L2371" s="236">
        <v>45352</v>
      </c>
      <c r="M2371" s="236">
        <v>45382</v>
      </c>
      <c r="N2371" s="33" t="s">
        <v>124</v>
      </c>
      <c r="O2371" s="33" t="s">
        <v>125</v>
      </c>
      <c r="P2371" s="33" t="s">
        <v>1143</v>
      </c>
      <c r="Q2371" s="29" t="s">
        <v>1342</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363</v>
      </c>
      <c r="E2372" s="33" t="s">
        <v>157</v>
      </c>
      <c r="F2372" s="33" t="s">
        <v>1351</v>
      </c>
      <c r="G2372" s="33" t="s">
        <v>1830</v>
      </c>
      <c r="H2372" s="33" t="s">
        <v>2055</v>
      </c>
      <c r="I2372" s="29" t="s">
        <v>1876</v>
      </c>
      <c r="J2372" s="33" t="s">
        <v>1876</v>
      </c>
      <c r="K2372" s="33">
        <v>8</v>
      </c>
      <c r="L2372" s="236">
        <v>45352</v>
      </c>
      <c r="M2372" s="236">
        <v>45382</v>
      </c>
      <c r="N2372" s="33" t="s">
        <v>124</v>
      </c>
      <c r="O2372" s="33" t="s">
        <v>125</v>
      </c>
      <c r="P2372" s="33" t="s">
        <v>1143</v>
      </c>
      <c r="Q2372" s="29" t="s">
        <v>1352</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363</v>
      </c>
      <c r="E2373" s="33" t="s">
        <v>157</v>
      </c>
      <c r="F2373" s="33" t="s">
        <v>1357</v>
      </c>
      <c r="G2373" s="33" t="s">
        <v>1830</v>
      </c>
      <c r="H2373" s="33" t="s">
        <v>2055</v>
      </c>
      <c r="I2373" s="29" t="s">
        <v>1876</v>
      </c>
      <c r="J2373" s="33" t="s">
        <v>1876</v>
      </c>
      <c r="K2373" s="33">
        <v>8</v>
      </c>
      <c r="L2373" s="236">
        <v>45352</v>
      </c>
      <c r="M2373" s="236">
        <v>45382</v>
      </c>
      <c r="N2373" s="33" t="s">
        <v>124</v>
      </c>
      <c r="O2373" s="33" t="s">
        <v>125</v>
      </c>
      <c r="P2373" s="33" t="s">
        <v>1143</v>
      </c>
      <c r="Q2373" s="29" t="s">
        <v>1352</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150</v>
      </c>
      <c r="E2374" s="33" t="s">
        <v>797</v>
      </c>
      <c r="F2374" s="33" t="s">
        <v>1362</v>
      </c>
      <c r="G2374" s="33" t="s">
        <v>1830</v>
      </c>
      <c r="H2374" s="33" t="s">
        <v>2054</v>
      </c>
      <c r="I2374" s="29" t="s">
        <v>1876</v>
      </c>
      <c r="J2374" s="33" t="s">
        <v>1876</v>
      </c>
      <c r="K2374" s="33">
        <v>2</v>
      </c>
      <c r="L2374" s="236">
        <v>45352</v>
      </c>
      <c r="M2374" s="236">
        <v>45382</v>
      </c>
      <c r="N2374" s="33" t="s">
        <v>124</v>
      </c>
      <c r="O2374" s="33" t="s">
        <v>125</v>
      </c>
      <c r="P2374" s="33" t="s">
        <v>1143</v>
      </c>
      <c r="Q2374" s="29" t="s">
        <v>1255</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150</v>
      </c>
      <c r="E2375" s="33" t="s">
        <v>157</v>
      </c>
      <c r="F2375" s="33" t="s">
        <v>1366</v>
      </c>
      <c r="G2375" s="33" t="s">
        <v>1830</v>
      </c>
      <c r="H2375" s="33" t="s">
        <v>2056</v>
      </c>
      <c r="I2375" s="29" t="s">
        <v>1876</v>
      </c>
      <c r="J2375" s="33" t="s">
        <v>1876</v>
      </c>
      <c r="K2375" s="33">
        <v>10</v>
      </c>
      <c r="L2375" s="236">
        <v>45352</v>
      </c>
      <c r="M2375" s="236">
        <v>45382</v>
      </c>
      <c r="N2375" s="33" t="s">
        <v>124</v>
      </c>
      <c r="O2375" s="33" t="s">
        <v>125</v>
      </c>
      <c r="P2375" s="33" t="s">
        <v>1143</v>
      </c>
      <c r="Q2375" s="29" t="s">
        <v>1367</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150</v>
      </c>
      <c r="E2376" s="33" t="s">
        <v>797</v>
      </c>
      <c r="F2376" s="33" t="s">
        <v>1371</v>
      </c>
      <c r="G2376" s="33" t="s">
        <v>1830</v>
      </c>
      <c r="H2376" s="28" t="s">
        <v>2057</v>
      </c>
      <c r="I2376" s="29" t="s">
        <v>1876</v>
      </c>
      <c r="J2376" s="33" t="s">
        <v>1876</v>
      </c>
      <c r="K2376" s="33">
        <v>6</v>
      </c>
      <c r="L2376" s="236">
        <v>45352</v>
      </c>
      <c r="M2376" s="236">
        <v>45382</v>
      </c>
      <c r="N2376" s="33" t="s">
        <v>124</v>
      </c>
      <c r="O2376" s="33" t="s">
        <v>125</v>
      </c>
      <c r="P2376" s="33" t="s">
        <v>1143</v>
      </c>
      <c r="Q2376" s="29" t="s">
        <v>1175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150</v>
      </c>
      <c r="E2377" s="33" t="s">
        <v>797</v>
      </c>
      <c r="F2377" s="33" t="s">
        <v>1380</v>
      </c>
      <c r="G2377" s="33" t="s">
        <v>1830</v>
      </c>
      <c r="H2377" s="305" t="s">
        <v>2046</v>
      </c>
      <c r="I2377" s="29" t="s">
        <v>1876</v>
      </c>
      <c r="J2377" s="33" t="s">
        <v>1876</v>
      </c>
      <c r="K2377" s="33">
        <v>4</v>
      </c>
      <c r="L2377" s="236">
        <v>45352</v>
      </c>
      <c r="M2377" s="236">
        <v>45382</v>
      </c>
      <c r="N2377" s="33" t="s">
        <v>124</v>
      </c>
      <c r="O2377" s="33" t="s">
        <v>125</v>
      </c>
      <c r="P2377" s="33" t="s">
        <v>1143</v>
      </c>
      <c r="Q2377" s="29" t="s">
        <v>1175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150</v>
      </c>
      <c r="E2378" s="33" t="s">
        <v>157</v>
      </c>
      <c r="F2378" s="33" t="s">
        <v>1389</v>
      </c>
      <c r="G2378" s="33" t="s">
        <v>1830</v>
      </c>
      <c r="H2378" s="33" t="s">
        <v>2058</v>
      </c>
      <c r="I2378" s="33" t="s">
        <v>1876</v>
      </c>
      <c r="J2378" s="33" t="s">
        <v>1876</v>
      </c>
      <c r="K2378" s="33">
        <v>6</v>
      </c>
      <c r="L2378" s="236">
        <v>45352</v>
      </c>
      <c r="M2378" s="236">
        <v>45382</v>
      </c>
      <c r="N2378" s="33" t="s">
        <v>124</v>
      </c>
      <c r="O2378" s="33" t="s">
        <v>125</v>
      </c>
      <c r="P2378" s="33" t="s">
        <v>1143</v>
      </c>
      <c r="Q2378" s="29" t="s">
        <v>1367</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150</v>
      </c>
      <c r="E2379" s="33" t="s">
        <v>247</v>
      </c>
      <c r="F2379" s="33" t="s">
        <v>1393</v>
      </c>
      <c r="G2379" s="33" t="s">
        <v>1830</v>
      </c>
      <c r="H2379" s="33" t="s">
        <v>2059</v>
      </c>
      <c r="I2379" s="33" t="s">
        <v>1876</v>
      </c>
      <c r="J2379" s="33" t="s">
        <v>1876</v>
      </c>
      <c r="K2379" s="33">
        <v>2</v>
      </c>
      <c r="L2379" s="236">
        <v>45352</v>
      </c>
      <c r="M2379" s="236">
        <v>45382</v>
      </c>
      <c r="N2379" s="33" t="s">
        <v>124</v>
      </c>
      <c r="O2379" s="33" t="s">
        <v>125</v>
      </c>
      <c r="P2379" s="33" t="s">
        <v>1143</v>
      </c>
      <c r="Q2379" s="29" t="s">
        <v>1367</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150</v>
      </c>
      <c r="E2380" s="33" t="s">
        <v>247</v>
      </c>
      <c r="F2380" s="33" t="s">
        <v>1412</v>
      </c>
      <c r="G2380" s="33" t="s">
        <v>1830</v>
      </c>
      <c r="H2380" s="33" t="s">
        <v>2060</v>
      </c>
      <c r="I2380" s="33" t="s">
        <v>1876</v>
      </c>
      <c r="J2380" s="33" t="s">
        <v>1876</v>
      </c>
      <c r="K2380" s="33">
        <v>4</v>
      </c>
      <c r="L2380" s="236">
        <v>45352</v>
      </c>
      <c r="M2380" s="236">
        <v>45382</v>
      </c>
      <c r="N2380" s="33" t="s">
        <v>124</v>
      </c>
      <c r="O2380" s="33" t="s">
        <v>125</v>
      </c>
      <c r="P2380" s="33" t="s">
        <v>1143</v>
      </c>
      <c r="Q2380" s="29" t="s">
        <v>1367</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363</v>
      </c>
      <c r="E2381" s="33" t="s">
        <v>455</v>
      </c>
      <c r="F2381" s="33" t="s">
        <v>1430</v>
      </c>
      <c r="G2381" s="33" t="s">
        <v>1830</v>
      </c>
      <c r="H2381" s="33" t="s">
        <v>2061</v>
      </c>
      <c r="I2381" s="33" t="s">
        <v>1876</v>
      </c>
      <c r="J2381" s="33" t="s">
        <v>1876</v>
      </c>
      <c r="K2381" s="33">
        <v>2</v>
      </c>
      <c r="L2381" s="236">
        <v>45352</v>
      </c>
      <c r="M2381" s="236">
        <v>45382</v>
      </c>
      <c r="N2381" s="33" t="s">
        <v>124</v>
      </c>
      <c r="O2381" s="33" t="s">
        <v>125</v>
      </c>
      <c r="P2381" s="33" t="s">
        <v>1143</v>
      </c>
      <c r="Q2381" s="29" t="s">
        <v>1308</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363</v>
      </c>
      <c r="E2382" s="33" t="s">
        <v>455</v>
      </c>
      <c r="F2382" s="33" t="s">
        <v>1435</v>
      </c>
      <c r="G2382" s="33" t="s">
        <v>1830</v>
      </c>
      <c r="H2382" s="33" t="s">
        <v>2061</v>
      </c>
      <c r="I2382" s="33" t="s">
        <v>1876</v>
      </c>
      <c r="J2382" s="33" t="s">
        <v>1876</v>
      </c>
      <c r="K2382" s="33">
        <v>2</v>
      </c>
      <c r="L2382" s="236">
        <v>45352</v>
      </c>
      <c r="M2382" s="236">
        <v>45382</v>
      </c>
      <c r="N2382" s="33" t="s">
        <v>124</v>
      </c>
      <c r="O2382" s="33" t="s">
        <v>125</v>
      </c>
      <c r="P2382" s="33" t="s">
        <v>1143</v>
      </c>
      <c r="Q2382" s="29" t="s">
        <v>1308</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150</v>
      </c>
      <c r="E2383" s="33" t="s">
        <v>247</v>
      </c>
      <c r="F2383" s="33" t="s">
        <v>1457</v>
      </c>
      <c r="G2383" s="33" t="s">
        <v>1830</v>
      </c>
      <c r="H2383" s="33" t="s">
        <v>2054</v>
      </c>
      <c r="I2383" s="33" t="s">
        <v>1876</v>
      </c>
      <c r="J2383" s="33" t="s">
        <v>1876</v>
      </c>
      <c r="K2383" s="33">
        <v>2</v>
      </c>
      <c r="L2383" s="236">
        <v>45352</v>
      </c>
      <c r="M2383" s="236">
        <v>45382</v>
      </c>
      <c r="N2383" s="33" t="s">
        <v>124</v>
      </c>
      <c r="O2383" s="33" t="s">
        <v>125</v>
      </c>
      <c r="P2383" s="33" t="s">
        <v>1143</v>
      </c>
      <c r="Q2383" s="29" t="s">
        <v>1204</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363</v>
      </c>
      <c r="E2384" s="33" t="s">
        <v>247</v>
      </c>
      <c r="F2384" s="33" t="s">
        <v>1142</v>
      </c>
      <c r="G2384" s="33" t="s">
        <v>1830</v>
      </c>
      <c r="H2384" s="28" t="s">
        <v>2036</v>
      </c>
      <c r="I2384" s="33" t="s">
        <v>1876</v>
      </c>
      <c r="J2384" s="33" t="s">
        <v>1876</v>
      </c>
      <c r="K2384" s="33">
        <v>12</v>
      </c>
      <c r="L2384" s="236">
        <v>45383</v>
      </c>
      <c r="M2384" s="236">
        <v>45412</v>
      </c>
      <c r="N2384" s="33" t="s">
        <v>124</v>
      </c>
      <c r="O2384" s="33" t="s">
        <v>125</v>
      </c>
      <c r="P2384" s="33" t="s">
        <v>1143</v>
      </c>
      <c r="Q2384" s="29" t="s">
        <v>1144</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363</v>
      </c>
      <c r="E2385" s="33" t="s">
        <v>247</v>
      </c>
      <c r="F2385" s="33" t="s">
        <v>1149</v>
      </c>
      <c r="G2385" s="33" t="s">
        <v>1830</v>
      </c>
      <c r="H2385" s="28" t="s">
        <v>2036</v>
      </c>
      <c r="I2385" s="33" t="s">
        <v>1876</v>
      </c>
      <c r="J2385" s="33" t="s">
        <v>1876</v>
      </c>
      <c r="K2385" s="33">
        <v>10</v>
      </c>
      <c r="L2385" s="236">
        <v>45383</v>
      </c>
      <c r="M2385" s="236">
        <v>45412</v>
      </c>
      <c r="N2385" s="33" t="s">
        <v>124</v>
      </c>
      <c r="O2385" s="33" t="s">
        <v>125</v>
      </c>
      <c r="P2385" s="33" t="s">
        <v>1143</v>
      </c>
      <c r="Q2385" s="29" t="s">
        <v>1144</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363</v>
      </c>
      <c r="E2386" s="33" t="s">
        <v>157</v>
      </c>
      <c r="F2386" s="33" t="s">
        <v>1154</v>
      </c>
      <c r="G2386" s="33" t="s">
        <v>1830</v>
      </c>
      <c r="H2386" s="33" t="s">
        <v>2037</v>
      </c>
      <c r="I2386" s="33" t="s">
        <v>1876</v>
      </c>
      <c r="J2386" s="33" t="s">
        <v>1876</v>
      </c>
      <c r="K2386" s="33">
        <v>18</v>
      </c>
      <c r="L2386" s="236">
        <v>45383</v>
      </c>
      <c r="M2386" s="236">
        <v>45412</v>
      </c>
      <c r="N2386" s="33" t="s">
        <v>124</v>
      </c>
      <c r="O2386" s="33" t="s">
        <v>125</v>
      </c>
      <c r="P2386" s="33" t="s">
        <v>1143</v>
      </c>
      <c r="Q2386" s="29" t="s">
        <v>1144</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363</v>
      </c>
      <c r="E2387" s="33" t="s">
        <v>157</v>
      </c>
      <c r="F2387" s="33" t="s">
        <v>1159</v>
      </c>
      <c r="G2387" s="33" t="s">
        <v>1830</v>
      </c>
      <c r="H2387" s="33" t="s">
        <v>2037</v>
      </c>
      <c r="I2387" s="33" t="s">
        <v>1876</v>
      </c>
      <c r="J2387" s="33" t="s">
        <v>1876</v>
      </c>
      <c r="K2387" s="33">
        <v>18</v>
      </c>
      <c r="L2387" s="236">
        <v>45383</v>
      </c>
      <c r="M2387" s="236">
        <v>45412</v>
      </c>
      <c r="N2387" s="33" t="s">
        <v>124</v>
      </c>
      <c r="O2387" s="33" t="s">
        <v>125</v>
      </c>
      <c r="P2387" s="33" t="s">
        <v>1143</v>
      </c>
      <c r="Q2387" s="29" t="s">
        <v>1144</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363</v>
      </c>
      <c r="E2388" s="33" t="s">
        <v>157</v>
      </c>
      <c r="F2388" s="33" t="s">
        <v>1164</v>
      </c>
      <c r="G2388" s="33" t="s">
        <v>1830</v>
      </c>
      <c r="H2388" s="33" t="s">
        <v>2038</v>
      </c>
      <c r="I2388" s="33" t="s">
        <v>1876</v>
      </c>
      <c r="J2388" s="33" t="s">
        <v>1876</v>
      </c>
      <c r="K2388" s="33">
        <v>18</v>
      </c>
      <c r="L2388" s="236">
        <v>45383</v>
      </c>
      <c r="M2388" s="236">
        <v>45412</v>
      </c>
      <c r="N2388" s="33" t="s">
        <v>124</v>
      </c>
      <c r="O2388" s="33" t="s">
        <v>125</v>
      </c>
      <c r="P2388" s="33" t="s">
        <v>1143</v>
      </c>
      <c r="Q2388" s="29" t="s">
        <v>1144</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363</v>
      </c>
      <c r="E2389" s="33" t="s">
        <v>157</v>
      </c>
      <c r="F2389" s="33" t="s">
        <v>1169</v>
      </c>
      <c r="G2389" s="33" t="s">
        <v>1830</v>
      </c>
      <c r="H2389" s="33" t="s">
        <v>2038</v>
      </c>
      <c r="I2389" s="33" t="s">
        <v>1876</v>
      </c>
      <c r="J2389" s="33" t="s">
        <v>1876</v>
      </c>
      <c r="K2389" s="33">
        <v>18</v>
      </c>
      <c r="L2389" s="236">
        <v>45383</v>
      </c>
      <c r="M2389" s="236">
        <v>45412</v>
      </c>
      <c r="N2389" s="33" t="s">
        <v>124</v>
      </c>
      <c r="O2389" s="33" t="s">
        <v>125</v>
      </c>
      <c r="P2389" s="33" t="s">
        <v>1143</v>
      </c>
      <c r="Q2389" s="29" t="s">
        <v>1144</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363</v>
      </c>
      <c r="E2390" s="33" t="s">
        <v>797</v>
      </c>
      <c r="F2390" s="33" t="s">
        <v>1174</v>
      </c>
      <c r="G2390" s="33" t="s">
        <v>1830</v>
      </c>
      <c r="H2390" s="28" t="s">
        <v>2039</v>
      </c>
      <c r="I2390" s="33" t="s">
        <v>1876</v>
      </c>
      <c r="J2390" s="33" t="s">
        <v>1876</v>
      </c>
      <c r="K2390" s="33">
        <v>14</v>
      </c>
      <c r="L2390" s="236">
        <v>45383</v>
      </c>
      <c r="M2390" s="236">
        <v>45412</v>
      </c>
      <c r="N2390" s="33" t="s">
        <v>124</v>
      </c>
      <c r="O2390" s="33" t="s">
        <v>125</v>
      </c>
      <c r="P2390" s="33" t="s">
        <v>1143</v>
      </c>
      <c r="Q2390" s="29" t="s">
        <v>1175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363</v>
      </c>
      <c r="E2391" s="33" t="s">
        <v>797</v>
      </c>
      <c r="F2391" s="33" t="s">
        <v>1180</v>
      </c>
      <c r="G2391" s="33" t="s">
        <v>1830</v>
      </c>
      <c r="H2391" s="28" t="s">
        <v>2039</v>
      </c>
      <c r="I2391" s="33" t="s">
        <v>1876</v>
      </c>
      <c r="J2391" s="33" t="s">
        <v>1876</v>
      </c>
      <c r="K2391" s="33">
        <v>14</v>
      </c>
      <c r="L2391" s="236">
        <v>45383</v>
      </c>
      <c r="M2391" s="236">
        <v>45412</v>
      </c>
      <c r="N2391" s="33" t="s">
        <v>124</v>
      </c>
      <c r="O2391" s="33" t="s">
        <v>125</v>
      </c>
      <c r="P2391" s="33" t="s">
        <v>1143</v>
      </c>
      <c r="Q2391" s="29" t="s">
        <v>1175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1185</v>
      </c>
      <c r="G2392" s="33" t="s">
        <v>1830</v>
      </c>
      <c r="H2392" s="305" t="s">
        <v>2040</v>
      </c>
      <c r="I2392" s="33" t="s">
        <v>1876</v>
      </c>
      <c r="J2392" s="33" t="s">
        <v>1876</v>
      </c>
      <c r="K2392" s="33">
        <v>20</v>
      </c>
      <c r="L2392" s="236">
        <v>45383</v>
      </c>
      <c r="M2392" s="236">
        <v>45412</v>
      </c>
      <c r="N2392" s="33" t="s">
        <v>124</v>
      </c>
      <c r="O2392" s="33" t="s">
        <v>125</v>
      </c>
      <c r="P2392" s="33" t="s">
        <v>1143</v>
      </c>
      <c r="Q2392" s="29" t="s">
        <v>1186</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1195</v>
      </c>
      <c r="G2393" s="33" t="s">
        <v>1830</v>
      </c>
      <c r="H2393" s="305" t="s">
        <v>2041</v>
      </c>
      <c r="I2393" s="29" t="s">
        <v>1876</v>
      </c>
      <c r="J2393" s="33" t="s">
        <v>1876</v>
      </c>
      <c r="K2393" s="33">
        <v>20</v>
      </c>
      <c r="L2393" s="236">
        <v>45383</v>
      </c>
      <c r="M2393" s="236">
        <v>45412</v>
      </c>
      <c r="N2393" s="33" t="s">
        <v>124</v>
      </c>
      <c r="O2393" s="33" t="s">
        <v>125</v>
      </c>
      <c r="P2393" s="33" t="s">
        <v>1143</v>
      </c>
      <c r="Q2393" s="29" t="s">
        <v>1196</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150</v>
      </c>
      <c r="E2394" s="33" t="s">
        <v>157</v>
      </c>
      <c r="F2394" s="33" t="s">
        <v>1203</v>
      </c>
      <c r="G2394" s="33" t="s">
        <v>1830</v>
      </c>
      <c r="H2394" s="33" t="s">
        <v>2042</v>
      </c>
      <c r="I2394" s="33" t="s">
        <v>1876</v>
      </c>
      <c r="J2394" s="33" t="s">
        <v>1876</v>
      </c>
      <c r="K2394" s="33">
        <v>8</v>
      </c>
      <c r="L2394" s="236">
        <v>45383</v>
      </c>
      <c r="M2394" s="236">
        <v>45412</v>
      </c>
      <c r="N2394" s="33" t="s">
        <v>124</v>
      </c>
      <c r="O2394" s="33" t="s">
        <v>125</v>
      </c>
      <c r="P2394" s="33" t="s">
        <v>1143</v>
      </c>
      <c r="Q2394" s="29" t="s">
        <v>1204</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150</v>
      </c>
      <c r="E2395" s="33" t="s">
        <v>247</v>
      </c>
      <c r="F2395" s="33" t="s">
        <v>1224</v>
      </c>
      <c r="G2395" s="33" t="s">
        <v>1830</v>
      </c>
      <c r="H2395" s="33" t="s">
        <v>2043</v>
      </c>
      <c r="I2395" s="29" t="s">
        <v>1876</v>
      </c>
      <c r="J2395" s="33" t="s">
        <v>1876</v>
      </c>
      <c r="K2395" s="33">
        <v>10</v>
      </c>
      <c r="L2395" s="236">
        <v>45383</v>
      </c>
      <c r="M2395" s="236">
        <v>45412</v>
      </c>
      <c r="N2395" s="33" t="s">
        <v>124</v>
      </c>
      <c r="O2395" s="33" t="s">
        <v>125</v>
      </c>
      <c r="P2395" s="33" t="s">
        <v>1143</v>
      </c>
      <c r="Q2395" s="29" t="s">
        <v>1225</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150</v>
      </c>
      <c r="E2396" s="33" t="s">
        <v>247</v>
      </c>
      <c r="F2396" s="33" t="s">
        <v>1235</v>
      </c>
      <c r="G2396" s="33" t="s">
        <v>1830</v>
      </c>
      <c r="H2396" s="33" t="s">
        <v>2043</v>
      </c>
      <c r="I2396" s="29" t="s">
        <v>1876</v>
      </c>
      <c r="J2396" s="33" t="s">
        <v>1876</v>
      </c>
      <c r="K2396" s="33">
        <v>10</v>
      </c>
      <c r="L2396" s="236">
        <v>45383</v>
      </c>
      <c r="M2396" s="236">
        <v>45412</v>
      </c>
      <c r="N2396" s="33" t="s">
        <v>124</v>
      </c>
      <c r="O2396" s="33" t="s">
        <v>125</v>
      </c>
      <c r="P2396" s="33" t="s">
        <v>1143</v>
      </c>
      <c r="Q2396" s="29" t="s">
        <v>1225</v>
      </c>
      <c r="R2396" s="33" t="s">
        <v>78</v>
      </c>
      <c r="S2396" s="33">
        <v>10</v>
      </c>
      <c r="T2396" s="29"/>
      <c r="U2396" s="29"/>
      <c r="V2396" s="29"/>
      <c r="W2396" s="29"/>
      <c r="X2396" s="29"/>
      <c r="Y2396" s="29"/>
      <c r="Z2396" s="33"/>
    </row>
    <row r="2397" ht="24" spans="1:26">
      <c r="A2397" s="33">
        <v>206</v>
      </c>
      <c r="B2397" s="33" t="s">
        <v>117</v>
      </c>
      <c r="C2397" s="33" t="s">
        <v>118</v>
      </c>
      <c r="D2397" s="33" t="s">
        <v>150</v>
      </c>
      <c r="E2397" s="33" t="s">
        <v>797</v>
      </c>
      <c r="F2397" s="33" t="s">
        <v>1244</v>
      </c>
      <c r="G2397" s="33" t="s">
        <v>1830</v>
      </c>
      <c r="H2397" s="305" t="s">
        <v>2044</v>
      </c>
      <c r="I2397" s="29" t="s">
        <v>1876</v>
      </c>
      <c r="J2397" s="33" t="s">
        <v>1876</v>
      </c>
      <c r="K2397" s="33">
        <v>16</v>
      </c>
      <c r="L2397" s="236">
        <v>45383</v>
      </c>
      <c r="M2397" s="236">
        <v>45412</v>
      </c>
      <c r="N2397" s="33" t="s">
        <v>124</v>
      </c>
      <c r="O2397" s="33" t="s">
        <v>125</v>
      </c>
      <c r="P2397" s="33" t="s">
        <v>1143</v>
      </c>
      <c r="Q2397" s="29" t="s">
        <v>1245</v>
      </c>
      <c r="R2397" s="33" t="s">
        <v>78</v>
      </c>
      <c r="S2397" s="33">
        <v>16</v>
      </c>
      <c r="T2397" s="29"/>
      <c r="U2397" s="29"/>
      <c r="V2397" s="29"/>
      <c r="W2397" s="29"/>
      <c r="X2397" s="29"/>
      <c r="Y2397" s="29"/>
      <c r="Z2397" s="33"/>
    </row>
    <row r="2398" ht="24" spans="1:26">
      <c r="A2398" s="33">
        <v>207</v>
      </c>
      <c r="B2398" s="33" t="s">
        <v>117</v>
      </c>
      <c r="C2398" s="33" t="s">
        <v>118</v>
      </c>
      <c r="D2398" s="33" t="s">
        <v>150</v>
      </c>
      <c r="E2398" s="33" t="s">
        <v>797</v>
      </c>
      <c r="F2398" s="33" t="s">
        <v>1258</v>
      </c>
      <c r="G2398" s="33" t="s">
        <v>1830</v>
      </c>
      <c r="H2398" s="33" t="s">
        <v>2045</v>
      </c>
      <c r="I2398" s="29" t="s">
        <v>1876</v>
      </c>
      <c r="J2398" s="33" t="s">
        <v>1876</v>
      </c>
      <c r="K2398" s="33">
        <v>2</v>
      </c>
      <c r="L2398" s="236">
        <v>45383</v>
      </c>
      <c r="M2398" s="236">
        <v>45412</v>
      </c>
      <c r="N2398" s="33" t="s">
        <v>124</v>
      </c>
      <c r="O2398" s="33" t="s">
        <v>125</v>
      </c>
      <c r="P2398" s="33" t="s">
        <v>1143</v>
      </c>
      <c r="Q2398" s="29" t="s">
        <v>1255</v>
      </c>
      <c r="R2398" s="33" t="s">
        <v>78</v>
      </c>
      <c r="S2398" s="33">
        <v>2</v>
      </c>
      <c r="T2398" s="29"/>
      <c r="U2398" s="29"/>
      <c r="V2398" s="29"/>
      <c r="W2398" s="29"/>
      <c r="X2398" s="29"/>
      <c r="Y2398" s="29"/>
      <c r="Z2398" s="33"/>
    </row>
    <row r="2399" ht="24" spans="1:26">
      <c r="A2399" s="33">
        <v>208</v>
      </c>
      <c r="B2399" s="33" t="s">
        <v>117</v>
      </c>
      <c r="C2399" s="33" t="s">
        <v>118</v>
      </c>
      <c r="D2399" s="33" t="s">
        <v>150</v>
      </c>
      <c r="E2399" s="33" t="s">
        <v>797</v>
      </c>
      <c r="F2399" s="33" t="s">
        <v>1265</v>
      </c>
      <c r="G2399" s="33" t="s">
        <v>1830</v>
      </c>
      <c r="H2399" s="305" t="s">
        <v>2046</v>
      </c>
      <c r="I2399" s="29" t="s">
        <v>1876</v>
      </c>
      <c r="J2399" s="33" t="s">
        <v>1876</v>
      </c>
      <c r="K2399" s="33">
        <v>4</v>
      </c>
      <c r="L2399" s="236">
        <v>45383</v>
      </c>
      <c r="M2399" s="236">
        <v>45412</v>
      </c>
      <c r="N2399" s="33" t="s">
        <v>124</v>
      </c>
      <c r="O2399" s="33" t="s">
        <v>125</v>
      </c>
      <c r="P2399" s="33" t="s">
        <v>1143</v>
      </c>
      <c r="Q2399" s="29" t="s">
        <v>1175</v>
      </c>
      <c r="R2399" s="33" t="s">
        <v>78</v>
      </c>
      <c r="S2399" s="33">
        <v>4</v>
      </c>
      <c r="T2399" s="29"/>
      <c r="U2399" s="29"/>
      <c r="V2399" s="29"/>
      <c r="W2399" s="29"/>
      <c r="X2399" s="29"/>
      <c r="Y2399" s="29"/>
      <c r="Z2399" s="33"/>
    </row>
    <row r="2400" ht="24" spans="1:26">
      <c r="A2400" s="33">
        <v>209</v>
      </c>
      <c r="B2400" s="33" t="s">
        <v>117</v>
      </c>
      <c r="C2400" s="33" t="s">
        <v>118</v>
      </c>
      <c r="D2400" s="33" t="s">
        <v>150</v>
      </c>
      <c r="E2400" s="33" t="s">
        <v>247</v>
      </c>
      <c r="F2400" s="33" t="s">
        <v>1275</v>
      </c>
      <c r="G2400" s="33" t="s">
        <v>1830</v>
      </c>
      <c r="H2400" s="33" t="s">
        <v>2047</v>
      </c>
      <c r="I2400" s="33" t="s">
        <v>1876</v>
      </c>
      <c r="J2400" s="33" t="s">
        <v>1876</v>
      </c>
      <c r="K2400" s="33">
        <v>2</v>
      </c>
      <c r="L2400" s="236">
        <v>45383</v>
      </c>
      <c r="M2400" s="236">
        <v>45412</v>
      </c>
      <c r="N2400" s="33" t="s">
        <v>124</v>
      </c>
      <c r="O2400" s="33" t="s">
        <v>125</v>
      </c>
      <c r="P2400" s="33" t="s">
        <v>1143</v>
      </c>
      <c r="Q2400" s="29" t="s">
        <v>1204</v>
      </c>
      <c r="R2400" s="33" t="s">
        <v>78</v>
      </c>
      <c r="S2400" s="33">
        <v>2</v>
      </c>
      <c r="T2400" s="29"/>
      <c r="U2400" s="29"/>
      <c r="V2400" s="29"/>
      <c r="W2400" s="29"/>
      <c r="X2400" s="29"/>
      <c r="Y2400" s="29"/>
      <c r="Z2400" s="33"/>
    </row>
    <row r="2401" ht="24" spans="1:26">
      <c r="A2401" s="33">
        <v>210</v>
      </c>
      <c r="B2401" s="33" t="s">
        <v>117</v>
      </c>
      <c r="C2401" s="33" t="s">
        <v>118</v>
      </c>
      <c r="D2401" s="33" t="s">
        <v>150</v>
      </c>
      <c r="E2401" s="33" t="s">
        <v>247</v>
      </c>
      <c r="F2401" s="33" t="s">
        <v>1279</v>
      </c>
      <c r="G2401" s="33" t="s">
        <v>1830</v>
      </c>
      <c r="H2401" s="28" t="s">
        <v>2048</v>
      </c>
      <c r="I2401" s="29" t="s">
        <v>1876</v>
      </c>
      <c r="J2401" s="33" t="s">
        <v>1876</v>
      </c>
      <c r="K2401" s="33">
        <v>10</v>
      </c>
      <c r="L2401" s="236">
        <v>45383</v>
      </c>
      <c r="M2401" s="236">
        <v>45412</v>
      </c>
      <c r="N2401" s="33" t="s">
        <v>124</v>
      </c>
      <c r="O2401" s="33" t="s">
        <v>125</v>
      </c>
      <c r="P2401" s="33" t="s">
        <v>1143</v>
      </c>
      <c r="Q2401" s="29" t="s">
        <v>1280</v>
      </c>
      <c r="R2401" s="33" t="s">
        <v>78</v>
      </c>
      <c r="S2401" s="33">
        <v>10</v>
      </c>
      <c r="T2401" s="29"/>
      <c r="U2401" s="29"/>
      <c r="V2401" s="29"/>
      <c r="W2401" s="29"/>
      <c r="X2401" s="29"/>
      <c r="Y2401" s="29"/>
      <c r="Z2401" s="33"/>
    </row>
    <row r="2402" ht="24" spans="1:26">
      <c r="A2402" s="33">
        <v>211</v>
      </c>
      <c r="B2402" s="33" t="s">
        <v>117</v>
      </c>
      <c r="C2402" s="33" t="s">
        <v>118</v>
      </c>
      <c r="D2402" s="33" t="s">
        <v>150</v>
      </c>
      <c r="E2402" s="33" t="s">
        <v>247</v>
      </c>
      <c r="F2402" s="33" t="s">
        <v>1290</v>
      </c>
      <c r="G2402" s="33" t="s">
        <v>1830</v>
      </c>
      <c r="H2402" s="28" t="s">
        <v>2048</v>
      </c>
      <c r="I2402" s="29" t="s">
        <v>1876</v>
      </c>
      <c r="J2402" s="33" t="s">
        <v>1876</v>
      </c>
      <c r="K2402" s="33">
        <v>10</v>
      </c>
      <c r="L2402" s="236">
        <v>45383</v>
      </c>
      <c r="M2402" s="236">
        <v>45412</v>
      </c>
      <c r="N2402" s="33" t="s">
        <v>124</v>
      </c>
      <c r="O2402" s="33" t="s">
        <v>125</v>
      </c>
      <c r="P2402" s="33" t="s">
        <v>1143</v>
      </c>
      <c r="Q2402" s="29" t="s">
        <v>1280</v>
      </c>
      <c r="R2402" s="33" t="s">
        <v>78</v>
      </c>
      <c r="S2402" s="33">
        <v>10</v>
      </c>
      <c r="T2402" s="29"/>
      <c r="U2402" s="29"/>
      <c r="V2402" s="29"/>
      <c r="W2402" s="29"/>
      <c r="X2402" s="29"/>
      <c r="Y2402" s="29"/>
      <c r="Z2402" s="33"/>
    </row>
    <row r="2403" ht="24" spans="1:26">
      <c r="A2403" s="33">
        <v>212</v>
      </c>
      <c r="B2403" s="33" t="s">
        <v>117</v>
      </c>
      <c r="C2403" s="33" t="s">
        <v>118</v>
      </c>
      <c r="D2403" s="33" t="s">
        <v>150</v>
      </c>
      <c r="E2403" s="33" t="s">
        <v>247</v>
      </c>
      <c r="F2403" s="33" t="s">
        <v>1296</v>
      </c>
      <c r="G2403" s="33" t="s">
        <v>1830</v>
      </c>
      <c r="H2403" s="33" t="s">
        <v>2049</v>
      </c>
      <c r="I2403" s="29" t="s">
        <v>1876</v>
      </c>
      <c r="J2403" s="33" t="s">
        <v>1876</v>
      </c>
      <c r="K2403" s="33">
        <v>4</v>
      </c>
      <c r="L2403" s="236">
        <v>45383</v>
      </c>
      <c r="M2403" s="236">
        <v>45412</v>
      </c>
      <c r="N2403" s="33" t="s">
        <v>124</v>
      </c>
      <c r="O2403" s="33" t="s">
        <v>125</v>
      </c>
      <c r="P2403" s="33" t="s">
        <v>1143</v>
      </c>
      <c r="Q2403" s="29" t="s">
        <v>1297</v>
      </c>
      <c r="R2403" s="33" t="s">
        <v>78</v>
      </c>
      <c r="S2403" s="33">
        <v>4</v>
      </c>
      <c r="T2403" s="29"/>
      <c r="U2403" s="29"/>
      <c r="V2403" s="29"/>
      <c r="W2403" s="29"/>
      <c r="X2403" s="29"/>
      <c r="Y2403" s="29"/>
      <c r="Z2403" s="33"/>
    </row>
    <row r="2404" ht="24" spans="1:26">
      <c r="A2404" s="33">
        <v>213</v>
      </c>
      <c r="B2404" s="33" t="s">
        <v>117</v>
      </c>
      <c r="C2404" s="33" t="s">
        <v>118</v>
      </c>
      <c r="D2404" s="33" t="s">
        <v>150</v>
      </c>
      <c r="E2404" s="33" t="s">
        <v>247</v>
      </c>
      <c r="F2404" s="33" t="s">
        <v>1302</v>
      </c>
      <c r="G2404" s="33" t="s">
        <v>1830</v>
      </c>
      <c r="H2404" s="33" t="s">
        <v>2050</v>
      </c>
      <c r="I2404" s="29" t="s">
        <v>1876</v>
      </c>
      <c r="J2404" s="33" t="s">
        <v>1876</v>
      </c>
      <c r="K2404" s="33">
        <v>4</v>
      </c>
      <c r="L2404" s="236">
        <v>45383</v>
      </c>
      <c r="M2404" s="236">
        <v>45412</v>
      </c>
      <c r="N2404" s="33" t="s">
        <v>124</v>
      </c>
      <c r="O2404" s="33" t="s">
        <v>125</v>
      </c>
      <c r="P2404" s="33" t="s">
        <v>1143</v>
      </c>
      <c r="Q2404" s="29" t="s">
        <v>1297</v>
      </c>
      <c r="R2404" s="33" t="s">
        <v>78</v>
      </c>
      <c r="S2404" s="33">
        <v>4</v>
      </c>
      <c r="T2404" s="29"/>
      <c r="U2404" s="29"/>
      <c r="V2404" s="29"/>
      <c r="W2404" s="29"/>
      <c r="X2404" s="29"/>
      <c r="Y2404" s="29"/>
      <c r="Z2404" s="33"/>
    </row>
    <row r="2405" ht="24" spans="1:26">
      <c r="A2405" s="33">
        <v>214</v>
      </c>
      <c r="B2405" s="33" t="s">
        <v>117</v>
      </c>
      <c r="C2405" s="33" t="s">
        <v>118</v>
      </c>
      <c r="D2405" s="33" t="s">
        <v>150</v>
      </c>
      <c r="E2405" s="33" t="s">
        <v>797</v>
      </c>
      <c r="F2405" s="33" t="s">
        <v>1307</v>
      </c>
      <c r="G2405" s="33" t="s">
        <v>1830</v>
      </c>
      <c r="H2405" s="33" t="s">
        <v>2051</v>
      </c>
      <c r="I2405" s="29" t="s">
        <v>1876</v>
      </c>
      <c r="J2405" s="33" t="s">
        <v>1876</v>
      </c>
      <c r="K2405" s="33">
        <v>4</v>
      </c>
      <c r="L2405" s="236">
        <v>45383</v>
      </c>
      <c r="M2405" s="236">
        <v>45412</v>
      </c>
      <c r="N2405" s="33" t="s">
        <v>124</v>
      </c>
      <c r="O2405" s="33" t="s">
        <v>125</v>
      </c>
      <c r="P2405" s="33" t="s">
        <v>1143</v>
      </c>
      <c r="Q2405" s="29" t="s">
        <v>1308</v>
      </c>
      <c r="R2405" s="33" t="s">
        <v>78</v>
      </c>
      <c r="S2405" s="33">
        <v>4</v>
      </c>
      <c r="T2405" s="29"/>
      <c r="U2405" s="29"/>
      <c r="V2405" s="29"/>
      <c r="W2405" s="29"/>
      <c r="X2405" s="29"/>
      <c r="Y2405" s="29"/>
      <c r="Z2405" s="33"/>
    </row>
    <row r="2406" ht="24" spans="1:26">
      <c r="A2406" s="33">
        <v>215</v>
      </c>
      <c r="B2406" s="33" t="s">
        <v>117</v>
      </c>
      <c r="C2406" s="33" t="s">
        <v>118</v>
      </c>
      <c r="D2406" s="33" t="s">
        <v>150</v>
      </c>
      <c r="E2406" s="33" t="s">
        <v>797</v>
      </c>
      <c r="F2406" s="33" t="s">
        <v>1313</v>
      </c>
      <c r="G2406" s="33" t="s">
        <v>1830</v>
      </c>
      <c r="H2406" s="33" t="s">
        <v>2052</v>
      </c>
      <c r="I2406" s="29" t="s">
        <v>1876</v>
      </c>
      <c r="J2406" s="33" t="s">
        <v>1876</v>
      </c>
      <c r="K2406" s="33">
        <v>4</v>
      </c>
      <c r="L2406" s="236">
        <v>45383</v>
      </c>
      <c r="M2406" s="236">
        <v>45412</v>
      </c>
      <c r="N2406" s="33" t="s">
        <v>124</v>
      </c>
      <c r="O2406" s="33" t="s">
        <v>125</v>
      </c>
      <c r="P2406" s="33" t="s">
        <v>1143</v>
      </c>
      <c r="Q2406" s="29" t="s">
        <v>1297</v>
      </c>
      <c r="R2406" s="33" t="s">
        <v>78</v>
      </c>
      <c r="S2406" s="33">
        <v>4</v>
      </c>
      <c r="T2406" s="29"/>
      <c r="U2406" s="29"/>
      <c r="V2406" s="29"/>
      <c r="W2406" s="29"/>
      <c r="X2406" s="29"/>
      <c r="Y2406" s="29"/>
      <c r="Z2406" s="33"/>
    </row>
    <row r="2407" ht="24" spans="1:26">
      <c r="A2407" s="33">
        <v>216</v>
      </c>
      <c r="B2407" s="33" t="s">
        <v>117</v>
      </c>
      <c r="C2407" s="33" t="s">
        <v>118</v>
      </c>
      <c r="D2407" s="33" t="s">
        <v>150</v>
      </c>
      <c r="E2407" s="33" t="s">
        <v>247</v>
      </c>
      <c r="F2407" s="33" t="s">
        <v>1317</v>
      </c>
      <c r="G2407" s="33" t="s">
        <v>1830</v>
      </c>
      <c r="H2407" s="33" t="s">
        <v>2053</v>
      </c>
      <c r="I2407" s="29" t="s">
        <v>1876</v>
      </c>
      <c r="J2407" s="33" t="s">
        <v>1876</v>
      </c>
      <c r="K2407" s="33">
        <v>4</v>
      </c>
      <c r="L2407" s="236">
        <v>45383</v>
      </c>
      <c r="M2407" s="236">
        <v>45412</v>
      </c>
      <c r="N2407" s="33" t="s">
        <v>124</v>
      </c>
      <c r="O2407" s="33" t="s">
        <v>125</v>
      </c>
      <c r="P2407" s="33" t="s">
        <v>1143</v>
      </c>
      <c r="Q2407" s="29" t="s">
        <v>1297</v>
      </c>
      <c r="R2407" s="33" t="s">
        <v>78</v>
      </c>
      <c r="S2407" s="33">
        <v>4</v>
      </c>
      <c r="T2407" s="29"/>
      <c r="U2407" s="29"/>
      <c r="V2407" s="29"/>
      <c r="W2407" s="29"/>
      <c r="X2407" s="29"/>
      <c r="Y2407" s="29"/>
      <c r="Z2407" s="33"/>
    </row>
    <row r="2408" ht="24" spans="1:26">
      <c r="A2408" s="33">
        <v>217</v>
      </c>
      <c r="B2408" s="33" t="s">
        <v>117</v>
      </c>
      <c r="C2408" s="33" t="s">
        <v>118</v>
      </c>
      <c r="D2408" s="33" t="s">
        <v>150</v>
      </c>
      <c r="E2408" s="33" t="s">
        <v>797</v>
      </c>
      <c r="F2408" s="33" t="s">
        <v>1321</v>
      </c>
      <c r="G2408" s="33" t="s">
        <v>1830</v>
      </c>
      <c r="H2408" s="33" t="s">
        <v>2054</v>
      </c>
      <c r="I2408" s="29" t="s">
        <v>1876</v>
      </c>
      <c r="J2408" s="33" t="s">
        <v>1876</v>
      </c>
      <c r="K2408" s="33">
        <v>2</v>
      </c>
      <c r="L2408" s="236">
        <v>45383</v>
      </c>
      <c r="M2408" s="236">
        <v>45412</v>
      </c>
      <c r="N2408" s="33" t="s">
        <v>124</v>
      </c>
      <c r="O2408" s="33" t="s">
        <v>125</v>
      </c>
      <c r="P2408" s="33" t="s">
        <v>1143</v>
      </c>
      <c r="Q2408" s="29" t="s">
        <v>1322</v>
      </c>
      <c r="R2408" s="33" t="s">
        <v>78</v>
      </c>
      <c r="S2408" s="33">
        <v>2</v>
      </c>
      <c r="T2408" s="29"/>
      <c r="U2408" s="29"/>
      <c r="V2408" s="29"/>
      <c r="W2408" s="29"/>
      <c r="X2408" s="29"/>
      <c r="Y2408" s="29"/>
      <c r="Z2408" s="33"/>
    </row>
    <row r="2409" ht="24" spans="1:26">
      <c r="A2409" s="33">
        <v>218</v>
      </c>
      <c r="B2409" s="33" t="s">
        <v>117</v>
      </c>
      <c r="C2409" s="33" t="s">
        <v>118</v>
      </c>
      <c r="D2409" s="33" t="s">
        <v>150</v>
      </c>
      <c r="E2409" s="33" t="s">
        <v>797</v>
      </c>
      <c r="F2409" s="33" t="s">
        <v>1336</v>
      </c>
      <c r="G2409" s="33" t="s">
        <v>1830</v>
      </c>
      <c r="H2409" s="33" t="s">
        <v>2045</v>
      </c>
      <c r="I2409" s="29" t="s">
        <v>1876</v>
      </c>
      <c r="J2409" s="33" t="s">
        <v>1876</v>
      </c>
      <c r="K2409" s="33">
        <v>2</v>
      </c>
      <c r="L2409" s="236">
        <v>45383</v>
      </c>
      <c r="M2409" s="236">
        <v>45412</v>
      </c>
      <c r="N2409" s="33" t="s">
        <v>124</v>
      </c>
      <c r="O2409" s="33" t="s">
        <v>125</v>
      </c>
      <c r="P2409" s="33" t="s">
        <v>1143</v>
      </c>
      <c r="Q2409" s="29" t="s">
        <v>1337</v>
      </c>
      <c r="R2409" s="33" t="s">
        <v>78</v>
      </c>
      <c r="S2409" s="33">
        <v>2</v>
      </c>
      <c r="T2409" s="29"/>
      <c r="U2409" s="29"/>
      <c r="V2409" s="29"/>
      <c r="W2409" s="29"/>
      <c r="X2409" s="29"/>
      <c r="Y2409" s="29"/>
      <c r="Z2409" s="33"/>
    </row>
    <row r="2410" ht="24" spans="1:26">
      <c r="A2410" s="33">
        <v>219</v>
      </c>
      <c r="B2410" s="33" t="s">
        <v>117</v>
      </c>
      <c r="C2410" s="33" t="s">
        <v>118</v>
      </c>
      <c r="D2410" s="33" t="s">
        <v>150</v>
      </c>
      <c r="E2410" s="33" t="s">
        <v>157</v>
      </c>
      <c r="F2410" s="33" t="s">
        <v>1341</v>
      </c>
      <c r="G2410" s="33" t="s">
        <v>1830</v>
      </c>
      <c r="H2410" s="33" t="s">
        <v>2045</v>
      </c>
      <c r="I2410" s="29" t="s">
        <v>1876</v>
      </c>
      <c r="J2410" s="33" t="s">
        <v>1876</v>
      </c>
      <c r="K2410" s="33">
        <v>2</v>
      </c>
      <c r="L2410" s="236">
        <v>45383</v>
      </c>
      <c r="M2410" s="236">
        <v>45412</v>
      </c>
      <c r="N2410" s="33" t="s">
        <v>124</v>
      </c>
      <c r="O2410" s="33" t="s">
        <v>125</v>
      </c>
      <c r="P2410" s="33" t="s">
        <v>1143</v>
      </c>
      <c r="Q2410" s="29" t="s">
        <v>1342</v>
      </c>
      <c r="R2410" s="33" t="s">
        <v>78</v>
      </c>
      <c r="S2410" s="33">
        <v>2</v>
      </c>
      <c r="T2410" s="29"/>
      <c r="U2410" s="29"/>
      <c r="V2410" s="29"/>
      <c r="W2410" s="29"/>
      <c r="X2410" s="29"/>
      <c r="Y2410" s="29"/>
      <c r="Z2410" s="33"/>
    </row>
    <row r="2411" ht="24" spans="1:26">
      <c r="A2411" s="33">
        <v>220</v>
      </c>
      <c r="B2411" s="33" t="s">
        <v>117</v>
      </c>
      <c r="C2411" s="33" t="s">
        <v>118</v>
      </c>
      <c r="D2411" s="33" t="s">
        <v>150</v>
      </c>
      <c r="E2411" s="33" t="s">
        <v>157</v>
      </c>
      <c r="F2411" s="33" t="s">
        <v>1347</v>
      </c>
      <c r="G2411" s="33" t="s">
        <v>1830</v>
      </c>
      <c r="H2411" s="33" t="s">
        <v>2045</v>
      </c>
      <c r="I2411" s="29" t="s">
        <v>1876</v>
      </c>
      <c r="J2411" s="33" t="s">
        <v>1876</v>
      </c>
      <c r="K2411" s="33">
        <v>2</v>
      </c>
      <c r="L2411" s="236">
        <v>45383</v>
      </c>
      <c r="M2411" s="236">
        <v>45412</v>
      </c>
      <c r="N2411" s="33" t="s">
        <v>124</v>
      </c>
      <c r="O2411" s="33" t="s">
        <v>125</v>
      </c>
      <c r="P2411" s="33" t="s">
        <v>1143</v>
      </c>
      <c r="Q2411" s="29" t="s">
        <v>1342</v>
      </c>
      <c r="R2411" s="33" t="s">
        <v>78</v>
      </c>
      <c r="S2411" s="33">
        <v>2</v>
      </c>
      <c r="T2411" s="29"/>
      <c r="U2411" s="29"/>
      <c r="V2411" s="29"/>
      <c r="W2411" s="29"/>
      <c r="X2411" s="29"/>
      <c r="Y2411" s="29"/>
      <c r="Z2411" s="33"/>
    </row>
    <row r="2412" ht="24" spans="1:26">
      <c r="A2412" s="33">
        <v>221</v>
      </c>
      <c r="B2412" s="33" t="s">
        <v>117</v>
      </c>
      <c r="C2412" s="33" t="s">
        <v>118</v>
      </c>
      <c r="D2412" s="33" t="s">
        <v>363</v>
      </c>
      <c r="E2412" s="33" t="s">
        <v>157</v>
      </c>
      <c r="F2412" s="33" t="s">
        <v>1351</v>
      </c>
      <c r="G2412" s="33" t="s">
        <v>1830</v>
      </c>
      <c r="H2412" s="33" t="s">
        <v>2055</v>
      </c>
      <c r="I2412" s="29" t="s">
        <v>1876</v>
      </c>
      <c r="J2412" s="33" t="s">
        <v>1876</v>
      </c>
      <c r="K2412" s="33">
        <v>8</v>
      </c>
      <c r="L2412" s="236">
        <v>45383</v>
      </c>
      <c r="M2412" s="236">
        <v>45412</v>
      </c>
      <c r="N2412" s="33" t="s">
        <v>124</v>
      </c>
      <c r="O2412" s="33" t="s">
        <v>125</v>
      </c>
      <c r="P2412" s="33" t="s">
        <v>1143</v>
      </c>
      <c r="Q2412" s="29" t="s">
        <v>1352</v>
      </c>
      <c r="R2412" s="33" t="s">
        <v>78</v>
      </c>
      <c r="S2412" s="33">
        <v>8</v>
      </c>
      <c r="T2412" s="29"/>
      <c r="U2412" s="29"/>
      <c r="V2412" s="29"/>
      <c r="W2412" s="29"/>
      <c r="X2412" s="29"/>
      <c r="Y2412" s="29"/>
      <c r="Z2412" s="33"/>
    </row>
    <row r="2413" ht="24" spans="1:26">
      <c r="A2413" s="33">
        <v>222</v>
      </c>
      <c r="B2413" s="33" t="s">
        <v>117</v>
      </c>
      <c r="C2413" s="33" t="s">
        <v>118</v>
      </c>
      <c r="D2413" s="33" t="s">
        <v>363</v>
      </c>
      <c r="E2413" s="33" t="s">
        <v>157</v>
      </c>
      <c r="F2413" s="33" t="s">
        <v>1357</v>
      </c>
      <c r="G2413" s="33" t="s">
        <v>1830</v>
      </c>
      <c r="H2413" s="33" t="s">
        <v>2055</v>
      </c>
      <c r="I2413" s="29" t="s">
        <v>1876</v>
      </c>
      <c r="J2413" s="33" t="s">
        <v>1876</v>
      </c>
      <c r="K2413" s="33">
        <v>8</v>
      </c>
      <c r="L2413" s="236">
        <v>45383</v>
      </c>
      <c r="M2413" s="236">
        <v>45412</v>
      </c>
      <c r="N2413" s="33" t="s">
        <v>124</v>
      </c>
      <c r="O2413" s="33" t="s">
        <v>125</v>
      </c>
      <c r="P2413" s="33" t="s">
        <v>1143</v>
      </c>
      <c r="Q2413" s="29" t="s">
        <v>1352</v>
      </c>
      <c r="R2413" s="33" t="s">
        <v>78</v>
      </c>
      <c r="S2413" s="33">
        <v>8</v>
      </c>
      <c r="T2413" s="29"/>
      <c r="U2413" s="29"/>
      <c r="V2413" s="29"/>
      <c r="W2413" s="29"/>
      <c r="X2413" s="29"/>
      <c r="Y2413" s="29"/>
      <c r="Z2413" s="33"/>
    </row>
    <row r="2414" ht="24" spans="1:26">
      <c r="A2414" s="33">
        <v>223</v>
      </c>
      <c r="B2414" s="33" t="s">
        <v>117</v>
      </c>
      <c r="C2414" s="33" t="s">
        <v>118</v>
      </c>
      <c r="D2414" s="33" t="s">
        <v>150</v>
      </c>
      <c r="E2414" s="33" t="s">
        <v>797</v>
      </c>
      <c r="F2414" s="33" t="s">
        <v>1362</v>
      </c>
      <c r="G2414" s="33" t="s">
        <v>1830</v>
      </c>
      <c r="H2414" s="33" t="s">
        <v>2054</v>
      </c>
      <c r="I2414" s="29" t="s">
        <v>1876</v>
      </c>
      <c r="J2414" s="33" t="s">
        <v>1876</v>
      </c>
      <c r="K2414" s="33">
        <v>2</v>
      </c>
      <c r="L2414" s="236">
        <v>45383</v>
      </c>
      <c r="M2414" s="236">
        <v>45412</v>
      </c>
      <c r="N2414" s="33" t="s">
        <v>124</v>
      </c>
      <c r="O2414" s="33" t="s">
        <v>125</v>
      </c>
      <c r="P2414" s="33" t="s">
        <v>1143</v>
      </c>
      <c r="Q2414" s="29" t="s">
        <v>1255</v>
      </c>
      <c r="R2414" s="33" t="s">
        <v>78</v>
      </c>
      <c r="S2414" s="33">
        <v>2</v>
      </c>
      <c r="T2414" s="29"/>
      <c r="U2414" s="29"/>
      <c r="V2414" s="29"/>
      <c r="W2414" s="29"/>
      <c r="X2414" s="29"/>
      <c r="Y2414" s="29"/>
      <c r="Z2414" s="33"/>
    </row>
    <row r="2415" ht="24" spans="1:26">
      <c r="A2415" s="33">
        <v>224</v>
      </c>
      <c r="B2415" s="33" t="s">
        <v>117</v>
      </c>
      <c r="C2415" s="33" t="s">
        <v>118</v>
      </c>
      <c r="D2415" s="33" t="s">
        <v>150</v>
      </c>
      <c r="E2415" s="33" t="s">
        <v>157</v>
      </c>
      <c r="F2415" s="33" t="s">
        <v>1366</v>
      </c>
      <c r="G2415" s="33" t="s">
        <v>1830</v>
      </c>
      <c r="H2415" s="33" t="s">
        <v>2056</v>
      </c>
      <c r="I2415" s="29" t="s">
        <v>1876</v>
      </c>
      <c r="J2415" s="33" t="s">
        <v>1876</v>
      </c>
      <c r="K2415" s="33">
        <v>10</v>
      </c>
      <c r="L2415" s="236">
        <v>45383</v>
      </c>
      <c r="M2415" s="236">
        <v>45412</v>
      </c>
      <c r="N2415" s="33" t="s">
        <v>124</v>
      </c>
      <c r="O2415" s="33" t="s">
        <v>125</v>
      </c>
      <c r="P2415" s="33" t="s">
        <v>1143</v>
      </c>
      <c r="Q2415" s="29" t="s">
        <v>1367</v>
      </c>
      <c r="R2415" s="33" t="s">
        <v>78</v>
      </c>
      <c r="S2415" s="33">
        <v>10</v>
      </c>
      <c r="T2415" s="29"/>
      <c r="U2415" s="29"/>
      <c r="V2415" s="29"/>
      <c r="W2415" s="29"/>
      <c r="X2415" s="29"/>
      <c r="Y2415" s="29"/>
      <c r="Z2415" s="33"/>
    </row>
    <row r="2416" ht="24" spans="1:26">
      <c r="A2416" s="33">
        <v>225</v>
      </c>
      <c r="B2416" s="33" t="s">
        <v>117</v>
      </c>
      <c r="C2416" s="33" t="s">
        <v>118</v>
      </c>
      <c r="D2416" s="33" t="s">
        <v>150</v>
      </c>
      <c r="E2416" s="33" t="s">
        <v>797</v>
      </c>
      <c r="F2416" s="33" t="s">
        <v>1371</v>
      </c>
      <c r="G2416" s="33" t="s">
        <v>1830</v>
      </c>
      <c r="H2416" s="28" t="s">
        <v>2057</v>
      </c>
      <c r="I2416" s="29" t="s">
        <v>1876</v>
      </c>
      <c r="J2416" s="33" t="s">
        <v>1876</v>
      </c>
      <c r="K2416" s="33">
        <v>6</v>
      </c>
      <c r="L2416" s="236">
        <v>45383</v>
      </c>
      <c r="M2416" s="236">
        <v>45412</v>
      </c>
      <c r="N2416" s="33" t="s">
        <v>124</v>
      </c>
      <c r="O2416" s="33" t="s">
        <v>125</v>
      </c>
      <c r="P2416" s="33" t="s">
        <v>1143</v>
      </c>
      <c r="Q2416" s="29" t="s">
        <v>1175</v>
      </c>
      <c r="R2416" s="33" t="s">
        <v>78</v>
      </c>
      <c r="S2416" s="33">
        <v>6</v>
      </c>
      <c r="T2416" s="29"/>
      <c r="U2416" s="29"/>
      <c r="V2416" s="29"/>
      <c r="W2416" s="29"/>
      <c r="X2416" s="29"/>
      <c r="Y2416" s="29"/>
      <c r="Z2416" s="33"/>
    </row>
    <row r="2417" ht="24" spans="1:26">
      <c r="A2417" s="33">
        <v>226</v>
      </c>
      <c r="B2417" s="33" t="s">
        <v>117</v>
      </c>
      <c r="C2417" s="33" t="s">
        <v>118</v>
      </c>
      <c r="D2417" s="33" t="s">
        <v>150</v>
      </c>
      <c r="E2417" s="33" t="s">
        <v>797</v>
      </c>
      <c r="F2417" s="33" t="s">
        <v>1380</v>
      </c>
      <c r="G2417" s="33" t="s">
        <v>1830</v>
      </c>
      <c r="H2417" s="305" t="s">
        <v>2046</v>
      </c>
      <c r="I2417" s="29" t="s">
        <v>1876</v>
      </c>
      <c r="J2417" s="33" t="s">
        <v>1876</v>
      </c>
      <c r="K2417" s="33">
        <v>4</v>
      </c>
      <c r="L2417" s="236">
        <v>45383</v>
      </c>
      <c r="M2417" s="236">
        <v>45412</v>
      </c>
      <c r="N2417" s="33" t="s">
        <v>124</v>
      </c>
      <c r="O2417" s="33" t="s">
        <v>125</v>
      </c>
      <c r="P2417" s="33" t="s">
        <v>1143</v>
      </c>
      <c r="Q2417" s="29" t="s">
        <v>1175</v>
      </c>
      <c r="R2417" s="33" t="s">
        <v>78</v>
      </c>
      <c r="S2417" s="33">
        <v>4</v>
      </c>
      <c r="T2417" s="29"/>
      <c r="U2417" s="29"/>
      <c r="V2417" s="29"/>
      <c r="W2417" s="29"/>
      <c r="X2417" s="29"/>
      <c r="Y2417" s="29"/>
      <c r="Z2417" s="33"/>
    </row>
    <row r="2418" ht="24" spans="1:26">
      <c r="A2418" s="33">
        <v>227</v>
      </c>
      <c r="B2418" s="33" t="s">
        <v>117</v>
      </c>
      <c r="C2418" s="33" t="s">
        <v>118</v>
      </c>
      <c r="D2418" s="33" t="s">
        <v>150</v>
      </c>
      <c r="E2418" s="33" t="s">
        <v>157</v>
      </c>
      <c r="F2418" s="33" t="s">
        <v>1389</v>
      </c>
      <c r="G2418" s="33" t="s">
        <v>1830</v>
      </c>
      <c r="H2418" s="33" t="s">
        <v>2058</v>
      </c>
      <c r="I2418" s="33" t="s">
        <v>1876</v>
      </c>
      <c r="J2418" s="33" t="s">
        <v>1876</v>
      </c>
      <c r="K2418" s="33">
        <v>6</v>
      </c>
      <c r="L2418" s="236">
        <v>45383</v>
      </c>
      <c r="M2418" s="236">
        <v>45412</v>
      </c>
      <c r="N2418" s="33" t="s">
        <v>124</v>
      </c>
      <c r="O2418" s="33" t="s">
        <v>125</v>
      </c>
      <c r="P2418" s="33" t="s">
        <v>1143</v>
      </c>
      <c r="Q2418" s="29" t="s">
        <v>1367</v>
      </c>
      <c r="R2418" s="33" t="s">
        <v>78</v>
      </c>
      <c r="S2418" s="33">
        <v>6</v>
      </c>
      <c r="T2418" s="29"/>
      <c r="U2418" s="29"/>
      <c r="V2418" s="29"/>
      <c r="W2418" s="29"/>
      <c r="X2418" s="29"/>
      <c r="Y2418" s="29"/>
      <c r="Z2418" s="33"/>
    </row>
    <row r="2419" ht="24" spans="1:26">
      <c r="A2419" s="33">
        <v>228</v>
      </c>
      <c r="B2419" s="33" t="s">
        <v>117</v>
      </c>
      <c r="C2419" s="33" t="s">
        <v>118</v>
      </c>
      <c r="D2419" s="33" t="s">
        <v>150</v>
      </c>
      <c r="E2419" s="33" t="s">
        <v>247</v>
      </c>
      <c r="F2419" s="33" t="s">
        <v>1393</v>
      </c>
      <c r="G2419" s="33" t="s">
        <v>1830</v>
      </c>
      <c r="H2419" s="33" t="s">
        <v>2059</v>
      </c>
      <c r="I2419" s="33" t="s">
        <v>1876</v>
      </c>
      <c r="J2419" s="33" t="s">
        <v>1876</v>
      </c>
      <c r="K2419" s="33">
        <v>2</v>
      </c>
      <c r="L2419" s="236">
        <v>45383</v>
      </c>
      <c r="M2419" s="236">
        <v>45412</v>
      </c>
      <c r="N2419" s="33" t="s">
        <v>124</v>
      </c>
      <c r="O2419" s="33" t="s">
        <v>125</v>
      </c>
      <c r="P2419" s="33" t="s">
        <v>1143</v>
      </c>
      <c r="Q2419" s="29" t="s">
        <v>1367</v>
      </c>
      <c r="R2419" s="33" t="s">
        <v>78</v>
      </c>
      <c r="S2419" s="33">
        <v>2</v>
      </c>
      <c r="T2419" s="29"/>
      <c r="U2419" s="29"/>
      <c r="V2419" s="29"/>
      <c r="W2419" s="29"/>
      <c r="X2419" s="29"/>
      <c r="Y2419" s="29"/>
      <c r="Z2419" s="33"/>
    </row>
    <row r="2420" ht="24" spans="1:26">
      <c r="A2420" s="33">
        <v>229</v>
      </c>
      <c r="B2420" s="33" t="s">
        <v>117</v>
      </c>
      <c r="C2420" s="33" t="s">
        <v>118</v>
      </c>
      <c r="D2420" s="33" t="s">
        <v>150</v>
      </c>
      <c r="E2420" s="33" t="s">
        <v>247</v>
      </c>
      <c r="F2420" s="33" t="s">
        <v>1412</v>
      </c>
      <c r="G2420" s="33" t="s">
        <v>1830</v>
      </c>
      <c r="H2420" s="33" t="s">
        <v>2060</v>
      </c>
      <c r="I2420" s="33" t="s">
        <v>1876</v>
      </c>
      <c r="J2420" s="33" t="s">
        <v>1876</v>
      </c>
      <c r="K2420" s="33">
        <v>4</v>
      </c>
      <c r="L2420" s="236">
        <v>45383</v>
      </c>
      <c r="M2420" s="236">
        <v>45412</v>
      </c>
      <c r="N2420" s="33" t="s">
        <v>124</v>
      </c>
      <c r="O2420" s="33" t="s">
        <v>125</v>
      </c>
      <c r="P2420" s="33" t="s">
        <v>1143</v>
      </c>
      <c r="Q2420" s="29" t="s">
        <v>1367</v>
      </c>
      <c r="R2420" s="33" t="s">
        <v>78</v>
      </c>
      <c r="S2420" s="33">
        <v>4</v>
      </c>
      <c r="T2420" s="29"/>
      <c r="U2420" s="29"/>
      <c r="V2420" s="29"/>
      <c r="W2420" s="29"/>
      <c r="X2420" s="29"/>
      <c r="Y2420" s="29"/>
      <c r="Z2420" s="33"/>
    </row>
    <row r="2421" ht="24" spans="1:26">
      <c r="A2421" s="33">
        <v>230</v>
      </c>
      <c r="B2421" s="33" t="s">
        <v>117</v>
      </c>
      <c r="C2421" s="33" t="s">
        <v>118</v>
      </c>
      <c r="D2421" s="33" t="s">
        <v>363</v>
      </c>
      <c r="E2421" s="33" t="s">
        <v>455</v>
      </c>
      <c r="F2421" s="33" t="s">
        <v>1430</v>
      </c>
      <c r="G2421" s="33" t="s">
        <v>1830</v>
      </c>
      <c r="H2421" s="33" t="s">
        <v>2061</v>
      </c>
      <c r="I2421" s="33" t="s">
        <v>1876</v>
      </c>
      <c r="J2421" s="33" t="s">
        <v>1876</v>
      </c>
      <c r="K2421" s="33">
        <v>2</v>
      </c>
      <c r="L2421" s="236">
        <v>45383</v>
      </c>
      <c r="M2421" s="236">
        <v>45412</v>
      </c>
      <c r="N2421" s="33" t="s">
        <v>124</v>
      </c>
      <c r="O2421" s="33" t="s">
        <v>125</v>
      </c>
      <c r="P2421" s="33" t="s">
        <v>1143</v>
      </c>
      <c r="Q2421" s="29" t="s">
        <v>1308</v>
      </c>
      <c r="R2421" s="33" t="s">
        <v>78</v>
      </c>
      <c r="S2421" s="33">
        <v>2</v>
      </c>
      <c r="T2421" s="29"/>
      <c r="U2421" s="29"/>
      <c r="V2421" s="29"/>
      <c r="W2421" s="29"/>
      <c r="X2421" s="29"/>
      <c r="Y2421" s="29"/>
      <c r="Z2421" s="33"/>
    </row>
    <row r="2422" ht="24" spans="1:26">
      <c r="A2422" s="33">
        <v>231</v>
      </c>
      <c r="B2422" s="33" t="s">
        <v>117</v>
      </c>
      <c r="C2422" s="33" t="s">
        <v>118</v>
      </c>
      <c r="D2422" s="33" t="s">
        <v>363</v>
      </c>
      <c r="E2422" s="33" t="s">
        <v>455</v>
      </c>
      <c r="F2422" s="33" t="s">
        <v>1435</v>
      </c>
      <c r="G2422" s="33" t="s">
        <v>1830</v>
      </c>
      <c r="H2422" s="33" t="s">
        <v>2061</v>
      </c>
      <c r="I2422" s="33" t="s">
        <v>1876</v>
      </c>
      <c r="J2422" s="33" t="s">
        <v>1876</v>
      </c>
      <c r="K2422" s="33">
        <v>2</v>
      </c>
      <c r="L2422" s="236">
        <v>45383</v>
      </c>
      <c r="M2422" s="236">
        <v>45412</v>
      </c>
      <c r="N2422" s="33" t="s">
        <v>124</v>
      </c>
      <c r="O2422" s="33" t="s">
        <v>125</v>
      </c>
      <c r="P2422" s="33" t="s">
        <v>1143</v>
      </c>
      <c r="Q2422" s="29" t="s">
        <v>1308</v>
      </c>
      <c r="R2422" s="33" t="s">
        <v>78</v>
      </c>
      <c r="S2422" s="33">
        <v>2</v>
      </c>
      <c r="T2422" s="29"/>
      <c r="U2422" s="29"/>
      <c r="V2422" s="29"/>
      <c r="W2422" s="29"/>
      <c r="X2422" s="29"/>
      <c r="Y2422" s="29"/>
      <c r="Z2422" s="33"/>
    </row>
    <row r="2423" ht="24" spans="1:26">
      <c r="A2423" s="33">
        <v>232</v>
      </c>
      <c r="B2423" s="33" t="s">
        <v>117</v>
      </c>
      <c r="C2423" s="33" t="s">
        <v>118</v>
      </c>
      <c r="D2423" s="33" t="s">
        <v>150</v>
      </c>
      <c r="E2423" s="33" t="s">
        <v>247</v>
      </c>
      <c r="F2423" s="33" t="s">
        <v>1457</v>
      </c>
      <c r="G2423" s="33" t="s">
        <v>1830</v>
      </c>
      <c r="H2423" s="33" t="s">
        <v>2054</v>
      </c>
      <c r="I2423" s="33" t="s">
        <v>1876</v>
      </c>
      <c r="J2423" s="33" t="s">
        <v>1876</v>
      </c>
      <c r="K2423" s="33">
        <v>2</v>
      </c>
      <c r="L2423" s="236">
        <v>45383</v>
      </c>
      <c r="M2423" s="236">
        <v>45412</v>
      </c>
      <c r="N2423" s="33" t="s">
        <v>124</v>
      </c>
      <c r="O2423" s="33" t="s">
        <v>125</v>
      </c>
      <c r="P2423" s="33" t="s">
        <v>1143</v>
      </c>
      <c r="Q2423" s="29" t="s">
        <v>1204</v>
      </c>
      <c r="R2423" s="33" t="s">
        <v>78</v>
      </c>
      <c r="S2423" s="33">
        <v>2</v>
      </c>
      <c r="T2423" s="29"/>
      <c r="U2423" s="29"/>
      <c r="V2423" s="29"/>
      <c r="W2423" s="29"/>
      <c r="X2423" s="29"/>
      <c r="Y2423" s="29"/>
      <c r="Z2423" s="33"/>
    </row>
    <row r="2424" ht="24" spans="1:26">
      <c r="A2424" s="33">
        <v>233</v>
      </c>
      <c r="B2424" s="33" t="s">
        <v>117</v>
      </c>
      <c r="C2424" s="33" t="s">
        <v>118</v>
      </c>
      <c r="D2424" s="33" t="s">
        <v>363</v>
      </c>
      <c r="E2424" s="33" t="s">
        <v>247</v>
      </c>
      <c r="F2424" s="33" t="s">
        <v>1142</v>
      </c>
      <c r="G2424" s="33" t="s">
        <v>1830</v>
      </c>
      <c r="H2424" s="28" t="s">
        <v>2036</v>
      </c>
      <c r="I2424" s="33" t="s">
        <v>1876</v>
      </c>
      <c r="J2424" s="33" t="s">
        <v>1876</v>
      </c>
      <c r="K2424" s="33">
        <v>12</v>
      </c>
      <c r="L2424" s="236">
        <v>45413</v>
      </c>
      <c r="M2424" s="236">
        <v>45443</v>
      </c>
      <c r="N2424" s="33" t="s">
        <v>124</v>
      </c>
      <c r="O2424" s="33" t="s">
        <v>125</v>
      </c>
      <c r="P2424" s="33" t="s">
        <v>1143</v>
      </c>
      <c r="Q2424" s="29" t="s">
        <v>1144</v>
      </c>
      <c r="R2424" s="33" t="s">
        <v>78</v>
      </c>
      <c r="S2424" s="33">
        <v>12</v>
      </c>
      <c r="T2424" s="29"/>
      <c r="U2424" s="29"/>
      <c r="V2424" s="29"/>
      <c r="W2424" s="29"/>
      <c r="X2424" s="29"/>
      <c r="Y2424" s="29"/>
      <c r="Z2424" s="33"/>
    </row>
    <row r="2425" ht="24" spans="1:26">
      <c r="A2425" s="33">
        <v>234</v>
      </c>
      <c r="B2425" s="33" t="s">
        <v>117</v>
      </c>
      <c r="C2425" s="33" t="s">
        <v>118</v>
      </c>
      <c r="D2425" s="33" t="s">
        <v>363</v>
      </c>
      <c r="E2425" s="33" t="s">
        <v>247</v>
      </c>
      <c r="F2425" s="33" t="s">
        <v>1149</v>
      </c>
      <c r="G2425" s="33" t="s">
        <v>1830</v>
      </c>
      <c r="H2425" s="28" t="s">
        <v>2036</v>
      </c>
      <c r="I2425" s="33" t="s">
        <v>1876</v>
      </c>
      <c r="J2425" s="33" t="s">
        <v>1876</v>
      </c>
      <c r="K2425" s="33">
        <v>10</v>
      </c>
      <c r="L2425" s="236">
        <v>45413</v>
      </c>
      <c r="M2425" s="236">
        <v>45443</v>
      </c>
      <c r="N2425" s="33" t="s">
        <v>124</v>
      </c>
      <c r="O2425" s="33" t="s">
        <v>125</v>
      </c>
      <c r="P2425" s="33" t="s">
        <v>1143</v>
      </c>
      <c r="Q2425" s="29" t="s">
        <v>1144</v>
      </c>
      <c r="R2425" s="33" t="s">
        <v>78</v>
      </c>
      <c r="S2425" s="33">
        <v>10</v>
      </c>
      <c r="T2425" s="29"/>
      <c r="U2425" s="29"/>
      <c r="V2425" s="29"/>
      <c r="W2425" s="29"/>
      <c r="X2425" s="29"/>
      <c r="Y2425" s="29"/>
      <c r="Z2425" s="33"/>
    </row>
    <row r="2426" ht="24" spans="1:26">
      <c r="A2426" s="33">
        <v>235</v>
      </c>
      <c r="B2426" s="33" t="s">
        <v>117</v>
      </c>
      <c r="C2426" s="33" t="s">
        <v>118</v>
      </c>
      <c r="D2426" s="33" t="s">
        <v>363</v>
      </c>
      <c r="E2426" s="33" t="s">
        <v>157</v>
      </c>
      <c r="F2426" s="33" t="s">
        <v>1154</v>
      </c>
      <c r="G2426" s="33" t="s">
        <v>1830</v>
      </c>
      <c r="H2426" s="33" t="s">
        <v>2037</v>
      </c>
      <c r="I2426" s="33" t="s">
        <v>1876</v>
      </c>
      <c r="J2426" s="33" t="s">
        <v>1876</v>
      </c>
      <c r="K2426" s="33">
        <v>18</v>
      </c>
      <c r="L2426" s="236">
        <v>45413</v>
      </c>
      <c r="M2426" s="236">
        <v>45443</v>
      </c>
      <c r="N2426" s="33" t="s">
        <v>124</v>
      </c>
      <c r="O2426" s="33" t="s">
        <v>125</v>
      </c>
      <c r="P2426" s="33" t="s">
        <v>1143</v>
      </c>
      <c r="Q2426" s="29" t="s">
        <v>1144</v>
      </c>
      <c r="R2426" s="33" t="s">
        <v>78</v>
      </c>
      <c r="S2426" s="33">
        <v>18</v>
      </c>
      <c r="T2426" s="29"/>
      <c r="U2426" s="29"/>
      <c r="V2426" s="29"/>
      <c r="W2426" s="29"/>
      <c r="X2426" s="29"/>
      <c r="Y2426" s="29"/>
      <c r="Z2426" s="33"/>
    </row>
    <row r="2427" ht="24" spans="1:26">
      <c r="A2427" s="33">
        <v>236</v>
      </c>
      <c r="B2427" s="33" t="s">
        <v>117</v>
      </c>
      <c r="C2427" s="33" t="s">
        <v>118</v>
      </c>
      <c r="D2427" s="33" t="s">
        <v>363</v>
      </c>
      <c r="E2427" s="33" t="s">
        <v>157</v>
      </c>
      <c r="F2427" s="33" t="s">
        <v>1159</v>
      </c>
      <c r="G2427" s="33" t="s">
        <v>1830</v>
      </c>
      <c r="H2427" s="33" t="s">
        <v>2037</v>
      </c>
      <c r="I2427" s="33" t="s">
        <v>1876</v>
      </c>
      <c r="J2427" s="33" t="s">
        <v>1876</v>
      </c>
      <c r="K2427" s="33">
        <v>18</v>
      </c>
      <c r="L2427" s="236">
        <v>45413</v>
      </c>
      <c r="M2427" s="236">
        <v>45443</v>
      </c>
      <c r="N2427" s="33" t="s">
        <v>124</v>
      </c>
      <c r="O2427" s="33" t="s">
        <v>125</v>
      </c>
      <c r="P2427" s="33" t="s">
        <v>1143</v>
      </c>
      <c r="Q2427" s="29" t="s">
        <v>1144</v>
      </c>
      <c r="R2427" s="33" t="s">
        <v>78</v>
      </c>
      <c r="S2427" s="33">
        <v>18</v>
      </c>
      <c r="T2427" s="29"/>
      <c r="U2427" s="29"/>
      <c r="V2427" s="29"/>
      <c r="W2427" s="29"/>
      <c r="X2427" s="29"/>
      <c r="Y2427" s="29"/>
      <c r="Z2427" s="33"/>
    </row>
    <row r="2428" ht="24" spans="1:26">
      <c r="A2428" s="33">
        <v>79</v>
      </c>
      <c r="B2428" s="33" t="s">
        <v>117</v>
      </c>
      <c r="C2428" s="33" t="s">
        <v>118</v>
      </c>
      <c r="D2428" s="33" t="s">
        <v>363</v>
      </c>
      <c r="E2428" s="33" t="s">
        <v>157</v>
      </c>
      <c r="F2428" s="33" t="s">
        <v>1164</v>
      </c>
      <c r="G2428" s="33" t="s">
        <v>1830</v>
      </c>
      <c r="H2428" s="33" t="s">
        <v>2038</v>
      </c>
      <c r="I2428" s="33" t="s">
        <v>1876</v>
      </c>
      <c r="J2428" s="33" t="s">
        <v>1876</v>
      </c>
      <c r="K2428" s="33">
        <v>18</v>
      </c>
      <c r="L2428" s="236">
        <v>45413</v>
      </c>
      <c r="M2428" s="236">
        <v>45443</v>
      </c>
      <c r="N2428" s="33" t="s">
        <v>124</v>
      </c>
      <c r="O2428" s="33" t="s">
        <v>125</v>
      </c>
      <c r="P2428" s="33" t="s">
        <v>1143</v>
      </c>
      <c r="Q2428" s="29" t="s">
        <v>1144</v>
      </c>
      <c r="R2428" s="33" t="s">
        <v>78</v>
      </c>
      <c r="S2428" s="33">
        <v>18</v>
      </c>
      <c r="T2428" s="29"/>
      <c r="U2428" s="29"/>
      <c r="V2428" s="29"/>
      <c r="W2428" s="29"/>
      <c r="X2428" s="29"/>
      <c r="Y2428" s="29"/>
      <c r="Z2428" s="33"/>
    </row>
    <row r="2429" ht="24" spans="1:26">
      <c r="A2429" s="33">
        <v>80</v>
      </c>
      <c r="B2429" s="33" t="s">
        <v>117</v>
      </c>
      <c r="C2429" s="33" t="s">
        <v>118</v>
      </c>
      <c r="D2429" s="33" t="s">
        <v>363</v>
      </c>
      <c r="E2429" s="33" t="s">
        <v>157</v>
      </c>
      <c r="F2429" s="33" t="s">
        <v>1169</v>
      </c>
      <c r="G2429" s="33" t="s">
        <v>1830</v>
      </c>
      <c r="H2429" s="33" t="s">
        <v>2038</v>
      </c>
      <c r="I2429" s="33" t="s">
        <v>1876</v>
      </c>
      <c r="J2429" s="33" t="s">
        <v>1876</v>
      </c>
      <c r="K2429" s="33">
        <v>18</v>
      </c>
      <c r="L2429" s="236">
        <v>45413</v>
      </c>
      <c r="M2429" s="236">
        <v>45443</v>
      </c>
      <c r="N2429" s="33" t="s">
        <v>124</v>
      </c>
      <c r="O2429" s="33" t="s">
        <v>125</v>
      </c>
      <c r="P2429" s="33" t="s">
        <v>1143</v>
      </c>
      <c r="Q2429" s="29" t="s">
        <v>1144</v>
      </c>
      <c r="R2429" s="33" t="s">
        <v>78</v>
      </c>
      <c r="S2429" s="33">
        <v>18</v>
      </c>
      <c r="T2429" s="29"/>
      <c r="U2429" s="29"/>
      <c r="V2429" s="29"/>
      <c r="W2429" s="29"/>
      <c r="X2429" s="29"/>
      <c r="Y2429" s="29"/>
      <c r="Z2429" s="33"/>
    </row>
    <row r="2430" ht="24" spans="1:26">
      <c r="A2430" s="33">
        <v>237</v>
      </c>
      <c r="B2430" s="33" t="s">
        <v>117</v>
      </c>
      <c r="C2430" s="33" t="s">
        <v>118</v>
      </c>
      <c r="D2430" s="33" t="s">
        <v>363</v>
      </c>
      <c r="E2430" s="33" t="s">
        <v>797</v>
      </c>
      <c r="F2430" s="33" t="s">
        <v>1174</v>
      </c>
      <c r="G2430" s="33" t="s">
        <v>1830</v>
      </c>
      <c r="H2430" s="28" t="s">
        <v>2039</v>
      </c>
      <c r="I2430" s="33" t="s">
        <v>1876</v>
      </c>
      <c r="J2430" s="33" t="s">
        <v>1876</v>
      </c>
      <c r="K2430" s="33">
        <v>14</v>
      </c>
      <c r="L2430" s="236">
        <v>45413</v>
      </c>
      <c r="M2430" s="236">
        <v>45443</v>
      </c>
      <c r="N2430" s="33" t="s">
        <v>124</v>
      </c>
      <c r="O2430" s="33" t="s">
        <v>125</v>
      </c>
      <c r="P2430" s="33" t="s">
        <v>1143</v>
      </c>
      <c r="Q2430" s="29" t="s">
        <v>1175</v>
      </c>
      <c r="R2430" s="33" t="s">
        <v>78</v>
      </c>
      <c r="S2430" s="33">
        <v>14</v>
      </c>
      <c r="T2430" s="29"/>
      <c r="U2430" s="29"/>
      <c r="V2430" s="29"/>
      <c r="W2430" s="29"/>
      <c r="X2430" s="29"/>
      <c r="Y2430" s="29"/>
      <c r="Z2430" s="33"/>
    </row>
    <row r="2431" ht="24" spans="1:26">
      <c r="A2431" s="33">
        <v>238</v>
      </c>
      <c r="B2431" s="33" t="s">
        <v>117</v>
      </c>
      <c r="C2431" s="33" t="s">
        <v>118</v>
      </c>
      <c r="D2431" s="33" t="s">
        <v>363</v>
      </c>
      <c r="E2431" s="33" t="s">
        <v>797</v>
      </c>
      <c r="F2431" s="33" t="s">
        <v>1180</v>
      </c>
      <c r="G2431" s="33" t="s">
        <v>1830</v>
      </c>
      <c r="H2431" s="28" t="s">
        <v>2039</v>
      </c>
      <c r="I2431" s="33" t="s">
        <v>1876</v>
      </c>
      <c r="J2431" s="33" t="s">
        <v>1876</v>
      </c>
      <c r="K2431" s="33">
        <v>14</v>
      </c>
      <c r="L2431" s="236">
        <v>45413</v>
      </c>
      <c r="M2431" s="236">
        <v>45443</v>
      </c>
      <c r="N2431" s="33" t="s">
        <v>124</v>
      </c>
      <c r="O2431" s="33" t="s">
        <v>125</v>
      </c>
      <c r="P2431" s="33" t="s">
        <v>1143</v>
      </c>
      <c r="Q2431" s="29" t="s">
        <v>1175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1185</v>
      </c>
      <c r="G2432" s="33" t="s">
        <v>1830</v>
      </c>
      <c r="H2432" s="305" t="s">
        <v>2040</v>
      </c>
      <c r="I2432" s="33" t="s">
        <v>1876</v>
      </c>
      <c r="J2432" s="33" t="s">
        <v>1876</v>
      </c>
      <c r="K2432" s="33">
        <v>20</v>
      </c>
      <c r="L2432" s="236">
        <v>45413</v>
      </c>
      <c r="M2432" s="236">
        <v>45443</v>
      </c>
      <c r="N2432" s="33" t="s">
        <v>124</v>
      </c>
      <c r="O2432" s="33" t="s">
        <v>125</v>
      </c>
      <c r="P2432" s="33" t="s">
        <v>1143</v>
      </c>
      <c r="Q2432" s="29" t="s">
        <v>1186</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1195</v>
      </c>
      <c r="G2433" s="33" t="s">
        <v>1830</v>
      </c>
      <c r="H2433" s="305" t="s">
        <v>2041</v>
      </c>
      <c r="I2433" s="29" t="s">
        <v>1876</v>
      </c>
      <c r="J2433" s="33" t="s">
        <v>1876</v>
      </c>
      <c r="K2433" s="33">
        <v>20</v>
      </c>
      <c r="L2433" s="236">
        <v>45413</v>
      </c>
      <c r="M2433" s="236">
        <v>45443</v>
      </c>
      <c r="N2433" s="33" t="s">
        <v>124</v>
      </c>
      <c r="O2433" s="33" t="s">
        <v>125</v>
      </c>
      <c r="P2433" s="33" t="s">
        <v>1143</v>
      </c>
      <c r="Q2433" s="29" t="s">
        <v>1196</v>
      </c>
      <c r="R2433" s="33" t="s">
        <v>78</v>
      </c>
      <c r="S2433" s="33">
        <v>20</v>
      </c>
      <c r="T2433" s="29"/>
      <c r="U2433" s="29"/>
      <c r="V2433" s="29"/>
      <c r="W2433" s="29"/>
      <c r="X2433" s="29"/>
      <c r="Y2433" s="29"/>
      <c r="Z2433" s="33"/>
    </row>
    <row r="2434" ht="24" spans="1:26">
      <c r="A2434" s="33">
        <v>241</v>
      </c>
      <c r="B2434" s="33" t="s">
        <v>117</v>
      </c>
      <c r="C2434" s="33" t="s">
        <v>118</v>
      </c>
      <c r="D2434" s="33" t="s">
        <v>150</v>
      </c>
      <c r="E2434" s="33" t="s">
        <v>157</v>
      </c>
      <c r="F2434" s="33" t="s">
        <v>1203</v>
      </c>
      <c r="G2434" s="33" t="s">
        <v>1830</v>
      </c>
      <c r="H2434" s="33" t="s">
        <v>2042</v>
      </c>
      <c r="I2434" s="33" t="s">
        <v>1876</v>
      </c>
      <c r="J2434" s="33" t="s">
        <v>1876</v>
      </c>
      <c r="K2434" s="33">
        <v>8</v>
      </c>
      <c r="L2434" s="236">
        <v>45413</v>
      </c>
      <c r="M2434" s="236">
        <v>45443</v>
      </c>
      <c r="N2434" s="33" t="s">
        <v>124</v>
      </c>
      <c r="O2434" s="33" t="s">
        <v>125</v>
      </c>
      <c r="P2434" s="33" t="s">
        <v>1143</v>
      </c>
      <c r="Q2434" s="29" t="s">
        <v>1204</v>
      </c>
      <c r="R2434" s="33" t="s">
        <v>78</v>
      </c>
      <c r="S2434" s="33">
        <v>8</v>
      </c>
      <c r="T2434" s="29"/>
      <c r="U2434" s="29"/>
      <c r="V2434" s="29"/>
      <c r="W2434" s="29"/>
      <c r="X2434" s="29"/>
      <c r="Y2434" s="29"/>
      <c r="Z2434" s="33"/>
    </row>
    <row r="2435" ht="24" spans="1:26">
      <c r="A2435" s="33">
        <v>242</v>
      </c>
      <c r="B2435" s="33" t="s">
        <v>117</v>
      </c>
      <c r="C2435" s="33" t="s">
        <v>118</v>
      </c>
      <c r="D2435" s="33" t="s">
        <v>150</v>
      </c>
      <c r="E2435" s="33" t="s">
        <v>247</v>
      </c>
      <c r="F2435" s="33" t="s">
        <v>1224</v>
      </c>
      <c r="G2435" s="33" t="s">
        <v>1830</v>
      </c>
      <c r="H2435" s="33" t="s">
        <v>2043</v>
      </c>
      <c r="I2435" s="29" t="s">
        <v>1876</v>
      </c>
      <c r="J2435" s="33" t="s">
        <v>1876</v>
      </c>
      <c r="K2435" s="33">
        <v>10</v>
      </c>
      <c r="L2435" s="236">
        <v>45413</v>
      </c>
      <c r="M2435" s="236">
        <v>45443</v>
      </c>
      <c r="N2435" s="33" t="s">
        <v>124</v>
      </c>
      <c r="O2435" s="33" t="s">
        <v>125</v>
      </c>
      <c r="P2435" s="33" t="s">
        <v>1143</v>
      </c>
      <c r="Q2435" s="29" t="s">
        <v>1225</v>
      </c>
      <c r="R2435" s="33" t="s">
        <v>78</v>
      </c>
      <c r="S2435" s="33">
        <v>10</v>
      </c>
      <c r="T2435" s="29"/>
      <c r="U2435" s="236"/>
      <c r="V2435" s="236"/>
      <c r="W2435" s="33"/>
      <c r="X2435" s="33"/>
      <c r="Y2435" s="306"/>
      <c r="Z2435" s="306"/>
    </row>
    <row r="2436" ht="24" spans="1:26">
      <c r="A2436" s="33">
        <v>243</v>
      </c>
      <c r="B2436" s="33" t="s">
        <v>117</v>
      </c>
      <c r="C2436" s="33" t="s">
        <v>118</v>
      </c>
      <c r="D2436" s="33" t="s">
        <v>150</v>
      </c>
      <c r="E2436" s="33" t="s">
        <v>247</v>
      </c>
      <c r="F2436" s="33" t="s">
        <v>1235</v>
      </c>
      <c r="G2436" s="33" t="s">
        <v>1830</v>
      </c>
      <c r="H2436" s="33" t="s">
        <v>2043</v>
      </c>
      <c r="I2436" s="29" t="s">
        <v>1876</v>
      </c>
      <c r="J2436" s="33" t="s">
        <v>1876</v>
      </c>
      <c r="K2436" s="33">
        <v>10</v>
      </c>
      <c r="L2436" s="236">
        <v>45413</v>
      </c>
      <c r="M2436" s="236">
        <v>45443</v>
      </c>
      <c r="N2436" s="33" t="s">
        <v>124</v>
      </c>
      <c r="O2436" s="33" t="s">
        <v>125</v>
      </c>
      <c r="P2436" s="33" t="s">
        <v>1143</v>
      </c>
      <c r="Q2436" s="29" t="s">
        <v>1225</v>
      </c>
      <c r="R2436" s="33" t="s">
        <v>78</v>
      </c>
      <c r="S2436" s="33">
        <v>10</v>
      </c>
      <c r="T2436" s="29"/>
      <c r="U2436" s="29"/>
      <c r="V2436" s="29"/>
      <c r="W2436" s="29"/>
      <c r="X2436" s="29"/>
      <c r="Y2436" s="29"/>
      <c r="Z2436" s="33"/>
    </row>
    <row r="2437" ht="24" spans="1:26">
      <c r="A2437" s="33">
        <v>245</v>
      </c>
      <c r="B2437" s="33" t="s">
        <v>117</v>
      </c>
      <c r="C2437" s="33" t="s">
        <v>118</v>
      </c>
      <c r="D2437" s="33" t="s">
        <v>150</v>
      </c>
      <c r="E2437" s="33" t="s">
        <v>797</v>
      </c>
      <c r="F2437" s="33" t="s">
        <v>1244</v>
      </c>
      <c r="G2437" s="33" t="s">
        <v>1830</v>
      </c>
      <c r="H2437" s="305" t="s">
        <v>2044</v>
      </c>
      <c r="I2437" s="29" t="s">
        <v>1876</v>
      </c>
      <c r="J2437" s="33" t="s">
        <v>1876</v>
      </c>
      <c r="K2437" s="33">
        <v>16</v>
      </c>
      <c r="L2437" s="236">
        <v>45413</v>
      </c>
      <c r="M2437" s="236">
        <v>45443</v>
      </c>
      <c r="N2437" s="33" t="s">
        <v>124</v>
      </c>
      <c r="O2437" s="33" t="s">
        <v>125</v>
      </c>
      <c r="P2437" s="33" t="s">
        <v>1143</v>
      </c>
      <c r="Q2437" s="29" t="s">
        <v>1245</v>
      </c>
      <c r="R2437" s="33" t="s">
        <v>78</v>
      </c>
      <c r="S2437" s="33">
        <v>16</v>
      </c>
      <c r="T2437" s="29"/>
      <c r="U2437" s="29"/>
      <c r="V2437" s="29"/>
      <c r="W2437" s="29"/>
      <c r="X2437" s="29"/>
      <c r="Y2437" s="29"/>
      <c r="Z2437" s="33"/>
    </row>
    <row r="2438" ht="24" spans="1:26">
      <c r="A2438" s="33">
        <v>246</v>
      </c>
      <c r="B2438" s="33" t="s">
        <v>117</v>
      </c>
      <c r="C2438" s="33" t="s">
        <v>118</v>
      </c>
      <c r="D2438" s="33" t="s">
        <v>150</v>
      </c>
      <c r="E2438" s="33" t="s">
        <v>797</v>
      </c>
      <c r="F2438" s="33" t="s">
        <v>1258</v>
      </c>
      <c r="G2438" s="33" t="s">
        <v>1830</v>
      </c>
      <c r="H2438" s="33" t="s">
        <v>2045</v>
      </c>
      <c r="I2438" s="29" t="s">
        <v>1876</v>
      </c>
      <c r="J2438" s="33" t="s">
        <v>1876</v>
      </c>
      <c r="K2438" s="33">
        <v>2</v>
      </c>
      <c r="L2438" s="236">
        <v>45413</v>
      </c>
      <c r="M2438" s="236">
        <v>45443</v>
      </c>
      <c r="N2438" s="33" t="s">
        <v>124</v>
      </c>
      <c r="O2438" s="33" t="s">
        <v>125</v>
      </c>
      <c r="P2438" s="33" t="s">
        <v>1143</v>
      </c>
      <c r="Q2438" s="29" t="s">
        <v>1255</v>
      </c>
      <c r="R2438" s="33" t="s">
        <v>78</v>
      </c>
      <c r="S2438" s="33">
        <v>2</v>
      </c>
      <c r="T2438" s="29"/>
      <c r="U2438" s="29"/>
      <c r="V2438" s="29"/>
      <c r="W2438" s="29"/>
      <c r="X2438" s="29"/>
      <c r="Y2438" s="29"/>
      <c r="Z2438" s="33"/>
    </row>
    <row r="2439" ht="24" spans="1:26">
      <c r="A2439" s="33">
        <v>247</v>
      </c>
      <c r="B2439" s="33" t="s">
        <v>117</v>
      </c>
      <c r="C2439" s="33" t="s">
        <v>118</v>
      </c>
      <c r="D2439" s="33" t="s">
        <v>150</v>
      </c>
      <c r="E2439" s="33" t="s">
        <v>797</v>
      </c>
      <c r="F2439" s="33" t="s">
        <v>1265</v>
      </c>
      <c r="G2439" s="33" t="s">
        <v>1830</v>
      </c>
      <c r="H2439" s="305" t="s">
        <v>2046</v>
      </c>
      <c r="I2439" s="29" t="s">
        <v>1876</v>
      </c>
      <c r="J2439" s="33" t="s">
        <v>1876</v>
      </c>
      <c r="K2439" s="33">
        <v>4</v>
      </c>
      <c r="L2439" s="236">
        <v>45413</v>
      </c>
      <c r="M2439" s="236">
        <v>45443</v>
      </c>
      <c r="N2439" s="33" t="s">
        <v>124</v>
      </c>
      <c r="O2439" s="33" t="s">
        <v>125</v>
      </c>
      <c r="P2439" s="33" t="s">
        <v>1143</v>
      </c>
      <c r="Q2439" s="29" t="s">
        <v>1175</v>
      </c>
      <c r="R2439" s="33" t="s">
        <v>78</v>
      </c>
      <c r="S2439" s="33">
        <v>4</v>
      </c>
      <c r="T2439" s="29"/>
      <c r="U2439" s="29"/>
      <c r="V2439" s="29"/>
      <c r="W2439" s="29"/>
      <c r="X2439" s="29"/>
      <c r="Y2439" s="29"/>
      <c r="Z2439" s="33"/>
    </row>
    <row r="2440" ht="24" spans="1:26">
      <c r="A2440" s="33">
        <v>248</v>
      </c>
      <c r="B2440" s="33" t="s">
        <v>117</v>
      </c>
      <c r="C2440" s="33" t="s">
        <v>118</v>
      </c>
      <c r="D2440" s="33" t="s">
        <v>150</v>
      </c>
      <c r="E2440" s="33" t="s">
        <v>247</v>
      </c>
      <c r="F2440" s="33" t="s">
        <v>1275</v>
      </c>
      <c r="G2440" s="33" t="s">
        <v>1830</v>
      </c>
      <c r="H2440" s="33" t="s">
        <v>2047</v>
      </c>
      <c r="I2440" s="33" t="s">
        <v>1876</v>
      </c>
      <c r="J2440" s="33" t="s">
        <v>1876</v>
      </c>
      <c r="K2440" s="33">
        <v>2</v>
      </c>
      <c r="L2440" s="236">
        <v>45413</v>
      </c>
      <c r="M2440" s="236">
        <v>45443</v>
      </c>
      <c r="N2440" s="33" t="s">
        <v>124</v>
      </c>
      <c r="O2440" s="33" t="s">
        <v>125</v>
      </c>
      <c r="P2440" s="33" t="s">
        <v>1143</v>
      </c>
      <c r="Q2440" s="29" t="s">
        <v>1204</v>
      </c>
      <c r="R2440" s="33" t="s">
        <v>78</v>
      </c>
      <c r="S2440" s="33">
        <v>2</v>
      </c>
      <c r="T2440" s="29"/>
      <c r="U2440" s="29"/>
      <c r="V2440" s="29"/>
      <c r="W2440" s="29"/>
      <c r="X2440" s="29"/>
      <c r="Y2440" s="29"/>
      <c r="Z2440" s="33"/>
    </row>
    <row r="2441" ht="24" spans="1:26">
      <c r="A2441" s="33">
        <v>249</v>
      </c>
      <c r="B2441" s="33" t="s">
        <v>117</v>
      </c>
      <c r="C2441" s="33" t="s">
        <v>118</v>
      </c>
      <c r="D2441" s="33" t="s">
        <v>150</v>
      </c>
      <c r="E2441" s="33" t="s">
        <v>247</v>
      </c>
      <c r="F2441" s="33" t="s">
        <v>1279</v>
      </c>
      <c r="G2441" s="33" t="s">
        <v>1830</v>
      </c>
      <c r="H2441" s="28" t="s">
        <v>2048</v>
      </c>
      <c r="I2441" s="29" t="s">
        <v>1876</v>
      </c>
      <c r="J2441" s="33" t="s">
        <v>1876</v>
      </c>
      <c r="K2441" s="33">
        <v>10</v>
      </c>
      <c r="L2441" s="236">
        <v>45413</v>
      </c>
      <c r="M2441" s="236">
        <v>45443</v>
      </c>
      <c r="N2441" s="33" t="s">
        <v>124</v>
      </c>
      <c r="O2441" s="33" t="s">
        <v>125</v>
      </c>
      <c r="P2441" s="33" t="s">
        <v>1143</v>
      </c>
      <c r="Q2441" s="29" t="s">
        <v>1280</v>
      </c>
      <c r="R2441" s="33" t="s">
        <v>78</v>
      </c>
      <c r="S2441" s="33">
        <v>10</v>
      </c>
      <c r="T2441" s="29"/>
      <c r="U2441" s="29"/>
      <c r="V2441" s="29"/>
      <c r="W2441" s="29"/>
      <c r="X2441" s="29"/>
      <c r="Y2441" s="29"/>
      <c r="Z2441" s="33"/>
    </row>
    <row r="2442" ht="24" spans="1:26">
      <c r="A2442" s="33">
        <v>250</v>
      </c>
      <c r="B2442" s="33" t="s">
        <v>117</v>
      </c>
      <c r="C2442" s="33" t="s">
        <v>118</v>
      </c>
      <c r="D2442" s="33" t="s">
        <v>150</v>
      </c>
      <c r="E2442" s="33" t="s">
        <v>247</v>
      </c>
      <c r="F2442" s="33" t="s">
        <v>1290</v>
      </c>
      <c r="G2442" s="33" t="s">
        <v>1830</v>
      </c>
      <c r="H2442" s="28" t="s">
        <v>2048</v>
      </c>
      <c r="I2442" s="29" t="s">
        <v>1876</v>
      </c>
      <c r="J2442" s="33" t="s">
        <v>1876</v>
      </c>
      <c r="K2442" s="33">
        <v>10</v>
      </c>
      <c r="L2442" s="236">
        <v>45413</v>
      </c>
      <c r="M2442" s="236">
        <v>45443</v>
      </c>
      <c r="N2442" s="33" t="s">
        <v>124</v>
      </c>
      <c r="O2442" s="33" t="s">
        <v>125</v>
      </c>
      <c r="P2442" s="33" t="s">
        <v>1143</v>
      </c>
      <c r="Q2442" s="29" t="s">
        <v>1280</v>
      </c>
      <c r="R2442" s="33" t="s">
        <v>78</v>
      </c>
      <c r="S2442" s="33">
        <v>10</v>
      </c>
      <c r="T2442" s="29"/>
      <c r="U2442" s="29"/>
      <c r="V2442" s="29"/>
      <c r="W2442" s="29"/>
      <c r="X2442" s="29"/>
      <c r="Y2442" s="29"/>
      <c r="Z2442" s="33"/>
    </row>
    <row r="2443" ht="24" spans="1:26">
      <c r="A2443" s="33">
        <v>251</v>
      </c>
      <c r="B2443" s="33" t="s">
        <v>117</v>
      </c>
      <c r="C2443" s="33" t="s">
        <v>118</v>
      </c>
      <c r="D2443" s="33" t="s">
        <v>150</v>
      </c>
      <c r="E2443" s="33" t="s">
        <v>247</v>
      </c>
      <c r="F2443" s="33" t="s">
        <v>1296</v>
      </c>
      <c r="G2443" s="33" t="s">
        <v>1830</v>
      </c>
      <c r="H2443" s="33" t="s">
        <v>2049</v>
      </c>
      <c r="I2443" s="29" t="s">
        <v>1876</v>
      </c>
      <c r="J2443" s="33" t="s">
        <v>1876</v>
      </c>
      <c r="K2443" s="33">
        <v>4</v>
      </c>
      <c r="L2443" s="236">
        <v>45413</v>
      </c>
      <c r="M2443" s="236">
        <v>45443</v>
      </c>
      <c r="N2443" s="33" t="s">
        <v>124</v>
      </c>
      <c r="O2443" s="33" t="s">
        <v>125</v>
      </c>
      <c r="P2443" s="33" t="s">
        <v>1143</v>
      </c>
      <c r="Q2443" s="29" t="s">
        <v>1297</v>
      </c>
      <c r="R2443" s="33" t="s">
        <v>78</v>
      </c>
      <c r="S2443" s="33">
        <v>4</v>
      </c>
      <c r="T2443" s="29"/>
      <c r="U2443" s="29"/>
      <c r="V2443" s="29"/>
      <c r="W2443" s="29"/>
      <c r="X2443" s="29"/>
      <c r="Y2443" s="29"/>
      <c r="Z2443" s="33"/>
    </row>
    <row r="2444" ht="24" spans="1:26">
      <c r="A2444" s="33">
        <v>252</v>
      </c>
      <c r="B2444" s="33" t="s">
        <v>117</v>
      </c>
      <c r="C2444" s="33" t="s">
        <v>118</v>
      </c>
      <c r="D2444" s="33" t="s">
        <v>150</v>
      </c>
      <c r="E2444" s="33" t="s">
        <v>247</v>
      </c>
      <c r="F2444" s="33" t="s">
        <v>1302</v>
      </c>
      <c r="G2444" s="33" t="s">
        <v>1830</v>
      </c>
      <c r="H2444" s="33" t="s">
        <v>2050</v>
      </c>
      <c r="I2444" s="29" t="s">
        <v>1876</v>
      </c>
      <c r="J2444" s="33" t="s">
        <v>1876</v>
      </c>
      <c r="K2444" s="33">
        <v>4</v>
      </c>
      <c r="L2444" s="236">
        <v>45413</v>
      </c>
      <c r="M2444" s="236">
        <v>45443</v>
      </c>
      <c r="N2444" s="33" t="s">
        <v>124</v>
      </c>
      <c r="O2444" s="33" t="s">
        <v>125</v>
      </c>
      <c r="P2444" s="33" t="s">
        <v>1143</v>
      </c>
      <c r="Q2444" s="29" t="s">
        <v>1297</v>
      </c>
      <c r="R2444" s="33" t="s">
        <v>78</v>
      </c>
      <c r="S2444" s="33">
        <v>4</v>
      </c>
      <c r="T2444" s="29"/>
      <c r="U2444" s="29"/>
      <c r="V2444" s="29"/>
      <c r="W2444" s="29"/>
      <c r="X2444" s="29"/>
      <c r="Y2444" s="29"/>
      <c r="Z2444" s="33"/>
    </row>
    <row r="2445" ht="24" spans="1:26">
      <c r="A2445" s="33">
        <v>253</v>
      </c>
      <c r="B2445" s="33" t="s">
        <v>117</v>
      </c>
      <c r="C2445" s="33" t="s">
        <v>118</v>
      </c>
      <c r="D2445" s="33" t="s">
        <v>150</v>
      </c>
      <c r="E2445" s="33" t="s">
        <v>797</v>
      </c>
      <c r="F2445" s="33" t="s">
        <v>1307</v>
      </c>
      <c r="G2445" s="33" t="s">
        <v>1830</v>
      </c>
      <c r="H2445" s="33" t="s">
        <v>2051</v>
      </c>
      <c r="I2445" s="29" t="s">
        <v>1876</v>
      </c>
      <c r="J2445" s="33" t="s">
        <v>1876</v>
      </c>
      <c r="K2445" s="33">
        <v>4</v>
      </c>
      <c r="L2445" s="236">
        <v>45413</v>
      </c>
      <c r="M2445" s="236">
        <v>45443</v>
      </c>
      <c r="N2445" s="33" t="s">
        <v>124</v>
      </c>
      <c r="O2445" s="33" t="s">
        <v>125</v>
      </c>
      <c r="P2445" s="33" t="s">
        <v>1143</v>
      </c>
      <c r="Q2445" s="29" t="s">
        <v>1308</v>
      </c>
      <c r="R2445" s="33" t="s">
        <v>78</v>
      </c>
      <c r="S2445" s="33">
        <v>4</v>
      </c>
      <c r="T2445" s="29"/>
      <c r="U2445" s="29"/>
      <c r="V2445" s="29"/>
      <c r="W2445" s="29"/>
      <c r="X2445" s="29"/>
      <c r="Y2445" s="29"/>
      <c r="Z2445" s="33"/>
    </row>
    <row r="2446" ht="24" spans="1:26">
      <c r="A2446" s="33">
        <v>254</v>
      </c>
      <c r="B2446" s="33" t="s">
        <v>117</v>
      </c>
      <c r="C2446" s="33" t="s">
        <v>118</v>
      </c>
      <c r="D2446" s="33" t="s">
        <v>150</v>
      </c>
      <c r="E2446" s="33" t="s">
        <v>797</v>
      </c>
      <c r="F2446" s="33" t="s">
        <v>1313</v>
      </c>
      <c r="G2446" s="33" t="s">
        <v>1830</v>
      </c>
      <c r="H2446" s="33" t="s">
        <v>2052</v>
      </c>
      <c r="I2446" s="29" t="s">
        <v>1876</v>
      </c>
      <c r="J2446" s="33" t="s">
        <v>1876</v>
      </c>
      <c r="K2446" s="33">
        <v>4</v>
      </c>
      <c r="L2446" s="236">
        <v>45413</v>
      </c>
      <c r="M2446" s="236">
        <v>45443</v>
      </c>
      <c r="N2446" s="33" t="s">
        <v>124</v>
      </c>
      <c r="O2446" s="33" t="s">
        <v>125</v>
      </c>
      <c r="P2446" s="33" t="s">
        <v>1143</v>
      </c>
      <c r="Q2446" s="29" t="s">
        <v>1297</v>
      </c>
      <c r="R2446" s="33" t="s">
        <v>78</v>
      </c>
      <c r="S2446" s="33">
        <v>4</v>
      </c>
      <c r="T2446" s="29"/>
      <c r="U2446" s="29"/>
      <c r="V2446" s="29"/>
      <c r="W2446" s="29"/>
      <c r="X2446" s="29"/>
      <c r="Y2446" s="29"/>
      <c r="Z2446" s="33"/>
    </row>
    <row r="2447" ht="24" spans="1:26">
      <c r="A2447" s="33">
        <v>255</v>
      </c>
      <c r="B2447" s="33" t="s">
        <v>117</v>
      </c>
      <c r="C2447" s="33" t="s">
        <v>118</v>
      </c>
      <c r="D2447" s="33" t="s">
        <v>150</v>
      </c>
      <c r="E2447" s="33" t="s">
        <v>247</v>
      </c>
      <c r="F2447" s="33" t="s">
        <v>1317</v>
      </c>
      <c r="G2447" s="33" t="s">
        <v>1830</v>
      </c>
      <c r="H2447" s="33" t="s">
        <v>2053</v>
      </c>
      <c r="I2447" s="29" t="s">
        <v>1876</v>
      </c>
      <c r="J2447" s="33" t="s">
        <v>1876</v>
      </c>
      <c r="K2447" s="33">
        <v>4</v>
      </c>
      <c r="L2447" s="236">
        <v>45413</v>
      </c>
      <c r="M2447" s="236">
        <v>45443</v>
      </c>
      <c r="N2447" s="33" t="s">
        <v>124</v>
      </c>
      <c r="O2447" s="33" t="s">
        <v>125</v>
      </c>
      <c r="P2447" s="33" t="s">
        <v>1143</v>
      </c>
      <c r="Q2447" s="29" t="s">
        <v>1297</v>
      </c>
      <c r="R2447" s="33" t="s">
        <v>78</v>
      </c>
      <c r="S2447" s="33">
        <v>4</v>
      </c>
      <c r="T2447" s="29"/>
      <c r="U2447" s="29"/>
      <c r="V2447" s="29"/>
      <c r="W2447" s="29"/>
      <c r="X2447" s="29"/>
      <c r="Y2447" s="29"/>
      <c r="Z2447" s="33"/>
    </row>
    <row r="2448" ht="24" spans="1:26">
      <c r="A2448" s="33">
        <v>256</v>
      </c>
      <c r="B2448" s="33" t="s">
        <v>117</v>
      </c>
      <c r="C2448" s="33" t="s">
        <v>118</v>
      </c>
      <c r="D2448" s="33" t="s">
        <v>150</v>
      </c>
      <c r="E2448" s="33" t="s">
        <v>797</v>
      </c>
      <c r="F2448" s="33" t="s">
        <v>1321</v>
      </c>
      <c r="G2448" s="33" t="s">
        <v>1830</v>
      </c>
      <c r="H2448" s="33" t="s">
        <v>2054</v>
      </c>
      <c r="I2448" s="29" t="s">
        <v>1876</v>
      </c>
      <c r="J2448" s="33" t="s">
        <v>1876</v>
      </c>
      <c r="K2448" s="33">
        <v>2</v>
      </c>
      <c r="L2448" s="236">
        <v>45413</v>
      </c>
      <c r="M2448" s="236">
        <v>45443</v>
      </c>
      <c r="N2448" s="33" t="s">
        <v>124</v>
      </c>
      <c r="O2448" s="33" t="s">
        <v>125</v>
      </c>
      <c r="P2448" s="33" t="s">
        <v>1143</v>
      </c>
      <c r="Q2448" s="29" t="s">
        <v>1322</v>
      </c>
      <c r="R2448" s="33" t="s">
        <v>78</v>
      </c>
      <c r="S2448" s="33">
        <v>2</v>
      </c>
      <c r="T2448" s="29"/>
      <c r="U2448" s="29"/>
      <c r="V2448" s="29"/>
      <c r="W2448" s="29"/>
      <c r="X2448" s="29"/>
      <c r="Y2448" s="29"/>
      <c r="Z2448" s="33"/>
    </row>
    <row r="2449" ht="24" spans="1:26">
      <c r="A2449" s="33">
        <v>257</v>
      </c>
      <c r="B2449" s="33" t="s">
        <v>117</v>
      </c>
      <c r="C2449" s="33" t="s">
        <v>118</v>
      </c>
      <c r="D2449" s="33" t="s">
        <v>150</v>
      </c>
      <c r="E2449" s="33" t="s">
        <v>797</v>
      </c>
      <c r="F2449" s="33" t="s">
        <v>1336</v>
      </c>
      <c r="G2449" s="33" t="s">
        <v>1830</v>
      </c>
      <c r="H2449" s="33" t="s">
        <v>2045</v>
      </c>
      <c r="I2449" s="29" t="s">
        <v>1876</v>
      </c>
      <c r="J2449" s="33" t="s">
        <v>1876</v>
      </c>
      <c r="K2449" s="33">
        <v>2</v>
      </c>
      <c r="L2449" s="236">
        <v>45413</v>
      </c>
      <c r="M2449" s="236">
        <v>45443</v>
      </c>
      <c r="N2449" s="33" t="s">
        <v>124</v>
      </c>
      <c r="O2449" s="33" t="s">
        <v>125</v>
      </c>
      <c r="P2449" s="33" t="s">
        <v>1143</v>
      </c>
      <c r="Q2449" s="29" t="s">
        <v>1337</v>
      </c>
      <c r="R2449" s="33" t="s">
        <v>78</v>
      </c>
      <c r="S2449" s="33">
        <v>2</v>
      </c>
      <c r="T2449" s="29"/>
      <c r="U2449" s="29"/>
      <c r="V2449" s="29"/>
      <c r="W2449" s="29"/>
      <c r="X2449" s="29"/>
      <c r="Y2449" s="29"/>
      <c r="Z2449" s="33"/>
    </row>
    <row r="2450" ht="24" spans="1:26">
      <c r="A2450" s="33">
        <v>258</v>
      </c>
      <c r="B2450" s="33" t="s">
        <v>117</v>
      </c>
      <c r="C2450" s="33" t="s">
        <v>118</v>
      </c>
      <c r="D2450" s="33" t="s">
        <v>150</v>
      </c>
      <c r="E2450" s="33" t="s">
        <v>157</v>
      </c>
      <c r="F2450" s="33" t="s">
        <v>1341</v>
      </c>
      <c r="G2450" s="33" t="s">
        <v>1830</v>
      </c>
      <c r="H2450" s="33" t="s">
        <v>2045</v>
      </c>
      <c r="I2450" s="29" t="s">
        <v>1876</v>
      </c>
      <c r="J2450" s="33" t="s">
        <v>1876</v>
      </c>
      <c r="K2450" s="33">
        <v>2</v>
      </c>
      <c r="L2450" s="236">
        <v>45413</v>
      </c>
      <c r="M2450" s="236">
        <v>45443</v>
      </c>
      <c r="N2450" s="33" t="s">
        <v>124</v>
      </c>
      <c r="O2450" s="33" t="s">
        <v>125</v>
      </c>
      <c r="P2450" s="33" t="s">
        <v>1143</v>
      </c>
      <c r="Q2450" s="29" t="s">
        <v>1342</v>
      </c>
      <c r="R2450" s="33" t="s">
        <v>78</v>
      </c>
      <c r="S2450" s="33">
        <v>2</v>
      </c>
      <c r="T2450" s="29"/>
      <c r="U2450" s="29"/>
      <c r="V2450" s="29"/>
      <c r="W2450" s="29"/>
      <c r="X2450" s="29"/>
      <c r="Y2450" s="29"/>
      <c r="Z2450" s="33"/>
    </row>
    <row r="2451" ht="24" spans="1:26">
      <c r="A2451" s="33">
        <v>259</v>
      </c>
      <c r="B2451" s="33" t="s">
        <v>117</v>
      </c>
      <c r="C2451" s="33" t="s">
        <v>118</v>
      </c>
      <c r="D2451" s="33" t="s">
        <v>150</v>
      </c>
      <c r="E2451" s="33" t="s">
        <v>157</v>
      </c>
      <c r="F2451" s="33" t="s">
        <v>1347</v>
      </c>
      <c r="G2451" s="33" t="s">
        <v>1830</v>
      </c>
      <c r="H2451" s="33" t="s">
        <v>2045</v>
      </c>
      <c r="I2451" s="29" t="s">
        <v>1876</v>
      </c>
      <c r="J2451" s="33" t="s">
        <v>1876</v>
      </c>
      <c r="K2451" s="33">
        <v>2</v>
      </c>
      <c r="L2451" s="236">
        <v>45413</v>
      </c>
      <c r="M2451" s="236">
        <v>45443</v>
      </c>
      <c r="N2451" s="33" t="s">
        <v>124</v>
      </c>
      <c r="O2451" s="33" t="s">
        <v>125</v>
      </c>
      <c r="P2451" s="33" t="s">
        <v>1143</v>
      </c>
      <c r="Q2451" s="29" t="s">
        <v>1342</v>
      </c>
      <c r="R2451" s="33" t="s">
        <v>78</v>
      </c>
      <c r="S2451" s="33">
        <v>2</v>
      </c>
      <c r="T2451" s="29"/>
      <c r="U2451" s="29"/>
      <c r="V2451" s="29"/>
      <c r="W2451" s="29"/>
      <c r="X2451" s="29"/>
      <c r="Y2451" s="29"/>
      <c r="Z2451" s="33"/>
    </row>
    <row r="2452" ht="24" spans="1:26">
      <c r="A2452" s="33">
        <v>260</v>
      </c>
      <c r="B2452" s="33" t="s">
        <v>117</v>
      </c>
      <c r="C2452" s="33" t="s">
        <v>118</v>
      </c>
      <c r="D2452" s="33" t="s">
        <v>363</v>
      </c>
      <c r="E2452" s="33" t="s">
        <v>157</v>
      </c>
      <c r="F2452" s="33" t="s">
        <v>1351</v>
      </c>
      <c r="G2452" s="33" t="s">
        <v>1830</v>
      </c>
      <c r="H2452" s="33" t="s">
        <v>2055</v>
      </c>
      <c r="I2452" s="29" t="s">
        <v>1876</v>
      </c>
      <c r="J2452" s="33" t="s">
        <v>1876</v>
      </c>
      <c r="K2452" s="33">
        <v>8</v>
      </c>
      <c r="L2452" s="236">
        <v>45413</v>
      </c>
      <c r="M2452" s="236">
        <v>45443</v>
      </c>
      <c r="N2452" s="33" t="s">
        <v>124</v>
      </c>
      <c r="O2452" s="33" t="s">
        <v>125</v>
      </c>
      <c r="P2452" s="33" t="s">
        <v>1143</v>
      </c>
      <c r="Q2452" s="29" t="s">
        <v>1352</v>
      </c>
      <c r="R2452" s="33" t="s">
        <v>78</v>
      </c>
      <c r="S2452" s="33">
        <v>8</v>
      </c>
      <c r="T2452" s="29"/>
      <c r="U2452" s="29"/>
      <c r="V2452" s="29"/>
      <c r="W2452" s="29"/>
      <c r="X2452" s="29"/>
      <c r="Y2452" s="29"/>
      <c r="Z2452" s="33"/>
    </row>
    <row r="2453" ht="24" spans="1:26">
      <c r="A2453" s="33">
        <v>261</v>
      </c>
      <c r="B2453" s="33" t="s">
        <v>117</v>
      </c>
      <c r="C2453" s="33" t="s">
        <v>118</v>
      </c>
      <c r="D2453" s="33" t="s">
        <v>363</v>
      </c>
      <c r="E2453" s="33" t="s">
        <v>157</v>
      </c>
      <c r="F2453" s="33" t="s">
        <v>1357</v>
      </c>
      <c r="G2453" s="33" t="s">
        <v>1830</v>
      </c>
      <c r="H2453" s="33" t="s">
        <v>2055</v>
      </c>
      <c r="I2453" s="29" t="s">
        <v>1876</v>
      </c>
      <c r="J2453" s="33" t="s">
        <v>1876</v>
      </c>
      <c r="K2453" s="33">
        <v>8</v>
      </c>
      <c r="L2453" s="236">
        <v>45413</v>
      </c>
      <c r="M2453" s="236">
        <v>45443</v>
      </c>
      <c r="N2453" s="33" t="s">
        <v>124</v>
      </c>
      <c r="O2453" s="33" t="s">
        <v>125</v>
      </c>
      <c r="P2453" s="33" t="s">
        <v>1143</v>
      </c>
      <c r="Q2453" s="29" t="s">
        <v>1352</v>
      </c>
      <c r="R2453" s="33" t="s">
        <v>78</v>
      </c>
      <c r="S2453" s="33">
        <v>8</v>
      </c>
      <c r="T2453" s="29"/>
      <c r="U2453" s="29"/>
      <c r="V2453" s="29"/>
      <c r="W2453" s="29"/>
      <c r="X2453" s="29"/>
      <c r="Y2453" s="29"/>
      <c r="Z2453" s="33"/>
    </row>
    <row r="2454" ht="24" spans="1:26">
      <c r="A2454" s="33">
        <v>262</v>
      </c>
      <c r="B2454" s="33" t="s">
        <v>117</v>
      </c>
      <c r="C2454" s="33" t="s">
        <v>118</v>
      </c>
      <c r="D2454" s="33" t="s">
        <v>150</v>
      </c>
      <c r="E2454" s="33" t="s">
        <v>797</v>
      </c>
      <c r="F2454" s="33" t="s">
        <v>1362</v>
      </c>
      <c r="G2454" s="33" t="s">
        <v>1830</v>
      </c>
      <c r="H2454" s="33" t="s">
        <v>2054</v>
      </c>
      <c r="I2454" s="29" t="s">
        <v>1876</v>
      </c>
      <c r="J2454" s="33" t="s">
        <v>1876</v>
      </c>
      <c r="K2454" s="33">
        <v>2</v>
      </c>
      <c r="L2454" s="236">
        <v>45413</v>
      </c>
      <c r="M2454" s="236">
        <v>45443</v>
      </c>
      <c r="N2454" s="33" t="s">
        <v>124</v>
      </c>
      <c r="O2454" s="33" t="s">
        <v>125</v>
      </c>
      <c r="P2454" s="33" t="s">
        <v>1143</v>
      </c>
      <c r="Q2454" s="29" t="s">
        <v>1255</v>
      </c>
      <c r="R2454" s="33" t="s">
        <v>78</v>
      </c>
      <c r="S2454" s="33">
        <v>2</v>
      </c>
      <c r="T2454" s="29"/>
      <c r="U2454" s="29"/>
      <c r="V2454" s="29"/>
      <c r="W2454" s="29"/>
      <c r="X2454" s="29"/>
      <c r="Y2454" s="29"/>
      <c r="Z2454" s="33"/>
    </row>
    <row r="2455" ht="24" spans="1:26">
      <c r="A2455" s="33">
        <v>263</v>
      </c>
      <c r="B2455" s="33" t="s">
        <v>117</v>
      </c>
      <c r="C2455" s="33" t="s">
        <v>118</v>
      </c>
      <c r="D2455" s="33" t="s">
        <v>150</v>
      </c>
      <c r="E2455" s="33" t="s">
        <v>157</v>
      </c>
      <c r="F2455" s="33" t="s">
        <v>1366</v>
      </c>
      <c r="G2455" s="33" t="s">
        <v>1830</v>
      </c>
      <c r="H2455" s="33" t="s">
        <v>2056</v>
      </c>
      <c r="I2455" s="29" t="s">
        <v>1876</v>
      </c>
      <c r="J2455" s="33" t="s">
        <v>1876</v>
      </c>
      <c r="K2455" s="33">
        <v>10</v>
      </c>
      <c r="L2455" s="236">
        <v>45413</v>
      </c>
      <c r="M2455" s="236">
        <v>45443</v>
      </c>
      <c r="N2455" s="33" t="s">
        <v>124</v>
      </c>
      <c r="O2455" s="33" t="s">
        <v>125</v>
      </c>
      <c r="P2455" s="33" t="s">
        <v>1143</v>
      </c>
      <c r="Q2455" s="29" t="s">
        <v>1367</v>
      </c>
      <c r="R2455" s="33" t="s">
        <v>78</v>
      </c>
      <c r="S2455" s="33">
        <v>10</v>
      </c>
      <c r="T2455" s="29"/>
      <c r="U2455" s="29"/>
      <c r="V2455" s="29"/>
      <c r="W2455" s="29"/>
      <c r="X2455" s="29"/>
      <c r="Y2455" s="29"/>
      <c r="Z2455" s="33"/>
    </row>
    <row r="2456" ht="24" spans="1:26">
      <c r="A2456" s="33">
        <v>264</v>
      </c>
      <c r="B2456" s="33" t="s">
        <v>117</v>
      </c>
      <c r="C2456" s="33" t="s">
        <v>118</v>
      </c>
      <c r="D2456" s="33" t="s">
        <v>150</v>
      </c>
      <c r="E2456" s="33" t="s">
        <v>797</v>
      </c>
      <c r="F2456" s="33" t="s">
        <v>1371</v>
      </c>
      <c r="G2456" s="33" t="s">
        <v>1830</v>
      </c>
      <c r="H2456" s="28" t="s">
        <v>2057</v>
      </c>
      <c r="I2456" s="29" t="s">
        <v>1876</v>
      </c>
      <c r="J2456" s="33" t="s">
        <v>1876</v>
      </c>
      <c r="K2456" s="33">
        <v>6</v>
      </c>
      <c r="L2456" s="236">
        <v>45413</v>
      </c>
      <c r="M2456" s="236">
        <v>45443</v>
      </c>
      <c r="N2456" s="33" t="s">
        <v>124</v>
      </c>
      <c r="O2456" s="33" t="s">
        <v>125</v>
      </c>
      <c r="P2456" s="33" t="s">
        <v>1143</v>
      </c>
      <c r="Q2456" s="29" t="s">
        <v>1175</v>
      </c>
      <c r="R2456" s="33" t="s">
        <v>78</v>
      </c>
      <c r="S2456" s="33">
        <v>6</v>
      </c>
      <c r="T2456" s="29"/>
      <c r="U2456" s="29"/>
      <c r="V2456" s="29"/>
      <c r="W2456" s="29"/>
      <c r="X2456" s="29"/>
      <c r="Y2456" s="29"/>
      <c r="Z2456" s="33"/>
    </row>
    <row r="2457" ht="24" spans="1:26">
      <c r="A2457" s="33">
        <v>265</v>
      </c>
      <c r="B2457" s="33" t="s">
        <v>117</v>
      </c>
      <c r="C2457" s="33" t="s">
        <v>118</v>
      </c>
      <c r="D2457" s="33" t="s">
        <v>150</v>
      </c>
      <c r="E2457" s="33" t="s">
        <v>797</v>
      </c>
      <c r="F2457" s="33" t="s">
        <v>1380</v>
      </c>
      <c r="G2457" s="33" t="s">
        <v>1830</v>
      </c>
      <c r="H2457" s="305" t="s">
        <v>2046</v>
      </c>
      <c r="I2457" s="29" t="s">
        <v>1876</v>
      </c>
      <c r="J2457" s="33" t="s">
        <v>1876</v>
      </c>
      <c r="K2457" s="33">
        <v>4</v>
      </c>
      <c r="L2457" s="236">
        <v>45413</v>
      </c>
      <c r="M2457" s="236">
        <v>45443</v>
      </c>
      <c r="N2457" s="33" t="s">
        <v>124</v>
      </c>
      <c r="O2457" s="33" t="s">
        <v>125</v>
      </c>
      <c r="P2457" s="33" t="s">
        <v>1143</v>
      </c>
      <c r="Q2457" s="29" t="s">
        <v>1175</v>
      </c>
      <c r="R2457" s="33" t="s">
        <v>78</v>
      </c>
      <c r="S2457" s="33">
        <v>4</v>
      </c>
      <c r="T2457" s="29"/>
      <c r="U2457" s="29"/>
      <c r="V2457" s="29"/>
      <c r="W2457" s="29"/>
      <c r="X2457" s="29"/>
      <c r="Y2457" s="29"/>
      <c r="Z2457" s="33"/>
    </row>
    <row r="2458" ht="24" spans="1:26">
      <c r="A2458" s="33">
        <v>266</v>
      </c>
      <c r="B2458" s="33" t="s">
        <v>117</v>
      </c>
      <c r="C2458" s="33" t="s">
        <v>118</v>
      </c>
      <c r="D2458" s="33" t="s">
        <v>150</v>
      </c>
      <c r="E2458" s="33" t="s">
        <v>157</v>
      </c>
      <c r="F2458" s="33" t="s">
        <v>1389</v>
      </c>
      <c r="G2458" s="33" t="s">
        <v>1830</v>
      </c>
      <c r="H2458" s="33" t="s">
        <v>2058</v>
      </c>
      <c r="I2458" s="33" t="s">
        <v>1876</v>
      </c>
      <c r="J2458" s="33" t="s">
        <v>1876</v>
      </c>
      <c r="K2458" s="33">
        <v>6</v>
      </c>
      <c r="L2458" s="236">
        <v>45413</v>
      </c>
      <c r="M2458" s="236">
        <v>45443</v>
      </c>
      <c r="N2458" s="33" t="s">
        <v>124</v>
      </c>
      <c r="O2458" s="33" t="s">
        <v>125</v>
      </c>
      <c r="P2458" s="33" t="s">
        <v>1143</v>
      </c>
      <c r="Q2458" s="29" t="s">
        <v>1367</v>
      </c>
      <c r="R2458" s="33" t="s">
        <v>78</v>
      </c>
      <c r="S2458" s="33">
        <v>6</v>
      </c>
      <c r="T2458" s="29"/>
      <c r="U2458" s="29"/>
      <c r="V2458" s="29"/>
      <c r="W2458" s="29"/>
      <c r="X2458" s="29"/>
      <c r="Y2458" s="29"/>
      <c r="Z2458" s="33"/>
    </row>
    <row r="2459" ht="24" spans="1:26">
      <c r="A2459" s="33">
        <v>267</v>
      </c>
      <c r="B2459" s="33" t="s">
        <v>117</v>
      </c>
      <c r="C2459" s="33" t="s">
        <v>118</v>
      </c>
      <c r="D2459" s="33" t="s">
        <v>150</v>
      </c>
      <c r="E2459" s="33" t="s">
        <v>247</v>
      </c>
      <c r="F2459" s="33" t="s">
        <v>1393</v>
      </c>
      <c r="G2459" s="33" t="s">
        <v>1830</v>
      </c>
      <c r="H2459" s="33" t="s">
        <v>2059</v>
      </c>
      <c r="I2459" s="33" t="s">
        <v>1876</v>
      </c>
      <c r="J2459" s="33" t="s">
        <v>1876</v>
      </c>
      <c r="K2459" s="33">
        <v>2</v>
      </c>
      <c r="L2459" s="236">
        <v>45413</v>
      </c>
      <c r="M2459" s="236">
        <v>45443</v>
      </c>
      <c r="N2459" s="33" t="s">
        <v>124</v>
      </c>
      <c r="O2459" s="33" t="s">
        <v>125</v>
      </c>
      <c r="P2459" s="33" t="s">
        <v>1143</v>
      </c>
      <c r="Q2459" s="29" t="s">
        <v>1367</v>
      </c>
      <c r="R2459" s="33" t="s">
        <v>78</v>
      </c>
      <c r="S2459" s="33">
        <v>2</v>
      </c>
      <c r="T2459" s="29"/>
      <c r="U2459" s="29"/>
      <c r="V2459" s="29"/>
      <c r="W2459" s="29"/>
      <c r="X2459" s="29"/>
      <c r="Y2459" s="29"/>
      <c r="Z2459" s="33"/>
    </row>
    <row r="2460" ht="24" spans="1:26">
      <c r="A2460" s="33">
        <v>268</v>
      </c>
      <c r="B2460" s="33" t="s">
        <v>117</v>
      </c>
      <c r="C2460" s="33" t="s">
        <v>118</v>
      </c>
      <c r="D2460" s="33" t="s">
        <v>150</v>
      </c>
      <c r="E2460" s="33" t="s">
        <v>247</v>
      </c>
      <c r="F2460" s="33" t="s">
        <v>1412</v>
      </c>
      <c r="G2460" s="33" t="s">
        <v>1830</v>
      </c>
      <c r="H2460" s="33" t="s">
        <v>2060</v>
      </c>
      <c r="I2460" s="33" t="s">
        <v>1876</v>
      </c>
      <c r="J2460" s="33" t="s">
        <v>1876</v>
      </c>
      <c r="K2460" s="33">
        <v>4</v>
      </c>
      <c r="L2460" s="236">
        <v>45413</v>
      </c>
      <c r="M2460" s="236">
        <v>45443</v>
      </c>
      <c r="N2460" s="33" t="s">
        <v>124</v>
      </c>
      <c r="O2460" s="33" t="s">
        <v>125</v>
      </c>
      <c r="P2460" s="33" t="s">
        <v>1143</v>
      </c>
      <c r="Q2460" s="29" t="s">
        <v>1367</v>
      </c>
      <c r="R2460" s="33" t="s">
        <v>78</v>
      </c>
      <c r="S2460" s="33">
        <v>4</v>
      </c>
      <c r="T2460" s="29"/>
      <c r="U2460" s="29"/>
      <c r="V2460" s="29"/>
      <c r="W2460" s="29"/>
      <c r="X2460" s="29"/>
      <c r="Y2460" s="29"/>
      <c r="Z2460" s="33"/>
    </row>
    <row r="2461" ht="24" spans="1:26">
      <c r="A2461" s="33">
        <v>269</v>
      </c>
      <c r="B2461" s="33" t="s">
        <v>117</v>
      </c>
      <c r="C2461" s="33" t="s">
        <v>118</v>
      </c>
      <c r="D2461" s="33" t="s">
        <v>363</v>
      </c>
      <c r="E2461" s="33" t="s">
        <v>455</v>
      </c>
      <c r="F2461" s="33" t="s">
        <v>1430</v>
      </c>
      <c r="G2461" s="33" t="s">
        <v>1830</v>
      </c>
      <c r="H2461" s="33" t="s">
        <v>2061</v>
      </c>
      <c r="I2461" s="33" t="s">
        <v>1876</v>
      </c>
      <c r="J2461" s="33" t="s">
        <v>1876</v>
      </c>
      <c r="K2461" s="33">
        <v>2</v>
      </c>
      <c r="L2461" s="236">
        <v>45413</v>
      </c>
      <c r="M2461" s="236">
        <v>45443</v>
      </c>
      <c r="N2461" s="33" t="s">
        <v>124</v>
      </c>
      <c r="O2461" s="33" t="s">
        <v>125</v>
      </c>
      <c r="P2461" s="33" t="s">
        <v>1143</v>
      </c>
      <c r="Q2461" s="29" t="s">
        <v>1308</v>
      </c>
      <c r="R2461" s="33" t="s">
        <v>78</v>
      </c>
      <c r="S2461" s="33">
        <v>2</v>
      </c>
      <c r="T2461" s="29"/>
      <c r="U2461" s="29"/>
      <c r="V2461" s="29"/>
      <c r="W2461" s="29"/>
      <c r="X2461" s="29"/>
      <c r="Y2461" s="29"/>
      <c r="Z2461" s="33"/>
    </row>
    <row r="2462" ht="24" spans="1:26">
      <c r="A2462" s="33">
        <v>270</v>
      </c>
      <c r="B2462" s="33" t="s">
        <v>117</v>
      </c>
      <c r="C2462" s="33" t="s">
        <v>118</v>
      </c>
      <c r="D2462" s="33" t="s">
        <v>363</v>
      </c>
      <c r="E2462" s="33" t="s">
        <v>455</v>
      </c>
      <c r="F2462" s="33" t="s">
        <v>1435</v>
      </c>
      <c r="G2462" s="33" t="s">
        <v>1830</v>
      </c>
      <c r="H2462" s="33" t="s">
        <v>2061</v>
      </c>
      <c r="I2462" s="33" t="s">
        <v>1876</v>
      </c>
      <c r="J2462" s="33" t="s">
        <v>1876</v>
      </c>
      <c r="K2462" s="33">
        <v>2</v>
      </c>
      <c r="L2462" s="236">
        <v>45413</v>
      </c>
      <c r="M2462" s="236">
        <v>45443</v>
      </c>
      <c r="N2462" s="33" t="s">
        <v>124</v>
      </c>
      <c r="O2462" s="33" t="s">
        <v>125</v>
      </c>
      <c r="P2462" s="33" t="s">
        <v>1143</v>
      </c>
      <c r="Q2462" s="29" t="s">
        <v>1308</v>
      </c>
      <c r="R2462" s="33" t="s">
        <v>78</v>
      </c>
      <c r="S2462" s="33">
        <v>2</v>
      </c>
      <c r="T2462" s="29"/>
      <c r="U2462" s="29"/>
      <c r="V2462" s="29"/>
      <c r="W2462" s="29"/>
      <c r="X2462" s="29"/>
      <c r="Y2462" s="29"/>
      <c r="Z2462" s="33"/>
    </row>
    <row r="2463" ht="24" spans="1:26">
      <c r="A2463" s="33">
        <v>271</v>
      </c>
      <c r="B2463" s="33" t="s">
        <v>117</v>
      </c>
      <c r="C2463" s="33" t="s">
        <v>118</v>
      </c>
      <c r="D2463" s="33" t="s">
        <v>150</v>
      </c>
      <c r="E2463" s="33" t="s">
        <v>247</v>
      </c>
      <c r="F2463" s="33" t="s">
        <v>1457</v>
      </c>
      <c r="G2463" s="33" t="s">
        <v>1830</v>
      </c>
      <c r="H2463" s="33" t="s">
        <v>2054</v>
      </c>
      <c r="I2463" s="33" t="s">
        <v>1876</v>
      </c>
      <c r="J2463" s="33" t="s">
        <v>1876</v>
      </c>
      <c r="K2463" s="33">
        <v>2</v>
      </c>
      <c r="L2463" s="236">
        <v>45413</v>
      </c>
      <c r="M2463" s="236">
        <v>45443</v>
      </c>
      <c r="N2463" s="33" t="s">
        <v>124</v>
      </c>
      <c r="O2463" s="33" t="s">
        <v>125</v>
      </c>
      <c r="P2463" s="33" t="s">
        <v>1143</v>
      </c>
      <c r="Q2463" s="29" t="s">
        <v>1204</v>
      </c>
      <c r="R2463" s="33" t="s">
        <v>78</v>
      </c>
      <c r="S2463" s="33">
        <v>2</v>
      </c>
      <c r="T2463" s="29"/>
      <c r="U2463" s="29"/>
      <c r="V2463" s="29"/>
      <c r="W2463" s="29"/>
      <c r="X2463" s="29"/>
      <c r="Y2463" s="29"/>
      <c r="Z2463" s="33"/>
    </row>
    <row r="2464" ht="24" spans="1:26">
      <c r="A2464" s="33">
        <v>272</v>
      </c>
      <c r="B2464" s="33" t="s">
        <v>117</v>
      </c>
      <c r="C2464" s="33" t="s">
        <v>118</v>
      </c>
      <c r="D2464" s="33" t="s">
        <v>363</v>
      </c>
      <c r="E2464" s="33" t="s">
        <v>247</v>
      </c>
      <c r="F2464" s="33" t="s">
        <v>1142</v>
      </c>
      <c r="G2464" s="33" t="s">
        <v>1830</v>
      </c>
      <c r="H2464" s="28" t="s">
        <v>2036</v>
      </c>
      <c r="I2464" s="33" t="s">
        <v>1876</v>
      </c>
      <c r="J2464" s="33" t="s">
        <v>1876</v>
      </c>
      <c r="K2464" s="33">
        <v>12</v>
      </c>
      <c r="L2464" s="236">
        <v>45444</v>
      </c>
      <c r="M2464" s="236">
        <v>45473</v>
      </c>
      <c r="N2464" s="33" t="s">
        <v>124</v>
      </c>
      <c r="O2464" s="33" t="s">
        <v>125</v>
      </c>
      <c r="P2464" s="33" t="s">
        <v>1143</v>
      </c>
      <c r="Q2464" s="29" t="s">
        <v>1144</v>
      </c>
      <c r="R2464" s="33" t="s">
        <v>78</v>
      </c>
      <c r="S2464" s="33">
        <v>12</v>
      </c>
      <c r="T2464" s="29"/>
      <c r="U2464" s="29"/>
      <c r="V2464" s="29"/>
      <c r="W2464" s="29"/>
      <c r="X2464" s="29"/>
      <c r="Y2464" s="29"/>
      <c r="Z2464" s="33"/>
    </row>
    <row r="2465" ht="24" spans="1:26">
      <c r="A2465" s="33">
        <v>273</v>
      </c>
      <c r="B2465" s="33" t="s">
        <v>117</v>
      </c>
      <c r="C2465" s="33" t="s">
        <v>118</v>
      </c>
      <c r="D2465" s="33" t="s">
        <v>363</v>
      </c>
      <c r="E2465" s="33" t="s">
        <v>247</v>
      </c>
      <c r="F2465" s="33" t="s">
        <v>1149</v>
      </c>
      <c r="G2465" s="33" t="s">
        <v>1830</v>
      </c>
      <c r="H2465" s="28" t="s">
        <v>2036</v>
      </c>
      <c r="I2465" s="33" t="s">
        <v>1876</v>
      </c>
      <c r="J2465" s="33" t="s">
        <v>1876</v>
      </c>
      <c r="K2465" s="33">
        <v>10</v>
      </c>
      <c r="L2465" s="236">
        <v>45444</v>
      </c>
      <c r="M2465" s="236">
        <v>45473</v>
      </c>
      <c r="N2465" s="33" t="s">
        <v>124</v>
      </c>
      <c r="O2465" s="33" t="s">
        <v>125</v>
      </c>
      <c r="P2465" s="33" t="s">
        <v>1143</v>
      </c>
      <c r="Q2465" s="29" t="s">
        <v>1144</v>
      </c>
      <c r="R2465" s="33" t="s">
        <v>78</v>
      </c>
      <c r="S2465" s="33">
        <v>10</v>
      </c>
      <c r="T2465" s="29"/>
      <c r="U2465" s="29"/>
      <c r="V2465" s="29"/>
      <c r="W2465" s="29"/>
      <c r="X2465" s="29"/>
      <c r="Y2465" s="29"/>
      <c r="Z2465" s="33"/>
    </row>
    <row r="2466" ht="24" spans="1:26">
      <c r="A2466" s="33">
        <v>274</v>
      </c>
      <c r="B2466" s="33" t="s">
        <v>117</v>
      </c>
      <c r="C2466" s="33" t="s">
        <v>118</v>
      </c>
      <c r="D2466" s="33" t="s">
        <v>363</v>
      </c>
      <c r="E2466" s="33" t="s">
        <v>157</v>
      </c>
      <c r="F2466" s="33" t="s">
        <v>1154</v>
      </c>
      <c r="G2466" s="33" t="s">
        <v>1830</v>
      </c>
      <c r="H2466" s="33" t="s">
        <v>2037</v>
      </c>
      <c r="I2466" s="33" t="s">
        <v>1876</v>
      </c>
      <c r="J2466" s="33" t="s">
        <v>1876</v>
      </c>
      <c r="K2466" s="33">
        <v>18</v>
      </c>
      <c r="L2466" s="236">
        <v>45444</v>
      </c>
      <c r="M2466" s="236">
        <v>45473</v>
      </c>
      <c r="N2466" s="33" t="s">
        <v>124</v>
      </c>
      <c r="O2466" s="33" t="s">
        <v>125</v>
      </c>
      <c r="P2466" s="33" t="s">
        <v>1143</v>
      </c>
      <c r="Q2466" s="29" t="s">
        <v>1144</v>
      </c>
      <c r="R2466" s="33" t="s">
        <v>78</v>
      </c>
      <c r="S2466" s="33">
        <v>18</v>
      </c>
      <c r="T2466" s="29"/>
      <c r="U2466" s="29"/>
      <c r="V2466" s="29"/>
      <c r="W2466" s="29"/>
      <c r="X2466" s="29"/>
      <c r="Y2466" s="29"/>
      <c r="Z2466" s="33"/>
    </row>
    <row r="2467" ht="24" spans="1:26">
      <c r="A2467" s="33">
        <v>275</v>
      </c>
      <c r="B2467" s="33" t="s">
        <v>117</v>
      </c>
      <c r="C2467" s="33" t="s">
        <v>118</v>
      </c>
      <c r="D2467" s="33" t="s">
        <v>363</v>
      </c>
      <c r="E2467" s="33" t="s">
        <v>157</v>
      </c>
      <c r="F2467" s="33" t="s">
        <v>1159</v>
      </c>
      <c r="G2467" s="33" t="s">
        <v>1830</v>
      </c>
      <c r="H2467" s="33" t="s">
        <v>2037</v>
      </c>
      <c r="I2467" s="33" t="s">
        <v>1876</v>
      </c>
      <c r="J2467" s="33" t="s">
        <v>1876</v>
      </c>
      <c r="K2467" s="33">
        <v>18</v>
      </c>
      <c r="L2467" s="236">
        <v>45444</v>
      </c>
      <c r="M2467" s="236">
        <v>45473</v>
      </c>
      <c r="N2467" s="33" t="s">
        <v>124</v>
      </c>
      <c r="O2467" s="33" t="s">
        <v>125</v>
      </c>
      <c r="P2467" s="33" t="s">
        <v>1143</v>
      </c>
      <c r="Q2467" s="29" t="s">
        <v>1144</v>
      </c>
      <c r="R2467" s="33" t="s">
        <v>78</v>
      </c>
      <c r="S2467" s="33">
        <v>18</v>
      </c>
      <c r="T2467" s="29"/>
      <c r="U2467" s="29"/>
      <c r="V2467" s="29"/>
      <c r="W2467" s="29"/>
      <c r="X2467" s="29"/>
      <c r="Y2467" s="29"/>
      <c r="Z2467" s="33"/>
    </row>
    <row r="2468" ht="24" spans="1:26">
      <c r="A2468" s="33">
        <v>79</v>
      </c>
      <c r="B2468" s="33" t="s">
        <v>117</v>
      </c>
      <c r="C2468" s="33" t="s">
        <v>118</v>
      </c>
      <c r="D2468" s="33" t="s">
        <v>363</v>
      </c>
      <c r="E2468" s="33" t="s">
        <v>157</v>
      </c>
      <c r="F2468" s="33" t="s">
        <v>1164</v>
      </c>
      <c r="G2468" s="33" t="s">
        <v>1830</v>
      </c>
      <c r="H2468" s="33" t="s">
        <v>2038</v>
      </c>
      <c r="I2468" s="33" t="s">
        <v>1876</v>
      </c>
      <c r="J2468" s="33" t="s">
        <v>1876</v>
      </c>
      <c r="K2468" s="33">
        <v>18</v>
      </c>
      <c r="L2468" s="236">
        <v>45444</v>
      </c>
      <c r="M2468" s="236">
        <v>45473</v>
      </c>
      <c r="N2468" s="33" t="s">
        <v>124</v>
      </c>
      <c r="O2468" s="33" t="s">
        <v>125</v>
      </c>
      <c r="P2468" s="33" t="s">
        <v>1143</v>
      </c>
      <c r="Q2468" s="29" t="s">
        <v>1144</v>
      </c>
      <c r="R2468" s="33" t="s">
        <v>78</v>
      </c>
      <c r="S2468" s="33">
        <v>18</v>
      </c>
      <c r="T2468" s="29"/>
      <c r="U2468" s="29"/>
      <c r="V2468" s="29"/>
      <c r="W2468" s="29"/>
      <c r="X2468" s="29"/>
      <c r="Y2468" s="29"/>
      <c r="Z2468" s="33"/>
    </row>
    <row r="2469" ht="24" spans="1:26">
      <c r="A2469" s="33">
        <v>80</v>
      </c>
      <c r="B2469" s="33" t="s">
        <v>117</v>
      </c>
      <c r="C2469" s="33" t="s">
        <v>118</v>
      </c>
      <c r="D2469" s="33" t="s">
        <v>363</v>
      </c>
      <c r="E2469" s="33" t="s">
        <v>157</v>
      </c>
      <c r="F2469" s="33" t="s">
        <v>1169</v>
      </c>
      <c r="G2469" s="33" t="s">
        <v>1830</v>
      </c>
      <c r="H2469" s="33" t="s">
        <v>2038</v>
      </c>
      <c r="I2469" s="33" t="s">
        <v>1876</v>
      </c>
      <c r="J2469" s="33" t="s">
        <v>1876</v>
      </c>
      <c r="K2469" s="33">
        <v>18</v>
      </c>
      <c r="L2469" s="236">
        <v>45444</v>
      </c>
      <c r="M2469" s="236">
        <v>45473</v>
      </c>
      <c r="N2469" s="33" t="s">
        <v>124</v>
      </c>
      <c r="O2469" s="33" t="s">
        <v>125</v>
      </c>
      <c r="P2469" s="33" t="s">
        <v>1143</v>
      </c>
      <c r="Q2469" s="29" t="s">
        <v>1144</v>
      </c>
      <c r="R2469" s="33" t="s">
        <v>78</v>
      </c>
      <c r="S2469" s="33">
        <v>18</v>
      </c>
      <c r="T2469" s="29"/>
      <c r="U2469" s="29"/>
      <c r="V2469" s="29"/>
      <c r="W2469" s="29"/>
      <c r="X2469" s="29"/>
      <c r="Y2469" s="29"/>
      <c r="Z2469" s="33"/>
    </row>
    <row r="2470" ht="24" spans="1:26">
      <c r="A2470" s="33">
        <v>276</v>
      </c>
      <c r="B2470" s="33" t="s">
        <v>117</v>
      </c>
      <c r="C2470" s="33" t="s">
        <v>118</v>
      </c>
      <c r="D2470" s="33" t="s">
        <v>363</v>
      </c>
      <c r="E2470" s="33" t="s">
        <v>797</v>
      </c>
      <c r="F2470" s="33" t="s">
        <v>1174</v>
      </c>
      <c r="G2470" s="33" t="s">
        <v>1830</v>
      </c>
      <c r="H2470" s="28" t="s">
        <v>2039</v>
      </c>
      <c r="I2470" s="33" t="s">
        <v>1876</v>
      </c>
      <c r="J2470" s="33" t="s">
        <v>1876</v>
      </c>
      <c r="K2470" s="33">
        <v>14</v>
      </c>
      <c r="L2470" s="236">
        <v>45444</v>
      </c>
      <c r="M2470" s="236">
        <v>45473</v>
      </c>
      <c r="N2470" s="33" t="s">
        <v>124</v>
      </c>
      <c r="O2470" s="33" t="s">
        <v>125</v>
      </c>
      <c r="P2470" s="33" t="s">
        <v>1143</v>
      </c>
      <c r="Q2470" s="29" t="s">
        <v>1175</v>
      </c>
      <c r="R2470" s="33" t="s">
        <v>78</v>
      </c>
      <c r="S2470" s="33">
        <v>14</v>
      </c>
      <c r="T2470" s="29"/>
      <c r="U2470" s="29"/>
      <c r="V2470" s="29"/>
      <c r="W2470" s="29"/>
      <c r="X2470" s="29"/>
      <c r="Y2470" s="29"/>
      <c r="Z2470" s="33"/>
    </row>
    <row r="2471" ht="24" spans="1:26">
      <c r="A2471" s="33">
        <v>277</v>
      </c>
      <c r="B2471" s="33" t="s">
        <v>117</v>
      </c>
      <c r="C2471" s="33" t="s">
        <v>118</v>
      </c>
      <c r="D2471" s="33" t="s">
        <v>363</v>
      </c>
      <c r="E2471" s="33" t="s">
        <v>797</v>
      </c>
      <c r="F2471" s="33" t="s">
        <v>1180</v>
      </c>
      <c r="G2471" s="33" t="s">
        <v>1830</v>
      </c>
      <c r="H2471" s="28" t="s">
        <v>2039</v>
      </c>
      <c r="I2471" s="33" t="s">
        <v>1876</v>
      </c>
      <c r="J2471" s="33" t="s">
        <v>1876</v>
      </c>
      <c r="K2471" s="33">
        <v>14</v>
      </c>
      <c r="L2471" s="236">
        <v>45444</v>
      </c>
      <c r="M2471" s="236">
        <v>45473</v>
      </c>
      <c r="N2471" s="33" t="s">
        <v>124</v>
      </c>
      <c r="O2471" s="33" t="s">
        <v>125</v>
      </c>
      <c r="P2471" s="33" t="s">
        <v>1143</v>
      </c>
      <c r="Q2471" s="29" t="s">
        <v>1175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1185</v>
      </c>
      <c r="G2472" s="33" t="s">
        <v>1830</v>
      </c>
      <c r="H2472" s="305" t="s">
        <v>2040</v>
      </c>
      <c r="I2472" s="33" t="s">
        <v>1876</v>
      </c>
      <c r="J2472" s="33" t="s">
        <v>1876</v>
      </c>
      <c r="K2472" s="33">
        <v>20</v>
      </c>
      <c r="L2472" s="236">
        <v>45444</v>
      </c>
      <c r="M2472" s="236">
        <v>45473</v>
      </c>
      <c r="N2472" s="33" t="s">
        <v>124</v>
      </c>
      <c r="O2472" s="33" t="s">
        <v>125</v>
      </c>
      <c r="P2472" s="33" t="s">
        <v>1143</v>
      </c>
      <c r="Q2472" s="29" t="s">
        <v>1186</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1195</v>
      </c>
      <c r="G2473" s="33" t="s">
        <v>1830</v>
      </c>
      <c r="H2473" s="305" t="s">
        <v>2041</v>
      </c>
      <c r="I2473" s="29" t="s">
        <v>1876</v>
      </c>
      <c r="J2473" s="33" t="s">
        <v>1876</v>
      </c>
      <c r="K2473" s="33">
        <v>20</v>
      </c>
      <c r="L2473" s="236">
        <v>45444</v>
      </c>
      <c r="M2473" s="236">
        <v>45473</v>
      </c>
      <c r="N2473" s="33" t="s">
        <v>124</v>
      </c>
      <c r="O2473" s="33" t="s">
        <v>125</v>
      </c>
      <c r="P2473" s="33" t="s">
        <v>1143</v>
      </c>
      <c r="Q2473" s="29" t="s">
        <v>1196</v>
      </c>
      <c r="R2473" s="33" t="s">
        <v>78</v>
      </c>
      <c r="S2473" s="33">
        <v>20</v>
      </c>
      <c r="T2473" s="29"/>
      <c r="U2473" s="29"/>
      <c r="V2473" s="29"/>
      <c r="W2473" s="29"/>
      <c r="X2473" s="29"/>
      <c r="Y2473" s="29"/>
      <c r="Z2473" s="33"/>
    </row>
    <row r="2474" ht="24" spans="1:26">
      <c r="A2474" s="33">
        <v>280</v>
      </c>
      <c r="B2474" s="33" t="s">
        <v>117</v>
      </c>
      <c r="C2474" s="33" t="s">
        <v>118</v>
      </c>
      <c r="D2474" s="33" t="s">
        <v>150</v>
      </c>
      <c r="E2474" s="33" t="s">
        <v>157</v>
      </c>
      <c r="F2474" s="33" t="s">
        <v>1203</v>
      </c>
      <c r="G2474" s="33" t="s">
        <v>1830</v>
      </c>
      <c r="H2474" s="33" t="s">
        <v>2042</v>
      </c>
      <c r="I2474" s="33" t="s">
        <v>1876</v>
      </c>
      <c r="J2474" s="33" t="s">
        <v>1876</v>
      </c>
      <c r="K2474" s="33">
        <v>8</v>
      </c>
      <c r="L2474" s="236">
        <v>45444</v>
      </c>
      <c r="M2474" s="236">
        <v>45473</v>
      </c>
      <c r="N2474" s="33" t="s">
        <v>124</v>
      </c>
      <c r="O2474" s="33" t="s">
        <v>125</v>
      </c>
      <c r="P2474" s="33" t="s">
        <v>1143</v>
      </c>
      <c r="Q2474" s="29" t="s">
        <v>1204</v>
      </c>
      <c r="R2474" s="33" t="s">
        <v>78</v>
      </c>
      <c r="S2474" s="33">
        <v>8</v>
      </c>
      <c r="T2474" s="29"/>
      <c r="U2474" s="29"/>
      <c r="V2474" s="29"/>
      <c r="W2474" s="29"/>
      <c r="X2474" s="29"/>
      <c r="Y2474" s="29"/>
      <c r="Z2474" s="33"/>
    </row>
    <row r="2475" ht="24" spans="1:26">
      <c r="A2475" s="33">
        <v>281</v>
      </c>
      <c r="B2475" s="33" t="s">
        <v>117</v>
      </c>
      <c r="C2475" s="33" t="s">
        <v>118</v>
      </c>
      <c r="D2475" s="33" t="s">
        <v>150</v>
      </c>
      <c r="E2475" s="33" t="s">
        <v>247</v>
      </c>
      <c r="F2475" s="33" t="s">
        <v>1224</v>
      </c>
      <c r="G2475" s="33" t="s">
        <v>1830</v>
      </c>
      <c r="H2475" s="33" t="s">
        <v>2043</v>
      </c>
      <c r="I2475" s="29" t="s">
        <v>1876</v>
      </c>
      <c r="J2475" s="33" t="s">
        <v>1876</v>
      </c>
      <c r="K2475" s="33">
        <v>10</v>
      </c>
      <c r="L2475" s="236">
        <v>45444</v>
      </c>
      <c r="M2475" s="236">
        <v>45473</v>
      </c>
      <c r="N2475" s="33" t="s">
        <v>124</v>
      </c>
      <c r="O2475" s="33" t="s">
        <v>125</v>
      </c>
      <c r="P2475" s="33" t="s">
        <v>1143</v>
      </c>
      <c r="Q2475" s="29" t="s">
        <v>1225</v>
      </c>
      <c r="R2475" s="33" t="s">
        <v>78</v>
      </c>
      <c r="S2475" s="33">
        <v>10</v>
      </c>
      <c r="T2475" s="29"/>
      <c r="U2475" s="236"/>
      <c r="V2475" s="236"/>
      <c r="W2475" s="33"/>
      <c r="X2475" s="33"/>
      <c r="Y2475" s="306"/>
      <c r="Z2475" s="306"/>
    </row>
    <row r="2476" ht="24" spans="1:26">
      <c r="A2476" s="33">
        <v>282</v>
      </c>
      <c r="B2476" s="33" t="s">
        <v>117</v>
      </c>
      <c r="C2476" s="33" t="s">
        <v>118</v>
      </c>
      <c r="D2476" s="33" t="s">
        <v>150</v>
      </c>
      <c r="E2476" s="33" t="s">
        <v>247</v>
      </c>
      <c r="F2476" s="33" t="s">
        <v>1235</v>
      </c>
      <c r="G2476" s="33" t="s">
        <v>1830</v>
      </c>
      <c r="H2476" s="33" t="s">
        <v>2043</v>
      </c>
      <c r="I2476" s="29" t="s">
        <v>1876</v>
      </c>
      <c r="J2476" s="33" t="s">
        <v>1876</v>
      </c>
      <c r="K2476" s="33">
        <v>10</v>
      </c>
      <c r="L2476" s="236">
        <v>45444</v>
      </c>
      <c r="M2476" s="236">
        <v>45473</v>
      </c>
      <c r="N2476" s="33" t="s">
        <v>124</v>
      </c>
      <c r="O2476" s="33" t="s">
        <v>125</v>
      </c>
      <c r="P2476" s="33" t="s">
        <v>1143</v>
      </c>
      <c r="Q2476" s="29" t="s">
        <v>1225</v>
      </c>
      <c r="R2476" s="33" t="s">
        <v>78</v>
      </c>
      <c r="S2476" s="33">
        <v>10</v>
      </c>
      <c r="T2476" s="29"/>
      <c r="U2476" s="29"/>
      <c r="V2476" s="29"/>
      <c r="W2476" s="29"/>
      <c r="X2476" s="29"/>
      <c r="Y2476" s="29"/>
      <c r="Z2476" s="33"/>
    </row>
    <row r="2477" ht="24" spans="1:26">
      <c r="A2477" s="33">
        <v>284</v>
      </c>
      <c r="B2477" s="33" t="s">
        <v>117</v>
      </c>
      <c r="C2477" s="33" t="s">
        <v>118</v>
      </c>
      <c r="D2477" s="33" t="s">
        <v>150</v>
      </c>
      <c r="E2477" s="33" t="s">
        <v>797</v>
      </c>
      <c r="F2477" s="33" t="s">
        <v>1244</v>
      </c>
      <c r="G2477" s="33" t="s">
        <v>1830</v>
      </c>
      <c r="H2477" s="305" t="s">
        <v>2044</v>
      </c>
      <c r="I2477" s="29" t="s">
        <v>1876</v>
      </c>
      <c r="J2477" s="33" t="s">
        <v>1876</v>
      </c>
      <c r="K2477" s="33">
        <v>16</v>
      </c>
      <c r="L2477" s="236">
        <v>45444</v>
      </c>
      <c r="M2477" s="236">
        <v>45473</v>
      </c>
      <c r="N2477" s="33" t="s">
        <v>124</v>
      </c>
      <c r="O2477" s="33" t="s">
        <v>125</v>
      </c>
      <c r="P2477" s="33" t="s">
        <v>1143</v>
      </c>
      <c r="Q2477" s="29" t="s">
        <v>1245</v>
      </c>
      <c r="R2477" s="33" t="s">
        <v>78</v>
      </c>
      <c r="S2477" s="33">
        <v>16</v>
      </c>
      <c r="T2477" s="29"/>
      <c r="U2477" s="29"/>
      <c r="V2477" s="29"/>
      <c r="W2477" s="29"/>
      <c r="X2477" s="29"/>
      <c r="Y2477" s="29"/>
      <c r="Z2477" s="33"/>
    </row>
    <row r="2478" ht="24" spans="1:26">
      <c r="A2478" s="33">
        <v>285</v>
      </c>
      <c r="B2478" s="33" t="s">
        <v>117</v>
      </c>
      <c r="C2478" s="33" t="s">
        <v>118</v>
      </c>
      <c r="D2478" s="33" t="s">
        <v>150</v>
      </c>
      <c r="E2478" s="33" t="s">
        <v>797</v>
      </c>
      <c r="F2478" s="33" t="s">
        <v>1258</v>
      </c>
      <c r="G2478" s="33" t="s">
        <v>1830</v>
      </c>
      <c r="H2478" s="33" t="s">
        <v>2045</v>
      </c>
      <c r="I2478" s="29" t="s">
        <v>1876</v>
      </c>
      <c r="J2478" s="33" t="s">
        <v>1876</v>
      </c>
      <c r="K2478" s="33">
        <v>2</v>
      </c>
      <c r="L2478" s="236">
        <v>45444</v>
      </c>
      <c r="M2478" s="236">
        <v>45473</v>
      </c>
      <c r="N2478" s="33" t="s">
        <v>124</v>
      </c>
      <c r="O2478" s="33" t="s">
        <v>125</v>
      </c>
      <c r="P2478" s="33" t="s">
        <v>1143</v>
      </c>
      <c r="Q2478" s="29" t="s">
        <v>1255</v>
      </c>
      <c r="R2478" s="33" t="s">
        <v>78</v>
      </c>
      <c r="S2478" s="33">
        <v>2</v>
      </c>
      <c r="T2478" s="29"/>
      <c r="U2478" s="29"/>
      <c r="V2478" s="29"/>
      <c r="W2478" s="29"/>
      <c r="X2478" s="29"/>
      <c r="Y2478" s="29"/>
      <c r="Z2478" s="33"/>
    </row>
    <row r="2479" ht="24" spans="1:26">
      <c r="A2479" s="33">
        <v>286</v>
      </c>
      <c r="B2479" s="33" t="s">
        <v>117</v>
      </c>
      <c r="C2479" s="33" t="s">
        <v>118</v>
      </c>
      <c r="D2479" s="33" t="s">
        <v>150</v>
      </c>
      <c r="E2479" s="33" t="s">
        <v>797</v>
      </c>
      <c r="F2479" s="33" t="s">
        <v>1265</v>
      </c>
      <c r="G2479" s="33" t="s">
        <v>1830</v>
      </c>
      <c r="H2479" s="305" t="s">
        <v>2046</v>
      </c>
      <c r="I2479" s="29" t="s">
        <v>1876</v>
      </c>
      <c r="J2479" s="33" t="s">
        <v>1876</v>
      </c>
      <c r="K2479" s="33">
        <v>4</v>
      </c>
      <c r="L2479" s="236">
        <v>45444</v>
      </c>
      <c r="M2479" s="236">
        <v>45473</v>
      </c>
      <c r="N2479" s="33" t="s">
        <v>124</v>
      </c>
      <c r="O2479" s="33" t="s">
        <v>125</v>
      </c>
      <c r="P2479" s="33" t="s">
        <v>1143</v>
      </c>
      <c r="Q2479" s="29" t="s">
        <v>1175</v>
      </c>
      <c r="R2479" s="33" t="s">
        <v>78</v>
      </c>
      <c r="S2479" s="33">
        <v>4</v>
      </c>
      <c r="T2479" s="29"/>
      <c r="U2479" s="29"/>
      <c r="V2479" s="29"/>
      <c r="W2479" s="29"/>
      <c r="X2479" s="29"/>
      <c r="Y2479" s="29"/>
      <c r="Z2479" s="33"/>
    </row>
    <row r="2480" ht="24" spans="1:26">
      <c r="A2480" s="33">
        <v>287</v>
      </c>
      <c r="B2480" s="33" t="s">
        <v>117</v>
      </c>
      <c r="C2480" s="33" t="s">
        <v>118</v>
      </c>
      <c r="D2480" s="33" t="s">
        <v>150</v>
      </c>
      <c r="E2480" s="33" t="s">
        <v>247</v>
      </c>
      <c r="F2480" s="33" t="s">
        <v>1275</v>
      </c>
      <c r="G2480" s="33" t="s">
        <v>1830</v>
      </c>
      <c r="H2480" s="33" t="s">
        <v>2047</v>
      </c>
      <c r="I2480" s="33" t="s">
        <v>1876</v>
      </c>
      <c r="J2480" s="33" t="s">
        <v>1876</v>
      </c>
      <c r="K2480" s="33">
        <v>2</v>
      </c>
      <c r="L2480" s="236">
        <v>45444</v>
      </c>
      <c r="M2480" s="236">
        <v>45473</v>
      </c>
      <c r="N2480" s="33" t="s">
        <v>124</v>
      </c>
      <c r="O2480" s="33" t="s">
        <v>125</v>
      </c>
      <c r="P2480" s="33" t="s">
        <v>1143</v>
      </c>
      <c r="Q2480" s="29" t="s">
        <v>1204</v>
      </c>
      <c r="R2480" s="33" t="s">
        <v>78</v>
      </c>
      <c r="S2480" s="33">
        <v>2</v>
      </c>
      <c r="T2480" s="29"/>
      <c r="U2480" s="29"/>
      <c r="V2480" s="29"/>
      <c r="W2480" s="29"/>
      <c r="X2480" s="29"/>
      <c r="Y2480" s="29"/>
      <c r="Z2480" s="33"/>
    </row>
    <row r="2481" ht="24" spans="1:26">
      <c r="A2481" s="33">
        <v>288</v>
      </c>
      <c r="B2481" s="33" t="s">
        <v>117</v>
      </c>
      <c r="C2481" s="33" t="s">
        <v>118</v>
      </c>
      <c r="D2481" s="33" t="s">
        <v>150</v>
      </c>
      <c r="E2481" s="33" t="s">
        <v>247</v>
      </c>
      <c r="F2481" s="33" t="s">
        <v>1279</v>
      </c>
      <c r="G2481" s="33" t="s">
        <v>1830</v>
      </c>
      <c r="H2481" s="28" t="s">
        <v>2048</v>
      </c>
      <c r="I2481" s="29" t="s">
        <v>1876</v>
      </c>
      <c r="J2481" s="33" t="s">
        <v>1876</v>
      </c>
      <c r="K2481" s="33">
        <v>10</v>
      </c>
      <c r="L2481" s="236">
        <v>45444</v>
      </c>
      <c r="M2481" s="236">
        <v>45473</v>
      </c>
      <c r="N2481" s="33" t="s">
        <v>124</v>
      </c>
      <c r="O2481" s="33" t="s">
        <v>125</v>
      </c>
      <c r="P2481" s="33" t="s">
        <v>1143</v>
      </c>
      <c r="Q2481" s="29" t="s">
        <v>1280</v>
      </c>
      <c r="R2481" s="33" t="s">
        <v>78</v>
      </c>
      <c r="S2481" s="33">
        <v>10</v>
      </c>
      <c r="T2481" s="29"/>
      <c r="U2481" s="29"/>
      <c r="V2481" s="29"/>
      <c r="W2481" s="29"/>
      <c r="X2481" s="29"/>
      <c r="Y2481" s="29"/>
      <c r="Z2481" s="33"/>
    </row>
    <row r="2482" ht="24" spans="1:26">
      <c r="A2482" s="33">
        <v>289</v>
      </c>
      <c r="B2482" s="33" t="s">
        <v>117</v>
      </c>
      <c r="C2482" s="33" t="s">
        <v>118</v>
      </c>
      <c r="D2482" s="33" t="s">
        <v>150</v>
      </c>
      <c r="E2482" s="33" t="s">
        <v>247</v>
      </c>
      <c r="F2482" s="33" t="s">
        <v>1290</v>
      </c>
      <c r="G2482" s="33" t="s">
        <v>1830</v>
      </c>
      <c r="H2482" s="28" t="s">
        <v>2048</v>
      </c>
      <c r="I2482" s="29" t="s">
        <v>1876</v>
      </c>
      <c r="J2482" s="33" t="s">
        <v>1876</v>
      </c>
      <c r="K2482" s="33">
        <v>10</v>
      </c>
      <c r="L2482" s="236">
        <v>45444</v>
      </c>
      <c r="M2482" s="236">
        <v>45473</v>
      </c>
      <c r="N2482" s="33" t="s">
        <v>124</v>
      </c>
      <c r="O2482" s="33" t="s">
        <v>125</v>
      </c>
      <c r="P2482" s="33" t="s">
        <v>1143</v>
      </c>
      <c r="Q2482" s="29" t="s">
        <v>1280</v>
      </c>
      <c r="R2482" s="33" t="s">
        <v>78</v>
      </c>
      <c r="S2482" s="33">
        <v>10</v>
      </c>
      <c r="T2482" s="29"/>
      <c r="U2482" s="29"/>
      <c r="V2482" s="29"/>
      <c r="W2482" s="29"/>
      <c r="X2482" s="29"/>
      <c r="Y2482" s="29"/>
      <c r="Z2482" s="33"/>
    </row>
    <row r="2483" ht="24" spans="1:26">
      <c r="A2483" s="33">
        <v>290</v>
      </c>
      <c r="B2483" s="33" t="s">
        <v>117</v>
      </c>
      <c r="C2483" s="33" t="s">
        <v>118</v>
      </c>
      <c r="D2483" s="33" t="s">
        <v>150</v>
      </c>
      <c r="E2483" s="33" t="s">
        <v>247</v>
      </c>
      <c r="F2483" s="33" t="s">
        <v>1296</v>
      </c>
      <c r="G2483" s="33" t="s">
        <v>1830</v>
      </c>
      <c r="H2483" s="33" t="s">
        <v>2049</v>
      </c>
      <c r="I2483" s="29" t="s">
        <v>1876</v>
      </c>
      <c r="J2483" s="33" t="s">
        <v>1876</v>
      </c>
      <c r="K2483" s="33">
        <v>4</v>
      </c>
      <c r="L2483" s="236">
        <v>45444</v>
      </c>
      <c r="M2483" s="236">
        <v>45473</v>
      </c>
      <c r="N2483" s="33" t="s">
        <v>124</v>
      </c>
      <c r="O2483" s="33" t="s">
        <v>125</v>
      </c>
      <c r="P2483" s="33" t="s">
        <v>1143</v>
      </c>
      <c r="Q2483" s="29" t="s">
        <v>1297</v>
      </c>
      <c r="R2483" s="33" t="s">
        <v>78</v>
      </c>
      <c r="S2483" s="33">
        <v>4</v>
      </c>
      <c r="T2483" s="29"/>
      <c r="U2483" s="29"/>
      <c r="V2483" s="29"/>
      <c r="W2483" s="29"/>
      <c r="X2483" s="29"/>
      <c r="Y2483" s="29"/>
      <c r="Z2483" s="33"/>
    </row>
    <row r="2484" ht="24" spans="1:26">
      <c r="A2484" s="33">
        <v>291</v>
      </c>
      <c r="B2484" s="33" t="s">
        <v>117</v>
      </c>
      <c r="C2484" s="33" t="s">
        <v>118</v>
      </c>
      <c r="D2484" s="33" t="s">
        <v>150</v>
      </c>
      <c r="E2484" s="33" t="s">
        <v>247</v>
      </c>
      <c r="F2484" s="33" t="s">
        <v>1302</v>
      </c>
      <c r="G2484" s="33" t="s">
        <v>1830</v>
      </c>
      <c r="H2484" s="33" t="s">
        <v>2050</v>
      </c>
      <c r="I2484" s="29" t="s">
        <v>1876</v>
      </c>
      <c r="J2484" s="33" t="s">
        <v>1876</v>
      </c>
      <c r="K2484" s="33">
        <v>4</v>
      </c>
      <c r="L2484" s="236">
        <v>45444</v>
      </c>
      <c r="M2484" s="236">
        <v>45473</v>
      </c>
      <c r="N2484" s="33" t="s">
        <v>124</v>
      </c>
      <c r="O2484" s="33" t="s">
        <v>125</v>
      </c>
      <c r="P2484" s="33" t="s">
        <v>1143</v>
      </c>
      <c r="Q2484" s="29" t="s">
        <v>1297</v>
      </c>
      <c r="R2484" s="33" t="s">
        <v>78</v>
      </c>
      <c r="S2484" s="33">
        <v>4</v>
      </c>
      <c r="T2484" s="29"/>
      <c r="U2484" s="29"/>
      <c r="V2484" s="29"/>
      <c r="W2484" s="29"/>
      <c r="X2484" s="29"/>
      <c r="Y2484" s="29"/>
      <c r="Z2484" s="33"/>
    </row>
    <row r="2485" ht="24" spans="1:26">
      <c r="A2485" s="33">
        <v>292</v>
      </c>
      <c r="B2485" s="33" t="s">
        <v>117</v>
      </c>
      <c r="C2485" s="33" t="s">
        <v>118</v>
      </c>
      <c r="D2485" s="33" t="s">
        <v>150</v>
      </c>
      <c r="E2485" s="33" t="s">
        <v>797</v>
      </c>
      <c r="F2485" s="33" t="s">
        <v>1307</v>
      </c>
      <c r="G2485" s="33" t="s">
        <v>1830</v>
      </c>
      <c r="H2485" s="33" t="s">
        <v>2051</v>
      </c>
      <c r="I2485" s="29" t="s">
        <v>1876</v>
      </c>
      <c r="J2485" s="33" t="s">
        <v>1876</v>
      </c>
      <c r="K2485" s="33">
        <v>4</v>
      </c>
      <c r="L2485" s="236">
        <v>45444</v>
      </c>
      <c r="M2485" s="236">
        <v>45473</v>
      </c>
      <c r="N2485" s="33" t="s">
        <v>124</v>
      </c>
      <c r="O2485" s="33" t="s">
        <v>125</v>
      </c>
      <c r="P2485" s="33" t="s">
        <v>1143</v>
      </c>
      <c r="Q2485" s="29" t="s">
        <v>1308</v>
      </c>
      <c r="R2485" s="33" t="s">
        <v>78</v>
      </c>
      <c r="S2485" s="33">
        <v>4</v>
      </c>
      <c r="T2485" s="29"/>
      <c r="U2485" s="29"/>
      <c r="V2485" s="29"/>
      <c r="W2485" s="29"/>
      <c r="X2485" s="29"/>
      <c r="Y2485" s="29"/>
      <c r="Z2485" s="33"/>
    </row>
    <row r="2486" ht="24" spans="1:26">
      <c r="A2486" s="33">
        <v>293</v>
      </c>
      <c r="B2486" s="33" t="s">
        <v>117</v>
      </c>
      <c r="C2486" s="33" t="s">
        <v>118</v>
      </c>
      <c r="D2486" s="33" t="s">
        <v>150</v>
      </c>
      <c r="E2486" s="33" t="s">
        <v>797</v>
      </c>
      <c r="F2486" s="33" t="s">
        <v>1313</v>
      </c>
      <c r="G2486" s="33" t="s">
        <v>1830</v>
      </c>
      <c r="H2486" s="33" t="s">
        <v>2052</v>
      </c>
      <c r="I2486" s="29" t="s">
        <v>1876</v>
      </c>
      <c r="J2486" s="33" t="s">
        <v>1876</v>
      </c>
      <c r="K2486" s="33">
        <v>4</v>
      </c>
      <c r="L2486" s="236">
        <v>45444</v>
      </c>
      <c r="M2486" s="236">
        <v>45473</v>
      </c>
      <c r="N2486" s="33" t="s">
        <v>124</v>
      </c>
      <c r="O2486" s="33" t="s">
        <v>125</v>
      </c>
      <c r="P2486" s="33" t="s">
        <v>1143</v>
      </c>
      <c r="Q2486" s="29" t="s">
        <v>1297</v>
      </c>
      <c r="R2486" s="33" t="s">
        <v>78</v>
      </c>
      <c r="S2486" s="33">
        <v>4</v>
      </c>
      <c r="T2486" s="29"/>
      <c r="U2486" s="29"/>
      <c r="V2486" s="29"/>
      <c r="W2486" s="29"/>
      <c r="X2486" s="29"/>
      <c r="Y2486" s="29"/>
      <c r="Z2486" s="33"/>
    </row>
    <row r="2487" ht="24" spans="1:26">
      <c r="A2487" s="33">
        <v>294</v>
      </c>
      <c r="B2487" s="33" t="s">
        <v>117</v>
      </c>
      <c r="C2487" s="33" t="s">
        <v>118</v>
      </c>
      <c r="D2487" s="33" t="s">
        <v>150</v>
      </c>
      <c r="E2487" s="33" t="s">
        <v>247</v>
      </c>
      <c r="F2487" s="33" t="s">
        <v>1317</v>
      </c>
      <c r="G2487" s="33" t="s">
        <v>1830</v>
      </c>
      <c r="H2487" s="33" t="s">
        <v>2053</v>
      </c>
      <c r="I2487" s="29" t="s">
        <v>1876</v>
      </c>
      <c r="J2487" s="33" t="s">
        <v>1876</v>
      </c>
      <c r="K2487" s="33">
        <v>4</v>
      </c>
      <c r="L2487" s="236">
        <v>45444</v>
      </c>
      <c r="M2487" s="236">
        <v>45473</v>
      </c>
      <c r="N2487" s="33" t="s">
        <v>124</v>
      </c>
      <c r="O2487" s="33" t="s">
        <v>125</v>
      </c>
      <c r="P2487" s="33" t="s">
        <v>1143</v>
      </c>
      <c r="Q2487" s="29" t="s">
        <v>1297</v>
      </c>
      <c r="R2487" s="33" t="s">
        <v>78</v>
      </c>
      <c r="S2487" s="33">
        <v>4</v>
      </c>
      <c r="T2487" s="29"/>
      <c r="U2487" s="29"/>
      <c r="V2487" s="29"/>
      <c r="W2487" s="29"/>
      <c r="X2487" s="29"/>
      <c r="Y2487" s="29"/>
      <c r="Z2487" s="33"/>
    </row>
    <row r="2488" ht="24" spans="1:26">
      <c r="A2488" s="33">
        <v>295</v>
      </c>
      <c r="B2488" s="33" t="s">
        <v>117</v>
      </c>
      <c r="C2488" s="33" t="s">
        <v>118</v>
      </c>
      <c r="D2488" s="33" t="s">
        <v>150</v>
      </c>
      <c r="E2488" s="33" t="s">
        <v>797</v>
      </c>
      <c r="F2488" s="33" t="s">
        <v>1321</v>
      </c>
      <c r="G2488" s="33" t="s">
        <v>1830</v>
      </c>
      <c r="H2488" s="33" t="s">
        <v>2054</v>
      </c>
      <c r="I2488" s="29" t="s">
        <v>1876</v>
      </c>
      <c r="J2488" s="33" t="s">
        <v>1876</v>
      </c>
      <c r="K2488" s="33">
        <v>2</v>
      </c>
      <c r="L2488" s="236">
        <v>45444</v>
      </c>
      <c r="M2488" s="236">
        <v>45473</v>
      </c>
      <c r="N2488" s="33" t="s">
        <v>124</v>
      </c>
      <c r="O2488" s="33" t="s">
        <v>125</v>
      </c>
      <c r="P2488" s="33" t="s">
        <v>1143</v>
      </c>
      <c r="Q2488" s="29" t="s">
        <v>1322</v>
      </c>
      <c r="R2488" s="33" t="s">
        <v>78</v>
      </c>
      <c r="S2488" s="33">
        <v>2</v>
      </c>
      <c r="T2488" s="29"/>
      <c r="U2488" s="29"/>
      <c r="V2488" s="29"/>
      <c r="W2488" s="29"/>
      <c r="X2488" s="29"/>
      <c r="Y2488" s="29"/>
      <c r="Z2488" s="33"/>
    </row>
    <row r="2489" ht="24" spans="1:26">
      <c r="A2489" s="33">
        <v>296</v>
      </c>
      <c r="B2489" s="33" t="s">
        <v>117</v>
      </c>
      <c r="C2489" s="33" t="s">
        <v>118</v>
      </c>
      <c r="D2489" s="33" t="s">
        <v>150</v>
      </c>
      <c r="E2489" s="33" t="s">
        <v>797</v>
      </c>
      <c r="F2489" s="33" t="s">
        <v>1336</v>
      </c>
      <c r="G2489" s="33" t="s">
        <v>1830</v>
      </c>
      <c r="H2489" s="33" t="s">
        <v>2045</v>
      </c>
      <c r="I2489" s="29" t="s">
        <v>1876</v>
      </c>
      <c r="J2489" s="33" t="s">
        <v>1876</v>
      </c>
      <c r="K2489" s="33">
        <v>2</v>
      </c>
      <c r="L2489" s="236">
        <v>45444</v>
      </c>
      <c r="M2489" s="236">
        <v>45473</v>
      </c>
      <c r="N2489" s="33" t="s">
        <v>124</v>
      </c>
      <c r="O2489" s="33" t="s">
        <v>125</v>
      </c>
      <c r="P2489" s="33" t="s">
        <v>1143</v>
      </c>
      <c r="Q2489" s="29" t="s">
        <v>1337</v>
      </c>
      <c r="R2489" s="33" t="s">
        <v>78</v>
      </c>
      <c r="S2489" s="33">
        <v>2</v>
      </c>
      <c r="T2489" s="29"/>
      <c r="U2489" s="29"/>
      <c r="V2489" s="29"/>
      <c r="W2489" s="29"/>
      <c r="X2489" s="29"/>
      <c r="Y2489" s="29"/>
      <c r="Z2489" s="33"/>
    </row>
    <row r="2490" ht="24" spans="1:26">
      <c r="A2490" s="33">
        <v>297</v>
      </c>
      <c r="B2490" s="33" t="s">
        <v>117</v>
      </c>
      <c r="C2490" s="33" t="s">
        <v>118</v>
      </c>
      <c r="D2490" s="33" t="s">
        <v>150</v>
      </c>
      <c r="E2490" s="33" t="s">
        <v>157</v>
      </c>
      <c r="F2490" s="33" t="s">
        <v>1341</v>
      </c>
      <c r="G2490" s="33" t="s">
        <v>1830</v>
      </c>
      <c r="H2490" s="33" t="s">
        <v>2045</v>
      </c>
      <c r="I2490" s="29" t="s">
        <v>1876</v>
      </c>
      <c r="J2490" s="33" t="s">
        <v>1876</v>
      </c>
      <c r="K2490" s="33">
        <v>2</v>
      </c>
      <c r="L2490" s="236">
        <v>45444</v>
      </c>
      <c r="M2490" s="236">
        <v>45473</v>
      </c>
      <c r="N2490" s="33" t="s">
        <v>124</v>
      </c>
      <c r="O2490" s="33" t="s">
        <v>125</v>
      </c>
      <c r="P2490" s="33" t="s">
        <v>1143</v>
      </c>
      <c r="Q2490" s="29" t="s">
        <v>1342</v>
      </c>
      <c r="R2490" s="33" t="s">
        <v>78</v>
      </c>
      <c r="S2490" s="33">
        <v>2</v>
      </c>
      <c r="T2490" s="29"/>
      <c r="U2490" s="29"/>
      <c r="V2490" s="29"/>
      <c r="W2490" s="29"/>
      <c r="X2490" s="29"/>
      <c r="Y2490" s="29"/>
      <c r="Z2490" s="33"/>
    </row>
    <row r="2491" ht="24" spans="1:26">
      <c r="A2491" s="33">
        <v>298</v>
      </c>
      <c r="B2491" s="33" t="s">
        <v>117</v>
      </c>
      <c r="C2491" s="33" t="s">
        <v>118</v>
      </c>
      <c r="D2491" s="33" t="s">
        <v>150</v>
      </c>
      <c r="E2491" s="33" t="s">
        <v>157</v>
      </c>
      <c r="F2491" s="33" t="s">
        <v>1347</v>
      </c>
      <c r="G2491" s="33" t="s">
        <v>1830</v>
      </c>
      <c r="H2491" s="33" t="s">
        <v>2045</v>
      </c>
      <c r="I2491" s="29" t="s">
        <v>1876</v>
      </c>
      <c r="J2491" s="33" t="s">
        <v>1876</v>
      </c>
      <c r="K2491" s="33">
        <v>2</v>
      </c>
      <c r="L2491" s="236">
        <v>45444</v>
      </c>
      <c r="M2491" s="236">
        <v>45473</v>
      </c>
      <c r="N2491" s="33" t="s">
        <v>124</v>
      </c>
      <c r="O2491" s="33" t="s">
        <v>125</v>
      </c>
      <c r="P2491" s="33" t="s">
        <v>1143</v>
      </c>
      <c r="Q2491" s="29" t="s">
        <v>1342</v>
      </c>
      <c r="R2491" s="33" t="s">
        <v>78</v>
      </c>
      <c r="S2491" s="33">
        <v>2</v>
      </c>
      <c r="T2491" s="29"/>
      <c r="U2491" s="29"/>
      <c r="V2491" s="29"/>
      <c r="W2491" s="29"/>
      <c r="X2491" s="29"/>
      <c r="Y2491" s="29"/>
      <c r="Z2491" s="33"/>
    </row>
    <row r="2492" ht="24" spans="1:26">
      <c r="A2492" s="33">
        <v>299</v>
      </c>
      <c r="B2492" s="33" t="s">
        <v>117</v>
      </c>
      <c r="C2492" s="33" t="s">
        <v>118</v>
      </c>
      <c r="D2492" s="33" t="s">
        <v>363</v>
      </c>
      <c r="E2492" s="33" t="s">
        <v>157</v>
      </c>
      <c r="F2492" s="33" t="s">
        <v>1351</v>
      </c>
      <c r="G2492" s="33" t="s">
        <v>1830</v>
      </c>
      <c r="H2492" s="33" t="s">
        <v>2055</v>
      </c>
      <c r="I2492" s="29" t="s">
        <v>1876</v>
      </c>
      <c r="J2492" s="33" t="s">
        <v>1876</v>
      </c>
      <c r="K2492" s="33">
        <v>8</v>
      </c>
      <c r="L2492" s="236">
        <v>45444</v>
      </c>
      <c r="M2492" s="236">
        <v>45473</v>
      </c>
      <c r="N2492" s="33" t="s">
        <v>124</v>
      </c>
      <c r="O2492" s="33" t="s">
        <v>125</v>
      </c>
      <c r="P2492" s="33" t="s">
        <v>1143</v>
      </c>
      <c r="Q2492" s="29" t="s">
        <v>1352</v>
      </c>
      <c r="R2492" s="33" t="s">
        <v>78</v>
      </c>
      <c r="S2492" s="33">
        <v>8</v>
      </c>
      <c r="T2492" s="29"/>
      <c r="U2492" s="29"/>
      <c r="V2492" s="29"/>
      <c r="W2492" s="29"/>
      <c r="X2492" s="29"/>
      <c r="Y2492" s="29"/>
      <c r="Z2492" s="33"/>
    </row>
    <row r="2493" ht="24" spans="1:26">
      <c r="A2493" s="33">
        <v>300</v>
      </c>
      <c r="B2493" s="33" t="s">
        <v>117</v>
      </c>
      <c r="C2493" s="33" t="s">
        <v>118</v>
      </c>
      <c r="D2493" s="33" t="s">
        <v>363</v>
      </c>
      <c r="E2493" s="33" t="s">
        <v>157</v>
      </c>
      <c r="F2493" s="33" t="s">
        <v>1357</v>
      </c>
      <c r="G2493" s="33" t="s">
        <v>1830</v>
      </c>
      <c r="H2493" s="33" t="s">
        <v>2055</v>
      </c>
      <c r="I2493" s="29" t="s">
        <v>1876</v>
      </c>
      <c r="J2493" s="33" t="s">
        <v>1876</v>
      </c>
      <c r="K2493" s="33">
        <v>8</v>
      </c>
      <c r="L2493" s="236">
        <v>45444</v>
      </c>
      <c r="M2493" s="236">
        <v>45473</v>
      </c>
      <c r="N2493" s="33" t="s">
        <v>124</v>
      </c>
      <c r="O2493" s="33" t="s">
        <v>125</v>
      </c>
      <c r="P2493" s="33" t="s">
        <v>1143</v>
      </c>
      <c r="Q2493" s="29" t="s">
        <v>1352</v>
      </c>
      <c r="R2493" s="33" t="s">
        <v>78</v>
      </c>
      <c r="S2493" s="33">
        <v>8</v>
      </c>
      <c r="T2493" s="29"/>
      <c r="U2493" s="29"/>
      <c r="V2493" s="29"/>
      <c r="W2493" s="29"/>
      <c r="X2493" s="29"/>
      <c r="Y2493" s="29"/>
      <c r="Z2493" s="33"/>
    </row>
    <row r="2494" ht="24" spans="1:26">
      <c r="A2494" s="33">
        <v>301</v>
      </c>
      <c r="B2494" s="33" t="s">
        <v>117</v>
      </c>
      <c r="C2494" s="33" t="s">
        <v>118</v>
      </c>
      <c r="D2494" s="33" t="s">
        <v>150</v>
      </c>
      <c r="E2494" s="33" t="s">
        <v>797</v>
      </c>
      <c r="F2494" s="33" t="s">
        <v>1362</v>
      </c>
      <c r="G2494" s="33" t="s">
        <v>1830</v>
      </c>
      <c r="H2494" s="33" t="s">
        <v>2054</v>
      </c>
      <c r="I2494" s="29" t="s">
        <v>1876</v>
      </c>
      <c r="J2494" s="33" t="s">
        <v>1876</v>
      </c>
      <c r="K2494" s="33">
        <v>2</v>
      </c>
      <c r="L2494" s="236">
        <v>45444</v>
      </c>
      <c r="M2494" s="236">
        <v>45473</v>
      </c>
      <c r="N2494" s="33" t="s">
        <v>124</v>
      </c>
      <c r="O2494" s="33" t="s">
        <v>125</v>
      </c>
      <c r="P2494" s="33" t="s">
        <v>1143</v>
      </c>
      <c r="Q2494" s="29" t="s">
        <v>1255</v>
      </c>
      <c r="R2494" s="33" t="s">
        <v>78</v>
      </c>
      <c r="S2494" s="33">
        <v>2</v>
      </c>
      <c r="T2494" s="29"/>
      <c r="U2494" s="29"/>
      <c r="V2494" s="29"/>
      <c r="W2494" s="29"/>
      <c r="X2494" s="29"/>
      <c r="Y2494" s="29"/>
      <c r="Z2494" s="33"/>
    </row>
    <row r="2495" ht="24" spans="1:26">
      <c r="A2495" s="33">
        <v>302</v>
      </c>
      <c r="B2495" s="33" t="s">
        <v>117</v>
      </c>
      <c r="C2495" s="33" t="s">
        <v>118</v>
      </c>
      <c r="D2495" s="33" t="s">
        <v>150</v>
      </c>
      <c r="E2495" s="33" t="s">
        <v>157</v>
      </c>
      <c r="F2495" s="33" t="s">
        <v>1366</v>
      </c>
      <c r="G2495" s="33" t="s">
        <v>1830</v>
      </c>
      <c r="H2495" s="33" t="s">
        <v>2056</v>
      </c>
      <c r="I2495" s="29" t="s">
        <v>1876</v>
      </c>
      <c r="J2495" s="33" t="s">
        <v>1876</v>
      </c>
      <c r="K2495" s="33">
        <v>10</v>
      </c>
      <c r="L2495" s="236">
        <v>45444</v>
      </c>
      <c r="M2495" s="236">
        <v>45473</v>
      </c>
      <c r="N2495" s="33" t="s">
        <v>124</v>
      </c>
      <c r="O2495" s="33" t="s">
        <v>125</v>
      </c>
      <c r="P2495" s="33" t="s">
        <v>1143</v>
      </c>
      <c r="Q2495" s="29" t="s">
        <v>1367</v>
      </c>
      <c r="R2495" s="33" t="s">
        <v>78</v>
      </c>
      <c r="S2495" s="33">
        <v>10</v>
      </c>
      <c r="T2495" s="29"/>
      <c r="U2495" s="29"/>
      <c r="V2495" s="29"/>
      <c r="W2495" s="29"/>
      <c r="X2495" s="29"/>
      <c r="Y2495" s="29"/>
      <c r="Z2495" s="33"/>
    </row>
    <row r="2496" ht="24" spans="1:26">
      <c r="A2496" s="33">
        <v>303</v>
      </c>
      <c r="B2496" s="33" t="s">
        <v>117</v>
      </c>
      <c r="C2496" s="33" t="s">
        <v>118</v>
      </c>
      <c r="D2496" s="33" t="s">
        <v>150</v>
      </c>
      <c r="E2496" s="33" t="s">
        <v>797</v>
      </c>
      <c r="F2496" s="33" t="s">
        <v>1371</v>
      </c>
      <c r="G2496" s="33" t="s">
        <v>1830</v>
      </c>
      <c r="H2496" s="28" t="s">
        <v>2057</v>
      </c>
      <c r="I2496" s="29" t="s">
        <v>1876</v>
      </c>
      <c r="J2496" s="33" t="s">
        <v>1876</v>
      </c>
      <c r="K2496" s="33">
        <v>6</v>
      </c>
      <c r="L2496" s="236">
        <v>45444</v>
      </c>
      <c r="M2496" s="236">
        <v>45473</v>
      </c>
      <c r="N2496" s="33" t="s">
        <v>124</v>
      </c>
      <c r="O2496" s="33" t="s">
        <v>125</v>
      </c>
      <c r="P2496" s="33" t="s">
        <v>1143</v>
      </c>
      <c r="Q2496" s="29" t="s">
        <v>1175</v>
      </c>
      <c r="R2496" s="33" t="s">
        <v>78</v>
      </c>
      <c r="S2496" s="33">
        <v>6</v>
      </c>
      <c r="T2496" s="29"/>
      <c r="U2496" s="29"/>
      <c r="V2496" s="29"/>
      <c r="W2496" s="29"/>
      <c r="X2496" s="29"/>
      <c r="Y2496" s="29"/>
      <c r="Z2496" s="33"/>
    </row>
    <row r="2497" ht="24" spans="1:26">
      <c r="A2497" s="33">
        <v>304</v>
      </c>
      <c r="B2497" s="33" t="s">
        <v>117</v>
      </c>
      <c r="C2497" s="33" t="s">
        <v>118</v>
      </c>
      <c r="D2497" s="33" t="s">
        <v>150</v>
      </c>
      <c r="E2497" s="33" t="s">
        <v>797</v>
      </c>
      <c r="F2497" s="33" t="s">
        <v>1380</v>
      </c>
      <c r="G2497" s="33" t="s">
        <v>1830</v>
      </c>
      <c r="H2497" s="305" t="s">
        <v>2046</v>
      </c>
      <c r="I2497" s="29" t="s">
        <v>1876</v>
      </c>
      <c r="J2497" s="33" t="s">
        <v>1876</v>
      </c>
      <c r="K2497" s="33">
        <v>4</v>
      </c>
      <c r="L2497" s="236">
        <v>45444</v>
      </c>
      <c r="M2497" s="236">
        <v>45473</v>
      </c>
      <c r="N2497" s="33" t="s">
        <v>124</v>
      </c>
      <c r="O2497" s="33" t="s">
        <v>125</v>
      </c>
      <c r="P2497" s="33" t="s">
        <v>1143</v>
      </c>
      <c r="Q2497" s="29" t="s">
        <v>1175</v>
      </c>
      <c r="R2497" s="33" t="s">
        <v>78</v>
      </c>
      <c r="S2497" s="33">
        <v>4</v>
      </c>
      <c r="T2497" s="29"/>
      <c r="U2497" s="29"/>
      <c r="V2497" s="29"/>
      <c r="W2497" s="29"/>
      <c r="X2497" s="29"/>
      <c r="Y2497" s="29"/>
      <c r="Z2497" s="33"/>
    </row>
    <row r="2498" ht="24" spans="1:26">
      <c r="A2498" s="33">
        <v>305</v>
      </c>
      <c r="B2498" s="33" t="s">
        <v>117</v>
      </c>
      <c r="C2498" s="33" t="s">
        <v>118</v>
      </c>
      <c r="D2498" s="33" t="s">
        <v>150</v>
      </c>
      <c r="E2498" s="33" t="s">
        <v>157</v>
      </c>
      <c r="F2498" s="33" t="s">
        <v>1389</v>
      </c>
      <c r="G2498" s="33" t="s">
        <v>1830</v>
      </c>
      <c r="H2498" s="33" t="s">
        <v>2058</v>
      </c>
      <c r="I2498" s="33" t="s">
        <v>1876</v>
      </c>
      <c r="J2498" s="33" t="s">
        <v>1876</v>
      </c>
      <c r="K2498" s="33">
        <v>6</v>
      </c>
      <c r="L2498" s="236">
        <v>45444</v>
      </c>
      <c r="M2498" s="236">
        <v>45473</v>
      </c>
      <c r="N2498" s="33" t="s">
        <v>124</v>
      </c>
      <c r="O2498" s="33" t="s">
        <v>125</v>
      </c>
      <c r="P2498" s="33" t="s">
        <v>1143</v>
      </c>
      <c r="Q2498" s="29" t="s">
        <v>1367</v>
      </c>
      <c r="R2498" s="33" t="s">
        <v>78</v>
      </c>
      <c r="S2498" s="33">
        <v>6</v>
      </c>
      <c r="T2498" s="29"/>
      <c r="U2498" s="29"/>
      <c r="V2498" s="29"/>
      <c r="W2498" s="29"/>
      <c r="X2498" s="29"/>
      <c r="Y2498" s="29"/>
      <c r="Z2498" s="33"/>
    </row>
    <row r="2499" ht="24" spans="1:26">
      <c r="A2499" s="33">
        <v>306</v>
      </c>
      <c r="B2499" s="33" t="s">
        <v>117</v>
      </c>
      <c r="C2499" s="33" t="s">
        <v>118</v>
      </c>
      <c r="D2499" s="33" t="s">
        <v>150</v>
      </c>
      <c r="E2499" s="33" t="s">
        <v>247</v>
      </c>
      <c r="F2499" s="33" t="s">
        <v>1393</v>
      </c>
      <c r="G2499" s="33" t="s">
        <v>1830</v>
      </c>
      <c r="H2499" s="33" t="s">
        <v>2059</v>
      </c>
      <c r="I2499" s="33" t="s">
        <v>1876</v>
      </c>
      <c r="J2499" s="33" t="s">
        <v>1876</v>
      </c>
      <c r="K2499" s="33">
        <v>2</v>
      </c>
      <c r="L2499" s="236">
        <v>45444</v>
      </c>
      <c r="M2499" s="236">
        <v>45473</v>
      </c>
      <c r="N2499" s="33" t="s">
        <v>124</v>
      </c>
      <c r="O2499" s="33" t="s">
        <v>125</v>
      </c>
      <c r="P2499" s="33" t="s">
        <v>1143</v>
      </c>
      <c r="Q2499" s="29" t="s">
        <v>1367</v>
      </c>
      <c r="R2499" s="33" t="s">
        <v>78</v>
      </c>
      <c r="S2499" s="33">
        <v>2</v>
      </c>
      <c r="T2499" s="29"/>
      <c r="U2499" s="29"/>
      <c r="V2499" s="29"/>
      <c r="W2499" s="29"/>
      <c r="X2499" s="29"/>
      <c r="Y2499" s="29"/>
      <c r="Z2499" s="33"/>
    </row>
    <row r="2500" ht="24" spans="1:26">
      <c r="A2500" s="33">
        <v>307</v>
      </c>
      <c r="B2500" s="33" t="s">
        <v>117</v>
      </c>
      <c r="C2500" s="33" t="s">
        <v>118</v>
      </c>
      <c r="D2500" s="33" t="s">
        <v>150</v>
      </c>
      <c r="E2500" s="33" t="s">
        <v>247</v>
      </c>
      <c r="F2500" s="33" t="s">
        <v>1412</v>
      </c>
      <c r="G2500" s="33" t="s">
        <v>1830</v>
      </c>
      <c r="H2500" s="33" t="s">
        <v>2060</v>
      </c>
      <c r="I2500" s="33" t="s">
        <v>1876</v>
      </c>
      <c r="J2500" s="33" t="s">
        <v>1876</v>
      </c>
      <c r="K2500" s="33">
        <v>4</v>
      </c>
      <c r="L2500" s="236">
        <v>45444</v>
      </c>
      <c r="M2500" s="236">
        <v>45473</v>
      </c>
      <c r="N2500" s="33" t="s">
        <v>124</v>
      </c>
      <c r="O2500" s="33" t="s">
        <v>125</v>
      </c>
      <c r="P2500" s="33" t="s">
        <v>1143</v>
      </c>
      <c r="Q2500" s="29" t="s">
        <v>1367</v>
      </c>
      <c r="R2500" s="33" t="s">
        <v>78</v>
      </c>
      <c r="S2500" s="33">
        <v>4</v>
      </c>
      <c r="T2500" s="29"/>
      <c r="U2500" s="29"/>
      <c r="V2500" s="29"/>
      <c r="W2500" s="29"/>
      <c r="X2500" s="29"/>
      <c r="Y2500" s="29"/>
      <c r="Z2500" s="33"/>
    </row>
    <row r="2501" ht="24" spans="1:26">
      <c r="A2501" s="33">
        <v>308</v>
      </c>
      <c r="B2501" s="33" t="s">
        <v>117</v>
      </c>
      <c r="C2501" s="33" t="s">
        <v>118</v>
      </c>
      <c r="D2501" s="33" t="s">
        <v>363</v>
      </c>
      <c r="E2501" s="33" t="s">
        <v>455</v>
      </c>
      <c r="F2501" s="33" t="s">
        <v>1430</v>
      </c>
      <c r="G2501" s="33" t="s">
        <v>1830</v>
      </c>
      <c r="H2501" s="33" t="s">
        <v>2061</v>
      </c>
      <c r="I2501" s="33" t="s">
        <v>1876</v>
      </c>
      <c r="J2501" s="33" t="s">
        <v>1876</v>
      </c>
      <c r="K2501" s="33">
        <v>2</v>
      </c>
      <c r="L2501" s="236">
        <v>45444</v>
      </c>
      <c r="M2501" s="236">
        <v>45473</v>
      </c>
      <c r="N2501" s="33" t="s">
        <v>124</v>
      </c>
      <c r="O2501" s="33" t="s">
        <v>125</v>
      </c>
      <c r="P2501" s="33" t="s">
        <v>1143</v>
      </c>
      <c r="Q2501" s="29" t="s">
        <v>1308</v>
      </c>
      <c r="R2501" s="33" t="s">
        <v>78</v>
      </c>
      <c r="S2501" s="33">
        <v>2</v>
      </c>
      <c r="T2501" s="29"/>
      <c r="U2501" s="29"/>
      <c r="V2501" s="29"/>
      <c r="W2501" s="29"/>
      <c r="X2501" s="29"/>
      <c r="Y2501" s="29"/>
      <c r="Z2501" s="33"/>
    </row>
    <row r="2502" ht="24" spans="1:26">
      <c r="A2502" s="33">
        <v>309</v>
      </c>
      <c r="B2502" s="33" t="s">
        <v>117</v>
      </c>
      <c r="C2502" s="33" t="s">
        <v>118</v>
      </c>
      <c r="D2502" s="33" t="s">
        <v>363</v>
      </c>
      <c r="E2502" s="33" t="s">
        <v>455</v>
      </c>
      <c r="F2502" s="33" t="s">
        <v>1435</v>
      </c>
      <c r="G2502" s="33" t="s">
        <v>1830</v>
      </c>
      <c r="H2502" s="33" t="s">
        <v>2061</v>
      </c>
      <c r="I2502" s="33" t="s">
        <v>1876</v>
      </c>
      <c r="J2502" s="33" t="s">
        <v>1876</v>
      </c>
      <c r="K2502" s="33">
        <v>2</v>
      </c>
      <c r="L2502" s="236">
        <v>45444</v>
      </c>
      <c r="M2502" s="236">
        <v>45473</v>
      </c>
      <c r="N2502" s="33" t="s">
        <v>124</v>
      </c>
      <c r="O2502" s="33" t="s">
        <v>125</v>
      </c>
      <c r="P2502" s="33" t="s">
        <v>1143</v>
      </c>
      <c r="Q2502" s="29" t="s">
        <v>1308</v>
      </c>
      <c r="R2502" s="33" t="s">
        <v>78</v>
      </c>
      <c r="S2502" s="33">
        <v>2</v>
      </c>
      <c r="T2502" s="29"/>
      <c r="U2502" s="29"/>
      <c r="V2502" s="29"/>
      <c r="W2502" s="29"/>
      <c r="X2502" s="29"/>
      <c r="Y2502" s="29"/>
      <c r="Z2502" s="33"/>
    </row>
    <row r="2503" ht="24" spans="1:26">
      <c r="A2503" s="33">
        <v>310</v>
      </c>
      <c r="B2503" s="33" t="s">
        <v>117</v>
      </c>
      <c r="C2503" s="33" t="s">
        <v>118</v>
      </c>
      <c r="D2503" s="33" t="s">
        <v>150</v>
      </c>
      <c r="E2503" s="33" t="s">
        <v>247</v>
      </c>
      <c r="F2503" s="33" t="s">
        <v>1457</v>
      </c>
      <c r="G2503" s="33" t="s">
        <v>1830</v>
      </c>
      <c r="H2503" s="33" t="s">
        <v>2054</v>
      </c>
      <c r="I2503" s="33" t="s">
        <v>1876</v>
      </c>
      <c r="J2503" s="33" t="s">
        <v>1876</v>
      </c>
      <c r="K2503" s="33">
        <v>2</v>
      </c>
      <c r="L2503" s="236">
        <v>45444</v>
      </c>
      <c r="M2503" s="236">
        <v>45473</v>
      </c>
      <c r="N2503" s="33" t="s">
        <v>124</v>
      </c>
      <c r="O2503" s="33" t="s">
        <v>125</v>
      </c>
      <c r="P2503" s="33" t="s">
        <v>1143</v>
      </c>
      <c r="Q2503" s="29" t="s">
        <v>1204</v>
      </c>
      <c r="R2503" s="33" t="s">
        <v>78</v>
      </c>
      <c r="S2503" s="33">
        <v>2</v>
      </c>
      <c r="T2503" s="29"/>
      <c r="U2503" s="29"/>
      <c r="V2503" s="29"/>
      <c r="W2503" s="29"/>
      <c r="X2503" s="29"/>
      <c r="Y2503" s="29"/>
      <c r="Z2503" s="33"/>
    </row>
    <row r="2504" ht="24" spans="1:26">
      <c r="A2504" s="33">
        <v>311</v>
      </c>
      <c r="B2504" s="33" t="s">
        <v>117</v>
      </c>
      <c r="C2504" s="33" t="s">
        <v>118</v>
      </c>
      <c r="D2504" s="33" t="s">
        <v>363</v>
      </c>
      <c r="E2504" s="33" t="s">
        <v>247</v>
      </c>
      <c r="F2504" s="33" t="s">
        <v>1142</v>
      </c>
      <c r="G2504" s="33" t="s">
        <v>1830</v>
      </c>
      <c r="H2504" s="28" t="s">
        <v>2036</v>
      </c>
      <c r="I2504" s="33" t="s">
        <v>1876</v>
      </c>
      <c r="J2504" s="33" t="s">
        <v>1876</v>
      </c>
      <c r="K2504" s="33">
        <v>12</v>
      </c>
      <c r="L2504" s="236">
        <v>45474</v>
      </c>
      <c r="M2504" s="236">
        <v>45504</v>
      </c>
      <c r="N2504" s="33" t="s">
        <v>124</v>
      </c>
      <c r="O2504" s="33" t="s">
        <v>125</v>
      </c>
      <c r="P2504" s="33" t="s">
        <v>1143</v>
      </c>
      <c r="Q2504" s="29" t="s">
        <v>1144</v>
      </c>
      <c r="R2504" s="33" t="s">
        <v>78</v>
      </c>
      <c r="S2504" s="33">
        <v>12</v>
      </c>
      <c r="T2504" s="29"/>
      <c r="U2504" s="29"/>
      <c r="V2504" s="29"/>
      <c r="W2504" s="29"/>
      <c r="X2504" s="29"/>
      <c r="Y2504" s="29"/>
      <c r="Z2504" s="33"/>
    </row>
    <row r="2505" ht="24" spans="1:26">
      <c r="A2505" s="33">
        <v>312</v>
      </c>
      <c r="B2505" s="33" t="s">
        <v>117</v>
      </c>
      <c r="C2505" s="33" t="s">
        <v>118</v>
      </c>
      <c r="D2505" s="33" t="s">
        <v>363</v>
      </c>
      <c r="E2505" s="33" t="s">
        <v>247</v>
      </c>
      <c r="F2505" s="33" t="s">
        <v>1149</v>
      </c>
      <c r="G2505" s="33" t="s">
        <v>1830</v>
      </c>
      <c r="H2505" s="28" t="s">
        <v>2036</v>
      </c>
      <c r="I2505" s="33" t="s">
        <v>1876</v>
      </c>
      <c r="J2505" s="33" t="s">
        <v>1876</v>
      </c>
      <c r="K2505" s="33">
        <v>10</v>
      </c>
      <c r="L2505" s="236">
        <v>45474</v>
      </c>
      <c r="M2505" s="236">
        <v>45504</v>
      </c>
      <c r="N2505" s="33" t="s">
        <v>124</v>
      </c>
      <c r="O2505" s="33" t="s">
        <v>125</v>
      </c>
      <c r="P2505" s="33" t="s">
        <v>1143</v>
      </c>
      <c r="Q2505" s="29" t="s">
        <v>1144</v>
      </c>
      <c r="R2505" s="33" t="s">
        <v>78</v>
      </c>
      <c r="S2505" s="33">
        <v>10</v>
      </c>
      <c r="T2505" s="29"/>
      <c r="U2505" s="29"/>
      <c r="V2505" s="29"/>
      <c r="W2505" s="29"/>
      <c r="X2505" s="29"/>
      <c r="Y2505" s="29"/>
      <c r="Z2505" s="33"/>
    </row>
    <row r="2506" ht="24" spans="1:26">
      <c r="A2506" s="33">
        <v>313</v>
      </c>
      <c r="B2506" s="33" t="s">
        <v>117</v>
      </c>
      <c r="C2506" s="33" t="s">
        <v>118</v>
      </c>
      <c r="D2506" s="33" t="s">
        <v>363</v>
      </c>
      <c r="E2506" s="33" t="s">
        <v>157</v>
      </c>
      <c r="F2506" s="33" t="s">
        <v>1154</v>
      </c>
      <c r="G2506" s="33" t="s">
        <v>1830</v>
      </c>
      <c r="H2506" s="33" t="s">
        <v>2037</v>
      </c>
      <c r="I2506" s="33" t="s">
        <v>1876</v>
      </c>
      <c r="J2506" s="33" t="s">
        <v>1876</v>
      </c>
      <c r="K2506" s="33">
        <v>18</v>
      </c>
      <c r="L2506" s="236">
        <v>45474</v>
      </c>
      <c r="M2506" s="236">
        <v>45504</v>
      </c>
      <c r="N2506" s="33" t="s">
        <v>124</v>
      </c>
      <c r="O2506" s="33" t="s">
        <v>125</v>
      </c>
      <c r="P2506" s="33" t="s">
        <v>1143</v>
      </c>
      <c r="Q2506" s="29" t="s">
        <v>1144</v>
      </c>
      <c r="R2506" s="33" t="s">
        <v>78</v>
      </c>
      <c r="S2506" s="33">
        <v>18</v>
      </c>
      <c r="T2506" s="29"/>
      <c r="U2506" s="29"/>
      <c r="V2506" s="29"/>
      <c r="W2506" s="29"/>
      <c r="X2506" s="29"/>
      <c r="Y2506" s="29"/>
      <c r="Z2506" s="33"/>
    </row>
    <row r="2507" ht="24" spans="1:26">
      <c r="A2507" s="33">
        <v>314</v>
      </c>
      <c r="B2507" s="33" t="s">
        <v>117</v>
      </c>
      <c r="C2507" s="33" t="s">
        <v>118</v>
      </c>
      <c r="D2507" s="33" t="s">
        <v>363</v>
      </c>
      <c r="E2507" s="33" t="s">
        <v>157</v>
      </c>
      <c r="F2507" s="33" t="s">
        <v>1159</v>
      </c>
      <c r="G2507" s="33" t="s">
        <v>1830</v>
      </c>
      <c r="H2507" s="33" t="s">
        <v>2037</v>
      </c>
      <c r="I2507" s="33" t="s">
        <v>1876</v>
      </c>
      <c r="J2507" s="33" t="s">
        <v>1876</v>
      </c>
      <c r="K2507" s="33">
        <v>18</v>
      </c>
      <c r="L2507" s="236">
        <v>45474</v>
      </c>
      <c r="M2507" s="236">
        <v>45504</v>
      </c>
      <c r="N2507" s="33" t="s">
        <v>124</v>
      </c>
      <c r="O2507" s="33" t="s">
        <v>125</v>
      </c>
      <c r="P2507" s="33" t="s">
        <v>1143</v>
      </c>
      <c r="Q2507" s="29" t="s">
        <v>1144</v>
      </c>
      <c r="R2507" s="33" t="s">
        <v>78</v>
      </c>
      <c r="S2507" s="33">
        <v>18</v>
      </c>
      <c r="T2507" s="29"/>
      <c r="U2507" s="29"/>
      <c r="V2507" s="29"/>
      <c r="W2507" s="29"/>
      <c r="X2507" s="29"/>
      <c r="Y2507" s="29"/>
      <c r="Z2507" s="33"/>
    </row>
    <row r="2508" ht="24" spans="1:26">
      <c r="A2508" s="33">
        <v>79</v>
      </c>
      <c r="B2508" s="33" t="s">
        <v>117</v>
      </c>
      <c r="C2508" s="33" t="s">
        <v>118</v>
      </c>
      <c r="D2508" s="33" t="s">
        <v>363</v>
      </c>
      <c r="E2508" s="33" t="s">
        <v>157</v>
      </c>
      <c r="F2508" s="33" t="s">
        <v>1164</v>
      </c>
      <c r="G2508" s="33" t="s">
        <v>1830</v>
      </c>
      <c r="H2508" s="33" t="s">
        <v>2038</v>
      </c>
      <c r="I2508" s="33" t="s">
        <v>1876</v>
      </c>
      <c r="J2508" s="33" t="s">
        <v>1876</v>
      </c>
      <c r="K2508" s="33">
        <v>18</v>
      </c>
      <c r="L2508" s="236">
        <v>45474</v>
      </c>
      <c r="M2508" s="236">
        <v>45504</v>
      </c>
      <c r="N2508" s="33" t="s">
        <v>124</v>
      </c>
      <c r="O2508" s="33" t="s">
        <v>125</v>
      </c>
      <c r="P2508" s="33" t="s">
        <v>1143</v>
      </c>
      <c r="Q2508" s="29" t="s">
        <v>1144</v>
      </c>
      <c r="R2508" s="33" t="s">
        <v>78</v>
      </c>
      <c r="S2508" s="33">
        <v>18</v>
      </c>
      <c r="T2508" s="29"/>
      <c r="U2508" s="29"/>
      <c r="V2508" s="29"/>
      <c r="W2508" s="29"/>
      <c r="X2508" s="29"/>
      <c r="Y2508" s="29"/>
      <c r="Z2508" s="33"/>
    </row>
    <row r="2509" ht="24" spans="1:26">
      <c r="A2509" s="33">
        <v>80</v>
      </c>
      <c r="B2509" s="33" t="s">
        <v>117</v>
      </c>
      <c r="C2509" s="33" t="s">
        <v>118</v>
      </c>
      <c r="D2509" s="33" t="s">
        <v>363</v>
      </c>
      <c r="E2509" s="33" t="s">
        <v>157</v>
      </c>
      <c r="F2509" s="33" t="s">
        <v>1169</v>
      </c>
      <c r="G2509" s="33" t="s">
        <v>1830</v>
      </c>
      <c r="H2509" s="33" t="s">
        <v>2038</v>
      </c>
      <c r="I2509" s="33" t="s">
        <v>1876</v>
      </c>
      <c r="J2509" s="33" t="s">
        <v>1876</v>
      </c>
      <c r="K2509" s="33">
        <v>18</v>
      </c>
      <c r="L2509" s="236">
        <v>45474</v>
      </c>
      <c r="M2509" s="236">
        <v>45504</v>
      </c>
      <c r="N2509" s="33" t="s">
        <v>124</v>
      </c>
      <c r="O2509" s="33" t="s">
        <v>125</v>
      </c>
      <c r="P2509" s="33" t="s">
        <v>1143</v>
      </c>
      <c r="Q2509" s="29" t="s">
        <v>1144</v>
      </c>
      <c r="R2509" s="33" t="s">
        <v>78</v>
      </c>
      <c r="S2509" s="33">
        <v>18</v>
      </c>
      <c r="T2509" s="29"/>
      <c r="U2509" s="29"/>
      <c r="V2509" s="29"/>
      <c r="W2509" s="29"/>
      <c r="X2509" s="29"/>
      <c r="Y2509" s="29"/>
      <c r="Z2509" s="33"/>
    </row>
    <row r="2510" ht="24" spans="1:26">
      <c r="A2510" s="33">
        <v>315</v>
      </c>
      <c r="B2510" s="33" t="s">
        <v>117</v>
      </c>
      <c r="C2510" s="33" t="s">
        <v>118</v>
      </c>
      <c r="D2510" s="33" t="s">
        <v>363</v>
      </c>
      <c r="E2510" s="33" t="s">
        <v>797</v>
      </c>
      <c r="F2510" s="33" t="s">
        <v>1174</v>
      </c>
      <c r="G2510" s="33" t="s">
        <v>1830</v>
      </c>
      <c r="H2510" s="28" t="s">
        <v>2039</v>
      </c>
      <c r="I2510" s="33" t="s">
        <v>1876</v>
      </c>
      <c r="J2510" s="33" t="s">
        <v>1876</v>
      </c>
      <c r="K2510" s="33">
        <v>14</v>
      </c>
      <c r="L2510" s="236">
        <v>45474</v>
      </c>
      <c r="M2510" s="236">
        <v>45504</v>
      </c>
      <c r="N2510" s="33" t="s">
        <v>124</v>
      </c>
      <c r="O2510" s="33" t="s">
        <v>125</v>
      </c>
      <c r="P2510" s="33" t="s">
        <v>1143</v>
      </c>
      <c r="Q2510" s="29" t="s">
        <v>1175</v>
      </c>
      <c r="R2510" s="33" t="s">
        <v>78</v>
      </c>
      <c r="S2510" s="33">
        <v>14</v>
      </c>
      <c r="T2510" s="29"/>
      <c r="U2510" s="29"/>
      <c r="V2510" s="29"/>
      <c r="W2510" s="29"/>
      <c r="X2510" s="29"/>
      <c r="Y2510" s="29"/>
      <c r="Z2510" s="33"/>
    </row>
    <row r="2511" ht="24" spans="1:26">
      <c r="A2511" s="33">
        <v>316</v>
      </c>
      <c r="B2511" s="33" t="s">
        <v>117</v>
      </c>
      <c r="C2511" s="33" t="s">
        <v>118</v>
      </c>
      <c r="D2511" s="33" t="s">
        <v>363</v>
      </c>
      <c r="E2511" s="33" t="s">
        <v>797</v>
      </c>
      <c r="F2511" s="33" t="s">
        <v>1180</v>
      </c>
      <c r="G2511" s="33" t="s">
        <v>1830</v>
      </c>
      <c r="H2511" s="28" t="s">
        <v>2039</v>
      </c>
      <c r="I2511" s="33" t="s">
        <v>1876</v>
      </c>
      <c r="J2511" s="33" t="s">
        <v>1876</v>
      </c>
      <c r="K2511" s="33">
        <v>14</v>
      </c>
      <c r="L2511" s="236">
        <v>45474</v>
      </c>
      <c r="M2511" s="236">
        <v>45504</v>
      </c>
      <c r="N2511" s="33" t="s">
        <v>124</v>
      </c>
      <c r="O2511" s="33" t="s">
        <v>125</v>
      </c>
      <c r="P2511" s="33" t="s">
        <v>1143</v>
      </c>
      <c r="Q2511" s="29" t="s">
        <v>1175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1185</v>
      </c>
      <c r="G2512" s="33" t="s">
        <v>1830</v>
      </c>
      <c r="H2512" s="305" t="s">
        <v>2040</v>
      </c>
      <c r="I2512" s="33" t="s">
        <v>1876</v>
      </c>
      <c r="J2512" s="33" t="s">
        <v>1876</v>
      </c>
      <c r="K2512" s="33">
        <v>20</v>
      </c>
      <c r="L2512" s="236">
        <v>45474</v>
      </c>
      <c r="M2512" s="236">
        <v>45504</v>
      </c>
      <c r="N2512" s="33" t="s">
        <v>124</v>
      </c>
      <c r="O2512" s="33" t="s">
        <v>125</v>
      </c>
      <c r="P2512" s="33" t="s">
        <v>1143</v>
      </c>
      <c r="Q2512" s="29" t="s">
        <v>1186</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1195</v>
      </c>
      <c r="G2513" s="33" t="s">
        <v>1830</v>
      </c>
      <c r="H2513" s="305" t="s">
        <v>2041</v>
      </c>
      <c r="I2513" s="29" t="s">
        <v>1876</v>
      </c>
      <c r="J2513" s="33" t="s">
        <v>1876</v>
      </c>
      <c r="K2513" s="33">
        <v>20</v>
      </c>
      <c r="L2513" s="236">
        <v>45474</v>
      </c>
      <c r="M2513" s="236">
        <v>45504</v>
      </c>
      <c r="N2513" s="33" t="s">
        <v>124</v>
      </c>
      <c r="O2513" s="33" t="s">
        <v>125</v>
      </c>
      <c r="P2513" s="33" t="s">
        <v>1143</v>
      </c>
      <c r="Q2513" s="29" t="s">
        <v>1196</v>
      </c>
      <c r="R2513" s="33" t="s">
        <v>78</v>
      </c>
      <c r="S2513" s="33">
        <v>20</v>
      </c>
      <c r="T2513" s="29"/>
      <c r="U2513" s="29"/>
      <c r="V2513" s="29"/>
      <c r="W2513" s="29"/>
      <c r="X2513" s="29"/>
      <c r="Y2513" s="29"/>
      <c r="Z2513" s="33"/>
    </row>
    <row r="2514" ht="24" spans="1:26">
      <c r="A2514" s="33">
        <v>319</v>
      </c>
      <c r="B2514" s="33" t="s">
        <v>117</v>
      </c>
      <c r="C2514" s="33" t="s">
        <v>118</v>
      </c>
      <c r="D2514" s="33" t="s">
        <v>150</v>
      </c>
      <c r="E2514" s="33" t="s">
        <v>157</v>
      </c>
      <c r="F2514" s="33" t="s">
        <v>1203</v>
      </c>
      <c r="G2514" s="33" t="s">
        <v>1830</v>
      </c>
      <c r="H2514" s="33" t="s">
        <v>2042</v>
      </c>
      <c r="I2514" s="33" t="s">
        <v>1876</v>
      </c>
      <c r="J2514" s="33" t="s">
        <v>1876</v>
      </c>
      <c r="K2514" s="33">
        <v>8</v>
      </c>
      <c r="L2514" s="236">
        <v>45474</v>
      </c>
      <c r="M2514" s="236">
        <v>45504</v>
      </c>
      <c r="N2514" s="33" t="s">
        <v>124</v>
      </c>
      <c r="O2514" s="33" t="s">
        <v>125</v>
      </c>
      <c r="P2514" s="33" t="s">
        <v>1143</v>
      </c>
      <c r="Q2514" s="29" t="s">
        <v>1204</v>
      </c>
      <c r="R2514" s="33" t="s">
        <v>78</v>
      </c>
      <c r="S2514" s="33">
        <v>8</v>
      </c>
      <c r="T2514" s="29"/>
      <c r="U2514" s="29"/>
      <c r="V2514" s="29"/>
      <c r="W2514" s="29"/>
      <c r="X2514" s="29"/>
      <c r="Y2514" s="29"/>
      <c r="Z2514" s="33"/>
    </row>
    <row r="2515" ht="24" spans="1:26">
      <c r="A2515" s="33">
        <v>320</v>
      </c>
      <c r="B2515" s="33" t="s">
        <v>117</v>
      </c>
      <c r="C2515" s="33" t="s">
        <v>118</v>
      </c>
      <c r="D2515" s="33" t="s">
        <v>150</v>
      </c>
      <c r="E2515" s="33" t="s">
        <v>247</v>
      </c>
      <c r="F2515" s="33" t="s">
        <v>1224</v>
      </c>
      <c r="G2515" s="33" t="s">
        <v>1830</v>
      </c>
      <c r="H2515" s="33" t="s">
        <v>2043</v>
      </c>
      <c r="I2515" s="29" t="s">
        <v>1876</v>
      </c>
      <c r="J2515" s="33" t="s">
        <v>1876</v>
      </c>
      <c r="K2515" s="33">
        <v>10</v>
      </c>
      <c r="L2515" s="236">
        <v>45474</v>
      </c>
      <c r="M2515" s="236">
        <v>45504</v>
      </c>
      <c r="N2515" s="33" t="s">
        <v>124</v>
      </c>
      <c r="O2515" s="33" t="s">
        <v>125</v>
      </c>
      <c r="P2515" s="33" t="s">
        <v>1143</v>
      </c>
      <c r="Q2515" s="29" t="s">
        <v>1225</v>
      </c>
      <c r="R2515" s="33" t="s">
        <v>78</v>
      </c>
      <c r="S2515" s="33">
        <v>10</v>
      </c>
      <c r="T2515" s="29"/>
      <c r="U2515" s="236"/>
      <c r="V2515" s="236"/>
      <c r="W2515" s="33"/>
      <c r="X2515" s="33"/>
      <c r="Y2515" s="306"/>
      <c r="Z2515" s="306"/>
    </row>
    <row r="2516" ht="24" spans="1:26">
      <c r="A2516" s="33">
        <v>321</v>
      </c>
      <c r="B2516" s="33" t="s">
        <v>117</v>
      </c>
      <c r="C2516" s="33" t="s">
        <v>118</v>
      </c>
      <c r="D2516" s="33" t="s">
        <v>150</v>
      </c>
      <c r="E2516" s="33" t="s">
        <v>247</v>
      </c>
      <c r="F2516" s="33" t="s">
        <v>1235</v>
      </c>
      <c r="G2516" s="33" t="s">
        <v>1830</v>
      </c>
      <c r="H2516" s="33" t="s">
        <v>2043</v>
      </c>
      <c r="I2516" s="29" t="s">
        <v>1876</v>
      </c>
      <c r="J2516" s="33" t="s">
        <v>1876</v>
      </c>
      <c r="K2516" s="33">
        <v>10</v>
      </c>
      <c r="L2516" s="236">
        <v>45474</v>
      </c>
      <c r="M2516" s="236">
        <v>45504</v>
      </c>
      <c r="N2516" s="33" t="s">
        <v>124</v>
      </c>
      <c r="O2516" s="33" t="s">
        <v>125</v>
      </c>
      <c r="P2516" s="33" t="s">
        <v>1143</v>
      </c>
      <c r="Q2516" s="29" t="s">
        <v>1225</v>
      </c>
      <c r="R2516" s="33" t="s">
        <v>78</v>
      </c>
      <c r="S2516" s="33">
        <v>10</v>
      </c>
      <c r="T2516" s="29"/>
      <c r="U2516" s="29"/>
      <c r="V2516" s="29"/>
      <c r="W2516" s="29"/>
      <c r="X2516" s="29"/>
      <c r="Y2516" s="29"/>
      <c r="Z2516" s="33"/>
    </row>
    <row r="2517" ht="24" spans="1:26">
      <c r="A2517" s="33">
        <v>323</v>
      </c>
      <c r="B2517" s="33" t="s">
        <v>117</v>
      </c>
      <c r="C2517" s="33" t="s">
        <v>118</v>
      </c>
      <c r="D2517" s="33" t="s">
        <v>150</v>
      </c>
      <c r="E2517" s="33" t="s">
        <v>797</v>
      </c>
      <c r="F2517" s="33" t="s">
        <v>1244</v>
      </c>
      <c r="G2517" s="33" t="s">
        <v>1830</v>
      </c>
      <c r="H2517" s="305" t="s">
        <v>2044</v>
      </c>
      <c r="I2517" s="29" t="s">
        <v>1876</v>
      </c>
      <c r="J2517" s="33" t="s">
        <v>1876</v>
      </c>
      <c r="K2517" s="33">
        <v>16</v>
      </c>
      <c r="L2517" s="236">
        <v>45474</v>
      </c>
      <c r="M2517" s="236">
        <v>45504</v>
      </c>
      <c r="N2517" s="33" t="s">
        <v>124</v>
      </c>
      <c r="O2517" s="33" t="s">
        <v>125</v>
      </c>
      <c r="P2517" s="33" t="s">
        <v>1143</v>
      </c>
      <c r="Q2517" s="29" t="s">
        <v>1245</v>
      </c>
      <c r="R2517" s="33" t="s">
        <v>78</v>
      </c>
      <c r="S2517" s="33">
        <v>16</v>
      </c>
      <c r="T2517" s="29"/>
      <c r="U2517" s="29"/>
      <c r="V2517" s="29"/>
      <c r="W2517" s="29"/>
      <c r="X2517" s="29"/>
      <c r="Y2517" s="29"/>
      <c r="Z2517" s="33"/>
    </row>
    <row r="2518" ht="24" spans="1:26">
      <c r="A2518" s="33">
        <v>324</v>
      </c>
      <c r="B2518" s="33" t="s">
        <v>117</v>
      </c>
      <c r="C2518" s="33" t="s">
        <v>118</v>
      </c>
      <c r="D2518" s="33" t="s">
        <v>150</v>
      </c>
      <c r="E2518" s="33" t="s">
        <v>797</v>
      </c>
      <c r="F2518" s="33" t="s">
        <v>1258</v>
      </c>
      <c r="G2518" s="33" t="s">
        <v>1830</v>
      </c>
      <c r="H2518" s="33" t="s">
        <v>2045</v>
      </c>
      <c r="I2518" s="29" t="s">
        <v>1876</v>
      </c>
      <c r="J2518" s="33" t="s">
        <v>1876</v>
      </c>
      <c r="K2518" s="33">
        <v>2</v>
      </c>
      <c r="L2518" s="236">
        <v>45474</v>
      </c>
      <c r="M2518" s="236">
        <v>45504</v>
      </c>
      <c r="N2518" s="33" t="s">
        <v>124</v>
      </c>
      <c r="O2518" s="33" t="s">
        <v>125</v>
      </c>
      <c r="P2518" s="33" t="s">
        <v>1143</v>
      </c>
      <c r="Q2518" s="29" t="s">
        <v>1255</v>
      </c>
      <c r="R2518" s="33" t="s">
        <v>78</v>
      </c>
      <c r="S2518" s="33">
        <v>2</v>
      </c>
      <c r="T2518" s="29"/>
      <c r="U2518" s="29"/>
      <c r="V2518" s="29"/>
      <c r="W2518" s="29"/>
      <c r="X2518" s="29"/>
      <c r="Y2518" s="29"/>
      <c r="Z2518" s="33"/>
    </row>
    <row r="2519" ht="24" spans="1:26">
      <c r="A2519" s="33">
        <v>325</v>
      </c>
      <c r="B2519" s="33" t="s">
        <v>117</v>
      </c>
      <c r="C2519" s="33" t="s">
        <v>118</v>
      </c>
      <c r="D2519" s="33" t="s">
        <v>150</v>
      </c>
      <c r="E2519" s="33" t="s">
        <v>797</v>
      </c>
      <c r="F2519" s="33" t="s">
        <v>1265</v>
      </c>
      <c r="G2519" s="33" t="s">
        <v>1830</v>
      </c>
      <c r="H2519" s="305" t="s">
        <v>2046</v>
      </c>
      <c r="I2519" s="29" t="s">
        <v>1876</v>
      </c>
      <c r="J2519" s="33" t="s">
        <v>1876</v>
      </c>
      <c r="K2519" s="33">
        <v>4</v>
      </c>
      <c r="L2519" s="236">
        <v>45474</v>
      </c>
      <c r="M2519" s="236">
        <v>45504</v>
      </c>
      <c r="N2519" s="33" t="s">
        <v>124</v>
      </c>
      <c r="O2519" s="33" t="s">
        <v>125</v>
      </c>
      <c r="P2519" s="33" t="s">
        <v>1143</v>
      </c>
      <c r="Q2519" s="29" t="s">
        <v>1175</v>
      </c>
      <c r="R2519" s="33" t="s">
        <v>78</v>
      </c>
      <c r="S2519" s="33">
        <v>4</v>
      </c>
      <c r="T2519" s="29"/>
      <c r="U2519" s="29"/>
      <c r="V2519" s="29"/>
      <c r="W2519" s="29"/>
      <c r="X2519" s="29"/>
      <c r="Y2519" s="29"/>
      <c r="Z2519" s="33"/>
    </row>
    <row r="2520" ht="24" spans="1:26">
      <c r="A2520" s="33">
        <v>326</v>
      </c>
      <c r="B2520" s="33" t="s">
        <v>117</v>
      </c>
      <c r="C2520" s="33" t="s">
        <v>118</v>
      </c>
      <c r="D2520" s="33" t="s">
        <v>150</v>
      </c>
      <c r="E2520" s="33" t="s">
        <v>247</v>
      </c>
      <c r="F2520" s="33" t="s">
        <v>1275</v>
      </c>
      <c r="G2520" s="33" t="s">
        <v>1830</v>
      </c>
      <c r="H2520" s="33" t="s">
        <v>2047</v>
      </c>
      <c r="I2520" s="33" t="s">
        <v>1876</v>
      </c>
      <c r="J2520" s="33" t="s">
        <v>1876</v>
      </c>
      <c r="K2520" s="33">
        <v>2</v>
      </c>
      <c r="L2520" s="236">
        <v>45474</v>
      </c>
      <c r="M2520" s="236">
        <v>45504</v>
      </c>
      <c r="N2520" s="33" t="s">
        <v>124</v>
      </c>
      <c r="O2520" s="33" t="s">
        <v>125</v>
      </c>
      <c r="P2520" s="33" t="s">
        <v>1143</v>
      </c>
      <c r="Q2520" s="29" t="s">
        <v>1204</v>
      </c>
      <c r="R2520" s="33" t="s">
        <v>78</v>
      </c>
      <c r="S2520" s="33">
        <v>2</v>
      </c>
      <c r="T2520" s="29"/>
      <c r="U2520" s="29"/>
      <c r="V2520" s="29"/>
      <c r="W2520" s="29"/>
      <c r="X2520" s="29"/>
      <c r="Y2520" s="29"/>
      <c r="Z2520" s="33"/>
    </row>
    <row r="2521" ht="24" spans="1:26">
      <c r="A2521" s="33">
        <v>327</v>
      </c>
      <c r="B2521" s="33" t="s">
        <v>117</v>
      </c>
      <c r="C2521" s="33" t="s">
        <v>118</v>
      </c>
      <c r="D2521" s="33" t="s">
        <v>150</v>
      </c>
      <c r="E2521" s="33" t="s">
        <v>247</v>
      </c>
      <c r="F2521" s="33" t="s">
        <v>1279</v>
      </c>
      <c r="G2521" s="33" t="s">
        <v>1830</v>
      </c>
      <c r="H2521" s="28" t="s">
        <v>2048</v>
      </c>
      <c r="I2521" s="29" t="s">
        <v>1876</v>
      </c>
      <c r="J2521" s="33" t="s">
        <v>1876</v>
      </c>
      <c r="K2521" s="33">
        <v>10</v>
      </c>
      <c r="L2521" s="236">
        <v>45474</v>
      </c>
      <c r="M2521" s="236">
        <v>45504</v>
      </c>
      <c r="N2521" s="33" t="s">
        <v>124</v>
      </c>
      <c r="O2521" s="33" t="s">
        <v>125</v>
      </c>
      <c r="P2521" s="33" t="s">
        <v>1143</v>
      </c>
      <c r="Q2521" s="29" t="s">
        <v>1280</v>
      </c>
      <c r="R2521" s="33" t="s">
        <v>78</v>
      </c>
      <c r="S2521" s="33">
        <v>10</v>
      </c>
      <c r="T2521" s="29"/>
      <c r="U2521" s="29"/>
      <c r="V2521" s="29"/>
      <c r="W2521" s="29"/>
      <c r="X2521" s="29"/>
      <c r="Y2521" s="29"/>
      <c r="Z2521" s="33"/>
    </row>
    <row r="2522" ht="24" spans="1:26">
      <c r="A2522" s="33">
        <v>328</v>
      </c>
      <c r="B2522" s="33" t="s">
        <v>117</v>
      </c>
      <c r="C2522" s="33" t="s">
        <v>118</v>
      </c>
      <c r="D2522" s="33" t="s">
        <v>150</v>
      </c>
      <c r="E2522" s="33" t="s">
        <v>247</v>
      </c>
      <c r="F2522" s="33" t="s">
        <v>1290</v>
      </c>
      <c r="G2522" s="33" t="s">
        <v>1830</v>
      </c>
      <c r="H2522" s="28" t="s">
        <v>2048</v>
      </c>
      <c r="I2522" s="29" t="s">
        <v>1876</v>
      </c>
      <c r="J2522" s="33" t="s">
        <v>1876</v>
      </c>
      <c r="K2522" s="33">
        <v>10</v>
      </c>
      <c r="L2522" s="236">
        <v>45474</v>
      </c>
      <c r="M2522" s="236">
        <v>45504</v>
      </c>
      <c r="N2522" s="33" t="s">
        <v>124</v>
      </c>
      <c r="O2522" s="33" t="s">
        <v>125</v>
      </c>
      <c r="P2522" s="33" t="s">
        <v>1143</v>
      </c>
      <c r="Q2522" s="29" t="s">
        <v>1280</v>
      </c>
      <c r="R2522" s="33" t="s">
        <v>78</v>
      </c>
      <c r="S2522" s="33">
        <v>10</v>
      </c>
      <c r="T2522" s="29"/>
      <c r="U2522" s="29"/>
      <c r="V2522" s="29"/>
      <c r="W2522" s="29"/>
      <c r="X2522" s="29"/>
      <c r="Y2522" s="29"/>
      <c r="Z2522" s="33"/>
    </row>
    <row r="2523" ht="24" spans="1:26">
      <c r="A2523" s="33">
        <v>329</v>
      </c>
      <c r="B2523" s="33" t="s">
        <v>117</v>
      </c>
      <c r="C2523" s="33" t="s">
        <v>118</v>
      </c>
      <c r="D2523" s="33" t="s">
        <v>150</v>
      </c>
      <c r="E2523" s="33" t="s">
        <v>247</v>
      </c>
      <c r="F2523" s="33" t="s">
        <v>1296</v>
      </c>
      <c r="G2523" s="33" t="s">
        <v>1830</v>
      </c>
      <c r="H2523" s="33" t="s">
        <v>2049</v>
      </c>
      <c r="I2523" s="29" t="s">
        <v>1876</v>
      </c>
      <c r="J2523" s="33" t="s">
        <v>1876</v>
      </c>
      <c r="K2523" s="33">
        <v>4</v>
      </c>
      <c r="L2523" s="236">
        <v>45474</v>
      </c>
      <c r="M2523" s="236">
        <v>45504</v>
      </c>
      <c r="N2523" s="33" t="s">
        <v>124</v>
      </c>
      <c r="O2523" s="33" t="s">
        <v>125</v>
      </c>
      <c r="P2523" s="33" t="s">
        <v>1143</v>
      </c>
      <c r="Q2523" s="29" t="s">
        <v>1297</v>
      </c>
      <c r="R2523" s="33" t="s">
        <v>78</v>
      </c>
      <c r="S2523" s="33">
        <v>4</v>
      </c>
      <c r="T2523" s="29"/>
      <c r="U2523" s="29"/>
      <c r="V2523" s="29"/>
      <c r="W2523" s="29"/>
      <c r="X2523" s="29"/>
      <c r="Y2523" s="29"/>
      <c r="Z2523" s="33"/>
    </row>
    <row r="2524" ht="24" spans="1:26">
      <c r="A2524" s="33">
        <v>330</v>
      </c>
      <c r="B2524" s="33" t="s">
        <v>117</v>
      </c>
      <c r="C2524" s="33" t="s">
        <v>118</v>
      </c>
      <c r="D2524" s="33" t="s">
        <v>150</v>
      </c>
      <c r="E2524" s="33" t="s">
        <v>247</v>
      </c>
      <c r="F2524" s="33" t="s">
        <v>1302</v>
      </c>
      <c r="G2524" s="33" t="s">
        <v>1830</v>
      </c>
      <c r="H2524" s="33" t="s">
        <v>2050</v>
      </c>
      <c r="I2524" s="29" t="s">
        <v>1876</v>
      </c>
      <c r="J2524" s="33" t="s">
        <v>1876</v>
      </c>
      <c r="K2524" s="33">
        <v>4</v>
      </c>
      <c r="L2524" s="236">
        <v>45474</v>
      </c>
      <c r="M2524" s="236">
        <v>45504</v>
      </c>
      <c r="N2524" s="33" t="s">
        <v>124</v>
      </c>
      <c r="O2524" s="33" t="s">
        <v>125</v>
      </c>
      <c r="P2524" s="33" t="s">
        <v>1143</v>
      </c>
      <c r="Q2524" s="29" t="s">
        <v>1297</v>
      </c>
      <c r="R2524" s="33" t="s">
        <v>78</v>
      </c>
      <c r="S2524" s="33">
        <v>4</v>
      </c>
      <c r="T2524" s="29"/>
      <c r="U2524" s="29"/>
      <c r="V2524" s="29"/>
      <c r="W2524" s="29"/>
      <c r="X2524" s="29"/>
      <c r="Y2524" s="29"/>
      <c r="Z2524" s="33"/>
    </row>
    <row r="2525" ht="24" spans="1:26">
      <c r="A2525" s="33">
        <v>331</v>
      </c>
      <c r="B2525" s="33" t="s">
        <v>117</v>
      </c>
      <c r="C2525" s="33" t="s">
        <v>118</v>
      </c>
      <c r="D2525" s="33" t="s">
        <v>150</v>
      </c>
      <c r="E2525" s="33" t="s">
        <v>797</v>
      </c>
      <c r="F2525" s="33" t="s">
        <v>1307</v>
      </c>
      <c r="G2525" s="33" t="s">
        <v>1830</v>
      </c>
      <c r="H2525" s="33" t="s">
        <v>2051</v>
      </c>
      <c r="I2525" s="29" t="s">
        <v>1876</v>
      </c>
      <c r="J2525" s="33" t="s">
        <v>1876</v>
      </c>
      <c r="K2525" s="33">
        <v>4</v>
      </c>
      <c r="L2525" s="236">
        <v>45474</v>
      </c>
      <c r="M2525" s="236">
        <v>45504</v>
      </c>
      <c r="N2525" s="33" t="s">
        <v>124</v>
      </c>
      <c r="O2525" s="33" t="s">
        <v>125</v>
      </c>
      <c r="P2525" s="33" t="s">
        <v>1143</v>
      </c>
      <c r="Q2525" s="29" t="s">
        <v>1308</v>
      </c>
      <c r="R2525" s="33" t="s">
        <v>78</v>
      </c>
      <c r="S2525" s="33">
        <v>4</v>
      </c>
      <c r="T2525" s="29"/>
      <c r="U2525" s="29"/>
      <c r="V2525" s="29"/>
      <c r="W2525" s="29"/>
      <c r="X2525" s="29"/>
      <c r="Y2525" s="29"/>
      <c r="Z2525" s="33"/>
    </row>
    <row r="2526" ht="24" spans="1:26">
      <c r="A2526" s="33">
        <v>332</v>
      </c>
      <c r="B2526" s="33" t="s">
        <v>117</v>
      </c>
      <c r="C2526" s="33" t="s">
        <v>118</v>
      </c>
      <c r="D2526" s="33" t="s">
        <v>150</v>
      </c>
      <c r="E2526" s="33" t="s">
        <v>797</v>
      </c>
      <c r="F2526" s="33" t="s">
        <v>1313</v>
      </c>
      <c r="G2526" s="33" t="s">
        <v>1830</v>
      </c>
      <c r="H2526" s="33" t="s">
        <v>2052</v>
      </c>
      <c r="I2526" s="29" t="s">
        <v>1876</v>
      </c>
      <c r="J2526" s="33" t="s">
        <v>1876</v>
      </c>
      <c r="K2526" s="33">
        <v>4</v>
      </c>
      <c r="L2526" s="236">
        <v>45474</v>
      </c>
      <c r="M2526" s="236">
        <v>45504</v>
      </c>
      <c r="N2526" s="33" t="s">
        <v>124</v>
      </c>
      <c r="O2526" s="33" t="s">
        <v>125</v>
      </c>
      <c r="P2526" s="33" t="s">
        <v>1143</v>
      </c>
      <c r="Q2526" s="29" t="s">
        <v>1297</v>
      </c>
      <c r="R2526" s="33" t="s">
        <v>78</v>
      </c>
      <c r="S2526" s="33">
        <v>4</v>
      </c>
      <c r="T2526" s="29"/>
      <c r="U2526" s="29"/>
      <c r="V2526" s="29"/>
      <c r="W2526" s="29"/>
      <c r="X2526" s="29"/>
      <c r="Y2526" s="29"/>
      <c r="Z2526" s="33"/>
    </row>
    <row r="2527" ht="24" spans="1:26">
      <c r="A2527" s="33">
        <v>333</v>
      </c>
      <c r="B2527" s="33" t="s">
        <v>117</v>
      </c>
      <c r="C2527" s="33" t="s">
        <v>118</v>
      </c>
      <c r="D2527" s="33" t="s">
        <v>150</v>
      </c>
      <c r="E2527" s="33" t="s">
        <v>247</v>
      </c>
      <c r="F2527" s="33" t="s">
        <v>1317</v>
      </c>
      <c r="G2527" s="33" t="s">
        <v>1830</v>
      </c>
      <c r="H2527" s="33" t="s">
        <v>2053</v>
      </c>
      <c r="I2527" s="29" t="s">
        <v>1876</v>
      </c>
      <c r="J2527" s="33" t="s">
        <v>1876</v>
      </c>
      <c r="K2527" s="33">
        <v>4</v>
      </c>
      <c r="L2527" s="236">
        <v>45474</v>
      </c>
      <c r="M2527" s="236">
        <v>45504</v>
      </c>
      <c r="N2527" s="33" t="s">
        <v>124</v>
      </c>
      <c r="O2527" s="33" t="s">
        <v>125</v>
      </c>
      <c r="P2527" s="33" t="s">
        <v>1143</v>
      </c>
      <c r="Q2527" s="29" t="s">
        <v>1297</v>
      </c>
      <c r="R2527" s="33" t="s">
        <v>78</v>
      </c>
      <c r="S2527" s="33">
        <v>4</v>
      </c>
      <c r="T2527" s="29"/>
      <c r="U2527" s="29"/>
      <c r="V2527" s="29"/>
      <c r="W2527" s="29"/>
      <c r="X2527" s="29"/>
      <c r="Y2527" s="29"/>
      <c r="Z2527" s="33"/>
    </row>
    <row r="2528" ht="24" spans="1:26">
      <c r="A2528" s="33">
        <v>334</v>
      </c>
      <c r="B2528" s="33" t="s">
        <v>117</v>
      </c>
      <c r="C2528" s="33" t="s">
        <v>118</v>
      </c>
      <c r="D2528" s="33" t="s">
        <v>150</v>
      </c>
      <c r="E2528" s="33" t="s">
        <v>797</v>
      </c>
      <c r="F2528" s="33" t="s">
        <v>1321</v>
      </c>
      <c r="G2528" s="33" t="s">
        <v>1830</v>
      </c>
      <c r="H2528" s="33" t="s">
        <v>2054</v>
      </c>
      <c r="I2528" s="29" t="s">
        <v>1876</v>
      </c>
      <c r="J2528" s="33" t="s">
        <v>1876</v>
      </c>
      <c r="K2528" s="33">
        <v>2</v>
      </c>
      <c r="L2528" s="236">
        <v>45474</v>
      </c>
      <c r="M2528" s="236">
        <v>45504</v>
      </c>
      <c r="N2528" s="33" t="s">
        <v>124</v>
      </c>
      <c r="O2528" s="33" t="s">
        <v>125</v>
      </c>
      <c r="P2528" s="33" t="s">
        <v>1143</v>
      </c>
      <c r="Q2528" s="29" t="s">
        <v>1322</v>
      </c>
      <c r="R2528" s="33" t="s">
        <v>78</v>
      </c>
      <c r="S2528" s="33">
        <v>2</v>
      </c>
      <c r="T2528" s="29"/>
      <c r="U2528" s="29"/>
      <c r="V2528" s="29"/>
      <c r="W2528" s="29"/>
      <c r="X2528" s="29"/>
      <c r="Y2528" s="29"/>
      <c r="Z2528" s="33"/>
    </row>
    <row r="2529" ht="24" spans="1:26">
      <c r="A2529" s="33">
        <v>335</v>
      </c>
      <c r="B2529" s="33" t="s">
        <v>117</v>
      </c>
      <c r="C2529" s="33" t="s">
        <v>118</v>
      </c>
      <c r="D2529" s="33" t="s">
        <v>150</v>
      </c>
      <c r="E2529" s="33" t="s">
        <v>797</v>
      </c>
      <c r="F2529" s="33" t="s">
        <v>1336</v>
      </c>
      <c r="G2529" s="33" t="s">
        <v>1830</v>
      </c>
      <c r="H2529" s="33" t="s">
        <v>2045</v>
      </c>
      <c r="I2529" s="29" t="s">
        <v>1876</v>
      </c>
      <c r="J2529" s="33" t="s">
        <v>1876</v>
      </c>
      <c r="K2529" s="33">
        <v>2</v>
      </c>
      <c r="L2529" s="236">
        <v>45474</v>
      </c>
      <c r="M2529" s="236">
        <v>45504</v>
      </c>
      <c r="N2529" s="33" t="s">
        <v>124</v>
      </c>
      <c r="O2529" s="33" t="s">
        <v>125</v>
      </c>
      <c r="P2529" s="33" t="s">
        <v>1143</v>
      </c>
      <c r="Q2529" s="29" t="s">
        <v>1337</v>
      </c>
      <c r="R2529" s="33" t="s">
        <v>78</v>
      </c>
      <c r="S2529" s="33">
        <v>2</v>
      </c>
      <c r="T2529" s="29"/>
      <c r="U2529" s="29"/>
      <c r="V2529" s="29"/>
      <c r="W2529" s="29"/>
      <c r="X2529" s="29"/>
      <c r="Y2529" s="29"/>
      <c r="Z2529" s="33"/>
    </row>
    <row r="2530" ht="24" spans="1:26">
      <c r="A2530" s="33">
        <v>336</v>
      </c>
      <c r="B2530" s="33" t="s">
        <v>117</v>
      </c>
      <c r="C2530" s="33" t="s">
        <v>118</v>
      </c>
      <c r="D2530" s="33" t="s">
        <v>150</v>
      </c>
      <c r="E2530" s="33" t="s">
        <v>157</v>
      </c>
      <c r="F2530" s="33" t="s">
        <v>1341</v>
      </c>
      <c r="G2530" s="33" t="s">
        <v>1830</v>
      </c>
      <c r="H2530" s="33" t="s">
        <v>2045</v>
      </c>
      <c r="I2530" s="29" t="s">
        <v>1876</v>
      </c>
      <c r="J2530" s="33" t="s">
        <v>1876</v>
      </c>
      <c r="K2530" s="33">
        <v>2</v>
      </c>
      <c r="L2530" s="236">
        <v>45474</v>
      </c>
      <c r="M2530" s="236">
        <v>45504</v>
      </c>
      <c r="N2530" s="33" t="s">
        <v>124</v>
      </c>
      <c r="O2530" s="33" t="s">
        <v>125</v>
      </c>
      <c r="P2530" s="33" t="s">
        <v>1143</v>
      </c>
      <c r="Q2530" s="29" t="s">
        <v>1342</v>
      </c>
      <c r="R2530" s="33" t="s">
        <v>78</v>
      </c>
      <c r="S2530" s="33">
        <v>2</v>
      </c>
      <c r="T2530" s="29"/>
      <c r="U2530" s="29"/>
      <c r="V2530" s="29"/>
      <c r="W2530" s="29"/>
      <c r="X2530" s="29"/>
      <c r="Y2530" s="29"/>
      <c r="Z2530" s="33"/>
    </row>
    <row r="2531" ht="24" spans="1:26">
      <c r="A2531" s="33">
        <v>337</v>
      </c>
      <c r="B2531" s="33" t="s">
        <v>117</v>
      </c>
      <c r="C2531" s="33" t="s">
        <v>118</v>
      </c>
      <c r="D2531" s="33" t="s">
        <v>150</v>
      </c>
      <c r="E2531" s="33" t="s">
        <v>157</v>
      </c>
      <c r="F2531" s="33" t="s">
        <v>1347</v>
      </c>
      <c r="G2531" s="33" t="s">
        <v>1830</v>
      </c>
      <c r="H2531" s="33" t="s">
        <v>2045</v>
      </c>
      <c r="I2531" s="29" t="s">
        <v>1876</v>
      </c>
      <c r="J2531" s="33" t="s">
        <v>1876</v>
      </c>
      <c r="K2531" s="33">
        <v>2</v>
      </c>
      <c r="L2531" s="236">
        <v>45474</v>
      </c>
      <c r="M2531" s="236">
        <v>45504</v>
      </c>
      <c r="N2531" s="33" t="s">
        <v>124</v>
      </c>
      <c r="O2531" s="33" t="s">
        <v>125</v>
      </c>
      <c r="P2531" s="33" t="s">
        <v>1143</v>
      </c>
      <c r="Q2531" s="29" t="s">
        <v>1342</v>
      </c>
      <c r="R2531" s="33" t="s">
        <v>78</v>
      </c>
      <c r="S2531" s="33">
        <v>2</v>
      </c>
      <c r="T2531" s="29"/>
      <c r="U2531" s="29"/>
      <c r="V2531" s="29"/>
      <c r="W2531" s="29"/>
      <c r="X2531" s="29"/>
      <c r="Y2531" s="29"/>
      <c r="Z2531" s="33"/>
    </row>
    <row r="2532" ht="24" spans="1:26">
      <c r="A2532" s="33">
        <v>338</v>
      </c>
      <c r="B2532" s="33" t="s">
        <v>117</v>
      </c>
      <c r="C2532" s="33" t="s">
        <v>118</v>
      </c>
      <c r="D2532" s="33" t="s">
        <v>363</v>
      </c>
      <c r="E2532" s="33" t="s">
        <v>157</v>
      </c>
      <c r="F2532" s="33" t="s">
        <v>1351</v>
      </c>
      <c r="G2532" s="33" t="s">
        <v>1830</v>
      </c>
      <c r="H2532" s="33" t="s">
        <v>2055</v>
      </c>
      <c r="I2532" s="29" t="s">
        <v>1876</v>
      </c>
      <c r="J2532" s="33" t="s">
        <v>1876</v>
      </c>
      <c r="K2532" s="33">
        <v>8</v>
      </c>
      <c r="L2532" s="236">
        <v>45474</v>
      </c>
      <c r="M2532" s="236">
        <v>45504</v>
      </c>
      <c r="N2532" s="33" t="s">
        <v>124</v>
      </c>
      <c r="O2532" s="33" t="s">
        <v>125</v>
      </c>
      <c r="P2532" s="33" t="s">
        <v>1143</v>
      </c>
      <c r="Q2532" s="29" t="s">
        <v>1352</v>
      </c>
      <c r="R2532" s="33" t="s">
        <v>78</v>
      </c>
      <c r="S2532" s="33">
        <v>8</v>
      </c>
      <c r="T2532" s="29"/>
      <c r="U2532" s="29"/>
      <c r="V2532" s="29"/>
      <c r="W2532" s="29"/>
      <c r="X2532" s="29"/>
      <c r="Y2532" s="29"/>
      <c r="Z2532" s="33"/>
    </row>
    <row r="2533" ht="24" spans="1:26">
      <c r="A2533" s="33">
        <v>339</v>
      </c>
      <c r="B2533" s="33" t="s">
        <v>117</v>
      </c>
      <c r="C2533" s="33" t="s">
        <v>118</v>
      </c>
      <c r="D2533" s="33" t="s">
        <v>363</v>
      </c>
      <c r="E2533" s="33" t="s">
        <v>157</v>
      </c>
      <c r="F2533" s="33" t="s">
        <v>1357</v>
      </c>
      <c r="G2533" s="33" t="s">
        <v>1830</v>
      </c>
      <c r="H2533" s="33" t="s">
        <v>2055</v>
      </c>
      <c r="I2533" s="29" t="s">
        <v>1876</v>
      </c>
      <c r="J2533" s="33" t="s">
        <v>1876</v>
      </c>
      <c r="K2533" s="33">
        <v>8</v>
      </c>
      <c r="L2533" s="236">
        <v>45474</v>
      </c>
      <c r="M2533" s="236">
        <v>45504</v>
      </c>
      <c r="N2533" s="33" t="s">
        <v>124</v>
      </c>
      <c r="O2533" s="33" t="s">
        <v>125</v>
      </c>
      <c r="P2533" s="33" t="s">
        <v>1143</v>
      </c>
      <c r="Q2533" s="29" t="s">
        <v>1352</v>
      </c>
      <c r="R2533" s="33" t="s">
        <v>78</v>
      </c>
      <c r="S2533" s="33">
        <v>8</v>
      </c>
      <c r="T2533" s="29"/>
      <c r="U2533" s="29"/>
      <c r="V2533" s="29"/>
      <c r="W2533" s="29"/>
      <c r="X2533" s="29"/>
      <c r="Y2533" s="29"/>
      <c r="Z2533" s="33"/>
    </row>
    <row r="2534" ht="24" spans="1:26">
      <c r="A2534" s="33">
        <v>340</v>
      </c>
      <c r="B2534" s="33" t="s">
        <v>117</v>
      </c>
      <c r="C2534" s="33" t="s">
        <v>118</v>
      </c>
      <c r="D2534" s="33" t="s">
        <v>150</v>
      </c>
      <c r="E2534" s="33" t="s">
        <v>797</v>
      </c>
      <c r="F2534" s="33" t="s">
        <v>1362</v>
      </c>
      <c r="G2534" s="33" t="s">
        <v>1830</v>
      </c>
      <c r="H2534" s="33" t="s">
        <v>2054</v>
      </c>
      <c r="I2534" s="29" t="s">
        <v>1876</v>
      </c>
      <c r="J2534" s="33" t="s">
        <v>1876</v>
      </c>
      <c r="K2534" s="33">
        <v>2</v>
      </c>
      <c r="L2534" s="236">
        <v>45474</v>
      </c>
      <c r="M2534" s="236">
        <v>45504</v>
      </c>
      <c r="N2534" s="33" t="s">
        <v>124</v>
      </c>
      <c r="O2534" s="33" t="s">
        <v>125</v>
      </c>
      <c r="P2534" s="33" t="s">
        <v>1143</v>
      </c>
      <c r="Q2534" s="29" t="s">
        <v>1255</v>
      </c>
      <c r="R2534" s="33" t="s">
        <v>78</v>
      </c>
      <c r="S2534" s="33">
        <v>2</v>
      </c>
      <c r="T2534" s="29"/>
      <c r="U2534" s="29"/>
      <c r="V2534" s="29"/>
      <c r="W2534" s="29"/>
      <c r="X2534" s="29"/>
      <c r="Y2534" s="29"/>
      <c r="Z2534" s="33"/>
    </row>
    <row r="2535" ht="24" spans="1:26">
      <c r="A2535" s="33">
        <v>341</v>
      </c>
      <c r="B2535" s="33" t="s">
        <v>117</v>
      </c>
      <c r="C2535" s="33" t="s">
        <v>118</v>
      </c>
      <c r="D2535" s="33" t="s">
        <v>150</v>
      </c>
      <c r="E2535" s="33" t="s">
        <v>157</v>
      </c>
      <c r="F2535" s="33" t="s">
        <v>1366</v>
      </c>
      <c r="G2535" s="33" t="s">
        <v>1830</v>
      </c>
      <c r="H2535" s="33" t="s">
        <v>2056</v>
      </c>
      <c r="I2535" s="29" t="s">
        <v>1876</v>
      </c>
      <c r="J2535" s="33" t="s">
        <v>1876</v>
      </c>
      <c r="K2535" s="33">
        <v>10</v>
      </c>
      <c r="L2535" s="236">
        <v>45474</v>
      </c>
      <c r="M2535" s="236">
        <v>45504</v>
      </c>
      <c r="N2535" s="33" t="s">
        <v>124</v>
      </c>
      <c r="O2535" s="33" t="s">
        <v>125</v>
      </c>
      <c r="P2535" s="33" t="s">
        <v>1143</v>
      </c>
      <c r="Q2535" s="29" t="s">
        <v>1367</v>
      </c>
      <c r="R2535" s="33" t="s">
        <v>78</v>
      </c>
      <c r="S2535" s="33">
        <v>10</v>
      </c>
      <c r="T2535" s="29"/>
      <c r="U2535" s="29"/>
      <c r="V2535" s="29"/>
      <c r="W2535" s="29"/>
      <c r="X2535" s="29"/>
      <c r="Y2535" s="29"/>
      <c r="Z2535" s="33"/>
    </row>
    <row r="2536" ht="24" spans="1:26">
      <c r="A2536" s="33">
        <v>342</v>
      </c>
      <c r="B2536" s="33" t="s">
        <v>117</v>
      </c>
      <c r="C2536" s="33" t="s">
        <v>118</v>
      </c>
      <c r="D2536" s="33" t="s">
        <v>150</v>
      </c>
      <c r="E2536" s="33" t="s">
        <v>797</v>
      </c>
      <c r="F2536" s="33" t="s">
        <v>1371</v>
      </c>
      <c r="G2536" s="33" t="s">
        <v>1830</v>
      </c>
      <c r="H2536" s="28" t="s">
        <v>2057</v>
      </c>
      <c r="I2536" s="29" t="s">
        <v>1876</v>
      </c>
      <c r="J2536" s="33" t="s">
        <v>1876</v>
      </c>
      <c r="K2536" s="33">
        <v>6</v>
      </c>
      <c r="L2536" s="236">
        <v>45474</v>
      </c>
      <c r="M2536" s="236">
        <v>45504</v>
      </c>
      <c r="N2536" s="33" t="s">
        <v>124</v>
      </c>
      <c r="O2536" s="33" t="s">
        <v>125</v>
      </c>
      <c r="P2536" s="33" t="s">
        <v>1143</v>
      </c>
      <c r="Q2536" s="29" t="s">
        <v>1175</v>
      </c>
      <c r="R2536" s="33" t="s">
        <v>78</v>
      </c>
      <c r="S2536" s="33">
        <v>6</v>
      </c>
      <c r="T2536" s="29"/>
      <c r="U2536" s="29"/>
      <c r="V2536" s="29"/>
      <c r="W2536" s="29"/>
      <c r="X2536" s="29"/>
      <c r="Y2536" s="29"/>
      <c r="Z2536" s="33"/>
    </row>
    <row r="2537" ht="24" spans="1:26">
      <c r="A2537" s="33">
        <v>343</v>
      </c>
      <c r="B2537" s="33" t="s">
        <v>117</v>
      </c>
      <c r="C2537" s="33" t="s">
        <v>118</v>
      </c>
      <c r="D2537" s="33" t="s">
        <v>150</v>
      </c>
      <c r="E2537" s="33" t="s">
        <v>797</v>
      </c>
      <c r="F2537" s="33" t="s">
        <v>1380</v>
      </c>
      <c r="G2537" s="33" t="s">
        <v>1830</v>
      </c>
      <c r="H2537" s="305" t="s">
        <v>2046</v>
      </c>
      <c r="I2537" s="29" t="s">
        <v>1876</v>
      </c>
      <c r="J2537" s="33" t="s">
        <v>1876</v>
      </c>
      <c r="K2537" s="33">
        <v>4</v>
      </c>
      <c r="L2537" s="236">
        <v>45474</v>
      </c>
      <c r="M2537" s="236">
        <v>45504</v>
      </c>
      <c r="N2537" s="33" t="s">
        <v>124</v>
      </c>
      <c r="O2537" s="33" t="s">
        <v>125</v>
      </c>
      <c r="P2537" s="33" t="s">
        <v>1143</v>
      </c>
      <c r="Q2537" s="29" t="s">
        <v>1175</v>
      </c>
      <c r="R2537" s="33" t="s">
        <v>78</v>
      </c>
      <c r="S2537" s="33">
        <v>4</v>
      </c>
      <c r="T2537" s="29"/>
      <c r="U2537" s="29"/>
      <c r="V2537" s="29"/>
      <c r="W2537" s="29"/>
      <c r="X2537" s="29"/>
      <c r="Y2537" s="29"/>
      <c r="Z2537" s="33"/>
    </row>
    <row r="2538" ht="24" spans="1:26">
      <c r="A2538" s="33">
        <v>344</v>
      </c>
      <c r="B2538" s="33" t="s">
        <v>117</v>
      </c>
      <c r="C2538" s="33" t="s">
        <v>118</v>
      </c>
      <c r="D2538" s="33" t="s">
        <v>150</v>
      </c>
      <c r="E2538" s="33" t="s">
        <v>157</v>
      </c>
      <c r="F2538" s="33" t="s">
        <v>1389</v>
      </c>
      <c r="G2538" s="33" t="s">
        <v>1830</v>
      </c>
      <c r="H2538" s="33" t="s">
        <v>2058</v>
      </c>
      <c r="I2538" s="33" t="s">
        <v>1876</v>
      </c>
      <c r="J2538" s="33" t="s">
        <v>1876</v>
      </c>
      <c r="K2538" s="33">
        <v>6</v>
      </c>
      <c r="L2538" s="236">
        <v>45474</v>
      </c>
      <c r="M2538" s="236">
        <v>45504</v>
      </c>
      <c r="N2538" s="33" t="s">
        <v>124</v>
      </c>
      <c r="O2538" s="33" t="s">
        <v>125</v>
      </c>
      <c r="P2538" s="33" t="s">
        <v>1143</v>
      </c>
      <c r="Q2538" s="29" t="s">
        <v>1367</v>
      </c>
      <c r="R2538" s="33" t="s">
        <v>78</v>
      </c>
      <c r="S2538" s="33">
        <v>6</v>
      </c>
      <c r="T2538" s="29"/>
      <c r="U2538" s="29"/>
      <c r="V2538" s="29"/>
      <c r="W2538" s="29"/>
      <c r="X2538" s="29"/>
      <c r="Y2538" s="29"/>
      <c r="Z2538" s="33"/>
    </row>
    <row r="2539" ht="24" spans="1:26">
      <c r="A2539" s="33">
        <v>345</v>
      </c>
      <c r="B2539" s="33" t="s">
        <v>117</v>
      </c>
      <c r="C2539" s="33" t="s">
        <v>118</v>
      </c>
      <c r="D2539" s="33" t="s">
        <v>150</v>
      </c>
      <c r="E2539" s="33" t="s">
        <v>247</v>
      </c>
      <c r="F2539" s="33" t="s">
        <v>1393</v>
      </c>
      <c r="G2539" s="33" t="s">
        <v>1830</v>
      </c>
      <c r="H2539" s="33" t="s">
        <v>2059</v>
      </c>
      <c r="I2539" s="33" t="s">
        <v>1876</v>
      </c>
      <c r="J2539" s="33" t="s">
        <v>1876</v>
      </c>
      <c r="K2539" s="33">
        <v>2</v>
      </c>
      <c r="L2539" s="236">
        <v>45474</v>
      </c>
      <c r="M2539" s="236">
        <v>45504</v>
      </c>
      <c r="N2539" s="33" t="s">
        <v>124</v>
      </c>
      <c r="O2539" s="33" t="s">
        <v>125</v>
      </c>
      <c r="P2539" s="33" t="s">
        <v>1143</v>
      </c>
      <c r="Q2539" s="29" t="s">
        <v>1367</v>
      </c>
      <c r="R2539" s="33" t="s">
        <v>78</v>
      </c>
      <c r="S2539" s="33">
        <v>2</v>
      </c>
      <c r="T2539" s="29"/>
      <c r="U2539" s="29"/>
      <c r="V2539" s="29"/>
      <c r="W2539" s="29"/>
      <c r="X2539" s="29"/>
      <c r="Y2539" s="29"/>
      <c r="Z2539" s="33"/>
    </row>
    <row r="2540" ht="24" spans="1:26">
      <c r="A2540" s="33">
        <v>346</v>
      </c>
      <c r="B2540" s="33" t="s">
        <v>117</v>
      </c>
      <c r="C2540" s="33" t="s">
        <v>118</v>
      </c>
      <c r="D2540" s="33" t="s">
        <v>150</v>
      </c>
      <c r="E2540" s="33" t="s">
        <v>247</v>
      </c>
      <c r="F2540" s="33" t="s">
        <v>1412</v>
      </c>
      <c r="G2540" s="33" t="s">
        <v>1830</v>
      </c>
      <c r="H2540" s="33" t="s">
        <v>2060</v>
      </c>
      <c r="I2540" s="33" t="s">
        <v>1876</v>
      </c>
      <c r="J2540" s="33" t="s">
        <v>1876</v>
      </c>
      <c r="K2540" s="33">
        <v>4</v>
      </c>
      <c r="L2540" s="236">
        <v>45474</v>
      </c>
      <c r="M2540" s="236">
        <v>45504</v>
      </c>
      <c r="N2540" s="33" t="s">
        <v>124</v>
      </c>
      <c r="O2540" s="33" t="s">
        <v>125</v>
      </c>
      <c r="P2540" s="33" t="s">
        <v>1143</v>
      </c>
      <c r="Q2540" s="29" t="s">
        <v>1367</v>
      </c>
      <c r="R2540" s="33" t="s">
        <v>78</v>
      </c>
      <c r="S2540" s="33">
        <v>4</v>
      </c>
      <c r="T2540" s="29"/>
      <c r="U2540" s="29"/>
      <c r="V2540" s="29"/>
      <c r="W2540" s="29"/>
      <c r="X2540" s="29"/>
      <c r="Y2540" s="29"/>
      <c r="Z2540" s="33"/>
    </row>
    <row r="2541" ht="24" spans="1:26">
      <c r="A2541" s="33">
        <v>347</v>
      </c>
      <c r="B2541" s="33" t="s">
        <v>117</v>
      </c>
      <c r="C2541" s="33" t="s">
        <v>118</v>
      </c>
      <c r="D2541" s="33" t="s">
        <v>363</v>
      </c>
      <c r="E2541" s="33" t="s">
        <v>455</v>
      </c>
      <c r="F2541" s="33" t="s">
        <v>1430</v>
      </c>
      <c r="G2541" s="33" t="s">
        <v>1830</v>
      </c>
      <c r="H2541" s="33" t="s">
        <v>2061</v>
      </c>
      <c r="I2541" s="33" t="s">
        <v>1876</v>
      </c>
      <c r="J2541" s="33" t="s">
        <v>1876</v>
      </c>
      <c r="K2541" s="33">
        <v>2</v>
      </c>
      <c r="L2541" s="236">
        <v>45474</v>
      </c>
      <c r="M2541" s="236">
        <v>45504</v>
      </c>
      <c r="N2541" s="33" t="s">
        <v>124</v>
      </c>
      <c r="O2541" s="33" t="s">
        <v>125</v>
      </c>
      <c r="P2541" s="33" t="s">
        <v>1143</v>
      </c>
      <c r="Q2541" s="29" t="s">
        <v>1308</v>
      </c>
      <c r="R2541" s="33" t="s">
        <v>78</v>
      </c>
      <c r="S2541" s="33">
        <v>2</v>
      </c>
      <c r="T2541" s="29"/>
      <c r="U2541" s="29"/>
      <c r="V2541" s="29"/>
      <c r="W2541" s="29"/>
      <c r="X2541" s="29"/>
      <c r="Y2541" s="29"/>
      <c r="Z2541" s="33"/>
    </row>
    <row r="2542" ht="24" spans="1:26">
      <c r="A2542" s="33">
        <v>348</v>
      </c>
      <c r="B2542" s="33" t="s">
        <v>117</v>
      </c>
      <c r="C2542" s="33" t="s">
        <v>118</v>
      </c>
      <c r="D2542" s="33" t="s">
        <v>363</v>
      </c>
      <c r="E2542" s="33" t="s">
        <v>455</v>
      </c>
      <c r="F2542" s="33" t="s">
        <v>1435</v>
      </c>
      <c r="G2542" s="33" t="s">
        <v>1830</v>
      </c>
      <c r="H2542" s="33" t="s">
        <v>2061</v>
      </c>
      <c r="I2542" s="33" t="s">
        <v>1876</v>
      </c>
      <c r="J2542" s="33" t="s">
        <v>1876</v>
      </c>
      <c r="K2542" s="33">
        <v>2</v>
      </c>
      <c r="L2542" s="236">
        <v>45474</v>
      </c>
      <c r="M2542" s="236">
        <v>45504</v>
      </c>
      <c r="N2542" s="33" t="s">
        <v>124</v>
      </c>
      <c r="O2542" s="33" t="s">
        <v>125</v>
      </c>
      <c r="P2542" s="33" t="s">
        <v>1143</v>
      </c>
      <c r="Q2542" s="29" t="s">
        <v>1308</v>
      </c>
      <c r="R2542" s="33" t="s">
        <v>78</v>
      </c>
      <c r="S2542" s="33">
        <v>2</v>
      </c>
      <c r="T2542" s="29"/>
      <c r="U2542" s="29"/>
      <c r="V2542" s="29"/>
      <c r="W2542" s="29"/>
      <c r="X2542" s="29"/>
      <c r="Y2542" s="29"/>
      <c r="Z2542" s="33"/>
    </row>
    <row r="2543" ht="24" spans="1:26">
      <c r="A2543" s="33">
        <v>349</v>
      </c>
      <c r="B2543" s="33" t="s">
        <v>117</v>
      </c>
      <c r="C2543" s="33" t="s">
        <v>118</v>
      </c>
      <c r="D2543" s="33" t="s">
        <v>150</v>
      </c>
      <c r="E2543" s="33" t="s">
        <v>247</v>
      </c>
      <c r="F2543" s="33" t="s">
        <v>1457</v>
      </c>
      <c r="G2543" s="33" t="s">
        <v>1830</v>
      </c>
      <c r="H2543" s="33" t="s">
        <v>2054</v>
      </c>
      <c r="I2543" s="33" t="s">
        <v>1876</v>
      </c>
      <c r="J2543" s="33" t="s">
        <v>1876</v>
      </c>
      <c r="K2543" s="33">
        <v>2</v>
      </c>
      <c r="L2543" s="236">
        <v>45474</v>
      </c>
      <c r="M2543" s="236">
        <v>45504</v>
      </c>
      <c r="N2543" s="33" t="s">
        <v>124</v>
      </c>
      <c r="O2543" s="33" t="s">
        <v>125</v>
      </c>
      <c r="P2543" s="33" t="s">
        <v>1143</v>
      </c>
      <c r="Q2543" s="29" t="s">
        <v>1204</v>
      </c>
      <c r="R2543" s="33" t="s">
        <v>78</v>
      </c>
      <c r="S2543" s="33">
        <v>2</v>
      </c>
      <c r="T2543" s="29"/>
      <c r="U2543" s="29"/>
      <c r="V2543" s="29"/>
      <c r="W2543" s="29"/>
      <c r="X2543" s="29"/>
      <c r="Y2543" s="29"/>
      <c r="Z2543" s="33"/>
    </row>
    <row r="2544" ht="24" spans="1:26">
      <c r="A2544" s="33">
        <v>350</v>
      </c>
      <c r="B2544" s="33" t="s">
        <v>117</v>
      </c>
      <c r="C2544" s="33" t="s">
        <v>118</v>
      </c>
      <c r="D2544" s="33" t="s">
        <v>363</v>
      </c>
      <c r="E2544" s="33" t="s">
        <v>247</v>
      </c>
      <c r="F2544" s="33" t="s">
        <v>1142</v>
      </c>
      <c r="G2544" s="33" t="s">
        <v>1830</v>
      </c>
      <c r="H2544" s="28" t="s">
        <v>2036</v>
      </c>
      <c r="I2544" s="33" t="s">
        <v>1876</v>
      </c>
      <c r="J2544" s="33" t="s">
        <v>1876</v>
      </c>
      <c r="K2544" s="33">
        <v>12</v>
      </c>
      <c r="L2544" s="236">
        <v>45505</v>
      </c>
      <c r="M2544" s="236">
        <v>45535</v>
      </c>
      <c r="N2544" s="33" t="s">
        <v>124</v>
      </c>
      <c r="O2544" s="33" t="s">
        <v>125</v>
      </c>
      <c r="P2544" s="33" t="s">
        <v>1143</v>
      </c>
      <c r="Q2544" s="29" t="s">
        <v>1144</v>
      </c>
      <c r="R2544" s="33" t="s">
        <v>78</v>
      </c>
      <c r="S2544" s="33">
        <v>12</v>
      </c>
      <c r="T2544" s="29"/>
      <c r="U2544" s="29"/>
      <c r="V2544" s="29"/>
      <c r="W2544" s="29"/>
      <c r="X2544" s="29"/>
      <c r="Y2544" s="29"/>
      <c r="Z2544" s="33"/>
    </row>
    <row r="2545" ht="24" spans="1:26">
      <c r="A2545" s="33">
        <v>351</v>
      </c>
      <c r="B2545" s="33" t="s">
        <v>117</v>
      </c>
      <c r="C2545" s="33" t="s">
        <v>118</v>
      </c>
      <c r="D2545" s="33" t="s">
        <v>363</v>
      </c>
      <c r="E2545" s="33" t="s">
        <v>247</v>
      </c>
      <c r="F2545" s="33" t="s">
        <v>1149</v>
      </c>
      <c r="G2545" s="33" t="s">
        <v>1830</v>
      </c>
      <c r="H2545" s="28" t="s">
        <v>2036</v>
      </c>
      <c r="I2545" s="33" t="s">
        <v>1876</v>
      </c>
      <c r="J2545" s="33" t="s">
        <v>1876</v>
      </c>
      <c r="K2545" s="33">
        <v>10</v>
      </c>
      <c r="L2545" s="236">
        <v>45505</v>
      </c>
      <c r="M2545" s="236">
        <v>45535</v>
      </c>
      <c r="N2545" s="33" t="s">
        <v>124</v>
      </c>
      <c r="O2545" s="33" t="s">
        <v>125</v>
      </c>
      <c r="P2545" s="33" t="s">
        <v>1143</v>
      </c>
      <c r="Q2545" s="29" t="s">
        <v>1144</v>
      </c>
      <c r="R2545" s="33" t="s">
        <v>78</v>
      </c>
      <c r="S2545" s="33">
        <v>10</v>
      </c>
      <c r="T2545" s="29"/>
      <c r="U2545" s="29"/>
      <c r="V2545" s="29"/>
      <c r="W2545" s="29"/>
      <c r="X2545" s="29"/>
      <c r="Y2545" s="29"/>
      <c r="Z2545" s="33"/>
    </row>
    <row r="2546" ht="24" spans="1:26">
      <c r="A2546" s="33">
        <v>352</v>
      </c>
      <c r="B2546" s="33" t="s">
        <v>117</v>
      </c>
      <c r="C2546" s="33" t="s">
        <v>118</v>
      </c>
      <c r="D2546" s="33" t="s">
        <v>363</v>
      </c>
      <c r="E2546" s="33" t="s">
        <v>157</v>
      </c>
      <c r="F2546" s="33" t="s">
        <v>1154</v>
      </c>
      <c r="G2546" s="33" t="s">
        <v>1830</v>
      </c>
      <c r="H2546" s="33" t="s">
        <v>2037</v>
      </c>
      <c r="I2546" s="33" t="s">
        <v>1876</v>
      </c>
      <c r="J2546" s="33" t="s">
        <v>1876</v>
      </c>
      <c r="K2546" s="33">
        <v>18</v>
      </c>
      <c r="L2546" s="236">
        <v>45505</v>
      </c>
      <c r="M2546" s="236">
        <v>45535</v>
      </c>
      <c r="N2546" s="33" t="s">
        <v>124</v>
      </c>
      <c r="O2546" s="33" t="s">
        <v>125</v>
      </c>
      <c r="P2546" s="33" t="s">
        <v>1143</v>
      </c>
      <c r="Q2546" s="29" t="s">
        <v>1144</v>
      </c>
      <c r="R2546" s="33" t="s">
        <v>78</v>
      </c>
      <c r="S2546" s="33">
        <v>18</v>
      </c>
      <c r="T2546" s="29"/>
      <c r="U2546" s="29"/>
      <c r="V2546" s="29"/>
      <c r="W2546" s="29"/>
      <c r="X2546" s="29"/>
      <c r="Y2546" s="29"/>
      <c r="Z2546" s="33"/>
    </row>
    <row r="2547" ht="24" spans="1:26">
      <c r="A2547" s="33">
        <v>353</v>
      </c>
      <c r="B2547" s="33" t="s">
        <v>117</v>
      </c>
      <c r="C2547" s="33" t="s">
        <v>118</v>
      </c>
      <c r="D2547" s="33" t="s">
        <v>363</v>
      </c>
      <c r="E2547" s="33" t="s">
        <v>157</v>
      </c>
      <c r="F2547" s="33" t="s">
        <v>1159</v>
      </c>
      <c r="G2547" s="33" t="s">
        <v>1830</v>
      </c>
      <c r="H2547" s="33" t="s">
        <v>2037</v>
      </c>
      <c r="I2547" s="33" t="s">
        <v>1876</v>
      </c>
      <c r="J2547" s="33" t="s">
        <v>1876</v>
      </c>
      <c r="K2547" s="33">
        <v>18</v>
      </c>
      <c r="L2547" s="236">
        <v>45505</v>
      </c>
      <c r="M2547" s="236">
        <v>45535</v>
      </c>
      <c r="N2547" s="33" t="s">
        <v>124</v>
      </c>
      <c r="O2547" s="33" t="s">
        <v>125</v>
      </c>
      <c r="P2547" s="33" t="s">
        <v>1143</v>
      </c>
      <c r="Q2547" s="29" t="s">
        <v>1144</v>
      </c>
      <c r="R2547" s="33" t="s">
        <v>78</v>
      </c>
      <c r="S2547" s="33">
        <v>18</v>
      </c>
      <c r="T2547" s="29"/>
      <c r="U2547" s="29"/>
      <c r="V2547" s="29"/>
      <c r="W2547" s="29"/>
      <c r="X2547" s="29"/>
      <c r="Y2547" s="29"/>
      <c r="Z2547" s="33"/>
    </row>
    <row r="2548" ht="24" spans="1:26">
      <c r="A2548" s="33">
        <v>79</v>
      </c>
      <c r="B2548" s="33" t="s">
        <v>117</v>
      </c>
      <c r="C2548" s="33" t="s">
        <v>118</v>
      </c>
      <c r="D2548" s="33" t="s">
        <v>363</v>
      </c>
      <c r="E2548" s="33" t="s">
        <v>157</v>
      </c>
      <c r="F2548" s="33" t="s">
        <v>1164</v>
      </c>
      <c r="G2548" s="33" t="s">
        <v>1830</v>
      </c>
      <c r="H2548" s="33" t="s">
        <v>2038</v>
      </c>
      <c r="I2548" s="33" t="s">
        <v>1876</v>
      </c>
      <c r="J2548" s="33" t="s">
        <v>1876</v>
      </c>
      <c r="K2548" s="33">
        <v>18</v>
      </c>
      <c r="L2548" s="236">
        <v>45505</v>
      </c>
      <c r="M2548" s="236">
        <v>45535</v>
      </c>
      <c r="N2548" s="33" t="s">
        <v>124</v>
      </c>
      <c r="O2548" s="33" t="s">
        <v>125</v>
      </c>
      <c r="P2548" s="33" t="s">
        <v>1143</v>
      </c>
      <c r="Q2548" s="29" t="s">
        <v>1144</v>
      </c>
      <c r="R2548" s="33" t="s">
        <v>78</v>
      </c>
      <c r="S2548" s="33">
        <v>18</v>
      </c>
      <c r="T2548" s="29"/>
      <c r="U2548" s="29"/>
      <c r="V2548" s="29"/>
      <c r="W2548" s="29"/>
      <c r="X2548" s="29"/>
      <c r="Y2548" s="29"/>
      <c r="Z2548" s="33"/>
    </row>
    <row r="2549" ht="24" spans="1:26">
      <c r="A2549" s="33">
        <v>80</v>
      </c>
      <c r="B2549" s="33" t="s">
        <v>117</v>
      </c>
      <c r="C2549" s="33" t="s">
        <v>118</v>
      </c>
      <c r="D2549" s="33" t="s">
        <v>363</v>
      </c>
      <c r="E2549" s="33" t="s">
        <v>157</v>
      </c>
      <c r="F2549" s="33" t="s">
        <v>1169</v>
      </c>
      <c r="G2549" s="33" t="s">
        <v>1830</v>
      </c>
      <c r="H2549" s="33" t="s">
        <v>2038</v>
      </c>
      <c r="I2549" s="33" t="s">
        <v>1876</v>
      </c>
      <c r="J2549" s="33" t="s">
        <v>1876</v>
      </c>
      <c r="K2549" s="33">
        <v>18</v>
      </c>
      <c r="L2549" s="236">
        <v>45505</v>
      </c>
      <c r="M2549" s="236">
        <v>45535</v>
      </c>
      <c r="N2549" s="33" t="s">
        <v>124</v>
      </c>
      <c r="O2549" s="33" t="s">
        <v>125</v>
      </c>
      <c r="P2549" s="33" t="s">
        <v>1143</v>
      </c>
      <c r="Q2549" s="29" t="s">
        <v>1144</v>
      </c>
      <c r="R2549" s="33" t="s">
        <v>78</v>
      </c>
      <c r="S2549" s="33">
        <v>18</v>
      </c>
      <c r="T2549" s="29"/>
      <c r="U2549" s="29"/>
      <c r="V2549" s="29"/>
      <c r="W2549" s="29"/>
      <c r="X2549" s="29"/>
      <c r="Y2549" s="29"/>
      <c r="Z2549" s="33"/>
    </row>
    <row r="2550" ht="24" spans="1:26">
      <c r="A2550" s="33">
        <v>354</v>
      </c>
      <c r="B2550" s="33" t="s">
        <v>117</v>
      </c>
      <c r="C2550" s="33" t="s">
        <v>118</v>
      </c>
      <c r="D2550" s="33" t="s">
        <v>363</v>
      </c>
      <c r="E2550" s="33" t="s">
        <v>797</v>
      </c>
      <c r="F2550" s="33" t="s">
        <v>1174</v>
      </c>
      <c r="G2550" s="33" t="s">
        <v>1830</v>
      </c>
      <c r="H2550" s="28" t="s">
        <v>2039</v>
      </c>
      <c r="I2550" s="33" t="s">
        <v>1876</v>
      </c>
      <c r="J2550" s="33" t="s">
        <v>1876</v>
      </c>
      <c r="K2550" s="33">
        <v>14</v>
      </c>
      <c r="L2550" s="236">
        <v>45505</v>
      </c>
      <c r="M2550" s="236">
        <v>45535</v>
      </c>
      <c r="N2550" s="33" t="s">
        <v>124</v>
      </c>
      <c r="O2550" s="33" t="s">
        <v>125</v>
      </c>
      <c r="P2550" s="33" t="s">
        <v>1143</v>
      </c>
      <c r="Q2550" s="29" t="s">
        <v>1175</v>
      </c>
      <c r="R2550" s="33" t="s">
        <v>78</v>
      </c>
      <c r="S2550" s="33">
        <v>14</v>
      </c>
      <c r="T2550" s="29"/>
      <c r="U2550" s="29"/>
      <c r="V2550" s="29"/>
      <c r="W2550" s="29"/>
      <c r="X2550" s="29"/>
      <c r="Y2550" s="29"/>
      <c r="Z2550" s="33"/>
    </row>
    <row r="2551" ht="24" spans="1:26">
      <c r="A2551" s="33">
        <v>355</v>
      </c>
      <c r="B2551" s="33" t="s">
        <v>117</v>
      </c>
      <c r="C2551" s="33" t="s">
        <v>118</v>
      </c>
      <c r="D2551" s="33" t="s">
        <v>363</v>
      </c>
      <c r="E2551" s="33" t="s">
        <v>797</v>
      </c>
      <c r="F2551" s="33" t="s">
        <v>1180</v>
      </c>
      <c r="G2551" s="33" t="s">
        <v>1830</v>
      </c>
      <c r="H2551" s="28" t="s">
        <v>2039</v>
      </c>
      <c r="I2551" s="33" t="s">
        <v>1876</v>
      </c>
      <c r="J2551" s="33" t="s">
        <v>1876</v>
      </c>
      <c r="K2551" s="33">
        <v>14</v>
      </c>
      <c r="L2551" s="236">
        <v>45505</v>
      </c>
      <c r="M2551" s="236">
        <v>45535</v>
      </c>
      <c r="N2551" s="33" t="s">
        <v>124</v>
      </c>
      <c r="O2551" s="33" t="s">
        <v>125</v>
      </c>
      <c r="P2551" s="33" t="s">
        <v>1143</v>
      </c>
      <c r="Q2551" s="29" t="s">
        <v>1175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1185</v>
      </c>
      <c r="G2552" s="33" t="s">
        <v>1830</v>
      </c>
      <c r="H2552" s="305" t="s">
        <v>2040</v>
      </c>
      <c r="I2552" s="33" t="s">
        <v>1876</v>
      </c>
      <c r="J2552" s="33" t="s">
        <v>1876</v>
      </c>
      <c r="K2552" s="33">
        <v>20</v>
      </c>
      <c r="L2552" s="236">
        <v>45505</v>
      </c>
      <c r="M2552" s="236">
        <v>45535</v>
      </c>
      <c r="N2552" s="33" t="s">
        <v>124</v>
      </c>
      <c r="O2552" s="33" t="s">
        <v>125</v>
      </c>
      <c r="P2552" s="33" t="s">
        <v>1143</v>
      </c>
      <c r="Q2552" s="29" t="s">
        <v>1186</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1195</v>
      </c>
      <c r="G2553" s="33" t="s">
        <v>1830</v>
      </c>
      <c r="H2553" s="305" t="s">
        <v>2041</v>
      </c>
      <c r="I2553" s="29" t="s">
        <v>1876</v>
      </c>
      <c r="J2553" s="33" t="s">
        <v>1876</v>
      </c>
      <c r="K2553" s="33">
        <v>20</v>
      </c>
      <c r="L2553" s="236">
        <v>45505</v>
      </c>
      <c r="M2553" s="236">
        <v>45535</v>
      </c>
      <c r="N2553" s="33" t="s">
        <v>124</v>
      </c>
      <c r="O2553" s="33" t="s">
        <v>125</v>
      </c>
      <c r="P2553" s="33" t="s">
        <v>1143</v>
      </c>
      <c r="Q2553" s="29" t="s">
        <v>1196</v>
      </c>
      <c r="R2553" s="33" t="s">
        <v>78</v>
      </c>
      <c r="S2553" s="33">
        <v>20</v>
      </c>
      <c r="T2553" s="29"/>
      <c r="U2553" s="29"/>
      <c r="V2553" s="29"/>
      <c r="W2553" s="29"/>
      <c r="X2553" s="29"/>
      <c r="Y2553" s="29"/>
      <c r="Z2553" s="33"/>
    </row>
    <row r="2554" ht="24" spans="1:26">
      <c r="A2554" s="33">
        <v>358</v>
      </c>
      <c r="B2554" s="33" t="s">
        <v>117</v>
      </c>
      <c r="C2554" s="33" t="s">
        <v>118</v>
      </c>
      <c r="D2554" s="33" t="s">
        <v>150</v>
      </c>
      <c r="E2554" s="33" t="s">
        <v>157</v>
      </c>
      <c r="F2554" s="33" t="s">
        <v>1203</v>
      </c>
      <c r="G2554" s="33" t="s">
        <v>1830</v>
      </c>
      <c r="H2554" s="33" t="s">
        <v>2042</v>
      </c>
      <c r="I2554" s="33" t="s">
        <v>1876</v>
      </c>
      <c r="J2554" s="33" t="s">
        <v>1876</v>
      </c>
      <c r="K2554" s="33">
        <v>8</v>
      </c>
      <c r="L2554" s="236">
        <v>45505</v>
      </c>
      <c r="M2554" s="236">
        <v>45535</v>
      </c>
      <c r="N2554" s="33" t="s">
        <v>124</v>
      </c>
      <c r="O2554" s="33" t="s">
        <v>125</v>
      </c>
      <c r="P2554" s="33" t="s">
        <v>1143</v>
      </c>
      <c r="Q2554" s="29" t="s">
        <v>1204</v>
      </c>
      <c r="R2554" s="33" t="s">
        <v>78</v>
      </c>
      <c r="S2554" s="33">
        <v>8</v>
      </c>
      <c r="T2554" s="29"/>
      <c r="U2554" s="29"/>
      <c r="V2554" s="29"/>
      <c r="W2554" s="29"/>
      <c r="X2554" s="29"/>
      <c r="Y2554" s="29"/>
      <c r="Z2554" s="33"/>
    </row>
    <row r="2555" ht="24" spans="1:26">
      <c r="A2555" s="33">
        <v>359</v>
      </c>
      <c r="B2555" s="33" t="s">
        <v>117</v>
      </c>
      <c r="C2555" s="33" t="s">
        <v>118</v>
      </c>
      <c r="D2555" s="33" t="s">
        <v>150</v>
      </c>
      <c r="E2555" s="33" t="s">
        <v>247</v>
      </c>
      <c r="F2555" s="33" t="s">
        <v>1224</v>
      </c>
      <c r="G2555" s="33" t="s">
        <v>1830</v>
      </c>
      <c r="H2555" s="33" t="s">
        <v>2043</v>
      </c>
      <c r="I2555" s="29" t="s">
        <v>1876</v>
      </c>
      <c r="J2555" s="33" t="s">
        <v>1876</v>
      </c>
      <c r="K2555" s="33">
        <v>10</v>
      </c>
      <c r="L2555" s="236">
        <v>45505</v>
      </c>
      <c r="M2555" s="236">
        <v>45535</v>
      </c>
      <c r="N2555" s="33" t="s">
        <v>124</v>
      </c>
      <c r="O2555" s="33" t="s">
        <v>125</v>
      </c>
      <c r="P2555" s="33" t="s">
        <v>1143</v>
      </c>
      <c r="Q2555" s="29" t="s">
        <v>1225</v>
      </c>
      <c r="R2555" s="33" t="s">
        <v>78</v>
      </c>
      <c r="S2555" s="33">
        <v>10</v>
      </c>
      <c r="T2555" s="29"/>
      <c r="U2555" s="236"/>
      <c r="V2555" s="236"/>
      <c r="W2555" s="33"/>
      <c r="X2555" s="33"/>
      <c r="Y2555" s="306"/>
      <c r="Z2555" s="306"/>
    </row>
    <row r="2556" ht="24" spans="1:26">
      <c r="A2556" s="33">
        <v>360</v>
      </c>
      <c r="B2556" s="33" t="s">
        <v>117</v>
      </c>
      <c r="C2556" s="33" t="s">
        <v>118</v>
      </c>
      <c r="D2556" s="33" t="s">
        <v>150</v>
      </c>
      <c r="E2556" s="33" t="s">
        <v>247</v>
      </c>
      <c r="F2556" s="33" t="s">
        <v>1235</v>
      </c>
      <c r="G2556" s="33" t="s">
        <v>1830</v>
      </c>
      <c r="H2556" s="33" t="s">
        <v>2043</v>
      </c>
      <c r="I2556" s="29" t="s">
        <v>1876</v>
      </c>
      <c r="J2556" s="33" t="s">
        <v>1876</v>
      </c>
      <c r="K2556" s="33">
        <v>10</v>
      </c>
      <c r="L2556" s="236">
        <v>45505</v>
      </c>
      <c r="M2556" s="236">
        <v>45535</v>
      </c>
      <c r="N2556" s="33" t="s">
        <v>124</v>
      </c>
      <c r="O2556" s="33" t="s">
        <v>125</v>
      </c>
      <c r="P2556" s="33" t="s">
        <v>1143</v>
      </c>
      <c r="Q2556" s="29" t="s">
        <v>1225</v>
      </c>
      <c r="R2556" s="33" t="s">
        <v>78</v>
      </c>
      <c r="S2556" s="33">
        <v>10</v>
      </c>
      <c r="T2556" s="29"/>
      <c r="U2556" s="291"/>
      <c r="V2556" s="291"/>
      <c r="W2556" s="291"/>
      <c r="X2556" s="291"/>
      <c r="Y2556" s="291"/>
      <c r="Z2556" s="292"/>
    </row>
    <row r="2557" ht="24" spans="1:26">
      <c r="A2557" s="33">
        <v>362</v>
      </c>
      <c r="B2557" s="33" t="s">
        <v>117</v>
      </c>
      <c r="C2557" s="33" t="s">
        <v>118</v>
      </c>
      <c r="D2557" s="33" t="s">
        <v>150</v>
      </c>
      <c r="E2557" s="33" t="s">
        <v>797</v>
      </c>
      <c r="F2557" s="33" t="s">
        <v>1244</v>
      </c>
      <c r="G2557" s="33" t="s">
        <v>1830</v>
      </c>
      <c r="H2557" s="305" t="s">
        <v>2044</v>
      </c>
      <c r="I2557" s="29" t="s">
        <v>1876</v>
      </c>
      <c r="J2557" s="33" t="s">
        <v>1876</v>
      </c>
      <c r="K2557" s="33">
        <v>16</v>
      </c>
      <c r="L2557" s="236">
        <v>45505</v>
      </c>
      <c r="M2557" s="236">
        <v>45535</v>
      </c>
      <c r="N2557" s="33" t="s">
        <v>124</v>
      </c>
      <c r="O2557" s="33" t="s">
        <v>125</v>
      </c>
      <c r="P2557" s="33" t="s">
        <v>1143</v>
      </c>
      <c r="Q2557" s="29" t="s">
        <v>1245</v>
      </c>
      <c r="R2557" s="33" t="s">
        <v>78</v>
      </c>
      <c r="S2557" s="33">
        <v>16</v>
      </c>
      <c r="T2557" s="29"/>
      <c r="U2557" s="291"/>
      <c r="V2557" s="291"/>
      <c r="W2557" s="291"/>
      <c r="X2557" s="291"/>
      <c r="Y2557" s="291"/>
      <c r="Z2557" s="292"/>
    </row>
    <row r="2558" ht="24" spans="1:26">
      <c r="A2558" s="33">
        <v>363</v>
      </c>
      <c r="B2558" s="33" t="s">
        <v>117</v>
      </c>
      <c r="C2558" s="33" t="s">
        <v>118</v>
      </c>
      <c r="D2558" s="33" t="s">
        <v>150</v>
      </c>
      <c r="E2558" s="33" t="s">
        <v>797</v>
      </c>
      <c r="F2558" s="33" t="s">
        <v>1258</v>
      </c>
      <c r="G2558" s="33" t="s">
        <v>1830</v>
      </c>
      <c r="H2558" s="33" t="s">
        <v>2045</v>
      </c>
      <c r="I2558" s="29" t="s">
        <v>1876</v>
      </c>
      <c r="J2558" s="33" t="s">
        <v>1876</v>
      </c>
      <c r="K2558" s="33">
        <v>2</v>
      </c>
      <c r="L2558" s="236">
        <v>45505</v>
      </c>
      <c r="M2558" s="236">
        <v>45535</v>
      </c>
      <c r="N2558" s="33" t="s">
        <v>124</v>
      </c>
      <c r="O2558" s="33" t="s">
        <v>125</v>
      </c>
      <c r="P2558" s="33" t="s">
        <v>1143</v>
      </c>
      <c r="Q2558" s="29" t="s">
        <v>1255</v>
      </c>
      <c r="R2558" s="33" t="s">
        <v>78</v>
      </c>
      <c r="S2558" s="33">
        <v>2</v>
      </c>
      <c r="T2558" s="29"/>
      <c r="U2558" s="291"/>
      <c r="V2558" s="291"/>
      <c r="W2558" s="291"/>
      <c r="X2558" s="291"/>
      <c r="Y2558" s="291"/>
      <c r="Z2558" s="292"/>
    </row>
    <row r="2559" ht="24" spans="1:26">
      <c r="A2559" s="33">
        <v>364</v>
      </c>
      <c r="B2559" s="33" t="s">
        <v>117</v>
      </c>
      <c r="C2559" s="33" t="s">
        <v>118</v>
      </c>
      <c r="D2559" s="33" t="s">
        <v>150</v>
      </c>
      <c r="E2559" s="33" t="s">
        <v>797</v>
      </c>
      <c r="F2559" s="33" t="s">
        <v>1265</v>
      </c>
      <c r="G2559" s="33" t="s">
        <v>1830</v>
      </c>
      <c r="H2559" s="305" t="s">
        <v>2046</v>
      </c>
      <c r="I2559" s="29" t="s">
        <v>1876</v>
      </c>
      <c r="J2559" s="33" t="s">
        <v>1876</v>
      </c>
      <c r="K2559" s="33">
        <v>4</v>
      </c>
      <c r="L2559" s="236">
        <v>45505</v>
      </c>
      <c r="M2559" s="236">
        <v>45535</v>
      </c>
      <c r="N2559" s="33" t="s">
        <v>124</v>
      </c>
      <c r="O2559" s="33" t="s">
        <v>125</v>
      </c>
      <c r="P2559" s="33" t="s">
        <v>1143</v>
      </c>
      <c r="Q2559" s="29" t="s">
        <v>1175</v>
      </c>
      <c r="R2559" s="33" t="s">
        <v>78</v>
      </c>
      <c r="S2559" s="33">
        <v>4</v>
      </c>
      <c r="T2559" s="29"/>
      <c r="U2559" s="291"/>
      <c r="V2559" s="291"/>
      <c r="W2559" s="291"/>
      <c r="X2559" s="291"/>
      <c r="Y2559" s="291"/>
      <c r="Z2559" s="292"/>
    </row>
    <row r="2560" ht="24" spans="1:26">
      <c r="A2560" s="33">
        <v>365</v>
      </c>
      <c r="B2560" s="33" t="s">
        <v>117</v>
      </c>
      <c r="C2560" s="33" t="s">
        <v>118</v>
      </c>
      <c r="D2560" s="33" t="s">
        <v>150</v>
      </c>
      <c r="E2560" s="33" t="s">
        <v>247</v>
      </c>
      <c r="F2560" s="33" t="s">
        <v>1275</v>
      </c>
      <c r="G2560" s="33" t="s">
        <v>1830</v>
      </c>
      <c r="H2560" s="33" t="s">
        <v>2047</v>
      </c>
      <c r="I2560" s="33" t="s">
        <v>1876</v>
      </c>
      <c r="J2560" s="33" t="s">
        <v>1876</v>
      </c>
      <c r="K2560" s="33">
        <v>2</v>
      </c>
      <c r="L2560" s="236">
        <v>45505</v>
      </c>
      <c r="M2560" s="236">
        <v>45535</v>
      </c>
      <c r="N2560" s="33" t="s">
        <v>124</v>
      </c>
      <c r="O2560" s="33" t="s">
        <v>125</v>
      </c>
      <c r="P2560" s="33" t="s">
        <v>1143</v>
      </c>
      <c r="Q2560" s="29" t="s">
        <v>1204</v>
      </c>
      <c r="R2560" s="33" t="s">
        <v>78</v>
      </c>
      <c r="S2560" s="33">
        <v>2</v>
      </c>
      <c r="T2560" s="29"/>
      <c r="U2560" s="29"/>
      <c r="V2560" s="29"/>
      <c r="W2560" s="29"/>
      <c r="X2560" s="29"/>
      <c r="Y2560" s="29"/>
      <c r="Z2560" s="33"/>
    </row>
    <row r="2561" ht="24" spans="1:26">
      <c r="A2561" s="33">
        <v>366</v>
      </c>
      <c r="B2561" s="33" t="s">
        <v>117</v>
      </c>
      <c r="C2561" s="33" t="s">
        <v>118</v>
      </c>
      <c r="D2561" s="33" t="s">
        <v>150</v>
      </c>
      <c r="E2561" s="33" t="s">
        <v>247</v>
      </c>
      <c r="F2561" s="33" t="s">
        <v>1279</v>
      </c>
      <c r="G2561" s="33" t="s">
        <v>1830</v>
      </c>
      <c r="H2561" s="28" t="s">
        <v>2048</v>
      </c>
      <c r="I2561" s="29" t="s">
        <v>1876</v>
      </c>
      <c r="J2561" s="33" t="s">
        <v>1876</v>
      </c>
      <c r="K2561" s="33">
        <v>10</v>
      </c>
      <c r="L2561" s="236">
        <v>45505</v>
      </c>
      <c r="M2561" s="236">
        <v>45535</v>
      </c>
      <c r="N2561" s="33" t="s">
        <v>124</v>
      </c>
      <c r="O2561" s="33" t="s">
        <v>125</v>
      </c>
      <c r="P2561" s="33" t="s">
        <v>1143</v>
      </c>
      <c r="Q2561" s="29" t="s">
        <v>1280</v>
      </c>
      <c r="R2561" s="33" t="s">
        <v>78</v>
      </c>
      <c r="S2561" s="33">
        <v>10</v>
      </c>
      <c r="T2561" s="29"/>
      <c r="U2561" s="29"/>
      <c r="V2561" s="29"/>
      <c r="W2561" s="29"/>
      <c r="X2561" s="29"/>
      <c r="Y2561" s="29"/>
      <c r="Z2561" s="33"/>
    </row>
    <row r="2562" ht="24" spans="1:26">
      <c r="A2562" s="33">
        <v>367</v>
      </c>
      <c r="B2562" s="33" t="s">
        <v>117</v>
      </c>
      <c r="C2562" s="33" t="s">
        <v>118</v>
      </c>
      <c r="D2562" s="33" t="s">
        <v>150</v>
      </c>
      <c r="E2562" s="33" t="s">
        <v>247</v>
      </c>
      <c r="F2562" s="33" t="s">
        <v>1290</v>
      </c>
      <c r="G2562" s="33" t="s">
        <v>1830</v>
      </c>
      <c r="H2562" s="28" t="s">
        <v>2048</v>
      </c>
      <c r="I2562" s="29" t="s">
        <v>1876</v>
      </c>
      <c r="J2562" s="33" t="s">
        <v>1876</v>
      </c>
      <c r="K2562" s="33">
        <v>10</v>
      </c>
      <c r="L2562" s="236">
        <v>45505</v>
      </c>
      <c r="M2562" s="236">
        <v>45535</v>
      </c>
      <c r="N2562" s="33" t="s">
        <v>124</v>
      </c>
      <c r="O2562" s="33" t="s">
        <v>125</v>
      </c>
      <c r="P2562" s="33" t="s">
        <v>1143</v>
      </c>
      <c r="Q2562" s="29" t="s">
        <v>1280</v>
      </c>
      <c r="R2562" s="33" t="s">
        <v>78</v>
      </c>
      <c r="S2562" s="33">
        <v>10</v>
      </c>
      <c r="T2562" s="29"/>
      <c r="U2562" s="291"/>
      <c r="V2562" s="291"/>
      <c r="W2562" s="291"/>
      <c r="X2562" s="291"/>
      <c r="Y2562" s="291"/>
      <c r="Z2562" s="292"/>
    </row>
    <row r="2563" ht="24" spans="1:26">
      <c r="A2563" s="33">
        <v>368</v>
      </c>
      <c r="B2563" s="33" t="s">
        <v>117</v>
      </c>
      <c r="C2563" s="33" t="s">
        <v>118</v>
      </c>
      <c r="D2563" s="33" t="s">
        <v>150</v>
      </c>
      <c r="E2563" s="33" t="s">
        <v>247</v>
      </c>
      <c r="F2563" s="33" t="s">
        <v>1296</v>
      </c>
      <c r="G2563" s="33" t="s">
        <v>1830</v>
      </c>
      <c r="H2563" s="33" t="s">
        <v>2049</v>
      </c>
      <c r="I2563" s="29" t="s">
        <v>1876</v>
      </c>
      <c r="J2563" s="33" t="s">
        <v>1876</v>
      </c>
      <c r="K2563" s="33">
        <v>4</v>
      </c>
      <c r="L2563" s="236">
        <v>45505</v>
      </c>
      <c r="M2563" s="236">
        <v>45535</v>
      </c>
      <c r="N2563" s="33" t="s">
        <v>124</v>
      </c>
      <c r="O2563" s="33" t="s">
        <v>125</v>
      </c>
      <c r="P2563" s="33" t="s">
        <v>1143</v>
      </c>
      <c r="Q2563" s="29" t="s">
        <v>1297</v>
      </c>
      <c r="R2563" s="33" t="s">
        <v>78</v>
      </c>
      <c r="S2563" s="33">
        <v>4</v>
      </c>
      <c r="T2563" s="29"/>
      <c r="U2563" s="291"/>
      <c r="V2563" s="291"/>
      <c r="W2563" s="291"/>
      <c r="X2563" s="291"/>
      <c r="Y2563" s="291"/>
      <c r="Z2563" s="292"/>
    </row>
    <row r="2564" ht="24" spans="1:26">
      <c r="A2564" s="33">
        <v>369</v>
      </c>
      <c r="B2564" s="33" t="s">
        <v>117</v>
      </c>
      <c r="C2564" s="33" t="s">
        <v>118</v>
      </c>
      <c r="D2564" s="33" t="s">
        <v>150</v>
      </c>
      <c r="E2564" s="33" t="s">
        <v>247</v>
      </c>
      <c r="F2564" s="33" t="s">
        <v>1302</v>
      </c>
      <c r="G2564" s="33" t="s">
        <v>1830</v>
      </c>
      <c r="H2564" s="33" t="s">
        <v>2050</v>
      </c>
      <c r="I2564" s="29" t="s">
        <v>1876</v>
      </c>
      <c r="J2564" s="33" t="s">
        <v>1876</v>
      </c>
      <c r="K2564" s="33">
        <v>4</v>
      </c>
      <c r="L2564" s="236">
        <v>45505</v>
      </c>
      <c r="M2564" s="236">
        <v>45535</v>
      </c>
      <c r="N2564" s="33" t="s">
        <v>124</v>
      </c>
      <c r="O2564" s="33" t="s">
        <v>125</v>
      </c>
      <c r="P2564" s="33" t="s">
        <v>1143</v>
      </c>
      <c r="Q2564" s="29" t="s">
        <v>1297</v>
      </c>
      <c r="R2564" s="33" t="s">
        <v>78</v>
      </c>
      <c r="S2564" s="33">
        <v>4</v>
      </c>
      <c r="T2564" s="29"/>
      <c r="U2564" s="291"/>
      <c r="V2564" s="291"/>
      <c r="W2564" s="291"/>
      <c r="X2564" s="291"/>
      <c r="Y2564" s="291"/>
      <c r="Z2564" s="292"/>
    </row>
    <row r="2565" ht="24" spans="1:26">
      <c r="A2565" s="33">
        <v>370</v>
      </c>
      <c r="B2565" s="33" t="s">
        <v>117</v>
      </c>
      <c r="C2565" s="33" t="s">
        <v>118</v>
      </c>
      <c r="D2565" s="33" t="s">
        <v>150</v>
      </c>
      <c r="E2565" s="33" t="s">
        <v>797</v>
      </c>
      <c r="F2565" s="33" t="s">
        <v>1307</v>
      </c>
      <c r="G2565" s="33" t="s">
        <v>1830</v>
      </c>
      <c r="H2565" s="33" t="s">
        <v>2051</v>
      </c>
      <c r="I2565" s="29" t="s">
        <v>1876</v>
      </c>
      <c r="J2565" s="33" t="s">
        <v>1876</v>
      </c>
      <c r="K2565" s="33">
        <v>4</v>
      </c>
      <c r="L2565" s="236">
        <v>45505</v>
      </c>
      <c r="M2565" s="236">
        <v>45535</v>
      </c>
      <c r="N2565" s="33" t="s">
        <v>124</v>
      </c>
      <c r="O2565" s="33" t="s">
        <v>125</v>
      </c>
      <c r="P2565" s="33" t="s">
        <v>1143</v>
      </c>
      <c r="Q2565" s="29" t="s">
        <v>1308</v>
      </c>
      <c r="R2565" s="33" t="s">
        <v>78</v>
      </c>
      <c r="S2565" s="33">
        <v>4</v>
      </c>
      <c r="T2565" s="29"/>
      <c r="U2565" s="291"/>
      <c r="V2565" s="291"/>
      <c r="W2565" s="291"/>
      <c r="X2565" s="291"/>
      <c r="Y2565" s="291"/>
      <c r="Z2565" s="292"/>
    </row>
    <row r="2566" ht="24" spans="1:26">
      <c r="A2566" s="33">
        <v>371</v>
      </c>
      <c r="B2566" s="33" t="s">
        <v>117</v>
      </c>
      <c r="C2566" s="33" t="s">
        <v>118</v>
      </c>
      <c r="D2566" s="33" t="s">
        <v>150</v>
      </c>
      <c r="E2566" s="33" t="s">
        <v>797</v>
      </c>
      <c r="F2566" s="33" t="s">
        <v>1313</v>
      </c>
      <c r="G2566" s="33" t="s">
        <v>1830</v>
      </c>
      <c r="H2566" s="33" t="s">
        <v>2052</v>
      </c>
      <c r="I2566" s="29" t="s">
        <v>1876</v>
      </c>
      <c r="J2566" s="33" t="s">
        <v>1876</v>
      </c>
      <c r="K2566" s="33">
        <v>4</v>
      </c>
      <c r="L2566" s="236">
        <v>45505</v>
      </c>
      <c r="M2566" s="236">
        <v>45535</v>
      </c>
      <c r="N2566" s="33" t="s">
        <v>124</v>
      </c>
      <c r="O2566" s="33" t="s">
        <v>125</v>
      </c>
      <c r="P2566" s="33" t="s">
        <v>1143</v>
      </c>
      <c r="Q2566" s="29" t="s">
        <v>1297</v>
      </c>
      <c r="R2566" s="33" t="s">
        <v>78</v>
      </c>
      <c r="S2566" s="33">
        <v>4</v>
      </c>
      <c r="T2566" s="29"/>
      <c r="U2566" s="291"/>
      <c r="V2566" s="291"/>
      <c r="W2566" s="291"/>
      <c r="X2566" s="291"/>
      <c r="Y2566" s="291"/>
      <c r="Z2566" s="292"/>
    </row>
    <row r="2567" ht="24" spans="1:26">
      <c r="A2567" s="33">
        <v>372</v>
      </c>
      <c r="B2567" s="33" t="s">
        <v>117</v>
      </c>
      <c r="C2567" s="33" t="s">
        <v>118</v>
      </c>
      <c r="D2567" s="33" t="s">
        <v>150</v>
      </c>
      <c r="E2567" s="33" t="s">
        <v>247</v>
      </c>
      <c r="F2567" s="33" t="s">
        <v>1317</v>
      </c>
      <c r="G2567" s="33" t="s">
        <v>1830</v>
      </c>
      <c r="H2567" s="33" t="s">
        <v>2053</v>
      </c>
      <c r="I2567" s="29" t="s">
        <v>1876</v>
      </c>
      <c r="J2567" s="33" t="s">
        <v>1876</v>
      </c>
      <c r="K2567" s="33">
        <v>4</v>
      </c>
      <c r="L2567" s="236">
        <v>45505</v>
      </c>
      <c r="M2567" s="236">
        <v>45535</v>
      </c>
      <c r="N2567" s="33" t="s">
        <v>124</v>
      </c>
      <c r="O2567" s="33" t="s">
        <v>125</v>
      </c>
      <c r="P2567" s="33" t="s">
        <v>1143</v>
      </c>
      <c r="Q2567" s="29" t="s">
        <v>1297</v>
      </c>
      <c r="R2567" s="33" t="s">
        <v>78</v>
      </c>
      <c r="S2567" s="33">
        <v>4</v>
      </c>
      <c r="T2567" s="29"/>
      <c r="U2567" s="291"/>
      <c r="V2567" s="291"/>
      <c r="W2567" s="291"/>
      <c r="X2567" s="291"/>
      <c r="Y2567" s="291"/>
      <c r="Z2567" s="292"/>
    </row>
    <row r="2568" ht="24" spans="1:26">
      <c r="A2568" s="33">
        <v>373</v>
      </c>
      <c r="B2568" s="33" t="s">
        <v>117</v>
      </c>
      <c r="C2568" s="33" t="s">
        <v>118</v>
      </c>
      <c r="D2568" s="33" t="s">
        <v>150</v>
      </c>
      <c r="E2568" s="33" t="s">
        <v>797</v>
      </c>
      <c r="F2568" s="33" t="s">
        <v>1321</v>
      </c>
      <c r="G2568" s="33" t="s">
        <v>1830</v>
      </c>
      <c r="H2568" s="33" t="s">
        <v>2054</v>
      </c>
      <c r="I2568" s="29" t="s">
        <v>1876</v>
      </c>
      <c r="J2568" s="33" t="s">
        <v>1876</v>
      </c>
      <c r="K2568" s="33">
        <v>2</v>
      </c>
      <c r="L2568" s="236">
        <v>45505</v>
      </c>
      <c r="M2568" s="236">
        <v>45535</v>
      </c>
      <c r="N2568" s="33" t="s">
        <v>124</v>
      </c>
      <c r="O2568" s="33" t="s">
        <v>125</v>
      </c>
      <c r="P2568" s="33" t="s">
        <v>1143</v>
      </c>
      <c r="Q2568" s="29" t="s">
        <v>1322</v>
      </c>
      <c r="R2568" s="33" t="s">
        <v>78</v>
      </c>
      <c r="S2568" s="33">
        <v>2</v>
      </c>
      <c r="T2568" s="29"/>
      <c r="U2568" s="291"/>
      <c r="V2568" s="291"/>
      <c r="W2568" s="291"/>
      <c r="X2568" s="291"/>
      <c r="Y2568" s="291"/>
      <c r="Z2568" s="292"/>
    </row>
    <row r="2569" ht="24" spans="1:26">
      <c r="A2569" s="33">
        <v>374</v>
      </c>
      <c r="B2569" s="33" t="s">
        <v>117</v>
      </c>
      <c r="C2569" s="33" t="s">
        <v>118</v>
      </c>
      <c r="D2569" s="33" t="s">
        <v>150</v>
      </c>
      <c r="E2569" s="33" t="s">
        <v>797</v>
      </c>
      <c r="F2569" s="33" t="s">
        <v>1336</v>
      </c>
      <c r="G2569" s="33" t="s">
        <v>1830</v>
      </c>
      <c r="H2569" s="33" t="s">
        <v>2045</v>
      </c>
      <c r="I2569" s="29" t="s">
        <v>1876</v>
      </c>
      <c r="J2569" s="33" t="s">
        <v>1876</v>
      </c>
      <c r="K2569" s="33">
        <v>2</v>
      </c>
      <c r="L2569" s="236">
        <v>45505</v>
      </c>
      <c r="M2569" s="236">
        <v>45535</v>
      </c>
      <c r="N2569" s="33" t="s">
        <v>124</v>
      </c>
      <c r="O2569" s="33" t="s">
        <v>125</v>
      </c>
      <c r="P2569" s="33" t="s">
        <v>1143</v>
      </c>
      <c r="Q2569" s="29" t="s">
        <v>1337</v>
      </c>
      <c r="R2569" s="33" t="s">
        <v>78</v>
      </c>
      <c r="S2569" s="33">
        <v>2</v>
      </c>
      <c r="T2569" s="29"/>
      <c r="U2569" s="291"/>
      <c r="V2569" s="291"/>
      <c r="W2569" s="291"/>
      <c r="X2569" s="291"/>
      <c r="Y2569" s="291"/>
      <c r="Z2569" s="292"/>
    </row>
    <row r="2570" ht="24" spans="1:26">
      <c r="A2570" s="33">
        <v>375</v>
      </c>
      <c r="B2570" s="33" t="s">
        <v>117</v>
      </c>
      <c r="C2570" s="33" t="s">
        <v>118</v>
      </c>
      <c r="D2570" s="33" t="s">
        <v>150</v>
      </c>
      <c r="E2570" s="33" t="s">
        <v>157</v>
      </c>
      <c r="F2570" s="33" t="s">
        <v>1341</v>
      </c>
      <c r="G2570" s="33" t="s">
        <v>1830</v>
      </c>
      <c r="H2570" s="33" t="s">
        <v>2045</v>
      </c>
      <c r="I2570" s="29" t="s">
        <v>1876</v>
      </c>
      <c r="J2570" s="33" t="s">
        <v>1876</v>
      </c>
      <c r="K2570" s="33">
        <v>2</v>
      </c>
      <c r="L2570" s="236">
        <v>45505</v>
      </c>
      <c r="M2570" s="236">
        <v>45535</v>
      </c>
      <c r="N2570" s="33" t="s">
        <v>124</v>
      </c>
      <c r="O2570" s="33" t="s">
        <v>125</v>
      </c>
      <c r="P2570" s="33" t="s">
        <v>1143</v>
      </c>
      <c r="Q2570" s="29" t="s">
        <v>1342</v>
      </c>
      <c r="R2570" s="33" t="s">
        <v>78</v>
      </c>
      <c r="S2570" s="33">
        <v>2</v>
      </c>
      <c r="T2570" s="29"/>
      <c r="U2570" s="291"/>
      <c r="V2570" s="291"/>
      <c r="W2570" s="291"/>
      <c r="X2570" s="291"/>
      <c r="Y2570" s="291"/>
      <c r="Z2570" s="292"/>
    </row>
    <row r="2571" ht="24" spans="1:26">
      <c r="A2571" s="33">
        <v>376</v>
      </c>
      <c r="B2571" s="33" t="s">
        <v>117</v>
      </c>
      <c r="C2571" s="33" t="s">
        <v>118</v>
      </c>
      <c r="D2571" s="33" t="s">
        <v>150</v>
      </c>
      <c r="E2571" s="33" t="s">
        <v>157</v>
      </c>
      <c r="F2571" s="33" t="s">
        <v>1347</v>
      </c>
      <c r="G2571" s="33" t="s">
        <v>1830</v>
      </c>
      <c r="H2571" s="33" t="s">
        <v>2045</v>
      </c>
      <c r="I2571" s="29" t="s">
        <v>1876</v>
      </c>
      <c r="J2571" s="33" t="s">
        <v>1876</v>
      </c>
      <c r="K2571" s="33">
        <v>2</v>
      </c>
      <c r="L2571" s="236">
        <v>45505</v>
      </c>
      <c r="M2571" s="236">
        <v>45535</v>
      </c>
      <c r="N2571" s="33" t="s">
        <v>124</v>
      </c>
      <c r="O2571" s="33" t="s">
        <v>125</v>
      </c>
      <c r="P2571" s="33" t="s">
        <v>1143</v>
      </c>
      <c r="Q2571" s="29" t="s">
        <v>1342</v>
      </c>
      <c r="R2571" s="33" t="s">
        <v>78</v>
      </c>
      <c r="S2571" s="33">
        <v>2</v>
      </c>
      <c r="T2571" s="29"/>
      <c r="U2571" s="291"/>
      <c r="V2571" s="291"/>
      <c r="W2571" s="291"/>
      <c r="X2571" s="291"/>
      <c r="Y2571" s="291"/>
      <c r="Z2571" s="292"/>
    </row>
    <row r="2572" ht="24" spans="1:26">
      <c r="A2572" s="33">
        <v>377</v>
      </c>
      <c r="B2572" s="33" t="s">
        <v>117</v>
      </c>
      <c r="C2572" s="33" t="s">
        <v>118</v>
      </c>
      <c r="D2572" s="33" t="s">
        <v>363</v>
      </c>
      <c r="E2572" s="33" t="s">
        <v>157</v>
      </c>
      <c r="F2572" s="33" t="s">
        <v>1351</v>
      </c>
      <c r="G2572" s="33" t="s">
        <v>1830</v>
      </c>
      <c r="H2572" s="33" t="s">
        <v>2055</v>
      </c>
      <c r="I2572" s="29" t="s">
        <v>1876</v>
      </c>
      <c r="J2572" s="33" t="s">
        <v>1876</v>
      </c>
      <c r="K2572" s="33">
        <v>8</v>
      </c>
      <c r="L2572" s="236">
        <v>45505</v>
      </c>
      <c r="M2572" s="236">
        <v>45535</v>
      </c>
      <c r="N2572" s="33" t="s">
        <v>124</v>
      </c>
      <c r="O2572" s="33" t="s">
        <v>125</v>
      </c>
      <c r="P2572" s="33" t="s">
        <v>1143</v>
      </c>
      <c r="Q2572" s="29" t="s">
        <v>1352</v>
      </c>
      <c r="R2572" s="33" t="s">
        <v>78</v>
      </c>
      <c r="S2572" s="33">
        <v>8</v>
      </c>
      <c r="T2572" s="29"/>
      <c r="U2572" s="291"/>
      <c r="V2572" s="291"/>
      <c r="W2572" s="291"/>
      <c r="X2572" s="291"/>
      <c r="Y2572" s="291"/>
      <c r="Z2572" s="292"/>
    </row>
    <row r="2573" ht="24" spans="1:26">
      <c r="A2573" s="33">
        <v>378</v>
      </c>
      <c r="B2573" s="33" t="s">
        <v>117</v>
      </c>
      <c r="C2573" s="33" t="s">
        <v>118</v>
      </c>
      <c r="D2573" s="33" t="s">
        <v>363</v>
      </c>
      <c r="E2573" s="33" t="s">
        <v>157</v>
      </c>
      <c r="F2573" s="33" t="s">
        <v>1357</v>
      </c>
      <c r="G2573" s="33" t="s">
        <v>1830</v>
      </c>
      <c r="H2573" s="33" t="s">
        <v>2055</v>
      </c>
      <c r="I2573" s="29" t="s">
        <v>1876</v>
      </c>
      <c r="J2573" s="33" t="s">
        <v>1876</v>
      </c>
      <c r="K2573" s="33">
        <v>8</v>
      </c>
      <c r="L2573" s="236">
        <v>45505</v>
      </c>
      <c r="M2573" s="236">
        <v>45535</v>
      </c>
      <c r="N2573" s="33" t="s">
        <v>124</v>
      </c>
      <c r="O2573" s="33" t="s">
        <v>125</v>
      </c>
      <c r="P2573" s="33" t="s">
        <v>1143</v>
      </c>
      <c r="Q2573" s="29" t="s">
        <v>1352</v>
      </c>
      <c r="R2573" s="33" t="s">
        <v>78</v>
      </c>
      <c r="S2573" s="33">
        <v>8</v>
      </c>
      <c r="T2573" s="29"/>
      <c r="U2573" s="291"/>
      <c r="V2573" s="291"/>
      <c r="W2573" s="291"/>
      <c r="X2573" s="291"/>
      <c r="Y2573" s="291"/>
      <c r="Z2573" s="292"/>
    </row>
    <row r="2574" ht="24" spans="1:26">
      <c r="A2574" s="33">
        <v>379</v>
      </c>
      <c r="B2574" s="33" t="s">
        <v>117</v>
      </c>
      <c r="C2574" s="33" t="s">
        <v>118</v>
      </c>
      <c r="D2574" s="33" t="s">
        <v>150</v>
      </c>
      <c r="E2574" s="33" t="s">
        <v>797</v>
      </c>
      <c r="F2574" s="33" t="s">
        <v>1362</v>
      </c>
      <c r="G2574" s="33" t="s">
        <v>1830</v>
      </c>
      <c r="H2574" s="33" t="s">
        <v>2054</v>
      </c>
      <c r="I2574" s="29" t="s">
        <v>1876</v>
      </c>
      <c r="J2574" s="33" t="s">
        <v>1876</v>
      </c>
      <c r="K2574" s="33">
        <v>2</v>
      </c>
      <c r="L2574" s="236">
        <v>45505</v>
      </c>
      <c r="M2574" s="236">
        <v>45535</v>
      </c>
      <c r="N2574" s="33" t="s">
        <v>124</v>
      </c>
      <c r="O2574" s="33" t="s">
        <v>125</v>
      </c>
      <c r="P2574" s="33" t="s">
        <v>1143</v>
      </c>
      <c r="Q2574" s="29" t="s">
        <v>1255</v>
      </c>
      <c r="R2574" s="33" t="s">
        <v>78</v>
      </c>
      <c r="S2574" s="33">
        <v>2</v>
      </c>
      <c r="T2574" s="29"/>
      <c r="U2574" s="291"/>
      <c r="V2574" s="291"/>
      <c r="W2574" s="291"/>
      <c r="X2574" s="291"/>
      <c r="Y2574" s="291"/>
      <c r="Z2574" s="292"/>
    </row>
    <row r="2575" ht="24" spans="1:26">
      <c r="A2575" s="33">
        <v>380</v>
      </c>
      <c r="B2575" s="33" t="s">
        <v>117</v>
      </c>
      <c r="C2575" s="33" t="s">
        <v>118</v>
      </c>
      <c r="D2575" s="33" t="s">
        <v>150</v>
      </c>
      <c r="E2575" s="33" t="s">
        <v>157</v>
      </c>
      <c r="F2575" s="33" t="s">
        <v>1366</v>
      </c>
      <c r="G2575" s="33" t="s">
        <v>1830</v>
      </c>
      <c r="H2575" s="33" t="s">
        <v>2056</v>
      </c>
      <c r="I2575" s="29" t="s">
        <v>1876</v>
      </c>
      <c r="J2575" s="33" t="s">
        <v>1876</v>
      </c>
      <c r="K2575" s="33">
        <v>10</v>
      </c>
      <c r="L2575" s="236">
        <v>45505</v>
      </c>
      <c r="M2575" s="236">
        <v>45535</v>
      </c>
      <c r="N2575" s="33" t="s">
        <v>124</v>
      </c>
      <c r="O2575" s="33" t="s">
        <v>125</v>
      </c>
      <c r="P2575" s="33" t="s">
        <v>1143</v>
      </c>
      <c r="Q2575" s="29" t="s">
        <v>1367</v>
      </c>
      <c r="R2575" s="33" t="s">
        <v>78</v>
      </c>
      <c r="S2575" s="33">
        <v>10</v>
      </c>
      <c r="T2575" s="29"/>
      <c r="U2575" s="291"/>
      <c r="V2575" s="291"/>
      <c r="W2575" s="291"/>
      <c r="X2575" s="291"/>
      <c r="Y2575" s="291"/>
      <c r="Z2575" s="292"/>
    </row>
    <row r="2576" ht="24" spans="1:26">
      <c r="A2576" s="33">
        <v>381</v>
      </c>
      <c r="B2576" s="33" t="s">
        <v>117</v>
      </c>
      <c r="C2576" s="33" t="s">
        <v>118</v>
      </c>
      <c r="D2576" s="33" t="s">
        <v>150</v>
      </c>
      <c r="E2576" s="33" t="s">
        <v>797</v>
      </c>
      <c r="F2576" s="33" t="s">
        <v>1371</v>
      </c>
      <c r="G2576" s="33" t="s">
        <v>1830</v>
      </c>
      <c r="H2576" s="28" t="s">
        <v>2057</v>
      </c>
      <c r="I2576" s="29" t="s">
        <v>1876</v>
      </c>
      <c r="J2576" s="33" t="s">
        <v>1876</v>
      </c>
      <c r="K2576" s="33">
        <v>6</v>
      </c>
      <c r="L2576" s="236">
        <v>45505</v>
      </c>
      <c r="M2576" s="236">
        <v>45535</v>
      </c>
      <c r="N2576" s="33" t="s">
        <v>124</v>
      </c>
      <c r="O2576" s="33" t="s">
        <v>125</v>
      </c>
      <c r="P2576" s="33" t="s">
        <v>1143</v>
      </c>
      <c r="Q2576" s="29" t="s">
        <v>1175</v>
      </c>
      <c r="R2576" s="33" t="s">
        <v>78</v>
      </c>
      <c r="S2576" s="33">
        <v>6</v>
      </c>
      <c r="T2576" s="29"/>
      <c r="U2576" s="291"/>
      <c r="V2576" s="291"/>
      <c r="W2576" s="291"/>
      <c r="X2576" s="291"/>
      <c r="Y2576" s="291"/>
      <c r="Z2576" s="292"/>
    </row>
    <row r="2577" ht="24" spans="1:26">
      <c r="A2577" s="33">
        <v>382</v>
      </c>
      <c r="B2577" s="33" t="s">
        <v>117</v>
      </c>
      <c r="C2577" s="33" t="s">
        <v>118</v>
      </c>
      <c r="D2577" s="33" t="s">
        <v>150</v>
      </c>
      <c r="E2577" s="33" t="s">
        <v>797</v>
      </c>
      <c r="F2577" s="33" t="s">
        <v>1380</v>
      </c>
      <c r="G2577" s="33" t="s">
        <v>1830</v>
      </c>
      <c r="H2577" s="305" t="s">
        <v>2046</v>
      </c>
      <c r="I2577" s="29" t="s">
        <v>1876</v>
      </c>
      <c r="J2577" s="33" t="s">
        <v>1876</v>
      </c>
      <c r="K2577" s="33">
        <v>4</v>
      </c>
      <c r="L2577" s="236">
        <v>45505</v>
      </c>
      <c r="M2577" s="236">
        <v>45535</v>
      </c>
      <c r="N2577" s="33" t="s">
        <v>124</v>
      </c>
      <c r="O2577" s="33" t="s">
        <v>125</v>
      </c>
      <c r="P2577" s="33" t="s">
        <v>1143</v>
      </c>
      <c r="Q2577" s="29" t="s">
        <v>1175</v>
      </c>
      <c r="R2577" s="33" t="s">
        <v>78</v>
      </c>
      <c r="S2577" s="33">
        <v>4</v>
      </c>
      <c r="T2577" s="29"/>
      <c r="U2577" s="291"/>
      <c r="V2577" s="291"/>
      <c r="W2577" s="291"/>
      <c r="X2577" s="291"/>
      <c r="Y2577" s="291"/>
      <c r="Z2577" s="292"/>
    </row>
    <row r="2578" ht="24" spans="1:26">
      <c r="A2578" s="33">
        <v>383</v>
      </c>
      <c r="B2578" s="33" t="s">
        <v>117</v>
      </c>
      <c r="C2578" s="33" t="s">
        <v>118</v>
      </c>
      <c r="D2578" s="33" t="s">
        <v>150</v>
      </c>
      <c r="E2578" s="33" t="s">
        <v>157</v>
      </c>
      <c r="F2578" s="33" t="s">
        <v>1389</v>
      </c>
      <c r="G2578" s="33" t="s">
        <v>1830</v>
      </c>
      <c r="H2578" s="33" t="s">
        <v>2058</v>
      </c>
      <c r="I2578" s="33" t="s">
        <v>1876</v>
      </c>
      <c r="J2578" s="33" t="s">
        <v>1876</v>
      </c>
      <c r="K2578" s="33">
        <v>6</v>
      </c>
      <c r="L2578" s="236">
        <v>45505</v>
      </c>
      <c r="M2578" s="236">
        <v>45535</v>
      </c>
      <c r="N2578" s="33" t="s">
        <v>124</v>
      </c>
      <c r="O2578" s="33" t="s">
        <v>125</v>
      </c>
      <c r="P2578" s="33" t="s">
        <v>1143</v>
      </c>
      <c r="Q2578" s="29" t="s">
        <v>1367</v>
      </c>
      <c r="R2578" s="33" t="s">
        <v>78</v>
      </c>
      <c r="S2578" s="33">
        <v>6</v>
      </c>
      <c r="T2578" s="29"/>
      <c r="U2578" s="291"/>
      <c r="V2578" s="291"/>
      <c r="W2578" s="291"/>
      <c r="X2578" s="291"/>
      <c r="Y2578" s="291"/>
      <c r="Z2578" s="292"/>
    </row>
    <row r="2579" ht="24" spans="1:26">
      <c r="A2579" s="33">
        <v>384</v>
      </c>
      <c r="B2579" s="33" t="s">
        <v>117</v>
      </c>
      <c r="C2579" s="33" t="s">
        <v>118</v>
      </c>
      <c r="D2579" s="33" t="s">
        <v>150</v>
      </c>
      <c r="E2579" s="33" t="s">
        <v>247</v>
      </c>
      <c r="F2579" s="33" t="s">
        <v>1393</v>
      </c>
      <c r="G2579" s="33" t="s">
        <v>1830</v>
      </c>
      <c r="H2579" s="33" t="s">
        <v>2059</v>
      </c>
      <c r="I2579" s="33" t="s">
        <v>1876</v>
      </c>
      <c r="J2579" s="33" t="s">
        <v>1876</v>
      </c>
      <c r="K2579" s="33">
        <v>2</v>
      </c>
      <c r="L2579" s="236">
        <v>45505</v>
      </c>
      <c r="M2579" s="236">
        <v>45535</v>
      </c>
      <c r="N2579" s="33" t="s">
        <v>124</v>
      </c>
      <c r="O2579" s="33" t="s">
        <v>125</v>
      </c>
      <c r="P2579" s="33" t="s">
        <v>1143</v>
      </c>
      <c r="Q2579" s="29" t="s">
        <v>1367</v>
      </c>
      <c r="R2579" s="33" t="s">
        <v>78</v>
      </c>
      <c r="S2579" s="33">
        <v>2</v>
      </c>
      <c r="T2579" s="29"/>
      <c r="U2579" s="291"/>
      <c r="V2579" s="291"/>
      <c r="W2579" s="291"/>
      <c r="X2579" s="291"/>
      <c r="Y2579" s="291"/>
      <c r="Z2579" s="292"/>
    </row>
    <row r="2580" ht="24" spans="1:26">
      <c r="A2580" s="33">
        <v>385</v>
      </c>
      <c r="B2580" s="33" t="s">
        <v>117</v>
      </c>
      <c r="C2580" s="33" t="s">
        <v>118</v>
      </c>
      <c r="D2580" s="33" t="s">
        <v>150</v>
      </c>
      <c r="E2580" s="33" t="s">
        <v>247</v>
      </c>
      <c r="F2580" s="33" t="s">
        <v>1412</v>
      </c>
      <c r="G2580" s="33" t="s">
        <v>1830</v>
      </c>
      <c r="H2580" s="33" t="s">
        <v>2060</v>
      </c>
      <c r="I2580" s="33" t="s">
        <v>1876</v>
      </c>
      <c r="J2580" s="33" t="s">
        <v>1876</v>
      </c>
      <c r="K2580" s="33">
        <v>4</v>
      </c>
      <c r="L2580" s="236">
        <v>45505</v>
      </c>
      <c r="M2580" s="236">
        <v>45535</v>
      </c>
      <c r="N2580" s="33" t="s">
        <v>124</v>
      </c>
      <c r="O2580" s="33" t="s">
        <v>125</v>
      </c>
      <c r="P2580" s="33" t="s">
        <v>1143</v>
      </c>
      <c r="Q2580" s="29" t="s">
        <v>1367</v>
      </c>
      <c r="R2580" s="33" t="s">
        <v>78</v>
      </c>
      <c r="S2580" s="33">
        <v>4</v>
      </c>
      <c r="T2580" s="29"/>
      <c r="U2580" s="291"/>
      <c r="V2580" s="291"/>
      <c r="W2580" s="291"/>
      <c r="X2580" s="291"/>
      <c r="Y2580" s="291"/>
      <c r="Z2580" s="292"/>
    </row>
    <row r="2581" ht="24" spans="1:26">
      <c r="A2581" s="33">
        <v>386</v>
      </c>
      <c r="B2581" s="33" t="s">
        <v>117</v>
      </c>
      <c r="C2581" s="33" t="s">
        <v>118</v>
      </c>
      <c r="D2581" s="33" t="s">
        <v>363</v>
      </c>
      <c r="E2581" s="33" t="s">
        <v>455</v>
      </c>
      <c r="F2581" s="33" t="s">
        <v>1430</v>
      </c>
      <c r="G2581" s="33" t="s">
        <v>1830</v>
      </c>
      <c r="H2581" s="33" t="s">
        <v>2061</v>
      </c>
      <c r="I2581" s="33" t="s">
        <v>1876</v>
      </c>
      <c r="J2581" s="33" t="s">
        <v>1876</v>
      </c>
      <c r="K2581" s="33">
        <v>2</v>
      </c>
      <c r="L2581" s="236">
        <v>45505</v>
      </c>
      <c r="M2581" s="236">
        <v>45535</v>
      </c>
      <c r="N2581" s="33" t="s">
        <v>124</v>
      </c>
      <c r="O2581" s="33" t="s">
        <v>125</v>
      </c>
      <c r="P2581" s="33" t="s">
        <v>1143</v>
      </c>
      <c r="Q2581" s="29" t="s">
        <v>1308</v>
      </c>
      <c r="R2581" s="33" t="s">
        <v>78</v>
      </c>
      <c r="S2581" s="33">
        <v>2</v>
      </c>
      <c r="T2581" s="29"/>
      <c r="U2581" s="291"/>
      <c r="V2581" s="291"/>
      <c r="W2581" s="291"/>
      <c r="X2581" s="291"/>
      <c r="Y2581" s="291"/>
      <c r="Z2581" s="292"/>
    </row>
    <row r="2582" ht="24" spans="1:26">
      <c r="A2582" s="33">
        <v>387</v>
      </c>
      <c r="B2582" s="33" t="s">
        <v>117</v>
      </c>
      <c r="C2582" s="33" t="s">
        <v>118</v>
      </c>
      <c r="D2582" s="33" t="s">
        <v>363</v>
      </c>
      <c r="E2582" s="33" t="s">
        <v>455</v>
      </c>
      <c r="F2582" s="33" t="s">
        <v>1435</v>
      </c>
      <c r="G2582" s="33" t="s">
        <v>1830</v>
      </c>
      <c r="H2582" s="33" t="s">
        <v>2061</v>
      </c>
      <c r="I2582" s="33" t="s">
        <v>1876</v>
      </c>
      <c r="J2582" s="33" t="s">
        <v>1876</v>
      </c>
      <c r="K2582" s="33">
        <v>2</v>
      </c>
      <c r="L2582" s="236">
        <v>45505</v>
      </c>
      <c r="M2582" s="236">
        <v>45535</v>
      </c>
      <c r="N2582" s="33" t="s">
        <v>124</v>
      </c>
      <c r="O2582" s="33" t="s">
        <v>125</v>
      </c>
      <c r="P2582" s="33" t="s">
        <v>1143</v>
      </c>
      <c r="Q2582" s="29" t="s">
        <v>1308</v>
      </c>
      <c r="R2582" s="33" t="s">
        <v>78</v>
      </c>
      <c r="S2582" s="33">
        <v>2</v>
      </c>
      <c r="T2582" s="29"/>
      <c r="U2582" s="291"/>
      <c r="V2582" s="291"/>
      <c r="W2582" s="291"/>
      <c r="X2582" s="291"/>
      <c r="Y2582" s="291"/>
      <c r="Z2582" s="292"/>
    </row>
    <row r="2583" ht="24" spans="1:26">
      <c r="A2583" s="33">
        <v>388</v>
      </c>
      <c r="B2583" s="33" t="s">
        <v>117</v>
      </c>
      <c r="C2583" s="33" t="s">
        <v>118</v>
      </c>
      <c r="D2583" s="33" t="s">
        <v>150</v>
      </c>
      <c r="E2583" s="33" t="s">
        <v>247</v>
      </c>
      <c r="F2583" s="33" t="s">
        <v>1457</v>
      </c>
      <c r="G2583" s="33" t="s">
        <v>1830</v>
      </c>
      <c r="H2583" s="33" t="s">
        <v>2054</v>
      </c>
      <c r="I2583" s="33" t="s">
        <v>1876</v>
      </c>
      <c r="J2583" s="33" t="s">
        <v>1876</v>
      </c>
      <c r="K2583" s="33">
        <v>2</v>
      </c>
      <c r="L2583" s="236">
        <v>45505</v>
      </c>
      <c r="M2583" s="236">
        <v>45535</v>
      </c>
      <c r="N2583" s="33" t="s">
        <v>124</v>
      </c>
      <c r="O2583" s="33" t="s">
        <v>125</v>
      </c>
      <c r="P2583" s="33" t="s">
        <v>1143</v>
      </c>
      <c r="Q2583" s="29" t="s">
        <v>1204</v>
      </c>
      <c r="R2583" s="33" t="s">
        <v>78</v>
      </c>
      <c r="S2583" s="33">
        <v>2</v>
      </c>
      <c r="T2583" s="29"/>
      <c r="U2583" s="291"/>
      <c r="V2583" s="291"/>
      <c r="W2583" s="291"/>
      <c r="X2583" s="291"/>
      <c r="Y2583" s="291"/>
      <c r="Z2583" s="292"/>
    </row>
    <row r="2584" ht="24" spans="1:26">
      <c r="A2584" s="33">
        <v>389</v>
      </c>
      <c r="B2584" s="33" t="s">
        <v>117</v>
      </c>
      <c r="C2584" s="33" t="s">
        <v>118</v>
      </c>
      <c r="D2584" s="33" t="s">
        <v>363</v>
      </c>
      <c r="E2584" s="33" t="s">
        <v>247</v>
      </c>
      <c r="F2584" s="33" t="s">
        <v>1142</v>
      </c>
      <c r="G2584" s="33" t="s">
        <v>1830</v>
      </c>
      <c r="H2584" s="28" t="s">
        <v>2036</v>
      </c>
      <c r="I2584" s="33" t="s">
        <v>1876</v>
      </c>
      <c r="J2584" s="33" t="s">
        <v>1876</v>
      </c>
      <c r="K2584" s="33">
        <v>12</v>
      </c>
      <c r="L2584" s="236">
        <v>45536</v>
      </c>
      <c r="M2584" s="236">
        <v>45565</v>
      </c>
      <c r="N2584" s="33" t="s">
        <v>124</v>
      </c>
      <c r="O2584" s="33" t="s">
        <v>125</v>
      </c>
      <c r="P2584" s="33" t="s">
        <v>1143</v>
      </c>
      <c r="Q2584" s="29" t="s">
        <v>1144</v>
      </c>
      <c r="R2584" s="33" t="s">
        <v>78</v>
      </c>
      <c r="S2584" s="33">
        <v>12</v>
      </c>
      <c r="T2584" s="29"/>
      <c r="U2584" s="291"/>
      <c r="V2584" s="291"/>
      <c r="W2584" s="291"/>
      <c r="X2584" s="291"/>
      <c r="Y2584" s="291"/>
      <c r="Z2584" s="292"/>
    </row>
    <row r="2585" ht="24" spans="1:26">
      <c r="A2585" s="33">
        <v>390</v>
      </c>
      <c r="B2585" s="33" t="s">
        <v>117</v>
      </c>
      <c r="C2585" s="33" t="s">
        <v>118</v>
      </c>
      <c r="D2585" s="33" t="s">
        <v>363</v>
      </c>
      <c r="E2585" s="33" t="s">
        <v>247</v>
      </c>
      <c r="F2585" s="33" t="s">
        <v>1149</v>
      </c>
      <c r="G2585" s="33" t="s">
        <v>1830</v>
      </c>
      <c r="H2585" s="28" t="s">
        <v>2036</v>
      </c>
      <c r="I2585" s="33" t="s">
        <v>1876</v>
      </c>
      <c r="J2585" s="33" t="s">
        <v>1876</v>
      </c>
      <c r="K2585" s="33">
        <v>10</v>
      </c>
      <c r="L2585" s="236">
        <v>45536</v>
      </c>
      <c r="M2585" s="236">
        <v>45565</v>
      </c>
      <c r="N2585" s="33" t="s">
        <v>124</v>
      </c>
      <c r="O2585" s="33" t="s">
        <v>125</v>
      </c>
      <c r="P2585" s="33" t="s">
        <v>1143</v>
      </c>
      <c r="Q2585" s="29" t="s">
        <v>1144</v>
      </c>
      <c r="R2585" s="33" t="s">
        <v>78</v>
      </c>
      <c r="S2585" s="33">
        <v>10</v>
      </c>
      <c r="T2585" s="29"/>
      <c r="U2585" s="291"/>
      <c r="V2585" s="291"/>
      <c r="W2585" s="291"/>
      <c r="X2585" s="291"/>
      <c r="Y2585" s="291"/>
      <c r="Z2585" s="292"/>
    </row>
    <row r="2586" ht="24" spans="1:26">
      <c r="A2586" s="33">
        <v>391</v>
      </c>
      <c r="B2586" s="33" t="s">
        <v>117</v>
      </c>
      <c r="C2586" s="33" t="s">
        <v>118</v>
      </c>
      <c r="D2586" s="33" t="s">
        <v>363</v>
      </c>
      <c r="E2586" s="33" t="s">
        <v>157</v>
      </c>
      <c r="F2586" s="33" t="s">
        <v>1154</v>
      </c>
      <c r="G2586" s="33" t="s">
        <v>1830</v>
      </c>
      <c r="H2586" s="33" t="s">
        <v>2037</v>
      </c>
      <c r="I2586" s="33" t="s">
        <v>1876</v>
      </c>
      <c r="J2586" s="33" t="s">
        <v>1876</v>
      </c>
      <c r="K2586" s="33">
        <v>18</v>
      </c>
      <c r="L2586" s="236">
        <v>45536</v>
      </c>
      <c r="M2586" s="236">
        <v>45565</v>
      </c>
      <c r="N2586" s="33" t="s">
        <v>124</v>
      </c>
      <c r="O2586" s="33" t="s">
        <v>125</v>
      </c>
      <c r="P2586" s="33" t="s">
        <v>1143</v>
      </c>
      <c r="Q2586" s="29" t="s">
        <v>1144</v>
      </c>
      <c r="R2586" s="33" t="s">
        <v>78</v>
      </c>
      <c r="S2586" s="33">
        <v>18</v>
      </c>
      <c r="T2586" s="29"/>
      <c r="U2586" s="291"/>
      <c r="V2586" s="291"/>
      <c r="W2586" s="291"/>
      <c r="X2586" s="291"/>
      <c r="Y2586" s="291"/>
      <c r="Z2586" s="292"/>
    </row>
    <row r="2587" ht="24" spans="1:26">
      <c r="A2587" s="33">
        <v>392</v>
      </c>
      <c r="B2587" s="33" t="s">
        <v>117</v>
      </c>
      <c r="C2587" s="33" t="s">
        <v>118</v>
      </c>
      <c r="D2587" s="33" t="s">
        <v>363</v>
      </c>
      <c r="E2587" s="33" t="s">
        <v>157</v>
      </c>
      <c r="F2587" s="33" t="s">
        <v>1159</v>
      </c>
      <c r="G2587" s="33" t="s">
        <v>1830</v>
      </c>
      <c r="H2587" s="33" t="s">
        <v>2037</v>
      </c>
      <c r="I2587" s="33" t="s">
        <v>1876</v>
      </c>
      <c r="J2587" s="33" t="s">
        <v>1876</v>
      </c>
      <c r="K2587" s="33">
        <v>18</v>
      </c>
      <c r="L2587" s="236">
        <v>45536</v>
      </c>
      <c r="M2587" s="236">
        <v>45565</v>
      </c>
      <c r="N2587" s="33" t="s">
        <v>124</v>
      </c>
      <c r="O2587" s="33" t="s">
        <v>125</v>
      </c>
      <c r="P2587" s="33" t="s">
        <v>1143</v>
      </c>
      <c r="Q2587" s="29" t="s">
        <v>1144</v>
      </c>
      <c r="R2587" s="33" t="s">
        <v>78</v>
      </c>
      <c r="S2587" s="33">
        <v>18</v>
      </c>
      <c r="T2587" s="29"/>
      <c r="U2587" s="291"/>
      <c r="V2587" s="291"/>
      <c r="W2587" s="291"/>
      <c r="X2587" s="291"/>
      <c r="Y2587" s="291"/>
      <c r="Z2587" s="292"/>
    </row>
    <row r="2588" ht="24" spans="1:26">
      <c r="A2588" s="33">
        <v>79</v>
      </c>
      <c r="B2588" s="33" t="s">
        <v>117</v>
      </c>
      <c r="C2588" s="33" t="s">
        <v>118</v>
      </c>
      <c r="D2588" s="33" t="s">
        <v>363</v>
      </c>
      <c r="E2588" s="33" t="s">
        <v>157</v>
      </c>
      <c r="F2588" s="33" t="s">
        <v>1164</v>
      </c>
      <c r="G2588" s="33" t="s">
        <v>1830</v>
      </c>
      <c r="H2588" s="33" t="s">
        <v>2038</v>
      </c>
      <c r="I2588" s="33" t="s">
        <v>1876</v>
      </c>
      <c r="J2588" s="33" t="s">
        <v>1876</v>
      </c>
      <c r="K2588" s="33">
        <v>18</v>
      </c>
      <c r="L2588" s="236">
        <v>45536</v>
      </c>
      <c r="M2588" s="236">
        <v>45565</v>
      </c>
      <c r="N2588" s="33" t="s">
        <v>124</v>
      </c>
      <c r="O2588" s="33" t="s">
        <v>125</v>
      </c>
      <c r="P2588" s="33" t="s">
        <v>1143</v>
      </c>
      <c r="Q2588" s="29" t="s">
        <v>1144</v>
      </c>
      <c r="R2588" s="33" t="s">
        <v>78</v>
      </c>
      <c r="S2588" s="33">
        <v>18</v>
      </c>
      <c r="T2588" s="29"/>
      <c r="U2588" s="291"/>
      <c r="V2588" s="291"/>
      <c r="W2588" s="291"/>
      <c r="X2588" s="291"/>
      <c r="Y2588" s="291"/>
      <c r="Z2588" s="292"/>
    </row>
    <row r="2589" ht="24" spans="1:26">
      <c r="A2589" s="33">
        <v>80</v>
      </c>
      <c r="B2589" s="33" t="s">
        <v>117</v>
      </c>
      <c r="C2589" s="33" t="s">
        <v>118</v>
      </c>
      <c r="D2589" s="33" t="s">
        <v>363</v>
      </c>
      <c r="E2589" s="33" t="s">
        <v>157</v>
      </c>
      <c r="F2589" s="33" t="s">
        <v>1169</v>
      </c>
      <c r="G2589" s="33" t="s">
        <v>1830</v>
      </c>
      <c r="H2589" s="33" t="s">
        <v>2038</v>
      </c>
      <c r="I2589" s="33" t="s">
        <v>1876</v>
      </c>
      <c r="J2589" s="33" t="s">
        <v>1876</v>
      </c>
      <c r="K2589" s="33">
        <v>18</v>
      </c>
      <c r="L2589" s="236">
        <v>45536</v>
      </c>
      <c r="M2589" s="236">
        <v>45565</v>
      </c>
      <c r="N2589" s="33" t="s">
        <v>124</v>
      </c>
      <c r="O2589" s="33" t="s">
        <v>125</v>
      </c>
      <c r="P2589" s="33" t="s">
        <v>1143</v>
      </c>
      <c r="Q2589" s="29" t="s">
        <v>1144</v>
      </c>
      <c r="R2589" s="33" t="s">
        <v>78</v>
      </c>
      <c r="S2589" s="33">
        <v>18</v>
      </c>
      <c r="T2589" s="29"/>
      <c r="U2589" s="291"/>
      <c r="V2589" s="291"/>
      <c r="W2589" s="291"/>
      <c r="X2589" s="291"/>
      <c r="Y2589" s="291"/>
      <c r="Z2589" s="292"/>
    </row>
    <row r="2590" ht="24" spans="1:26">
      <c r="A2590" s="33">
        <v>393</v>
      </c>
      <c r="B2590" s="33" t="s">
        <v>117</v>
      </c>
      <c r="C2590" s="33" t="s">
        <v>118</v>
      </c>
      <c r="D2590" s="33" t="s">
        <v>363</v>
      </c>
      <c r="E2590" s="33" t="s">
        <v>797</v>
      </c>
      <c r="F2590" s="33" t="s">
        <v>1174</v>
      </c>
      <c r="G2590" s="33" t="s">
        <v>1830</v>
      </c>
      <c r="H2590" s="28" t="s">
        <v>2039</v>
      </c>
      <c r="I2590" s="33" t="s">
        <v>1876</v>
      </c>
      <c r="J2590" s="33" t="s">
        <v>1876</v>
      </c>
      <c r="K2590" s="33">
        <v>14</v>
      </c>
      <c r="L2590" s="236">
        <v>45536</v>
      </c>
      <c r="M2590" s="236">
        <v>45565</v>
      </c>
      <c r="N2590" s="33" t="s">
        <v>124</v>
      </c>
      <c r="O2590" s="33" t="s">
        <v>125</v>
      </c>
      <c r="P2590" s="33" t="s">
        <v>1143</v>
      </c>
      <c r="Q2590" s="29" t="s">
        <v>1175</v>
      </c>
      <c r="R2590" s="33" t="s">
        <v>78</v>
      </c>
      <c r="S2590" s="33">
        <v>14</v>
      </c>
      <c r="T2590" s="29"/>
      <c r="U2590" s="291"/>
      <c r="V2590" s="291"/>
      <c r="W2590" s="291"/>
      <c r="X2590" s="291"/>
      <c r="Y2590" s="291"/>
      <c r="Z2590" s="292"/>
    </row>
    <row r="2591" ht="24" spans="1:26">
      <c r="A2591" s="33">
        <v>394</v>
      </c>
      <c r="B2591" s="33" t="s">
        <v>117</v>
      </c>
      <c r="C2591" s="33" t="s">
        <v>118</v>
      </c>
      <c r="D2591" s="33" t="s">
        <v>363</v>
      </c>
      <c r="E2591" s="33" t="s">
        <v>797</v>
      </c>
      <c r="F2591" s="33" t="s">
        <v>1180</v>
      </c>
      <c r="G2591" s="33" t="s">
        <v>1830</v>
      </c>
      <c r="H2591" s="28" t="s">
        <v>2039</v>
      </c>
      <c r="I2591" s="33" t="s">
        <v>1876</v>
      </c>
      <c r="J2591" s="33" t="s">
        <v>1876</v>
      </c>
      <c r="K2591" s="33">
        <v>14</v>
      </c>
      <c r="L2591" s="236">
        <v>45536</v>
      </c>
      <c r="M2591" s="236">
        <v>45565</v>
      </c>
      <c r="N2591" s="33" t="s">
        <v>124</v>
      </c>
      <c r="O2591" s="33" t="s">
        <v>125</v>
      </c>
      <c r="P2591" s="33" t="s">
        <v>1143</v>
      </c>
      <c r="Q2591" s="29" t="s">
        <v>1175</v>
      </c>
      <c r="R2591" s="33" t="s">
        <v>78</v>
      </c>
      <c r="S2591" s="33">
        <v>14</v>
      </c>
      <c r="T2591" s="29"/>
      <c r="U2591" s="291"/>
      <c r="V2591" s="291"/>
      <c r="W2591" s="291"/>
      <c r="X2591" s="291"/>
      <c r="Y2591" s="291"/>
      <c r="Z2591" s="292"/>
    </row>
    <row r="2592" ht="24" spans="1:26">
      <c r="A2592" s="33">
        <v>395</v>
      </c>
      <c r="B2592" s="33" t="s">
        <v>117</v>
      </c>
      <c r="C2592" s="33" t="s">
        <v>118</v>
      </c>
      <c r="D2592" s="33" t="s">
        <v>119</v>
      </c>
      <c r="E2592" s="33" t="s">
        <v>120</v>
      </c>
      <c r="F2592" s="33" t="s">
        <v>1185</v>
      </c>
      <c r="G2592" s="33" t="s">
        <v>1830</v>
      </c>
      <c r="H2592" s="305" t="s">
        <v>2040</v>
      </c>
      <c r="I2592" s="33" t="s">
        <v>1876</v>
      </c>
      <c r="J2592" s="33" t="s">
        <v>1876</v>
      </c>
      <c r="K2592" s="33">
        <v>20</v>
      </c>
      <c r="L2592" s="236">
        <v>45536</v>
      </c>
      <c r="M2592" s="236">
        <v>45565</v>
      </c>
      <c r="N2592" s="33" t="s">
        <v>124</v>
      </c>
      <c r="O2592" s="33" t="s">
        <v>125</v>
      </c>
      <c r="P2592" s="33" t="s">
        <v>1143</v>
      </c>
      <c r="Q2592" s="29" t="s">
        <v>1186</v>
      </c>
      <c r="R2592" s="33" t="s">
        <v>78</v>
      </c>
      <c r="S2592" s="33">
        <v>20</v>
      </c>
      <c r="T2592" s="29"/>
      <c r="U2592" s="291"/>
      <c r="V2592" s="291"/>
      <c r="W2592" s="291"/>
      <c r="X2592" s="291"/>
      <c r="Y2592" s="291"/>
      <c r="Z2592" s="292"/>
    </row>
    <row r="2593" ht="24" spans="1:26">
      <c r="A2593" s="33">
        <v>396</v>
      </c>
      <c r="B2593" s="33" t="s">
        <v>117</v>
      </c>
      <c r="C2593" s="33" t="s">
        <v>118</v>
      </c>
      <c r="D2593" s="33" t="s">
        <v>119</v>
      </c>
      <c r="E2593" s="33" t="s">
        <v>120</v>
      </c>
      <c r="F2593" s="33" t="s">
        <v>1195</v>
      </c>
      <c r="G2593" s="33" t="s">
        <v>1830</v>
      </c>
      <c r="H2593" s="305" t="s">
        <v>2041</v>
      </c>
      <c r="I2593" s="29" t="s">
        <v>1876</v>
      </c>
      <c r="J2593" s="33" t="s">
        <v>1876</v>
      </c>
      <c r="K2593" s="33">
        <v>20</v>
      </c>
      <c r="L2593" s="236">
        <v>45536</v>
      </c>
      <c r="M2593" s="236">
        <v>45565</v>
      </c>
      <c r="N2593" s="33" t="s">
        <v>124</v>
      </c>
      <c r="O2593" s="33" t="s">
        <v>125</v>
      </c>
      <c r="P2593" s="33" t="s">
        <v>1143</v>
      </c>
      <c r="Q2593" s="29" t="s">
        <v>1196</v>
      </c>
      <c r="R2593" s="33" t="s">
        <v>78</v>
      </c>
      <c r="S2593" s="33">
        <v>20</v>
      </c>
      <c r="T2593" s="29"/>
      <c r="U2593" s="291"/>
      <c r="V2593" s="291"/>
      <c r="W2593" s="291"/>
      <c r="X2593" s="291"/>
      <c r="Y2593" s="291"/>
      <c r="Z2593" s="292"/>
    </row>
    <row r="2594" ht="24" spans="1:26">
      <c r="A2594" s="33">
        <v>397</v>
      </c>
      <c r="B2594" s="33" t="s">
        <v>117</v>
      </c>
      <c r="C2594" s="33" t="s">
        <v>118</v>
      </c>
      <c r="D2594" s="33" t="s">
        <v>150</v>
      </c>
      <c r="E2594" s="33" t="s">
        <v>157</v>
      </c>
      <c r="F2594" s="33" t="s">
        <v>1203</v>
      </c>
      <c r="G2594" s="33" t="s">
        <v>1830</v>
      </c>
      <c r="H2594" s="33" t="s">
        <v>2042</v>
      </c>
      <c r="I2594" s="33" t="s">
        <v>1876</v>
      </c>
      <c r="J2594" s="33" t="s">
        <v>1876</v>
      </c>
      <c r="K2594" s="33">
        <v>8</v>
      </c>
      <c r="L2594" s="236">
        <v>45536</v>
      </c>
      <c r="M2594" s="236">
        <v>45565</v>
      </c>
      <c r="N2594" s="33" t="s">
        <v>124</v>
      </c>
      <c r="O2594" s="33" t="s">
        <v>125</v>
      </c>
      <c r="P2594" s="33" t="s">
        <v>1143</v>
      </c>
      <c r="Q2594" s="29" t="s">
        <v>1204</v>
      </c>
      <c r="R2594" s="33" t="s">
        <v>78</v>
      </c>
      <c r="S2594" s="33">
        <v>8</v>
      </c>
      <c r="T2594" s="29"/>
      <c r="U2594" s="291"/>
      <c r="V2594" s="291"/>
      <c r="W2594" s="291"/>
      <c r="X2594" s="291"/>
      <c r="Y2594" s="291"/>
      <c r="Z2594" s="292"/>
    </row>
    <row r="2595" ht="24" spans="1:26">
      <c r="A2595" s="33">
        <v>398</v>
      </c>
      <c r="B2595" s="33" t="s">
        <v>117</v>
      </c>
      <c r="C2595" s="33" t="s">
        <v>118</v>
      </c>
      <c r="D2595" s="33" t="s">
        <v>150</v>
      </c>
      <c r="E2595" s="33" t="s">
        <v>247</v>
      </c>
      <c r="F2595" s="33" t="s">
        <v>1224</v>
      </c>
      <c r="G2595" s="33" t="s">
        <v>1830</v>
      </c>
      <c r="H2595" s="33" t="s">
        <v>2043</v>
      </c>
      <c r="I2595" s="29" t="s">
        <v>1876</v>
      </c>
      <c r="J2595" s="33" t="s">
        <v>1876</v>
      </c>
      <c r="K2595" s="33">
        <v>10</v>
      </c>
      <c r="L2595" s="236">
        <v>45536</v>
      </c>
      <c r="M2595" s="236">
        <v>45565</v>
      </c>
      <c r="N2595" s="33" t="s">
        <v>124</v>
      </c>
      <c r="O2595" s="33" t="s">
        <v>125</v>
      </c>
      <c r="P2595" s="33" t="s">
        <v>1143</v>
      </c>
      <c r="Q2595" s="29" t="s">
        <v>1225</v>
      </c>
      <c r="R2595" s="33" t="s">
        <v>78</v>
      </c>
      <c r="S2595" s="33">
        <v>10</v>
      </c>
      <c r="T2595" s="29"/>
      <c r="U2595" s="291"/>
      <c r="V2595" s="291"/>
      <c r="W2595" s="291"/>
      <c r="X2595" s="291"/>
      <c r="Y2595" s="291"/>
      <c r="Z2595" s="292"/>
    </row>
    <row r="2596" ht="24" spans="1:26">
      <c r="A2596" s="33">
        <v>399</v>
      </c>
      <c r="B2596" s="33" t="s">
        <v>117</v>
      </c>
      <c r="C2596" s="33" t="s">
        <v>118</v>
      </c>
      <c r="D2596" s="33" t="s">
        <v>150</v>
      </c>
      <c r="E2596" s="33" t="s">
        <v>247</v>
      </c>
      <c r="F2596" s="33" t="s">
        <v>1235</v>
      </c>
      <c r="G2596" s="33" t="s">
        <v>1830</v>
      </c>
      <c r="H2596" s="33" t="s">
        <v>2043</v>
      </c>
      <c r="I2596" s="29" t="s">
        <v>1876</v>
      </c>
      <c r="J2596" s="33" t="s">
        <v>1876</v>
      </c>
      <c r="K2596" s="33">
        <v>10</v>
      </c>
      <c r="L2596" s="236">
        <v>45536</v>
      </c>
      <c r="M2596" s="236">
        <v>45565</v>
      </c>
      <c r="N2596" s="33" t="s">
        <v>124</v>
      </c>
      <c r="O2596" s="33" t="s">
        <v>125</v>
      </c>
      <c r="P2596" s="33" t="s">
        <v>1143</v>
      </c>
      <c r="Q2596" s="29" t="s">
        <v>1225</v>
      </c>
      <c r="R2596" s="33" t="s">
        <v>78</v>
      </c>
      <c r="S2596" s="33">
        <v>10</v>
      </c>
      <c r="T2596" s="29"/>
      <c r="U2596" s="291"/>
      <c r="V2596" s="291"/>
      <c r="W2596" s="291"/>
      <c r="X2596" s="291"/>
      <c r="Y2596" s="291"/>
      <c r="Z2596" s="292"/>
    </row>
    <row r="2597" ht="24" spans="1:26">
      <c r="A2597" s="33">
        <v>401</v>
      </c>
      <c r="B2597" s="33" t="s">
        <v>117</v>
      </c>
      <c r="C2597" s="33" t="s">
        <v>118</v>
      </c>
      <c r="D2597" s="33" t="s">
        <v>150</v>
      </c>
      <c r="E2597" s="33" t="s">
        <v>797</v>
      </c>
      <c r="F2597" s="33" t="s">
        <v>1244</v>
      </c>
      <c r="G2597" s="33" t="s">
        <v>1830</v>
      </c>
      <c r="H2597" s="305" t="s">
        <v>2044</v>
      </c>
      <c r="I2597" s="29" t="s">
        <v>1876</v>
      </c>
      <c r="J2597" s="33" t="s">
        <v>1876</v>
      </c>
      <c r="K2597" s="33">
        <v>16</v>
      </c>
      <c r="L2597" s="236">
        <v>45536</v>
      </c>
      <c r="M2597" s="236">
        <v>45565</v>
      </c>
      <c r="N2597" s="33" t="s">
        <v>124</v>
      </c>
      <c r="O2597" s="33" t="s">
        <v>125</v>
      </c>
      <c r="P2597" s="33" t="s">
        <v>1143</v>
      </c>
      <c r="Q2597" s="29" t="s">
        <v>1245</v>
      </c>
      <c r="R2597" s="33" t="s">
        <v>78</v>
      </c>
      <c r="S2597" s="33">
        <v>16</v>
      </c>
      <c r="T2597" s="29"/>
      <c r="U2597" s="291"/>
      <c r="V2597" s="291"/>
      <c r="W2597" s="291"/>
      <c r="X2597" s="291"/>
      <c r="Y2597" s="291"/>
      <c r="Z2597" s="292"/>
    </row>
    <row r="2598" ht="24" spans="1:26">
      <c r="A2598" s="33">
        <v>402</v>
      </c>
      <c r="B2598" s="33" t="s">
        <v>117</v>
      </c>
      <c r="C2598" s="33" t="s">
        <v>118</v>
      </c>
      <c r="D2598" s="33" t="s">
        <v>150</v>
      </c>
      <c r="E2598" s="33" t="s">
        <v>797</v>
      </c>
      <c r="F2598" s="33" t="s">
        <v>1258</v>
      </c>
      <c r="G2598" s="33" t="s">
        <v>1830</v>
      </c>
      <c r="H2598" s="33" t="s">
        <v>2045</v>
      </c>
      <c r="I2598" s="29" t="s">
        <v>1876</v>
      </c>
      <c r="J2598" s="33" t="s">
        <v>1876</v>
      </c>
      <c r="K2598" s="33">
        <v>2</v>
      </c>
      <c r="L2598" s="236">
        <v>45536</v>
      </c>
      <c r="M2598" s="236">
        <v>45565</v>
      </c>
      <c r="N2598" s="33" t="s">
        <v>124</v>
      </c>
      <c r="O2598" s="33" t="s">
        <v>125</v>
      </c>
      <c r="P2598" s="33" t="s">
        <v>1143</v>
      </c>
      <c r="Q2598" s="29" t="s">
        <v>1255</v>
      </c>
      <c r="R2598" s="33" t="s">
        <v>78</v>
      </c>
      <c r="S2598" s="33">
        <v>2</v>
      </c>
      <c r="T2598" s="29"/>
      <c r="U2598" s="291"/>
      <c r="V2598" s="291"/>
      <c r="W2598" s="291"/>
      <c r="X2598" s="291"/>
      <c r="Y2598" s="291"/>
      <c r="Z2598" s="292"/>
    </row>
    <row r="2599" ht="24" spans="1:26">
      <c r="A2599" s="33">
        <v>403</v>
      </c>
      <c r="B2599" s="33" t="s">
        <v>117</v>
      </c>
      <c r="C2599" s="33" t="s">
        <v>118</v>
      </c>
      <c r="D2599" s="33" t="s">
        <v>150</v>
      </c>
      <c r="E2599" s="33" t="s">
        <v>797</v>
      </c>
      <c r="F2599" s="33" t="s">
        <v>1265</v>
      </c>
      <c r="G2599" s="33" t="s">
        <v>1830</v>
      </c>
      <c r="H2599" s="305" t="s">
        <v>2046</v>
      </c>
      <c r="I2599" s="29" t="s">
        <v>1876</v>
      </c>
      <c r="J2599" s="33" t="s">
        <v>1876</v>
      </c>
      <c r="K2599" s="33">
        <v>4</v>
      </c>
      <c r="L2599" s="236">
        <v>45536</v>
      </c>
      <c r="M2599" s="236">
        <v>45565</v>
      </c>
      <c r="N2599" s="33" t="s">
        <v>124</v>
      </c>
      <c r="O2599" s="33" t="s">
        <v>125</v>
      </c>
      <c r="P2599" s="33" t="s">
        <v>1143</v>
      </c>
      <c r="Q2599" s="29" t="s">
        <v>1175</v>
      </c>
      <c r="R2599" s="33" t="s">
        <v>78</v>
      </c>
      <c r="S2599" s="33">
        <v>4</v>
      </c>
      <c r="T2599" s="29"/>
      <c r="U2599" s="291"/>
      <c r="V2599" s="291"/>
      <c r="W2599" s="291"/>
      <c r="X2599" s="291"/>
      <c r="Y2599" s="291"/>
      <c r="Z2599" s="292"/>
    </row>
    <row r="2600" ht="24" spans="1:26">
      <c r="A2600" s="33">
        <v>404</v>
      </c>
      <c r="B2600" s="33" t="s">
        <v>117</v>
      </c>
      <c r="C2600" s="33" t="s">
        <v>118</v>
      </c>
      <c r="D2600" s="33" t="s">
        <v>150</v>
      </c>
      <c r="E2600" s="33" t="s">
        <v>247</v>
      </c>
      <c r="F2600" s="33" t="s">
        <v>1275</v>
      </c>
      <c r="G2600" s="33" t="s">
        <v>1830</v>
      </c>
      <c r="H2600" s="33" t="s">
        <v>2047</v>
      </c>
      <c r="I2600" s="33" t="s">
        <v>1876</v>
      </c>
      <c r="J2600" s="33" t="s">
        <v>1876</v>
      </c>
      <c r="K2600" s="33">
        <v>2</v>
      </c>
      <c r="L2600" s="236">
        <v>45536</v>
      </c>
      <c r="M2600" s="236">
        <v>45565</v>
      </c>
      <c r="N2600" s="33" t="s">
        <v>124</v>
      </c>
      <c r="O2600" s="33" t="s">
        <v>125</v>
      </c>
      <c r="P2600" s="33" t="s">
        <v>1143</v>
      </c>
      <c r="Q2600" s="29" t="s">
        <v>1204</v>
      </c>
      <c r="R2600" s="33" t="s">
        <v>78</v>
      </c>
      <c r="S2600" s="33">
        <v>2</v>
      </c>
      <c r="T2600" s="29"/>
      <c r="U2600" s="29"/>
      <c r="V2600" s="29"/>
      <c r="W2600" s="29"/>
      <c r="X2600" s="29"/>
      <c r="Y2600" s="29"/>
      <c r="Z2600" s="33"/>
    </row>
    <row r="2601" ht="24" spans="1:26">
      <c r="A2601" s="33">
        <v>405</v>
      </c>
      <c r="B2601" s="33" t="s">
        <v>117</v>
      </c>
      <c r="C2601" s="33" t="s">
        <v>118</v>
      </c>
      <c r="D2601" s="33" t="s">
        <v>150</v>
      </c>
      <c r="E2601" s="33" t="s">
        <v>247</v>
      </c>
      <c r="F2601" s="33" t="s">
        <v>1279</v>
      </c>
      <c r="G2601" s="33" t="s">
        <v>1830</v>
      </c>
      <c r="H2601" s="28" t="s">
        <v>2048</v>
      </c>
      <c r="I2601" s="29" t="s">
        <v>1876</v>
      </c>
      <c r="J2601" s="33" t="s">
        <v>1876</v>
      </c>
      <c r="K2601" s="33">
        <v>10</v>
      </c>
      <c r="L2601" s="236">
        <v>45536</v>
      </c>
      <c r="M2601" s="236">
        <v>45565</v>
      </c>
      <c r="N2601" s="33" t="s">
        <v>124</v>
      </c>
      <c r="O2601" s="33" t="s">
        <v>125</v>
      </c>
      <c r="P2601" s="33" t="s">
        <v>1143</v>
      </c>
      <c r="Q2601" s="29" t="s">
        <v>1280</v>
      </c>
      <c r="R2601" s="33" t="s">
        <v>78</v>
      </c>
      <c r="S2601" s="33">
        <v>10</v>
      </c>
      <c r="T2601" s="29"/>
      <c r="U2601" s="29"/>
      <c r="V2601" s="29"/>
      <c r="W2601" s="29"/>
      <c r="X2601" s="29"/>
      <c r="Y2601" s="29"/>
      <c r="Z2601" s="33"/>
    </row>
    <row r="2602" ht="24" spans="1:26">
      <c r="A2602" s="33">
        <v>406</v>
      </c>
      <c r="B2602" s="33" t="s">
        <v>117</v>
      </c>
      <c r="C2602" s="33" t="s">
        <v>118</v>
      </c>
      <c r="D2602" s="33" t="s">
        <v>150</v>
      </c>
      <c r="E2602" s="33" t="s">
        <v>247</v>
      </c>
      <c r="F2602" s="33" t="s">
        <v>1290</v>
      </c>
      <c r="G2602" s="33" t="s">
        <v>1830</v>
      </c>
      <c r="H2602" s="28" t="s">
        <v>2048</v>
      </c>
      <c r="I2602" s="29" t="s">
        <v>1876</v>
      </c>
      <c r="J2602" s="33" t="s">
        <v>1876</v>
      </c>
      <c r="K2602" s="33">
        <v>10</v>
      </c>
      <c r="L2602" s="236">
        <v>45536</v>
      </c>
      <c r="M2602" s="236">
        <v>45565</v>
      </c>
      <c r="N2602" s="33" t="s">
        <v>124</v>
      </c>
      <c r="O2602" s="33" t="s">
        <v>125</v>
      </c>
      <c r="P2602" s="33" t="s">
        <v>1143</v>
      </c>
      <c r="Q2602" s="29" t="s">
        <v>1280</v>
      </c>
      <c r="R2602" s="33" t="s">
        <v>78</v>
      </c>
      <c r="S2602" s="33">
        <v>10</v>
      </c>
      <c r="T2602" s="29"/>
      <c r="U2602" s="291"/>
      <c r="V2602" s="291"/>
      <c r="W2602" s="291"/>
      <c r="X2602" s="291"/>
      <c r="Y2602" s="291"/>
      <c r="Z2602" s="292"/>
    </row>
    <row r="2603" ht="24" spans="1:26">
      <c r="A2603" s="33">
        <v>407</v>
      </c>
      <c r="B2603" s="33" t="s">
        <v>117</v>
      </c>
      <c r="C2603" s="33" t="s">
        <v>118</v>
      </c>
      <c r="D2603" s="33" t="s">
        <v>150</v>
      </c>
      <c r="E2603" s="33" t="s">
        <v>247</v>
      </c>
      <c r="F2603" s="33" t="s">
        <v>1296</v>
      </c>
      <c r="G2603" s="33" t="s">
        <v>1830</v>
      </c>
      <c r="H2603" s="33" t="s">
        <v>2049</v>
      </c>
      <c r="I2603" s="29" t="s">
        <v>1876</v>
      </c>
      <c r="J2603" s="33" t="s">
        <v>1876</v>
      </c>
      <c r="K2603" s="33">
        <v>4</v>
      </c>
      <c r="L2603" s="236">
        <v>45536</v>
      </c>
      <c r="M2603" s="236">
        <v>45565</v>
      </c>
      <c r="N2603" s="33" t="s">
        <v>124</v>
      </c>
      <c r="O2603" s="33" t="s">
        <v>125</v>
      </c>
      <c r="P2603" s="33" t="s">
        <v>1143</v>
      </c>
      <c r="Q2603" s="29" t="s">
        <v>1297</v>
      </c>
      <c r="R2603" s="33" t="s">
        <v>78</v>
      </c>
      <c r="S2603" s="33">
        <v>4</v>
      </c>
      <c r="T2603" s="29"/>
      <c r="U2603" s="291"/>
      <c r="V2603" s="291"/>
      <c r="W2603" s="291"/>
      <c r="X2603" s="291"/>
      <c r="Y2603" s="291"/>
      <c r="Z2603" s="292"/>
    </row>
    <row r="2604" ht="24" spans="1:26">
      <c r="A2604" s="33">
        <v>408</v>
      </c>
      <c r="B2604" s="33" t="s">
        <v>117</v>
      </c>
      <c r="C2604" s="33" t="s">
        <v>118</v>
      </c>
      <c r="D2604" s="33" t="s">
        <v>150</v>
      </c>
      <c r="E2604" s="33" t="s">
        <v>247</v>
      </c>
      <c r="F2604" s="33" t="s">
        <v>1302</v>
      </c>
      <c r="G2604" s="33" t="s">
        <v>1830</v>
      </c>
      <c r="H2604" s="33" t="s">
        <v>2050</v>
      </c>
      <c r="I2604" s="29" t="s">
        <v>1876</v>
      </c>
      <c r="J2604" s="33" t="s">
        <v>1876</v>
      </c>
      <c r="K2604" s="33">
        <v>4</v>
      </c>
      <c r="L2604" s="236">
        <v>45536</v>
      </c>
      <c r="M2604" s="236">
        <v>45565</v>
      </c>
      <c r="N2604" s="33" t="s">
        <v>124</v>
      </c>
      <c r="O2604" s="33" t="s">
        <v>125</v>
      </c>
      <c r="P2604" s="33" t="s">
        <v>1143</v>
      </c>
      <c r="Q2604" s="29" t="s">
        <v>1297</v>
      </c>
      <c r="R2604" s="33" t="s">
        <v>78</v>
      </c>
      <c r="S2604" s="33">
        <v>4</v>
      </c>
      <c r="T2604" s="29"/>
      <c r="U2604" s="291"/>
      <c r="V2604" s="291"/>
      <c r="W2604" s="291"/>
      <c r="X2604" s="291"/>
      <c r="Y2604" s="291"/>
      <c r="Z2604" s="292"/>
    </row>
    <row r="2605" ht="24" spans="1:26">
      <c r="A2605" s="33">
        <v>409</v>
      </c>
      <c r="B2605" s="33" t="s">
        <v>117</v>
      </c>
      <c r="C2605" s="33" t="s">
        <v>118</v>
      </c>
      <c r="D2605" s="33" t="s">
        <v>150</v>
      </c>
      <c r="E2605" s="33" t="s">
        <v>797</v>
      </c>
      <c r="F2605" s="33" t="s">
        <v>1307</v>
      </c>
      <c r="G2605" s="33" t="s">
        <v>1830</v>
      </c>
      <c r="H2605" s="33" t="s">
        <v>2051</v>
      </c>
      <c r="I2605" s="29" t="s">
        <v>1876</v>
      </c>
      <c r="J2605" s="33" t="s">
        <v>1876</v>
      </c>
      <c r="K2605" s="33">
        <v>4</v>
      </c>
      <c r="L2605" s="236">
        <v>45536</v>
      </c>
      <c r="M2605" s="236">
        <v>45565</v>
      </c>
      <c r="N2605" s="33" t="s">
        <v>124</v>
      </c>
      <c r="O2605" s="33" t="s">
        <v>125</v>
      </c>
      <c r="P2605" s="33" t="s">
        <v>1143</v>
      </c>
      <c r="Q2605" s="29" t="s">
        <v>1308</v>
      </c>
      <c r="R2605" s="33" t="s">
        <v>78</v>
      </c>
      <c r="S2605" s="33">
        <v>4</v>
      </c>
      <c r="T2605" s="29"/>
      <c r="U2605" s="291"/>
      <c r="V2605" s="291"/>
      <c r="W2605" s="291"/>
      <c r="X2605" s="291"/>
      <c r="Y2605" s="291"/>
      <c r="Z2605" s="292"/>
    </row>
    <row r="2606" ht="24" spans="1:26">
      <c r="A2606" s="33">
        <v>410</v>
      </c>
      <c r="B2606" s="33" t="s">
        <v>117</v>
      </c>
      <c r="C2606" s="33" t="s">
        <v>118</v>
      </c>
      <c r="D2606" s="33" t="s">
        <v>150</v>
      </c>
      <c r="E2606" s="33" t="s">
        <v>797</v>
      </c>
      <c r="F2606" s="33" t="s">
        <v>1313</v>
      </c>
      <c r="G2606" s="33" t="s">
        <v>1830</v>
      </c>
      <c r="H2606" s="33" t="s">
        <v>2052</v>
      </c>
      <c r="I2606" s="29" t="s">
        <v>1876</v>
      </c>
      <c r="J2606" s="33" t="s">
        <v>1876</v>
      </c>
      <c r="K2606" s="33">
        <v>4</v>
      </c>
      <c r="L2606" s="236">
        <v>45536</v>
      </c>
      <c r="M2606" s="236">
        <v>45565</v>
      </c>
      <c r="N2606" s="33" t="s">
        <v>124</v>
      </c>
      <c r="O2606" s="33" t="s">
        <v>125</v>
      </c>
      <c r="P2606" s="33" t="s">
        <v>1143</v>
      </c>
      <c r="Q2606" s="29" t="s">
        <v>1297</v>
      </c>
      <c r="R2606" s="33" t="s">
        <v>78</v>
      </c>
      <c r="S2606" s="33">
        <v>4</v>
      </c>
      <c r="T2606" s="29"/>
      <c r="U2606" s="291"/>
      <c r="V2606" s="291"/>
      <c r="W2606" s="291"/>
      <c r="X2606" s="291"/>
      <c r="Y2606" s="291"/>
      <c r="Z2606" s="292"/>
    </row>
    <row r="2607" ht="24" spans="1:26">
      <c r="A2607" s="33">
        <v>411</v>
      </c>
      <c r="B2607" s="33" t="s">
        <v>117</v>
      </c>
      <c r="C2607" s="33" t="s">
        <v>118</v>
      </c>
      <c r="D2607" s="33" t="s">
        <v>150</v>
      </c>
      <c r="E2607" s="33" t="s">
        <v>247</v>
      </c>
      <c r="F2607" s="33" t="s">
        <v>1317</v>
      </c>
      <c r="G2607" s="33" t="s">
        <v>1830</v>
      </c>
      <c r="H2607" s="33" t="s">
        <v>2053</v>
      </c>
      <c r="I2607" s="29" t="s">
        <v>1876</v>
      </c>
      <c r="J2607" s="33" t="s">
        <v>1876</v>
      </c>
      <c r="K2607" s="33">
        <v>4</v>
      </c>
      <c r="L2607" s="236">
        <v>45536</v>
      </c>
      <c r="M2607" s="236">
        <v>45565</v>
      </c>
      <c r="N2607" s="33" t="s">
        <v>124</v>
      </c>
      <c r="O2607" s="33" t="s">
        <v>125</v>
      </c>
      <c r="P2607" s="33" t="s">
        <v>1143</v>
      </c>
      <c r="Q2607" s="29" t="s">
        <v>1297</v>
      </c>
      <c r="R2607" s="33" t="s">
        <v>78</v>
      </c>
      <c r="S2607" s="33">
        <v>4</v>
      </c>
      <c r="T2607" s="29"/>
      <c r="U2607" s="291"/>
      <c r="V2607" s="291"/>
      <c r="W2607" s="291"/>
      <c r="X2607" s="291"/>
      <c r="Y2607" s="291"/>
      <c r="Z2607" s="292"/>
    </row>
    <row r="2608" ht="24" spans="1:26">
      <c r="A2608" s="33">
        <v>412</v>
      </c>
      <c r="B2608" s="33" t="s">
        <v>117</v>
      </c>
      <c r="C2608" s="33" t="s">
        <v>118</v>
      </c>
      <c r="D2608" s="33" t="s">
        <v>150</v>
      </c>
      <c r="E2608" s="33" t="s">
        <v>797</v>
      </c>
      <c r="F2608" s="33" t="s">
        <v>1321</v>
      </c>
      <c r="G2608" s="33" t="s">
        <v>1830</v>
      </c>
      <c r="H2608" s="33" t="s">
        <v>2054</v>
      </c>
      <c r="I2608" s="29" t="s">
        <v>1876</v>
      </c>
      <c r="J2608" s="33" t="s">
        <v>1876</v>
      </c>
      <c r="K2608" s="33">
        <v>2</v>
      </c>
      <c r="L2608" s="236">
        <v>45536</v>
      </c>
      <c r="M2608" s="236">
        <v>45565</v>
      </c>
      <c r="N2608" s="33" t="s">
        <v>124</v>
      </c>
      <c r="O2608" s="33" t="s">
        <v>125</v>
      </c>
      <c r="P2608" s="33" t="s">
        <v>1143</v>
      </c>
      <c r="Q2608" s="29" t="s">
        <v>1322</v>
      </c>
      <c r="R2608" s="33" t="s">
        <v>78</v>
      </c>
      <c r="S2608" s="33">
        <v>2</v>
      </c>
      <c r="T2608" s="29"/>
      <c r="U2608" s="291"/>
      <c r="V2608" s="291"/>
      <c r="W2608" s="291"/>
      <c r="X2608" s="291"/>
      <c r="Y2608" s="291"/>
      <c r="Z2608" s="292"/>
    </row>
    <row r="2609" ht="24" spans="1:26">
      <c r="A2609" s="33">
        <v>413</v>
      </c>
      <c r="B2609" s="33" t="s">
        <v>117</v>
      </c>
      <c r="C2609" s="33" t="s">
        <v>118</v>
      </c>
      <c r="D2609" s="33" t="s">
        <v>150</v>
      </c>
      <c r="E2609" s="33" t="s">
        <v>797</v>
      </c>
      <c r="F2609" s="33" t="s">
        <v>1336</v>
      </c>
      <c r="G2609" s="33" t="s">
        <v>1830</v>
      </c>
      <c r="H2609" s="33" t="s">
        <v>2045</v>
      </c>
      <c r="I2609" s="29" t="s">
        <v>1876</v>
      </c>
      <c r="J2609" s="33" t="s">
        <v>1876</v>
      </c>
      <c r="K2609" s="33">
        <v>2</v>
      </c>
      <c r="L2609" s="236">
        <v>45536</v>
      </c>
      <c r="M2609" s="236">
        <v>45565</v>
      </c>
      <c r="N2609" s="33" t="s">
        <v>124</v>
      </c>
      <c r="O2609" s="33" t="s">
        <v>125</v>
      </c>
      <c r="P2609" s="33" t="s">
        <v>1143</v>
      </c>
      <c r="Q2609" s="29" t="s">
        <v>1337</v>
      </c>
      <c r="R2609" s="33" t="s">
        <v>78</v>
      </c>
      <c r="S2609" s="33">
        <v>2</v>
      </c>
      <c r="T2609" s="29"/>
      <c r="U2609" s="291"/>
      <c r="V2609" s="291"/>
      <c r="W2609" s="291"/>
      <c r="X2609" s="291"/>
      <c r="Y2609" s="291"/>
      <c r="Z2609" s="292"/>
    </row>
    <row r="2610" ht="24" spans="1:26">
      <c r="A2610" s="33">
        <v>414</v>
      </c>
      <c r="B2610" s="33" t="s">
        <v>117</v>
      </c>
      <c r="C2610" s="33" t="s">
        <v>118</v>
      </c>
      <c r="D2610" s="33" t="s">
        <v>150</v>
      </c>
      <c r="E2610" s="33" t="s">
        <v>157</v>
      </c>
      <c r="F2610" s="33" t="s">
        <v>1341</v>
      </c>
      <c r="G2610" s="33" t="s">
        <v>1830</v>
      </c>
      <c r="H2610" s="33" t="s">
        <v>2045</v>
      </c>
      <c r="I2610" s="29" t="s">
        <v>1876</v>
      </c>
      <c r="J2610" s="33" t="s">
        <v>1876</v>
      </c>
      <c r="K2610" s="33">
        <v>2</v>
      </c>
      <c r="L2610" s="236">
        <v>45536</v>
      </c>
      <c r="M2610" s="236">
        <v>45565</v>
      </c>
      <c r="N2610" s="33" t="s">
        <v>124</v>
      </c>
      <c r="O2610" s="33" t="s">
        <v>125</v>
      </c>
      <c r="P2610" s="33" t="s">
        <v>1143</v>
      </c>
      <c r="Q2610" s="29" t="s">
        <v>1342</v>
      </c>
      <c r="R2610" s="33" t="s">
        <v>78</v>
      </c>
      <c r="S2610" s="33">
        <v>2</v>
      </c>
      <c r="T2610" s="29"/>
      <c r="U2610" s="291"/>
      <c r="V2610" s="291"/>
      <c r="W2610" s="291"/>
      <c r="X2610" s="291"/>
      <c r="Y2610" s="291"/>
      <c r="Z2610" s="292"/>
    </row>
    <row r="2611" ht="24" spans="1:26">
      <c r="A2611" s="33">
        <v>415</v>
      </c>
      <c r="B2611" s="33" t="s">
        <v>117</v>
      </c>
      <c r="C2611" s="33" t="s">
        <v>118</v>
      </c>
      <c r="D2611" s="33" t="s">
        <v>150</v>
      </c>
      <c r="E2611" s="33" t="s">
        <v>157</v>
      </c>
      <c r="F2611" s="33" t="s">
        <v>1347</v>
      </c>
      <c r="G2611" s="33" t="s">
        <v>1830</v>
      </c>
      <c r="H2611" s="33" t="s">
        <v>2045</v>
      </c>
      <c r="I2611" s="29" t="s">
        <v>1876</v>
      </c>
      <c r="J2611" s="33" t="s">
        <v>1876</v>
      </c>
      <c r="K2611" s="33">
        <v>2</v>
      </c>
      <c r="L2611" s="236">
        <v>45536</v>
      </c>
      <c r="M2611" s="236">
        <v>45565</v>
      </c>
      <c r="N2611" s="33" t="s">
        <v>124</v>
      </c>
      <c r="O2611" s="33" t="s">
        <v>125</v>
      </c>
      <c r="P2611" s="33" t="s">
        <v>1143</v>
      </c>
      <c r="Q2611" s="29" t="s">
        <v>1342</v>
      </c>
      <c r="R2611" s="33" t="s">
        <v>78</v>
      </c>
      <c r="S2611" s="33">
        <v>2</v>
      </c>
      <c r="T2611" s="29"/>
      <c r="U2611" s="291"/>
      <c r="V2611" s="291"/>
      <c r="W2611" s="291"/>
      <c r="X2611" s="291"/>
      <c r="Y2611" s="291"/>
      <c r="Z2611" s="292"/>
    </row>
    <row r="2612" ht="24" spans="1:26">
      <c r="A2612" s="33">
        <v>416</v>
      </c>
      <c r="B2612" s="33" t="s">
        <v>117</v>
      </c>
      <c r="C2612" s="33" t="s">
        <v>118</v>
      </c>
      <c r="D2612" s="33" t="s">
        <v>363</v>
      </c>
      <c r="E2612" s="33" t="s">
        <v>157</v>
      </c>
      <c r="F2612" s="33" t="s">
        <v>1351</v>
      </c>
      <c r="G2612" s="33" t="s">
        <v>1830</v>
      </c>
      <c r="H2612" s="33" t="s">
        <v>2055</v>
      </c>
      <c r="I2612" s="29" t="s">
        <v>1876</v>
      </c>
      <c r="J2612" s="33" t="s">
        <v>1876</v>
      </c>
      <c r="K2612" s="33">
        <v>8</v>
      </c>
      <c r="L2612" s="236">
        <v>45536</v>
      </c>
      <c r="M2612" s="236">
        <v>45565</v>
      </c>
      <c r="N2612" s="33" t="s">
        <v>124</v>
      </c>
      <c r="O2612" s="33" t="s">
        <v>125</v>
      </c>
      <c r="P2612" s="33" t="s">
        <v>1143</v>
      </c>
      <c r="Q2612" s="29" t="s">
        <v>1352</v>
      </c>
      <c r="R2612" s="33" t="s">
        <v>78</v>
      </c>
      <c r="S2612" s="33">
        <v>8</v>
      </c>
      <c r="T2612" s="29"/>
      <c r="U2612" s="291"/>
      <c r="V2612" s="291"/>
      <c r="W2612" s="291"/>
      <c r="X2612" s="291"/>
      <c r="Y2612" s="291"/>
      <c r="Z2612" s="292"/>
    </row>
    <row r="2613" ht="24" spans="1:26">
      <c r="A2613" s="33">
        <v>417</v>
      </c>
      <c r="B2613" s="33" t="s">
        <v>117</v>
      </c>
      <c r="C2613" s="33" t="s">
        <v>118</v>
      </c>
      <c r="D2613" s="33" t="s">
        <v>363</v>
      </c>
      <c r="E2613" s="33" t="s">
        <v>157</v>
      </c>
      <c r="F2613" s="33" t="s">
        <v>1357</v>
      </c>
      <c r="G2613" s="33" t="s">
        <v>1830</v>
      </c>
      <c r="H2613" s="33" t="s">
        <v>2055</v>
      </c>
      <c r="I2613" s="29" t="s">
        <v>1876</v>
      </c>
      <c r="J2613" s="33" t="s">
        <v>1876</v>
      </c>
      <c r="K2613" s="33">
        <v>8</v>
      </c>
      <c r="L2613" s="236">
        <v>45536</v>
      </c>
      <c r="M2613" s="236">
        <v>45565</v>
      </c>
      <c r="N2613" s="33" t="s">
        <v>124</v>
      </c>
      <c r="O2613" s="33" t="s">
        <v>125</v>
      </c>
      <c r="P2613" s="33" t="s">
        <v>1143</v>
      </c>
      <c r="Q2613" s="29" t="s">
        <v>1352</v>
      </c>
      <c r="R2613" s="33" t="s">
        <v>78</v>
      </c>
      <c r="S2613" s="33">
        <v>8</v>
      </c>
      <c r="T2613" s="29"/>
      <c r="U2613" s="291"/>
      <c r="V2613" s="291"/>
      <c r="W2613" s="291"/>
      <c r="X2613" s="291"/>
      <c r="Y2613" s="291"/>
      <c r="Z2613" s="292"/>
    </row>
    <row r="2614" ht="24" spans="1:26">
      <c r="A2614" s="33">
        <v>418</v>
      </c>
      <c r="B2614" s="33" t="s">
        <v>117</v>
      </c>
      <c r="C2614" s="33" t="s">
        <v>118</v>
      </c>
      <c r="D2614" s="33" t="s">
        <v>150</v>
      </c>
      <c r="E2614" s="33" t="s">
        <v>797</v>
      </c>
      <c r="F2614" s="33" t="s">
        <v>1362</v>
      </c>
      <c r="G2614" s="33" t="s">
        <v>1830</v>
      </c>
      <c r="H2614" s="33" t="s">
        <v>2054</v>
      </c>
      <c r="I2614" s="29" t="s">
        <v>1876</v>
      </c>
      <c r="J2614" s="33" t="s">
        <v>1876</v>
      </c>
      <c r="K2614" s="33">
        <v>2</v>
      </c>
      <c r="L2614" s="236">
        <v>45536</v>
      </c>
      <c r="M2614" s="236">
        <v>45565</v>
      </c>
      <c r="N2614" s="33" t="s">
        <v>124</v>
      </c>
      <c r="O2614" s="33" t="s">
        <v>125</v>
      </c>
      <c r="P2614" s="33" t="s">
        <v>1143</v>
      </c>
      <c r="Q2614" s="29" t="s">
        <v>1255</v>
      </c>
      <c r="R2614" s="33" t="s">
        <v>78</v>
      </c>
      <c r="S2614" s="33">
        <v>2</v>
      </c>
      <c r="T2614" s="29"/>
      <c r="U2614" s="291"/>
      <c r="V2614" s="291"/>
      <c r="W2614" s="291"/>
      <c r="X2614" s="291"/>
      <c r="Y2614" s="291"/>
      <c r="Z2614" s="292"/>
    </row>
    <row r="2615" ht="24" spans="1:26">
      <c r="A2615" s="33">
        <v>419</v>
      </c>
      <c r="B2615" s="33" t="s">
        <v>117</v>
      </c>
      <c r="C2615" s="33" t="s">
        <v>118</v>
      </c>
      <c r="D2615" s="33" t="s">
        <v>150</v>
      </c>
      <c r="E2615" s="33" t="s">
        <v>157</v>
      </c>
      <c r="F2615" s="33" t="s">
        <v>1366</v>
      </c>
      <c r="G2615" s="33" t="s">
        <v>1830</v>
      </c>
      <c r="H2615" s="33" t="s">
        <v>2056</v>
      </c>
      <c r="I2615" s="29" t="s">
        <v>1876</v>
      </c>
      <c r="J2615" s="33" t="s">
        <v>1876</v>
      </c>
      <c r="K2615" s="33">
        <v>10</v>
      </c>
      <c r="L2615" s="236">
        <v>45536</v>
      </c>
      <c r="M2615" s="236">
        <v>45565</v>
      </c>
      <c r="N2615" s="33" t="s">
        <v>124</v>
      </c>
      <c r="O2615" s="33" t="s">
        <v>125</v>
      </c>
      <c r="P2615" s="33" t="s">
        <v>1143</v>
      </c>
      <c r="Q2615" s="29" t="s">
        <v>1367</v>
      </c>
      <c r="R2615" s="33" t="s">
        <v>78</v>
      </c>
      <c r="S2615" s="33">
        <v>10</v>
      </c>
      <c r="T2615" s="29"/>
      <c r="U2615" s="291"/>
      <c r="V2615" s="291"/>
      <c r="W2615" s="291"/>
      <c r="X2615" s="291"/>
      <c r="Y2615" s="291"/>
      <c r="Z2615" s="292"/>
    </row>
    <row r="2616" ht="24" spans="1:26">
      <c r="A2616" s="33">
        <v>420</v>
      </c>
      <c r="B2616" s="33" t="s">
        <v>117</v>
      </c>
      <c r="C2616" s="33" t="s">
        <v>118</v>
      </c>
      <c r="D2616" s="33" t="s">
        <v>150</v>
      </c>
      <c r="E2616" s="33" t="s">
        <v>797</v>
      </c>
      <c r="F2616" s="33" t="s">
        <v>1371</v>
      </c>
      <c r="G2616" s="33" t="s">
        <v>1830</v>
      </c>
      <c r="H2616" s="28" t="s">
        <v>2057</v>
      </c>
      <c r="I2616" s="29" t="s">
        <v>1876</v>
      </c>
      <c r="J2616" s="33" t="s">
        <v>1876</v>
      </c>
      <c r="K2616" s="33">
        <v>6</v>
      </c>
      <c r="L2616" s="236">
        <v>45536</v>
      </c>
      <c r="M2616" s="236">
        <v>45565</v>
      </c>
      <c r="N2616" s="33" t="s">
        <v>124</v>
      </c>
      <c r="O2616" s="33" t="s">
        <v>125</v>
      </c>
      <c r="P2616" s="33" t="s">
        <v>1143</v>
      </c>
      <c r="Q2616" s="29" t="s">
        <v>1175</v>
      </c>
      <c r="R2616" s="33" t="s">
        <v>78</v>
      </c>
      <c r="S2616" s="33">
        <v>6</v>
      </c>
      <c r="T2616" s="29"/>
      <c r="U2616" s="291"/>
      <c r="V2616" s="291"/>
      <c r="W2616" s="291"/>
      <c r="X2616" s="291"/>
      <c r="Y2616" s="291"/>
      <c r="Z2616" s="292"/>
    </row>
    <row r="2617" ht="24" spans="1:26">
      <c r="A2617" s="33">
        <v>421</v>
      </c>
      <c r="B2617" s="33" t="s">
        <v>117</v>
      </c>
      <c r="C2617" s="33" t="s">
        <v>118</v>
      </c>
      <c r="D2617" s="33" t="s">
        <v>150</v>
      </c>
      <c r="E2617" s="33" t="s">
        <v>797</v>
      </c>
      <c r="F2617" s="33" t="s">
        <v>1380</v>
      </c>
      <c r="G2617" s="33" t="s">
        <v>1830</v>
      </c>
      <c r="H2617" s="305" t="s">
        <v>2046</v>
      </c>
      <c r="I2617" s="29" t="s">
        <v>1876</v>
      </c>
      <c r="J2617" s="33" t="s">
        <v>1876</v>
      </c>
      <c r="K2617" s="33">
        <v>4</v>
      </c>
      <c r="L2617" s="236">
        <v>45536</v>
      </c>
      <c r="M2617" s="236">
        <v>45565</v>
      </c>
      <c r="N2617" s="33" t="s">
        <v>124</v>
      </c>
      <c r="O2617" s="33" t="s">
        <v>125</v>
      </c>
      <c r="P2617" s="33" t="s">
        <v>1143</v>
      </c>
      <c r="Q2617" s="29" t="s">
        <v>1175</v>
      </c>
      <c r="R2617" s="33" t="s">
        <v>78</v>
      </c>
      <c r="S2617" s="33">
        <v>4</v>
      </c>
      <c r="T2617" s="29"/>
      <c r="U2617" s="291"/>
      <c r="V2617" s="291"/>
      <c r="W2617" s="291"/>
      <c r="X2617" s="291"/>
      <c r="Y2617" s="291"/>
      <c r="Z2617" s="292"/>
    </row>
    <row r="2618" ht="24" spans="1:26">
      <c r="A2618" s="33">
        <v>422</v>
      </c>
      <c r="B2618" s="33" t="s">
        <v>117</v>
      </c>
      <c r="C2618" s="33" t="s">
        <v>118</v>
      </c>
      <c r="D2618" s="33" t="s">
        <v>150</v>
      </c>
      <c r="E2618" s="33" t="s">
        <v>157</v>
      </c>
      <c r="F2618" s="33" t="s">
        <v>1389</v>
      </c>
      <c r="G2618" s="33" t="s">
        <v>1830</v>
      </c>
      <c r="H2618" s="33" t="s">
        <v>2058</v>
      </c>
      <c r="I2618" s="33" t="s">
        <v>1876</v>
      </c>
      <c r="J2618" s="33" t="s">
        <v>1876</v>
      </c>
      <c r="K2618" s="33">
        <v>6</v>
      </c>
      <c r="L2618" s="236">
        <v>45536</v>
      </c>
      <c r="M2618" s="236">
        <v>45565</v>
      </c>
      <c r="N2618" s="33" t="s">
        <v>124</v>
      </c>
      <c r="O2618" s="33" t="s">
        <v>125</v>
      </c>
      <c r="P2618" s="33" t="s">
        <v>1143</v>
      </c>
      <c r="Q2618" s="29" t="s">
        <v>1367</v>
      </c>
      <c r="R2618" s="33" t="s">
        <v>78</v>
      </c>
      <c r="S2618" s="33">
        <v>6</v>
      </c>
      <c r="T2618" s="29"/>
      <c r="U2618" s="291"/>
      <c r="V2618" s="291"/>
      <c r="W2618" s="291"/>
      <c r="X2618" s="291"/>
      <c r="Y2618" s="291"/>
      <c r="Z2618" s="292"/>
    </row>
    <row r="2619" ht="24" spans="1:26">
      <c r="A2619" s="33">
        <v>423</v>
      </c>
      <c r="B2619" s="33" t="s">
        <v>117</v>
      </c>
      <c r="C2619" s="33" t="s">
        <v>118</v>
      </c>
      <c r="D2619" s="33" t="s">
        <v>150</v>
      </c>
      <c r="E2619" s="33" t="s">
        <v>247</v>
      </c>
      <c r="F2619" s="33" t="s">
        <v>1393</v>
      </c>
      <c r="G2619" s="33" t="s">
        <v>1830</v>
      </c>
      <c r="H2619" s="33" t="s">
        <v>2059</v>
      </c>
      <c r="I2619" s="33" t="s">
        <v>1876</v>
      </c>
      <c r="J2619" s="33" t="s">
        <v>1876</v>
      </c>
      <c r="K2619" s="33">
        <v>2</v>
      </c>
      <c r="L2619" s="236">
        <v>45536</v>
      </c>
      <c r="M2619" s="236">
        <v>45565</v>
      </c>
      <c r="N2619" s="33" t="s">
        <v>124</v>
      </c>
      <c r="O2619" s="33" t="s">
        <v>125</v>
      </c>
      <c r="P2619" s="33" t="s">
        <v>1143</v>
      </c>
      <c r="Q2619" s="29" t="s">
        <v>1367</v>
      </c>
      <c r="R2619" s="33" t="s">
        <v>78</v>
      </c>
      <c r="S2619" s="33">
        <v>2</v>
      </c>
      <c r="T2619" s="29"/>
      <c r="U2619" s="291"/>
      <c r="V2619" s="291"/>
      <c r="W2619" s="291"/>
      <c r="X2619" s="291"/>
      <c r="Y2619" s="291"/>
      <c r="Z2619" s="292"/>
    </row>
    <row r="2620" ht="24" spans="1:26">
      <c r="A2620" s="33">
        <v>424</v>
      </c>
      <c r="B2620" s="33" t="s">
        <v>117</v>
      </c>
      <c r="C2620" s="33" t="s">
        <v>118</v>
      </c>
      <c r="D2620" s="33" t="s">
        <v>150</v>
      </c>
      <c r="E2620" s="33" t="s">
        <v>247</v>
      </c>
      <c r="F2620" s="33" t="s">
        <v>1412</v>
      </c>
      <c r="G2620" s="33" t="s">
        <v>1830</v>
      </c>
      <c r="H2620" s="33" t="s">
        <v>2060</v>
      </c>
      <c r="I2620" s="33" t="s">
        <v>1876</v>
      </c>
      <c r="J2620" s="33" t="s">
        <v>1876</v>
      </c>
      <c r="K2620" s="33">
        <v>4</v>
      </c>
      <c r="L2620" s="236">
        <v>45536</v>
      </c>
      <c r="M2620" s="236">
        <v>45565</v>
      </c>
      <c r="N2620" s="33" t="s">
        <v>124</v>
      </c>
      <c r="O2620" s="33" t="s">
        <v>125</v>
      </c>
      <c r="P2620" s="33" t="s">
        <v>1143</v>
      </c>
      <c r="Q2620" s="29" t="s">
        <v>1367</v>
      </c>
      <c r="R2620" s="33" t="s">
        <v>78</v>
      </c>
      <c r="S2620" s="33">
        <v>4</v>
      </c>
      <c r="T2620" s="29"/>
      <c r="U2620" s="291"/>
      <c r="V2620" s="291"/>
      <c r="W2620" s="291"/>
      <c r="X2620" s="291"/>
      <c r="Y2620" s="291"/>
      <c r="Z2620" s="292"/>
    </row>
    <row r="2621" ht="24" spans="1:26">
      <c r="A2621" s="33">
        <v>425</v>
      </c>
      <c r="B2621" s="33" t="s">
        <v>117</v>
      </c>
      <c r="C2621" s="33" t="s">
        <v>118</v>
      </c>
      <c r="D2621" s="33" t="s">
        <v>363</v>
      </c>
      <c r="E2621" s="33" t="s">
        <v>455</v>
      </c>
      <c r="F2621" s="33" t="s">
        <v>1430</v>
      </c>
      <c r="G2621" s="33" t="s">
        <v>1830</v>
      </c>
      <c r="H2621" s="33" t="s">
        <v>2061</v>
      </c>
      <c r="I2621" s="33" t="s">
        <v>1876</v>
      </c>
      <c r="J2621" s="33" t="s">
        <v>1876</v>
      </c>
      <c r="K2621" s="33">
        <v>2</v>
      </c>
      <c r="L2621" s="236">
        <v>45536</v>
      </c>
      <c r="M2621" s="236">
        <v>45565</v>
      </c>
      <c r="N2621" s="33" t="s">
        <v>124</v>
      </c>
      <c r="O2621" s="33" t="s">
        <v>125</v>
      </c>
      <c r="P2621" s="33" t="s">
        <v>1143</v>
      </c>
      <c r="Q2621" s="29" t="s">
        <v>1308</v>
      </c>
      <c r="R2621" s="33" t="s">
        <v>78</v>
      </c>
      <c r="S2621" s="33">
        <v>2</v>
      </c>
      <c r="T2621" s="29"/>
      <c r="U2621" s="291"/>
      <c r="V2621" s="291"/>
      <c r="W2621" s="291"/>
      <c r="X2621" s="291"/>
      <c r="Y2621" s="291"/>
      <c r="Z2621" s="292"/>
    </row>
    <row r="2622" ht="24" spans="1:26">
      <c r="A2622" s="33">
        <v>426</v>
      </c>
      <c r="B2622" s="33" t="s">
        <v>117</v>
      </c>
      <c r="C2622" s="33" t="s">
        <v>118</v>
      </c>
      <c r="D2622" s="33" t="s">
        <v>363</v>
      </c>
      <c r="E2622" s="33" t="s">
        <v>455</v>
      </c>
      <c r="F2622" s="33" t="s">
        <v>1435</v>
      </c>
      <c r="G2622" s="33" t="s">
        <v>1830</v>
      </c>
      <c r="H2622" s="33" t="s">
        <v>2061</v>
      </c>
      <c r="I2622" s="33" t="s">
        <v>1876</v>
      </c>
      <c r="J2622" s="33" t="s">
        <v>1876</v>
      </c>
      <c r="K2622" s="33">
        <v>2</v>
      </c>
      <c r="L2622" s="236">
        <v>45536</v>
      </c>
      <c r="M2622" s="236">
        <v>45565</v>
      </c>
      <c r="N2622" s="33" t="s">
        <v>124</v>
      </c>
      <c r="O2622" s="33" t="s">
        <v>125</v>
      </c>
      <c r="P2622" s="33" t="s">
        <v>1143</v>
      </c>
      <c r="Q2622" s="29" t="s">
        <v>1308</v>
      </c>
      <c r="R2622" s="33" t="s">
        <v>78</v>
      </c>
      <c r="S2622" s="33">
        <v>2</v>
      </c>
      <c r="T2622" s="29"/>
      <c r="U2622" s="291"/>
      <c r="V2622" s="291"/>
      <c r="W2622" s="291"/>
      <c r="X2622" s="291"/>
      <c r="Y2622" s="291"/>
      <c r="Z2622" s="292"/>
    </row>
    <row r="2623" ht="24" spans="1:26">
      <c r="A2623" s="33">
        <v>427</v>
      </c>
      <c r="B2623" s="33" t="s">
        <v>117</v>
      </c>
      <c r="C2623" s="33" t="s">
        <v>118</v>
      </c>
      <c r="D2623" s="33" t="s">
        <v>150</v>
      </c>
      <c r="E2623" s="33" t="s">
        <v>247</v>
      </c>
      <c r="F2623" s="33" t="s">
        <v>1457</v>
      </c>
      <c r="G2623" s="33" t="s">
        <v>1830</v>
      </c>
      <c r="H2623" s="33" t="s">
        <v>2054</v>
      </c>
      <c r="I2623" s="33" t="s">
        <v>1876</v>
      </c>
      <c r="J2623" s="33" t="s">
        <v>1876</v>
      </c>
      <c r="K2623" s="33">
        <v>2</v>
      </c>
      <c r="L2623" s="236">
        <v>45536</v>
      </c>
      <c r="M2623" s="236">
        <v>45565</v>
      </c>
      <c r="N2623" s="33" t="s">
        <v>124</v>
      </c>
      <c r="O2623" s="33" t="s">
        <v>125</v>
      </c>
      <c r="P2623" s="33" t="s">
        <v>1143</v>
      </c>
      <c r="Q2623" s="29" t="s">
        <v>1204</v>
      </c>
      <c r="R2623" s="33" t="s">
        <v>78</v>
      </c>
      <c r="S2623" s="33">
        <v>2</v>
      </c>
      <c r="T2623" s="29"/>
      <c r="U2623" s="291"/>
      <c r="V2623" s="291"/>
      <c r="W2623" s="291"/>
      <c r="X2623" s="291"/>
      <c r="Y2623" s="291"/>
      <c r="Z2623" s="292"/>
    </row>
    <row r="2624" ht="24" spans="1:26">
      <c r="A2624" s="33">
        <v>428</v>
      </c>
      <c r="B2624" s="33" t="s">
        <v>117</v>
      </c>
      <c r="C2624" s="33" t="s">
        <v>118</v>
      </c>
      <c r="D2624" s="33" t="s">
        <v>363</v>
      </c>
      <c r="E2624" s="33" t="s">
        <v>247</v>
      </c>
      <c r="F2624" s="33" t="s">
        <v>1142</v>
      </c>
      <c r="G2624" s="33" t="s">
        <v>1830</v>
      </c>
      <c r="H2624" s="28" t="s">
        <v>2036</v>
      </c>
      <c r="I2624" s="33" t="s">
        <v>1876</v>
      </c>
      <c r="J2624" s="33" t="s">
        <v>1876</v>
      </c>
      <c r="K2624" s="33">
        <v>12</v>
      </c>
      <c r="L2624" s="236">
        <v>45566</v>
      </c>
      <c r="M2624" s="236">
        <v>45596</v>
      </c>
      <c r="N2624" s="33" t="s">
        <v>124</v>
      </c>
      <c r="O2624" s="33" t="s">
        <v>125</v>
      </c>
      <c r="P2624" s="33" t="s">
        <v>1143</v>
      </c>
      <c r="Q2624" s="29" t="s">
        <v>1144</v>
      </c>
      <c r="R2624" s="33" t="s">
        <v>78</v>
      </c>
      <c r="S2624" s="33">
        <v>12</v>
      </c>
      <c r="T2624" s="29"/>
      <c r="U2624" s="291"/>
      <c r="V2624" s="291"/>
      <c r="W2624" s="291"/>
      <c r="X2624" s="291"/>
      <c r="Y2624" s="291"/>
      <c r="Z2624" s="292"/>
    </row>
    <row r="2625" ht="24" spans="1:26">
      <c r="A2625" s="33">
        <v>429</v>
      </c>
      <c r="B2625" s="33" t="s">
        <v>117</v>
      </c>
      <c r="C2625" s="33" t="s">
        <v>118</v>
      </c>
      <c r="D2625" s="33" t="s">
        <v>363</v>
      </c>
      <c r="E2625" s="33" t="s">
        <v>247</v>
      </c>
      <c r="F2625" s="33" t="s">
        <v>1149</v>
      </c>
      <c r="G2625" s="33" t="s">
        <v>1830</v>
      </c>
      <c r="H2625" s="28" t="s">
        <v>2036</v>
      </c>
      <c r="I2625" s="33" t="s">
        <v>1876</v>
      </c>
      <c r="J2625" s="33" t="s">
        <v>1876</v>
      </c>
      <c r="K2625" s="33">
        <v>10</v>
      </c>
      <c r="L2625" s="236">
        <v>45566</v>
      </c>
      <c r="M2625" s="236">
        <v>45596</v>
      </c>
      <c r="N2625" s="33" t="s">
        <v>124</v>
      </c>
      <c r="O2625" s="33" t="s">
        <v>125</v>
      </c>
      <c r="P2625" s="33" t="s">
        <v>1143</v>
      </c>
      <c r="Q2625" s="29" t="s">
        <v>1144</v>
      </c>
      <c r="R2625" s="33" t="s">
        <v>78</v>
      </c>
      <c r="S2625" s="33">
        <v>10</v>
      </c>
      <c r="T2625" s="29"/>
      <c r="U2625" s="291"/>
      <c r="V2625" s="291"/>
      <c r="W2625" s="291"/>
      <c r="X2625" s="291"/>
      <c r="Y2625" s="291"/>
      <c r="Z2625" s="292"/>
    </row>
    <row r="2626" ht="24" spans="1:26">
      <c r="A2626" s="33">
        <v>430</v>
      </c>
      <c r="B2626" s="33" t="s">
        <v>117</v>
      </c>
      <c r="C2626" s="33" t="s">
        <v>118</v>
      </c>
      <c r="D2626" s="33" t="s">
        <v>363</v>
      </c>
      <c r="E2626" s="33" t="s">
        <v>157</v>
      </c>
      <c r="F2626" s="33" t="s">
        <v>1154</v>
      </c>
      <c r="G2626" s="33" t="s">
        <v>1830</v>
      </c>
      <c r="H2626" s="33" t="s">
        <v>2037</v>
      </c>
      <c r="I2626" s="33" t="s">
        <v>1876</v>
      </c>
      <c r="J2626" s="33" t="s">
        <v>1876</v>
      </c>
      <c r="K2626" s="33">
        <v>18</v>
      </c>
      <c r="L2626" s="236">
        <v>45566</v>
      </c>
      <c r="M2626" s="236">
        <v>45596</v>
      </c>
      <c r="N2626" s="33" t="s">
        <v>124</v>
      </c>
      <c r="O2626" s="33" t="s">
        <v>125</v>
      </c>
      <c r="P2626" s="33" t="s">
        <v>1143</v>
      </c>
      <c r="Q2626" s="29" t="s">
        <v>1144</v>
      </c>
      <c r="R2626" s="33" t="s">
        <v>78</v>
      </c>
      <c r="S2626" s="33">
        <v>18</v>
      </c>
      <c r="T2626" s="29"/>
      <c r="U2626" s="291"/>
      <c r="V2626" s="291"/>
      <c r="W2626" s="291"/>
      <c r="X2626" s="291"/>
      <c r="Y2626" s="291"/>
      <c r="Z2626" s="292"/>
    </row>
    <row r="2627" ht="24" spans="1:26">
      <c r="A2627" s="33">
        <v>431</v>
      </c>
      <c r="B2627" s="33" t="s">
        <v>117</v>
      </c>
      <c r="C2627" s="33" t="s">
        <v>118</v>
      </c>
      <c r="D2627" s="33" t="s">
        <v>363</v>
      </c>
      <c r="E2627" s="33" t="s">
        <v>157</v>
      </c>
      <c r="F2627" s="33" t="s">
        <v>1159</v>
      </c>
      <c r="G2627" s="33" t="s">
        <v>1830</v>
      </c>
      <c r="H2627" s="33" t="s">
        <v>2037</v>
      </c>
      <c r="I2627" s="33" t="s">
        <v>1876</v>
      </c>
      <c r="J2627" s="33" t="s">
        <v>1876</v>
      </c>
      <c r="K2627" s="33">
        <v>18</v>
      </c>
      <c r="L2627" s="236">
        <v>45566</v>
      </c>
      <c r="M2627" s="236">
        <v>45596</v>
      </c>
      <c r="N2627" s="33" t="s">
        <v>124</v>
      </c>
      <c r="O2627" s="33" t="s">
        <v>125</v>
      </c>
      <c r="P2627" s="33" t="s">
        <v>1143</v>
      </c>
      <c r="Q2627" s="29" t="s">
        <v>1144</v>
      </c>
      <c r="R2627" s="33" t="s">
        <v>78</v>
      </c>
      <c r="S2627" s="33">
        <v>18</v>
      </c>
      <c r="T2627" s="29"/>
      <c r="U2627" s="291"/>
      <c r="V2627" s="291"/>
      <c r="W2627" s="291"/>
      <c r="X2627" s="291"/>
      <c r="Y2627" s="291"/>
      <c r="Z2627" s="292"/>
    </row>
    <row r="2628" ht="24" spans="1:26">
      <c r="A2628" s="33">
        <v>79</v>
      </c>
      <c r="B2628" s="33" t="s">
        <v>117</v>
      </c>
      <c r="C2628" s="33" t="s">
        <v>118</v>
      </c>
      <c r="D2628" s="33" t="s">
        <v>363</v>
      </c>
      <c r="E2628" s="33" t="s">
        <v>157</v>
      </c>
      <c r="F2628" s="33" t="s">
        <v>1164</v>
      </c>
      <c r="G2628" s="33" t="s">
        <v>1830</v>
      </c>
      <c r="H2628" s="33" t="s">
        <v>2038</v>
      </c>
      <c r="I2628" s="33" t="s">
        <v>1876</v>
      </c>
      <c r="J2628" s="33" t="s">
        <v>1876</v>
      </c>
      <c r="K2628" s="33">
        <v>18</v>
      </c>
      <c r="L2628" s="236">
        <v>45566</v>
      </c>
      <c r="M2628" s="236">
        <v>45596</v>
      </c>
      <c r="N2628" s="33" t="s">
        <v>124</v>
      </c>
      <c r="O2628" s="33" t="s">
        <v>125</v>
      </c>
      <c r="P2628" s="33" t="s">
        <v>1143</v>
      </c>
      <c r="Q2628" s="29" t="s">
        <v>1144</v>
      </c>
      <c r="R2628" s="33" t="s">
        <v>78</v>
      </c>
      <c r="S2628" s="33">
        <v>18</v>
      </c>
      <c r="T2628" s="29"/>
      <c r="U2628" s="291"/>
      <c r="V2628" s="291"/>
      <c r="W2628" s="291"/>
      <c r="X2628" s="291"/>
      <c r="Y2628" s="291"/>
      <c r="Z2628" s="292"/>
    </row>
    <row r="2629" ht="24" spans="1:26">
      <c r="A2629" s="33">
        <v>80</v>
      </c>
      <c r="B2629" s="33" t="s">
        <v>117</v>
      </c>
      <c r="C2629" s="33" t="s">
        <v>118</v>
      </c>
      <c r="D2629" s="33" t="s">
        <v>363</v>
      </c>
      <c r="E2629" s="33" t="s">
        <v>157</v>
      </c>
      <c r="F2629" s="33" t="s">
        <v>1169</v>
      </c>
      <c r="G2629" s="33" t="s">
        <v>1830</v>
      </c>
      <c r="H2629" s="33" t="s">
        <v>2038</v>
      </c>
      <c r="I2629" s="33" t="s">
        <v>1876</v>
      </c>
      <c r="J2629" s="33" t="s">
        <v>1876</v>
      </c>
      <c r="K2629" s="33">
        <v>18</v>
      </c>
      <c r="L2629" s="236">
        <v>45566</v>
      </c>
      <c r="M2629" s="236">
        <v>45596</v>
      </c>
      <c r="N2629" s="33" t="s">
        <v>124</v>
      </c>
      <c r="O2629" s="33" t="s">
        <v>125</v>
      </c>
      <c r="P2629" s="33" t="s">
        <v>1143</v>
      </c>
      <c r="Q2629" s="29" t="s">
        <v>1144</v>
      </c>
      <c r="R2629" s="33" t="s">
        <v>78</v>
      </c>
      <c r="S2629" s="33">
        <v>18</v>
      </c>
      <c r="T2629" s="29"/>
      <c r="U2629" s="291"/>
      <c r="V2629" s="291"/>
      <c r="W2629" s="291"/>
      <c r="X2629" s="291"/>
      <c r="Y2629" s="291"/>
      <c r="Z2629" s="292"/>
    </row>
    <row r="2630" ht="24" spans="1:26">
      <c r="A2630" s="33">
        <v>432</v>
      </c>
      <c r="B2630" s="33" t="s">
        <v>117</v>
      </c>
      <c r="C2630" s="33" t="s">
        <v>118</v>
      </c>
      <c r="D2630" s="33" t="s">
        <v>363</v>
      </c>
      <c r="E2630" s="33" t="s">
        <v>797</v>
      </c>
      <c r="F2630" s="33" t="s">
        <v>1174</v>
      </c>
      <c r="G2630" s="33" t="s">
        <v>1830</v>
      </c>
      <c r="H2630" s="28" t="s">
        <v>2039</v>
      </c>
      <c r="I2630" s="33" t="s">
        <v>1876</v>
      </c>
      <c r="J2630" s="33" t="s">
        <v>1876</v>
      </c>
      <c r="K2630" s="33">
        <v>14</v>
      </c>
      <c r="L2630" s="236">
        <v>45566</v>
      </c>
      <c r="M2630" s="236">
        <v>45596</v>
      </c>
      <c r="N2630" s="33" t="s">
        <v>124</v>
      </c>
      <c r="O2630" s="33" t="s">
        <v>125</v>
      </c>
      <c r="P2630" s="33" t="s">
        <v>1143</v>
      </c>
      <c r="Q2630" s="29" t="s">
        <v>1175</v>
      </c>
      <c r="R2630" s="33" t="s">
        <v>78</v>
      </c>
      <c r="S2630" s="33">
        <v>14</v>
      </c>
      <c r="T2630" s="29"/>
      <c r="U2630" s="291"/>
      <c r="V2630" s="291"/>
      <c r="W2630" s="291"/>
      <c r="X2630" s="291"/>
      <c r="Y2630" s="291"/>
      <c r="Z2630" s="292"/>
    </row>
    <row r="2631" ht="24" spans="1:26">
      <c r="A2631" s="33">
        <v>433</v>
      </c>
      <c r="B2631" s="33" t="s">
        <v>117</v>
      </c>
      <c r="C2631" s="33" t="s">
        <v>118</v>
      </c>
      <c r="D2631" s="33" t="s">
        <v>363</v>
      </c>
      <c r="E2631" s="33" t="s">
        <v>797</v>
      </c>
      <c r="F2631" s="33" t="s">
        <v>1180</v>
      </c>
      <c r="G2631" s="33" t="s">
        <v>1830</v>
      </c>
      <c r="H2631" s="28" t="s">
        <v>2039</v>
      </c>
      <c r="I2631" s="33" t="s">
        <v>1876</v>
      </c>
      <c r="J2631" s="33" t="s">
        <v>1876</v>
      </c>
      <c r="K2631" s="33">
        <v>14</v>
      </c>
      <c r="L2631" s="236">
        <v>45566</v>
      </c>
      <c r="M2631" s="236">
        <v>45596</v>
      </c>
      <c r="N2631" s="33" t="s">
        <v>124</v>
      </c>
      <c r="O2631" s="33" t="s">
        <v>125</v>
      </c>
      <c r="P2631" s="33" t="s">
        <v>1143</v>
      </c>
      <c r="Q2631" s="29" t="s">
        <v>1175</v>
      </c>
      <c r="R2631" s="33" t="s">
        <v>78</v>
      </c>
      <c r="S2631" s="33">
        <v>14</v>
      </c>
      <c r="T2631" s="29"/>
      <c r="U2631" s="291"/>
      <c r="V2631" s="291"/>
      <c r="W2631" s="291"/>
      <c r="X2631" s="291"/>
      <c r="Y2631" s="291"/>
      <c r="Z2631" s="292"/>
    </row>
    <row r="2632" ht="24" spans="1:26">
      <c r="A2632" s="33">
        <v>434</v>
      </c>
      <c r="B2632" s="33" t="s">
        <v>117</v>
      </c>
      <c r="C2632" s="33" t="s">
        <v>118</v>
      </c>
      <c r="D2632" s="33" t="s">
        <v>119</v>
      </c>
      <c r="E2632" s="33" t="s">
        <v>120</v>
      </c>
      <c r="F2632" s="33" t="s">
        <v>1185</v>
      </c>
      <c r="G2632" s="33" t="s">
        <v>1830</v>
      </c>
      <c r="H2632" s="305" t="s">
        <v>2040</v>
      </c>
      <c r="I2632" s="33" t="s">
        <v>1876</v>
      </c>
      <c r="J2632" s="33" t="s">
        <v>1876</v>
      </c>
      <c r="K2632" s="33">
        <v>20</v>
      </c>
      <c r="L2632" s="236">
        <v>45566</v>
      </c>
      <c r="M2632" s="236">
        <v>45596</v>
      </c>
      <c r="N2632" s="33" t="s">
        <v>124</v>
      </c>
      <c r="O2632" s="33" t="s">
        <v>125</v>
      </c>
      <c r="P2632" s="33" t="s">
        <v>1143</v>
      </c>
      <c r="Q2632" s="29" t="s">
        <v>1186</v>
      </c>
      <c r="R2632" s="33" t="s">
        <v>78</v>
      </c>
      <c r="S2632" s="33">
        <v>20</v>
      </c>
      <c r="T2632" s="29"/>
      <c r="U2632" s="291"/>
      <c r="V2632" s="291"/>
      <c r="W2632" s="291"/>
      <c r="X2632" s="291"/>
      <c r="Y2632" s="291"/>
      <c r="Z2632" s="292"/>
    </row>
    <row r="2633" ht="24" spans="1:26">
      <c r="A2633" s="33">
        <v>435</v>
      </c>
      <c r="B2633" s="33" t="s">
        <v>117</v>
      </c>
      <c r="C2633" s="33" t="s">
        <v>118</v>
      </c>
      <c r="D2633" s="33" t="s">
        <v>119</v>
      </c>
      <c r="E2633" s="33" t="s">
        <v>120</v>
      </c>
      <c r="F2633" s="33" t="s">
        <v>1195</v>
      </c>
      <c r="G2633" s="33" t="s">
        <v>1830</v>
      </c>
      <c r="H2633" s="305" t="s">
        <v>2041</v>
      </c>
      <c r="I2633" s="29" t="s">
        <v>1876</v>
      </c>
      <c r="J2633" s="33" t="s">
        <v>1876</v>
      </c>
      <c r="K2633" s="33">
        <v>20</v>
      </c>
      <c r="L2633" s="236">
        <v>45566</v>
      </c>
      <c r="M2633" s="236">
        <v>45596</v>
      </c>
      <c r="N2633" s="33" t="s">
        <v>124</v>
      </c>
      <c r="O2633" s="33" t="s">
        <v>125</v>
      </c>
      <c r="P2633" s="33" t="s">
        <v>1143</v>
      </c>
      <c r="Q2633" s="29" t="s">
        <v>1196</v>
      </c>
      <c r="R2633" s="33" t="s">
        <v>78</v>
      </c>
      <c r="S2633" s="33">
        <v>20</v>
      </c>
      <c r="T2633" s="29"/>
      <c r="U2633" s="291"/>
      <c r="V2633" s="291"/>
      <c r="W2633" s="291"/>
      <c r="X2633" s="291"/>
      <c r="Y2633" s="291"/>
      <c r="Z2633" s="292"/>
    </row>
    <row r="2634" ht="24" spans="1:26">
      <c r="A2634" s="33">
        <v>436</v>
      </c>
      <c r="B2634" s="33" t="s">
        <v>117</v>
      </c>
      <c r="C2634" s="33" t="s">
        <v>118</v>
      </c>
      <c r="D2634" s="33" t="s">
        <v>150</v>
      </c>
      <c r="E2634" s="33" t="s">
        <v>157</v>
      </c>
      <c r="F2634" s="33" t="s">
        <v>1203</v>
      </c>
      <c r="G2634" s="33" t="s">
        <v>1830</v>
      </c>
      <c r="H2634" s="33" t="s">
        <v>2042</v>
      </c>
      <c r="I2634" s="33" t="s">
        <v>1876</v>
      </c>
      <c r="J2634" s="33" t="s">
        <v>1876</v>
      </c>
      <c r="K2634" s="33">
        <v>8</v>
      </c>
      <c r="L2634" s="236">
        <v>45566</v>
      </c>
      <c r="M2634" s="236">
        <v>45596</v>
      </c>
      <c r="N2634" s="33" t="s">
        <v>124</v>
      </c>
      <c r="O2634" s="33" t="s">
        <v>125</v>
      </c>
      <c r="P2634" s="33" t="s">
        <v>1143</v>
      </c>
      <c r="Q2634" s="29" t="s">
        <v>1204</v>
      </c>
      <c r="R2634" s="33" t="s">
        <v>78</v>
      </c>
      <c r="S2634" s="33">
        <v>8</v>
      </c>
      <c r="T2634" s="29"/>
      <c r="U2634" s="291"/>
      <c r="V2634" s="291"/>
      <c r="W2634" s="291"/>
      <c r="X2634" s="291"/>
      <c r="Y2634" s="291"/>
      <c r="Z2634" s="292"/>
    </row>
    <row r="2635" ht="24" spans="1:26">
      <c r="A2635" s="33">
        <v>437</v>
      </c>
      <c r="B2635" s="33" t="s">
        <v>117</v>
      </c>
      <c r="C2635" s="33" t="s">
        <v>118</v>
      </c>
      <c r="D2635" s="33" t="s">
        <v>150</v>
      </c>
      <c r="E2635" s="33" t="s">
        <v>247</v>
      </c>
      <c r="F2635" s="33" t="s">
        <v>1224</v>
      </c>
      <c r="G2635" s="33" t="s">
        <v>1830</v>
      </c>
      <c r="H2635" s="33" t="s">
        <v>2043</v>
      </c>
      <c r="I2635" s="29" t="s">
        <v>1876</v>
      </c>
      <c r="J2635" s="33" t="s">
        <v>1876</v>
      </c>
      <c r="K2635" s="33">
        <v>10</v>
      </c>
      <c r="L2635" s="236">
        <v>45566</v>
      </c>
      <c r="M2635" s="236">
        <v>45596</v>
      </c>
      <c r="N2635" s="33" t="s">
        <v>124</v>
      </c>
      <c r="O2635" s="33" t="s">
        <v>125</v>
      </c>
      <c r="P2635" s="33" t="s">
        <v>1143</v>
      </c>
      <c r="Q2635" s="29" t="s">
        <v>1225</v>
      </c>
      <c r="R2635" s="33" t="s">
        <v>78</v>
      </c>
      <c r="S2635" s="33">
        <v>10</v>
      </c>
      <c r="T2635" s="29"/>
      <c r="U2635" s="291"/>
      <c r="V2635" s="291"/>
      <c r="W2635" s="291"/>
      <c r="X2635" s="291"/>
      <c r="Y2635" s="291"/>
      <c r="Z2635" s="292"/>
    </row>
    <row r="2636" ht="24" spans="1:26">
      <c r="A2636" s="33">
        <v>438</v>
      </c>
      <c r="B2636" s="33" t="s">
        <v>117</v>
      </c>
      <c r="C2636" s="33" t="s">
        <v>118</v>
      </c>
      <c r="D2636" s="33" t="s">
        <v>150</v>
      </c>
      <c r="E2636" s="33" t="s">
        <v>247</v>
      </c>
      <c r="F2636" s="33" t="s">
        <v>1235</v>
      </c>
      <c r="G2636" s="33" t="s">
        <v>1830</v>
      </c>
      <c r="H2636" s="33" t="s">
        <v>2043</v>
      </c>
      <c r="I2636" s="29" t="s">
        <v>1876</v>
      </c>
      <c r="J2636" s="33" t="s">
        <v>1876</v>
      </c>
      <c r="K2636" s="33">
        <v>10</v>
      </c>
      <c r="L2636" s="236">
        <v>45566</v>
      </c>
      <c r="M2636" s="236">
        <v>45596</v>
      </c>
      <c r="N2636" s="33" t="s">
        <v>124</v>
      </c>
      <c r="O2636" s="33" t="s">
        <v>125</v>
      </c>
      <c r="P2636" s="33" t="s">
        <v>1143</v>
      </c>
      <c r="Q2636" s="29" t="s">
        <v>1225</v>
      </c>
      <c r="R2636" s="33" t="s">
        <v>78</v>
      </c>
      <c r="S2636" s="33">
        <v>10</v>
      </c>
      <c r="T2636" s="29"/>
      <c r="U2636" s="29"/>
      <c r="V2636" s="29"/>
      <c r="W2636" s="29"/>
      <c r="X2636" s="29"/>
      <c r="Y2636" s="29"/>
      <c r="Z2636" s="33"/>
    </row>
    <row r="2637" ht="24" spans="1:26">
      <c r="A2637" s="33">
        <v>440</v>
      </c>
      <c r="B2637" s="33" t="s">
        <v>117</v>
      </c>
      <c r="C2637" s="33" t="s">
        <v>118</v>
      </c>
      <c r="D2637" s="33" t="s">
        <v>150</v>
      </c>
      <c r="E2637" s="33" t="s">
        <v>797</v>
      </c>
      <c r="F2637" s="33" t="s">
        <v>1244</v>
      </c>
      <c r="G2637" s="33" t="s">
        <v>1830</v>
      </c>
      <c r="H2637" s="305" t="s">
        <v>2044</v>
      </c>
      <c r="I2637" s="29" t="s">
        <v>1876</v>
      </c>
      <c r="J2637" s="33" t="s">
        <v>1876</v>
      </c>
      <c r="K2637" s="33">
        <v>16</v>
      </c>
      <c r="L2637" s="236">
        <v>45566</v>
      </c>
      <c r="M2637" s="236">
        <v>45596</v>
      </c>
      <c r="N2637" s="33" t="s">
        <v>124</v>
      </c>
      <c r="O2637" s="33" t="s">
        <v>125</v>
      </c>
      <c r="P2637" s="33" t="s">
        <v>1143</v>
      </c>
      <c r="Q2637" s="29" t="s">
        <v>1245</v>
      </c>
      <c r="R2637" s="33" t="s">
        <v>78</v>
      </c>
      <c r="S2637" s="33">
        <v>16</v>
      </c>
      <c r="T2637" s="29"/>
      <c r="U2637" s="29"/>
      <c r="V2637" s="29"/>
      <c r="W2637" s="29"/>
      <c r="X2637" s="29"/>
      <c r="Y2637" s="29"/>
      <c r="Z2637" s="33"/>
    </row>
    <row r="2638" ht="24" spans="1:26">
      <c r="A2638" s="33">
        <v>441</v>
      </c>
      <c r="B2638" s="33" t="s">
        <v>117</v>
      </c>
      <c r="C2638" s="33" t="s">
        <v>118</v>
      </c>
      <c r="D2638" s="33" t="s">
        <v>150</v>
      </c>
      <c r="E2638" s="33" t="s">
        <v>797</v>
      </c>
      <c r="F2638" s="33" t="s">
        <v>1258</v>
      </c>
      <c r="G2638" s="33" t="s">
        <v>1830</v>
      </c>
      <c r="H2638" s="33" t="s">
        <v>2045</v>
      </c>
      <c r="I2638" s="29" t="s">
        <v>1876</v>
      </c>
      <c r="J2638" s="33" t="s">
        <v>1876</v>
      </c>
      <c r="K2638" s="33">
        <v>2</v>
      </c>
      <c r="L2638" s="236">
        <v>45566</v>
      </c>
      <c r="M2638" s="236">
        <v>45596</v>
      </c>
      <c r="N2638" s="33" t="s">
        <v>124</v>
      </c>
      <c r="O2638" s="33" t="s">
        <v>125</v>
      </c>
      <c r="P2638" s="33" t="s">
        <v>1143</v>
      </c>
      <c r="Q2638" s="29" t="s">
        <v>1255</v>
      </c>
      <c r="R2638" s="33" t="s">
        <v>78</v>
      </c>
      <c r="S2638" s="33">
        <v>2</v>
      </c>
      <c r="T2638" s="29"/>
      <c r="U2638" s="29"/>
      <c r="V2638" s="29"/>
      <c r="W2638" s="29"/>
      <c r="X2638" s="29"/>
      <c r="Y2638" s="29"/>
      <c r="Z2638" s="33"/>
    </row>
    <row r="2639" ht="24" spans="1:26">
      <c r="A2639" s="33">
        <v>442</v>
      </c>
      <c r="B2639" s="33" t="s">
        <v>117</v>
      </c>
      <c r="C2639" s="33" t="s">
        <v>118</v>
      </c>
      <c r="D2639" s="33" t="s">
        <v>150</v>
      </c>
      <c r="E2639" s="33" t="s">
        <v>797</v>
      </c>
      <c r="F2639" s="33" t="s">
        <v>1265</v>
      </c>
      <c r="G2639" s="33" t="s">
        <v>1830</v>
      </c>
      <c r="H2639" s="305" t="s">
        <v>2046</v>
      </c>
      <c r="I2639" s="29" t="s">
        <v>1876</v>
      </c>
      <c r="J2639" s="33" t="s">
        <v>1876</v>
      </c>
      <c r="K2639" s="33">
        <v>4</v>
      </c>
      <c r="L2639" s="236">
        <v>45566</v>
      </c>
      <c r="M2639" s="236">
        <v>45596</v>
      </c>
      <c r="N2639" s="33" t="s">
        <v>124</v>
      </c>
      <c r="O2639" s="33" t="s">
        <v>125</v>
      </c>
      <c r="P2639" s="33" t="s">
        <v>1143</v>
      </c>
      <c r="Q2639" s="29" t="s">
        <v>1175</v>
      </c>
      <c r="R2639" s="33" t="s">
        <v>78</v>
      </c>
      <c r="S2639" s="33">
        <v>4</v>
      </c>
      <c r="T2639" s="29"/>
      <c r="U2639" s="29"/>
      <c r="V2639" s="29"/>
      <c r="W2639" s="29"/>
      <c r="X2639" s="29"/>
      <c r="Y2639" s="29"/>
      <c r="Z2639" s="33"/>
    </row>
    <row r="2640" ht="24" spans="1:26">
      <c r="A2640" s="33">
        <v>443</v>
      </c>
      <c r="B2640" s="33" t="s">
        <v>117</v>
      </c>
      <c r="C2640" s="33" t="s">
        <v>118</v>
      </c>
      <c r="D2640" s="33" t="s">
        <v>150</v>
      </c>
      <c r="E2640" s="33" t="s">
        <v>247</v>
      </c>
      <c r="F2640" s="33" t="s">
        <v>1275</v>
      </c>
      <c r="G2640" s="33" t="s">
        <v>1830</v>
      </c>
      <c r="H2640" s="33" t="s">
        <v>2047</v>
      </c>
      <c r="I2640" s="33" t="s">
        <v>1876</v>
      </c>
      <c r="J2640" s="33" t="s">
        <v>1876</v>
      </c>
      <c r="K2640" s="33">
        <v>2</v>
      </c>
      <c r="L2640" s="236">
        <v>45566</v>
      </c>
      <c r="M2640" s="236">
        <v>45596</v>
      </c>
      <c r="N2640" s="33" t="s">
        <v>124</v>
      </c>
      <c r="O2640" s="33" t="s">
        <v>125</v>
      </c>
      <c r="P2640" s="33" t="s">
        <v>1143</v>
      </c>
      <c r="Q2640" s="29" t="s">
        <v>1204</v>
      </c>
      <c r="R2640" s="33" t="s">
        <v>78</v>
      </c>
      <c r="S2640" s="33">
        <v>2</v>
      </c>
      <c r="T2640" s="29"/>
      <c r="U2640" s="29"/>
      <c r="V2640" s="29"/>
      <c r="W2640" s="29"/>
      <c r="X2640" s="29"/>
      <c r="Y2640" s="29"/>
      <c r="Z2640" s="33"/>
    </row>
    <row r="2641" ht="24" spans="1:26">
      <c r="A2641" s="33">
        <v>444</v>
      </c>
      <c r="B2641" s="33" t="s">
        <v>117</v>
      </c>
      <c r="C2641" s="33" t="s">
        <v>118</v>
      </c>
      <c r="D2641" s="33" t="s">
        <v>150</v>
      </c>
      <c r="E2641" s="33" t="s">
        <v>247</v>
      </c>
      <c r="F2641" s="33" t="s">
        <v>1279</v>
      </c>
      <c r="G2641" s="33" t="s">
        <v>1830</v>
      </c>
      <c r="H2641" s="28" t="s">
        <v>2048</v>
      </c>
      <c r="I2641" s="29" t="s">
        <v>1876</v>
      </c>
      <c r="J2641" s="33" t="s">
        <v>1876</v>
      </c>
      <c r="K2641" s="33">
        <v>10</v>
      </c>
      <c r="L2641" s="236">
        <v>45566</v>
      </c>
      <c r="M2641" s="236">
        <v>45596</v>
      </c>
      <c r="N2641" s="33" t="s">
        <v>124</v>
      </c>
      <c r="O2641" s="33" t="s">
        <v>125</v>
      </c>
      <c r="P2641" s="33" t="s">
        <v>1143</v>
      </c>
      <c r="Q2641" s="29" t="s">
        <v>1280</v>
      </c>
      <c r="R2641" s="33" t="s">
        <v>78</v>
      </c>
      <c r="S2641" s="33">
        <v>10</v>
      </c>
      <c r="T2641" s="29"/>
      <c r="U2641" s="29"/>
      <c r="V2641" s="29"/>
      <c r="W2641" s="29"/>
      <c r="X2641" s="29"/>
      <c r="Y2641" s="29"/>
      <c r="Z2641" s="33"/>
    </row>
    <row r="2642" ht="24" spans="1:26">
      <c r="A2642" s="33">
        <v>445</v>
      </c>
      <c r="B2642" s="33" t="s">
        <v>117</v>
      </c>
      <c r="C2642" s="33" t="s">
        <v>118</v>
      </c>
      <c r="D2642" s="33" t="s">
        <v>150</v>
      </c>
      <c r="E2642" s="33" t="s">
        <v>247</v>
      </c>
      <c r="F2642" s="33" t="s">
        <v>1290</v>
      </c>
      <c r="G2642" s="33" t="s">
        <v>1830</v>
      </c>
      <c r="H2642" s="28" t="s">
        <v>2048</v>
      </c>
      <c r="I2642" s="29" t="s">
        <v>1876</v>
      </c>
      <c r="J2642" s="33" t="s">
        <v>1876</v>
      </c>
      <c r="K2642" s="33">
        <v>10</v>
      </c>
      <c r="L2642" s="236">
        <v>45566</v>
      </c>
      <c r="M2642" s="236">
        <v>45596</v>
      </c>
      <c r="N2642" s="33" t="s">
        <v>124</v>
      </c>
      <c r="O2642" s="33" t="s">
        <v>125</v>
      </c>
      <c r="P2642" s="33" t="s">
        <v>1143</v>
      </c>
      <c r="Q2642" s="29" t="s">
        <v>1280</v>
      </c>
      <c r="R2642" s="33" t="s">
        <v>78</v>
      </c>
      <c r="S2642" s="33">
        <v>10</v>
      </c>
      <c r="T2642" s="29"/>
      <c r="U2642" s="29"/>
      <c r="V2642" s="29"/>
      <c r="W2642" s="29"/>
      <c r="X2642" s="29"/>
      <c r="Y2642" s="29"/>
      <c r="Z2642" s="33"/>
    </row>
    <row r="2643" ht="24" spans="1:26">
      <c r="A2643" s="33">
        <v>446</v>
      </c>
      <c r="B2643" s="33" t="s">
        <v>117</v>
      </c>
      <c r="C2643" s="33" t="s">
        <v>118</v>
      </c>
      <c r="D2643" s="33" t="s">
        <v>150</v>
      </c>
      <c r="E2643" s="33" t="s">
        <v>247</v>
      </c>
      <c r="F2643" s="33" t="s">
        <v>1296</v>
      </c>
      <c r="G2643" s="33" t="s">
        <v>1830</v>
      </c>
      <c r="H2643" s="33" t="s">
        <v>2049</v>
      </c>
      <c r="I2643" s="29" t="s">
        <v>1876</v>
      </c>
      <c r="J2643" s="33" t="s">
        <v>1876</v>
      </c>
      <c r="K2643" s="33">
        <v>4</v>
      </c>
      <c r="L2643" s="236">
        <v>45566</v>
      </c>
      <c r="M2643" s="236">
        <v>45596</v>
      </c>
      <c r="N2643" s="33" t="s">
        <v>124</v>
      </c>
      <c r="O2643" s="33" t="s">
        <v>125</v>
      </c>
      <c r="P2643" s="33" t="s">
        <v>1143</v>
      </c>
      <c r="Q2643" s="29" t="s">
        <v>1297</v>
      </c>
      <c r="R2643" s="33" t="s">
        <v>78</v>
      </c>
      <c r="S2643" s="33">
        <v>4</v>
      </c>
      <c r="T2643" s="29"/>
      <c r="U2643" s="29"/>
      <c r="V2643" s="29"/>
      <c r="W2643" s="29"/>
      <c r="X2643" s="29"/>
      <c r="Y2643" s="29"/>
      <c r="Z2643" s="33"/>
    </row>
    <row r="2644" ht="24" spans="1:26">
      <c r="A2644" s="33">
        <v>447</v>
      </c>
      <c r="B2644" s="33" t="s">
        <v>117</v>
      </c>
      <c r="C2644" s="33" t="s">
        <v>118</v>
      </c>
      <c r="D2644" s="33" t="s">
        <v>150</v>
      </c>
      <c r="E2644" s="33" t="s">
        <v>247</v>
      </c>
      <c r="F2644" s="33" t="s">
        <v>1302</v>
      </c>
      <c r="G2644" s="33" t="s">
        <v>1830</v>
      </c>
      <c r="H2644" s="33" t="s">
        <v>2050</v>
      </c>
      <c r="I2644" s="29" t="s">
        <v>1876</v>
      </c>
      <c r="J2644" s="33" t="s">
        <v>1876</v>
      </c>
      <c r="K2644" s="33">
        <v>4</v>
      </c>
      <c r="L2644" s="236">
        <v>45566</v>
      </c>
      <c r="M2644" s="236">
        <v>45596</v>
      </c>
      <c r="N2644" s="33" t="s">
        <v>124</v>
      </c>
      <c r="O2644" s="33" t="s">
        <v>125</v>
      </c>
      <c r="P2644" s="33" t="s">
        <v>1143</v>
      </c>
      <c r="Q2644" s="29" t="s">
        <v>1297</v>
      </c>
      <c r="R2644" s="33" t="s">
        <v>78</v>
      </c>
      <c r="S2644" s="33">
        <v>4</v>
      </c>
      <c r="T2644" s="29"/>
      <c r="U2644" s="29"/>
      <c r="V2644" s="29"/>
      <c r="W2644" s="29"/>
      <c r="X2644" s="29"/>
      <c r="Y2644" s="29"/>
      <c r="Z2644" s="33"/>
    </row>
    <row r="2645" ht="24" spans="1:26">
      <c r="A2645" s="33">
        <v>448</v>
      </c>
      <c r="B2645" s="33" t="s">
        <v>117</v>
      </c>
      <c r="C2645" s="33" t="s">
        <v>118</v>
      </c>
      <c r="D2645" s="33" t="s">
        <v>150</v>
      </c>
      <c r="E2645" s="33" t="s">
        <v>797</v>
      </c>
      <c r="F2645" s="33" t="s">
        <v>1307</v>
      </c>
      <c r="G2645" s="33" t="s">
        <v>1830</v>
      </c>
      <c r="H2645" s="33" t="s">
        <v>2051</v>
      </c>
      <c r="I2645" s="29" t="s">
        <v>1876</v>
      </c>
      <c r="J2645" s="33" t="s">
        <v>1876</v>
      </c>
      <c r="K2645" s="33">
        <v>4</v>
      </c>
      <c r="L2645" s="236">
        <v>45566</v>
      </c>
      <c r="M2645" s="236">
        <v>45596</v>
      </c>
      <c r="N2645" s="33" t="s">
        <v>124</v>
      </c>
      <c r="O2645" s="33" t="s">
        <v>125</v>
      </c>
      <c r="P2645" s="33" t="s">
        <v>1143</v>
      </c>
      <c r="Q2645" s="29" t="s">
        <v>1308</v>
      </c>
      <c r="R2645" s="33" t="s">
        <v>78</v>
      </c>
      <c r="S2645" s="33">
        <v>4</v>
      </c>
      <c r="T2645" s="29"/>
      <c r="U2645" s="29"/>
      <c r="V2645" s="29"/>
      <c r="W2645" s="29"/>
      <c r="X2645" s="29"/>
      <c r="Y2645" s="29"/>
      <c r="Z2645" s="33"/>
    </row>
    <row r="2646" ht="24" spans="1:26">
      <c r="A2646" s="33">
        <v>449</v>
      </c>
      <c r="B2646" s="33" t="s">
        <v>117</v>
      </c>
      <c r="C2646" s="33" t="s">
        <v>118</v>
      </c>
      <c r="D2646" s="33" t="s">
        <v>150</v>
      </c>
      <c r="E2646" s="33" t="s">
        <v>797</v>
      </c>
      <c r="F2646" s="33" t="s">
        <v>1313</v>
      </c>
      <c r="G2646" s="33" t="s">
        <v>1830</v>
      </c>
      <c r="H2646" s="33" t="s">
        <v>2052</v>
      </c>
      <c r="I2646" s="29" t="s">
        <v>1876</v>
      </c>
      <c r="J2646" s="33" t="s">
        <v>1876</v>
      </c>
      <c r="K2646" s="33">
        <v>4</v>
      </c>
      <c r="L2646" s="236">
        <v>45566</v>
      </c>
      <c r="M2646" s="236">
        <v>45596</v>
      </c>
      <c r="N2646" s="33" t="s">
        <v>124</v>
      </c>
      <c r="O2646" s="33" t="s">
        <v>125</v>
      </c>
      <c r="P2646" s="33" t="s">
        <v>1143</v>
      </c>
      <c r="Q2646" s="29" t="s">
        <v>1297</v>
      </c>
      <c r="R2646" s="33" t="s">
        <v>78</v>
      </c>
      <c r="S2646" s="33">
        <v>4</v>
      </c>
      <c r="T2646" s="29"/>
      <c r="U2646" s="29"/>
      <c r="V2646" s="29"/>
      <c r="W2646" s="29"/>
      <c r="X2646" s="29"/>
      <c r="Y2646" s="29"/>
      <c r="Z2646" s="33"/>
    </row>
    <row r="2647" ht="24" spans="1:26">
      <c r="A2647" s="33">
        <v>450</v>
      </c>
      <c r="B2647" s="33" t="s">
        <v>117</v>
      </c>
      <c r="C2647" s="33" t="s">
        <v>118</v>
      </c>
      <c r="D2647" s="33" t="s">
        <v>150</v>
      </c>
      <c r="E2647" s="33" t="s">
        <v>247</v>
      </c>
      <c r="F2647" s="33" t="s">
        <v>1317</v>
      </c>
      <c r="G2647" s="33" t="s">
        <v>1830</v>
      </c>
      <c r="H2647" s="33" t="s">
        <v>2053</v>
      </c>
      <c r="I2647" s="29" t="s">
        <v>1876</v>
      </c>
      <c r="J2647" s="33" t="s">
        <v>1876</v>
      </c>
      <c r="K2647" s="33">
        <v>4</v>
      </c>
      <c r="L2647" s="236">
        <v>45566</v>
      </c>
      <c r="M2647" s="236">
        <v>45596</v>
      </c>
      <c r="N2647" s="33" t="s">
        <v>124</v>
      </c>
      <c r="O2647" s="33" t="s">
        <v>125</v>
      </c>
      <c r="P2647" s="33" t="s">
        <v>1143</v>
      </c>
      <c r="Q2647" s="29" t="s">
        <v>1297</v>
      </c>
      <c r="R2647" s="33" t="s">
        <v>78</v>
      </c>
      <c r="S2647" s="33">
        <v>4</v>
      </c>
      <c r="T2647" s="29"/>
      <c r="U2647" s="29"/>
      <c r="V2647" s="29"/>
      <c r="W2647" s="29"/>
      <c r="X2647" s="29"/>
      <c r="Y2647" s="29"/>
      <c r="Z2647" s="33"/>
    </row>
    <row r="2648" ht="24" spans="1:26">
      <c r="A2648" s="33">
        <v>451</v>
      </c>
      <c r="B2648" s="33" t="s">
        <v>117</v>
      </c>
      <c r="C2648" s="33" t="s">
        <v>118</v>
      </c>
      <c r="D2648" s="33" t="s">
        <v>150</v>
      </c>
      <c r="E2648" s="33" t="s">
        <v>797</v>
      </c>
      <c r="F2648" s="33" t="s">
        <v>1321</v>
      </c>
      <c r="G2648" s="33" t="s">
        <v>1830</v>
      </c>
      <c r="H2648" s="33" t="s">
        <v>2054</v>
      </c>
      <c r="I2648" s="29" t="s">
        <v>1876</v>
      </c>
      <c r="J2648" s="33" t="s">
        <v>1876</v>
      </c>
      <c r="K2648" s="33">
        <v>2</v>
      </c>
      <c r="L2648" s="236">
        <v>45566</v>
      </c>
      <c r="M2648" s="236">
        <v>45596</v>
      </c>
      <c r="N2648" s="33" t="s">
        <v>124</v>
      </c>
      <c r="O2648" s="33" t="s">
        <v>125</v>
      </c>
      <c r="P2648" s="33" t="s">
        <v>1143</v>
      </c>
      <c r="Q2648" s="29" t="s">
        <v>1322</v>
      </c>
      <c r="R2648" s="33" t="s">
        <v>78</v>
      </c>
      <c r="S2648" s="33">
        <v>2</v>
      </c>
      <c r="T2648" s="29"/>
      <c r="U2648" s="29"/>
      <c r="V2648" s="29"/>
      <c r="W2648" s="29"/>
      <c r="X2648" s="29"/>
      <c r="Y2648" s="29"/>
      <c r="Z2648" s="33"/>
    </row>
    <row r="2649" ht="24" spans="1:26">
      <c r="A2649" s="33">
        <v>452</v>
      </c>
      <c r="B2649" s="33" t="s">
        <v>117</v>
      </c>
      <c r="C2649" s="33" t="s">
        <v>118</v>
      </c>
      <c r="D2649" s="33" t="s">
        <v>150</v>
      </c>
      <c r="E2649" s="33" t="s">
        <v>797</v>
      </c>
      <c r="F2649" s="33" t="s">
        <v>1336</v>
      </c>
      <c r="G2649" s="33" t="s">
        <v>1830</v>
      </c>
      <c r="H2649" s="33" t="s">
        <v>2045</v>
      </c>
      <c r="I2649" s="29" t="s">
        <v>1876</v>
      </c>
      <c r="J2649" s="33" t="s">
        <v>1876</v>
      </c>
      <c r="K2649" s="33">
        <v>2</v>
      </c>
      <c r="L2649" s="236">
        <v>45566</v>
      </c>
      <c r="M2649" s="236">
        <v>45596</v>
      </c>
      <c r="N2649" s="33" t="s">
        <v>124</v>
      </c>
      <c r="O2649" s="33" t="s">
        <v>125</v>
      </c>
      <c r="P2649" s="33" t="s">
        <v>1143</v>
      </c>
      <c r="Q2649" s="29" t="s">
        <v>1337</v>
      </c>
      <c r="R2649" s="33" t="s">
        <v>78</v>
      </c>
      <c r="S2649" s="33">
        <v>2</v>
      </c>
      <c r="T2649" s="29"/>
      <c r="U2649" s="29"/>
      <c r="V2649" s="29"/>
      <c r="W2649" s="29"/>
      <c r="X2649" s="29"/>
      <c r="Y2649" s="29"/>
      <c r="Z2649" s="33"/>
    </row>
    <row r="2650" ht="24" spans="1:26">
      <c r="A2650" s="33">
        <v>453</v>
      </c>
      <c r="B2650" s="33" t="s">
        <v>117</v>
      </c>
      <c r="C2650" s="33" t="s">
        <v>118</v>
      </c>
      <c r="D2650" s="33" t="s">
        <v>150</v>
      </c>
      <c r="E2650" s="33" t="s">
        <v>157</v>
      </c>
      <c r="F2650" s="33" t="s">
        <v>1341</v>
      </c>
      <c r="G2650" s="33" t="s">
        <v>1830</v>
      </c>
      <c r="H2650" s="33" t="s">
        <v>2045</v>
      </c>
      <c r="I2650" s="29" t="s">
        <v>1876</v>
      </c>
      <c r="J2650" s="33" t="s">
        <v>1876</v>
      </c>
      <c r="K2650" s="33">
        <v>2</v>
      </c>
      <c r="L2650" s="236">
        <v>45566</v>
      </c>
      <c r="M2650" s="236">
        <v>45596</v>
      </c>
      <c r="N2650" s="33" t="s">
        <v>124</v>
      </c>
      <c r="O2650" s="33" t="s">
        <v>125</v>
      </c>
      <c r="P2650" s="33" t="s">
        <v>1143</v>
      </c>
      <c r="Q2650" s="29" t="s">
        <v>1342</v>
      </c>
      <c r="R2650" s="33" t="s">
        <v>78</v>
      </c>
      <c r="S2650" s="33">
        <v>2</v>
      </c>
      <c r="T2650" s="29"/>
      <c r="U2650" s="29"/>
      <c r="V2650" s="29"/>
      <c r="W2650" s="29"/>
      <c r="X2650" s="29"/>
      <c r="Y2650" s="29"/>
      <c r="Z2650" s="33"/>
    </row>
    <row r="2651" ht="24" spans="1:26">
      <c r="A2651" s="33">
        <v>454</v>
      </c>
      <c r="B2651" s="33" t="s">
        <v>117</v>
      </c>
      <c r="C2651" s="33" t="s">
        <v>118</v>
      </c>
      <c r="D2651" s="33" t="s">
        <v>150</v>
      </c>
      <c r="E2651" s="33" t="s">
        <v>157</v>
      </c>
      <c r="F2651" s="33" t="s">
        <v>1347</v>
      </c>
      <c r="G2651" s="33" t="s">
        <v>1830</v>
      </c>
      <c r="H2651" s="33" t="s">
        <v>2045</v>
      </c>
      <c r="I2651" s="29" t="s">
        <v>1876</v>
      </c>
      <c r="J2651" s="33" t="s">
        <v>1876</v>
      </c>
      <c r="K2651" s="33">
        <v>2</v>
      </c>
      <c r="L2651" s="236">
        <v>45566</v>
      </c>
      <c r="M2651" s="236">
        <v>45596</v>
      </c>
      <c r="N2651" s="33" t="s">
        <v>124</v>
      </c>
      <c r="O2651" s="33" t="s">
        <v>125</v>
      </c>
      <c r="P2651" s="33" t="s">
        <v>1143</v>
      </c>
      <c r="Q2651" s="29" t="s">
        <v>1342</v>
      </c>
      <c r="R2651" s="33" t="s">
        <v>78</v>
      </c>
      <c r="S2651" s="33">
        <v>2</v>
      </c>
      <c r="T2651" s="29"/>
      <c r="U2651" s="29"/>
      <c r="V2651" s="29"/>
      <c r="W2651" s="29"/>
      <c r="X2651" s="29"/>
      <c r="Y2651" s="29"/>
      <c r="Z2651" s="33"/>
    </row>
    <row r="2652" ht="24" spans="1:26">
      <c r="A2652" s="33">
        <v>455</v>
      </c>
      <c r="B2652" s="33" t="s">
        <v>117</v>
      </c>
      <c r="C2652" s="33" t="s">
        <v>118</v>
      </c>
      <c r="D2652" s="33" t="s">
        <v>363</v>
      </c>
      <c r="E2652" s="33" t="s">
        <v>157</v>
      </c>
      <c r="F2652" s="33" t="s">
        <v>1351</v>
      </c>
      <c r="G2652" s="33" t="s">
        <v>1830</v>
      </c>
      <c r="H2652" s="33" t="s">
        <v>2055</v>
      </c>
      <c r="I2652" s="29" t="s">
        <v>1876</v>
      </c>
      <c r="J2652" s="33" t="s">
        <v>1876</v>
      </c>
      <c r="K2652" s="33">
        <v>8</v>
      </c>
      <c r="L2652" s="236">
        <v>45566</v>
      </c>
      <c r="M2652" s="236">
        <v>45596</v>
      </c>
      <c r="N2652" s="33" t="s">
        <v>124</v>
      </c>
      <c r="O2652" s="33" t="s">
        <v>125</v>
      </c>
      <c r="P2652" s="33" t="s">
        <v>1143</v>
      </c>
      <c r="Q2652" s="29" t="s">
        <v>1352</v>
      </c>
      <c r="R2652" s="33" t="s">
        <v>78</v>
      </c>
      <c r="S2652" s="33">
        <v>8</v>
      </c>
      <c r="T2652" s="29"/>
      <c r="U2652" s="29"/>
      <c r="V2652" s="29"/>
      <c r="W2652" s="29"/>
      <c r="X2652" s="29"/>
      <c r="Y2652" s="29"/>
      <c r="Z2652" s="33"/>
    </row>
    <row r="2653" ht="24" spans="1:26">
      <c r="A2653" s="33">
        <v>456</v>
      </c>
      <c r="B2653" s="33" t="s">
        <v>117</v>
      </c>
      <c r="C2653" s="33" t="s">
        <v>118</v>
      </c>
      <c r="D2653" s="33" t="s">
        <v>363</v>
      </c>
      <c r="E2653" s="33" t="s">
        <v>157</v>
      </c>
      <c r="F2653" s="33" t="s">
        <v>1357</v>
      </c>
      <c r="G2653" s="33" t="s">
        <v>1830</v>
      </c>
      <c r="H2653" s="33" t="s">
        <v>2055</v>
      </c>
      <c r="I2653" s="29" t="s">
        <v>1876</v>
      </c>
      <c r="J2653" s="33" t="s">
        <v>1876</v>
      </c>
      <c r="K2653" s="33">
        <v>8</v>
      </c>
      <c r="L2653" s="236">
        <v>45566</v>
      </c>
      <c r="M2653" s="236">
        <v>45596</v>
      </c>
      <c r="N2653" s="33" t="s">
        <v>124</v>
      </c>
      <c r="O2653" s="33" t="s">
        <v>125</v>
      </c>
      <c r="P2653" s="33" t="s">
        <v>1143</v>
      </c>
      <c r="Q2653" s="29" t="s">
        <v>1352</v>
      </c>
      <c r="R2653" s="33" t="s">
        <v>78</v>
      </c>
      <c r="S2653" s="33">
        <v>8</v>
      </c>
      <c r="T2653" s="29"/>
      <c r="U2653" s="29"/>
      <c r="V2653" s="29"/>
      <c r="W2653" s="29"/>
      <c r="X2653" s="29"/>
      <c r="Y2653" s="29"/>
      <c r="Z2653" s="33"/>
    </row>
    <row r="2654" ht="24" spans="1:26">
      <c r="A2654" s="33">
        <v>457</v>
      </c>
      <c r="B2654" s="33" t="s">
        <v>117</v>
      </c>
      <c r="C2654" s="33" t="s">
        <v>118</v>
      </c>
      <c r="D2654" s="33" t="s">
        <v>150</v>
      </c>
      <c r="E2654" s="33" t="s">
        <v>797</v>
      </c>
      <c r="F2654" s="33" t="s">
        <v>1362</v>
      </c>
      <c r="G2654" s="33" t="s">
        <v>1830</v>
      </c>
      <c r="H2654" s="33" t="s">
        <v>2054</v>
      </c>
      <c r="I2654" s="29" t="s">
        <v>1876</v>
      </c>
      <c r="J2654" s="33" t="s">
        <v>1876</v>
      </c>
      <c r="K2654" s="33">
        <v>2</v>
      </c>
      <c r="L2654" s="236">
        <v>45566</v>
      </c>
      <c r="M2654" s="236">
        <v>45596</v>
      </c>
      <c r="N2654" s="33" t="s">
        <v>124</v>
      </c>
      <c r="O2654" s="33" t="s">
        <v>125</v>
      </c>
      <c r="P2654" s="33" t="s">
        <v>1143</v>
      </c>
      <c r="Q2654" s="29" t="s">
        <v>1255</v>
      </c>
      <c r="R2654" s="33" t="s">
        <v>78</v>
      </c>
      <c r="S2654" s="33">
        <v>2</v>
      </c>
      <c r="T2654" s="29"/>
      <c r="U2654" s="29"/>
      <c r="V2654" s="29"/>
      <c r="W2654" s="29"/>
      <c r="X2654" s="29"/>
      <c r="Y2654" s="29"/>
      <c r="Z2654" s="33"/>
    </row>
    <row r="2655" ht="24" spans="1:26">
      <c r="A2655" s="33">
        <v>458</v>
      </c>
      <c r="B2655" s="33" t="s">
        <v>117</v>
      </c>
      <c r="C2655" s="33" t="s">
        <v>118</v>
      </c>
      <c r="D2655" s="33" t="s">
        <v>150</v>
      </c>
      <c r="E2655" s="33" t="s">
        <v>157</v>
      </c>
      <c r="F2655" s="33" t="s">
        <v>1366</v>
      </c>
      <c r="G2655" s="33" t="s">
        <v>1830</v>
      </c>
      <c r="H2655" s="33" t="s">
        <v>2056</v>
      </c>
      <c r="I2655" s="29" t="s">
        <v>1876</v>
      </c>
      <c r="J2655" s="33" t="s">
        <v>1876</v>
      </c>
      <c r="K2655" s="33">
        <v>10</v>
      </c>
      <c r="L2655" s="236">
        <v>45566</v>
      </c>
      <c r="M2655" s="236">
        <v>45596</v>
      </c>
      <c r="N2655" s="33" t="s">
        <v>124</v>
      </c>
      <c r="O2655" s="33" t="s">
        <v>125</v>
      </c>
      <c r="P2655" s="33" t="s">
        <v>1143</v>
      </c>
      <c r="Q2655" s="29" t="s">
        <v>1367</v>
      </c>
      <c r="R2655" s="33" t="s">
        <v>78</v>
      </c>
      <c r="S2655" s="33">
        <v>10</v>
      </c>
      <c r="T2655" s="29"/>
      <c r="U2655" s="29"/>
      <c r="V2655" s="29"/>
      <c r="W2655" s="29"/>
      <c r="X2655" s="29"/>
      <c r="Y2655" s="29"/>
      <c r="Z2655" s="33"/>
    </row>
    <row r="2656" ht="24" spans="1:26">
      <c r="A2656" s="33">
        <v>459</v>
      </c>
      <c r="B2656" s="33" t="s">
        <v>117</v>
      </c>
      <c r="C2656" s="33" t="s">
        <v>118</v>
      </c>
      <c r="D2656" s="33" t="s">
        <v>150</v>
      </c>
      <c r="E2656" s="33" t="s">
        <v>797</v>
      </c>
      <c r="F2656" s="33" t="s">
        <v>1371</v>
      </c>
      <c r="G2656" s="33" t="s">
        <v>1830</v>
      </c>
      <c r="H2656" s="28" t="s">
        <v>2057</v>
      </c>
      <c r="I2656" s="29" t="s">
        <v>1876</v>
      </c>
      <c r="J2656" s="33" t="s">
        <v>1876</v>
      </c>
      <c r="K2656" s="33">
        <v>6</v>
      </c>
      <c r="L2656" s="236">
        <v>45566</v>
      </c>
      <c r="M2656" s="236">
        <v>45596</v>
      </c>
      <c r="N2656" s="33" t="s">
        <v>124</v>
      </c>
      <c r="O2656" s="33" t="s">
        <v>125</v>
      </c>
      <c r="P2656" s="33" t="s">
        <v>1143</v>
      </c>
      <c r="Q2656" s="29" t="s">
        <v>1175</v>
      </c>
      <c r="R2656" s="33" t="s">
        <v>78</v>
      </c>
      <c r="S2656" s="33">
        <v>6</v>
      </c>
      <c r="T2656" s="29"/>
      <c r="U2656" s="29"/>
      <c r="V2656" s="29"/>
      <c r="W2656" s="29"/>
      <c r="X2656" s="29"/>
      <c r="Y2656" s="29"/>
      <c r="Z2656" s="33"/>
    </row>
    <row r="2657" ht="24" spans="1:26">
      <c r="A2657" s="33">
        <v>460</v>
      </c>
      <c r="B2657" s="33" t="s">
        <v>117</v>
      </c>
      <c r="C2657" s="33" t="s">
        <v>118</v>
      </c>
      <c r="D2657" s="33" t="s">
        <v>150</v>
      </c>
      <c r="E2657" s="33" t="s">
        <v>797</v>
      </c>
      <c r="F2657" s="33" t="s">
        <v>1380</v>
      </c>
      <c r="G2657" s="33" t="s">
        <v>1830</v>
      </c>
      <c r="H2657" s="305" t="s">
        <v>2046</v>
      </c>
      <c r="I2657" s="29" t="s">
        <v>1876</v>
      </c>
      <c r="J2657" s="33" t="s">
        <v>1876</v>
      </c>
      <c r="K2657" s="33">
        <v>4</v>
      </c>
      <c r="L2657" s="236">
        <v>45566</v>
      </c>
      <c r="M2657" s="236">
        <v>45596</v>
      </c>
      <c r="N2657" s="33" t="s">
        <v>124</v>
      </c>
      <c r="O2657" s="33" t="s">
        <v>125</v>
      </c>
      <c r="P2657" s="33" t="s">
        <v>1143</v>
      </c>
      <c r="Q2657" s="29" t="s">
        <v>1175</v>
      </c>
      <c r="R2657" s="33" t="s">
        <v>78</v>
      </c>
      <c r="S2657" s="33">
        <v>4</v>
      </c>
      <c r="T2657" s="29"/>
      <c r="U2657" s="29"/>
      <c r="V2657" s="29"/>
      <c r="W2657" s="29"/>
      <c r="X2657" s="29"/>
      <c r="Y2657" s="29"/>
      <c r="Z2657" s="33"/>
    </row>
    <row r="2658" ht="24" spans="1:26">
      <c r="A2658" s="33">
        <v>461</v>
      </c>
      <c r="B2658" s="33" t="s">
        <v>117</v>
      </c>
      <c r="C2658" s="33" t="s">
        <v>118</v>
      </c>
      <c r="D2658" s="33" t="s">
        <v>150</v>
      </c>
      <c r="E2658" s="33" t="s">
        <v>157</v>
      </c>
      <c r="F2658" s="33" t="s">
        <v>1389</v>
      </c>
      <c r="G2658" s="33" t="s">
        <v>1830</v>
      </c>
      <c r="H2658" s="33" t="s">
        <v>2058</v>
      </c>
      <c r="I2658" s="33" t="s">
        <v>1876</v>
      </c>
      <c r="J2658" s="33" t="s">
        <v>1876</v>
      </c>
      <c r="K2658" s="33">
        <v>6</v>
      </c>
      <c r="L2658" s="236">
        <v>45566</v>
      </c>
      <c r="M2658" s="236">
        <v>45596</v>
      </c>
      <c r="N2658" s="33" t="s">
        <v>124</v>
      </c>
      <c r="O2658" s="33" t="s">
        <v>125</v>
      </c>
      <c r="P2658" s="33" t="s">
        <v>1143</v>
      </c>
      <c r="Q2658" s="29" t="s">
        <v>1367</v>
      </c>
      <c r="R2658" s="33" t="s">
        <v>78</v>
      </c>
      <c r="S2658" s="33">
        <v>6</v>
      </c>
      <c r="T2658" s="29"/>
      <c r="U2658" s="29"/>
      <c r="V2658" s="29"/>
      <c r="W2658" s="29"/>
      <c r="X2658" s="29"/>
      <c r="Y2658" s="29"/>
      <c r="Z2658" s="33"/>
    </row>
    <row r="2659" ht="24" spans="1:26">
      <c r="A2659" s="33">
        <v>462</v>
      </c>
      <c r="B2659" s="33" t="s">
        <v>117</v>
      </c>
      <c r="C2659" s="33" t="s">
        <v>118</v>
      </c>
      <c r="D2659" s="33" t="s">
        <v>150</v>
      </c>
      <c r="E2659" s="33" t="s">
        <v>247</v>
      </c>
      <c r="F2659" s="33" t="s">
        <v>1393</v>
      </c>
      <c r="G2659" s="33" t="s">
        <v>1830</v>
      </c>
      <c r="H2659" s="33" t="s">
        <v>2059</v>
      </c>
      <c r="I2659" s="33" t="s">
        <v>1876</v>
      </c>
      <c r="J2659" s="33" t="s">
        <v>1876</v>
      </c>
      <c r="K2659" s="33">
        <v>2</v>
      </c>
      <c r="L2659" s="236">
        <v>45566</v>
      </c>
      <c r="M2659" s="236">
        <v>45596</v>
      </c>
      <c r="N2659" s="33" t="s">
        <v>124</v>
      </c>
      <c r="O2659" s="33" t="s">
        <v>125</v>
      </c>
      <c r="P2659" s="33" t="s">
        <v>1143</v>
      </c>
      <c r="Q2659" s="29" t="s">
        <v>1367</v>
      </c>
      <c r="R2659" s="33" t="s">
        <v>78</v>
      </c>
      <c r="S2659" s="33">
        <v>2</v>
      </c>
      <c r="T2659" s="29"/>
      <c r="U2659" s="29"/>
      <c r="V2659" s="29"/>
      <c r="W2659" s="29"/>
      <c r="X2659" s="29"/>
      <c r="Y2659" s="29"/>
      <c r="Z2659" s="33"/>
    </row>
    <row r="2660" ht="24" spans="1:26">
      <c r="A2660" s="33">
        <v>463</v>
      </c>
      <c r="B2660" s="33" t="s">
        <v>117</v>
      </c>
      <c r="C2660" s="33" t="s">
        <v>118</v>
      </c>
      <c r="D2660" s="33" t="s">
        <v>150</v>
      </c>
      <c r="E2660" s="33" t="s">
        <v>247</v>
      </c>
      <c r="F2660" s="33" t="s">
        <v>1412</v>
      </c>
      <c r="G2660" s="33" t="s">
        <v>1830</v>
      </c>
      <c r="H2660" s="33" t="s">
        <v>2060</v>
      </c>
      <c r="I2660" s="33" t="s">
        <v>1876</v>
      </c>
      <c r="J2660" s="33" t="s">
        <v>1876</v>
      </c>
      <c r="K2660" s="33">
        <v>4</v>
      </c>
      <c r="L2660" s="236">
        <v>45566</v>
      </c>
      <c r="M2660" s="236">
        <v>45596</v>
      </c>
      <c r="N2660" s="33" t="s">
        <v>124</v>
      </c>
      <c r="O2660" s="33" t="s">
        <v>125</v>
      </c>
      <c r="P2660" s="33" t="s">
        <v>1143</v>
      </c>
      <c r="Q2660" s="29" t="s">
        <v>1367</v>
      </c>
      <c r="R2660" s="33" t="s">
        <v>78</v>
      </c>
      <c r="S2660" s="33">
        <v>4</v>
      </c>
      <c r="T2660" s="29"/>
      <c r="U2660" s="29"/>
      <c r="V2660" s="29"/>
      <c r="W2660" s="29"/>
      <c r="X2660" s="29"/>
      <c r="Y2660" s="29"/>
      <c r="Z2660" s="33"/>
    </row>
    <row r="2661" ht="24" spans="1:26">
      <c r="A2661" s="33">
        <v>464</v>
      </c>
      <c r="B2661" s="33" t="s">
        <v>117</v>
      </c>
      <c r="C2661" s="33" t="s">
        <v>118</v>
      </c>
      <c r="D2661" s="33" t="s">
        <v>363</v>
      </c>
      <c r="E2661" s="33" t="s">
        <v>455</v>
      </c>
      <c r="F2661" s="33" t="s">
        <v>1430</v>
      </c>
      <c r="G2661" s="33" t="s">
        <v>1830</v>
      </c>
      <c r="H2661" s="33" t="s">
        <v>2061</v>
      </c>
      <c r="I2661" s="33" t="s">
        <v>1876</v>
      </c>
      <c r="J2661" s="33" t="s">
        <v>1876</v>
      </c>
      <c r="K2661" s="33">
        <v>2</v>
      </c>
      <c r="L2661" s="236">
        <v>45566</v>
      </c>
      <c r="M2661" s="236">
        <v>45596</v>
      </c>
      <c r="N2661" s="33" t="s">
        <v>124</v>
      </c>
      <c r="O2661" s="33" t="s">
        <v>125</v>
      </c>
      <c r="P2661" s="33" t="s">
        <v>1143</v>
      </c>
      <c r="Q2661" s="29" t="s">
        <v>1308</v>
      </c>
      <c r="R2661" s="33" t="s">
        <v>78</v>
      </c>
      <c r="S2661" s="33">
        <v>2</v>
      </c>
      <c r="T2661" s="29"/>
      <c r="U2661" s="29"/>
      <c r="V2661" s="29"/>
      <c r="W2661" s="29"/>
      <c r="X2661" s="29"/>
      <c r="Y2661" s="29"/>
      <c r="Z2661" s="33"/>
    </row>
    <row r="2662" ht="24" spans="1:26">
      <c r="A2662" s="33">
        <v>465</v>
      </c>
      <c r="B2662" s="33" t="s">
        <v>117</v>
      </c>
      <c r="C2662" s="33" t="s">
        <v>118</v>
      </c>
      <c r="D2662" s="33" t="s">
        <v>363</v>
      </c>
      <c r="E2662" s="33" t="s">
        <v>455</v>
      </c>
      <c r="F2662" s="33" t="s">
        <v>1435</v>
      </c>
      <c r="G2662" s="33" t="s">
        <v>1830</v>
      </c>
      <c r="H2662" s="33" t="s">
        <v>2061</v>
      </c>
      <c r="I2662" s="33" t="s">
        <v>1876</v>
      </c>
      <c r="J2662" s="33" t="s">
        <v>1876</v>
      </c>
      <c r="K2662" s="33">
        <v>2</v>
      </c>
      <c r="L2662" s="236">
        <v>45566</v>
      </c>
      <c r="M2662" s="236">
        <v>45596</v>
      </c>
      <c r="N2662" s="33" t="s">
        <v>124</v>
      </c>
      <c r="O2662" s="33" t="s">
        <v>125</v>
      </c>
      <c r="P2662" s="33" t="s">
        <v>1143</v>
      </c>
      <c r="Q2662" s="29" t="s">
        <v>1308</v>
      </c>
      <c r="R2662" s="33" t="s">
        <v>78</v>
      </c>
      <c r="S2662" s="33">
        <v>2</v>
      </c>
      <c r="T2662" s="29"/>
      <c r="U2662" s="29"/>
      <c r="V2662" s="29"/>
      <c r="W2662" s="29"/>
      <c r="X2662" s="29"/>
      <c r="Y2662" s="29"/>
      <c r="Z2662" s="33"/>
    </row>
    <row r="2663" ht="24" spans="1:26">
      <c r="A2663" s="33">
        <v>466</v>
      </c>
      <c r="B2663" s="33" t="s">
        <v>117</v>
      </c>
      <c r="C2663" s="33" t="s">
        <v>118</v>
      </c>
      <c r="D2663" s="33" t="s">
        <v>150</v>
      </c>
      <c r="E2663" s="33" t="s">
        <v>247</v>
      </c>
      <c r="F2663" s="33" t="s">
        <v>1457</v>
      </c>
      <c r="G2663" s="33" t="s">
        <v>1830</v>
      </c>
      <c r="H2663" s="33" t="s">
        <v>2054</v>
      </c>
      <c r="I2663" s="33" t="s">
        <v>1876</v>
      </c>
      <c r="J2663" s="33" t="s">
        <v>1876</v>
      </c>
      <c r="K2663" s="33">
        <v>2</v>
      </c>
      <c r="L2663" s="236">
        <v>45566</v>
      </c>
      <c r="M2663" s="236">
        <v>45596</v>
      </c>
      <c r="N2663" s="33" t="s">
        <v>124</v>
      </c>
      <c r="O2663" s="33" t="s">
        <v>125</v>
      </c>
      <c r="P2663" s="33" t="s">
        <v>1143</v>
      </c>
      <c r="Q2663" s="29" t="s">
        <v>1204</v>
      </c>
      <c r="R2663" s="33" t="s">
        <v>78</v>
      </c>
      <c r="S2663" s="33">
        <v>2</v>
      </c>
      <c r="T2663" s="29"/>
      <c r="U2663" s="29"/>
      <c r="V2663" s="29"/>
      <c r="W2663" s="29"/>
      <c r="X2663" s="29"/>
      <c r="Y2663" s="29"/>
      <c r="Z2663" s="33"/>
    </row>
    <row r="2664" ht="24" spans="1:26">
      <c r="A2664" s="33">
        <v>467</v>
      </c>
      <c r="B2664" s="33" t="s">
        <v>117</v>
      </c>
      <c r="C2664" s="33" t="s">
        <v>118</v>
      </c>
      <c r="D2664" s="33" t="s">
        <v>363</v>
      </c>
      <c r="E2664" s="33" t="s">
        <v>247</v>
      </c>
      <c r="F2664" s="33" t="s">
        <v>1142</v>
      </c>
      <c r="G2664" s="33" t="s">
        <v>1830</v>
      </c>
      <c r="H2664" s="28" t="s">
        <v>2036</v>
      </c>
      <c r="I2664" s="33" t="s">
        <v>1876</v>
      </c>
      <c r="J2664" s="33" t="s">
        <v>1876</v>
      </c>
      <c r="K2664" s="33">
        <v>12</v>
      </c>
      <c r="L2664" s="236">
        <v>45597</v>
      </c>
      <c r="M2664" s="236">
        <v>45626</v>
      </c>
      <c r="N2664" s="33" t="s">
        <v>124</v>
      </c>
      <c r="O2664" s="33" t="s">
        <v>125</v>
      </c>
      <c r="P2664" s="33" t="s">
        <v>1143</v>
      </c>
      <c r="Q2664" s="29" t="s">
        <v>1144</v>
      </c>
      <c r="R2664" s="33" t="s">
        <v>78</v>
      </c>
      <c r="S2664" s="33">
        <v>12</v>
      </c>
      <c r="T2664" s="29"/>
      <c r="U2664" s="29"/>
      <c r="V2664" s="29"/>
      <c r="W2664" s="29"/>
      <c r="X2664" s="29"/>
      <c r="Y2664" s="29"/>
      <c r="Z2664" s="33"/>
    </row>
    <row r="2665" ht="24" spans="1:26">
      <c r="A2665" s="33">
        <v>468</v>
      </c>
      <c r="B2665" s="33" t="s">
        <v>117</v>
      </c>
      <c r="C2665" s="33" t="s">
        <v>118</v>
      </c>
      <c r="D2665" s="33" t="s">
        <v>363</v>
      </c>
      <c r="E2665" s="33" t="s">
        <v>247</v>
      </c>
      <c r="F2665" s="33" t="s">
        <v>1149</v>
      </c>
      <c r="G2665" s="33" t="s">
        <v>1830</v>
      </c>
      <c r="H2665" s="28" t="s">
        <v>2036</v>
      </c>
      <c r="I2665" s="33" t="s">
        <v>1876</v>
      </c>
      <c r="J2665" s="33" t="s">
        <v>1876</v>
      </c>
      <c r="K2665" s="33">
        <v>10</v>
      </c>
      <c r="L2665" s="236">
        <v>45597</v>
      </c>
      <c r="M2665" s="236">
        <v>45626</v>
      </c>
      <c r="N2665" s="33" t="s">
        <v>124</v>
      </c>
      <c r="O2665" s="33" t="s">
        <v>125</v>
      </c>
      <c r="P2665" s="33" t="s">
        <v>1143</v>
      </c>
      <c r="Q2665" s="29" t="s">
        <v>1144</v>
      </c>
      <c r="R2665" s="33" t="s">
        <v>78</v>
      </c>
      <c r="S2665" s="33">
        <v>10</v>
      </c>
      <c r="T2665" s="29"/>
      <c r="U2665" s="29"/>
      <c r="V2665" s="29"/>
      <c r="W2665" s="29"/>
      <c r="X2665" s="29"/>
      <c r="Y2665" s="29"/>
      <c r="Z2665" s="33"/>
    </row>
    <row r="2666" ht="24" spans="1:26">
      <c r="A2666" s="33">
        <v>469</v>
      </c>
      <c r="B2666" s="33" t="s">
        <v>117</v>
      </c>
      <c r="C2666" s="33" t="s">
        <v>118</v>
      </c>
      <c r="D2666" s="33" t="s">
        <v>363</v>
      </c>
      <c r="E2666" s="33" t="s">
        <v>157</v>
      </c>
      <c r="F2666" s="33" t="s">
        <v>1154</v>
      </c>
      <c r="G2666" s="33" t="s">
        <v>1830</v>
      </c>
      <c r="H2666" s="33" t="s">
        <v>2037</v>
      </c>
      <c r="I2666" s="33" t="s">
        <v>1876</v>
      </c>
      <c r="J2666" s="33" t="s">
        <v>1876</v>
      </c>
      <c r="K2666" s="33">
        <v>18</v>
      </c>
      <c r="L2666" s="236">
        <v>45597</v>
      </c>
      <c r="M2666" s="236">
        <v>45626</v>
      </c>
      <c r="N2666" s="33" t="s">
        <v>124</v>
      </c>
      <c r="O2666" s="33" t="s">
        <v>125</v>
      </c>
      <c r="P2666" s="33" t="s">
        <v>1143</v>
      </c>
      <c r="Q2666" s="29" t="s">
        <v>1144</v>
      </c>
      <c r="R2666" s="33" t="s">
        <v>78</v>
      </c>
      <c r="S2666" s="33">
        <v>18</v>
      </c>
      <c r="T2666" s="29"/>
      <c r="U2666" s="29"/>
      <c r="V2666" s="29"/>
      <c r="W2666" s="29"/>
      <c r="X2666" s="29"/>
      <c r="Y2666" s="29"/>
      <c r="Z2666" s="33"/>
    </row>
    <row r="2667" ht="24" spans="1:26">
      <c r="A2667" s="33">
        <v>470</v>
      </c>
      <c r="B2667" s="33" t="s">
        <v>117</v>
      </c>
      <c r="C2667" s="33" t="s">
        <v>118</v>
      </c>
      <c r="D2667" s="33" t="s">
        <v>363</v>
      </c>
      <c r="E2667" s="33" t="s">
        <v>157</v>
      </c>
      <c r="F2667" s="33" t="s">
        <v>1159</v>
      </c>
      <c r="G2667" s="33" t="s">
        <v>1830</v>
      </c>
      <c r="H2667" s="33" t="s">
        <v>2037</v>
      </c>
      <c r="I2667" s="33" t="s">
        <v>1876</v>
      </c>
      <c r="J2667" s="33" t="s">
        <v>1876</v>
      </c>
      <c r="K2667" s="33">
        <v>18</v>
      </c>
      <c r="L2667" s="236">
        <v>45597</v>
      </c>
      <c r="M2667" s="236">
        <v>45626</v>
      </c>
      <c r="N2667" s="33" t="s">
        <v>124</v>
      </c>
      <c r="O2667" s="33" t="s">
        <v>125</v>
      </c>
      <c r="P2667" s="33" t="s">
        <v>1143</v>
      </c>
      <c r="Q2667" s="29" t="s">
        <v>1144</v>
      </c>
      <c r="R2667" s="33" t="s">
        <v>78</v>
      </c>
      <c r="S2667" s="33">
        <v>18</v>
      </c>
      <c r="T2667" s="29"/>
      <c r="U2667" s="29"/>
      <c r="V2667" s="29"/>
      <c r="W2667" s="29"/>
      <c r="X2667" s="29"/>
      <c r="Y2667" s="29"/>
      <c r="Z2667" s="33"/>
    </row>
    <row r="2668" ht="24" spans="1:26">
      <c r="A2668" s="33">
        <v>79</v>
      </c>
      <c r="B2668" s="33" t="s">
        <v>117</v>
      </c>
      <c r="C2668" s="33" t="s">
        <v>118</v>
      </c>
      <c r="D2668" s="33" t="s">
        <v>363</v>
      </c>
      <c r="E2668" s="33" t="s">
        <v>157</v>
      </c>
      <c r="F2668" s="33" t="s">
        <v>1164</v>
      </c>
      <c r="G2668" s="33" t="s">
        <v>1830</v>
      </c>
      <c r="H2668" s="33" t="s">
        <v>2038</v>
      </c>
      <c r="I2668" s="33" t="s">
        <v>1876</v>
      </c>
      <c r="J2668" s="33" t="s">
        <v>1876</v>
      </c>
      <c r="K2668" s="33">
        <v>18</v>
      </c>
      <c r="L2668" s="236">
        <v>45597</v>
      </c>
      <c r="M2668" s="236">
        <v>45626</v>
      </c>
      <c r="N2668" s="33" t="s">
        <v>124</v>
      </c>
      <c r="O2668" s="33" t="s">
        <v>125</v>
      </c>
      <c r="P2668" s="33" t="s">
        <v>1143</v>
      </c>
      <c r="Q2668" s="29" t="s">
        <v>1144</v>
      </c>
      <c r="R2668" s="33" t="s">
        <v>78</v>
      </c>
      <c r="S2668" s="33">
        <v>18</v>
      </c>
      <c r="T2668" s="29"/>
      <c r="U2668" s="29"/>
      <c r="V2668" s="29"/>
      <c r="W2668" s="29"/>
      <c r="X2668" s="29"/>
      <c r="Y2668" s="29"/>
      <c r="Z2668" s="33"/>
    </row>
    <row r="2669" ht="24" spans="1:26">
      <c r="A2669" s="33">
        <v>80</v>
      </c>
      <c r="B2669" s="33" t="s">
        <v>117</v>
      </c>
      <c r="C2669" s="33" t="s">
        <v>118</v>
      </c>
      <c r="D2669" s="33" t="s">
        <v>363</v>
      </c>
      <c r="E2669" s="33" t="s">
        <v>157</v>
      </c>
      <c r="F2669" s="33" t="s">
        <v>1169</v>
      </c>
      <c r="G2669" s="33" t="s">
        <v>1830</v>
      </c>
      <c r="H2669" s="33" t="s">
        <v>2038</v>
      </c>
      <c r="I2669" s="33" t="s">
        <v>1876</v>
      </c>
      <c r="J2669" s="33" t="s">
        <v>1876</v>
      </c>
      <c r="K2669" s="33">
        <v>18</v>
      </c>
      <c r="L2669" s="236">
        <v>45597</v>
      </c>
      <c r="M2669" s="236">
        <v>45626</v>
      </c>
      <c r="N2669" s="33" t="s">
        <v>124</v>
      </c>
      <c r="O2669" s="33" t="s">
        <v>125</v>
      </c>
      <c r="P2669" s="33" t="s">
        <v>1143</v>
      </c>
      <c r="Q2669" s="29" t="s">
        <v>1144</v>
      </c>
      <c r="R2669" s="33" t="s">
        <v>78</v>
      </c>
      <c r="S2669" s="33">
        <v>18</v>
      </c>
      <c r="T2669" s="29"/>
      <c r="U2669" s="29"/>
      <c r="V2669" s="29"/>
      <c r="W2669" s="29"/>
      <c r="X2669" s="29"/>
      <c r="Y2669" s="29"/>
      <c r="Z2669" s="33"/>
    </row>
    <row r="2670" ht="24" spans="1:26">
      <c r="A2670" s="33">
        <v>471</v>
      </c>
      <c r="B2670" s="33" t="s">
        <v>117</v>
      </c>
      <c r="C2670" s="33" t="s">
        <v>118</v>
      </c>
      <c r="D2670" s="33" t="s">
        <v>363</v>
      </c>
      <c r="E2670" s="33" t="s">
        <v>797</v>
      </c>
      <c r="F2670" s="33" t="s">
        <v>1174</v>
      </c>
      <c r="G2670" s="33" t="s">
        <v>1830</v>
      </c>
      <c r="H2670" s="28" t="s">
        <v>2039</v>
      </c>
      <c r="I2670" s="33" t="s">
        <v>1876</v>
      </c>
      <c r="J2670" s="33" t="s">
        <v>1876</v>
      </c>
      <c r="K2670" s="33">
        <v>14</v>
      </c>
      <c r="L2670" s="236">
        <v>45597</v>
      </c>
      <c r="M2670" s="236">
        <v>45626</v>
      </c>
      <c r="N2670" s="33" t="s">
        <v>124</v>
      </c>
      <c r="O2670" s="33" t="s">
        <v>125</v>
      </c>
      <c r="P2670" s="33" t="s">
        <v>1143</v>
      </c>
      <c r="Q2670" s="29" t="s">
        <v>1175</v>
      </c>
      <c r="R2670" s="33" t="s">
        <v>78</v>
      </c>
      <c r="S2670" s="33">
        <v>14</v>
      </c>
      <c r="T2670" s="29"/>
      <c r="U2670" s="29"/>
      <c r="V2670" s="29"/>
      <c r="W2670" s="29"/>
      <c r="X2670" s="29"/>
      <c r="Y2670" s="29"/>
      <c r="Z2670" s="33"/>
    </row>
    <row r="2671" ht="24" spans="1:26">
      <c r="A2671" s="33">
        <v>472</v>
      </c>
      <c r="B2671" s="33" t="s">
        <v>117</v>
      </c>
      <c r="C2671" s="33" t="s">
        <v>118</v>
      </c>
      <c r="D2671" s="33" t="s">
        <v>363</v>
      </c>
      <c r="E2671" s="33" t="s">
        <v>797</v>
      </c>
      <c r="F2671" s="33" t="s">
        <v>1180</v>
      </c>
      <c r="G2671" s="33" t="s">
        <v>1830</v>
      </c>
      <c r="H2671" s="28" t="s">
        <v>2039</v>
      </c>
      <c r="I2671" s="33" t="s">
        <v>1876</v>
      </c>
      <c r="J2671" s="33" t="s">
        <v>1876</v>
      </c>
      <c r="K2671" s="33">
        <v>14</v>
      </c>
      <c r="L2671" s="236">
        <v>45597</v>
      </c>
      <c r="M2671" s="236">
        <v>45626</v>
      </c>
      <c r="N2671" s="33" t="s">
        <v>124</v>
      </c>
      <c r="O2671" s="33" t="s">
        <v>125</v>
      </c>
      <c r="P2671" s="33" t="s">
        <v>1143</v>
      </c>
      <c r="Q2671" s="29" t="s">
        <v>1175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1185</v>
      </c>
      <c r="G2672" s="33" t="s">
        <v>1830</v>
      </c>
      <c r="H2672" s="305" t="s">
        <v>2040</v>
      </c>
      <c r="I2672" s="33" t="s">
        <v>1876</v>
      </c>
      <c r="J2672" s="33" t="s">
        <v>1876</v>
      </c>
      <c r="K2672" s="33">
        <v>20</v>
      </c>
      <c r="L2672" s="236">
        <v>45597</v>
      </c>
      <c r="M2672" s="236">
        <v>45626</v>
      </c>
      <c r="N2672" s="33" t="s">
        <v>124</v>
      </c>
      <c r="O2672" s="33" t="s">
        <v>125</v>
      </c>
      <c r="P2672" s="33" t="s">
        <v>1143</v>
      </c>
      <c r="Q2672" s="29" t="s">
        <v>1186</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1195</v>
      </c>
      <c r="G2673" s="33" t="s">
        <v>1830</v>
      </c>
      <c r="H2673" s="305" t="s">
        <v>2041</v>
      </c>
      <c r="I2673" s="29" t="s">
        <v>1876</v>
      </c>
      <c r="J2673" s="33" t="s">
        <v>1876</v>
      </c>
      <c r="K2673" s="33">
        <v>20</v>
      </c>
      <c r="L2673" s="236">
        <v>45597</v>
      </c>
      <c r="M2673" s="236">
        <v>45626</v>
      </c>
      <c r="N2673" s="33" t="s">
        <v>124</v>
      </c>
      <c r="O2673" s="33" t="s">
        <v>125</v>
      </c>
      <c r="P2673" s="33" t="s">
        <v>1143</v>
      </c>
      <c r="Q2673" s="29" t="s">
        <v>1196</v>
      </c>
      <c r="R2673" s="33" t="s">
        <v>78</v>
      </c>
      <c r="S2673" s="33">
        <v>20</v>
      </c>
      <c r="T2673" s="29"/>
      <c r="U2673" s="29"/>
      <c r="V2673" s="29"/>
      <c r="W2673" s="29"/>
      <c r="X2673" s="29"/>
      <c r="Y2673" s="29"/>
      <c r="Z2673" s="33"/>
    </row>
    <row r="2674" ht="24" spans="1:26">
      <c r="A2674" s="33">
        <v>475</v>
      </c>
      <c r="B2674" s="33" t="s">
        <v>117</v>
      </c>
      <c r="C2674" s="33" t="s">
        <v>118</v>
      </c>
      <c r="D2674" s="33" t="s">
        <v>150</v>
      </c>
      <c r="E2674" s="33" t="s">
        <v>157</v>
      </c>
      <c r="F2674" s="33" t="s">
        <v>1203</v>
      </c>
      <c r="G2674" s="33" t="s">
        <v>1830</v>
      </c>
      <c r="H2674" s="33" t="s">
        <v>2042</v>
      </c>
      <c r="I2674" s="33" t="s">
        <v>1876</v>
      </c>
      <c r="J2674" s="33" t="s">
        <v>1876</v>
      </c>
      <c r="K2674" s="33">
        <v>8</v>
      </c>
      <c r="L2674" s="236">
        <v>45597</v>
      </c>
      <c r="M2674" s="236">
        <v>45626</v>
      </c>
      <c r="N2674" s="33" t="s">
        <v>124</v>
      </c>
      <c r="O2674" s="33" t="s">
        <v>125</v>
      </c>
      <c r="P2674" s="33" t="s">
        <v>1143</v>
      </c>
      <c r="Q2674" s="29" t="s">
        <v>1204</v>
      </c>
      <c r="R2674" s="33" t="s">
        <v>78</v>
      </c>
      <c r="S2674" s="33">
        <v>8</v>
      </c>
      <c r="T2674" s="29"/>
      <c r="U2674" s="29"/>
      <c r="V2674" s="29"/>
      <c r="W2674" s="29"/>
      <c r="X2674" s="29"/>
      <c r="Y2674" s="29"/>
      <c r="Z2674" s="33"/>
    </row>
    <row r="2675" ht="24" spans="1:26">
      <c r="A2675" s="33">
        <v>476</v>
      </c>
      <c r="B2675" s="33" t="s">
        <v>117</v>
      </c>
      <c r="C2675" s="33" t="s">
        <v>118</v>
      </c>
      <c r="D2675" s="33" t="s">
        <v>150</v>
      </c>
      <c r="E2675" s="33" t="s">
        <v>247</v>
      </c>
      <c r="F2675" s="33" t="s">
        <v>1224</v>
      </c>
      <c r="G2675" s="33" t="s">
        <v>1830</v>
      </c>
      <c r="H2675" s="33" t="s">
        <v>2043</v>
      </c>
      <c r="I2675" s="29" t="s">
        <v>1876</v>
      </c>
      <c r="J2675" s="33" t="s">
        <v>1876</v>
      </c>
      <c r="K2675" s="33">
        <v>10</v>
      </c>
      <c r="L2675" s="236">
        <v>45597</v>
      </c>
      <c r="M2675" s="236">
        <v>45626</v>
      </c>
      <c r="N2675" s="33" t="s">
        <v>124</v>
      </c>
      <c r="O2675" s="33" t="s">
        <v>125</v>
      </c>
      <c r="P2675" s="33" t="s">
        <v>1143</v>
      </c>
      <c r="Q2675" s="29" t="s">
        <v>1225</v>
      </c>
      <c r="R2675" s="33" t="s">
        <v>78</v>
      </c>
      <c r="S2675" s="33">
        <v>10</v>
      </c>
      <c r="T2675" s="29"/>
      <c r="U2675" s="236"/>
      <c r="V2675" s="236"/>
      <c r="W2675" s="33"/>
      <c r="X2675" s="33"/>
      <c r="Y2675" s="306"/>
      <c r="Z2675" s="306"/>
    </row>
    <row r="2676" ht="24" spans="1:26">
      <c r="A2676" s="33">
        <v>477</v>
      </c>
      <c r="B2676" s="33" t="s">
        <v>117</v>
      </c>
      <c r="C2676" s="33" t="s">
        <v>118</v>
      </c>
      <c r="D2676" s="33" t="s">
        <v>150</v>
      </c>
      <c r="E2676" s="33" t="s">
        <v>247</v>
      </c>
      <c r="F2676" s="33" t="s">
        <v>1235</v>
      </c>
      <c r="G2676" s="33" t="s">
        <v>1830</v>
      </c>
      <c r="H2676" s="33" t="s">
        <v>2043</v>
      </c>
      <c r="I2676" s="29" t="s">
        <v>1876</v>
      </c>
      <c r="J2676" s="33" t="s">
        <v>1876</v>
      </c>
      <c r="K2676" s="33">
        <v>10</v>
      </c>
      <c r="L2676" s="236">
        <v>45597</v>
      </c>
      <c r="M2676" s="236">
        <v>45626</v>
      </c>
      <c r="N2676" s="33" t="s">
        <v>124</v>
      </c>
      <c r="O2676" s="33" t="s">
        <v>125</v>
      </c>
      <c r="P2676" s="33" t="s">
        <v>1143</v>
      </c>
      <c r="Q2676" s="29" t="s">
        <v>1225</v>
      </c>
      <c r="R2676" s="33" t="s">
        <v>78</v>
      </c>
      <c r="S2676" s="33">
        <v>10</v>
      </c>
      <c r="T2676" s="29"/>
      <c r="U2676" s="291"/>
      <c r="V2676" s="291"/>
      <c r="W2676" s="291"/>
      <c r="X2676" s="291"/>
      <c r="Y2676" s="291"/>
      <c r="Z2676" s="292"/>
    </row>
    <row r="2677" ht="24" spans="1:26">
      <c r="A2677" s="33">
        <v>479</v>
      </c>
      <c r="B2677" s="33" t="s">
        <v>117</v>
      </c>
      <c r="C2677" s="33" t="s">
        <v>118</v>
      </c>
      <c r="D2677" s="33" t="s">
        <v>150</v>
      </c>
      <c r="E2677" s="33" t="s">
        <v>797</v>
      </c>
      <c r="F2677" s="33" t="s">
        <v>1244</v>
      </c>
      <c r="G2677" s="33" t="s">
        <v>1830</v>
      </c>
      <c r="H2677" s="305" t="s">
        <v>2044</v>
      </c>
      <c r="I2677" s="29" t="s">
        <v>1876</v>
      </c>
      <c r="J2677" s="33" t="s">
        <v>1876</v>
      </c>
      <c r="K2677" s="33">
        <v>16</v>
      </c>
      <c r="L2677" s="236">
        <v>45597</v>
      </c>
      <c r="M2677" s="236">
        <v>45626</v>
      </c>
      <c r="N2677" s="33" t="s">
        <v>124</v>
      </c>
      <c r="O2677" s="33" t="s">
        <v>125</v>
      </c>
      <c r="P2677" s="33" t="s">
        <v>1143</v>
      </c>
      <c r="Q2677" s="29" t="s">
        <v>1245</v>
      </c>
      <c r="R2677" s="33" t="s">
        <v>78</v>
      </c>
      <c r="S2677" s="33">
        <v>16</v>
      </c>
      <c r="T2677" s="29"/>
      <c r="U2677" s="291"/>
      <c r="V2677" s="291"/>
      <c r="W2677" s="291"/>
      <c r="X2677" s="291"/>
      <c r="Y2677" s="291"/>
      <c r="Z2677" s="292"/>
    </row>
    <row r="2678" ht="24" spans="1:26">
      <c r="A2678" s="33">
        <v>480</v>
      </c>
      <c r="B2678" s="33" t="s">
        <v>117</v>
      </c>
      <c r="C2678" s="33" t="s">
        <v>118</v>
      </c>
      <c r="D2678" s="33" t="s">
        <v>150</v>
      </c>
      <c r="E2678" s="33" t="s">
        <v>797</v>
      </c>
      <c r="F2678" s="33" t="s">
        <v>1258</v>
      </c>
      <c r="G2678" s="33" t="s">
        <v>1830</v>
      </c>
      <c r="H2678" s="33" t="s">
        <v>2045</v>
      </c>
      <c r="I2678" s="29" t="s">
        <v>1876</v>
      </c>
      <c r="J2678" s="33" t="s">
        <v>1876</v>
      </c>
      <c r="K2678" s="33">
        <v>2</v>
      </c>
      <c r="L2678" s="236">
        <v>45597</v>
      </c>
      <c r="M2678" s="236">
        <v>45626</v>
      </c>
      <c r="N2678" s="33" t="s">
        <v>124</v>
      </c>
      <c r="O2678" s="33" t="s">
        <v>125</v>
      </c>
      <c r="P2678" s="33" t="s">
        <v>1143</v>
      </c>
      <c r="Q2678" s="29" t="s">
        <v>1255</v>
      </c>
      <c r="R2678" s="33" t="s">
        <v>78</v>
      </c>
      <c r="S2678" s="33">
        <v>2</v>
      </c>
      <c r="T2678" s="29"/>
      <c r="U2678" s="291"/>
      <c r="V2678" s="291"/>
      <c r="W2678" s="291"/>
      <c r="X2678" s="291"/>
      <c r="Y2678" s="291"/>
      <c r="Z2678" s="292"/>
    </row>
    <row r="2679" ht="24" spans="1:26">
      <c r="A2679" s="33">
        <v>481</v>
      </c>
      <c r="B2679" s="33" t="s">
        <v>117</v>
      </c>
      <c r="C2679" s="33" t="s">
        <v>118</v>
      </c>
      <c r="D2679" s="33" t="s">
        <v>150</v>
      </c>
      <c r="E2679" s="33" t="s">
        <v>797</v>
      </c>
      <c r="F2679" s="33" t="s">
        <v>1265</v>
      </c>
      <c r="G2679" s="33" t="s">
        <v>1830</v>
      </c>
      <c r="H2679" s="305" t="s">
        <v>2046</v>
      </c>
      <c r="I2679" s="29" t="s">
        <v>1876</v>
      </c>
      <c r="J2679" s="33" t="s">
        <v>1876</v>
      </c>
      <c r="K2679" s="33">
        <v>4</v>
      </c>
      <c r="L2679" s="236">
        <v>45597</v>
      </c>
      <c r="M2679" s="236">
        <v>45626</v>
      </c>
      <c r="N2679" s="33" t="s">
        <v>124</v>
      </c>
      <c r="O2679" s="33" t="s">
        <v>125</v>
      </c>
      <c r="P2679" s="33" t="s">
        <v>1143</v>
      </c>
      <c r="Q2679" s="29" t="s">
        <v>1175</v>
      </c>
      <c r="R2679" s="33" t="s">
        <v>78</v>
      </c>
      <c r="S2679" s="33">
        <v>4</v>
      </c>
      <c r="T2679" s="29"/>
      <c r="U2679" s="291"/>
      <c r="V2679" s="291"/>
      <c r="W2679" s="291"/>
      <c r="X2679" s="291"/>
      <c r="Y2679" s="291"/>
      <c r="Z2679" s="292"/>
    </row>
    <row r="2680" ht="24" spans="1:26">
      <c r="A2680" s="33">
        <v>482</v>
      </c>
      <c r="B2680" s="33" t="s">
        <v>117</v>
      </c>
      <c r="C2680" s="33" t="s">
        <v>118</v>
      </c>
      <c r="D2680" s="33" t="s">
        <v>150</v>
      </c>
      <c r="E2680" s="33" t="s">
        <v>247</v>
      </c>
      <c r="F2680" s="33" t="s">
        <v>1275</v>
      </c>
      <c r="G2680" s="33" t="s">
        <v>1830</v>
      </c>
      <c r="H2680" s="33" t="s">
        <v>2047</v>
      </c>
      <c r="I2680" s="33" t="s">
        <v>1876</v>
      </c>
      <c r="J2680" s="33" t="s">
        <v>1876</v>
      </c>
      <c r="K2680" s="33">
        <v>2</v>
      </c>
      <c r="L2680" s="236">
        <v>45597</v>
      </c>
      <c r="M2680" s="236">
        <v>45626</v>
      </c>
      <c r="N2680" s="33" t="s">
        <v>124</v>
      </c>
      <c r="O2680" s="33" t="s">
        <v>125</v>
      </c>
      <c r="P2680" s="33" t="s">
        <v>1143</v>
      </c>
      <c r="Q2680" s="29" t="s">
        <v>1204</v>
      </c>
      <c r="R2680" s="33" t="s">
        <v>78</v>
      </c>
      <c r="S2680" s="33">
        <v>2</v>
      </c>
      <c r="T2680" s="29"/>
      <c r="U2680" s="29"/>
      <c r="V2680" s="29"/>
      <c r="W2680" s="29"/>
      <c r="X2680" s="29"/>
      <c r="Y2680" s="29"/>
      <c r="Z2680" s="33"/>
    </row>
    <row r="2681" ht="24" spans="1:26">
      <c r="A2681" s="33">
        <v>483</v>
      </c>
      <c r="B2681" s="33" t="s">
        <v>117</v>
      </c>
      <c r="C2681" s="33" t="s">
        <v>118</v>
      </c>
      <c r="D2681" s="33" t="s">
        <v>150</v>
      </c>
      <c r="E2681" s="33" t="s">
        <v>247</v>
      </c>
      <c r="F2681" s="33" t="s">
        <v>1279</v>
      </c>
      <c r="G2681" s="33" t="s">
        <v>1830</v>
      </c>
      <c r="H2681" s="28" t="s">
        <v>2048</v>
      </c>
      <c r="I2681" s="29" t="s">
        <v>1876</v>
      </c>
      <c r="J2681" s="33" t="s">
        <v>1876</v>
      </c>
      <c r="K2681" s="33">
        <v>10</v>
      </c>
      <c r="L2681" s="236">
        <v>45597</v>
      </c>
      <c r="M2681" s="236">
        <v>45626</v>
      </c>
      <c r="N2681" s="33" t="s">
        <v>124</v>
      </c>
      <c r="O2681" s="33" t="s">
        <v>125</v>
      </c>
      <c r="P2681" s="33" t="s">
        <v>1143</v>
      </c>
      <c r="Q2681" s="29" t="s">
        <v>1280</v>
      </c>
      <c r="R2681" s="33" t="s">
        <v>78</v>
      </c>
      <c r="S2681" s="33">
        <v>10</v>
      </c>
      <c r="T2681" s="29"/>
      <c r="U2681" s="29"/>
      <c r="V2681" s="29"/>
      <c r="W2681" s="29"/>
      <c r="X2681" s="29"/>
      <c r="Y2681" s="29"/>
      <c r="Z2681" s="33"/>
    </row>
    <row r="2682" ht="24" spans="1:26">
      <c r="A2682" s="33">
        <v>484</v>
      </c>
      <c r="B2682" s="33" t="s">
        <v>117</v>
      </c>
      <c r="C2682" s="33" t="s">
        <v>118</v>
      </c>
      <c r="D2682" s="33" t="s">
        <v>150</v>
      </c>
      <c r="E2682" s="33" t="s">
        <v>247</v>
      </c>
      <c r="F2682" s="33" t="s">
        <v>1290</v>
      </c>
      <c r="G2682" s="33" t="s">
        <v>1830</v>
      </c>
      <c r="H2682" s="28" t="s">
        <v>2048</v>
      </c>
      <c r="I2682" s="29" t="s">
        <v>1876</v>
      </c>
      <c r="J2682" s="33" t="s">
        <v>1876</v>
      </c>
      <c r="K2682" s="33">
        <v>10</v>
      </c>
      <c r="L2682" s="236">
        <v>45597</v>
      </c>
      <c r="M2682" s="236">
        <v>45626</v>
      </c>
      <c r="N2682" s="33" t="s">
        <v>124</v>
      </c>
      <c r="O2682" s="33" t="s">
        <v>125</v>
      </c>
      <c r="P2682" s="33" t="s">
        <v>1143</v>
      </c>
      <c r="Q2682" s="29" t="s">
        <v>1280</v>
      </c>
      <c r="R2682" s="33" t="s">
        <v>78</v>
      </c>
      <c r="S2682" s="33">
        <v>10</v>
      </c>
      <c r="T2682" s="29"/>
      <c r="U2682" s="291"/>
      <c r="V2682" s="291"/>
      <c r="W2682" s="291"/>
      <c r="X2682" s="291"/>
      <c r="Y2682" s="291"/>
      <c r="Z2682" s="292"/>
    </row>
    <row r="2683" ht="24" spans="1:26">
      <c r="A2683" s="33">
        <v>485</v>
      </c>
      <c r="B2683" s="33" t="s">
        <v>117</v>
      </c>
      <c r="C2683" s="33" t="s">
        <v>118</v>
      </c>
      <c r="D2683" s="33" t="s">
        <v>150</v>
      </c>
      <c r="E2683" s="33" t="s">
        <v>247</v>
      </c>
      <c r="F2683" s="33" t="s">
        <v>1296</v>
      </c>
      <c r="G2683" s="33" t="s">
        <v>1830</v>
      </c>
      <c r="H2683" s="33" t="s">
        <v>2049</v>
      </c>
      <c r="I2683" s="29" t="s">
        <v>1876</v>
      </c>
      <c r="J2683" s="33" t="s">
        <v>1876</v>
      </c>
      <c r="K2683" s="33">
        <v>4</v>
      </c>
      <c r="L2683" s="236">
        <v>45597</v>
      </c>
      <c r="M2683" s="236">
        <v>45626</v>
      </c>
      <c r="N2683" s="33" t="s">
        <v>124</v>
      </c>
      <c r="O2683" s="33" t="s">
        <v>125</v>
      </c>
      <c r="P2683" s="33" t="s">
        <v>1143</v>
      </c>
      <c r="Q2683" s="29" t="s">
        <v>1297</v>
      </c>
      <c r="R2683" s="33" t="s">
        <v>78</v>
      </c>
      <c r="S2683" s="33">
        <v>4</v>
      </c>
      <c r="T2683" s="29"/>
      <c r="U2683" s="291"/>
      <c r="V2683" s="291"/>
      <c r="W2683" s="291"/>
      <c r="X2683" s="291"/>
      <c r="Y2683" s="291"/>
      <c r="Z2683" s="292"/>
    </row>
    <row r="2684" ht="24" spans="1:26">
      <c r="A2684" s="33">
        <v>486</v>
      </c>
      <c r="B2684" s="33" t="s">
        <v>117</v>
      </c>
      <c r="C2684" s="33" t="s">
        <v>118</v>
      </c>
      <c r="D2684" s="33" t="s">
        <v>150</v>
      </c>
      <c r="E2684" s="33" t="s">
        <v>247</v>
      </c>
      <c r="F2684" s="33" t="s">
        <v>1302</v>
      </c>
      <c r="G2684" s="33" t="s">
        <v>1830</v>
      </c>
      <c r="H2684" s="33" t="s">
        <v>2050</v>
      </c>
      <c r="I2684" s="29" t="s">
        <v>1876</v>
      </c>
      <c r="J2684" s="33" t="s">
        <v>1876</v>
      </c>
      <c r="K2684" s="33">
        <v>4</v>
      </c>
      <c r="L2684" s="236">
        <v>45597</v>
      </c>
      <c r="M2684" s="236">
        <v>45626</v>
      </c>
      <c r="N2684" s="33" t="s">
        <v>124</v>
      </c>
      <c r="O2684" s="33" t="s">
        <v>125</v>
      </c>
      <c r="P2684" s="33" t="s">
        <v>1143</v>
      </c>
      <c r="Q2684" s="29" t="s">
        <v>1297</v>
      </c>
      <c r="R2684" s="33" t="s">
        <v>78</v>
      </c>
      <c r="S2684" s="33">
        <v>4</v>
      </c>
      <c r="T2684" s="29"/>
      <c r="U2684" s="291"/>
      <c r="V2684" s="291"/>
      <c r="W2684" s="291"/>
      <c r="X2684" s="291"/>
      <c r="Y2684" s="291"/>
      <c r="Z2684" s="292"/>
    </row>
    <row r="2685" ht="24" spans="1:26">
      <c r="A2685" s="33">
        <v>487</v>
      </c>
      <c r="B2685" s="33" t="s">
        <v>117</v>
      </c>
      <c r="C2685" s="33" t="s">
        <v>118</v>
      </c>
      <c r="D2685" s="33" t="s">
        <v>150</v>
      </c>
      <c r="E2685" s="33" t="s">
        <v>797</v>
      </c>
      <c r="F2685" s="33" t="s">
        <v>1307</v>
      </c>
      <c r="G2685" s="33" t="s">
        <v>1830</v>
      </c>
      <c r="H2685" s="33" t="s">
        <v>2051</v>
      </c>
      <c r="I2685" s="29" t="s">
        <v>1876</v>
      </c>
      <c r="J2685" s="33" t="s">
        <v>1876</v>
      </c>
      <c r="K2685" s="33">
        <v>4</v>
      </c>
      <c r="L2685" s="236">
        <v>45597</v>
      </c>
      <c r="M2685" s="236">
        <v>45626</v>
      </c>
      <c r="N2685" s="33" t="s">
        <v>124</v>
      </c>
      <c r="O2685" s="33" t="s">
        <v>125</v>
      </c>
      <c r="P2685" s="33" t="s">
        <v>1143</v>
      </c>
      <c r="Q2685" s="29" t="s">
        <v>1308</v>
      </c>
      <c r="R2685" s="33" t="s">
        <v>78</v>
      </c>
      <c r="S2685" s="33">
        <v>4</v>
      </c>
      <c r="T2685" s="29"/>
      <c r="U2685" s="291"/>
      <c r="V2685" s="291"/>
      <c r="W2685" s="291"/>
      <c r="X2685" s="291"/>
      <c r="Y2685" s="291"/>
      <c r="Z2685" s="292"/>
    </row>
    <row r="2686" ht="24" spans="1:26">
      <c r="A2686" s="33">
        <v>488</v>
      </c>
      <c r="B2686" s="33" t="s">
        <v>117</v>
      </c>
      <c r="C2686" s="33" t="s">
        <v>118</v>
      </c>
      <c r="D2686" s="33" t="s">
        <v>150</v>
      </c>
      <c r="E2686" s="33" t="s">
        <v>797</v>
      </c>
      <c r="F2686" s="33" t="s">
        <v>1313</v>
      </c>
      <c r="G2686" s="33" t="s">
        <v>1830</v>
      </c>
      <c r="H2686" s="33" t="s">
        <v>2052</v>
      </c>
      <c r="I2686" s="29" t="s">
        <v>1876</v>
      </c>
      <c r="J2686" s="33" t="s">
        <v>1876</v>
      </c>
      <c r="K2686" s="33">
        <v>4</v>
      </c>
      <c r="L2686" s="236">
        <v>45597</v>
      </c>
      <c r="M2686" s="236">
        <v>45626</v>
      </c>
      <c r="N2686" s="33" t="s">
        <v>124</v>
      </c>
      <c r="O2686" s="33" t="s">
        <v>125</v>
      </c>
      <c r="P2686" s="33" t="s">
        <v>1143</v>
      </c>
      <c r="Q2686" s="29" t="s">
        <v>1297</v>
      </c>
      <c r="R2686" s="33" t="s">
        <v>78</v>
      </c>
      <c r="S2686" s="33">
        <v>4</v>
      </c>
      <c r="T2686" s="29"/>
      <c r="U2686" s="291"/>
      <c r="V2686" s="291"/>
      <c r="W2686" s="291"/>
      <c r="X2686" s="291"/>
      <c r="Y2686" s="291"/>
      <c r="Z2686" s="292"/>
    </row>
    <row r="2687" ht="24" spans="1:26">
      <c r="A2687" s="33">
        <v>489</v>
      </c>
      <c r="B2687" s="33" t="s">
        <v>117</v>
      </c>
      <c r="C2687" s="33" t="s">
        <v>118</v>
      </c>
      <c r="D2687" s="33" t="s">
        <v>150</v>
      </c>
      <c r="E2687" s="33" t="s">
        <v>247</v>
      </c>
      <c r="F2687" s="33" t="s">
        <v>1317</v>
      </c>
      <c r="G2687" s="33" t="s">
        <v>1830</v>
      </c>
      <c r="H2687" s="33" t="s">
        <v>2053</v>
      </c>
      <c r="I2687" s="29" t="s">
        <v>1876</v>
      </c>
      <c r="J2687" s="33" t="s">
        <v>1876</v>
      </c>
      <c r="K2687" s="33">
        <v>4</v>
      </c>
      <c r="L2687" s="236">
        <v>45597</v>
      </c>
      <c r="M2687" s="236">
        <v>45626</v>
      </c>
      <c r="N2687" s="33" t="s">
        <v>124</v>
      </c>
      <c r="O2687" s="33" t="s">
        <v>125</v>
      </c>
      <c r="P2687" s="33" t="s">
        <v>1143</v>
      </c>
      <c r="Q2687" s="29" t="s">
        <v>1297</v>
      </c>
      <c r="R2687" s="33" t="s">
        <v>78</v>
      </c>
      <c r="S2687" s="33">
        <v>4</v>
      </c>
      <c r="T2687" s="29"/>
      <c r="U2687" s="291"/>
      <c r="V2687" s="291"/>
      <c r="W2687" s="291"/>
      <c r="X2687" s="291"/>
      <c r="Y2687" s="291"/>
      <c r="Z2687" s="292"/>
    </row>
    <row r="2688" ht="24" spans="1:26">
      <c r="A2688" s="33">
        <v>490</v>
      </c>
      <c r="B2688" s="33" t="s">
        <v>117</v>
      </c>
      <c r="C2688" s="33" t="s">
        <v>118</v>
      </c>
      <c r="D2688" s="33" t="s">
        <v>150</v>
      </c>
      <c r="E2688" s="33" t="s">
        <v>797</v>
      </c>
      <c r="F2688" s="33" t="s">
        <v>1321</v>
      </c>
      <c r="G2688" s="33" t="s">
        <v>1830</v>
      </c>
      <c r="H2688" s="33" t="s">
        <v>2054</v>
      </c>
      <c r="I2688" s="29" t="s">
        <v>1876</v>
      </c>
      <c r="J2688" s="33" t="s">
        <v>1876</v>
      </c>
      <c r="K2688" s="33">
        <v>2</v>
      </c>
      <c r="L2688" s="236">
        <v>45597</v>
      </c>
      <c r="M2688" s="236">
        <v>45626</v>
      </c>
      <c r="N2688" s="33" t="s">
        <v>124</v>
      </c>
      <c r="O2688" s="33" t="s">
        <v>125</v>
      </c>
      <c r="P2688" s="33" t="s">
        <v>1143</v>
      </c>
      <c r="Q2688" s="29" t="s">
        <v>1322</v>
      </c>
      <c r="R2688" s="33" t="s">
        <v>78</v>
      </c>
      <c r="S2688" s="33">
        <v>2</v>
      </c>
      <c r="T2688" s="29"/>
      <c r="U2688" s="291"/>
      <c r="V2688" s="291"/>
      <c r="W2688" s="291"/>
      <c r="X2688" s="291"/>
      <c r="Y2688" s="291"/>
      <c r="Z2688" s="292"/>
    </row>
    <row r="2689" ht="24" spans="1:26">
      <c r="A2689" s="33">
        <v>491</v>
      </c>
      <c r="B2689" s="33" t="s">
        <v>117</v>
      </c>
      <c r="C2689" s="33" t="s">
        <v>118</v>
      </c>
      <c r="D2689" s="33" t="s">
        <v>150</v>
      </c>
      <c r="E2689" s="33" t="s">
        <v>797</v>
      </c>
      <c r="F2689" s="33" t="s">
        <v>1336</v>
      </c>
      <c r="G2689" s="33" t="s">
        <v>1830</v>
      </c>
      <c r="H2689" s="33" t="s">
        <v>2045</v>
      </c>
      <c r="I2689" s="29" t="s">
        <v>1876</v>
      </c>
      <c r="J2689" s="33" t="s">
        <v>1876</v>
      </c>
      <c r="K2689" s="33">
        <v>2</v>
      </c>
      <c r="L2689" s="236">
        <v>45597</v>
      </c>
      <c r="M2689" s="236">
        <v>45626</v>
      </c>
      <c r="N2689" s="33" t="s">
        <v>124</v>
      </c>
      <c r="O2689" s="33" t="s">
        <v>125</v>
      </c>
      <c r="P2689" s="33" t="s">
        <v>1143</v>
      </c>
      <c r="Q2689" s="29" t="s">
        <v>1337</v>
      </c>
      <c r="R2689" s="33" t="s">
        <v>78</v>
      </c>
      <c r="S2689" s="33">
        <v>2</v>
      </c>
      <c r="T2689" s="29"/>
      <c r="U2689" s="291"/>
      <c r="V2689" s="291"/>
      <c r="W2689" s="291"/>
      <c r="X2689" s="291"/>
      <c r="Y2689" s="291"/>
      <c r="Z2689" s="292"/>
    </row>
    <row r="2690" ht="24" spans="1:26">
      <c r="A2690" s="33">
        <v>492</v>
      </c>
      <c r="B2690" s="33" t="s">
        <v>117</v>
      </c>
      <c r="C2690" s="33" t="s">
        <v>118</v>
      </c>
      <c r="D2690" s="33" t="s">
        <v>150</v>
      </c>
      <c r="E2690" s="33" t="s">
        <v>157</v>
      </c>
      <c r="F2690" s="33" t="s">
        <v>1341</v>
      </c>
      <c r="G2690" s="33" t="s">
        <v>1830</v>
      </c>
      <c r="H2690" s="33" t="s">
        <v>2045</v>
      </c>
      <c r="I2690" s="29" t="s">
        <v>1876</v>
      </c>
      <c r="J2690" s="33" t="s">
        <v>1876</v>
      </c>
      <c r="K2690" s="33">
        <v>2</v>
      </c>
      <c r="L2690" s="236">
        <v>45597</v>
      </c>
      <c r="M2690" s="236">
        <v>45626</v>
      </c>
      <c r="N2690" s="33" t="s">
        <v>124</v>
      </c>
      <c r="O2690" s="33" t="s">
        <v>125</v>
      </c>
      <c r="P2690" s="33" t="s">
        <v>1143</v>
      </c>
      <c r="Q2690" s="29" t="s">
        <v>1342</v>
      </c>
      <c r="R2690" s="33" t="s">
        <v>78</v>
      </c>
      <c r="S2690" s="33">
        <v>2</v>
      </c>
      <c r="T2690" s="29"/>
      <c r="U2690" s="291"/>
      <c r="V2690" s="291"/>
      <c r="W2690" s="291"/>
      <c r="X2690" s="291"/>
      <c r="Y2690" s="291"/>
      <c r="Z2690" s="292"/>
    </row>
    <row r="2691" ht="24" spans="1:26">
      <c r="A2691" s="33">
        <v>493</v>
      </c>
      <c r="B2691" s="33" t="s">
        <v>117</v>
      </c>
      <c r="C2691" s="33" t="s">
        <v>118</v>
      </c>
      <c r="D2691" s="33" t="s">
        <v>150</v>
      </c>
      <c r="E2691" s="33" t="s">
        <v>157</v>
      </c>
      <c r="F2691" s="33" t="s">
        <v>1347</v>
      </c>
      <c r="G2691" s="33" t="s">
        <v>1830</v>
      </c>
      <c r="H2691" s="33" t="s">
        <v>2045</v>
      </c>
      <c r="I2691" s="29" t="s">
        <v>1876</v>
      </c>
      <c r="J2691" s="33" t="s">
        <v>1876</v>
      </c>
      <c r="K2691" s="33">
        <v>2</v>
      </c>
      <c r="L2691" s="236">
        <v>45597</v>
      </c>
      <c r="M2691" s="236">
        <v>45626</v>
      </c>
      <c r="N2691" s="33" t="s">
        <v>124</v>
      </c>
      <c r="O2691" s="33" t="s">
        <v>125</v>
      </c>
      <c r="P2691" s="33" t="s">
        <v>1143</v>
      </c>
      <c r="Q2691" s="29" t="s">
        <v>1342</v>
      </c>
      <c r="R2691" s="33" t="s">
        <v>78</v>
      </c>
      <c r="S2691" s="33">
        <v>2</v>
      </c>
      <c r="T2691" s="29"/>
      <c r="U2691" s="291"/>
      <c r="V2691" s="291"/>
      <c r="W2691" s="291"/>
      <c r="X2691" s="291"/>
      <c r="Y2691" s="291"/>
      <c r="Z2691" s="292"/>
    </row>
    <row r="2692" ht="24" spans="1:26">
      <c r="A2692" s="33">
        <v>494</v>
      </c>
      <c r="B2692" s="33" t="s">
        <v>117</v>
      </c>
      <c r="C2692" s="33" t="s">
        <v>118</v>
      </c>
      <c r="D2692" s="33" t="s">
        <v>363</v>
      </c>
      <c r="E2692" s="33" t="s">
        <v>157</v>
      </c>
      <c r="F2692" s="33" t="s">
        <v>1351</v>
      </c>
      <c r="G2692" s="33" t="s">
        <v>1830</v>
      </c>
      <c r="H2692" s="33" t="s">
        <v>2055</v>
      </c>
      <c r="I2692" s="29" t="s">
        <v>1876</v>
      </c>
      <c r="J2692" s="33" t="s">
        <v>1876</v>
      </c>
      <c r="K2692" s="33">
        <v>8</v>
      </c>
      <c r="L2692" s="236">
        <v>45597</v>
      </c>
      <c r="M2692" s="236">
        <v>45626</v>
      </c>
      <c r="N2692" s="33" t="s">
        <v>124</v>
      </c>
      <c r="O2692" s="33" t="s">
        <v>125</v>
      </c>
      <c r="P2692" s="33" t="s">
        <v>1143</v>
      </c>
      <c r="Q2692" s="29" t="s">
        <v>1352</v>
      </c>
      <c r="R2692" s="33" t="s">
        <v>78</v>
      </c>
      <c r="S2692" s="33">
        <v>8</v>
      </c>
      <c r="T2692" s="29"/>
      <c r="U2692" s="291"/>
      <c r="V2692" s="291"/>
      <c r="W2692" s="291"/>
      <c r="X2692" s="291"/>
      <c r="Y2692" s="291"/>
      <c r="Z2692" s="292"/>
    </row>
    <row r="2693" ht="24" spans="1:26">
      <c r="A2693" s="33">
        <v>495</v>
      </c>
      <c r="B2693" s="33" t="s">
        <v>117</v>
      </c>
      <c r="C2693" s="33" t="s">
        <v>118</v>
      </c>
      <c r="D2693" s="33" t="s">
        <v>363</v>
      </c>
      <c r="E2693" s="33" t="s">
        <v>157</v>
      </c>
      <c r="F2693" s="33" t="s">
        <v>1357</v>
      </c>
      <c r="G2693" s="33" t="s">
        <v>1830</v>
      </c>
      <c r="H2693" s="33" t="s">
        <v>2055</v>
      </c>
      <c r="I2693" s="29" t="s">
        <v>1876</v>
      </c>
      <c r="J2693" s="33" t="s">
        <v>1876</v>
      </c>
      <c r="K2693" s="33">
        <v>8</v>
      </c>
      <c r="L2693" s="236">
        <v>45597</v>
      </c>
      <c r="M2693" s="236">
        <v>45626</v>
      </c>
      <c r="N2693" s="33" t="s">
        <v>124</v>
      </c>
      <c r="O2693" s="33" t="s">
        <v>125</v>
      </c>
      <c r="P2693" s="33" t="s">
        <v>1143</v>
      </c>
      <c r="Q2693" s="29" t="s">
        <v>1352</v>
      </c>
      <c r="R2693" s="33" t="s">
        <v>78</v>
      </c>
      <c r="S2693" s="33">
        <v>8</v>
      </c>
      <c r="T2693" s="29"/>
      <c r="U2693" s="291"/>
      <c r="V2693" s="291"/>
      <c r="W2693" s="291"/>
      <c r="X2693" s="291"/>
      <c r="Y2693" s="291"/>
      <c r="Z2693" s="292"/>
    </row>
    <row r="2694" ht="24" spans="1:26">
      <c r="A2694" s="33">
        <v>496</v>
      </c>
      <c r="B2694" s="33" t="s">
        <v>117</v>
      </c>
      <c r="C2694" s="33" t="s">
        <v>118</v>
      </c>
      <c r="D2694" s="33" t="s">
        <v>150</v>
      </c>
      <c r="E2694" s="33" t="s">
        <v>797</v>
      </c>
      <c r="F2694" s="33" t="s">
        <v>1362</v>
      </c>
      <c r="G2694" s="33" t="s">
        <v>1830</v>
      </c>
      <c r="H2694" s="33" t="s">
        <v>2054</v>
      </c>
      <c r="I2694" s="29" t="s">
        <v>1876</v>
      </c>
      <c r="J2694" s="33" t="s">
        <v>1876</v>
      </c>
      <c r="K2694" s="33">
        <v>2</v>
      </c>
      <c r="L2694" s="236">
        <v>45597</v>
      </c>
      <c r="M2694" s="236">
        <v>45626</v>
      </c>
      <c r="N2694" s="33" t="s">
        <v>124</v>
      </c>
      <c r="O2694" s="33" t="s">
        <v>125</v>
      </c>
      <c r="P2694" s="33" t="s">
        <v>1143</v>
      </c>
      <c r="Q2694" s="29" t="s">
        <v>1255</v>
      </c>
      <c r="R2694" s="33" t="s">
        <v>78</v>
      </c>
      <c r="S2694" s="33">
        <v>2</v>
      </c>
      <c r="T2694" s="29"/>
      <c r="U2694" s="291"/>
      <c r="V2694" s="291"/>
      <c r="W2694" s="291"/>
      <c r="X2694" s="291"/>
      <c r="Y2694" s="291"/>
      <c r="Z2694" s="292"/>
    </row>
    <row r="2695" ht="24" spans="1:26">
      <c r="A2695" s="33">
        <v>497</v>
      </c>
      <c r="B2695" s="33" t="s">
        <v>117</v>
      </c>
      <c r="C2695" s="33" t="s">
        <v>118</v>
      </c>
      <c r="D2695" s="33" t="s">
        <v>150</v>
      </c>
      <c r="E2695" s="33" t="s">
        <v>157</v>
      </c>
      <c r="F2695" s="33" t="s">
        <v>1366</v>
      </c>
      <c r="G2695" s="33" t="s">
        <v>1830</v>
      </c>
      <c r="H2695" s="33" t="s">
        <v>2056</v>
      </c>
      <c r="I2695" s="29" t="s">
        <v>1876</v>
      </c>
      <c r="J2695" s="33" t="s">
        <v>1876</v>
      </c>
      <c r="K2695" s="33">
        <v>10</v>
      </c>
      <c r="L2695" s="236">
        <v>45597</v>
      </c>
      <c r="M2695" s="236">
        <v>45626</v>
      </c>
      <c r="N2695" s="33" t="s">
        <v>124</v>
      </c>
      <c r="O2695" s="33" t="s">
        <v>125</v>
      </c>
      <c r="P2695" s="33" t="s">
        <v>1143</v>
      </c>
      <c r="Q2695" s="29" t="s">
        <v>1367</v>
      </c>
      <c r="R2695" s="33" t="s">
        <v>78</v>
      </c>
      <c r="S2695" s="33">
        <v>10</v>
      </c>
      <c r="T2695" s="29"/>
      <c r="U2695" s="291"/>
      <c r="V2695" s="291"/>
      <c r="W2695" s="291"/>
      <c r="X2695" s="291"/>
      <c r="Y2695" s="291"/>
      <c r="Z2695" s="292"/>
    </row>
    <row r="2696" ht="24" spans="1:26">
      <c r="A2696" s="33">
        <v>498</v>
      </c>
      <c r="B2696" s="33" t="s">
        <v>117</v>
      </c>
      <c r="C2696" s="33" t="s">
        <v>118</v>
      </c>
      <c r="D2696" s="33" t="s">
        <v>150</v>
      </c>
      <c r="E2696" s="33" t="s">
        <v>797</v>
      </c>
      <c r="F2696" s="33" t="s">
        <v>1371</v>
      </c>
      <c r="G2696" s="33" t="s">
        <v>1830</v>
      </c>
      <c r="H2696" s="28" t="s">
        <v>2057</v>
      </c>
      <c r="I2696" s="29" t="s">
        <v>1876</v>
      </c>
      <c r="J2696" s="33" t="s">
        <v>1876</v>
      </c>
      <c r="K2696" s="33">
        <v>6</v>
      </c>
      <c r="L2696" s="236">
        <v>45597</v>
      </c>
      <c r="M2696" s="236">
        <v>45626</v>
      </c>
      <c r="N2696" s="33" t="s">
        <v>124</v>
      </c>
      <c r="O2696" s="33" t="s">
        <v>125</v>
      </c>
      <c r="P2696" s="33" t="s">
        <v>1143</v>
      </c>
      <c r="Q2696" s="29" t="s">
        <v>1175</v>
      </c>
      <c r="R2696" s="33" t="s">
        <v>78</v>
      </c>
      <c r="S2696" s="33">
        <v>6</v>
      </c>
      <c r="T2696" s="29"/>
      <c r="U2696" s="291"/>
      <c r="V2696" s="291"/>
      <c r="W2696" s="291"/>
      <c r="X2696" s="291"/>
      <c r="Y2696" s="291"/>
      <c r="Z2696" s="292"/>
    </row>
    <row r="2697" ht="24" spans="1:26">
      <c r="A2697" s="33">
        <v>499</v>
      </c>
      <c r="B2697" s="33" t="s">
        <v>117</v>
      </c>
      <c r="C2697" s="33" t="s">
        <v>118</v>
      </c>
      <c r="D2697" s="33" t="s">
        <v>150</v>
      </c>
      <c r="E2697" s="33" t="s">
        <v>797</v>
      </c>
      <c r="F2697" s="33" t="s">
        <v>1380</v>
      </c>
      <c r="G2697" s="33" t="s">
        <v>1830</v>
      </c>
      <c r="H2697" s="305" t="s">
        <v>2046</v>
      </c>
      <c r="I2697" s="29" t="s">
        <v>1876</v>
      </c>
      <c r="J2697" s="33" t="s">
        <v>1876</v>
      </c>
      <c r="K2697" s="33">
        <v>4</v>
      </c>
      <c r="L2697" s="236">
        <v>45597</v>
      </c>
      <c r="M2697" s="236">
        <v>45626</v>
      </c>
      <c r="N2697" s="33" t="s">
        <v>124</v>
      </c>
      <c r="O2697" s="33" t="s">
        <v>125</v>
      </c>
      <c r="P2697" s="33" t="s">
        <v>1143</v>
      </c>
      <c r="Q2697" s="29" t="s">
        <v>1175</v>
      </c>
      <c r="R2697" s="33" t="s">
        <v>78</v>
      </c>
      <c r="S2697" s="33">
        <v>4</v>
      </c>
      <c r="T2697" s="29"/>
      <c r="U2697" s="291"/>
      <c r="V2697" s="291"/>
      <c r="W2697" s="291"/>
      <c r="X2697" s="291"/>
      <c r="Y2697" s="291"/>
      <c r="Z2697" s="292"/>
    </row>
    <row r="2698" ht="24" spans="1:26">
      <c r="A2698" s="33">
        <v>500</v>
      </c>
      <c r="B2698" s="33" t="s">
        <v>117</v>
      </c>
      <c r="C2698" s="33" t="s">
        <v>118</v>
      </c>
      <c r="D2698" s="33" t="s">
        <v>150</v>
      </c>
      <c r="E2698" s="33" t="s">
        <v>157</v>
      </c>
      <c r="F2698" s="33" t="s">
        <v>1389</v>
      </c>
      <c r="G2698" s="33" t="s">
        <v>1830</v>
      </c>
      <c r="H2698" s="33" t="s">
        <v>2058</v>
      </c>
      <c r="I2698" s="33" t="s">
        <v>1876</v>
      </c>
      <c r="J2698" s="33" t="s">
        <v>1876</v>
      </c>
      <c r="K2698" s="33">
        <v>6</v>
      </c>
      <c r="L2698" s="236">
        <v>45597</v>
      </c>
      <c r="M2698" s="236">
        <v>45626</v>
      </c>
      <c r="N2698" s="33" t="s">
        <v>124</v>
      </c>
      <c r="O2698" s="33" t="s">
        <v>125</v>
      </c>
      <c r="P2698" s="33" t="s">
        <v>1143</v>
      </c>
      <c r="Q2698" s="29" t="s">
        <v>1367</v>
      </c>
      <c r="R2698" s="33" t="s">
        <v>78</v>
      </c>
      <c r="S2698" s="33">
        <v>6</v>
      </c>
      <c r="T2698" s="29"/>
      <c r="U2698" s="291"/>
      <c r="V2698" s="291"/>
      <c r="W2698" s="291"/>
      <c r="X2698" s="291"/>
      <c r="Y2698" s="291"/>
      <c r="Z2698" s="292"/>
    </row>
    <row r="2699" ht="24" spans="1:26">
      <c r="A2699" s="33">
        <v>501</v>
      </c>
      <c r="B2699" s="33" t="s">
        <v>117</v>
      </c>
      <c r="C2699" s="33" t="s">
        <v>118</v>
      </c>
      <c r="D2699" s="33" t="s">
        <v>150</v>
      </c>
      <c r="E2699" s="33" t="s">
        <v>247</v>
      </c>
      <c r="F2699" s="33" t="s">
        <v>1393</v>
      </c>
      <c r="G2699" s="33" t="s">
        <v>1830</v>
      </c>
      <c r="H2699" s="33" t="s">
        <v>2059</v>
      </c>
      <c r="I2699" s="33" t="s">
        <v>1876</v>
      </c>
      <c r="J2699" s="33" t="s">
        <v>1876</v>
      </c>
      <c r="K2699" s="33">
        <v>2</v>
      </c>
      <c r="L2699" s="236">
        <v>45597</v>
      </c>
      <c r="M2699" s="236">
        <v>45626</v>
      </c>
      <c r="N2699" s="33" t="s">
        <v>124</v>
      </c>
      <c r="O2699" s="33" t="s">
        <v>125</v>
      </c>
      <c r="P2699" s="33" t="s">
        <v>1143</v>
      </c>
      <c r="Q2699" s="29" t="s">
        <v>1367</v>
      </c>
      <c r="R2699" s="33" t="s">
        <v>78</v>
      </c>
      <c r="S2699" s="33">
        <v>2</v>
      </c>
      <c r="T2699" s="29"/>
      <c r="U2699" s="291"/>
      <c r="V2699" s="291"/>
      <c r="W2699" s="291"/>
      <c r="X2699" s="291"/>
      <c r="Y2699" s="291"/>
      <c r="Z2699" s="292"/>
    </row>
    <row r="2700" ht="24" spans="1:26">
      <c r="A2700" s="33">
        <v>502</v>
      </c>
      <c r="B2700" s="33" t="s">
        <v>117</v>
      </c>
      <c r="C2700" s="33" t="s">
        <v>118</v>
      </c>
      <c r="D2700" s="33" t="s">
        <v>150</v>
      </c>
      <c r="E2700" s="33" t="s">
        <v>247</v>
      </c>
      <c r="F2700" s="33" t="s">
        <v>1412</v>
      </c>
      <c r="G2700" s="33" t="s">
        <v>1830</v>
      </c>
      <c r="H2700" s="33" t="s">
        <v>2060</v>
      </c>
      <c r="I2700" s="33" t="s">
        <v>1876</v>
      </c>
      <c r="J2700" s="33" t="s">
        <v>1876</v>
      </c>
      <c r="K2700" s="33">
        <v>4</v>
      </c>
      <c r="L2700" s="236">
        <v>45597</v>
      </c>
      <c r="M2700" s="236">
        <v>45626</v>
      </c>
      <c r="N2700" s="33" t="s">
        <v>124</v>
      </c>
      <c r="O2700" s="33" t="s">
        <v>125</v>
      </c>
      <c r="P2700" s="33" t="s">
        <v>1143</v>
      </c>
      <c r="Q2700" s="29" t="s">
        <v>1367</v>
      </c>
      <c r="R2700" s="33" t="s">
        <v>78</v>
      </c>
      <c r="S2700" s="33">
        <v>4</v>
      </c>
      <c r="T2700" s="29"/>
      <c r="U2700" s="291"/>
      <c r="V2700" s="291"/>
      <c r="W2700" s="291"/>
      <c r="X2700" s="291"/>
      <c r="Y2700" s="291"/>
      <c r="Z2700" s="292"/>
    </row>
    <row r="2701" ht="24" spans="1:26">
      <c r="A2701" s="33">
        <v>503</v>
      </c>
      <c r="B2701" s="33" t="s">
        <v>117</v>
      </c>
      <c r="C2701" s="33" t="s">
        <v>118</v>
      </c>
      <c r="D2701" s="33" t="s">
        <v>363</v>
      </c>
      <c r="E2701" s="33" t="s">
        <v>455</v>
      </c>
      <c r="F2701" s="33" t="s">
        <v>1430</v>
      </c>
      <c r="G2701" s="33" t="s">
        <v>1830</v>
      </c>
      <c r="H2701" s="33" t="s">
        <v>2061</v>
      </c>
      <c r="I2701" s="33" t="s">
        <v>1876</v>
      </c>
      <c r="J2701" s="33" t="s">
        <v>1876</v>
      </c>
      <c r="K2701" s="33">
        <v>2</v>
      </c>
      <c r="L2701" s="236">
        <v>45597</v>
      </c>
      <c r="M2701" s="236">
        <v>45626</v>
      </c>
      <c r="N2701" s="33" t="s">
        <v>124</v>
      </c>
      <c r="O2701" s="33" t="s">
        <v>125</v>
      </c>
      <c r="P2701" s="33" t="s">
        <v>1143</v>
      </c>
      <c r="Q2701" s="29" t="s">
        <v>1308</v>
      </c>
      <c r="R2701" s="33" t="s">
        <v>78</v>
      </c>
      <c r="S2701" s="33">
        <v>2</v>
      </c>
      <c r="T2701" s="29"/>
      <c r="U2701" s="291"/>
      <c r="V2701" s="291"/>
      <c r="W2701" s="291"/>
      <c r="X2701" s="291"/>
      <c r="Y2701" s="291"/>
      <c r="Z2701" s="292"/>
    </row>
    <row r="2702" ht="24" spans="1:26">
      <c r="A2702" s="33">
        <v>504</v>
      </c>
      <c r="B2702" s="33" t="s">
        <v>117</v>
      </c>
      <c r="C2702" s="33" t="s">
        <v>118</v>
      </c>
      <c r="D2702" s="33" t="s">
        <v>363</v>
      </c>
      <c r="E2702" s="33" t="s">
        <v>455</v>
      </c>
      <c r="F2702" s="33" t="s">
        <v>1435</v>
      </c>
      <c r="G2702" s="33" t="s">
        <v>1830</v>
      </c>
      <c r="H2702" s="33" t="s">
        <v>2061</v>
      </c>
      <c r="I2702" s="33" t="s">
        <v>1876</v>
      </c>
      <c r="J2702" s="33" t="s">
        <v>1876</v>
      </c>
      <c r="K2702" s="33">
        <v>2</v>
      </c>
      <c r="L2702" s="236">
        <v>45597</v>
      </c>
      <c r="M2702" s="236">
        <v>45626</v>
      </c>
      <c r="N2702" s="33" t="s">
        <v>124</v>
      </c>
      <c r="O2702" s="33" t="s">
        <v>125</v>
      </c>
      <c r="P2702" s="33" t="s">
        <v>1143</v>
      </c>
      <c r="Q2702" s="29" t="s">
        <v>1308</v>
      </c>
      <c r="R2702" s="33" t="s">
        <v>78</v>
      </c>
      <c r="S2702" s="33">
        <v>2</v>
      </c>
      <c r="T2702" s="29"/>
      <c r="U2702" s="291"/>
      <c r="V2702" s="291"/>
      <c r="W2702" s="291"/>
      <c r="X2702" s="291"/>
      <c r="Y2702" s="291"/>
      <c r="Z2702" s="292"/>
    </row>
    <row r="2703" ht="24" spans="1:26">
      <c r="A2703" s="33">
        <v>505</v>
      </c>
      <c r="B2703" s="33" t="s">
        <v>117</v>
      </c>
      <c r="C2703" s="33" t="s">
        <v>118</v>
      </c>
      <c r="D2703" s="33" t="s">
        <v>150</v>
      </c>
      <c r="E2703" s="33" t="s">
        <v>247</v>
      </c>
      <c r="F2703" s="33" t="s">
        <v>1457</v>
      </c>
      <c r="G2703" s="33" t="s">
        <v>1830</v>
      </c>
      <c r="H2703" s="33" t="s">
        <v>2054</v>
      </c>
      <c r="I2703" s="33" t="s">
        <v>1876</v>
      </c>
      <c r="J2703" s="33" t="s">
        <v>1876</v>
      </c>
      <c r="K2703" s="33">
        <v>2</v>
      </c>
      <c r="L2703" s="236">
        <v>45597</v>
      </c>
      <c r="M2703" s="236">
        <v>45626</v>
      </c>
      <c r="N2703" s="33" t="s">
        <v>124</v>
      </c>
      <c r="O2703" s="33" t="s">
        <v>125</v>
      </c>
      <c r="P2703" s="33" t="s">
        <v>1143</v>
      </c>
      <c r="Q2703" s="29" t="s">
        <v>1204</v>
      </c>
      <c r="R2703" s="33" t="s">
        <v>78</v>
      </c>
      <c r="S2703" s="33">
        <v>2</v>
      </c>
      <c r="T2703" s="29"/>
      <c r="U2703" s="291"/>
      <c r="V2703" s="291"/>
      <c r="W2703" s="291"/>
      <c r="X2703" s="291"/>
      <c r="Y2703" s="291"/>
      <c r="Z2703" s="292"/>
    </row>
    <row r="2704" ht="24" spans="1:26">
      <c r="A2704" s="33">
        <v>506</v>
      </c>
      <c r="B2704" s="33" t="s">
        <v>117</v>
      </c>
      <c r="C2704" s="33" t="s">
        <v>118</v>
      </c>
      <c r="D2704" s="33" t="s">
        <v>363</v>
      </c>
      <c r="E2704" s="33" t="s">
        <v>247</v>
      </c>
      <c r="F2704" s="33" t="s">
        <v>1142</v>
      </c>
      <c r="G2704" s="33" t="s">
        <v>1830</v>
      </c>
      <c r="H2704" s="28" t="s">
        <v>2036</v>
      </c>
      <c r="I2704" s="33" t="s">
        <v>1876</v>
      </c>
      <c r="J2704" s="33" t="s">
        <v>1876</v>
      </c>
      <c r="K2704" s="33">
        <v>12</v>
      </c>
      <c r="L2704" s="236">
        <v>45627</v>
      </c>
      <c r="M2704" s="236">
        <v>45657</v>
      </c>
      <c r="N2704" s="33" t="s">
        <v>124</v>
      </c>
      <c r="O2704" s="33" t="s">
        <v>125</v>
      </c>
      <c r="P2704" s="33" t="s">
        <v>1143</v>
      </c>
      <c r="Q2704" s="29" t="s">
        <v>1144</v>
      </c>
      <c r="R2704" s="33" t="s">
        <v>78</v>
      </c>
      <c r="S2704" s="33">
        <v>12</v>
      </c>
      <c r="T2704" s="29"/>
      <c r="U2704" s="291"/>
      <c r="V2704" s="291"/>
      <c r="W2704" s="291"/>
      <c r="X2704" s="291"/>
      <c r="Y2704" s="291"/>
      <c r="Z2704" s="292"/>
    </row>
    <row r="2705" ht="24" spans="1:26">
      <c r="A2705" s="33">
        <v>507</v>
      </c>
      <c r="B2705" s="33" t="s">
        <v>117</v>
      </c>
      <c r="C2705" s="33" t="s">
        <v>118</v>
      </c>
      <c r="D2705" s="33" t="s">
        <v>363</v>
      </c>
      <c r="E2705" s="33" t="s">
        <v>247</v>
      </c>
      <c r="F2705" s="33" t="s">
        <v>1149</v>
      </c>
      <c r="G2705" s="33" t="s">
        <v>1830</v>
      </c>
      <c r="H2705" s="28" t="s">
        <v>2036</v>
      </c>
      <c r="I2705" s="33" t="s">
        <v>1876</v>
      </c>
      <c r="J2705" s="33" t="s">
        <v>1876</v>
      </c>
      <c r="K2705" s="33">
        <v>10</v>
      </c>
      <c r="L2705" s="236">
        <v>45627</v>
      </c>
      <c r="M2705" s="236">
        <v>45657</v>
      </c>
      <c r="N2705" s="33" t="s">
        <v>124</v>
      </c>
      <c r="O2705" s="33" t="s">
        <v>125</v>
      </c>
      <c r="P2705" s="33" t="s">
        <v>1143</v>
      </c>
      <c r="Q2705" s="29" t="s">
        <v>1144</v>
      </c>
      <c r="R2705" s="33" t="s">
        <v>78</v>
      </c>
      <c r="S2705" s="33">
        <v>10</v>
      </c>
      <c r="T2705" s="29"/>
      <c r="U2705" s="291"/>
      <c r="V2705" s="291"/>
      <c r="W2705" s="291"/>
      <c r="X2705" s="291"/>
      <c r="Y2705" s="291"/>
      <c r="Z2705" s="292"/>
    </row>
    <row r="2706" ht="24" spans="1:26">
      <c r="A2706" s="33">
        <v>508</v>
      </c>
      <c r="B2706" s="33" t="s">
        <v>117</v>
      </c>
      <c r="C2706" s="33" t="s">
        <v>118</v>
      </c>
      <c r="D2706" s="33" t="s">
        <v>363</v>
      </c>
      <c r="E2706" s="33" t="s">
        <v>157</v>
      </c>
      <c r="F2706" s="33" t="s">
        <v>1154</v>
      </c>
      <c r="G2706" s="33" t="s">
        <v>1830</v>
      </c>
      <c r="H2706" s="33" t="s">
        <v>2037</v>
      </c>
      <c r="I2706" s="33" t="s">
        <v>1876</v>
      </c>
      <c r="J2706" s="33" t="s">
        <v>1876</v>
      </c>
      <c r="K2706" s="33">
        <v>18</v>
      </c>
      <c r="L2706" s="236">
        <v>45627</v>
      </c>
      <c r="M2706" s="236">
        <v>45657</v>
      </c>
      <c r="N2706" s="33" t="s">
        <v>124</v>
      </c>
      <c r="O2706" s="33" t="s">
        <v>125</v>
      </c>
      <c r="P2706" s="33" t="s">
        <v>1143</v>
      </c>
      <c r="Q2706" s="29" t="s">
        <v>1144</v>
      </c>
      <c r="R2706" s="33" t="s">
        <v>78</v>
      </c>
      <c r="S2706" s="33">
        <v>18</v>
      </c>
      <c r="T2706" s="29"/>
      <c r="U2706" s="291"/>
      <c r="V2706" s="291"/>
      <c r="W2706" s="291"/>
      <c r="X2706" s="291"/>
      <c r="Y2706" s="291"/>
      <c r="Z2706" s="292"/>
    </row>
    <row r="2707" ht="24" spans="1:26">
      <c r="A2707" s="33">
        <v>509</v>
      </c>
      <c r="B2707" s="33" t="s">
        <v>117</v>
      </c>
      <c r="C2707" s="33" t="s">
        <v>118</v>
      </c>
      <c r="D2707" s="33" t="s">
        <v>363</v>
      </c>
      <c r="E2707" s="33" t="s">
        <v>157</v>
      </c>
      <c r="F2707" s="33" t="s">
        <v>1159</v>
      </c>
      <c r="G2707" s="33" t="s">
        <v>1830</v>
      </c>
      <c r="H2707" s="33" t="s">
        <v>2037</v>
      </c>
      <c r="I2707" s="33" t="s">
        <v>1876</v>
      </c>
      <c r="J2707" s="33" t="s">
        <v>1876</v>
      </c>
      <c r="K2707" s="33">
        <v>18</v>
      </c>
      <c r="L2707" s="236">
        <v>45627</v>
      </c>
      <c r="M2707" s="236">
        <v>45657</v>
      </c>
      <c r="N2707" s="33" t="s">
        <v>124</v>
      </c>
      <c r="O2707" s="33" t="s">
        <v>125</v>
      </c>
      <c r="P2707" s="33" t="s">
        <v>1143</v>
      </c>
      <c r="Q2707" s="29" t="s">
        <v>1144</v>
      </c>
      <c r="R2707" s="33" t="s">
        <v>78</v>
      </c>
      <c r="S2707" s="33">
        <v>18</v>
      </c>
      <c r="T2707" s="29"/>
      <c r="U2707" s="291"/>
      <c r="V2707" s="291"/>
      <c r="W2707" s="291"/>
      <c r="X2707" s="291"/>
      <c r="Y2707" s="291"/>
      <c r="Z2707" s="292"/>
    </row>
    <row r="2708" ht="24" spans="1:26">
      <c r="A2708" s="33">
        <v>79</v>
      </c>
      <c r="B2708" s="33" t="s">
        <v>117</v>
      </c>
      <c r="C2708" s="33" t="s">
        <v>118</v>
      </c>
      <c r="D2708" s="33" t="s">
        <v>363</v>
      </c>
      <c r="E2708" s="33" t="s">
        <v>157</v>
      </c>
      <c r="F2708" s="33" t="s">
        <v>1164</v>
      </c>
      <c r="G2708" s="33" t="s">
        <v>1830</v>
      </c>
      <c r="H2708" s="33" t="s">
        <v>2038</v>
      </c>
      <c r="I2708" s="33" t="s">
        <v>1876</v>
      </c>
      <c r="J2708" s="33" t="s">
        <v>1876</v>
      </c>
      <c r="K2708" s="33">
        <v>18</v>
      </c>
      <c r="L2708" s="236">
        <v>45627</v>
      </c>
      <c r="M2708" s="236">
        <v>45657</v>
      </c>
      <c r="N2708" s="33" t="s">
        <v>124</v>
      </c>
      <c r="O2708" s="33" t="s">
        <v>125</v>
      </c>
      <c r="P2708" s="33" t="s">
        <v>1143</v>
      </c>
      <c r="Q2708" s="29" t="s">
        <v>1144</v>
      </c>
      <c r="R2708" s="33" t="s">
        <v>78</v>
      </c>
      <c r="S2708" s="33">
        <v>18</v>
      </c>
      <c r="T2708" s="29"/>
      <c r="U2708" s="291"/>
      <c r="V2708" s="291"/>
      <c r="W2708" s="291"/>
      <c r="X2708" s="291"/>
      <c r="Y2708" s="291"/>
      <c r="Z2708" s="292"/>
    </row>
    <row r="2709" ht="24" spans="1:26">
      <c r="A2709" s="33">
        <v>80</v>
      </c>
      <c r="B2709" s="33" t="s">
        <v>117</v>
      </c>
      <c r="C2709" s="33" t="s">
        <v>118</v>
      </c>
      <c r="D2709" s="33" t="s">
        <v>363</v>
      </c>
      <c r="E2709" s="33" t="s">
        <v>157</v>
      </c>
      <c r="F2709" s="33" t="s">
        <v>1169</v>
      </c>
      <c r="G2709" s="33" t="s">
        <v>1830</v>
      </c>
      <c r="H2709" s="33" t="s">
        <v>2038</v>
      </c>
      <c r="I2709" s="33" t="s">
        <v>1876</v>
      </c>
      <c r="J2709" s="33" t="s">
        <v>1876</v>
      </c>
      <c r="K2709" s="33">
        <v>18</v>
      </c>
      <c r="L2709" s="236">
        <v>45627</v>
      </c>
      <c r="M2709" s="236">
        <v>45657</v>
      </c>
      <c r="N2709" s="33" t="s">
        <v>124</v>
      </c>
      <c r="O2709" s="33" t="s">
        <v>125</v>
      </c>
      <c r="P2709" s="33" t="s">
        <v>1143</v>
      </c>
      <c r="Q2709" s="29" t="s">
        <v>1144</v>
      </c>
      <c r="R2709" s="33" t="s">
        <v>78</v>
      </c>
      <c r="S2709" s="33">
        <v>18</v>
      </c>
      <c r="T2709" s="29"/>
      <c r="U2709" s="291"/>
      <c r="V2709" s="291"/>
      <c r="W2709" s="291"/>
      <c r="X2709" s="291"/>
      <c r="Y2709" s="291"/>
      <c r="Z2709" s="292"/>
    </row>
    <row r="2710" ht="24" spans="1:26">
      <c r="A2710" s="33">
        <v>510</v>
      </c>
      <c r="B2710" s="33" t="s">
        <v>117</v>
      </c>
      <c r="C2710" s="33" t="s">
        <v>118</v>
      </c>
      <c r="D2710" s="33" t="s">
        <v>363</v>
      </c>
      <c r="E2710" s="33" t="s">
        <v>797</v>
      </c>
      <c r="F2710" s="33" t="s">
        <v>1174</v>
      </c>
      <c r="G2710" s="33" t="s">
        <v>1830</v>
      </c>
      <c r="H2710" s="28" t="s">
        <v>2039</v>
      </c>
      <c r="I2710" s="33" t="s">
        <v>1876</v>
      </c>
      <c r="J2710" s="33" t="s">
        <v>1876</v>
      </c>
      <c r="K2710" s="33">
        <v>14</v>
      </c>
      <c r="L2710" s="236">
        <v>45627</v>
      </c>
      <c r="M2710" s="236">
        <v>45657</v>
      </c>
      <c r="N2710" s="33" t="s">
        <v>124</v>
      </c>
      <c r="O2710" s="33" t="s">
        <v>125</v>
      </c>
      <c r="P2710" s="33" t="s">
        <v>1143</v>
      </c>
      <c r="Q2710" s="29" t="s">
        <v>1175</v>
      </c>
      <c r="R2710" s="33" t="s">
        <v>78</v>
      </c>
      <c r="S2710" s="33">
        <v>14</v>
      </c>
      <c r="T2710" s="29"/>
      <c r="U2710" s="291"/>
      <c r="V2710" s="291"/>
      <c r="W2710" s="291"/>
      <c r="X2710" s="291"/>
      <c r="Y2710" s="291"/>
      <c r="Z2710" s="292"/>
    </row>
    <row r="2711" ht="24" spans="1:26">
      <c r="A2711" s="33">
        <v>511</v>
      </c>
      <c r="B2711" s="33" t="s">
        <v>117</v>
      </c>
      <c r="C2711" s="33" t="s">
        <v>118</v>
      </c>
      <c r="D2711" s="33" t="s">
        <v>363</v>
      </c>
      <c r="E2711" s="33" t="s">
        <v>797</v>
      </c>
      <c r="F2711" s="33" t="s">
        <v>1180</v>
      </c>
      <c r="G2711" s="33" t="s">
        <v>1830</v>
      </c>
      <c r="H2711" s="28" t="s">
        <v>2039</v>
      </c>
      <c r="I2711" s="33" t="s">
        <v>1876</v>
      </c>
      <c r="J2711" s="33" t="s">
        <v>1876</v>
      </c>
      <c r="K2711" s="33">
        <v>14</v>
      </c>
      <c r="L2711" s="236">
        <v>45627</v>
      </c>
      <c r="M2711" s="236">
        <v>45657</v>
      </c>
      <c r="N2711" s="33" t="s">
        <v>124</v>
      </c>
      <c r="O2711" s="33" t="s">
        <v>125</v>
      </c>
      <c r="P2711" s="33" t="s">
        <v>1143</v>
      </c>
      <c r="Q2711" s="29" t="s">
        <v>1175</v>
      </c>
      <c r="R2711" s="33" t="s">
        <v>78</v>
      </c>
      <c r="S2711" s="33">
        <v>14</v>
      </c>
      <c r="T2711" s="29"/>
      <c r="U2711" s="291"/>
      <c r="V2711" s="291"/>
      <c r="W2711" s="291"/>
      <c r="X2711" s="291"/>
      <c r="Y2711" s="291"/>
      <c r="Z2711" s="292"/>
    </row>
    <row r="2712" ht="24" spans="1:26">
      <c r="A2712" s="33">
        <v>512</v>
      </c>
      <c r="B2712" s="33" t="s">
        <v>117</v>
      </c>
      <c r="C2712" s="33" t="s">
        <v>118</v>
      </c>
      <c r="D2712" s="33" t="s">
        <v>119</v>
      </c>
      <c r="E2712" s="33" t="s">
        <v>120</v>
      </c>
      <c r="F2712" s="33" t="s">
        <v>1185</v>
      </c>
      <c r="G2712" s="33" t="s">
        <v>1830</v>
      </c>
      <c r="H2712" s="305" t="s">
        <v>2040</v>
      </c>
      <c r="I2712" s="33" t="s">
        <v>1876</v>
      </c>
      <c r="J2712" s="33" t="s">
        <v>1876</v>
      </c>
      <c r="K2712" s="33">
        <v>20</v>
      </c>
      <c r="L2712" s="236">
        <v>45627</v>
      </c>
      <c r="M2712" s="236">
        <v>45657</v>
      </c>
      <c r="N2712" s="33" t="s">
        <v>124</v>
      </c>
      <c r="O2712" s="33" t="s">
        <v>125</v>
      </c>
      <c r="P2712" s="33" t="s">
        <v>1143</v>
      </c>
      <c r="Q2712" s="29" t="s">
        <v>1186</v>
      </c>
      <c r="R2712" s="33" t="s">
        <v>78</v>
      </c>
      <c r="S2712" s="33">
        <v>20</v>
      </c>
      <c r="T2712" s="29"/>
      <c r="U2712" s="291"/>
      <c r="V2712" s="291"/>
      <c r="W2712" s="291"/>
      <c r="X2712" s="291"/>
      <c r="Y2712" s="291"/>
      <c r="Z2712" s="292"/>
    </row>
    <row r="2713" ht="24" spans="1:26">
      <c r="A2713" s="33">
        <v>513</v>
      </c>
      <c r="B2713" s="33" t="s">
        <v>117</v>
      </c>
      <c r="C2713" s="33" t="s">
        <v>118</v>
      </c>
      <c r="D2713" s="33" t="s">
        <v>119</v>
      </c>
      <c r="E2713" s="33" t="s">
        <v>120</v>
      </c>
      <c r="F2713" s="33" t="s">
        <v>1195</v>
      </c>
      <c r="G2713" s="33" t="s">
        <v>1830</v>
      </c>
      <c r="H2713" s="305" t="s">
        <v>2041</v>
      </c>
      <c r="I2713" s="29" t="s">
        <v>1876</v>
      </c>
      <c r="J2713" s="33" t="s">
        <v>1876</v>
      </c>
      <c r="K2713" s="33">
        <v>20</v>
      </c>
      <c r="L2713" s="236">
        <v>45627</v>
      </c>
      <c r="M2713" s="236">
        <v>45657</v>
      </c>
      <c r="N2713" s="33" t="s">
        <v>124</v>
      </c>
      <c r="O2713" s="33" t="s">
        <v>125</v>
      </c>
      <c r="P2713" s="33" t="s">
        <v>1143</v>
      </c>
      <c r="Q2713" s="29" t="s">
        <v>1196</v>
      </c>
      <c r="R2713" s="33" t="s">
        <v>78</v>
      </c>
      <c r="S2713" s="33">
        <v>20</v>
      </c>
      <c r="T2713" s="29"/>
      <c r="U2713" s="291"/>
      <c r="V2713" s="291"/>
      <c r="W2713" s="291"/>
      <c r="X2713" s="291"/>
      <c r="Y2713" s="291"/>
      <c r="Z2713" s="292"/>
    </row>
    <row r="2714" ht="24" spans="1:26">
      <c r="A2714" s="33">
        <v>514</v>
      </c>
      <c r="B2714" s="33" t="s">
        <v>117</v>
      </c>
      <c r="C2714" s="33" t="s">
        <v>118</v>
      </c>
      <c r="D2714" s="33" t="s">
        <v>150</v>
      </c>
      <c r="E2714" s="33" t="s">
        <v>157</v>
      </c>
      <c r="F2714" s="33" t="s">
        <v>1203</v>
      </c>
      <c r="G2714" s="33" t="s">
        <v>1830</v>
      </c>
      <c r="H2714" s="33" t="s">
        <v>2042</v>
      </c>
      <c r="I2714" s="33" t="s">
        <v>1876</v>
      </c>
      <c r="J2714" s="33" t="s">
        <v>1876</v>
      </c>
      <c r="K2714" s="33">
        <v>8</v>
      </c>
      <c r="L2714" s="236">
        <v>45627</v>
      </c>
      <c r="M2714" s="236">
        <v>45657</v>
      </c>
      <c r="N2714" s="33" t="s">
        <v>124</v>
      </c>
      <c r="O2714" s="33" t="s">
        <v>125</v>
      </c>
      <c r="P2714" s="33" t="s">
        <v>1143</v>
      </c>
      <c r="Q2714" s="29" t="s">
        <v>1204</v>
      </c>
      <c r="R2714" s="33" t="s">
        <v>78</v>
      </c>
      <c r="S2714" s="33">
        <v>8</v>
      </c>
      <c r="T2714" s="29"/>
      <c r="U2714" s="291"/>
      <c r="V2714" s="291"/>
      <c r="W2714" s="291"/>
      <c r="X2714" s="291"/>
      <c r="Y2714" s="291"/>
      <c r="Z2714" s="292"/>
    </row>
    <row r="2715" ht="24" spans="1:26">
      <c r="A2715" s="33">
        <v>515</v>
      </c>
      <c r="B2715" s="33" t="s">
        <v>117</v>
      </c>
      <c r="C2715" s="33" t="s">
        <v>118</v>
      </c>
      <c r="D2715" s="33" t="s">
        <v>150</v>
      </c>
      <c r="E2715" s="33" t="s">
        <v>247</v>
      </c>
      <c r="F2715" s="33" t="s">
        <v>1224</v>
      </c>
      <c r="G2715" s="33" t="s">
        <v>1830</v>
      </c>
      <c r="H2715" s="33" t="s">
        <v>2043</v>
      </c>
      <c r="I2715" s="29" t="s">
        <v>1876</v>
      </c>
      <c r="J2715" s="33" t="s">
        <v>1876</v>
      </c>
      <c r="K2715" s="33">
        <v>10</v>
      </c>
      <c r="L2715" s="236">
        <v>45627</v>
      </c>
      <c r="M2715" s="236">
        <v>45657</v>
      </c>
      <c r="N2715" s="33" t="s">
        <v>124</v>
      </c>
      <c r="O2715" s="33" t="s">
        <v>125</v>
      </c>
      <c r="P2715" s="33" t="s">
        <v>1143</v>
      </c>
      <c r="Q2715" s="29" t="s">
        <v>1225</v>
      </c>
      <c r="R2715" s="33" t="s">
        <v>78</v>
      </c>
      <c r="S2715" s="33">
        <v>10</v>
      </c>
      <c r="T2715" s="29"/>
      <c r="U2715" s="291"/>
      <c r="V2715" s="291"/>
      <c r="W2715" s="291"/>
      <c r="X2715" s="291"/>
      <c r="Y2715" s="291"/>
      <c r="Z2715" s="292"/>
    </row>
    <row r="2716" ht="24" spans="1:26">
      <c r="A2716" s="33">
        <v>516</v>
      </c>
      <c r="B2716" s="33" t="s">
        <v>117</v>
      </c>
      <c r="C2716" s="33" t="s">
        <v>118</v>
      </c>
      <c r="D2716" s="33" t="s">
        <v>150</v>
      </c>
      <c r="E2716" s="33" t="s">
        <v>247</v>
      </c>
      <c r="F2716" s="33" t="s">
        <v>1235</v>
      </c>
      <c r="G2716" s="33" t="s">
        <v>1830</v>
      </c>
      <c r="H2716" s="33" t="s">
        <v>2043</v>
      </c>
      <c r="I2716" s="29" t="s">
        <v>1876</v>
      </c>
      <c r="J2716" s="33" t="s">
        <v>1876</v>
      </c>
      <c r="K2716" s="33">
        <v>10</v>
      </c>
      <c r="L2716" s="236">
        <v>45627</v>
      </c>
      <c r="M2716" s="236">
        <v>45657</v>
      </c>
      <c r="N2716" s="33" t="s">
        <v>124</v>
      </c>
      <c r="O2716" s="33" t="s">
        <v>125</v>
      </c>
      <c r="P2716" s="33" t="s">
        <v>1143</v>
      </c>
      <c r="Q2716" s="29" t="s">
        <v>1225</v>
      </c>
      <c r="R2716" s="33" t="s">
        <v>78</v>
      </c>
      <c r="S2716" s="33">
        <v>10</v>
      </c>
      <c r="T2716" s="29"/>
      <c r="U2716" s="291"/>
      <c r="V2716" s="291"/>
      <c r="W2716" s="291"/>
      <c r="X2716" s="291"/>
      <c r="Y2716" s="291"/>
      <c r="Z2716" s="292"/>
    </row>
    <row r="2717" ht="24" spans="1:26">
      <c r="A2717" s="33">
        <v>518</v>
      </c>
      <c r="B2717" s="33" t="s">
        <v>117</v>
      </c>
      <c r="C2717" s="33" t="s">
        <v>118</v>
      </c>
      <c r="D2717" s="33" t="s">
        <v>150</v>
      </c>
      <c r="E2717" s="33" t="s">
        <v>797</v>
      </c>
      <c r="F2717" s="33" t="s">
        <v>1244</v>
      </c>
      <c r="G2717" s="33" t="s">
        <v>1830</v>
      </c>
      <c r="H2717" s="305" t="s">
        <v>2044</v>
      </c>
      <c r="I2717" s="29" t="s">
        <v>1876</v>
      </c>
      <c r="J2717" s="33" t="s">
        <v>1876</v>
      </c>
      <c r="K2717" s="33">
        <v>16</v>
      </c>
      <c r="L2717" s="236">
        <v>45627</v>
      </c>
      <c r="M2717" s="236">
        <v>45657</v>
      </c>
      <c r="N2717" s="33" t="s">
        <v>124</v>
      </c>
      <c r="O2717" s="33" t="s">
        <v>125</v>
      </c>
      <c r="P2717" s="33" t="s">
        <v>1143</v>
      </c>
      <c r="Q2717" s="29" t="s">
        <v>1245</v>
      </c>
      <c r="R2717" s="33" t="s">
        <v>78</v>
      </c>
      <c r="S2717" s="33">
        <v>16</v>
      </c>
      <c r="T2717" s="29"/>
      <c r="U2717" s="291"/>
      <c r="V2717" s="291"/>
      <c r="W2717" s="291"/>
      <c r="X2717" s="291"/>
      <c r="Y2717" s="291"/>
      <c r="Z2717" s="292"/>
    </row>
    <row r="2718" ht="24" spans="1:26">
      <c r="A2718" s="33">
        <v>519</v>
      </c>
      <c r="B2718" s="33" t="s">
        <v>117</v>
      </c>
      <c r="C2718" s="33" t="s">
        <v>118</v>
      </c>
      <c r="D2718" s="33" t="s">
        <v>150</v>
      </c>
      <c r="E2718" s="33" t="s">
        <v>797</v>
      </c>
      <c r="F2718" s="33" t="s">
        <v>1258</v>
      </c>
      <c r="G2718" s="33" t="s">
        <v>1830</v>
      </c>
      <c r="H2718" s="33" t="s">
        <v>2045</v>
      </c>
      <c r="I2718" s="29" t="s">
        <v>1876</v>
      </c>
      <c r="J2718" s="33" t="s">
        <v>1876</v>
      </c>
      <c r="K2718" s="33">
        <v>2</v>
      </c>
      <c r="L2718" s="236">
        <v>45627</v>
      </c>
      <c r="M2718" s="236">
        <v>45657</v>
      </c>
      <c r="N2718" s="33" t="s">
        <v>124</v>
      </c>
      <c r="O2718" s="33" t="s">
        <v>125</v>
      </c>
      <c r="P2718" s="33" t="s">
        <v>1143</v>
      </c>
      <c r="Q2718" s="29" t="s">
        <v>1255</v>
      </c>
      <c r="R2718" s="33" t="s">
        <v>78</v>
      </c>
      <c r="S2718" s="33">
        <v>2</v>
      </c>
      <c r="T2718" s="29"/>
      <c r="U2718" s="291"/>
      <c r="V2718" s="291"/>
      <c r="W2718" s="291"/>
      <c r="X2718" s="291"/>
      <c r="Y2718" s="291"/>
      <c r="Z2718" s="292"/>
    </row>
    <row r="2719" ht="24" spans="1:26">
      <c r="A2719" s="33">
        <v>520</v>
      </c>
      <c r="B2719" s="33" t="s">
        <v>117</v>
      </c>
      <c r="C2719" s="33" t="s">
        <v>118</v>
      </c>
      <c r="D2719" s="33" t="s">
        <v>150</v>
      </c>
      <c r="E2719" s="33" t="s">
        <v>797</v>
      </c>
      <c r="F2719" s="33" t="s">
        <v>1265</v>
      </c>
      <c r="G2719" s="33" t="s">
        <v>1830</v>
      </c>
      <c r="H2719" s="305" t="s">
        <v>2046</v>
      </c>
      <c r="I2719" s="29" t="s">
        <v>1876</v>
      </c>
      <c r="J2719" s="33" t="s">
        <v>1876</v>
      </c>
      <c r="K2719" s="33">
        <v>4</v>
      </c>
      <c r="L2719" s="236">
        <v>45627</v>
      </c>
      <c r="M2719" s="236">
        <v>45657</v>
      </c>
      <c r="N2719" s="33" t="s">
        <v>124</v>
      </c>
      <c r="O2719" s="33" t="s">
        <v>125</v>
      </c>
      <c r="P2719" s="33" t="s">
        <v>1143</v>
      </c>
      <c r="Q2719" s="29" t="s">
        <v>1175</v>
      </c>
      <c r="R2719" s="33" t="s">
        <v>78</v>
      </c>
      <c r="S2719" s="33">
        <v>4</v>
      </c>
      <c r="T2719" s="29"/>
      <c r="U2719" s="291"/>
      <c r="V2719" s="291"/>
      <c r="W2719" s="291"/>
      <c r="X2719" s="291"/>
      <c r="Y2719" s="291"/>
      <c r="Z2719" s="292"/>
    </row>
    <row r="2720" ht="24" spans="1:26">
      <c r="A2720" s="33">
        <v>521</v>
      </c>
      <c r="B2720" s="33" t="s">
        <v>117</v>
      </c>
      <c r="C2720" s="33" t="s">
        <v>118</v>
      </c>
      <c r="D2720" s="33" t="s">
        <v>150</v>
      </c>
      <c r="E2720" s="33" t="s">
        <v>247</v>
      </c>
      <c r="F2720" s="33" t="s">
        <v>1275</v>
      </c>
      <c r="G2720" s="33" t="s">
        <v>1830</v>
      </c>
      <c r="H2720" s="33" t="s">
        <v>2047</v>
      </c>
      <c r="I2720" s="33" t="s">
        <v>1876</v>
      </c>
      <c r="J2720" s="33" t="s">
        <v>1876</v>
      </c>
      <c r="K2720" s="33">
        <v>2</v>
      </c>
      <c r="L2720" s="236">
        <v>45627</v>
      </c>
      <c r="M2720" s="236">
        <v>45657</v>
      </c>
      <c r="N2720" s="33" t="s">
        <v>124</v>
      </c>
      <c r="O2720" s="33" t="s">
        <v>125</v>
      </c>
      <c r="P2720" s="33" t="s">
        <v>1143</v>
      </c>
      <c r="Q2720" s="29" t="s">
        <v>1204</v>
      </c>
      <c r="R2720" s="33" t="s">
        <v>78</v>
      </c>
      <c r="S2720" s="33">
        <v>2</v>
      </c>
      <c r="T2720" s="29"/>
      <c r="U2720" s="29"/>
      <c r="V2720" s="29"/>
      <c r="W2720" s="29"/>
      <c r="X2720" s="29"/>
      <c r="Y2720" s="29"/>
      <c r="Z2720" s="33"/>
    </row>
    <row r="2721" ht="24" spans="1:26">
      <c r="A2721" s="33">
        <v>522</v>
      </c>
      <c r="B2721" s="33" t="s">
        <v>117</v>
      </c>
      <c r="C2721" s="33" t="s">
        <v>118</v>
      </c>
      <c r="D2721" s="33" t="s">
        <v>150</v>
      </c>
      <c r="E2721" s="33" t="s">
        <v>247</v>
      </c>
      <c r="F2721" s="33" t="s">
        <v>1279</v>
      </c>
      <c r="G2721" s="33" t="s">
        <v>1830</v>
      </c>
      <c r="H2721" s="28" t="s">
        <v>2048</v>
      </c>
      <c r="I2721" s="29" t="s">
        <v>1876</v>
      </c>
      <c r="J2721" s="33" t="s">
        <v>1876</v>
      </c>
      <c r="K2721" s="33">
        <v>10</v>
      </c>
      <c r="L2721" s="236">
        <v>45627</v>
      </c>
      <c r="M2721" s="236">
        <v>45657</v>
      </c>
      <c r="N2721" s="33" t="s">
        <v>124</v>
      </c>
      <c r="O2721" s="33" t="s">
        <v>125</v>
      </c>
      <c r="P2721" s="33" t="s">
        <v>1143</v>
      </c>
      <c r="Q2721" s="29" t="s">
        <v>1280</v>
      </c>
      <c r="R2721" s="33" t="s">
        <v>78</v>
      </c>
      <c r="S2721" s="33">
        <v>10</v>
      </c>
      <c r="T2721" s="29"/>
      <c r="U2721" s="29"/>
      <c r="V2721" s="29"/>
      <c r="W2721" s="29"/>
      <c r="X2721" s="29"/>
      <c r="Y2721" s="29"/>
      <c r="Z2721" s="33"/>
    </row>
    <row r="2722" ht="24" spans="1:26">
      <c r="A2722" s="33">
        <v>523</v>
      </c>
      <c r="B2722" s="33" t="s">
        <v>117</v>
      </c>
      <c r="C2722" s="33" t="s">
        <v>118</v>
      </c>
      <c r="D2722" s="33" t="s">
        <v>150</v>
      </c>
      <c r="E2722" s="33" t="s">
        <v>247</v>
      </c>
      <c r="F2722" s="33" t="s">
        <v>1290</v>
      </c>
      <c r="G2722" s="33" t="s">
        <v>1830</v>
      </c>
      <c r="H2722" s="28" t="s">
        <v>2048</v>
      </c>
      <c r="I2722" s="29" t="s">
        <v>1876</v>
      </c>
      <c r="J2722" s="33" t="s">
        <v>1876</v>
      </c>
      <c r="K2722" s="33">
        <v>10</v>
      </c>
      <c r="L2722" s="236">
        <v>45627</v>
      </c>
      <c r="M2722" s="236">
        <v>45657</v>
      </c>
      <c r="N2722" s="33" t="s">
        <v>124</v>
      </c>
      <c r="O2722" s="33" t="s">
        <v>125</v>
      </c>
      <c r="P2722" s="33" t="s">
        <v>1143</v>
      </c>
      <c r="Q2722" s="29" t="s">
        <v>1280</v>
      </c>
      <c r="R2722" s="33" t="s">
        <v>78</v>
      </c>
      <c r="S2722" s="33">
        <v>10</v>
      </c>
      <c r="T2722" s="29"/>
      <c r="U2722" s="291"/>
      <c r="V2722" s="291"/>
      <c r="W2722" s="291"/>
      <c r="X2722" s="291"/>
      <c r="Y2722" s="291"/>
      <c r="Z2722" s="292"/>
    </row>
    <row r="2723" ht="24" spans="1:26">
      <c r="A2723" s="33">
        <v>524</v>
      </c>
      <c r="B2723" s="33" t="s">
        <v>117</v>
      </c>
      <c r="C2723" s="33" t="s">
        <v>118</v>
      </c>
      <c r="D2723" s="33" t="s">
        <v>150</v>
      </c>
      <c r="E2723" s="33" t="s">
        <v>247</v>
      </c>
      <c r="F2723" s="33" t="s">
        <v>1296</v>
      </c>
      <c r="G2723" s="33" t="s">
        <v>1830</v>
      </c>
      <c r="H2723" s="33" t="s">
        <v>2049</v>
      </c>
      <c r="I2723" s="29" t="s">
        <v>1876</v>
      </c>
      <c r="J2723" s="33" t="s">
        <v>1876</v>
      </c>
      <c r="K2723" s="33">
        <v>4</v>
      </c>
      <c r="L2723" s="236">
        <v>45627</v>
      </c>
      <c r="M2723" s="236">
        <v>45657</v>
      </c>
      <c r="N2723" s="33" t="s">
        <v>124</v>
      </c>
      <c r="O2723" s="33" t="s">
        <v>125</v>
      </c>
      <c r="P2723" s="33" t="s">
        <v>1143</v>
      </c>
      <c r="Q2723" s="29" t="s">
        <v>1297</v>
      </c>
      <c r="R2723" s="33" t="s">
        <v>78</v>
      </c>
      <c r="S2723" s="33">
        <v>4</v>
      </c>
      <c r="T2723" s="29"/>
      <c r="U2723" s="291"/>
      <c r="V2723" s="291"/>
      <c r="W2723" s="291"/>
      <c r="X2723" s="291"/>
      <c r="Y2723" s="291"/>
      <c r="Z2723" s="292"/>
    </row>
    <row r="2724" ht="24" spans="1:26">
      <c r="A2724" s="33">
        <v>525</v>
      </c>
      <c r="B2724" s="33" t="s">
        <v>117</v>
      </c>
      <c r="C2724" s="33" t="s">
        <v>118</v>
      </c>
      <c r="D2724" s="33" t="s">
        <v>150</v>
      </c>
      <c r="E2724" s="33" t="s">
        <v>247</v>
      </c>
      <c r="F2724" s="33" t="s">
        <v>1302</v>
      </c>
      <c r="G2724" s="33" t="s">
        <v>1830</v>
      </c>
      <c r="H2724" s="33" t="s">
        <v>2050</v>
      </c>
      <c r="I2724" s="29" t="s">
        <v>1876</v>
      </c>
      <c r="J2724" s="33" t="s">
        <v>1876</v>
      </c>
      <c r="K2724" s="33">
        <v>4</v>
      </c>
      <c r="L2724" s="236">
        <v>45627</v>
      </c>
      <c r="M2724" s="236">
        <v>45657</v>
      </c>
      <c r="N2724" s="33" t="s">
        <v>124</v>
      </c>
      <c r="O2724" s="33" t="s">
        <v>125</v>
      </c>
      <c r="P2724" s="33" t="s">
        <v>1143</v>
      </c>
      <c r="Q2724" s="29" t="s">
        <v>1297</v>
      </c>
      <c r="R2724" s="33" t="s">
        <v>78</v>
      </c>
      <c r="S2724" s="33">
        <v>4</v>
      </c>
      <c r="T2724" s="29"/>
      <c r="U2724" s="291"/>
      <c r="V2724" s="291"/>
      <c r="W2724" s="291"/>
      <c r="X2724" s="291"/>
      <c r="Y2724" s="291"/>
      <c r="Z2724" s="292"/>
    </row>
    <row r="2725" ht="24" spans="1:26">
      <c r="A2725" s="33">
        <v>526</v>
      </c>
      <c r="B2725" s="33" t="s">
        <v>117</v>
      </c>
      <c r="C2725" s="33" t="s">
        <v>118</v>
      </c>
      <c r="D2725" s="33" t="s">
        <v>150</v>
      </c>
      <c r="E2725" s="33" t="s">
        <v>797</v>
      </c>
      <c r="F2725" s="33" t="s">
        <v>1307</v>
      </c>
      <c r="G2725" s="33" t="s">
        <v>1830</v>
      </c>
      <c r="H2725" s="33" t="s">
        <v>2051</v>
      </c>
      <c r="I2725" s="29" t="s">
        <v>1876</v>
      </c>
      <c r="J2725" s="33" t="s">
        <v>1876</v>
      </c>
      <c r="K2725" s="33">
        <v>4</v>
      </c>
      <c r="L2725" s="236">
        <v>45627</v>
      </c>
      <c r="M2725" s="236">
        <v>45657</v>
      </c>
      <c r="N2725" s="33" t="s">
        <v>124</v>
      </c>
      <c r="O2725" s="33" t="s">
        <v>125</v>
      </c>
      <c r="P2725" s="33" t="s">
        <v>1143</v>
      </c>
      <c r="Q2725" s="29" t="s">
        <v>1308</v>
      </c>
      <c r="R2725" s="33" t="s">
        <v>78</v>
      </c>
      <c r="S2725" s="33">
        <v>4</v>
      </c>
      <c r="T2725" s="29"/>
      <c r="U2725" s="291"/>
      <c r="V2725" s="291"/>
      <c r="W2725" s="291"/>
      <c r="X2725" s="291"/>
      <c r="Y2725" s="291"/>
      <c r="Z2725" s="292"/>
    </row>
    <row r="2726" ht="24" spans="1:26">
      <c r="A2726" s="33">
        <v>527</v>
      </c>
      <c r="B2726" s="33" t="s">
        <v>117</v>
      </c>
      <c r="C2726" s="33" t="s">
        <v>118</v>
      </c>
      <c r="D2726" s="33" t="s">
        <v>150</v>
      </c>
      <c r="E2726" s="33" t="s">
        <v>797</v>
      </c>
      <c r="F2726" s="33" t="s">
        <v>1313</v>
      </c>
      <c r="G2726" s="33" t="s">
        <v>1830</v>
      </c>
      <c r="H2726" s="33" t="s">
        <v>2052</v>
      </c>
      <c r="I2726" s="29" t="s">
        <v>1876</v>
      </c>
      <c r="J2726" s="33" t="s">
        <v>1876</v>
      </c>
      <c r="K2726" s="33">
        <v>4</v>
      </c>
      <c r="L2726" s="236">
        <v>45627</v>
      </c>
      <c r="M2726" s="236">
        <v>45657</v>
      </c>
      <c r="N2726" s="33" t="s">
        <v>124</v>
      </c>
      <c r="O2726" s="33" t="s">
        <v>125</v>
      </c>
      <c r="P2726" s="33" t="s">
        <v>1143</v>
      </c>
      <c r="Q2726" s="29" t="s">
        <v>1297</v>
      </c>
      <c r="R2726" s="33" t="s">
        <v>78</v>
      </c>
      <c r="S2726" s="33">
        <v>4</v>
      </c>
      <c r="T2726" s="29"/>
      <c r="U2726" s="291"/>
      <c r="V2726" s="291"/>
      <c r="W2726" s="291"/>
      <c r="X2726" s="291"/>
      <c r="Y2726" s="291"/>
      <c r="Z2726" s="292"/>
    </row>
    <row r="2727" ht="24" spans="1:26">
      <c r="A2727" s="33">
        <v>528</v>
      </c>
      <c r="B2727" s="33" t="s">
        <v>117</v>
      </c>
      <c r="C2727" s="33" t="s">
        <v>118</v>
      </c>
      <c r="D2727" s="33" t="s">
        <v>150</v>
      </c>
      <c r="E2727" s="33" t="s">
        <v>247</v>
      </c>
      <c r="F2727" s="33" t="s">
        <v>1317</v>
      </c>
      <c r="G2727" s="33" t="s">
        <v>1830</v>
      </c>
      <c r="H2727" s="33" t="s">
        <v>2053</v>
      </c>
      <c r="I2727" s="29" t="s">
        <v>1876</v>
      </c>
      <c r="J2727" s="33" t="s">
        <v>1876</v>
      </c>
      <c r="K2727" s="33">
        <v>4</v>
      </c>
      <c r="L2727" s="236">
        <v>45627</v>
      </c>
      <c r="M2727" s="236">
        <v>45657</v>
      </c>
      <c r="N2727" s="33" t="s">
        <v>124</v>
      </c>
      <c r="O2727" s="33" t="s">
        <v>125</v>
      </c>
      <c r="P2727" s="33" t="s">
        <v>1143</v>
      </c>
      <c r="Q2727" s="29" t="s">
        <v>1297</v>
      </c>
      <c r="R2727" s="33" t="s">
        <v>78</v>
      </c>
      <c r="S2727" s="33">
        <v>4</v>
      </c>
      <c r="T2727" s="29"/>
      <c r="U2727" s="291"/>
      <c r="V2727" s="291"/>
      <c r="W2727" s="291"/>
      <c r="X2727" s="291"/>
      <c r="Y2727" s="291"/>
      <c r="Z2727" s="292"/>
    </row>
    <row r="2728" ht="24" spans="1:26">
      <c r="A2728" s="33">
        <v>529</v>
      </c>
      <c r="B2728" s="33" t="s">
        <v>117</v>
      </c>
      <c r="C2728" s="33" t="s">
        <v>118</v>
      </c>
      <c r="D2728" s="33" t="s">
        <v>150</v>
      </c>
      <c r="E2728" s="33" t="s">
        <v>797</v>
      </c>
      <c r="F2728" s="33" t="s">
        <v>1321</v>
      </c>
      <c r="G2728" s="33" t="s">
        <v>1830</v>
      </c>
      <c r="H2728" s="33" t="s">
        <v>2054</v>
      </c>
      <c r="I2728" s="29" t="s">
        <v>1876</v>
      </c>
      <c r="J2728" s="33" t="s">
        <v>1876</v>
      </c>
      <c r="K2728" s="33">
        <v>2</v>
      </c>
      <c r="L2728" s="236">
        <v>45627</v>
      </c>
      <c r="M2728" s="236">
        <v>45657</v>
      </c>
      <c r="N2728" s="33" t="s">
        <v>124</v>
      </c>
      <c r="O2728" s="33" t="s">
        <v>125</v>
      </c>
      <c r="P2728" s="33" t="s">
        <v>1143</v>
      </c>
      <c r="Q2728" s="29" t="s">
        <v>1322</v>
      </c>
      <c r="R2728" s="33" t="s">
        <v>78</v>
      </c>
      <c r="S2728" s="33">
        <v>2</v>
      </c>
      <c r="T2728" s="29"/>
      <c r="U2728" s="291"/>
      <c r="V2728" s="291"/>
      <c r="W2728" s="291"/>
      <c r="X2728" s="291"/>
      <c r="Y2728" s="291"/>
      <c r="Z2728" s="292"/>
    </row>
    <row r="2729" ht="24" spans="1:26">
      <c r="A2729" s="33">
        <v>530</v>
      </c>
      <c r="B2729" s="33" t="s">
        <v>117</v>
      </c>
      <c r="C2729" s="33" t="s">
        <v>118</v>
      </c>
      <c r="D2729" s="33" t="s">
        <v>150</v>
      </c>
      <c r="E2729" s="33" t="s">
        <v>797</v>
      </c>
      <c r="F2729" s="33" t="s">
        <v>1336</v>
      </c>
      <c r="G2729" s="33" t="s">
        <v>1830</v>
      </c>
      <c r="H2729" s="33" t="s">
        <v>2045</v>
      </c>
      <c r="I2729" s="29" t="s">
        <v>1876</v>
      </c>
      <c r="J2729" s="33" t="s">
        <v>1876</v>
      </c>
      <c r="K2729" s="33">
        <v>2</v>
      </c>
      <c r="L2729" s="236">
        <v>45627</v>
      </c>
      <c r="M2729" s="236">
        <v>45657</v>
      </c>
      <c r="N2729" s="33" t="s">
        <v>124</v>
      </c>
      <c r="O2729" s="33" t="s">
        <v>125</v>
      </c>
      <c r="P2729" s="33" t="s">
        <v>1143</v>
      </c>
      <c r="Q2729" s="29" t="s">
        <v>1337</v>
      </c>
      <c r="R2729" s="33" t="s">
        <v>78</v>
      </c>
      <c r="S2729" s="33">
        <v>2</v>
      </c>
      <c r="T2729" s="29"/>
      <c r="U2729" s="291"/>
      <c r="V2729" s="291"/>
      <c r="W2729" s="291"/>
      <c r="X2729" s="291"/>
      <c r="Y2729" s="291"/>
      <c r="Z2729" s="292"/>
    </row>
    <row r="2730" ht="24" spans="1:26">
      <c r="A2730" s="33">
        <v>531</v>
      </c>
      <c r="B2730" s="33" t="s">
        <v>117</v>
      </c>
      <c r="C2730" s="33" t="s">
        <v>118</v>
      </c>
      <c r="D2730" s="33" t="s">
        <v>150</v>
      </c>
      <c r="E2730" s="33" t="s">
        <v>157</v>
      </c>
      <c r="F2730" s="33" t="s">
        <v>1341</v>
      </c>
      <c r="G2730" s="33" t="s">
        <v>1830</v>
      </c>
      <c r="H2730" s="33" t="s">
        <v>2045</v>
      </c>
      <c r="I2730" s="29" t="s">
        <v>1876</v>
      </c>
      <c r="J2730" s="33" t="s">
        <v>1876</v>
      </c>
      <c r="K2730" s="33">
        <v>2</v>
      </c>
      <c r="L2730" s="236">
        <v>45627</v>
      </c>
      <c r="M2730" s="236">
        <v>45657</v>
      </c>
      <c r="N2730" s="33" t="s">
        <v>124</v>
      </c>
      <c r="O2730" s="33" t="s">
        <v>125</v>
      </c>
      <c r="P2730" s="33" t="s">
        <v>1143</v>
      </c>
      <c r="Q2730" s="29" t="s">
        <v>1342</v>
      </c>
      <c r="R2730" s="33" t="s">
        <v>78</v>
      </c>
      <c r="S2730" s="33">
        <v>2</v>
      </c>
      <c r="T2730" s="29"/>
      <c r="U2730" s="291"/>
      <c r="V2730" s="291"/>
      <c r="W2730" s="291"/>
      <c r="X2730" s="291"/>
      <c r="Y2730" s="291"/>
      <c r="Z2730" s="292"/>
    </row>
    <row r="2731" ht="24" spans="1:26">
      <c r="A2731" s="33">
        <v>532</v>
      </c>
      <c r="B2731" s="33" t="s">
        <v>117</v>
      </c>
      <c r="C2731" s="33" t="s">
        <v>118</v>
      </c>
      <c r="D2731" s="33" t="s">
        <v>150</v>
      </c>
      <c r="E2731" s="33" t="s">
        <v>157</v>
      </c>
      <c r="F2731" s="33" t="s">
        <v>1347</v>
      </c>
      <c r="G2731" s="33" t="s">
        <v>1830</v>
      </c>
      <c r="H2731" s="33" t="s">
        <v>2045</v>
      </c>
      <c r="I2731" s="29" t="s">
        <v>1876</v>
      </c>
      <c r="J2731" s="33" t="s">
        <v>1876</v>
      </c>
      <c r="K2731" s="33">
        <v>2</v>
      </c>
      <c r="L2731" s="236">
        <v>45627</v>
      </c>
      <c r="M2731" s="236">
        <v>45657</v>
      </c>
      <c r="N2731" s="33" t="s">
        <v>124</v>
      </c>
      <c r="O2731" s="33" t="s">
        <v>125</v>
      </c>
      <c r="P2731" s="33" t="s">
        <v>1143</v>
      </c>
      <c r="Q2731" s="29" t="s">
        <v>1342</v>
      </c>
      <c r="R2731" s="33" t="s">
        <v>78</v>
      </c>
      <c r="S2731" s="33">
        <v>2</v>
      </c>
      <c r="T2731" s="29"/>
      <c r="U2731" s="291"/>
      <c r="V2731" s="291"/>
      <c r="W2731" s="291"/>
      <c r="X2731" s="291"/>
      <c r="Y2731" s="291"/>
      <c r="Z2731" s="292"/>
    </row>
    <row r="2732" ht="24" spans="1:26">
      <c r="A2732" s="33">
        <v>533</v>
      </c>
      <c r="B2732" s="33" t="s">
        <v>117</v>
      </c>
      <c r="C2732" s="33" t="s">
        <v>118</v>
      </c>
      <c r="D2732" s="33" t="s">
        <v>363</v>
      </c>
      <c r="E2732" s="33" t="s">
        <v>157</v>
      </c>
      <c r="F2732" s="33" t="s">
        <v>1351</v>
      </c>
      <c r="G2732" s="33" t="s">
        <v>1830</v>
      </c>
      <c r="H2732" s="33" t="s">
        <v>2055</v>
      </c>
      <c r="I2732" s="29" t="s">
        <v>1876</v>
      </c>
      <c r="J2732" s="33" t="s">
        <v>1876</v>
      </c>
      <c r="K2732" s="33">
        <v>8</v>
      </c>
      <c r="L2732" s="236">
        <v>45627</v>
      </c>
      <c r="M2732" s="236">
        <v>45657</v>
      </c>
      <c r="N2732" s="33" t="s">
        <v>124</v>
      </c>
      <c r="O2732" s="33" t="s">
        <v>125</v>
      </c>
      <c r="P2732" s="33" t="s">
        <v>1143</v>
      </c>
      <c r="Q2732" s="29" t="s">
        <v>1352</v>
      </c>
      <c r="R2732" s="33" t="s">
        <v>78</v>
      </c>
      <c r="S2732" s="33">
        <v>8</v>
      </c>
      <c r="T2732" s="29"/>
      <c r="U2732" s="291"/>
      <c r="V2732" s="291"/>
      <c r="W2732" s="291"/>
      <c r="X2732" s="291"/>
      <c r="Y2732" s="291"/>
      <c r="Z2732" s="292"/>
    </row>
    <row r="2733" ht="24" spans="1:26">
      <c r="A2733" s="33">
        <v>534</v>
      </c>
      <c r="B2733" s="33" t="s">
        <v>117</v>
      </c>
      <c r="C2733" s="33" t="s">
        <v>118</v>
      </c>
      <c r="D2733" s="33" t="s">
        <v>363</v>
      </c>
      <c r="E2733" s="33" t="s">
        <v>157</v>
      </c>
      <c r="F2733" s="33" t="s">
        <v>1357</v>
      </c>
      <c r="G2733" s="33" t="s">
        <v>1830</v>
      </c>
      <c r="H2733" s="33" t="s">
        <v>2055</v>
      </c>
      <c r="I2733" s="29" t="s">
        <v>1876</v>
      </c>
      <c r="J2733" s="33" t="s">
        <v>1876</v>
      </c>
      <c r="K2733" s="33">
        <v>8</v>
      </c>
      <c r="L2733" s="236">
        <v>45627</v>
      </c>
      <c r="M2733" s="236">
        <v>45657</v>
      </c>
      <c r="N2733" s="33" t="s">
        <v>124</v>
      </c>
      <c r="O2733" s="33" t="s">
        <v>125</v>
      </c>
      <c r="P2733" s="33" t="s">
        <v>1143</v>
      </c>
      <c r="Q2733" s="29" t="s">
        <v>1352</v>
      </c>
      <c r="R2733" s="33" t="s">
        <v>78</v>
      </c>
      <c r="S2733" s="33">
        <v>8</v>
      </c>
      <c r="T2733" s="29"/>
      <c r="U2733" s="291"/>
      <c r="V2733" s="291"/>
      <c r="W2733" s="291"/>
      <c r="X2733" s="291"/>
      <c r="Y2733" s="291"/>
      <c r="Z2733" s="292"/>
    </row>
    <row r="2734" ht="24" spans="1:26">
      <c r="A2734" s="33">
        <v>535</v>
      </c>
      <c r="B2734" s="33" t="s">
        <v>117</v>
      </c>
      <c r="C2734" s="33" t="s">
        <v>118</v>
      </c>
      <c r="D2734" s="33" t="s">
        <v>150</v>
      </c>
      <c r="E2734" s="33" t="s">
        <v>797</v>
      </c>
      <c r="F2734" s="33" t="s">
        <v>1362</v>
      </c>
      <c r="G2734" s="33" t="s">
        <v>1830</v>
      </c>
      <c r="H2734" s="33" t="s">
        <v>2054</v>
      </c>
      <c r="I2734" s="29" t="s">
        <v>1876</v>
      </c>
      <c r="J2734" s="33" t="s">
        <v>1876</v>
      </c>
      <c r="K2734" s="33">
        <v>2</v>
      </c>
      <c r="L2734" s="236">
        <v>45627</v>
      </c>
      <c r="M2734" s="236">
        <v>45657</v>
      </c>
      <c r="N2734" s="33" t="s">
        <v>124</v>
      </c>
      <c r="O2734" s="33" t="s">
        <v>125</v>
      </c>
      <c r="P2734" s="33" t="s">
        <v>1143</v>
      </c>
      <c r="Q2734" s="29" t="s">
        <v>1255</v>
      </c>
      <c r="R2734" s="33" t="s">
        <v>78</v>
      </c>
      <c r="S2734" s="33">
        <v>2</v>
      </c>
      <c r="T2734" s="29"/>
      <c r="U2734" s="291"/>
      <c r="V2734" s="291"/>
      <c r="W2734" s="291"/>
      <c r="X2734" s="291"/>
      <c r="Y2734" s="291"/>
      <c r="Z2734" s="292"/>
    </row>
    <row r="2735" ht="24" spans="1:26">
      <c r="A2735" s="33">
        <v>536</v>
      </c>
      <c r="B2735" s="33" t="s">
        <v>117</v>
      </c>
      <c r="C2735" s="33" t="s">
        <v>118</v>
      </c>
      <c r="D2735" s="33" t="s">
        <v>150</v>
      </c>
      <c r="E2735" s="33" t="s">
        <v>157</v>
      </c>
      <c r="F2735" s="33" t="s">
        <v>1366</v>
      </c>
      <c r="G2735" s="33" t="s">
        <v>1830</v>
      </c>
      <c r="H2735" s="33" t="s">
        <v>2056</v>
      </c>
      <c r="I2735" s="29" t="s">
        <v>1876</v>
      </c>
      <c r="J2735" s="33" t="s">
        <v>1876</v>
      </c>
      <c r="K2735" s="33">
        <v>10</v>
      </c>
      <c r="L2735" s="236">
        <v>45627</v>
      </c>
      <c r="M2735" s="236">
        <v>45657</v>
      </c>
      <c r="N2735" s="33" t="s">
        <v>124</v>
      </c>
      <c r="O2735" s="33" t="s">
        <v>125</v>
      </c>
      <c r="P2735" s="33" t="s">
        <v>1143</v>
      </c>
      <c r="Q2735" s="29" t="s">
        <v>1367</v>
      </c>
      <c r="R2735" s="33" t="s">
        <v>78</v>
      </c>
      <c r="S2735" s="33">
        <v>10</v>
      </c>
      <c r="T2735" s="29"/>
      <c r="U2735" s="291"/>
      <c r="V2735" s="291"/>
      <c r="W2735" s="291"/>
      <c r="X2735" s="291"/>
      <c r="Y2735" s="291"/>
      <c r="Z2735" s="292"/>
    </row>
    <row r="2736" ht="24" spans="1:26">
      <c r="A2736" s="33">
        <v>537</v>
      </c>
      <c r="B2736" s="33" t="s">
        <v>117</v>
      </c>
      <c r="C2736" s="33" t="s">
        <v>118</v>
      </c>
      <c r="D2736" s="33" t="s">
        <v>150</v>
      </c>
      <c r="E2736" s="33" t="s">
        <v>797</v>
      </c>
      <c r="F2736" s="33" t="s">
        <v>1371</v>
      </c>
      <c r="G2736" s="33" t="s">
        <v>1830</v>
      </c>
      <c r="H2736" s="28" t="s">
        <v>2057</v>
      </c>
      <c r="I2736" s="29" t="s">
        <v>1876</v>
      </c>
      <c r="J2736" s="33" t="s">
        <v>1876</v>
      </c>
      <c r="K2736" s="33">
        <v>6</v>
      </c>
      <c r="L2736" s="236">
        <v>45627</v>
      </c>
      <c r="M2736" s="236">
        <v>45657</v>
      </c>
      <c r="N2736" s="33" t="s">
        <v>124</v>
      </c>
      <c r="O2736" s="33" t="s">
        <v>125</v>
      </c>
      <c r="P2736" s="33" t="s">
        <v>1143</v>
      </c>
      <c r="Q2736" s="29" t="s">
        <v>1175</v>
      </c>
      <c r="R2736" s="33" t="s">
        <v>78</v>
      </c>
      <c r="S2736" s="33">
        <v>6</v>
      </c>
      <c r="T2736" s="29"/>
      <c r="U2736" s="291"/>
      <c r="V2736" s="291"/>
      <c r="W2736" s="291"/>
      <c r="X2736" s="291"/>
      <c r="Y2736" s="291"/>
      <c r="Z2736" s="292"/>
    </row>
    <row r="2737" ht="24" spans="1:26">
      <c r="A2737" s="33">
        <v>538</v>
      </c>
      <c r="B2737" s="33" t="s">
        <v>117</v>
      </c>
      <c r="C2737" s="33" t="s">
        <v>118</v>
      </c>
      <c r="D2737" s="33" t="s">
        <v>150</v>
      </c>
      <c r="E2737" s="33" t="s">
        <v>797</v>
      </c>
      <c r="F2737" s="33" t="s">
        <v>1380</v>
      </c>
      <c r="G2737" s="33" t="s">
        <v>1830</v>
      </c>
      <c r="H2737" s="305" t="s">
        <v>2046</v>
      </c>
      <c r="I2737" s="29" t="s">
        <v>1876</v>
      </c>
      <c r="J2737" s="33" t="s">
        <v>1876</v>
      </c>
      <c r="K2737" s="33">
        <v>4</v>
      </c>
      <c r="L2737" s="236">
        <v>45627</v>
      </c>
      <c r="M2737" s="236">
        <v>45657</v>
      </c>
      <c r="N2737" s="33" t="s">
        <v>124</v>
      </c>
      <c r="O2737" s="33" t="s">
        <v>125</v>
      </c>
      <c r="P2737" s="33" t="s">
        <v>1143</v>
      </c>
      <c r="Q2737" s="29" t="s">
        <v>1175</v>
      </c>
      <c r="R2737" s="33" t="s">
        <v>78</v>
      </c>
      <c r="S2737" s="33">
        <v>4</v>
      </c>
      <c r="T2737" s="29"/>
      <c r="U2737" s="291"/>
      <c r="V2737" s="291"/>
      <c r="W2737" s="291"/>
      <c r="X2737" s="291"/>
      <c r="Y2737" s="291"/>
      <c r="Z2737" s="292"/>
    </row>
    <row r="2738" ht="24" spans="1:26">
      <c r="A2738" s="33">
        <v>539</v>
      </c>
      <c r="B2738" s="33" t="s">
        <v>117</v>
      </c>
      <c r="C2738" s="33" t="s">
        <v>118</v>
      </c>
      <c r="D2738" s="33" t="s">
        <v>150</v>
      </c>
      <c r="E2738" s="33" t="s">
        <v>157</v>
      </c>
      <c r="F2738" s="33" t="s">
        <v>1389</v>
      </c>
      <c r="G2738" s="33" t="s">
        <v>1830</v>
      </c>
      <c r="H2738" s="33" t="s">
        <v>2058</v>
      </c>
      <c r="I2738" s="33" t="s">
        <v>1876</v>
      </c>
      <c r="J2738" s="33" t="s">
        <v>1876</v>
      </c>
      <c r="K2738" s="33">
        <v>6</v>
      </c>
      <c r="L2738" s="236">
        <v>45627</v>
      </c>
      <c r="M2738" s="236">
        <v>45657</v>
      </c>
      <c r="N2738" s="33" t="s">
        <v>124</v>
      </c>
      <c r="O2738" s="33" t="s">
        <v>125</v>
      </c>
      <c r="P2738" s="33" t="s">
        <v>1143</v>
      </c>
      <c r="Q2738" s="29" t="s">
        <v>1367</v>
      </c>
      <c r="R2738" s="33" t="s">
        <v>78</v>
      </c>
      <c r="S2738" s="33">
        <v>6</v>
      </c>
      <c r="T2738" s="29"/>
      <c r="U2738" s="291"/>
      <c r="V2738" s="291"/>
      <c r="W2738" s="291"/>
      <c r="X2738" s="291"/>
      <c r="Y2738" s="291"/>
      <c r="Z2738" s="292"/>
    </row>
    <row r="2739" ht="24" spans="1:26">
      <c r="A2739" s="33">
        <v>540</v>
      </c>
      <c r="B2739" s="33" t="s">
        <v>117</v>
      </c>
      <c r="C2739" s="33" t="s">
        <v>118</v>
      </c>
      <c r="D2739" s="33" t="s">
        <v>150</v>
      </c>
      <c r="E2739" s="33" t="s">
        <v>247</v>
      </c>
      <c r="F2739" s="33" t="s">
        <v>1393</v>
      </c>
      <c r="G2739" s="33" t="s">
        <v>1830</v>
      </c>
      <c r="H2739" s="33" t="s">
        <v>2059</v>
      </c>
      <c r="I2739" s="33" t="s">
        <v>1876</v>
      </c>
      <c r="J2739" s="33" t="s">
        <v>1876</v>
      </c>
      <c r="K2739" s="33">
        <v>2</v>
      </c>
      <c r="L2739" s="236">
        <v>45627</v>
      </c>
      <c r="M2739" s="236">
        <v>45657</v>
      </c>
      <c r="N2739" s="33" t="s">
        <v>124</v>
      </c>
      <c r="O2739" s="33" t="s">
        <v>125</v>
      </c>
      <c r="P2739" s="33" t="s">
        <v>1143</v>
      </c>
      <c r="Q2739" s="29" t="s">
        <v>1367</v>
      </c>
      <c r="R2739" s="33" t="s">
        <v>78</v>
      </c>
      <c r="S2739" s="33">
        <v>2</v>
      </c>
      <c r="T2739" s="29"/>
      <c r="U2739" s="291"/>
      <c r="V2739" s="291"/>
      <c r="W2739" s="291"/>
      <c r="X2739" s="291"/>
      <c r="Y2739" s="291"/>
      <c r="Z2739" s="292"/>
    </row>
    <row r="2740" ht="24" spans="1:26">
      <c r="A2740" s="33">
        <v>541</v>
      </c>
      <c r="B2740" s="33" t="s">
        <v>117</v>
      </c>
      <c r="C2740" s="33" t="s">
        <v>118</v>
      </c>
      <c r="D2740" s="33" t="s">
        <v>150</v>
      </c>
      <c r="E2740" s="33" t="s">
        <v>247</v>
      </c>
      <c r="F2740" s="33" t="s">
        <v>1412</v>
      </c>
      <c r="G2740" s="33" t="s">
        <v>1830</v>
      </c>
      <c r="H2740" s="33" t="s">
        <v>2060</v>
      </c>
      <c r="I2740" s="33" t="s">
        <v>1876</v>
      </c>
      <c r="J2740" s="33" t="s">
        <v>1876</v>
      </c>
      <c r="K2740" s="33">
        <v>4</v>
      </c>
      <c r="L2740" s="236">
        <v>45627</v>
      </c>
      <c r="M2740" s="236">
        <v>45657</v>
      </c>
      <c r="N2740" s="33" t="s">
        <v>124</v>
      </c>
      <c r="O2740" s="33" t="s">
        <v>125</v>
      </c>
      <c r="P2740" s="33" t="s">
        <v>1143</v>
      </c>
      <c r="Q2740" s="29" t="s">
        <v>1367</v>
      </c>
      <c r="R2740" s="33" t="s">
        <v>78</v>
      </c>
      <c r="S2740" s="33">
        <v>4</v>
      </c>
      <c r="T2740" s="29"/>
      <c r="U2740" s="291"/>
      <c r="V2740" s="291"/>
      <c r="W2740" s="291"/>
      <c r="X2740" s="291"/>
      <c r="Y2740" s="291"/>
      <c r="Z2740" s="292"/>
    </row>
    <row r="2741" ht="24" spans="1:26">
      <c r="A2741" s="33">
        <v>542</v>
      </c>
      <c r="B2741" s="33" t="s">
        <v>117</v>
      </c>
      <c r="C2741" s="33" t="s">
        <v>118</v>
      </c>
      <c r="D2741" s="33" t="s">
        <v>363</v>
      </c>
      <c r="E2741" s="33" t="s">
        <v>455</v>
      </c>
      <c r="F2741" s="33" t="s">
        <v>1430</v>
      </c>
      <c r="G2741" s="33" t="s">
        <v>1830</v>
      </c>
      <c r="H2741" s="33" t="s">
        <v>2061</v>
      </c>
      <c r="I2741" s="33" t="s">
        <v>1876</v>
      </c>
      <c r="J2741" s="33" t="s">
        <v>1876</v>
      </c>
      <c r="K2741" s="33">
        <v>2</v>
      </c>
      <c r="L2741" s="236">
        <v>45627</v>
      </c>
      <c r="M2741" s="236">
        <v>45657</v>
      </c>
      <c r="N2741" s="33" t="s">
        <v>124</v>
      </c>
      <c r="O2741" s="33" t="s">
        <v>125</v>
      </c>
      <c r="P2741" s="33" t="s">
        <v>1143</v>
      </c>
      <c r="Q2741" s="29" t="s">
        <v>1308</v>
      </c>
      <c r="R2741" s="33" t="s">
        <v>78</v>
      </c>
      <c r="S2741" s="33">
        <v>2</v>
      </c>
      <c r="T2741" s="29"/>
      <c r="U2741" s="291"/>
      <c r="V2741" s="291"/>
      <c r="W2741" s="291"/>
      <c r="X2741" s="291"/>
      <c r="Y2741" s="291"/>
      <c r="Z2741" s="292"/>
    </row>
    <row r="2742" ht="24" spans="1:26">
      <c r="A2742" s="33">
        <v>543</v>
      </c>
      <c r="B2742" s="33" t="s">
        <v>117</v>
      </c>
      <c r="C2742" s="33" t="s">
        <v>118</v>
      </c>
      <c r="D2742" s="33" t="s">
        <v>363</v>
      </c>
      <c r="E2742" s="33" t="s">
        <v>455</v>
      </c>
      <c r="F2742" s="33" t="s">
        <v>1435</v>
      </c>
      <c r="G2742" s="33" t="s">
        <v>1830</v>
      </c>
      <c r="H2742" s="33" t="s">
        <v>2061</v>
      </c>
      <c r="I2742" s="33" t="s">
        <v>1876</v>
      </c>
      <c r="J2742" s="33" t="s">
        <v>1876</v>
      </c>
      <c r="K2742" s="33">
        <v>2</v>
      </c>
      <c r="L2742" s="236">
        <v>45627</v>
      </c>
      <c r="M2742" s="236">
        <v>45657</v>
      </c>
      <c r="N2742" s="33" t="s">
        <v>124</v>
      </c>
      <c r="O2742" s="33" t="s">
        <v>125</v>
      </c>
      <c r="P2742" s="33" t="s">
        <v>1143</v>
      </c>
      <c r="Q2742" s="29" t="s">
        <v>1308</v>
      </c>
      <c r="R2742" s="33" t="s">
        <v>78</v>
      </c>
      <c r="S2742" s="33">
        <v>2</v>
      </c>
      <c r="T2742" s="29"/>
      <c r="U2742" s="291"/>
      <c r="V2742" s="291"/>
      <c r="W2742" s="291"/>
      <c r="X2742" s="291"/>
      <c r="Y2742" s="291"/>
      <c r="Z2742" s="292"/>
    </row>
    <row r="2743" ht="24" spans="1:26">
      <c r="A2743" s="33">
        <v>544</v>
      </c>
      <c r="B2743" s="33" t="s">
        <v>117</v>
      </c>
      <c r="C2743" s="33" t="s">
        <v>118</v>
      </c>
      <c r="D2743" s="33" t="s">
        <v>150</v>
      </c>
      <c r="E2743" s="33" t="s">
        <v>247</v>
      </c>
      <c r="F2743" s="33" t="s">
        <v>1457</v>
      </c>
      <c r="G2743" s="33" t="s">
        <v>1830</v>
      </c>
      <c r="H2743" s="33" t="s">
        <v>2054</v>
      </c>
      <c r="I2743" s="33" t="s">
        <v>1876</v>
      </c>
      <c r="J2743" s="33" t="s">
        <v>1876</v>
      </c>
      <c r="K2743" s="33">
        <v>2</v>
      </c>
      <c r="L2743" s="236">
        <v>45627</v>
      </c>
      <c r="M2743" s="236">
        <v>45657</v>
      </c>
      <c r="N2743" s="33" t="s">
        <v>124</v>
      </c>
      <c r="O2743" s="33" t="s">
        <v>125</v>
      </c>
      <c r="P2743" s="33" t="s">
        <v>1143</v>
      </c>
      <c r="Q2743" s="29" t="s">
        <v>1204</v>
      </c>
      <c r="R2743" s="33" t="s">
        <v>78</v>
      </c>
      <c r="S2743" s="33">
        <v>2</v>
      </c>
      <c r="T2743" s="29"/>
      <c r="U2743" s="291"/>
      <c r="V2743" s="291"/>
      <c r="W2743" s="291"/>
      <c r="X2743" s="291"/>
      <c r="Y2743" s="291"/>
      <c r="Z2743" s="292"/>
    </row>
    <row r="2744" ht="24" spans="1:26">
      <c r="A2744" s="33">
        <v>545</v>
      </c>
      <c r="B2744" s="33" t="s">
        <v>117</v>
      </c>
      <c r="C2744" s="33" t="s">
        <v>118</v>
      </c>
      <c r="D2744" s="33" t="s">
        <v>363</v>
      </c>
      <c r="E2744" s="33" t="s">
        <v>455</v>
      </c>
      <c r="F2744" s="33" t="s">
        <v>1461</v>
      </c>
      <c r="G2744" s="33" t="s">
        <v>1830</v>
      </c>
      <c r="H2744" s="33" t="s">
        <v>2062</v>
      </c>
      <c r="I2744" s="33" t="s">
        <v>1876</v>
      </c>
      <c r="J2744" s="33" t="s">
        <v>1876</v>
      </c>
      <c r="K2744" s="33">
        <v>20</v>
      </c>
      <c r="L2744" s="236">
        <v>45292</v>
      </c>
      <c r="M2744" s="236">
        <v>45292</v>
      </c>
      <c r="N2744" s="33" t="s">
        <v>124</v>
      </c>
      <c r="O2744" s="48" t="s">
        <v>125</v>
      </c>
      <c r="P2744" s="29" t="s">
        <v>1143</v>
      </c>
      <c r="Q2744" s="29" t="s">
        <v>1462</v>
      </c>
      <c r="R2744" s="29" t="s">
        <v>78</v>
      </c>
      <c r="S2744" s="33">
        <v>20</v>
      </c>
      <c r="T2744" s="29"/>
      <c r="U2744" s="291"/>
      <c r="V2744" s="291"/>
      <c r="W2744" s="291"/>
      <c r="X2744" s="291"/>
      <c r="Y2744" s="291"/>
      <c r="Z2744" s="292"/>
    </row>
    <row r="2745" ht="24" spans="1:26">
      <c r="A2745" s="33">
        <v>546</v>
      </c>
      <c r="B2745" s="33" t="s">
        <v>117</v>
      </c>
      <c r="C2745" s="33" t="s">
        <v>118</v>
      </c>
      <c r="D2745" s="33" t="s">
        <v>363</v>
      </c>
      <c r="E2745" s="33" t="s">
        <v>455</v>
      </c>
      <c r="F2745" s="33" t="s">
        <v>1461</v>
      </c>
      <c r="G2745" s="33" t="s">
        <v>1830</v>
      </c>
      <c r="H2745" s="33" t="s">
        <v>2062</v>
      </c>
      <c r="I2745" s="33" t="s">
        <v>1876</v>
      </c>
      <c r="J2745" s="33" t="s">
        <v>1876</v>
      </c>
      <c r="K2745" s="33">
        <v>20</v>
      </c>
      <c r="L2745" s="236">
        <v>45323</v>
      </c>
      <c r="M2745" s="236">
        <v>45323</v>
      </c>
      <c r="N2745" s="33" t="s">
        <v>124</v>
      </c>
      <c r="O2745" s="48" t="s">
        <v>125</v>
      </c>
      <c r="P2745" s="29" t="s">
        <v>1143</v>
      </c>
      <c r="Q2745" s="29" t="s">
        <v>1462</v>
      </c>
      <c r="R2745" s="29" t="s">
        <v>78</v>
      </c>
      <c r="S2745" s="33">
        <v>20</v>
      </c>
      <c r="T2745" s="29"/>
      <c r="U2745" s="291"/>
      <c r="V2745" s="291"/>
      <c r="W2745" s="291"/>
      <c r="X2745" s="291"/>
      <c r="Y2745" s="291"/>
      <c r="Z2745" s="292"/>
    </row>
    <row r="2746" ht="24" spans="1:28">
      <c r="A2746" s="33">
        <v>547</v>
      </c>
      <c r="B2746" s="33" t="s">
        <v>117</v>
      </c>
      <c r="C2746" s="33" t="s">
        <v>118</v>
      </c>
      <c r="D2746" s="33" t="s">
        <v>363</v>
      </c>
      <c r="E2746" s="33" t="s">
        <v>455</v>
      </c>
      <c r="F2746" s="33" t="s">
        <v>1461</v>
      </c>
      <c r="G2746" s="33" t="s">
        <v>1830</v>
      </c>
      <c r="H2746" s="33" t="s">
        <v>2062</v>
      </c>
      <c r="I2746" s="33" t="s">
        <v>1876</v>
      </c>
      <c r="J2746" s="33" t="s">
        <v>1876</v>
      </c>
      <c r="K2746" s="33">
        <v>20</v>
      </c>
      <c r="L2746" s="236">
        <v>45353</v>
      </c>
      <c r="M2746" s="236">
        <v>45353</v>
      </c>
      <c r="N2746" s="33" t="s">
        <v>124</v>
      </c>
      <c r="O2746" s="48" t="s">
        <v>125</v>
      </c>
      <c r="P2746" s="29" t="s">
        <v>1143</v>
      </c>
      <c r="Q2746" s="29" t="s">
        <v>1462</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363</v>
      </c>
      <c r="E2747" s="33" t="s">
        <v>455</v>
      </c>
      <c r="F2747" s="33" t="s">
        <v>1461</v>
      </c>
      <c r="G2747" s="33" t="s">
        <v>1830</v>
      </c>
      <c r="H2747" s="33" t="s">
        <v>2062</v>
      </c>
      <c r="I2747" s="33" t="s">
        <v>1876</v>
      </c>
      <c r="J2747" s="33" t="s">
        <v>1876</v>
      </c>
      <c r="K2747" s="33">
        <v>20</v>
      </c>
      <c r="L2747" s="236">
        <v>45383</v>
      </c>
      <c r="M2747" s="236">
        <v>45383</v>
      </c>
      <c r="N2747" s="33" t="s">
        <v>124</v>
      </c>
      <c r="O2747" s="48" t="s">
        <v>125</v>
      </c>
      <c r="P2747" s="29" t="s">
        <v>1143</v>
      </c>
      <c r="Q2747" s="29" t="s">
        <v>1462</v>
      </c>
      <c r="R2747" s="29" t="s">
        <v>78</v>
      </c>
      <c r="S2747" s="33">
        <v>20</v>
      </c>
      <c r="T2747" s="29"/>
      <c r="U2747" s="291"/>
      <c r="V2747" s="291"/>
      <c r="W2747" s="291"/>
      <c r="X2747" s="291"/>
      <c r="Y2747" s="291"/>
      <c r="Z2747" s="292"/>
    </row>
    <row r="2748" ht="24" spans="1:26">
      <c r="A2748" s="33">
        <v>549</v>
      </c>
      <c r="B2748" s="33" t="s">
        <v>117</v>
      </c>
      <c r="C2748" s="33" t="s">
        <v>118</v>
      </c>
      <c r="D2748" s="33" t="s">
        <v>363</v>
      </c>
      <c r="E2748" s="33" t="s">
        <v>455</v>
      </c>
      <c r="F2748" s="33" t="s">
        <v>1461</v>
      </c>
      <c r="G2748" s="33" t="s">
        <v>1830</v>
      </c>
      <c r="H2748" s="33" t="s">
        <v>2062</v>
      </c>
      <c r="I2748" s="33" t="s">
        <v>1876</v>
      </c>
      <c r="J2748" s="33" t="s">
        <v>1876</v>
      </c>
      <c r="K2748" s="33">
        <v>20</v>
      </c>
      <c r="L2748" s="236">
        <v>45413</v>
      </c>
      <c r="M2748" s="236">
        <v>45413</v>
      </c>
      <c r="N2748" s="33" t="s">
        <v>124</v>
      </c>
      <c r="O2748" s="48" t="s">
        <v>125</v>
      </c>
      <c r="P2748" s="29" t="s">
        <v>1143</v>
      </c>
      <c r="Q2748" s="29" t="s">
        <v>1462</v>
      </c>
      <c r="R2748" s="29" t="s">
        <v>78</v>
      </c>
      <c r="S2748" s="33">
        <v>20</v>
      </c>
      <c r="T2748" s="29"/>
      <c r="U2748" s="291"/>
      <c r="V2748" s="291"/>
      <c r="W2748" s="291"/>
      <c r="X2748" s="291"/>
      <c r="Y2748" s="291"/>
      <c r="Z2748" s="292"/>
    </row>
    <row r="2749" ht="24" spans="1:26">
      <c r="A2749" s="33">
        <v>550</v>
      </c>
      <c r="B2749" s="33" t="s">
        <v>117</v>
      </c>
      <c r="C2749" s="33" t="s">
        <v>118</v>
      </c>
      <c r="D2749" s="33" t="s">
        <v>363</v>
      </c>
      <c r="E2749" s="33" t="s">
        <v>455</v>
      </c>
      <c r="F2749" s="33" t="s">
        <v>1461</v>
      </c>
      <c r="G2749" s="33" t="s">
        <v>1830</v>
      </c>
      <c r="H2749" s="33" t="s">
        <v>2062</v>
      </c>
      <c r="I2749" s="33" t="s">
        <v>1876</v>
      </c>
      <c r="J2749" s="33" t="s">
        <v>1876</v>
      </c>
      <c r="K2749" s="33">
        <v>20</v>
      </c>
      <c r="L2749" s="236">
        <v>45444</v>
      </c>
      <c r="M2749" s="236">
        <v>45444</v>
      </c>
      <c r="N2749" s="33" t="s">
        <v>124</v>
      </c>
      <c r="O2749" s="48" t="s">
        <v>125</v>
      </c>
      <c r="P2749" s="29" t="s">
        <v>1143</v>
      </c>
      <c r="Q2749" s="29" t="s">
        <v>1462</v>
      </c>
      <c r="R2749" s="29" t="s">
        <v>78</v>
      </c>
      <c r="S2749" s="33">
        <v>20</v>
      </c>
      <c r="T2749" s="29"/>
      <c r="U2749" s="291"/>
      <c r="V2749" s="291"/>
      <c r="W2749" s="291"/>
      <c r="X2749" s="291"/>
      <c r="Y2749" s="291"/>
      <c r="Z2749" s="292"/>
    </row>
    <row r="2750" ht="24" spans="1:26">
      <c r="A2750" s="33">
        <v>551</v>
      </c>
      <c r="B2750" s="33" t="s">
        <v>117</v>
      </c>
      <c r="C2750" s="33" t="s">
        <v>118</v>
      </c>
      <c r="D2750" s="33" t="s">
        <v>363</v>
      </c>
      <c r="E2750" s="33" t="s">
        <v>455</v>
      </c>
      <c r="F2750" s="33" t="s">
        <v>1461</v>
      </c>
      <c r="G2750" s="33" t="s">
        <v>1830</v>
      </c>
      <c r="H2750" s="33" t="s">
        <v>2062</v>
      </c>
      <c r="I2750" s="33" t="s">
        <v>1876</v>
      </c>
      <c r="J2750" s="33" t="s">
        <v>1876</v>
      </c>
      <c r="K2750" s="33">
        <v>20</v>
      </c>
      <c r="L2750" s="236">
        <v>45474</v>
      </c>
      <c r="M2750" s="236">
        <v>45474</v>
      </c>
      <c r="N2750" s="33" t="s">
        <v>124</v>
      </c>
      <c r="O2750" s="48" t="s">
        <v>125</v>
      </c>
      <c r="P2750" s="29" t="s">
        <v>1143</v>
      </c>
      <c r="Q2750" s="29" t="s">
        <v>1462</v>
      </c>
      <c r="R2750" s="29" t="s">
        <v>78</v>
      </c>
      <c r="S2750" s="33">
        <v>20</v>
      </c>
      <c r="T2750" s="29"/>
      <c r="U2750" s="291"/>
      <c r="V2750" s="291"/>
      <c r="W2750" s="291"/>
      <c r="X2750" s="291"/>
      <c r="Y2750" s="291"/>
      <c r="Z2750" s="292"/>
    </row>
    <row r="2751" ht="24" spans="1:26">
      <c r="A2751" s="33">
        <v>552</v>
      </c>
      <c r="B2751" s="33" t="s">
        <v>117</v>
      </c>
      <c r="C2751" s="33" t="s">
        <v>118</v>
      </c>
      <c r="D2751" s="33" t="s">
        <v>363</v>
      </c>
      <c r="E2751" s="33" t="s">
        <v>455</v>
      </c>
      <c r="F2751" s="33" t="s">
        <v>1461</v>
      </c>
      <c r="G2751" s="33" t="s">
        <v>1830</v>
      </c>
      <c r="H2751" s="33" t="s">
        <v>2062</v>
      </c>
      <c r="I2751" s="33" t="s">
        <v>1876</v>
      </c>
      <c r="J2751" s="33" t="s">
        <v>1876</v>
      </c>
      <c r="K2751" s="33">
        <v>20</v>
      </c>
      <c r="L2751" s="236">
        <v>45505</v>
      </c>
      <c r="M2751" s="236">
        <v>45505</v>
      </c>
      <c r="N2751" s="33" t="s">
        <v>124</v>
      </c>
      <c r="O2751" s="48" t="s">
        <v>125</v>
      </c>
      <c r="P2751" s="29" t="s">
        <v>1143</v>
      </c>
      <c r="Q2751" s="29" t="s">
        <v>1462</v>
      </c>
      <c r="R2751" s="29" t="s">
        <v>78</v>
      </c>
      <c r="S2751" s="33">
        <v>20</v>
      </c>
      <c r="T2751" s="29"/>
      <c r="U2751" s="291"/>
      <c r="V2751" s="291"/>
      <c r="W2751" s="291"/>
      <c r="X2751" s="291"/>
      <c r="Y2751" s="291"/>
      <c r="Z2751" s="292"/>
    </row>
    <row r="2752" ht="24" spans="1:26">
      <c r="A2752" s="33">
        <v>553</v>
      </c>
      <c r="B2752" s="33" t="s">
        <v>117</v>
      </c>
      <c r="C2752" s="33" t="s">
        <v>118</v>
      </c>
      <c r="D2752" s="33" t="s">
        <v>363</v>
      </c>
      <c r="E2752" s="33" t="s">
        <v>455</v>
      </c>
      <c r="F2752" s="33" t="s">
        <v>1461</v>
      </c>
      <c r="G2752" s="33" t="s">
        <v>1830</v>
      </c>
      <c r="H2752" s="33" t="s">
        <v>2062</v>
      </c>
      <c r="I2752" s="33" t="s">
        <v>1876</v>
      </c>
      <c r="J2752" s="33" t="s">
        <v>1876</v>
      </c>
      <c r="K2752" s="33">
        <v>20</v>
      </c>
      <c r="L2752" s="236">
        <v>45536</v>
      </c>
      <c r="M2752" s="236">
        <v>45536</v>
      </c>
      <c r="N2752" s="33" t="s">
        <v>124</v>
      </c>
      <c r="O2752" s="48" t="s">
        <v>125</v>
      </c>
      <c r="P2752" s="29" t="s">
        <v>1143</v>
      </c>
      <c r="Q2752" s="29" t="s">
        <v>1462</v>
      </c>
      <c r="R2752" s="29" t="s">
        <v>78</v>
      </c>
      <c r="S2752" s="33">
        <v>20</v>
      </c>
      <c r="T2752" s="29"/>
      <c r="U2752" s="291"/>
      <c r="V2752" s="291"/>
      <c r="W2752" s="291"/>
      <c r="X2752" s="291"/>
      <c r="Y2752" s="291"/>
      <c r="Z2752" s="292"/>
    </row>
    <row r="2753" ht="24" spans="1:26">
      <c r="A2753" s="33">
        <v>554</v>
      </c>
      <c r="B2753" s="33" t="s">
        <v>117</v>
      </c>
      <c r="C2753" s="33" t="s">
        <v>118</v>
      </c>
      <c r="D2753" s="33" t="s">
        <v>363</v>
      </c>
      <c r="E2753" s="33" t="s">
        <v>455</v>
      </c>
      <c r="F2753" s="33" t="s">
        <v>1461</v>
      </c>
      <c r="G2753" s="33" t="s">
        <v>1830</v>
      </c>
      <c r="H2753" s="33" t="s">
        <v>2062</v>
      </c>
      <c r="I2753" s="33" t="s">
        <v>1876</v>
      </c>
      <c r="J2753" s="33" t="s">
        <v>1876</v>
      </c>
      <c r="K2753" s="33">
        <v>20</v>
      </c>
      <c r="L2753" s="236">
        <v>45566</v>
      </c>
      <c r="M2753" s="236">
        <v>45566</v>
      </c>
      <c r="N2753" s="33" t="s">
        <v>124</v>
      </c>
      <c r="O2753" s="48" t="s">
        <v>125</v>
      </c>
      <c r="P2753" s="29" t="s">
        <v>1143</v>
      </c>
      <c r="Q2753" s="29" t="s">
        <v>1462</v>
      </c>
      <c r="R2753" s="29" t="s">
        <v>78</v>
      </c>
      <c r="S2753" s="33">
        <v>20</v>
      </c>
      <c r="T2753" s="29"/>
      <c r="U2753" s="291"/>
      <c r="V2753" s="291"/>
      <c r="W2753" s="291"/>
      <c r="X2753" s="291"/>
      <c r="Y2753" s="291"/>
      <c r="Z2753" s="292"/>
    </row>
    <row r="2754" ht="24" spans="1:26">
      <c r="A2754" s="33">
        <v>555</v>
      </c>
      <c r="B2754" s="33" t="s">
        <v>117</v>
      </c>
      <c r="C2754" s="33" t="s">
        <v>118</v>
      </c>
      <c r="D2754" s="33" t="s">
        <v>363</v>
      </c>
      <c r="E2754" s="33" t="s">
        <v>455</v>
      </c>
      <c r="F2754" s="33" t="s">
        <v>1461</v>
      </c>
      <c r="G2754" s="33" t="s">
        <v>1830</v>
      </c>
      <c r="H2754" s="33" t="s">
        <v>2062</v>
      </c>
      <c r="I2754" s="33" t="s">
        <v>1876</v>
      </c>
      <c r="J2754" s="33" t="s">
        <v>1876</v>
      </c>
      <c r="K2754" s="33">
        <v>20</v>
      </c>
      <c r="L2754" s="236">
        <v>45597</v>
      </c>
      <c r="M2754" s="236">
        <v>45597</v>
      </c>
      <c r="N2754" s="33" t="s">
        <v>124</v>
      </c>
      <c r="O2754" s="48" t="s">
        <v>125</v>
      </c>
      <c r="P2754" s="29" t="s">
        <v>1143</v>
      </c>
      <c r="Q2754" s="29" t="s">
        <v>1462</v>
      </c>
      <c r="R2754" s="29" t="s">
        <v>78</v>
      </c>
      <c r="S2754" s="33">
        <v>20</v>
      </c>
      <c r="T2754" s="29"/>
      <c r="U2754" s="291"/>
      <c r="V2754" s="291"/>
      <c r="W2754" s="291"/>
      <c r="X2754" s="291"/>
      <c r="Y2754" s="291"/>
      <c r="Z2754" s="292"/>
    </row>
    <row r="2755" ht="24" spans="1:26">
      <c r="A2755" s="33">
        <v>556</v>
      </c>
      <c r="B2755" s="33" t="s">
        <v>117</v>
      </c>
      <c r="C2755" s="33" t="s">
        <v>118</v>
      </c>
      <c r="D2755" s="33" t="s">
        <v>363</v>
      </c>
      <c r="E2755" s="33" t="s">
        <v>455</v>
      </c>
      <c r="F2755" s="33" t="s">
        <v>1461</v>
      </c>
      <c r="G2755" s="33" t="s">
        <v>1830</v>
      </c>
      <c r="H2755" s="33" t="s">
        <v>2062</v>
      </c>
      <c r="I2755" s="33" t="s">
        <v>1876</v>
      </c>
      <c r="J2755" s="33" t="s">
        <v>1876</v>
      </c>
      <c r="K2755" s="33">
        <v>20</v>
      </c>
      <c r="L2755" s="236">
        <v>45627</v>
      </c>
      <c r="M2755" s="236">
        <v>45627</v>
      </c>
      <c r="N2755" s="33" t="s">
        <v>124</v>
      </c>
      <c r="O2755" s="48" t="s">
        <v>125</v>
      </c>
      <c r="P2755" s="29" t="s">
        <v>1143</v>
      </c>
      <c r="Q2755" s="29" t="s">
        <v>1462</v>
      </c>
      <c r="R2755" s="29" t="s">
        <v>78</v>
      </c>
      <c r="S2755" s="33">
        <v>20</v>
      </c>
      <c r="T2755" s="29"/>
      <c r="U2755" s="291"/>
      <c r="V2755" s="291"/>
      <c r="W2755" s="291"/>
      <c r="X2755" s="291"/>
      <c r="Y2755" s="291"/>
      <c r="Z2755" s="292"/>
    </row>
    <row r="2756" ht="24" spans="1:26">
      <c r="A2756" s="33">
        <v>557</v>
      </c>
      <c r="B2756" s="33" t="s">
        <v>117</v>
      </c>
      <c r="C2756" s="33" t="s">
        <v>118</v>
      </c>
      <c r="D2756" s="33" t="s">
        <v>363</v>
      </c>
      <c r="E2756" s="33" t="s">
        <v>455</v>
      </c>
      <c r="F2756" s="33" t="s">
        <v>1461</v>
      </c>
      <c r="G2756" s="33" t="s">
        <v>1830</v>
      </c>
      <c r="H2756" s="33" t="s">
        <v>2063</v>
      </c>
      <c r="I2756" s="33" t="s">
        <v>1876</v>
      </c>
      <c r="J2756" s="33" t="s">
        <v>1876</v>
      </c>
      <c r="K2756" s="33">
        <v>2</v>
      </c>
      <c r="L2756" s="236">
        <v>45292</v>
      </c>
      <c r="M2756" s="236">
        <v>45292</v>
      </c>
      <c r="N2756" s="33" t="s">
        <v>124</v>
      </c>
      <c r="O2756" s="48" t="s">
        <v>125</v>
      </c>
      <c r="P2756" s="29" t="s">
        <v>1143</v>
      </c>
      <c r="Q2756" s="29" t="s">
        <v>1462</v>
      </c>
      <c r="R2756" s="29" t="s">
        <v>78</v>
      </c>
      <c r="S2756" s="33">
        <v>2</v>
      </c>
      <c r="T2756" s="290"/>
      <c r="U2756" s="290"/>
      <c r="V2756" s="35"/>
      <c r="W2756" s="35"/>
      <c r="X2756" s="40"/>
      <c r="Y2756" s="40"/>
      <c r="Z2756" s="27"/>
    </row>
    <row r="2757" ht="24" spans="1:26">
      <c r="A2757" s="33">
        <v>558</v>
      </c>
      <c r="B2757" s="33" t="s">
        <v>117</v>
      </c>
      <c r="C2757" s="33" t="s">
        <v>118</v>
      </c>
      <c r="D2757" s="33" t="s">
        <v>363</v>
      </c>
      <c r="E2757" s="33" t="s">
        <v>455</v>
      </c>
      <c r="F2757" s="33" t="s">
        <v>1461</v>
      </c>
      <c r="G2757" s="33" t="s">
        <v>1830</v>
      </c>
      <c r="H2757" s="33" t="s">
        <v>2063</v>
      </c>
      <c r="I2757" s="33" t="s">
        <v>1876</v>
      </c>
      <c r="J2757" s="33" t="s">
        <v>1876</v>
      </c>
      <c r="K2757" s="33">
        <v>2</v>
      </c>
      <c r="L2757" s="236">
        <v>45292</v>
      </c>
      <c r="M2757" s="236">
        <v>45292</v>
      </c>
      <c r="N2757" s="33" t="s">
        <v>124</v>
      </c>
      <c r="O2757" s="48" t="s">
        <v>125</v>
      </c>
      <c r="P2757" s="29" t="s">
        <v>1143</v>
      </c>
      <c r="Q2757" s="29" t="s">
        <v>1462</v>
      </c>
      <c r="R2757" s="29" t="s">
        <v>78</v>
      </c>
      <c r="S2757" s="33">
        <v>2</v>
      </c>
      <c r="T2757" s="290"/>
      <c r="U2757" s="290"/>
      <c r="V2757" s="35"/>
      <c r="W2757" s="35"/>
      <c r="X2757" s="40"/>
      <c r="Y2757" s="40"/>
      <c r="Z2757" s="27"/>
    </row>
    <row r="2758" ht="24" spans="1:28">
      <c r="A2758" s="33">
        <v>559</v>
      </c>
      <c r="B2758" s="33" t="s">
        <v>117</v>
      </c>
      <c r="C2758" s="33" t="s">
        <v>118</v>
      </c>
      <c r="D2758" s="33" t="s">
        <v>363</v>
      </c>
      <c r="E2758" s="33" t="s">
        <v>455</v>
      </c>
      <c r="F2758" s="33" t="s">
        <v>1461</v>
      </c>
      <c r="G2758" s="33" t="s">
        <v>1830</v>
      </c>
      <c r="H2758" s="33" t="s">
        <v>2063</v>
      </c>
      <c r="I2758" s="33" t="s">
        <v>1876</v>
      </c>
      <c r="J2758" s="33" t="s">
        <v>1876</v>
      </c>
      <c r="K2758" s="33">
        <v>2</v>
      </c>
      <c r="L2758" s="236">
        <v>45323</v>
      </c>
      <c r="M2758" s="236">
        <v>45323</v>
      </c>
      <c r="N2758" s="33" t="s">
        <v>124</v>
      </c>
      <c r="O2758" s="48" t="s">
        <v>125</v>
      </c>
      <c r="P2758" s="29" t="s">
        <v>1143</v>
      </c>
      <c r="Q2758" s="29" t="s">
        <v>1462</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363</v>
      </c>
      <c r="E2759" s="33" t="s">
        <v>455</v>
      </c>
      <c r="F2759" s="33" t="s">
        <v>1461</v>
      </c>
      <c r="G2759" s="33" t="s">
        <v>1830</v>
      </c>
      <c r="H2759" s="33" t="s">
        <v>2063</v>
      </c>
      <c r="I2759" s="33" t="s">
        <v>1876</v>
      </c>
      <c r="J2759" s="33" t="s">
        <v>1876</v>
      </c>
      <c r="K2759" s="33">
        <v>2</v>
      </c>
      <c r="L2759" s="236">
        <v>45323</v>
      </c>
      <c r="M2759" s="236">
        <v>45323</v>
      </c>
      <c r="N2759" s="33" t="s">
        <v>124</v>
      </c>
      <c r="O2759" s="48" t="s">
        <v>125</v>
      </c>
      <c r="P2759" s="29" t="s">
        <v>1143</v>
      </c>
      <c r="Q2759" s="29" t="s">
        <v>1462</v>
      </c>
      <c r="R2759" s="29" t="s">
        <v>78</v>
      </c>
      <c r="S2759" s="33">
        <v>2</v>
      </c>
      <c r="T2759" s="290"/>
      <c r="U2759" s="290"/>
      <c r="V2759" s="35"/>
      <c r="W2759" s="35"/>
      <c r="X2759" s="40"/>
      <c r="Y2759" s="40"/>
      <c r="Z2759" s="27"/>
    </row>
    <row r="2760" ht="24" spans="1:28">
      <c r="A2760" s="33">
        <v>561</v>
      </c>
      <c r="B2760" s="33" t="s">
        <v>117</v>
      </c>
      <c r="C2760" s="33" t="s">
        <v>118</v>
      </c>
      <c r="D2760" s="33" t="s">
        <v>363</v>
      </c>
      <c r="E2760" s="33" t="s">
        <v>455</v>
      </c>
      <c r="F2760" s="33" t="s">
        <v>1461</v>
      </c>
      <c r="G2760" s="33" t="s">
        <v>1830</v>
      </c>
      <c r="H2760" s="33" t="s">
        <v>2063</v>
      </c>
      <c r="I2760" s="33" t="s">
        <v>1876</v>
      </c>
      <c r="J2760" s="33" t="s">
        <v>1876</v>
      </c>
      <c r="K2760" s="33">
        <v>2</v>
      </c>
      <c r="L2760" s="236">
        <v>45352</v>
      </c>
      <c r="M2760" s="236">
        <v>45352</v>
      </c>
      <c r="N2760" s="33" t="s">
        <v>124</v>
      </c>
      <c r="O2760" s="48" t="s">
        <v>125</v>
      </c>
      <c r="P2760" s="29" t="s">
        <v>1143</v>
      </c>
      <c r="Q2760" s="29" t="s">
        <v>1462</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363</v>
      </c>
      <c r="E2761" s="33" t="s">
        <v>455</v>
      </c>
      <c r="F2761" s="33" t="s">
        <v>1461</v>
      </c>
      <c r="G2761" s="33" t="s">
        <v>1830</v>
      </c>
      <c r="H2761" s="33" t="s">
        <v>2063</v>
      </c>
      <c r="I2761" s="33" t="s">
        <v>1876</v>
      </c>
      <c r="J2761" s="33" t="s">
        <v>1876</v>
      </c>
      <c r="K2761" s="33">
        <v>2</v>
      </c>
      <c r="L2761" s="236">
        <v>45352</v>
      </c>
      <c r="M2761" s="236">
        <v>45352</v>
      </c>
      <c r="N2761" s="33" t="s">
        <v>124</v>
      </c>
      <c r="O2761" s="48" t="s">
        <v>125</v>
      </c>
      <c r="P2761" s="29" t="s">
        <v>1143</v>
      </c>
      <c r="Q2761" s="29" t="s">
        <v>1462</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363</v>
      </c>
      <c r="E2762" s="33" t="s">
        <v>455</v>
      </c>
      <c r="F2762" s="33" t="s">
        <v>1461</v>
      </c>
      <c r="G2762" s="33" t="s">
        <v>1830</v>
      </c>
      <c r="H2762" s="33" t="s">
        <v>2063</v>
      </c>
      <c r="I2762" s="33" t="s">
        <v>1876</v>
      </c>
      <c r="J2762" s="33" t="s">
        <v>1876</v>
      </c>
      <c r="K2762" s="33">
        <v>2</v>
      </c>
      <c r="L2762" s="236">
        <v>45383</v>
      </c>
      <c r="M2762" s="236">
        <v>45383</v>
      </c>
      <c r="N2762" s="33" t="s">
        <v>124</v>
      </c>
      <c r="O2762" s="48" t="s">
        <v>125</v>
      </c>
      <c r="P2762" s="29" t="s">
        <v>1143</v>
      </c>
      <c r="Q2762" s="29" t="s">
        <v>1462</v>
      </c>
      <c r="R2762" s="29" t="s">
        <v>78</v>
      </c>
      <c r="S2762" s="33">
        <v>2</v>
      </c>
      <c r="T2762" s="290"/>
      <c r="U2762" s="290"/>
      <c r="V2762" s="35"/>
      <c r="W2762" s="35"/>
      <c r="X2762" s="40"/>
      <c r="Y2762" s="40"/>
      <c r="Z2762" s="27"/>
    </row>
    <row r="2763" ht="24" spans="1:26">
      <c r="A2763" s="33">
        <v>564</v>
      </c>
      <c r="B2763" s="33" t="s">
        <v>117</v>
      </c>
      <c r="C2763" s="33" t="s">
        <v>118</v>
      </c>
      <c r="D2763" s="33" t="s">
        <v>363</v>
      </c>
      <c r="E2763" s="33" t="s">
        <v>455</v>
      </c>
      <c r="F2763" s="33" t="s">
        <v>1461</v>
      </c>
      <c r="G2763" s="33" t="s">
        <v>1830</v>
      </c>
      <c r="H2763" s="33" t="s">
        <v>2063</v>
      </c>
      <c r="I2763" s="33" t="s">
        <v>1876</v>
      </c>
      <c r="J2763" s="33" t="s">
        <v>1876</v>
      </c>
      <c r="K2763" s="33">
        <v>2</v>
      </c>
      <c r="L2763" s="236">
        <v>45383</v>
      </c>
      <c r="M2763" s="236">
        <v>45383</v>
      </c>
      <c r="N2763" s="33" t="s">
        <v>124</v>
      </c>
      <c r="O2763" s="48" t="s">
        <v>125</v>
      </c>
      <c r="P2763" s="29" t="s">
        <v>1143</v>
      </c>
      <c r="Q2763" s="29" t="s">
        <v>1462</v>
      </c>
      <c r="R2763" s="29" t="s">
        <v>78</v>
      </c>
      <c r="S2763" s="33">
        <v>2</v>
      </c>
      <c r="T2763" s="290"/>
      <c r="U2763" s="290"/>
      <c r="V2763" s="35"/>
      <c r="W2763" s="35"/>
      <c r="X2763" s="40"/>
      <c r="Y2763" s="40"/>
      <c r="Z2763" s="27"/>
    </row>
    <row r="2764" ht="24" spans="1:26">
      <c r="A2764" s="33">
        <v>565</v>
      </c>
      <c r="B2764" s="33" t="s">
        <v>117</v>
      </c>
      <c r="C2764" s="33" t="s">
        <v>118</v>
      </c>
      <c r="D2764" s="33" t="s">
        <v>363</v>
      </c>
      <c r="E2764" s="33" t="s">
        <v>455</v>
      </c>
      <c r="F2764" s="33" t="s">
        <v>1461</v>
      </c>
      <c r="G2764" s="33" t="s">
        <v>1830</v>
      </c>
      <c r="H2764" s="33" t="s">
        <v>2063</v>
      </c>
      <c r="I2764" s="33" t="s">
        <v>1876</v>
      </c>
      <c r="J2764" s="33" t="s">
        <v>1876</v>
      </c>
      <c r="K2764" s="33">
        <v>2</v>
      </c>
      <c r="L2764" s="236">
        <v>45413</v>
      </c>
      <c r="M2764" s="236">
        <v>45413</v>
      </c>
      <c r="N2764" s="33" t="s">
        <v>124</v>
      </c>
      <c r="O2764" s="48" t="s">
        <v>125</v>
      </c>
      <c r="P2764" s="29" t="s">
        <v>1143</v>
      </c>
      <c r="Q2764" s="29" t="s">
        <v>1462</v>
      </c>
      <c r="R2764" s="29" t="s">
        <v>78</v>
      </c>
      <c r="S2764" s="33">
        <v>2</v>
      </c>
      <c r="T2764" s="290"/>
      <c r="U2764" s="290"/>
      <c r="V2764" s="35"/>
      <c r="W2764" s="35"/>
      <c r="X2764" s="40"/>
      <c r="Y2764" s="40"/>
      <c r="Z2764" s="27"/>
    </row>
    <row r="2765" ht="24" spans="1:26">
      <c r="A2765" s="33">
        <v>566</v>
      </c>
      <c r="B2765" s="33" t="s">
        <v>117</v>
      </c>
      <c r="C2765" s="33" t="s">
        <v>118</v>
      </c>
      <c r="D2765" s="33" t="s">
        <v>363</v>
      </c>
      <c r="E2765" s="33" t="s">
        <v>455</v>
      </c>
      <c r="F2765" s="33" t="s">
        <v>1461</v>
      </c>
      <c r="G2765" s="33" t="s">
        <v>1830</v>
      </c>
      <c r="H2765" s="33" t="s">
        <v>2063</v>
      </c>
      <c r="I2765" s="33" t="s">
        <v>1876</v>
      </c>
      <c r="J2765" s="33" t="s">
        <v>1876</v>
      </c>
      <c r="K2765" s="33">
        <v>2</v>
      </c>
      <c r="L2765" s="236">
        <v>45413</v>
      </c>
      <c r="M2765" s="236">
        <v>45413</v>
      </c>
      <c r="N2765" s="33" t="s">
        <v>124</v>
      </c>
      <c r="O2765" s="48" t="s">
        <v>125</v>
      </c>
      <c r="P2765" s="29" t="s">
        <v>1143</v>
      </c>
      <c r="Q2765" s="29" t="s">
        <v>1462</v>
      </c>
      <c r="R2765" s="29" t="s">
        <v>78</v>
      </c>
      <c r="S2765" s="33">
        <v>2</v>
      </c>
      <c r="T2765" s="290"/>
      <c r="U2765" s="290"/>
      <c r="V2765" s="35"/>
      <c r="W2765" s="35"/>
      <c r="X2765" s="40"/>
      <c r="Y2765" s="40"/>
      <c r="Z2765" s="27"/>
    </row>
    <row r="2766" ht="24" spans="1:26">
      <c r="A2766" s="33">
        <v>567</v>
      </c>
      <c r="B2766" s="33" t="s">
        <v>117</v>
      </c>
      <c r="C2766" s="33" t="s">
        <v>118</v>
      </c>
      <c r="D2766" s="33" t="s">
        <v>363</v>
      </c>
      <c r="E2766" s="33" t="s">
        <v>455</v>
      </c>
      <c r="F2766" s="33" t="s">
        <v>1461</v>
      </c>
      <c r="G2766" s="33" t="s">
        <v>1830</v>
      </c>
      <c r="H2766" s="33" t="s">
        <v>2063</v>
      </c>
      <c r="I2766" s="33" t="s">
        <v>1876</v>
      </c>
      <c r="J2766" s="33" t="s">
        <v>1876</v>
      </c>
      <c r="K2766" s="33">
        <v>2</v>
      </c>
      <c r="L2766" s="236">
        <v>45444</v>
      </c>
      <c r="M2766" s="236">
        <v>45444</v>
      </c>
      <c r="N2766" s="33" t="s">
        <v>124</v>
      </c>
      <c r="O2766" s="48" t="s">
        <v>125</v>
      </c>
      <c r="P2766" s="29" t="s">
        <v>1143</v>
      </c>
      <c r="Q2766" s="29" t="s">
        <v>1462</v>
      </c>
      <c r="R2766" s="29" t="s">
        <v>78</v>
      </c>
      <c r="S2766" s="33">
        <v>2</v>
      </c>
      <c r="T2766" s="290"/>
      <c r="U2766" s="290"/>
      <c r="V2766" s="35"/>
      <c r="W2766" s="35"/>
      <c r="X2766" s="40"/>
      <c r="Y2766" s="40"/>
      <c r="Z2766" s="27"/>
    </row>
    <row r="2767" ht="24" spans="1:26">
      <c r="A2767" s="33">
        <v>568</v>
      </c>
      <c r="B2767" s="33" t="s">
        <v>117</v>
      </c>
      <c r="C2767" s="33" t="s">
        <v>118</v>
      </c>
      <c r="D2767" s="33" t="s">
        <v>363</v>
      </c>
      <c r="E2767" s="33" t="s">
        <v>455</v>
      </c>
      <c r="F2767" s="33" t="s">
        <v>1461</v>
      </c>
      <c r="G2767" s="33" t="s">
        <v>1830</v>
      </c>
      <c r="H2767" s="33" t="s">
        <v>2063</v>
      </c>
      <c r="I2767" s="33" t="s">
        <v>1876</v>
      </c>
      <c r="J2767" s="33" t="s">
        <v>1876</v>
      </c>
      <c r="K2767" s="33">
        <v>2</v>
      </c>
      <c r="L2767" s="236">
        <v>45444</v>
      </c>
      <c r="M2767" s="236">
        <v>45444</v>
      </c>
      <c r="N2767" s="33" t="s">
        <v>124</v>
      </c>
      <c r="O2767" s="48" t="s">
        <v>125</v>
      </c>
      <c r="P2767" s="29" t="s">
        <v>1143</v>
      </c>
      <c r="Q2767" s="29" t="s">
        <v>1462</v>
      </c>
      <c r="R2767" s="29" t="s">
        <v>78</v>
      </c>
      <c r="S2767" s="33">
        <v>2</v>
      </c>
      <c r="T2767" s="290"/>
      <c r="U2767" s="290"/>
      <c r="V2767" s="35"/>
      <c r="W2767" s="35"/>
      <c r="X2767" s="40"/>
      <c r="Y2767" s="40"/>
      <c r="Z2767" s="27"/>
    </row>
    <row r="2768" ht="24" spans="1:26">
      <c r="A2768" s="33">
        <v>569</v>
      </c>
      <c r="B2768" s="33" t="s">
        <v>117</v>
      </c>
      <c r="C2768" s="33" t="s">
        <v>118</v>
      </c>
      <c r="D2768" s="33" t="s">
        <v>363</v>
      </c>
      <c r="E2768" s="33" t="s">
        <v>455</v>
      </c>
      <c r="F2768" s="33" t="s">
        <v>1461</v>
      </c>
      <c r="G2768" s="33" t="s">
        <v>1830</v>
      </c>
      <c r="H2768" s="33" t="s">
        <v>2063</v>
      </c>
      <c r="I2768" s="33" t="s">
        <v>1876</v>
      </c>
      <c r="J2768" s="33" t="s">
        <v>1876</v>
      </c>
      <c r="K2768" s="33">
        <v>2</v>
      </c>
      <c r="L2768" s="236">
        <v>45474</v>
      </c>
      <c r="M2768" s="236">
        <v>45474</v>
      </c>
      <c r="N2768" s="33" t="s">
        <v>124</v>
      </c>
      <c r="O2768" s="48" t="s">
        <v>125</v>
      </c>
      <c r="P2768" s="29" t="s">
        <v>1143</v>
      </c>
      <c r="Q2768" s="29" t="s">
        <v>1462</v>
      </c>
      <c r="R2768" s="29" t="s">
        <v>78</v>
      </c>
      <c r="S2768" s="33">
        <v>2</v>
      </c>
      <c r="T2768" s="290"/>
      <c r="U2768" s="290"/>
      <c r="V2768" s="35"/>
      <c r="W2768" s="35"/>
      <c r="X2768" s="40"/>
      <c r="Y2768" s="40"/>
      <c r="Z2768" s="27"/>
    </row>
    <row r="2769" ht="24" spans="1:26">
      <c r="A2769" s="33">
        <v>570</v>
      </c>
      <c r="B2769" s="33" t="s">
        <v>117</v>
      </c>
      <c r="C2769" s="33" t="s">
        <v>118</v>
      </c>
      <c r="D2769" s="33" t="s">
        <v>363</v>
      </c>
      <c r="E2769" s="33" t="s">
        <v>455</v>
      </c>
      <c r="F2769" s="33" t="s">
        <v>1461</v>
      </c>
      <c r="G2769" s="33" t="s">
        <v>1830</v>
      </c>
      <c r="H2769" s="33" t="s">
        <v>2063</v>
      </c>
      <c r="I2769" s="33" t="s">
        <v>1876</v>
      </c>
      <c r="J2769" s="33" t="s">
        <v>1876</v>
      </c>
      <c r="K2769" s="33">
        <v>2</v>
      </c>
      <c r="L2769" s="236">
        <v>45474</v>
      </c>
      <c r="M2769" s="236">
        <v>45474</v>
      </c>
      <c r="N2769" s="33" t="s">
        <v>124</v>
      </c>
      <c r="O2769" s="48" t="s">
        <v>125</v>
      </c>
      <c r="P2769" s="29" t="s">
        <v>1143</v>
      </c>
      <c r="Q2769" s="29" t="s">
        <v>1462</v>
      </c>
      <c r="R2769" s="29" t="s">
        <v>78</v>
      </c>
      <c r="S2769" s="33">
        <v>2</v>
      </c>
      <c r="T2769" s="290"/>
      <c r="U2769" s="290"/>
      <c r="V2769" s="35"/>
      <c r="W2769" s="35"/>
      <c r="X2769" s="40"/>
      <c r="Y2769" s="40"/>
      <c r="Z2769" s="27"/>
    </row>
    <row r="2770" ht="24" spans="1:26">
      <c r="A2770" s="33">
        <v>571</v>
      </c>
      <c r="B2770" s="33" t="s">
        <v>117</v>
      </c>
      <c r="C2770" s="33" t="s">
        <v>118</v>
      </c>
      <c r="D2770" s="33" t="s">
        <v>363</v>
      </c>
      <c r="E2770" s="33" t="s">
        <v>455</v>
      </c>
      <c r="F2770" s="33" t="s">
        <v>1461</v>
      </c>
      <c r="G2770" s="33" t="s">
        <v>1830</v>
      </c>
      <c r="H2770" s="33" t="s">
        <v>2063</v>
      </c>
      <c r="I2770" s="33" t="s">
        <v>1876</v>
      </c>
      <c r="J2770" s="33" t="s">
        <v>1876</v>
      </c>
      <c r="K2770" s="33">
        <v>2</v>
      </c>
      <c r="L2770" s="236">
        <v>45505</v>
      </c>
      <c r="M2770" s="236">
        <v>45505</v>
      </c>
      <c r="N2770" s="33" t="s">
        <v>124</v>
      </c>
      <c r="O2770" s="48" t="s">
        <v>125</v>
      </c>
      <c r="P2770" s="29" t="s">
        <v>1143</v>
      </c>
      <c r="Q2770" s="29" t="s">
        <v>1462</v>
      </c>
      <c r="R2770" s="29" t="s">
        <v>78</v>
      </c>
      <c r="S2770" s="33">
        <v>2</v>
      </c>
      <c r="T2770" s="290"/>
      <c r="U2770" s="290"/>
      <c r="V2770" s="35"/>
      <c r="W2770" s="35"/>
      <c r="X2770" s="40"/>
      <c r="Y2770" s="40"/>
      <c r="Z2770" s="27"/>
    </row>
    <row r="2771" ht="24" spans="1:26">
      <c r="A2771" s="33">
        <v>572</v>
      </c>
      <c r="B2771" s="33" t="s">
        <v>117</v>
      </c>
      <c r="C2771" s="33" t="s">
        <v>118</v>
      </c>
      <c r="D2771" s="33" t="s">
        <v>363</v>
      </c>
      <c r="E2771" s="33" t="s">
        <v>455</v>
      </c>
      <c r="F2771" s="33" t="s">
        <v>1461</v>
      </c>
      <c r="G2771" s="33" t="s">
        <v>1830</v>
      </c>
      <c r="H2771" s="33" t="s">
        <v>2063</v>
      </c>
      <c r="I2771" s="33" t="s">
        <v>1876</v>
      </c>
      <c r="J2771" s="33" t="s">
        <v>1876</v>
      </c>
      <c r="K2771" s="33">
        <v>2</v>
      </c>
      <c r="L2771" s="236">
        <v>45505</v>
      </c>
      <c r="M2771" s="236">
        <v>45505</v>
      </c>
      <c r="N2771" s="33" t="s">
        <v>124</v>
      </c>
      <c r="O2771" s="48" t="s">
        <v>125</v>
      </c>
      <c r="P2771" s="29" t="s">
        <v>1143</v>
      </c>
      <c r="Q2771" s="29" t="s">
        <v>1462</v>
      </c>
      <c r="R2771" s="29" t="s">
        <v>78</v>
      </c>
      <c r="S2771" s="33">
        <v>2</v>
      </c>
      <c r="T2771" s="290"/>
      <c r="U2771" s="290"/>
      <c r="V2771" s="35"/>
      <c r="W2771" s="35"/>
      <c r="X2771" s="40"/>
      <c r="Y2771" s="40"/>
      <c r="Z2771" s="27"/>
    </row>
    <row r="2772" ht="24" spans="1:28">
      <c r="A2772" s="33">
        <v>573</v>
      </c>
      <c r="B2772" s="33" t="s">
        <v>117</v>
      </c>
      <c r="C2772" s="33" t="s">
        <v>118</v>
      </c>
      <c r="D2772" s="33" t="s">
        <v>363</v>
      </c>
      <c r="E2772" s="33" t="s">
        <v>455</v>
      </c>
      <c r="F2772" s="33" t="s">
        <v>1461</v>
      </c>
      <c r="G2772" s="33" t="s">
        <v>1830</v>
      </c>
      <c r="H2772" s="33" t="s">
        <v>2063</v>
      </c>
      <c r="I2772" s="33" t="s">
        <v>1876</v>
      </c>
      <c r="J2772" s="33" t="s">
        <v>1876</v>
      </c>
      <c r="K2772" s="33">
        <v>2</v>
      </c>
      <c r="L2772" s="236">
        <v>45536</v>
      </c>
      <c r="M2772" s="236">
        <v>45536</v>
      </c>
      <c r="N2772" s="33" t="s">
        <v>124</v>
      </c>
      <c r="O2772" s="48" t="s">
        <v>125</v>
      </c>
      <c r="P2772" s="29" t="s">
        <v>1143</v>
      </c>
      <c r="Q2772" s="29" t="s">
        <v>1462</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363</v>
      </c>
      <c r="E2773" s="33" t="s">
        <v>455</v>
      </c>
      <c r="F2773" s="33" t="s">
        <v>1461</v>
      </c>
      <c r="G2773" s="33" t="s">
        <v>1830</v>
      </c>
      <c r="H2773" s="33" t="s">
        <v>2063</v>
      </c>
      <c r="I2773" s="33" t="s">
        <v>1876</v>
      </c>
      <c r="J2773" s="33" t="s">
        <v>1876</v>
      </c>
      <c r="K2773" s="33">
        <v>2</v>
      </c>
      <c r="L2773" s="236">
        <v>45536</v>
      </c>
      <c r="M2773" s="236">
        <v>45536</v>
      </c>
      <c r="N2773" s="33" t="s">
        <v>124</v>
      </c>
      <c r="O2773" s="48" t="s">
        <v>125</v>
      </c>
      <c r="P2773" s="29" t="s">
        <v>1143</v>
      </c>
      <c r="Q2773" s="29" t="s">
        <v>1462</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363</v>
      </c>
      <c r="E2774" s="33" t="s">
        <v>455</v>
      </c>
      <c r="F2774" s="33" t="s">
        <v>1461</v>
      </c>
      <c r="G2774" s="33" t="s">
        <v>1830</v>
      </c>
      <c r="H2774" s="33" t="s">
        <v>2063</v>
      </c>
      <c r="I2774" s="33" t="s">
        <v>1876</v>
      </c>
      <c r="J2774" s="33" t="s">
        <v>1876</v>
      </c>
      <c r="K2774" s="33">
        <v>2</v>
      </c>
      <c r="L2774" s="236">
        <v>45566</v>
      </c>
      <c r="M2774" s="236">
        <v>45566</v>
      </c>
      <c r="N2774" s="33" t="s">
        <v>124</v>
      </c>
      <c r="O2774" s="48" t="s">
        <v>125</v>
      </c>
      <c r="P2774" s="29" t="s">
        <v>1143</v>
      </c>
      <c r="Q2774" s="29" t="s">
        <v>1462</v>
      </c>
      <c r="R2774" s="29" t="s">
        <v>78</v>
      </c>
      <c r="S2774" s="33">
        <v>2</v>
      </c>
      <c r="T2774" s="290"/>
      <c r="U2774" s="290"/>
      <c r="V2774" s="35"/>
      <c r="W2774" s="35"/>
      <c r="X2774" s="40"/>
      <c r="Y2774" s="40"/>
      <c r="Z2774" s="27"/>
    </row>
    <row r="2775" ht="24" spans="1:26">
      <c r="A2775" s="33">
        <v>576</v>
      </c>
      <c r="B2775" s="33" t="s">
        <v>117</v>
      </c>
      <c r="C2775" s="33" t="s">
        <v>118</v>
      </c>
      <c r="D2775" s="33" t="s">
        <v>363</v>
      </c>
      <c r="E2775" s="33" t="s">
        <v>455</v>
      </c>
      <c r="F2775" s="33" t="s">
        <v>1461</v>
      </c>
      <c r="G2775" s="33" t="s">
        <v>1830</v>
      </c>
      <c r="H2775" s="33" t="s">
        <v>2063</v>
      </c>
      <c r="I2775" s="33" t="s">
        <v>1876</v>
      </c>
      <c r="J2775" s="33" t="s">
        <v>1876</v>
      </c>
      <c r="K2775" s="33">
        <v>2</v>
      </c>
      <c r="L2775" s="236">
        <v>45566</v>
      </c>
      <c r="M2775" s="236">
        <v>45566</v>
      </c>
      <c r="N2775" s="33" t="s">
        <v>124</v>
      </c>
      <c r="O2775" s="48" t="s">
        <v>125</v>
      </c>
      <c r="P2775" s="29" t="s">
        <v>1143</v>
      </c>
      <c r="Q2775" s="29" t="s">
        <v>1462</v>
      </c>
      <c r="R2775" s="29" t="s">
        <v>78</v>
      </c>
      <c r="S2775" s="33">
        <v>2</v>
      </c>
      <c r="T2775" s="290"/>
      <c r="U2775" s="290"/>
      <c r="V2775" s="35"/>
      <c r="W2775" s="35"/>
      <c r="X2775" s="40"/>
      <c r="Y2775" s="40"/>
      <c r="Z2775" s="27"/>
    </row>
    <row r="2776" ht="24" spans="1:26">
      <c r="A2776" s="33">
        <v>577</v>
      </c>
      <c r="B2776" s="33" t="s">
        <v>117</v>
      </c>
      <c r="C2776" s="33" t="s">
        <v>118</v>
      </c>
      <c r="D2776" s="33" t="s">
        <v>363</v>
      </c>
      <c r="E2776" s="33" t="s">
        <v>455</v>
      </c>
      <c r="F2776" s="33" t="s">
        <v>1461</v>
      </c>
      <c r="G2776" s="33" t="s">
        <v>1830</v>
      </c>
      <c r="H2776" s="33" t="s">
        <v>2063</v>
      </c>
      <c r="I2776" s="33" t="s">
        <v>1876</v>
      </c>
      <c r="J2776" s="33" t="s">
        <v>1876</v>
      </c>
      <c r="K2776" s="33">
        <v>2</v>
      </c>
      <c r="L2776" s="236">
        <v>45597</v>
      </c>
      <c r="M2776" s="236">
        <v>45597</v>
      </c>
      <c r="N2776" s="33" t="s">
        <v>124</v>
      </c>
      <c r="O2776" s="48" t="s">
        <v>125</v>
      </c>
      <c r="P2776" s="29" t="s">
        <v>1143</v>
      </c>
      <c r="Q2776" s="29" t="s">
        <v>1462</v>
      </c>
      <c r="R2776" s="29" t="s">
        <v>78</v>
      </c>
      <c r="S2776" s="33">
        <v>2</v>
      </c>
      <c r="T2776" s="290"/>
      <c r="U2776" s="290"/>
      <c r="V2776" s="35"/>
      <c r="W2776" s="35"/>
      <c r="X2776" s="40"/>
      <c r="Y2776" s="40"/>
      <c r="Z2776" s="27"/>
    </row>
    <row r="2777" ht="24" spans="1:26">
      <c r="A2777" s="33">
        <v>578</v>
      </c>
      <c r="B2777" s="33" t="s">
        <v>117</v>
      </c>
      <c r="C2777" s="33" t="s">
        <v>118</v>
      </c>
      <c r="D2777" s="33" t="s">
        <v>363</v>
      </c>
      <c r="E2777" s="33" t="s">
        <v>455</v>
      </c>
      <c r="F2777" s="33" t="s">
        <v>1461</v>
      </c>
      <c r="G2777" s="33" t="s">
        <v>1830</v>
      </c>
      <c r="H2777" s="33" t="s">
        <v>2063</v>
      </c>
      <c r="I2777" s="33" t="s">
        <v>1876</v>
      </c>
      <c r="J2777" s="33" t="s">
        <v>1876</v>
      </c>
      <c r="K2777" s="33">
        <v>2</v>
      </c>
      <c r="L2777" s="236">
        <v>45597</v>
      </c>
      <c r="M2777" s="236">
        <v>45597</v>
      </c>
      <c r="N2777" s="33" t="s">
        <v>124</v>
      </c>
      <c r="O2777" s="48" t="s">
        <v>125</v>
      </c>
      <c r="P2777" s="29" t="s">
        <v>1143</v>
      </c>
      <c r="Q2777" s="29" t="s">
        <v>1462</v>
      </c>
      <c r="R2777" s="29" t="s">
        <v>78</v>
      </c>
      <c r="S2777" s="33">
        <v>2</v>
      </c>
      <c r="T2777" s="290"/>
      <c r="U2777" s="290"/>
      <c r="V2777" s="35"/>
      <c r="W2777" s="35"/>
      <c r="X2777" s="40"/>
      <c r="Y2777" s="40"/>
      <c r="Z2777" s="27"/>
    </row>
    <row r="2778" ht="24" spans="1:26">
      <c r="A2778" s="33">
        <v>579</v>
      </c>
      <c r="B2778" s="33" t="s">
        <v>117</v>
      </c>
      <c r="C2778" s="33" t="s">
        <v>118</v>
      </c>
      <c r="D2778" s="33" t="s">
        <v>363</v>
      </c>
      <c r="E2778" s="33" t="s">
        <v>455</v>
      </c>
      <c r="F2778" s="33" t="s">
        <v>1461</v>
      </c>
      <c r="G2778" s="33" t="s">
        <v>1830</v>
      </c>
      <c r="H2778" s="33" t="s">
        <v>2063</v>
      </c>
      <c r="I2778" s="33" t="s">
        <v>1876</v>
      </c>
      <c r="J2778" s="33" t="s">
        <v>1876</v>
      </c>
      <c r="K2778" s="33">
        <v>2</v>
      </c>
      <c r="L2778" s="236">
        <v>45627</v>
      </c>
      <c r="M2778" s="236">
        <v>45627</v>
      </c>
      <c r="N2778" s="33" t="s">
        <v>124</v>
      </c>
      <c r="O2778" s="48" t="s">
        <v>125</v>
      </c>
      <c r="P2778" s="29" t="s">
        <v>1143</v>
      </c>
      <c r="Q2778" s="29" t="s">
        <v>1462</v>
      </c>
      <c r="R2778" s="29" t="s">
        <v>78</v>
      </c>
      <c r="S2778" s="33">
        <v>2</v>
      </c>
      <c r="T2778" s="290"/>
      <c r="U2778" s="290"/>
      <c r="V2778" s="35"/>
      <c r="W2778" s="35"/>
      <c r="X2778" s="40"/>
      <c r="Y2778" s="40"/>
      <c r="Z2778" s="27"/>
    </row>
    <row r="2779" ht="24" spans="1:26">
      <c r="A2779" s="33">
        <v>580</v>
      </c>
      <c r="B2779" s="33" t="s">
        <v>117</v>
      </c>
      <c r="C2779" s="33" t="s">
        <v>118</v>
      </c>
      <c r="D2779" s="33" t="s">
        <v>363</v>
      </c>
      <c r="E2779" s="33" t="s">
        <v>455</v>
      </c>
      <c r="F2779" s="33" t="s">
        <v>1461</v>
      </c>
      <c r="G2779" s="33" t="s">
        <v>1830</v>
      </c>
      <c r="H2779" s="33" t="s">
        <v>2063</v>
      </c>
      <c r="I2779" s="33" t="s">
        <v>1876</v>
      </c>
      <c r="J2779" s="33" t="s">
        <v>1876</v>
      </c>
      <c r="K2779" s="33">
        <v>2</v>
      </c>
      <c r="L2779" s="236">
        <v>45627</v>
      </c>
      <c r="M2779" s="236">
        <v>45627</v>
      </c>
      <c r="N2779" s="33" t="s">
        <v>124</v>
      </c>
      <c r="O2779" s="48" t="s">
        <v>125</v>
      </c>
      <c r="P2779" s="29" t="s">
        <v>1143</v>
      </c>
      <c r="Q2779" s="29" t="s">
        <v>1462</v>
      </c>
      <c r="R2779" s="29" t="s">
        <v>78</v>
      </c>
      <c r="S2779" s="33">
        <v>2</v>
      </c>
      <c r="T2779" s="290"/>
      <c r="U2779" s="290"/>
      <c r="V2779" s="35"/>
      <c r="W2779" s="35"/>
      <c r="X2779" s="40"/>
      <c r="Y2779" s="40"/>
      <c r="Z2779" s="27"/>
    </row>
    <row r="2780" ht="24" spans="1:26">
      <c r="A2780" s="33">
        <v>583</v>
      </c>
      <c r="B2780" s="33" t="s">
        <v>117</v>
      </c>
      <c r="C2780" s="33" t="s">
        <v>118</v>
      </c>
      <c r="D2780" s="33" t="s">
        <v>363</v>
      </c>
      <c r="E2780" s="33" t="s">
        <v>455</v>
      </c>
      <c r="F2780" s="33" t="s">
        <v>1471</v>
      </c>
      <c r="G2780" s="33" t="s">
        <v>1830</v>
      </c>
      <c r="H2780" s="33" t="s">
        <v>2062</v>
      </c>
      <c r="I2780" s="33" t="s">
        <v>1876</v>
      </c>
      <c r="J2780" s="33" t="s">
        <v>1876</v>
      </c>
      <c r="K2780" s="33">
        <v>20</v>
      </c>
      <c r="L2780" s="236">
        <v>45292</v>
      </c>
      <c r="M2780" s="236">
        <v>45292</v>
      </c>
      <c r="N2780" s="33" t="s">
        <v>124</v>
      </c>
      <c r="O2780" s="48" t="s">
        <v>125</v>
      </c>
      <c r="P2780" s="29" t="s">
        <v>1143</v>
      </c>
      <c r="Q2780" s="29" t="s">
        <v>1462</v>
      </c>
      <c r="R2780" s="29" t="s">
        <v>78</v>
      </c>
      <c r="S2780" s="33">
        <v>20</v>
      </c>
      <c r="T2780" s="290"/>
      <c r="U2780" s="290"/>
      <c r="V2780" s="35"/>
      <c r="W2780" s="35"/>
      <c r="X2780" s="40"/>
      <c r="Y2780" s="40"/>
      <c r="Z2780" s="27"/>
    </row>
    <row r="2781" ht="24" spans="1:26">
      <c r="A2781" s="33">
        <v>584</v>
      </c>
      <c r="B2781" s="33" t="s">
        <v>117</v>
      </c>
      <c r="C2781" s="33" t="s">
        <v>118</v>
      </c>
      <c r="D2781" s="33" t="s">
        <v>363</v>
      </c>
      <c r="E2781" s="33" t="s">
        <v>455</v>
      </c>
      <c r="F2781" s="33" t="s">
        <v>1471</v>
      </c>
      <c r="G2781" s="33" t="s">
        <v>1830</v>
      </c>
      <c r="H2781" s="33" t="s">
        <v>2062</v>
      </c>
      <c r="I2781" s="33" t="s">
        <v>1876</v>
      </c>
      <c r="J2781" s="33" t="s">
        <v>1876</v>
      </c>
      <c r="K2781" s="33">
        <v>20</v>
      </c>
      <c r="L2781" s="236">
        <v>45323</v>
      </c>
      <c r="M2781" s="236">
        <v>45323</v>
      </c>
      <c r="N2781" s="33" t="s">
        <v>124</v>
      </c>
      <c r="O2781" s="48" t="s">
        <v>125</v>
      </c>
      <c r="P2781" s="29" t="s">
        <v>1143</v>
      </c>
      <c r="Q2781" s="29" t="s">
        <v>1462</v>
      </c>
      <c r="R2781" s="29" t="s">
        <v>78</v>
      </c>
      <c r="S2781" s="33">
        <v>20</v>
      </c>
      <c r="T2781" s="290"/>
      <c r="U2781" s="290"/>
      <c r="V2781" s="35"/>
      <c r="W2781" s="35"/>
      <c r="X2781" s="40"/>
      <c r="Y2781" s="40"/>
      <c r="Z2781" s="27"/>
    </row>
    <row r="2782" ht="24" spans="1:28">
      <c r="A2782" s="33">
        <v>585</v>
      </c>
      <c r="B2782" s="33" t="s">
        <v>117</v>
      </c>
      <c r="C2782" s="33" t="s">
        <v>118</v>
      </c>
      <c r="D2782" s="33" t="s">
        <v>363</v>
      </c>
      <c r="E2782" s="33" t="s">
        <v>455</v>
      </c>
      <c r="F2782" s="33" t="s">
        <v>1471</v>
      </c>
      <c r="G2782" s="33" t="s">
        <v>1830</v>
      </c>
      <c r="H2782" s="33" t="s">
        <v>2062</v>
      </c>
      <c r="I2782" s="33" t="s">
        <v>1876</v>
      </c>
      <c r="J2782" s="33" t="s">
        <v>1876</v>
      </c>
      <c r="K2782" s="33">
        <v>20</v>
      </c>
      <c r="L2782" s="236">
        <v>45353</v>
      </c>
      <c r="M2782" s="236">
        <v>45353</v>
      </c>
      <c r="N2782" s="33" t="s">
        <v>124</v>
      </c>
      <c r="O2782" s="48" t="s">
        <v>125</v>
      </c>
      <c r="P2782" s="29" t="s">
        <v>1143</v>
      </c>
      <c r="Q2782" s="29" t="s">
        <v>1462</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363</v>
      </c>
      <c r="E2783" s="33" t="s">
        <v>455</v>
      </c>
      <c r="F2783" s="33" t="s">
        <v>1471</v>
      </c>
      <c r="G2783" s="33" t="s">
        <v>1830</v>
      </c>
      <c r="H2783" s="33" t="s">
        <v>2062</v>
      </c>
      <c r="I2783" s="33" t="s">
        <v>1876</v>
      </c>
      <c r="J2783" s="33" t="s">
        <v>1876</v>
      </c>
      <c r="K2783" s="33">
        <v>20</v>
      </c>
      <c r="L2783" s="236">
        <v>45383</v>
      </c>
      <c r="M2783" s="236">
        <v>45383</v>
      </c>
      <c r="N2783" s="33" t="s">
        <v>124</v>
      </c>
      <c r="O2783" s="48" t="s">
        <v>125</v>
      </c>
      <c r="P2783" s="29" t="s">
        <v>1143</v>
      </c>
      <c r="Q2783" s="29" t="s">
        <v>1462</v>
      </c>
      <c r="R2783" s="29" t="s">
        <v>78</v>
      </c>
      <c r="S2783" s="33">
        <v>20</v>
      </c>
      <c r="T2783" s="290"/>
      <c r="U2783" s="290"/>
      <c r="V2783" s="35"/>
      <c r="W2783" s="35"/>
      <c r="X2783" s="40"/>
      <c r="Y2783" s="40"/>
      <c r="Z2783" s="27"/>
    </row>
    <row r="2784" ht="24" spans="1:26">
      <c r="A2784" s="33">
        <v>587</v>
      </c>
      <c r="B2784" s="33" t="s">
        <v>117</v>
      </c>
      <c r="C2784" s="33" t="s">
        <v>118</v>
      </c>
      <c r="D2784" s="33" t="s">
        <v>363</v>
      </c>
      <c r="E2784" s="33" t="s">
        <v>455</v>
      </c>
      <c r="F2784" s="33" t="s">
        <v>1471</v>
      </c>
      <c r="G2784" s="33" t="s">
        <v>1830</v>
      </c>
      <c r="H2784" s="33" t="s">
        <v>2062</v>
      </c>
      <c r="I2784" s="33" t="s">
        <v>1876</v>
      </c>
      <c r="J2784" s="33" t="s">
        <v>1876</v>
      </c>
      <c r="K2784" s="33">
        <v>20</v>
      </c>
      <c r="L2784" s="236">
        <v>45413</v>
      </c>
      <c r="M2784" s="236">
        <v>45413</v>
      </c>
      <c r="N2784" s="33" t="s">
        <v>124</v>
      </c>
      <c r="O2784" s="48" t="s">
        <v>125</v>
      </c>
      <c r="P2784" s="29" t="s">
        <v>1143</v>
      </c>
      <c r="Q2784" s="29" t="s">
        <v>1462</v>
      </c>
      <c r="R2784" s="29" t="s">
        <v>78</v>
      </c>
      <c r="S2784" s="33">
        <v>20</v>
      </c>
      <c r="T2784" s="290"/>
      <c r="U2784" s="290"/>
      <c r="V2784" s="35"/>
      <c r="W2784" s="35"/>
      <c r="X2784" s="40"/>
      <c r="Y2784" s="40"/>
      <c r="Z2784" s="27"/>
    </row>
    <row r="2785" ht="24" spans="1:26">
      <c r="A2785" s="33">
        <v>588</v>
      </c>
      <c r="B2785" s="33" t="s">
        <v>117</v>
      </c>
      <c r="C2785" s="33" t="s">
        <v>118</v>
      </c>
      <c r="D2785" s="33" t="s">
        <v>363</v>
      </c>
      <c r="E2785" s="33" t="s">
        <v>455</v>
      </c>
      <c r="F2785" s="33" t="s">
        <v>1471</v>
      </c>
      <c r="G2785" s="33" t="s">
        <v>1830</v>
      </c>
      <c r="H2785" s="33" t="s">
        <v>2062</v>
      </c>
      <c r="I2785" s="33" t="s">
        <v>1876</v>
      </c>
      <c r="J2785" s="33" t="s">
        <v>1876</v>
      </c>
      <c r="K2785" s="33">
        <v>20</v>
      </c>
      <c r="L2785" s="236">
        <v>45444</v>
      </c>
      <c r="M2785" s="236">
        <v>45444</v>
      </c>
      <c r="N2785" s="33" t="s">
        <v>124</v>
      </c>
      <c r="O2785" s="48" t="s">
        <v>125</v>
      </c>
      <c r="P2785" s="29" t="s">
        <v>1143</v>
      </c>
      <c r="Q2785" s="29" t="s">
        <v>1462</v>
      </c>
      <c r="R2785" s="29" t="s">
        <v>78</v>
      </c>
      <c r="S2785" s="33">
        <v>20</v>
      </c>
      <c r="T2785" s="290"/>
      <c r="U2785" s="290"/>
      <c r="V2785" s="35"/>
      <c r="W2785" s="35"/>
      <c r="X2785" s="40"/>
      <c r="Y2785" s="40"/>
      <c r="Z2785" s="27"/>
    </row>
    <row r="2786" ht="24" spans="1:26">
      <c r="A2786" s="33">
        <v>589</v>
      </c>
      <c r="B2786" s="33" t="s">
        <v>117</v>
      </c>
      <c r="C2786" s="33" t="s">
        <v>118</v>
      </c>
      <c r="D2786" s="33" t="s">
        <v>363</v>
      </c>
      <c r="E2786" s="33" t="s">
        <v>455</v>
      </c>
      <c r="F2786" s="33" t="s">
        <v>1471</v>
      </c>
      <c r="G2786" s="33" t="s">
        <v>1830</v>
      </c>
      <c r="H2786" s="33" t="s">
        <v>2062</v>
      </c>
      <c r="I2786" s="33" t="s">
        <v>1876</v>
      </c>
      <c r="J2786" s="33" t="s">
        <v>1876</v>
      </c>
      <c r="K2786" s="33">
        <v>20</v>
      </c>
      <c r="L2786" s="236">
        <v>45474</v>
      </c>
      <c r="M2786" s="236">
        <v>45474</v>
      </c>
      <c r="N2786" s="33" t="s">
        <v>124</v>
      </c>
      <c r="O2786" s="48" t="s">
        <v>125</v>
      </c>
      <c r="P2786" s="29" t="s">
        <v>1143</v>
      </c>
      <c r="Q2786" s="29" t="s">
        <v>1462</v>
      </c>
      <c r="R2786" s="29" t="s">
        <v>78</v>
      </c>
      <c r="S2786" s="33">
        <v>20</v>
      </c>
      <c r="T2786" s="290"/>
      <c r="U2786" s="290"/>
      <c r="V2786" s="35"/>
      <c r="W2786" s="35"/>
      <c r="X2786" s="40"/>
      <c r="Y2786" s="40"/>
      <c r="Z2786" s="27"/>
    </row>
    <row r="2787" ht="24" spans="1:26">
      <c r="A2787" s="33">
        <v>590</v>
      </c>
      <c r="B2787" s="33" t="s">
        <v>117</v>
      </c>
      <c r="C2787" s="33" t="s">
        <v>118</v>
      </c>
      <c r="D2787" s="33" t="s">
        <v>363</v>
      </c>
      <c r="E2787" s="33" t="s">
        <v>455</v>
      </c>
      <c r="F2787" s="33" t="s">
        <v>1471</v>
      </c>
      <c r="G2787" s="33" t="s">
        <v>1830</v>
      </c>
      <c r="H2787" s="33" t="s">
        <v>2062</v>
      </c>
      <c r="I2787" s="33" t="s">
        <v>1876</v>
      </c>
      <c r="J2787" s="33" t="s">
        <v>1876</v>
      </c>
      <c r="K2787" s="33">
        <v>20</v>
      </c>
      <c r="L2787" s="236">
        <v>45505</v>
      </c>
      <c r="M2787" s="236">
        <v>45505</v>
      </c>
      <c r="N2787" s="33" t="s">
        <v>124</v>
      </c>
      <c r="O2787" s="48" t="s">
        <v>125</v>
      </c>
      <c r="P2787" s="29" t="s">
        <v>1143</v>
      </c>
      <c r="Q2787" s="29" t="s">
        <v>1462</v>
      </c>
      <c r="R2787" s="29" t="s">
        <v>78</v>
      </c>
      <c r="S2787" s="33">
        <v>20</v>
      </c>
      <c r="T2787" s="290"/>
      <c r="U2787" s="290"/>
      <c r="V2787" s="35"/>
      <c r="W2787" s="35"/>
      <c r="X2787" s="40"/>
      <c r="Y2787" s="40"/>
      <c r="Z2787" s="27"/>
    </row>
    <row r="2788" ht="24" spans="1:26">
      <c r="A2788" s="33">
        <v>591</v>
      </c>
      <c r="B2788" s="33" t="s">
        <v>117</v>
      </c>
      <c r="C2788" s="33" t="s">
        <v>118</v>
      </c>
      <c r="D2788" s="33" t="s">
        <v>363</v>
      </c>
      <c r="E2788" s="33" t="s">
        <v>455</v>
      </c>
      <c r="F2788" s="33" t="s">
        <v>1471</v>
      </c>
      <c r="G2788" s="33" t="s">
        <v>1830</v>
      </c>
      <c r="H2788" s="33" t="s">
        <v>2062</v>
      </c>
      <c r="I2788" s="33" t="s">
        <v>1876</v>
      </c>
      <c r="J2788" s="33" t="s">
        <v>1876</v>
      </c>
      <c r="K2788" s="33">
        <v>20</v>
      </c>
      <c r="L2788" s="236">
        <v>45536</v>
      </c>
      <c r="M2788" s="236">
        <v>45536</v>
      </c>
      <c r="N2788" s="33" t="s">
        <v>124</v>
      </c>
      <c r="O2788" s="48" t="s">
        <v>125</v>
      </c>
      <c r="P2788" s="29" t="s">
        <v>1143</v>
      </c>
      <c r="Q2788" s="29" t="s">
        <v>1462</v>
      </c>
      <c r="R2788" s="29" t="s">
        <v>78</v>
      </c>
      <c r="S2788" s="33">
        <v>20</v>
      </c>
      <c r="T2788" s="290"/>
      <c r="U2788" s="290"/>
      <c r="V2788" s="35"/>
      <c r="W2788" s="35"/>
      <c r="X2788" s="40"/>
      <c r="Y2788" s="40"/>
      <c r="Z2788" s="27"/>
    </row>
    <row r="2789" ht="24" spans="1:26">
      <c r="A2789" s="33">
        <v>592</v>
      </c>
      <c r="B2789" s="33" t="s">
        <v>117</v>
      </c>
      <c r="C2789" s="33" t="s">
        <v>118</v>
      </c>
      <c r="D2789" s="33" t="s">
        <v>363</v>
      </c>
      <c r="E2789" s="33" t="s">
        <v>455</v>
      </c>
      <c r="F2789" s="33" t="s">
        <v>1471</v>
      </c>
      <c r="G2789" s="33" t="s">
        <v>1830</v>
      </c>
      <c r="H2789" s="33" t="s">
        <v>2062</v>
      </c>
      <c r="I2789" s="33" t="s">
        <v>1876</v>
      </c>
      <c r="J2789" s="33" t="s">
        <v>1876</v>
      </c>
      <c r="K2789" s="33">
        <v>20</v>
      </c>
      <c r="L2789" s="236">
        <v>45566</v>
      </c>
      <c r="M2789" s="236">
        <v>45566</v>
      </c>
      <c r="N2789" s="33" t="s">
        <v>124</v>
      </c>
      <c r="O2789" s="48" t="s">
        <v>125</v>
      </c>
      <c r="P2789" s="29" t="s">
        <v>1143</v>
      </c>
      <c r="Q2789" s="29" t="s">
        <v>1462</v>
      </c>
      <c r="R2789" s="29" t="s">
        <v>78</v>
      </c>
      <c r="S2789" s="33">
        <v>20</v>
      </c>
      <c r="T2789" s="290"/>
      <c r="U2789" s="290"/>
      <c r="V2789" s="35"/>
      <c r="W2789" s="35"/>
      <c r="X2789" s="40"/>
      <c r="Y2789" s="40"/>
      <c r="Z2789" s="27"/>
    </row>
    <row r="2790" ht="24" spans="1:26">
      <c r="A2790" s="33">
        <v>593</v>
      </c>
      <c r="B2790" s="33" t="s">
        <v>117</v>
      </c>
      <c r="C2790" s="33" t="s">
        <v>118</v>
      </c>
      <c r="D2790" s="33" t="s">
        <v>363</v>
      </c>
      <c r="E2790" s="33" t="s">
        <v>455</v>
      </c>
      <c r="F2790" s="33" t="s">
        <v>1471</v>
      </c>
      <c r="G2790" s="33" t="s">
        <v>1830</v>
      </c>
      <c r="H2790" s="33" t="s">
        <v>2062</v>
      </c>
      <c r="I2790" s="33" t="s">
        <v>1876</v>
      </c>
      <c r="J2790" s="33" t="s">
        <v>1876</v>
      </c>
      <c r="K2790" s="33">
        <v>20</v>
      </c>
      <c r="L2790" s="236">
        <v>45597</v>
      </c>
      <c r="M2790" s="236">
        <v>45597</v>
      </c>
      <c r="N2790" s="33" t="s">
        <v>124</v>
      </c>
      <c r="O2790" s="48" t="s">
        <v>125</v>
      </c>
      <c r="P2790" s="29" t="s">
        <v>1143</v>
      </c>
      <c r="Q2790" s="29" t="s">
        <v>1462</v>
      </c>
      <c r="R2790" s="29" t="s">
        <v>78</v>
      </c>
      <c r="S2790" s="33">
        <v>20</v>
      </c>
      <c r="T2790" s="290"/>
      <c r="U2790" s="290"/>
      <c r="V2790" s="35"/>
      <c r="W2790" s="35"/>
      <c r="X2790" s="40"/>
      <c r="Y2790" s="40"/>
      <c r="Z2790" s="27"/>
    </row>
    <row r="2791" ht="24" spans="1:26">
      <c r="A2791" s="33">
        <v>594</v>
      </c>
      <c r="B2791" s="33" t="s">
        <v>117</v>
      </c>
      <c r="C2791" s="33" t="s">
        <v>118</v>
      </c>
      <c r="D2791" s="33" t="s">
        <v>363</v>
      </c>
      <c r="E2791" s="33" t="s">
        <v>455</v>
      </c>
      <c r="F2791" s="33" t="s">
        <v>1471</v>
      </c>
      <c r="G2791" s="33" t="s">
        <v>1830</v>
      </c>
      <c r="H2791" s="33" t="s">
        <v>2062</v>
      </c>
      <c r="I2791" s="33" t="s">
        <v>1876</v>
      </c>
      <c r="J2791" s="33" t="s">
        <v>1876</v>
      </c>
      <c r="K2791" s="33">
        <v>20</v>
      </c>
      <c r="L2791" s="236">
        <v>45627</v>
      </c>
      <c r="M2791" s="236">
        <v>45627</v>
      </c>
      <c r="N2791" s="33" t="s">
        <v>124</v>
      </c>
      <c r="O2791" s="48" t="s">
        <v>125</v>
      </c>
      <c r="P2791" s="29" t="s">
        <v>1143</v>
      </c>
      <c r="Q2791" s="29" t="s">
        <v>1462</v>
      </c>
      <c r="R2791" s="29" t="s">
        <v>78</v>
      </c>
      <c r="S2791" s="33">
        <v>20</v>
      </c>
      <c r="T2791" s="290"/>
      <c r="U2791" s="290"/>
      <c r="V2791" s="35"/>
      <c r="W2791" s="35"/>
      <c r="X2791" s="40"/>
      <c r="Y2791" s="40"/>
      <c r="Z2791" s="27"/>
    </row>
    <row r="2792" ht="24" spans="1:26">
      <c r="A2792" s="33">
        <v>595</v>
      </c>
      <c r="B2792" s="33" t="s">
        <v>117</v>
      </c>
      <c r="C2792" s="33" t="s">
        <v>118</v>
      </c>
      <c r="D2792" s="33" t="s">
        <v>363</v>
      </c>
      <c r="E2792" s="33" t="s">
        <v>455</v>
      </c>
      <c r="F2792" s="33" t="s">
        <v>1471</v>
      </c>
      <c r="G2792" s="33" t="s">
        <v>1830</v>
      </c>
      <c r="H2792" s="33" t="s">
        <v>2063</v>
      </c>
      <c r="I2792" s="33" t="s">
        <v>1876</v>
      </c>
      <c r="J2792" s="33" t="s">
        <v>1876</v>
      </c>
      <c r="K2792" s="33">
        <v>2</v>
      </c>
      <c r="L2792" s="236">
        <v>45292</v>
      </c>
      <c r="M2792" s="236">
        <v>45292</v>
      </c>
      <c r="N2792" s="33" t="s">
        <v>124</v>
      </c>
      <c r="O2792" s="48" t="s">
        <v>125</v>
      </c>
      <c r="P2792" s="29" t="s">
        <v>1143</v>
      </c>
      <c r="Q2792" s="29" t="s">
        <v>1462</v>
      </c>
      <c r="R2792" s="29" t="s">
        <v>78</v>
      </c>
      <c r="S2792" s="33">
        <v>2</v>
      </c>
      <c r="T2792" s="290"/>
      <c r="U2792" s="290"/>
      <c r="V2792" s="35"/>
      <c r="W2792" s="35"/>
      <c r="X2792" s="40"/>
      <c r="Y2792" s="40"/>
      <c r="Z2792" s="27"/>
    </row>
    <row r="2793" ht="24" spans="1:26">
      <c r="A2793" s="33">
        <v>596</v>
      </c>
      <c r="B2793" s="33" t="s">
        <v>117</v>
      </c>
      <c r="C2793" s="33" t="s">
        <v>118</v>
      </c>
      <c r="D2793" s="33" t="s">
        <v>363</v>
      </c>
      <c r="E2793" s="33" t="s">
        <v>455</v>
      </c>
      <c r="F2793" s="33" t="s">
        <v>1471</v>
      </c>
      <c r="G2793" s="33" t="s">
        <v>1830</v>
      </c>
      <c r="H2793" s="33" t="s">
        <v>2063</v>
      </c>
      <c r="I2793" s="33" t="s">
        <v>1876</v>
      </c>
      <c r="J2793" s="33" t="s">
        <v>1876</v>
      </c>
      <c r="K2793" s="33">
        <v>2</v>
      </c>
      <c r="L2793" s="236">
        <v>45292</v>
      </c>
      <c r="M2793" s="236">
        <v>45292</v>
      </c>
      <c r="N2793" s="33" t="s">
        <v>124</v>
      </c>
      <c r="O2793" s="48" t="s">
        <v>125</v>
      </c>
      <c r="P2793" s="29" t="s">
        <v>1143</v>
      </c>
      <c r="Q2793" s="29" t="s">
        <v>1462</v>
      </c>
      <c r="R2793" s="29" t="s">
        <v>78</v>
      </c>
      <c r="S2793" s="33">
        <v>2</v>
      </c>
      <c r="T2793" s="290"/>
      <c r="U2793" s="290"/>
      <c r="V2793" s="35"/>
      <c r="W2793" s="35"/>
      <c r="X2793" s="40"/>
      <c r="Y2793" s="40"/>
      <c r="Z2793" s="27"/>
    </row>
    <row r="2794" ht="24" spans="1:28">
      <c r="A2794" s="33">
        <v>597</v>
      </c>
      <c r="B2794" s="33" t="s">
        <v>117</v>
      </c>
      <c r="C2794" s="33" t="s">
        <v>118</v>
      </c>
      <c r="D2794" s="33" t="s">
        <v>363</v>
      </c>
      <c r="E2794" s="33" t="s">
        <v>455</v>
      </c>
      <c r="F2794" s="33" t="s">
        <v>1471</v>
      </c>
      <c r="G2794" s="33" t="s">
        <v>1830</v>
      </c>
      <c r="H2794" s="33" t="s">
        <v>2063</v>
      </c>
      <c r="I2794" s="33" t="s">
        <v>1876</v>
      </c>
      <c r="J2794" s="33" t="s">
        <v>1876</v>
      </c>
      <c r="K2794" s="33">
        <v>2</v>
      </c>
      <c r="L2794" s="236">
        <v>45323</v>
      </c>
      <c r="M2794" s="236">
        <v>45323</v>
      </c>
      <c r="N2794" s="33" t="s">
        <v>124</v>
      </c>
      <c r="O2794" s="48" t="s">
        <v>125</v>
      </c>
      <c r="P2794" s="29" t="s">
        <v>1143</v>
      </c>
      <c r="Q2794" s="29" t="s">
        <v>1462</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363</v>
      </c>
      <c r="E2795" s="33" t="s">
        <v>455</v>
      </c>
      <c r="F2795" s="33" t="s">
        <v>1471</v>
      </c>
      <c r="G2795" s="33" t="s">
        <v>1830</v>
      </c>
      <c r="H2795" s="33" t="s">
        <v>2063</v>
      </c>
      <c r="I2795" s="33" t="s">
        <v>1876</v>
      </c>
      <c r="J2795" s="33" t="s">
        <v>1876</v>
      </c>
      <c r="K2795" s="33">
        <v>2</v>
      </c>
      <c r="L2795" s="236">
        <v>45323</v>
      </c>
      <c r="M2795" s="236">
        <v>45323</v>
      </c>
      <c r="N2795" s="33" t="s">
        <v>124</v>
      </c>
      <c r="O2795" s="48" t="s">
        <v>125</v>
      </c>
      <c r="P2795" s="29" t="s">
        <v>1143</v>
      </c>
      <c r="Q2795" s="29" t="s">
        <v>1462</v>
      </c>
      <c r="R2795" s="29" t="s">
        <v>78</v>
      </c>
      <c r="S2795" s="33">
        <v>2</v>
      </c>
      <c r="T2795" s="290"/>
      <c r="U2795" s="290"/>
      <c r="V2795" s="35"/>
      <c r="W2795" s="35"/>
      <c r="X2795" s="40"/>
      <c r="Y2795" s="40"/>
      <c r="Z2795" s="27"/>
    </row>
    <row r="2796" ht="24" spans="1:28">
      <c r="A2796" s="33">
        <v>599</v>
      </c>
      <c r="B2796" s="33" t="s">
        <v>117</v>
      </c>
      <c r="C2796" s="33" t="s">
        <v>118</v>
      </c>
      <c r="D2796" s="33" t="s">
        <v>363</v>
      </c>
      <c r="E2796" s="33" t="s">
        <v>455</v>
      </c>
      <c r="F2796" s="33" t="s">
        <v>1471</v>
      </c>
      <c r="G2796" s="33" t="s">
        <v>1830</v>
      </c>
      <c r="H2796" s="33" t="s">
        <v>2063</v>
      </c>
      <c r="I2796" s="33" t="s">
        <v>1876</v>
      </c>
      <c r="J2796" s="33" t="s">
        <v>1876</v>
      </c>
      <c r="K2796" s="33">
        <v>2</v>
      </c>
      <c r="L2796" s="236">
        <v>45352</v>
      </c>
      <c r="M2796" s="236">
        <v>45352</v>
      </c>
      <c r="N2796" s="33" t="s">
        <v>124</v>
      </c>
      <c r="O2796" s="48" t="s">
        <v>125</v>
      </c>
      <c r="P2796" s="29" t="s">
        <v>1143</v>
      </c>
      <c r="Q2796" s="29" t="s">
        <v>1462</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363</v>
      </c>
      <c r="E2797" s="33" t="s">
        <v>455</v>
      </c>
      <c r="F2797" s="33" t="s">
        <v>1471</v>
      </c>
      <c r="G2797" s="33" t="s">
        <v>1830</v>
      </c>
      <c r="H2797" s="33" t="s">
        <v>2063</v>
      </c>
      <c r="I2797" s="33" t="s">
        <v>1876</v>
      </c>
      <c r="J2797" s="33" t="s">
        <v>1876</v>
      </c>
      <c r="K2797" s="33">
        <v>2</v>
      </c>
      <c r="L2797" s="236">
        <v>45352</v>
      </c>
      <c r="M2797" s="236">
        <v>45352</v>
      </c>
      <c r="N2797" s="33" t="s">
        <v>124</v>
      </c>
      <c r="O2797" s="48" t="s">
        <v>125</v>
      </c>
      <c r="P2797" s="29" t="s">
        <v>1143</v>
      </c>
      <c r="Q2797" s="29" t="s">
        <v>1462</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363</v>
      </c>
      <c r="E2798" s="33" t="s">
        <v>455</v>
      </c>
      <c r="F2798" s="33" t="s">
        <v>1471</v>
      </c>
      <c r="G2798" s="33" t="s">
        <v>1830</v>
      </c>
      <c r="H2798" s="33" t="s">
        <v>2063</v>
      </c>
      <c r="I2798" s="33" t="s">
        <v>1876</v>
      </c>
      <c r="J2798" s="33" t="s">
        <v>1876</v>
      </c>
      <c r="K2798" s="33">
        <v>2</v>
      </c>
      <c r="L2798" s="236">
        <v>45383</v>
      </c>
      <c r="M2798" s="236">
        <v>45383</v>
      </c>
      <c r="N2798" s="33" t="s">
        <v>124</v>
      </c>
      <c r="O2798" s="48" t="s">
        <v>125</v>
      </c>
      <c r="P2798" s="29" t="s">
        <v>1143</v>
      </c>
      <c r="Q2798" s="29" t="s">
        <v>1462</v>
      </c>
      <c r="R2798" s="29" t="s">
        <v>78</v>
      </c>
      <c r="S2798" s="33">
        <v>2</v>
      </c>
      <c r="T2798" s="290"/>
      <c r="U2798" s="290"/>
      <c r="V2798" s="35"/>
      <c r="W2798" s="35"/>
      <c r="X2798" s="40"/>
      <c r="Y2798" s="40"/>
      <c r="Z2798" s="27"/>
    </row>
    <row r="2799" ht="24" spans="1:26">
      <c r="A2799" s="33">
        <v>602</v>
      </c>
      <c r="B2799" s="33" t="s">
        <v>117</v>
      </c>
      <c r="C2799" s="33" t="s">
        <v>118</v>
      </c>
      <c r="D2799" s="33" t="s">
        <v>363</v>
      </c>
      <c r="E2799" s="33" t="s">
        <v>455</v>
      </c>
      <c r="F2799" s="33" t="s">
        <v>1471</v>
      </c>
      <c r="G2799" s="33" t="s">
        <v>1830</v>
      </c>
      <c r="H2799" s="33" t="s">
        <v>2063</v>
      </c>
      <c r="I2799" s="33" t="s">
        <v>1876</v>
      </c>
      <c r="J2799" s="33" t="s">
        <v>1876</v>
      </c>
      <c r="K2799" s="33">
        <v>2</v>
      </c>
      <c r="L2799" s="236">
        <v>45383</v>
      </c>
      <c r="M2799" s="236">
        <v>45383</v>
      </c>
      <c r="N2799" s="33" t="s">
        <v>124</v>
      </c>
      <c r="O2799" s="48" t="s">
        <v>125</v>
      </c>
      <c r="P2799" s="29" t="s">
        <v>1143</v>
      </c>
      <c r="Q2799" s="29" t="s">
        <v>1462</v>
      </c>
      <c r="R2799" s="29" t="s">
        <v>78</v>
      </c>
      <c r="S2799" s="33">
        <v>2</v>
      </c>
      <c r="T2799" s="290"/>
      <c r="U2799" s="290"/>
      <c r="V2799" s="35"/>
      <c r="W2799" s="35"/>
      <c r="X2799" s="40"/>
      <c r="Y2799" s="40"/>
      <c r="Z2799" s="27"/>
    </row>
    <row r="2800" ht="24" spans="1:26">
      <c r="A2800" s="33">
        <v>603</v>
      </c>
      <c r="B2800" s="33" t="s">
        <v>117</v>
      </c>
      <c r="C2800" s="33" t="s">
        <v>118</v>
      </c>
      <c r="D2800" s="33" t="s">
        <v>363</v>
      </c>
      <c r="E2800" s="33" t="s">
        <v>455</v>
      </c>
      <c r="F2800" s="33" t="s">
        <v>1471</v>
      </c>
      <c r="G2800" s="33" t="s">
        <v>1830</v>
      </c>
      <c r="H2800" s="33" t="s">
        <v>2063</v>
      </c>
      <c r="I2800" s="33" t="s">
        <v>1876</v>
      </c>
      <c r="J2800" s="33" t="s">
        <v>1876</v>
      </c>
      <c r="K2800" s="33">
        <v>2</v>
      </c>
      <c r="L2800" s="236">
        <v>45413</v>
      </c>
      <c r="M2800" s="236">
        <v>45413</v>
      </c>
      <c r="N2800" s="33" t="s">
        <v>124</v>
      </c>
      <c r="O2800" s="48" t="s">
        <v>125</v>
      </c>
      <c r="P2800" s="29" t="s">
        <v>1143</v>
      </c>
      <c r="Q2800" s="29" t="s">
        <v>1462</v>
      </c>
      <c r="R2800" s="29" t="s">
        <v>78</v>
      </c>
      <c r="S2800" s="33">
        <v>2</v>
      </c>
      <c r="T2800" s="290"/>
      <c r="U2800" s="290"/>
      <c r="V2800" s="35"/>
      <c r="W2800" s="35"/>
      <c r="X2800" s="40"/>
      <c r="Y2800" s="40"/>
      <c r="Z2800" s="27"/>
    </row>
    <row r="2801" ht="24" spans="1:26">
      <c r="A2801" s="33">
        <v>604</v>
      </c>
      <c r="B2801" s="33" t="s">
        <v>117</v>
      </c>
      <c r="C2801" s="33" t="s">
        <v>118</v>
      </c>
      <c r="D2801" s="33" t="s">
        <v>363</v>
      </c>
      <c r="E2801" s="33" t="s">
        <v>455</v>
      </c>
      <c r="F2801" s="33" t="s">
        <v>1471</v>
      </c>
      <c r="G2801" s="33" t="s">
        <v>1830</v>
      </c>
      <c r="H2801" s="33" t="s">
        <v>2063</v>
      </c>
      <c r="I2801" s="33" t="s">
        <v>1876</v>
      </c>
      <c r="J2801" s="33" t="s">
        <v>1876</v>
      </c>
      <c r="K2801" s="33">
        <v>2</v>
      </c>
      <c r="L2801" s="236">
        <v>45413</v>
      </c>
      <c r="M2801" s="236">
        <v>45413</v>
      </c>
      <c r="N2801" s="33" t="s">
        <v>124</v>
      </c>
      <c r="O2801" s="48" t="s">
        <v>125</v>
      </c>
      <c r="P2801" s="29" t="s">
        <v>1143</v>
      </c>
      <c r="Q2801" s="29" t="s">
        <v>1462</v>
      </c>
      <c r="R2801" s="29" t="s">
        <v>78</v>
      </c>
      <c r="S2801" s="33">
        <v>2</v>
      </c>
      <c r="T2801" s="290"/>
      <c r="U2801" s="290"/>
      <c r="V2801" s="35"/>
      <c r="W2801" s="35"/>
      <c r="X2801" s="40"/>
      <c r="Y2801" s="40"/>
      <c r="Z2801" s="27"/>
    </row>
    <row r="2802" ht="24" spans="1:26">
      <c r="A2802" s="33">
        <v>605</v>
      </c>
      <c r="B2802" s="33" t="s">
        <v>117</v>
      </c>
      <c r="C2802" s="33" t="s">
        <v>118</v>
      </c>
      <c r="D2802" s="33" t="s">
        <v>363</v>
      </c>
      <c r="E2802" s="33" t="s">
        <v>455</v>
      </c>
      <c r="F2802" s="33" t="s">
        <v>1471</v>
      </c>
      <c r="G2802" s="33" t="s">
        <v>1830</v>
      </c>
      <c r="H2802" s="33" t="s">
        <v>2063</v>
      </c>
      <c r="I2802" s="33" t="s">
        <v>1876</v>
      </c>
      <c r="J2802" s="33" t="s">
        <v>1876</v>
      </c>
      <c r="K2802" s="33">
        <v>2</v>
      </c>
      <c r="L2802" s="236">
        <v>45444</v>
      </c>
      <c r="M2802" s="236">
        <v>45444</v>
      </c>
      <c r="N2802" s="33" t="s">
        <v>124</v>
      </c>
      <c r="O2802" s="48" t="s">
        <v>125</v>
      </c>
      <c r="P2802" s="29" t="s">
        <v>1143</v>
      </c>
      <c r="Q2802" s="29" t="s">
        <v>1462</v>
      </c>
      <c r="R2802" s="29" t="s">
        <v>78</v>
      </c>
      <c r="S2802" s="33">
        <v>2</v>
      </c>
      <c r="T2802" s="290"/>
      <c r="U2802" s="290"/>
      <c r="V2802" s="35"/>
      <c r="W2802" s="35"/>
      <c r="X2802" s="40"/>
      <c r="Y2802" s="40"/>
      <c r="Z2802" s="27"/>
    </row>
    <row r="2803" ht="24" spans="1:26">
      <c r="A2803" s="33">
        <v>606</v>
      </c>
      <c r="B2803" s="33" t="s">
        <v>117</v>
      </c>
      <c r="C2803" s="33" t="s">
        <v>118</v>
      </c>
      <c r="D2803" s="33" t="s">
        <v>363</v>
      </c>
      <c r="E2803" s="33" t="s">
        <v>455</v>
      </c>
      <c r="F2803" s="33" t="s">
        <v>1471</v>
      </c>
      <c r="G2803" s="33" t="s">
        <v>1830</v>
      </c>
      <c r="H2803" s="33" t="s">
        <v>2063</v>
      </c>
      <c r="I2803" s="33" t="s">
        <v>1876</v>
      </c>
      <c r="J2803" s="33" t="s">
        <v>1876</v>
      </c>
      <c r="K2803" s="33">
        <v>2</v>
      </c>
      <c r="L2803" s="236">
        <v>45444</v>
      </c>
      <c r="M2803" s="236">
        <v>45444</v>
      </c>
      <c r="N2803" s="33" t="s">
        <v>124</v>
      </c>
      <c r="O2803" s="48" t="s">
        <v>125</v>
      </c>
      <c r="P2803" s="29" t="s">
        <v>1143</v>
      </c>
      <c r="Q2803" s="29" t="s">
        <v>1462</v>
      </c>
      <c r="R2803" s="29" t="s">
        <v>78</v>
      </c>
      <c r="S2803" s="33">
        <v>2</v>
      </c>
      <c r="T2803" s="290"/>
      <c r="U2803" s="290"/>
      <c r="V2803" s="35"/>
      <c r="W2803" s="35"/>
      <c r="X2803" s="40"/>
      <c r="Y2803" s="40"/>
      <c r="Z2803" s="27"/>
    </row>
    <row r="2804" ht="24" spans="1:26">
      <c r="A2804" s="33">
        <v>607</v>
      </c>
      <c r="B2804" s="33" t="s">
        <v>117</v>
      </c>
      <c r="C2804" s="33" t="s">
        <v>118</v>
      </c>
      <c r="D2804" s="33" t="s">
        <v>363</v>
      </c>
      <c r="E2804" s="33" t="s">
        <v>455</v>
      </c>
      <c r="F2804" s="33" t="s">
        <v>1471</v>
      </c>
      <c r="G2804" s="33" t="s">
        <v>1830</v>
      </c>
      <c r="H2804" s="33" t="s">
        <v>2063</v>
      </c>
      <c r="I2804" s="33" t="s">
        <v>1876</v>
      </c>
      <c r="J2804" s="33" t="s">
        <v>1876</v>
      </c>
      <c r="K2804" s="33">
        <v>2</v>
      </c>
      <c r="L2804" s="236">
        <v>45474</v>
      </c>
      <c r="M2804" s="236">
        <v>45474</v>
      </c>
      <c r="N2804" s="33" t="s">
        <v>124</v>
      </c>
      <c r="O2804" s="48" t="s">
        <v>125</v>
      </c>
      <c r="P2804" s="29" t="s">
        <v>1143</v>
      </c>
      <c r="Q2804" s="29" t="s">
        <v>1462</v>
      </c>
      <c r="R2804" s="29" t="s">
        <v>78</v>
      </c>
      <c r="S2804" s="33">
        <v>2</v>
      </c>
      <c r="T2804" s="290"/>
      <c r="U2804" s="290"/>
      <c r="V2804" s="35"/>
      <c r="W2804" s="35"/>
      <c r="X2804" s="40"/>
      <c r="Y2804" s="40"/>
      <c r="Z2804" s="27"/>
    </row>
    <row r="2805" ht="24" spans="1:26">
      <c r="A2805" s="33">
        <v>608</v>
      </c>
      <c r="B2805" s="33" t="s">
        <v>117</v>
      </c>
      <c r="C2805" s="33" t="s">
        <v>118</v>
      </c>
      <c r="D2805" s="33" t="s">
        <v>363</v>
      </c>
      <c r="E2805" s="33" t="s">
        <v>455</v>
      </c>
      <c r="F2805" s="33" t="s">
        <v>1471</v>
      </c>
      <c r="G2805" s="33" t="s">
        <v>1830</v>
      </c>
      <c r="H2805" s="33" t="s">
        <v>2063</v>
      </c>
      <c r="I2805" s="33" t="s">
        <v>1876</v>
      </c>
      <c r="J2805" s="33" t="s">
        <v>1876</v>
      </c>
      <c r="K2805" s="33">
        <v>2</v>
      </c>
      <c r="L2805" s="236">
        <v>45474</v>
      </c>
      <c r="M2805" s="236">
        <v>45474</v>
      </c>
      <c r="N2805" s="33" t="s">
        <v>124</v>
      </c>
      <c r="O2805" s="48" t="s">
        <v>125</v>
      </c>
      <c r="P2805" s="29" t="s">
        <v>1143</v>
      </c>
      <c r="Q2805" s="29" t="s">
        <v>1462</v>
      </c>
      <c r="R2805" s="29" t="s">
        <v>78</v>
      </c>
      <c r="S2805" s="33">
        <v>2</v>
      </c>
      <c r="T2805" s="290"/>
      <c r="U2805" s="290"/>
      <c r="V2805" s="35"/>
      <c r="W2805" s="35"/>
      <c r="X2805" s="40"/>
      <c r="Y2805" s="40"/>
      <c r="Z2805" s="27"/>
    </row>
    <row r="2806" ht="24" spans="1:26">
      <c r="A2806" s="33">
        <v>609</v>
      </c>
      <c r="B2806" s="33" t="s">
        <v>117</v>
      </c>
      <c r="C2806" s="33" t="s">
        <v>118</v>
      </c>
      <c r="D2806" s="33" t="s">
        <v>363</v>
      </c>
      <c r="E2806" s="33" t="s">
        <v>455</v>
      </c>
      <c r="F2806" s="33" t="s">
        <v>1471</v>
      </c>
      <c r="G2806" s="33" t="s">
        <v>1830</v>
      </c>
      <c r="H2806" s="33" t="s">
        <v>2063</v>
      </c>
      <c r="I2806" s="33" t="s">
        <v>1876</v>
      </c>
      <c r="J2806" s="33" t="s">
        <v>1876</v>
      </c>
      <c r="K2806" s="33">
        <v>2</v>
      </c>
      <c r="L2806" s="236">
        <v>45505</v>
      </c>
      <c r="M2806" s="236">
        <v>45505</v>
      </c>
      <c r="N2806" s="33" t="s">
        <v>124</v>
      </c>
      <c r="O2806" s="48" t="s">
        <v>125</v>
      </c>
      <c r="P2806" s="29" t="s">
        <v>1143</v>
      </c>
      <c r="Q2806" s="29" t="s">
        <v>1462</v>
      </c>
      <c r="R2806" s="29" t="s">
        <v>78</v>
      </c>
      <c r="S2806" s="33">
        <v>2</v>
      </c>
      <c r="T2806" s="290"/>
      <c r="U2806" s="290"/>
      <c r="V2806" s="35"/>
      <c r="W2806" s="35"/>
      <c r="X2806" s="40"/>
      <c r="Y2806" s="40"/>
      <c r="Z2806" s="27"/>
    </row>
    <row r="2807" ht="24" spans="1:26">
      <c r="A2807" s="33">
        <v>610</v>
      </c>
      <c r="B2807" s="33" t="s">
        <v>117</v>
      </c>
      <c r="C2807" s="33" t="s">
        <v>118</v>
      </c>
      <c r="D2807" s="33" t="s">
        <v>363</v>
      </c>
      <c r="E2807" s="33" t="s">
        <v>455</v>
      </c>
      <c r="F2807" s="33" t="s">
        <v>1471</v>
      </c>
      <c r="G2807" s="33" t="s">
        <v>1830</v>
      </c>
      <c r="H2807" s="33" t="s">
        <v>2063</v>
      </c>
      <c r="I2807" s="33" t="s">
        <v>1876</v>
      </c>
      <c r="J2807" s="33" t="s">
        <v>1876</v>
      </c>
      <c r="K2807" s="33">
        <v>2</v>
      </c>
      <c r="L2807" s="236">
        <v>45505</v>
      </c>
      <c r="M2807" s="236">
        <v>45505</v>
      </c>
      <c r="N2807" s="33" t="s">
        <v>124</v>
      </c>
      <c r="O2807" s="48" t="s">
        <v>125</v>
      </c>
      <c r="P2807" s="29" t="s">
        <v>1143</v>
      </c>
      <c r="Q2807" s="29" t="s">
        <v>1462</v>
      </c>
      <c r="R2807" s="29" t="s">
        <v>78</v>
      </c>
      <c r="S2807" s="33">
        <v>2</v>
      </c>
      <c r="T2807" s="290"/>
      <c r="U2807" s="290"/>
      <c r="V2807" s="35"/>
      <c r="W2807" s="35"/>
      <c r="X2807" s="40"/>
      <c r="Y2807" s="40"/>
      <c r="Z2807" s="27"/>
    </row>
    <row r="2808" ht="24" spans="1:28">
      <c r="A2808" s="33">
        <v>611</v>
      </c>
      <c r="B2808" s="33" t="s">
        <v>117</v>
      </c>
      <c r="C2808" s="33" t="s">
        <v>118</v>
      </c>
      <c r="D2808" s="33" t="s">
        <v>363</v>
      </c>
      <c r="E2808" s="33" t="s">
        <v>455</v>
      </c>
      <c r="F2808" s="33" t="s">
        <v>1471</v>
      </c>
      <c r="G2808" s="33" t="s">
        <v>1830</v>
      </c>
      <c r="H2808" s="33" t="s">
        <v>2063</v>
      </c>
      <c r="I2808" s="33" t="s">
        <v>1876</v>
      </c>
      <c r="J2808" s="33" t="s">
        <v>1876</v>
      </c>
      <c r="K2808" s="33">
        <v>2</v>
      </c>
      <c r="L2808" s="236">
        <v>45536</v>
      </c>
      <c r="M2808" s="236">
        <v>45536</v>
      </c>
      <c r="N2808" s="33" t="s">
        <v>124</v>
      </c>
      <c r="O2808" s="48" t="s">
        <v>125</v>
      </c>
      <c r="P2808" s="29" t="s">
        <v>1143</v>
      </c>
      <c r="Q2808" s="29" t="s">
        <v>1462</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363</v>
      </c>
      <c r="E2809" s="33" t="s">
        <v>455</v>
      </c>
      <c r="F2809" s="33" t="s">
        <v>1471</v>
      </c>
      <c r="G2809" s="33" t="s">
        <v>1830</v>
      </c>
      <c r="H2809" s="33" t="s">
        <v>2063</v>
      </c>
      <c r="I2809" s="33" t="s">
        <v>1876</v>
      </c>
      <c r="J2809" s="33" t="s">
        <v>1876</v>
      </c>
      <c r="K2809" s="33">
        <v>2</v>
      </c>
      <c r="L2809" s="236">
        <v>45536</v>
      </c>
      <c r="M2809" s="236">
        <v>45536</v>
      </c>
      <c r="N2809" s="33" t="s">
        <v>124</v>
      </c>
      <c r="O2809" s="48" t="s">
        <v>125</v>
      </c>
      <c r="P2809" s="29" t="s">
        <v>1143</v>
      </c>
      <c r="Q2809" s="29" t="s">
        <v>1462</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363</v>
      </c>
      <c r="E2810" s="33" t="s">
        <v>455</v>
      </c>
      <c r="F2810" s="33" t="s">
        <v>1471</v>
      </c>
      <c r="G2810" s="33" t="s">
        <v>1830</v>
      </c>
      <c r="H2810" s="33" t="s">
        <v>2063</v>
      </c>
      <c r="I2810" s="33" t="s">
        <v>1876</v>
      </c>
      <c r="J2810" s="33" t="s">
        <v>1876</v>
      </c>
      <c r="K2810" s="33">
        <v>2</v>
      </c>
      <c r="L2810" s="236">
        <v>45566</v>
      </c>
      <c r="M2810" s="236">
        <v>45566</v>
      </c>
      <c r="N2810" s="33" t="s">
        <v>124</v>
      </c>
      <c r="O2810" s="48" t="s">
        <v>125</v>
      </c>
      <c r="P2810" s="29" t="s">
        <v>1143</v>
      </c>
      <c r="Q2810" s="29" t="s">
        <v>1462</v>
      </c>
      <c r="R2810" s="29" t="s">
        <v>78</v>
      </c>
      <c r="S2810" s="33">
        <v>2</v>
      </c>
      <c r="T2810" s="290"/>
      <c r="U2810" s="290"/>
      <c r="V2810" s="35"/>
      <c r="W2810" s="35"/>
      <c r="X2810" s="40"/>
      <c r="Y2810" s="40"/>
      <c r="Z2810" s="27"/>
    </row>
    <row r="2811" ht="24" spans="1:26">
      <c r="A2811" s="33">
        <v>614</v>
      </c>
      <c r="B2811" s="33" t="s">
        <v>117</v>
      </c>
      <c r="C2811" s="33" t="s">
        <v>118</v>
      </c>
      <c r="D2811" s="33" t="s">
        <v>363</v>
      </c>
      <c r="E2811" s="33" t="s">
        <v>455</v>
      </c>
      <c r="F2811" s="33" t="s">
        <v>1471</v>
      </c>
      <c r="G2811" s="33" t="s">
        <v>1830</v>
      </c>
      <c r="H2811" s="33" t="s">
        <v>2063</v>
      </c>
      <c r="I2811" s="33" t="s">
        <v>1876</v>
      </c>
      <c r="J2811" s="33" t="s">
        <v>1876</v>
      </c>
      <c r="K2811" s="33">
        <v>2</v>
      </c>
      <c r="L2811" s="236">
        <v>45566</v>
      </c>
      <c r="M2811" s="236">
        <v>45566</v>
      </c>
      <c r="N2811" s="33" t="s">
        <v>124</v>
      </c>
      <c r="O2811" s="48" t="s">
        <v>125</v>
      </c>
      <c r="P2811" s="29" t="s">
        <v>1143</v>
      </c>
      <c r="Q2811" s="29" t="s">
        <v>1462</v>
      </c>
      <c r="R2811" s="29" t="s">
        <v>78</v>
      </c>
      <c r="S2811" s="33">
        <v>2</v>
      </c>
      <c r="T2811" s="290"/>
      <c r="U2811" s="290"/>
      <c r="V2811" s="35"/>
      <c r="W2811" s="35"/>
      <c r="X2811" s="40"/>
      <c r="Y2811" s="40"/>
      <c r="Z2811" s="27"/>
    </row>
    <row r="2812" ht="24" spans="1:26">
      <c r="A2812" s="33">
        <v>615</v>
      </c>
      <c r="B2812" s="33" t="s">
        <v>117</v>
      </c>
      <c r="C2812" s="33" t="s">
        <v>118</v>
      </c>
      <c r="D2812" s="33" t="s">
        <v>363</v>
      </c>
      <c r="E2812" s="33" t="s">
        <v>455</v>
      </c>
      <c r="F2812" s="33" t="s">
        <v>1471</v>
      </c>
      <c r="G2812" s="33" t="s">
        <v>1830</v>
      </c>
      <c r="H2812" s="33" t="s">
        <v>2063</v>
      </c>
      <c r="I2812" s="33" t="s">
        <v>1876</v>
      </c>
      <c r="J2812" s="33" t="s">
        <v>1876</v>
      </c>
      <c r="K2812" s="33">
        <v>2</v>
      </c>
      <c r="L2812" s="236">
        <v>45597</v>
      </c>
      <c r="M2812" s="236">
        <v>45597</v>
      </c>
      <c r="N2812" s="33" t="s">
        <v>124</v>
      </c>
      <c r="O2812" s="48" t="s">
        <v>125</v>
      </c>
      <c r="P2812" s="29" t="s">
        <v>1143</v>
      </c>
      <c r="Q2812" s="29" t="s">
        <v>1462</v>
      </c>
      <c r="R2812" s="29" t="s">
        <v>78</v>
      </c>
      <c r="S2812" s="33">
        <v>2</v>
      </c>
      <c r="T2812" s="290"/>
      <c r="U2812" s="290"/>
      <c r="V2812" s="35"/>
      <c r="W2812" s="35"/>
      <c r="X2812" s="40"/>
      <c r="Y2812" s="40"/>
      <c r="Z2812" s="27"/>
    </row>
    <row r="2813" ht="24" spans="1:26">
      <c r="A2813" s="33">
        <v>616</v>
      </c>
      <c r="B2813" s="33" t="s">
        <v>117</v>
      </c>
      <c r="C2813" s="33" t="s">
        <v>118</v>
      </c>
      <c r="D2813" s="33" t="s">
        <v>363</v>
      </c>
      <c r="E2813" s="33" t="s">
        <v>455</v>
      </c>
      <c r="F2813" s="33" t="s">
        <v>1471</v>
      </c>
      <c r="G2813" s="33" t="s">
        <v>1830</v>
      </c>
      <c r="H2813" s="33" t="s">
        <v>2063</v>
      </c>
      <c r="I2813" s="33" t="s">
        <v>1876</v>
      </c>
      <c r="J2813" s="33" t="s">
        <v>1876</v>
      </c>
      <c r="K2813" s="33">
        <v>2</v>
      </c>
      <c r="L2813" s="236">
        <v>45597</v>
      </c>
      <c r="M2813" s="236">
        <v>45597</v>
      </c>
      <c r="N2813" s="33" t="s">
        <v>124</v>
      </c>
      <c r="O2813" s="48" t="s">
        <v>125</v>
      </c>
      <c r="P2813" s="29" t="s">
        <v>1143</v>
      </c>
      <c r="Q2813" s="29" t="s">
        <v>1462</v>
      </c>
      <c r="R2813" s="29" t="s">
        <v>78</v>
      </c>
      <c r="S2813" s="33">
        <v>2</v>
      </c>
      <c r="T2813" s="290"/>
      <c r="U2813" s="290"/>
      <c r="V2813" s="35"/>
      <c r="W2813" s="35"/>
      <c r="X2813" s="40"/>
      <c r="Y2813" s="40"/>
      <c r="Z2813" s="27"/>
    </row>
    <row r="2814" ht="24" spans="1:26">
      <c r="A2814" s="33">
        <v>617</v>
      </c>
      <c r="B2814" s="33" t="s">
        <v>117</v>
      </c>
      <c r="C2814" s="33" t="s">
        <v>118</v>
      </c>
      <c r="D2814" s="33" t="s">
        <v>363</v>
      </c>
      <c r="E2814" s="33" t="s">
        <v>455</v>
      </c>
      <c r="F2814" s="33" t="s">
        <v>1471</v>
      </c>
      <c r="G2814" s="33" t="s">
        <v>1830</v>
      </c>
      <c r="H2814" s="33" t="s">
        <v>2063</v>
      </c>
      <c r="I2814" s="33" t="s">
        <v>1876</v>
      </c>
      <c r="J2814" s="33" t="s">
        <v>1876</v>
      </c>
      <c r="K2814" s="33">
        <v>2</v>
      </c>
      <c r="L2814" s="236">
        <v>45627</v>
      </c>
      <c r="M2814" s="236">
        <v>45627</v>
      </c>
      <c r="N2814" s="33" t="s">
        <v>124</v>
      </c>
      <c r="O2814" s="48" t="s">
        <v>125</v>
      </c>
      <c r="P2814" s="29" t="s">
        <v>1143</v>
      </c>
      <c r="Q2814" s="29" t="s">
        <v>1462</v>
      </c>
      <c r="R2814" s="29" t="s">
        <v>78</v>
      </c>
      <c r="S2814" s="33">
        <v>2</v>
      </c>
      <c r="T2814" s="290"/>
      <c r="U2814" s="290"/>
      <c r="V2814" s="35"/>
      <c r="W2814" s="35"/>
      <c r="X2814" s="40"/>
      <c r="Y2814" s="40"/>
      <c r="Z2814" s="27"/>
    </row>
    <row r="2815" ht="24" spans="1:26">
      <c r="A2815" s="33">
        <v>618</v>
      </c>
      <c r="B2815" s="33" t="s">
        <v>117</v>
      </c>
      <c r="C2815" s="33" t="s">
        <v>118</v>
      </c>
      <c r="D2815" s="33" t="s">
        <v>363</v>
      </c>
      <c r="E2815" s="33" t="s">
        <v>455</v>
      </c>
      <c r="F2815" s="33" t="s">
        <v>1471</v>
      </c>
      <c r="G2815" s="33" t="s">
        <v>1830</v>
      </c>
      <c r="H2815" s="33" t="s">
        <v>2063</v>
      </c>
      <c r="I2815" s="33" t="s">
        <v>1876</v>
      </c>
      <c r="J2815" s="33" t="s">
        <v>1876</v>
      </c>
      <c r="K2815" s="33">
        <v>2</v>
      </c>
      <c r="L2815" s="236">
        <v>45627</v>
      </c>
      <c r="M2815" s="236">
        <v>45627</v>
      </c>
      <c r="N2815" s="33" t="s">
        <v>124</v>
      </c>
      <c r="O2815" s="48" t="s">
        <v>125</v>
      </c>
      <c r="P2815" s="29" t="s">
        <v>1143</v>
      </c>
      <c r="Q2815" s="29" t="s">
        <v>1462</v>
      </c>
      <c r="R2815" s="29" t="s">
        <v>78</v>
      </c>
      <c r="S2815" s="33">
        <v>2</v>
      </c>
      <c r="T2815" s="290"/>
      <c r="U2815" s="290"/>
      <c r="V2815" s="35"/>
      <c r="W2815" s="35"/>
      <c r="X2815" s="40"/>
      <c r="Y2815" s="40"/>
      <c r="Z2815" s="27"/>
    </row>
    <row r="2816" ht="24" spans="1:26">
      <c r="A2816" s="33">
        <v>621</v>
      </c>
      <c r="B2816" s="33" t="s">
        <v>117</v>
      </c>
      <c r="C2816" s="33" t="s">
        <v>118</v>
      </c>
      <c r="D2816" s="33" t="s">
        <v>363</v>
      </c>
      <c r="E2816" s="33" t="s">
        <v>455</v>
      </c>
      <c r="F2816" s="33" t="s">
        <v>1480</v>
      </c>
      <c r="G2816" s="33" t="s">
        <v>1830</v>
      </c>
      <c r="H2816" s="33" t="s">
        <v>2064</v>
      </c>
      <c r="I2816" s="33" t="s">
        <v>1876</v>
      </c>
      <c r="J2816" s="33" t="s">
        <v>1876</v>
      </c>
      <c r="K2816" s="33">
        <v>20</v>
      </c>
      <c r="L2816" s="236">
        <v>45292</v>
      </c>
      <c r="M2816" s="236">
        <v>45292</v>
      </c>
      <c r="N2816" s="33" t="s">
        <v>124</v>
      </c>
      <c r="O2816" s="48" t="s">
        <v>125</v>
      </c>
      <c r="P2816" s="29" t="s">
        <v>1143</v>
      </c>
      <c r="Q2816" s="29" t="s">
        <v>1481</v>
      </c>
      <c r="R2816" s="29" t="s">
        <v>78</v>
      </c>
      <c r="S2816" s="33">
        <v>20</v>
      </c>
      <c r="T2816" s="290"/>
      <c r="U2816" s="290"/>
      <c r="V2816" s="35"/>
      <c r="W2816" s="35"/>
      <c r="X2816" s="40"/>
      <c r="Y2816" s="40"/>
      <c r="Z2816" s="27"/>
    </row>
    <row r="2817" ht="24" spans="1:26">
      <c r="A2817" s="33">
        <v>622</v>
      </c>
      <c r="B2817" s="33" t="s">
        <v>117</v>
      </c>
      <c r="C2817" s="33" t="s">
        <v>118</v>
      </c>
      <c r="D2817" s="33" t="s">
        <v>363</v>
      </c>
      <c r="E2817" s="33" t="s">
        <v>455</v>
      </c>
      <c r="F2817" s="33" t="s">
        <v>1480</v>
      </c>
      <c r="G2817" s="33" t="s">
        <v>1830</v>
      </c>
      <c r="H2817" s="33" t="s">
        <v>2064</v>
      </c>
      <c r="I2817" s="33" t="s">
        <v>1876</v>
      </c>
      <c r="J2817" s="33" t="s">
        <v>1876</v>
      </c>
      <c r="K2817" s="33">
        <v>20</v>
      </c>
      <c r="L2817" s="236">
        <v>45323</v>
      </c>
      <c r="M2817" s="236">
        <v>45323</v>
      </c>
      <c r="N2817" s="33" t="s">
        <v>124</v>
      </c>
      <c r="O2817" s="48" t="s">
        <v>125</v>
      </c>
      <c r="P2817" s="29" t="s">
        <v>1143</v>
      </c>
      <c r="Q2817" s="29" t="s">
        <v>1481</v>
      </c>
      <c r="R2817" s="29" t="s">
        <v>78</v>
      </c>
      <c r="S2817" s="33">
        <v>20</v>
      </c>
      <c r="T2817" s="290"/>
      <c r="U2817" s="290"/>
      <c r="V2817" s="35"/>
      <c r="W2817" s="35"/>
      <c r="X2817" s="40"/>
      <c r="Y2817" s="40"/>
      <c r="Z2817" s="27"/>
    </row>
    <row r="2818" ht="24" spans="1:28">
      <c r="A2818" s="33">
        <v>623</v>
      </c>
      <c r="B2818" s="33" t="s">
        <v>117</v>
      </c>
      <c r="C2818" s="33" t="s">
        <v>118</v>
      </c>
      <c r="D2818" s="33" t="s">
        <v>363</v>
      </c>
      <c r="E2818" s="33" t="s">
        <v>455</v>
      </c>
      <c r="F2818" s="33" t="s">
        <v>1480</v>
      </c>
      <c r="G2818" s="33" t="s">
        <v>1830</v>
      </c>
      <c r="H2818" s="33" t="s">
        <v>2064</v>
      </c>
      <c r="I2818" s="33" t="s">
        <v>1876</v>
      </c>
      <c r="J2818" s="33" t="s">
        <v>1876</v>
      </c>
      <c r="K2818" s="33">
        <v>20</v>
      </c>
      <c r="L2818" s="236">
        <v>45352</v>
      </c>
      <c r="M2818" s="236">
        <v>45352</v>
      </c>
      <c r="N2818" s="33" t="s">
        <v>124</v>
      </c>
      <c r="O2818" s="48" t="s">
        <v>125</v>
      </c>
      <c r="P2818" s="29" t="s">
        <v>1143</v>
      </c>
      <c r="Q2818" s="29" t="s">
        <v>1481</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363</v>
      </c>
      <c r="E2819" s="33" t="s">
        <v>455</v>
      </c>
      <c r="F2819" s="33" t="s">
        <v>1480</v>
      </c>
      <c r="G2819" s="33" t="s">
        <v>1830</v>
      </c>
      <c r="H2819" s="33" t="s">
        <v>2064</v>
      </c>
      <c r="I2819" s="33" t="s">
        <v>1876</v>
      </c>
      <c r="J2819" s="33" t="s">
        <v>1876</v>
      </c>
      <c r="K2819" s="33">
        <v>20</v>
      </c>
      <c r="L2819" s="236">
        <v>45383</v>
      </c>
      <c r="M2819" s="236">
        <v>45383</v>
      </c>
      <c r="N2819" s="33" t="s">
        <v>124</v>
      </c>
      <c r="O2819" s="48" t="s">
        <v>125</v>
      </c>
      <c r="P2819" s="29" t="s">
        <v>1143</v>
      </c>
      <c r="Q2819" s="29" t="s">
        <v>1481</v>
      </c>
      <c r="R2819" s="29" t="s">
        <v>78</v>
      </c>
      <c r="S2819" s="33">
        <v>20</v>
      </c>
      <c r="T2819" s="290"/>
      <c r="U2819" s="290"/>
      <c r="V2819" s="35"/>
      <c r="W2819" s="35"/>
      <c r="X2819" s="40"/>
      <c r="Y2819" s="40"/>
      <c r="Z2819" s="27"/>
    </row>
    <row r="2820" ht="24" spans="1:26">
      <c r="A2820" s="33">
        <v>625</v>
      </c>
      <c r="B2820" s="33" t="s">
        <v>117</v>
      </c>
      <c r="C2820" s="33" t="s">
        <v>118</v>
      </c>
      <c r="D2820" s="33" t="s">
        <v>363</v>
      </c>
      <c r="E2820" s="33" t="s">
        <v>455</v>
      </c>
      <c r="F2820" s="33" t="s">
        <v>1480</v>
      </c>
      <c r="G2820" s="33" t="s">
        <v>1830</v>
      </c>
      <c r="H2820" s="33" t="s">
        <v>2064</v>
      </c>
      <c r="I2820" s="33" t="s">
        <v>1876</v>
      </c>
      <c r="J2820" s="33" t="s">
        <v>1876</v>
      </c>
      <c r="K2820" s="33">
        <v>20</v>
      </c>
      <c r="L2820" s="236">
        <v>45413</v>
      </c>
      <c r="M2820" s="236">
        <v>45413</v>
      </c>
      <c r="N2820" s="33" t="s">
        <v>124</v>
      </c>
      <c r="O2820" s="48" t="s">
        <v>125</v>
      </c>
      <c r="P2820" s="29" t="s">
        <v>1143</v>
      </c>
      <c r="Q2820" s="29" t="s">
        <v>1481</v>
      </c>
      <c r="R2820" s="29" t="s">
        <v>78</v>
      </c>
      <c r="S2820" s="33">
        <v>20</v>
      </c>
      <c r="T2820" s="290"/>
      <c r="U2820" s="290"/>
      <c r="V2820" s="35"/>
      <c r="W2820" s="35"/>
      <c r="X2820" s="40"/>
      <c r="Y2820" s="40"/>
      <c r="Z2820" s="27"/>
    </row>
    <row r="2821" ht="24" spans="1:26">
      <c r="A2821" s="33">
        <v>626</v>
      </c>
      <c r="B2821" s="33" t="s">
        <v>117</v>
      </c>
      <c r="C2821" s="33" t="s">
        <v>118</v>
      </c>
      <c r="D2821" s="33" t="s">
        <v>363</v>
      </c>
      <c r="E2821" s="33" t="s">
        <v>455</v>
      </c>
      <c r="F2821" s="33" t="s">
        <v>1480</v>
      </c>
      <c r="G2821" s="33" t="s">
        <v>1830</v>
      </c>
      <c r="H2821" s="33" t="s">
        <v>2064</v>
      </c>
      <c r="I2821" s="33" t="s">
        <v>1876</v>
      </c>
      <c r="J2821" s="33" t="s">
        <v>1876</v>
      </c>
      <c r="K2821" s="33">
        <v>20</v>
      </c>
      <c r="L2821" s="236">
        <v>45444</v>
      </c>
      <c r="M2821" s="236">
        <v>45444</v>
      </c>
      <c r="N2821" s="33" t="s">
        <v>124</v>
      </c>
      <c r="O2821" s="48" t="s">
        <v>125</v>
      </c>
      <c r="P2821" s="29" t="s">
        <v>1143</v>
      </c>
      <c r="Q2821" s="29" t="s">
        <v>1481</v>
      </c>
      <c r="R2821" s="29" t="s">
        <v>78</v>
      </c>
      <c r="S2821" s="33">
        <v>20</v>
      </c>
      <c r="T2821" s="290"/>
      <c r="U2821" s="290"/>
      <c r="V2821" s="35"/>
      <c r="W2821" s="35"/>
      <c r="X2821" s="40"/>
      <c r="Y2821" s="40"/>
      <c r="Z2821" s="27"/>
    </row>
    <row r="2822" ht="24" spans="1:26">
      <c r="A2822" s="33">
        <v>627</v>
      </c>
      <c r="B2822" s="33" t="s">
        <v>117</v>
      </c>
      <c r="C2822" s="33" t="s">
        <v>118</v>
      </c>
      <c r="D2822" s="33" t="s">
        <v>363</v>
      </c>
      <c r="E2822" s="33" t="s">
        <v>455</v>
      </c>
      <c r="F2822" s="33" t="s">
        <v>1480</v>
      </c>
      <c r="G2822" s="33" t="s">
        <v>1830</v>
      </c>
      <c r="H2822" s="33" t="s">
        <v>2064</v>
      </c>
      <c r="I2822" s="33" t="s">
        <v>1876</v>
      </c>
      <c r="J2822" s="33" t="s">
        <v>1876</v>
      </c>
      <c r="K2822" s="33">
        <v>20</v>
      </c>
      <c r="L2822" s="236">
        <v>45474</v>
      </c>
      <c r="M2822" s="236">
        <v>45474</v>
      </c>
      <c r="N2822" s="33" t="s">
        <v>124</v>
      </c>
      <c r="O2822" s="48" t="s">
        <v>125</v>
      </c>
      <c r="P2822" s="29" t="s">
        <v>1143</v>
      </c>
      <c r="Q2822" s="29" t="s">
        <v>1481</v>
      </c>
      <c r="R2822" s="29" t="s">
        <v>78</v>
      </c>
      <c r="S2822" s="33">
        <v>20</v>
      </c>
      <c r="T2822" s="290"/>
      <c r="U2822" s="290"/>
      <c r="V2822" s="35"/>
      <c r="W2822" s="35"/>
      <c r="X2822" s="40"/>
      <c r="Y2822" s="40"/>
      <c r="Z2822" s="27"/>
    </row>
    <row r="2823" ht="24" spans="1:26">
      <c r="A2823" s="33">
        <v>628</v>
      </c>
      <c r="B2823" s="33" t="s">
        <v>117</v>
      </c>
      <c r="C2823" s="33" t="s">
        <v>118</v>
      </c>
      <c r="D2823" s="33" t="s">
        <v>363</v>
      </c>
      <c r="E2823" s="33" t="s">
        <v>455</v>
      </c>
      <c r="F2823" s="33" t="s">
        <v>1480</v>
      </c>
      <c r="G2823" s="33" t="s">
        <v>1830</v>
      </c>
      <c r="H2823" s="33" t="s">
        <v>2064</v>
      </c>
      <c r="I2823" s="33" t="s">
        <v>1876</v>
      </c>
      <c r="J2823" s="33" t="s">
        <v>1876</v>
      </c>
      <c r="K2823" s="33">
        <v>20</v>
      </c>
      <c r="L2823" s="236">
        <v>45505</v>
      </c>
      <c r="M2823" s="236">
        <v>45505</v>
      </c>
      <c r="N2823" s="33" t="s">
        <v>124</v>
      </c>
      <c r="O2823" s="48" t="s">
        <v>125</v>
      </c>
      <c r="P2823" s="29" t="s">
        <v>1143</v>
      </c>
      <c r="Q2823" s="29" t="s">
        <v>1481</v>
      </c>
      <c r="R2823" s="29" t="s">
        <v>78</v>
      </c>
      <c r="S2823" s="33">
        <v>20</v>
      </c>
      <c r="T2823" s="290"/>
      <c r="U2823" s="290"/>
      <c r="V2823" s="35"/>
      <c r="W2823" s="35"/>
      <c r="X2823" s="40"/>
      <c r="Y2823" s="40"/>
      <c r="Z2823" s="27"/>
    </row>
    <row r="2824" ht="24" spans="1:26">
      <c r="A2824" s="33">
        <v>629</v>
      </c>
      <c r="B2824" s="33" t="s">
        <v>117</v>
      </c>
      <c r="C2824" s="33" t="s">
        <v>118</v>
      </c>
      <c r="D2824" s="33" t="s">
        <v>363</v>
      </c>
      <c r="E2824" s="33" t="s">
        <v>455</v>
      </c>
      <c r="F2824" s="33" t="s">
        <v>1480</v>
      </c>
      <c r="G2824" s="33" t="s">
        <v>1830</v>
      </c>
      <c r="H2824" s="33" t="s">
        <v>2064</v>
      </c>
      <c r="I2824" s="33" t="s">
        <v>1876</v>
      </c>
      <c r="J2824" s="33" t="s">
        <v>1876</v>
      </c>
      <c r="K2824" s="33">
        <v>20</v>
      </c>
      <c r="L2824" s="236">
        <v>45536</v>
      </c>
      <c r="M2824" s="236">
        <v>45536</v>
      </c>
      <c r="N2824" s="33" t="s">
        <v>124</v>
      </c>
      <c r="O2824" s="48" t="s">
        <v>125</v>
      </c>
      <c r="P2824" s="29" t="s">
        <v>1143</v>
      </c>
      <c r="Q2824" s="29" t="s">
        <v>1481</v>
      </c>
      <c r="R2824" s="29" t="s">
        <v>78</v>
      </c>
      <c r="S2824" s="33">
        <v>20</v>
      </c>
      <c r="T2824" s="290"/>
      <c r="U2824" s="290"/>
      <c r="V2824" s="35"/>
      <c r="W2824" s="35"/>
      <c r="X2824" s="40"/>
      <c r="Y2824" s="40"/>
      <c r="Z2824" s="27"/>
    </row>
    <row r="2825" ht="24" spans="1:26">
      <c r="A2825" s="33">
        <v>630</v>
      </c>
      <c r="B2825" s="33" t="s">
        <v>117</v>
      </c>
      <c r="C2825" s="33" t="s">
        <v>118</v>
      </c>
      <c r="D2825" s="33" t="s">
        <v>363</v>
      </c>
      <c r="E2825" s="33" t="s">
        <v>455</v>
      </c>
      <c r="F2825" s="33" t="s">
        <v>1480</v>
      </c>
      <c r="G2825" s="33" t="s">
        <v>1830</v>
      </c>
      <c r="H2825" s="33" t="s">
        <v>2064</v>
      </c>
      <c r="I2825" s="33" t="s">
        <v>1876</v>
      </c>
      <c r="J2825" s="33" t="s">
        <v>1876</v>
      </c>
      <c r="K2825" s="33">
        <v>20</v>
      </c>
      <c r="L2825" s="236">
        <v>45566</v>
      </c>
      <c r="M2825" s="236">
        <v>45566</v>
      </c>
      <c r="N2825" s="33" t="s">
        <v>124</v>
      </c>
      <c r="O2825" s="48" t="s">
        <v>125</v>
      </c>
      <c r="P2825" s="29" t="s">
        <v>1143</v>
      </c>
      <c r="Q2825" s="29" t="s">
        <v>1481</v>
      </c>
      <c r="R2825" s="29" t="s">
        <v>78</v>
      </c>
      <c r="S2825" s="33">
        <v>20</v>
      </c>
      <c r="T2825" s="290"/>
      <c r="U2825" s="290"/>
      <c r="V2825" s="35"/>
      <c r="W2825" s="35"/>
      <c r="X2825" s="40"/>
      <c r="Y2825" s="40"/>
      <c r="Z2825" s="27"/>
    </row>
    <row r="2826" ht="24" spans="1:26">
      <c r="A2826" s="33">
        <v>631</v>
      </c>
      <c r="B2826" s="33" t="s">
        <v>117</v>
      </c>
      <c r="C2826" s="33" t="s">
        <v>118</v>
      </c>
      <c r="D2826" s="33" t="s">
        <v>363</v>
      </c>
      <c r="E2826" s="33" t="s">
        <v>455</v>
      </c>
      <c r="F2826" s="33" t="s">
        <v>1480</v>
      </c>
      <c r="G2826" s="33" t="s">
        <v>1830</v>
      </c>
      <c r="H2826" s="33" t="s">
        <v>2064</v>
      </c>
      <c r="I2826" s="33" t="s">
        <v>1876</v>
      </c>
      <c r="J2826" s="33" t="s">
        <v>1876</v>
      </c>
      <c r="K2826" s="33">
        <v>20</v>
      </c>
      <c r="L2826" s="236">
        <v>45597</v>
      </c>
      <c r="M2826" s="236">
        <v>45597</v>
      </c>
      <c r="N2826" s="33" t="s">
        <v>124</v>
      </c>
      <c r="O2826" s="48" t="s">
        <v>125</v>
      </c>
      <c r="P2826" s="29" t="s">
        <v>1143</v>
      </c>
      <c r="Q2826" s="29" t="s">
        <v>1481</v>
      </c>
      <c r="R2826" s="29" t="s">
        <v>78</v>
      </c>
      <c r="S2826" s="33">
        <v>20</v>
      </c>
      <c r="T2826" s="290"/>
      <c r="U2826" s="290"/>
      <c r="V2826" s="35"/>
      <c r="W2826" s="35"/>
      <c r="X2826" s="40"/>
      <c r="Y2826" s="40"/>
      <c r="Z2826" s="27"/>
    </row>
    <row r="2827" ht="24" spans="1:26">
      <c r="A2827" s="33">
        <v>632</v>
      </c>
      <c r="B2827" s="33" t="s">
        <v>117</v>
      </c>
      <c r="C2827" s="33" t="s">
        <v>118</v>
      </c>
      <c r="D2827" s="33" t="s">
        <v>363</v>
      </c>
      <c r="E2827" s="33" t="s">
        <v>455</v>
      </c>
      <c r="F2827" s="33" t="s">
        <v>1480</v>
      </c>
      <c r="G2827" s="33" t="s">
        <v>1830</v>
      </c>
      <c r="H2827" s="33" t="s">
        <v>2064</v>
      </c>
      <c r="I2827" s="33" t="s">
        <v>1876</v>
      </c>
      <c r="J2827" s="33" t="s">
        <v>1876</v>
      </c>
      <c r="K2827" s="33">
        <v>20</v>
      </c>
      <c r="L2827" s="236">
        <v>45627</v>
      </c>
      <c r="M2827" s="236">
        <v>45627</v>
      </c>
      <c r="N2827" s="33" t="s">
        <v>124</v>
      </c>
      <c r="O2827" s="48" t="s">
        <v>125</v>
      </c>
      <c r="P2827" s="29" t="s">
        <v>1143</v>
      </c>
      <c r="Q2827" s="29" t="s">
        <v>1481</v>
      </c>
      <c r="R2827" s="29" t="s">
        <v>78</v>
      </c>
      <c r="S2827" s="33">
        <v>20</v>
      </c>
      <c r="T2827" s="290"/>
      <c r="U2827" s="290"/>
      <c r="V2827" s="35"/>
      <c r="W2827" s="35"/>
      <c r="X2827" s="40"/>
      <c r="Y2827" s="40"/>
      <c r="Z2827" s="27"/>
    </row>
    <row r="2828" ht="24" spans="1:26">
      <c r="A2828" s="33">
        <v>633</v>
      </c>
      <c r="B2828" s="33" t="s">
        <v>117</v>
      </c>
      <c r="C2828" s="33" t="s">
        <v>118</v>
      </c>
      <c r="D2828" s="33" t="s">
        <v>363</v>
      </c>
      <c r="E2828" s="33" t="s">
        <v>455</v>
      </c>
      <c r="F2828" s="33" t="s">
        <v>1480</v>
      </c>
      <c r="G2828" s="33" t="s">
        <v>1830</v>
      </c>
      <c r="H2828" s="33" t="s">
        <v>2065</v>
      </c>
      <c r="I2828" s="33" t="s">
        <v>1876</v>
      </c>
      <c r="J2828" s="33" t="s">
        <v>1876</v>
      </c>
      <c r="K2828" s="33">
        <v>6</v>
      </c>
      <c r="L2828" s="236">
        <v>45292</v>
      </c>
      <c r="M2828" s="236">
        <v>45292</v>
      </c>
      <c r="N2828" s="33" t="s">
        <v>124</v>
      </c>
      <c r="O2828" s="48" t="s">
        <v>125</v>
      </c>
      <c r="P2828" s="29" t="s">
        <v>1143</v>
      </c>
      <c r="Q2828" s="29" t="s">
        <v>1481</v>
      </c>
      <c r="R2828" s="29" t="s">
        <v>78</v>
      </c>
      <c r="S2828" s="33">
        <v>6</v>
      </c>
      <c r="T2828" s="29"/>
      <c r="U2828" s="29"/>
      <c r="V2828" s="29"/>
      <c r="W2828" s="29"/>
      <c r="X2828" s="29"/>
      <c r="Y2828" s="29"/>
      <c r="Z2828" s="33"/>
    </row>
    <row r="2829" ht="24" spans="1:26">
      <c r="A2829" s="33">
        <v>634</v>
      </c>
      <c r="B2829" s="33" t="s">
        <v>117</v>
      </c>
      <c r="C2829" s="33" t="s">
        <v>118</v>
      </c>
      <c r="D2829" s="33" t="s">
        <v>363</v>
      </c>
      <c r="E2829" s="33" t="s">
        <v>455</v>
      </c>
      <c r="F2829" s="33" t="s">
        <v>1480</v>
      </c>
      <c r="G2829" s="33" t="s">
        <v>1830</v>
      </c>
      <c r="H2829" s="33" t="s">
        <v>2065</v>
      </c>
      <c r="I2829" s="33" t="s">
        <v>1876</v>
      </c>
      <c r="J2829" s="33" t="s">
        <v>1876</v>
      </c>
      <c r="K2829" s="33">
        <v>6</v>
      </c>
      <c r="L2829" s="236">
        <v>45292</v>
      </c>
      <c r="M2829" s="236">
        <v>45292</v>
      </c>
      <c r="N2829" s="33" t="s">
        <v>124</v>
      </c>
      <c r="O2829" s="48" t="s">
        <v>125</v>
      </c>
      <c r="P2829" s="29" t="s">
        <v>1143</v>
      </c>
      <c r="Q2829" s="29" t="s">
        <v>1481</v>
      </c>
      <c r="R2829" s="29" t="s">
        <v>78</v>
      </c>
      <c r="S2829" s="33">
        <v>6</v>
      </c>
      <c r="T2829" s="29"/>
      <c r="U2829" s="29"/>
      <c r="V2829" s="29"/>
      <c r="W2829" s="29"/>
      <c r="X2829" s="29"/>
      <c r="Y2829" s="29"/>
      <c r="Z2829" s="33"/>
    </row>
    <row r="2830" ht="24" spans="1:28">
      <c r="A2830" s="33">
        <v>635</v>
      </c>
      <c r="B2830" s="33" t="s">
        <v>117</v>
      </c>
      <c r="C2830" s="33" t="s">
        <v>118</v>
      </c>
      <c r="D2830" s="33" t="s">
        <v>363</v>
      </c>
      <c r="E2830" s="33" t="s">
        <v>455</v>
      </c>
      <c r="F2830" s="33" t="s">
        <v>1480</v>
      </c>
      <c r="G2830" s="33" t="s">
        <v>1830</v>
      </c>
      <c r="H2830" s="33" t="s">
        <v>2065</v>
      </c>
      <c r="I2830" s="33" t="s">
        <v>1876</v>
      </c>
      <c r="J2830" s="33" t="s">
        <v>1876</v>
      </c>
      <c r="K2830" s="33">
        <v>6</v>
      </c>
      <c r="L2830" s="236">
        <v>45323</v>
      </c>
      <c r="M2830" s="236">
        <v>45323</v>
      </c>
      <c r="N2830" s="33" t="s">
        <v>124</v>
      </c>
      <c r="O2830" s="48" t="s">
        <v>125</v>
      </c>
      <c r="P2830" s="29" t="s">
        <v>1143</v>
      </c>
      <c r="Q2830" s="29" t="s">
        <v>1481</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363</v>
      </c>
      <c r="E2831" s="33" t="s">
        <v>455</v>
      </c>
      <c r="F2831" s="33" t="s">
        <v>1480</v>
      </c>
      <c r="G2831" s="33" t="s">
        <v>1830</v>
      </c>
      <c r="H2831" s="33" t="s">
        <v>2065</v>
      </c>
      <c r="I2831" s="33" t="s">
        <v>1876</v>
      </c>
      <c r="J2831" s="33" t="s">
        <v>1876</v>
      </c>
      <c r="K2831" s="33">
        <v>6</v>
      </c>
      <c r="L2831" s="236">
        <v>45323</v>
      </c>
      <c r="M2831" s="236">
        <v>45323</v>
      </c>
      <c r="N2831" s="33" t="s">
        <v>124</v>
      </c>
      <c r="O2831" s="48" t="s">
        <v>125</v>
      </c>
      <c r="P2831" s="29" t="s">
        <v>1143</v>
      </c>
      <c r="Q2831" s="29" t="s">
        <v>1481</v>
      </c>
      <c r="R2831" s="29" t="s">
        <v>78</v>
      </c>
      <c r="S2831" s="33">
        <v>6</v>
      </c>
      <c r="T2831" s="29"/>
      <c r="U2831" s="29"/>
      <c r="V2831" s="29"/>
      <c r="W2831" s="29"/>
      <c r="X2831" s="29"/>
      <c r="Y2831" s="29"/>
      <c r="Z2831" s="33"/>
    </row>
    <row r="2832" ht="24" spans="1:28">
      <c r="A2832" s="33">
        <v>637</v>
      </c>
      <c r="B2832" s="33" t="s">
        <v>117</v>
      </c>
      <c r="C2832" s="33" t="s">
        <v>118</v>
      </c>
      <c r="D2832" s="33" t="s">
        <v>363</v>
      </c>
      <c r="E2832" s="33" t="s">
        <v>455</v>
      </c>
      <c r="F2832" s="33" t="s">
        <v>1480</v>
      </c>
      <c r="G2832" s="33" t="s">
        <v>1830</v>
      </c>
      <c r="H2832" s="33" t="s">
        <v>2065</v>
      </c>
      <c r="I2832" s="33" t="s">
        <v>1876</v>
      </c>
      <c r="J2832" s="33" t="s">
        <v>1876</v>
      </c>
      <c r="K2832" s="33">
        <v>6</v>
      </c>
      <c r="L2832" s="236">
        <v>45352</v>
      </c>
      <c r="M2832" s="236">
        <v>45352</v>
      </c>
      <c r="N2832" s="33" t="s">
        <v>124</v>
      </c>
      <c r="O2832" s="48" t="s">
        <v>125</v>
      </c>
      <c r="P2832" s="29" t="s">
        <v>1143</v>
      </c>
      <c r="Q2832" s="29" t="s">
        <v>1481</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363</v>
      </c>
      <c r="E2833" s="33" t="s">
        <v>455</v>
      </c>
      <c r="F2833" s="33" t="s">
        <v>1480</v>
      </c>
      <c r="G2833" s="33" t="s">
        <v>1830</v>
      </c>
      <c r="H2833" s="33" t="s">
        <v>2065</v>
      </c>
      <c r="I2833" s="33" t="s">
        <v>1876</v>
      </c>
      <c r="J2833" s="33" t="s">
        <v>1876</v>
      </c>
      <c r="K2833" s="33">
        <v>6</v>
      </c>
      <c r="L2833" s="236">
        <v>45352</v>
      </c>
      <c r="M2833" s="236">
        <v>45352</v>
      </c>
      <c r="N2833" s="33" t="s">
        <v>124</v>
      </c>
      <c r="O2833" s="48" t="s">
        <v>125</v>
      </c>
      <c r="P2833" s="29" t="s">
        <v>1143</v>
      </c>
      <c r="Q2833" s="29" t="s">
        <v>1481</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363</v>
      </c>
      <c r="E2834" s="33" t="s">
        <v>455</v>
      </c>
      <c r="F2834" s="33" t="s">
        <v>1480</v>
      </c>
      <c r="G2834" s="33" t="s">
        <v>1830</v>
      </c>
      <c r="H2834" s="33" t="s">
        <v>2065</v>
      </c>
      <c r="I2834" s="33" t="s">
        <v>1876</v>
      </c>
      <c r="J2834" s="33" t="s">
        <v>1876</v>
      </c>
      <c r="K2834" s="33">
        <v>6</v>
      </c>
      <c r="L2834" s="236">
        <v>45383</v>
      </c>
      <c r="M2834" s="236">
        <v>45383</v>
      </c>
      <c r="N2834" s="33" t="s">
        <v>124</v>
      </c>
      <c r="O2834" s="48" t="s">
        <v>125</v>
      </c>
      <c r="P2834" s="29" t="s">
        <v>1143</v>
      </c>
      <c r="Q2834" s="29" t="s">
        <v>1481</v>
      </c>
      <c r="R2834" s="29" t="s">
        <v>78</v>
      </c>
      <c r="S2834" s="33">
        <v>6</v>
      </c>
      <c r="T2834" s="29"/>
      <c r="U2834" s="29"/>
      <c r="V2834" s="29"/>
      <c r="W2834" s="29"/>
      <c r="X2834" s="29"/>
      <c r="Y2834" s="29"/>
      <c r="Z2834" s="33"/>
    </row>
    <row r="2835" ht="24" spans="1:26">
      <c r="A2835" s="33">
        <v>640</v>
      </c>
      <c r="B2835" s="33" t="s">
        <v>117</v>
      </c>
      <c r="C2835" s="33" t="s">
        <v>118</v>
      </c>
      <c r="D2835" s="33" t="s">
        <v>363</v>
      </c>
      <c r="E2835" s="33" t="s">
        <v>455</v>
      </c>
      <c r="F2835" s="33" t="s">
        <v>1480</v>
      </c>
      <c r="G2835" s="33" t="s">
        <v>1830</v>
      </c>
      <c r="H2835" s="33" t="s">
        <v>2065</v>
      </c>
      <c r="I2835" s="33" t="s">
        <v>1876</v>
      </c>
      <c r="J2835" s="33" t="s">
        <v>1876</v>
      </c>
      <c r="K2835" s="33">
        <v>6</v>
      </c>
      <c r="L2835" s="236">
        <v>45383</v>
      </c>
      <c r="M2835" s="236">
        <v>45383</v>
      </c>
      <c r="N2835" s="33" t="s">
        <v>124</v>
      </c>
      <c r="O2835" s="48" t="s">
        <v>125</v>
      </c>
      <c r="P2835" s="29" t="s">
        <v>1143</v>
      </c>
      <c r="Q2835" s="29" t="s">
        <v>1481</v>
      </c>
      <c r="R2835" s="29" t="s">
        <v>78</v>
      </c>
      <c r="S2835" s="33">
        <v>6</v>
      </c>
      <c r="T2835" s="29"/>
      <c r="U2835" s="29"/>
      <c r="V2835" s="29"/>
      <c r="W2835" s="29"/>
      <c r="X2835" s="29"/>
      <c r="Y2835" s="29"/>
      <c r="Z2835" s="33"/>
    </row>
    <row r="2836" ht="24" spans="1:26">
      <c r="A2836" s="33">
        <v>641</v>
      </c>
      <c r="B2836" s="33" t="s">
        <v>117</v>
      </c>
      <c r="C2836" s="33" t="s">
        <v>118</v>
      </c>
      <c r="D2836" s="33" t="s">
        <v>363</v>
      </c>
      <c r="E2836" s="33" t="s">
        <v>455</v>
      </c>
      <c r="F2836" s="33" t="s">
        <v>1480</v>
      </c>
      <c r="G2836" s="33" t="s">
        <v>1830</v>
      </c>
      <c r="H2836" s="33" t="s">
        <v>2065</v>
      </c>
      <c r="I2836" s="33" t="s">
        <v>1876</v>
      </c>
      <c r="J2836" s="33" t="s">
        <v>1876</v>
      </c>
      <c r="K2836" s="33">
        <v>6</v>
      </c>
      <c r="L2836" s="236">
        <v>45413</v>
      </c>
      <c r="M2836" s="236">
        <v>45413</v>
      </c>
      <c r="N2836" s="33" t="s">
        <v>124</v>
      </c>
      <c r="O2836" s="48" t="s">
        <v>125</v>
      </c>
      <c r="P2836" s="29" t="s">
        <v>1143</v>
      </c>
      <c r="Q2836" s="29" t="s">
        <v>1481</v>
      </c>
      <c r="R2836" s="29" t="s">
        <v>78</v>
      </c>
      <c r="S2836" s="33">
        <v>6</v>
      </c>
      <c r="T2836" s="29"/>
      <c r="U2836" s="29"/>
      <c r="V2836" s="29"/>
      <c r="W2836" s="29"/>
      <c r="X2836" s="29"/>
      <c r="Y2836" s="29"/>
      <c r="Z2836" s="33"/>
    </row>
    <row r="2837" ht="24" spans="1:26">
      <c r="A2837" s="33">
        <v>642</v>
      </c>
      <c r="B2837" s="33" t="s">
        <v>117</v>
      </c>
      <c r="C2837" s="33" t="s">
        <v>118</v>
      </c>
      <c r="D2837" s="33" t="s">
        <v>363</v>
      </c>
      <c r="E2837" s="33" t="s">
        <v>455</v>
      </c>
      <c r="F2837" s="33" t="s">
        <v>1480</v>
      </c>
      <c r="G2837" s="33" t="s">
        <v>1830</v>
      </c>
      <c r="H2837" s="33" t="s">
        <v>2065</v>
      </c>
      <c r="I2837" s="33" t="s">
        <v>1876</v>
      </c>
      <c r="J2837" s="33" t="s">
        <v>1876</v>
      </c>
      <c r="K2837" s="33">
        <v>6</v>
      </c>
      <c r="L2837" s="236">
        <v>45413</v>
      </c>
      <c r="M2837" s="236">
        <v>45413</v>
      </c>
      <c r="N2837" s="33" t="s">
        <v>124</v>
      </c>
      <c r="O2837" s="48" t="s">
        <v>125</v>
      </c>
      <c r="P2837" s="29" t="s">
        <v>1143</v>
      </c>
      <c r="Q2837" s="29" t="s">
        <v>1481</v>
      </c>
      <c r="R2837" s="29" t="s">
        <v>78</v>
      </c>
      <c r="S2837" s="33">
        <v>6</v>
      </c>
      <c r="T2837" s="29"/>
      <c r="U2837" s="29"/>
      <c r="V2837" s="29"/>
      <c r="W2837" s="29"/>
      <c r="X2837" s="29"/>
      <c r="Y2837" s="29"/>
      <c r="Z2837" s="33"/>
    </row>
    <row r="2838" ht="24" spans="1:26">
      <c r="A2838" s="33">
        <v>643</v>
      </c>
      <c r="B2838" s="33" t="s">
        <v>117</v>
      </c>
      <c r="C2838" s="33" t="s">
        <v>118</v>
      </c>
      <c r="D2838" s="33" t="s">
        <v>363</v>
      </c>
      <c r="E2838" s="33" t="s">
        <v>455</v>
      </c>
      <c r="F2838" s="33" t="s">
        <v>1480</v>
      </c>
      <c r="G2838" s="33" t="s">
        <v>1830</v>
      </c>
      <c r="H2838" s="33" t="s">
        <v>2065</v>
      </c>
      <c r="I2838" s="33" t="s">
        <v>1876</v>
      </c>
      <c r="J2838" s="33" t="s">
        <v>1876</v>
      </c>
      <c r="K2838" s="33">
        <v>6</v>
      </c>
      <c r="L2838" s="236">
        <v>45444</v>
      </c>
      <c r="M2838" s="236">
        <v>45444</v>
      </c>
      <c r="N2838" s="33" t="s">
        <v>124</v>
      </c>
      <c r="O2838" s="48" t="s">
        <v>125</v>
      </c>
      <c r="P2838" s="29" t="s">
        <v>1143</v>
      </c>
      <c r="Q2838" s="29" t="s">
        <v>1481</v>
      </c>
      <c r="R2838" s="29" t="s">
        <v>78</v>
      </c>
      <c r="S2838" s="33">
        <v>6</v>
      </c>
      <c r="T2838" s="29"/>
      <c r="U2838" s="29"/>
      <c r="V2838" s="29"/>
      <c r="W2838" s="29"/>
      <c r="X2838" s="29"/>
      <c r="Y2838" s="29"/>
      <c r="Z2838" s="33"/>
    </row>
    <row r="2839" ht="24" spans="1:26">
      <c r="A2839" s="33">
        <v>644</v>
      </c>
      <c r="B2839" s="33" t="s">
        <v>117</v>
      </c>
      <c r="C2839" s="33" t="s">
        <v>118</v>
      </c>
      <c r="D2839" s="33" t="s">
        <v>363</v>
      </c>
      <c r="E2839" s="33" t="s">
        <v>455</v>
      </c>
      <c r="F2839" s="33" t="s">
        <v>1480</v>
      </c>
      <c r="G2839" s="33" t="s">
        <v>1830</v>
      </c>
      <c r="H2839" s="33" t="s">
        <v>2065</v>
      </c>
      <c r="I2839" s="33" t="s">
        <v>1876</v>
      </c>
      <c r="J2839" s="33" t="s">
        <v>1876</v>
      </c>
      <c r="K2839" s="33">
        <v>6</v>
      </c>
      <c r="L2839" s="236">
        <v>45444</v>
      </c>
      <c r="M2839" s="236">
        <v>45444</v>
      </c>
      <c r="N2839" s="33" t="s">
        <v>124</v>
      </c>
      <c r="O2839" s="48" t="s">
        <v>125</v>
      </c>
      <c r="P2839" s="29" t="s">
        <v>1143</v>
      </c>
      <c r="Q2839" s="29" t="s">
        <v>1481</v>
      </c>
      <c r="R2839" s="29" t="s">
        <v>78</v>
      </c>
      <c r="S2839" s="33">
        <v>6</v>
      </c>
      <c r="T2839" s="29"/>
      <c r="U2839" s="29"/>
      <c r="V2839" s="29"/>
      <c r="W2839" s="29"/>
      <c r="X2839" s="29"/>
      <c r="Y2839" s="29"/>
      <c r="Z2839" s="33"/>
    </row>
    <row r="2840" ht="24" spans="1:26">
      <c r="A2840" s="33">
        <v>645</v>
      </c>
      <c r="B2840" s="33" t="s">
        <v>117</v>
      </c>
      <c r="C2840" s="33" t="s">
        <v>118</v>
      </c>
      <c r="D2840" s="33" t="s">
        <v>363</v>
      </c>
      <c r="E2840" s="33" t="s">
        <v>455</v>
      </c>
      <c r="F2840" s="33" t="s">
        <v>1480</v>
      </c>
      <c r="G2840" s="33" t="s">
        <v>1830</v>
      </c>
      <c r="H2840" s="33" t="s">
        <v>2065</v>
      </c>
      <c r="I2840" s="33" t="s">
        <v>1876</v>
      </c>
      <c r="J2840" s="33" t="s">
        <v>1876</v>
      </c>
      <c r="K2840" s="33">
        <v>6</v>
      </c>
      <c r="L2840" s="236">
        <v>45474</v>
      </c>
      <c r="M2840" s="236">
        <v>45474</v>
      </c>
      <c r="N2840" s="33" t="s">
        <v>124</v>
      </c>
      <c r="O2840" s="48" t="s">
        <v>125</v>
      </c>
      <c r="P2840" s="29" t="s">
        <v>1143</v>
      </c>
      <c r="Q2840" s="29" t="s">
        <v>1481</v>
      </c>
      <c r="R2840" s="29" t="s">
        <v>78</v>
      </c>
      <c r="S2840" s="33">
        <v>6</v>
      </c>
      <c r="T2840" s="29"/>
      <c r="U2840" s="29"/>
      <c r="V2840" s="29"/>
      <c r="W2840" s="29"/>
      <c r="X2840" s="29"/>
      <c r="Y2840" s="29"/>
      <c r="Z2840" s="33"/>
    </row>
    <row r="2841" ht="24" spans="1:26">
      <c r="A2841" s="33">
        <v>646</v>
      </c>
      <c r="B2841" s="33" t="s">
        <v>117</v>
      </c>
      <c r="C2841" s="33" t="s">
        <v>118</v>
      </c>
      <c r="D2841" s="33" t="s">
        <v>363</v>
      </c>
      <c r="E2841" s="33" t="s">
        <v>455</v>
      </c>
      <c r="F2841" s="33" t="s">
        <v>1480</v>
      </c>
      <c r="G2841" s="33" t="s">
        <v>1830</v>
      </c>
      <c r="H2841" s="33" t="s">
        <v>2065</v>
      </c>
      <c r="I2841" s="33" t="s">
        <v>1876</v>
      </c>
      <c r="J2841" s="33" t="s">
        <v>1876</v>
      </c>
      <c r="K2841" s="33">
        <v>6</v>
      </c>
      <c r="L2841" s="236">
        <v>45474</v>
      </c>
      <c r="M2841" s="236">
        <v>45474</v>
      </c>
      <c r="N2841" s="33" t="s">
        <v>124</v>
      </c>
      <c r="O2841" s="48" t="s">
        <v>125</v>
      </c>
      <c r="P2841" s="29" t="s">
        <v>1143</v>
      </c>
      <c r="Q2841" s="29" t="s">
        <v>1481</v>
      </c>
      <c r="R2841" s="29" t="s">
        <v>78</v>
      </c>
      <c r="S2841" s="33">
        <v>6</v>
      </c>
      <c r="T2841" s="29"/>
      <c r="U2841" s="29"/>
      <c r="V2841" s="29"/>
      <c r="W2841" s="29"/>
      <c r="X2841" s="29"/>
      <c r="Y2841" s="29"/>
      <c r="Z2841" s="33"/>
    </row>
    <row r="2842" ht="24" spans="1:26">
      <c r="A2842" s="33">
        <v>647</v>
      </c>
      <c r="B2842" s="33" t="s">
        <v>117</v>
      </c>
      <c r="C2842" s="33" t="s">
        <v>118</v>
      </c>
      <c r="D2842" s="33" t="s">
        <v>363</v>
      </c>
      <c r="E2842" s="33" t="s">
        <v>455</v>
      </c>
      <c r="F2842" s="33" t="s">
        <v>1480</v>
      </c>
      <c r="G2842" s="33" t="s">
        <v>1830</v>
      </c>
      <c r="H2842" s="33" t="s">
        <v>2065</v>
      </c>
      <c r="I2842" s="33" t="s">
        <v>1876</v>
      </c>
      <c r="J2842" s="33" t="s">
        <v>1876</v>
      </c>
      <c r="K2842" s="33">
        <v>6</v>
      </c>
      <c r="L2842" s="236">
        <v>45505</v>
      </c>
      <c r="M2842" s="236">
        <v>45505</v>
      </c>
      <c r="N2842" s="33" t="s">
        <v>124</v>
      </c>
      <c r="O2842" s="48" t="s">
        <v>125</v>
      </c>
      <c r="P2842" s="29" t="s">
        <v>1143</v>
      </c>
      <c r="Q2842" s="29" t="s">
        <v>1481</v>
      </c>
      <c r="R2842" s="29" t="s">
        <v>78</v>
      </c>
      <c r="S2842" s="33">
        <v>6</v>
      </c>
      <c r="T2842" s="29"/>
      <c r="U2842" s="29"/>
      <c r="V2842" s="29"/>
      <c r="W2842" s="29"/>
      <c r="X2842" s="29"/>
      <c r="Y2842" s="29"/>
      <c r="Z2842" s="33"/>
    </row>
    <row r="2843" ht="24" spans="1:26">
      <c r="A2843" s="33">
        <v>648</v>
      </c>
      <c r="B2843" s="33" t="s">
        <v>117</v>
      </c>
      <c r="C2843" s="33" t="s">
        <v>118</v>
      </c>
      <c r="D2843" s="33" t="s">
        <v>363</v>
      </c>
      <c r="E2843" s="33" t="s">
        <v>455</v>
      </c>
      <c r="F2843" s="33" t="s">
        <v>1480</v>
      </c>
      <c r="G2843" s="33" t="s">
        <v>1830</v>
      </c>
      <c r="H2843" s="33" t="s">
        <v>2065</v>
      </c>
      <c r="I2843" s="33" t="s">
        <v>1876</v>
      </c>
      <c r="J2843" s="33" t="s">
        <v>1876</v>
      </c>
      <c r="K2843" s="33">
        <v>6</v>
      </c>
      <c r="L2843" s="236">
        <v>45505</v>
      </c>
      <c r="M2843" s="236">
        <v>45505</v>
      </c>
      <c r="N2843" s="33" t="s">
        <v>124</v>
      </c>
      <c r="O2843" s="48" t="s">
        <v>125</v>
      </c>
      <c r="P2843" s="29" t="s">
        <v>1143</v>
      </c>
      <c r="Q2843" s="29" t="s">
        <v>1481</v>
      </c>
      <c r="R2843" s="29" t="s">
        <v>78</v>
      </c>
      <c r="S2843" s="33">
        <v>6</v>
      </c>
      <c r="T2843" s="29"/>
      <c r="U2843" s="29"/>
      <c r="V2843" s="29"/>
      <c r="W2843" s="29"/>
      <c r="X2843" s="29"/>
      <c r="Y2843" s="29"/>
      <c r="Z2843" s="33"/>
    </row>
    <row r="2844" ht="24" spans="1:28">
      <c r="A2844" s="33">
        <v>649</v>
      </c>
      <c r="B2844" s="33" t="s">
        <v>117</v>
      </c>
      <c r="C2844" s="33" t="s">
        <v>118</v>
      </c>
      <c r="D2844" s="33" t="s">
        <v>363</v>
      </c>
      <c r="E2844" s="33" t="s">
        <v>455</v>
      </c>
      <c r="F2844" s="33" t="s">
        <v>1480</v>
      </c>
      <c r="G2844" s="33" t="s">
        <v>1830</v>
      </c>
      <c r="H2844" s="33" t="s">
        <v>2065</v>
      </c>
      <c r="I2844" s="33" t="s">
        <v>1876</v>
      </c>
      <c r="J2844" s="33" t="s">
        <v>1876</v>
      </c>
      <c r="K2844" s="33">
        <v>6</v>
      </c>
      <c r="L2844" s="236">
        <v>45536</v>
      </c>
      <c r="M2844" s="236">
        <v>45536</v>
      </c>
      <c r="N2844" s="33" t="s">
        <v>124</v>
      </c>
      <c r="O2844" s="48" t="s">
        <v>125</v>
      </c>
      <c r="P2844" s="29" t="s">
        <v>1143</v>
      </c>
      <c r="Q2844" s="29" t="s">
        <v>1481</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363</v>
      </c>
      <c r="E2845" s="33" t="s">
        <v>455</v>
      </c>
      <c r="F2845" s="33" t="s">
        <v>1480</v>
      </c>
      <c r="G2845" s="33" t="s">
        <v>1830</v>
      </c>
      <c r="H2845" s="33" t="s">
        <v>2065</v>
      </c>
      <c r="I2845" s="33" t="s">
        <v>1876</v>
      </c>
      <c r="J2845" s="33" t="s">
        <v>1876</v>
      </c>
      <c r="K2845" s="33">
        <v>6</v>
      </c>
      <c r="L2845" s="236">
        <v>45536</v>
      </c>
      <c r="M2845" s="236">
        <v>45536</v>
      </c>
      <c r="N2845" s="33" t="s">
        <v>124</v>
      </c>
      <c r="O2845" s="48" t="s">
        <v>125</v>
      </c>
      <c r="P2845" s="29" t="s">
        <v>1143</v>
      </c>
      <c r="Q2845" s="29" t="s">
        <v>1481</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363</v>
      </c>
      <c r="E2846" s="33" t="s">
        <v>455</v>
      </c>
      <c r="F2846" s="33" t="s">
        <v>1480</v>
      </c>
      <c r="G2846" s="33" t="s">
        <v>1830</v>
      </c>
      <c r="H2846" s="33" t="s">
        <v>2065</v>
      </c>
      <c r="I2846" s="33" t="s">
        <v>1876</v>
      </c>
      <c r="J2846" s="33" t="s">
        <v>1876</v>
      </c>
      <c r="K2846" s="33">
        <v>6</v>
      </c>
      <c r="L2846" s="236">
        <v>45566</v>
      </c>
      <c r="M2846" s="236">
        <v>45566</v>
      </c>
      <c r="N2846" s="33" t="s">
        <v>124</v>
      </c>
      <c r="O2846" s="48" t="s">
        <v>125</v>
      </c>
      <c r="P2846" s="29" t="s">
        <v>1143</v>
      </c>
      <c r="Q2846" s="29" t="s">
        <v>1481</v>
      </c>
      <c r="R2846" s="29" t="s">
        <v>78</v>
      </c>
      <c r="S2846" s="33">
        <v>6</v>
      </c>
      <c r="T2846" s="29"/>
      <c r="U2846" s="29"/>
      <c r="V2846" s="29"/>
      <c r="W2846" s="29"/>
      <c r="X2846" s="29"/>
      <c r="Y2846" s="29"/>
      <c r="Z2846" s="33"/>
    </row>
    <row r="2847" ht="24" spans="1:26">
      <c r="A2847" s="33">
        <v>652</v>
      </c>
      <c r="B2847" s="33" t="s">
        <v>117</v>
      </c>
      <c r="C2847" s="33" t="s">
        <v>118</v>
      </c>
      <c r="D2847" s="33" t="s">
        <v>363</v>
      </c>
      <c r="E2847" s="33" t="s">
        <v>455</v>
      </c>
      <c r="F2847" s="33" t="s">
        <v>1480</v>
      </c>
      <c r="G2847" s="33" t="s">
        <v>1830</v>
      </c>
      <c r="H2847" s="33" t="s">
        <v>2065</v>
      </c>
      <c r="I2847" s="33" t="s">
        <v>1876</v>
      </c>
      <c r="J2847" s="33" t="s">
        <v>1876</v>
      </c>
      <c r="K2847" s="33">
        <v>6</v>
      </c>
      <c r="L2847" s="236">
        <v>45566</v>
      </c>
      <c r="M2847" s="236">
        <v>45566</v>
      </c>
      <c r="N2847" s="33" t="s">
        <v>124</v>
      </c>
      <c r="O2847" s="48" t="s">
        <v>125</v>
      </c>
      <c r="P2847" s="29" t="s">
        <v>1143</v>
      </c>
      <c r="Q2847" s="29" t="s">
        <v>1481</v>
      </c>
      <c r="R2847" s="29" t="s">
        <v>78</v>
      </c>
      <c r="S2847" s="33">
        <v>6</v>
      </c>
      <c r="T2847" s="29"/>
      <c r="U2847" s="29"/>
      <c r="V2847" s="29"/>
      <c r="W2847" s="29"/>
      <c r="X2847" s="29"/>
      <c r="Y2847" s="29"/>
      <c r="Z2847" s="33"/>
    </row>
    <row r="2848" ht="24" spans="1:26">
      <c r="A2848" s="33">
        <v>653</v>
      </c>
      <c r="B2848" s="33" t="s">
        <v>117</v>
      </c>
      <c r="C2848" s="33" t="s">
        <v>118</v>
      </c>
      <c r="D2848" s="33" t="s">
        <v>363</v>
      </c>
      <c r="E2848" s="33" t="s">
        <v>455</v>
      </c>
      <c r="F2848" s="33" t="s">
        <v>1480</v>
      </c>
      <c r="G2848" s="33" t="s">
        <v>1830</v>
      </c>
      <c r="H2848" s="33" t="s">
        <v>2065</v>
      </c>
      <c r="I2848" s="33" t="s">
        <v>1876</v>
      </c>
      <c r="J2848" s="33" t="s">
        <v>1876</v>
      </c>
      <c r="K2848" s="33">
        <v>6</v>
      </c>
      <c r="L2848" s="236">
        <v>45597</v>
      </c>
      <c r="M2848" s="236">
        <v>45597</v>
      </c>
      <c r="N2848" s="33" t="s">
        <v>124</v>
      </c>
      <c r="O2848" s="48" t="s">
        <v>125</v>
      </c>
      <c r="P2848" s="29" t="s">
        <v>1143</v>
      </c>
      <c r="Q2848" s="29" t="s">
        <v>1481</v>
      </c>
      <c r="R2848" s="29" t="s">
        <v>78</v>
      </c>
      <c r="S2848" s="33">
        <v>6</v>
      </c>
      <c r="T2848" s="29"/>
      <c r="U2848" s="29"/>
      <c r="V2848" s="29"/>
      <c r="W2848" s="29"/>
      <c r="X2848" s="29"/>
      <c r="Y2848" s="29"/>
      <c r="Z2848" s="33"/>
    </row>
    <row r="2849" ht="24" spans="1:26">
      <c r="A2849" s="33">
        <v>654</v>
      </c>
      <c r="B2849" s="33" t="s">
        <v>117</v>
      </c>
      <c r="C2849" s="33" t="s">
        <v>118</v>
      </c>
      <c r="D2849" s="33" t="s">
        <v>363</v>
      </c>
      <c r="E2849" s="33" t="s">
        <v>455</v>
      </c>
      <c r="F2849" s="33" t="s">
        <v>1480</v>
      </c>
      <c r="G2849" s="33" t="s">
        <v>1830</v>
      </c>
      <c r="H2849" s="33" t="s">
        <v>2065</v>
      </c>
      <c r="I2849" s="33" t="s">
        <v>1876</v>
      </c>
      <c r="J2849" s="33" t="s">
        <v>1876</v>
      </c>
      <c r="K2849" s="33">
        <v>6</v>
      </c>
      <c r="L2849" s="236">
        <v>45597</v>
      </c>
      <c r="M2849" s="236">
        <v>45597</v>
      </c>
      <c r="N2849" s="33" t="s">
        <v>124</v>
      </c>
      <c r="O2849" s="48" t="s">
        <v>125</v>
      </c>
      <c r="P2849" s="29" t="s">
        <v>1143</v>
      </c>
      <c r="Q2849" s="29" t="s">
        <v>1481</v>
      </c>
      <c r="R2849" s="29" t="s">
        <v>78</v>
      </c>
      <c r="S2849" s="33">
        <v>6</v>
      </c>
      <c r="T2849" s="29"/>
      <c r="U2849" s="29"/>
      <c r="V2849" s="29"/>
      <c r="W2849" s="29"/>
      <c r="X2849" s="29"/>
      <c r="Y2849" s="29"/>
      <c r="Z2849" s="33"/>
    </row>
    <row r="2850" ht="24" spans="1:26">
      <c r="A2850" s="33">
        <v>655</v>
      </c>
      <c r="B2850" s="33" t="s">
        <v>117</v>
      </c>
      <c r="C2850" s="33" t="s">
        <v>118</v>
      </c>
      <c r="D2850" s="33" t="s">
        <v>363</v>
      </c>
      <c r="E2850" s="33" t="s">
        <v>455</v>
      </c>
      <c r="F2850" s="33" t="s">
        <v>1480</v>
      </c>
      <c r="G2850" s="33" t="s">
        <v>1830</v>
      </c>
      <c r="H2850" s="33" t="s">
        <v>2065</v>
      </c>
      <c r="I2850" s="33" t="s">
        <v>1876</v>
      </c>
      <c r="J2850" s="33" t="s">
        <v>1876</v>
      </c>
      <c r="K2850" s="33">
        <v>6</v>
      </c>
      <c r="L2850" s="236">
        <v>45627</v>
      </c>
      <c r="M2850" s="236">
        <v>45627</v>
      </c>
      <c r="N2850" s="33" t="s">
        <v>124</v>
      </c>
      <c r="O2850" s="48" t="s">
        <v>125</v>
      </c>
      <c r="P2850" s="29" t="s">
        <v>1143</v>
      </c>
      <c r="Q2850" s="29" t="s">
        <v>1481</v>
      </c>
      <c r="R2850" s="29" t="s">
        <v>78</v>
      </c>
      <c r="S2850" s="33">
        <v>6</v>
      </c>
      <c r="T2850" s="29"/>
      <c r="U2850" s="29"/>
      <c r="V2850" s="29"/>
      <c r="W2850" s="29"/>
      <c r="X2850" s="29"/>
      <c r="Y2850" s="29"/>
      <c r="Z2850" s="33"/>
    </row>
    <row r="2851" ht="24" spans="1:26">
      <c r="A2851" s="33">
        <v>656</v>
      </c>
      <c r="B2851" s="33" t="s">
        <v>117</v>
      </c>
      <c r="C2851" s="33" t="s">
        <v>118</v>
      </c>
      <c r="D2851" s="33" t="s">
        <v>363</v>
      </c>
      <c r="E2851" s="33" t="s">
        <v>455</v>
      </c>
      <c r="F2851" s="33" t="s">
        <v>1480</v>
      </c>
      <c r="G2851" s="33" t="s">
        <v>1830</v>
      </c>
      <c r="H2851" s="33" t="s">
        <v>2065</v>
      </c>
      <c r="I2851" s="33" t="s">
        <v>1876</v>
      </c>
      <c r="J2851" s="33" t="s">
        <v>1876</v>
      </c>
      <c r="K2851" s="33">
        <v>6</v>
      </c>
      <c r="L2851" s="236">
        <v>45627</v>
      </c>
      <c r="M2851" s="236">
        <v>45627</v>
      </c>
      <c r="N2851" s="33" t="s">
        <v>124</v>
      </c>
      <c r="O2851" s="48" t="s">
        <v>125</v>
      </c>
      <c r="P2851" s="29" t="s">
        <v>1143</v>
      </c>
      <c r="Q2851" s="29" t="s">
        <v>1481</v>
      </c>
      <c r="R2851" s="29" t="s">
        <v>78</v>
      </c>
      <c r="S2851" s="33">
        <v>6</v>
      </c>
      <c r="T2851" s="29"/>
      <c r="U2851" s="29"/>
      <c r="V2851" s="29"/>
      <c r="W2851" s="29"/>
      <c r="X2851" s="29"/>
      <c r="Y2851" s="29"/>
      <c r="Z2851" s="33"/>
    </row>
    <row r="2852" ht="24" spans="1:26">
      <c r="A2852" s="33">
        <v>659</v>
      </c>
      <c r="B2852" s="33" t="s">
        <v>117</v>
      </c>
      <c r="C2852" s="33" t="s">
        <v>118</v>
      </c>
      <c r="D2852" s="33" t="s">
        <v>363</v>
      </c>
      <c r="E2852" s="33" t="s">
        <v>455</v>
      </c>
      <c r="F2852" s="33" t="s">
        <v>1486</v>
      </c>
      <c r="G2852" s="33" t="s">
        <v>1830</v>
      </c>
      <c r="H2852" s="33" t="s">
        <v>2064</v>
      </c>
      <c r="I2852" s="33" t="s">
        <v>1876</v>
      </c>
      <c r="J2852" s="33" t="s">
        <v>1876</v>
      </c>
      <c r="K2852" s="33">
        <v>20</v>
      </c>
      <c r="L2852" s="236">
        <v>45292</v>
      </c>
      <c r="M2852" s="236">
        <v>45292</v>
      </c>
      <c r="N2852" s="33" t="s">
        <v>124</v>
      </c>
      <c r="O2852" s="48" t="s">
        <v>125</v>
      </c>
      <c r="P2852" s="29" t="s">
        <v>1143</v>
      </c>
      <c r="Q2852" s="29" t="s">
        <v>1481</v>
      </c>
      <c r="R2852" s="29" t="s">
        <v>78</v>
      </c>
      <c r="S2852" s="33">
        <v>20</v>
      </c>
      <c r="T2852" s="29"/>
      <c r="U2852" s="29"/>
      <c r="V2852" s="29"/>
      <c r="W2852" s="29"/>
      <c r="X2852" s="29"/>
      <c r="Y2852" s="29"/>
      <c r="Z2852" s="33"/>
    </row>
    <row r="2853" ht="24" spans="1:26">
      <c r="A2853" s="33">
        <v>660</v>
      </c>
      <c r="B2853" s="33" t="s">
        <v>117</v>
      </c>
      <c r="C2853" s="33" t="s">
        <v>118</v>
      </c>
      <c r="D2853" s="33" t="s">
        <v>363</v>
      </c>
      <c r="E2853" s="33" t="s">
        <v>455</v>
      </c>
      <c r="F2853" s="33" t="s">
        <v>1486</v>
      </c>
      <c r="G2853" s="33" t="s">
        <v>1830</v>
      </c>
      <c r="H2853" s="33" t="s">
        <v>2064</v>
      </c>
      <c r="I2853" s="33" t="s">
        <v>1876</v>
      </c>
      <c r="J2853" s="33" t="s">
        <v>1876</v>
      </c>
      <c r="K2853" s="33">
        <v>20</v>
      </c>
      <c r="L2853" s="236">
        <v>45323</v>
      </c>
      <c r="M2853" s="236">
        <v>45323</v>
      </c>
      <c r="N2853" s="33" t="s">
        <v>124</v>
      </c>
      <c r="O2853" s="48" t="s">
        <v>125</v>
      </c>
      <c r="P2853" s="29" t="s">
        <v>1143</v>
      </c>
      <c r="Q2853" s="29" t="s">
        <v>1481</v>
      </c>
      <c r="R2853" s="29" t="s">
        <v>78</v>
      </c>
      <c r="S2853" s="33">
        <v>20</v>
      </c>
      <c r="T2853" s="29"/>
      <c r="U2853" s="29"/>
      <c r="V2853" s="29"/>
      <c r="W2853" s="29"/>
      <c r="X2853" s="29"/>
      <c r="Y2853" s="29"/>
      <c r="Z2853" s="33"/>
    </row>
    <row r="2854" ht="24" spans="1:28">
      <c r="A2854" s="33">
        <v>661</v>
      </c>
      <c r="B2854" s="33" t="s">
        <v>117</v>
      </c>
      <c r="C2854" s="33" t="s">
        <v>118</v>
      </c>
      <c r="D2854" s="33" t="s">
        <v>363</v>
      </c>
      <c r="E2854" s="33" t="s">
        <v>455</v>
      </c>
      <c r="F2854" s="33" t="s">
        <v>1486</v>
      </c>
      <c r="G2854" s="33" t="s">
        <v>1830</v>
      </c>
      <c r="H2854" s="33" t="s">
        <v>2064</v>
      </c>
      <c r="I2854" s="33" t="s">
        <v>1876</v>
      </c>
      <c r="J2854" s="33" t="s">
        <v>1876</v>
      </c>
      <c r="K2854" s="33">
        <v>20</v>
      </c>
      <c r="L2854" s="236">
        <v>45352</v>
      </c>
      <c r="M2854" s="236">
        <v>45352</v>
      </c>
      <c r="N2854" s="33" t="s">
        <v>124</v>
      </c>
      <c r="O2854" s="48" t="s">
        <v>125</v>
      </c>
      <c r="P2854" s="29" t="s">
        <v>1143</v>
      </c>
      <c r="Q2854" s="29" t="s">
        <v>1481</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363</v>
      </c>
      <c r="E2855" s="33" t="s">
        <v>455</v>
      </c>
      <c r="F2855" s="33" t="s">
        <v>1486</v>
      </c>
      <c r="G2855" s="33" t="s">
        <v>1830</v>
      </c>
      <c r="H2855" s="33" t="s">
        <v>2064</v>
      </c>
      <c r="I2855" s="33" t="s">
        <v>1876</v>
      </c>
      <c r="J2855" s="33" t="s">
        <v>1876</v>
      </c>
      <c r="K2855" s="33">
        <v>20</v>
      </c>
      <c r="L2855" s="236">
        <v>45383</v>
      </c>
      <c r="M2855" s="236">
        <v>45383</v>
      </c>
      <c r="N2855" s="33" t="s">
        <v>124</v>
      </c>
      <c r="O2855" s="48" t="s">
        <v>125</v>
      </c>
      <c r="P2855" s="29" t="s">
        <v>1143</v>
      </c>
      <c r="Q2855" s="29" t="s">
        <v>1481</v>
      </c>
      <c r="R2855" s="29" t="s">
        <v>78</v>
      </c>
      <c r="S2855" s="33">
        <v>20</v>
      </c>
      <c r="T2855" s="29"/>
      <c r="U2855" s="29"/>
      <c r="V2855" s="29"/>
      <c r="W2855" s="29"/>
      <c r="X2855" s="29"/>
      <c r="Y2855" s="29"/>
      <c r="Z2855" s="33"/>
    </row>
    <row r="2856" ht="24" spans="1:26">
      <c r="A2856" s="33">
        <v>663</v>
      </c>
      <c r="B2856" s="33" t="s">
        <v>117</v>
      </c>
      <c r="C2856" s="33" t="s">
        <v>118</v>
      </c>
      <c r="D2856" s="33" t="s">
        <v>363</v>
      </c>
      <c r="E2856" s="33" t="s">
        <v>455</v>
      </c>
      <c r="F2856" s="33" t="s">
        <v>1486</v>
      </c>
      <c r="G2856" s="33" t="s">
        <v>1830</v>
      </c>
      <c r="H2856" s="33" t="s">
        <v>2064</v>
      </c>
      <c r="I2856" s="33" t="s">
        <v>1876</v>
      </c>
      <c r="J2856" s="33" t="s">
        <v>1876</v>
      </c>
      <c r="K2856" s="33">
        <v>20</v>
      </c>
      <c r="L2856" s="236">
        <v>45413</v>
      </c>
      <c r="M2856" s="236">
        <v>45413</v>
      </c>
      <c r="N2856" s="33" t="s">
        <v>124</v>
      </c>
      <c r="O2856" s="48" t="s">
        <v>125</v>
      </c>
      <c r="P2856" s="29" t="s">
        <v>1143</v>
      </c>
      <c r="Q2856" s="29" t="s">
        <v>1481</v>
      </c>
      <c r="R2856" s="29" t="s">
        <v>78</v>
      </c>
      <c r="S2856" s="33">
        <v>20</v>
      </c>
      <c r="T2856" s="29"/>
      <c r="U2856" s="29"/>
      <c r="V2856" s="29"/>
      <c r="W2856" s="29"/>
      <c r="X2856" s="29"/>
      <c r="Y2856" s="29"/>
      <c r="Z2856" s="33"/>
    </row>
    <row r="2857" ht="24" spans="1:26">
      <c r="A2857" s="33">
        <v>664</v>
      </c>
      <c r="B2857" s="33" t="s">
        <v>117</v>
      </c>
      <c r="C2857" s="33" t="s">
        <v>118</v>
      </c>
      <c r="D2857" s="33" t="s">
        <v>363</v>
      </c>
      <c r="E2857" s="33" t="s">
        <v>455</v>
      </c>
      <c r="F2857" s="33" t="s">
        <v>1486</v>
      </c>
      <c r="G2857" s="33" t="s">
        <v>1830</v>
      </c>
      <c r="H2857" s="33" t="s">
        <v>2064</v>
      </c>
      <c r="I2857" s="33" t="s">
        <v>1876</v>
      </c>
      <c r="J2857" s="33" t="s">
        <v>1876</v>
      </c>
      <c r="K2857" s="33">
        <v>20</v>
      </c>
      <c r="L2857" s="236">
        <v>45444</v>
      </c>
      <c r="M2857" s="236">
        <v>45444</v>
      </c>
      <c r="N2857" s="33" t="s">
        <v>124</v>
      </c>
      <c r="O2857" s="48" t="s">
        <v>125</v>
      </c>
      <c r="P2857" s="29" t="s">
        <v>1143</v>
      </c>
      <c r="Q2857" s="29" t="s">
        <v>1481</v>
      </c>
      <c r="R2857" s="29" t="s">
        <v>78</v>
      </c>
      <c r="S2857" s="33">
        <v>20</v>
      </c>
      <c r="T2857" s="29"/>
      <c r="U2857" s="29"/>
      <c r="V2857" s="29"/>
      <c r="W2857" s="29"/>
      <c r="X2857" s="29"/>
      <c r="Y2857" s="29"/>
      <c r="Z2857" s="33"/>
    </row>
    <row r="2858" ht="24" spans="1:26">
      <c r="A2858" s="33">
        <v>665</v>
      </c>
      <c r="B2858" s="33" t="s">
        <v>117</v>
      </c>
      <c r="C2858" s="33" t="s">
        <v>118</v>
      </c>
      <c r="D2858" s="33" t="s">
        <v>363</v>
      </c>
      <c r="E2858" s="33" t="s">
        <v>455</v>
      </c>
      <c r="F2858" s="33" t="s">
        <v>1486</v>
      </c>
      <c r="G2858" s="33" t="s">
        <v>1830</v>
      </c>
      <c r="H2858" s="33" t="s">
        <v>2064</v>
      </c>
      <c r="I2858" s="33" t="s">
        <v>1876</v>
      </c>
      <c r="J2858" s="33" t="s">
        <v>1876</v>
      </c>
      <c r="K2858" s="33">
        <v>20</v>
      </c>
      <c r="L2858" s="236">
        <v>45474</v>
      </c>
      <c r="M2858" s="236">
        <v>45474</v>
      </c>
      <c r="N2858" s="33" t="s">
        <v>124</v>
      </c>
      <c r="O2858" s="48" t="s">
        <v>125</v>
      </c>
      <c r="P2858" s="29" t="s">
        <v>1143</v>
      </c>
      <c r="Q2858" s="29" t="s">
        <v>1481</v>
      </c>
      <c r="R2858" s="29" t="s">
        <v>78</v>
      </c>
      <c r="S2858" s="33">
        <v>20</v>
      </c>
      <c r="T2858" s="29"/>
      <c r="U2858" s="29"/>
      <c r="V2858" s="29"/>
      <c r="W2858" s="29"/>
      <c r="X2858" s="29"/>
      <c r="Y2858" s="29"/>
      <c r="Z2858" s="33"/>
    </row>
    <row r="2859" ht="24" spans="1:26">
      <c r="A2859" s="33">
        <v>666</v>
      </c>
      <c r="B2859" s="33" t="s">
        <v>117</v>
      </c>
      <c r="C2859" s="33" t="s">
        <v>118</v>
      </c>
      <c r="D2859" s="33" t="s">
        <v>363</v>
      </c>
      <c r="E2859" s="33" t="s">
        <v>455</v>
      </c>
      <c r="F2859" s="33" t="s">
        <v>1486</v>
      </c>
      <c r="G2859" s="33" t="s">
        <v>1830</v>
      </c>
      <c r="H2859" s="33" t="s">
        <v>2064</v>
      </c>
      <c r="I2859" s="33" t="s">
        <v>1876</v>
      </c>
      <c r="J2859" s="33" t="s">
        <v>1876</v>
      </c>
      <c r="K2859" s="33">
        <v>20</v>
      </c>
      <c r="L2859" s="236">
        <v>45505</v>
      </c>
      <c r="M2859" s="236">
        <v>45505</v>
      </c>
      <c r="N2859" s="33" t="s">
        <v>124</v>
      </c>
      <c r="O2859" s="48" t="s">
        <v>125</v>
      </c>
      <c r="P2859" s="29" t="s">
        <v>1143</v>
      </c>
      <c r="Q2859" s="29" t="s">
        <v>1481</v>
      </c>
      <c r="R2859" s="29" t="s">
        <v>78</v>
      </c>
      <c r="S2859" s="33">
        <v>20</v>
      </c>
      <c r="T2859" s="29"/>
      <c r="U2859" s="29"/>
      <c r="V2859" s="29"/>
      <c r="W2859" s="29"/>
      <c r="X2859" s="29"/>
      <c r="Y2859" s="29"/>
      <c r="Z2859" s="33"/>
    </row>
    <row r="2860" ht="24" spans="1:26">
      <c r="A2860" s="33">
        <v>667</v>
      </c>
      <c r="B2860" s="33" t="s">
        <v>117</v>
      </c>
      <c r="C2860" s="33" t="s">
        <v>118</v>
      </c>
      <c r="D2860" s="33" t="s">
        <v>363</v>
      </c>
      <c r="E2860" s="33" t="s">
        <v>455</v>
      </c>
      <c r="F2860" s="33" t="s">
        <v>1486</v>
      </c>
      <c r="G2860" s="33" t="s">
        <v>1830</v>
      </c>
      <c r="H2860" s="33" t="s">
        <v>2064</v>
      </c>
      <c r="I2860" s="33" t="s">
        <v>1876</v>
      </c>
      <c r="J2860" s="33" t="s">
        <v>1876</v>
      </c>
      <c r="K2860" s="33">
        <v>20</v>
      </c>
      <c r="L2860" s="236">
        <v>45536</v>
      </c>
      <c r="M2860" s="236">
        <v>45536</v>
      </c>
      <c r="N2860" s="33" t="s">
        <v>124</v>
      </c>
      <c r="O2860" s="48" t="s">
        <v>125</v>
      </c>
      <c r="P2860" s="29" t="s">
        <v>1143</v>
      </c>
      <c r="Q2860" s="29" t="s">
        <v>1481</v>
      </c>
      <c r="R2860" s="29" t="s">
        <v>78</v>
      </c>
      <c r="S2860" s="33">
        <v>20</v>
      </c>
      <c r="T2860" s="29"/>
      <c r="U2860" s="29"/>
      <c r="V2860" s="29"/>
      <c r="W2860" s="29"/>
      <c r="X2860" s="29"/>
      <c r="Y2860" s="29"/>
      <c r="Z2860" s="33"/>
    </row>
    <row r="2861" ht="24" spans="1:26">
      <c r="A2861" s="33">
        <v>668</v>
      </c>
      <c r="B2861" s="33" t="s">
        <v>117</v>
      </c>
      <c r="C2861" s="33" t="s">
        <v>118</v>
      </c>
      <c r="D2861" s="33" t="s">
        <v>363</v>
      </c>
      <c r="E2861" s="33" t="s">
        <v>455</v>
      </c>
      <c r="F2861" s="33" t="s">
        <v>1486</v>
      </c>
      <c r="G2861" s="33" t="s">
        <v>1830</v>
      </c>
      <c r="H2861" s="33" t="s">
        <v>2064</v>
      </c>
      <c r="I2861" s="33" t="s">
        <v>1876</v>
      </c>
      <c r="J2861" s="33" t="s">
        <v>1876</v>
      </c>
      <c r="K2861" s="33">
        <v>20</v>
      </c>
      <c r="L2861" s="236">
        <v>45566</v>
      </c>
      <c r="M2861" s="236">
        <v>45566</v>
      </c>
      <c r="N2861" s="33" t="s">
        <v>124</v>
      </c>
      <c r="O2861" s="48" t="s">
        <v>125</v>
      </c>
      <c r="P2861" s="29" t="s">
        <v>1143</v>
      </c>
      <c r="Q2861" s="29" t="s">
        <v>1481</v>
      </c>
      <c r="R2861" s="29" t="s">
        <v>78</v>
      </c>
      <c r="S2861" s="33">
        <v>20</v>
      </c>
      <c r="T2861" s="29"/>
      <c r="U2861" s="29"/>
      <c r="V2861" s="29"/>
      <c r="W2861" s="29"/>
      <c r="X2861" s="29"/>
      <c r="Y2861" s="29"/>
      <c r="Z2861" s="33"/>
    </row>
    <row r="2862" ht="24" spans="1:26">
      <c r="A2862" s="33">
        <v>669</v>
      </c>
      <c r="B2862" s="33" t="s">
        <v>117</v>
      </c>
      <c r="C2862" s="33" t="s">
        <v>118</v>
      </c>
      <c r="D2862" s="33" t="s">
        <v>363</v>
      </c>
      <c r="E2862" s="33" t="s">
        <v>455</v>
      </c>
      <c r="F2862" s="33" t="s">
        <v>1486</v>
      </c>
      <c r="G2862" s="33" t="s">
        <v>1830</v>
      </c>
      <c r="H2862" s="33" t="s">
        <v>2064</v>
      </c>
      <c r="I2862" s="33" t="s">
        <v>1876</v>
      </c>
      <c r="J2862" s="33" t="s">
        <v>1876</v>
      </c>
      <c r="K2862" s="33">
        <v>20</v>
      </c>
      <c r="L2862" s="236">
        <v>45597</v>
      </c>
      <c r="M2862" s="236">
        <v>45597</v>
      </c>
      <c r="N2862" s="33" t="s">
        <v>124</v>
      </c>
      <c r="O2862" s="48" t="s">
        <v>125</v>
      </c>
      <c r="P2862" s="29" t="s">
        <v>1143</v>
      </c>
      <c r="Q2862" s="29" t="s">
        <v>1481</v>
      </c>
      <c r="R2862" s="29" t="s">
        <v>78</v>
      </c>
      <c r="S2862" s="33">
        <v>20</v>
      </c>
      <c r="T2862" s="29"/>
      <c r="U2862" s="29"/>
      <c r="V2862" s="29"/>
      <c r="W2862" s="29"/>
      <c r="X2862" s="29"/>
      <c r="Y2862" s="29"/>
      <c r="Z2862" s="33"/>
    </row>
    <row r="2863" ht="24" spans="1:26">
      <c r="A2863" s="33">
        <v>670</v>
      </c>
      <c r="B2863" s="33" t="s">
        <v>117</v>
      </c>
      <c r="C2863" s="33" t="s">
        <v>118</v>
      </c>
      <c r="D2863" s="33" t="s">
        <v>363</v>
      </c>
      <c r="E2863" s="33" t="s">
        <v>455</v>
      </c>
      <c r="F2863" s="33" t="s">
        <v>1486</v>
      </c>
      <c r="G2863" s="33" t="s">
        <v>1830</v>
      </c>
      <c r="H2863" s="33" t="s">
        <v>2064</v>
      </c>
      <c r="I2863" s="33" t="s">
        <v>1876</v>
      </c>
      <c r="J2863" s="33" t="s">
        <v>1876</v>
      </c>
      <c r="K2863" s="33">
        <v>20</v>
      </c>
      <c r="L2863" s="236">
        <v>45627</v>
      </c>
      <c r="M2863" s="236">
        <v>45627</v>
      </c>
      <c r="N2863" s="33" t="s">
        <v>124</v>
      </c>
      <c r="O2863" s="48" t="s">
        <v>125</v>
      </c>
      <c r="P2863" s="29" t="s">
        <v>1143</v>
      </c>
      <c r="Q2863" s="29" t="s">
        <v>1481</v>
      </c>
      <c r="R2863" s="29" t="s">
        <v>78</v>
      </c>
      <c r="S2863" s="33">
        <v>20</v>
      </c>
      <c r="T2863" s="29"/>
      <c r="U2863" s="29"/>
      <c r="V2863" s="29"/>
      <c r="W2863" s="29"/>
      <c r="X2863" s="29"/>
      <c r="Y2863" s="29"/>
      <c r="Z2863" s="33"/>
    </row>
    <row r="2864" ht="24" spans="1:26">
      <c r="A2864" s="33">
        <v>671</v>
      </c>
      <c r="B2864" s="33" t="s">
        <v>117</v>
      </c>
      <c r="C2864" s="33" t="s">
        <v>118</v>
      </c>
      <c r="D2864" s="33" t="s">
        <v>363</v>
      </c>
      <c r="E2864" s="33" t="s">
        <v>455</v>
      </c>
      <c r="F2864" s="33" t="s">
        <v>1486</v>
      </c>
      <c r="G2864" s="33" t="s">
        <v>1830</v>
      </c>
      <c r="H2864" s="33" t="s">
        <v>2065</v>
      </c>
      <c r="I2864" s="33" t="s">
        <v>1876</v>
      </c>
      <c r="J2864" s="33" t="s">
        <v>1876</v>
      </c>
      <c r="K2864" s="33">
        <v>6</v>
      </c>
      <c r="L2864" s="236">
        <v>45292</v>
      </c>
      <c r="M2864" s="236">
        <v>45292</v>
      </c>
      <c r="N2864" s="33" t="s">
        <v>124</v>
      </c>
      <c r="O2864" s="48" t="s">
        <v>125</v>
      </c>
      <c r="P2864" s="29" t="s">
        <v>1143</v>
      </c>
      <c r="Q2864" s="29" t="s">
        <v>1481</v>
      </c>
      <c r="R2864" s="29" t="s">
        <v>78</v>
      </c>
      <c r="S2864" s="33">
        <v>6</v>
      </c>
      <c r="T2864" s="29"/>
      <c r="U2864" s="29"/>
      <c r="V2864" s="29"/>
      <c r="W2864" s="29"/>
      <c r="X2864" s="29"/>
      <c r="Y2864" s="29"/>
      <c r="Z2864" s="33"/>
    </row>
    <row r="2865" ht="24" spans="1:26">
      <c r="A2865" s="33">
        <v>672</v>
      </c>
      <c r="B2865" s="33" t="s">
        <v>117</v>
      </c>
      <c r="C2865" s="33" t="s">
        <v>118</v>
      </c>
      <c r="D2865" s="33" t="s">
        <v>363</v>
      </c>
      <c r="E2865" s="33" t="s">
        <v>455</v>
      </c>
      <c r="F2865" s="33" t="s">
        <v>1486</v>
      </c>
      <c r="G2865" s="33" t="s">
        <v>1830</v>
      </c>
      <c r="H2865" s="33" t="s">
        <v>2065</v>
      </c>
      <c r="I2865" s="33" t="s">
        <v>1876</v>
      </c>
      <c r="J2865" s="33" t="s">
        <v>1876</v>
      </c>
      <c r="K2865" s="33">
        <v>6</v>
      </c>
      <c r="L2865" s="236">
        <v>45292</v>
      </c>
      <c r="M2865" s="236">
        <v>45292</v>
      </c>
      <c r="N2865" s="33" t="s">
        <v>124</v>
      </c>
      <c r="O2865" s="48" t="s">
        <v>125</v>
      </c>
      <c r="P2865" s="29" t="s">
        <v>1143</v>
      </c>
      <c r="Q2865" s="29" t="s">
        <v>1481</v>
      </c>
      <c r="R2865" s="29" t="s">
        <v>78</v>
      </c>
      <c r="S2865" s="33">
        <v>6</v>
      </c>
      <c r="T2865" s="29"/>
      <c r="U2865" s="29"/>
      <c r="V2865" s="29"/>
      <c r="W2865" s="29"/>
      <c r="X2865" s="29"/>
      <c r="Y2865" s="29"/>
      <c r="Z2865" s="33"/>
    </row>
    <row r="2866" ht="24" spans="1:28">
      <c r="A2866" s="33">
        <v>673</v>
      </c>
      <c r="B2866" s="33" t="s">
        <v>117</v>
      </c>
      <c r="C2866" s="33" t="s">
        <v>118</v>
      </c>
      <c r="D2866" s="33" t="s">
        <v>363</v>
      </c>
      <c r="E2866" s="33" t="s">
        <v>455</v>
      </c>
      <c r="F2866" s="33" t="s">
        <v>1486</v>
      </c>
      <c r="G2866" s="33" t="s">
        <v>1830</v>
      </c>
      <c r="H2866" s="33" t="s">
        <v>2065</v>
      </c>
      <c r="I2866" s="33" t="s">
        <v>1876</v>
      </c>
      <c r="J2866" s="33" t="s">
        <v>1876</v>
      </c>
      <c r="K2866" s="33">
        <v>6</v>
      </c>
      <c r="L2866" s="236">
        <v>45323</v>
      </c>
      <c r="M2866" s="236">
        <v>45323</v>
      </c>
      <c r="N2866" s="33" t="s">
        <v>124</v>
      </c>
      <c r="O2866" s="48" t="s">
        <v>125</v>
      </c>
      <c r="P2866" s="29" t="s">
        <v>1143</v>
      </c>
      <c r="Q2866" s="29" t="s">
        <v>1481</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363</v>
      </c>
      <c r="E2867" s="33" t="s">
        <v>455</v>
      </c>
      <c r="F2867" s="33" t="s">
        <v>1486</v>
      </c>
      <c r="G2867" s="33" t="s">
        <v>1830</v>
      </c>
      <c r="H2867" s="33" t="s">
        <v>2065</v>
      </c>
      <c r="I2867" s="33" t="s">
        <v>1876</v>
      </c>
      <c r="J2867" s="33" t="s">
        <v>1876</v>
      </c>
      <c r="K2867" s="33">
        <v>6</v>
      </c>
      <c r="L2867" s="236">
        <v>45323</v>
      </c>
      <c r="M2867" s="236">
        <v>45323</v>
      </c>
      <c r="N2867" s="33" t="s">
        <v>124</v>
      </c>
      <c r="O2867" s="48" t="s">
        <v>125</v>
      </c>
      <c r="P2867" s="29" t="s">
        <v>1143</v>
      </c>
      <c r="Q2867" s="29" t="s">
        <v>1481</v>
      </c>
      <c r="R2867" s="29" t="s">
        <v>78</v>
      </c>
      <c r="S2867" s="33">
        <v>6</v>
      </c>
      <c r="T2867" s="29"/>
      <c r="U2867" s="29"/>
      <c r="V2867" s="29"/>
      <c r="W2867" s="29"/>
      <c r="X2867" s="29"/>
      <c r="Y2867" s="29"/>
      <c r="Z2867" s="33"/>
    </row>
    <row r="2868" ht="24" spans="1:28">
      <c r="A2868" s="33">
        <v>675</v>
      </c>
      <c r="B2868" s="33" t="s">
        <v>117</v>
      </c>
      <c r="C2868" s="33" t="s">
        <v>118</v>
      </c>
      <c r="D2868" s="33" t="s">
        <v>363</v>
      </c>
      <c r="E2868" s="33" t="s">
        <v>455</v>
      </c>
      <c r="F2868" s="33" t="s">
        <v>1486</v>
      </c>
      <c r="G2868" s="33" t="s">
        <v>1830</v>
      </c>
      <c r="H2868" s="33" t="s">
        <v>2065</v>
      </c>
      <c r="I2868" s="33" t="s">
        <v>1876</v>
      </c>
      <c r="J2868" s="33" t="s">
        <v>1876</v>
      </c>
      <c r="K2868" s="33">
        <v>6</v>
      </c>
      <c r="L2868" s="236">
        <v>45352</v>
      </c>
      <c r="M2868" s="236">
        <v>45352</v>
      </c>
      <c r="N2868" s="33" t="s">
        <v>124</v>
      </c>
      <c r="O2868" s="48" t="s">
        <v>125</v>
      </c>
      <c r="P2868" s="29" t="s">
        <v>1143</v>
      </c>
      <c r="Q2868" s="29" t="s">
        <v>1481</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363</v>
      </c>
      <c r="E2869" s="33" t="s">
        <v>455</v>
      </c>
      <c r="F2869" s="33" t="s">
        <v>1486</v>
      </c>
      <c r="G2869" s="33" t="s">
        <v>1830</v>
      </c>
      <c r="H2869" s="33" t="s">
        <v>2065</v>
      </c>
      <c r="I2869" s="33" t="s">
        <v>1876</v>
      </c>
      <c r="J2869" s="33" t="s">
        <v>1876</v>
      </c>
      <c r="K2869" s="33">
        <v>6</v>
      </c>
      <c r="L2869" s="236">
        <v>45352</v>
      </c>
      <c r="M2869" s="236">
        <v>45352</v>
      </c>
      <c r="N2869" s="33" t="s">
        <v>124</v>
      </c>
      <c r="O2869" s="48" t="s">
        <v>125</v>
      </c>
      <c r="P2869" s="29" t="s">
        <v>1143</v>
      </c>
      <c r="Q2869" s="29" t="s">
        <v>1481</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363</v>
      </c>
      <c r="E2870" s="33" t="s">
        <v>455</v>
      </c>
      <c r="F2870" s="33" t="s">
        <v>1486</v>
      </c>
      <c r="G2870" s="33" t="s">
        <v>1830</v>
      </c>
      <c r="H2870" s="33" t="s">
        <v>2065</v>
      </c>
      <c r="I2870" s="33" t="s">
        <v>1876</v>
      </c>
      <c r="J2870" s="33" t="s">
        <v>1876</v>
      </c>
      <c r="K2870" s="33">
        <v>6</v>
      </c>
      <c r="L2870" s="236">
        <v>45383</v>
      </c>
      <c r="M2870" s="236">
        <v>45383</v>
      </c>
      <c r="N2870" s="33" t="s">
        <v>124</v>
      </c>
      <c r="O2870" s="48" t="s">
        <v>125</v>
      </c>
      <c r="P2870" s="29" t="s">
        <v>1143</v>
      </c>
      <c r="Q2870" s="29" t="s">
        <v>1481</v>
      </c>
      <c r="R2870" s="29" t="s">
        <v>78</v>
      </c>
      <c r="S2870" s="33">
        <v>6</v>
      </c>
      <c r="T2870" s="29"/>
      <c r="U2870" s="29"/>
      <c r="V2870" s="29"/>
      <c r="W2870" s="29"/>
      <c r="X2870" s="29"/>
      <c r="Y2870" s="29"/>
      <c r="Z2870" s="33"/>
    </row>
    <row r="2871" ht="24" spans="1:26">
      <c r="A2871" s="33">
        <v>678</v>
      </c>
      <c r="B2871" s="33" t="s">
        <v>117</v>
      </c>
      <c r="C2871" s="33" t="s">
        <v>118</v>
      </c>
      <c r="D2871" s="33" t="s">
        <v>363</v>
      </c>
      <c r="E2871" s="33" t="s">
        <v>455</v>
      </c>
      <c r="F2871" s="33" t="s">
        <v>1486</v>
      </c>
      <c r="G2871" s="33" t="s">
        <v>1830</v>
      </c>
      <c r="H2871" s="33" t="s">
        <v>2065</v>
      </c>
      <c r="I2871" s="33" t="s">
        <v>1876</v>
      </c>
      <c r="J2871" s="33" t="s">
        <v>1876</v>
      </c>
      <c r="K2871" s="33">
        <v>6</v>
      </c>
      <c r="L2871" s="236">
        <v>45383</v>
      </c>
      <c r="M2871" s="236">
        <v>45383</v>
      </c>
      <c r="N2871" s="33" t="s">
        <v>124</v>
      </c>
      <c r="O2871" s="48" t="s">
        <v>125</v>
      </c>
      <c r="P2871" s="29" t="s">
        <v>1143</v>
      </c>
      <c r="Q2871" s="29" t="s">
        <v>1481</v>
      </c>
      <c r="R2871" s="29" t="s">
        <v>78</v>
      </c>
      <c r="S2871" s="33">
        <v>6</v>
      </c>
      <c r="T2871" s="29"/>
      <c r="U2871" s="29"/>
      <c r="V2871" s="29"/>
      <c r="W2871" s="29"/>
      <c r="X2871" s="29"/>
      <c r="Y2871" s="29"/>
      <c r="Z2871" s="33"/>
    </row>
    <row r="2872" ht="24" spans="1:26">
      <c r="A2872" s="33">
        <v>679</v>
      </c>
      <c r="B2872" s="33" t="s">
        <v>117</v>
      </c>
      <c r="C2872" s="33" t="s">
        <v>118</v>
      </c>
      <c r="D2872" s="33" t="s">
        <v>363</v>
      </c>
      <c r="E2872" s="33" t="s">
        <v>455</v>
      </c>
      <c r="F2872" s="33" t="s">
        <v>1486</v>
      </c>
      <c r="G2872" s="33" t="s">
        <v>1830</v>
      </c>
      <c r="H2872" s="33" t="s">
        <v>2065</v>
      </c>
      <c r="I2872" s="33" t="s">
        <v>1876</v>
      </c>
      <c r="J2872" s="33" t="s">
        <v>1876</v>
      </c>
      <c r="K2872" s="33">
        <v>6</v>
      </c>
      <c r="L2872" s="236">
        <v>45413</v>
      </c>
      <c r="M2872" s="236">
        <v>45413</v>
      </c>
      <c r="N2872" s="33" t="s">
        <v>124</v>
      </c>
      <c r="O2872" s="48" t="s">
        <v>125</v>
      </c>
      <c r="P2872" s="29" t="s">
        <v>1143</v>
      </c>
      <c r="Q2872" s="29" t="s">
        <v>1481</v>
      </c>
      <c r="R2872" s="29" t="s">
        <v>78</v>
      </c>
      <c r="S2872" s="33">
        <v>6</v>
      </c>
      <c r="T2872" s="29"/>
      <c r="U2872" s="29"/>
      <c r="V2872" s="29"/>
      <c r="W2872" s="29"/>
      <c r="X2872" s="29"/>
      <c r="Y2872" s="29"/>
      <c r="Z2872" s="33"/>
    </row>
    <row r="2873" ht="24" spans="1:26">
      <c r="A2873" s="33">
        <v>680</v>
      </c>
      <c r="B2873" s="33" t="s">
        <v>117</v>
      </c>
      <c r="C2873" s="33" t="s">
        <v>118</v>
      </c>
      <c r="D2873" s="33" t="s">
        <v>363</v>
      </c>
      <c r="E2873" s="33" t="s">
        <v>455</v>
      </c>
      <c r="F2873" s="33" t="s">
        <v>1486</v>
      </c>
      <c r="G2873" s="33" t="s">
        <v>1830</v>
      </c>
      <c r="H2873" s="33" t="s">
        <v>2065</v>
      </c>
      <c r="I2873" s="33" t="s">
        <v>1876</v>
      </c>
      <c r="J2873" s="33" t="s">
        <v>1876</v>
      </c>
      <c r="K2873" s="33">
        <v>6</v>
      </c>
      <c r="L2873" s="236">
        <v>45413</v>
      </c>
      <c r="M2873" s="236">
        <v>45413</v>
      </c>
      <c r="N2873" s="33" t="s">
        <v>124</v>
      </c>
      <c r="O2873" s="48" t="s">
        <v>125</v>
      </c>
      <c r="P2873" s="29" t="s">
        <v>1143</v>
      </c>
      <c r="Q2873" s="29" t="s">
        <v>1481</v>
      </c>
      <c r="R2873" s="29" t="s">
        <v>78</v>
      </c>
      <c r="S2873" s="33">
        <v>6</v>
      </c>
      <c r="T2873" s="29"/>
      <c r="U2873" s="29"/>
      <c r="V2873" s="29"/>
      <c r="W2873" s="29"/>
      <c r="X2873" s="29"/>
      <c r="Y2873" s="29"/>
      <c r="Z2873" s="33"/>
    </row>
    <row r="2874" ht="24" spans="1:26">
      <c r="A2874" s="33">
        <v>681</v>
      </c>
      <c r="B2874" s="33" t="s">
        <v>117</v>
      </c>
      <c r="C2874" s="33" t="s">
        <v>118</v>
      </c>
      <c r="D2874" s="33" t="s">
        <v>363</v>
      </c>
      <c r="E2874" s="33" t="s">
        <v>455</v>
      </c>
      <c r="F2874" s="33" t="s">
        <v>1486</v>
      </c>
      <c r="G2874" s="33" t="s">
        <v>1830</v>
      </c>
      <c r="H2874" s="33" t="s">
        <v>2065</v>
      </c>
      <c r="I2874" s="33" t="s">
        <v>1876</v>
      </c>
      <c r="J2874" s="33" t="s">
        <v>1876</v>
      </c>
      <c r="K2874" s="33">
        <v>6</v>
      </c>
      <c r="L2874" s="236">
        <v>45444</v>
      </c>
      <c r="M2874" s="236">
        <v>45444</v>
      </c>
      <c r="N2874" s="33" t="s">
        <v>124</v>
      </c>
      <c r="O2874" s="48" t="s">
        <v>125</v>
      </c>
      <c r="P2874" s="29" t="s">
        <v>1143</v>
      </c>
      <c r="Q2874" s="29" t="s">
        <v>1481</v>
      </c>
      <c r="R2874" s="29" t="s">
        <v>78</v>
      </c>
      <c r="S2874" s="33">
        <v>6</v>
      </c>
      <c r="T2874" s="29"/>
      <c r="U2874" s="29"/>
      <c r="V2874" s="29"/>
      <c r="W2874" s="29"/>
      <c r="X2874" s="29"/>
      <c r="Y2874" s="29"/>
      <c r="Z2874" s="33"/>
    </row>
    <row r="2875" ht="24" spans="1:26">
      <c r="A2875" s="33">
        <v>682</v>
      </c>
      <c r="B2875" s="33" t="s">
        <v>117</v>
      </c>
      <c r="C2875" s="33" t="s">
        <v>118</v>
      </c>
      <c r="D2875" s="33" t="s">
        <v>363</v>
      </c>
      <c r="E2875" s="33" t="s">
        <v>455</v>
      </c>
      <c r="F2875" s="33" t="s">
        <v>1486</v>
      </c>
      <c r="G2875" s="33" t="s">
        <v>1830</v>
      </c>
      <c r="H2875" s="33" t="s">
        <v>2065</v>
      </c>
      <c r="I2875" s="33" t="s">
        <v>1876</v>
      </c>
      <c r="J2875" s="33" t="s">
        <v>1876</v>
      </c>
      <c r="K2875" s="33">
        <v>6</v>
      </c>
      <c r="L2875" s="236">
        <v>45444</v>
      </c>
      <c r="M2875" s="236">
        <v>45444</v>
      </c>
      <c r="N2875" s="33" t="s">
        <v>124</v>
      </c>
      <c r="O2875" s="48" t="s">
        <v>125</v>
      </c>
      <c r="P2875" s="29" t="s">
        <v>1143</v>
      </c>
      <c r="Q2875" s="29" t="s">
        <v>1481</v>
      </c>
      <c r="R2875" s="29" t="s">
        <v>78</v>
      </c>
      <c r="S2875" s="33">
        <v>6</v>
      </c>
      <c r="T2875" s="29"/>
      <c r="U2875" s="29"/>
      <c r="V2875" s="29"/>
      <c r="W2875" s="29"/>
      <c r="X2875" s="29"/>
      <c r="Y2875" s="29"/>
      <c r="Z2875" s="33"/>
    </row>
    <row r="2876" ht="24" spans="1:26">
      <c r="A2876" s="33">
        <v>683</v>
      </c>
      <c r="B2876" s="33" t="s">
        <v>117</v>
      </c>
      <c r="C2876" s="33" t="s">
        <v>118</v>
      </c>
      <c r="D2876" s="33" t="s">
        <v>363</v>
      </c>
      <c r="E2876" s="33" t="s">
        <v>455</v>
      </c>
      <c r="F2876" s="33" t="s">
        <v>1486</v>
      </c>
      <c r="G2876" s="33" t="s">
        <v>1830</v>
      </c>
      <c r="H2876" s="33" t="s">
        <v>2065</v>
      </c>
      <c r="I2876" s="33" t="s">
        <v>1876</v>
      </c>
      <c r="J2876" s="33" t="s">
        <v>1876</v>
      </c>
      <c r="K2876" s="33">
        <v>6</v>
      </c>
      <c r="L2876" s="236">
        <v>45474</v>
      </c>
      <c r="M2876" s="236">
        <v>45474</v>
      </c>
      <c r="N2876" s="33" t="s">
        <v>124</v>
      </c>
      <c r="O2876" s="48" t="s">
        <v>125</v>
      </c>
      <c r="P2876" s="29" t="s">
        <v>1143</v>
      </c>
      <c r="Q2876" s="29" t="s">
        <v>1481</v>
      </c>
      <c r="R2876" s="29" t="s">
        <v>78</v>
      </c>
      <c r="S2876" s="33">
        <v>6</v>
      </c>
      <c r="T2876" s="29"/>
      <c r="U2876" s="29"/>
      <c r="V2876" s="29"/>
      <c r="W2876" s="29"/>
      <c r="X2876" s="29"/>
      <c r="Y2876" s="29"/>
      <c r="Z2876" s="33"/>
    </row>
    <row r="2877" ht="24" spans="1:26">
      <c r="A2877" s="33">
        <v>684</v>
      </c>
      <c r="B2877" s="33" t="s">
        <v>117</v>
      </c>
      <c r="C2877" s="33" t="s">
        <v>118</v>
      </c>
      <c r="D2877" s="33" t="s">
        <v>363</v>
      </c>
      <c r="E2877" s="33" t="s">
        <v>455</v>
      </c>
      <c r="F2877" s="33" t="s">
        <v>1486</v>
      </c>
      <c r="G2877" s="33" t="s">
        <v>1830</v>
      </c>
      <c r="H2877" s="33" t="s">
        <v>2065</v>
      </c>
      <c r="I2877" s="33" t="s">
        <v>1876</v>
      </c>
      <c r="J2877" s="33" t="s">
        <v>1876</v>
      </c>
      <c r="K2877" s="33">
        <v>6</v>
      </c>
      <c r="L2877" s="236">
        <v>45474</v>
      </c>
      <c r="M2877" s="236">
        <v>45474</v>
      </c>
      <c r="N2877" s="33" t="s">
        <v>124</v>
      </c>
      <c r="O2877" s="48" t="s">
        <v>125</v>
      </c>
      <c r="P2877" s="29" t="s">
        <v>1143</v>
      </c>
      <c r="Q2877" s="29" t="s">
        <v>1481</v>
      </c>
      <c r="R2877" s="29" t="s">
        <v>78</v>
      </c>
      <c r="S2877" s="33">
        <v>6</v>
      </c>
      <c r="T2877" s="29"/>
      <c r="U2877" s="29"/>
      <c r="V2877" s="29"/>
      <c r="W2877" s="29"/>
      <c r="X2877" s="29"/>
      <c r="Y2877" s="29"/>
      <c r="Z2877" s="33"/>
    </row>
    <row r="2878" ht="24" spans="1:26">
      <c r="A2878" s="33">
        <v>685</v>
      </c>
      <c r="B2878" s="33" t="s">
        <v>117</v>
      </c>
      <c r="C2878" s="33" t="s">
        <v>118</v>
      </c>
      <c r="D2878" s="33" t="s">
        <v>363</v>
      </c>
      <c r="E2878" s="33" t="s">
        <v>455</v>
      </c>
      <c r="F2878" s="33" t="s">
        <v>1486</v>
      </c>
      <c r="G2878" s="33" t="s">
        <v>1830</v>
      </c>
      <c r="H2878" s="33" t="s">
        <v>2065</v>
      </c>
      <c r="I2878" s="33" t="s">
        <v>1876</v>
      </c>
      <c r="J2878" s="33" t="s">
        <v>1876</v>
      </c>
      <c r="K2878" s="33">
        <v>6</v>
      </c>
      <c r="L2878" s="236">
        <v>45505</v>
      </c>
      <c r="M2878" s="236">
        <v>45505</v>
      </c>
      <c r="N2878" s="33" t="s">
        <v>124</v>
      </c>
      <c r="O2878" s="48" t="s">
        <v>125</v>
      </c>
      <c r="P2878" s="29" t="s">
        <v>1143</v>
      </c>
      <c r="Q2878" s="29" t="s">
        <v>1481</v>
      </c>
      <c r="R2878" s="29" t="s">
        <v>78</v>
      </c>
      <c r="S2878" s="33">
        <v>6</v>
      </c>
      <c r="T2878" s="29"/>
      <c r="U2878" s="29"/>
      <c r="V2878" s="29"/>
      <c r="W2878" s="29"/>
      <c r="X2878" s="29"/>
      <c r="Y2878" s="29"/>
      <c r="Z2878" s="33"/>
    </row>
    <row r="2879" ht="24" spans="1:26">
      <c r="A2879" s="33">
        <v>686</v>
      </c>
      <c r="B2879" s="33" t="s">
        <v>117</v>
      </c>
      <c r="C2879" s="33" t="s">
        <v>118</v>
      </c>
      <c r="D2879" s="33" t="s">
        <v>363</v>
      </c>
      <c r="E2879" s="33" t="s">
        <v>455</v>
      </c>
      <c r="F2879" s="33" t="s">
        <v>1486</v>
      </c>
      <c r="G2879" s="33" t="s">
        <v>1830</v>
      </c>
      <c r="H2879" s="33" t="s">
        <v>2065</v>
      </c>
      <c r="I2879" s="33" t="s">
        <v>1876</v>
      </c>
      <c r="J2879" s="33" t="s">
        <v>1876</v>
      </c>
      <c r="K2879" s="33">
        <v>6</v>
      </c>
      <c r="L2879" s="236">
        <v>45505</v>
      </c>
      <c r="M2879" s="236">
        <v>45505</v>
      </c>
      <c r="N2879" s="33" t="s">
        <v>124</v>
      </c>
      <c r="O2879" s="48" t="s">
        <v>125</v>
      </c>
      <c r="P2879" s="29" t="s">
        <v>1143</v>
      </c>
      <c r="Q2879" s="29" t="s">
        <v>1481</v>
      </c>
      <c r="R2879" s="29" t="s">
        <v>78</v>
      </c>
      <c r="S2879" s="33">
        <v>6</v>
      </c>
      <c r="T2879" s="29"/>
      <c r="U2879" s="29"/>
      <c r="V2879" s="29"/>
      <c r="W2879" s="29"/>
      <c r="X2879" s="29"/>
      <c r="Y2879" s="29"/>
      <c r="Z2879" s="33"/>
    </row>
    <row r="2880" ht="24" spans="1:28">
      <c r="A2880" s="33">
        <v>687</v>
      </c>
      <c r="B2880" s="33" t="s">
        <v>117</v>
      </c>
      <c r="C2880" s="33" t="s">
        <v>118</v>
      </c>
      <c r="D2880" s="33" t="s">
        <v>363</v>
      </c>
      <c r="E2880" s="33" t="s">
        <v>455</v>
      </c>
      <c r="F2880" s="33" t="s">
        <v>1486</v>
      </c>
      <c r="G2880" s="33" t="s">
        <v>1830</v>
      </c>
      <c r="H2880" s="33" t="s">
        <v>2065</v>
      </c>
      <c r="I2880" s="33" t="s">
        <v>1876</v>
      </c>
      <c r="J2880" s="33" t="s">
        <v>1876</v>
      </c>
      <c r="K2880" s="33">
        <v>6</v>
      </c>
      <c r="L2880" s="236">
        <v>45536</v>
      </c>
      <c r="M2880" s="236">
        <v>45536</v>
      </c>
      <c r="N2880" s="33" t="s">
        <v>124</v>
      </c>
      <c r="O2880" s="48" t="s">
        <v>125</v>
      </c>
      <c r="P2880" s="29" t="s">
        <v>1143</v>
      </c>
      <c r="Q2880" s="29" t="s">
        <v>1481</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363</v>
      </c>
      <c r="E2881" s="33" t="s">
        <v>455</v>
      </c>
      <c r="F2881" s="33" t="s">
        <v>1486</v>
      </c>
      <c r="G2881" s="33" t="s">
        <v>1830</v>
      </c>
      <c r="H2881" s="33" t="s">
        <v>2065</v>
      </c>
      <c r="I2881" s="33" t="s">
        <v>1876</v>
      </c>
      <c r="J2881" s="33" t="s">
        <v>1876</v>
      </c>
      <c r="K2881" s="33">
        <v>6</v>
      </c>
      <c r="L2881" s="236">
        <v>45536</v>
      </c>
      <c r="M2881" s="236">
        <v>45536</v>
      </c>
      <c r="N2881" s="33" t="s">
        <v>124</v>
      </c>
      <c r="O2881" s="48" t="s">
        <v>125</v>
      </c>
      <c r="P2881" s="29" t="s">
        <v>1143</v>
      </c>
      <c r="Q2881" s="29" t="s">
        <v>1481</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363</v>
      </c>
      <c r="E2882" s="33" t="s">
        <v>455</v>
      </c>
      <c r="F2882" s="33" t="s">
        <v>1486</v>
      </c>
      <c r="G2882" s="33" t="s">
        <v>1830</v>
      </c>
      <c r="H2882" s="33" t="s">
        <v>2065</v>
      </c>
      <c r="I2882" s="33" t="s">
        <v>1876</v>
      </c>
      <c r="J2882" s="33" t="s">
        <v>1876</v>
      </c>
      <c r="K2882" s="33">
        <v>6</v>
      </c>
      <c r="L2882" s="236">
        <v>45566</v>
      </c>
      <c r="M2882" s="236">
        <v>45566</v>
      </c>
      <c r="N2882" s="33" t="s">
        <v>124</v>
      </c>
      <c r="O2882" s="48" t="s">
        <v>125</v>
      </c>
      <c r="P2882" s="29" t="s">
        <v>1143</v>
      </c>
      <c r="Q2882" s="29" t="s">
        <v>1481</v>
      </c>
      <c r="R2882" s="29" t="s">
        <v>78</v>
      </c>
      <c r="S2882" s="33">
        <v>6</v>
      </c>
      <c r="T2882" s="29"/>
      <c r="U2882" s="29"/>
      <c r="V2882" s="29"/>
      <c r="W2882" s="29"/>
      <c r="X2882" s="29"/>
      <c r="Y2882" s="29"/>
      <c r="Z2882" s="33"/>
    </row>
    <row r="2883" ht="24" spans="1:26">
      <c r="A2883" s="33">
        <v>690</v>
      </c>
      <c r="B2883" s="33" t="s">
        <v>117</v>
      </c>
      <c r="C2883" s="33" t="s">
        <v>118</v>
      </c>
      <c r="D2883" s="33" t="s">
        <v>363</v>
      </c>
      <c r="E2883" s="33" t="s">
        <v>455</v>
      </c>
      <c r="F2883" s="33" t="s">
        <v>1486</v>
      </c>
      <c r="G2883" s="33" t="s">
        <v>1830</v>
      </c>
      <c r="H2883" s="33" t="s">
        <v>2065</v>
      </c>
      <c r="I2883" s="33" t="s">
        <v>1876</v>
      </c>
      <c r="J2883" s="33" t="s">
        <v>1876</v>
      </c>
      <c r="K2883" s="33">
        <v>6</v>
      </c>
      <c r="L2883" s="236">
        <v>45566</v>
      </c>
      <c r="M2883" s="236">
        <v>45566</v>
      </c>
      <c r="N2883" s="33" t="s">
        <v>124</v>
      </c>
      <c r="O2883" s="48" t="s">
        <v>125</v>
      </c>
      <c r="P2883" s="29" t="s">
        <v>1143</v>
      </c>
      <c r="Q2883" s="29" t="s">
        <v>1481</v>
      </c>
      <c r="R2883" s="29" t="s">
        <v>78</v>
      </c>
      <c r="S2883" s="33">
        <v>6</v>
      </c>
      <c r="T2883" s="29"/>
      <c r="U2883" s="29"/>
      <c r="V2883" s="29"/>
      <c r="W2883" s="29"/>
      <c r="X2883" s="29"/>
      <c r="Y2883" s="29"/>
      <c r="Z2883" s="33"/>
    </row>
    <row r="2884" ht="24" spans="1:26">
      <c r="A2884" s="33">
        <v>691</v>
      </c>
      <c r="B2884" s="33" t="s">
        <v>117</v>
      </c>
      <c r="C2884" s="33" t="s">
        <v>118</v>
      </c>
      <c r="D2884" s="33" t="s">
        <v>363</v>
      </c>
      <c r="E2884" s="33" t="s">
        <v>455</v>
      </c>
      <c r="F2884" s="33" t="s">
        <v>1486</v>
      </c>
      <c r="G2884" s="33" t="s">
        <v>1830</v>
      </c>
      <c r="H2884" s="33" t="s">
        <v>2065</v>
      </c>
      <c r="I2884" s="33" t="s">
        <v>1876</v>
      </c>
      <c r="J2884" s="33" t="s">
        <v>1876</v>
      </c>
      <c r="K2884" s="33">
        <v>6</v>
      </c>
      <c r="L2884" s="236">
        <v>45597</v>
      </c>
      <c r="M2884" s="236">
        <v>45597</v>
      </c>
      <c r="N2884" s="33" t="s">
        <v>124</v>
      </c>
      <c r="O2884" s="48" t="s">
        <v>125</v>
      </c>
      <c r="P2884" s="29" t="s">
        <v>1143</v>
      </c>
      <c r="Q2884" s="29" t="s">
        <v>1481</v>
      </c>
      <c r="R2884" s="29" t="s">
        <v>78</v>
      </c>
      <c r="S2884" s="33">
        <v>6</v>
      </c>
      <c r="T2884" s="29"/>
      <c r="U2884" s="29"/>
      <c r="V2884" s="29"/>
      <c r="W2884" s="29"/>
      <c r="X2884" s="29"/>
      <c r="Y2884" s="29"/>
      <c r="Z2884" s="33"/>
    </row>
    <row r="2885" ht="24" spans="1:26">
      <c r="A2885" s="33">
        <v>692</v>
      </c>
      <c r="B2885" s="33" t="s">
        <v>117</v>
      </c>
      <c r="C2885" s="33" t="s">
        <v>118</v>
      </c>
      <c r="D2885" s="33" t="s">
        <v>363</v>
      </c>
      <c r="E2885" s="33" t="s">
        <v>455</v>
      </c>
      <c r="F2885" s="33" t="s">
        <v>1486</v>
      </c>
      <c r="G2885" s="33" t="s">
        <v>1830</v>
      </c>
      <c r="H2885" s="33" t="s">
        <v>2065</v>
      </c>
      <c r="I2885" s="33" t="s">
        <v>1876</v>
      </c>
      <c r="J2885" s="33" t="s">
        <v>1876</v>
      </c>
      <c r="K2885" s="33">
        <v>6</v>
      </c>
      <c r="L2885" s="236">
        <v>45597</v>
      </c>
      <c r="M2885" s="236">
        <v>45597</v>
      </c>
      <c r="N2885" s="33" t="s">
        <v>124</v>
      </c>
      <c r="O2885" s="48" t="s">
        <v>125</v>
      </c>
      <c r="P2885" s="29" t="s">
        <v>1143</v>
      </c>
      <c r="Q2885" s="29" t="s">
        <v>1481</v>
      </c>
      <c r="R2885" s="29" t="s">
        <v>78</v>
      </c>
      <c r="S2885" s="33">
        <v>6</v>
      </c>
      <c r="T2885" s="29"/>
      <c r="U2885" s="29"/>
      <c r="V2885" s="29"/>
      <c r="W2885" s="29"/>
      <c r="X2885" s="29"/>
      <c r="Y2885" s="29"/>
      <c r="Z2885" s="33"/>
    </row>
    <row r="2886" ht="24" spans="1:26">
      <c r="A2886" s="33">
        <v>693</v>
      </c>
      <c r="B2886" s="33" t="s">
        <v>117</v>
      </c>
      <c r="C2886" s="33" t="s">
        <v>118</v>
      </c>
      <c r="D2886" s="33" t="s">
        <v>363</v>
      </c>
      <c r="E2886" s="33" t="s">
        <v>455</v>
      </c>
      <c r="F2886" s="33" t="s">
        <v>1486</v>
      </c>
      <c r="G2886" s="33" t="s">
        <v>1830</v>
      </c>
      <c r="H2886" s="33" t="s">
        <v>2065</v>
      </c>
      <c r="I2886" s="33" t="s">
        <v>1876</v>
      </c>
      <c r="J2886" s="33" t="s">
        <v>1876</v>
      </c>
      <c r="K2886" s="33">
        <v>6</v>
      </c>
      <c r="L2886" s="236">
        <v>45627</v>
      </c>
      <c r="M2886" s="236">
        <v>45627</v>
      </c>
      <c r="N2886" s="33" t="s">
        <v>124</v>
      </c>
      <c r="O2886" s="48" t="s">
        <v>125</v>
      </c>
      <c r="P2886" s="29" t="s">
        <v>1143</v>
      </c>
      <c r="Q2886" s="29" t="s">
        <v>1481</v>
      </c>
      <c r="R2886" s="29" t="s">
        <v>78</v>
      </c>
      <c r="S2886" s="33">
        <v>6</v>
      </c>
      <c r="T2886" s="29"/>
      <c r="U2886" s="29"/>
      <c r="V2886" s="29"/>
      <c r="W2886" s="29"/>
      <c r="X2886" s="29"/>
      <c r="Y2886" s="29"/>
      <c r="Z2886" s="33"/>
    </row>
    <row r="2887" ht="24" spans="1:26">
      <c r="A2887" s="33">
        <v>694</v>
      </c>
      <c r="B2887" s="33" t="s">
        <v>117</v>
      </c>
      <c r="C2887" s="33" t="s">
        <v>118</v>
      </c>
      <c r="D2887" s="33" t="s">
        <v>363</v>
      </c>
      <c r="E2887" s="33" t="s">
        <v>455</v>
      </c>
      <c r="F2887" s="33" t="s">
        <v>1486</v>
      </c>
      <c r="G2887" s="33" t="s">
        <v>1830</v>
      </c>
      <c r="H2887" s="33" t="s">
        <v>2065</v>
      </c>
      <c r="I2887" s="33" t="s">
        <v>1876</v>
      </c>
      <c r="J2887" s="33" t="s">
        <v>1876</v>
      </c>
      <c r="K2887" s="33">
        <v>6</v>
      </c>
      <c r="L2887" s="236">
        <v>45627</v>
      </c>
      <c r="M2887" s="236">
        <v>45627</v>
      </c>
      <c r="N2887" s="33" t="s">
        <v>124</v>
      </c>
      <c r="O2887" s="48" t="s">
        <v>125</v>
      </c>
      <c r="P2887" s="29" t="s">
        <v>1143</v>
      </c>
      <c r="Q2887" s="29" t="s">
        <v>1481</v>
      </c>
      <c r="R2887" s="29" t="s">
        <v>78</v>
      </c>
      <c r="S2887" s="33">
        <v>6</v>
      </c>
      <c r="T2887" s="29"/>
      <c r="U2887" s="29"/>
      <c r="V2887" s="29"/>
      <c r="W2887" s="29"/>
      <c r="X2887" s="29"/>
      <c r="Y2887" s="29"/>
      <c r="Z2887" s="33"/>
    </row>
    <row r="2888" ht="36" spans="1:26">
      <c r="A2888" s="33">
        <v>697</v>
      </c>
      <c r="B2888" s="33" t="s">
        <v>117</v>
      </c>
      <c r="C2888" s="33" t="s">
        <v>118</v>
      </c>
      <c r="D2888" s="33" t="s">
        <v>363</v>
      </c>
      <c r="E2888" s="33" t="s">
        <v>455</v>
      </c>
      <c r="F2888" s="33" t="s">
        <v>1491</v>
      </c>
      <c r="G2888" s="33" t="s">
        <v>1830</v>
      </c>
      <c r="H2888" s="33" t="s">
        <v>2066</v>
      </c>
      <c r="I2888" s="33" t="s">
        <v>1876</v>
      </c>
      <c r="J2888" s="33" t="s">
        <v>1876</v>
      </c>
      <c r="K2888" s="33">
        <v>24</v>
      </c>
      <c r="L2888" s="236">
        <v>45292</v>
      </c>
      <c r="M2888" s="236">
        <v>45292</v>
      </c>
      <c r="N2888" s="33" t="s">
        <v>124</v>
      </c>
      <c r="O2888" s="48" t="s">
        <v>125</v>
      </c>
      <c r="P2888" s="29" t="s">
        <v>1143</v>
      </c>
      <c r="Q2888" s="29" t="s">
        <v>1492</v>
      </c>
      <c r="R2888" s="29" t="s">
        <v>78</v>
      </c>
      <c r="S2888" s="33">
        <v>24</v>
      </c>
      <c r="T2888" s="29"/>
      <c r="U2888" s="29"/>
      <c r="V2888" s="29"/>
      <c r="W2888" s="29"/>
      <c r="X2888" s="29"/>
      <c r="Y2888" s="29"/>
      <c r="Z2888" s="33"/>
    </row>
    <row r="2889" ht="36" spans="1:26">
      <c r="A2889" s="33">
        <v>698</v>
      </c>
      <c r="B2889" s="33" t="s">
        <v>117</v>
      </c>
      <c r="C2889" s="33" t="s">
        <v>118</v>
      </c>
      <c r="D2889" s="33" t="s">
        <v>363</v>
      </c>
      <c r="E2889" s="33" t="s">
        <v>455</v>
      </c>
      <c r="F2889" s="33" t="s">
        <v>1491</v>
      </c>
      <c r="G2889" s="33" t="s">
        <v>1830</v>
      </c>
      <c r="H2889" s="33" t="s">
        <v>2066</v>
      </c>
      <c r="I2889" s="33" t="s">
        <v>1876</v>
      </c>
      <c r="J2889" s="33" t="s">
        <v>1876</v>
      </c>
      <c r="K2889" s="33">
        <v>24</v>
      </c>
      <c r="L2889" s="236">
        <v>45323</v>
      </c>
      <c r="M2889" s="236">
        <v>45323</v>
      </c>
      <c r="N2889" s="33" t="s">
        <v>124</v>
      </c>
      <c r="O2889" s="48" t="s">
        <v>125</v>
      </c>
      <c r="P2889" s="29" t="s">
        <v>1143</v>
      </c>
      <c r="Q2889" s="29" t="s">
        <v>1492</v>
      </c>
      <c r="R2889" s="29" t="s">
        <v>78</v>
      </c>
      <c r="S2889" s="33">
        <v>24</v>
      </c>
      <c r="T2889" s="29"/>
      <c r="U2889" s="29"/>
      <c r="V2889" s="29"/>
      <c r="W2889" s="29"/>
      <c r="X2889" s="29"/>
      <c r="Y2889" s="29"/>
      <c r="Z2889" s="33"/>
    </row>
    <row r="2890" ht="36" spans="1:28">
      <c r="A2890" s="33">
        <v>699</v>
      </c>
      <c r="B2890" s="33" t="s">
        <v>117</v>
      </c>
      <c r="C2890" s="33" t="s">
        <v>118</v>
      </c>
      <c r="D2890" s="33" t="s">
        <v>363</v>
      </c>
      <c r="E2890" s="33" t="s">
        <v>455</v>
      </c>
      <c r="F2890" s="33" t="s">
        <v>1491</v>
      </c>
      <c r="G2890" s="33" t="s">
        <v>1830</v>
      </c>
      <c r="H2890" s="33" t="s">
        <v>2066</v>
      </c>
      <c r="I2890" s="33" t="s">
        <v>1876</v>
      </c>
      <c r="J2890" s="33" t="s">
        <v>1876</v>
      </c>
      <c r="K2890" s="33">
        <v>24</v>
      </c>
      <c r="L2890" s="236">
        <v>45352</v>
      </c>
      <c r="M2890" s="236">
        <v>45352</v>
      </c>
      <c r="N2890" s="33" t="s">
        <v>124</v>
      </c>
      <c r="O2890" s="48" t="s">
        <v>125</v>
      </c>
      <c r="P2890" s="29" t="s">
        <v>1143</v>
      </c>
      <c r="Q2890" s="29" t="s">
        <v>1492</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363</v>
      </c>
      <c r="E2891" s="33" t="s">
        <v>455</v>
      </c>
      <c r="F2891" s="33" t="s">
        <v>1491</v>
      </c>
      <c r="G2891" s="33" t="s">
        <v>1830</v>
      </c>
      <c r="H2891" s="33" t="s">
        <v>2066</v>
      </c>
      <c r="I2891" s="33" t="s">
        <v>1876</v>
      </c>
      <c r="J2891" s="33" t="s">
        <v>1876</v>
      </c>
      <c r="K2891" s="33">
        <v>24</v>
      </c>
      <c r="L2891" s="236">
        <v>45383</v>
      </c>
      <c r="M2891" s="236">
        <v>45383</v>
      </c>
      <c r="N2891" s="33" t="s">
        <v>124</v>
      </c>
      <c r="O2891" s="48" t="s">
        <v>125</v>
      </c>
      <c r="P2891" s="29" t="s">
        <v>1143</v>
      </c>
      <c r="Q2891" s="29" t="s">
        <v>1492</v>
      </c>
      <c r="R2891" s="29" t="s">
        <v>78</v>
      </c>
      <c r="S2891" s="33">
        <v>24</v>
      </c>
      <c r="T2891" s="29"/>
      <c r="U2891" s="29"/>
      <c r="V2891" s="29"/>
      <c r="W2891" s="29"/>
      <c r="X2891" s="29"/>
      <c r="Y2891" s="29"/>
      <c r="Z2891" s="33"/>
    </row>
    <row r="2892" ht="36" spans="1:26">
      <c r="A2892" s="33">
        <v>701</v>
      </c>
      <c r="B2892" s="33" t="s">
        <v>117</v>
      </c>
      <c r="C2892" s="33" t="s">
        <v>118</v>
      </c>
      <c r="D2892" s="33" t="s">
        <v>363</v>
      </c>
      <c r="E2892" s="33" t="s">
        <v>455</v>
      </c>
      <c r="F2892" s="33" t="s">
        <v>1491</v>
      </c>
      <c r="G2892" s="33" t="s">
        <v>1830</v>
      </c>
      <c r="H2892" s="33" t="s">
        <v>2066</v>
      </c>
      <c r="I2892" s="33" t="s">
        <v>1876</v>
      </c>
      <c r="J2892" s="33" t="s">
        <v>1876</v>
      </c>
      <c r="K2892" s="33">
        <v>24</v>
      </c>
      <c r="L2892" s="236">
        <v>45413</v>
      </c>
      <c r="M2892" s="236">
        <v>45413</v>
      </c>
      <c r="N2892" s="33" t="s">
        <v>124</v>
      </c>
      <c r="O2892" s="48" t="s">
        <v>125</v>
      </c>
      <c r="P2892" s="29" t="s">
        <v>1143</v>
      </c>
      <c r="Q2892" s="29" t="s">
        <v>1492</v>
      </c>
      <c r="R2892" s="29" t="s">
        <v>78</v>
      </c>
      <c r="S2892" s="33">
        <v>24</v>
      </c>
      <c r="T2892" s="29"/>
      <c r="U2892" s="29"/>
      <c r="V2892" s="29"/>
      <c r="W2892" s="29"/>
      <c r="X2892" s="29"/>
      <c r="Y2892" s="29"/>
      <c r="Z2892" s="33"/>
    </row>
    <row r="2893" ht="36" spans="1:26">
      <c r="A2893" s="33">
        <v>702</v>
      </c>
      <c r="B2893" s="33" t="s">
        <v>117</v>
      </c>
      <c r="C2893" s="33" t="s">
        <v>118</v>
      </c>
      <c r="D2893" s="33" t="s">
        <v>363</v>
      </c>
      <c r="E2893" s="33" t="s">
        <v>455</v>
      </c>
      <c r="F2893" s="33" t="s">
        <v>1491</v>
      </c>
      <c r="G2893" s="33" t="s">
        <v>1830</v>
      </c>
      <c r="H2893" s="33" t="s">
        <v>2066</v>
      </c>
      <c r="I2893" s="33" t="s">
        <v>1876</v>
      </c>
      <c r="J2893" s="33" t="s">
        <v>1876</v>
      </c>
      <c r="K2893" s="33">
        <v>24</v>
      </c>
      <c r="L2893" s="236">
        <v>45444</v>
      </c>
      <c r="M2893" s="236">
        <v>45444</v>
      </c>
      <c r="N2893" s="33" t="s">
        <v>124</v>
      </c>
      <c r="O2893" s="48" t="s">
        <v>125</v>
      </c>
      <c r="P2893" s="29" t="s">
        <v>1143</v>
      </c>
      <c r="Q2893" s="29" t="s">
        <v>1492</v>
      </c>
      <c r="R2893" s="29" t="s">
        <v>78</v>
      </c>
      <c r="S2893" s="33">
        <v>24</v>
      </c>
      <c r="T2893" s="29"/>
      <c r="U2893" s="29"/>
      <c r="V2893" s="29"/>
      <c r="W2893" s="29"/>
      <c r="X2893" s="29"/>
      <c r="Y2893" s="29"/>
      <c r="Z2893" s="33"/>
    </row>
    <row r="2894" ht="36" spans="1:26">
      <c r="A2894" s="33">
        <v>703</v>
      </c>
      <c r="B2894" s="33" t="s">
        <v>117</v>
      </c>
      <c r="C2894" s="33" t="s">
        <v>118</v>
      </c>
      <c r="D2894" s="33" t="s">
        <v>363</v>
      </c>
      <c r="E2894" s="33" t="s">
        <v>455</v>
      </c>
      <c r="F2894" s="33" t="s">
        <v>1491</v>
      </c>
      <c r="G2894" s="33" t="s">
        <v>1830</v>
      </c>
      <c r="H2894" s="33" t="s">
        <v>2066</v>
      </c>
      <c r="I2894" s="33" t="s">
        <v>1876</v>
      </c>
      <c r="J2894" s="33" t="s">
        <v>1876</v>
      </c>
      <c r="K2894" s="33">
        <v>24</v>
      </c>
      <c r="L2894" s="236">
        <v>45474</v>
      </c>
      <c r="M2894" s="236">
        <v>45474</v>
      </c>
      <c r="N2894" s="33" t="s">
        <v>124</v>
      </c>
      <c r="O2894" s="48" t="s">
        <v>125</v>
      </c>
      <c r="P2894" s="29" t="s">
        <v>1143</v>
      </c>
      <c r="Q2894" s="29" t="s">
        <v>1492</v>
      </c>
      <c r="R2894" s="29" t="s">
        <v>78</v>
      </c>
      <c r="S2894" s="33">
        <v>24</v>
      </c>
      <c r="T2894" s="29"/>
      <c r="U2894" s="29"/>
      <c r="V2894" s="29"/>
      <c r="W2894" s="29"/>
      <c r="X2894" s="29"/>
      <c r="Y2894" s="29"/>
      <c r="Z2894" s="33"/>
    </row>
    <row r="2895" ht="36" spans="1:26">
      <c r="A2895" s="33">
        <v>704</v>
      </c>
      <c r="B2895" s="33" t="s">
        <v>117</v>
      </c>
      <c r="C2895" s="33" t="s">
        <v>118</v>
      </c>
      <c r="D2895" s="33" t="s">
        <v>363</v>
      </c>
      <c r="E2895" s="33" t="s">
        <v>455</v>
      </c>
      <c r="F2895" s="33" t="s">
        <v>1491</v>
      </c>
      <c r="G2895" s="33" t="s">
        <v>1830</v>
      </c>
      <c r="H2895" s="33" t="s">
        <v>2066</v>
      </c>
      <c r="I2895" s="33" t="s">
        <v>1876</v>
      </c>
      <c r="J2895" s="33" t="s">
        <v>1876</v>
      </c>
      <c r="K2895" s="33">
        <v>24</v>
      </c>
      <c r="L2895" s="236">
        <v>45505</v>
      </c>
      <c r="M2895" s="236">
        <v>45505</v>
      </c>
      <c r="N2895" s="33" t="s">
        <v>124</v>
      </c>
      <c r="O2895" s="48" t="s">
        <v>125</v>
      </c>
      <c r="P2895" s="29" t="s">
        <v>1143</v>
      </c>
      <c r="Q2895" s="29" t="s">
        <v>1492</v>
      </c>
      <c r="R2895" s="29" t="s">
        <v>78</v>
      </c>
      <c r="S2895" s="33">
        <v>24</v>
      </c>
      <c r="T2895" s="29"/>
      <c r="U2895" s="29"/>
      <c r="V2895" s="29"/>
      <c r="W2895" s="29"/>
      <c r="X2895" s="29"/>
      <c r="Y2895" s="29"/>
      <c r="Z2895" s="33"/>
    </row>
    <row r="2896" ht="36" spans="1:26">
      <c r="A2896" s="33">
        <v>705</v>
      </c>
      <c r="B2896" s="33" t="s">
        <v>117</v>
      </c>
      <c r="C2896" s="33" t="s">
        <v>118</v>
      </c>
      <c r="D2896" s="33" t="s">
        <v>363</v>
      </c>
      <c r="E2896" s="33" t="s">
        <v>455</v>
      </c>
      <c r="F2896" s="33" t="s">
        <v>1491</v>
      </c>
      <c r="G2896" s="33" t="s">
        <v>1830</v>
      </c>
      <c r="H2896" s="33" t="s">
        <v>2066</v>
      </c>
      <c r="I2896" s="33" t="s">
        <v>1876</v>
      </c>
      <c r="J2896" s="33" t="s">
        <v>1876</v>
      </c>
      <c r="K2896" s="33">
        <v>24</v>
      </c>
      <c r="L2896" s="236">
        <v>45536</v>
      </c>
      <c r="M2896" s="236">
        <v>45536</v>
      </c>
      <c r="N2896" s="33" t="s">
        <v>124</v>
      </c>
      <c r="O2896" s="48" t="s">
        <v>125</v>
      </c>
      <c r="P2896" s="29" t="s">
        <v>1143</v>
      </c>
      <c r="Q2896" s="29" t="s">
        <v>1492</v>
      </c>
      <c r="R2896" s="29" t="s">
        <v>78</v>
      </c>
      <c r="S2896" s="33">
        <v>24</v>
      </c>
      <c r="T2896" s="29"/>
      <c r="U2896" s="29"/>
      <c r="V2896" s="29"/>
      <c r="W2896" s="29"/>
      <c r="X2896" s="29"/>
      <c r="Y2896" s="29"/>
      <c r="Z2896" s="33"/>
    </row>
    <row r="2897" ht="36" spans="1:26">
      <c r="A2897" s="33">
        <v>706</v>
      </c>
      <c r="B2897" s="33" t="s">
        <v>117</v>
      </c>
      <c r="C2897" s="33" t="s">
        <v>118</v>
      </c>
      <c r="D2897" s="33" t="s">
        <v>363</v>
      </c>
      <c r="E2897" s="33" t="s">
        <v>455</v>
      </c>
      <c r="F2897" s="33" t="s">
        <v>1491</v>
      </c>
      <c r="G2897" s="33" t="s">
        <v>1830</v>
      </c>
      <c r="H2897" s="33" t="s">
        <v>2066</v>
      </c>
      <c r="I2897" s="33" t="s">
        <v>1876</v>
      </c>
      <c r="J2897" s="33" t="s">
        <v>1876</v>
      </c>
      <c r="K2897" s="33">
        <v>24</v>
      </c>
      <c r="L2897" s="236">
        <v>45566</v>
      </c>
      <c r="M2897" s="236">
        <v>45566</v>
      </c>
      <c r="N2897" s="33" t="s">
        <v>124</v>
      </c>
      <c r="O2897" s="48" t="s">
        <v>125</v>
      </c>
      <c r="P2897" s="29" t="s">
        <v>1143</v>
      </c>
      <c r="Q2897" s="29" t="s">
        <v>1492</v>
      </c>
      <c r="R2897" s="29" t="s">
        <v>78</v>
      </c>
      <c r="S2897" s="33">
        <v>24</v>
      </c>
      <c r="T2897" s="29"/>
      <c r="U2897" s="29"/>
      <c r="V2897" s="29"/>
      <c r="W2897" s="29"/>
      <c r="X2897" s="29"/>
      <c r="Y2897" s="29"/>
      <c r="Z2897" s="33"/>
    </row>
    <row r="2898" ht="36" spans="1:26">
      <c r="A2898" s="33">
        <v>707</v>
      </c>
      <c r="B2898" s="33" t="s">
        <v>117</v>
      </c>
      <c r="C2898" s="33" t="s">
        <v>118</v>
      </c>
      <c r="D2898" s="33" t="s">
        <v>363</v>
      </c>
      <c r="E2898" s="33" t="s">
        <v>455</v>
      </c>
      <c r="F2898" s="33" t="s">
        <v>1491</v>
      </c>
      <c r="G2898" s="33" t="s">
        <v>1830</v>
      </c>
      <c r="H2898" s="33" t="s">
        <v>2066</v>
      </c>
      <c r="I2898" s="33" t="s">
        <v>1876</v>
      </c>
      <c r="J2898" s="33" t="s">
        <v>1876</v>
      </c>
      <c r="K2898" s="33">
        <v>24</v>
      </c>
      <c r="L2898" s="236">
        <v>45597</v>
      </c>
      <c r="M2898" s="236">
        <v>45597</v>
      </c>
      <c r="N2898" s="33" t="s">
        <v>124</v>
      </c>
      <c r="O2898" s="48" t="s">
        <v>125</v>
      </c>
      <c r="P2898" s="29" t="s">
        <v>1143</v>
      </c>
      <c r="Q2898" s="29" t="s">
        <v>1492</v>
      </c>
      <c r="R2898" s="29" t="s">
        <v>78</v>
      </c>
      <c r="S2898" s="33">
        <v>24</v>
      </c>
      <c r="T2898" s="29"/>
      <c r="U2898" s="29"/>
      <c r="V2898" s="29"/>
      <c r="W2898" s="29"/>
      <c r="X2898" s="29"/>
      <c r="Y2898" s="29"/>
      <c r="Z2898" s="33"/>
    </row>
    <row r="2899" ht="36" spans="1:26">
      <c r="A2899" s="33">
        <v>708</v>
      </c>
      <c r="B2899" s="33" t="s">
        <v>117</v>
      </c>
      <c r="C2899" s="33" t="s">
        <v>118</v>
      </c>
      <c r="D2899" s="33" t="s">
        <v>363</v>
      </c>
      <c r="E2899" s="33" t="s">
        <v>455</v>
      </c>
      <c r="F2899" s="33" t="s">
        <v>1491</v>
      </c>
      <c r="G2899" s="33" t="s">
        <v>1830</v>
      </c>
      <c r="H2899" s="33" t="s">
        <v>2066</v>
      </c>
      <c r="I2899" s="33" t="s">
        <v>1876</v>
      </c>
      <c r="J2899" s="33" t="s">
        <v>1876</v>
      </c>
      <c r="K2899" s="33">
        <v>24</v>
      </c>
      <c r="L2899" s="236">
        <v>45627</v>
      </c>
      <c r="M2899" s="236">
        <v>45627</v>
      </c>
      <c r="N2899" s="33" t="s">
        <v>124</v>
      </c>
      <c r="O2899" s="48" t="s">
        <v>125</v>
      </c>
      <c r="P2899" s="29" t="s">
        <v>1143</v>
      </c>
      <c r="Q2899" s="29" t="s">
        <v>1492</v>
      </c>
      <c r="R2899" s="29" t="s">
        <v>78</v>
      </c>
      <c r="S2899" s="33">
        <v>24</v>
      </c>
      <c r="T2899" s="29"/>
      <c r="U2899" s="29"/>
      <c r="V2899" s="29"/>
      <c r="W2899" s="29"/>
      <c r="X2899" s="29"/>
      <c r="Y2899" s="29"/>
      <c r="Z2899" s="33"/>
    </row>
    <row r="2900" ht="24" spans="1:26">
      <c r="A2900" s="33">
        <v>709</v>
      </c>
      <c r="B2900" s="33" t="s">
        <v>117</v>
      </c>
      <c r="C2900" s="33" t="s">
        <v>118</v>
      </c>
      <c r="D2900" s="33" t="s">
        <v>363</v>
      </c>
      <c r="E2900" s="33" t="s">
        <v>455</v>
      </c>
      <c r="F2900" s="33" t="s">
        <v>1491</v>
      </c>
      <c r="G2900" s="33" t="s">
        <v>1830</v>
      </c>
      <c r="H2900" s="33" t="s">
        <v>2067</v>
      </c>
      <c r="I2900" s="33" t="s">
        <v>1876</v>
      </c>
      <c r="J2900" s="33" t="s">
        <v>1876</v>
      </c>
      <c r="K2900" s="33">
        <v>6</v>
      </c>
      <c r="L2900" s="236">
        <v>45292</v>
      </c>
      <c r="M2900" s="236">
        <v>45292</v>
      </c>
      <c r="N2900" s="33" t="s">
        <v>124</v>
      </c>
      <c r="O2900" s="48" t="s">
        <v>125</v>
      </c>
      <c r="P2900" s="29" t="s">
        <v>1143</v>
      </c>
      <c r="Q2900" s="29" t="s">
        <v>1492</v>
      </c>
      <c r="R2900" s="29" t="s">
        <v>78</v>
      </c>
      <c r="S2900" s="33">
        <v>6</v>
      </c>
      <c r="T2900" s="29"/>
      <c r="U2900" s="29"/>
      <c r="V2900" s="29"/>
      <c r="W2900" s="29"/>
      <c r="X2900" s="29"/>
      <c r="Y2900" s="29"/>
      <c r="Z2900" s="33"/>
    </row>
    <row r="2901" ht="24" spans="1:26">
      <c r="A2901" s="33">
        <v>710</v>
      </c>
      <c r="B2901" s="33" t="s">
        <v>117</v>
      </c>
      <c r="C2901" s="33" t="s">
        <v>118</v>
      </c>
      <c r="D2901" s="33" t="s">
        <v>363</v>
      </c>
      <c r="E2901" s="33" t="s">
        <v>455</v>
      </c>
      <c r="F2901" s="33" t="s">
        <v>1491</v>
      </c>
      <c r="G2901" s="33" t="s">
        <v>1830</v>
      </c>
      <c r="H2901" s="33" t="s">
        <v>2067</v>
      </c>
      <c r="I2901" s="33" t="s">
        <v>1876</v>
      </c>
      <c r="J2901" s="33" t="s">
        <v>1876</v>
      </c>
      <c r="K2901" s="33">
        <v>6</v>
      </c>
      <c r="L2901" s="236">
        <v>45292</v>
      </c>
      <c r="M2901" s="236">
        <v>45292</v>
      </c>
      <c r="N2901" s="33" t="s">
        <v>124</v>
      </c>
      <c r="O2901" s="48" t="s">
        <v>125</v>
      </c>
      <c r="P2901" s="29" t="s">
        <v>1143</v>
      </c>
      <c r="Q2901" s="29" t="s">
        <v>1492</v>
      </c>
      <c r="R2901" s="29" t="s">
        <v>78</v>
      </c>
      <c r="S2901" s="33">
        <v>6</v>
      </c>
      <c r="T2901" s="29"/>
      <c r="U2901" s="29"/>
      <c r="V2901" s="29"/>
      <c r="W2901" s="29"/>
      <c r="X2901" s="29"/>
      <c r="Y2901" s="29"/>
      <c r="Z2901" s="33"/>
    </row>
    <row r="2902" ht="24" spans="1:28">
      <c r="A2902" s="33">
        <v>711</v>
      </c>
      <c r="B2902" s="33" t="s">
        <v>117</v>
      </c>
      <c r="C2902" s="33" t="s">
        <v>118</v>
      </c>
      <c r="D2902" s="33" t="s">
        <v>363</v>
      </c>
      <c r="E2902" s="33" t="s">
        <v>455</v>
      </c>
      <c r="F2902" s="33" t="s">
        <v>1491</v>
      </c>
      <c r="G2902" s="33" t="s">
        <v>1830</v>
      </c>
      <c r="H2902" s="33" t="s">
        <v>2067</v>
      </c>
      <c r="I2902" s="33" t="s">
        <v>1876</v>
      </c>
      <c r="J2902" s="33" t="s">
        <v>1876</v>
      </c>
      <c r="K2902" s="33">
        <v>6</v>
      </c>
      <c r="L2902" s="236">
        <v>45323</v>
      </c>
      <c r="M2902" s="236">
        <v>45323</v>
      </c>
      <c r="N2902" s="33" t="s">
        <v>124</v>
      </c>
      <c r="O2902" s="48" t="s">
        <v>125</v>
      </c>
      <c r="P2902" s="29" t="s">
        <v>1143</v>
      </c>
      <c r="Q2902" s="29" t="s">
        <v>1492</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363</v>
      </c>
      <c r="E2903" s="33" t="s">
        <v>455</v>
      </c>
      <c r="F2903" s="33" t="s">
        <v>1491</v>
      </c>
      <c r="G2903" s="33" t="s">
        <v>1830</v>
      </c>
      <c r="H2903" s="33" t="s">
        <v>2067</v>
      </c>
      <c r="I2903" s="33" t="s">
        <v>1876</v>
      </c>
      <c r="J2903" s="33" t="s">
        <v>1876</v>
      </c>
      <c r="K2903" s="33">
        <v>6</v>
      </c>
      <c r="L2903" s="236">
        <v>45323</v>
      </c>
      <c r="M2903" s="236">
        <v>45323</v>
      </c>
      <c r="N2903" s="33" t="s">
        <v>124</v>
      </c>
      <c r="O2903" s="48" t="s">
        <v>125</v>
      </c>
      <c r="P2903" s="29" t="s">
        <v>1143</v>
      </c>
      <c r="Q2903" s="29" t="s">
        <v>1492</v>
      </c>
      <c r="R2903" s="29" t="s">
        <v>78</v>
      </c>
      <c r="S2903" s="33">
        <v>6</v>
      </c>
      <c r="T2903" s="29"/>
      <c r="U2903" s="29"/>
      <c r="V2903" s="29"/>
      <c r="W2903" s="29"/>
      <c r="X2903" s="29"/>
      <c r="Y2903" s="29"/>
      <c r="Z2903" s="33"/>
    </row>
    <row r="2904" ht="24" spans="1:28">
      <c r="A2904" s="33">
        <v>713</v>
      </c>
      <c r="B2904" s="33" t="s">
        <v>117</v>
      </c>
      <c r="C2904" s="33" t="s">
        <v>118</v>
      </c>
      <c r="D2904" s="33" t="s">
        <v>363</v>
      </c>
      <c r="E2904" s="33" t="s">
        <v>455</v>
      </c>
      <c r="F2904" s="33" t="s">
        <v>1491</v>
      </c>
      <c r="G2904" s="33" t="s">
        <v>1830</v>
      </c>
      <c r="H2904" s="33" t="s">
        <v>2067</v>
      </c>
      <c r="I2904" s="33" t="s">
        <v>1876</v>
      </c>
      <c r="J2904" s="33" t="s">
        <v>1876</v>
      </c>
      <c r="K2904" s="33">
        <v>6</v>
      </c>
      <c r="L2904" s="236">
        <v>45352</v>
      </c>
      <c r="M2904" s="236">
        <v>45352</v>
      </c>
      <c r="N2904" s="33" t="s">
        <v>124</v>
      </c>
      <c r="O2904" s="48" t="s">
        <v>125</v>
      </c>
      <c r="P2904" s="29" t="s">
        <v>1143</v>
      </c>
      <c r="Q2904" s="29" t="s">
        <v>1492</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363</v>
      </c>
      <c r="E2905" s="33" t="s">
        <v>455</v>
      </c>
      <c r="F2905" s="33" t="s">
        <v>1491</v>
      </c>
      <c r="G2905" s="33" t="s">
        <v>1830</v>
      </c>
      <c r="H2905" s="33" t="s">
        <v>2067</v>
      </c>
      <c r="I2905" s="33" t="s">
        <v>1876</v>
      </c>
      <c r="J2905" s="33" t="s">
        <v>1876</v>
      </c>
      <c r="K2905" s="33">
        <v>6</v>
      </c>
      <c r="L2905" s="236">
        <v>45352</v>
      </c>
      <c r="M2905" s="236">
        <v>45352</v>
      </c>
      <c r="N2905" s="33" t="s">
        <v>124</v>
      </c>
      <c r="O2905" s="48" t="s">
        <v>125</v>
      </c>
      <c r="P2905" s="29" t="s">
        <v>1143</v>
      </c>
      <c r="Q2905" s="29" t="s">
        <v>1492</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363</v>
      </c>
      <c r="E2906" s="33" t="s">
        <v>455</v>
      </c>
      <c r="F2906" s="33" t="s">
        <v>1491</v>
      </c>
      <c r="G2906" s="33" t="s">
        <v>1830</v>
      </c>
      <c r="H2906" s="33" t="s">
        <v>2067</v>
      </c>
      <c r="I2906" s="33" t="s">
        <v>1876</v>
      </c>
      <c r="J2906" s="33" t="s">
        <v>1876</v>
      </c>
      <c r="K2906" s="33">
        <v>6</v>
      </c>
      <c r="L2906" s="236">
        <v>45383</v>
      </c>
      <c r="M2906" s="236">
        <v>45383</v>
      </c>
      <c r="N2906" s="33" t="s">
        <v>124</v>
      </c>
      <c r="O2906" s="48" t="s">
        <v>125</v>
      </c>
      <c r="P2906" s="29" t="s">
        <v>1143</v>
      </c>
      <c r="Q2906" s="29" t="s">
        <v>1492</v>
      </c>
      <c r="R2906" s="29" t="s">
        <v>78</v>
      </c>
      <c r="S2906" s="33">
        <v>6</v>
      </c>
      <c r="T2906" s="29"/>
      <c r="U2906" s="29"/>
      <c r="V2906" s="29"/>
      <c r="W2906" s="29"/>
      <c r="X2906" s="29"/>
      <c r="Y2906" s="29"/>
      <c r="Z2906" s="33"/>
    </row>
    <row r="2907" ht="24" spans="1:26">
      <c r="A2907" s="33">
        <v>716</v>
      </c>
      <c r="B2907" s="33" t="s">
        <v>117</v>
      </c>
      <c r="C2907" s="33" t="s">
        <v>118</v>
      </c>
      <c r="D2907" s="33" t="s">
        <v>363</v>
      </c>
      <c r="E2907" s="33" t="s">
        <v>455</v>
      </c>
      <c r="F2907" s="33" t="s">
        <v>1491</v>
      </c>
      <c r="G2907" s="33" t="s">
        <v>1830</v>
      </c>
      <c r="H2907" s="33" t="s">
        <v>2067</v>
      </c>
      <c r="I2907" s="33" t="s">
        <v>1876</v>
      </c>
      <c r="J2907" s="33" t="s">
        <v>1876</v>
      </c>
      <c r="K2907" s="33">
        <v>6</v>
      </c>
      <c r="L2907" s="236">
        <v>45383</v>
      </c>
      <c r="M2907" s="236">
        <v>45383</v>
      </c>
      <c r="N2907" s="33" t="s">
        <v>124</v>
      </c>
      <c r="O2907" s="48" t="s">
        <v>125</v>
      </c>
      <c r="P2907" s="29" t="s">
        <v>1143</v>
      </c>
      <c r="Q2907" s="29" t="s">
        <v>1492</v>
      </c>
      <c r="R2907" s="29" t="s">
        <v>78</v>
      </c>
      <c r="S2907" s="33">
        <v>6</v>
      </c>
      <c r="T2907" s="29"/>
      <c r="U2907" s="29"/>
      <c r="V2907" s="29"/>
      <c r="W2907" s="29"/>
      <c r="X2907" s="29"/>
      <c r="Y2907" s="29"/>
      <c r="Z2907" s="33"/>
    </row>
    <row r="2908" ht="24" spans="1:26">
      <c r="A2908" s="33">
        <v>717</v>
      </c>
      <c r="B2908" s="33" t="s">
        <v>117</v>
      </c>
      <c r="C2908" s="33" t="s">
        <v>118</v>
      </c>
      <c r="D2908" s="33" t="s">
        <v>363</v>
      </c>
      <c r="E2908" s="33" t="s">
        <v>455</v>
      </c>
      <c r="F2908" s="33" t="s">
        <v>1491</v>
      </c>
      <c r="G2908" s="33" t="s">
        <v>1830</v>
      </c>
      <c r="H2908" s="33" t="s">
        <v>2067</v>
      </c>
      <c r="I2908" s="33" t="s">
        <v>1876</v>
      </c>
      <c r="J2908" s="33" t="s">
        <v>1876</v>
      </c>
      <c r="K2908" s="33">
        <v>6</v>
      </c>
      <c r="L2908" s="236">
        <v>45413</v>
      </c>
      <c r="M2908" s="236">
        <v>45413</v>
      </c>
      <c r="N2908" s="33" t="s">
        <v>124</v>
      </c>
      <c r="O2908" s="48" t="s">
        <v>125</v>
      </c>
      <c r="P2908" s="29" t="s">
        <v>1143</v>
      </c>
      <c r="Q2908" s="29" t="s">
        <v>1492</v>
      </c>
      <c r="R2908" s="29" t="s">
        <v>78</v>
      </c>
      <c r="S2908" s="33">
        <v>6</v>
      </c>
      <c r="T2908" s="29"/>
      <c r="U2908" s="29"/>
      <c r="V2908" s="29"/>
      <c r="W2908" s="29"/>
      <c r="X2908" s="29"/>
      <c r="Y2908" s="29"/>
      <c r="Z2908" s="33"/>
    </row>
    <row r="2909" ht="24" spans="1:26">
      <c r="A2909" s="33">
        <v>718</v>
      </c>
      <c r="B2909" s="33" t="s">
        <v>117</v>
      </c>
      <c r="C2909" s="33" t="s">
        <v>118</v>
      </c>
      <c r="D2909" s="33" t="s">
        <v>363</v>
      </c>
      <c r="E2909" s="33" t="s">
        <v>455</v>
      </c>
      <c r="F2909" s="33" t="s">
        <v>1491</v>
      </c>
      <c r="G2909" s="33" t="s">
        <v>1830</v>
      </c>
      <c r="H2909" s="33" t="s">
        <v>2067</v>
      </c>
      <c r="I2909" s="33" t="s">
        <v>1876</v>
      </c>
      <c r="J2909" s="33" t="s">
        <v>1876</v>
      </c>
      <c r="K2909" s="33">
        <v>6</v>
      </c>
      <c r="L2909" s="236">
        <v>45413</v>
      </c>
      <c r="M2909" s="236">
        <v>45413</v>
      </c>
      <c r="N2909" s="33" t="s">
        <v>124</v>
      </c>
      <c r="O2909" s="48" t="s">
        <v>125</v>
      </c>
      <c r="P2909" s="29" t="s">
        <v>1143</v>
      </c>
      <c r="Q2909" s="29" t="s">
        <v>1492</v>
      </c>
      <c r="R2909" s="29" t="s">
        <v>78</v>
      </c>
      <c r="S2909" s="33">
        <v>6</v>
      </c>
      <c r="T2909" s="29"/>
      <c r="U2909" s="29"/>
      <c r="V2909" s="29"/>
      <c r="W2909" s="29"/>
      <c r="X2909" s="29"/>
      <c r="Y2909" s="29"/>
      <c r="Z2909" s="33"/>
    </row>
    <row r="2910" ht="24" spans="1:26">
      <c r="A2910" s="33">
        <v>719</v>
      </c>
      <c r="B2910" s="33" t="s">
        <v>117</v>
      </c>
      <c r="C2910" s="33" t="s">
        <v>118</v>
      </c>
      <c r="D2910" s="33" t="s">
        <v>363</v>
      </c>
      <c r="E2910" s="33" t="s">
        <v>455</v>
      </c>
      <c r="F2910" s="33" t="s">
        <v>1491</v>
      </c>
      <c r="G2910" s="33" t="s">
        <v>1830</v>
      </c>
      <c r="H2910" s="33" t="s">
        <v>2067</v>
      </c>
      <c r="I2910" s="33" t="s">
        <v>1876</v>
      </c>
      <c r="J2910" s="33" t="s">
        <v>1876</v>
      </c>
      <c r="K2910" s="33">
        <v>6</v>
      </c>
      <c r="L2910" s="236">
        <v>45444</v>
      </c>
      <c r="M2910" s="236">
        <v>45444</v>
      </c>
      <c r="N2910" s="33" t="s">
        <v>124</v>
      </c>
      <c r="O2910" s="48" t="s">
        <v>125</v>
      </c>
      <c r="P2910" s="29" t="s">
        <v>1143</v>
      </c>
      <c r="Q2910" s="29" t="s">
        <v>1492</v>
      </c>
      <c r="R2910" s="29" t="s">
        <v>78</v>
      </c>
      <c r="S2910" s="33">
        <v>6</v>
      </c>
      <c r="T2910" s="29"/>
      <c r="U2910" s="29"/>
      <c r="V2910" s="29"/>
      <c r="W2910" s="29"/>
      <c r="X2910" s="29"/>
      <c r="Y2910" s="29"/>
      <c r="Z2910" s="33"/>
    </row>
    <row r="2911" ht="24" spans="1:26">
      <c r="A2911" s="33">
        <v>720</v>
      </c>
      <c r="B2911" s="33" t="s">
        <v>117</v>
      </c>
      <c r="C2911" s="33" t="s">
        <v>118</v>
      </c>
      <c r="D2911" s="33" t="s">
        <v>363</v>
      </c>
      <c r="E2911" s="33" t="s">
        <v>455</v>
      </c>
      <c r="F2911" s="33" t="s">
        <v>1491</v>
      </c>
      <c r="G2911" s="33" t="s">
        <v>1830</v>
      </c>
      <c r="H2911" s="33" t="s">
        <v>2067</v>
      </c>
      <c r="I2911" s="33" t="s">
        <v>1876</v>
      </c>
      <c r="J2911" s="33" t="s">
        <v>1876</v>
      </c>
      <c r="K2911" s="33">
        <v>6</v>
      </c>
      <c r="L2911" s="236">
        <v>45444</v>
      </c>
      <c r="M2911" s="236">
        <v>45444</v>
      </c>
      <c r="N2911" s="33" t="s">
        <v>124</v>
      </c>
      <c r="O2911" s="48" t="s">
        <v>125</v>
      </c>
      <c r="P2911" s="29" t="s">
        <v>1143</v>
      </c>
      <c r="Q2911" s="29" t="s">
        <v>1492</v>
      </c>
      <c r="R2911" s="29" t="s">
        <v>78</v>
      </c>
      <c r="S2911" s="33">
        <v>6</v>
      </c>
      <c r="T2911" s="29"/>
      <c r="U2911" s="29"/>
      <c r="V2911" s="29"/>
      <c r="W2911" s="29"/>
      <c r="X2911" s="29"/>
      <c r="Y2911" s="29"/>
      <c r="Z2911" s="33"/>
    </row>
    <row r="2912" ht="24" spans="1:26">
      <c r="A2912" s="33">
        <v>721</v>
      </c>
      <c r="B2912" s="33" t="s">
        <v>117</v>
      </c>
      <c r="C2912" s="33" t="s">
        <v>118</v>
      </c>
      <c r="D2912" s="33" t="s">
        <v>363</v>
      </c>
      <c r="E2912" s="33" t="s">
        <v>455</v>
      </c>
      <c r="F2912" s="33" t="s">
        <v>1491</v>
      </c>
      <c r="G2912" s="33" t="s">
        <v>1830</v>
      </c>
      <c r="H2912" s="33" t="s">
        <v>2067</v>
      </c>
      <c r="I2912" s="33" t="s">
        <v>1876</v>
      </c>
      <c r="J2912" s="33" t="s">
        <v>1876</v>
      </c>
      <c r="K2912" s="33">
        <v>6</v>
      </c>
      <c r="L2912" s="236">
        <v>45474</v>
      </c>
      <c r="M2912" s="236">
        <v>45474</v>
      </c>
      <c r="N2912" s="33" t="s">
        <v>124</v>
      </c>
      <c r="O2912" s="48" t="s">
        <v>125</v>
      </c>
      <c r="P2912" s="29" t="s">
        <v>1143</v>
      </c>
      <c r="Q2912" s="29" t="s">
        <v>1492</v>
      </c>
      <c r="R2912" s="29" t="s">
        <v>78</v>
      </c>
      <c r="S2912" s="33">
        <v>6</v>
      </c>
      <c r="T2912" s="29"/>
      <c r="U2912" s="29"/>
      <c r="V2912" s="29"/>
      <c r="W2912" s="29"/>
      <c r="X2912" s="29"/>
      <c r="Y2912" s="29"/>
      <c r="Z2912" s="33"/>
    </row>
    <row r="2913" ht="24" spans="1:26">
      <c r="A2913" s="33">
        <v>722</v>
      </c>
      <c r="B2913" s="33" t="s">
        <v>117</v>
      </c>
      <c r="C2913" s="33" t="s">
        <v>118</v>
      </c>
      <c r="D2913" s="33" t="s">
        <v>363</v>
      </c>
      <c r="E2913" s="33" t="s">
        <v>455</v>
      </c>
      <c r="F2913" s="33" t="s">
        <v>1491</v>
      </c>
      <c r="G2913" s="33" t="s">
        <v>1830</v>
      </c>
      <c r="H2913" s="33" t="s">
        <v>2067</v>
      </c>
      <c r="I2913" s="33" t="s">
        <v>1876</v>
      </c>
      <c r="J2913" s="33" t="s">
        <v>1876</v>
      </c>
      <c r="K2913" s="33">
        <v>6</v>
      </c>
      <c r="L2913" s="236">
        <v>45474</v>
      </c>
      <c r="M2913" s="236">
        <v>45474</v>
      </c>
      <c r="N2913" s="33" t="s">
        <v>124</v>
      </c>
      <c r="O2913" s="48" t="s">
        <v>125</v>
      </c>
      <c r="P2913" s="29" t="s">
        <v>1143</v>
      </c>
      <c r="Q2913" s="29" t="s">
        <v>1492</v>
      </c>
      <c r="R2913" s="29" t="s">
        <v>78</v>
      </c>
      <c r="S2913" s="33">
        <v>6</v>
      </c>
      <c r="T2913" s="29"/>
      <c r="U2913" s="29"/>
      <c r="V2913" s="29"/>
      <c r="W2913" s="29"/>
      <c r="X2913" s="29"/>
      <c r="Y2913" s="29"/>
      <c r="Z2913" s="33"/>
    </row>
    <row r="2914" ht="24" spans="1:26">
      <c r="A2914" s="33">
        <v>723</v>
      </c>
      <c r="B2914" s="33" t="s">
        <v>117</v>
      </c>
      <c r="C2914" s="33" t="s">
        <v>118</v>
      </c>
      <c r="D2914" s="33" t="s">
        <v>363</v>
      </c>
      <c r="E2914" s="33" t="s">
        <v>455</v>
      </c>
      <c r="F2914" s="33" t="s">
        <v>1491</v>
      </c>
      <c r="G2914" s="33" t="s">
        <v>1830</v>
      </c>
      <c r="H2914" s="33" t="s">
        <v>2067</v>
      </c>
      <c r="I2914" s="33" t="s">
        <v>1876</v>
      </c>
      <c r="J2914" s="33" t="s">
        <v>1876</v>
      </c>
      <c r="K2914" s="33">
        <v>6</v>
      </c>
      <c r="L2914" s="236">
        <v>45505</v>
      </c>
      <c r="M2914" s="236">
        <v>45505</v>
      </c>
      <c r="N2914" s="33" t="s">
        <v>124</v>
      </c>
      <c r="O2914" s="48" t="s">
        <v>125</v>
      </c>
      <c r="P2914" s="29" t="s">
        <v>1143</v>
      </c>
      <c r="Q2914" s="29" t="s">
        <v>1492</v>
      </c>
      <c r="R2914" s="29" t="s">
        <v>78</v>
      </c>
      <c r="S2914" s="33">
        <v>6</v>
      </c>
      <c r="T2914" s="29"/>
      <c r="U2914" s="29"/>
      <c r="V2914" s="29"/>
      <c r="W2914" s="29"/>
      <c r="X2914" s="29"/>
      <c r="Y2914" s="29"/>
      <c r="Z2914" s="33"/>
    </row>
    <row r="2915" ht="24" spans="1:26">
      <c r="A2915" s="33">
        <v>724</v>
      </c>
      <c r="B2915" s="33" t="s">
        <v>117</v>
      </c>
      <c r="C2915" s="33" t="s">
        <v>118</v>
      </c>
      <c r="D2915" s="33" t="s">
        <v>363</v>
      </c>
      <c r="E2915" s="33" t="s">
        <v>455</v>
      </c>
      <c r="F2915" s="33" t="s">
        <v>1491</v>
      </c>
      <c r="G2915" s="33" t="s">
        <v>1830</v>
      </c>
      <c r="H2915" s="33" t="s">
        <v>2067</v>
      </c>
      <c r="I2915" s="33" t="s">
        <v>1876</v>
      </c>
      <c r="J2915" s="33" t="s">
        <v>1876</v>
      </c>
      <c r="K2915" s="33">
        <v>6</v>
      </c>
      <c r="L2915" s="236">
        <v>45505</v>
      </c>
      <c r="M2915" s="236">
        <v>45505</v>
      </c>
      <c r="N2915" s="33" t="s">
        <v>124</v>
      </c>
      <c r="O2915" s="48" t="s">
        <v>125</v>
      </c>
      <c r="P2915" s="29" t="s">
        <v>1143</v>
      </c>
      <c r="Q2915" s="29" t="s">
        <v>1492</v>
      </c>
      <c r="R2915" s="29" t="s">
        <v>78</v>
      </c>
      <c r="S2915" s="33">
        <v>6</v>
      </c>
      <c r="T2915" s="29"/>
      <c r="U2915" s="29"/>
      <c r="V2915" s="29"/>
      <c r="W2915" s="29"/>
      <c r="X2915" s="29"/>
      <c r="Y2915" s="29"/>
      <c r="Z2915" s="33"/>
    </row>
    <row r="2916" ht="24" spans="1:28">
      <c r="A2916" s="33">
        <v>725</v>
      </c>
      <c r="B2916" s="33" t="s">
        <v>117</v>
      </c>
      <c r="C2916" s="33" t="s">
        <v>118</v>
      </c>
      <c r="D2916" s="33" t="s">
        <v>363</v>
      </c>
      <c r="E2916" s="33" t="s">
        <v>455</v>
      </c>
      <c r="F2916" s="33" t="s">
        <v>1491</v>
      </c>
      <c r="G2916" s="33" t="s">
        <v>1830</v>
      </c>
      <c r="H2916" s="33" t="s">
        <v>2067</v>
      </c>
      <c r="I2916" s="33" t="s">
        <v>1876</v>
      </c>
      <c r="J2916" s="33" t="s">
        <v>1876</v>
      </c>
      <c r="K2916" s="33">
        <v>6</v>
      </c>
      <c r="L2916" s="236">
        <v>45536</v>
      </c>
      <c r="M2916" s="236">
        <v>45536</v>
      </c>
      <c r="N2916" s="33" t="s">
        <v>124</v>
      </c>
      <c r="O2916" s="48" t="s">
        <v>125</v>
      </c>
      <c r="P2916" s="29" t="s">
        <v>1143</v>
      </c>
      <c r="Q2916" s="29" t="s">
        <v>1492</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363</v>
      </c>
      <c r="E2917" s="33" t="s">
        <v>455</v>
      </c>
      <c r="F2917" s="33" t="s">
        <v>1491</v>
      </c>
      <c r="G2917" s="33" t="s">
        <v>1830</v>
      </c>
      <c r="H2917" s="33" t="s">
        <v>2067</v>
      </c>
      <c r="I2917" s="33" t="s">
        <v>1876</v>
      </c>
      <c r="J2917" s="33" t="s">
        <v>1876</v>
      </c>
      <c r="K2917" s="33">
        <v>6</v>
      </c>
      <c r="L2917" s="236">
        <v>45536</v>
      </c>
      <c r="M2917" s="236">
        <v>45536</v>
      </c>
      <c r="N2917" s="33" t="s">
        <v>124</v>
      </c>
      <c r="O2917" s="48" t="s">
        <v>125</v>
      </c>
      <c r="P2917" s="29" t="s">
        <v>1143</v>
      </c>
      <c r="Q2917" s="29" t="s">
        <v>1492</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363</v>
      </c>
      <c r="E2918" s="33" t="s">
        <v>455</v>
      </c>
      <c r="F2918" s="33" t="s">
        <v>1491</v>
      </c>
      <c r="G2918" s="33" t="s">
        <v>1830</v>
      </c>
      <c r="H2918" s="33" t="s">
        <v>2067</v>
      </c>
      <c r="I2918" s="33" t="s">
        <v>1876</v>
      </c>
      <c r="J2918" s="33" t="s">
        <v>1876</v>
      </c>
      <c r="K2918" s="33">
        <v>6</v>
      </c>
      <c r="L2918" s="236">
        <v>45566</v>
      </c>
      <c r="M2918" s="236">
        <v>45566</v>
      </c>
      <c r="N2918" s="33" t="s">
        <v>124</v>
      </c>
      <c r="O2918" s="48" t="s">
        <v>125</v>
      </c>
      <c r="P2918" s="29" t="s">
        <v>1143</v>
      </c>
      <c r="Q2918" s="29" t="s">
        <v>1492</v>
      </c>
      <c r="R2918" s="29" t="s">
        <v>78</v>
      </c>
      <c r="S2918" s="33">
        <v>6</v>
      </c>
      <c r="T2918" s="29"/>
      <c r="U2918" s="29"/>
      <c r="V2918" s="29"/>
      <c r="W2918" s="29"/>
      <c r="X2918" s="29"/>
      <c r="Y2918" s="29"/>
      <c r="Z2918" s="33"/>
    </row>
    <row r="2919" ht="24" spans="1:26">
      <c r="A2919" s="33">
        <v>728</v>
      </c>
      <c r="B2919" s="33" t="s">
        <v>117</v>
      </c>
      <c r="C2919" s="33" t="s">
        <v>118</v>
      </c>
      <c r="D2919" s="33" t="s">
        <v>363</v>
      </c>
      <c r="E2919" s="33" t="s">
        <v>455</v>
      </c>
      <c r="F2919" s="33" t="s">
        <v>1491</v>
      </c>
      <c r="G2919" s="33" t="s">
        <v>1830</v>
      </c>
      <c r="H2919" s="33" t="s">
        <v>2067</v>
      </c>
      <c r="I2919" s="33" t="s">
        <v>1876</v>
      </c>
      <c r="J2919" s="33" t="s">
        <v>1876</v>
      </c>
      <c r="K2919" s="33">
        <v>6</v>
      </c>
      <c r="L2919" s="236">
        <v>45566</v>
      </c>
      <c r="M2919" s="236">
        <v>45566</v>
      </c>
      <c r="N2919" s="33" t="s">
        <v>124</v>
      </c>
      <c r="O2919" s="48" t="s">
        <v>125</v>
      </c>
      <c r="P2919" s="29" t="s">
        <v>1143</v>
      </c>
      <c r="Q2919" s="29" t="s">
        <v>1492</v>
      </c>
      <c r="R2919" s="29" t="s">
        <v>78</v>
      </c>
      <c r="S2919" s="33">
        <v>6</v>
      </c>
      <c r="T2919" s="29"/>
      <c r="U2919" s="29"/>
      <c r="V2919" s="29"/>
      <c r="W2919" s="29"/>
      <c r="X2919" s="29"/>
      <c r="Y2919" s="29"/>
      <c r="Z2919" s="33"/>
    </row>
    <row r="2920" ht="24" spans="1:26">
      <c r="A2920" s="33">
        <v>729</v>
      </c>
      <c r="B2920" s="33" t="s">
        <v>117</v>
      </c>
      <c r="C2920" s="33" t="s">
        <v>118</v>
      </c>
      <c r="D2920" s="33" t="s">
        <v>363</v>
      </c>
      <c r="E2920" s="33" t="s">
        <v>455</v>
      </c>
      <c r="F2920" s="33" t="s">
        <v>1491</v>
      </c>
      <c r="G2920" s="33" t="s">
        <v>1830</v>
      </c>
      <c r="H2920" s="33" t="s">
        <v>2067</v>
      </c>
      <c r="I2920" s="33" t="s">
        <v>1876</v>
      </c>
      <c r="J2920" s="33" t="s">
        <v>1876</v>
      </c>
      <c r="K2920" s="33">
        <v>6</v>
      </c>
      <c r="L2920" s="236">
        <v>45597</v>
      </c>
      <c r="M2920" s="236">
        <v>45597</v>
      </c>
      <c r="N2920" s="33" t="s">
        <v>124</v>
      </c>
      <c r="O2920" s="48" t="s">
        <v>125</v>
      </c>
      <c r="P2920" s="29" t="s">
        <v>1143</v>
      </c>
      <c r="Q2920" s="29" t="s">
        <v>1492</v>
      </c>
      <c r="R2920" s="29" t="s">
        <v>78</v>
      </c>
      <c r="S2920" s="33">
        <v>6</v>
      </c>
      <c r="T2920" s="29"/>
      <c r="U2920" s="29"/>
      <c r="V2920" s="29"/>
      <c r="W2920" s="29"/>
      <c r="X2920" s="29"/>
      <c r="Y2920" s="29"/>
      <c r="Z2920" s="33"/>
    </row>
    <row r="2921" ht="24" spans="1:26">
      <c r="A2921" s="33">
        <v>730</v>
      </c>
      <c r="B2921" s="33" t="s">
        <v>117</v>
      </c>
      <c r="C2921" s="33" t="s">
        <v>118</v>
      </c>
      <c r="D2921" s="33" t="s">
        <v>363</v>
      </c>
      <c r="E2921" s="33" t="s">
        <v>455</v>
      </c>
      <c r="F2921" s="33" t="s">
        <v>1491</v>
      </c>
      <c r="G2921" s="33" t="s">
        <v>1830</v>
      </c>
      <c r="H2921" s="33" t="s">
        <v>2067</v>
      </c>
      <c r="I2921" s="33" t="s">
        <v>1876</v>
      </c>
      <c r="J2921" s="33" t="s">
        <v>1876</v>
      </c>
      <c r="K2921" s="33">
        <v>6</v>
      </c>
      <c r="L2921" s="236">
        <v>45597</v>
      </c>
      <c r="M2921" s="236">
        <v>45597</v>
      </c>
      <c r="N2921" s="33" t="s">
        <v>124</v>
      </c>
      <c r="O2921" s="48" t="s">
        <v>125</v>
      </c>
      <c r="P2921" s="29" t="s">
        <v>1143</v>
      </c>
      <c r="Q2921" s="29" t="s">
        <v>1492</v>
      </c>
      <c r="R2921" s="29" t="s">
        <v>78</v>
      </c>
      <c r="S2921" s="33">
        <v>6</v>
      </c>
      <c r="T2921" s="29"/>
      <c r="U2921" s="29"/>
      <c r="V2921" s="29"/>
      <c r="W2921" s="29"/>
      <c r="X2921" s="29"/>
      <c r="Y2921" s="29"/>
      <c r="Z2921" s="33"/>
    </row>
    <row r="2922" ht="24" spans="1:26">
      <c r="A2922" s="33">
        <v>731</v>
      </c>
      <c r="B2922" s="33" t="s">
        <v>117</v>
      </c>
      <c r="C2922" s="33" t="s">
        <v>118</v>
      </c>
      <c r="D2922" s="33" t="s">
        <v>363</v>
      </c>
      <c r="E2922" s="33" t="s">
        <v>455</v>
      </c>
      <c r="F2922" s="33" t="s">
        <v>1491</v>
      </c>
      <c r="G2922" s="33" t="s">
        <v>1830</v>
      </c>
      <c r="H2922" s="33" t="s">
        <v>2067</v>
      </c>
      <c r="I2922" s="33" t="s">
        <v>1876</v>
      </c>
      <c r="J2922" s="33" t="s">
        <v>1876</v>
      </c>
      <c r="K2922" s="33">
        <v>6</v>
      </c>
      <c r="L2922" s="236">
        <v>45627</v>
      </c>
      <c r="M2922" s="236">
        <v>45627</v>
      </c>
      <c r="N2922" s="33" t="s">
        <v>124</v>
      </c>
      <c r="O2922" s="48" t="s">
        <v>125</v>
      </c>
      <c r="P2922" s="29" t="s">
        <v>1143</v>
      </c>
      <c r="Q2922" s="29" t="s">
        <v>1492</v>
      </c>
      <c r="R2922" s="29" t="s">
        <v>78</v>
      </c>
      <c r="S2922" s="33">
        <v>6</v>
      </c>
      <c r="T2922" s="29"/>
      <c r="U2922" s="29"/>
      <c r="V2922" s="29"/>
      <c r="W2922" s="29"/>
      <c r="X2922" s="29"/>
      <c r="Y2922" s="29"/>
      <c r="Z2922" s="33"/>
    </row>
    <row r="2923" ht="24" spans="1:26">
      <c r="A2923" s="33">
        <v>732</v>
      </c>
      <c r="B2923" s="33" t="s">
        <v>117</v>
      </c>
      <c r="C2923" s="33" t="s">
        <v>118</v>
      </c>
      <c r="D2923" s="33" t="s">
        <v>363</v>
      </c>
      <c r="E2923" s="33" t="s">
        <v>455</v>
      </c>
      <c r="F2923" s="33" t="s">
        <v>1491</v>
      </c>
      <c r="G2923" s="33" t="s">
        <v>1830</v>
      </c>
      <c r="H2923" s="33" t="s">
        <v>2067</v>
      </c>
      <c r="I2923" s="33" t="s">
        <v>1876</v>
      </c>
      <c r="J2923" s="33" t="s">
        <v>1876</v>
      </c>
      <c r="K2923" s="33">
        <v>6</v>
      </c>
      <c r="L2923" s="236">
        <v>45627</v>
      </c>
      <c r="M2923" s="236">
        <v>45627</v>
      </c>
      <c r="N2923" s="33" t="s">
        <v>124</v>
      </c>
      <c r="O2923" s="48" t="s">
        <v>125</v>
      </c>
      <c r="P2923" s="29" t="s">
        <v>1143</v>
      </c>
      <c r="Q2923" s="29" t="s">
        <v>1492</v>
      </c>
      <c r="R2923" s="29" t="s">
        <v>78</v>
      </c>
      <c r="S2923" s="33">
        <v>6</v>
      </c>
      <c r="T2923" s="29"/>
      <c r="U2923" s="29"/>
      <c r="V2923" s="29"/>
      <c r="W2923" s="29"/>
      <c r="X2923" s="29"/>
      <c r="Y2923" s="29"/>
      <c r="Z2923" s="33"/>
    </row>
    <row r="2924" ht="36" spans="1:26">
      <c r="A2924" s="33">
        <v>735</v>
      </c>
      <c r="B2924" s="33" t="s">
        <v>117</v>
      </c>
      <c r="C2924" s="33" t="s">
        <v>118</v>
      </c>
      <c r="D2924" s="33" t="s">
        <v>363</v>
      </c>
      <c r="E2924" s="33" t="s">
        <v>455</v>
      </c>
      <c r="F2924" s="33" t="s">
        <v>1501</v>
      </c>
      <c r="G2924" s="33" t="s">
        <v>1830</v>
      </c>
      <c r="H2924" s="33" t="s">
        <v>2066</v>
      </c>
      <c r="I2924" s="33" t="s">
        <v>1876</v>
      </c>
      <c r="J2924" s="33" t="s">
        <v>1876</v>
      </c>
      <c r="K2924" s="33">
        <v>24</v>
      </c>
      <c r="L2924" s="236">
        <v>45292</v>
      </c>
      <c r="M2924" s="236">
        <v>45292</v>
      </c>
      <c r="N2924" s="33" t="s">
        <v>124</v>
      </c>
      <c r="O2924" s="48" t="s">
        <v>125</v>
      </c>
      <c r="P2924" s="29" t="s">
        <v>1143</v>
      </c>
      <c r="Q2924" s="29" t="s">
        <v>1492</v>
      </c>
      <c r="R2924" s="29" t="s">
        <v>78</v>
      </c>
      <c r="S2924" s="33">
        <v>24</v>
      </c>
      <c r="T2924" s="29"/>
      <c r="U2924" s="29"/>
      <c r="V2924" s="29"/>
      <c r="W2924" s="29"/>
      <c r="X2924" s="29"/>
      <c r="Y2924" s="29"/>
      <c r="Z2924" s="33"/>
    </row>
    <row r="2925" ht="36" spans="1:26">
      <c r="A2925" s="33">
        <v>736</v>
      </c>
      <c r="B2925" s="33" t="s">
        <v>117</v>
      </c>
      <c r="C2925" s="33" t="s">
        <v>118</v>
      </c>
      <c r="D2925" s="33" t="s">
        <v>363</v>
      </c>
      <c r="E2925" s="33" t="s">
        <v>455</v>
      </c>
      <c r="F2925" s="33" t="s">
        <v>1501</v>
      </c>
      <c r="G2925" s="33" t="s">
        <v>1830</v>
      </c>
      <c r="H2925" s="33" t="s">
        <v>2066</v>
      </c>
      <c r="I2925" s="33" t="s">
        <v>1876</v>
      </c>
      <c r="J2925" s="33" t="s">
        <v>1876</v>
      </c>
      <c r="K2925" s="33">
        <v>24</v>
      </c>
      <c r="L2925" s="236">
        <v>45323</v>
      </c>
      <c r="M2925" s="236">
        <v>45323</v>
      </c>
      <c r="N2925" s="33" t="s">
        <v>124</v>
      </c>
      <c r="O2925" s="48" t="s">
        <v>125</v>
      </c>
      <c r="P2925" s="29" t="s">
        <v>1143</v>
      </c>
      <c r="Q2925" s="29" t="s">
        <v>1492</v>
      </c>
      <c r="R2925" s="29" t="s">
        <v>78</v>
      </c>
      <c r="S2925" s="33">
        <v>24</v>
      </c>
      <c r="T2925" s="29"/>
      <c r="U2925" s="29"/>
      <c r="V2925" s="29"/>
      <c r="W2925" s="29"/>
      <c r="X2925" s="29"/>
      <c r="Y2925" s="29"/>
      <c r="Z2925" s="33"/>
    </row>
    <row r="2926" ht="36" spans="1:28">
      <c r="A2926" s="33">
        <v>737</v>
      </c>
      <c r="B2926" s="33" t="s">
        <v>117</v>
      </c>
      <c r="C2926" s="33" t="s">
        <v>118</v>
      </c>
      <c r="D2926" s="33" t="s">
        <v>363</v>
      </c>
      <c r="E2926" s="33" t="s">
        <v>455</v>
      </c>
      <c r="F2926" s="33" t="s">
        <v>1501</v>
      </c>
      <c r="G2926" s="33" t="s">
        <v>1830</v>
      </c>
      <c r="H2926" s="33" t="s">
        <v>2066</v>
      </c>
      <c r="I2926" s="33" t="s">
        <v>1876</v>
      </c>
      <c r="J2926" s="33" t="s">
        <v>1876</v>
      </c>
      <c r="K2926" s="33">
        <v>24</v>
      </c>
      <c r="L2926" s="236">
        <v>45352</v>
      </c>
      <c r="M2926" s="236">
        <v>45352</v>
      </c>
      <c r="N2926" s="33" t="s">
        <v>124</v>
      </c>
      <c r="O2926" s="48" t="s">
        <v>125</v>
      </c>
      <c r="P2926" s="29" t="s">
        <v>1143</v>
      </c>
      <c r="Q2926" s="29" t="s">
        <v>1492</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363</v>
      </c>
      <c r="E2927" s="33" t="s">
        <v>455</v>
      </c>
      <c r="F2927" s="33" t="s">
        <v>1501</v>
      </c>
      <c r="G2927" s="33" t="s">
        <v>1830</v>
      </c>
      <c r="H2927" s="33" t="s">
        <v>2066</v>
      </c>
      <c r="I2927" s="33" t="s">
        <v>1876</v>
      </c>
      <c r="J2927" s="33" t="s">
        <v>1876</v>
      </c>
      <c r="K2927" s="33">
        <v>24</v>
      </c>
      <c r="L2927" s="236">
        <v>45383</v>
      </c>
      <c r="M2927" s="236">
        <v>45383</v>
      </c>
      <c r="N2927" s="33" t="s">
        <v>124</v>
      </c>
      <c r="O2927" s="48" t="s">
        <v>125</v>
      </c>
      <c r="P2927" s="29" t="s">
        <v>1143</v>
      </c>
      <c r="Q2927" s="29" t="s">
        <v>1492</v>
      </c>
      <c r="R2927" s="29" t="s">
        <v>78</v>
      </c>
      <c r="S2927" s="33">
        <v>24</v>
      </c>
      <c r="T2927" s="29"/>
      <c r="U2927" s="29"/>
      <c r="V2927" s="29"/>
      <c r="W2927" s="29"/>
      <c r="X2927" s="29"/>
      <c r="Y2927" s="29"/>
      <c r="Z2927" s="33"/>
    </row>
    <row r="2928" ht="36" spans="1:26">
      <c r="A2928" s="33">
        <v>739</v>
      </c>
      <c r="B2928" s="33" t="s">
        <v>117</v>
      </c>
      <c r="C2928" s="33" t="s">
        <v>118</v>
      </c>
      <c r="D2928" s="33" t="s">
        <v>363</v>
      </c>
      <c r="E2928" s="33" t="s">
        <v>455</v>
      </c>
      <c r="F2928" s="33" t="s">
        <v>1501</v>
      </c>
      <c r="G2928" s="33" t="s">
        <v>1830</v>
      </c>
      <c r="H2928" s="33" t="s">
        <v>2066</v>
      </c>
      <c r="I2928" s="33" t="s">
        <v>1876</v>
      </c>
      <c r="J2928" s="33" t="s">
        <v>1876</v>
      </c>
      <c r="K2928" s="33">
        <v>24</v>
      </c>
      <c r="L2928" s="236">
        <v>45413</v>
      </c>
      <c r="M2928" s="236">
        <v>45413</v>
      </c>
      <c r="N2928" s="33" t="s">
        <v>124</v>
      </c>
      <c r="O2928" s="48" t="s">
        <v>125</v>
      </c>
      <c r="P2928" s="29" t="s">
        <v>1143</v>
      </c>
      <c r="Q2928" s="29" t="s">
        <v>1492</v>
      </c>
      <c r="R2928" s="29" t="s">
        <v>78</v>
      </c>
      <c r="S2928" s="33">
        <v>24</v>
      </c>
      <c r="T2928" s="29"/>
      <c r="U2928" s="29"/>
      <c r="V2928" s="29"/>
      <c r="W2928" s="29"/>
      <c r="X2928" s="29"/>
      <c r="Y2928" s="29"/>
      <c r="Z2928" s="33"/>
    </row>
    <row r="2929" ht="36" spans="1:26">
      <c r="A2929" s="33">
        <v>740</v>
      </c>
      <c r="B2929" s="33" t="s">
        <v>117</v>
      </c>
      <c r="C2929" s="33" t="s">
        <v>118</v>
      </c>
      <c r="D2929" s="33" t="s">
        <v>363</v>
      </c>
      <c r="E2929" s="33" t="s">
        <v>455</v>
      </c>
      <c r="F2929" s="33" t="s">
        <v>1501</v>
      </c>
      <c r="G2929" s="33" t="s">
        <v>1830</v>
      </c>
      <c r="H2929" s="33" t="s">
        <v>2066</v>
      </c>
      <c r="I2929" s="33" t="s">
        <v>1876</v>
      </c>
      <c r="J2929" s="33" t="s">
        <v>1876</v>
      </c>
      <c r="K2929" s="33">
        <v>24</v>
      </c>
      <c r="L2929" s="236">
        <v>45444</v>
      </c>
      <c r="M2929" s="236">
        <v>45444</v>
      </c>
      <c r="N2929" s="33" t="s">
        <v>124</v>
      </c>
      <c r="O2929" s="48" t="s">
        <v>125</v>
      </c>
      <c r="P2929" s="29" t="s">
        <v>1143</v>
      </c>
      <c r="Q2929" s="29" t="s">
        <v>1492</v>
      </c>
      <c r="R2929" s="29" t="s">
        <v>78</v>
      </c>
      <c r="S2929" s="33">
        <v>24</v>
      </c>
      <c r="T2929" s="29"/>
      <c r="U2929" s="29"/>
      <c r="V2929" s="29"/>
      <c r="W2929" s="29"/>
      <c r="X2929" s="29"/>
      <c r="Y2929" s="29"/>
      <c r="Z2929" s="33"/>
    </row>
    <row r="2930" ht="36" spans="1:26">
      <c r="A2930" s="33">
        <v>741</v>
      </c>
      <c r="B2930" s="33" t="s">
        <v>117</v>
      </c>
      <c r="C2930" s="33" t="s">
        <v>118</v>
      </c>
      <c r="D2930" s="33" t="s">
        <v>363</v>
      </c>
      <c r="E2930" s="33" t="s">
        <v>455</v>
      </c>
      <c r="F2930" s="33" t="s">
        <v>1501</v>
      </c>
      <c r="G2930" s="33" t="s">
        <v>1830</v>
      </c>
      <c r="H2930" s="33" t="s">
        <v>2066</v>
      </c>
      <c r="I2930" s="33" t="s">
        <v>1876</v>
      </c>
      <c r="J2930" s="33" t="s">
        <v>1876</v>
      </c>
      <c r="K2930" s="33">
        <v>24</v>
      </c>
      <c r="L2930" s="236">
        <v>45474</v>
      </c>
      <c r="M2930" s="236">
        <v>45474</v>
      </c>
      <c r="N2930" s="33" t="s">
        <v>124</v>
      </c>
      <c r="O2930" s="48" t="s">
        <v>125</v>
      </c>
      <c r="P2930" s="29" t="s">
        <v>1143</v>
      </c>
      <c r="Q2930" s="29" t="s">
        <v>1492</v>
      </c>
      <c r="R2930" s="29" t="s">
        <v>78</v>
      </c>
      <c r="S2930" s="33">
        <v>24</v>
      </c>
      <c r="T2930" s="29"/>
      <c r="U2930" s="29"/>
      <c r="V2930" s="29"/>
      <c r="W2930" s="29"/>
      <c r="X2930" s="29"/>
      <c r="Y2930" s="29"/>
      <c r="Z2930" s="33"/>
    </row>
    <row r="2931" ht="36" spans="1:26">
      <c r="A2931" s="33">
        <v>742</v>
      </c>
      <c r="B2931" s="33" t="s">
        <v>117</v>
      </c>
      <c r="C2931" s="33" t="s">
        <v>118</v>
      </c>
      <c r="D2931" s="33" t="s">
        <v>363</v>
      </c>
      <c r="E2931" s="33" t="s">
        <v>455</v>
      </c>
      <c r="F2931" s="33" t="s">
        <v>1501</v>
      </c>
      <c r="G2931" s="33" t="s">
        <v>1830</v>
      </c>
      <c r="H2931" s="33" t="s">
        <v>2066</v>
      </c>
      <c r="I2931" s="33" t="s">
        <v>1876</v>
      </c>
      <c r="J2931" s="33" t="s">
        <v>1876</v>
      </c>
      <c r="K2931" s="33">
        <v>24</v>
      </c>
      <c r="L2931" s="236">
        <v>45505</v>
      </c>
      <c r="M2931" s="236">
        <v>45505</v>
      </c>
      <c r="N2931" s="33" t="s">
        <v>124</v>
      </c>
      <c r="O2931" s="48" t="s">
        <v>125</v>
      </c>
      <c r="P2931" s="29" t="s">
        <v>1143</v>
      </c>
      <c r="Q2931" s="29" t="s">
        <v>1492</v>
      </c>
      <c r="R2931" s="29" t="s">
        <v>78</v>
      </c>
      <c r="S2931" s="33">
        <v>24</v>
      </c>
      <c r="T2931" s="29"/>
      <c r="U2931" s="29"/>
      <c r="V2931" s="29"/>
      <c r="W2931" s="29"/>
      <c r="X2931" s="29"/>
      <c r="Y2931" s="29"/>
      <c r="Z2931" s="33"/>
    </row>
    <row r="2932" ht="36" spans="1:26">
      <c r="A2932" s="33">
        <v>743</v>
      </c>
      <c r="B2932" s="33" t="s">
        <v>117</v>
      </c>
      <c r="C2932" s="33" t="s">
        <v>118</v>
      </c>
      <c r="D2932" s="33" t="s">
        <v>363</v>
      </c>
      <c r="E2932" s="33" t="s">
        <v>455</v>
      </c>
      <c r="F2932" s="33" t="s">
        <v>1501</v>
      </c>
      <c r="G2932" s="33" t="s">
        <v>1830</v>
      </c>
      <c r="H2932" s="33" t="s">
        <v>2066</v>
      </c>
      <c r="I2932" s="33" t="s">
        <v>1876</v>
      </c>
      <c r="J2932" s="33" t="s">
        <v>1876</v>
      </c>
      <c r="K2932" s="33">
        <v>24</v>
      </c>
      <c r="L2932" s="236">
        <v>45536</v>
      </c>
      <c r="M2932" s="236">
        <v>45536</v>
      </c>
      <c r="N2932" s="33" t="s">
        <v>124</v>
      </c>
      <c r="O2932" s="48" t="s">
        <v>125</v>
      </c>
      <c r="P2932" s="29" t="s">
        <v>1143</v>
      </c>
      <c r="Q2932" s="29" t="s">
        <v>1492</v>
      </c>
      <c r="R2932" s="29" t="s">
        <v>78</v>
      </c>
      <c r="S2932" s="33">
        <v>24</v>
      </c>
      <c r="T2932" s="29"/>
      <c r="U2932" s="29"/>
      <c r="V2932" s="29"/>
      <c r="W2932" s="29"/>
      <c r="X2932" s="29"/>
      <c r="Y2932" s="29"/>
      <c r="Z2932" s="33"/>
    </row>
    <row r="2933" ht="36" spans="1:26">
      <c r="A2933" s="33">
        <v>744</v>
      </c>
      <c r="B2933" s="33" t="s">
        <v>117</v>
      </c>
      <c r="C2933" s="33" t="s">
        <v>118</v>
      </c>
      <c r="D2933" s="33" t="s">
        <v>363</v>
      </c>
      <c r="E2933" s="33" t="s">
        <v>455</v>
      </c>
      <c r="F2933" s="33" t="s">
        <v>1501</v>
      </c>
      <c r="G2933" s="33" t="s">
        <v>1830</v>
      </c>
      <c r="H2933" s="33" t="s">
        <v>2066</v>
      </c>
      <c r="I2933" s="33" t="s">
        <v>1876</v>
      </c>
      <c r="J2933" s="33" t="s">
        <v>1876</v>
      </c>
      <c r="K2933" s="33">
        <v>24</v>
      </c>
      <c r="L2933" s="236">
        <v>45566</v>
      </c>
      <c r="M2933" s="236">
        <v>45566</v>
      </c>
      <c r="N2933" s="33" t="s">
        <v>124</v>
      </c>
      <c r="O2933" s="48" t="s">
        <v>125</v>
      </c>
      <c r="P2933" s="29" t="s">
        <v>1143</v>
      </c>
      <c r="Q2933" s="29" t="s">
        <v>1492</v>
      </c>
      <c r="R2933" s="29" t="s">
        <v>78</v>
      </c>
      <c r="S2933" s="33">
        <v>24</v>
      </c>
      <c r="T2933" s="29"/>
      <c r="U2933" s="29"/>
      <c r="V2933" s="29"/>
      <c r="W2933" s="29"/>
      <c r="X2933" s="29"/>
      <c r="Y2933" s="29"/>
      <c r="Z2933" s="33"/>
    </row>
    <row r="2934" ht="36" spans="1:26">
      <c r="A2934" s="33">
        <v>745</v>
      </c>
      <c r="B2934" s="33" t="s">
        <v>117</v>
      </c>
      <c r="C2934" s="33" t="s">
        <v>118</v>
      </c>
      <c r="D2934" s="33" t="s">
        <v>363</v>
      </c>
      <c r="E2934" s="33" t="s">
        <v>455</v>
      </c>
      <c r="F2934" s="33" t="s">
        <v>1501</v>
      </c>
      <c r="G2934" s="33" t="s">
        <v>1830</v>
      </c>
      <c r="H2934" s="33" t="s">
        <v>2066</v>
      </c>
      <c r="I2934" s="33" t="s">
        <v>1876</v>
      </c>
      <c r="J2934" s="33" t="s">
        <v>1876</v>
      </c>
      <c r="K2934" s="33">
        <v>24</v>
      </c>
      <c r="L2934" s="236">
        <v>45597</v>
      </c>
      <c r="M2934" s="236">
        <v>45597</v>
      </c>
      <c r="N2934" s="33" t="s">
        <v>124</v>
      </c>
      <c r="O2934" s="48" t="s">
        <v>125</v>
      </c>
      <c r="P2934" s="29" t="s">
        <v>1143</v>
      </c>
      <c r="Q2934" s="29" t="s">
        <v>1492</v>
      </c>
      <c r="R2934" s="29" t="s">
        <v>78</v>
      </c>
      <c r="S2934" s="33">
        <v>24</v>
      </c>
      <c r="T2934" s="29"/>
      <c r="U2934" s="29"/>
      <c r="V2934" s="29"/>
      <c r="W2934" s="29"/>
      <c r="X2934" s="29"/>
      <c r="Y2934" s="29"/>
      <c r="Z2934" s="33"/>
    </row>
    <row r="2935" ht="36" spans="1:26">
      <c r="A2935" s="33">
        <v>746</v>
      </c>
      <c r="B2935" s="33" t="s">
        <v>117</v>
      </c>
      <c r="C2935" s="33" t="s">
        <v>118</v>
      </c>
      <c r="D2935" s="33" t="s">
        <v>363</v>
      </c>
      <c r="E2935" s="33" t="s">
        <v>455</v>
      </c>
      <c r="F2935" s="33" t="s">
        <v>1501</v>
      </c>
      <c r="G2935" s="33" t="s">
        <v>1830</v>
      </c>
      <c r="H2935" s="33" t="s">
        <v>2066</v>
      </c>
      <c r="I2935" s="33" t="s">
        <v>1876</v>
      </c>
      <c r="J2935" s="33" t="s">
        <v>1876</v>
      </c>
      <c r="K2935" s="33">
        <v>24</v>
      </c>
      <c r="L2935" s="236">
        <v>45627</v>
      </c>
      <c r="M2935" s="236">
        <v>45627</v>
      </c>
      <c r="N2935" s="33" t="s">
        <v>124</v>
      </c>
      <c r="O2935" s="48" t="s">
        <v>125</v>
      </c>
      <c r="P2935" s="29" t="s">
        <v>1143</v>
      </c>
      <c r="Q2935" s="29" t="s">
        <v>1492</v>
      </c>
      <c r="R2935" s="29" t="s">
        <v>78</v>
      </c>
      <c r="S2935" s="33">
        <v>24</v>
      </c>
      <c r="T2935" s="29"/>
      <c r="U2935" s="29"/>
      <c r="V2935" s="29"/>
      <c r="W2935" s="29"/>
      <c r="X2935" s="29"/>
      <c r="Y2935" s="29"/>
      <c r="Z2935" s="33"/>
    </row>
    <row r="2936" ht="24" spans="1:26">
      <c r="A2936" s="33">
        <v>747</v>
      </c>
      <c r="B2936" s="33" t="s">
        <v>117</v>
      </c>
      <c r="C2936" s="33" t="s">
        <v>118</v>
      </c>
      <c r="D2936" s="33" t="s">
        <v>363</v>
      </c>
      <c r="E2936" s="33" t="s">
        <v>455</v>
      </c>
      <c r="F2936" s="33" t="s">
        <v>1501</v>
      </c>
      <c r="G2936" s="33" t="s">
        <v>1830</v>
      </c>
      <c r="H2936" s="33" t="s">
        <v>2067</v>
      </c>
      <c r="I2936" s="33" t="s">
        <v>1876</v>
      </c>
      <c r="J2936" s="33" t="s">
        <v>1876</v>
      </c>
      <c r="K2936" s="33">
        <v>6</v>
      </c>
      <c r="L2936" s="236">
        <v>45292</v>
      </c>
      <c r="M2936" s="236">
        <v>45292</v>
      </c>
      <c r="N2936" s="33" t="s">
        <v>124</v>
      </c>
      <c r="O2936" s="48" t="s">
        <v>125</v>
      </c>
      <c r="P2936" s="29" t="s">
        <v>1143</v>
      </c>
      <c r="Q2936" s="29" t="s">
        <v>1492</v>
      </c>
      <c r="R2936" s="29" t="s">
        <v>78</v>
      </c>
      <c r="S2936" s="33">
        <v>6</v>
      </c>
      <c r="T2936" s="29"/>
      <c r="U2936" s="29"/>
      <c r="V2936" s="29"/>
      <c r="W2936" s="29"/>
      <c r="X2936" s="29"/>
      <c r="Y2936" s="29"/>
      <c r="Z2936" s="33"/>
    </row>
    <row r="2937" ht="24" spans="1:26">
      <c r="A2937" s="33">
        <v>748</v>
      </c>
      <c r="B2937" s="33" t="s">
        <v>117</v>
      </c>
      <c r="C2937" s="33" t="s">
        <v>118</v>
      </c>
      <c r="D2937" s="33" t="s">
        <v>363</v>
      </c>
      <c r="E2937" s="33" t="s">
        <v>455</v>
      </c>
      <c r="F2937" s="33" t="s">
        <v>1501</v>
      </c>
      <c r="G2937" s="33" t="s">
        <v>1830</v>
      </c>
      <c r="H2937" s="33" t="s">
        <v>2067</v>
      </c>
      <c r="I2937" s="33" t="s">
        <v>1876</v>
      </c>
      <c r="J2937" s="33" t="s">
        <v>1876</v>
      </c>
      <c r="K2937" s="33">
        <v>6</v>
      </c>
      <c r="L2937" s="236">
        <v>45292</v>
      </c>
      <c r="M2937" s="236">
        <v>45292</v>
      </c>
      <c r="N2937" s="33" t="s">
        <v>124</v>
      </c>
      <c r="O2937" s="48" t="s">
        <v>125</v>
      </c>
      <c r="P2937" s="29" t="s">
        <v>1143</v>
      </c>
      <c r="Q2937" s="29" t="s">
        <v>1492</v>
      </c>
      <c r="R2937" s="29" t="s">
        <v>78</v>
      </c>
      <c r="S2937" s="33">
        <v>6</v>
      </c>
      <c r="T2937" s="29"/>
      <c r="U2937" s="29"/>
      <c r="V2937" s="29"/>
      <c r="W2937" s="29"/>
      <c r="X2937" s="29"/>
      <c r="Y2937" s="29"/>
      <c r="Z2937" s="33"/>
    </row>
    <row r="2938" ht="24" spans="1:28">
      <c r="A2938" s="33">
        <v>749</v>
      </c>
      <c r="B2938" s="33" t="s">
        <v>117</v>
      </c>
      <c r="C2938" s="33" t="s">
        <v>118</v>
      </c>
      <c r="D2938" s="33" t="s">
        <v>363</v>
      </c>
      <c r="E2938" s="33" t="s">
        <v>455</v>
      </c>
      <c r="F2938" s="33" t="s">
        <v>1501</v>
      </c>
      <c r="G2938" s="33" t="s">
        <v>1830</v>
      </c>
      <c r="H2938" s="33" t="s">
        <v>2067</v>
      </c>
      <c r="I2938" s="33" t="s">
        <v>1876</v>
      </c>
      <c r="J2938" s="33" t="s">
        <v>1876</v>
      </c>
      <c r="K2938" s="33">
        <v>6</v>
      </c>
      <c r="L2938" s="236">
        <v>45323</v>
      </c>
      <c r="M2938" s="236">
        <v>45323</v>
      </c>
      <c r="N2938" s="33" t="s">
        <v>124</v>
      </c>
      <c r="O2938" s="48" t="s">
        <v>125</v>
      </c>
      <c r="P2938" s="29" t="s">
        <v>1143</v>
      </c>
      <c r="Q2938" s="29" t="s">
        <v>1492</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363</v>
      </c>
      <c r="E2939" s="33" t="s">
        <v>455</v>
      </c>
      <c r="F2939" s="33" t="s">
        <v>1501</v>
      </c>
      <c r="G2939" s="33" t="s">
        <v>1830</v>
      </c>
      <c r="H2939" s="33" t="s">
        <v>2067</v>
      </c>
      <c r="I2939" s="33" t="s">
        <v>1876</v>
      </c>
      <c r="J2939" s="33" t="s">
        <v>1876</v>
      </c>
      <c r="K2939" s="33">
        <v>6</v>
      </c>
      <c r="L2939" s="236">
        <v>45323</v>
      </c>
      <c r="M2939" s="236">
        <v>45323</v>
      </c>
      <c r="N2939" s="33" t="s">
        <v>124</v>
      </c>
      <c r="O2939" s="48" t="s">
        <v>125</v>
      </c>
      <c r="P2939" s="29" t="s">
        <v>1143</v>
      </c>
      <c r="Q2939" s="29" t="s">
        <v>1492</v>
      </c>
      <c r="R2939" s="29" t="s">
        <v>78</v>
      </c>
      <c r="S2939" s="33">
        <v>6</v>
      </c>
      <c r="T2939" s="29"/>
      <c r="U2939" s="29"/>
      <c r="V2939" s="29"/>
      <c r="W2939" s="29"/>
      <c r="X2939" s="29"/>
      <c r="Y2939" s="29"/>
      <c r="Z2939" s="33"/>
    </row>
    <row r="2940" ht="24" spans="1:28">
      <c r="A2940" s="33">
        <v>751</v>
      </c>
      <c r="B2940" s="33" t="s">
        <v>117</v>
      </c>
      <c r="C2940" s="33" t="s">
        <v>118</v>
      </c>
      <c r="D2940" s="33" t="s">
        <v>363</v>
      </c>
      <c r="E2940" s="33" t="s">
        <v>455</v>
      </c>
      <c r="F2940" s="33" t="s">
        <v>1501</v>
      </c>
      <c r="G2940" s="33" t="s">
        <v>1830</v>
      </c>
      <c r="H2940" s="33" t="s">
        <v>2067</v>
      </c>
      <c r="I2940" s="33" t="s">
        <v>1876</v>
      </c>
      <c r="J2940" s="33" t="s">
        <v>1876</v>
      </c>
      <c r="K2940" s="33">
        <v>6</v>
      </c>
      <c r="L2940" s="236">
        <v>45352</v>
      </c>
      <c r="M2940" s="236">
        <v>45352</v>
      </c>
      <c r="N2940" s="33" t="s">
        <v>124</v>
      </c>
      <c r="O2940" s="48" t="s">
        <v>125</v>
      </c>
      <c r="P2940" s="29" t="s">
        <v>1143</v>
      </c>
      <c r="Q2940" s="29" t="s">
        <v>1492</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363</v>
      </c>
      <c r="E2941" s="33" t="s">
        <v>455</v>
      </c>
      <c r="F2941" s="33" t="s">
        <v>1501</v>
      </c>
      <c r="G2941" s="33" t="s">
        <v>1830</v>
      </c>
      <c r="H2941" s="33" t="s">
        <v>2067</v>
      </c>
      <c r="I2941" s="33" t="s">
        <v>1876</v>
      </c>
      <c r="J2941" s="33" t="s">
        <v>1876</v>
      </c>
      <c r="K2941" s="33">
        <v>6</v>
      </c>
      <c r="L2941" s="236">
        <v>45352</v>
      </c>
      <c r="M2941" s="236">
        <v>45352</v>
      </c>
      <c r="N2941" s="33" t="s">
        <v>124</v>
      </c>
      <c r="O2941" s="48" t="s">
        <v>125</v>
      </c>
      <c r="P2941" s="29" t="s">
        <v>1143</v>
      </c>
      <c r="Q2941" s="29" t="s">
        <v>1492</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363</v>
      </c>
      <c r="E2942" s="33" t="s">
        <v>455</v>
      </c>
      <c r="F2942" s="33" t="s">
        <v>1501</v>
      </c>
      <c r="G2942" s="33" t="s">
        <v>1830</v>
      </c>
      <c r="H2942" s="33" t="s">
        <v>2067</v>
      </c>
      <c r="I2942" s="33" t="s">
        <v>1876</v>
      </c>
      <c r="J2942" s="33" t="s">
        <v>1876</v>
      </c>
      <c r="K2942" s="33">
        <v>6</v>
      </c>
      <c r="L2942" s="236">
        <v>45383</v>
      </c>
      <c r="M2942" s="236">
        <v>45383</v>
      </c>
      <c r="N2942" s="33" t="s">
        <v>124</v>
      </c>
      <c r="O2942" s="48" t="s">
        <v>125</v>
      </c>
      <c r="P2942" s="29" t="s">
        <v>1143</v>
      </c>
      <c r="Q2942" s="29" t="s">
        <v>1492</v>
      </c>
      <c r="R2942" s="29" t="s">
        <v>78</v>
      </c>
      <c r="S2942" s="33">
        <v>6</v>
      </c>
      <c r="T2942" s="29"/>
      <c r="U2942" s="29"/>
      <c r="V2942" s="29"/>
      <c r="W2942" s="29"/>
      <c r="X2942" s="29"/>
      <c r="Y2942" s="29"/>
      <c r="Z2942" s="33"/>
    </row>
    <row r="2943" ht="24" spans="1:26">
      <c r="A2943" s="33">
        <v>754</v>
      </c>
      <c r="B2943" s="33" t="s">
        <v>117</v>
      </c>
      <c r="C2943" s="33" t="s">
        <v>118</v>
      </c>
      <c r="D2943" s="33" t="s">
        <v>363</v>
      </c>
      <c r="E2943" s="33" t="s">
        <v>455</v>
      </c>
      <c r="F2943" s="33" t="s">
        <v>1501</v>
      </c>
      <c r="G2943" s="33" t="s">
        <v>1830</v>
      </c>
      <c r="H2943" s="33" t="s">
        <v>2067</v>
      </c>
      <c r="I2943" s="33" t="s">
        <v>1876</v>
      </c>
      <c r="J2943" s="33" t="s">
        <v>1876</v>
      </c>
      <c r="K2943" s="33">
        <v>6</v>
      </c>
      <c r="L2943" s="236">
        <v>45383</v>
      </c>
      <c r="M2943" s="236">
        <v>45383</v>
      </c>
      <c r="N2943" s="33" t="s">
        <v>124</v>
      </c>
      <c r="O2943" s="48" t="s">
        <v>125</v>
      </c>
      <c r="P2943" s="29" t="s">
        <v>1143</v>
      </c>
      <c r="Q2943" s="29" t="s">
        <v>1492</v>
      </c>
      <c r="R2943" s="29" t="s">
        <v>78</v>
      </c>
      <c r="S2943" s="33">
        <v>6</v>
      </c>
      <c r="T2943" s="29"/>
      <c r="U2943" s="29"/>
      <c r="V2943" s="29"/>
      <c r="W2943" s="29"/>
      <c r="X2943" s="29"/>
      <c r="Y2943" s="29"/>
      <c r="Z2943" s="33"/>
    </row>
    <row r="2944" ht="24" spans="1:26">
      <c r="A2944" s="33">
        <v>755</v>
      </c>
      <c r="B2944" s="33" t="s">
        <v>117</v>
      </c>
      <c r="C2944" s="33" t="s">
        <v>118</v>
      </c>
      <c r="D2944" s="33" t="s">
        <v>363</v>
      </c>
      <c r="E2944" s="33" t="s">
        <v>455</v>
      </c>
      <c r="F2944" s="33" t="s">
        <v>1501</v>
      </c>
      <c r="G2944" s="33" t="s">
        <v>1830</v>
      </c>
      <c r="H2944" s="33" t="s">
        <v>2067</v>
      </c>
      <c r="I2944" s="33" t="s">
        <v>1876</v>
      </c>
      <c r="J2944" s="33" t="s">
        <v>1876</v>
      </c>
      <c r="K2944" s="33">
        <v>6</v>
      </c>
      <c r="L2944" s="236">
        <v>45413</v>
      </c>
      <c r="M2944" s="236">
        <v>45413</v>
      </c>
      <c r="N2944" s="33" t="s">
        <v>124</v>
      </c>
      <c r="O2944" s="48" t="s">
        <v>125</v>
      </c>
      <c r="P2944" s="29" t="s">
        <v>1143</v>
      </c>
      <c r="Q2944" s="29" t="s">
        <v>1492</v>
      </c>
      <c r="R2944" s="29" t="s">
        <v>78</v>
      </c>
      <c r="S2944" s="33">
        <v>6</v>
      </c>
      <c r="T2944" s="29"/>
      <c r="U2944" s="29"/>
      <c r="V2944" s="29"/>
      <c r="W2944" s="29"/>
      <c r="X2944" s="29"/>
      <c r="Y2944" s="29"/>
      <c r="Z2944" s="33"/>
    </row>
    <row r="2945" ht="24" spans="1:26">
      <c r="A2945" s="33">
        <v>756</v>
      </c>
      <c r="B2945" s="33" t="s">
        <v>117</v>
      </c>
      <c r="C2945" s="33" t="s">
        <v>118</v>
      </c>
      <c r="D2945" s="33" t="s">
        <v>363</v>
      </c>
      <c r="E2945" s="33" t="s">
        <v>455</v>
      </c>
      <c r="F2945" s="33" t="s">
        <v>1501</v>
      </c>
      <c r="G2945" s="33" t="s">
        <v>1830</v>
      </c>
      <c r="H2945" s="33" t="s">
        <v>2067</v>
      </c>
      <c r="I2945" s="33" t="s">
        <v>1876</v>
      </c>
      <c r="J2945" s="33" t="s">
        <v>1876</v>
      </c>
      <c r="K2945" s="33">
        <v>6</v>
      </c>
      <c r="L2945" s="236">
        <v>45413</v>
      </c>
      <c r="M2945" s="236">
        <v>45413</v>
      </c>
      <c r="N2945" s="33" t="s">
        <v>124</v>
      </c>
      <c r="O2945" s="48" t="s">
        <v>125</v>
      </c>
      <c r="P2945" s="29" t="s">
        <v>1143</v>
      </c>
      <c r="Q2945" s="29" t="s">
        <v>1492</v>
      </c>
      <c r="R2945" s="29" t="s">
        <v>78</v>
      </c>
      <c r="S2945" s="33">
        <v>6</v>
      </c>
      <c r="T2945" s="29"/>
      <c r="U2945" s="29"/>
      <c r="V2945" s="29"/>
      <c r="W2945" s="29"/>
      <c r="X2945" s="29"/>
      <c r="Y2945" s="29"/>
      <c r="Z2945" s="33"/>
    </row>
    <row r="2946" ht="24" spans="1:26">
      <c r="A2946" s="33">
        <v>757</v>
      </c>
      <c r="B2946" s="33" t="s">
        <v>117</v>
      </c>
      <c r="C2946" s="33" t="s">
        <v>118</v>
      </c>
      <c r="D2946" s="33" t="s">
        <v>363</v>
      </c>
      <c r="E2946" s="33" t="s">
        <v>455</v>
      </c>
      <c r="F2946" s="33" t="s">
        <v>1501</v>
      </c>
      <c r="G2946" s="33" t="s">
        <v>1830</v>
      </c>
      <c r="H2946" s="33" t="s">
        <v>2067</v>
      </c>
      <c r="I2946" s="33" t="s">
        <v>1876</v>
      </c>
      <c r="J2946" s="33" t="s">
        <v>1876</v>
      </c>
      <c r="K2946" s="33">
        <v>6</v>
      </c>
      <c r="L2946" s="236">
        <v>45444</v>
      </c>
      <c r="M2946" s="236">
        <v>45444</v>
      </c>
      <c r="N2946" s="33" t="s">
        <v>124</v>
      </c>
      <c r="O2946" s="48" t="s">
        <v>125</v>
      </c>
      <c r="P2946" s="29" t="s">
        <v>1143</v>
      </c>
      <c r="Q2946" s="29" t="s">
        <v>1492</v>
      </c>
      <c r="R2946" s="29" t="s">
        <v>78</v>
      </c>
      <c r="S2946" s="33">
        <v>6</v>
      </c>
      <c r="T2946" s="29"/>
      <c r="U2946" s="29"/>
      <c r="V2946" s="29"/>
      <c r="W2946" s="29"/>
      <c r="X2946" s="29"/>
      <c r="Y2946" s="29"/>
      <c r="Z2946" s="33"/>
    </row>
    <row r="2947" ht="24" spans="1:26">
      <c r="A2947" s="33">
        <v>758</v>
      </c>
      <c r="B2947" s="33" t="s">
        <v>117</v>
      </c>
      <c r="C2947" s="33" t="s">
        <v>118</v>
      </c>
      <c r="D2947" s="33" t="s">
        <v>363</v>
      </c>
      <c r="E2947" s="33" t="s">
        <v>455</v>
      </c>
      <c r="F2947" s="33" t="s">
        <v>1501</v>
      </c>
      <c r="G2947" s="33" t="s">
        <v>1830</v>
      </c>
      <c r="H2947" s="33" t="s">
        <v>2067</v>
      </c>
      <c r="I2947" s="33" t="s">
        <v>1876</v>
      </c>
      <c r="J2947" s="33" t="s">
        <v>1876</v>
      </c>
      <c r="K2947" s="33">
        <v>6</v>
      </c>
      <c r="L2947" s="236">
        <v>45444</v>
      </c>
      <c r="M2947" s="236">
        <v>45444</v>
      </c>
      <c r="N2947" s="33" t="s">
        <v>124</v>
      </c>
      <c r="O2947" s="48" t="s">
        <v>125</v>
      </c>
      <c r="P2947" s="29" t="s">
        <v>1143</v>
      </c>
      <c r="Q2947" s="29" t="s">
        <v>1492</v>
      </c>
      <c r="R2947" s="29" t="s">
        <v>78</v>
      </c>
      <c r="S2947" s="33">
        <v>6</v>
      </c>
      <c r="T2947" s="29"/>
      <c r="U2947" s="29"/>
      <c r="V2947" s="29"/>
      <c r="W2947" s="29"/>
      <c r="X2947" s="29"/>
      <c r="Y2947" s="29"/>
      <c r="Z2947" s="33"/>
    </row>
    <row r="2948" ht="24" spans="1:26">
      <c r="A2948" s="33">
        <v>759</v>
      </c>
      <c r="B2948" s="33" t="s">
        <v>117</v>
      </c>
      <c r="C2948" s="33" t="s">
        <v>118</v>
      </c>
      <c r="D2948" s="33" t="s">
        <v>363</v>
      </c>
      <c r="E2948" s="33" t="s">
        <v>455</v>
      </c>
      <c r="F2948" s="33" t="s">
        <v>1501</v>
      </c>
      <c r="G2948" s="33" t="s">
        <v>1830</v>
      </c>
      <c r="H2948" s="33" t="s">
        <v>2067</v>
      </c>
      <c r="I2948" s="33" t="s">
        <v>1876</v>
      </c>
      <c r="J2948" s="33" t="s">
        <v>1876</v>
      </c>
      <c r="K2948" s="33">
        <v>6</v>
      </c>
      <c r="L2948" s="236">
        <v>45474</v>
      </c>
      <c r="M2948" s="236">
        <v>45474</v>
      </c>
      <c r="N2948" s="33" t="s">
        <v>124</v>
      </c>
      <c r="O2948" s="48" t="s">
        <v>125</v>
      </c>
      <c r="P2948" s="29" t="s">
        <v>1143</v>
      </c>
      <c r="Q2948" s="29" t="s">
        <v>1492</v>
      </c>
      <c r="R2948" s="29" t="s">
        <v>78</v>
      </c>
      <c r="S2948" s="33">
        <v>6</v>
      </c>
      <c r="T2948" s="29"/>
      <c r="U2948" s="29"/>
      <c r="V2948" s="29"/>
      <c r="W2948" s="29"/>
      <c r="X2948" s="29"/>
      <c r="Y2948" s="29"/>
      <c r="Z2948" s="33"/>
    </row>
    <row r="2949" ht="24" spans="1:26">
      <c r="A2949" s="33">
        <v>760</v>
      </c>
      <c r="B2949" s="33" t="s">
        <v>117</v>
      </c>
      <c r="C2949" s="33" t="s">
        <v>118</v>
      </c>
      <c r="D2949" s="33" t="s">
        <v>363</v>
      </c>
      <c r="E2949" s="33" t="s">
        <v>455</v>
      </c>
      <c r="F2949" s="33" t="s">
        <v>1501</v>
      </c>
      <c r="G2949" s="33" t="s">
        <v>1830</v>
      </c>
      <c r="H2949" s="33" t="s">
        <v>2067</v>
      </c>
      <c r="I2949" s="33" t="s">
        <v>1876</v>
      </c>
      <c r="J2949" s="33" t="s">
        <v>1876</v>
      </c>
      <c r="K2949" s="33">
        <v>6</v>
      </c>
      <c r="L2949" s="236">
        <v>45474</v>
      </c>
      <c r="M2949" s="236">
        <v>45474</v>
      </c>
      <c r="N2949" s="33" t="s">
        <v>124</v>
      </c>
      <c r="O2949" s="48" t="s">
        <v>125</v>
      </c>
      <c r="P2949" s="29" t="s">
        <v>1143</v>
      </c>
      <c r="Q2949" s="29" t="s">
        <v>1492</v>
      </c>
      <c r="R2949" s="29" t="s">
        <v>78</v>
      </c>
      <c r="S2949" s="33">
        <v>6</v>
      </c>
      <c r="T2949" s="29"/>
      <c r="U2949" s="29"/>
      <c r="V2949" s="29"/>
      <c r="W2949" s="29"/>
      <c r="X2949" s="29"/>
      <c r="Y2949" s="29"/>
      <c r="Z2949" s="33"/>
    </row>
    <row r="2950" ht="24" spans="1:26">
      <c r="A2950" s="33">
        <v>761</v>
      </c>
      <c r="B2950" s="33" t="s">
        <v>117</v>
      </c>
      <c r="C2950" s="33" t="s">
        <v>118</v>
      </c>
      <c r="D2950" s="33" t="s">
        <v>363</v>
      </c>
      <c r="E2950" s="33" t="s">
        <v>455</v>
      </c>
      <c r="F2950" s="33" t="s">
        <v>1501</v>
      </c>
      <c r="G2950" s="33" t="s">
        <v>1830</v>
      </c>
      <c r="H2950" s="33" t="s">
        <v>2067</v>
      </c>
      <c r="I2950" s="33" t="s">
        <v>1876</v>
      </c>
      <c r="J2950" s="33" t="s">
        <v>1876</v>
      </c>
      <c r="K2950" s="33">
        <v>6</v>
      </c>
      <c r="L2950" s="236">
        <v>45505</v>
      </c>
      <c r="M2950" s="236">
        <v>45505</v>
      </c>
      <c r="N2950" s="33" t="s">
        <v>124</v>
      </c>
      <c r="O2950" s="48" t="s">
        <v>125</v>
      </c>
      <c r="P2950" s="29" t="s">
        <v>1143</v>
      </c>
      <c r="Q2950" s="29" t="s">
        <v>1492</v>
      </c>
      <c r="R2950" s="29" t="s">
        <v>78</v>
      </c>
      <c r="S2950" s="33">
        <v>6</v>
      </c>
      <c r="T2950" s="29"/>
      <c r="U2950" s="29"/>
      <c r="V2950" s="29"/>
      <c r="W2950" s="29"/>
      <c r="X2950" s="29"/>
      <c r="Y2950" s="29"/>
      <c r="Z2950" s="33"/>
    </row>
    <row r="2951" ht="24" spans="1:26">
      <c r="A2951" s="33">
        <v>762</v>
      </c>
      <c r="B2951" s="33" t="s">
        <v>117</v>
      </c>
      <c r="C2951" s="33" t="s">
        <v>118</v>
      </c>
      <c r="D2951" s="33" t="s">
        <v>363</v>
      </c>
      <c r="E2951" s="33" t="s">
        <v>455</v>
      </c>
      <c r="F2951" s="33" t="s">
        <v>1501</v>
      </c>
      <c r="G2951" s="33" t="s">
        <v>1830</v>
      </c>
      <c r="H2951" s="33" t="s">
        <v>2067</v>
      </c>
      <c r="I2951" s="33" t="s">
        <v>1876</v>
      </c>
      <c r="J2951" s="33" t="s">
        <v>1876</v>
      </c>
      <c r="K2951" s="33">
        <v>6</v>
      </c>
      <c r="L2951" s="236">
        <v>45505</v>
      </c>
      <c r="M2951" s="236">
        <v>45505</v>
      </c>
      <c r="N2951" s="33" t="s">
        <v>124</v>
      </c>
      <c r="O2951" s="48" t="s">
        <v>125</v>
      </c>
      <c r="P2951" s="29" t="s">
        <v>1143</v>
      </c>
      <c r="Q2951" s="29" t="s">
        <v>1492</v>
      </c>
      <c r="R2951" s="29" t="s">
        <v>78</v>
      </c>
      <c r="S2951" s="33">
        <v>6</v>
      </c>
      <c r="T2951" s="29"/>
      <c r="U2951" s="29"/>
      <c r="V2951" s="29"/>
      <c r="W2951" s="29"/>
      <c r="X2951" s="29"/>
      <c r="Y2951" s="29"/>
      <c r="Z2951" s="33"/>
    </row>
    <row r="2952" ht="24" spans="1:28">
      <c r="A2952" s="33">
        <v>763</v>
      </c>
      <c r="B2952" s="33" t="s">
        <v>117</v>
      </c>
      <c r="C2952" s="33" t="s">
        <v>118</v>
      </c>
      <c r="D2952" s="33" t="s">
        <v>363</v>
      </c>
      <c r="E2952" s="33" t="s">
        <v>455</v>
      </c>
      <c r="F2952" s="33" t="s">
        <v>1501</v>
      </c>
      <c r="G2952" s="33" t="s">
        <v>1830</v>
      </c>
      <c r="H2952" s="33" t="s">
        <v>2067</v>
      </c>
      <c r="I2952" s="33" t="s">
        <v>1876</v>
      </c>
      <c r="J2952" s="33" t="s">
        <v>1876</v>
      </c>
      <c r="K2952" s="33">
        <v>6</v>
      </c>
      <c r="L2952" s="236">
        <v>45536</v>
      </c>
      <c r="M2952" s="236">
        <v>45536</v>
      </c>
      <c r="N2952" s="33" t="s">
        <v>124</v>
      </c>
      <c r="O2952" s="48" t="s">
        <v>125</v>
      </c>
      <c r="P2952" s="29" t="s">
        <v>1143</v>
      </c>
      <c r="Q2952" s="29" t="s">
        <v>1492</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363</v>
      </c>
      <c r="E2953" s="33" t="s">
        <v>455</v>
      </c>
      <c r="F2953" s="33" t="s">
        <v>1501</v>
      </c>
      <c r="G2953" s="33" t="s">
        <v>1830</v>
      </c>
      <c r="H2953" s="33" t="s">
        <v>2067</v>
      </c>
      <c r="I2953" s="33" t="s">
        <v>1876</v>
      </c>
      <c r="J2953" s="33" t="s">
        <v>1876</v>
      </c>
      <c r="K2953" s="33">
        <v>6</v>
      </c>
      <c r="L2953" s="236">
        <v>45536</v>
      </c>
      <c r="M2953" s="236">
        <v>45536</v>
      </c>
      <c r="N2953" s="33" t="s">
        <v>124</v>
      </c>
      <c r="O2953" s="48" t="s">
        <v>125</v>
      </c>
      <c r="P2953" s="29" t="s">
        <v>1143</v>
      </c>
      <c r="Q2953" s="29" t="s">
        <v>1492</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363</v>
      </c>
      <c r="E2954" s="33" t="s">
        <v>455</v>
      </c>
      <c r="F2954" s="33" t="s">
        <v>1501</v>
      </c>
      <c r="G2954" s="33" t="s">
        <v>1830</v>
      </c>
      <c r="H2954" s="33" t="s">
        <v>2067</v>
      </c>
      <c r="I2954" s="33" t="s">
        <v>1876</v>
      </c>
      <c r="J2954" s="33" t="s">
        <v>1876</v>
      </c>
      <c r="K2954" s="33">
        <v>6</v>
      </c>
      <c r="L2954" s="236">
        <v>45566</v>
      </c>
      <c r="M2954" s="236">
        <v>45566</v>
      </c>
      <c r="N2954" s="33" t="s">
        <v>124</v>
      </c>
      <c r="O2954" s="48" t="s">
        <v>125</v>
      </c>
      <c r="P2954" s="29" t="s">
        <v>1143</v>
      </c>
      <c r="Q2954" s="29" t="s">
        <v>1492</v>
      </c>
      <c r="R2954" s="29" t="s">
        <v>78</v>
      </c>
      <c r="S2954" s="33">
        <v>6</v>
      </c>
      <c r="T2954" s="29"/>
      <c r="U2954" s="29"/>
      <c r="V2954" s="29"/>
      <c r="W2954" s="29"/>
      <c r="X2954" s="29"/>
      <c r="Y2954" s="29"/>
      <c r="Z2954" s="33"/>
    </row>
    <row r="2955" ht="24" spans="1:26">
      <c r="A2955" s="33">
        <v>766</v>
      </c>
      <c r="B2955" s="33" t="s">
        <v>117</v>
      </c>
      <c r="C2955" s="33" t="s">
        <v>118</v>
      </c>
      <c r="D2955" s="33" t="s">
        <v>363</v>
      </c>
      <c r="E2955" s="33" t="s">
        <v>455</v>
      </c>
      <c r="F2955" s="33" t="s">
        <v>1501</v>
      </c>
      <c r="G2955" s="33" t="s">
        <v>1830</v>
      </c>
      <c r="H2955" s="33" t="s">
        <v>2067</v>
      </c>
      <c r="I2955" s="33" t="s">
        <v>1876</v>
      </c>
      <c r="J2955" s="33" t="s">
        <v>1876</v>
      </c>
      <c r="K2955" s="33">
        <v>6</v>
      </c>
      <c r="L2955" s="236">
        <v>45566</v>
      </c>
      <c r="M2955" s="236">
        <v>45566</v>
      </c>
      <c r="N2955" s="33" t="s">
        <v>124</v>
      </c>
      <c r="O2955" s="48" t="s">
        <v>125</v>
      </c>
      <c r="P2955" s="29" t="s">
        <v>1143</v>
      </c>
      <c r="Q2955" s="29" t="s">
        <v>1492</v>
      </c>
      <c r="R2955" s="29" t="s">
        <v>78</v>
      </c>
      <c r="S2955" s="33">
        <v>6</v>
      </c>
      <c r="T2955" s="29"/>
      <c r="U2955" s="29"/>
      <c r="V2955" s="29"/>
      <c r="W2955" s="29"/>
      <c r="X2955" s="29"/>
      <c r="Y2955" s="29"/>
      <c r="Z2955" s="33"/>
    </row>
    <row r="2956" ht="24" spans="1:26">
      <c r="A2956" s="33">
        <v>767</v>
      </c>
      <c r="B2956" s="33" t="s">
        <v>117</v>
      </c>
      <c r="C2956" s="33" t="s">
        <v>118</v>
      </c>
      <c r="D2956" s="33" t="s">
        <v>363</v>
      </c>
      <c r="E2956" s="33" t="s">
        <v>455</v>
      </c>
      <c r="F2956" s="33" t="s">
        <v>1501</v>
      </c>
      <c r="G2956" s="33" t="s">
        <v>1830</v>
      </c>
      <c r="H2956" s="33" t="s">
        <v>2067</v>
      </c>
      <c r="I2956" s="33" t="s">
        <v>1876</v>
      </c>
      <c r="J2956" s="33" t="s">
        <v>1876</v>
      </c>
      <c r="K2956" s="33">
        <v>6</v>
      </c>
      <c r="L2956" s="236">
        <v>45597</v>
      </c>
      <c r="M2956" s="236">
        <v>45597</v>
      </c>
      <c r="N2956" s="33" t="s">
        <v>124</v>
      </c>
      <c r="O2956" s="48" t="s">
        <v>125</v>
      </c>
      <c r="P2956" s="29" t="s">
        <v>1143</v>
      </c>
      <c r="Q2956" s="29" t="s">
        <v>1492</v>
      </c>
      <c r="R2956" s="29" t="s">
        <v>78</v>
      </c>
      <c r="S2956" s="33">
        <v>6</v>
      </c>
      <c r="T2956" s="29"/>
      <c r="U2956" s="29"/>
      <c r="V2956" s="29"/>
      <c r="W2956" s="29"/>
      <c r="X2956" s="29"/>
      <c r="Y2956" s="29"/>
      <c r="Z2956" s="33"/>
    </row>
    <row r="2957" ht="24" spans="1:26">
      <c r="A2957" s="33">
        <v>768</v>
      </c>
      <c r="B2957" s="33" t="s">
        <v>117</v>
      </c>
      <c r="C2957" s="33" t="s">
        <v>118</v>
      </c>
      <c r="D2957" s="33" t="s">
        <v>363</v>
      </c>
      <c r="E2957" s="33" t="s">
        <v>455</v>
      </c>
      <c r="F2957" s="33" t="s">
        <v>1501</v>
      </c>
      <c r="G2957" s="33" t="s">
        <v>1830</v>
      </c>
      <c r="H2957" s="33" t="s">
        <v>2067</v>
      </c>
      <c r="I2957" s="33" t="s">
        <v>1876</v>
      </c>
      <c r="J2957" s="33" t="s">
        <v>1876</v>
      </c>
      <c r="K2957" s="33">
        <v>6</v>
      </c>
      <c r="L2957" s="236">
        <v>45597</v>
      </c>
      <c r="M2957" s="236">
        <v>45597</v>
      </c>
      <c r="N2957" s="33" t="s">
        <v>124</v>
      </c>
      <c r="O2957" s="48" t="s">
        <v>125</v>
      </c>
      <c r="P2957" s="29" t="s">
        <v>1143</v>
      </c>
      <c r="Q2957" s="29" t="s">
        <v>1492</v>
      </c>
      <c r="R2957" s="29" t="s">
        <v>78</v>
      </c>
      <c r="S2957" s="33">
        <v>6</v>
      </c>
      <c r="T2957" s="29"/>
      <c r="U2957" s="29"/>
      <c r="V2957" s="29"/>
      <c r="W2957" s="29"/>
      <c r="X2957" s="29"/>
      <c r="Y2957" s="29"/>
      <c r="Z2957" s="33"/>
    </row>
    <row r="2958" ht="24" spans="1:26">
      <c r="A2958" s="33">
        <v>769</v>
      </c>
      <c r="B2958" s="33" t="s">
        <v>117</v>
      </c>
      <c r="C2958" s="33" t="s">
        <v>118</v>
      </c>
      <c r="D2958" s="33" t="s">
        <v>363</v>
      </c>
      <c r="E2958" s="33" t="s">
        <v>455</v>
      </c>
      <c r="F2958" s="33" t="s">
        <v>1501</v>
      </c>
      <c r="G2958" s="33" t="s">
        <v>1830</v>
      </c>
      <c r="H2958" s="33" t="s">
        <v>2067</v>
      </c>
      <c r="I2958" s="33" t="s">
        <v>1876</v>
      </c>
      <c r="J2958" s="33" t="s">
        <v>1876</v>
      </c>
      <c r="K2958" s="33">
        <v>6</v>
      </c>
      <c r="L2958" s="236">
        <v>45627</v>
      </c>
      <c r="M2958" s="236">
        <v>45627</v>
      </c>
      <c r="N2958" s="33" t="s">
        <v>124</v>
      </c>
      <c r="O2958" s="48" t="s">
        <v>125</v>
      </c>
      <c r="P2958" s="29" t="s">
        <v>1143</v>
      </c>
      <c r="Q2958" s="29" t="s">
        <v>1492</v>
      </c>
      <c r="R2958" s="29" t="s">
        <v>78</v>
      </c>
      <c r="S2958" s="33">
        <v>6</v>
      </c>
      <c r="T2958" s="29"/>
      <c r="U2958" s="29"/>
      <c r="V2958" s="29"/>
      <c r="W2958" s="29"/>
      <c r="X2958" s="29"/>
      <c r="Y2958" s="29"/>
      <c r="Z2958" s="33"/>
    </row>
    <row r="2959" ht="24" spans="1:26">
      <c r="A2959" s="33">
        <v>770</v>
      </c>
      <c r="B2959" s="33" t="s">
        <v>117</v>
      </c>
      <c r="C2959" s="33" t="s">
        <v>118</v>
      </c>
      <c r="D2959" s="33" t="s">
        <v>363</v>
      </c>
      <c r="E2959" s="33" t="s">
        <v>455</v>
      </c>
      <c r="F2959" s="33" t="s">
        <v>1501</v>
      </c>
      <c r="G2959" s="33" t="s">
        <v>1830</v>
      </c>
      <c r="H2959" s="33" t="s">
        <v>2067</v>
      </c>
      <c r="I2959" s="33" t="s">
        <v>1876</v>
      </c>
      <c r="J2959" s="33" t="s">
        <v>1876</v>
      </c>
      <c r="K2959" s="33">
        <v>6</v>
      </c>
      <c r="L2959" s="236">
        <v>45627</v>
      </c>
      <c r="M2959" s="236">
        <v>45627</v>
      </c>
      <c r="N2959" s="33" t="s">
        <v>124</v>
      </c>
      <c r="O2959" s="48" t="s">
        <v>125</v>
      </c>
      <c r="P2959" s="29" t="s">
        <v>1143</v>
      </c>
      <c r="Q2959" s="29" t="s">
        <v>1492</v>
      </c>
      <c r="R2959" s="29" t="s">
        <v>78</v>
      </c>
      <c r="S2959" s="33">
        <v>6</v>
      </c>
      <c r="T2959" s="29"/>
      <c r="U2959" s="29"/>
      <c r="V2959" s="29"/>
      <c r="W2959" s="29"/>
      <c r="X2959" s="29"/>
      <c r="Y2959" s="29"/>
      <c r="Z2959" s="33"/>
    </row>
    <row r="2960" ht="24" spans="1:26">
      <c r="A2960" s="33">
        <v>775</v>
      </c>
      <c r="B2960" s="33" t="s">
        <v>117</v>
      </c>
      <c r="C2960" s="33" t="s">
        <v>118</v>
      </c>
      <c r="D2960" s="33" t="s">
        <v>150</v>
      </c>
      <c r="E2960" s="33" t="s">
        <v>120</v>
      </c>
      <c r="F2960" s="33" t="s">
        <v>1520</v>
      </c>
      <c r="G2960" s="33" t="s">
        <v>1830</v>
      </c>
      <c r="H2960" s="33" t="s">
        <v>2068</v>
      </c>
      <c r="I2960" s="33" t="s">
        <v>1876</v>
      </c>
      <c r="J2960" s="33" t="s">
        <v>1876</v>
      </c>
      <c r="K2960" s="33">
        <v>4</v>
      </c>
      <c r="L2960" s="236">
        <v>45292</v>
      </c>
      <c r="M2960" s="236">
        <v>45292</v>
      </c>
      <c r="N2960" s="33" t="s">
        <v>124</v>
      </c>
      <c r="O2960" s="48" t="s">
        <v>125</v>
      </c>
      <c r="P2960" s="29" t="s">
        <v>1143</v>
      </c>
      <c r="Q2960" s="29" t="s">
        <v>1511</v>
      </c>
      <c r="R2960" s="29" t="s">
        <v>78</v>
      </c>
      <c r="S2960" s="33">
        <v>4</v>
      </c>
      <c r="T2960" s="29"/>
      <c r="U2960" s="29"/>
      <c r="V2960" s="29"/>
      <c r="W2960" s="29"/>
      <c r="X2960" s="29"/>
      <c r="Y2960" s="29"/>
      <c r="Z2960" s="33"/>
    </row>
    <row r="2961" ht="24" spans="1:26">
      <c r="A2961" s="33">
        <v>776</v>
      </c>
      <c r="B2961" s="33" t="s">
        <v>117</v>
      </c>
      <c r="C2961" s="33" t="s">
        <v>118</v>
      </c>
      <c r="D2961" s="33" t="s">
        <v>150</v>
      </c>
      <c r="E2961" s="33" t="s">
        <v>120</v>
      </c>
      <c r="F2961" s="33" t="s">
        <v>1520</v>
      </c>
      <c r="G2961" s="33" t="s">
        <v>1830</v>
      </c>
      <c r="H2961" s="33" t="s">
        <v>2068</v>
      </c>
      <c r="I2961" s="33" t="s">
        <v>1876</v>
      </c>
      <c r="J2961" s="33" t="s">
        <v>1876</v>
      </c>
      <c r="K2961" s="33">
        <v>4</v>
      </c>
      <c r="L2961" s="236">
        <v>45292</v>
      </c>
      <c r="M2961" s="236">
        <v>45292</v>
      </c>
      <c r="N2961" s="33" t="s">
        <v>124</v>
      </c>
      <c r="O2961" s="48" t="s">
        <v>125</v>
      </c>
      <c r="P2961" s="29" t="s">
        <v>1143</v>
      </c>
      <c r="Q2961" s="29" t="s">
        <v>1511</v>
      </c>
      <c r="R2961" s="29" t="s">
        <v>78</v>
      </c>
      <c r="S2961" s="33">
        <v>4</v>
      </c>
      <c r="T2961" s="29"/>
      <c r="U2961" s="29"/>
      <c r="V2961" s="29"/>
      <c r="W2961" s="29"/>
      <c r="X2961" s="29"/>
      <c r="Y2961" s="29"/>
      <c r="Z2961" s="33"/>
    </row>
    <row r="2962" ht="24" spans="1:26">
      <c r="A2962" s="33">
        <v>777</v>
      </c>
      <c r="B2962" s="33" t="s">
        <v>117</v>
      </c>
      <c r="C2962" s="33" t="s">
        <v>118</v>
      </c>
      <c r="D2962" s="33" t="s">
        <v>150</v>
      </c>
      <c r="E2962" s="33" t="s">
        <v>120</v>
      </c>
      <c r="F2962" s="33" t="s">
        <v>1520</v>
      </c>
      <c r="G2962" s="33" t="s">
        <v>1830</v>
      </c>
      <c r="H2962" s="33" t="s">
        <v>2068</v>
      </c>
      <c r="I2962" s="33" t="s">
        <v>1876</v>
      </c>
      <c r="J2962" s="33" t="s">
        <v>1876</v>
      </c>
      <c r="K2962" s="33">
        <v>4</v>
      </c>
      <c r="L2962" s="236">
        <v>45323</v>
      </c>
      <c r="M2962" s="236">
        <v>45323</v>
      </c>
      <c r="N2962" s="33" t="s">
        <v>124</v>
      </c>
      <c r="O2962" s="48" t="s">
        <v>125</v>
      </c>
      <c r="P2962" s="29" t="s">
        <v>1143</v>
      </c>
      <c r="Q2962" s="29" t="s">
        <v>1511</v>
      </c>
      <c r="R2962" s="29" t="s">
        <v>78</v>
      </c>
      <c r="S2962" s="33">
        <v>4</v>
      </c>
      <c r="T2962" s="29"/>
      <c r="U2962" s="29"/>
      <c r="V2962" s="29"/>
      <c r="W2962" s="29"/>
      <c r="X2962" s="29"/>
      <c r="Y2962" s="29"/>
      <c r="Z2962" s="33"/>
    </row>
    <row r="2963" ht="24" spans="1:26">
      <c r="A2963" s="33">
        <v>778</v>
      </c>
      <c r="B2963" s="33" t="s">
        <v>117</v>
      </c>
      <c r="C2963" s="33" t="s">
        <v>118</v>
      </c>
      <c r="D2963" s="33" t="s">
        <v>150</v>
      </c>
      <c r="E2963" s="33" t="s">
        <v>120</v>
      </c>
      <c r="F2963" s="33" t="s">
        <v>1520</v>
      </c>
      <c r="G2963" s="33" t="s">
        <v>1830</v>
      </c>
      <c r="H2963" s="33" t="s">
        <v>2068</v>
      </c>
      <c r="I2963" s="33" t="s">
        <v>1876</v>
      </c>
      <c r="J2963" s="33" t="s">
        <v>1876</v>
      </c>
      <c r="K2963" s="33">
        <v>4</v>
      </c>
      <c r="L2963" s="236">
        <v>45323</v>
      </c>
      <c r="M2963" s="236">
        <v>45323</v>
      </c>
      <c r="N2963" s="33" t="s">
        <v>124</v>
      </c>
      <c r="O2963" s="48" t="s">
        <v>125</v>
      </c>
      <c r="P2963" s="29" t="s">
        <v>1143</v>
      </c>
      <c r="Q2963" s="29" t="s">
        <v>1511</v>
      </c>
      <c r="R2963" s="29" t="s">
        <v>78</v>
      </c>
      <c r="S2963" s="33">
        <v>4</v>
      </c>
      <c r="T2963" s="29"/>
      <c r="U2963" s="29"/>
      <c r="V2963" s="29"/>
      <c r="W2963" s="29"/>
      <c r="X2963" s="29"/>
      <c r="Y2963" s="29"/>
      <c r="Z2963" s="33"/>
    </row>
    <row r="2964" ht="24" spans="1:28">
      <c r="A2964" s="33">
        <v>779</v>
      </c>
      <c r="B2964" s="33" t="s">
        <v>117</v>
      </c>
      <c r="C2964" s="33" t="s">
        <v>118</v>
      </c>
      <c r="D2964" s="33" t="s">
        <v>150</v>
      </c>
      <c r="E2964" s="33" t="s">
        <v>120</v>
      </c>
      <c r="F2964" s="33" t="s">
        <v>1520</v>
      </c>
      <c r="G2964" s="33" t="s">
        <v>1830</v>
      </c>
      <c r="H2964" s="33" t="s">
        <v>2068</v>
      </c>
      <c r="I2964" s="33" t="s">
        <v>1876</v>
      </c>
      <c r="J2964" s="33" t="s">
        <v>1876</v>
      </c>
      <c r="K2964" s="33">
        <v>4</v>
      </c>
      <c r="L2964" s="236">
        <v>45352</v>
      </c>
      <c r="M2964" s="236">
        <v>45352</v>
      </c>
      <c r="N2964" s="33" t="s">
        <v>124</v>
      </c>
      <c r="O2964" s="48" t="s">
        <v>125</v>
      </c>
      <c r="P2964" s="29" t="s">
        <v>1143</v>
      </c>
      <c r="Q2964" s="29" t="s">
        <v>1511</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150</v>
      </c>
      <c r="E2965" s="33" t="s">
        <v>120</v>
      </c>
      <c r="F2965" s="33" t="s">
        <v>1520</v>
      </c>
      <c r="G2965" s="33" t="s">
        <v>1830</v>
      </c>
      <c r="H2965" s="33" t="s">
        <v>2068</v>
      </c>
      <c r="I2965" s="33" t="s">
        <v>1876</v>
      </c>
      <c r="J2965" s="33" t="s">
        <v>1876</v>
      </c>
      <c r="K2965" s="33">
        <v>4</v>
      </c>
      <c r="L2965" s="236">
        <v>45352</v>
      </c>
      <c r="M2965" s="236">
        <v>45352</v>
      </c>
      <c r="N2965" s="33" t="s">
        <v>124</v>
      </c>
      <c r="O2965" s="48" t="s">
        <v>125</v>
      </c>
      <c r="P2965" s="29" t="s">
        <v>1143</v>
      </c>
      <c r="Q2965" s="29" t="s">
        <v>1511</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150</v>
      </c>
      <c r="E2966" s="33" t="s">
        <v>120</v>
      </c>
      <c r="F2966" s="33" t="s">
        <v>1520</v>
      </c>
      <c r="G2966" s="33" t="s">
        <v>1830</v>
      </c>
      <c r="H2966" s="33" t="s">
        <v>2068</v>
      </c>
      <c r="I2966" s="33" t="s">
        <v>1876</v>
      </c>
      <c r="J2966" s="33" t="s">
        <v>1876</v>
      </c>
      <c r="K2966" s="33">
        <v>4</v>
      </c>
      <c r="L2966" s="236">
        <v>45383</v>
      </c>
      <c r="M2966" s="236">
        <v>45383</v>
      </c>
      <c r="N2966" s="33" t="s">
        <v>124</v>
      </c>
      <c r="O2966" s="48" t="s">
        <v>125</v>
      </c>
      <c r="P2966" s="29" t="s">
        <v>1143</v>
      </c>
      <c r="Q2966" s="29" t="s">
        <v>1511</v>
      </c>
      <c r="R2966" s="29" t="s">
        <v>78</v>
      </c>
      <c r="S2966" s="33">
        <v>4</v>
      </c>
      <c r="T2966" s="29"/>
      <c r="U2966" s="29"/>
      <c r="V2966" s="29"/>
      <c r="W2966" s="29"/>
      <c r="X2966" s="29"/>
      <c r="Y2966" s="29"/>
      <c r="Z2966" s="33"/>
    </row>
    <row r="2967" ht="24" spans="1:26">
      <c r="A2967" s="33">
        <v>782</v>
      </c>
      <c r="B2967" s="33" t="s">
        <v>117</v>
      </c>
      <c r="C2967" s="33" t="s">
        <v>118</v>
      </c>
      <c r="D2967" s="33" t="s">
        <v>150</v>
      </c>
      <c r="E2967" s="33" t="s">
        <v>120</v>
      </c>
      <c r="F2967" s="33" t="s">
        <v>1520</v>
      </c>
      <c r="G2967" s="33" t="s">
        <v>1830</v>
      </c>
      <c r="H2967" s="33" t="s">
        <v>2068</v>
      </c>
      <c r="I2967" s="33" t="s">
        <v>1876</v>
      </c>
      <c r="J2967" s="33" t="s">
        <v>1876</v>
      </c>
      <c r="K2967" s="33">
        <v>4</v>
      </c>
      <c r="L2967" s="236">
        <v>45383</v>
      </c>
      <c r="M2967" s="236">
        <v>45383</v>
      </c>
      <c r="N2967" s="33" t="s">
        <v>124</v>
      </c>
      <c r="O2967" s="48" t="s">
        <v>125</v>
      </c>
      <c r="P2967" s="29" t="s">
        <v>1143</v>
      </c>
      <c r="Q2967" s="29" t="s">
        <v>1511</v>
      </c>
      <c r="R2967" s="29" t="s">
        <v>78</v>
      </c>
      <c r="S2967" s="33">
        <v>4</v>
      </c>
      <c r="T2967" s="29"/>
      <c r="U2967" s="29"/>
      <c r="V2967" s="29"/>
      <c r="W2967" s="29"/>
      <c r="X2967" s="29"/>
      <c r="Y2967" s="29"/>
      <c r="Z2967" s="33"/>
    </row>
    <row r="2968" ht="24" spans="1:26">
      <c r="A2968" s="33">
        <v>783</v>
      </c>
      <c r="B2968" s="33" t="s">
        <v>117</v>
      </c>
      <c r="C2968" s="33" t="s">
        <v>118</v>
      </c>
      <c r="D2968" s="33" t="s">
        <v>150</v>
      </c>
      <c r="E2968" s="33" t="s">
        <v>120</v>
      </c>
      <c r="F2968" s="33" t="s">
        <v>1520</v>
      </c>
      <c r="G2968" s="33" t="s">
        <v>1830</v>
      </c>
      <c r="H2968" s="33" t="s">
        <v>2068</v>
      </c>
      <c r="I2968" s="33" t="s">
        <v>1876</v>
      </c>
      <c r="J2968" s="33" t="s">
        <v>1876</v>
      </c>
      <c r="K2968" s="33">
        <v>4</v>
      </c>
      <c r="L2968" s="236">
        <v>45413</v>
      </c>
      <c r="M2968" s="236">
        <v>45413</v>
      </c>
      <c r="N2968" s="33" t="s">
        <v>124</v>
      </c>
      <c r="O2968" s="48" t="s">
        <v>125</v>
      </c>
      <c r="P2968" s="29" t="s">
        <v>1143</v>
      </c>
      <c r="Q2968" s="29" t="s">
        <v>1511</v>
      </c>
      <c r="R2968" s="29" t="s">
        <v>78</v>
      </c>
      <c r="S2968" s="33">
        <v>4</v>
      </c>
      <c r="T2968" s="29"/>
      <c r="U2968" s="29"/>
      <c r="V2968" s="29"/>
      <c r="W2968" s="29"/>
      <c r="X2968" s="29"/>
      <c r="Y2968" s="29"/>
      <c r="Z2968" s="33"/>
    </row>
    <row r="2969" ht="24" spans="1:26">
      <c r="A2969" s="33">
        <v>784</v>
      </c>
      <c r="B2969" s="33" t="s">
        <v>117</v>
      </c>
      <c r="C2969" s="33" t="s">
        <v>118</v>
      </c>
      <c r="D2969" s="33" t="s">
        <v>150</v>
      </c>
      <c r="E2969" s="33" t="s">
        <v>120</v>
      </c>
      <c r="F2969" s="33" t="s">
        <v>1520</v>
      </c>
      <c r="G2969" s="33" t="s">
        <v>1830</v>
      </c>
      <c r="H2969" s="33" t="s">
        <v>2068</v>
      </c>
      <c r="I2969" s="33" t="s">
        <v>1876</v>
      </c>
      <c r="J2969" s="33" t="s">
        <v>1876</v>
      </c>
      <c r="K2969" s="33">
        <v>4</v>
      </c>
      <c r="L2969" s="236">
        <v>45413</v>
      </c>
      <c r="M2969" s="236">
        <v>45413</v>
      </c>
      <c r="N2969" s="33" t="s">
        <v>124</v>
      </c>
      <c r="O2969" s="48" t="s">
        <v>125</v>
      </c>
      <c r="P2969" s="29" t="s">
        <v>1143</v>
      </c>
      <c r="Q2969" s="29" t="s">
        <v>1511</v>
      </c>
      <c r="R2969" s="29" t="s">
        <v>78</v>
      </c>
      <c r="S2969" s="33">
        <v>4</v>
      </c>
      <c r="T2969" s="29"/>
      <c r="U2969" s="29"/>
      <c r="V2969" s="29"/>
      <c r="W2969" s="29"/>
      <c r="X2969" s="29"/>
      <c r="Y2969" s="29"/>
      <c r="Z2969" s="33"/>
    </row>
    <row r="2970" ht="24" spans="1:26">
      <c r="A2970" s="33">
        <v>785</v>
      </c>
      <c r="B2970" s="33" t="s">
        <v>117</v>
      </c>
      <c r="C2970" s="33" t="s">
        <v>118</v>
      </c>
      <c r="D2970" s="33" t="s">
        <v>150</v>
      </c>
      <c r="E2970" s="33" t="s">
        <v>120</v>
      </c>
      <c r="F2970" s="33" t="s">
        <v>1520</v>
      </c>
      <c r="G2970" s="33" t="s">
        <v>1830</v>
      </c>
      <c r="H2970" s="33" t="s">
        <v>2068</v>
      </c>
      <c r="I2970" s="33" t="s">
        <v>1876</v>
      </c>
      <c r="J2970" s="33" t="s">
        <v>1876</v>
      </c>
      <c r="K2970" s="33">
        <v>4</v>
      </c>
      <c r="L2970" s="236">
        <v>45444</v>
      </c>
      <c r="M2970" s="236">
        <v>45444</v>
      </c>
      <c r="N2970" s="33" t="s">
        <v>124</v>
      </c>
      <c r="O2970" s="48" t="s">
        <v>125</v>
      </c>
      <c r="P2970" s="29" t="s">
        <v>1143</v>
      </c>
      <c r="Q2970" s="29" t="s">
        <v>1511</v>
      </c>
      <c r="R2970" s="29" t="s">
        <v>78</v>
      </c>
      <c r="S2970" s="33">
        <v>4</v>
      </c>
      <c r="T2970" s="29"/>
      <c r="U2970" s="29"/>
      <c r="V2970" s="29"/>
      <c r="W2970" s="29"/>
      <c r="X2970" s="29"/>
      <c r="Y2970" s="29"/>
      <c r="Z2970" s="33"/>
    </row>
    <row r="2971" ht="24" spans="1:26">
      <c r="A2971" s="33">
        <v>786</v>
      </c>
      <c r="B2971" s="33" t="s">
        <v>117</v>
      </c>
      <c r="C2971" s="33" t="s">
        <v>118</v>
      </c>
      <c r="D2971" s="33" t="s">
        <v>150</v>
      </c>
      <c r="E2971" s="33" t="s">
        <v>120</v>
      </c>
      <c r="F2971" s="33" t="s">
        <v>1520</v>
      </c>
      <c r="G2971" s="33" t="s">
        <v>1830</v>
      </c>
      <c r="H2971" s="33" t="s">
        <v>2068</v>
      </c>
      <c r="I2971" s="33" t="s">
        <v>1876</v>
      </c>
      <c r="J2971" s="33" t="s">
        <v>1876</v>
      </c>
      <c r="K2971" s="33">
        <v>4</v>
      </c>
      <c r="L2971" s="236">
        <v>45444</v>
      </c>
      <c r="M2971" s="236">
        <v>45444</v>
      </c>
      <c r="N2971" s="33" t="s">
        <v>124</v>
      </c>
      <c r="O2971" s="48" t="s">
        <v>125</v>
      </c>
      <c r="P2971" s="29" t="s">
        <v>1143</v>
      </c>
      <c r="Q2971" s="29" t="s">
        <v>1511</v>
      </c>
      <c r="R2971" s="29" t="s">
        <v>78</v>
      </c>
      <c r="S2971" s="33">
        <v>4</v>
      </c>
      <c r="T2971" s="29"/>
      <c r="U2971" s="29"/>
      <c r="V2971" s="29"/>
      <c r="W2971" s="29"/>
      <c r="X2971" s="29"/>
      <c r="Y2971" s="29"/>
      <c r="Z2971" s="33"/>
    </row>
    <row r="2972" ht="24" spans="1:26">
      <c r="A2972" s="33">
        <v>787</v>
      </c>
      <c r="B2972" s="33" t="s">
        <v>117</v>
      </c>
      <c r="C2972" s="33" t="s">
        <v>118</v>
      </c>
      <c r="D2972" s="33" t="s">
        <v>150</v>
      </c>
      <c r="E2972" s="33" t="s">
        <v>120</v>
      </c>
      <c r="F2972" s="33" t="s">
        <v>1520</v>
      </c>
      <c r="G2972" s="33" t="s">
        <v>1830</v>
      </c>
      <c r="H2972" s="33" t="s">
        <v>2068</v>
      </c>
      <c r="I2972" s="33" t="s">
        <v>1876</v>
      </c>
      <c r="J2972" s="33" t="s">
        <v>1876</v>
      </c>
      <c r="K2972" s="33">
        <v>4</v>
      </c>
      <c r="L2972" s="236">
        <v>45474</v>
      </c>
      <c r="M2972" s="236">
        <v>45474</v>
      </c>
      <c r="N2972" s="33" t="s">
        <v>124</v>
      </c>
      <c r="O2972" s="48" t="s">
        <v>125</v>
      </c>
      <c r="P2972" s="29" t="s">
        <v>1143</v>
      </c>
      <c r="Q2972" s="29" t="s">
        <v>1511</v>
      </c>
      <c r="R2972" s="29" t="s">
        <v>78</v>
      </c>
      <c r="S2972" s="33">
        <v>4</v>
      </c>
      <c r="T2972" s="29"/>
      <c r="U2972" s="29"/>
      <c r="V2972" s="29"/>
      <c r="W2972" s="29"/>
      <c r="X2972" s="29"/>
      <c r="Y2972" s="29"/>
      <c r="Z2972" s="33"/>
    </row>
    <row r="2973" ht="24" spans="1:26">
      <c r="A2973" s="33">
        <v>788</v>
      </c>
      <c r="B2973" s="33" t="s">
        <v>117</v>
      </c>
      <c r="C2973" s="33" t="s">
        <v>118</v>
      </c>
      <c r="D2973" s="33" t="s">
        <v>150</v>
      </c>
      <c r="E2973" s="33" t="s">
        <v>120</v>
      </c>
      <c r="F2973" s="33" t="s">
        <v>1520</v>
      </c>
      <c r="G2973" s="33" t="s">
        <v>1830</v>
      </c>
      <c r="H2973" s="33" t="s">
        <v>2068</v>
      </c>
      <c r="I2973" s="33" t="s">
        <v>1876</v>
      </c>
      <c r="J2973" s="33" t="s">
        <v>1876</v>
      </c>
      <c r="K2973" s="33">
        <v>4</v>
      </c>
      <c r="L2973" s="236">
        <v>45474</v>
      </c>
      <c r="M2973" s="236">
        <v>45474</v>
      </c>
      <c r="N2973" s="33" t="s">
        <v>124</v>
      </c>
      <c r="O2973" s="48" t="s">
        <v>125</v>
      </c>
      <c r="P2973" s="29" t="s">
        <v>1143</v>
      </c>
      <c r="Q2973" s="29" t="s">
        <v>1511</v>
      </c>
      <c r="R2973" s="29" t="s">
        <v>78</v>
      </c>
      <c r="S2973" s="33">
        <v>4</v>
      </c>
      <c r="T2973" s="29"/>
      <c r="U2973" s="29"/>
      <c r="V2973" s="29"/>
      <c r="W2973" s="29"/>
      <c r="X2973" s="29"/>
      <c r="Y2973" s="29"/>
      <c r="Z2973" s="33"/>
    </row>
    <row r="2974" ht="24" spans="1:26">
      <c r="A2974" s="33">
        <v>789</v>
      </c>
      <c r="B2974" s="33" t="s">
        <v>117</v>
      </c>
      <c r="C2974" s="33" t="s">
        <v>118</v>
      </c>
      <c r="D2974" s="33" t="s">
        <v>150</v>
      </c>
      <c r="E2974" s="33" t="s">
        <v>120</v>
      </c>
      <c r="F2974" s="33" t="s">
        <v>1520</v>
      </c>
      <c r="G2974" s="33" t="s">
        <v>1830</v>
      </c>
      <c r="H2974" s="33" t="s">
        <v>2068</v>
      </c>
      <c r="I2974" s="33" t="s">
        <v>1876</v>
      </c>
      <c r="J2974" s="33" t="s">
        <v>1876</v>
      </c>
      <c r="K2974" s="33">
        <v>4</v>
      </c>
      <c r="L2974" s="236">
        <v>45505</v>
      </c>
      <c r="M2974" s="236">
        <v>45505</v>
      </c>
      <c r="N2974" s="33" t="s">
        <v>124</v>
      </c>
      <c r="O2974" s="48" t="s">
        <v>125</v>
      </c>
      <c r="P2974" s="29" t="s">
        <v>1143</v>
      </c>
      <c r="Q2974" s="29" t="s">
        <v>1511</v>
      </c>
      <c r="R2974" s="29" t="s">
        <v>78</v>
      </c>
      <c r="S2974" s="33">
        <v>4</v>
      </c>
      <c r="T2974" s="29"/>
      <c r="U2974" s="29"/>
      <c r="V2974" s="29"/>
      <c r="W2974" s="29"/>
      <c r="X2974" s="29"/>
      <c r="Y2974" s="29"/>
      <c r="Z2974" s="33"/>
    </row>
    <row r="2975" ht="24" spans="1:26">
      <c r="A2975" s="33">
        <v>790</v>
      </c>
      <c r="B2975" s="33" t="s">
        <v>117</v>
      </c>
      <c r="C2975" s="33" t="s">
        <v>118</v>
      </c>
      <c r="D2975" s="33" t="s">
        <v>150</v>
      </c>
      <c r="E2975" s="33" t="s">
        <v>120</v>
      </c>
      <c r="F2975" s="33" t="s">
        <v>1520</v>
      </c>
      <c r="G2975" s="33" t="s">
        <v>1830</v>
      </c>
      <c r="H2975" s="33" t="s">
        <v>2068</v>
      </c>
      <c r="I2975" s="33" t="s">
        <v>1876</v>
      </c>
      <c r="J2975" s="33" t="s">
        <v>1876</v>
      </c>
      <c r="K2975" s="33">
        <v>4</v>
      </c>
      <c r="L2975" s="236">
        <v>45505</v>
      </c>
      <c r="M2975" s="236">
        <v>45505</v>
      </c>
      <c r="N2975" s="33" t="s">
        <v>124</v>
      </c>
      <c r="O2975" s="48" t="s">
        <v>125</v>
      </c>
      <c r="P2975" s="29" t="s">
        <v>1143</v>
      </c>
      <c r="Q2975" s="29" t="s">
        <v>1511</v>
      </c>
      <c r="R2975" s="29" t="s">
        <v>78</v>
      </c>
      <c r="S2975" s="33">
        <v>4</v>
      </c>
      <c r="T2975" s="29"/>
      <c r="U2975" s="29"/>
      <c r="V2975" s="29"/>
      <c r="W2975" s="29"/>
      <c r="X2975" s="29"/>
      <c r="Y2975" s="29"/>
      <c r="Z2975" s="33"/>
    </row>
    <row r="2976" ht="24" spans="1:28">
      <c r="A2976" s="33">
        <v>791</v>
      </c>
      <c r="B2976" s="33" t="s">
        <v>117</v>
      </c>
      <c r="C2976" s="33" t="s">
        <v>118</v>
      </c>
      <c r="D2976" s="33" t="s">
        <v>150</v>
      </c>
      <c r="E2976" s="33" t="s">
        <v>120</v>
      </c>
      <c r="F2976" s="33" t="s">
        <v>1520</v>
      </c>
      <c r="G2976" s="33" t="s">
        <v>1830</v>
      </c>
      <c r="H2976" s="33" t="s">
        <v>2068</v>
      </c>
      <c r="I2976" s="33" t="s">
        <v>1876</v>
      </c>
      <c r="J2976" s="33" t="s">
        <v>1876</v>
      </c>
      <c r="K2976" s="33">
        <v>4</v>
      </c>
      <c r="L2976" s="236">
        <v>45536</v>
      </c>
      <c r="M2976" s="236">
        <v>45536</v>
      </c>
      <c r="N2976" s="33" t="s">
        <v>124</v>
      </c>
      <c r="O2976" s="48" t="s">
        <v>125</v>
      </c>
      <c r="P2976" s="29" t="s">
        <v>1143</v>
      </c>
      <c r="Q2976" s="29" t="s">
        <v>1511</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150</v>
      </c>
      <c r="E2977" s="33" t="s">
        <v>120</v>
      </c>
      <c r="F2977" s="33" t="s">
        <v>1520</v>
      </c>
      <c r="G2977" s="33" t="s">
        <v>1830</v>
      </c>
      <c r="H2977" s="33" t="s">
        <v>2068</v>
      </c>
      <c r="I2977" s="33" t="s">
        <v>1876</v>
      </c>
      <c r="J2977" s="33" t="s">
        <v>1876</v>
      </c>
      <c r="K2977" s="33">
        <v>4</v>
      </c>
      <c r="L2977" s="236">
        <v>45536</v>
      </c>
      <c r="M2977" s="236">
        <v>45536</v>
      </c>
      <c r="N2977" s="33" t="s">
        <v>124</v>
      </c>
      <c r="O2977" s="48" t="s">
        <v>125</v>
      </c>
      <c r="P2977" s="29" t="s">
        <v>1143</v>
      </c>
      <c r="Q2977" s="29" t="s">
        <v>1511</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150</v>
      </c>
      <c r="E2978" s="33" t="s">
        <v>120</v>
      </c>
      <c r="F2978" s="33" t="s">
        <v>1520</v>
      </c>
      <c r="G2978" s="33" t="s">
        <v>1830</v>
      </c>
      <c r="H2978" s="33" t="s">
        <v>2068</v>
      </c>
      <c r="I2978" s="33" t="s">
        <v>1876</v>
      </c>
      <c r="J2978" s="33" t="s">
        <v>1876</v>
      </c>
      <c r="K2978" s="33">
        <v>4</v>
      </c>
      <c r="L2978" s="236">
        <v>45566</v>
      </c>
      <c r="M2978" s="236">
        <v>45566</v>
      </c>
      <c r="N2978" s="33" t="s">
        <v>124</v>
      </c>
      <c r="O2978" s="48" t="s">
        <v>125</v>
      </c>
      <c r="P2978" s="29" t="s">
        <v>1143</v>
      </c>
      <c r="Q2978" s="29" t="s">
        <v>1511</v>
      </c>
      <c r="R2978" s="29" t="s">
        <v>78</v>
      </c>
      <c r="S2978" s="33">
        <v>4</v>
      </c>
      <c r="T2978" s="29"/>
      <c r="U2978" s="29"/>
      <c r="V2978" s="29"/>
      <c r="W2978" s="29"/>
      <c r="X2978" s="29"/>
      <c r="Y2978" s="29"/>
      <c r="Z2978" s="33"/>
    </row>
    <row r="2979" ht="24" spans="1:26">
      <c r="A2979" s="33">
        <v>794</v>
      </c>
      <c r="B2979" s="33" t="s">
        <v>117</v>
      </c>
      <c r="C2979" s="33" t="s">
        <v>118</v>
      </c>
      <c r="D2979" s="33" t="s">
        <v>150</v>
      </c>
      <c r="E2979" s="33" t="s">
        <v>120</v>
      </c>
      <c r="F2979" s="33" t="s">
        <v>1520</v>
      </c>
      <c r="G2979" s="33" t="s">
        <v>1830</v>
      </c>
      <c r="H2979" s="33" t="s">
        <v>2068</v>
      </c>
      <c r="I2979" s="33" t="s">
        <v>1876</v>
      </c>
      <c r="J2979" s="33" t="s">
        <v>1876</v>
      </c>
      <c r="K2979" s="33">
        <v>4</v>
      </c>
      <c r="L2979" s="236">
        <v>45566</v>
      </c>
      <c r="M2979" s="236">
        <v>45566</v>
      </c>
      <c r="N2979" s="33" t="s">
        <v>124</v>
      </c>
      <c r="O2979" s="48" t="s">
        <v>125</v>
      </c>
      <c r="P2979" s="29" t="s">
        <v>1143</v>
      </c>
      <c r="Q2979" s="29" t="s">
        <v>1511</v>
      </c>
      <c r="R2979" s="29" t="s">
        <v>78</v>
      </c>
      <c r="S2979" s="33">
        <v>4</v>
      </c>
      <c r="T2979" s="29"/>
      <c r="U2979" s="29"/>
      <c r="V2979" s="29"/>
      <c r="W2979" s="29"/>
      <c r="X2979" s="29"/>
      <c r="Y2979" s="29"/>
      <c r="Z2979" s="33"/>
    </row>
    <row r="2980" ht="24" spans="1:26">
      <c r="A2980" s="33">
        <v>795</v>
      </c>
      <c r="B2980" s="33" t="s">
        <v>117</v>
      </c>
      <c r="C2980" s="33" t="s">
        <v>118</v>
      </c>
      <c r="D2980" s="33" t="s">
        <v>150</v>
      </c>
      <c r="E2980" s="33" t="s">
        <v>120</v>
      </c>
      <c r="F2980" s="33" t="s">
        <v>1520</v>
      </c>
      <c r="G2980" s="33" t="s">
        <v>1830</v>
      </c>
      <c r="H2980" s="33" t="s">
        <v>2068</v>
      </c>
      <c r="I2980" s="33" t="s">
        <v>1876</v>
      </c>
      <c r="J2980" s="33" t="s">
        <v>1876</v>
      </c>
      <c r="K2980" s="33">
        <v>4</v>
      </c>
      <c r="L2980" s="236">
        <v>45597</v>
      </c>
      <c r="M2980" s="236">
        <v>45597</v>
      </c>
      <c r="N2980" s="33" t="s">
        <v>124</v>
      </c>
      <c r="O2980" s="48" t="s">
        <v>125</v>
      </c>
      <c r="P2980" s="29" t="s">
        <v>1143</v>
      </c>
      <c r="Q2980" s="29" t="s">
        <v>1511</v>
      </c>
      <c r="R2980" s="29" t="s">
        <v>78</v>
      </c>
      <c r="S2980" s="33">
        <v>4</v>
      </c>
      <c r="T2980" s="29"/>
      <c r="U2980" s="29"/>
      <c r="V2980" s="29"/>
      <c r="W2980" s="29"/>
      <c r="X2980" s="29"/>
      <c r="Y2980" s="29"/>
      <c r="Z2980" s="33"/>
    </row>
    <row r="2981" ht="24" spans="1:26">
      <c r="A2981" s="33">
        <v>796</v>
      </c>
      <c r="B2981" s="33" t="s">
        <v>117</v>
      </c>
      <c r="C2981" s="33" t="s">
        <v>118</v>
      </c>
      <c r="D2981" s="33" t="s">
        <v>150</v>
      </c>
      <c r="E2981" s="33" t="s">
        <v>120</v>
      </c>
      <c r="F2981" s="33" t="s">
        <v>1520</v>
      </c>
      <c r="G2981" s="33" t="s">
        <v>1830</v>
      </c>
      <c r="H2981" s="33" t="s">
        <v>2068</v>
      </c>
      <c r="I2981" s="33" t="s">
        <v>1876</v>
      </c>
      <c r="J2981" s="33" t="s">
        <v>1876</v>
      </c>
      <c r="K2981" s="33">
        <v>4</v>
      </c>
      <c r="L2981" s="236">
        <v>45597</v>
      </c>
      <c r="M2981" s="236">
        <v>45597</v>
      </c>
      <c r="N2981" s="33" t="s">
        <v>124</v>
      </c>
      <c r="O2981" s="48" t="s">
        <v>125</v>
      </c>
      <c r="P2981" s="29" t="s">
        <v>1143</v>
      </c>
      <c r="Q2981" s="29" t="s">
        <v>1511</v>
      </c>
      <c r="R2981" s="29" t="s">
        <v>78</v>
      </c>
      <c r="S2981" s="33">
        <v>4</v>
      </c>
      <c r="T2981" s="29"/>
      <c r="U2981" s="29"/>
      <c r="V2981" s="29"/>
      <c r="W2981" s="29"/>
      <c r="X2981" s="29"/>
      <c r="Y2981" s="29"/>
      <c r="Z2981" s="33"/>
    </row>
    <row r="2982" ht="24" spans="1:26">
      <c r="A2982" s="33">
        <v>797</v>
      </c>
      <c r="B2982" s="33" t="s">
        <v>117</v>
      </c>
      <c r="C2982" s="33" t="s">
        <v>118</v>
      </c>
      <c r="D2982" s="33" t="s">
        <v>150</v>
      </c>
      <c r="E2982" s="33" t="s">
        <v>120</v>
      </c>
      <c r="F2982" s="33" t="s">
        <v>1520</v>
      </c>
      <c r="G2982" s="33" t="s">
        <v>1830</v>
      </c>
      <c r="H2982" s="33" t="s">
        <v>2068</v>
      </c>
      <c r="I2982" s="33" t="s">
        <v>1876</v>
      </c>
      <c r="J2982" s="33" t="s">
        <v>1876</v>
      </c>
      <c r="K2982" s="33">
        <v>4</v>
      </c>
      <c r="L2982" s="236">
        <v>45627</v>
      </c>
      <c r="M2982" s="236">
        <v>45627</v>
      </c>
      <c r="N2982" s="33" t="s">
        <v>124</v>
      </c>
      <c r="O2982" s="48" t="s">
        <v>125</v>
      </c>
      <c r="P2982" s="29" t="s">
        <v>1143</v>
      </c>
      <c r="Q2982" s="29" t="s">
        <v>1511</v>
      </c>
      <c r="R2982" s="29" t="s">
        <v>78</v>
      </c>
      <c r="S2982" s="33">
        <v>4</v>
      </c>
      <c r="T2982" s="29"/>
      <c r="U2982" s="29"/>
      <c r="V2982" s="29"/>
      <c r="W2982" s="29"/>
      <c r="X2982" s="29"/>
      <c r="Y2982" s="29"/>
      <c r="Z2982" s="33"/>
    </row>
    <row r="2983" ht="24" spans="1:26">
      <c r="A2983" s="33">
        <v>798</v>
      </c>
      <c r="B2983" s="33" t="s">
        <v>117</v>
      </c>
      <c r="C2983" s="33" t="s">
        <v>118</v>
      </c>
      <c r="D2983" s="33" t="s">
        <v>150</v>
      </c>
      <c r="E2983" s="33" t="s">
        <v>120</v>
      </c>
      <c r="F2983" s="33" t="s">
        <v>1520</v>
      </c>
      <c r="G2983" s="33" t="s">
        <v>1830</v>
      </c>
      <c r="H2983" s="33" t="s">
        <v>2068</v>
      </c>
      <c r="I2983" s="33" t="s">
        <v>1876</v>
      </c>
      <c r="J2983" s="33" t="s">
        <v>1876</v>
      </c>
      <c r="K2983" s="33">
        <v>4</v>
      </c>
      <c r="L2983" s="236">
        <v>45627</v>
      </c>
      <c r="M2983" s="236">
        <v>45627</v>
      </c>
      <c r="N2983" s="33" t="s">
        <v>124</v>
      </c>
      <c r="O2983" s="48" t="s">
        <v>125</v>
      </c>
      <c r="P2983" s="29" t="s">
        <v>1143</v>
      </c>
      <c r="Q2983" s="29" t="s">
        <v>1511</v>
      </c>
      <c r="R2983" s="29" t="s">
        <v>78</v>
      </c>
      <c r="S2983" s="33">
        <v>4</v>
      </c>
      <c r="T2983" s="29"/>
      <c r="U2983" s="29"/>
      <c r="V2983" s="29"/>
      <c r="W2983" s="29"/>
      <c r="X2983" s="29"/>
      <c r="Y2983" s="29"/>
      <c r="Z2983" s="33"/>
    </row>
    <row r="2984" ht="24" spans="1:26">
      <c r="A2984" s="33">
        <v>803</v>
      </c>
      <c r="B2984" s="33" t="s">
        <v>117</v>
      </c>
      <c r="C2984" s="33" t="s">
        <v>118</v>
      </c>
      <c r="D2984" s="33" t="s">
        <v>150</v>
      </c>
      <c r="E2984" s="33" t="s">
        <v>120</v>
      </c>
      <c r="F2984" s="33" t="s">
        <v>1538</v>
      </c>
      <c r="G2984" s="33" t="s">
        <v>1830</v>
      </c>
      <c r="H2984" s="33" t="s">
        <v>2068</v>
      </c>
      <c r="I2984" s="33" t="s">
        <v>1876</v>
      </c>
      <c r="J2984" s="33" t="s">
        <v>1876</v>
      </c>
      <c r="K2984" s="33">
        <v>4</v>
      </c>
      <c r="L2984" s="236">
        <v>45292</v>
      </c>
      <c r="M2984" s="236">
        <v>45292</v>
      </c>
      <c r="N2984" s="33" t="s">
        <v>124</v>
      </c>
      <c r="O2984" s="48" t="s">
        <v>125</v>
      </c>
      <c r="P2984" s="29" t="s">
        <v>1143</v>
      </c>
      <c r="Q2984" s="29" t="s">
        <v>1511</v>
      </c>
      <c r="R2984" s="29" t="s">
        <v>78</v>
      </c>
      <c r="S2984" s="33">
        <v>4</v>
      </c>
      <c r="T2984" s="29"/>
      <c r="U2984" s="29"/>
      <c r="V2984" s="29"/>
      <c r="W2984" s="29"/>
      <c r="X2984" s="29"/>
      <c r="Y2984" s="29"/>
      <c r="Z2984" s="33"/>
    </row>
    <row r="2985" ht="24" spans="1:26">
      <c r="A2985" s="33">
        <v>804</v>
      </c>
      <c r="B2985" s="33" t="s">
        <v>117</v>
      </c>
      <c r="C2985" s="33" t="s">
        <v>118</v>
      </c>
      <c r="D2985" s="33" t="s">
        <v>150</v>
      </c>
      <c r="E2985" s="33" t="s">
        <v>120</v>
      </c>
      <c r="F2985" s="33" t="s">
        <v>1538</v>
      </c>
      <c r="G2985" s="33" t="s">
        <v>1830</v>
      </c>
      <c r="H2985" s="33" t="s">
        <v>2068</v>
      </c>
      <c r="I2985" s="33" t="s">
        <v>1876</v>
      </c>
      <c r="J2985" s="33" t="s">
        <v>1876</v>
      </c>
      <c r="K2985" s="33">
        <v>4</v>
      </c>
      <c r="L2985" s="236">
        <v>45292</v>
      </c>
      <c r="M2985" s="236">
        <v>45292</v>
      </c>
      <c r="N2985" s="33" t="s">
        <v>124</v>
      </c>
      <c r="O2985" s="48" t="s">
        <v>125</v>
      </c>
      <c r="P2985" s="29" t="s">
        <v>1143</v>
      </c>
      <c r="Q2985" s="29" t="s">
        <v>1511</v>
      </c>
      <c r="R2985" s="29" t="s">
        <v>78</v>
      </c>
      <c r="S2985" s="33">
        <v>4</v>
      </c>
      <c r="T2985" s="29"/>
      <c r="U2985" s="29"/>
      <c r="V2985" s="29"/>
      <c r="W2985" s="29"/>
      <c r="X2985" s="29"/>
      <c r="Y2985" s="29"/>
      <c r="Z2985" s="33"/>
    </row>
    <row r="2986" ht="24" spans="1:26">
      <c r="A2986" s="33">
        <v>805</v>
      </c>
      <c r="B2986" s="33" t="s">
        <v>117</v>
      </c>
      <c r="C2986" s="33" t="s">
        <v>118</v>
      </c>
      <c r="D2986" s="33" t="s">
        <v>150</v>
      </c>
      <c r="E2986" s="33" t="s">
        <v>120</v>
      </c>
      <c r="F2986" s="33" t="s">
        <v>1538</v>
      </c>
      <c r="G2986" s="33" t="s">
        <v>1830</v>
      </c>
      <c r="H2986" s="33" t="s">
        <v>2068</v>
      </c>
      <c r="I2986" s="33" t="s">
        <v>1876</v>
      </c>
      <c r="J2986" s="33" t="s">
        <v>1876</v>
      </c>
      <c r="K2986" s="33">
        <v>4</v>
      </c>
      <c r="L2986" s="236">
        <v>45323</v>
      </c>
      <c r="M2986" s="236">
        <v>45323</v>
      </c>
      <c r="N2986" s="33" t="s">
        <v>124</v>
      </c>
      <c r="O2986" s="48" t="s">
        <v>125</v>
      </c>
      <c r="P2986" s="29" t="s">
        <v>1143</v>
      </c>
      <c r="Q2986" s="29" t="s">
        <v>1511</v>
      </c>
      <c r="R2986" s="29" t="s">
        <v>78</v>
      </c>
      <c r="S2986" s="33">
        <v>4</v>
      </c>
      <c r="T2986" s="29"/>
      <c r="U2986" s="29"/>
      <c r="V2986" s="29"/>
      <c r="W2986" s="29"/>
      <c r="X2986" s="29"/>
      <c r="Y2986" s="29"/>
      <c r="Z2986" s="33"/>
    </row>
    <row r="2987" ht="24" spans="1:26">
      <c r="A2987" s="33">
        <v>806</v>
      </c>
      <c r="B2987" s="33" t="s">
        <v>117</v>
      </c>
      <c r="C2987" s="33" t="s">
        <v>118</v>
      </c>
      <c r="D2987" s="33" t="s">
        <v>150</v>
      </c>
      <c r="E2987" s="33" t="s">
        <v>120</v>
      </c>
      <c r="F2987" s="33" t="s">
        <v>1538</v>
      </c>
      <c r="G2987" s="33" t="s">
        <v>1830</v>
      </c>
      <c r="H2987" s="33" t="s">
        <v>2068</v>
      </c>
      <c r="I2987" s="33" t="s">
        <v>1876</v>
      </c>
      <c r="J2987" s="33" t="s">
        <v>1876</v>
      </c>
      <c r="K2987" s="33">
        <v>4</v>
      </c>
      <c r="L2987" s="236">
        <v>45323</v>
      </c>
      <c r="M2987" s="236">
        <v>45323</v>
      </c>
      <c r="N2987" s="33" t="s">
        <v>124</v>
      </c>
      <c r="O2987" s="48" t="s">
        <v>125</v>
      </c>
      <c r="P2987" s="29" t="s">
        <v>1143</v>
      </c>
      <c r="Q2987" s="29" t="s">
        <v>1511</v>
      </c>
      <c r="R2987" s="29" t="s">
        <v>78</v>
      </c>
      <c r="S2987" s="33">
        <v>4</v>
      </c>
      <c r="T2987" s="29"/>
      <c r="U2987" s="29"/>
      <c r="V2987" s="29"/>
      <c r="W2987" s="29"/>
      <c r="X2987" s="29"/>
      <c r="Y2987" s="29"/>
      <c r="Z2987" s="33"/>
    </row>
    <row r="2988" ht="24" spans="1:28">
      <c r="A2988" s="33">
        <v>807</v>
      </c>
      <c r="B2988" s="33" t="s">
        <v>117</v>
      </c>
      <c r="C2988" s="33" t="s">
        <v>118</v>
      </c>
      <c r="D2988" s="33" t="s">
        <v>150</v>
      </c>
      <c r="E2988" s="33" t="s">
        <v>120</v>
      </c>
      <c r="F2988" s="33" t="s">
        <v>1538</v>
      </c>
      <c r="G2988" s="33" t="s">
        <v>1830</v>
      </c>
      <c r="H2988" s="33" t="s">
        <v>2068</v>
      </c>
      <c r="I2988" s="33" t="s">
        <v>1876</v>
      </c>
      <c r="J2988" s="33" t="s">
        <v>1876</v>
      </c>
      <c r="K2988" s="33">
        <v>4</v>
      </c>
      <c r="L2988" s="236">
        <v>45352</v>
      </c>
      <c r="M2988" s="236">
        <v>45352</v>
      </c>
      <c r="N2988" s="33" t="s">
        <v>124</v>
      </c>
      <c r="O2988" s="48" t="s">
        <v>125</v>
      </c>
      <c r="P2988" s="29" t="s">
        <v>1143</v>
      </c>
      <c r="Q2988" s="29" t="s">
        <v>1511</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150</v>
      </c>
      <c r="E2989" s="33" t="s">
        <v>120</v>
      </c>
      <c r="F2989" s="33" t="s">
        <v>1538</v>
      </c>
      <c r="G2989" s="33" t="s">
        <v>1830</v>
      </c>
      <c r="H2989" s="33" t="s">
        <v>2068</v>
      </c>
      <c r="I2989" s="33" t="s">
        <v>1876</v>
      </c>
      <c r="J2989" s="33" t="s">
        <v>1876</v>
      </c>
      <c r="K2989" s="33">
        <v>4</v>
      </c>
      <c r="L2989" s="236">
        <v>45352</v>
      </c>
      <c r="M2989" s="236">
        <v>45352</v>
      </c>
      <c r="N2989" s="33" t="s">
        <v>124</v>
      </c>
      <c r="O2989" s="48" t="s">
        <v>125</v>
      </c>
      <c r="P2989" s="29" t="s">
        <v>1143</v>
      </c>
      <c r="Q2989" s="29" t="s">
        <v>1511</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150</v>
      </c>
      <c r="E2990" s="33" t="s">
        <v>120</v>
      </c>
      <c r="F2990" s="33" t="s">
        <v>1538</v>
      </c>
      <c r="G2990" s="33" t="s">
        <v>1830</v>
      </c>
      <c r="H2990" s="33" t="s">
        <v>2068</v>
      </c>
      <c r="I2990" s="33" t="s">
        <v>1876</v>
      </c>
      <c r="J2990" s="33" t="s">
        <v>1876</v>
      </c>
      <c r="K2990" s="33">
        <v>4</v>
      </c>
      <c r="L2990" s="236">
        <v>45383</v>
      </c>
      <c r="M2990" s="236">
        <v>45383</v>
      </c>
      <c r="N2990" s="33" t="s">
        <v>124</v>
      </c>
      <c r="O2990" s="48" t="s">
        <v>125</v>
      </c>
      <c r="P2990" s="29" t="s">
        <v>1143</v>
      </c>
      <c r="Q2990" s="29" t="s">
        <v>1511</v>
      </c>
      <c r="R2990" s="29" t="s">
        <v>78</v>
      </c>
      <c r="S2990" s="33">
        <v>4</v>
      </c>
      <c r="T2990" s="29"/>
      <c r="U2990" s="29"/>
      <c r="V2990" s="29"/>
      <c r="W2990" s="29"/>
      <c r="X2990" s="29"/>
      <c r="Y2990" s="29"/>
      <c r="Z2990" s="33"/>
    </row>
    <row r="2991" ht="24" spans="1:26">
      <c r="A2991" s="33">
        <v>810</v>
      </c>
      <c r="B2991" s="33" t="s">
        <v>117</v>
      </c>
      <c r="C2991" s="33" t="s">
        <v>118</v>
      </c>
      <c r="D2991" s="33" t="s">
        <v>150</v>
      </c>
      <c r="E2991" s="33" t="s">
        <v>120</v>
      </c>
      <c r="F2991" s="33" t="s">
        <v>1538</v>
      </c>
      <c r="G2991" s="33" t="s">
        <v>1830</v>
      </c>
      <c r="H2991" s="33" t="s">
        <v>2068</v>
      </c>
      <c r="I2991" s="33" t="s">
        <v>1876</v>
      </c>
      <c r="J2991" s="33" t="s">
        <v>1876</v>
      </c>
      <c r="K2991" s="33">
        <v>4</v>
      </c>
      <c r="L2991" s="236">
        <v>45383</v>
      </c>
      <c r="M2991" s="236">
        <v>45383</v>
      </c>
      <c r="N2991" s="33" t="s">
        <v>124</v>
      </c>
      <c r="O2991" s="48" t="s">
        <v>125</v>
      </c>
      <c r="P2991" s="29" t="s">
        <v>1143</v>
      </c>
      <c r="Q2991" s="29" t="s">
        <v>1511</v>
      </c>
      <c r="R2991" s="29" t="s">
        <v>78</v>
      </c>
      <c r="S2991" s="33">
        <v>4</v>
      </c>
      <c r="T2991" s="29"/>
      <c r="U2991" s="29"/>
      <c r="V2991" s="29"/>
      <c r="W2991" s="29"/>
      <c r="X2991" s="29"/>
      <c r="Y2991" s="29"/>
      <c r="Z2991" s="33"/>
    </row>
    <row r="2992" ht="24" spans="1:26">
      <c r="A2992" s="33">
        <v>811</v>
      </c>
      <c r="B2992" s="33" t="s">
        <v>117</v>
      </c>
      <c r="C2992" s="33" t="s">
        <v>118</v>
      </c>
      <c r="D2992" s="33" t="s">
        <v>150</v>
      </c>
      <c r="E2992" s="33" t="s">
        <v>120</v>
      </c>
      <c r="F2992" s="33" t="s">
        <v>1538</v>
      </c>
      <c r="G2992" s="33" t="s">
        <v>1830</v>
      </c>
      <c r="H2992" s="33" t="s">
        <v>2068</v>
      </c>
      <c r="I2992" s="33" t="s">
        <v>1876</v>
      </c>
      <c r="J2992" s="33" t="s">
        <v>1876</v>
      </c>
      <c r="K2992" s="33">
        <v>4</v>
      </c>
      <c r="L2992" s="236">
        <v>45413</v>
      </c>
      <c r="M2992" s="236">
        <v>45413</v>
      </c>
      <c r="N2992" s="33" t="s">
        <v>124</v>
      </c>
      <c r="O2992" s="48" t="s">
        <v>125</v>
      </c>
      <c r="P2992" s="29" t="s">
        <v>1143</v>
      </c>
      <c r="Q2992" s="29" t="s">
        <v>1511</v>
      </c>
      <c r="R2992" s="29" t="s">
        <v>78</v>
      </c>
      <c r="S2992" s="33">
        <v>4</v>
      </c>
      <c r="T2992" s="29"/>
      <c r="U2992" s="29"/>
      <c r="V2992" s="29"/>
      <c r="W2992" s="29"/>
      <c r="X2992" s="29"/>
      <c r="Y2992" s="29"/>
      <c r="Z2992" s="33"/>
    </row>
    <row r="2993" ht="24" spans="1:26">
      <c r="A2993" s="33">
        <v>812</v>
      </c>
      <c r="B2993" s="33" t="s">
        <v>117</v>
      </c>
      <c r="C2993" s="33" t="s">
        <v>118</v>
      </c>
      <c r="D2993" s="33" t="s">
        <v>150</v>
      </c>
      <c r="E2993" s="33" t="s">
        <v>120</v>
      </c>
      <c r="F2993" s="33" t="s">
        <v>1538</v>
      </c>
      <c r="G2993" s="33" t="s">
        <v>1830</v>
      </c>
      <c r="H2993" s="33" t="s">
        <v>2068</v>
      </c>
      <c r="I2993" s="33" t="s">
        <v>1876</v>
      </c>
      <c r="J2993" s="33" t="s">
        <v>1876</v>
      </c>
      <c r="K2993" s="33">
        <v>4</v>
      </c>
      <c r="L2993" s="236">
        <v>45413</v>
      </c>
      <c r="M2993" s="236">
        <v>45413</v>
      </c>
      <c r="N2993" s="33" t="s">
        <v>124</v>
      </c>
      <c r="O2993" s="48" t="s">
        <v>125</v>
      </c>
      <c r="P2993" s="29" t="s">
        <v>1143</v>
      </c>
      <c r="Q2993" s="29" t="s">
        <v>1511</v>
      </c>
      <c r="R2993" s="29" t="s">
        <v>78</v>
      </c>
      <c r="S2993" s="33">
        <v>4</v>
      </c>
      <c r="T2993" s="29"/>
      <c r="U2993" s="29"/>
      <c r="V2993" s="29"/>
      <c r="W2993" s="29"/>
      <c r="X2993" s="29"/>
      <c r="Y2993" s="29"/>
      <c r="Z2993" s="33"/>
    </row>
    <row r="2994" ht="24" spans="1:26">
      <c r="A2994" s="33">
        <v>813</v>
      </c>
      <c r="B2994" s="33" t="s">
        <v>117</v>
      </c>
      <c r="C2994" s="33" t="s">
        <v>118</v>
      </c>
      <c r="D2994" s="33" t="s">
        <v>150</v>
      </c>
      <c r="E2994" s="33" t="s">
        <v>120</v>
      </c>
      <c r="F2994" s="33" t="s">
        <v>1538</v>
      </c>
      <c r="G2994" s="33" t="s">
        <v>1830</v>
      </c>
      <c r="H2994" s="33" t="s">
        <v>2068</v>
      </c>
      <c r="I2994" s="33" t="s">
        <v>1876</v>
      </c>
      <c r="J2994" s="33" t="s">
        <v>1876</v>
      </c>
      <c r="K2994" s="33">
        <v>4</v>
      </c>
      <c r="L2994" s="236">
        <v>45444</v>
      </c>
      <c r="M2994" s="236">
        <v>45444</v>
      </c>
      <c r="N2994" s="33" t="s">
        <v>124</v>
      </c>
      <c r="O2994" s="48" t="s">
        <v>125</v>
      </c>
      <c r="P2994" s="29" t="s">
        <v>1143</v>
      </c>
      <c r="Q2994" s="29" t="s">
        <v>1511</v>
      </c>
      <c r="R2994" s="29" t="s">
        <v>78</v>
      </c>
      <c r="S2994" s="33">
        <v>4</v>
      </c>
      <c r="T2994" s="29"/>
      <c r="U2994" s="29"/>
      <c r="V2994" s="29"/>
      <c r="W2994" s="29"/>
      <c r="X2994" s="29"/>
      <c r="Y2994" s="29"/>
      <c r="Z2994" s="33"/>
    </row>
    <row r="2995" ht="24" spans="1:26">
      <c r="A2995" s="33">
        <v>814</v>
      </c>
      <c r="B2995" s="33" t="s">
        <v>117</v>
      </c>
      <c r="C2995" s="33" t="s">
        <v>118</v>
      </c>
      <c r="D2995" s="33" t="s">
        <v>150</v>
      </c>
      <c r="E2995" s="33" t="s">
        <v>120</v>
      </c>
      <c r="F2995" s="33" t="s">
        <v>1538</v>
      </c>
      <c r="G2995" s="33" t="s">
        <v>1830</v>
      </c>
      <c r="H2995" s="33" t="s">
        <v>2068</v>
      </c>
      <c r="I2995" s="33" t="s">
        <v>1876</v>
      </c>
      <c r="J2995" s="33" t="s">
        <v>1876</v>
      </c>
      <c r="K2995" s="33">
        <v>4</v>
      </c>
      <c r="L2995" s="236">
        <v>45444</v>
      </c>
      <c r="M2995" s="236">
        <v>45444</v>
      </c>
      <c r="N2995" s="33" t="s">
        <v>124</v>
      </c>
      <c r="O2995" s="48" t="s">
        <v>125</v>
      </c>
      <c r="P2995" s="29" t="s">
        <v>1143</v>
      </c>
      <c r="Q2995" s="29" t="s">
        <v>1511</v>
      </c>
      <c r="R2995" s="29" t="s">
        <v>78</v>
      </c>
      <c r="S2995" s="33">
        <v>4</v>
      </c>
      <c r="T2995" s="29"/>
      <c r="U2995" s="29"/>
      <c r="V2995" s="29"/>
      <c r="W2995" s="29"/>
      <c r="X2995" s="29"/>
      <c r="Y2995" s="29"/>
      <c r="Z2995" s="33"/>
    </row>
    <row r="2996" ht="24" spans="1:26">
      <c r="A2996" s="33">
        <v>815</v>
      </c>
      <c r="B2996" s="33" t="s">
        <v>117</v>
      </c>
      <c r="C2996" s="33" t="s">
        <v>118</v>
      </c>
      <c r="D2996" s="33" t="s">
        <v>150</v>
      </c>
      <c r="E2996" s="33" t="s">
        <v>120</v>
      </c>
      <c r="F2996" s="33" t="s">
        <v>1538</v>
      </c>
      <c r="G2996" s="33" t="s">
        <v>1830</v>
      </c>
      <c r="H2996" s="33" t="s">
        <v>2068</v>
      </c>
      <c r="I2996" s="33" t="s">
        <v>1876</v>
      </c>
      <c r="J2996" s="33" t="s">
        <v>1876</v>
      </c>
      <c r="K2996" s="33">
        <v>4</v>
      </c>
      <c r="L2996" s="236">
        <v>45474</v>
      </c>
      <c r="M2996" s="236">
        <v>45474</v>
      </c>
      <c r="N2996" s="33" t="s">
        <v>124</v>
      </c>
      <c r="O2996" s="48" t="s">
        <v>125</v>
      </c>
      <c r="P2996" s="29" t="s">
        <v>1143</v>
      </c>
      <c r="Q2996" s="29" t="s">
        <v>1511</v>
      </c>
      <c r="R2996" s="29" t="s">
        <v>78</v>
      </c>
      <c r="S2996" s="33">
        <v>4</v>
      </c>
      <c r="T2996" s="29"/>
      <c r="U2996" s="29"/>
      <c r="V2996" s="29"/>
      <c r="W2996" s="29"/>
      <c r="X2996" s="29"/>
      <c r="Y2996" s="29"/>
      <c r="Z2996" s="33"/>
    </row>
    <row r="2997" ht="24" spans="1:26">
      <c r="A2997" s="33">
        <v>816</v>
      </c>
      <c r="B2997" s="33" t="s">
        <v>117</v>
      </c>
      <c r="C2997" s="33" t="s">
        <v>118</v>
      </c>
      <c r="D2997" s="33" t="s">
        <v>150</v>
      </c>
      <c r="E2997" s="33" t="s">
        <v>120</v>
      </c>
      <c r="F2997" s="33" t="s">
        <v>1538</v>
      </c>
      <c r="G2997" s="33" t="s">
        <v>1830</v>
      </c>
      <c r="H2997" s="33" t="s">
        <v>2068</v>
      </c>
      <c r="I2997" s="33" t="s">
        <v>1876</v>
      </c>
      <c r="J2997" s="33" t="s">
        <v>1876</v>
      </c>
      <c r="K2997" s="33">
        <v>4</v>
      </c>
      <c r="L2997" s="236">
        <v>45474</v>
      </c>
      <c r="M2997" s="236">
        <v>45474</v>
      </c>
      <c r="N2997" s="33" t="s">
        <v>124</v>
      </c>
      <c r="O2997" s="48" t="s">
        <v>125</v>
      </c>
      <c r="P2997" s="29" t="s">
        <v>1143</v>
      </c>
      <c r="Q2997" s="29" t="s">
        <v>1511</v>
      </c>
      <c r="R2997" s="29" t="s">
        <v>78</v>
      </c>
      <c r="S2997" s="33">
        <v>4</v>
      </c>
      <c r="T2997" s="29"/>
      <c r="U2997" s="29"/>
      <c r="V2997" s="29"/>
      <c r="W2997" s="29"/>
      <c r="X2997" s="29"/>
      <c r="Y2997" s="29"/>
      <c r="Z2997" s="33"/>
    </row>
    <row r="2998" ht="24" spans="1:26">
      <c r="A2998" s="33">
        <v>817</v>
      </c>
      <c r="B2998" s="33" t="s">
        <v>117</v>
      </c>
      <c r="C2998" s="33" t="s">
        <v>118</v>
      </c>
      <c r="D2998" s="33" t="s">
        <v>150</v>
      </c>
      <c r="E2998" s="33" t="s">
        <v>120</v>
      </c>
      <c r="F2998" s="33" t="s">
        <v>1538</v>
      </c>
      <c r="G2998" s="33" t="s">
        <v>1830</v>
      </c>
      <c r="H2998" s="33" t="s">
        <v>2068</v>
      </c>
      <c r="I2998" s="33" t="s">
        <v>1876</v>
      </c>
      <c r="J2998" s="33" t="s">
        <v>1876</v>
      </c>
      <c r="K2998" s="33">
        <v>4</v>
      </c>
      <c r="L2998" s="236">
        <v>45505</v>
      </c>
      <c r="M2998" s="236">
        <v>45505</v>
      </c>
      <c r="N2998" s="33" t="s">
        <v>124</v>
      </c>
      <c r="O2998" s="48" t="s">
        <v>125</v>
      </c>
      <c r="P2998" s="29" t="s">
        <v>1143</v>
      </c>
      <c r="Q2998" s="29" t="s">
        <v>1511</v>
      </c>
      <c r="R2998" s="29" t="s">
        <v>78</v>
      </c>
      <c r="S2998" s="33">
        <v>4</v>
      </c>
      <c r="T2998" s="29"/>
      <c r="U2998" s="29"/>
      <c r="V2998" s="29"/>
      <c r="W2998" s="29"/>
      <c r="X2998" s="29"/>
      <c r="Y2998" s="29"/>
      <c r="Z2998" s="33"/>
    </row>
    <row r="2999" ht="24" spans="1:26">
      <c r="A2999" s="33">
        <v>818</v>
      </c>
      <c r="B2999" s="33" t="s">
        <v>117</v>
      </c>
      <c r="C2999" s="33" t="s">
        <v>118</v>
      </c>
      <c r="D2999" s="33" t="s">
        <v>150</v>
      </c>
      <c r="E2999" s="33" t="s">
        <v>120</v>
      </c>
      <c r="F2999" s="33" t="s">
        <v>1538</v>
      </c>
      <c r="G2999" s="33" t="s">
        <v>1830</v>
      </c>
      <c r="H2999" s="33" t="s">
        <v>2068</v>
      </c>
      <c r="I2999" s="33" t="s">
        <v>1876</v>
      </c>
      <c r="J2999" s="33" t="s">
        <v>1876</v>
      </c>
      <c r="K2999" s="33">
        <v>4</v>
      </c>
      <c r="L2999" s="236">
        <v>45505</v>
      </c>
      <c r="M2999" s="236">
        <v>45505</v>
      </c>
      <c r="N2999" s="33" t="s">
        <v>124</v>
      </c>
      <c r="O2999" s="48" t="s">
        <v>125</v>
      </c>
      <c r="P2999" s="29" t="s">
        <v>1143</v>
      </c>
      <c r="Q2999" s="29" t="s">
        <v>1511</v>
      </c>
      <c r="R2999" s="29" t="s">
        <v>78</v>
      </c>
      <c r="S2999" s="33">
        <v>4</v>
      </c>
      <c r="T2999" s="29"/>
      <c r="U2999" s="29"/>
      <c r="V2999" s="29"/>
      <c r="W2999" s="29"/>
      <c r="X2999" s="29"/>
      <c r="Y2999" s="29"/>
      <c r="Z2999" s="33"/>
    </row>
    <row r="3000" ht="24" spans="1:28">
      <c r="A3000" s="33">
        <v>819</v>
      </c>
      <c r="B3000" s="33" t="s">
        <v>117</v>
      </c>
      <c r="C3000" s="33" t="s">
        <v>118</v>
      </c>
      <c r="D3000" s="33" t="s">
        <v>150</v>
      </c>
      <c r="E3000" s="33" t="s">
        <v>120</v>
      </c>
      <c r="F3000" s="33" t="s">
        <v>1538</v>
      </c>
      <c r="G3000" s="33" t="s">
        <v>1830</v>
      </c>
      <c r="H3000" s="33" t="s">
        <v>2068</v>
      </c>
      <c r="I3000" s="33" t="s">
        <v>1876</v>
      </c>
      <c r="J3000" s="33" t="s">
        <v>1876</v>
      </c>
      <c r="K3000" s="33">
        <v>4</v>
      </c>
      <c r="L3000" s="236">
        <v>45536</v>
      </c>
      <c r="M3000" s="236">
        <v>45536</v>
      </c>
      <c r="N3000" s="33" t="s">
        <v>124</v>
      </c>
      <c r="O3000" s="48" t="s">
        <v>125</v>
      </c>
      <c r="P3000" s="29" t="s">
        <v>1143</v>
      </c>
      <c r="Q3000" s="29" t="s">
        <v>1511</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150</v>
      </c>
      <c r="E3001" s="33" t="s">
        <v>120</v>
      </c>
      <c r="F3001" s="33" t="s">
        <v>1538</v>
      </c>
      <c r="G3001" s="33" t="s">
        <v>1830</v>
      </c>
      <c r="H3001" s="33" t="s">
        <v>2068</v>
      </c>
      <c r="I3001" s="33" t="s">
        <v>1876</v>
      </c>
      <c r="J3001" s="33" t="s">
        <v>1876</v>
      </c>
      <c r="K3001" s="33">
        <v>4</v>
      </c>
      <c r="L3001" s="236">
        <v>45536</v>
      </c>
      <c r="M3001" s="236">
        <v>45536</v>
      </c>
      <c r="N3001" s="33" t="s">
        <v>124</v>
      </c>
      <c r="O3001" s="48" t="s">
        <v>125</v>
      </c>
      <c r="P3001" s="29" t="s">
        <v>1143</v>
      </c>
      <c r="Q3001" s="29" t="s">
        <v>1511</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150</v>
      </c>
      <c r="E3002" s="33" t="s">
        <v>120</v>
      </c>
      <c r="F3002" s="33" t="s">
        <v>1538</v>
      </c>
      <c r="G3002" s="33" t="s">
        <v>1830</v>
      </c>
      <c r="H3002" s="33" t="s">
        <v>2068</v>
      </c>
      <c r="I3002" s="33" t="s">
        <v>1876</v>
      </c>
      <c r="J3002" s="33" t="s">
        <v>1876</v>
      </c>
      <c r="K3002" s="33">
        <v>4</v>
      </c>
      <c r="L3002" s="236">
        <v>45566</v>
      </c>
      <c r="M3002" s="236">
        <v>45566</v>
      </c>
      <c r="N3002" s="33" t="s">
        <v>124</v>
      </c>
      <c r="O3002" s="48" t="s">
        <v>125</v>
      </c>
      <c r="P3002" s="29" t="s">
        <v>1143</v>
      </c>
      <c r="Q3002" s="29" t="s">
        <v>1511</v>
      </c>
      <c r="R3002" s="29" t="s">
        <v>78</v>
      </c>
      <c r="S3002" s="33">
        <v>4</v>
      </c>
      <c r="T3002" s="29"/>
      <c r="U3002" s="29"/>
      <c r="V3002" s="29"/>
      <c r="W3002" s="29"/>
      <c r="X3002" s="29"/>
      <c r="Y3002" s="29"/>
      <c r="Z3002" s="33"/>
    </row>
    <row r="3003" ht="24" spans="1:26">
      <c r="A3003" s="33">
        <v>822</v>
      </c>
      <c r="B3003" s="33" t="s">
        <v>117</v>
      </c>
      <c r="C3003" s="33" t="s">
        <v>118</v>
      </c>
      <c r="D3003" s="33" t="s">
        <v>150</v>
      </c>
      <c r="E3003" s="33" t="s">
        <v>120</v>
      </c>
      <c r="F3003" s="33" t="s">
        <v>1538</v>
      </c>
      <c r="G3003" s="33" t="s">
        <v>1830</v>
      </c>
      <c r="H3003" s="33" t="s">
        <v>2068</v>
      </c>
      <c r="I3003" s="33" t="s">
        <v>1876</v>
      </c>
      <c r="J3003" s="33" t="s">
        <v>1876</v>
      </c>
      <c r="K3003" s="33">
        <v>4</v>
      </c>
      <c r="L3003" s="236">
        <v>45566</v>
      </c>
      <c r="M3003" s="236">
        <v>45566</v>
      </c>
      <c r="N3003" s="33" t="s">
        <v>124</v>
      </c>
      <c r="O3003" s="48" t="s">
        <v>125</v>
      </c>
      <c r="P3003" s="29" t="s">
        <v>1143</v>
      </c>
      <c r="Q3003" s="29" t="s">
        <v>1511</v>
      </c>
      <c r="R3003" s="29" t="s">
        <v>78</v>
      </c>
      <c r="S3003" s="33">
        <v>4</v>
      </c>
      <c r="T3003" s="29"/>
      <c r="U3003" s="29"/>
      <c r="V3003" s="29"/>
      <c r="W3003" s="29"/>
      <c r="X3003" s="29"/>
      <c r="Y3003" s="29"/>
      <c r="Z3003" s="33"/>
    </row>
    <row r="3004" ht="24" spans="1:26">
      <c r="A3004" s="33">
        <v>823</v>
      </c>
      <c r="B3004" s="33" t="s">
        <v>117</v>
      </c>
      <c r="C3004" s="33" t="s">
        <v>118</v>
      </c>
      <c r="D3004" s="33" t="s">
        <v>150</v>
      </c>
      <c r="E3004" s="33" t="s">
        <v>120</v>
      </c>
      <c r="F3004" s="33" t="s">
        <v>1538</v>
      </c>
      <c r="G3004" s="33" t="s">
        <v>1830</v>
      </c>
      <c r="H3004" s="33" t="s">
        <v>2068</v>
      </c>
      <c r="I3004" s="33" t="s">
        <v>1876</v>
      </c>
      <c r="J3004" s="33" t="s">
        <v>1876</v>
      </c>
      <c r="K3004" s="33">
        <v>4</v>
      </c>
      <c r="L3004" s="236">
        <v>45597</v>
      </c>
      <c r="M3004" s="236">
        <v>45597</v>
      </c>
      <c r="N3004" s="33" t="s">
        <v>124</v>
      </c>
      <c r="O3004" s="48" t="s">
        <v>125</v>
      </c>
      <c r="P3004" s="29" t="s">
        <v>1143</v>
      </c>
      <c r="Q3004" s="29" t="s">
        <v>1511</v>
      </c>
      <c r="R3004" s="29" t="s">
        <v>78</v>
      </c>
      <c r="S3004" s="33">
        <v>4</v>
      </c>
      <c r="T3004" s="29"/>
      <c r="U3004" s="29"/>
      <c r="V3004" s="29"/>
      <c r="W3004" s="29"/>
      <c r="X3004" s="29"/>
      <c r="Y3004" s="29"/>
      <c r="Z3004" s="33"/>
    </row>
    <row r="3005" ht="24" spans="1:26">
      <c r="A3005" s="33">
        <v>824</v>
      </c>
      <c r="B3005" s="33" t="s">
        <v>117</v>
      </c>
      <c r="C3005" s="33" t="s">
        <v>118</v>
      </c>
      <c r="D3005" s="33" t="s">
        <v>150</v>
      </c>
      <c r="E3005" s="33" t="s">
        <v>120</v>
      </c>
      <c r="F3005" s="33" t="s">
        <v>1538</v>
      </c>
      <c r="G3005" s="33" t="s">
        <v>1830</v>
      </c>
      <c r="H3005" s="33" t="s">
        <v>2068</v>
      </c>
      <c r="I3005" s="33" t="s">
        <v>1876</v>
      </c>
      <c r="J3005" s="33" t="s">
        <v>1876</v>
      </c>
      <c r="K3005" s="33">
        <v>4</v>
      </c>
      <c r="L3005" s="236">
        <v>45597</v>
      </c>
      <c r="M3005" s="236">
        <v>45597</v>
      </c>
      <c r="N3005" s="33" t="s">
        <v>124</v>
      </c>
      <c r="O3005" s="48" t="s">
        <v>125</v>
      </c>
      <c r="P3005" s="29" t="s">
        <v>1143</v>
      </c>
      <c r="Q3005" s="29" t="s">
        <v>1511</v>
      </c>
      <c r="R3005" s="29" t="s">
        <v>78</v>
      </c>
      <c r="S3005" s="33">
        <v>4</v>
      </c>
      <c r="T3005" s="29"/>
      <c r="U3005" s="29"/>
      <c r="V3005" s="29"/>
      <c r="W3005" s="29"/>
      <c r="X3005" s="29"/>
      <c r="Y3005" s="29"/>
      <c r="Z3005" s="33"/>
    </row>
    <row r="3006" ht="24" spans="1:26">
      <c r="A3006" s="33">
        <v>825</v>
      </c>
      <c r="B3006" s="33" t="s">
        <v>117</v>
      </c>
      <c r="C3006" s="33" t="s">
        <v>118</v>
      </c>
      <c r="D3006" s="33" t="s">
        <v>150</v>
      </c>
      <c r="E3006" s="33" t="s">
        <v>120</v>
      </c>
      <c r="F3006" s="33" t="s">
        <v>1538</v>
      </c>
      <c r="G3006" s="33" t="s">
        <v>1830</v>
      </c>
      <c r="H3006" s="33" t="s">
        <v>2068</v>
      </c>
      <c r="I3006" s="33" t="s">
        <v>1876</v>
      </c>
      <c r="J3006" s="33" t="s">
        <v>1876</v>
      </c>
      <c r="K3006" s="33">
        <v>4</v>
      </c>
      <c r="L3006" s="236">
        <v>45627</v>
      </c>
      <c r="M3006" s="236">
        <v>45627</v>
      </c>
      <c r="N3006" s="33" t="s">
        <v>124</v>
      </c>
      <c r="O3006" s="48" t="s">
        <v>125</v>
      </c>
      <c r="P3006" s="29" t="s">
        <v>1143</v>
      </c>
      <c r="Q3006" s="29" t="s">
        <v>1511</v>
      </c>
      <c r="R3006" s="29" t="s">
        <v>78</v>
      </c>
      <c r="S3006" s="33">
        <v>4</v>
      </c>
      <c r="T3006" s="29"/>
      <c r="U3006" s="29"/>
      <c r="V3006" s="29"/>
      <c r="W3006" s="29"/>
      <c r="X3006" s="29"/>
      <c r="Y3006" s="29"/>
      <c r="Z3006" s="33"/>
    </row>
    <row r="3007" ht="24" spans="1:26">
      <c r="A3007" s="33">
        <v>826</v>
      </c>
      <c r="B3007" s="33" t="s">
        <v>117</v>
      </c>
      <c r="C3007" s="33" t="s">
        <v>118</v>
      </c>
      <c r="D3007" s="33" t="s">
        <v>150</v>
      </c>
      <c r="E3007" s="33" t="s">
        <v>120</v>
      </c>
      <c r="F3007" s="33" t="s">
        <v>1538</v>
      </c>
      <c r="G3007" s="33" t="s">
        <v>1830</v>
      </c>
      <c r="H3007" s="33" t="s">
        <v>2068</v>
      </c>
      <c r="I3007" s="33" t="s">
        <v>1876</v>
      </c>
      <c r="J3007" s="33" t="s">
        <v>1876</v>
      </c>
      <c r="K3007" s="33">
        <v>4</v>
      </c>
      <c r="L3007" s="236">
        <v>45627</v>
      </c>
      <c r="M3007" s="236">
        <v>45627</v>
      </c>
      <c r="N3007" s="33" t="s">
        <v>124</v>
      </c>
      <c r="O3007" s="48" t="s">
        <v>125</v>
      </c>
      <c r="P3007" s="29" t="s">
        <v>1143</v>
      </c>
      <c r="Q3007" s="29" t="s">
        <v>1511</v>
      </c>
      <c r="R3007" s="29" t="s">
        <v>78</v>
      </c>
      <c r="S3007" s="33">
        <v>4</v>
      </c>
      <c r="T3007" s="29"/>
      <c r="U3007" s="29"/>
      <c r="V3007" s="29"/>
      <c r="W3007" s="29"/>
      <c r="X3007" s="29"/>
      <c r="Y3007" s="29"/>
      <c r="Z3007" s="33"/>
    </row>
    <row r="3008" ht="24" spans="1:26">
      <c r="A3008" s="33">
        <v>833</v>
      </c>
      <c r="B3008" s="33" t="s">
        <v>117</v>
      </c>
      <c r="C3008" s="33" t="s">
        <v>118</v>
      </c>
      <c r="D3008" s="33" t="s">
        <v>150</v>
      </c>
      <c r="E3008" s="33" t="s">
        <v>412</v>
      </c>
      <c r="F3008" s="33" t="s">
        <v>1560</v>
      </c>
      <c r="G3008" s="33" t="s">
        <v>1830</v>
      </c>
      <c r="H3008" s="33" t="s">
        <v>2069</v>
      </c>
      <c r="I3008" s="33" t="s">
        <v>1876</v>
      </c>
      <c r="J3008" s="33" t="s">
        <v>1876</v>
      </c>
      <c r="K3008" s="33">
        <v>15</v>
      </c>
      <c r="L3008" s="236">
        <v>45292</v>
      </c>
      <c r="M3008" s="236">
        <v>45292</v>
      </c>
      <c r="N3008" s="33" t="s">
        <v>124</v>
      </c>
      <c r="O3008" s="48" t="s">
        <v>125</v>
      </c>
      <c r="P3008" s="29" t="s">
        <v>1143</v>
      </c>
      <c r="Q3008" s="29" t="s">
        <v>1557</v>
      </c>
      <c r="R3008" s="29" t="s">
        <v>78</v>
      </c>
      <c r="S3008" s="33">
        <v>15</v>
      </c>
      <c r="T3008" s="29"/>
      <c r="U3008" s="29"/>
      <c r="V3008" s="29"/>
      <c r="W3008" s="29"/>
      <c r="X3008" s="29"/>
      <c r="Y3008" s="29"/>
      <c r="Z3008" s="33"/>
    </row>
    <row r="3009" ht="24" spans="1:26">
      <c r="A3009" s="33">
        <v>834</v>
      </c>
      <c r="B3009" s="33" t="s">
        <v>117</v>
      </c>
      <c r="C3009" s="33" t="s">
        <v>118</v>
      </c>
      <c r="D3009" s="33" t="s">
        <v>150</v>
      </c>
      <c r="E3009" s="33" t="s">
        <v>412</v>
      </c>
      <c r="F3009" s="33" t="s">
        <v>1560</v>
      </c>
      <c r="G3009" s="33" t="s">
        <v>1830</v>
      </c>
      <c r="H3009" s="33" t="s">
        <v>2069</v>
      </c>
      <c r="I3009" s="33" t="s">
        <v>1876</v>
      </c>
      <c r="J3009" s="33" t="s">
        <v>1876</v>
      </c>
      <c r="K3009" s="33">
        <v>15</v>
      </c>
      <c r="L3009" s="236">
        <v>45323</v>
      </c>
      <c r="M3009" s="236">
        <v>45323</v>
      </c>
      <c r="N3009" s="33" t="s">
        <v>124</v>
      </c>
      <c r="O3009" s="48" t="s">
        <v>125</v>
      </c>
      <c r="P3009" s="29" t="s">
        <v>1143</v>
      </c>
      <c r="Q3009" s="29" t="s">
        <v>1557</v>
      </c>
      <c r="R3009" s="29" t="s">
        <v>78</v>
      </c>
      <c r="S3009" s="33">
        <v>15</v>
      </c>
      <c r="T3009" s="29"/>
      <c r="U3009" s="29"/>
      <c r="V3009" s="29"/>
      <c r="W3009" s="29"/>
      <c r="X3009" s="29"/>
      <c r="Y3009" s="29"/>
      <c r="Z3009" s="33"/>
    </row>
    <row r="3010" ht="24" spans="1:28">
      <c r="A3010" s="33">
        <v>835</v>
      </c>
      <c r="B3010" s="33" t="s">
        <v>117</v>
      </c>
      <c r="C3010" s="33" t="s">
        <v>118</v>
      </c>
      <c r="D3010" s="33" t="s">
        <v>150</v>
      </c>
      <c r="E3010" s="33" t="s">
        <v>412</v>
      </c>
      <c r="F3010" s="33" t="s">
        <v>1560</v>
      </c>
      <c r="G3010" s="33" t="s">
        <v>1830</v>
      </c>
      <c r="H3010" s="33" t="s">
        <v>2069</v>
      </c>
      <c r="I3010" s="33" t="s">
        <v>1876</v>
      </c>
      <c r="J3010" s="33" t="s">
        <v>1876</v>
      </c>
      <c r="K3010" s="33">
        <v>15</v>
      </c>
      <c r="L3010" s="236">
        <v>45352</v>
      </c>
      <c r="M3010" s="236">
        <v>45352</v>
      </c>
      <c r="N3010" s="33" t="s">
        <v>124</v>
      </c>
      <c r="O3010" s="48" t="s">
        <v>125</v>
      </c>
      <c r="P3010" s="29" t="s">
        <v>1143</v>
      </c>
      <c r="Q3010" s="29" t="s">
        <v>1557</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150</v>
      </c>
      <c r="E3011" s="33" t="s">
        <v>412</v>
      </c>
      <c r="F3011" s="33" t="s">
        <v>1560</v>
      </c>
      <c r="G3011" s="33" t="s">
        <v>1830</v>
      </c>
      <c r="H3011" s="33" t="s">
        <v>2069</v>
      </c>
      <c r="I3011" s="33" t="s">
        <v>1876</v>
      </c>
      <c r="J3011" s="33" t="s">
        <v>1876</v>
      </c>
      <c r="K3011" s="33">
        <v>15</v>
      </c>
      <c r="L3011" s="236">
        <v>45383</v>
      </c>
      <c r="M3011" s="236">
        <v>45383</v>
      </c>
      <c r="N3011" s="33" t="s">
        <v>124</v>
      </c>
      <c r="O3011" s="48" t="s">
        <v>125</v>
      </c>
      <c r="P3011" s="29" t="s">
        <v>1143</v>
      </c>
      <c r="Q3011" s="29" t="s">
        <v>1557</v>
      </c>
      <c r="R3011" s="29" t="s">
        <v>78</v>
      </c>
      <c r="S3011" s="33">
        <v>15</v>
      </c>
      <c r="T3011" s="29"/>
      <c r="U3011" s="29"/>
      <c r="V3011" s="29"/>
      <c r="W3011" s="29"/>
      <c r="X3011" s="29"/>
      <c r="Y3011" s="29"/>
      <c r="Z3011" s="33"/>
    </row>
    <row r="3012" ht="24" spans="1:26">
      <c r="A3012" s="33">
        <v>837</v>
      </c>
      <c r="B3012" s="33" t="s">
        <v>117</v>
      </c>
      <c r="C3012" s="33" t="s">
        <v>118</v>
      </c>
      <c r="D3012" s="33" t="s">
        <v>150</v>
      </c>
      <c r="E3012" s="33" t="s">
        <v>412</v>
      </c>
      <c r="F3012" s="33" t="s">
        <v>1560</v>
      </c>
      <c r="G3012" s="33" t="s">
        <v>1830</v>
      </c>
      <c r="H3012" s="33" t="s">
        <v>2069</v>
      </c>
      <c r="I3012" s="33" t="s">
        <v>1876</v>
      </c>
      <c r="J3012" s="33" t="s">
        <v>1876</v>
      </c>
      <c r="K3012" s="33">
        <v>15</v>
      </c>
      <c r="L3012" s="236">
        <v>45413</v>
      </c>
      <c r="M3012" s="236">
        <v>45413</v>
      </c>
      <c r="N3012" s="33" t="s">
        <v>124</v>
      </c>
      <c r="O3012" s="48" t="s">
        <v>125</v>
      </c>
      <c r="P3012" s="29" t="s">
        <v>1143</v>
      </c>
      <c r="Q3012" s="29" t="s">
        <v>1557</v>
      </c>
      <c r="R3012" s="29" t="s">
        <v>78</v>
      </c>
      <c r="S3012" s="33">
        <v>15</v>
      </c>
      <c r="T3012" s="29"/>
      <c r="U3012" s="29"/>
      <c r="V3012" s="29"/>
      <c r="W3012" s="29"/>
      <c r="X3012" s="29"/>
      <c r="Y3012" s="29"/>
      <c r="Z3012" s="33"/>
    </row>
    <row r="3013" ht="24" spans="1:26">
      <c r="A3013" s="33">
        <v>838</v>
      </c>
      <c r="B3013" s="33" t="s">
        <v>117</v>
      </c>
      <c r="C3013" s="33" t="s">
        <v>118</v>
      </c>
      <c r="D3013" s="33" t="s">
        <v>150</v>
      </c>
      <c r="E3013" s="33" t="s">
        <v>412</v>
      </c>
      <c r="F3013" s="33" t="s">
        <v>1560</v>
      </c>
      <c r="G3013" s="33" t="s">
        <v>1830</v>
      </c>
      <c r="H3013" s="33" t="s">
        <v>2069</v>
      </c>
      <c r="I3013" s="33" t="s">
        <v>1876</v>
      </c>
      <c r="J3013" s="33" t="s">
        <v>1876</v>
      </c>
      <c r="K3013" s="33">
        <v>15</v>
      </c>
      <c r="L3013" s="236">
        <v>45444</v>
      </c>
      <c r="M3013" s="236">
        <v>45444</v>
      </c>
      <c r="N3013" s="33" t="s">
        <v>124</v>
      </c>
      <c r="O3013" s="48" t="s">
        <v>125</v>
      </c>
      <c r="P3013" s="29" t="s">
        <v>1143</v>
      </c>
      <c r="Q3013" s="29" t="s">
        <v>1557</v>
      </c>
      <c r="R3013" s="29" t="s">
        <v>78</v>
      </c>
      <c r="S3013" s="33">
        <v>15</v>
      </c>
      <c r="T3013" s="29"/>
      <c r="U3013" s="29"/>
      <c r="V3013" s="29"/>
      <c r="W3013" s="29"/>
      <c r="X3013" s="29"/>
      <c r="Y3013" s="29"/>
      <c r="Z3013" s="33"/>
    </row>
    <row r="3014" ht="24" spans="1:26">
      <c r="A3014" s="33">
        <v>839</v>
      </c>
      <c r="B3014" s="33" t="s">
        <v>117</v>
      </c>
      <c r="C3014" s="33" t="s">
        <v>118</v>
      </c>
      <c r="D3014" s="33" t="s">
        <v>150</v>
      </c>
      <c r="E3014" s="33" t="s">
        <v>412</v>
      </c>
      <c r="F3014" s="33" t="s">
        <v>1560</v>
      </c>
      <c r="G3014" s="33" t="s">
        <v>1830</v>
      </c>
      <c r="H3014" s="33" t="s">
        <v>2069</v>
      </c>
      <c r="I3014" s="33" t="s">
        <v>1876</v>
      </c>
      <c r="J3014" s="33" t="s">
        <v>1876</v>
      </c>
      <c r="K3014" s="33">
        <v>15</v>
      </c>
      <c r="L3014" s="236">
        <v>45474</v>
      </c>
      <c r="M3014" s="236">
        <v>45474</v>
      </c>
      <c r="N3014" s="33" t="s">
        <v>124</v>
      </c>
      <c r="O3014" s="48" t="s">
        <v>125</v>
      </c>
      <c r="P3014" s="29" t="s">
        <v>1143</v>
      </c>
      <c r="Q3014" s="29" t="s">
        <v>1557</v>
      </c>
      <c r="R3014" s="29" t="s">
        <v>78</v>
      </c>
      <c r="S3014" s="33">
        <v>15</v>
      </c>
      <c r="T3014" s="29"/>
      <c r="U3014" s="29"/>
      <c r="V3014" s="29"/>
      <c r="W3014" s="29"/>
      <c r="X3014" s="29"/>
      <c r="Y3014" s="29"/>
      <c r="Z3014" s="33"/>
    </row>
    <row r="3015" ht="24" spans="1:26">
      <c r="A3015" s="33">
        <v>840</v>
      </c>
      <c r="B3015" s="33" t="s">
        <v>117</v>
      </c>
      <c r="C3015" s="33" t="s">
        <v>118</v>
      </c>
      <c r="D3015" s="33" t="s">
        <v>150</v>
      </c>
      <c r="E3015" s="33" t="s">
        <v>412</v>
      </c>
      <c r="F3015" s="33" t="s">
        <v>1560</v>
      </c>
      <c r="G3015" s="33" t="s">
        <v>1830</v>
      </c>
      <c r="H3015" s="33" t="s">
        <v>2069</v>
      </c>
      <c r="I3015" s="33" t="s">
        <v>1876</v>
      </c>
      <c r="J3015" s="33" t="s">
        <v>1876</v>
      </c>
      <c r="K3015" s="33">
        <v>15</v>
      </c>
      <c r="L3015" s="236">
        <v>45505</v>
      </c>
      <c r="M3015" s="236">
        <v>45505</v>
      </c>
      <c r="N3015" s="33" t="s">
        <v>124</v>
      </c>
      <c r="O3015" s="48" t="s">
        <v>125</v>
      </c>
      <c r="P3015" s="29" t="s">
        <v>1143</v>
      </c>
      <c r="Q3015" s="29" t="s">
        <v>1557</v>
      </c>
      <c r="R3015" s="29" t="s">
        <v>78</v>
      </c>
      <c r="S3015" s="33">
        <v>15</v>
      </c>
      <c r="T3015" s="29"/>
      <c r="U3015" s="29"/>
      <c r="V3015" s="29"/>
      <c r="W3015" s="29"/>
      <c r="X3015" s="29"/>
      <c r="Y3015" s="29"/>
      <c r="Z3015" s="33"/>
    </row>
    <row r="3016" ht="24" spans="1:26">
      <c r="A3016" s="33">
        <v>841</v>
      </c>
      <c r="B3016" s="33" t="s">
        <v>117</v>
      </c>
      <c r="C3016" s="33" t="s">
        <v>118</v>
      </c>
      <c r="D3016" s="33" t="s">
        <v>150</v>
      </c>
      <c r="E3016" s="33" t="s">
        <v>412</v>
      </c>
      <c r="F3016" s="33" t="s">
        <v>1560</v>
      </c>
      <c r="G3016" s="33" t="s">
        <v>1830</v>
      </c>
      <c r="H3016" s="33" t="s">
        <v>2069</v>
      </c>
      <c r="I3016" s="33" t="s">
        <v>1876</v>
      </c>
      <c r="J3016" s="33" t="s">
        <v>1876</v>
      </c>
      <c r="K3016" s="33">
        <v>15</v>
      </c>
      <c r="L3016" s="236">
        <v>45536</v>
      </c>
      <c r="M3016" s="236">
        <v>45536</v>
      </c>
      <c r="N3016" s="33" t="s">
        <v>124</v>
      </c>
      <c r="O3016" s="48" t="s">
        <v>125</v>
      </c>
      <c r="P3016" s="29" t="s">
        <v>1143</v>
      </c>
      <c r="Q3016" s="29" t="s">
        <v>1557</v>
      </c>
      <c r="R3016" s="29" t="s">
        <v>78</v>
      </c>
      <c r="S3016" s="33">
        <v>15</v>
      </c>
      <c r="T3016" s="29"/>
      <c r="U3016" s="29"/>
      <c r="V3016" s="29"/>
      <c r="W3016" s="29"/>
      <c r="X3016" s="29"/>
      <c r="Y3016" s="29"/>
      <c r="Z3016" s="33"/>
    </row>
    <row r="3017" ht="24" spans="1:26">
      <c r="A3017" s="33">
        <v>842</v>
      </c>
      <c r="B3017" s="33" t="s">
        <v>117</v>
      </c>
      <c r="C3017" s="33" t="s">
        <v>118</v>
      </c>
      <c r="D3017" s="33" t="s">
        <v>150</v>
      </c>
      <c r="E3017" s="33" t="s">
        <v>412</v>
      </c>
      <c r="F3017" s="33" t="s">
        <v>1560</v>
      </c>
      <c r="G3017" s="33" t="s">
        <v>1830</v>
      </c>
      <c r="H3017" s="33" t="s">
        <v>2069</v>
      </c>
      <c r="I3017" s="33" t="s">
        <v>1876</v>
      </c>
      <c r="J3017" s="33" t="s">
        <v>1876</v>
      </c>
      <c r="K3017" s="33">
        <v>15</v>
      </c>
      <c r="L3017" s="236">
        <v>45566</v>
      </c>
      <c r="M3017" s="236">
        <v>45566</v>
      </c>
      <c r="N3017" s="33" t="s">
        <v>124</v>
      </c>
      <c r="O3017" s="48" t="s">
        <v>125</v>
      </c>
      <c r="P3017" s="29" t="s">
        <v>1143</v>
      </c>
      <c r="Q3017" s="29" t="s">
        <v>1557</v>
      </c>
      <c r="R3017" s="29" t="s">
        <v>78</v>
      </c>
      <c r="S3017" s="33">
        <v>15</v>
      </c>
      <c r="T3017" s="29"/>
      <c r="U3017" s="29"/>
      <c r="V3017" s="29"/>
      <c r="W3017" s="29"/>
      <c r="X3017" s="29"/>
      <c r="Y3017" s="29"/>
      <c r="Z3017" s="33"/>
    </row>
    <row r="3018" ht="24" spans="1:26">
      <c r="A3018" s="33">
        <v>843</v>
      </c>
      <c r="B3018" s="33" t="s">
        <v>117</v>
      </c>
      <c r="C3018" s="33" t="s">
        <v>118</v>
      </c>
      <c r="D3018" s="33" t="s">
        <v>150</v>
      </c>
      <c r="E3018" s="33" t="s">
        <v>412</v>
      </c>
      <c r="F3018" s="33" t="s">
        <v>1560</v>
      </c>
      <c r="G3018" s="33" t="s">
        <v>1830</v>
      </c>
      <c r="H3018" s="33" t="s">
        <v>2069</v>
      </c>
      <c r="I3018" s="33" t="s">
        <v>1876</v>
      </c>
      <c r="J3018" s="33" t="s">
        <v>1876</v>
      </c>
      <c r="K3018" s="33">
        <v>15</v>
      </c>
      <c r="L3018" s="236">
        <v>45597</v>
      </c>
      <c r="M3018" s="236">
        <v>45597</v>
      </c>
      <c r="N3018" s="33" t="s">
        <v>124</v>
      </c>
      <c r="O3018" s="48" t="s">
        <v>125</v>
      </c>
      <c r="P3018" s="29" t="s">
        <v>1143</v>
      </c>
      <c r="Q3018" s="29" t="s">
        <v>1557</v>
      </c>
      <c r="R3018" s="29" t="s">
        <v>78</v>
      </c>
      <c r="S3018" s="33">
        <v>15</v>
      </c>
      <c r="T3018" s="29"/>
      <c r="U3018" s="29"/>
      <c r="V3018" s="29"/>
      <c r="W3018" s="29"/>
      <c r="X3018" s="29"/>
      <c r="Y3018" s="29"/>
      <c r="Z3018" s="33"/>
    </row>
    <row r="3019" ht="24" spans="1:26">
      <c r="A3019" s="33">
        <v>844</v>
      </c>
      <c r="B3019" s="33" t="s">
        <v>117</v>
      </c>
      <c r="C3019" s="33" t="s">
        <v>118</v>
      </c>
      <c r="D3019" s="33" t="s">
        <v>150</v>
      </c>
      <c r="E3019" s="33" t="s">
        <v>412</v>
      </c>
      <c r="F3019" s="33" t="s">
        <v>1560</v>
      </c>
      <c r="G3019" s="33" t="s">
        <v>1830</v>
      </c>
      <c r="H3019" s="33" t="s">
        <v>2069</v>
      </c>
      <c r="I3019" s="33" t="s">
        <v>1876</v>
      </c>
      <c r="J3019" s="33" t="s">
        <v>1876</v>
      </c>
      <c r="K3019" s="33">
        <v>15</v>
      </c>
      <c r="L3019" s="236">
        <v>45627</v>
      </c>
      <c r="M3019" s="236">
        <v>45627</v>
      </c>
      <c r="N3019" s="33" t="s">
        <v>124</v>
      </c>
      <c r="O3019" s="48" t="s">
        <v>125</v>
      </c>
      <c r="P3019" s="29" t="s">
        <v>1143</v>
      </c>
      <c r="Q3019" s="29" t="s">
        <v>1557</v>
      </c>
      <c r="R3019" s="29" t="s">
        <v>78</v>
      </c>
      <c r="S3019" s="33">
        <v>15</v>
      </c>
      <c r="T3019" s="29"/>
      <c r="U3019" s="29"/>
      <c r="V3019" s="29"/>
      <c r="W3019" s="29"/>
      <c r="X3019" s="29"/>
      <c r="Y3019" s="29"/>
      <c r="Z3019" s="33"/>
    </row>
    <row r="3020" ht="24" spans="1:26">
      <c r="A3020" s="33">
        <v>845</v>
      </c>
      <c r="B3020" s="33" t="s">
        <v>117</v>
      </c>
      <c r="C3020" s="33" t="s">
        <v>118</v>
      </c>
      <c r="D3020" s="33" t="s">
        <v>150</v>
      </c>
      <c r="E3020" s="33" t="s">
        <v>412</v>
      </c>
      <c r="F3020" s="33" t="s">
        <v>1560</v>
      </c>
      <c r="G3020" s="33" t="s">
        <v>1830</v>
      </c>
      <c r="H3020" s="33" t="s">
        <v>1910</v>
      </c>
      <c r="I3020" s="33" t="s">
        <v>1876</v>
      </c>
      <c r="J3020" s="33" t="s">
        <v>1876</v>
      </c>
      <c r="K3020" s="33">
        <v>2</v>
      </c>
      <c r="L3020" s="236">
        <v>45292</v>
      </c>
      <c r="M3020" s="236">
        <v>45292</v>
      </c>
      <c r="N3020" s="33" t="s">
        <v>124</v>
      </c>
      <c r="O3020" s="48" t="s">
        <v>125</v>
      </c>
      <c r="P3020" s="29" t="s">
        <v>1143</v>
      </c>
      <c r="Q3020" s="29" t="s">
        <v>1557</v>
      </c>
      <c r="R3020" s="29" t="s">
        <v>78</v>
      </c>
      <c r="S3020" s="33">
        <v>2</v>
      </c>
      <c r="T3020" s="29"/>
      <c r="U3020" s="29"/>
      <c r="V3020" s="29"/>
      <c r="W3020" s="29"/>
      <c r="X3020" s="29"/>
      <c r="Y3020" s="29"/>
      <c r="Z3020" s="33"/>
    </row>
    <row r="3021" ht="24" spans="1:26">
      <c r="A3021" s="33">
        <v>846</v>
      </c>
      <c r="B3021" s="33" t="s">
        <v>117</v>
      </c>
      <c r="C3021" s="33" t="s">
        <v>118</v>
      </c>
      <c r="D3021" s="33" t="s">
        <v>150</v>
      </c>
      <c r="E3021" s="33" t="s">
        <v>412</v>
      </c>
      <c r="F3021" s="33" t="s">
        <v>1560</v>
      </c>
      <c r="G3021" s="33" t="s">
        <v>1830</v>
      </c>
      <c r="H3021" s="33" t="s">
        <v>1910</v>
      </c>
      <c r="I3021" s="33" t="s">
        <v>1876</v>
      </c>
      <c r="J3021" s="33" t="s">
        <v>1876</v>
      </c>
      <c r="K3021" s="33">
        <v>2</v>
      </c>
      <c r="L3021" s="236">
        <v>45292</v>
      </c>
      <c r="M3021" s="236">
        <v>45292</v>
      </c>
      <c r="N3021" s="33" t="s">
        <v>124</v>
      </c>
      <c r="O3021" s="48" t="s">
        <v>125</v>
      </c>
      <c r="P3021" s="29" t="s">
        <v>1143</v>
      </c>
      <c r="Q3021" s="29" t="s">
        <v>1557</v>
      </c>
      <c r="R3021" s="29" t="s">
        <v>78</v>
      </c>
      <c r="S3021" s="33">
        <v>2</v>
      </c>
      <c r="T3021" s="29"/>
      <c r="U3021" s="29"/>
      <c r="V3021" s="29"/>
      <c r="W3021" s="29"/>
      <c r="X3021" s="29"/>
      <c r="Y3021" s="29"/>
      <c r="Z3021" s="33"/>
    </row>
    <row r="3022" ht="24" spans="1:28">
      <c r="A3022" s="33">
        <v>847</v>
      </c>
      <c r="B3022" s="33" t="s">
        <v>117</v>
      </c>
      <c r="C3022" s="33" t="s">
        <v>118</v>
      </c>
      <c r="D3022" s="33" t="s">
        <v>150</v>
      </c>
      <c r="E3022" s="33" t="s">
        <v>412</v>
      </c>
      <c r="F3022" s="33" t="s">
        <v>1560</v>
      </c>
      <c r="G3022" s="33" t="s">
        <v>1830</v>
      </c>
      <c r="H3022" s="33" t="s">
        <v>1910</v>
      </c>
      <c r="I3022" s="33" t="s">
        <v>1876</v>
      </c>
      <c r="J3022" s="33" t="s">
        <v>1876</v>
      </c>
      <c r="K3022" s="33">
        <v>2</v>
      </c>
      <c r="L3022" s="236">
        <v>45323</v>
      </c>
      <c r="M3022" s="236">
        <v>45323</v>
      </c>
      <c r="N3022" s="33" t="s">
        <v>124</v>
      </c>
      <c r="O3022" s="48" t="s">
        <v>125</v>
      </c>
      <c r="P3022" s="29" t="s">
        <v>1143</v>
      </c>
      <c r="Q3022" s="29" t="s">
        <v>1557</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150</v>
      </c>
      <c r="E3023" s="33" t="s">
        <v>412</v>
      </c>
      <c r="F3023" s="33" t="s">
        <v>1560</v>
      </c>
      <c r="G3023" s="33" t="s">
        <v>1830</v>
      </c>
      <c r="H3023" s="33" t="s">
        <v>1910</v>
      </c>
      <c r="I3023" s="33" t="s">
        <v>1876</v>
      </c>
      <c r="J3023" s="33" t="s">
        <v>1876</v>
      </c>
      <c r="K3023" s="33">
        <v>2</v>
      </c>
      <c r="L3023" s="236">
        <v>45323</v>
      </c>
      <c r="M3023" s="236">
        <v>45323</v>
      </c>
      <c r="N3023" s="33" t="s">
        <v>124</v>
      </c>
      <c r="O3023" s="48" t="s">
        <v>125</v>
      </c>
      <c r="P3023" s="29" t="s">
        <v>1143</v>
      </c>
      <c r="Q3023" s="29" t="s">
        <v>1557</v>
      </c>
      <c r="R3023" s="29" t="s">
        <v>78</v>
      </c>
      <c r="S3023" s="33">
        <v>2</v>
      </c>
      <c r="T3023" s="29"/>
      <c r="U3023" s="29"/>
      <c r="V3023" s="29"/>
      <c r="W3023" s="29"/>
      <c r="X3023" s="29"/>
      <c r="Y3023" s="29"/>
      <c r="Z3023" s="33"/>
    </row>
    <row r="3024" ht="24" spans="1:28">
      <c r="A3024" s="33">
        <v>849</v>
      </c>
      <c r="B3024" s="33" t="s">
        <v>117</v>
      </c>
      <c r="C3024" s="33" t="s">
        <v>118</v>
      </c>
      <c r="D3024" s="33" t="s">
        <v>150</v>
      </c>
      <c r="E3024" s="33" t="s">
        <v>412</v>
      </c>
      <c r="F3024" s="33" t="s">
        <v>1560</v>
      </c>
      <c r="G3024" s="33" t="s">
        <v>1830</v>
      </c>
      <c r="H3024" s="33" t="s">
        <v>1910</v>
      </c>
      <c r="I3024" s="33" t="s">
        <v>1876</v>
      </c>
      <c r="J3024" s="33" t="s">
        <v>1876</v>
      </c>
      <c r="K3024" s="33">
        <v>2</v>
      </c>
      <c r="L3024" s="236">
        <v>45352</v>
      </c>
      <c r="M3024" s="236">
        <v>45352</v>
      </c>
      <c r="N3024" s="33" t="s">
        <v>124</v>
      </c>
      <c r="O3024" s="48" t="s">
        <v>125</v>
      </c>
      <c r="P3024" s="29" t="s">
        <v>1143</v>
      </c>
      <c r="Q3024" s="29" t="s">
        <v>1557</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150</v>
      </c>
      <c r="E3025" s="33" t="s">
        <v>412</v>
      </c>
      <c r="F3025" s="33" t="s">
        <v>1560</v>
      </c>
      <c r="G3025" s="33" t="s">
        <v>1830</v>
      </c>
      <c r="H3025" s="33" t="s">
        <v>1910</v>
      </c>
      <c r="I3025" s="33" t="s">
        <v>1876</v>
      </c>
      <c r="J3025" s="33" t="s">
        <v>1876</v>
      </c>
      <c r="K3025" s="33">
        <v>2</v>
      </c>
      <c r="L3025" s="236">
        <v>45352</v>
      </c>
      <c r="M3025" s="236">
        <v>45352</v>
      </c>
      <c r="N3025" s="33" t="s">
        <v>124</v>
      </c>
      <c r="O3025" s="48" t="s">
        <v>125</v>
      </c>
      <c r="P3025" s="29" t="s">
        <v>1143</v>
      </c>
      <c r="Q3025" s="29" t="s">
        <v>1557</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150</v>
      </c>
      <c r="E3026" s="33" t="s">
        <v>412</v>
      </c>
      <c r="F3026" s="33" t="s">
        <v>1560</v>
      </c>
      <c r="G3026" s="33" t="s">
        <v>1830</v>
      </c>
      <c r="H3026" s="33" t="s">
        <v>1910</v>
      </c>
      <c r="I3026" s="33" t="s">
        <v>1876</v>
      </c>
      <c r="J3026" s="33" t="s">
        <v>1876</v>
      </c>
      <c r="K3026" s="33">
        <v>2</v>
      </c>
      <c r="L3026" s="236">
        <v>45383</v>
      </c>
      <c r="M3026" s="236">
        <v>45383</v>
      </c>
      <c r="N3026" s="33" t="s">
        <v>124</v>
      </c>
      <c r="O3026" s="48" t="s">
        <v>125</v>
      </c>
      <c r="P3026" s="29" t="s">
        <v>1143</v>
      </c>
      <c r="Q3026" s="29" t="s">
        <v>1557</v>
      </c>
      <c r="R3026" s="29" t="s">
        <v>78</v>
      </c>
      <c r="S3026" s="33">
        <v>2</v>
      </c>
      <c r="T3026" s="29"/>
      <c r="U3026" s="29"/>
      <c r="V3026" s="29"/>
      <c r="W3026" s="29"/>
      <c r="X3026" s="29"/>
      <c r="Y3026" s="29"/>
      <c r="Z3026" s="33"/>
    </row>
    <row r="3027" ht="24" spans="1:26">
      <c r="A3027" s="33">
        <v>852</v>
      </c>
      <c r="B3027" s="33" t="s">
        <v>117</v>
      </c>
      <c r="C3027" s="33" t="s">
        <v>118</v>
      </c>
      <c r="D3027" s="33" t="s">
        <v>150</v>
      </c>
      <c r="E3027" s="33" t="s">
        <v>412</v>
      </c>
      <c r="F3027" s="33" t="s">
        <v>1560</v>
      </c>
      <c r="G3027" s="33" t="s">
        <v>1830</v>
      </c>
      <c r="H3027" s="33" t="s">
        <v>1910</v>
      </c>
      <c r="I3027" s="33" t="s">
        <v>1876</v>
      </c>
      <c r="J3027" s="33" t="s">
        <v>1876</v>
      </c>
      <c r="K3027" s="33">
        <v>2</v>
      </c>
      <c r="L3027" s="236">
        <v>45383</v>
      </c>
      <c r="M3027" s="236">
        <v>45383</v>
      </c>
      <c r="N3027" s="33" t="s">
        <v>124</v>
      </c>
      <c r="O3027" s="48" t="s">
        <v>125</v>
      </c>
      <c r="P3027" s="29" t="s">
        <v>1143</v>
      </c>
      <c r="Q3027" s="29" t="s">
        <v>1557</v>
      </c>
      <c r="R3027" s="29" t="s">
        <v>78</v>
      </c>
      <c r="S3027" s="33">
        <v>2</v>
      </c>
      <c r="T3027" s="29"/>
      <c r="U3027" s="29"/>
      <c r="V3027" s="29"/>
      <c r="W3027" s="29"/>
      <c r="X3027" s="29"/>
      <c r="Y3027" s="29"/>
      <c r="Z3027" s="33"/>
    </row>
    <row r="3028" ht="24" spans="1:26">
      <c r="A3028" s="33">
        <v>853</v>
      </c>
      <c r="B3028" s="33" t="s">
        <v>117</v>
      </c>
      <c r="C3028" s="33" t="s">
        <v>118</v>
      </c>
      <c r="D3028" s="33" t="s">
        <v>150</v>
      </c>
      <c r="E3028" s="33" t="s">
        <v>412</v>
      </c>
      <c r="F3028" s="33" t="s">
        <v>1560</v>
      </c>
      <c r="G3028" s="33" t="s">
        <v>1830</v>
      </c>
      <c r="H3028" s="33" t="s">
        <v>1910</v>
      </c>
      <c r="I3028" s="33" t="s">
        <v>1876</v>
      </c>
      <c r="J3028" s="33" t="s">
        <v>1876</v>
      </c>
      <c r="K3028" s="33">
        <v>2</v>
      </c>
      <c r="L3028" s="236">
        <v>45413</v>
      </c>
      <c r="M3028" s="236">
        <v>45413</v>
      </c>
      <c r="N3028" s="33" t="s">
        <v>124</v>
      </c>
      <c r="O3028" s="48" t="s">
        <v>125</v>
      </c>
      <c r="P3028" s="29" t="s">
        <v>1143</v>
      </c>
      <c r="Q3028" s="29" t="s">
        <v>1557</v>
      </c>
      <c r="R3028" s="29" t="s">
        <v>78</v>
      </c>
      <c r="S3028" s="33">
        <v>2</v>
      </c>
      <c r="T3028" s="29"/>
      <c r="U3028" s="29"/>
      <c r="V3028" s="29"/>
      <c r="W3028" s="29"/>
      <c r="X3028" s="29"/>
      <c r="Y3028" s="29"/>
      <c r="Z3028" s="33"/>
    </row>
    <row r="3029" ht="24" spans="1:26">
      <c r="A3029" s="33">
        <v>854</v>
      </c>
      <c r="B3029" s="33" t="s">
        <v>117</v>
      </c>
      <c r="C3029" s="33" t="s">
        <v>118</v>
      </c>
      <c r="D3029" s="33" t="s">
        <v>150</v>
      </c>
      <c r="E3029" s="33" t="s">
        <v>412</v>
      </c>
      <c r="F3029" s="33" t="s">
        <v>1560</v>
      </c>
      <c r="G3029" s="33" t="s">
        <v>1830</v>
      </c>
      <c r="H3029" s="33" t="s">
        <v>1910</v>
      </c>
      <c r="I3029" s="33" t="s">
        <v>1876</v>
      </c>
      <c r="J3029" s="33" t="s">
        <v>1876</v>
      </c>
      <c r="K3029" s="33">
        <v>2</v>
      </c>
      <c r="L3029" s="236">
        <v>45413</v>
      </c>
      <c r="M3029" s="236">
        <v>45413</v>
      </c>
      <c r="N3029" s="33" t="s">
        <v>124</v>
      </c>
      <c r="O3029" s="48" t="s">
        <v>125</v>
      </c>
      <c r="P3029" s="29" t="s">
        <v>1143</v>
      </c>
      <c r="Q3029" s="29" t="s">
        <v>1557</v>
      </c>
      <c r="R3029" s="29" t="s">
        <v>78</v>
      </c>
      <c r="S3029" s="33">
        <v>2</v>
      </c>
      <c r="T3029" s="29"/>
      <c r="U3029" s="29"/>
      <c r="V3029" s="29"/>
      <c r="W3029" s="29"/>
      <c r="X3029" s="29"/>
      <c r="Y3029" s="29"/>
      <c r="Z3029" s="33"/>
    </row>
    <row r="3030" ht="24" spans="1:26">
      <c r="A3030" s="33">
        <v>855</v>
      </c>
      <c r="B3030" s="33" t="s">
        <v>117</v>
      </c>
      <c r="C3030" s="33" t="s">
        <v>118</v>
      </c>
      <c r="D3030" s="33" t="s">
        <v>150</v>
      </c>
      <c r="E3030" s="33" t="s">
        <v>412</v>
      </c>
      <c r="F3030" s="33" t="s">
        <v>1560</v>
      </c>
      <c r="G3030" s="33" t="s">
        <v>1830</v>
      </c>
      <c r="H3030" s="33" t="s">
        <v>1910</v>
      </c>
      <c r="I3030" s="33" t="s">
        <v>1876</v>
      </c>
      <c r="J3030" s="33" t="s">
        <v>1876</v>
      </c>
      <c r="K3030" s="33">
        <v>2</v>
      </c>
      <c r="L3030" s="236">
        <v>45444</v>
      </c>
      <c r="M3030" s="236">
        <v>45444</v>
      </c>
      <c r="N3030" s="33" t="s">
        <v>124</v>
      </c>
      <c r="O3030" s="48" t="s">
        <v>125</v>
      </c>
      <c r="P3030" s="29" t="s">
        <v>1143</v>
      </c>
      <c r="Q3030" s="29" t="s">
        <v>1557</v>
      </c>
      <c r="R3030" s="29" t="s">
        <v>78</v>
      </c>
      <c r="S3030" s="33">
        <v>2</v>
      </c>
      <c r="T3030" s="29"/>
      <c r="U3030" s="29"/>
      <c r="V3030" s="29"/>
      <c r="W3030" s="29"/>
      <c r="X3030" s="29"/>
      <c r="Y3030" s="29"/>
      <c r="Z3030" s="33"/>
    </row>
    <row r="3031" ht="24" spans="1:26">
      <c r="A3031" s="33">
        <v>856</v>
      </c>
      <c r="B3031" s="33" t="s">
        <v>117</v>
      </c>
      <c r="C3031" s="33" t="s">
        <v>118</v>
      </c>
      <c r="D3031" s="33" t="s">
        <v>150</v>
      </c>
      <c r="E3031" s="33" t="s">
        <v>412</v>
      </c>
      <c r="F3031" s="33" t="s">
        <v>1560</v>
      </c>
      <c r="G3031" s="33" t="s">
        <v>1830</v>
      </c>
      <c r="H3031" s="33" t="s">
        <v>1910</v>
      </c>
      <c r="I3031" s="33" t="s">
        <v>1876</v>
      </c>
      <c r="J3031" s="33" t="s">
        <v>1876</v>
      </c>
      <c r="K3031" s="33">
        <v>2</v>
      </c>
      <c r="L3031" s="236">
        <v>45444</v>
      </c>
      <c r="M3031" s="236">
        <v>45444</v>
      </c>
      <c r="N3031" s="33" t="s">
        <v>124</v>
      </c>
      <c r="O3031" s="48" t="s">
        <v>125</v>
      </c>
      <c r="P3031" s="29" t="s">
        <v>1143</v>
      </c>
      <c r="Q3031" s="29" t="s">
        <v>1557</v>
      </c>
      <c r="R3031" s="29" t="s">
        <v>78</v>
      </c>
      <c r="S3031" s="33">
        <v>2</v>
      </c>
      <c r="T3031" s="29"/>
      <c r="U3031" s="29"/>
      <c r="V3031" s="29"/>
      <c r="W3031" s="29"/>
      <c r="X3031" s="29"/>
      <c r="Y3031" s="29"/>
      <c r="Z3031" s="33"/>
    </row>
    <row r="3032" ht="24" spans="1:26">
      <c r="A3032" s="33">
        <v>857</v>
      </c>
      <c r="B3032" s="33" t="s">
        <v>117</v>
      </c>
      <c r="C3032" s="33" t="s">
        <v>118</v>
      </c>
      <c r="D3032" s="33" t="s">
        <v>150</v>
      </c>
      <c r="E3032" s="33" t="s">
        <v>412</v>
      </c>
      <c r="F3032" s="33" t="s">
        <v>1560</v>
      </c>
      <c r="G3032" s="33" t="s">
        <v>1830</v>
      </c>
      <c r="H3032" s="33" t="s">
        <v>1910</v>
      </c>
      <c r="I3032" s="33" t="s">
        <v>1876</v>
      </c>
      <c r="J3032" s="33" t="s">
        <v>1876</v>
      </c>
      <c r="K3032" s="33">
        <v>2</v>
      </c>
      <c r="L3032" s="236">
        <v>45474</v>
      </c>
      <c r="M3032" s="236">
        <v>45474</v>
      </c>
      <c r="N3032" s="33" t="s">
        <v>124</v>
      </c>
      <c r="O3032" s="48" t="s">
        <v>125</v>
      </c>
      <c r="P3032" s="29" t="s">
        <v>1143</v>
      </c>
      <c r="Q3032" s="29" t="s">
        <v>1557</v>
      </c>
      <c r="R3032" s="29" t="s">
        <v>78</v>
      </c>
      <c r="S3032" s="33">
        <v>2</v>
      </c>
      <c r="T3032" s="29"/>
      <c r="U3032" s="29"/>
      <c r="V3032" s="29"/>
      <c r="W3032" s="29"/>
      <c r="X3032" s="29"/>
      <c r="Y3032" s="29"/>
      <c r="Z3032" s="33"/>
    </row>
    <row r="3033" ht="24" spans="1:26">
      <c r="A3033" s="33">
        <v>858</v>
      </c>
      <c r="B3033" s="33" t="s">
        <v>117</v>
      </c>
      <c r="C3033" s="33" t="s">
        <v>118</v>
      </c>
      <c r="D3033" s="33" t="s">
        <v>150</v>
      </c>
      <c r="E3033" s="33" t="s">
        <v>412</v>
      </c>
      <c r="F3033" s="33" t="s">
        <v>1560</v>
      </c>
      <c r="G3033" s="33" t="s">
        <v>1830</v>
      </c>
      <c r="H3033" s="33" t="s">
        <v>1910</v>
      </c>
      <c r="I3033" s="33" t="s">
        <v>1876</v>
      </c>
      <c r="J3033" s="33" t="s">
        <v>1876</v>
      </c>
      <c r="K3033" s="33">
        <v>2</v>
      </c>
      <c r="L3033" s="236">
        <v>45474</v>
      </c>
      <c r="M3033" s="236">
        <v>45474</v>
      </c>
      <c r="N3033" s="33" t="s">
        <v>124</v>
      </c>
      <c r="O3033" s="48" t="s">
        <v>125</v>
      </c>
      <c r="P3033" s="29" t="s">
        <v>1143</v>
      </c>
      <c r="Q3033" s="29" t="s">
        <v>1557</v>
      </c>
      <c r="R3033" s="29" t="s">
        <v>78</v>
      </c>
      <c r="S3033" s="33">
        <v>2</v>
      </c>
      <c r="T3033" s="29"/>
      <c r="U3033" s="29"/>
      <c r="V3033" s="29"/>
      <c r="W3033" s="29"/>
      <c r="X3033" s="29"/>
      <c r="Y3033" s="29"/>
      <c r="Z3033" s="33"/>
    </row>
    <row r="3034" ht="24" spans="1:26">
      <c r="A3034" s="33">
        <v>859</v>
      </c>
      <c r="B3034" s="33" t="s">
        <v>117</v>
      </c>
      <c r="C3034" s="33" t="s">
        <v>118</v>
      </c>
      <c r="D3034" s="33" t="s">
        <v>150</v>
      </c>
      <c r="E3034" s="33" t="s">
        <v>412</v>
      </c>
      <c r="F3034" s="33" t="s">
        <v>1560</v>
      </c>
      <c r="G3034" s="33" t="s">
        <v>1830</v>
      </c>
      <c r="H3034" s="33" t="s">
        <v>1910</v>
      </c>
      <c r="I3034" s="33" t="s">
        <v>1876</v>
      </c>
      <c r="J3034" s="33" t="s">
        <v>1876</v>
      </c>
      <c r="K3034" s="33">
        <v>2</v>
      </c>
      <c r="L3034" s="236">
        <v>45505</v>
      </c>
      <c r="M3034" s="236">
        <v>45505</v>
      </c>
      <c r="N3034" s="33" t="s">
        <v>124</v>
      </c>
      <c r="O3034" s="48" t="s">
        <v>125</v>
      </c>
      <c r="P3034" s="29" t="s">
        <v>1143</v>
      </c>
      <c r="Q3034" s="29" t="s">
        <v>1557</v>
      </c>
      <c r="R3034" s="29" t="s">
        <v>78</v>
      </c>
      <c r="S3034" s="33">
        <v>2</v>
      </c>
      <c r="T3034" s="29"/>
      <c r="U3034" s="29"/>
      <c r="V3034" s="29"/>
      <c r="W3034" s="29"/>
      <c r="X3034" s="29"/>
      <c r="Y3034" s="29"/>
      <c r="Z3034" s="33"/>
    </row>
    <row r="3035" ht="24" spans="1:26">
      <c r="A3035" s="33">
        <v>860</v>
      </c>
      <c r="B3035" s="33" t="s">
        <v>117</v>
      </c>
      <c r="C3035" s="33" t="s">
        <v>118</v>
      </c>
      <c r="D3035" s="33" t="s">
        <v>150</v>
      </c>
      <c r="E3035" s="33" t="s">
        <v>412</v>
      </c>
      <c r="F3035" s="33" t="s">
        <v>1560</v>
      </c>
      <c r="G3035" s="33" t="s">
        <v>1830</v>
      </c>
      <c r="H3035" s="33" t="s">
        <v>1910</v>
      </c>
      <c r="I3035" s="33" t="s">
        <v>1876</v>
      </c>
      <c r="J3035" s="33" t="s">
        <v>1876</v>
      </c>
      <c r="K3035" s="33">
        <v>2</v>
      </c>
      <c r="L3035" s="236">
        <v>45505</v>
      </c>
      <c r="M3035" s="236">
        <v>45505</v>
      </c>
      <c r="N3035" s="33" t="s">
        <v>124</v>
      </c>
      <c r="O3035" s="48" t="s">
        <v>125</v>
      </c>
      <c r="P3035" s="29" t="s">
        <v>1143</v>
      </c>
      <c r="Q3035" s="29" t="s">
        <v>1557</v>
      </c>
      <c r="R3035" s="29" t="s">
        <v>78</v>
      </c>
      <c r="S3035" s="33">
        <v>2</v>
      </c>
      <c r="T3035" s="29"/>
      <c r="U3035" s="29"/>
      <c r="V3035" s="29"/>
      <c r="W3035" s="29"/>
      <c r="X3035" s="29"/>
      <c r="Y3035" s="29"/>
      <c r="Z3035" s="33"/>
    </row>
    <row r="3036" ht="24" spans="1:28">
      <c r="A3036" s="33">
        <v>861</v>
      </c>
      <c r="B3036" s="33" t="s">
        <v>117</v>
      </c>
      <c r="C3036" s="33" t="s">
        <v>118</v>
      </c>
      <c r="D3036" s="33" t="s">
        <v>150</v>
      </c>
      <c r="E3036" s="33" t="s">
        <v>412</v>
      </c>
      <c r="F3036" s="33" t="s">
        <v>1560</v>
      </c>
      <c r="G3036" s="33" t="s">
        <v>1830</v>
      </c>
      <c r="H3036" s="33" t="s">
        <v>1910</v>
      </c>
      <c r="I3036" s="33" t="s">
        <v>1876</v>
      </c>
      <c r="J3036" s="33" t="s">
        <v>1876</v>
      </c>
      <c r="K3036" s="33">
        <v>2</v>
      </c>
      <c r="L3036" s="236">
        <v>45536</v>
      </c>
      <c r="M3036" s="236">
        <v>45536</v>
      </c>
      <c r="N3036" s="33" t="s">
        <v>124</v>
      </c>
      <c r="O3036" s="48" t="s">
        <v>125</v>
      </c>
      <c r="P3036" s="29" t="s">
        <v>1143</v>
      </c>
      <c r="Q3036" s="29" t="s">
        <v>1557</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150</v>
      </c>
      <c r="E3037" s="33" t="s">
        <v>412</v>
      </c>
      <c r="F3037" s="33" t="s">
        <v>1560</v>
      </c>
      <c r="G3037" s="33" t="s">
        <v>1830</v>
      </c>
      <c r="H3037" s="33" t="s">
        <v>1910</v>
      </c>
      <c r="I3037" s="33" t="s">
        <v>1876</v>
      </c>
      <c r="J3037" s="33" t="s">
        <v>1876</v>
      </c>
      <c r="K3037" s="33">
        <v>2</v>
      </c>
      <c r="L3037" s="236">
        <v>45536</v>
      </c>
      <c r="M3037" s="236">
        <v>45536</v>
      </c>
      <c r="N3037" s="33" t="s">
        <v>124</v>
      </c>
      <c r="O3037" s="48" t="s">
        <v>125</v>
      </c>
      <c r="P3037" s="29" t="s">
        <v>1143</v>
      </c>
      <c r="Q3037" s="29" t="s">
        <v>1557</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150</v>
      </c>
      <c r="E3038" s="33" t="s">
        <v>412</v>
      </c>
      <c r="F3038" s="33" t="s">
        <v>1560</v>
      </c>
      <c r="G3038" s="33" t="s">
        <v>1830</v>
      </c>
      <c r="H3038" s="33" t="s">
        <v>1910</v>
      </c>
      <c r="I3038" s="33" t="s">
        <v>1876</v>
      </c>
      <c r="J3038" s="33" t="s">
        <v>1876</v>
      </c>
      <c r="K3038" s="33">
        <v>2</v>
      </c>
      <c r="L3038" s="236">
        <v>45566</v>
      </c>
      <c r="M3038" s="236">
        <v>45566</v>
      </c>
      <c r="N3038" s="33" t="s">
        <v>124</v>
      </c>
      <c r="O3038" s="48" t="s">
        <v>125</v>
      </c>
      <c r="P3038" s="29" t="s">
        <v>1143</v>
      </c>
      <c r="Q3038" s="29" t="s">
        <v>1557</v>
      </c>
      <c r="R3038" s="29" t="s">
        <v>78</v>
      </c>
      <c r="S3038" s="33">
        <v>2</v>
      </c>
      <c r="T3038" s="29"/>
      <c r="U3038" s="29"/>
      <c r="V3038" s="29"/>
      <c r="W3038" s="29"/>
      <c r="X3038" s="29"/>
      <c r="Y3038" s="29"/>
      <c r="Z3038" s="33"/>
    </row>
    <row r="3039" ht="24" spans="1:26">
      <c r="A3039" s="33">
        <v>864</v>
      </c>
      <c r="B3039" s="33" t="s">
        <v>117</v>
      </c>
      <c r="C3039" s="33" t="s">
        <v>118</v>
      </c>
      <c r="D3039" s="33" t="s">
        <v>150</v>
      </c>
      <c r="E3039" s="33" t="s">
        <v>412</v>
      </c>
      <c r="F3039" s="33" t="s">
        <v>1560</v>
      </c>
      <c r="G3039" s="33" t="s">
        <v>1830</v>
      </c>
      <c r="H3039" s="33" t="s">
        <v>1910</v>
      </c>
      <c r="I3039" s="33" t="s">
        <v>1876</v>
      </c>
      <c r="J3039" s="33" t="s">
        <v>1876</v>
      </c>
      <c r="K3039" s="33">
        <v>2</v>
      </c>
      <c r="L3039" s="236">
        <v>45566</v>
      </c>
      <c r="M3039" s="236">
        <v>45566</v>
      </c>
      <c r="N3039" s="33" t="s">
        <v>124</v>
      </c>
      <c r="O3039" s="48" t="s">
        <v>125</v>
      </c>
      <c r="P3039" s="29" t="s">
        <v>1143</v>
      </c>
      <c r="Q3039" s="29" t="s">
        <v>1557</v>
      </c>
      <c r="R3039" s="29" t="s">
        <v>78</v>
      </c>
      <c r="S3039" s="33">
        <v>2</v>
      </c>
      <c r="T3039" s="29"/>
      <c r="U3039" s="29"/>
      <c r="V3039" s="29"/>
      <c r="W3039" s="29"/>
      <c r="X3039" s="29"/>
      <c r="Y3039" s="29"/>
      <c r="Z3039" s="33"/>
    </row>
    <row r="3040" ht="24" spans="1:26">
      <c r="A3040" s="33">
        <v>865</v>
      </c>
      <c r="B3040" s="33" t="s">
        <v>117</v>
      </c>
      <c r="C3040" s="33" t="s">
        <v>118</v>
      </c>
      <c r="D3040" s="33" t="s">
        <v>150</v>
      </c>
      <c r="E3040" s="33" t="s">
        <v>412</v>
      </c>
      <c r="F3040" s="33" t="s">
        <v>1560</v>
      </c>
      <c r="G3040" s="33" t="s">
        <v>1830</v>
      </c>
      <c r="H3040" s="33" t="s">
        <v>1910</v>
      </c>
      <c r="I3040" s="33" t="s">
        <v>1876</v>
      </c>
      <c r="J3040" s="33" t="s">
        <v>1876</v>
      </c>
      <c r="K3040" s="33">
        <v>2</v>
      </c>
      <c r="L3040" s="236">
        <v>45597</v>
      </c>
      <c r="M3040" s="236">
        <v>45597</v>
      </c>
      <c r="N3040" s="33" t="s">
        <v>124</v>
      </c>
      <c r="O3040" s="48" t="s">
        <v>125</v>
      </c>
      <c r="P3040" s="29" t="s">
        <v>1143</v>
      </c>
      <c r="Q3040" s="29" t="s">
        <v>1557</v>
      </c>
      <c r="R3040" s="29" t="s">
        <v>78</v>
      </c>
      <c r="S3040" s="33">
        <v>2</v>
      </c>
      <c r="T3040" s="29"/>
      <c r="U3040" s="29"/>
      <c r="V3040" s="29"/>
      <c r="W3040" s="29"/>
      <c r="X3040" s="29"/>
      <c r="Y3040" s="29"/>
      <c r="Z3040" s="33"/>
    </row>
    <row r="3041" ht="24" spans="1:26">
      <c r="A3041" s="33">
        <v>866</v>
      </c>
      <c r="B3041" s="33" t="s">
        <v>117</v>
      </c>
      <c r="C3041" s="33" t="s">
        <v>118</v>
      </c>
      <c r="D3041" s="33" t="s">
        <v>150</v>
      </c>
      <c r="E3041" s="33" t="s">
        <v>412</v>
      </c>
      <c r="F3041" s="33" t="s">
        <v>1560</v>
      </c>
      <c r="G3041" s="33" t="s">
        <v>1830</v>
      </c>
      <c r="H3041" s="33" t="s">
        <v>1910</v>
      </c>
      <c r="I3041" s="33" t="s">
        <v>1876</v>
      </c>
      <c r="J3041" s="33" t="s">
        <v>1876</v>
      </c>
      <c r="K3041" s="33">
        <v>2</v>
      </c>
      <c r="L3041" s="236">
        <v>45597</v>
      </c>
      <c r="M3041" s="236">
        <v>45597</v>
      </c>
      <c r="N3041" s="33" t="s">
        <v>124</v>
      </c>
      <c r="O3041" s="48" t="s">
        <v>125</v>
      </c>
      <c r="P3041" s="29" t="s">
        <v>1143</v>
      </c>
      <c r="Q3041" s="29" t="s">
        <v>1557</v>
      </c>
      <c r="R3041" s="29" t="s">
        <v>78</v>
      </c>
      <c r="S3041" s="33">
        <v>2</v>
      </c>
      <c r="T3041" s="29"/>
      <c r="U3041" s="29"/>
      <c r="V3041" s="29"/>
      <c r="W3041" s="29"/>
      <c r="X3041" s="29"/>
      <c r="Y3041" s="29"/>
      <c r="Z3041" s="33"/>
    </row>
    <row r="3042" ht="24" spans="1:26">
      <c r="A3042" s="33">
        <v>867</v>
      </c>
      <c r="B3042" s="33" t="s">
        <v>117</v>
      </c>
      <c r="C3042" s="33" t="s">
        <v>118</v>
      </c>
      <c r="D3042" s="33" t="s">
        <v>150</v>
      </c>
      <c r="E3042" s="33" t="s">
        <v>412</v>
      </c>
      <c r="F3042" s="33" t="s">
        <v>1560</v>
      </c>
      <c r="G3042" s="33" t="s">
        <v>1830</v>
      </c>
      <c r="H3042" s="33" t="s">
        <v>1910</v>
      </c>
      <c r="I3042" s="33" t="s">
        <v>1876</v>
      </c>
      <c r="J3042" s="33" t="s">
        <v>1876</v>
      </c>
      <c r="K3042" s="33">
        <v>2</v>
      </c>
      <c r="L3042" s="236">
        <v>45627</v>
      </c>
      <c r="M3042" s="236">
        <v>45627</v>
      </c>
      <c r="N3042" s="33" t="s">
        <v>124</v>
      </c>
      <c r="O3042" s="48" t="s">
        <v>125</v>
      </c>
      <c r="P3042" s="29" t="s">
        <v>1143</v>
      </c>
      <c r="Q3042" s="29" t="s">
        <v>1557</v>
      </c>
      <c r="R3042" s="29" t="s">
        <v>78</v>
      </c>
      <c r="S3042" s="33">
        <v>2</v>
      </c>
      <c r="T3042" s="29"/>
      <c r="U3042" s="29"/>
      <c r="V3042" s="29"/>
      <c r="W3042" s="29"/>
      <c r="X3042" s="29"/>
      <c r="Y3042" s="29"/>
      <c r="Z3042" s="33"/>
    </row>
    <row r="3043" ht="24" spans="1:26">
      <c r="A3043" s="33">
        <v>868</v>
      </c>
      <c r="B3043" s="33" t="s">
        <v>117</v>
      </c>
      <c r="C3043" s="33" t="s">
        <v>118</v>
      </c>
      <c r="D3043" s="33" t="s">
        <v>150</v>
      </c>
      <c r="E3043" s="33" t="s">
        <v>412</v>
      </c>
      <c r="F3043" s="33" t="s">
        <v>1560</v>
      </c>
      <c r="G3043" s="33" t="s">
        <v>1830</v>
      </c>
      <c r="H3043" s="33" t="s">
        <v>1910</v>
      </c>
      <c r="I3043" s="33" t="s">
        <v>1876</v>
      </c>
      <c r="J3043" s="33" t="s">
        <v>1876</v>
      </c>
      <c r="K3043" s="33">
        <v>2</v>
      </c>
      <c r="L3043" s="236">
        <v>45627</v>
      </c>
      <c r="M3043" s="236">
        <v>45627</v>
      </c>
      <c r="N3043" s="33" t="s">
        <v>124</v>
      </c>
      <c r="O3043" s="48" t="s">
        <v>125</v>
      </c>
      <c r="P3043" s="29" t="s">
        <v>1143</v>
      </c>
      <c r="Q3043" s="29" t="s">
        <v>1557</v>
      </c>
      <c r="R3043" s="29" t="s">
        <v>78</v>
      </c>
      <c r="S3043" s="33">
        <v>2</v>
      </c>
      <c r="T3043" s="29"/>
      <c r="U3043" s="29"/>
      <c r="V3043" s="29"/>
      <c r="W3043" s="29"/>
      <c r="X3043" s="29"/>
      <c r="Y3043" s="29"/>
      <c r="Z3043" s="33"/>
    </row>
    <row r="3044" ht="24" spans="1:26">
      <c r="A3044" s="33">
        <v>875</v>
      </c>
      <c r="B3044" s="33" t="s">
        <v>117</v>
      </c>
      <c r="C3044" s="33" t="s">
        <v>118</v>
      </c>
      <c r="D3044" s="33" t="s">
        <v>150</v>
      </c>
      <c r="E3044" s="33" t="s">
        <v>247</v>
      </c>
      <c r="F3044" s="33" t="s">
        <v>1580</v>
      </c>
      <c r="G3044" s="33" t="s">
        <v>1830</v>
      </c>
      <c r="H3044" s="33" t="s">
        <v>2070</v>
      </c>
      <c r="I3044" s="33" t="s">
        <v>1876</v>
      </c>
      <c r="J3044" s="33" t="s">
        <v>1876</v>
      </c>
      <c r="K3044" s="33">
        <v>14</v>
      </c>
      <c r="L3044" s="236">
        <v>45292</v>
      </c>
      <c r="M3044" s="236">
        <v>45292</v>
      </c>
      <c r="N3044" s="33" t="s">
        <v>124</v>
      </c>
      <c r="O3044" s="48" t="s">
        <v>125</v>
      </c>
      <c r="P3044" s="29" t="s">
        <v>1143</v>
      </c>
      <c r="Q3044" s="29" t="s">
        <v>1557</v>
      </c>
      <c r="R3044" s="29" t="s">
        <v>78</v>
      </c>
      <c r="S3044" s="33">
        <v>14</v>
      </c>
      <c r="T3044" s="29"/>
      <c r="U3044" s="29"/>
      <c r="V3044" s="29"/>
      <c r="W3044" s="29"/>
      <c r="X3044" s="29"/>
      <c r="Y3044" s="29"/>
      <c r="Z3044" s="33"/>
    </row>
    <row r="3045" ht="24" spans="1:26">
      <c r="A3045" s="33">
        <v>876</v>
      </c>
      <c r="B3045" s="33" t="s">
        <v>117</v>
      </c>
      <c r="C3045" s="33" t="s">
        <v>118</v>
      </c>
      <c r="D3045" s="33" t="s">
        <v>150</v>
      </c>
      <c r="E3045" s="33" t="s">
        <v>247</v>
      </c>
      <c r="F3045" s="33" t="s">
        <v>1580</v>
      </c>
      <c r="G3045" s="33" t="s">
        <v>1830</v>
      </c>
      <c r="H3045" s="33" t="s">
        <v>2070</v>
      </c>
      <c r="I3045" s="33" t="s">
        <v>1876</v>
      </c>
      <c r="J3045" s="33" t="s">
        <v>1876</v>
      </c>
      <c r="K3045" s="33">
        <v>14</v>
      </c>
      <c r="L3045" s="236">
        <v>45323</v>
      </c>
      <c r="M3045" s="236">
        <v>45323</v>
      </c>
      <c r="N3045" s="33" t="s">
        <v>124</v>
      </c>
      <c r="O3045" s="48" t="s">
        <v>125</v>
      </c>
      <c r="P3045" s="29" t="s">
        <v>1143</v>
      </c>
      <c r="Q3045" s="29" t="s">
        <v>1557</v>
      </c>
      <c r="R3045" s="29" t="s">
        <v>78</v>
      </c>
      <c r="S3045" s="33">
        <v>14</v>
      </c>
      <c r="T3045" s="29"/>
      <c r="U3045" s="29"/>
      <c r="V3045" s="29"/>
      <c r="W3045" s="29"/>
      <c r="X3045" s="29"/>
      <c r="Y3045" s="29"/>
      <c r="Z3045" s="33"/>
    </row>
    <row r="3046" ht="24" spans="1:28">
      <c r="A3046" s="33">
        <v>877</v>
      </c>
      <c r="B3046" s="33" t="s">
        <v>117</v>
      </c>
      <c r="C3046" s="33" t="s">
        <v>118</v>
      </c>
      <c r="D3046" s="33" t="s">
        <v>150</v>
      </c>
      <c r="E3046" s="33" t="s">
        <v>247</v>
      </c>
      <c r="F3046" s="33" t="s">
        <v>1580</v>
      </c>
      <c r="G3046" s="33" t="s">
        <v>1830</v>
      </c>
      <c r="H3046" s="33" t="s">
        <v>2070</v>
      </c>
      <c r="I3046" s="33" t="s">
        <v>1876</v>
      </c>
      <c r="J3046" s="33" t="s">
        <v>1876</v>
      </c>
      <c r="K3046" s="33">
        <v>14</v>
      </c>
      <c r="L3046" s="236">
        <v>45352</v>
      </c>
      <c r="M3046" s="236">
        <v>45352</v>
      </c>
      <c r="N3046" s="33" t="s">
        <v>124</v>
      </c>
      <c r="O3046" s="48" t="s">
        <v>125</v>
      </c>
      <c r="P3046" s="29" t="s">
        <v>1143</v>
      </c>
      <c r="Q3046" s="29" t="s">
        <v>1557</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150</v>
      </c>
      <c r="E3047" s="33" t="s">
        <v>247</v>
      </c>
      <c r="F3047" s="33" t="s">
        <v>1580</v>
      </c>
      <c r="G3047" s="33" t="s">
        <v>1830</v>
      </c>
      <c r="H3047" s="33" t="s">
        <v>2070</v>
      </c>
      <c r="I3047" s="33" t="s">
        <v>1876</v>
      </c>
      <c r="J3047" s="33" t="s">
        <v>1876</v>
      </c>
      <c r="K3047" s="33">
        <v>14</v>
      </c>
      <c r="L3047" s="236">
        <v>45383</v>
      </c>
      <c r="M3047" s="236">
        <v>45383</v>
      </c>
      <c r="N3047" s="33" t="s">
        <v>124</v>
      </c>
      <c r="O3047" s="48" t="s">
        <v>125</v>
      </c>
      <c r="P3047" s="29" t="s">
        <v>1143</v>
      </c>
      <c r="Q3047" s="29" t="s">
        <v>1557</v>
      </c>
      <c r="R3047" s="29" t="s">
        <v>78</v>
      </c>
      <c r="S3047" s="33">
        <v>14</v>
      </c>
      <c r="T3047" s="29"/>
      <c r="U3047" s="29"/>
      <c r="V3047" s="29"/>
      <c r="W3047" s="29"/>
      <c r="X3047" s="29"/>
      <c r="Y3047" s="29"/>
      <c r="Z3047" s="33"/>
    </row>
    <row r="3048" ht="24" spans="1:26">
      <c r="A3048" s="33">
        <v>879</v>
      </c>
      <c r="B3048" s="33" t="s">
        <v>117</v>
      </c>
      <c r="C3048" s="33" t="s">
        <v>118</v>
      </c>
      <c r="D3048" s="33" t="s">
        <v>150</v>
      </c>
      <c r="E3048" s="33" t="s">
        <v>247</v>
      </c>
      <c r="F3048" s="33" t="s">
        <v>1580</v>
      </c>
      <c r="G3048" s="33" t="s">
        <v>1830</v>
      </c>
      <c r="H3048" s="33" t="s">
        <v>2070</v>
      </c>
      <c r="I3048" s="33" t="s">
        <v>1876</v>
      </c>
      <c r="J3048" s="33" t="s">
        <v>1876</v>
      </c>
      <c r="K3048" s="33">
        <v>14</v>
      </c>
      <c r="L3048" s="236">
        <v>45413</v>
      </c>
      <c r="M3048" s="236">
        <v>45413</v>
      </c>
      <c r="N3048" s="33" t="s">
        <v>124</v>
      </c>
      <c r="O3048" s="48" t="s">
        <v>125</v>
      </c>
      <c r="P3048" s="29" t="s">
        <v>1143</v>
      </c>
      <c r="Q3048" s="29" t="s">
        <v>1557</v>
      </c>
      <c r="R3048" s="29" t="s">
        <v>78</v>
      </c>
      <c r="S3048" s="33">
        <v>14</v>
      </c>
      <c r="T3048" s="29"/>
      <c r="U3048" s="29"/>
      <c r="V3048" s="29"/>
      <c r="W3048" s="29"/>
      <c r="X3048" s="29"/>
      <c r="Y3048" s="29"/>
      <c r="Z3048" s="33"/>
    </row>
    <row r="3049" ht="24" spans="1:26">
      <c r="A3049" s="33">
        <v>880</v>
      </c>
      <c r="B3049" s="33" t="s">
        <v>117</v>
      </c>
      <c r="C3049" s="33" t="s">
        <v>118</v>
      </c>
      <c r="D3049" s="33" t="s">
        <v>150</v>
      </c>
      <c r="E3049" s="33" t="s">
        <v>247</v>
      </c>
      <c r="F3049" s="33" t="s">
        <v>1580</v>
      </c>
      <c r="G3049" s="33" t="s">
        <v>1830</v>
      </c>
      <c r="H3049" s="33" t="s">
        <v>2070</v>
      </c>
      <c r="I3049" s="33" t="s">
        <v>1876</v>
      </c>
      <c r="J3049" s="33" t="s">
        <v>1876</v>
      </c>
      <c r="K3049" s="33">
        <v>14</v>
      </c>
      <c r="L3049" s="236">
        <v>45444</v>
      </c>
      <c r="M3049" s="236">
        <v>45444</v>
      </c>
      <c r="N3049" s="33" t="s">
        <v>124</v>
      </c>
      <c r="O3049" s="48" t="s">
        <v>125</v>
      </c>
      <c r="P3049" s="29" t="s">
        <v>1143</v>
      </c>
      <c r="Q3049" s="29" t="s">
        <v>1557</v>
      </c>
      <c r="R3049" s="29" t="s">
        <v>78</v>
      </c>
      <c r="S3049" s="33">
        <v>14</v>
      </c>
      <c r="T3049" s="29"/>
      <c r="U3049" s="29"/>
      <c r="V3049" s="29"/>
      <c r="W3049" s="29"/>
      <c r="X3049" s="29"/>
      <c r="Y3049" s="29"/>
      <c r="Z3049" s="33"/>
    </row>
    <row r="3050" ht="24" spans="1:26">
      <c r="A3050" s="33">
        <v>881</v>
      </c>
      <c r="B3050" s="33" t="s">
        <v>117</v>
      </c>
      <c r="C3050" s="33" t="s">
        <v>118</v>
      </c>
      <c r="D3050" s="33" t="s">
        <v>150</v>
      </c>
      <c r="E3050" s="33" t="s">
        <v>247</v>
      </c>
      <c r="F3050" s="33" t="s">
        <v>1580</v>
      </c>
      <c r="G3050" s="33" t="s">
        <v>1830</v>
      </c>
      <c r="H3050" s="33" t="s">
        <v>2070</v>
      </c>
      <c r="I3050" s="33" t="s">
        <v>1876</v>
      </c>
      <c r="J3050" s="33" t="s">
        <v>1876</v>
      </c>
      <c r="K3050" s="33">
        <v>14</v>
      </c>
      <c r="L3050" s="236">
        <v>45474</v>
      </c>
      <c r="M3050" s="236">
        <v>45474</v>
      </c>
      <c r="N3050" s="33" t="s">
        <v>124</v>
      </c>
      <c r="O3050" s="48" t="s">
        <v>125</v>
      </c>
      <c r="P3050" s="29" t="s">
        <v>1143</v>
      </c>
      <c r="Q3050" s="29" t="s">
        <v>1557</v>
      </c>
      <c r="R3050" s="29" t="s">
        <v>78</v>
      </c>
      <c r="S3050" s="33">
        <v>14</v>
      </c>
      <c r="T3050" s="29"/>
      <c r="U3050" s="29"/>
      <c r="V3050" s="29"/>
      <c r="W3050" s="29"/>
      <c r="X3050" s="29"/>
      <c r="Y3050" s="29"/>
      <c r="Z3050" s="33"/>
    </row>
    <row r="3051" ht="24" spans="1:26">
      <c r="A3051" s="33">
        <v>882</v>
      </c>
      <c r="B3051" s="33" t="s">
        <v>117</v>
      </c>
      <c r="C3051" s="33" t="s">
        <v>118</v>
      </c>
      <c r="D3051" s="33" t="s">
        <v>150</v>
      </c>
      <c r="E3051" s="33" t="s">
        <v>247</v>
      </c>
      <c r="F3051" s="33" t="s">
        <v>1580</v>
      </c>
      <c r="G3051" s="33" t="s">
        <v>1830</v>
      </c>
      <c r="H3051" s="33" t="s">
        <v>2070</v>
      </c>
      <c r="I3051" s="33" t="s">
        <v>1876</v>
      </c>
      <c r="J3051" s="33" t="s">
        <v>1876</v>
      </c>
      <c r="K3051" s="33">
        <v>14</v>
      </c>
      <c r="L3051" s="236">
        <v>45505</v>
      </c>
      <c r="M3051" s="236">
        <v>45505</v>
      </c>
      <c r="N3051" s="33" t="s">
        <v>124</v>
      </c>
      <c r="O3051" s="48" t="s">
        <v>125</v>
      </c>
      <c r="P3051" s="29" t="s">
        <v>1143</v>
      </c>
      <c r="Q3051" s="29" t="s">
        <v>1557</v>
      </c>
      <c r="R3051" s="29" t="s">
        <v>78</v>
      </c>
      <c r="S3051" s="33">
        <v>14</v>
      </c>
      <c r="T3051" s="29"/>
      <c r="U3051" s="29"/>
      <c r="V3051" s="29"/>
      <c r="W3051" s="29"/>
      <c r="X3051" s="29"/>
      <c r="Y3051" s="29"/>
      <c r="Z3051" s="33"/>
    </row>
    <row r="3052" ht="24" spans="1:26">
      <c r="A3052" s="33">
        <v>883</v>
      </c>
      <c r="B3052" s="33" t="s">
        <v>117</v>
      </c>
      <c r="C3052" s="33" t="s">
        <v>118</v>
      </c>
      <c r="D3052" s="33" t="s">
        <v>150</v>
      </c>
      <c r="E3052" s="33" t="s">
        <v>247</v>
      </c>
      <c r="F3052" s="33" t="s">
        <v>1580</v>
      </c>
      <c r="G3052" s="33" t="s">
        <v>1830</v>
      </c>
      <c r="H3052" s="33" t="s">
        <v>2070</v>
      </c>
      <c r="I3052" s="33" t="s">
        <v>1876</v>
      </c>
      <c r="J3052" s="33" t="s">
        <v>1876</v>
      </c>
      <c r="K3052" s="33">
        <v>14</v>
      </c>
      <c r="L3052" s="236">
        <v>45536</v>
      </c>
      <c r="M3052" s="236">
        <v>45536</v>
      </c>
      <c r="N3052" s="33" t="s">
        <v>124</v>
      </c>
      <c r="O3052" s="48" t="s">
        <v>125</v>
      </c>
      <c r="P3052" s="29" t="s">
        <v>1143</v>
      </c>
      <c r="Q3052" s="29" t="s">
        <v>1557</v>
      </c>
      <c r="R3052" s="29" t="s">
        <v>78</v>
      </c>
      <c r="S3052" s="33">
        <v>14</v>
      </c>
      <c r="T3052" s="29"/>
      <c r="U3052" s="29"/>
      <c r="V3052" s="29"/>
      <c r="W3052" s="29"/>
      <c r="X3052" s="29"/>
      <c r="Y3052" s="29"/>
      <c r="Z3052" s="33"/>
    </row>
    <row r="3053" ht="24" spans="1:26">
      <c r="A3053" s="33">
        <v>884</v>
      </c>
      <c r="B3053" s="33" t="s">
        <v>117</v>
      </c>
      <c r="C3053" s="33" t="s">
        <v>118</v>
      </c>
      <c r="D3053" s="33" t="s">
        <v>150</v>
      </c>
      <c r="E3053" s="33" t="s">
        <v>247</v>
      </c>
      <c r="F3053" s="33" t="s">
        <v>1580</v>
      </c>
      <c r="G3053" s="33" t="s">
        <v>1830</v>
      </c>
      <c r="H3053" s="33" t="s">
        <v>2070</v>
      </c>
      <c r="I3053" s="33" t="s">
        <v>1876</v>
      </c>
      <c r="J3053" s="33" t="s">
        <v>1876</v>
      </c>
      <c r="K3053" s="33">
        <v>14</v>
      </c>
      <c r="L3053" s="236">
        <v>45566</v>
      </c>
      <c r="M3053" s="236">
        <v>45566</v>
      </c>
      <c r="N3053" s="33" t="s">
        <v>124</v>
      </c>
      <c r="O3053" s="48" t="s">
        <v>125</v>
      </c>
      <c r="P3053" s="29" t="s">
        <v>1143</v>
      </c>
      <c r="Q3053" s="29" t="s">
        <v>1557</v>
      </c>
      <c r="R3053" s="29" t="s">
        <v>78</v>
      </c>
      <c r="S3053" s="33">
        <v>14</v>
      </c>
      <c r="T3053" s="29"/>
      <c r="U3053" s="29"/>
      <c r="V3053" s="29"/>
      <c r="W3053" s="29"/>
      <c r="X3053" s="29"/>
      <c r="Y3053" s="29"/>
      <c r="Z3053" s="33"/>
    </row>
    <row r="3054" ht="24" spans="1:26">
      <c r="A3054" s="33">
        <v>885</v>
      </c>
      <c r="B3054" s="33" t="s">
        <v>117</v>
      </c>
      <c r="C3054" s="33" t="s">
        <v>118</v>
      </c>
      <c r="D3054" s="33" t="s">
        <v>150</v>
      </c>
      <c r="E3054" s="33" t="s">
        <v>247</v>
      </c>
      <c r="F3054" s="33" t="s">
        <v>1580</v>
      </c>
      <c r="G3054" s="33" t="s">
        <v>1830</v>
      </c>
      <c r="H3054" s="33" t="s">
        <v>2070</v>
      </c>
      <c r="I3054" s="33" t="s">
        <v>1876</v>
      </c>
      <c r="J3054" s="33" t="s">
        <v>1876</v>
      </c>
      <c r="K3054" s="33">
        <v>14</v>
      </c>
      <c r="L3054" s="236">
        <v>45597</v>
      </c>
      <c r="M3054" s="236">
        <v>45597</v>
      </c>
      <c r="N3054" s="33" t="s">
        <v>124</v>
      </c>
      <c r="O3054" s="48" t="s">
        <v>125</v>
      </c>
      <c r="P3054" s="29" t="s">
        <v>1143</v>
      </c>
      <c r="Q3054" s="29" t="s">
        <v>1557</v>
      </c>
      <c r="R3054" s="29" t="s">
        <v>78</v>
      </c>
      <c r="S3054" s="33">
        <v>14</v>
      </c>
      <c r="T3054" s="29"/>
      <c r="U3054" s="29"/>
      <c r="V3054" s="29"/>
      <c r="W3054" s="29"/>
      <c r="X3054" s="29"/>
      <c r="Y3054" s="29"/>
      <c r="Z3054" s="33"/>
    </row>
    <row r="3055" ht="24" spans="1:26">
      <c r="A3055" s="33">
        <v>886</v>
      </c>
      <c r="B3055" s="33" t="s">
        <v>117</v>
      </c>
      <c r="C3055" s="33" t="s">
        <v>118</v>
      </c>
      <c r="D3055" s="33" t="s">
        <v>150</v>
      </c>
      <c r="E3055" s="33" t="s">
        <v>247</v>
      </c>
      <c r="F3055" s="33" t="s">
        <v>1580</v>
      </c>
      <c r="G3055" s="33" t="s">
        <v>1830</v>
      </c>
      <c r="H3055" s="33" t="s">
        <v>2070</v>
      </c>
      <c r="I3055" s="33" t="s">
        <v>1876</v>
      </c>
      <c r="J3055" s="33" t="s">
        <v>1876</v>
      </c>
      <c r="K3055" s="33">
        <v>14</v>
      </c>
      <c r="L3055" s="236">
        <v>45627</v>
      </c>
      <c r="M3055" s="236">
        <v>45627</v>
      </c>
      <c r="N3055" s="33" t="s">
        <v>124</v>
      </c>
      <c r="O3055" s="48" t="s">
        <v>125</v>
      </c>
      <c r="P3055" s="29" t="s">
        <v>1143</v>
      </c>
      <c r="Q3055" s="29" t="s">
        <v>1557</v>
      </c>
      <c r="R3055" s="29" t="s">
        <v>78</v>
      </c>
      <c r="S3055" s="33">
        <v>14</v>
      </c>
      <c r="T3055" s="29"/>
      <c r="U3055" s="29"/>
      <c r="V3055" s="29"/>
      <c r="W3055" s="29"/>
      <c r="X3055" s="29"/>
      <c r="Y3055" s="29"/>
      <c r="Z3055" s="33"/>
    </row>
    <row r="3056" ht="24" spans="1:26">
      <c r="A3056" s="33">
        <v>887</v>
      </c>
      <c r="B3056" s="33" t="s">
        <v>117</v>
      </c>
      <c r="C3056" s="33" t="s">
        <v>118</v>
      </c>
      <c r="D3056" s="33" t="s">
        <v>150</v>
      </c>
      <c r="E3056" s="33" t="s">
        <v>247</v>
      </c>
      <c r="F3056" s="33" t="s">
        <v>1580</v>
      </c>
      <c r="G3056" s="33" t="s">
        <v>1830</v>
      </c>
      <c r="H3056" s="33" t="s">
        <v>1910</v>
      </c>
      <c r="I3056" s="33" t="s">
        <v>1876</v>
      </c>
      <c r="J3056" s="33" t="s">
        <v>1876</v>
      </c>
      <c r="K3056" s="33">
        <v>2</v>
      </c>
      <c r="L3056" s="236">
        <v>45292</v>
      </c>
      <c r="M3056" s="236">
        <v>45292</v>
      </c>
      <c r="N3056" s="33" t="s">
        <v>124</v>
      </c>
      <c r="O3056" s="48" t="s">
        <v>125</v>
      </c>
      <c r="P3056" s="29" t="s">
        <v>1143</v>
      </c>
      <c r="Q3056" s="29" t="s">
        <v>1557</v>
      </c>
      <c r="R3056" s="29" t="s">
        <v>78</v>
      </c>
      <c r="S3056" s="33">
        <v>2</v>
      </c>
      <c r="T3056" s="29"/>
      <c r="U3056" s="29"/>
      <c r="V3056" s="29"/>
      <c r="W3056" s="29"/>
      <c r="X3056" s="29"/>
      <c r="Y3056" s="29"/>
      <c r="Z3056" s="33"/>
    </row>
    <row r="3057" ht="24" spans="1:26">
      <c r="A3057" s="33">
        <v>888</v>
      </c>
      <c r="B3057" s="33" t="s">
        <v>117</v>
      </c>
      <c r="C3057" s="33" t="s">
        <v>118</v>
      </c>
      <c r="D3057" s="33" t="s">
        <v>150</v>
      </c>
      <c r="E3057" s="33" t="s">
        <v>247</v>
      </c>
      <c r="F3057" s="33" t="s">
        <v>1580</v>
      </c>
      <c r="G3057" s="33" t="s">
        <v>1830</v>
      </c>
      <c r="H3057" s="33" t="s">
        <v>1910</v>
      </c>
      <c r="I3057" s="33" t="s">
        <v>1876</v>
      </c>
      <c r="J3057" s="33" t="s">
        <v>1876</v>
      </c>
      <c r="K3057" s="33">
        <v>2</v>
      </c>
      <c r="L3057" s="236">
        <v>45292</v>
      </c>
      <c r="M3057" s="236">
        <v>45292</v>
      </c>
      <c r="N3057" s="33" t="s">
        <v>124</v>
      </c>
      <c r="O3057" s="48" t="s">
        <v>125</v>
      </c>
      <c r="P3057" s="29" t="s">
        <v>1143</v>
      </c>
      <c r="Q3057" s="29" t="s">
        <v>1557</v>
      </c>
      <c r="R3057" s="29" t="s">
        <v>78</v>
      </c>
      <c r="S3057" s="33">
        <v>2</v>
      </c>
      <c r="T3057" s="29"/>
      <c r="U3057" s="29"/>
      <c r="V3057" s="29"/>
      <c r="W3057" s="29"/>
      <c r="X3057" s="29"/>
      <c r="Y3057" s="29"/>
      <c r="Z3057" s="33"/>
    </row>
    <row r="3058" ht="24" spans="1:28">
      <c r="A3058" s="33">
        <v>889</v>
      </c>
      <c r="B3058" s="33" t="s">
        <v>117</v>
      </c>
      <c r="C3058" s="33" t="s">
        <v>118</v>
      </c>
      <c r="D3058" s="33" t="s">
        <v>150</v>
      </c>
      <c r="E3058" s="33" t="s">
        <v>247</v>
      </c>
      <c r="F3058" s="33" t="s">
        <v>1580</v>
      </c>
      <c r="G3058" s="33" t="s">
        <v>1830</v>
      </c>
      <c r="H3058" s="33" t="s">
        <v>1910</v>
      </c>
      <c r="I3058" s="33" t="s">
        <v>1876</v>
      </c>
      <c r="J3058" s="33" t="s">
        <v>1876</v>
      </c>
      <c r="K3058" s="33">
        <v>2</v>
      </c>
      <c r="L3058" s="236">
        <v>45323</v>
      </c>
      <c r="M3058" s="236">
        <v>45323</v>
      </c>
      <c r="N3058" s="33" t="s">
        <v>124</v>
      </c>
      <c r="O3058" s="48" t="s">
        <v>125</v>
      </c>
      <c r="P3058" s="29" t="s">
        <v>1143</v>
      </c>
      <c r="Q3058" s="29" t="s">
        <v>1557</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150</v>
      </c>
      <c r="E3059" s="33" t="s">
        <v>247</v>
      </c>
      <c r="F3059" s="33" t="s">
        <v>1580</v>
      </c>
      <c r="G3059" s="33" t="s">
        <v>1830</v>
      </c>
      <c r="H3059" s="33" t="s">
        <v>1910</v>
      </c>
      <c r="I3059" s="33" t="s">
        <v>1876</v>
      </c>
      <c r="J3059" s="33" t="s">
        <v>1876</v>
      </c>
      <c r="K3059" s="33">
        <v>2</v>
      </c>
      <c r="L3059" s="236">
        <v>45323</v>
      </c>
      <c r="M3059" s="236">
        <v>45323</v>
      </c>
      <c r="N3059" s="33" t="s">
        <v>124</v>
      </c>
      <c r="O3059" s="48" t="s">
        <v>125</v>
      </c>
      <c r="P3059" s="29" t="s">
        <v>1143</v>
      </c>
      <c r="Q3059" s="29" t="s">
        <v>1557</v>
      </c>
      <c r="R3059" s="29" t="s">
        <v>78</v>
      </c>
      <c r="S3059" s="33">
        <v>2</v>
      </c>
      <c r="T3059" s="29"/>
      <c r="U3059" s="29"/>
      <c r="V3059" s="29"/>
      <c r="W3059" s="29"/>
      <c r="X3059" s="29"/>
      <c r="Y3059" s="29"/>
      <c r="Z3059" s="33"/>
    </row>
    <row r="3060" ht="24" spans="1:28">
      <c r="A3060" s="33">
        <v>891</v>
      </c>
      <c r="B3060" s="33" t="s">
        <v>117</v>
      </c>
      <c r="C3060" s="33" t="s">
        <v>118</v>
      </c>
      <c r="D3060" s="33" t="s">
        <v>150</v>
      </c>
      <c r="E3060" s="33" t="s">
        <v>247</v>
      </c>
      <c r="F3060" s="33" t="s">
        <v>1580</v>
      </c>
      <c r="G3060" s="33" t="s">
        <v>1830</v>
      </c>
      <c r="H3060" s="33" t="s">
        <v>1910</v>
      </c>
      <c r="I3060" s="33" t="s">
        <v>1876</v>
      </c>
      <c r="J3060" s="33" t="s">
        <v>1876</v>
      </c>
      <c r="K3060" s="33">
        <v>2</v>
      </c>
      <c r="L3060" s="236">
        <v>45352</v>
      </c>
      <c r="M3060" s="236">
        <v>45352</v>
      </c>
      <c r="N3060" s="33" t="s">
        <v>124</v>
      </c>
      <c r="O3060" s="48" t="s">
        <v>125</v>
      </c>
      <c r="P3060" s="29" t="s">
        <v>1143</v>
      </c>
      <c r="Q3060" s="29" t="s">
        <v>1557</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150</v>
      </c>
      <c r="E3061" s="33" t="s">
        <v>247</v>
      </c>
      <c r="F3061" s="33" t="s">
        <v>1580</v>
      </c>
      <c r="G3061" s="33" t="s">
        <v>1830</v>
      </c>
      <c r="H3061" s="33" t="s">
        <v>1910</v>
      </c>
      <c r="I3061" s="33" t="s">
        <v>1876</v>
      </c>
      <c r="J3061" s="33" t="s">
        <v>1876</v>
      </c>
      <c r="K3061" s="33">
        <v>2</v>
      </c>
      <c r="L3061" s="236">
        <v>45352</v>
      </c>
      <c r="M3061" s="236">
        <v>45352</v>
      </c>
      <c r="N3061" s="33" t="s">
        <v>124</v>
      </c>
      <c r="O3061" s="48" t="s">
        <v>125</v>
      </c>
      <c r="P3061" s="29" t="s">
        <v>1143</v>
      </c>
      <c r="Q3061" s="29" t="s">
        <v>1557</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150</v>
      </c>
      <c r="E3062" s="33" t="s">
        <v>247</v>
      </c>
      <c r="F3062" s="33" t="s">
        <v>1580</v>
      </c>
      <c r="G3062" s="33" t="s">
        <v>1830</v>
      </c>
      <c r="H3062" s="33" t="s">
        <v>1910</v>
      </c>
      <c r="I3062" s="33" t="s">
        <v>1876</v>
      </c>
      <c r="J3062" s="33" t="s">
        <v>1876</v>
      </c>
      <c r="K3062" s="33">
        <v>2</v>
      </c>
      <c r="L3062" s="236">
        <v>45383</v>
      </c>
      <c r="M3062" s="236">
        <v>45383</v>
      </c>
      <c r="N3062" s="33" t="s">
        <v>124</v>
      </c>
      <c r="O3062" s="48" t="s">
        <v>125</v>
      </c>
      <c r="P3062" s="29" t="s">
        <v>1143</v>
      </c>
      <c r="Q3062" s="29" t="s">
        <v>1557</v>
      </c>
      <c r="R3062" s="29" t="s">
        <v>78</v>
      </c>
      <c r="S3062" s="33">
        <v>2</v>
      </c>
      <c r="T3062" s="29"/>
      <c r="U3062" s="29"/>
      <c r="V3062" s="29"/>
      <c r="W3062" s="29"/>
      <c r="X3062" s="29"/>
      <c r="Y3062" s="29"/>
      <c r="Z3062" s="33"/>
    </row>
    <row r="3063" ht="24" spans="1:26">
      <c r="A3063" s="33">
        <v>894</v>
      </c>
      <c r="B3063" s="33" t="s">
        <v>117</v>
      </c>
      <c r="C3063" s="33" t="s">
        <v>118</v>
      </c>
      <c r="D3063" s="33" t="s">
        <v>150</v>
      </c>
      <c r="E3063" s="33" t="s">
        <v>247</v>
      </c>
      <c r="F3063" s="33" t="s">
        <v>1580</v>
      </c>
      <c r="G3063" s="33" t="s">
        <v>1830</v>
      </c>
      <c r="H3063" s="33" t="s">
        <v>1910</v>
      </c>
      <c r="I3063" s="33" t="s">
        <v>1876</v>
      </c>
      <c r="J3063" s="33" t="s">
        <v>1876</v>
      </c>
      <c r="K3063" s="33">
        <v>2</v>
      </c>
      <c r="L3063" s="236">
        <v>45383</v>
      </c>
      <c r="M3063" s="236">
        <v>45383</v>
      </c>
      <c r="N3063" s="33" t="s">
        <v>124</v>
      </c>
      <c r="O3063" s="48" t="s">
        <v>125</v>
      </c>
      <c r="P3063" s="29" t="s">
        <v>1143</v>
      </c>
      <c r="Q3063" s="29" t="s">
        <v>1557</v>
      </c>
      <c r="R3063" s="29" t="s">
        <v>78</v>
      </c>
      <c r="S3063" s="33">
        <v>2</v>
      </c>
      <c r="T3063" s="29"/>
      <c r="U3063" s="29"/>
      <c r="V3063" s="29"/>
      <c r="W3063" s="29"/>
      <c r="X3063" s="29"/>
      <c r="Y3063" s="29"/>
      <c r="Z3063" s="33"/>
    </row>
    <row r="3064" ht="24" spans="1:26">
      <c r="A3064" s="33">
        <v>895</v>
      </c>
      <c r="B3064" s="33" t="s">
        <v>117</v>
      </c>
      <c r="C3064" s="33" t="s">
        <v>118</v>
      </c>
      <c r="D3064" s="33" t="s">
        <v>150</v>
      </c>
      <c r="E3064" s="33" t="s">
        <v>247</v>
      </c>
      <c r="F3064" s="33" t="s">
        <v>1580</v>
      </c>
      <c r="G3064" s="33" t="s">
        <v>1830</v>
      </c>
      <c r="H3064" s="33" t="s">
        <v>1910</v>
      </c>
      <c r="I3064" s="33" t="s">
        <v>1876</v>
      </c>
      <c r="J3064" s="33" t="s">
        <v>1876</v>
      </c>
      <c r="K3064" s="33">
        <v>2</v>
      </c>
      <c r="L3064" s="236">
        <v>45413</v>
      </c>
      <c r="M3064" s="236">
        <v>45413</v>
      </c>
      <c r="N3064" s="33" t="s">
        <v>124</v>
      </c>
      <c r="O3064" s="48" t="s">
        <v>125</v>
      </c>
      <c r="P3064" s="29" t="s">
        <v>1143</v>
      </c>
      <c r="Q3064" s="29" t="s">
        <v>1557</v>
      </c>
      <c r="R3064" s="29" t="s">
        <v>78</v>
      </c>
      <c r="S3064" s="33">
        <v>2</v>
      </c>
      <c r="T3064" s="29"/>
      <c r="U3064" s="29"/>
      <c r="V3064" s="29"/>
      <c r="W3064" s="29"/>
      <c r="X3064" s="29"/>
      <c r="Y3064" s="29"/>
      <c r="Z3064" s="33"/>
    </row>
    <row r="3065" ht="24" spans="1:26">
      <c r="A3065" s="33">
        <v>896</v>
      </c>
      <c r="B3065" s="33" t="s">
        <v>117</v>
      </c>
      <c r="C3065" s="33" t="s">
        <v>118</v>
      </c>
      <c r="D3065" s="33" t="s">
        <v>150</v>
      </c>
      <c r="E3065" s="33" t="s">
        <v>247</v>
      </c>
      <c r="F3065" s="33" t="s">
        <v>1580</v>
      </c>
      <c r="G3065" s="33" t="s">
        <v>1830</v>
      </c>
      <c r="H3065" s="33" t="s">
        <v>1910</v>
      </c>
      <c r="I3065" s="33" t="s">
        <v>1876</v>
      </c>
      <c r="J3065" s="33" t="s">
        <v>1876</v>
      </c>
      <c r="K3065" s="33">
        <v>2</v>
      </c>
      <c r="L3065" s="236">
        <v>45413</v>
      </c>
      <c r="M3065" s="236">
        <v>45413</v>
      </c>
      <c r="N3065" s="33" t="s">
        <v>124</v>
      </c>
      <c r="O3065" s="48" t="s">
        <v>125</v>
      </c>
      <c r="P3065" s="29" t="s">
        <v>1143</v>
      </c>
      <c r="Q3065" s="29" t="s">
        <v>1557</v>
      </c>
      <c r="R3065" s="29" t="s">
        <v>78</v>
      </c>
      <c r="S3065" s="33">
        <v>2</v>
      </c>
      <c r="T3065" s="29"/>
      <c r="U3065" s="29"/>
      <c r="V3065" s="29"/>
      <c r="W3065" s="29"/>
      <c r="X3065" s="29"/>
      <c r="Y3065" s="29"/>
      <c r="Z3065" s="33"/>
    </row>
    <row r="3066" ht="24" spans="1:26">
      <c r="A3066" s="33">
        <v>897</v>
      </c>
      <c r="B3066" s="33" t="s">
        <v>117</v>
      </c>
      <c r="C3066" s="33" t="s">
        <v>118</v>
      </c>
      <c r="D3066" s="33" t="s">
        <v>150</v>
      </c>
      <c r="E3066" s="33" t="s">
        <v>247</v>
      </c>
      <c r="F3066" s="33" t="s">
        <v>1580</v>
      </c>
      <c r="G3066" s="33" t="s">
        <v>1830</v>
      </c>
      <c r="H3066" s="33" t="s">
        <v>1910</v>
      </c>
      <c r="I3066" s="33" t="s">
        <v>1876</v>
      </c>
      <c r="J3066" s="33" t="s">
        <v>1876</v>
      </c>
      <c r="K3066" s="33">
        <v>2</v>
      </c>
      <c r="L3066" s="236">
        <v>45444</v>
      </c>
      <c r="M3066" s="236">
        <v>45444</v>
      </c>
      <c r="N3066" s="33" t="s">
        <v>124</v>
      </c>
      <c r="O3066" s="48" t="s">
        <v>125</v>
      </c>
      <c r="P3066" s="29" t="s">
        <v>1143</v>
      </c>
      <c r="Q3066" s="29" t="s">
        <v>1557</v>
      </c>
      <c r="R3066" s="29" t="s">
        <v>78</v>
      </c>
      <c r="S3066" s="33">
        <v>2</v>
      </c>
      <c r="T3066" s="29"/>
      <c r="U3066" s="29"/>
      <c r="V3066" s="29"/>
      <c r="W3066" s="29"/>
      <c r="X3066" s="29"/>
      <c r="Y3066" s="29"/>
      <c r="Z3066" s="33"/>
    </row>
    <row r="3067" ht="24" spans="1:26">
      <c r="A3067" s="33">
        <v>898</v>
      </c>
      <c r="B3067" s="33" t="s">
        <v>117</v>
      </c>
      <c r="C3067" s="33" t="s">
        <v>118</v>
      </c>
      <c r="D3067" s="33" t="s">
        <v>150</v>
      </c>
      <c r="E3067" s="33" t="s">
        <v>247</v>
      </c>
      <c r="F3067" s="33" t="s">
        <v>1580</v>
      </c>
      <c r="G3067" s="33" t="s">
        <v>1830</v>
      </c>
      <c r="H3067" s="33" t="s">
        <v>1910</v>
      </c>
      <c r="I3067" s="33" t="s">
        <v>1876</v>
      </c>
      <c r="J3067" s="33" t="s">
        <v>1876</v>
      </c>
      <c r="K3067" s="33">
        <v>2</v>
      </c>
      <c r="L3067" s="236">
        <v>45444</v>
      </c>
      <c r="M3067" s="236">
        <v>45444</v>
      </c>
      <c r="N3067" s="33" t="s">
        <v>124</v>
      </c>
      <c r="O3067" s="48" t="s">
        <v>125</v>
      </c>
      <c r="P3067" s="29" t="s">
        <v>1143</v>
      </c>
      <c r="Q3067" s="29" t="s">
        <v>1557</v>
      </c>
      <c r="R3067" s="29" t="s">
        <v>78</v>
      </c>
      <c r="S3067" s="33">
        <v>2</v>
      </c>
      <c r="T3067" s="29"/>
      <c r="U3067" s="29"/>
      <c r="V3067" s="29"/>
      <c r="W3067" s="29"/>
      <c r="X3067" s="29"/>
      <c r="Y3067" s="29"/>
      <c r="Z3067" s="33"/>
    </row>
    <row r="3068" ht="24" spans="1:26">
      <c r="A3068" s="33">
        <v>899</v>
      </c>
      <c r="B3068" s="33" t="s">
        <v>117</v>
      </c>
      <c r="C3068" s="33" t="s">
        <v>118</v>
      </c>
      <c r="D3068" s="33" t="s">
        <v>150</v>
      </c>
      <c r="E3068" s="33" t="s">
        <v>247</v>
      </c>
      <c r="F3068" s="33" t="s">
        <v>1580</v>
      </c>
      <c r="G3068" s="33" t="s">
        <v>1830</v>
      </c>
      <c r="H3068" s="33" t="s">
        <v>1910</v>
      </c>
      <c r="I3068" s="33" t="s">
        <v>1876</v>
      </c>
      <c r="J3068" s="33" t="s">
        <v>1876</v>
      </c>
      <c r="K3068" s="33">
        <v>2</v>
      </c>
      <c r="L3068" s="236">
        <v>45474</v>
      </c>
      <c r="M3068" s="236">
        <v>45474</v>
      </c>
      <c r="N3068" s="33" t="s">
        <v>124</v>
      </c>
      <c r="O3068" s="48" t="s">
        <v>125</v>
      </c>
      <c r="P3068" s="29" t="s">
        <v>1143</v>
      </c>
      <c r="Q3068" s="29" t="s">
        <v>1557</v>
      </c>
      <c r="R3068" s="29" t="s">
        <v>78</v>
      </c>
      <c r="S3068" s="33">
        <v>2</v>
      </c>
      <c r="T3068" s="29"/>
      <c r="U3068" s="29"/>
      <c r="V3068" s="29"/>
      <c r="W3068" s="29"/>
      <c r="X3068" s="29"/>
      <c r="Y3068" s="29"/>
      <c r="Z3068" s="33"/>
    </row>
    <row r="3069" ht="24" spans="1:26">
      <c r="A3069" s="33">
        <v>900</v>
      </c>
      <c r="B3069" s="33" t="s">
        <v>117</v>
      </c>
      <c r="C3069" s="33" t="s">
        <v>118</v>
      </c>
      <c r="D3069" s="33" t="s">
        <v>150</v>
      </c>
      <c r="E3069" s="33" t="s">
        <v>247</v>
      </c>
      <c r="F3069" s="33" t="s">
        <v>1580</v>
      </c>
      <c r="G3069" s="33" t="s">
        <v>1830</v>
      </c>
      <c r="H3069" s="33" t="s">
        <v>1910</v>
      </c>
      <c r="I3069" s="33" t="s">
        <v>1876</v>
      </c>
      <c r="J3069" s="33" t="s">
        <v>1876</v>
      </c>
      <c r="K3069" s="33">
        <v>2</v>
      </c>
      <c r="L3069" s="236">
        <v>45474</v>
      </c>
      <c r="M3069" s="236">
        <v>45474</v>
      </c>
      <c r="N3069" s="33" t="s">
        <v>124</v>
      </c>
      <c r="O3069" s="48" t="s">
        <v>125</v>
      </c>
      <c r="P3069" s="29" t="s">
        <v>1143</v>
      </c>
      <c r="Q3069" s="29" t="s">
        <v>1557</v>
      </c>
      <c r="R3069" s="29" t="s">
        <v>78</v>
      </c>
      <c r="S3069" s="33">
        <v>2</v>
      </c>
      <c r="T3069" s="29"/>
      <c r="U3069" s="29"/>
      <c r="V3069" s="29"/>
      <c r="W3069" s="29"/>
      <c r="X3069" s="29"/>
      <c r="Y3069" s="29"/>
      <c r="Z3069" s="33"/>
    </row>
    <row r="3070" ht="24" spans="1:26">
      <c r="A3070" s="33">
        <v>901</v>
      </c>
      <c r="B3070" s="33" t="s">
        <v>117</v>
      </c>
      <c r="C3070" s="33" t="s">
        <v>118</v>
      </c>
      <c r="D3070" s="33" t="s">
        <v>150</v>
      </c>
      <c r="E3070" s="33" t="s">
        <v>247</v>
      </c>
      <c r="F3070" s="33" t="s">
        <v>1580</v>
      </c>
      <c r="G3070" s="33" t="s">
        <v>1830</v>
      </c>
      <c r="H3070" s="33" t="s">
        <v>1910</v>
      </c>
      <c r="I3070" s="33" t="s">
        <v>1876</v>
      </c>
      <c r="J3070" s="33" t="s">
        <v>1876</v>
      </c>
      <c r="K3070" s="33">
        <v>2</v>
      </c>
      <c r="L3070" s="236">
        <v>45505</v>
      </c>
      <c r="M3070" s="236">
        <v>45505</v>
      </c>
      <c r="N3070" s="33" t="s">
        <v>124</v>
      </c>
      <c r="O3070" s="48" t="s">
        <v>125</v>
      </c>
      <c r="P3070" s="29" t="s">
        <v>1143</v>
      </c>
      <c r="Q3070" s="29" t="s">
        <v>1557</v>
      </c>
      <c r="R3070" s="29" t="s">
        <v>78</v>
      </c>
      <c r="S3070" s="33">
        <v>2</v>
      </c>
      <c r="T3070" s="29"/>
      <c r="U3070" s="29"/>
      <c r="V3070" s="29"/>
      <c r="W3070" s="29"/>
      <c r="X3070" s="29"/>
      <c r="Y3070" s="29"/>
      <c r="Z3070" s="33"/>
    </row>
    <row r="3071" ht="24" spans="1:26">
      <c r="A3071" s="33">
        <v>902</v>
      </c>
      <c r="B3071" s="33" t="s">
        <v>117</v>
      </c>
      <c r="C3071" s="33" t="s">
        <v>118</v>
      </c>
      <c r="D3071" s="33" t="s">
        <v>150</v>
      </c>
      <c r="E3071" s="33" t="s">
        <v>247</v>
      </c>
      <c r="F3071" s="33" t="s">
        <v>1580</v>
      </c>
      <c r="G3071" s="33" t="s">
        <v>1830</v>
      </c>
      <c r="H3071" s="33" t="s">
        <v>1910</v>
      </c>
      <c r="I3071" s="33" t="s">
        <v>1876</v>
      </c>
      <c r="J3071" s="33" t="s">
        <v>1876</v>
      </c>
      <c r="K3071" s="33">
        <v>2</v>
      </c>
      <c r="L3071" s="236">
        <v>45505</v>
      </c>
      <c r="M3071" s="236">
        <v>45505</v>
      </c>
      <c r="N3071" s="33" t="s">
        <v>124</v>
      </c>
      <c r="O3071" s="48" t="s">
        <v>125</v>
      </c>
      <c r="P3071" s="29" t="s">
        <v>1143</v>
      </c>
      <c r="Q3071" s="29" t="s">
        <v>1557</v>
      </c>
      <c r="R3071" s="29" t="s">
        <v>78</v>
      </c>
      <c r="S3071" s="33">
        <v>2</v>
      </c>
      <c r="T3071" s="29"/>
      <c r="U3071" s="29"/>
      <c r="V3071" s="29"/>
      <c r="W3071" s="29"/>
      <c r="X3071" s="29"/>
      <c r="Y3071" s="29"/>
      <c r="Z3071" s="33"/>
    </row>
    <row r="3072" ht="24" spans="1:28">
      <c r="A3072" s="33">
        <v>903</v>
      </c>
      <c r="B3072" s="33" t="s">
        <v>117</v>
      </c>
      <c r="C3072" s="33" t="s">
        <v>118</v>
      </c>
      <c r="D3072" s="33" t="s">
        <v>150</v>
      </c>
      <c r="E3072" s="33" t="s">
        <v>247</v>
      </c>
      <c r="F3072" s="33" t="s">
        <v>1580</v>
      </c>
      <c r="G3072" s="33" t="s">
        <v>1830</v>
      </c>
      <c r="H3072" s="33" t="s">
        <v>1910</v>
      </c>
      <c r="I3072" s="33" t="s">
        <v>1876</v>
      </c>
      <c r="J3072" s="33" t="s">
        <v>1876</v>
      </c>
      <c r="K3072" s="33">
        <v>2</v>
      </c>
      <c r="L3072" s="236">
        <v>45536</v>
      </c>
      <c r="M3072" s="236">
        <v>45536</v>
      </c>
      <c r="N3072" s="33" t="s">
        <v>124</v>
      </c>
      <c r="O3072" s="48" t="s">
        <v>125</v>
      </c>
      <c r="P3072" s="29" t="s">
        <v>1143</v>
      </c>
      <c r="Q3072" s="29" t="s">
        <v>1557</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150</v>
      </c>
      <c r="E3073" s="33" t="s">
        <v>247</v>
      </c>
      <c r="F3073" s="33" t="s">
        <v>1580</v>
      </c>
      <c r="G3073" s="33" t="s">
        <v>1830</v>
      </c>
      <c r="H3073" s="33" t="s">
        <v>1910</v>
      </c>
      <c r="I3073" s="33" t="s">
        <v>1876</v>
      </c>
      <c r="J3073" s="33" t="s">
        <v>1876</v>
      </c>
      <c r="K3073" s="33">
        <v>2</v>
      </c>
      <c r="L3073" s="236">
        <v>45536</v>
      </c>
      <c r="M3073" s="236">
        <v>45536</v>
      </c>
      <c r="N3073" s="33" t="s">
        <v>124</v>
      </c>
      <c r="O3073" s="48" t="s">
        <v>125</v>
      </c>
      <c r="P3073" s="29" t="s">
        <v>1143</v>
      </c>
      <c r="Q3073" s="29" t="s">
        <v>1557</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150</v>
      </c>
      <c r="E3074" s="33" t="s">
        <v>247</v>
      </c>
      <c r="F3074" s="33" t="s">
        <v>1580</v>
      </c>
      <c r="G3074" s="33" t="s">
        <v>1830</v>
      </c>
      <c r="H3074" s="33" t="s">
        <v>1910</v>
      </c>
      <c r="I3074" s="33" t="s">
        <v>1876</v>
      </c>
      <c r="J3074" s="33" t="s">
        <v>1876</v>
      </c>
      <c r="K3074" s="33">
        <v>2</v>
      </c>
      <c r="L3074" s="236">
        <v>45566</v>
      </c>
      <c r="M3074" s="236">
        <v>45566</v>
      </c>
      <c r="N3074" s="33" t="s">
        <v>124</v>
      </c>
      <c r="O3074" s="48" t="s">
        <v>125</v>
      </c>
      <c r="P3074" s="29" t="s">
        <v>1143</v>
      </c>
      <c r="Q3074" s="29" t="s">
        <v>1557</v>
      </c>
      <c r="R3074" s="29" t="s">
        <v>78</v>
      </c>
      <c r="S3074" s="33">
        <v>2</v>
      </c>
      <c r="T3074" s="29"/>
      <c r="U3074" s="29"/>
      <c r="V3074" s="29"/>
      <c r="W3074" s="29"/>
      <c r="X3074" s="29"/>
      <c r="Y3074" s="29"/>
      <c r="Z3074" s="33"/>
    </row>
    <row r="3075" ht="24" spans="1:26">
      <c r="A3075" s="33">
        <v>906</v>
      </c>
      <c r="B3075" s="33" t="s">
        <v>117</v>
      </c>
      <c r="C3075" s="33" t="s">
        <v>118</v>
      </c>
      <c r="D3075" s="33" t="s">
        <v>150</v>
      </c>
      <c r="E3075" s="33" t="s">
        <v>247</v>
      </c>
      <c r="F3075" s="33" t="s">
        <v>1580</v>
      </c>
      <c r="G3075" s="33" t="s">
        <v>1830</v>
      </c>
      <c r="H3075" s="33" t="s">
        <v>1910</v>
      </c>
      <c r="I3075" s="33" t="s">
        <v>1876</v>
      </c>
      <c r="J3075" s="33" t="s">
        <v>1876</v>
      </c>
      <c r="K3075" s="33">
        <v>2</v>
      </c>
      <c r="L3075" s="236">
        <v>45566</v>
      </c>
      <c r="M3075" s="236">
        <v>45566</v>
      </c>
      <c r="N3075" s="33" t="s">
        <v>124</v>
      </c>
      <c r="O3075" s="48" t="s">
        <v>125</v>
      </c>
      <c r="P3075" s="29" t="s">
        <v>1143</v>
      </c>
      <c r="Q3075" s="29" t="s">
        <v>1557</v>
      </c>
      <c r="R3075" s="29" t="s">
        <v>78</v>
      </c>
      <c r="S3075" s="33">
        <v>2</v>
      </c>
      <c r="T3075" s="29"/>
      <c r="U3075" s="29"/>
      <c r="V3075" s="29"/>
      <c r="W3075" s="29"/>
      <c r="X3075" s="29"/>
      <c r="Y3075" s="29"/>
      <c r="Z3075" s="33"/>
    </row>
    <row r="3076" ht="24" spans="1:26">
      <c r="A3076" s="33">
        <v>907</v>
      </c>
      <c r="B3076" s="33" t="s">
        <v>117</v>
      </c>
      <c r="C3076" s="33" t="s">
        <v>118</v>
      </c>
      <c r="D3076" s="33" t="s">
        <v>150</v>
      </c>
      <c r="E3076" s="33" t="s">
        <v>247</v>
      </c>
      <c r="F3076" s="33" t="s">
        <v>1580</v>
      </c>
      <c r="G3076" s="33" t="s">
        <v>1830</v>
      </c>
      <c r="H3076" s="33" t="s">
        <v>1910</v>
      </c>
      <c r="I3076" s="33" t="s">
        <v>1876</v>
      </c>
      <c r="J3076" s="33" t="s">
        <v>1876</v>
      </c>
      <c r="K3076" s="33">
        <v>2</v>
      </c>
      <c r="L3076" s="236">
        <v>45597</v>
      </c>
      <c r="M3076" s="236">
        <v>45597</v>
      </c>
      <c r="N3076" s="33" t="s">
        <v>124</v>
      </c>
      <c r="O3076" s="48" t="s">
        <v>125</v>
      </c>
      <c r="P3076" s="29" t="s">
        <v>1143</v>
      </c>
      <c r="Q3076" s="29" t="s">
        <v>1557</v>
      </c>
      <c r="R3076" s="29" t="s">
        <v>78</v>
      </c>
      <c r="S3076" s="33">
        <v>2</v>
      </c>
      <c r="T3076" s="29"/>
      <c r="U3076" s="29"/>
      <c r="V3076" s="29"/>
      <c r="W3076" s="29"/>
      <c r="X3076" s="29"/>
      <c r="Y3076" s="29"/>
      <c r="Z3076" s="33"/>
    </row>
    <row r="3077" ht="24" spans="1:26">
      <c r="A3077" s="33">
        <v>908</v>
      </c>
      <c r="B3077" s="33" t="s">
        <v>117</v>
      </c>
      <c r="C3077" s="33" t="s">
        <v>118</v>
      </c>
      <c r="D3077" s="33" t="s">
        <v>150</v>
      </c>
      <c r="E3077" s="33" t="s">
        <v>247</v>
      </c>
      <c r="F3077" s="33" t="s">
        <v>1580</v>
      </c>
      <c r="G3077" s="33" t="s">
        <v>1830</v>
      </c>
      <c r="H3077" s="33" t="s">
        <v>1910</v>
      </c>
      <c r="I3077" s="33" t="s">
        <v>1876</v>
      </c>
      <c r="J3077" s="33" t="s">
        <v>1876</v>
      </c>
      <c r="K3077" s="33">
        <v>2</v>
      </c>
      <c r="L3077" s="236">
        <v>45597</v>
      </c>
      <c r="M3077" s="236">
        <v>45597</v>
      </c>
      <c r="N3077" s="33" t="s">
        <v>124</v>
      </c>
      <c r="O3077" s="48" t="s">
        <v>125</v>
      </c>
      <c r="P3077" s="29" t="s">
        <v>1143</v>
      </c>
      <c r="Q3077" s="29" t="s">
        <v>1557</v>
      </c>
      <c r="R3077" s="29" t="s">
        <v>78</v>
      </c>
      <c r="S3077" s="33">
        <v>2</v>
      </c>
      <c r="T3077" s="29"/>
      <c r="U3077" s="29"/>
      <c r="V3077" s="29"/>
      <c r="W3077" s="29"/>
      <c r="X3077" s="29"/>
      <c r="Y3077" s="29"/>
      <c r="Z3077" s="33"/>
    </row>
    <row r="3078" ht="24" spans="1:26">
      <c r="A3078" s="33">
        <v>909</v>
      </c>
      <c r="B3078" s="33" t="s">
        <v>117</v>
      </c>
      <c r="C3078" s="33" t="s">
        <v>118</v>
      </c>
      <c r="D3078" s="33" t="s">
        <v>150</v>
      </c>
      <c r="E3078" s="33" t="s">
        <v>247</v>
      </c>
      <c r="F3078" s="33" t="s">
        <v>1580</v>
      </c>
      <c r="G3078" s="33" t="s">
        <v>1830</v>
      </c>
      <c r="H3078" s="33" t="s">
        <v>1910</v>
      </c>
      <c r="I3078" s="33" t="s">
        <v>1876</v>
      </c>
      <c r="J3078" s="33" t="s">
        <v>1876</v>
      </c>
      <c r="K3078" s="33">
        <v>2</v>
      </c>
      <c r="L3078" s="236">
        <v>45627</v>
      </c>
      <c r="M3078" s="236">
        <v>45627</v>
      </c>
      <c r="N3078" s="33" t="s">
        <v>124</v>
      </c>
      <c r="O3078" s="48" t="s">
        <v>125</v>
      </c>
      <c r="P3078" s="29" t="s">
        <v>1143</v>
      </c>
      <c r="Q3078" s="29" t="s">
        <v>1557</v>
      </c>
      <c r="R3078" s="29" t="s">
        <v>78</v>
      </c>
      <c r="S3078" s="33">
        <v>2</v>
      </c>
      <c r="T3078" s="29"/>
      <c r="U3078" s="29"/>
      <c r="V3078" s="29"/>
      <c r="W3078" s="29"/>
      <c r="X3078" s="29"/>
      <c r="Y3078" s="29"/>
      <c r="Z3078" s="33"/>
    </row>
    <row r="3079" ht="24" spans="1:26">
      <c r="A3079" s="33">
        <v>910</v>
      </c>
      <c r="B3079" s="33" t="s">
        <v>117</v>
      </c>
      <c r="C3079" s="33" t="s">
        <v>118</v>
      </c>
      <c r="D3079" s="33" t="s">
        <v>150</v>
      </c>
      <c r="E3079" s="33" t="s">
        <v>247</v>
      </c>
      <c r="F3079" s="33" t="s">
        <v>1580</v>
      </c>
      <c r="G3079" s="33" t="s">
        <v>1830</v>
      </c>
      <c r="H3079" s="33" t="s">
        <v>1910</v>
      </c>
      <c r="I3079" s="33" t="s">
        <v>1876</v>
      </c>
      <c r="J3079" s="33" t="s">
        <v>1876</v>
      </c>
      <c r="K3079" s="33">
        <v>2</v>
      </c>
      <c r="L3079" s="236">
        <v>45627</v>
      </c>
      <c r="M3079" s="236">
        <v>45627</v>
      </c>
      <c r="N3079" s="33" t="s">
        <v>124</v>
      </c>
      <c r="O3079" s="48" t="s">
        <v>125</v>
      </c>
      <c r="P3079" s="29" t="s">
        <v>1143</v>
      </c>
      <c r="Q3079" s="29" t="s">
        <v>1557</v>
      </c>
      <c r="R3079" s="29" t="s">
        <v>78</v>
      </c>
      <c r="S3079" s="33">
        <v>2</v>
      </c>
      <c r="T3079" s="29"/>
      <c r="U3079" s="29"/>
      <c r="V3079" s="29"/>
      <c r="W3079" s="29"/>
      <c r="X3079" s="29"/>
      <c r="Y3079" s="29"/>
      <c r="Z3079" s="33"/>
    </row>
    <row r="3080" ht="24" spans="1:26">
      <c r="A3080" s="33">
        <v>913</v>
      </c>
      <c r="B3080" s="33" t="s">
        <v>117</v>
      </c>
      <c r="C3080" s="33" t="s">
        <v>118</v>
      </c>
      <c r="D3080" s="33" t="s">
        <v>150</v>
      </c>
      <c r="E3080" s="33" t="s">
        <v>412</v>
      </c>
      <c r="F3080" s="33" t="s">
        <v>1582</v>
      </c>
      <c r="G3080" s="33" t="s">
        <v>1830</v>
      </c>
      <c r="H3080" s="33" t="s">
        <v>2071</v>
      </c>
      <c r="I3080" s="33" t="s">
        <v>1876</v>
      </c>
      <c r="J3080" s="33" t="s">
        <v>1876</v>
      </c>
      <c r="K3080" s="164">
        <v>8</v>
      </c>
      <c r="L3080" s="236">
        <v>45292</v>
      </c>
      <c r="M3080" s="236">
        <v>45292</v>
      </c>
      <c r="N3080" s="33" t="s">
        <v>124</v>
      </c>
      <c r="O3080" s="48" t="s">
        <v>125</v>
      </c>
      <c r="P3080" s="29" t="s">
        <v>1143</v>
      </c>
      <c r="Q3080" s="29" t="s">
        <v>1557</v>
      </c>
      <c r="R3080" s="29" t="s">
        <v>78</v>
      </c>
      <c r="S3080" s="164">
        <v>8</v>
      </c>
      <c r="T3080" s="29"/>
      <c r="U3080" s="29"/>
      <c r="V3080" s="29"/>
      <c r="W3080" s="29"/>
      <c r="X3080" s="29"/>
      <c r="Y3080" s="29"/>
      <c r="Z3080" s="33"/>
    </row>
    <row r="3081" ht="24" spans="1:26">
      <c r="A3081" s="33">
        <v>914</v>
      </c>
      <c r="B3081" s="33" t="s">
        <v>117</v>
      </c>
      <c r="C3081" s="33" t="s">
        <v>118</v>
      </c>
      <c r="D3081" s="33" t="s">
        <v>150</v>
      </c>
      <c r="E3081" s="33" t="s">
        <v>412</v>
      </c>
      <c r="F3081" s="33" t="s">
        <v>1582</v>
      </c>
      <c r="G3081" s="33" t="s">
        <v>1830</v>
      </c>
      <c r="H3081" s="33" t="s">
        <v>2071</v>
      </c>
      <c r="I3081" s="33" t="s">
        <v>1876</v>
      </c>
      <c r="J3081" s="33" t="s">
        <v>1876</v>
      </c>
      <c r="K3081" s="164">
        <v>8</v>
      </c>
      <c r="L3081" s="236">
        <v>45323</v>
      </c>
      <c r="M3081" s="236">
        <v>45323</v>
      </c>
      <c r="N3081" s="33" t="s">
        <v>124</v>
      </c>
      <c r="O3081" s="48" t="s">
        <v>125</v>
      </c>
      <c r="P3081" s="29" t="s">
        <v>1143</v>
      </c>
      <c r="Q3081" s="29" t="s">
        <v>1557</v>
      </c>
      <c r="R3081" s="29" t="s">
        <v>78</v>
      </c>
      <c r="S3081" s="164">
        <v>8</v>
      </c>
      <c r="T3081" s="29"/>
      <c r="U3081" s="29"/>
      <c r="V3081" s="29"/>
      <c r="W3081" s="29"/>
      <c r="X3081" s="29"/>
      <c r="Y3081" s="29"/>
      <c r="Z3081" s="33"/>
    </row>
    <row r="3082" ht="24" spans="1:28">
      <c r="A3082" s="33">
        <v>915</v>
      </c>
      <c r="B3082" s="33" t="s">
        <v>117</v>
      </c>
      <c r="C3082" s="33" t="s">
        <v>118</v>
      </c>
      <c r="D3082" s="33" t="s">
        <v>150</v>
      </c>
      <c r="E3082" s="33" t="s">
        <v>412</v>
      </c>
      <c r="F3082" s="33" t="s">
        <v>1582</v>
      </c>
      <c r="G3082" s="33" t="s">
        <v>1830</v>
      </c>
      <c r="H3082" s="33" t="s">
        <v>2071</v>
      </c>
      <c r="I3082" s="33" t="s">
        <v>1876</v>
      </c>
      <c r="J3082" s="33" t="s">
        <v>1876</v>
      </c>
      <c r="K3082" s="164">
        <v>8</v>
      </c>
      <c r="L3082" s="236">
        <v>45352</v>
      </c>
      <c r="M3082" s="236">
        <v>45352</v>
      </c>
      <c r="N3082" s="33" t="s">
        <v>124</v>
      </c>
      <c r="O3082" s="48" t="s">
        <v>125</v>
      </c>
      <c r="P3082" s="29" t="s">
        <v>1143</v>
      </c>
      <c r="Q3082" s="29" t="s">
        <v>1557</v>
      </c>
      <c r="R3082" s="29" t="s">
        <v>78</v>
      </c>
      <c r="S3082" s="164">
        <v>8</v>
      </c>
      <c r="T3082" s="34"/>
      <c r="U3082" s="34"/>
      <c r="V3082" s="35"/>
      <c r="W3082" s="35"/>
      <c r="X3082" s="40"/>
      <c r="Y3082" s="40"/>
      <c r="Z3082" s="38"/>
      <c r="AA3082" s="34"/>
      <c r="AB3082" s="34"/>
    </row>
    <row r="3083" ht="24" spans="1:26">
      <c r="A3083" s="33">
        <v>916</v>
      </c>
      <c r="B3083" s="33" t="s">
        <v>117</v>
      </c>
      <c r="C3083" s="33" t="s">
        <v>118</v>
      </c>
      <c r="D3083" s="33" t="s">
        <v>150</v>
      </c>
      <c r="E3083" s="33" t="s">
        <v>412</v>
      </c>
      <c r="F3083" s="33" t="s">
        <v>1582</v>
      </c>
      <c r="G3083" s="33" t="s">
        <v>1830</v>
      </c>
      <c r="H3083" s="33" t="s">
        <v>2071</v>
      </c>
      <c r="I3083" s="33" t="s">
        <v>1876</v>
      </c>
      <c r="J3083" s="33" t="s">
        <v>1876</v>
      </c>
      <c r="K3083" s="164">
        <v>8</v>
      </c>
      <c r="L3083" s="236">
        <v>45383</v>
      </c>
      <c r="M3083" s="236">
        <v>45383</v>
      </c>
      <c r="N3083" s="33" t="s">
        <v>124</v>
      </c>
      <c r="O3083" s="48" t="s">
        <v>125</v>
      </c>
      <c r="P3083" s="29" t="s">
        <v>1143</v>
      </c>
      <c r="Q3083" s="29" t="s">
        <v>1557</v>
      </c>
      <c r="R3083" s="29" t="s">
        <v>78</v>
      </c>
      <c r="S3083" s="164">
        <v>8</v>
      </c>
      <c r="T3083" s="29"/>
      <c r="U3083" s="29"/>
      <c r="V3083" s="29"/>
      <c r="W3083" s="29"/>
      <c r="X3083" s="29"/>
      <c r="Y3083" s="29"/>
      <c r="Z3083" s="33"/>
    </row>
    <row r="3084" ht="24" spans="1:26">
      <c r="A3084" s="33">
        <v>917</v>
      </c>
      <c r="B3084" s="33" t="s">
        <v>117</v>
      </c>
      <c r="C3084" s="33" t="s">
        <v>118</v>
      </c>
      <c r="D3084" s="33" t="s">
        <v>150</v>
      </c>
      <c r="E3084" s="33" t="s">
        <v>412</v>
      </c>
      <c r="F3084" s="33" t="s">
        <v>1582</v>
      </c>
      <c r="G3084" s="33" t="s">
        <v>1830</v>
      </c>
      <c r="H3084" s="33" t="s">
        <v>2071</v>
      </c>
      <c r="I3084" s="33" t="s">
        <v>1876</v>
      </c>
      <c r="J3084" s="33" t="s">
        <v>1876</v>
      </c>
      <c r="K3084" s="164">
        <v>8</v>
      </c>
      <c r="L3084" s="236">
        <v>45413</v>
      </c>
      <c r="M3084" s="236">
        <v>45413</v>
      </c>
      <c r="N3084" s="33" t="s">
        <v>124</v>
      </c>
      <c r="O3084" s="48" t="s">
        <v>125</v>
      </c>
      <c r="P3084" s="29" t="s">
        <v>1143</v>
      </c>
      <c r="Q3084" s="29" t="s">
        <v>1557</v>
      </c>
      <c r="R3084" s="29" t="s">
        <v>78</v>
      </c>
      <c r="S3084" s="164">
        <v>8</v>
      </c>
      <c r="T3084" s="29"/>
      <c r="U3084" s="29"/>
      <c r="V3084" s="29"/>
      <c r="W3084" s="29"/>
      <c r="X3084" s="29"/>
      <c r="Y3084" s="29"/>
      <c r="Z3084" s="33"/>
    </row>
    <row r="3085" ht="24" spans="1:26">
      <c r="A3085" s="33">
        <v>918</v>
      </c>
      <c r="B3085" s="33" t="s">
        <v>117</v>
      </c>
      <c r="C3085" s="33" t="s">
        <v>118</v>
      </c>
      <c r="D3085" s="33" t="s">
        <v>150</v>
      </c>
      <c r="E3085" s="33" t="s">
        <v>412</v>
      </c>
      <c r="F3085" s="33" t="s">
        <v>1582</v>
      </c>
      <c r="G3085" s="33" t="s">
        <v>1830</v>
      </c>
      <c r="H3085" s="33" t="s">
        <v>2071</v>
      </c>
      <c r="I3085" s="33" t="s">
        <v>1876</v>
      </c>
      <c r="J3085" s="33" t="s">
        <v>1876</v>
      </c>
      <c r="K3085" s="164">
        <v>8</v>
      </c>
      <c r="L3085" s="236">
        <v>45444</v>
      </c>
      <c r="M3085" s="236">
        <v>45444</v>
      </c>
      <c r="N3085" s="33" t="s">
        <v>124</v>
      </c>
      <c r="O3085" s="48" t="s">
        <v>125</v>
      </c>
      <c r="P3085" s="29" t="s">
        <v>1143</v>
      </c>
      <c r="Q3085" s="29" t="s">
        <v>1557</v>
      </c>
      <c r="R3085" s="29" t="s">
        <v>78</v>
      </c>
      <c r="S3085" s="164">
        <v>8</v>
      </c>
      <c r="T3085" s="29"/>
      <c r="U3085" s="29"/>
      <c r="V3085" s="29"/>
      <c r="W3085" s="29"/>
      <c r="X3085" s="29"/>
      <c r="Y3085" s="29"/>
      <c r="Z3085" s="33"/>
    </row>
    <row r="3086" ht="24" spans="1:26">
      <c r="A3086" s="33">
        <v>919</v>
      </c>
      <c r="B3086" s="33" t="s">
        <v>117</v>
      </c>
      <c r="C3086" s="33" t="s">
        <v>118</v>
      </c>
      <c r="D3086" s="33" t="s">
        <v>150</v>
      </c>
      <c r="E3086" s="33" t="s">
        <v>412</v>
      </c>
      <c r="F3086" s="33" t="s">
        <v>1582</v>
      </c>
      <c r="G3086" s="33" t="s">
        <v>1830</v>
      </c>
      <c r="H3086" s="33" t="s">
        <v>2071</v>
      </c>
      <c r="I3086" s="33" t="s">
        <v>1876</v>
      </c>
      <c r="J3086" s="33" t="s">
        <v>1876</v>
      </c>
      <c r="K3086" s="164">
        <v>8</v>
      </c>
      <c r="L3086" s="236">
        <v>45474</v>
      </c>
      <c r="M3086" s="236">
        <v>45474</v>
      </c>
      <c r="N3086" s="33" t="s">
        <v>124</v>
      </c>
      <c r="O3086" s="48" t="s">
        <v>125</v>
      </c>
      <c r="P3086" s="29" t="s">
        <v>1143</v>
      </c>
      <c r="Q3086" s="29" t="s">
        <v>1557</v>
      </c>
      <c r="R3086" s="29" t="s">
        <v>78</v>
      </c>
      <c r="S3086" s="164">
        <v>8</v>
      </c>
      <c r="T3086" s="29"/>
      <c r="U3086" s="29"/>
      <c r="V3086" s="29"/>
      <c r="W3086" s="29"/>
      <c r="X3086" s="29"/>
      <c r="Y3086" s="29"/>
      <c r="Z3086" s="33"/>
    </row>
    <row r="3087" ht="24" spans="1:26">
      <c r="A3087" s="33">
        <v>920</v>
      </c>
      <c r="B3087" s="33" t="s">
        <v>117</v>
      </c>
      <c r="C3087" s="33" t="s">
        <v>118</v>
      </c>
      <c r="D3087" s="33" t="s">
        <v>150</v>
      </c>
      <c r="E3087" s="33" t="s">
        <v>412</v>
      </c>
      <c r="F3087" s="33" t="s">
        <v>1582</v>
      </c>
      <c r="G3087" s="33" t="s">
        <v>1830</v>
      </c>
      <c r="H3087" s="33" t="s">
        <v>2071</v>
      </c>
      <c r="I3087" s="33" t="s">
        <v>1876</v>
      </c>
      <c r="J3087" s="33" t="s">
        <v>1876</v>
      </c>
      <c r="K3087" s="164">
        <v>8</v>
      </c>
      <c r="L3087" s="236">
        <v>45505</v>
      </c>
      <c r="M3087" s="236">
        <v>45505</v>
      </c>
      <c r="N3087" s="33" t="s">
        <v>124</v>
      </c>
      <c r="O3087" s="48" t="s">
        <v>125</v>
      </c>
      <c r="P3087" s="29" t="s">
        <v>1143</v>
      </c>
      <c r="Q3087" s="29" t="s">
        <v>1557</v>
      </c>
      <c r="R3087" s="29" t="s">
        <v>78</v>
      </c>
      <c r="S3087" s="164">
        <v>8</v>
      </c>
      <c r="T3087" s="29"/>
      <c r="U3087" s="29"/>
      <c r="V3087" s="29"/>
      <c r="W3087" s="29"/>
      <c r="X3087" s="29"/>
      <c r="Y3087" s="29"/>
      <c r="Z3087" s="33"/>
    </row>
    <row r="3088" ht="24" spans="1:26">
      <c r="A3088" s="33">
        <v>921</v>
      </c>
      <c r="B3088" s="33" t="s">
        <v>117</v>
      </c>
      <c r="C3088" s="33" t="s">
        <v>118</v>
      </c>
      <c r="D3088" s="33" t="s">
        <v>150</v>
      </c>
      <c r="E3088" s="33" t="s">
        <v>412</v>
      </c>
      <c r="F3088" s="33" t="s">
        <v>1582</v>
      </c>
      <c r="G3088" s="33" t="s">
        <v>1830</v>
      </c>
      <c r="H3088" s="33" t="s">
        <v>2071</v>
      </c>
      <c r="I3088" s="33" t="s">
        <v>1876</v>
      </c>
      <c r="J3088" s="33" t="s">
        <v>1876</v>
      </c>
      <c r="K3088" s="164">
        <v>8</v>
      </c>
      <c r="L3088" s="236">
        <v>45536</v>
      </c>
      <c r="M3088" s="236">
        <v>45536</v>
      </c>
      <c r="N3088" s="33" t="s">
        <v>124</v>
      </c>
      <c r="O3088" s="48" t="s">
        <v>125</v>
      </c>
      <c r="P3088" s="29" t="s">
        <v>1143</v>
      </c>
      <c r="Q3088" s="29" t="s">
        <v>1557</v>
      </c>
      <c r="R3088" s="29" t="s">
        <v>78</v>
      </c>
      <c r="S3088" s="164">
        <v>8</v>
      </c>
      <c r="T3088" s="29"/>
      <c r="U3088" s="29"/>
      <c r="V3088" s="29"/>
      <c r="W3088" s="29"/>
      <c r="X3088" s="29"/>
      <c r="Y3088" s="29"/>
      <c r="Z3088" s="33"/>
    </row>
    <row r="3089" ht="24" spans="1:26">
      <c r="A3089" s="33">
        <v>922</v>
      </c>
      <c r="B3089" s="33" t="s">
        <v>117</v>
      </c>
      <c r="C3089" s="33" t="s">
        <v>118</v>
      </c>
      <c r="D3089" s="33" t="s">
        <v>150</v>
      </c>
      <c r="E3089" s="33" t="s">
        <v>412</v>
      </c>
      <c r="F3089" s="33" t="s">
        <v>1582</v>
      </c>
      <c r="G3089" s="33" t="s">
        <v>1830</v>
      </c>
      <c r="H3089" s="33" t="s">
        <v>2071</v>
      </c>
      <c r="I3089" s="33" t="s">
        <v>1876</v>
      </c>
      <c r="J3089" s="33" t="s">
        <v>1876</v>
      </c>
      <c r="K3089" s="164">
        <v>8</v>
      </c>
      <c r="L3089" s="236">
        <v>45566</v>
      </c>
      <c r="M3089" s="236">
        <v>45566</v>
      </c>
      <c r="N3089" s="33" t="s">
        <v>124</v>
      </c>
      <c r="O3089" s="48" t="s">
        <v>125</v>
      </c>
      <c r="P3089" s="29" t="s">
        <v>1143</v>
      </c>
      <c r="Q3089" s="29" t="s">
        <v>1557</v>
      </c>
      <c r="R3089" s="29" t="s">
        <v>78</v>
      </c>
      <c r="S3089" s="164">
        <v>8</v>
      </c>
      <c r="T3089" s="29"/>
      <c r="U3089" s="29"/>
      <c r="V3089" s="29"/>
      <c r="W3089" s="29"/>
      <c r="X3089" s="29"/>
      <c r="Y3089" s="29"/>
      <c r="Z3089" s="33"/>
    </row>
    <row r="3090" ht="24" spans="1:26">
      <c r="A3090" s="33">
        <v>923</v>
      </c>
      <c r="B3090" s="33" t="s">
        <v>117</v>
      </c>
      <c r="C3090" s="33" t="s">
        <v>118</v>
      </c>
      <c r="D3090" s="33" t="s">
        <v>150</v>
      </c>
      <c r="E3090" s="33" t="s">
        <v>412</v>
      </c>
      <c r="F3090" s="33" t="s">
        <v>1582</v>
      </c>
      <c r="G3090" s="33" t="s">
        <v>1830</v>
      </c>
      <c r="H3090" s="33" t="s">
        <v>2071</v>
      </c>
      <c r="I3090" s="33" t="s">
        <v>1876</v>
      </c>
      <c r="J3090" s="33" t="s">
        <v>1876</v>
      </c>
      <c r="K3090" s="164">
        <v>8</v>
      </c>
      <c r="L3090" s="236">
        <v>45597</v>
      </c>
      <c r="M3090" s="236">
        <v>45597</v>
      </c>
      <c r="N3090" s="33" t="s">
        <v>124</v>
      </c>
      <c r="O3090" s="48" t="s">
        <v>125</v>
      </c>
      <c r="P3090" s="29" t="s">
        <v>1143</v>
      </c>
      <c r="Q3090" s="29" t="s">
        <v>1557</v>
      </c>
      <c r="R3090" s="29" t="s">
        <v>78</v>
      </c>
      <c r="S3090" s="164">
        <v>8</v>
      </c>
      <c r="T3090" s="29"/>
      <c r="U3090" s="29"/>
      <c r="V3090" s="29"/>
      <c r="W3090" s="29"/>
      <c r="X3090" s="29"/>
      <c r="Y3090" s="29"/>
      <c r="Z3090" s="33"/>
    </row>
    <row r="3091" ht="24" spans="1:26">
      <c r="A3091" s="33">
        <v>924</v>
      </c>
      <c r="B3091" s="33" t="s">
        <v>117</v>
      </c>
      <c r="C3091" s="33" t="s">
        <v>118</v>
      </c>
      <c r="D3091" s="33" t="s">
        <v>150</v>
      </c>
      <c r="E3091" s="33" t="s">
        <v>412</v>
      </c>
      <c r="F3091" s="33" t="s">
        <v>1582</v>
      </c>
      <c r="G3091" s="33" t="s">
        <v>1830</v>
      </c>
      <c r="H3091" s="33" t="s">
        <v>2071</v>
      </c>
      <c r="I3091" s="33" t="s">
        <v>1876</v>
      </c>
      <c r="J3091" s="33" t="s">
        <v>1876</v>
      </c>
      <c r="K3091" s="164">
        <v>8</v>
      </c>
      <c r="L3091" s="236">
        <v>45627</v>
      </c>
      <c r="M3091" s="236">
        <v>45627</v>
      </c>
      <c r="N3091" s="33" t="s">
        <v>124</v>
      </c>
      <c r="O3091" s="48" t="s">
        <v>125</v>
      </c>
      <c r="P3091" s="29" t="s">
        <v>1143</v>
      </c>
      <c r="Q3091" s="29" t="s">
        <v>1557</v>
      </c>
      <c r="R3091" s="29" t="s">
        <v>78</v>
      </c>
      <c r="S3091" s="164">
        <v>8</v>
      </c>
      <c r="T3091" s="29"/>
      <c r="U3091" s="29"/>
      <c r="V3091" s="29"/>
      <c r="W3091" s="29"/>
      <c r="X3091" s="29"/>
      <c r="Y3091" s="29"/>
      <c r="Z3091" s="33"/>
    </row>
    <row r="3092" ht="24" spans="1:26">
      <c r="A3092" s="33">
        <v>925</v>
      </c>
      <c r="B3092" s="33" t="s">
        <v>117</v>
      </c>
      <c r="C3092" s="33" t="s">
        <v>118</v>
      </c>
      <c r="D3092" s="33" t="s">
        <v>150</v>
      </c>
      <c r="E3092" s="33" t="s">
        <v>412</v>
      </c>
      <c r="F3092" s="33" t="s">
        <v>1582</v>
      </c>
      <c r="G3092" s="33" t="s">
        <v>1830</v>
      </c>
      <c r="H3092" s="33" t="s">
        <v>1910</v>
      </c>
      <c r="I3092" s="33" t="s">
        <v>1876</v>
      </c>
      <c r="J3092" s="33" t="s">
        <v>1876</v>
      </c>
      <c r="K3092" s="33">
        <v>2</v>
      </c>
      <c r="L3092" s="236">
        <v>45292</v>
      </c>
      <c r="M3092" s="236">
        <v>45292</v>
      </c>
      <c r="N3092" s="33" t="s">
        <v>124</v>
      </c>
      <c r="O3092" s="48" t="s">
        <v>125</v>
      </c>
      <c r="P3092" s="29" t="s">
        <v>1143</v>
      </c>
      <c r="Q3092" s="29" t="s">
        <v>1557</v>
      </c>
      <c r="R3092" s="29" t="s">
        <v>78</v>
      </c>
      <c r="S3092" s="33">
        <v>2</v>
      </c>
      <c r="T3092" s="29"/>
      <c r="U3092" s="29"/>
      <c r="V3092" s="29"/>
      <c r="W3092" s="29"/>
      <c r="X3092" s="29"/>
      <c r="Y3092" s="29"/>
      <c r="Z3092" s="33"/>
    </row>
    <row r="3093" ht="24" spans="1:26">
      <c r="A3093" s="33">
        <v>926</v>
      </c>
      <c r="B3093" s="33" t="s">
        <v>117</v>
      </c>
      <c r="C3093" s="33" t="s">
        <v>118</v>
      </c>
      <c r="D3093" s="33" t="s">
        <v>150</v>
      </c>
      <c r="E3093" s="33" t="s">
        <v>412</v>
      </c>
      <c r="F3093" s="33" t="s">
        <v>1582</v>
      </c>
      <c r="G3093" s="33" t="s">
        <v>1830</v>
      </c>
      <c r="H3093" s="33" t="s">
        <v>1910</v>
      </c>
      <c r="I3093" s="33" t="s">
        <v>1876</v>
      </c>
      <c r="J3093" s="33" t="s">
        <v>1876</v>
      </c>
      <c r="K3093" s="33">
        <v>2</v>
      </c>
      <c r="L3093" s="236">
        <v>45292</v>
      </c>
      <c r="M3093" s="236">
        <v>45292</v>
      </c>
      <c r="N3093" s="33" t="s">
        <v>124</v>
      </c>
      <c r="O3093" s="48" t="s">
        <v>125</v>
      </c>
      <c r="P3093" s="29" t="s">
        <v>1143</v>
      </c>
      <c r="Q3093" s="29" t="s">
        <v>1557</v>
      </c>
      <c r="R3093" s="29" t="s">
        <v>78</v>
      </c>
      <c r="S3093" s="33">
        <v>2</v>
      </c>
      <c r="T3093" s="29"/>
      <c r="U3093" s="29"/>
      <c r="V3093" s="29"/>
      <c r="W3093" s="29"/>
      <c r="X3093" s="29"/>
      <c r="Y3093" s="29"/>
      <c r="Z3093" s="33"/>
    </row>
    <row r="3094" ht="24" spans="1:28">
      <c r="A3094" s="33">
        <v>927</v>
      </c>
      <c r="B3094" s="33" t="s">
        <v>117</v>
      </c>
      <c r="C3094" s="33" t="s">
        <v>118</v>
      </c>
      <c r="D3094" s="33" t="s">
        <v>150</v>
      </c>
      <c r="E3094" s="33" t="s">
        <v>412</v>
      </c>
      <c r="F3094" s="33" t="s">
        <v>1582</v>
      </c>
      <c r="G3094" s="33" t="s">
        <v>1830</v>
      </c>
      <c r="H3094" s="33" t="s">
        <v>1910</v>
      </c>
      <c r="I3094" s="33" t="s">
        <v>1876</v>
      </c>
      <c r="J3094" s="33" t="s">
        <v>1876</v>
      </c>
      <c r="K3094" s="33">
        <v>2</v>
      </c>
      <c r="L3094" s="236">
        <v>45323</v>
      </c>
      <c r="M3094" s="236">
        <v>45323</v>
      </c>
      <c r="N3094" s="33" t="s">
        <v>124</v>
      </c>
      <c r="O3094" s="48" t="s">
        <v>125</v>
      </c>
      <c r="P3094" s="29" t="s">
        <v>1143</v>
      </c>
      <c r="Q3094" s="29" t="s">
        <v>1557</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150</v>
      </c>
      <c r="E3095" s="33" t="s">
        <v>412</v>
      </c>
      <c r="F3095" s="33" t="s">
        <v>1582</v>
      </c>
      <c r="G3095" s="33" t="s">
        <v>1830</v>
      </c>
      <c r="H3095" s="33" t="s">
        <v>1910</v>
      </c>
      <c r="I3095" s="33" t="s">
        <v>1876</v>
      </c>
      <c r="J3095" s="33" t="s">
        <v>1876</v>
      </c>
      <c r="K3095" s="33">
        <v>2</v>
      </c>
      <c r="L3095" s="236">
        <v>45323</v>
      </c>
      <c r="M3095" s="236">
        <v>45323</v>
      </c>
      <c r="N3095" s="33" t="s">
        <v>124</v>
      </c>
      <c r="O3095" s="48" t="s">
        <v>125</v>
      </c>
      <c r="P3095" s="29" t="s">
        <v>1143</v>
      </c>
      <c r="Q3095" s="29" t="s">
        <v>1557</v>
      </c>
      <c r="R3095" s="29" t="s">
        <v>78</v>
      </c>
      <c r="S3095" s="33">
        <v>2</v>
      </c>
      <c r="T3095" s="29"/>
      <c r="U3095" s="29"/>
      <c r="V3095" s="29"/>
      <c r="W3095" s="29"/>
      <c r="X3095" s="29"/>
      <c r="Y3095" s="29"/>
      <c r="Z3095" s="33"/>
    </row>
    <row r="3096" ht="24" spans="1:28">
      <c r="A3096" s="33">
        <v>929</v>
      </c>
      <c r="B3096" s="33" t="s">
        <v>117</v>
      </c>
      <c r="C3096" s="33" t="s">
        <v>118</v>
      </c>
      <c r="D3096" s="33" t="s">
        <v>150</v>
      </c>
      <c r="E3096" s="33" t="s">
        <v>412</v>
      </c>
      <c r="F3096" s="33" t="s">
        <v>1582</v>
      </c>
      <c r="G3096" s="33" t="s">
        <v>1830</v>
      </c>
      <c r="H3096" s="33" t="s">
        <v>1910</v>
      </c>
      <c r="I3096" s="33" t="s">
        <v>1876</v>
      </c>
      <c r="J3096" s="33" t="s">
        <v>1876</v>
      </c>
      <c r="K3096" s="33">
        <v>2</v>
      </c>
      <c r="L3096" s="236">
        <v>45352</v>
      </c>
      <c r="M3096" s="236">
        <v>45352</v>
      </c>
      <c r="N3096" s="33" t="s">
        <v>124</v>
      </c>
      <c r="O3096" s="48" t="s">
        <v>125</v>
      </c>
      <c r="P3096" s="29" t="s">
        <v>1143</v>
      </c>
      <c r="Q3096" s="29" t="s">
        <v>1557</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150</v>
      </c>
      <c r="E3097" s="33" t="s">
        <v>412</v>
      </c>
      <c r="F3097" s="33" t="s">
        <v>1582</v>
      </c>
      <c r="G3097" s="33" t="s">
        <v>1830</v>
      </c>
      <c r="H3097" s="33" t="s">
        <v>1910</v>
      </c>
      <c r="I3097" s="33" t="s">
        <v>1876</v>
      </c>
      <c r="J3097" s="33" t="s">
        <v>1876</v>
      </c>
      <c r="K3097" s="33">
        <v>2</v>
      </c>
      <c r="L3097" s="236">
        <v>45352</v>
      </c>
      <c r="M3097" s="236">
        <v>45352</v>
      </c>
      <c r="N3097" s="33" t="s">
        <v>124</v>
      </c>
      <c r="O3097" s="48" t="s">
        <v>125</v>
      </c>
      <c r="P3097" s="29" t="s">
        <v>1143</v>
      </c>
      <c r="Q3097" s="29" t="s">
        <v>1557</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150</v>
      </c>
      <c r="E3098" s="33" t="s">
        <v>412</v>
      </c>
      <c r="F3098" s="33" t="s">
        <v>1582</v>
      </c>
      <c r="G3098" s="33" t="s">
        <v>1830</v>
      </c>
      <c r="H3098" s="33" t="s">
        <v>1910</v>
      </c>
      <c r="I3098" s="33" t="s">
        <v>1876</v>
      </c>
      <c r="J3098" s="33" t="s">
        <v>1876</v>
      </c>
      <c r="K3098" s="33">
        <v>2</v>
      </c>
      <c r="L3098" s="236">
        <v>45383</v>
      </c>
      <c r="M3098" s="236">
        <v>45383</v>
      </c>
      <c r="N3098" s="33" t="s">
        <v>124</v>
      </c>
      <c r="O3098" s="48" t="s">
        <v>125</v>
      </c>
      <c r="P3098" s="29" t="s">
        <v>1143</v>
      </c>
      <c r="Q3098" s="29" t="s">
        <v>1557</v>
      </c>
      <c r="R3098" s="29" t="s">
        <v>78</v>
      </c>
      <c r="S3098" s="33">
        <v>2</v>
      </c>
      <c r="T3098" s="29"/>
      <c r="U3098" s="29"/>
      <c r="V3098" s="29"/>
      <c r="W3098" s="29"/>
      <c r="X3098" s="29"/>
      <c r="Y3098" s="29"/>
      <c r="Z3098" s="33"/>
    </row>
    <row r="3099" ht="24" spans="1:26">
      <c r="A3099" s="33">
        <v>932</v>
      </c>
      <c r="B3099" s="33" t="s">
        <v>117</v>
      </c>
      <c r="C3099" s="33" t="s">
        <v>118</v>
      </c>
      <c r="D3099" s="33" t="s">
        <v>150</v>
      </c>
      <c r="E3099" s="33" t="s">
        <v>412</v>
      </c>
      <c r="F3099" s="33" t="s">
        <v>1582</v>
      </c>
      <c r="G3099" s="33" t="s">
        <v>1830</v>
      </c>
      <c r="H3099" s="33" t="s">
        <v>1910</v>
      </c>
      <c r="I3099" s="33" t="s">
        <v>1876</v>
      </c>
      <c r="J3099" s="33" t="s">
        <v>1876</v>
      </c>
      <c r="K3099" s="33">
        <v>2</v>
      </c>
      <c r="L3099" s="236">
        <v>45383</v>
      </c>
      <c r="M3099" s="236">
        <v>45383</v>
      </c>
      <c r="N3099" s="33" t="s">
        <v>124</v>
      </c>
      <c r="O3099" s="48" t="s">
        <v>125</v>
      </c>
      <c r="P3099" s="29" t="s">
        <v>1143</v>
      </c>
      <c r="Q3099" s="29" t="s">
        <v>1557</v>
      </c>
      <c r="R3099" s="29" t="s">
        <v>78</v>
      </c>
      <c r="S3099" s="33">
        <v>2</v>
      </c>
      <c r="T3099" s="29"/>
      <c r="U3099" s="29"/>
      <c r="V3099" s="29"/>
      <c r="W3099" s="29"/>
      <c r="X3099" s="29"/>
      <c r="Y3099" s="29"/>
      <c r="Z3099" s="33"/>
    </row>
    <row r="3100" ht="24" spans="1:26">
      <c r="A3100" s="33">
        <v>933</v>
      </c>
      <c r="B3100" s="33" t="s">
        <v>117</v>
      </c>
      <c r="C3100" s="33" t="s">
        <v>118</v>
      </c>
      <c r="D3100" s="33" t="s">
        <v>150</v>
      </c>
      <c r="E3100" s="33" t="s">
        <v>412</v>
      </c>
      <c r="F3100" s="33" t="s">
        <v>1582</v>
      </c>
      <c r="G3100" s="33" t="s">
        <v>1830</v>
      </c>
      <c r="H3100" s="33" t="s">
        <v>1910</v>
      </c>
      <c r="I3100" s="33" t="s">
        <v>1876</v>
      </c>
      <c r="J3100" s="33" t="s">
        <v>1876</v>
      </c>
      <c r="K3100" s="33">
        <v>2</v>
      </c>
      <c r="L3100" s="236">
        <v>45413</v>
      </c>
      <c r="M3100" s="236">
        <v>45413</v>
      </c>
      <c r="N3100" s="33" t="s">
        <v>124</v>
      </c>
      <c r="O3100" s="48" t="s">
        <v>125</v>
      </c>
      <c r="P3100" s="29" t="s">
        <v>1143</v>
      </c>
      <c r="Q3100" s="29" t="s">
        <v>1557</v>
      </c>
      <c r="R3100" s="29" t="s">
        <v>78</v>
      </c>
      <c r="S3100" s="33">
        <v>2</v>
      </c>
      <c r="T3100" s="29"/>
      <c r="U3100" s="29"/>
      <c r="V3100" s="29"/>
      <c r="W3100" s="29"/>
      <c r="X3100" s="29"/>
      <c r="Y3100" s="29"/>
      <c r="Z3100" s="33"/>
    </row>
    <row r="3101" ht="24" spans="1:26">
      <c r="A3101" s="33">
        <v>934</v>
      </c>
      <c r="B3101" s="33" t="s">
        <v>117</v>
      </c>
      <c r="C3101" s="33" t="s">
        <v>118</v>
      </c>
      <c r="D3101" s="33" t="s">
        <v>150</v>
      </c>
      <c r="E3101" s="33" t="s">
        <v>412</v>
      </c>
      <c r="F3101" s="33" t="s">
        <v>1582</v>
      </c>
      <c r="G3101" s="33" t="s">
        <v>1830</v>
      </c>
      <c r="H3101" s="33" t="s">
        <v>1910</v>
      </c>
      <c r="I3101" s="33" t="s">
        <v>1876</v>
      </c>
      <c r="J3101" s="33" t="s">
        <v>1876</v>
      </c>
      <c r="K3101" s="33">
        <v>2</v>
      </c>
      <c r="L3101" s="236">
        <v>45413</v>
      </c>
      <c r="M3101" s="236">
        <v>45413</v>
      </c>
      <c r="N3101" s="33" t="s">
        <v>124</v>
      </c>
      <c r="O3101" s="48" t="s">
        <v>125</v>
      </c>
      <c r="P3101" s="29" t="s">
        <v>1143</v>
      </c>
      <c r="Q3101" s="29" t="s">
        <v>1557</v>
      </c>
      <c r="R3101" s="29" t="s">
        <v>78</v>
      </c>
      <c r="S3101" s="33">
        <v>2</v>
      </c>
      <c r="T3101" s="29"/>
      <c r="U3101" s="29"/>
      <c r="V3101" s="29"/>
      <c r="W3101" s="29"/>
      <c r="X3101" s="29"/>
      <c r="Y3101" s="29"/>
      <c r="Z3101" s="33"/>
    </row>
    <row r="3102" ht="24" spans="1:26">
      <c r="A3102" s="33">
        <v>935</v>
      </c>
      <c r="B3102" s="33" t="s">
        <v>117</v>
      </c>
      <c r="C3102" s="33" t="s">
        <v>118</v>
      </c>
      <c r="D3102" s="33" t="s">
        <v>150</v>
      </c>
      <c r="E3102" s="33" t="s">
        <v>412</v>
      </c>
      <c r="F3102" s="33" t="s">
        <v>1582</v>
      </c>
      <c r="G3102" s="33" t="s">
        <v>1830</v>
      </c>
      <c r="H3102" s="33" t="s">
        <v>1910</v>
      </c>
      <c r="I3102" s="33" t="s">
        <v>1876</v>
      </c>
      <c r="J3102" s="33" t="s">
        <v>1876</v>
      </c>
      <c r="K3102" s="33">
        <v>2</v>
      </c>
      <c r="L3102" s="236">
        <v>45444</v>
      </c>
      <c r="M3102" s="236">
        <v>45444</v>
      </c>
      <c r="N3102" s="33" t="s">
        <v>124</v>
      </c>
      <c r="O3102" s="48" t="s">
        <v>125</v>
      </c>
      <c r="P3102" s="29" t="s">
        <v>1143</v>
      </c>
      <c r="Q3102" s="29" t="s">
        <v>1557</v>
      </c>
      <c r="R3102" s="29" t="s">
        <v>78</v>
      </c>
      <c r="S3102" s="33">
        <v>2</v>
      </c>
      <c r="T3102" s="29"/>
      <c r="U3102" s="29"/>
      <c r="V3102" s="29"/>
      <c r="W3102" s="29"/>
      <c r="X3102" s="29"/>
      <c r="Y3102" s="29"/>
      <c r="Z3102" s="33"/>
    </row>
    <row r="3103" ht="24" spans="1:26">
      <c r="A3103" s="33">
        <v>936</v>
      </c>
      <c r="B3103" s="33" t="s">
        <v>117</v>
      </c>
      <c r="C3103" s="33" t="s">
        <v>118</v>
      </c>
      <c r="D3103" s="33" t="s">
        <v>150</v>
      </c>
      <c r="E3103" s="33" t="s">
        <v>412</v>
      </c>
      <c r="F3103" s="33" t="s">
        <v>1582</v>
      </c>
      <c r="G3103" s="33" t="s">
        <v>1830</v>
      </c>
      <c r="H3103" s="33" t="s">
        <v>1910</v>
      </c>
      <c r="I3103" s="33" t="s">
        <v>1876</v>
      </c>
      <c r="J3103" s="33" t="s">
        <v>1876</v>
      </c>
      <c r="K3103" s="33">
        <v>2</v>
      </c>
      <c r="L3103" s="236">
        <v>45444</v>
      </c>
      <c r="M3103" s="236">
        <v>45444</v>
      </c>
      <c r="N3103" s="33" t="s">
        <v>124</v>
      </c>
      <c r="O3103" s="48" t="s">
        <v>125</v>
      </c>
      <c r="P3103" s="29" t="s">
        <v>1143</v>
      </c>
      <c r="Q3103" s="29" t="s">
        <v>1557</v>
      </c>
      <c r="R3103" s="29" t="s">
        <v>78</v>
      </c>
      <c r="S3103" s="33">
        <v>2</v>
      </c>
      <c r="T3103" s="29"/>
      <c r="U3103" s="29"/>
      <c r="V3103" s="29"/>
      <c r="W3103" s="29"/>
      <c r="X3103" s="29"/>
      <c r="Y3103" s="29"/>
      <c r="Z3103" s="33"/>
    </row>
    <row r="3104" ht="24" spans="1:26">
      <c r="A3104" s="33">
        <v>937</v>
      </c>
      <c r="B3104" s="33" t="s">
        <v>117</v>
      </c>
      <c r="C3104" s="33" t="s">
        <v>118</v>
      </c>
      <c r="D3104" s="33" t="s">
        <v>150</v>
      </c>
      <c r="E3104" s="33" t="s">
        <v>412</v>
      </c>
      <c r="F3104" s="33" t="s">
        <v>1582</v>
      </c>
      <c r="G3104" s="33" t="s">
        <v>1830</v>
      </c>
      <c r="H3104" s="33" t="s">
        <v>1910</v>
      </c>
      <c r="I3104" s="33" t="s">
        <v>1876</v>
      </c>
      <c r="J3104" s="33" t="s">
        <v>1876</v>
      </c>
      <c r="K3104" s="33">
        <v>2</v>
      </c>
      <c r="L3104" s="236">
        <v>45474</v>
      </c>
      <c r="M3104" s="236">
        <v>45474</v>
      </c>
      <c r="N3104" s="33" t="s">
        <v>124</v>
      </c>
      <c r="O3104" s="48" t="s">
        <v>125</v>
      </c>
      <c r="P3104" s="29" t="s">
        <v>1143</v>
      </c>
      <c r="Q3104" s="29" t="s">
        <v>1557</v>
      </c>
      <c r="R3104" s="29" t="s">
        <v>78</v>
      </c>
      <c r="S3104" s="33">
        <v>2</v>
      </c>
      <c r="T3104" s="29"/>
      <c r="U3104" s="29"/>
      <c r="V3104" s="29"/>
      <c r="W3104" s="29"/>
      <c r="X3104" s="29"/>
      <c r="Y3104" s="29"/>
      <c r="Z3104" s="33"/>
    </row>
    <row r="3105" ht="24" spans="1:26">
      <c r="A3105" s="33">
        <v>938</v>
      </c>
      <c r="B3105" s="33" t="s">
        <v>117</v>
      </c>
      <c r="C3105" s="33" t="s">
        <v>118</v>
      </c>
      <c r="D3105" s="33" t="s">
        <v>150</v>
      </c>
      <c r="E3105" s="33" t="s">
        <v>412</v>
      </c>
      <c r="F3105" s="33" t="s">
        <v>1582</v>
      </c>
      <c r="G3105" s="33" t="s">
        <v>1830</v>
      </c>
      <c r="H3105" s="33" t="s">
        <v>1910</v>
      </c>
      <c r="I3105" s="33" t="s">
        <v>1876</v>
      </c>
      <c r="J3105" s="33" t="s">
        <v>1876</v>
      </c>
      <c r="K3105" s="33">
        <v>2</v>
      </c>
      <c r="L3105" s="236">
        <v>45474</v>
      </c>
      <c r="M3105" s="236">
        <v>45474</v>
      </c>
      <c r="N3105" s="33" t="s">
        <v>124</v>
      </c>
      <c r="O3105" s="48" t="s">
        <v>125</v>
      </c>
      <c r="P3105" s="29" t="s">
        <v>1143</v>
      </c>
      <c r="Q3105" s="29" t="s">
        <v>1557</v>
      </c>
      <c r="R3105" s="29" t="s">
        <v>78</v>
      </c>
      <c r="S3105" s="33">
        <v>2</v>
      </c>
      <c r="T3105" s="29"/>
      <c r="U3105" s="29"/>
      <c r="V3105" s="29"/>
      <c r="W3105" s="29"/>
      <c r="X3105" s="29"/>
      <c r="Y3105" s="29"/>
      <c r="Z3105" s="33"/>
    </row>
    <row r="3106" ht="24" spans="1:26">
      <c r="A3106" s="33">
        <v>939</v>
      </c>
      <c r="B3106" s="33" t="s">
        <v>117</v>
      </c>
      <c r="C3106" s="33" t="s">
        <v>118</v>
      </c>
      <c r="D3106" s="33" t="s">
        <v>150</v>
      </c>
      <c r="E3106" s="33" t="s">
        <v>412</v>
      </c>
      <c r="F3106" s="33" t="s">
        <v>1582</v>
      </c>
      <c r="G3106" s="33" t="s">
        <v>1830</v>
      </c>
      <c r="H3106" s="33" t="s">
        <v>1910</v>
      </c>
      <c r="I3106" s="33" t="s">
        <v>1876</v>
      </c>
      <c r="J3106" s="33" t="s">
        <v>1876</v>
      </c>
      <c r="K3106" s="33">
        <v>2</v>
      </c>
      <c r="L3106" s="236">
        <v>45505</v>
      </c>
      <c r="M3106" s="236">
        <v>45505</v>
      </c>
      <c r="N3106" s="33" t="s">
        <v>124</v>
      </c>
      <c r="O3106" s="48" t="s">
        <v>125</v>
      </c>
      <c r="P3106" s="29" t="s">
        <v>1143</v>
      </c>
      <c r="Q3106" s="29" t="s">
        <v>1557</v>
      </c>
      <c r="R3106" s="29" t="s">
        <v>78</v>
      </c>
      <c r="S3106" s="33">
        <v>2</v>
      </c>
      <c r="T3106" s="29"/>
      <c r="U3106" s="29"/>
      <c r="V3106" s="29"/>
      <c r="W3106" s="29"/>
      <c r="X3106" s="29"/>
      <c r="Y3106" s="29"/>
      <c r="Z3106" s="33"/>
    </row>
    <row r="3107" ht="24" spans="1:26">
      <c r="A3107" s="33">
        <v>940</v>
      </c>
      <c r="B3107" s="33" t="s">
        <v>117</v>
      </c>
      <c r="C3107" s="33" t="s">
        <v>118</v>
      </c>
      <c r="D3107" s="33" t="s">
        <v>150</v>
      </c>
      <c r="E3107" s="33" t="s">
        <v>412</v>
      </c>
      <c r="F3107" s="33" t="s">
        <v>1582</v>
      </c>
      <c r="G3107" s="33" t="s">
        <v>1830</v>
      </c>
      <c r="H3107" s="33" t="s">
        <v>1910</v>
      </c>
      <c r="I3107" s="33" t="s">
        <v>1876</v>
      </c>
      <c r="J3107" s="33" t="s">
        <v>1876</v>
      </c>
      <c r="K3107" s="33">
        <v>2</v>
      </c>
      <c r="L3107" s="236">
        <v>45505</v>
      </c>
      <c r="M3107" s="236">
        <v>45505</v>
      </c>
      <c r="N3107" s="33" t="s">
        <v>124</v>
      </c>
      <c r="O3107" s="48" t="s">
        <v>125</v>
      </c>
      <c r="P3107" s="29" t="s">
        <v>1143</v>
      </c>
      <c r="Q3107" s="29" t="s">
        <v>1557</v>
      </c>
      <c r="R3107" s="29" t="s">
        <v>78</v>
      </c>
      <c r="S3107" s="33">
        <v>2</v>
      </c>
      <c r="T3107" s="29"/>
      <c r="U3107" s="29"/>
      <c r="V3107" s="29"/>
      <c r="W3107" s="29"/>
      <c r="X3107" s="29"/>
      <c r="Y3107" s="29"/>
      <c r="Z3107" s="33"/>
    </row>
    <row r="3108" ht="24" spans="1:28">
      <c r="A3108" s="33">
        <v>941</v>
      </c>
      <c r="B3108" s="33" t="s">
        <v>117</v>
      </c>
      <c r="C3108" s="33" t="s">
        <v>118</v>
      </c>
      <c r="D3108" s="33" t="s">
        <v>150</v>
      </c>
      <c r="E3108" s="33" t="s">
        <v>412</v>
      </c>
      <c r="F3108" s="33" t="s">
        <v>1582</v>
      </c>
      <c r="G3108" s="33" t="s">
        <v>1830</v>
      </c>
      <c r="H3108" s="33" t="s">
        <v>1910</v>
      </c>
      <c r="I3108" s="33" t="s">
        <v>1876</v>
      </c>
      <c r="J3108" s="33" t="s">
        <v>1876</v>
      </c>
      <c r="K3108" s="33">
        <v>2</v>
      </c>
      <c r="L3108" s="236">
        <v>45536</v>
      </c>
      <c r="M3108" s="236">
        <v>45536</v>
      </c>
      <c r="N3108" s="33" t="s">
        <v>124</v>
      </c>
      <c r="O3108" s="48" t="s">
        <v>125</v>
      </c>
      <c r="P3108" s="29" t="s">
        <v>1143</v>
      </c>
      <c r="Q3108" s="29" t="s">
        <v>1557</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150</v>
      </c>
      <c r="E3109" s="33" t="s">
        <v>412</v>
      </c>
      <c r="F3109" s="33" t="s">
        <v>1582</v>
      </c>
      <c r="G3109" s="33" t="s">
        <v>1830</v>
      </c>
      <c r="H3109" s="33" t="s">
        <v>1910</v>
      </c>
      <c r="I3109" s="33" t="s">
        <v>1876</v>
      </c>
      <c r="J3109" s="33" t="s">
        <v>1876</v>
      </c>
      <c r="K3109" s="33">
        <v>2</v>
      </c>
      <c r="L3109" s="236">
        <v>45536</v>
      </c>
      <c r="M3109" s="236">
        <v>45536</v>
      </c>
      <c r="N3109" s="33" t="s">
        <v>124</v>
      </c>
      <c r="O3109" s="48" t="s">
        <v>125</v>
      </c>
      <c r="P3109" s="29" t="s">
        <v>1143</v>
      </c>
      <c r="Q3109" s="29" t="s">
        <v>1557</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150</v>
      </c>
      <c r="E3110" s="33" t="s">
        <v>412</v>
      </c>
      <c r="F3110" s="33" t="s">
        <v>1582</v>
      </c>
      <c r="G3110" s="33" t="s">
        <v>1830</v>
      </c>
      <c r="H3110" s="33" t="s">
        <v>1910</v>
      </c>
      <c r="I3110" s="33" t="s">
        <v>1876</v>
      </c>
      <c r="J3110" s="33" t="s">
        <v>1876</v>
      </c>
      <c r="K3110" s="33">
        <v>2</v>
      </c>
      <c r="L3110" s="236">
        <v>45566</v>
      </c>
      <c r="M3110" s="236">
        <v>45566</v>
      </c>
      <c r="N3110" s="33" t="s">
        <v>124</v>
      </c>
      <c r="O3110" s="48" t="s">
        <v>125</v>
      </c>
      <c r="P3110" s="29" t="s">
        <v>1143</v>
      </c>
      <c r="Q3110" s="29" t="s">
        <v>1557</v>
      </c>
      <c r="R3110" s="29" t="s">
        <v>78</v>
      </c>
      <c r="S3110" s="33">
        <v>2</v>
      </c>
      <c r="T3110" s="29"/>
      <c r="U3110" s="29"/>
      <c r="V3110" s="29"/>
      <c r="W3110" s="29"/>
      <c r="X3110" s="29"/>
      <c r="Y3110" s="29"/>
      <c r="Z3110" s="33"/>
    </row>
    <row r="3111" ht="24" spans="1:26">
      <c r="A3111" s="33">
        <v>944</v>
      </c>
      <c r="B3111" s="33" t="s">
        <v>117</v>
      </c>
      <c r="C3111" s="33" t="s">
        <v>118</v>
      </c>
      <c r="D3111" s="33" t="s">
        <v>150</v>
      </c>
      <c r="E3111" s="33" t="s">
        <v>412</v>
      </c>
      <c r="F3111" s="33" t="s">
        <v>1582</v>
      </c>
      <c r="G3111" s="33" t="s">
        <v>1830</v>
      </c>
      <c r="H3111" s="33" t="s">
        <v>1910</v>
      </c>
      <c r="I3111" s="33" t="s">
        <v>1876</v>
      </c>
      <c r="J3111" s="33" t="s">
        <v>1876</v>
      </c>
      <c r="K3111" s="33">
        <v>2</v>
      </c>
      <c r="L3111" s="236">
        <v>45566</v>
      </c>
      <c r="M3111" s="236">
        <v>45566</v>
      </c>
      <c r="N3111" s="33" t="s">
        <v>124</v>
      </c>
      <c r="O3111" s="48" t="s">
        <v>125</v>
      </c>
      <c r="P3111" s="29" t="s">
        <v>1143</v>
      </c>
      <c r="Q3111" s="29" t="s">
        <v>1557</v>
      </c>
      <c r="R3111" s="29" t="s">
        <v>78</v>
      </c>
      <c r="S3111" s="33">
        <v>2</v>
      </c>
      <c r="T3111" s="29"/>
      <c r="U3111" s="29"/>
      <c r="V3111" s="29"/>
      <c r="W3111" s="29"/>
      <c r="X3111" s="29"/>
      <c r="Y3111" s="29"/>
      <c r="Z3111" s="33"/>
    </row>
    <row r="3112" ht="24" spans="1:26">
      <c r="A3112" s="33">
        <v>945</v>
      </c>
      <c r="B3112" s="33" t="s">
        <v>117</v>
      </c>
      <c r="C3112" s="33" t="s">
        <v>118</v>
      </c>
      <c r="D3112" s="33" t="s">
        <v>150</v>
      </c>
      <c r="E3112" s="33" t="s">
        <v>412</v>
      </c>
      <c r="F3112" s="33" t="s">
        <v>1582</v>
      </c>
      <c r="G3112" s="33" t="s">
        <v>1830</v>
      </c>
      <c r="H3112" s="33" t="s">
        <v>1910</v>
      </c>
      <c r="I3112" s="33" t="s">
        <v>1876</v>
      </c>
      <c r="J3112" s="33" t="s">
        <v>1876</v>
      </c>
      <c r="K3112" s="33">
        <v>2</v>
      </c>
      <c r="L3112" s="236">
        <v>45597</v>
      </c>
      <c r="M3112" s="236">
        <v>45597</v>
      </c>
      <c r="N3112" s="33" t="s">
        <v>124</v>
      </c>
      <c r="O3112" s="48" t="s">
        <v>125</v>
      </c>
      <c r="P3112" s="29" t="s">
        <v>1143</v>
      </c>
      <c r="Q3112" s="29" t="s">
        <v>1557</v>
      </c>
      <c r="R3112" s="29" t="s">
        <v>78</v>
      </c>
      <c r="S3112" s="33">
        <v>2</v>
      </c>
      <c r="T3112" s="29"/>
      <c r="U3112" s="29"/>
      <c r="V3112" s="29"/>
      <c r="W3112" s="29"/>
      <c r="X3112" s="29"/>
      <c r="Y3112" s="29"/>
      <c r="Z3112" s="33"/>
    </row>
    <row r="3113" ht="24" spans="1:26">
      <c r="A3113" s="33">
        <v>946</v>
      </c>
      <c r="B3113" s="33" t="s">
        <v>117</v>
      </c>
      <c r="C3113" s="33" t="s">
        <v>118</v>
      </c>
      <c r="D3113" s="33" t="s">
        <v>150</v>
      </c>
      <c r="E3113" s="33" t="s">
        <v>412</v>
      </c>
      <c r="F3113" s="33" t="s">
        <v>1582</v>
      </c>
      <c r="G3113" s="33" t="s">
        <v>1830</v>
      </c>
      <c r="H3113" s="33" t="s">
        <v>1910</v>
      </c>
      <c r="I3113" s="33" t="s">
        <v>1876</v>
      </c>
      <c r="J3113" s="33" t="s">
        <v>1876</v>
      </c>
      <c r="K3113" s="33">
        <v>2</v>
      </c>
      <c r="L3113" s="236">
        <v>45597</v>
      </c>
      <c r="M3113" s="236">
        <v>45597</v>
      </c>
      <c r="N3113" s="33" t="s">
        <v>124</v>
      </c>
      <c r="O3113" s="48" t="s">
        <v>125</v>
      </c>
      <c r="P3113" s="29" t="s">
        <v>1143</v>
      </c>
      <c r="Q3113" s="29" t="s">
        <v>1557</v>
      </c>
      <c r="R3113" s="29" t="s">
        <v>78</v>
      </c>
      <c r="S3113" s="33">
        <v>2</v>
      </c>
      <c r="T3113" s="29"/>
      <c r="U3113" s="29"/>
      <c r="V3113" s="29"/>
      <c r="W3113" s="29"/>
      <c r="X3113" s="29"/>
      <c r="Y3113" s="29"/>
      <c r="Z3113" s="33"/>
    </row>
    <row r="3114" ht="24" spans="1:26">
      <c r="A3114" s="33">
        <v>947</v>
      </c>
      <c r="B3114" s="33" t="s">
        <v>117</v>
      </c>
      <c r="C3114" s="33" t="s">
        <v>118</v>
      </c>
      <c r="D3114" s="33" t="s">
        <v>150</v>
      </c>
      <c r="E3114" s="33" t="s">
        <v>412</v>
      </c>
      <c r="F3114" s="33" t="s">
        <v>1582</v>
      </c>
      <c r="G3114" s="33" t="s">
        <v>1830</v>
      </c>
      <c r="H3114" s="33" t="s">
        <v>1910</v>
      </c>
      <c r="I3114" s="33" t="s">
        <v>1876</v>
      </c>
      <c r="J3114" s="33" t="s">
        <v>1876</v>
      </c>
      <c r="K3114" s="33">
        <v>2</v>
      </c>
      <c r="L3114" s="236">
        <v>45627</v>
      </c>
      <c r="M3114" s="236">
        <v>45627</v>
      </c>
      <c r="N3114" s="33" t="s">
        <v>124</v>
      </c>
      <c r="O3114" s="48" t="s">
        <v>125</v>
      </c>
      <c r="P3114" s="29" t="s">
        <v>1143</v>
      </c>
      <c r="Q3114" s="29" t="s">
        <v>1557</v>
      </c>
      <c r="R3114" s="29" t="s">
        <v>78</v>
      </c>
      <c r="S3114" s="33">
        <v>2</v>
      </c>
      <c r="T3114" s="29"/>
      <c r="U3114" s="29"/>
      <c r="V3114" s="29"/>
      <c r="W3114" s="29"/>
      <c r="X3114" s="29"/>
      <c r="Y3114" s="29"/>
      <c r="Z3114" s="33"/>
    </row>
    <row r="3115" ht="24" spans="1:26">
      <c r="A3115" s="33">
        <v>948</v>
      </c>
      <c r="B3115" s="33" t="s">
        <v>117</v>
      </c>
      <c r="C3115" s="33" t="s">
        <v>118</v>
      </c>
      <c r="D3115" s="33" t="s">
        <v>150</v>
      </c>
      <c r="E3115" s="33" t="s">
        <v>412</v>
      </c>
      <c r="F3115" s="33" t="s">
        <v>1582</v>
      </c>
      <c r="G3115" s="33" t="s">
        <v>1830</v>
      </c>
      <c r="H3115" s="33" t="s">
        <v>1910</v>
      </c>
      <c r="I3115" s="33" t="s">
        <v>1876</v>
      </c>
      <c r="J3115" s="33" t="s">
        <v>1876</v>
      </c>
      <c r="K3115" s="33">
        <v>2</v>
      </c>
      <c r="L3115" s="236">
        <v>45627</v>
      </c>
      <c r="M3115" s="236">
        <v>45627</v>
      </c>
      <c r="N3115" s="33" t="s">
        <v>124</v>
      </c>
      <c r="O3115" s="48" t="s">
        <v>125</v>
      </c>
      <c r="P3115" s="29" t="s">
        <v>1143</v>
      </c>
      <c r="Q3115" s="29" t="s">
        <v>1557</v>
      </c>
      <c r="R3115" s="29" t="s">
        <v>78</v>
      </c>
      <c r="S3115" s="33">
        <v>2</v>
      </c>
      <c r="T3115" s="29"/>
      <c r="U3115" s="29"/>
      <c r="V3115" s="29"/>
      <c r="W3115" s="29"/>
      <c r="X3115" s="29"/>
      <c r="Y3115" s="29"/>
      <c r="Z3115" s="33"/>
    </row>
    <row r="3116" ht="24" spans="1:26">
      <c r="A3116" s="33">
        <v>952</v>
      </c>
      <c r="B3116" s="33" t="s">
        <v>117</v>
      </c>
      <c r="C3116" s="33" t="s">
        <v>118</v>
      </c>
      <c r="D3116" s="33" t="s">
        <v>363</v>
      </c>
      <c r="E3116" s="33" t="s">
        <v>120</v>
      </c>
      <c r="F3116" s="33" t="s">
        <v>1595</v>
      </c>
      <c r="G3116" s="33" t="s">
        <v>1830</v>
      </c>
      <c r="H3116" s="33" t="s">
        <v>2072</v>
      </c>
      <c r="I3116" s="33" t="s">
        <v>1876</v>
      </c>
      <c r="J3116" s="33" t="s">
        <v>1876</v>
      </c>
      <c r="K3116" s="33">
        <v>10</v>
      </c>
      <c r="L3116" s="236">
        <v>45292</v>
      </c>
      <c r="M3116" s="236">
        <v>45292</v>
      </c>
      <c r="N3116" s="33" t="s">
        <v>124</v>
      </c>
      <c r="O3116" s="48" t="s">
        <v>125</v>
      </c>
      <c r="P3116" s="29" t="s">
        <v>1143</v>
      </c>
      <c r="Q3116" s="29" t="s">
        <v>1596</v>
      </c>
      <c r="R3116" s="29" t="s">
        <v>78</v>
      </c>
      <c r="S3116" s="33">
        <v>10</v>
      </c>
      <c r="T3116" s="29"/>
      <c r="U3116" s="29"/>
      <c r="V3116" s="29"/>
      <c r="W3116" s="29"/>
      <c r="X3116" s="29"/>
      <c r="Y3116" s="29"/>
      <c r="Z3116" s="33"/>
    </row>
    <row r="3117" ht="24" spans="1:26">
      <c r="A3117" s="33">
        <v>953</v>
      </c>
      <c r="B3117" s="33" t="s">
        <v>117</v>
      </c>
      <c r="C3117" s="33" t="s">
        <v>118</v>
      </c>
      <c r="D3117" s="33" t="s">
        <v>363</v>
      </c>
      <c r="E3117" s="33" t="s">
        <v>120</v>
      </c>
      <c r="F3117" s="33" t="s">
        <v>1595</v>
      </c>
      <c r="G3117" s="33" t="s">
        <v>1830</v>
      </c>
      <c r="H3117" s="33" t="s">
        <v>2072</v>
      </c>
      <c r="I3117" s="33" t="s">
        <v>1876</v>
      </c>
      <c r="J3117" s="33" t="s">
        <v>1876</v>
      </c>
      <c r="K3117" s="33">
        <v>10</v>
      </c>
      <c r="L3117" s="236">
        <v>45323</v>
      </c>
      <c r="M3117" s="236">
        <v>45323</v>
      </c>
      <c r="N3117" s="33" t="s">
        <v>124</v>
      </c>
      <c r="O3117" s="48" t="s">
        <v>125</v>
      </c>
      <c r="P3117" s="29" t="s">
        <v>1143</v>
      </c>
      <c r="Q3117" s="29" t="s">
        <v>1596</v>
      </c>
      <c r="R3117" s="29" t="s">
        <v>78</v>
      </c>
      <c r="S3117" s="33">
        <v>10</v>
      </c>
      <c r="T3117" s="29"/>
      <c r="U3117" s="29"/>
      <c r="V3117" s="29"/>
      <c r="W3117" s="29"/>
      <c r="X3117" s="29"/>
      <c r="Y3117" s="29"/>
      <c r="Z3117" s="33"/>
    </row>
    <row r="3118" ht="24" spans="1:28">
      <c r="A3118" s="33">
        <v>954</v>
      </c>
      <c r="B3118" s="33" t="s">
        <v>117</v>
      </c>
      <c r="C3118" s="33" t="s">
        <v>118</v>
      </c>
      <c r="D3118" s="33" t="s">
        <v>363</v>
      </c>
      <c r="E3118" s="33" t="s">
        <v>120</v>
      </c>
      <c r="F3118" s="33" t="s">
        <v>1595</v>
      </c>
      <c r="G3118" s="33" t="s">
        <v>1830</v>
      </c>
      <c r="H3118" s="33" t="s">
        <v>2072</v>
      </c>
      <c r="I3118" s="33" t="s">
        <v>1876</v>
      </c>
      <c r="J3118" s="33" t="s">
        <v>1876</v>
      </c>
      <c r="K3118" s="33">
        <v>10</v>
      </c>
      <c r="L3118" s="236">
        <v>45352</v>
      </c>
      <c r="M3118" s="236">
        <v>45352</v>
      </c>
      <c r="N3118" s="33" t="s">
        <v>124</v>
      </c>
      <c r="O3118" s="48" t="s">
        <v>125</v>
      </c>
      <c r="P3118" s="29" t="s">
        <v>1143</v>
      </c>
      <c r="Q3118" s="29" t="s">
        <v>1596</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363</v>
      </c>
      <c r="E3119" s="33" t="s">
        <v>120</v>
      </c>
      <c r="F3119" s="33" t="s">
        <v>1595</v>
      </c>
      <c r="G3119" s="33" t="s">
        <v>1830</v>
      </c>
      <c r="H3119" s="33" t="s">
        <v>2072</v>
      </c>
      <c r="I3119" s="33" t="s">
        <v>1876</v>
      </c>
      <c r="J3119" s="33" t="s">
        <v>1876</v>
      </c>
      <c r="K3119" s="33">
        <v>10</v>
      </c>
      <c r="L3119" s="236">
        <v>45383</v>
      </c>
      <c r="M3119" s="236">
        <v>45383</v>
      </c>
      <c r="N3119" s="33" t="s">
        <v>124</v>
      </c>
      <c r="O3119" s="48" t="s">
        <v>125</v>
      </c>
      <c r="P3119" s="29" t="s">
        <v>1143</v>
      </c>
      <c r="Q3119" s="29" t="s">
        <v>1596</v>
      </c>
      <c r="R3119" s="29" t="s">
        <v>78</v>
      </c>
      <c r="S3119" s="33">
        <v>10</v>
      </c>
      <c r="T3119" s="29"/>
      <c r="U3119" s="29"/>
      <c r="V3119" s="29"/>
      <c r="W3119" s="29"/>
      <c r="X3119" s="29"/>
      <c r="Y3119" s="29"/>
      <c r="Z3119" s="33"/>
    </row>
    <row r="3120" ht="24" spans="1:26">
      <c r="A3120" s="33">
        <v>956</v>
      </c>
      <c r="B3120" s="33" t="s">
        <v>117</v>
      </c>
      <c r="C3120" s="33" t="s">
        <v>118</v>
      </c>
      <c r="D3120" s="33" t="s">
        <v>363</v>
      </c>
      <c r="E3120" s="33" t="s">
        <v>120</v>
      </c>
      <c r="F3120" s="33" t="s">
        <v>1595</v>
      </c>
      <c r="G3120" s="33" t="s">
        <v>1830</v>
      </c>
      <c r="H3120" s="33" t="s">
        <v>2072</v>
      </c>
      <c r="I3120" s="33" t="s">
        <v>1876</v>
      </c>
      <c r="J3120" s="33" t="s">
        <v>1876</v>
      </c>
      <c r="K3120" s="33">
        <v>10</v>
      </c>
      <c r="L3120" s="236">
        <v>45413</v>
      </c>
      <c r="M3120" s="236">
        <v>45413</v>
      </c>
      <c r="N3120" s="33" t="s">
        <v>124</v>
      </c>
      <c r="O3120" s="48" t="s">
        <v>125</v>
      </c>
      <c r="P3120" s="29" t="s">
        <v>1143</v>
      </c>
      <c r="Q3120" s="29" t="s">
        <v>1596</v>
      </c>
      <c r="R3120" s="29" t="s">
        <v>78</v>
      </c>
      <c r="S3120" s="33">
        <v>10</v>
      </c>
      <c r="T3120" s="29"/>
      <c r="U3120" s="29"/>
      <c r="V3120" s="29"/>
      <c r="W3120" s="29"/>
      <c r="X3120" s="29"/>
      <c r="Y3120" s="29"/>
      <c r="Z3120" s="33"/>
    </row>
    <row r="3121" ht="24" spans="1:26">
      <c r="A3121" s="33">
        <v>957</v>
      </c>
      <c r="B3121" s="33" t="s">
        <v>117</v>
      </c>
      <c r="C3121" s="33" t="s">
        <v>118</v>
      </c>
      <c r="D3121" s="33" t="s">
        <v>363</v>
      </c>
      <c r="E3121" s="33" t="s">
        <v>120</v>
      </c>
      <c r="F3121" s="33" t="s">
        <v>1595</v>
      </c>
      <c r="G3121" s="33" t="s">
        <v>1830</v>
      </c>
      <c r="H3121" s="33" t="s">
        <v>2072</v>
      </c>
      <c r="I3121" s="33" t="s">
        <v>1876</v>
      </c>
      <c r="J3121" s="33" t="s">
        <v>1876</v>
      </c>
      <c r="K3121" s="33">
        <v>10</v>
      </c>
      <c r="L3121" s="236">
        <v>45444</v>
      </c>
      <c r="M3121" s="236">
        <v>45444</v>
      </c>
      <c r="N3121" s="33" t="s">
        <v>124</v>
      </c>
      <c r="O3121" s="48" t="s">
        <v>125</v>
      </c>
      <c r="P3121" s="29" t="s">
        <v>1143</v>
      </c>
      <c r="Q3121" s="29" t="s">
        <v>1596</v>
      </c>
      <c r="R3121" s="29" t="s">
        <v>78</v>
      </c>
      <c r="S3121" s="33">
        <v>10</v>
      </c>
      <c r="T3121" s="29"/>
      <c r="U3121" s="29"/>
      <c r="V3121" s="29"/>
      <c r="W3121" s="29"/>
      <c r="X3121" s="29"/>
      <c r="Y3121" s="29"/>
      <c r="Z3121" s="33"/>
    </row>
    <row r="3122" ht="24" spans="1:26">
      <c r="A3122" s="33">
        <v>958</v>
      </c>
      <c r="B3122" s="33" t="s">
        <v>117</v>
      </c>
      <c r="C3122" s="33" t="s">
        <v>118</v>
      </c>
      <c r="D3122" s="33" t="s">
        <v>363</v>
      </c>
      <c r="E3122" s="33" t="s">
        <v>120</v>
      </c>
      <c r="F3122" s="33" t="s">
        <v>1595</v>
      </c>
      <c r="G3122" s="33" t="s">
        <v>1830</v>
      </c>
      <c r="H3122" s="33" t="s">
        <v>2072</v>
      </c>
      <c r="I3122" s="33" t="s">
        <v>1876</v>
      </c>
      <c r="J3122" s="33" t="s">
        <v>1876</v>
      </c>
      <c r="K3122" s="33">
        <v>10</v>
      </c>
      <c r="L3122" s="236">
        <v>45474</v>
      </c>
      <c r="M3122" s="236">
        <v>45474</v>
      </c>
      <c r="N3122" s="33" t="s">
        <v>124</v>
      </c>
      <c r="O3122" s="48" t="s">
        <v>125</v>
      </c>
      <c r="P3122" s="29" t="s">
        <v>1143</v>
      </c>
      <c r="Q3122" s="29" t="s">
        <v>1596</v>
      </c>
      <c r="R3122" s="29" t="s">
        <v>78</v>
      </c>
      <c r="S3122" s="33">
        <v>10</v>
      </c>
      <c r="T3122" s="29"/>
      <c r="U3122" s="29"/>
      <c r="V3122" s="29"/>
      <c r="W3122" s="29"/>
      <c r="X3122" s="29"/>
      <c r="Y3122" s="29"/>
      <c r="Z3122" s="33"/>
    </row>
    <row r="3123" ht="24" spans="1:26">
      <c r="A3123" s="33">
        <v>959</v>
      </c>
      <c r="B3123" s="33" t="s">
        <v>117</v>
      </c>
      <c r="C3123" s="33" t="s">
        <v>118</v>
      </c>
      <c r="D3123" s="33" t="s">
        <v>363</v>
      </c>
      <c r="E3123" s="33" t="s">
        <v>120</v>
      </c>
      <c r="F3123" s="33" t="s">
        <v>1595</v>
      </c>
      <c r="G3123" s="33" t="s">
        <v>1830</v>
      </c>
      <c r="H3123" s="33" t="s">
        <v>2072</v>
      </c>
      <c r="I3123" s="33" t="s">
        <v>1876</v>
      </c>
      <c r="J3123" s="33" t="s">
        <v>1876</v>
      </c>
      <c r="K3123" s="33">
        <v>10</v>
      </c>
      <c r="L3123" s="236">
        <v>45505</v>
      </c>
      <c r="M3123" s="236">
        <v>45505</v>
      </c>
      <c r="N3123" s="33" t="s">
        <v>124</v>
      </c>
      <c r="O3123" s="48" t="s">
        <v>125</v>
      </c>
      <c r="P3123" s="29" t="s">
        <v>1143</v>
      </c>
      <c r="Q3123" s="29" t="s">
        <v>1596</v>
      </c>
      <c r="R3123" s="29" t="s">
        <v>78</v>
      </c>
      <c r="S3123" s="33">
        <v>10</v>
      </c>
      <c r="T3123" s="29"/>
      <c r="U3123" s="29"/>
      <c r="V3123" s="29"/>
      <c r="W3123" s="29"/>
      <c r="X3123" s="29"/>
      <c r="Y3123" s="29"/>
      <c r="Z3123" s="33"/>
    </row>
    <row r="3124" ht="24" spans="1:26">
      <c r="A3124" s="33">
        <v>960</v>
      </c>
      <c r="B3124" s="33" t="s">
        <v>117</v>
      </c>
      <c r="C3124" s="33" t="s">
        <v>118</v>
      </c>
      <c r="D3124" s="33" t="s">
        <v>363</v>
      </c>
      <c r="E3124" s="33" t="s">
        <v>120</v>
      </c>
      <c r="F3124" s="33" t="s">
        <v>1595</v>
      </c>
      <c r="G3124" s="33" t="s">
        <v>1830</v>
      </c>
      <c r="H3124" s="33" t="s">
        <v>2072</v>
      </c>
      <c r="I3124" s="33" t="s">
        <v>1876</v>
      </c>
      <c r="J3124" s="33" t="s">
        <v>1876</v>
      </c>
      <c r="K3124" s="33">
        <v>10</v>
      </c>
      <c r="L3124" s="236">
        <v>45536</v>
      </c>
      <c r="M3124" s="236">
        <v>45536</v>
      </c>
      <c r="N3124" s="33" t="s">
        <v>124</v>
      </c>
      <c r="O3124" s="48" t="s">
        <v>125</v>
      </c>
      <c r="P3124" s="29" t="s">
        <v>1143</v>
      </c>
      <c r="Q3124" s="29" t="s">
        <v>1596</v>
      </c>
      <c r="R3124" s="29" t="s">
        <v>78</v>
      </c>
      <c r="S3124" s="33">
        <v>10</v>
      </c>
      <c r="T3124" s="29"/>
      <c r="U3124" s="29"/>
      <c r="V3124" s="29"/>
      <c r="W3124" s="29"/>
      <c r="X3124" s="29"/>
      <c r="Y3124" s="29"/>
      <c r="Z3124" s="33"/>
    </row>
    <row r="3125" ht="24" spans="1:26">
      <c r="A3125" s="33">
        <v>961</v>
      </c>
      <c r="B3125" s="33" t="s">
        <v>117</v>
      </c>
      <c r="C3125" s="33" t="s">
        <v>118</v>
      </c>
      <c r="D3125" s="33" t="s">
        <v>363</v>
      </c>
      <c r="E3125" s="33" t="s">
        <v>120</v>
      </c>
      <c r="F3125" s="33" t="s">
        <v>1595</v>
      </c>
      <c r="G3125" s="33" t="s">
        <v>1830</v>
      </c>
      <c r="H3125" s="33" t="s">
        <v>2072</v>
      </c>
      <c r="I3125" s="33" t="s">
        <v>1876</v>
      </c>
      <c r="J3125" s="33" t="s">
        <v>1876</v>
      </c>
      <c r="K3125" s="33">
        <v>10</v>
      </c>
      <c r="L3125" s="236">
        <v>45566</v>
      </c>
      <c r="M3125" s="236">
        <v>45566</v>
      </c>
      <c r="N3125" s="33" t="s">
        <v>124</v>
      </c>
      <c r="O3125" s="48" t="s">
        <v>125</v>
      </c>
      <c r="P3125" s="29" t="s">
        <v>1143</v>
      </c>
      <c r="Q3125" s="29" t="s">
        <v>1596</v>
      </c>
      <c r="R3125" s="29" t="s">
        <v>78</v>
      </c>
      <c r="S3125" s="33">
        <v>10</v>
      </c>
      <c r="T3125" s="29"/>
      <c r="U3125" s="29"/>
      <c r="V3125" s="29"/>
      <c r="W3125" s="29"/>
      <c r="X3125" s="29"/>
      <c r="Y3125" s="29"/>
      <c r="Z3125" s="33"/>
    </row>
    <row r="3126" ht="24" spans="1:26">
      <c r="A3126" s="33">
        <v>962</v>
      </c>
      <c r="B3126" s="33" t="s">
        <v>117</v>
      </c>
      <c r="C3126" s="33" t="s">
        <v>118</v>
      </c>
      <c r="D3126" s="33" t="s">
        <v>363</v>
      </c>
      <c r="E3126" s="33" t="s">
        <v>120</v>
      </c>
      <c r="F3126" s="33" t="s">
        <v>1595</v>
      </c>
      <c r="G3126" s="33" t="s">
        <v>1830</v>
      </c>
      <c r="H3126" s="33" t="s">
        <v>2072</v>
      </c>
      <c r="I3126" s="33" t="s">
        <v>1876</v>
      </c>
      <c r="J3126" s="33" t="s">
        <v>1876</v>
      </c>
      <c r="K3126" s="33">
        <v>10</v>
      </c>
      <c r="L3126" s="236">
        <v>45597</v>
      </c>
      <c r="M3126" s="236">
        <v>45597</v>
      </c>
      <c r="N3126" s="33" t="s">
        <v>124</v>
      </c>
      <c r="O3126" s="48" t="s">
        <v>125</v>
      </c>
      <c r="P3126" s="29" t="s">
        <v>1143</v>
      </c>
      <c r="Q3126" s="29" t="s">
        <v>1596</v>
      </c>
      <c r="R3126" s="29" t="s">
        <v>78</v>
      </c>
      <c r="S3126" s="33">
        <v>10</v>
      </c>
      <c r="T3126" s="29"/>
      <c r="U3126" s="29"/>
      <c r="V3126" s="29"/>
      <c r="W3126" s="29"/>
      <c r="X3126" s="29"/>
      <c r="Y3126" s="29"/>
      <c r="Z3126" s="33"/>
    </row>
    <row r="3127" ht="24" spans="1:26">
      <c r="A3127" s="33">
        <v>963</v>
      </c>
      <c r="B3127" s="33" t="s">
        <v>117</v>
      </c>
      <c r="C3127" s="33" t="s">
        <v>118</v>
      </c>
      <c r="D3127" s="33" t="s">
        <v>363</v>
      </c>
      <c r="E3127" s="33" t="s">
        <v>120</v>
      </c>
      <c r="F3127" s="33" t="s">
        <v>1595</v>
      </c>
      <c r="G3127" s="33" t="s">
        <v>1830</v>
      </c>
      <c r="H3127" s="33" t="s">
        <v>2072</v>
      </c>
      <c r="I3127" s="33" t="s">
        <v>1876</v>
      </c>
      <c r="J3127" s="33" t="s">
        <v>1876</v>
      </c>
      <c r="K3127" s="33">
        <v>10</v>
      </c>
      <c r="L3127" s="236">
        <v>45627</v>
      </c>
      <c r="M3127" s="236">
        <v>45627</v>
      </c>
      <c r="N3127" s="33" t="s">
        <v>124</v>
      </c>
      <c r="O3127" s="48" t="s">
        <v>125</v>
      </c>
      <c r="P3127" s="29" t="s">
        <v>1143</v>
      </c>
      <c r="Q3127" s="29" t="s">
        <v>1596</v>
      </c>
      <c r="R3127" s="29" t="s">
        <v>78</v>
      </c>
      <c r="S3127" s="33">
        <v>10</v>
      </c>
      <c r="T3127" s="29"/>
      <c r="U3127" s="29"/>
      <c r="V3127" s="29"/>
      <c r="W3127" s="29"/>
      <c r="X3127" s="29"/>
      <c r="Y3127" s="29"/>
      <c r="Z3127" s="33"/>
    </row>
    <row r="3128" ht="24" spans="1:26">
      <c r="A3128" s="33">
        <v>966</v>
      </c>
      <c r="B3128" s="33" t="s">
        <v>117</v>
      </c>
      <c r="C3128" s="33" t="s">
        <v>118</v>
      </c>
      <c r="D3128" s="33" t="s">
        <v>363</v>
      </c>
      <c r="E3128" s="33" t="s">
        <v>120</v>
      </c>
      <c r="F3128" s="33" t="s">
        <v>1605</v>
      </c>
      <c r="G3128" s="33" t="s">
        <v>1830</v>
      </c>
      <c r="H3128" s="33" t="s">
        <v>2073</v>
      </c>
      <c r="I3128" s="33" t="s">
        <v>1876</v>
      </c>
      <c r="J3128" s="33" t="s">
        <v>1876</v>
      </c>
      <c r="K3128" s="33">
        <v>15</v>
      </c>
      <c r="L3128" s="236">
        <v>45292</v>
      </c>
      <c r="M3128" s="236">
        <v>45292</v>
      </c>
      <c r="N3128" s="33" t="s">
        <v>124</v>
      </c>
      <c r="O3128" s="48" t="s">
        <v>125</v>
      </c>
      <c r="P3128" s="29" t="s">
        <v>1143</v>
      </c>
      <c r="Q3128" s="29" t="s">
        <v>1596</v>
      </c>
      <c r="R3128" s="29" t="s">
        <v>78</v>
      </c>
      <c r="S3128" s="33">
        <v>15</v>
      </c>
      <c r="T3128" s="29"/>
      <c r="U3128" s="29"/>
      <c r="V3128" s="29"/>
      <c r="W3128" s="29"/>
      <c r="X3128" s="29"/>
      <c r="Y3128" s="29"/>
      <c r="Z3128" s="33"/>
    </row>
    <row r="3129" ht="24" spans="1:26">
      <c r="A3129" s="33">
        <v>967</v>
      </c>
      <c r="B3129" s="33" t="s">
        <v>117</v>
      </c>
      <c r="C3129" s="33" t="s">
        <v>118</v>
      </c>
      <c r="D3129" s="33" t="s">
        <v>363</v>
      </c>
      <c r="E3129" s="33" t="s">
        <v>120</v>
      </c>
      <c r="F3129" s="33" t="s">
        <v>1605</v>
      </c>
      <c r="G3129" s="33" t="s">
        <v>1830</v>
      </c>
      <c r="H3129" s="33" t="s">
        <v>2073</v>
      </c>
      <c r="I3129" s="33" t="s">
        <v>1876</v>
      </c>
      <c r="J3129" s="33" t="s">
        <v>1876</v>
      </c>
      <c r="K3129" s="33">
        <v>15</v>
      </c>
      <c r="L3129" s="236">
        <v>45323</v>
      </c>
      <c r="M3129" s="236">
        <v>45323</v>
      </c>
      <c r="N3129" s="33" t="s">
        <v>124</v>
      </c>
      <c r="O3129" s="48" t="s">
        <v>125</v>
      </c>
      <c r="P3129" s="29" t="s">
        <v>1143</v>
      </c>
      <c r="Q3129" s="29" t="s">
        <v>1596</v>
      </c>
      <c r="R3129" s="29" t="s">
        <v>78</v>
      </c>
      <c r="S3129" s="33">
        <v>15</v>
      </c>
      <c r="T3129" s="29"/>
      <c r="U3129" s="29"/>
      <c r="V3129" s="29"/>
      <c r="W3129" s="29"/>
      <c r="X3129" s="29"/>
      <c r="Y3129" s="29"/>
      <c r="Z3129" s="33"/>
    </row>
    <row r="3130" ht="24" spans="1:28">
      <c r="A3130" s="33">
        <v>968</v>
      </c>
      <c r="B3130" s="33" t="s">
        <v>117</v>
      </c>
      <c r="C3130" s="33" t="s">
        <v>118</v>
      </c>
      <c r="D3130" s="33" t="s">
        <v>363</v>
      </c>
      <c r="E3130" s="33" t="s">
        <v>120</v>
      </c>
      <c r="F3130" s="33" t="s">
        <v>1605</v>
      </c>
      <c r="G3130" s="33" t="s">
        <v>1830</v>
      </c>
      <c r="H3130" s="33" t="s">
        <v>2073</v>
      </c>
      <c r="I3130" s="33" t="s">
        <v>1876</v>
      </c>
      <c r="J3130" s="33" t="s">
        <v>1876</v>
      </c>
      <c r="K3130" s="33">
        <v>15</v>
      </c>
      <c r="L3130" s="236">
        <v>45352</v>
      </c>
      <c r="M3130" s="236">
        <v>45352</v>
      </c>
      <c r="N3130" s="33" t="s">
        <v>124</v>
      </c>
      <c r="O3130" s="48" t="s">
        <v>125</v>
      </c>
      <c r="P3130" s="29" t="s">
        <v>1143</v>
      </c>
      <c r="Q3130" s="29" t="s">
        <v>1596</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363</v>
      </c>
      <c r="E3131" s="33" t="s">
        <v>120</v>
      </c>
      <c r="F3131" s="33" t="s">
        <v>1605</v>
      </c>
      <c r="G3131" s="33" t="s">
        <v>1830</v>
      </c>
      <c r="H3131" s="33" t="s">
        <v>2073</v>
      </c>
      <c r="I3131" s="33" t="s">
        <v>1876</v>
      </c>
      <c r="J3131" s="33" t="s">
        <v>1876</v>
      </c>
      <c r="K3131" s="33">
        <v>15</v>
      </c>
      <c r="L3131" s="236">
        <v>45383</v>
      </c>
      <c r="M3131" s="236">
        <v>45383</v>
      </c>
      <c r="N3131" s="33" t="s">
        <v>124</v>
      </c>
      <c r="O3131" s="48" t="s">
        <v>125</v>
      </c>
      <c r="P3131" s="29" t="s">
        <v>1143</v>
      </c>
      <c r="Q3131" s="29" t="s">
        <v>1596</v>
      </c>
      <c r="R3131" s="29" t="s">
        <v>78</v>
      </c>
      <c r="S3131" s="33">
        <v>15</v>
      </c>
      <c r="T3131" s="29"/>
      <c r="U3131" s="29"/>
      <c r="V3131" s="29"/>
      <c r="W3131" s="29"/>
      <c r="X3131" s="29"/>
      <c r="Y3131" s="29"/>
      <c r="Z3131" s="33"/>
    </row>
    <row r="3132" ht="24" spans="1:26">
      <c r="A3132" s="33">
        <v>970</v>
      </c>
      <c r="B3132" s="33" t="s">
        <v>117</v>
      </c>
      <c r="C3132" s="33" t="s">
        <v>118</v>
      </c>
      <c r="D3132" s="33" t="s">
        <v>363</v>
      </c>
      <c r="E3132" s="33" t="s">
        <v>120</v>
      </c>
      <c r="F3132" s="33" t="s">
        <v>1605</v>
      </c>
      <c r="G3132" s="33" t="s">
        <v>1830</v>
      </c>
      <c r="H3132" s="33" t="s">
        <v>2073</v>
      </c>
      <c r="I3132" s="33" t="s">
        <v>1876</v>
      </c>
      <c r="J3132" s="33" t="s">
        <v>1876</v>
      </c>
      <c r="K3132" s="33">
        <v>15</v>
      </c>
      <c r="L3132" s="236">
        <v>45413</v>
      </c>
      <c r="M3132" s="236">
        <v>45413</v>
      </c>
      <c r="N3132" s="33" t="s">
        <v>124</v>
      </c>
      <c r="O3132" s="48" t="s">
        <v>125</v>
      </c>
      <c r="P3132" s="29" t="s">
        <v>1143</v>
      </c>
      <c r="Q3132" s="29" t="s">
        <v>1596</v>
      </c>
      <c r="R3132" s="29" t="s">
        <v>78</v>
      </c>
      <c r="S3132" s="33">
        <v>15</v>
      </c>
      <c r="T3132" s="29"/>
      <c r="U3132" s="29"/>
      <c r="V3132" s="29"/>
      <c r="W3132" s="29"/>
      <c r="X3132" s="29"/>
      <c r="Y3132" s="29"/>
      <c r="Z3132" s="33"/>
    </row>
    <row r="3133" ht="24" spans="1:26">
      <c r="A3133" s="33">
        <v>971</v>
      </c>
      <c r="B3133" s="33" t="s">
        <v>117</v>
      </c>
      <c r="C3133" s="33" t="s">
        <v>118</v>
      </c>
      <c r="D3133" s="33" t="s">
        <v>363</v>
      </c>
      <c r="E3133" s="33" t="s">
        <v>120</v>
      </c>
      <c r="F3133" s="33" t="s">
        <v>1605</v>
      </c>
      <c r="G3133" s="33" t="s">
        <v>1830</v>
      </c>
      <c r="H3133" s="33" t="s">
        <v>2073</v>
      </c>
      <c r="I3133" s="33" t="s">
        <v>1876</v>
      </c>
      <c r="J3133" s="33" t="s">
        <v>1876</v>
      </c>
      <c r="K3133" s="33">
        <v>15</v>
      </c>
      <c r="L3133" s="236">
        <v>45444</v>
      </c>
      <c r="M3133" s="236">
        <v>45444</v>
      </c>
      <c r="N3133" s="33" t="s">
        <v>124</v>
      </c>
      <c r="O3133" s="48" t="s">
        <v>125</v>
      </c>
      <c r="P3133" s="29" t="s">
        <v>1143</v>
      </c>
      <c r="Q3133" s="29" t="s">
        <v>1596</v>
      </c>
      <c r="R3133" s="29" t="s">
        <v>78</v>
      </c>
      <c r="S3133" s="33">
        <v>15</v>
      </c>
      <c r="T3133" s="29"/>
      <c r="U3133" s="29"/>
      <c r="V3133" s="29"/>
      <c r="W3133" s="29"/>
      <c r="X3133" s="29"/>
      <c r="Y3133" s="29"/>
      <c r="Z3133" s="33"/>
    </row>
    <row r="3134" ht="24" spans="1:26">
      <c r="A3134" s="33">
        <v>972</v>
      </c>
      <c r="B3134" s="33" t="s">
        <v>117</v>
      </c>
      <c r="C3134" s="33" t="s">
        <v>118</v>
      </c>
      <c r="D3134" s="33" t="s">
        <v>363</v>
      </c>
      <c r="E3134" s="33" t="s">
        <v>120</v>
      </c>
      <c r="F3134" s="33" t="s">
        <v>1605</v>
      </c>
      <c r="G3134" s="33" t="s">
        <v>1830</v>
      </c>
      <c r="H3134" s="33" t="s">
        <v>2073</v>
      </c>
      <c r="I3134" s="33" t="s">
        <v>1876</v>
      </c>
      <c r="J3134" s="33" t="s">
        <v>1876</v>
      </c>
      <c r="K3134" s="33">
        <v>15</v>
      </c>
      <c r="L3134" s="236">
        <v>45474</v>
      </c>
      <c r="M3134" s="236">
        <v>45474</v>
      </c>
      <c r="N3134" s="33" t="s">
        <v>124</v>
      </c>
      <c r="O3134" s="48" t="s">
        <v>125</v>
      </c>
      <c r="P3134" s="29" t="s">
        <v>1143</v>
      </c>
      <c r="Q3134" s="29" t="s">
        <v>1596</v>
      </c>
      <c r="R3134" s="29" t="s">
        <v>78</v>
      </c>
      <c r="S3134" s="33">
        <v>15</v>
      </c>
      <c r="T3134" s="29"/>
      <c r="U3134" s="29"/>
      <c r="V3134" s="29"/>
      <c r="W3134" s="29"/>
      <c r="X3134" s="29"/>
      <c r="Y3134" s="29"/>
      <c r="Z3134" s="33"/>
    </row>
    <row r="3135" ht="24" spans="1:26">
      <c r="A3135" s="33">
        <v>973</v>
      </c>
      <c r="B3135" s="33" t="s">
        <v>117</v>
      </c>
      <c r="C3135" s="33" t="s">
        <v>118</v>
      </c>
      <c r="D3135" s="33" t="s">
        <v>363</v>
      </c>
      <c r="E3135" s="33" t="s">
        <v>120</v>
      </c>
      <c r="F3135" s="33" t="s">
        <v>1605</v>
      </c>
      <c r="G3135" s="33" t="s">
        <v>1830</v>
      </c>
      <c r="H3135" s="33" t="s">
        <v>2073</v>
      </c>
      <c r="I3135" s="33" t="s">
        <v>1876</v>
      </c>
      <c r="J3135" s="33" t="s">
        <v>1876</v>
      </c>
      <c r="K3135" s="33">
        <v>15</v>
      </c>
      <c r="L3135" s="236">
        <v>45505</v>
      </c>
      <c r="M3135" s="236">
        <v>45505</v>
      </c>
      <c r="N3135" s="33" t="s">
        <v>124</v>
      </c>
      <c r="O3135" s="48" t="s">
        <v>125</v>
      </c>
      <c r="P3135" s="29" t="s">
        <v>1143</v>
      </c>
      <c r="Q3135" s="29" t="s">
        <v>1596</v>
      </c>
      <c r="R3135" s="29" t="s">
        <v>78</v>
      </c>
      <c r="S3135" s="33">
        <v>15</v>
      </c>
      <c r="T3135" s="29"/>
      <c r="U3135" s="29"/>
      <c r="V3135" s="29"/>
      <c r="W3135" s="29"/>
      <c r="X3135" s="29"/>
      <c r="Y3135" s="29"/>
      <c r="Z3135" s="33"/>
    </row>
    <row r="3136" ht="24" spans="1:26">
      <c r="A3136" s="33">
        <v>974</v>
      </c>
      <c r="B3136" s="33" t="s">
        <v>117</v>
      </c>
      <c r="C3136" s="33" t="s">
        <v>118</v>
      </c>
      <c r="D3136" s="33" t="s">
        <v>363</v>
      </c>
      <c r="E3136" s="33" t="s">
        <v>120</v>
      </c>
      <c r="F3136" s="33" t="s">
        <v>1605</v>
      </c>
      <c r="G3136" s="33" t="s">
        <v>1830</v>
      </c>
      <c r="H3136" s="33" t="s">
        <v>2073</v>
      </c>
      <c r="I3136" s="33" t="s">
        <v>1876</v>
      </c>
      <c r="J3136" s="33" t="s">
        <v>1876</v>
      </c>
      <c r="K3136" s="33">
        <v>15</v>
      </c>
      <c r="L3136" s="236">
        <v>45536</v>
      </c>
      <c r="M3136" s="236">
        <v>45536</v>
      </c>
      <c r="N3136" s="33" t="s">
        <v>124</v>
      </c>
      <c r="O3136" s="48" t="s">
        <v>125</v>
      </c>
      <c r="P3136" s="29" t="s">
        <v>1143</v>
      </c>
      <c r="Q3136" s="29" t="s">
        <v>1596</v>
      </c>
      <c r="R3136" s="29" t="s">
        <v>78</v>
      </c>
      <c r="S3136" s="33">
        <v>15</v>
      </c>
      <c r="T3136" s="29"/>
      <c r="U3136" s="29"/>
      <c r="V3136" s="29"/>
      <c r="W3136" s="29"/>
      <c r="X3136" s="29"/>
      <c r="Y3136" s="29"/>
      <c r="Z3136" s="33"/>
    </row>
    <row r="3137" ht="24" spans="1:26">
      <c r="A3137" s="33">
        <v>975</v>
      </c>
      <c r="B3137" s="33" t="s">
        <v>117</v>
      </c>
      <c r="C3137" s="33" t="s">
        <v>118</v>
      </c>
      <c r="D3137" s="33" t="s">
        <v>363</v>
      </c>
      <c r="E3137" s="33" t="s">
        <v>120</v>
      </c>
      <c r="F3137" s="33" t="s">
        <v>1605</v>
      </c>
      <c r="G3137" s="33" t="s">
        <v>1830</v>
      </c>
      <c r="H3137" s="33" t="s">
        <v>2073</v>
      </c>
      <c r="I3137" s="33" t="s">
        <v>1876</v>
      </c>
      <c r="J3137" s="33" t="s">
        <v>1876</v>
      </c>
      <c r="K3137" s="33">
        <v>15</v>
      </c>
      <c r="L3137" s="236">
        <v>45566</v>
      </c>
      <c r="M3137" s="236">
        <v>45566</v>
      </c>
      <c r="N3137" s="33" t="s">
        <v>124</v>
      </c>
      <c r="O3137" s="48" t="s">
        <v>125</v>
      </c>
      <c r="P3137" s="29" t="s">
        <v>1143</v>
      </c>
      <c r="Q3137" s="29" t="s">
        <v>1596</v>
      </c>
      <c r="R3137" s="29" t="s">
        <v>78</v>
      </c>
      <c r="S3137" s="33">
        <v>15</v>
      </c>
      <c r="T3137" s="29"/>
      <c r="U3137" s="29"/>
      <c r="V3137" s="29"/>
      <c r="W3137" s="29"/>
      <c r="X3137" s="29"/>
      <c r="Y3137" s="29"/>
      <c r="Z3137" s="33"/>
    </row>
    <row r="3138" ht="24" spans="1:26">
      <c r="A3138" s="33">
        <v>976</v>
      </c>
      <c r="B3138" s="33" t="s">
        <v>117</v>
      </c>
      <c r="C3138" s="33" t="s">
        <v>118</v>
      </c>
      <c r="D3138" s="33" t="s">
        <v>363</v>
      </c>
      <c r="E3138" s="33" t="s">
        <v>120</v>
      </c>
      <c r="F3138" s="33" t="s">
        <v>1605</v>
      </c>
      <c r="G3138" s="33" t="s">
        <v>1830</v>
      </c>
      <c r="H3138" s="33" t="s">
        <v>2073</v>
      </c>
      <c r="I3138" s="33" t="s">
        <v>1876</v>
      </c>
      <c r="J3138" s="33" t="s">
        <v>1876</v>
      </c>
      <c r="K3138" s="33">
        <v>15</v>
      </c>
      <c r="L3138" s="236">
        <v>45597</v>
      </c>
      <c r="M3138" s="236">
        <v>45597</v>
      </c>
      <c r="N3138" s="33" t="s">
        <v>124</v>
      </c>
      <c r="O3138" s="48" t="s">
        <v>125</v>
      </c>
      <c r="P3138" s="29" t="s">
        <v>1143</v>
      </c>
      <c r="Q3138" s="29" t="s">
        <v>1596</v>
      </c>
      <c r="R3138" s="29" t="s">
        <v>78</v>
      </c>
      <c r="S3138" s="33">
        <v>15</v>
      </c>
      <c r="T3138" s="29"/>
      <c r="U3138" s="29"/>
      <c r="V3138" s="29"/>
      <c r="W3138" s="29"/>
      <c r="X3138" s="29"/>
      <c r="Y3138" s="29"/>
      <c r="Z3138" s="33"/>
    </row>
    <row r="3139" ht="24" spans="1:26">
      <c r="A3139" s="33">
        <v>977</v>
      </c>
      <c r="B3139" s="33" t="s">
        <v>117</v>
      </c>
      <c r="C3139" s="33" t="s">
        <v>118</v>
      </c>
      <c r="D3139" s="33" t="s">
        <v>363</v>
      </c>
      <c r="E3139" s="33" t="s">
        <v>120</v>
      </c>
      <c r="F3139" s="33" t="s">
        <v>1605</v>
      </c>
      <c r="G3139" s="33" t="s">
        <v>1830</v>
      </c>
      <c r="H3139" s="33" t="s">
        <v>2073</v>
      </c>
      <c r="I3139" s="33" t="s">
        <v>1876</v>
      </c>
      <c r="J3139" s="33" t="s">
        <v>1876</v>
      </c>
      <c r="K3139" s="33">
        <v>15</v>
      </c>
      <c r="L3139" s="236">
        <v>45627</v>
      </c>
      <c r="M3139" s="236">
        <v>45627</v>
      </c>
      <c r="N3139" s="33" t="s">
        <v>124</v>
      </c>
      <c r="O3139" s="48" t="s">
        <v>125</v>
      </c>
      <c r="P3139" s="29" t="s">
        <v>1143</v>
      </c>
      <c r="Q3139" s="29" t="s">
        <v>1596</v>
      </c>
      <c r="R3139" s="29" t="s">
        <v>78</v>
      </c>
      <c r="S3139" s="33">
        <v>15</v>
      </c>
      <c r="T3139" s="29"/>
      <c r="U3139" s="29"/>
      <c r="V3139" s="29"/>
      <c r="W3139" s="29"/>
      <c r="X3139" s="29"/>
      <c r="Y3139" s="29"/>
      <c r="Z3139" s="33"/>
    </row>
    <row r="3140" ht="24" spans="1:26">
      <c r="A3140" s="33">
        <v>978</v>
      </c>
      <c r="B3140" s="33" t="s">
        <v>117</v>
      </c>
      <c r="C3140" s="33" t="s">
        <v>118</v>
      </c>
      <c r="D3140" s="33" t="s">
        <v>363</v>
      </c>
      <c r="E3140" s="33" t="s">
        <v>120</v>
      </c>
      <c r="F3140" s="33" t="s">
        <v>1605</v>
      </c>
      <c r="G3140" s="33" t="s">
        <v>1830</v>
      </c>
      <c r="H3140" s="33" t="s">
        <v>2074</v>
      </c>
      <c r="I3140" s="33" t="s">
        <v>1876</v>
      </c>
      <c r="J3140" s="33" t="s">
        <v>1876</v>
      </c>
      <c r="K3140" s="33">
        <v>2</v>
      </c>
      <c r="L3140" s="236">
        <v>45292</v>
      </c>
      <c r="M3140" s="236">
        <v>45292</v>
      </c>
      <c r="N3140" s="33" t="s">
        <v>124</v>
      </c>
      <c r="O3140" s="48" t="s">
        <v>125</v>
      </c>
      <c r="P3140" s="29" t="s">
        <v>1143</v>
      </c>
      <c r="Q3140" s="29" t="s">
        <v>1596</v>
      </c>
      <c r="R3140" s="29" t="s">
        <v>78</v>
      </c>
      <c r="S3140" s="33">
        <v>2</v>
      </c>
      <c r="T3140" s="29"/>
      <c r="U3140" s="29"/>
      <c r="V3140" s="29"/>
      <c r="W3140" s="29"/>
      <c r="X3140" s="29"/>
      <c r="Y3140" s="29"/>
      <c r="Z3140" s="33"/>
    </row>
    <row r="3141" ht="24" spans="1:26">
      <c r="A3141" s="33">
        <v>979</v>
      </c>
      <c r="B3141" s="33" t="s">
        <v>117</v>
      </c>
      <c r="C3141" s="33" t="s">
        <v>118</v>
      </c>
      <c r="D3141" s="33" t="s">
        <v>363</v>
      </c>
      <c r="E3141" s="33" t="s">
        <v>120</v>
      </c>
      <c r="F3141" s="33" t="s">
        <v>1605</v>
      </c>
      <c r="G3141" s="33" t="s">
        <v>1830</v>
      </c>
      <c r="H3141" s="33" t="s">
        <v>2074</v>
      </c>
      <c r="I3141" s="33" t="s">
        <v>1876</v>
      </c>
      <c r="J3141" s="33" t="s">
        <v>1876</v>
      </c>
      <c r="K3141" s="33">
        <v>2</v>
      </c>
      <c r="L3141" s="236">
        <v>45292</v>
      </c>
      <c r="M3141" s="236">
        <v>45292</v>
      </c>
      <c r="N3141" s="33" t="s">
        <v>124</v>
      </c>
      <c r="O3141" s="48" t="s">
        <v>125</v>
      </c>
      <c r="P3141" s="29" t="s">
        <v>1143</v>
      </c>
      <c r="Q3141" s="29" t="s">
        <v>1596</v>
      </c>
      <c r="R3141" s="29" t="s">
        <v>78</v>
      </c>
      <c r="S3141" s="33">
        <v>2</v>
      </c>
      <c r="T3141" s="29"/>
      <c r="U3141" s="29"/>
      <c r="V3141" s="29"/>
      <c r="W3141" s="29"/>
      <c r="X3141" s="29"/>
      <c r="Y3141" s="29"/>
      <c r="Z3141" s="33"/>
    </row>
    <row r="3142" ht="24" spans="1:28">
      <c r="A3142" s="33">
        <v>980</v>
      </c>
      <c r="B3142" s="33" t="s">
        <v>117</v>
      </c>
      <c r="C3142" s="33" t="s">
        <v>118</v>
      </c>
      <c r="D3142" s="33" t="s">
        <v>363</v>
      </c>
      <c r="E3142" s="33" t="s">
        <v>120</v>
      </c>
      <c r="F3142" s="33" t="s">
        <v>1605</v>
      </c>
      <c r="G3142" s="33" t="s">
        <v>1830</v>
      </c>
      <c r="H3142" s="33" t="s">
        <v>2074</v>
      </c>
      <c r="I3142" s="33" t="s">
        <v>1876</v>
      </c>
      <c r="J3142" s="33" t="s">
        <v>1876</v>
      </c>
      <c r="K3142" s="33">
        <v>2</v>
      </c>
      <c r="L3142" s="236">
        <v>45323</v>
      </c>
      <c r="M3142" s="236">
        <v>45323</v>
      </c>
      <c r="N3142" s="33" t="s">
        <v>124</v>
      </c>
      <c r="O3142" s="48" t="s">
        <v>125</v>
      </c>
      <c r="P3142" s="29" t="s">
        <v>1143</v>
      </c>
      <c r="Q3142" s="29" t="s">
        <v>1596</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363</v>
      </c>
      <c r="E3143" s="33" t="s">
        <v>120</v>
      </c>
      <c r="F3143" s="33" t="s">
        <v>1605</v>
      </c>
      <c r="G3143" s="33" t="s">
        <v>1830</v>
      </c>
      <c r="H3143" s="33" t="s">
        <v>2074</v>
      </c>
      <c r="I3143" s="33" t="s">
        <v>1876</v>
      </c>
      <c r="J3143" s="33" t="s">
        <v>1876</v>
      </c>
      <c r="K3143" s="33">
        <v>2</v>
      </c>
      <c r="L3143" s="236">
        <v>45323</v>
      </c>
      <c r="M3143" s="236">
        <v>45323</v>
      </c>
      <c r="N3143" s="33" t="s">
        <v>124</v>
      </c>
      <c r="O3143" s="48" t="s">
        <v>125</v>
      </c>
      <c r="P3143" s="29" t="s">
        <v>1143</v>
      </c>
      <c r="Q3143" s="29" t="s">
        <v>1596</v>
      </c>
      <c r="R3143" s="29" t="s">
        <v>78</v>
      </c>
      <c r="S3143" s="33">
        <v>2</v>
      </c>
      <c r="T3143" s="29"/>
      <c r="U3143" s="29"/>
      <c r="V3143" s="29"/>
      <c r="W3143" s="29"/>
      <c r="X3143" s="29"/>
      <c r="Y3143" s="29"/>
      <c r="Z3143" s="33"/>
    </row>
    <row r="3144" ht="24" spans="1:28">
      <c r="A3144" s="33">
        <v>982</v>
      </c>
      <c r="B3144" s="33" t="s">
        <v>117</v>
      </c>
      <c r="C3144" s="33" t="s">
        <v>118</v>
      </c>
      <c r="D3144" s="33" t="s">
        <v>363</v>
      </c>
      <c r="E3144" s="33" t="s">
        <v>120</v>
      </c>
      <c r="F3144" s="33" t="s">
        <v>1605</v>
      </c>
      <c r="G3144" s="33" t="s">
        <v>1830</v>
      </c>
      <c r="H3144" s="33" t="s">
        <v>2074</v>
      </c>
      <c r="I3144" s="33" t="s">
        <v>1876</v>
      </c>
      <c r="J3144" s="33" t="s">
        <v>1876</v>
      </c>
      <c r="K3144" s="33">
        <v>2</v>
      </c>
      <c r="L3144" s="236">
        <v>45352</v>
      </c>
      <c r="M3144" s="236">
        <v>45352</v>
      </c>
      <c r="N3144" s="33" t="s">
        <v>124</v>
      </c>
      <c r="O3144" s="48" t="s">
        <v>125</v>
      </c>
      <c r="P3144" s="29" t="s">
        <v>1143</v>
      </c>
      <c r="Q3144" s="29" t="s">
        <v>1596</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363</v>
      </c>
      <c r="E3145" s="33" t="s">
        <v>120</v>
      </c>
      <c r="F3145" s="33" t="s">
        <v>1605</v>
      </c>
      <c r="G3145" s="33" t="s">
        <v>1830</v>
      </c>
      <c r="H3145" s="33" t="s">
        <v>2074</v>
      </c>
      <c r="I3145" s="33" t="s">
        <v>1876</v>
      </c>
      <c r="J3145" s="33" t="s">
        <v>1876</v>
      </c>
      <c r="K3145" s="33">
        <v>2</v>
      </c>
      <c r="L3145" s="236">
        <v>45352</v>
      </c>
      <c r="M3145" s="236">
        <v>45352</v>
      </c>
      <c r="N3145" s="33" t="s">
        <v>124</v>
      </c>
      <c r="O3145" s="48" t="s">
        <v>125</v>
      </c>
      <c r="P3145" s="29" t="s">
        <v>1143</v>
      </c>
      <c r="Q3145" s="29" t="s">
        <v>1596</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363</v>
      </c>
      <c r="E3146" s="33" t="s">
        <v>120</v>
      </c>
      <c r="F3146" s="33" t="s">
        <v>1605</v>
      </c>
      <c r="G3146" s="33" t="s">
        <v>1830</v>
      </c>
      <c r="H3146" s="33" t="s">
        <v>2074</v>
      </c>
      <c r="I3146" s="33" t="s">
        <v>1876</v>
      </c>
      <c r="J3146" s="33" t="s">
        <v>1876</v>
      </c>
      <c r="K3146" s="33">
        <v>2</v>
      </c>
      <c r="L3146" s="236">
        <v>45383</v>
      </c>
      <c r="M3146" s="236">
        <v>45383</v>
      </c>
      <c r="N3146" s="33" t="s">
        <v>124</v>
      </c>
      <c r="O3146" s="48" t="s">
        <v>125</v>
      </c>
      <c r="P3146" s="29" t="s">
        <v>1143</v>
      </c>
      <c r="Q3146" s="29" t="s">
        <v>1596</v>
      </c>
      <c r="R3146" s="29" t="s">
        <v>78</v>
      </c>
      <c r="S3146" s="33">
        <v>2</v>
      </c>
      <c r="T3146" s="29"/>
      <c r="U3146" s="29"/>
      <c r="V3146" s="29"/>
      <c r="W3146" s="29"/>
      <c r="X3146" s="29"/>
      <c r="Y3146" s="29"/>
      <c r="Z3146" s="33"/>
    </row>
    <row r="3147" ht="24" spans="1:26">
      <c r="A3147" s="33">
        <v>985</v>
      </c>
      <c r="B3147" s="33" t="s">
        <v>117</v>
      </c>
      <c r="C3147" s="33" t="s">
        <v>118</v>
      </c>
      <c r="D3147" s="33" t="s">
        <v>363</v>
      </c>
      <c r="E3147" s="33" t="s">
        <v>120</v>
      </c>
      <c r="F3147" s="33" t="s">
        <v>1605</v>
      </c>
      <c r="G3147" s="33" t="s">
        <v>1830</v>
      </c>
      <c r="H3147" s="33" t="s">
        <v>2074</v>
      </c>
      <c r="I3147" s="33" t="s">
        <v>1876</v>
      </c>
      <c r="J3147" s="33" t="s">
        <v>1876</v>
      </c>
      <c r="K3147" s="33">
        <v>2</v>
      </c>
      <c r="L3147" s="236">
        <v>45383</v>
      </c>
      <c r="M3147" s="236">
        <v>45383</v>
      </c>
      <c r="N3147" s="33" t="s">
        <v>124</v>
      </c>
      <c r="O3147" s="48" t="s">
        <v>125</v>
      </c>
      <c r="P3147" s="29" t="s">
        <v>1143</v>
      </c>
      <c r="Q3147" s="29" t="s">
        <v>1596</v>
      </c>
      <c r="R3147" s="29" t="s">
        <v>78</v>
      </c>
      <c r="S3147" s="33">
        <v>2</v>
      </c>
      <c r="T3147" s="29"/>
      <c r="U3147" s="29"/>
      <c r="V3147" s="29"/>
      <c r="W3147" s="29"/>
      <c r="X3147" s="29"/>
      <c r="Y3147" s="29"/>
      <c r="Z3147" s="33"/>
    </row>
    <row r="3148" ht="24" spans="1:26">
      <c r="A3148" s="33">
        <v>986</v>
      </c>
      <c r="B3148" s="33" t="s">
        <v>117</v>
      </c>
      <c r="C3148" s="33" t="s">
        <v>118</v>
      </c>
      <c r="D3148" s="33" t="s">
        <v>363</v>
      </c>
      <c r="E3148" s="33" t="s">
        <v>120</v>
      </c>
      <c r="F3148" s="33" t="s">
        <v>1605</v>
      </c>
      <c r="G3148" s="33" t="s">
        <v>1830</v>
      </c>
      <c r="H3148" s="33" t="s">
        <v>2074</v>
      </c>
      <c r="I3148" s="33" t="s">
        <v>1876</v>
      </c>
      <c r="J3148" s="33" t="s">
        <v>1876</v>
      </c>
      <c r="K3148" s="33">
        <v>2</v>
      </c>
      <c r="L3148" s="236">
        <v>45413</v>
      </c>
      <c r="M3148" s="236">
        <v>45413</v>
      </c>
      <c r="N3148" s="33" t="s">
        <v>124</v>
      </c>
      <c r="O3148" s="48" t="s">
        <v>125</v>
      </c>
      <c r="P3148" s="29" t="s">
        <v>1143</v>
      </c>
      <c r="Q3148" s="29" t="s">
        <v>1596</v>
      </c>
      <c r="R3148" s="29" t="s">
        <v>78</v>
      </c>
      <c r="S3148" s="33">
        <v>2</v>
      </c>
      <c r="T3148" s="29"/>
      <c r="U3148" s="29"/>
      <c r="V3148" s="29"/>
      <c r="W3148" s="29"/>
      <c r="X3148" s="29"/>
      <c r="Y3148" s="29"/>
      <c r="Z3148" s="33"/>
    </row>
    <row r="3149" ht="24" spans="1:26">
      <c r="A3149" s="33">
        <v>987</v>
      </c>
      <c r="B3149" s="33" t="s">
        <v>117</v>
      </c>
      <c r="C3149" s="33" t="s">
        <v>118</v>
      </c>
      <c r="D3149" s="33" t="s">
        <v>363</v>
      </c>
      <c r="E3149" s="33" t="s">
        <v>120</v>
      </c>
      <c r="F3149" s="33" t="s">
        <v>1605</v>
      </c>
      <c r="G3149" s="33" t="s">
        <v>1830</v>
      </c>
      <c r="H3149" s="33" t="s">
        <v>2074</v>
      </c>
      <c r="I3149" s="33" t="s">
        <v>1876</v>
      </c>
      <c r="J3149" s="33" t="s">
        <v>1876</v>
      </c>
      <c r="K3149" s="33">
        <v>2</v>
      </c>
      <c r="L3149" s="236">
        <v>45413</v>
      </c>
      <c r="M3149" s="236">
        <v>45413</v>
      </c>
      <c r="N3149" s="33" t="s">
        <v>124</v>
      </c>
      <c r="O3149" s="48" t="s">
        <v>125</v>
      </c>
      <c r="P3149" s="29" t="s">
        <v>1143</v>
      </c>
      <c r="Q3149" s="29" t="s">
        <v>1596</v>
      </c>
      <c r="R3149" s="29" t="s">
        <v>78</v>
      </c>
      <c r="S3149" s="33">
        <v>2</v>
      </c>
      <c r="T3149" s="29"/>
      <c r="U3149" s="29"/>
      <c r="V3149" s="29"/>
      <c r="W3149" s="29"/>
      <c r="X3149" s="29"/>
      <c r="Y3149" s="29"/>
      <c r="Z3149" s="33"/>
    </row>
    <row r="3150" ht="24" spans="1:26">
      <c r="A3150" s="33">
        <v>988</v>
      </c>
      <c r="B3150" s="33" t="s">
        <v>117</v>
      </c>
      <c r="C3150" s="33" t="s">
        <v>118</v>
      </c>
      <c r="D3150" s="33" t="s">
        <v>363</v>
      </c>
      <c r="E3150" s="33" t="s">
        <v>120</v>
      </c>
      <c r="F3150" s="33" t="s">
        <v>1605</v>
      </c>
      <c r="G3150" s="33" t="s">
        <v>1830</v>
      </c>
      <c r="H3150" s="33" t="s">
        <v>2074</v>
      </c>
      <c r="I3150" s="33" t="s">
        <v>1876</v>
      </c>
      <c r="J3150" s="33" t="s">
        <v>1876</v>
      </c>
      <c r="K3150" s="33">
        <v>2</v>
      </c>
      <c r="L3150" s="236">
        <v>45444</v>
      </c>
      <c r="M3150" s="236">
        <v>45444</v>
      </c>
      <c r="N3150" s="33" t="s">
        <v>124</v>
      </c>
      <c r="O3150" s="48" t="s">
        <v>125</v>
      </c>
      <c r="P3150" s="29" t="s">
        <v>1143</v>
      </c>
      <c r="Q3150" s="29" t="s">
        <v>1596</v>
      </c>
      <c r="R3150" s="29" t="s">
        <v>78</v>
      </c>
      <c r="S3150" s="33">
        <v>2</v>
      </c>
      <c r="T3150" s="29"/>
      <c r="U3150" s="29"/>
      <c r="V3150" s="29"/>
      <c r="W3150" s="29"/>
      <c r="X3150" s="29"/>
      <c r="Y3150" s="29"/>
      <c r="Z3150" s="33"/>
    </row>
    <row r="3151" ht="24" spans="1:26">
      <c r="A3151" s="33">
        <v>989</v>
      </c>
      <c r="B3151" s="33" t="s">
        <v>117</v>
      </c>
      <c r="C3151" s="33" t="s">
        <v>118</v>
      </c>
      <c r="D3151" s="33" t="s">
        <v>363</v>
      </c>
      <c r="E3151" s="33" t="s">
        <v>120</v>
      </c>
      <c r="F3151" s="33" t="s">
        <v>1605</v>
      </c>
      <c r="G3151" s="33" t="s">
        <v>1830</v>
      </c>
      <c r="H3151" s="33" t="s">
        <v>2074</v>
      </c>
      <c r="I3151" s="33" t="s">
        <v>1876</v>
      </c>
      <c r="J3151" s="33" t="s">
        <v>1876</v>
      </c>
      <c r="K3151" s="33">
        <v>2</v>
      </c>
      <c r="L3151" s="236">
        <v>45444</v>
      </c>
      <c r="M3151" s="236">
        <v>45444</v>
      </c>
      <c r="N3151" s="33" t="s">
        <v>124</v>
      </c>
      <c r="O3151" s="48" t="s">
        <v>125</v>
      </c>
      <c r="P3151" s="29" t="s">
        <v>1143</v>
      </c>
      <c r="Q3151" s="29" t="s">
        <v>1596</v>
      </c>
      <c r="R3151" s="29" t="s">
        <v>78</v>
      </c>
      <c r="S3151" s="33">
        <v>2</v>
      </c>
      <c r="T3151" s="29"/>
      <c r="U3151" s="29"/>
      <c r="V3151" s="29"/>
      <c r="W3151" s="29"/>
      <c r="X3151" s="29"/>
      <c r="Y3151" s="29"/>
      <c r="Z3151" s="33"/>
    </row>
    <row r="3152" ht="24" spans="1:26">
      <c r="A3152" s="33">
        <v>990</v>
      </c>
      <c r="B3152" s="33" t="s">
        <v>117</v>
      </c>
      <c r="C3152" s="33" t="s">
        <v>118</v>
      </c>
      <c r="D3152" s="33" t="s">
        <v>363</v>
      </c>
      <c r="E3152" s="33" t="s">
        <v>120</v>
      </c>
      <c r="F3152" s="33" t="s">
        <v>1605</v>
      </c>
      <c r="G3152" s="33" t="s">
        <v>1830</v>
      </c>
      <c r="H3152" s="33" t="s">
        <v>2074</v>
      </c>
      <c r="I3152" s="33" t="s">
        <v>1876</v>
      </c>
      <c r="J3152" s="33" t="s">
        <v>1876</v>
      </c>
      <c r="K3152" s="33">
        <v>2</v>
      </c>
      <c r="L3152" s="236">
        <v>45474</v>
      </c>
      <c r="M3152" s="236">
        <v>45474</v>
      </c>
      <c r="N3152" s="33" t="s">
        <v>124</v>
      </c>
      <c r="O3152" s="48" t="s">
        <v>125</v>
      </c>
      <c r="P3152" s="29" t="s">
        <v>1143</v>
      </c>
      <c r="Q3152" s="29" t="s">
        <v>1596</v>
      </c>
      <c r="R3152" s="29" t="s">
        <v>78</v>
      </c>
      <c r="S3152" s="33">
        <v>2</v>
      </c>
      <c r="T3152" s="29"/>
      <c r="U3152" s="29"/>
      <c r="V3152" s="29"/>
      <c r="W3152" s="29"/>
      <c r="X3152" s="29"/>
      <c r="Y3152" s="29"/>
      <c r="Z3152" s="33"/>
    </row>
    <row r="3153" ht="24" spans="1:26">
      <c r="A3153" s="33">
        <v>991</v>
      </c>
      <c r="B3153" s="33" t="s">
        <v>117</v>
      </c>
      <c r="C3153" s="33" t="s">
        <v>118</v>
      </c>
      <c r="D3153" s="33" t="s">
        <v>363</v>
      </c>
      <c r="E3153" s="33" t="s">
        <v>120</v>
      </c>
      <c r="F3153" s="33" t="s">
        <v>1605</v>
      </c>
      <c r="G3153" s="33" t="s">
        <v>1830</v>
      </c>
      <c r="H3153" s="33" t="s">
        <v>2074</v>
      </c>
      <c r="I3153" s="33" t="s">
        <v>1876</v>
      </c>
      <c r="J3153" s="33" t="s">
        <v>1876</v>
      </c>
      <c r="K3153" s="33">
        <v>2</v>
      </c>
      <c r="L3153" s="236">
        <v>45474</v>
      </c>
      <c r="M3153" s="236">
        <v>45474</v>
      </c>
      <c r="N3153" s="33" t="s">
        <v>124</v>
      </c>
      <c r="O3153" s="48" t="s">
        <v>125</v>
      </c>
      <c r="P3153" s="29" t="s">
        <v>1143</v>
      </c>
      <c r="Q3153" s="29" t="s">
        <v>1596</v>
      </c>
      <c r="R3153" s="29" t="s">
        <v>78</v>
      </c>
      <c r="S3153" s="33">
        <v>2</v>
      </c>
      <c r="T3153" s="29"/>
      <c r="U3153" s="29"/>
      <c r="V3153" s="29"/>
      <c r="W3153" s="29"/>
      <c r="X3153" s="29"/>
      <c r="Y3153" s="29"/>
      <c r="Z3153" s="33"/>
    </row>
    <row r="3154" ht="24" spans="1:26">
      <c r="A3154" s="33">
        <v>992</v>
      </c>
      <c r="B3154" s="33" t="s">
        <v>117</v>
      </c>
      <c r="C3154" s="33" t="s">
        <v>118</v>
      </c>
      <c r="D3154" s="33" t="s">
        <v>363</v>
      </c>
      <c r="E3154" s="33" t="s">
        <v>120</v>
      </c>
      <c r="F3154" s="33" t="s">
        <v>1605</v>
      </c>
      <c r="G3154" s="33" t="s">
        <v>1830</v>
      </c>
      <c r="H3154" s="33" t="s">
        <v>2074</v>
      </c>
      <c r="I3154" s="33" t="s">
        <v>1876</v>
      </c>
      <c r="J3154" s="33" t="s">
        <v>1876</v>
      </c>
      <c r="K3154" s="33">
        <v>2</v>
      </c>
      <c r="L3154" s="236">
        <v>45505</v>
      </c>
      <c r="M3154" s="236">
        <v>45505</v>
      </c>
      <c r="N3154" s="33" t="s">
        <v>124</v>
      </c>
      <c r="O3154" s="48" t="s">
        <v>125</v>
      </c>
      <c r="P3154" s="29" t="s">
        <v>1143</v>
      </c>
      <c r="Q3154" s="29" t="s">
        <v>1596</v>
      </c>
      <c r="R3154" s="29" t="s">
        <v>78</v>
      </c>
      <c r="S3154" s="33">
        <v>2</v>
      </c>
      <c r="T3154" s="29"/>
      <c r="U3154" s="29"/>
      <c r="V3154" s="29"/>
      <c r="W3154" s="29"/>
      <c r="X3154" s="29"/>
      <c r="Y3154" s="29"/>
      <c r="Z3154" s="33"/>
    </row>
    <row r="3155" ht="24" spans="1:26">
      <c r="A3155" s="33">
        <v>993</v>
      </c>
      <c r="B3155" s="33" t="s">
        <v>117</v>
      </c>
      <c r="C3155" s="33" t="s">
        <v>118</v>
      </c>
      <c r="D3155" s="33" t="s">
        <v>363</v>
      </c>
      <c r="E3155" s="33" t="s">
        <v>120</v>
      </c>
      <c r="F3155" s="33" t="s">
        <v>1605</v>
      </c>
      <c r="G3155" s="33" t="s">
        <v>1830</v>
      </c>
      <c r="H3155" s="33" t="s">
        <v>2074</v>
      </c>
      <c r="I3155" s="33" t="s">
        <v>1876</v>
      </c>
      <c r="J3155" s="33" t="s">
        <v>1876</v>
      </c>
      <c r="K3155" s="33">
        <v>2</v>
      </c>
      <c r="L3155" s="236">
        <v>45505</v>
      </c>
      <c r="M3155" s="236">
        <v>45505</v>
      </c>
      <c r="N3155" s="33" t="s">
        <v>124</v>
      </c>
      <c r="O3155" s="48" t="s">
        <v>125</v>
      </c>
      <c r="P3155" s="29" t="s">
        <v>1143</v>
      </c>
      <c r="Q3155" s="29" t="s">
        <v>1596</v>
      </c>
      <c r="R3155" s="29" t="s">
        <v>78</v>
      </c>
      <c r="S3155" s="33">
        <v>2</v>
      </c>
      <c r="T3155" s="29"/>
      <c r="U3155" s="29"/>
      <c r="V3155" s="29"/>
      <c r="W3155" s="29"/>
      <c r="X3155" s="29"/>
      <c r="Y3155" s="29"/>
      <c r="Z3155" s="33"/>
    </row>
    <row r="3156" ht="24" spans="1:28">
      <c r="A3156" s="33">
        <v>994</v>
      </c>
      <c r="B3156" s="33" t="s">
        <v>117</v>
      </c>
      <c r="C3156" s="33" t="s">
        <v>118</v>
      </c>
      <c r="D3156" s="33" t="s">
        <v>363</v>
      </c>
      <c r="E3156" s="33" t="s">
        <v>120</v>
      </c>
      <c r="F3156" s="33" t="s">
        <v>1605</v>
      </c>
      <c r="G3156" s="33" t="s">
        <v>1830</v>
      </c>
      <c r="H3156" s="33" t="s">
        <v>2074</v>
      </c>
      <c r="I3156" s="33" t="s">
        <v>1876</v>
      </c>
      <c r="J3156" s="33" t="s">
        <v>1876</v>
      </c>
      <c r="K3156" s="33">
        <v>2</v>
      </c>
      <c r="L3156" s="236">
        <v>45536</v>
      </c>
      <c r="M3156" s="236">
        <v>45536</v>
      </c>
      <c r="N3156" s="33" t="s">
        <v>124</v>
      </c>
      <c r="O3156" s="48" t="s">
        <v>125</v>
      </c>
      <c r="P3156" s="29" t="s">
        <v>1143</v>
      </c>
      <c r="Q3156" s="29" t="s">
        <v>1596</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363</v>
      </c>
      <c r="E3157" s="33" t="s">
        <v>120</v>
      </c>
      <c r="F3157" s="33" t="s">
        <v>1605</v>
      </c>
      <c r="G3157" s="33" t="s">
        <v>1830</v>
      </c>
      <c r="H3157" s="33" t="s">
        <v>2074</v>
      </c>
      <c r="I3157" s="33" t="s">
        <v>1876</v>
      </c>
      <c r="J3157" s="33" t="s">
        <v>1876</v>
      </c>
      <c r="K3157" s="33">
        <v>2</v>
      </c>
      <c r="L3157" s="236">
        <v>45536</v>
      </c>
      <c r="M3157" s="236">
        <v>45536</v>
      </c>
      <c r="N3157" s="33" t="s">
        <v>124</v>
      </c>
      <c r="O3157" s="48" t="s">
        <v>125</v>
      </c>
      <c r="P3157" s="29" t="s">
        <v>1143</v>
      </c>
      <c r="Q3157" s="29" t="s">
        <v>1596</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363</v>
      </c>
      <c r="E3158" s="33" t="s">
        <v>120</v>
      </c>
      <c r="F3158" s="33" t="s">
        <v>1605</v>
      </c>
      <c r="G3158" s="33" t="s">
        <v>1830</v>
      </c>
      <c r="H3158" s="33" t="s">
        <v>2074</v>
      </c>
      <c r="I3158" s="33" t="s">
        <v>1876</v>
      </c>
      <c r="J3158" s="33" t="s">
        <v>1876</v>
      </c>
      <c r="K3158" s="33">
        <v>2</v>
      </c>
      <c r="L3158" s="236">
        <v>45566</v>
      </c>
      <c r="M3158" s="236">
        <v>45566</v>
      </c>
      <c r="N3158" s="33" t="s">
        <v>124</v>
      </c>
      <c r="O3158" s="48" t="s">
        <v>125</v>
      </c>
      <c r="P3158" s="29" t="s">
        <v>1143</v>
      </c>
      <c r="Q3158" s="29" t="s">
        <v>1596</v>
      </c>
      <c r="R3158" s="29" t="s">
        <v>78</v>
      </c>
      <c r="S3158" s="33">
        <v>2</v>
      </c>
      <c r="T3158" s="29"/>
      <c r="U3158" s="29"/>
      <c r="V3158" s="29"/>
      <c r="W3158" s="29"/>
      <c r="X3158" s="29"/>
      <c r="Y3158" s="29"/>
      <c r="Z3158" s="33"/>
    </row>
    <row r="3159" ht="24" spans="1:26">
      <c r="A3159" s="33">
        <v>997</v>
      </c>
      <c r="B3159" s="33" t="s">
        <v>117</v>
      </c>
      <c r="C3159" s="33" t="s">
        <v>118</v>
      </c>
      <c r="D3159" s="33" t="s">
        <v>363</v>
      </c>
      <c r="E3159" s="33" t="s">
        <v>120</v>
      </c>
      <c r="F3159" s="33" t="s">
        <v>1605</v>
      </c>
      <c r="G3159" s="33" t="s">
        <v>1830</v>
      </c>
      <c r="H3159" s="33" t="s">
        <v>2074</v>
      </c>
      <c r="I3159" s="33" t="s">
        <v>1876</v>
      </c>
      <c r="J3159" s="33" t="s">
        <v>1876</v>
      </c>
      <c r="K3159" s="33">
        <v>2</v>
      </c>
      <c r="L3159" s="236">
        <v>45566</v>
      </c>
      <c r="M3159" s="236">
        <v>45566</v>
      </c>
      <c r="N3159" s="33" t="s">
        <v>124</v>
      </c>
      <c r="O3159" s="48" t="s">
        <v>125</v>
      </c>
      <c r="P3159" s="29" t="s">
        <v>1143</v>
      </c>
      <c r="Q3159" s="29" t="s">
        <v>1596</v>
      </c>
      <c r="R3159" s="29" t="s">
        <v>78</v>
      </c>
      <c r="S3159" s="33">
        <v>2</v>
      </c>
      <c r="T3159" s="29"/>
      <c r="U3159" s="29"/>
      <c r="V3159" s="29"/>
      <c r="W3159" s="29"/>
      <c r="X3159" s="29"/>
      <c r="Y3159" s="29"/>
      <c r="Z3159" s="33"/>
    </row>
    <row r="3160" ht="24" spans="1:26">
      <c r="A3160" s="33">
        <v>998</v>
      </c>
      <c r="B3160" s="33" t="s">
        <v>117</v>
      </c>
      <c r="C3160" s="33" t="s">
        <v>118</v>
      </c>
      <c r="D3160" s="33" t="s">
        <v>363</v>
      </c>
      <c r="E3160" s="33" t="s">
        <v>120</v>
      </c>
      <c r="F3160" s="33" t="s">
        <v>1605</v>
      </c>
      <c r="G3160" s="33" t="s">
        <v>1830</v>
      </c>
      <c r="H3160" s="33" t="s">
        <v>2074</v>
      </c>
      <c r="I3160" s="33" t="s">
        <v>1876</v>
      </c>
      <c r="J3160" s="33" t="s">
        <v>1876</v>
      </c>
      <c r="K3160" s="33">
        <v>2</v>
      </c>
      <c r="L3160" s="236">
        <v>45597</v>
      </c>
      <c r="M3160" s="236">
        <v>45597</v>
      </c>
      <c r="N3160" s="33" t="s">
        <v>124</v>
      </c>
      <c r="O3160" s="48" t="s">
        <v>125</v>
      </c>
      <c r="P3160" s="29" t="s">
        <v>1143</v>
      </c>
      <c r="Q3160" s="29" t="s">
        <v>1596</v>
      </c>
      <c r="R3160" s="29" t="s">
        <v>78</v>
      </c>
      <c r="S3160" s="33">
        <v>2</v>
      </c>
      <c r="T3160" s="29"/>
      <c r="U3160" s="29"/>
      <c r="V3160" s="29"/>
      <c r="W3160" s="29"/>
      <c r="X3160" s="29"/>
      <c r="Y3160" s="29"/>
      <c r="Z3160" s="33"/>
    </row>
    <row r="3161" ht="24" spans="1:26">
      <c r="A3161" s="33">
        <v>999</v>
      </c>
      <c r="B3161" s="33" t="s">
        <v>117</v>
      </c>
      <c r="C3161" s="33" t="s">
        <v>118</v>
      </c>
      <c r="D3161" s="33" t="s">
        <v>363</v>
      </c>
      <c r="E3161" s="33" t="s">
        <v>120</v>
      </c>
      <c r="F3161" s="33" t="s">
        <v>1605</v>
      </c>
      <c r="G3161" s="33" t="s">
        <v>1830</v>
      </c>
      <c r="H3161" s="33" t="s">
        <v>2074</v>
      </c>
      <c r="I3161" s="33" t="s">
        <v>1876</v>
      </c>
      <c r="J3161" s="33" t="s">
        <v>1876</v>
      </c>
      <c r="K3161" s="33">
        <v>2</v>
      </c>
      <c r="L3161" s="236">
        <v>45597</v>
      </c>
      <c r="M3161" s="236">
        <v>45597</v>
      </c>
      <c r="N3161" s="33" t="s">
        <v>124</v>
      </c>
      <c r="O3161" s="48" t="s">
        <v>125</v>
      </c>
      <c r="P3161" s="29" t="s">
        <v>1143</v>
      </c>
      <c r="Q3161" s="29" t="s">
        <v>1596</v>
      </c>
      <c r="R3161" s="29" t="s">
        <v>78</v>
      </c>
      <c r="S3161" s="33">
        <v>2</v>
      </c>
      <c r="T3161" s="29"/>
      <c r="U3161" s="29"/>
      <c r="V3161" s="29"/>
      <c r="W3161" s="29"/>
      <c r="X3161" s="29"/>
      <c r="Y3161" s="29"/>
      <c r="Z3161" s="33"/>
    </row>
    <row r="3162" ht="24" spans="1:26">
      <c r="A3162" s="33">
        <v>1000</v>
      </c>
      <c r="B3162" s="33" t="s">
        <v>117</v>
      </c>
      <c r="C3162" s="33" t="s">
        <v>118</v>
      </c>
      <c r="D3162" s="33" t="s">
        <v>363</v>
      </c>
      <c r="E3162" s="33" t="s">
        <v>120</v>
      </c>
      <c r="F3162" s="33" t="s">
        <v>1605</v>
      </c>
      <c r="G3162" s="33" t="s">
        <v>1830</v>
      </c>
      <c r="H3162" s="33" t="s">
        <v>2074</v>
      </c>
      <c r="I3162" s="33" t="s">
        <v>1876</v>
      </c>
      <c r="J3162" s="33" t="s">
        <v>1876</v>
      </c>
      <c r="K3162" s="33">
        <v>2</v>
      </c>
      <c r="L3162" s="236">
        <v>45627</v>
      </c>
      <c r="M3162" s="236">
        <v>45627</v>
      </c>
      <c r="N3162" s="33" t="s">
        <v>124</v>
      </c>
      <c r="O3162" s="48" t="s">
        <v>125</v>
      </c>
      <c r="P3162" s="29" t="s">
        <v>1143</v>
      </c>
      <c r="Q3162" s="29" t="s">
        <v>1596</v>
      </c>
      <c r="R3162" s="29" t="s">
        <v>78</v>
      </c>
      <c r="S3162" s="33">
        <v>2</v>
      </c>
      <c r="T3162" s="29"/>
      <c r="U3162" s="29"/>
      <c r="V3162" s="29"/>
      <c r="W3162" s="29"/>
      <c r="X3162" s="29"/>
      <c r="Y3162" s="29"/>
      <c r="Z3162" s="33"/>
    </row>
    <row r="3163" ht="24" spans="1:26">
      <c r="A3163" s="33">
        <v>1001</v>
      </c>
      <c r="B3163" s="33" t="s">
        <v>117</v>
      </c>
      <c r="C3163" s="33" t="s">
        <v>118</v>
      </c>
      <c r="D3163" s="33" t="s">
        <v>363</v>
      </c>
      <c r="E3163" s="33" t="s">
        <v>120</v>
      </c>
      <c r="F3163" s="33" t="s">
        <v>1605</v>
      </c>
      <c r="G3163" s="33" t="s">
        <v>1830</v>
      </c>
      <c r="H3163" s="33" t="s">
        <v>2074</v>
      </c>
      <c r="I3163" s="33" t="s">
        <v>1876</v>
      </c>
      <c r="J3163" s="33" t="s">
        <v>1876</v>
      </c>
      <c r="K3163" s="33">
        <v>2</v>
      </c>
      <c r="L3163" s="236">
        <v>45627</v>
      </c>
      <c r="M3163" s="236">
        <v>45627</v>
      </c>
      <c r="N3163" s="33" t="s">
        <v>124</v>
      </c>
      <c r="O3163" s="48" t="s">
        <v>125</v>
      </c>
      <c r="P3163" s="29" t="s">
        <v>1143</v>
      </c>
      <c r="Q3163" s="29" t="s">
        <v>1596</v>
      </c>
      <c r="R3163" s="29" t="s">
        <v>78</v>
      </c>
      <c r="S3163" s="33">
        <v>2</v>
      </c>
      <c r="T3163" s="29"/>
      <c r="U3163" s="29"/>
      <c r="V3163" s="29"/>
      <c r="W3163" s="29"/>
      <c r="X3163" s="29"/>
      <c r="Y3163" s="29"/>
      <c r="Z3163" s="33"/>
    </row>
    <row r="3164" ht="24" spans="1:26">
      <c r="A3164" s="33">
        <v>1004</v>
      </c>
      <c r="B3164" s="33" t="s">
        <v>117</v>
      </c>
      <c r="C3164" s="33" t="s">
        <v>118</v>
      </c>
      <c r="D3164" s="33" t="s">
        <v>150</v>
      </c>
      <c r="E3164" s="33" t="s">
        <v>247</v>
      </c>
      <c r="F3164" s="33" t="s">
        <v>1614</v>
      </c>
      <c r="G3164" s="33" t="s">
        <v>1830</v>
      </c>
      <c r="H3164" s="33" t="s">
        <v>1843</v>
      </c>
      <c r="I3164" s="33" t="s">
        <v>1876</v>
      </c>
      <c r="J3164" s="33" t="s">
        <v>1876</v>
      </c>
      <c r="K3164" s="33">
        <v>2</v>
      </c>
      <c r="L3164" s="236">
        <v>45292</v>
      </c>
      <c r="M3164" s="236">
        <v>45292</v>
      </c>
      <c r="N3164" s="33" t="s">
        <v>124</v>
      </c>
      <c r="O3164" s="48" t="s">
        <v>125</v>
      </c>
      <c r="P3164" s="29" t="s">
        <v>1143</v>
      </c>
      <c r="Q3164" s="29" t="s">
        <v>1596</v>
      </c>
      <c r="R3164" s="29" t="s">
        <v>78</v>
      </c>
      <c r="S3164" s="33">
        <v>2</v>
      </c>
      <c r="T3164" s="29"/>
      <c r="U3164" s="29"/>
      <c r="V3164" s="29"/>
      <c r="W3164" s="29"/>
      <c r="X3164" s="29"/>
      <c r="Y3164" s="29"/>
      <c r="Z3164" s="33"/>
    </row>
    <row r="3165" ht="24" spans="1:26">
      <c r="A3165" s="33">
        <v>1005</v>
      </c>
      <c r="B3165" s="33" t="s">
        <v>117</v>
      </c>
      <c r="C3165" s="33" t="s">
        <v>118</v>
      </c>
      <c r="D3165" s="33" t="s">
        <v>150</v>
      </c>
      <c r="E3165" s="33" t="s">
        <v>247</v>
      </c>
      <c r="F3165" s="33" t="s">
        <v>1614</v>
      </c>
      <c r="G3165" s="33" t="s">
        <v>1830</v>
      </c>
      <c r="H3165" s="33" t="s">
        <v>1843</v>
      </c>
      <c r="I3165" s="33" t="s">
        <v>1876</v>
      </c>
      <c r="J3165" s="33" t="s">
        <v>1876</v>
      </c>
      <c r="K3165" s="33">
        <v>2</v>
      </c>
      <c r="L3165" s="236">
        <v>45323</v>
      </c>
      <c r="M3165" s="236">
        <v>45323</v>
      </c>
      <c r="N3165" s="33" t="s">
        <v>124</v>
      </c>
      <c r="O3165" s="48" t="s">
        <v>125</v>
      </c>
      <c r="P3165" s="29" t="s">
        <v>1143</v>
      </c>
      <c r="Q3165" s="29" t="s">
        <v>1596</v>
      </c>
      <c r="R3165" s="29" t="s">
        <v>78</v>
      </c>
      <c r="S3165" s="33">
        <v>2</v>
      </c>
      <c r="T3165" s="29"/>
      <c r="U3165" s="29"/>
      <c r="V3165" s="29"/>
      <c r="W3165" s="29"/>
      <c r="X3165" s="29"/>
      <c r="Y3165" s="29"/>
      <c r="Z3165" s="33"/>
    </row>
    <row r="3166" ht="24" spans="1:28">
      <c r="A3166" s="33">
        <v>1006</v>
      </c>
      <c r="B3166" s="33" t="s">
        <v>117</v>
      </c>
      <c r="C3166" s="33" t="s">
        <v>118</v>
      </c>
      <c r="D3166" s="33" t="s">
        <v>150</v>
      </c>
      <c r="E3166" s="33" t="s">
        <v>247</v>
      </c>
      <c r="F3166" s="33" t="s">
        <v>1614</v>
      </c>
      <c r="G3166" s="33" t="s">
        <v>1830</v>
      </c>
      <c r="H3166" s="33" t="s">
        <v>1843</v>
      </c>
      <c r="I3166" s="33" t="s">
        <v>1876</v>
      </c>
      <c r="J3166" s="33" t="s">
        <v>1876</v>
      </c>
      <c r="K3166" s="33">
        <v>2</v>
      </c>
      <c r="L3166" s="236">
        <v>45352</v>
      </c>
      <c r="M3166" s="236">
        <v>45352</v>
      </c>
      <c r="N3166" s="33" t="s">
        <v>124</v>
      </c>
      <c r="O3166" s="48" t="s">
        <v>125</v>
      </c>
      <c r="P3166" s="29" t="s">
        <v>1143</v>
      </c>
      <c r="Q3166" s="29" t="s">
        <v>1596</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150</v>
      </c>
      <c r="E3167" s="33" t="s">
        <v>247</v>
      </c>
      <c r="F3167" s="33" t="s">
        <v>1614</v>
      </c>
      <c r="G3167" s="33" t="s">
        <v>1830</v>
      </c>
      <c r="H3167" s="33" t="s">
        <v>1843</v>
      </c>
      <c r="I3167" s="33" t="s">
        <v>1876</v>
      </c>
      <c r="J3167" s="33" t="s">
        <v>1876</v>
      </c>
      <c r="K3167" s="33">
        <v>2</v>
      </c>
      <c r="L3167" s="236">
        <v>45383</v>
      </c>
      <c r="M3167" s="236">
        <v>45383</v>
      </c>
      <c r="N3167" s="33" t="s">
        <v>124</v>
      </c>
      <c r="O3167" s="48" t="s">
        <v>125</v>
      </c>
      <c r="P3167" s="29" t="s">
        <v>1143</v>
      </c>
      <c r="Q3167" s="29" t="s">
        <v>1596</v>
      </c>
      <c r="R3167" s="29" t="s">
        <v>78</v>
      </c>
      <c r="S3167" s="33">
        <v>2</v>
      </c>
      <c r="T3167" s="29"/>
      <c r="U3167" s="29"/>
      <c r="V3167" s="29"/>
      <c r="W3167" s="29"/>
      <c r="X3167" s="29"/>
      <c r="Y3167" s="29"/>
      <c r="Z3167" s="33"/>
    </row>
    <row r="3168" ht="24" spans="1:26">
      <c r="A3168" s="33">
        <v>1008</v>
      </c>
      <c r="B3168" s="33" t="s">
        <v>117</v>
      </c>
      <c r="C3168" s="33" t="s">
        <v>118</v>
      </c>
      <c r="D3168" s="33" t="s">
        <v>150</v>
      </c>
      <c r="E3168" s="33" t="s">
        <v>247</v>
      </c>
      <c r="F3168" s="33" t="s">
        <v>1614</v>
      </c>
      <c r="G3168" s="33" t="s">
        <v>1830</v>
      </c>
      <c r="H3168" s="33" t="s">
        <v>1843</v>
      </c>
      <c r="I3168" s="33" t="s">
        <v>1876</v>
      </c>
      <c r="J3168" s="33" t="s">
        <v>1876</v>
      </c>
      <c r="K3168" s="33">
        <v>2</v>
      </c>
      <c r="L3168" s="236">
        <v>45413</v>
      </c>
      <c r="M3168" s="236">
        <v>45413</v>
      </c>
      <c r="N3168" s="33" t="s">
        <v>124</v>
      </c>
      <c r="O3168" s="48" t="s">
        <v>125</v>
      </c>
      <c r="P3168" s="29" t="s">
        <v>1143</v>
      </c>
      <c r="Q3168" s="29" t="s">
        <v>1596</v>
      </c>
      <c r="R3168" s="29" t="s">
        <v>78</v>
      </c>
      <c r="S3168" s="33">
        <v>2</v>
      </c>
      <c r="T3168" s="29"/>
      <c r="U3168" s="29"/>
      <c r="V3168" s="29"/>
      <c r="W3168" s="29"/>
      <c r="X3168" s="29"/>
      <c r="Y3168" s="29"/>
      <c r="Z3168" s="33"/>
    </row>
    <row r="3169" ht="24" spans="1:26">
      <c r="A3169" s="33">
        <v>1009</v>
      </c>
      <c r="B3169" s="33" t="s">
        <v>117</v>
      </c>
      <c r="C3169" s="33" t="s">
        <v>118</v>
      </c>
      <c r="D3169" s="33" t="s">
        <v>150</v>
      </c>
      <c r="E3169" s="33" t="s">
        <v>247</v>
      </c>
      <c r="F3169" s="33" t="s">
        <v>1614</v>
      </c>
      <c r="G3169" s="33" t="s">
        <v>1830</v>
      </c>
      <c r="H3169" s="33" t="s">
        <v>1843</v>
      </c>
      <c r="I3169" s="33" t="s">
        <v>1876</v>
      </c>
      <c r="J3169" s="33" t="s">
        <v>1876</v>
      </c>
      <c r="K3169" s="33">
        <v>2</v>
      </c>
      <c r="L3169" s="236">
        <v>45444</v>
      </c>
      <c r="M3169" s="236">
        <v>45444</v>
      </c>
      <c r="N3169" s="33" t="s">
        <v>124</v>
      </c>
      <c r="O3169" s="48" t="s">
        <v>125</v>
      </c>
      <c r="P3169" s="29" t="s">
        <v>1143</v>
      </c>
      <c r="Q3169" s="29" t="s">
        <v>1596</v>
      </c>
      <c r="R3169" s="29" t="s">
        <v>78</v>
      </c>
      <c r="S3169" s="33">
        <v>2</v>
      </c>
      <c r="T3169" s="29"/>
      <c r="U3169" s="29"/>
      <c r="V3169" s="29"/>
      <c r="W3169" s="29"/>
      <c r="X3169" s="29"/>
      <c r="Y3169" s="29"/>
      <c r="Z3169" s="33"/>
    </row>
    <row r="3170" ht="24" spans="1:26">
      <c r="A3170" s="33">
        <v>1010</v>
      </c>
      <c r="B3170" s="33" t="s">
        <v>117</v>
      </c>
      <c r="C3170" s="33" t="s">
        <v>118</v>
      </c>
      <c r="D3170" s="33" t="s">
        <v>150</v>
      </c>
      <c r="E3170" s="33" t="s">
        <v>247</v>
      </c>
      <c r="F3170" s="33" t="s">
        <v>1614</v>
      </c>
      <c r="G3170" s="33" t="s">
        <v>1830</v>
      </c>
      <c r="H3170" s="33" t="s">
        <v>1843</v>
      </c>
      <c r="I3170" s="33" t="s">
        <v>1876</v>
      </c>
      <c r="J3170" s="33" t="s">
        <v>1876</v>
      </c>
      <c r="K3170" s="33">
        <v>2</v>
      </c>
      <c r="L3170" s="236">
        <v>45474</v>
      </c>
      <c r="M3170" s="236">
        <v>45474</v>
      </c>
      <c r="N3170" s="33" t="s">
        <v>124</v>
      </c>
      <c r="O3170" s="48" t="s">
        <v>125</v>
      </c>
      <c r="P3170" s="29" t="s">
        <v>1143</v>
      </c>
      <c r="Q3170" s="29" t="s">
        <v>1596</v>
      </c>
      <c r="R3170" s="29" t="s">
        <v>78</v>
      </c>
      <c r="S3170" s="33">
        <v>2</v>
      </c>
      <c r="T3170" s="29"/>
      <c r="U3170" s="29"/>
      <c r="V3170" s="29"/>
      <c r="W3170" s="29"/>
      <c r="X3170" s="29"/>
      <c r="Y3170" s="29"/>
      <c r="Z3170" s="33"/>
    </row>
    <row r="3171" ht="24" spans="1:26">
      <c r="A3171" s="33">
        <v>1011</v>
      </c>
      <c r="B3171" s="33" t="s">
        <v>117</v>
      </c>
      <c r="C3171" s="33" t="s">
        <v>118</v>
      </c>
      <c r="D3171" s="33" t="s">
        <v>150</v>
      </c>
      <c r="E3171" s="33" t="s">
        <v>247</v>
      </c>
      <c r="F3171" s="33" t="s">
        <v>1614</v>
      </c>
      <c r="G3171" s="33" t="s">
        <v>1830</v>
      </c>
      <c r="H3171" s="33" t="s">
        <v>1843</v>
      </c>
      <c r="I3171" s="33" t="s">
        <v>1876</v>
      </c>
      <c r="J3171" s="33" t="s">
        <v>1876</v>
      </c>
      <c r="K3171" s="33">
        <v>2</v>
      </c>
      <c r="L3171" s="236">
        <v>45505</v>
      </c>
      <c r="M3171" s="236">
        <v>45505</v>
      </c>
      <c r="N3171" s="33" t="s">
        <v>124</v>
      </c>
      <c r="O3171" s="48" t="s">
        <v>125</v>
      </c>
      <c r="P3171" s="29" t="s">
        <v>1143</v>
      </c>
      <c r="Q3171" s="29" t="s">
        <v>1596</v>
      </c>
      <c r="R3171" s="29" t="s">
        <v>78</v>
      </c>
      <c r="S3171" s="33">
        <v>2</v>
      </c>
      <c r="T3171" s="29"/>
      <c r="U3171" s="29"/>
      <c r="V3171" s="29"/>
      <c r="W3171" s="29"/>
      <c r="X3171" s="29"/>
      <c r="Y3171" s="29"/>
      <c r="Z3171" s="33"/>
    </row>
    <row r="3172" ht="24" spans="1:26">
      <c r="A3172" s="33">
        <v>1012</v>
      </c>
      <c r="B3172" s="33" t="s">
        <v>117</v>
      </c>
      <c r="C3172" s="33" t="s">
        <v>118</v>
      </c>
      <c r="D3172" s="33" t="s">
        <v>150</v>
      </c>
      <c r="E3172" s="33" t="s">
        <v>247</v>
      </c>
      <c r="F3172" s="33" t="s">
        <v>1614</v>
      </c>
      <c r="G3172" s="33" t="s">
        <v>1830</v>
      </c>
      <c r="H3172" s="33" t="s">
        <v>1843</v>
      </c>
      <c r="I3172" s="33" t="s">
        <v>1876</v>
      </c>
      <c r="J3172" s="33" t="s">
        <v>1876</v>
      </c>
      <c r="K3172" s="33">
        <v>2</v>
      </c>
      <c r="L3172" s="236">
        <v>45536</v>
      </c>
      <c r="M3172" s="236">
        <v>45536</v>
      </c>
      <c r="N3172" s="33" t="s">
        <v>124</v>
      </c>
      <c r="O3172" s="48" t="s">
        <v>125</v>
      </c>
      <c r="P3172" s="29" t="s">
        <v>1143</v>
      </c>
      <c r="Q3172" s="29" t="s">
        <v>1596</v>
      </c>
      <c r="R3172" s="29" t="s">
        <v>78</v>
      </c>
      <c r="S3172" s="33">
        <v>2</v>
      </c>
      <c r="T3172" s="29"/>
      <c r="U3172" s="29"/>
      <c r="V3172" s="29"/>
      <c r="W3172" s="29"/>
      <c r="X3172" s="29"/>
      <c r="Y3172" s="29"/>
      <c r="Z3172" s="33"/>
    </row>
    <row r="3173" ht="24" spans="1:26">
      <c r="A3173" s="33">
        <v>1013</v>
      </c>
      <c r="B3173" s="33" t="s">
        <v>117</v>
      </c>
      <c r="C3173" s="33" t="s">
        <v>118</v>
      </c>
      <c r="D3173" s="33" t="s">
        <v>150</v>
      </c>
      <c r="E3173" s="33" t="s">
        <v>247</v>
      </c>
      <c r="F3173" s="33" t="s">
        <v>1614</v>
      </c>
      <c r="G3173" s="33" t="s">
        <v>1830</v>
      </c>
      <c r="H3173" s="33" t="s">
        <v>1843</v>
      </c>
      <c r="I3173" s="33" t="s">
        <v>1876</v>
      </c>
      <c r="J3173" s="33" t="s">
        <v>1876</v>
      </c>
      <c r="K3173" s="33">
        <v>2</v>
      </c>
      <c r="L3173" s="236">
        <v>45566</v>
      </c>
      <c r="M3173" s="236">
        <v>45566</v>
      </c>
      <c r="N3173" s="33" t="s">
        <v>124</v>
      </c>
      <c r="O3173" s="48" t="s">
        <v>125</v>
      </c>
      <c r="P3173" s="29" t="s">
        <v>1143</v>
      </c>
      <c r="Q3173" s="29" t="s">
        <v>1596</v>
      </c>
      <c r="R3173" s="29" t="s">
        <v>78</v>
      </c>
      <c r="S3173" s="33">
        <v>2</v>
      </c>
      <c r="T3173" s="29"/>
      <c r="U3173" s="29"/>
      <c r="V3173" s="29"/>
      <c r="W3173" s="29"/>
      <c r="X3173" s="29"/>
      <c r="Y3173" s="29"/>
      <c r="Z3173" s="33"/>
    </row>
    <row r="3174" ht="24" spans="1:26">
      <c r="A3174" s="33">
        <v>1014</v>
      </c>
      <c r="B3174" s="33" t="s">
        <v>117</v>
      </c>
      <c r="C3174" s="33" t="s">
        <v>118</v>
      </c>
      <c r="D3174" s="33" t="s">
        <v>150</v>
      </c>
      <c r="E3174" s="33" t="s">
        <v>247</v>
      </c>
      <c r="F3174" s="33" t="s">
        <v>1614</v>
      </c>
      <c r="G3174" s="33" t="s">
        <v>1830</v>
      </c>
      <c r="H3174" s="33" t="s">
        <v>1843</v>
      </c>
      <c r="I3174" s="33" t="s">
        <v>1876</v>
      </c>
      <c r="J3174" s="33" t="s">
        <v>1876</v>
      </c>
      <c r="K3174" s="33">
        <v>2</v>
      </c>
      <c r="L3174" s="236">
        <v>45597</v>
      </c>
      <c r="M3174" s="236">
        <v>45597</v>
      </c>
      <c r="N3174" s="33" t="s">
        <v>124</v>
      </c>
      <c r="O3174" s="48" t="s">
        <v>125</v>
      </c>
      <c r="P3174" s="29" t="s">
        <v>1143</v>
      </c>
      <c r="Q3174" s="29" t="s">
        <v>1596</v>
      </c>
      <c r="R3174" s="29" t="s">
        <v>78</v>
      </c>
      <c r="S3174" s="33">
        <v>2</v>
      </c>
      <c r="T3174" s="29"/>
      <c r="U3174" s="29"/>
      <c r="V3174" s="29"/>
      <c r="W3174" s="29"/>
      <c r="X3174" s="29"/>
      <c r="Y3174" s="29"/>
      <c r="Z3174" s="33"/>
    </row>
    <row r="3175" ht="24" spans="1:26">
      <c r="A3175" s="33">
        <v>1015</v>
      </c>
      <c r="B3175" s="33" t="s">
        <v>117</v>
      </c>
      <c r="C3175" s="33" t="s">
        <v>118</v>
      </c>
      <c r="D3175" s="33" t="s">
        <v>150</v>
      </c>
      <c r="E3175" s="33" t="s">
        <v>247</v>
      </c>
      <c r="F3175" s="33" t="s">
        <v>1614</v>
      </c>
      <c r="G3175" s="33" t="s">
        <v>1830</v>
      </c>
      <c r="H3175" s="33" t="s">
        <v>1843</v>
      </c>
      <c r="I3175" s="33" t="s">
        <v>1876</v>
      </c>
      <c r="J3175" s="33" t="s">
        <v>1876</v>
      </c>
      <c r="K3175" s="33">
        <v>2</v>
      </c>
      <c r="L3175" s="236">
        <v>45627</v>
      </c>
      <c r="M3175" s="236">
        <v>45627</v>
      </c>
      <c r="N3175" s="33" t="s">
        <v>124</v>
      </c>
      <c r="O3175" s="48" t="s">
        <v>125</v>
      </c>
      <c r="P3175" s="29" t="s">
        <v>1143</v>
      </c>
      <c r="Q3175" s="29" t="s">
        <v>1596</v>
      </c>
      <c r="R3175" s="29" t="s">
        <v>78</v>
      </c>
      <c r="S3175" s="33">
        <v>2</v>
      </c>
      <c r="T3175" s="29"/>
      <c r="U3175" s="29"/>
      <c r="V3175" s="29"/>
      <c r="W3175" s="29"/>
      <c r="X3175" s="29"/>
      <c r="Y3175" s="29"/>
      <c r="Z3175" s="33"/>
    </row>
    <row r="3176" ht="24" spans="1:26">
      <c r="A3176" s="33">
        <v>1017</v>
      </c>
      <c r="B3176" s="33" t="s">
        <v>117</v>
      </c>
      <c r="C3176" s="33" t="s">
        <v>118</v>
      </c>
      <c r="D3176" s="33" t="s">
        <v>150</v>
      </c>
      <c r="E3176" s="33" t="s">
        <v>247</v>
      </c>
      <c r="F3176" s="33" t="s">
        <v>1619</v>
      </c>
      <c r="G3176" s="33" t="s">
        <v>1830</v>
      </c>
      <c r="H3176" s="33" t="s">
        <v>1843</v>
      </c>
      <c r="I3176" s="33" t="s">
        <v>1876</v>
      </c>
      <c r="J3176" s="33" t="s">
        <v>1876</v>
      </c>
      <c r="K3176" s="33">
        <v>2</v>
      </c>
      <c r="L3176" s="236">
        <v>45292</v>
      </c>
      <c r="M3176" s="236">
        <v>45292</v>
      </c>
      <c r="N3176" s="33" t="s">
        <v>124</v>
      </c>
      <c r="O3176" s="48" t="s">
        <v>125</v>
      </c>
      <c r="P3176" s="29" t="s">
        <v>1143</v>
      </c>
      <c r="Q3176" s="29" t="s">
        <v>1596</v>
      </c>
      <c r="R3176" s="29" t="s">
        <v>78</v>
      </c>
      <c r="S3176" s="33">
        <v>2</v>
      </c>
      <c r="T3176" s="29"/>
      <c r="U3176" s="29"/>
      <c r="V3176" s="29"/>
      <c r="W3176" s="29"/>
      <c r="X3176" s="29"/>
      <c r="Y3176" s="29"/>
      <c r="Z3176" s="33"/>
    </row>
    <row r="3177" ht="24" spans="1:26">
      <c r="A3177" s="33">
        <v>1018</v>
      </c>
      <c r="B3177" s="33" t="s">
        <v>117</v>
      </c>
      <c r="C3177" s="33" t="s">
        <v>118</v>
      </c>
      <c r="D3177" s="33" t="s">
        <v>150</v>
      </c>
      <c r="E3177" s="33" t="s">
        <v>247</v>
      </c>
      <c r="F3177" s="33" t="s">
        <v>1619</v>
      </c>
      <c r="G3177" s="33" t="s">
        <v>1830</v>
      </c>
      <c r="H3177" s="33" t="s">
        <v>1843</v>
      </c>
      <c r="I3177" s="33" t="s">
        <v>1876</v>
      </c>
      <c r="J3177" s="33" t="s">
        <v>1876</v>
      </c>
      <c r="K3177" s="33">
        <v>2</v>
      </c>
      <c r="L3177" s="236">
        <v>45323</v>
      </c>
      <c r="M3177" s="236">
        <v>45323</v>
      </c>
      <c r="N3177" s="33" t="s">
        <v>124</v>
      </c>
      <c r="O3177" s="48" t="s">
        <v>125</v>
      </c>
      <c r="P3177" s="29" t="s">
        <v>1143</v>
      </c>
      <c r="Q3177" s="29" t="s">
        <v>1596</v>
      </c>
      <c r="R3177" s="29" t="s">
        <v>78</v>
      </c>
      <c r="S3177" s="33">
        <v>2</v>
      </c>
      <c r="T3177" s="29"/>
      <c r="U3177" s="29"/>
      <c r="V3177" s="29"/>
      <c r="W3177" s="29"/>
      <c r="X3177" s="29"/>
      <c r="Y3177" s="29"/>
      <c r="Z3177" s="33"/>
    </row>
    <row r="3178" ht="24" spans="1:28">
      <c r="A3178" s="33">
        <v>1019</v>
      </c>
      <c r="B3178" s="33" t="s">
        <v>117</v>
      </c>
      <c r="C3178" s="33" t="s">
        <v>118</v>
      </c>
      <c r="D3178" s="33" t="s">
        <v>150</v>
      </c>
      <c r="E3178" s="33" t="s">
        <v>247</v>
      </c>
      <c r="F3178" s="33" t="s">
        <v>1619</v>
      </c>
      <c r="G3178" s="33" t="s">
        <v>1830</v>
      </c>
      <c r="H3178" s="33" t="s">
        <v>1843</v>
      </c>
      <c r="I3178" s="33" t="s">
        <v>1876</v>
      </c>
      <c r="J3178" s="33" t="s">
        <v>1876</v>
      </c>
      <c r="K3178" s="33">
        <v>2</v>
      </c>
      <c r="L3178" s="236">
        <v>45352</v>
      </c>
      <c r="M3178" s="236">
        <v>45352</v>
      </c>
      <c r="N3178" s="33" t="s">
        <v>124</v>
      </c>
      <c r="O3178" s="48" t="s">
        <v>125</v>
      </c>
      <c r="P3178" s="29" t="s">
        <v>1143</v>
      </c>
      <c r="Q3178" s="29" t="s">
        <v>1596</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150</v>
      </c>
      <c r="E3179" s="33" t="s">
        <v>247</v>
      </c>
      <c r="F3179" s="33" t="s">
        <v>1619</v>
      </c>
      <c r="G3179" s="33" t="s">
        <v>1830</v>
      </c>
      <c r="H3179" s="33" t="s">
        <v>1843</v>
      </c>
      <c r="I3179" s="33" t="s">
        <v>1876</v>
      </c>
      <c r="J3179" s="33" t="s">
        <v>1876</v>
      </c>
      <c r="K3179" s="33">
        <v>2</v>
      </c>
      <c r="L3179" s="236">
        <v>45383</v>
      </c>
      <c r="M3179" s="236">
        <v>45383</v>
      </c>
      <c r="N3179" s="33" t="s">
        <v>124</v>
      </c>
      <c r="O3179" s="48" t="s">
        <v>125</v>
      </c>
      <c r="P3179" s="29" t="s">
        <v>1143</v>
      </c>
      <c r="Q3179" s="29" t="s">
        <v>1596</v>
      </c>
      <c r="R3179" s="29" t="s">
        <v>78</v>
      </c>
      <c r="S3179" s="33">
        <v>2</v>
      </c>
      <c r="T3179" s="29"/>
      <c r="U3179" s="29"/>
      <c r="V3179" s="29"/>
      <c r="W3179" s="29"/>
      <c r="X3179" s="29"/>
      <c r="Y3179" s="29"/>
      <c r="Z3179" s="33"/>
    </row>
    <row r="3180" ht="24" spans="1:26">
      <c r="A3180" s="33">
        <v>1021</v>
      </c>
      <c r="B3180" s="33" t="s">
        <v>117</v>
      </c>
      <c r="C3180" s="33" t="s">
        <v>118</v>
      </c>
      <c r="D3180" s="33" t="s">
        <v>150</v>
      </c>
      <c r="E3180" s="33" t="s">
        <v>247</v>
      </c>
      <c r="F3180" s="33" t="s">
        <v>1619</v>
      </c>
      <c r="G3180" s="33" t="s">
        <v>1830</v>
      </c>
      <c r="H3180" s="33" t="s">
        <v>1843</v>
      </c>
      <c r="I3180" s="33" t="s">
        <v>1876</v>
      </c>
      <c r="J3180" s="33" t="s">
        <v>1876</v>
      </c>
      <c r="K3180" s="33">
        <v>2</v>
      </c>
      <c r="L3180" s="236">
        <v>45413</v>
      </c>
      <c r="M3180" s="236">
        <v>45413</v>
      </c>
      <c r="N3180" s="33" t="s">
        <v>124</v>
      </c>
      <c r="O3180" s="48" t="s">
        <v>125</v>
      </c>
      <c r="P3180" s="29" t="s">
        <v>1143</v>
      </c>
      <c r="Q3180" s="29" t="s">
        <v>1596</v>
      </c>
      <c r="R3180" s="29" t="s">
        <v>78</v>
      </c>
      <c r="S3180" s="33">
        <v>2</v>
      </c>
      <c r="T3180" s="29"/>
      <c r="U3180" s="29"/>
      <c r="V3180" s="29"/>
      <c r="W3180" s="29"/>
      <c r="X3180" s="29"/>
      <c r="Y3180" s="29"/>
      <c r="Z3180" s="33"/>
    </row>
    <row r="3181" ht="24" spans="1:26">
      <c r="A3181" s="33">
        <v>1022</v>
      </c>
      <c r="B3181" s="33" t="s">
        <v>117</v>
      </c>
      <c r="C3181" s="33" t="s">
        <v>118</v>
      </c>
      <c r="D3181" s="33" t="s">
        <v>150</v>
      </c>
      <c r="E3181" s="33" t="s">
        <v>247</v>
      </c>
      <c r="F3181" s="33" t="s">
        <v>1619</v>
      </c>
      <c r="G3181" s="33" t="s">
        <v>1830</v>
      </c>
      <c r="H3181" s="33" t="s">
        <v>1843</v>
      </c>
      <c r="I3181" s="33" t="s">
        <v>1876</v>
      </c>
      <c r="J3181" s="33" t="s">
        <v>1876</v>
      </c>
      <c r="K3181" s="33">
        <v>2</v>
      </c>
      <c r="L3181" s="236">
        <v>45444</v>
      </c>
      <c r="M3181" s="236">
        <v>45444</v>
      </c>
      <c r="N3181" s="33" t="s">
        <v>124</v>
      </c>
      <c r="O3181" s="48" t="s">
        <v>125</v>
      </c>
      <c r="P3181" s="29" t="s">
        <v>1143</v>
      </c>
      <c r="Q3181" s="29" t="s">
        <v>1596</v>
      </c>
      <c r="R3181" s="29" t="s">
        <v>78</v>
      </c>
      <c r="S3181" s="33">
        <v>2</v>
      </c>
      <c r="T3181" s="29"/>
      <c r="U3181" s="29"/>
      <c r="V3181" s="29"/>
      <c r="W3181" s="29"/>
      <c r="X3181" s="29"/>
      <c r="Y3181" s="29"/>
      <c r="Z3181" s="33"/>
    </row>
    <row r="3182" ht="24" spans="1:26">
      <c r="A3182" s="33">
        <v>1023</v>
      </c>
      <c r="B3182" s="33" t="s">
        <v>117</v>
      </c>
      <c r="C3182" s="33" t="s">
        <v>118</v>
      </c>
      <c r="D3182" s="33" t="s">
        <v>150</v>
      </c>
      <c r="E3182" s="33" t="s">
        <v>247</v>
      </c>
      <c r="F3182" s="33" t="s">
        <v>1619</v>
      </c>
      <c r="G3182" s="33" t="s">
        <v>1830</v>
      </c>
      <c r="H3182" s="33" t="s">
        <v>1843</v>
      </c>
      <c r="I3182" s="33" t="s">
        <v>1876</v>
      </c>
      <c r="J3182" s="33" t="s">
        <v>1876</v>
      </c>
      <c r="K3182" s="33">
        <v>2</v>
      </c>
      <c r="L3182" s="236">
        <v>45474</v>
      </c>
      <c r="M3182" s="236">
        <v>45474</v>
      </c>
      <c r="N3182" s="33" t="s">
        <v>124</v>
      </c>
      <c r="O3182" s="48" t="s">
        <v>125</v>
      </c>
      <c r="P3182" s="29" t="s">
        <v>1143</v>
      </c>
      <c r="Q3182" s="29" t="s">
        <v>1596</v>
      </c>
      <c r="R3182" s="29" t="s">
        <v>78</v>
      </c>
      <c r="S3182" s="33">
        <v>2</v>
      </c>
      <c r="T3182" s="29"/>
      <c r="U3182" s="29"/>
      <c r="V3182" s="29"/>
      <c r="W3182" s="29"/>
      <c r="X3182" s="29"/>
      <c r="Y3182" s="29"/>
      <c r="Z3182" s="33"/>
    </row>
    <row r="3183" ht="24" spans="1:26">
      <c r="A3183" s="33">
        <v>1024</v>
      </c>
      <c r="B3183" s="33" t="s">
        <v>117</v>
      </c>
      <c r="C3183" s="33" t="s">
        <v>118</v>
      </c>
      <c r="D3183" s="33" t="s">
        <v>150</v>
      </c>
      <c r="E3183" s="33" t="s">
        <v>247</v>
      </c>
      <c r="F3183" s="33" t="s">
        <v>1619</v>
      </c>
      <c r="G3183" s="33" t="s">
        <v>1830</v>
      </c>
      <c r="H3183" s="33" t="s">
        <v>1843</v>
      </c>
      <c r="I3183" s="33" t="s">
        <v>1876</v>
      </c>
      <c r="J3183" s="33" t="s">
        <v>1876</v>
      </c>
      <c r="K3183" s="33">
        <v>2</v>
      </c>
      <c r="L3183" s="236">
        <v>45505</v>
      </c>
      <c r="M3183" s="236">
        <v>45505</v>
      </c>
      <c r="N3183" s="33" t="s">
        <v>124</v>
      </c>
      <c r="O3183" s="48" t="s">
        <v>125</v>
      </c>
      <c r="P3183" s="29" t="s">
        <v>1143</v>
      </c>
      <c r="Q3183" s="29" t="s">
        <v>1596</v>
      </c>
      <c r="R3183" s="29" t="s">
        <v>78</v>
      </c>
      <c r="S3183" s="33">
        <v>2</v>
      </c>
      <c r="T3183" s="29"/>
      <c r="U3183" s="29"/>
      <c r="V3183" s="29"/>
      <c r="W3183" s="29"/>
      <c r="X3183" s="29"/>
      <c r="Y3183" s="29"/>
      <c r="Z3183" s="33"/>
    </row>
    <row r="3184" ht="24" spans="1:26">
      <c r="A3184" s="33">
        <v>1025</v>
      </c>
      <c r="B3184" s="33" t="s">
        <v>117</v>
      </c>
      <c r="C3184" s="33" t="s">
        <v>118</v>
      </c>
      <c r="D3184" s="33" t="s">
        <v>150</v>
      </c>
      <c r="E3184" s="33" t="s">
        <v>247</v>
      </c>
      <c r="F3184" s="33" t="s">
        <v>1619</v>
      </c>
      <c r="G3184" s="33" t="s">
        <v>1830</v>
      </c>
      <c r="H3184" s="33" t="s">
        <v>1843</v>
      </c>
      <c r="I3184" s="33" t="s">
        <v>1876</v>
      </c>
      <c r="J3184" s="33" t="s">
        <v>1876</v>
      </c>
      <c r="K3184" s="33">
        <v>2</v>
      </c>
      <c r="L3184" s="236">
        <v>45536</v>
      </c>
      <c r="M3184" s="236">
        <v>45536</v>
      </c>
      <c r="N3184" s="33" t="s">
        <v>124</v>
      </c>
      <c r="O3184" s="48" t="s">
        <v>125</v>
      </c>
      <c r="P3184" s="29" t="s">
        <v>1143</v>
      </c>
      <c r="Q3184" s="29" t="s">
        <v>1596</v>
      </c>
      <c r="R3184" s="29" t="s">
        <v>78</v>
      </c>
      <c r="S3184" s="33">
        <v>2</v>
      </c>
      <c r="T3184" s="29"/>
      <c r="U3184" s="29"/>
      <c r="V3184" s="29"/>
      <c r="W3184" s="29"/>
      <c r="X3184" s="29"/>
      <c r="Y3184" s="29"/>
      <c r="Z3184" s="33"/>
    </row>
    <row r="3185" ht="24" spans="1:26">
      <c r="A3185" s="33">
        <v>1026</v>
      </c>
      <c r="B3185" s="33" t="s">
        <v>117</v>
      </c>
      <c r="C3185" s="33" t="s">
        <v>118</v>
      </c>
      <c r="D3185" s="33" t="s">
        <v>150</v>
      </c>
      <c r="E3185" s="33" t="s">
        <v>247</v>
      </c>
      <c r="F3185" s="33" t="s">
        <v>1619</v>
      </c>
      <c r="G3185" s="33" t="s">
        <v>1830</v>
      </c>
      <c r="H3185" s="33" t="s">
        <v>1843</v>
      </c>
      <c r="I3185" s="33" t="s">
        <v>1876</v>
      </c>
      <c r="J3185" s="33" t="s">
        <v>1876</v>
      </c>
      <c r="K3185" s="33">
        <v>2</v>
      </c>
      <c r="L3185" s="236">
        <v>45566</v>
      </c>
      <c r="M3185" s="236">
        <v>45566</v>
      </c>
      <c r="N3185" s="33" t="s">
        <v>124</v>
      </c>
      <c r="O3185" s="48" t="s">
        <v>125</v>
      </c>
      <c r="P3185" s="29" t="s">
        <v>1143</v>
      </c>
      <c r="Q3185" s="29" t="s">
        <v>1596</v>
      </c>
      <c r="R3185" s="29" t="s">
        <v>78</v>
      </c>
      <c r="S3185" s="33">
        <v>2</v>
      </c>
      <c r="T3185" s="29"/>
      <c r="U3185" s="29"/>
      <c r="V3185" s="29"/>
      <c r="W3185" s="29"/>
      <c r="X3185" s="29"/>
      <c r="Y3185" s="29"/>
      <c r="Z3185" s="33"/>
    </row>
    <row r="3186" ht="24" spans="1:26">
      <c r="A3186" s="33">
        <v>1027</v>
      </c>
      <c r="B3186" s="33" t="s">
        <v>117</v>
      </c>
      <c r="C3186" s="33" t="s">
        <v>118</v>
      </c>
      <c r="D3186" s="33" t="s">
        <v>150</v>
      </c>
      <c r="E3186" s="33" t="s">
        <v>247</v>
      </c>
      <c r="F3186" s="33" t="s">
        <v>1619</v>
      </c>
      <c r="G3186" s="33" t="s">
        <v>1830</v>
      </c>
      <c r="H3186" s="33" t="s">
        <v>1843</v>
      </c>
      <c r="I3186" s="33" t="s">
        <v>1876</v>
      </c>
      <c r="J3186" s="33" t="s">
        <v>1876</v>
      </c>
      <c r="K3186" s="33">
        <v>2</v>
      </c>
      <c r="L3186" s="236">
        <v>45597</v>
      </c>
      <c r="M3186" s="236">
        <v>45597</v>
      </c>
      <c r="N3186" s="33" t="s">
        <v>124</v>
      </c>
      <c r="O3186" s="48" t="s">
        <v>125</v>
      </c>
      <c r="P3186" s="29" t="s">
        <v>1143</v>
      </c>
      <c r="Q3186" s="29" t="s">
        <v>1596</v>
      </c>
      <c r="R3186" s="29" t="s">
        <v>78</v>
      </c>
      <c r="S3186" s="33">
        <v>2</v>
      </c>
      <c r="T3186" s="29"/>
      <c r="U3186" s="29"/>
      <c r="V3186" s="29"/>
      <c r="W3186" s="29"/>
      <c r="X3186" s="29"/>
      <c r="Y3186" s="29"/>
      <c r="Z3186" s="33"/>
    </row>
    <row r="3187" ht="24" spans="1:26">
      <c r="A3187" s="33">
        <v>1028</v>
      </c>
      <c r="B3187" s="33" t="s">
        <v>117</v>
      </c>
      <c r="C3187" s="33" t="s">
        <v>118</v>
      </c>
      <c r="D3187" s="33" t="s">
        <v>150</v>
      </c>
      <c r="E3187" s="33" t="s">
        <v>247</v>
      </c>
      <c r="F3187" s="33" t="s">
        <v>1619</v>
      </c>
      <c r="G3187" s="33" t="s">
        <v>1830</v>
      </c>
      <c r="H3187" s="33" t="s">
        <v>1843</v>
      </c>
      <c r="I3187" s="33" t="s">
        <v>1876</v>
      </c>
      <c r="J3187" s="33" t="s">
        <v>1876</v>
      </c>
      <c r="K3187" s="33">
        <v>2</v>
      </c>
      <c r="L3187" s="236">
        <v>45627</v>
      </c>
      <c r="M3187" s="236">
        <v>45627</v>
      </c>
      <c r="N3187" s="33" t="s">
        <v>124</v>
      </c>
      <c r="O3187" s="48" t="s">
        <v>125</v>
      </c>
      <c r="P3187" s="29" t="s">
        <v>1143</v>
      </c>
      <c r="Q3187" s="29" t="s">
        <v>1596</v>
      </c>
      <c r="R3187" s="29" t="s">
        <v>78</v>
      </c>
      <c r="S3187" s="33">
        <v>2</v>
      </c>
      <c r="T3187" s="29"/>
      <c r="U3187" s="29"/>
      <c r="V3187" s="29"/>
      <c r="W3187" s="29"/>
      <c r="X3187" s="29"/>
      <c r="Y3187" s="29"/>
      <c r="Z3187" s="33"/>
    </row>
    <row r="3188" ht="24" spans="1:26">
      <c r="A3188" s="33">
        <v>1034</v>
      </c>
      <c r="B3188" s="33" t="s">
        <v>117</v>
      </c>
      <c r="C3188" s="33" t="s">
        <v>118</v>
      </c>
      <c r="D3188" s="33" t="s">
        <v>150</v>
      </c>
      <c r="E3188" s="33" t="s">
        <v>157</v>
      </c>
      <c r="F3188" s="33" t="s">
        <v>1642</v>
      </c>
      <c r="G3188" s="33" t="s">
        <v>1830</v>
      </c>
      <c r="H3188" s="33" t="s">
        <v>2075</v>
      </c>
      <c r="I3188" s="33" t="s">
        <v>1876</v>
      </c>
      <c r="J3188" s="33" t="s">
        <v>1876</v>
      </c>
      <c r="K3188" s="33">
        <v>2</v>
      </c>
      <c r="L3188" s="236">
        <v>45292</v>
      </c>
      <c r="M3188" s="236">
        <v>45292</v>
      </c>
      <c r="N3188" s="33" t="s">
        <v>124</v>
      </c>
      <c r="O3188" s="48" t="s">
        <v>125</v>
      </c>
      <c r="P3188" s="29" t="s">
        <v>1143</v>
      </c>
      <c r="Q3188" s="29" t="s">
        <v>1643</v>
      </c>
      <c r="R3188" s="29" t="s">
        <v>78</v>
      </c>
      <c r="S3188" s="33">
        <v>2</v>
      </c>
      <c r="T3188" s="29"/>
      <c r="U3188" s="29"/>
      <c r="V3188" s="29"/>
      <c r="W3188" s="29"/>
      <c r="X3188" s="29"/>
      <c r="Y3188" s="29"/>
      <c r="Z3188" s="33"/>
    </row>
    <row r="3189" ht="24" spans="1:26">
      <c r="A3189" s="33">
        <v>1035</v>
      </c>
      <c r="B3189" s="33" t="s">
        <v>117</v>
      </c>
      <c r="C3189" s="33" t="s">
        <v>118</v>
      </c>
      <c r="D3189" s="33" t="s">
        <v>150</v>
      </c>
      <c r="E3189" s="33" t="s">
        <v>157</v>
      </c>
      <c r="F3189" s="33" t="s">
        <v>1642</v>
      </c>
      <c r="G3189" s="33" t="s">
        <v>1830</v>
      </c>
      <c r="H3189" s="33" t="s">
        <v>2075</v>
      </c>
      <c r="I3189" s="33" t="s">
        <v>1876</v>
      </c>
      <c r="J3189" s="33" t="s">
        <v>1876</v>
      </c>
      <c r="K3189" s="33">
        <v>2</v>
      </c>
      <c r="L3189" s="236">
        <v>45323</v>
      </c>
      <c r="M3189" s="236">
        <v>45323</v>
      </c>
      <c r="N3189" s="33" t="s">
        <v>124</v>
      </c>
      <c r="O3189" s="48" t="s">
        <v>125</v>
      </c>
      <c r="P3189" s="29" t="s">
        <v>1143</v>
      </c>
      <c r="Q3189" s="29" t="s">
        <v>1643</v>
      </c>
      <c r="R3189" s="29" t="s">
        <v>78</v>
      </c>
      <c r="S3189" s="33">
        <v>2</v>
      </c>
      <c r="T3189" s="29"/>
      <c r="U3189" s="29"/>
      <c r="V3189" s="29"/>
      <c r="W3189" s="29"/>
      <c r="X3189" s="29"/>
      <c r="Y3189" s="29"/>
      <c r="Z3189" s="33"/>
    </row>
    <row r="3190" ht="24" spans="1:28">
      <c r="A3190" s="33">
        <v>1036</v>
      </c>
      <c r="B3190" s="33" t="s">
        <v>117</v>
      </c>
      <c r="C3190" s="33" t="s">
        <v>118</v>
      </c>
      <c r="D3190" s="33" t="s">
        <v>150</v>
      </c>
      <c r="E3190" s="33" t="s">
        <v>157</v>
      </c>
      <c r="F3190" s="33" t="s">
        <v>1642</v>
      </c>
      <c r="G3190" s="33" t="s">
        <v>1830</v>
      </c>
      <c r="H3190" s="33" t="s">
        <v>2075</v>
      </c>
      <c r="I3190" s="33" t="s">
        <v>1876</v>
      </c>
      <c r="J3190" s="33" t="s">
        <v>1876</v>
      </c>
      <c r="K3190" s="33">
        <v>2</v>
      </c>
      <c r="L3190" s="236">
        <v>45352</v>
      </c>
      <c r="M3190" s="236">
        <v>45352</v>
      </c>
      <c r="N3190" s="33" t="s">
        <v>124</v>
      </c>
      <c r="O3190" s="48" t="s">
        <v>125</v>
      </c>
      <c r="P3190" s="29" t="s">
        <v>1143</v>
      </c>
      <c r="Q3190" s="29" t="s">
        <v>1643</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150</v>
      </c>
      <c r="E3191" s="33" t="s">
        <v>157</v>
      </c>
      <c r="F3191" s="33" t="s">
        <v>1642</v>
      </c>
      <c r="G3191" s="33" t="s">
        <v>1830</v>
      </c>
      <c r="H3191" s="33" t="s">
        <v>2075</v>
      </c>
      <c r="I3191" s="33" t="s">
        <v>1876</v>
      </c>
      <c r="J3191" s="33" t="s">
        <v>1876</v>
      </c>
      <c r="K3191" s="33">
        <v>2</v>
      </c>
      <c r="L3191" s="236">
        <v>45383</v>
      </c>
      <c r="M3191" s="236">
        <v>45383</v>
      </c>
      <c r="N3191" s="33" t="s">
        <v>124</v>
      </c>
      <c r="O3191" s="48" t="s">
        <v>125</v>
      </c>
      <c r="P3191" s="29" t="s">
        <v>1143</v>
      </c>
      <c r="Q3191" s="29" t="s">
        <v>1643</v>
      </c>
      <c r="R3191" s="29" t="s">
        <v>78</v>
      </c>
      <c r="S3191" s="33">
        <v>2</v>
      </c>
      <c r="T3191" s="29"/>
      <c r="U3191" s="29"/>
      <c r="V3191" s="29"/>
      <c r="W3191" s="29"/>
      <c r="X3191" s="29"/>
      <c r="Y3191" s="29"/>
      <c r="Z3191" s="33"/>
    </row>
    <row r="3192" ht="24" spans="1:26">
      <c r="A3192" s="33">
        <v>1038</v>
      </c>
      <c r="B3192" s="33" t="s">
        <v>117</v>
      </c>
      <c r="C3192" s="33" t="s">
        <v>118</v>
      </c>
      <c r="D3192" s="33" t="s">
        <v>150</v>
      </c>
      <c r="E3192" s="33" t="s">
        <v>157</v>
      </c>
      <c r="F3192" s="33" t="s">
        <v>1642</v>
      </c>
      <c r="G3192" s="33" t="s">
        <v>1830</v>
      </c>
      <c r="H3192" s="33" t="s">
        <v>2075</v>
      </c>
      <c r="I3192" s="33" t="s">
        <v>1876</v>
      </c>
      <c r="J3192" s="33" t="s">
        <v>1876</v>
      </c>
      <c r="K3192" s="33">
        <v>2</v>
      </c>
      <c r="L3192" s="236">
        <v>45413</v>
      </c>
      <c r="M3192" s="236">
        <v>45413</v>
      </c>
      <c r="N3192" s="33" t="s">
        <v>124</v>
      </c>
      <c r="O3192" s="48" t="s">
        <v>125</v>
      </c>
      <c r="P3192" s="29" t="s">
        <v>1143</v>
      </c>
      <c r="Q3192" s="29" t="s">
        <v>1643</v>
      </c>
      <c r="R3192" s="29" t="s">
        <v>78</v>
      </c>
      <c r="S3192" s="33">
        <v>2</v>
      </c>
      <c r="T3192" s="29"/>
      <c r="U3192" s="29"/>
      <c r="V3192" s="29"/>
      <c r="W3192" s="29"/>
      <c r="X3192" s="29"/>
      <c r="Y3192" s="29"/>
      <c r="Z3192" s="33"/>
    </row>
    <row r="3193" ht="24" spans="1:26">
      <c r="A3193" s="33">
        <v>1039</v>
      </c>
      <c r="B3193" s="33" t="s">
        <v>117</v>
      </c>
      <c r="C3193" s="33" t="s">
        <v>118</v>
      </c>
      <c r="D3193" s="33" t="s">
        <v>150</v>
      </c>
      <c r="E3193" s="33" t="s">
        <v>157</v>
      </c>
      <c r="F3193" s="33" t="s">
        <v>1642</v>
      </c>
      <c r="G3193" s="33" t="s">
        <v>1830</v>
      </c>
      <c r="H3193" s="33" t="s">
        <v>2075</v>
      </c>
      <c r="I3193" s="33" t="s">
        <v>1876</v>
      </c>
      <c r="J3193" s="33" t="s">
        <v>1876</v>
      </c>
      <c r="K3193" s="33">
        <v>2</v>
      </c>
      <c r="L3193" s="236">
        <v>45444</v>
      </c>
      <c r="M3193" s="236">
        <v>45444</v>
      </c>
      <c r="N3193" s="33" t="s">
        <v>124</v>
      </c>
      <c r="O3193" s="48" t="s">
        <v>125</v>
      </c>
      <c r="P3193" s="29" t="s">
        <v>1143</v>
      </c>
      <c r="Q3193" s="29" t="s">
        <v>1643</v>
      </c>
      <c r="R3193" s="29" t="s">
        <v>78</v>
      </c>
      <c r="S3193" s="33">
        <v>2</v>
      </c>
      <c r="T3193" s="29"/>
      <c r="U3193" s="29"/>
      <c r="V3193" s="29"/>
      <c r="W3193" s="29"/>
      <c r="X3193" s="29"/>
      <c r="Y3193" s="29"/>
      <c r="Z3193" s="33"/>
    </row>
    <row r="3194" ht="24" spans="1:26">
      <c r="A3194" s="33">
        <v>1040</v>
      </c>
      <c r="B3194" s="33" t="s">
        <v>117</v>
      </c>
      <c r="C3194" s="33" t="s">
        <v>118</v>
      </c>
      <c r="D3194" s="33" t="s">
        <v>150</v>
      </c>
      <c r="E3194" s="33" t="s">
        <v>157</v>
      </c>
      <c r="F3194" s="33" t="s">
        <v>1642</v>
      </c>
      <c r="G3194" s="33" t="s">
        <v>1830</v>
      </c>
      <c r="H3194" s="33" t="s">
        <v>2075</v>
      </c>
      <c r="I3194" s="33" t="s">
        <v>1876</v>
      </c>
      <c r="J3194" s="33" t="s">
        <v>1876</v>
      </c>
      <c r="K3194" s="33">
        <v>2</v>
      </c>
      <c r="L3194" s="236">
        <v>45474</v>
      </c>
      <c r="M3194" s="236">
        <v>45474</v>
      </c>
      <c r="N3194" s="33" t="s">
        <v>124</v>
      </c>
      <c r="O3194" s="48" t="s">
        <v>125</v>
      </c>
      <c r="P3194" s="29" t="s">
        <v>1143</v>
      </c>
      <c r="Q3194" s="29" t="s">
        <v>1643</v>
      </c>
      <c r="R3194" s="29" t="s">
        <v>78</v>
      </c>
      <c r="S3194" s="33">
        <v>2</v>
      </c>
      <c r="T3194" s="29"/>
      <c r="U3194" s="29"/>
      <c r="V3194" s="29"/>
      <c r="W3194" s="29"/>
      <c r="X3194" s="29"/>
      <c r="Y3194" s="29"/>
      <c r="Z3194" s="33"/>
    </row>
    <row r="3195" ht="24" spans="1:26">
      <c r="A3195" s="33">
        <v>1041</v>
      </c>
      <c r="B3195" s="33" t="s">
        <v>117</v>
      </c>
      <c r="C3195" s="33" t="s">
        <v>118</v>
      </c>
      <c r="D3195" s="33" t="s">
        <v>150</v>
      </c>
      <c r="E3195" s="33" t="s">
        <v>157</v>
      </c>
      <c r="F3195" s="33" t="s">
        <v>1642</v>
      </c>
      <c r="G3195" s="33" t="s">
        <v>1830</v>
      </c>
      <c r="H3195" s="33" t="s">
        <v>2075</v>
      </c>
      <c r="I3195" s="33" t="s">
        <v>1876</v>
      </c>
      <c r="J3195" s="33" t="s">
        <v>1876</v>
      </c>
      <c r="K3195" s="33">
        <v>2</v>
      </c>
      <c r="L3195" s="236">
        <v>45505</v>
      </c>
      <c r="M3195" s="236">
        <v>45505</v>
      </c>
      <c r="N3195" s="33" t="s">
        <v>124</v>
      </c>
      <c r="O3195" s="48" t="s">
        <v>125</v>
      </c>
      <c r="P3195" s="29" t="s">
        <v>1143</v>
      </c>
      <c r="Q3195" s="29" t="s">
        <v>1643</v>
      </c>
      <c r="R3195" s="29" t="s">
        <v>78</v>
      </c>
      <c r="S3195" s="33">
        <v>2</v>
      </c>
      <c r="T3195" s="29"/>
      <c r="U3195" s="29"/>
      <c r="V3195" s="29"/>
      <c r="W3195" s="29"/>
      <c r="X3195" s="29"/>
      <c r="Y3195" s="29"/>
      <c r="Z3195" s="33"/>
    </row>
    <row r="3196" ht="24" spans="1:26">
      <c r="A3196" s="33">
        <v>1042</v>
      </c>
      <c r="B3196" s="33" t="s">
        <v>117</v>
      </c>
      <c r="C3196" s="33" t="s">
        <v>118</v>
      </c>
      <c r="D3196" s="33" t="s">
        <v>150</v>
      </c>
      <c r="E3196" s="33" t="s">
        <v>157</v>
      </c>
      <c r="F3196" s="33" t="s">
        <v>1642</v>
      </c>
      <c r="G3196" s="33" t="s">
        <v>1830</v>
      </c>
      <c r="H3196" s="33" t="s">
        <v>2075</v>
      </c>
      <c r="I3196" s="33" t="s">
        <v>1876</v>
      </c>
      <c r="J3196" s="33" t="s">
        <v>1876</v>
      </c>
      <c r="K3196" s="33">
        <v>2</v>
      </c>
      <c r="L3196" s="236">
        <v>45536</v>
      </c>
      <c r="M3196" s="236">
        <v>45536</v>
      </c>
      <c r="N3196" s="33" t="s">
        <v>124</v>
      </c>
      <c r="O3196" s="48" t="s">
        <v>125</v>
      </c>
      <c r="P3196" s="29" t="s">
        <v>1143</v>
      </c>
      <c r="Q3196" s="29" t="s">
        <v>1643</v>
      </c>
      <c r="R3196" s="29" t="s">
        <v>78</v>
      </c>
      <c r="S3196" s="33">
        <v>2</v>
      </c>
      <c r="T3196" s="29"/>
      <c r="U3196" s="29"/>
      <c r="V3196" s="29"/>
      <c r="W3196" s="29"/>
      <c r="X3196" s="29"/>
      <c r="Y3196" s="29"/>
      <c r="Z3196" s="33"/>
    </row>
    <row r="3197" ht="24" spans="1:26">
      <c r="A3197" s="33">
        <v>1043</v>
      </c>
      <c r="B3197" s="33" t="s">
        <v>117</v>
      </c>
      <c r="C3197" s="33" t="s">
        <v>118</v>
      </c>
      <c r="D3197" s="33" t="s">
        <v>150</v>
      </c>
      <c r="E3197" s="33" t="s">
        <v>157</v>
      </c>
      <c r="F3197" s="33" t="s">
        <v>1642</v>
      </c>
      <c r="G3197" s="33" t="s">
        <v>1830</v>
      </c>
      <c r="H3197" s="33" t="s">
        <v>2075</v>
      </c>
      <c r="I3197" s="33" t="s">
        <v>1876</v>
      </c>
      <c r="J3197" s="33" t="s">
        <v>1876</v>
      </c>
      <c r="K3197" s="33">
        <v>2</v>
      </c>
      <c r="L3197" s="236">
        <v>45566</v>
      </c>
      <c r="M3197" s="236">
        <v>45566</v>
      </c>
      <c r="N3197" s="33" t="s">
        <v>124</v>
      </c>
      <c r="O3197" s="48" t="s">
        <v>125</v>
      </c>
      <c r="P3197" s="29" t="s">
        <v>1143</v>
      </c>
      <c r="Q3197" s="29" t="s">
        <v>1643</v>
      </c>
      <c r="R3197" s="29" t="s">
        <v>78</v>
      </c>
      <c r="S3197" s="33">
        <v>2</v>
      </c>
      <c r="T3197" s="29"/>
      <c r="U3197" s="29"/>
      <c r="V3197" s="29"/>
      <c r="W3197" s="29"/>
      <c r="X3197" s="29"/>
      <c r="Y3197" s="29"/>
      <c r="Z3197" s="33"/>
    </row>
    <row r="3198" ht="24" spans="1:26">
      <c r="A3198" s="33">
        <v>1044</v>
      </c>
      <c r="B3198" s="33" t="s">
        <v>117</v>
      </c>
      <c r="C3198" s="33" t="s">
        <v>118</v>
      </c>
      <c r="D3198" s="33" t="s">
        <v>150</v>
      </c>
      <c r="E3198" s="33" t="s">
        <v>157</v>
      </c>
      <c r="F3198" s="33" t="s">
        <v>1642</v>
      </c>
      <c r="G3198" s="33" t="s">
        <v>1830</v>
      </c>
      <c r="H3198" s="33" t="s">
        <v>2075</v>
      </c>
      <c r="I3198" s="33" t="s">
        <v>1876</v>
      </c>
      <c r="J3198" s="33" t="s">
        <v>1876</v>
      </c>
      <c r="K3198" s="33">
        <v>2</v>
      </c>
      <c r="L3198" s="236">
        <v>45597</v>
      </c>
      <c r="M3198" s="236">
        <v>45597</v>
      </c>
      <c r="N3198" s="33" t="s">
        <v>124</v>
      </c>
      <c r="O3198" s="48" t="s">
        <v>125</v>
      </c>
      <c r="P3198" s="29" t="s">
        <v>1143</v>
      </c>
      <c r="Q3198" s="29" t="s">
        <v>1643</v>
      </c>
      <c r="R3198" s="29" t="s">
        <v>78</v>
      </c>
      <c r="S3198" s="33">
        <v>2</v>
      </c>
      <c r="T3198" s="29"/>
      <c r="U3198" s="29"/>
      <c r="V3198" s="29"/>
      <c r="W3198" s="29"/>
      <c r="X3198" s="29"/>
      <c r="Y3198" s="29"/>
      <c r="Z3198" s="33"/>
    </row>
    <row r="3199" ht="24" spans="1:26">
      <c r="A3199" s="33">
        <v>1045</v>
      </c>
      <c r="B3199" s="33" t="s">
        <v>117</v>
      </c>
      <c r="C3199" s="33" t="s">
        <v>118</v>
      </c>
      <c r="D3199" s="33" t="s">
        <v>150</v>
      </c>
      <c r="E3199" s="33" t="s">
        <v>157</v>
      </c>
      <c r="F3199" s="33" t="s">
        <v>1642</v>
      </c>
      <c r="G3199" s="33" t="s">
        <v>1830</v>
      </c>
      <c r="H3199" s="33" t="s">
        <v>2075</v>
      </c>
      <c r="I3199" s="33" t="s">
        <v>1876</v>
      </c>
      <c r="J3199" s="33" t="s">
        <v>1876</v>
      </c>
      <c r="K3199" s="33">
        <v>2</v>
      </c>
      <c r="L3199" s="236">
        <v>45627</v>
      </c>
      <c r="M3199" s="236">
        <v>45627</v>
      </c>
      <c r="N3199" s="33" t="s">
        <v>124</v>
      </c>
      <c r="O3199" s="48" t="s">
        <v>125</v>
      </c>
      <c r="P3199" s="29" t="s">
        <v>1143</v>
      </c>
      <c r="Q3199" s="29" t="s">
        <v>1643</v>
      </c>
      <c r="R3199" s="29" t="s">
        <v>78</v>
      </c>
      <c r="S3199" s="33">
        <v>2</v>
      </c>
      <c r="T3199" s="29"/>
      <c r="U3199" s="29"/>
      <c r="V3199" s="29"/>
      <c r="W3199" s="29"/>
      <c r="X3199" s="29"/>
      <c r="Y3199" s="29"/>
      <c r="Z3199" s="33"/>
    </row>
    <row r="3200" ht="24" spans="1:26">
      <c r="A3200" s="33">
        <v>1047</v>
      </c>
      <c r="B3200" s="33" t="s">
        <v>117</v>
      </c>
      <c r="C3200" s="33" t="s">
        <v>118</v>
      </c>
      <c r="D3200" s="33" t="s">
        <v>150</v>
      </c>
      <c r="E3200" s="33" t="s">
        <v>157</v>
      </c>
      <c r="F3200" s="33" t="s">
        <v>1648</v>
      </c>
      <c r="G3200" s="33" t="s">
        <v>1830</v>
      </c>
      <c r="H3200" s="33" t="s">
        <v>2075</v>
      </c>
      <c r="I3200" s="33" t="s">
        <v>1876</v>
      </c>
      <c r="J3200" s="33" t="s">
        <v>1876</v>
      </c>
      <c r="K3200" s="33">
        <v>2</v>
      </c>
      <c r="L3200" s="236">
        <v>45292</v>
      </c>
      <c r="M3200" s="236">
        <v>45292</v>
      </c>
      <c r="N3200" s="33" t="s">
        <v>124</v>
      </c>
      <c r="O3200" s="48" t="s">
        <v>125</v>
      </c>
      <c r="P3200" s="29" t="s">
        <v>1143</v>
      </c>
      <c r="Q3200" s="29" t="s">
        <v>1643</v>
      </c>
      <c r="R3200" s="29" t="s">
        <v>78</v>
      </c>
      <c r="S3200" s="33">
        <v>2</v>
      </c>
      <c r="T3200" s="29"/>
      <c r="U3200" s="29"/>
      <c r="V3200" s="29"/>
      <c r="W3200" s="29"/>
      <c r="X3200" s="29"/>
      <c r="Y3200" s="29"/>
      <c r="Z3200" s="33"/>
    </row>
    <row r="3201" ht="24" spans="1:26">
      <c r="A3201" s="33">
        <v>1048</v>
      </c>
      <c r="B3201" s="33" t="s">
        <v>117</v>
      </c>
      <c r="C3201" s="33" t="s">
        <v>118</v>
      </c>
      <c r="D3201" s="33" t="s">
        <v>150</v>
      </c>
      <c r="E3201" s="33" t="s">
        <v>157</v>
      </c>
      <c r="F3201" s="33" t="s">
        <v>1648</v>
      </c>
      <c r="G3201" s="33" t="s">
        <v>1830</v>
      </c>
      <c r="H3201" s="33" t="s">
        <v>2075</v>
      </c>
      <c r="I3201" s="33" t="s">
        <v>1876</v>
      </c>
      <c r="J3201" s="33" t="s">
        <v>1876</v>
      </c>
      <c r="K3201" s="33">
        <v>2</v>
      </c>
      <c r="L3201" s="236">
        <v>45323</v>
      </c>
      <c r="M3201" s="236">
        <v>45323</v>
      </c>
      <c r="N3201" s="33" t="s">
        <v>124</v>
      </c>
      <c r="O3201" s="48" t="s">
        <v>125</v>
      </c>
      <c r="P3201" s="29" t="s">
        <v>1143</v>
      </c>
      <c r="Q3201" s="29" t="s">
        <v>1643</v>
      </c>
      <c r="R3201" s="29" t="s">
        <v>78</v>
      </c>
      <c r="S3201" s="33">
        <v>2</v>
      </c>
      <c r="T3201" s="29"/>
      <c r="U3201" s="29"/>
      <c r="V3201" s="29"/>
      <c r="W3201" s="29"/>
      <c r="X3201" s="29"/>
      <c r="Y3201" s="29"/>
      <c r="Z3201" s="33"/>
    </row>
    <row r="3202" ht="24" spans="1:28">
      <c r="A3202" s="33">
        <v>1049</v>
      </c>
      <c r="B3202" s="33" t="s">
        <v>117</v>
      </c>
      <c r="C3202" s="33" t="s">
        <v>118</v>
      </c>
      <c r="D3202" s="33" t="s">
        <v>150</v>
      </c>
      <c r="E3202" s="33" t="s">
        <v>157</v>
      </c>
      <c r="F3202" s="33" t="s">
        <v>1648</v>
      </c>
      <c r="G3202" s="33" t="s">
        <v>1830</v>
      </c>
      <c r="H3202" s="33" t="s">
        <v>2075</v>
      </c>
      <c r="I3202" s="33" t="s">
        <v>1876</v>
      </c>
      <c r="J3202" s="33" t="s">
        <v>1876</v>
      </c>
      <c r="K3202" s="33">
        <v>2</v>
      </c>
      <c r="L3202" s="236">
        <v>45352</v>
      </c>
      <c r="M3202" s="236">
        <v>45352</v>
      </c>
      <c r="N3202" s="33" t="s">
        <v>124</v>
      </c>
      <c r="O3202" s="48" t="s">
        <v>125</v>
      </c>
      <c r="P3202" s="29" t="s">
        <v>1143</v>
      </c>
      <c r="Q3202" s="29" t="s">
        <v>1643</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150</v>
      </c>
      <c r="E3203" s="33" t="s">
        <v>157</v>
      </c>
      <c r="F3203" s="33" t="s">
        <v>1648</v>
      </c>
      <c r="G3203" s="33" t="s">
        <v>1830</v>
      </c>
      <c r="H3203" s="33" t="s">
        <v>2075</v>
      </c>
      <c r="I3203" s="33" t="s">
        <v>1876</v>
      </c>
      <c r="J3203" s="33" t="s">
        <v>1876</v>
      </c>
      <c r="K3203" s="33">
        <v>2</v>
      </c>
      <c r="L3203" s="236">
        <v>45383</v>
      </c>
      <c r="M3203" s="236">
        <v>45383</v>
      </c>
      <c r="N3203" s="33" t="s">
        <v>124</v>
      </c>
      <c r="O3203" s="48" t="s">
        <v>125</v>
      </c>
      <c r="P3203" s="29" t="s">
        <v>1143</v>
      </c>
      <c r="Q3203" s="29" t="s">
        <v>1643</v>
      </c>
      <c r="R3203" s="29" t="s">
        <v>78</v>
      </c>
      <c r="S3203" s="33">
        <v>2</v>
      </c>
      <c r="T3203" s="29"/>
      <c r="U3203" s="29"/>
      <c r="V3203" s="29"/>
      <c r="W3203" s="29"/>
      <c r="X3203" s="29"/>
      <c r="Y3203" s="29"/>
      <c r="Z3203" s="33"/>
    </row>
    <row r="3204" ht="24" spans="1:26">
      <c r="A3204" s="33">
        <v>1051</v>
      </c>
      <c r="B3204" s="33" t="s">
        <v>117</v>
      </c>
      <c r="C3204" s="33" t="s">
        <v>118</v>
      </c>
      <c r="D3204" s="33" t="s">
        <v>150</v>
      </c>
      <c r="E3204" s="33" t="s">
        <v>157</v>
      </c>
      <c r="F3204" s="33" t="s">
        <v>1648</v>
      </c>
      <c r="G3204" s="33" t="s">
        <v>1830</v>
      </c>
      <c r="H3204" s="33" t="s">
        <v>2075</v>
      </c>
      <c r="I3204" s="33" t="s">
        <v>1876</v>
      </c>
      <c r="J3204" s="33" t="s">
        <v>1876</v>
      </c>
      <c r="K3204" s="33">
        <v>2</v>
      </c>
      <c r="L3204" s="236">
        <v>45413</v>
      </c>
      <c r="M3204" s="236">
        <v>45413</v>
      </c>
      <c r="N3204" s="33" t="s">
        <v>124</v>
      </c>
      <c r="O3204" s="48" t="s">
        <v>125</v>
      </c>
      <c r="P3204" s="29" t="s">
        <v>1143</v>
      </c>
      <c r="Q3204" s="29" t="s">
        <v>1643</v>
      </c>
      <c r="R3204" s="29" t="s">
        <v>78</v>
      </c>
      <c r="S3204" s="33">
        <v>2</v>
      </c>
      <c r="T3204" s="29"/>
      <c r="U3204" s="29"/>
      <c r="V3204" s="29"/>
      <c r="W3204" s="29"/>
      <c r="X3204" s="29"/>
      <c r="Y3204" s="29"/>
      <c r="Z3204" s="33"/>
    </row>
    <row r="3205" ht="24" spans="1:26">
      <c r="A3205" s="33">
        <v>1052</v>
      </c>
      <c r="B3205" s="33" t="s">
        <v>117</v>
      </c>
      <c r="C3205" s="33" t="s">
        <v>118</v>
      </c>
      <c r="D3205" s="33" t="s">
        <v>150</v>
      </c>
      <c r="E3205" s="33" t="s">
        <v>157</v>
      </c>
      <c r="F3205" s="33" t="s">
        <v>1648</v>
      </c>
      <c r="G3205" s="33" t="s">
        <v>1830</v>
      </c>
      <c r="H3205" s="33" t="s">
        <v>2075</v>
      </c>
      <c r="I3205" s="33" t="s">
        <v>1876</v>
      </c>
      <c r="J3205" s="33" t="s">
        <v>1876</v>
      </c>
      <c r="K3205" s="33">
        <v>2</v>
      </c>
      <c r="L3205" s="236">
        <v>45444</v>
      </c>
      <c r="M3205" s="236">
        <v>45444</v>
      </c>
      <c r="N3205" s="33" t="s">
        <v>124</v>
      </c>
      <c r="O3205" s="48" t="s">
        <v>125</v>
      </c>
      <c r="P3205" s="29" t="s">
        <v>1143</v>
      </c>
      <c r="Q3205" s="29" t="s">
        <v>1643</v>
      </c>
      <c r="R3205" s="29" t="s">
        <v>78</v>
      </c>
      <c r="S3205" s="33">
        <v>2</v>
      </c>
      <c r="T3205" s="29"/>
      <c r="U3205" s="29"/>
      <c r="V3205" s="29"/>
      <c r="W3205" s="29"/>
      <c r="X3205" s="29"/>
      <c r="Y3205" s="29"/>
      <c r="Z3205" s="33"/>
    </row>
    <row r="3206" ht="24" spans="1:26">
      <c r="A3206" s="33">
        <v>1053</v>
      </c>
      <c r="B3206" s="33" t="s">
        <v>117</v>
      </c>
      <c r="C3206" s="33" t="s">
        <v>118</v>
      </c>
      <c r="D3206" s="33" t="s">
        <v>150</v>
      </c>
      <c r="E3206" s="33" t="s">
        <v>157</v>
      </c>
      <c r="F3206" s="33" t="s">
        <v>1648</v>
      </c>
      <c r="G3206" s="33" t="s">
        <v>1830</v>
      </c>
      <c r="H3206" s="33" t="s">
        <v>2075</v>
      </c>
      <c r="I3206" s="33" t="s">
        <v>1876</v>
      </c>
      <c r="J3206" s="33" t="s">
        <v>1876</v>
      </c>
      <c r="K3206" s="33">
        <v>2</v>
      </c>
      <c r="L3206" s="236">
        <v>45474</v>
      </c>
      <c r="M3206" s="236">
        <v>45474</v>
      </c>
      <c r="N3206" s="33" t="s">
        <v>124</v>
      </c>
      <c r="O3206" s="48" t="s">
        <v>125</v>
      </c>
      <c r="P3206" s="29" t="s">
        <v>1143</v>
      </c>
      <c r="Q3206" s="29" t="s">
        <v>1643</v>
      </c>
      <c r="R3206" s="29" t="s">
        <v>78</v>
      </c>
      <c r="S3206" s="33">
        <v>2</v>
      </c>
      <c r="T3206" s="29"/>
      <c r="U3206" s="29"/>
      <c r="V3206" s="29"/>
      <c r="W3206" s="29"/>
      <c r="X3206" s="29"/>
      <c r="Y3206" s="29"/>
      <c r="Z3206" s="33"/>
    </row>
    <row r="3207" ht="24" spans="1:26">
      <c r="A3207" s="33">
        <v>1054</v>
      </c>
      <c r="B3207" s="33" t="s">
        <v>117</v>
      </c>
      <c r="C3207" s="33" t="s">
        <v>118</v>
      </c>
      <c r="D3207" s="33" t="s">
        <v>150</v>
      </c>
      <c r="E3207" s="33" t="s">
        <v>157</v>
      </c>
      <c r="F3207" s="33" t="s">
        <v>1648</v>
      </c>
      <c r="G3207" s="33" t="s">
        <v>1830</v>
      </c>
      <c r="H3207" s="33" t="s">
        <v>2075</v>
      </c>
      <c r="I3207" s="33" t="s">
        <v>1876</v>
      </c>
      <c r="J3207" s="33" t="s">
        <v>1876</v>
      </c>
      <c r="K3207" s="33">
        <v>2</v>
      </c>
      <c r="L3207" s="236">
        <v>45505</v>
      </c>
      <c r="M3207" s="236">
        <v>45505</v>
      </c>
      <c r="N3207" s="33" t="s">
        <v>124</v>
      </c>
      <c r="O3207" s="48" t="s">
        <v>125</v>
      </c>
      <c r="P3207" s="29" t="s">
        <v>1143</v>
      </c>
      <c r="Q3207" s="29" t="s">
        <v>1643</v>
      </c>
      <c r="R3207" s="29" t="s">
        <v>78</v>
      </c>
      <c r="S3207" s="33">
        <v>2</v>
      </c>
      <c r="T3207" s="29"/>
      <c r="U3207" s="29"/>
      <c r="V3207" s="29"/>
      <c r="W3207" s="29"/>
      <c r="X3207" s="29"/>
      <c r="Y3207" s="29"/>
      <c r="Z3207" s="33"/>
    </row>
    <row r="3208" ht="24" spans="1:26">
      <c r="A3208" s="33">
        <v>1055</v>
      </c>
      <c r="B3208" s="33" t="s">
        <v>117</v>
      </c>
      <c r="C3208" s="33" t="s">
        <v>118</v>
      </c>
      <c r="D3208" s="33" t="s">
        <v>150</v>
      </c>
      <c r="E3208" s="33" t="s">
        <v>157</v>
      </c>
      <c r="F3208" s="33" t="s">
        <v>1648</v>
      </c>
      <c r="G3208" s="33" t="s">
        <v>1830</v>
      </c>
      <c r="H3208" s="33" t="s">
        <v>2075</v>
      </c>
      <c r="I3208" s="33" t="s">
        <v>1876</v>
      </c>
      <c r="J3208" s="33" t="s">
        <v>1876</v>
      </c>
      <c r="K3208" s="33">
        <v>2</v>
      </c>
      <c r="L3208" s="236">
        <v>45536</v>
      </c>
      <c r="M3208" s="236">
        <v>45536</v>
      </c>
      <c r="N3208" s="33" t="s">
        <v>124</v>
      </c>
      <c r="O3208" s="48" t="s">
        <v>125</v>
      </c>
      <c r="P3208" s="29" t="s">
        <v>1143</v>
      </c>
      <c r="Q3208" s="29" t="s">
        <v>1643</v>
      </c>
      <c r="R3208" s="29" t="s">
        <v>78</v>
      </c>
      <c r="S3208" s="33">
        <v>2</v>
      </c>
      <c r="T3208" s="29"/>
      <c r="U3208" s="29"/>
      <c r="V3208" s="29"/>
      <c r="W3208" s="29"/>
      <c r="X3208" s="29"/>
      <c r="Y3208" s="29"/>
      <c r="Z3208" s="33"/>
    </row>
    <row r="3209" ht="24" spans="1:26">
      <c r="A3209" s="33">
        <v>1056</v>
      </c>
      <c r="B3209" s="33" t="s">
        <v>117</v>
      </c>
      <c r="C3209" s="33" t="s">
        <v>118</v>
      </c>
      <c r="D3209" s="33" t="s">
        <v>150</v>
      </c>
      <c r="E3209" s="33" t="s">
        <v>157</v>
      </c>
      <c r="F3209" s="33" t="s">
        <v>1648</v>
      </c>
      <c r="G3209" s="33" t="s">
        <v>1830</v>
      </c>
      <c r="H3209" s="33" t="s">
        <v>2075</v>
      </c>
      <c r="I3209" s="33" t="s">
        <v>1876</v>
      </c>
      <c r="J3209" s="33" t="s">
        <v>1876</v>
      </c>
      <c r="K3209" s="33">
        <v>2</v>
      </c>
      <c r="L3209" s="236">
        <v>45566</v>
      </c>
      <c r="M3209" s="236">
        <v>45566</v>
      </c>
      <c r="N3209" s="33" t="s">
        <v>124</v>
      </c>
      <c r="O3209" s="48" t="s">
        <v>125</v>
      </c>
      <c r="P3209" s="29" t="s">
        <v>1143</v>
      </c>
      <c r="Q3209" s="29" t="s">
        <v>1643</v>
      </c>
      <c r="R3209" s="29" t="s">
        <v>78</v>
      </c>
      <c r="S3209" s="33">
        <v>2</v>
      </c>
      <c r="T3209" s="29"/>
      <c r="U3209" s="29"/>
      <c r="V3209" s="29"/>
      <c r="W3209" s="29"/>
      <c r="X3209" s="29"/>
      <c r="Y3209" s="29"/>
      <c r="Z3209" s="33"/>
    </row>
    <row r="3210" ht="24" spans="1:26">
      <c r="A3210" s="33">
        <v>1057</v>
      </c>
      <c r="B3210" s="33" t="s">
        <v>117</v>
      </c>
      <c r="C3210" s="33" t="s">
        <v>118</v>
      </c>
      <c r="D3210" s="33" t="s">
        <v>150</v>
      </c>
      <c r="E3210" s="33" t="s">
        <v>157</v>
      </c>
      <c r="F3210" s="33" t="s">
        <v>1648</v>
      </c>
      <c r="G3210" s="33" t="s">
        <v>1830</v>
      </c>
      <c r="H3210" s="33" t="s">
        <v>2075</v>
      </c>
      <c r="I3210" s="33" t="s">
        <v>1876</v>
      </c>
      <c r="J3210" s="33" t="s">
        <v>1876</v>
      </c>
      <c r="K3210" s="33">
        <v>2</v>
      </c>
      <c r="L3210" s="236">
        <v>45597</v>
      </c>
      <c r="M3210" s="236">
        <v>45597</v>
      </c>
      <c r="N3210" s="33" t="s">
        <v>124</v>
      </c>
      <c r="O3210" s="48" t="s">
        <v>125</v>
      </c>
      <c r="P3210" s="29" t="s">
        <v>1143</v>
      </c>
      <c r="Q3210" s="29" t="s">
        <v>1643</v>
      </c>
      <c r="R3210" s="29" t="s">
        <v>78</v>
      </c>
      <c r="S3210" s="33">
        <v>2</v>
      </c>
      <c r="T3210" s="29"/>
      <c r="U3210" s="29"/>
      <c r="V3210" s="29"/>
      <c r="W3210" s="29"/>
      <c r="X3210" s="29"/>
      <c r="Y3210" s="29"/>
      <c r="Z3210" s="33"/>
    </row>
    <row r="3211" ht="24" spans="1:26">
      <c r="A3211" s="33">
        <v>1058</v>
      </c>
      <c r="B3211" s="33" t="s">
        <v>117</v>
      </c>
      <c r="C3211" s="33" t="s">
        <v>118</v>
      </c>
      <c r="D3211" s="33" t="s">
        <v>150</v>
      </c>
      <c r="E3211" s="33" t="s">
        <v>157</v>
      </c>
      <c r="F3211" s="33" t="s">
        <v>1648</v>
      </c>
      <c r="G3211" s="33" t="s">
        <v>1830</v>
      </c>
      <c r="H3211" s="33" t="s">
        <v>2075</v>
      </c>
      <c r="I3211" s="33" t="s">
        <v>1876</v>
      </c>
      <c r="J3211" s="33" t="s">
        <v>1876</v>
      </c>
      <c r="K3211" s="33">
        <v>2</v>
      </c>
      <c r="L3211" s="236">
        <v>45627</v>
      </c>
      <c r="M3211" s="236">
        <v>45627</v>
      </c>
      <c r="N3211" s="33" t="s">
        <v>124</v>
      </c>
      <c r="O3211" s="48" t="s">
        <v>125</v>
      </c>
      <c r="P3211" s="29" t="s">
        <v>1143</v>
      </c>
      <c r="Q3211" s="29" t="s">
        <v>1643</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1653</v>
      </c>
      <c r="G3212" s="33" t="s">
        <v>1830</v>
      </c>
      <c r="H3212" s="33" t="s">
        <v>2076</v>
      </c>
      <c r="I3212" s="33" t="s">
        <v>1876</v>
      </c>
      <c r="J3212" s="33" t="s">
        <v>1876</v>
      </c>
      <c r="K3212" s="33">
        <v>12</v>
      </c>
      <c r="L3212" s="236">
        <v>45292</v>
      </c>
      <c r="M3212" s="236">
        <v>45292</v>
      </c>
      <c r="N3212" s="33" t="s">
        <v>124</v>
      </c>
      <c r="O3212" s="48" t="s">
        <v>125</v>
      </c>
      <c r="P3212" s="29" t="s">
        <v>1143</v>
      </c>
      <c r="Q3212" s="29" t="s">
        <v>1462</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1653</v>
      </c>
      <c r="G3213" s="33" t="s">
        <v>1830</v>
      </c>
      <c r="H3213" s="33" t="s">
        <v>2076</v>
      </c>
      <c r="I3213" s="33" t="s">
        <v>1876</v>
      </c>
      <c r="J3213" s="33" t="s">
        <v>1876</v>
      </c>
      <c r="K3213" s="33">
        <v>12</v>
      </c>
      <c r="L3213" s="236">
        <v>45323</v>
      </c>
      <c r="M3213" s="236">
        <v>45323</v>
      </c>
      <c r="N3213" s="33" t="s">
        <v>124</v>
      </c>
      <c r="O3213" s="48" t="s">
        <v>125</v>
      </c>
      <c r="P3213" s="29" t="s">
        <v>1143</v>
      </c>
      <c r="Q3213" s="29" t="s">
        <v>1462</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1653</v>
      </c>
      <c r="G3214" s="33" t="s">
        <v>1830</v>
      </c>
      <c r="H3214" s="33" t="s">
        <v>2076</v>
      </c>
      <c r="I3214" s="33" t="s">
        <v>1876</v>
      </c>
      <c r="J3214" s="33" t="s">
        <v>1876</v>
      </c>
      <c r="K3214" s="33">
        <v>12</v>
      </c>
      <c r="L3214" s="236">
        <v>45352</v>
      </c>
      <c r="M3214" s="236">
        <v>45352</v>
      </c>
      <c r="N3214" s="33" t="s">
        <v>124</v>
      </c>
      <c r="O3214" s="48" t="s">
        <v>125</v>
      </c>
      <c r="P3214" s="29" t="s">
        <v>1143</v>
      </c>
      <c r="Q3214" s="29" t="s">
        <v>1462</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1653</v>
      </c>
      <c r="G3215" s="33" t="s">
        <v>1830</v>
      </c>
      <c r="H3215" s="33" t="s">
        <v>2076</v>
      </c>
      <c r="I3215" s="33" t="s">
        <v>1876</v>
      </c>
      <c r="J3215" s="33" t="s">
        <v>1876</v>
      </c>
      <c r="K3215" s="33">
        <v>12</v>
      </c>
      <c r="L3215" s="236">
        <v>45383</v>
      </c>
      <c r="M3215" s="236">
        <v>45383</v>
      </c>
      <c r="N3215" s="33" t="s">
        <v>124</v>
      </c>
      <c r="O3215" s="48" t="s">
        <v>125</v>
      </c>
      <c r="P3215" s="29" t="s">
        <v>1143</v>
      </c>
      <c r="Q3215" s="29" t="s">
        <v>1462</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1653</v>
      </c>
      <c r="G3216" s="33" t="s">
        <v>1830</v>
      </c>
      <c r="H3216" s="33" t="s">
        <v>2076</v>
      </c>
      <c r="I3216" s="33" t="s">
        <v>1876</v>
      </c>
      <c r="J3216" s="33" t="s">
        <v>1876</v>
      </c>
      <c r="K3216" s="33">
        <v>12</v>
      </c>
      <c r="L3216" s="236">
        <v>45413</v>
      </c>
      <c r="M3216" s="236">
        <v>45413</v>
      </c>
      <c r="N3216" s="33" t="s">
        <v>124</v>
      </c>
      <c r="O3216" s="48" t="s">
        <v>125</v>
      </c>
      <c r="P3216" s="29" t="s">
        <v>1143</v>
      </c>
      <c r="Q3216" s="29" t="s">
        <v>1462</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1653</v>
      </c>
      <c r="G3217" s="33" t="s">
        <v>1830</v>
      </c>
      <c r="H3217" s="33" t="s">
        <v>2076</v>
      </c>
      <c r="I3217" s="33" t="s">
        <v>1876</v>
      </c>
      <c r="J3217" s="33" t="s">
        <v>1876</v>
      </c>
      <c r="K3217" s="33">
        <v>12</v>
      </c>
      <c r="L3217" s="236">
        <v>45444</v>
      </c>
      <c r="M3217" s="236">
        <v>45444</v>
      </c>
      <c r="N3217" s="33" t="s">
        <v>124</v>
      </c>
      <c r="O3217" s="48" t="s">
        <v>125</v>
      </c>
      <c r="P3217" s="29" t="s">
        <v>1143</v>
      </c>
      <c r="Q3217" s="29" t="s">
        <v>1462</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1653</v>
      </c>
      <c r="G3218" s="33" t="s">
        <v>1830</v>
      </c>
      <c r="H3218" s="33" t="s">
        <v>2076</v>
      </c>
      <c r="I3218" s="33" t="s">
        <v>1876</v>
      </c>
      <c r="J3218" s="33" t="s">
        <v>1876</v>
      </c>
      <c r="K3218" s="33">
        <v>12</v>
      </c>
      <c r="L3218" s="236">
        <v>45474</v>
      </c>
      <c r="M3218" s="236">
        <v>45474</v>
      </c>
      <c r="N3218" s="33" t="s">
        <v>124</v>
      </c>
      <c r="O3218" s="48" t="s">
        <v>125</v>
      </c>
      <c r="P3218" s="29" t="s">
        <v>1143</v>
      </c>
      <c r="Q3218" s="29" t="s">
        <v>1462</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1653</v>
      </c>
      <c r="G3219" s="33" t="s">
        <v>1830</v>
      </c>
      <c r="H3219" s="33" t="s">
        <v>2076</v>
      </c>
      <c r="I3219" s="33" t="s">
        <v>1876</v>
      </c>
      <c r="J3219" s="33" t="s">
        <v>1876</v>
      </c>
      <c r="K3219" s="33">
        <v>12</v>
      </c>
      <c r="L3219" s="236">
        <v>45505</v>
      </c>
      <c r="M3219" s="236">
        <v>45505</v>
      </c>
      <c r="N3219" s="33" t="s">
        <v>124</v>
      </c>
      <c r="O3219" s="48" t="s">
        <v>125</v>
      </c>
      <c r="P3219" s="29" t="s">
        <v>1143</v>
      </c>
      <c r="Q3219" s="29" t="s">
        <v>1462</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1653</v>
      </c>
      <c r="G3220" s="33" t="s">
        <v>1830</v>
      </c>
      <c r="H3220" s="33" t="s">
        <v>2076</v>
      </c>
      <c r="I3220" s="33" t="s">
        <v>1876</v>
      </c>
      <c r="J3220" s="33" t="s">
        <v>1876</v>
      </c>
      <c r="K3220" s="33">
        <v>12</v>
      </c>
      <c r="L3220" s="236">
        <v>45536</v>
      </c>
      <c r="M3220" s="236">
        <v>45536</v>
      </c>
      <c r="N3220" s="33" t="s">
        <v>124</v>
      </c>
      <c r="O3220" s="48" t="s">
        <v>125</v>
      </c>
      <c r="P3220" s="29" t="s">
        <v>1143</v>
      </c>
      <c r="Q3220" s="29" t="s">
        <v>1462</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1653</v>
      </c>
      <c r="G3221" s="33" t="s">
        <v>1830</v>
      </c>
      <c r="H3221" s="33" t="s">
        <v>2076</v>
      </c>
      <c r="I3221" s="33" t="s">
        <v>1876</v>
      </c>
      <c r="J3221" s="33" t="s">
        <v>1876</v>
      </c>
      <c r="K3221" s="33">
        <v>12</v>
      </c>
      <c r="L3221" s="236">
        <v>45566</v>
      </c>
      <c r="M3221" s="236">
        <v>45566</v>
      </c>
      <c r="N3221" s="33" t="s">
        <v>124</v>
      </c>
      <c r="O3221" s="48" t="s">
        <v>125</v>
      </c>
      <c r="P3221" s="29" t="s">
        <v>1143</v>
      </c>
      <c r="Q3221" s="29" t="s">
        <v>1462</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1653</v>
      </c>
      <c r="G3222" s="33" t="s">
        <v>1830</v>
      </c>
      <c r="H3222" s="33" t="s">
        <v>2076</v>
      </c>
      <c r="I3222" s="33" t="s">
        <v>1876</v>
      </c>
      <c r="J3222" s="33" t="s">
        <v>1876</v>
      </c>
      <c r="K3222" s="33">
        <v>12</v>
      </c>
      <c r="L3222" s="236">
        <v>45597</v>
      </c>
      <c r="M3222" s="236">
        <v>45597</v>
      </c>
      <c r="N3222" s="33" t="s">
        <v>124</v>
      </c>
      <c r="O3222" s="48" t="s">
        <v>125</v>
      </c>
      <c r="P3222" s="29" t="s">
        <v>1143</v>
      </c>
      <c r="Q3222" s="29" t="s">
        <v>1462</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1653</v>
      </c>
      <c r="G3223" s="33" t="s">
        <v>1830</v>
      </c>
      <c r="H3223" s="33" t="s">
        <v>2076</v>
      </c>
      <c r="I3223" s="33" t="s">
        <v>1876</v>
      </c>
      <c r="J3223" s="33" t="s">
        <v>1876</v>
      </c>
      <c r="K3223" s="33">
        <v>12</v>
      </c>
      <c r="L3223" s="236">
        <v>45627</v>
      </c>
      <c r="M3223" s="236">
        <v>45627</v>
      </c>
      <c r="N3223" s="33" t="s">
        <v>124</v>
      </c>
      <c r="O3223" s="48" t="s">
        <v>125</v>
      </c>
      <c r="P3223" s="29" t="s">
        <v>1143</v>
      </c>
      <c r="Q3223" s="29" t="s">
        <v>1462</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1653</v>
      </c>
      <c r="G3224" s="33" t="s">
        <v>1830</v>
      </c>
      <c r="H3224" s="33" t="s">
        <v>2077</v>
      </c>
      <c r="I3224" s="33" t="s">
        <v>1876</v>
      </c>
      <c r="J3224" s="33" t="s">
        <v>1876</v>
      </c>
      <c r="K3224" s="33">
        <v>2</v>
      </c>
      <c r="L3224" s="236">
        <v>45292</v>
      </c>
      <c r="M3224" s="236">
        <v>45292</v>
      </c>
      <c r="N3224" s="33" t="s">
        <v>124</v>
      </c>
      <c r="O3224" s="48" t="s">
        <v>125</v>
      </c>
      <c r="P3224" s="29" t="s">
        <v>1143</v>
      </c>
      <c r="Q3224" s="29" t="s">
        <v>1462</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1653</v>
      </c>
      <c r="G3225" s="33" t="s">
        <v>1830</v>
      </c>
      <c r="H3225" s="33" t="s">
        <v>2077</v>
      </c>
      <c r="I3225" s="33" t="s">
        <v>1876</v>
      </c>
      <c r="J3225" s="33" t="s">
        <v>1876</v>
      </c>
      <c r="K3225" s="33">
        <v>2</v>
      </c>
      <c r="L3225" s="236">
        <v>45292</v>
      </c>
      <c r="M3225" s="236">
        <v>45292</v>
      </c>
      <c r="N3225" s="33" t="s">
        <v>124</v>
      </c>
      <c r="O3225" s="48" t="s">
        <v>125</v>
      </c>
      <c r="P3225" s="29" t="s">
        <v>1143</v>
      </c>
      <c r="Q3225" s="29" t="s">
        <v>1462</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1653</v>
      </c>
      <c r="G3226" s="33" t="s">
        <v>1830</v>
      </c>
      <c r="H3226" s="33" t="s">
        <v>2077</v>
      </c>
      <c r="I3226" s="33" t="s">
        <v>1876</v>
      </c>
      <c r="J3226" s="33" t="s">
        <v>1876</v>
      </c>
      <c r="K3226" s="33">
        <v>2</v>
      </c>
      <c r="L3226" s="236">
        <v>45323</v>
      </c>
      <c r="M3226" s="236">
        <v>45323</v>
      </c>
      <c r="N3226" s="33" t="s">
        <v>124</v>
      </c>
      <c r="O3226" s="48" t="s">
        <v>125</v>
      </c>
      <c r="P3226" s="29" t="s">
        <v>1143</v>
      </c>
      <c r="Q3226" s="29" t="s">
        <v>1462</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1653</v>
      </c>
      <c r="G3227" s="33" t="s">
        <v>1830</v>
      </c>
      <c r="H3227" s="33" t="s">
        <v>2077</v>
      </c>
      <c r="I3227" s="33" t="s">
        <v>1876</v>
      </c>
      <c r="J3227" s="33" t="s">
        <v>1876</v>
      </c>
      <c r="K3227" s="33">
        <v>2</v>
      </c>
      <c r="L3227" s="236">
        <v>45323</v>
      </c>
      <c r="M3227" s="236">
        <v>45323</v>
      </c>
      <c r="N3227" s="33" t="s">
        <v>124</v>
      </c>
      <c r="O3227" s="48" t="s">
        <v>125</v>
      </c>
      <c r="P3227" s="29" t="s">
        <v>1143</v>
      </c>
      <c r="Q3227" s="29" t="s">
        <v>1462</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1653</v>
      </c>
      <c r="G3228" s="33" t="s">
        <v>1830</v>
      </c>
      <c r="H3228" s="33" t="s">
        <v>2077</v>
      </c>
      <c r="I3228" s="33" t="s">
        <v>1876</v>
      </c>
      <c r="J3228" s="33" t="s">
        <v>1876</v>
      </c>
      <c r="K3228" s="33">
        <v>2</v>
      </c>
      <c r="L3228" s="236">
        <v>45352</v>
      </c>
      <c r="M3228" s="236">
        <v>45352</v>
      </c>
      <c r="N3228" s="33" t="s">
        <v>124</v>
      </c>
      <c r="O3228" s="48" t="s">
        <v>125</v>
      </c>
      <c r="P3228" s="29" t="s">
        <v>1143</v>
      </c>
      <c r="Q3228" s="29" t="s">
        <v>1462</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1653</v>
      </c>
      <c r="G3229" s="33" t="s">
        <v>1830</v>
      </c>
      <c r="H3229" s="33" t="s">
        <v>2077</v>
      </c>
      <c r="I3229" s="33" t="s">
        <v>1876</v>
      </c>
      <c r="J3229" s="33" t="s">
        <v>1876</v>
      </c>
      <c r="K3229" s="33">
        <v>2</v>
      </c>
      <c r="L3229" s="236">
        <v>45352</v>
      </c>
      <c r="M3229" s="236">
        <v>45352</v>
      </c>
      <c r="N3229" s="33" t="s">
        <v>124</v>
      </c>
      <c r="O3229" s="48" t="s">
        <v>125</v>
      </c>
      <c r="P3229" s="29" t="s">
        <v>1143</v>
      </c>
      <c r="Q3229" s="29" t="s">
        <v>1462</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1653</v>
      </c>
      <c r="G3230" s="33" t="s">
        <v>1830</v>
      </c>
      <c r="H3230" s="33" t="s">
        <v>2077</v>
      </c>
      <c r="I3230" s="33" t="s">
        <v>1876</v>
      </c>
      <c r="J3230" s="33" t="s">
        <v>1876</v>
      </c>
      <c r="K3230" s="33">
        <v>2</v>
      </c>
      <c r="L3230" s="236">
        <v>45383</v>
      </c>
      <c r="M3230" s="236">
        <v>45383</v>
      </c>
      <c r="N3230" s="33" t="s">
        <v>124</v>
      </c>
      <c r="O3230" s="48" t="s">
        <v>125</v>
      </c>
      <c r="P3230" s="29" t="s">
        <v>1143</v>
      </c>
      <c r="Q3230" s="29" t="s">
        <v>1462</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1653</v>
      </c>
      <c r="G3231" s="33" t="s">
        <v>1830</v>
      </c>
      <c r="H3231" s="33" t="s">
        <v>2077</v>
      </c>
      <c r="I3231" s="33" t="s">
        <v>1876</v>
      </c>
      <c r="J3231" s="33" t="s">
        <v>1876</v>
      </c>
      <c r="K3231" s="33">
        <v>2</v>
      </c>
      <c r="L3231" s="236">
        <v>45383</v>
      </c>
      <c r="M3231" s="236">
        <v>45383</v>
      </c>
      <c r="N3231" s="33" t="s">
        <v>124</v>
      </c>
      <c r="O3231" s="48" t="s">
        <v>125</v>
      </c>
      <c r="P3231" s="29" t="s">
        <v>1143</v>
      </c>
      <c r="Q3231" s="29" t="s">
        <v>1462</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1653</v>
      </c>
      <c r="G3232" s="33" t="s">
        <v>1830</v>
      </c>
      <c r="H3232" s="33" t="s">
        <v>2077</v>
      </c>
      <c r="I3232" s="33" t="s">
        <v>1876</v>
      </c>
      <c r="J3232" s="33" t="s">
        <v>1876</v>
      </c>
      <c r="K3232" s="33">
        <v>2</v>
      </c>
      <c r="L3232" s="236">
        <v>45413</v>
      </c>
      <c r="M3232" s="236">
        <v>45413</v>
      </c>
      <c r="N3232" s="33" t="s">
        <v>124</v>
      </c>
      <c r="O3232" s="48" t="s">
        <v>125</v>
      </c>
      <c r="P3232" s="29" t="s">
        <v>1143</v>
      </c>
      <c r="Q3232" s="29" t="s">
        <v>1462</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1653</v>
      </c>
      <c r="G3233" s="33" t="s">
        <v>1830</v>
      </c>
      <c r="H3233" s="33" t="s">
        <v>2077</v>
      </c>
      <c r="I3233" s="33" t="s">
        <v>1876</v>
      </c>
      <c r="J3233" s="33" t="s">
        <v>1876</v>
      </c>
      <c r="K3233" s="33">
        <v>2</v>
      </c>
      <c r="L3233" s="236">
        <v>45413</v>
      </c>
      <c r="M3233" s="236">
        <v>45413</v>
      </c>
      <c r="N3233" s="33" t="s">
        <v>124</v>
      </c>
      <c r="O3233" s="48" t="s">
        <v>125</v>
      </c>
      <c r="P3233" s="29" t="s">
        <v>1143</v>
      </c>
      <c r="Q3233" s="29" t="s">
        <v>1462</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1653</v>
      </c>
      <c r="G3234" s="33" t="s">
        <v>1830</v>
      </c>
      <c r="H3234" s="33" t="s">
        <v>2077</v>
      </c>
      <c r="I3234" s="33" t="s">
        <v>1876</v>
      </c>
      <c r="J3234" s="33" t="s">
        <v>1876</v>
      </c>
      <c r="K3234" s="33">
        <v>2</v>
      </c>
      <c r="L3234" s="236">
        <v>45444</v>
      </c>
      <c r="M3234" s="236">
        <v>45444</v>
      </c>
      <c r="N3234" s="33" t="s">
        <v>124</v>
      </c>
      <c r="O3234" s="48" t="s">
        <v>125</v>
      </c>
      <c r="P3234" s="29" t="s">
        <v>1143</v>
      </c>
      <c r="Q3234" s="29" t="s">
        <v>1462</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1653</v>
      </c>
      <c r="G3235" s="33" t="s">
        <v>1830</v>
      </c>
      <c r="H3235" s="33" t="s">
        <v>2077</v>
      </c>
      <c r="I3235" s="33" t="s">
        <v>1876</v>
      </c>
      <c r="J3235" s="33" t="s">
        <v>1876</v>
      </c>
      <c r="K3235" s="33">
        <v>2</v>
      </c>
      <c r="L3235" s="236">
        <v>45444</v>
      </c>
      <c r="M3235" s="236">
        <v>45444</v>
      </c>
      <c r="N3235" s="33" t="s">
        <v>124</v>
      </c>
      <c r="O3235" s="48" t="s">
        <v>125</v>
      </c>
      <c r="P3235" s="29" t="s">
        <v>1143</v>
      </c>
      <c r="Q3235" s="29" t="s">
        <v>1462</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1653</v>
      </c>
      <c r="G3236" s="33" t="s">
        <v>1830</v>
      </c>
      <c r="H3236" s="33" t="s">
        <v>2077</v>
      </c>
      <c r="I3236" s="33" t="s">
        <v>1876</v>
      </c>
      <c r="J3236" s="33" t="s">
        <v>1876</v>
      </c>
      <c r="K3236" s="33">
        <v>2</v>
      </c>
      <c r="L3236" s="236">
        <v>45474</v>
      </c>
      <c r="M3236" s="236">
        <v>45474</v>
      </c>
      <c r="N3236" s="33" t="s">
        <v>124</v>
      </c>
      <c r="O3236" s="48" t="s">
        <v>125</v>
      </c>
      <c r="P3236" s="29" t="s">
        <v>1143</v>
      </c>
      <c r="Q3236" s="29" t="s">
        <v>1462</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1653</v>
      </c>
      <c r="G3237" s="33" t="s">
        <v>1830</v>
      </c>
      <c r="H3237" s="33" t="s">
        <v>2077</v>
      </c>
      <c r="I3237" s="33" t="s">
        <v>1876</v>
      </c>
      <c r="J3237" s="33" t="s">
        <v>1876</v>
      </c>
      <c r="K3237" s="33">
        <v>2</v>
      </c>
      <c r="L3237" s="236">
        <v>45474</v>
      </c>
      <c r="M3237" s="236">
        <v>45474</v>
      </c>
      <c r="N3237" s="33" t="s">
        <v>124</v>
      </c>
      <c r="O3237" s="48" t="s">
        <v>125</v>
      </c>
      <c r="P3237" s="29" t="s">
        <v>1143</v>
      </c>
      <c r="Q3237" s="29" t="s">
        <v>1462</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1653</v>
      </c>
      <c r="G3238" s="33" t="s">
        <v>1830</v>
      </c>
      <c r="H3238" s="33" t="s">
        <v>2077</v>
      </c>
      <c r="I3238" s="33" t="s">
        <v>1876</v>
      </c>
      <c r="J3238" s="33" t="s">
        <v>1876</v>
      </c>
      <c r="K3238" s="33">
        <v>2</v>
      </c>
      <c r="L3238" s="236">
        <v>45505</v>
      </c>
      <c r="M3238" s="236">
        <v>45505</v>
      </c>
      <c r="N3238" s="33" t="s">
        <v>124</v>
      </c>
      <c r="O3238" s="48" t="s">
        <v>125</v>
      </c>
      <c r="P3238" s="29" t="s">
        <v>1143</v>
      </c>
      <c r="Q3238" s="29" t="s">
        <v>1462</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1653</v>
      </c>
      <c r="G3239" s="33" t="s">
        <v>1830</v>
      </c>
      <c r="H3239" s="33" t="s">
        <v>2077</v>
      </c>
      <c r="I3239" s="33" t="s">
        <v>1876</v>
      </c>
      <c r="J3239" s="33" t="s">
        <v>1876</v>
      </c>
      <c r="K3239" s="33">
        <v>2</v>
      </c>
      <c r="L3239" s="236">
        <v>45505</v>
      </c>
      <c r="M3239" s="236">
        <v>45505</v>
      </c>
      <c r="N3239" s="33" t="s">
        <v>124</v>
      </c>
      <c r="O3239" s="48" t="s">
        <v>125</v>
      </c>
      <c r="P3239" s="29" t="s">
        <v>1143</v>
      </c>
      <c r="Q3239" s="29" t="s">
        <v>1462</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1653</v>
      </c>
      <c r="G3240" s="33" t="s">
        <v>1830</v>
      </c>
      <c r="H3240" s="33" t="s">
        <v>2077</v>
      </c>
      <c r="I3240" s="33" t="s">
        <v>1876</v>
      </c>
      <c r="J3240" s="33" t="s">
        <v>1876</v>
      </c>
      <c r="K3240" s="33">
        <v>2</v>
      </c>
      <c r="L3240" s="236">
        <v>45536</v>
      </c>
      <c r="M3240" s="236">
        <v>45536</v>
      </c>
      <c r="N3240" s="33" t="s">
        <v>124</v>
      </c>
      <c r="O3240" s="48" t="s">
        <v>125</v>
      </c>
      <c r="P3240" s="29" t="s">
        <v>1143</v>
      </c>
      <c r="Q3240" s="29" t="s">
        <v>1462</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1653</v>
      </c>
      <c r="G3241" s="33" t="s">
        <v>1830</v>
      </c>
      <c r="H3241" s="33" t="s">
        <v>2077</v>
      </c>
      <c r="I3241" s="33" t="s">
        <v>1876</v>
      </c>
      <c r="J3241" s="33" t="s">
        <v>1876</v>
      </c>
      <c r="K3241" s="33">
        <v>2</v>
      </c>
      <c r="L3241" s="236">
        <v>45536</v>
      </c>
      <c r="M3241" s="236">
        <v>45536</v>
      </c>
      <c r="N3241" s="33" t="s">
        <v>124</v>
      </c>
      <c r="O3241" s="48" t="s">
        <v>125</v>
      </c>
      <c r="P3241" s="29" t="s">
        <v>1143</v>
      </c>
      <c r="Q3241" s="29" t="s">
        <v>1462</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1653</v>
      </c>
      <c r="G3242" s="33" t="s">
        <v>1830</v>
      </c>
      <c r="H3242" s="33" t="s">
        <v>2077</v>
      </c>
      <c r="I3242" s="33" t="s">
        <v>1876</v>
      </c>
      <c r="J3242" s="33" t="s">
        <v>1876</v>
      </c>
      <c r="K3242" s="33">
        <v>2</v>
      </c>
      <c r="L3242" s="236">
        <v>45566</v>
      </c>
      <c r="M3242" s="236">
        <v>45566</v>
      </c>
      <c r="N3242" s="33" t="s">
        <v>124</v>
      </c>
      <c r="O3242" s="48" t="s">
        <v>125</v>
      </c>
      <c r="P3242" s="29" t="s">
        <v>1143</v>
      </c>
      <c r="Q3242" s="29" t="s">
        <v>1462</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1653</v>
      </c>
      <c r="G3243" s="33" t="s">
        <v>1830</v>
      </c>
      <c r="H3243" s="33" t="s">
        <v>2077</v>
      </c>
      <c r="I3243" s="33" t="s">
        <v>1876</v>
      </c>
      <c r="J3243" s="33" t="s">
        <v>1876</v>
      </c>
      <c r="K3243" s="33">
        <v>2</v>
      </c>
      <c r="L3243" s="236">
        <v>45566</v>
      </c>
      <c r="M3243" s="236">
        <v>45566</v>
      </c>
      <c r="N3243" s="33" t="s">
        <v>124</v>
      </c>
      <c r="O3243" s="48" t="s">
        <v>125</v>
      </c>
      <c r="P3243" s="29" t="s">
        <v>1143</v>
      </c>
      <c r="Q3243" s="29" t="s">
        <v>1462</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1653</v>
      </c>
      <c r="G3244" s="33" t="s">
        <v>1830</v>
      </c>
      <c r="H3244" s="33" t="s">
        <v>2077</v>
      </c>
      <c r="I3244" s="33" t="s">
        <v>1876</v>
      </c>
      <c r="J3244" s="33" t="s">
        <v>1876</v>
      </c>
      <c r="K3244" s="33">
        <v>2</v>
      </c>
      <c r="L3244" s="236">
        <v>45597</v>
      </c>
      <c r="M3244" s="236">
        <v>45597</v>
      </c>
      <c r="N3244" s="33" t="s">
        <v>124</v>
      </c>
      <c r="O3244" s="48" t="s">
        <v>125</v>
      </c>
      <c r="P3244" s="29" t="s">
        <v>1143</v>
      </c>
      <c r="Q3244" s="29" t="s">
        <v>1462</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1653</v>
      </c>
      <c r="G3245" s="33" t="s">
        <v>1830</v>
      </c>
      <c r="H3245" s="33" t="s">
        <v>2077</v>
      </c>
      <c r="I3245" s="33" t="s">
        <v>1876</v>
      </c>
      <c r="J3245" s="33" t="s">
        <v>1876</v>
      </c>
      <c r="K3245" s="33">
        <v>2</v>
      </c>
      <c r="L3245" s="236">
        <v>45597</v>
      </c>
      <c r="M3245" s="236">
        <v>45597</v>
      </c>
      <c r="N3245" s="33" t="s">
        <v>124</v>
      </c>
      <c r="O3245" s="48" t="s">
        <v>125</v>
      </c>
      <c r="P3245" s="29" t="s">
        <v>1143</v>
      </c>
      <c r="Q3245" s="29" t="s">
        <v>1462</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1653</v>
      </c>
      <c r="G3246" s="33" t="s">
        <v>1830</v>
      </c>
      <c r="H3246" s="33" t="s">
        <v>2077</v>
      </c>
      <c r="I3246" s="33" t="s">
        <v>1876</v>
      </c>
      <c r="J3246" s="33" t="s">
        <v>1876</v>
      </c>
      <c r="K3246" s="33">
        <v>2</v>
      </c>
      <c r="L3246" s="236">
        <v>45627</v>
      </c>
      <c r="M3246" s="236">
        <v>45627</v>
      </c>
      <c r="N3246" s="33" t="s">
        <v>124</v>
      </c>
      <c r="O3246" s="48" t="s">
        <v>125</v>
      </c>
      <c r="P3246" s="29" t="s">
        <v>1143</v>
      </c>
      <c r="Q3246" s="29" t="s">
        <v>1462</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1653</v>
      </c>
      <c r="G3247" s="33" t="s">
        <v>1830</v>
      </c>
      <c r="H3247" s="33" t="s">
        <v>2077</v>
      </c>
      <c r="I3247" s="33" t="s">
        <v>1876</v>
      </c>
      <c r="J3247" s="33" t="s">
        <v>1876</v>
      </c>
      <c r="K3247" s="33">
        <v>2</v>
      </c>
      <c r="L3247" s="236">
        <v>45627</v>
      </c>
      <c r="M3247" s="236">
        <v>45627</v>
      </c>
      <c r="N3247" s="33" t="s">
        <v>124</v>
      </c>
      <c r="O3247" s="48" t="s">
        <v>125</v>
      </c>
      <c r="P3247" s="29" t="s">
        <v>1143</v>
      </c>
      <c r="Q3247" s="29" t="s">
        <v>1462</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1662</v>
      </c>
      <c r="G3248" s="33" t="s">
        <v>1830</v>
      </c>
      <c r="H3248" s="33" t="s">
        <v>2078</v>
      </c>
      <c r="I3248" s="33" t="s">
        <v>1876</v>
      </c>
      <c r="J3248" s="33" t="s">
        <v>1876</v>
      </c>
      <c r="K3248" s="33">
        <v>10</v>
      </c>
      <c r="L3248" s="236">
        <v>45292</v>
      </c>
      <c r="M3248" s="236">
        <v>45292</v>
      </c>
      <c r="N3248" s="33" t="s">
        <v>124</v>
      </c>
      <c r="O3248" s="48" t="s">
        <v>125</v>
      </c>
      <c r="P3248" s="29" t="s">
        <v>1143</v>
      </c>
      <c r="Q3248" s="29" t="s">
        <v>1462</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1662</v>
      </c>
      <c r="G3249" s="33" t="s">
        <v>1830</v>
      </c>
      <c r="H3249" s="33" t="s">
        <v>2078</v>
      </c>
      <c r="I3249" s="33" t="s">
        <v>1876</v>
      </c>
      <c r="J3249" s="33" t="s">
        <v>1876</v>
      </c>
      <c r="K3249" s="33">
        <v>10</v>
      </c>
      <c r="L3249" s="236">
        <v>45323</v>
      </c>
      <c r="M3249" s="236">
        <v>45323</v>
      </c>
      <c r="N3249" s="33" t="s">
        <v>124</v>
      </c>
      <c r="O3249" s="48" t="s">
        <v>125</v>
      </c>
      <c r="P3249" s="29" t="s">
        <v>1143</v>
      </c>
      <c r="Q3249" s="29" t="s">
        <v>1462</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1662</v>
      </c>
      <c r="G3250" s="33" t="s">
        <v>1830</v>
      </c>
      <c r="H3250" s="33" t="s">
        <v>2078</v>
      </c>
      <c r="I3250" s="33" t="s">
        <v>1876</v>
      </c>
      <c r="J3250" s="33" t="s">
        <v>1876</v>
      </c>
      <c r="K3250" s="33">
        <v>10</v>
      </c>
      <c r="L3250" s="236">
        <v>45352</v>
      </c>
      <c r="M3250" s="236">
        <v>45352</v>
      </c>
      <c r="N3250" s="33" t="s">
        <v>124</v>
      </c>
      <c r="O3250" s="48" t="s">
        <v>125</v>
      </c>
      <c r="P3250" s="29" t="s">
        <v>1143</v>
      </c>
      <c r="Q3250" s="29" t="s">
        <v>1462</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1662</v>
      </c>
      <c r="G3251" s="33" t="s">
        <v>1830</v>
      </c>
      <c r="H3251" s="33" t="s">
        <v>2078</v>
      </c>
      <c r="I3251" s="33" t="s">
        <v>1876</v>
      </c>
      <c r="J3251" s="33" t="s">
        <v>1876</v>
      </c>
      <c r="K3251" s="33">
        <v>10</v>
      </c>
      <c r="L3251" s="236">
        <v>45383</v>
      </c>
      <c r="M3251" s="236">
        <v>45383</v>
      </c>
      <c r="N3251" s="33" t="s">
        <v>124</v>
      </c>
      <c r="O3251" s="48" t="s">
        <v>125</v>
      </c>
      <c r="P3251" s="29" t="s">
        <v>1143</v>
      </c>
      <c r="Q3251" s="29" t="s">
        <v>1462</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1662</v>
      </c>
      <c r="G3252" s="33" t="s">
        <v>1830</v>
      </c>
      <c r="H3252" s="33" t="s">
        <v>2078</v>
      </c>
      <c r="I3252" s="33" t="s">
        <v>1876</v>
      </c>
      <c r="J3252" s="33" t="s">
        <v>1876</v>
      </c>
      <c r="K3252" s="33">
        <v>10</v>
      </c>
      <c r="L3252" s="236">
        <v>45413</v>
      </c>
      <c r="M3252" s="236">
        <v>45413</v>
      </c>
      <c r="N3252" s="33" t="s">
        <v>124</v>
      </c>
      <c r="O3252" s="48" t="s">
        <v>125</v>
      </c>
      <c r="P3252" s="29" t="s">
        <v>1143</v>
      </c>
      <c r="Q3252" s="29" t="s">
        <v>1462</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1662</v>
      </c>
      <c r="G3253" s="33" t="s">
        <v>1830</v>
      </c>
      <c r="H3253" s="33" t="s">
        <v>2078</v>
      </c>
      <c r="I3253" s="33" t="s">
        <v>1876</v>
      </c>
      <c r="J3253" s="33" t="s">
        <v>1876</v>
      </c>
      <c r="K3253" s="33">
        <v>10</v>
      </c>
      <c r="L3253" s="236">
        <v>45444</v>
      </c>
      <c r="M3253" s="236">
        <v>45444</v>
      </c>
      <c r="N3253" s="33" t="s">
        <v>124</v>
      </c>
      <c r="O3253" s="48" t="s">
        <v>125</v>
      </c>
      <c r="P3253" s="29" t="s">
        <v>1143</v>
      </c>
      <c r="Q3253" s="29" t="s">
        <v>1462</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1662</v>
      </c>
      <c r="G3254" s="33" t="s">
        <v>1830</v>
      </c>
      <c r="H3254" s="33" t="s">
        <v>2078</v>
      </c>
      <c r="I3254" s="33" t="s">
        <v>1876</v>
      </c>
      <c r="J3254" s="33" t="s">
        <v>1876</v>
      </c>
      <c r="K3254" s="33">
        <v>10</v>
      </c>
      <c r="L3254" s="236">
        <v>45474</v>
      </c>
      <c r="M3254" s="236">
        <v>45474</v>
      </c>
      <c r="N3254" s="33" t="s">
        <v>124</v>
      </c>
      <c r="O3254" s="48" t="s">
        <v>125</v>
      </c>
      <c r="P3254" s="29" t="s">
        <v>1143</v>
      </c>
      <c r="Q3254" s="29" t="s">
        <v>1462</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1662</v>
      </c>
      <c r="G3255" s="33" t="s">
        <v>1830</v>
      </c>
      <c r="H3255" s="33" t="s">
        <v>2078</v>
      </c>
      <c r="I3255" s="33" t="s">
        <v>1876</v>
      </c>
      <c r="J3255" s="33" t="s">
        <v>1876</v>
      </c>
      <c r="K3255" s="33">
        <v>10</v>
      </c>
      <c r="L3255" s="236">
        <v>45505</v>
      </c>
      <c r="M3255" s="236">
        <v>45505</v>
      </c>
      <c r="N3255" s="33" t="s">
        <v>124</v>
      </c>
      <c r="O3255" s="48" t="s">
        <v>125</v>
      </c>
      <c r="P3255" s="29" t="s">
        <v>1143</v>
      </c>
      <c r="Q3255" s="29" t="s">
        <v>1462</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1662</v>
      </c>
      <c r="G3256" s="33" t="s">
        <v>1830</v>
      </c>
      <c r="H3256" s="33" t="s">
        <v>2078</v>
      </c>
      <c r="I3256" s="33" t="s">
        <v>1876</v>
      </c>
      <c r="J3256" s="33" t="s">
        <v>1876</v>
      </c>
      <c r="K3256" s="33">
        <v>10</v>
      </c>
      <c r="L3256" s="236">
        <v>45536</v>
      </c>
      <c r="M3256" s="236">
        <v>45536</v>
      </c>
      <c r="N3256" s="33" t="s">
        <v>124</v>
      </c>
      <c r="O3256" s="48" t="s">
        <v>125</v>
      </c>
      <c r="P3256" s="29" t="s">
        <v>1143</v>
      </c>
      <c r="Q3256" s="29" t="s">
        <v>1462</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1662</v>
      </c>
      <c r="G3257" s="33" t="s">
        <v>1830</v>
      </c>
      <c r="H3257" s="33" t="s">
        <v>2078</v>
      </c>
      <c r="I3257" s="33" t="s">
        <v>1876</v>
      </c>
      <c r="J3257" s="33" t="s">
        <v>1876</v>
      </c>
      <c r="K3257" s="33">
        <v>10</v>
      </c>
      <c r="L3257" s="236">
        <v>45566</v>
      </c>
      <c r="M3257" s="236">
        <v>45566</v>
      </c>
      <c r="N3257" s="33" t="s">
        <v>124</v>
      </c>
      <c r="O3257" s="48" t="s">
        <v>125</v>
      </c>
      <c r="P3257" s="29" t="s">
        <v>1143</v>
      </c>
      <c r="Q3257" s="29" t="s">
        <v>1462</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1662</v>
      </c>
      <c r="G3258" s="33" t="s">
        <v>1830</v>
      </c>
      <c r="H3258" s="33" t="s">
        <v>2078</v>
      </c>
      <c r="I3258" s="33" t="s">
        <v>1876</v>
      </c>
      <c r="J3258" s="33" t="s">
        <v>1876</v>
      </c>
      <c r="K3258" s="33">
        <v>10</v>
      </c>
      <c r="L3258" s="236">
        <v>45597</v>
      </c>
      <c r="M3258" s="236">
        <v>45597</v>
      </c>
      <c r="N3258" s="33" t="s">
        <v>124</v>
      </c>
      <c r="O3258" s="48" t="s">
        <v>125</v>
      </c>
      <c r="P3258" s="29" t="s">
        <v>1143</v>
      </c>
      <c r="Q3258" s="29" t="s">
        <v>1462</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1662</v>
      </c>
      <c r="G3259" s="33" t="s">
        <v>1830</v>
      </c>
      <c r="H3259" s="33" t="s">
        <v>2078</v>
      </c>
      <c r="I3259" s="33" t="s">
        <v>1876</v>
      </c>
      <c r="J3259" s="33" t="s">
        <v>1876</v>
      </c>
      <c r="K3259" s="33">
        <v>10</v>
      </c>
      <c r="L3259" s="236">
        <v>45627</v>
      </c>
      <c r="M3259" s="236">
        <v>45627</v>
      </c>
      <c r="N3259" s="33" t="s">
        <v>124</v>
      </c>
      <c r="O3259" s="48" t="s">
        <v>125</v>
      </c>
      <c r="P3259" s="29" t="s">
        <v>1143</v>
      </c>
      <c r="Q3259" s="29" t="s">
        <v>1462</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1662</v>
      </c>
      <c r="G3260" s="33" t="s">
        <v>1830</v>
      </c>
      <c r="H3260" s="33" t="s">
        <v>2079</v>
      </c>
      <c r="I3260" s="33" t="s">
        <v>1876</v>
      </c>
      <c r="J3260" s="33" t="s">
        <v>1876</v>
      </c>
      <c r="K3260" s="33">
        <v>2</v>
      </c>
      <c r="L3260" s="236">
        <v>45292</v>
      </c>
      <c r="M3260" s="236">
        <v>45292</v>
      </c>
      <c r="N3260" s="33" t="s">
        <v>124</v>
      </c>
      <c r="O3260" s="48" t="s">
        <v>125</v>
      </c>
      <c r="P3260" s="29" t="s">
        <v>1143</v>
      </c>
      <c r="Q3260" s="29" t="s">
        <v>1462</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1662</v>
      </c>
      <c r="G3261" s="33" t="s">
        <v>1830</v>
      </c>
      <c r="H3261" s="33" t="s">
        <v>2079</v>
      </c>
      <c r="I3261" s="33" t="s">
        <v>1876</v>
      </c>
      <c r="J3261" s="33" t="s">
        <v>1876</v>
      </c>
      <c r="K3261" s="33">
        <v>2</v>
      </c>
      <c r="L3261" s="236">
        <v>45292</v>
      </c>
      <c r="M3261" s="236">
        <v>45292</v>
      </c>
      <c r="N3261" s="33" t="s">
        <v>124</v>
      </c>
      <c r="O3261" s="48" t="s">
        <v>125</v>
      </c>
      <c r="P3261" s="29" t="s">
        <v>1143</v>
      </c>
      <c r="Q3261" s="29" t="s">
        <v>1462</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1662</v>
      </c>
      <c r="G3262" s="33" t="s">
        <v>1830</v>
      </c>
      <c r="H3262" s="33" t="s">
        <v>2079</v>
      </c>
      <c r="I3262" s="33" t="s">
        <v>1876</v>
      </c>
      <c r="J3262" s="33" t="s">
        <v>1876</v>
      </c>
      <c r="K3262" s="33">
        <v>2</v>
      </c>
      <c r="L3262" s="236">
        <v>45323</v>
      </c>
      <c r="M3262" s="236">
        <v>45323</v>
      </c>
      <c r="N3262" s="33" t="s">
        <v>124</v>
      </c>
      <c r="O3262" s="48" t="s">
        <v>125</v>
      </c>
      <c r="P3262" s="29" t="s">
        <v>1143</v>
      </c>
      <c r="Q3262" s="29" t="s">
        <v>1462</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1662</v>
      </c>
      <c r="G3263" s="33" t="s">
        <v>1830</v>
      </c>
      <c r="H3263" s="33" t="s">
        <v>2079</v>
      </c>
      <c r="I3263" s="33" t="s">
        <v>1876</v>
      </c>
      <c r="J3263" s="33" t="s">
        <v>1876</v>
      </c>
      <c r="K3263" s="33">
        <v>2</v>
      </c>
      <c r="L3263" s="236">
        <v>45323</v>
      </c>
      <c r="M3263" s="236">
        <v>45323</v>
      </c>
      <c r="N3263" s="33" t="s">
        <v>124</v>
      </c>
      <c r="O3263" s="48" t="s">
        <v>125</v>
      </c>
      <c r="P3263" s="29" t="s">
        <v>1143</v>
      </c>
      <c r="Q3263" s="29" t="s">
        <v>1462</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1662</v>
      </c>
      <c r="G3264" s="33" t="s">
        <v>1830</v>
      </c>
      <c r="H3264" s="33" t="s">
        <v>2079</v>
      </c>
      <c r="I3264" s="33" t="s">
        <v>1876</v>
      </c>
      <c r="J3264" s="33" t="s">
        <v>1876</v>
      </c>
      <c r="K3264" s="33">
        <v>2</v>
      </c>
      <c r="L3264" s="236">
        <v>45352</v>
      </c>
      <c r="M3264" s="236">
        <v>45352</v>
      </c>
      <c r="N3264" s="33" t="s">
        <v>124</v>
      </c>
      <c r="O3264" s="48" t="s">
        <v>125</v>
      </c>
      <c r="P3264" s="29" t="s">
        <v>1143</v>
      </c>
      <c r="Q3264" s="29" t="s">
        <v>1462</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1662</v>
      </c>
      <c r="G3265" s="33" t="s">
        <v>1830</v>
      </c>
      <c r="H3265" s="33" t="s">
        <v>2079</v>
      </c>
      <c r="I3265" s="33" t="s">
        <v>1876</v>
      </c>
      <c r="J3265" s="33" t="s">
        <v>1876</v>
      </c>
      <c r="K3265" s="33">
        <v>2</v>
      </c>
      <c r="L3265" s="236">
        <v>45352</v>
      </c>
      <c r="M3265" s="236">
        <v>45352</v>
      </c>
      <c r="N3265" s="33" t="s">
        <v>124</v>
      </c>
      <c r="O3265" s="48" t="s">
        <v>125</v>
      </c>
      <c r="P3265" s="29" t="s">
        <v>1143</v>
      </c>
      <c r="Q3265" s="29" t="s">
        <v>1462</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1662</v>
      </c>
      <c r="G3266" s="33" t="s">
        <v>1830</v>
      </c>
      <c r="H3266" s="33" t="s">
        <v>2079</v>
      </c>
      <c r="I3266" s="33" t="s">
        <v>1876</v>
      </c>
      <c r="J3266" s="33" t="s">
        <v>1876</v>
      </c>
      <c r="K3266" s="33">
        <v>2</v>
      </c>
      <c r="L3266" s="236">
        <v>45383</v>
      </c>
      <c r="M3266" s="236">
        <v>45383</v>
      </c>
      <c r="N3266" s="33" t="s">
        <v>124</v>
      </c>
      <c r="O3266" s="48" t="s">
        <v>125</v>
      </c>
      <c r="P3266" s="29" t="s">
        <v>1143</v>
      </c>
      <c r="Q3266" s="29" t="s">
        <v>1462</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1662</v>
      </c>
      <c r="G3267" s="33" t="s">
        <v>1830</v>
      </c>
      <c r="H3267" s="33" t="s">
        <v>2079</v>
      </c>
      <c r="I3267" s="33" t="s">
        <v>1876</v>
      </c>
      <c r="J3267" s="33" t="s">
        <v>1876</v>
      </c>
      <c r="K3267" s="33">
        <v>2</v>
      </c>
      <c r="L3267" s="236">
        <v>45383</v>
      </c>
      <c r="M3267" s="236">
        <v>45383</v>
      </c>
      <c r="N3267" s="33" t="s">
        <v>124</v>
      </c>
      <c r="O3267" s="48" t="s">
        <v>125</v>
      </c>
      <c r="P3267" s="29" t="s">
        <v>1143</v>
      </c>
      <c r="Q3267" s="29" t="s">
        <v>1462</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1662</v>
      </c>
      <c r="G3268" s="33" t="s">
        <v>1830</v>
      </c>
      <c r="H3268" s="33" t="s">
        <v>2079</v>
      </c>
      <c r="I3268" s="33" t="s">
        <v>1876</v>
      </c>
      <c r="J3268" s="33" t="s">
        <v>1876</v>
      </c>
      <c r="K3268" s="33">
        <v>2</v>
      </c>
      <c r="L3268" s="236">
        <v>45413</v>
      </c>
      <c r="M3268" s="236">
        <v>45413</v>
      </c>
      <c r="N3268" s="33" t="s">
        <v>124</v>
      </c>
      <c r="O3268" s="48" t="s">
        <v>125</v>
      </c>
      <c r="P3268" s="29" t="s">
        <v>1143</v>
      </c>
      <c r="Q3268" s="29" t="s">
        <v>1462</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1662</v>
      </c>
      <c r="G3269" s="33" t="s">
        <v>1830</v>
      </c>
      <c r="H3269" s="33" t="s">
        <v>2079</v>
      </c>
      <c r="I3269" s="33" t="s">
        <v>1876</v>
      </c>
      <c r="J3269" s="33" t="s">
        <v>1876</v>
      </c>
      <c r="K3269" s="33">
        <v>2</v>
      </c>
      <c r="L3269" s="236">
        <v>45413</v>
      </c>
      <c r="M3269" s="236">
        <v>45413</v>
      </c>
      <c r="N3269" s="33" t="s">
        <v>124</v>
      </c>
      <c r="O3269" s="48" t="s">
        <v>125</v>
      </c>
      <c r="P3269" s="29" t="s">
        <v>1143</v>
      </c>
      <c r="Q3269" s="29" t="s">
        <v>1462</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1662</v>
      </c>
      <c r="G3270" s="33" t="s">
        <v>1830</v>
      </c>
      <c r="H3270" s="33" t="s">
        <v>2079</v>
      </c>
      <c r="I3270" s="33" t="s">
        <v>1876</v>
      </c>
      <c r="J3270" s="33" t="s">
        <v>1876</v>
      </c>
      <c r="K3270" s="33">
        <v>2</v>
      </c>
      <c r="L3270" s="236">
        <v>45444</v>
      </c>
      <c r="M3270" s="236">
        <v>45444</v>
      </c>
      <c r="N3270" s="33" t="s">
        <v>124</v>
      </c>
      <c r="O3270" s="48" t="s">
        <v>125</v>
      </c>
      <c r="P3270" s="29" t="s">
        <v>1143</v>
      </c>
      <c r="Q3270" s="29" t="s">
        <v>1462</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1662</v>
      </c>
      <c r="G3271" s="33" t="s">
        <v>1830</v>
      </c>
      <c r="H3271" s="33" t="s">
        <v>2079</v>
      </c>
      <c r="I3271" s="33" t="s">
        <v>1876</v>
      </c>
      <c r="J3271" s="33" t="s">
        <v>1876</v>
      </c>
      <c r="K3271" s="33">
        <v>2</v>
      </c>
      <c r="L3271" s="236">
        <v>45444</v>
      </c>
      <c r="M3271" s="236">
        <v>45444</v>
      </c>
      <c r="N3271" s="33" t="s">
        <v>124</v>
      </c>
      <c r="O3271" s="48" t="s">
        <v>125</v>
      </c>
      <c r="P3271" s="29" t="s">
        <v>1143</v>
      </c>
      <c r="Q3271" s="29" t="s">
        <v>1462</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1662</v>
      </c>
      <c r="G3272" s="33" t="s">
        <v>1830</v>
      </c>
      <c r="H3272" s="33" t="s">
        <v>2079</v>
      </c>
      <c r="I3272" s="33" t="s">
        <v>1876</v>
      </c>
      <c r="J3272" s="33" t="s">
        <v>1876</v>
      </c>
      <c r="K3272" s="33">
        <v>2</v>
      </c>
      <c r="L3272" s="236">
        <v>45474</v>
      </c>
      <c r="M3272" s="236">
        <v>45474</v>
      </c>
      <c r="N3272" s="33" t="s">
        <v>124</v>
      </c>
      <c r="O3272" s="48" t="s">
        <v>125</v>
      </c>
      <c r="P3272" s="29" t="s">
        <v>1143</v>
      </c>
      <c r="Q3272" s="29" t="s">
        <v>1462</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1662</v>
      </c>
      <c r="G3273" s="33" t="s">
        <v>1830</v>
      </c>
      <c r="H3273" s="33" t="s">
        <v>2079</v>
      </c>
      <c r="I3273" s="33" t="s">
        <v>1876</v>
      </c>
      <c r="J3273" s="33" t="s">
        <v>1876</v>
      </c>
      <c r="K3273" s="33">
        <v>2</v>
      </c>
      <c r="L3273" s="236">
        <v>45474</v>
      </c>
      <c r="M3273" s="236">
        <v>45474</v>
      </c>
      <c r="N3273" s="33" t="s">
        <v>124</v>
      </c>
      <c r="O3273" s="48" t="s">
        <v>125</v>
      </c>
      <c r="P3273" s="29" t="s">
        <v>1143</v>
      </c>
      <c r="Q3273" s="29" t="s">
        <v>1462</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1662</v>
      </c>
      <c r="G3274" s="33" t="s">
        <v>1830</v>
      </c>
      <c r="H3274" s="33" t="s">
        <v>2079</v>
      </c>
      <c r="I3274" s="33" t="s">
        <v>1876</v>
      </c>
      <c r="J3274" s="33" t="s">
        <v>1876</v>
      </c>
      <c r="K3274" s="33">
        <v>2</v>
      </c>
      <c r="L3274" s="236">
        <v>45505</v>
      </c>
      <c r="M3274" s="236">
        <v>45505</v>
      </c>
      <c r="N3274" s="33" t="s">
        <v>124</v>
      </c>
      <c r="O3274" s="48" t="s">
        <v>125</v>
      </c>
      <c r="P3274" s="29" t="s">
        <v>1143</v>
      </c>
      <c r="Q3274" s="29" t="s">
        <v>1462</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1662</v>
      </c>
      <c r="G3275" s="33" t="s">
        <v>1830</v>
      </c>
      <c r="H3275" s="33" t="s">
        <v>2079</v>
      </c>
      <c r="I3275" s="33" t="s">
        <v>1876</v>
      </c>
      <c r="J3275" s="33" t="s">
        <v>1876</v>
      </c>
      <c r="K3275" s="33">
        <v>2</v>
      </c>
      <c r="L3275" s="236">
        <v>45505</v>
      </c>
      <c r="M3275" s="236">
        <v>45505</v>
      </c>
      <c r="N3275" s="33" t="s">
        <v>124</v>
      </c>
      <c r="O3275" s="48" t="s">
        <v>125</v>
      </c>
      <c r="P3275" s="29" t="s">
        <v>1143</v>
      </c>
      <c r="Q3275" s="29" t="s">
        <v>1462</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1662</v>
      </c>
      <c r="G3276" s="33" t="s">
        <v>1830</v>
      </c>
      <c r="H3276" s="33" t="s">
        <v>2079</v>
      </c>
      <c r="I3276" s="33" t="s">
        <v>1876</v>
      </c>
      <c r="J3276" s="33" t="s">
        <v>1876</v>
      </c>
      <c r="K3276" s="33">
        <v>2</v>
      </c>
      <c r="L3276" s="236">
        <v>45536</v>
      </c>
      <c r="M3276" s="236">
        <v>45536</v>
      </c>
      <c r="N3276" s="33" t="s">
        <v>124</v>
      </c>
      <c r="O3276" s="48" t="s">
        <v>125</v>
      </c>
      <c r="P3276" s="29" t="s">
        <v>1143</v>
      </c>
      <c r="Q3276" s="29" t="s">
        <v>1462</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1662</v>
      </c>
      <c r="G3277" s="33" t="s">
        <v>1830</v>
      </c>
      <c r="H3277" s="33" t="s">
        <v>2079</v>
      </c>
      <c r="I3277" s="33" t="s">
        <v>1876</v>
      </c>
      <c r="J3277" s="33" t="s">
        <v>1876</v>
      </c>
      <c r="K3277" s="33">
        <v>2</v>
      </c>
      <c r="L3277" s="236">
        <v>45536</v>
      </c>
      <c r="M3277" s="236">
        <v>45536</v>
      </c>
      <c r="N3277" s="33" t="s">
        <v>124</v>
      </c>
      <c r="O3277" s="48" t="s">
        <v>125</v>
      </c>
      <c r="P3277" s="29" t="s">
        <v>1143</v>
      </c>
      <c r="Q3277" s="29" t="s">
        <v>1462</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1662</v>
      </c>
      <c r="G3278" s="33" t="s">
        <v>1830</v>
      </c>
      <c r="H3278" s="33" t="s">
        <v>2079</v>
      </c>
      <c r="I3278" s="33" t="s">
        <v>1876</v>
      </c>
      <c r="J3278" s="33" t="s">
        <v>1876</v>
      </c>
      <c r="K3278" s="33">
        <v>2</v>
      </c>
      <c r="L3278" s="236">
        <v>45566</v>
      </c>
      <c r="M3278" s="236">
        <v>45566</v>
      </c>
      <c r="N3278" s="33" t="s">
        <v>124</v>
      </c>
      <c r="O3278" s="48" t="s">
        <v>125</v>
      </c>
      <c r="P3278" s="29" t="s">
        <v>1143</v>
      </c>
      <c r="Q3278" s="29" t="s">
        <v>1462</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1662</v>
      </c>
      <c r="G3279" s="33" t="s">
        <v>1830</v>
      </c>
      <c r="H3279" s="33" t="s">
        <v>2079</v>
      </c>
      <c r="I3279" s="33" t="s">
        <v>1876</v>
      </c>
      <c r="J3279" s="33" t="s">
        <v>1876</v>
      </c>
      <c r="K3279" s="33">
        <v>2</v>
      </c>
      <c r="L3279" s="236">
        <v>45566</v>
      </c>
      <c r="M3279" s="236">
        <v>45566</v>
      </c>
      <c r="N3279" s="33" t="s">
        <v>124</v>
      </c>
      <c r="O3279" s="48" t="s">
        <v>125</v>
      </c>
      <c r="P3279" s="29" t="s">
        <v>1143</v>
      </c>
      <c r="Q3279" s="29" t="s">
        <v>1462</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1662</v>
      </c>
      <c r="G3280" s="33" t="s">
        <v>1830</v>
      </c>
      <c r="H3280" s="33" t="s">
        <v>2079</v>
      </c>
      <c r="I3280" s="33" t="s">
        <v>1876</v>
      </c>
      <c r="J3280" s="33" t="s">
        <v>1876</v>
      </c>
      <c r="K3280" s="33">
        <v>2</v>
      </c>
      <c r="L3280" s="236">
        <v>45597</v>
      </c>
      <c r="M3280" s="236">
        <v>45597</v>
      </c>
      <c r="N3280" s="33" t="s">
        <v>124</v>
      </c>
      <c r="O3280" s="48" t="s">
        <v>125</v>
      </c>
      <c r="P3280" s="29" t="s">
        <v>1143</v>
      </c>
      <c r="Q3280" s="29" t="s">
        <v>1462</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1662</v>
      </c>
      <c r="G3281" s="33" t="s">
        <v>1830</v>
      </c>
      <c r="H3281" s="33" t="s">
        <v>2079</v>
      </c>
      <c r="I3281" s="33" t="s">
        <v>1876</v>
      </c>
      <c r="J3281" s="33" t="s">
        <v>1876</v>
      </c>
      <c r="K3281" s="33">
        <v>2</v>
      </c>
      <c r="L3281" s="236">
        <v>45597</v>
      </c>
      <c r="M3281" s="236">
        <v>45597</v>
      </c>
      <c r="N3281" s="33" t="s">
        <v>124</v>
      </c>
      <c r="O3281" s="48" t="s">
        <v>125</v>
      </c>
      <c r="P3281" s="29" t="s">
        <v>1143</v>
      </c>
      <c r="Q3281" s="29" t="s">
        <v>1462</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1662</v>
      </c>
      <c r="G3282" s="33" t="s">
        <v>1830</v>
      </c>
      <c r="H3282" s="33" t="s">
        <v>2079</v>
      </c>
      <c r="I3282" s="33" t="s">
        <v>1876</v>
      </c>
      <c r="J3282" s="33" t="s">
        <v>1876</v>
      </c>
      <c r="K3282" s="33">
        <v>2</v>
      </c>
      <c r="L3282" s="236">
        <v>45627</v>
      </c>
      <c r="M3282" s="236">
        <v>45627</v>
      </c>
      <c r="N3282" s="33" t="s">
        <v>124</v>
      </c>
      <c r="O3282" s="48" t="s">
        <v>125</v>
      </c>
      <c r="P3282" s="29" t="s">
        <v>1143</v>
      </c>
      <c r="Q3282" s="29" t="s">
        <v>1462</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1662</v>
      </c>
      <c r="G3283" s="33" t="s">
        <v>1830</v>
      </c>
      <c r="H3283" s="33" t="s">
        <v>2079</v>
      </c>
      <c r="I3283" s="33" t="s">
        <v>1876</v>
      </c>
      <c r="J3283" s="33" t="s">
        <v>1876</v>
      </c>
      <c r="K3283" s="33">
        <v>2</v>
      </c>
      <c r="L3283" s="236">
        <v>45627</v>
      </c>
      <c r="M3283" s="236">
        <v>45627</v>
      </c>
      <c r="N3283" s="33" t="s">
        <v>124</v>
      </c>
      <c r="O3283" s="48" t="s">
        <v>125</v>
      </c>
      <c r="P3283" s="29" t="s">
        <v>1143</v>
      </c>
      <c r="Q3283" s="29" t="s">
        <v>1462</v>
      </c>
      <c r="R3283" s="29" t="s">
        <v>78</v>
      </c>
      <c r="S3283" s="33">
        <v>2</v>
      </c>
      <c r="T3283" s="29"/>
      <c r="U3283" s="29"/>
      <c r="V3283" s="29"/>
      <c r="W3283" s="29"/>
      <c r="X3283" s="29"/>
      <c r="Y3283" s="29"/>
      <c r="Z3283" s="33"/>
    </row>
    <row r="3284" ht="24" spans="1:26">
      <c r="A3284" s="33">
        <v>1136</v>
      </c>
      <c r="B3284" s="33" t="s">
        <v>117</v>
      </c>
      <c r="C3284" s="33" t="s">
        <v>118</v>
      </c>
      <c r="D3284" s="33" t="s">
        <v>150</v>
      </c>
      <c r="E3284" s="33" t="s">
        <v>797</v>
      </c>
      <c r="F3284" s="29" t="s">
        <v>1667</v>
      </c>
      <c r="G3284" s="33" t="s">
        <v>1830</v>
      </c>
      <c r="H3284" s="29" t="s">
        <v>2080</v>
      </c>
      <c r="I3284" s="33" t="s">
        <v>1876</v>
      </c>
      <c r="J3284" s="33" t="s">
        <v>1876</v>
      </c>
      <c r="K3284" s="164">
        <v>6</v>
      </c>
      <c r="L3284" s="236">
        <v>45292</v>
      </c>
      <c r="M3284" s="236">
        <v>45292</v>
      </c>
      <c r="N3284" s="33" t="s">
        <v>124</v>
      </c>
      <c r="O3284" s="48" t="s">
        <v>125</v>
      </c>
      <c r="P3284" s="29" t="s">
        <v>1143</v>
      </c>
      <c r="Q3284" s="29" t="s">
        <v>1643</v>
      </c>
      <c r="R3284" s="29" t="s">
        <v>78</v>
      </c>
      <c r="S3284" s="164">
        <v>6</v>
      </c>
      <c r="T3284" s="29"/>
      <c r="U3284" s="29"/>
      <c r="V3284" s="29"/>
      <c r="W3284" s="29"/>
      <c r="X3284" s="29"/>
      <c r="Y3284" s="29"/>
      <c r="Z3284" s="33"/>
    </row>
    <row r="3285" ht="24" spans="1:26">
      <c r="A3285" s="33">
        <v>1137</v>
      </c>
      <c r="B3285" s="33" t="s">
        <v>117</v>
      </c>
      <c r="C3285" s="33" t="s">
        <v>118</v>
      </c>
      <c r="D3285" s="33" t="s">
        <v>150</v>
      </c>
      <c r="E3285" s="33" t="s">
        <v>797</v>
      </c>
      <c r="F3285" s="29" t="s">
        <v>1667</v>
      </c>
      <c r="G3285" s="33" t="s">
        <v>1830</v>
      </c>
      <c r="H3285" s="29" t="s">
        <v>2080</v>
      </c>
      <c r="I3285" s="33" t="s">
        <v>1876</v>
      </c>
      <c r="J3285" s="33" t="s">
        <v>1876</v>
      </c>
      <c r="K3285" s="164">
        <v>6</v>
      </c>
      <c r="L3285" s="236">
        <v>45323</v>
      </c>
      <c r="M3285" s="236">
        <v>45323</v>
      </c>
      <c r="N3285" s="33" t="s">
        <v>124</v>
      </c>
      <c r="O3285" s="48" t="s">
        <v>125</v>
      </c>
      <c r="P3285" s="29" t="s">
        <v>1143</v>
      </c>
      <c r="Q3285" s="29" t="s">
        <v>1643</v>
      </c>
      <c r="R3285" s="29" t="s">
        <v>78</v>
      </c>
      <c r="S3285" s="164">
        <v>6</v>
      </c>
      <c r="T3285" s="29"/>
      <c r="U3285" s="29"/>
      <c r="V3285" s="29"/>
      <c r="W3285" s="29"/>
      <c r="X3285" s="29"/>
      <c r="Y3285" s="29"/>
      <c r="Z3285" s="33"/>
    </row>
    <row r="3286" ht="24" spans="1:28">
      <c r="A3286" s="33">
        <v>1138</v>
      </c>
      <c r="B3286" s="33" t="s">
        <v>117</v>
      </c>
      <c r="C3286" s="33" t="s">
        <v>118</v>
      </c>
      <c r="D3286" s="33" t="s">
        <v>150</v>
      </c>
      <c r="E3286" s="33" t="s">
        <v>797</v>
      </c>
      <c r="F3286" s="29" t="s">
        <v>1667</v>
      </c>
      <c r="G3286" s="33" t="s">
        <v>1830</v>
      </c>
      <c r="H3286" s="29" t="s">
        <v>2080</v>
      </c>
      <c r="I3286" s="33" t="s">
        <v>1876</v>
      </c>
      <c r="J3286" s="33" t="s">
        <v>1876</v>
      </c>
      <c r="K3286" s="164">
        <v>6</v>
      </c>
      <c r="L3286" s="236">
        <v>45352</v>
      </c>
      <c r="M3286" s="236">
        <v>45352</v>
      </c>
      <c r="N3286" s="33" t="s">
        <v>124</v>
      </c>
      <c r="O3286" s="48" t="s">
        <v>125</v>
      </c>
      <c r="P3286" s="29" t="s">
        <v>1143</v>
      </c>
      <c r="Q3286" s="29" t="s">
        <v>1643</v>
      </c>
      <c r="R3286" s="29" t="s">
        <v>78</v>
      </c>
      <c r="S3286" s="164">
        <v>6</v>
      </c>
      <c r="T3286" s="34"/>
      <c r="U3286" s="34"/>
      <c r="V3286" s="35"/>
      <c r="W3286" s="35"/>
      <c r="X3286" s="40"/>
      <c r="Y3286" s="40"/>
      <c r="Z3286" s="38"/>
      <c r="AA3286" s="34"/>
      <c r="AB3286" s="34"/>
    </row>
    <row r="3287" ht="24" spans="1:26">
      <c r="A3287" s="33">
        <v>1139</v>
      </c>
      <c r="B3287" s="33" t="s">
        <v>117</v>
      </c>
      <c r="C3287" s="33" t="s">
        <v>118</v>
      </c>
      <c r="D3287" s="33" t="s">
        <v>150</v>
      </c>
      <c r="E3287" s="33" t="s">
        <v>797</v>
      </c>
      <c r="F3287" s="29" t="s">
        <v>1667</v>
      </c>
      <c r="G3287" s="33" t="s">
        <v>1830</v>
      </c>
      <c r="H3287" s="29" t="s">
        <v>2080</v>
      </c>
      <c r="I3287" s="33" t="s">
        <v>1876</v>
      </c>
      <c r="J3287" s="33" t="s">
        <v>1876</v>
      </c>
      <c r="K3287" s="164">
        <v>6</v>
      </c>
      <c r="L3287" s="236">
        <v>45383</v>
      </c>
      <c r="M3287" s="236">
        <v>45383</v>
      </c>
      <c r="N3287" s="33" t="s">
        <v>124</v>
      </c>
      <c r="O3287" s="48" t="s">
        <v>125</v>
      </c>
      <c r="P3287" s="29" t="s">
        <v>1143</v>
      </c>
      <c r="Q3287" s="29" t="s">
        <v>1643</v>
      </c>
      <c r="R3287" s="29" t="s">
        <v>78</v>
      </c>
      <c r="S3287" s="164">
        <v>6</v>
      </c>
      <c r="T3287" s="29"/>
      <c r="U3287" s="29"/>
      <c r="V3287" s="29"/>
      <c r="W3287" s="29"/>
      <c r="X3287" s="29"/>
      <c r="Y3287" s="29"/>
      <c r="Z3287" s="33"/>
    </row>
    <row r="3288" ht="24" spans="1:26">
      <c r="A3288" s="33">
        <v>1140</v>
      </c>
      <c r="B3288" s="33" t="s">
        <v>117</v>
      </c>
      <c r="C3288" s="33" t="s">
        <v>118</v>
      </c>
      <c r="D3288" s="33" t="s">
        <v>150</v>
      </c>
      <c r="E3288" s="33" t="s">
        <v>797</v>
      </c>
      <c r="F3288" s="29" t="s">
        <v>1667</v>
      </c>
      <c r="G3288" s="33" t="s">
        <v>1830</v>
      </c>
      <c r="H3288" s="29" t="s">
        <v>2080</v>
      </c>
      <c r="I3288" s="33" t="s">
        <v>1876</v>
      </c>
      <c r="J3288" s="33" t="s">
        <v>1876</v>
      </c>
      <c r="K3288" s="164">
        <v>6</v>
      </c>
      <c r="L3288" s="236">
        <v>45413</v>
      </c>
      <c r="M3288" s="236">
        <v>45413</v>
      </c>
      <c r="N3288" s="33" t="s">
        <v>124</v>
      </c>
      <c r="O3288" s="48" t="s">
        <v>125</v>
      </c>
      <c r="P3288" s="29" t="s">
        <v>1143</v>
      </c>
      <c r="Q3288" s="29" t="s">
        <v>1643</v>
      </c>
      <c r="R3288" s="29" t="s">
        <v>78</v>
      </c>
      <c r="S3288" s="164">
        <v>6</v>
      </c>
      <c r="T3288" s="29"/>
      <c r="U3288" s="29"/>
      <c r="V3288" s="29"/>
      <c r="W3288" s="29"/>
      <c r="X3288" s="29"/>
      <c r="Y3288" s="29"/>
      <c r="Z3288" s="33"/>
    </row>
    <row r="3289" ht="24" spans="1:26">
      <c r="A3289" s="33">
        <v>1141</v>
      </c>
      <c r="B3289" s="33" t="s">
        <v>117</v>
      </c>
      <c r="C3289" s="33" t="s">
        <v>118</v>
      </c>
      <c r="D3289" s="33" t="s">
        <v>150</v>
      </c>
      <c r="E3289" s="33" t="s">
        <v>797</v>
      </c>
      <c r="F3289" s="29" t="s">
        <v>1667</v>
      </c>
      <c r="G3289" s="33" t="s">
        <v>1830</v>
      </c>
      <c r="H3289" s="29" t="s">
        <v>2080</v>
      </c>
      <c r="I3289" s="33" t="s">
        <v>1876</v>
      </c>
      <c r="J3289" s="33" t="s">
        <v>1876</v>
      </c>
      <c r="K3289" s="164">
        <v>6</v>
      </c>
      <c r="L3289" s="236">
        <v>45444</v>
      </c>
      <c r="M3289" s="236">
        <v>45444</v>
      </c>
      <c r="N3289" s="33" t="s">
        <v>124</v>
      </c>
      <c r="O3289" s="48" t="s">
        <v>125</v>
      </c>
      <c r="P3289" s="29" t="s">
        <v>1143</v>
      </c>
      <c r="Q3289" s="29" t="s">
        <v>1643</v>
      </c>
      <c r="R3289" s="29" t="s">
        <v>78</v>
      </c>
      <c r="S3289" s="164">
        <v>6</v>
      </c>
      <c r="T3289" s="29"/>
      <c r="U3289" s="29"/>
      <c r="V3289" s="29"/>
      <c r="W3289" s="29"/>
      <c r="X3289" s="29"/>
      <c r="Y3289" s="29"/>
      <c r="Z3289" s="33"/>
    </row>
    <row r="3290" ht="24" spans="1:26">
      <c r="A3290" s="33">
        <v>1142</v>
      </c>
      <c r="B3290" s="33" t="s">
        <v>117</v>
      </c>
      <c r="C3290" s="33" t="s">
        <v>118</v>
      </c>
      <c r="D3290" s="33" t="s">
        <v>150</v>
      </c>
      <c r="E3290" s="33" t="s">
        <v>797</v>
      </c>
      <c r="F3290" s="29" t="s">
        <v>1667</v>
      </c>
      <c r="G3290" s="33" t="s">
        <v>1830</v>
      </c>
      <c r="H3290" s="29" t="s">
        <v>2080</v>
      </c>
      <c r="I3290" s="33" t="s">
        <v>1876</v>
      </c>
      <c r="J3290" s="33" t="s">
        <v>1876</v>
      </c>
      <c r="K3290" s="164">
        <v>6</v>
      </c>
      <c r="L3290" s="236">
        <v>45474</v>
      </c>
      <c r="M3290" s="236">
        <v>45474</v>
      </c>
      <c r="N3290" s="33" t="s">
        <v>124</v>
      </c>
      <c r="O3290" s="48" t="s">
        <v>125</v>
      </c>
      <c r="P3290" s="29" t="s">
        <v>1143</v>
      </c>
      <c r="Q3290" s="29" t="s">
        <v>1643</v>
      </c>
      <c r="R3290" s="29" t="s">
        <v>78</v>
      </c>
      <c r="S3290" s="164">
        <v>6</v>
      </c>
      <c r="T3290" s="29"/>
      <c r="U3290" s="29"/>
      <c r="V3290" s="29"/>
      <c r="W3290" s="29"/>
      <c r="X3290" s="29"/>
      <c r="Y3290" s="29"/>
      <c r="Z3290" s="33"/>
    </row>
    <row r="3291" ht="24" spans="1:26">
      <c r="A3291" s="33">
        <v>1143</v>
      </c>
      <c r="B3291" s="33" t="s">
        <v>117</v>
      </c>
      <c r="C3291" s="33" t="s">
        <v>118</v>
      </c>
      <c r="D3291" s="33" t="s">
        <v>150</v>
      </c>
      <c r="E3291" s="33" t="s">
        <v>797</v>
      </c>
      <c r="F3291" s="29" t="s">
        <v>1667</v>
      </c>
      <c r="G3291" s="33" t="s">
        <v>1830</v>
      </c>
      <c r="H3291" s="29" t="s">
        <v>2080</v>
      </c>
      <c r="I3291" s="33" t="s">
        <v>1876</v>
      </c>
      <c r="J3291" s="33" t="s">
        <v>1876</v>
      </c>
      <c r="K3291" s="164">
        <v>6</v>
      </c>
      <c r="L3291" s="236">
        <v>45505</v>
      </c>
      <c r="M3291" s="236">
        <v>45505</v>
      </c>
      <c r="N3291" s="33" t="s">
        <v>124</v>
      </c>
      <c r="O3291" s="48" t="s">
        <v>125</v>
      </c>
      <c r="P3291" s="29" t="s">
        <v>1143</v>
      </c>
      <c r="Q3291" s="29" t="s">
        <v>1643</v>
      </c>
      <c r="R3291" s="29" t="s">
        <v>78</v>
      </c>
      <c r="S3291" s="164">
        <v>6</v>
      </c>
      <c r="T3291" s="29"/>
      <c r="U3291" s="29"/>
      <c r="V3291" s="29"/>
      <c r="W3291" s="29"/>
      <c r="X3291" s="29"/>
      <c r="Y3291" s="29"/>
      <c r="Z3291" s="33"/>
    </row>
    <row r="3292" ht="24" spans="1:26">
      <c r="A3292" s="33">
        <v>1144</v>
      </c>
      <c r="B3292" s="33" t="s">
        <v>117</v>
      </c>
      <c r="C3292" s="33" t="s">
        <v>118</v>
      </c>
      <c r="D3292" s="33" t="s">
        <v>150</v>
      </c>
      <c r="E3292" s="33" t="s">
        <v>797</v>
      </c>
      <c r="F3292" s="29" t="s">
        <v>1667</v>
      </c>
      <c r="G3292" s="33" t="s">
        <v>1830</v>
      </c>
      <c r="H3292" s="29" t="s">
        <v>2080</v>
      </c>
      <c r="I3292" s="33" t="s">
        <v>1876</v>
      </c>
      <c r="J3292" s="33" t="s">
        <v>1876</v>
      </c>
      <c r="K3292" s="164">
        <v>6</v>
      </c>
      <c r="L3292" s="236">
        <v>45536</v>
      </c>
      <c r="M3292" s="236">
        <v>45536</v>
      </c>
      <c r="N3292" s="33" t="s">
        <v>124</v>
      </c>
      <c r="O3292" s="48" t="s">
        <v>125</v>
      </c>
      <c r="P3292" s="29" t="s">
        <v>1143</v>
      </c>
      <c r="Q3292" s="29" t="s">
        <v>1643</v>
      </c>
      <c r="R3292" s="29" t="s">
        <v>78</v>
      </c>
      <c r="S3292" s="164">
        <v>6</v>
      </c>
      <c r="T3292" s="29"/>
      <c r="U3292" s="29"/>
      <c r="V3292" s="29"/>
      <c r="W3292" s="29"/>
      <c r="X3292" s="29"/>
      <c r="Y3292" s="29"/>
      <c r="Z3292" s="33"/>
    </row>
    <row r="3293" ht="24" spans="1:26">
      <c r="A3293" s="33">
        <v>1145</v>
      </c>
      <c r="B3293" s="33" t="s">
        <v>117</v>
      </c>
      <c r="C3293" s="33" t="s">
        <v>118</v>
      </c>
      <c r="D3293" s="33" t="s">
        <v>150</v>
      </c>
      <c r="E3293" s="33" t="s">
        <v>797</v>
      </c>
      <c r="F3293" s="29" t="s">
        <v>1667</v>
      </c>
      <c r="G3293" s="33" t="s">
        <v>1830</v>
      </c>
      <c r="H3293" s="29" t="s">
        <v>2080</v>
      </c>
      <c r="I3293" s="33" t="s">
        <v>1876</v>
      </c>
      <c r="J3293" s="33" t="s">
        <v>1876</v>
      </c>
      <c r="K3293" s="164">
        <v>6</v>
      </c>
      <c r="L3293" s="236">
        <v>45566</v>
      </c>
      <c r="M3293" s="236">
        <v>45566</v>
      </c>
      <c r="N3293" s="33" t="s">
        <v>124</v>
      </c>
      <c r="O3293" s="48" t="s">
        <v>125</v>
      </c>
      <c r="P3293" s="29" t="s">
        <v>1143</v>
      </c>
      <c r="Q3293" s="29" t="s">
        <v>1643</v>
      </c>
      <c r="R3293" s="29" t="s">
        <v>78</v>
      </c>
      <c r="S3293" s="164">
        <v>6</v>
      </c>
      <c r="T3293" s="29"/>
      <c r="U3293" s="29"/>
      <c r="V3293" s="29"/>
      <c r="W3293" s="29"/>
      <c r="X3293" s="29"/>
      <c r="Y3293" s="29"/>
      <c r="Z3293" s="33"/>
    </row>
    <row r="3294" ht="24" spans="1:26">
      <c r="A3294" s="33">
        <v>1146</v>
      </c>
      <c r="B3294" s="33" t="s">
        <v>117</v>
      </c>
      <c r="C3294" s="33" t="s">
        <v>118</v>
      </c>
      <c r="D3294" s="33" t="s">
        <v>150</v>
      </c>
      <c r="E3294" s="33" t="s">
        <v>797</v>
      </c>
      <c r="F3294" s="29" t="s">
        <v>1667</v>
      </c>
      <c r="G3294" s="33" t="s">
        <v>1830</v>
      </c>
      <c r="H3294" s="29" t="s">
        <v>2080</v>
      </c>
      <c r="I3294" s="33" t="s">
        <v>1876</v>
      </c>
      <c r="J3294" s="33" t="s">
        <v>1876</v>
      </c>
      <c r="K3294" s="164">
        <v>6</v>
      </c>
      <c r="L3294" s="236">
        <v>45597</v>
      </c>
      <c r="M3294" s="236">
        <v>45597</v>
      </c>
      <c r="N3294" s="33" t="s">
        <v>124</v>
      </c>
      <c r="O3294" s="48" t="s">
        <v>125</v>
      </c>
      <c r="P3294" s="29" t="s">
        <v>1143</v>
      </c>
      <c r="Q3294" s="29" t="s">
        <v>1643</v>
      </c>
      <c r="R3294" s="29" t="s">
        <v>78</v>
      </c>
      <c r="S3294" s="164">
        <v>6</v>
      </c>
      <c r="T3294" s="29"/>
      <c r="U3294" s="29"/>
      <c r="V3294" s="29"/>
      <c r="W3294" s="29"/>
      <c r="X3294" s="29"/>
      <c r="Y3294" s="29"/>
      <c r="Z3294" s="33"/>
    </row>
    <row r="3295" ht="24" spans="1:26">
      <c r="A3295" s="33">
        <v>1147</v>
      </c>
      <c r="B3295" s="33" t="s">
        <v>117</v>
      </c>
      <c r="C3295" s="33" t="s">
        <v>118</v>
      </c>
      <c r="D3295" s="33" t="s">
        <v>150</v>
      </c>
      <c r="E3295" s="33" t="s">
        <v>797</v>
      </c>
      <c r="F3295" s="29" t="s">
        <v>1667</v>
      </c>
      <c r="G3295" s="33" t="s">
        <v>1830</v>
      </c>
      <c r="H3295" s="29" t="s">
        <v>2080</v>
      </c>
      <c r="I3295" s="33" t="s">
        <v>1876</v>
      </c>
      <c r="J3295" s="33" t="s">
        <v>1876</v>
      </c>
      <c r="K3295" s="164">
        <v>6</v>
      </c>
      <c r="L3295" s="236">
        <v>45627</v>
      </c>
      <c r="M3295" s="236">
        <v>45627</v>
      </c>
      <c r="N3295" s="33" t="s">
        <v>124</v>
      </c>
      <c r="O3295" s="48" t="s">
        <v>125</v>
      </c>
      <c r="P3295" s="29" t="s">
        <v>1143</v>
      </c>
      <c r="Q3295" s="29" t="s">
        <v>1643</v>
      </c>
      <c r="R3295" s="29" t="s">
        <v>78</v>
      </c>
      <c r="S3295" s="164">
        <v>6</v>
      </c>
      <c r="T3295" s="29"/>
      <c r="U3295" s="29"/>
      <c r="V3295" s="29"/>
      <c r="W3295" s="29"/>
      <c r="X3295" s="29"/>
      <c r="Y3295" s="29"/>
      <c r="Z3295" s="33"/>
    </row>
    <row r="3296" ht="24" spans="1:26">
      <c r="A3296" s="33">
        <v>1149</v>
      </c>
      <c r="B3296" s="33" t="s">
        <v>117</v>
      </c>
      <c r="C3296" s="33" t="s">
        <v>118</v>
      </c>
      <c r="D3296" s="33" t="s">
        <v>150</v>
      </c>
      <c r="E3296" s="33" t="s">
        <v>797</v>
      </c>
      <c r="F3296" s="33" t="s">
        <v>1672</v>
      </c>
      <c r="G3296" s="33" t="s">
        <v>1830</v>
      </c>
      <c r="H3296" s="33" t="s">
        <v>1766</v>
      </c>
      <c r="I3296" s="33" t="s">
        <v>1876</v>
      </c>
      <c r="J3296" s="33" t="s">
        <v>1876</v>
      </c>
      <c r="K3296" s="33">
        <v>2</v>
      </c>
      <c r="L3296" s="236">
        <v>45292</v>
      </c>
      <c r="M3296" s="236">
        <v>45292</v>
      </c>
      <c r="N3296" s="33" t="s">
        <v>124</v>
      </c>
      <c r="O3296" s="48" t="s">
        <v>125</v>
      </c>
      <c r="P3296" s="29" t="s">
        <v>1143</v>
      </c>
      <c r="Q3296" s="29" t="s">
        <v>1643</v>
      </c>
      <c r="R3296" s="29" t="s">
        <v>78</v>
      </c>
      <c r="S3296" s="33">
        <v>2</v>
      </c>
      <c r="T3296" s="29"/>
      <c r="U3296" s="29"/>
      <c r="V3296" s="29"/>
      <c r="W3296" s="29"/>
      <c r="X3296" s="29"/>
      <c r="Y3296" s="29"/>
      <c r="Z3296" s="33"/>
    </row>
    <row r="3297" ht="24" spans="1:26">
      <c r="A3297" s="33">
        <v>1150</v>
      </c>
      <c r="B3297" s="33" t="s">
        <v>117</v>
      </c>
      <c r="C3297" s="33" t="s">
        <v>118</v>
      </c>
      <c r="D3297" s="33" t="s">
        <v>150</v>
      </c>
      <c r="E3297" s="33" t="s">
        <v>797</v>
      </c>
      <c r="F3297" s="33" t="s">
        <v>1672</v>
      </c>
      <c r="G3297" s="33" t="s">
        <v>1830</v>
      </c>
      <c r="H3297" s="33" t="s">
        <v>1766</v>
      </c>
      <c r="I3297" s="33" t="s">
        <v>1876</v>
      </c>
      <c r="J3297" s="33" t="s">
        <v>1876</v>
      </c>
      <c r="K3297" s="33">
        <v>2</v>
      </c>
      <c r="L3297" s="236">
        <v>45323</v>
      </c>
      <c r="M3297" s="236">
        <v>45323</v>
      </c>
      <c r="N3297" s="33" t="s">
        <v>124</v>
      </c>
      <c r="O3297" s="48" t="s">
        <v>125</v>
      </c>
      <c r="P3297" s="29" t="s">
        <v>1143</v>
      </c>
      <c r="Q3297" s="29" t="s">
        <v>1643</v>
      </c>
      <c r="R3297" s="29" t="s">
        <v>78</v>
      </c>
      <c r="S3297" s="33">
        <v>2</v>
      </c>
      <c r="T3297" s="29"/>
      <c r="U3297" s="29"/>
      <c r="V3297" s="29"/>
      <c r="W3297" s="29"/>
      <c r="X3297" s="29"/>
      <c r="Y3297" s="29"/>
      <c r="Z3297" s="33"/>
    </row>
    <row r="3298" ht="24" spans="1:28">
      <c r="A3298" s="33">
        <v>1151</v>
      </c>
      <c r="B3298" s="33" t="s">
        <v>117</v>
      </c>
      <c r="C3298" s="33" t="s">
        <v>118</v>
      </c>
      <c r="D3298" s="33" t="s">
        <v>150</v>
      </c>
      <c r="E3298" s="33" t="s">
        <v>797</v>
      </c>
      <c r="F3298" s="33" t="s">
        <v>1672</v>
      </c>
      <c r="G3298" s="33" t="s">
        <v>1830</v>
      </c>
      <c r="H3298" s="33" t="s">
        <v>1766</v>
      </c>
      <c r="I3298" s="33" t="s">
        <v>1876</v>
      </c>
      <c r="J3298" s="33" t="s">
        <v>1876</v>
      </c>
      <c r="K3298" s="33">
        <v>2</v>
      </c>
      <c r="L3298" s="236">
        <v>45352</v>
      </c>
      <c r="M3298" s="236">
        <v>45352</v>
      </c>
      <c r="N3298" s="33" t="s">
        <v>124</v>
      </c>
      <c r="O3298" s="48" t="s">
        <v>125</v>
      </c>
      <c r="P3298" s="29" t="s">
        <v>1143</v>
      </c>
      <c r="Q3298" s="29" t="s">
        <v>1643</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150</v>
      </c>
      <c r="E3299" s="33" t="s">
        <v>797</v>
      </c>
      <c r="F3299" s="33" t="s">
        <v>1672</v>
      </c>
      <c r="G3299" s="33" t="s">
        <v>1830</v>
      </c>
      <c r="H3299" s="33" t="s">
        <v>1766</v>
      </c>
      <c r="I3299" s="33" t="s">
        <v>1876</v>
      </c>
      <c r="J3299" s="33" t="s">
        <v>1876</v>
      </c>
      <c r="K3299" s="33">
        <v>2</v>
      </c>
      <c r="L3299" s="236">
        <v>45383</v>
      </c>
      <c r="M3299" s="236">
        <v>45383</v>
      </c>
      <c r="N3299" s="33" t="s">
        <v>124</v>
      </c>
      <c r="O3299" s="48" t="s">
        <v>125</v>
      </c>
      <c r="P3299" s="29" t="s">
        <v>1143</v>
      </c>
      <c r="Q3299" s="29" t="s">
        <v>1643</v>
      </c>
      <c r="R3299" s="29" t="s">
        <v>78</v>
      </c>
      <c r="S3299" s="33">
        <v>2</v>
      </c>
      <c r="T3299" s="29"/>
      <c r="U3299" s="29"/>
      <c r="V3299" s="29"/>
      <c r="W3299" s="29"/>
      <c r="X3299" s="29"/>
      <c r="Y3299" s="29"/>
      <c r="Z3299" s="33"/>
    </row>
    <row r="3300" ht="24" spans="1:26">
      <c r="A3300" s="33">
        <v>1153</v>
      </c>
      <c r="B3300" s="33" t="s">
        <v>117</v>
      </c>
      <c r="C3300" s="33" t="s">
        <v>118</v>
      </c>
      <c r="D3300" s="33" t="s">
        <v>150</v>
      </c>
      <c r="E3300" s="33" t="s">
        <v>797</v>
      </c>
      <c r="F3300" s="33" t="s">
        <v>1672</v>
      </c>
      <c r="G3300" s="33" t="s">
        <v>1830</v>
      </c>
      <c r="H3300" s="33" t="s">
        <v>1766</v>
      </c>
      <c r="I3300" s="33" t="s">
        <v>1876</v>
      </c>
      <c r="J3300" s="33" t="s">
        <v>1876</v>
      </c>
      <c r="K3300" s="33">
        <v>2</v>
      </c>
      <c r="L3300" s="236">
        <v>45413</v>
      </c>
      <c r="M3300" s="236">
        <v>45413</v>
      </c>
      <c r="N3300" s="33" t="s">
        <v>124</v>
      </c>
      <c r="O3300" s="48" t="s">
        <v>125</v>
      </c>
      <c r="P3300" s="29" t="s">
        <v>1143</v>
      </c>
      <c r="Q3300" s="29" t="s">
        <v>1643</v>
      </c>
      <c r="R3300" s="29" t="s">
        <v>78</v>
      </c>
      <c r="S3300" s="33">
        <v>2</v>
      </c>
      <c r="T3300" s="29"/>
      <c r="U3300" s="29"/>
      <c r="V3300" s="29"/>
      <c r="W3300" s="29"/>
      <c r="X3300" s="29"/>
      <c r="Y3300" s="29"/>
      <c r="Z3300" s="33"/>
    </row>
    <row r="3301" ht="24" spans="1:26">
      <c r="A3301" s="33">
        <v>1154</v>
      </c>
      <c r="B3301" s="33" t="s">
        <v>117</v>
      </c>
      <c r="C3301" s="33" t="s">
        <v>118</v>
      </c>
      <c r="D3301" s="33" t="s">
        <v>150</v>
      </c>
      <c r="E3301" s="33" t="s">
        <v>797</v>
      </c>
      <c r="F3301" s="33" t="s">
        <v>1672</v>
      </c>
      <c r="G3301" s="33" t="s">
        <v>1830</v>
      </c>
      <c r="H3301" s="33" t="s">
        <v>1766</v>
      </c>
      <c r="I3301" s="33" t="s">
        <v>1876</v>
      </c>
      <c r="J3301" s="33" t="s">
        <v>1876</v>
      </c>
      <c r="K3301" s="33">
        <v>2</v>
      </c>
      <c r="L3301" s="236">
        <v>45444</v>
      </c>
      <c r="M3301" s="236">
        <v>45444</v>
      </c>
      <c r="N3301" s="33" t="s">
        <v>124</v>
      </c>
      <c r="O3301" s="48" t="s">
        <v>125</v>
      </c>
      <c r="P3301" s="29" t="s">
        <v>1143</v>
      </c>
      <c r="Q3301" s="29" t="s">
        <v>1643</v>
      </c>
      <c r="R3301" s="29" t="s">
        <v>78</v>
      </c>
      <c r="S3301" s="33">
        <v>2</v>
      </c>
      <c r="T3301" s="29"/>
      <c r="U3301" s="29"/>
      <c r="V3301" s="29"/>
      <c r="W3301" s="29"/>
      <c r="X3301" s="29"/>
      <c r="Y3301" s="29"/>
      <c r="Z3301" s="33"/>
    </row>
    <row r="3302" ht="24" spans="1:26">
      <c r="A3302" s="33">
        <v>1155</v>
      </c>
      <c r="B3302" s="33" t="s">
        <v>117</v>
      </c>
      <c r="C3302" s="33" t="s">
        <v>118</v>
      </c>
      <c r="D3302" s="33" t="s">
        <v>150</v>
      </c>
      <c r="E3302" s="33" t="s">
        <v>797</v>
      </c>
      <c r="F3302" s="33" t="s">
        <v>1672</v>
      </c>
      <c r="G3302" s="33" t="s">
        <v>1830</v>
      </c>
      <c r="H3302" s="33" t="s">
        <v>1766</v>
      </c>
      <c r="I3302" s="33" t="s">
        <v>1876</v>
      </c>
      <c r="J3302" s="33" t="s">
        <v>1876</v>
      </c>
      <c r="K3302" s="33">
        <v>2</v>
      </c>
      <c r="L3302" s="236">
        <v>45474</v>
      </c>
      <c r="M3302" s="236">
        <v>45474</v>
      </c>
      <c r="N3302" s="33" t="s">
        <v>124</v>
      </c>
      <c r="O3302" s="48" t="s">
        <v>125</v>
      </c>
      <c r="P3302" s="29" t="s">
        <v>1143</v>
      </c>
      <c r="Q3302" s="29" t="s">
        <v>1643</v>
      </c>
      <c r="R3302" s="29" t="s">
        <v>78</v>
      </c>
      <c r="S3302" s="33">
        <v>2</v>
      </c>
      <c r="T3302" s="29"/>
      <c r="U3302" s="29"/>
      <c r="V3302" s="29"/>
      <c r="W3302" s="29"/>
      <c r="X3302" s="29"/>
      <c r="Y3302" s="29"/>
      <c r="Z3302" s="33"/>
    </row>
    <row r="3303" ht="24" spans="1:26">
      <c r="A3303" s="33">
        <v>1156</v>
      </c>
      <c r="B3303" s="33" t="s">
        <v>117</v>
      </c>
      <c r="C3303" s="33" t="s">
        <v>118</v>
      </c>
      <c r="D3303" s="33" t="s">
        <v>150</v>
      </c>
      <c r="E3303" s="33" t="s">
        <v>797</v>
      </c>
      <c r="F3303" s="33" t="s">
        <v>1672</v>
      </c>
      <c r="G3303" s="33" t="s">
        <v>1830</v>
      </c>
      <c r="H3303" s="33" t="s">
        <v>1766</v>
      </c>
      <c r="I3303" s="33" t="s">
        <v>1876</v>
      </c>
      <c r="J3303" s="33" t="s">
        <v>1876</v>
      </c>
      <c r="K3303" s="33">
        <v>2</v>
      </c>
      <c r="L3303" s="236">
        <v>45505</v>
      </c>
      <c r="M3303" s="236">
        <v>45505</v>
      </c>
      <c r="N3303" s="33" t="s">
        <v>124</v>
      </c>
      <c r="O3303" s="48" t="s">
        <v>125</v>
      </c>
      <c r="P3303" s="29" t="s">
        <v>1143</v>
      </c>
      <c r="Q3303" s="29" t="s">
        <v>1643</v>
      </c>
      <c r="R3303" s="29" t="s">
        <v>78</v>
      </c>
      <c r="S3303" s="33">
        <v>2</v>
      </c>
      <c r="T3303" s="29"/>
      <c r="U3303" s="29"/>
      <c r="V3303" s="29"/>
      <c r="W3303" s="29"/>
      <c r="X3303" s="29"/>
      <c r="Y3303" s="29"/>
      <c r="Z3303" s="33"/>
    </row>
    <row r="3304" ht="24" spans="1:26">
      <c r="A3304" s="33">
        <v>1157</v>
      </c>
      <c r="B3304" s="33" t="s">
        <v>117</v>
      </c>
      <c r="C3304" s="33" t="s">
        <v>118</v>
      </c>
      <c r="D3304" s="33" t="s">
        <v>150</v>
      </c>
      <c r="E3304" s="33" t="s">
        <v>797</v>
      </c>
      <c r="F3304" s="33" t="s">
        <v>1672</v>
      </c>
      <c r="G3304" s="33" t="s">
        <v>1830</v>
      </c>
      <c r="H3304" s="33" t="s">
        <v>1766</v>
      </c>
      <c r="I3304" s="33" t="s">
        <v>1876</v>
      </c>
      <c r="J3304" s="33" t="s">
        <v>1876</v>
      </c>
      <c r="K3304" s="33">
        <v>2</v>
      </c>
      <c r="L3304" s="236">
        <v>45536</v>
      </c>
      <c r="M3304" s="236">
        <v>45536</v>
      </c>
      <c r="N3304" s="33" t="s">
        <v>124</v>
      </c>
      <c r="O3304" s="48" t="s">
        <v>125</v>
      </c>
      <c r="P3304" s="29" t="s">
        <v>1143</v>
      </c>
      <c r="Q3304" s="29" t="s">
        <v>1643</v>
      </c>
      <c r="R3304" s="29" t="s">
        <v>78</v>
      </c>
      <c r="S3304" s="33">
        <v>2</v>
      </c>
      <c r="T3304" s="29"/>
      <c r="U3304" s="29"/>
      <c r="V3304" s="29"/>
      <c r="W3304" s="29"/>
      <c r="X3304" s="29"/>
      <c r="Y3304" s="29"/>
      <c r="Z3304" s="33"/>
    </row>
    <row r="3305" ht="24" spans="1:26">
      <c r="A3305" s="33">
        <v>1158</v>
      </c>
      <c r="B3305" s="33" t="s">
        <v>117</v>
      </c>
      <c r="C3305" s="33" t="s">
        <v>118</v>
      </c>
      <c r="D3305" s="33" t="s">
        <v>150</v>
      </c>
      <c r="E3305" s="33" t="s">
        <v>797</v>
      </c>
      <c r="F3305" s="33" t="s">
        <v>1672</v>
      </c>
      <c r="G3305" s="33" t="s">
        <v>1830</v>
      </c>
      <c r="H3305" s="33" t="s">
        <v>1766</v>
      </c>
      <c r="I3305" s="33" t="s">
        <v>1876</v>
      </c>
      <c r="J3305" s="33" t="s">
        <v>1876</v>
      </c>
      <c r="K3305" s="33">
        <v>2</v>
      </c>
      <c r="L3305" s="236">
        <v>45566</v>
      </c>
      <c r="M3305" s="236">
        <v>45566</v>
      </c>
      <c r="N3305" s="33" t="s">
        <v>124</v>
      </c>
      <c r="O3305" s="48" t="s">
        <v>125</v>
      </c>
      <c r="P3305" s="29" t="s">
        <v>1143</v>
      </c>
      <c r="Q3305" s="29" t="s">
        <v>1643</v>
      </c>
      <c r="R3305" s="29" t="s">
        <v>78</v>
      </c>
      <c r="S3305" s="33">
        <v>2</v>
      </c>
      <c r="T3305" s="29"/>
      <c r="U3305" s="29"/>
      <c r="V3305" s="29"/>
      <c r="W3305" s="29"/>
      <c r="X3305" s="29"/>
      <c r="Y3305" s="29"/>
      <c r="Z3305" s="33"/>
    </row>
    <row r="3306" ht="24" spans="1:26">
      <c r="A3306" s="33">
        <v>1159</v>
      </c>
      <c r="B3306" s="33" t="s">
        <v>117</v>
      </c>
      <c r="C3306" s="33" t="s">
        <v>118</v>
      </c>
      <c r="D3306" s="33" t="s">
        <v>150</v>
      </c>
      <c r="E3306" s="33" t="s">
        <v>797</v>
      </c>
      <c r="F3306" s="33" t="s">
        <v>1672</v>
      </c>
      <c r="G3306" s="33" t="s">
        <v>1830</v>
      </c>
      <c r="H3306" s="33" t="s">
        <v>1766</v>
      </c>
      <c r="I3306" s="33" t="s">
        <v>1876</v>
      </c>
      <c r="J3306" s="33" t="s">
        <v>1876</v>
      </c>
      <c r="K3306" s="33">
        <v>2</v>
      </c>
      <c r="L3306" s="236">
        <v>45597</v>
      </c>
      <c r="M3306" s="236">
        <v>45597</v>
      </c>
      <c r="N3306" s="33" t="s">
        <v>124</v>
      </c>
      <c r="O3306" s="48" t="s">
        <v>125</v>
      </c>
      <c r="P3306" s="29" t="s">
        <v>1143</v>
      </c>
      <c r="Q3306" s="29" t="s">
        <v>1643</v>
      </c>
      <c r="R3306" s="29" t="s">
        <v>78</v>
      </c>
      <c r="S3306" s="33">
        <v>2</v>
      </c>
      <c r="T3306" s="29"/>
      <c r="U3306" s="29"/>
      <c r="V3306" s="29"/>
      <c r="W3306" s="29"/>
      <c r="X3306" s="29"/>
      <c r="Y3306" s="29"/>
      <c r="Z3306" s="33"/>
    </row>
    <row r="3307" ht="24" spans="1:26">
      <c r="A3307" s="33">
        <v>1160</v>
      </c>
      <c r="B3307" s="33" t="s">
        <v>117</v>
      </c>
      <c r="C3307" s="33" t="s">
        <v>118</v>
      </c>
      <c r="D3307" s="33" t="s">
        <v>150</v>
      </c>
      <c r="E3307" s="33" t="s">
        <v>797</v>
      </c>
      <c r="F3307" s="33" t="s">
        <v>1672</v>
      </c>
      <c r="G3307" s="33" t="s">
        <v>1830</v>
      </c>
      <c r="H3307" s="33" t="s">
        <v>1766</v>
      </c>
      <c r="I3307" s="33" t="s">
        <v>1876</v>
      </c>
      <c r="J3307" s="33" t="s">
        <v>1876</v>
      </c>
      <c r="K3307" s="33">
        <v>2</v>
      </c>
      <c r="L3307" s="236">
        <v>45627</v>
      </c>
      <c r="M3307" s="236">
        <v>45627</v>
      </c>
      <c r="N3307" s="33" t="s">
        <v>124</v>
      </c>
      <c r="O3307" s="48" t="s">
        <v>125</v>
      </c>
      <c r="P3307" s="29" t="s">
        <v>1143</v>
      </c>
      <c r="Q3307" s="29" t="s">
        <v>1643</v>
      </c>
      <c r="R3307" s="29" t="s">
        <v>78</v>
      </c>
      <c r="S3307" s="33">
        <v>2</v>
      </c>
      <c r="T3307" s="29"/>
      <c r="U3307" s="29"/>
      <c r="V3307" s="29"/>
      <c r="W3307" s="29"/>
      <c r="X3307" s="29"/>
      <c r="Y3307" s="29"/>
      <c r="Z3307" s="33"/>
    </row>
    <row r="3308" ht="24" spans="1:26">
      <c r="A3308" s="33">
        <v>1162</v>
      </c>
      <c r="B3308" s="33" t="s">
        <v>117</v>
      </c>
      <c r="C3308" s="33" t="s">
        <v>118</v>
      </c>
      <c r="D3308" s="33" t="s">
        <v>150</v>
      </c>
      <c r="E3308" s="33" t="s">
        <v>797</v>
      </c>
      <c r="F3308" s="29" t="s">
        <v>1677</v>
      </c>
      <c r="G3308" s="33" t="s">
        <v>1830</v>
      </c>
      <c r="H3308" s="29" t="s">
        <v>2080</v>
      </c>
      <c r="I3308" s="33" t="s">
        <v>1876</v>
      </c>
      <c r="J3308" s="33" t="s">
        <v>1876</v>
      </c>
      <c r="K3308" s="164">
        <v>6</v>
      </c>
      <c r="L3308" s="236">
        <v>45292</v>
      </c>
      <c r="M3308" s="236">
        <v>45292</v>
      </c>
      <c r="N3308" s="33" t="s">
        <v>124</v>
      </c>
      <c r="O3308" s="48" t="s">
        <v>125</v>
      </c>
      <c r="P3308" s="29" t="s">
        <v>1143</v>
      </c>
      <c r="Q3308" s="29" t="s">
        <v>1643</v>
      </c>
      <c r="R3308" s="29" t="s">
        <v>78</v>
      </c>
      <c r="S3308" s="164">
        <v>6</v>
      </c>
      <c r="T3308" s="29"/>
      <c r="U3308" s="29"/>
      <c r="V3308" s="29"/>
      <c r="W3308" s="29"/>
      <c r="X3308" s="29"/>
      <c r="Y3308" s="29"/>
      <c r="Z3308" s="33"/>
    </row>
    <row r="3309" ht="24" spans="1:26">
      <c r="A3309" s="33">
        <v>1163</v>
      </c>
      <c r="B3309" s="33" t="s">
        <v>117</v>
      </c>
      <c r="C3309" s="33" t="s">
        <v>118</v>
      </c>
      <c r="D3309" s="33" t="s">
        <v>150</v>
      </c>
      <c r="E3309" s="33" t="s">
        <v>797</v>
      </c>
      <c r="F3309" s="29" t="s">
        <v>1677</v>
      </c>
      <c r="G3309" s="33" t="s">
        <v>1830</v>
      </c>
      <c r="H3309" s="29" t="s">
        <v>2080</v>
      </c>
      <c r="I3309" s="33" t="s">
        <v>1876</v>
      </c>
      <c r="J3309" s="33" t="s">
        <v>1876</v>
      </c>
      <c r="K3309" s="164">
        <v>6</v>
      </c>
      <c r="L3309" s="236">
        <v>45323</v>
      </c>
      <c r="M3309" s="236">
        <v>45323</v>
      </c>
      <c r="N3309" s="33" t="s">
        <v>124</v>
      </c>
      <c r="O3309" s="48" t="s">
        <v>125</v>
      </c>
      <c r="P3309" s="29" t="s">
        <v>1143</v>
      </c>
      <c r="Q3309" s="29" t="s">
        <v>1643</v>
      </c>
      <c r="R3309" s="29" t="s">
        <v>78</v>
      </c>
      <c r="S3309" s="164">
        <v>6</v>
      </c>
      <c r="T3309" s="29"/>
      <c r="U3309" s="29"/>
      <c r="V3309" s="29"/>
      <c r="W3309" s="29"/>
      <c r="X3309" s="29"/>
      <c r="Y3309" s="29"/>
      <c r="Z3309" s="33"/>
    </row>
    <row r="3310" ht="24" spans="1:28">
      <c r="A3310" s="33">
        <v>1164</v>
      </c>
      <c r="B3310" s="33" t="s">
        <v>117</v>
      </c>
      <c r="C3310" s="33" t="s">
        <v>118</v>
      </c>
      <c r="D3310" s="33" t="s">
        <v>150</v>
      </c>
      <c r="E3310" s="33" t="s">
        <v>797</v>
      </c>
      <c r="F3310" s="29" t="s">
        <v>1677</v>
      </c>
      <c r="G3310" s="33" t="s">
        <v>1830</v>
      </c>
      <c r="H3310" s="29" t="s">
        <v>2080</v>
      </c>
      <c r="I3310" s="33" t="s">
        <v>1876</v>
      </c>
      <c r="J3310" s="33" t="s">
        <v>1876</v>
      </c>
      <c r="K3310" s="164">
        <v>6</v>
      </c>
      <c r="L3310" s="236">
        <v>45352</v>
      </c>
      <c r="M3310" s="236">
        <v>45352</v>
      </c>
      <c r="N3310" s="33" t="s">
        <v>124</v>
      </c>
      <c r="O3310" s="48" t="s">
        <v>125</v>
      </c>
      <c r="P3310" s="29" t="s">
        <v>1143</v>
      </c>
      <c r="Q3310" s="29" t="s">
        <v>1643</v>
      </c>
      <c r="R3310" s="29" t="s">
        <v>78</v>
      </c>
      <c r="S3310" s="164">
        <v>6</v>
      </c>
      <c r="T3310" s="34"/>
      <c r="U3310" s="34"/>
      <c r="V3310" s="35"/>
      <c r="W3310" s="35"/>
      <c r="X3310" s="40"/>
      <c r="Y3310" s="40"/>
      <c r="Z3310" s="38"/>
      <c r="AA3310" s="34"/>
      <c r="AB3310" s="34"/>
    </row>
    <row r="3311" ht="24" spans="1:26">
      <c r="A3311" s="33">
        <v>1165</v>
      </c>
      <c r="B3311" s="33" t="s">
        <v>117</v>
      </c>
      <c r="C3311" s="33" t="s">
        <v>118</v>
      </c>
      <c r="D3311" s="33" t="s">
        <v>150</v>
      </c>
      <c r="E3311" s="33" t="s">
        <v>797</v>
      </c>
      <c r="F3311" s="29" t="s">
        <v>1677</v>
      </c>
      <c r="G3311" s="33" t="s">
        <v>1830</v>
      </c>
      <c r="H3311" s="29" t="s">
        <v>2080</v>
      </c>
      <c r="I3311" s="33" t="s">
        <v>1876</v>
      </c>
      <c r="J3311" s="33" t="s">
        <v>1876</v>
      </c>
      <c r="K3311" s="164">
        <v>6</v>
      </c>
      <c r="L3311" s="236">
        <v>45383</v>
      </c>
      <c r="M3311" s="236">
        <v>45383</v>
      </c>
      <c r="N3311" s="33" t="s">
        <v>124</v>
      </c>
      <c r="O3311" s="48" t="s">
        <v>125</v>
      </c>
      <c r="P3311" s="29" t="s">
        <v>1143</v>
      </c>
      <c r="Q3311" s="29" t="s">
        <v>1643</v>
      </c>
      <c r="R3311" s="29" t="s">
        <v>78</v>
      </c>
      <c r="S3311" s="164">
        <v>6</v>
      </c>
      <c r="T3311" s="29"/>
      <c r="U3311" s="29"/>
      <c r="V3311" s="29"/>
      <c r="W3311" s="29"/>
      <c r="X3311" s="29"/>
      <c r="Y3311" s="29"/>
      <c r="Z3311" s="33"/>
    </row>
    <row r="3312" ht="24" spans="1:26">
      <c r="A3312" s="33">
        <v>1166</v>
      </c>
      <c r="B3312" s="33" t="s">
        <v>117</v>
      </c>
      <c r="C3312" s="33" t="s">
        <v>118</v>
      </c>
      <c r="D3312" s="33" t="s">
        <v>150</v>
      </c>
      <c r="E3312" s="33" t="s">
        <v>797</v>
      </c>
      <c r="F3312" s="29" t="s">
        <v>1677</v>
      </c>
      <c r="G3312" s="33" t="s">
        <v>1830</v>
      </c>
      <c r="H3312" s="29" t="s">
        <v>2080</v>
      </c>
      <c r="I3312" s="33" t="s">
        <v>1876</v>
      </c>
      <c r="J3312" s="33" t="s">
        <v>1876</v>
      </c>
      <c r="K3312" s="164">
        <v>6</v>
      </c>
      <c r="L3312" s="236">
        <v>45413</v>
      </c>
      <c r="M3312" s="236">
        <v>45413</v>
      </c>
      <c r="N3312" s="33" t="s">
        <v>124</v>
      </c>
      <c r="O3312" s="48" t="s">
        <v>125</v>
      </c>
      <c r="P3312" s="29" t="s">
        <v>1143</v>
      </c>
      <c r="Q3312" s="29" t="s">
        <v>1643</v>
      </c>
      <c r="R3312" s="29" t="s">
        <v>78</v>
      </c>
      <c r="S3312" s="164">
        <v>6</v>
      </c>
      <c r="T3312" s="29"/>
      <c r="U3312" s="29"/>
      <c r="V3312" s="29"/>
      <c r="W3312" s="29"/>
      <c r="X3312" s="29"/>
      <c r="Y3312" s="29"/>
      <c r="Z3312" s="33"/>
    </row>
    <row r="3313" ht="24" spans="1:26">
      <c r="A3313" s="33">
        <v>1167</v>
      </c>
      <c r="B3313" s="33" t="s">
        <v>117</v>
      </c>
      <c r="C3313" s="33" t="s">
        <v>118</v>
      </c>
      <c r="D3313" s="33" t="s">
        <v>150</v>
      </c>
      <c r="E3313" s="33" t="s">
        <v>797</v>
      </c>
      <c r="F3313" s="29" t="s">
        <v>1677</v>
      </c>
      <c r="G3313" s="33" t="s">
        <v>1830</v>
      </c>
      <c r="H3313" s="29" t="s">
        <v>2080</v>
      </c>
      <c r="I3313" s="33" t="s">
        <v>1876</v>
      </c>
      <c r="J3313" s="33" t="s">
        <v>1876</v>
      </c>
      <c r="K3313" s="164">
        <v>6</v>
      </c>
      <c r="L3313" s="236">
        <v>45444</v>
      </c>
      <c r="M3313" s="236">
        <v>45444</v>
      </c>
      <c r="N3313" s="33" t="s">
        <v>124</v>
      </c>
      <c r="O3313" s="48" t="s">
        <v>125</v>
      </c>
      <c r="P3313" s="29" t="s">
        <v>1143</v>
      </c>
      <c r="Q3313" s="29" t="s">
        <v>1643</v>
      </c>
      <c r="R3313" s="29" t="s">
        <v>78</v>
      </c>
      <c r="S3313" s="164">
        <v>6</v>
      </c>
      <c r="T3313" s="29"/>
      <c r="U3313" s="29"/>
      <c r="V3313" s="29"/>
      <c r="W3313" s="29"/>
      <c r="X3313" s="29"/>
      <c r="Y3313" s="29"/>
      <c r="Z3313" s="33"/>
    </row>
    <row r="3314" ht="24" spans="1:26">
      <c r="A3314" s="33">
        <v>1168</v>
      </c>
      <c r="B3314" s="33" t="s">
        <v>117</v>
      </c>
      <c r="C3314" s="33" t="s">
        <v>118</v>
      </c>
      <c r="D3314" s="33" t="s">
        <v>150</v>
      </c>
      <c r="E3314" s="33" t="s">
        <v>797</v>
      </c>
      <c r="F3314" s="29" t="s">
        <v>1677</v>
      </c>
      <c r="G3314" s="33" t="s">
        <v>1830</v>
      </c>
      <c r="H3314" s="29" t="s">
        <v>2080</v>
      </c>
      <c r="I3314" s="33" t="s">
        <v>1876</v>
      </c>
      <c r="J3314" s="33" t="s">
        <v>1876</v>
      </c>
      <c r="K3314" s="164">
        <v>6</v>
      </c>
      <c r="L3314" s="236">
        <v>45474</v>
      </c>
      <c r="M3314" s="236">
        <v>45474</v>
      </c>
      <c r="N3314" s="33" t="s">
        <v>124</v>
      </c>
      <c r="O3314" s="48" t="s">
        <v>125</v>
      </c>
      <c r="P3314" s="29" t="s">
        <v>1143</v>
      </c>
      <c r="Q3314" s="29" t="s">
        <v>1643</v>
      </c>
      <c r="R3314" s="29" t="s">
        <v>78</v>
      </c>
      <c r="S3314" s="164">
        <v>6</v>
      </c>
      <c r="T3314" s="29"/>
      <c r="U3314" s="29"/>
      <c r="V3314" s="29"/>
      <c r="W3314" s="29"/>
      <c r="X3314" s="29"/>
      <c r="Y3314" s="29"/>
      <c r="Z3314" s="33"/>
    </row>
    <row r="3315" ht="24" spans="1:26">
      <c r="A3315" s="33">
        <v>1169</v>
      </c>
      <c r="B3315" s="33" t="s">
        <v>117</v>
      </c>
      <c r="C3315" s="33" t="s">
        <v>118</v>
      </c>
      <c r="D3315" s="33" t="s">
        <v>150</v>
      </c>
      <c r="E3315" s="33" t="s">
        <v>797</v>
      </c>
      <c r="F3315" s="29" t="s">
        <v>1677</v>
      </c>
      <c r="G3315" s="33" t="s">
        <v>1830</v>
      </c>
      <c r="H3315" s="29" t="s">
        <v>2080</v>
      </c>
      <c r="I3315" s="33" t="s">
        <v>1876</v>
      </c>
      <c r="J3315" s="33" t="s">
        <v>1876</v>
      </c>
      <c r="K3315" s="164">
        <v>6</v>
      </c>
      <c r="L3315" s="236">
        <v>45505</v>
      </c>
      <c r="M3315" s="236">
        <v>45505</v>
      </c>
      <c r="N3315" s="33" t="s">
        <v>124</v>
      </c>
      <c r="O3315" s="48" t="s">
        <v>125</v>
      </c>
      <c r="P3315" s="29" t="s">
        <v>1143</v>
      </c>
      <c r="Q3315" s="29" t="s">
        <v>1643</v>
      </c>
      <c r="R3315" s="29" t="s">
        <v>78</v>
      </c>
      <c r="S3315" s="164">
        <v>6</v>
      </c>
      <c r="T3315" s="29"/>
      <c r="U3315" s="29"/>
      <c r="V3315" s="29"/>
      <c r="W3315" s="29"/>
      <c r="X3315" s="29"/>
      <c r="Y3315" s="29"/>
      <c r="Z3315" s="33"/>
    </row>
    <row r="3316" ht="24" spans="1:26">
      <c r="A3316" s="33">
        <v>1170</v>
      </c>
      <c r="B3316" s="33" t="s">
        <v>117</v>
      </c>
      <c r="C3316" s="33" t="s">
        <v>118</v>
      </c>
      <c r="D3316" s="33" t="s">
        <v>150</v>
      </c>
      <c r="E3316" s="33" t="s">
        <v>797</v>
      </c>
      <c r="F3316" s="29" t="s">
        <v>1677</v>
      </c>
      <c r="G3316" s="33" t="s">
        <v>1830</v>
      </c>
      <c r="H3316" s="29" t="s">
        <v>2080</v>
      </c>
      <c r="I3316" s="33" t="s">
        <v>1876</v>
      </c>
      <c r="J3316" s="33" t="s">
        <v>1876</v>
      </c>
      <c r="K3316" s="164">
        <v>6</v>
      </c>
      <c r="L3316" s="236">
        <v>45536</v>
      </c>
      <c r="M3316" s="236">
        <v>45536</v>
      </c>
      <c r="N3316" s="33" t="s">
        <v>124</v>
      </c>
      <c r="O3316" s="48" t="s">
        <v>125</v>
      </c>
      <c r="P3316" s="29" t="s">
        <v>1143</v>
      </c>
      <c r="Q3316" s="29" t="s">
        <v>1643</v>
      </c>
      <c r="R3316" s="29" t="s">
        <v>78</v>
      </c>
      <c r="S3316" s="164">
        <v>6</v>
      </c>
      <c r="T3316" s="29"/>
      <c r="U3316" s="29"/>
      <c r="V3316" s="29"/>
      <c r="W3316" s="29"/>
      <c r="X3316" s="29"/>
      <c r="Y3316" s="29"/>
      <c r="Z3316" s="33"/>
    </row>
    <row r="3317" ht="24" spans="1:26">
      <c r="A3317" s="33">
        <v>1171</v>
      </c>
      <c r="B3317" s="33" t="s">
        <v>117</v>
      </c>
      <c r="C3317" s="33" t="s">
        <v>118</v>
      </c>
      <c r="D3317" s="33" t="s">
        <v>150</v>
      </c>
      <c r="E3317" s="33" t="s">
        <v>797</v>
      </c>
      <c r="F3317" s="29" t="s">
        <v>1677</v>
      </c>
      <c r="G3317" s="33" t="s">
        <v>1830</v>
      </c>
      <c r="H3317" s="29" t="s">
        <v>2080</v>
      </c>
      <c r="I3317" s="33" t="s">
        <v>1876</v>
      </c>
      <c r="J3317" s="33" t="s">
        <v>1876</v>
      </c>
      <c r="K3317" s="164">
        <v>6</v>
      </c>
      <c r="L3317" s="236">
        <v>45566</v>
      </c>
      <c r="M3317" s="236">
        <v>45566</v>
      </c>
      <c r="N3317" s="33" t="s">
        <v>124</v>
      </c>
      <c r="O3317" s="48" t="s">
        <v>125</v>
      </c>
      <c r="P3317" s="29" t="s">
        <v>1143</v>
      </c>
      <c r="Q3317" s="29" t="s">
        <v>1643</v>
      </c>
      <c r="R3317" s="29" t="s">
        <v>78</v>
      </c>
      <c r="S3317" s="164">
        <v>6</v>
      </c>
      <c r="T3317" s="29"/>
      <c r="U3317" s="29"/>
      <c r="V3317" s="29"/>
      <c r="W3317" s="29"/>
      <c r="X3317" s="29"/>
      <c r="Y3317" s="29"/>
      <c r="Z3317" s="33"/>
    </row>
    <row r="3318" ht="24" spans="1:26">
      <c r="A3318" s="33">
        <v>1172</v>
      </c>
      <c r="B3318" s="33" t="s">
        <v>117</v>
      </c>
      <c r="C3318" s="33" t="s">
        <v>118</v>
      </c>
      <c r="D3318" s="33" t="s">
        <v>150</v>
      </c>
      <c r="E3318" s="33" t="s">
        <v>797</v>
      </c>
      <c r="F3318" s="29" t="s">
        <v>1677</v>
      </c>
      <c r="G3318" s="33" t="s">
        <v>1830</v>
      </c>
      <c r="H3318" s="29" t="s">
        <v>2080</v>
      </c>
      <c r="I3318" s="33" t="s">
        <v>1876</v>
      </c>
      <c r="J3318" s="33" t="s">
        <v>1876</v>
      </c>
      <c r="K3318" s="164">
        <v>6</v>
      </c>
      <c r="L3318" s="236">
        <v>45597</v>
      </c>
      <c r="M3318" s="236">
        <v>45597</v>
      </c>
      <c r="N3318" s="33" t="s">
        <v>124</v>
      </c>
      <c r="O3318" s="48" t="s">
        <v>125</v>
      </c>
      <c r="P3318" s="29" t="s">
        <v>1143</v>
      </c>
      <c r="Q3318" s="29" t="s">
        <v>1643</v>
      </c>
      <c r="R3318" s="29" t="s">
        <v>78</v>
      </c>
      <c r="S3318" s="164">
        <v>6</v>
      </c>
      <c r="T3318" s="29"/>
      <c r="U3318" s="29"/>
      <c r="V3318" s="29"/>
      <c r="W3318" s="29"/>
      <c r="X3318" s="29"/>
      <c r="Y3318" s="29"/>
      <c r="Z3318" s="33"/>
    </row>
    <row r="3319" ht="24" spans="1:26">
      <c r="A3319" s="33">
        <v>1173</v>
      </c>
      <c r="B3319" s="33" t="s">
        <v>117</v>
      </c>
      <c r="C3319" s="33" t="s">
        <v>118</v>
      </c>
      <c r="D3319" s="33" t="s">
        <v>150</v>
      </c>
      <c r="E3319" s="33" t="s">
        <v>797</v>
      </c>
      <c r="F3319" s="29" t="s">
        <v>1677</v>
      </c>
      <c r="G3319" s="33" t="s">
        <v>1830</v>
      </c>
      <c r="H3319" s="29" t="s">
        <v>2080</v>
      </c>
      <c r="I3319" s="33" t="s">
        <v>1876</v>
      </c>
      <c r="J3319" s="33" t="s">
        <v>1876</v>
      </c>
      <c r="K3319" s="164">
        <v>6</v>
      </c>
      <c r="L3319" s="236">
        <v>45627</v>
      </c>
      <c r="M3319" s="236">
        <v>45627</v>
      </c>
      <c r="N3319" s="33" t="s">
        <v>124</v>
      </c>
      <c r="O3319" s="48" t="s">
        <v>125</v>
      </c>
      <c r="P3319" s="29" t="s">
        <v>1143</v>
      </c>
      <c r="Q3319" s="29" t="s">
        <v>1643</v>
      </c>
      <c r="R3319" s="29" t="s">
        <v>78</v>
      </c>
      <c r="S3319" s="164">
        <v>6</v>
      </c>
      <c r="T3319" s="29"/>
      <c r="U3319" s="29"/>
      <c r="V3319" s="29"/>
      <c r="W3319" s="29"/>
      <c r="X3319" s="29"/>
      <c r="Y3319" s="29"/>
      <c r="Z3319" s="33"/>
    </row>
    <row r="3320" ht="24" spans="1:26">
      <c r="A3320" s="33">
        <v>1176</v>
      </c>
      <c r="B3320" s="33" t="s">
        <v>117</v>
      </c>
      <c r="C3320" s="33" t="s">
        <v>118</v>
      </c>
      <c r="D3320" s="33" t="s">
        <v>150</v>
      </c>
      <c r="E3320" s="33" t="s">
        <v>797</v>
      </c>
      <c r="F3320" s="33" t="s">
        <v>1686</v>
      </c>
      <c r="G3320" s="33" t="s">
        <v>1830</v>
      </c>
      <c r="H3320" s="33" t="s">
        <v>1766</v>
      </c>
      <c r="I3320" s="33" t="s">
        <v>1876</v>
      </c>
      <c r="J3320" s="33" t="s">
        <v>1876</v>
      </c>
      <c r="K3320" s="33">
        <v>2</v>
      </c>
      <c r="L3320" s="236">
        <v>45292</v>
      </c>
      <c r="M3320" s="236">
        <v>45292</v>
      </c>
      <c r="N3320" s="33" t="s">
        <v>124</v>
      </c>
      <c r="O3320" s="48" t="s">
        <v>125</v>
      </c>
      <c r="P3320" s="29" t="s">
        <v>1143</v>
      </c>
      <c r="Q3320" s="29" t="s">
        <v>1643</v>
      </c>
      <c r="R3320" s="29" t="s">
        <v>78</v>
      </c>
      <c r="S3320" s="33">
        <v>2</v>
      </c>
      <c r="T3320" s="29"/>
      <c r="U3320" s="29"/>
      <c r="V3320" s="29"/>
      <c r="W3320" s="29"/>
      <c r="X3320" s="29"/>
      <c r="Y3320" s="29"/>
      <c r="Z3320" s="33"/>
    </row>
    <row r="3321" ht="24" spans="1:26">
      <c r="A3321" s="33">
        <v>1177</v>
      </c>
      <c r="B3321" s="33" t="s">
        <v>117</v>
      </c>
      <c r="C3321" s="33" t="s">
        <v>118</v>
      </c>
      <c r="D3321" s="33" t="s">
        <v>150</v>
      </c>
      <c r="E3321" s="33" t="s">
        <v>797</v>
      </c>
      <c r="F3321" s="33" t="s">
        <v>1686</v>
      </c>
      <c r="G3321" s="33" t="s">
        <v>1830</v>
      </c>
      <c r="H3321" s="33" t="s">
        <v>1766</v>
      </c>
      <c r="I3321" s="33" t="s">
        <v>1876</v>
      </c>
      <c r="J3321" s="33" t="s">
        <v>1876</v>
      </c>
      <c r="K3321" s="33">
        <v>2</v>
      </c>
      <c r="L3321" s="236">
        <v>45323</v>
      </c>
      <c r="M3321" s="236">
        <v>45323</v>
      </c>
      <c r="N3321" s="33" t="s">
        <v>124</v>
      </c>
      <c r="O3321" s="48" t="s">
        <v>125</v>
      </c>
      <c r="P3321" s="29" t="s">
        <v>1143</v>
      </c>
      <c r="Q3321" s="29" t="s">
        <v>1643</v>
      </c>
      <c r="R3321" s="29" t="s">
        <v>78</v>
      </c>
      <c r="S3321" s="33">
        <v>2</v>
      </c>
      <c r="T3321" s="29"/>
      <c r="U3321" s="29"/>
      <c r="V3321" s="29"/>
      <c r="W3321" s="29"/>
      <c r="X3321" s="29"/>
      <c r="Y3321" s="29"/>
      <c r="Z3321" s="33"/>
    </row>
    <row r="3322" ht="24" spans="1:28">
      <c r="A3322" s="33">
        <v>1178</v>
      </c>
      <c r="B3322" s="33" t="s">
        <v>117</v>
      </c>
      <c r="C3322" s="33" t="s">
        <v>118</v>
      </c>
      <c r="D3322" s="33" t="s">
        <v>150</v>
      </c>
      <c r="E3322" s="33" t="s">
        <v>797</v>
      </c>
      <c r="F3322" s="33" t="s">
        <v>1686</v>
      </c>
      <c r="G3322" s="33" t="s">
        <v>1830</v>
      </c>
      <c r="H3322" s="33" t="s">
        <v>1766</v>
      </c>
      <c r="I3322" s="33" t="s">
        <v>1876</v>
      </c>
      <c r="J3322" s="33" t="s">
        <v>1876</v>
      </c>
      <c r="K3322" s="33">
        <v>2</v>
      </c>
      <c r="L3322" s="236">
        <v>45352</v>
      </c>
      <c r="M3322" s="236">
        <v>45352</v>
      </c>
      <c r="N3322" s="33" t="s">
        <v>124</v>
      </c>
      <c r="O3322" s="48" t="s">
        <v>125</v>
      </c>
      <c r="P3322" s="29" t="s">
        <v>1143</v>
      </c>
      <c r="Q3322" s="29" t="s">
        <v>1643</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150</v>
      </c>
      <c r="E3323" s="33" t="s">
        <v>797</v>
      </c>
      <c r="F3323" s="33" t="s">
        <v>1686</v>
      </c>
      <c r="G3323" s="33" t="s">
        <v>1830</v>
      </c>
      <c r="H3323" s="33" t="s">
        <v>1766</v>
      </c>
      <c r="I3323" s="33" t="s">
        <v>1876</v>
      </c>
      <c r="J3323" s="33" t="s">
        <v>1876</v>
      </c>
      <c r="K3323" s="33">
        <v>2</v>
      </c>
      <c r="L3323" s="236">
        <v>45383</v>
      </c>
      <c r="M3323" s="236">
        <v>45383</v>
      </c>
      <c r="N3323" s="33" t="s">
        <v>124</v>
      </c>
      <c r="O3323" s="48" t="s">
        <v>125</v>
      </c>
      <c r="P3323" s="29" t="s">
        <v>1143</v>
      </c>
      <c r="Q3323" s="29" t="s">
        <v>1643</v>
      </c>
      <c r="R3323" s="29" t="s">
        <v>78</v>
      </c>
      <c r="S3323" s="33">
        <v>2</v>
      </c>
      <c r="T3323" s="29"/>
      <c r="U3323" s="29"/>
      <c r="V3323" s="29"/>
      <c r="W3323" s="29"/>
      <c r="X3323" s="29"/>
      <c r="Y3323" s="29"/>
      <c r="Z3323" s="33"/>
    </row>
    <row r="3324" ht="24" spans="1:26">
      <c r="A3324" s="33">
        <v>1180</v>
      </c>
      <c r="B3324" s="33" t="s">
        <v>117</v>
      </c>
      <c r="C3324" s="33" t="s">
        <v>118</v>
      </c>
      <c r="D3324" s="33" t="s">
        <v>150</v>
      </c>
      <c r="E3324" s="33" t="s">
        <v>797</v>
      </c>
      <c r="F3324" s="33" t="s">
        <v>1686</v>
      </c>
      <c r="G3324" s="33" t="s">
        <v>1830</v>
      </c>
      <c r="H3324" s="33" t="s">
        <v>1766</v>
      </c>
      <c r="I3324" s="33" t="s">
        <v>1876</v>
      </c>
      <c r="J3324" s="33" t="s">
        <v>1876</v>
      </c>
      <c r="K3324" s="33">
        <v>2</v>
      </c>
      <c r="L3324" s="236">
        <v>45413</v>
      </c>
      <c r="M3324" s="236">
        <v>45413</v>
      </c>
      <c r="N3324" s="33" t="s">
        <v>124</v>
      </c>
      <c r="O3324" s="48" t="s">
        <v>125</v>
      </c>
      <c r="P3324" s="29" t="s">
        <v>1143</v>
      </c>
      <c r="Q3324" s="29" t="s">
        <v>1643</v>
      </c>
      <c r="R3324" s="29" t="s">
        <v>78</v>
      </c>
      <c r="S3324" s="33">
        <v>2</v>
      </c>
      <c r="T3324" s="29"/>
      <c r="U3324" s="29"/>
      <c r="V3324" s="29"/>
      <c r="W3324" s="29"/>
      <c r="X3324" s="29"/>
      <c r="Y3324" s="29"/>
      <c r="Z3324" s="33"/>
    </row>
    <row r="3325" ht="24" spans="1:26">
      <c r="A3325" s="33">
        <v>1181</v>
      </c>
      <c r="B3325" s="33" t="s">
        <v>117</v>
      </c>
      <c r="C3325" s="33" t="s">
        <v>118</v>
      </c>
      <c r="D3325" s="33" t="s">
        <v>150</v>
      </c>
      <c r="E3325" s="33" t="s">
        <v>797</v>
      </c>
      <c r="F3325" s="33" t="s">
        <v>1686</v>
      </c>
      <c r="G3325" s="33" t="s">
        <v>1830</v>
      </c>
      <c r="H3325" s="33" t="s">
        <v>1766</v>
      </c>
      <c r="I3325" s="33" t="s">
        <v>1876</v>
      </c>
      <c r="J3325" s="33" t="s">
        <v>1876</v>
      </c>
      <c r="K3325" s="33">
        <v>2</v>
      </c>
      <c r="L3325" s="236">
        <v>45444</v>
      </c>
      <c r="M3325" s="236">
        <v>45444</v>
      </c>
      <c r="N3325" s="33" t="s">
        <v>124</v>
      </c>
      <c r="O3325" s="48" t="s">
        <v>125</v>
      </c>
      <c r="P3325" s="29" t="s">
        <v>1143</v>
      </c>
      <c r="Q3325" s="29" t="s">
        <v>1643</v>
      </c>
      <c r="R3325" s="29" t="s">
        <v>78</v>
      </c>
      <c r="S3325" s="33">
        <v>2</v>
      </c>
      <c r="T3325" s="29"/>
      <c r="U3325" s="29"/>
      <c r="V3325" s="29"/>
      <c r="W3325" s="29"/>
      <c r="X3325" s="29"/>
      <c r="Y3325" s="29"/>
      <c r="Z3325" s="33"/>
    </row>
    <row r="3326" ht="24" spans="1:26">
      <c r="A3326" s="33">
        <v>1182</v>
      </c>
      <c r="B3326" s="33" t="s">
        <v>117</v>
      </c>
      <c r="C3326" s="33" t="s">
        <v>118</v>
      </c>
      <c r="D3326" s="33" t="s">
        <v>150</v>
      </c>
      <c r="E3326" s="33" t="s">
        <v>797</v>
      </c>
      <c r="F3326" s="33" t="s">
        <v>1686</v>
      </c>
      <c r="G3326" s="33" t="s">
        <v>1830</v>
      </c>
      <c r="H3326" s="33" t="s">
        <v>1766</v>
      </c>
      <c r="I3326" s="33" t="s">
        <v>1876</v>
      </c>
      <c r="J3326" s="33" t="s">
        <v>1876</v>
      </c>
      <c r="K3326" s="33">
        <v>2</v>
      </c>
      <c r="L3326" s="236">
        <v>45474</v>
      </c>
      <c r="M3326" s="236">
        <v>45474</v>
      </c>
      <c r="N3326" s="33" t="s">
        <v>124</v>
      </c>
      <c r="O3326" s="48" t="s">
        <v>125</v>
      </c>
      <c r="P3326" s="29" t="s">
        <v>1143</v>
      </c>
      <c r="Q3326" s="29" t="s">
        <v>1643</v>
      </c>
      <c r="R3326" s="29" t="s">
        <v>78</v>
      </c>
      <c r="S3326" s="33">
        <v>2</v>
      </c>
      <c r="T3326" s="29"/>
      <c r="U3326" s="29"/>
      <c r="V3326" s="29"/>
      <c r="W3326" s="29"/>
      <c r="X3326" s="29"/>
      <c r="Y3326" s="29"/>
      <c r="Z3326" s="33"/>
    </row>
    <row r="3327" ht="24" spans="1:26">
      <c r="A3327" s="33">
        <v>1183</v>
      </c>
      <c r="B3327" s="33" t="s">
        <v>117</v>
      </c>
      <c r="C3327" s="33" t="s">
        <v>118</v>
      </c>
      <c r="D3327" s="33" t="s">
        <v>150</v>
      </c>
      <c r="E3327" s="33" t="s">
        <v>797</v>
      </c>
      <c r="F3327" s="33" t="s">
        <v>1686</v>
      </c>
      <c r="G3327" s="33" t="s">
        <v>1830</v>
      </c>
      <c r="H3327" s="33" t="s">
        <v>1766</v>
      </c>
      <c r="I3327" s="33" t="s">
        <v>1876</v>
      </c>
      <c r="J3327" s="33" t="s">
        <v>1876</v>
      </c>
      <c r="K3327" s="33">
        <v>2</v>
      </c>
      <c r="L3327" s="236">
        <v>45505</v>
      </c>
      <c r="M3327" s="236">
        <v>45505</v>
      </c>
      <c r="N3327" s="33" t="s">
        <v>124</v>
      </c>
      <c r="O3327" s="48" t="s">
        <v>125</v>
      </c>
      <c r="P3327" s="29" t="s">
        <v>1143</v>
      </c>
      <c r="Q3327" s="29" t="s">
        <v>1643</v>
      </c>
      <c r="R3327" s="29" t="s">
        <v>78</v>
      </c>
      <c r="S3327" s="33">
        <v>2</v>
      </c>
      <c r="T3327" s="29"/>
      <c r="U3327" s="29"/>
      <c r="V3327" s="29"/>
      <c r="W3327" s="29"/>
      <c r="X3327" s="29"/>
      <c r="Y3327" s="29"/>
      <c r="Z3327" s="33"/>
    </row>
    <row r="3328" ht="24" spans="1:26">
      <c r="A3328" s="33">
        <v>1184</v>
      </c>
      <c r="B3328" s="33" t="s">
        <v>117</v>
      </c>
      <c r="C3328" s="33" t="s">
        <v>118</v>
      </c>
      <c r="D3328" s="33" t="s">
        <v>150</v>
      </c>
      <c r="E3328" s="33" t="s">
        <v>797</v>
      </c>
      <c r="F3328" s="33" t="s">
        <v>1686</v>
      </c>
      <c r="G3328" s="33" t="s">
        <v>1830</v>
      </c>
      <c r="H3328" s="33" t="s">
        <v>1766</v>
      </c>
      <c r="I3328" s="33" t="s">
        <v>1876</v>
      </c>
      <c r="J3328" s="33" t="s">
        <v>1876</v>
      </c>
      <c r="K3328" s="33">
        <v>2</v>
      </c>
      <c r="L3328" s="236">
        <v>45536</v>
      </c>
      <c r="M3328" s="236">
        <v>45536</v>
      </c>
      <c r="N3328" s="33" t="s">
        <v>124</v>
      </c>
      <c r="O3328" s="48" t="s">
        <v>125</v>
      </c>
      <c r="P3328" s="29" t="s">
        <v>1143</v>
      </c>
      <c r="Q3328" s="29" t="s">
        <v>1643</v>
      </c>
      <c r="R3328" s="29" t="s">
        <v>78</v>
      </c>
      <c r="S3328" s="33">
        <v>2</v>
      </c>
      <c r="T3328" s="29"/>
      <c r="U3328" s="29"/>
      <c r="V3328" s="29"/>
      <c r="W3328" s="29"/>
      <c r="X3328" s="29"/>
      <c r="Y3328" s="29"/>
      <c r="Z3328" s="33"/>
    </row>
    <row r="3329" ht="24" spans="1:26">
      <c r="A3329" s="33">
        <v>1185</v>
      </c>
      <c r="B3329" s="33" t="s">
        <v>117</v>
      </c>
      <c r="C3329" s="33" t="s">
        <v>118</v>
      </c>
      <c r="D3329" s="33" t="s">
        <v>150</v>
      </c>
      <c r="E3329" s="33" t="s">
        <v>797</v>
      </c>
      <c r="F3329" s="33" t="s">
        <v>1686</v>
      </c>
      <c r="G3329" s="33" t="s">
        <v>1830</v>
      </c>
      <c r="H3329" s="33" t="s">
        <v>1766</v>
      </c>
      <c r="I3329" s="33" t="s">
        <v>1876</v>
      </c>
      <c r="J3329" s="33" t="s">
        <v>1876</v>
      </c>
      <c r="K3329" s="33">
        <v>2</v>
      </c>
      <c r="L3329" s="236">
        <v>45566</v>
      </c>
      <c r="M3329" s="236">
        <v>45566</v>
      </c>
      <c r="N3329" s="33" t="s">
        <v>124</v>
      </c>
      <c r="O3329" s="48" t="s">
        <v>125</v>
      </c>
      <c r="P3329" s="29" t="s">
        <v>1143</v>
      </c>
      <c r="Q3329" s="29" t="s">
        <v>1643</v>
      </c>
      <c r="R3329" s="29" t="s">
        <v>78</v>
      </c>
      <c r="S3329" s="33">
        <v>2</v>
      </c>
      <c r="T3329" s="29"/>
      <c r="U3329" s="29"/>
      <c r="V3329" s="29"/>
      <c r="W3329" s="29"/>
      <c r="X3329" s="29"/>
      <c r="Y3329" s="29"/>
      <c r="Z3329" s="33"/>
    </row>
    <row r="3330" ht="24" spans="1:26">
      <c r="A3330" s="33">
        <v>1186</v>
      </c>
      <c r="B3330" s="33" t="s">
        <v>117</v>
      </c>
      <c r="C3330" s="33" t="s">
        <v>118</v>
      </c>
      <c r="D3330" s="33" t="s">
        <v>150</v>
      </c>
      <c r="E3330" s="33" t="s">
        <v>797</v>
      </c>
      <c r="F3330" s="33" t="s">
        <v>1686</v>
      </c>
      <c r="G3330" s="33" t="s">
        <v>1830</v>
      </c>
      <c r="H3330" s="33" t="s">
        <v>1766</v>
      </c>
      <c r="I3330" s="33" t="s">
        <v>1876</v>
      </c>
      <c r="J3330" s="33" t="s">
        <v>1876</v>
      </c>
      <c r="K3330" s="33">
        <v>2</v>
      </c>
      <c r="L3330" s="236">
        <v>45597</v>
      </c>
      <c r="M3330" s="236">
        <v>45597</v>
      </c>
      <c r="N3330" s="33" t="s">
        <v>124</v>
      </c>
      <c r="O3330" s="48" t="s">
        <v>125</v>
      </c>
      <c r="P3330" s="29" t="s">
        <v>1143</v>
      </c>
      <c r="Q3330" s="29" t="s">
        <v>1643</v>
      </c>
      <c r="R3330" s="29" t="s">
        <v>78</v>
      </c>
      <c r="S3330" s="33">
        <v>2</v>
      </c>
      <c r="T3330" s="29"/>
      <c r="U3330" s="29"/>
      <c r="V3330" s="29"/>
      <c r="W3330" s="29"/>
      <c r="X3330" s="29"/>
      <c r="Y3330" s="29"/>
      <c r="Z3330" s="33"/>
    </row>
    <row r="3331" ht="24" spans="1:26">
      <c r="A3331" s="33">
        <v>1187</v>
      </c>
      <c r="B3331" s="33" t="s">
        <v>117</v>
      </c>
      <c r="C3331" s="33" t="s">
        <v>118</v>
      </c>
      <c r="D3331" s="33" t="s">
        <v>150</v>
      </c>
      <c r="E3331" s="33" t="s">
        <v>797</v>
      </c>
      <c r="F3331" s="33" t="s">
        <v>1686</v>
      </c>
      <c r="G3331" s="33" t="s">
        <v>1830</v>
      </c>
      <c r="H3331" s="33" t="s">
        <v>1766</v>
      </c>
      <c r="I3331" s="33" t="s">
        <v>1876</v>
      </c>
      <c r="J3331" s="33" t="s">
        <v>1876</v>
      </c>
      <c r="K3331" s="33">
        <v>2</v>
      </c>
      <c r="L3331" s="236">
        <v>45627</v>
      </c>
      <c r="M3331" s="236">
        <v>45627</v>
      </c>
      <c r="N3331" s="33" t="s">
        <v>124</v>
      </c>
      <c r="O3331" s="48" t="s">
        <v>125</v>
      </c>
      <c r="P3331" s="29" t="s">
        <v>1143</v>
      </c>
      <c r="Q3331" s="29" t="s">
        <v>1643</v>
      </c>
      <c r="R3331" s="29" t="s">
        <v>78</v>
      </c>
      <c r="S3331" s="33">
        <v>2</v>
      </c>
      <c r="T3331" s="29"/>
      <c r="U3331" s="29"/>
      <c r="V3331" s="29"/>
      <c r="W3331" s="29"/>
      <c r="X3331" s="29"/>
      <c r="Y3331" s="29"/>
      <c r="Z3331" s="33"/>
    </row>
    <row r="3332" ht="24" spans="1:26">
      <c r="A3332" s="33">
        <v>1190</v>
      </c>
      <c r="B3332" s="33" t="s">
        <v>117</v>
      </c>
      <c r="C3332" s="33" t="s">
        <v>118</v>
      </c>
      <c r="D3332" s="33" t="s">
        <v>363</v>
      </c>
      <c r="E3332" s="33" t="s">
        <v>120</v>
      </c>
      <c r="F3332" s="33" t="s">
        <v>1695</v>
      </c>
      <c r="G3332" s="33" t="s">
        <v>1830</v>
      </c>
      <c r="H3332" s="33" t="s">
        <v>2081</v>
      </c>
      <c r="I3332" s="33" t="s">
        <v>1876</v>
      </c>
      <c r="J3332" s="33" t="s">
        <v>1876</v>
      </c>
      <c r="K3332" s="33">
        <v>8</v>
      </c>
      <c r="L3332" s="236">
        <v>45292</v>
      </c>
      <c r="M3332" s="236">
        <v>45292</v>
      </c>
      <c r="N3332" s="33" t="s">
        <v>124</v>
      </c>
      <c r="O3332" s="48" t="s">
        <v>125</v>
      </c>
      <c r="P3332" s="29" t="s">
        <v>1143</v>
      </c>
      <c r="Q3332" s="33" t="s">
        <v>1596</v>
      </c>
      <c r="R3332" s="29" t="s">
        <v>78</v>
      </c>
      <c r="S3332" s="33">
        <v>8</v>
      </c>
      <c r="T3332" s="29"/>
      <c r="U3332" s="29"/>
      <c r="V3332" s="29"/>
      <c r="W3332" s="29"/>
      <c r="X3332" s="29"/>
      <c r="Y3332" s="29"/>
      <c r="Z3332" s="33"/>
    </row>
    <row r="3333" ht="24" spans="1:26">
      <c r="A3333" s="33">
        <v>1191</v>
      </c>
      <c r="B3333" s="33" t="s">
        <v>117</v>
      </c>
      <c r="C3333" s="33" t="s">
        <v>118</v>
      </c>
      <c r="D3333" s="33" t="s">
        <v>363</v>
      </c>
      <c r="E3333" s="33" t="s">
        <v>120</v>
      </c>
      <c r="F3333" s="33" t="s">
        <v>1695</v>
      </c>
      <c r="G3333" s="33" t="s">
        <v>1830</v>
      </c>
      <c r="H3333" s="33" t="s">
        <v>2081</v>
      </c>
      <c r="I3333" s="33" t="s">
        <v>1876</v>
      </c>
      <c r="J3333" s="33" t="s">
        <v>1876</v>
      </c>
      <c r="K3333" s="33">
        <v>8</v>
      </c>
      <c r="L3333" s="236">
        <v>45323</v>
      </c>
      <c r="M3333" s="236">
        <v>45323</v>
      </c>
      <c r="N3333" s="33" t="s">
        <v>124</v>
      </c>
      <c r="O3333" s="48" t="s">
        <v>125</v>
      </c>
      <c r="P3333" s="29" t="s">
        <v>1143</v>
      </c>
      <c r="Q3333" s="33" t="s">
        <v>1596</v>
      </c>
      <c r="R3333" s="29" t="s">
        <v>78</v>
      </c>
      <c r="S3333" s="33">
        <v>8</v>
      </c>
      <c r="T3333" s="29"/>
      <c r="U3333" s="29"/>
      <c r="V3333" s="29"/>
      <c r="W3333" s="29"/>
      <c r="X3333" s="29"/>
      <c r="Y3333" s="29"/>
      <c r="Z3333" s="33"/>
    </row>
    <row r="3334" ht="24" spans="1:28">
      <c r="A3334" s="33">
        <v>1192</v>
      </c>
      <c r="B3334" s="33" t="s">
        <v>117</v>
      </c>
      <c r="C3334" s="33" t="s">
        <v>118</v>
      </c>
      <c r="D3334" s="33" t="s">
        <v>363</v>
      </c>
      <c r="E3334" s="33" t="s">
        <v>120</v>
      </c>
      <c r="F3334" s="33" t="s">
        <v>1695</v>
      </c>
      <c r="G3334" s="33" t="s">
        <v>1830</v>
      </c>
      <c r="H3334" s="33" t="s">
        <v>2081</v>
      </c>
      <c r="I3334" s="33" t="s">
        <v>1876</v>
      </c>
      <c r="J3334" s="33" t="s">
        <v>1876</v>
      </c>
      <c r="K3334" s="33">
        <v>8</v>
      </c>
      <c r="L3334" s="236">
        <v>45352</v>
      </c>
      <c r="M3334" s="236">
        <v>45352</v>
      </c>
      <c r="N3334" s="33" t="s">
        <v>124</v>
      </c>
      <c r="O3334" s="48" t="s">
        <v>125</v>
      </c>
      <c r="P3334" s="29" t="s">
        <v>1143</v>
      </c>
      <c r="Q3334" s="33" t="s">
        <v>1596</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363</v>
      </c>
      <c r="E3335" s="33" t="s">
        <v>120</v>
      </c>
      <c r="F3335" s="33" t="s">
        <v>1695</v>
      </c>
      <c r="G3335" s="33" t="s">
        <v>1830</v>
      </c>
      <c r="H3335" s="33" t="s">
        <v>2081</v>
      </c>
      <c r="I3335" s="33" t="s">
        <v>1876</v>
      </c>
      <c r="J3335" s="33" t="s">
        <v>1876</v>
      </c>
      <c r="K3335" s="33">
        <v>8</v>
      </c>
      <c r="L3335" s="236">
        <v>45383</v>
      </c>
      <c r="M3335" s="236">
        <v>45383</v>
      </c>
      <c r="N3335" s="33" t="s">
        <v>124</v>
      </c>
      <c r="O3335" s="48" t="s">
        <v>125</v>
      </c>
      <c r="P3335" s="29" t="s">
        <v>1143</v>
      </c>
      <c r="Q3335" s="33" t="s">
        <v>1596</v>
      </c>
      <c r="R3335" s="29" t="s">
        <v>78</v>
      </c>
      <c r="S3335" s="33">
        <v>8</v>
      </c>
      <c r="T3335" s="29"/>
      <c r="U3335" s="29"/>
      <c r="V3335" s="29"/>
      <c r="W3335" s="29"/>
      <c r="X3335" s="29"/>
      <c r="Y3335" s="29"/>
      <c r="Z3335" s="33"/>
    </row>
    <row r="3336" ht="24" spans="1:26">
      <c r="A3336" s="33">
        <v>1194</v>
      </c>
      <c r="B3336" s="33" t="s">
        <v>117</v>
      </c>
      <c r="C3336" s="33" t="s">
        <v>118</v>
      </c>
      <c r="D3336" s="33" t="s">
        <v>363</v>
      </c>
      <c r="E3336" s="33" t="s">
        <v>120</v>
      </c>
      <c r="F3336" s="33" t="s">
        <v>1695</v>
      </c>
      <c r="G3336" s="33" t="s">
        <v>1830</v>
      </c>
      <c r="H3336" s="33" t="s">
        <v>2081</v>
      </c>
      <c r="I3336" s="33" t="s">
        <v>1876</v>
      </c>
      <c r="J3336" s="33" t="s">
        <v>1876</v>
      </c>
      <c r="K3336" s="33">
        <v>8</v>
      </c>
      <c r="L3336" s="236">
        <v>45413</v>
      </c>
      <c r="M3336" s="236">
        <v>45413</v>
      </c>
      <c r="N3336" s="33" t="s">
        <v>124</v>
      </c>
      <c r="O3336" s="48" t="s">
        <v>125</v>
      </c>
      <c r="P3336" s="29" t="s">
        <v>1143</v>
      </c>
      <c r="Q3336" s="33" t="s">
        <v>1596</v>
      </c>
      <c r="R3336" s="29" t="s">
        <v>78</v>
      </c>
      <c r="S3336" s="33">
        <v>8</v>
      </c>
      <c r="T3336" s="29"/>
      <c r="U3336" s="29"/>
      <c r="V3336" s="29"/>
      <c r="W3336" s="29"/>
      <c r="X3336" s="29"/>
      <c r="Y3336" s="29"/>
      <c r="Z3336" s="33"/>
    </row>
    <row r="3337" ht="24" spans="1:26">
      <c r="A3337" s="33">
        <v>1195</v>
      </c>
      <c r="B3337" s="33" t="s">
        <v>117</v>
      </c>
      <c r="C3337" s="33" t="s">
        <v>118</v>
      </c>
      <c r="D3337" s="33" t="s">
        <v>363</v>
      </c>
      <c r="E3337" s="33" t="s">
        <v>120</v>
      </c>
      <c r="F3337" s="33" t="s">
        <v>1695</v>
      </c>
      <c r="G3337" s="33" t="s">
        <v>1830</v>
      </c>
      <c r="H3337" s="33" t="s">
        <v>2081</v>
      </c>
      <c r="I3337" s="33" t="s">
        <v>1876</v>
      </c>
      <c r="J3337" s="33" t="s">
        <v>1876</v>
      </c>
      <c r="K3337" s="33">
        <v>8</v>
      </c>
      <c r="L3337" s="236">
        <v>45444</v>
      </c>
      <c r="M3337" s="236">
        <v>45444</v>
      </c>
      <c r="N3337" s="33" t="s">
        <v>124</v>
      </c>
      <c r="O3337" s="48" t="s">
        <v>125</v>
      </c>
      <c r="P3337" s="29" t="s">
        <v>1143</v>
      </c>
      <c r="Q3337" s="33" t="s">
        <v>1596</v>
      </c>
      <c r="R3337" s="29" t="s">
        <v>78</v>
      </c>
      <c r="S3337" s="33">
        <v>8</v>
      </c>
      <c r="T3337" s="29"/>
      <c r="U3337" s="29"/>
      <c r="V3337" s="29"/>
      <c r="W3337" s="29"/>
      <c r="X3337" s="29"/>
      <c r="Y3337" s="29"/>
      <c r="Z3337" s="33"/>
    </row>
    <row r="3338" ht="24" spans="1:26">
      <c r="A3338" s="33">
        <v>1196</v>
      </c>
      <c r="B3338" s="33" t="s">
        <v>117</v>
      </c>
      <c r="C3338" s="33" t="s">
        <v>118</v>
      </c>
      <c r="D3338" s="33" t="s">
        <v>363</v>
      </c>
      <c r="E3338" s="33" t="s">
        <v>120</v>
      </c>
      <c r="F3338" s="33" t="s">
        <v>1695</v>
      </c>
      <c r="G3338" s="33" t="s">
        <v>1830</v>
      </c>
      <c r="H3338" s="33" t="s">
        <v>2081</v>
      </c>
      <c r="I3338" s="33" t="s">
        <v>1876</v>
      </c>
      <c r="J3338" s="33" t="s">
        <v>1876</v>
      </c>
      <c r="K3338" s="33">
        <v>8</v>
      </c>
      <c r="L3338" s="236">
        <v>45474</v>
      </c>
      <c r="M3338" s="236">
        <v>45474</v>
      </c>
      <c r="N3338" s="33" t="s">
        <v>124</v>
      </c>
      <c r="O3338" s="48" t="s">
        <v>125</v>
      </c>
      <c r="P3338" s="29" t="s">
        <v>1143</v>
      </c>
      <c r="Q3338" s="33" t="s">
        <v>1596</v>
      </c>
      <c r="R3338" s="29" t="s">
        <v>78</v>
      </c>
      <c r="S3338" s="33">
        <v>8</v>
      </c>
      <c r="T3338" s="29"/>
      <c r="U3338" s="29"/>
      <c r="V3338" s="29"/>
      <c r="W3338" s="29"/>
      <c r="X3338" s="29"/>
      <c r="Y3338" s="29"/>
      <c r="Z3338" s="33"/>
    </row>
    <row r="3339" ht="24" spans="1:26">
      <c r="A3339" s="33">
        <v>1197</v>
      </c>
      <c r="B3339" s="33" t="s">
        <v>117</v>
      </c>
      <c r="C3339" s="33" t="s">
        <v>118</v>
      </c>
      <c r="D3339" s="33" t="s">
        <v>363</v>
      </c>
      <c r="E3339" s="33" t="s">
        <v>120</v>
      </c>
      <c r="F3339" s="33" t="s">
        <v>1695</v>
      </c>
      <c r="G3339" s="33" t="s">
        <v>1830</v>
      </c>
      <c r="H3339" s="33" t="s">
        <v>2081</v>
      </c>
      <c r="I3339" s="33" t="s">
        <v>1876</v>
      </c>
      <c r="J3339" s="33" t="s">
        <v>1876</v>
      </c>
      <c r="K3339" s="33">
        <v>8</v>
      </c>
      <c r="L3339" s="236">
        <v>45505</v>
      </c>
      <c r="M3339" s="236">
        <v>45505</v>
      </c>
      <c r="N3339" s="33" t="s">
        <v>124</v>
      </c>
      <c r="O3339" s="48" t="s">
        <v>125</v>
      </c>
      <c r="P3339" s="29" t="s">
        <v>1143</v>
      </c>
      <c r="Q3339" s="33" t="s">
        <v>1596</v>
      </c>
      <c r="R3339" s="29" t="s">
        <v>78</v>
      </c>
      <c r="S3339" s="33">
        <v>8</v>
      </c>
      <c r="T3339" s="29"/>
      <c r="U3339" s="29"/>
      <c r="V3339" s="29"/>
      <c r="W3339" s="29"/>
      <c r="X3339" s="29"/>
      <c r="Y3339" s="29"/>
      <c r="Z3339" s="33"/>
    </row>
    <row r="3340" ht="24" spans="1:26">
      <c r="A3340" s="33">
        <v>1198</v>
      </c>
      <c r="B3340" s="33" t="s">
        <v>117</v>
      </c>
      <c r="C3340" s="33" t="s">
        <v>118</v>
      </c>
      <c r="D3340" s="33" t="s">
        <v>363</v>
      </c>
      <c r="E3340" s="33" t="s">
        <v>120</v>
      </c>
      <c r="F3340" s="33" t="s">
        <v>1695</v>
      </c>
      <c r="G3340" s="33" t="s">
        <v>1830</v>
      </c>
      <c r="H3340" s="33" t="s">
        <v>2081</v>
      </c>
      <c r="I3340" s="33" t="s">
        <v>1876</v>
      </c>
      <c r="J3340" s="33" t="s">
        <v>1876</v>
      </c>
      <c r="K3340" s="33">
        <v>8</v>
      </c>
      <c r="L3340" s="236">
        <v>45536</v>
      </c>
      <c r="M3340" s="236">
        <v>45536</v>
      </c>
      <c r="N3340" s="33" t="s">
        <v>124</v>
      </c>
      <c r="O3340" s="48" t="s">
        <v>125</v>
      </c>
      <c r="P3340" s="29" t="s">
        <v>1143</v>
      </c>
      <c r="Q3340" s="33" t="s">
        <v>1596</v>
      </c>
      <c r="R3340" s="29" t="s">
        <v>78</v>
      </c>
      <c r="S3340" s="33">
        <v>8</v>
      </c>
      <c r="T3340" s="29"/>
      <c r="U3340" s="29"/>
      <c r="V3340" s="29"/>
      <c r="W3340" s="29"/>
      <c r="X3340" s="29"/>
      <c r="Y3340" s="29"/>
      <c r="Z3340" s="33"/>
    </row>
    <row r="3341" ht="24" spans="1:26">
      <c r="A3341" s="33">
        <v>1199</v>
      </c>
      <c r="B3341" s="33" t="s">
        <v>117</v>
      </c>
      <c r="C3341" s="33" t="s">
        <v>118</v>
      </c>
      <c r="D3341" s="33" t="s">
        <v>363</v>
      </c>
      <c r="E3341" s="33" t="s">
        <v>120</v>
      </c>
      <c r="F3341" s="33" t="s">
        <v>1695</v>
      </c>
      <c r="G3341" s="33" t="s">
        <v>1830</v>
      </c>
      <c r="H3341" s="33" t="s">
        <v>2081</v>
      </c>
      <c r="I3341" s="33" t="s">
        <v>1876</v>
      </c>
      <c r="J3341" s="33" t="s">
        <v>1876</v>
      </c>
      <c r="K3341" s="33">
        <v>8</v>
      </c>
      <c r="L3341" s="236">
        <v>45566</v>
      </c>
      <c r="M3341" s="236">
        <v>45566</v>
      </c>
      <c r="N3341" s="33" t="s">
        <v>124</v>
      </c>
      <c r="O3341" s="48" t="s">
        <v>125</v>
      </c>
      <c r="P3341" s="29" t="s">
        <v>1143</v>
      </c>
      <c r="Q3341" s="33" t="s">
        <v>1596</v>
      </c>
      <c r="R3341" s="29" t="s">
        <v>78</v>
      </c>
      <c r="S3341" s="33">
        <v>8</v>
      </c>
      <c r="T3341" s="29"/>
      <c r="U3341" s="29"/>
      <c r="V3341" s="29"/>
      <c r="W3341" s="29"/>
      <c r="X3341" s="29"/>
      <c r="Y3341" s="29"/>
      <c r="Z3341" s="33"/>
    </row>
    <row r="3342" ht="24" spans="1:26">
      <c r="A3342" s="33">
        <v>1200</v>
      </c>
      <c r="B3342" s="33" t="s">
        <v>117</v>
      </c>
      <c r="C3342" s="33" t="s">
        <v>118</v>
      </c>
      <c r="D3342" s="33" t="s">
        <v>363</v>
      </c>
      <c r="E3342" s="33" t="s">
        <v>120</v>
      </c>
      <c r="F3342" s="33" t="s">
        <v>1695</v>
      </c>
      <c r="G3342" s="33" t="s">
        <v>1830</v>
      </c>
      <c r="H3342" s="33" t="s">
        <v>2081</v>
      </c>
      <c r="I3342" s="33" t="s">
        <v>1876</v>
      </c>
      <c r="J3342" s="33" t="s">
        <v>1876</v>
      </c>
      <c r="K3342" s="33">
        <v>8</v>
      </c>
      <c r="L3342" s="236">
        <v>45597</v>
      </c>
      <c r="M3342" s="236">
        <v>45597</v>
      </c>
      <c r="N3342" s="33" t="s">
        <v>124</v>
      </c>
      <c r="O3342" s="48" t="s">
        <v>125</v>
      </c>
      <c r="P3342" s="29" t="s">
        <v>1143</v>
      </c>
      <c r="Q3342" s="33" t="s">
        <v>1596</v>
      </c>
      <c r="R3342" s="29" t="s">
        <v>78</v>
      </c>
      <c r="S3342" s="33">
        <v>8</v>
      </c>
      <c r="T3342" s="29"/>
      <c r="U3342" s="29"/>
      <c r="V3342" s="29"/>
      <c r="W3342" s="29"/>
      <c r="X3342" s="29"/>
      <c r="Y3342" s="29"/>
      <c r="Z3342" s="33"/>
    </row>
    <row r="3343" ht="24" spans="1:26">
      <c r="A3343" s="33">
        <v>1201</v>
      </c>
      <c r="B3343" s="33" t="s">
        <v>117</v>
      </c>
      <c r="C3343" s="33" t="s">
        <v>118</v>
      </c>
      <c r="D3343" s="33" t="s">
        <v>363</v>
      </c>
      <c r="E3343" s="33" t="s">
        <v>120</v>
      </c>
      <c r="F3343" s="33" t="s">
        <v>1695</v>
      </c>
      <c r="G3343" s="33" t="s">
        <v>1830</v>
      </c>
      <c r="H3343" s="33" t="s">
        <v>2081</v>
      </c>
      <c r="I3343" s="33" t="s">
        <v>1876</v>
      </c>
      <c r="J3343" s="33" t="s">
        <v>1876</v>
      </c>
      <c r="K3343" s="33">
        <v>8</v>
      </c>
      <c r="L3343" s="236">
        <v>45627</v>
      </c>
      <c r="M3343" s="236">
        <v>45627</v>
      </c>
      <c r="N3343" s="33" t="s">
        <v>124</v>
      </c>
      <c r="O3343" s="48" t="s">
        <v>125</v>
      </c>
      <c r="P3343" s="29" t="s">
        <v>1143</v>
      </c>
      <c r="Q3343" s="33" t="s">
        <v>1596</v>
      </c>
      <c r="R3343" s="29" t="s">
        <v>78</v>
      </c>
      <c r="S3343" s="33">
        <v>8</v>
      </c>
      <c r="T3343" s="29"/>
      <c r="U3343" s="29"/>
      <c r="V3343" s="29"/>
      <c r="W3343" s="29"/>
      <c r="X3343" s="29"/>
      <c r="Y3343" s="29"/>
      <c r="Z3343" s="33"/>
    </row>
    <row r="3344" ht="24" spans="1:26">
      <c r="A3344" s="33">
        <v>1202</v>
      </c>
      <c r="B3344" s="33" t="s">
        <v>117</v>
      </c>
      <c r="C3344" s="33" t="s">
        <v>118</v>
      </c>
      <c r="D3344" s="33" t="s">
        <v>363</v>
      </c>
      <c r="E3344" s="33" t="s">
        <v>120</v>
      </c>
      <c r="F3344" s="33" t="s">
        <v>1695</v>
      </c>
      <c r="G3344" s="33" t="s">
        <v>1830</v>
      </c>
      <c r="H3344" s="33" t="s">
        <v>2075</v>
      </c>
      <c r="I3344" s="33" t="s">
        <v>1876</v>
      </c>
      <c r="J3344" s="33" t="s">
        <v>1876</v>
      </c>
      <c r="K3344" s="33">
        <v>2</v>
      </c>
      <c r="L3344" s="236">
        <v>45292</v>
      </c>
      <c r="M3344" s="236">
        <v>45292</v>
      </c>
      <c r="N3344" s="33" t="s">
        <v>124</v>
      </c>
      <c r="O3344" s="48" t="s">
        <v>125</v>
      </c>
      <c r="P3344" s="29" t="s">
        <v>1143</v>
      </c>
      <c r="Q3344" s="33" t="s">
        <v>1596</v>
      </c>
      <c r="R3344" s="29" t="s">
        <v>78</v>
      </c>
      <c r="S3344" s="33">
        <v>2</v>
      </c>
      <c r="T3344" s="33"/>
      <c r="U3344" s="29"/>
      <c r="V3344" s="29"/>
      <c r="W3344" s="29"/>
      <c r="X3344" s="29"/>
      <c r="Y3344" s="29"/>
      <c r="Z3344" s="33"/>
    </row>
    <row r="3345" ht="24" spans="1:26">
      <c r="A3345" s="33">
        <v>1203</v>
      </c>
      <c r="B3345" s="33" t="s">
        <v>117</v>
      </c>
      <c r="C3345" s="33" t="s">
        <v>118</v>
      </c>
      <c r="D3345" s="33" t="s">
        <v>363</v>
      </c>
      <c r="E3345" s="33" t="s">
        <v>120</v>
      </c>
      <c r="F3345" s="33" t="s">
        <v>1695</v>
      </c>
      <c r="G3345" s="33" t="s">
        <v>1830</v>
      </c>
      <c r="H3345" s="33" t="s">
        <v>2075</v>
      </c>
      <c r="I3345" s="33" t="s">
        <v>1876</v>
      </c>
      <c r="J3345" s="33" t="s">
        <v>1876</v>
      </c>
      <c r="K3345" s="33">
        <v>2</v>
      </c>
      <c r="L3345" s="236">
        <v>45292</v>
      </c>
      <c r="M3345" s="236">
        <v>45292</v>
      </c>
      <c r="N3345" s="33" t="s">
        <v>124</v>
      </c>
      <c r="O3345" s="48" t="s">
        <v>125</v>
      </c>
      <c r="P3345" s="29" t="s">
        <v>1143</v>
      </c>
      <c r="Q3345" s="33" t="s">
        <v>1596</v>
      </c>
      <c r="R3345" s="29" t="s">
        <v>78</v>
      </c>
      <c r="S3345" s="33">
        <v>2</v>
      </c>
      <c r="T3345" s="33"/>
      <c r="U3345" s="29"/>
      <c r="V3345" s="29"/>
      <c r="W3345" s="29"/>
      <c r="X3345" s="29"/>
      <c r="Y3345" s="29"/>
      <c r="Z3345" s="33"/>
    </row>
    <row r="3346" ht="24" spans="1:28">
      <c r="A3346" s="33">
        <v>1204</v>
      </c>
      <c r="B3346" s="33" t="s">
        <v>117</v>
      </c>
      <c r="C3346" s="33" t="s">
        <v>118</v>
      </c>
      <c r="D3346" s="33" t="s">
        <v>363</v>
      </c>
      <c r="E3346" s="33" t="s">
        <v>120</v>
      </c>
      <c r="F3346" s="33" t="s">
        <v>1695</v>
      </c>
      <c r="G3346" s="33" t="s">
        <v>1830</v>
      </c>
      <c r="H3346" s="33" t="s">
        <v>2075</v>
      </c>
      <c r="I3346" s="33" t="s">
        <v>1876</v>
      </c>
      <c r="J3346" s="33" t="s">
        <v>1876</v>
      </c>
      <c r="K3346" s="33">
        <v>2</v>
      </c>
      <c r="L3346" s="236">
        <v>45323</v>
      </c>
      <c r="M3346" s="236">
        <v>45323</v>
      </c>
      <c r="N3346" s="33" t="s">
        <v>124</v>
      </c>
      <c r="O3346" s="48" t="s">
        <v>125</v>
      </c>
      <c r="P3346" s="29" t="s">
        <v>1143</v>
      </c>
      <c r="Q3346" s="33" t="s">
        <v>1596</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363</v>
      </c>
      <c r="E3347" s="33" t="s">
        <v>120</v>
      </c>
      <c r="F3347" s="33" t="s">
        <v>1695</v>
      </c>
      <c r="G3347" s="33" t="s">
        <v>1830</v>
      </c>
      <c r="H3347" s="33" t="s">
        <v>2075</v>
      </c>
      <c r="I3347" s="33" t="s">
        <v>1876</v>
      </c>
      <c r="J3347" s="33" t="s">
        <v>1876</v>
      </c>
      <c r="K3347" s="33">
        <v>2</v>
      </c>
      <c r="L3347" s="236">
        <v>45323</v>
      </c>
      <c r="M3347" s="236">
        <v>45323</v>
      </c>
      <c r="N3347" s="33" t="s">
        <v>124</v>
      </c>
      <c r="O3347" s="48" t="s">
        <v>125</v>
      </c>
      <c r="P3347" s="29" t="s">
        <v>1143</v>
      </c>
      <c r="Q3347" s="33" t="s">
        <v>1596</v>
      </c>
      <c r="R3347" s="29" t="s">
        <v>78</v>
      </c>
      <c r="S3347" s="33">
        <v>2</v>
      </c>
      <c r="T3347" s="33"/>
      <c r="U3347" s="29"/>
      <c r="V3347" s="29"/>
      <c r="W3347" s="29"/>
      <c r="X3347" s="29"/>
      <c r="Y3347" s="29"/>
      <c r="Z3347" s="33"/>
    </row>
    <row r="3348" ht="24" spans="1:28">
      <c r="A3348" s="33">
        <v>1206</v>
      </c>
      <c r="B3348" s="33" t="s">
        <v>117</v>
      </c>
      <c r="C3348" s="33" t="s">
        <v>118</v>
      </c>
      <c r="D3348" s="33" t="s">
        <v>363</v>
      </c>
      <c r="E3348" s="33" t="s">
        <v>120</v>
      </c>
      <c r="F3348" s="33" t="s">
        <v>1695</v>
      </c>
      <c r="G3348" s="33" t="s">
        <v>1830</v>
      </c>
      <c r="H3348" s="33" t="s">
        <v>2075</v>
      </c>
      <c r="I3348" s="33" t="s">
        <v>1876</v>
      </c>
      <c r="J3348" s="33" t="s">
        <v>1876</v>
      </c>
      <c r="K3348" s="33">
        <v>2</v>
      </c>
      <c r="L3348" s="236">
        <v>45352</v>
      </c>
      <c r="M3348" s="236">
        <v>45352</v>
      </c>
      <c r="N3348" s="33" t="s">
        <v>124</v>
      </c>
      <c r="O3348" s="48" t="s">
        <v>125</v>
      </c>
      <c r="P3348" s="29" t="s">
        <v>1143</v>
      </c>
      <c r="Q3348" s="33" t="s">
        <v>1596</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363</v>
      </c>
      <c r="E3349" s="33" t="s">
        <v>120</v>
      </c>
      <c r="F3349" s="33" t="s">
        <v>1695</v>
      </c>
      <c r="G3349" s="33" t="s">
        <v>1830</v>
      </c>
      <c r="H3349" s="33" t="s">
        <v>2075</v>
      </c>
      <c r="I3349" s="33" t="s">
        <v>1876</v>
      </c>
      <c r="J3349" s="33" t="s">
        <v>1876</v>
      </c>
      <c r="K3349" s="33">
        <v>2</v>
      </c>
      <c r="L3349" s="236">
        <v>45352</v>
      </c>
      <c r="M3349" s="236">
        <v>45352</v>
      </c>
      <c r="N3349" s="33" t="s">
        <v>124</v>
      </c>
      <c r="O3349" s="48" t="s">
        <v>125</v>
      </c>
      <c r="P3349" s="29" t="s">
        <v>1143</v>
      </c>
      <c r="Q3349" s="33" t="s">
        <v>1596</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363</v>
      </c>
      <c r="E3350" s="33" t="s">
        <v>120</v>
      </c>
      <c r="F3350" s="33" t="s">
        <v>1695</v>
      </c>
      <c r="G3350" s="33" t="s">
        <v>1830</v>
      </c>
      <c r="H3350" s="33" t="s">
        <v>2075</v>
      </c>
      <c r="I3350" s="33" t="s">
        <v>1876</v>
      </c>
      <c r="J3350" s="33" t="s">
        <v>1876</v>
      </c>
      <c r="K3350" s="33">
        <v>2</v>
      </c>
      <c r="L3350" s="236">
        <v>45383</v>
      </c>
      <c r="M3350" s="236">
        <v>45383</v>
      </c>
      <c r="N3350" s="33" t="s">
        <v>124</v>
      </c>
      <c r="O3350" s="48" t="s">
        <v>125</v>
      </c>
      <c r="P3350" s="29" t="s">
        <v>1143</v>
      </c>
      <c r="Q3350" s="33" t="s">
        <v>1596</v>
      </c>
      <c r="R3350" s="29" t="s">
        <v>78</v>
      </c>
      <c r="S3350" s="33">
        <v>2</v>
      </c>
      <c r="T3350" s="33"/>
      <c r="U3350" s="29"/>
      <c r="V3350" s="29"/>
      <c r="W3350" s="29"/>
      <c r="X3350" s="29"/>
      <c r="Y3350" s="29"/>
      <c r="Z3350" s="33"/>
    </row>
    <row r="3351" ht="24" spans="1:26">
      <c r="A3351" s="33">
        <v>1209</v>
      </c>
      <c r="B3351" s="33" t="s">
        <v>117</v>
      </c>
      <c r="C3351" s="33" t="s">
        <v>118</v>
      </c>
      <c r="D3351" s="33" t="s">
        <v>363</v>
      </c>
      <c r="E3351" s="33" t="s">
        <v>120</v>
      </c>
      <c r="F3351" s="33" t="s">
        <v>1695</v>
      </c>
      <c r="G3351" s="33" t="s">
        <v>1830</v>
      </c>
      <c r="H3351" s="33" t="s">
        <v>2075</v>
      </c>
      <c r="I3351" s="33" t="s">
        <v>1876</v>
      </c>
      <c r="J3351" s="33" t="s">
        <v>1876</v>
      </c>
      <c r="K3351" s="33">
        <v>2</v>
      </c>
      <c r="L3351" s="236">
        <v>45383</v>
      </c>
      <c r="M3351" s="236">
        <v>45383</v>
      </c>
      <c r="N3351" s="33" t="s">
        <v>124</v>
      </c>
      <c r="O3351" s="48" t="s">
        <v>125</v>
      </c>
      <c r="P3351" s="29" t="s">
        <v>1143</v>
      </c>
      <c r="Q3351" s="33" t="s">
        <v>1596</v>
      </c>
      <c r="R3351" s="29" t="s">
        <v>78</v>
      </c>
      <c r="S3351" s="33">
        <v>2</v>
      </c>
      <c r="T3351" s="33"/>
      <c r="U3351" s="29"/>
      <c r="V3351" s="29"/>
      <c r="W3351" s="29"/>
      <c r="X3351" s="29"/>
      <c r="Y3351" s="29"/>
      <c r="Z3351" s="33"/>
    </row>
    <row r="3352" ht="24" spans="1:26">
      <c r="A3352" s="33">
        <v>1210</v>
      </c>
      <c r="B3352" s="33" t="s">
        <v>117</v>
      </c>
      <c r="C3352" s="33" t="s">
        <v>118</v>
      </c>
      <c r="D3352" s="33" t="s">
        <v>363</v>
      </c>
      <c r="E3352" s="33" t="s">
        <v>120</v>
      </c>
      <c r="F3352" s="33" t="s">
        <v>1695</v>
      </c>
      <c r="G3352" s="33" t="s">
        <v>1830</v>
      </c>
      <c r="H3352" s="33" t="s">
        <v>2075</v>
      </c>
      <c r="I3352" s="33" t="s">
        <v>1876</v>
      </c>
      <c r="J3352" s="33" t="s">
        <v>1876</v>
      </c>
      <c r="K3352" s="33">
        <v>2</v>
      </c>
      <c r="L3352" s="236">
        <v>45413</v>
      </c>
      <c r="M3352" s="236">
        <v>45413</v>
      </c>
      <c r="N3352" s="33" t="s">
        <v>124</v>
      </c>
      <c r="O3352" s="48" t="s">
        <v>125</v>
      </c>
      <c r="P3352" s="29" t="s">
        <v>1143</v>
      </c>
      <c r="Q3352" s="33" t="s">
        <v>1596</v>
      </c>
      <c r="R3352" s="29" t="s">
        <v>78</v>
      </c>
      <c r="S3352" s="33">
        <v>2</v>
      </c>
      <c r="T3352" s="33"/>
      <c r="U3352" s="29"/>
      <c r="V3352" s="29"/>
      <c r="W3352" s="29"/>
      <c r="X3352" s="29"/>
      <c r="Y3352" s="29"/>
      <c r="Z3352" s="33"/>
    </row>
    <row r="3353" ht="24" spans="1:26">
      <c r="A3353" s="33">
        <v>1211</v>
      </c>
      <c r="B3353" s="33" t="s">
        <v>117</v>
      </c>
      <c r="C3353" s="33" t="s">
        <v>118</v>
      </c>
      <c r="D3353" s="33" t="s">
        <v>363</v>
      </c>
      <c r="E3353" s="33" t="s">
        <v>120</v>
      </c>
      <c r="F3353" s="33" t="s">
        <v>1695</v>
      </c>
      <c r="G3353" s="33" t="s">
        <v>1830</v>
      </c>
      <c r="H3353" s="33" t="s">
        <v>2075</v>
      </c>
      <c r="I3353" s="33" t="s">
        <v>1876</v>
      </c>
      <c r="J3353" s="33" t="s">
        <v>1876</v>
      </c>
      <c r="K3353" s="33">
        <v>2</v>
      </c>
      <c r="L3353" s="236">
        <v>45413</v>
      </c>
      <c r="M3353" s="236">
        <v>45413</v>
      </c>
      <c r="N3353" s="33" t="s">
        <v>124</v>
      </c>
      <c r="O3353" s="48" t="s">
        <v>125</v>
      </c>
      <c r="P3353" s="29" t="s">
        <v>1143</v>
      </c>
      <c r="Q3353" s="33" t="s">
        <v>1596</v>
      </c>
      <c r="R3353" s="29" t="s">
        <v>78</v>
      </c>
      <c r="S3353" s="33">
        <v>2</v>
      </c>
      <c r="T3353" s="33"/>
      <c r="U3353" s="29"/>
      <c r="V3353" s="29"/>
      <c r="W3353" s="29"/>
      <c r="X3353" s="29"/>
      <c r="Y3353" s="29"/>
      <c r="Z3353" s="33"/>
    </row>
    <row r="3354" ht="24" spans="1:26">
      <c r="A3354" s="33">
        <v>1212</v>
      </c>
      <c r="B3354" s="33" t="s">
        <v>117</v>
      </c>
      <c r="C3354" s="33" t="s">
        <v>118</v>
      </c>
      <c r="D3354" s="33" t="s">
        <v>363</v>
      </c>
      <c r="E3354" s="33" t="s">
        <v>120</v>
      </c>
      <c r="F3354" s="33" t="s">
        <v>1695</v>
      </c>
      <c r="G3354" s="33" t="s">
        <v>1830</v>
      </c>
      <c r="H3354" s="33" t="s">
        <v>2075</v>
      </c>
      <c r="I3354" s="33" t="s">
        <v>1876</v>
      </c>
      <c r="J3354" s="33" t="s">
        <v>1876</v>
      </c>
      <c r="K3354" s="33">
        <v>2</v>
      </c>
      <c r="L3354" s="236">
        <v>45444</v>
      </c>
      <c r="M3354" s="236">
        <v>45444</v>
      </c>
      <c r="N3354" s="33" t="s">
        <v>124</v>
      </c>
      <c r="O3354" s="48" t="s">
        <v>125</v>
      </c>
      <c r="P3354" s="29" t="s">
        <v>1143</v>
      </c>
      <c r="Q3354" s="33" t="s">
        <v>1596</v>
      </c>
      <c r="R3354" s="29" t="s">
        <v>78</v>
      </c>
      <c r="S3354" s="33">
        <v>2</v>
      </c>
      <c r="T3354" s="33"/>
      <c r="U3354" s="29"/>
      <c r="V3354" s="29"/>
      <c r="W3354" s="29"/>
      <c r="X3354" s="29"/>
      <c r="Y3354" s="29"/>
      <c r="Z3354" s="33"/>
    </row>
    <row r="3355" ht="24" spans="1:26">
      <c r="A3355" s="33">
        <v>1213</v>
      </c>
      <c r="B3355" s="33" t="s">
        <v>117</v>
      </c>
      <c r="C3355" s="33" t="s">
        <v>118</v>
      </c>
      <c r="D3355" s="33" t="s">
        <v>363</v>
      </c>
      <c r="E3355" s="33" t="s">
        <v>120</v>
      </c>
      <c r="F3355" s="33" t="s">
        <v>1695</v>
      </c>
      <c r="G3355" s="33" t="s">
        <v>1830</v>
      </c>
      <c r="H3355" s="33" t="s">
        <v>2075</v>
      </c>
      <c r="I3355" s="33" t="s">
        <v>1876</v>
      </c>
      <c r="J3355" s="33" t="s">
        <v>1876</v>
      </c>
      <c r="K3355" s="33">
        <v>2</v>
      </c>
      <c r="L3355" s="236">
        <v>45444</v>
      </c>
      <c r="M3355" s="236">
        <v>45444</v>
      </c>
      <c r="N3355" s="33" t="s">
        <v>124</v>
      </c>
      <c r="O3355" s="48" t="s">
        <v>125</v>
      </c>
      <c r="P3355" s="29" t="s">
        <v>1143</v>
      </c>
      <c r="Q3355" s="33" t="s">
        <v>1596</v>
      </c>
      <c r="R3355" s="29" t="s">
        <v>78</v>
      </c>
      <c r="S3355" s="33">
        <v>2</v>
      </c>
      <c r="T3355" s="33"/>
      <c r="U3355" s="29"/>
      <c r="V3355" s="29"/>
      <c r="W3355" s="29"/>
      <c r="X3355" s="29"/>
      <c r="Y3355" s="29"/>
      <c r="Z3355" s="33"/>
    </row>
    <row r="3356" ht="24" spans="1:26">
      <c r="A3356" s="33">
        <v>1214</v>
      </c>
      <c r="B3356" s="33" t="s">
        <v>117</v>
      </c>
      <c r="C3356" s="33" t="s">
        <v>118</v>
      </c>
      <c r="D3356" s="33" t="s">
        <v>363</v>
      </c>
      <c r="E3356" s="33" t="s">
        <v>120</v>
      </c>
      <c r="F3356" s="33" t="s">
        <v>1695</v>
      </c>
      <c r="G3356" s="33" t="s">
        <v>1830</v>
      </c>
      <c r="H3356" s="33" t="s">
        <v>2075</v>
      </c>
      <c r="I3356" s="33" t="s">
        <v>1876</v>
      </c>
      <c r="J3356" s="33" t="s">
        <v>1876</v>
      </c>
      <c r="K3356" s="33">
        <v>2</v>
      </c>
      <c r="L3356" s="236">
        <v>45474</v>
      </c>
      <c r="M3356" s="236">
        <v>45474</v>
      </c>
      <c r="N3356" s="33" t="s">
        <v>124</v>
      </c>
      <c r="O3356" s="48" t="s">
        <v>125</v>
      </c>
      <c r="P3356" s="29" t="s">
        <v>1143</v>
      </c>
      <c r="Q3356" s="33" t="s">
        <v>1596</v>
      </c>
      <c r="R3356" s="29" t="s">
        <v>78</v>
      </c>
      <c r="S3356" s="33">
        <v>2</v>
      </c>
      <c r="T3356" s="33"/>
      <c r="U3356" s="29"/>
      <c r="V3356" s="29"/>
      <c r="W3356" s="29"/>
      <c r="X3356" s="29"/>
      <c r="Y3356" s="29"/>
      <c r="Z3356" s="33"/>
    </row>
    <row r="3357" ht="24" spans="1:26">
      <c r="A3357" s="33">
        <v>1215</v>
      </c>
      <c r="B3357" s="33" t="s">
        <v>117</v>
      </c>
      <c r="C3357" s="33" t="s">
        <v>118</v>
      </c>
      <c r="D3357" s="33" t="s">
        <v>363</v>
      </c>
      <c r="E3357" s="33" t="s">
        <v>120</v>
      </c>
      <c r="F3357" s="33" t="s">
        <v>1695</v>
      </c>
      <c r="G3357" s="33" t="s">
        <v>1830</v>
      </c>
      <c r="H3357" s="33" t="s">
        <v>2075</v>
      </c>
      <c r="I3357" s="33" t="s">
        <v>1876</v>
      </c>
      <c r="J3357" s="33" t="s">
        <v>1876</v>
      </c>
      <c r="K3357" s="33">
        <v>2</v>
      </c>
      <c r="L3357" s="236">
        <v>45474</v>
      </c>
      <c r="M3357" s="236">
        <v>45474</v>
      </c>
      <c r="N3357" s="33" t="s">
        <v>124</v>
      </c>
      <c r="O3357" s="48" t="s">
        <v>125</v>
      </c>
      <c r="P3357" s="29" t="s">
        <v>1143</v>
      </c>
      <c r="Q3357" s="33" t="s">
        <v>1596</v>
      </c>
      <c r="R3357" s="29" t="s">
        <v>78</v>
      </c>
      <c r="S3357" s="33">
        <v>2</v>
      </c>
      <c r="T3357" s="33"/>
      <c r="U3357" s="29"/>
      <c r="V3357" s="29"/>
      <c r="W3357" s="29"/>
      <c r="X3357" s="29"/>
      <c r="Y3357" s="29"/>
      <c r="Z3357" s="33"/>
    </row>
    <row r="3358" ht="24" spans="1:26">
      <c r="A3358" s="33">
        <v>1216</v>
      </c>
      <c r="B3358" s="33" t="s">
        <v>117</v>
      </c>
      <c r="C3358" s="33" t="s">
        <v>118</v>
      </c>
      <c r="D3358" s="33" t="s">
        <v>363</v>
      </c>
      <c r="E3358" s="33" t="s">
        <v>120</v>
      </c>
      <c r="F3358" s="33" t="s">
        <v>1695</v>
      </c>
      <c r="G3358" s="33" t="s">
        <v>1830</v>
      </c>
      <c r="H3358" s="33" t="s">
        <v>2075</v>
      </c>
      <c r="I3358" s="33" t="s">
        <v>1876</v>
      </c>
      <c r="J3358" s="33" t="s">
        <v>1876</v>
      </c>
      <c r="K3358" s="33">
        <v>2</v>
      </c>
      <c r="L3358" s="236">
        <v>45505</v>
      </c>
      <c r="M3358" s="236">
        <v>45505</v>
      </c>
      <c r="N3358" s="33" t="s">
        <v>124</v>
      </c>
      <c r="O3358" s="48" t="s">
        <v>125</v>
      </c>
      <c r="P3358" s="29" t="s">
        <v>1143</v>
      </c>
      <c r="Q3358" s="33" t="s">
        <v>1596</v>
      </c>
      <c r="R3358" s="29" t="s">
        <v>78</v>
      </c>
      <c r="S3358" s="33">
        <v>2</v>
      </c>
      <c r="T3358" s="33"/>
      <c r="U3358" s="29"/>
      <c r="V3358" s="29"/>
      <c r="W3358" s="29"/>
      <c r="X3358" s="29"/>
      <c r="Y3358" s="29"/>
      <c r="Z3358" s="33"/>
    </row>
    <row r="3359" ht="24" spans="1:26">
      <c r="A3359" s="33">
        <v>1217</v>
      </c>
      <c r="B3359" s="33" t="s">
        <v>117</v>
      </c>
      <c r="C3359" s="33" t="s">
        <v>118</v>
      </c>
      <c r="D3359" s="33" t="s">
        <v>363</v>
      </c>
      <c r="E3359" s="33" t="s">
        <v>120</v>
      </c>
      <c r="F3359" s="33" t="s">
        <v>1695</v>
      </c>
      <c r="G3359" s="33" t="s">
        <v>1830</v>
      </c>
      <c r="H3359" s="33" t="s">
        <v>2075</v>
      </c>
      <c r="I3359" s="33" t="s">
        <v>1876</v>
      </c>
      <c r="J3359" s="33" t="s">
        <v>1876</v>
      </c>
      <c r="K3359" s="33">
        <v>2</v>
      </c>
      <c r="L3359" s="236">
        <v>45505</v>
      </c>
      <c r="M3359" s="236">
        <v>45505</v>
      </c>
      <c r="N3359" s="33" t="s">
        <v>124</v>
      </c>
      <c r="O3359" s="48" t="s">
        <v>125</v>
      </c>
      <c r="P3359" s="29" t="s">
        <v>1143</v>
      </c>
      <c r="Q3359" s="33" t="s">
        <v>1596</v>
      </c>
      <c r="R3359" s="29" t="s">
        <v>78</v>
      </c>
      <c r="S3359" s="33">
        <v>2</v>
      </c>
      <c r="T3359" s="33"/>
      <c r="U3359" s="29"/>
      <c r="V3359" s="29"/>
      <c r="W3359" s="29"/>
      <c r="X3359" s="29"/>
      <c r="Y3359" s="29"/>
      <c r="Z3359" s="33"/>
    </row>
    <row r="3360" ht="24" spans="1:28">
      <c r="A3360" s="33">
        <v>1218</v>
      </c>
      <c r="B3360" s="33" t="s">
        <v>117</v>
      </c>
      <c r="C3360" s="33" t="s">
        <v>118</v>
      </c>
      <c r="D3360" s="33" t="s">
        <v>363</v>
      </c>
      <c r="E3360" s="33" t="s">
        <v>120</v>
      </c>
      <c r="F3360" s="33" t="s">
        <v>1695</v>
      </c>
      <c r="G3360" s="33" t="s">
        <v>1830</v>
      </c>
      <c r="H3360" s="33" t="s">
        <v>2075</v>
      </c>
      <c r="I3360" s="33" t="s">
        <v>1876</v>
      </c>
      <c r="J3360" s="33" t="s">
        <v>1876</v>
      </c>
      <c r="K3360" s="33">
        <v>2</v>
      </c>
      <c r="L3360" s="236">
        <v>45536</v>
      </c>
      <c r="M3360" s="236">
        <v>45536</v>
      </c>
      <c r="N3360" s="33" t="s">
        <v>124</v>
      </c>
      <c r="O3360" s="48" t="s">
        <v>125</v>
      </c>
      <c r="P3360" s="29" t="s">
        <v>1143</v>
      </c>
      <c r="Q3360" s="33" t="s">
        <v>1596</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363</v>
      </c>
      <c r="E3361" s="33" t="s">
        <v>120</v>
      </c>
      <c r="F3361" s="33" t="s">
        <v>1695</v>
      </c>
      <c r="G3361" s="33" t="s">
        <v>1830</v>
      </c>
      <c r="H3361" s="33" t="s">
        <v>2075</v>
      </c>
      <c r="I3361" s="33" t="s">
        <v>1876</v>
      </c>
      <c r="J3361" s="33" t="s">
        <v>1876</v>
      </c>
      <c r="K3361" s="33">
        <v>2</v>
      </c>
      <c r="L3361" s="236">
        <v>45536</v>
      </c>
      <c r="M3361" s="236">
        <v>45536</v>
      </c>
      <c r="N3361" s="33" t="s">
        <v>124</v>
      </c>
      <c r="O3361" s="48" t="s">
        <v>125</v>
      </c>
      <c r="P3361" s="29" t="s">
        <v>1143</v>
      </c>
      <c r="Q3361" s="33" t="s">
        <v>1596</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363</v>
      </c>
      <c r="E3362" s="33" t="s">
        <v>120</v>
      </c>
      <c r="F3362" s="33" t="s">
        <v>1695</v>
      </c>
      <c r="G3362" s="33" t="s">
        <v>1830</v>
      </c>
      <c r="H3362" s="33" t="s">
        <v>2075</v>
      </c>
      <c r="I3362" s="33" t="s">
        <v>1876</v>
      </c>
      <c r="J3362" s="33" t="s">
        <v>1876</v>
      </c>
      <c r="K3362" s="33">
        <v>2</v>
      </c>
      <c r="L3362" s="236">
        <v>45566</v>
      </c>
      <c r="M3362" s="236">
        <v>45566</v>
      </c>
      <c r="N3362" s="33" t="s">
        <v>124</v>
      </c>
      <c r="O3362" s="48" t="s">
        <v>125</v>
      </c>
      <c r="P3362" s="29" t="s">
        <v>1143</v>
      </c>
      <c r="Q3362" s="33" t="s">
        <v>1596</v>
      </c>
      <c r="R3362" s="29" t="s">
        <v>78</v>
      </c>
      <c r="S3362" s="33">
        <v>2</v>
      </c>
      <c r="T3362" s="33"/>
      <c r="U3362" s="29"/>
      <c r="V3362" s="29"/>
      <c r="W3362" s="29"/>
      <c r="X3362" s="29"/>
      <c r="Y3362" s="29"/>
      <c r="Z3362" s="33"/>
    </row>
    <row r="3363" ht="24" spans="1:26">
      <c r="A3363" s="33">
        <v>1221</v>
      </c>
      <c r="B3363" s="33" t="s">
        <v>117</v>
      </c>
      <c r="C3363" s="33" t="s">
        <v>118</v>
      </c>
      <c r="D3363" s="33" t="s">
        <v>363</v>
      </c>
      <c r="E3363" s="33" t="s">
        <v>120</v>
      </c>
      <c r="F3363" s="33" t="s">
        <v>1695</v>
      </c>
      <c r="G3363" s="33" t="s">
        <v>1830</v>
      </c>
      <c r="H3363" s="33" t="s">
        <v>2075</v>
      </c>
      <c r="I3363" s="33" t="s">
        <v>1876</v>
      </c>
      <c r="J3363" s="33" t="s">
        <v>1876</v>
      </c>
      <c r="K3363" s="33">
        <v>2</v>
      </c>
      <c r="L3363" s="236">
        <v>45566</v>
      </c>
      <c r="M3363" s="236">
        <v>45566</v>
      </c>
      <c r="N3363" s="33" t="s">
        <v>124</v>
      </c>
      <c r="O3363" s="48" t="s">
        <v>125</v>
      </c>
      <c r="P3363" s="29" t="s">
        <v>1143</v>
      </c>
      <c r="Q3363" s="33" t="s">
        <v>1596</v>
      </c>
      <c r="R3363" s="29" t="s">
        <v>78</v>
      </c>
      <c r="S3363" s="33">
        <v>2</v>
      </c>
      <c r="T3363" s="33"/>
      <c r="U3363" s="29"/>
      <c r="V3363" s="29"/>
      <c r="W3363" s="29"/>
      <c r="X3363" s="29"/>
      <c r="Y3363" s="29"/>
      <c r="Z3363" s="33"/>
    </row>
    <row r="3364" ht="24" spans="1:26">
      <c r="A3364" s="33">
        <v>1222</v>
      </c>
      <c r="B3364" s="33" t="s">
        <v>117</v>
      </c>
      <c r="C3364" s="33" t="s">
        <v>118</v>
      </c>
      <c r="D3364" s="33" t="s">
        <v>363</v>
      </c>
      <c r="E3364" s="33" t="s">
        <v>120</v>
      </c>
      <c r="F3364" s="33" t="s">
        <v>1695</v>
      </c>
      <c r="G3364" s="33" t="s">
        <v>1830</v>
      </c>
      <c r="H3364" s="33" t="s">
        <v>2075</v>
      </c>
      <c r="I3364" s="33" t="s">
        <v>1876</v>
      </c>
      <c r="J3364" s="33" t="s">
        <v>1876</v>
      </c>
      <c r="K3364" s="33">
        <v>2</v>
      </c>
      <c r="L3364" s="236">
        <v>45597</v>
      </c>
      <c r="M3364" s="236">
        <v>45597</v>
      </c>
      <c r="N3364" s="33" t="s">
        <v>124</v>
      </c>
      <c r="O3364" s="48" t="s">
        <v>125</v>
      </c>
      <c r="P3364" s="29" t="s">
        <v>1143</v>
      </c>
      <c r="Q3364" s="33" t="s">
        <v>1596</v>
      </c>
      <c r="R3364" s="29" t="s">
        <v>78</v>
      </c>
      <c r="S3364" s="33">
        <v>2</v>
      </c>
      <c r="T3364" s="33"/>
      <c r="U3364" s="29"/>
      <c r="V3364" s="29"/>
      <c r="W3364" s="29"/>
      <c r="X3364" s="29"/>
      <c r="Y3364" s="29"/>
      <c r="Z3364" s="33"/>
    </row>
    <row r="3365" ht="24" spans="1:26">
      <c r="A3365" s="33">
        <v>1223</v>
      </c>
      <c r="B3365" s="33" t="s">
        <v>117</v>
      </c>
      <c r="C3365" s="33" t="s">
        <v>118</v>
      </c>
      <c r="D3365" s="33" t="s">
        <v>363</v>
      </c>
      <c r="E3365" s="33" t="s">
        <v>120</v>
      </c>
      <c r="F3365" s="33" t="s">
        <v>1695</v>
      </c>
      <c r="G3365" s="33" t="s">
        <v>1830</v>
      </c>
      <c r="H3365" s="33" t="s">
        <v>2075</v>
      </c>
      <c r="I3365" s="33" t="s">
        <v>1876</v>
      </c>
      <c r="J3365" s="33" t="s">
        <v>1876</v>
      </c>
      <c r="K3365" s="33">
        <v>2</v>
      </c>
      <c r="L3365" s="236">
        <v>45597</v>
      </c>
      <c r="M3365" s="236">
        <v>45597</v>
      </c>
      <c r="N3365" s="33" t="s">
        <v>124</v>
      </c>
      <c r="O3365" s="48" t="s">
        <v>125</v>
      </c>
      <c r="P3365" s="29" t="s">
        <v>1143</v>
      </c>
      <c r="Q3365" s="33" t="s">
        <v>1596</v>
      </c>
      <c r="R3365" s="29" t="s">
        <v>78</v>
      </c>
      <c r="S3365" s="33">
        <v>2</v>
      </c>
      <c r="T3365" s="33"/>
      <c r="U3365" s="29"/>
      <c r="V3365" s="29"/>
      <c r="W3365" s="29"/>
      <c r="X3365" s="29"/>
      <c r="Y3365" s="29"/>
      <c r="Z3365" s="33"/>
    </row>
    <row r="3366" ht="24" spans="1:26">
      <c r="A3366" s="33">
        <v>1224</v>
      </c>
      <c r="B3366" s="33" t="s">
        <v>117</v>
      </c>
      <c r="C3366" s="33" t="s">
        <v>118</v>
      </c>
      <c r="D3366" s="33" t="s">
        <v>363</v>
      </c>
      <c r="E3366" s="33" t="s">
        <v>120</v>
      </c>
      <c r="F3366" s="33" t="s">
        <v>1695</v>
      </c>
      <c r="G3366" s="33" t="s">
        <v>1830</v>
      </c>
      <c r="H3366" s="33" t="s">
        <v>2075</v>
      </c>
      <c r="I3366" s="33" t="s">
        <v>1876</v>
      </c>
      <c r="J3366" s="33" t="s">
        <v>1876</v>
      </c>
      <c r="K3366" s="33">
        <v>2</v>
      </c>
      <c r="L3366" s="236">
        <v>45627</v>
      </c>
      <c r="M3366" s="236">
        <v>45627</v>
      </c>
      <c r="N3366" s="33" t="s">
        <v>124</v>
      </c>
      <c r="O3366" s="48" t="s">
        <v>125</v>
      </c>
      <c r="P3366" s="29" t="s">
        <v>1143</v>
      </c>
      <c r="Q3366" s="33" t="s">
        <v>1596</v>
      </c>
      <c r="R3366" s="29" t="s">
        <v>78</v>
      </c>
      <c r="S3366" s="33">
        <v>2</v>
      </c>
      <c r="T3366" s="33"/>
      <c r="U3366" s="29"/>
      <c r="V3366" s="29"/>
      <c r="W3366" s="29"/>
      <c r="X3366" s="29"/>
      <c r="Y3366" s="29"/>
      <c r="Z3366" s="33"/>
    </row>
    <row r="3367" ht="24" spans="1:26">
      <c r="A3367" s="33">
        <v>1225</v>
      </c>
      <c r="B3367" s="33" t="s">
        <v>117</v>
      </c>
      <c r="C3367" s="33" t="s">
        <v>118</v>
      </c>
      <c r="D3367" s="33" t="s">
        <v>363</v>
      </c>
      <c r="E3367" s="33" t="s">
        <v>120</v>
      </c>
      <c r="F3367" s="33" t="s">
        <v>1695</v>
      </c>
      <c r="G3367" s="33" t="s">
        <v>1830</v>
      </c>
      <c r="H3367" s="33" t="s">
        <v>2075</v>
      </c>
      <c r="I3367" s="33" t="s">
        <v>1876</v>
      </c>
      <c r="J3367" s="33" t="s">
        <v>1876</v>
      </c>
      <c r="K3367" s="33">
        <v>2</v>
      </c>
      <c r="L3367" s="236">
        <v>45627</v>
      </c>
      <c r="M3367" s="236">
        <v>45627</v>
      </c>
      <c r="N3367" s="33" t="s">
        <v>124</v>
      </c>
      <c r="O3367" s="48" t="s">
        <v>125</v>
      </c>
      <c r="P3367" s="29" t="s">
        <v>1143</v>
      </c>
      <c r="Q3367" s="33" t="s">
        <v>1596</v>
      </c>
      <c r="R3367" s="29" t="s">
        <v>78</v>
      </c>
      <c r="S3367" s="33">
        <v>2</v>
      </c>
      <c r="T3367" s="33"/>
      <c r="U3367" s="29"/>
      <c r="V3367" s="29"/>
      <c r="W3367" s="29"/>
      <c r="X3367" s="29"/>
      <c r="Y3367" s="29"/>
      <c r="Z3367" s="33"/>
    </row>
    <row r="3368" ht="24" spans="1:26">
      <c r="A3368" s="33">
        <v>1228</v>
      </c>
      <c r="B3368" s="33" t="s">
        <v>117</v>
      </c>
      <c r="C3368" s="33" t="s">
        <v>118</v>
      </c>
      <c r="D3368" s="33" t="s">
        <v>150</v>
      </c>
      <c r="E3368" s="33" t="s">
        <v>157</v>
      </c>
      <c r="F3368" s="33" t="s">
        <v>1704</v>
      </c>
      <c r="G3368" s="33" t="s">
        <v>1830</v>
      </c>
      <c r="H3368" s="33" t="s">
        <v>2082</v>
      </c>
      <c r="I3368" s="33" t="s">
        <v>1876</v>
      </c>
      <c r="J3368" s="33" t="s">
        <v>1876</v>
      </c>
      <c r="K3368" s="33">
        <v>2</v>
      </c>
      <c r="L3368" s="236">
        <v>45292</v>
      </c>
      <c r="M3368" s="236">
        <v>45292</v>
      </c>
      <c r="N3368" s="33" t="s">
        <v>124</v>
      </c>
      <c r="O3368" s="48" t="s">
        <v>125</v>
      </c>
      <c r="P3368" s="29" t="s">
        <v>1143</v>
      </c>
      <c r="Q3368" s="33" t="s">
        <v>1596</v>
      </c>
      <c r="R3368" s="29" t="s">
        <v>78</v>
      </c>
      <c r="S3368" s="33">
        <v>2</v>
      </c>
      <c r="T3368" s="33"/>
      <c r="U3368" s="29"/>
      <c r="V3368" s="29"/>
      <c r="W3368" s="29"/>
      <c r="X3368" s="29"/>
      <c r="Y3368" s="29"/>
      <c r="Z3368" s="33"/>
    </row>
    <row r="3369" ht="24" spans="1:26">
      <c r="A3369" s="33">
        <v>1229</v>
      </c>
      <c r="B3369" s="33" t="s">
        <v>117</v>
      </c>
      <c r="C3369" s="33" t="s">
        <v>118</v>
      </c>
      <c r="D3369" s="33" t="s">
        <v>150</v>
      </c>
      <c r="E3369" s="33" t="s">
        <v>157</v>
      </c>
      <c r="F3369" s="33" t="s">
        <v>1704</v>
      </c>
      <c r="G3369" s="33" t="s">
        <v>1830</v>
      </c>
      <c r="H3369" s="33" t="s">
        <v>2082</v>
      </c>
      <c r="I3369" s="33" t="s">
        <v>1876</v>
      </c>
      <c r="J3369" s="33" t="s">
        <v>1876</v>
      </c>
      <c r="K3369" s="33">
        <v>2</v>
      </c>
      <c r="L3369" s="236">
        <v>45323</v>
      </c>
      <c r="M3369" s="236">
        <v>45323</v>
      </c>
      <c r="N3369" s="33" t="s">
        <v>124</v>
      </c>
      <c r="O3369" s="48" t="s">
        <v>125</v>
      </c>
      <c r="P3369" s="29" t="s">
        <v>1143</v>
      </c>
      <c r="Q3369" s="33" t="s">
        <v>1596</v>
      </c>
      <c r="R3369" s="29" t="s">
        <v>78</v>
      </c>
      <c r="S3369" s="33">
        <v>2</v>
      </c>
      <c r="T3369" s="33"/>
      <c r="U3369" s="29"/>
      <c r="V3369" s="29"/>
      <c r="W3369" s="29"/>
      <c r="X3369" s="29"/>
      <c r="Y3369" s="29"/>
      <c r="Z3369" s="33"/>
    </row>
    <row r="3370" ht="24" spans="1:28">
      <c r="A3370" s="33">
        <v>1230</v>
      </c>
      <c r="B3370" s="33" t="s">
        <v>117</v>
      </c>
      <c r="C3370" s="33" t="s">
        <v>118</v>
      </c>
      <c r="D3370" s="33" t="s">
        <v>150</v>
      </c>
      <c r="E3370" s="33" t="s">
        <v>157</v>
      </c>
      <c r="F3370" s="33" t="s">
        <v>1704</v>
      </c>
      <c r="G3370" s="33" t="s">
        <v>1830</v>
      </c>
      <c r="H3370" s="33" t="s">
        <v>2082</v>
      </c>
      <c r="I3370" s="33" t="s">
        <v>1876</v>
      </c>
      <c r="J3370" s="33" t="s">
        <v>1876</v>
      </c>
      <c r="K3370" s="33">
        <v>2</v>
      </c>
      <c r="L3370" s="236">
        <v>45352</v>
      </c>
      <c r="M3370" s="236">
        <v>45352</v>
      </c>
      <c r="N3370" s="33" t="s">
        <v>124</v>
      </c>
      <c r="O3370" s="48" t="s">
        <v>125</v>
      </c>
      <c r="P3370" s="29" t="s">
        <v>1143</v>
      </c>
      <c r="Q3370" s="33" t="s">
        <v>1596</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150</v>
      </c>
      <c r="E3371" s="33" t="s">
        <v>157</v>
      </c>
      <c r="F3371" s="33" t="s">
        <v>1704</v>
      </c>
      <c r="G3371" s="33" t="s">
        <v>1830</v>
      </c>
      <c r="H3371" s="33" t="s">
        <v>2082</v>
      </c>
      <c r="I3371" s="33" t="s">
        <v>1876</v>
      </c>
      <c r="J3371" s="33" t="s">
        <v>1876</v>
      </c>
      <c r="K3371" s="33">
        <v>2</v>
      </c>
      <c r="L3371" s="236">
        <v>45383</v>
      </c>
      <c r="M3371" s="236">
        <v>45383</v>
      </c>
      <c r="N3371" s="33" t="s">
        <v>124</v>
      </c>
      <c r="O3371" s="48" t="s">
        <v>125</v>
      </c>
      <c r="P3371" s="29" t="s">
        <v>1143</v>
      </c>
      <c r="Q3371" s="33" t="s">
        <v>1596</v>
      </c>
      <c r="R3371" s="29" t="s">
        <v>78</v>
      </c>
      <c r="S3371" s="33">
        <v>2</v>
      </c>
      <c r="T3371" s="33"/>
      <c r="U3371" s="29"/>
      <c r="V3371" s="29"/>
      <c r="W3371" s="29"/>
      <c r="X3371" s="29"/>
      <c r="Y3371" s="29"/>
      <c r="Z3371" s="33"/>
    </row>
    <row r="3372" ht="24" spans="1:26">
      <c r="A3372" s="33">
        <v>1232</v>
      </c>
      <c r="B3372" s="33" t="s">
        <v>117</v>
      </c>
      <c r="C3372" s="33" t="s">
        <v>118</v>
      </c>
      <c r="D3372" s="33" t="s">
        <v>150</v>
      </c>
      <c r="E3372" s="33" t="s">
        <v>157</v>
      </c>
      <c r="F3372" s="33" t="s">
        <v>1704</v>
      </c>
      <c r="G3372" s="33" t="s">
        <v>1830</v>
      </c>
      <c r="H3372" s="33" t="s">
        <v>2082</v>
      </c>
      <c r="I3372" s="33" t="s">
        <v>1876</v>
      </c>
      <c r="J3372" s="33" t="s">
        <v>1876</v>
      </c>
      <c r="K3372" s="33">
        <v>2</v>
      </c>
      <c r="L3372" s="236">
        <v>45413</v>
      </c>
      <c r="M3372" s="236">
        <v>45413</v>
      </c>
      <c r="N3372" s="33" t="s">
        <v>124</v>
      </c>
      <c r="O3372" s="48" t="s">
        <v>125</v>
      </c>
      <c r="P3372" s="29" t="s">
        <v>1143</v>
      </c>
      <c r="Q3372" s="33" t="s">
        <v>1596</v>
      </c>
      <c r="R3372" s="29" t="s">
        <v>78</v>
      </c>
      <c r="S3372" s="33">
        <v>2</v>
      </c>
      <c r="T3372" s="33"/>
      <c r="U3372" s="29"/>
      <c r="V3372" s="29"/>
      <c r="W3372" s="29"/>
      <c r="X3372" s="29"/>
      <c r="Y3372" s="29"/>
      <c r="Z3372" s="33"/>
    </row>
    <row r="3373" ht="24" spans="1:26">
      <c r="A3373" s="33">
        <v>1233</v>
      </c>
      <c r="B3373" s="33" t="s">
        <v>117</v>
      </c>
      <c r="C3373" s="33" t="s">
        <v>118</v>
      </c>
      <c r="D3373" s="33" t="s">
        <v>150</v>
      </c>
      <c r="E3373" s="33" t="s">
        <v>157</v>
      </c>
      <c r="F3373" s="33" t="s">
        <v>1704</v>
      </c>
      <c r="G3373" s="33" t="s">
        <v>1830</v>
      </c>
      <c r="H3373" s="33" t="s">
        <v>2082</v>
      </c>
      <c r="I3373" s="33" t="s">
        <v>1876</v>
      </c>
      <c r="J3373" s="33" t="s">
        <v>1876</v>
      </c>
      <c r="K3373" s="33">
        <v>2</v>
      </c>
      <c r="L3373" s="236">
        <v>45444</v>
      </c>
      <c r="M3373" s="236">
        <v>45444</v>
      </c>
      <c r="N3373" s="33" t="s">
        <v>124</v>
      </c>
      <c r="O3373" s="48" t="s">
        <v>125</v>
      </c>
      <c r="P3373" s="29" t="s">
        <v>1143</v>
      </c>
      <c r="Q3373" s="33" t="s">
        <v>1596</v>
      </c>
      <c r="R3373" s="29" t="s">
        <v>78</v>
      </c>
      <c r="S3373" s="33">
        <v>2</v>
      </c>
      <c r="T3373" s="33"/>
      <c r="U3373" s="29"/>
      <c r="V3373" s="29"/>
      <c r="W3373" s="29"/>
      <c r="X3373" s="29"/>
      <c r="Y3373" s="29"/>
      <c r="Z3373" s="33"/>
    </row>
    <row r="3374" ht="24" spans="1:26">
      <c r="A3374" s="33">
        <v>1234</v>
      </c>
      <c r="B3374" s="33" t="s">
        <v>117</v>
      </c>
      <c r="C3374" s="33" t="s">
        <v>118</v>
      </c>
      <c r="D3374" s="33" t="s">
        <v>150</v>
      </c>
      <c r="E3374" s="33" t="s">
        <v>157</v>
      </c>
      <c r="F3374" s="33" t="s">
        <v>1704</v>
      </c>
      <c r="G3374" s="33" t="s">
        <v>1830</v>
      </c>
      <c r="H3374" s="33" t="s">
        <v>2082</v>
      </c>
      <c r="I3374" s="33" t="s">
        <v>1876</v>
      </c>
      <c r="J3374" s="33" t="s">
        <v>1876</v>
      </c>
      <c r="K3374" s="33">
        <v>2</v>
      </c>
      <c r="L3374" s="236">
        <v>45474</v>
      </c>
      <c r="M3374" s="236">
        <v>45474</v>
      </c>
      <c r="N3374" s="33" t="s">
        <v>124</v>
      </c>
      <c r="O3374" s="48" t="s">
        <v>125</v>
      </c>
      <c r="P3374" s="29" t="s">
        <v>1143</v>
      </c>
      <c r="Q3374" s="33" t="s">
        <v>1596</v>
      </c>
      <c r="R3374" s="29" t="s">
        <v>78</v>
      </c>
      <c r="S3374" s="33">
        <v>2</v>
      </c>
      <c r="T3374" s="33"/>
      <c r="U3374" s="29"/>
      <c r="V3374" s="29"/>
      <c r="W3374" s="29"/>
      <c r="X3374" s="29"/>
      <c r="Y3374" s="29"/>
      <c r="Z3374" s="33"/>
    </row>
    <row r="3375" ht="24" spans="1:26">
      <c r="A3375" s="33">
        <v>1235</v>
      </c>
      <c r="B3375" s="33" t="s">
        <v>117</v>
      </c>
      <c r="C3375" s="33" t="s">
        <v>118</v>
      </c>
      <c r="D3375" s="33" t="s">
        <v>150</v>
      </c>
      <c r="E3375" s="33" t="s">
        <v>157</v>
      </c>
      <c r="F3375" s="33" t="s">
        <v>1704</v>
      </c>
      <c r="G3375" s="33" t="s">
        <v>1830</v>
      </c>
      <c r="H3375" s="33" t="s">
        <v>2082</v>
      </c>
      <c r="I3375" s="33" t="s">
        <v>1876</v>
      </c>
      <c r="J3375" s="33" t="s">
        <v>1876</v>
      </c>
      <c r="K3375" s="33">
        <v>2</v>
      </c>
      <c r="L3375" s="236">
        <v>45505</v>
      </c>
      <c r="M3375" s="236">
        <v>45505</v>
      </c>
      <c r="N3375" s="33" t="s">
        <v>124</v>
      </c>
      <c r="O3375" s="48" t="s">
        <v>125</v>
      </c>
      <c r="P3375" s="29" t="s">
        <v>1143</v>
      </c>
      <c r="Q3375" s="33" t="s">
        <v>1596</v>
      </c>
      <c r="R3375" s="29" t="s">
        <v>78</v>
      </c>
      <c r="S3375" s="33">
        <v>2</v>
      </c>
      <c r="T3375" s="33"/>
      <c r="U3375" s="29"/>
      <c r="V3375" s="29"/>
      <c r="W3375" s="29"/>
      <c r="X3375" s="29"/>
      <c r="Y3375" s="29"/>
      <c r="Z3375" s="33"/>
    </row>
    <row r="3376" ht="24" spans="1:26">
      <c r="A3376" s="33">
        <v>1236</v>
      </c>
      <c r="B3376" s="33" t="s">
        <v>117</v>
      </c>
      <c r="C3376" s="33" t="s">
        <v>118</v>
      </c>
      <c r="D3376" s="33" t="s">
        <v>150</v>
      </c>
      <c r="E3376" s="33" t="s">
        <v>157</v>
      </c>
      <c r="F3376" s="33" t="s">
        <v>1704</v>
      </c>
      <c r="G3376" s="33" t="s">
        <v>1830</v>
      </c>
      <c r="H3376" s="33" t="s">
        <v>2082</v>
      </c>
      <c r="I3376" s="33" t="s">
        <v>1876</v>
      </c>
      <c r="J3376" s="33" t="s">
        <v>1876</v>
      </c>
      <c r="K3376" s="33">
        <v>2</v>
      </c>
      <c r="L3376" s="236">
        <v>45536</v>
      </c>
      <c r="M3376" s="236">
        <v>45536</v>
      </c>
      <c r="N3376" s="33" t="s">
        <v>124</v>
      </c>
      <c r="O3376" s="48" t="s">
        <v>125</v>
      </c>
      <c r="P3376" s="29" t="s">
        <v>1143</v>
      </c>
      <c r="Q3376" s="33" t="s">
        <v>1596</v>
      </c>
      <c r="R3376" s="29" t="s">
        <v>78</v>
      </c>
      <c r="S3376" s="33">
        <v>2</v>
      </c>
      <c r="T3376" s="33"/>
      <c r="U3376" s="29"/>
      <c r="V3376" s="29"/>
      <c r="W3376" s="29"/>
      <c r="X3376" s="29"/>
      <c r="Y3376" s="29"/>
      <c r="Z3376" s="33"/>
    </row>
    <row r="3377" ht="24" spans="1:26">
      <c r="A3377" s="33">
        <v>1237</v>
      </c>
      <c r="B3377" s="33" t="s">
        <v>117</v>
      </c>
      <c r="C3377" s="33" t="s">
        <v>118</v>
      </c>
      <c r="D3377" s="33" t="s">
        <v>150</v>
      </c>
      <c r="E3377" s="33" t="s">
        <v>157</v>
      </c>
      <c r="F3377" s="33" t="s">
        <v>1704</v>
      </c>
      <c r="G3377" s="33" t="s">
        <v>1830</v>
      </c>
      <c r="H3377" s="33" t="s">
        <v>2082</v>
      </c>
      <c r="I3377" s="33" t="s">
        <v>1876</v>
      </c>
      <c r="J3377" s="33" t="s">
        <v>1876</v>
      </c>
      <c r="K3377" s="33">
        <v>2</v>
      </c>
      <c r="L3377" s="236">
        <v>45566</v>
      </c>
      <c r="M3377" s="236">
        <v>45566</v>
      </c>
      <c r="N3377" s="33" t="s">
        <v>124</v>
      </c>
      <c r="O3377" s="48" t="s">
        <v>125</v>
      </c>
      <c r="P3377" s="29" t="s">
        <v>1143</v>
      </c>
      <c r="Q3377" s="33" t="s">
        <v>1596</v>
      </c>
      <c r="R3377" s="29" t="s">
        <v>78</v>
      </c>
      <c r="S3377" s="33">
        <v>2</v>
      </c>
      <c r="T3377" s="33"/>
      <c r="U3377" s="29"/>
      <c r="V3377" s="29"/>
      <c r="W3377" s="29"/>
      <c r="X3377" s="29"/>
      <c r="Y3377" s="29"/>
      <c r="Z3377" s="33"/>
    </row>
    <row r="3378" ht="24" spans="1:26">
      <c r="A3378" s="33">
        <v>1238</v>
      </c>
      <c r="B3378" s="33" t="s">
        <v>117</v>
      </c>
      <c r="C3378" s="33" t="s">
        <v>118</v>
      </c>
      <c r="D3378" s="33" t="s">
        <v>150</v>
      </c>
      <c r="E3378" s="33" t="s">
        <v>157</v>
      </c>
      <c r="F3378" s="33" t="s">
        <v>1704</v>
      </c>
      <c r="G3378" s="33" t="s">
        <v>1830</v>
      </c>
      <c r="H3378" s="33" t="s">
        <v>2082</v>
      </c>
      <c r="I3378" s="33" t="s">
        <v>1876</v>
      </c>
      <c r="J3378" s="33" t="s">
        <v>1876</v>
      </c>
      <c r="K3378" s="33">
        <v>2</v>
      </c>
      <c r="L3378" s="236">
        <v>45597</v>
      </c>
      <c r="M3378" s="236">
        <v>45597</v>
      </c>
      <c r="N3378" s="33" t="s">
        <v>124</v>
      </c>
      <c r="O3378" s="48" t="s">
        <v>125</v>
      </c>
      <c r="P3378" s="29" t="s">
        <v>1143</v>
      </c>
      <c r="Q3378" s="33" t="s">
        <v>1596</v>
      </c>
      <c r="R3378" s="29" t="s">
        <v>78</v>
      </c>
      <c r="S3378" s="33">
        <v>2</v>
      </c>
      <c r="T3378" s="33"/>
      <c r="U3378" s="29"/>
      <c r="V3378" s="29"/>
      <c r="W3378" s="29"/>
      <c r="X3378" s="29"/>
      <c r="Y3378" s="29"/>
      <c r="Z3378" s="33"/>
    </row>
    <row r="3379" ht="24" spans="1:26">
      <c r="A3379" s="33">
        <v>1239</v>
      </c>
      <c r="B3379" s="33" t="s">
        <v>117</v>
      </c>
      <c r="C3379" s="33" t="s">
        <v>118</v>
      </c>
      <c r="D3379" s="33" t="s">
        <v>150</v>
      </c>
      <c r="E3379" s="33" t="s">
        <v>157</v>
      </c>
      <c r="F3379" s="33" t="s">
        <v>1704</v>
      </c>
      <c r="G3379" s="33" t="s">
        <v>1830</v>
      </c>
      <c r="H3379" s="33" t="s">
        <v>2082</v>
      </c>
      <c r="I3379" s="33" t="s">
        <v>1876</v>
      </c>
      <c r="J3379" s="33" t="s">
        <v>1876</v>
      </c>
      <c r="K3379" s="33">
        <v>2</v>
      </c>
      <c r="L3379" s="236">
        <v>45627</v>
      </c>
      <c r="M3379" s="236">
        <v>45627</v>
      </c>
      <c r="N3379" s="33" t="s">
        <v>124</v>
      </c>
      <c r="O3379" s="48" t="s">
        <v>125</v>
      </c>
      <c r="P3379" s="29" t="s">
        <v>1143</v>
      </c>
      <c r="Q3379" s="33" t="s">
        <v>1596</v>
      </c>
      <c r="R3379" s="29" t="s">
        <v>78</v>
      </c>
      <c r="S3379" s="33">
        <v>2</v>
      </c>
      <c r="T3379" s="33"/>
      <c r="U3379" s="29"/>
      <c r="V3379" s="29"/>
      <c r="W3379" s="29"/>
      <c r="X3379" s="29"/>
      <c r="Y3379" s="29"/>
      <c r="Z3379" s="33"/>
    </row>
    <row r="3380" ht="24" spans="1:26">
      <c r="A3380" s="33">
        <v>1242</v>
      </c>
      <c r="B3380" s="33" t="s">
        <v>117</v>
      </c>
      <c r="C3380" s="33" t="s">
        <v>118</v>
      </c>
      <c r="D3380" s="33" t="s">
        <v>150</v>
      </c>
      <c r="E3380" s="33" t="s">
        <v>157</v>
      </c>
      <c r="F3380" s="33" t="s">
        <v>1714</v>
      </c>
      <c r="G3380" s="33" t="s">
        <v>1830</v>
      </c>
      <c r="H3380" s="33" t="s">
        <v>2083</v>
      </c>
      <c r="I3380" s="33" t="s">
        <v>1876</v>
      </c>
      <c r="J3380" s="33" t="s">
        <v>1876</v>
      </c>
      <c r="K3380" s="33">
        <v>4</v>
      </c>
      <c r="L3380" s="236">
        <v>45292</v>
      </c>
      <c r="M3380" s="236">
        <v>45292</v>
      </c>
      <c r="N3380" s="33" t="s">
        <v>124</v>
      </c>
      <c r="O3380" s="48" t="s">
        <v>125</v>
      </c>
      <c r="P3380" s="29" t="s">
        <v>1143</v>
      </c>
      <c r="Q3380" s="29" t="s">
        <v>1643</v>
      </c>
      <c r="R3380" s="29" t="s">
        <v>78</v>
      </c>
      <c r="S3380" s="33">
        <v>4</v>
      </c>
      <c r="T3380" s="33"/>
      <c r="U3380" s="29"/>
      <c r="V3380" s="29"/>
      <c r="W3380" s="29"/>
      <c r="X3380" s="29"/>
      <c r="Y3380" s="29"/>
      <c r="Z3380" s="33"/>
    </row>
    <row r="3381" ht="24" spans="1:26">
      <c r="A3381" s="33">
        <v>1243</v>
      </c>
      <c r="B3381" s="33" t="s">
        <v>117</v>
      </c>
      <c r="C3381" s="33" t="s">
        <v>118</v>
      </c>
      <c r="D3381" s="33" t="s">
        <v>150</v>
      </c>
      <c r="E3381" s="33" t="s">
        <v>157</v>
      </c>
      <c r="F3381" s="33" t="s">
        <v>1714</v>
      </c>
      <c r="G3381" s="33" t="s">
        <v>1830</v>
      </c>
      <c r="H3381" s="33" t="s">
        <v>2083</v>
      </c>
      <c r="I3381" s="33" t="s">
        <v>1876</v>
      </c>
      <c r="J3381" s="33" t="s">
        <v>1876</v>
      </c>
      <c r="K3381" s="33">
        <v>4</v>
      </c>
      <c r="L3381" s="236">
        <v>45323</v>
      </c>
      <c r="M3381" s="236">
        <v>45323</v>
      </c>
      <c r="N3381" s="33" t="s">
        <v>124</v>
      </c>
      <c r="O3381" s="48" t="s">
        <v>125</v>
      </c>
      <c r="P3381" s="29" t="s">
        <v>1143</v>
      </c>
      <c r="Q3381" s="29" t="s">
        <v>1643</v>
      </c>
      <c r="R3381" s="29" t="s">
        <v>78</v>
      </c>
      <c r="S3381" s="33">
        <v>4</v>
      </c>
      <c r="T3381" s="33"/>
      <c r="U3381" s="29"/>
      <c r="V3381" s="29"/>
      <c r="W3381" s="29"/>
      <c r="X3381" s="29"/>
      <c r="Y3381" s="29"/>
      <c r="Z3381" s="33"/>
    </row>
    <row r="3382" ht="24" spans="1:28">
      <c r="A3382" s="33">
        <v>1244</v>
      </c>
      <c r="B3382" s="33" t="s">
        <v>117</v>
      </c>
      <c r="C3382" s="33" t="s">
        <v>118</v>
      </c>
      <c r="D3382" s="33" t="s">
        <v>150</v>
      </c>
      <c r="E3382" s="33" t="s">
        <v>157</v>
      </c>
      <c r="F3382" s="33" t="s">
        <v>1714</v>
      </c>
      <c r="G3382" s="33" t="s">
        <v>1830</v>
      </c>
      <c r="H3382" s="33" t="s">
        <v>2083</v>
      </c>
      <c r="I3382" s="33" t="s">
        <v>1876</v>
      </c>
      <c r="J3382" s="33" t="s">
        <v>1876</v>
      </c>
      <c r="K3382" s="33">
        <v>4</v>
      </c>
      <c r="L3382" s="236">
        <v>45352</v>
      </c>
      <c r="M3382" s="236">
        <v>45352</v>
      </c>
      <c r="N3382" s="33" t="s">
        <v>124</v>
      </c>
      <c r="O3382" s="48" t="s">
        <v>125</v>
      </c>
      <c r="P3382" s="29" t="s">
        <v>1143</v>
      </c>
      <c r="Q3382" s="29" t="s">
        <v>1643</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150</v>
      </c>
      <c r="E3383" s="33" t="s">
        <v>157</v>
      </c>
      <c r="F3383" s="33" t="s">
        <v>1714</v>
      </c>
      <c r="G3383" s="33" t="s">
        <v>1830</v>
      </c>
      <c r="H3383" s="33" t="s">
        <v>2083</v>
      </c>
      <c r="I3383" s="33" t="s">
        <v>1876</v>
      </c>
      <c r="J3383" s="33" t="s">
        <v>1876</v>
      </c>
      <c r="K3383" s="33">
        <v>4</v>
      </c>
      <c r="L3383" s="236">
        <v>45383</v>
      </c>
      <c r="M3383" s="236">
        <v>45383</v>
      </c>
      <c r="N3383" s="33" t="s">
        <v>124</v>
      </c>
      <c r="O3383" s="48" t="s">
        <v>125</v>
      </c>
      <c r="P3383" s="29" t="s">
        <v>1143</v>
      </c>
      <c r="Q3383" s="29" t="s">
        <v>1643</v>
      </c>
      <c r="R3383" s="29" t="s">
        <v>78</v>
      </c>
      <c r="S3383" s="33">
        <v>4</v>
      </c>
      <c r="T3383" s="33"/>
      <c r="U3383" s="29"/>
      <c r="V3383" s="29"/>
      <c r="W3383" s="29"/>
      <c r="X3383" s="29"/>
      <c r="Y3383" s="29"/>
      <c r="Z3383" s="33"/>
    </row>
    <row r="3384" ht="24" spans="1:26">
      <c r="A3384" s="33">
        <v>1246</v>
      </c>
      <c r="B3384" s="33" t="s">
        <v>117</v>
      </c>
      <c r="C3384" s="33" t="s">
        <v>118</v>
      </c>
      <c r="D3384" s="33" t="s">
        <v>150</v>
      </c>
      <c r="E3384" s="33" t="s">
        <v>157</v>
      </c>
      <c r="F3384" s="33" t="s">
        <v>1714</v>
      </c>
      <c r="G3384" s="33" t="s">
        <v>1830</v>
      </c>
      <c r="H3384" s="33" t="s">
        <v>2083</v>
      </c>
      <c r="I3384" s="33" t="s">
        <v>1876</v>
      </c>
      <c r="J3384" s="33" t="s">
        <v>1876</v>
      </c>
      <c r="K3384" s="33">
        <v>4</v>
      </c>
      <c r="L3384" s="236">
        <v>45413</v>
      </c>
      <c r="M3384" s="236">
        <v>45413</v>
      </c>
      <c r="N3384" s="33" t="s">
        <v>124</v>
      </c>
      <c r="O3384" s="48" t="s">
        <v>125</v>
      </c>
      <c r="P3384" s="29" t="s">
        <v>1143</v>
      </c>
      <c r="Q3384" s="29" t="s">
        <v>1643</v>
      </c>
      <c r="R3384" s="29" t="s">
        <v>78</v>
      </c>
      <c r="S3384" s="33">
        <v>4</v>
      </c>
      <c r="T3384" s="33"/>
      <c r="U3384" s="29"/>
      <c r="V3384" s="29"/>
      <c r="W3384" s="29"/>
      <c r="X3384" s="29"/>
      <c r="Y3384" s="29"/>
      <c r="Z3384" s="33"/>
    </row>
    <row r="3385" ht="24" spans="1:26">
      <c r="A3385" s="33">
        <v>1247</v>
      </c>
      <c r="B3385" s="33" t="s">
        <v>117</v>
      </c>
      <c r="C3385" s="33" t="s">
        <v>118</v>
      </c>
      <c r="D3385" s="33" t="s">
        <v>150</v>
      </c>
      <c r="E3385" s="33" t="s">
        <v>157</v>
      </c>
      <c r="F3385" s="33" t="s">
        <v>1714</v>
      </c>
      <c r="G3385" s="33" t="s">
        <v>1830</v>
      </c>
      <c r="H3385" s="33" t="s">
        <v>2083</v>
      </c>
      <c r="I3385" s="33" t="s">
        <v>1876</v>
      </c>
      <c r="J3385" s="33" t="s">
        <v>1876</v>
      </c>
      <c r="K3385" s="33">
        <v>4</v>
      </c>
      <c r="L3385" s="236">
        <v>45444</v>
      </c>
      <c r="M3385" s="236">
        <v>45444</v>
      </c>
      <c r="N3385" s="33" t="s">
        <v>124</v>
      </c>
      <c r="O3385" s="48" t="s">
        <v>125</v>
      </c>
      <c r="P3385" s="29" t="s">
        <v>1143</v>
      </c>
      <c r="Q3385" s="29" t="s">
        <v>1643</v>
      </c>
      <c r="R3385" s="29" t="s">
        <v>78</v>
      </c>
      <c r="S3385" s="33">
        <v>4</v>
      </c>
      <c r="T3385" s="33"/>
      <c r="U3385" s="29"/>
      <c r="V3385" s="29"/>
      <c r="W3385" s="29"/>
      <c r="X3385" s="29"/>
      <c r="Y3385" s="29"/>
      <c r="Z3385" s="33"/>
    </row>
    <row r="3386" ht="24" spans="1:26">
      <c r="A3386" s="33">
        <v>1248</v>
      </c>
      <c r="B3386" s="33" t="s">
        <v>117</v>
      </c>
      <c r="C3386" s="33" t="s">
        <v>118</v>
      </c>
      <c r="D3386" s="33" t="s">
        <v>150</v>
      </c>
      <c r="E3386" s="33" t="s">
        <v>157</v>
      </c>
      <c r="F3386" s="33" t="s">
        <v>1714</v>
      </c>
      <c r="G3386" s="33" t="s">
        <v>1830</v>
      </c>
      <c r="H3386" s="33" t="s">
        <v>2083</v>
      </c>
      <c r="I3386" s="33" t="s">
        <v>1876</v>
      </c>
      <c r="J3386" s="33" t="s">
        <v>1876</v>
      </c>
      <c r="K3386" s="33">
        <v>4</v>
      </c>
      <c r="L3386" s="236">
        <v>45474</v>
      </c>
      <c r="M3386" s="236">
        <v>45474</v>
      </c>
      <c r="N3386" s="33" t="s">
        <v>124</v>
      </c>
      <c r="O3386" s="48" t="s">
        <v>125</v>
      </c>
      <c r="P3386" s="29" t="s">
        <v>1143</v>
      </c>
      <c r="Q3386" s="29" t="s">
        <v>1643</v>
      </c>
      <c r="R3386" s="29" t="s">
        <v>78</v>
      </c>
      <c r="S3386" s="33">
        <v>4</v>
      </c>
      <c r="T3386" s="33"/>
      <c r="U3386" s="29"/>
      <c r="V3386" s="29"/>
      <c r="W3386" s="29"/>
      <c r="X3386" s="29"/>
      <c r="Y3386" s="29"/>
      <c r="Z3386" s="33"/>
    </row>
    <row r="3387" ht="24" spans="1:26">
      <c r="A3387" s="33">
        <v>1249</v>
      </c>
      <c r="B3387" s="33" t="s">
        <v>117</v>
      </c>
      <c r="C3387" s="33" t="s">
        <v>118</v>
      </c>
      <c r="D3387" s="33" t="s">
        <v>150</v>
      </c>
      <c r="E3387" s="33" t="s">
        <v>157</v>
      </c>
      <c r="F3387" s="33" t="s">
        <v>1714</v>
      </c>
      <c r="G3387" s="33" t="s">
        <v>1830</v>
      </c>
      <c r="H3387" s="33" t="s">
        <v>2083</v>
      </c>
      <c r="I3387" s="33" t="s">
        <v>1876</v>
      </c>
      <c r="J3387" s="33" t="s">
        <v>1876</v>
      </c>
      <c r="K3387" s="33">
        <v>4</v>
      </c>
      <c r="L3387" s="236">
        <v>45505</v>
      </c>
      <c r="M3387" s="236">
        <v>45505</v>
      </c>
      <c r="N3387" s="33" t="s">
        <v>124</v>
      </c>
      <c r="O3387" s="48" t="s">
        <v>125</v>
      </c>
      <c r="P3387" s="29" t="s">
        <v>1143</v>
      </c>
      <c r="Q3387" s="29" t="s">
        <v>1643</v>
      </c>
      <c r="R3387" s="29" t="s">
        <v>78</v>
      </c>
      <c r="S3387" s="33">
        <v>4</v>
      </c>
      <c r="T3387" s="33"/>
      <c r="U3387" s="29"/>
      <c r="V3387" s="29"/>
      <c r="W3387" s="29"/>
      <c r="X3387" s="29"/>
      <c r="Y3387" s="29"/>
      <c r="Z3387" s="33"/>
    </row>
    <row r="3388" ht="24" spans="1:26">
      <c r="A3388" s="33">
        <v>1250</v>
      </c>
      <c r="B3388" s="33" t="s">
        <v>117</v>
      </c>
      <c r="C3388" s="33" t="s">
        <v>118</v>
      </c>
      <c r="D3388" s="33" t="s">
        <v>150</v>
      </c>
      <c r="E3388" s="33" t="s">
        <v>157</v>
      </c>
      <c r="F3388" s="33" t="s">
        <v>1714</v>
      </c>
      <c r="G3388" s="33" t="s">
        <v>1830</v>
      </c>
      <c r="H3388" s="33" t="s">
        <v>2083</v>
      </c>
      <c r="I3388" s="33" t="s">
        <v>1876</v>
      </c>
      <c r="J3388" s="33" t="s">
        <v>1876</v>
      </c>
      <c r="K3388" s="33">
        <v>4</v>
      </c>
      <c r="L3388" s="236">
        <v>45536</v>
      </c>
      <c r="M3388" s="236">
        <v>45536</v>
      </c>
      <c r="N3388" s="33" t="s">
        <v>124</v>
      </c>
      <c r="O3388" s="48" t="s">
        <v>125</v>
      </c>
      <c r="P3388" s="29" t="s">
        <v>1143</v>
      </c>
      <c r="Q3388" s="29" t="s">
        <v>1643</v>
      </c>
      <c r="R3388" s="29" t="s">
        <v>78</v>
      </c>
      <c r="S3388" s="33">
        <v>4</v>
      </c>
      <c r="T3388" s="33"/>
      <c r="U3388" s="29"/>
      <c r="V3388" s="29"/>
      <c r="W3388" s="29"/>
      <c r="X3388" s="29"/>
      <c r="Y3388" s="29"/>
      <c r="Z3388" s="33"/>
    </row>
    <row r="3389" ht="24" spans="1:26">
      <c r="A3389" s="33">
        <v>1251</v>
      </c>
      <c r="B3389" s="33" t="s">
        <v>117</v>
      </c>
      <c r="C3389" s="33" t="s">
        <v>118</v>
      </c>
      <c r="D3389" s="33" t="s">
        <v>150</v>
      </c>
      <c r="E3389" s="33" t="s">
        <v>157</v>
      </c>
      <c r="F3389" s="33" t="s">
        <v>1714</v>
      </c>
      <c r="G3389" s="33" t="s">
        <v>1830</v>
      </c>
      <c r="H3389" s="33" t="s">
        <v>2083</v>
      </c>
      <c r="I3389" s="33" t="s">
        <v>1876</v>
      </c>
      <c r="J3389" s="33" t="s">
        <v>1876</v>
      </c>
      <c r="K3389" s="33">
        <v>4</v>
      </c>
      <c r="L3389" s="236">
        <v>45566</v>
      </c>
      <c r="M3389" s="236">
        <v>45566</v>
      </c>
      <c r="N3389" s="33" t="s">
        <v>124</v>
      </c>
      <c r="O3389" s="48" t="s">
        <v>125</v>
      </c>
      <c r="P3389" s="29" t="s">
        <v>1143</v>
      </c>
      <c r="Q3389" s="29" t="s">
        <v>1643</v>
      </c>
      <c r="R3389" s="29" t="s">
        <v>78</v>
      </c>
      <c r="S3389" s="33">
        <v>4</v>
      </c>
      <c r="T3389" s="33"/>
      <c r="U3389" s="29"/>
      <c r="V3389" s="29"/>
      <c r="W3389" s="29"/>
      <c r="X3389" s="29"/>
      <c r="Y3389" s="29"/>
      <c r="Z3389" s="33"/>
    </row>
    <row r="3390" ht="24" spans="1:26">
      <c r="A3390" s="33">
        <v>1252</v>
      </c>
      <c r="B3390" s="33" t="s">
        <v>117</v>
      </c>
      <c r="C3390" s="33" t="s">
        <v>118</v>
      </c>
      <c r="D3390" s="33" t="s">
        <v>150</v>
      </c>
      <c r="E3390" s="33" t="s">
        <v>157</v>
      </c>
      <c r="F3390" s="33" t="s">
        <v>1714</v>
      </c>
      <c r="G3390" s="33" t="s">
        <v>1830</v>
      </c>
      <c r="H3390" s="33" t="s">
        <v>2083</v>
      </c>
      <c r="I3390" s="33" t="s">
        <v>1876</v>
      </c>
      <c r="J3390" s="33" t="s">
        <v>1876</v>
      </c>
      <c r="K3390" s="33">
        <v>4</v>
      </c>
      <c r="L3390" s="236">
        <v>45597</v>
      </c>
      <c r="M3390" s="236">
        <v>45597</v>
      </c>
      <c r="N3390" s="33" t="s">
        <v>124</v>
      </c>
      <c r="O3390" s="48" t="s">
        <v>125</v>
      </c>
      <c r="P3390" s="29" t="s">
        <v>1143</v>
      </c>
      <c r="Q3390" s="29" t="s">
        <v>1643</v>
      </c>
      <c r="R3390" s="29" t="s">
        <v>78</v>
      </c>
      <c r="S3390" s="33">
        <v>4</v>
      </c>
      <c r="T3390" s="33"/>
      <c r="U3390" s="29"/>
      <c r="V3390" s="29"/>
      <c r="W3390" s="29"/>
      <c r="X3390" s="29"/>
      <c r="Y3390" s="29"/>
      <c r="Z3390" s="33"/>
    </row>
    <row r="3391" ht="24" spans="1:26">
      <c r="A3391" s="33">
        <v>1253</v>
      </c>
      <c r="B3391" s="33" t="s">
        <v>117</v>
      </c>
      <c r="C3391" s="33" t="s">
        <v>118</v>
      </c>
      <c r="D3391" s="33" t="s">
        <v>150</v>
      </c>
      <c r="E3391" s="33" t="s">
        <v>157</v>
      </c>
      <c r="F3391" s="33" t="s">
        <v>1714</v>
      </c>
      <c r="G3391" s="33" t="s">
        <v>1830</v>
      </c>
      <c r="H3391" s="33" t="s">
        <v>2083</v>
      </c>
      <c r="I3391" s="33" t="s">
        <v>1876</v>
      </c>
      <c r="J3391" s="33" t="s">
        <v>1876</v>
      </c>
      <c r="K3391" s="33">
        <v>4</v>
      </c>
      <c r="L3391" s="236">
        <v>45627</v>
      </c>
      <c r="M3391" s="236">
        <v>45627</v>
      </c>
      <c r="N3391" s="33" t="s">
        <v>124</v>
      </c>
      <c r="O3391" s="48" t="s">
        <v>125</v>
      </c>
      <c r="P3391" s="29" t="s">
        <v>1143</v>
      </c>
      <c r="Q3391" s="29" t="s">
        <v>1643</v>
      </c>
      <c r="R3391" s="29" t="s">
        <v>78</v>
      </c>
      <c r="S3391" s="33">
        <v>4</v>
      </c>
      <c r="T3391" s="33"/>
      <c r="U3391" s="29"/>
      <c r="V3391" s="29"/>
      <c r="W3391" s="29"/>
      <c r="X3391" s="29"/>
      <c r="Y3391" s="29"/>
      <c r="Z3391" s="33"/>
    </row>
    <row r="3392" ht="24" spans="1:26">
      <c r="A3392" s="33">
        <v>1257</v>
      </c>
      <c r="B3392" s="33" t="s">
        <v>117</v>
      </c>
      <c r="C3392" s="33" t="s">
        <v>118</v>
      </c>
      <c r="D3392" s="33" t="s">
        <v>363</v>
      </c>
      <c r="E3392" s="33" t="s">
        <v>157</v>
      </c>
      <c r="F3392" s="33" t="s">
        <v>1728</v>
      </c>
      <c r="G3392" s="33" t="s">
        <v>1830</v>
      </c>
      <c r="H3392" s="33" t="s">
        <v>2084</v>
      </c>
      <c r="I3392" s="33" t="s">
        <v>1876</v>
      </c>
      <c r="J3392" s="33" t="s">
        <v>1876</v>
      </c>
      <c r="K3392" s="33">
        <v>2</v>
      </c>
      <c r="L3392" s="236">
        <v>45292</v>
      </c>
      <c r="M3392" s="236">
        <v>45292</v>
      </c>
      <c r="N3392" s="33" t="s">
        <v>124</v>
      </c>
      <c r="O3392" s="48" t="s">
        <v>125</v>
      </c>
      <c r="P3392" s="29" t="s">
        <v>1143</v>
      </c>
      <c r="Q3392" s="33" t="s">
        <v>1481</v>
      </c>
      <c r="R3392" s="29" t="s">
        <v>78</v>
      </c>
      <c r="S3392" s="33">
        <v>2</v>
      </c>
      <c r="T3392" s="33"/>
      <c r="U3392" s="236"/>
      <c r="V3392" s="236"/>
      <c r="W3392" s="33"/>
      <c r="X3392" s="33"/>
      <c r="Y3392" s="306"/>
      <c r="Z3392" s="306"/>
    </row>
    <row r="3393" ht="24" spans="1:26">
      <c r="A3393" s="33">
        <v>1258</v>
      </c>
      <c r="B3393" s="33" t="s">
        <v>117</v>
      </c>
      <c r="C3393" s="33" t="s">
        <v>118</v>
      </c>
      <c r="D3393" s="33" t="s">
        <v>363</v>
      </c>
      <c r="E3393" s="33" t="s">
        <v>157</v>
      </c>
      <c r="F3393" s="33" t="s">
        <v>1728</v>
      </c>
      <c r="G3393" s="33" t="s">
        <v>1830</v>
      </c>
      <c r="H3393" s="33" t="s">
        <v>2084</v>
      </c>
      <c r="I3393" s="33" t="s">
        <v>1876</v>
      </c>
      <c r="J3393" s="33" t="s">
        <v>1876</v>
      </c>
      <c r="K3393" s="33">
        <v>2</v>
      </c>
      <c r="L3393" s="236">
        <v>45323</v>
      </c>
      <c r="M3393" s="236">
        <v>45323</v>
      </c>
      <c r="N3393" s="33" t="s">
        <v>124</v>
      </c>
      <c r="O3393" s="48" t="s">
        <v>125</v>
      </c>
      <c r="P3393" s="29" t="s">
        <v>1143</v>
      </c>
      <c r="Q3393" s="33" t="s">
        <v>1481</v>
      </c>
      <c r="R3393" s="29" t="s">
        <v>78</v>
      </c>
      <c r="S3393" s="33">
        <v>2</v>
      </c>
      <c r="T3393" s="33"/>
      <c r="U3393" s="236"/>
      <c r="V3393" s="236"/>
      <c r="W3393" s="33"/>
      <c r="X3393" s="33"/>
      <c r="Y3393" s="306"/>
      <c r="Z3393" s="306"/>
    </row>
    <row r="3394" ht="24" spans="1:28">
      <c r="A3394" s="33">
        <v>1259</v>
      </c>
      <c r="B3394" s="33" t="s">
        <v>117</v>
      </c>
      <c r="C3394" s="33" t="s">
        <v>118</v>
      </c>
      <c r="D3394" s="33" t="s">
        <v>363</v>
      </c>
      <c r="E3394" s="33" t="s">
        <v>157</v>
      </c>
      <c r="F3394" s="33" t="s">
        <v>1728</v>
      </c>
      <c r="G3394" s="33" t="s">
        <v>1830</v>
      </c>
      <c r="H3394" s="33" t="s">
        <v>2084</v>
      </c>
      <c r="I3394" s="33" t="s">
        <v>1876</v>
      </c>
      <c r="J3394" s="33" t="s">
        <v>1876</v>
      </c>
      <c r="K3394" s="33">
        <v>2</v>
      </c>
      <c r="L3394" s="236">
        <v>45352</v>
      </c>
      <c r="M3394" s="236">
        <v>45352</v>
      </c>
      <c r="N3394" s="33" t="s">
        <v>124</v>
      </c>
      <c r="O3394" s="48" t="s">
        <v>125</v>
      </c>
      <c r="P3394" s="29" t="s">
        <v>1143</v>
      </c>
      <c r="Q3394" s="33" t="s">
        <v>1481</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363</v>
      </c>
      <c r="E3395" s="33" t="s">
        <v>157</v>
      </c>
      <c r="F3395" s="33" t="s">
        <v>1728</v>
      </c>
      <c r="G3395" s="33" t="s">
        <v>1830</v>
      </c>
      <c r="H3395" s="33" t="s">
        <v>2084</v>
      </c>
      <c r="I3395" s="33" t="s">
        <v>1876</v>
      </c>
      <c r="J3395" s="33" t="s">
        <v>1876</v>
      </c>
      <c r="K3395" s="33">
        <v>2</v>
      </c>
      <c r="L3395" s="236">
        <v>45383</v>
      </c>
      <c r="M3395" s="236">
        <v>45383</v>
      </c>
      <c r="N3395" s="33" t="s">
        <v>124</v>
      </c>
      <c r="O3395" s="48" t="s">
        <v>125</v>
      </c>
      <c r="P3395" s="29" t="s">
        <v>1143</v>
      </c>
      <c r="Q3395" s="33" t="s">
        <v>1481</v>
      </c>
      <c r="R3395" s="29" t="s">
        <v>78</v>
      </c>
      <c r="S3395" s="33">
        <v>2</v>
      </c>
      <c r="T3395" s="33"/>
      <c r="U3395" s="236"/>
      <c r="V3395" s="236"/>
      <c r="W3395" s="33"/>
      <c r="X3395" s="33"/>
      <c r="Y3395" s="306"/>
      <c r="Z3395" s="306"/>
    </row>
    <row r="3396" ht="24" spans="1:26">
      <c r="A3396" s="33">
        <v>1261</v>
      </c>
      <c r="B3396" s="33" t="s">
        <v>117</v>
      </c>
      <c r="C3396" s="33" t="s">
        <v>118</v>
      </c>
      <c r="D3396" s="33" t="s">
        <v>363</v>
      </c>
      <c r="E3396" s="33" t="s">
        <v>157</v>
      </c>
      <c r="F3396" s="33" t="s">
        <v>1728</v>
      </c>
      <c r="G3396" s="33" t="s">
        <v>1830</v>
      </c>
      <c r="H3396" s="33" t="s">
        <v>2084</v>
      </c>
      <c r="I3396" s="33" t="s">
        <v>1876</v>
      </c>
      <c r="J3396" s="33" t="s">
        <v>1876</v>
      </c>
      <c r="K3396" s="33">
        <v>2</v>
      </c>
      <c r="L3396" s="236">
        <v>45413</v>
      </c>
      <c r="M3396" s="236">
        <v>45413</v>
      </c>
      <c r="N3396" s="33" t="s">
        <v>124</v>
      </c>
      <c r="O3396" s="48" t="s">
        <v>125</v>
      </c>
      <c r="P3396" s="29" t="s">
        <v>1143</v>
      </c>
      <c r="Q3396" s="33" t="s">
        <v>1481</v>
      </c>
      <c r="R3396" s="29" t="s">
        <v>78</v>
      </c>
      <c r="S3396" s="33">
        <v>2</v>
      </c>
      <c r="T3396" s="33"/>
      <c r="U3396" s="236"/>
      <c r="V3396" s="236"/>
      <c r="W3396" s="33"/>
      <c r="X3396" s="33"/>
      <c r="Y3396" s="306"/>
      <c r="Z3396" s="306"/>
    </row>
    <row r="3397" ht="24" spans="1:26">
      <c r="A3397" s="33">
        <v>1262</v>
      </c>
      <c r="B3397" s="33" t="s">
        <v>117</v>
      </c>
      <c r="C3397" s="33" t="s">
        <v>118</v>
      </c>
      <c r="D3397" s="33" t="s">
        <v>363</v>
      </c>
      <c r="E3397" s="33" t="s">
        <v>157</v>
      </c>
      <c r="F3397" s="33" t="s">
        <v>1728</v>
      </c>
      <c r="G3397" s="33" t="s">
        <v>1830</v>
      </c>
      <c r="H3397" s="33" t="s">
        <v>2084</v>
      </c>
      <c r="I3397" s="33" t="s">
        <v>1876</v>
      </c>
      <c r="J3397" s="33" t="s">
        <v>1876</v>
      </c>
      <c r="K3397" s="33">
        <v>2</v>
      </c>
      <c r="L3397" s="236">
        <v>45444</v>
      </c>
      <c r="M3397" s="236">
        <v>45444</v>
      </c>
      <c r="N3397" s="33" t="s">
        <v>124</v>
      </c>
      <c r="O3397" s="48" t="s">
        <v>125</v>
      </c>
      <c r="P3397" s="29" t="s">
        <v>1143</v>
      </c>
      <c r="Q3397" s="33" t="s">
        <v>1481</v>
      </c>
      <c r="R3397" s="29" t="s">
        <v>78</v>
      </c>
      <c r="S3397" s="33">
        <v>2</v>
      </c>
      <c r="T3397" s="33"/>
      <c r="U3397" s="236"/>
      <c r="V3397" s="236"/>
      <c r="W3397" s="33"/>
      <c r="X3397" s="33"/>
      <c r="Y3397" s="306"/>
      <c r="Z3397" s="306"/>
    </row>
    <row r="3398" ht="24" spans="1:26">
      <c r="A3398" s="33">
        <v>1263</v>
      </c>
      <c r="B3398" s="33" t="s">
        <v>117</v>
      </c>
      <c r="C3398" s="33" t="s">
        <v>118</v>
      </c>
      <c r="D3398" s="33" t="s">
        <v>363</v>
      </c>
      <c r="E3398" s="33" t="s">
        <v>157</v>
      </c>
      <c r="F3398" s="33" t="s">
        <v>1728</v>
      </c>
      <c r="G3398" s="33" t="s">
        <v>1830</v>
      </c>
      <c r="H3398" s="33" t="s">
        <v>2084</v>
      </c>
      <c r="I3398" s="33" t="s">
        <v>1876</v>
      </c>
      <c r="J3398" s="33" t="s">
        <v>1876</v>
      </c>
      <c r="K3398" s="33">
        <v>2</v>
      </c>
      <c r="L3398" s="236">
        <v>45474</v>
      </c>
      <c r="M3398" s="236">
        <v>45474</v>
      </c>
      <c r="N3398" s="33" t="s">
        <v>124</v>
      </c>
      <c r="O3398" s="48" t="s">
        <v>125</v>
      </c>
      <c r="P3398" s="29" t="s">
        <v>1143</v>
      </c>
      <c r="Q3398" s="33" t="s">
        <v>1481</v>
      </c>
      <c r="R3398" s="29" t="s">
        <v>78</v>
      </c>
      <c r="S3398" s="33">
        <v>2</v>
      </c>
      <c r="T3398" s="33"/>
      <c r="U3398" s="236"/>
      <c r="V3398" s="236"/>
      <c r="W3398" s="33"/>
      <c r="X3398" s="33"/>
      <c r="Y3398" s="306"/>
      <c r="Z3398" s="306"/>
    </row>
    <row r="3399" ht="24" spans="1:26">
      <c r="A3399" s="33">
        <v>1264</v>
      </c>
      <c r="B3399" s="33" t="s">
        <v>117</v>
      </c>
      <c r="C3399" s="33" t="s">
        <v>118</v>
      </c>
      <c r="D3399" s="33" t="s">
        <v>363</v>
      </c>
      <c r="E3399" s="33" t="s">
        <v>157</v>
      </c>
      <c r="F3399" s="33" t="s">
        <v>1728</v>
      </c>
      <c r="G3399" s="33" t="s">
        <v>1830</v>
      </c>
      <c r="H3399" s="33" t="s">
        <v>2084</v>
      </c>
      <c r="I3399" s="33" t="s">
        <v>1876</v>
      </c>
      <c r="J3399" s="33" t="s">
        <v>1876</v>
      </c>
      <c r="K3399" s="33">
        <v>2</v>
      </c>
      <c r="L3399" s="236">
        <v>45505</v>
      </c>
      <c r="M3399" s="236">
        <v>45505</v>
      </c>
      <c r="N3399" s="33" t="s">
        <v>124</v>
      </c>
      <c r="O3399" s="48" t="s">
        <v>125</v>
      </c>
      <c r="P3399" s="29" t="s">
        <v>1143</v>
      </c>
      <c r="Q3399" s="33" t="s">
        <v>1481</v>
      </c>
      <c r="R3399" s="29" t="s">
        <v>78</v>
      </c>
      <c r="S3399" s="33">
        <v>2</v>
      </c>
      <c r="T3399" s="33"/>
      <c r="U3399" s="236"/>
      <c r="V3399" s="236"/>
      <c r="W3399" s="33"/>
      <c r="X3399" s="33"/>
      <c r="Y3399" s="306"/>
      <c r="Z3399" s="306"/>
    </row>
    <row r="3400" ht="24" spans="1:26">
      <c r="A3400" s="33">
        <v>1265</v>
      </c>
      <c r="B3400" s="33" t="s">
        <v>117</v>
      </c>
      <c r="C3400" s="33" t="s">
        <v>118</v>
      </c>
      <c r="D3400" s="33" t="s">
        <v>363</v>
      </c>
      <c r="E3400" s="33" t="s">
        <v>157</v>
      </c>
      <c r="F3400" s="33" t="s">
        <v>1728</v>
      </c>
      <c r="G3400" s="33" t="s">
        <v>1830</v>
      </c>
      <c r="H3400" s="33" t="s">
        <v>2084</v>
      </c>
      <c r="I3400" s="33" t="s">
        <v>1876</v>
      </c>
      <c r="J3400" s="33" t="s">
        <v>1876</v>
      </c>
      <c r="K3400" s="33">
        <v>2</v>
      </c>
      <c r="L3400" s="236">
        <v>45536</v>
      </c>
      <c r="M3400" s="236">
        <v>45536</v>
      </c>
      <c r="N3400" s="33" t="s">
        <v>124</v>
      </c>
      <c r="O3400" s="48" t="s">
        <v>125</v>
      </c>
      <c r="P3400" s="29" t="s">
        <v>1143</v>
      </c>
      <c r="Q3400" s="33" t="s">
        <v>1481</v>
      </c>
      <c r="R3400" s="29" t="s">
        <v>78</v>
      </c>
      <c r="S3400" s="33">
        <v>2</v>
      </c>
      <c r="T3400" s="33"/>
      <c r="U3400" s="236"/>
      <c r="V3400" s="236"/>
      <c r="W3400" s="33"/>
      <c r="X3400" s="33"/>
      <c r="Y3400" s="306"/>
      <c r="Z3400" s="306"/>
    </row>
    <row r="3401" ht="24" spans="1:26">
      <c r="A3401" s="33">
        <v>1266</v>
      </c>
      <c r="B3401" s="33" t="s">
        <v>117</v>
      </c>
      <c r="C3401" s="33" t="s">
        <v>118</v>
      </c>
      <c r="D3401" s="33" t="s">
        <v>363</v>
      </c>
      <c r="E3401" s="33" t="s">
        <v>157</v>
      </c>
      <c r="F3401" s="33" t="s">
        <v>1728</v>
      </c>
      <c r="G3401" s="33" t="s">
        <v>1830</v>
      </c>
      <c r="H3401" s="33" t="s">
        <v>2084</v>
      </c>
      <c r="I3401" s="33" t="s">
        <v>1876</v>
      </c>
      <c r="J3401" s="33" t="s">
        <v>1876</v>
      </c>
      <c r="K3401" s="33">
        <v>2</v>
      </c>
      <c r="L3401" s="236">
        <v>45566</v>
      </c>
      <c r="M3401" s="236">
        <v>45566</v>
      </c>
      <c r="N3401" s="33" t="s">
        <v>124</v>
      </c>
      <c r="O3401" s="48" t="s">
        <v>125</v>
      </c>
      <c r="P3401" s="29" t="s">
        <v>1143</v>
      </c>
      <c r="Q3401" s="33" t="s">
        <v>1481</v>
      </c>
      <c r="R3401" s="29" t="s">
        <v>78</v>
      </c>
      <c r="S3401" s="33">
        <v>2</v>
      </c>
      <c r="T3401" s="33"/>
      <c r="U3401" s="236"/>
      <c r="V3401" s="236"/>
      <c r="W3401" s="33"/>
      <c r="X3401" s="33"/>
      <c r="Y3401" s="306"/>
      <c r="Z3401" s="306"/>
    </row>
    <row r="3402" ht="24" spans="1:26">
      <c r="A3402" s="33">
        <v>1267</v>
      </c>
      <c r="B3402" s="33" t="s">
        <v>117</v>
      </c>
      <c r="C3402" s="33" t="s">
        <v>118</v>
      </c>
      <c r="D3402" s="33" t="s">
        <v>363</v>
      </c>
      <c r="E3402" s="33" t="s">
        <v>157</v>
      </c>
      <c r="F3402" s="33" t="s">
        <v>1728</v>
      </c>
      <c r="G3402" s="33" t="s">
        <v>1830</v>
      </c>
      <c r="H3402" s="33" t="s">
        <v>2084</v>
      </c>
      <c r="I3402" s="33" t="s">
        <v>1876</v>
      </c>
      <c r="J3402" s="33" t="s">
        <v>1876</v>
      </c>
      <c r="K3402" s="33">
        <v>2</v>
      </c>
      <c r="L3402" s="236">
        <v>45597</v>
      </c>
      <c r="M3402" s="236">
        <v>45597</v>
      </c>
      <c r="N3402" s="33" t="s">
        <v>124</v>
      </c>
      <c r="O3402" s="48" t="s">
        <v>125</v>
      </c>
      <c r="P3402" s="29" t="s">
        <v>1143</v>
      </c>
      <c r="Q3402" s="33" t="s">
        <v>1481</v>
      </c>
      <c r="R3402" s="29" t="s">
        <v>78</v>
      </c>
      <c r="S3402" s="33">
        <v>2</v>
      </c>
      <c r="T3402" s="33"/>
      <c r="U3402" s="236"/>
      <c r="V3402" s="236"/>
      <c r="W3402" s="33"/>
      <c r="X3402" s="33"/>
      <c r="Y3402" s="306"/>
      <c r="Z3402" s="306"/>
    </row>
    <row r="3403" ht="24" spans="1:26">
      <c r="A3403" s="33">
        <v>1268</v>
      </c>
      <c r="B3403" s="33" t="s">
        <v>117</v>
      </c>
      <c r="C3403" s="33" t="s">
        <v>118</v>
      </c>
      <c r="D3403" s="33" t="s">
        <v>363</v>
      </c>
      <c r="E3403" s="33" t="s">
        <v>157</v>
      </c>
      <c r="F3403" s="33" t="s">
        <v>1728</v>
      </c>
      <c r="G3403" s="33" t="s">
        <v>1830</v>
      </c>
      <c r="H3403" s="33" t="s">
        <v>2084</v>
      </c>
      <c r="I3403" s="33" t="s">
        <v>1876</v>
      </c>
      <c r="J3403" s="33" t="s">
        <v>1876</v>
      </c>
      <c r="K3403" s="33">
        <v>2</v>
      </c>
      <c r="L3403" s="236">
        <v>45627</v>
      </c>
      <c r="M3403" s="236">
        <v>45627</v>
      </c>
      <c r="N3403" s="33" t="s">
        <v>124</v>
      </c>
      <c r="O3403" s="48" t="s">
        <v>125</v>
      </c>
      <c r="P3403" s="29" t="s">
        <v>1143</v>
      </c>
      <c r="Q3403" s="33" t="s">
        <v>1481</v>
      </c>
      <c r="R3403" s="29" t="s">
        <v>78</v>
      </c>
      <c r="S3403" s="33">
        <v>2</v>
      </c>
      <c r="T3403" s="33"/>
      <c r="U3403" s="236"/>
      <c r="V3403" s="236"/>
      <c r="W3403" s="33"/>
      <c r="X3403" s="33"/>
      <c r="Y3403" s="306"/>
      <c r="Z3403" s="306"/>
    </row>
    <row r="3404" ht="24" spans="1:26">
      <c r="A3404" s="33">
        <v>1269</v>
      </c>
      <c r="B3404" s="33" t="s">
        <v>117</v>
      </c>
      <c r="C3404" s="33" t="s">
        <v>118</v>
      </c>
      <c r="D3404" s="33" t="s">
        <v>363</v>
      </c>
      <c r="E3404" s="33" t="s">
        <v>157</v>
      </c>
      <c r="F3404" s="33" t="s">
        <v>1728</v>
      </c>
      <c r="G3404" s="33" t="s">
        <v>1830</v>
      </c>
      <c r="H3404" s="33" t="s">
        <v>2085</v>
      </c>
      <c r="I3404" s="33" t="s">
        <v>1876</v>
      </c>
      <c r="J3404" s="33" t="s">
        <v>1876</v>
      </c>
      <c r="K3404" s="33">
        <v>4</v>
      </c>
      <c r="L3404" s="236">
        <v>45292</v>
      </c>
      <c r="M3404" s="236">
        <v>45292</v>
      </c>
      <c r="N3404" s="33" t="s">
        <v>124</v>
      </c>
      <c r="O3404" s="48" t="s">
        <v>125</v>
      </c>
      <c r="P3404" s="29" t="s">
        <v>1143</v>
      </c>
      <c r="Q3404" s="33" t="s">
        <v>1481</v>
      </c>
      <c r="R3404" s="29" t="s">
        <v>78</v>
      </c>
      <c r="S3404" s="33">
        <v>4</v>
      </c>
      <c r="T3404" s="33"/>
      <c r="U3404" s="33"/>
      <c r="V3404" s="33"/>
      <c r="W3404" s="306"/>
      <c r="X3404" s="306"/>
      <c r="Y3404" s="33"/>
      <c r="Z3404" s="33"/>
    </row>
    <row r="3405" ht="24" spans="1:26">
      <c r="A3405" s="33">
        <v>1270</v>
      </c>
      <c r="B3405" s="33" t="s">
        <v>117</v>
      </c>
      <c r="C3405" s="33" t="s">
        <v>118</v>
      </c>
      <c r="D3405" s="33" t="s">
        <v>363</v>
      </c>
      <c r="E3405" s="33" t="s">
        <v>157</v>
      </c>
      <c r="F3405" s="33" t="s">
        <v>1728</v>
      </c>
      <c r="G3405" s="33" t="s">
        <v>1830</v>
      </c>
      <c r="H3405" s="33" t="s">
        <v>2085</v>
      </c>
      <c r="I3405" s="33" t="s">
        <v>1876</v>
      </c>
      <c r="J3405" s="33" t="s">
        <v>1876</v>
      </c>
      <c r="K3405" s="33">
        <v>4</v>
      </c>
      <c r="L3405" s="236">
        <v>45292</v>
      </c>
      <c r="M3405" s="236">
        <v>45292</v>
      </c>
      <c r="N3405" s="33" t="s">
        <v>124</v>
      </c>
      <c r="O3405" s="48" t="s">
        <v>125</v>
      </c>
      <c r="P3405" s="29" t="s">
        <v>1143</v>
      </c>
      <c r="Q3405" s="33" t="s">
        <v>1481</v>
      </c>
      <c r="R3405" s="29" t="s">
        <v>78</v>
      </c>
      <c r="S3405" s="33">
        <v>4</v>
      </c>
      <c r="T3405" s="33"/>
      <c r="U3405" s="33"/>
      <c r="V3405" s="33"/>
      <c r="W3405" s="306"/>
      <c r="X3405" s="306"/>
      <c r="Y3405" s="33"/>
      <c r="Z3405" s="33"/>
    </row>
    <row r="3406" ht="24" spans="1:28">
      <c r="A3406" s="33">
        <v>1271</v>
      </c>
      <c r="B3406" s="33" t="s">
        <v>117</v>
      </c>
      <c r="C3406" s="33" t="s">
        <v>118</v>
      </c>
      <c r="D3406" s="33" t="s">
        <v>363</v>
      </c>
      <c r="E3406" s="33" t="s">
        <v>157</v>
      </c>
      <c r="F3406" s="33" t="s">
        <v>1728</v>
      </c>
      <c r="G3406" s="33" t="s">
        <v>1830</v>
      </c>
      <c r="H3406" s="33" t="s">
        <v>2085</v>
      </c>
      <c r="I3406" s="33" t="s">
        <v>1876</v>
      </c>
      <c r="J3406" s="33" t="s">
        <v>1876</v>
      </c>
      <c r="K3406" s="33">
        <v>4</v>
      </c>
      <c r="L3406" s="236">
        <v>45323</v>
      </c>
      <c r="M3406" s="236">
        <v>45323</v>
      </c>
      <c r="N3406" s="33" t="s">
        <v>124</v>
      </c>
      <c r="O3406" s="48" t="s">
        <v>125</v>
      </c>
      <c r="P3406" s="29" t="s">
        <v>1143</v>
      </c>
      <c r="Q3406" s="33" t="s">
        <v>1481</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363</v>
      </c>
      <c r="E3407" s="33" t="s">
        <v>157</v>
      </c>
      <c r="F3407" s="33" t="s">
        <v>1728</v>
      </c>
      <c r="G3407" s="33" t="s">
        <v>1830</v>
      </c>
      <c r="H3407" s="33" t="s">
        <v>2085</v>
      </c>
      <c r="I3407" s="33" t="s">
        <v>1876</v>
      </c>
      <c r="J3407" s="33" t="s">
        <v>1876</v>
      </c>
      <c r="K3407" s="33">
        <v>4</v>
      </c>
      <c r="L3407" s="236">
        <v>45323</v>
      </c>
      <c r="M3407" s="236">
        <v>45323</v>
      </c>
      <c r="N3407" s="33" t="s">
        <v>124</v>
      </c>
      <c r="O3407" s="48" t="s">
        <v>125</v>
      </c>
      <c r="P3407" s="29" t="s">
        <v>1143</v>
      </c>
      <c r="Q3407" s="33" t="s">
        <v>1481</v>
      </c>
      <c r="R3407" s="29" t="s">
        <v>78</v>
      </c>
      <c r="S3407" s="33">
        <v>4</v>
      </c>
      <c r="T3407" s="33"/>
      <c r="U3407" s="33"/>
      <c r="V3407" s="33"/>
      <c r="W3407" s="306"/>
      <c r="X3407" s="306"/>
      <c r="Y3407" s="33"/>
      <c r="Z3407" s="33"/>
    </row>
    <row r="3408" ht="24" spans="1:28">
      <c r="A3408" s="33">
        <v>1273</v>
      </c>
      <c r="B3408" s="33" t="s">
        <v>117</v>
      </c>
      <c r="C3408" s="33" t="s">
        <v>118</v>
      </c>
      <c r="D3408" s="33" t="s">
        <v>363</v>
      </c>
      <c r="E3408" s="33" t="s">
        <v>157</v>
      </c>
      <c r="F3408" s="33" t="s">
        <v>1728</v>
      </c>
      <c r="G3408" s="33" t="s">
        <v>1830</v>
      </c>
      <c r="H3408" s="33" t="s">
        <v>2085</v>
      </c>
      <c r="I3408" s="33" t="s">
        <v>1876</v>
      </c>
      <c r="J3408" s="33" t="s">
        <v>1876</v>
      </c>
      <c r="K3408" s="33">
        <v>4</v>
      </c>
      <c r="L3408" s="236">
        <v>45352</v>
      </c>
      <c r="M3408" s="236">
        <v>45352</v>
      </c>
      <c r="N3408" s="33" t="s">
        <v>124</v>
      </c>
      <c r="O3408" s="48" t="s">
        <v>125</v>
      </c>
      <c r="P3408" s="29" t="s">
        <v>1143</v>
      </c>
      <c r="Q3408" s="33" t="s">
        <v>1481</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363</v>
      </c>
      <c r="E3409" s="33" t="s">
        <v>157</v>
      </c>
      <c r="F3409" s="33" t="s">
        <v>1728</v>
      </c>
      <c r="G3409" s="33" t="s">
        <v>1830</v>
      </c>
      <c r="H3409" s="33" t="s">
        <v>2085</v>
      </c>
      <c r="I3409" s="33" t="s">
        <v>1876</v>
      </c>
      <c r="J3409" s="33" t="s">
        <v>1876</v>
      </c>
      <c r="K3409" s="33">
        <v>4</v>
      </c>
      <c r="L3409" s="236">
        <v>45352</v>
      </c>
      <c r="M3409" s="236">
        <v>45352</v>
      </c>
      <c r="N3409" s="33" t="s">
        <v>124</v>
      </c>
      <c r="O3409" s="48" t="s">
        <v>125</v>
      </c>
      <c r="P3409" s="29" t="s">
        <v>1143</v>
      </c>
      <c r="Q3409" s="33" t="s">
        <v>1481</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363</v>
      </c>
      <c r="E3410" s="33" t="s">
        <v>157</v>
      </c>
      <c r="F3410" s="33" t="s">
        <v>1728</v>
      </c>
      <c r="G3410" s="33" t="s">
        <v>1830</v>
      </c>
      <c r="H3410" s="33" t="s">
        <v>2085</v>
      </c>
      <c r="I3410" s="33" t="s">
        <v>1876</v>
      </c>
      <c r="J3410" s="33" t="s">
        <v>1876</v>
      </c>
      <c r="K3410" s="33">
        <v>4</v>
      </c>
      <c r="L3410" s="236">
        <v>45383</v>
      </c>
      <c r="M3410" s="236">
        <v>45383</v>
      </c>
      <c r="N3410" s="33" t="s">
        <v>124</v>
      </c>
      <c r="O3410" s="48" t="s">
        <v>125</v>
      </c>
      <c r="P3410" s="29" t="s">
        <v>1143</v>
      </c>
      <c r="Q3410" s="33" t="s">
        <v>1481</v>
      </c>
      <c r="R3410" s="29" t="s">
        <v>78</v>
      </c>
      <c r="S3410" s="33">
        <v>4</v>
      </c>
      <c r="T3410" s="33"/>
      <c r="U3410" s="33"/>
      <c r="V3410" s="33"/>
      <c r="W3410" s="306"/>
      <c r="X3410" s="306"/>
      <c r="Y3410" s="33"/>
      <c r="Z3410" s="33"/>
    </row>
    <row r="3411" ht="24" spans="1:26">
      <c r="A3411" s="33">
        <v>1276</v>
      </c>
      <c r="B3411" s="33" t="s">
        <v>117</v>
      </c>
      <c r="C3411" s="33" t="s">
        <v>118</v>
      </c>
      <c r="D3411" s="33" t="s">
        <v>363</v>
      </c>
      <c r="E3411" s="33" t="s">
        <v>157</v>
      </c>
      <c r="F3411" s="33" t="s">
        <v>1728</v>
      </c>
      <c r="G3411" s="33" t="s">
        <v>1830</v>
      </c>
      <c r="H3411" s="33" t="s">
        <v>2085</v>
      </c>
      <c r="I3411" s="33" t="s">
        <v>1876</v>
      </c>
      <c r="J3411" s="33" t="s">
        <v>1876</v>
      </c>
      <c r="K3411" s="33">
        <v>4</v>
      </c>
      <c r="L3411" s="236">
        <v>45383</v>
      </c>
      <c r="M3411" s="236">
        <v>45383</v>
      </c>
      <c r="N3411" s="33" t="s">
        <v>124</v>
      </c>
      <c r="O3411" s="48" t="s">
        <v>125</v>
      </c>
      <c r="P3411" s="29" t="s">
        <v>1143</v>
      </c>
      <c r="Q3411" s="33" t="s">
        <v>1481</v>
      </c>
      <c r="R3411" s="29" t="s">
        <v>78</v>
      </c>
      <c r="S3411" s="33">
        <v>4</v>
      </c>
      <c r="T3411" s="33"/>
      <c r="U3411" s="33"/>
      <c r="V3411" s="33"/>
      <c r="W3411" s="306"/>
      <c r="X3411" s="306"/>
      <c r="Y3411" s="33"/>
      <c r="Z3411" s="33"/>
    </row>
    <row r="3412" ht="24" spans="1:26">
      <c r="A3412" s="33">
        <v>1277</v>
      </c>
      <c r="B3412" s="33" t="s">
        <v>117</v>
      </c>
      <c r="C3412" s="33" t="s">
        <v>118</v>
      </c>
      <c r="D3412" s="33" t="s">
        <v>363</v>
      </c>
      <c r="E3412" s="33" t="s">
        <v>157</v>
      </c>
      <c r="F3412" s="33" t="s">
        <v>1728</v>
      </c>
      <c r="G3412" s="33" t="s">
        <v>1830</v>
      </c>
      <c r="H3412" s="33" t="s">
        <v>2085</v>
      </c>
      <c r="I3412" s="33" t="s">
        <v>1876</v>
      </c>
      <c r="J3412" s="33" t="s">
        <v>1876</v>
      </c>
      <c r="K3412" s="33">
        <v>4</v>
      </c>
      <c r="L3412" s="236">
        <v>45413</v>
      </c>
      <c r="M3412" s="236">
        <v>45413</v>
      </c>
      <c r="N3412" s="33" t="s">
        <v>124</v>
      </c>
      <c r="O3412" s="48" t="s">
        <v>125</v>
      </c>
      <c r="P3412" s="29" t="s">
        <v>1143</v>
      </c>
      <c r="Q3412" s="33" t="s">
        <v>1481</v>
      </c>
      <c r="R3412" s="29" t="s">
        <v>78</v>
      </c>
      <c r="S3412" s="33">
        <v>4</v>
      </c>
      <c r="T3412" s="33"/>
      <c r="U3412" s="33"/>
      <c r="V3412" s="33"/>
      <c r="W3412" s="306"/>
      <c r="X3412" s="306"/>
      <c r="Y3412" s="33"/>
      <c r="Z3412" s="33"/>
    </row>
    <row r="3413" ht="24" spans="1:26">
      <c r="A3413" s="33">
        <v>1278</v>
      </c>
      <c r="B3413" s="33" t="s">
        <v>117</v>
      </c>
      <c r="C3413" s="33" t="s">
        <v>118</v>
      </c>
      <c r="D3413" s="33" t="s">
        <v>363</v>
      </c>
      <c r="E3413" s="33" t="s">
        <v>157</v>
      </c>
      <c r="F3413" s="33" t="s">
        <v>1728</v>
      </c>
      <c r="G3413" s="33" t="s">
        <v>1830</v>
      </c>
      <c r="H3413" s="33" t="s">
        <v>2085</v>
      </c>
      <c r="I3413" s="33" t="s">
        <v>1876</v>
      </c>
      <c r="J3413" s="33" t="s">
        <v>1876</v>
      </c>
      <c r="K3413" s="33">
        <v>4</v>
      </c>
      <c r="L3413" s="236">
        <v>45413</v>
      </c>
      <c r="M3413" s="236">
        <v>45413</v>
      </c>
      <c r="N3413" s="33" t="s">
        <v>124</v>
      </c>
      <c r="O3413" s="48" t="s">
        <v>125</v>
      </c>
      <c r="P3413" s="29" t="s">
        <v>1143</v>
      </c>
      <c r="Q3413" s="33" t="s">
        <v>1481</v>
      </c>
      <c r="R3413" s="29" t="s">
        <v>78</v>
      </c>
      <c r="S3413" s="33">
        <v>4</v>
      </c>
      <c r="T3413" s="33"/>
      <c r="U3413" s="33"/>
      <c r="V3413" s="33"/>
      <c r="W3413" s="306"/>
      <c r="X3413" s="306"/>
      <c r="Y3413" s="33"/>
      <c r="Z3413" s="33"/>
    </row>
    <row r="3414" ht="24" spans="1:26">
      <c r="A3414" s="33">
        <v>1279</v>
      </c>
      <c r="B3414" s="33" t="s">
        <v>117</v>
      </c>
      <c r="C3414" s="33" t="s">
        <v>118</v>
      </c>
      <c r="D3414" s="33" t="s">
        <v>363</v>
      </c>
      <c r="E3414" s="33" t="s">
        <v>157</v>
      </c>
      <c r="F3414" s="33" t="s">
        <v>1728</v>
      </c>
      <c r="G3414" s="33" t="s">
        <v>1830</v>
      </c>
      <c r="H3414" s="33" t="s">
        <v>2085</v>
      </c>
      <c r="I3414" s="33" t="s">
        <v>1876</v>
      </c>
      <c r="J3414" s="33" t="s">
        <v>1876</v>
      </c>
      <c r="K3414" s="33">
        <v>4</v>
      </c>
      <c r="L3414" s="236">
        <v>45444</v>
      </c>
      <c r="M3414" s="236">
        <v>45444</v>
      </c>
      <c r="N3414" s="33" t="s">
        <v>124</v>
      </c>
      <c r="O3414" s="48" t="s">
        <v>125</v>
      </c>
      <c r="P3414" s="29" t="s">
        <v>1143</v>
      </c>
      <c r="Q3414" s="33" t="s">
        <v>1481</v>
      </c>
      <c r="R3414" s="29" t="s">
        <v>78</v>
      </c>
      <c r="S3414" s="33">
        <v>4</v>
      </c>
      <c r="T3414" s="33"/>
      <c r="U3414" s="33"/>
      <c r="V3414" s="33"/>
      <c r="W3414" s="306"/>
      <c r="X3414" s="306"/>
      <c r="Y3414" s="33"/>
      <c r="Z3414" s="33"/>
    </row>
    <row r="3415" ht="24" spans="1:26">
      <c r="A3415" s="33">
        <v>1280</v>
      </c>
      <c r="B3415" s="33" t="s">
        <v>117</v>
      </c>
      <c r="C3415" s="33" t="s">
        <v>118</v>
      </c>
      <c r="D3415" s="33" t="s">
        <v>363</v>
      </c>
      <c r="E3415" s="33" t="s">
        <v>157</v>
      </c>
      <c r="F3415" s="33" t="s">
        <v>1728</v>
      </c>
      <c r="G3415" s="33" t="s">
        <v>1830</v>
      </c>
      <c r="H3415" s="33" t="s">
        <v>2085</v>
      </c>
      <c r="I3415" s="33" t="s">
        <v>1876</v>
      </c>
      <c r="J3415" s="33" t="s">
        <v>1876</v>
      </c>
      <c r="K3415" s="33">
        <v>4</v>
      </c>
      <c r="L3415" s="236">
        <v>45444</v>
      </c>
      <c r="M3415" s="236">
        <v>45444</v>
      </c>
      <c r="N3415" s="33" t="s">
        <v>124</v>
      </c>
      <c r="O3415" s="48" t="s">
        <v>125</v>
      </c>
      <c r="P3415" s="29" t="s">
        <v>1143</v>
      </c>
      <c r="Q3415" s="33" t="s">
        <v>1481</v>
      </c>
      <c r="R3415" s="29" t="s">
        <v>78</v>
      </c>
      <c r="S3415" s="33">
        <v>4</v>
      </c>
      <c r="T3415" s="33"/>
      <c r="U3415" s="33"/>
      <c r="V3415" s="33"/>
      <c r="W3415" s="306"/>
      <c r="X3415" s="306"/>
      <c r="Y3415" s="33"/>
      <c r="Z3415" s="33"/>
    </row>
    <row r="3416" ht="24" spans="1:26">
      <c r="A3416" s="33">
        <v>1281</v>
      </c>
      <c r="B3416" s="33" t="s">
        <v>117</v>
      </c>
      <c r="C3416" s="33" t="s">
        <v>118</v>
      </c>
      <c r="D3416" s="33" t="s">
        <v>363</v>
      </c>
      <c r="E3416" s="33" t="s">
        <v>157</v>
      </c>
      <c r="F3416" s="33" t="s">
        <v>1728</v>
      </c>
      <c r="G3416" s="33" t="s">
        <v>1830</v>
      </c>
      <c r="H3416" s="33" t="s">
        <v>2085</v>
      </c>
      <c r="I3416" s="33" t="s">
        <v>1876</v>
      </c>
      <c r="J3416" s="33" t="s">
        <v>1876</v>
      </c>
      <c r="K3416" s="33">
        <v>4</v>
      </c>
      <c r="L3416" s="236">
        <v>45474</v>
      </c>
      <c r="M3416" s="236">
        <v>45474</v>
      </c>
      <c r="N3416" s="33" t="s">
        <v>124</v>
      </c>
      <c r="O3416" s="48" t="s">
        <v>125</v>
      </c>
      <c r="P3416" s="29" t="s">
        <v>1143</v>
      </c>
      <c r="Q3416" s="33" t="s">
        <v>1481</v>
      </c>
      <c r="R3416" s="29" t="s">
        <v>78</v>
      </c>
      <c r="S3416" s="33">
        <v>4</v>
      </c>
      <c r="T3416" s="33"/>
      <c r="U3416" s="33"/>
      <c r="V3416" s="33"/>
      <c r="W3416" s="306"/>
      <c r="X3416" s="306"/>
      <c r="Y3416" s="33"/>
      <c r="Z3416" s="33"/>
    </row>
    <row r="3417" ht="24" spans="1:26">
      <c r="A3417" s="33">
        <v>1282</v>
      </c>
      <c r="B3417" s="33" t="s">
        <v>117</v>
      </c>
      <c r="C3417" s="33" t="s">
        <v>118</v>
      </c>
      <c r="D3417" s="33" t="s">
        <v>363</v>
      </c>
      <c r="E3417" s="33" t="s">
        <v>157</v>
      </c>
      <c r="F3417" s="33" t="s">
        <v>1728</v>
      </c>
      <c r="G3417" s="33" t="s">
        <v>1830</v>
      </c>
      <c r="H3417" s="33" t="s">
        <v>2085</v>
      </c>
      <c r="I3417" s="33" t="s">
        <v>1876</v>
      </c>
      <c r="J3417" s="33" t="s">
        <v>1876</v>
      </c>
      <c r="K3417" s="33">
        <v>4</v>
      </c>
      <c r="L3417" s="236">
        <v>45474</v>
      </c>
      <c r="M3417" s="236">
        <v>45474</v>
      </c>
      <c r="N3417" s="33" t="s">
        <v>124</v>
      </c>
      <c r="O3417" s="48" t="s">
        <v>125</v>
      </c>
      <c r="P3417" s="29" t="s">
        <v>1143</v>
      </c>
      <c r="Q3417" s="33" t="s">
        <v>1481</v>
      </c>
      <c r="R3417" s="29" t="s">
        <v>78</v>
      </c>
      <c r="S3417" s="33">
        <v>4</v>
      </c>
      <c r="T3417" s="33"/>
      <c r="U3417" s="33"/>
      <c r="V3417" s="33"/>
      <c r="W3417" s="306"/>
      <c r="X3417" s="306"/>
      <c r="Y3417" s="33"/>
      <c r="Z3417" s="33"/>
    </row>
    <row r="3418" ht="24" spans="1:26">
      <c r="A3418" s="33">
        <v>1283</v>
      </c>
      <c r="B3418" s="33" t="s">
        <v>117</v>
      </c>
      <c r="C3418" s="33" t="s">
        <v>118</v>
      </c>
      <c r="D3418" s="33" t="s">
        <v>363</v>
      </c>
      <c r="E3418" s="33" t="s">
        <v>157</v>
      </c>
      <c r="F3418" s="33" t="s">
        <v>1728</v>
      </c>
      <c r="G3418" s="33" t="s">
        <v>1830</v>
      </c>
      <c r="H3418" s="33" t="s">
        <v>2085</v>
      </c>
      <c r="I3418" s="33" t="s">
        <v>1876</v>
      </c>
      <c r="J3418" s="33" t="s">
        <v>1876</v>
      </c>
      <c r="K3418" s="33">
        <v>4</v>
      </c>
      <c r="L3418" s="236">
        <v>45505</v>
      </c>
      <c r="M3418" s="236">
        <v>45505</v>
      </c>
      <c r="N3418" s="33" t="s">
        <v>124</v>
      </c>
      <c r="O3418" s="48" t="s">
        <v>125</v>
      </c>
      <c r="P3418" s="29" t="s">
        <v>1143</v>
      </c>
      <c r="Q3418" s="33" t="s">
        <v>1481</v>
      </c>
      <c r="R3418" s="29" t="s">
        <v>78</v>
      </c>
      <c r="S3418" s="33">
        <v>4</v>
      </c>
      <c r="T3418" s="33"/>
      <c r="U3418" s="33"/>
      <c r="V3418" s="33"/>
      <c r="W3418" s="306"/>
      <c r="X3418" s="306"/>
      <c r="Y3418" s="33"/>
      <c r="Z3418" s="33"/>
    </row>
    <row r="3419" ht="24" spans="1:26">
      <c r="A3419" s="33">
        <v>1284</v>
      </c>
      <c r="B3419" s="33" t="s">
        <v>117</v>
      </c>
      <c r="C3419" s="33" t="s">
        <v>118</v>
      </c>
      <c r="D3419" s="33" t="s">
        <v>363</v>
      </c>
      <c r="E3419" s="33" t="s">
        <v>157</v>
      </c>
      <c r="F3419" s="33" t="s">
        <v>1728</v>
      </c>
      <c r="G3419" s="33" t="s">
        <v>1830</v>
      </c>
      <c r="H3419" s="33" t="s">
        <v>2085</v>
      </c>
      <c r="I3419" s="33" t="s">
        <v>1876</v>
      </c>
      <c r="J3419" s="33" t="s">
        <v>1876</v>
      </c>
      <c r="K3419" s="33">
        <v>4</v>
      </c>
      <c r="L3419" s="236">
        <v>45505</v>
      </c>
      <c r="M3419" s="236">
        <v>45505</v>
      </c>
      <c r="N3419" s="33" t="s">
        <v>124</v>
      </c>
      <c r="O3419" s="48" t="s">
        <v>125</v>
      </c>
      <c r="P3419" s="29" t="s">
        <v>1143</v>
      </c>
      <c r="Q3419" s="33" t="s">
        <v>1481</v>
      </c>
      <c r="R3419" s="29" t="s">
        <v>78</v>
      </c>
      <c r="S3419" s="33">
        <v>4</v>
      </c>
      <c r="T3419" s="33"/>
      <c r="U3419" s="33"/>
      <c r="V3419" s="33"/>
      <c r="W3419" s="306"/>
      <c r="X3419" s="306"/>
      <c r="Y3419" s="33"/>
      <c r="Z3419" s="33"/>
    </row>
    <row r="3420" ht="24" spans="1:28">
      <c r="A3420" s="33">
        <v>1285</v>
      </c>
      <c r="B3420" s="33" t="s">
        <v>117</v>
      </c>
      <c r="C3420" s="33" t="s">
        <v>118</v>
      </c>
      <c r="D3420" s="33" t="s">
        <v>363</v>
      </c>
      <c r="E3420" s="33" t="s">
        <v>157</v>
      </c>
      <c r="F3420" s="33" t="s">
        <v>1728</v>
      </c>
      <c r="G3420" s="33" t="s">
        <v>1830</v>
      </c>
      <c r="H3420" s="33" t="s">
        <v>2085</v>
      </c>
      <c r="I3420" s="33" t="s">
        <v>1876</v>
      </c>
      <c r="J3420" s="33" t="s">
        <v>1876</v>
      </c>
      <c r="K3420" s="33">
        <v>4</v>
      </c>
      <c r="L3420" s="236">
        <v>45536</v>
      </c>
      <c r="M3420" s="236">
        <v>45536</v>
      </c>
      <c r="N3420" s="33" t="s">
        <v>124</v>
      </c>
      <c r="O3420" s="48" t="s">
        <v>125</v>
      </c>
      <c r="P3420" s="29" t="s">
        <v>1143</v>
      </c>
      <c r="Q3420" s="33" t="s">
        <v>1481</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363</v>
      </c>
      <c r="E3421" s="33" t="s">
        <v>157</v>
      </c>
      <c r="F3421" s="33" t="s">
        <v>1728</v>
      </c>
      <c r="G3421" s="33" t="s">
        <v>1830</v>
      </c>
      <c r="H3421" s="33" t="s">
        <v>2085</v>
      </c>
      <c r="I3421" s="33" t="s">
        <v>1876</v>
      </c>
      <c r="J3421" s="33" t="s">
        <v>1876</v>
      </c>
      <c r="K3421" s="33">
        <v>4</v>
      </c>
      <c r="L3421" s="236">
        <v>45536</v>
      </c>
      <c r="M3421" s="236">
        <v>45536</v>
      </c>
      <c r="N3421" s="33" t="s">
        <v>124</v>
      </c>
      <c r="O3421" s="48" t="s">
        <v>125</v>
      </c>
      <c r="P3421" s="29" t="s">
        <v>1143</v>
      </c>
      <c r="Q3421" s="33" t="s">
        <v>1481</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363</v>
      </c>
      <c r="E3422" s="33" t="s">
        <v>157</v>
      </c>
      <c r="F3422" s="33" t="s">
        <v>1728</v>
      </c>
      <c r="G3422" s="33" t="s">
        <v>1830</v>
      </c>
      <c r="H3422" s="33" t="s">
        <v>2085</v>
      </c>
      <c r="I3422" s="33" t="s">
        <v>1876</v>
      </c>
      <c r="J3422" s="33" t="s">
        <v>1876</v>
      </c>
      <c r="K3422" s="33">
        <v>4</v>
      </c>
      <c r="L3422" s="236">
        <v>45566</v>
      </c>
      <c r="M3422" s="236">
        <v>45566</v>
      </c>
      <c r="N3422" s="33" t="s">
        <v>124</v>
      </c>
      <c r="O3422" s="48" t="s">
        <v>125</v>
      </c>
      <c r="P3422" s="29" t="s">
        <v>1143</v>
      </c>
      <c r="Q3422" s="33" t="s">
        <v>1481</v>
      </c>
      <c r="R3422" s="29" t="s">
        <v>78</v>
      </c>
      <c r="S3422" s="33">
        <v>4</v>
      </c>
      <c r="T3422" s="33"/>
      <c r="U3422" s="33"/>
      <c r="V3422" s="33"/>
      <c r="W3422" s="306"/>
      <c r="X3422" s="306"/>
      <c r="Y3422" s="33"/>
      <c r="Z3422" s="33"/>
    </row>
    <row r="3423" ht="24" spans="1:26">
      <c r="A3423" s="33">
        <v>1288</v>
      </c>
      <c r="B3423" s="33" t="s">
        <v>117</v>
      </c>
      <c r="C3423" s="33" t="s">
        <v>118</v>
      </c>
      <c r="D3423" s="33" t="s">
        <v>363</v>
      </c>
      <c r="E3423" s="33" t="s">
        <v>157</v>
      </c>
      <c r="F3423" s="33" t="s">
        <v>1728</v>
      </c>
      <c r="G3423" s="33" t="s">
        <v>1830</v>
      </c>
      <c r="H3423" s="33" t="s">
        <v>2085</v>
      </c>
      <c r="I3423" s="33" t="s">
        <v>1876</v>
      </c>
      <c r="J3423" s="33" t="s">
        <v>1876</v>
      </c>
      <c r="K3423" s="33">
        <v>4</v>
      </c>
      <c r="L3423" s="236">
        <v>45566</v>
      </c>
      <c r="M3423" s="236">
        <v>45566</v>
      </c>
      <c r="N3423" s="33" t="s">
        <v>124</v>
      </c>
      <c r="O3423" s="48" t="s">
        <v>125</v>
      </c>
      <c r="P3423" s="29" t="s">
        <v>1143</v>
      </c>
      <c r="Q3423" s="33" t="s">
        <v>1481</v>
      </c>
      <c r="R3423" s="29" t="s">
        <v>78</v>
      </c>
      <c r="S3423" s="33">
        <v>4</v>
      </c>
      <c r="T3423" s="33"/>
      <c r="U3423" s="33"/>
      <c r="V3423" s="33"/>
      <c r="W3423" s="306"/>
      <c r="X3423" s="306"/>
      <c r="Y3423" s="33"/>
      <c r="Z3423" s="33"/>
    </row>
    <row r="3424" ht="24" spans="1:26">
      <c r="A3424" s="33">
        <v>1289</v>
      </c>
      <c r="B3424" s="33" t="s">
        <v>117</v>
      </c>
      <c r="C3424" s="33" t="s">
        <v>118</v>
      </c>
      <c r="D3424" s="33" t="s">
        <v>363</v>
      </c>
      <c r="E3424" s="33" t="s">
        <v>157</v>
      </c>
      <c r="F3424" s="33" t="s">
        <v>1728</v>
      </c>
      <c r="G3424" s="33" t="s">
        <v>1830</v>
      </c>
      <c r="H3424" s="33" t="s">
        <v>2085</v>
      </c>
      <c r="I3424" s="33" t="s">
        <v>1876</v>
      </c>
      <c r="J3424" s="33" t="s">
        <v>1876</v>
      </c>
      <c r="K3424" s="33">
        <v>4</v>
      </c>
      <c r="L3424" s="236">
        <v>45597</v>
      </c>
      <c r="M3424" s="236">
        <v>45597</v>
      </c>
      <c r="N3424" s="33" t="s">
        <v>124</v>
      </c>
      <c r="O3424" s="48" t="s">
        <v>125</v>
      </c>
      <c r="P3424" s="29" t="s">
        <v>1143</v>
      </c>
      <c r="Q3424" s="33" t="s">
        <v>1481</v>
      </c>
      <c r="R3424" s="29" t="s">
        <v>78</v>
      </c>
      <c r="S3424" s="33">
        <v>4</v>
      </c>
      <c r="T3424" s="33"/>
      <c r="U3424" s="33"/>
      <c r="V3424" s="33"/>
      <c r="W3424" s="306"/>
      <c r="X3424" s="306"/>
      <c r="Y3424" s="33"/>
      <c r="Z3424" s="33"/>
    </row>
    <row r="3425" ht="24" spans="1:26">
      <c r="A3425" s="33">
        <v>1290</v>
      </c>
      <c r="B3425" s="33" t="s">
        <v>117</v>
      </c>
      <c r="C3425" s="33" t="s">
        <v>118</v>
      </c>
      <c r="D3425" s="33" t="s">
        <v>363</v>
      </c>
      <c r="E3425" s="33" t="s">
        <v>157</v>
      </c>
      <c r="F3425" s="33" t="s">
        <v>1728</v>
      </c>
      <c r="G3425" s="33" t="s">
        <v>1830</v>
      </c>
      <c r="H3425" s="33" t="s">
        <v>2085</v>
      </c>
      <c r="I3425" s="33" t="s">
        <v>1876</v>
      </c>
      <c r="J3425" s="33" t="s">
        <v>1876</v>
      </c>
      <c r="K3425" s="33">
        <v>4</v>
      </c>
      <c r="L3425" s="236">
        <v>45597</v>
      </c>
      <c r="M3425" s="236">
        <v>45597</v>
      </c>
      <c r="N3425" s="33" t="s">
        <v>124</v>
      </c>
      <c r="O3425" s="48" t="s">
        <v>125</v>
      </c>
      <c r="P3425" s="29" t="s">
        <v>1143</v>
      </c>
      <c r="Q3425" s="33" t="s">
        <v>1481</v>
      </c>
      <c r="R3425" s="29" t="s">
        <v>78</v>
      </c>
      <c r="S3425" s="33">
        <v>4</v>
      </c>
      <c r="T3425" s="33"/>
      <c r="U3425" s="33"/>
      <c r="V3425" s="33"/>
      <c r="W3425" s="306"/>
      <c r="X3425" s="306"/>
      <c r="Y3425" s="33"/>
      <c r="Z3425" s="33"/>
    </row>
    <row r="3426" ht="24" spans="1:26">
      <c r="A3426" s="33">
        <v>1291</v>
      </c>
      <c r="B3426" s="33" t="s">
        <v>117</v>
      </c>
      <c r="C3426" s="33" t="s">
        <v>118</v>
      </c>
      <c r="D3426" s="33" t="s">
        <v>363</v>
      </c>
      <c r="E3426" s="33" t="s">
        <v>157</v>
      </c>
      <c r="F3426" s="33" t="s">
        <v>1728</v>
      </c>
      <c r="G3426" s="33" t="s">
        <v>1830</v>
      </c>
      <c r="H3426" s="33" t="s">
        <v>2085</v>
      </c>
      <c r="I3426" s="33" t="s">
        <v>1876</v>
      </c>
      <c r="J3426" s="33" t="s">
        <v>1876</v>
      </c>
      <c r="K3426" s="33">
        <v>4</v>
      </c>
      <c r="L3426" s="236">
        <v>45627</v>
      </c>
      <c r="M3426" s="236">
        <v>45627</v>
      </c>
      <c r="N3426" s="33" t="s">
        <v>124</v>
      </c>
      <c r="O3426" s="48" t="s">
        <v>125</v>
      </c>
      <c r="P3426" s="29" t="s">
        <v>1143</v>
      </c>
      <c r="Q3426" s="33" t="s">
        <v>1481</v>
      </c>
      <c r="R3426" s="29" t="s">
        <v>78</v>
      </c>
      <c r="S3426" s="33">
        <v>4</v>
      </c>
      <c r="T3426" s="33"/>
      <c r="U3426" s="33"/>
      <c r="V3426" s="33"/>
      <c r="W3426" s="306"/>
      <c r="X3426" s="306"/>
      <c r="Y3426" s="33"/>
      <c r="Z3426" s="33"/>
    </row>
    <row r="3427" ht="24" spans="1:26">
      <c r="A3427" s="33">
        <v>1292</v>
      </c>
      <c r="B3427" s="33" t="s">
        <v>117</v>
      </c>
      <c r="C3427" s="33" t="s">
        <v>118</v>
      </c>
      <c r="D3427" s="33" t="s">
        <v>363</v>
      </c>
      <c r="E3427" s="33" t="s">
        <v>157</v>
      </c>
      <c r="F3427" s="33" t="s">
        <v>1728</v>
      </c>
      <c r="G3427" s="33" t="s">
        <v>1830</v>
      </c>
      <c r="H3427" s="33" t="s">
        <v>2085</v>
      </c>
      <c r="I3427" s="33" t="s">
        <v>1876</v>
      </c>
      <c r="J3427" s="33" t="s">
        <v>1876</v>
      </c>
      <c r="K3427" s="33">
        <v>4</v>
      </c>
      <c r="L3427" s="236">
        <v>45627</v>
      </c>
      <c r="M3427" s="236">
        <v>45627</v>
      </c>
      <c r="N3427" s="33" t="s">
        <v>124</v>
      </c>
      <c r="O3427" s="48" t="s">
        <v>125</v>
      </c>
      <c r="P3427" s="29" t="s">
        <v>1143</v>
      </c>
      <c r="Q3427" s="33" t="s">
        <v>1481</v>
      </c>
      <c r="R3427" s="29" t="s">
        <v>78</v>
      </c>
      <c r="S3427" s="33">
        <v>4</v>
      </c>
      <c r="T3427" s="33"/>
      <c r="U3427" s="33"/>
      <c r="V3427" s="33"/>
      <c r="W3427" s="306"/>
      <c r="X3427" s="306"/>
      <c r="Y3427" s="33"/>
      <c r="Z3427" s="33"/>
    </row>
    <row r="3428" ht="24" spans="1:26">
      <c r="A3428" s="33">
        <v>1294</v>
      </c>
      <c r="B3428" s="33" t="s">
        <v>117</v>
      </c>
      <c r="C3428" s="33" t="s">
        <v>118</v>
      </c>
      <c r="D3428" s="33" t="s">
        <v>363</v>
      </c>
      <c r="E3428" s="33" t="s">
        <v>157</v>
      </c>
      <c r="F3428" s="33" t="s">
        <v>1733</v>
      </c>
      <c r="G3428" s="33" t="s">
        <v>1830</v>
      </c>
      <c r="H3428" s="33" t="s">
        <v>2084</v>
      </c>
      <c r="I3428" s="33" t="s">
        <v>1876</v>
      </c>
      <c r="J3428" s="33" t="s">
        <v>1876</v>
      </c>
      <c r="K3428" s="33">
        <v>2</v>
      </c>
      <c r="L3428" s="236">
        <v>45292</v>
      </c>
      <c r="M3428" s="236">
        <v>45292</v>
      </c>
      <c r="N3428" s="33" t="s">
        <v>124</v>
      </c>
      <c r="O3428" s="48" t="s">
        <v>125</v>
      </c>
      <c r="P3428" s="29" t="s">
        <v>1143</v>
      </c>
      <c r="Q3428" s="33" t="s">
        <v>1481</v>
      </c>
      <c r="R3428" s="29" t="s">
        <v>78</v>
      </c>
      <c r="S3428" s="33">
        <v>2</v>
      </c>
      <c r="T3428" s="33"/>
      <c r="U3428" s="33"/>
      <c r="V3428" s="33"/>
      <c r="W3428" s="306"/>
      <c r="X3428" s="306"/>
      <c r="Y3428" s="33"/>
      <c r="Z3428" s="33"/>
    </row>
    <row r="3429" ht="24" spans="1:26">
      <c r="A3429" s="33">
        <v>1295</v>
      </c>
      <c r="B3429" s="33" t="s">
        <v>117</v>
      </c>
      <c r="C3429" s="33" t="s">
        <v>118</v>
      </c>
      <c r="D3429" s="33" t="s">
        <v>363</v>
      </c>
      <c r="E3429" s="33" t="s">
        <v>157</v>
      </c>
      <c r="F3429" s="33" t="s">
        <v>1733</v>
      </c>
      <c r="G3429" s="33" t="s">
        <v>1830</v>
      </c>
      <c r="H3429" s="33" t="s">
        <v>2084</v>
      </c>
      <c r="I3429" s="33" t="s">
        <v>1876</v>
      </c>
      <c r="J3429" s="33" t="s">
        <v>1876</v>
      </c>
      <c r="K3429" s="33">
        <v>2</v>
      </c>
      <c r="L3429" s="236">
        <v>45323</v>
      </c>
      <c r="M3429" s="236">
        <v>45323</v>
      </c>
      <c r="N3429" s="33" t="s">
        <v>124</v>
      </c>
      <c r="O3429" s="48" t="s">
        <v>125</v>
      </c>
      <c r="P3429" s="29" t="s">
        <v>1143</v>
      </c>
      <c r="Q3429" s="33" t="s">
        <v>1481</v>
      </c>
      <c r="R3429" s="29" t="s">
        <v>78</v>
      </c>
      <c r="S3429" s="33">
        <v>2</v>
      </c>
      <c r="T3429" s="33"/>
      <c r="U3429" s="33"/>
      <c r="V3429" s="33"/>
      <c r="W3429" s="306"/>
      <c r="X3429" s="306"/>
      <c r="Y3429" s="33"/>
      <c r="Z3429" s="33"/>
    </row>
    <row r="3430" ht="24" spans="1:28">
      <c r="A3430" s="33">
        <v>1296</v>
      </c>
      <c r="B3430" s="33" t="s">
        <v>117</v>
      </c>
      <c r="C3430" s="33" t="s">
        <v>118</v>
      </c>
      <c r="D3430" s="33" t="s">
        <v>363</v>
      </c>
      <c r="E3430" s="33" t="s">
        <v>157</v>
      </c>
      <c r="F3430" s="33" t="s">
        <v>1733</v>
      </c>
      <c r="G3430" s="33" t="s">
        <v>1830</v>
      </c>
      <c r="H3430" s="33" t="s">
        <v>2084</v>
      </c>
      <c r="I3430" s="33" t="s">
        <v>1876</v>
      </c>
      <c r="J3430" s="33" t="s">
        <v>1876</v>
      </c>
      <c r="K3430" s="33">
        <v>2</v>
      </c>
      <c r="L3430" s="236">
        <v>45352</v>
      </c>
      <c r="M3430" s="236">
        <v>45352</v>
      </c>
      <c r="N3430" s="33" t="s">
        <v>124</v>
      </c>
      <c r="O3430" s="48" t="s">
        <v>125</v>
      </c>
      <c r="P3430" s="29" t="s">
        <v>1143</v>
      </c>
      <c r="Q3430" s="33" t="s">
        <v>1481</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363</v>
      </c>
      <c r="E3431" s="33" t="s">
        <v>157</v>
      </c>
      <c r="F3431" s="33" t="s">
        <v>1733</v>
      </c>
      <c r="G3431" s="33" t="s">
        <v>1830</v>
      </c>
      <c r="H3431" s="33" t="s">
        <v>2084</v>
      </c>
      <c r="I3431" s="33" t="s">
        <v>1876</v>
      </c>
      <c r="J3431" s="33" t="s">
        <v>1876</v>
      </c>
      <c r="K3431" s="33">
        <v>2</v>
      </c>
      <c r="L3431" s="236">
        <v>45383</v>
      </c>
      <c r="M3431" s="236">
        <v>45383</v>
      </c>
      <c r="N3431" s="33" t="s">
        <v>124</v>
      </c>
      <c r="O3431" s="48" t="s">
        <v>125</v>
      </c>
      <c r="P3431" s="29" t="s">
        <v>1143</v>
      </c>
      <c r="Q3431" s="33" t="s">
        <v>1481</v>
      </c>
      <c r="R3431" s="29" t="s">
        <v>78</v>
      </c>
      <c r="S3431" s="33">
        <v>2</v>
      </c>
      <c r="T3431" s="33"/>
      <c r="U3431" s="33"/>
      <c r="V3431" s="33"/>
      <c r="W3431" s="306"/>
      <c r="X3431" s="306"/>
      <c r="Y3431" s="33"/>
      <c r="Z3431" s="33"/>
    </row>
    <row r="3432" ht="24" spans="1:26">
      <c r="A3432" s="33">
        <v>1298</v>
      </c>
      <c r="B3432" s="33" t="s">
        <v>117</v>
      </c>
      <c r="C3432" s="33" t="s">
        <v>118</v>
      </c>
      <c r="D3432" s="33" t="s">
        <v>363</v>
      </c>
      <c r="E3432" s="33" t="s">
        <v>157</v>
      </c>
      <c r="F3432" s="33" t="s">
        <v>1733</v>
      </c>
      <c r="G3432" s="33" t="s">
        <v>1830</v>
      </c>
      <c r="H3432" s="33" t="s">
        <v>2084</v>
      </c>
      <c r="I3432" s="33" t="s">
        <v>1876</v>
      </c>
      <c r="J3432" s="33" t="s">
        <v>1876</v>
      </c>
      <c r="K3432" s="33">
        <v>2</v>
      </c>
      <c r="L3432" s="236">
        <v>45413</v>
      </c>
      <c r="M3432" s="236">
        <v>45413</v>
      </c>
      <c r="N3432" s="33" t="s">
        <v>124</v>
      </c>
      <c r="O3432" s="48" t="s">
        <v>125</v>
      </c>
      <c r="P3432" s="29" t="s">
        <v>1143</v>
      </c>
      <c r="Q3432" s="33" t="s">
        <v>1481</v>
      </c>
      <c r="R3432" s="29" t="s">
        <v>78</v>
      </c>
      <c r="S3432" s="33">
        <v>2</v>
      </c>
      <c r="T3432" s="33"/>
      <c r="U3432" s="33"/>
      <c r="V3432" s="33"/>
      <c r="W3432" s="306"/>
      <c r="X3432" s="306"/>
      <c r="Y3432" s="33"/>
      <c r="Z3432" s="33"/>
    </row>
    <row r="3433" ht="24" spans="1:26">
      <c r="A3433" s="33">
        <v>1299</v>
      </c>
      <c r="B3433" s="33" t="s">
        <v>117</v>
      </c>
      <c r="C3433" s="33" t="s">
        <v>118</v>
      </c>
      <c r="D3433" s="33" t="s">
        <v>363</v>
      </c>
      <c r="E3433" s="33" t="s">
        <v>157</v>
      </c>
      <c r="F3433" s="33" t="s">
        <v>1733</v>
      </c>
      <c r="G3433" s="33" t="s">
        <v>1830</v>
      </c>
      <c r="H3433" s="33" t="s">
        <v>2084</v>
      </c>
      <c r="I3433" s="33" t="s">
        <v>1876</v>
      </c>
      <c r="J3433" s="33" t="s">
        <v>1876</v>
      </c>
      <c r="K3433" s="33">
        <v>2</v>
      </c>
      <c r="L3433" s="236">
        <v>45444</v>
      </c>
      <c r="M3433" s="236">
        <v>45444</v>
      </c>
      <c r="N3433" s="33" t="s">
        <v>124</v>
      </c>
      <c r="O3433" s="48" t="s">
        <v>125</v>
      </c>
      <c r="P3433" s="29" t="s">
        <v>1143</v>
      </c>
      <c r="Q3433" s="33" t="s">
        <v>1481</v>
      </c>
      <c r="R3433" s="29" t="s">
        <v>78</v>
      </c>
      <c r="S3433" s="33">
        <v>2</v>
      </c>
      <c r="T3433" s="33"/>
      <c r="U3433" s="33"/>
      <c r="V3433" s="33"/>
      <c r="W3433" s="306"/>
      <c r="X3433" s="306"/>
      <c r="Y3433" s="33"/>
      <c r="Z3433" s="33"/>
    </row>
    <row r="3434" ht="24" spans="1:26">
      <c r="A3434" s="33">
        <v>1300</v>
      </c>
      <c r="B3434" s="33" t="s">
        <v>117</v>
      </c>
      <c r="C3434" s="33" t="s">
        <v>118</v>
      </c>
      <c r="D3434" s="33" t="s">
        <v>363</v>
      </c>
      <c r="E3434" s="33" t="s">
        <v>157</v>
      </c>
      <c r="F3434" s="33" t="s">
        <v>1733</v>
      </c>
      <c r="G3434" s="33" t="s">
        <v>1830</v>
      </c>
      <c r="H3434" s="33" t="s">
        <v>2084</v>
      </c>
      <c r="I3434" s="33" t="s">
        <v>1876</v>
      </c>
      <c r="J3434" s="33" t="s">
        <v>1876</v>
      </c>
      <c r="K3434" s="33">
        <v>2</v>
      </c>
      <c r="L3434" s="236">
        <v>45474</v>
      </c>
      <c r="M3434" s="236">
        <v>45474</v>
      </c>
      <c r="N3434" s="33" t="s">
        <v>124</v>
      </c>
      <c r="O3434" s="48" t="s">
        <v>125</v>
      </c>
      <c r="P3434" s="29" t="s">
        <v>1143</v>
      </c>
      <c r="Q3434" s="33" t="s">
        <v>1481</v>
      </c>
      <c r="R3434" s="29" t="s">
        <v>78</v>
      </c>
      <c r="S3434" s="33">
        <v>2</v>
      </c>
      <c r="T3434" s="33"/>
      <c r="U3434" s="33"/>
      <c r="V3434" s="33"/>
      <c r="W3434" s="306"/>
      <c r="X3434" s="306"/>
      <c r="Y3434" s="33"/>
      <c r="Z3434" s="33"/>
    </row>
    <row r="3435" ht="24" spans="1:26">
      <c r="A3435" s="33">
        <v>1301</v>
      </c>
      <c r="B3435" s="33" t="s">
        <v>117</v>
      </c>
      <c r="C3435" s="33" t="s">
        <v>118</v>
      </c>
      <c r="D3435" s="33" t="s">
        <v>363</v>
      </c>
      <c r="E3435" s="33" t="s">
        <v>157</v>
      </c>
      <c r="F3435" s="33" t="s">
        <v>1733</v>
      </c>
      <c r="G3435" s="33" t="s">
        <v>1830</v>
      </c>
      <c r="H3435" s="33" t="s">
        <v>2084</v>
      </c>
      <c r="I3435" s="33" t="s">
        <v>1876</v>
      </c>
      <c r="J3435" s="33" t="s">
        <v>1876</v>
      </c>
      <c r="K3435" s="33">
        <v>2</v>
      </c>
      <c r="L3435" s="236">
        <v>45505</v>
      </c>
      <c r="M3435" s="236">
        <v>45505</v>
      </c>
      <c r="N3435" s="33" t="s">
        <v>124</v>
      </c>
      <c r="O3435" s="48" t="s">
        <v>125</v>
      </c>
      <c r="P3435" s="29" t="s">
        <v>1143</v>
      </c>
      <c r="Q3435" s="33" t="s">
        <v>1481</v>
      </c>
      <c r="R3435" s="29" t="s">
        <v>78</v>
      </c>
      <c r="S3435" s="33">
        <v>2</v>
      </c>
      <c r="T3435" s="33"/>
      <c r="U3435" s="33"/>
      <c r="V3435" s="33"/>
      <c r="W3435" s="306"/>
      <c r="X3435" s="306"/>
      <c r="Y3435" s="33"/>
      <c r="Z3435" s="33"/>
    </row>
    <row r="3436" ht="24" spans="1:26">
      <c r="A3436" s="33">
        <v>1302</v>
      </c>
      <c r="B3436" s="33" t="s">
        <v>117</v>
      </c>
      <c r="C3436" s="33" t="s">
        <v>118</v>
      </c>
      <c r="D3436" s="33" t="s">
        <v>363</v>
      </c>
      <c r="E3436" s="33" t="s">
        <v>157</v>
      </c>
      <c r="F3436" s="33" t="s">
        <v>1733</v>
      </c>
      <c r="G3436" s="33" t="s">
        <v>1830</v>
      </c>
      <c r="H3436" s="33" t="s">
        <v>2084</v>
      </c>
      <c r="I3436" s="33" t="s">
        <v>1876</v>
      </c>
      <c r="J3436" s="33" t="s">
        <v>1876</v>
      </c>
      <c r="K3436" s="33">
        <v>2</v>
      </c>
      <c r="L3436" s="236">
        <v>45536</v>
      </c>
      <c r="M3436" s="236">
        <v>45536</v>
      </c>
      <c r="N3436" s="33" t="s">
        <v>124</v>
      </c>
      <c r="O3436" s="48" t="s">
        <v>125</v>
      </c>
      <c r="P3436" s="29" t="s">
        <v>1143</v>
      </c>
      <c r="Q3436" s="33" t="s">
        <v>1481</v>
      </c>
      <c r="R3436" s="29" t="s">
        <v>78</v>
      </c>
      <c r="S3436" s="33">
        <v>2</v>
      </c>
      <c r="T3436" s="33"/>
      <c r="U3436" s="33"/>
      <c r="V3436" s="33"/>
      <c r="W3436" s="306"/>
      <c r="X3436" s="306"/>
      <c r="Y3436" s="33"/>
      <c r="Z3436" s="33"/>
    </row>
    <row r="3437" ht="24" spans="1:26">
      <c r="A3437" s="33">
        <v>1303</v>
      </c>
      <c r="B3437" s="33" t="s">
        <v>117</v>
      </c>
      <c r="C3437" s="33" t="s">
        <v>118</v>
      </c>
      <c r="D3437" s="33" t="s">
        <v>363</v>
      </c>
      <c r="E3437" s="33" t="s">
        <v>157</v>
      </c>
      <c r="F3437" s="33" t="s">
        <v>1733</v>
      </c>
      <c r="G3437" s="33" t="s">
        <v>1830</v>
      </c>
      <c r="H3437" s="33" t="s">
        <v>2084</v>
      </c>
      <c r="I3437" s="33" t="s">
        <v>1876</v>
      </c>
      <c r="J3437" s="33" t="s">
        <v>1876</v>
      </c>
      <c r="K3437" s="33">
        <v>2</v>
      </c>
      <c r="L3437" s="236">
        <v>45566</v>
      </c>
      <c r="M3437" s="236">
        <v>45566</v>
      </c>
      <c r="N3437" s="33" t="s">
        <v>124</v>
      </c>
      <c r="O3437" s="48" t="s">
        <v>125</v>
      </c>
      <c r="P3437" s="29" t="s">
        <v>1143</v>
      </c>
      <c r="Q3437" s="33" t="s">
        <v>1481</v>
      </c>
      <c r="R3437" s="29" t="s">
        <v>78</v>
      </c>
      <c r="S3437" s="33">
        <v>2</v>
      </c>
      <c r="T3437" s="33"/>
      <c r="U3437" s="33"/>
      <c r="V3437" s="33"/>
      <c r="W3437" s="306"/>
      <c r="X3437" s="306"/>
      <c r="Y3437" s="33"/>
      <c r="Z3437" s="33"/>
    </row>
    <row r="3438" ht="24" spans="1:26">
      <c r="A3438" s="33">
        <v>1304</v>
      </c>
      <c r="B3438" s="33" t="s">
        <v>117</v>
      </c>
      <c r="C3438" s="33" t="s">
        <v>118</v>
      </c>
      <c r="D3438" s="33" t="s">
        <v>363</v>
      </c>
      <c r="E3438" s="33" t="s">
        <v>157</v>
      </c>
      <c r="F3438" s="33" t="s">
        <v>1733</v>
      </c>
      <c r="G3438" s="33" t="s">
        <v>1830</v>
      </c>
      <c r="H3438" s="33" t="s">
        <v>2084</v>
      </c>
      <c r="I3438" s="33" t="s">
        <v>1876</v>
      </c>
      <c r="J3438" s="33" t="s">
        <v>1876</v>
      </c>
      <c r="K3438" s="33">
        <v>2</v>
      </c>
      <c r="L3438" s="236">
        <v>45597</v>
      </c>
      <c r="M3438" s="236">
        <v>45597</v>
      </c>
      <c r="N3438" s="33" t="s">
        <v>124</v>
      </c>
      <c r="O3438" s="48" t="s">
        <v>125</v>
      </c>
      <c r="P3438" s="29" t="s">
        <v>1143</v>
      </c>
      <c r="Q3438" s="33" t="s">
        <v>1481</v>
      </c>
      <c r="R3438" s="29" t="s">
        <v>78</v>
      </c>
      <c r="S3438" s="33">
        <v>2</v>
      </c>
      <c r="T3438" s="33"/>
      <c r="U3438" s="33"/>
      <c r="V3438" s="33"/>
      <c r="W3438" s="306"/>
      <c r="X3438" s="306"/>
      <c r="Y3438" s="33"/>
      <c r="Z3438" s="33"/>
    </row>
    <row r="3439" ht="24" spans="1:26">
      <c r="A3439" s="33">
        <v>1305</v>
      </c>
      <c r="B3439" s="33" t="s">
        <v>117</v>
      </c>
      <c r="C3439" s="33" t="s">
        <v>118</v>
      </c>
      <c r="D3439" s="33" t="s">
        <v>363</v>
      </c>
      <c r="E3439" s="33" t="s">
        <v>157</v>
      </c>
      <c r="F3439" s="33" t="s">
        <v>1733</v>
      </c>
      <c r="G3439" s="33" t="s">
        <v>1830</v>
      </c>
      <c r="H3439" s="33" t="s">
        <v>2084</v>
      </c>
      <c r="I3439" s="33" t="s">
        <v>1876</v>
      </c>
      <c r="J3439" s="33" t="s">
        <v>1876</v>
      </c>
      <c r="K3439" s="33">
        <v>2</v>
      </c>
      <c r="L3439" s="236">
        <v>45627</v>
      </c>
      <c r="M3439" s="236">
        <v>45627</v>
      </c>
      <c r="N3439" s="33" t="s">
        <v>124</v>
      </c>
      <c r="O3439" s="48" t="s">
        <v>125</v>
      </c>
      <c r="P3439" s="29" t="s">
        <v>1143</v>
      </c>
      <c r="Q3439" s="33" t="s">
        <v>1481</v>
      </c>
      <c r="R3439" s="29" t="s">
        <v>78</v>
      </c>
      <c r="S3439" s="33">
        <v>2</v>
      </c>
      <c r="T3439" s="33"/>
      <c r="U3439" s="33"/>
      <c r="V3439" s="33"/>
      <c r="W3439" s="306"/>
      <c r="X3439" s="306"/>
      <c r="Y3439" s="33"/>
      <c r="Z3439" s="33"/>
    </row>
    <row r="3440" ht="24" spans="1:26">
      <c r="A3440" s="33">
        <v>1306</v>
      </c>
      <c r="B3440" s="33" t="s">
        <v>117</v>
      </c>
      <c r="C3440" s="33" t="s">
        <v>118</v>
      </c>
      <c r="D3440" s="33" t="s">
        <v>363</v>
      </c>
      <c r="E3440" s="33" t="s">
        <v>157</v>
      </c>
      <c r="F3440" s="33" t="s">
        <v>1733</v>
      </c>
      <c r="G3440" s="33" t="s">
        <v>1830</v>
      </c>
      <c r="H3440" s="33" t="s">
        <v>2085</v>
      </c>
      <c r="I3440" s="33" t="s">
        <v>1876</v>
      </c>
      <c r="J3440" s="33" t="s">
        <v>1876</v>
      </c>
      <c r="K3440" s="33">
        <v>4</v>
      </c>
      <c r="L3440" s="236">
        <v>45292</v>
      </c>
      <c r="M3440" s="236">
        <v>45292</v>
      </c>
      <c r="N3440" s="33" t="s">
        <v>124</v>
      </c>
      <c r="O3440" s="48" t="s">
        <v>125</v>
      </c>
      <c r="P3440" s="29" t="s">
        <v>1143</v>
      </c>
      <c r="Q3440" s="33" t="s">
        <v>1481</v>
      </c>
      <c r="R3440" s="29" t="s">
        <v>78</v>
      </c>
      <c r="S3440" s="33">
        <v>4</v>
      </c>
      <c r="T3440" s="33"/>
      <c r="U3440" s="33"/>
      <c r="V3440" s="33"/>
      <c r="W3440" s="306"/>
      <c r="X3440" s="306"/>
      <c r="Y3440" s="33"/>
      <c r="Z3440" s="33"/>
    </row>
    <row r="3441" ht="24" spans="1:26">
      <c r="A3441" s="33">
        <v>1307</v>
      </c>
      <c r="B3441" s="33" t="s">
        <v>117</v>
      </c>
      <c r="C3441" s="33" t="s">
        <v>118</v>
      </c>
      <c r="D3441" s="33" t="s">
        <v>363</v>
      </c>
      <c r="E3441" s="33" t="s">
        <v>157</v>
      </c>
      <c r="F3441" s="33" t="s">
        <v>1733</v>
      </c>
      <c r="G3441" s="33" t="s">
        <v>1830</v>
      </c>
      <c r="H3441" s="33" t="s">
        <v>2085</v>
      </c>
      <c r="I3441" s="33" t="s">
        <v>1876</v>
      </c>
      <c r="J3441" s="33" t="s">
        <v>1876</v>
      </c>
      <c r="K3441" s="33">
        <v>4</v>
      </c>
      <c r="L3441" s="236">
        <v>45292</v>
      </c>
      <c r="M3441" s="236">
        <v>45292</v>
      </c>
      <c r="N3441" s="33" t="s">
        <v>124</v>
      </c>
      <c r="O3441" s="48" t="s">
        <v>125</v>
      </c>
      <c r="P3441" s="29" t="s">
        <v>1143</v>
      </c>
      <c r="Q3441" s="33" t="s">
        <v>1481</v>
      </c>
      <c r="R3441" s="29" t="s">
        <v>78</v>
      </c>
      <c r="S3441" s="33">
        <v>4</v>
      </c>
      <c r="T3441" s="33"/>
      <c r="U3441" s="33"/>
      <c r="V3441" s="33"/>
      <c r="W3441" s="306"/>
      <c r="X3441" s="306"/>
      <c r="Y3441" s="33"/>
      <c r="Z3441" s="33"/>
    </row>
    <row r="3442" ht="24" spans="1:28">
      <c r="A3442" s="33">
        <v>1308</v>
      </c>
      <c r="B3442" s="33" t="s">
        <v>117</v>
      </c>
      <c r="C3442" s="33" t="s">
        <v>118</v>
      </c>
      <c r="D3442" s="33" t="s">
        <v>363</v>
      </c>
      <c r="E3442" s="33" t="s">
        <v>157</v>
      </c>
      <c r="F3442" s="33" t="s">
        <v>1733</v>
      </c>
      <c r="G3442" s="33" t="s">
        <v>1830</v>
      </c>
      <c r="H3442" s="33" t="s">
        <v>2085</v>
      </c>
      <c r="I3442" s="33" t="s">
        <v>1876</v>
      </c>
      <c r="J3442" s="33" t="s">
        <v>1876</v>
      </c>
      <c r="K3442" s="33">
        <v>4</v>
      </c>
      <c r="L3442" s="236">
        <v>45323</v>
      </c>
      <c r="M3442" s="236">
        <v>45323</v>
      </c>
      <c r="N3442" s="33" t="s">
        <v>124</v>
      </c>
      <c r="O3442" s="48" t="s">
        <v>125</v>
      </c>
      <c r="P3442" s="29" t="s">
        <v>1143</v>
      </c>
      <c r="Q3442" s="33" t="s">
        <v>1481</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363</v>
      </c>
      <c r="E3443" s="33" t="s">
        <v>157</v>
      </c>
      <c r="F3443" s="33" t="s">
        <v>1733</v>
      </c>
      <c r="G3443" s="33" t="s">
        <v>1830</v>
      </c>
      <c r="H3443" s="33" t="s">
        <v>2085</v>
      </c>
      <c r="I3443" s="33" t="s">
        <v>1876</v>
      </c>
      <c r="J3443" s="33" t="s">
        <v>1876</v>
      </c>
      <c r="K3443" s="33">
        <v>4</v>
      </c>
      <c r="L3443" s="236">
        <v>45323</v>
      </c>
      <c r="M3443" s="236">
        <v>45323</v>
      </c>
      <c r="N3443" s="33" t="s">
        <v>124</v>
      </c>
      <c r="O3443" s="48" t="s">
        <v>125</v>
      </c>
      <c r="P3443" s="29" t="s">
        <v>1143</v>
      </c>
      <c r="Q3443" s="33" t="s">
        <v>1481</v>
      </c>
      <c r="R3443" s="29" t="s">
        <v>78</v>
      </c>
      <c r="S3443" s="33">
        <v>4</v>
      </c>
      <c r="T3443" s="33"/>
      <c r="U3443" s="33"/>
      <c r="V3443" s="33"/>
      <c r="W3443" s="306"/>
      <c r="X3443" s="306"/>
      <c r="Y3443" s="33"/>
      <c r="Z3443" s="33"/>
    </row>
    <row r="3444" ht="24" spans="1:28">
      <c r="A3444" s="33">
        <v>1310</v>
      </c>
      <c r="B3444" s="33" t="s">
        <v>117</v>
      </c>
      <c r="C3444" s="33" t="s">
        <v>118</v>
      </c>
      <c r="D3444" s="33" t="s">
        <v>363</v>
      </c>
      <c r="E3444" s="33" t="s">
        <v>157</v>
      </c>
      <c r="F3444" s="33" t="s">
        <v>1733</v>
      </c>
      <c r="G3444" s="33" t="s">
        <v>1830</v>
      </c>
      <c r="H3444" s="33" t="s">
        <v>2085</v>
      </c>
      <c r="I3444" s="33" t="s">
        <v>1876</v>
      </c>
      <c r="J3444" s="33" t="s">
        <v>1876</v>
      </c>
      <c r="K3444" s="33">
        <v>4</v>
      </c>
      <c r="L3444" s="236">
        <v>45352</v>
      </c>
      <c r="M3444" s="236">
        <v>45352</v>
      </c>
      <c r="N3444" s="33" t="s">
        <v>124</v>
      </c>
      <c r="O3444" s="48" t="s">
        <v>125</v>
      </c>
      <c r="P3444" s="29" t="s">
        <v>1143</v>
      </c>
      <c r="Q3444" s="33" t="s">
        <v>1481</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363</v>
      </c>
      <c r="E3445" s="33" t="s">
        <v>157</v>
      </c>
      <c r="F3445" s="33" t="s">
        <v>1733</v>
      </c>
      <c r="G3445" s="33" t="s">
        <v>1830</v>
      </c>
      <c r="H3445" s="33" t="s">
        <v>2085</v>
      </c>
      <c r="I3445" s="33" t="s">
        <v>1876</v>
      </c>
      <c r="J3445" s="33" t="s">
        <v>1876</v>
      </c>
      <c r="K3445" s="33">
        <v>4</v>
      </c>
      <c r="L3445" s="236">
        <v>45352</v>
      </c>
      <c r="M3445" s="236">
        <v>45352</v>
      </c>
      <c r="N3445" s="33" t="s">
        <v>124</v>
      </c>
      <c r="O3445" s="48" t="s">
        <v>125</v>
      </c>
      <c r="P3445" s="29" t="s">
        <v>1143</v>
      </c>
      <c r="Q3445" s="33" t="s">
        <v>1481</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363</v>
      </c>
      <c r="E3446" s="33" t="s">
        <v>157</v>
      </c>
      <c r="F3446" s="33" t="s">
        <v>1733</v>
      </c>
      <c r="G3446" s="33" t="s">
        <v>1830</v>
      </c>
      <c r="H3446" s="33" t="s">
        <v>2085</v>
      </c>
      <c r="I3446" s="33" t="s">
        <v>1876</v>
      </c>
      <c r="J3446" s="33" t="s">
        <v>1876</v>
      </c>
      <c r="K3446" s="33">
        <v>4</v>
      </c>
      <c r="L3446" s="236">
        <v>45383</v>
      </c>
      <c r="M3446" s="236">
        <v>45383</v>
      </c>
      <c r="N3446" s="33" t="s">
        <v>124</v>
      </c>
      <c r="O3446" s="48" t="s">
        <v>125</v>
      </c>
      <c r="P3446" s="29" t="s">
        <v>1143</v>
      </c>
      <c r="Q3446" s="33" t="s">
        <v>1481</v>
      </c>
      <c r="R3446" s="29" t="s">
        <v>78</v>
      </c>
      <c r="S3446" s="33">
        <v>4</v>
      </c>
      <c r="T3446" s="33"/>
      <c r="U3446" s="33"/>
      <c r="V3446" s="33"/>
      <c r="W3446" s="306"/>
      <c r="X3446" s="306"/>
      <c r="Y3446" s="33"/>
      <c r="Z3446" s="33"/>
    </row>
    <row r="3447" ht="24" spans="1:26">
      <c r="A3447" s="33">
        <v>1313</v>
      </c>
      <c r="B3447" s="33" t="s">
        <v>117</v>
      </c>
      <c r="C3447" s="33" t="s">
        <v>118</v>
      </c>
      <c r="D3447" s="33" t="s">
        <v>363</v>
      </c>
      <c r="E3447" s="33" t="s">
        <v>157</v>
      </c>
      <c r="F3447" s="33" t="s">
        <v>1733</v>
      </c>
      <c r="G3447" s="33" t="s">
        <v>1830</v>
      </c>
      <c r="H3447" s="33" t="s">
        <v>2085</v>
      </c>
      <c r="I3447" s="33" t="s">
        <v>1876</v>
      </c>
      <c r="J3447" s="33" t="s">
        <v>1876</v>
      </c>
      <c r="K3447" s="33">
        <v>4</v>
      </c>
      <c r="L3447" s="236">
        <v>45383</v>
      </c>
      <c r="M3447" s="236">
        <v>45383</v>
      </c>
      <c r="N3447" s="33" t="s">
        <v>124</v>
      </c>
      <c r="O3447" s="48" t="s">
        <v>125</v>
      </c>
      <c r="P3447" s="29" t="s">
        <v>1143</v>
      </c>
      <c r="Q3447" s="33" t="s">
        <v>1481</v>
      </c>
      <c r="R3447" s="29" t="s">
        <v>78</v>
      </c>
      <c r="S3447" s="33">
        <v>4</v>
      </c>
      <c r="T3447" s="33"/>
      <c r="U3447" s="33"/>
      <c r="V3447" s="33"/>
      <c r="W3447" s="306"/>
      <c r="X3447" s="306"/>
      <c r="Y3447" s="33"/>
      <c r="Z3447" s="33"/>
    </row>
    <row r="3448" ht="24" spans="1:26">
      <c r="A3448" s="33">
        <v>1314</v>
      </c>
      <c r="B3448" s="33" t="s">
        <v>117</v>
      </c>
      <c r="C3448" s="33" t="s">
        <v>118</v>
      </c>
      <c r="D3448" s="33" t="s">
        <v>363</v>
      </c>
      <c r="E3448" s="33" t="s">
        <v>157</v>
      </c>
      <c r="F3448" s="33" t="s">
        <v>1733</v>
      </c>
      <c r="G3448" s="33" t="s">
        <v>1830</v>
      </c>
      <c r="H3448" s="33" t="s">
        <v>2085</v>
      </c>
      <c r="I3448" s="33" t="s">
        <v>1876</v>
      </c>
      <c r="J3448" s="33" t="s">
        <v>1876</v>
      </c>
      <c r="K3448" s="33">
        <v>4</v>
      </c>
      <c r="L3448" s="236">
        <v>45413</v>
      </c>
      <c r="M3448" s="236">
        <v>45413</v>
      </c>
      <c r="N3448" s="33" t="s">
        <v>124</v>
      </c>
      <c r="O3448" s="48" t="s">
        <v>125</v>
      </c>
      <c r="P3448" s="29" t="s">
        <v>1143</v>
      </c>
      <c r="Q3448" s="33" t="s">
        <v>1481</v>
      </c>
      <c r="R3448" s="29" t="s">
        <v>78</v>
      </c>
      <c r="S3448" s="33">
        <v>4</v>
      </c>
      <c r="T3448" s="33"/>
      <c r="U3448" s="33"/>
      <c r="V3448" s="33"/>
      <c r="W3448" s="306"/>
      <c r="X3448" s="306"/>
      <c r="Y3448" s="33"/>
      <c r="Z3448" s="33"/>
    </row>
    <row r="3449" ht="24" spans="1:26">
      <c r="A3449" s="33">
        <v>1315</v>
      </c>
      <c r="B3449" s="33" t="s">
        <v>117</v>
      </c>
      <c r="C3449" s="33" t="s">
        <v>118</v>
      </c>
      <c r="D3449" s="33" t="s">
        <v>363</v>
      </c>
      <c r="E3449" s="33" t="s">
        <v>157</v>
      </c>
      <c r="F3449" s="33" t="s">
        <v>1733</v>
      </c>
      <c r="G3449" s="33" t="s">
        <v>1830</v>
      </c>
      <c r="H3449" s="33" t="s">
        <v>2085</v>
      </c>
      <c r="I3449" s="33" t="s">
        <v>1876</v>
      </c>
      <c r="J3449" s="33" t="s">
        <v>1876</v>
      </c>
      <c r="K3449" s="33">
        <v>4</v>
      </c>
      <c r="L3449" s="236">
        <v>45413</v>
      </c>
      <c r="M3449" s="236">
        <v>45413</v>
      </c>
      <c r="N3449" s="33" t="s">
        <v>124</v>
      </c>
      <c r="O3449" s="48" t="s">
        <v>125</v>
      </c>
      <c r="P3449" s="29" t="s">
        <v>1143</v>
      </c>
      <c r="Q3449" s="33" t="s">
        <v>1481</v>
      </c>
      <c r="R3449" s="29" t="s">
        <v>78</v>
      </c>
      <c r="S3449" s="33">
        <v>4</v>
      </c>
      <c r="T3449" s="33"/>
      <c r="U3449" s="33"/>
      <c r="V3449" s="33"/>
      <c r="W3449" s="306"/>
      <c r="X3449" s="306"/>
      <c r="Y3449" s="33"/>
      <c r="Z3449" s="33"/>
    </row>
    <row r="3450" ht="24" spans="1:26">
      <c r="A3450" s="33">
        <v>1316</v>
      </c>
      <c r="B3450" s="33" t="s">
        <v>117</v>
      </c>
      <c r="C3450" s="33" t="s">
        <v>118</v>
      </c>
      <c r="D3450" s="33" t="s">
        <v>363</v>
      </c>
      <c r="E3450" s="33" t="s">
        <v>157</v>
      </c>
      <c r="F3450" s="33" t="s">
        <v>1733</v>
      </c>
      <c r="G3450" s="33" t="s">
        <v>1830</v>
      </c>
      <c r="H3450" s="33" t="s">
        <v>2085</v>
      </c>
      <c r="I3450" s="33" t="s">
        <v>1876</v>
      </c>
      <c r="J3450" s="33" t="s">
        <v>1876</v>
      </c>
      <c r="K3450" s="33">
        <v>4</v>
      </c>
      <c r="L3450" s="236">
        <v>45444</v>
      </c>
      <c r="M3450" s="236">
        <v>45444</v>
      </c>
      <c r="N3450" s="33" t="s">
        <v>124</v>
      </c>
      <c r="O3450" s="48" t="s">
        <v>125</v>
      </c>
      <c r="P3450" s="29" t="s">
        <v>1143</v>
      </c>
      <c r="Q3450" s="33" t="s">
        <v>1481</v>
      </c>
      <c r="R3450" s="29" t="s">
        <v>78</v>
      </c>
      <c r="S3450" s="33">
        <v>4</v>
      </c>
      <c r="T3450" s="33"/>
      <c r="U3450" s="33"/>
      <c r="V3450" s="33"/>
      <c r="W3450" s="306"/>
      <c r="X3450" s="306"/>
      <c r="Y3450" s="33"/>
      <c r="Z3450" s="33"/>
    </row>
    <row r="3451" ht="24" spans="1:26">
      <c r="A3451" s="33">
        <v>1317</v>
      </c>
      <c r="B3451" s="33" t="s">
        <v>117</v>
      </c>
      <c r="C3451" s="33" t="s">
        <v>118</v>
      </c>
      <c r="D3451" s="33" t="s">
        <v>363</v>
      </c>
      <c r="E3451" s="33" t="s">
        <v>157</v>
      </c>
      <c r="F3451" s="33" t="s">
        <v>1733</v>
      </c>
      <c r="G3451" s="33" t="s">
        <v>1830</v>
      </c>
      <c r="H3451" s="33" t="s">
        <v>2085</v>
      </c>
      <c r="I3451" s="33" t="s">
        <v>1876</v>
      </c>
      <c r="J3451" s="33" t="s">
        <v>1876</v>
      </c>
      <c r="K3451" s="33">
        <v>4</v>
      </c>
      <c r="L3451" s="236">
        <v>45444</v>
      </c>
      <c r="M3451" s="236">
        <v>45444</v>
      </c>
      <c r="N3451" s="33" t="s">
        <v>124</v>
      </c>
      <c r="O3451" s="48" t="s">
        <v>125</v>
      </c>
      <c r="P3451" s="29" t="s">
        <v>1143</v>
      </c>
      <c r="Q3451" s="33" t="s">
        <v>1481</v>
      </c>
      <c r="R3451" s="29" t="s">
        <v>78</v>
      </c>
      <c r="S3451" s="33">
        <v>4</v>
      </c>
      <c r="T3451" s="33"/>
      <c r="U3451" s="33"/>
      <c r="V3451" s="33"/>
      <c r="W3451" s="306"/>
      <c r="X3451" s="306"/>
      <c r="Y3451" s="33"/>
      <c r="Z3451" s="33"/>
    </row>
    <row r="3452" ht="24" spans="1:26">
      <c r="A3452" s="33">
        <v>1318</v>
      </c>
      <c r="B3452" s="33" t="s">
        <v>117</v>
      </c>
      <c r="C3452" s="33" t="s">
        <v>118</v>
      </c>
      <c r="D3452" s="33" t="s">
        <v>363</v>
      </c>
      <c r="E3452" s="33" t="s">
        <v>157</v>
      </c>
      <c r="F3452" s="33" t="s">
        <v>1733</v>
      </c>
      <c r="G3452" s="33" t="s">
        <v>1830</v>
      </c>
      <c r="H3452" s="33" t="s">
        <v>2085</v>
      </c>
      <c r="I3452" s="33" t="s">
        <v>1876</v>
      </c>
      <c r="J3452" s="33" t="s">
        <v>1876</v>
      </c>
      <c r="K3452" s="33">
        <v>4</v>
      </c>
      <c r="L3452" s="236">
        <v>45474</v>
      </c>
      <c r="M3452" s="236">
        <v>45474</v>
      </c>
      <c r="N3452" s="33" t="s">
        <v>124</v>
      </c>
      <c r="O3452" s="48" t="s">
        <v>125</v>
      </c>
      <c r="P3452" s="29" t="s">
        <v>1143</v>
      </c>
      <c r="Q3452" s="33" t="s">
        <v>1481</v>
      </c>
      <c r="R3452" s="29" t="s">
        <v>78</v>
      </c>
      <c r="S3452" s="33">
        <v>4</v>
      </c>
      <c r="T3452" s="33"/>
      <c r="U3452" s="33"/>
      <c r="V3452" s="33"/>
      <c r="W3452" s="306"/>
      <c r="X3452" s="306"/>
      <c r="Y3452" s="33"/>
      <c r="Z3452" s="33"/>
    </row>
    <row r="3453" ht="24" spans="1:26">
      <c r="A3453" s="33">
        <v>1319</v>
      </c>
      <c r="B3453" s="33" t="s">
        <v>117</v>
      </c>
      <c r="C3453" s="33" t="s">
        <v>118</v>
      </c>
      <c r="D3453" s="33" t="s">
        <v>363</v>
      </c>
      <c r="E3453" s="33" t="s">
        <v>157</v>
      </c>
      <c r="F3453" s="33" t="s">
        <v>1733</v>
      </c>
      <c r="G3453" s="33" t="s">
        <v>1830</v>
      </c>
      <c r="H3453" s="33" t="s">
        <v>2085</v>
      </c>
      <c r="I3453" s="33" t="s">
        <v>1876</v>
      </c>
      <c r="J3453" s="33" t="s">
        <v>1876</v>
      </c>
      <c r="K3453" s="33">
        <v>4</v>
      </c>
      <c r="L3453" s="236">
        <v>45474</v>
      </c>
      <c r="M3453" s="236">
        <v>45474</v>
      </c>
      <c r="N3453" s="33" t="s">
        <v>124</v>
      </c>
      <c r="O3453" s="48" t="s">
        <v>125</v>
      </c>
      <c r="P3453" s="29" t="s">
        <v>1143</v>
      </c>
      <c r="Q3453" s="33" t="s">
        <v>1481</v>
      </c>
      <c r="R3453" s="29" t="s">
        <v>78</v>
      </c>
      <c r="S3453" s="33">
        <v>4</v>
      </c>
      <c r="T3453" s="33"/>
      <c r="U3453" s="33"/>
      <c r="V3453" s="33"/>
      <c r="W3453" s="306"/>
      <c r="X3453" s="306"/>
      <c r="Y3453" s="33"/>
      <c r="Z3453" s="33"/>
    </row>
    <row r="3454" ht="24" spans="1:26">
      <c r="A3454" s="33">
        <v>1320</v>
      </c>
      <c r="B3454" s="33" t="s">
        <v>117</v>
      </c>
      <c r="C3454" s="33" t="s">
        <v>118</v>
      </c>
      <c r="D3454" s="33" t="s">
        <v>363</v>
      </c>
      <c r="E3454" s="33" t="s">
        <v>157</v>
      </c>
      <c r="F3454" s="33" t="s">
        <v>1733</v>
      </c>
      <c r="G3454" s="33" t="s">
        <v>1830</v>
      </c>
      <c r="H3454" s="33" t="s">
        <v>2085</v>
      </c>
      <c r="I3454" s="33" t="s">
        <v>1876</v>
      </c>
      <c r="J3454" s="33" t="s">
        <v>1876</v>
      </c>
      <c r="K3454" s="33">
        <v>4</v>
      </c>
      <c r="L3454" s="236">
        <v>45505</v>
      </c>
      <c r="M3454" s="236">
        <v>45505</v>
      </c>
      <c r="N3454" s="33" t="s">
        <v>124</v>
      </c>
      <c r="O3454" s="48" t="s">
        <v>125</v>
      </c>
      <c r="P3454" s="29" t="s">
        <v>1143</v>
      </c>
      <c r="Q3454" s="33" t="s">
        <v>1481</v>
      </c>
      <c r="R3454" s="29" t="s">
        <v>78</v>
      </c>
      <c r="S3454" s="33">
        <v>4</v>
      </c>
      <c r="T3454" s="33"/>
      <c r="U3454" s="33"/>
      <c r="V3454" s="33"/>
      <c r="W3454" s="306"/>
      <c r="X3454" s="306"/>
      <c r="Y3454" s="33"/>
      <c r="Z3454" s="33"/>
    </row>
    <row r="3455" ht="24" spans="1:26">
      <c r="A3455" s="33">
        <v>1321</v>
      </c>
      <c r="B3455" s="33" t="s">
        <v>117</v>
      </c>
      <c r="C3455" s="33" t="s">
        <v>118</v>
      </c>
      <c r="D3455" s="33" t="s">
        <v>363</v>
      </c>
      <c r="E3455" s="33" t="s">
        <v>157</v>
      </c>
      <c r="F3455" s="33" t="s">
        <v>1733</v>
      </c>
      <c r="G3455" s="33" t="s">
        <v>1830</v>
      </c>
      <c r="H3455" s="33" t="s">
        <v>2085</v>
      </c>
      <c r="I3455" s="33" t="s">
        <v>1876</v>
      </c>
      <c r="J3455" s="33" t="s">
        <v>1876</v>
      </c>
      <c r="K3455" s="33">
        <v>4</v>
      </c>
      <c r="L3455" s="236">
        <v>45505</v>
      </c>
      <c r="M3455" s="236">
        <v>45505</v>
      </c>
      <c r="N3455" s="33" t="s">
        <v>124</v>
      </c>
      <c r="O3455" s="48" t="s">
        <v>125</v>
      </c>
      <c r="P3455" s="29" t="s">
        <v>1143</v>
      </c>
      <c r="Q3455" s="33" t="s">
        <v>1481</v>
      </c>
      <c r="R3455" s="29" t="s">
        <v>78</v>
      </c>
      <c r="S3455" s="33">
        <v>4</v>
      </c>
      <c r="T3455" s="33"/>
      <c r="U3455" s="33"/>
      <c r="V3455" s="33"/>
      <c r="W3455" s="306"/>
      <c r="X3455" s="306"/>
      <c r="Y3455" s="33"/>
      <c r="Z3455" s="33"/>
    </row>
    <row r="3456" ht="24" spans="1:28">
      <c r="A3456" s="33">
        <v>1322</v>
      </c>
      <c r="B3456" s="33" t="s">
        <v>117</v>
      </c>
      <c r="C3456" s="33" t="s">
        <v>118</v>
      </c>
      <c r="D3456" s="33" t="s">
        <v>363</v>
      </c>
      <c r="E3456" s="33" t="s">
        <v>157</v>
      </c>
      <c r="F3456" s="33" t="s">
        <v>1733</v>
      </c>
      <c r="G3456" s="33" t="s">
        <v>1830</v>
      </c>
      <c r="H3456" s="33" t="s">
        <v>2085</v>
      </c>
      <c r="I3456" s="33" t="s">
        <v>1876</v>
      </c>
      <c r="J3456" s="33" t="s">
        <v>1876</v>
      </c>
      <c r="K3456" s="33">
        <v>4</v>
      </c>
      <c r="L3456" s="236">
        <v>45536</v>
      </c>
      <c r="M3456" s="236">
        <v>45536</v>
      </c>
      <c r="N3456" s="33" t="s">
        <v>124</v>
      </c>
      <c r="O3456" s="48" t="s">
        <v>125</v>
      </c>
      <c r="P3456" s="29" t="s">
        <v>1143</v>
      </c>
      <c r="Q3456" s="33" t="s">
        <v>1481</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363</v>
      </c>
      <c r="E3457" s="33" t="s">
        <v>157</v>
      </c>
      <c r="F3457" s="33" t="s">
        <v>1733</v>
      </c>
      <c r="G3457" s="33" t="s">
        <v>1830</v>
      </c>
      <c r="H3457" s="33" t="s">
        <v>2085</v>
      </c>
      <c r="I3457" s="33" t="s">
        <v>1876</v>
      </c>
      <c r="J3457" s="33" t="s">
        <v>1876</v>
      </c>
      <c r="K3457" s="33">
        <v>4</v>
      </c>
      <c r="L3457" s="236">
        <v>45536</v>
      </c>
      <c r="M3457" s="236">
        <v>45536</v>
      </c>
      <c r="N3457" s="33" t="s">
        <v>124</v>
      </c>
      <c r="O3457" s="48" t="s">
        <v>125</v>
      </c>
      <c r="P3457" s="29" t="s">
        <v>1143</v>
      </c>
      <c r="Q3457" s="33" t="s">
        <v>1481</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363</v>
      </c>
      <c r="E3458" s="33" t="s">
        <v>157</v>
      </c>
      <c r="F3458" s="33" t="s">
        <v>1733</v>
      </c>
      <c r="G3458" s="33" t="s">
        <v>1830</v>
      </c>
      <c r="H3458" s="33" t="s">
        <v>2085</v>
      </c>
      <c r="I3458" s="33" t="s">
        <v>1876</v>
      </c>
      <c r="J3458" s="33" t="s">
        <v>1876</v>
      </c>
      <c r="K3458" s="33">
        <v>4</v>
      </c>
      <c r="L3458" s="236">
        <v>45566</v>
      </c>
      <c r="M3458" s="236">
        <v>45566</v>
      </c>
      <c r="N3458" s="33" t="s">
        <v>124</v>
      </c>
      <c r="O3458" s="48" t="s">
        <v>125</v>
      </c>
      <c r="P3458" s="29" t="s">
        <v>1143</v>
      </c>
      <c r="Q3458" s="33" t="s">
        <v>1481</v>
      </c>
      <c r="R3458" s="29" t="s">
        <v>78</v>
      </c>
      <c r="S3458" s="33">
        <v>4</v>
      </c>
      <c r="T3458" s="33"/>
      <c r="U3458" s="33"/>
      <c r="V3458" s="33"/>
      <c r="W3458" s="306"/>
      <c r="X3458" s="306"/>
      <c r="Y3458" s="33"/>
      <c r="Z3458" s="33"/>
    </row>
    <row r="3459" ht="24" spans="1:26">
      <c r="A3459" s="33">
        <v>1325</v>
      </c>
      <c r="B3459" s="33" t="s">
        <v>117</v>
      </c>
      <c r="C3459" s="33" t="s">
        <v>118</v>
      </c>
      <c r="D3459" s="33" t="s">
        <v>363</v>
      </c>
      <c r="E3459" s="33" t="s">
        <v>157</v>
      </c>
      <c r="F3459" s="33" t="s">
        <v>1733</v>
      </c>
      <c r="G3459" s="33" t="s">
        <v>1830</v>
      </c>
      <c r="H3459" s="33" t="s">
        <v>2085</v>
      </c>
      <c r="I3459" s="33" t="s">
        <v>1876</v>
      </c>
      <c r="J3459" s="33" t="s">
        <v>1876</v>
      </c>
      <c r="K3459" s="33">
        <v>4</v>
      </c>
      <c r="L3459" s="236">
        <v>45566</v>
      </c>
      <c r="M3459" s="236">
        <v>45566</v>
      </c>
      <c r="N3459" s="33" t="s">
        <v>124</v>
      </c>
      <c r="O3459" s="48" t="s">
        <v>125</v>
      </c>
      <c r="P3459" s="29" t="s">
        <v>1143</v>
      </c>
      <c r="Q3459" s="33" t="s">
        <v>1481</v>
      </c>
      <c r="R3459" s="29" t="s">
        <v>78</v>
      </c>
      <c r="S3459" s="33">
        <v>4</v>
      </c>
      <c r="T3459" s="33"/>
      <c r="U3459" s="33"/>
      <c r="V3459" s="33"/>
      <c r="W3459" s="306"/>
      <c r="X3459" s="306"/>
      <c r="Y3459" s="33"/>
      <c r="Z3459" s="33"/>
    </row>
    <row r="3460" ht="24" spans="1:26">
      <c r="A3460" s="33">
        <v>1326</v>
      </c>
      <c r="B3460" s="33" t="s">
        <v>117</v>
      </c>
      <c r="C3460" s="33" t="s">
        <v>118</v>
      </c>
      <c r="D3460" s="33" t="s">
        <v>363</v>
      </c>
      <c r="E3460" s="33" t="s">
        <v>157</v>
      </c>
      <c r="F3460" s="33" t="s">
        <v>1733</v>
      </c>
      <c r="G3460" s="33" t="s">
        <v>1830</v>
      </c>
      <c r="H3460" s="33" t="s">
        <v>2085</v>
      </c>
      <c r="I3460" s="33" t="s">
        <v>1876</v>
      </c>
      <c r="J3460" s="33" t="s">
        <v>1876</v>
      </c>
      <c r="K3460" s="33">
        <v>4</v>
      </c>
      <c r="L3460" s="236">
        <v>45597</v>
      </c>
      <c r="M3460" s="236">
        <v>45597</v>
      </c>
      <c r="N3460" s="33" t="s">
        <v>124</v>
      </c>
      <c r="O3460" s="48" t="s">
        <v>125</v>
      </c>
      <c r="P3460" s="29" t="s">
        <v>1143</v>
      </c>
      <c r="Q3460" s="33" t="s">
        <v>1481</v>
      </c>
      <c r="R3460" s="29" t="s">
        <v>78</v>
      </c>
      <c r="S3460" s="33">
        <v>4</v>
      </c>
      <c r="T3460" s="33"/>
      <c r="U3460" s="33"/>
      <c r="V3460" s="33"/>
      <c r="W3460" s="306"/>
      <c r="X3460" s="306"/>
      <c r="Y3460" s="33"/>
      <c r="Z3460" s="33"/>
    </row>
    <row r="3461" ht="24" spans="1:26">
      <c r="A3461" s="33">
        <v>1327</v>
      </c>
      <c r="B3461" s="33" t="s">
        <v>117</v>
      </c>
      <c r="C3461" s="33" t="s">
        <v>118</v>
      </c>
      <c r="D3461" s="33" t="s">
        <v>363</v>
      </c>
      <c r="E3461" s="33" t="s">
        <v>157</v>
      </c>
      <c r="F3461" s="33" t="s">
        <v>1733</v>
      </c>
      <c r="G3461" s="33" t="s">
        <v>1830</v>
      </c>
      <c r="H3461" s="33" t="s">
        <v>2085</v>
      </c>
      <c r="I3461" s="33" t="s">
        <v>1876</v>
      </c>
      <c r="J3461" s="33" t="s">
        <v>1876</v>
      </c>
      <c r="K3461" s="33">
        <v>4</v>
      </c>
      <c r="L3461" s="236">
        <v>45597</v>
      </c>
      <c r="M3461" s="236">
        <v>45597</v>
      </c>
      <c r="N3461" s="33" t="s">
        <v>124</v>
      </c>
      <c r="O3461" s="48" t="s">
        <v>125</v>
      </c>
      <c r="P3461" s="29" t="s">
        <v>1143</v>
      </c>
      <c r="Q3461" s="33" t="s">
        <v>1481</v>
      </c>
      <c r="R3461" s="29" t="s">
        <v>78</v>
      </c>
      <c r="S3461" s="33">
        <v>4</v>
      </c>
      <c r="T3461" s="33"/>
      <c r="U3461" s="33"/>
      <c r="V3461" s="33"/>
      <c r="W3461" s="306"/>
      <c r="X3461" s="306"/>
      <c r="Y3461" s="33"/>
      <c r="Z3461" s="33"/>
    </row>
    <row r="3462" ht="24" spans="1:26">
      <c r="A3462" s="33">
        <v>1328</v>
      </c>
      <c r="B3462" s="33" t="s">
        <v>117</v>
      </c>
      <c r="C3462" s="33" t="s">
        <v>118</v>
      </c>
      <c r="D3462" s="33" t="s">
        <v>363</v>
      </c>
      <c r="E3462" s="33" t="s">
        <v>157</v>
      </c>
      <c r="F3462" s="33" t="s">
        <v>1733</v>
      </c>
      <c r="G3462" s="33" t="s">
        <v>1830</v>
      </c>
      <c r="H3462" s="33" t="s">
        <v>2085</v>
      </c>
      <c r="I3462" s="33" t="s">
        <v>1876</v>
      </c>
      <c r="J3462" s="33" t="s">
        <v>1876</v>
      </c>
      <c r="K3462" s="33">
        <v>4</v>
      </c>
      <c r="L3462" s="236">
        <v>45627</v>
      </c>
      <c r="M3462" s="236">
        <v>45627</v>
      </c>
      <c r="N3462" s="33" t="s">
        <v>124</v>
      </c>
      <c r="O3462" s="48" t="s">
        <v>125</v>
      </c>
      <c r="P3462" s="29" t="s">
        <v>1143</v>
      </c>
      <c r="Q3462" s="33" t="s">
        <v>1481</v>
      </c>
      <c r="R3462" s="29" t="s">
        <v>78</v>
      </c>
      <c r="S3462" s="33">
        <v>4</v>
      </c>
      <c r="T3462" s="33"/>
      <c r="U3462" s="33"/>
      <c r="V3462" s="33"/>
      <c r="W3462" s="306"/>
      <c r="X3462" s="306"/>
      <c r="Y3462" s="33"/>
      <c r="Z3462" s="33"/>
    </row>
    <row r="3463" ht="24" spans="1:26">
      <c r="A3463" s="33">
        <v>1329</v>
      </c>
      <c r="B3463" s="33" t="s">
        <v>117</v>
      </c>
      <c r="C3463" s="33" t="s">
        <v>118</v>
      </c>
      <c r="D3463" s="33" t="s">
        <v>363</v>
      </c>
      <c r="E3463" s="33" t="s">
        <v>157</v>
      </c>
      <c r="F3463" s="33" t="s">
        <v>1733</v>
      </c>
      <c r="G3463" s="33" t="s">
        <v>1830</v>
      </c>
      <c r="H3463" s="33" t="s">
        <v>2085</v>
      </c>
      <c r="I3463" s="33" t="s">
        <v>1876</v>
      </c>
      <c r="J3463" s="33" t="s">
        <v>1876</v>
      </c>
      <c r="K3463" s="33">
        <v>4</v>
      </c>
      <c r="L3463" s="236">
        <v>45627</v>
      </c>
      <c r="M3463" s="236">
        <v>45627</v>
      </c>
      <c r="N3463" s="33" t="s">
        <v>124</v>
      </c>
      <c r="O3463" s="48" t="s">
        <v>125</v>
      </c>
      <c r="P3463" s="29" t="s">
        <v>1143</v>
      </c>
      <c r="Q3463" s="33" t="s">
        <v>1481</v>
      </c>
      <c r="R3463" s="29" t="s">
        <v>78</v>
      </c>
      <c r="S3463" s="33">
        <v>4</v>
      </c>
      <c r="T3463" s="33"/>
      <c r="U3463" s="33"/>
      <c r="V3463" s="33"/>
      <c r="W3463" s="306"/>
      <c r="X3463" s="306"/>
      <c r="Y3463" s="33"/>
      <c r="Z3463" s="33"/>
    </row>
    <row r="3464" ht="24" spans="1:26">
      <c r="A3464" s="33">
        <v>1334</v>
      </c>
      <c r="B3464" s="33" t="s">
        <v>117</v>
      </c>
      <c r="C3464" s="33" t="s">
        <v>118</v>
      </c>
      <c r="D3464" s="33" t="s">
        <v>150</v>
      </c>
      <c r="E3464" s="33" t="s">
        <v>247</v>
      </c>
      <c r="F3464" s="33" t="s">
        <v>1756</v>
      </c>
      <c r="G3464" s="33" t="s">
        <v>1830</v>
      </c>
      <c r="H3464" s="33" t="s">
        <v>2086</v>
      </c>
      <c r="I3464" s="33" t="s">
        <v>1876</v>
      </c>
      <c r="J3464" s="33" t="s">
        <v>1876</v>
      </c>
      <c r="K3464" s="33">
        <v>4</v>
      </c>
      <c r="L3464" s="236">
        <v>45292</v>
      </c>
      <c r="M3464" s="236">
        <v>45292</v>
      </c>
      <c r="N3464" s="33" t="s">
        <v>124</v>
      </c>
      <c r="O3464" s="48" t="s">
        <v>125</v>
      </c>
      <c r="P3464" s="29" t="s">
        <v>1143</v>
      </c>
      <c r="Q3464" s="33" t="s">
        <v>1757</v>
      </c>
      <c r="R3464" s="29" t="s">
        <v>78</v>
      </c>
      <c r="S3464" s="33">
        <v>4</v>
      </c>
      <c r="T3464" s="33"/>
      <c r="U3464" s="33"/>
      <c r="V3464" s="33"/>
      <c r="W3464" s="306"/>
      <c r="X3464" s="306"/>
      <c r="Y3464" s="33"/>
      <c r="Z3464" s="33"/>
    </row>
    <row r="3465" ht="24" spans="1:26">
      <c r="A3465" s="33">
        <v>1335</v>
      </c>
      <c r="B3465" s="33" t="s">
        <v>117</v>
      </c>
      <c r="C3465" s="33" t="s">
        <v>118</v>
      </c>
      <c r="D3465" s="33" t="s">
        <v>150</v>
      </c>
      <c r="E3465" s="33" t="s">
        <v>247</v>
      </c>
      <c r="F3465" s="33" t="s">
        <v>1756</v>
      </c>
      <c r="G3465" s="33" t="s">
        <v>1830</v>
      </c>
      <c r="H3465" s="33" t="s">
        <v>2086</v>
      </c>
      <c r="I3465" s="33" t="s">
        <v>1876</v>
      </c>
      <c r="J3465" s="33" t="s">
        <v>1876</v>
      </c>
      <c r="K3465" s="33">
        <v>4</v>
      </c>
      <c r="L3465" s="236">
        <v>45323</v>
      </c>
      <c r="M3465" s="236">
        <v>45323</v>
      </c>
      <c r="N3465" s="33" t="s">
        <v>124</v>
      </c>
      <c r="O3465" s="48" t="s">
        <v>125</v>
      </c>
      <c r="P3465" s="29" t="s">
        <v>1143</v>
      </c>
      <c r="Q3465" s="33" t="s">
        <v>1757</v>
      </c>
      <c r="R3465" s="29" t="s">
        <v>78</v>
      </c>
      <c r="S3465" s="33">
        <v>4</v>
      </c>
      <c r="T3465" s="33"/>
      <c r="U3465" s="33"/>
      <c r="V3465" s="33"/>
      <c r="W3465" s="306"/>
      <c r="X3465" s="306"/>
      <c r="Y3465" s="33"/>
      <c r="Z3465" s="33"/>
    </row>
    <row r="3466" ht="24" spans="1:28">
      <c r="A3466" s="33">
        <v>1336</v>
      </c>
      <c r="B3466" s="33" t="s">
        <v>117</v>
      </c>
      <c r="C3466" s="33" t="s">
        <v>118</v>
      </c>
      <c r="D3466" s="33" t="s">
        <v>150</v>
      </c>
      <c r="E3466" s="33" t="s">
        <v>247</v>
      </c>
      <c r="F3466" s="33" t="s">
        <v>1756</v>
      </c>
      <c r="G3466" s="33" t="s">
        <v>1830</v>
      </c>
      <c r="H3466" s="33" t="s">
        <v>2086</v>
      </c>
      <c r="I3466" s="33" t="s">
        <v>1876</v>
      </c>
      <c r="J3466" s="33" t="s">
        <v>1876</v>
      </c>
      <c r="K3466" s="33">
        <v>4</v>
      </c>
      <c r="L3466" s="236">
        <v>45352</v>
      </c>
      <c r="M3466" s="236">
        <v>45352</v>
      </c>
      <c r="N3466" s="33" t="s">
        <v>124</v>
      </c>
      <c r="O3466" s="48" t="s">
        <v>125</v>
      </c>
      <c r="P3466" s="29" t="s">
        <v>1143</v>
      </c>
      <c r="Q3466" s="33" t="s">
        <v>1757</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150</v>
      </c>
      <c r="E3467" s="33" t="s">
        <v>247</v>
      </c>
      <c r="F3467" s="33" t="s">
        <v>1756</v>
      </c>
      <c r="G3467" s="33" t="s">
        <v>1830</v>
      </c>
      <c r="H3467" s="33" t="s">
        <v>2086</v>
      </c>
      <c r="I3467" s="33" t="s">
        <v>1876</v>
      </c>
      <c r="J3467" s="33" t="s">
        <v>1876</v>
      </c>
      <c r="K3467" s="33">
        <v>4</v>
      </c>
      <c r="L3467" s="236">
        <v>45383</v>
      </c>
      <c r="M3467" s="236">
        <v>45383</v>
      </c>
      <c r="N3467" s="33" t="s">
        <v>124</v>
      </c>
      <c r="O3467" s="48" t="s">
        <v>125</v>
      </c>
      <c r="P3467" s="29" t="s">
        <v>1143</v>
      </c>
      <c r="Q3467" s="33" t="s">
        <v>1757</v>
      </c>
      <c r="R3467" s="29" t="s">
        <v>78</v>
      </c>
      <c r="S3467" s="33">
        <v>4</v>
      </c>
      <c r="T3467" s="33"/>
      <c r="U3467" s="33"/>
      <c r="V3467" s="33"/>
      <c r="W3467" s="306"/>
      <c r="X3467" s="306"/>
      <c r="Y3467" s="33"/>
      <c r="Z3467" s="33"/>
    </row>
    <row r="3468" ht="24" spans="1:26">
      <c r="A3468" s="33">
        <v>1338</v>
      </c>
      <c r="B3468" s="33" t="s">
        <v>117</v>
      </c>
      <c r="C3468" s="33" t="s">
        <v>118</v>
      </c>
      <c r="D3468" s="33" t="s">
        <v>150</v>
      </c>
      <c r="E3468" s="33" t="s">
        <v>247</v>
      </c>
      <c r="F3468" s="33" t="s">
        <v>1756</v>
      </c>
      <c r="G3468" s="33" t="s">
        <v>1830</v>
      </c>
      <c r="H3468" s="33" t="s">
        <v>2086</v>
      </c>
      <c r="I3468" s="33" t="s">
        <v>1876</v>
      </c>
      <c r="J3468" s="33" t="s">
        <v>1876</v>
      </c>
      <c r="K3468" s="33">
        <v>4</v>
      </c>
      <c r="L3468" s="236">
        <v>45413</v>
      </c>
      <c r="M3468" s="236">
        <v>45413</v>
      </c>
      <c r="N3468" s="33" t="s">
        <v>124</v>
      </c>
      <c r="O3468" s="48" t="s">
        <v>125</v>
      </c>
      <c r="P3468" s="29" t="s">
        <v>1143</v>
      </c>
      <c r="Q3468" s="33" t="s">
        <v>1757</v>
      </c>
      <c r="R3468" s="29" t="s">
        <v>78</v>
      </c>
      <c r="S3468" s="33">
        <v>4</v>
      </c>
      <c r="T3468" s="33"/>
      <c r="U3468" s="33"/>
      <c r="V3468" s="33"/>
      <c r="W3468" s="306"/>
      <c r="X3468" s="306"/>
      <c r="Y3468" s="33"/>
      <c r="Z3468" s="33"/>
    </row>
    <row r="3469" ht="24" spans="1:26">
      <c r="A3469" s="33">
        <v>1339</v>
      </c>
      <c r="B3469" s="33" t="s">
        <v>117</v>
      </c>
      <c r="C3469" s="33" t="s">
        <v>118</v>
      </c>
      <c r="D3469" s="33" t="s">
        <v>150</v>
      </c>
      <c r="E3469" s="33" t="s">
        <v>247</v>
      </c>
      <c r="F3469" s="33" t="s">
        <v>1756</v>
      </c>
      <c r="G3469" s="33" t="s">
        <v>1830</v>
      </c>
      <c r="H3469" s="33" t="s">
        <v>2086</v>
      </c>
      <c r="I3469" s="33" t="s">
        <v>1876</v>
      </c>
      <c r="J3469" s="33" t="s">
        <v>1876</v>
      </c>
      <c r="K3469" s="33">
        <v>4</v>
      </c>
      <c r="L3469" s="236">
        <v>45444</v>
      </c>
      <c r="M3469" s="236">
        <v>45444</v>
      </c>
      <c r="N3469" s="33" t="s">
        <v>124</v>
      </c>
      <c r="O3469" s="48" t="s">
        <v>125</v>
      </c>
      <c r="P3469" s="29" t="s">
        <v>1143</v>
      </c>
      <c r="Q3469" s="33" t="s">
        <v>1757</v>
      </c>
      <c r="R3469" s="29" t="s">
        <v>78</v>
      </c>
      <c r="S3469" s="33">
        <v>4</v>
      </c>
      <c r="T3469" s="33"/>
      <c r="U3469" s="33"/>
      <c r="V3469" s="33"/>
      <c r="W3469" s="306"/>
      <c r="X3469" s="306"/>
      <c r="Y3469" s="33"/>
      <c r="Z3469" s="33"/>
    </row>
    <row r="3470" ht="24" spans="1:26">
      <c r="A3470" s="33">
        <v>1340</v>
      </c>
      <c r="B3470" s="33" t="s">
        <v>117</v>
      </c>
      <c r="C3470" s="33" t="s">
        <v>118</v>
      </c>
      <c r="D3470" s="33" t="s">
        <v>150</v>
      </c>
      <c r="E3470" s="33" t="s">
        <v>247</v>
      </c>
      <c r="F3470" s="33" t="s">
        <v>1756</v>
      </c>
      <c r="G3470" s="33" t="s">
        <v>1830</v>
      </c>
      <c r="H3470" s="33" t="s">
        <v>2086</v>
      </c>
      <c r="I3470" s="33" t="s">
        <v>1876</v>
      </c>
      <c r="J3470" s="33" t="s">
        <v>1876</v>
      </c>
      <c r="K3470" s="33">
        <v>4</v>
      </c>
      <c r="L3470" s="236">
        <v>45474</v>
      </c>
      <c r="M3470" s="236">
        <v>45474</v>
      </c>
      <c r="N3470" s="33" t="s">
        <v>124</v>
      </c>
      <c r="O3470" s="48" t="s">
        <v>125</v>
      </c>
      <c r="P3470" s="29" t="s">
        <v>1143</v>
      </c>
      <c r="Q3470" s="33" t="s">
        <v>1757</v>
      </c>
      <c r="R3470" s="29" t="s">
        <v>78</v>
      </c>
      <c r="S3470" s="33">
        <v>4</v>
      </c>
      <c r="T3470" s="33"/>
      <c r="U3470" s="33"/>
      <c r="V3470" s="33"/>
      <c r="W3470" s="306"/>
      <c r="X3470" s="306"/>
      <c r="Y3470" s="33"/>
      <c r="Z3470" s="33"/>
    </row>
    <row r="3471" ht="24" spans="1:26">
      <c r="A3471" s="33">
        <v>1341</v>
      </c>
      <c r="B3471" s="33" t="s">
        <v>117</v>
      </c>
      <c r="C3471" s="33" t="s">
        <v>118</v>
      </c>
      <c r="D3471" s="33" t="s">
        <v>150</v>
      </c>
      <c r="E3471" s="33" t="s">
        <v>247</v>
      </c>
      <c r="F3471" s="33" t="s">
        <v>1756</v>
      </c>
      <c r="G3471" s="33" t="s">
        <v>1830</v>
      </c>
      <c r="H3471" s="33" t="s">
        <v>2086</v>
      </c>
      <c r="I3471" s="33" t="s">
        <v>1876</v>
      </c>
      <c r="J3471" s="33" t="s">
        <v>1876</v>
      </c>
      <c r="K3471" s="33">
        <v>4</v>
      </c>
      <c r="L3471" s="236">
        <v>45505</v>
      </c>
      <c r="M3471" s="236">
        <v>45505</v>
      </c>
      <c r="N3471" s="33" t="s">
        <v>124</v>
      </c>
      <c r="O3471" s="48" t="s">
        <v>125</v>
      </c>
      <c r="P3471" s="29" t="s">
        <v>1143</v>
      </c>
      <c r="Q3471" s="33" t="s">
        <v>1757</v>
      </c>
      <c r="R3471" s="29" t="s">
        <v>78</v>
      </c>
      <c r="S3471" s="33">
        <v>4</v>
      </c>
      <c r="T3471" s="33"/>
      <c r="U3471" s="33"/>
      <c r="V3471" s="33"/>
      <c r="W3471" s="306"/>
      <c r="X3471" s="306"/>
      <c r="Y3471" s="33"/>
      <c r="Z3471" s="33"/>
    </row>
    <row r="3472" ht="24" spans="1:26">
      <c r="A3472" s="33">
        <v>1342</v>
      </c>
      <c r="B3472" s="33" t="s">
        <v>117</v>
      </c>
      <c r="C3472" s="33" t="s">
        <v>118</v>
      </c>
      <c r="D3472" s="33" t="s">
        <v>150</v>
      </c>
      <c r="E3472" s="33" t="s">
        <v>247</v>
      </c>
      <c r="F3472" s="33" t="s">
        <v>1756</v>
      </c>
      <c r="G3472" s="33" t="s">
        <v>1830</v>
      </c>
      <c r="H3472" s="33" t="s">
        <v>2086</v>
      </c>
      <c r="I3472" s="33" t="s">
        <v>1876</v>
      </c>
      <c r="J3472" s="33" t="s">
        <v>1876</v>
      </c>
      <c r="K3472" s="33">
        <v>4</v>
      </c>
      <c r="L3472" s="236">
        <v>45536</v>
      </c>
      <c r="M3472" s="236">
        <v>45536</v>
      </c>
      <c r="N3472" s="33" t="s">
        <v>124</v>
      </c>
      <c r="O3472" s="48" t="s">
        <v>125</v>
      </c>
      <c r="P3472" s="29" t="s">
        <v>1143</v>
      </c>
      <c r="Q3472" s="33" t="s">
        <v>1757</v>
      </c>
      <c r="R3472" s="29" t="s">
        <v>78</v>
      </c>
      <c r="S3472" s="33">
        <v>4</v>
      </c>
      <c r="T3472" s="33"/>
      <c r="U3472" s="33"/>
      <c r="V3472" s="33"/>
      <c r="W3472" s="306"/>
      <c r="X3472" s="306"/>
      <c r="Y3472" s="33"/>
      <c r="Z3472" s="33"/>
    </row>
    <row r="3473" ht="24" spans="1:26">
      <c r="A3473" s="33">
        <v>1343</v>
      </c>
      <c r="B3473" s="33" t="s">
        <v>117</v>
      </c>
      <c r="C3473" s="33" t="s">
        <v>118</v>
      </c>
      <c r="D3473" s="33" t="s">
        <v>150</v>
      </c>
      <c r="E3473" s="33" t="s">
        <v>247</v>
      </c>
      <c r="F3473" s="33" t="s">
        <v>1756</v>
      </c>
      <c r="G3473" s="33" t="s">
        <v>1830</v>
      </c>
      <c r="H3473" s="33" t="s">
        <v>2086</v>
      </c>
      <c r="I3473" s="33" t="s">
        <v>1876</v>
      </c>
      <c r="J3473" s="33" t="s">
        <v>1876</v>
      </c>
      <c r="K3473" s="33">
        <v>4</v>
      </c>
      <c r="L3473" s="236">
        <v>45566</v>
      </c>
      <c r="M3473" s="236">
        <v>45566</v>
      </c>
      <c r="N3473" s="33" t="s">
        <v>124</v>
      </c>
      <c r="O3473" s="48" t="s">
        <v>125</v>
      </c>
      <c r="P3473" s="29" t="s">
        <v>1143</v>
      </c>
      <c r="Q3473" s="33" t="s">
        <v>1757</v>
      </c>
      <c r="R3473" s="29" t="s">
        <v>78</v>
      </c>
      <c r="S3473" s="33">
        <v>4</v>
      </c>
      <c r="T3473" s="33"/>
      <c r="U3473" s="33"/>
      <c r="V3473" s="33"/>
      <c r="W3473" s="306"/>
      <c r="X3473" s="306"/>
      <c r="Y3473" s="33"/>
      <c r="Z3473" s="33"/>
    </row>
    <row r="3474" ht="24" spans="1:26">
      <c r="A3474" s="33">
        <v>1344</v>
      </c>
      <c r="B3474" s="33" t="s">
        <v>117</v>
      </c>
      <c r="C3474" s="33" t="s">
        <v>118</v>
      </c>
      <c r="D3474" s="33" t="s">
        <v>150</v>
      </c>
      <c r="E3474" s="33" t="s">
        <v>247</v>
      </c>
      <c r="F3474" s="33" t="s">
        <v>1756</v>
      </c>
      <c r="G3474" s="33" t="s">
        <v>1830</v>
      </c>
      <c r="H3474" s="33" t="s">
        <v>2086</v>
      </c>
      <c r="I3474" s="33" t="s">
        <v>1876</v>
      </c>
      <c r="J3474" s="33" t="s">
        <v>1876</v>
      </c>
      <c r="K3474" s="33">
        <v>4</v>
      </c>
      <c r="L3474" s="236">
        <v>45597</v>
      </c>
      <c r="M3474" s="236">
        <v>45597</v>
      </c>
      <c r="N3474" s="33" t="s">
        <v>124</v>
      </c>
      <c r="O3474" s="48" t="s">
        <v>125</v>
      </c>
      <c r="P3474" s="29" t="s">
        <v>1143</v>
      </c>
      <c r="Q3474" s="33" t="s">
        <v>1757</v>
      </c>
      <c r="R3474" s="29" t="s">
        <v>78</v>
      </c>
      <c r="S3474" s="33">
        <v>4</v>
      </c>
      <c r="T3474" s="33"/>
      <c r="U3474" s="33"/>
      <c r="V3474" s="33"/>
      <c r="W3474" s="306"/>
      <c r="X3474" s="306"/>
      <c r="Y3474" s="33"/>
      <c r="Z3474" s="33"/>
    </row>
    <row r="3475" ht="24" spans="1:26">
      <c r="A3475" s="33">
        <v>1345</v>
      </c>
      <c r="B3475" s="33" t="s">
        <v>117</v>
      </c>
      <c r="C3475" s="33" t="s">
        <v>118</v>
      </c>
      <c r="D3475" s="33" t="s">
        <v>150</v>
      </c>
      <c r="E3475" s="33" t="s">
        <v>247</v>
      </c>
      <c r="F3475" s="33" t="s">
        <v>1756</v>
      </c>
      <c r="G3475" s="33" t="s">
        <v>1830</v>
      </c>
      <c r="H3475" s="33" t="s">
        <v>2086</v>
      </c>
      <c r="I3475" s="33" t="s">
        <v>1876</v>
      </c>
      <c r="J3475" s="33" t="s">
        <v>1876</v>
      </c>
      <c r="K3475" s="33">
        <v>4</v>
      </c>
      <c r="L3475" s="236">
        <v>45627</v>
      </c>
      <c r="M3475" s="236">
        <v>45627</v>
      </c>
      <c r="N3475" s="33" t="s">
        <v>124</v>
      </c>
      <c r="O3475" s="48" t="s">
        <v>125</v>
      </c>
      <c r="P3475" s="29" t="s">
        <v>1143</v>
      </c>
      <c r="Q3475" s="33" t="s">
        <v>1757</v>
      </c>
      <c r="R3475" s="29" t="s">
        <v>78</v>
      </c>
      <c r="S3475" s="33">
        <v>4</v>
      </c>
      <c r="T3475" s="33"/>
      <c r="U3475" s="33"/>
      <c r="V3475" s="33"/>
      <c r="W3475" s="306"/>
      <c r="X3475" s="306"/>
      <c r="Y3475" s="33"/>
      <c r="Z3475" s="33"/>
    </row>
    <row r="3476" ht="24" spans="1:26">
      <c r="A3476" s="33">
        <v>1346</v>
      </c>
      <c r="B3476" s="33" t="s">
        <v>117</v>
      </c>
      <c r="C3476" s="33" t="s">
        <v>118</v>
      </c>
      <c r="D3476" s="33" t="s">
        <v>150</v>
      </c>
      <c r="E3476" s="33" t="s">
        <v>247</v>
      </c>
      <c r="F3476" s="33" t="s">
        <v>1756</v>
      </c>
      <c r="G3476" s="33" t="s">
        <v>1830</v>
      </c>
      <c r="H3476" s="33" t="s">
        <v>2087</v>
      </c>
      <c r="I3476" s="33" t="s">
        <v>1876</v>
      </c>
      <c r="J3476" s="33" t="s">
        <v>1876</v>
      </c>
      <c r="K3476" s="33">
        <v>4</v>
      </c>
      <c r="L3476" s="236">
        <v>45292</v>
      </c>
      <c r="M3476" s="236">
        <v>45292</v>
      </c>
      <c r="N3476" s="33" t="s">
        <v>124</v>
      </c>
      <c r="O3476" s="48" t="s">
        <v>125</v>
      </c>
      <c r="P3476" s="29" t="s">
        <v>1143</v>
      </c>
      <c r="Q3476" s="33" t="s">
        <v>1757</v>
      </c>
      <c r="R3476" s="29" t="s">
        <v>78</v>
      </c>
      <c r="S3476" s="33">
        <v>4</v>
      </c>
      <c r="T3476" s="33"/>
      <c r="U3476" s="33"/>
      <c r="V3476" s="33"/>
      <c r="W3476" s="306"/>
      <c r="X3476" s="306"/>
      <c r="Y3476" s="33"/>
      <c r="Z3476" s="33"/>
    </row>
    <row r="3477" ht="24" spans="1:26">
      <c r="A3477" s="33">
        <v>1347</v>
      </c>
      <c r="B3477" s="33" t="s">
        <v>117</v>
      </c>
      <c r="C3477" s="33" t="s">
        <v>118</v>
      </c>
      <c r="D3477" s="33" t="s">
        <v>150</v>
      </c>
      <c r="E3477" s="33" t="s">
        <v>247</v>
      </c>
      <c r="F3477" s="33" t="s">
        <v>1756</v>
      </c>
      <c r="G3477" s="33" t="s">
        <v>1830</v>
      </c>
      <c r="H3477" s="33" t="s">
        <v>2087</v>
      </c>
      <c r="I3477" s="33" t="s">
        <v>1876</v>
      </c>
      <c r="J3477" s="33" t="s">
        <v>1876</v>
      </c>
      <c r="K3477" s="33">
        <v>4</v>
      </c>
      <c r="L3477" s="236">
        <v>45292</v>
      </c>
      <c r="M3477" s="236">
        <v>45292</v>
      </c>
      <c r="N3477" s="33" t="s">
        <v>124</v>
      </c>
      <c r="O3477" s="48" t="s">
        <v>125</v>
      </c>
      <c r="P3477" s="29" t="s">
        <v>1143</v>
      </c>
      <c r="Q3477" s="33" t="s">
        <v>1757</v>
      </c>
      <c r="R3477" s="29" t="s">
        <v>78</v>
      </c>
      <c r="S3477" s="33">
        <v>4</v>
      </c>
      <c r="T3477" s="33"/>
      <c r="U3477" s="33"/>
      <c r="V3477" s="33"/>
      <c r="W3477" s="306"/>
      <c r="X3477" s="306"/>
      <c r="Y3477" s="33"/>
      <c r="Z3477" s="33"/>
    </row>
    <row r="3478" ht="24" spans="1:28">
      <c r="A3478" s="33">
        <v>1348</v>
      </c>
      <c r="B3478" s="33" t="s">
        <v>117</v>
      </c>
      <c r="C3478" s="33" t="s">
        <v>118</v>
      </c>
      <c r="D3478" s="33" t="s">
        <v>150</v>
      </c>
      <c r="E3478" s="33" t="s">
        <v>247</v>
      </c>
      <c r="F3478" s="33" t="s">
        <v>1756</v>
      </c>
      <c r="G3478" s="33" t="s">
        <v>1830</v>
      </c>
      <c r="H3478" s="33" t="s">
        <v>2087</v>
      </c>
      <c r="I3478" s="33" t="s">
        <v>1876</v>
      </c>
      <c r="J3478" s="33" t="s">
        <v>1876</v>
      </c>
      <c r="K3478" s="33">
        <v>4</v>
      </c>
      <c r="L3478" s="236">
        <v>45323</v>
      </c>
      <c r="M3478" s="236">
        <v>45323</v>
      </c>
      <c r="N3478" s="33" t="s">
        <v>124</v>
      </c>
      <c r="O3478" s="48" t="s">
        <v>125</v>
      </c>
      <c r="P3478" s="29" t="s">
        <v>1143</v>
      </c>
      <c r="Q3478" s="33" t="s">
        <v>1757</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150</v>
      </c>
      <c r="E3479" s="33" t="s">
        <v>247</v>
      </c>
      <c r="F3479" s="33" t="s">
        <v>1756</v>
      </c>
      <c r="G3479" s="33" t="s">
        <v>1830</v>
      </c>
      <c r="H3479" s="33" t="s">
        <v>2087</v>
      </c>
      <c r="I3479" s="33" t="s">
        <v>1876</v>
      </c>
      <c r="J3479" s="33" t="s">
        <v>1876</v>
      </c>
      <c r="K3479" s="33">
        <v>4</v>
      </c>
      <c r="L3479" s="236">
        <v>45323</v>
      </c>
      <c r="M3479" s="236">
        <v>45323</v>
      </c>
      <c r="N3479" s="33" t="s">
        <v>124</v>
      </c>
      <c r="O3479" s="48" t="s">
        <v>125</v>
      </c>
      <c r="P3479" s="29" t="s">
        <v>1143</v>
      </c>
      <c r="Q3479" s="33" t="s">
        <v>1757</v>
      </c>
      <c r="R3479" s="29" t="s">
        <v>78</v>
      </c>
      <c r="S3479" s="33">
        <v>4</v>
      </c>
      <c r="T3479" s="33"/>
      <c r="U3479" s="33"/>
      <c r="V3479" s="33"/>
      <c r="W3479" s="306"/>
      <c r="X3479" s="306"/>
      <c r="Y3479" s="33"/>
      <c r="Z3479" s="33"/>
    </row>
    <row r="3480" ht="24" spans="1:28">
      <c r="A3480" s="33">
        <v>1350</v>
      </c>
      <c r="B3480" s="33" t="s">
        <v>117</v>
      </c>
      <c r="C3480" s="33" t="s">
        <v>118</v>
      </c>
      <c r="D3480" s="33" t="s">
        <v>150</v>
      </c>
      <c r="E3480" s="33" t="s">
        <v>247</v>
      </c>
      <c r="F3480" s="33" t="s">
        <v>1756</v>
      </c>
      <c r="G3480" s="33" t="s">
        <v>1830</v>
      </c>
      <c r="H3480" s="33" t="s">
        <v>2087</v>
      </c>
      <c r="I3480" s="33" t="s">
        <v>1876</v>
      </c>
      <c r="J3480" s="33" t="s">
        <v>1876</v>
      </c>
      <c r="K3480" s="33">
        <v>4</v>
      </c>
      <c r="L3480" s="236">
        <v>45352</v>
      </c>
      <c r="M3480" s="236">
        <v>45352</v>
      </c>
      <c r="N3480" s="33" t="s">
        <v>124</v>
      </c>
      <c r="O3480" s="48" t="s">
        <v>125</v>
      </c>
      <c r="P3480" s="29" t="s">
        <v>1143</v>
      </c>
      <c r="Q3480" s="33" t="s">
        <v>1757</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150</v>
      </c>
      <c r="E3481" s="33" t="s">
        <v>247</v>
      </c>
      <c r="F3481" s="33" t="s">
        <v>1756</v>
      </c>
      <c r="G3481" s="33" t="s">
        <v>1830</v>
      </c>
      <c r="H3481" s="33" t="s">
        <v>2087</v>
      </c>
      <c r="I3481" s="33" t="s">
        <v>1876</v>
      </c>
      <c r="J3481" s="33" t="s">
        <v>1876</v>
      </c>
      <c r="K3481" s="33">
        <v>4</v>
      </c>
      <c r="L3481" s="236">
        <v>45352</v>
      </c>
      <c r="M3481" s="236">
        <v>45352</v>
      </c>
      <c r="N3481" s="33" t="s">
        <v>124</v>
      </c>
      <c r="O3481" s="48" t="s">
        <v>125</v>
      </c>
      <c r="P3481" s="29" t="s">
        <v>1143</v>
      </c>
      <c r="Q3481" s="33" t="s">
        <v>1757</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150</v>
      </c>
      <c r="E3482" s="33" t="s">
        <v>247</v>
      </c>
      <c r="F3482" s="33" t="s">
        <v>1756</v>
      </c>
      <c r="G3482" s="33" t="s">
        <v>1830</v>
      </c>
      <c r="H3482" s="33" t="s">
        <v>2087</v>
      </c>
      <c r="I3482" s="33" t="s">
        <v>1876</v>
      </c>
      <c r="J3482" s="33" t="s">
        <v>1876</v>
      </c>
      <c r="K3482" s="33">
        <v>4</v>
      </c>
      <c r="L3482" s="236">
        <v>45383</v>
      </c>
      <c r="M3482" s="236">
        <v>45383</v>
      </c>
      <c r="N3482" s="33" t="s">
        <v>124</v>
      </c>
      <c r="O3482" s="48" t="s">
        <v>125</v>
      </c>
      <c r="P3482" s="29" t="s">
        <v>1143</v>
      </c>
      <c r="Q3482" s="33" t="s">
        <v>1757</v>
      </c>
      <c r="R3482" s="29" t="s">
        <v>78</v>
      </c>
      <c r="S3482" s="33">
        <v>4</v>
      </c>
      <c r="T3482" s="33"/>
      <c r="U3482" s="33"/>
      <c r="V3482" s="33"/>
      <c r="W3482" s="306"/>
      <c r="X3482" s="306"/>
      <c r="Y3482" s="33"/>
      <c r="Z3482" s="33"/>
    </row>
    <row r="3483" ht="24" spans="1:26">
      <c r="A3483" s="33">
        <v>1353</v>
      </c>
      <c r="B3483" s="33" t="s">
        <v>117</v>
      </c>
      <c r="C3483" s="33" t="s">
        <v>118</v>
      </c>
      <c r="D3483" s="33" t="s">
        <v>150</v>
      </c>
      <c r="E3483" s="33" t="s">
        <v>247</v>
      </c>
      <c r="F3483" s="33" t="s">
        <v>1756</v>
      </c>
      <c r="G3483" s="33" t="s">
        <v>1830</v>
      </c>
      <c r="H3483" s="33" t="s">
        <v>2087</v>
      </c>
      <c r="I3483" s="33" t="s">
        <v>1876</v>
      </c>
      <c r="J3483" s="33" t="s">
        <v>1876</v>
      </c>
      <c r="K3483" s="33">
        <v>4</v>
      </c>
      <c r="L3483" s="236">
        <v>45383</v>
      </c>
      <c r="M3483" s="236">
        <v>45383</v>
      </c>
      <c r="N3483" s="33" t="s">
        <v>124</v>
      </c>
      <c r="O3483" s="48" t="s">
        <v>125</v>
      </c>
      <c r="P3483" s="29" t="s">
        <v>1143</v>
      </c>
      <c r="Q3483" s="33" t="s">
        <v>1757</v>
      </c>
      <c r="R3483" s="29" t="s">
        <v>78</v>
      </c>
      <c r="S3483" s="33">
        <v>4</v>
      </c>
      <c r="T3483" s="33"/>
      <c r="U3483" s="33"/>
      <c r="V3483" s="33"/>
      <c r="W3483" s="306"/>
      <c r="X3483" s="306"/>
      <c r="Y3483" s="33"/>
      <c r="Z3483" s="33"/>
    </row>
    <row r="3484" ht="24" spans="1:26">
      <c r="A3484" s="33">
        <v>1354</v>
      </c>
      <c r="B3484" s="33" t="s">
        <v>117</v>
      </c>
      <c r="C3484" s="33" t="s">
        <v>118</v>
      </c>
      <c r="D3484" s="33" t="s">
        <v>150</v>
      </c>
      <c r="E3484" s="33" t="s">
        <v>247</v>
      </c>
      <c r="F3484" s="33" t="s">
        <v>1756</v>
      </c>
      <c r="G3484" s="33" t="s">
        <v>1830</v>
      </c>
      <c r="H3484" s="33" t="s">
        <v>2087</v>
      </c>
      <c r="I3484" s="33" t="s">
        <v>1876</v>
      </c>
      <c r="J3484" s="33" t="s">
        <v>1876</v>
      </c>
      <c r="K3484" s="33">
        <v>4</v>
      </c>
      <c r="L3484" s="236">
        <v>45413</v>
      </c>
      <c r="M3484" s="236">
        <v>45413</v>
      </c>
      <c r="N3484" s="33" t="s">
        <v>124</v>
      </c>
      <c r="O3484" s="48" t="s">
        <v>125</v>
      </c>
      <c r="P3484" s="29" t="s">
        <v>1143</v>
      </c>
      <c r="Q3484" s="33" t="s">
        <v>1757</v>
      </c>
      <c r="R3484" s="29" t="s">
        <v>78</v>
      </c>
      <c r="S3484" s="33">
        <v>4</v>
      </c>
      <c r="T3484" s="33"/>
      <c r="U3484" s="33"/>
      <c r="V3484" s="33"/>
      <c r="W3484" s="306"/>
      <c r="X3484" s="306"/>
      <c r="Y3484" s="33"/>
      <c r="Z3484" s="33"/>
    </row>
    <row r="3485" ht="24" spans="1:26">
      <c r="A3485" s="33">
        <v>1355</v>
      </c>
      <c r="B3485" s="33" t="s">
        <v>117</v>
      </c>
      <c r="C3485" s="33" t="s">
        <v>118</v>
      </c>
      <c r="D3485" s="33" t="s">
        <v>150</v>
      </c>
      <c r="E3485" s="33" t="s">
        <v>247</v>
      </c>
      <c r="F3485" s="33" t="s">
        <v>1756</v>
      </c>
      <c r="G3485" s="33" t="s">
        <v>1830</v>
      </c>
      <c r="H3485" s="33" t="s">
        <v>2087</v>
      </c>
      <c r="I3485" s="33" t="s">
        <v>1876</v>
      </c>
      <c r="J3485" s="33" t="s">
        <v>1876</v>
      </c>
      <c r="K3485" s="33">
        <v>4</v>
      </c>
      <c r="L3485" s="236">
        <v>45413</v>
      </c>
      <c r="M3485" s="236">
        <v>45413</v>
      </c>
      <c r="N3485" s="33" t="s">
        <v>124</v>
      </c>
      <c r="O3485" s="48" t="s">
        <v>125</v>
      </c>
      <c r="P3485" s="29" t="s">
        <v>1143</v>
      </c>
      <c r="Q3485" s="33" t="s">
        <v>1757</v>
      </c>
      <c r="R3485" s="29" t="s">
        <v>78</v>
      </c>
      <c r="S3485" s="33">
        <v>4</v>
      </c>
      <c r="T3485" s="33"/>
      <c r="U3485" s="33"/>
      <c r="V3485" s="33"/>
      <c r="W3485" s="306"/>
      <c r="X3485" s="306"/>
      <c r="Y3485" s="33"/>
      <c r="Z3485" s="33"/>
    </row>
    <row r="3486" ht="24" spans="1:26">
      <c r="A3486" s="33">
        <v>1356</v>
      </c>
      <c r="B3486" s="33" t="s">
        <v>117</v>
      </c>
      <c r="C3486" s="33" t="s">
        <v>118</v>
      </c>
      <c r="D3486" s="33" t="s">
        <v>150</v>
      </c>
      <c r="E3486" s="33" t="s">
        <v>247</v>
      </c>
      <c r="F3486" s="33" t="s">
        <v>1756</v>
      </c>
      <c r="G3486" s="33" t="s">
        <v>1830</v>
      </c>
      <c r="H3486" s="33" t="s">
        <v>2087</v>
      </c>
      <c r="I3486" s="33" t="s">
        <v>1876</v>
      </c>
      <c r="J3486" s="33" t="s">
        <v>1876</v>
      </c>
      <c r="K3486" s="33">
        <v>4</v>
      </c>
      <c r="L3486" s="236">
        <v>45444</v>
      </c>
      <c r="M3486" s="236">
        <v>45444</v>
      </c>
      <c r="N3486" s="33" t="s">
        <v>124</v>
      </c>
      <c r="O3486" s="48" t="s">
        <v>125</v>
      </c>
      <c r="P3486" s="29" t="s">
        <v>1143</v>
      </c>
      <c r="Q3486" s="33" t="s">
        <v>1757</v>
      </c>
      <c r="R3486" s="29" t="s">
        <v>78</v>
      </c>
      <c r="S3486" s="33">
        <v>4</v>
      </c>
      <c r="T3486" s="33"/>
      <c r="U3486" s="33"/>
      <c r="V3486" s="33"/>
      <c r="W3486" s="306"/>
      <c r="X3486" s="306"/>
      <c r="Y3486" s="33"/>
      <c r="Z3486" s="33"/>
    </row>
    <row r="3487" ht="24" spans="1:26">
      <c r="A3487" s="33">
        <v>1357</v>
      </c>
      <c r="B3487" s="33" t="s">
        <v>117</v>
      </c>
      <c r="C3487" s="33" t="s">
        <v>118</v>
      </c>
      <c r="D3487" s="33" t="s">
        <v>150</v>
      </c>
      <c r="E3487" s="33" t="s">
        <v>247</v>
      </c>
      <c r="F3487" s="33" t="s">
        <v>1756</v>
      </c>
      <c r="G3487" s="33" t="s">
        <v>1830</v>
      </c>
      <c r="H3487" s="33" t="s">
        <v>2087</v>
      </c>
      <c r="I3487" s="33" t="s">
        <v>1876</v>
      </c>
      <c r="J3487" s="33" t="s">
        <v>1876</v>
      </c>
      <c r="K3487" s="33">
        <v>4</v>
      </c>
      <c r="L3487" s="236">
        <v>45444</v>
      </c>
      <c r="M3487" s="236">
        <v>45444</v>
      </c>
      <c r="N3487" s="33" t="s">
        <v>124</v>
      </c>
      <c r="O3487" s="48" t="s">
        <v>125</v>
      </c>
      <c r="P3487" s="29" t="s">
        <v>1143</v>
      </c>
      <c r="Q3487" s="33" t="s">
        <v>1757</v>
      </c>
      <c r="R3487" s="29" t="s">
        <v>78</v>
      </c>
      <c r="S3487" s="33">
        <v>4</v>
      </c>
      <c r="T3487" s="33"/>
      <c r="U3487" s="33"/>
      <c r="V3487" s="33"/>
      <c r="W3487" s="306"/>
      <c r="X3487" s="306"/>
      <c r="Y3487" s="33"/>
      <c r="Z3487" s="33"/>
    </row>
    <row r="3488" ht="24" spans="1:26">
      <c r="A3488" s="33">
        <v>1358</v>
      </c>
      <c r="B3488" s="33" t="s">
        <v>117</v>
      </c>
      <c r="C3488" s="33" t="s">
        <v>118</v>
      </c>
      <c r="D3488" s="33" t="s">
        <v>150</v>
      </c>
      <c r="E3488" s="33" t="s">
        <v>247</v>
      </c>
      <c r="F3488" s="33" t="s">
        <v>1756</v>
      </c>
      <c r="G3488" s="33" t="s">
        <v>1830</v>
      </c>
      <c r="H3488" s="33" t="s">
        <v>2087</v>
      </c>
      <c r="I3488" s="33" t="s">
        <v>1876</v>
      </c>
      <c r="J3488" s="33" t="s">
        <v>1876</v>
      </c>
      <c r="K3488" s="33">
        <v>4</v>
      </c>
      <c r="L3488" s="236">
        <v>45474</v>
      </c>
      <c r="M3488" s="236">
        <v>45474</v>
      </c>
      <c r="N3488" s="33" t="s">
        <v>124</v>
      </c>
      <c r="O3488" s="48" t="s">
        <v>125</v>
      </c>
      <c r="P3488" s="29" t="s">
        <v>1143</v>
      </c>
      <c r="Q3488" s="33" t="s">
        <v>1757</v>
      </c>
      <c r="R3488" s="29" t="s">
        <v>78</v>
      </c>
      <c r="S3488" s="33">
        <v>4</v>
      </c>
      <c r="T3488" s="33"/>
      <c r="U3488" s="33"/>
      <c r="V3488" s="33"/>
      <c r="W3488" s="306"/>
      <c r="X3488" s="306"/>
      <c r="Y3488" s="33"/>
      <c r="Z3488" s="33"/>
    </row>
    <row r="3489" ht="24" spans="1:26">
      <c r="A3489" s="33">
        <v>1359</v>
      </c>
      <c r="B3489" s="33" t="s">
        <v>117</v>
      </c>
      <c r="C3489" s="33" t="s">
        <v>118</v>
      </c>
      <c r="D3489" s="33" t="s">
        <v>150</v>
      </c>
      <c r="E3489" s="33" t="s">
        <v>247</v>
      </c>
      <c r="F3489" s="33" t="s">
        <v>1756</v>
      </c>
      <c r="G3489" s="33" t="s">
        <v>1830</v>
      </c>
      <c r="H3489" s="33" t="s">
        <v>2087</v>
      </c>
      <c r="I3489" s="33" t="s">
        <v>1876</v>
      </c>
      <c r="J3489" s="33" t="s">
        <v>1876</v>
      </c>
      <c r="K3489" s="33">
        <v>4</v>
      </c>
      <c r="L3489" s="236">
        <v>45474</v>
      </c>
      <c r="M3489" s="236">
        <v>45474</v>
      </c>
      <c r="N3489" s="33" t="s">
        <v>124</v>
      </c>
      <c r="O3489" s="48" t="s">
        <v>125</v>
      </c>
      <c r="P3489" s="29" t="s">
        <v>1143</v>
      </c>
      <c r="Q3489" s="33" t="s">
        <v>1757</v>
      </c>
      <c r="R3489" s="29" t="s">
        <v>78</v>
      </c>
      <c r="S3489" s="33">
        <v>4</v>
      </c>
      <c r="T3489" s="33"/>
      <c r="U3489" s="33"/>
      <c r="V3489" s="33"/>
      <c r="W3489" s="306"/>
      <c r="X3489" s="306"/>
      <c r="Y3489" s="33"/>
      <c r="Z3489" s="33"/>
    </row>
    <row r="3490" ht="24" spans="1:26">
      <c r="A3490" s="33">
        <v>1360</v>
      </c>
      <c r="B3490" s="33" t="s">
        <v>117</v>
      </c>
      <c r="C3490" s="33" t="s">
        <v>118</v>
      </c>
      <c r="D3490" s="33" t="s">
        <v>150</v>
      </c>
      <c r="E3490" s="33" t="s">
        <v>247</v>
      </c>
      <c r="F3490" s="33" t="s">
        <v>1756</v>
      </c>
      <c r="G3490" s="33" t="s">
        <v>1830</v>
      </c>
      <c r="H3490" s="33" t="s">
        <v>2087</v>
      </c>
      <c r="I3490" s="33" t="s">
        <v>1876</v>
      </c>
      <c r="J3490" s="33" t="s">
        <v>1876</v>
      </c>
      <c r="K3490" s="33">
        <v>4</v>
      </c>
      <c r="L3490" s="236">
        <v>45505</v>
      </c>
      <c r="M3490" s="236">
        <v>45505</v>
      </c>
      <c r="N3490" s="33" t="s">
        <v>124</v>
      </c>
      <c r="O3490" s="48" t="s">
        <v>125</v>
      </c>
      <c r="P3490" s="29" t="s">
        <v>1143</v>
      </c>
      <c r="Q3490" s="33" t="s">
        <v>1757</v>
      </c>
      <c r="R3490" s="29" t="s">
        <v>78</v>
      </c>
      <c r="S3490" s="33">
        <v>4</v>
      </c>
      <c r="T3490" s="33"/>
      <c r="U3490" s="33"/>
      <c r="V3490" s="33"/>
      <c r="W3490" s="306"/>
      <c r="X3490" s="306"/>
      <c r="Y3490" s="33"/>
      <c r="Z3490" s="33"/>
    </row>
    <row r="3491" ht="24" spans="1:26">
      <c r="A3491" s="33">
        <v>1361</v>
      </c>
      <c r="B3491" s="33" t="s">
        <v>117</v>
      </c>
      <c r="C3491" s="33" t="s">
        <v>118</v>
      </c>
      <c r="D3491" s="33" t="s">
        <v>150</v>
      </c>
      <c r="E3491" s="33" t="s">
        <v>247</v>
      </c>
      <c r="F3491" s="33" t="s">
        <v>1756</v>
      </c>
      <c r="G3491" s="33" t="s">
        <v>1830</v>
      </c>
      <c r="H3491" s="33" t="s">
        <v>2087</v>
      </c>
      <c r="I3491" s="33" t="s">
        <v>1876</v>
      </c>
      <c r="J3491" s="33" t="s">
        <v>1876</v>
      </c>
      <c r="K3491" s="33">
        <v>4</v>
      </c>
      <c r="L3491" s="236">
        <v>45505</v>
      </c>
      <c r="M3491" s="236">
        <v>45505</v>
      </c>
      <c r="N3491" s="33" t="s">
        <v>124</v>
      </c>
      <c r="O3491" s="48" t="s">
        <v>125</v>
      </c>
      <c r="P3491" s="29" t="s">
        <v>1143</v>
      </c>
      <c r="Q3491" s="33" t="s">
        <v>1757</v>
      </c>
      <c r="R3491" s="29" t="s">
        <v>78</v>
      </c>
      <c r="S3491" s="33">
        <v>4</v>
      </c>
      <c r="T3491" s="33"/>
      <c r="U3491" s="33"/>
      <c r="V3491" s="33"/>
      <c r="W3491" s="306"/>
      <c r="X3491" s="306"/>
      <c r="Y3491" s="33"/>
      <c r="Z3491" s="33"/>
    </row>
    <row r="3492" ht="24" spans="1:28">
      <c r="A3492" s="33">
        <v>1362</v>
      </c>
      <c r="B3492" s="33" t="s">
        <v>117</v>
      </c>
      <c r="C3492" s="33" t="s">
        <v>118</v>
      </c>
      <c r="D3492" s="33" t="s">
        <v>150</v>
      </c>
      <c r="E3492" s="33" t="s">
        <v>247</v>
      </c>
      <c r="F3492" s="33" t="s">
        <v>1756</v>
      </c>
      <c r="G3492" s="33" t="s">
        <v>1830</v>
      </c>
      <c r="H3492" s="33" t="s">
        <v>2087</v>
      </c>
      <c r="I3492" s="33" t="s">
        <v>1876</v>
      </c>
      <c r="J3492" s="33" t="s">
        <v>1876</v>
      </c>
      <c r="K3492" s="33">
        <v>4</v>
      </c>
      <c r="L3492" s="236">
        <v>45536</v>
      </c>
      <c r="M3492" s="236">
        <v>45536</v>
      </c>
      <c r="N3492" s="33" t="s">
        <v>124</v>
      </c>
      <c r="O3492" s="48" t="s">
        <v>125</v>
      </c>
      <c r="P3492" s="29" t="s">
        <v>1143</v>
      </c>
      <c r="Q3492" s="33" t="s">
        <v>1757</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150</v>
      </c>
      <c r="E3493" s="33" t="s">
        <v>247</v>
      </c>
      <c r="F3493" s="33" t="s">
        <v>1756</v>
      </c>
      <c r="G3493" s="33" t="s">
        <v>1830</v>
      </c>
      <c r="H3493" s="33" t="s">
        <v>2087</v>
      </c>
      <c r="I3493" s="33" t="s">
        <v>1876</v>
      </c>
      <c r="J3493" s="33" t="s">
        <v>1876</v>
      </c>
      <c r="K3493" s="33">
        <v>4</v>
      </c>
      <c r="L3493" s="236">
        <v>45536</v>
      </c>
      <c r="M3493" s="236">
        <v>45536</v>
      </c>
      <c r="N3493" s="33" t="s">
        <v>124</v>
      </c>
      <c r="O3493" s="48" t="s">
        <v>125</v>
      </c>
      <c r="P3493" s="29" t="s">
        <v>1143</v>
      </c>
      <c r="Q3493" s="33" t="s">
        <v>1757</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150</v>
      </c>
      <c r="E3494" s="33" t="s">
        <v>247</v>
      </c>
      <c r="F3494" s="33" t="s">
        <v>1756</v>
      </c>
      <c r="G3494" s="33" t="s">
        <v>1830</v>
      </c>
      <c r="H3494" s="33" t="s">
        <v>2087</v>
      </c>
      <c r="I3494" s="33" t="s">
        <v>1876</v>
      </c>
      <c r="J3494" s="33" t="s">
        <v>1876</v>
      </c>
      <c r="K3494" s="33">
        <v>4</v>
      </c>
      <c r="L3494" s="236">
        <v>45566</v>
      </c>
      <c r="M3494" s="236">
        <v>45566</v>
      </c>
      <c r="N3494" s="33" t="s">
        <v>124</v>
      </c>
      <c r="O3494" s="48" t="s">
        <v>125</v>
      </c>
      <c r="P3494" s="29" t="s">
        <v>1143</v>
      </c>
      <c r="Q3494" s="33" t="s">
        <v>1757</v>
      </c>
      <c r="R3494" s="29" t="s">
        <v>78</v>
      </c>
      <c r="S3494" s="33">
        <v>4</v>
      </c>
      <c r="T3494" s="33"/>
      <c r="U3494" s="33"/>
      <c r="V3494" s="33"/>
      <c r="W3494" s="306"/>
      <c r="X3494" s="306"/>
      <c r="Y3494" s="33"/>
      <c r="Z3494" s="33"/>
    </row>
    <row r="3495" ht="24" spans="1:26">
      <c r="A3495" s="33">
        <v>1365</v>
      </c>
      <c r="B3495" s="33" t="s">
        <v>117</v>
      </c>
      <c r="C3495" s="33" t="s">
        <v>118</v>
      </c>
      <c r="D3495" s="33" t="s">
        <v>150</v>
      </c>
      <c r="E3495" s="33" t="s">
        <v>247</v>
      </c>
      <c r="F3495" s="33" t="s">
        <v>1756</v>
      </c>
      <c r="G3495" s="33" t="s">
        <v>1830</v>
      </c>
      <c r="H3495" s="33" t="s">
        <v>2087</v>
      </c>
      <c r="I3495" s="33" t="s">
        <v>1876</v>
      </c>
      <c r="J3495" s="33" t="s">
        <v>1876</v>
      </c>
      <c r="K3495" s="33">
        <v>4</v>
      </c>
      <c r="L3495" s="236">
        <v>45566</v>
      </c>
      <c r="M3495" s="236">
        <v>45566</v>
      </c>
      <c r="N3495" s="33" t="s">
        <v>124</v>
      </c>
      <c r="O3495" s="48" t="s">
        <v>125</v>
      </c>
      <c r="P3495" s="29" t="s">
        <v>1143</v>
      </c>
      <c r="Q3495" s="33" t="s">
        <v>1757</v>
      </c>
      <c r="R3495" s="29" t="s">
        <v>78</v>
      </c>
      <c r="S3495" s="33">
        <v>4</v>
      </c>
      <c r="T3495" s="33"/>
      <c r="U3495" s="33"/>
      <c r="V3495" s="33"/>
      <c r="W3495" s="306"/>
      <c r="X3495" s="306"/>
      <c r="Y3495" s="33"/>
      <c r="Z3495" s="33"/>
    </row>
    <row r="3496" ht="24" spans="1:26">
      <c r="A3496" s="33">
        <v>1366</v>
      </c>
      <c r="B3496" s="33" t="s">
        <v>117</v>
      </c>
      <c r="C3496" s="33" t="s">
        <v>118</v>
      </c>
      <c r="D3496" s="33" t="s">
        <v>150</v>
      </c>
      <c r="E3496" s="33" t="s">
        <v>247</v>
      </c>
      <c r="F3496" s="33" t="s">
        <v>1756</v>
      </c>
      <c r="G3496" s="33" t="s">
        <v>1830</v>
      </c>
      <c r="H3496" s="33" t="s">
        <v>2087</v>
      </c>
      <c r="I3496" s="33" t="s">
        <v>1876</v>
      </c>
      <c r="J3496" s="33" t="s">
        <v>1876</v>
      </c>
      <c r="K3496" s="33">
        <v>4</v>
      </c>
      <c r="L3496" s="236">
        <v>45597</v>
      </c>
      <c r="M3496" s="236">
        <v>45597</v>
      </c>
      <c r="N3496" s="33" t="s">
        <v>124</v>
      </c>
      <c r="O3496" s="48" t="s">
        <v>125</v>
      </c>
      <c r="P3496" s="29" t="s">
        <v>1143</v>
      </c>
      <c r="Q3496" s="33" t="s">
        <v>1757</v>
      </c>
      <c r="R3496" s="29" t="s">
        <v>78</v>
      </c>
      <c r="S3496" s="33">
        <v>4</v>
      </c>
      <c r="T3496" s="33"/>
      <c r="U3496" s="33"/>
      <c r="V3496" s="33"/>
      <c r="W3496" s="306"/>
      <c r="X3496" s="306"/>
      <c r="Y3496" s="33"/>
      <c r="Z3496" s="33"/>
    </row>
    <row r="3497" ht="24" spans="1:26">
      <c r="A3497" s="33">
        <v>1367</v>
      </c>
      <c r="B3497" s="33" t="s">
        <v>117</v>
      </c>
      <c r="C3497" s="33" t="s">
        <v>118</v>
      </c>
      <c r="D3497" s="33" t="s">
        <v>150</v>
      </c>
      <c r="E3497" s="33" t="s">
        <v>247</v>
      </c>
      <c r="F3497" s="33" t="s">
        <v>1756</v>
      </c>
      <c r="G3497" s="33" t="s">
        <v>1830</v>
      </c>
      <c r="H3497" s="33" t="s">
        <v>2087</v>
      </c>
      <c r="I3497" s="33" t="s">
        <v>1876</v>
      </c>
      <c r="J3497" s="33" t="s">
        <v>1876</v>
      </c>
      <c r="K3497" s="33">
        <v>4</v>
      </c>
      <c r="L3497" s="236">
        <v>45597</v>
      </c>
      <c r="M3497" s="236">
        <v>45597</v>
      </c>
      <c r="N3497" s="33" t="s">
        <v>124</v>
      </c>
      <c r="O3497" s="48" t="s">
        <v>125</v>
      </c>
      <c r="P3497" s="29" t="s">
        <v>1143</v>
      </c>
      <c r="Q3497" s="33" t="s">
        <v>1757</v>
      </c>
      <c r="R3497" s="29" t="s">
        <v>78</v>
      </c>
      <c r="S3497" s="33">
        <v>4</v>
      </c>
      <c r="T3497" s="33"/>
      <c r="U3497" s="33"/>
      <c r="V3497" s="33"/>
      <c r="W3497" s="306"/>
      <c r="X3497" s="306"/>
      <c r="Y3497" s="33"/>
      <c r="Z3497" s="33"/>
    </row>
    <row r="3498" ht="24" spans="1:26">
      <c r="A3498" s="33">
        <v>1368</v>
      </c>
      <c r="B3498" s="33" t="s">
        <v>117</v>
      </c>
      <c r="C3498" s="33" t="s">
        <v>118</v>
      </c>
      <c r="D3498" s="33" t="s">
        <v>150</v>
      </c>
      <c r="E3498" s="33" t="s">
        <v>247</v>
      </c>
      <c r="F3498" s="33" t="s">
        <v>1756</v>
      </c>
      <c r="G3498" s="33" t="s">
        <v>1830</v>
      </c>
      <c r="H3498" s="33" t="s">
        <v>2087</v>
      </c>
      <c r="I3498" s="33" t="s">
        <v>1876</v>
      </c>
      <c r="J3498" s="33" t="s">
        <v>1876</v>
      </c>
      <c r="K3498" s="33">
        <v>4</v>
      </c>
      <c r="L3498" s="236">
        <v>45627</v>
      </c>
      <c r="M3498" s="236">
        <v>45627</v>
      </c>
      <c r="N3498" s="33" t="s">
        <v>124</v>
      </c>
      <c r="O3498" s="48" t="s">
        <v>125</v>
      </c>
      <c r="P3498" s="29" t="s">
        <v>1143</v>
      </c>
      <c r="Q3498" s="33" t="s">
        <v>1757</v>
      </c>
      <c r="R3498" s="29" t="s">
        <v>78</v>
      </c>
      <c r="S3498" s="33">
        <v>4</v>
      </c>
      <c r="T3498" s="33"/>
      <c r="U3498" s="33"/>
      <c r="V3498" s="33"/>
      <c r="W3498" s="306"/>
      <c r="X3498" s="306"/>
      <c r="Y3498" s="33"/>
      <c r="Z3498" s="33"/>
    </row>
    <row r="3499" ht="24" spans="1:26">
      <c r="A3499" s="33">
        <v>1369</v>
      </c>
      <c r="B3499" s="33" t="s">
        <v>117</v>
      </c>
      <c r="C3499" s="33" t="s">
        <v>118</v>
      </c>
      <c r="D3499" s="33" t="s">
        <v>150</v>
      </c>
      <c r="E3499" s="33" t="s">
        <v>247</v>
      </c>
      <c r="F3499" s="33" t="s">
        <v>1756</v>
      </c>
      <c r="G3499" s="33" t="s">
        <v>1830</v>
      </c>
      <c r="H3499" s="33" t="s">
        <v>2087</v>
      </c>
      <c r="I3499" s="33" t="s">
        <v>1876</v>
      </c>
      <c r="J3499" s="33" t="s">
        <v>1876</v>
      </c>
      <c r="K3499" s="33">
        <v>4</v>
      </c>
      <c r="L3499" s="236">
        <v>45627</v>
      </c>
      <c r="M3499" s="236">
        <v>45627</v>
      </c>
      <c r="N3499" s="33" t="s">
        <v>124</v>
      </c>
      <c r="O3499" s="48" t="s">
        <v>125</v>
      </c>
      <c r="P3499" s="29" t="s">
        <v>1143</v>
      </c>
      <c r="Q3499" s="33" t="s">
        <v>1757</v>
      </c>
      <c r="R3499" s="29" t="s">
        <v>78</v>
      </c>
      <c r="S3499" s="33">
        <v>4</v>
      </c>
      <c r="T3499" s="33"/>
      <c r="U3499" s="33"/>
      <c r="V3499" s="33"/>
      <c r="W3499" s="306"/>
      <c r="X3499" s="306"/>
      <c r="Y3499" s="33"/>
      <c r="Z3499" s="33"/>
    </row>
    <row r="3500" ht="24" spans="1:26">
      <c r="A3500" s="33">
        <v>1372</v>
      </c>
      <c r="B3500" s="33" t="s">
        <v>117</v>
      </c>
      <c r="C3500" s="33" t="s">
        <v>118</v>
      </c>
      <c r="D3500" s="33" t="s">
        <v>150</v>
      </c>
      <c r="E3500" s="33" t="s">
        <v>247</v>
      </c>
      <c r="F3500" s="33" t="s">
        <v>1767</v>
      </c>
      <c r="G3500" s="33" t="s">
        <v>1830</v>
      </c>
      <c r="H3500" s="33" t="s">
        <v>2086</v>
      </c>
      <c r="I3500" s="33" t="s">
        <v>1876</v>
      </c>
      <c r="J3500" s="33" t="s">
        <v>1876</v>
      </c>
      <c r="K3500" s="33">
        <v>4</v>
      </c>
      <c r="L3500" s="236">
        <v>45292</v>
      </c>
      <c r="M3500" s="236">
        <v>45292</v>
      </c>
      <c r="N3500" s="33" t="s">
        <v>124</v>
      </c>
      <c r="O3500" s="48" t="s">
        <v>125</v>
      </c>
      <c r="P3500" s="29" t="s">
        <v>1143</v>
      </c>
      <c r="Q3500" s="33" t="s">
        <v>1768</v>
      </c>
      <c r="R3500" s="29" t="s">
        <v>78</v>
      </c>
      <c r="S3500" s="33">
        <v>4</v>
      </c>
      <c r="T3500" s="33"/>
      <c r="U3500" s="33"/>
      <c r="V3500" s="33"/>
      <c r="W3500" s="306"/>
      <c r="X3500" s="306"/>
      <c r="Y3500" s="33"/>
      <c r="Z3500" s="33"/>
    </row>
    <row r="3501" ht="24" spans="1:26">
      <c r="A3501" s="33">
        <v>1373</v>
      </c>
      <c r="B3501" s="33" t="s">
        <v>117</v>
      </c>
      <c r="C3501" s="33" t="s">
        <v>118</v>
      </c>
      <c r="D3501" s="33" t="s">
        <v>150</v>
      </c>
      <c r="E3501" s="33" t="s">
        <v>247</v>
      </c>
      <c r="F3501" s="33" t="s">
        <v>1767</v>
      </c>
      <c r="G3501" s="33" t="s">
        <v>1830</v>
      </c>
      <c r="H3501" s="33" t="s">
        <v>2086</v>
      </c>
      <c r="I3501" s="33" t="s">
        <v>1876</v>
      </c>
      <c r="J3501" s="33" t="s">
        <v>1876</v>
      </c>
      <c r="K3501" s="33">
        <v>4</v>
      </c>
      <c r="L3501" s="236">
        <v>45323</v>
      </c>
      <c r="M3501" s="236">
        <v>45323</v>
      </c>
      <c r="N3501" s="33" t="s">
        <v>124</v>
      </c>
      <c r="O3501" s="48" t="s">
        <v>125</v>
      </c>
      <c r="P3501" s="29" t="s">
        <v>1143</v>
      </c>
      <c r="Q3501" s="33" t="s">
        <v>1768</v>
      </c>
      <c r="R3501" s="29" t="s">
        <v>78</v>
      </c>
      <c r="S3501" s="33">
        <v>4</v>
      </c>
      <c r="T3501" s="33"/>
      <c r="U3501" s="33"/>
      <c r="V3501" s="33"/>
      <c r="W3501" s="306"/>
      <c r="X3501" s="306"/>
      <c r="Y3501" s="33"/>
      <c r="Z3501" s="33"/>
    </row>
    <row r="3502" ht="24" spans="1:28">
      <c r="A3502" s="33">
        <v>1374</v>
      </c>
      <c r="B3502" s="33" t="s">
        <v>117</v>
      </c>
      <c r="C3502" s="33" t="s">
        <v>118</v>
      </c>
      <c r="D3502" s="33" t="s">
        <v>150</v>
      </c>
      <c r="E3502" s="33" t="s">
        <v>247</v>
      </c>
      <c r="F3502" s="33" t="s">
        <v>1767</v>
      </c>
      <c r="G3502" s="33" t="s">
        <v>1830</v>
      </c>
      <c r="H3502" s="33" t="s">
        <v>2086</v>
      </c>
      <c r="I3502" s="33" t="s">
        <v>1876</v>
      </c>
      <c r="J3502" s="33" t="s">
        <v>1876</v>
      </c>
      <c r="K3502" s="33">
        <v>4</v>
      </c>
      <c r="L3502" s="236">
        <v>45352</v>
      </c>
      <c r="M3502" s="236">
        <v>45352</v>
      </c>
      <c r="N3502" s="33" t="s">
        <v>124</v>
      </c>
      <c r="O3502" s="48" t="s">
        <v>125</v>
      </c>
      <c r="P3502" s="29" t="s">
        <v>1143</v>
      </c>
      <c r="Q3502" s="33" t="s">
        <v>1768</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150</v>
      </c>
      <c r="E3503" s="33" t="s">
        <v>247</v>
      </c>
      <c r="F3503" s="33" t="s">
        <v>1767</v>
      </c>
      <c r="G3503" s="33" t="s">
        <v>1830</v>
      </c>
      <c r="H3503" s="33" t="s">
        <v>2086</v>
      </c>
      <c r="I3503" s="33" t="s">
        <v>1876</v>
      </c>
      <c r="J3503" s="33" t="s">
        <v>1876</v>
      </c>
      <c r="K3503" s="33">
        <v>4</v>
      </c>
      <c r="L3503" s="236">
        <v>45383</v>
      </c>
      <c r="M3503" s="236">
        <v>45383</v>
      </c>
      <c r="N3503" s="33" t="s">
        <v>124</v>
      </c>
      <c r="O3503" s="48" t="s">
        <v>125</v>
      </c>
      <c r="P3503" s="29" t="s">
        <v>1143</v>
      </c>
      <c r="Q3503" s="33" t="s">
        <v>1768</v>
      </c>
      <c r="R3503" s="29" t="s">
        <v>78</v>
      </c>
      <c r="S3503" s="33">
        <v>4</v>
      </c>
      <c r="T3503" s="33"/>
      <c r="U3503" s="33"/>
      <c r="V3503" s="33"/>
      <c r="W3503" s="306"/>
      <c r="X3503" s="306"/>
      <c r="Y3503" s="33"/>
      <c r="Z3503" s="33"/>
    </row>
    <row r="3504" ht="24" spans="1:26">
      <c r="A3504" s="33">
        <v>1376</v>
      </c>
      <c r="B3504" s="33" t="s">
        <v>117</v>
      </c>
      <c r="C3504" s="33" t="s">
        <v>118</v>
      </c>
      <c r="D3504" s="33" t="s">
        <v>150</v>
      </c>
      <c r="E3504" s="33" t="s">
        <v>247</v>
      </c>
      <c r="F3504" s="33" t="s">
        <v>1767</v>
      </c>
      <c r="G3504" s="33" t="s">
        <v>1830</v>
      </c>
      <c r="H3504" s="33" t="s">
        <v>2086</v>
      </c>
      <c r="I3504" s="33" t="s">
        <v>1876</v>
      </c>
      <c r="J3504" s="33" t="s">
        <v>1876</v>
      </c>
      <c r="K3504" s="33">
        <v>4</v>
      </c>
      <c r="L3504" s="236">
        <v>45413</v>
      </c>
      <c r="M3504" s="236">
        <v>45413</v>
      </c>
      <c r="N3504" s="33" t="s">
        <v>124</v>
      </c>
      <c r="O3504" s="48" t="s">
        <v>125</v>
      </c>
      <c r="P3504" s="29" t="s">
        <v>1143</v>
      </c>
      <c r="Q3504" s="33" t="s">
        <v>1768</v>
      </c>
      <c r="R3504" s="29" t="s">
        <v>78</v>
      </c>
      <c r="S3504" s="33">
        <v>4</v>
      </c>
      <c r="T3504" s="33"/>
      <c r="U3504" s="33"/>
      <c r="V3504" s="33"/>
      <c r="W3504" s="306"/>
      <c r="X3504" s="306"/>
      <c r="Y3504" s="33"/>
      <c r="Z3504" s="33"/>
    </row>
    <row r="3505" ht="24" spans="1:26">
      <c r="A3505" s="33">
        <v>1377</v>
      </c>
      <c r="B3505" s="33" t="s">
        <v>117</v>
      </c>
      <c r="C3505" s="33" t="s">
        <v>118</v>
      </c>
      <c r="D3505" s="33" t="s">
        <v>150</v>
      </c>
      <c r="E3505" s="33" t="s">
        <v>247</v>
      </c>
      <c r="F3505" s="33" t="s">
        <v>1767</v>
      </c>
      <c r="G3505" s="33" t="s">
        <v>1830</v>
      </c>
      <c r="H3505" s="33" t="s">
        <v>2086</v>
      </c>
      <c r="I3505" s="33" t="s">
        <v>1876</v>
      </c>
      <c r="J3505" s="33" t="s">
        <v>1876</v>
      </c>
      <c r="K3505" s="33">
        <v>4</v>
      </c>
      <c r="L3505" s="236">
        <v>45444</v>
      </c>
      <c r="M3505" s="236">
        <v>45444</v>
      </c>
      <c r="N3505" s="33" t="s">
        <v>124</v>
      </c>
      <c r="O3505" s="48" t="s">
        <v>125</v>
      </c>
      <c r="P3505" s="29" t="s">
        <v>1143</v>
      </c>
      <c r="Q3505" s="33" t="s">
        <v>1768</v>
      </c>
      <c r="R3505" s="29" t="s">
        <v>78</v>
      </c>
      <c r="S3505" s="33">
        <v>4</v>
      </c>
      <c r="T3505" s="33"/>
      <c r="U3505" s="33"/>
      <c r="V3505" s="33"/>
      <c r="W3505" s="306"/>
      <c r="X3505" s="306"/>
      <c r="Y3505" s="33"/>
      <c r="Z3505" s="33"/>
    </row>
    <row r="3506" ht="24" spans="1:26">
      <c r="A3506" s="33">
        <v>1378</v>
      </c>
      <c r="B3506" s="33" t="s">
        <v>117</v>
      </c>
      <c r="C3506" s="33" t="s">
        <v>118</v>
      </c>
      <c r="D3506" s="33" t="s">
        <v>150</v>
      </c>
      <c r="E3506" s="33" t="s">
        <v>247</v>
      </c>
      <c r="F3506" s="33" t="s">
        <v>1767</v>
      </c>
      <c r="G3506" s="33" t="s">
        <v>1830</v>
      </c>
      <c r="H3506" s="33" t="s">
        <v>2086</v>
      </c>
      <c r="I3506" s="33" t="s">
        <v>1876</v>
      </c>
      <c r="J3506" s="33" t="s">
        <v>1876</v>
      </c>
      <c r="K3506" s="33">
        <v>4</v>
      </c>
      <c r="L3506" s="236">
        <v>45474</v>
      </c>
      <c r="M3506" s="236">
        <v>45474</v>
      </c>
      <c r="N3506" s="33" t="s">
        <v>124</v>
      </c>
      <c r="O3506" s="48" t="s">
        <v>125</v>
      </c>
      <c r="P3506" s="29" t="s">
        <v>1143</v>
      </c>
      <c r="Q3506" s="33" t="s">
        <v>1768</v>
      </c>
      <c r="R3506" s="29" t="s">
        <v>78</v>
      </c>
      <c r="S3506" s="33">
        <v>4</v>
      </c>
      <c r="T3506" s="33"/>
      <c r="U3506" s="33"/>
      <c r="V3506" s="33"/>
      <c r="W3506" s="306"/>
      <c r="X3506" s="306"/>
      <c r="Y3506" s="33"/>
      <c r="Z3506" s="33"/>
    </row>
    <row r="3507" ht="24" spans="1:26">
      <c r="A3507" s="33">
        <v>1379</v>
      </c>
      <c r="B3507" s="33" t="s">
        <v>117</v>
      </c>
      <c r="C3507" s="33" t="s">
        <v>118</v>
      </c>
      <c r="D3507" s="33" t="s">
        <v>150</v>
      </c>
      <c r="E3507" s="33" t="s">
        <v>247</v>
      </c>
      <c r="F3507" s="33" t="s">
        <v>1767</v>
      </c>
      <c r="G3507" s="33" t="s">
        <v>1830</v>
      </c>
      <c r="H3507" s="33" t="s">
        <v>2086</v>
      </c>
      <c r="I3507" s="33" t="s">
        <v>1876</v>
      </c>
      <c r="J3507" s="33" t="s">
        <v>1876</v>
      </c>
      <c r="K3507" s="33">
        <v>4</v>
      </c>
      <c r="L3507" s="236">
        <v>45505</v>
      </c>
      <c r="M3507" s="236">
        <v>45505</v>
      </c>
      <c r="N3507" s="33" t="s">
        <v>124</v>
      </c>
      <c r="O3507" s="48" t="s">
        <v>125</v>
      </c>
      <c r="P3507" s="29" t="s">
        <v>1143</v>
      </c>
      <c r="Q3507" s="33" t="s">
        <v>1768</v>
      </c>
      <c r="R3507" s="29" t="s">
        <v>78</v>
      </c>
      <c r="S3507" s="33">
        <v>4</v>
      </c>
      <c r="T3507" s="33"/>
      <c r="U3507" s="33"/>
      <c r="V3507" s="33"/>
      <c r="W3507" s="306"/>
      <c r="X3507" s="306"/>
      <c r="Y3507" s="33"/>
      <c r="Z3507" s="33"/>
    </row>
    <row r="3508" ht="24" spans="1:26">
      <c r="A3508" s="33">
        <v>1380</v>
      </c>
      <c r="B3508" s="33" t="s">
        <v>117</v>
      </c>
      <c r="C3508" s="33" t="s">
        <v>118</v>
      </c>
      <c r="D3508" s="33" t="s">
        <v>150</v>
      </c>
      <c r="E3508" s="33" t="s">
        <v>247</v>
      </c>
      <c r="F3508" s="33" t="s">
        <v>1767</v>
      </c>
      <c r="G3508" s="33" t="s">
        <v>1830</v>
      </c>
      <c r="H3508" s="33" t="s">
        <v>2086</v>
      </c>
      <c r="I3508" s="33" t="s">
        <v>1876</v>
      </c>
      <c r="J3508" s="33" t="s">
        <v>1876</v>
      </c>
      <c r="K3508" s="33">
        <v>4</v>
      </c>
      <c r="L3508" s="236">
        <v>45536</v>
      </c>
      <c r="M3508" s="236">
        <v>45536</v>
      </c>
      <c r="N3508" s="33" t="s">
        <v>124</v>
      </c>
      <c r="O3508" s="48" t="s">
        <v>125</v>
      </c>
      <c r="P3508" s="29" t="s">
        <v>1143</v>
      </c>
      <c r="Q3508" s="33" t="s">
        <v>1768</v>
      </c>
      <c r="R3508" s="29" t="s">
        <v>78</v>
      </c>
      <c r="S3508" s="33">
        <v>4</v>
      </c>
      <c r="T3508" s="33"/>
      <c r="U3508" s="33"/>
      <c r="V3508" s="33"/>
      <c r="W3508" s="306"/>
      <c r="X3508" s="306"/>
      <c r="Y3508" s="33"/>
      <c r="Z3508" s="33"/>
    </row>
    <row r="3509" ht="24" spans="1:26">
      <c r="A3509" s="33">
        <v>1381</v>
      </c>
      <c r="B3509" s="33" t="s">
        <v>117</v>
      </c>
      <c r="C3509" s="33" t="s">
        <v>118</v>
      </c>
      <c r="D3509" s="33" t="s">
        <v>150</v>
      </c>
      <c r="E3509" s="33" t="s">
        <v>247</v>
      </c>
      <c r="F3509" s="33" t="s">
        <v>1767</v>
      </c>
      <c r="G3509" s="33" t="s">
        <v>1830</v>
      </c>
      <c r="H3509" s="33" t="s">
        <v>2086</v>
      </c>
      <c r="I3509" s="33" t="s">
        <v>1876</v>
      </c>
      <c r="J3509" s="33" t="s">
        <v>1876</v>
      </c>
      <c r="K3509" s="33">
        <v>4</v>
      </c>
      <c r="L3509" s="236">
        <v>45566</v>
      </c>
      <c r="M3509" s="236">
        <v>45566</v>
      </c>
      <c r="N3509" s="33" t="s">
        <v>124</v>
      </c>
      <c r="O3509" s="48" t="s">
        <v>125</v>
      </c>
      <c r="P3509" s="29" t="s">
        <v>1143</v>
      </c>
      <c r="Q3509" s="33" t="s">
        <v>1768</v>
      </c>
      <c r="R3509" s="29" t="s">
        <v>78</v>
      </c>
      <c r="S3509" s="33">
        <v>4</v>
      </c>
      <c r="T3509" s="33"/>
      <c r="U3509" s="33"/>
      <c r="V3509" s="33"/>
      <c r="W3509" s="306"/>
      <c r="X3509" s="306"/>
      <c r="Y3509" s="33"/>
      <c r="Z3509" s="33"/>
    </row>
    <row r="3510" ht="24" spans="1:26">
      <c r="A3510" s="33">
        <v>1382</v>
      </c>
      <c r="B3510" s="33" t="s">
        <v>117</v>
      </c>
      <c r="C3510" s="33" t="s">
        <v>118</v>
      </c>
      <c r="D3510" s="33" t="s">
        <v>150</v>
      </c>
      <c r="E3510" s="33" t="s">
        <v>247</v>
      </c>
      <c r="F3510" s="33" t="s">
        <v>1767</v>
      </c>
      <c r="G3510" s="33" t="s">
        <v>1830</v>
      </c>
      <c r="H3510" s="33" t="s">
        <v>2086</v>
      </c>
      <c r="I3510" s="33" t="s">
        <v>1876</v>
      </c>
      <c r="J3510" s="33" t="s">
        <v>1876</v>
      </c>
      <c r="K3510" s="33">
        <v>4</v>
      </c>
      <c r="L3510" s="236">
        <v>45597</v>
      </c>
      <c r="M3510" s="236">
        <v>45597</v>
      </c>
      <c r="N3510" s="33" t="s">
        <v>124</v>
      </c>
      <c r="O3510" s="48" t="s">
        <v>125</v>
      </c>
      <c r="P3510" s="29" t="s">
        <v>1143</v>
      </c>
      <c r="Q3510" s="33" t="s">
        <v>1768</v>
      </c>
      <c r="R3510" s="29" t="s">
        <v>78</v>
      </c>
      <c r="S3510" s="33">
        <v>4</v>
      </c>
      <c r="T3510" s="33"/>
      <c r="U3510" s="33"/>
      <c r="V3510" s="33"/>
      <c r="W3510" s="306"/>
      <c r="X3510" s="306"/>
      <c r="Y3510" s="33"/>
      <c r="Z3510" s="33"/>
    </row>
    <row r="3511" ht="24" spans="1:26">
      <c r="A3511" s="33">
        <v>1383</v>
      </c>
      <c r="B3511" s="33" t="s">
        <v>117</v>
      </c>
      <c r="C3511" s="33" t="s">
        <v>118</v>
      </c>
      <c r="D3511" s="33" t="s">
        <v>150</v>
      </c>
      <c r="E3511" s="33" t="s">
        <v>247</v>
      </c>
      <c r="F3511" s="33" t="s">
        <v>1767</v>
      </c>
      <c r="G3511" s="33" t="s">
        <v>1830</v>
      </c>
      <c r="H3511" s="33" t="s">
        <v>2086</v>
      </c>
      <c r="I3511" s="33" t="s">
        <v>1876</v>
      </c>
      <c r="J3511" s="33" t="s">
        <v>1876</v>
      </c>
      <c r="K3511" s="33">
        <v>4</v>
      </c>
      <c r="L3511" s="236">
        <v>45627</v>
      </c>
      <c r="M3511" s="236">
        <v>45627</v>
      </c>
      <c r="N3511" s="33" t="s">
        <v>124</v>
      </c>
      <c r="O3511" s="48" t="s">
        <v>125</v>
      </c>
      <c r="P3511" s="29" t="s">
        <v>1143</v>
      </c>
      <c r="Q3511" s="33" t="s">
        <v>1768</v>
      </c>
      <c r="R3511" s="29" t="s">
        <v>78</v>
      </c>
      <c r="S3511" s="33">
        <v>4</v>
      </c>
      <c r="T3511" s="33"/>
      <c r="U3511" s="33"/>
      <c r="V3511" s="33"/>
      <c r="W3511" s="306"/>
      <c r="X3511" s="306"/>
      <c r="Y3511" s="33"/>
      <c r="Z3511" s="33"/>
    </row>
    <row r="3512" ht="24" spans="1:26">
      <c r="A3512" s="33">
        <v>1384</v>
      </c>
      <c r="B3512" s="33" t="s">
        <v>117</v>
      </c>
      <c r="C3512" s="33" t="s">
        <v>118</v>
      </c>
      <c r="D3512" s="33" t="s">
        <v>150</v>
      </c>
      <c r="E3512" s="33" t="s">
        <v>247</v>
      </c>
      <c r="F3512" s="33" t="s">
        <v>1767</v>
      </c>
      <c r="G3512" s="33" t="s">
        <v>1830</v>
      </c>
      <c r="H3512" s="33" t="s">
        <v>2087</v>
      </c>
      <c r="I3512" s="33" t="s">
        <v>1876</v>
      </c>
      <c r="J3512" s="33" t="s">
        <v>1876</v>
      </c>
      <c r="K3512" s="33">
        <v>4</v>
      </c>
      <c r="L3512" s="236">
        <v>45292</v>
      </c>
      <c r="M3512" s="236">
        <v>45292</v>
      </c>
      <c r="N3512" s="33" t="s">
        <v>124</v>
      </c>
      <c r="O3512" s="48" t="s">
        <v>125</v>
      </c>
      <c r="P3512" s="29" t="s">
        <v>1143</v>
      </c>
      <c r="Q3512" s="33" t="s">
        <v>1768</v>
      </c>
      <c r="R3512" s="29" t="s">
        <v>78</v>
      </c>
      <c r="S3512" s="33">
        <v>4</v>
      </c>
      <c r="T3512" s="33"/>
      <c r="U3512" s="33"/>
      <c r="V3512" s="33"/>
      <c r="W3512" s="306"/>
      <c r="X3512" s="306"/>
      <c r="Y3512" s="33"/>
      <c r="Z3512" s="33"/>
    </row>
    <row r="3513" ht="24" spans="1:26">
      <c r="A3513" s="33">
        <v>1385</v>
      </c>
      <c r="B3513" s="33" t="s">
        <v>117</v>
      </c>
      <c r="C3513" s="33" t="s">
        <v>118</v>
      </c>
      <c r="D3513" s="33" t="s">
        <v>150</v>
      </c>
      <c r="E3513" s="33" t="s">
        <v>247</v>
      </c>
      <c r="F3513" s="33" t="s">
        <v>1767</v>
      </c>
      <c r="G3513" s="33" t="s">
        <v>1830</v>
      </c>
      <c r="H3513" s="33" t="s">
        <v>2087</v>
      </c>
      <c r="I3513" s="33" t="s">
        <v>1876</v>
      </c>
      <c r="J3513" s="33" t="s">
        <v>1876</v>
      </c>
      <c r="K3513" s="33">
        <v>4</v>
      </c>
      <c r="L3513" s="236">
        <v>45292</v>
      </c>
      <c r="M3513" s="236">
        <v>45292</v>
      </c>
      <c r="N3513" s="33" t="s">
        <v>124</v>
      </c>
      <c r="O3513" s="48" t="s">
        <v>125</v>
      </c>
      <c r="P3513" s="29" t="s">
        <v>1143</v>
      </c>
      <c r="Q3513" s="33" t="s">
        <v>1768</v>
      </c>
      <c r="R3513" s="29" t="s">
        <v>78</v>
      </c>
      <c r="S3513" s="33">
        <v>4</v>
      </c>
      <c r="T3513" s="33"/>
      <c r="U3513" s="33"/>
      <c r="V3513" s="33"/>
      <c r="W3513" s="306"/>
      <c r="X3513" s="306"/>
      <c r="Y3513" s="33"/>
      <c r="Z3513" s="33"/>
    </row>
    <row r="3514" ht="24" spans="1:28">
      <c r="A3514" s="33">
        <v>1386</v>
      </c>
      <c r="B3514" s="33" t="s">
        <v>117</v>
      </c>
      <c r="C3514" s="33" t="s">
        <v>118</v>
      </c>
      <c r="D3514" s="33" t="s">
        <v>150</v>
      </c>
      <c r="E3514" s="33" t="s">
        <v>247</v>
      </c>
      <c r="F3514" s="33" t="s">
        <v>1767</v>
      </c>
      <c r="G3514" s="33" t="s">
        <v>1830</v>
      </c>
      <c r="H3514" s="33" t="s">
        <v>2087</v>
      </c>
      <c r="I3514" s="33" t="s">
        <v>1876</v>
      </c>
      <c r="J3514" s="33" t="s">
        <v>1876</v>
      </c>
      <c r="K3514" s="33">
        <v>4</v>
      </c>
      <c r="L3514" s="236">
        <v>45323</v>
      </c>
      <c r="M3514" s="236">
        <v>45323</v>
      </c>
      <c r="N3514" s="33" t="s">
        <v>124</v>
      </c>
      <c r="O3514" s="48" t="s">
        <v>125</v>
      </c>
      <c r="P3514" s="29" t="s">
        <v>1143</v>
      </c>
      <c r="Q3514" s="33" t="s">
        <v>1768</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150</v>
      </c>
      <c r="E3515" s="33" t="s">
        <v>247</v>
      </c>
      <c r="F3515" s="33" t="s">
        <v>1767</v>
      </c>
      <c r="G3515" s="33" t="s">
        <v>1830</v>
      </c>
      <c r="H3515" s="33" t="s">
        <v>2087</v>
      </c>
      <c r="I3515" s="33" t="s">
        <v>1876</v>
      </c>
      <c r="J3515" s="33" t="s">
        <v>1876</v>
      </c>
      <c r="K3515" s="33">
        <v>4</v>
      </c>
      <c r="L3515" s="236">
        <v>45323</v>
      </c>
      <c r="M3515" s="236">
        <v>45323</v>
      </c>
      <c r="N3515" s="33" t="s">
        <v>124</v>
      </c>
      <c r="O3515" s="48" t="s">
        <v>125</v>
      </c>
      <c r="P3515" s="29" t="s">
        <v>1143</v>
      </c>
      <c r="Q3515" s="33" t="s">
        <v>1768</v>
      </c>
      <c r="R3515" s="29" t="s">
        <v>78</v>
      </c>
      <c r="S3515" s="33">
        <v>4</v>
      </c>
      <c r="T3515" s="33"/>
      <c r="U3515" s="33"/>
      <c r="V3515" s="33"/>
      <c r="W3515" s="306"/>
      <c r="X3515" s="306"/>
      <c r="Y3515" s="33"/>
      <c r="Z3515" s="33"/>
    </row>
    <row r="3516" ht="24" spans="1:28">
      <c r="A3516" s="33">
        <v>1388</v>
      </c>
      <c r="B3516" s="33" t="s">
        <v>117</v>
      </c>
      <c r="C3516" s="33" t="s">
        <v>118</v>
      </c>
      <c r="D3516" s="33" t="s">
        <v>150</v>
      </c>
      <c r="E3516" s="33" t="s">
        <v>247</v>
      </c>
      <c r="F3516" s="33" t="s">
        <v>1767</v>
      </c>
      <c r="G3516" s="33" t="s">
        <v>1830</v>
      </c>
      <c r="H3516" s="33" t="s">
        <v>2087</v>
      </c>
      <c r="I3516" s="33" t="s">
        <v>1876</v>
      </c>
      <c r="J3516" s="33" t="s">
        <v>1876</v>
      </c>
      <c r="K3516" s="33">
        <v>4</v>
      </c>
      <c r="L3516" s="236">
        <v>45352</v>
      </c>
      <c r="M3516" s="236">
        <v>45352</v>
      </c>
      <c r="N3516" s="33" t="s">
        <v>124</v>
      </c>
      <c r="O3516" s="48" t="s">
        <v>125</v>
      </c>
      <c r="P3516" s="29" t="s">
        <v>1143</v>
      </c>
      <c r="Q3516" s="33" t="s">
        <v>1768</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150</v>
      </c>
      <c r="E3517" s="33" t="s">
        <v>247</v>
      </c>
      <c r="F3517" s="33" t="s">
        <v>1767</v>
      </c>
      <c r="G3517" s="33" t="s">
        <v>1830</v>
      </c>
      <c r="H3517" s="33" t="s">
        <v>2087</v>
      </c>
      <c r="I3517" s="33" t="s">
        <v>1876</v>
      </c>
      <c r="J3517" s="33" t="s">
        <v>1876</v>
      </c>
      <c r="K3517" s="33">
        <v>4</v>
      </c>
      <c r="L3517" s="236">
        <v>45352</v>
      </c>
      <c r="M3517" s="236">
        <v>45352</v>
      </c>
      <c r="N3517" s="33" t="s">
        <v>124</v>
      </c>
      <c r="O3517" s="48" t="s">
        <v>125</v>
      </c>
      <c r="P3517" s="29" t="s">
        <v>1143</v>
      </c>
      <c r="Q3517" s="33" t="s">
        <v>1768</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150</v>
      </c>
      <c r="E3518" s="33" t="s">
        <v>247</v>
      </c>
      <c r="F3518" s="33" t="s">
        <v>1767</v>
      </c>
      <c r="G3518" s="33" t="s">
        <v>1830</v>
      </c>
      <c r="H3518" s="33" t="s">
        <v>2087</v>
      </c>
      <c r="I3518" s="33" t="s">
        <v>1876</v>
      </c>
      <c r="J3518" s="33" t="s">
        <v>1876</v>
      </c>
      <c r="K3518" s="33">
        <v>4</v>
      </c>
      <c r="L3518" s="236">
        <v>45383</v>
      </c>
      <c r="M3518" s="236">
        <v>45383</v>
      </c>
      <c r="N3518" s="33" t="s">
        <v>124</v>
      </c>
      <c r="O3518" s="48" t="s">
        <v>125</v>
      </c>
      <c r="P3518" s="29" t="s">
        <v>1143</v>
      </c>
      <c r="Q3518" s="33" t="s">
        <v>1768</v>
      </c>
      <c r="R3518" s="29" t="s">
        <v>78</v>
      </c>
      <c r="S3518" s="33">
        <v>4</v>
      </c>
      <c r="T3518" s="33"/>
      <c r="U3518" s="33"/>
      <c r="V3518" s="33"/>
      <c r="W3518" s="306"/>
      <c r="X3518" s="306"/>
      <c r="Y3518" s="33"/>
      <c r="Z3518" s="33"/>
    </row>
    <row r="3519" ht="24" spans="1:26">
      <c r="A3519" s="33">
        <v>1391</v>
      </c>
      <c r="B3519" s="33" t="s">
        <v>117</v>
      </c>
      <c r="C3519" s="33" t="s">
        <v>118</v>
      </c>
      <c r="D3519" s="33" t="s">
        <v>150</v>
      </c>
      <c r="E3519" s="33" t="s">
        <v>247</v>
      </c>
      <c r="F3519" s="33" t="s">
        <v>1767</v>
      </c>
      <c r="G3519" s="33" t="s">
        <v>1830</v>
      </c>
      <c r="H3519" s="33" t="s">
        <v>2087</v>
      </c>
      <c r="I3519" s="33" t="s">
        <v>1876</v>
      </c>
      <c r="J3519" s="33" t="s">
        <v>1876</v>
      </c>
      <c r="K3519" s="33">
        <v>4</v>
      </c>
      <c r="L3519" s="236">
        <v>45383</v>
      </c>
      <c r="M3519" s="236">
        <v>45383</v>
      </c>
      <c r="N3519" s="33" t="s">
        <v>124</v>
      </c>
      <c r="O3519" s="48" t="s">
        <v>125</v>
      </c>
      <c r="P3519" s="29" t="s">
        <v>1143</v>
      </c>
      <c r="Q3519" s="33" t="s">
        <v>1768</v>
      </c>
      <c r="R3519" s="29" t="s">
        <v>78</v>
      </c>
      <c r="S3519" s="33">
        <v>4</v>
      </c>
      <c r="T3519" s="33"/>
      <c r="U3519" s="33"/>
      <c r="V3519" s="33"/>
      <c r="W3519" s="306"/>
      <c r="X3519" s="306"/>
      <c r="Y3519" s="33"/>
      <c r="Z3519" s="33"/>
    </row>
    <row r="3520" ht="24" spans="1:26">
      <c r="A3520" s="33">
        <v>1392</v>
      </c>
      <c r="B3520" s="33" t="s">
        <v>117</v>
      </c>
      <c r="C3520" s="33" t="s">
        <v>118</v>
      </c>
      <c r="D3520" s="33" t="s">
        <v>150</v>
      </c>
      <c r="E3520" s="33" t="s">
        <v>247</v>
      </c>
      <c r="F3520" s="33" t="s">
        <v>1767</v>
      </c>
      <c r="G3520" s="33" t="s">
        <v>1830</v>
      </c>
      <c r="H3520" s="33" t="s">
        <v>2087</v>
      </c>
      <c r="I3520" s="33" t="s">
        <v>1876</v>
      </c>
      <c r="J3520" s="33" t="s">
        <v>1876</v>
      </c>
      <c r="K3520" s="33">
        <v>4</v>
      </c>
      <c r="L3520" s="236">
        <v>45413</v>
      </c>
      <c r="M3520" s="236">
        <v>45413</v>
      </c>
      <c r="N3520" s="33" t="s">
        <v>124</v>
      </c>
      <c r="O3520" s="48" t="s">
        <v>125</v>
      </c>
      <c r="P3520" s="29" t="s">
        <v>1143</v>
      </c>
      <c r="Q3520" s="33" t="s">
        <v>1768</v>
      </c>
      <c r="R3520" s="29" t="s">
        <v>78</v>
      </c>
      <c r="S3520" s="33">
        <v>4</v>
      </c>
      <c r="T3520" s="33"/>
      <c r="U3520" s="33"/>
      <c r="V3520" s="33"/>
      <c r="W3520" s="306"/>
      <c r="X3520" s="306"/>
      <c r="Y3520" s="33"/>
      <c r="Z3520" s="33"/>
    </row>
    <row r="3521" ht="24" spans="1:26">
      <c r="A3521" s="33">
        <v>1393</v>
      </c>
      <c r="B3521" s="33" t="s">
        <v>117</v>
      </c>
      <c r="C3521" s="33" t="s">
        <v>118</v>
      </c>
      <c r="D3521" s="33" t="s">
        <v>150</v>
      </c>
      <c r="E3521" s="33" t="s">
        <v>247</v>
      </c>
      <c r="F3521" s="33" t="s">
        <v>1767</v>
      </c>
      <c r="G3521" s="33" t="s">
        <v>1830</v>
      </c>
      <c r="H3521" s="33" t="s">
        <v>2087</v>
      </c>
      <c r="I3521" s="33" t="s">
        <v>1876</v>
      </c>
      <c r="J3521" s="33" t="s">
        <v>1876</v>
      </c>
      <c r="K3521" s="33">
        <v>4</v>
      </c>
      <c r="L3521" s="236">
        <v>45413</v>
      </c>
      <c r="M3521" s="236">
        <v>45413</v>
      </c>
      <c r="N3521" s="33" t="s">
        <v>124</v>
      </c>
      <c r="O3521" s="48" t="s">
        <v>125</v>
      </c>
      <c r="P3521" s="29" t="s">
        <v>1143</v>
      </c>
      <c r="Q3521" s="33" t="s">
        <v>1768</v>
      </c>
      <c r="R3521" s="29" t="s">
        <v>78</v>
      </c>
      <c r="S3521" s="33">
        <v>4</v>
      </c>
      <c r="T3521" s="33"/>
      <c r="U3521" s="33"/>
      <c r="V3521" s="33"/>
      <c r="W3521" s="306"/>
      <c r="X3521" s="306"/>
      <c r="Y3521" s="33"/>
      <c r="Z3521" s="33"/>
    </row>
    <row r="3522" ht="24" spans="1:26">
      <c r="A3522" s="33">
        <v>1394</v>
      </c>
      <c r="B3522" s="33" t="s">
        <v>117</v>
      </c>
      <c r="C3522" s="33" t="s">
        <v>118</v>
      </c>
      <c r="D3522" s="33" t="s">
        <v>150</v>
      </c>
      <c r="E3522" s="33" t="s">
        <v>247</v>
      </c>
      <c r="F3522" s="33" t="s">
        <v>1767</v>
      </c>
      <c r="G3522" s="33" t="s">
        <v>1830</v>
      </c>
      <c r="H3522" s="33" t="s">
        <v>2087</v>
      </c>
      <c r="I3522" s="33" t="s">
        <v>1876</v>
      </c>
      <c r="J3522" s="33" t="s">
        <v>1876</v>
      </c>
      <c r="K3522" s="33">
        <v>4</v>
      </c>
      <c r="L3522" s="236">
        <v>45444</v>
      </c>
      <c r="M3522" s="236">
        <v>45444</v>
      </c>
      <c r="N3522" s="33" t="s">
        <v>124</v>
      </c>
      <c r="O3522" s="48" t="s">
        <v>125</v>
      </c>
      <c r="P3522" s="29" t="s">
        <v>1143</v>
      </c>
      <c r="Q3522" s="33" t="s">
        <v>1768</v>
      </c>
      <c r="R3522" s="29" t="s">
        <v>78</v>
      </c>
      <c r="S3522" s="33">
        <v>4</v>
      </c>
      <c r="T3522" s="33"/>
      <c r="U3522" s="33"/>
      <c r="V3522" s="33"/>
      <c r="W3522" s="306"/>
      <c r="X3522" s="306"/>
      <c r="Y3522" s="33"/>
      <c r="Z3522" s="33"/>
    </row>
    <row r="3523" ht="24" spans="1:26">
      <c r="A3523" s="33">
        <v>1395</v>
      </c>
      <c r="B3523" s="33" t="s">
        <v>117</v>
      </c>
      <c r="C3523" s="33" t="s">
        <v>118</v>
      </c>
      <c r="D3523" s="33" t="s">
        <v>150</v>
      </c>
      <c r="E3523" s="33" t="s">
        <v>247</v>
      </c>
      <c r="F3523" s="33" t="s">
        <v>1767</v>
      </c>
      <c r="G3523" s="33" t="s">
        <v>1830</v>
      </c>
      <c r="H3523" s="33" t="s">
        <v>2087</v>
      </c>
      <c r="I3523" s="33" t="s">
        <v>1876</v>
      </c>
      <c r="J3523" s="33" t="s">
        <v>1876</v>
      </c>
      <c r="K3523" s="33">
        <v>4</v>
      </c>
      <c r="L3523" s="236">
        <v>45444</v>
      </c>
      <c r="M3523" s="236">
        <v>45444</v>
      </c>
      <c r="N3523" s="33" t="s">
        <v>124</v>
      </c>
      <c r="O3523" s="48" t="s">
        <v>125</v>
      </c>
      <c r="P3523" s="29" t="s">
        <v>1143</v>
      </c>
      <c r="Q3523" s="33" t="s">
        <v>1768</v>
      </c>
      <c r="R3523" s="29" t="s">
        <v>78</v>
      </c>
      <c r="S3523" s="33">
        <v>4</v>
      </c>
      <c r="T3523" s="33"/>
      <c r="U3523" s="33"/>
      <c r="V3523" s="33"/>
      <c r="W3523" s="306"/>
      <c r="X3523" s="306"/>
      <c r="Y3523" s="33"/>
      <c r="Z3523" s="33"/>
    </row>
    <row r="3524" ht="24" spans="1:26">
      <c r="A3524" s="33">
        <v>1396</v>
      </c>
      <c r="B3524" s="33" t="s">
        <v>117</v>
      </c>
      <c r="C3524" s="33" t="s">
        <v>118</v>
      </c>
      <c r="D3524" s="33" t="s">
        <v>150</v>
      </c>
      <c r="E3524" s="33" t="s">
        <v>247</v>
      </c>
      <c r="F3524" s="33" t="s">
        <v>1767</v>
      </c>
      <c r="G3524" s="33" t="s">
        <v>1830</v>
      </c>
      <c r="H3524" s="33" t="s">
        <v>2087</v>
      </c>
      <c r="I3524" s="33" t="s">
        <v>1876</v>
      </c>
      <c r="J3524" s="33" t="s">
        <v>1876</v>
      </c>
      <c r="K3524" s="33">
        <v>4</v>
      </c>
      <c r="L3524" s="236">
        <v>45474</v>
      </c>
      <c r="M3524" s="236">
        <v>45474</v>
      </c>
      <c r="N3524" s="33" t="s">
        <v>124</v>
      </c>
      <c r="O3524" s="48" t="s">
        <v>125</v>
      </c>
      <c r="P3524" s="29" t="s">
        <v>1143</v>
      </c>
      <c r="Q3524" s="33" t="s">
        <v>1768</v>
      </c>
      <c r="R3524" s="29" t="s">
        <v>78</v>
      </c>
      <c r="S3524" s="33">
        <v>4</v>
      </c>
      <c r="T3524" s="33"/>
      <c r="U3524" s="33"/>
      <c r="V3524" s="33"/>
      <c r="W3524" s="306"/>
      <c r="X3524" s="306"/>
      <c r="Y3524" s="33"/>
      <c r="Z3524" s="33"/>
    </row>
    <row r="3525" ht="24" spans="1:26">
      <c r="A3525" s="33">
        <v>1397</v>
      </c>
      <c r="B3525" s="33" t="s">
        <v>117</v>
      </c>
      <c r="C3525" s="33" t="s">
        <v>118</v>
      </c>
      <c r="D3525" s="33" t="s">
        <v>150</v>
      </c>
      <c r="E3525" s="33" t="s">
        <v>247</v>
      </c>
      <c r="F3525" s="33" t="s">
        <v>1767</v>
      </c>
      <c r="G3525" s="33" t="s">
        <v>1830</v>
      </c>
      <c r="H3525" s="33" t="s">
        <v>2087</v>
      </c>
      <c r="I3525" s="33" t="s">
        <v>1876</v>
      </c>
      <c r="J3525" s="33" t="s">
        <v>1876</v>
      </c>
      <c r="K3525" s="33">
        <v>4</v>
      </c>
      <c r="L3525" s="236">
        <v>45474</v>
      </c>
      <c r="M3525" s="236">
        <v>45474</v>
      </c>
      <c r="N3525" s="33" t="s">
        <v>124</v>
      </c>
      <c r="O3525" s="48" t="s">
        <v>125</v>
      </c>
      <c r="P3525" s="29" t="s">
        <v>1143</v>
      </c>
      <c r="Q3525" s="33" t="s">
        <v>1768</v>
      </c>
      <c r="R3525" s="29" t="s">
        <v>78</v>
      </c>
      <c r="S3525" s="33">
        <v>4</v>
      </c>
      <c r="T3525" s="33"/>
      <c r="U3525" s="33"/>
      <c r="V3525" s="33"/>
      <c r="W3525" s="306"/>
      <c r="X3525" s="306"/>
      <c r="Y3525" s="33"/>
      <c r="Z3525" s="33"/>
    </row>
    <row r="3526" ht="24" spans="1:26">
      <c r="A3526" s="33">
        <v>1398</v>
      </c>
      <c r="B3526" s="33" t="s">
        <v>117</v>
      </c>
      <c r="C3526" s="33" t="s">
        <v>118</v>
      </c>
      <c r="D3526" s="33" t="s">
        <v>150</v>
      </c>
      <c r="E3526" s="33" t="s">
        <v>247</v>
      </c>
      <c r="F3526" s="33" t="s">
        <v>1767</v>
      </c>
      <c r="G3526" s="33" t="s">
        <v>1830</v>
      </c>
      <c r="H3526" s="33" t="s">
        <v>2087</v>
      </c>
      <c r="I3526" s="33" t="s">
        <v>1876</v>
      </c>
      <c r="J3526" s="33" t="s">
        <v>1876</v>
      </c>
      <c r="K3526" s="33">
        <v>4</v>
      </c>
      <c r="L3526" s="236">
        <v>45505</v>
      </c>
      <c r="M3526" s="236">
        <v>45505</v>
      </c>
      <c r="N3526" s="33" t="s">
        <v>124</v>
      </c>
      <c r="O3526" s="48" t="s">
        <v>125</v>
      </c>
      <c r="P3526" s="29" t="s">
        <v>1143</v>
      </c>
      <c r="Q3526" s="33" t="s">
        <v>1768</v>
      </c>
      <c r="R3526" s="29" t="s">
        <v>78</v>
      </c>
      <c r="S3526" s="33">
        <v>4</v>
      </c>
      <c r="T3526" s="33"/>
      <c r="U3526" s="33"/>
      <c r="V3526" s="33"/>
      <c r="W3526" s="306"/>
      <c r="X3526" s="306"/>
      <c r="Y3526" s="33"/>
      <c r="Z3526" s="33"/>
    </row>
    <row r="3527" ht="24" spans="1:26">
      <c r="A3527" s="33">
        <v>1399</v>
      </c>
      <c r="B3527" s="33" t="s">
        <v>117</v>
      </c>
      <c r="C3527" s="33" t="s">
        <v>118</v>
      </c>
      <c r="D3527" s="33" t="s">
        <v>150</v>
      </c>
      <c r="E3527" s="33" t="s">
        <v>247</v>
      </c>
      <c r="F3527" s="33" t="s">
        <v>1767</v>
      </c>
      <c r="G3527" s="33" t="s">
        <v>1830</v>
      </c>
      <c r="H3527" s="33" t="s">
        <v>2087</v>
      </c>
      <c r="I3527" s="33" t="s">
        <v>1876</v>
      </c>
      <c r="J3527" s="33" t="s">
        <v>1876</v>
      </c>
      <c r="K3527" s="33">
        <v>4</v>
      </c>
      <c r="L3527" s="236">
        <v>45505</v>
      </c>
      <c r="M3527" s="236">
        <v>45505</v>
      </c>
      <c r="N3527" s="33" t="s">
        <v>124</v>
      </c>
      <c r="O3527" s="48" t="s">
        <v>125</v>
      </c>
      <c r="P3527" s="29" t="s">
        <v>1143</v>
      </c>
      <c r="Q3527" s="33" t="s">
        <v>1768</v>
      </c>
      <c r="R3527" s="29" t="s">
        <v>78</v>
      </c>
      <c r="S3527" s="33">
        <v>4</v>
      </c>
      <c r="T3527" s="33"/>
      <c r="U3527" s="33"/>
      <c r="V3527" s="33"/>
      <c r="W3527" s="306"/>
      <c r="X3527" s="306"/>
      <c r="Y3527" s="33"/>
      <c r="Z3527" s="33"/>
    </row>
    <row r="3528" ht="24" spans="1:28">
      <c r="A3528" s="33">
        <v>1400</v>
      </c>
      <c r="B3528" s="33" t="s">
        <v>117</v>
      </c>
      <c r="C3528" s="33" t="s">
        <v>118</v>
      </c>
      <c r="D3528" s="33" t="s">
        <v>150</v>
      </c>
      <c r="E3528" s="33" t="s">
        <v>247</v>
      </c>
      <c r="F3528" s="33" t="s">
        <v>1767</v>
      </c>
      <c r="G3528" s="33" t="s">
        <v>1830</v>
      </c>
      <c r="H3528" s="33" t="s">
        <v>2087</v>
      </c>
      <c r="I3528" s="33" t="s">
        <v>1876</v>
      </c>
      <c r="J3528" s="33" t="s">
        <v>1876</v>
      </c>
      <c r="K3528" s="33">
        <v>4</v>
      </c>
      <c r="L3528" s="236">
        <v>45536</v>
      </c>
      <c r="M3528" s="236">
        <v>45536</v>
      </c>
      <c r="N3528" s="33" t="s">
        <v>124</v>
      </c>
      <c r="O3528" s="48" t="s">
        <v>125</v>
      </c>
      <c r="P3528" s="29" t="s">
        <v>1143</v>
      </c>
      <c r="Q3528" s="33" t="s">
        <v>1768</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150</v>
      </c>
      <c r="E3529" s="33" t="s">
        <v>247</v>
      </c>
      <c r="F3529" s="33" t="s">
        <v>1767</v>
      </c>
      <c r="G3529" s="33" t="s">
        <v>1830</v>
      </c>
      <c r="H3529" s="33" t="s">
        <v>2087</v>
      </c>
      <c r="I3529" s="33" t="s">
        <v>1876</v>
      </c>
      <c r="J3529" s="33" t="s">
        <v>1876</v>
      </c>
      <c r="K3529" s="33">
        <v>4</v>
      </c>
      <c r="L3529" s="236">
        <v>45536</v>
      </c>
      <c r="M3529" s="236">
        <v>45536</v>
      </c>
      <c r="N3529" s="33" t="s">
        <v>124</v>
      </c>
      <c r="O3529" s="48" t="s">
        <v>125</v>
      </c>
      <c r="P3529" s="29" t="s">
        <v>1143</v>
      </c>
      <c r="Q3529" s="33" t="s">
        <v>1768</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150</v>
      </c>
      <c r="E3530" s="33" t="s">
        <v>247</v>
      </c>
      <c r="F3530" s="33" t="s">
        <v>1767</v>
      </c>
      <c r="G3530" s="33" t="s">
        <v>1830</v>
      </c>
      <c r="H3530" s="33" t="s">
        <v>2087</v>
      </c>
      <c r="I3530" s="33" t="s">
        <v>1876</v>
      </c>
      <c r="J3530" s="33" t="s">
        <v>1876</v>
      </c>
      <c r="K3530" s="33">
        <v>4</v>
      </c>
      <c r="L3530" s="236">
        <v>45566</v>
      </c>
      <c r="M3530" s="236">
        <v>45566</v>
      </c>
      <c r="N3530" s="33" t="s">
        <v>124</v>
      </c>
      <c r="O3530" s="48" t="s">
        <v>125</v>
      </c>
      <c r="P3530" s="29" t="s">
        <v>1143</v>
      </c>
      <c r="Q3530" s="33" t="s">
        <v>1768</v>
      </c>
      <c r="R3530" s="29" t="s">
        <v>78</v>
      </c>
      <c r="S3530" s="33">
        <v>4</v>
      </c>
      <c r="T3530" s="33"/>
      <c r="U3530" s="33"/>
      <c r="V3530" s="33"/>
      <c r="W3530" s="306"/>
      <c r="X3530" s="306"/>
      <c r="Y3530" s="33"/>
      <c r="Z3530" s="33"/>
    </row>
    <row r="3531" ht="24" spans="1:26">
      <c r="A3531" s="33">
        <v>1403</v>
      </c>
      <c r="B3531" s="33" t="s">
        <v>117</v>
      </c>
      <c r="C3531" s="33" t="s">
        <v>118</v>
      </c>
      <c r="D3531" s="33" t="s">
        <v>150</v>
      </c>
      <c r="E3531" s="33" t="s">
        <v>247</v>
      </c>
      <c r="F3531" s="33" t="s">
        <v>1767</v>
      </c>
      <c r="G3531" s="33" t="s">
        <v>1830</v>
      </c>
      <c r="H3531" s="33" t="s">
        <v>2087</v>
      </c>
      <c r="I3531" s="33" t="s">
        <v>1876</v>
      </c>
      <c r="J3531" s="33" t="s">
        <v>1876</v>
      </c>
      <c r="K3531" s="33">
        <v>4</v>
      </c>
      <c r="L3531" s="236">
        <v>45566</v>
      </c>
      <c r="M3531" s="236">
        <v>45566</v>
      </c>
      <c r="N3531" s="33" t="s">
        <v>124</v>
      </c>
      <c r="O3531" s="48" t="s">
        <v>125</v>
      </c>
      <c r="P3531" s="29" t="s">
        <v>1143</v>
      </c>
      <c r="Q3531" s="33" t="s">
        <v>1768</v>
      </c>
      <c r="R3531" s="29" t="s">
        <v>78</v>
      </c>
      <c r="S3531" s="33">
        <v>4</v>
      </c>
      <c r="T3531" s="33"/>
      <c r="U3531" s="33"/>
      <c r="V3531" s="33"/>
      <c r="W3531" s="306"/>
      <c r="X3531" s="306"/>
      <c r="Y3531" s="33"/>
      <c r="Z3531" s="33"/>
    </row>
    <row r="3532" ht="24" spans="1:26">
      <c r="A3532" s="33">
        <v>1404</v>
      </c>
      <c r="B3532" s="33" t="s">
        <v>117</v>
      </c>
      <c r="C3532" s="33" t="s">
        <v>118</v>
      </c>
      <c r="D3532" s="33" t="s">
        <v>150</v>
      </c>
      <c r="E3532" s="33" t="s">
        <v>247</v>
      </c>
      <c r="F3532" s="33" t="s">
        <v>1767</v>
      </c>
      <c r="G3532" s="33" t="s">
        <v>1830</v>
      </c>
      <c r="H3532" s="33" t="s">
        <v>2087</v>
      </c>
      <c r="I3532" s="33" t="s">
        <v>1876</v>
      </c>
      <c r="J3532" s="33" t="s">
        <v>1876</v>
      </c>
      <c r="K3532" s="33">
        <v>4</v>
      </c>
      <c r="L3532" s="236">
        <v>45597</v>
      </c>
      <c r="M3532" s="236">
        <v>45597</v>
      </c>
      <c r="N3532" s="33" t="s">
        <v>124</v>
      </c>
      <c r="O3532" s="48" t="s">
        <v>125</v>
      </c>
      <c r="P3532" s="29" t="s">
        <v>1143</v>
      </c>
      <c r="Q3532" s="33" t="s">
        <v>1768</v>
      </c>
      <c r="R3532" s="29" t="s">
        <v>78</v>
      </c>
      <c r="S3532" s="33">
        <v>4</v>
      </c>
      <c r="T3532" s="33"/>
      <c r="U3532" s="33"/>
      <c r="V3532" s="33"/>
      <c r="W3532" s="306"/>
      <c r="X3532" s="306"/>
      <c r="Y3532" s="33"/>
      <c r="Z3532" s="33"/>
    </row>
    <row r="3533" ht="24" spans="1:26">
      <c r="A3533" s="33">
        <v>1405</v>
      </c>
      <c r="B3533" s="33" t="s">
        <v>117</v>
      </c>
      <c r="C3533" s="33" t="s">
        <v>118</v>
      </c>
      <c r="D3533" s="33" t="s">
        <v>150</v>
      </c>
      <c r="E3533" s="33" t="s">
        <v>247</v>
      </c>
      <c r="F3533" s="33" t="s">
        <v>1767</v>
      </c>
      <c r="G3533" s="33" t="s">
        <v>1830</v>
      </c>
      <c r="H3533" s="33" t="s">
        <v>2087</v>
      </c>
      <c r="I3533" s="33" t="s">
        <v>1876</v>
      </c>
      <c r="J3533" s="33" t="s">
        <v>1876</v>
      </c>
      <c r="K3533" s="33">
        <v>4</v>
      </c>
      <c r="L3533" s="236">
        <v>45597</v>
      </c>
      <c r="M3533" s="236">
        <v>45597</v>
      </c>
      <c r="N3533" s="33" t="s">
        <v>124</v>
      </c>
      <c r="O3533" s="48" t="s">
        <v>125</v>
      </c>
      <c r="P3533" s="29" t="s">
        <v>1143</v>
      </c>
      <c r="Q3533" s="33" t="s">
        <v>1768</v>
      </c>
      <c r="R3533" s="29" t="s">
        <v>78</v>
      </c>
      <c r="S3533" s="33">
        <v>4</v>
      </c>
      <c r="T3533" s="33"/>
      <c r="U3533" s="33"/>
      <c r="V3533" s="33"/>
      <c r="W3533" s="306"/>
      <c r="X3533" s="306"/>
      <c r="Y3533" s="33"/>
      <c r="Z3533" s="33"/>
    </row>
    <row r="3534" ht="24" spans="1:26">
      <c r="A3534" s="33">
        <v>1406</v>
      </c>
      <c r="B3534" s="33" t="s">
        <v>117</v>
      </c>
      <c r="C3534" s="33" t="s">
        <v>118</v>
      </c>
      <c r="D3534" s="33" t="s">
        <v>150</v>
      </c>
      <c r="E3534" s="33" t="s">
        <v>247</v>
      </c>
      <c r="F3534" s="33" t="s">
        <v>1767</v>
      </c>
      <c r="G3534" s="33" t="s">
        <v>1830</v>
      </c>
      <c r="H3534" s="33" t="s">
        <v>2087</v>
      </c>
      <c r="I3534" s="33" t="s">
        <v>1876</v>
      </c>
      <c r="J3534" s="33" t="s">
        <v>1876</v>
      </c>
      <c r="K3534" s="33">
        <v>4</v>
      </c>
      <c r="L3534" s="236">
        <v>45627</v>
      </c>
      <c r="M3534" s="236">
        <v>45627</v>
      </c>
      <c r="N3534" s="33" t="s">
        <v>124</v>
      </c>
      <c r="O3534" s="48" t="s">
        <v>125</v>
      </c>
      <c r="P3534" s="29" t="s">
        <v>1143</v>
      </c>
      <c r="Q3534" s="33" t="s">
        <v>1768</v>
      </c>
      <c r="R3534" s="29" t="s">
        <v>78</v>
      </c>
      <c r="S3534" s="33">
        <v>4</v>
      </c>
      <c r="T3534" s="33"/>
      <c r="U3534" s="33"/>
      <c r="V3534" s="33"/>
      <c r="W3534" s="306"/>
      <c r="X3534" s="306"/>
      <c r="Y3534" s="33"/>
      <c r="Z3534" s="33"/>
    </row>
    <row r="3535" ht="24" spans="1:26">
      <c r="A3535" s="33">
        <v>1407</v>
      </c>
      <c r="B3535" s="33" t="s">
        <v>117</v>
      </c>
      <c r="C3535" s="33" t="s">
        <v>118</v>
      </c>
      <c r="D3535" s="33" t="s">
        <v>150</v>
      </c>
      <c r="E3535" s="33" t="s">
        <v>247</v>
      </c>
      <c r="F3535" s="33" t="s">
        <v>1767</v>
      </c>
      <c r="G3535" s="33" t="s">
        <v>1830</v>
      </c>
      <c r="H3535" s="33" t="s">
        <v>2087</v>
      </c>
      <c r="I3535" s="33" t="s">
        <v>1876</v>
      </c>
      <c r="J3535" s="33" t="s">
        <v>1876</v>
      </c>
      <c r="K3535" s="33">
        <v>4</v>
      </c>
      <c r="L3535" s="236">
        <v>45627</v>
      </c>
      <c r="M3535" s="236">
        <v>45627</v>
      </c>
      <c r="N3535" s="33" t="s">
        <v>124</v>
      </c>
      <c r="O3535" s="48" t="s">
        <v>125</v>
      </c>
      <c r="P3535" s="29" t="s">
        <v>1143</v>
      </c>
      <c r="Q3535" s="33" t="s">
        <v>1768</v>
      </c>
      <c r="R3535" s="29" t="s">
        <v>78</v>
      </c>
      <c r="S3535" s="33">
        <v>4</v>
      </c>
      <c r="T3535" s="33"/>
      <c r="U3535" s="33"/>
      <c r="V3535" s="33"/>
      <c r="W3535" s="306"/>
      <c r="X3535" s="306"/>
      <c r="Y3535" s="33"/>
      <c r="Z3535" s="33"/>
    </row>
    <row r="3536" ht="24" spans="1:26">
      <c r="A3536" s="33">
        <v>1410</v>
      </c>
      <c r="B3536" s="33" t="s">
        <v>117</v>
      </c>
      <c r="C3536" s="33" t="s">
        <v>118</v>
      </c>
      <c r="D3536" s="33" t="s">
        <v>363</v>
      </c>
      <c r="E3536" s="33" t="s">
        <v>247</v>
      </c>
      <c r="F3536" s="33" t="s">
        <v>1777</v>
      </c>
      <c r="G3536" s="33" t="s">
        <v>1830</v>
      </c>
      <c r="H3536" s="33" t="s">
        <v>2088</v>
      </c>
      <c r="I3536" s="33" t="s">
        <v>1876</v>
      </c>
      <c r="J3536" s="33" t="s">
        <v>1876</v>
      </c>
      <c r="K3536" s="33">
        <v>6</v>
      </c>
      <c r="L3536" s="236">
        <v>45292</v>
      </c>
      <c r="M3536" s="236">
        <v>45292</v>
      </c>
      <c r="N3536" s="33" t="s">
        <v>124</v>
      </c>
      <c r="O3536" s="48" t="s">
        <v>125</v>
      </c>
      <c r="P3536" s="29" t="s">
        <v>1143</v>
      </c>
      <c r="Q3536" s="33" t="s">
        <v>1492</v>
      </c>
      <c r="R3536" s="29" t="s">
        <v>78</v>
      </c>
      <c r="S3536" s="33">
        <v>6</v>
      </c>
      <c r="T3536" s="33"/>
      <c r="U3536" s="33"/>
      <c r="V3536" s="33"/>
      <c r="W3536" s="306"/>
      <c r="X3536" s="306"/>
      <c r="Y3536" s="33"/>
      <c r="Z3536" s="33"/>
    </row>
    <row r="3537" ht="24" spans="1:26">
      <c r="A3537" s="33">
        <v>1411</v>
      </c>
      <c r="B3537" s="33" t="s">
        <v>117</v>
      </c>
      <c r="C3537" s="33" t="s">
        <v>118</v>
      </c>
      <c r="D3537" s="33" t="s">
        <v>363</v>
      </c>
      <c r="E3537" s="33" t="s">
        <v>247</v>
      </c>
      <c r="F3537" s="33" t="s">
        <v>1777</v>
      </c>
      <c r="G3537" s="33" t="s">
        <v>1830</v>
      </c>
      <c r="H3537" s="33" t="s">
        <v>2088</v>
      </c>
      <c r="I3537" s="33" t="s">
        <v>1876</v>
      </c>
      <c r="J3537" s="33" t="s">
        <v>1876</v>
      </c>
      <c r="K3537" s="33">
        <v>6</v>
      </c>
      <c r="L3537" s="236">
        <v>45323</v>
      </c>
      <c r="M3537" s="236">
        <v>45323</v>
      </c>
      <c r="N3537" s="33" t="s">
        <v>124</v>
      </c>
      <c r="O3537" s="48" t="s">
        <v>125</v>
      </c>
      <c r="P3537" s="29" t="s">
        <v>1143</v>
      </c>
      <c r="Q3537" s="33" t="s">
        <v>1492</v>
      </c>
      <c r="R3537" s="29" t="s">
        <v>78</v>
      </c>
      <c r="S3537" s="33">
        <v>6</v>
      </c>
      <c r="T3537" s="33"/>
      <c r="U3537" s="33"/>
      <c r="V3537" s="33"/>
      <c r="W3537" s="306"/>
      <c r="X3537" s="306"/>
      <c r="Y3537" s="33"/>
      <c r="Z3537" s="33"/>
    </row>
    <row r="3538" ht="24" spans="1:28">
      <c r="A3538" s="33">
        <v>1412</v>
      </c>
      <c r="B3538" s="33" t="s">
        <v>117</v>
      </c>
      <c r="C3538" s="33" t="s">
        <v>118</v>
      </c>
      <c r="D3538" s="33" t="s">
        <v>363</v>
      </c>
      <c r="E3538" s="33" t="s">
        <v>247</v>
      </c>
      <c r="F3538" s="33" t="s">
        <v>1777</v>
      </c>
      <c r="G3538" s="33" t="s">
        <v>1830</v>
      </c>
      <c r="H3538" s="33" t="s">
        <v>2088</v>
      </c>
      <c r="I3538" s="33" t="s">
        <v>1876</v>
      </c>
      <c r="J3538" s="33" t="s">
        <v>1876</v>
      </c>
      <c r="K3538" s="33">
        <v>6</v>
      </c>
      <c r="L3538" s="236">
        <v>45352</v>
      </c>
      <c r="M3538" s="236">
        <v>45352</v>
      </c>
      <c r="N3538" s="33" t="s">
        <v>124</v>
      </c>
      <c r="O3538" s="48" t="s">
        <v>125</v>
      </c>
      <c r="P3538" s="29" t="s">
        <v>1143</v>
      </c>
      <c r="Q3538" s="33" t="s">
        <v>1492</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363</v>
      </c>
      <c r="E3539" s="33" t="s">
        <v>247</v>
      </c>
      <c r="F3539" s="33" t="s">
        <v>1777</v>
      </c>
      <c r="G3539" s="33" t="s">
        <v>1830</v>
      </c>
      <c r="H3539" s="33" t="s">
        <v>2088</v>
      </c>
      <c r="I3539" s="33" t="s">
        <v>1876</v>
      </c>
      <c r="J3539" s="33" t="s">
        <v>1876</v>
      </c>
      <c r="K3539" s="33">
        <v>6</v>
      </c>
      <c r="L3539" s="236">
        <v>45383</v>
      </c>
      <c r="M3539" s="236">
        <v>45383</v>
      </c>
      <c r="N3539" s="33" t="s">
        <v>124</v>
      </c>
      <c r="O3539" s="48" t="s">
        <v>125</v>
      </c>
      <c r="P3539" s="29" t="s">
        <v>1143</v>
      </c>
      <c r="Q3539" s="33" t="s">
        <v>1492</v>
      </c>
      <c r="R3539" s="29" t="s">
        <v>78</v>
      </c>
      <c r="S3539" s="33">
        <v>6</v>
      </c>
      <c r="T3539" s="33"/>
      <c r="U3539" s="33"/>
      <c r="V3539" s="33"/>
      <c r="W3539" s="306"/>
      <c r="X3539" s="306"/>
      <c r="Y3539" s="33"/>
      <c r="Z3539" s="33"/>
    </row>
    <row r="3540" ht="24" spans="1:26">
      <c r="A3540" s="33">
        <v>1414</v>
      </c>
      <c r="B3540" s="33" t="s">
        <v>117</v>
      </c>
      <c r="C3540" s="33" t="s">
        <v>118</v>
      </c>
      <c r="D3540" s="33" t="s">
        <v>363</v>
      </c>
      <c r="E3540" s="33" t="s">
        <v>247</v>
      </c>
      <c r="F3540" s="33" t="s">
        <v>1777</v>
      </c>
      <c r="G3540" s="33" t="s">
        <v>1830</v>
      </c>
      <c r="H3540" s="33" t="s">
        <v>2088</v>
      </c>
      <c r="I3540" s="33" t="s">
        <v>1876</v>
      </c>
      <c r="J3540" s="33" t="s">
        <v>1876</v>
      </c>
      <c r="K3540" s="33">
        <v>6</v>
      </c>
      <c r="L3540" s="236">
        <v>45413</v>
      </c>
      <c r="M3540" s="236">
        <v>45413</v>
      </c>
      <c r="N3540" s="33" t="s">
        <v>124</v>
      </c>
      <c r="O3540" s="48" t="s">
        <v>125</v>
      </c>
      <c r="P3540" s="29" t="s">
        <v>1143</v>
      </c>
      <c r="Q3540" s="33" t="s">
        <v>1492</v>
      </c>
      <c r="R3540" s="29" t="s">
        <v>78</v>
      </c>
      <c r="S3540" s="33">
        <v>6</v>
      </c>
      <c r="T3540" s="33"/>
      <c r="U3540" s="33"/>
      <c r="V3540" s="33"/>
      <c r="W3540" s="306"/>
      <c r="X3540" s="306"/>
      <c r="Y3540" s="33"/>
      <c r="Z3540" s="33"/>
    </row>
    <row r="3541" ht="24" spans="1:26">
      <c r="A3541" s="33">
        <v>1415</v>
      </c>
      <c r="B3541" s="33" t="s">
        <v>117</v>
      </c>
      <c r="C3541" s="33" t="s">
        <v>118</v>
      </c>
      <c r="D3541" s="33" t="s">
        <v>363</v>
      </c>
      <c r="E3541" s="33" t="s">
        <v>247</v>
      </c>
      <c r="F3541" s="33" t="s">
        <v>1777</v>
      </c>
      <c r="G3541" s="33" t="s">
        <v>1830</v>
      </c>
      <c r="H3541" s="33" t="s">
        <v>2088</v>
      </c>
      <c r="I3541" s="33" t="s">
        <v>1876</v>
      </c>
      <c r="J3541" s="33" t="s">
        <v>1876</v>
      </c>
      <c r="K3541" s="33">
        <v>6</v>
      </c>
      <c r="L3541" s="236">
        <v>45444</v>
      </c>
      <c r="M3541" s="236">
        <v>45444</v>
      </c>
      <c r="N3541" s="33" t="s">
        <v>124</v>
      </c>
      <c r="O3541" s="48" t="s">
        <v>125</v>
      </c>
      <c r="P3541" s="29" t="s">
        <v>1143</v>
      </c>
      <c r="Q3541" s="33" t="s">
        <v>1492</v>
      </c>
      <c r="R3541" s="29" t="s">
        <v>78</v>
      </c>
      <c r="S3541" s="33">
        <v>6</v>
      </c>
      <c r="T3541" s="33"/>
      <c r="U3541" s="33"/>
      <c r="V3541" s="33"/>
      <c r="W3541" s="306"/>
      <c r="X3541" s="306"/>
      <c r="Y3541" s="33"/>
      <c r="Z3541" s="33"/>
    </row>
    <row r="3542" ht="24" spans="1:26">
      <c r="A3542" s="33">
        <v>1416</v>
      </c>
      <c r="B3542" s="33" t="s">
        <v>117</v>
      </c>
      <c r="C3542" s="33" t="s">
        <v>118</v>
      </c>
      <c r="D3542" s="33" t="s">
        <v>363</v>
      </c>
      <c r="E3542" s="33" t="s">
        <v>247</v>
      </c>
      <c r="F3542" s="33" t="s">
        <v>1777</v>
      </c>
      <c r="G3542" s="33" t="s">
        <v>1830</v>
      </c>
      <c r="H3542" s="33" t="s">
        <v>2088</v>
      </c>
      <c r="I3542" s="33" t="s">
        <v>1876</v>
      </c>
      <c r="J3542" s="33" t="s">
        <v>1876</v>
      </c>
      <c r="K3542" s="33">
        <v>6</v>
      </c>
      <c r="L3542" s="236">
        <v>45474</v>
      </c>
      <c r="M3542" s="236">
        <v>45474</v>
      </c>
      <c r="N3542" s="33" t="s">
        <v>124</v>
      </c>
      <c r="O3542" s="48" t="s">
        <v>125</v>
      </c>
      <c r="P3542" s="29" t="s">
        <v>1143</v>
      </c>
      <c r="Q3542" s="33" t="s">
        <v>1492</v>
      </c>
      <c r="R3542" s="29" t="s">
        <v>78</v>
      </c>
      <c r="S3542" s="33">
        <v>6</v>
      </c>
      <c r="T3542" s="33"/>
      <c r="U3542" s="33"/>
      <c r="V3542" s="33"/>
      <c r="W3542" s="306"/>
      <c r="X3542" s="306"/>
      <c r="Y3542" s="33"/>
      <c r="Z3542" s="33"/>
    </row>
    <row r="3543" ht="24" spans="1:26">
      <c r="A3543" s="33">
        <v>1417</v>
      </c>
      <c r="B3543" s="33" t="s">
        <v>117</v>
      </c>
      <c r="C3543" s="33" t="s">
        <v>118</v>
      </c>
      <c r="D3543" s="33" t="s">
        <v>363</v>
      </c>
      <c r="E3543" s="33" t="s">
        <v>247</v>
      </c>
      <c r="F3543" s="33" t="s">
        <v>1777</v>
      </c>
      <c r="G3543" s="33" t="s">
        <v>1830</v>
      </c>
      <c r="H3543" s="33" t="s">
        <v>2088</v>
      </c>
      <c r="I3543" s="33" t="s">
        <v>1876</v>
      </c>
      <c r="J3543" s="33" t="s">
        <v>1876</v>
      </c>
      <c r="K3543" s="33">
        <v>6</v>
      </c>
      <c r="L3543" s="236">
        <v>45505</v>
      </c>
      <c r="M3543" s="236">
        <v>45505</v>
      </c>
      <c r="N3543" s="33" t="s">
        <v>124</v>
      </c>
      <c r="O3543" s="48" t="s">
        <v>125</v>
      </c>
      <c r="P3543" s="29" t="s">
        <v>1143</v>
      </c>
      <c r="Q3543" s="33" t="s">
        <v>1492</v>
      </c>
      <c r="R3543" s="29" t="s">
        <v>78</v>
      </c>
      <c r="S3543" s="33">
        <v>6</v>
      </c>
      <c r="T3543" s="33"/>
      <c r="U3543" s="33"/>
      <c r="V3543" s="33"/>
      <c r="W3543" s="306"/>
      <c r="X3543" s="306"/>
      <c r="Y3543" s="33"/>
      <c r="Z3543" s="33"/>
    </row>
    <row r="3544" ht="24" spans="1:26">
      <c r="A3544" s="33">
        <v>1418</v>
      </c>
      <c r="B3544" s="33" t="s">
        <v>117</v>
      </c>
      <c r="C3544" s="33" t="s">
        <v>118</v>
      </c>
      <c r="D3544" s="33" t="s">
        <v>363</v>
      </c>
      <c r="E3544" s="33" t="s">
        <v>247</v>
      </c>
      <c r="F3544" s="33" t="s">
        <v>1777</v>
      </c>
      <c r="G3544" s="33" t="s">
        <v>1830</v>
      </c>
      <c r="H3544" s="33" t="s">
        <v>2088</v>
      </c>
      <c r="I3544" s="33" t="s">
        <v>1876</v>
      </c>
      <c r="J3544" s="33" t="s">
        <v>1876</v>
      </c>
      <c r="K3544" s="33">
        <v>6</v>
      </c>
      <c r="L3544" s="236">
        <v>45536</v>
      </c>
      <c r="M3544" s="236">
        <v>45536</v>
      </c>
      <c r="N3544" s="33" t="s">
        <v>124</v>
      </c>
      <c r="O3544" s="48" t="s">
        <v>125</v>
      </c>
      <c r="P3544" s="29" t="s">
        <v>1143</v>
      </c>
      <c r="Q3544" s="33" t="s">
        <v>1492</v>
      </c>
      <c r="R3544" s="29" t="s">
        <v>78</v>
      </c>
      <c r="S3544" s="33">
        <v>6</v>
      </c>
      <c r="T3544" s="33"/>
      <c r="U3544" s="33"/>
      <c r="V3544" s="33"/>
      <c r="W3544" s="306"/>
      <c r="X3544" s="306"/>
      <c r="Y3544" s="33"/>
      <c r="Z3544" s="33"/>
    </row>
    <row r="3545" ht="24" spans="1:26">
      <c r="A3545" s="33">
        <v>1419</v>
      </c>
      <c r="B3545" s="33" t="s">
        <v>117</v>
      </c>
      <c r="C3545" s="33" t="s">
        <v>118</v>
      </c>
      <c r="D3545" s="33" t="s">
        <v>363</v>
      </c>
      <c r="E3545" s="33" t="s">
        <v>247</v>
      </c>
      <c r="F3545" s="33" t="s">
        <v>1777</v>
      </c>
      <c r="G3545" s="33" t="s">
        <v>1830</v>
      </c>
      <c r="H3545" s="33" t="s">
        <v>2088</v>
      </c>
      <c r="I3545" s="33" t="s">
        <v>1876</v>
      </c>
      <c r="J3545" s="33" t="s">
        <v>1876</v>
      </c>
      <c r="K3545" s="33">
        <v>6</v>
      </c>
      <c r="L3545" s="236">
        <v>45566</v>
      </c>
      <c r="M3545" s="236">
        <v>45566</v>
      </c>
      <c r="N3545" s="33" t="s">
        <v>124</v>
      </c>
      <c r="O3545" s="48" t="s">
        <v>125</v>
      </c>
      <c r="P3545" s="29" t="s">
        <v>1143</v>
      </c>
      <c r="Q3545" s="33" t="s">
        <v>1492</v>
      </c>
      <c r="R3545" s="29" t="s">
        <v>78</v>
      </c>
      <c r="S3545" s="33">
        <v>6</v>
      </c>
      <c r="T3545" s="33"/>
      <c r="U3545" s="33"/>
      <c r="V3545" s="33"/>
      <c r="W3545" s="306"/>
      <c r="X3545" s="306"/>
      <c r="Y3545" s="33"/>
      <c r="Z3545" s="33"/>
    </row>
    <row r="3546" ht="24" spans="1:26">
      <c r="A3546" s="33">
        <v>1420</v>
      </c>
      <c r="B3546" s="33" t="s">
        <v>117</v>
      </c>
      <c r="C3546" s="33" t="s">
        <v>118</v>
      </c>
      <c r="D3546" s="33" t="s">
        <v>363</v>
      </c>
      <c r="E3546" s="33" t="s">
        <v>247</v>
      </c>
      <c r="F3546" s="33" t="s">
        <v>1777</v>
      </c>
      <c r="G3546" s="33" t="s">
        <v>1830</v>
      </c>
      <c r="H3546" s="33" t="s">
        <v>2088</v>
      </c>
      <c r="I3546" s="33" t="s">
        <v>1876</v>
      </c>
      <c r="J3546" s="33" t="s">
        <v>1876</v>
      </c>
      <c r="K3546" s="33">
        <v>6</v>
      </c>
      <c r="L3546" s="236">
        <v>45597</v>
      </c>
      <c r="M3546" s="236">
        <v>45597</v>
      </c>
      <c r="N3546" s="33" t="s">
        <v>124</v>
      </c>
      <c r="O3546" s="48" t="s">
        <v>125</v>
      </c>
      <c r="P3546" s="29" t="s">
        <v>1143</v>
      </c>
      <c r="Q3546" s="33" t="s">
        <v>1492</v>
      </c>
      <c r="R3546" s="29" t="s">
        <v>78</v>
      </c>
      <c r="S3546" s="33">
        <v>6</v>
      </c>
      <c r="T3546" s="33"/>
      <c r="U3546" s="33"/>
      <c r="V3546" s="33"/>
      <c r="W3546" s="306"/>
      <c r="X3546" s="306"/>
      <c r="Y3546" s="33"/>
      <c r="Z3546" s="33"/>
    </row>
    <row r="3547" ht="24" spans="1:26">
      <c r="A3547" s="33">
        <v>1421</v>
      </c>
      <c r="B3547" s="33" t="s">
        <v>117</v>
      </c>
      <c r="C3547" s="33" t="s">
        <v>118</v>
      </c>
      <c r="D3547" s="33" t="s">
        <v>363</v>
      </c>
      <c r="E3547" s="33" t="s">
        <v>247</v>
      </c>
      <c r="F3547" s="33" t="s">
        <v>1777</v>
      </c>
      <c r="G3547" s="33" t="s">
        <v>1830</v>
      </c>
      <c r="H3547" s="33" t="s">
        <v>2088</v>
      </c>
      <c r="I3547" s="33" t="s">
        <v>1876</v>
      </c>
      <c r="J3547" s="33" t="s">
        <v>1876</v>
      </c>
      <c r="K3547" s="33">
        <v>6</v>
      </c>
      <c r="L3547" s="236">
        <v>45627</v>
      </c>
      <c r="M3547" s="236">
        <v>45627</v>
      </c>
      <c r="N3547" s="33" t="s">
        <v>124</v>
      </c>
      <c r="O3547" s="48" t="s">
        <v>125</v>
      </c>
      <c r="P3547" s="29" t="s">
        <v>1143</v>
      </c>
      <c r="Q3547" s="33" t="s">
        <v>1492</v>
      </c>
      <c r="R3547" s="29" t="s">
        <v>78</v>
      </c>
      <c r="S3547" s="33">
        <v>6</v>
      </c>
      <c r="T3547" s="33"/>
      <c r="U3547" s="33"/>
      <c r="V3547" s="33"/>
      <c r="W3547" s="306"/>
      <c r="X3547" s="306"/>
      <c r="Y3547" s="33"/>
      <c r="Z3547" s="33"/>
    </row>
    <row r="3548" ht="24" spans="1:26">
      <c r="A3548" s="33">
        <v>1424</v>
      </c>
      <c r="B3548" s="33" t="s">
        <v>117</v>
      </c>
      <c r="C3548" s="33" t="s">
        <v>118</v>
      </c>
      <c r="D3548" s="33" t="s">
        <v>363</v>
      </c>
      <c r="E3548" s="33" t="s">
        <v>247</v>
      </c>
      <c r="F3548" s="33" t="s">
        <v>1786</v>
      </c>
      <c r="G3548" s="33" t="s">
        <v>1830</v>
      </c>
      <c r="H3548" s="33" t="s">
        <v>2088</v>
      </c>
      <c r="I3548" s="33" t="s">
        <v>1876</v>
      </c>
      <c r="J3548" s="33" t="s">
        <v>1876</v>
      </c>
      <c r="K3548" s="33">
        <v>6</v>
      </c>
      <c r="L3548" s="236">
        <v>45292</v>
      </c>
      <c r="M3548" s="236">
        <v>45292</v>
      </c>
      <c r="N3548" s="33" t="s">
        <v>124</v>
      </c>
      <c r="O3548" s="48" t="s">
        <v>125</v>
      </c>
      <c r="P3548" s="29" t="s">
        <v>1143</v>
      </c>
      <c r="Q3548" s="33" t="s">
        <v>1492</v>
      </c>
      <c r="R3548" s="29" t="s">
        <v>78</v>
      </c>
      <c r="S3548" s="33">
        <v>6</v>
      </c>
      <c r="T3548" s="33"/>
      <c r="U3548" s="33"/>
      <c r="V3548" s="33"/>
      <c r="W3548" s="306"/>
      <c r="X3548" s="306"/>
      <c r="Y3548" s="33"/>
      <c r="Z3548" s="33"/>
    </row>
    <row r="3549" ht="24" spans="1:26">
      <c r="A3549" s="33">
        <v>1425</v>
      </c>
      <c r="B3549" s="33" t="s">
        <v>117</v>
      </c>
      <c r="C3549" s="33" t="s">
        <v>118</v>
      </c>
      <c r="D3549" s="33" t="s">
        <v>363</v>
      </c>
      <c r="E3549" s="33" t="s">
        <v>247</v>
      </c>
      <c r="F3549" s="33" t="s">
        <v>1786</v>
      </c>
      <c r="G3549" s="33" t="s">
        <v>1830</v>
      </c>
      <c r="H3549" s="33" t="s">
        <v>2088</v>
      </c>
      <c r="I3549" s="33" t="s">
        <v>1876</v>
      </c>
      <c r="J3549" s="33" t="s">
        <v>1876</v>
      </c>
      <c r="K3549" s="33">
        <v>6</v>
      </c>
      <c r="L3549" s="236">
        <v>45323</v>
      </c>
      <c r="M3549" s="236">
        <v>45323</v>
      </c>
      <c r="N3549" s="33" t="s">
        <v>124</v>
      </c>
      <c r="O3549" s="48" t="s">
        <v>125</v>
      </c>
      <c r="P3549" s="29" t="s">
        <v>1143</v>
      </c>
      <c r="Q3549" s="33" t="s">
        <v>1492</v>
      </c>
      <c r="R3549" s="29" t="s">
        <v>78</v>
      </c>
      <c r="S3549" s="33">
        <v>6</v>
      </c>
      <c r="T3549" s="33"/>
      <c r="U3549" s="33"/>
      <c r="V3549" s="33"/>
      <c r="W3549" s="306"/>
      <c r="X3549" s="306"/>
      <c r="Y3549" s="33"/>
      <c r="Z3549" s="33"/>
    </row>
    <row r="3550" ht="24" spans="1:28">
      <c r="A3550" s="33">
        <v>1426</v>
      </c>
      <c r="B3550" s="33" t="s">
        <v>117</v>
      </c>
      <c r="C3550" s="33" t="s">
        <v>118</v>
      </c>
      <c r="D3550" s="33" t="s">
        <v>363</v>
      </c>
      <c r="E3550" s="33" t="s">
        <v>247</v>
      </c>
      <c r="F3550" s="33" t="s">
        <v>1786</v>
      </c>
      <c r="G3550" s="33" t="s">
        <v>1830</v>
      </c>
      <c r="H3550" s="33" t="s">
        <v>2088</v>
      </c>
      <c r="I3550" s="33" t="s">
        <v>1876</v>
      </c>
      <c r="J3550" s="33" t="s">
        <v>1876</v>
      </c>
      <c r="K3550" s="33">
        <v>6</v>
      </c>
      <c r="L3550" s="236">
        <v>45352</v>
      </c>
      <c r="M3550" s="236">
        <v>45352</v>
      </c>
      <c r="N3550" s="33" t="s">
        <v>124</v>
      </c>
      <c r="O3550" s="48" t="s">
        <v>125</v>
      </c>
      <c r="P3550" s="29" t="s">
        <v>1143</v>
      </c>
      <c r="Q3550" s="33" t="s">
        <v>1492</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363</v>
      </c>
      <c r="E3551" s="33" t="s">
        <v>247</v>
      </c>
      <c r="F3551" s="33" t="s">
        <v>1786</v>
      </c>
      <c r="G3551" s="33" t="s">
        <v>1830</v>
      </c>
      <c r="H3551" s="33" t="s">
        <v>2088</v>
      </c>
      <c r="I3551" s="33" t="s">
        <v>1876</v>
      </c>
      <c r="J3551" s="33" t="s">
        <v>1876</v>
      </c>
      <c r="K3551" s="33">
        <v>6</v>
      </c>
      <c r="L3551" s="236">
        <v>45383</v>
      </c>
      <c r="M3551" s="236">
        <v>45383</v>
      </c>
      <c r="N3551" s="33" t="s">
        <v>124</v>
      </c>
      <c r="O3551" s="48" t="s">
        <v>125</v>
      </c>
      <c r="P3551" s="29" t="s">
        <v>1143</v>
      </c>
      <c r="Q3551" s="33" t="s">
        <v>1492</v>
      </c>
      <c r="R3551" s="29" t="s">
        <v>78</v>
      </c>
      <c r="S3551" s="33">
        <v>6</v>
      </c>
      <c r="T3551" s="33"/>
      <c r="U3551" s="33"/>
      <c r="V3551" s="33"/>
      <c r="W3551" s="306"/>
      <c r="X3551" s="306"/>
      <c r="Y3551" s="33"/>
      <c r="Z3551" s="33"/>
    </row>
    <row r="3552" ht="24" spans="1:26">
      <c r="A3552" s="33">
        <v>1428</v>
      </c>
      <c r="B3552" s="33" t="s">
        <v>117</v>
      </c>
      <c r="C3552" s="33" t="s">
        <v>118</v>
      </c>
      <c r="D3552" s="33" t="s">
        <v>363</v>
      </c>
      <c r="E3552" s="33" t="s">
        <v>247</v>
      </c>
      <c r="F3552" s="33" t="s">
        <v>1786</v>
      </c>
      <c r="G3552" s="33" t="s">
        <v>1830</v>
      </c>
      <c r="H3552" s="33" t="s">
        <v>2088</v>
      </c>
      <c r="I3552" s="33" t="s">
        <v>1876</v>
      </c>
      <c r="J3552" s="33" t="s">
        <v>1876</v>
      </c>
      <c r="K3552" s="33">
        <v>6</v>
      </c>
      <c r="L3552" s="236">
        <v>45413</v>
      </c>
      <c r="M3552" s="236">
        <v>45413</v>
      </c>
      <c r="N3552" s="33" t="s">
        <v>124</v>
      </c>
      <c r="O3552" s="48" t="s">
        <v>125</v>
      </c>
      <c r="P3552" s="29" t="s">
        <v>1143</v>
      </c>
      <c r="Q3552" s="33" t="s">
        <v>1492</v>
      </c>
      <c r="R3552" s="29" t="s">
        <v>78</v>
      </c>
      <c r="S3552" s="33">
        <v>6</v>
      </c>
      <c r="T3552" s="33"/>
      <c r="U3552" s="33"/>
      <c r="V3552" s="33"/>
      <c r="W3552" s="306"/>
      <c r="X3552" s="306"/>
      <c r="Y3552" s="33"/>
      <c r="Z3552" s="33"/>
    </row>
    <row r="3553" ht="24" spans="1:26">
      <c r="A3553" s="33">
        <v>1429</v>
      </c>
      <c r="B3553" s="33" t="s">
        <v>117</v>
      </c>
      <c r="C3553" s="33" t="s">
        <v>118</v>
      </c>
      <c r="D3553" s="33" t="s">
        <v>363</v>
      </c>
      <c r="E3553" s="33" t="s">
        <v>247</v>
      </c>
      <c r="F3553" s="33" t="s">
        <v>1786</v>
      </c>
      <c r="G3553" s="33" t="s">
        <v>1830</v>
      </c>
      <c r="H3553" s="33" t="s">
        <v>2088</v>
      </c>
      <c r="I3553" s="33" t="s">
        <v>1876</v>
      </c>
      <c r="J3553" s="33" t="s">
        <v>1876</v>
      </c>
      <c r="K3553" s="33">
        <v>6</v>
      </c>
      <c r="L3553" s="236">
        <v>45444</v>
      </c>
      <c r="M3553" s="236">
        <v>45444</v>
      </c>
      <c r="N3553" s="33" t="s">
        <v>124</v>
      </c>
      <c r="O3553" s="48" t="s">
        <v>125</v>
      </c>
      <c r="P3553" s="29" t="s">
        <v>1143</v>
      </c>
      <c r="Q3553" s="33" t="s">
        <v>1492</v>
      </c>
      <c r="R3553" s="29" t="s">
        <v>78</v>
      </c>
      <c r="S3553" s="33">
        <v>6</v>
      </c>
      <c r="T3553" s="33"/>
      <c r="U3553" s="33"/>
      <c r="V3553" s="33"/>
      <c r="W3553" s="306"/>
      <c r="X3553" s="306"/>
      <c r="Y3553" s="33"/>
      <c r="Z3553" s="33"/>
    </row>
    <row r="3554" ht="24" spans="1:26">
      <c r="A3554" s="33">
        <v>1430</v>
      </c>
      <c r="B3554" s="33" t="s">
        <v>117</v>
      </c>
      <c r="C3554" s="33" t="s">
        <v>118</v>
      </c>
      <c r="D3554" s="33" t="s">
        <v>363</v>
      </c>
      <c r="E3554" s="33" t="s">
        <v>247</v>
      </c>
      <c r="F3554" s="33" t="s">
        <v>1786</v>
      </c>
      <c r="G3554" s="33" t="s">
        <v>1830</v>
      </c>
      <c r="H3554" s="33" t="s">
        <v>2088</v>
      </c>
      <c r="I3554" s="33" t="s">
        <v>1876</v>
      </c>
      <c r="J3554" s="33" t="s">
        <v>1876</v>
      </c>
      <c r="K3554" s="33">
        <v>6</v>
      </c>
      <c r="L3554" s="236">
        <v>45474</v>
      </c>
      <c r="M3554" s="236">
        <v>45474</v>
      </c>
      <c r="N3554" s="33" t="s">
        <v>124</v>
      </c>
      <c r="O3554" s="48" t="s">
        <v>125</v>
      </c>
      <c r="P3554" s="29" t="s">
        <v>1143</v>
      </c>
      <c r="Q3554" s="33" t="s">
        <v>1492</v>
      </c>
      <c r="R3554" s="29" t="s">
        <v>78</v>
      </c>
      <c r="S3554" s="33">
        <v>6</v>
      </c>
      <c r="T3554" s="33"/>
      <c r="U3554" s="33"/>
      <c r="V3554" s="33"/>
      <c r="W3554" s="306"/>
      <c r="X3554" s="306"/>
      <c r="Y3554" s="33"/>
      <c r="Z3554" s="33"/>
    </row>
    <row r="3555" ht="24" spans="1:26">
      <c r="A3555" s="33">
        <v>1431</v>
      </c>
      <c r="B3555" s="33" t="s">
        <v>117</v>
      </c>
      <c r="C3555" s="33" t="s">
        <v>118</v>
      </c>
      <c r="D3555" s="33" t="s">
        <v>363</v>
      </c>
      <c r="E3555" s="33" t="s">
        <v>247</v>
      </c>
      <c r="F3555" s="33" t="s">
        <v>1786</v>
      </c>
      <c r="G3555" s="33" t="s">
        <v>1830</v>
      </c>
      <c r="H3555" s="33" t="s">
        <v>2088</v>
      </c>
      <c r="I3555" s="33" t="s">
        <v>1876</v>
      </c>
      <c r="J3555" s="33" t="s">
        <v>1876</v>
      </c>
      <c r="K3555" s="33">
        <v>6</v>
      </c>
      <c r="L3555" s="236">
        <v>45505</v>
      </c>
      <c r="M3555" s="236">
        <v>45505</v>
      </c>
      <c r="N3555" s="33" t="s">
        <v>124</v>
      </c>
      <c r="O3555" s="48" t="s">
        <v>125</v>
      </c>
      <c r="P3555" s="29" t="s">
        <v>1143</v>
      </c>
      <c r="Q3555" s="33" t="s">
        <v>1492</v>
      </c>
      <c r="R3555" s="29" t="s">
        <v>78</v>
      </c>
      <c r="S3555" s="33">
        <v>6</v>
      </c>
      <c r="T3555" s="33"/>
      <c r="U3555" s="33"/>
      <c r="V3555" s="33"/>
      <c r="W3555" s="306"/>
      <c r="X3555" s="306"/>
      <c r="Y3555" s="33"/>
      <c r="Z3555" s="33"/>
    </row>
    <row r="3556" ht="24" spans="1:26">
      <c r="A3556" s="33">
        <v>1432</v>
      </c>
      <c r="B3556" s="33" t="s">
        <v>117</v>
      </c>
      <c r="C3556" s="33" t="s">
        <v>118</v>
      </c>
      <c r="D3556" s="33" t="s">
        <v>363</v>
      </c>
      <c r="E3556" s="33" t="s">
        <v>247</v>
      </c>
      <c r="F3556" s="33" t="s">
        <v>1786</v>
      </c>
      <c r="G3556" s="33" t="s">
        <v>1830</v>
      </c>
      <c r="H3556" s="33" t="s">
        <v>2088</v>
      </c>
      <c r="I3556" s="33" t="s">
        <v>1876</v>
      </c>
      <c r="J3556" s="33" t="s">
        <v>1876</v>
      </c>
      <c r="K3556" s="33">
        <v>6</v>
      </c>
      <c r="L3556" s="236">
        <v>45536</v>
      </c>
      <c r="M3556" s="236">
        <v>45536</v>
      </c>
      <c r="N3556" s="33" t="s">
        <v>124</v>
      </c>
      <c r="O3556" s="48" t="s">
        <v>125</v>
      </c>
      <c r="P3556" s="29" t="s">
        <v>1143</v>
      </c>
      <c r="Q3556" s="33" t="s">
        <v>1492</v>
      </c>
      <c r="R3556" s="29" t="s">
        <v>78</v>
      </c>
      <c r="S3556" s="33">
        <v>6</v>
      </c>
      <c r="T3556" s="33"/>
      <c r="U3556" s="33"/>
      <c r="V3556" s="33"/>
      <c r="W3556" s="306"/>
      <c r="X3556" s="306"/>
      <c r="Y3556" s="33"/>
      <c r="Z3556" s="33"/>
    </row>
    <row r="3557" ht="24" spans="1:26">
      <c r="A3557" s="33">
        <v>1433</v>
      </c>
      <c r="B3557" s="33" t="s">
        <v>117</v>
      </c>
      <c r="C3557" s="33" t="s">
        <v>118</v>
      </c>
      <c r="D3557" s="33" t="s">
        <v>363</v>
      </c>
      <c r="E3557" s="33" t="s">
        <v>247</v>
      </c>
      <c r="F3557" s="33" t="s">
        <v>1786</v>
      </c>
      <c r="G3557" s="33" t="s">
        <v>1830</v>
      </c>
      <c r="H3557" s="33" t="s">
        <v>2088</v>
      </c>
      <c r="I3557" s="33" t="s">
        <v>1876</v>
      </c>
      <c r="J3557" s="33" t="s">
        <v>1876</v>
      </c>
      <c r="K3557" s="33">
        <v>6</v>
      </c>
      <c r="L3557" s="236">
        <v>45566</v>
      </c>
      <c r="M3557" s="236">
        <v>45566</v>
      </c>
      <c r="N3557" s="33" t="s">
        <v>124</v>
      </c>
      <c r="O3557" s="48" t="s">
        <v>125</v>
      </c>
      <c r="P3557" s="29" t="s">
        <v>1143</v>
      </c>
      <c r="Q3557" s="33" t="s">
        <v>1492</v>
      </c>
      <c r="R3557" s="29" t="s">
        <v>78</v>
      </c>
      <c r="S3557" s="33">
        <v>6</v>
      </c>
      <c r="T3557" s="33"/>
      <c r="U3557" s="33"/>
      <c r="V3557" s="33"/>
      <c r="W3557" s="306"/>
      <c r="X3557" s="306"/>
      <c r="Y3557" s="33"/>
      <c r="Z3557" s="33"/>
    </row>
    <row r="3558" ht="24" spans="1:26">
      <c r="A3558" s="33">
        <v>1434</v>
      </c>
      <c r="B3558" s="33" t="s">
        <v>117</v>
      </c>
      <c r="C3558" s="33" t="s">
        <v>118</v>
      </c>
      <c r="D3558" s="33" t="s">
        <v>363</v>
      </c>
      <c r="E3558" s="33" t="s">
        <v>247</v>
      </c>
      <c r="F3558" s="33" t="s">
        <v>1786</v>
      </c>
      <c r="G3558" s="33" t="s">
        <v>1830</v>
      </c>
      <c r="H3558" s="33" t="s">
        <v>2088</v>
      </c>
      <c r="I3558" s="33" t="s">
        <v>1876</v>
      </c>
      <c r="J3558" s="33" t="s">
        <v>1876</v>
      </c>
      <c r="K3558" s="33">
        <v>6</v>
      </c>
      <c r="L3558" s="236">
        <v>45597</v>
      </c>
      <c r="M3558" s="236">
        <v>45597</v>
      </c>
      <c r="N3558" s="33" t="s">
        <v>124</v>
      </c>
      <c r="O3558" s="48" t="s">
        <v>125</v>
      </c>
      <c r="P3558" s="29" t="s">
        <v>1143</v>
      </c>
      <c r="Q3558" s="33" t="s">
        <v>1492</v>
      </c>
      <c r="R3558" s="29" t="s">
        <v>78</v>
      </c>
      <c r="S3558" s="33">
        <v>6</v>
      </c>
      <c r="T3558" s="33"/>
      <c r="U3558" s="33"/>
      <c r="V3558" s="33"/>
      <c r="W3558" s="306"/>
      <c r="X3558" s="306"/>
      <c r="Y3558" s="33"/>
      <c r="Z3558" s="33"/>
    </row>
    <row r="3559" ht="24" spans="1:26">
      <c r="A3559" s="33">
        <v>1435</v>
      </c>
      <c r="B3559" s="33" t="s">
        <v>117</v>
      </c>
      <c r="C3559" s="33" t="s">
        <v>118</v>
      </c>
      <c r="D3559" s="33" t="s">
        <v>363</v>
      </c>
      <c r="E3559" s="33" t="s">
        <v>247</v>
      </c>
      <c r="F3559" s="33" t="s">
        <v>1786</v>
      </c>
      <c r="G3559" s="33" t="s">
        <v>1830</v>
      </c>
      <c r="H3559" s="33" t="s">
        <v>2088</v>
      </c>
      <c r="I3559" s="33" t="s">
        <v>1876</v>
      </c>
      <c r="J3559" s="33" t="s">
        <v>1876</v>
      </c>
      <c r="K3559" s="33">
        <v>6</v>
      </c>
      <c r="L3559" s="236">
        <v>45627</v>
      </c>
      <c r="M3559" s="236">
        <v>45627</v>
      </c>
      <c r="N3559" s="33" t="s">
        <v>124</v>
      </c>
      <c r="O3559" s="48" t="s">
        <v>125</v>
      </c>
      <c r="P3559" s="29" t="s">
        <v>1143</v>
      </c>
      <c r="Q3559" s="33" t="s">
        <v>1492</v>
      </c>
      <c r="R3559" s="29" t="s">
        <v>78</v>
      </c>
      <c r="S3559" s="33">
        <v>6</v>
      </c>
      <c r="T3559" s="33"/>
      <c r="U3559" s="33"/>
      <c r="V3559" s="33"/>
      <c r="W3559" s="306"/>
      <c r="X3559" s="306"/>
      <c r="Y3559" s="33"/>
      <c r="Z3559" s="33"/>
    </row>
    <row r="3560" ht="24" spans="1:26">
      <c r="A3560" s="33">
        <v>1438</v>
      </c>
      <c r="B3560" s="33" t="s">
        <v>117</v>
      </c>
      <c r="C3560" s="33" t="s">
        <v>118</v>
      </c>
      <c r="D3560" s="33" t="s">
        <v>150</v>
      </c>
      <c r="E3560" s="33" t="s">
        <v>157</v>
      </c>
      <c r="F3560" s="33" t="s">
        <v>1791</v>
      </c>
      <c r="G3560" s="33" t="s">
        <v>1830</v>
      </c>
      <c r="H3560" s="33" t="s">
        <v>2082</v>
      </c>
      <c r="I3560" s="33" t="s">
        <v>1876</v>
      </c>
      <c r="J3560" s="33" t="s">
        <v>1876</v>
      </c>
      <c r="K3560" s="33">
        <v>2</v>
      </c>
      <c r="L3560" s="236">
        <v>45292</v>
      </c>
      <c r="M3560" s="236">
        <v>45292</v>
      </c>
      <c r="N3560" s="33" t="s">
        <v>124</v>
      </c>
      <c r="O3560" s="48" t="s">
        <v>125</v>
      </c>
      <c r="P3560" s="29" t="s">
        <v>1143</v>
      </c>
      <c r="Q3560" s="33" t="s">
        <v>1596</v>
      </c>
      <c r="R3560" s="29" t="s">
        <v>78</v>
      </c>
      <c r="S3560" s="33">
        <v>2</v>
      </c>
      <c r="T3560" s="33"/>
      <c r="U3560" s="33"/>
      <c r="V3560" s="33"/>
      <c r="W3560" s="306"/>
      <c r="X3560" s="306"/>
      <c r="Y3560" s="33"/>
      <c r="Z3560" s="33"/>
    </row>
    <row r="3561" ht="24" spans="1:26">
      <c r="A3561" s="33">
        <v>1439</v>
      </c>
      <c r="B3561" s="33" t="s">
        <v>117</v>
      </c>
      <c r="C3561" s="33" t="s">
        <v>118</v>
      </c>
      <c r="D3561" s="33" t="s">
        <v>150</v>
      </c>
      <c r="E3561" s="33" t="s">
        <v>157</v>
      </c>
      <c r="F3561" s="33" t="s">
        <v>1791</v>
      </c>
      <c r="G3561" s="33" t="s">
        <v>1830</v>
      </c>
      <c r="H3561" s="33" t="s">
        <v>2082</v>
      </c>
      <c r="I3561" s="33" t="s">
        <v>1876</v>
      </c>
      <c r="J3561" s="33" t="s">
        <v>1876</v>
      </c>
      <c r="K3561" s="33">
        <v>2</v>
      </c>
      <c r="L3561" s="236">
        <v>45292</v>
      </c>
      <c r="M3561" s="236">
        <v>45292</v>
      </c>
      <c r="N3561" s="33" t="s">
        <v>124</v>
      </c>
      <c r="O3561" s="48" t="s">
        <v>125</v>
      </c>
      <c r="P3561" s="29" t="s">
        <v>1143</v>
      </c>
      <c r="Q3561" s="33" t="s">
        <v>1596</v>
      </c>
      <c r="R3561" s="29" t="s">
        <v>78</v>
      </c>
      <c r="S3561" s="33">
        <v>2</v>
      </c>
      <c r="T3561" s="33"/>
      <c r="U3561" s="33"/>
      <c r="V3561" s="33"/>
      <c r="W3561" s="306"/>
      <c r="X3561" s="306"/>
      <c r="Y3561" s="33"/>
      <c r="Z3561" s="33"/>
    </row>
    <row r="3562" ht="24" spans="1:28">
      <c r="A3562" s="33">
        <v>1440</v>
      </c>
      <c r="B3562" s="33" t="s">
        <v>117</v>
      </c>
      <c r="C3562" s="33" t="s">
        <v>118</v>
      </c>
      <c r="D3562" s="33" t="s">
        <v>150</v>
      </c>
      <c r="E3562" s="33" t="s">
        <v>157</v>
      </c>
      <c r="F3562" s="33" t="s">
        <v>1791</v>
      </c>
      <c r="G3562" s="33" t="s">
        <v>1830</v>
      </c>
      <c r="H3562" s="33" t="s">
        <v>2082</v>
      </c>
      <c r="I3562" s="33" t="s">
        <v>1876</v>
      </c>
      <c r="J3562" s="33" t="s">
        <v>1876</v>
      </c>
      <c r="K3562" s="33">
        <v>2</v>
      </c>
      <c r="L3562" s="236">
        <v>45323</v>
      </c>
      <c r="M3562" s="236">
        <v>45323</v>
      </c>
      <c r="N3562" s="33" t="s">
        <v>124</v>
      </c>
      <c r="O3562" s="48" t="s">
        <v>125</v>
      </c>
      <c r="P3562" s="29" t="s">
        <v>1143</v>
      </c>
      <c r="Q3562" s="33" t="s">
        <v>1596</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150</v>
      </c>
      <c r="E3563" s="33" t="s">
        <v>157</v>
      </c>
      <c r="F3563" s="33" t="s">
        <v>1791</v>
      </c>
      <c r="G3563" s="33" t="s">
        <v>1830</v>
      </c>
      <c r="H3563" s="33" t="s">
        <v>2082</v>
      </c>
      <c r="I3563" s="33" t="s">
        <v>1876</v>
      </c>
      <c r="J3563" s="33" t="s">
        <v>1876</v>
      </c>
      <c r="K3563" s="33">
        <v>2</v>
      </c>
      <c r="L3563" s="236">
        <v>45323</v>
      </c>
      <c r="M3563" s="236">
        <v>45323</v>
      </c>
      <c r="N3563" s="33" t="s">
        <v>124</v>
      </c>
      <c r="O3563" s="48" t="s">
        <v>125</v>
      </c>
      <c r="P3563" s="29" t="s">
        <v>1143</v>
      </c>
      <c r="Q3563" s="33" t="s">
        <v>1596</v>
      </c>
      <c r="R3563" s="29" t="s">
        <v>78</v>
      </c>
      <c r="S3563" s="33">
        <v>2</v>
      </c>
      <c r="T3563" s="33"/>
      <c r="U3563" s="33"/>
      <c r="V3563" s="33"/>
      <c r="W3563" s="306"/>
      <c r="X3563" s="306"/>
      <c r="Y3563" s="33"/>
      <c r="Z3563" s="33"/>
    </row>
    <row r="3564" ht="24" spans="1:28">
      <c r="A3564" s="33">
        <v>1442</v>
      </c>
      <c r="B3564" s="33" t="s">
        <v>117</v>
      </c>
      <c r="C3564" s="33" t="s">
        <v>118</v>
      </c>
      <c r="D3564" s="33" t="s">
        <v>150</v>
      </c>
      <c r="E3564" s="33" t="s">
        <v>157</v>
      </c>
      <c r="F3564" s="33" t="s">
        <v>1791</v>
      </c>
      <c r="G3564" s="33" t="s">
        <v>1830</v>
      </c>
      <c r="H3564" s="33" t="s">
        <v>2082</v>
      </c>
      <c r="I3564" s="33" t="s">
        <v>1876</v>
      </c>
      <c r="J3564" s="33" t="s">
        <v>1876</v>
      </c>
      <c r="K3564" s="33">
        <v>2</v>
      </c>
      <c r="L3564" s="236">
        <v>45352</v>
      </c>
      <c r="M3564" s="236">
        <v>45352</v>
      </c>
      <c r="N3564" s="33" t="s">
        <v>124</v>
      </c>
      <c r="O3564" s="48" t="s">
        <v>125</v>
      </c>
      <c r="P3564" s="29" t="s">
        <v>1143</v>
      </c>
      <c r="Q3564" s="33" t="s">
        <v>1596</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150</v>
      </c>
      <c r="E3565" s="33" t="s">
        <v>157</v>
      </c>
      <c r="F3565" s="33" t="s">
        <v>1791</v>
      </c>
      <c r="G3565" s="33" t="s">
        <v>1830</v>
      </c>
      <c r="H3565" s="33" t="s">
        <v>2082</v>
      </c>
      <c r="I3565" s="33" t="s">
        <v>1876</v>
      </c>
      <c r="J3565" s="33" t="s">
        <v>1876</v>
      </c>
      <c r="K3565" s="33">
        <v>2</v>
      </c>
      <c r="L3565" s="236">
        <v>45352</v>
      </c>
      <c r="M3565" s="236">
        <v>45352</v>
      </c>
      <c r="N3565" s="33" t="s">
        <v>124</v>
      </c>
      <c r="O3565" s="48" t="s">
        <v>125</v>
      </c>
      <c r="P3565" s="29" t="s">
        <v>1143</v>
      </c>
      <c r="Q3565" s="33" t="s">
        <v>1596</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150</v>
      </c>
      <c r="E3566" s="33" t="s">
        <v>157</v>
      </c>
      <c r="F3566" s="33" t="s">
        <v>1791</v>
      </c>
      <c r="G3566" s="33" t="s">
        <v>1830</v>
      </c>
      <c r="H3566" s="33" t="s">
        <v>2082</v>
      </c>
      <c r="I3566" s="33" t="s">
        <v>1876</v>
      </c>
      <c r="J3566" s="33" t="s">
        <v>1876</v>
      </c>
      <c r="K3566" s="33">
        <v>2</v>
      </c>
      <c r="L3566" s="236">
        <v>45383</v>
      </c>
      <c r="M3566" s="236">
        <v>45383</v>
      </c>
      <c r="N3566" s="33" t="s">
        <v>124</v>
      </c>
      <c r="O3566" s="48" t="s">
        <v>125</v>
      </c>
      <c r="P3566" s="29" t="s">
        <v>1143</v>
      </c>
      <c r="Q3566" s="33" t="s">
        <v>1596</v>
      </c>
      <c r="R3566" s="29" t="s">
        <v>78</v>
      </c>
      <c r="S3566" s="33">
        <v>2</v>
      </c>
      <c r="T3566" s="33"/>
      <c r="U3566" s="33"/>
      <c r="V3566" s="33"/>
      <c r="W3566" s="306"/>
      <c r="X3566" s="306"/>
      <c r="Y3566" s="33"/>
      <c r="Z3566" s="33"/>
    </row>
    <row r="3567" ht="24" spans="1:26">
      <c r="A3567" s="33">
        <v>1445</v>
      </c>
      <c r="B3567" s="33" t="s">
        <v>117</v>
      </c>
      <c r="C3567" s="33" t="s">
        <v>118</v>
      </c>
      <c r="D3567" s="33" t="s">
        <v>150</v>
      </c>
      <c r="E3567" s="33" t="s">
        <v>157</v>
      </c>
      <c r="F3567" s="33" t="s">
        <v>1791</v>
      </c>
      <c r="G3567" s="33" t="s">
        <v>1830</v>
      </c>
      <c r="H3567" s="33" t="s">
        <v>2082</v>
      </c>
      <c r="I3567" s="33" t="s">
        <v>1876</v>
      </c>
      <c r="J3567" s="33" t="s">
        <v>1876</v>
      </c>
      <c r="K3567" s="33">
        <v>2</v>
      </c>
      <c r="L3567" s="236">
        <v>45383</v>
      </c>
      <c r="M3567" s="236">
        <v>45383</v>
      </c>
      <c r="N3567" s="33" t="s">
        <v>124</v>
      </c>
      <c r="O3567" s="48" t="s">
        <v>125</v>
      </c>
      <c r="P3567" s="29" t="s">
        <v>1143</v>
      </c>
      <c r="Q3567" s="33" t="s">
        <v>1596</v>
      </c>
      <c r="R3567" s="29" t="s">
        <v>78</v>
      </c>
      <c r="S3567" s="33">
        <v>2</v>
      </c>
      <c r="T3567" s="33"/>
      <c r="U3567" s="33"/>
      <c r="V3567" s="33"/>
      <c r="W3567" s="306"/>
      <c r="X3567" s="306"/>
      <c r="Y3567" s="33"/>
      <c r="Z3567" s="33"/>
    </row>
    <row r="3568" ht="24" spans="1:26">
      <c r="A3568" s="33">
        <v>1446</v>
      </c>
      <c r="B3568" s="33" t="s">
        <v>117</v>
      </c>
      <c r="C3568" s="33" t="s">
        <v>118</v>
      </c>
      <c r="D3568" s="33" t="s">
        <v>150</v>
      </c>
      <c r="E3568" s="33" t="s">
        <v>157</v>
      </c>
      <c r="F3568" s="33" t="s">
        <v>1791</v>
      </c>
      <c r="G3568" s="33" t="s">
        <v>1830</v>
      </c>
      <c r="H3568" s="33" t="s">
        <v>2082</v>
      </c>
      <c r="I3568" s="33" t="s">
        <v>1876</v>
      </c>
      <c r="J3568" s="33" t="s">
        <v>1876</v>
      </c>
      <c r="K3568" s="33">
        <v>2</v>
      </c>
      <c r="L3568" s="236">
        <v>45413</v>
      </c>
      <c r="M3568" s="236">
        <v>45413</v>
      </c>
      <c r="N3568" s="33" t="s">
        <v>124</v>
      </c>
      <c r="O3568" s="48" t="s">
        <v>125</v>
      </c>
      <c r="P3568" s="29" t="s">
        <v>1143</v>
      </c>
      <c r="Q3568" s="33" t="s">
        <v>1596</v>
      </c>
      <c r="R3568" s="29" t="s">
        <v>78</v>
      </c>
      <c r="S3568" s="33">
        <v>2</v>
      </c>
      <c r="T3568" s="33"/>
      <c r="U3568" s="33"/>
      <c r="V3568" s="33"/>
      <c r="W3568" s="306"/>
      <c r="X3568" s="306"/>
      <c r="Y3568" s="33"/>
      <c r="Z3568" s="33"/>
    </row>
    <row r="3569" ht="24" spans="1:26">
      <c r="A3569" s="33">
        <v>1447</v>
      </c>
      <c r="B3569" s="33" t="s">
        <v>117</v>
      </c>
      <c r="C3569" s="33" t="s">
        <v>118</v>
      </c>
      <c r="D3569" s="33" t="s">
        <v>150</v>
      </c>
      <c r="E3569" s="33" t="s">
        <v>157</v>
      </c>
      <c r="F3569" s="33" t="s">
        <v>1791</v>
      </c>
      <c r="G3569" s="33" t="s">
        <v>1830</v>
      </c>
      <c r="H3569" s="33" t="s">
        <v>2082</v>
      </c>
      <c r="I3569" s="33" t="s">
        <v>1876</v>
      </c>
      <c r="J3569" s="33" t="s">
        <v>1876</v>
      </c>
      <c r="K3569" s="33">
        <v>2</v>
      </c>
      <c r="L3569" s="236">
        <v>45413</v>
      </c>
      <c r="M3569" s="236">
        <v>45413</v>
      </c>
      <c r="N3569" s="33" t="s">
        <v>124</v>
      </c>
      <c r="O3569" s="48" t="s">
        <v>125</v>
      </c>
      <c r="P3569" s="29" t="s">
        <v>1143</v>
      </c>
      <c r="Q3569" s="33" t="s">
        <v>1596</v>
      </c>
      <c r="R3569" s="29" t="s">
        <v>78</v>
      </c>
      <c r="S3569" s="33">
        <v>2</v>
      </c>
      <c r="T3569" s="33"/>
      <c r="U3569" s="33"/>
      <c r="V3569" s="33"/>
      <c r="W3569" s="306"/>
      <c r="X3569" s="306"/>
      <c r="Y3569" s="33"/>
      <c r="Z3569" s="33"/>
    </row>
    <row r="3570" ht="24" spans="1:26">
      <c r="A3570" s="33">
        <v>1448</v>
      </c>
      <c r="B3570" s="33" t="s">
        <v>117</v>
      </c>
      <c r="C3570" s="33" t="s">
        <v>118</v>
      </c>
      <c r="D3570" s="33" t="s">
        <v>150</v>
      </c>
      <c r="E3570" s="33" t="s">
        <v>157</v>
      </c>
      <c r="F3570" s="33" t="s">
        <v>1791</v>
      </c>
      <c r="G3570" s="33" t="s">
        <v>1830</v>
      </c>
      <c r="H3570" s="33" t="s">
        <v>2082</v>
      </c>
      <c r="I3570" s="33" t="s">
        <v>1876</v>
      </c>
      <c r="J3570" s="33" t="s">
        <v>1876</v>
      </c>
      <c r="K3570" s="33">
        <v>2</v>
      </c>
      <c r="L3570" s="236">
        <v>45444</v>
      </c>
      <c r="M3570" s="236">
        <v>45444</v>
      </c>
      <c r="N3570" s="33" t="s">
        <v>124</v>
      </c>
      <c r="O3570" s="48" t="s">
        <v>125</v>
      </c>
      <c r="P3570" s="29" t="s">
        <v>1143</v>
      </c>
      <c r="Q3570" s="33" t="s">
        <v>1596</v>
      </c>
      <c r="R3570" s="29" t="s">
        <v>78</v>
      </c>
      <c r="S3570" s="33">
        <v>2</v>
      </c>
      <c r="T3570" s="33"/>
      <c r="U3570" s="33"/>
      <c r="V3570" s="33"/>
      <c r="W3570" s="306"/>
      <c r="X3570" s="306"/>
      <c r="Y3570" s="33"/>
      <c r="Z3570" s="33"/>
    </row>
    <row r="3571" ht="24" spans="1:26">
      <c r="A3571" s="33">
        <v>1449</v>
      </c>
      <c r="B3571" s="33" t="s">
        <v>117</v>
      </c>
      <c r="C3571" s="33" t="s">
        <v>118</v>
      </c>
      <c r="D3571" s="33" t="s">
        <v>150</v>
      </c>
      <c r="E3571" s="33" t="s">
        <v>157</v>
      </c>
      <c r="F3571" s="33" t="s">
        <v>1791</v>
      </c>
      <c r="G3571" s="33" t="s">
        <v>1830</v>
      </c>
      <c r="H3571" s="33" t="s">
        <v>2082</v>
      </c>
      <c r="I3571" s="33" t="s">
        <v>1876</v>
      </c>
      <c r="J3571" s="33" t="s">
        <v>1876</v>
      </c>
      <c r="K3571" s="33">
        <v>2</v>
      </c>
      <c r="L3571" s="236">
        <v>45444</v>
      </c>
      <c r="M3571" s="236">
        <v>45444</v>
      </c>
      <c r="N3571" s="33" t="s">
        <v>124</v>
      </c>
      <c r="O3571" s="48" t="s">
        <v>125</v>
      </c>
      <c r="P3571" s="29" t="s">
        <v>1143</v>
      </c>
      <c r="Q3571" s="33" t="s">
        <v>1596</v>
      </c>
      <c r="R3571" s="29" t="s">
        <v>78</v>
      </c>
      <c r="S3571" s="33">
        <v>2</v>
      </c>
      <c r="T3571" s="33"/>
      <c r="U3571" s="33"/>
      <c r="V3571" s="33"/>
      <c r="W3571" s="306"/>
      <c r="X3571" s="306"/>
      <c r="Y3571" s="33"/>
      <c r="Z3571" s="33"/>
    </row>
    <row r="3572" ht="24" spans="1:26">
      <c r="A3572" s="33">
        <v>1450</v>
      </c>
      <c r="B3572" s="33" t="s">
        <v>117</v>
      </c>
      <c r="C3572" s="33" t="s">
        <v>118</v>
      </c>
      <c r="D3572" s="33" t="s">
        <v>150</v>
      </c>
      <c r="E3572" s="33" t="s">
        <v>157</v>
      </c>
      <c r="F3572" s="33" t="s">
        <v>1791</v>
      </c>
      <c r="G3572" s="33" t="s">
        <v>1830</v>
      </c>
      <c r="H3572" s="33" t="s">
        <v>2082</v>
      </c>
      <c r="I3572" s="33" t="s">
        <v>1876</v>
      </c>
      <c r="J3572" s="33" t="s">
        <v>1876</v>
      </c>
      <c r="K3572" s="33">
        <v>2</v>
      </c>
      <c r="L3572" s="236">
        <v>45474</v>
      </c>
      <c r="M3572" s="236">
        <v>45474</v>
      </c>
      <c r="N3572" s="33" t="s">
        <v>124</v>
      </c>
      <c r="O3572" s="48" t="s">
        <v>125</v>
      </c>
      <c r="P3572" s="29" t="s">
        <v>1143</v>
      </c>
      <c r="Q3572" s="33" t="s">
        <v>1596</v>
      </c>
      <c r="R3572" s="29" t="s">
        <v>78</v>
      </c>
      <c r="S3572" s="33">
        <v>2</v>
      </c>
      <c r="T3572" s="33"/>
      <c r="U3572" s="33"/>
      <c r="V3572" s="33"/>
      <c r="W3572" s="306"/>
      <c r="X3572" s="306"/>
      <c r="Y3572" s="33"/>
      <c r="Z3572" s="33"/>
    </row>
    <row r="3573" ht="24" spans="1:26">
      <c r="A3573" s="33">
        <v>1451</v>
      </c>
      <c r="B3573" s="33" t="s">
        <v>117</v>
      </c>
      <c r="C3573" s="33" t="s">
        <v>118</v>
      </c>
      <c r="D3573" s="33" t="s">
        <v>150</v>
      </c>
      <c r="E3573" s="33" t="s">
        <v>157</v>
      </c>
      <c r="F3573" s="33" t="s">
        <v>1791</v>
      </c>
      <c r="G3573" s="33" t="s">
        <v>1830</v>
      </c>
      <c r="H3573" s="33" t="s">
        <v>2082</v>
      </c>
      <c r="I3573" s="33" t="s">
        <v>1876</v>
      </c>
      <c r="J3573" s="33" t="s">
        <v>1876</v>
      </c>
      <c r="K3573" s="33">
        <v>2</v>
      </c>
      <c r="L3573" s="236">
        <v>45474</v>
      </c>
      <c r="M3573" s="236">
        <v>45474</v>
      </c>
      <c r="N3573" s="33" t="s">
        <v>124</v>
      </c>
      <c r="O3573" s="48" t="s">
        <v>125</v>
      </c>
      <c r="P3573" s="29" t="s">
        <v>1143</v>
      </c>
      <c r="Q3573" s="33" t="s">
        <v>1596</v>
      </c>
      <c r="R3573" s="29" t="s">
        <v>78</v>
      </c>
      <c r="S3573" s="33">
        <v>2</v>
      </c>
      <c r="T3573" s="33"/>
      <c r="U3573" s="33"/>
      <c r="V3573" s="33"/>
      <c r="W3573" s="306"/>
      <c r="X3573" s="306"/>
      <c r="Y3573" s="33"/>
      <c r="Z3573" s="33"/>
    </row>
    <row r="3574" ht="24" spans="1:26">
      <c r="A3574" s="33">
        <v>1452</v>
      </c>
      <c r="B3574" s="33" t="s">
        <v>117</v>
      </c>
      <c r="C3574" s="33" t="s">
        <v>118</v>
      </c>
      <c r="D3574" s="33" t="s">
        <v>150</v>
      </c>
      <c r="E3574" s="33" t="s">
        <v>157</v>
      </c>
      <c r="F3574" s="33" t="s">
        <v>1791</v>
      </c>
      <c r="G3574" s="33" t="s">
        <v>1830</v>
      </c>
      <c r="H3574" s="33" t="s">
        <v>2082</v>
      </c>
      <c r="I3574" s="33" t="s">
        <v>1876</v>
      </c>
      <c r="J3574" s="33" t="s">
        <v>1876</v>
      </c>
      <c r="K3574" s="33">
        <v>2</v>
      </c>
      <c r="L3574" s="236">
        <v>45505</v>
      </c>
      <c r="M3574" s="236">
        <v>45505</v>
      </c>
      <c r="N3574" s="33" t="s">
        <v>124</v>
      </c>
      <c r="O3574" s="48" t="s">
        <v>125</v>
      </c>
      <c r="P3574" s="29" t="s">
        <v>1143</v>
      </c>
      <c r="Q3574" s="33" t="s">
        <v>1596</v>
      </c>
      <c r="R3574" s="29" t="s">
        <v>78</v>
      </c>
      <c r="S3574" s="33">
        <v>2</v>
      </c>
      <c r="T3574" s="33"/>
      <c r="U3574" s="33"/>
      <c r="V3574" s="33"/>
      <c r="W3574" s="306"/>
      <c r="X3574" s="306"/>
      <c r="Y3574" s="33"/>
      <c r="Z3574" s="33"/>
    </row>
    <row r="3575" ht="24" spans="1:26">
      <c r="A3575" s="33">
        <v>1453</v>
      </c>
      <c r="B3575" s="33" t="s">
        <v>117</v>
      </c>
      <c r="C3575" s="33" t="s">
        <v>118</v>
      </c>
      <c r="D3575" s="33" t="s">
        <v>150</v>
      </c>
      <c r="E3575" s="33" t="s">
        <v>157</v>
      </c>
      <c r="F3575" s="33" t="s">
        <v>1791</v>
      </c>
      <c r="G3575" s="33" t="s">
        <v>1830</v>
      </c>
      <c r="H3575" s="33" t="s">
        <v>2082</v>
      </c>
      <c r="I3575" s="33" t="s">
        <v>1876</v>
      </c>
      <c r="J3575" s="33" t="s">
        <v>1876</v>
      </c>
      <c r="K3575" s="33">
        <v>2</v>
      </c>
      <c r="L3575" s="236">
        <v>45505</v>
      </c>
      <c r="M3575" s="236">
        <v>45505</v>
      </c>
      <c r="N3575" s="33" t="s">
        <v>124</v>
      </c>
      <c r="O3575" s="48" t="s">
        <v>125</v>
      </c>
      <c r="P3575" s="29" t="s">
        <v>1143</v>
      </c>
      <c r="Q3575" s="33" t="s">
        <v>1596</v>
      </c>
      <c r="R3575" s="29" t="s">
        <v>78</v>
      </c>
      <c r="S3575" s="33">
        <v>2</v>
      </c>
      <c r="T3575" s="33"/>
      <c r="U3575" s="33"/>
      <c r="V3575" s="33"/>
      <c r="W3575" s="306"/>
      <c r="X3575" s="306"/>
      <c r="Y3575" s="33"/>
      <c r="Z3575" s="33"/>
    </row>
    <row r="3576" ht="24" spans="1:28">
      <c r="A3576" s="33">
        <v>1454</v>
      </c>
      <c r="B3576" s="33" t="s">
        <v>117</v>
      </c>
      <c r="C3576" s="33" t="s">
        <v>118</v>
      </c>
      <c r="D3576" s="33" t="s">
        <v>150</v>
      </c>
      <c r="E3576" s="33" t="s">
        <v>157</v>
      </c>
      <c r="F3576" s="33" t="s">
        <v>1791</v>
      </c>
      <c r="G3576" s="33" t="s">
        <v>1830</v>
      </c>
      <c r="H3576" s="33" t="s">
        <v>2082</v>
      </c>
      <c r="I3576" s="33" t="s">
        <v>1876</v>
      </c>
      <c r="J3576" s="33" t="s">
        <v>1876</v>
      </c>
      <c r="K3576" s="33">
        <v>2</v>
      </c>
      <c r="L3576" s="236">
        <v>45536</v>
      </c>
      <c r="M3576" s="236">
        <v>45536</v>
      </c>
      <c r="N3576" s="33" t="s">
        <v>124</v>
      </c>
      <c r="O3576" s="48" t="s">
        <v>125</v>
      </c>
      <c r="P3576" s="29" t="s">
        <v>1143</v>
      </c>
      <c r="Q3576" s="33" t="s">
        <v>1596</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150</v>
      </c>
      <c r="E3577" s="33" t="s">
        <v>157</v>
      </c>
      <c r="F3577" s="33" t="s">
        <v>1791</v>
      </c>
      <c r="G3577" s="33" t="s">
        <v>1830</v>
      </c>
      <c r="H3577" s="33" t="s">
        <v>2082</v>
      </c>
      <c r="I3577" s="33" t="s">
        <v>1876</v>
      </c>
      <c r="J3577" s="33" t="s">
        <v>1876</v>
      </c>
      <c r="K3577" s="33">
        <v>2</v>
      </c>
      <c r="L3577" s="236">
        <v>45536</v>
      </c>
      <c r="M3577" s="236">
        <v>45536</v>
      </c>
      <c r="N3577" s="33" t="s">
        <v>124</v>
      </c>
      <c r="O3577" s="48" t="s">
        <v>125</v>
      </c>
      <c r="P3577" s="29" t="s">
        <v>1143</v>
      </c>
      <c r="Q3577" s="33" t="s">
        <v>1596</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150</v>
      </c>
      <c r="E3578" s="33" t="s">
        <v>157</v>
      </c>
      <c r="F3578" s="33" t="s">
        <v>1791</v>
      </c>
      <c r="G3578" s="33" t="s">
        <v>1830</v>
      </c>
      <c r="H3578" s="33" t="s">
        <v>2082</v>
      </c>
      <c r="I3578" s="33" t="s">
        <v>1876</v>
      </c>
      <c r="J3578" s="33" t="s">
        <v>1876</v>
      </c>
      <c r="K3578" s="33">
        <v>2</v>
      </c>
      <c r="L3578" s="236">
        <v>45566</v>
      </c>
      <c r="M3578" s="236">
        <v>45566</v>
      </c>
      <c r="N3578" s="33" t="s">
        <v>124</v>
      </c>
      <c r="O3578" s="48" t="s">
        <v>125</v>
      </c>
      <c r="P3578" s="29" t="s">
        <v>1143</v>
      </c>
      <c r="Q3578" s="33" t="s">
        <v>1596</v>
      </c>
      <c r="R3578" s="29" t="s">
        <v>78</v>
      </c>
      <c r="S3578" s="33">
        <v>2</v>
      </c>
      <c r="T3578" s="33"/>
      <c r="U3578" s="33"/>
      <c r="V3578" s="33"/>
      <c r="W3578" s="306"/>
      <c r="X3578" s="306"/>
      <c r="Y3578" s="33"/>
      <c r="Z3578" s="33"/>
    </row>
    <row r="3579" ht="24" spans="1:26">
      <c r="A3579" s="33">
        <v>1457</v>
      </c>
      <c r="B3579" s="33" t="s">
        <v>117</v>
      </c>
      <c r="C3579" s="33" t="s">
        <v>118</v>
      </c>
      <c r="D3579" s="33" t="s">
        <v>150</v>
      </c>
      <c r="E3579" s="33" t="s">
        <v>157</v>
      </c>
      <c r="F3579" s="33" t="s">
        <v>1791</v>
      </c>
      <c r="G3579" s="33" t="s">
        <v>1830</v>
      </c>
      <c r="H3579" s="33" t="s">
        <v>2082</v>
      </c>
      <c r="I3579" s="33" t="s">
        <v>1876</v>
      </c>
      <c r="J3579" s="33" t="s">
        <v>1876</v>
      </c>
      <c r="K3579" s="33">
        <v>2</v>
      </c>
      <c r="L3579" s="236">
        <v>45566</v>
      </c>
      <c r="M3579" s="236">
        <v>45566</v>
      </c>
      <c r="N3579" s="33" t="s">
        <v>124</v>
      </c>
      <c r="O3579" s="48" t="s">
        <v>125</v>
      </c>
      <c r="P3579" s="29" t="s">
        <v>1143</v>
      </c>
      <c r="Q3579" s="33" t="s">
        <v>1596</v>
      </c>
      <c r="R3579" s="29" t="s">
        <v>78</v>
      </c>
      <c r="S3579" s="33">
        <v>2</v>
      </c>
      <c r="T3579" s="33"/>
      <c r="U3579" s="33"/>
      <c r="V3579" s="33"/>
      <c r="W3579" s="306"/>
      <c r="X3579" s="306"/>
      <c r="Y3579" s="33"/>
      <c r="Z3579" s="33"/>
    </row>
    <row r="3580" ht="24" spans="1:26">
      <c r="A3580" s="33">
        <v>1458</v>
      </c>
      <c r="B3580" s="33" t="s">
        <v>117</v>
      </c>
      <c r="C3580" s="33" t="s">
        <v>118</v>
      </c>
      <c r="D3580" s="33" t="s">
        <v>150</v>
      </c>
      <c r="E3580" s="33" t="s">
        <v>157</v>
      </c>
      <c r="F3580" s="33" t="s">
        <v>1791</v>
      </c>
      <c r="G3580" s="33" t="s">
        <v>1830</v>
      </c>
      <c r="H3580" s="33" t="s">
        <v>2082</v>
      </c>
      <c r="I3580" s="33" t="s">
        <v>1876</v>
      </c>
      <c r="J3580" s="33" t="s">
        <v>1876</v>
      </c>
      <c r="K3580" s="33">
        <v>2</v>
      </c>
      <c r="L3580" s="236">
        <v>45597</v>
      </c>
      <c r="M3580" s="236">
        <v>45597</v>
      </c>
      <c r="N3580" s="33" t="s">
        <v>124</v>
      </c>
      <c r="O3580" s="48" t="s">
        <v>125</v>
      </c>
      <c r="P3580" s="29" t="s">
        <v>1143</v>
      </c>
      <c r="Q3580" s="33" t="s">
        <v>1596</v>
      </c>
      <c r="R3580" s="29" t="s">
        <v>78</v>
      </c>
      <c r="S3580" s="33">
        <v>2</v>
      </c>
      <c r="T3580" s="33"/>
      <c r="U3580" s="33"/>
      <c r="V3580" s="33"/>
      <c r="W3580" s="306"/>
      <c r="X3580" s="306"/>
      <c r="Y3580" s="33"/>
      <c r="Z3580" s="33"/>
    </row>
    <row r="3581" ht="24" spans="1:26">
      <c r="A3581" s="33">
        <v>1459</v>
      </c>
      <c r="B3581" s="33" t="s">
        <v>117</v>
      </c>
      <c r="C3581" s="33" t="s">
        <v>118</v>
      </c>
      <c r="D3581" s="33" t="s">
        <v>150</v>
      </c>
      <c r="E3581" s="33" t="s">
        <v>157</v>
      </c>
      <c r="F3581" s="33" t="s">
        <v>1791</v>
      </c>
      <c r="G3581" s="33" t="s">
        <v>1830</v>
      </c>
      <c r="H3581" s="33" t="s">
        <v>2082</v>
      </c>
      <c r="I3581" s="33" t="s">
        <v>1876</v>
      </c>
      <c r="J3581" s="33" t="s">
        <v>1876</v>
      </c>
      <c r="K3581" s="33">
        <v>2</v>
      </c>
      <c r="L3581" s="236">
        <v>45597</v>
      </c>
      <c r="M3581" s="236">
        <v>45597</v>
      </c>
      <c r="N3581" s="33" t="s">
        <v>124</v>
      </c>
      <c r="O3581" s="48" t="s">
        <v>125</v>
      </c>
      <c r="P3581" s="29" t="s">
        <v>1143</v>
      </c>
      <c r="Q3581" s="33" t="s">
        <v>1596</v>
      </c>
      <c r="R3581" s="29" t="s">
        <v>78</v>
      </c>
      <c r="S3581" s="33">
        <v>2</v>
      </c>
      <c r="T3581" s="33"/>
      <c r="U3581" s="33"/>
      <c r="V3581" s="33"/>
      <c r="W3581" s="306"/>
      <c r="X3581" s="306"/>
      <c r="Y3581" s="33"/>
      <c r="Z3581" s="33"/>
    </row>
    <row r="3582" ht="24" spans="1:26">
      <c r="A3582" s="33">
        <v>1460</v>
      </c>
      <c r="B3582" s="33" t="s">
        <v>117</v>
      </c>
      <c r="C3582" s="33" t="s">
        <v>118</v>
      </c>
      <c r="D3582" s="33" t="s">
        <v>150</v>
      </c>
      <c r="E3582" s="33" t="s">
        <v>157</v>
      </c>
      <c r="F3582" s="33" t="s">
        <v>1791</v>
      </c>
      <c r="G3582" s="33" t="s">
        <v>1830</v>
      </c>
      <c r="H3582" s="33" t="s">
        <v>2082</v>
      </c>
      <c r="I3582" s="33" t="s">
        <v>1876</v>
      </c>
      <c r="J3582" s="33" t="s">
        <v>1876</v>
      </c>
      <c r="K3582" s="33">
        <v>2</v>
      </c>
      <c r="L3582" s="236">
        <v>45627</v>
      </c>
      <c r="M3582" s="236">
        <v>45627</v>
      </c>
      <c r="N3582" s="33" t="s">
        <v>124</v>
      </c>
      <c r="O3582" s="48" t="s">
        <v>125</v>
      </c>
      <c r="P3582" s="29" t="s">
        <v>1143</v>
      </c>
      <c r="Q3582" s="33" t="s">
        <v>1596</v>
      </c>
      <c r="R3582" s="29" t="s">
        <v>78</v>
      </c>
      <c r="S3582" s="33">
        <v>2</v>
      </c>
      <c r="T3582" s="33"/>
      <c r="U3582" s="33"/>
      <c r="V3582" s="33"/>
      <c r="W3582" s="306"/>
      <c r="X3582" s="306"/>
      <c r="Y3582" s="33"/>
      <c r="Z3582" s="33"/>
    </row>
    <row r="3583" ht="24" spans="1:26">
      <c r="A3583" s="33">
        <v>1461</v>
      </c>
      <c r="B3583" s="33" t="s">
        <v>117</v>
      </c>
      <c r="C3583" s="33" t="s">
        <v>118</v>
      </c>
      <c r="D3583" s="33" t="s">
        <v>150</v>
      </c>
      <c r="E3583" s="33" t="s">
        <v>157</v>
      </c>
      <c r="F3583" s="33" t="s">
        <v>1791</v>
      </c>
      <c r="G3583" s="33" t="s">
        <v>1830</v>
      </c>
      <c r="H3583" s="33" t="s">
        <v>2082</v>
      </c>
      <c r="I3583" s="33" t="s">
        <v>1876</v>
      </c>
      <c r="J3583" s="33" t="s">
        <v>1876</v>
      </c>
      <c r="K3583" s="33">
        <v>2</v>
      </c>
      <c r="L3583" s="236">
        <v>45627</v>
      </c>
      <c r="M3583" s="236">
        <v>45627</v>
      </c>
      <c r="N3583" s="33" t="s">
        <v>124</v>
      </c>
      <c r="O3583" s="48" t="s">
        <v>125</v>
      </c>
      <c r="P3583" s="29" t="s">
        <v>1143</v>
      </c>
      <c r="Q3583" s="33" t="s">
        <v>1596</v>
      </c>
      <c r="R3583" s="29" t="s">
        <v>78</v>
      </c>
      <c r="S3583" s="33">
        <v>2</v>
      </c>
      <c r="T3583" s="33"/>
      <c r="U3583" s="33"/>
      <c r="V3583" s="33"/>
      <c r="W3583" s="306"/>
      <c r="X3583" s="306"/>
      <c r="Y3583" s="33"/>
      <c r="Z3583" s="33"/>
    </row>
    <row r="3584" ht="24" spans="1:26">
      <c r="A3584" s="33">
        <v>1465</v>
      </c>
      <c r="B3584" s="33" t="s">
        <v>117</v>
      </c>
      <c r="C3584" s="33" t="s">
        <v>118</v>
      </c>
      <c r="D3584" s="33" t="s">
        <v>150</v>
      </c>
      <c r="E3584" s="33" t="s">
        <v>157</v>
      </c>
      <c r="F3584" s="33" t="s">
        <v>1805</v>
      </c>
      <c r="G3584" s="33" t="s">
        <v>1830</v>
      </c>
      <c r="H3584" s="33" t="s">
        <v>2082</v>
      </c>
      <c r="I3584" s="33" t="s">
        <v>1876</v>
      </c>
      <c r="J3584" s="33" t="s">
        <v>1876</v>
      </c>
      <c r="K3584" s="33">
        <v>2</v>
      </c>
      <c r="L3584" s="236">
        <v>45292</v>
      </c>
      <c r="M3584" s="236">
        <v>45292</v>
      </c>
      <c r="N3584" s="33" t="s">
        <v>124</v>
      </c>
      <c r="O3584" s="48" t="s">
        <v>125</v>
      </c>
      <c r="P3584" s="29" t="s">
        <v>1143</v>
      </c>
      <c r="Q3584" s="33" t="s">
        <v>1596</v>
      </c>
      <c r="R3584" s="29" t="s">
        <v>78</v>
      </c>
      <c r="S3584" s="33">
        <v>2</v>
      </c>
      <c r="T3584" s="33"/>
      <c r="U3584" s="33"/>
      <c r="V3584" s="33"/>
      <c r="W3584" s="306"/>
      <c r="X3584" s="306"/>
      <c r="Y3584" s="33"/>
      <c r="Z3584" s="33"/>
    </row>
    <row r="3585" ht="24" spans="1:26">
      <c r="A3585" s="33">
        <v>1466</v>
      </c>
      <c r="B3585" s="33" t="s">
        <v>117</v>
      </c>
      <c r="C3585" s="33" t="s">
        <v>118</v>
      </c>
      <c r="D3585" s="33" t="s">
        <v>150</v>
      </c>
      <c r="E3585" s="33" t="s">
        <v>157</v>
      </c>
      <c r="F3585" s="33" t="s">
        <v>1805</v>
      </c>
      <c r="G3585" s="33" t="s">
        <v>1830</v>
      </c>
      <c r="H3585" s="33" t="s">
        <v>2082</v>
      </c>
      <c r="I3585" s="33" t="s">
        <v>1876</v>
      </c>
      <c r="J3585" s="33" t="s">
        <v>1876</v>
      </c>
      <c r="K3585" s="33">
        <v>2</v>
      </c>
      <c r="L3585" s="236">
        <v>45292</v>
      </c>
      <c r="M3585" s="236">
        <v>45292</v>
      </c>
      <c r="N3585" s="33" t="s">
        <v>124</v>
      </c>
      <c r="O3585" s="48" t="s">
        <v>125</v>
      </c>
      <c r="P3585" s="29" t="s">
        <v>1143</v>
      </c>
      <c r="Q3585" s="33" t="s">
        <v>1596</v>
      </c>
      <c r="R3585" s="29" t="s">
        <v>78</v>
      </c>
      <c r="S3585" s="33">
        <v>2</v>
      </c>
      <c r="T3585" s="33"/>
      <c r="U3585" s="33"/>
      <c r="V3585" s="33"/>
      <c r="W3585" s="306"/>
      <c r="X3585" s="306"/>
      <c r="Y3585" s="33"/>
      <c r="Z3585" s="33"/>
    </row>
    <row r="3586" ht="24" spans="1:26">
      <c r="A3586" s="33">
        <v>1467</v>
      </c>
      <c r="B3586" s="33" t="s">
        <v>117</v>
      </c>
      <c r="C3586" s="33" t="s">
        <v>118</v>
      </c>
      <c r="D3586" s="33" t="s">
        <v>150</v>
      </c>
      <c r="E3586" s="33" t="s">
        <v>157</v>
      </c>
      <c r="F3586" s="33" t="s">
        <v>1805</v>
      </c>
      <c r="G3586" s="33" t="s">
        <v>1830</v>
      </c>
      <c r="H3586" s="33" t="s">
        <v>2082</v>
      </c>
      <c r="I3586" s="33" t="s">
        <v>1876</v>
      </c>
      <c r="J3586" s="33" t="s">
        <v>1876</v>
      </c>
      <c r="K3586" s="33">
        <v>2</v>
      </c>
      <c r="L3586" s="236">
        <v>45323</v>
      </c>
      <c r="M3586" s="236">
        <v>45323</v>
      </c>
      <c r="N3586" s="33" t="s">
        <v>124</v>
      </c>
      <c r="O3586" s="48" t="s">
        <v>125</v>
      </c>
      <c r="P3586" s="29" t="s">
        <v>1143</v>
      </c>
      <c r="Q3586" s="33" t="s">
        <v>1596</v>
      </c>
      <c r="R3586" s="29" t="s">
        <v>78</v>
      </c>
      <c r="S3586" s="33">
        <v>2</v>
      </c>
      <c r="T3586" s="33"/>
      <c r="U3586" s="33"/>
      <c r="V3586" s="33"/>
      <c r="W3586" s="306"/>
      <c r="X3586" s="306"/>
      <c r="Y3586" s="33"/>
      <c r="Z3586" s="33"/>
    </row>
    <row r="3587" ht="24" spans="1:26">
      <c r="A3587" s="33">
        <v>1468</v>
      </c>
      <c r="B3587" s="33" t="s">
        <v>117</v>
      </c>
      <c r="C3587" s="33" t="s">
        <v>118</v>
      </c>
      <c r="D3587" s="33" t="s">
        <v>150</v>
      </c>
      <c r="E3587" s="33" t="s">
        <v>157</v>
      </c>
      <c r="F3587" s="33" t="s">
        <v>1805</v>
      </c>
      <c r="G3587" s="33" t="s">
        <v>1830</v>
      </c>
      <c r="H3587" s="33" t="s">
        <v>2082</v>
      </c>
      <c r="I3587" s="33" t="s">
        <v>1876</v>
      </c>
      <c r="J3587" s="33" t="s">
        <v>1876</v>
      </c>
      <c r="K3587" s="33">
        <v>2</v>
      </c>
      <c r="L3587" s="236">
        <v>45323</v>
      </c>
      <c r="M3587" s="236">
        <v>45323</v>
      </c>
      <c r="N3587" s="33" t="s">
        <v>124</v>
      </c>
      <c r="O3587" s="48" t="s">
        <v>125</v>
      </c>
      <c r="P3587" s="29" t="s">
        <v>1143</v>
      </c>
      <c r="Q3587" s="33" t="s">
        <v>1596</v>
      </c>
      <c r="R3587" s="29" t="s">
        <v>78</v>
      </c>
      <c r="S3587" s="33">
        <v>2</v>
      </c>
      <c r="T3587" s="33"/>
      <c r="U3587" s="33"/>
      <c r="V3587" s="33"/>
      <c r="W3587" s="306"/>
      <c r="X3587" s="306"/>
      <c r="Y3587" s="33"/>
      <c r="Z3587" s="33"/>
    </row>
    <row r="3588" ht="24" spans="1:28">
      <c r="A3588" s="33">
        <v>1469</v>
      </c>
      <c r="B3588" s="33" t="s">
        <v>117</v>
      </c>
      <c r="C3588" s="33" t="s">
        <v>118</v>
      </c>
      <c r="D3588" s="33" t="s">
        <v>150</v>
      </c>
      <c r="E3588" s="33" t="s">
        <v>157</v>
      </c>
      <c r="F3588" s="33" t="s">
        <v>1805</v>
      </c>
      <c r="G3588" s="33" t="s">
        <v>1830</v>
      </c>
      <c r="H3588" s="33" t="s">
        <v>2082</v>
      </c>
      <c r="I3588" s="33" t="s">
        <v>1876</v>
      </c>
      <c r="J3588" s="33" t="s">
        <v>1876</v>
      </c>
      <c r="K3588" s="33">
        <v>2</v>
      </c>
      <c r="L3588" s="236">
        <v>45352</v>
      </c>
      <c r="M3588" s="236">
        <v>45352</v>
      </c>
      <c r="N3588" s="33" t="s">
        <v>124</v>
      </c>
      <c r="O3588" s="48" t="s">
        <v>125</v>
      </c>
      <c r="P3588" s="29" t="s">
        <v>1143</v>
      </c>
      <c r="Q3588" s="33" t="s">
        <v>1596</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150</v>
      </c>
      <c r="E3589" s="33" t="s">
        <v>157</v>
      </c>
      <c r="F3589" s="33" t="s">
        <v>1805</v>
      </c>
      <c r="G3589" s="33" t="s">
        <v>1830</v>
      </c>
      <c r="H3589" s="33" t="s">
        <v>2082</v>
      </c>
      <c r="I3589" s="33" t="s">
        <v>1876</v>
      </c>
      <c r="J3589" s="33" t="s">
        <v>1876</v>
      </c>
      <c r="K3589" s="33">
        <v>2</v>
      </c>
      <c r="L3589" s="236">
        <v>45352</v>
      </c>
      <c r="M3589" s="236">
        <v>45352</v>
      </c>
      <c r="N3589" s="33" t="s">
        <v>124</v>
      </c>
      <c r="O3589" s="48" t="s">
        <v>125</v>
      </c>
      <c r="P3589" s="29" t="s">
        <v>1143</v>
      </c>
      <c r="Q3589" s="33" t="s">
        <v>1596</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150</v>
      </c>
      <c r="E3590" s="33" t="s">
        <v>157</v>
      </c>
      <c r="F3590" s="33" t="s">
        <v>1805</v>
      </c>
      <c r="G3590" s="33" t="s">
        <v>1830</v>
      </c>
      <c r="H3590" s="33" t="s">
        <v>2082</v>
      </c>
      <c r="I3590" s="33" t="s">
        <v>1876</v>
      </c>
      <c r="J3590" s="33" t="s">
        <v>1876</v>
      </c>
      <c r="K3590" s="33">
        <v>2</v>
      </c>
      <c r="L3590" s="236">
        <v>45383</v>
      </c>
      <c r="M3590" s="236">
        <v>45383</v>
      </c>
      <c r="N3590" s="33" t="s">
        <v>124</v>
      </c>
      <c r="O3590" s="48" t="s">
        <v>125</v>
      </c>
      <c r="P3590" s="29" t="s">
        <v>1143</v>
      </c>
      <c r="Q3590" s="33" t="s">
        <v>1596</v>
      </c>
      <c r="R3590" s="29" t="s">
        <v>78</v>
      </c>
      <c r="S3590" s="33">
        <v>2</v>
      </c>
      <c r="T3590" s="33"/>
      <c r="U3590" s="33"/>
      <c r="V3590" s="33"/>
      <c r="W3590" s="306"/>
      <c r="X3590" s="306"/>
      <c r="Y3590" s="33"/>
      <c r="Z3590" s="33"/>
    </row>
    <row r="3591" ht="24" spans="1:26">
      <c r="A3591" s="33">
        <v>1472</v>
      </c>
      <c r="B3591" s="33" t="s">
        <v>117</v>
      </c>
      <c r="C3591" s="33" t="s">
        <v>118</v>
      </c>
      <c r="D3591" s="33" t="s">
        <v>150</v>
      </c>
      <c r="E3591" s="33" t="s">
        <v>157</v>
      </c>
      <c r="F3591" s="33" t="s">
        <v>1805</v>
      </c>
      <c r="G3591" s="33" t="s">
        <v>1830</v>
      </c>
      <c r="H3591" s="33" t="s">
        <v>2082</v>
      </c>
      <c r="I3591" s="33" t="s">
        <v>1876</v>
      </c>
      <c r="J3591" s="33" t="s">
        <v>1876</v>
      </c>
      <c r="K3591" s="33">
        <v>2</v>
      </c>
      <c r="L3591" s="236">
        <v>45383</v>
      </c>
      <c r="M3591" s="236">
        <v>45383</v>
      </c>
      <c r="N3591" s="33" t="s">
        <v>124</v>
      </c>
      <c r="O3591" s="48" t="s">
        <v>125</v>
      </c>
      <c r="P3591" s="29" t="s">
        <v>1143</v>
      </c>
      <c r="Q3591" s="33" t="s">
        <v>1596</v>
      </c>
      <c r="R3591" s="29" t="s">
        <v>78</v>
      </c>
      <c r="S3591" s="33">
        <v>2</v>
      </c>
      <c r="T3591" s="33"/>
      <c r="U3591" s="33"/>
      <c r="V3591" s="33"/>
      <c r="W3591" s="306"/>
      <c r="X3591" s="306"/>
      <c r="Y3591" s="33"/>
      <c r="Z3591" s="33"/>
    </row>
    <row r="3592" ht="24" spans="1:26">
      <c r="A3592" s="33">
        <v>1473</v>
      </c>
      <c r="B3592" s="33" t="s">
        <v>117</v>
      </c>
      <c r="C3592" s="33" t="s">
        <v>118</v>
      </c>
      <c r="D3592" s="33" t="s">
        <v>150</v>
      </c>
      <c r="E3592" s="33" t="s">
        <v>157</v>
      </c>
      <c r="F3592" s="33" t="s">
        <v>1805</v>
      </c>
      <c r="G3592" s="33" t="s">
        <v>1830</v>
      </c>
      <c r="H3592" s="33" t="s">
        <v>2082</v>
      </c>
      <c r="I3592" s="33" t="s">
        <v>1876</v>
      </c>
      <c r="J3592" s="33" t="s">
        <v>1876</v>
      </c>
      <c r="K3592" s="33">
        <v>2</v>
      </c>
      <c r="L3592" s="236">
        <v>45413</v>
      </c>
      <c r="M3592" s="236">
        <v>45413</v>
      </c>
      <c r="N3592" s="33" t="s">
        <v>124</v>
      </c>
      <c r="O3592" s="48" t="s">
        <v>125</v>
      </c>
      <c r="P3592" s="29" t="s">
        <v>1143</v>
      </c>
      <c r="Q3592" s="33" t="s">
        <v>1596</v>
      </c>
      <c r="R3592" s="29" t="s">
        <v>78</v>
      </c>
      <c r="S3592" s="33">
        <v>2</v>
      </c>
      <c r="T3592" s="33"/>
      <c r="U3592" s="33"/>
      <c r="V3592" s="33"/>
      <c r="W3592" s="306"/>
      <c r="X3592" s="306"/>
      <c r="Y3592" s="33"/>
      <c r="Z3592" s="33"/>
    </row>
    <row r="3593" ht="24" spans="1:26">
      <c r="A3593" s="33">
        <v>1474</v>
      </c>
      <c r="B3593" s="33" t="s">
        <v>117</v>
      </c>
      <c r="C3593" s="33" t="s">
        <v>118</v>
      </c>
      <c r="D3593" s="33" t="s">
        <v>150</v>
      </c>
      <c r="E3593" s="33" t="s">
        <v>157</v>
      </c>
      <c r="F3593" s="33" t="s">
        <v>1805</v>
      </c>
      <c r="G3593" s="33" t="s">
        <v>1830</v>
      </c>
      <c r="H3593" s="33" t="s">
        <v>2082</v>
      </c>
      <c r="I3593" s="33" t="s">
        <v>1876</v>
      </c>
      <c r="J3593" s="33" t="s">
        <v>1876</v>
      </c>
      <c r="K3593" s="33">
        <v>2</v>
      </c>
      <c r="L3593" s="236">
        <v>45413</v>
      </c>
      <c r="M3593" s="236">
        <v>45413</v>
      </c>
      <c r="N3593" s="33" t="s">
        <v>124</v>
      </c>
      <c r="O3593" s="48" t="s">
        <v>125</v>
      </c>
      <c r="P3593" s="29" t="s">
        <v>1143</v>
      </c>
      <c r="Q3593" s="33" t="s">
        <v>1596</v>
      </c>
      <c r="R3593" s="29" t="s">
        <v>78</v>
      </c>
      <c r="S3593" s="33">
        <v>2</v>
      </c>
      <c r="T3593" s="33"/>
      <c r="U3593" s="33"/>
      <c r="V3593" s="33"/>
      <c r="W3593" s="306"/>
      <c r="X3593" s="306"/>
      <c r="Y3593" s="33"/>
      <c r="Z3593" s="33"/>
    </row>
    <row r="3594" ht="24" spans="1:26">
      <c r="A3594" s="33">
        <v>1475</v>
      </c>
      <c r="B3594" s="33" t="s">
        <v>117</v>
      </c>
      <c r="C3594" s="33" t="s">
        <v>118</v>
      </c>
      <c r="D3594" s="33" t="s">
        <v>150</v>
      </c>
      <c r="E3594" s="33" t="s">
        <v>157</v>
      </c>
      <c r="F3594" s="33" t="s">
        <v>1805</v>
      </c>
      <c r="G3594" s="33" t="s">
        <v>1830</v>
      </c>
      <c r="H3594" s="33" t="s">
        <v>2082</v>
      </c>
      <c r="I3594" s="33" t="s">
        <v>1876</v>
      </c>
      <c r="J3594" s="33" t="s">
        <v>1876</v>
      </c>
      <c r="K3594" s="33">
        <v>2</v>
      </c>
      <c r="L3594" s="236">
        <v>45444</v>
      </c>
      <c r="M3594" s="236">
        <v>45444</v>
      </c>
      <c r="N3594" s="33" t="s">
        <v>124</v>
      </c>
      <c r="O3594" s="48" t="s">
        <v>125</v>
      </c>
      <c r="P3594" s="29" t="s">
        <v>1143</v>
      </c>
      <c r="Q3594" s="33" t="s">
        <v>1596</v>
      </c>
      <c r="R3594" s="29" t="s">
        <v>78</v>
      </c>
      <c r="S3594" s="33">
        <v>2</v>
      </c>
      <c r="T3594" s="33"/>
      <c r="U3594" s="33"/>
      <c r="V3594" s="33"/>
      <c r="W3594" s="306"/>
      <c r="X3594" s="306"/>
      <c r="Y3594" s="33"/>
      <c r="Z3594" s="33"/>
    </row>
    <row r="3595" ht="24" spans="1:26">
      <c r="A3595" s="33">
        <v>1476</v>
      </c>
      <c r="B3595" s="33" t="s">
        <v>117</v>
      </c>
      <c r="C3595" s="33" t="s">
        <v>118</v>
      </c>
      <c r="D3595" s="33" t="s">
        <v>150</v>
      </c>
      <c r="E3595" s="33" t="s">
        <v>157</v>
      </c>
      <c r="F3595" s="33" t="s">
        <v>1805</v>
      </c>
      <c r="G3595" s="33" t="s">
        <v>1830</v>
      </c>
      <c r="H3595" s="33" t="s">
        <v>2082</v>
      </c>
      <c r="I3595" s="33" t="s">
        <v>1876</v>
      </c>
      <c r="J3595" s="33" t="s">
        <v>1876</v>
      </c>
      <c r="K3595" s="33">
        <v>2</v>
      </c>
      <c r="L3595" s="236">
        <v>45444</v>
      </c>
      <c r="M3595" s="236">
        <v>45444</v>
      </c>
      <c r="N3595" s="33" t="s">
        <v>124</v>
      </c>
      <c r="O3595" s="48" t="s">
        <v>125</v>
      </c>
      <c r="P3595" s="29" t="s">
        <v>1143</v>
      </c>
      <c r="Q3595" s="33" t="s">
        <v>1596</v>
      </c>
      <c r="R3595" s="29" t="s">
        <v>78</v>
      </c>
      <c r="S3595" s="33">
        <v>2</v>
      </c>
      <c r="T3595" s="33"/>
      <c r="U3595" s="33"/>
      <c r="V3595" s="33"/>
      <c r="W3595" s="306"/>
      <c r="X3595" s="306"/>
      <c r="Y3595" s="33"/>
      <c r="Z3595" s="33"/>
    </row>
    <row r="3596" ht="24" spans="1:26">
      <c r="A3596" s="33">
        <v>1477</v>
      </c>
      <c r="B3596" s="33" t="s">
        <v>117</v>
      </c>
      <c r="C3596" s="33" t="s">
        <v>118</v>
      </c>
      <c r="D3596" s="33" t="s">
        <v>150</v>
      </c>
      <c r="E3596" s="33" t="s">
        <v>157</v>
      </c>
      <c r="F3596" s="33" t="s">
        <v>1805</v>
      </c>
      <c r="G3596" s="33" t="s">
        <v>1830</v>
      </c>
      <c r="H3596" s="33" t="s">
        <v>2082</v>
      </c>
      <c r="I3596" s="33" t="s">
        <v>1876</v>
      </c>
      <c r="J3596" s="33" t="s">
        <v>1876</v>
      </c>
      <c r="K3596" s="33">
        <v>2</v>
      </c>
      <c r="L3596" s="236">
        <v>45474</v>
      </c>
      <c r="M3596" s="236">
        <v>45474</v>
      </c>
      <c r="N3596" s="33" t="s">
        <v>124</v>
      </c>
      <c r="O3596" s="48" t="s">
        <v>125</v>
      </c>
      <c r="P3596" s="29" t="s">
        <v>1143</v>
      </c>
      <c r="Q3596" s="33" t="s">
        <v>1596</v>
      </c>
      <c r="R3596" s="29" t="s">
        <v>78</v>
      </c>
      <c r="S3596" s="33">
        <v>2</v>
      </c>
      <c r="T3596" s="33"/>
      <c r="U3596" s="33"/>
      <c r="V3596" s="33"/>
      <c r="W3596" s="306"/>
      <c r="X3596" s="306"/>
      <c r="Y3596" s="33"/>
      <c r="Z3596" s="33"/>
    </row>
    <row r="3597" ht="24" spans="1:26">
      <c r="A3597" s="33">
        <v>1478</v>
      </c>
      <c r="B3597" s="33" t="s">
        <v>117</v>
      </c>
      <c r="C3597" s="33" t="s">
        <v>118</v>
      </c>
      <c r="D3597" s="33" t="s">
        <v>150</v>
      </c>
      <c r="E3597" s="33" t="s">
        <v>157</v>
      </c>
      <c r="F3597" s="33" t="s">
        <v>1805</v>
      </c>
      <c r="G3597" s="33" t="s">
        <v>1830</v>
      </c>
      <c r="H3597" s="33" t="s">
        <v>2082</v>
      </c>
      <c r="I3597" s="33" t="s">
        <v>1876</v>
      </c>
      <c r="J3597" s="33" t="s">
        <v>1876</v>
      </c>
      <c r="K3597" s="33">
        <v>2</v>
      </c>
      <c r="L3597" s="236">
        <v>45474</v>
      </c>
      <c r="M3597" s="236">
        <v>45474</v>
      </c>
      <c r="N3597" s="33" t="s">
        <v>124</v>
      </c>
      <c r="O3597" s="48" t="s">
        <v>125</v>
      </c>
      <c r="P3597" s="29" t="s">
        <v>1143</v>
      </c>
      <c r="Q3597" s="33" t="s">
        <v>1596</v>
      </c>
      <c r="R3597" s="29" t="s">
        <v>78</v>
      </c>
      <c r="S3597" s="33">
        <v>2</v>
      </c>
      <c r="T3597" s="33"/>
      <c r="U3597" s="33"/>
      <c r="V3597" s="33"/>
      <c r="W3597" s="306"/>
      <c r="X3597" s="306"/>
      <c r="Y3597" s="33"/>
      <c r="Z3597" s="33"/>
    </row>
    <row r="3598" ht="24" spans="1:26">
      <c r="A3598" s="33">
        <v>1479</v>
      </c>
      <c r="B3598" s="33" t="s">
        <v>117</v>
      </c>
      <c r="C3598" s="33" t="s">
        <v>118</v>
      </c>
      <c r="D3598" s="33" t="s">
        <v>150</v>
      </c>
      <c r="E3598" s="33" t="s">
        <v>157</v>
      </c>
      <c r="F3598" s="33" t="s">
        <v>1805</v>
      </c>
      <c r="G3598" s="33" t="s">
        <v>1830</v>
      </c>
      <c r="H3598" s="33" t="s">
        <v>2082</v>
      </c>
      <c r="I3598" s="33" t="s">
        <v>1876</v>
      </c>
      <c r="J3598" s="33" t="s">
        <v>1876</v>
      </c>
      <c r="K3598" s="33">
        <v>2</v>
      </c>
      <c r="L3598" s="236">
        <v>45505</v>
      </c>
      <c r="M3598" s="236">
        <v>45505</v>
      </c>
      <c r="N3598" s="33" t="s">
        <v>124</v>
      </c>
      <c r="O3598" s="48" t="s">
        <v>125</v>
      </c>
      <c r="P3598" s="29" t="s">
        <v>1143</v>
      </c>
      <c r="Q3598" s="33" t="s">
        <v>1596</v>
      </c>
      <c r="R3598" s="29" t="s">
        <v>78</v>
      </c>
      <c r="S3598" s="33">
        <v>2</v>
      </c>
      <c r="T3598" s="33"/>
      <c r="U3598" s="33"/>
      <c r="V3598" s="33"/>
      <c r="W3598" s="306"/>
      <c r="X3598" s="306"/>
      <c r="Y3598" s="33"/>
      <c r="Z3598" s="33"/>
    </row>
    <row r="3599" ht="24" spans="1:26">
      <c r="A3599" s="33">
        <v>1480</v>
      </c>
      <c r="B3599" s="33" t="s">
        <v>117</v>
      </c>
      <c r="C3599" s="33" t="s">
        <v>118</v>
      </c>
      <c r="D3599" s="33" t="s">
        <v>150</v>
      </c>
      <c r="E3599" s="33" t="s">
        <v>157</v>
      </c>
      <c r="F3599" s="33" t="s">
        <v>1805</v>
      </c>
      <c r="G3599" s="33" t="s">
        <v>1830</v>
      </c>
      <c r="H3599" s="33" t="s">
        <v>2082</v>
      </c>
      <c r="I3599" s="33" t="s">
        <v>1876</v>
      </c>
      <c r="J3599" s="33" t="s">
        <v>1876</v>
      </c>
      <c r="K3599" s="33">
        <v>2</v>
      </c>
      <c r="L3599" s="236">
        <v>45505</v>
      </c>
      <c r="M3599" s="236">
        <v>45505</v>
      </c>
      <c r="N3599" s="33" t="s">
        <v>124</v>
      </c>
      <c r="O3599" s="48" t="s">
        <v>125</v>
      </c>
      <c r="P3599" s="29" t="s">
        <v>1143</v>
      </c>
      <c r="Q3599" s="33" t="s">
        <v>1596</v>
      </c>
      <c r="R3599" s="29" t="s">
        <v>78</v>
      </c>
      <c r="S3599" s="33">
        <v>2</v>
      </c>
      <c r="T3599" s="33"/>
      <c r="U3599" s="33"/>
      <c r="V3599" s="33"/>
      <c r="W3599" s="306"/>
      <c r="X3599" s="306"/>
      <c r="Y3599" s="33"/>
      <c r="Z3599" s="33"/>
    </row>
    <row r="3600" ht="24" spans="1:28">
      <c r="A3600" s="33">
        <v>1481</v>
      </c>
      <c r="B3600" s="33" t="s">
        <v>117</v>
      </c>
      <c r="C3600" s="33" t="s">
        <v>118</v>
      </c>
      <c r="D3600" s="33" t="s">
        <v>150</v>
      </c>
      <c r="E3600" s="33" t="s">
        <v>157</v>
      </c>
      <c r="F3600" s="33" t="s">
        <v>1805</v>
      </c>
      <c r="G3600" s="33" t="s">
        <v>1830</v>
      </c>
      <c r="H3600" s="33" t="s">
        <v>2082</v>
      </c>
      <c r="I3600" s="33" t="s">
        <v>1876</v>
      </c>
      <c r="J3600" s="33" t="s">
        <v>1876</v>
      </c>
      <c r="K3600" s="33">
        <v>2</v>
      </c>
      <c r="L3600" s="236">
        <v>45536</v>
      </c>
      <c r="M3600" s="236">
        <v>45536</v>
      </c>
      <c r="N3600" s="33" t="s">
        <v>124</v>
      </c>
      <c r="O3600" s="48" t="s">
        <v>125</v>
      </c>
      <c r="P3600" s="29" t="s">
        <v>1143</v>
      </c>
      <c r="Q3600" s="33" t="s">
        <v>1596</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150</v>
      </c>
      <c r="E3601" s="33" t="s">
        <v>157</v>
      </c>
      <c r="F3601" s="33" t="s">
        <v>1805</v>
      </c>
      <c r="G3601" s="33" t="s">
        <v>1830</v>
      </c>
      <c r="H3601" s="33" t="s">
        <v>2082</v>
      </c>
      <c r="I3601" s="33" t="s">
        <v>1876</v>
      </c>
      <c r="J3601" s="33" t="s">
        <v>1876</v>
      </c>
      <c r="K3601" s="33">
        <v>2</v>
      </c>
      <c r="L3601" s="236">
        <v>45536</v>
      </c>
      <c r="M3601" s="236">
        <v>45536</v>
      </c>
      <c r="N3601" s="33" t="s">
        <v>124</v>
      </c>
      <c r="O3601" s="48" t="s">
        <v>125</v>
      </c>
      <c r="P3601" s="29" t="s">
        <v>1143</v>
      </c>
      <c r="Q3601" s="33" t="s">
        <v>1596</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150</v>
      </c>
      <c r="E3602" s="33" t="s">
        <v>157</v>
      </c>
      <c r="F3602" s="33" t="s">
        <v>1805</v>
      </c>
      <c r="G3602" s="33" t="s">
        <v>1830</v>
      </c>
      <c r="H3602" s="33" t="s">
        <v>2082</v>
      </c>
      <c r="I3602" s="33" t="s">
        <v>1876</v>
      </c>
      <c r="J3602" s="33" t="s">
        <v>1876</v>
      </c>
      <c r="K3602" s="33">
        <v>2</v>
      </c>
      <c r="L3602" s="236">
        <v>45566</v>
      </c>
      <c r="M3602" s="236">
        <v>45566</v>
      </c>
      <c r="N3602" s="33" t="s">
        <v>124</v>
      </c>
      <c r="O3602" s="48" t="s">
        <v>125</v>
      </c>
      <c r="P3602" s="29" t="s">
        <v>1143</v>
      </c>
      <c r="Q3602" s="33" t="s">
        <v>1596</v>
      </c>
      <c r="R3602" s="29" t="s">
        <v>78</v>
      </c>
      <c r="S3602" s="33">
        <v>2</v>
      </c>
      <c r="T3602" s="33"/>
      <c r="U3602" s="33"/>
      <c r="V3602" s="33"/>
      <c r="W3602" s="306"/>
      <c r="X3602" s="306"/>
      <c r="Y3602" s="33"/>
      <c r="Z3602" s="33"/>
    </row>
    <row r="3603" ht="24" spans="1:26">
      <c r="A3603" s="33">
        <v>1484</v>
      </c>
      <c r="B3603" s="33" t="s">
        <v>117</v>
      </c>
      <c r="C3603" s="33" t="s">
        <v>118</v>
      </c>
      <c r="D3603" s="33" t="s">
        <v>150</v>
      </c>
      <c r="E3603" s="33" t="s">
        <v>157</v>
      </c>
      <c r="F3603" s="33" t="s">
        <v>1805</v>
      </c>
      <c r="G3603" s="33" t="s">
        <v>1830</v>
      </c>
      <c r="H3603" s="33" t="s">
        <v>2082</v>
      </c>
      <c r="I3603" s="33" t="s">
        <v>1876</v>
      </c>
      <c r="J3603" s="33" t="s">
        <v>1876</v>
      </c>
      <c r="K3603" s="33">
        <v>2</v>
      </c>
      <c r="L3603" s="236">
        <v>45566</v>
      </c>
      <c r="M3603" s="236">
        <v>45566</v>
      </c>
      <c r="N3603" s="33" t="s">
        <v>124</v>
      </c>
      <c r="O3603" s="48" t="s">
        <v>125</v>
      </c>
      <c r="P3603" s="29" t="s">
        <v>1143</v>
      </c>
      <c r="Q3603" s="33" t="s">
        <v>1596</v>
      </c>
      <c r="R3603" s="29" t="s">
        <v>78</v>
      </c>
      <c r="S3603" s="33">
        <v>2</v>
      </c>
      <c r="T3603" s="33"/>
      <c r="U3603" s="33"/>
      <c r="V3603" s="33"/>
      <c r="W3603" s="306"/>
      <c r="X3603" s="306"/>
      <c r="Y3603" s="33"/>
      <c r="Z3603" s="33"/>
    </row>
    <row r="3604" ht="24" spans="1:26">
      <c r="A3604" s="33">
        <v>1485</v>
      </c>
      <c r="B3604" s="33" t="s">
        <v>117</v>
      </c>
      <c r="C3604" s="33" t="s">
        <v>118</v>
      </c>
      <c r="D3604" s="33" t="s">
        <v>150</v>
      </c>
      <c r="E3604" s="33" t="s">
        <v>157</v>
      </c>
      <c r="F3604" s="33" t="s">
        <v>1805</v>
      </c>
      <c r="G3604" s="33" t="s">
        <v>1830</v>
      </c>
      <c r="H3604" s="33" t="s">
        <v>2082</v>
      </c>
      <c r="I3604" s="33" t="s">
        <v>1876</v>
      </c>
      <c r="J3604" s="33" t="s">
        <v>1876</v>
      </c>
      <c r="K3604" s="33">
        <v>2</v>
      </c>
      <c r="L3604" s="236">
        <v>45597</v>
      </c>
      <c r="M3604" s="236">
        <v>45597</v>
      </c>
      <c r="N3604" s="33" t="s">
        <v>124</v>
      </c>
      <c r="O3604" s="48" t="s">
        <v>125</v>
      </c>
      <c r="P3604" s="29" t="s">
        <v>1143</v>
      </c>
      <c r="Q3604" s="33" t="s">
        <v>1596</v>
      </c>
      <c r="R3604" s="29" t="s">
        <v>78</v>
      </c>
      <c r="S3604" s="33">
        <v>2</v>
      </c>
      <c r="T3604" s="33"/>
      <c r="U3604" s="33"/>
      <c r="V3604" s="33"/>
      <c r="W3604" s="306"/>
      <c r="X3604" s="306"/>
      <c r="Y3604" s="33"/>
      <c r="Z3604" s="33"/>
    </row>
    <row r="3605" ht="24" spans="1:26">
      <c r="A3605" s="33">
        <v>1486</v>
      </c>
      <c r="B3605" s="33" t="s">
        <v>117</v>
      </c>
      <c r="C3605" s="33" t="s">
        <v>118</v>
      </c>
      <c r="D3605" s="33" t="s">
        <v>150</v>
      </c>
      <c r="E3605" s="33" t="s">
        <v>157</v>
      </c>
      <c r="F3605" s="33" t="s">
        <v>1805</v>
      </c>
      <c r="G3605" s="33" t="s">
        <v>1830</v>
      </c>
      <c r="H3605" s="33" t="s">
        <v>2082</v>
      </c>
      <c r="I3605" s="33" t="s">
        <v>1876</v>
      </c>
      <c r="J3605" s="33" t="s">
        <v>1876</v>
      </c>
      <c r="K3605" s="33">
        <v>2</v>
      </c>
      <c r="L3605" s="236">
        <v>45597</v>
      </c>
      <c r="M3605" s="236">
        <v>45597</v>
      </c>
      <c r="N3605" s="33" t="s">
        <v>124</v>
      </c>
      <c r="O3605" s="48" t="s">
        <v>125</v>
      </c>
      <c r="P3605" s="29" t="s">
        <v>1143</v>
      </c>
      <c r="Q3605" s="33" t="s">
        <v>1596</v>
      </c>
      <c r="R3605" s="29" t="s">
        <v>78</v>
      </c>
      <c r="S3605" s="33">
        <v>2</v>
      </c>
      <c r="T3605" s="33"/>
      <c r="U3605" s="33"/>
      <c r="V3605" s="33"/>
      <c r="W3605" s="306"/>
      <c r="X3605" s="306"/>
      <c r="Y3605" s="33"/>
      <c r="Z3605" s="33"/>
    </row>
    <row r="3606" ht="24" spans="1:26">
      <c r="A3606" s="33">
        <v>1487</v>
      </c>
      <c r="B3606" s="33" t="s">
        <v>117</v>
      </c>
      <c r="C3606" s="33" t="s">
        <v>118</v>
      </c>
      <c r="D3606" s="33" t="s">
        <v>150</v>
      </c>
      <c r="E3606" s="33" t="s">
        <v>157</v>
      </c>
      <c r="F3606" s="33" t="s">
        <v>1805</v>
      </c>
      <c r="G3606" s="33" t="s">
        <v>1830</v>
      </c>
      <c r="H3606" s="33" t="s">
        <v>2082</v>
      </c>
      <c r="I3606" s="33" t="s">
        <v>1876</v>
      </c>
      <c r="J3606" s="33" t="s">
        <v>1876</v>
      </c>
      <c r="K3606" s="33">
        <v>2</v>
      </c>
      <c r="L3606" s="236">
        <v>45627</v>
      </c>
      <c r="M3606" s="236">
        <v>45627</v>
      </c>
      <c r="N3606" s="33" t="s">
        <v>124</v>
      </c>
      <c r="O3606" s="48" t="s">
        <v>125</v>
      </c>
      <c r="P3606" s="29" t="s">
        <v>1143</v>
      </c>
      <c r="Q3606" s="33" t="s">
        <v>1596</v>
      </c>
      <c r="R3606" s="29" t="s">
        <v>78</v>
      </c>
      <c r="S3606" s="33">
        <v>2</v>
      </c>
      <c r="T3606" s="33"/>
      <c r="U3606" s="33"/>
      <c r="V3606" s="33"/>
      <c r="W3606" s="306"/>
      <c r="X3606" s="306"/>
      <c r="Y3606" s="33"/>
      <c r="Z3606" s="33"/>
    </row>
    <row r="3607" ht="24" spans="1:26">
      <c r="A3607" s="33">
        <v>1488</v>
      </c>
      <c r="B3607" s="33" t="s">
        <v>117</v>
      </c>
      <c r="C3607" s="33" t="s">
        <v>118</v>
      </c>
      <c r="D3607" s="33" t="s">
        <v>150</v>
      </c>
      <c r="E3607" s="33" t="s">
        <v>157</v>
      </c>
      <c r="F3607" s="33" t="s">
        <v>1805</v>
      </c>
      <c r="G3607" s="33" t="s">
        <v>1830</v>
      </c>
      <c r="H3607" s="33" t="s">
        <v>2082</v>
      </c>
      <c r="I3607" s="33" t="s">
        <v>1876</v>
      </c>
      <c r="J3607" s="33" t="s">
        <v>1876</v>
      </c>
      <c r="K3607" s="33">
        <v>2</v>
      </c>
      <c r="L3607" s="236">
        <v>45627</v>
      </c>
      <c r="M3607" s="236">
        <v>45627</v>
      </c>
      <c r="N3607" s="33" t="s">
        <v>124</v>
      </c>
      <c r="O3607" s="48" t="s">
        <v>125</v>
      </c>
      <c r="P3607" s="29" t="s">
        <v>1143</v>
      </c>
      <c r="Q3607" s="33" t="s">
        <v>1596</v>
      </c>
      <c r="R3607" s="29" t="s">
        <v>78</v>
      </c>
      <c r="S3607" s="33">
        <v>2</v>
      </c>
      <c r="T3607" s="33"/>
      <c r="U3607" s="33"/>
      <c r="V3607" s="33"/>
      <c r="W3607" s="306"/>
      <c r="X3607" s="306"/>
      <c r="Y3607" s="33"/>
      <c r="Z3607" s="33"/>
    </row>
    <row r="3608" ht="24" spans="1:26">
      <c r="A3608" s="33">
        <v>1491</v>
      </c>
      <c r="B3608" s="33" t="s">
        <v>117</v>
      </c>
      <c r="C3608" s="33" t="s">
        <v>118</v>
      </c>
      <c r="D3608" s="33" t="s">
        <v>150</v>
      </c>
      <c r="E3608" s="33" t="s">
        <v>157</v>
      </c>
      <c r="F3608" s="33" t="s">
        <v>1814</v>
      </c>
      <c r="G3608" s="33" t="s">
        <v>1830</v>
      </c>
      <c r="H3608" s="28" t="s">
        <v>1892</v>
      </c>
      <c r="I3608" s="33" t="s">
        <v>1876</v>
      </c>
      <c r="J3608" s="33" t="s">
        <v>1876</v>
      </c>
      <c r="K3608" s="33">
        <v>2</v>
      </c>
      <c r="L3608" s="236">
        <v>45292</v>
      </c>
      <c r="M3608" s="236">
        <v>45292</v>
      </c>
      <c r="N3608" s="33" t="s">
        <v>124</v>
      </c>
      <c r="O3608" s="48" t="s">
        <v>125</v>
      </c>
      <c r="P3608" s="29" t="s">
        <v>1143</v>
      </c>
      <c r="Q3608" s="33" t="s">
        <v>1596</v>
      </c>
      <c r="R3608" s="29" t="s">
        <v>78</v>
      </c>
      <c r="S3608" s="33">
        <v>2</v>
      </c>
      <c r="T3608" s="33"/>
      <c r="U3608" s="33"/>
      <c r="V3608" s="33"/>
      <c r="W3608" s="306"/>
      <c r="X3608" s="306"/>
      <c r="Y3608" s="33"/>
      <c r="Z3608" s="33"/>
    </row>
    <row r="3609" ht="24" spans="1:26">
      <c r="A3609" s="33">
        <v>1492</v>
      </c>
      <c r="B3609" s="33" t="s">
        <v>117</v>
      </c>
      <c r="C3609" s="33" t="s">
        <v>118</v>
      </c>
      <c r="D3609" s="33" t="s">
        <v>150</v>
      </c>
      <c r="E3609" s="33" t="s">
        <v>157</v>
      </c>
      <c r="F3609" s="33" t="s">
        <v>1814</v>
      </c>
      <c r="G3609" s="33" t="s">
        <v>1830</v>
      </c>
      <c r="H3609" s="28" t="s">
        <v>1892</v>
      </c>
      <c r="I3609" s="33" t="s">
        <v>1876</v>
      </c>
      <c r="J3609" s="33" t="s">
        <v>1876</v>
      </c>
      <c r="K3609" s="33">
        <v>2</v>
      </c>
      <c r="L3609" s="236">
        <v>45323</v>
      </c>
      <c r="M3609" s="236">
        <v>45323</v>
      </c>
      <c r="N3609" s="33" t="s">
        <v>124</v>
      </c>
      <c r="O3609" s="48" t="s">
        <v>125</v>
      </c>
      <c r="P3609" s="29" t="s">
        <v>1143</v>
      </c>
      <c r="Q3609" s="33" t="s">
        <v>1596</v>
      </c>
      <c r="R3609" s="29" t="s">
        <v>78</v>
      </c>
      <c r="S3609" s="33">
        <v>2</v>
      </c>
      <c r="T3609" s="33"/>
      <c r="U3609" s="33"/>
      <c r="V3609" s="33"/>
      <c r="W3609" s="306"/>
      <c r="X3609" s="306"/>
      <c r="Y3609" s="33"/>
      <c r="Z3609" s="33"/>
    </row>
    <row r="3610" ht="24" spans="1:28">
      <c r="A3610" s="33">
        <v>1493</v>
      </c>
      <c r="B3610" s="33" t="s">
        <v>117</v>
      </c>
      <c r="C3610" s="33" t="s">
        <v>118</v>
      </c>
      <c r="D3610" s="33" t="s">
        <v>150</v>
      </c>
      <c r="E3610" s="33" t="s">
        <v>157</v>
      </c>
      <c r="F3610" s="33" t="s">
        <v>1814</v>
      </c>
      <c r="G3610" s="33" t="s">
        <v>1830</v>
      </c>
      <c r="H3610" s="28" t="s">
        <v>1892</v>
      </c>
      <c r="I3610" s="33" t="s">
        <v>1876</v>
      </c>
      <c r="J3610" s="33" t="s">
        <v>1876</v>
      </c>
      <c r="K3610" s="33">
        <v>2</v>
      </c>
      <c r="L3610" s="236">
        <v>45352</v>
      </c>
      <c r="M3610" s="236">
        <v>45352</v>
      </c>
      <c r="N3610" s="33" t="s">
        <v>124</v>
      </c>
      <c r="O3610" s="48" t="s">
        <v>125</v>
      </c>
      <c r="P3610" s="29" t="s">
        <v>1143</v>
      </c>
      <c r="Q3610" s="33" t="s">
        <v>1596</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150</v>
      </c>
      <c r="E3611" s="33" t="s">
        <v>157</v>
      </c>
      <c r="F3611" s="33" t="s">
        <v>1814</v>
      </c>
      <c r="G3611" s="33" t="s">
        <v>1830</v>
      </c>
      <c r="H3611" s="28" t="s">
        <v>1892</v>
      </c>
      <c r="I3611" s="33" t="s">
        <v>1876</v>
      </c>
      <c r="J3611" s="33" t="s">
        <v>1876</v>
      </c>
      <c r="K3611" s="33">
        <v>2</v>
      </c>
      <c r="L3611" s="236">
        <v>45444</v>
      </c>
      <c r="M3611" s="236">
        <v>45444</v>
      </c>
      <c r="N3611" s="33" t="s">
        <v>124</v>
      </c>
      <c r="O3611" s="48" t="s">
        <v>125</v>
      </c>
      <c r="P3611" s="29" t="s">
        <v>1143</v>
      </c>
      <c r="Q3611" s="33" t="s">
        <v>1596</v>
      </c>
      <c r="R3611" s="29" t="s">
        <v>78</v>
      </c>
      <c r="S3611" s="33">
        <v>2</v>
      </c>
      <c r="T3611" s="33"/>
      <c r="U3611" s="33"/>
      <c r="V3611" s="33"/>
      <c r="W3611" s="306"/>
      <c r="X3611" s="306"/>
      <c r="Y3611" s="33"/>
      <c r="Z3611" s="33"/>
    </row>
    <row r="3612" ht="24" spans="1:26">
      <c r="A3612" s="33">
        <v>1495</v>
      </c>
      <c r="B3612" s="33" t="s">
        <v>117</v>
      </c>
      <c r="C3612" s="33" t="s">
        <v>118</v>
      </c>
      <c r="D3612" s="33" t="s">
        <v>150</v>
      </c>
      <c r="E3612" s="33" t="s">
        <v>157</v>
      </c>
      <c r="F3612" s="33" t="s">
        <v>1814</v>
      </c>
      <c r="G3612" s="33" t="s">
        <v>1830</v>
      </c>
      <c r="H3612" s="28" t="s">
        <v>1892</v>
      </c>
      <c r="I3612" s="33" t="s">
        <v>1876</v>
      </c>
      <c r="J3612" s="33" t="s">
        <v>1876</v>
      </c>
      <c r="K3612" s="33">
        <v>2</v>
      </c>
      <c r="L3612" s="236">
        <v>45536</v>
      </c>
      <c r="M3612" s="236">
        <v>45536</v>
      </c>
      <c r="N3612" s="33" t="s">
        <v>124</v>
      </c>
      <c r="O3612" s="48" t="s">
        <v>125</v>
      </c>
      <c r="P3612" s="29" t="s">
        <v>1143</v>
      </c>
      <c r="Q3612" s="33" t="s">
        <v>1596</v>
      </c>
      <c r="R3612" s="29" t="s">
        <v>78</v>
      </c>
      <c r="S3612" s="33">
        <v>2</v>
      </c>
      <c r="T3612" s="33"/>
      <c r="U3612" s="33"/>
      <c r="V3612" s="33"/>
      <c r="W3612" s="306"/>
      <c r="X3612" s="306"/>
      <c r="Y3612" s="33"/>
      <c r="Z3612" s="33"/>
    </row>
    <row r="3613" ht="24" spans="1:26">
      <c r="A3613" s="33">
        <v>1496</v>
      </c>
      <c r="B3613" s="33" t="s">
        <v>117</v>
      </c>
      <c r="C3613" s="33" t="s">
        <v>118</v>
      </c>
      <c r="D3613" s="33" t="s">
        <v>150</v>
      </c>
      <c r="E3613" s="33" t="s">
        <v>157</v>
      </c>
      <c r="F3613" s="33" t="s">
        <v>1814</v>
      </c>
      <c r="G3613" s="33" t="s">
        <v>1830</v>
      </c>
      <c r="H3613" s="28" t="s">
        <v>1892</v>
      </c>
      <c r="I3613" s="33" t="s">
        <v>1876</v>
      </c>
      <c r="J3613" s="33" t="s">
        <v>1876</v>
      </c>
      <c r="K3613" s="33">
        <v>2</v>
      </c>
      <c r="L3613" s="236">
        <v>45627</v>
      </c>
      <c r="M3613" s="236">
        <v>45627</v>
      </c>
      <c r="N3613" s="33" t="s">
        <v>124</v>
      </c>
      <c r="O3613" s="48" t="s">
        <v>125</v>
      </c>
      <c r="P3613" s="29" t="s">
        <v>1143</v>
      </c>
      <c r="Q3613" s="33" t="s">
        <v>1596</v>
      </c>
      <c r="R3613" s="29" t="s">
        <v>78</v>
      </c>
      <c r="S3613" s="33">
        <v>2</v>
      </c>
      <c r="T3613" s="33"/>
      <c r="U3613" s="33"/>
      <c r="V3613" s="33"/>
      <c r="W3613" s="306"/>
      <c r="X3613" s="306"/>
      <c r="Y3613" s="33"/>
      <c r="Z3613" s="33"/>
    </row>
    <row r="3614" ht="24" spans="1:26">
      <c r="A3614" s="33">
        <v>1497</v>
      </c>
      <c r="B3614" s="33" t="s">
        <v>117</v>
      </c>
      <c r="C3614" s="33" t="s">
        <v>118</v>
      </c>
      <c r="D3614" s="33" t="s">
        <v>150</v>
      </c>
      <c r="E3614" s="33" t="s">
        <v>157</v>
      </c>
      <c r="F3614" s="33" t="s">
        <v>1814</v>
      </c>
      <c r="G3614" s="33" t="s">
        <v>1830</v>
      </c>
      <c r="H3614" s="28" t="s">
        <v>2045</v>
      </c>
      <c r="I3614" s="33" t="s">
        <v>1876</v>
      </c>
      <c r="J3614" s="33" t="s">
        <v>1876</v>
      </c>
      <c r="K3614" s="33">
        <v>2</v>
      </c>
      <c r="L3614" s="236">
        <v>45292</v>
      </c>
      <c r="M3614" s="236">
        <v>45292</v>
      </c>
      <c r="N3614" s="33" t="s">
        <v>124</v>
      </c>
      <c r="O3614" s="48" t="s">
        <v>125</v>
      </c>
      <c r="P3614" s="29" t="s">
        <v>1143</v>
      </c>
      <c r="Q3614" s="33" t="s">
        <v>1596</v>
      </c>
      <c r="R3614" s="29" t="s">
        <v>78</v>
      </c>
      <c r="S3614" s="33">
        <v>2</v>
      </c>
      <c r="T3614" s="33"/>
      <c r="U3614" s="33"/>
      <c r="V3614" s="33"/>
      <c r="W3614" s="306"/>
      <c r="X3614" s="306"/>
      <c r="Y3614" s="33"/>
      <c r="Z3614" s="33"/>
    </row>
    <row r="3615" ht="24" spans="1:26">
      <c r="A3615" s="33">
        <v>1498</v>
      </c>
      <c r="B3615" s="33" t="s">
        <v>117</v>
      </c>
      <c r="C3615" s="33" t="s">
        <v>118</v>
      </c>
      <c r="D3615" s="33" t="s">
        <v>150</v>
      </c>
      <c r="E3615" s="33" t="s">
        <v>157</v>
      </c>
      <c r="F3615" s="33" t="s">
        <v>1814</v>
      </c>
      <c r="G3615" s="33" t="s">
        <v>1830</v>
      </c>
      <c r="H3615" s="28" t="s">
        <v>2045</v>
      </c>
      <c r="I3615" s="33" t="s">
        <v>1876</v>
      </c>
      <c r="J3615" s="33" t="s">
        <v>1876</v>
      </c>
      <c r="K3615" s="33">
        <v>2</v>
      </c>
      <c r="L3615" s="236">
        <v>45323</v>
      </c>
      <c r="M3615" s="236">
        <v>45323</v>
      </c>
      <c r="N3615" s="33" t="s">
        <v>124</v>
      </c>
      <c r="O3615" s="48" t="s">
        <v>125</v>
      </c>
      <c r="P3615" s="29" t="s">
        <v>1143</v>
      </c>
      <c r="Q3615" s="33" t="s">
        <v>1596</v>
      </c>
      <c r="R3615" s="29" t="s">
        <v>78</v>
      </c>
      <c r="S3615" s="33">
        <v>2</v>
      </c>
      <c r="T3615" s="33"/>
      <c r="U3615" s="33"/>
      <c r="V3615" s="33"/>
      <c r="W3615" s="306"/>
      <c r="X3615" s="306"/>
      <c r="Y3615" s="33"/>
      <c r="Z3615" s="33"/>
    </row>
    <row r="3616" ht="24" spans="1:28">
      <c r="A3616" s="33">
        <v>1499</v>
      </c>
      <c r="B3616" s="33" t="s">
        <v>117</v>
      </c>
      <c r="C3616" s="33" t="s">
        <v>118</v>
      </c>
      <c r="D3616" s="33" t="s">
        <v>150</v>
      </c>
      <c r="E3616" s="33" t="s">
        <v>157</v>
      </c>
      <c r="F3616" s="33" t="s">
        <v>1814</v>
      </c>
      <c r="G3616" s="33" t="s">
        <v>1830</v>
      </c>
      <c r="H3616" s="28" t="s">
        <v>2045</v>
      </c>
      <c r="I3616" s="33" t="s">
        <v>1876</v>
      </c>
      <c r="J3616" s="33" t="s">
        <v>1876</v>
      </c>
      <c r="K3616" s="33">
        <v>2</v>
      </c>
      <c r="L3616" s="236">
        <v>45352</v>
      </c>
      <c r="M3616" s="236">
        <v>45352</v>
      </c>
      <c r="N3616" s="33" t="s">
        <v>124</v>
      </c>
      <c r="O3616" s="48" t="s">
        <v>125</v>
      </c>
      <c r="P3616" s="29" t="s">
        <v>1143</v>
      </c>
      <c r="Q3616" s="33" t="s">
        <v>1596</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150</v>
      </c>
      <c r="E3617" s="33" t="s">
        <v>157</v>
      </c>
      <c r="F3617" s="33" t="s">
        <v>1814</v>
      </c>
      <c r="G3617" s="33" t="s">
        <v>1830</v>
      </c>
      <c r="H3617" s="28" t="s">
        <v>2045</v>
      </c>
      <c r="I3617" s="33" t="s">
        <v>1876</v>
      </c>
      <c r="J3617" s="33" t="s">
        <v>1876</v>
      </c>
      <c r="K3617" s="33">
        <v>2</v>
      </c>
      <c r="L3617" s="236">
        <v>45383</v>
      </c>
      <c r="M3617" s="236">
        <v>45383</v>
      </c>
      <c r="N3617" s="33" t="s">
        <v>124</v>
      </c>
      <c r="O3617" s="48" t="s">
        <v>125</v>
      </c>
      <c r="P3617" s="29" t="s">
        <v>1143</v>
      </c>
      <c r="Q3617" s="33" t="s">
        <v>1596</v>
      </c>
      <c r="R3617" s="29" t="s">
        <v>78</v>
      </c>
      <c r="S3617" s="33">
        <v>2</v>
      </c>
      <c r="T3617" s="33"/>
      <c r="U3617" s="33"/>
      <c r="V3617" s="33"/>
      <c r="W3617" s="306"/>
      <c r="X3617" s="306"/>
      <c r="Y3617" s="33"/>
      <c r="Z3617" s="33"/>
    </row>
    <row r="3618" ht="24" spans="1:26">
      <c r="A3618" s="33">
        <v>1501</v>
      </c>
      <c r="B3618" s="33" t="s">
        <v>117</v>
      </c>
      <c r="C3618" s="33" t="s">
        <v>118</v>
      </c>
      <c r="D3618" s="33" t="s">
        <v>150</v>
      </c>
      <c r="E3618" s="33" t="s">
        <v>157</v>
      </c>
      <c r="F3618" s="33" t="s">
        <v>1814</v>
      </c>
      <c r="G3618" s="33" t="s">
        <v>1830</v>
      </c>
      <c r="H3618" s="28" t="s">
        <v>2045</v>
      </c>
      <c r="I3618" s="33" t="s">
        <v>1876</v>
      </c>
      <c r="J3618" s="33" t="s">
        <v>1876</v>
      </c>
      <c r="K3618" s="33">
        <v>2</v>
      </c>
      <c r="L3618" s="236">
        <v>45413</v>
      </c>
      <c r="M3618" s="236">
        <v>45413</v>
      </c>
      <c r="N3618" s="33" t="s">
        <v>124</v>
      </c>
      <c r="O3618" s="48" t="s">
        <v>125</v>
      </c>
      <c r="P3618" s="29" t="s">
        <v>1143</v>
      </c>
      <c r="Q3618" s="33" t="s">
        <v>1596</v>
      </c>
      <c r="R3618" s="29" t="s">
        <v>78</v>
      </c>
      <c r="S3618" s="33">
        <v>2</v>
      </c>
      <c r="T3618" s="33"/>
      <c r="U3618" s="33"/>
      <c r="V3618" s="33"/>
      <c r="W3618" s="306"/>
      <c r="X3618" s="306"/>
      <c r="Y3618" s="33"/>
      <c r="Z3618" s="33"/>
    </row>
    <row r="3619" ht="24" spans="1:26">
      <c r="A3619" s="33">
        <v>1502</v>
      </c>
      <c r="B3619" s="33" t="s">
        <v>117</v>
      </c>
      <c r="C3619" s="33" t="s">
        <v>118</v>
      </c>
      <c r="D3619" s="33" t="s">
        <v>150</v>
      </c>
      <c r="E3619" s="33" t="s">
        <v>157</v>
      </c>
      <c r="F3619" s="33" t="s">
        <v>1814</v>
      </c>
      <c r="G3619" s="33" t="s">
        <v>1830</v>
      </c>
      <c r="H3619" s="28" t="s">
        <v>2045</v>
      </c>
      <c r="I3619" s="33" t="s">
        <v>1876</v>
      </c>
      <c r="J3619" s="33" t="s">
        <v>1876</v>
      </c>
      <c r="K3619" s="33">
        <v>2</v>
      </c>
      <c r="L3619" s="236">
        <v>45444</v>
      </c>
      <c r="M3619" s="236">
        <v>45444</v>
      </c>
      <c r="N3619" s="33" t="s">
        <v>124</v>
      </c>
      <c r="O3619" s="48" t="s">
        <v>125</v>
      </c>
      <c r="P3619" s="29" t="s">
        <v>1143</v>
      </c>
      <c r="Q3619" s="33" t="s">
        <v>1596</v>
      </c>
      <c r="R3619" s="29" t="s">
        <v>78</v>
      </c>
      <c r="S3619" s="33">
        <v>2</v>
      </c>
      <c r="T3619" s="33"/>
      <c r="U3619" s="33"/>
      <c r="V3619" s="33"/>
      <c r="W3619" s="306"/>
      <c r="X3619" s="306"/>
      <c r="Y3619" s="33"/>
      <c r="Z3619" s="33"/>
    </row>
    <row r="3620" ht="24" spans="1:26">
      <c r="A3620" s="33">
        <v>1503</v>
      </c>
      <c r="B3620" s="33" t="s">
        <v>117</v>
      </c>
      <c r="C3620" s="33" t="s">
        <v>118</v>
      </c>
      <c r="D3620" s="33" t="s">
        <v>150</v>
      </c>
      <c r="E3620" s="33" t="s">
        <v>157</v>
      </c>
      <c r="F3620" s="33" t="s">
        <v>1814</v>
      </c>
      <c r="G3620" s="33" t="s">
        <v>1830</v>
      </c>
      <c r="H3620" s="28" t="s">
        <v>2045</v>
      </c>
      <c r="I3620" s="33" t="s">
        <v>1876</v>
      </c>
      <c r="J3620" s="33" t="s">
        <v>1876</v>
      </c>
      <c r="K3620" s="33">
        <v>2</v>
      </c>
      <c r="L3620" s="236">
        <v>45474</v>
      </c>
      <c r="M3620" s="236">
        <v>45474</v>
      </c>
      <c r="N3620" s="33" t="s">
        <v>124</v>
      </c>
      <c r="O3620" s="48" t="s">
        <v>125</v>
      </c>
      <c r="P3620" s="29" t="s">
        <v>1143</v>
      </c>
      <c r="Q3620" s="33" t="s">
        <v>1596</v>
      </c>
      <c r="R3620" s="29" t="s">
        <v>78</v>
      </c>
      <c r="S3620" s="33">
        <v>2</v>
      </c>
      <c r="T3620" s="33"/>
      <c r="U3620" s="33"/>
      <c r="V3620" s="33"/>
      <c r="W3620" s="306"/>
      <c r="X3620" s="306"/>
      <c r="Y3620" s="33"/>
      <c r="Z3620" s="33"/>
    </row>
    <row r="3621" ht="24" spans="1:26">
      <c r="A3621" s="33">
        <v>1504</v>
      </c>
      <c r="B3621" s="33" t="s">
        <v>117</v>
      </c>
      <c r="C3621" s="33" t="s">
        <v>118</v>
      </c>
      <c r="D3621" s="33" t="s">
        <v>150</v>
      </c>
      <c r="E3621" s="33" t="s">
        <v>157</v>
      </c>
      <c r="F3621" s="33" t="s">
        <v>1814</v>
      </c>
      <c r="G3621" s="33" t="s">
        <v>1830</v>
      </c>
      <c r="H3621" s="28" t="s">
        <v>2045</v>
      </c>
      <c r="I3621" s="33" t="s">
        <v>1876</v>
      </c>
      <c r="J3621" s="33" t="s">
        <v>1876</v>
      </c>
      <c r="K3621" s="33">
        <v>2</v>
      </c>
      <c r="L3621" s="236">
        <v>45505</v>
      </c>
      <c r="M3621" s="236">
        <v>45505</v>
      </c>
      <c r="N3621" s="33" t="s">
        <v>124</v>
      </c>
      <c r="O3621" s="48" t="s">
        <v>125</v>
      </c>
      <c r="P3621" s="29" t="s">
        <v>1143</v>
      </c>
      <c r="Q3621" s="33" t="s">
        <v>1596</v>
      </c>
      <c r="R3621" s="29" t="s">
        <v>78</v>
      </c>
      <c r="S3621" s="33">
        <v>2</v>
      </c>
      <c r="T3621" s="33"/>
      <c r="U3621" s="33"/>
      <c r="V3621" s="33"/>
      <c r="W3621" s="306"/>
      <c r="X3621" s="306"/>
      <c r="Y3621" s="33"/>
      <c r="Z3621" s="33"/>
    </row>
    <row r="3622" ht="24" spans="1:28">
      <c r="A3622" s="33">
        <v>1505</v>
      </c>
      <c r="B3622" s="33" t="s">
        <v>117</v>
      </c>
      <c r="C3622" s="33" t="s">
        <v>118</v>
      </c>
      <c r="D3622" s="33" t="s">
        <v>150</v>
      </c>
      <c r="E3622" s="33" t="s">
        <v>157</v>
      </c>
      <c r="F3622" s="33" t="s">
        <v>1814</v>
      </c>
      <c r="G3622" s="33" t="s">
        <v>1830</v>
      </c>
      <c r="H3622" s="28" t="s">
        <v>2045</v>
      </c>
      <c r="I3622" s="33" t="s">
        <v>1876</v>
      </c>
      <c r="J3622" s="33" t="s">
        <v>1876</v>
      </c>
      <c r="K3622" s="33">
        <v>2</v>
      </c>
      <c r="L3622" s="236">
        <v>45536</v>
      </c>
      <c r="M3622" s="236">
        <v>45536</v>
      </c>
      <c r="N3622" s="33" t="s">
        <v>124</v>
      </c>
      <c r="O3622" s="48" t="s">
        <v>125</v>
      </c>
      <c r="P3622" s="29" t="s">
        <v>1143</v>
      </c>
      <c r="Q3622" s="33" t="s">
        <v>1596</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150</v>
      </c>
      <c r="E3623" s="33" t="s">
        <v>157</v>
      </c>
      <c r="F3623" s="33" t="s">
        <v>1814</v>
      </c>
      <c r="G3623" s="33" t="s">
        <v>1830</v>
      </c>
      <c r="H3623" s="28" t="s">
        <v>2045</v>
      </c>
      <c r="I3623" s="33" t="s">
        <v>1876</v>
      </c>
      <c r="J3623" s="33" t="s">
        <v>1876</v>
      </c>
      <c r="K3623" s="33">
        <v>2</v>
      </c>
      <c r="L3623" s="236">
        <v>45566</v>
      </c>
      <c r="M3623" s="236">
        <v>45566</v>
      </c>
      <c r="N3623" s="33" t="s">
        <v>124</v>
      </c>
      <c r="O3623" s="48" t="s">
        <v>125</v>
      </c>
      <c r="P3623" s="29" t="s">
        <v>1143</v>
      </c>
      <c r="Q3623" s="33" t="s">
        <v>1596</v>
      </c>
      <c r="R3623" s="29" t="s">
        <v>78</v>
      </c>
      <c r="S3623" s="33">
        <v>2</v>
      </c>
      <c r="T3623" s="33"/>
      <c r="U3623" s="33"/>
      <c r="V3623" s="33"/>
      <c r="W3623" s="306"/>
      <c r="X3623" s="306"/>
      <c r="Y3623" s="33"/>
      <c r="Z3623" s="33"/>
    </row>
    <row r="3624" ht="24" spans="1:26">
      <c r="A3624" s="33">
        <v>1507</v>
      </c>
      <c r="B3624" s="33" t="s">
        <v>117</v>
      </c>
      <c r="C3624" s="33" t="s">
        <v>118</v>
      </c>
      <c r="D3624" s="33" t="s">
        <v>150</v>
      </c>
      <c r="E3624" s="33" t="s">
        <v>157</v>
      </c>
      <c r="F3624" s="33" t="s">
        <v>1814</v>
      </c>
      <c r="G3624" s="33" t="s">
        <v>1830</v>
      </c>
      <c r="H3624" s="28" t="s">
        <v>2045</v>
      </c>
      <c r="I3624" s="33" t="s">
        <v>1876</v>
      </c>
      <c r="J3624" s="33" t="s">
        <v>1876</v>
      </c>
      <c r="K3624" s="33">
        <v>2</v>
      </c>
      <c r="L3624" s="236">
        <v>45597</v>
      </c>
      <c r="M3624" s="236">
        <v>45597</v>
      </c>
      <c r="N3624" s="33" t="s">
        <v>124</v>
      </c>
      <c r="O3624" s="48" t="s">
        <v>125</v>
      </c>
      <c r="P3624" s="29" t="s">
        <v>1143</v>
      </c>
      <c r="Q3624" s="33" t="s">
        <v>1596</v>
      </c>
      <c r="R3624" s="29" t="s">
        <v>78</v>
      </c>
      <c r="S3624" s="33">
        <v>2</v>
      </c>
      <c r="T3624" s="33"/>
      <c r="U3624" s="33"/>
      <c r="V3624" s="33"/>
      <c r="W3624" s="306"/>
      <c r="X3624" s="306"/>
      <c r="Y3624" s="33"/>
      <c r="Z3624" s="33"/>
    </row>
    <row r="3625" ht="24" spans="1:26">
      <c r="A3625" s="33">
        <v>1508</v>
      </c>
      <c r="B3625" s="33" t="s">
        <v>117</v>
      </c>
      <c r="C3625" s="33" t="s">
        <v>118</v>
      </c>
      <c r="D3625" s="33" t="s">
        <v>150</v>
      </c>
      <c r="E3625" s="33" t="s">
        <v>157</v>
      </c>
      <c r="F3625" s="33" t="s">
        <v>1814</v>
      </c>
      <c r="G3625" s="33" t="s">
        <v>1830</v>
      </c>
      <c r="H3625" s="28" t="s">
        <v>2045</v>
      </c>
      <c r="I3625" s="33" t="s">
        <v>1876</v>
      </c>
      <c r="J3625" s="33" t="s">
        <v>1876</v>
      </c>
      <c r="K3625" s="33">
        <v>2</v>
      </c>
      <c r="L3625" s="236">
        <v>45627</v>
      </c>
      <c r="M3625" s="236">
        <v>45627</v>
      </c>
      <c r="N3625" s="33" t="s">
        <v>124</v>
      </c>
      <c r="O3625" s="48" t="s">
        <v>125</v>
      </c>
      <c r="P3625" s="29" t="s">
        <v>1143</v>
      </c>
      <c r="Q3625" s="33" t="s">
        <v>1596</v>
      </c>
      <c r="R3625" s="29" t="s">
        <v>78</v>
      </c>
      <c r="S3625" s="33">
        <v>2</v>
      </c>
      <c r="T3625" s="33"/>
      <c r="U3625" s="33"/>
      <c r="V3625" s="33"/>
      <c r="W3625" s="306"/>
      <c r="X3625" s="306"/>
      <c r="Y3625" s="33"/>
      <c r="Z3625" s="33"/>
    </row>
    <row r="3626" ht="24" spans="1:26">
      <c r="A3626" s="33">
        <v>1510</v>
      </c>
      <c r="B3626" s="33" t="s">
        <v>117</v>
      </c>
      <c r="C3626" s="33" t="s">
        <v>118</v>
      </c>
      <c r="D3626" s="33" t="s">
        <v>150</v>
      </c>
      <c r="E3626" s="33" t="s">
        <v>157</v>
      </c>
      <c r="F3626" s="33" t="s">
        <v>1819</v>
      </c>
      <c r="G3626" s="33" t="s">
        <v>1830</v>
      </c>
      <c r="H3626" s="33" t="s">
        <v>1892</v>
      </c>
      <c r="I3626" s="33" t="s">
        <v>1876</v>
      </c>
      <c r="J3626" s="33" t="s">
        <v>1876</v>
      </c>
      <c r="K3626" s="33">
        <v>2</v>
      </c>
      <c r="L3626" s="236">
        <v>45292</v>
      </c>
      <c r="M3626" s="236">
        <v>45292</v>
      </c>
      <c r="N3626" s="33" t="s">
        <v>124</v>
      </c>
      <c r="O3626" s="48" t="s">
        <v>125</v>
      </c>
      <c r="P3626" s="29" t="s">
        <v>1143</v>
      </c>
      <c r="Q3626" s="33" t="s">
        <v>1596</v>
      </c>
      <c r="R3626" s="29" t="s">
        <v>78</v>
      </c>
      <c r="S3626" s="33">
        <v>2</v>
      </c>
      <c r="T3626" s="33"/>
      <c r="U3626" s="33"/>
      <c r="V3626" s="33"/>
      <c r="W3626" s="306"/>
      <c r="X3626" s="306"/>
      <c r="Y3626" s="33"/>
      <c r="Z3626" s="33"/>
    </row>
    <row r="3627" ht="24" spans="1:26">
      <c r="A3627" s="33">
        <v>1511</v>
      </c>
      <c r="B3627" s="33" t="s">
        <v>117</v>
      </c>
      <c r="C3627" s="33" t="s">
        <v>118</v>
      </c>
      <c r="D3627" s="33" t="s">
        <v>150</v>
      </c>
      <c r="E3627" s="33" t="s">
        <v>157</v>
      </c>
      <c r="F3627" s="33" t="s">
        <v>1819</v>
      </c>
      <c r="G3627" s="33" t="s">
        <v>1830</v>
      </c>
      <c r="H3627" s="33" t="s">
        <v>1892</v>
      </c>
      <c r="I3627" s="33" t="s">
        <v>1876</v>
      </c>
      <c r="J3627" s="33" t="s">
        <v>1876</v>
      </c>
      <c r="K3627" s="33">
        <v>2</v>
      </c>
      <c r="L3627" s="236">
        <v>45323</v>
      </c>
      <c r="M3627" s="236">
        <v>45323</v>
      </c>
      <c r="N3627" s="33" t="s">
        <v>124</v>
      </c>
      <c r="O3627" s="48" t="s">
        <v>125</v>
      </c>
      <c r="P3627" s="29" t="s">
        <v>1143</v>
      </c>
      <c r="Q3627" s="33" t="s">
        <v>1596</v>
      </c>
      <c r="R3627" s="29" t="s">
        <v>78</v>
      </c>
      <c r="S3627" s="33">
        <v>2</v>
      </c>
      <c r="T3627" s="33"/>
      <c r="U3627" s="33"/>
      <c r="V3627" s="33"/>
      <c r="W3627" s="306"/>
      <c r="X3627" s="306"/>
      <c r="Y3627" s="33"/>
      <c r="Z3627" s="33"/>
    </row>
    <row r="3628" ht="24" spans="1:28">
      <c r="A3628" s="33">
        <v>1512</v>
      </c>
      <c r="B3628" s="33" t="s">
        <v>117</v>
      </c>
      <c r="C3628" s="33" t="s">
        <v>118</v>
      </c>
      <c r="D3628" s="33" t="s">
        <v>150</v>
      </c>
      <c r="E3628" s="33" t="s">
        <v>157</v>
      </c>
      <c r="F3628" s="33" t="s">
        <v>1819</v>
      </c>
      <c r="G3628" s="33" t="s">
        <v>1830</v>
      </c>
      <c r="H3628" s="33" t="s">
        <v>1892</v>
      </c>
      <c r="I3628" s="33" t="s">
        <v>1876</v>
      </c>
      <c r="J3628" s="33" t="s">
        <v>1876</v>
      </c>
      <c r="K3628" s="33">
        <v>2</v>
      </c>
      <c r="L3628" s="236">
        <v>45352</v>
      </c>
      <c r="M3628" s="236">
        <v>45352</v>
      </c>
      <c r="N3628" s="33" t="s">
        <v>124</v>
      </c>
      <c r="O3628" s="48" t="s">
        <v>125</v>
      </c>
      <c r="P3628" s="29" t="s">
        <v>1143</v>
      </c>
      <c r="Q3628" s="33" t="s">
        <v>1596</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150</v>
      </c>
      <c r="E3629" s="33" t="s">
        <v>157</v>
      </c>
      <c r="F3629" s="33" t="s">
        <v>1819</v>
      </c>
      <c r="G3629" s="33" t="s">
        <v>1830</v>
      </c>
      <c r="H3629" s="33" t="s">
        <v>1892</v>
      </c>
      <c r="I3629" s="33" t="s">
        <v>1876</v>
      </c>
      <c r="J3629" s="33" t="s">
        <v>1876</v>
      </c>
      <c r="K3629" s="33">
        <v>2</v>
      </c>
      <c r="L3629" s="236">
        <v>45383</v>
      </c>
      <c r="M3629" s="236">
        <v>45383</v>
      </c>
      <c r="N3629" s="33" t="s">
        <v>124</v>
      </c>
      <c r="O3629" s="48" t="s">
        <v>125</v>
      </c>
      <c r="P3629" s="29" t="s">
        <v>1143</v>
      </c>
      <c r="Q3629" s="33" t="s">
        <v>1596</v>
      </c>
      <c r="R3629" s="29" t="s">
        <v>78</v>
      </c>
      <c r="S3629" s="33">
        <v>2</v>
      </c>
      <c r="T3629" s="33"/>
      <c r="U3629" s="33"/>
      <c r="V3629" s="33"/>
      <c r="W3629" s="306"/>
      <c r="X3629" s="306"/>
      <c r="Y3629" s="33"/>
      <c r="Z3629" s="33"/>
    </row>
    <row r="3630" ht="24" spans="1:26">
      <c r="A3630" s="33">
        <v>1514</v>
      </c>
      <c r="B3630" s="33" t="s">
        <v>117</v>
      </c>
      <c r="C3630" s="33" t="s">
        <v>118</v>
      </c>
      <c r="D3630" s="33" t="s">
        <v>150</v>
      </c>
      <c r="E3630" s="33" t="s">
        <v>157</v>
      </c>
      <c r="F3630" s="33" t="s">
        <v>1819</v>
      </c>
      <c r="G3630" s="33" t="s">
        <v>1830</v>
      </c>
      <c r="H3630" s="33" t="s">
        <v>1892</v>
      </c>
      <c r="I3630" s="33" t="s">
        <v>1876</v>
      </c>
      <c r="J3630" s="33" t="s">
        <v>1876</v>
      </c>
      <c r="K3630" s="33">
        <v>2</v>
      </c>
      <c r="L3630" s="236">
        <v>45413</v>
      </c>
      <c r="M3630" s="236">
        <v>45413</v>
      </c>
      <c r="N3630" s="33" t="s">
        <v>124</v>
      </c>
      <c r="O3630" s="48" t="s">
        <v>125</v>
      </c>
      <c r="P3630" s="29" t="s">
        <v>1143</v>
      </c>
      <c r="Q3630" s="33" t="s">
        <v>1596</v>
      </c>
      <c r="R3630" s="29" t="s">
        <v>78</v>
      </c>
      <c r="S3630" s="33">
        <v>2</v>
      </c>
      <c r="T3630" s="33"/>
      <c r="U3630" s="33"/>
      <c r="V3630" s="33"/>
      <c r="W3630" s="306"/>
      <c r="X3630" s="306"/>
      <c r="Y3630" s="33"/>
      <c r="Z3630" s="33"/>
    </row>
    <row r="3631" ht="24" spans="1:26">
      <c r="A3631" s="33">
        <v>1515</v>
      </c>
      <c r="B3631" s="33" t="s">
        <v>117</v>
      </c>
      <c r="C3631" s="33" t="s">
        <v>118</v>
      </c>
      <c r="D3631" s="33" t="s">
        <v>150</v>
      </c>
      <c r="E3631" s="33" t="s">
        <v>157</v>
      </c>
      <c r="F3631" s="33" t="s">
        <v>1819</v>
      </c>
      <c r="G3631" s="33" t="s">
        <v>1830</v>
      </c>
      <c r="H3631" s="33" t="s">
        <v>1892</v>
      </c>
      <c r="I3631" s="33" t="s">
        <v>1876</v>
      </c>
      <c r="J3631" s="33" t="s">
        <v>1876</v>
      </c>
      <c r="K3631" s="33">
        <v>2</v>
      </c>
      <c r="L3631" s="236">
        <v>45444</v>
      </c>
      <c r="M3631" s="236">
        <v>45444</v>
      </c>
      <c r="N3631" s="33" t="s">
        <v>124</v>
      </c>
      <c r="O3631" s="48" t="s">
        <v>125</v>
      </c>
      <c r="P3631" s="29" t="s">
        <v>1143</v>
      </c>
      <c r="Q3631" s="33" t="s">
        <v>1596</v>
      </c>
      <c r="R3631" s="29" t="s">
        <v>78</v>
      </c>
      <c r="S3631" s="33">
        <v>2</v>
      </c>
      <c r="T3631" s="33"/>
      <c r="U3631" s="33"/>
      <c r="V3631" s="33"/>
      <c r="W3631" s="306"/>
      <c r="X3631" s="306"/>
      <c r="Y3631" s="33"/>
      <c r="Z3631" s="33"/>
    </row>
    <row r="3632" ht="24" spans="1:26">
      <c r="A3632" s="33">
        <v>1516</v>
      </c>
      <c r="B3632" s="33" t="s">
        <v>117</v>
      </c>
      <c r="C3632" s="33" t="s">
        <v>118</v>
      </c>
      <c r="D3632" s="33" t="s">
        <v>150</v>
      </c>
      <c r="E3632" s="33" t="s">
        <v>157</v>
      </c>
      <c r="F3632" s="33" t="s">
        <v>1819</v>
      </c>
      <c r="G3632" s="33" t="s">
        <v>1830</v>
      </c>
      <c r="H3632" s="33" t="s">
        <v>1892</v>
      </c>
      <c r="I3632" s="33" t="s">
        <v>1876</v>
      </c>
      <c r="J3632" s="33" t="s">
        <v>1876</v>
      </c>
      <c r="K3632" s="33">
        <v>2</v>
      </c>
      <c r="L3632" s="236">
        <v>45474</v>
      </c>
      <c r="M3632" s="236">
        <v>45474</v>
      </c>
      <c r="N3632" s="33" t="s">
        <v>124</v>
      </c>
      <c r="O3632" s="48" t="s">
        <v>125</v>
      </c>
      <c r="P3632" s="29" t="s">
        <v>1143</v>
      </c>
      <c r="Q3632" s="33" t="s">
        <v>1596</v>
      </c>
      <c r="R3632" s="29" t="s">
        <v>78</v>
      </c>
      <c r="S3632" s="33">
        <v>2</v>
      </c>
      <c r="T3632" s="33"/>
      <c r="U3632" s="33"/>
      <c r="V3632" s="33"/>
      <c r="W3632" s="306"/>
      <c r="X3632" s="306"/>
      <c r="Y3632" s="33"/>
      <c r="Z3632" s="33"/>
    </row>
    <row r="3633" ht="24" spans="1:26">
      <c r="A3633" s="33">
        <v>1517</v>
      </c>
      <c r="B3633" s="33" t="s">
        <v>117</v>
      </c>
      <c r="C3633" s="33" t="s">
        <v>118</v>
      </c>
      <c r="D3633" s="33" t="s">
        <v>150</v>
      </c>
      <c r="E3633" s="33" t="s">
        <v>157</v>
      </c>
      <c r="F3633" s="33" t="s">
        <v>1819</v>
      </c>
      <c r="G3633" s="33" t="s">
        <v>1830</v>
      </c>
      <c r="H3633" s="33" t="s">
        <v>1892</v>
      </c>
      <c r="I3633" s="33" t="s">
        <v>1876</v>
      </c>
      <c r="J3633" s="33" t="s">
        <v>1876</v>
      </c>
      <c r="K3633" s="33">
        <v>2</v>
      </c>
      <c r="L3633" s="236">
        <v>45505</v>
      </c>
      <c r="M3633" s="236">
        <v>45505</v>
      </c>
      <c r="N3633" s="33" t="s">
        <v>124</v>
      </c>
      <c r="O3633" s="48" t="s">
        <v>125</v>
      </c>
      <c r="P3633" s="29" t="s">
        <v>1143</v>
      </c>
      <c r="Q3633" s="33" t="s">
        <v>1596</v>
      </c>
      <c r="R3633" s="29" t="s">
        <v>78</v>
      </c>
      <c r="S3633" s="33">
        <v>2</v>
      </c>
      <c r="T3633" s="33"/>
      <c r="U3633" s="33"/>
      <c r="V3633" s="33"/>
      <c r="W3633" s="306"/>
      <c r="X3633" s="306"/>
      <c r="Y3633" s="33"/>
      <c r="Z3633" s="33"/>
    </row>
    <row r="3634" ht="24" spans="1:26">
      <c r="A3634" s="33">
        <v>1518</v>
      </c>
      <c r="B3634" s="33" t="s">
        <v>117</v>
      </c>
      <c r="C3634" s="33" t="s">
        <v>118</v>
      </c>
      <c r="D3634" s="33" t="s">
        <v>150</v>
      </c>
      <c r="E3634" s="33" t="s">
        <v>157</v>
      </c>
      <c r="F3634" s="33" t="s">
        <v>1819</v>
      </c>
      <c r="G3634" s="33" t="s">
        <v>1830</v>
      </c>
      <c r="H3634" s="33" t="s">
        <v>1892</v>
      </c>
      <c r="I3634" s="33" t="s">
        <v>1876</v>
      </c>
      <c r="J3634" s="33" t="s">
        <v>1876</v>
      </c>
      <c r="K3634" s="33">
        <v>2</v>
      </c>
      <c r="L3634" s="236">
        <v>45536</v>
      </c>
      <c r="M3634" s="236">
        <v>45536</v>
      </c>
      <c r="N3634" s="33" t="s">
        <v>124</v>
      </c>
      <c r="O3634" s="48" t="s">
        <v>125</v>
      </c>
      <c r="P3634" s="29" t="s">
        <v>1143</v>
      </c>
      <c r="Q3634" s="33" t="s">
        <v>1596</v>
      </c>
      <c r="R3634" s="29" t="s">
        <v>78</v>
      </c>
      <c r="S3634" s="33">
        <v>2</v>
      </c>
      <c r="T3634" s="33"/>
      <c r="U3634" s="33"/>
      <c r="V3634" s="33"/>
      <c r="W3634" s="306"/>
      <c r="X3634" s="306"/>
      <c r="Y3634" s="33"/>
      <c r="Z3634" s="33"/>
    </row>
    <row r="3635" ht="24" spans="1:26">
      <c r="A3635" s="33">
        <v>1519</v>
      </c>
      <c r="B3635" s="33" t="s">
        <v>117</v>
      </c>
      <c r="C3635" s="33" t="s">
        <v>118</v>
      </c>
      <c r="D3635" s="33" t="s">
        <v>150</v>
      </c>
      <c r="E3635" s="33" t="s">
        <v>157</v>
      </c>
      <c r="F3635" s="33" t="s">
        <v>1819</v>
      </c>
      <c r="G3635" s="33" t="s">
        <v>1830</v>
      </c>
      <c r="H3635" s="33" t="s">
        <v>1892</v>
      </c>
      <c r="I3635" s="33" t="s">
        <v>1876</v>
      </c>
      <c r="J3635" s="33" t="s">
        <v>1876</v>
      </c>
      <c r="K3635" s="33">
        <v>2</v>
      </c>
      <c r="L3635" s="236">
        <v>45566</v>
      </c>
      <c r="M3635" s="236">
        <v>45566</v>
      </c>
      <c r="N3635" s="33" t="s">
        <v>124</v>
      </c>
      <c r="O3635" s="48" t="s">
        <v>125</v>
      </c>
      <c r="P3635" s="29" t="s">
        <v>1143</v>
      </c>
      <c r="Q3635" s="33" t="s">
        <v>1596</v>
      </c>
      <c r="R3635" s="29" t="s">
        <v>78</v>
      </c>
      <c r="S3635" s="33">
        <v>2</v>
      </c>
      <c r="T3635" s="33"/>
      <c r="U3635" s="33"/>
      <c r="V3635" s="33"/>
      <c r="W3635" s="306"/>
      <c r="X3635" s="306"/>
      <c r="Y3635" s="33"/>
      <c r="Z3635" s="33"/>
    </row>
    <row r="3636" ht="24" spans="1:26">
      <c r="A3636" s="33">
        <v>1520</v>
      </c>
      <c r="B3636" s="33" t="s">
        <v>117</v>
      </c>
      <c r="C3636" s="33" t="s">
        <v>118</v>
      </c>
      <c r="D3636" s="33" t="s">
        <v>150</v>
      </c>
      <c r="E3636" s="33" t="s">
        <v>157</v>
      </c>
      <c r="F3636" s="33" t="s">
        <v>1819</v>
      </c>
      <c r="G3636" s="33" t="s">
        <v>1830</v>
      </c>
      <c r="H3636" s="33" t="s">
        <v>1892</v>
      </c>
      <c r="I3636" s="33" t="s">
        <v>1876</v>
      </c>
      <c r="J3636" s="33" t="s">
        <v>1876</v>
      </c>
      <c r="K3636" s="33">
        <v>2</v>
      </c>
      <c r="L3636" s="236">
        <v>45597</v>
      </c>
      <c r="M3636" s="236">
        <v>45597</v>
      </c>
      <c r="N3636" s="33" t="s">
        <v>124</v>
      </c>
      <c r="O3636" s="48" t="s">
        <v>125</v>
      </c>
      <c r="P3636" s="29" t="s">
        <v>1143</v>
      </c>
      <c r="Q3636" s="33" t="s">
        <v>1596</v>
      </c>
      <c r="R3636" s="29" t="s">
        <v>78</v>
      </c>
      <c r="S3636" s="33">
        <v>2</v>
      </c>
      <c r="T3636" s="33"/>
      <c r="U3636" s="33"/>
      <c r="V3636" s="33"/>
      <c r="W3636" s="306"/>
      <c r="X3636" s="306"/>
      <c r="Y3636" s="33"/>
      <c r="Z3636" s="33"/>
    </row>
    <row r="3637" ht="24" spans="1:26">
      <c r="A3637" s="33">
        <v>1521</v>
      </c>
      <c r="B3637" s="33" t="s">
        <v>117</v>
      </c>
      <c r="C3637" s="33" t="s">
        <v>118</v>
      </c>
      <c r="D3637" s="33" t="s">
        <v>150</v>
      </c>
      <c r="E3637" s="33" t="s">
        <v>157</v>
      </c>
      <c r="F3637" s="33" t="s">
        <v>1819</v>
      </c>
      <c r="G3637" s="33" t="s">
        <v>1830</v>
      </c>
      <c r="H3637" s="33" t="s">
        <v>1632</v>
      </c>
      <c r="I3637" s="33" t="s">
        <v>1876</v>
      </c>
      <c r="J3637" s="33" t="s">
        <v>1876</v>
      </c>
      <c r="K3637" s="33">
        <v>2</v>
      </c>
      <c r="L3637" s="236">
        <v>45627</v>
      </c>
      <c r="M3637" s="236">
        <v>45627</v>
      </c>
      <c r="N3637" s="33" t="s">
        <v>124</v>
      </c>
      <c r="O3637" s="48" t="s">
        <v>125</v>
      </c>
      <c r="P3637" s="29" t="s">
        <v>1143</v>
      </c>
      <c r="Q3637" s="33" t="s">
        <v>1596</v>
      </c>
      <c r="R3637" s="29" t="s">
        <v>78</v>
      </c>
      <c r="S3637" s="33">
        <v>2</v>
      </c>
      <c r="T3637" s="33"/>
      <c r="U3637" s="33"/>
      <c r="V3637" s="33"/>
      <c r="W3637" s="306"/>
      <c r="X3637" s="306"/>
      <c r="Y3637" s="33"/>
      <c r="Z3637" s="33"/>
    </row>
    <row r="3638" ht="24" spans="1:26">
      <c r="A3638" s="33">
        <v>1522</v>
      </c>
      <c r="B3638" s="33" t="s">
        <v>117</v>
      </c>
      <c r="C3638" s="33" t="s">
        <v>118</v>
      </c>
      <c r="D3638" s="33" t="s">
        <v>150</v>
      </c>
      <c r="E3638" s="33" t="s">
        <v>157</v>
      </c>
      <c r="F3638" s="33" t="s">
        <v>1819</v>
      </c>
      <c r="G3638" s="33" t="s">
        <v>1830</v>
      </c>
      <c r="H3638" s="33" t="s">
        <v>1632</v>
      </c>
      <c r="I3638" s="33" t="s">
        <v>1876</v>
      </c>
      <c r="J3638" s="33" t="s">
        <v>1876</v>
      </c>
      <c r="K3638" s="33">
        <v>2</v>
      </c>
      <c r="L3638" s="236">
        <v>45292</v>
      </c>
      <c r="M3638" s="236">
        <v>45292</v>
      </c>
      <c r="N3638" s="33" t="s">
        <v>124</v>
      </c>
      <c r="O3638" s="48" t="s">
        <v>125</v>
      </c>
      <c r="P3638" s="29" t="s">
        <v>1143</v>
      </c>
      <c r="Q3638" s="33" t="s">
        <v>1596</v>
      </c>
      <c r="R3638" s="29" t="s">
        <v>78</v>
      </c>
      <c r="S3638" s="33">
        <v>2</v>
      </c>
      <c r="T3638" s="33"/>
      <c r="U3638" s="33"/>
      <c r="V3638" s="33"/>
      <c r="W3638" s="306"/>
      <c r="X3638" s="306"/>
      <c r="Y3638" s="33"/>
      <c r="Z3638" s="33"/>
    </row>
    <row r="3639" ht="24" spans="1:26">
      <c r="A3639" s="33">
        <v>1523</v>
      </c>
      <c r="B3639" s="33" t="s">
        <v>117</v>
      </c>
      <c r="C3639" s="33" t="s">
        <v>118</v>
      </c>
      <c r="D3639" s="33" t="s">
        <v>150</v>
      </c>
      <c r="E3639" s="33" t="s">
        <v>157</v>
      </c>
      <c r="F3639" s="33" t="s">
        <v>1819</v>
      </c>
      <c r="G3639" s="33" t="s">
        <v>1830</v>
      </c>
      <c r="H3639" s="33" t="s">
        <v>1632</v>
      </c>
      <c r="I3639" s="33" t="s">
        <v>1876</v>
      </c>
      <c r="J3639" s="33" t="s">
        <v>1876</v>
      </c>
      <c r="K3639" s="33">
        <v>2</v>
      </c>
      <c r="L3639" s="236">
        <v>45323</v>
      </c>
      <c r="M3639" s="236">
        <v>45323</v>
      </c>
      <c r="N3639" s="33" t="s">
        <v>124</v>
      </c>
      <c r="O3639" s="48" t="s">
        <v>125</v>
      </c>
      <c r="P3639" s="29" t="s">
        <v>1143</v>
      </c>
      <c r="Q3639" s="33" t="s">
        <v>1596</v>
      </c>
      <c r="R3639" s="29" t="s">
        <v>78</v>
      </c>
      <c r="S3639" s="33">
        <v>2</v>
      </c>
      <c r="T3639" s="33"/>
      <c r="U3639" s="33"/>
      <c r="V3639" s="33"/>
      <c r="W3639" s="306"/>
      <c r="X3639" s="306"/>
      <c r="Y3639" s="33"/>
      <c r="Z3639" s="33"/>
    </row>
    <row r="3640" ht="24" spans="1:28">
      <c r="A3640" s="33">
        <v>1524</v>
      </c>
      <c r="B3640" s="33" t="s">
        <v>117</v>
      </c>
      <c r="C3640" s="33" t="s">
        <v>118</v>
      </c>
      <c r="D3640" s="33" t="s">
        <v>150</v>
      </c>
      <c r="E3640" s="33" t="s">
        <v>157</v>
      </c>
      <c r="F3640" s="33" t="s">
        <v>1819</v>
      </c>
      <c r="G3640" s="33" t="s">
        <v>1830</v>
      </c>
      <c r="H3640" s="33" t="s">
        <v>1632</v>
      </c>
      <c r="I3640" s="33" t="s">
        <v>1876</v>
      </c>
      <c r="J3640" s="33" t="s">
        <v>1876</v>
      </c>
      <c r="K3640" s="33">
        <v>2</v>
      </c>
      <c r="L3640" s="236">
        <v>45323</v>
      </c>
      <c r="M3640" s="236">
        <v>45323</v>
      </c>
      <c r="N3640" s="33" t="s">
        <v>124</v>
      </c>
      <c r="O3640" s="48" t="s">
        <v>125</v>
      </c>
      <c r="P3640" s="29" t="s">
        <v>1143</v>
      </c>
      <c r="Q3640" s="33" t="s">
        <v>1596</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150</v>
      </c>
      <c r="E3641" s="33" t="s">
        <v>157</v>
      </c>
      <c r="F3641" s="33" t="s">
        <v>1819</v>
      </c>
      <c r="G3641" s="33" t="s">
        <v>1830</v>
      </c>
      <c r="H3641" s="33" t="s">
        <v>1632</v>
      </c>
      <c r="I3641" s="33" t="s">
        <v>1876</v>
      </c>
      <c r="J3641" s="33" t="s">
        <v>1876</v>
      </c>
      <c r="K3641" s="33">
        <v>2</v>
      </c>
      <c r="L3641" s="236">
        <v>45352</v>
      </c>
      <c r="M3641" s="236">
        <v>45352</v>
      </c>
      <c r="N3641" s="33" t="s">
        <v>124</v>
      </c>
      <c r="O3641" s="48" t="s">
        <v>125</v>
      </c>
      <c r="P3641" s="29" t="s">
        <v>1143</v>
      </c>
      <c r="Q3641" s="33" t="s">
        <v>1596</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150</v>
      </c>
      <c r="E3642" s="33" t="s">
        <v>157</v>
      </c>
      <c r="F3642" s="33" t="s">
        <v>1819</v>
      </c>
      <c r="G3642" s="33" t="s">
        <v>1830</v>
      </c>
      <c r="H3642" s="33" t="s">
        <v>1632</v>
      </c>
      <c r="I3642" s="33" t="s">
        <v>1876</v>
      </c>
      <c r="J3642" s="33" t="s">
        <v>1876</v>
      </c>
      <c r="K3642" s="33">
        <v>2</v>
      </c>
      <c r="L3642" s="236">
        <v>45352</v>
      </c>
      <c r="M3642" s="236">
        <v>45352</v>
      </c>
      <c r="N3642" s="33" t="s">
        <v>124</v>
      </c>
      <c r="O3642" s="48" t="s">
        <v>125</v>
      </c>
      <c r="P3642" s="29" t="s">
        <v>1143</v>
      </c>
      <c r="Q3642" s="33" t="s">
        <v>1596</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150</v>
      </c>
      <c r="E3643" s="33" t="s">
        <v>157</v>
      </c>
      <c r="F3643" s="33" t="s">
        <v>1819</v>
      </c>
      <c r="G3643" s="33" t="s">
        <v>1830</v>
      </c>
      <c r="H3643" s="33" t="s">
        <v>1632</v>
      </c>
      <c r="I3643" s="33" t="s">
        <v>1876</v>
      </c>
      <c r="J3643" s="33" t="s">
        <v>1876</v>
      </c>
      <c r="K3643" s="33">
        <v>2</v>
      </c>
      <c r="L3643" s="236">
        <v>45383</v>
      </c>
      <c r="M3643" s="236">
        <v>45383</v>
      </c>
      <c r="N3643" s="33" t="s">
        <v>124</v>
      </c>
      <c r="O3643" s="48" t="s">
        <v>125</v>
      </c>
      <c r="P3643" s="29" t="s">
        <v>1143</v>
      </c>
      <c r="Q3643" s="33" t="s">
        <v>1596</v>
      </c>
      <c r="R3643" s="29" t="s">
        <v>78</v>
      </c>
      <c r="S3643" s="33">
        <v>2</v>
      </c>
      <c r="T3643" s="33"/>
      <c r="U3643" s="33"/>
      <c r="V3643" s="33"/>
      <c r="W3643" s="306"/>
      <c r="X3643" s="306"/>
      <c r="Y3643" s="33"/>
      <c r="Z3643" s="33"/>
    </row>
    <row r="3644" ht="24" spans="1:26">
      <c r="A3644" s="33">
        <v>1528</v>
      </c>
      <c r="B3644" s="33" t="s">
        <v>117</v>
      </c>
      <c r="C3644" s="33" t="s">
        <v>118</v>
      </c>
      <c r="D3644" s="33" t="s">
        <v>150</v>
      </c>
      <c r="E3644" s="33" t="s">
        <v>157</v>
      </c>
      <c r="F3644" s="33" t="s">
        <v>1819</v>
      </c>
      <c r="G3644" s="33" t="s">
        <v>1830</v>
      </c>
      <c r="H3644" s="33" t="s">
        <v>1632</v>
      </c>
      <c r="I3644" s="33" t="s">
        <v>1876</v>
      </c>
      <c r="J3644" s="33" t="s">
        <v>1876</v>
      </c>
      <c r="K3644" s="33">
        <v>2</v>
      </c>
      <c r="L3644" s="236">
        <v>45383</v>
      </c>
      <c r="M3644" s="236">
        <v>45383</v>
      </c>
      <c r="N3644" s="33" t="s">
        <v>124</v>
      </c>
      <c r="O3644" s="48" t="s">
        <v>125</v>
      </c>
      <c r="P3644" s="29" t="s">
        <v>1143</v>
      </c>
      <c r="Q3644" s="33" t="s">
        <v>1596</v>
      </c>
      <c r="R3644" s="29" t="s">
        <v>78</v>
      </c>
      <c r="S3644" s="33">
        <v>2</v>
      </c>
      <c r="T3644" s="33"/>
      <c r="U3644" s="33"/>
      <c r="V3644" s="33"/>
      <c r="W3644" s="306"/>
      <c r="X3644" s="306"/>
      <c r="Y3644" s="33"/>
      <c r="Z3644" s="33"/>
    </row>
    <row r="3645" ht="24" spans="1:26">
      <c r="A3645" s="33">
        <v>1529</v>
      </c>
      <c r="B3645" s="33" t="s">
        <v>117</v>
      </c>
      <c r="C3645" s="33" t="s">
        <v>118</v>
      </c>
      <c r="D3645" s="33" t="s">
        <v>150</v>
      </c>
      <c r="E3645" s="33" t="s">
        <v>157</v>
      </c>
      <c r="F3645" s="33" t="s">
        <v>1819</v>
      </c>
      <c r="G3645" s="33" t="s">
        <v>1830</v>
      </c>
      <c r="H3645" s="33" t="s">
        <v>1632</v>
      </c>
      <c r="I3645" s="33" t="s">
        <v>1876</v>
      </c>
      <c r="J3645" s="33" t="s">
        <v>1876</v>
      </c>
      <c r="K3645" s="33">
        <v>2</v>
      </c>
      <c r="L3645" s="236">
        <v>45413</v>
      </c>
      <c r="M3645" s="236">
        <v>45413</v>
      </c>
      <c r="N3645" s="33" t="s">
        <v>124</v>
      </c>
      <c r="O3645" s="48" t="s">
        <v>125</v>
      </c>
      <c r="P3645" s="29" t="s">
        <v>1143</v>
      </c>
      <c r="Q3645" s="33" t="s">
        <v>1596</v>
      </c>
      <c r="R3645" s="29" t="s">
        <v>78</v>
      </c>
      <c r="S3645" s="33">
        <v>2</v>
      </c>
      <c r="T3645" s="33"/>
      <c r="U3645" s="33"/>
      <c r="V3645" s="33"/>
      <c r="W3645" s="306"/>
      <c r="X3645" s="306"/>
      <c r="Y3645" s="33"/>
      <c r="Z3645" s="33"/>
    </row>
    <row r="3646" ht="24" spans="1:26">
      <c r="A3646" s="33">
        <v>1530</v>
      </c>
      <c r="B3646" s="33" t="s">
        <v>117</v>
      </c>
      <c r="C3646" s="33" t="s">
        <v>118</v>
      </c>
      <c r="D3646" s="33" t="s">
        <v>150</v>
      </c>
      <c r="E3646" s="33" t="s">
        <v>157</v>
      </c>
      <c r="F3646" s="33" t="s">
        <v>1819</v>
      </c>
      <c r="G3646" s="33" t="s">
        <v>1830</v>
      </c>
      <c r="H3646" s="33" t="s">
        <v>1632</v>
      </c>
      <c r="I3646" s="33" t="s">
        <v>1876</v>
      </c>
      <c r="J3646" s="33" t="s">
        <v>1876</v>
      </c>
      <c r="K3646" s="33">
        <v>2</v>
      </c>
      <c r="L3646" s="236">
        <v>45413</v>
      </c>
      <c r="M3646" s="236">
        <v>45413</v>
      </c>
      <c r="N3646" s="33" t="s">
        <v>124</v>
      </c>
      <c r="O3646" s="48" t="s">
        <v>125</v>
      </c>
      <c r="P3646" s="29" t="s">
        <v>1143</v>
      </c>
      <c r="Q3646" s="33" t="s">
        <v>1596</v>
      </c>
      <c r="R3646" s="29" t="s">
        <v>78</v>
      </c>
      <c r="S3646" s="33">
        <v>2</v>
      </c>
      <c r="T3646" s="33"/>
      <c r="U3646" s="33"/>
      <c r="V3646" s="33"/>
      <c r="W3646" s="306"/>
      <c r="X3646" s="306"/>
      <c r="Y3646" s="33"/>
      <c r="Z3646" s="33"/>
    </row>
    <row r="3647" ht="24" spans="1:26">
      <c r="A3647" s="33">
        <v>1531</v>
      </c>
      <c r="B3647" s="33" t="s">
        <v>117</v>
      </c>
      <c r="C3647" s="33" t="s">
        <v>118</v>
      </c>
      <c r="D3647" s="33" t="s">
        <v>150</v>
      </c>
      <c r="E3647" s="33" t="s">
        <v>157</v>
      </c>
      <c r="F3647" s="33" t="s">
        <v>1819</v>
      </c>
      <c r="G3647" s="33" t="s">
        <v>1830</v>
      </c>
      <c r="H3647" s="33" t="s">
        <v>1632</v>
      </c>
      <c r="I3647" s="33" t="s">
        <v>1876</v>
      </c>
      <c r="J3647" s="33" t="s">
        <v>1876</v>
      </c>
      <c r="K3647" s="33">
        <v>2</v>
      </c>
      <c r="L3647" s="236">
        <v>45444</v>
      </c>
      <c r="M3647" s="236">
        <v>45444</v>
      </c>
      <c r="N3647" s="33" t="s">
        <v>124</v>
      </c>
      <c r="O3647" s="48" t="s">
        <v>125</v>
      </c>
      <c r="P3647" s="29" t="s">
        <v>1143</v>
      </c>
      <c r="Q3647" s="33" t="s">
        <v>1596</v>
      </c>
      <c r="R3647" s="29" t="s">
        <v>78</v>
      </c>
      <c r="S3647" s="33">
        <v>2</v>
      </c>
      <c r="T3647" s="33"/>
      <c r="U3647" s="33"/>
      <c r="V3647" s="33"/>
      <c r="W3647" s="306"/>
      <c r="X3647" s="306"/>
      <c r="Y3647" s="33"/>
      <c r="Z3647" s="33"/>
    </row>
    <row r="3648" ht="24" spans="1:26">
      <c r="A3648" s="33">
        <v>1532</v>
      </c>
      <c r="B3648" s="33" t="s">
        <v>117</v>
      </c>
      <c r="C3648" s="33" t="s">
        <v>118</v>
      </c>
      <c r="D3648" s="33" t="s">
        <v>150</v>
      </c>
      <c r="E3648" s="33" t="s">
        <v>157</v>
      </c>
      <c r="F3648" s="33" t="s">
        <v>1819</v>
      </c>
      <c r="G3648" s="33" t="s">
        <v>1830</v>
      </c>
      <c r="H3648" s="33" t="s">
        <v>1632</v>
      </c>
      <c r="I3648" s="33" t="s">
        <v>1876</v>
      </c>
      <c r="J3648" s="33" t="s">
        <v>1876</v>
      </c>
      <c r="K3648" s="33">
        <v>2</v>
      </c>
      <c r="L3648" s="236">
        <v>45444</v>
      </c>
      <c r="M3648" s="236">
        <v>45444</v>
      </c>
      <c r="N3648" s="33" t="s">
        <v>124</v>
      </c>
      <c r="O3648" s="48" t="s">
        <v>125</v>
      </c>
      <c r="P3648" s="29" t="s">
        <v>1143</v>
      </c>
      <c r="Q3648" s="33" t="s">
        <v>1596</v>
      </c>
      <c r="R3648" s="29" t="s">
        <v>78</v>
      </c>
      <c r="S3648" s="33">
        <v>2</v>
      </c>
      <c r="T3648" s="33"/>
      <c r="U3648" s="33"/>
      <c r="V3648" s="33"/>
      <c r="W3648" s="306"/>
      <c r="X3648" s="306"/>
      <c r="Y3648" s="33"/>
      <c r="Z3648" s="33"/>
    </row>
    <row r="3649" ht="24" spans="1:26">
      <c r="A3649" s="33">
        <v>1533</v>
      </c>
      <c r="B3649" s="33" t="s">
        <v>117</v>
      </c>
      <c r="C3649" s="33" t="s">
        <v>118</v>
      </c>
      <c r="D3649" s="33" t="s">
        <v>150</v>
      </c>
      <c r="E3649" s="33" t="s">
        <v>157</v>
      </c>
      <c r="F3649" s="33" t="s">
        <v>1819</v>
      </c>
      <c r="G3649" s="33" t="s">
        <v>1830</v>
      </c>
      <c r="H3649" s="33" t="s">
        <v>1632</v>
      </c>
      <c r="I3649" s="33" t="s">
        <v>1876</v>
      </c>
      <c r="J3649" s="33" t="s">
        <v>1876</v>
      </c>
      <c r="K3649" s="33">
        <v>2</v>
      </c>
      <c r="L3649" s="236">
        <v>45474</v>
      </c>
      <c r="M3649" s="236">
        <v>45474</v>
      </c>
      <c r="N3649" s="33" t="s">
        <v>124</v>
      </c>
      <c r="O3649" s="48" t="s">
        <v>125</v>
      </c>
      <c r="P3649" s="29" t="s">
        <v>1143</v>
      </c>
      <c r="Q3649" s="33" t="s">
        <v>1596</v>
      </c>
      <c r="R3649" s="29" t="s">
        <v>78</v>
      </c>
      <c r="S3649" s="33">
        <v>2</v>
      </c>
      <c r="T3649" s="33"/>
      <c r="U3649" s="33"/>
      <c r="V3649" s="33"/>
      <c r="W3649" s="306"/>
      <c r="X3649" s="306"/>
      <c r="Y3649" s="33"/>
      <c r="Z3649" s="33"/>
    </row>
    <row r="3650" ht="24" spans="1:26">
      <c r="A3650" s="33">
        <v>1534</v>
      </c>
      <c r="B3650" s="33" t="s">
        <v>117</v>
      </c>
      <c r="C3650" s="33" t="s">
        <v>118</v>
      </c>
      <c r="D3650" s="33" t="s">
        <v>150</v>
      </c>
      <c r="E3650" s="33" t="s">
        <v>157</v>
      </c>
      <c r="F3650" s="33" t="s">
        <v>1819</v>
      </c>
      <c r="G3650" s="33" t="s">
        <v>1830</v>
      </c>
      <c r="H3650" s="33" t="s">
        <v>1632</v>
      </c>
      <c r="I3650" s="33" t="s">
        <v>1876</v>
      </c>
      <c r="J3650" s="33" t="s">
        <v>1876</v>
      </c>
      <c r="K3650" s="33">
        <v>2</v>
      </c>
      <c r="L3650" s="236">
        <v>45474</v>
      </c>
      <c r="M3650" s="236">
        <v>45474</v>
      </c>
      <c r="N3650" s="33" t="s">
        <v>124</v>
      </c>
      <c r="O3650" s="48" t="s">
        <v>125</v>
      </c>
      <c r="P3650" s="29" t="s">
        <v>1143</v>
      </c>
      <c r="Q3650" s="33" t="s">
        <v>1596</v>
      </c>
      <c r="R3650" s="29" t="s">
        <v>78</v>
      </c>
      <c r="S3650" s="33">
        <v>2</v>
      </c>
      <c r="T3650" s="33"/>
      <c r="U3650" s="33"/>
      <c r="V3650" s="33"/>
      <c r="W3650" s="306"/>
      <c r="X3650" s="306"/>
      <c r="Y3650" s="33"/>
      <c r="Z3650" s="33"/>
    </row>
    <row r="3651" ht="24" spans="1:26">
      <c r="A3651" s="33">
        <v>1535</v>
      </c>
      <c r="B3651" s="33" t="s">
        <v>117</v>
      </c>
      <c r="C3651" s="33" t="s">
        <v>118</v>
      </c>
      <c r="D3651" s="33" t="s">
        <v>150</v>
      </c>
      <c r="E3651" s="33" t="s">
        <v>157</v>
      </c>
      <c r="F3651" s="33" t="s">
        <v>1819</v>
      </c>
      <c r="G3651" s="33" t="s">
        <v>1830</v>
      </c>
      <c r="H3651" s="33" t="s">
        <v>1632</v>
      </c>
      <c r="I3651" s="33" t="s">
        <v>1876</v>
      </c>
      <c r="J3651" s="33" t="s">
        <v>1876</v>
      </c>
      <c r="K3651" s="33">
        <v>2</v>
      </c>
      <c r="L3651" s="236">
        <v>45505</v>
      </c>
      <c r="M3651" s="236">
        <v>45505</v>
      </c>
      <c r="N3651" s="33" t="s">
        <v>124</v>
      </c>
      <c r="O3651" s="48" t="s">
        <v>125</v>
      </c>
      <c r="P3651" s="29" t="s">
        <v>1143</v>
      </c>
      <c r="Q3651" s="33" t="s">
        <v>1596</v>
      </c>
      <c r="R3651" s="29" t="s">
        <v>78</v>
      </c>
      <c r="S3651" s="33">
        <v>2</v>
      </c>
      <c r="T3651" s="33"/>
      <c r="U3651" s="33"/>
      <c r="V3651" s="33"/>
      <c r="W3651" s="306"/>
      <c r="X3651" s="306"/>
      <c r="Y3651" s="33"/>
      <c r="Z3651" s="33"/>
    </row>
    <row r="3652" ht="24" spans="1:26">
      <c r="A3652" s="33">
        <v>1536</v>
      </c>
      <c r="B3652" s="33" t="s">
        <v>117</v>
      </c>
      <c r="C3652" s="33" t="s">
        <v>118</v>
      </c>
      <c r="D3652" s="33" t="s">
        <v>150</v>
      </c>
      <c r="E3652" s="33" t="s">
        <v>157</v>
      </c>
      <c r="F3652" s="33" t="s">
        <v>1819</v>
      </c>
      <c r="G3652" s="33" t="s">
        <v>1830</v>
      </c>
      <c r="H3652" s="33" t="s">
        <v>1632</v>
      </c>
      <c r="I3652" s="33" t="s">
        <v>1876</v>
      </c>
      <c r="J3652" s="33" t="s">
        <v>1876</v>
      </c>
      <c r="K3652" s="33">
        <v>2</v>
      </c>
      <c r="L3652" s="236">
        <v>45505</v>
      </c>
      <c r="M3652" s="236">
        <v>45505</v>
      </c>
      <c r="N3652" s="33" t="s">
        <v>124</v>
      </c>
      <c r="O3652" s="48" t="s">
        <v>125</v>
      </c>
      <c r="P3652" s="29" t="s">
        <v>1143</v>
      </c>
      <c r="Q3652" s="33" t="s">
        <v>1596</v>
      </c>
      <c r="R3652" s="29" t="s">
        <v>78</v>
      </c>
      <c r="S3652" s="33">
        <v>2</v>
      </c>
      <c r="T3652" s="33"/>
      <c r="U3652" s="33"/>
      <c r="V3652" s="33"/>
      <c r="W3652" s="306"/>
      <c r="X3652" s="306"/>
      <c r="Y3652" s="33"/>
      <c r="Z3652" s="33"/>
    </row>
    <row r="3653" ht="24" spans="1:28">
      <c r="A3653" s="33">
        <v>1537</v>
      </c>
      <c r="B3653" s="33" t="s">
        <v>117</v>
      </c>
      <c r="C3653" s="33" t="s">
        <v>118</v>
      </c>
      <c r="D3653" s="33" t="s">
        <v>150</v>
      </c>
      <c r="E3653" s="33" t="s">
        <v>157</v>
      </c>
      <c r="F3653" s="33" t="s">
        <v>1819</v>
      </c>
      <c r="G3653" s="33" t="s">
        <v>1830</v>
      </c>
      <c r="H3653" s="33" t="s">
        <v>1632</v>
      </c>
      <c r="I3653" s="33" t="s">
        <v>1876</v>
      </c>
      <c r="J3653" s="33" t="s">
        <v>1876</v>
      </c>
      <c r="K3653" s="33">
        <v>2</v>
      </c>
      <c r="L3653" s="236">
        <v>45536</v>
      </c>
      <c r="M3653" s="236">
        <v>45536</v>
      </c>
      <c r="N3653" s="33" t="s">
        <v>124</v>
      </c>
      <c r="O3653" s="48" t="s">
        <v>125</v>
      </c>
      <c r="P3653" s="29" t="s">
        <v>1143</v>
      </c>
      <c r="Q3653" s="33" t="s">
        <v>1596</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150</v>
      </c>
      <c r="E3654" s="33" t="s">
        <v>157</v>
      </c>
      <c r="F3654" s="33" t="s">
        <v>1819</v>
      </c>
      <c r="G3654" s="33" t="s">
        <v>1830</v>
      </c>
      <c r="H3654" s="33" t="s">
        <v>1632</v>
      </c>
      <c r="I3654" s="33" t="s">
        <v>1876</v>
      </c>
      <c r="J3654" s="33" t="s">
        <v>1876</v>
      </c>
      <c r="K3654" s="33">
        <v>2</v>
      </c>
      <c r="L3654" s="236">
        <v>45536</v>
      </c>
      <c r="M3654" s="236">
        <v>45536</v>
      </c>
      <c r="N3654" s="33" t="s">
        <v>124</v>
      </c>
      <c r="O3654" s="48" t="s">
        <v>125</v>
      </c>
      <c r="P3654" s="29" t="s">
        <v>1143</v>
      </c>
      <c r="Q3654" s="33" t="s">
        <v>1596</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150</v>
      </c>
      <c r="E3655" s="33" t="s">
        <v>157</v>
      </c>
      <c r="F3655" s="33" t="s">
        <v>1819</v>
      </c>
      <c r="G3655" s="33" t="s">
        <v>1830</v>
      </c>
      <c r="H3655" s="33" t="s">
        <v>1632</v>
      </c>
      <c r="I3655" s="33" t="s">
        <v>1876</v>
      </c>
      <c r="J3655" s="33" t="s">
        <v>1876</v>
      </c>
      <c r="K3655" s="33">
        <v>2</v>
      </c>
      <c r="L3655" s="236">
        <v>45566</v>
      </c>
      <c r="M3655" s="236">
        <v>45566</v>
      </c>
      <c r="N3655" s="33" t="s">
        <v>124</v>
      </c>
      <c r="O3655" s="48" t="s">
        <v>125</v>
      </c>
      <c r="P3655" s="29" t="s">
        <v>1143</v>
      </c>
      <c r="Q3655" s="33" t="s">
        <v>1596</v>
      </c>
      <c r="R3655" s="29" t="s">
        <v>78</v>
      </c>
      <c r="S3655" s="33">
        <v>2</v>
      </c>
      <c r="T3655" s="33"/>
      <c r="U3655" s="33"/>
      <c r="V3655" s="33"/>
      <c r="W3655" s="306"/>
      <c r="X3655" s="306"/>
      <c r="Y3655" s="33"/>
      <c r="Z3655" s="33"/>
    </row>
    <row r="3656" ht="24" spans="1:26">
      <c r="A3656" s="33">
        <v>1540</v>
      </c>
      <c r="B3656" s="33" t="s">
        <v>117</v>
      </c>
      <c r="C3656" s="33" t="s">
        <v>118</v>
      </c>
      <c r="D3656" s="33" t="s">
        <v>150</v>
      </c>
      <c r="E3656" s="33" t="s">
        <v>157</v>
      </c>
      <c r="F3656" s="33" t="s">
        <v>1819</v>
      </c>
      <c r="G3656" s="33" t="s">
        <v>1830</v>
      </c>
      <c r="H3656" s="33" t="s">
        <v>1632</v>
      </c>
      <c r="I3656" s="33" t="s">
        <v>1876</v>
      </c>
      <c r="J3656" s="33" t="s">
        <v>1876</v>
      </c>
      <c r="K3656" s="33">
        <v>2</v>
      </c>
      <c r="L3656" s="236">
        <v>45566</v>
      </c>
      <c r="M3656" s="236">
        <v>45566</v>
      </c>
      <c r="N3656" s="33" t="s">
        <v>124</v>
      </c>
      <c r="O3656" s="48" t="s">
        <v>125</v>
      </c>
      <c r="P3656" s="29" t="s">
        <v>1143</v>
      </c>
      <c r="Q3656" s="33" t="s">
        <v>1596</v>
      </c>
      <c r="R3656" s="29" t="s">
        <v>78</v>
      </c>
      <c r="S3656" s="33">
        <v>2</v>
      </c>
      <c r="T3656" s="33"/>
      <c r="U3656" s="33"/>
      <c r="V3656" s="33"/>
      <c r="W3656" s="306"/>
      <c r="X3656" s="306"/>
      <c r="Y3656" s="33"/>
      <c r="Z3656" s="33"/>
    </row>
    <row r="3657" ht="24" spans="1:26">
      <c r="A3657" s="33">
        <v>1541</v>
      </c>
      <c r="B3657" s="33" t="s">
        <v>117</v>
      </c>
      <c r="C3657" s="33" t="s">
        <v>118</v>
      </c>
      <c r="D3657" s="33" t="s">
        <v>150</v>
      </c>
      <c r="E3657" s="33" t="s">
        <v>157</v>
      </c>
      <c r="F3657" s="33" t="s">
        <v>1819</v>
      </c>
      <c r="G3657" s="33" t="s">
        <v>1830</v>
      </c>
      <c r="H3657" s="33" t="s">
        <v>1632</v>
      </c>
      <c r="I3657" s="33" t="s">
        <v>1876</v>
      </c>
      <c r="J3657" s="33" t="s">
        <v>1876</v>
      </c>
      <c r="K3657" s="33">
        <v>2</v>
      </c>
      <c r="L3657" s="236">
        <v>45597</v>
      </c>
      <c r="M3657" s="236">
        <v>45597</v>
      </c>
      <c r="N3657" s="33" t="s">
        <v>124</v>
      </c>
      <c r="O3657" s="48" t="s">
        <v>125</v>
      </c>
      <c r="P3657" s="29" t="s">
        <v>1143</v>
      </c>
      <c r="Q3657" s="33" t="s">
        <v>1596</v>
      </c>
      <c r="R3657" s="29" t="s">
        <v>78</v>
      </c>
      <c r="S3657" s="33">
        <v>2</v>
      </c>
      <c r="T3657" s="33"/>
      <c r="U3657" s="33"/>
      <c r="V3657" s="33"/>
      <c r="W3657" s="306"/>
      <c r="X3657" s="306"/>
      <c r="Y3657" s="33"/>
      <c r="Z3657" s="33"/>
    </row>
    <row r="3658" ht="24" spans="1:26">
      <c r="A3658" s="33">
        <v>1542</v>
      </c>
      <c r="B3658" s="33" t="s">
        <v>117</v>
      </c>
      <c r="C3658" s="33" t="s">
        <v>118</v>
      </c>
      <c r="D3658" s="33" t="s">
        <v>150</v>
      </c>
      <c r="E3658" s="33" t="s">
        <v>157</v>
      </c>
      <c r="F3658" s="33" t="s">
        <v>1819</v>
      </c>
      <c r="G3658" s="33" t="s">
        <v>1830</v>
      </c>
      <c r="H3658" s="33" t="s">
        <v>1632</v>
      </c>
      <c r="I3658" s="33" t="s">
        <v>1876</v>
      </c>
      <c r="J3658" s="33" t="s">
        <v>1876</v>
      </c>
      <c r="K3658" s="33">
        <v>2</v>
      </c>
      <c r="L3658" s="236">
        <v>45597</v>
      </c>
      <c r="M3658" s="236">
        <v>45597</v>
      </c>
      <c r="N3658" s="33" t="s">
        <v>124</v>
      </c>
      <c r="O3658" s="48" t="s">
        <v>125</v>
      </c>
      <c r="P3658" s="29" t="s">
        <v>1143</v>
      </c>
      <c r="Q3658" s="33" t="s">
        <v>1596</v>
      </c>
      <c r="R3658" s="29" t="s">
        <v>78</v>
      </c>
      <c r="S3658" s="33">
        <v>2</v>
      </c>
      <c r="T3658" s="33"/>
      <c r="U3658" s="33"/>
      <c r="V3658" s="33"/>
      <c r="W3658" s="306"/>
      <c r="X3658" s="306"/>
      <c r="Y3658" s="33"/>
      <c r="Z3658" s="33"/>
    </row>
    <row r="3659" ht="24" spans="1:26">
      <c r="A3659" s="33">
        <v>1543</v>
      </c>
      <c r="B3659" s="33" t="s">
        <v>117</v>
      </c>
      <c r="C3659" s="33" t="s">
        <v>118</v>
      </c>
      <c r="D3659" s="33" t="s">
        <v>150</v>
      </c>
      <c r="E3659" s="33" t="s">
        <v>157</v>
      </c>
      <c r="F3659" s="33" t="s">
        <v>1819</v>
      </c>
      <c r="G3659" s="33" t="s">
        <v>1830</v>
      </c>
      <c r="H3659" s="33" t="s">
        <v>1632</v>
      </c>
      <c r="I3659" s="33" t="s">
        <v>1876</v>
      </c>
      <c r="J3659" s="33" t="s">
        <v>1876</v>
      </c>
      <c r="K3659" s="33">
        <v>2</v>
      </c>
      <c r="L3659" s="236">
        <v>45627</v>
      </c>
      <c r="M3659" s="236">
        <v>45627</v>
      </c>
      <c r="N3659" s="33" t="s">
        <v>124</v>
      </c>
      <c r="O3659" s="48" t="s">
        <v>125</v>
      </c>
      <c r="P3659" s="29" t="s">
        <v>1143</v>
      </c>
      <c r="Q3659" s="33" t="s">
        <v>1596</v>
      </c>
      <c r="R3659" s="29" t="s">
        <v>78</v>
      </c>
      <c r="S3659" s="33">
        <v>2</v>
      </c>
      <c r="T3659" s="33"/>
      <c r="U3659" s="33"/>
      <c r="V3659" s="33"/>
      <c r="W3659" s="306"/>
      <c r="X3659" s="306"/>
      <c r="Y3659" s="33"/>
      <c r="Z3659" s="33"/>
    </row>
    <row r="3660" ht="24" spans="1:26">
      <c r="A3660" s="33">
        <v>1544</v>
      </c>
      <c r="B3660" s="33" t="s">
        <v>117</v>
      </c>
      <c r="C3660" s="33" t="s">
        <v>118</v>
      </c>
      <c r="D3660" s="33" t="s">
        <v>150</v>
      </c>
      <c r="E3660" s="33" t="s">
        <v>157</v>
      </c>
      <c r="F3660" s="33" t="s">
        <v>1819</v>
      </c>
      <c r="G3660" s="33" t="s">
        <v>1830</v>
      </c>
      <c r="H3660" s="33" t="s">
        <v>1632</v>
      </c>
      <c r="I3660" s="33" t="s">
        <v>1876</v>
      </c>
      <c r="J3660" s="33" t="s">
        <v>1876</v>
      </c>
      <c r="K3660" s="33">
        <v>2</v>
      </c>
      <c r="L3660" s="236">
        <v>45627</v>
      </c>
      <c r="M3660" s="236">
        <v>45627</v>
      </c>
      <c r="N3660" s="33" t="s">
        <v>124</v>
      </c>
      <c r="O3660" s="48" t="s">
        <v>125</v>
      </c>
      <c r="P3660" s="29" t="s">
        <v>1143</v>
      </c>
      <c r="Q3660" s="33" t="s">
        <v>1596</v>
      </c>
      <c r="R3660" s="29" t="s">
        <v>78</v>
      </c>
      <c r="S3660" s="33">
        <v>2</v>
      </c>
      <c r="T3660" s="33"/>
      <c r="U3660" s="33"/>
      <c r="V3660" s="33"/>
      <c r="W3660" s="306"/>
      <c r="X3660" s="306"/>
      <c r="Y3660" s="33"/>
      <c r="Z3660" s="33"/>
    </row>
    <row r="3661" ht="24" spans="1:26">
      <c r="A3661" s="33">
        <v>1546</v>
      </c>
      <c r="B3661" s="33" t="s">
        <v>117</v>
      </c>
      <c r="C3661" s="33" t="s">
        <v>118</v>
      </c>
      <c r="D3661" s="33" t="s">
        <v>150</v>
      </c>
      <c r="E3661" s="33" t="s">
        <v>247</v>
      </c>
      <c r="F3661" s="33" t="s">
        <v>1824</v>
      </c>
      <c r="G3661" s="33" t="s">
        <v>1830</v>
      </c>
      <c r="H3661" s="33" t="s">
        <v>2054</v>
      </c>
      <c r="I3661" s="33" t="s">
        <v>1876</v>
      </c>
      <c r="J3661" s="33" t="s">
        <v>1876</v>
      </c>
      <c r="K3661" s="33">
        <v>2</v>
      </c>
      <c r="L3661" s="236">
        <v>45292</v>
      </c>
      <c r="M3661" s="236">
        <v>45292</v>
      </c>
      <c r="N3661" s="33" t="s">
        <v>124</v>
      </c>
      <c r="O3661" s="48" t="s">
        <v>125</v>
      </c>
      <c r="P3661" s="29" t="s">
        <v>1143</v>
      </c>
      <c r="Q3661" s="33" t="s">
        <v>1557</v>
      </c>
      <c r="R3661" s="29" t="s">
        <v>78</v>
      </c>
      <c r="S3661" s="33">
        <v>2</v>
      </c>
      <c r="T3661" s="33"/>
      <c r="U3661" s="33"/>
      <c r="V3661" s="33"/>
      <c r="W3661" s="306"/>
      <c r="X3661" s="306"/>
      <c r="Y3661" s="33"/>
      <c r="Z3661" s="33"/>
    </row>
    <row r="3662" ht="24" spans="1:26">
      <c r="A3662" s="33">
        <v>1547</v>
      </c>
      <c r="B3662" s="33" t="s">
        <v>117</v>
      </c>
      <c r="C3662" s="33" t="s">
        <v>118</v>
      </c>
      <c r="D3662" s="33" t="s">
        <v>150</v>
      </c>
      <c r="E3662" s="33" t="s">
        <v>247</v>
      </c>
      <c r="F3662" s="33" t="s">
        <v>1824</v>
      </c>
      <c r="G3662" s="33" t="s">
        <v>1830</v>
      </c>
      <c r="H3662" s="33" t="s">
        <v>2054</v>
      </c>
      <c r="I3662" s="33" t="s">
        <v>1876</v>
      </c>
      <c r="J3662" s="33" t="s">
        <v>1876</v>
      </c>
      <c r="K3662" s="33">
        <v>2</v>
      </c>
      <c r="L3662" s="236">
        <v>45323</v>
      </c>
      <c r="M3662" s="236">
        <v>45323</v>
      </c>
      <c r="N3662" s="33" t="s">
        <v>124</v>
      </c>
      <c r="O3662" s="48" t="s">
        <v>125</v>
      </c>
      <c r="P3662" s="29" t="s">
        <v>1143</v>
      </c>
      <c r="Q3662" s="33" t="s">
        <v>1557</v>
      </c>
      <c r="R3662" s="29" t="s">
        <v>78</v>
      </c>
      <c r="S3662" s="33">
        <v>2</v>
      </c>
      <c r="T3662" s="33"/>
      <c r="U3662" s="33"/>
      <c r="V3662" s="33"/>
      <c r="W3662" s="306"/>
      <c r="X3662" s="306"/>
      <c r="Y3662" s="33"/>
      <c r="Z3662" s="33"/>
    </row>
    <row r="3663" ht="24" spans="1:28">
      <c r="A3663" s="33">
        <v>1548</v>
      </c>
      <c r="B3663" s="33" t="s">
        <v>117</v>
      </c>
      <c r="C3663" s="33" t="s">
        <v>118</v>
      </c>
      <c r="D3663" s="33" t="s">
        <v>150</v>
      </c>
      <c r="E3663" s="33" t="s">
        <v>247</v>
      </c>
      <c r="F3663" s="33" t="s">
        <v>1824</v>
      </c>
      <c r="G3663" s="33" t="s">
        <v>1830</v>
      </c>
      <c r="H3663" s="33" t="s">
        <v>2054</v>
      </c>
      <c r="I3663" s="33" t="s">
        <v>1876</v>
      </c>
      <c r="J3663" s="33" t="s">
        <v>1876</v>
      </c>
      <c r="K3663" s="33">
        <v>2</v>
      </c>
      <c r="L3663" s="236">
        <v>45352</v>
      </c>
      <c r="M3663" s="236">
        <v>45352</v>
      </c>
      <c r="N3663" s="33" t="s">
        <v>124</v>
      </c>
      <c r="O3663" s="48" t="s">
        <v>125</v>
      </c>
      <c r="P3663" s="29" t="s">
        <v>1143</v>
      </c>
      <c r="Q3663" s="33" t="s">
        <v>1557</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150</v>
      </c>
      <c r="E3664" s="33" t="s">
        <v>247</v>
      </c>
      <c r="F3664" s="33" t="s">
        <v>1824</v>
      </c>
      <c r="G3664" s="33" t="s">
        <v>1830</v>
      </c>
      <c r="H3664" s="33" t="s">
        <v>2054</v>
      </c>
      <c r="I3664" s="33" t="s">
        <v>1876</v>
      </c>
      <c r="J3664" s="33" t="s">
        <v>1876</v>
      </c>
      <c r="K3664" s="33">
        <v>2</v>
      </c>
      <c r="L3664" s="236">
        <v>45383</v>
      </c>
      <c r="M3664" s="236">
        <v>45383</v>
      </c>
      <c r="N3664" s="33" t="s">
        <v>124</v>
      </c>
      <c r="O3664" s="48" t="s">
        <v>125</v>
      </c>
      <c r="P3664" s="29" t="s">
        <v>1143</v>
      </c>
      <c r="Q3664" s="33" t="s">
        <v>1557</v>
      </c>
      <c r="R3664" s="29" t="s">
        <v>78</v>
      </c>
      <c r="S3664" s="33">
        <v>2</v>
      </c>
      <c r="T3664" s="33"/>
      <c r="U3664" s="33"/>
      <c r="V3664" s="33"/>
      <c r="W3664" s="306"/>
      <c r="X3664" s="306"/>
      <c r="Y3664" s="33"/>
      <c r="Z3664" s="33"/>
    </row>
    <row r="3665" ht="24" spans="1:26">
      <c r="A3665" s="33">
        <v>1550</v>
      </c>
      <c r="B3665" s="33" t="s">
        <v>117</v>
      </c>
      <c r="C3665" s="33" t="s">
        <v>118</v>
      </c>
      <c r="D3665" s="33" t="s">
        <v>150</v>
      </c>
      <c r="E3665" s="33" t="s">
        <v>247</v>
      </c>
      <c r="F3665" s="33" t="s">
        <v>1824</v>
      </c>
      <c r="G3665" s="33" t="s">
        <v>1830</v>
      </c>
      <c r="H3665" s="33" t="s">
        <v>2054</v>
      </c>
      <c r="I3665" s="33" t="s">
        <v>1876</v>
      </c>
      <c r="J3665" s="33" t="s">
        <v>1876</v>
      </c>
      <c r="K3665" s="33">
        <v>2</v>
      </c>
      <c r="L3665" s="236">
        <v>45413</v>
      </c>
      <c r="M3665" s="236">
        <v>45413</v>
      </c>
      <c r="N3665" s="33" t="s">
        <v>124</v>
      </c>
      <c r="O3665" s="48" t="s">
        <v>125</v>
      </c>
      <c r="P3665" s="29" t="s">
        <v>1143</v>
      </c>
      <c r="Q3665" s="33" t="s">
        <v>1557</v>
      </c>
      <c r="R3665" s="29" t="s">
        <v>78</v>
      </c>
      <c r="S3665" s="33">
        <v>2</v>
      </c>
      <c r="T3665" s="33"/>
      <c r="U3665" s="33"/>
      <c r="V3665" s="33"/>
      <c r="W3665" s="306"/>
      <c r="X3665" s="306"/>
      <c r="Y3665" s="33"/>
      <c r="Z3665" s="33"/>
    </row>
    <row r="3666" ht="24" spans="1:26">
      <c r="A3666" s="33">
        <v>1551</v>
      </c>
      <c r="B3666" s="33" t="s">
        <v>117</v>
      </c>
      <c r="C3666" s="33" t="s">
        <v>118</v>
      </c>
      <c r="D3666" s="33" t="s">
        <v>150</v>
      </c>
      <c r="E3666" s="33" t="s">
        <v>247</v>
      </c>
      <c r="F3666" s="33" t="s">
        <v>1824</v>
      </c>
      <c r="G3666" s="33" t="s">
        <v>1830</v>
      </c>
      <c r="H3666" s="33" t="s">
        <v>2054</v>
      </c>
      <c r="I3666" s="33" t="s">
        <v>1876</v>
      </c>
      <c r="J3666" s="33" t="s">
        <v>1876</v>
      </c>
      <c r="K3666" s="33">
        <v>2</v>
      </c>
      <c r="L3666" s="236">
        <v>45444</v>
      </c>
      <c r="M3666" s="236">
        <v>45444</v>
      </c>
      <c r="N3666" s="33" t="s">
        <v>124</v>
      </c>
      <c r="O3666" s="48" t="s">
        <v>125</v>
      </c>
      <c r="P3666" s="29" t="s">
        <v>1143</v>
      </c>
      <c r="Q3666" s="33" t="s">
        <v>1557</v>
      </c>
      <c r="R3666" s="29" t="s">
        <v>78</v>
      </c>
      <c r="S3666" s="33">
        <v>2</v>
      </c>
      <c r="T3666" s="33"/>
      <c r="U3666" s="33"/>
      <c r="V3666" s="33"/>
      <c r="W3666" s="306"/>
      <c r="X3666" s="306"/>
      <c r="Y3666" s="33"/>
      <c r="Z3666" s="33"/>
    </row>
    <row r="3667" ht="24" spans="1:26">
      <c r="A3667" s="33">
        <v>1552</v>
      </c>
      <c r="B3667" s="33" t="s">
        <v>117</v>
      </c>
      <c r="C3667" s="33" t="s">
        <v>118</v>
      </c>
      <c r="D3667" s="33" t="s">
        <v>150</v>
      </c>
      <c r="E3667" s="33" t="s">
        <v>247</v>
      </c>
      <c r="F3667" s="33" t="s">
        <v>1824</v>
      </c>
      <c r="G3667" s="33" t="s">
        <v>1830</v>
      </c>
      <c r="H3667" s="33" t="s">
        <v>2054</v>
      </c>
      <c r="I3667" s="33" t="s">
        <v>1876</v>
      </c>
      <c r="J3667" s="33" t="s">
        <v>1876</v>
      </c>
      <c r="K3667" s="33">
        <v>2</v>
      </c>
      <c r="L3667" s="236">
        <v>45474</v>
      </c>
      <c r="M3667" s="236">
        <v>45474</v>
      </c>
      <c r="N3667" s="33" t="s">
        <v>124</v>
      </c>
      <c r="O3667" s="48" t="s">
        <v>125</v>
      </c>
      <c r="P3667" s="29" t="s">
        <v>1143</v>
      </c>
      <c r="Q3667" s="33" t="s">
        <v>1557</v>
      </c>
      <c r="R3667" s="29" t="s">
        <v>78</v>
      </c>
      <c r="S3667" s="33">
        <v>2</v>
      </c>
      <c r="T3667" s="33"/>
      <c r="U3667" s="33"/>
      <c r="V3667" s="33"/>
      <c r="W3667" s="306"/>
      <c r="X3667" s="306"/>
      <c r="Y3667" s="33"/>
      <c r="Z3667" s="33"/>
    </row>
    <row r="3668" ht="24" spans="1:26">
      <c r="A3668" s="33">
        <v>1553</v>
      </c>
      <c r="B3668" s="33" t="s">
        <v>117</v>
      </c>
      <c r="C3668" s="33" t="s">
        <v>118</v>
      </c>
      <c r="D3668" s="33" t="s">
        <v>150</v>
      </c>
      <c r="E3668" s="33" t="s">
        <v>247</v>
      </c>
      <c r="F3668" s="33" t="s">
        <v>1824</v>
      </c>
      <c r="G3668" s="33" t="s">
        <v>1830</v>
      </c>
      <c r="H3668" s="33" t="s">
        <v>2054</v>
      </c>
      <c r="I3668" s="33" t="s">
        <v>1876</v>
      </c>
      <c r="J3668" s="33" t="s">
        <v>1876</v>
      </c>
      <c r="K3668" s="33">
        <v>2</v>
      </c>
      <c r="L3668" s="236">
        <v>45505</v>
      </c>
      <c r="M3668" s="236">
        <v>45505</v>
      </c>
      <c r="N3668" s="33" t="s">
        <v>124</v>
      </c>
      <c r="O3668" s="48" t="s">
        <v>125</v>
      </c>
      <c r="P3668" s="29" t="s">
        <v>1143</v>
      </c>
      <c r="Q3668" s="33" t="s">
        <v>1557</v>
      </c>
      <c r="R3668" s="29" t="s">
        <v>78</v>
      </c>
      <c r="S3668" s="33">
        <v>2</v>
      </c>
      <c r="T3668" s="33"/>
      <c r="U3668" s="33"/>
      <c r="V3668" s="33"/>
      <c r="W3668" s="306"/>
      <c r="X3668" s="306"/>
      <c r="Y3668" s="33"/>
      <c r="Z3668" s="33"/>
    </row>
    <row r="3669" ht="24" spans="1:26">
      <c r="A3669" s="33">
        <v>1554</v>
      </c>
      <c r="B3669" s="33" t="s">
        <v>117</v>
      </c>
      <c r="C3669" s="33" t="s">
        <v>118</v>
      </c>
      <c r="D3669" s="33" t="s">
        <v>150</v>
      </c>
      <c r="E3669" s="33" t="s">
        <v>247</v>
      </c>
      <c r="F3669" s="33" t="s">
        <v>1824</v>
      </c>
      <c r="G3669" s="33" t="s">
        <v>1830</v>
      </c>
      <c r="H3669" s="33" t="s">
        <v>2054</v>
      </c>
      <c r="I3669" s="33" t="s">
        <v>1876</v>
      </c>
      <c r="J3669" s="33" t="s">
        <v>1876</v>
      </c>
      <c r="K3669" s="33">
        <v>2</v>
      </c>
      <c r="L3669" s="236">
        <v>45536</v>
      </c>
      <c r="M3669" s="236">
        <v>45536</v>
      </c>
      <c r="N3669" s="33" t="s">
        <v>124</v>
      </c>
      <c r="O3669" s="48" t="s">
        <v>125</v>
      </c>
      <c r="P3669" s="29" t="s">
        <v>1143</v>
      </c>
      <c r="Q3669" s="33" t="s">
        <v>1557</v>
      </c>
      <c r="R3669" s="29" t="s">
        <v>78</v>
      </c>
      <c r="S3669" s="33">
        <v>2</v>
      </c>
      <c r="T3669" s="33"/>
      <c r="U3669" s="33"/>
      <c r="V3669" s="33"/>
      <c r="W3669" s="306"/>
      <c r="X3669" s="306"/>
      <c r="Y3669" s="33"/>
      <c r="Z3669" s="33"/>
    </row>
    <row r="3670" ht="24" spans="1:26">
      <c r="A3670" s="33">
        <v>1555</v>
      </c>
      <c r="B3670" s="33" t="s">
        <v>117</v>
      </c>
      <c r="C3670" s="33" t="s">
        <v>118</v>
      </c>
      <c r="D3670" s="33" t="s">
        <v>150</v>
      </c>
      <c r="E3670" s="33" t="s">
        <v>247</v>
      </c>
      <c r="F3670" s="33" t="s">
        <v>1824</v>
      </c>
      <c r="G3670" s="33" t="s">
        <v>1830</v>
      </c>
      <c r="H3670" s="33" t="s">
        <v>2054</v>
      </c>
      <c r="I3670" s="33" t="s">
        <v>1876</v>
      </c>
      <c r="J3670" s="33" t="s">
        <v>1876</v>
      </c>
      <c r="K3670" s="33">
        <v>2</v>
      </c>
      <c r="L3670" s="236">
        <v>45566</v>
      </c>
      <c r="M3670" s="236">
        <v>45566</v>
      </c>
      <c r="N3670" s="33" t="s">
        <v>124</v>
      </c>
      <c r="O3670" s="48" t="s">
        <v>125</v>
      </c>
      <c r="P3670" s="29" t="s">
        <v>1143</v>
      </c>
      <c r="Q3670" s="33" t="s">
        <v>1557</v>
      </c>
      <c r="R3670" s="29" t="s">
        <v>78</v>
      </c>
      <c r="S3670" s="33">
        <v>2</v>
      </c>
      <c r="T3670" s="33"/>
      <c r="U3670" s="33"/>
      <c r="V3670" s="33"/>
      <c r="W3670" s="306"/>
      <c r="X3670" s="306"/>
      <c r="Y3670" s="33"/>
      <c r="Z3670" s="33"/>
    </row>
    <row r="3671" ht="24" spans="1:26">
      <c r="A3671" s="33">
        <v>1556</v>
      </c>
      <c r="B3671" s="33" t="s">
        <v>117</v>
      </c>
      <c r="C3671" s="33" t="s">
        <v>118</v>
      </c>
      <c r="D3671" s="33" t="s">
        <v>150</v>
      </c>
      <c r="E3671" s="33" t="s">
        <v>247</v>
      </c>
      <c r="F3671" s="33" t="s">
        <v>1824</v>
      </c>
      <c r="G3671" s="33" t="s">
        <v>1830</v>
      </c>
      <c r="H3671" s="33" t="s">
        <v>2054</v>
      </c>
      <c r="I3671" s="33" t="s">
        <v>1876</v>
      </c>
      <c r="J3671" s="33" t="s">
        <v>1876</v>
      </c>
      <c r="K3671" s="33">
        <v>2</v>
      </c>
      <c r="L3671" s="236">
        <v>45597</v>
      </c>
      <c r="M3671" s="236">
        <v>45597</v>
      </c>
      <c r="N3671" s="33" t="s">
        <v>124</v>
      </c>
      <c r="O3671" s="48" t="s">
        <v>125</v>
      </c>
      <c r="P3671" s="29" t="s">
        <v>1143</v>
      </c>
      <c r="Q3671" s="33" t="s">
        <v>1557</v>
      </c>
      <c r="R3671" s="29" t="s">
        <v>78</v>
      </c>
      <c r="S3671" s="33">
        <v>2</v>
      </c>
      <c r="T3671" s="33"/>
      <c r="U3671" s="33"/>
      <c r="V3671" s="33"/>
      <c r="W3671" s="306"/>
      <c r="X3671" s="306"/>
      <c r="Y3671" s="33"/>
      <c r="Z3671" s="33"/>
    </row>
    <row r="3672" ht="24" spans="1:26">
      <c r="A3672" s="33">
        <v>1557</v>
      </c>
      <c r="B3672" s="33" t="s">
        <v>117</v>
      </c>
      <c r="C3672" s="33" t="s">
        <v>118</v>
      </c>
      <c r="D3672" s="33" t="s">
        <v>150</v>
      </c>
      <c r="E3672" s="33" t="s">
        <v>247</v>
      </c>
      <c r="F3672" s="33" t="s">
        <v>1824</v>
      </c>
      <c r="G3672" s="33" t="s">
        <v>1830</v>
      </c>
      <c r="H3672" s="33" t="s">
        <v>2054</v>
      </c>
      <c r="I3672" s="33" t="s">
        <v>1876</v>
      </c>
      <c r="J3672" s="33" t="s">
        <v>1876</v>
      </c>
      <c r="K3672" s="33">
        <v>2</v>
      </c>
      <c r="L3672" s="236">
        <v>45627</v>
      </c>
      <c r="M3672" s="236">
        <v>45627</v>
      </c>
      <c r="N3672" s="33" t="s">
        <v>124</v>
      </c>
      <c r="O3672" s="48" t="s">
        <v>125</v>
      </c>
      <c r="P3672" s="29" t="s">
        <v>1143</v>
      </c>
      <c r="Q3672" s="33" t="s">
        <v>1557</v>
      </c>
      <c r="R3672" s="29" t="s">
        <v>78</v>
      </c>
      <c r="S3672" s="33">
        <v>2</v>
      </c>
      <c r="T3672" s="33"/>
      <c r="U3672" s="33"/>
      <c r="V3672" s="33"/>
      <c r="W3672" s="306"/>
      <c r="X3672" s="306"/>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I935"/>
  <sheetViews>
    <sheetView tabSelected="1" zoomScale="70" zoomScaleNormal="70" topLeftCell="E4" workbookViewId="0">
      <selection activeCell="AC32" sqref="AC32"/>
    </sheetView>
  </sheetViews>
  <sheetFormatPr defaultColWidth="9" defaultRowHeight="13.5"/>
  <cols>
    <col min="2" max="4" width="20.1333333333333" customWidth="1"/>
    <col min="9" max="18" width="19.1083333333333" hidden="1" customWidth="1"/>
    <col min="19" max="32" width="19.1083333333333" customWidth="1"/>
  </cols>
  <sheetData>
    <row r="1" ht="22.5" spans="1:32">
      <c r="A1" s="261" t="s">
        <v>83</v>
      </c>
      <c r="B1" s="261"/>
      <c r="C1" s="261"/>
      <c r="D1" s="261"/>
      <c r="E1" s="261"/>
      <c r="F1" s="261"/>
      <c r="G1" s="261"/>
      <c r="H1" s="261"/>
      <c r="I1" s="261"/>
      <c r="J1" s="261"/>
      <c r="K1" s="261"/>
      <c r="L1" s="261"/>
      <c r="M1" s="261"/>
      <c r="N1" s="261"/>
      <c r="O1" s="261"/>
      <c r="P1" s="261"/>
      <c r="Q1" s="261"/>
      <c r="R1" s="261"/>
      <c r="S1" s="274"/>
      <c r="T1" s="261"/>
      <c r="U1" s="261"/>
      <c r="V1" s="275"/>
      <c r="W1" s="275"/>
      <c r="X1" s="275"/>
      <c r="Y1" s="275"/>
      <c r="Z1" s="275"/>
      <c r="AA1" s="275"/>
      <c r="AB1" s="72"/>
      <c r="AC1" s="72"/>
      <c r="AD1" s="72"/>
      <c r="AE1" s="72"/>
      <c r="AF1" s="72"/>
    </row>
    <row r="2" ht="22.5" spans="1:32">
      <c r="A2" s="262" t="s">
        <v>87</v>
      </c>
      <c r="B2" s="262" t="s">
        <v>89</v>
      </c>
      <c r="C2" s="262" t="s">
        <v>2089</v>
      </c>
      <c r="D2" s="262" t="s">
        <v>2090</v>
      </c>
      <c r="E2" s="262" t="s">
        <v>2091</v>
      </c>
      <c r="F2" s="262" t="s">
        <v>2092</v>
      </c>
      <c r="G2" s="262" t="s">
        <v>2093</v>
      </c>
      <c r="H2" s="262" t="s">
        <v>2094</v>
      </c>
      <c r="I2" s="266" t="s">
        <v>2095</v>
      </c>
      <c r="J2" s="267"/>
      <c r="K2" s="266" t="s">
        <v>2096</v>
      </c>
      <c r="L2" s="267"/>
      <c r="M2" s="266" t="s">
        <v>2097</v>
      </c>
      <c r="N2" s="267"/>
      <c r="O2" s="266" t="s">
        <v>2098</v>
      </c>
      <c r="P2" s="267"/>
      <c r="Q2" s="261" t="s">
        <v>2099</v>
      </c>
      <c r="R2" s="261"/>
      <c r="S2" s="266" t="s">
        <v>2100</v>
      </c>
      <c r="T2" s="267"/>
      <c r="U2" s="261" t="s">
        <v>2101</v>
      </c>
      <c r="V2" s="261"/>
      <c r="W2" s="261" t="s">
        <v>2102</v>
      </c>
      <c r="X2" s="261"/>
      <c r="Y2" s="261" t="s">
        <v>2103</v>
      </c>
      <c r="Z2" s="261"/>
      <c r="AA2" s="261" t="s">
        <v>2104</v>
      </c>
      <c r="AB2" s="261"/>
      <c r="AC2" s="261" t="s">
        <v>2105</v>
      </c>
      <c r="AD2" s="261"/>
      <c r="AE2" s="261" t="s">
        <v>2106</v>
      </c>
      <c r="AF2" s="261"/>
    </row>
    <row r="3" spans="1:35">
      <c r="A3" s="262"/>
      <c r="B3" s="262"/>
      <c r="C3" s="262"/>
      <c r="D3" s="262"/>
      <c r="E3" s="262"/>
      <c r="F3" s="262"/>
      <c r="G3" s="262"/>
      <c r="H3" s="262"/>
      <c r="I3" s="262" t="s">
        <v>2107</v>
      </c>
      <c r="J3" s="262" t="s">
        <v>2108</v>
      </c>
      <c r="K3" s="262" t="s">
        <v>2107</v>
      </c>
      <c r="L3" s="262" t="s">
        <v>2108</v>
      </c>
      <c r="M3" s="262" t="s">
        <v>2107</v>
      </c>
      <c r="N3" s="262" t="s">
        <v>2108</v>
      </c>
      <c r="O3" s="262" t="s">
        <v>2107</v>
      </c>
      <c r="P3" s="262" t="s">
        <v>2108</v>
      </c>
      <c r="Q3" s="262" t="s">
        <v>2107</v>
      </c>
      <c r="R3" s="262" t="s">
        <v>2108</v>
      </c>
      <c r="S3" s="276" t="s">
        <v>2107</v>
      </c>
      <c r="T3" s="262" t="s">
        <v>2108</v>
      </c>
      <c r="U3" s="262" t="s">
        <v>2107</v>
      </c>
      <c r="V3" s="262" t="s">
        <v>2108</v>
      </c>
      <c r="W3" s="262" t="s">
        <v>2107</v>
      </c>
      <c r="X3" s="262" t="s">
        <v>2108</v>
      </c>
      <c r="Y3" s="262" t="s">
        <v>2107</v>
      </c>
      <c r="Z3" s="262" t="s">
        <v>2108</v>
      </c>
      <c r="AA3" s="262" t="s">
        <v>2107</v>
      </c>
      <c r="AB3" s="262" t="s">
        <v>2108</v>
      </c>
      <c r="AC3" s="262" t="s">
        <v>2107</v>
      </c>
      <c r="AD3" s="262" t="s">
        <v>2108</v>
      </c>
      <c r="AE3" s="262" t="s">
        <v>2107</v>
      </c>
      <c r="AF3" s="262" t="s">
        <v>2108</v>
      </c>
      <c r="AG3" s="262" t="s">
        <v>2109</v>
      </c>
      <c r="AH3" s="262" t="s">
        <v>2110</v>
      </c>
      <c r="AI3" s="262" t="s">
        <v>2111</v>
      </c>
    </row>
    <row r="4" ht="14.25" spans="1:35">
      <c r="A4" s="263" t="s">
        <v>363</v>
      </c>
      <c r="B4" s="264" t="s">
        <v>2112</v>
      </c>
      <c r="C4" s="263" t="s">
        <v>2113</v>
      </c>
      <c r="D4" s="263" t="s">
        <v>2114</v>
      </c>
      <c r="E4" s="265" t="s">
        <v>2115</v>
      </c>
      <c r="F4" s="264" t="s">
        <v>125</v>
      </c>
      <c r="G4" s="263" t="s">
        <v>2116</v>
      </c>
      <c r="H4" s="263" t="s">
        <v>1144</v>
      </c>
      <c r="I4" s="268"/>
      <c r="J4" s="232"/>
      <c r="K4" s="232"/>
      <c r="L4" s="232"/>
      <c r="M4" s="232"/>
      <c r="N4" s="232"/>
      <c r="O4" s="232"/>
      <c r="P4" s="232"/>
      <c r="Q4" s="277"/>
      <c r="R4" s="277"/>
      <c r="S4" s="278">
        <v>45448</v>
      </c>
      <c r="T4" s="279" t="s">
        <v>2117</v>
      </c>
      <c r="U4" s="268" t="str">
        <f t="array" ref="U4">IFERROR(IF(INDEX(三跨两临近重点区段!$F:$F,MATCH(1,(MONTH(三跨两临近重点区段!$D:$D)=7)*(三跨两临近重点区段!$A:$A=D4),0))="已取消","已取消",INDEX(三跨两临近重点区段!$D:$D,MATCH(1,(MONTH(三跨两临近重点区段!$D:$D)=7)*(三跨两临近重点区段!$A:$A=D4)*(三跨两临近重点区段!$F:$F="现存区段"),0))),"")</f>
        <v/>
      </c>
      <c r="V4" s="232" t="str">
        <f t="array" ref="V4">IFERROR(IF(INDEX(三跨两临近重点区段!$F:$F,MATCH(1,(MONTH(三跨两临近重点区段!$D:$D)=7)*(三跨两临近重点区段!$A:$A=D4),0))="已取消","已取消",INDEX(三跨两临近重点区段!$E:$E,MATCH(1,(MONTH(三跨两临近重点区段!$D:$D)=7)*(三跨两临近重点区段!$A:$A=D4)*(三跨两临近重点区段!$F:$F="现存区段"),0))),"")</f>
        <v/>
      </c>
      <c r="W4" s="268" t="str">
        <f t="array" ref="W4">IFERROR(IF(INDEX(三跨两临近重点区段!$F:$F,MATCH(1,(MONTH(三跨两临近重点区段!$D:$D)=8)*(三跨两临近重点区段!$A:$A=D4),0))="已取消","已取消",INDEX(三跨两临近重点区段!$D:$D,MATCH(1,(MONTH(三跨两临近重点区段!$D:$D)=8)*(三跨两临近重点区段!$A:$A=D4)*(三跨两临近重点区段!$F:$F="现存区段"),0))),"")</f>
        <v/>
      </c>
      <c r="X4" s="232" t="str">
        <f t="array" ref="X4">IFERROR(IF(INDEX(三跨两临近重点区段!$F:$F,MATCH(1,(MONTH(三跨两临近重点区段!$D:$D)=8)*(三跨两临近重点区段!$A:$A=D4),0))="已取消","已取消",INDEX(三跨两临近重点区段!$E:$E,MATCH(1,(MONTH(三跨两临近重点区段!$D:$D)=8)*(三跨两临近重点区段!$A:$A=D4)*(三跨两临近重点区段!$F:$F="现存区段"),0))),"")</f>
        <v/>
      </c>
      <c r="Y4" s="268" t="str">
        <f t="array" ref="Y4">IFERROR(IF(INDEX(三跨两临近重点区段!$F:$F,MATCH(1,(MONTH(三跨两临近重点区段!$D:$D)=9)*(三跨两临近重点区段!$A:$A=D4),0))="已取消","已取消",INDEX(三跨两临近重点区段!$D:$D,MATCH(1,(MONTH(三跨两临近重点区段!$D:$D)=9)*(三跨两临近重点区段!$A:$A=D4)*(三跨两临近重点区段!$F:$F="现存区段"),0))),"")</f>
        <v/>
      </c>
      <c r="Z4" s="232" t="str">
        <f t="array" ref="Z4">IFERROR(IF(INDEX(三跨两临近重点区段!$F:$F,MATCH(1,(MONTH(三跨两临近重点区段!$D:$D)=9)*(三跨两临近重点区段!$A:$A=D4),0))="已取消","已取消",INDEX(三跨两临近重点区段!$E:$E,MATCH(1,(MONTH(三跨两临近重点区段!$D:$D)=9)*(三跨两临近重点区段!$A:$A=D4)*(三跨两临近重点区段!$F:$F="现存区段"),0))),"")</f>
        <v/>
      </c>
      <c r="AA4" s="268" t="str">
        <f t="array" ref="AA4">IFERROR(IF(INDEX(三跨两临近重点区段!$F:$F,MATCH(1,(MONTH(三跨两临近重点区段!$D:$D)=10)*(三跨两临近重点区段!$A:$A=D4),0))="已取消","已取消",INDEX(三跨两临近重点区段!$D:$D,MATCH(1,(MONTH(三跨两临近重点区段!$D:$D)=10)*(三跨两临近重点区段!$A:$A=D4)*(三跨两临近重点区段!$F:$F="现存区段"),0))),"")</f>
        <v/>
      </c>
      <c r="AB4" s="72" t="str">
        <f t="array" ref="AB4">IFERROR(IF(INDEX(三跨两临近重点区段!$F:$F,MATCH(1,(MONTH(三跨两临近重点区段!$D:$D)=10)*(三跨两临近重点区段!$A:$A=D4),0))="已取消","已取消",INDEX(三跨两临近重点区段!$E:$E,MATCH(1,(MONTH(三跨两临近重点区段!$D:$D)=10)*(三跨两临近重点区段!$A:$A=D4)*(三跨两临近重点区段!$F:$F="现存区段"),0))),"")</f>
        <v/>
      </c>
      <c r="AC4" s="284" t="str">
        <f t="array" ref="AC4">IFERROR(IF(INDEX(三跨两临近重点区段!$F:$F,MATCH(1,(MONTH(三跨两临近重点区段!$D:$D)=11)*(三跨两临近重点区段!$A:$A=D4),0))="已取消","已取消",INDEX(三跨两临近重点区段!$D:$D,MATCH(1,(MONTH(三跨两临近重点区段!$D:$D)=11)*(三跨两临近重点区段!$A:$A=D4)*(三跨两临近重点区段!$F:$F="现存区段"),0))),"")</f>
        <v/>
      </c>
      <c r="AD4" s="72" t="str">
        <f t="array" ref="AD4">IFERROR(IF(INDEX(三跨两临近重点区段!$F:$F,MATCH(1,(MONTH(三跨两临近重点区段!$D:$D)=11)*(三跨两临近重点区段!$A:$A=D4),0))="已取消","已取消",INDEX(三跨两临近重点区段!$E:$E,MATCH(1,(MONTH(三跨两临近重点区段!$D:$D)=11)*(三跨两临近重点区段!$A:$A=D4)*(三跨两临近重点区段!$F:$F="现存区段"),0))),"")</f>
        <v/>
      </c>
      <c r="AE4" s="284" t="str">
        <f t="array" ref="AE4">IFERROR(IF(INDEX(三跨两临近重点区段!$F:$F,MATCH(1,(MONTH(三跨两临近重点区段!$D:$D)=12)*(三跨两临近重点区段!$A:$A=D4),0))="已取消","已取消",INDEX(三跨两临近重点区段!$D:$D,MATCH(1,(MONTH(三跨两临近重点区段!$D:$D)=12)*(三跨两临近重点区段!$A:$A=D4)*(三跨两临近重点区段!$F:$F="现存区段"),0))),"")</f>
        <v/>
      </c>
      <c r="AF4" s="72" t="str">
        <f t="array" ref="AF4">IFERROR(IF(INDEX(三跨两临近重点区段!$F:$F,MATCH(1,(MONTH(三跨两临近重点区段!$D:$D)=12)*(三跨两临近重点区段!$A:$A=D4),0))="已取消","已取消",INDEX(三跨两临近重点区段!$E:$E,MATCH(1,(MONTH(三跨两临近重点区段!$D:$D)=12)*(三跨两临近重点区段!$A:$A=D4)*(三跨两临近重点区段!$F:$F="现存区段"),0))),"")</f>
        <v/>
      </c>
      <c r="AH4" t="e">
        <f t="array" ref="AH4">INDEX(三跨两临近重点区段!$G:$G,MATCH(D4,三跨两临近重点区段!$A:$A,0))</f>
        <v>#N/A</v>
      </c>
      <c r="AI4" t="e">
        <f>INDEX(三跨两临近重点区段!$J:$J,MATCH(D4,三跨两临近重点区段!$A:$A,0))</f>
        <v>#N/A</v>
      </c>
    </row>
    <row r="5" ht="14.25" spans="1:35">
      <c r="A5" s="263" t="s">
        <v>363</v>
      </c>
      <c r="B5" s="264" t="s">
        <v>2118</v>
      </c>
      <c r="C5" s="263" t="s">
        <v>2113</v>
      </c>
      <c r="D5" s="263" t="s">
        <v>2119</v>
      </c>
      <c r="E5" s="265" t="s">
        <v>2115</v>
      </c>
      <c r="F5" s="264" t="s">
        <v>125</v>
      </c>
      <c r="G5" s="263" t="s">
        <v>2116</v>
      </c>
      <c r="H5" s="263" t="s">
        <v>1144</v>
      </c>
      <c r="I5" s="269"/>
      <c r="J5" s="196"/>
      <c r="K5" s="196"/>
      <c r="L5" s="196"/>
      <c r="M5" s="270"/>
      <c r="N5" s="270"/>
      <c r="O5" s="33"/>
      <c r="P5" s="107"/>
      <c r="Q5" s="280"/>
      <c r="R5" s="280"/>
      <c r="S5" s="278">
        <v>45448</v>
      </c>
      <c r="T5" s="279" t="s">
        <v>2117</v>
      </c>
      <c r="U5" s="268" t="str">
        <f t="array" ref="U5">IFERROR(IF(INDEX(三跨两临近重点区段!$F:$F,MATCH(1,(MONTH(三跨两临近重点区段!$D:$D)=7)*(三跨两临近重点区段!$A:$A=D5),0))="已取消","已取消",INDEX(三跨两临近重点区段!$D:$D,MATCH(1,(MONTH(三跨两临近重点区段!$D:$D)=7)*(三跨两临近重点区段!$A:$A=D5)*(三跨两临近重点区段!$F:$F="现存区段"),0))),"")</f>
        <v/>
      </c>
      <c r="V5" s="232" t="str">
        <f t="array" ref="V5">IFERROR(IF(INDEX(三跨两临近重点区段!$F:$F,MATCH(1,(MONTH(三跨两临近重点区段!$D:$D)=7)*(三跨两临近重点区段!$A:$A=D5),0))="已取消","已取消",INDEX(三跨两临近重点区段!$E:$E,MATCH(1,(MONTH(三跨两临近重点区段!$D:$D)=7)*(三跨两临近重点区段!$A:$A=D5)*(三跨两临近重点区段!$F:$F="现存区段"),0))),"")</f>
        <v/>
      </c>
      <c r="W5" s="268" t="str">
        <f t="array" ref="W5">IFERROR(IF(INDEX(三跨两临近重点区段!$F:$F,MATCH(1,(MONTH(三跨两临近重点区段!$D:$D)=8)*(三跨两临近重点区段!$A:$A=D5),0))="已取消","已取消",INDEX(三跨两临近重点区段!$D:$D,MATCH(1,(MONTH(三跨两临近重点区段!$D:$D)=8)*(三跨两临近重点区段!$A:$A=D5)*(三跨两临近重点区段!$F:$F="现存区段"),0))),"")</f>
        <v/>
      </c>
      <c r="X5" s="232" t="str">
        <f t="array" ref="X5">IFERROR(IF(INDEX(三跨两临近重点区段!$F:$F,MATCH(1,(MONTH(三跨两临近重点区段!$D:$D)=8)*(三跨两临近重点区段!$A:$A=D5),0))="已取消","已取消",INDEX(三跨两临近重点区段!$E:$E,MATCH(1,(MONTH(三跨两临近重点区段!$D:$D)=8)*(三跨两临近重点区段!$A:$A=D5)*(三跨两临近重点区段!$F:$F="现存区段"),0))),"")</f>
        <v/>
      </c>
      <c r="Y5" s="268" t="str">
        <f t="array" ref="Y5">IFERROR(IF(INDEX(三跨两临近重点区段!$F:$F,MATCH(1,(MONTH(三跨两临近重点区段!$D:$D)=9)*(三跨两临近重点区段!$A:$A=D5),0))="已取消","已取消",INDEX(三跨两临近重点区段!$D:$D,MATCH(1,(MONTH(三跨两临近重点区段!$D:$D)=9)*(三跨两临近重点区段!$A:$A=D5)*(三跨两临近重点区段!$F:$F="现存区段"),0))),"")</f>
        <v/>
      </c>
      <c r="Z5" s="232" t="str">
        <f t="array" ref="Z5">IFERROR(IF(INDEX(三跨两临近重点区段!$F:$F,MATCH(1,(MONTH(三跨两临近重点区段!$D:$D)=9)*(三跨两临近重点区段!$A:$A=D5),0))="已取消","已取消",INDEX(三跨两临近重点区段!$E:$E,MATCH(1,(MONTH(三跨两临近重点区段!$D:$D)=9)*(三跨两临近重点区段!$A:$A=D5)*(三跨两临近重点区段!$F:$F="现存区段"),0))),"")</f>
        <v/>
      </c>
      <c r="AA5" s="268" t="str">
        <f t="array" ref="AA5">IFERROR(IF(INDEX(三跨两临近重点区段!$F:$F,MATCH(1,(MONTH(三跨两临近重点区段!$D:$D)=10)*(三跨两临近重点区段!$A:$A=D5),0))="已取消","已取消",INDEX(三跨两临近重点区段!$D:$D,MATCH(1,(MONTH(三跨两临近重点区段!$D:$D)=10)*(三跨两临近重点区段!$A:$A=D5)*(三跨两临近重点区段!$F:$F="现存区段"),0))),"")</f>
        <v/>
      </c>
      <c r="AB5" s="72" t="str">
        <f t="array" ref="AB5">IFERROR(IF(INDEX(三跨两临近重点区段!$F:$F,MATCH(1,(MONTH(三跨两临近重点区段!$D:$D)=10)*(三跨两临近重点区段!$A:$A=D5),0))="已取消","已取消",INDEX(三跨两临近重点区段!$E:$E,MATCH(1,(MONTH(三跨两临近重点区段!$D:$D)=10)*(三跨两临近重点区段!$A:$A=D5)*(三跨两临近重点区段!$F:$F="现存区段"),0))),"")</f>
        <v/>
      </c>
      <c r="AC5" s="284" t="str">
        <f t="array" ref="AC5">IFERROR(IF(INDEX(三跨两临近重点区段!$F:$F,MATCH(1,(MONTH(三跨两临近重点区段!$D:$D)=11)*(三跨两临近重点区段!$A:$A=D5),0))="已取消","已取消",INDEX(三跨两临近重点区段!$D:$D,MATCH(1,(MONTH(三跨两临近重点区段!$D:$D)=11)*(三跨两临近重点区段!$A:$A=D5)*(三跨两临近重点区段!$F:$F="现存区段"),0))),"")</f>
        <v/>
      </c>
      <c r="AD5" s="72" t="str">
        <f t="array" ref="AD5">IFERROR(IF(INDEX(三跨两临近重点区段!$F:$F,MATCH(1,(MONTH(三跨两临近重点区段!$D:$D)=11)*(三跨两临近重点区段!$A:$A=D5),0))="已取消","已取消",INDEX(三跨两临近重点区段!$E:$E,MATCH(1,(MONTH(三跨两临近重点区段!$D:$D)=11)*(三跨两临近重点区段!$A:$A=D5)*(三跨两临近重点区段!$F:$F="现存区段"),0))),"")</f>
        <v/>
      </c>
      <c r="AE5" s="284" t="str">
        <f t="array" ref="AE5">IFERROR(IF(INDEX(三跨两临近重点区段!$F:$F,MATCH(1,(MONTH(三跨两临近重点区段!$D:$D)=12)*(三跨两临近重点区段!$A:$A=D5),0))="已取消","已取消",INDEX(三跨两临近重点区段!$D:$D,MATCH(1,(MONTH(三跨两临近重点区段!$D:$D)=12)*(三跨两临近重点区段!$A:$A=D5)*(三跨两临近重点区段!$F:$F="现存区段"),0))),"")</f>
        <v/>
      </c>
      <c r="AF5" s="72" t="str">
        <f t="array" ref="AF5">IFERROR(IF(INDEX(三跨两临近重点区段!$F:$F,MATCH(1,(MONTH(三跨两临近重点区段!$D:$D)=12)*(三跨两临近重点区段!$A:$A=D5),0))="已取消","已取消",INDEX(三跨两临近重点区段!$E:$E,MATCH(1,(MONTH(三跨两临近重点区段!$D:$D)=12)*(三跨两临近重点区段!$A:$A=D5)*(三跨两临近重点区段!$F:$F="现存区段"),0))),"")</f>
        <v/>
      </c>
      <c r="AH5" t="e">
        <f t="array" ref="AH5">INDEX(三跨两临近重点区段!$G:$G,MATCH(D5,三跨两临近重点区段!$A:$A,0))</f>
        <v>#N/A</v>
      </c>
      <c r="AI5" t="e">
        <f>INDEX(三跨两临近重点区段!$J:$J,MATCH(D5,三跨两临近重点区段!$A:$A,0))</f>
        <v>#N/A</v>
      </c>
    </row>
    <row r="6" ht="14.25" spans="1:35">
      <c r="A6" s="263" t="s">
        <v>363</v>
      </c>
      <c r="B6" s="264" t="s">
        <v>2112</v>
      </c>
      <c r="C6" s="263" t="s">
        <v>2120</v>
      </c>
      <c r="D6" s="263" t="s">
        <v>2121</v>
      </c>
      <c r="E6" s="265" t="s">
        <v>2115</v>
      </c>
      <c r="F6" s="264" t="s">
        <v>125</v>
      </c>
      <c r="G6" s="263" t="s">
        <v>2116</v>
      </c>
      <c r="H6" s="263" t="s">
        <v>1144</v>
      </c>
      <c r="I6" s="271"/>
      <c r="J6" s="196"/>
      <c r="K6" s="196"/>
      <c r="L6" s="196"/>
      <c r="M6" s="270"/>
      <c r="N6" s="270"/>
      <c r="O6" s="33"/>
      <c r="P6" s="107"/>
      <c r="Q6" s="279"/>
      <c r="R6" s="279"/>
      <c r="S6" s="281"/>
      <c r="T6" s="279"/>
      <c r="U6" s="268" t="str">
        <f t="array" ref="U6">IFERROR(IF(INDEX(三跨两临近重点区段!$F:$F,MATCH(1,(MONTH(三跨两临近重点区段!$D:$D)=7)*(三跨两临近重点区段!$A:$A=D6),0))="已取消","已取消",INDEX(三跨两临近重点区段!$D:$D,MATCH(1,(MONTH(三跨两临近重点区段!$D:$D)=7)*(三跨两临近重点区段!$A:$A=D6)*(三跨两临近重点区段!$F:$F="现存区段"),0))),"")</f>
        <v/>
      </c>
      <c r="V6" s="232" t="str">
        <f t="array" ref="V6">IFERROR(IF(INDEX(三跨两临近重点区段!$F:$F,MATCH(1,(MONTH(三跨两临近重点区段!$D:$D)=7)*(三跨两临近重点区段!$A:$A=D6),0))="已取消","已取消",INDEX(三跨两临近重点区段!$E:$E,MATCH(1,(MONTH(三跨两临近重点区段!$D:$D)=7)*(三跨两临近重点区段!$A:$A=D6)*(三跨两临近重点区段!$F:$F="现存区段"),0))),"")</f>
        <v/>
      </c>
      <c r="W6" s="268" t="str">
        <f t="array" ref="W6">IFERROR(IF(INDEX(三跨两临近重点区段!$F:$F,MATCH(1,(MONTH(三跨两临近重点区段!$D:$D)=8)*(三跨两临近重点区段!$A:$A=D6),0))="已取消","已取消",INDEX(三跨两临近重点区段!$D:$D,MATCH(1,(MONTH(三跨两临近重点区段!$D:$D)=8)*(三跨两临近重点区段!$A:$A=D6)*(三跨两临近重点区段!$F:$F="现存区段"),0))),"")</f>
        <v/>
      </c>
      <c r="X6" s="232" t="str">
        <f t="array" ref="X6">IFERROR(IF(INDEX(三跨两临近重点区段!$F:$F,MATCH(1,(MONTH(三跨两临近重点区段!$D:$D)=8)*(三跨两临近重点区段!$A:$A=D6),0))="已取消","已取消",INDEX(三跨两临近重点区段!$E:$E,MATCH(1,(MONTH(三跨两临近重点区段!$D:$D)=8)*(三跨两临近重点区段!$A:$A=D6)*(三跨两临近重点区段!$F:$F="现存区段"),0))),"")</f>
        <v/>
      </c>
      <c r="Y6" s="268" t="str">
        <f t="array" ref="Y6">IFERROR(IF(INDEX(三跨两临近重点区段!$F:$F,MATCH(1,(MONTH(三跨两临近重点区段!$D:$D)=9)*(三跨两临近重点区段!$A:$A=D6),0))="已取消","已取消",INDEX(三跨两临近重点区段!$D:$D,MATCH(1,(MONTH(三跨两临近重点区段!$D:$D)=9)*(三跨两临近重点区段!$A:$A=D6)*(三跨两临近重点区段!$F:$F="现存区段"),0))),"")</f>
        <v/>
      </c>
      <c r="Z6" s="232" t="str">
        <f t="array" ref="Z6">IFERROR(IF(INDEX(三跨两临近重点区段!$F:$F,MATCH(1,(MONTH(三跨两临近重点区段!$D:$D)=9)*(三跨两临近重点区段!$A:$A=D6),0))="已取消","已取消",INDEX(三跨两临近重点区段!$E:$E,MATCH(1,(MONTH(三跨两临近重点区段!$D:$D)=9)*(三跨两临近重点区段!$A:$A=D6)*(三跨两临近重点区段!$F:$F="现存区段"),0))),"")</f>
        <v/>
      </c>
      <c r="AA6" s="268" t="str">
        <f t="array" ref="AA6">IFERROR(IF(INDEX(三跨两临近重点区段!$F:$F,MATCH(1,(MONTH(三跨两临近重点区段!$D:$D)=10)*(三跨两临近重点区段!$A:$A=D6),0))="已取消","已取消",INDEX(三跨两临近重点区段!$D:$D,MATCH(1,(MONTH(三跨两临近重点区段!$D:$D)=10)*(三跨两临近重点区段!$A:$A=D6)*(三跨两临近重点区段!$F:$F="现存区段"),0))),"")</f>
        <v/>
      </c>
      <c r="AB6" s="72" t="str">
        <f t="array" ref="AB6">IFERROR(IF(INDEX(三跨两临近重点区段!$F:$F,MATCH(1,(MONTH(三跨两临近重点区段!$D:$D)=10)*(三跨两临近重点区段!$A:$A=D6),0))="已取消","已取消",INDEX(三跨两临近重点区段!$E:$E,MATCH(1,(MONTH(三跨两临近重点区段!$D:$D)=10)*(三跨两临近重点区段!$A:$A=D6)*(三跨两临近重点区段!$F:$F="现存区段"),0))),"")</f>
        <v/>
      </c>
      <c r="AC6" s="284" t="str">
        <f t="array" ref="AC6">IFERROR(IF(INDEX(三跨两临近重点区段!$F:$F,MATCH(1,(MONTH(三跨两临近重点区段!$D:$D)=11)*(三跨两临近重点区段!$A:$A=D6),0))="已取消","已取消",INDEX(三跨两临近重点区段!$D:$D,MATCH(1,(MONTH(三跨两临近重点区段!$D:$D)=11)*(三跨两临近重点区段!$A:$A=D6)*(三跨两临近重点区段!$F:$F="现存区段"),0))),"")</f>
        <v/>
      </c>
      <c r="AD6" s="72" t="str">
        <f t="array" ref="AD6">IFERROR(IF(INDEX(三跨两临近重点区段!$F:$F,MATCH(1,(MONTH(三跨两临近重点区段!$D:$D)=11)*(三跨两临近重点区段!$A:$A=D6),0))="已取消","已取消",INDEX(三跨两临近重点区段!$E:$E,MATCH(1,(MONTH(三跨两临近重点区段!$D:$D)=11)*(三跨两临近重点区段!$A:$A=D6)*(三跨两临近重点区段!$F:$F="现存区段"),0))),"")</f>
        <v/>
      </c>
      <c r="AE6" s="284" t="str">
        <f t="array" ref="AE6">IFERROR(IF(INDEX(三跨两临近重点区段!$F:$F,MATCH(1,(MONTH(三跨两临近重点区段!$D:$D)=12)*(三跨两临近重点区段!$A:$A=D6),0))="已取消","已取消",INDEX(三跨两临近重点区段!$D:$D,MATCH(1,(MONTH(三跨两临近重点区段!$D:$D)=12)*(三跨两临近重点区段!$A:$A=D6)*(三跨两临近重点区段!$F:$F="现存区段"),0))),"")</f>
        <v/>
      </c>
      <c r="AF6" s="72" t="str">
        <f t="array" ref="AF6">IFERROR(IF(INDEX(三跨两临近重点区段!$F:$F,MATCH(1,(MONTH(三跨两临近重点区段!$D:$D)=12)*(三跨两临近重点区段!$A:$A=D6),0))="已取消","已取消",INDEX(三跨两临近重点区段!$E:$E,MATCH(1,(MONTH(三跨两临近重点区段!$D:$D)=12)*(三跨两临近重点区段!$A:$A=D6)*(三跨两临近重点区段!$F:$F="现存区段"),0))),"")</f>
        <v/>
      </c>
      <c r="AH6" t="e">
        <f t="array" ref="AH6">INDEX(三跨两临近重点区段!$G:$G,MATCH(D6,三跨两临近重点区段!$A:$A,0))</f>
        <v>#N/A</v>
      </c>
      <c r="AI6" t="e">
        <f>INDEX(三跨两临近重点区段!$J:$J,MATCH(D6,三跨两临近重点区段!$A:$A,0))</f>
        <v>#N/A</v>
      </c>
    </row>
    <row r="7" ht="14.25" spans="1:35">
      <c r="A7" s="263" t="s">
        <v>363</v>
      </c>
      <c r="B7" s="264" t="s">
        <v>2118</v>
      </c>
      <c r="C7" s="263" t="s">
        <v>2120</v>
      </c>
      <c r="D7" s="263" t="s">
        <v>2122</v>
      </c>
      <c r="E7" s="265" t="s">
        <v>2115</v>
      </c>
      <c r="F7" s="264" t="s">
        <v>125</v>
      </c>
      <c r="G7" s="263" t="s">
        <v>2116</v>
      </c>
      <c r="H7" s="263" t="s">
        <v>1144</v>
      </c>
      <c r="I7" s="271"/>
      <c r="J7" s="196"/>
      <c r="K7" s="196"/>
      <c r="L7" s="196"/>
      <c r="M7" s="270"/>
      <c r="N7" s="270"/>
      <c r="O7" s="33"/>
      <c r="P7" s="107"/>
      <c r="Q7" s="279"/>
      <c r="R7" s="279"/>
      <c r="S7" s="282">
        <v>45446.4833333333</v>
      </c>
      <c r="T7" s="279" t="s">
        <v>2117</v>
      </c>
      <c r="U7" s="268" t="str">
        <f t="array" ref="U7">IFERROR(IF(INDEX(三跨两临近重点区段!$F:$F,MATCH(1,(MONTH(三跨两临近重点区段!$D:$D)=7)*(三跨两临近重点区段!$A:$A=D7),0))="已取消","已取消",INDEX(三跨两临近重点区段!$D:$D,MATCH(1,(MONTH(三跨两临近重点区段!$D:$D)=7)*(三跨两临近重点区段!$A:$A=D7)*(三跨两临近重点区段!$F:$F="现存区段"),0))),"")</f>
        <v/>
      </c>
      <c r="V7" s="232" t="str">
        <f t="array" ref="V7">IFERROR(IF(INDEX(三跨两临近重点区段!$F:$F,MATCH(1,(MONTH(三跨两临近重点区段!$D:$D)=7)*(三跨两临近重点区段!$A:$A=D7),0))="已取消","已取消",INDEX(三跨两临近重点区段!$E:$E,MATCH(1,(MONTH(三跨两临近重点区段!$D:$D)=7)*(三跨两临近重点区段!$A:$A=D7)*(三跨两临近重点区段!$F:$F="现存区段"),0))),"")</f>
        <v/>
      </c>
      <c r="W7" s="268" t="str">
        <f t="array" ref="W7">IFERROR(IF(INDEX(三跨两临近重点区段!$F:$F,MATCH(1,(MONTH(三跨两临近重点区段!$D:$D)=8)*(三跨两临近重点区段!$A:$A=D7),0))="已取消","已取消",INDEX(三跨两临近重点区段!$D:$D,MATCH(1,(MONTH(三跨两临近重点区段!$D:$D)=8)*(三跨两临近重点区段!$A:$A=D7)*(三跨两临近重点区段!$F:$F="现存区段"),0))),"")</f>
        <v/>
      </c>
      <c r="X7" s="232" t="str">
        <f t="array" ref="X7">IFERROR(IF(INDEX(三跨两临近重点区段!$F:$F,MATCH(1,(MONTH(三跨两临近重点区段!$D:$D)=8)*(三跨两临近重点区段!$A:$A=D7),0))="已取消","已取消",INDEX(三跨两临近重点区段!$E:$E,MATCH(1,(MONTH(三跨两临近重点区段!$D:$D)=8)*(三跨两临近重点区段!$A:$A=D7)*(三跨两临近重点区段!$F:$F="现存区段"),0))),"")</f>
        <v/>
      </c>
      <c r="Y7" s="268" t="str">
        <f t="array" ref="Y7">IFERROR(IF(INDEX(三跨两临近重点区段!$F:$F,MATCH(1,(MONTH(三跨两临近重点区段!$D:$D)=9)*(三跨两临近重点区段!$A:$A=D7),0))="已取消","已取消",INDEX(三跨两临近重点区段!$D:$D,MATCH(1,(MONTH(三跨两临近重点区段!$D:$D)=9)*(三跨两临近重点区段!$A:$A=D7)*(三跨两临近重点区段!$F:$F="现存区段"),0))),"")</f>
        <v/>
      </c>
      <c r="Z7" s="232" t="str">
        <f t="array" ref="Z7">IFERROR(IF(INDEX(三跨两临近重点区段!$F:$F,MATCH(1,(MONTH(三跨两临近重点区段!$D:$D)=9)*(三跨两临近重点区段!$A:$A=D7),0))="已取消","已取消",INDEX(三跨两临近重点区段!$E:$E,MATCH(1,(MONTH(三跨两临近重点区段!$D:$D)=9)*(三跨两临近重点区段!$A:$A=D7)*(三跨两临近重点区段!$F:$F="现存区段"),0))),"")</f>
        <v/>
      </c>
      <c r="AA7" s="268" t="str">
        <f t="array" ref="AA7">IFERROR(IF(INDEX(三跨两临近重点区段!$F:$F,MATCH(1,(MONTH(三跨两临近重点区段!$D:$D)=10)*(三跨两临近重点区段!$A:$A=D7),0))="已取消","已取消",INDEX(三跨两临近重点区段!$D:$D,MATCH(1,(MONTH(三跨两临近重点区段!$D:$D)=10)*(三跨两临近重点区段!$A:$A=D7)*(三跨两临近重点区段!$F:$F="现存区段"),0))),"")</f>
        <v/>
      </c>
      <c r="AB7" s="72" t="str">
        <f t="array" ref="AB7">IFERROR(IF(INDEX(三跨两临近重点区段!$F:$F,MATCH(1,(MONTH(三跨两临近重点区段!$D:$D)=10)*(三跨两临近重点区段!$A:$A=D7),0))="已取消","已取消",INDEX(三跨两临近重点区段!$E:$E,MATCH(1,(MONTH(三跨两临近重点区段!$D:$D)=10)*(三跨两临近重点区段!$A:$A=D7)*(三跨两临近重点区段!$F:$F="现存区段"),0))),"")</f>
        <v/>
      </c>
      <c r="AC7" s="284" t="str">
        <f t="array" ref="AC7">IFERROR(IF(INDEX(三跨两临近重点区段!$F:$F,MATCH(1,(MONTH(三跨两临近重点区段!$D:$D)=11)*(三跨两临近重点区段!$A:$A=D7),0))="已取消","已取消",INDEX(三跨两临近重点区段!$D:$D,MATCH(1,(MONTH(三跨两临近重点区段!$D:$D)=11)*(三跨两临近重点区段!$A:$A=D7)*(三跨两临近重点区段!$F:$F="现存区段"),0))),"")</f>
        <v/>
      </c>
      <c r="AD7" s="72" t="str">
        <f t="array" ref="AD7">IFERROR(IF(INDEX(三跨两临近重点区段!$F:$F,MATCH(1,(MONTH(三跨两临近重点区段!$D:$D)=11)*(三跨两临近重点区段!$A:$A=D7),0))="已取消","已取消",INDEX(三跨两临近重点区段!$E:$E,MATCH(1,(MONTH(三跨两临近重点区段!$D:$D)=11)*(三跨两临近重点区段!$A:$A=D7)*(三跨两临近重点区段!$F:$F="现存区段"),0))),"")</f>
        <v/>
      </c>
      <c r="AE7" s="284" t="str">
        <f t="array" ref="AE7">IFERROR(IF(INDEX(三跨两临近重点区段!$F:$F,MATCH(1,(MONTH(三跨两临近重点区段!$D:$D)=12)*(三跨两临近重点区段!$A:$A=D7),0))="已取消","已取消",INDEX(三跨两临近重点区段!$D:$D,MATCH(1,(MONTH(三跨两临近重点区段!$D:$D)=12)*(三跨两临近重点区段!$A:$A=D7)*(三跨两临近重点区段!$F:$F="现存区段"),0))),"")</f>
        <v/>
      </c>
      <c r="AF7" s="72" t="str">
        <f t="array" ref="AF7">IFERROR(IF(INDEX(三跨两临近重点区段!$F:$F,MATCH(1,(MONTH(三跨两临近重点区段!$D:$D)=12)*(三跨两临近重点区段!$A:$A=D7),0))="已取消","已取消",INDEX(三跨两临近重点区段!$E:$E,MATCH(1,(MONTH(三跨两临近重点区段!$D:$D)=12)*(三跨两临近重点区段!$A:$A=D7)*(三跨两临近重点区段!$F:$F="现存区段"),0))),"")</f>
        <v/>
      </c>
      <c r="AH7" t="e">
        <f t="array" ref="AH7">INDEX(三跨两临近重点区段!$G:$G,MATCH(D7,三跨两临近重点区段!$A:$A,0))</f>
        <v>#N/A</v>
      </c>
      <c r="AI7" t="e">
        <f>INDEX(三跨两临近重点区段!$J:$J,MATCH(D7,三跨两临近重点区段!$A:$A,0))</f>
        <v>#N/A</v>
      </c>
    </row>
    <row r="8" ht="14.25" spans="1:35">
      <c r="A8" s="263" t="s">
        <v>363</v>
      </c>
      <c r="B8" s="264" t="s">
        <v>2112</v>
      </c>
      <c r="C8" s="263" t="s">
        <v>2123</v>
      </c>
      <c r="D8" s="263" t="s">
        <v>2124</v>
      </c>
      <c r="E8" s="265" t="s">
        <v>2115</v>
      </c>
      <c r="F8" s="264" t="s">
        <v>125</v>
      </c>
      <c r="G8" s="263" t="s">
        <v>2116</v>
      </c>
      <c r="H8" s="263" t="s">
        <v>1144</v>
      </c>
      <c r="I8" s="271"/>
      <c r="J8" s="196"/>
      <c r="K8" s="196"/>
      <c r="L8" s="196"/>
      <c r="M8" s="270"/>
      <c r="N8" s="270"/>
      <c r="O8" s="33"/>
      <c r="P8" s="107"/>
      <c r="Q8" s="279"/>
      <c r="R8" s="279"/>
      <c r="S8" s="281"/>
      <c r="T8" s="279"/>
      <c r="U8" s="268" t="str">
        <f t="array" ref="U8">IFERROR(IF(INDEX(三跨两临近重点区段!$F:$F,MATCH(1,(MONTH(三跨两临近重点区段!$D:$D)=7)*(三跨两临近重点区段!$A:$A=D8),0))="已取消","已取消",INDEX(三跨两临近重点区段!$D:$D,MATCH(1,(MONTH(三跨两临近重点区段!$D:$D)=7)*(三跨两临近重点区段!$A:$A=D8)*(三跨两临近重点区段!$F:$F="现存区段"),0))),"")</f>
        <v/>
      </c>
      <c r="V8" s="232" t="str">
        <f t="array" ref="V8">IFERROR(IF(INDEX(三跨两临近重点区段!$F:$F,MATCH(1,(MONTH(三跨两临近重点区段!$D:$D)=7)*(三跨两临近重点区段!$A:$A=D8),0))="已取消","已取消",INDEX(三跨两临近重点区段!$E:$E,MATCH(1,(MONTH(三跨两临近重点区段!$D:$D)=7)*(三跨两临近重点区段!$A:$A=D8)*(三跨两临近重点区段!$F:$F="现存区段"),0))),"")</f>
        <v/>
      </c>
      <c r="W8" s="268" t="str">
        <f t="array" ref="W8">IFERROR(IF(INDEX(三跨两临近重点区段!$F:$F,MATCH(1,(MONTH(三跨两临近重点区段!$D:$D)=8)*(三跨两临近重点区段!$A:$A=D8),0))="已取消","已取消",INDEX(三跨两临近重点区段!$D:$D,MATCH(1,(MONTH(三跨两临近重点区段!$D:$D)=8)*(三跨两临近重点区段!$A:$A=D8)*(三跨两临近重点区段!$F:$F="现存区段"),0))),"")</f>
        <v/>
      </c>
      <c r="X8" s="232" t="str">
        <f t="array" ref="X8">IFERROR(IF(INDEX(三跨两临近重点区段!$F:$F,MATCH(1,(MONTH(三跨两临近重点区段!$D:$D)=8)*(三跨两临近重点区段!$A:$A=D8),0))="已取消","已取消",INDEX(三跨两临近重点区段!$E:$E,MATCH(1,(MONTH(三跨两临近重点区段!$D:$D)=8)*(三跨两临近重点区段!$A:$A=D8)*(三跨两临近重点区段!$F:$F="现存区段"),0))),"")</f>
        <v/>
      </c>
      <c r="Y8" s="268" t="str">
        <f t="array" ref="Y8">IFERROR(IF(INDEX(三跨两临近重点区段!$F:$F,MATCH(1,(MONTH(三跨两临近重点区段!$D:$D)=9)*(三跨两临近重点区段!$A:$A=D8),0))="已取消","已取消",INDEX(三跨两临近重点区段!$D:$D,MATCH(1,(MONTH(三跨两临近重点区段!$D:$D)=9)*(三跨两临近重点区段!$A:$A=D8)*(三跨两临近重点区段!$F:$F="现存区段"),0))),"")</f>
        <v/>
      </c>
      <c r="Z8" s="232" t="str">
        <f t="array" ref="Z8">IFERROR(IF(INDEX(三跨两临近重点区段!$F:$F,MATCH(1,(MONTH(三跨两临近重点区段!$D:$D)=9)*(三跨两临近重点区段!$A:$A=D8),0))="已取消","已取消",INDEX(三跨两临近重点区段!$E:$E,MATCH(1,(MONTH(三跨两临近重点区段!$D:$D)=9)*(三跨两临近重点区段!$A:$A=D8)*(三跨两临近重点区段!$F:$F="现存区段"),0))),"")</f>
        <v/>
      </c>
      <c r="AA8" s="268" t="str">
        <f t="array" ref="AA8">IFERROR(IF(INDEX(三跨两临近重点区段!$F:$F,MATCH(1,(MONTH(三跨两临近重点区段!$D:$D)=10)*(三跨两临近重点区段!$A:$A=D8),0))="已取消","已取消",INDEX(三跨两临近重点区段!$D:$D,MATCH(1,(MONTH(三跨两临近重点区段!$D:$D)=10)*(三跨两临近重点区段!$A:$A=D8)*(三跨两临近重点区段!$F:$F="现存区段"),0))),"")</f>
        <v/>
      </c>
      <c r="AB8" s="72" t="str">
        <f t="array" ref="AB8">IFERROR(IF(INDEX(三跨两临近重点区段!$F:$F,MATCH(1,(MONTH(三跨两临近重点区段!$D:$D)=10)*(三跨两临近重点区段!$A:$A=D8),0))="已取消","已取消",INDEX(三跨两临近重点区段!$E:$E,MATCH(1,(MONTH(三跨两临近重点区段!$D:$D)=10)*(三跨两临近重点区段!$A:$A=D8)*(三跨两临近重点区段!$F:$F="现存区段"),0))),"")</f>
        <v/>
      </c>
      <c r="AC8" s="284" t="str">
        <f t="array" ref="AC8">IFERROR(IF(INDEX(三跨两临近重点区段!$F:$F,MATCH(1,(MONTH(三跨两临近重点区段!$D:$D)=11)*(三跨两临近重点区段!$A:$A=D8),0))="已取消","已取消",INDEX(三跨两临近重点区段!$D:$D,MATCH(1,(MONTH(三跨两临近重点区段!$D:$D)=11)*(三跨两临近重点区段!$A:$A=D8)*(三跨两临近重点区段!$F:$F="现存区段"),0))),"")</f>
        <v/>
      </c>
      <c r="AD8" s="72" t="str">
        <f t="array" ref="AD8">IFERROR(IF(INDEX(三跨两临近重点区段!$F:$F,MATCH(1,(MONTH(三跨两临近重点区段!$D:$D)=11)*(三跨两临近重点区段!$A:$A=D8),0))="已取消","已取消",INDEX(三跨两临近重点区段!$E:$E,MATCH(1,(MONTH(三跨两临近重点区段!$D:$D)=11)*(三跨两临近重点区段!$A:$A=D8)*(三跨两临近重点区段!$F:$F="现存区段"),0))),"")</f>
        <v/>
      </c>
      <c r="AE8" s="284" t="str">
        <f t="array" ref="AE8">IFERROR(IF(INDEX(三跨两临近重点区段!$F:$F,MATCH(1,(MONTH(三跨两临近重点区段!$D:$D)=12)*(三跨两临近重点区段!$A:$A=D8),0))="已取消","已取消",INDEX(三跨两临近重点区段!$D:$D,MATCH(1,(MONTH(三跨两临近重点区段!$D:$D)=12)*(三跨两临近重点区段!$A:$A=D8)*(三跨两临近重点区段!$F:$F="现存区段"),0))),"")</f>
        <v/>
      </c>
      <c r="AF8" s="72" t="str">
        <f t="array" ref="AF8">IFERROR(IF(INDEX(三跨两临近重点区段!$F:$F,MATCH(1,(MONTH(三跨两临近重点区段!$D:$D)=12)*(三跨两临近重点区段!$A:$A=D8),0))="已取消","已取消",INDEX(三跨两临近重点区段!$E:$E,MATCH(1,(MONTH(三跨两临近重点区段!$D:$D)=12)*(三跨两临近重点区段!$A:$A=D8)*(三跨两临近重点区段!$F:$F="现存区段"),0))),"")</f>
        <v/>
      </c>
      <c r="AH8" t="e">
        <f t="array" ref="AH8">INDEX(三跨两临近重点区段!$G:$G,MATCH(D8,三跨两临近重点区段!$A:$A,0))</f>
        <v>#N/A</v>
      </c>
      <c r="AI8" t="e">
        <f>INDEX(三跨两临近重点区段!$J:$J,MATCH(D8,三跨两临近重点区段!$A:$A,0))</f>
        <v>#N/A</v>
      </c>
    </row>
    <row r="9" ht="14.25" spans="1:35">
      <c r="A9" s="263" t="s">
        <v>363</v>
      </c>
      <c r="B9" s="264" t="s">
        <v>2118</v>
      </c>
      <c r="C9" s="263" t="s">
        <v>2123</v>
      </c>
      <c r="D9" s="263" t="s">
        <v>2125</v>
      </c>
      <c r="E9" s="265" t="s">
        <v>2115</v>
      </c>
      <c r="F9" s="264" t="s">
        <v>125</v>
      </c>
      <c r="G9" s="263" t="s">
        <v>2116</v>
      </c>
      <c r="H9" s="263" t="s">
        <v>1144</v>
      </c>
      <c r="I9" s="271"/>
      <c r="J9" s="196"/>
      <c r="K9" s="196"/>
      <c r="L9" s="196"/>
      <c r="M9" s="270"/>
      <c r="N9" s="270"/>
      <c r="O9" s="33"/>
      <c r="P9" s="107"/>
      <c r="Q9" s="279"/>
      <c r="R9" s="279"/>
      <c r="S9" s="282">
        <v>45446.4833333333</v>
      </c>
      <c r="T9" s="279" t="s">
        <v>2117</v>
      </c>
      <c r="U9" s="268" t="str">
        <f t="array" ref="U9">IFERROR(IF(INDEX(三跨两临近重点区段!$F:$F,MATCH(1,(MONTH(三跨两临近重点区段!$D:$D)=7)*(三跨两临近重点区段!$A:$A=D9),0))="已取消","已取消",INDEX(三跨两临近重点区段!$D:$D,MATCH(1,(MONTH(三跨两临近重点区段!$D:$D)=7)*(三跨两临近重点区段!$A:$A=D9)*(三跨两临近重点区段!$F:$F="现存区段"),0))),"")</f>
        <v/>
      </c>
      <c r="V9" s="232" t="str">
        <f t="array" ref="V9">IFERROR(IF(INDEX(三跨两临近重点区段!$F:$F,MATCH(1,(MONTH(三跨两临近重点区段!$D:$D)=7)*(三跨两临近重点区段!$A:$A=D9),0))="已取消","已取消",INDEX(三跨两临近重点区段!$E:$E,MATCH(1,(MONTH(三跨两临近重点区段!$D:$D)=7)*(三跨两临近重点区段!$A:$A=D9)*(三跨两临近重点区段!$F:$F="现存区段"),0))),"")</f>
        <v/>
      </c>
      <c r="W9" s="268" t="str">
        <f t="array" ref="W9">IFERROR(IF(INDEX(三跨两临近重点区段!$F:$F,MATCH(1,(MONTH(三跨两临近重点区段!$D:$D)=8)*(三跨两临近重点区段!$A:$A=D9),0))="已取消","已取消",INDEX(三跨两临近重点区段!$D:$D,MATCH(1,(MONTH(三跨两临近重点区段!$D:$D)=8)*(三跨两临近重点区段!$A:$A=D9)*(三跨两临近重点区段!$F:$F="现存区段"),0))),"")</f>
        <v/>
      </c>
      <c r="X9" s="232" t="str">
        <f t="array" ref="X9">IFERROR(IF(INDEX(三跨两临近重点区段!$F:$F,MATCH(1,(MONTH(三跨两临近重点区段!$D:$D)=8)*(三跨两临近重点区段!$A:$A=D9),0))="已取消","已取消",INDEX(三跨两临近重点区段!$E:$E,MATCH(1,(MONTH(三跨两临近重点区段!$D:$D)=8)*(三跨两临近重点区段!$A:$A=D9)*(三跨两临近重点区段!$F:$F="现存区段"),0))),"")</f>
        <v/>
      </c>
      <c r="Y9" s="268" t="str">
        <f t="array" ref="Y9">IFERROR(IF(INDEX(三跨两临近重点区段!$F:$F,MATCH(1,(MONTH(三跨两临近重点区段!$D:$D)=9)*(三跨两临近重点区段!$A:$A=D9),0))="已取消","已取消",INDEX(三跨两临近重点区段!$D:$D,MATCH(1,(MONTH(三跨两临近重点区段!$D:$D)=9)*(三跨两临近重点区段!$A:$A=D9)*(三跨两临近重点区段!$F:$F="现存区段"),0))),"")</f>
        <v/>
      </c>
      <c r="Z9" s="232" t="str">
        <f t="array" ref="Z9">IFERROR(IF(INDEX(三跨两临近重点区段!$F:$F,MATCH(1,(MONTH(三跨两临近重点区段!$D:$D)=9)*(三跨两临近重点区段!$A:$A=D9),0))="已取消","已取消",INDEX(三跨两临近重点区段!$E:$E,MATCH(1,(MONTH(三跨两临近重点区段!$D:$D)=9)*(三跨两临近重点区段!$A:$A=D9)*(三跨两临近重点区段!$F:$F="现存区段"),0))),"")</f>
        <v/>
      </c>
      <c r="AA9" s="268" t="str">
        <f t="array" ref="AA9">IFERROR(IF(INDEX(三跨两临近重点区段!$F:$F,MATCH(1,(MONTH(三跨两临近重点区段!$D:$D)=10)*(三跨两临近重点区段!$A:$A=D9),0))="已取消","已取消",INDEX(三跨两临近重点区段!$D:$D,MATCH(1,(MONTH(三跨两临近重点区段!$D:$D)=10)*(三跨两临近重点区段!$A:$A=D9)*(三跨两临近重点区段!$F:$F="现存区段"),0))),"")</f>
        <v/>
      </c>
      <c r="AB9" s="72" t="str">
        <f t="array" ref="AB9">IFERROR(IF(INDEX(三跨两临近重点区段!$F:$F,MATCH(1,(MONTH(三跨两临近重点区段!$D:$D)=10)*(三跨两临近重点区段!$A:$A=D9),0))="已取消","已取消",INDEX(三跨两临近重点区段!$E:$E,MATCH(1,(MONTH(三跨两临近重点区段!$D:$D)=10)*(三跨两临近重点区段!$A:$A=D9)*(三跨两临近重点区段!$F:$F="现存区段"),0))),"")</f>
        <v/>
      </c>
      <c r="AC9" s="284" t="str">
        <f t="array" ref="AC9">IFERROR(IF(INDEX(三跨两临近重点区段!$F:$F,MATCH(1,(MONTH(三跨两临近重点区段!$D:$D)=11)*(三跨两临近重点区段!$A:$A=D9),0))="已取消","已取消",INDEX(三跨两临近重点区段!$D:$D,MATCH(1,(MONTH(三跨两临近重点区段!$D:$D)=11)*(三跨两临近重点区段!$A:$A=D9)*(三跨两临近重点区段!$F:$F="现存区段"),0))),"")</f>
        <v/>
      </c>
      <c r="AD9" s="72" t="str">
        <f t="array" ref="AD9">IFERROR(IF(INDEX(三跨两临近重点区段!$F:$F,MATCH(1,(MONTH(三跨两临近重点区段!$D:$D)=11)*(三跨两临近重点区段!$A:$A=D9),0))="已取消","已取消",INDEX(三跨两临近重点区段!$E:$E,MATCH(1,(MONTH(三跨两临近重点区段!$D:$D)=11)*(三跨两临近重点区段!$A:$A=D9)*(三跨两临近重点区段!$F:$F="现存区段"),0))),"")</f>
        <v/>
      </c>
      <c r="AE9" s="284" t="str">
        <f t="array" ref="AE9">IFERROR(IF(INDEX(三跨两临近重点区段!$F:$F,MATCH(1,(MONTH(三跨两临近重点区段!$D:$D)=12)*(三跨两临近重点区段!$A:$A=D9),0))="已取消","已取消",INDEX(三跨两临近重点区段!$D:$D,MATCH(1,(MONTH(三跨两临近重点区段!$D:$D)=12)*(三跨两临近重点区段!$A:$A=D9)*(三跨两临近重点区段!$F:$F="现存区段"),0))),"")</f>
        <v/>
      </c>
      <c r="AF9" s="72" t="str">
        <f t="array" ref="AF9">IFERROR(IF(INDEX(三跨两临近重点区段!$F:$F,MATCH(1,(MONTH(三跨两临近重点区段!$D:$D)=12)*(三跨两临近重点区段!$A:$A=D9),0))="已取消","已取消",INDEX(三跨两临近重点区段!$E:$E,MATCH(1,(MONTH(三跨两临近重点区段!$D:$D)=12)*(三跨两临近重点区段!$A:$A=D9)*(三跨两临近重点区段!$F:$F="现存区段"),0))),"")</f>
        <v/>
      </c>
      <c r="AH9" t="e">
        <f t="array" ref="AH9">INDEX(三跨两临近重点区段!$G:$G,MATCH(D9,三跨两临近重点区段!$A:$A,0))</f>
        <v>#N/A</v>
      </c>
      <c r="AI9" t="e">
        <f>INDEX(三跨两临近重点区段!$J:$J,MATCH(D9,三跨两临近重点区段!$A:$A,0))</f>
        <v>#N/A</v>
      </c>
    </row>
    <row r="10" ht="14.25" spans="1:35">
      <c r="A10" s="263" t="s">
        <v>363</v>
      </c>
      <c r="B10" s="264" t="s">
        <v>2112</v>
      </c>
      <c r="C10" s="263" t="s">
        <v>2126</v>
      </c>
      <c r="D10" s="263" t="s">
        <v>2127</v>
      </c>
      <c r="E10" s="265" t="s">
        <v>2115</v>
      </c>
      <c r="F10" s="264" t="s">
        <v>125</v>
      </c>
      <c r="G10" s="263" t="s">
        <v>2116</v>
      </c>
      <c r="H10" s="263" t="s">
        <v>1144</v>
      </c>
      <c r="I10" s="271"/>
      <c r="J10" s="196"/>
      <c r="K10" s="196"/>
      <c r="L10" s="196"/>
      <c r="M10" s="270"/>
      <c r="N10" s="270"/>
      <c r="O10" s="33"/>
      <c r="P10" s="107"/>
      <c r="Q10" s="279"/>
      <c r="R10" s="279"/>
      <c r="S10" s="281"/>
      <c r="T10" s="279"/>
      <c r="U10" s="268" t="str">
        <f t="array" ref="U10">IFERROR(IF(INDEX(三跨两临近重点区段!$F:$F,MATCH(1,(MONTH(三跨两临近重点区段!$D:$D)=7)*(三跨两临近重点区段!$A:$A=D10),0))="已取消","已取消",INDEX(三跨两临近重点区段!$D:$D,MATCH(1,(MONTH(三跨两临近重点区段!$D:$D)=7)*(三跨两临近重点区段!$A:$A=D10)*(三跨两临近重点区段!$F:$F="现存区段"),0))),"")</f>
        <v/>
      </c>
      <c r="V10" s="232" t="str">
        <f t="array" ref="V10">IFERROR(IF(INDEX(三跨两临近重点区段!$F:$F,MATCH(1,(MONTH(三跨两临近重点区段!$D:$D)=7)*(三跨两临近重点区段!$A:$A=D10),0))="已取消","已取消",INDEX(三跨两临近重点区段!$E:$E,MATCH(1,(MONTH(三跨两临近重点区段!$D:$D)=7)*(三跨两临近重点区段!$A:$A=D10)*(三跨两临近重点区段!$F:$F="现存区段"),0))),"")</f>
        <v/>
      </c>
      <c r="W10" s="268" t="str">
        <f t="array" ref="W10">IFERROR(IF(INDEX(三跨两临近重点区段!$F:$F,MATCH(1,(MONTH(三跨两临近重点区段!$D:$D)=8)*(三跨两临近重点区段!$A:$A=D10),0))="已取消","已取消",INDEX(三跨两临近重点区段!$D:$D,MATCH(1,(MONTH(三跨两临近重点区段!$D:$D)=8)*(三跨两临近重点区段!$A:$A=D10)*(三跨两临近重点区段!$F:$F="现存区段"),0))),"")</f>
        <v/>
      </c>
      <c r="X10" s="232" t="str">
        <f t="array" ref="X10">IFERROR(IF(INDEX(三跨两临近重点区段!$F:$F,MATCH(1,(MONTH(三跨两临近重点区段!$D:$D)=8)*(三跨两临近重点区段!$A:$A=D10),0))="已取消","已取消",INDEX(三跨两临近重点区段!$E:$E,MATCH(1,(MONTH(三跨两临近重点区段!$D:$D)=8)*(三跨两临近重点区段!$A:$A=D10)*(三跨两临近重点区段!$F:$F="现存区段"),0))),"")</f>
        <v/>
      </c>
      <c r="Y10" s="268" t="str">
        <f t="array" ref="Y10">IFERROR(IF(INDEX(三跨两临近重点区段!$F:$F,MATCH(1,(MONTH(三跨两临近重点区段!$D:$D)=9)*(三跨两临近重点区段!$A:$A=D10),0))="已取消","已取消",INDEX(三跨两临近重点区段!$D:$D,MATCH(1,(MONTH(三跨两临近重点区段!$D:$D)=9)*(三跨两临近重点区段!$A:$A=D10)*(三跨两临近重点区段!$F:$F="现存区段"),0))),"")</f>
        <v/>
      </c>
      <c r="Z10" s="232" t="str">
        <f t="array" ref="Z10">IFERROR(IF(INDEX(三跨两临近重点区段!$F:$F,MATCH(1,(MONTH(三跨两临近重点区段!$D:$D)=9)*(三跨两临近重点区段!$A:$A=D10),0))="已取消","已取消",INDEX(三跨两临近重点区段!$E:$E,MATCH(1,(MONTH(三跨两临近重点区段!$D:$D)=9)*(三跨两临近重点区段!$A:$A=D10)*(三跨两临近重点区段!$F:$F="现存区段"),0))),"")</f>
        <v/>
      </c>
      <c r="AA10" s="268" t="str">
        <f t="array" ref="AA10">IFERROR(IF(INDEX(三跨两临近重点区段!$F:$F,MATCH(1,(MONTH(三跨两临近重点区段!$D:$D)=10)*(三跨两临近重点区段!$A:$A=D10),0))="已取消","已取消",INDEX(三跨两临近重点区段!$D:$D,MATCH(1,(MONTH(三跨两临近重点区段!$D:$D)=10)*(三跨两临近重点区段!$A:$A=D10)*(三跨两临近重点区段!$F:$F="现存区段"),0))),"")</f>
        <v/>
      </c>
      <c r="AB10" s="72" t="str">
        <f t="array" ref="AB10">IFERROR(IF(INDEX(三跨两临近重点区段!$F:$F,MATCH(1,(MONTH(三跨两临近重点区段!$D:$D)=10)*(三跨两临近重点区段!$A:$A=D10),0))="已取消","已取消",INDEX(三跨两临近重点区段!$E:$E,MATCH(1,(MONTH(三跨两临近重点区段!$D:$D)=10)*(三跨两临近重点区段!$A:$A=D10)*(三跨两临近重点区段!$F:$F="现存区段"),0))),"")</f>
        <v/>
      </c>
      <c r="AC10" s="284" t="str">
        <f t="array" ref="AC10">IFERROR(IF(INDEX(三跨两临近重点区段!$F:$F,MATCH(1,(MONTH(三跨两临近重点区段!$D:$D)=11)*(三跨两临近重点区段!$A:$A=D10),0))="已取消","已取消",INDEX(三跨两临近重点区段!$D:$D,MATCH(1,(MONTH(三跨两临近重点区段!$D:$D)=11)*(三跨两临近重点区段!$A:$A=D10)*(三跨两临近重点区段!$F:$F="现存区段"),0))),"")</f>
        <v/>
      </c>
      <c r="AD10" s="72" t="str">
        <f t="array" ref="AD10">IFERROR(IF(INDEX(三跨两临近重点区段!$F:$F,MATCH(1,(MONTH(三跨两临近重点区段!$D:$D)=11)*(三跨两临近重点区段!$A:$A=D10),0))="已取消","已取消",INDEX(三跨两临近重点区段!$E:$E,MATCH(1,(MONTH(三跨两临近重点区段!$D:$D)=11)*(三跨两临近重点区段!$A:$A=D10)*(三跨两临近重点区段!$F:$F="现存区段"),0))),"")</f>
        <v/>
      </c>
      <c r="AE10" s="284" t="str">
        <f t="array" ref="AE10">IFERROR(IF(INDEX(三跨两临近重点区段!$F:$F,MATCH(1,(MONTH(三跨两临近重点区段!$D:$D)=12)*(三跨两临近重点区段!$A:$A=D10),0))="已取消","已取消",INDEX(三跨两临近重点区段!$D:$D,MATCH(1,(MONTH(三跨两临近重点区段!$D:$D)=12)*(三跨两临近重点区段!$A:$A=D10)*(三跨两临近重点区段!$F:$F="现存区段"),0))),"")</f>
        <v/>
      </c>
      <c r="AF10" s="72" t="str">
        <f t="array" ref="AF10">IFERROR(IF(INDEX(三跨两临近重点区段!$F:$F,MATCH(1,(MONTH(三跨两临近重点区段!$D:$D)=12)*(三跨两临近重点区段!$A:$A=D10),0))="已取消","已取消",INDEX(三跨两临近重点区段!$E:$E,MATCH(1,(MONTH(三跨两临近重点区段!$D:$D)=12)*(三跨两临近重点区段!$A:$A=D10)*(三跨两临近重点区段!$F:$F="现存区段"),0))),"")</f>
        <v/>
      </c>
      <c r="AH10" t="e">
        <f t="array" ref="AH10">INDEX(三跨两临近重点区段!$G:$G,MATCH(D10,三跨两临近重点区段!$A:$A,0))</f>
        <v>#N/A</v>
      </c>
      <c r="AI10" t="e">
        <f>INDEX(三跨两临近重点区段!$J:$J,MATCH(D10,三跨两临近重点区段!$A:$A,0))</f>
        <v>#N/A</v>
      </c>
    </row>
    <row r="11" ht="14.25" spans="1:35">
      <c r="A11" s="263" t="s">
        <v>363</v>
      </c>
      <c r="B11" s="264" t="s">
        <v>2118</v>
      </c>
      <c r="C11" s="263" t="s">
        <v>2126</v>
      </c>
      <c r="D11" s="263" t="s">
        <v>2128</v>
      </c>
      <c r="E11" s="265" t="s">
        <v>2115</v>
      </c>
      <c r="F11" s="264" t="s">
        <v>125</v>
      </c>
      <c r="G11" s="263" t="s">
        <v>2116</v>
      </c>
      <c r="H11" s="263" t="s">
        <v>1144</v>
      </c>
      <c r="I11" s="271"/>
      <c r="J11" s="196"/>
      <c r="K11" s="196"/>
      <c r="L11" s="196"/>
      <c r="M11" s="270"/>
      <c r="N11" s="270"/>
      <c r="O11" s="33"/>
      <c r="P11" s="107"/>
      <c r="Q11" s="279"/>
      <c r="R11" s="279"/>
      <c r="S11" s="282">
        <v>45446.4833333333</v>
      </c>
      <c r="T11" s="279" t="s">
        <v>2117</v>
      </c>
      <c r="U11" s="268" t="str">
        <f t="array" ref="U11">IFERROR(IF(INDEX(三跨两临近重点区段!$F:$F,MATCH(1,(MONTH(三跨两临近重点区段!$D:$D)=7)*(三跨两临近重点区段!$A:$A=D11),0))="已取消","已取消",INDEX(三跨两临近重点区段!$D:$D,MATCH(1,(MONTH(三跨两临近重点区段!$D:$D)=7)*(三跨两临近重点区段!$A:$A=D11)*(三跨两临近重点区段!$F:$F="现存区段"),0))),"")</f>
        <v/>
      </c>
      <c r="V11" s="232" t="str">
        <f t="array" ref="V11">IFERROR(IF(INDEX(三跨两临近重点区段!$F:$F,MATCH(1,(MONTH(三跨两临近重点区段!$D:$D)=7)*(三跨两临近重点区段!$A:$A=D11),0))="已取消","已取消",INDEX(三跨两临近重点区段!$E:$E,MATCH(1,(MONTH(三跨两临近重点区段!$D:$D)=7)*(三跨两临近重点区段!$A:$A=D11)*(三跨两临近重点区段!$F:$F="现存区段"),0))),"")</f>
        <v/>
      </c>
      <c r="W11" s="268" t="str">
        <f t="array" ref="W11">IFERROR(IF(INDEX(三跨两临近重点区段!$F:$F,MATCH(1,(MONTH(三跨两临近重点区段!$D:$D)=8)*(三跨两临近重点区段!$A:$A=D11),0))="已取消","已取消",INDEX(三跨两临近重点区段!$D:$D,MATCH(1,(MONTH(三跨两临近重点区段!$D:$D)=8)*(三跨两临近重点区段!$A:$A=D11)*(三跨两临近重点区段!$F:$F="现存区段"),0))),"")</f>
        <v/>
      </c>
      <c r="X11" s="232" t="str">
        <f t="array" ref="X11">IFERROR(IF(INDEX(三跨两临近重点区段!$F:$F,MATCH(1,(MONTH(三跨两临近重点区段!$D:$D)=8)*(三跨两临近重点区段!$A:$A=D11),0))="已取消","已取消",INDEX(三跨两临近重点区段!$E:$E,MATCH(1,(MONTH(三跨两临近重点区段!$D:$D)=8)*(三跨两临近重点区段!$A:$A=D11)*(三跨两临近重点区段!$F:$F="现存区段"),0))),"")</f>
        <v/>
      </c>
      <c r="Y11" s="268" t="str">
        <f t="array" ref="Y11">IFERROR(IF(INDEX(三跨两临近重点区段!$F:$F,MATCH(1,(MONTH(三跨两临近重点区段!$D:$D)=9)*(三跨两临近重点区段!$A:$A=D11),0))="已取消","已取消",INDEX(三跨两临近重点区段!$D:$D,MATCH(1,(MONTH(三跨两临近重点区段!$D:$D)=9)*(三跨两临近重点区段!$A:$A=D11)*(三跨两临近重点区段!$F:$F="现存区段"),0))),"")</f>
        <v/>
      </c>
      <c r="Z11" s="232" t="str">
        <f t="array" ref="Z11">IFERROR(IF(INDEX(三跨两临近重点区段!$F:$F,MATCH(1,(MONTH(三跨两临近重点区段!$D:$D)=9)*(三跨两临近重点区段!$A:$A=D11),0))="已取消","已取消",INDEX(三跨两临近重点区段!$E:$E,MATCH(1,(MONTH(三跨两临近重点区段!$D:$D)=9)*(三跨两临近重点区段!$A:$A=D11)*(三跨两临近重点区段!$F:$F="现存区段"),0))),"")</f>
        <v/>
      </c>
      <c r="AA11" s="268" t="str">
        <f t="array" ref="AA11">IFERROR(IF(INDEX(三跨两临近重点区段!$F:$F,MATCH(1,(MONTH(三跨两临近重点区段!$D:$D)=10)*(三跨两临近重点区段!$A:$A=D11),0))="已取消","已取消",INDEX(三跨两临近重点区段!$D:$D,MATCH(1,(MONTH(三跨两临近重点区段!$D:$D)=10)*(三跨两临近重点区段!$A:$A=D11)*(三跨两临近重点区段!$F:$F="现存区段"),0))),"")</f>
        <v/>
      </c>
      <c r="AB11" s="72" t="str">
        <f t="array" ref="AB11">IFERROR(IF(INDEX(三跨两临近重点区段!$F:$F,MATCH(1,(MONTH(三跨两临近重点区段!$D:$D)=10)*(三跨两临近重点区段!$A:$A=D11),0))="已取消","已取消",INDEX(三跨两临近重点区段!$E:$E,MATCH(1,(MONTH(三跨两临近重点区段!$D:$D)=10)*(三跨两临近重点区段!$A:$A=D11)*(三跨两临近重点区段!$F:$F="现存区段"),0))),"")</f>
        <v/>
      </c>
      <c r="AC11" s="284" t="str">
        <f t="array" ref="AC11">IFERROR(IF(INDEX(三跨两临近重点区段!$F:$F,MATCH(1,(MONTH(三跨两临近重点区段!$D:$D)=11)*(三跨两临近重点区段!$A:$A=D11),0))="已取消","已取消",INDEX(三跨两临近重点区段!$D:$D,MATCH(1,(MONTH(三跨两临近重点区段!$D:$D)=11)*(三跨两临近重点区段!$A:$A=D11)*(三跨两临近重点区段!$F:$F="现存区段"),0))),"")</f>
        <v/>
      </c>
      <c r="AD11" s="72" t="str">
        <f t="array" ref="AD11">IFERROR(IF(INDEX(三跨两临近重点区段!$F:$F,MATCH(1,(MONTH(三跨两临近重点区段!$D:$D)=11)*(三跨两临近重点区段!$A:$A=D11),0))="已取消","已取消",INDEX(三跨两临近重点区段!$E:$E,MATCH(1,(MONTH(三跨两临近重点区段!$D:$D)=11)*(三跨两临近重点区段!$A:$A=D11)*(三跨两临近重点区段!$F:$F="现存区段"),0))),"")</f>
        <v/>
      </c>
      <c r="AE11" s="284" t="str">
        <f t="array" ref="AE11">IFERROR(IF(INDEX(三跨两临近重点区段!$F:$F,MATCH(1,(MONTH(三跨两临近重点区段!$D:$D)=12)*(三跨两临近重点区段!$A:$A=D11),0))="已取消","已取消",INDEX(三跨两临近重点区段!$D:$D,MATCH(1,(MONTH(三跨两临近重点区段!$D:$D)=12)*(三跨两临近重点区段!$A:$A=D11)*(三跨两临近重点区段!$F:$F="现存区段"),0))),"")</f>
        <v/>
      </c>
      <c r="AF11" s="72" t="str">
        <f t="array" ref="AF11">IFERROR(IF(INDEX(三跨两临近重点区段!$F:$F,MATCH(1,(MONTH(三跨两临近重点区段!$D:$D)=12)*(三跨两临近重点区段!$A:$A=D11),0))="已取消","已取消",INDEX(三跨两临近重点区段!$E:$E,MATCH(1,(MONTH(三跨两临近重点区段!$D:$D)=12)*(三跨两临近重点区段!$A:$A=D11)*(三跨两临近重点区段!$F:$F="现存区段"),0))),"")</f>
        <v/>
      </c>
      <c r="AH11" t="e">
        <f t="array" ref="AH11">INDEX(三跨两临近重点区段!$G:$G,MATCH(D11,三跨两临近重点区段!$A:$A,0))</f>
        <v>#N/A</v>
      </c>
      <c r="AI11" t="e">
        <f>INDEX(三跨两临近重点区段!$J:$J,MATCH(D11,三跨两临近重点区段!$A:$A,0))</f>
        <v>#N/A</v>
      </c>
    </row>
    <row r="12" ht="14.25" spans="1:35">
      <c r="A12" s="263" t="s">
        <v>363</v>
      </c>
      <c r="B12" s="264" t="s">
        <v>2129</v>
      </c>
      <c r="C12" s="263" t="s">
        <v>2130</v>
      </c>
      <c r="D12" s="263" t="s">
        <v>2131</v>
      </c>
      <c r="E12" s="265" t="s">
        <v>2115</v>
      </c>
      <c r="F12" s="264" t="s">
        <v>125</v>
      </c>
      <c r="G12" s="263" t="s">
        <v>2116</v>
      </c>
      <c r="H12" s="263" t="s">
        <v>1337</v>
      </c>
      <c r="I12" s="271"/>
      <c r="J12" s="196"/>
      <c r="K12" s="196"/>
      <c r="L12" s="196"/>
      <c r="M12" s="270"/>
      <c r="N12" s="270"/>
      <c r="O12" s="33"/>
      <c r="P12" s="107"/>
      <c r="Q12" s="279"/>
      <c r="R12" s="279"/>
      <c r="S12" s="281"/>
      <c r="T12" s="279"/>
      <c r="U12" s="268" t="str">
        <f t="array" ref="U12">IFERROR(IF(INDEX(三跨两临近重点区段!$F:$F,MATCH(1,(MONTH(三跨两临近重点区段!$D:$D)=7)*(三跨两临近重点区段!$A:$A=D12),0))="已取消","已取消",INDEX(三跨两临近重点区段!$D:$D,MATCH(1,(MONTH(三跨两临近重点区段!$D:$D)=7)*(三跨两临近重点区段!$A:$A=D12)*(三跨两临近重点区段!$F:$F="现存区段"),0))),"")</f>
        <v/>
      </c>
      <c r="V12" s="232" t="str">
        <f t="array" ref="V12">IFERROR(IF(INDEX(三跨两临近重点区段!$F:$F,MATCH(1,(MONTH(三跨两临近重点区段!$D:$D)=7)*(三跨两临近重点区段!$A:$A=D12),0))="已取消","已取消",INDEX(三跨两临近重点区段!$E:$E,MATCH(1,(MONTH(三跨两临近重点区段!$D:$D)=7)*(三跨两临近重点区段!$A:$A=D12)*(三跨两临近重点区段!$F:$F="现存区段"),0))),"")</f>
        <v/>
      </c>
      <c r="W12" s="268" t="str">
        <f t="array" ref="W12">IFERROR(IF(INDEX(三跨两临近重点区段!$F:$F,MATCH(1,(MONTH(三跨两临近重点区段!$D:$D)=8)*(三跨两临近重点区段!$A:$A=D12),0))="已取消","已取消",INDEX(三跨两临近重点区段!$D:$D,MATCH(1,(MONTH(三跨两临近重点区段!$D:$D)=8)*(三跨两临近重点区段!$A:$A=D12)*(三跨两临近重点区段!$F:$F="现存区段"),0))),"")</f>
        <v/>
      </c>
      <c r="X12" s="232" t="str">
        <f t="array" ref="X12">IFERROR(IF(INDEX(三跨两临近重点区段!$F:$F,MATCH(1,(MONTH(三跨两临近重点区段!$D:$D)=8)*(三跨两临近重点区段!$A:$A=D12),0))="已取消","已取消",INDEX(三跨两临近重点区段!$E:$E,MATCH(1,(MONTH(三跨两临近重点区段!$D:$D)=8)*(三跨两临近重点区段!$A:$A=D12)*(三跨两临近重点区段!$F:$F="现存区段"),0))),"")</f>
        <v/>
      </c>
      <c r="Y12" s="268" t="str">
        <f t="array" ref="Y12">IFERROR(IF(INDEX(三跨两临近重点区段!$F:$F,MATCH(1,(MONTH(三跨两临近重点区段!$D:$D)=9)*(三跨两临近重点区段!$A:$A=D12),0))="已取消","已取消",INDEX(三跨两临近重点区段!$D:$D,MATCH(1,(MONTH(三跨两临近重点区段!$D:$D)=9)*(三跨两临近重点区段!$A:$A=D12)*(三跨两临近重点区段!$F:$F="现存区段"),0))),"")</f>
        <v/>
      </c>
      <c r="Z12" s="232" t="str">
        <f t="array" ref="Z12">IFERROR(IF(INDEX(三跨两临近重点区段!$F:$F,MATCH(1,(MONTH(三跨两临近重点区段!$D:$D)=9)*(三跨两临近重点区段!$A:$A=D12),0))="已取消","已取消",INDEX(三跨两临近重点区段!$E:$E,MATCH(1,(MONTH(三跨两临近重点区段!$D:$D)=9)*(三跨两临近重点区段!$A:$A=D12)*(三跨两临近重点区段!$F:$F="现存区段"),0))),"")</f>
        <v/>
      </c>
      <c r="AA12" s="268" t="str">
        <f t="array" ref="AA12">IFERROR(IF(INDEX(三跨两临近重点区段!$F:$F,MATCH(1,(MONTH(三跨两临近重点区段!$D:$D)=10)*(三跨两临近重点区段!$A:$A=D12),0))="已取消","已取消",INDEX(三跨两临近重点区段!$D:$D,MATCH(1,(MONTH(三跨两临近重点区段!$D:$D)=10)*(三跨两临近重点区段!$A:$A=D12)*(三跨两临近重点区段!$F:$F="现存区段"),0))),"")</f>
        <v/>
      </c>
      <c r="AB12" s="72" t="str">
        <f t="array" ref="AB12">IFERROR(IF(INDEX(三跨两临近重点区段!$F:$F,MATCH(1,(MONTH(三跨两临近重点区段!$D:$D)=10)*(三跨两临近重点区段!$A:$A=D12),0))="已取消","已取消",INDEX(三跨两临近重点区段!$E:$E,MATCH(1,(MONTH(三跨两临近重点区段!$D:$D)=10)*(三跨两临近重点区段!$A:$A=D12)*(三跨两临近重点区段!$F:$F="现存区段"),0))),"")</f>
        <v/>
      </c>
      <c r="AC12" s="284" t="str">
        <f t="array" ref="AC12">IFERROR(IF(INDEX(三跨两临近重点区段!$F:$F,MATCH(1,(MONTH(三跨两临近重点区段!$D:$D)=11)*(三跨两临近重点区段!$A:$A=D12),0))="已取消","已取消",INDEX(三跨两临近重点区段!$D:$D,MATCH(1,(MONTH(三跨两临近重点区段!$D:$D)=11)*(三跨两临近重点区段!$A:$A=D12)*(三跨两临近重点区段!$F:$F="现存区段"),0))),"")</f>
        <v/>
      </c>
      <c r="AD12" s="72" t="str">
        <f t="array" ref="AD12">IFERROR(IF(INDEX(三跨两临近重点区段!$F:$F,MATCH(1,(MONTH(三跨两临近重点区段!$D:$D)=11)*(三跨两临近重点区段!$A:$A=D12),0))="已取消","已取消",INDEX(三跨两临近重点区段!$E:$E,MATCH(1,(MONTH(三跨两临近重点区段!$D:$D)=11)*(三跨两临近重点区段!$A:$A=D12)*(三跨两临近重点区段!$F:$F="现存区段"),0))),"")</f>
        <v/>
      </c>
      <c r="AE12" s="284" t="str">
        <f t="array" ref="AE12">IFERROR(IF(INDEX(三跨两临近重点区段!$F:$F,MATCH(1,(MONTH(三跨两临近重点区段!$D:$D)=12)*(三跨两临近重点区段!$A:$A=D12),0))="已取消","已取消",INDEX(三跨两临近重点区段!$D:$D,MATCH(1,(MONTH(三跨两临近重点区段!$D:$D)=12)*(三跨两临近重点区段!$A:$A=D12)*(三跨两临近重点区段!$F:$F="现存区段"),0))),"")</f>
        <v/>
      </c>
      <c r="AF12" s="72" t="str">
        <f t="array" ref="AF12">IFERROR(IF(INDEX(三跨两临近重点区段!$F:$F,MATCH(1,(MONTH(三跨两临近重点区段!$D:$D)=12)*(三跨两临近重点区段!$A:$A=D12),0))="已取消","已取消",INDEX(三跨两临近重点区段!$E:$E,MATCH(1,(MONTH(三跨两临近重点区段!$D:$D)=12)*(三跨两临近重点区段!$A:$A=D12)*(三跨两临近重点区段!$F:$F="现存区段"),0))),"")</f>
        <v/>
      </c>
      <c r="AH12" t="e">
        <f t="array" ref="AH12">INDEX(三跨两临近重点区段!$G:$G,MATCH(D12,三跨两临近重点区段!$A:$A,0))</f>
        <v>#N/A</v>
      </c>
      <c r="AI12" t="e">
        <f>INDEX(三跨两临近重点区段!$J:$J,MATCH(D12,三跨两临近重点区段!$A:$A,0))</f>
        <v>#N/A</v>
      </c>
    </row>
    <row r="13" ht="14.25" spans="1:35">
      <c r="A13" s="263" t="s">
        <v>363</v>
      </c>
      <c r="B13" s="264" t="s">
        <v>2132</v>
      </c>
      <c r="C13" s="263" t="s">
        <v>2130</v>
      </c>
      <c r="D13" s="263" t="s">
        <v>2133</v>
      </c>
      <c r="E13" s="265" t="s">
        <v>2115</v>
      </c>
      <c r="F13" s="264" t="s">
        <v>125</v>
      </c>
      <c r="G13" s="263" t="s">
        <v>2116</v>
      </c>
      <c r="H13" s="263" t="s">
        <v>1337</v>
      </c>
      <c r="I13" s="271"/>
      <c r="J13" s="196"/>
      <c r="K13" s="196"/>
      <c r="L13" s="196"/>
      <c r="M13" s="270"/>
      <c r="N13" s="270"/>
      <c r="O13" s="33"/>
      <c r="P13" s="107"/>
      <c r="Q13" s="279"/>
      <c r="R13" s="279"/>
      <c r="S13" s="282">
        <v>45446.4833333333</v>
      </c>
      <c r="T13" s="279" t="s">
        <v>2117</v>
      </c>
      <c r="U13" s="268" t="str">
        <f t="array" ref="U13">IFERROR(IF(INDEX(三跨两临近重点区段!$F:$F,MATCH(1,(MONTH(三跨两临近重点区段!$D:$D)=7)*(三跨两临近重点区段!$A:$A=D13),0))="已取消","已取消",INDEX(三跨两临近重点区段!$D:$D,MATCH(1,(MONTH(三跨两临近重点区段!$D:$D)=7)*(三跨两临近重点区段!$A:$A=D13)*(三跨两临近重点区段!$F:$F="现存区段"),0))),"")</f>
        <v/>
      </c>
      <c r="V13" s="232" t="str">
        <f t="array" ref="V13">IFERROR(IF(INDEX(三跨两临近重点区段!$F:$F,MATCH(1,(MONTH(三跨两临近重点区段!$D:$D)=7)*(三跨两临近重点区段!$A:$A=D13),0))="已取消","已取消",INDEX(三跨两临近重点区段!$E:$E,MATCH(1,(MONTH(三跨两临近重点区段!$D:$D)=7)*(三跨两临近重点区段!$A:$A=D13)*(三跨两临近重点区段!$F:$F="现存区段"),0))),"")</f>
        <v/>
      </c>
      <c r="W13" s="268" t="str">
        <f t="array" ref="W13">IFERROR(IF(INDEX(三跨两临近重点区段!$F:$F,MATCH(1,(MONTH(三跨两临近重点区段!$D:$D)=8)*(三跨两临近重点区段!$A:$A=D13),0))="已取消","已取消",INDEX(三跨两临近重点区段!$D:$D,MATCH(1,(MONTH(三跨两临近重点区段!$D:$D)=8)*(三跨两临近重点区段!$A:$A=D13)*(三跨两临近重点区段!$F:$F="现存区段"),0))),"")</f>
        <v/>
      </c>
      <c r="X13" s="232" t="str">
        <f t="array" ref="X13">IFERROR(IF(INDEX(三跨两临近重点区段!$F:$F,MATCH(1,(MONTH(三跨两临近重点区段!$D:$D)=8)*(三跨两临近重点区段!$A:$A=D13),0))="已取消","已取消",INDEX(三跨两临近重点区段!$E:$E,MATCH(1,(MONTH(三跨两临近重点区段!$D:$D)=8)*(三跨两临近重点区段!$A:$A=D13)*(三跨两临近重点区段!$F:$F="现存区段"),0))),"")</f>
        <v/>
      </c>
      <c r="Y13" s="268" t="str">
        <f t="array" ref="Y13">IFERROR(IF(INDEX(三跨两临近重点区段!$F:$F,MATCH(1,(MONTH(三跨两临近重点区段!$D:$D)=9)*(三跨两临近重点区段!$A:$A=D13),0))="已取消","已取消",INDEX(三跨两临近重点区段!$D:$D,MATCH(1,(MONTH(三跨两临近重点区段!$D:$D)=9)*(三跨两临近重点区段!$A:$A=D13)*(三跨两临近重点区段!$F:$F="现存区段"),0))),"")</f>
        <v/>
      </c>
      <c r="Z13" s="232" t="str">
        <f t="array" ref="Z13">IFERROR(IF(INDEX(三跨两临近重点区段!$F:$F,MATCH(1,(MONTH(三跨两临近重点区段!$D:$D)=9)*(三跨两临近重点区段!$A:$A=D13),0))="已取消","已取消",INDEX(三跨两临近重点区段!$E:$E,MATCH(1,(MONTH(三跨两临近重点区段!$D:$D)=9)*(三跨两临近重点区段!$A:$A=D13)*(三跨两临近重点区段!$F:$F="现存区段"),0))),"")</f>
        <v/>
      </c>
      <c r="AA13" s="268" t="str">
        <f t="array" ref="AA13">IFERROR(IF(INDEX(三跨两临近重点区段!$F:$F,MATCH(1,(MONTH(三跨两临近重点区段!$D:$D)=10)*(三跨两临近重点区段!$A:$A=D13),0))="已取消","已取消",INDEX(三跨两临近重点区段!$D:$D,MATCH(1,(MONTH(三跨两临近重点区段!$D:$D)=10)*(三跨两临近重点区段!$A:$A=D13)*(三跨两临近重点区段!$F:$F="现存区段"),0))),"")</f>
        <v/>
      </c>
      <c r="AB13" s="72" t="str">
        <f t="array" ref="AB13">IFERROR(IF(INDEX(三跨两临近重点区段!$F:$F,MATCH(1,(MONTH(三跨两临近重点区段!$D:$D)=10)*(三跨两临近重点区段!$A:$A=D13),0))="已取消","已取消",INDEX(三跨两临近重点区段!$E:$E,MATCH(1,(MONTH(三跨两临近重点区段!$D:$D)=10)*(三跨两临近重点区段!$A:$A=D13)*(三跨两临近重点区段!$F:$F="现存区段"),0))),"")</f>
        <v/>
      </c>
      <c r="AC13" s="284" t="str">
        <f t="array" ref="AC13">IFERROR(IF(INDEX(三跨两临近重点区段!$F:$F,MATCH(1,(MONTH(三跨两临近重点区段!$D:$D)=11)*(三跨两临近重点区段!$A:$A=D13),0))="已取消","已取消",INDEX(三跨两临近重点区段!$D:$D,MATCH(1,(MONTH(三跨两临近重点区段!$D:$D)=11)*(三跨两临近重点区段!$A:$A=D13)*(三跨两临近重点区段!$F:$F="现存区段"),0))),"")</f>
        <v/>
      </c>
      <c r="AD13" s="72" t="str">
        <f t="array" ref="AD13">IFERROR(IF(INDEX(三跨两临近重点区段!$F:$F,MATCH(1,(MONTH(三跨两临近重点区段!$D:$D)=11)*(三跨两临近重点区段!$A:$A=D13),0))="已取消","已取消",INDEX(三跨两临近重点区段!$E:$E,MATCH(1,(MONTH(三跨两临近重点区段!$D:$D)=11)*(三跨两临近重点区段!$A:$A=D13)*(三跨两临近重点区段!$F:$F="现存区段"),0))),"")</f>
        <v/>
      </c>
      <c r="AE13" s="284" t="str">
        <f t="array" ref="AE13">IFERROR(IF(INDEX(三跨两临近重点区段!$F:$F,MATCH(1,(MONTH(三跨两临近重点区段!$D:$D)=12)*(三跨两临近重点区段!$A:$A=D13),0))="已取消","已取消",INDEX(三跨两临近重点区段!$D:$D,MATCH(1,(MONTH(三跨两临近重点区段!$D:$D)=12)*(三跨两临近重点区段!$A:$A=D13)*(三跨两临近重点区段!$F:$F="现存区段"),0))),"")</f>
        <v/>
      </c>
      <c r="AF13" s="72" t="str">
        <f t="array" ref="AF13">IFERROR(IF(INDEX(三跨两临近重点区段!$F:$F,MATCH(1,(MONTH(三跨两临近重点区段!$D:$D)=12)*(三跨两临近重点区段!$A:$A=D13),0))="已取消","已取消",INDEX(三跨两临近重点区段!$E:$E,MATCH(1,(MONTH(三跨两临近重点区段!$D:$D)=12)*(三跨两临近重点区段!$A:$A=D13)*(三跨两临近重点区段!$F:$F="现存区段"),0))),"")</f>
        <v/>
      </c>
      <c r="AH13" t="e">
        <f t="array" ref="AH13">INDEX(三跨两临近重点区段!$G:$G,MATCH(D13,三跨两临近重点区段!$A:$A,0))</f>
        <v>#N/A</v>
      </c>
      <c r="AI13" t="e">
        <f>INDEX(三跨两临近重点区段!$J:$J,MATCH(D13,三跨两临近重点区段!$A:$A,0))</f>
        <v>#N/A</v>
      </c>
    </row>
    <row r="14" ht="14.25" spans="1:35">
      <c r="A14" s="263" t="s">
        <v>150</v>
      </c>
      <c r="B14" s="264" t="s">
        <v>2134</v>
      </c>
      <c r="C14" s="263" t="s">
        <v>2135</v>
      </c>
      <c r="D14" s="263" t="s">
        <v>2136</v>
      </c>
      <c r="E14" s="265" t="s">
        <v>2137</v>
      </c>
      <c r="F14" s="264" t="s">
        <v>125</v>
      </c>
      <c r="G14" s="263" t="s">
        <v>2138</v>
      </c>
      <c r="H14" s="263" t="s">
        <v>1014</v>
      </c>
      <c r="I14" s="271"/>
      <c r="J14" s="196"/>
      <c r="K14" s="196"/>
      <c r="L14" s="196"/>
      <c r="M14" s="270"/>
      <c r="N14" s="270"/>
      <c r="O14" s="33"/>
      <c r="P14" s="107"/>
      <c r="Q14" s="283"/>
      <c r="R14" s="279"/>
      <c r="S14" s="281"/>
      <c r="T14" s="279"/>
      <c r="U14" s="268" t="str">
        <f t="array" ref="U14">IFERROR(IF(INDEX(三跨两临近重点区段!$F:$F,MATCH(1,(MONTH(三跨两临近重点区段!$D:$D)=7)*(三跨两临近重点区段!$A:$A=D14),0))="已取消","已取消",INDEX(三跨两临近重点区段!$D:$D,MATCH(1,(MONTH(三跨两临近重点区段!$D:$D)=7)*(三跨两临近重点区段!$A:$A=D14)*(三跨两临近重点区段!$F:$F="现存区段"),0))),"")</f>
        <v/>
      </c>
      <c r="V14" s="232" t="str">
        <f t="array" ref="V14">IFERROR(IF(INDEX(三跨两临近重点区段!$F:$F,MATCH(1,(MONTH(三跨两临近重点区段!$D:$D)=7)*(三跨两临近重点区段!$A:$A=D14),0))="已取消","已取消",INDEX(三跨两临近重点区段!$E:$E,MATCH(1,(MONTH(三跨两临近重点区段!$D:$D)=7)*(三跨两临近重点区段!$A:$A=D14)*(三跨两临近重点区段!$F:$F="现存区段"),0))),"")</f>
        <v/>
      </c>
      <c r="W14" s="268" t="str">
        <f t="array" ref="W14">IFERROR(IF(INDEX(三跨两临近重点区段!$F:$F,MATCH(1,(MONTH(三跨两临近重点区段!$D:$D)=8)*(三跨两临近重点区段!$A:$A=D14),0))="已取消","已取消",INDEX(三跨两临近重点区段!$D:$D,MATCH(1,(MONTH(三跨两临近重点区段!$D:$D)=8)*(三跨两临近重点区段!$A:$A=D14)*(三跨两临近重点区段!$F:$F="现存区段"),0))),"")</f>
        <v/>
      </c>
      <c r="X14" s="232" t="str">
        <f t="array" ref="X14">IFERROR(IF(INDEX(三跨两临近重点区段!$F:$F,MATCH(1,(MONTH(三跨两临近重点区段!$D:$D)=8)*(三跨两临近重点区段!$A:$A=D14),0))="已取消","已取消",INDEX(三跨两临近重点区段!$E:$E,MATCH(1,(MONTH(三跨两临近重点区段!$D:$D)=8)*(三跨两临近重点区段!$A:$A=D14)*(三跨两临近重点区段!$F:$F="现存区段"),0))),"")</f>
        <v/>
      </c>
      <c r="Y14" s="268" t="str">
        <f t="array" ref="Y14">IFERROR(IF(INDEX(三跨两临近重点区段!$F:$F,MATCH(1,(MONTH(三跨两临近重点区段!$D:$D)=9)*(三跨两临近重点区段!$A:$A=D14),0))="已取消","已取消",INDEX(三跨两临近重点区段!$D:$D,MATCH(1,(MONTH(三跨两临近重点区段!$D:$D)=9)*(三跨两临近重点区段!$A:$A=D14)*(三跨两临近重点区段!$F:$F="现存区段"),0))),"")</f>
        <v/>
      </c>
      <c r="Z14" s="232" t="str">
        <f t="array" ref="Z14">IFERROR(IF(INDEX(三跨两临近重点区段!$F:$F,MATCH(1,(MONTH(三跨两临近重点区段!$D:$D)=9)*(三跨两临近重点区段!$A:$A=D14),0))="已取消","已取消",INDEX(三跨两临近重点区段!$E:$E,MATCH(1,(MONTH(三跨两临近重点区段!$D:$D)=9)*(三跨两临近重点区段!$A:$A=D14)*(三跨两临近重点区段!$F:$F="现存区段"),0))),"")</f>
        <v/>
      </c>
      <c r="AA14" s="268" t="str">
        <f t="array" ref="AA14">IFERROR(IF(INDEX(三跨两临近重点区段!$F:$F,MATCH(1,(MONTH(三跨两临近重点区段!$D:$D)=10)*(三跨两临近重点区段!$A:$A=D14),0))="已取消","已取消",INDEX(三跨两临近重点区段!$D:$D,MATCH(1,(MONTH(三跨两临近重点区段!$D:$D)=10)*(三跨两临近重点区段!$A:$A=D14)*(三跨两临近重点区段!$F:$F="现存区段"),0))),"")</f>
        <v/>
      </c>
      <c r="AB14" s="72" t="str">
        <f t="array" ref="AB14">IFERROR(IF(INDEX(三跨两临近重点区段!$F:$F,MATCH(1,(MONTH(三跨两临近重点区段!$D:$D)=10)*(三跨两临近重点区段!$A:$A=D14),0))="已取消","已取消",INDEX(三跨两临近重点区段!$E:$E,MATCH(1,(MONTH(三跨两临近重点区段!$D:$D)=10)*(三跨两临近重点区段!$A:$A=D14)*(三跨两临近重点区段!$F:$F="现存区段"),0))),"")</f>
        <v/>
      </c>
      <c r="AC14" s="284" t="str">
        <f t="array" ref="AC14">IFERROR(IF(INDEX(三跨两临近重点区段!$F:$F,MATCH(1,(MONTH(三跨两临近重点区段!$D:$D)=11)*(三跨两临近重点区段!$A:$A=D14),0))="已取消","已取消",INDEX(三跨两临近重点区段!$D:$D,MATCH(1,(MONTH(三跨两临近重点区段!$D:$D)=11)*(三跨两临近重点区段!$A:$A=D14)*(三跨两临近重点区段!$F:$F="现存区段"),0))),"")</f>
        <v/>
      </c>
      <c r="AD14" s="72" t="str">
        <f t="array" ref="AD14">IFERROR(IF(INDEX(三跨两临近重点区段!$F:$F,MATCH(1,(MONTH(三跨两临近重点区段!$D:$D)=11)*(三跨两临近重点区段!$A:$A=D14),0))="已取消","已取消",INDEX(三跨两临近重点区段!$E:$E,MATCH(1,(MONTH(三跨两临近重点区段!$D:$D)=11)*(三跨两临近重点区段!$A:$A=D14)*(三跨两临近重点区段!$F:$F="现存区段"),0))),"")</f>
        <v/>
      </c>
      <c r="AE14" s="284" t="str">
        <f t="array" ref="AE14">IFERROR(IF(INDEX(三跨两临近重点区段!$F:$F,MATCH(1,(MONTH(三跨两临近重点区段!$D:$D)=12)*(三跨两临近重点区段!$A:$A=D14),0))="已取消","已取消",INDEX(三跨两临近重点区段!$D:$D,MATCH(1,(MONTH(三跨两临近重点区段!$D:$D)=12)*(三跨两临近重点区段!$A:$A=D14)*(三跨两临近重点区段!$F:$F="现存区段"),0))),"")</f>
        <v/>
      </c>
      <c r="AF14" s="72" t="str">
        <f t="array" ref="AF14">IFERROR(IF(INDEX(三跨两临近重点区段!$F:$F,MATCH(1,(MONTH(三跨两临近重点区段!$D:$D)=12)*(三跨两临近重点区段!$A:$A=D14),0))="已取消","已取消",INDEX(三跨两临近重点区段!$E:$E,MATCH(1,(MONTH(三跨两临近重点区段!$D:$D)=12)*(三跨两临近重点区段!$A:$A=D14)*(三跨两临近重点区段!$F:$F="现存区段"),0))),"")</f>
        <v/>
      </c>
      <c r="AH14" t="e">
        <f t="array" ref="AH14">INDEX(三跨两临近重点区段!$G:$G,MATCH(D14,三跨两临近重点区段!$A:$A,0))</f>
        <v>#N/A</v>
      </c>
      <c r="AI14" t="e">
        <f>INDEX(三跨两临近重点区段!$J:$J,MATCH(D14,三跨两临近重点区段!$A:$A,0))</f>
        <v>#N/A</v>
      </c>
    </row>
    <row r="15" ht="14.25" spans="1:35">
      <c r="A15" s="263" t="s">
        <v>363</v>
      </c>
      <c r="B15" s="264" t="s">
        <v>2139</v>
      </c>
      <c r="C15" s="263" t="s">
        <v>2140</v>
      </c>
      <c r="D15" s="263" t="s">
        <v>2141</v>
      </c>
      <c r="E15" s="265" t="s">
        <v>2142</v>
      </c>
      <c r="F15" s="264" t="s">
        <v>125</v>
      </c>
      <c r="G15" s="263" t="s">
        <v>2143</v>
      </c>
      <c r="H15" s="263" t="s">
        <v>543</v>
      </c>
      <c r="I15" s="271"/>
      <c r="J15" s="196"/>
      <c r="K15" s="196"/>
      <c r="L15" s="196"/>
      <c r="M15" s="270"/>
      <c r="N15" s="270"/>
      <c r="O15" s="33"/>
      <c r="P15" s="107"/>
      <c r="Q15" s="277"/>
      <c r="R15" s="277"/>
      <c r="S15" s="278">
        <v>45456</v>
      </c>
      <c r="T15" s="279" t="s">
        <v>2117</v>
      </c>
      <c r="U15" s="268" t="str">
        <f t="array" ref="U15">IFERROR(IF(INDEX(三跨两临近重点区段!$F:$F,MATCH(1,(MONTH(三跨两临近重点区段!$D:$D)=7)*(三跨两临近重点区段!$A:$A=D15),0))="已取消","已取消",INDEX(三跨两临近重点区段!$D:$D,MATCH(1,(MONTH(三跨两临近重点区段!$D:$D)=7)*(三跨两临近重点区段!$A:$A=D15)*(三跨两临近重点区段!$F:$F="现存区段"),0))),"")</f>
        <v/>
      </c>
      <c r="V15" s="232" t="str">
        <f t="array" ref="V15">IFERROR(IF(INDEX(三跨两临近重点区段!$F:$F,MATCH(1,(MONTH(三跨两临近重点区段!$D:$D)=7)*(三跨两临近重点区段!$A:$A=D15),0))="已取消","已取消",INDEX(三跨两临近重点区段!$E:$E,MATCH(1,(MONTH(三跨两临近重点区段!$D:$D)=7)*(三跨两临近重点区段!$A:$A=D15)*(三跨两临近重点区段!$F:$F="现存区段"),0))),"")</f>
        <v/>
      </c>
      <c r="W15" s="268" t="str">
        <f t="array" ref="W15">IFERROR(IF(INDEX(三跨两临近重点区段!$F:$F,MATCH(1,(MONTH(三跨两临近重点区段!$D:$D)=8)*(三跨两临近重点区段!$A:$A=D15),0))="已取消","已取消",INDEX(三跨两临近重点区段!$D:$D,MATCH(1,(MONTH(三跨两临近重点区段!$D:$D)=8)*(三跨两临近重点区段!$A:$A=D15)*(三跨两临近重点区段!$F:$F="现存区段"),0))),"")</f>
        <v/>
      </c>
      <c r="X15" s="232" t="str">
        <f t="array" ref="X15">IFERROR(IF(INDEX(三跨两临近重点区段!$F:$F,MATCH(1,(MONTH(三跨两临近重点区段!$D:$D)=8)*(三跨两临近重点区段!$A:$A=D15),0))="已取消","已取消",INDEX(三跨两临近重点区段!$E:$E,MATCH(1,(MONTH(三跨两临近重点区段!$D:$D)=8)*(三跨两临近重点区段!$A:$A=D15)*(三跨两临近重点区段!$F:$F="现存区段"),0))),"")</f>
        <v/>
      </c>
      <c r="Y15" s="268" t="str">
        <f t="array" ref="Y15">IFERROR(IF(INDEX(三跨两临近重点区段!$F:$F,MATCH(1,(MONTH(三跨两临近重点区段!$D:$D)=9)*(三跨两临近重点区段!$A:$A=D15),0))="已取消","已取消",INDEX(三跨两临近重点区段!$D:$D,MATCH(1,(MONTH(三跨两临近重点区段!$D:$D)=9)*(三跨两临近重点区段!$A:$A=D15)*(三跨两临近重点区段!$F:$F="现存区段"),0))),"")</f>
        <v/>
      </c>
      <c r="Z15" s="232" t="str">
        <f t="array" ref="Z15">IFERROR(IF(INDEX(三跨两临近重点区段!$F:$F,MATCH(1,(MONTH(三跨两临近重点区段!$D:$D)=9)*(三跨两临近重点区段!$A:$A=D15),0))="已取消","已取消",INDEX(三跨两临近重点区段!$E:$E,MATCH(1,(MONTH(三跨两临近重点区段!$D:$D)=9)*(三跨两临近重点区段!$A:$A=D15)*(三跨两临近重点区段!$F:$F="现存区段"),0))),"")</f>
        <v/>
      </c>
      <c r="AA15" s="268" t="str">
        <f t="array" ref="AA15">IFERROR(IF(INDEX(三跨两临近重点区段!$F:$F,MATCH(1,(MONTH(三跨两临近重点区段!$D:$D)=10)*(三跨两临近重点区段!$A:$A=D15),0))="已取消","已取消",INDEX(三跨两临近重点区段!$D:$D,MATCH(1,(MONTH(三跨两临近重点区段!$D:$D)=10)*(三跨两临近重点区段!$A:$A=D15)*(三跨两临近重点区段!$F:$F="现存区段"),0))),"")</f>
        <v/>
      </c>
      <c r="AB15" s="72" t="str">
        <f t="array" ref="AB15">IFERROR(IF(INDEX(三跨两临近重点区段!$F:$F,MATCH(1,(MONTH(三跨两临近重点区段!$D:$D)=10)*(三跨两临近重点区段!$A:$A=D15),0))="已取消","已取消",INDEX(三跨两临近重点区段!$E:$E,MATCH(1,(MONTH(三跨两临近重点区段!$D:$D)=10)*(三跨两临近重点区段!$A:$A=D15)*(三跨两临近重点区段!$F:$F="现存区段"),0))),"")</f>
        <v/>
      </c>
      <c r="AC15" s="284" t="str">
        <f t="array" ref="AC15">IFERROR(IF(INDEX(三跨两临近重点区段!$F:$F,MATCH(1,(MONTH(三跨两临近重点区段!$D:$D)=11)*(三跨两临近重点区段!$A:$A=D15),0))="已取消","已取消",INDEX(三跨两临近重点区段!$D:$D,MATCH(1,(MONTH(三跨两临近重点区段!$D:$D)=11)*(三跨两临近重点区段!$A:$A=D15)*(三跨两临近重点区段!$F:$F="现存区段"),0))),"")</f>
        <v/>
      </c>
      <c r="AD15" s="72" t="str">
        <f t="array" ref="AD15">IFERROR(IF(INDEX(三跨两临近重点区段!$F:$F,MATCH(1,(MONTH(三跨两临近重点区段!$D:$D)=11)*(三跨两临近重点区段!$A:$A=D15),0))="已取消","已取消",INDEX(三跨两临近重点区段!$E:$E,MATCH(1,(MONTH(三跨两临近重点区段!$D:$D)=11)*(三跨两临近重点区段!$A:$A=D15)*(三跨两临近重点区段!$F:$F="现存区段"),0))),"")</f>
        <v/>
      </c>
      <c r="AE15" s="284" t="str">
        <f t="array" ref="AE15">IFERROR(IF(INDEX(三跨两临近重点区段!$F:$F,MATCH(1,(MONTH(三跨两临近重点区段!$D:$D)=12)*(三跨两临近重点区段!$A:$A=D15),0))="已取消","已取消",INDEX(三跨两临近重点区段!$D:$D,MATCH(1,(MONTH(三跨两临近重点区段!$D:$D)=12)*(三跨两临近重点区段!$A:$A=D15)*(三跨两临近重点区段!$F:$F="现存区段"),0))),"")</f>
        <v/>
      </c>
      <c r="AF15" s="72" t="str">
        <f t="array" ref="AF15">IFERROR(IF(INDEX(三跨两临近重点区段!$F:$F,MATCH(1,(MONTH(三跨两临近重点区段!$D:$D)=12)*(三跨两临近重点区段!$A:$A=D15),0))="已取消","已取消",INDEX(三跨两临近重点区段!$E:$E,MATCH(1,(MONTH(三跨两临近重点区段!$D:$D)=12)*(三跨两临近重点区段!$A:$A=D15)*(三跨两临近重点区段!$F:$F="现存区段"),0))),"")</f>
        <v/>
      </c>
      <c r="AH15" t="e">
        <f t="array" ref="AH15">INDEX(三跨两临近重点区段!$G:$G,MATCH(D15,三跨两临近重点区段!$A:$A,0))</f>
        <v>#N/A</v>
      </c>
      <c r="AI15" t="e">
        <f>INDEX(三跨两临近重点区段!$J:$J,MATCH(D15,三跨两临近重点区段!$A:$A,0))</f>
        <v>#N/A</v>
      </c>
    </row>
    <row r="16" ht="14.25" spans="1:35">
      <c r="A16" s="263" t="s">
        <v>363</v>
      </c>
      <c r="B16" s="264" t="s">
        <v>2144</v>
      </c>
      <c r="C16" s="263" t="s">
        <v>2140</v>
      </c>
      <c r="D16" s="263" t="s">
        <v>2145</v>
      </c>
      <c r="E16" s="265" t="s">
        <v>2142</v>
      </c>
      <c r="F16" s="264" t="s">
        <v>125</v>
      </c>
      <c r="G16" s="263" t="s">
        <v>2143</v>
      </c>
      <c r="H16" s="263" t="s">
        <v>543</v>
      </c>
      <c r="I16" s="271"/>
      <c r="J16" s="196"/>
      <c r="K16" s="196"/>
      <c r="L16" s="196"/>
      <c r="M16" s="270"/>
      <c r="N16" s="270"/>
      <c r="O16" s="33"/>
      <c r="P16" s="107"/>
      <c r="Q16" s="279"/>
      <c r="R16" s="279"/>
      <c r="S16" s="278">
        <v>45456</v>
      </c>
      <c r="T16" s="279" t="s">
        <v>2117</v>
      </c>
      <c r="U16" s="268" t="str">
        <f t="array" ref="U16">IFERROR(IF(INDEX(三跨两临近重点区段!$F:$F,MATCH(1,(MONTH(三跨两临近重点区段!$D:$D)=7)*(三跨两临近重点区段!$A:$A=D16),0))="已取消","已取消",INDEX(三跨两临近重点区段!$D:$D,MATCH(1,(MONTH(三跨两临近重点区段!$D:$D)=7)*(三跨两临近重点区段!$A:$A=D16)*(三跨两临近重点区段!$F:$F="现存区段"),0))),"")</f>
        <v/>
      </c>
      <c r="V16" s="232" t="str">
        <f t="array" ref="V16">IFERROR(IF(INDEX(三跨两临近重点区段!$F:$F,MATCH(1,(MONTH(三跨两临近重点区段!$D:$D)=7)*(三跨两临近重点区段!$A:$A=D16),0))="已取消","已取消",INDEX(三跨两临近重点区段!$E:$E,MATCH(1,(MONTH(三跨两临近重点区段!$D:$D)=7)*(三跨两临近重点区段!$A:$A=D16)*(三跨两临近重点区段!$F:$F="现存区段"),0))),"")</f>
        <v/>
      </c>
      <c r="W16" s="268" t="str">
        <f t="array" ref="W16">IFERROR(IF(INDEX(三跨两临近重点区段!$F:$F,MATCH(1,(MONTH(三跨两临近重点区段!$D:$D)=8)*(三跨两临近重点区段!$A:$A=D16),0))="已取消","已取消",INDEX(三跨两临近重点区段!$D:$D,MATCH(1,(MONTH(三跨两临近重点区段!$D:$D)=8)*(三跨两临近重点区段!$A:$A=D16)*(三跨两临近重点区段!$F:$F="现存区段"),0))),"")</f>
        <v/>
      </c>
      <c r="X16" s="232" t="str">
        <f t="array" ref="X16">IFERROR(IF(INDEX(三跨两临近重点区段!$F:$F,MATCH(1,(MONTH(三跨两临近重点区段!$D:$D)=8)*(三跨两临近重点区段!$A:$A=D16),0))="已取消","已取消",INDEX(三跨两临近重点区段!$E:$E,MATCH(1,(MONTH(三跨两临近重点区段!$D:$D)=8)*(三跨两临近重点区段!$A:$A=D16)*(三跨两临近重点区段!$F:$F="现存区段"),0))),"")</f>
        <v/>
      </c>
      <c r="Y16" s="268" t="str">
        <f t="array" ref="Y16">IFERROR(IF(INDEX(三跨两临近重点区段!$F:$F,MATCH(1,(MONTH(三跨两临近重点区段!$D:$D)=9)*(三跨两临近重点区段!$A:$A=D16),0))="已取消","已取消",INDEX(三跨两临近重点区段!$D:$D,MATCH(1,(MONTH(三跨两临近重点区段!$D:$D)=9)*(三跨两临近重点区段!$A:$A=D16)*(三跨两临近重点区段!$F:$F="现存区段"),0))),"")</f>
        <v/>
      </c>
      <c r="Z16" s="232" t="str">
        <f t="array" ref="Z16">IFERROR(IF(INDEX(三跨两临近重点区段!$F:$F,MATCH(1,(MONTH(三跨两临近重点区段!$D:$D)=9)*(三跨两临近重点区段!$A:$A=D16),0))="已取消","已取消",INDEX(三跨两临近重点区段!$E:$E,MATCH(1,(MONTH(三跨两临近重点区段!$D:$D)=9)*(三跨两临近重点区段!$A:$A=D16)*(三跨两临近重点区段!$F:$F="现存区段"),0))),"")</f>
        <v/>
      </c>
      <c r="AA16" s="268" t="str">
        <f t="array" ref="AA16">IFERROR(IF(INDEX(三跨两临近重点区段!$F:$F,MATCH(1,(MONTH(三跨两临近重点区段!$D:$D)=10)*(三跨两临近重点区段!$A:$A=D16),0))="已取消","已取消",INDEX(三跨两临近重点区段!$D:$D,MATCH(1,(MONTH(三跨两临近重点区段!$D:$D)=10)*(三跨两临近重点区段!$A:$A=D16)*(三跨两临近重点区段!$F:$F="现存区段"),0))),"")</f>
        <v/>
      </c>
      <c r="AB16" s="72" t="str">
        <f t="array" ref="AB16">IFERROR(IF(INDEX(三跨两临近重点区段!$F:$F,MATCH(1,(MONTH(三跨两临近重点区段!$D:$D)=10)*(三跨两临近重点区段!$A:$A=D16),0))="已取消","已取消",INDEX(三跨两临近重点区段!$E:$E,MATCH(1,(MONTH(三跨两临近重点区段!$D:$D)=10)*(三跨两临近重点区段!$A:$A=D16)*(三跨两临近重点区段!$F:$F="现存区段"),0))),"")</f>
        <v/>
      </c>
      <c r="AC16" s="284" t="str">
        <f t="array" ref="AC16">IFERROR(IF(INDEX(三跨两临近重点区段!$F:$F,MATCH(1,(MONTH(三跨两临近重点区段!$D:$D)=11)*(三跨两临近重点区段!$A:$A=D16),0))="已取消","已取消",INDEX(三跨两临近重点区段!$D:$D,MATCH(1,(MONTH(三跨两临近重点区段!$D:$D)=11)*(三跨两临近重点区段!$A:$A=D16)*(三跨两临近重点区段!$F:$F="现存区段"),0))),"")</f>
        <v/>
      </c>
      <c r="AD16" s="72" t="str">
        <f t="array" ref="AD16">IFERROR(IF(INDEX(三跨两临近重点区段!$F:$F,MATCH(1,(MONTH(三跨两临近重点区段!$D:$D)=11)*(三跨两临近重点区段!$A:$A=D16),0))="已取消","已取消",INDEX(三跨两临近重点区段!$E:$E,MATCH(1,(MONTH(三跨两临近重点区段!$D:$D)=11)*(三跨两临近重点区段!$A:$A=D16)*(三跨两临近重点区段!$F:$F="现存区段"),0))),"")</f>
        <v/>
      </c>
      <c r="AE16" s="284" t="str">
        <f t="array" ref="AE16">IFERROR(IF(INDEX(三跨两临近重点区段!$F:$F,MATCH(1,(MONTH(三跨两临近重点区段!$D:$D)=12)*(三跨两临近重点区段!$A:$A=D16),0))="已取消","已取消",INDEX(三跨两临近重点区段!$D:$D,MATCH(1,(MONTH(三跨两临近重点区段!$D:$D)=12)*(三跨两临近重点区段!$A:$A=D16)*(三跨两临近重点区段!$F:$F="现存区段"),0))),"")</f>
        <v/>
      </c>
      <c r="AF16" s="72" t="str">
        <f t="array" ref="AF16">IFERROR(IF(INDEX(三跨两临近重点区段!$F:$F,MATCH(1,(MONTH(三跨两临近重点区段!$D:$D)=12)*(三跨两临近重点区段!$A:$A=D16),0))="已取消","已取消",INDEX(三跨两临近重点区段!$E:$E,MATCH(1,(MONTH(三跨两临近重点区段!$D:$D)=12)*(三跨两临近重点区段!$A:$A=D16)*(三跨两临近重点区段!$F:$F="现存区段"),0))),"")</f>
        <v/>
      </c>
      <c r="AH16" t="e">
        <f t="array" ref="AH16">INDEX(三跨两临近重点区段!$G:$G,MATCH(D16,三跨两临近重点区段!$A:$A,0))</f>
        <v>#N/A</v>
      </c>
      <c r="AI16" t="e">
        <f>INDEX(三跨两临近重点区段!$J:$J,MATCH(D16,三跨两临近重点区段!$A:$A,0))</f>
        <v>#N/A</v>
      </c>
    </row>
    <row r="17" ht="14.25" spans="1:35">
      <c r="A17" s="263" t="s">
        <v>363</v>
      </c>
      <c r="B17" s="264" t="s">
        <v>2139</v>
      </c>
      <c r="C17" s="263" t="s">
        <v>2146</v>
      </c>
      <c r="D17" s="263" t="s">
        <v>2147</v>
      </c>
      <c r="E17" s="265" t="s">
        <v>2142</v>
      </c>
      <c r="F17" s="264" t="s">
        <v>125</v>
      </c>
      <c r="G17" s="263" t="s">
        <v>2143</v>
      </c>
      <c r="H17" s="263" t="s">
        <v>543</v>
      </c>
      <c r="I17" s="272"/>
      <c r="J17" s="196"/>
      <c r="K17" s="196"/>
      <c r="L17" s="196"/>
      <c r="M17" s="270"/>
      <c r="N17" s="270"/>
      <c r="O17" s="33"/>
      <c r="P17" s="107"/>
      <c r="Q17" s="279"/>
      <c r="R17" s="279"/>
      <c r="S17" s="278">
        <v>45469</v>
      </c>
      <c r="T17" s="279" t="s">
        <v>2117</v>
      </c>
      <c r="U17" s="268" t="str">
        <f t="array" ref="U17">IFERROR(IF(INDEX(三跨两临近重点区段!$F:$F,MATCH(1,(MONTH(三跨两临近重点区段!$D:$D)=7)*(三跨两临近重点区段!$A:$A=D17),0))="已取消","已取消",INDEX(三跨两临近重点区段!$D:$D,MATCH(1,(MONTH(三跨两临近重点区段!$D:$D)=7)*(三跨两临近重点区段!$A:$A=D17)*(三跨两临近重点区段!$F:$F="现存区段"),0))),"")</f>
        <v/>
      </c>
      <c r="V17" s="232" t="str">
        <f t="array" ref="V17">IFERROR(IF(INDEX(三跨两临近重点区段!$F:$F,MATCH(1,(MONTH(三跨两临近重点区段!$D:$D)=7)*(三跨两临近重点区段!$A:$A=D17),0))="已取消","已取消",INDEX(三跨两临近重点区段!$E:$E,MATCH(1,(MONTH(三跨两临近重点区段!$D:$D)=7)*(三跨两临近重点区段!$A:$A=D17)*(三跨两临近重点区段!$F:$F="现存区段"),0))),"")</f>
        <v/>
      </c>
      <c r="W17" s="268" t="str">
        <f t="array" ref="W17">IFERROR(IF(INDEX(三跨两临近重点区段!$F:$F,MATCH(1,(MONTH(三跨两临近重点区段!$D:$D)=8)*(三跨两临近重点区段!$A:$A=D17),0))="已取消","已取消",INDEX(三跨两临近重点区段!$D:$D,MATCH(1,(MONTH(三跨两临近重点区段!$D:$D)=8)*(三跨两临近重点区段!$A:$A=D17)*(三跨两临近重点区段!$F:$F="现存区段"),0))),"")</f>
        <v/>
      </c>
      <c r="X17" s="232" t="str">
        <f t="array" ref="X17">IFERROR(IF(INDEX(三跨两临近重点区段!$F:$F,MATCH(1,(MONTH(三跨两临近重点区段!$D:$D)=8)*(三跨两临近重点区段!$A:$A=D17),0))="已取消","已取消",INDEX(三跨两临近重点区段!$E:$E,MATCH(1,(MONTH(三跨两临近重点区段!$D:$D)=8)*(三跨两临近重点区段!$A:$A=D17)*(三跨两临近重点区段!$F:$F="现存区段"),0))),"")</f>
        <v/>
      </c>
      <c r="Y17" s="268" t="str">
        <f t="array" ref="Y17">IFERROR(IF(INDEX(三跨两临近重点区段!$F:$F,MATCH(1,(MONTH(三跨两临近重点区段!$D:$D)=9)*(三跨两临近重点区段!$A:$A=D17),0))="已取消","已取消",INDEX(三跨两临近重点区段!$D:$D,MATCH(1,(MONTH(三跨两临近重点区段!$D:$D)=9)*(三跨两临近重点区段!$A:$A=D17)*(三跨两临近重点区段!$F:$F="现存区段"),0))),"")</f>
        <v/>
      </c>
      <c r="Z17" s="232" t="str">
        <f t="array" ref="Z17">IFERROR(IF(INDEX(三跨两临近重点区段!$F:$F,MATCH(1,(MONTH(三跨两临近重点区段!$D:$D)=9)*(三跨两临近重点区段!$A:$A=D17),0))="已取消","已取消",INDEX(三跨两临近重点区段!$E:$E,MATCH(1,(MONTH(三跨两临近重点区段!$D:$D)=9)*(三跨两临近重点区段!$A:$A=D17)*(三跨两临近重点区段!$F:$F="现存区段"),0))),"")</f>
        <v/>
      </c>
      <c r="AA17" s="268" t="str">
        <f t="array" ref="AA17">IFERROR(IF(INDEX(三跨两临近重点区段!$F:$F,MATCH(1,(MONTH(三跨两临近重点区段!$D:$D)=10)*(三跨两临近重点区段!$A:$A=D17),0))="已取消","已取消",INDEX(三跨两临近重点区段!$D:$D,MATCH(1,(MONTH(三跨两临近重点区段!$D:$D)=10)*(三跨两临近重点区段!$A:$A=D17)*(三跨两临近重点区段!$F:$F="现存区段"),0))),"")</f>
        <v/>
      </c>
      <c r="AB17" s="72" t="str">
        <f t="array" ref="AB17">IFERROR(IF(INDEX(三跨两临近重点区段!$F:$F,MATCH(1,(MONTH(三跨两临近重点区段!$D:$D)=10)*(三跨两临近重点区段!$A:$A=D17),0))="已取消","已取消",INDEX(三跨两临近重点区段!$E:$E,MATCH(1,(MONTH(三跨两临近重点区段!$D:$D)=10)*(三跨两临近重点区段!$A:$A=D17)*(三跨两临近重点区段!$F:$F="现存区段"),0))),"")</f>
        <v/>
      </c>
      <c r="AC17" s="284" t="str">
        <f t="array" ref="AC17">IFERROR(IF(INDEX(三跨两临近重点区段!$F:$F,MATCH(1,(MONTH(三跨两临近重点区段!$D:$D)=11)*(三跨两临近重点区段!$A:$A=D17),0))="已取消","已取消",INDEX(三跨两临近重点区段!$D:$D,MATCH(1,(MONTH(三跨两临近重点区段!$D:$D)=11)*(三跨两临近重点区段!$A:$A=D17)*(三跨两临近重点区段!$F:$F="现存区段"),0))),"")</f>
        <v/>
      </c>
      <c r="AD17" s="72" t="str">
        <f t="array" ref="AD17">IFERROR(IF(INDEX(三跨两临近重点区段!$F:$F,MATCH(1,(MONTH(三跨两临近重点区段!$D:$D)=11)*(三跨两临近重点区段!$A:$A=D17),0))="已取消","已取消",INDEX(三跨两临近重点区段!$E:$E,MATCH(1,(MONTH(三跨两临近重点区段!$D:$D)=11)*(三跨两临近重点区段!$A:$A=D17)*(三跨两临近重点区段!$F:$F="现存区段"),0))),"")</f>
        <v/>
      </c>
      <c r="AE17" s="284" t="str">
        <f t="array" ref="AE17">IFERROR(IF(INDEX(三跨两临近重点区段!$F:$F,MATCH(1,(MONTH(三跨两临近重点区段!$D:$D)=12)*(三跨两临近重点区段!$A:$A=D17),0))="已取消","已取消",INDEX(三跨两临近重点区段!$D:$D,MATCH(1,(MONTH(三跨两临近重点区段!$D:$D)=12)*(三跨两临近重点区段!$A:$A=D17)*(三跨两临近重点区段!$F:$F="现存区段"),0))),"")</f>
        <v/>
      </c>
      <c r="AF17" s="72" t="str">
        <f t="array" ref="AF17">IFERROR(IF(INDEX(三跨两临近重点区段!$F:$F,MATCH(1,(MONTH(三跨两临近重点区段!$D:$D)=12)*(三跨两临近重点区段!$A:$A=D17),0))="已取消","已取消",INDEX(三跨两临近重点区段!$E:$E,MATCH(1,(MONTH(三跨两临近重点区段!$D:$D)=12)*(三跨两临近重点区段!$A:$A=D17)*(三跨两临近重点区段!$F:$F="现存区段"),0))),"")</f>
        <v/>
      </c>
      <c r="AH17" t="e">
        <f t="array" ref="AH17">INDEX(三跨两临近重点区段!$G:$G,MATCH(D17,三跨两临近重点区段!$A:$A,0))</f>
        <v>#N/A</v>
      </c>
      <c r="AI17" t="e">
        <f>INDEX(三跨两临近重点区段!$J:$J,MATCH(D17,三跨两临近重点区段!$A:$A,0))</f>
        <v>#N/A</v>
      </c>
    </row>
    <row r="18" ht="14.25" spans="1:35">
      <c r="A18" s="263" t="s">
        <v>363</v>
      </c>
      <c r="B18" s="264" t="s">
        <v>2144</v>
      </c>
      <c r="C18" s="263" t="s">
        <v>2146</v>
      </c>
      <c r="D18" s="263" t="s">
        <v>2148</v>
      </c>
      <c r="E18" s="265" t="s">
        <v>2142</v>
      </c>
      <c r="F18" s="264" t="s">
        <v>125</v>
      </c>
      <c r="G18" s="263" t="s">
        <v>2143</v>
      </c>
      <c r="H18" s="263" t="s">
        <v>543</v>
      </c>
      <c r="I18" s="272"/>
      <c r="J18" s="196"/>
      <c r="K18" s="196"/>
      <c r="L18" s="196"/>
      <c r="M18" s="270"/>
      <c r="N18" s="270"/>
      <c r="O18" s="33"/>
      <c r="P18" s="107"/>
      <c r="Q18" s="279"/>
      <c r="R18" s="279"/>
      <c r="S18" s="278">
        <v>45456</v>
      </c>
      <c r="T18" s="279" t="s">
        <v>2117</v>
      </c>
      <c r="U18" s="268" t="str">
        <f t="array" ref="U18">IFERROR(IF(INDEX(三跨两临近重点区段!$F:$F,MATCH(1,(MONTH(三跨两临近重点区段!$D:$D)=7)*(三跨两临近重点区段!$A:$A=D18),0))="已取消","已取消",INDEX(三跨两临近重点区段!$D:$D,MATCH(1,(MONTH(三跨两临近重点区段!$D:$D)=7)*(三跨两临近重点区段!$A:$A=D18)*(三跨两临近重点区段!$F:$F="现存区段"),0))),"")</f>
        <v/>
      </c>
      <c r="V18" s="232" t="str">
        <f t="array" ref="V18">IFERROR(IF(INDEX(三跨两临近重点区段!$F:$F,MATCH(1,(MONTH(三跨两临近重点区段!$D:$D)=7)*(三跨两临近重点区段!$A:$A=D18),0))="已取消","已取消",INDEX(三跨两临近重点区段!$E:$E,MATCH(1,(MONTH(三跨两临近重点区段!$D:$D)=7)*(三跨两临近重点区段!$A:$A=D18)*(三跨两临近重点区段!$F:$F="现存区段"),0))),"")</f>
        <v/>
      </c>
      <c r="W18" s="268" t="str">
        <f t="array" ref="W18">IFERROR(IF(INDEX(三跨两临近重点区段!$F:$F,MATCH(1,(MONTH(三跨两临近重点区段!$D:$D)=8)*(三跨两临近重点区段!$A:$A=D18),0))="已取消","已取消",INDEX(三跨两临近重点区段!$D:$D,MATCH(1,(MONTH(三跨两临近重点区段!$D:$D)=8)*(三跨两临近重点区段!$A:$A=D18)*(三跨两临近重点区段!$F:$F="现存区段"),0))),"")</f>
        <v/>
      </c>
      <c r="X18" s="232" t="str">
        <f t="array" ref="X18">IFERROR(IF(INDEX(三跨两临近重点区段!$F:$F,MATCH(1,(MONTH(三跨两临近重点区段!$D:$D)=8)*(三跨两临近重点区段!$A:$A=D18),0))="已取消","已取消",INDEX(三跨两临近重点区段!$E:$E,MATCH(1,(MONTH(三跨两临近重点区段!$D:$D)=8)*(三跨两临近重点区段!$A:$A=D18)*(三跨两临近重点区段!$F:$F="现存区段"),0))),"")</f>
        <v/>
      </c>
      <c r="Y18" s="268" t="str">
        <f t="array" ref="Y18">IFERROR(IF(INDEX(三跨两临近重点区段!$F:$F,MATCH(1,(MONTH(三跨两临近重点区段!$D:$D)=9)*(三跨两临近重点区段!$A:$A=D18),0))="已取消","已取消",INDEX(三跨两临近重点区段!$D:$D,MATCH(1,(MONTH(三跨两临近重点区段!$D:$D)=9)*(三跨两临近重点区段!$A:$A=D18)*(三跨两临近重点区段!$F:$F="现存区段"),0))),"")</f>
        <v/>
      </c>
      <c r="Z18" s="232" t="str">
        <f t="array" ref="Z18">IFERROR(IF(INDEX(三跨两临近重点区段!$F:$F,MATCH(1,(MONTH(三跨两临近重点区段!$D:$D)=9)*(三跨两临近重点区段!$A:$A=D18),0))="已取消","已取消",INDEX(三跨两临近重点区段!$E:$E,MATCH(1,(MONTH(三跨两临近重点区段!$D:$D)=9)*(三跨两临近重点区段!$A:$A=D18)*(三跨两临近重点区段!$F:$F="现存区段"),0))),"")</f>
        <v/>
      </c>
      <c r="AA18" s="268" t="str">
        <f t="array" ref="AA18">IFERROR(IF(INDEX(三跨两临近重点区段!$F:$F,MATCH(1,(MONTH(三跨两临近重点区段!$D:$D)=10)*(三跨两临近重点区段!$A:$A=D18),0))="已取消","已取消",INDEX(三跨两临近重点区段!$D:$D,MATCH(1,(MONTH(三跨两临近重点区段!$D:$D)=10)*(三跨两临近重点区段!$A:$A=D18)*(三跨两临近重点区段!$F:$F="现存区段"),0))),"")</f>
        <v/>
      </c>
      <c r="AB18" s="72" t="str">
        <f t="array" ref="AB18">IFERROR(IF(INDEX(三跨两临近重点区段!$F:$F,MATCH(1,(MONTH(三跨两临近重点区段!$D:$D)=10)*(三跨两临近重点区段!$A:$A=D18),0))="已取消","已取消",INDEX(三跨两临近重点区段!$E:$E,MATCH(1,(MONTH(三跨两临近重点区段!$D:$D)=10)*(三跨两临近重点区段!$A:$A=D18)*(三跨两临近重点区段!$F:$F="现存区段"),0))),"")</f>
        <v/>
      </c>
      <c r="AC18" s="284" t="str">
        <f t="array" ref="AC18">IFERROR(IF(INDEX(三跨两临近重点区段!$F:$F,MATCH(1,(MONTH(三跨两临近重点区段!$D:$D)=11)*(三跨两临近重点区段!$A:$A=D18),0))="已取消","已取消",INDEX(三跨两临近重点区段!$D:$D,MATCH(1,(MONTH(三跨两临近重点区段!$D:$D)=11)*(三跨两临近重点区段!$A:$A=D18)*(三跨两临近重点区段!$F:$F="现存区段"),0))),"")</f>
        <v/>
      </c>
      <c r="AD18" s="72" t="str">
        <f t="array" ref="AD18">IFERROR(IF(INDEX(三跨两临近重点区段!$F:$F,MATCH(1,(MONTH(三跨两临近重点区段!$D:$D)=11)*(三跨两临近重点区段!$A:$A=D18),0))="已取消","已取消",INDEX(三跨两临近重点区段!$E:$E,MATCH(1,(MONTH(三跨两临近重点区段!$D:$D)=11)*(三跨两临近重点区段!$A:$A=D18)*(三跨两临近重点区段!$F:$F="现存区段"),0))),"")</f>
        <v/>
      </c>
      <c r="AE18" s="284" t="str">
        <f t="array" ref="AE18">IFERROR(IF(INDEX(三跨两临近重点区段!$F:$F,MATCH(1,(MONTH(三跨两临近重点区段!$D:$D)=12)*(三跨两临近重点区段!$A:$A=D18),0))="已取消","已取消",INDEX(三跨两临近重点区段!$D:$D,MATCH(1,(MONTH(三跨两临近重点区段!$D:$D)=12)*(三跨两临近重点区段!$A:$A=D18)*(三跨两临近重点区段!$F:$F="现存区段"),0))),"")</f>
        <v/>
      </c>
      <c r="AF18" s="72" t="str">
        <f t="array" ref="AF18">IFERROR(IF(INDEX(三跨两临近重点区段!$F:$F,MATCH(1,(MONTH(三跨两临近重点区段!$D:$D)=12)*(三跨两临近重点区段!$A:$A=D18),0))="已取消","已取消",INDEX(三跨两临近重点区段!$E:$E,MATCH(1,(MONTH(三跨两临近重点区段!$D:$D)=12)*(三跨两临近重点区段!$A:$A=D18)*(三跨两临近重点区段!$F:$F="现存区段"),0))),"")</f>
        <v/>
      </c>
      <c r="AH18" t="e">
        <f t="array" ref="AH18">INDEX(三跨两临近重点区段!$G:$G,MATCH(D18,三跨两临近重点区段!$A:$A,0))</f>
        <v>#N/A</v>
      </c>
      <c r="AI18" t="e">
        <f>INDEX(三跨两临近重点区段!$J:$J,MATCH(D18,三跨两临近重点区段!$A:$A,0))</f>
        <v>#N/A</v>
      </c>
    </row>
    <row r="19" ht="14.25" spans="1:35">
      <c r="A19" s="263" t="s">
        <v>150</v>
      </c>
      <c r="B19" s="264" t="s">
        <v>2149</v>
      </c>
      <c r="C19" s="263" t="s">
        <v>2130</v>
      </c>
      <c r="D19" s="263" t="s">
        <v>2150</v>
      </c>
      <c r="E19" s="265" t="s">
        <v>2142</v>
      </c>
      <c r="F19" s="264" t="s">
        <v>125</v>
      </c>
      <c r="G19" s="263" t="s">
        <v>2143</v>
      </c>
      <c r="H19" s="263" t="s">
        <v>620</v>
      </c>
      <c r="I19" s="272"/>
      <c r="J19" s="196"/>
      <c r="K19" s="196"/>
      <c r="L19" s="196"/>
      <c r="M19" s="270"/>
      <c r="N19" s="270"/>
      <c r="O19" s="33"/>
      <c r="P19" s="107"/>
      <c r="Q19" s="279"/>
      <c r="R19" s="279"/>
      <c r="S19" s="278">
        <v>45470</v>
      </c>
      <c r="T19" s="279" t="s">
        <v>2117</v>
      </c>
      <c r="U19" s="268" t="str">
        <f t="array" ref="U19">IFERROR(IF(INDEX(三跨两临近重点区段!$F:$F,MATCH(1,(MONTH(三跨两临近重点区段!$D:$D)=7)*(三跨两临近重点区段!$A:$A=D19),0))="已取消","已取消",INDEX(三跨两临近重点区段!$D:$D,MATCH(1,(MONTH(三跨两临近重点区段!$D:$D)=7)*(三跨两临近重点区段!$A:$A=D19)*(三跨两临近重点区段!$F:$F="现存区段"),0))),"")</f>
        <v/>
      </c>
      <c r="V19" s="232" t="str">
        <f t="array" ref="V19">IFERROR(IF(INDEX(三跨两临近重点区段!$F:$F,MATCH(1,(MONTH(三跨两临近重点区段!$D:$D)=7)*(三跨两临近重点区段!$A:$A=D19),0))="已取消","已取消",INDEX(三跨两临近重点区段!$E:$E,MATCH(1,(MONTH(三跨两临近重点区段!$D:$D)=7)*(三跨两临近重点区段!$A:$A=D19)*(三跨两临近重点区段!$F:$F="现存区段"),0))),"")</f>
        <v/>
      </c>
      <c r="W19" s="268" t="str">
        <f t="array" ref="W19">IFERROR(IF(INDEX(三跨两临近重点区段!$F:$F,MATCH(1,(MONTH(三跨两临近重点区段!$D:$D)=8)*(三跨两临近重点区段!$A:$A=D19),0))="已取消","已取消",INDEX(三跨两临近重点区段!$D:$D,MATCH(1,(MONTH(三跨两临近重点区段!$D:$D)=8)*(三跨两临近重点区段!$A:$A=D19)*(三跨两临近重点区段!$F:$F="现存区段"),0))),"")</f>
        <v/>
      </c>
      <c r="X19" s="232" t="str">
        <f t="array" ref="X19">IFERROR(IF(INDEX(三跨两临近重点区段!$F:$F,MATCH(1,(MONTH(三跨两临近重点区段!$D:$D)=8)*(三跨两临近重点区段!$A:$A=D19),0))="已取消","已取消",INDEX(三跨两临近重点区段!$E:$E,MATCH(1,(MONTH(三跨两临近重点区段!$D:$D)=8)*(三跨两临近重点区段!$A:$A=D19)*(三跨两临近重点区段!$F:$F="现存区段"),0))),"")</f>
        <v/>
      </c>
      <c r="Y19" s="268" t="str">
        <f t="array" ref="Y19">IFERROR(IF(INDEX(三跨两临近重点区段!$F:$F,MATCH(1,(MONTH(三跨两临近重点区段!$D:$D)=9)*(三跨两临近重点区段!$A:$A=D19),0))="已取消","已取消",INDEX(三跨两临近重点区段!$D:$D,MATCH(1,(MONTH(三跨两临近重点区段!$D:$D)=9)*(三跨两临近重点区段!$A:$A=D19)*(三跨两临近重点区段!$F:$F="现存区段"),0))),"")</f>
        <v/>
      </c>
      <c r="Z19" s="232" t="str">
        <f t="array" ref="Z19">IFERROR(IF(INDEX(三跨两临近重点区段!$F:$F,MATCH(1,(MONTH(三跨两临近重点区段!$D:$D)=9)*(三跨两临近重点区段!$A:$A=D19),0))="已取消","已取消",INDEX(三跨两临近重点区段!$E:$E,MATCH(1,(MONTH(三跨两临近重点区段!$D:$D)=9)*(三跨两临近重点区段!$A:$A=D19)*(三跨两临近重点区段!$F:$F="现存区段"),0))),"")</f>
        <v/>
      </c>
      <c r="AA19" s="268" t="str">
        <f t="array" ref="AA19">IFERROR(IF(INDEX(三跨两临近重点区段!$F:$F,MATCH(1,(MONTH(三跨两临近重点区段!$D:$D)=10)*(三跨两临近重点区段!$A:$A=D19),0))="已取消","已取消",INDEX(三跨两临近重点区段!$D:$D,MATCH(1,(MONTH(三跨两临近重点区段!$D:$D)=10)*(三跨两临近重点区段!$A:$A=D19)*(三跨两临近重点区段!$F:$F="现存区段"),0))),"")</f>
        <v/>
      </c>
      <c r="AB19" s="72" t="str">
        <f t="array" ref="AB19">IFERROR(IF(INDEX(三跨两临近重点区段!$F:$F,MATCH(1,(MONTH(三跨两临近重点区段!$D:$D)=10)*(三跨两临近重点区段!$A:$A=D19),0))="已取消","已取消",INDEX(三跨两临近重点区段!$E:$E,MATCH(1,(MONTH(三跨两临近重点区段!$D:$D)=10)*(三跨两临近重点区段!$A:$A=D19)*(三跨两临近重点区段!$F:$F="现存区段"),0))),"")</f>
        <v/>
      </c>
      <c r="AC19" s="284" t="str">
        <f t="array" ref="AC19">IFERROR(IF(INDEX(三跨两临近重点区段!$F:$F,MATCH(1,(MONTH(三跨两临近重点区段!$D:$D)=11)*(三跨两临近重点区段!$A:$A=D19),0))="已取消","已取消",INDEX(三跨两临近重点区段!$D:$D,MATCH(1,(MONTH(三跨两临近重点区段!$D:$D)=11)*(三跨两临近重点区段!$A:$A=D19)*(三跨两临近重点区段!$F:$F="现存区段"),0))),"")</f>
        <v/>
      </c>
      <c r="AD19" s="72" t="str">
        <f t="array" ref="AD19">IFERROR(IF(INDEX(三跨两临近重点区段!$F:$F,MATCH(1,(MONTH(三跨两临近重点区段!$D:$D)=11)*(三跨两临近重点区段!$A:$A=D19),0))="已取消","已取消",INDEX(三跨两临近重点区段!$E:$E,MATCH(1,(MONTH(三跨两临近重点区段!$D:$D)=11)*(三跨两临近重点区段!$A:$A=D19)*(三跨两临近重点区段!$F:$F="现存区段"),0))),"")</f>
        <v/>
      </c>
      <c r="AE19" s="284" t="str">
        <f t="array" ref="AE19">IFERROR(IF(INDEX(三跨两临近重点区段!$F:$F,MATCH(1,(MONTH(三跨两临近重点区段!$D:$D)=12)*(三跨两临近重点区段!$A:$A=D19),0))="已取消","已取消",INDEX(三跨两临近重点区段!$D:$D,MATCH(1,(MONTH(三跨两临近重点区段!$D:$D)=12)*(三跨两临近重点区段!$A:$A=D19)*(三跨两临近重点区段!$F:$F="现存区段"),0))),"")</f>
        <v/>
      </c>
      <c r="AF19" s="72" t="str">
        <f t="array" ref="AF19">IFERROR(IF(INDEX(三跨两临近重点区段!$F:$F,MATCH(1,(MONTH(三跨两临近重点区段!$D:$D)=12)*(三跨两临近重点区段!$A:$A=D19),0))="已取消","已取消",INDEX(三跨两临近重点区段!$E:$E,MATCH(1,(MONTH(三跨两临近重点区段!$D:$D)=12)*(三跨两临近重点区段!$A:$A=D19)*(三跨两临近重点区段!$F:$F="现存区段"),0))),"")</f>
        <v/>
      </c>
      <c r="AH19" t="e">
        <f t="array" ref="AH19">INDEX(三跨两临近重点区段!$G:$G,MATCH(D19,三跨两临近重点区段!$A:$A,0))</f>
        <v>#N/A</v>
      </c>
      <c r="AI19" t="e">
        <f>INDEX(三跨两临近重点区段!$J:$J,MATCH(D19,三跨两临近重点区段!$A:$A,0))</f>
        <v>#N/A</v>
      </c>
    </row>
    <row r="20" ht="14.25" spans="1:35">
      <c r="A20" s="263" t="s">
        <v>150</v>
      </c>
      <c r="B20" s="264" t="s">
        <v>2151</v>
      </c>
      <c r="C20" s="263" t="s">
        <v>2152</v>
      </c>
      <c r="D20" s="263" t="s">
        <v>2153</v>
      </c>
      <c r="E20" s="265" t="s">
        <v>2137</v>
      </c>
      <c r="F20" s="264" t="s">
        <v>125</v>
      </c>
      <c r="G20" s="263" t="s">
        <v>2138</v>
      </c>
      <c r="H20" s="263" t="s">
        <v>1068</v>
      </c>
      <c r="I20" s="272"/>
      <c r="J20" s="196"/>
      <c r="K20" s="196"/>
      <c r="L20" s="196"/>
      <c r="M20" s="270"/>
      <c r="N20" s="270"/>
      <c r="O20" s="33"/>
      <c r="P20" s="107"/>
      <c r="Q20" s="279"/>
      <c r="R20" s="279"/>
      <c r="S20" s="278">
        <v>45447</v>
      </c>
      <c r="T20" s="279" t="s">
        <v>2117</v>
      </c>
      <c r="U20" s="268" t="str">
        <f t="array" ref="U20">IFERROR(IF(INDEX(三跨两临近重点区段!$F:$F,MATCH(1,(MONTH(三跨两临近重点区段!$D:$D)=7)*(三跨两临近重点区段!$A:$A=D20),0))="已取消","已取消",INDEX(三跨两临近重点区段!$D:$D,MATCH(1,(MONTH(三跨两临近重点区段!$D:$D)=7)*(三跨两临近重点区段!$A:$A=D20)*(三跨两临近重点区段!$F:$F="现存区段"),0))),"")</f>
        <v/>
      </c>
      <c r="V20" s="232" t="str">
        <f t="array" ref="V20">IFERROR(IF(INDEX(三跨两临近重点区段!$F:$F,MATCH(1,(MONTH(三跨两临近重点区段!$D:$D)=7)*(三跨两临近重点区段!$A:$A=D20),0))="已取消","已取消",INDEX(三跨两临近重点区段!$E:$E,MATCH(1,(MONTH(三跨两临近重点区段!$D:$D)=7)*(三跨两临近重点区段!$A:$A=D20)*(三跨两临近重点区段!$F:$F="现存区段"),0))),"")</f>
        <v/>
      </c>
      <c r="W20" s="268" t="str">
        <f t="array" ref="W20">IFERROR(IF(INDEX(三跨两临近重点区段!$F:$F,MATCH(1,(MONTH(三跨两临近重点区段!$D:$D)=8)*(三跨两临近重点区段!$A:$A=D20),0))="已取消","已取消",INDEX(三跨两临近重点区段!$D:$D,MATCH(1,(MONTH(三跨两临近重点区段!$D:$D)=8)*(三跨两临近重点区段!$A:$A=D20)*(三跨两临近重点区段!$F:$F="现存区段"),0))),"")</f>
        <v/>
      </c>
      <c r="X20" s="232" t="str">
        <f t="array" ref="X20">IFERROR(IF(INDEX(三跨两临近重点区段!$F:$F,MATCH(1,(MONTH(三跨两临近重点区段!$D:$D)=8)*(三跨两临近重点区段!$A:$A=D20),0))="已取消","已取消",INDEX(三跨两临近重点区段!$E:$E,MATCH(1,(MONTH(三跨两临近重点区段!$D:$D)=8)*(三跨两临近重点区段!$A:$A=D20)*(三跨两临近重点区段!$F:$F="现存区段"),0))),"")</f>
        <v/>
      </c>
      <c r="Y20" s="268" t="str">
        <f t="array" ref="Y20">IFERROR(IF(INDEX(三跨两临近重点区段!$F:$F,MATCH(1,(MONTH(三跨两临近重点区段!$D:$D)=9)*(三跨两临近重点区段!$A:$A=D20),0))="已取消","已取消",INDEX(三跨两临近重点区段!$D:$D,MATCH(1,(MONTH(三跨两临近重点区段!$D:$D)=9)*(三跨两临近重点区段!$A:$A=D20)*(三跨两临近重点区段!$F:$F="现存区段"),0))),"")</f>
        <v/>
      </c>
      <c r="Z20" s="232" t="str">
        <f t="array" ref="Z20">IFERROR(IF(INDEX(三跨两临近重点区段!$F:$F,MATCH(1,(MONTH(三跨两临近重点区段!$D:$D)=9)*(三跨两临近重点区段!$A:$A=D20),0))="已取消","已取消",INDEX(三跨两临近重点区段!$E:$E,MATCH(1,(MONTH(三跨两临近重点区段!$D:$D)=9)*(三跨两临近重点区段!$A:$A=D20)*(三跨两临近重点区段!$F:$F="现存区段"),0))),"")</f>
        <v/>
      </c>
      <c r="AA20" s="268" t="str">
        <f t="array" ref="AA20">IFERROR(IF(INDEX(三跨两临近重点区段!$F:$F,MATCH(1,(MONTH(三跨两临近重点区段!$D:$D)=10)*(三跨两临近重点区段!$A:$A=D20),0))="已取消","已取消",INDEX(三跨两临近重点区段!$D:$D,MATCH(1,(MONTH(三跨两临近重点区段!$D:$D)=10)*(三跨两临近重点区段!$A:$A=D20)*(三跨两临近重点区段!$F:$F="现存区段"),0))),"")</f>
        <v/>
      </c>
      <c r="AB20" s="72" t="str">
        <f t="array" ref="AB20">IFERROR(IF(INDEX(三跨两临近重点区段!$F:$F,MATCH(1,(MONTH(三跨两临近重点区段!$D:$D)=10)*(三跨两临近重点区段!$A:$A=D20),0))="已取消","已取消",INDEX(三跨两临近重点区段!$E:$E,MATCH(1,(MONTH(三跨两临近重点区段!$D:$D)=10)*(三跨两临近重点区段!$A:$A=D20)*(三跨两临近重点区段!$F:$F="现存区段"),0))),"")</f>
        <v/>
      </c>
      <c r="AC20" s="284" t="str">
        <f t="array" ref="AC20">IFERROR(IF(INDEX(三跨两临近重点区段!$F:$F,MATCH(1,(MONTH(三跨两临近重点区段!$D:$D)=11)*(三跨两临近重点区段!$A:$A=D20),0))="已取消","已取消",INDEX(三跨两临近重点区段!$D:$D,MATCH(1,(MONTH(三跨两临近重点区段!$D:$D)=11)*(三跨两临近重点区段!$A:$A=D20)*(三跨两临近重点区段!$F:$F="现存区段"),0))),"")</f>
        <v/>
      </c>
      <c r="AD20" s="72" t="str">
        <f t="array" ref="AD20">IFERROR(IF(INDEX(三跨两临近重点区段!$F:$F,MATCH(1,(MONTH(三跨两临近重点区段!$D:$D)=11)*(三跨两临近重点区段!$A:$A=D20),0))="已取消","已取消",INDEX(三跨两临近重点区段!$E:$E,MATCH(1,(MONTH(三跨两临近重点区段!$D:$D)=11)*(三跨两临近重点区段!$A:$A=D20)*(三跨两临近重点区段!$F:$F="现存区段"),0))),"")</f>
        <v/>
      </c>
      <c r="AE20" s="284" t="str">
        <f t="array" ref="AE20">IFERROR(IF(INDEX(三跨两临近重点区段!$F:$F,MATCH(1,(MONTH(三跨两临近重点区段!$D:$D)=12)*(三跨两临近重点区段!$A:$A=D20),0))="已取消","已取消",INDEX(三跨两临近重点区段!$D:$D,MATCH(1,(MONTH(三跨两临近重点区段!$D:$D)=12)*(三跨两临近重点区段!$A:$A=D20)*(三跨两临近重点区段!$F:$F="现存区段"),0))),"")</f>
        <v/>
      </c>
      <c r="AF20" s="72" t="str">
        <f t="array" ref="AF20">IFERROR(IF(INDEX(三跨两临近重点区段!$F:$F,MATCH(1,(MONTH(三跨两临近重点区段!$D:$D)=12)*(三跨两临近重点区段!$A:$A=D20),0))="已取消","已取消",INDEX(三跨两临近重点区段!$E:$E,MATCH(1,(MONTH(三跨两临近重点区段!$D:$D)=12)*(三跨两临近重点区段!$A:$A=D20)*(三跨两临近重点区段!$F:$F="现存区段"),0))),"")</f>
        <v/>
      </c>
      <c r="AH20" t="e">
        <f t="array" ref="AH20">INDEX(三跨两临近重点区段!$G:$G,MATCH(D20,三跨两临近重点区段!$A:$A,0))</f>
        <v>#N/A</v>
      </c>
      <c r="AI20" t="e">
        <f>INDEX(三跨两临近重点区段!$J:$J,MATCH(D20,三跨两临近重点区段!$A:$A,0))</f>
        <v>#N/A</v>
      </c>
    </row>
    <row r="21" ht="14.25" spans="1:35">
      <c r="A21" s="263" t="s">
        <v>150</v>
      </c>
      <c r="B21" s="264" t="s">
        <v>2154</v>
      </c>
      <c r="C21" s="263" t="s">
        <v>2152</v>
      </c>
      <c r="D21" s="263" t="s">
        <v>2155</v>
      </c>
      <c r="E21" s="265" t="s">
        <v>2137</v>
      </c>
      <c r="F21" s="264" t="s">
        <v>125</v>
      </c>
      <c r="G21" s="263" t="s">
        <v>2138</v>
      </c>
      <c r="H21" s="263" t="s">
        <v>1068</v>
      </c>
      <c r="I21" s="273"/>
      <c r="J21" s="196"/>
      <c r="K21" s="196"/>
      <c r="L21" s="196"/>
      <c r="M21" s="270"/>
      <c r="N21" s="270"/>
      <c r="O21" s="33"/>
      <c r="P21" s="107"/>
      <c r="Q21" s="279"/>
      <c r="R21" s="279"/>
      <c r="S21" s="278">
        <v>45447</v>
      </c>
      <c r="T21" s="279" t="s">
        <v>2117</v>
      </c>
      <c r="U21" s="268" t="str">
        <f t="array" ref="U21">IFERROR(IF(INDEX(三跨两临近重点区段!$F:$F,MATCH(1,(MONTH(三跨两临近重点区段!$D:$D)=7)*(三跨两临近重点区段!$A:$A=D21),0))="已取消","已取消",INDEX(三跨两临近重点区段!$D:$D,MATCH(1,(MONTH(三跨两临近重点区段!$D:$D)=7)*(三跨两临近重点区段!$A:$A=D21)*(三跨两临近重点区段!$F:$F="现存区段"),0))),"")</f>
        <v/>
      </c>
      <c r="V21" s="232" t="str">
        <f t="array" ref="V21">IFERROR(IF(INDEX(三跨两临近重点区段!$F:$F,MATCH(1,(MONTH(三跨两临近重点区段!$D:$D)=7)*(三跨两临近重点区段!$A:$A=D21),0))="已取消","已取消",INDEX(三跨两临近重点区段!$E:$E,MATCH(1,(MONTH(三跨两临近重点区段!$D:$D)=7)*(三跨两临近重点区段!$A:$A=D21)*(三跨两临近重点区段!$F:$F="现存区段"),0))),"")</f>
        <v/>
      </c>
      <c r="W21" s="268" t="str">
        <f t="array" ref="W21">IFERROR(IF(INDEX(三跨两临近重点区段!$F:$F,MATCH(1,(MONTH(三跨两临近重点区段!$D:$D)=8)*(三跨两临近重点区段!$A:$A=D21),0))="已取消","已取消",INDEX(三跨两临近重点区段!$D:$D,MATCH(1,(MONTH(三跨两临近重点区段!$D:$D)=8)*(三跨两临近重点区段!$A:$A=D21)*(三跨两临近重点区段!$F:$F="现存区段"),0))),"")</f>
        <v/>
      </c>
      <c r="X21" s="232" t="str">
        <f t="array" ref="X21">IFERROR(IF(INDEX(三跨两临近重点区段!$F:$F,MATCH(1,(MONTH(三跨两临近重点区段!$D:$D)=8)*(三跨两临近重点区段!$A:$A=D21),0))="已取消","已取消",INDEX(三跨两临近重点区段!$E:$E,MATCH(1,(MONTH(三跨两临近重点区段!$D:$D)=8)*(三跨两临近重点区段!$A:$A=D21)*(三跨两临近重点区段!$F:$F="现存区段"),0))),"")</f>
        <v/>
      </c>
      <c r="Y21" s="268" t="str">
        <f t="array" ref="Y21">IFERROR(IF(INDEX(三跨两临近重点区段!$F:$F,MATCH(1,(MONTH(三跨两临近重点区段!$D:$D)=9)*(三跨两临近重点区段!$A:$A=D21),0))="已取消","已取消",INDEX(三跨两临近重点区段!$D:$D,MATCH(1,(MONTH(三跨两临近重点区段!$D:$D)=9)*(三跨两临近重点区段!$A:$A=D21)*(三跨两临近重点区段!$F:$F="现存区段"),0))),"")</f>
        <v/>
      </c>
      <c r="Z21" s="232" t="str">
        <f t="array" ref="Z21">IFERROR(IF(INDEX(三跨两临近重点区段!$F:$F,MATCH(1,(MONTH(三跨两临近重点区段!$D:$D)=9)*(三跨两临近重点区段!$A:$A=D21),0))="已取消","已取消",INDEX(三跨两临近重点区段!$E:$E,MATCH(1,(MONTH(三跨两临近重点区段!$D:$D)=9)*(三跨两临近重点区段!$A:$A=D21)*(三跨两临近重点区段!$F:$F="现存区段"),0))),"")</f>
        <v/>
      </c>
      <c r="AA21" s="268" t="str">
        <f t="array" ref="AA21">IFERROR(IF(INDEX(三跨两临近重点区段!$F:$F,MATCH(1,(MONTH(三跨两临近重点区段!$D:$D)=10)*(三跨两临近重点区段!$A:$A=D21),0))="已取消","已取消",INDEX(三跨两临近重点区段!$D:$D,MATCH(1,(MONTH(三跨两临近重点区段!$D:$D)=10)*(三跨两临近重点区段!$A:$A=D21)*(三跨两临近重点区段!$F:$F="现存区段"),0))),"")</f>
        <v/>
      </c>
      <c r="AB21" s="72" t="str">
        <f t="array" ref="AB21">IFERROR(IF(INDEX(三跨两临近重点区段!$F:$F,MATCH(1,(MONTH(三跨两临近重点区段!$D:$D)=10)*(三跨两临近重点区段!$A:$A=D21),0))="已取消","已取消",INDEX(三跨两临近重点区段!$E:$E,MATCH(1,(MONTH(三跨两临近重点区段!$D:$D)=10)*(三跨两临近重点区段!$A:$A=D21)*(三跨两临近重点区段!$F:$F="现存区段"),0))),"")</f>
        <v/>
      </c>
      <c r="AC21" s="284" t="str">
        <f t="array" ref="AC21">IFERROR(IF(INDEX(三跨两临近重点区段!$F:$F,MATCH(1,(MONTH(三跨两临近重点区段!$D:$D)=11)*(三跨两临近重点区段!$A:$A=D21),0))="已取消","已取消",INDEX(三跨两临近重点区段!$D:$D,MATCH(1,(MONTH(三跨两临近重点区段!$D:$D)=11)*(三跨两临近重点区段!$A:$A=D21)*(三跨两临近重点区段!$F:$F="现存区段"),0))),"")</f>
        <v/>
      </c>
      <c r="AD21" s="72" t="str">
        <f t="array" ref="AD21">IFERROR(IF(INDEX(三跨两临近重点区段!$F:$F,MATCH(1,(MONTH(三跨两临近重点区段!$D:$D)=11)*(三跨两临近重点区段!$A:$A=D21),0))="已取消","已取消",INDEX(三跨两临近重点区段!$E:$E,MATCH(1,(MONTH(三跨两临近重点区段!$D:$D)=11)*(三跨两临近重点区段!$A:$A=D21)*(三跨两临近重点区段!$F:$F="现存区段"),0))),"")</f>
        <v/>
      </c>
      <c r="AE21" s="284" t="str">
        <f t="array" ref="AE21">IFERROR(IF(INDEX(三跨两临近重点区段!$F:$F,MATCH(1,(MONTH(三跨两临近重点区段!$D:$D)=12)*(三跨两临近重点区段!$A:$A=D21),0))="已取消","已取消",INDEX(三跨两临近重点区段!$D:$D,MATCH(1,(MONTH(三跨两临近重点区段!$D:$D)=12)*(三跨两临近重点区段!$A:$A=D21)*(三跨两临近重点区段!$F:$F="现存区段"),0))),"")</f>
        <v/>
      </c>
      <c r="AF21" s="72" t="str">
        <f t="array" ref="AF21">IFERROR(IF(INDEX(三跨两临近重点区段!$F:$F,MATCH(1,(MONTH(三跨两临近重点区段!$D:$D)=12)*(三跨两临近重点区段!$A:$A=D21),0))="已取消","已取消",INDEX(三跨两临近重点区段!$E:$E,MATCH(1,(MONTH(三跨两临近重点区段!$D:$D)=12)*(三跨两临近重点区段!$A:$A=D21)*(三跨两临近重点区段!$F:$F="现存区段"),0))),"")</f>
        <v/>
      </c>
      <c r="AH21" t="e">
        <f t="array" ref="AH21">INDEX(三跨两临近重点区段!$G:$G,MATCH(D21,三跨两临近重点区段!$A:$A,0))</f>
        <v>#N/A</v>
      </c>
      <c r="AI21" t="e">
        <f>INDEX(三跨两临近重点区段!$J:$J,MATCH(D21,三跨两临近重点区段!$A:$A,0))</f>
        <v>#N/A</v>
      </c>
    </row>
    <row r="22" ht="14.25" spans="1:35">
      <c r="A22" s="263" t="s">
        <v>150</v>
      </c>
      <c r="B22" s="264" t="s">
        <v>2154</v>
      </c>
      <c r="C22" s="263" t="s">
        <v>2152</v>
      </c>
      <c r="D22" s="263" t="s">
        <v>2156</v>
      </c>
      <c r="E22" s="265" t="s">
        <v>2137</v>
      </c>
      <c r="F22" s="264" t="s">
        <v>125</v>
      </c>
      <c r="G22" s="263" t="s">
        <v>2138</v>
      </c>
      <c r="H22" s="263" t="s">
        <v>1068</v>
      </c>
      <c r="I22" s="273"/>
      <c r="J22" s="196"/>
      <c r="K22" s="196"/>
      <c r="L22" s="196"/>
      <c r="M22" s="270"/>
      <c r="N22" s="270"/>
      <c r="O22" s="33"/>
      <c r="P22" s="107"/>
      <c r="Q22" s="279"/>
      <c r="R22" s="279"/>
      <c r="S22" s="278">
        <v>45447</v>
      </c>
      <c r="T22" s="279" t="s">
        <v>2117</v>
      </c>
      <c r="U22" s="268" t="str">
        <f t="array" ref="U22">IFERROR(IF(INDEX(三跨两临近重点区段!$F:$F,MATCH(1,(MONTH(三跨两临近重点区段!$D:$D)=7)*(三跨两临近重点区段!$A:$A=D22),0))="已取消","已取消",INDEX(三跨两临近重点区段!$D:$D,MATCH(1,(MONTH(三跨两临近重点区段!$D:$D)=7)*(三跨两临近重点区段!$A:$A=D22)*(三跨两临近重点区段!$F:$F="现存区段"),0))),"")</f>
        <v/>
      </c>
      <c r="V22" s="232" t="str">
        <f t="array" ref="V22">IFERROR(IF(INDEX(三跨两临近重点区段!$F:$F,MATCH(1,(MONTH(三跨两临近重点区段!$D:$D)=7)*(三跨两临近重点区段!$A:$A=D22),0))="已取消","已取消",INDEX(三跨两临近重点区段!$E:$E,MATCH(1,(MONTH(三跨两临近重点区段!$D:$D)=7)*(三跨两临近重点区段!$A:$A=D22)*(三跨两临近重点区段!$F:$F="现存区段"),0))),"")</f>
        <v/>
      </c>
      <c r="W22" s="268" t="str">
        <f t="array" ref="W22">IFERROR(IF(INDEX(三跨两临近重点区段!$F:$F,MATCH(1,(MONTH(三跨两临近重点区段!$D:$D)=8)*(三跨两临近重点区段!$A:$A=D22),0))="已取消","已取消",INDEX(三跨两临近重点区段!$D:$D,MATCH(1,(MONTH(三跨两临近重点区段!$D:$D)=8)*(三跨两临近重点区段!$A:$A=D22)*(三跨两临近重点区段!$F:$F="现存区段"),0))),"")</f>
        <v/>
      </c>
      <c r="X22" s="232" t="str">
        <f t="array" ref="X22">IFERROR(IF(INDEX(三跨两临近重点区段!$F:$F,MATCH(1,(MONTH(三跨两临近重点区段!$D:$D)=8)*(三跨两临近重点区段!$A:$A=D22),0))="已取消","已取消",INDEX(三跨两临近重点区段!$E:$E,MATCH(1,(MONTH(三跨两临近重点区段!$D:$D)=8)*(三跨两临近重点区段!$A:$A=D22)*(三跨两临近重点区段!$F:$F="现存区段"),0))),"")</f>
        <v/>
      </c>
      <c r="Y22" s="268" t="str">
        <f t="array" ref="Y22">IFERROR(IF(INDEX(三跨两临近重点区段!$F:$F,MATCH(1,(MONTH(三跨两临近重点区段!$D:$D)=9)*(三跨两临近重点区段!$A:$A=D22),0))="已取消","已取消",INDEX(三跨两临近重点区段!$D:$D,MATCH(1,(MONTH(三跨两临近重点区段!$D:$D)=9)*(三跨两临近重点区段!$A:$A=D22)*(三跨两临近重点区段!$F:$F="现存区段"),0))),"")</f>
        <v/>
      </c>
      <c r="Z22" s="232" t="str">
        <f t="array" ref="Z22">IFERROR(IF(INDEX(三跨两临近重点区段!$F:$F,MATCH(1,(MONTH(三跨两临近重点区段!$D:$D)=9)*(三跨两临近重点区段!$A:$A=D22),0))="已取消","已取消",INDEX(三跨两临近重点区段!$E:$E,MATCH(1,(MONTH(三跨两临近重点区段!$D:$D)=9)*(三跨两临近重点区段!$A:$A=D22)*(三跨两临近重点区段!$F:$F="现存区段"),0))),"")</f>
        <v/>
      </c>
      <c r="AA22" s="268" t="str">
        <f t="array" ref="AA22">IFERROR(IF(INDEX(三跨两临近重点区段!$F:$F,MATCH(1,(MONTH(三跨两临近重点区段!$D:$D)=10)*(三跨两临近重点区段!$A:$A=D22),0))="已取消","已取消",INDEX(三跨两临近重点区段!$D:$D,MATCH(1,(MONTH(三跨两临近重点区段!$D:$D)=10)*(三跨两临近重点区段!$A:$A=D22)*(三跨两临近重点区段!$F:$F="现存区段"),0))),"")</f>
        <v/>
      </c>
      <c r="AB22" s="72" t="str">
        <f t="array" ref="AB22">IFERROR(IF(INDEX(三跨两临近重点区段!$F:$F,MATCH(1,(MONTH(三跨两临近重点区段!$D:$D)=10)*(三跨两临近重点区段!$A:$A=D22),0))="已取消","已取消",INDEX(三跨两临近重点区段!$E:$E,MATCH(1,(MONTH(三跨两临近重点区段!$D:$D)=10)*(三跨两临近重点区段!$A:$A=D22)*(三跨两临近重点区段!$F:$F="现存区段"),0))),"")</f>
        <v/>
      </c>
      <c r="AC22" s="284" t="str">
        <f t="array" ref="AC22">IFERROR(IF(INDEX(三跨两临近重点区段!$F:$F,MATCH(1,(MONTH(三跨两临近重点区段!$D:$D)=11)*(三跨两临近重点区段!$A:$A=D22),0))="已取消","已取消",INDEX(三跨两临近重点区段!$D:$D,MATCH(1,(MONTH(三跨两临近重点区段!$D:$D)=11)*(三跨两临近重点区段!$A:$A=D22)*(三跨两临近重点区段!$F:$F="现存区段"),0))),"")</f>
        <v/>
      </c>
      <c r="AD22" s="72" t="str">
        <f t="array" ref="AD22">IFERROR(IF(INDEX(三跨两临近重点区段!$F:$F,MATCH(1,(MONTH(三跨两临近重点区段!$D:$D)=11)*(三跨两临近重点区段!$A:$A=D22),0))="已取消","已取消",INDEX(三跨两临近重点区段!$E:$E,MATCH(1,(MONTH(三跨两临近重点区段!$D:$D)=11)*(三跨两临近重点区段!$A:$A=D22)*(三跨两临近重点区段!$F:$F="现存区段"),0))),"")</f>
        <v/>
      </c>
      <c r="AE22" s="284" t="str">
        <f t="array" ref="AE22">IFERROR(IF(INDEX(三跨两临近重点区段!$F:$F,MATCH(1,(MONTH(三跨两临近重点区段!$D:$D)=12)*(三跨两临近重点区段!$A:$A=D22),0))="已取消","已取消",INDEX(三跨两临近重点区段!$D:$D,MATCH(1,(MONTH(三跨两临近重点区段!$D:$D)=12)*(三跨两临近重点区段!$A:$A=D22)*(三跨两临近重点区段!$F:$F="现存区段"),0))),"")</f>
        <v/>
      </c>
      <c r="AF22" s="72" t="str">
        <f t="array" ref="AF22">IFERROR(IF(INDEX(三跨两临近重点区段!$F:$F,MATCH(1,(MONTH(三跨两临近重点区段!$D:$D)=12)*(三跨两临近重点区段!$A:$A=D22),0))="已取消","已取消",INDEX(三跨两临近重点区段!$E:$E,MATCH(1,(MONTH(三跨两临近重点区段!$D:$D)=12)*(三跨两临近重点区段!$A:$A=D22)*(三跨两临近重点区段!$F:$F="现存区段"),0))),"")</f>
        <v/>
      </c>
      <c r="AH22" t="e">
        <f t="array" ref="AH22">INDEX(三跨两临近重点区段!$G:$G,MATCH(D22,三跨两临近重点区段!$A:$A,0))</f>
        <v>#N/A</v>
      </c>
      <c r="AI22" t="e">
        <f>INDEX(三跨两临近重点区段!$J:$J,MATCH(D22,三跨两临近重点区段!$A:$A,0))</f>
        <v>#N/A</v>
      </c>
    </row>
    <row r="23" ht="14.25" spans="1:35">
      <c r="A23" s="263" t="s">
        <v>150</v>
      </c>
      <c r="B23" s="264" t="s">
        <v>2154</v>
      </c>
      <c r="C23" s="263" t="s">
        <v>2157</v>
      </c>
      <c r="D23" s="263" t="s">
        <v>2158</v>
      </c>
      <c r="E23" s="265" t="s">
        <v>2137</v>
      </c>
      <c r="F23" s="264" t="s">
        <v>125</v>
      </c>
      <c r="G23" s="263" t="s">
        <v>2138</v>
      </c>
      <c r="H23" s="263" t="s">
        <v>1068</v>
      </c>
      <c r="I23" s="273"/>
      <c r="J23" s="196"/>
      <c r="K23" s="196"/>
      <c r="L23" s="196"/>
      <c r="M23" s="270"/>
      <c r="N23" s="270"/>
      <c r="O23" s="33"/>
      <c r="P23" s="107"/>
      <c r="Q23" s="279"/>
      <c r="R23" s="279"/>
      <c r="S23" s="278">
        <v>45447</v>
      </c>
      <c r="T23" s="279" t="s">
        <v>2117</v>
      </c>
      <c r="U23" s="268" t="str">
        <f t="array" ref="U23">IFERROR(IF(INDEX(三跨两临近重点区段!$F:$F,MATCH(1,(MONTH(三跨两临近重点区段!$D:$D)=7)*(三跨两临近重点区段!$A:$A=D23),0))="已取消","已取消",INDEX(三跨两临近重点区段!$D:$D,MATCH(1,(MONTH(三跨两临近重点区段!$D:$D)=7)*(三跨两临近重点区段!$A:$A=D23)*(三跨两临近重点区段!$F:$F="现存区段"),0))),"")</f>
        <v/>
      </c>
      <c r="V23" s="232" t="str">
        <f t="array" ref="V23">IFERROR(IF(INDEX(三跨两临近重点区段!$F:$F,MATCH(1,(MONTH(三跨两临近重点区段!$D:$D)=7)*(三跨两临近重点区段!$A:$A=D23),0))="已取消","已取消",INDEX(三跨两临近重点区段!$E:$E,MATCH(1,(MONTH(三跨两临近重点区段!$D:$D)=7)*(三跨两临近重点区段!$A:$A=D23)*(三跨两临近重点区段!$F:$F="现存区段"),0))),"")</f>
        <v/>
      </c>
      <c r="W23" s="268" t="str">
        <f t="array" ref="W23">IFERROR(IF(INDEX(三跨两临近重点区段!$F:$F,MATCH(1,(MONTH(三跨两临近重点区段!$D:$D)=8)*(三跨两临近重点区段!$A:$A=D23),0))="已取消","已取消",INDEX(三跨两临近重点区段!$D:$D,MATCH(1,(MONTH(三跨两临近重点区段!$D:$D)=8)*(三跨两临近重点区段!$A:$A=D23)*(三跨两临近重点区段!$F:$F="现存区段"),0))),"")</f>
        <v/>
      </c>
      <c r="X23" s="232" t="str">
        <f t="array" ref="X23">IFERROR(IF(INDEX(三跨两临近重点区段!$F:$F,MATCH(1,(MONTH(三跨两临近重点区段!$D:$D)=8)*(三跨两临近重点区段!$A:$A=D23),0))="已取消","已取消",INDEX(三跨两临近重点区段!$E:$E,MATCH(1,(MONTH(三跨两临近重点区段!$D:$D)=8)*(三跨两临近重点区段!$A:$A=D23)*(三跨两临近重点区段!$F:$F="现存区段"),0))),"")</f>
        <v/>
      </c>
      <c r="Y23" s="268" t="str">
        <f t="array" ref="Y23">IFERROR(IF(INDEX(三跨两临近重点区段!$F:$F,MATCH(1,(MONTH(三跨两临近重点区段!$D:$D)=9)*(三跨两临近重点区段!$A:$A=D23),0))="已取消","已取消",INDEX(三跨两临近重点区段!$D:$D,MATCH(1,(MONTH(三跨两临近重点区段!$D:$D)=9)*(三跨两临近重点区段!$A:$A=D23)*(三跨两临近重点区段!$F:$F="现存区段"),0))),"")</f>
        <v/>
      </c>
      <c r="Z23" s="232" t="str">
        <f t="array" ref="Z23">IFERROR(IF(INDEX(三跨两临近重点区段!$F:$F,MATCH(1,(MONTH(三跨两临近重点区段!$D:$D)=9)*(三跨两临近重点区段!$A:$A=D23),0))="已取消","已取消",INDEX(三跨两临近重点区段!$E:$E,MATCH(1,(MONTH(三跨两临近重点区段!$D:$D)=9)*(三跨两临近重点区段!$A:$A=D23)*(三跨两临近重点区段!$F:$F="现存区段"),0))),"")</f>
        <v/>
      </c>
      <c r="AA23" s="268" t="str">
        <f t="array" ref="AA23">IFERROR(IF(INDEX(三跨两临近重点区段!$F:$F,MATCH(1,(MONTH(三跨两临近重点区段!$D:$D)=10)*(三跨两临近重点区段!$A:$A=D23),0))="已取消","已取消",INDEX(三跨两临近重点区段!$D:$D,MATCH(1,(MONTH(三跨两临近重点区段!$D:$D)=10)*(三跨两临近重点区段!$A:$A=D23)*(三跨两临近重点区段!$F:$F="现存区段"),0))),"")</f>
        <v/>
      </c>
      <c r="AB23" s="72" t="str">
        <f t="array" ref="AB23">IFERROR(IF(INDEX(三跨两临近重点区段!$F:$F,MATCH(1,(MONTH(三跨两临近重点区段!$D:$D)=10)*(三跨两临近重点区段!$A:$A=D23),0))="已取消","已取消",INDEX(三跨两临近重点区段!$E:$E,MATCH(1,(MONTH(三跨两临近重点区段!$D:$D)=10)*(三跨两临近重点区段!$A:$A=D23)*(三跨两临近重点区段!$F:$F="现存区段"),0))),"")</f>
        <v/>
      </c>
      <c r="AC23" s="284" t="str">
        <f t="array" ref="AC23">IFERROR(IF(INDEX(三跨两临近重点区段!$F:$F,MATCH(1,(MONTH(三跨两临近重点区段!$D:$D)=11)*(三跨两临近重点区段!$A:$A=D23),0))="已取消","已取消",INDEX(三跨两临近重点区段!$D:$D,MATCH(1,(MONTH(三跨两临近重点区段!$D:$D)=11)*(三跨两临近重点区段!$A:$A=D23)*(三跨两临近重点区段!$F:$F="现存区段"),0))),"")</f>
        <v/>
      </c>
      <c r="AD23" s="72" t="str">
        <f t="array" ref="AD23">IFERROR(IF(INDEX(三跨两临近重点区段!$F:$F,MATCH(1,(MONTH(三跨两临近重点区段!$D:$D)=11)*(三跨两临近重点区段!$A:$A=D23),0))="已取消","已取消",INDEX(三跨两临近重点区段!$E:$E,MATCH(1,(MONTH(三跨两临近重点区段!$D:$D)=11)*(三跨两临近重点区段!$A:$A=D23)*(三跨两临近重点区段!$F:$F="现存区段"),0))),"")</f>
        <v/>
      </c>
      <c r="AE23" s="284" t="str">
        <f t="array" ref="AE23">IFERROR(IF(INDEX(三跨两临近重点区段!$F:$F,MATCH(1,(MONTH(三跨两临近重点区段!$D:$D)=12)*(三跨两临近重点区段!$A:$A=D23),0))="已取消","已取消",INDEX(三跨两临近重点区段!$D:$D,MATCH(1,(MONTH(三跨两临近重点区段!$D:$D)=12)*(三跨两临近重点区段!$A:$A=D23)*(三跨两临近重点区段!$F:$F="现存区段"),0))),"")</f>
        <v/>
      </c>
      <c r="AF23" s="72" t="str">
        <f t="array" ref="AF23">IFERROR(IF(INDEX(三跨两临近重点区段!$F:$F,MATCH(1,(MONTH(三跨两临近重点区段!$D:$D)=12)*(三跨两临近重点区段!$A:$A=D23),0))="已取消","已取消",INDEX(三跨两临近重点区段!$E:$E,MATCH(1,(MONTH(三跨两临近重点区段!$D:$D)=12)*(三跨两临近重点区段!$A:$A=D23)*(三跨两临近重点区段!$F:$F="现存区段"),0))),"")</f>
        <v/>
      </c>
      <c r="AH23" t="e">
        <f t="array" ref="AH23">INDEX(三跨两临近重点区段!$G:$G,MATCH(D23,三跨两临近重点区段!$A:$A,0))</f>
        <v>#N/A</v>
      </c>
      <c r="AI23" t="e">
        <f>INDEX(三跨两临近重点区段!$J:$J,MATCH(D23,三跨两临近重点区段!$A:$A,0))</f>
        <v>#N/A</v>
      </c>
    </row>
    <row r="24" ht="14.25" spans="1:35">
      <c r="A24" s="263" t="s">
        <v>150</v>
      </c>
      <c r="B24" s="264" t="s">
        <v>2154</v>
      </c>
      <c r="C24" s="263" t="s">
        <v>2159</v>
      </c>
      <c r="D24" s="263" t="s">
        <v>2160</v>
      </c>
      <c r="E24" s="265" t="s">
        <v>2137</v>
      </c>
      <c r="F24" s="264" t="s">
        <v>125</v>
      </c>
      <c r="G24" s="263" t="s">
        <v>2138</v>
      </c>
      <c r="H24" s="263" t="s">
        <v>1068</v>
      </c>
      <c r="I24" s="273"/>
      <c r="J24" s="196"/>
      <c r="K24" s="196"/>
      <c r="L24" s="196"/>
      <c r="M24" s="270"/>
      <c r="N24" s="270"/>
      <c r="O24" s="33"/>
      <c r="P24" s="107"/>
      <c r="Q24" s="279"/>
      <c r="R24" s="279"/>
      <c r="S24" s="278">
        <v>45447</v>
      </c>
      <c r="T24" s="279" t="s">
        <v>2117</v>
      </c>
      <c r="U24" s="268" t="str">
        <f t="array" ref="U24">IFERROR(IF(INDEX(三跨两临近重点区段!$F:$F,MATCH(1,(MONTH(三跨两临近重点区段!$D:$D)=7)*(三跨两临近重点区段!$A:$A=D24),0))="已取消","已取消",INDEX(三跨两临近重点区段!$D:$D,MATCH(1,(MONTH(三跨两临近重点区段!$D:$D)=7)*(三跨两临近重点区段!$A:$A=D24)*(三跨两临近重点区段!$F:$F="现存区段"),0))),"")</f>
        <v/>
      </c>
      <c r="V24" s="232" t="str">
        <f t="array" ref="V24">IFERROR(IF(INDEX(三跨两临近重点区段!$F:$F,MATCH(1,(MONTH(三跨两临近重点区段!$D:$D)=7)*(三跨两临近重点区段!$A:$A=D24),0))="已取消","已取消",INDEX(三跨两临近重点区段!$E:$E,MATCH(1,(MONTH(三跨两临近重点区段!$D:$D)=7)*(三跨两临近重点区段!$A:$A=D24)*(三跨两临近重点区段!$F:$F="现存区段"),0))),"")</f>
        <v/>
      </c>
      <c r="W24" s="268" t="str">
        <f t="array" ref="W24">IFERROR(IF(INDEX(三跨两临近重点区段!$F:$F,MATCH(1,(MONTH(三跨两临近重点区段!$D:$D)=8)*(三跨两临近重点区段!$A:$A=D24),0))="已取消","已取消",INDEX(三跨两临近重点区段!$D:$D,MATCH(1,(MONTH(三跨两临近重点区段!$D:$D)=8)*(三跨两临近重点区段!$A:$A=D24)*(三跨两临近重点区段!$F:$F="现存区段"),0))),"")</f>
        <v/>
      </c>
      <c r="X24" s="232" t="str">
        <f t="array" ref="X24">IFERROR(IF(INDEX(三跨两临近重点区段!$F:$F,MATCH(1,(MONTH(三跨两临近重点区段!$D:$D)=8)*(三跨两临近重点区段!$A:$A=D24),0))="已取消","已取消",INDEX(三跨两临近重点区段!$E:$E,MATCH(1,(MONTH(三跨两临近重点区段!$D:$D)=8)*(三跨两临近重点区段!$A:$A=D24)*(三跨两临近重点区段!$F:$F="现存区段"),0))),"")</f>
        <v/>
      </c>
      <c r="Y24" s="268" t="str">
        <f t="array" ref="Y24">IFERROR(IF(INDEX(三跨两临近重点区段!$F:$F,MATCH(1,(MONTH(三跨两临近重点区段!$D:$D)=9)*(三跨两临近重点区段!$A:$A=D24),0))="已取消","已取消",INDEX(三跨两临近重点区段!$D:$D,MATCH(1,(MONTH(三跨两临近重点区段!$D:$D)=9)*(三跨两临近重点区段!$A:$A=D24)*(三跨两临近重点区段!$F:$F="现存区段"),0))),"")</f>
        <v/>
      </c>
      <c r="Z24" s="232" t="str">
        <f t="array" ref="Z24">IFERROR(IF(INDEX(三跨两临近重点区段!$F:$F,MATCH(1,(MONTH(三跨两临近重点区段!$D:$D)=9)*(三跨两临近重点区段!$A:$A=D24),0))="已取消","已取消",INDEX(三跨两临近重点区段!$E:$E,MATCH(1,(MONTH(三跨两临近重点区段!$D:$D)=9)*(三跨两临近重点区段!$A:$A=D24)*(三跨两临近重点区段!$F:$F="现存区段"),0))),"")</f>
        <v/>
      </c>
      <c r="AA24" s="268" t="str">
        <f t="array" ref="AA24">IFERROR(IF(INDEX(三跨两临近重点区段!$F:$F,MATCH(1,(MONTH(三跨两临近重点区段!$D:$D)=10)*(三跨两临近重点区段!$A:$A=D24),0))="已取消","已取消",INDEX(三跨两临近重点区段!$D:$D,MATCH(1,(MONTH(三跨两临近重点区段!$D:$D)=10)*(三跨两临近重点区段!$A:$A=D24)*(三跨两临近重点区段!$F:$F="现存区段"),0))),"")</f>
        <v/>
      </c>
      <c r="AB24" s="72" t="str">
        <f t="array" ref="AB24">IFERROR(IF(INDEX(三跨两临近重点区段!$F:$F,MATCH(1,(MONTH(三跨两临近重点区段!$D:$D)=10)*(三跨两临近重点区段!$A:$A=D24),0))="已取消","已取消",INDEX(三跨两临近重点区段!$E:$E,MATCH(1,(MONTH(三跨两临近重点区段!$D:$D)=10)*(三跨两临近重点区段!$A:$A=D24)*(三跨两临近重点区段!$F:$F="现存区段"),0))),"")</f>
        <v/>
      </c>
      <c r="AC24" s="284" t="str">
        <f t="array" ref="AC24">IFERROR(IF(INDEX(三跨两临近重点区段!$F:$F,MATCH(1,(MONTH(三跨两临近重点区段!$D:$D)=11)*(三跨两临近重点区段!$A:$A=D24),0))="已取消","已取消",INDEX(三跨两临近重点区段!$D:$D,MATCH(1,(MONTH(三跨两临近重点区段!$D:$D)=11)*(三跨两临近重点区段!$A:$A=D24)*(三跨两临近重点区段!$F:$F="现存区段"),0))),"")</f>
        <v/>
      </c>
      <c r="AD24" s="72" t="str">
        <f t="array" ref="AD24">IFERROR(IF(INDEX(三跨两临近重点区段!$F:$F,MATCH(1,(MONTH(三跨两临近重点区段!$D:$D)=11)*(三跨两临近重点区段!$A:$A=D24),0))="已取消","已取消",INDEX(三跨两临近重点区段!$E:$E,MATCH(1,(MONTH(三跨两临近重点区段!$D:$D)=11)*(三跨两临近重点区段!$A:$A=D24)*(三跨两临近重点区段!$F:$F="现存区段"),0))),"")</f>
        <v/>
      </c>
      <c r="AE24" s="284" t="str">
        <f t="array" ref="AE24">IFERROR(IF(INDEX(三跨两临近重点区段!$F:$F,MATCH(1,(MONTH(三跨两临近重点区段!$D:$D)=12)*(三跨两临近重点区段!$A:$A=D24),0))="已取消","已取消",INDEX(三跨两临近重点区段!$D:$D,MATCH(1,(MONTH(三跨两临近重点区段!$D:$D)=12)*(三跨两临近重点区段!$A:$A=D24)*(三跨两临近重点区段!$F:$F="现存区段"),0))),"")</f>
        <v/>
      </c>
      <c r="AF24" s="72" t="str">
        <f t="array" ref="AF24">IFERROR(IF(INDEX(三跨两临近重点区段!$F:$F,MATCH(1,(MONTH(三跨两临近重点区段!$D:$D)=12)*(三跨两临近重点区段!$A:$A=D24),0))="已取消","已取消",INDEX(三跨两临近重点区段!$E:$E,MATCH(1,(MONTH(三跨两临近重点区段!$D:$D)=12)*(三跨两临近重点区段!$A:$A=D24)*(三跨两临近重点区段!$F:$F="现存区段"),0))),"")</f>
        <v/>
      </c>
      <c r="AH24" t="e">
        <f t="array" ref="AH24">INDEX(三跨两临近重点区段!$G:$G,MATCH(D24,三跨两临近重点区段!$A:$A,0))</f>
        <v>#N/A</v>
      </c>
      <c r="AI24" t="e">
        <f>INDEX(三跨两临近重点区段!$J:$J,MATCH(D24,三跨两临近重点区段!$A:$A,0))</f>
        <v>#N/A</v>
      </c>
    </row>
    <row r="25" ht="14.25" spans="1:35">
      <c r="A25" s="263" t="s">
        <v>150</v>
      </c>
      <c r="B25" s="264" t="s">
        <v>2154</v>
      </c>
      <c r="C25" s="263" t="s">
        <v>2161</v>
      </c>
      <c r="D25" s="263" t="s">
        <v>2162</v>
      </c>
      <c r="E25" s="265" t="s">
        <v>2137</v>
      </c>
      <c r="F25" s="264" t="s">
        <v>125</v>
      </c>
      <c r="G25" s="263" t="s">
        <v>2138</v>
      </c>
      <c r="H25" s="263" t="s">
        <v>1068</v>
      </c>
      <c r="I25" s="273"/>
      <c r="J25" s="196"/>
      <c r="K25" s="196"/>
      <c r="L25" s="196"/>
      <c r="M25" s="270"/>
      <c r="N25" s="270"/>
      <c r="O25" s="33"/>
      <c r="P25" s="107"/>
      <c r="Q25" s="279"/>
      <c r="R25" s="279"/>
      <c r="S25" s="278">
        <v>45447</v>
      </c>
      <c r="T25" s="279" t="s">
        <v>2117</v>
      </c>
      <c r="U25" s="268" t="str">
        <f t="array" ref="U25">IFERROR(IF(INDEX(三跨两临近重点区段!$F:$F,MATCH(1,(MONTH(三跨两临近重点区段!$D:$D)=7)*(三跨两临近重点区段!$A:$A=D25),0))="已取消","已取消",INDEX(三跨两临近重点区段!$D:$D,MATCH(1,(MONTH(三跨两临近重点区段!$D:$D)=7)*(三跨两临近重点区段!$A:$A=D25)*(三跨两临近重点区段!$F:$F="现存区段"),0))),"")</f>
        <v/>
      </c>
      <c r="V25" s="232" t="str">
        <f t="array" ref="V25">IFERROR(IF(INDEX(三跨两临近重点区段!$F:$F,MATCH(1,(MONTH(三跨两临近重点区段!$D:$D)=7)*(三跨两临近重点区段!$A:$A=D25),0))="已取消","已取消",INDEX(三跨两临近重点区段!$E:$E,MATCH(1,(MONTH(三跨两临近重点区段!$D:$D)=7)*(三跨两临近重点区段!$A:$A=D25)*(三跨两临近重点区段!$F:$F="现存区段"),0))),"")</f>
        <v/>
      </c>
      <c r="W25" s="268" t="str">
        <f t="array" ref="W25">IFERROR(IF(INDEX(三跨两临近重点区段!$F:$F,MATCH(1,(MONTH(三跨两临近重点区段!$D:$D)=8)*(三跨两临近重点区段!$A:$A=D25),0))="已取消","已取消",INDEX(三跨两临近重点区段!$D:$D,MATCH(1,(MONTH(三跨两临近重点区段!$D:$D)=8)*(三跨两临近重点区段!$A:$A=D25)*(三跨两临近重点区段!$F:$F="现存区段"),0))),"")</f>
        <v/>
      </c>
      <c r="X25" s="232" t="str">
        <f t="array" ref="X25">IFERROR(IF(INDEX(三跨两临近重点区段!$F:$F,MATCH(1,(MONTH(三跨两临近重点区段!$D:$D)=8)*(三跨两临近重点区段!$A:$A=D25),0))="已取消","已取消",INDEX(三跨两临近重点区段!$E:$E,MATCH(1,(MONTH(三跨两临近重点区段!$D:$D)=8)*(三跨两临近重点区段!$A:$A=D25)*(三跨两临近重点区段!$F:$F="现存区段"),0))),"")</f>
        <v/>
      </c>
      <c r="Y25" s="268" t="str">
        <f t="array" ref="Y25">IFERROR(IF(INDEX(三跨两临近重点区段!$F:$F,MATCH(1,(MONTH(三跨两临近重点区段!$D:$D)=9)*(三跨两临近重点区段!$A:$A=D25),0))="已取消","已取消",INDEX(三跨两临近重点区段!$D:$D,MATCH(1,(MONTH(三跨两临近重点区段!$D:$D)=9)*(三跨两临近重点区段!$A:$A=D25)*(三跨两临近重点区段!$F:$F="现存区段"),0))),"")</f>
        <v/>
      </c>
      <c r="Z25" s="232" t="str">
        <f t="array" ref="Z25">IFERROR(IF(INDEX(三跨两临近重点区段!$F:$F,MATCH(1,(MONTH(三跨两临近重点区段!$D:$D)=9)*(三跨两临近重点区段!$A:$A=D25),0))="已取消","已取消",INDEX(三跨两临近重点区段!$E:$E,MATCH(1,(MONTH(三跨两临近重点区段!$D:$D)=9)*(三跨两临近重点区段!$A:$A=D25)*(三跨两临近重点区段!$F:$F="现存区段"),0))),"")</f>
        <v/>
      </c>
      <c r="AA25" s="268" t="str">
        <f t="array" ref="AA25">IFERROR(IF(INDEX(三跨两临近重点区段!$F:$F,MATCH(1,(MONTH(三跨两临近重点区段!$D:$D)=10)*(三跨两临近重点区段!$A:$A=D25),0))="已取消","已取消",INDEX(三跨两临近重点区段!$D:$D,MATCH(1,(MONTH(三跨两临近重点区段!$D:$D)=10)*(三跨两临近重点区段!$A:$A=D25)*(三跨两临近重点区段!$F:$F="现存区段"),0))),"")</f>
        <v/>
      </c>
      <c r="AB25" s="72" t="str">
        <f t="array" ref="AB25">IFERROR(IF(INDEX(三跨两临近重点区段!$F:$F,MATCH(1,(MONTH(三跨两临近重点区段!$D:$D)=10)*(三跨两临近重点区段!$A:$A=D25),0))="已取消","已取消",INDEX(三跨两临近重点区段!$E:$E,MATCH(1,(MONTH(三跨两临近重点区段!$D:$D)=10)*(三跨两临近重点区段!$A:$A=D25)*(三跨两临近重点区段!$F:$F="现存区段"),0))),"")</f>
        <v/>
      </c>
      <c r="AC25" s="284" t="str">
        <f t="array" ref="AC25">IFERROR(IF(INDEX(三跨两临近重点区段!$F:$F,MATCH(1,(MONTH(三跨两临近重点区段!$D:$D)=11)*(三跨两临近重点区段!$A:$A=D25),0))="已取消","已取消",INDEX(三跨两临近重点区段!$D:$D,MATCH(1,(MONTH(三跨两临近重点区段!$D:$D)=11)*(三跨两临近重点区段!$A:$A=D25)*(三跨两临近重点区段!$F:$F="现存区段"),0))),"")</f>
        <v/>
      </c>
      <c r="AD25" s="72" t="str">
        <f t="array" ref="AD25">IFERROR(IF(INDEX(三跨两临近重点区段!$F:$F,MATCH(1,(MONTH(三跨两临近重点区段!$D:$D)=11)*(三跨两临近重点区段!$A:$A=D25),0))="已取消","已取消",INDEX(三跨两临近重点区段!$E:$E,MATCH(1,(MONTH(三跨两临近重点区段!$D:$D)=11)*(三跨两临近重点区段!$A:$A=D25)*(三跨两临近重点区段!$F:$F="现存区段"),0))),"")</f>
        <v/>
      </c>
      <c r="AE25" s="284" t="str">
        <f t="array" ref="AE25">IFERROR(IF(INDEX(三跨两临近重点区段!$F:$F,MATCH(1,(MONTH(三跨两临近重点区段!$D:$D)=12)*(三跨两临近重点区段!$A:$A=D25),0))="已取消","已取消",INDEX(三跨两临近重点区段!$D:$D,MATCH(1,(MONTH(三跨两临近重点区段!$D:$D)=12)*(三跨两临近重点区段!$A:$A=D25)*(三跨两临近重点区段!$F:$F="现存区段"),0))),"")</f>
        <v/>
      </c>
      <c r="AF25" s="72" t="str">
        <f t="array" ref="AF25">IFERROR(IF(INDEX(三跨两临近重点区段!$F:$F,MATCH(1,(MONTH(三跨两临近重点区段!$D:$D)=12)*(三跨两临近重点区段!$A:$A=D25),0))="已取消","已取消",INDEX(三跨两临近重点区段!$E:$E,MATCH(1,(MONTH(三跨两临近重点区段!$D:$D)=12)*(三跨两临近重点区段!$A:$A=D25)*(三跨两临近重点区段!$F:$F="现存区段"),0))),"")</f>
        <v/>
      </c>
      <c r="AH25" t="e">
        <f t="array" ref="AH25">INDEX(三跨两临近重点区段!$G:$G,MATCH(D25,三跨两临近重点区段!$A:$A,0))</f>
        <v>#N/A</v>
      </c>
      <c r="AI25" t="e">
        <f>INDEX(三跨两临近重点区段!$J:$J,MATCH(D25,三跨两临近重点区段!$A:$A,0))</f>
        <v>#N/A</v>
      </c>
    </row>
    <row r="26" ht="14.25" spans="1:35">
      <c r="A26" s="263" t="s">
        <v>150</v>
      </c>
      <c r="B26" s="264" t="s">
        <v>2154</v>
      </c>
      <c r="C26" s="263" t="s">
        <v>2163</v>
      </c>
      <c r="D26" s="263" t="s">
        <v>2164</v>
      </c>
      <c r="E26" s="265" t="s">
        <v>2137</v>
      </c>
      <c r="F26" s="264" t="s">
        <v>125</v>
      </c>
      <c r="G26" s="263" t="s">
        <v>2138</v>
      </c>
      <c r="H26" s="263" t="s">
        <v>1068</v>
      </c>
      <c r="I26" s="273"/>
      <c r="J26" s="196"/>
      <c r="K26" s="196"/>
      <c r="L26" s="196"/>
      <c r="M26" s="270"/>
      <c r="N26" s="270"/>
      <c r="O26" s="33"/>
      <c r="P26" s="107"/>
      <c r="Q26" s="279"/>
      <c r="R26" s="279"/>
      <c r="S26" s="278">
        <v>45447</v>
      </c>
      <c r="T26" s="279" t="s">
        <v>2117</v>
      </c>
      <c r="U26" s="268" t="str">
        <f t="array" ref="U26">IFERROR(IF(INDEX(三跨两临近重点区段!$F:$F,MATCH(1,(MONTH(三跨两临近重点区段!$D:$D)=7)*(三跨两临近重点区段!$A:$A=D26),0))="已取消","已取消",INDEX(三跨两临近重点区段!$D:$D,MATCH(1,(MONTH(三跨两临近重点区段!$D:$D)=7)*(三跨两临近重点区段!$A:$A=D26)*(三跨两临近重点区段!$F:$F="现存区段"),0))),"")</f>
        <v/>
      </c>
      <c r="V26" s="232" t="str">
        <f t="array" ref="V26">IFERROR(IF(INDEX(三跨两临近重点区段!$F:$F,MATCH(1,(MONTH(三跨两临近重点区段!$D:$D)=7)*(三跨两临近重点区段!$A:$A=D26),0))="已取消","已取消",INDEX(三跨两临近重点区段!$E:$E,MATCH(1,(MONTH(三跨两临近重点区段!$D:$D)=7)*(三跨两临近重点区段!$A:$A=D26)*(三跨两临近重点区段!$F:$F="现存区段"),0))),"")</f>
        <v/>
      </c>
      <c r="W26" s="268" t="str">
        <f t="array" ref="W26">IFERROR(IF(INDEX(三跨两临近重点区段!$F:$F,MATCH(1,(MONTH(三跨两临近重点区段!$D:$D)=8)*(三跨两临近重点区段!$A:$A=D26),0))="已取消","已取消",INDEX(三跨两临近重点区段!$D:$D,MATCH(1,(MONTH(三跨两临近重点区段!$D:$D)=8)*(三跨两临近重点区段!$A:$A=D26)*(三跨两临近重点区段!$F:$F="现存区段"),0))),"")</f>
        <v/>
      </c>
      <c r="X26" s="232" t="str">
        <f t="array" ref="X26">IFERROR(IF(INDEX(三跨两临近重点区段!$F:$F,MATCH(1,(MONTH(三跨两临近重点区段!$D:$D)=8)*(三跨两临近重点区段!$A:$A=D26),0))="已取消","已取消",INDEX(三跨两临近重点区段!$E:$E,MATCH(1,(MONTH(三跨两临近重点区段!$D:$D)=8)*(三跨两临近重点区段!$A:$A=D26)*(三跨两临近重点区段!$F:$F="现存区段"),0))),"")</f>
        <v/>
      </c>
      <c r="Y26" s="268" t="str">
        <f t="array" ref="Y26">IFERROR(IF(INDEX(三跨两临近重点区段!$F:$F,MATCH(1,(MONTH(三跨两临近重点区段!$D:$D)=9)*(三跨两临近重点区段!$A:$A=D26),0))="已取消","已取消",INDEX(三跨两临近重点区段!$D:$D,MATCH(1,(MONTH(三跨两临近重点区段!$D:$D)=9)*(三跨两临近重点区段!$A:$A=D26)*(三跨两临近重点区段!$F:$F="现存区段"),0))),"")</f>
        <v/>
      </c>
      <c r="Z26" s="232" t="str">
        <f t="array" ref="Z26">IFERROR(IF(INDEX(三跨两临近重点区段!$F:$F,MATCH(1,(MONTH(三跨两临近重点区段!$D:$D)=9)*(三跨两临近重点区段!$A:$A=D26),0))="已取消","已取消",INDEX(三跨两临近重点区段!$E:$E,MATCH(1,(MONTH(三跨两临近重点区段!$D:$D)=9)*(三跨两临近重点区段!$A:$A=D26)*(三跨两临近重点区段!$F:$F="现存区段"),0))),"")</f>
        <v/>
      </c>
      <c r="AA26" s="268" t="str">
        <f t="array" ref="AA26">IFERROR(IF(INDEX(三跨两临近重点区段!$F:$F,MATCH(1,(MONTH(三跨两临近重点区段!$D:$D)=10)*(三跨两临近重点区段!$A:$A=D26),0))="已取消","已取消",INDEX(三跨两临近重点区段!$D:$D,MATCH(1,(MONTH(三跨两临近重点区段!$D:$D)=10)*(三跨两临近重点区段!$A:$A=D26)*(三跨两临近重点区段!$F:$F="现存区段"),0))),"")</f>
        <v/>
      </c>
      <c r="AB26" s="72" t="str">
        <f t="array" ref="AB26">IFERROR(IF(INDEX(三跨两临近重点区段!$F:$F,MATCH(1,(MONTH(三跨两临近重点区段!$D:$D)=10)*(三跨两临近重点区段!$A:$A=D26),0))="已取消","已取消",INDEX(三跨两临近重点区段!$E:$E,MATCH(1,(MONTH(三跨两临近重点区段!$D:$D)=10)*(三跨两临近重点区段!$A:$A=D26)*(三跨两临近重点区段!$F:$F="现存区段"),0))),"")</f>
        <v/>
      </c>
      <c r="AC26" s="284" t="str">
        <f t="array" ref="AC26">IFERROR(IF(INDEX(三跨两临近重点区段!$F:$F,MATCH(1,(MONTH(三跨两临近重点区段!$D:$D)=11)*(三跨两临近重点区段!$A:$A=D26),0))="已取消","已取消",INDEX(三跨两临近重点区段!$D:$D,MATCH(1,(MONTH(三跨两临近重点区段!$D:$D)=11)*(三跨两临近重点区段!$A:$A=D26)*(三跨两临近重点区段!$F:$F="现存区段"),0))),"")</f>
        <v/>
      </c>
      <c r="AD26" s="72" t="str">
        <f t="array" ref="AD26">IFERROR(IF(INDEX(三跨两临近重点区段!$F:$F,MATCH(1,(MONTH(三跨两临近重点区段!$D:$D)=11)*(三跨两临近重点区段!$A:$A=D26),0))="已取消","已取消",INDEX(三跨两临近重点区段!$E:$E,MATCH(1,(MONTH(三跨两临近重点区段!$D:$D)=11)*(三跨两临近重点区段!$A:$A=D26)*(三跨两临近重点区段!$F:$F="现存区段"),0))),"")</f>
        <v/>
      </c>
      <c r="AE26" s="284" t="str">
        <f t="array" ref="AE26">IFERROR(IF(INDEX(三跨两临近重点区段!$F:$F,MATCH(1,(MONTH(三跨两临近重点区段!$D:$D)=12)*(三跨两临近重点区段!$A:$A=D26),0))="已取消","已取消",INDEX(三跨两临近重点区段!$D:$D,MATCH(1,(MONTH(三跨两临近重点区段!$D:$D)=12)*(三跨两临近重点区段!$A:$A=D26)*(三跨两临近重点区段!$F:$F="现存区段"),0))),"")</f>
        <v/>
      </c>
      <c r="AF26" s="72" t="str">
        <f t="array" ref="AF26">IFERROR(IF(INDEX(三跨两临近重点区段!$F:$F,MATCH(1,(MONTH(三跨两临近重点区段!$D:$D)=12)*(三跨两临近重点区段!$A:$A=D26),0))="已取消","已取消",INDEX(三跨两临近重点区段!$E:$E,MATCH(1,(MONTH(三跨两临近重点区段!$D:$D)=12)*(三跨两临近重点区段!$A:$A=D26)*(三跨两临近重点区段!$F:$F="现存区段"),0))),"")</f>
        <v/>
      </c>
      <c r="AH26" t="e">
        <f t="array" ref="AH26">INDEX(三跨两临近重点区段!$G:$G,MATCH(D26,三跨两临近重点区段!$A:$A,0))</f>
        <v>#N/A</v>
      </c>
      <c r="AI26" t="e">
        <f>INDEX(三跨两临近重点区段!$J:$J,MATCH(D26,三跨两临近重点区段!$A:$A,0))</f>
        <v>#N/A</v>
      </c>
    </row>
    <row r="27" ht="14.25" spans="1:35">
      <c r="A27" s="263" t="s">
        <v>150</v>
      </c>
      <c r="B27" s="264" t="s">
        <v>2154</v>
      </c>
      <c r="C27" s="263" t="s">
        <v>2165</v>
      </c>
      <c r="D27" s="263" t="s">
        <v>2166</v>
      </c>
      <c r="E27" s="265" t="s">
        <v>2137</v>
      </c>
      <c r="F27" s="264" t="s">
        <v>125</v>
      </c>
      <c r="G27" s="263" t="s">
        <v>2138</v>
      </c>
      <c r="H27" s="263" t="s">
        <v>1068</v>
      </c>
      <c r="I27" s="273"/>
      <c r="J27" s="196"/>
      <c r="K27" s="196"/>
      <c r="L27" s="196"/>
      <c r="M27" s="270"/>
      <c r="N27" s="270"/>
      <c r="O27" s="33"/>
      <c r="P27" s="107"/>
      <c r="Q27" s="279"/>
      <c r="R27" s="279"/>
      <c r="S27" s="278">
        <v>45447</v>
      </c>
      <c r="T27" s="279" t="s">
        <v>2117</v>
      </c>
      <c r="U27" s="268" t="str">
        <f t="array" ref="U27">IFERROR(IF(INDEX(三跨两临近重点区段!$F:$F,MATCH(1,(MONTH(三跨两临近重点区段!$D:$D)=7)*(三跨两临近重点区段!$A:$A=D27),0))="已取消","已取消",INDEX(三跨两临近重点区段!$D:$D,MATCH(1,(MONTH(三跨两临近重点区段!$D:$D)=7)*(三跨两临近重点区段!$A:$A=D27)*(三跨两临近重点区段!$F:$F="现存区段"),0))),"")</f>
        <v/>
      </c>
      <c r="V27" s="232" t="str">
        <f t="array" ref="V27">IFERROR(IF(INDEX(三跨两临近重点区段!$F:$F,MATCH(1,(MONTH(三跨两临近重点区段!$D:$D)=7)*(三跨两临近重点区段!$A:$A=D27),0))="已取消","已取消",INDEX(三跨两临近重点区段!$E:$E,MATCH(1,(MONTH(三跨两临近重点区段!$D:$D)=7)*(三跨两临近重点区段!$A:$A=D27)*(三跨两临近重点区段!$F:$F="现存区段"),0))),"")</f>
        <v/>
      </c>
      <c r="W27" s="268" t="str">
        <f t="array" ref="W27">IFERROR(IF(INDEX(三跨两临近重点区段!$F:$F,MATCH(1,(MONTH(三跨两临近重点区段!$D:$D)=8)*(三跨两临近重点区段!$A:$A=D27),0))="已取消","已取消",INDEX(三跨两临近重点区段!$D:$D,MATCH(1,(MONTH(三跨两临近重点区段!$D:$D)=8)*(三跨两临近重点区段!$A:$A=D27)*(三跨两临近重点区段!$F:$F="现存区段"),0))),"")</f>
        <v/>
      </c>
      <c r="X27" s="232" t="str">
        <f t="array" ref="X27">IFERROR(IF(INDEX(三跨两临近重点区段!$F:$F,MATCH(1,(MONTH(三跨两临近重点区段!$D:$D)=8)*(三跨两临近重点区段!$A:$A=D27),0))="已取消","已取消",INDEX(三跨两临近重点区段!$E:$E,MATCH(1,(MONTH(三跨两临近重点区段!$D:$D)=8)*(三跨两临近重点区段!$A:$A=D27)*(三跨两临近重点区段!$F:$F="现存区段"),0))),"")</f>
        <v/>
      </c>
      <c r="Y27" s="268" t="str">
        <f t="array" ref="Y27">IFERROR(IF(INDEX(三跨两临近重点区段!$F:$F,MATCH(1,(MONTH(三跨两临近重点区段!$D:$D)=9)*(三跨两临近重点区段!$A:$A=D27),0))="已取消","已取消",INDEX(三跨两临近重点区段!$D:$D,MATCH(1,(MONTH(三跨两临近重点区段!$D:$D)=9)*(三跨两临近重点区段!$A:$A=D27)*(三跨两临近重点区段!$F:$F="现存区段"),0))),"")</f>
        <v/>
      </c>
      <c r="Z27" s="232" t="str">
        <f t="array" ref="Z27">IFERROR(IF(INDEX(三跨两临近重点区段!$F:$F,MATCH(1,(MONTH(三跨两临近重点区段!$D:$D)=9)*(三跨两临近重点区段!$A:$A=D27),0))="已取消","已取消",INDEX(三跨两临近重点区段!$E:$E,MATCH(1,(MONTH(三跨两临近重点区段!$D:$D)=9)*(三跨两临近重点区段!$A:$A=D27)*(三跨两临近重点区段!$F:$F="现存区段"),0))),"")</f>
        <v/>
      </c>
      <c r="AA27" s="268" t="str">
        <f t="array" ref="AA27">IFERROR(IF(INDEX(三跨两临近重点区段!$F:$F,MATCH(1,(MONTH(三跨两临近重点区段!$D:$D)=10)*(三跨两临近重点区段!$A:$A=D27),0))="已取消","已取消",INDEX(三跨两临近重点区段!$D:$D,MATCH(1,(MONTH(三跨两临近重点区段!$D:$D)=10)*(三跨两临近重点区段!$A:$A=D27)*(三跨两临近重点区段!$F:$F="现存区段"),0))),"")</f>
        <v/>
      </c>
      <c r="AB27" s="72" t="str">
        <f t="array" ref="AB27">IFERROR(IF(INDEX(三跨两临近重点区段!$F:$F,MATCH(1,(MONTH(三跨两临近重点区段!$D:$D)=10)*(三跨两临近重点区段!$A:$A=D27),0))="已取消","已取消",INDEX(三跨两临近重点区段!$E:$E,MATCH(1,(MONTH(三跨两临近重点区段!$D:$D)=10)*(三跨两临近重点区段!$A:$A=D27)*(三跨两临近重点区段!$F:$F="现存区段"),0))),"")</f>
        <v/>
      </c>
      <c r="AC27" s="284" t="str">
        <f t="array" ref="AC27">IFERROR(IF(INDEX(三跨两临近重点区段!$F:$F,MATCH(1,(MONTH(三跨两临近重点区段!$D:$D)=11)*(三跨两临近重点区段!$A:$A=D27),0))="已取消","已取消",INDEX(三跨两临近重点区段!$D:$D,MATCH(1,(MONTH(三跨两临近重点区段!$D:$D)=11)*(三跨两临近重点区段!$A:$A=D27)*(三跨两临近重点区段!$F:$F="现存区段"),0))),"")</f>
        <v/>
      </c>
      <c r="AD27" s="72" t="str">
        <f t="array" ref="AD27">IFERROR(IF(INDEX(三跨两临近重点区段!$F:$F,MATCH(1,(MONTH(三跨两临近重点区段!$D:$D)=11)*(三跨两临近重点区段!$A:$A=D27),0))="已取消","已取消",INDEX(三跨两临近重点区段!$E:$E,MATCH(1,(MONTH(三跨两临近重点区段!$D:$D)=11)*(三跨两临近重点区段!$A:$A=D27)*(三跨两临近重点区段!$F:$F="现存区段"),0))),"")</f>
        <v/>
      </c>
      <c r="AE27" s="284" t="str">
        <f t="array" ref="AE27">IFERROR(IF(INDEX(三跨两临近重点区段!$F:$F,MATCH(1,(MONTH(三跨两临近重点区段!$D:$D)=12)*(三跨两临近重点区段!$A:$A=D27),0))="已取消","已取消",INDEX(三跨两临近重点区段!$D:$D,MATCH(1,(MONTH(三跨两临近重点区段!$D:$D)=12)*(三跨两临近重点区段!$A:$A=D27)*(三跨两临近重点区段!$F:$F="现存区段"),0))),"")</f>
        <v/>
      </c>
      <c r="AF27" s="72" t="str">
        <f t="array" ref="AF27">IFERROR(IF(INDEX(三跨两临近重点区段!$F:$F,MATCH(1,(MONTH(三跨两临近重点区段!$D:$D)=12)*(三跨两临近重点区段!$A:$A=D27),0))="已取消","已取消",INDEX(三跨两临近重点区段!$E:$E,MATCH(1,(MONTH(三跨两临近重点区段!$D:$D)=12)*(三跨两临近重点区段!$A:$A=D27)*(三跨两临近重点区段!$F:$F="现存区段"),0))),"")</f>
        <v/>
      </c>
      <c r="AH27" t="e">
        <f t="array" ref="AH27">INDEX(三跨两临近重点区段!$G:$G,MATCH(D27,三跨两临近重点区段!$A:$A,0))</f>
        <v>#N/A</v>
      </c>
      <c r="AI27" t="e">
        <f>INDEX(三跨两临近重点区段!$J:$J,MATCH(D27,三跨两临近重点区段!$A:$A,0))</f>
        <v>#N/A</v>
      </c>
    </row>
    <row r="28" ht="14.25" spans="1:35">
      <c r="A28" s="263" t="s">
        <v>150</v>
      </c>
      <c r="B28" s="264" t="s">
        <v>2154</v>
      </c>
      <c r="C28" s="263" t="s">
        <v>2167</v>
      </c>
      <c r="D28" s="263" t="s">
        <v>2168</v>
      </c>
      <c r="E28" s="265" t="s">
        <v>2137</v>
      </c>
      <c r="F28" s="264" t="s">
        <v>125</v>
      </c>
      <c r="G28" s="263" t="s">
        <v>2138</v>
      </c>
      <c r="H28" s="263" t="s">
        <v>1068</v>
      </c>
      <c r="I28" s="273"/>
      <c r="J28" s="196"/>
      <c r="K28" s="196"/>
      <c r="L28" s="196"/>
      <c r="M28" s="270"/>
      <c r="N28" s="270"/>
      <c r="O28" s="33"/>
      <c r="P28" s="107"/>
      <c r="Q28" s="279"/>
      <c r="R28" s="279"/>
      <c r="S28" s="278">
        <v>45447</v>
      </c>
      <c r="T28" s="279" t="s">
        <v>2117</v>
      </c>
      <c r="U28" s="268" t="str">
        <f t="array" ref="U28">IFERROR(IF(INDEX(三跨两临近重点区段!$F:$F,MATCH(1,(MONTH(三跨两临近重点区段!$D:$D)=7)*(三跨两临近重点区段!$A:$A=D28),0))="已取消","已取消",INDEX(三跨两临近重点区段!$D:$D,MATCH(1,(MONTH(三跨两临近重点区段!$D:$D)=7)*(三跨两临近重点区段!$A:$A=D28)*(三跨两临近重点区段!$F:$F="现存区段"),0))),"")</f>
        <v/>
      </c>
      <c r="V28" s="232" t="str">
        <f t="array" ref="V28">IFERROR(IF(INDEX(三跨两临近重点区段!$F:$F,MATCH(1,(MONTH(三跨两临近重点区段!$D:$D)=7)*(三跨两临近重点区段!$A:$A=D28),0))="已取消","已取消",INDEX(三跨两临近重点区段!$E:$E,MATCH(1,(MONTH(三跨两临近重点区段!$D:$D)=7)*(三跨两临近重点区段!$A:$A=D28)*(三跨两临近重点区段!$F:$F="现存区段"),0))),"")</f>
        <v/>
      </c>
      <c r="W28" s="268" t="str">
        <f t="array" ref="W28">IFERROR(IF(INDEX(三跨两临近重点区段!$F:$F,MATCH(1,(MONTH(三跨两临近重点区段!$D:$D)=8)*(三跨两临近重点区段!$A:$A=D28),0))="已取消","已取消",INDEX(三跨两临近重点区段!$D:$D,MATCH(1,(MONTH(三跨两临近重点区段!$D:$D)=8)*(三跨两临近重点区段!$A:$A=D28)*(三跨两临近重点区段!$F:$F="现存区段"),0))),"")</f>
        <v/>
      </c>
      <c r="X28" s="232" t="str">
        <f t="array" ref="X28">IFERROR(IF(INDEX(三跨两临近重点区段!$F:$F,MATCH(1,(MONTH(三跨两临近重点区段!$D:$D)=8)*(三跨两临近重点区段!$A:$A=D28),0))="已取消","已取消",INDEX(三跨两临近重点区段!$E:$E,MATCH(1,(MONTH(三跨两临近重点区段!$D:$D)=8)*(三跨两临近重点区段!$A:$A=D28)*(三跨两临近重点区段!$F:$F="现存区段"),0))),"")</f>
        <v/>
      </c>
      <c r="Y28" s="268" t="str">
        <f t="array" ref="Y28">IFERROR(IF(INDEX(三跨两临近重点区段!$F:$F,MATCH(1,(MONTH(三跨两临近重点区段!$D:$D)=9)*(三跨两临近重点区段!$A:$A=D28),0))="已取消","已取消",INDEX(三跨两临近重点区段!$D:$D,MATCH(1,(MONTH(三跨两临近重点区段!$D:$D)=9)*(三跨两临近重点区段!$A:$A=D28)*(三跨两临近重点区段!$F:$F="现存区段"),0))),"")</f>
        <v/>
      </c>
      <c r="Z28" s="232" t="str">
        <f t="array" ref="Z28">IFERROR(IF(INDEX(三跨两临近重点区段!$F:$F,MATCH(1,(MONTH(三跨两临近重点区段!$D:$D)=9)*(三跨两临近重点区段!$A:$A=D28),0))="已取消","已取消",INDEX(三跨两临近重点区段!$E:$E,MATCH(1,(MONTH(三跨两临近重点区段!$D:$D)=9)*(三跨两临近重点区段!$A:$A=D28)*(三跨两临近重点区段!$F:$F="现存区段"),0))),"")</f>
        <v/>
      </c>
      <c r="AA28" s="268" t="str">
        <f t="array" ref="AA28">IFERROR(IF(INDEX(三跨两临近重点区段!$F:$F,MATCH(1,(MONTH(三跨两临近重点区段!$D:$D)=10)*(三跨两临近重点区段!$A:$A=D28),0))="已取消","已取消",INDEX(三跨两临近重点区段!$D:$D,MATCH(1,(MONTH(三跨两临近重点区段!$D:$D)=10)*(三跨两临近重点区段!$A:$A=D28)*(三跨两临近重点区段!$F:$F="现存区段"),0))),"")</f>
        <v/>
      </c>
      <c r="AB28" s="72" t="str">
        <f t="array" ref="AB28">IFERROR(IF(INDEX(三跨两临近重点区段!$F:$F,MATCH(1,(MONTH(三跨两临近重点区段!$D:$D)=10)*(三跨两临近重点区段!$A:$A=D28),0))="已取消","已取消",INDEX(三跨两临近重点区段!$E:$E,MATCH(1,(MONTH(三跨两临近重点区段!$D:$D)=10)*(三跨两临近重点区段!$A:$A=D28)*(三跨两临近重点区段!$F:$F="现存区段"),0))),"")</f>
        <v/>
      </c>
      <c r="AC28" s="284" t="str">
        <f t="array" ref="AC28">IFERROR(IF(INDEX(三跨两临近重点区段!$F:$F,MATCH(1,(MONTH(三跨两临近重点区段!$D:$D)=11)*(三跨两临近重点区段!$A:$A=D28),0))="已取消","已取消",INDEX(三跨两临近重点区段!$D:$D,MATCH(1,(MONTH(三跨两临近重点区段!$D:$D)=11)*(三跨两临近重点区段!$A:$A=D28)*(三跨两临近重点区段!$F:$F="现存区段"),0))),"")</f>
        <v/>
      </c>
      <c r="AD28" s="72" t="str">
        <f t="array" ref="AD28">IFERROR(IF(INDEX(三跨两临近重点区段!$F:$F,MATCH(1,(MONTH(三跨两临近重点区段!$D:$D)=11)*(三跨两临近重点区段!$A:$A=D28),0))="已取消","已取消",INDEX(三跨两临近重点区段!$E:$E,MATCH(1,(MONTH(三跨两临近重点区段!$D:$D)=11)*(三跨两临近重点区段!$A:$A=D28)*(三跨两临近重点区段!$F:$F="现存区段"),0))),"")</f>
        <v/>
      </c>
      <c r="AE28" s="284" t="str">
        <f t="array" ref="AE28">IFERROR(IF(INDEX(三跨两临近重点区段!$F:$F,MATCH(1,(MONTH(三跨两临近重点区段!$D:$D)=12)*(三跨两临近重点区段!$A:$A=D28),0))="已取消","已取消",INDEX(三跨两临近重点区段!$D:$D,MATCH(1,(MONTH(三跨两临近重点区段!$D:$D)=12)*(三跨两临近重点区段!$A:$A=D28)*(三跨两临近重点区段!$F:$F="现存区段"),0))),"")</f>
        <v/>
      </c>
      <c r="AF28" s="72" t="str">
        <f t="array" ref="AF28">IFERROR(IF(INDEX(三跨两临近重点区段!$F:$F,MATCH(1,(MONTH(三跨两临近重点区段!$D:$D)=12)*(三跨两临近重点区段!$A:$A=D28),0))="已取消","已取消",INDEX(三跨两临近重点区段!$E:$E,MATCH(1,(MONTH(三跨两临近重点区段!$D:$D)=12)*(三跨两临近重点区段!$A:$A=D28)*(三跨两临近重点区段!$F:$F="现存区段"),0))),"")</f>
        <v/>
      </c>
      <c r="AH28" t="e">
        <f t="array" ref="AH28">INDEX(三跨两临近重点区段!$G:$G,MATCH(D28,三跨两临近重点区段!$A:$A,0))</f>
        <v>#N/A</v>
      </c>
      <c r="AI28" t="e">
        <f>INDEX(三跨两临近重点区段!$J:$J,MATCH(D28,三跨两临近重点区段!$A:$A,0))</f>
        <v>#N/A</v>
      </c>
    </row>
    <row r="29" ht="14.25" spans="1:35">
      <c r="A29" s="263" t="s">
        <v>150</v>
      </c>
      <c r="B29" s="264" t="s">
        <v>2154</v>
      </c>
      <c r="C29" s="263" t="s">
        <v>2169</v>
      </c>
      <c r="D29" s="263" t="s">
        <v>2170</v>
      </c>
      <c r="E29" s="265" t="s">
        <v>2137</v>
      </c>
      <c r="F29" s="264" t="s">
        <v>125</v>
      </c>
      <c r="G29" s="263" t="s">
        <v>2138</v>
      </c>
      <c r="H29" s="263" t="s">
        <v>1068</v>
      </c>
      <c r="I29" s="273"/>
      <c r="J29" s="196"/>
      <c r="K29" s="196"/>
      <c r="L29" s="196"/>
      <c r="M29" s="270"/>
      <c r="N29" s="270"/>
      <c r="O29" s="33"/>
      <c r="P29" s="107"/>
      <c r="Q29" s="279"/>
      <c r="R29" s="279"/>
      <c r="S29" s="278">
        <v>45447</v>
      </c>
      <c r="T29" s="279" t="s">
        <v>2117</v>
      </c>
      <c r="U29" s="268" t="str">
        <f t="array" ref="U29">IFERROR(IF(INDEX(三跨两临近重点区段!$F:$F,MATCH(1,(MONTH(三跨两临近重点区段!$D:$D)=7)*(三跨两临近重点区段!$A:$A=D29),0))="已取消","已取消",INDEX(三跨两临近重点区段!$D:$D,MATCH(1,(MONTH(三跨两临近重点区段!$D:$D)=7)*(三跨两临近重点区段!$A:$A=D29)*(三跨两临近重点区段!$F:$F="现存区段"),0))),"")</f>
        <v/>
      </c>
      <c r="V29" s="232" t="str">
        <f t="array" ref="V29">IFERROR(IF(INDEX(三跨两临近重点区段!$F:$F,MATCH(1,(MONTH(三跨两临近重点区段!$D:$D)=7)*(三跨两临近重点区段!$A:$A=D29),0))="已取消","已取消",INDEX(三跨两临近重点区段!$E:$E,MATCH(1,(MONTH(三跨两临近重点区段!$D:$D)=7)*(三跨两临近重点区段!$A:$A=D29)*(三跨两临近重点区段!$F:$F="现存区段"),0))),"")</f>
        <v/>
      </c>
      <c r="W29" s="268" t="str">
        <f t="array" ref="W29">IFERROR(IF(INDEX(三跨两临近重点区段!$F:$F,MATCH(1,(MONTH(三跨两临近重点区段!$D:$D)=8)*(三跨两临近重点区段!$A:$A=D29),0))="已取消","已取消",INDEX(三跨两临近重点区段!$D:$D,MATCH(1,(MONTH(三跨两临近重点区段!$D:$D)=8)*(三跨两临近重点区段!$A:$A=D29)*(三跨两临近重点区段!$F:$F="现存区段"),0))),"")</f>
        <v/>
      </c>
      <c r="X29" s="232" t="str">
        <f t="array" ref="X29">IFERROR(IF(INDEX(三跨两临近重点区段!$F:$F,MATCH(1,(MONTH(三跨两临近重点区段!$D:$D)=8)*(三跨两临近重点区段!$A:$A=D29),0))="已取消","已取消",INDEX(三跨两临近重点区段!$E:$E,MATCH(1,(MONTH(三跨两临近重点区段!$D:$D)=8)*(三跨两临近重点区段!$A:$A=D29)*(三跨两临近重点区段!$F:$F="现存区段"),0))),"")</f>
        <v/>
      </c>
      <c r="Y29" s="268" t="str">
        <f t="array" ref="Y29">IFERROR(IF(INDEX(三跨两临近重点区段!$F:$F,MATCH(1,(MONTH(三跨两临近重点区段!$D:$D)=9)*(三跨两临近重点区段!$A:$A=D29),0))="已取消","已取消",INDEX(三跨两临近重点区段!$D:$D,MATCH(1,(MONTH(三跨两临近重点区段!$D:$D)=9)*(三跨两临近重点区段!$A:$A=D29)*(三跨两临近重点区段!$F:$F="现存区段"),0))),"")</f>
        <v/>
      </c>
      <c r="Z29" s="232" t="str">
        <f t="array" ref="Z29">IFERROR(IF(INDEX(三跨两临近重点区段!$F:$F,MATCH(1,(MONTH(三跨两临近重点区段!$D:$D)=9)*(三跨两临近重点区段!$A:$A=D29),0))="已取消","已取消",INDEX(三跨两临近重点区段!$E:$E,MATCH(1,(MONTH(三跨两临近重点区段!$D:$D)=9)*(三跨两临近重点区段!$A:$A=D29)*(三跨两临近重点区段!$F:$F="现存区段"),0))),"")</f>
        <v/>
      </c>
      <c r="AA29" s="268" t="str">
        <f t="array" ref="AA29">IFERROR(IF(INDEX(三跨两临近重点区段!$F:$F,MATCH(1,(MONTH(三跨两临近重点区段!$D:$D)=10)*(三跨两临近重点区段!$A:$A=D29),0))="已取消","已取消",INDEX(三跨两临近重点区段!$D:$D,MATCH(1,(MONTH(三跨两临近重点区段!$D:$D)=10)*(三跨两临近重点区段!$A:$A=D29)*(三跨两临近重点区段!$F:$F="现存区段"),0))),"")</f>
        <v/>
      </c>
      <c r="AB29" s="72" t="str">
        <f t="array" ref="AB29">IFERROR(IF(INDEX(三跨两临近重点区段!$F:$F,MATCH(1,(MONTH(三跨两临近重点区段!$D:$D)=10)*(三跨两临近重点区段!$A:$A=D29),0))="已取消","已取消",INDEX(三跨两临近重点区段!$E:$E,MATCH(1,(MONTH(三跨两临近重点区段!$D:$D)=10)*(三跨两临近重点区段!$A:$A=D29)*(三跨两临近重点区段!$F:$F="现存区段"),0))),"")</f>
        <v/>
      </c>
      <c r="AC29" s="284" t="str">
        <f t="array" ref="AC29">IFERROR(IF(INDEX(三跨两临近重点区段!$F:$F,MATCH(1,(MONTH(三跨两临近重点区段!$D:$D)=11)*(三跨两临近重点区段!$A:$A=D29),0))="已取消","已取消",INDEX(三跨两临近重点区段!$D:$D,MATCH(1,(MONTH(三跨两临近重点区段!$D:$D)=11)*(三跨两临近重点区段!$A:$A=D29)*(三跨两临近重点区段!$F:$F="现存区段"),0))),"")</f>
        <v/>
      </c>
      <c r="AD29" s="72" t="str">
        <f t="array" ref="AD29">IFERROR(IF(INDEX(三跨两临近重点区段!$F:$F,MATCH(1,(MONTH(三跨两临近重点区段!$D:$D)=11)*(三跨两临近重点区段!$A:$A=D29),0))="已取消","已取消",INDEX(三跨两临近重点区段!$E:$E,MATCH(1,(MONTH(三跨两临近重点区段!$D:$D)=11)*(三跨两临近重点区段!$A:$A=D29)*(三跨两临近重点区段!$F:$F="现存区段"),0))),"")</f>
        <v/>
      </c>
      <c r="AE29" s="284" t="str">
        <f t="array" ref="AE29">IFERROR(IF(INDEX(三跨两临近重点区段!$F:$F,MATCH(1,(MONTH(三跨两临近重点区段!$D:$D)=12)*(三跨两临近重点区段!$A:$A=D29),0))="已取消","已取消",INDEX(三跨两临近重点区段!$D:$D,MATCH(1,(MONTH(三跨两临近重点区段!$D:$D)=12)*(三跨两临近重点区段!$A:$A=D29)*(三跨两临近重点区段!$F:$F="现存区段"),0))),"")</f>
        <v/>
      </c>
      <c r="AF29" s="72" t="str">
        <f t="array" ref="AF29">IFERROR(IF(INDEX(三跨两临近重点区段!$F:$F,MATCH(1,(MONTH(三跨两临近重点区段!$D:$D)=12)*(三跨两临近重点区段!$A:$A=D29),0))="已取消","已取消",INDEX(三跨两临近重点区段!$E:$E,MATCH(1,(MONTH(三跨两临近重点区段!$D:$D)=12)*(三跨两临近重点区段!$A:$A=D29)*(三跨两临近重点区段!$F:$F="现存区段"),0))),"")</f>
        <v/>
      </c>
      <c r="AH29" t="e">
        <f t="array" ref="AH29">INDEX(三跨两临近重点区段!$G:$G,MATCH(D29,三跨两临近重点区段!$A:$A,0))</f>
        <v>#N/A</v>
      </c>
      <c r="AI29" t="e">
        <f>INDEX(三跨两临近重点区段!$J:$J,MATCH(D29,三跨两临近重点区段!$A:$A,0))</f>
        <v>#N/A</v>
      </c>
    </row>
    <row r="30" ht="14.25" spans="1:35">
      <c r="A30" s="263" t="s">
        <v>150</v>
      </c>
      <c r="B30" s="264" t="s">
        <v>2171</v>
      </c>
      <c r="C30" s="263" t="s">
        <v>2172</v>
      </c>
      <c r="D30" s="263" t="s">
        <v>2173</v>
      </c>
      <c r="E30" s="265" t="s">
        <v>2137</v>
      </c>
      <c r="F30" s="264" t="s">
        <v>125</v>
      </c>
      <c r="G30" s="263" t="s">
        <v>2138</v>
      </c>
      <c r="H30" s="263" t="s">
        <v>1068</v>
      </c>
      <c r="I30" s="273"/>
      <c r="J30" s="196"/>
      <c r="K30" s="196"/>
      <c r="L30" s="196"/>
      <c r="M30" s="270"/>
      <c r="N30" s="270"/>
      <c r="O30" s="33"/>
      <c r="P30" s="107"/>
      <c r="Q30" s="279"/>
      <c r="R30" s="279"/>
      <c r="S30" s="278">
        <v>45447</v>
      </c>
      <c r="T30" s="279" t="s">
        <v>2117</v>
      </c>
      <c r="U30" s="268" t="str">
        <f t="array" ref="U30">IFERROR(IF(INDEX(三跨两临近重点区段!$F:$F,MATCH(1,(MONTH(三跨两临近重点区段!$D:$D)=7)*(三跨两临近重点区段!$A:$A=D30),0))="已取消","已取消",INDEX(三跨两临近重点区段!$D:$D,MATCH(1,(MONTH(三跨两临近重点区段!$D:$D)=7)*(三跨两临近重点区段!$A:$A=D30)*(三跨两临近重点区段!$F:$F="现存区段"),0))),"")</f>
        <v/>
      </c>
      <c r="V30" s="232" t="str">
        <f t="array" ref="V30">IFERROR(IF(INDEX(三跨两临近重点区段!$F:$F,MATCH(1,(MONTH(三跨两临近重点区段!$D:$D)=7)*(三跨两临近重点区段!$A:$A=D30),0))="已取消","已取消",INDEX(三跨两临近重点区段!$E:$E,MATCH(1,(MONTH(三跨两临近重点区段!$D:$D)=7)*(三跨两临近重点区段!$A:$A=D30)*(三跨两临近重点区段!$F:$F="现存区段"),0))),"")</f>
        <v/>
      </c>
      <c r="W30" s="268" t="str">
        <f t="array" ref="W30">IFERROR(IF(INDEX(三跨两临近重点区段!$F:$F,MATCH(1,(MONTH(三跨两临近重点区段!$D:$D)=8)*(三跨两临近重点区段!$A:$A=D30),0))="已取消","已取消",INDEX(三跨两临近重点区段!$D:$D,MATCH(1,(MONTH(三跨两临近重点区段!$D:$D)=8)*(三跨两临近重点区段!$A:$A=D30)*(三跨两临近重点区段!$F:$F="现存区段"),0))),"")</f>
        <v/>
      </c>
      <c r="X30" s="232" t="str">
        <f t="array" ref="X30">IFERROR(IF(INDEX(三跨两临近重点区段!$F:$F,MATCH(1,(MONTH(三跨两临近重点区段!$D:$D)=8)*(三跨两临近重点区段!$A:$A=D30),0))="已取消","已取消",INDEX(三跨两临近重点区段!$E:$E,MATCH(1,(MONTH(三跨两临近重点区段!$D:$D)=8)*(三跨两临近重点区段!$A:$A=D30)*(三跨两临近重点区段!$F:$F="现存区段"),0))),"")</f>
        <v/>
      </c>
      <c r="Y30" s="268" t="str">
        <f t="array" ref="Y30">IFERROR(IF(INDEX(三跨两临近重点区段!$F:$F,MATCH(1,(MONTH(三跨两临近重点区段!$D:$D)=9)*(三跨两临近重点区段!$A:$A=D30),0))="已取消","已取消",INDEX(三跨两临近重点区段!$D:$D,MATCH(1,(MONTH(三跨两临近重点区段!$D:$D)=9)*(三跨两临近重点区段!$A:$A=D30)*(三跨两临近重点区段!$F:$F="现存区段"),0))),"")</f>
        <v/>
      </c>
      <c r="Z30" s="232" t="str">
        <f t="array" ref="Z30">IFERROR(IF(INDEX(三跨两临近重点区段!$F:$F,MATCH(1,(MONTH(三跨两临近重点区段!$D:$D)=9)*(三跨两临近重点区段!$A:$A=D30),0))="已取消","已取消",INDEX(三跨两临近重点区段!$E:$E,MATCH(1,(MONTH(三跨两临近重点区段!$D:$D)=9)*(三跨两临近重点区段!$A:$A=D30)*(三跨两临近重点区段!$F:$F="现存区段"),0))),"")</f>
        <v/>
      </c>
      <c r="AA30" s="268" t="str">
        <f t="array" ref="AA30">IFERROR(IF(INDEX(三跨两临近重点区段!$F:$F,MATCH(1,(MONTH(三跨两临近重点区段!$D:$D)=10)*(三跨两临近重点区段!$A:$A=D30),0))="已取消","已取消",INDEX(三跨两临近重点区段!$D:$D,MATCH(1,(MONTH(三跨两临近重点区段!$D:$D)=10)*(三跨两临近重点区段!$A:$A=D30)*(三跨两临近重点区段!$F:$F="现存区段"),0))),"")</f>
        <v/>
      </c>
      <c r="AB30" s="72" t="str">
        <f t="array" ref="AB30">IFERROR(IF(INDEX(三跨两临近重点区段!$F:$F,MATCH(1,(MONTH(三跨两临近重点区段!$D:$D)=10)*(三跨两临近重点区段!$A:$A=D30),0))="已取消","已取消",INDEX(三跨两临近重点区段!$E:$E,MATCH(1,(MONTH(三跨两临近重点区段!$D:$D)=10)*(三跨两临近重点区段!$A:$A=D30)*(三跨两临近重点区段!$F:$F="现存区段"),0))),"")</f>
        <v/>
      </c>
      <c r="AC30" s="284" t="str">
        <f t="array" ref="AC30">IFERROR(IF(INDEX(三跨两临近重点区段!$F:$F,MATCH(1,(MONTH(三跨两临近重点区段!$D:$D)=11)*(三跨两临近重点区段!$A:$A=D30),0))="已取消","已取消",INDEX(三跨两临近重点区段!$D:$D,MATCH(1,(MONTH(三跨两临近重点区段!$D:$D)=11)*(三跨两临近重点区段!$A:$A=D30)*(三跨两临近重点区段!$F:$F="现存区段"),0))),"")</f>
        <v/>
      </c>
      <c r="AD30" s="72" t="str">
        <f t="array" ref="AD30">IFERROR(IF(INDEX(三跨两临近重点区段!$F:$F,MATCH(1,(MONTH(三跨两临近重点区段!$D:$D)=11)*(三跨两临近重点区段!$A:$A=D30),0))="已取消","已取消",INDEX(三跨两临近重点区段!$E:$E,MATCH(1,(MONTH(三跨两临近重点区段!$D:$D)=11)*(三跨两临近重点区段!$A:$A=D30)*(三跨两临近重点区段!$F:$F="现存区段"),0))),"")</f>
        <v/>
      </c>
      <c r="AE30" s="284" t="str">
        <f t="array" ref="AE30">IFERROR(IF(INDEX(三跨两临近重点区段!$F:$F,MATCH(1,(MONTH(三跨两临近重点区段!$D:$D)=12)*(三跨两临近重点区段!$A:$A=D30),0))="已取消","已取消",INDEX(三跨两临近重点区段!$D:$D,MATCH(1,(MONTH(三跨两临近重点区段!$D:$D)=12)*(三跨两临近重点区段!$A:$A=D30)*(三跨两临近重点区段!$F:$F="现存区段"),0))),"")</f>
        <v/>
      </c>
      <c r="AF30" s="72" t="str">
        <f t="array" ref="AF30">IFERROR(IF(INDEX(三跨两临近重点区段!$F:$F,MATCH(1,(MONTH(三跨两临近重点区段!$D:$D)=12)*(三跨两临近重点区段!$A:$A=D30),0))="已取消","已取消",INDEX(三跨两临近重点区段!$E:$E,MATCH(1,(MONTH(三跨两临近重点区段!$D:$D)=12)*(三跨两临近重点区段!$A:$A=D30)*(三跨两临近重点区段!$F:$F="现存区段"),0))),"")</f>
        <v/>
      </c>
      <c r="AH30" t="e">
        <f t="array" ref="AH30">INDEX(三跨两临近重点区段!$G:$G,MATCH(D30,三跨两临近重点区段!$A:$A,0))</f>
        <v>#N/A</v>
      </c>
      <c r="AI30" t="e">
        <f>INDEX(三跨两临近重点区段!$J:$J,MATCH(D30,三跨两临近重点区段!$A:$A,0))</f>
        <v>#N/A</v>
      </c>
    </row>
    <row r="31" ht="14.25" spans="1:35">
      <c r="A31" s="263" t="s">
        <v>150</v>
      </c>
      <c r="B31" s="264" t="s">
        <v>2174</v>
      </c>
      <c r="C31" s="263" t="s">
        <v>2157</v>
      </c>
      <c r="D31" s="263" t="s">
        <v>2175</v>
      </c>
      <c r="E31" s="265" t="s">
        <v>2142</v>
      </c>
      <c r="F31" s="264" t="s">
        <v>125</v>
      </c>
      <c r="G31" s="263" t="s">
        <v>2143</v>
      </c>
      <c r="H31" s="263" t="s">
        <v>644</v>
      </c>
      <c r="I31" s="273"/>
      <c r="J31" s="196"/>
      <c r="K31" s="196"/>
      <c r="L31" s="196"/>
      <c r="M31" s="270"/>
      <c r="N31" s="270"/>
      <c r="O31" s="33"/>
      <c r="P31" s="107"/>
      <c r="Q31" s="279"/>
      <c r="R31" s="279"/>
      <c r="S31" s="278">
        <v>45456</v>
      </c>
      <c r="T31" s="279" t="s">
        <v>2117</v>
      </c>
      <c r="U31" s="268" t="str">
        <f t="array" ref="U31">IFERROR(IF(INDEX(三跨两临近重点区段!$F:$F,MATCH(1,(MONTH(三跨两临近重点区段!$D:$D)=7)*(三跨两临近重点区段!$A:$A=D31),0))="已取消","已取消",INDEX(三跨两临近重点区段!$D:$D,MATCH(1,(MONTH(三跨两临近重点区段!$D:$D)=7)*(三跨两临近重点区段!$A:$A=D31)*(三跨两临近重点区段!$F:$F="现存区段"),0))),"")</f>
        <v/>
      </c>
      <c r="V31" s="232" t="str">
        <f t="array" ref="V31">IFERROR(IF(INDEX(三跨两临近重点区段!$F:$F,MATCH(1,(MONTH(三跨两临近重点区段!$D:$D)=7)*(三跨两临近重点区段!$A:$A=D31),0))="已取消","已取消",INDEX(三跨两临近重点区段!$E:$E,MATCH(1,(MONTH(三跨两临近重点区段!$D:$D)=7)*(三跨两临近重点区段!$A:$A=D31)*(三跨两临近重点区段!$F:$F="现存区段"),0))),"")</f>
        <v/>
      </c>
      <c r="W31" s="268" t="str">
        <f t="array" ref="W31">IFERROR(IF(INDEX(三跨两临近重点区段!$F:$F,MATCH(1,(MONTH(三跨两临近重点区段!$D:$D)=8)*(三跨两临近重点区段!$A:$A=D31),0))="已取消","已取消",INDEX(三跨两临近重点区段!$D:$D,MATCH(1,(MONTH(三跨两临近重点区段!$D:$D)=8)*(三跨两临近重点区段!$A:$A=D31)*(三跨两临近重点区段!$F:$F="现存区段"),0))),"")</f>
        <v/>
      </c>
      <c r="X31" s="232" t="str">
        <f t="array" ref="X31">IFERROR(IF(INDEX(三跨两临近重点区段!$F:$F,MATCH(1,(MONTH(三跨两临近重点区段!$D:$D)=8)*(三跨两临近重点区段!$A:$A=D31),0))="已取消","已取消",INDEX(三跨两临近重点区段!$E:$E,MATCH(1,(MONTH(三跨两临近重点区段!$D:$D)=8)*(三跨两临近重点区段!$A:$A=D31)*(三跨两临近重点区段!$F:$F="现存区段"),0))),"")</f>
        <v/>
      </c>
      <c r="Y31" s="268" t="str">
        <f t="array" ref="Y31">IFERROR(IF(INDEX(三跨两临近重点区段!$F:$F,MATCH(1,(MONTH(三跨两临近重点区段!$D:$D)=9)*(三跨两临近重点区段!$A:$A=D31),0))="已取消","已取消",INDEX(三跨两临近重点区段!$D:$D,MATCH(1,(MONTH(三跨两临近重点区段!$D:$D)=9)*(三跨两临近重点区段!$A:$A=D31)*(三跨两临近重点区段!$F:$F="现存区段"),0))),"")</f>
        <v/>
      </c>
      <c r="Z31" s="232" t="str">
        <f t="array" ref="Z31">IFERROR(IF(INDEX(三跨两临近重点区段!$F:$F,MATCH(1,(MONTH(三跨两临近重点区段!$D:$D)=9)*(三跨两临近重点区段!$A:$A=D31),0))="已取消","已取消",INDEX(三跨两临近重点区段!$E:$E,MATCH(1,(MONTH(三跨两临近重点区段!$D:$D)=9)*(三跨两临近重点区段!$A:$A=D31)*(三跨两临近重点区段!$F:$F="现存区段"),0))),"")</f>
        <v/>
      </c>
      <c r="AA31" s="268" t="str">
        <f t="array" ref="AA31">IFERROR(IF(INDEX(三跨两临近重点区段!$F:$F,MATCH(1,(MONTH(三跨两临近重点区段!$D:$D)=10)*(三跨两临近重点区段!$A:$A=D31),0))="已取消","已取消",INDEX(三跨两临近重点区段!$D:$D,MATCH(1,(MONTH(三跨两临近重点区段!$D:$D)=10)*(三跨两临近重点区段!$A:$A=D31)*(三跨两临近重点区段!$F:$F="现存区段"),0))),"")</f>
        <v/>
      </c>
      <c r="AB31" s="72" t="str">
        <f t="array" ref="AB31">IFERROR(IF(INDEX(三跨两临近重点区段!$F:$F,MATCH(1,(MONTH(三跨两临近重点区段!$D:$D)=10)*(三跨两临近重点区段!$A:$A=D31),0))="已取消","已取消",INDEX(三跨两临近重点区段!$E:$E,MATCH(1,(MONTH(三跨两临近重点区段!$D:$D)=10)*(三跨两临近重点区段!$A:$A=D31)*(三跨两临近重点区段!$F:$F="现存区段"),0))),"")</f>
        <v/>
      </c>
      <c r="AC31" s="284" t="str">
        <f t="array" ref="AC31">IFERROR(IF(INDEX(三跨两临近重点区段!$F:$F,MATCH(1,(MONTH(三跨两临近重点区段!$D:$D)=11)*(三跨两临近重点区段!$A:$A=D31),0))="已取消","已取消",INDEX(三跨两临近重点区段!$D:$D,MATCH(1,(MONTH(三跨两临近重点区段!$D:$D)=11)*(三跨两临近重点区段!$A:$A=D31)*(三跨两临近重点区段!$F:$F="现存区段"),0))),"")</f>
        <v/>
      </c>
      <c r="AD31" s="72" t="str">
        <f t="array" ref="AD31">IFERROR(IF(INDEX(三跨两临近重点区段!$F:$F,MATCH(1,(MONTH(三跨两临近重点区段!$D:$D)=11)*(三跨两临近重点区段!$A:$A=D31),0))="已取消","已取消",INDEX(三跨两临近重点区段!$E:$E,MATCH(1,(MONTH(三跨两临近重点区段!$D:$D)=11)*(三跨两临近重点区段!$A:$A=D31)*(三跨两临近重点区段!$F:$F="现存区段"),0))),"")</f>
        <v/>
      </c>
      <c r="AE31" s="284" t="str">
        <f t="array" ref="AE31">IFERROR(IF(INDEX(三跨两临近重点区段!$F:$F,MATCH(1,(MONTH(三跨两临近重点区段!$D:$D)=12)*(三跨两临近重点区段!$A:$A=D31),0))="已取消","已取消",INDEX(三跨两临近重点区段!$D:$D,MATCH(1,(MONTH(三跨两临近重点区段!$D:$D)=12)*(三跨两临近重点区段!$A:$A=D31)*(三跨两临近重点区段!$F:$F="现存区段"),0))),"")</f>
        <v/>
      </c>
      <c r="AF31" s="72" t="str">
        <f t="array" ref="AF31">IFERROR(IF(INDEX(三跨两临近重点区段!$F:$F,MATCH(1,(MONTH(三跨两临近重点区段!$D:$D)=12)*(三跨两临近重点区段!$A:$A=D31),0))="已取消","已取消",INDEX(三跨两临近重点区段!$E:$E,MATCH(1,(MONTH(三跨两临近重点区段!$D:$D)=12)*(三跨两临近重点区段!$A:$A=D31)*(三跨两临近重点区段!$F:$F="现存区段"),0))),"")</f>
        <v/>
      </c>
      <c r="AH31" t="e">
        <f t="array" ref="AH31">INDEX(三跨两临近重点区段!$G:$G,MATCH(D31,三跨两临近重点区段!$A:$A,0))</f>
        <v>#N/A</v>
      </c>
      <c r="AI31" t="e">
        <f>INDEX(三跨两临近重点区段!$J:$J,MATCH(D31,三跨两临近重点区段!$A:$A,0))</f>
        <v>#N/A</v>
      </c>
    </row>
    <row r="32" ht="14.25" spans="1:35">
      <c r="A32" s="263" t="s">
        <v>363</v>
      </c>
      <c r="B32" s="264" t="s">
        <v>2176</v>
      </c>
      <c r="C32" s="263" t="s">
        <v>2177</v>
      </c>
      <c r="D32" s="263" t="s">
        <v>2178</v>
      </c>
      <c r="E32" s="265" t="s">
        <v>2137</v>
      </c>
      <c r="F32" s="264" t="s">
        <v>125</v>
      </c>
      <c r="G32" s="263" t="s">
        <v>2138</v>
      </c>
      <c r="H32" s="263" t="s">
        <v>1042</v>
      </c>
      <c r="I32" s="273"/>
      <c r="J32" s="196"/>
      <c r="K32" s="196"/>
      <c r="L32" s="196"/>
      <c r="M32" s="270"/>
      <c r="N32" s="270"/>
      <c r="O32" s="33"/>
      <c r="P32" s="107"/>
      <c r="Q32" s="279"/>
      <c r="R32" s="279"/>
      <c r="S32" s="278">
        <v>45447</v>
      </c>
      <c r="T32" s="279" t="s">
        <v>2117</v>
      </c>
      <c r="U32" s="268" t="str">
        <f t="array" ref="U32">IFERROR(IF(INDEX(三跨两临近重点区段!$F:$F,MATCH(1,(MONTH(三跨两临近重点区段!$D:$D)=7)*(三跨两临近重点区段!$A:$A=D32),0))="已取消","已取消",INDEX(三跨两临近重点区段!$D:$D,MATCH(1,(MONTH(三跨两临近重点区段!$D:$D)=7)*(三跨两临近重点区段!$A:$A=D32)*(三跨两临近重点区段!$F:$F="现存区段"),0))),"")</f>
        <v/>
      </c>
      <c r="V32" s="232" t="str">
        <f t="array" ref="V32">IFERROR(IF(INDEX(三跨两临近重点区段!$F:$F,MATCH(1,(MONTH(三跨两临近重点区段!$D:$D)=7)*(三跨两临近重点区段!$A:$A=D32),0))="已取消","已取消",INDEX(三跨两临近重点区段!$E:$E,MATCH(1,(MONTH(三跨两临近重点区段!$D:$D)=7)*(三跨两临近重点区段!$A:$A=D32)*(三跨两临近重点区段!$F:$F="现存区段"),0))),"")</f>
        <v/>
      </c>
      <c r="W32" s="268" t="str">
        <f t="array" ref="W32">IFERROR(IF(INDEX(三跨两临近重点区段!$F:$F,MATCH(1,(MONTH(三跨两临近重点区段!$D:$D)=8)*(三跨两临近重点区段!$A:$A=D32),0))="已取消","已取消",INDEX(三跨两临近重点区段!$D:$D,MATCH(1,(MONTH(三跨两临近重点区段!$D:$D)=8)*(三跨两临近重点区段!$A:$A=D32)*(三跨两临近重点区段!$F:$F="现存区段"),0))),"")</f>
        <v/>
      </c>
      <c r="X32" s="232" t="str">
        <f t="array" ref="X32">IFERROR(IF(INDEX(三跨两临近重点区段!$F:$F,MATCH(1,(MONTH(三跨两临近重点区段!$D:$D)=8)*(三跨两临近重点区段!$A:$A=D32),0))="已取消","已取消",INDEX(三跨两临近重点区段!$E:$E,MATCH(1,(MONTH(三跨两临近重点区段!$D:$D)=8)*(三跨两临近重点区段!$A:$A=D32)*(三跨两临近重点区段!$F:$F="现存区段"),0))),"")</f>
        <v/>
      </c>
      <c r="Y32" s="268" t="str">
        <f t="array" ref="Y32">IFERROR(IF(INDEX(三跨两临近重点区段!$F:$F,MATCH(1,(MONTH(三跨两临近重点区段!$D:$D)=9)*(三跨两临近重点区段!$A:$A=D32),0))="已取消","已取消",INDEX(三跨两临近重点区段!$D:$D,MATCH(1,(MONTH(三跨两临近重点区段!$D:$D)=9)*(三跨两临近重点区段!$A:$A=D32)*(三跨两临近重点区段!$F:$F="现存区段"),0))),"")</f>
        <v/>
      </c>
      <c r="Z32" s="232" t="str">
        <f t="array" ref="Z32">IFERROR(IF(INDEX(三跨两临近重点区段!$F:$F,MATCH(1,(MONTH(三跨两临近重点区段!$D:$D)=9)*(三跨两临近重点区段!$A:$A=D32),0))="已取消","已取消",INDEX(三跨两临近重点区段!$E:$E,MATCH(1,(MONTH(三跨两临近重点区段!$D:$D)=9)*(三跨两临近重点区段!$A:$A=D32)*(三跨两临近重点区段!$F:$F="现存区段"),0))),"")</f>
        <v/>
      </c>
      <c r="AA32" s="268" t="str">
        <f t="array" ref="AA32">IFERROR(IF(INDEX(三跨两临近重点区段!$F:$F,MATCH(1,(MONTH(三跨两临近重点区段!$D:$D)=10)*(三跨两临近重点区段!$A:$A=D32),0))="已取消","已取消",INDEX(三跨两临近重点区段!$D:$D,MATCH(1,(MONTH(三跨两临近重点区段!$D:$D)=10)*(三跨两临近重点区段!$A:$A=D32)*(三跨两临近重点区段!$F:$F="现存区段"),0))),"")</f>
        <v/>
      </c>
      <c r="AB32" s="72" t="str">
        <f t="array" ref="AB32">IFERROR(IF(INDEX(三跨两临近重点区段!$F:$F,MATCH(1,(MONTH(三跨两临近重点区段!$D:$D)=10)*(三跨两临近重点区段!$A:$A=D32),0))="已取消","已取消",INDEX(三跨两临近重点区段!$E:$E,MATCH(1,(MONTH(三跨两临近重点区段!$D:$D)=10)*(三跨两临近重点区段!$A:$A=D32)*(三跨两临近重点区段!$F:$F="现存区段"),0))),"")</f>
        <v/>
      </c>
      <c r="AC32" s="284" t="str">
        <f t="array" ref="AC32">IFERROR(IF(INDEX(三跨两临近重点区段!$F:$F,MATCH(1,(MONTH(三跨两临近重点区段!$D:$D)=11)*(三跨两临近重点区段!$A:$A=D32),0))="已取消","已取消",INDEX(三跨两临近重点区段!$D:$D,MATCH(1,(MONTH(三跨两临近重点区段!$D:$D)=11)*(三跨两临近重点区段!$A:$A=D32)*(三跨两临近重点区段!$F:$F="现存区段"),0))),"")</f>
        <v/>
      </c>
      <c r="AD32" s="72" t="str">
        <f t="array" ref="AD32">IFERROR(IF(INDEX(三跨两临近重点区段!$F:$F,MATCH(1,(MONTH(三跨两临近重点区段!$D:$D)=11)*(三跨两临近重点区段!$A:$A=D32),0))="已取消","已取消",INDEX(三跨两临近重点区段!$E:$E,MATCH(1,(MONTH(三跨两临近重点区段!$D:$D)=11)*(三跨两临近重点区段!$A:$A=D32)*(三跨两临近重点区段!$F:$F="现存区段"),0))),"")</f>
        <v/>
      </c>
      <c r="AE32" s="284" t="str">
        <f t="array" ref="AE32">IFERROR(IF(INDEX(三跨两临近重点区段!$F:$F,MATCH(1,(MONTH(三跨两临近重点区段!$D:$D)=12)*(三跨两临近重点区段!$A:$A=D32),0))="已取消","已取消",INDEX(三跨两临近重点区段!$D:$D,MATCH(1,(MONTH(三跨两临近重点区段!$D:$D)=12)*(三跨两临近重点区段!$A:$A=D32)*(三跨两临近重点区段!$F:$F="现存区段"),0))),"")</f>
        <v/>
      </c>
      <c r="AF32" s="72" t="str">
        <f t="array" ref="AF32">IFERROR(IF(INDEX(三跨两临近重点区段!$F:$F,MATCH(1,(MONTH(三跨两临近重点区段!$D:$D)=12)*(三跨两临近重点区段!$A:$A=D32),0))="已取消","已取消",INDEX(三跨两临近重点区段!$E:$E,MATCH(1,(MONTH(三跨两临近重点区段!$D:$D)=12)*(三跨两临近重点区段!$A:$A=D32)*(三跨两临近重点区段!$F:$F="现存区段"),0))),"")</f>
        <v/>
      </c>
      <c r="AH32" t="e">
        <f t="array" ref="AH32">INDEX(三跨两临近重点区段!$G:$G,MATCH(D32,三跨两临近重点区段!$A:$A,0))</f>
        <v>#N/A</v>
      </c>
      <c r="AI32" t="e">
        <f>INDEX(三跨两临近重点区段!$J:$J,MATCH(D32,三跨两临近重点区段!$A:$A,0))</f>
        <v>#N/A</v>
      </c>
    </row>
    <row r="33" ht="14.25" spans="1:35">
      <c r="A33" s="263" t="s">
        <v>150</v>
      </c>
      <c r="B33" s="264" t="s">
        <v>2179</v>
      </c>
      <c r="C33" s="263" t="s">
        <v>2180</v>
      </c>
      <c r="D33" s="263" t="s">
        <v>2181</v>
      </c>
      <c r="E33" s="265" t="s">
        <v>2142</v>
      </c>
      <c r="F33" s="264" t="s">
        <v>125</v>
      </c>
      <c r="G33" s="263" t="s">
        <v>2143</v>
      </c>
      <c r="H33" s="263" t="s">
        <v>644</v>
      </c>
      <c r="I33" s="273"/>
      <c r="J33" s="196"/>
      <c r="K33" s="196"/>
      <c r="L33" s="196"/>
      <c r="M33" s="270"/>
      <c r="N33" s="270"/>
      <c r="O33" s="33"/>
      <c r="P33" s="107"/>
      <c r="Q33" s="279"/>
      <c r="R33" s="279"/>
      <c r="S33" s="278">
        <v>45456</v>
      </c>
      <c r="T33" s="279" t="s">
        <v>2117</v>
      </c>
      <c r="U33" s="268" t="str">
        <f t="array" ref="U33">IFERROR(IF(INDEX(三跨两临近重点区段!$F:$F,MATCH(1,(MONTH(三跨两临近重点区段!$D:$D)=7)*(三跨两临近重点区段!$A:$A=D33),0))="已取消","已取消",INDEX(三跨两临近重点区段!$D:$D,MATCH(1,(MONTH(三跨两临近重点区段!$D:$D)=7)*(三跨两临近重点区段!$A:$A=D33)*(三跨两临近重点区段!$F:$F="现存区段"),0))),"")</f>
        <v/>
      </c>
      <c r="V33" s="232" t="str">
        <f t="array" ref="V33">IFERROR(IF(INDEX(三跨两临近重点区段!$F:$F,MATCH(1,(MONTH(三跨两临近重点区段!$D:$D)=7)*(三跨两临近重点区段!$A:$A=D33),0))="已取消","已取消",INDEX(三跨两临近重点区段!$E:$E,MATCH(1,(MONTH(三跨两临近重点区段!$D:$D)=7)*(三跨两临近重点区段!$A:$A=D33)*(三跨两临近重点区段!$F:$F="现存区段"),0))),"")</f>
        <v/>
      </c>
      <c r="W33" s="268" t="str">
        <f t="array" ref="W33">IFERROR(IF(INDEX(三跨两临近重点区段!$F:$F,MATCH(1,(MONTH(三跨两临近重点区段!$D:$D)=8)*(三跨两临近重点区段!$A:$A=D33),0))="已取消","已取消",INDEX(三跨两临近重点区段!$D:$D,MATCH(1,(MONTH(三跨两临近重点区段!$D:$D)=8)*(三跨两临近重点区段!$A:$A=D33)*(三跨两临近重点区段!$F:$F="现存区段"),0))),"")</f>
        <v/>
      </c>
      <c r="X33" s="232" t="str">
        <f t="array" ref="X33">IFERROR(IF(INDEX(三跨两临近重点区段!$F:$F,MATCH(1,(MONTH(三跨两临近重点区段!$D:$D)=8)*(三跨两临近重点区段!$A:$A=D33),0))="已取消","已取消",INDEX(三跨两临近重点区段!$E:$E,MATCH(1,(MONTH(三跨两临近重点区段!$D:$D)=8)*(三跨两临近重点区段!$A:$A=D33)*(三跨两临近重点区段!$F:$F="现存区段"),0))),"")</f>
        <v/>
      </c>
      <c r="Y33" s="268" t="str">
        <f t="array" ref="Y33">IFERROR(IF(INDEX(三跨两临近重点区段!$F:$F,MATCH(1,(MONTH(三跨两临近重点区段!$D:$D)=9)*(三跨两临近重点区段!$A:$A=D33),0))="已取消","已取消",INDEX(三跨两临近重点区段!$D:$D,MATCH(1,(MONTH(三跨两临近重点区段!$D:$D)=9)*(三跨两临近重点区段!$A:$A=D33)*(三跨两临近重点区段!$F:$F="现存区段"),0))),"")</f>
        <v/>
      </c>
      <c r="Z33" s="232" t="str">
        <f t="array" ref="Z33">IFERROR(IF(INDEX(三跨两临近重点区段!$F:$F,MATCH(1,(MONTH(三跨两临近重点区段!$D:$D)=9)*(三跨两临近重点区段!$A:$A=D33),0))="已取消","已取消",INDEX(三跨两临近重点区段!$E:$E,MATCH(1,(MONTH(三跨两临近重点区段!$D:$D)=9)*(三跨两临近重点区段!$A:$A=D33)*(三跨两临近重点区段!$F:$F="现存区段"),0))),"")</f>
        <v/>
      </c>
      <c r="AA33" s="268" t="str">
        <f t="array" ref="AA33">IFERROR(IF(INDEX(三跨两临近重点区段!$F:$F,MATCH(1,(MONTH(三跨两临近重点区段!$D:$D)=10)*(三跨两临近重点区段!$A:$A=D33),0))="已取消","已取消",INDEX(三跨两临近重点区段!$D:$D,MATCH(1,(MONTH(三跨两临近重点区段!$D:$D)=10)*(三跨两临近重点区段!$A:$A=D33)*(三跨两临近重点区段!$F:$F="现存区段"),0))),"")</f>
        <v/>
      </c>
      <c r="AB33" s="72" t="str">
        <f t="array" ref="AB33">IFERROR(IF(INDEX(三跨两临近重点区段!$F:$F,MATCH(1,(MONTH(三跨两临近重点区段!$D:$D)=10)*(三跨两临近重点区段!$A:$A=D33),0))="已取消","已取消",INDEX(三跨两临近重点区段!$E:$E,MATCH(1,(MONTH(三跨两临近重点区段!$D:$D)=10)*(三跨两临近重点区段!$A:$A=D33)*(三跨两临近重点区段!$F:$F="现存区段"),0))),"")</f>
        <v/>
      </c>
      <c r="AC33" s="284" t="str">
        <f t="array" ref="AC33">IFERROR(IF(INDEX(三跨两临近重点区段!$F:$F,MATCH(1,(MONTH(三跨两临近重点区段!$D:$D)=11)*(三跨两临近重点区段!$A:$A=D33),0))="已取消","已取消",INDEX(三跨两临近重点区段!$D:$D,MATCH(1,(MONTH(三跨两临近重点区段!$D:$D)=11)*(三跨两临近重点区段!$A:$A=D33)*(三跨两临近重点区段!$F:$F="现存区段"),0))),"")</f>
        <v/>
      </c>
      <c r="AD33" s="72" t="str">
        <f t="array" ref="AD33">IFERROR(IF(INDEX(三跨两临近重点区段!$F:$F,MATCH(1,(MONTH(三跨两临近重点区段!$D:$D)=11)*(三跨两临近重点区段!$A:$A=D33),0))="已取消","已取消",INDEX(三跨两临近重点区段!$E:$E,MATCH(1,(MONTH(三跨两临近重点区段!$D:$D)=11)*(三跨两临近重点区段!$A:$A=D33)*(三跨两临近重点区段!$F:$F="现存区段"),0))),"")</f>
        <v/>
      </c>
      <c r="AE33" s="284" t="str">
        <f t="array" ref="AE33">IFERROR(IF(INDEX(三跨两临近重点区段!$F:$F,MATCH(1,(MONTH(三跨两临近重点区段!$D:$D)=12)*(三跨两临近重点区段!$A:$A=D33),0))="已取消","已取消",INDEX(三跨两临近重点区段!$D:$D,MATCH(1,(MONTH(三跨两临近重点区段!$D:$D)=12)*(三跨两临近重点区段!$A:$A=D33)*(三跨两临近重点区段!$F:$F="现存区段"),0))),"")</f>
        <v/>
      </c>
      <c r="AF33" s="72" t="str">
        <f t="array" ref="AF33">IFERROR(IF(INDEX(三跨两临近重点区段!$F:$F,MATCH(1,(MONTH(三跨两临近重点区段!$D:$D)=12)*(三跨两临近重点区段!$A:$A=D33),0))="已取消","已取消",INDEX(三跨两临近重点区段!$E:$E,MATCH(1,(MONTH(三跨两临近重点区段!$D:$D)=12)*(三跨两临近重点区段!$A:$A=D33)*(三跨两临近重点区段!$F:$F="现存区段"),0))),"")</f>
        <v/>
      </c>
      <c r="AH33" t="e">
        <f t="array" ref="AH33">INDEX(三跨两临近重点区段!$G:$G,MATCH(D33,三跨两临近重点区段!$A:$A,0))</f>
        <v>#N/A</v>
      </c>
      <c r="AI33" t="e">
        <f>INDEX(三跨两临近重点区段!$J:$J,MATCH(D33,三跨两临近重点区段!$A:$A,0))</f>
        <v>#N/A</v>
      </c>
    </row>
    <row r="34" ht="14.25" spans="1:35">
      <c r="A34" s="263" t="s">
        <v>363</v>
      </c>
      <c r="B34" s="264" t="s">
        <v>2182</v>
      </c>
      <c r="C34" s="263" t="s">
        <v>2183</v>
      </c>
      <c r="D34" s="263" t="s">
        <v>2184</v>
      </c>
      <c r="E34" s="265" t="s">
        <v>2142</v>
      </c>
      <c r="F34" s="264" t="s">
        <v>125</v>
      </c>
      <c r="G34" s="263" t="s">
        <v>2143</v>
      </c>
      <c r="H34" s="263" t="s">
        <v>581</v>
      </c>
      <c r="I34" s="273"/>
      <c r="J34" s="196"/>
      <c r="K34" s="196"/>
      <c r="L34" s="196"/>
      <c r="M34" s="270"/>
      <c r="N34" s="270"/>
      <c r="O34" s="33"/>
      <c r="P34" s="107"/>
      <c r="Q34" s="279"/>
      <c r="R34" s="279"/>
      <c r="S34" s="278">
        <v>45456</v>
      </c>
      <c r="T34" s="279" t="s">
        <v>2117</v>
      </c>
      <c r="U34" s="268" t="str">
        <f t="array" ref="U34">IFERROR(IF(INDEX(三跨两临近重点区段!$F:$F,MATCH(1,(MONTH(三跨两临近重点区段!$D:$D)=7)*(三跨两临近重点区段!$A:$A=D34),0))="已取消","已取消",INDEX(三跨两临近重点区段!$D:$D,MATCH(1,(MONTH(三跨两临近重点区段!$D:$D)=7)*(三跨两临近重点区段!$A:$A=D34)*(三跨两临近重点区段!$F:$F="现存区段"),0))),"")</f>
        <v/>
      </c>
      <c r="V34" s="232" t="str">
        <f t="array" ref="V34">IFERROR(IF(INDEX(三跨两临近重点区段!$F:$F,MATCH(1,(MONTH(三跨两临近重点区段!$D:$D)=7)*(三跨两临近重点区段!$A:$A=D34),0))="已取消","已取消",INDEX(三跨两临近重点区段!$E:$E,MATCH(1,(MONTH(三跨两临近重点区段!$D:$D)=7)*(三跨两临近重点区段!$A:$A=D34)*(三跨两临近重点区段!$F:$F="现存区段"),0))),"")</f>
        <v/>
      </c>
      <c r="W34" s="268" t="str">
        <f t="array" ref="W34">IFERROR(IF(INDEX(三跨两临近重点区段!$F:$F,MATCH(1,(MONTH(三跨两临近重点区段!$D:$D)=8)*(三跨两临近重点区段!$A:$A=D34),0))="已取消","已取消",INDEX(三跨两临近重点区段!$D:$D,MATCH(1,(MONTH(三跨两临近重点区段!$D:$D)=8)*(三跨两临近重点区段!$A:$A=D34)*(三跨两临近重点区段!$F:$F="现存区段"),0))),"")</f>
        <v/>
      </c>
      <c r="X34" s="232" t="str">
        <f t="array" ref="X34">IFERROR(IF(INDEX(三跨两临近重点区段!$F:$F,MATCH(1,(MONTH(三跨两临近重点区段!$D:$D)=8)*(三跨两临近重点区段!$A:$A=D34),0))="已取消","已取消",INDEX(三跨两临近重点区段!$E:$E,MATCH(1,(MONTH(三跨两临近重点区段!$D:$D)=8)*(三跨两临近重点区段!$A:$A=D34)*(三跨两临近重点区段!$F:$F="现存区段"),0))),"")</f>
        <v/>
      </c>
      <c r="Y34" s="268" t="str">
        <f t="array" ref="Y34">IFERROR(IF(INDEX(三跨两临近重点区段!$F:$F,MATCH(1,(MONTH(三跨两临近重点区段!$D:$D)=9)*(三跨两临近重点区段!$A:$A=D34),0))="已取消","已取消",INDEX(三跨两临近重点区段!$D:$D,MATCH(1,(MONTH(三跨两临近重点区段!$D:$D)=9)*(三跨两临近重点区段!$A:$A=D34)*(三跨两临近重点区段!$F:$F="现存区段"),0))),"")</f>
        <v/>
      </c>
      <c r="Z34" s="232" t="str">
        <f t="array" ref="Z34">IFERROR(IF(INDEX(三跨两临近重点区段!$F:$F,MATCH(1,(MONTH(三跨两临近重点区段!$D:$D)=9)*(三跨两临近重点区段!$A:$A=D34),0))="已取消","已取消",INDEX(三跨两临近重点区段!$E:$E,MATCH(1,(MONTH(三跨两临近重点区段!$D:$D)=9)*(三跨两临近重点区段!$A:$A=D34)*(三跨两临近重点区段!$F:$F="现存区段"),0))),"")</f>
        <v/>
      </c>
      <c r="AA34" s="268" t="str">
        <f t="array" ref="AA34">IFERROR(IF(INDEX(三跨两临近重点区段!$F:$F,MATCH(1,(MONTH(三跨两临近重点区段!$D:$D)=10)*(三跨两临近重点区段!$A:$A=D34),0))="已取消","已取消",INDEX(三跨两临近重点区段!$D:$D,MATCH(1,(MONTH(三跨两临近重点区段!$D:$D)=10)*(三跨两临近重点区段!$A:$A=D34)*(三跨两临近重点区段!$F:$F="现存区段"),0))),"")</f>
        <v/>
      </c>
      <c r="AB34" s="72" t="str">
        <f t="array" ref="AB34">IFERROR(IF(INDEX(三跨两临近重点区段!$F:$F,MATCH(1,(MONTH(三跨两临近重点区段!$D:$D)=10)*(三跨两临近重点区段!$A:$A=D34),0))="已取消","已取消",INDEX(三跨两临近重点区段!$E:$E,MATCH(1,(MONTH(三跨两临近重点区段!$D:$D)=10)*(三跨两临近重点区段!$A:$A=D34)*(三跨两临近重点区段!$F:$F="现存区段"),0))),"")</f>
        <v/>
      </c>
      <c r="AC34" s="284" t="str">
        <f t="array" ref="AC34">IFERROR(IF(INDEX(三跨两临近重点区段!$F:$F,MATCH(1,(MONTH(三跨两临近重点区段!$D:$D)=11)*(三跨两临近重点区段!$A:$A=D34),0))="已取消","已取消",INDEX(三跨两临近重点区段!$D:$D,MATCH(1,(MONTH(三跨两临近重点区段!$D:$D)=11)*(三跨两临近重点区段!$A:$A=D34)*(三跨两临近重点区段!$F:$F="现存区段"),0))),"")</f>
        <v/>
      </c>
      <c r="AD34" s="72" t="str">
        <f t="array" ref="AD34">IFERROR(IF(INDEX(三跨两临近重点区段!$F:$F,MATCH(1,(MONTH(三跨两临近重点区段!$D:$D)=11)*(三跨两临近重点区段!$A:$A=D34),0))="已取消","已取消",INDEX(三跨两临近重点区段!$E:$E,MATCH(1,(MONTH(三跨两临近重点区段!$D:$D)=11)*(三跨两临近重点区段!$A:$A=D34)*(三跨两临近重点区段!$F:$F="现存区段"),0))),"")</f>
        <v/>
      </c>
      <c r="AE34" s="284" t="str">
        <f t="array" ref="AE34">IFERROR(IF(INDEX(三跨两临近重点区段!$F:$F,MATCH(1,(MONTH(三跨两临近重点区段!$D:$D)=12)*(三跨两临近重点区段!$A:$A=D34),0))="已取消","已取消",INDEX(三跨两临近重点区段!$D:$D,MATCH(1,(MONTH(三跨两临近重点区段!$D:$D)=12)*(三跨两临近重点区段!$A:$A=D34)*(三跨两临近重点区段!$F:$F="现存区段"),0))),"")</f>
        <v/>
      </c>
      <c r="AF34" s="72" t="str">
        <f t="array" ref="AF34">IFERROR(IF(INDEX(三跨两临近重点区段!$F:$F,MATCH(1,(MONTH(三跨两临近重点区段!$D:$D)=12)*(三跨两临近重点区段!$A:$A=D34),0))="已取消","已取消",INDEX(三跨两临近重点区段!$E:$E,MATCH(1,(MONTH(三跨两临近重点区段!$D:$D)=12)*(三跨两临近重点区段!$A:$A=D34)*(三跨两临近重点区段!$F:$F="现存区段"),0))),"")</f>
        <v/>
      </c>
      <c r="AH34" t="e">
        <f t="array" ref="AH34">INDEX(三跨两临近重点区段!$G:$G,MATCH(D34,三跨两临近重点区段!$A:$A,0))</f>
        <v>#N/A</v>
      </c>
      <c r="AI34" t="e">
        <f>INDEX(三跨两临近重点区段!$J:$J,MATCH(D34,三跨两临近重点区段!$A:$A,0))</f>
        <v>#N/A</v>
      </c>
    </row>
    <row r="35" ht="14.25" spans="1:35">
      <c r="A35" s="263" t="s">
        <v>363</v>
      </c>
      <c r="B35" s="264" t="s">
        <v>2185</v>
      </c>
      <c r="C35" s="263" t="s">
        <v>2183</v>
      </c>
      <c r="D35" s="263" t="s">
        <v>2186</v>
      </c>
      <c r="E35" s="265" t="s">
        <v>2142</v>
      </c>
      <c r="F35" s="264" t="s">
        <v>125</v>
      </c>
      <c r="G35" s="263" t="s">
        <v>2143</v>
      </c>
      <c r="H35" s="263" t="s">
        <v>581</v>
      </c>
      <c r="I35" s="273"/>
      <c r="J35" s="196"/>
      <c r="K35" s="196"/>
      <c r="L35" s="196"/>
      <c r="M35" s="270"/>
      <c r="N35" s="270"/>
      <c r="O35" s="33"/>
      <c r="P35" s="107"/>
      <c r="Q35" s="279"/>
      <c r="R35" s="279"/>
      <c r="S35" s="278">
        <v>45456</v>
      </c>
      <c r="T35" s="279" t="s">
        <v>2117</v>
      </c>
      <c r="U35" s="268" t="str">
        <f t="array" ref="U35">IFERROR(IF(INDEX(三跨两临近重点区段!$F:$F,MATCH(1,(MONTH(三跨两临近重点区段!$D:$D)=7)*(三跨两临近重点区段!$A:$A=D35),0))="已取消","已取消",INDEX(三跨两临近重点区段!$D:$D,MATCH(1,(MONTH(三跨两临近重点区段!$D:$D)=7)*(三跨两临近重点区段!$A:$A=D35)*(三跨两临近重点区段!$F:$F="现存区段"),0))),"")</f>
        <v/>
      </c>
      <c r="V35" s="232" t="str">
        <f t="array" ref="V35">IFERROR(IF(INDEX(三跨两临近重点区段!$F:$F,MATCH(1,(MONTH(三跨两临近重点区段!$D:$D)=7)*(三跨两临近重点区段!$A:$A=D35),0))="已取消","已取消",INDEX(三跨两临近重点区段!$E:$E,MATCH(1,(MONTH(三跨两临近重点区段!$D:$D)=7)*(三跨两临近重点区段!$A:$A=D35)*(三跨两临近重点区段!$F:$F="现存区段"),0))),"")</f>
        <v/>
      </c>
      <c r="W35" s="268" t="str">
        <f t="array" ref="W35">IFERROR(IF(INDEX(三跨两临近重点区段!$F:$F,MATCH(1,(MONTH(三跨两临近重点区段!$D:$D)=8)*(三跨两临近重点区段!$A:$A=D35),0))="已取消","已取消",INDEX(三跨两临近重点区段!$D:$D,MATCH(1,(MONTH(三跨两临近重点区段!$D:$D)=8)*(三跨两临近重点区段!$A:$A=D35)*(三跨两临近重点区段!$F:$F="现存区段"),0))),"")</f>
        <v/>
      </c>
      <c r="X35" s="232" t="str">
        <f t="array" ref="X35">IFERROR(IF(INDEX(三跨两临近重点区段!$F:$F,MATCH(1,(MONTH(三跨两临近重点区段!$D:$D)=8)*(三跨两临近重点区段!$A:$A=D35),0))="已取消","已取消",INDEX(三跨两临近重点区段!$E:$E,MATCH(1,(MONTH(三跨两临近重点区段!$D:$D)=8)*(三跨两临近重点区段!$A:$A=D35)*(三跨两临近重点区段!$F:$F="现存区段"),0))),"")</f>
        <v/>
      </c>
      <c r="Y35" s="268" t="str">
        <f t="array" ref="Y35">IFERROR(IF(INDEX(三跨两临近重点区段!$F:$F,MATCH(1,(MONTH(三跨两临近重点区段!$D:$D)=9)*(三跨两临近重点区段!$A:$A=D35),0))="已取消","已取消",INDEX(三跨两临近重点区段!$D:$D,MATCH(1,(MONTH(三跨两临近重点区段!$D:$D)=9)*(三跨两临近重点区段!$A:$A=D35)*(三跨两临近重点区段!$F:$F="现存区段"),0))),"")</f>
        <v/>
      </c>
      <c r="Z35" s="232" t="str">
        <f t="array" ref="Z35">IFERROR(IF(INDEX(三跨两临近重点区段!$F:$F,MATCH(1,(MONTH(三跨两临近重点区段!$D:$D)=9)*(三跨两临近重点区段!$A:$A=D35),0))="已取消","已取消",INDEX(三跨两临近重点区段!$E:$E,MATCH(1,(MONTH(三跨两临近重点区段!$D:$D)=9)*(三跨两临近重点区段!$A:$A=D35)*(三跨两临近重点区段!$F:$F="现存区段"),0))),"")</f>
        <v/>
      </c>
      <c r="AA35" s="268" t="str">
        <f t="array" ref="AA35">IFERROR(IF(INDEX(三跨两临近重点区段!$F:$F,MATCH(1,(MONTH(三跨两临近重点区段!$D:$D)=10)*(三跨两临近重点区段!$A:$A=D35),0))="已取消","已取消",INDEX(三跨两临近重点区段!$D:$D,MATCH(1,(MONTH(三跨两临近重点区段!$D:$D)=10)*(三跨两临近重点区段!$A:$A=D35)*(三跨两临近重点区段!$F:$F="现存区段"),0))),"")</f>
        <v/>
      </c>
      <c r="AB35" s="72" t="str">
        <f t="array" ref="AB35">IFERROR(IF(INDEX(三跨两临近重点区段!$F:$F,MATCH(1,(MONTH(三跨两临近重点区段!$D:$D)=10)*(三跨两临近重点区段!$A:$A=D35),0))="已取消","已取消",INDEX(三跨两临近重点区段!$E:$E,MATCH(1,(MONTH(三跨两临近重点区段!$D:$D)=10)*(三跨两临近重点区段!$A:$A=D35)*(三跨两临近重点区段!$F:$F="现存区段"),0))),"")</f>
        <v/>
      </c>
      <c r="AC35" s="284" t="str">
        <f t="array" ref="AC35">IFERROR(IF(INDEX(三跨两临近重点区段!$F:$F,MATCH(1,(MONTH(三跨两临近重点区段!$D:$D)=11)*(三跨两临近重点区段!$A:$A=D35),0))="已取消","已取消",INDEX(三跨两临近重点区段!$D:$D,MATCH(1,(MONTH(三跨两临近重点区段!$D:$D)=11)*(三跨两临近重点区段!$A:$A=D35)*(三跨两临近重点区段!$F:$F="现存区段"),0))),"")</f>
        <v/>
      </c>
      <c r="AD35" s="72" t="str">
        <f t="array" ref="AD35">IFERROR(IF(INDEX(三跨两临近重点区段!$F:$F,MATCH(1,(MONTH(三跨两临近重点区段!$D:$D)=11)*(三跨两临近重点区段!$A:$A=D35),0))="已取消","已取消",INDEX(三跨两临近重点区段!$E:$E,MATCH(1,(MONTH(三跨两临近重点区段!$D:$D)=11)*(三跨两临近重点区段!$A:$A=D35)*(三跨两临近重点区段!$F:$F="现存区段"),0))),"")</f>
        <v/>
      </c>
      <c r="AE35" s="284" t="str">
        <f t="array" ref="AE35">IFERROR(IF(INDEX(三跨两临近重点区段!$F:$F,MATCH(1,(MONTH(三跨两临近重点区段!$D:$D)=12)*(三跨两临近重点区段!$A:$A=D35),0))="已取消","已取消",INDEX(三跨两临近重点区段!$D:$D,MATCH(1,(MONTH(三跨两临近重点区段!$D:$D)=12)*(三跨两临近重点区段!$A:$A=D35)*(三跨两临近重点区段!$F:$F="现存区段"),0))),"")</f>
        <v/>
      </c>
      <c r="AF35" s="72" t="str">
        <f t="array" ref="AF35">IFERROR(IF(INDEX(三跨两临近重点区段!$F:$F,MATCH(1,(MONTH(三跨两临近重点区段!$D:$D)=12)*(三跨两临近重点区段!$A:$A=D35),0))="已取消","已取消",INDEX(三跨两临近重点区段!$E:$E,MATCH(1,(MONTH(三跨两临近重点区段!$D:$D)=12)*(三跨两临近重点区段!$A:$A=D35)*(三跨两临近重点区段!$F:$F="现存区段"),0))),"")</f>
        <v/>
      </c>
      <c r="AH35" t="e">
        <f t="array" ref="AH35">INDEX(三跨两临近重点区段!$G:$G,MATCH(D35,三跨两临近重点区段!$A:$A,0))</f>
        <v>#N/A</v>
      </c>
      <c r="AI35" t="e">
        <f>INDEX(三跨两临近重点区段!$J:$J,MATCH(D35,三跨两临近重点区段!$A:$A,0))</f>
        <v>#N/A</v>
      </c>
    </row>
    <row r="36" ht="14.25" spans="1:35">
      <c r="A36" s="263" t="s">
        <v>150</v>
      </c>
      <c r="B36" s="264" t="s">
        <v>2174</v>
      </c>
      <c r="C36" s="263" t="s">
        <v>2187</v>
      </c>
      <c r="D36" s="263" t="s">
        <v>2188</v>
      </c>
      <c r="E36" s="265" t="s">
        <v>2142</v>
      </c>
      <c r="F36" s="264" t="s">
        <v>125</v>
      </c>
      <c r="G36" s="263" t="s">
        <v>2143</v>
      </c>
      <c r="H36" s="263" t="s">
        <v>644</v>
      </c>
      <c r="I36" s="273"/>
      <c r="J36" s="196"/>
      <c r="K36" s="196"/>
      <c r="L36" s="196"/>
      <c r="M36" s="270"/>
      <c r="N36" s="270"/>
      <c r="O36" s="33"/>
      <c r="P36" s="107"/>
      <c r="Q36" s="279"/>
      <c r="R36" s="279"/>
      <c r="S36" s="278">
        <v>45456</v>
      </c>
      <c r="T36" s="279" t="s">
        <v>2117</v>
      </c>
      <c r="U36" s="268" t="str">
        <f t="array" ref="U36">IFERROR(IF(INDEX(三跨两临近重点区段!$F:$F,MATCH(1,(MONTH(三跨两临近重点区段!$D:$D)=7)*(三跨两临近重点区段!$A:$A=D36),0))="已取消","已取消",INDEX(三跨两临近重点区段!$D:$D,MATCH(1,(MONTH(三跨两临近重点区段!$D:$D)=7)*(三跨两临近重点区段!$A:$A=D36)*(三跨两临近重点区段!$F:$F="现存区段"),0))),"")</f>
        <v/>
      </c>
      <c r="V36" s="232" t="str">
        <f t="array" ref="V36">IFERROR(IF(INDEX(三跨两临近重点区段!$F:$F,MATCH(1,(MONTH(三跨两临近重点区段!$D:$D)=7)*(三跨两临近重点区段!$A:$A=D36),0))="已取消","已取消",INDEX(三跨两临近重点区段!$E:$E,MATCH(1,(MONTH(三跨两临近重点区段!$D:$D)=7)*(三跨两临近重点区段!$A:$A=D36)*(三跨两临近重点区段!$F:$F="现存区段"),0))),"")</f>
        <v/>
      </c>
      <c r="W36" s="268" t="str">
        <f t="array" ref="W36">IFERROR(IF(INDEX(三跨两临近重点区段!$F:$F,MATCH(1,(MONTH(三跨两临近重点区段!$D:$D)=8)*(三跨两临近重点区段!$A:$A=D36),0))="已取消","已取消",INDEX(三跨两临近重点区段!$D:$D,MATCH(1,(MONTH(三跨两临近重点区段!$D:$D)=8)*(三跨两临近重点区段!$A:$A=D36)*(三跨两临近重点区段!$F:$F="现存区段"),0))),"")</f>
        <v/>
      </c>
      <c r="X36" s="232" t="str">
        <f t="array" ref="X36">IFERROR(IF(INDEX(三跨两临近重点区段!$F:$F,MATCH(1,(MONTH(三跨两临近重点区段!$D:$D)=8)*(三跨两临近重点区段!$A:$A=D36),0))="已取消","已取消",INDEX(三跨两临近重点区段!$E:$E,MATCH(1,(MONTH(三跨两临近重点区段!$D:$D)=8)*(三跨两临近重点区段!$A:$A=D36)*(三跨两临近重点区段!$F:$F="现存区段"),0))),"")</f>
        <v/>
      </c>
      <c r="Y36" s="268" t="str">
        <f t="array" ref="Y36">IFERROR(IF(INDEX(三跨两临近重点区段!$F:$F,MATCH(1,(MONTH(三跨两临近重点区段!$D:$D)=9)*(三跨两临近重点区段!$A:$A=D36),0))="已取消","已取消",INDEX(三跨两临近重点区段!$D:$D,MATCH(1,(MONTH(三跨两临近重点区段!$D:$D)=9)*(三跨两临近重点区段!$A:$A=D36)*(三跨两临近重点区段!$F:$F="现存区段"),0))),"")</f>
        <v/>
      </c>
      <c r="Z36" s="232" t="str">
        <f t="array" ref="Z36">IFERROR(IF(INDEX(三跨两临近重点区段!$F:$F,MATCH(1,(MONTH(三跨两临近重点区段!$D:$D)=9)*(三跨两临近重点区段!$A:$A=D36),0))="已取消","已取消",INDEX(三跨两临近重点区段!$E:$E,MATCH(1,(MONTH(三跨两临近重点区段!$D:$D)=9)*(三跨两临近重点区段!$A:$A=D36)*(三跨两临近重点区段!$F:$F="现存区段"),0))),"")</f>
        <v/>
      </c>
      <c r="AA36" s="268" t="str">
        <f t="array" ref="AA36">IFERROR(IF(INDEX(三跨两临近重点区段!$F:$F,MATCH(1,(MONTH(三跨两临近重点区段!$D:$D)=10)*(三跨两临近重点区段!$A:$A=D36),0))="已取消","已取消",INDEX(三跨两临近重点区段!$D:$D,MATCH(1,(MONTH(三跨两临近重点区段!$D:$D)=10)*(三跨两临近重点区段!$A:$A=D36)*(三跨两临近重点区段!$F:$F="现存区段"),0))),"")</f>
        <v/>
      </c>
      <c r="AB36" s="72" t="str">
        <f t="array" ref="AB36">IFERROR(IF(INDEX(三跨两临近重点区段!$F:$F,MATCH(1,(MONTH(三跨两临近重点区段!$D:$D)=10)*(三跨两临近重点区段!$A:$A=D36),0))="已取消","已取消",INDEX(三跨两临近重点区段!$E:$E,MATCH(1,(MONTH(三跨两临近重点区段!$D:$D)=10)*(三跨两临近重点区段!$A:$A=D36)*(三跨两临近重点区段!$F:$F="现存区段"),0))),"")</f>
        <v/>
      </c>
      <c r="AC36" s="284" t="str">
        <f t="array" ref="AC36">IFERROR(IF(INDEX(三跨两临近重点区段!$F:$F,MATCH(1,(MONTH(三跨两临近重点区段!$D:$D)=11)*(三跨两临近重点区段!$A:$A=D36),0))="已取消","已取消",INDEX(三跨两临近重点区段!$D:$D,MATCH(1,(MONTH(三跨两临近重点区段!$D:$D)=11)*(三跨两临近重点区段!$A:$A=D36)*(三跨两临近重点区段!$F:$F="现存区段"),0))),"")</f>
        <v/>
      </c>
      <c r="AD36" s="72" t="str">
        <f t="array" ref="AD36">IFERROR(IF(INDEX(三跨两临近重点区段!$F:$F,MATCH(1,(MONTH(三跨两临近重点区段!$D:$D)=11)*(三跨两临近重点区段!$A:$A=D36),0))="已取消","已取消",INDEX(三跨两临近重点区段!$E:$E,MATCH(1,(MONTH(三跨两临近重点区段!$D:$D)=11)*(三跨两临近重点区段!$A:$A=D36)*(三跨两临近重点区段!$F:$F="现存区段"),0))),"")</f>
        <v/>
      </c>
      <c r="AE36" s="284" t="str">
        <f t="array" ref="AE36">IFERROR(IF(INDEX(三跨两临近重点区段!$F:$F,MATCH(1,(MONTH(三跨两临近重点区段!$D:$D)=12)*(三跨两临近重点区段!$A:$A=D36),0))="已取消","已取消",INDEX(三跨两临近重点区段!$D:$D,MATCH(1,(MONTH(三跨两临近重点区段!$D:$D)=12)*(三跨两临近重点区段!$A:$A=D36)*(三跨两临近重点区段!$F:$F="现存区段"),0))),"")</f>
        <v/>
      </c>
      <c r="AF36" s="72" t="str">
        <f t="array" ref="AF36">IFERROR(IF(INDEX(三跨两临近重点区段!$F:$F,MATCH(1,(MONTH(三跨两临近重点区段!$D:$D)=12)*(三跨两临近重点区段!$A:$A=D36),0))="已取消","已取消",INDEX(三跨两临近重点区段!$E:$E,MATCH(1,(MONTH(三跨两临近重点区段!$D:$D)=12)*(三跨两临近重点区段!$A:$A=D36)*(三跨两临近重点区段!$F:$F="现存区段"),0))),"")</f>
        <v/>
      </c>
      <c r="AH36" t="e">
        <f t="array" ref="AH36">INDEX(三跨两临近重点区段!$G:$G,MATCH(D36,三跨两临近重点区段!$A:$A,0))</f>
        <v>#N/A</v>
      </c>
      <c r="AI36" t="e">
        <f>INDEX(三跨两临近重点区段!$J:$J,MATCH(D36,三跨两临近重点区段!$A:$A,0))</f>
        <v>#N/A</v>
      </c>
    </row>
    <row r="37" ht="14.25" spans="1:35">
      <c r="A37" s="263" t="s">
        <v>150</v>
      </c>
      <c r="B37" s="264" t="s">
        <v>2179</v>
      </c>
      <c r="C37" s="263" t="s">
        <v>2189</v>
      </c>
      <c r="D37" s="263" t="s">
        <v>2190</v>
      </c>
      <c r="E37" s="265" t="s">
        <v>2142</v>
      </c>
      <c r="F37" s="264" t="s">
        <v>125</v>
      </c>
      <c r="G37" s="263" t="s">
        <v>2143</v>
      </c>
      <c r="H37" s="263" t="s">
        <v>644</v>
      </c>
      <c r="I37" s="273"/>
      <c r="J37" s="196"/>
      <c r="K37" s="196"/>
      <c r="L37" s="196"/>
      <c r="M37" s="270"/>
      <c r="N37" s="270"/>
      <c r="O37" s="33"/>
      <c r="P37" s="107"/>
      <c r="Q37" s="279"/>
      <c r="R37" s="279"/>
      <c r="S37" s="278">
        <v>45456</v>
      </c>
      <c r="T37" s="279" t="s">
        <v>2117</v>
      </c>
      <c r="U37" s="268" t="str">
        <f t="array" ref="U37">IFERROR(IF(INDEX(三跨两临近重点区段!$F:$F,MATCH(1,(MONTH(三跨两临近重点区段!$D:$D)=7)*(三跨两临近重点区段!$A:$A=D37),0))="已取消","已取消",INDEX(三跨两临近重点区段!$D:$D,MATCH(1,(MONTH(三跨两临近重点区段!$D:$D)=7)*(三跨两临近重点区段!$A:$A=D37)*(三跨两临近重点区段!$F:$F="现存区段"),0))),"")</f>
        <v/>
      </c>
      <c r="V37" s="232" t="str">
        <f t="array" ref="V37">IFERROR(IF(INDEX(三跨两临近重点区段!$F:$F,MATCH(1,(MONTH(三跨两临近重点区段!$D:$D)=7)*(三跨两临近重点区段!$A:$A=D37),0))="已取消","已取消",INDEX(三跨两临近重点区段!$E:$E,MATCH(1,(MONTH(三跨两临近重点区段!$D:$D)=7)*(三跨两临近重点区段!$A:$A=D37)*(三跨两临近重点区段!$F:$F="现存区段"),0))),"")</f>
        <v/>
      </c>
      <c r="W37" s="268" t="str">
        <f t="array" ref="W37">IFERROR(IF(INDEX(三跨两临近重点区段!$F:$F,MATCH(1,(MONTH(三跨两临近重点区段!$D:$D)=8)*(三跨两临近重点区段!$A:$A=D37),0))="已取消","已取消",INDEX(三跨两临近重点区段!$D:$D,MATCH(1,(MONTH(三跨两临近重点区段!$D:$D)=8)*(三跨两临近重点区段!$A:$A=D37)*(三跨两临近重点区段!$F:$F="现存区段"),0))),"")</f>
        <v/>
      </c>
      <c r="X37" s="232" t="str">
        <f t="array" ref="X37">IFERROR(IF(INDEX(三跨两临近重点区段!$F:$F,MATCH(1,(MONTH(三跨两临近重点区段!$D:$D)=8)*(三跨两临近重点区段!$A:$A=D37),0))="已取消","已取消",INDEX(三跨两临近重点区段!$E:$E,MATCH(1,(MONTH(三跨两临近重点区段!$D:$D)=8)*(三跨两临近重点区段!$A:$A=D37)*(三跨两临近重点区段!$F:$F="现存区段"),0))),"")</f>
        <v/>
      </c>
      <c r="Y37" s="268" t="str">
        <f t="array" ref="Y37">IFERROR(IF(INDEX(三跨两临近重点区段!$F:$F,MATCH(1,(MONTH(三跨两临近重点区段!$D:$D)=9)*(三跨两临近重点区段!$A:$A=D37),0))="已取消","已取消",INDEX(三跨两临近重点区段!$D:$D,MATCH(1,(MONTH(三跨两临近重点区段!$D:$D)=9)*(三跨两临近重点区段!$A:$A=D37)*(三跨两临近重点区段!$F:$F="现存区段"),0))),"")</f>
        <v/>
      </c>
      <c r="Z37" s="232" t="str">
        <f t="array" ref="Z37">IFERROR(IF(INDEX(三跨两临近重点区段!$F:$F,MATCH(1,(MONTH(三跨两临近重点区段!$D:$D)=9)*(三跨两临近重点区段!$A:$A=D37),0))="已取消","已取消",INDEX(三跨两临近重点区段!$E:$E,MATCH(1,(MONTH(三跨两临近重点区段!$D:$D)=9)*(三跨两临近重点区段!$A:$A=D37)*(三跨两临近重点区段!$F:$F="现存区段"),0))),"")</f>
        <v/>
      </c>
      <c r="AA37" s="268" t="str">
        <f t="array" ref="AA37">IFERROR(IF(INDEX(三跨两临近重点区段!$F:$F,MATCH(1,(MONTH(三跨两临近重点区段!$D:$D)=10)*(三跨两临近重点区段!$A:$A=D37),0))="已取消","已取消",INDEX(三跨两临近重点区段!$D:$D,MATCH(1,(MONTH(三跨两临近重点区段!$D:$D)=10)*(三跨两临近重点区段!$A:$A=D37)*(三跨两临近重点区段!$F:$F="现存区段"),0))),"")</f>
        <v/>
      </c>
      <c r="AB37" s="72" t="str">
        <f t="array" ref="AB37">IFERROR(IF(INDEX(三跨两临近重点区段!$F:$F,MATCH(1,(MONTH(三跨两临近重点区段!$D:$D)=10)*(三跨两临近重点区段!$A:$A=D37),0))="已取消","已取消",INDEX(三跨两临近重点区段!$E:$E,MATCH(1,(MONTH(三跨两临近重点区段!$D:$D)=10)*(三跨两临近重点区段!$A:$A=D37)*(三跨两临近重点区段!$F:$F="现存区段"),0))),"")</f>
        <v/>
      </c>
      <c r="AC37" s="284" t="str">
        <f t="array" ref="AC37">IFERROR(IF(INDEX(三跨两临近重点区段!$F:$F,MATCH(1,(MONTH(三跨两临近重点区段!$D:$D)=11)*(三跨两临近重点区段!$A:$A=D37),0))="已取消","已取消",INDEX(三跨两临近重点区段!$D:$D,MATCH(1,(MONTH(三跨两临近重点区段!$D:$D)=11)*(三跨两临近重点区段!$A:$A=D37)*(三跨两临近重点区段!$F:$F="现存区段"),0))),"")</f>
        <v/>
      </c>
      <c r="AD37" s="72" t="str">
        <f t="array" ref="AD37">IFERROR(IF(INDEX(三跨两临近重点区段!$F:$F,MATCH(1,(MONTH(三跨两临近重点区段!$D:$D)=11)*(三跨两临近重点区段!$A:$A=D37),0))="已取消","已取消",INDEX(三跨两临近重点区段!$E:$E,MATCH(1,(MONTH(三跨两临近重点区段!$D:$D)=11)*(三跨两临近重点区段!$A:$A=D37)*(三跨两临近重点区段!$F:$F="现存区段"),0))),"")</f>
        <v/>
      </c>
      <c r="AE37" s="284" t="str">
        <f t="array" ref="AE37">IFERROR(IF(INDEX(三跨两临近重点区段!$F:$F,MATCH(1,(MONTH(三跨两临近重点区段!$D:$D)=12)*(三跨两临近重点区段!$A:$A=D37),0))="已取消","已取消",INDEX(三跨两临近重点区段!$D:$D,MATCH(1,(MONTH(三跨两临近重点区段!$D:$D)=12)*(三跨两临近重点区段!$A:$A=D37)*(三跨两临近重点区段!$F:$F="现存区段"),0))),"")</f>
        <v/>
      </c>
      <c r="AF37" s="72" t="str">
        <f t="array" ref="AF37">IFERROR(IF(INDEX(三跨两临近重点区段!$F:$F,MATCH(1,(MONTH(三跨两临近重点区段!$D:$D)=12)*(三跨两临近重点区段!$A:$A=D37),0))="已取消","已取消",INDEX(三跨两临近重点区段!$E:$E,MATCH(1,(MONTH(三跨两临近重点区段!$D:$D)=12)*(三跨两临近重点区段!$A:$A=D37)*(三跨两临近重点区段!$F:$F="现存区段"),0))),"")</f>
        <v/>
      </c>
      <c r="AH37" t="e">
        <f t="array" ref="AH37">INDEX(三跨两临近重点区段!$G:$G,MATCH(D37,三跨两临近重点区段!$A:$A,0))</f>
        <v>#N/A</v>
      </c>
      <c r="AI37" t="e">
        <f>INDEX(三跨两临近重点区段!$J:$J,MATCH(D37,三跨两临近重点区段!$A:$A,0))</f>
        <v>#N/A</v>
      </c>
    </row>
    <row r="38" ht="14.25" spans="1:35">
      <c r="A38" s="263" t="s">
        <v>150</v>
      </c>
      <c r="B38" s="264" t="s">
        <v>2179</v>
      </c>
      <c r="C38" s="263" t="s">
        <v>2191</v>
      </c>
      <c r="D38" s="263" t="s">
        <v>2192</v>
      </c>
      <c r="E38" s="265" t="s">
        <v>2142</v>
      </c>
      <c r="F38" s="264" t="s">
        <v>125</v>
      </c>
      <c r="G38" s="263" t="s">
        <v>2143</v>
      </c>
      <c r="H38" s="263" t="s">
        <v>644</v>
      </c>
      <c r="I38" s="273"/>
      <c r="J38" s="196"/>
      <c r="K38" s="196"/>
      <c r="L38" s="196"/>
      <c r="M38" s="270"/>
      <c r="N38" s="270"/>
      <c r="O38" s="33"/>
      <c r="P38" s="107"/>
      <c r="Q38" s="279"/>
      <c r="R38" s="279"/>
      <c r="S38" s="278">
        <v>45456</v>
      </c>
      <c r="T38" s="279" t="s">
        <v>2117</v>
      </c>
      <c r="U38" s="268" t="str">
        <f t="array" ref="U38">IFERROR(IF(INDEX(三跨两临近重点区段!$F:$F,MATCH(1,(MONTH(三跨两临近重点区段!$D:$D)=7)*(三跨两临近重点区段!$A:$A=D38),0))="已取消","已取消",INDEX(三跨两临近重点区段!$D:$D,MATCH(1,(MONTH(三跨两临近重点区段!$D:$D)=7)*(三跨两临近重点区段!$A:$A=D38)*(三跨两临近重点区段!$F:$F="现存区段"),0))),"")</f>
        <v/>
      </c>
      <c r="V38" s="232" t="str">
        <f t="array" ref="V38">IFERROR(IF(INDEX(三跨两临近重点区段!$F:$F,MATCH(1,(MONTH(三跨两临近重点区段!$D:$D)=7)*(三跨两临近重点区段!$A:$A=D38),0))="已取消","已取消",INDEX(三跨两临近重点区段!$E:$E,MATCH(1,(MONTH(三跨两临近重点区段!$D:$D)=7)*(三跨两临近重点区段!$A:$A=D38)*(三跨两临近重点区段!$F:$F="现存区段"),0))),"")</f>
        <v/>
      </c>
      <c r="W38" s="268" t="str">
        <f t="array" ref="W38">IFERROR(IF(INDEX(三跨两临近重点区段!$F:$F,MATCH(1,(MONTH(三跨两临近重点区段!$D:$D)=8)*(三跨两临近重点区段!$A:$A=D38),0))="已取消","已取消",INDEX(三跨两临近重点区段!$D:$D,MATCH(1,(MONTH(三跨两临近重点区段!$D:$D)=8)*(三跨两临近重点区段!$A:$A=D38)*(三跨两临近重点区段!$F:$F="现存区段"),0))),"")</f>
        <v/>
      </c>
      <c r="X38" s="232" t="str">
        <f t="array" ref="X38">IFERROR(IF(INDEX(三跨两临近重点区段!$F:$F,MATCH(1,(MONTH(三跨两临近重点区段!$D:$D)=8)*(三跨两临近重点区段!$A:$A=D38),0))="已取消","已取消",INDEX(三跨两临近重点区段!$E:$E,MATCH(1,(MONTH(三跨两临近重点区段!$D:$D)=8)*(三跨两临近重点区段!$A:$A=D38)*(三跨两临近重点区段!$F:$F="现存区段"),0))),"")</f>
        <v/>
      </c>
      <c r="Y38" s="268" t="str">
        <f t="array" ref="Y38">IFERROR(IF(INDEX(三跨两临近重点区段!$F:$F,MATCH(1,(MONTH(三跨两临近重点区段!$D:$D)=9)*(三跨两临近重点区段!$A:$A=D38),0))="已取消","已取消",INDEX(三跨两临近重点区段!$D:$D,MATCH(1,(MONTH(三跨两临近重点区段!$D:$D)=9)*(三跨两临近重点区段!$A:$A=D38)*(三跨两临近重点区段!$F:$F="现存区段"),0))),"")</f>
        <v/>
      </c>
      <c r="Z38" s="232" t="str">
        <f t="array" ref="Z38">IFERROR(IF(INDEX(三跨两临近重点区段!$F:$F,MATCH(1,(MONTH(三跨两临近重点区段!$D:$D)=9)*(三跨两临近重点区段!$A:$A=D38),0))="已取消","已取消",INDEX(三跨两临近重点区段!$E:$E,MATCH(1,(MONTH(三跨两临近重点区段!$D:$D)=9)*(三跨两临近重点区段!$A:$A=D38)*(三跨两临近重点区段!$F:$F="现存区段"),0))),"")</f>
        <v/>
      </c>
      <c r="AA38" s="268" t="str">
        <f t="array" ref="AA38">IFERROR(IF(INDEX(三跨两临近重点区段!$F:$F,MATCH(1,(MONTH(三跨两临近重点区段!$D:$D)=10)*(三跨两临近重点区段!$A:$A=D38),0))="已取消","已取消",INDEX(三跨两临近重点区段!$D:$D,MATCH(1,(MONTH(三跨两临近重点区段!$D:$D)=10)*(三跨两临近重点区段!$A:$A=D38)*(三跨两临近重点区段!$F:$F="现存区段"),0))),"")</f>
        <v/>
      </c>
      <c r="AB38" s="72" t="str">
        <f t="array" ref="AB38">IFERROR(IF(INDEX(三跨两临近重点区段!$F:$F,MATCH(1,(MONTH(三跨两临近重点区段!$D:$D)=10)*(三跨两临近重点区段!$A:$A=D38),0))="已取消","已取消",INDEX(三跨两临近重点区段!$E:$E,MATCH(1,(MONTH(三跨两临近重点区段!$D:$D)=10)*(三跨两临近重点区段!$A:$A=D38)*(三跨两临近重点区段!$F:$F="现存区段"),0))),"")</f>
        <v/>
      </c>
      <c r="AC38" s="284" t="str">
        <f t="array" ref="AC38">IFERROR(IF(INDEX(三跨两临近重点区段!$F:$F,MATCH(1,(MONTH(三跨两临近重点区段!$D:$D)=11)*(三跨两临近重点区段!$A:$A=D38),0))="已取消","已取消",INDEX(三跨两临近重点区段!$D:$D,MATCH(1,(MONTH(三跨两临近重点区段!$D:$D)=11)*(三跨两临近重点区段!$A:$A=D38)*(三跨两临近重点区段!$F:$F="现存区段"),0))),"")</f>
        <v/>
      </c>
      <c r="AD38" s="72" t="str">
        <f t="array" ref="AD38">IFERROR(IF(INDEX(三跨两临近重点区段!$F:$F,MATCH(1,(MONTH(三跨两临近重点区段!$D:$D)=11)*(三跨两临近重点区段!$A:$A=D38),0))="已取消","已取消",INDEX(三跨两临近重点区段!$E:$E,MATCH(1,(MONTH(三跨两临近重点区段!$D:$D)=11)*(三跨两临近重点区段!$A:$A=D38)*(三跨两临近重点区段!$F:$F="现存区段"),0))),"")</f>
        <v/>
      </c>
      <c r="AE38" s="284" t="str">
        <f t="array" ref="AE38">IFERROR(IF(INDEX(三跨两临近重点区段!$F:$F,MATCH(1,(MONTH(三跨两临近重点区段!$D:$D)=12)*(三跨两临近重点区段!$A:$A=D38),0))="已取消","已取消",INDEX(三跨两临近重点区段!$D:$D,MATCH(1,(MONTH(三跨两临近重点区段!$D:$D)=12)*(三跨两临近重点区段!$A:$A=D38)*(三跨两临近重点区段!$F:$F="现存区段"),0))),"")</f>
        <v/>
      </c>
      <c r="AF38" s="72" t="str">
        <f t="array" ref="AF38">IFERROR(IF(INDEX(三跨两临近重点区段!$F:$F,MATCH(1,(MONTH(三跨两临近重点区段!$D:$D)=12)*(三跨两临近重点区段!$A:$A=D38),0))="已取消","已取消",INDEX(三跨两临近重点区段!$E:$E,MATCH(1,(MONTH(三跨两临近重点区段!$D:$D)=12)*(三跨两临近重点区段!$A:$A=D38)*(三跨两临近重点区段!$F:$F="现存区段"),0))),"")</f>
        <v/>
      </c>
      <c r="AH38" t="e">
        <f t="array" ref="AH38">INDEX(三跨两临近重点区段!$G:$G,MATCH(D38,三跨两临近重点区段!$A:$A,0))</f>
        <v>#N/A</v>
      </c>
      <c r="AI38" t="e">
        <f>INDEX(三跨两临近重点区段!$J:$J,MATCH(D38,三跨两临近重点区段!$A:$A,0))</f>
        <v>#N/A</v>
      </c>
    </row>
    <row r="39" ht="14.25" spans="1:35">
      <c r="A39" s="263" t="s">
        <v>150</v>
      </c>
      <c r="B39" s="264" t="s">
        <v>2179</v>
      </c>
      <c r="C39" s="263" t="s">
        <v>2189</v>
      </c>
      <c r="D39" s="263" t="s">
        <v>2193</v>
      </c>
      <c r="E39" s="265" t="s">
        <v>2142</v>
      </c>
      <c r="F39" s="264" t="s">
        <v>125</v>
      </c>
      <c r="G39" s="263" t="s">
        <v>2143</v>
      </c>
      <c r="H39" s="263" t="s">
        <v>644</v>
      </c>
      <c r="I39" s="273"/>
      <c r="J39" s="196"/>
      <c r="K39" s="196"/>
      <c r="L39" s="196"/>
      <c r="M39" s="270"/>
      <c r="N39" s="270"/>
      <c r="O39" s="33"/>
      <c r="P39" s="107"/>
      <c r="Q39" s="279"/>
      <c r="R39" s="279"/>
      <c r="S39" s="278">
        <v>45456</v>
      </c>
      <c r="T39" s="279" t="s">
        <v>2117</v>
      </c>
      <c r="U39" s="268" t="str">
        <f t="array" ref="U39">IFERROR(IF(INDEX(三跨两临近重点区段!$F:$F,MATCH(1,(MONTH(三跨两临近重点区段!$D:$D)=7)*(三跨两临近重点区段!$A:$A=D39),0))="已取消","已取消",INDEX(三跨两临近重点区段!$D:$D,MATCH(1,(MONTH(三跨两临近重点区段!$D:$D)=7)*(三跨两临近重点区段!$A:$A=D39)*(三跨两临近重点区段!$F:$F="现存区段"),0))),"")</f>
        <v/>
      </c>
      <c r="V39" s="232" t="str">
        <f t="array" ref="V39">IFERROR(IF(INDEX(三跨两临近重点区段!$F:$F,MATCH(1,(MONTH(三跨两临近重点区段!$D:$D)=7)*(三跨两临近重点区段!$A:$A=D39),0))="已取消","已取消",INDEX(三跨两临近重点区段!$E:$E,MATCH(1,(MONTH(三跨两临近重点区段!$D:$D)=7)*(三跨两临近重点区段!$A:$A=D39)*(三跨两临近重点区段!$F:$F="现存区段"),0))),"")</f>
        <v/>
      </c>
      <c r="W39" s="268" t="str">
        <f t="array" ref="W39">IFERROR(IF(INDEX(三跨两临近重点区段!$F:$F,MATCH(1,(MONTH(三跨两临近重点区段!$D:$D)=8)*(三跨两临近重点区段!$A:$A=D39),0))="已取消","已取消",INDEX(三跨两临近重点区段!$D:$D,MATCH(1,(MONTH(三跨两临近重点区段!$D:$D)=8)*(三跨两临近重点区段!$A:$A=D39)*(三跨两临近重点区段!$F:$F="现存区段"),0))),"")</f>
        <v/>
      </c>
      <c r="X39" s="232" t="str">
        <f t="array" ref="X39">IFERROR(IF(INDEX(三跨两临近重点区段!$F:$F,MATCH(1,(MONTH(三跨两临近重点区段!$D:$D)=8)*(三跨两临近重点区段!$A:$A=D39),0))="已取消","已取消",INDEX(三跨两临近重点区段!$E:$E,MATCH(1,(MONTH(三跨两临近重点区段!$D:$D)=8)*(三跨两临近重点区段!$A:$A=D39)*(三跨两临近重点区段!$F:$F="现存区段"),0))),"")</f>
        <v/>
      </c>
      <c r="Y39" s="268" t="str">
        <f t="array" ref="Y39">IFERROR(IF(INDEX(三跨两临近重点区段!$F:$F,MATCH(1,(MONTH(三跨两临近重点区段!$D:$D)=9)*(三跨两临近重点区段!$A:$A=D39),0))="已取消","已取消",INDEX(三跨两临近重点区段!$D:$D,MATCH(1,(MONTH(三跨两临近重点区段!$D:$D)=9)*(三跨两临近重点区段!$A:$A=D39)*(三跨两临近重点区段!$F:$F="现存区段"),0))),"")</f>
        <v/>
      </c>
      <c r="Z39" s="232" t="str">
        <f t="array" ref="Z39">IFERROR(IF(INDEX(三跨两临近重点区段!$F:$F,MATCH(1,(MONTH(三跨两临近重点区段!$D:$D)=9)*(三跨两临近重点区段!$A:$A=D39),0))="已取消","已取消",INDEX(三跨两临近重点区段!$E:$E,MATCH(1,(MONTH(三跨两临近重点区段!$D:$D)=9)*(三跨两临近重点区段!$A:$A=D39)*(三跨两临近重点区段!$F:$F="现存区段"),0))),"")</f>
        <v/>
      </c>
      <c r="AA39" s="268" t="str">
        <f t="array" ref="AA39">IFERROR(IF(INDEX(三跨两临近重点区段!$F:$F,MATCH(1,(MONTH(三跨两临近重点区段!$D:$D)=10)*(三跨两临近重点区段!$A:$A=D39),0))="已取消","已取消",INDEX(三跨两临近重点区段!$D:$D,MATCH(1,(MONTH(三跨两临近重点区段!$D:$D)=10)*(三跨两临近重点区段!$A:$A=D39)*(三跨两临近重点区段!$F:$F="现存区段"),0))),"")</f>
        <v/>
      </c>
      <c r="AB39" s="72" t="str">
        <f t="array" ref="AB39">IFERROR(IF(INDEX(三跨两临近重点区段!$F:$F,MATCH(1,(MONTH(三跨两临近重点区段!$D:$D)=10)*(三跨两临近重点区段!$A:$A=D39),0))="已取消","已取消",INDEX(三跨两临近重点区段!$E:$E,MATCH(1,(MONTH(三跨两临近重点区段!$D:$D)=10)*(三跨两临近重点区段!$A:$A=D39)*(三跨两临近重点区段!$F:$F="现存区段"),0))),"")</f>
        <v/>
      </c>
      <c r="AC39" s="284" t="str">
        <f t="array" ref="AC39">IFERROR(IF(INDEX(三跨两临近重点区段!$F:$F,MATCH(1,(MONTH(三跨两临近重点区段!$D:$D)=11)*(三跨两临近重点区段!$A:$A=D39),0))="已取消","已取消",INDEX(三跨两临近重点区段!$D:$D,MATCH(1,(MONTH(三跨两临近重点区段!$D:$D)=11)*(三跨两临近重点区段!$A:$A=D39)*(三跨两临近重点区段!$F:$F="现存区段"),0))),"")</f>
        <v/>
      </c>
      <c r="AD39" s="72" t="str">
        <f t="array" ref="AD39">IFERROR(IF(INDEX(三跨两临近重点区段!$F:$F,MATCH(1,(MONTH(三跨两临近重点区段!$D:$D)=11)*(三跨两临近重点区段!$A:$A=D39),0))="已取消","已取消",INDEX(三跨两临近重点区段!$E:$E,MATCH(1,(MONTH(三跨两临近重点区段!$D:$D)=11)*(三跨两临近重点区段!$A:$A=D39)*(三跨两临近重点区段!$F:$F="现存区段"),0))),"")</f>
        <v/>
      </c>
      <c r="AE39" s="284" t="str">
        <f t="array" ref="AE39">IFERROR(IF(INDEX(三跨两临近重点区段!$F:$F,MATCH(1,(MONTH(三跨两临近重点区段!$D:$D)=12)*(三跨两临近重点区段!$A:$A=D39),0))="已取消","已取消",INDEX(三跨两临近重点区段!$D:$D,MATCH(1,(MONTH(三跨两临近重点区段!$D:$D)=12)*(三跨两临近重点区段!$A:$A=D39)*(三跨两临近重点区段!$F:$F="现存区段"),0))),"")</f>
        <v/>
      </c>
      <c r="AF39" s="72" t="str">
        <f t="array" ref="AF39">IFERROR(IF(INDEX(三跨两临近重点区段!$F:$F,MATCH(1,(MONTH(三跨两临近重点区段!$D:$D)=12)*(三跨两临近重点区段!$A:$A=D39),0))="已取消","已取消",INDEX(三跨两临近重点区段!$E:$E,MATCH(1,(MONTH(三跨两临近重点区段!$D:$D)=12)*(三跨两临近重点区段!$A:$A=D39)*(三跨两临近重点区段!$F:$F="现存区段"),0))),"")</f>
        <v/>
      </c>
      <c r="AH39" t="e">
        <f t="array" ref="AH39">INDEX(三跨两临近重点区段!$G:$G,MATCH(D39,三跨两临近重点区段!$A:$A,0))</f>
        <v>#N/A</v>
      </c>
      <c r="AI39" t="e">
        <f>INDEX(三跨两临近重点区段!$J:$J,MATCH(D39,三跨两临近重点区段!$A:$A,0))</f>
        <v>#N/A</v>
      </c>
    </row>
    <row r="40" ht="14.25" spans="1:35">
      <c r="A40" s="263" t="s">
        <v>363</v>
      </c>
      <c r="B40" s="264" t="s">
        <v>2194</v>
      </c>
      <c r="C40" s="263" t="s">
        <v>2120</v>
      </c>
      <c r="D40" s="263" t="s">
        <v>2195</v>
      </c>
      <c r="E40" s="265" t="s">
        <v>2137</v>
      </c>
      <c r="F40" s="264" t="s">
        <v>125</v>
      </c>
      <c r="G40" s="263" t="s">
        <v>2138</v>
      </c>
      <c r="H40" s="263" t="s">
        <v>1024</v>
      </c>
      <c r="I40" s="273"/>
      <c r="J40" s="196"/>
      <c r="K40" s="196"/>
      <c r="L40" s="196"/>
      <c r="M40" s="270"/>
      <c r="N40" s="270"/>
      <c r="O40" s="33"/>
      <c r="P40" s="107"/>
      <c r="Q40" s="279"/>
      <c r="R40" s="279"/>
      <c r="S40" s="278">
        <v>45447</v>
      </c>
      <c r="T40" s="279" t="s">
        <v>2117</v>
      </c>
      <c r="U40" s="268" t="str">
        <f t="array" ref="U40">IFERROR(IF(INDEX(三跨两临近重点区段!$F:$F,MATCH(1,(MONTH(三跨两临近重点区段!$D:$D)=7)*(三跨两临近重点区段!$A:$A=D40),0))="已取消","已取消",INDEX(三跨两临近重点区段!$D:$D,MATCH(1,(MONTH(三跨两临近重点区段!$D:$D)=7)*(三跨两临近重点区段!$A:$A=D40)*(三跨两临近重点区段!$F:$F="现存区段"),0))),"")</f>
        <v/>
      </c>
      <c r="V40" s="232" t="str">
        <f t="array" ref="V40">IFERROR(IF(INDEX(三跨两临近重点区段!$F:$F,MATCH(1,(MONTH(三跨两临近重点区段!$D:$D)=7)*(三跨两临近重点区段!$A:$A=D40),0))="已取消","已取消",INDEX(三跨两临近重点区段!$E:$E,MATCH(1,(MONTH(三跨两临近重点区段!$D:$D)=7)*(三跨两临近重点区段!$A:$A=D40)*(三跨两临近重点区段!$F:$F="现存区段"),0))),"")</f>
        <v/>
      </c>
      <c r="W40" s="268" t="str">
        <f t="array" ref="W40">IFERROR(IF(INDEX(三跨两临近重点区段!$F:$F,MATCH(1,(MONTH(三跨两临近重点区段!$D:$D)=8)*(三跨两临近重点区段!$A:$A=D40),0))="已取消","已取消",INDEX(三跨两临近重点区段!$D:$D,MATCH(1,(MONTH(三跨两临近重点区段!$D:$D)=8)*(三跨两临近重点区段!$A:$A=D40)*(三跨两临近重点区段!$F:$F="现存区段"),0))),"")</f>
        <v/>
      </c>
      <c r="X40" s="232" t="str">
        <f t="array" ref="X40">IFERROR(IF(INDEX(三跨两临近重点区段!$F:$F,MATCH(1,(MONTH(三跨两临近重点区段!$D:$D)=8)*(三跨两临近重点区段!$A:$A=D40),0))="已取消","已取消",INDEX(三跨两临近重点区段!$E:$E,MATCH(1,(MONTH(三跨两临近重点区段!$D:$D)=8)*(三跨两临近重点区段!$A:$A=D40)*(三跨两临近重点区段!$F:$F="现存区段"),0))),"")</f>
        <v/>
      </c>
      <c r="Y40" s="268" t="str">
        <f t="array" ref="Y40">IFERROR(IF(INDEX(三跨两临近重点区段!$F:$F,MATCH(1,(MONTH(三跨两临近重点区段!$D:$D)=9)*(三跨两临近重点区段!$A:$A=D40),0))="已取消","已取消",INDEX(三跨两临近重点区段!$D:$D,MATCH(1,(MONTH(三跨两临近重点区段!$D:$D)=9)*(三跨两临近重点区段!$A:$A=D40)*(三跨两临近重点区段!$F:$F="现存区段"),0))),"")</f>
        <v/>
      </c>
      <c r="Z40" s="232" t="str">
        <f t="array" ref="Z40">IFERROR(IF(INDEX(三跨两临近重点区段!$F:$F,MATCH(1,(MONTH(三跨两临近重点区段!$D:$D)=9)*(三跨两临近重点区段!$A:$A=D40),0))="已取消","已取消",INDEX(三跨两临近重点区段!$E:$E,MATCH(1,(MONTH(三跨两临近重点区段!$D:$D)=9)*(三跨两临近重点区段!$A:$A=D40)*(三跨两临近重点区段!$F:$F="现存区段"),0))),"")</f>
        <v/>
      </c>
      <c r="AA40" s="268" t="str">
        <f t="array" ref="AA40">IFERROR(IF(INDEX(三跨两临近重点区段!$F:$F,MATCH(1,(MONTH(三跨两临近重点区段!$D:$D)=10)*(三跨两临近重点区段!$A:$A=D40),0))="已取消","已取消",INDEX(三跨两临近重点区段!$D:$D,MATCH(1,(MONTH(三跨两临近重点区段!$D:$D)=10)*(三跨两临近重点区段!$A:$A=D40)*(三跨两临近重点区段!$F:$F="现存区段"),0))),"")</f>
        <v/>
      </c>
      <c r="AB40" s="72" t="str">
        <f t="array" ref="AB40">IFERROR(IF(INDEX(三跨两临近重点区段!$F:$F,MATCH(1,(MONTH(三跨两临近重点区段!$D:$D)=10)*(三跨两临近重点区段!$A:$A=D40),0))="已取消","已取消",INDEX(三跨两临近重点区段!$E:$E,MATCH(1,(MONTH(三跨两临近重点区段!$D:$D)=10)*(三跨两临近重点区段!$A:$A=D40)*(三跨两临近重点区段!$F:$F="现存区段"),0))),"")</f>
        <v/>
      </c>
      <c r="AC40" s="284" t="str">
        <f t="array" ref="AC40">IFERROR(IF(INDEX(三跨两临近重点区段!$F:$F,MATCH(1,(MONTH(三跨两临近重点区段!$D:$D)=11)*(三跨两临近重点区段!$A:$A=D40),0))="已取消","已取消",INDEX(三跨两临近重点区段!$D:$D,MATCH(1,(MONTH(三跨两临近重点区段!$D:$D)=11)*(三跨两临近重点区段!$A:$A=D40)*(三跨两临近重点区段!$F:$F="现存区段"),0))),"")</f>
        <v/>
      </c>
      <c r="AD40" s="72" t="str">
        <f t="array" ref="AD40">IFERROR(IF(INDEX(三跨两临近重点区段!$F:$F,MATCH(1,(MONTH(三跨两临近重点区段!$D:$D)=11)*(三跨两临近重点区段!$A:$A=D40),0))="已取消","已取消",INDEX(三跨两临近重点区段!$E:$E,MATCH(1,(MONTH(三跨两临近重点区段!$D:$D)=11)*(三跨两临近重点区段!$A:$A=D40)*(三跨两临近重点区段!$F:$F="现存区段"),0))),"")</f>
        <v/>
      </c>
      <c r="AE40" s="284" t="str">
        <f t="array" ref="AE40">IFERROR(IF(INDEX(三跨两临近重点区段!$F:$F,MATCH(1,(MONTH(三跨两临近重点区段!$D:$D)=12)*(三跨两临近重点区段!$A:$A=D40),0))="已取消","已取消",INDEX(三跨两临近重点区段!$D:$D,MATCH(1,(MONTH(三跨两临近重点区段!$D:$D)=12)*(三跨两临近重点区段!$A:$A=D40)*(三跨两临近重点区段!$F:$F="现存区段"),0))),"")</f>
        <v/>
      </c>
      <c r="AF40" s="72" t="str">
        <f t="array" ref="AF40">IFERROR(IF(INDEX(三跨两临近重点区段!$F:$F,MATCH(1,(MONTH(三跨两临近重点区段!$D:$D)=12)*(三跨两临近重点区段!$A:$A=D40),0))="已取消","已取消",INDEX(三跨两临近重点区段!$E:$E,MATCH(1,(MONTH(三跨两临近重点区段!$D:$D)=12)*(三跨两临近重点区段!$A:$A=D40)*(三跨两临近重点区段!$F:$F="现存区段"),0))),"")</f>
        <v/>
      </c>
      <c r="AH40" t="e">
        <f t="array" ref="AH40">INDEX(三跨两临近重点区段!$G:$G,MATCH(D40,三跨两临近重点区段!$A:$A,0))</f>
        <v>#N/A</v>
      </c>
      <c r="AI40" t="e">
        <f>INDEX(三跨两临近重点区段!$J:$J,MATCH(D40,三跨两临近重点区段!$A:$A,0))</f>
        <v>#N/A</v>
      </c>
    </row>
    <row r="41" ht="14.25" spans="1:35">
      <c r="A41" s="263" t="s">
        <v>363</v>
      </c>
      <c r="B41" s="264" t="s">
        <v>2194</v>
      </c>
      <c r="C41" s="263" t="s">
        <v>2177</v>
      </c>
      <c r="D41" s="263" t="s">
        <v>2196</v>
      </c>
      <c r="E41" s="265" t="s">
        <v>2137</v>
      </c>
      <c r="F41" s="264" t="s">
        <v>125</v>
      </c>
      <c r="G41" s="263" t="s">
        <v>2138</v>
      </c>
      <c r="H41" s="263" t="s">
        <v>1024</v>
      </c>
      <c r="I41" s="273"/>
      <c r="J41" s="196"/>
      <c r="K41" s="196"/>
      <c r="L41" s="196"/>
      <c r="M41" s="270"/>
      <c r="N41" s="270"/>
      <c r="O41" s="33"/>
      <c r="P41" s="107"/>
      <c r="Q41" s="279"/>
      <c r="R41" s="279"/>
      <c r="S41" s="278">
        <v>45447</v>
      </c>
      <c r="T41" s="279" t="s">
        <v>2117</v>
      </c>
      <c r="U41" s="268" t="str">
        <f t="array" ref="U41">IFERROR(IF(INDEX(三跨两临近重点区段!$F:$F,MATCH(1,(MONTH(三跨两临近重点区段!$D:$D)=7)*(三跨两临近重点区段!$A:$A=D41),0))="已取消","已取消",INDEX(三跨两临近重点区段!$D:$D,MATCH(1,(MONTH(三跨两临近重点区段!$D:$D)=7)*(三跨两临近重点区段!$A:$A=D41)*(三跨两临近重点区段!$F:$F="现存区段"),0))),"")</f>
        <v/>
      </c>
      <c r="V41" s="232" t="str">
        <f t="array" ref="V41">IFERROR(IF(INDEX(三跨两临近重点区段!$F:$F,MATCH(1,(MONTH(三跨两临近重点区段!$D:$D)=7)*(三跨两临近重点区段!$A:$A=D41),0))="已取消","已取消",INDEX(三跨两临近重点区段!$E:$E,MATCH(1,(MONTH(三跨两临近重点区段!$D:$D)=7)*(三跨两临近重点区段!$A:$A=D41)*(三跨两临近重点区段!$F:$F="现存区段"),0))),"")</f>
        <v/>
      </c>
      <c r="W41" s="268" t="str">
        <f t="array" ref="W41">IFERROR(IF(INDEX(三跨两临近重点区段!$F:$F,MATCH(1,(MONTH(三跨两临近重点区段!$D:$D)=8)*(三跨两临近重点区段!$A:$A=D41),0))="已取消","已取消",INDEX(三跨两临近重点区段!$D:$D,MATCH(1,(MONTH(三跨两临近重点区段!$D:$D)=8)*(三跨两临近重点区段!$A:$A=D41)*(三跨两临近重点区段!$F:$F="现存区段"),0))),"")</f>
        <v/>
      </c>
      <c r="X41" s="232" t="str">
        <f t="array" ref="X41">IFERROR(IF(INDEX(三跨两临近重点区段!$F:$F,MATCH(1,(MONTH(三跨两临近重点区段!$D:$D)=8)*(三跨两临近重点区段!$A:$A=D41),0))="已取消","已取消",INDEX(三跨两临近重点区段!$E:$E,MATCH(1,(MONTH(三跨两临近重点区段!$D:$D)=8)*(三跨两临近重点区段!$A:$A=D41)*(三跨两临近重点区段!$F:$F="现存区段"),0))),"")</f>
        <v/>
      </c>
      <c r="Y41" s="268" t="str">
        <f t="array" ref="Y41">IFERROR(IF(INDEX(三跨两临近重点区段!$F:$F,MATCH(1,(MONTH(三跨两临近重点区段!$D:$D)=9)*(三跨两临近重点区段!$A:$A=D41),0))="已取消","已取消",INDEX(三跨两临近重点区段!$D:$D,MATCH(1,(MONTH(三跨两临近重点区段!$D:$D)=9)*(三跨两临近重点区段!$A:$A=D41)*(三跨两临近重点区段!$F:$F="现存区段"),0))),"")</f>
        <v/>
      </c>
      <c r="Z41" s="232" t="str">
        <f t="array" ref="Z41">IFERROR(IF(INDEX(三跨两临近重点区段!$F:$F,MATCH(1,(MONTH(三跨两临近重点区段!$D:$D)=9)*(三跨两临近重点区段!$A:$A=D41),0))="已取消","已取消",INDEX(三跨两临近重点区段!$E:$E,MATCH(1,(MONTH(三跨两临近重点区段!$D:$D)=9)*(三跨两临近重点区段!$A:$A=D41)*(三跨两临近重点区段!$F:$F="现存区段"),0))),"")</f>
        <v/>
      </c>
      <c r="AA41" s="268" t="str">
        <f t="array" ref="AA41">IFERROR(IF(INDEX(三跨两临近重点区段!$F:$F,MATCH(1,(MONTH(三跨两临近重点区段!$D:$D)=10)*(三跨两临近重点区段!$A:$A=D41),0))="已取消","已取消",INDEX(三跨两临近重点区段!$D:$D,MATCH(1,(MONTH(三跨两临近重点区段!$D:$D)=10)*(三跨两临近重点区段!$A:$A=D41)*(三跨两临近重点区段!$F:$F="现存区段"),0))),"")</f>
        <v/>
      </c>
      <c r="AB41" s="72" t="str">
        <f t="array" ref="AB41">IFERROR(IF(INDEX(三跨两临近重点区段!$F:$F,MATCH(1,(MONTH(三跨两临近重点区段!$D:$D)=10)*(三跨两临近重点区段!$A:$A=D41),0))="已取消","已取消",INDEX(三跨两临近重点区段!$E:$E,MATCH(1,(MONTH(三跨两临近重点区段!$D:$D)=10)*(三跨两临近重点区段!$A:$A=D41)*(三跨两临近重点区段!$F:$F="现存区段"),0))),"")</f>
        <v/>
      </c>
      <c r="AC41" s="284" t="str">
        <f t="array" ref="AC41">IFERROR(IF(INDEX(三跨两临近重点区段!$F:$F,MATCH(1,(MONTH(三跨两临近重点区段!$D:$D)=11)*(三跨两临近重点区段!$A:$A=D41),0))="已取消","已取消",INDEX(三跨两临近重点区段!$D:$D,MATCH(1,(MONTH(三跨两临近重点区段!$D:$D)=11)*(三跨两临近重点区段!$A:$A=D41)*(三跨两临近重点区段!$F:$F="现存区段"),0))),"")</f>
        <v/>
      </c>
      <c r="AD41" s="72" t="str">
        <f t="array" ref="AD41">IFERROR(IF(INDEX(三跨两临近重点区段!$F:$F,MATCH(1,(MONTH(三跨两临近重点区段!$D:$D)=11)*(三跨两临近重点区段!$A:$A=D41),0))="已取消","已取消",INDEX(三跨两临近重点区段!$E:$E,MATCH(1,(MONTH(三跨两临近重点区段!$D:$D)=11)*(三跨两临近重点区段!$A:$A=D41)*(三跨两临近重点区段!$F:$F="现存区段"),0))),"")</f>
        <v/>
      </c>
      <c r="AE41" s="284" t="str">
        <f t="array" ref="AE41">IFERROR(IF(INDEX(三跨两临近重点区段!$F:$F,MATCH(1,(MONTH(三跨两临近重点区段!$D:$D)=12)*(三跨两临近重点区段!$A:$A=D41),0))="已取消","已取消",INDEX(三跨两临近重点区段!$D:$D,MATCH(1,(MONTH(三跨两临近重点区段!$D:$D)=12)*(三跨两临近重点区段!$A:$A=D41)*(三跨两临近重点区段!$F:$F="现存区段"),0))),"")</f>
        <v/>
      </c>
      <c r="AF41" s="72" t="str">
        <f t="array" ref="AF41">IFERROR(IF(INDEX(三跨两临近重点区段!$F:$F,MATCH(1,(MONTH(三跨两临近重点区段!$D:$D)=12)*(三跨两临近重点区段!$A:$A=D41),0))="已取消","已取消",INDEX(三跨两临近重点区段!$E:$E,MATCH(1,(MONTH(三跨两临近重点区段!$D:$D)=12)*(三跨两临近重点区段!$A:$A=D41)*(三跨两临近重点区段!$F:$F="现存区段"),0))),"")</f>
        <v/>
      </c>
      <c r="AH41" t="e">
        <f t="array" ref="AH41">INDEX(三跨两临近重点区段!$G:$G,MATCH(D41,三跨两临近重点区段!$A:$A,0))</f>
        <v>#N/A</v>
      </c>
      <c r="AI41" t="e">
        <f>INDEX(三跨两临近重点区段!$J:$J,MATCH(D41,三跨两临近重点区段!$A:$A,0))</f>
        <v>#N/A</v>
      </c>
    </row>
    <row r="42" ht="14.25" spans="1:35">
      <c r="A42" s="263" t="s">
        <v>363</v>
      </c>
      <c r="B42" s="264" t="s">
        <v>2194</v>
      </c>
      <c r="C42" s="263" t="s">
        <v>2197</v>
      </c>
      <c r="D42" s="263" t="s">
        <v>2198</v>
      </c>
      <c r="E42" s="265" t="s">
        <v>2137</v>
      </c>
      <c r="F42" s="264" t="s">
        <v>125</v>
      </c>
      <c r="G42" s="263" t="s">
        <v>2138</v>
      </c>
      <c r="H42" s="263" t="s">
        <v>1024</v>
      </c>
      <c r="I42" s="273"/>
      <c r="J42" s="196"/>
      <c r="K42" s="196"/>
      <c r="L42" s="196"/>
      <c r="M42" s="270"/>
      <c r="N42" s="270"/>
      <c r="O42" s="33"/>
      <c r="P42" s="107"/>
      <c r="Q42" s="279"/>
      <c r="R42" s="279"/>
      <c r="S42" s="278">
        <v>45447</v>
      </c>
      <c r="T42" s="279" t="s">
        <v>2117</v>
      </c>
      <c r="U42" s="268" t="str">
        <f t="array" ref="U42">IFERROR(IF(INDEX(三跨两临近重点区段!$F:$F,MATCH(1,(MONTH(三跨两临近重点区段!$D:$D)=7)*(三跨两临近重点区段!$A:$A=D42),0))="已取消","已取消",INDEX(三跨两临近重点区段!$D:$D,MATCH(1,(MONTH(三跨两临近重点区段!$D:$D)=7)*(三跨两临近重点区段!$A:$A=D42)*(三跨两临近重点区段!$F:$F="现存区段"),0))),"")</f>
        <v/>
      </c>
      <c r="V42" s="232" t="str">
        <f t="array" ref="V42">IFERROR(IF(INDEX(三跨两临近重点区段!$F:$F,MATCH(1,(MONTH(三跨两临近重点区段!$D:$D)=7)*(三跨两临近重点区段!$A:$A=D42),0))="已取消","已取消",INDEX(三跨两临近重点区段!$E:$E,MATCH(1,(MONTH(三跨两临近重点区段!$D:$D)=7)*(三跨两临近重点区段!$A:$A=D42)*(三跨两临近重点区段!$F:$F="现存区段"),0))),"")</f>
        <v/>
      </c>
      <c r="W42" s="268" t="str">
        <f t="array" ref="W42">IFERROR(IF(INDEX(三跨两临近重点区段!$F:$F,MATCH(1,(MONTH(三跨两临近重点区段!$D:$D)=8)*(三跨两临近重点区段!$A:$A=D42),0))="已取消","已取消",INDEX(三跨两临近重点区段!$D:$D,MATCH(1,(MONTH(三跨两临近重点区段!$D:$D)=8)*(三跨两临近重点区段!$A:$A=D42)*(三跨两临近重点区段!$F:$F="现存区段"),0))),"")</f>
        <v/>
      </c>
      <c r="X42" s="232" t="str">
        <f t="array" ref="X42">IFERROR(IF(INDEX(三跨两临近重点区段!$F:$F,MATCH(1,(MONTH(三跨两临近重点区段!$D:$D)=8)*(三跨两临近重点区段!$A:$A=D42),0))="已取消","已取消",INDEX(三跨两临近重点区段!$E:$E,MATCH(1,(MONTH(三跨两临近重点区段!$D:$D)=8)*(三跨两临近重点区段!$A:$A=D42)*(三跨两临近重点区段!$F:$F="现存区段"),0))),"")</f>
        <v/>
      </c>
      <c r="Y42" s="268" t="str">
        <f t="array" ref="Y42">IFERROR(IF(INDEX(三跨两临近重点区段!$F:$F,MATCH(1,(MONTH(三跨两临近重点区段!$D:$D)=9)*(三跨两临近重点区段!$A:$A=D42),0))="已取消","已取消",INDEX(三跨两临近重点区段!$D:$D,MATCH(1,(MONTH(三跨两临近重点区段!$D:$D)=9)*(三跨两临近重点区段!$A:$A=D42)*(三跨两临近重点区段!$F:$F="现存区段"),0))),"")</f>
        <v/>
      </c>
      <c r="Z42" s="232" t="str">
        <f t="array" ref="Z42">IFERROR(IF(INDEX(三跨两临近重点区段!$F:$F,MATCH(1,(MONTH(三跨两临近重点区段!$D:$D)=9)*(三跨两临近重点区段!$A:$A=D42),0))="已取消","已取消",INDEX(三跨两临近重点区段!$E:$E,MATCH(1,(MONTH(三跨两临近重点区段!$D:$D)=9)*(三跨两临近重点区段!$A:$A=D42)*(三跨两临近重点区段!$F:$F="现存区段"),0))),"")</f>
        <v/>
      </c>
      <c r="AA42" s="268" t="str">
        <f t="array" ref="AA42">IFERROR(IF(INDEX(三跨两临近重点区段!$F:$F,MATCH(1,(MONTH(三跨两临近重点区段!$D:$D)=10)*(三跨两临近重点区段!$A:$A=D42),0))="已取消","已取消",INDEX(三跨两临近重点区段!$D:$D,MATCH(1,(MONTH(三跨两临近重点区段!$D:$D)=10)*(三跨两临近重点区段!$A:$A=D42)*(三跨两临近重点区段!$F:$F="现存区段"),0))),"")</f>
        <v/>
      </c>
      <c r="AB42" s="72" t="str">
        <f t="array" ref="AB42">IFERROR(IF(INDEX(三跨两临近重点区段!$F:$F,MATCH(1,(MONTH(三跨两临近重点区段!$D:$D)=10)*(三跨两临近重点区段!$A:$A=D42),0))="已取消","已取消",INDEX(三跨两临近重点区段!$E:$E,MATCH(1,(MONTH(三跨两临近重点区段!$D:$D)=10)*(三跨两临近重点区段!$A:$A=D42)*(三跨两临近重点区段!$F:$F="现存区段"),0))),"")</f>
        <v/>
      </c>
      <c r="AC42" s="284" t="str">
        <f t="array" ref="AC42">IFERROR(IF(INDEX(三跨两临近重点区段!$F:$F,MATCH(1,(MONTH(三跨两临近重点区段!$D:$D)=11)*(三跨两临近重点区段!$A:$A=D42),0))="已取消","已取消",INDEX(三跨两临近重点区段!$D:$D,MATCH(1,(MONTH(三跨两临近重点区段!$D:$D)=11)*(三跨两临近重点区段!$A:$A=D42)*(三跨两临近重点区段!$F:$F="现存区段"),0))),"")</f>
        <v/>
      </c>
      <c r="AD42" s="72" t="str">
        <f t="array" ref="AD42">IFERROR(IF(INDEX(三跨两临近重点区段!$F:$F,MATCH(1,(MONTH(三跨两临近重点区段!$D:$D)=11)*(三跨两临近重点区段!$A:$A=D42),0))="已取消","已取消",INDEX(三跨两临近重点区段!$E:$E,MATCH(1,(MONTH(三跨两临近重点区段!$D:$D)=11)*(三跨两临近重点区段!$A:$A=D42)*(三跨两临近重点区段!$F:$F="现存区段"),0))),"")</f>
        <v/>
      </c>
      <c r="AE42" s="284" t="str">
        <f t="array" ref="AE42">IFERROR(IF(INDEX(三跨两临近重点区段!$F:$F,MATCH(1,(MONTH(三跨两临近重点区段!$D:$D)=12)*(三跨两临近重点区段!$A:$A=D42),0))="已取消","已取消",INDEX(三跨两临近重点区段!$D:$D,MATCH(1,(MONTH(三跨两临近重点区段!$D:$D)=12)*(三跨两临近重点区段!$A:$A=D42)*(三跨两临近重点区段!$F:$F="现存区段"),0))),"")</f>
        <v/>
      </c>
      <c r="AF42" s="72" t="str">
        <f t="array" ref="AF42">IFERROR(IF(INDEX(三跨两临近重点区段!$F:$F,MATCH(1,(MONTH(三跨两临近重点区段!$D:$D)=12)*(三跨两临近重点区段!$A:$A=D42),0))="已取消","已取消",INDEX(三跨两临近重点区段!$E:$E,MATCH(1,(MONTH(三跨两临近重点区段!$D:$D)=12)*(三跨两临近重点区段!$A:$A=D42)*(三跨两临近重点区段!$F:$F="现存区段"),0))),"")</f>
        <v/>
      </c>
      <c r="AH42" t="e">
        <f t="array" ref="AH42">INDEX(三跨两临近重点区段!$G:$G,MATCH(D42,三跨两临近重点区段!$A:$A,0))</f>
        <v>#N/A</v>
      </c>
      <c r="AI42" t="e">
        <f>INDEX(三跨两临近重点区段!$J:$J,MATCH(D42,三跨两临近重点区段!$A:$A,0))</f>
        <v>#N/A</v>
      </c>
    </row>
    <row r="43" ht="14.25" spans="1:35">
      <c r="A43" s="263" t="s">
        <v>363</v>
      </c>
      <c r="B43" s="264" t="s">
        <v>2194</v>
      </c>
      <c r="C43" s="263" t="s">
        <v>2199</v>
      </c>
      <c r="D43" s="263" t="s">
        <v>2200</v>
      </c>
      <c r="E43" s="265" t="s">
        <v>2137</v>
      </c>
      <c r="F43" s="264" t="s">
        <v>125</v>
      </c>
      <c r="G43" s="263" t="s">
        <v>2138</v>
      </c>
      <c r="H43" s="263" t="s">
        <v>1024</v>
      </c>
      <c r="I43" s="273"/>
      <c r="J43" s="196"/>
      <c r="K43" s="196"/>
      <c r="L43" s="196"/>
      <c r="M43" s="270"/>
      <c r="N43" s="270"/>
      <c r="O43" s="33"/>
      <c r="P43" s="107"/>
      <c r="Q43" s="279"/>
      <c r="R43" s="279"/>
      <c r="S43" s="278">
        <v>45447</v>
      </c>
      <c r="T43" s="279" t="s">
        <v>2117</v>
      </c>
      <c r="U43" s="268" t="str">
        <f t="array" ref="U43">IFERROR(IF(INDEX(三跨两临近重点区段!$F:$F,MATCH(1,(MONTH(三跨两临近重点区段!$D:$D)=7)*(三跨两临近重点区段!$A:$A=D43),0))="已取消","已取消",INDEX(三跨两临近重点区段!$D:$D,MATCH(1,(MONTH(三跨两临近重点区段!$D:$D)=7)*(三跨两临近重点区段!$A:$A=D43)*(三跨两临近重点区段!$F:$F="现存区段"),0))),"")</f>
        <v/>
      </c>
      <c r="V43" s="232" t="str">
        <f t="array" ref="V43">IFERROR(IF(INDEX(三跨两临近重点区段!$F:$F,MATCH(1,(MONTH(三跨两临近重点区段!$D:$D)=7)*(三跨两临近重点区段!$A:$A=D43),0))="已取消","已取消",INDEX(三跨两临近重点区段!$E:$E,MATCH(1,(MONTH(三跨两临近重点区段!$D:$D)=7)*(三跨两临近重点区段!$A:$A=D43)*(三跨两临近重点区段!$F:$F="现存区段"),0))),"")</f>
        <v/>
      </c>
      <c r="W43" s="268" t="str">
        <f t="array" ref="W43">IFERROR(IF(INDEX(三跨两临近重点区段!$F:$F,MATCH(1,(MONTH(三跨两临近重点区段!$D:$D)=8)*(三跨两临近重点区段!$A:$A=D43),0))="已取消","已取消",INDEX(三跨两临近重点区段!$D:$D,MATCH(1,(MONTH(三跨两临近重点区段!$D:$D)=8)*(三跨两临近重点区段!$A:$A=D43)*(三跨两临近重点区段!$F:$F="现存区段"),0))),"")</f>
        <v/>
      </c>
      <c r="X43" s="232" t="str">
        <f t="array" ref="X43">IFERROR(IF(INDEX(三跨两临近重点区段!$F:$F,MATCH(1,(MONTH(三跨两临近重点区段!$D:$D)=8)*(三跨两临近重点区段!$A:$A=D43),0))="已取消","已取消",INDEX(三跨两临近重点区段!$E:$E,MATCH(1,(MONTH(三跨两临近重点区段!$D:$D)=8)*(三跨两临近重点区段!$A:$A=D43)*(三跨两临近重点区段!$F:$F="现存区段"),0))),"")</f>
        <v/>
      </c>
      <c r="Y43" s="268" t="str">
        <f t="array" ref="Y43">IFERROR(IF(INDEX(三跨两临近重点区段!$F:$F,MATCH(1,(MONTH(三跨两临近重点区段!$D:$D)=9)*(三跨两临近重点区段!$A:$A=D43),0))="已取消","已取消",INDEX(三跨两临近重点区段!$D:$D,MATCH(1,(MONTH(三跨两临近重点区段!$D:$D)=9)*(三跨两临近重点区段!$A:$A=D43)*(三跨两临近重点区段!$F:$F="现存区段"),0))),"")</f>
        <v/>
      </c>
      <c r="Z43" s="232" t="str">
        <f t="array" ref="Z43">IFERROR(IF(INDEX(三跨两临近重点区段!$F:$F,MATCH(1,(MONTH(三跨两临近重点区段!$D:$D)=9)*(三跨两临近重点区段!$A:$A=D43),0))="已取消","已取消",INDEX(三跨两临近重点区段!$E:$E,MATCH(1,(MONTH(三跨两临近重点区段!$D:$D)=9)*(三跨两临近重点区段!$A:$A=D43)*(三跨两临近重点区段!$F:$F="现存区段"),0))),"")</f>
        <v/>
      </c>
      <c r="AA43" s="268" t="str">
        <f t="array" ref="AA43">IFERROR(IF(INDEX(三跨两临近重点区段!$F:$F,MATCH(1,(MONTH(三跨两临近重点区段!$D:$D)=10)*(三跨两临近重点区段!$A:$A=D43),0))="已取消","已取消",INDEX(三跨两临近重点区段!$D:$D,MATCH(1,(MONTH(三跨两临近重点区段!$D:$D)=10)*(三跨两临近重点区段!$A:$A=D43)*(三跨两临近重点区段!$F:$F="现存区段"),0))),"")</f>
        <v/>
      </c>
      <c r="AB43" s="72" t="str">
        <f t="array" ref="AB43">IFERROR(IF(INDEX(三跨两临近重点区段!$F:$F,MATCH(1,(MONTH(三跨两临近重点区段!$D:$D)=10)*(三跨两临近重点区段!$A:$A=D43),0))="已取消","已取消",INDEX(三跨两临近重点区段!$E:$E,MATCH(1,(MONTH(三跨两临近重点区段!$D:$D)=10)*(三跨两临近重点区段!$A:$A=D43)*(三跨两临近重点区段!$F:$F="现存区段"),0))),"")</f>
        <v/>
      </c>
      <c r="AC43" s="284" t="str">
        <f t="array" ref="AC43">IFERROR(IF(INDEX(三跨两临近重点区段!$F:$F,MATCH(1,(MONTH(三跨两临近重点区段!$D:$D)=11)*(三跨两临近重点区段!$A:$A=D43),0))="已取消","已取消",INDEX(三跨两临近重点区段!$D:$D,MATCH(1,(MONTH(三跨两临近重点区段!$D:$D)=11)*(三跨两临近重点区段!$A:$A=D43)*(三跨两临近重点区段!$F:$F="现存区段"),0))),"")</f>
        <v/>
      </c>
      <c r="AD43" s="72" t="str">
        <f t="array" ref="AD43">IFERROR(IF(INDEX(三跨两临近重点区段!$F:$F,MATCH(1,(MONTH(三跨两临近重点区段!$D:$D)=11)*(三跨两临近重点区段!$A:$A=D43),0))="已取消","已取消",INDEX(三跨两临近重点区段!$E:$E,MATCH(1,(MONTH(三跨两临近重点区段!$D:$D)=11)*(三跨两临近重点区段!$A:$A=D43)*(三跨两临近重点区段!$F:$F="现存区段"),0))),"")</f>
        <v/>
      </c>
      <c r="AE43" s="284" t="str">
        <f t="array" ref="AE43">IFERROR(IF(INDEX(三跨两临近重点区段!$F:$F,MATCH(1,(MONTH(三跨两临近重点区段!$D:$D)=12)*(三跨两临近重点区段!$A:$A=D43),0))="已取消","已取消",INDEX(三跨两临近重点区段!$D:$D,MATCH(1,(MONTH(三跨两临近重点区段!$D:$D)=12)*(三跨两临近重点区段!$A:$A=D43)*(三跨两临近重点区段!$F:$F="现存区段"),0))),"")</f>
        <v/>
      </c>
      <c r="AF43" s="72" t="str">
        <f t="array" ref="AF43">IFERROR(IF(INDEX(三跨两临近重点区段!$F:$F,MATCH(1,(MONTH(三跨两临近重点区段!$D:$D)=12)*(三跨两临近重点区段!$A:$A=D43),0))="已取消","已取消",INDEX(三跨两临近重点区段!$E:$E,MATCH(1,(MONTH(三跨两临近重点区段!$D:$D)=12)*(三跨两临近重点区段!$A:$A=D43)*(三跨两临近重点区段!$F:$F="现存区段"),0))),"")</f>
        <v/>
      </c>
      <c r="AH43" t="e">
        <f t="array" ref="AH43">INDEX(三跨两临近重点区段!$G:$G,MATCH(D43,三跨两临近重点区段!$A:$A,0))</f>
        <v>#N/A</v>
      </c>
      <c r="AI43" t="e">
        <f>INDEX(三跨两临近重点区段!$J:$J,MATCH(D43,三跨两临近重点区段!$A:$A,0))</f>
        <v>#N/A</v>
      </c>
    </row>
    <row r="44" ht="14.25" spans="1:35">
      <c r="A44" s="263" t="s">
        <v>363</v>
      </c>
      <c r="B44" s="264" t="s">
        <v>2194</v>
      </c>
      <c r="C44" s="263" t="s">
        <v>2201</v>
      </c>
      <c r="D44" s="263" t="s">
        <v>2202</v>
      </c>
      <c r="E44" s="265" t="s">
        <v>2137</v>
      </c>
      <c r="F44" s="264" t="s">
        <v>125</v>
      </c>
      <c r="G44" s="263" t="s">
        <v>2138</v>
      </c>
      <c r="H44" s="263" t="s">
        <v>1024</v>
      </c>
      <c r="I44" s="273"/>
      <c r="J44" s="196"/>
      <c r="K44" s="196"/>
      <c r="L44" s="196"/>
      <c r="M44" s="270"/>
      <c r="N44" s="270"/>
      <c r="O44" s="33"/>
      <c r="P44" s="107"/>
      <c r="Q44" s="279"/>
      <c r="R44" s="279"/>
      <c r="S44" s="278">
        <v>45447</v>
      </c>
      <c r="T44" s="279" t="s">
        <v>2117</v>
      </c>
      <c r="U44" s="268" t="str">
        <f t="array" ref="U44">IFERROR(IF(INDEX(三跨两临近重点区段!$F:$F,MATCH(1,(MONTH(三跨两临近重点区段!$D:$D)=7)*(三跨两临近重点区段!$A:$A=D44),0))="已取消","已取消",INDEX(三跨两临近重点区段!$D:$D,MATCH(1,(MONTH(三跨两临近重点区段!$D:$D)=7)*(三跨两临近重点区段!$A:$A=D44)*(三跨两临近重点区段!$F:$F="现存区段"),0))),"")</f>
        <v/>
      </c>
      <c r="V44" s="232" t="str">
        <f t="array" ref="V44">IFERROR(IF(INDEX(三跨两临近重点区段!$F:$F,MATCH(1,(MONTH(三跨两临近重点区段!$D:$D)=7)*(三跨两临近重点区段!$A:$A=D44),0))="已取消","已取消",INDEX(三跨两临近重点区段!$E:$E,MATCH(1,(MONTH(三跨两临近重点区段!$D:$D)=7)*(三跨两临近重点区段!$A:$A=D44)*(三跨两临近重点区段!$F:$F="现存区段"),0))),"")</f>
        <v/>
      </c>
      <c r="W44" s="268" t="str">
        <f t="array" ref="W44">IFERROR(IF(INDEX(三跨两临近重点区段!$F:$F,MATCH(1,(MONTH(三跨两临近重点区段!$D:$D)=8)*(三跨两临近重点区段!$A:$A=D44),0))="已取消","已取消",INDEX(三跨两临近重点区段!$D:$D,MATCH(1,(MONTH(三跨两临近重点区段!$D:$D)=8)*(三跨两临近重点区段!$A:$A=D44)*(三跨两临近重点区段!$F:$F="现存区段"),0))),"")</f>
        <v/>
      </c>
      <c r="X44" s="232" t="str">
        <f t="array" ref="X44">IFERROR(IF(INDEX(三跨两临近重点区段!$F:$F,MATCH(1,(MONTH(三跨两临近重点区段!$D:$D)=8)*(三跨两临近重点区段!$A:$A=D44),0))="已取消","已取消",INDEX(三跨两临近重点区段!$E:$E,MATCH(1,(MONTH(三跨两临近重点区段!$D:$D)=8)*(三跨两临近重点区段!$A:$A=D44)*(三跨两临近重点区段!$F:$F="现存区段"),0))),"")</f>
        <v/>
      </c>
      <c r="Y44" s="268" t="str">
        <f t="array" ref="Y44">IFERROR(IF(INDEX(三跨两临近重点区段!$F:$F,MATCH(1,(MONTH(三跨两临近重点区段!$D:$D)=9)*(三跨两临近重点区段!$A:$A=D44),0))="已取消","已取消",INDEX(三跨两临近重点区段!$D:$D,MATCH(1,(MONTH(三跨两临近重点区段!$D:$D)=9)*(三跨两临近重点区段!$A:$A=D44)*(三跨两临近重点区段!$F:$F="现存区段"),0))),"")</f>
        <v/>
      </c>
      <c r="Z44" s="232" t="str">
        <f t="array" ref="Z44">IFERROR(IF(INDEX(三跨两临近重点区段!$F:$F,MATCH(1,(MONTH(三跨两临近重点区段!$D:$D)=9)*(三跨两临近重点区段!$A:$A=D44),0))="已取消","已取消",INDEX(三跨两临近重点区段!$E:$E,MATCH(1,(MONTH(三跨两临近重点区段!$D:$D)=9)*(三跨两临近重点区段!$A:$A=D44)*(三跨两临近重点区段!$F:$F="现存区段"),0))),"")</f>
        <v/>
      </c>
      <c r="AA44" s="268" t="str">
        <f t="array" ref="AA44">IFERROR(IF(INDEX(三跨两临近重点区段!$F:$F,MATCH(1,(MONTH(三跨两临近重点区段!$D:$D)=10)*(三跨两临近重点区段!$A:$A=D44),0))="已取消","已取消",INDEX(三跨两临近重点区段!$D:$D,MATCH(1,(MONTH(三跨两临近重点区段!$D:$D)=10)*(三跨两临近重点区段!$A:$A=D44)*(三跨两临近重点区段!$F:$F="现存区段"),0))),"")</f>
        <v/>
      </c>
      <c r="AB44" s="72" t="str">
        <f t="array" ref="AB44">IFERROR(IF(INDEX(三跨两临近重点区段!$F:$F,MATCH(1,(MONTH(三跨两临近重点区段!$D:$D)=10)*(三跨两临近重点区段!$A:$A=D44),0))="已取消","已取消",INDEX(三跨两临近重点区段!$E:$E,MATCH(1,(MONTH(三跨两临近重点区段!$D:$D)=10)*(三跨两临近重点区段!$A:$A=D44)*(三跨两临近重点区段!$F:$F="现存区段"),0))),"")</f>
        <v/>
      </c>
      <c r="AC44" s="284" t="str">
        <f t="array" ref="AC44">IFERROR(IF(INDEX(三跨两临近重点区段!$F:$F,MATCH(1,(MONTH(三跨两临近重点区段!$D:$D)=11)*(三跨两临近重点区段!$A:$A=D44),0))="已取消","已取消",INDEX(三跨两临近重点区段!$D:$D,MATCH(1,(MONTH(三跨两临近重点区段!$D:$D)=11)*(三跨两临近重点区段!$A:$A=D44)*(三跨两临近重点区段!$F:$F="现存区段"),0))),"")</f>
        <v/>
      </c>
      <c r="AD44" s="72" t="str">
        <f t="array" ref="AD44">IFERROR(IF(INDEX(三跨两临近重点区段!$F:$F,MATCH(1,(MONTH(三跨两临近重点区段!$D:$D)=11)*(三跨两临近重点区段!$A:$A=D44),0))="已取消","已取消",INDEX(三跨两临近重点区段!$E:$E,MATCH(1,(MONTH(三跨两临近重点区段!$D:$D)=11)*(三跨两临近重点区段!$A:$A=D44)*(三跨两临近重点区段!$F:$F="现存区段"),0))),"")</f>
        <v/>
      </c>
      <c r="AE44" s="284" t="str">
        <f t="array" ref="AE44">IFERROR(IF(INDEX(三跨两临近重点区段!$F:$F,MATCH(1,(MONTH(三跨两临近重点区段!$D:$D)=12)*(三跨两临近重点区段!$A:$A=D44),0))="已取消","已取消",INDEX(三跨两临近重点区段!$D:$D,MATCH(1,(MONTH(三跨两临近重点区段!$D:$D)=12)*(三跨两临近重点区段!$A:$A=D44)*(三跨两临近重点区段!$F:$F="现存区段"),0))),"")</f>
        <v/>
      </c>
      <c r="AF44" s="72" t="str">
        <f t="array" ref="AF44">IFERROR(IF(INDEX(三跨两临近重点区段!$F:$F,MATCH(1,(MONTH(三跨两临近重点区段!$D:$D)=12)*(三跨两临近重点区段!$A:$A=D44),0))="已取消","已取消",INDEX(三跨两临近重点区段!$E:$E,MATCH(1,(MONTH(三跨两临近重点区段!$D:$D)=12)*(三跨两临近重点区段!$A:$A=D44)*(三跨两临近重点区段!$F:$F="现存区段"),0))),"")</f>
        <v/>
      </c>
      <c r="AH44" t="e">
        <f t="array" ref="AH44">INDEX(三跨两临近重点区段!$G:$G,MATCH(D44,三跨两临近重点区段!$A:$A,0))</f>
        <v>#N/A</v>
      </c>
      <c r="AI44" t="e">
        <f>INDEX(三跨两临近重点区段!$J:$J,MATCH(D44,三跨两临近重点区段!$A:$A,0))</f>
        <v>#N/A</v>
      </c>
    </row>
    <row r="45" ht="14.25" spans="1:35">
      <c r="A45" s="263" t="s">
        <v>363</v>
      </c>
      <c r="B45" s="264" t="s">
        <v>2194</v>
      </c>
      <c r="C45" s="263" t="s">
        <v>2203</v>
      </c>
      <c r="D45" s="263" t="s">
        <v>2204</v>
      </c>
      <c r="E45" s="265" t="s">
        <v>2137</v>
      </c>
      <c r="F45" s="264" t="s">
        <v>125</v>
      </c>
      <c r="G45" s="263" t="s">
        <v>2138</v>
      </c>
      <c r="H45" s="263" t="s">
        <v>1024</v>
      </c>
      <c r="I45" s="271"/>
      <c r="J45" s="196"/>
      <c r="K45" s="196"/>
      <c r="L45" s="196"/>
      <c r="M45" s="270"/>
      <c r="N45" s="270"/>
      <c r="O45" s="33"/>
      <c r="P45" s="107"/>
      <c r="Q45" s="279"/>
      <c r="R45" s="279"/>
      <c r="S45" s="278">
        <v>45447</v>
      </c>
      <c r="T45" s="279" t="s">
        <v>2117</v>
      </c>
      <c r="U45" s="268" t="str">
        <f t="array" ref="U45">IFERROR(IF(INDEX(三跨两临近重点区段!$F:$F,MATCH(1,(MONTH(三跨两临近重点区段!$D:$D)=7)*(三跨两临近重点区段!$A:$A=D45),0))="已取消","已取消",INDEX(三跨两临近重点区段!$D:$D,MATCH(1,(MONTH(三跨两临近重点区段!$D:$D)=7)*(三跨两临近重点区段!$A:$A=D45)*(三跨两临近重点区段!$F:$F="现存区段"),0))),"")</f>
        <v/>
      </c>
      <c r="V45" s="232" t="str">
        <f t="array" ref="V45">IFERROR(IF(INDEX(三跨两临近重点区段!$F:$F,MATCH(1,(MONTH(三跨两临近重点区段!$D:$D)=7)*(三跨两临近重点区段!$A:$A=D45),0))="已取消","已取消",INDEX(三跨两临近重点区段!$E:$E,MATCH(1,(MONTH(三跨两临近重点区段!$D:$D)=7)*(三跨两临近重点区段!$A:$A=D45)*(三跨两临近重点区段!$F:$F="现存区段"),0))),"")</f>
        <v/>
      </c>
      <c r="W45" s="268" t="str">
        <f t="array" ref="W45">IFERROR(IF(INDEX(三跨两临近重点区段!$F:$F,MATCH(1,(MONTH(三跨两临近重点区段!$D:$D)=8)*(三跨两临近重点区段!$A:$A=D45),0))="已取消","已取消",INDEX(三跨两临近重点区段!$D:$D,MATCH(1,(MONTH(三跨两临近重点区段!$D:$D)=8)*(三跨两临近重点区段!$A:$A=D45)*(三跨两临近重点区段!$F:$F="现存区段"),0))),"")</f>
        <v/>
      </c>
      <c r="X45" s="232" t="str">
        <f t="array" ref="X45">IFERROR(IF(INDEX(三跨两临近重点区段!$F:$F,MATCH(1,(MONTH(三跨两临近重点区段!$D:$D)=8)*(三跨两临近重点区段!$A:$A=D45),0))="已取消","已取消",INDEX(三跨两临近重点区段!$E:$E,MATCH(1,(MONTH(三跨两临近重点区段!$D:$D)=8)*(三跨两临近重点区段!$A:$A=D45)*(三跨两临近重点区段!$F:$F="现存区段"),0))),"")</f>
        <v/>
      </c>
      <c r="Y45" s="268" t="str">
        <f t="array" ref="Y45">IFERROR(IF(INDEX(三跨两临近重点区段!$F:$F,MATCH(1,(MONTH(三跨两临近重点区段!$D:$D)=9)*(三跨两临近重点区段!$A:$A=D45),0))="已取消","已取消",INDEX(三跨两临近重点区段!$D:$D,MATCH(1,(MONTH(三跨两临近重点区段!$D:$D)=9)*(三跨两临近重点区段!$A:$A=D45)*(三跨两临近重点区段!$F:$F="现存区段"),0))),"")</f>
        <v/>
      </c>
      <c r="Z45" s="232" t="str">
        <f t="array" ref="Z45">IFERROR(IF(INDEX(三跨两临近重点区段!$F:$F,MATCH(1,(MONTH(三跨两临近重点区段!$D:$D)=9)*(三跨两临近重点区段!$A:$A=D45),0))="已取消","已取消",INDEX(三跨两临近重点区段!$E:$E,MATCH(1,(MONTH(三跨两临近重点区段!$D:$D)=9)*(三跨两临近重点区段!$A:$A=D45)*(三跨两临近重点区段!$F:$F="现存区段"),0))),"")</f>
        <v/>
      </c>
      <c r="AA45" s="268" t="str">
        <f t="array" ref="AA45">IFERROR(IF(INDEX(三跨两临近重点区段!$F:$F,MATCH(1,(MONTH(三跨两临近重点区段!$D:$D)=10)*(三跨两临近重点区段!$A:$A=D45),0))="已取消","已取消",INDEX(三跨两临近重点区段!$D:$D,MATCH(1,(MONTH(三跨两临近重点区段!$D:$D)=10)*(三跨两临近重点区段!$A:$A=D45)*(三跨两临近重点区段!$F:$F="现存区段"),0))),"")</f>
        <v/>
      </c>
      <c r="AB45" s="72" t="str">
        <f t="array" ref="AB45">IFERROR(IF(INDEX(三跨两临近重点区段!$F:$F,MATCH(1,(MONTH(三跨两临近重点区段!$D:$D)=10)*(三跨两临近重点区段!$A:$A=D45),0))="已取消","已取消",INDEX(三跨两临近重点区段!$E:$E,MATCH(1,(MONTH(三跨两临近重点区段!$D:$D)=10)*(三跨两临近重点区段!$A:$A=D45)*(三跨两临近重点区段!$F:$F="现存区段"),0))),"")</f>
        <v/>
      </c>
      <c r="AC45" s="284" t="str">
        <f t="array" ref="AC45">IFERROR(IF(INDEX(三跨两临近重点区段!$F:$F,MATCH(1,(MONTH(三跨两临近重点区段!$D:$D)=11)*(三跨两临近重点区段!$A:$A=D45),0))="已取消","已取消",INDEX(三跨两临近重点区段!$D:$D,MATCH(1,(MONTH(三跨两临近重点区段!$D:$D)=11)*(三跨两临近重点区段!$A:$A=D45)*(三跨两临近重点区段!$F:$F="现存区段"),0))),"")</f>
        <v/>
      </c>
      <c r="AD45" s="72" t="str">
        <f t="array" ref="AD45">IFERROR(IF(INDEX(三跨两临近重点区段!$F:$F,MATCH(1,(MONTH(三跨两临近重点区段!$D:$D)=11)*(三跨两临近重点区段!$A:$A=D45),0))="已取消","已取消",INDEX(三跨两临近重点区段!$E:$E,MATCH(1,(MONTH(三跨两临近重点区段!$D:$D)=11)*(三跨两临近重点区段!$A:$A=D45)*(三跨两临近重点区段!$F:$F="现存区段"),0))),"")</f>
        <v/>
      </c>
      <c r="AE45" s="284" t="str">
        <f t="array" ref="AE45">IFERROR(IF(INDEX(三跨两临近重点区段!$F:$F,MATCH(1,(MONTH(三跨两临近重点区段!$D:$D)=12)*(三跨两临近重点区段!$A:$A=D45),0))="已取消","已取消",INDEX(三跨两临近重点区段!$D:$D,MATCH(1,(MONTH(三跨两临近重点区段!$D:$D)=12)*(三跨两临近重点区段!$A:$A=D45)*(三跨两临近重点区段!$F:$F="现存区段"),0))),"")</f>
        <v/>
      </c>
      <c r="AF45" s="72" t="str">
        <f t="array" ref="AF45">IFERROR(IF(INDEX(三跨两临近重点区段!$F:$F,MATCH(1,(MONTH(三跨两临近重点区段!$D:$D)=12)*(三跨两临近重点区段!$A:$A=D45),0))="已取消","已取消",INDEX(三跨两临近重点区段!$E:$E,MATCH(1,(MONTH(三跨两临近重点区段!$D:$D)=12)*(三跨两临近重点区段!$A:$A=D45)*(三跨两临近重点区段!$F:$F="现存区段"),0))),"")</f>
        <v/>
      </c>
      <c r="AH45" t="e">
        <f t="array" ref="AH45">INDEX(三跨两临近重点区段!$G:$G,MATCH(D45,三跨两临近重点区段!$A:$A,0))</f>
        <v>#N/A</v>
      </c>
      <c r="AI45" t="e">
        <f>INDEX(三跨两临近重点区段!$J:$J,MATCH(D45,三跨两临近重点区段!$A:$A,0))</f>
        <v>#N/A</v>
      </c>
    </row>
    <row r="46" ht="14.25" spans="1:35">
      <c r="A46" s="263" t="s">
        <v>363</v>
      </c>
      <c r="B46" s="264" t="s">
        <v>2194</v>
      </c>
      <c r="C46" s="263" t="s">
        <v>2205</v>
      </c>
      <c r="D46" s="263" t="s">
        <v>2206</v>
      </c>
      <c r="E46" s="265" t="s">
        <v>2137</v>
      </c>
      <c r="F46" s="264" t="s">
        <v>125</v>
      </c>
      <c r="G46" s="263" t="s">
        <v>2138</v>
      </c>
      <c r="H46" s="263" t="s">
        <v>1024</v>
      </c>
      <c r="I46" s="271"/>
      <c r="J46" s="196"/>
      <c r="K46" s="196"/>
      <c r="L46" s="196"/>
      <c r="M46" s="270"/>
      <c r="N46" s="270"/>
      <c r="O46" s="33"/>
      <c r="P46" s="107"/>
      <c r="Q46" s="279"/>
      <c r="R46" s="279"/>
      <c r="S46" s="278">
        <v>45447</v>
      </c>
      <c r="T46" s="279" t="s">
        <v>2117</v>
      </c>
      <c r="U46" s="268" t="str">
        <f t="array" ref="U46">IFERROR(IF(INDEX(三跨两临近重点区段!$F:$F,MATCH(1,(MONTH(三跨两临近重点区段!$D:$D)=7)*(三跨两临近重点区段!$A:$A=D46),0))="已取消","已取消",INDEX(三跨两临近重点区段!$D:$D,MATCH(1,(MONTH(三跨两临近重点区段!$D:$D)=7)*(三跨两临近重点区段!$A:$A=D46)*(三跨两临近重点区段!$F:$F="现存区段"),0))),"")</f>
        <v/>
      </c>
      <c r="V46" s="232" t="str">
        <f t="array" ref="V46">IFERROR(IF(INDEX(三跨两临近重点区段!$F:$F,MATCH(1,(MONTH(三跨两临近重点区段!$D:$D)=7)*(三跨两临近重点区段!$A:$A=D46),0))="已取消","已取消",INDEX(三跨两临近重点区段!$E:$E,MATCH(1,(MONTH(三跨两临近重点区段!$D:$D)=7)*(三跨两临近重点区段!$A:$A=D46)*(三跨两临近重点区段!$F:$F="现存区段"),0))),"")</f>
        <v/>
      </c>
      <c r="W46" s="268" t="str">
        <f t="array" ref="W46">IFERROR(IF(INDEX(三跨两临近重点区段!$F:$F,MATCH(1,(MONTH(三跨两临近重点区段!$D:$D)=8)*(三跨两临近重点区段!$A:$A=D46),0))="已取消","已取消",INDEX(三跨两临近重点区段!$D:$D,MATCH(1,(MONTH(三跨两临近重点区段!$D:$D)=8)*(三跨两临近重点区段!$A:$A=D46)*(三跨两临近重点区段!$F:$F="现存区段"),0))),"")</f>
        <v/>
      </c>
      <c r="X46" s="232" t="str">
        <f t="array" ref="X46">IFERROR(IF(INDEX(三跨两临近重点区段!$F:$F,MATCH(1,(MONTH(三跨两临近重点区段!$D:$D)=8)*(三跨两临近重点区段!$A:$A=D46),0))="已取消","已取消",INDEX(三跨两临近重点区段!$E:$E,MATCH(1,(MONTH(三跨两临近重点区段!$D:$D)=8)*(三跨两临近重点区段!$A:$A=D46)*(三跨两临近重点区段!$F:$F="现存区段"),0))),"")</f>
        <v/>
      </c>
      <c r="Y46" s="268" t="str">
        <f t="array" ref="Y46">IFERROR(IF(INDEX(三跨两临近重点区段!$F:$F,MATCH(1,(MONTH(三跨两临近重点区段!$D:$D)=9)*(三跨两临近重点区段!$A:$A=D46),0))="已取消","已取消",INDEX(三跨两临近重点区段!$D:$D,MATCH(1,(MONTH(三跨两临近重点区段!$D:$D)=9)*(三跨两临近重点区段!$A:$A=D46)*(三跨两临近重点区段!$F:$F="现存区段"),0))),"")</f>
        <v/>
      </c>
      <c r="Z46" s="232" t="str">
        <f t="array" ref="Z46">IFERROR(IF(INDEX(三跨两临近重点区段!$F:$F,MATCH(1,(MONTH(三跨两临近重点区段!$D:$D)=9)*(三跨两临近重点区段!$A:$A=D46),0))="已取消","已取消",INDEX(三跨两临近重点区段!$E:$E,MATCH(1,(MONTH(三跨两临近重点区段!$D:$D)=9)*(三跨两临近重点区段!$A:$A=D46)*(三跨两临近重点区段!$F:$F="现存区段"),0))),"")</f>
        <v/>
      </c>
      <c r="AA46" s="268" t="str">
        <f t="array" ref="AA46">IFERROR(IF(INDEX(三跨两临近重点区段!$F:$F,MATCH(1,(MONTH(三跨两临近重点区段!$D:$D)=10)*(三跨两临近重点区段!$A:$A=D46),0))="已取消","已取消",INDEX(三跨两临近重点区段!$D:$D,MATCH(1,(MONTH(三跨两临近重点区段!$D:$D)=10)*(三跨两临近重点区段!$A:$A=D46)*(三跨两临近重点区段!$F:$F="现存区段"),0))),"")</f>
        <v/>
      </c>
      <c r="AB46" s="72" t="str">
        <f t="array" ref="AB46">IFERROR(IF(INDEX(三跨两临近重点区段!$F:$F,MATCH(1,(MONTH(三跨两临近重点区段!$D:$D)=10)*(三跨两临近重点区段!$A:$A=D46),0))="已取消","已取消",INDEX(三跨两临近重点区段!$E:$E,MATCH(1,(MONTH(三跨两临近重点区段!$D:$D)=10)*(三跨两临近重点区段!$A:$A=D46)*(三跨两临近重点区段!$F:$F="现存区段"),0))),"")</f>
        <v/>
      </c>
      <c r="AC46" s="284" t="str">
        <f t="array" ref="AC46">IFERROR(IF(INDEX(三跨两临近重点区段!$F:$F,MATCH(1,(MONTH(三跨两临近重点区段!$D:$D)=11)*(三跨两临近重点区段!$A:$A=D46),0))="已取消","已取消",INDEX(三跨两临近重点区段!$D:$D,MATCH(1,(MONTH(三跨两临近重点区段!$D:$D)=11)*(三跨两临近重点区段!$A:$A=D46)*(三跨两临近重点区段!$F:$F="现存区段"),0))),"")</f>
        <v/>
      </c>
      <c r="AD46" s="72" t="str">
        <f t="array" ref="AD46">IFERROR(IF(INDEX(三跨两临近重点区段!$F:$F,MATCH(1,(MONTH(三跨两临近重点区段!$D:$D)=11)*(三跨两临近重点区段!$A:$A=D46),0))="已取消","已取消",INDEX(三跨两临近重点区段!$E:$E,MATCH(1,(MONTH(三跨两临近重点区段!$D:$D)=11)*(三跨两临近重点区段!$A:$A=D46)*(三跨两临近重点区段!$F:$F="现存区段"),0))),"")</f>
        <v/>
      </c>
      <c r="AE46" s="284" t="str">
        <f t="array" ref="AE46">IFERROR(IF(INDEX(三跨两临近重点区段!$F:$F,MATCH(1,(MONTH(三跨两临近重点区段!$D:$D)=12)*(三跨两临近重点区段!$A:$A=D46),0))="已取消","已取消",INDEX(三跨两临近重点区段!$D:$D,MATCH(1,(MONTH(三跨两临近重点区段!$D:$D)=12)*(三跨两临近重点区段!$A:$A=D46)*(三跨两临近重点区段!$F:$F="现存区段"),0))),"")</f>
        <v/>
      </c>
      <c r="AF46" s="72" t="str">
        <f t="array" ref="AF46">IFERROR(IF(INDEX(三跨两临近重点区段!$F:$F,MATCH(1,(MONTH(三跨两临近重点区段!$D:$D)=12)*(三跨两临近重点区段!$A:$A=D46),0))="已取消","已取消",INDEX(三跨两临近重点区段!$E:$E,MATCH(1,(MONTH(三跨两临近重点区段!$D:$D)=12)*(三跨两临近重点区段!$A:$A=D46)*(三跨两临近重点区段!$F:$F="现存区段"),0))),"")</f>
        <v/>
      </c>
      <c r="AH46" t="e">
        <f t="array" ref="AH46">INDEX(三跨两临近重点区段!$G:$G,MATCH(D46,三跨两临近重点区段!$A:$A,0))</f>
        <v>#N/A</v>
      </c>
      <c r="AI46" t="e">
        <f>INDEX(三跨两临近重点区段!$J:$J,MATCH(D46,三跨两临近重点区段!$A:$A,0))</f>
        <v>#N/A</v>
      </c>
    </row>
    <row r="47" ht="14.25" spans="1:35">
      <c r="A47" s="263" t="s">
        <v>363</v>
      </c>
      <c r="B47" s="264" t="s">
        <v>2194</v>
      </c>
      <c r="C47" s="263" t="s">
        <v>2207</v>
      </c>
      <c r="D47" s="263" t="s">
        <v>2208</v>
      </c>
      <c r="E47" s="265" t="s">
        <v>2137</v>
      </c>
      <c r="F47" s="264" t="s">
        <v>125</v>
      </c>
      <c r="G47" s="263" t="s">
        <v>2138</v>
      </c>
      <c r="H47" s="263" t="s">
        <v>1024</v>
      </c>
      <c r="I47" s="271"/>
      <c r="J47" s="196"/>
      <c r="K47" s="196"/>
      <c r="L47" s="196"/>
      <c r="M47" s="270"/>
      <c r="N47" s="270"/>
      <c r="O47" s="33"/>
      <c r="P47" s="107"/>
      <c r="Q47" s="279"/>
      <c r="R47" s="279"/>
      <c r="S47" s="278">
        <v>45447</v>
      </c>
      <c r="T47" s="279" t="s">
        <v>2117</v>
      </c>
      <c r="U47" s="268" t="str">
        <f t="array" ref="U47">IFERROR(IF(INDEX(三跨两临近重点区段!$F:$F,MATCH(1,(MONTH(三跨两临近重点区段!$D:$D)=7)*(三跨两临近重点区段!$A:$A=D47),0))="已取消","已取消",INDEX(三跨两临近重点区段!$D:$D,MATCH(1,(MONTH(三跨两临近重点区段!$D:$D)=7)*(三跨两临近重点区段!$A:$A=D47)*(三跨两临近重点区段!$F:$F="现存区段"),0))),"")</f>
        <v/>
      </c>
      <c r="V47" s="232" t="str">
        <f t="array" ref="V47">IFERROR(IF(INDEX(三跨两临近重点区段!$F:$F,MATCH(1,(MONTH(三跨两临近重点区段!$D:$D)=7)*(三跨两临近重点区段!$A:$A=D47),0))="已取消","已取消",INDEX(三跨两临近重点区段!$E:$E,MATCH(1,(MONTH(三跨两临近重点区段!$D:$D)=7)*(三跨两临近重点区段!$A:$A=D47)*(三跨两临近重点区段!$F:$F="现存区段"),0))),"")</f>
        <v/>
      </c>
      <c r="W47" s="268" t="str">
        <f t="array" ref="W47">IFERROR(IF(INDEX(三跨两临近重点区段!$F:$F,MATCH(1,(MONTH(三跨两临近重点区段!$D:$D)=8)*(三跨两临近重点区段!$A:$A=D47),0))="已取消","已取消",INDEX(三跨两临近重点区段!$D:$D,MATCH(1,(MONTH(三跨两临近重点区段!$D:$D)=8)*(三跨两临近重点区段!$A:$A=D47)*(三跨两临近重点区段!$F:$F="现存区段"),0))),"")</f>
        <v/>
      </c>
      <c r="X47" s="232" t="str">
        <f t="array" ref="X47">IFERROR(IF(INDEX(三跨两临近重点区段!$F:$F,MATCH(1,(MONTH(三跨两临近重点区段!$D:$D)=8)*(三跨两临近重点区段!$A:$A=D47),0))="已取消","已取消",INDEX(三跨两临近重点区段!$E:$E,MATCH(1,(MONTH(三跨两临近重点区段!$D:$D)=8)*(三跨两临近重点区段!$A:$A=D47)*(三跨两临近重点区段!$F:$F="现存区段"),0))),"")</f>
        <v/>
      </c>
      <c r="Y47" s="268" t="str">
        <f t="array" ref="Y47">IFERROR(IF(INDEX(三跨两临近重点区段!$F:$F,MATCH(1,(MONTH(三跨两临近重点区段!$D:$D)=9)*(三跨两临近重点区段!$A:$A=D47),0))="已取消","已取消",INDEX(三跨两临近重点区段!$D:$D,MATCH(1,(MONTH(三跨两临近重点区段!$D:$D)=9)*(三跨两临近重点区段!$A:$A=D47)*(三跨两临近重点区段!$F:$F="现存区段"),0))),"")</f>
        <v/>
      </c>
      <c r="Z47" s="232" t="str">
        <f t="array" ref="Z47">IFERROR(IF(INDEX(三跨两临近重点区段!$F:$F,MATCH(1,(MONTH(三跨两临近重点区段!$D:$D)=9)*(三跨两临近重点区段!$A:$A=D47),0))="已取消","已取消",INDEX(三跨两临近重点区段!$E:$E,MATCH(1,(MONTH(三跨两临近重点区段!$D:$D)=9)*(三跨两临近重点区段!$A:$A=D47)*(三跨两临近重点区段!$F:$F="现存区段"),0))),"")</f>
        <v/>
      </c>
      <c r="AA47" s="268" t="str">
        <f t="array" ref="AA47">IFERROR(IF(INDEX(三跨两临近重点区段!$F:$F,MATCH(1,(MONTH(三跨两临近重点区段!$D:$D)=10)*(三跨两临近重点区段!$A:$A=D47),0))="已取消","已取消",INDEX(三跨两临近重点区段!$D:$D,MATCH(1,(MONTH(三跨两临近重点区段!$D:$D)=10)*(三跨两临近重点区段!$A:$A=D47)*(三跨两临近重点区段!$F:$F="现存区段"),0))),"")</f>
        <v/>
      </c>
      <c r="AB47" s="72" t="str">
        <f t="array" ref="AB47">IFERROR(IF(INDEX(三跨两临近重点区段!$F:$F,MATCH(1,(MONTH(三跨两临近重点区段!$D:$D)=10)*(三跨两临近重点区段!$A:$A=D47),0))="已取消","已取消",INDEX(三跨两临近重点区段!$E:$E,MATCH(1,(MONTH(三跨两临近重点区段!$D:$D)=10)*(三跨两临近重点区段!$A:$A=D47)*(三跨两临近重点区段!$F:$F="现存区段"),0))),"")</f>
        <v/>
      </c>
      <c r="AC47" s="284" t="str">
        <f t="array" ref="AC47">IFERROR(IF(INDEX(三跨两临近重点区段!$F:$F,MATCH(1,(MONTH(三跨两临近重点区段!$D:$D)=11)*(三跨两临近重点区段!$A:$A=D47),0))="已取消","已取消",INDEX(三跨两临近重点区段!$D:$D,MATCH(1,(MONTH(三跨两临近重点区段!$D:$D)=11)*(三跨两临近重点区段!$A:$A=D47)*(三跨两临近重点区段!$F:$F="现存区段"),0))),"")</f>
        <v/>
      </c>
      <c r="AD47" s="72" t="str">
        <f t="array" ref="AD47">IFERROR(IF(INDEX(三跨两临近重点区段!$F:$F,MATCH(1,(MONTH(三跨两临近重点区段!$D:$D)=11)*(三跨两临近重点区段!$A:$A=D47),0))="已取消","已取消",INDEX(三跨两临近重点区段!$E:$E,MATCH(1,(MONTH(三跨两临近重点区段!$D:$D)=11)*(三跨两临近重点区段!$A:$A=D47)*(三跨两临近重点区段!$F:$F="现存区段"),0))),"")</f>
        <v/>
      </c>
      <c r="AE47" s="284" t="str">
        <f t="array" ref="AE47">IFERROR(IF(INDEX(三跨两临近重点区段!$F:$F,MATCH(1,(MONTH(三跨两临近重点区段!$D:$D)=12)*(三跨两临近重点区段!$A:$A=D47),0))="已取消","已取消",INDEX(三跨两临近重点区段!$D:$D,MATCH(1,(MONTH(三跨两临近重点区段!$D:$D)=12)*(三跨两临近重点区段!$A:$A=D47)*(三跨两临近重点区段!$F:$F="现存区段"),0))),"")</f>
        <v/>
      </c>
      <c r="AF47" s="72" t="str">
        <f t="array" ref="AF47">IFERROR(IF(INDEX(三跨两临近重点区段!$F:$F,MATCH(1,(MONTH(三跨两临近重点区段!$D:$D)=12)*(三跨两临近重点区段!$A:$A=D47),0))="已取消","已取消",INDEX(三跨两临近重点区段!$E:$E,MATCH(1,(MONTH(三跨两临近重点区段!$D:$D)=12)*(三跨两临近重点区段!$A:$A=D47)*(三跨两临近重点区段!$F:$F="现存区段"),0))),"")</f>
        <v/>
      </c>
      <c r="AH47" t="e">
        <f t="array" ref="AH47">INDEX(三跨两临近重点区段!$G:$G,MATCH(D47,三跨两临近重点区段!$A:$A,0))</f>
        <v>#N/A</v>
      </c>
      <c r="AI47" t="e">
        <f>INDEX(三跨两临近重点区段!$J:$J,MATCH(D47,三跨两临近重点区段!$A:$A,0))</f>
        <v>#N/A</v>
      </c>
    </row>
    <row r="48" ht="14.25" spans="1:35">
      <c r="A48" s="263" t="s">
        <v>363</v>
      </c>
      <c r="B48" s="264" t="s">
        <v>2209</v>
      </c>
      <c r="C48" s="263" t="s">
        <v>2120</v>
      </c>
      <c r="D48" s="263" t="s">
        <v>2210</v>
      </c>
      <c r="E48" s="265" t="s">
        <v>2137</v>
      </c>
      <c r="F48" s="264" t="s">
        <v>125</v>
      </c>
      <c r="G48" s="263" t="s">
        <v>2138</v>
      </c>
      <c r="H48" s="263" t="s">
        <v>1024</v>
      </c>
      <c r="I48" s="271"/>
      <c r="J48" s="196"/>
      <c r="K48" s="196"/>
      <c r="L48" s="196"/>
      <c r="M48" s="270"/>
      <c r="N48" s="270"/>
      <c r="O48" s="33"/>
      <c r="P48" s="107"/>
      <c r="Q48" s="279"/>
      <c r="R48" s="279"/>
      <c r="S48" s="278">
        <v>45447</v>
      </c>
      <c r="T48" s="279" t="s">
        <v>2117</v>
      </c>
      <c r="U48" s="268" t="str">
        <f t="array" ref="U48">IFERROR(IF(INDEX(三跨两临近重点区段!$F:$F,MATCH(1,(MONTH(三跨两临近重点区段!$D:$D)=7)*(三跨两临近重点区段!$A:$A=D48),0))="已取消","已取消",INDEX(三跨两临近重点区段!$D:$D,MATCH(1,(MONTH(三跨两临近重点区段!$D:$D)=7)*(三跨两临近重点区段!$A:$A=D48)*(三跨两临近重点区段!$F:$F="现存区段"),0))),"")</f>
        <v/>
      </c>
      <c r="V48" s="232" t="str">
        <f t="array" ref="V48">IFERROR(IF(INDEX(三跨两临近重点区段!$F:$F,MATCH(1,(MONTH(三跨两临近重点区段!$D:$D)=7)*(三跨两临近重点区段!$A:$A=D48),0))="已取消","已取消",INDEX(三跨两临近重点区段!$E:$E,MATCH(1,(MONTH(三跨两临近重点区段!$D:$D)=7)*(三跨两临近重点区段!$A:$A=D48)*(三跨两临近重点区段!$F:$F="现存区段"),0))),"")</f>
        <v/>
      </c>
      <c r="W48" s="268" t="str">
        <f t="array" ref="W48">IFERROR(IF(INDEX(三跨两临近重点区段!$F:$F,MATCH(1,(MONTH(三跨两临近重点区段!$D:$D)=8)*(三跨两临近重点区段!$A:$A=D48),0))="已取消","已取消",INDEX(三跨两临近重点区段!$D:$D,MATCH(1,(MONTH(三跨两临近重点区段!$D:$D)=8)*(三跨两临近重点区段!$A:$A=D48)*(三跨两临近重点区段!$F:$F="现存区段"),0))),"")</f>
        <v/>
      </c>
      <c r="X48" s="232" t="str">
        <f t="array" ref="X48">IFERROR(IF(INDEX(三跨两临近重点区段!$F:$F,MATCH(1,(MONTH(三跨两临近重点区段!$D:$D)=8)*(三跨两临近重点区段!$A:$A=D48),0))="已取消","已取消",INDEX(三跨两临近重点区段!$E:$E,MATCH(1,(MONTH(三跨两临近重点区段!$D:$D)=8)*(三跨两临近重点区段!$A:$A=D48)*(三跨两临近重点区段!$F:$F="现存区段"),0))),"")</f>
        <v/>
      </c>
      <c r="Y48" s="268" t="str">
        <f t="array" ref="Y48">IFERROR(IF(INDEX(三跨两临近重点区段!$F:$F,MATCH(1,(MONTH(三跨两临近重点区段!$D:$D)=9)*(三跨两临近重点区段!$A:$A=D48),0))="已取消","已取消",INDEX(三跨两临近重点区段!$D:$D,MATCH(1,(MONTH(三跨两临近重点区段!$D:$D)=9)*(三跨两临近重点区段!$A:$A=D48)*(三跨两临近重点区段!$F:$F="现存区段"),0))),"")</f>
        <v/>
      </c>
      <c r="Z48" s="232" t="str">
        <f t="array" ref="Z48">IFERROR(IF(INDEX(三跨两临近重点区段!$F:$F,MATCH(1,(MONTH(三跨两临近重点区段!$D:$D)=9)*(三跨两临近重点区段!$A:$A=D48),0))="已取消","已取消",INDEX(三跨两临近重点区段!$E:$E,MATCH(1,(MONTH(三跨两临近重点区段!$D:$D)=9)*(三跨两临近重点区段!$A:$A=D48)*(三跨两临近重点区段!$F:$F="现存区段"),0))),"")</f>
        <v/>
      </c>
      <c r="AA48" s="268" t="str">
        <f t="array" ref="AA48">IFERROR(IF(INDEX(三跨两临近重点区段!$F:$F,MATCH(1,(MONTH(三跨两临近重点区段!$D:$D)=10)*(三跨两临近重点区段!$A:$A=D48),0))="已取消","已取消",INDEX(三跨两临近重点区段!$D:$D,MATCH(1,(MONTH(三跨两临近重点区段!$D:$D)=10)*(三跨两临近重点区段!$A:$A=D48)*(三跨两临近重点区段!$F:$F="现存区段"),0))),"")</f>
        <v/>
      </c>
      <c r="AB48" s="72" t="str">
        <f t="array" ref="AB48">IFERROR(IF(INDEX(三跨两临近重点区段!$F:$F,MATCH(1,(MONTH(三跨两临近重点区段!$D:$D)=10)*(三跨两临近重点区段!$A:$A=D48),0))="已取消","已取消",INDEX(三跨两临近重点区段!$E:$E,MATCH(1,(MONTH(三跨两临近重点区段!$D:$D)=10)*(三跨两临近重点区段!$A:$A=D48)*(三跨两临近重点区段!$F:$F="现存区段"),0))),"")</f>
        <v/>
      </c>
      <c r="AC48" s="284" t="str">
        <f t="array" ref="AC48">IFERROR(IF(INDEX(三跨两临近重点区段!$F:$F,MATCH(1,(MONTH(三跨两临近重点区段!$D:$D)=11)*(三跨两临近重点区段!$A:$A=D48),0))="已取消","已取消",INDEX(三跨两临近重点区段!$D:$D,MATCH(1,(MONTH(三跨两临近重点区段!$D:$D)=11)*(三跨两临近重点区段!$A:$A=D48)*(三跨两临近重点区段!$F:$F="现存区段"),0))),"")</f>
        <v/>
      </c>
      <c r="AD48" s="72" t="str">
        <f t="array" ref="AD48">IFERROR(IF(INDEX(三跨两临近重点区段!$F:$F,MATCH(1,(MONTH(三跨两临近重点区段!$D:$D)=11)*(三跨两临近重点区段!$A:$A=D48),0))="已取消","已取消",INDEX(三跨两临近重点区段!$E:$E,MATCH(1,(MONTH(三跨两临近重点区段!$D:$D)=11)*(三跨两临近重点区段!$A:$A=D48)*(三跨两临近重点区段!$F:$F="现存区段"),0))),"")</f>
        <v/>
      </c>
      <c r="AE48" s="284" t="str">
        <f t="array" ref="AE48">IFERROR(IF(INDEX(三跨两临近重点区段!$F:$F,MATCH(1,(MONTH(三跨两临近重点区段!$D:$D)=12)*(三跨两临近重点区段!$A:$A=D48),0))="已取消","已取消",INDEX(三跨两临近重点区段!$D:$D,MATCH(1,(MONTH(三跨两临近重点区段!$D:$D)=12)*(三跨两临近重点区段!$A:$A=D48)*(三跨两临近重点区段!$F:$F="现存区段"),0))),"")</f>
        <v/>
      </c>
      <c r="AF48" s="72" t="str">
        <f t="array" ref="AF48">IFERROR(IF(INDEX(三跨两临近重点区段!$F:$F,MATCH(1,(MONTH(三跨两临近重点区段!$D:$D)=12)*(三跨两临近重点区段!$A:$A=D48),0))="已取消","已取消",INDEX(三跨两临近重点区段!$E:$E,MATCH(1,(MONTH(三跨两临近重点区段!$D:$D)=12)*(三跨两临近重点区段!$A:$A=D48)*(三跨两临近重点区段!$F:$F="现存区段"),0))),"")</f>
        <v/>
      </c>
      <c r="AH48" t="e">
        <f t="array" ref="AH48">INDEX(三跨两临近重点区段!$G:$G,MATCH(D48,三跨两临近重点区段!$A:$A,0))</f>
        <v>#N/A</v>
      </c>
      <c r="AI48" t="e">
        <f>INDEX(三跨两临近重点区段!$J:$J,MATCH(D48,三跨两临近重点区段!$A:$A,0))</f>
        <v>#N/A</v>
      </c>
    </row>
    <row r="49" ht="14.25" spans="1:35">
      <c r="A49" s="263" t="s">
        <v>363</v>
      </c>
      <c r="B49" s="264" t="s">
        <v>2209</v>
      </c>
      <c r="C49" s="263" t="s">
        <v>2177</v>
      </c>
      <c r="D49" s="263" t="s">
        <v>2211</v>
      </c>
      <c r="E49" s="265" t="s">
        <v>2137</v>
      </c>
      <c r="F49" s="264" t="s">
        <v>125</v>
      </c>
      <c r="G49" s="263" t="s">
        <v>2138</v>
      </c>
      <c r="H49" s="263" t="s">
        <v>1024</v>
      </c>
      <c r="I49" s="271"/>
      <c r="J49" s="196"/>
      <c r="K49" s="196"/>
      <c r="L49" s="196"/>
      <c r="M49" s="270"/>
      <c r="N49" s="270"/>
      <c r="O49" s="33"/>
      <c r="P49" s="107"/>
      <c r="Q49" s="279"/>
      <c r="R49" s="279"/>
      <c r="S49" s="278">
        <v>45447</v>
      </c>
      <c r="T49" s="279" t="s">
        <v>2117</v>
      </c>
      <c r="U49" s="268" t="str">
        <f t="array" ref="U49">IFERROR(IF(INDEX(三跨两临近重点区段!$F:$F,MATCH(1,(MONTH(三跨两临近重点区段!$D:$D)=7)*(三跨两临近重点区段!$A:$A=D49),0))="已取消","已取消",INDEX(三跨两临近重点区段!$D:$D,MATCH(1,(MONTH(三跨两临近重点区段!$D:$D)=7)*(三跨两临近重点区段!$A:$A=D49)*(三跨两临近重点区段!$F:$F="现存区段"),0))),"")</f>
        <v/>
      </c>
      <c r="V49" s="232" t="str">
        <f t="array" ref="V49">IFERROR(IF(INDEX(三跨两临近重点区段!$F:$F,MATCH(1,(MONTH(三跨两临近重点区段!$D:$D)=7)*(三跨两临近重点区段!$A:$A=D49),0))="已取消","已取消",INDEX(三跨两临近重点区段!$E:$E,MATCH(1,(MONTH(三跨两临近重点区段!$D:$D)=7)*(三跨两临近重点区段!$A:$A=D49)*(三跨两临近重点区段!$F:$F="现存区段"),0))),"")</f>
        <v/>
      </c>
      <c r="W49" s="268" t="str">
        <f t="array" ref="W49">IFERROR(IF(INDEX(三跨两临近重点区段!$F:$F,MATCH(1,(MONTH(三跨两临近重点区段!$D:$D)=8)*(三跨两临近重点区段!$A:$A=D49),0))="已取消","已取消",INDEX(三跨两临近重点区段!$D:$D,MATCH(1,(MONTH(三跨两临近重点区段!$D:$D)=8)*(三跨两临近重点区段!$A:$A=D49)*(三跨两临近重点区段!$F:$F="现存区段"),0))),"")</f>
        <v/>
      </c>
      <c r="X49" s="232" t="str">
        <f t="array" ref="X49">IFERROR(IF(INDEX(三跨两临近重点区段!$F:$F,MATCH(1,(MONTH(三跨两临近重点区段!$D:$D)=8)*(三跨两临近重点区段!$A:$A=D49),0))="已取消","已取消",INDEX(三跨两临近重点区段!$E:$E,MATCH(1,(MONTH(三跨两临近重点区段!$D:$D)=8)*(三跨两临近重点区段!$A:$A=D49)*(三跨两临近重点区段!$F:$F="现存区段"),0))),"")</f>
        <v/>
      </c>
      <c r="Y49" s="268" t="str">
        <f t="array" ref="Y49">IFERROR(IF(INDEX(三跨两临近重点区段!$F:$F,MATCH(1,(MONTH(三跨两临近重点区段!$D:$D)=9)*(三跨两临近重点区段!$A:$A=D49),0))="已取消","已取消",INDEX(三跨两临近重点区段!$D:$D,MATCH(1,(MONTH(三跨两临近重点区段!$D:$D)=9)*(三跨两临近重点区段!$A:$A=D49)*(三跨两临近重点区段!$F:$F="现存区段"),0))),"")</f>
        <v/>
      </c>
      <c r="Z49" s="232" t="str">
        <f t="array" ref="Z49">IFERROR(IF(INDEX(三跨两临近重点区段!$F:$F,MATCH(1,(MONTH(三跨两临近重点区段!$D:$D)=9)*(三跨两临近重点区段!$A:$A=D49),0))="已取消","已取消",INDEX(三跨两临近重点区段!$E:$E,MATCH(1,(MONTH(三跨两临近重点区段!$D:$D)=9)*(三跨两临近重点区段!$A:$A=D49)*(三跨两临近重点区段!$F:$F="现存区段"),0))),"")</f>
        <v/>
      </c>
      <c r="AA49" s="268" t="str">
        <f t="array" ref="AA49">IFERROR(IF(INDEX(三跨两临近重点区段!$F:$F,MATCH(1,(MONTH(三跨两临近重点区段!$D:$D)=10)*(三跨两临近重点区段!$A:$A=D49),0))="已取消","已取消",INDEX(三跨两临近重点区段!$D:$D,MATCH(1,(MONTH(三跨两临近重点区段!$D:$D)=10)*(三跨两临近重点区段!$A:$A=D49)*(三跨两临近重点区段!$F:$F="现存区段"),0))),"")</f>
        <v/>
      </c>
      <c r="AB49" s="72" t="str">
        <f t="array" ref="AB49">IFERROR(IF(INDEX(三跨两临近重点区段!$F:$F,MATCH(1,(MONTH(三跨两临近重点区段!$D:$D)=10)*(三跨两临近重点区段!$A:$A=D49),0))="已取消","已取消",INDEX(三跨两临近重点区段!$E:$E,MATCH(1,(MONTH(三跨两临近重点区段!$D:$D)=10)*(三跨两临近重点区段!$A:$A=D49)*(三跨两临近重点区段!$F:$F="现存区段"),0))),"")</f>
        <v/>
      </c>
      <c r="AC49" s="284" t="str">
        <f t="array" ref="AC49">IFERROR(IF(INDEX(三跨两临近重点区段!$F:$F,MATCH(1,(MONTH(三跨两临近重点区段!$D:$D)=11)*(三跨两临近重点区段!$A:$A=D49),0))="已取消","已取消",INDEX(三跨两临近重点区段!$D:$D,MATCH(1,(MONTH(三跨两临近重点区段!$D:$D)=11)*(三跨两临近重点区段!$A:$A=D49)*(三跨两临近重点区段!$F:$F="现存区段"),0))),"")</f>
        <v/>
      </c>
      <c r="AD49" s="72" t="str">
        <f t="array" ref="AD49">IFERROR(IF(INDEX(三跨两临近重点区段!$F:$F,MATCH(1,(MONTH(三跨两临近重点区段!$D:$D)=11)*(三跨两临近重点区段!$A:$A=D49),0))="已取消","已取消",INDEX(三跨两临近重点区段!$E:$E,MATCH(1,(MONTH(三跨两临近重点区段!$D:$D)=11)*(三跨两临近重点区段!$A:$A=D49)*(三跨两临近重点区段!$F:$F="现存区段"),0))),"")</f>
        <v/>
      </c>
      <c r="AE49" s="284" t="str">
        <f t="array" ref="AE49">IFERROR(IF(INDEX(三跨两临近重点区段!$F:$F,MATCH(1,(MONTH(三跨两临近重点区段!$D:$D)=12)*(三跨两临近重点区段!$A:$A=D49),0))="已取消","已取消",INDEX(三跨两临近重点区段!$D:$D,MATCH(1,(MONTH(三跨两临近重点区段!$D:$D)=12)*(三跨两临近重点区段!$A:$A=D49)*(三跨两临近重点区段!$F:$F="现存区段"),0))),"")</f>
        <v/>
      </c>
      <c r="AF49" s="72" t="str">
        <f t="array" ref="AF49">IFERROR(IF(INDEX(三跨两临近重点区段!$F:$F,MATCH(1,(MONTH(三跨两临近重点区段!$D:$D)=12)*(三跨两临近重点区段!$A:$A=D49),0))="已取消","已取消",INDEX(三跨两临近重点区段!$E:$E,MATCH(1,(MONTH(三跨两临近重点区段!$D:$D)=12)*(三跨两临近重点区段!$A:$A=D49)*(三跨两临近重点区段!$F:$F="现存区段"),0))),"")</f>
        <v/>
      </c>
      <c r="AH49" t="e">
        <f t="array" ref="AH49">INDEX(三跨两临近重点区段!$G:$G,MATCH(D49,三跨两临近重点区段!$A:$A,0))</f>
        <v>#N/A</v>
      </c>
      <c r="AI49" t="e">
        <f>INDEX(三跨两临近重点区段!$J:$J,MATCH(D49,三跨两临近重点区段!$A:$A,0))</f>
        <v>#N/A</v>
      </c>
    </row>
    <row r="50" ht="14.25" spans="1:35">
      <c r="A50" s="263" t="s">
        <v>363</v>
      </c>
      <c r="B50" s="264" t="s">
        <v>2209</v>
      </c>
      <c r="C50" s="263" t="s">
        <v>2197</v>
      </c>
      <c r="D50" s="263" t="s">
        <v>2212</v>
      </c>
      <c r="E50" s="265" t="s">
        <v>2137</v>
      </c>
      <c r="F50" s="264" t="s">
        <v>125</v>
      </c>
      <c r="G50" s="263" t="s">
        <v>2138</v>
      </c>
      <c r="H50" s="263" t="s">
        <v>1024</v>
      </c>
      <c r="I50" s="271"/>
      <c r="J50" s="196"/>
      <c r="K50" s="196"/>
      <c r="L50" s="196"/>
      <c r="M50" s="270"/>
      <c r="N50" s="270"/>
      <c r="O50" s="33"/>
      <c r="P50" s="107"/>
      <c r="Q50" s="279"/>
      <c r="R50" s="279"/>
      <c r="S50" s="278">
        <v>45447</v>
      </c>
      <c r="T50" s="279" t="s">
        <v>2117</v>
      </c>
      <c r="U50" s="268" t="str">
        <f t="array" ref="U50">IFERROR(IF(INDEX(三跨两临近重点区段!$F:$F,MATCH(1,(MONTH(三跨两临近重点区段!$D:$D)=7)*(三跨两临近重点区段!$A:$A=D50),0))="已取消","已取消",INDEX(三跨两临近重点区段!$D:$D,MATCH(1,(MONTH(三跨两临近重点区段!$D:$D)=7)*(三跨两临近重点区段!$A:$A=D50)*(三跨两临近重点区段!$F:$F="现存区段"),0))),"")</f>
        <v/>
      </c>
      <c r="V50" s="232" t="str">
        <f t="array" ref="V50">IFERROR(IF(INDEX(三跨两临近重点区段!$F:$F,MATCH(1,(MONTH(三跨两临近重点区段!$D:$D)=7)*(三跨两临近重点区段!$A:$A=D50),0))="已取消","已取消",INDEX(三跨两临近重点区段!$E:$E,MATCH(1,(MONTH(三跨两临近重点区段!$D:$D)=7)*(三跨两临近重点区段!$A:$A=D50)*(三跨两临近重点区段!$F:$F="现存区段"),0))),"")</f>
        <v/>
      </c>
      <c r="W50" s="268" t="str">
        <f t="array" ref="W50">IFERROR(IF(INDEX(三跨两临近重点区段!$F:$F,MATCH(1,(MONTH(三跨两临近重点区段!$D:$D)=8)*(三跨两临近重点区段!$A:$A=D50),0))="已取消","已取消",INDEX(三跨两临近重点区段!$D:$D,MATCH(1,(MONTH(三跨两临近重点区段!$D:$D)=8)*(三跨两临近重点区段!$A:$A=D50)*(三跨两临近重点区段!$F:$F="现存区段"),0))),"")</f>
        <v/>
      </c>
      <c r="X50" s="232" t="str">
        <f t="array" ref="X50">IFERROR(IF(INDEX(三跨两临近重点区段!$F:$F,MATCH(1,(MONTH(三跨两临近重点区段!$D:$D)=8)*(三跨两临近重点区段!$A:$A=D50),0))="已取消","已取消",INDEX(三跨两临近重点区段!$E:$E,MATCH(1,(MONTH(三跨两临近重点区段!$D:$D)=8)*(三跨两临近重点区段!$A:$A=D50)*(三跨两临近重点区段!$F:$F="现存区段"),0))),"")</f>
        <v/>
      </c>
      <c r="Y50" s="268" t="str">
        <f t="array" ref="Y50">IFERROR(IF(INDEX(三跨两临近重点区段!$F:$F,MATCH(1,(MONTH(三跨两临近重点区段!$D:$D)=9)*(三跨两临近重点区段!$A:$A=D50),0))="已取消","已取消",INDEX(三跨两临近重点区段!$D:$D,MATCH(1,(MONTH(三跨两临近重点区段!$D:$D)=9)*(三跨两临近重点区段!$A:$A=D50)*(三跨两临近重点区段!$F:$F="现存区段"),0))),"")</f>
        <v/>
      </c>
      <c r="Z50" s="232" t="str">
        <f t="array" ref="Z50">IFERROR(IF(INDEX(三跨两临近重点区段!$F:$F,MATCH(1,(MONTH(三跨两临近重点区段!$D:$D)=9)*(三跨两临近重点区段!$A:$A=D50),0))="已取消","已取消",INDEX(三跨两临近重点区段!$E:$E,MATCH(1,(MONTH(三跨两临近重点区段!$D:$D)=9)*(三跨两临近重点区段!$A:$A=D50)*(三跨两临近重点区段!$F:$F="现存区段"),0))),"")</f>
        <v/>
      </c>
      <c r="AA50" s="268" t="str">
        <f t="array" ref="AA50">IFERROR(IF(INDEX(三跨两临近重点区段!$F:$F,MATCH(1,(MONTH(三跨两临近重点区段!$D:$D)=10)*(三跨两临近重点区段!$A:$A=D50),0))="已取消","已取消",INDEX(三跨两临近重点区段!$D:$D,MATCH(1,(MONTH(三跨两临近重点区段!$D:$D)=10)*(三跨两临近重点区段!$A:$A=D50)*(三跨两临近重点区段!$F:$F="现存区段"),0))),"")</f>
        <v/>
      </c>
      <c r="AB50" s="72" t="str">
        <f t="array" ref="AB50">IFERROR(IF(INDEX(三跨两临近重点区段!$F:$F,MATCH(1,(MONTH(三跨两临近重点区段!$D:$D)=10)*(三跨两临近重点区段!$A:$A=D50),0))="已取消","已取消",INDEX(三跨两临近重点区段!$E:$E,MATCH(1,(MONTH(三跨两临近重点区段!$D:$D)=10)*(三跨两临近重点区段!$A:$A=D50)*(三跨两临近重点区段!$F:$F="现存区段"),0))),"")</f>
        <v/>
      </c>
      <c r="AC50" s="284" t="str">
        <f t="array" ref="AC50">IFERROR(IF(INDEX(三跨两临近重点区段!$F:$F,MATCH(1,(MONTH(三跨两临近重点区段!$D:$D)=11)*(三跨两临近重点区段!$A:$A=D50),0))="已取消","已取消",INDEX(三跨两临近重点区段!$D:$D,MATCH(1,(MONTH(三跨两临近重点区段!$D:$D)=11)*(三跨两临近重点区段!$A:$A=D50)*(三跨两临近重点区段!$F:$F="现存区段"),0))),"")</f>
        <v/>
      </c>
      <c r="AD50" s="72" t="str">
        <f t="array" ref="AD50">IFERROR(IF(INDEX(三跨两临近重点区段!$F:$F,MATCH(1,(MONTH(三跨两临近重点区段!$D:$D)=11)*(三跨两临近重点区段!$A:$A=D50),0))="已取消","已取消",INDEX(三跨两临近重点区段!$E:$E,MATCH(1,(MONTH(三跨两临近重点区段!$D:$D)=11)*(三跨两临近重点区段!$A:$A=D50)*(三跨两临近重点区段!$F:$F="现存区段"),0))),"")</f>
        <v/>
      </c>
      <c r="AE50" s="284" t="str">
        <f t="array" ref="AE50">IFERROR(IF(INDEX(三跨两临近重点区段!$F:$F,MATCH(1,(MONTH(三跨两临近重点区段!$D:$D)=12)*(三跨两临近重点区段!$A:$A=D50),0))="已取消","已取消",INDEX(三跨两临近重点区段!$D:$D,MATCH(1,(MONTH(三跨两临近重点区段!$D:$D)=12)*(三跨两临近重点区段!$A:$A=D50)*(三跨两临近重点区段!$F:$F="现存区段"),0))),"")</f>
        <v/>
      </c>
      <c r="AF50" s="72" t="str">
        <f t="array" ref="AF50">IFERROR(IF(INDEX(三跨两临近重点区段!$F:$F,MATCH(1,(MONTH(三跨两临近重点区段!$D:$D)=12)*(三跨两临近重点区段!$A:$A=D50),0))="已取消","已取消",INDEX(三跨两临近重点区段!$E:$E,MATCH(1,(MONTH(三跨两临近重点区段!$D:$D)=12)*(三跨两临近重点区段!$A:$A=D50)*(三跨两临近重点区段!$F:$F="现存区段"),0))),"")</f>
        <v/>
      </c>
      <c r="AH50" t="e">
        <f t="array" ref="AH50">INDEX(三跨两临近重点区段!$G:$G,MATCH(D50,三跨两临近重点区段!$A:$A,0))</f>
        <v>#N/A</v>
      </c>
      <c r="AI50" t="e">
        <f>INDEX(三跨两临近重点区段!$J:$J,MATCH(D50,三跨两临近重点区段!$A:$A,0))</f>
        <v>#N/A</v>
      </c>
    </row>
    <row r="51" ht="14.25" spans="1:35">
      <c r="A51" s="263" t="s">
        <v>363</v>
      </c>
      <c r="B51" s="264" t="s">
        <v>2209</v>
      </c>
      <c r="C51" s="263" t="s">
        <v>2199</v>
      </c>
      <c r="D51" s="263" t="s">
        <v>2213</v>
      </c>
      <c r="E51" s="265" t="s">
        <v>2137</v>
      </c>
      <c r="F51" s="264" t="s">
        <v>125</v>
      </c>
      <c r="G51" s="263" t="s">
        <v>2138</v>
      </c>
      <c r="H51" s="263" t="s">
        <v>1024</v>
      </c>
      <c r="I51" s="271"/>
      <c r="J51" s="196"/>
      <c r="K51" s="196"/>
      <c r="L51" s="196"/>
      <c r="M51" s="270"/>
      <c r="N51" s="270"/>
      <c r="O51" s="33"/>
      <c r="P51" s="107"/>
      <c r="Q51" s="279"/>
      <c r="R51" s="279"/>
      <c r="S51" s="278">
        <v>45447</v>
      </c>
      <c r="T51" s="279" t="s">
        <v>2117</v>
      </c>
      <c r="U51" s="268" t="str">
        <f t="array" ref="U51">IFERROR(IF(INDEX(三跨两临近重点区段!$F:$F,MATCH(1,(MONTH(三跨两临近重点区段!$D:$D)=7)*(三跨两临近重点区段!$A:$A=D51),0))="已取消","已取消",INDEX(三跨两临近重点区段!$D:$D,MATCH(1,(MONTH(三跨两临近重点区段!$D:$D)=7)*(三跨两临近重点区段!$A:$A=D51)*(三跨两临近重点区段!$F:$F="现存区段"),0))),"")</f>
        <v/>
      </c>
      <c r="V51" s="232" t="str">
        <f t="array" ref="V51">IFERROR(IF(INDEX(三跨两临近重点区段!$F:$F,MATCH(1,(MONTH(三跨两临近重点区段!$D:$D)=7)*(三跨两临近重点区段!$A:$A=D51),0))="已取消","已取消",INDEX(三跨两临近重点区段!$E:$E,MATCH(1,(MONTH(三跨两临近重点区段!$D:$D)=7)*(三跨两临近重点区段!$A:$A=D51)*(三跨两临近重点区段!$F:$F="现存区段"),0))),"")</f>
        <v/>
      </c>
      <c r="W51" s="268" t="str">
        <f t="array" ref="W51">IFERROR(IF(INDEX(三跨两临近重点区段!$F:$F,MATCH(1,(MONTH(三跨两临近重点区段!$D:$D)=8)*(三跨两临近重点区段!$A:$A=D51),0))="已取消","已取消",INDEX(三跨两临近重点区段!$D:$D,MATCH(1,(MONTH(三跨两临近重点区段!$D:$D)=8)*(三跨两临近重点区段!$A:$A=D51)*(三跨两临近重点区段!$F:$F="现存区段"),0))),"")</f>
        <v/>
      </c>
      <c r="X51" s="232" t="str">
        <f t="array" ref="X51">IFERROR(IF(INDEX(三跨两临近重点区段!$F:$F,MATCH(1,(MONTH(三跨两临近重点区段!$D:$D)=8)*(三跨两临近重点区段!$A:$A=D51),0))="已取消","已取消",INDEX(三跨两临近重点区段!$E:$E,MATCH(1,(MONTH(三跨两临近重点区段!$D:$D)=8)*(三跨两临近重点区段!$A:$A=D51)*(三跨两临近重点区段!$F:$F="现存区段"),0))),"")</f>
        <v/>
      </c>
      <c r="Y51" s="268" t="str">
        <f t="array" ref="Y51">IFERROR(IF(INDEX(三跨两临近重点区段!$F:$F,MATCH(1,(MONTH(三跨两临近重点区段!$D:$D)=9)*(三跨两临近重点区段!$A:$A=D51),0))="已取消","已取消",INDEX(三跨两临近重点区段!$D:$D,MATCH(1,(MONTH(三跨两临近重点区段!$D:$D)=9)*(三跨两临近重点区段!$A:$A=D51)*(三跨两临近重点区段!$F:$F="现存区段"),0))),"")</f>
        <v/>
      </c>
      <c r="Z51" s="232" t="str">
        <f t="array" ref="Z51">IFERROR(IF(INDEX(三跨两临近重点区段!$F:$F,MATCH(1,(MONTH(三跨两临近重点区段!$D:$D)=9)*(三跨两临近重点区段!$A:$A=D51),0))="已取消","已取消",INDEX(三跨两临近重点区段!$E:$E,MATCH(1,(MONTH(三跨两临近重点区段!$D:$D)=9)*(三跨两临近重点区段!$A:$A=D51)*(三跨两临近重点区段!$F:$F="现存区段"),0))),"")</f>
        <v/>
      </c>
      <c r="AA51" s="268" t="str">
        <f t="array" ref="AA51">IFERROR(IF(INDEX(三跨两临近重点区段!$F:$F,MATCH(1,(MONTH(三跨两临近重点区段!$D:$D)=10)*(三跨两临近重点区段!$A:$A=D51),0))="已取消","已取消",INDEX(三跨两临近重点区段!$D:$D,MATCH(1,(MONTH(三跨两临近重点区段!$D:$D)=10)*(三跨两临近重点区段!$A:$A=D51)*(三跨两临近重点区段!$F:$F="现存区段"),0))),"")</f>
        <v/>
      </c>
      <c r="AB51" s="72" t="str">
        <f t="array" ref="AB51">IFERROR(IF(INDEX(三跨两临近重点区段!$F:$F,MATCH(1,(MONTH(三跨两临近重点区段!$D:$D)=10)*(三跨两临近重点区段!$A:$A=D51),0))="已取消","已取消",INDEX(三跨两临近重点区段!$E:$E,MATCH(1,(MONTH(三跨两临近重点区段!$D:$D)=10)*(三跨两临近重点区段!$A:$A=D51)*(三跨两临近重点区段!$F:$F="现存区段"),0))),"")</f>
        <v/>
      </c>
      <c r="AC51" s="284" t="str">
        <f t="array" ref="AC51">IFERROR(IF(INDEX(三跨两临近重点区段!$F:$F,MATCH(1,(MONTH(三跨两临近重点区段!$D:$D)=11)*(三跨两临近重点区段!$A:$A=D51),0))="已取消","已取消",INDEX(三跨两临近重点区段!$D:$D,MATCH(1,(MONTH(三跨两临近重点区段!$D:$D)=11)*(三跨两临近重点区段!$A:$A=D51)*(三跨两临近重点区段!$F:$F="现存区段"),0))),"")</f>
        <v/>
      </c>
      <c r="AD51" s="72" t="str">
        <f t="array" ref="AD51">IFERROR(IF(INDEX(三跨两临近重点区段!$F:$F,MATCH(1,(MONTH(三跨两临近重点区段!$D:$D)=11)*(三跨两临近重点区段!$A:$A=D51),0))="已取消","已取消",INDEX(三跨两临近重点区段!$E:$E,MATCH(1,(MONTH(三跨两临近重点区段!$D:$D)=11)*(三跨两临近重点区段!$A:$A=D51)*(三跨两临近重点区段!$F:$F="现存区段"),0))),"")</f>
        <v/>
      </c>
      <c r="AE51" s="284" t="str">
        <f t="array" ref="AE51">IFERROR(IF(INDEX(三跨两临近重点区段!$F:$F,MATCH(1,(MONTH(三跨两临近重点区段!$D:$D)=12)*(三跨两临近重点区段!$A:$A=D51),0))="已取消","已取消",INDEX(三跨两临近重点区段!$D:$D,MATCH(1,(MONTH(三跨两临近重点区段!$D:$D)=12)*(三跨两临近重点区段!$A:$A=D51)*(三跨两临近重点区段!$F:$F="现存区段"),0))),"")</f>
        <v/>
      </c>
      <c r="AF51" s="72" t="str">
        <f t="array" ref="AF51">IFERROR(IF(INDEX(三跨两临近重点区段!$F:$F,MATCH(1,(MONTH(三跨两临近重点区段!$D:$D)=12)*(三跨两临近重点区段!$A:$A=D51),0))="已取消","已取消",INDEX(三跨两临近重点区段!$E:$E,MATCH(1,(MONTH(三跨两临近重点区段!$D:$D)=12)*(三跨两临近重点区段!$A:$A=D51)*(三跨两临近重点区段!$F:$F="现存区段"),0))),"")</f>
        <v/>
      </c>
      <c r="AH51" t="e">
        <f t="array" ref="AH51">INDEX(三跨两临近重点区段!$G:$G,MATCH(D51,三跨两临近重点区段!$A:$A,0))</f>
        <v>#N/A</v>
      </c>
      <c r="AI51" t="e">
        <f>INDEX(三跨两临近重点区段!$J:$J,MATCH(D51,三跨两临近重点区段!$A:$A,0))</f>
        <v>#N/A</v>
      </c>
    </row>
    <row r="52" ht="14.25" spans="1:35">
      <c r="A52" s="263" t="s">
        <v>363</v>
      </c>
      <c r="B52" s="264" t="s">
        <v>2209</v>
      </c>
      <c r="C52" s="263" t="s">
        <v>2201</v>
      </c>
      <c r="D52" s="263" t="s">
        <v>2214</v>
      </c>
      <c r="E52" s="265" t="s">
        <v>2137</v>
      </c>
      <c r="F52" s="264" t="s">
        <v>125</v>
      </c>
      <c r="G52" s="263" t="s">
        <v>2138</v>
      </c>
      <c r="H52" s="263" t="s">
        <v>1024</v>
      </c>
      <c r="I52" s="271"/>
      <c r="J52" s="196"/>
      <c r="K52" s="196"/>
      <c r="L52" s="196"/>
      <c r="M52" s="270"/>
      <c r="N52" s="270"/>
      <c r="O52" s="33"/>
      <c r="P52" s="107"/>
      <c r="Q52" s="279"/>
      <c r="R52" s="279"/>
      <c r="S52" s="278">
        <v>45447</v>
      </c>
      <c r="T52" s="279" t="s">
        <v>2117</v>
      </c>
      <c r="U52" s="268" t="str">
        <f t="array" ref="U52">IFERROR(IF(INDEX(三跨两临近重点区段!$F:$F,MATCH(1,(MONTH(三跨两临近重点区段!$D:$D)=7)*(三跨两临近重点区段!$A:$A=D52),0))="已取消","已取消",INDEX(三跨两临近重点区段!$D:$D,MATCH(1,(MONTH(三跨两临近重点区段!$D:$D)=7)*(三跨两临近重点区段!$A:$A=D52)*(三跨两临近重点区段!$F:$F="现存区段"),0))),"")</f>
        <v/>
      </c>
      <c r="V52" s="232" t="str">
        <f t="array" ref="V52">IFERROR(IF(INDEX(三跨两临近重点区段!$F:$F,MATCH(1,(MONTH(三跨两临近重点区段!$D:$D)=7)*(三跨两临近重点区段!$A:$A=D52),0))="已取消","已取消",INDEX(三跨两临近重点区段!$E:$E,MATCH(1,(MONTH(三跨两临近重点区段!$D:$D)=7)*(三跨两临近重点区段!$A:$A=D52)*(三跨两临近重点区段!$F:$F="现存区段"),0))),"")</f>
        <v/>
      </c>
      <c r="W52" s="268" t="str">
        <f t="array" ref="W52">IFERROR(IF(INDEX(三跨两临近重点区段!$F:$F,MATCH(1,(MONTH(三跨两临近重点区段!$D:$D)=8)*(三跨两临近重点区段!$A:$A=D52),0))="已取消","已取消",INDEX(三跨两临近重点区段!$D:$D,MATCH(1,(MONTH(三跨两临近重点区段!$D:$D)=8)*(三跨两临近重点区段!$A:$A=D52)*(三跨两临近重点区段!$F:$F="现存区段"),0))),"")</f>
        <v/>
      </c>
      <c r="X52" s="232" t="str">
        <f t="array" ref="X52">IFERROR(IF(INDEX(三跨两临近重点区段!$F:$F,MATCH(1,(MONTH(三跨两临近重点区段!$D:$D)=8)*(三跨两临近重点区段!$A:$A=D52),0))="已取消","已取消",INDEX(三跨两临近重点区段!$E:$E,MATCH(1,(MONTH(三跨两临近重点区段!$D:$D)=8)*(三跨两临近重点区段!$A:$A=D52)*(三跨两临近重点区段!$F:$F="现存区段"),0))),"")</f>
        <v/>
      </c>
      <c r="Y52" s="268" t="str">
        <f t="array" ref="Y52">IFERROR(IF(INDEX(三跨两临近重点区段!$F:$F,MATCH(1,(MONTH(三跨两临近重点区段!$D:$D)=9)*(三跨两临近重点区段!$A:$A=D52),0))="已取消","已取消",INDEX(三跨两临近重点区段!$D:$D,MATCH(1,(MONTH(三跨两临近重点区段!$D:$D)=9)*(三跨两临近重点区段!$A:$A=D52)*(三跨两临近重点区段!$F:$F="现存区段"),0))),"")</f>
        <v/>
      </c>
      <c r="Z52" s="232" t="str">
        <f t="array" ref="Z52">IFERROR(IF(INDEX(三跨两临近重点区段!$F:$F,MATCH(1,(MONTH(三跨两临近重点区段!$D:$D)=9)*(三跨两临近重点区段!$A:$A=D52),0))="已取消","已取消",INDEX(三跨两临近重点区段!$E:$E,MATCH(1,(MONTH(三跨两临近重点区段!$D:$D)=9)*(三跨两临近重点区段!$A:$A=D52)*(三跨两临近重点区段!$F:$F="现存区段"),0))),"")</f>
        <v/>
      </c>
      <c r="AA52" s="268" t="str">
        <f t="array" ref="AA52">IFERROR(IF(INDEX(三跨两临近重点区段!$F:$F,MATCH(1,(MONTH(三跨两临近重点区段!$D:$D)=10)*(三跨两临近重点区段!$A:$A=D52),0))="已取消","已取消",INDEX(三跨两临近重点区段!$D:$D,MATCH(1,(MONTH(三跨两临近重点区段!$D:$D)=10)*(三跨两临近重点区段!$A:$A=D52)*(三跨两临近重点区段!$F:$F="现存区段"),0))),"")</f>
        <v/>
      </c>
      <c r="AB52" s="72" t="str">
        <f t="array" ref="AB52">IFERROR(IF(INDEX(三跨两临近重点区段!$F:$F,MATCH(1,(MONTH(三跨两临近重点区段!$D:$D)=10)*(三跨两临近重点区段!$A:$A=D52),0))="已取消","已取消",INDEX(三跨两临近重点区段!$E:$E,MATCH(1,(MONTH(三跨两临近重点区段!$D:$D)=10)*(三跨两临近重点区段!$A:$A=D52)*(三跨两临近重点区段!$F:$F="现存区段"),0))),"")</f>
        <v/>
      </c>
      <c r="AC52" s="284" t="str">
        <f t="array" ref="AC52">IFERROR(IF(INDEX(三跨两临近重点区段!$F:$F,MATCH(1,(MONTH(三跨两临近重点区段!$D:$D)=11)*(三跨两临近重点区段!$A:$A=D52),0))="已取消","已取消",INDEX(三跨两临近重点区段!$D:$D,MATCH(1,(MONTH(三跨两临近重点区段!$D:$D)=11)*(三跨两临近重点区段!$A:$A=D52)*(三跨两临近重点区段!$F:$F="现存区段"),0))),"")</f>
        <v/>
      </c>
      <c r="AD52" s="72" t="str">
        <f t="array" ref="AD52">IFERROR(IF(INDEX(三跨两临近重点区段!$F:$F,MATCH(1,(MONTH(三跨两临近重点区段!$D:$D)=11)*(三跨两临近重点区段!$A:$A=D52),0))="已取消","已取消",INDEX(三跨两临近重点区段!$E:$E,MATCH(1,(MONTH(三跨两临近重点区段!$D:$D)=11)*(三跨两临近重点区段!$A:$A=D52)*(三跨两临近重点区段!$F:$F="现存区段"),0))),"")</f>
        <v/>
      </c>
      <c r="AE52" s="284" t="str">
        <f t="array" ref="AE52">IFERROR(IF(INDEX(三跨两临近重点区段!$F:$F,MATCH(1,(MONTH(三跨两临近重点区段!$D:$D)=12)*(三跨两临近重点区段!$A:$A=D52),0))="已取消","已取消",INDEX(三跨两临近重点区段!$D:$D,MATCH(1,(MONTH(三跨两临近重点区段!$D:$D)=12)*(三跨两临近重点区段!$A:$A=D52)*(三跨两临近重点区段!$F:$F="现存区段"),0))),"")</f>
        <v/>
      </c>
      <c r="AF52" s="72" t="str">
        <f t="array" ref="AF52">IFERROR(IF(INDEX(三跨两临近重点区段!$F:$F,MATCH(1,(MONTH(三跨两临近重点区段!$D:$D)=12)*(三跨两临近重点区段!$A:$A=D52),0))="已取消","已取消",INDEX(三跨两临近重点区段!$E:$E,MATCH(1,(MONTH(三跨两临近重点区段!$D:$D)=12)*(三跨两临近重点区段!$A:$A=D52)*(三跨两临近重点区段!$F:$F="现存区段"),0))),"")</f>
        <v/>
      </c>
      <c r="AH52" t="e">
        <f t="array" ref="AH52">INDEX(三跨两临近重点区段!$G:$G,MATCH(D52,三跨两临近重点区段!$A:$A,0))</f>
        <v>#N/A</v>
      </c>
      <c r="AI52" t="e">
        <f>INDEX(三跨两临近重点区段!$J:$J,MATCH(D52,三跨两临近重点区段!$A:$A,0))</f>
        <v>#N/A</v>
      </c>
    </row>
    <row r="53" ht="14.25" spans="1:35">
      <c r="A53" s="263" t="s">
        <v>363</v>
      </c>
      <c r="B53" s="264" t="s">
        <v>2209</v>
      </c>
      <c r="C53" s="263" t="s">
        <v>2203</v>
      </c>
      <c r="D53" s="263" t="s">
        <v>2215</v>
      </c>
      <c r="E53" s="265" t="s">
        <v>2137</v>
      </c>
      <c r="F53" s="264" t="s">
        <v>125</v>
      </c>
      <c r="G53" s="263" t="s">
        <v>2138</v>
      </c>
      <c r="H53" s="263" t="s">
        <v>1024</v>
      </c>
      <c r="I53" s="271"/>
      <c r="J53" s="196"/>
      <c r="K53" s="196"/>
      <c r="L53" s="196"/>
      <c r="M53" s="270"/>
      <c r="N53" s="270"/>
      <c r="O53" s="33"/>
      <c r="P53" s="107"/>
      <c r="Q53" s="279"/>
      <c r="R53" s="279"/>
      <c r="S53" s="278">
        <v>45447</v>
      </c>
      <c r="T53" s="279" t="s">
        <v>2117</v>
      </c>
      <c r="U53" s="268" t="str">
        <f t="array" ref="U53">IFERROR(IF(INDEX(三跨两临近重点区段!$F:$F,MATCH(1,(MONTH(三跨两临近重点区段!$D:$D)=7)*(三跨两临近重点区段!$A:$A=D53),0))="已取消","已取消",INDEX(三跨两临近重点区段!$D:$D,MATCH(1,(MONTH(三跨两临近重点区段!$D:$D)=7)*(三跨两临近重点区段!$A:$A=D53)*(三跨两临近重点区段!$F:$F="现存区段"),0))),"")</f>
        <v/>
      </c>
      <c r="V53" s="232" t="str">
        <f t="array" ref="V53">IFERROR(IF(INDEX(三跨两临近重点区段!$F:$F,MATCH(1,(MONTH(三跨两临近重点区段!$D:$D)=7)*(三跨两临近重点区段!$A:$A=D53),0))="已取消","已取消",INDEX(三跨两临近重点区段!$E:$E,MATCH(1,(MONTH(三跨两临近重点区段!$D:$D)=7)*(三跨两临近重点区段!$A:$A=D53)*(三跨两临近重点区段!$F:$F="现存区段"),0))),"")</f>
        <v/>
      </c>
      <c r="W53" s="268" t="str">
        <f t="array" ref="W53">IFERROR(IF(INDEX(三跨两临近重点区段!$F:$F,MATCH(1,(MONTH(三跨两临近重点区段!$D:$D)=8)*(三跨两临近重点区段!$A:$A=D53),0))="已取消","已取消",INDEX(三跨两临近重点区段!$D:$D,MATCH(1,(MONTH(三跨两临近重点区段!$D:$D)=8)*(三跨两临近重点区段!$A:$A=D53)*(三跨两临近重点区段!$F:$F="现存区段"),0))),"")</f>
        <v/>
      </c>
      <c r="X53" s="232" t="str">
        <f t="array" ref="X53">IFERROR(IF(INDEX(三跨两临近重点区段!$F:$F,MATCH(1,(MONTH(三跨两临近重点区段!$D:$D)=8)*(三跨两临近重点区段!$A:$A=D53),0))="已取消","已取消",INDEX(三跨两临近重点区段!$E:$E,MATCH(1,(MONTH(三跨两临近重点区段!$D:$D)=8)*(三跨两临近重点区段!$A:$A=D53)*(三跨两临近重点区段!$F:$F="现存区段"),0))),"")</f>
        <v/>
      </c>
      <c r="Y53" s="268" t="str">
        <f t="array" ref="Y53">IFERROR(IF(INDEX(三跨两临近重点区段!$F:$F,MATCH(1,(MONTH(三跨两临近重点区段!$D:$D)=9)*(三跨两临近重点区段!$A:$A=D53),0))="已取消","已取消",INDEX(三跨两临近重点区段!$D:$D,MATCH(1,(MONTH(三跨两临近重点区段!$D:$D)=9)*(三跨两临近重点区段!$A:$A=D53)*(三跨两临近重点区段!$F:$F="现存区段"),0))),"")</f>
        <v/>
      </c>
      <c r="Z53" s="232" t="str">
        <f t="array" ref="Z53">IFERROR(IF(INDEX(三跨两临近重点区段!$F:$F,MATCH(1,(MONTH(三跨两临近重点区段!$D:$D)=9)*(三跨两临近重点区段!$A:$A=D53),0))="已取消","已取消",INDEX(三跨两临近重点区段!$E:$E,MATCH(1,(MONTH(三跨两临近重点区段!$D:$D)=9)*(三跨两临近重点区段!$A:$A=D53)*(三跨两临近重点区段!$F:$F="现存区段"),0))),"")</f>
        <v/>
      </c>
      <c r="AA53" s="268" t="str">
        <f t="array" ref="AA53">IFERROR(IF(INDEX(三跨两临近重点区段!$F:$F,MATCH(1,(MONTH(三跨两临近重点区段!$D:$D)=10)*(三跨两临近重点区段!$A:$A=D53),0))="已取消","已取消",INDEX(三跨两临近重点区段!$D:$D,MATCH(1,(MONTH(三跨两临近重点区段!$D:$D)=10)*(三跨两临近重点区段!$A:$A=D53)*(三跨两临近重点区段!$F:$F="现存区段"),0))),"")</f>
        <v/>
      </c>
      <c r="AB53" s="72" t="str">
        <f t="array" ref="AB53">IFERROR(IF(INDEX(三跨两临近重点区段!$F:$F,MATCH(1,(MONTH(三跨两临近重点区段!$D:$D)=10)*(三跨两临近重点区段!$A:$A=D53),0))="已取消","已取消",INDEX(三跨两临近重点区段!$E:$E,MATCH(1,(MONTH(三跨两临近重点区段!$D:$D)=10)*(三跨两临近重点区段!$A:$A=D53)*(三跨两临近重点区段!$F:$F="现存区段"),0))),"")</f>
        <v/>
      </c>
      <c r="AC53" s="284" t="str">
        <f t="array" ref="AC53">IFERROR(IF(INDEX(三跨两临近重点区段!$F:$F,MATCH(1,(MONTH(三跨两临近重点区段!$D:$D)=11)*(三跨两临近重点区段!$A:$A=D53),0))="已取消","已取消",INDEX(三跨两临近重点区段!$D:$D,MATCH(1,(MONTH(三跨两临近重点区段!$D:$D)=11)*(三跨两临近重点区段!$A:$A=D53)*(三跨两临近重点区段!$F:$F="现存区段"),0))),"")</f>
        <v/>
      </c>
      <c r="AD53" s="72" t="str">
        <f t="array" ref="AD53">IFERROR(IF(INDEX(三跨两临近重点区段!$F:$F,MATCH(1,(MONTH(三跨两临近重点区段!$D:$D)=11)*(三跨两临近重点区段!$A:$A=D53),0))="已取消","已取消",INDEX(三跨两临近重点区段!$E:$E,MATCH(1,(MONTH(三跨两临近重点区段!$D:$D)=11)*(三跨两临近重点区段!$A:$A=D53)*(三跨两临近重点区段!$F:$F="现存区段"),0))),"")</f>
        <v/>
      </c>
      <c r="AE53" s="284" t="str">
        <f t="array" ref="AE53">IFERROR(IF(INDEX(三跨两临近重点区段!$F:$F,MATCH(1,(MONTH(三跨两临近重点区段!$D:$D)=12)*(三跨两临近重点区段!$A:$A=D53),0))="已取消","已取消",INDEX(三跨两临近重点区段!$D:$D,MATCH(1,(MONTH(三跨两临近重点区段!$D:$D)=12)*(三跨两临近重点区段!$A:$A=D53)*(三跨两临近重点区段!$F:$F="现存区段"),0))),"")</f>
        <v/>
      </c>
      <c r="AF53" s="72" t="str">
        <f t="array" ref="AF53">IFERROR(IF(INDEX(三跨两临近重点区段!$F:$F,MATCH(1,(MONTH(三跨两临近重点区段!$D:$D)=12)*(三跨两临近重点区段!$A:$A=D53),0))="已取消","已取消",INDEX(三跨两临近重点区段!$E:$E,MATCH(1,(MONTH(三跨两临近重点区段!$D:$D)=12)*(三跨两临近重点区段!$A:$A=D53)*(三跨两临近重点区段!$F:$F="现存区段"),0))),"")</f>
        <v/>
      </c>
      <c r="AH53" t="e">
        <f t="array" ref="AH53">INDEX(三跨两临近重点区段!$G:$G,MATCH(D53,三跨两临近重点区段!$A:$A,0))</f>
        <v>#N/A</v>
      </c>
      <c r="AI53" t="e">
        <f>INDEX(三跨两临近重点区段!$J:$J,MATCH(D53,三跨两临近重点区段!$A:$A,0))</f>
        <v>#N/A</v>
      </c>
    </row>
    <row r="54" ht="14.25" spans="1:35">
      <c r="A54" s="263" t="s">
        <v>363</v>
      </c>
      <c r="B54" s="264" t="s">
        <v>2209</v>
      </c>
      <c r="C54" s="263" t="s">
        <v>2205</v>
      </c>
      <c r="D54" s="263" t="s">
        <v>2216</v>
      </c>
      <c r="E54" s="265" t="s">
        <v>2137</v>
      </c>
      <c r="F54" s="264" t="s">
        <v>125</v>
      </c>
      <c r="G54" s="263" t="s">
        <v>2138</v>
      </c>
      <c r="H54" s="263" t="s">
        <v>1024</v>
      </c>
      <c r="I54" s="271"/>
      <c r="J54" s="196"/>
      <c r="K54" s="196"/>
      <c r="L54" s="196"/>
      <c r="M54" s="270"/>
      <c r="N54" s="270"/>
      <c r="O54" s="33"/>
      <c r="P54" s="107"/>
      <c r="Q54" s="279"/>
      <c r="R54" s="279"/>
      <c r="S54" s="278">
        <v>45447</v>
      </c>
      <c r="T54" s="279" t="s">
        <v>2117</v>
      </c>
      <c r="U54" s="268" t="str">
        <f t="array" ref="U54">IFERROR(IF(INDEX(三跨两临近重点区段!$F:$F,MATCH(1,(MONTH(三跨两临近重点区段!$D:$D)=7)*(三跨两临近重点区段!$A:$A=D54),0))="已取消","已取消",INDEX(三跨两临近重点区段!$D:$D,MATCH(1,(MONTH(三跨两临近重点区段!$D:$D)=7)*(三跨两临近重点区段!$A:$A=D54)*(三跨两临近重点区段!$F:$F="现存区段"),0))),"")</f>
        <v/>
      </c>
      <c r="V54" s="232" t="str">
        <f t="array" ref="V54">IFERROR(IF(INDEX(三跨两临近重点区段!$F:$F,MATCH(1,(MONTH(三跨两临近重点区段!$D:$D)=7)*(三跨两临近重点区段!$A:$A=D54),0))="已取消","已取消",INDEX(三跨两临近重点区段!$E:$E,MATCH(1,(MONTH(三跨两临近重点区段!$D:$D)=7)*(三跨两临近重点区段!$A:$A=D54)*(三跨两临近重点区段!$F:$F="现存区段"),0))),"")</f>
        <v/>
      </c>
      <c r="W54" s="268" t="str">
        <f t="array" ref="W54">IFERROR(IF(INDEX(三跨两临近重点区段!$F:$F,MATCH(1,(MONTH(三跨两临近重点区段!$D:$D)=8)*(三跨两临近重点区段!$A:$A=D54),0))="已取消","已取消",INDEX(三跨两临近重点区段!$D:$D,MATCH(1,(MONTH(三跨两临近重点区段!$D:$D)=8)*(三跨两临近重点区段!$A:$A=D54)*(三跨两临近重点区段!$F:$F="现存区段"),0))),"")</f>
        <v/>
      </c>
      <c r="X54" s="232" t="str">
        <f t="array" ref="X54">IFERROR(IF(INDEX(三跨两临近重点区段!$F:$F,MATCH(1,(MONTH(三跨两临近重点区段!$D:$D)=8)*(三跨两临近重点区段!$A:$A=D54),0))="已取消","已取消",INDEX(三跨两临近重点区段!$E:$E,MATCH(1,(MONTH(三跨两临近重点区段!$D:$D)=8)*(三跨两临近重点区段!$A:$A=D54)*(三跨两临近重点区段!$F:$F="现存区段"),0))),"")</f>
        <v/>
      </c>
      <c r="Y54" s="268" t="str">
        <f t="array" ref="Y54">IFERROR(IF(INDEX(三跨两临近重点区段!$F:$F,MATCH(1,(MONTH(三跨两临近重点区段!$D:$D)=9)*(三跨两临近重点区段!$A:$A=D54),0))="已取消","已取消",INDEX(三跨两临近重点区段!$D:$D,MATCH(1,(MONTH(三跨两临近重点区段!$D:$D)=9)*(三跨两临近重点区段!$A:$A=D54)*(三跨两临近重点区段!$F:$F="现存区段"),0))),"")</f>
        <v/>
      </c>
      <c r="Z54" s="232" t="str">
        <f t="array" ref="Z54">IFERROR(IF(INDEX(三跨两临近重点区段!$F:$F,MATCH(1,(MONTH(三跨两临近重点区段!$D:$D)=9)*(三跨两临近重点区段!$A:$A=D54),0))="已取消","已取消",INDEX(三跨两临近重点区段!$E:$E,MATCH(1,(MONTH(三跨两临近重点区段!$D:$D)=9)*(三跨两临近重点区段!$A:$A=D54)*(三跨两临近重点区段!$F:$F="现存区段"),0))),"")</f>
        <v/>
      </c>
      <c r="AA54" s="268" t="str">
        <f t="array" ref="AA54">IFERROR(IF(INDEX(三跨两临近重点区段!$F:$F,MATCH(1,(MONTH(三跨两临近重点区段!$D:$D)=10)*(三跨两临近重点区段!$A:$A=D54),0))="已取消","已取消",INDEX(三跨两临近重点区段!$D:$D,MATCH(1,(MONTH(三跨两临近重点区段!$D:$D)=10)*(三跨两临近重点区段!$A:$A=D54)*(三跨两临近重点区段!$F:$F="现存区段"),0))),"")</f>
        <v/>
      </c>
      <c r="AB54" s="72" t="str">
        <f t="array" ref="AB54">IFERROR(IF(INDEX(三跨两临近重点区段!$F:$F,MATCH(1,(MONTH(三跨两临近重点区段!$D:$D)=10)*(三跨两临近重点区段!$A:$A=D54),0))="已取消","已取消",INDEX(三跨两临近重点区段!$E:$E,MATCH(1,(MONTH(三跨两临近重点区段!$D:$D)=10)*(三跨两临近重点区段!$A:$A=D54)*(三跨两临近重点区段!$F:$F="现存区段"),0))),"")</f>
        <v/>
      </c>
      <c r="AC54" s="284" t="str">
        <f t="array" ref="AC54">IFERROR(IF(INDEX(三跨两临近重点区段!$F:$F,MATCH(1,(MONTH(三跨两临近重点区段!$D:$D)=11)*(三跨两临近重点区段!$A:$A=D54),0))="已取消","已取消",INDEX(三跨两临近重点区段!$D:$D,MATCH(1,(MONTH(三跨两临近重点区段!$D:$D)=11)*(三跨两临近重点区段!$A:$A=D54)*(三跨两临近重点区段!$F:$F="现存区段"),0))),"")</f>
        <v/>
      </c>
      <c r="AD54" s="72" t="str">
        <f t="array" ref="AD54">IFERROR(IF(INDEX(三跨两临近重点区段!$F:$F,MATCH(1,(MONTH(三跨两临近重点区段!$D:$D)=11)*(三跨两临近重点区段!$A:$A=D54),0))="已取消","已取消",INDEX(三跨两临近重点区段!$E:$E,MATCH(1,(MONTH(三跨两临近重点区段!$D:$D)=11)*(三跨两临近重点区段!$A:$A=D54)*(三跨两临近重点区段!$F:$F="现存区段"),0))),"")</f>
        <v/>
      </c>
      <c r="AE54" s="284" t="str">
        <f t="array" ref="AE54">IFERROR(IF(INDEX(三跨两临近重点区段!$F:$F,MATCH(1,(MONTH(三跨两临近重点区段!$D:$D)=12)*(三跨两临近重点区段!$A:$A=D54),0))="已取消","已取消",INDEX(三跨两临近重点区段!$D:$D,MATCH(1,(MONTH(三跨两临近重点区段!$D:$D)=12)*(三跨两临近重点区段!$A:$A=D54)*(三跨两临近重点区段!$F:$F="现存区段"),0))),"")</f>
        <v/>
      </c>
      <c r="AF54" s="72" t="str">
        <f t="array" ref="AF54">IFERROR(IF(INDEX(三跨两临近重点区段!$F:$F,MATCH(1,(MONTH(三跨两临近重点区段!$D:$D)=12)*(三跨两临近重点区段!$A:$A=D54),0))="已取消","已取消",INDEX(三跨两临近重点区段!$E:$E,MATCH(1,(MONTH(三跨两临近重点区段!$D:$D)=12)*(三跨两临近重点区段!$A:$A=D54)*(三跨两临近重点区段!$F:$F="现存区段"),0))),"")</f>
        <v/>
      </c>
      <c r="AH54" t="e">
        <f t="array" ref="AH54">INDEX(三跨两临近重点区段!$G:$G,MATCH(D54,三跨两临近重点区段!$A:$A,0))</f>
        <v>#N/A</v>
      </c>
      <c r="AI54" t="e">
        <f>INDEX(三跨两临近重点区段!$J:$J,MATCH(D54,三跨两临近重点区段!$A:$A,0))</f>
        <v>#N/A</v>
      </c>
    </row>
    <row r="55" ht="14.25" spans="1:35">
      <c r="A55" s="263" t="s">
        <v>363</v>
      </c>
      <c r="B55" s="264" t="s">
        <v>2209</v>
      </c>
      <c r="C55" s="263" t="s">
        <v>2207</v>
      </c>
      <c r="D55" s="263" t="s">
        <v>2217</v>
      </c>
      <c r="E55" s="265" t="s">
        <v>2137</v>
      </c>
      <c r="F55" s="264" t="s">
        <v>125</v>
      </c>
      <c r="G55" s="263" t="s">
        <v>2138</v>
      </c>
      <c r="H55" s="263" t="s">
        <v>1024</v>
      </c>
      <c r="I55" s="271"/>
      <c r="J55" s="196"/>
      <c r="K55" s="196"/>
      <c r="L55" s="196"/>
      <c r="M55" s="270"/>
      <c r="N55" s="270"/>
      <c r="O55" s="33"/>
      <c r="P55" s="107"/>
      <c r="Q55" s="279"/>
      <c r="R55" s="279"/>
      <c r="S55" s="278">
        <v>45447</v>
      </c>
      <c r="T55" s="279" t="s">
        <v>2117</v>
      </c>
      <c r="U55" s="268" t="str">
        <f t="array" ref="U55">IFERROR(IF(INDEX(三跨两临近重点区段!$F:$F,MATCH(1,(MONTH(三跨两临近重点区段!$D:$D)=7)*(三跨两临近重点区段!$A:$A=D55),0))="已取消","已取消",INDEX(三跨两临近重点区段!$D:$D,MATCH(1,(MONTH(三跨两临近重点区段!$D:$D)=7)*(三跨两临近重点区段!$A:$A=D55)*(三跨两临近重点区段!$F:$F="现存区段"),0))),"")</f>
        <v/>
      </c>
      <c r="V55" s="232" t="str">
        <f t="array" ref="V55">IFERROR(IF(INDEX(三跨两临近重点区段!$F:$F,MATCH(1,(MONTH(三跨两临近重点区段!$D:$D)=7)*(三跨两临近重点区段!$A:$A=D55),0))="已取消","已取消",INDEX(三跨两临近重点区段!$E:$E,MATCH(1,(MONTH(三跨两临近重点区段!$D:$D)=7)*(三跨两临近重点区段!$A:$A=D55)*(三跨两临近重点区段!$F:$F="现存区段"),0))),"")</f>
        <v/>
      </c>
      <c r="W55" s="268" t="str">
        <f t="array" ref="W55">IFERROR(IF(INDEX(三跨两临近重点区段!$F:$F,MATCH(1,(MONTH(三跨两临近重点区段!$D:$D)=8)*(三跨两临近重点区段!$A:$A=D55),0))="已取消","已取消",INDEX(三跨两临近重点区段!$D:$D,MATCH(1,(MONTH(三跨两临近重点区段!$D:$D)=8)*(三跨两临近重点区段!$A:$A=D55)*(三跨两临近重点区段!$F:$F="现存区段"),0))),"")</f>
        <v/>
      </c>
      <c r="X55" s="232" t="str">
        <f t="array" ref="X55">IFERROR(IF(INDEX(三跨两临近重点区段!$F:$F,MATCH(1,(MONTH(三跨两临近重点区段!$D:$D)=8)*(三跨两临近重点区段!$A:$A=D55),0))="已取消","已取消",INDEX(三跨两临近重点区段!$E:$E,MATCH(1,(MONTH(三跨两临近重点区段!$D:$D)=8)*(三跨两临近重点区段!$A:$A=D55)*(三跨两临近重点区段!$F:$F="现存区段"),0))),"")</f>
        <v/>
      </c>
      <c r="Y55" s="268" t="str">
        <f t="array" ref="Y55">IFERROR(IF(INDEX(三跨两临近重点区段!$F:$F,MATCH(1,(MONTH(三跨两临近重点区段!$D:$D)=9)*(三跨两临近重点区段!$A:$A=D55),0))="已取消","已取消",INDEX(三跨两临近重点区段!$D:$D,MATCH(1,(MONTH(三跨两临近重点区段!$D:$D)=9)*(三跨两临近重点区段!$A:$A=D55)*(三跨两临近重点区段!$F:$F="现存区段"),0))),"")</f>
        <v/>
      </c>
      <c r="Z55" s="232" t="str">
        <f t="array" ref="Z55">IFERROR(IF(INDEX(三跨两临近重点区段!$F:$F,MATCH(1,(MONTH(三跨两临近重点区段!$D:$D)=9)*(三跨两临近重点区段!$A:$A=D55),0))="已取消","已取消",INDEX(三跨两临近重点区段!$E:$E,MATCH(1,(MONTH(三跨两临近重点区段!$D:$D)=9)*(三跨两临近重点区段!$A:$A=D55)*(三跨两临近重点区段!$F:$F="现存区段"),0))),"")</f>
        <v/>
      </c>
      <c r="AA55" s="268" t="str">
        <f t="array" ref="AA55">IFERROR(IF(INDEX(三跨两临近重点区段!$F:$F,MATCH(1,(MONTH(三跨两临近重点区段!$D:$D)=10)*(三跨两临近重点区段!$A:$A=D55),0))="已取消","已取消",INDEX(三跨两临近重点区段!$D:$D,MATCH(1,(MONTH(三跨两临近重点区段!$D:$D)=10)*(三跨两临近重点区段!$A:$A=D55)*(三跨两临近重点区段!$F:$F="现存区段"),0))),"")</f>
        <v/>
      </c>
      <c r="AB55" s="72" t="str">
        <f t="array" ref="AB55">IFERROR(IF(INDEX(三跨两临近重点区段!$F:$F,MATCH(1,(MONTH(三跨两临近重点区段!$D:$D)=10)*(三跨两临近重点区段!$A:$A=D55),0))="已取消","已取消",INDEX(三跨两临近重点区段!$E:$E,MATCH(1,(MONTH(三跨两临近重点区段!$D:$D)=10)*(三跨两临近重点区段!$A:$A=D55)*(三跨两临近重点区段!$F:$F="现存区段"),0))),"")</f>
        <v/>
      </c>
      <c r="AC55" s="284" t="str">
        <f t="array" ref="AC55">IFERROR(IF(INDEX(三跨两临近重点区段!$F:$F,MATCH(1,(MONTH(三跨两临近重点区段!$D:$D)=11)*(三跨两临近重点区段!$A:$A=D55),0))="已取消","已取消",INDEX(三跨两临近重点区段!$D:$D,MATCH(1,(MONTH(三跨两临近重点区段!$D:$D)=11)*(三跨两临近重点区段!$A:$A=D55)*(三跨两临近重点区段!$F:$F="现存区段"),0))),"")</f>
        <v/>
      </c>
      <c r="AD55" s="72" t="str">
        <f t="array" ref="AD55">IFERROR(IF(INDEX(三跨两临近重点区段!$F:$F,MATCH(1,(MONTH(三跨两临近重点区段!$D:$D)=11)*(三跨两临近重点区段!$A:$A=D55),0))="已取消","已取消",INDEX(三跨两临近重点区段!$E:$E,MATCH(1,(MONTH(三跨两临近重点区段!$D:$D)=11)*(三跨两临近重点区段!$A:$A=D55)*(三跨两临近重点区段!$F:$F="现存区段"),0))),"")</f>
        <v/>
      </c>
      <c r="AE55" s="284" t="str">
        <f t="array" ref="AE55">IFERROR(IF(INDEX(三跨两临近重点区段!$F:$F,MATCH(1,(MONTH(三跨两临近重点区段!$D:$D)=12)*(三跨两临近重点区段!$A:$A=D55),0))="已取消","已取消",INDEX(三跨两临近重点区段!$D:$D,MATCH(1,(MONTH(三跨两临近重点区段!$D:$D)=12)*(三跨两临近重点区段!$A:$A=D55)*(三跨两临近重点区段!$F:$F="现存区段"),0))),"")</f>
        <v/>
      </c>
      <c r="AF55" s="72" t="str">
        <f t="array" ref="AF55">IFERROR(IF(INDEX(三跨两临近重点区段!$F:$F,MATCH(1,(MONTH(三跨两临近重点区段!$D:$D)=12)*(三跨两临近重点区段!$A:$A=D55),0))="已取消","已取消",INDEX(三跨两临近重点区段!$E:$E,MATCH(1,(MONTH(三跨两临近重点区段!$D:$D)=12)*(三跨两临近重点区段!$A:$A=D55)*(三跨两临近重点区段!$F:$F="现存区段"),0))),"")</f>
        <v/>
      </c>
      <c r="AH55" t="e">
        <f t="array" ref="AH55">INDEX(三跨两临近重点区段!$G:$G,MATCH(D55,三跨两临近重点区段!$A:$A,0))</f>
        <v>#N/A</v>
      </c>
      <c r="AI55" t="e">
        <f>INDEX(三跨两临近重点区段!$J:$J,MATCH(D55,三跨两临近重点区段!$A:$A,0))</f>
        <v>#N/A</v>
      </c>
    </row>
    <row r="56" ht="14.25" spans="1:35">
      <c r="A56" s="263" t="s">
        <v>363</v>
      </c>
      <c r="B56" s="264" t="s">
        <v>2218</v>
      </c>
      <c r="C56" s="263" t="s">
        <v>2120</v>
      </c>
      <c r="D56" s="263" t="s">
        <v>2219</v>
      </c>
      <c r="E56" s="265" t="s">
        <v>2137</v>
      </c>
      <c r="F56" s="264" t="s">
        <v>125</v>
      </c>
      <c r="G56" s="263" t="s">
        <v>2138</v>
      </c>
      <c r="H56" s="263" t="s">
        <v>971</v>
      </c>
      <c r="I56" s="271"/>
      <c r="J56" s="196"/>
      <c r="K56" s="196"/>
      <c r="L56" s="196"/>
      <c r="M56" s="270"/>
      <c r="N56" s="270"/>
      <c r="O56" s="33"/>
      <c r="P56" s="107"/>
      <c r="Q56" s="279"/>
      <c r="R56" s="279"/>
      <c r="S56" s="278">
        <v>45447</v>
      </c>
      <c r="T56" s="279" t="s">
        <v>2117</v>
      </c>
      <c r="U56" s="268" t="str">
        <f t="array" ref="U56">IFERROR(IF(INDEX(三跨两临近重点区段!$F:$F,MATCH(1,(MONTH(三跨两临近重点区段!$D:$D)=7)*(三跨两临近重点区段!$A:$A=D56),0))="已取消","已取消",INDEX(三跨两临近重点区段!$D:$D,MATCH(1,(MONTH(三跨两临近重点区段!$D:$D)=7)*(三跨两临近重点区段!$A:$A=D56)*(三跨两临近重点区段!$F:$F="现存区段"),0))),"")</f>
        <v/>
      </c>
      <c r="V56" s="232" t="str">
        <f t="array" ref="V56">IFERROR(IF(INDEX(三跨两临近重点区段!$F:$F,MATCH(1,(MONTH(三跨两临近重点区段!$D:$D)=7)*(三跨两临近重点区段!$A:$A=D56),0))="已取消","已取消",INDEX(三跨两临近重点区段!$E:$E,MATCH(1,(MONTH(三跨两临近重点区段!$D:$D)=7)*(三跨两临近重点区段!$A:$A=D56)*(三跨两临近重点区段!$F:$F="现存区段"),0))),"")</f>
        <v/>
      </c>
      <c r="W56" s="268" t="str">
        <f t="array" ref="W56">IFERROR(IF(INDEX(三跨两临近重点区段!$F:$F,MATCH(1,(MONTH(三跨两临近重点区段!$D:$D)=8)*(三跨两临近重点区段!$A:$A=D56),0))="已取消","已取消",INDEX(三跨两临近重点区段!$D:$D,MATCH(1,(MONTH(三跨两临近重点区段!$D:$D)=8)*(三跨两临近重点区段!$A:$A=D56)*(三跨两临近重点区段!$F:$F="现存区段"),0))),"")</f>
        <v/>
      </c>
      <c r="X56" s="232" t="str">
        <f t="array" ref="X56">IFERROR(IF(INDEX(三跨两临近重点区段!$F:$F,MATCH(1,(MONTH(三跨两临近重点区段!$D:$D)=8)*(三跨两临近重点区段!$A:$A=D56),0))="已取消","已取消",INDEX(三跨两临近重点区段!$E:$E,MATCH(1,(MONTH(三跨两临近重点区段!$D:$D)=8)*(三跨两临近重点区段!$A:$A=D56)*(三跨两临近重点区段!$F:$F="现存区段"),0))),"")</f>
        <v/>
      </c>
      <c r="Y56" s="268" t="str">
        <f t="array" ref="Y56">IFERROR(IF(INDEX(三跨两临近重点区段!$F:$F,MATCH(1,(MONTH(三跨两临近重点区段!$D:$D)=9)*(三跨两临近重点区段!$A:$A=D56),0))="已取消","已取消",INDEX(三跨两临近重点区段!$D:$D,MATCH(1,(MONTH(三跨两临近重点区段!$D:$D)=9)*(三跨两临近重点区段!$A:$A=D56)*(三跨两临近重点区段!$F:$F="现存区段"),0))),"")</f>
        <v/>
      </c>
      <c r="Z56" s="232" t="str">
        <f t="array" ref="Z56">IFERROR(IF(INDEX(三跨两临近重点区段!$F:$F,MATCH(1,(MONTH(三跨两临近重点区段!$D:$D)=9)*(三跨两临近重点区段!$A:$A=D56),0))="已取消","已取消",INDEX(三跨两临近重点区段!$E:$E,MATCH(1,(MONTH(三跨两临近重点区段!$D:$D)=9)*(三跨两临近重点区段!$A:$A=D56)*(三跨两临近重点区段!$F:$F="现存区段"),0))),"")</f>
        <v/>
      </c>
      <c r="AA56" s="268" t="str">
        <f t="array" ref="AA56">IFERROR(IF(INDEX(三跨两临近重点区段!$F:$F,MATCH(1,(MONTH(三跨两临近重点区段!$D:$D)=10)*(三跨两临近重点区段!$A:$A=D56),0))="已取消","已取消",INDEX(三跨两临近重点区段!$D:$D,MATCH(1,(MONTH(三跨两临近重点区段!$D:$D)=10)*(三跨两临近重点区段!$A:$A=D56)*(三跨两临近重点区段!$F:$F="现存区段"),0))),"")</f>
        <v/>
      </c>
      <c r="AB56" s="72" t="str">
        <f t="array" ref="AB56">IFERROR(IF(INDEX(三跨两临近重点区段!$F:$F,MATCH(1,(MONTH(三跨两临近重点区段!$D:$D)=10)*(三跨两临近重点区段!$A:$A=D56),0))="已取消","已取消",INDEX(三跨两临近重点区段!$E:$E,MATCH(1,(MONTH(三跨两临近重点区段!$D:$D)=10)*(三跨两临近重点区段!$A:$A=D56)*(三跨两临近重点区段!$F:$F="现存区段"),0))),"")</f>
        <v/>
      </c>
      <c r="AC56" s="284" t="str">
        <f t="array" ref="AC56">IFERROR(IF(INDEX(三跨两临近重点区段!$F:$F,MATCH(1,(MONTH(三跨两临近重点区段!$D:$D)=11)*(三跨两临近重点区段!$A:$A=D56),0))="已取消","已取消",INDEX(三跨两临近重点区段!$D:$D,MATCH(1,(MONTH(三跨两临近重点区段!$D:$D)=11)*(三跨两临近重点区段!$A:$A=D56)*(三跨两临近重点区段!$F:$F="现存区段"),0))),"")</f>
        <v/>
      </c>
      <c r="AD56" s="72" t="str">
        <f t="array" ref="AD56">IFERROR(IF(INDEX(三跨两临近重点区段!$F:$F,MATCH(1,(MONTH(三跨两临近重点区段!$D:$D)=11)*(三跨两临近重点区段!$A:$A=D56),0))="已取消","已取消",INDEX(三跨两临近重点区段!$E:$E,MATCH(1,(MONTH(三跨两临近重点区段!$D:$D)=11)*(三跨两临近重点区段!$A:$A=D56)*(三跨两临近重点区段!$F:$F="现存区段"),0))),"")</f>
        <v/>
      </c>
      <c r="AE56" s="284" t="str">
        <f t="array" ref="AE56">IFERROR(IF(INDEX(三跨两临近重点区段!$F:$F,MATCH(1,(MONTH(三跨两临近重点区段!$D:$D)=12)*(三跨两临近重点区段!$A:$A=D56),0))="已取消","已取消",INDEX(三跨两临近重点区段!$D:$D,MATCH(1,(MONTH(三跨两临近重点区段!$D:$D)=12)*(三跨两临近重点区段!$A:$A=D56)*(三跨两临近重点区段!$F:$F="现存区段"),0))),"")</f>
        <v/>
      </c>
      <c r="AF56" s="72" t="str">
        <f t="array" ref="AF56">IFERROR(IF(INDEX(三跨两临近重点区段!$F:$F,MATCH(1,(MONTH(三跨两临近重点区段!$D:$D)=12)*(三跨两临近重点区段!$A:$A=D56),0))="已取消","已取消",INDEX(三跨两临近重点区段!$E:$E,MATCH(1,(MONTH(三跨两临近重点区段!$D:$D)=12)*(三跨两临近重点区段!$A:$A=D56)*(三跨两临近重点区段!$F:$F="现存区段"),0))),"")</f>
        <v/>
      </c>
      <c r="AH56" t="e">
        <f t="array" ref="AH56">INDEX(三跨两临近重点区段!$G:$G,MATCH(D56,三跨两临近重点区段!$A:$A,0))</f>
        <v>#N/A</v>
      </c>
      <c r="AI56" t="e">
        <f>INDEX(三跨两临近重点区段!$J:$J,MATCH(D56,三跨两临近重点区段!$A:$A,0))</f>
        <v>#N/A</v>
      </c>
    </row>
    <row r="57" ht="14.25" spans="1:35">
      <c r="A57" s="263" t="s">
        <v>363</v>
      </c>
      <c r="B57" s="264" t="s">
        <v>2218</v>
      </c>
      <c r="C57" s="263" t="s">
        <v>2177</v>
      </c>
      <c r="D57" s="263" t="s">
        <v>2220</v>
      </c>
      <c r="E57" s="265" t="s">
        <v>2137</v>
      </c>
      <c r="F57" s="264" t="s">
        <v>125</v>
      </c>
      <c r="G57" s="263" t="s">
        <v>2138</v>
      </c>
      <c r="H57" s="263" t="s">
        <v>971</v>
      </c>
      <c r="I57" s="273"/>
      <c r="J57" s="196"/>
      <c r="K57" s="196"/>
      <c r="L57" s="196"/>
      <c r="M57" s="270"/>
      <c r="N57" s="270"/>
      <c r="O57" s="33"/>
      <c r="P57" s="107"/>
      <c r="Q57" s="279"/>
      <c r="R57" s="279"/>
      <c r="S57" s="278">
        <v>45447</v>
      </c>
      <c r="T57" s="279" t="s">
        <v>2117</v>
      </c>
      <c r="U57" s="268" t="str">
        <f t="array" ref="U57">IFERROR(IF(INDEX(三跨两临近重点区段!$F:$F,MATCH(1,(MONTH(三跨两临近重点区段!$D:$D)=7)*(三跨两临近重点区段!$A:$A=D57),0))="已取消","已取消",INDEX(三跨两临近重点区段!$D:$D,MATCH(1,(MONTH(三跨两临近重点区段!$D:$D)=7)*(三跨两临近重点区段!$A:$A=D57)*(三跨两临近重点区段!$F:$F="现存区段"),0))),"")</f>
        <v/>
      </c>
      <c r="V57" s="232" t="str">
        <f t="array" ref="V57">IFERROR(IF(INDEX(三跨两临近重点区段!$F:$F,MATCH(1,(MONTH(三跨两临近重点区段!$D:$D)=7)*(三跨两临近重点区段!$A:$A=D57),0))="已取消","已取消",INDEX(三跨两临近重点区段!$E:$E,MATCH(1,(MONTH(三跨两临近重点区段!$D:$D)=7)*(三跨两临近重点区段!$A:$A=D57)*(三跨两临近重点区段!$F:$F="现存区段"),0))),"")</f>
        <v/>
      </c>
      <c r="W57" s="268" t="str">
        <f t="array" ref="W57">IFERROR(IF(INDEX(三跨两临近重点区段!$F:$F,MATCH(1,(MONTH(三跨两临近重点区段!$D:$D)=8)*(三跨两临近重点区段!$A:$A=D57),0))="已取消","已取消",INDEX(三跨两临近重点区段!$D:$D,MATCH(1,(MONTH(三跨两临近重点区段!$D:$D)=8)*(三跨两临近重点区段!$A:$A=D57)*(三跨两临近重点区段!$F:$F="现存区段"),0))),"")</f>
        <v/>
      </c>
      <c r="X57" s="232" t="str">
        <f t="array" ref="X57">IFERROR(IF(INDEX(三跨两临近重点区段!$F:$F,MATCH(1,(MONTH(三跨两临近重点区段!$D:$D)=8)*(三跨两临近重点区段!$A:$A=D57),0))="已取消","已取消",INDEX(三跨两临近重点区段!$E:$E,MATCH(1,(MONTH(三跨两临近重点区段!$D:$D)=8)*(三跨两临近重点区段!$A:$A=D57)*(三跨两临近重点区段!$F:$F="现存区段"),0))),"")</f>
        <v/>
      </c>
      <c r="Y57" s="268" t="str">
        <f t="array" ref="Y57">IFERROR(IF(INDEX(三跨两临近重点区段!$F:$F,MATCH(1,(MONTH(三跨两临近重点区段!$D:$D)=9)*(三跨两临近重点区段!$A:$A=D57),0))="已取消","已取消",INDEX(三跨两临近重点区段!$D:$D,MATCH(1,(MONTH(三跨两临近重点区段!$D:$D)=9)*(三跨两临近重点区段!$A:$A=D57)*(三跨两临近重点区段!$F:$F="现存区段"),0))),"")</f>
        <v/>
      </c>
      <c r="Z57" s="232" t="str">
        <f t="array" ref="Z57">IFERROR(IF(INDEX(三跨两临近重点区段!$F:$F,MATCH(1,(MONTH(三跨两临近重点区段!$D:$D)=9)*(三跨两临近重点区段!$A:$A=D57),0))="已取消","已取消",INDEX(三跨两临近重点区段!$E:$E,MATCH(1,(MONTH(三跨两临近重点区段!$D:$D)=9)*(三跨两临近重点区段!$A:$A=D57)*(三跨两临近重点区段!$F:$F="现存区段"),0))),"")</f>
        <v/>
      </c>
      <c r="AA57" s="268" t="str">
        <f t="array" ref="AA57">IFERROR(IF(INDEX(三跨两临近重点区段!$F:$F,MATCH(1,(MONTH(三跨两临近重点区段!$D:$D)=10)*(三跨两临近重点区段!$A:$A=D57),0))="已取消","已取消",INDEX(三跨两临近重点区段!$D:$D,MATCH(1,(MONTH(三跨两临近重点区段!$D:$D)=10)*(三跨两临近重点区段!$A:$A=D57)*(三跨两临近重点区段!$F:$F="现存区段"),0))),"")</f>
        <v/>
      </c>
      <c r="AB57" s="72" t="str">
        <f t="array" ref="AB57">IFERROR(IF(INDEX(三跨两临近重点区段!$F:$F,MATCH(1,(MONTH(三跨两临近重点区段!$D:$D)=10)*(三跨两临近重点区段!$A:$A=D57),0))="已取消","已取消",INDEX(三跨两临近重点区段!$E:$E,MATCH(1,(MONTH(三跨两临近重点区段!$D:$D)=10)*(三跨两临近重点区段!$A:$A=D57)*(三跨两临近重点区段!$F:$F="现存区段"),0))),"")</f>
        <v/>
      </c>
      <c r="AC57" s="284" t="str">
        <f t="array" ref="AC57">IFERROR(IF(INDEX(三跨两临近重点区段!$F:$F,MATCH(1,(MONTH(三跨两临近重点区段!$D:$D)=11)*(三跨两临近重点区段!$A:$A=D57),0))="已取消","已取消",INDEX(三跨两临近重点区段!$D:$D,MATCH(1,(MONTH(三跨两临近重点区段!$D:$D)=11)*(三跨两临近重点区段!$A:$A=D57)*(三跨两临近重点区段!$F:$F="现存区段"),0))),"")</f>
        <v/>
      </c>
      <c r="AD57" s="72" t="str">
        <f t="array" ref="AD57">IFERROR(IF(INDEX(三跨两临近重点区段!$F:$F,MATCH(1,(MONTH(三跨两临近重点区段!$D:$D)=11)*(三跨两临近重点区段!$A:$A=D57),0))="已取消","已取消",INDEX(三跨两临近重点区段!$E:$E,MATCH(1,(MONTH(三跨两临近重点区段!$D:$D)=11)*(三跨两临近重点区段!$A:$A=D57)*(三跨两临近重点区段!$F:$F="现存区段"),0))),"")</f>
        <v/>
      </c>
      <c r="AE57" s="284" t="str">
        <f t="array" ref="AE57">IFERROR(IF(INDEX(三跨两临近重点区段!$F:$F,MATCH(1,(MONTH(三跨两临近重点区段!$D:$D)=12)*(三跨两临近重点区段!$A:$A=D57),0))="已取消","已取消",INDEX(三跨两临近重点区段!$D:$D,MATCH(1,(MONTH(三跨两临近重点区段!$D:$D)=12)*(三跨两临近重点区段!$A:$A=D57)*(三跨两临近重点区段!$F:$F="现存区段"),0))),"")</f>
        <v/>
      </c>
      <c r="AF57" s="72" t="str">
        <f t="array" ref="AF57">IFERROR(IF(INDEX(三跨两临近重点区段!$F:$F,MATCH(1,(MONTH(三跨两临近重点区段!$D:$D)=12)*(三跨两临近重点区段!$A:$A=D57),0))="已取消","已取消",INDEX(三跨两临近重点区段!$E:$E,MATCH(1,(MONTH(三跨两临近重点区段!$D:$D)=12)*(三跨两临近重点区段!$A:$A=D57)*(三跨两临近重点区段!$F:$F="现存区段"),0))),"")</f>
        <v/>
      </c>
      <c r="AH57" t="e">
        <f t="array" ref="AH57">INDEX(三跨两临近重点区段!$G:$G,MATCH(D57,三跨两临近重点区段!$A:$A,0))</f>
        <v>#N/A</v>
      </c>
      <c r="AI57" t="e">
        <f>INDEX(三跨两临近重点区段!$J:$J,MATCH(D57,三跨两临近重点区段!$A:$A,0))</f>
        <v>#N/A</v>
      </c>
    </row>
    <row r="58" ht="14.25" spans="1:35">
      <c r="A58" s="263" t="s">
        <v>363</v>
      </c>
      <c r="B58" s="264" t="s">
        <v>2218</v>
      </c>
      <c r="C58" s="263" t="s">
        <v>2221</v>
      </c>
      <c r="D58" s="263" t="s">
        <v>2222</v>
      </c>
      <c r="E58" s="265" t="s">
        <v>2137</v>
      </c>
      <c r="F58" s="264" t="s">
        <v>125</v>
      </c>
      <c r="G58" s="263" t="s">
        <v>2138</v>
      </c>
      <c r="H58" s="263" t="s">
        <v>971</v>
      </c>
      <c r="I58" s="273"/>
      <c r="J58" s="196"/>
      <c r="K58" s="196"/>
      <c r="L58" s="196"/>
      <c r="M58" s="270"/>
      <c r="N58" s="270"/>
      <c r="O58" s="33"/>
      <c r="P58" s="107"/>
      <c r="Q58" s="279"/>
      <c r="R58" s="279"/>
      <c r="S58" s="278">
        <v>45447</v>
      </c>
      <c r="T58" s="279" t="s">
        <v>2117</v>
      </c>
      <c r="U58" s="268" t="str">
        <f t="array" ref="U58">IFERROR(IF(INDEX(三跨两临近重点区段!$F:$F,MATCH(1,(MONTH(三跨两临近重点区段!$D:$D)=7)*(三跨两临近重点区段!$A:$A=D58),0))="已取消","已取消",INDEX(三跨两临近重点区段!$D:$D,MATCH(1,(MONTH(三跨两临近重点区段!$D:$D)=7)*(三跨两临近重点区段!$A:$A=D58)*(三跨两临近重点区段!$F:$F="现存区段"),0))),"")</f>
        <v/>
      </c>
      <c r="V58" s="232" t="str">
        <f t="array" ref="V58">IFERROR(IF(INDEX(三跨两临近重点区段!$F:$F,MATCH(1,(MONTH(三跨两临近重点区段!$D:$D)=7)*(三跨两临近重点区段!$A:$A=D58),0))="已取消","已取消",INDEX(三跨两临近重点区段!$E:$E,MATCH(1,(MONTH(三跨两临近重点区段!$D:$D)=7)*(三跨两临近重点区段!$A:$A=D58)*(三跨两临近重点区段!$F:$F="现存区段"),0))),"")</f>
        <v/>
      </c>
      <c r="W58" s="268" t="str">
        <f t="array" ref="W58">IFERROR(IF(INDEX(三跨两临近重点区段!$F:$F,MATCH(1,(MONTH(三跨两临近重点区段!$D:$D)=8)*(三跨两临近重点区段!$A:$A=D58),0))="已取消","已取消",INDEX(三跨两临近重点区段!$D:$D,MATCH(1,(MONTH(三跨两临近重点区段!$D:$D)=8)*(三跨两临近重点区段!$A:$A=D58)*(三跨两临近重点区段!$F:$F="现存区段"),0))),"")</f>
        <v/>
      </c>
      <c r="X58" s="232" t="str">
        <f t="array" ref="X58">IFERROR(IF(INDEX(三跨两临近重点区段!$F:$F,MATCH(1,(MONTH(三跨两临近重点区段!$D:$D)=8)*(三跨两临近重点区段!$A:$A=D58),0))="已取消","已取消",INDEX(三跨两临近重点区段!$E:$E,MATCH(1,(MONTH(三跨两临近重点区段!$D:$D)=8)*(三跨两临近重点区段!$A:$A=D58)*(三跨两临近重点区段!$F:$F="现存区段"),0))),"")</f>
        <v/>
      </c>
      <c r="Y58" s="268" t="str">
        <f t="array" ref="Y58">IFERROR(IF(INDEX(三跨两临近重点区段!$F:$F,MATCH(1,(MONTH(三跨两临近重点区段!$D:$D)=9)*(三跨两临近重点区段!$A:$A=D58),0))="已取消","已取消",INDEX(三跨两临近重点区段!$D:$D,MATCH(1,(MONTH(三跨两临近重点区段!$D:$D)=9)*(三跨两临近重点区段!$A:$A=D58)*(三跨两临近重点区段!$F:$F="现存区段"),0))),"")</f>
        <v/>
      </c>
      <c r="Z58" s="232" t="str">
        <f t="array" ref="Z58">IFERROR(IF(INDEX(三跨两临近重点区段!$F:$F,MATCH(1,(MONTH(三跨两临近重点区段!$D:$D)=9)*(三跨两临近重点区段!$A:$A=D58),0))="已取消","已取消",INDEX(三跨两临近重点区段!$E:$E,MATCH(1,(MONTH(三跨两临近重点区段!$D:$D)=9)*(三跨两临近重点区段!$A:$A=D58)*(三跨两临近重点区段!$F:$F="现存区段"),0))),"")</f>
        <v/>
      </c>
      <c r="AA58" s="268" t="str">
        <f t="array" ref="AA58">IFERROR(IF(INDEX(三跨两临近重点区段!$F:$F,MATCH(1,(MONTH(三跨两临近重点区段!$D:$D)=10)*(三跨两临近重点区段!$A:$A=D58),0))="已取消","已取消",INDEX(三跨两临近重点区段!$D:$D,MATCH(1,(MONTH(三跨两临近重点区段!$D:$D)=10)*(三跨两临近重点区段!$A:$A=D58)*(三跨两临近重点区段!$F:$F="现存区段"),0))),"")</f>
        <v/>
      </c>
      <c r="AB58" s="72" t="str">
        <f t="array" ref="AB58">IFERROR(IF(INDEX(三跨两临近重点区段!$F:$F,MATCH(1,(MONTH(三跨两临近重点区段!$D:$D)=10)*(三跨两临近重点区段!$A:$A=D58),0))="已取消","已取消",INDEX(三跨两临近重点区段!$E:$E,MATCH(1,(MONTH(三跨两临近重点区段!$D:$D)=10)*(三跨两临近重点区段!$A:$A=D58)*(三跨两临近重点区段!$F:$F="现存区段"),0))),"")</f>
        <v/>
      </c>
      <c r="AC58" s="284" t="str">
        <f t="array" ref="AC58">IFERROR(IF(INDEX(三跨两临近重点区段!$F:$F,MATCH(1,(MONTH(三跨两临近重点区段!$D:$D)=11)*(三跨两临近重点区段!$A:$A=D58),0))="已取消","已取消",INDEX(三跨两临近重点区段!$D:$D,MATCH(1,(MONTH(三跨两临近重点区段!$D:$D)=11)*(三跨两临近重点区段!$A:$A=D58)*(三跨两临近重点区段!$F:$F="现存区段"),0))),"")</f>
        <v/>
      </c>
      <c r="AD58" s="72" t="str">
        <f t="array" ref="AD58">IFERROR(IF(INDEX(三跨两临近重点区段!$F:$F,MATCH(1,(MONTH(三跨两临近重点区段!$D:$D)=11)*(三跨两临近重点区段!$A:$A=D58),0))="已取消","已取消",INDEX(三跨两临近重点区段!$E:$E,MATCH(1,(MONTH(三跨两临近重点区段!$D:$D)=11)*(三跨两临近重点区段!$A:$A=D58)*(三跨两临近重点区段!$F:$F="现存区段"),0))),"")</f>
        <v/>
      </c>
      <c r="AE58" s="284" t="str">
        <f t="array" ref="AE58">IFERROR(IF(INDEX(三跨两临近重点区段!$F:$F,MATCH(1,(MONTH(三跨两临近重点区段!$D:$D)=12)*(三跨两临近重点区段!$A:$A=D58),0))="已取消","已取消",INDEX(三跨两临近重点区段!$D:$D,MATCH(1,(MONTH(三跨两临近重点区段!$D:$D)=12)*(三跨两临近重点区段!$A:$A=D58)*(三跨两临近重点区段!$F:$F="现存区段"),0))),"")</f>
        <v/>
      </c>
      <c r="AF58" s="72" t="str">
        <f t="array" ref="AF58">IFERROR(IF(INDEX(三跨两临近重点区段!$F:$F,MATCH(1,(MONTH(三跨两临近重点区段!$D:$D)=12)*(三跨两临近重点区段!$A:$A=D58),0))="已取消","已取消",INDEX(三跨两临近重点区段!$E:$E,MATCH(1,(MONTH(三跨两临近重点区段!$D:$D)=12)*(三跨两临近重点区段!$A:$A=D58)*(三跨两临近重点区段!$F:$F="现存区段"),0))),"")</f>
        <v/>
      </c>
      <c r="AH58" t="e">
        <f t="array" ref="AH58">INDEX(三跨两临近重点区段!$G:$G,MATCH(D58,三跨两临近重点区段!$A:$A,0))</f>
        <v>#N/A</v>
      </c>
      <c r="AI58" t="e">
        <f>INDEX(三跨两临近重点区段!$J:$J,MATCH(D58,三跨两临近重点区段!$A:$A,0))</f>
        <v>#N/A</v>
      </c>
    </row>
    <row r="59" ht="14.25" spans="1:35">
      <c r="A59" s="263" t="s">
        <v>363</v>
      </c>
      <c r="B59" s="264" t="s">
        <v>2218</v>
      </c>
      <c r="C59" s="263" t="s">
        <v>2223</v>
      </c>
      <c r="D59" s="263" t="s">
        <v>2224</v>
      </c>
      <c r="E59" s="265" t="s">
        <v>2137</v>
      </c>
      <c r="F59" s="264" t="s">
        <v>125</v>
      </c>
      <c r="G59" s="263" t="s">
        <v>2138</v>
      </c>
      <c r="H59" s="263" t="s">
        <v>971</v>
      </c>
      <c r="I59" s="273"/>
      <c r="J59" s="196"/>
      <c r="K59" s="196"/>
      <c r="L59" s="196"/>
      <c r="M59" s="270"/>
      <c r="N59" s="270"/>
      <c r="O59" s="33"/>
      <c r="P59" s="107"/>
      <c r="Q59" s="279"/>
      <c r="R59" s="279"/>
      <c r="S59" s="278">
        <v>45447</v>
      </c>
      <c r="T59" s="279" t="s">
        <v>2117</v>
      </c>
      <c r="U59" s="268" t="str">
        <f t="array" ref="U59">IFERROR(IF(INDEX(三跨两临近重点区段!$F:$F,MATCH(1,(MONTH(三跨两临近重点区段!$D:$D)=7)*(三跨两临近重点区段!$A:$A=D59),0))="已取消","已取消",INDEX(三跨两临近重点区段!$D:$D,MATCH(1,(MONTH(三跨两临近重点区段!$D:$D)=7)*(三跨两临近重点区段!$A:$A=D59)*(三跨两临近重点区段!$F:$F="现存区段"),0))),"")</f>
        <v/>
      </c>
      <c r="V59" s="232" t="str">
        <f t="array" ref="V59">IFERROR(IF(INDEX(三跨两临近重点区段!$F:$F,MATCH(1,(MONTH(三跨两临近重点区段!$D:$D)=7)*(三跨两临近重点区段!$A:$A=D59),0))="已取消","已取消",INDEX(三跨两临近重点区段!$E:$E,MATCH(1,(MONTH(三跨两临近重点区段!$D:$D)=7)*(三跨两临近重点区段!$A:$A=D59)*(三跨两临近重点区段!$F:$F="现存区段"),0))),"")</f>
        <v/>
      </c>
      <c r="W59" s="268" t="str">
        <f t="array" ref="W59">IFERROR(IF(INDEX(三跨两临近重点区段!$F:$F,MATCH(1,(MONTH(三跨两临近重点区段!$D:$D)=8)*(三跨两临近重点区段!$A:$A=D59),0))="已取消","已取消",INDEX(三跨两临近重点区段!$D:$D,MATCH(1,(MONTH(三跨两临近重点区段!$D:$D)=8)*(三跨两临近重点区段!$A:$A=D59)*(三跨两临近重点区段!$F:$F="现存区段"),0))),"")</f>
        <v/>
      </c>
      <c r="X59" s="232" t="str">
        <f t="array" ref="X59">IFERROR(IF(INDEX(三跨两临近重点区段!$F:$F,MATCH(1,(MONTH(三跨两临近重点区段!$D:$D)=8)*(三跨两临近重点区段!$A:$A=D59),0))="已取消","已取消",INDEX(三跨两临近重点区段!$E:$E,MATCH(1,(MONTH(三跨两临近重点区段!$D:$D)=8)*(三跨两临近重点区段!$A:$A=D59)*(三跨两临近重点区段!$F:$F="现存区段"),0))),"")</f>
        <v/>
      </c>
      <c r="Y59" s="268" t="str">
        <f t="array" ref="Y59">IFERROR(IF(INDEX(三跨两临近重点区段!$F:$F,MATCH(1,(MONTH(三跨两临近重点区段!$D:$D)=9)*(三跨两临近重点区段!$A:$A=D59),0))="已取消","已取消",INDEX(三跨两临近重点区段!$D:$D,MATCH(1,(MONTH(三跨两临近重点区段!$D:$D)=9)*(三跨两临近重点区段!$A:$A=D59)*(三跨两临近重点区段!$F:$F="现存区段"),0))),"")</f>
        <v/>
      </c>
      <c r="Z59" s="232" t="str">
        <f t="array" ref="Z59">IFERROR(IF(INDEX(三跨两临近重点区段!$F:$F,MATCH(1,(MONTH(三跨两临近重点区段!$D:$D)=9)*(三跨两临近重点区段!$A:$A=D59),0))="已取消","已取消",INDEX(三跨两临近重点区段!$E:$E,MATCH(1,(MONTH(三跨两临近重点区段!$D:$D)=9)*(三跨两临近重点区段!$A:$A=D59)*(三跨两临近重点区段!$F:$F="现存区段"),0))),"")</f>
        <v/>
      </c>
      <c r="AA59" s="268" t="str">
        <f t="array" ref="AA59">IFERROR(IF(INDEX(三跨两临近重点区段!$F:$F,MATCH(1,(MONTH(三跨两临近重点区段!$D:$D)=10)*(三跨两临近重点区段!$A:$A=D59),0))="已取消","已取消",INDEX(三跨两临近重点区段!$D:$D,MATCH(1,(MONTH(三跨两临近重点区段!$D:$D)=10)*(三跨两临近重点区段!$A:$A=D59)*(三跨两临近重点区段!$F:$F="现存区段"),0))),"")</f>
        <v/>
      </c>
      <c r="AB59" s="72" t="str">
        <f t="array" ref="AB59">IFERROR(IF(INDEX(三跨两临近重点区段!$F:$F,MATCH(1,(MONTH(三跨两临近重点区段!$D:$D)=10)*(三跨两临近重点区段!$A:$A=D59),0))="已取消","已取消",INDEX(三跨两临近重点区段!$E:$E,MATCH(1,(MONTH(三跨两临近重点区段!$D:$D)=10)*(三跨两临近重点区段!$A:$A=D59)*(三跨两临近重点区段!$F:$F="现存区段"),0))),"")</f>
        <v/>
      </c>
      <c r="AC59" s="284" t="str">
        <f t="array" ref="AC59">IFERROR(IF(INDEX(三跨两临近重点区段!$F:$F,MATCH(1,(MONTH(三跨两临近重点区段!$D:$D)=11)*(三跨两临近重点区段!$A:$A=D59),0))="已取消","已取消",INDEX(三跨两临近重点区段!$D:$D,MATCH(1,(MONTH(三跨两临近重点区段!$D:$D)=11)*(三跨两临近重点区段!$A:$A=D59)*(三跨两临近重点区段!$F:$F="现存区段"),0))),"")</f>
        <v/>
      </c>
      <c r="AD59" s="72" t="str">
        <f t="array" ref="AD59">IFERROR(IF(INDEX(三跨两临近重点区段!$F:$F,MATCH(1,(MONTH(三跨两临近重点区段!$D:$D)=11)*(三跨两临近重点区段!$A:$A=D59),0))="已取消","已取消",INDEX(三跨两临近重点区段!$E:$E,MATCH(1,(MONTH(三跨两临近重点区段!$D:$D)=11)*(三跨两临近重点区段!$A:$A=D59)*(三跨两临近重点区段!$F:$F="现存区段"),0))),"")</f>
        <v/>
      </c>
      <c r="AE59" s="284" t="str">
        <f t="array" ref="AE59">IFERROR(IF(INDEX(三跨两临近重点区段!$F:$F,MATCH(1,(MONTH(三跨两临近重点区段!$D:$D)=12)*(三跨两临近重点区段!$A:$A=D59),0))="已取消","已取消",INDEX(三跨两临近重点区段!$D:$D,MATCH(1,(MONTH(三跨两临近重点区段!$D:$D)=12)*(三跨两临近重点区段!$A:$A=D59)*(三跨两临近重点区段!$F:$F="现存区段"),0))),"")</f>
        <v/>
      </c>
      <c r="AF59" s="72" t="str">
        <f t="array" ref="AF59">IFERROR(IF(INDEX(三跨两临近重点区段!$F:$F,MATCH(1,(MONTH(三跨两临近重点区段!$D:$D)=12)*(三跨两临近重点区段!$A:$A=D59),0))="已取消","已取消",INDEX(三跨两临近重点区段!$E:$E,MATCH(1,(MONTH(三跨两临近重点区段!$D:$D)=12)*(三跨两临近重点区段!$A:$A=D59)*(三跨两临近重点区段!$F:$F="现存区段"),0))),"")</f>
        <v/>
      </c>
      <c r="AH59" t="e">
        <f t="array" ref="AH59">INDEX(三跨两临近重点区段!$G:$G,MATCH(D59,三跨两临近重点区段!$A:$A,0))</f>
        <v>#N/A</v>
      </c>
      <c r="AI59" t="e">
        <f>INDEX(三跨两临近重点区段!$J:$J,MATCH(D59,三跨两临近重点区段!$A:$A,0))</f>
        <v>#N/A</v>
      </c>
    </row>
    <row r="60" ht="14.25" spans="1:35">
      <c r="A60" s="263" t="s">
        <v>363</v>
      </c>
      <c r="B60" s="264" t="s">
        <v>2218</v>
      </c>
      <c r="C60" s="263" t="s">
        <v>2225</v>
      </c>
      <c r="D60" s="263" t="s">
        <v>2226</v>
      </c>
      <c r="E60" s="265" t="s">
        <v>2137</v>
      </c>
      <c r="F60" s="264" t="s">
        <v>125</v>
      </c>
      <c r="G60" s="263" t="s">
        <v>2138</v>
      </c>
      <c r="H60" s="263" t="s">
        <v>971</v>
      </c>
      <c r="I60" s="273"/>
      <c r="J60" s="196"/>
      <c r="K60" s="196"/>
      <c r="L60" s="196"/>
      <c r="M60" s="270"/>
      <c r="N60" s="270"/>
      <c r="O60" s="33"/>
      <c r="P60" s="107"/>
      <c r="Q60" s="279"/>
      <c r="R60" s="279"/>
      <c r="S60" s="278">
        <v>45447</v>
      </c>
      <c r="T60" s="279" t="s">
        <v>2117</v>
      </c>
      <c r="U60" s="268" t="str">
        <f t="array" ref="U60">IFERROR(IF(INDEX(三跨两临近重点区段!$F:$F,MATCH(1,(MONTH(三跨两临近重点区段!$D:$D)=7)*(三跨两临近重点区段!$A:$A=D60),0))="已取消","已取消",INDEX(三跨两临近重点区段!$D:$D,MATCH(1,(MONTH(三跨两临近重点区段!$D:$D)=7)*(三跨两临近重点区段!$A:$A=D60)*(三跨两临近重点区段!$F:$F="现存区段"),0))),"")</f>
        <v/>
      </c>
      <c r="V60" s="232" t="str">
        <f t="array" ref="V60">IFERROR(IF(INDEX(三跨两临近重点区段!$F:$F,MATCH(1,(MONTH(三跨两临近重点区段!$D:$D)=7)*(三跨两临近重点区段!$A:$A=D60),0))="已取消","已取消",INDEX(三跨两临近重点区段!$E:$E,MATCH(1,(MONTH(三跨两临近重点区段!$D:$D)=7)*(三跨两临近重点区段!$A:$A=D60)*(三跨两临近重点区段!$F:$F="现存区段"),0))),"")</f>
        <v/>
      </c>
      <c r="W60" s="268" t="str">
        <f t="array" ref="W60">IFERROR(IF(INDEX(三跨两临近重点区段!$F:$F,MATCH(1,(MONTH(三跨两临近重点区段!$D:$D)=8)*(三跨两临近重点区段!$A:$A=D60),0))="已取消","已取消",INDEX(三跨两临近重点区段!$D:$D,MATCH(1,(MONTH(三跨两临近重点区段!$D:$D)=8)*(三跨两临近重点区段!$A:$A=D60)*(三跨两临近重点区段!$F:$F="现存区段"),0))),"")</f>
        <v/>
      </c>
      <c r="X60" s="232" t="str">
        <f t="array" ref="X60">IFERROR(IF(INDEX(三跨两临近重点区段!$F:$F,MATCH(1,(MONTH(三跨两临近重点区段!$D:$D)=8)*(三跨两临近重点区段!$A:$A=D60),0))="已取消","已取消",INDEX(三跨两临近重点区段!$E:$E,MATCH(1,(MONTH(三跨两临近重点区段!$D:$D)=8)*(三跨两临近重点区段!$A:$A=D60)*(三跨两临近重点区段!$F:$F="现存区段"),0))),"")</f>
        <v/>
      </c>
      <c r="Y60" s="268" t="str">
        <f t="array" ref="Y60">IFERROR(IF(INDEX(三跨两临近重点区段!$F:$F,MATCH(1,(MONTH(三跨两临近重点区段!$D:$D)=9)*(三跨两临近重点区段!$A:$A=D60),0))="已取消","已取消",INDEX(三跨两临近重点区段!$D:$D,MATCH(1,(MONTH(三跨两临近重点区段!$D:$D)=9)*(三跨两临近重点区段!$A:$A=D60)*(三跨两临近重点区段!$F:$F="现存区段"),0))),"")</f>
        <v/>
      </c>
      <c r="Z60" s="232" t="str">
        <f t="array" ref="Z60">IFERROR(IF(INDEX(三跨两临近重点区段!$F:$F,MATCH(1,(MONTH(三跨两临近重点区段!$D:$D)=9)*(三跨两临近重点区段!$A:$A=D60),0))="已取消","已取消",INDEX(三跨两临近重点区段!$E:$E,MATCH(1,(MONTH(三跨两临近重点区段!$D:$D)=9)*(三跨两临近重点区段!$A:$A=D60)*(三跨两临近重点区段!$F:$F="现存区段"),0))),"")</f>
        <v/>
      </c>
      <c r="AA60" s="268" t="str">
        <f t="array" ref="AA60">IFERROR(IF(INDEX(三跨两临近重点区段!$F:$F,MATCH(1,(MONTH(三跨两临近重点区段!$D:$D)=10)*(三跨两临近重点区段!$A:$A=D60),0))="已取消","已取消",INDEX(三跨两临近重点区段!$D:$D,MATCH(1,(MONTH(三跨两临近重点区段!$D:$D)=10)*(三跨两临近重点区段!$A:$A=D60)*(三跨两临近重点区段!$F:$F="现存区段"),0))),"")</f>
        <v/>
      </c>
      <c r="AB60" s="72" t="str">
        <f t="array" ref="AB60">IFERROR(IF(INDEX(三跨两临近重点区段!$F:$F,MATCH(1,(MONTH(三跨两临近重点区段!$D:$D)=10)*(三跨两临近重点区段!$A:$A=D60),0))="已取消","已取消",INDEX(三跨两临近重点区段!$E:$E,MATCH(1,(MONTH(三跨两临近重点区段!$D:$D)=10)*(三跨两临近重点区段!$A:$A=D60)*(三跨两临近重点区段!$F:$F="现存区段"),0))),"")</f>
        <v/>
      </c>
      <c r="AC60" s="284" t="str">
        <f t="array" ref="AC60">IFERROR(IF(INDEX(三跨两临近重点区段!$F:$F,MATCH(1,(MONTH(三跨两临近重点区段!$D:$D)=11)*(三跨两临近重点区段!$A:$A=D60),0))="已取消","已取消",INDEX(三跨两临近重点区段!$D:$D,MATCH(1,(MONTH(三跨两临近重点区段!$D:$D)=11)*(三跨两临近重点区段!$A:$A=D60)*(三跨两临近重点区段!$F:$F="现存区段"),0))),"")</f>
        <v/>
      </c>
      <c r="AD60" s="72" t="str">
        <f t="array" ref="AD60">IFERROR(IF(INDEX(三跨两临近重点区段!$F:$F,MATCH(1,(MONTH(三跨两临近重点区段!$D:$D)=11)*(三跨两临近重点区段!$A:$A=D60),0))="已取消","已取消",INDEX(三跨两临近重点区段!$E:$E,MATCH(1,(MONTH(三跨两临近重点区段!$D:$D)=11)*(三跨两临近重点区段!$A:$A=D60)*(三跨两临近重点区段!$F:$F="现存区段"),0))),"")</f>
        <v/>
      </c>
      <c r="AE60" s="284" t="str">
        <f t="array" ref="AE60">IFERROR(IF(INDEX(三跨两临近重点区段!$F:$F,MATCH(1,(MONTH(三跨两临近重点区段!$D:$D)=12)*(三跨两临近重点区段!$A:$A=D60),0))="已取消","已取消",INDEX(三跨两临近重点区段!$D:$D,MATCH(1,(MONTH(三跨两临近重点区段!$D:$D)=12)*(三跨两临近重点区段!$A:$A=D60)*(三跨两临近重点区段!$F:$F="现存区段"),0))),"")</f>
        <v/>
      </c>
      <c r="AF60" s="72" t="str">
        <f t="array" ref="AF60">IFERROR(IF(INDEX(三跨两临近重点区段!$F:$F,MATCH(1,(MONTH(三跨两临近重点区段!$D:$D)=12)*(三跨两临近重点区段!$A:$A=D60),0))="已取消","已取消",INDEX(三跨两临近重点区段!$E:$E,MATCH(1,(MONTH(三跨两临近重点区段!$D:$D)=12)*(三跨两临近重点区段!$A:$A=D60)*(三跨两临近重点区段!$F:$F="现存区段"),0))),"")</f>
        <v/>
      </c>
      <c r="AH60" t="e">
        <f t="array" ref="AH60">INDEX(三跨两临近重点区段!$G:$G,MATCH(D60,三跨两临近重点区段!$A:$A,0))</f>
        <v>#N/A</v>
      </c>
      <c r="AI60" t="e">
        <f>INDEX(三跨两临近重点区段!$J:$J,MATCH(D60,三跨两临近重点区段!$A:$A,0))</f>
        <v>#N/A</v>
      </c>
    </row>
    <row r="61" ht="14.25" spans="1:35">
      <c r="A61" s="263" t="s">
        <v>363</v>
      </c>
      <c r="B61" s="264" t="s">
        <v>2218</v>
      </c>
      <c r="C61" s="263" t="s">
        <v>2227</v>
      </c>
      <c r="D61" s="263" t="s">
        <v>2228</v>
      </c>
      <c r="E61" s="265" t="s">
        <v>2137</v>
      </c>
      <c r="F61" s="264" t="s">
        <v>125</v>
      </c>
      <c r="G61" s="263" t="s">
        <v>2138</v>
      </c>
      <c r="H61" s="263" t="s">
        <v>971</v>
      </c>
      <c r="I61" s="273"/>
      <c r="J61" s="196"/>
      <c r="K61" s="196"/>
      <c r="L61" s="196"/>
      <c r="M61" s="270"/>
      <c r="N61" s="270"/>
      <c r="O61" s="33"/>
      <c r="P61" s="107"/>
      <c r="Q61" s="279"/>
      <c r="R61" s="279"/>
      <c r="S61" s="278">
        <v>45447</v>
      </c>
      <c r="T61" s="279" t="s">
        <v>2117</v>
      </c>
      <c r="U61" s="268" t="str">
        <f t="array" ref="U61">IFERROR(IF(INDEX(三跨两临近重点区段!$F:$F,MATCH(1,(MONTH(三跨两临近重点区段!$D:$D)=7)*(三跨两临近重点区段!$A:$A=D61),0))="已取消","已取消",INDEX(三跨两临近重点区段!$D:$D,MATCH(1,(MONTH(三跨两临近重点区段!$D:$D)=7)*(三跨两临近重点区段!$A:$A=D61)*(三跨两临近重点区段!$F:$F="现存区段"),0))),"")</f>
        <v/>
      </c>
      <c r="V61" s="232" t="str">
        <f t="array" ref="V61">IFERROR(IF(INDEX(三跨两临近重点区段!$F:$F,MATCH(1,(MONTH(三跨两临近重点区段!$D:$D)=7)*(三跨两临近重点区段!$A:$A=D61),0))="已取消","已取消",INDEX(三跨两临近重点区段!$E:$E,MATCH(1,(MONTH(三跨两临近重点区段!$D:$D)=7)*(三跨两临近重点区段!$A:$A=D61)*(三跨两临近重点区段!$F:$F="现存区段"),0))),"")</f>
        <v/>
      </c>
      <c r="W61" s="268" t="str">
        <f t="array" ref="W61">IFERROR(IF(INDEX(三跨两临近重点区段!$F:$F,MATCH(1,(MONTH(三跨两临近重点区段!$D:$D)=8)*(三跨两临近重点区段!$A:$A=D61),0))="已取消","已取消",INDEX(三跨两临近重点区段!$D:$D,MATCH(1,(MONTH(三跨两临近重点区段!$D:$D)=8)*(三跨两临近重点区段!$A:$A=D61)*(三跨两临近重点区段!$F:$F="现存区段"),0))),"")</f>
        <v/>
      </c>
      <c r="X61" s="232" t="str">
        <f t="array" ref="X61">IFERROR(IF(INDEX(三跨两临近重点区段!$F:$F,MATCH(1,(MONTH(三跨两临近重点区段!$D:$D)=8)*(三跨两临近重点区段!$A:$A=D61),0))="已取消","已取消",INDEX(三跨两临近重点区段!$E:$E,MATCH(1,(MONTH(三跨两临近重点区段!$D:$D)=8)*(三跨两临近重点区段!$A:$A=D61)*(三跨两临近重点区段!$F:$F="现存区段"),0))),"")</f>
        <v/>
      </c>
      <c r="Y61" s="268" t="str">
        <f t="array" ref="Y61">IFERROR(IF(INDEX(三跨两临近重点区段!$F:$F,MATCH(1,(MONTH(三跨两临近重点区段!$D:$D)=9)*(三跨两临近重点区段!$A:$A=D61),0))="已取消","已取消",INDEX(三跨两临近重点区段!$D:$D,MATCH(1,(MONTH(三跨两临近重点区段!$D:$D)=9)*(三跨两临近重点区段!$A:$A=D61)*(三跨两临近重点区段!$F:$F="现存区段"),0))),"")</f>
        <v/>
      </c>
      <c r="Z61" s="232" t="str">
        <f t="array" ref="Z61">IFERROR(IF(INDEX(三跨两临近重点区段!$F:$F,MATCH(1,(MONTH(三跨两临近重点区段!$D:$D)=9)*(三跨两临近重点区段!$A:$A=D61),0))="已取消","已取消",INDEX(三跨两临近重点区段!$E:$E,MATCH(1,(MONTH(三跨两临近重点区段!$D:$D)=9)*(三跨两临近重点区段!$A:$A=D61)*(三跨两临近重点区段!$F:$F="现存区段"),0))),"")</f>
        <v/>
      </c>
      <c r="AA61" s="268" t="str">
        <f t="array" ref="AA61">IFERROR(IF(INDEX(三跨两临近重点区段!$F:$F,MATCH(1,(MONTH(三跨两临近重点区段!$D:$D)=10)*(三跨两临近重点区段!$A:$A=D61),0))="已取消","已取消",INDEX(三跨两临近重点区段!$D:$D,MATCH(1,(MONTH(三跨两临近重点区段!$D:$D)=10)*(三跨两临近重点区段!$A:$A=D61)*(三跨两临近重点区段!$F:$F="现存区段"),0))),"")</f>
        <v/>
      </c>
      <c r="AB61" s="72" t="str">
        <f t="array" ref="AB61">IFERROR(IF(INDEX(三跨两临近重点区段!$F:$F,MATCH(1,(MONTH(三跨两临近重点区段!$D:$D)=10)*(三跨两临近重点区段!$A:$A=D61),0))="已取消","已取消",INDEX(三跨两临近重点区段!$E:$E,MATCH(1,(MONTH(三跨两临近重点区段!$D:$D)=10)*(三跨两临近重点区段!$A:$A=D61)*(三跨两临近重点区段!$F:$F="现存区段"),0))),"")</f>
        <v/>
      </c>
      <c r="AC61" s="284" t="str">
        <f t="array" ref="AC61">IFERROR(IF(INDEX(三跨两临近重点区段!$F:$F,MATCH(1,(MONTH(三跨两临近重点区段!$D:$D)=11)*(三跨两临近重点区段!$A:$A=D61),0))="已取消","已取消",INDEX(三跨两临近重点区段!$D:$D,MATCH(1,(MONTH(三跨两临近重点区段!$D:$D)=11)*(三跨两临近重点区段!$A:$A=D61)*(三跨两临近重点区段!$F:$F="现存区段"),0))),"")</f>
        <v/>
      </c>
      <c r="AD61" s="72" t="str">
        <f t="array" ref="AD61">IFERROR(IF(INDEX(三跨两临近重点区段!$F:$F,MATCH(1,(MONTH(三跨两临近重点区段!$D:$D)=11)*(三跨两临近重点区段!$A:$A=D61),0))="已取消","已取消",INDEX(三跨两临近重点区段!$E:$E,MATCH(1,(MONTH(三跨两临近重点区段!$D:$D)=11)*(三跨两临近重点区段!$A:$A=D61)*(三跨两临近重点区段!$F:$F="现存区段"),0))),"")</f>
        <v/>
      </c>
      <c r="AE61" s="284" t="str">
        <f t="array" ref="AE61">IFERROR(IF(INDEX(三跨两临近重点区段!$F:$F,MATCH(1,(MONTH(三跨两临近重点区段!$D:$D)=12)*(三跨两临近重点区段!$A:$A=D61),0))="已取消","已取消",INDEX(三跨两临近重点区段!$D:$D,MATCH(1,(MONTH(三跨两临近重点区段!$D:$D)=12)*(三跨两临近重点区段!$A:$A=D61)*(三跨两临近重点区段!$F:$F="现存区段"),0))),"")</f>
        <v/>
      </c>
      <c r="AF61" s="72" t="str">
        <f t="array" ref="AF61">IFERROR(IF(INDEX(三跨两临近重点区段!$F:$F,MATCH(1,(MONTH(三跨两临近重点区段!$D:$D)=12)*(三跨两临近重点区段!$A:$A=D61),0))="已取消","已取消",INDEX(三跨两临近重点区段!$E:$E,MATCH(1,(MONTH(三跨两临近重点区段!$D:$D)=12)*(三跨两临近重点区段!$A:$A=D61)*(三跨两临近重点区段!$F:$F="现存区段"),0))),"")</f>
        <v/>
      </c>
      <c r="AH61" t="e">
        <f t="array" ref="AH61">INDEX(三跨两临近重点区段!$G:$G,MATCH(D61,三跨两临近重点区段!$A:$A,0))</f>
        <v>#N/A</v>
      </c>
      <c r="AI61" t="e">
        <f>INDEX(三跨两临近重点区段!$J:$J,MATCH(D61,三跨两临近重点区段!$A:$A,0))</f>
        <v>#N/A</v>
      </c>
    </row>
    <row r="62" ht="14.25" spans="1:35">
      <c r="A62" s="263" t="s">
        <v>363</v>
      </c>
      <c r="B62" s="264" t="s">
        <v>2218</v>
      </c>
      <c r="C62" s="263" t="s">
        <v>2229</v>
      </c>
      <c r="D62" s="263" t="s">
        <v>2230</v>
      </c>
      <c r="E62" s="265" t="s">
        <v>2137</v>
      </c>
      <c r="F62" s="264" t="s">
        <v>125</v>
      </c>
      <c r="G62" s="263" t="s">
        <v>2138</v>
      </c>
      <c r="H62" s="263" t="s">
        <v>971</v>
      </c>
      <c r="I62" s="273"/>
      <c r="J62" s="196"/>
      <c r="K62" s="196"/>
      <c r="L62" s="196"/>
      <c r="M62" s="270"/>
      <c r="N62" s="270"/>
      <c r="O62" s="33"/>
      <c r="P62" s="107"/>
      <c r="Q62" s="279"/>
      <c r="R62" s="279"/>
      <c r="S62" s="278">
        <v>45447</v>
      </c>
      <c r="T62" s="279" t="s">
        <v>2117</v>
      </c>
      <c r="U62" s="268" t="str">
        <f t="array" ref="U62">IFERROR(IF(INDEX(三跨两临近重点区段!$F:$F,MATCH(1,(MONTH(三跨两临近重点区段!$D:$D)=7)*(三跨两临近重点区段!$A:$A=D62),0))="已取消","已取消",INDEX(三跨两临近重点区段!$D:$D,MATCH(1,(MONTH(三跨两临近重点区段!$D:$D)=7)*(三跨两临近重点区段!$A:$A=D62)*(三跨两临近重点区段!$F:$F="现存区段"),0))),"")</f>
        <v/>
      </c>
      <c r="V62" s="232" t="str">
        <f t="array" ref="V62">IFERROR(IF(INDEX(三跨两临近重点区段!$F:$F,MATCH(1,(MONTH(三跨两临近重点区段!$D:$D)=7)*(三跨两临近重点区段!$A:$A=D62),0))="已取消","已取消",INDEX(三跨两临近重点区段!$E:$E,MATCH(1,(MONTH(三跨两临近重点区段!$D:$D)=7)*(三跨两临近重点区段!$A:$A=D62)*(三跨两临近重点区段!$F:$F="现存区段"),0))),"")</f>
        <v/>
      </c>
      <c r="W62" s="268" t="str">
        <f t="array" ref="W62">IFERROR(IF(INDEX(三跨两临近重点区段!$F:$F,MATCH(1,(MONTH(三跨两临近重点区段!$D:$D)=8)*(三跨两临近重点区段!$A:$A=D62),0))="已取消","已取消",INDEX(三跨两临近重点区段!$D:$D,MATCH(1,(MONTH(三跨两临近重点区段!$D:$D)=8)*(三跨两临近重点区段!$A:$A=D62)*(三跨两临近重点区段!$F:$F="现存区段"),0))),"")</f>
        <v/>
      </c>
      <c r="X62" s="232" t="str">
        <f t="array" ref="X62">IFERROR(IF(INDEX(三跨两临近重点区段!$F:$F,MATCH(1,(MONTH(三跨两临近重点区段!$D:$D)=8)*(三跨两临近重点区段!$A:$A=D62),0))="已取消","已取消",INDEX(三跨两临近重点区段!$E:$E,MATCH(1,(MONTH(三跨两临近重点区段!$D:$D)=8)*(三跨两临近重点区段!$A:$A=D62)*(三跨两临近重点区段!$F:$F="现存区段"),0))),"")</f>
        <v/>
      </c>
      <c r="Y62" s="268" t="str">
        <f t="array" ref="Y62">IFERROR(IF(INDEX(三跨两临近重点区段!$F:$F,MATCH(1,(MONTH(三跨两临近重点区段!$D:$D)=9)*(三跨两临近重点区段!$A:$A=D62),0))="已取消","已取消",INDEX(三跨两临近重点区段!$D:$D,MATCH(1,(MONTH(三跨两临近重点区段!$D:$D)=9)*(三跨两临近重点区段!$A:$A=D62)*(三跨两临近重点区段!$F:$F="现存区段"),0))),"")</f>
        <v/>
      </c>
      <c r="Z62" s="232" t="str">
        <f t="array" ref="Z62">IFERROR(IF(INDEX(三跨两临近重点区段!$F:$F,MATCH(1,(MONTH(三跨两临近重点区段!$D:$D)=9)*(三跨两临近重点区段!$A:$A=D62),0))="已取消","已取消",INDEX(三跨两临近重点区段!$E:$E,MATCH(1,(MONTH(三跨两临近重点区段!$D:$D)=9)*(三跨两临近重点区段!$A:$A=D62)*(三跨两临近重点区段!$F:$F="现存区段"),0))),"")</f>
        <v/>
      </c>
      <c r="AA62" s="268" t="str">
        <f t="array" ref="AA62">IFERROR(IF(INDEX(三跨两临近重点区段!$F:$F,MATCH(1,(MONTH(三跨两临近重点区段!$D:$D)=10)*(三跨两临近重点区段!$A:$A=D62),0))="已取消","已取消",INDEX(三跨两临近重点区段!$D:$D,MATCH(1,(MONTH(三跨两临近重点区段!$D:$D)=10)*(三跨两临近重点区段!$A:$A=D62)*(三跨两临近重点区段!$F:$F="现存区段"),0))),"")</f>
        <v/>
      </c>
      <c r="AB62" s="72" t="str">
        <f t="array" ref="AB62">IFERROR(IF(INDEX(三跨两临近重点区段!$F:$F,MATCH(1,(MONTH(三跨两临近重点区段!$D:$D)=10)*(三跨两临近重点区段!$A:$A=D62),0))="已取消","已取消",INDEX(三跨两临近重点区段!$E:$E,MATCH(1,(MONTH(三跨两临近重点区段!$D:$D)=10)*(三跨两临近重点区段!$A:$A=D62)*(三跨两临近重点区段!$F:$F="现存区段"),0))),"")</f>
        <v/>
      </c>
      <c r="AC62" s="284" t="str">
        <f t="array" ref="AC62">IFERROR(IF(INDEX(三跨两临近重点区段!$F:$F,MATCH(1,(MONTH(三跨两临近重点区段!$D:$D)=11)*(三跨两临近重点区段!$A:$A=D62),0))="已取消","已取消",INDEX(三跨两临近重点区段!$D:$D,MATCH(1,(MONTH(三跨两临近重点区段!$D:$D)=11)*(三跨两临近重点区段!$A:$A=D62)*(三跨两临近重点区段!$F:$F="现存区段"),0))),"")</f>
        <v/>
      </c>
      <c r="AD62" s="72" t="str">
        <f t="array" ref="AD62">IFERROR(IF(INDEX(三跨两临近重点区段!$F:$F,MATCH(1,(MONTH(三跨两临近重点区段!$D:$D)=11)*(三跨两临近重点区段!$A:$A=D62),0))="已取消","已取消",INDEX(三跨两临近重点区段!$E:$E,MATCH(1,(MONTH(三跨两临近重点区段!$D:$D)=11)*(三跨两临近重点区段!$A:$A=D62)*(三跨两临近重点区段!$F:$F="现存区段"),0))),"")</f>
        <v/>
      </c>
      <c r="AE62" s="284" t="str">
        <f t="array" ref="AE62">IFERROR(IF(INDEX(三跨两临近重点区段!$F:$F,MATCH(1,(MONTH(三跨两临近重点区段!$D:$D)=12)*(三跨两临近重点区段!$A:$A=D62),0))="已取消","已取消",INDEX(三跨两临近重点区段!$D:$D,MATCH(1,(MONTH(三跨两临近重点区段!$D:$D)=12)*(三跨两临近重点区段!$A:$A=D62)*(三跨两临近重点区段!$F:$F="现存区段"),0))),"")</f>
        <v/>
      </c>
      <c r="AF62" s="72" t="str">
        <f t="array" ref="AF62">IFERROR(IF(INDEX(三跨两临近重点区段!$F:$F,MATCH(1,(MONTH(三跨两临近重点区段!$D:$D)=12)*(三跨两临近重点区段!$A:$A=D62),0))="已取消","已取消",INDEX(三跨两临近重点区段!$E:$E,MATCH(1,(MONTH(三跨两临近重点区段!$D:$D)=12)*(三跨两临近重点区段!$A:$A=D62)*(三跨两临近重点区段!$F:$F="现存区段"),0))),"")</f>
        <v/>
      </c>
      <c r="AH62" t="e">
        <f t="array" ref="AH62">INDEX(三跨两临近重点区段!$G:$G,MATCH(D62,三跨两临近重点区段!$A:$A,0))</f>
        <v>#N/A</v>
      </c>
      <c r="AI62" t="e">
        <f>INDEX(三跨两临近重点区段!$J:$J,MATCH(D62,三跨两临近重点区段!$A:$A,0))</f>
        <v>#N/A</v>
      </c>
    </row>
    <row r="63" ht="14.25" spans="1:35">
      <c r="A63" s="263" t="s">
        <v>363</v>
      </c>
      <c r="B63" s="264" t="s">
        <v>2218</v>
      </c>
      <c r="C63" s="263" t="s">
        <v>2203</v>
      </c>
      <c r="D63" s="263" t="s">
        <v>2231</v>
      </c>
      <c r="E63" s="265" t="s">
        <v>2137</v>
      </c>
      <c r="F63" s="264" t="s">
        <v>125</v>
      </c>
      <c r="G63" s="263" t="s">
        <v>2138</v>
      </c>
      <c r="H63" s="263" t="s">
        <v>971</v>
      </c>
      <c r="I63" s="273"/>
      <c r="J63" s="196"/>
      <c r="K63" s="196"/>
      <c r="L63" s="196"/>
      <c r="M63" s="270"/>
      <c r="N63" s="270"/>
      <c r="O63" s="33"/>
      <c r="P63" s="107"/>
      <c r="Q63" s="279"/>
      <c r="R63" s="279"/>
      <c r="S63" s="278">
        <v>45447</v>
      </c>
      <c r="T63" s="279" t="s">
        <v>2117</v>
      </c>
      <c r="U63" s="268" t="str">
        <f t="array" ref="U63">IFERROR(IF(INDEX(三跨两临近重点区段!$F:$F,MATCH(1,(MONTH(三跨两临近重点区段!$D:$D)=7)*(三跨两临近重点区段!$A:$A=D63),0))="已取消","已取消",INDEX(三跨两临近重点区段!$D:$D,MATCH(1,(MONTH(三跨两临近重点区段!$D:$D)=7)*(三跨两临近重点区段!$A:$A=D63)*(三跨两临近重点区段!$F:$F="现存区段"),0))),"")</f>
        <v/>
      </c>
      <c r="V63" s="232" t="str">
        <f t="array" ref="V63">IFERROR(IF(INDEX(三跨两临近重点区段!$F:$F,MATCH(1,(MONTH(三跨两临近重点区段!$D:$D)=7)*(三跨两临近重点区段!$A:$A=D63),0))="已取消","已取消",INDEX(三跨两临近重点区段!$E:$E,MATCH(1,(MONTH(三跨两临近重点区段!$D:$D)=7)*(三跨两临近重点区段!$A:$A=D63)*(三跨两临近重点区段!$F:$F="现存区段"),0))),"")</f>
        <v/>
      </c>
      <c r="W63" s="268" t="str">
        <f t="array" ref="W63">IFERROR(IF(INDEX(三跨两临近重点区段!$F:$F,MATCH(1,(MONTH(三跨两临近重点区段!$D:$D)=8)*(三跨两临近重点区段!$A:$A=D63),0))="已取消","已取消",INDEX(三跨两临近重点区段!$D:$D,MATCH(1,(MONTH(三跨两临近重点区段!$D:$D)=8)*(三跨两临近重点区段!$A:$A=D63)*(三跨两临近重点区段!$F:$F="现存区段"),0))),"")</f>
        <v/>
      </c>
      <c r="X63" s="232" t="str">
        <f t="array" ref="X63">IFERROR(IF(INDEX(三跨两临近重点区段!$F:$F,MATCH(1,(MONTH(三跨两临近重点区段!$D:$D)=8)*(三跨两临近重点区段!$A:$A=D63),0))="已取消","已取消",INDEX(三跨两临近重点区段!$E:$E,MATCH(1,(MONTH(三跨两临近重点区段!$D:$D)=8)*(三跨两临近重点区段!$A:$A=D63)*(三跨两临近重点区段!$F:$F="现存区段"),0))),"")</f>
        <v/>
      </c>
      <c r="Y63" s="268" t="str">
        <f t="array" ref="Y63">IFERROR(IF(INDEX(三跨两临近重点区段!$F:$F,MATCH(1,(MONTH(三跨两临近重点区段!$D:$D)=9)*(三跨两临近重点区段!$A:$A=D63),0))="已取消","已取消",INDEX(三跨两临近重点区段!$D:$D,MATCH(1,(MONTH(三跨两临近重点区段!$D:$D)=9)*(三跨两临近重点区段!$A:$A=D63)*(三跨两临近重点区段!$F:$F="现存区段"),0))),"")</f>
        <v/>
      </c>
      <c r="Z63" s="232" t="str">
        <f t="array" ref="Z63">IFERROR(IF(INDEX(三跨两临近重点区段!$F:$F,MATCH(1,(MONTH(三跨两临近重点区段!$D:$D)=9)*(三跨两临近重点区段!$A:$A=D63),0))="已取消","已取消",INDEX(三跨两临近重点区段!$E:$E,MATCH(1,(MONTH(三跨两临近重点区段!$D:$D)=9)*(三跨两临近重点区段!$A:$A=D63)*(三跨两临近重点区段!$F:$F="现存区段"),0))),"")</f>
        <v/>
      </c>
      <c r="AA63" s="268" t="str">
        <f t="array" ref="AA63">IFERROR(IF(INDEX(三跨两临近重点区段!$F:$F,MATCH(1,(MONTH(三跨两临近重点区段!$D:$D)=10)*(三跨两临近重点区段!$A:$A=D63),0))="已取消","已取消",INDEX(三跨两临近重点区段!$D:$D,MATCH(1,(MONTH(三跨两临近重点区段!$D:$D)=10)*(三跨两临近重点区段!$A:$A=D63)*(三跨两临近重点区段!$F:$F="现存区段"),0))),"")</f>
        <v/>
      </c>
      <c r="AB63" s="72" t="str">
        <f t="array" ref="AB63">IFERROR(IF(INDEX(三跨两临近重点区段!$F:$F,MATCH(1,(MONTH(三跨两临近重点区段!$D:$D)=10)*(三跨两临近重点区段!$A:$A=D63),0))="已取消","已取消",INDEX(三跨两临近重点区段!$E:$E,MATCH(1,(MONTH(三跨两临近重点区段!$D:$D)=10)*(三跨两临近重点区段!$A:$A=D63)*(三跨两临近重点区段!$F:$F="现存区段"),0))),"")</f>
        <v/>
      </c>
      <c r="AC63" s="284" t="str">
        <f t="array" ref="AC63">IFERROR(IF(INDEX(三跨两临近重点区段!$F:$F,MATCH(1,(MONTH(三跨两临近重点区段!$D:$D)=11)*(三跨两临近重点区段!$A:$A=D63),0))="已取消","已取消",INDEX(三跨两临近重点区段!$D:$D,MATCH(1,(MONTH(三跨两临近重点区段!$D:$D)=11)*(三跨两临近重点区段!$A:$A=D63)*(三跨两临近重点区段!$F:$F="现存区段"),0))),"")</f>
        <v/>
      </c>
      <c r="AD63" s="72" t="str">
        <f t="array" ref="AD63">IFERROR(IF(INDEX(三跨两临近重点区段!$F:$F,MATCH(1,(MONTH(三跨两临近重点区段!$D:$D)=11)*(三跨两临近重点区段!$A:$A=D63),0))="已取消","已取消",INDEX(三跨两临近重点区段!$E:$E,MATCH(1,(MONTH(三跨两临近重点区段!$D:$D)=11)*(三跨两临近重点区段!$A:$A=D63)*(三跨两临近重点区段!$F:$F="现存区段"),0))),"")</f>
        <v/>
      </c>
      <c r="AE63" s="284" t="str">
        <f t="array" ref="AE63">IFERROR(IF(INDEX(三跨两临近重点区段!$F:$F,MATCH(1,(MONTH(三跨两临近重点区段!$D:$D)=12)*(三跨两临近重点区段!$A:$A=D63),0))="已取消","已取消",INDEX(三跨两临近重点区段!$D:$D,MATCH(1,(MONTH(三跨两临近重点区段!$D:$D)=12)*(三跨两临近重点区段!$A:$A=D63)*(三跨两临近重点区段!$F:$F="现存区段"),0))),"")</f>
        <v/>
      </c>
      <c r="AF63" s="72" t="str">
        <f t="array" ref="AF63">IFERROR(IF(INDEX(三跨两临近重点区段!$F:$F,MATCH(1,(MONTH(三跨两临近重点区段!$D:$D)=12)*(三跨两临近重点区段!$A:$A=D63),0))="已取消","已取消",INDEX(三跨两临近重点区段!$E:$E,MATCH(1,(MONTH(三跨两临近重点区段!$D:$D)=12)*(三跨两临近重点区段!$A:$A=D63)*(三跨两临近重点区段!$F:$F="现存区段"),0))),"")</f>
        <v/>
      </c>
      <c r="AH63" t="e">
        <f t="array" ref="AH63">INDEX(三跨两临近重点区段!$G:$G,MATCH(D63,三跨两临近重点区段!$A:$A,0))</f>
        <v>#N/A</v>
      </c>
      <c r="AI63" t="e">
        <f>INDEX(三跨两临近重点区段!$J:$J,MATCH(D63,三跨两临近重点区段!$A:$A,0))</f>
        <v>#N/A</v>
      </c>
    </row>
    <row r="64" ht="14.25" spans="1:35">
      <c r="A64" s="263" t="s">
        <v>363</v>
      </c>
      <c r="B64" s="264" t="s">
        <v>2232</v>
      </c>
      <c r="C64" s="263" t="s">
        <v>2120</v>
      </c>
      <c r="D64" s="263" t="s">
        <v>2233</v>
      </c>
      <c r="E64" s="265" t="s">
        <v>2137</v>
      </c>
      <c r="F64" s="264" t="s">
        <v>125</v>
      </c>
      <c r="G64" s="263" t="s">
        <v>2138</v>
      </c>
      <c r="H64" s="263" t="s">
        <v>971</v>
      </c>
      <c r="I64" s="273"/>
      <c r="J64" s="196"/>
      <c r="K64" s="196"/>
      <c r="L64" s="196"/>
      <c r="M64" s="270"/>
      <c r="N64" s="270"/>
      <c r="O64" s="33"/>
      <c r="P64" s="107"/>
      <c r="Q64" s="279"/>
      <c r="R64" s="279"/>
      <c r="S64" s="278">
        <v>45447</v>
      </c>
      <c r="T64" s="279" t="s">
        <v>2117</v>
      </c>
      <c r="U64" s="268" t="str">
        <f t="array" ref="U64">IFERROR(IF(INDEX(三跨两临近重点区段!$F:$F,MATCH(1,(MONTH(三跨两临近重点区段!$D:$D)=7)*(三跨两临近重点区段!$A:$A=D64),0))="已取消","已取消",INDEX(三跨两临近重点区段!$D:$D,MATCH(1,(MONTH(三跨两临近重点区段!$D:$D)=7)*(三跨两临近重点区段!$A:$A=D64)*(三跨两临近重点区段!$F:$F="现存区段"),0))),"")</f>
        <v/>
      </c>
      <c r="V64" s="232" t="str">
        <f t="array" ref="V64">IFERROR(IF(INDEX(三跨两临近重点区段!$F:$F,MATCH(1,(MONTH(三跨两临近重点区段!$D:$D)=7)*(三跨两临近重点区段!$A:$A=D64),0))="已取消","已取消",INDEX(三跨两临近重点区段!$E:$E,MATCH(1,(MONTH(三跨两临近重点区段!$D:$D)=7)*(三跨两临近重点区段!$A:$A=D64)*(三跨两临近重点区段!$F:$F="现存区段"),0))),"")</f>
        <v/>
      </c>
      <c r="W64" s="268" t="str">
        <f t="array" ref="W64">IFERROR(IF(INDEX(三跨两临近重点区段!$F:$F,MATCH(1,(MONTH(三跨两临近重点区段!$D:$D)=8)*(三跨两临近重点区段!$A:$A=D64),0))="已取消","已取消",INDEX(三跨两临近重点区段!$D:$D,MATCH(1,(MONTH(三跨两临近重点区段!$D:$D)=8)*(三跨两临近重点区段!$A:$A=D64)*(三跨两临近重点区段!$F:$F="现存区段"),0))),"")</f>
        <v/>
      </c>
      <c r="X64" s="232" t="str">
        <f t="array" ref="X64">IFERROR(IF(INDEX(三跨两临近重点区段!$F:$F,MATCH(1,(MONTH(三跨两临近重点区段!$D:$D)=8)*(三跨两临近重点区段!$A:$A=D64),0))="已取消","已取消",INDEX(三跨两临近重点区段!$E:$E,MATCH(1,(MONTH(三跨两临近重点区段!$D:$D)=8)*(三跨两临近重点区段!$A:$A=D64)*(三跨两临近重点区段!$F:$F="现存区段"),0))),"")</f>
        <v/>
      </c>
      <c r="Y64" s="268" t="str">
        <f t="array" ref="Y64">IFERROR(IF(INDEX(三跨两临近重点区段!$F:$F,MATCH(1,(MONTH(三跨两临近重点区段!$D:$D)=9)*(三跨两临近重点区段!$A:$A=D64),0))="已取消","已取消",INDEX(三跨两临近重点区段!$D:$D,MATCH(1,(MONTH(三跨两临近重点区段!$D:$D)=9)*(三跨两临近重点区段!$A:$A=D64)*(三跨两临近重点区段!$F:$F="现存区段"),0))),"")</f>
        <v/>
      </c>
      <c r="Z64" s="232" t="str">
        <f t="array" ref="Z64">IFERROR(IF(INDEX(三跨两临近重点区段!$F:$F,MATCH(1,(MONTH(三跨两临近重点区段!$D:$D)=9)*(三跨两临近重点区段!$A:$A=D64),0))="已取消","已取消",INDEX(三跨两临近重点区段!$E:$E,MATCH(1,(MONTH(三跨两临近重点区段!$D:$D)=9)*(三跨两临近重点区段!$A:$A=D64)*(三跨两临近重点区段!$F:$F="现存区段"),0))),"")</f>
        <v/>
      </c>
      <c r="AA64" s="268" t="str">
        <f t="array" ref="AA64">IFERROR(IF(INDEX(三跨两临近重点区段!$F:$F,MATCH(1,(MONTH(三跨两临近重点区段!$D:$D)=10)*(三跨两临近重点区段!$A:$A=D64),0))="已取消","已取消",INDEX(三跨两临近重点区段!$D:$D,MATCH(1,(MONTH(三跨两临近重点区段!$D:$D)=10)*(三跨两临近重点区段!$A:$A=D64)*(三跨两临近重点区段!$F:$F="现存区段"),0))),"")</f>
        <v/>
      </c>
      <c r="AB64" s="72" t="str">
        <f t="array" ref="AB64">IFERROR(IF(INDEX(三跨两临近重点区段!$F:$F,MATCH(1,(MONTH(三跨两临近重点区段!$D:$D)=10)*(三跨两临近重点区段!$A:$A=D64),0))="已取消","已取消",INDEX(三跨两临近重点区段!$E:$E,MATCH(1,(MONTH(三跨两临近重点区段!$D:$D)=10)*(三跨两临近重点区段!$A:$A=D64)*(三跨两临近重点区段!$F:$F="现存区段"),0))),"")</f>
        <v/>
      </c>
      <c r="AC64" s="284" t="str">
        <f t="array" ref="AC64">IFERROR(IF(INDEX(三跨两临近重点区段!$F:$F,MATCH(1,(MONTH(三跨两临近重点区段!$D:$D)=11)*(三跨两临近重点区段!$A:$A=D64),0))="已取消","已取消",INDEX(三跨两临近重点区段!$D:$D,MATCH(1,(MONTH(三跨两临近重点区段!$D:$D)=11)*(三跨两临近重点区段!$A:$A=D64)*(三跨两临近重点区段!$F:$F="现存区段"),0))),"")</f>
        <v/>
      </c>
      <c r="AD64" s="72" t="str">
        <f t="array" ref="AD64">IFERROR(IF(INDEX(三跨两临近重点区段!$F:$F,MATCH(1,(MONTH(三跨两临近重点区段!$D:$D)=11)*(三跨两临近重点区段!$A:$A=D64),0))="已取消","已取消",INDEX(三跨两临近重点区段!$E:$E,MATCH(1,(MONTH(三跨两临近重点区段!$D:$D)=11)*(三跨两临近重点区段!$A:$A=D64)*(三跨两临近重点区段!$F:$F="现存区段"),0))),"")</f>
        <v/>
      </c>
      <c r="AE64" s="284" t="str">
        <f t="array" ref="AE64">IFERROR(IF(INDEX(三跨两临近重点区段!$F:$F,MATCH(1,(MONTH(三跨两临近重点区段!$D:$D)=12)*(三跨两临近重点区段!$A:$A=D64),0))="已取消","已取消",INDEX(三跨两临近重点区段!$D:$D,MATCH(1,(MONTH(三跨两临近重点区段!$D:$D)=12)*(三跨两临近重点区段!$A:$A=D64)*(三跨两临近重点区段!$F:$F="现存区段"),0))),"")</f>
        <v/>
      </c>
      <c r="AF64" s="72" t="str">
        <f t="array" ref="AF64">IFERROR(IF(INDEX(三跨两临近重点区段!$F:$F,MATCH(1,(MONTH(三跨两临近重点区段!$D:$D)=12)*(三跨两临近重点区段!$A:$A=D64),0))="已取消","已取消",INDEX(三跨两临近重点区段!$E:$E,MATCH(1,(MONTH(三跨两临近重点区段!$D:$D)=12)*(三跨两临近重点区段!$A:$A=D64)*(三跨两临近重点区段!$F:$F="现存区段"),0))),"")</f>
        <v/>
      </c>
      <c r="AH64" t="e">
        <f t="array" ref="AH64">INDEX(三跨两临近重点区段!$G:$G,MATCH(D64,三跨两临近重点区段!$A:$A,0))</f>
        <v>#N/A</v>
      </c>
      <c r="AI64" t="e">
        <f>INDEX(三跨两临近重点区段!$J:$J,MATCH(D64,三跨两临近重点区段!$A:$A,0))</f>
        <v>#N/A</v>
      </c>
    </row>
    <row r="65" ht="14.25" spans="1:35">
      <c r="A65" s="263" t="s">
        <v>363</v>
      </c>
      <c r="B65" s="264" t="s">
        <v>2232</v>
      </c>
      <c r="C65" s="263" t="s">
        <v>2177</v>
      </c>
      <c r="D65" s="263" t="s">
        <v>2234</v>
      </c>
      <c r="E65" s="265" t="s">
        <v>2137</v>
      </c>
      <c r="F65" s="264" t="s">
        <v>125</v>
      </c>
      <c r="G65" s="263" t="s">
        <v>2138</v>
      </c>
      <c r="H65" s="263" t="s">
        <v>971</v>
      </c>
      <c r="I65" s="273"/>
      <c r="J65" s="196"/>
      <c r="K65" s="196"/>
      <c r="L65" s="196"/>
      <c r="M65" s="270"/>
      <c r="N65" s="270"/>
      <c r="O65" s="33"/>
      <c r="P65" s="107"/>
      <c r="Q65" s="279"/>
      <c r="R65" s="279"/>
      <c r="S65" s="278">
        <v>45447</v>
      </c>
      <c r="T65" s="279" t="s">
        <v>2117</v>
      </c>
      <c r="U65" s="268" t="str">
        <f t="array" ref="U65">IFERROR(IF(INDEX(三跨两临近重点区段!$F:$F,MATCH(1,(MONTH(三跨两临近重点区段!$D:$D)=7)*(三跨两临近重点区段!$A:$A=D65),0))="已取消","已取消",INDEX(三跨两临近重点区段!$D:$D,MATCH(1,(MONTH(三跨两临近重点区段!$D:$D)=7)*(三跨两临近重点区段!$A:$A=D65)*(三跨两临近重点区段!$F:$F="现存区段"),0))),"")</f>
        <v/>
      </c>
      <c r="V65" s="232" t="str">
        <f t="array" ref="V65">IFERROR(IF(INDEX(三跨两临近重点区段!$F:$F,MATCH(1,(MONTH(三跨两临近重点区段!$D:$D)=7)*(三跨两临近重点区段!$A:$A=D65),0))="已取消","已取消",INDEX(三跨两临近重点区段!$E:$E,MATCH(1,(MONTH(三跨两临近重点区段!$D:$D)=7)*(三跨两临近重点区段!$A:$A=D65)*(三跨两临近重点区段!$F:$F="现存区段"),0))),"")</f>
        <v/>
      </c>
      <c r="W65" s="268" t="str">
        <f t="array" ref="W65">IFERROR(IF(INDEX(三跨两临近重点区段!$F:$F,MATCH(1,(MONTH(三跨两临近重点区段!$D:$D)=8)*(三跨两临近重点区段!$A:$A=D65),0))="已取消","已取消",INDEX(三跨两临近重点区段!$D:$D,MATCH(1,(MONTH(三跨两临近重点区段!$D:$D)=8)*(三跨两临近重点区段!$A:$A=D65)*(三跨两临近重点区段!$F:$F="现存区段"),0))),"")</f>
        <v/>
      </c>
      <c r="X65" s="232" t="str">
        <f t="array" ref="X65">IFERROR(IF(INDEX(三跨两临近重点区段!$F:$F,MATCH(1,(MONTH(三跨两临近重点区段!$D:$D)=8)*(三跨两临近重点区段!$A:$A=D65),0))="已取消","已取消",INDEX(三跨两临近重点区段!$E:$E,MATCH(1,(MONTH(三跨两临近重点区段!$D:$D)=8)*(三跨两临近重点区段!$A:$A=D65)*(三跨两临近重点区段!$F:$F="现存区段"),0))),"")</f>
        <v/>
      </c>
      <c r="Y65" s="268" t="str">
        <f t="array" ref="Y65">IFERROR(IF(INDEX(三跨两临近重点区段!$F:$F,MATCH(1,(MONTH(三跨两临近重点区段!$D:$D)=9)*(三跨两临近重点区段!$A:$A=D65),0))="已取消","已取消",INDEX(三跨两临近重点区段!$D:$D,MATCH(1,(MONTH(三跨两临近重点区段!$D:$D)=9)*(三跨两临近重点区段!$A:$A=D65)*(三跨两临近重点区段!$F:$F="现存区段"),0))),"")</f>
        <v/>
      </c>
      <c r="Z65" s="232" t="str">
        <f t="array" ref="Z65">IFERROR(IF(INDEX(三跨两临近重点区段!$F:$F,MATCH(1,(MONTH(三跨两临近重点区段!$D:$D)=9)*(三跨两临近重点区段!$A:$A=D65),0))="已取消","已取消",INDEX(三跨两临近重点区段!$E:$E,MATCH(1,(MONTH(三跨两临近重点区段!$D:$D)=9)*(三跨两临近重点区段!$A:$A=D65)*(三跨两临近重点区段!$F:$F="现存区段"),0))),"")</f>
        <v/>
      </c>
      <c r="AA65" s="268" t="str">
        <f t="array" ref="AA65">IFERROR(IF(INDEX(三跨两临近重点区段!$F:$F,MATCH(1,(MONTH(三跨两临近重点区段!$D:$D)=10)*(三跨两临近重点区段!$A:$A=D65),0))="已取消","已取消",INDEX(三跨两临近重点区段!$D:$D,MATCH(1,(MONTH(三跨两临近重点区段!$D:$D)=10)*(三跨两临近重点区段!$A:$A=D65)*(三跨两临近重点区段!$F:$F="现存区段"),0))),"")</f>
        <v/>
      </c>
      <c r="AB65" s="72" t="str">
        <f t="array" ref="AB65">IFERROR(IF(INDEX(三跨两临近重点区段!$F:$F,MATCH(1,(MONTH(三跨两临近重点区段!$D:$D)=10)*(三跨两临近重点区段!$A:$A=D65),0))="已取消","已取消",INDEX(三跨两临近重点区段!$E:$E,MATCH(1,(MONTH(三跨两临近重点区段!$D:$D)=10)*(三跨两临近重点区段!$A:$A=D65)*(三跨两临近重点区段!$F:$F="现存区段"),0))),"")</f>
        <v/>
      </c>
      <c r="AC65" s="284" t="str">
        <f t="array" ref="AC65">IFERROR(IF(INDEX(三跨两临近重点区段!$F:$F,MATCH(1,(MONTH(三跨两临近重点区段!$D:$D)=11)*(三跨两临近重点区段!$A:$A=D65),0))="已取消","已取消",INDEX(三跨两临近重点区段!$D:$D,MATCH(1,(MONTH(三跨两临近重点区段!$D:$D)=11)*(三跨两临近重点区段!$A:$A=D65)*(三跨两临近重点区段!$F:$F="现存区段"),0))),"")</f>
        <v/>
      </c>
      <c r="AD65" s="72" t="str">
        <f t="array" ref="AD65">IFERROR(IF(INDEX(三跨两临近重点区段!$F:$F,MATCH(1,(MONTH(三跨两临近重点区段!$D:$D)=11)*(三跨两临近重点区段!$A:$A=D65),0))="已取消","已取消",INDEX(三跨两临近重点区段!$E:$E,MATCH(1,(MONTH(三跨两临近重点区段!$D:$D)=11)*(三跨两临近重点区段!$A:$A=D65)*(三跨两临近重点区段!$F:$F="现存区段"),0))),"")</f>
        <v/>
      </c>
      <c r="AE65" s="284" t="str">
        <f t="array" ref="AE65">IFERROR(IF(INDEX(三跨两临近重点区段!$F:$F,MATCH(1,(MONTH(三跨两临近重点区段!$D:$D)=12)*(三跨两临近重点区段!$A:$A=D65),0))="已取消","已取消",INDEX(三跨两临近重点区段!$D:$D,MATCH(1,(MONTH(三跨两临近重点区段!$D:$D)=12)*(三跨两临近重点区段!$A:$A=D65)*(三跨两临近重点区段!$F:$F="现存区段"),0))),"")</f>
        <v/>
      </c>
      <c r="AF65" s="72" t="str">
        <f t="array" ref="AF65">IFERROR(IF(INDEX(三跨两临近重点区段!$F:$F,MATCH(1,(MONTH(三跨两临近重点区段!$D:$D)=12)*(三跨两临近重点区段!$A:$A=D65),0))="已取消","已取消",INDEX(三跨两临近重点区段!$E:$E,MATCH(1,(MONTH(三跨两临近重点区段!$D:$D)=12)*(三跨两临近重点区段!$A:$A=D65)*(三跨两临近重点区段!$F:$F="现存区段"),0))),"")</f>
        <v/>
      </c>
      <c r="AH65" t="e">
        <f t="array" ref="AH65">INDEX(三跨两临近重点区段!$G:$G,MATCH(D65,三跨两临近重点区段!$A:$A,0))</f>
        <v>#N/A</v>
      </c>
      <c r="AI65" t="e">
        <f>INDEX(三跨两临近重点区段!$J:$J,MATCH(D65,三跨两临近重点区段!$A:$A,0))</f>
        <v>#N/A</v>
      </c>
    </row>
    <row r="66" ht="14.25" spans="1:35">
      <c r="A66" s="263" t="s">
        <v>363</v>
      </c>
      <c r="B66" s="264" t="s">
        <v>2232</v>
      </c>
      <c r="C66" s="263" t="s">
        <v>2221</v>
      </c>
      <c r="D66" s="263" t="s">
        <v>2235</v>
      </c>
      <c r="E66" s="265" t="s">
        <v>2137</v>
      </c>
      <c r="F66" s="264" t="s">
        <v>125</v>
      </c>
      <c r="G66" s="263" t="s">
        <v>2138</v>
      </c>
      <c r="H66" s="263" t="s">
        <v>971</v>
      </c>
      <c r="I66" s="273"/>
      <c r="J66" s="196"/>
      <c r="K66" s="196"/>
      <c r="L66" s="196"/>
      <c r="M66" s="270"/>
      <c r="N66" s="270"/>
      <c r="O66" s="33"/>
      <c r="P66" s="107"/>
      <c r="Q66" s="279"/>
      <c r="R66" s="279"/>
      <c r="S66" s="278">
        <v>45447</v>
      </c>
      <c r="T66" s="279" t="s">
        <v>2117</v>
      </c>
      <c r="U66" s="268" t="str">
        <f t="array" ref="U66">IFERROR(IF(INDEX(三跨两临近重点区段!$F:$F,MATCH(1,(MONTH(三跨两临近重点区段!$D:$D)=7)*(三跨两临近重点区段!$A:$A=D66),0))="已取消","已取消",INDEX(三跨两临近重点区段!$D:$D,MATCH(1,(MONTH(三跨两临近重点区段!$D:$D)=7)*(三跨两临近重点区段!$A:$A=D66)*(三跨两临近重点区段!$F:$F="现存区段"),0))),"")</f>
        <v/>
      </c>
      <c r="V66" s="232" t="str">
        <f t="array" ref="V66">IFERROR(IF(INDEX(三跨两临近重点区段!$F:$F,MATCH(1,(MONTH(三跨两临近重点区段!$D:$D)=7)*(三跨两临近重点区段!$A:$A=D66),0))="已取消","已取消",INDEX(三跨两临近重点区段!$E:$E,MATCH(1,(MONTH(三跨两临近重点区段!$D:$D)=7)*(三跨两临近重点区段!$A:$A=D66)*(三跨两临近重点区段!$F:$F="现存区段"),0))),"")</f>
        <v/>
      </c>
      <c r="W66" s="268" t="str">
        <f t="array" ref="W66">IFERROR(IF(INDEX(三跨两临近重点区段!$F:$F,MATCH(1,(MONTH(三跨两临近重点区段!$D:$D)=8)*(三跨两临近重点区段!$A:$A=D66),0))="已取消","已取消",INDEX(三跨两临近重点区段!$D:$D,MATCH(1,(MONTH(三跨两临近重点区段!$D:$D)=8)*(三跨两临近重点区段!$A:$A=D66)*(三跨两临近重点区段!$F:$F="现存区段"),0))),"")</f>
        <v/>
      </c>
      <c r="X66" s="232" t="str">
        <f t="array" ref="X66">IFERROR(IF(INDEX(三跨两临近重点区段!$F:$F,MATCH(1,(MONTH(三跨两临近重点区段!$D:$D)=8)*(三跨两临近重点区段!$A:$A=D66),0))="已取消","已取消",INDEX(三跨两临近重点区段!$E:$E,MATCH(1,(MONTH(三跨两临近重点区段!$D:$D)=8)*(三跨两临近重点区段!$A:$A=D66)*(三跨两临近重点区段!$F:$F="现存区段"),0))),"")</f>
        <v/>
      </c>
      <c r="Y66" s="268" t="str">
        <f t="array" ref="Y66">IFERROR(IF(INDEX(三跨两临近重点区段!$F:$F,MATCH(1,(MONTH(三跨两临近重点区段!$D:$D)=9)*(三跨两临近重点区段!$A:$A=D66),0))="已取消","已取消",INDEX(三跨两临近重点区段!$D:$D,MATCH(1,(MONTH(三跨两临近重点区段!$D:$D)=9)*(三跨两临近重点区段!$A:$A=D66)*(三跨两临近重点区段!$F:$F="现存区段"),0))),"")</f>
        <v/>
      </c>
      <c r="Z66" s="232" t="str">
        <f t="array" ref="Z66">IFERROR(IF(INDEX(三跨两临近重点区段!$F:$F,MATCH(1,(MONTH(三跨两临近重点区段!$D:$D)=9)*(三跨两临近重点区段!$A:$A=D66),0))="已取消","已取消",INDEX(三跨两临近重点区段!$E:$E,MATCH(1,(MONTH(三跨两临近重点区段!$D:$D)=9)*(三跨两临近重点区段!$A:$A=D66)*(三跨两临近重点区段!$F:$F="现存区段"),0))),"")</f>
        <v/>
      </c>
      <c r="AA66" s="268" t="str">
        <f t="array" ref="AA66">IFERROR(IF(INDEX(三跨两临近重点区段!$F:$F,MATCH(1,(MONTH(三跨两临近重点区段!$D:$D)=10)*(三跨两临近重点区段!$A:$A=D66),0))="已取消","已取消",INDEX(三跨两临近重点区段!$D:$D,MATCH(1,(MONTH(三跨两临近重点区段!$D:$D)=10)*(三跨两临近重点区段!$A:$A=D66)*(三跨两临近重点区段!$F:$F="现存区段"),0))),"")</f>
        <v/>
      </c>
      <c r="AB66" s="72" t="str">
        <f t="array" ref="AB66">IFERROR(IF(INDEX(三跨两临近重点区段!$F:$F,MATCH(1,(MONTH(三跨两临近重点区段!$D:$D)=10)*(三跨两临近重点区段!$A:$A=D66),0))="已取消","已取消",INDEX(三跨两临近重点区段!$E:$E,MATCH(1,(MONTH(三跨两临近重点区段!$D:$D)=10)*(三跨两临近重点区段!$A:$A=D66)*(三跨两临近重点区段!$F:$F="现存区段"),0))),"")</f>
        <v/>
      </c>
      <c r="AC66" s="284" t="str">
        <f t="array" ref="AC66">IFERROR(IF(INDEX(三跨两临近重点区段!$F:$F,MATCH(1,(MONTH(三跨两临近重点区段!$D:$D)=11)*(三跨两临近重点区段!$A:$A=D66),0))="已取消","已取消",INDEX(三跨两临近重点区段!$D:$D,MATCH(1,(MONTH(三跨两临近重点区段!$D:$D)=11)*(三跨两临近重点区段!$A:$A=D66)*(三跨两临近重点区段!$F:$F="现存区段"),0))),"")</f>
        <v/>
      </c>
      <c r="AD66" s="72" t="str">
        <f t="array" ref="AD66">IFERROR(IF(INDEX(三跨两临近重点区段!$F:$F,MATCH(1,(MONTH(三跨两临近重点区段!$D:$D)=11)*(三跨两临近重点区段!$A:$A=D66),0))="已取消","已取消",INDEX(三跨两临近重点区段!$E:$E,MATCH(1,(MONTH(三跨两临近重点区段!$D:$D)=11)*(三跨两临近重点区段!$A:$A=D66)*(三跨两临近重点区段!$F:$F="现存区段"),0))),"")</f>
        <v/>
      </c>
      <c r="AE66" s="284" t="str">
        <f t="array" ref="AE66">IFERROR(IF(INDEX(三跨两临近重点区段!$F:$F,MATCH(1,(MONTH(三跨两临近重点区段!$D:$D)=12)*(三跨两临近重点区段!$A:$A=D66),0))="已取消","已取消",INDEX(三跨两临近重点区段!$D:$D,MATCH(1,(MONTH(三跨两临近重点区段!$D:$D)=12)*(三跨两临近重点区段!$A:$A=D66)*(三跨两临近重点区段!$F:$F="现存区段"),0))),"")</f>
        <v/>
      </c>
      <c r="AF66" s="72" t="str">
        <f t="array" ref="AF66">IFERROR(IF(INDEX(三跨两临近重点区段!$F:$F,MATCH(1,(MONTH(三跨两临近重点区段!$D:$D)=12)*(三跨两临近重点区段!$A:$A=D66),0))="已取消","已取消",INDEX(三跨两临近重点区段!$E:$E,MATCH(1,(MONTH(三跨两临近重点区段!$D:$D)=12)*(三跨两临近重点区段!$A:$A=D66)*(三跨两临近重点区段!$F:$F="现存区段"),0))),"")</f>
        <v/>
      </c>
      <c r="AH66" t="e">
        <f t="array" ref="AH66">INDEX(三跨两临近重点区段!$G:$G,MATCH(D66,三跨两临近重点区段!$A:$A,0))</f>
        <v>#N/A</v>
      </c>
      <c r="AI66" t="e">
        <f>INDEX(三跨两临近重点区段!$J:$J,MATCH(D66,三跨两临近重点区段!$A:$A,0))</f>
        <v>#N/A</v>
      </c>
    </row>
    <row r="67" ht="14.25" spans="1:35">
      <c r="A67" s="263" t="s">
        <v>363</v>
      </c>
      <c r="B67" s="264" t="s">
        <v>2232</v>
      </c>
      <c r="C67" s="263" t="s">
        <v>2223</v>
      </c>
      <c r="D67" s="263" t="s">
        <v>2236</v>
      </c>
      <c r="E67" s="265" t="s">
        <v>2137</v>
      </c>
      <c r="F67" s="264" t="s">
        <v>125</v>
      </c>
      <c r="G67" s="263" t="s">
        <v>2138</v>
      </c>
      <c r="H67" s="263" t="s">
        <v>971</v>
      </c>
      <c r="I67" s="273"/>
      <c r="J67" s="196"/>
      <c r="K67" s="196"/>
      <c r="L67" s="196"/>
      <c r="M67" s="270"/>
      <c r="N67" s="270"/>
      <c r="O67" s="33"/>
      <c r="P67" s="107"/>
      <c r="Q67" s="279"/>
      <c r="R67" s="279"/>
      <c r="S67" s="278">
        <v>45447</v>
      </c>
      <c r="T67" s="279" t="s">
        <v>2117</v>
      </c>
      <c r="U67" s="268" t="str">
        <f t="array" ref="U67">IFERROR(IF(INDEX(三跨两临近重点区段!$F:$F,MATCH(1,(MONTH(三跨两临近重点区段!$D:$D)=7)*(三跨两临近重点区段!$A:$A=D67),0))="已取消","已取消",INDEX(三跨两临近重点区段!$D:$D,MATCH(1,(MONTH(三跨两临近重点区段!$D:$D)=7)*(三跨两临近重点区段!$A:$A=D67)*(三跨两临近重点区段!$F:$F="现存区段"),0))),"")</f>
        <v/>
      </c>
      <c r="V67" s="232" t="str">
        <f t="array" ref="V67">IFERROR(IF(INDEX(三跨两临近重点区段!$F:$F,MATCH(1,(MONTH(三跨两临近重点区段!$D:$D)=7)*(三跨两临近重点区段!$A:$A=D67),0))="已取消","已取消",INDEX(三跨两临近重点区段!$E:$E,MATCH(1,(MONTH(三跨两临近重点区段!$D:$D)=7)*(三跨两临近重点区段!$A:$A=D67)*(三跨两临近重点区段!$F:$F="现存区段"),0))),"")</f>
        <v/>
      </c>
      <c r="W67" s="268" t="str">
        <f t="array" ref="W67">IFERROR(IF(INDEX(三跨两临近重点区段!$F:$F,MATCH(1,(MONTH(三跨两临近重点区段!$D:$D)=8)*(三跨两临近重点区段!$A:$A=D67),0))="已取消","已取消",INDEX(三跨两临近重点区段!$D:$D,MATCH(1,(MONTH(三跨两临近重点区段!$D:$D)=8)*(三跨两临近重点区段!$A:$A=D67)*(三跨两临近重点区段!$F:$F="现存区段"),0))),"")</f>
        <v/>
      </c>
      <c r="X67" s="232" t="str">
        <f t="array" ref="X67">IFERROR(IF(INDEX(三跨两临近重点区段!$F:$F,MATCH(1,(MONTH(三跨两临近重点区段!$D:$D)=8)*(三跨两临近重点区段!$A:$A=D67),0))="已取消","已取消",INDEX(三跨两临近重点区段!$E:$E,MATCH(1,(MONTH(三跨两临近重点区段!$D:$D)=8)*(三跨两临近重点区段!$A:$A=D67)*(三跨两临近重点区段!$F:$F="现存区段"),0))),"")</f>
        <v/>
      </c>
      <c r="Y67" s="268" t="str">
        <f t="array" ref="Y67">IFERROR(IF(INDEX(三跨两临近重点区段!$F:$F,MATCH(1,(MONTH(三跨两临近重点区段!$D:$D)=9)*(三跨两临近重点区段!$A:$A=D67),0))="已取消","已取消",INDEX(三跨两临近重点区段!$D:$D,MATCH(1,(MONTH(三跨两临近重点区段!$D:$D)=9)*(三跨两临近重点区段!$A:$A=D67)*(三跨两临近重点区段!$F:$F="现存区段"),0))),"")</f>
        <v/>
      </c>
      <c r="Z67" s="232" t="str">
        <f t="array" ref="Z67">IFERROR(IF(INDEX(三跨两临近重点区段!$F:$F,MATCH(1,(MONTH(三跨两临近重点区段!$D:$D)=9)*(三跨两临近重点区段!$A:$A=D67),0))="已取消","已取消",INDEX(三跨两临近重点区段!$E:$E,MATCH(1,(MONTH(三跨两临近重点区段!$D:$D)=9)*(三跨两临近重点区段!$A:$A=D67)*(三跨两临近重点区段!$F:$F="现存区段"),0))),"")</f>
        <v/>
      </c>
      <c r="AA67" s="268" t="str">
        <f t="array" ref="AA67">IFERROR(IF(INDEX(三跨两临近重点区段!$F:$F,MATCH(1,(MONTH(三跨两临近重点区段!$D:$D)=10)*(三跨两临近重点区段!$A:$A=D67),0))="已取消","已取消",INDEX(三跨两临近重点区段!$D:$D,MATCH(1,(MONTH(三跨两临近重点区段!$D:$D)=10)*(三跨两临近重点区段!$A:$A=D67)*(三跨两临近重点区段!$F:$F="现存区段"),0))),"")</f>
        <v/>
      </c>
      <c r="AB67" s="72" t="str">
        <f t="array" ref="AB67">IFERROR(IF(INDEX(三跨两临近重点区段!$F:$F,MATCH(1,(MONTH(三跨两临近重点区段!$D:$D)=10)*(三跨两临近重点区段!$A:$A=D67),0))="已取消","已取消",INDEX(三跨两临近重点区段!$E:$E,MATCH(1,(MONTH(三跨两临近重点区段!$D:$D)=10)*(三跨两临近重点区段!$A:$A=D67)*(三跨两临近重点区段!$F:$F="现存区段"),0))),"")</f>
        <v/>
      </c>
      <c r="AC67" s="284" t="str">
        <f t="array" ref="AC67">IFERROR(IF(INDEX(三跨两临近重点区段!$F:$F,MATCH(1,(MONTH(三跨两临近重点区段!$D:$D)=11)*(三跨两临近重点区段!$A:$A=D67),0))="已取消","已取消",INDEX(三跨两临近重点区段!$D:$D,MATCH(1,(MONTH(三跨两临近重点区段!$D:$D)=11)*(三跨两临近重点区段!$A:$A=D67)*(三跨两临近重点区段!$F:$F="现存区段"),0))),"")</f>
        <v/>
      </c>
      <c r="AD67" s="72" t="str">
        <f t="array" ref="AD67">IFERROR(IF(INDEX(三跨两临近重点区段!$F:$F,MATCH(1,(MONTH(三跨两临近重点区段!$D:$D)=11)*(三跨两临近重点区段!$A:$A=D67),0))="已取消","已取消",INDEX(三跨两临近重点区段!$E:$E,MATCH(1,(MONTH(三跨两临近重点区段!$D:$D)=11)*(三跨两临近重点区段!$A:$A=D67)*(三跨两临近重点区段!$F:$F="现存区段"),0))),"")</f>
        <v/>
      </c>
      <c r="AE67" s="284" t="str">
        <f t="array" ref="AE67">IFERROR(IF(INDEX(三跨两临近重点区段!$F:$F,MATCH(1,(MONTH(三跨两临近重点区段!$D:$D)=12)*(三跨两临近重点区段!$A:$A=D67),0))="已取消","已取消",INDEX(三跨两临近重点区段!$D:$D,MATCH(1,(MONTH(三跨两临近重点区段!$D:$D)=12)*(三跨两临近重点区段!$A:$A=D67)*(三跨两临近重点区段!$F:$F="现存区段"),0))),"")</f>
        <v/>
      </c>
      <c r="AF67" s="72" t="str">
        <f t="array" ref="AF67">IFERROR(IF(INDEX(三跨两临近重点区段!$F:$F,MATCH(1,(MONTH(三跨两临近重点区段!$D:$D)=12)*(三跨两临近重点区段!$A:$A=D67),0))="已取消","已取消",INDEX(三跨两临近重点区段!$E:$E,MATCH(1,(MONTH(三跨两临近重点区段!$D:$D)=12)*(三跨两临近重点区段!$A:$A=D67)*(三跨两临近重点区段!$F:$F="现存区段"),0))),"")</f>
        <v/>
      </c>
      <c r="AH67" t="e">
        <f t="array" ref="AH67">INDEX(三跨两临近重点区段!$G:$G,MATCH(D67,三跨两临近重点区段!$A:$A,0))</f>
        <v>#N/A</v>
      </c>
      <c r="AI67" t="e">
        <f>INDEX(三跨两临近重点区段!$J:$J,MATCH(D67,三跨两临近重点区段!$A:$A,0))</f>
        <v>#N/A</v>
      </c>
    </row>
    <row r="68" ht="14.25" spans="1:35">
      <c r="A68" s="263" t="s">
        <v>363</v>
      </c>
      <c r="B68" s="264" t="s">
        <v>2232</v>
      </c>
      <c r="C68" s="263" t="s">
        <v>2225</v>
      </c>
      <c r="D68" s="263" t="s">
        <v>2237</v>
      </c>
      <c r="E68" s="265" t="s">
        <v>2137</v>
      </c>
      <c r="F68" s="264" t="s">
        <v>125</v>
      </c>
      <c r="G68" s="263" t="s">
        <v>2138</v>
      </c>
      <c r="H68" s="263" t="s">
        <v>971</v>
      </c>
      <c r="I68" s="273"/>
      <c r="J68" s="196"/>
      <c r="K68" s="196"/>
      <c r="L68" s="196"/>
      <c r="M68" s="270"/>
      <c r="N68" s="270"/>
      <c r="O68" s="33"/>
      <c r="P68" s="107"/>
      <c r="Q68" s="279"/>
      <c r="R68" s="279"/>
      <c r="S68" s="278">
        <v>45447</v>
      </c>
      <c r="T68" s="279" t="s">
        <v>2117</v>
      </c>
      <c r="U68" s="268" t="str">
        <f t="array" ref="U68">IFERROR(IF(INDEX(三跨两临近重点区段!$F:$F,MATCH(1,(MONTH(三跨两临近重点区段!$D:$D)=7)*(三跨两临近重点区段!$A:$A=D68),0))="已取消","已取消",INDEX(三跨两临近重点区段!$D:$D,MATCH(1,(MONTH(三跨两临近重点区段!$D:$D)=7)*(三跨两临近重点区段!$A:$A=D68)*(三跨两临近重点区段!$F:$F="现存区段"),0))),"")</f>
        <v/>
      </c>
      <c r="V68" s="232" t="str">
        <f t="array" ref="V68">IFERROR(IF(INDEX(三跨两临近重点区段!$F:$F,MATCH(1,(MONTH(三跨两临近重点区段!$D:$D)=7)*(三跨两临近重点区段!$A:$A=D68),0))="已取消","已取消",INDEX(三跨两临近重点区段!$E:$E,MATCH(1,(MONTH(三跨两临近重点区段!$D:$D)=7)*(三跨两临近重点区段!$A:$A=D68)*(三跨两临近重点区段!$F:$F="现存区段"),0))),"")</f>
        <v/>
      </c>
      <c r="W68" s="268" t="str">
        <f t="array" ref="W68">IFERROR(IF(INDEX(三跨两临近重点区段!$F:$F,MATCH(1,(MONTH(三跨两临近重点区段!$D:$D)=8)*(三跨两临近重点区段!$A:$A=D68),0))="已取消","已取消",INDEX(三跨两临近重点区段!$D:$D,MATCH(1,(MONTH(三跨两临近重点区段!$D:$D)=8)*(三跨两临近重点区段!$A:$A=D68)*(三跨两临近重点区段!$F:$F="现存区段"),0))),"")</f>
        <v/>
      </c>
      <c r="X68" s="232" t="str">
        <f t="array" ref="X68">IFERROR(IF(INDEX(三跨两临近重点区段!$F:$F,MATCH(1,(MONTH(三跨两临近重点区段!$D:$D)=8)*(三跨两临近重点区段!$A:$A=D68),0))="已取消","已取消",INDEX(三跨两临近重点区段!$E:$E,MATCH(1,(MONTH(三跨两临近重点区段!$D:$D)=8)*(三跨两临近重点区段!$A:$A=D68)*(三跨两临近重点区段!$F:$F="现存区段"),0))),"")</f>
        <v/>
      </c>
      <c r="Y68" s="268" t="str">
        <f t="array" ref="Y68">IFERROR(IF(INDEX(三跨两临近重点区段!$F:$F,MATCH(1,(MONTH(三跨两临近重点区段!$D:$D)=9)*(三跨两临近重点区段!$A:$A=D68),0))="已取消","已取消",INDEX(三跨两临近重点区段!$D:$D,MATCH(1,(MONTH(三跨两临近重点区段!$D:$D)=9)*(三跨两临近重点区段!$A:$A=D68)*(三跨两临近重点区段!$F:$F="现存区段"),0))),"")</f>
        <v/>
      </c>
      <c r="Z68" s="232" t="str">
        <f t="array" ref="Z68">IFERROR(IF(INDEX(三跨两临近重点区段!$F:$F,MATCH(1,(MONTH(三跨两临近重点区段!$D:$D)=9)*(三跨两临近重点区段!$A:$A=D68),0))="已取消","已取消",INDEX(三跨两临近重点区段!$E:$E,MATCH(1,(MONTH(三跨两临近重点区段!$D:$D)=9)*(三跨两临近重点区段!$A:$A=D68)*(三跨两临近重点区段!$F:$F="现存区段"),0))),"")</f>
        <v/>
      </c>
      <c r="AA68" s="268" t="str">
        <f t="array" ref="AA68">IFERROR(IF(INDEX(三跨两临近重点区段!$F:$F,MATCH(1,(MONTH(三跨两临近重点区段!$D:$D)=10)*(三跨两临近重点区段!$A:$A=D68),0))="已取消","已取消",INDEX(三跨两临近重点区段!$D:$D,MATCH(1,(MONTH(三跨两临近重点区段!$D:$D)=10)*(三跨两临近重点区段!$A:$A=D68)*(三跨两临近重点区段!$F:$F="现存区段"),0))),"")</f>
        <v/>
      </c>
      <c r="AB68" s="72" t="str">
        <f t="array" ref="AB68">IFERROR(IF(INDEX(三跨两临近重点区段!$F:$F,MATCH(1,(MONTH(三跨两临近重点区段!$D:$D)=10)*(三跨两临近重点区段!$A:$A=D68),0))="已取消","已取消",INDEX(三跨两临近重点区段!$E:$E,MATCH(1,(MONTH(三跨两临近重点区段!$D:$D)=10)*(三跨两临近重点区段!$A:$A=D68)*(三跨两临近重点区段!$F:$F="现存区段"),0))),"")</f>
        <v/>
      </c>
      <c r="AC68" s="284" t="str">
        <f t="array" ref="AC68">IFERROR(IF(INDEX(三跨两临近重点区段!$F:$F,MATCH(1,(MONTH(三跨两临近重点区段!$D:$D)=11)*(三跨两临近重点区段!$A:$A=D68),0))="已取消","已取消",INDEX(三跨两临近重点区段!$D:$D,MATCH(1,(MONTH(三跨两临近重点区段!$D:$D)=11)*(三跨两临近重点区段!$A:$A=D68)*(三跨两临近重点区段!$F:$F="现存区段"),0))),"")</f>
        <v/>
      </c>
      <c r="AD68" s="72" t="str">
        <f t="array" ref="AD68">IFERROR(IF(INDEX(三跨两临近重点区段!$F:$F,MATCH(1,(MONTH(三跨两临近重点区段!$D:$D)=11)*(三跨两临近重点区段!$A:$A=D68),0))="已取消","已取消",INDEX(三跨两临近重点区段!$E:$E,MATCH(1,(MONTH(三跨两临近重点区段!$D:$D)=11)*(三跨两临近重点区段!$A:$A=D68)*(三跨两临近重点区段!$F:$F="现存区段"),0))),"")</f>
        <v/>
      </c>
      <c r="AE68" s="284" t="str">
        <f t="array" ref="AE68">IFERROR(IF(INDEX(三跨两临近重点区段!$F:$F,MATCH(1,(MONTH(三跨两临近重点区段!$D:$D)=12)*(三跨两临近重点区段!$A:$A=D68),0))="已取消","已取消",INDEX(三跨两临近重点区段!$D:$D,MATCH(1,(MONTH(三跨两临近重点区段!$D:$D)=12)*(三跨两临近重点区段!$A:$A=D68)*(三跨两临近重点区段!$F:$F="现存区段"),0))),"")</f>
        <v/>
      </c>
      <c r="AF68" s="72" t="str">
        <f t="array" ref="AF68">IFERROR(IF(INDEX(三跨两临近重点区段!$F:$F,MATCH(1,(MONTH(三跨两临近重点区段!$D:$D)=12)*(三跨两临近重点区段!$A:$A=D68),0))="已取消","已取消",INDEX(三跨两临近重点区段!$E:$E,MATCH(1,(MONTH(三跨两临近重点区段!$D:$D)=12)*(三跨两临近重点区段!$A:$A=D68)*(三跨两临近重点区段!$F:$F="现存区段"),0))),"")</f>
        <v/>
      </c>
      <c r="AH68" t="e">
        <f t="array" ref="AH68">INDEX(三跨两临近重点区段!$G:$G,MATCH(D68,三跨两临近重点区段!$A:$A,0))</f>
        <v>#N/A</v>
      </c>
      <c r="AI68" t="e">
        <f>INDEX(三跨两临近重点区段!$J:$J,MATCH(D68,三跨两临近重点区段!$A:$A,0))</f>
        <v>#N/A</v>
      </c>
    </row>
    <row r="69" ht="14.25" spans="1:35">
      <c r="A69" s="263" t="s">
        <v>363</v>
      </c>
      <c r="B69" s="264" t="s">
        <v>2232</v>
      </c>
      <c r="C69" s="263" t="s">
        <v>2227</v>
      </c>
      <c r="D69" s="263" t="s">
        <v>2238</v>
      </c>
      <c r="E69" s="265" t="s">
        <v>2137</v>
      </c>
      <c r="F69" s="264" t="s">
        <v>125</v>
      </c>
      <c r="G69" s="263" t="s">
        <v>2138</v>
      </c>
      <c r="H69" s="263" t="s">
        <v>971</v>
      </c>
      <c r="I69" s="285"/>
      <c r="J69" s="196"/>
      <c r="K69" s="196"/>
      <c r="L69" s="286"/>
      <c r="M69" s="270"/>
      <c r="N69" s="270"/>
      <c r="O69" s="33"/>
      <c r="P69" s="107"/>
      <c r="Q69" s="279"/>
      <c r="R69" s="279"/>
      <c r="S69" s="278">
        <v>45447</v>
      </c>
      <c r="T69" s="279" t="s">
        <v>2117</v>
      </c>
      <c r="U69" s="268" t="str">
        <f t="array" ref="U69">IFERROR(IF(INDEX(三跨两临近重点区段!$F:$F,MATCH(1,(MONTH(三跨两临近重点区段!$D:$D)=7)*(三跨两临近重点区段!$A:$A=D69),0))="已取消","已取消",INDEX(三跨两临近重点区段!$D:$D,MATCH(1,(MONTH(三跨两临近重点区段!$D:$D)=7)*(三跨两临近重点区段!$A:$A=D69)*(三跨两临近重点区段!$F:$F="现存区段"),0))),"")</f>
        <v/>
      </c>
      <c r="V69" s="232" t="str">
        <f t="array" ref="V69">IFERROR(IF(INDEX(三跨两临近重点区段!$F:$F,MATCH(1,(MONTH(三跨两临近重点区段!$D:$D)=7)*(三跨两临近重点区段!$A:$A=D69),0))="已取消","已取消",INDEX(三跨两临近重点区段!$E:$E,MATCH(1,(MONTH(三跨两临近重点区段!$D:$D)=7)*(三跨两临近重点区段!$A:$A=D69)*(三跨两临近重点区段!$F:$F="现存区段"),0))),"")</f>
        <v/>
      </c>
      <c r="W69" s="268" t="str">
        <f t="array" ref="W69">IFERROR(IF(INDEX(三跨两临近重点区段!$F:$F,MATCH(1,(MONTH(三跨两临近重点区段!$D:$D)=8)*(三跨两临近重点区段!$A:$A=D69),0))="已取消","已取消",INDEX(三跨两临近重点区段!$D:$D,MATCH(1,(MONTH(三跨两临近重点区段!$D:$D)=8)*(三跨两临近重点区段!$A:$A=D69)*(三跨两临近重点区段!$F:$F="现存区段"),0))),"")</f>
        <v/>
      </c>
      <c r="X69" s="232" t="str">
        <f t="array" ref="X69">IFERROR(IF(INDEX(三跨两临近重点区段!$F:$F,MATCH(1,(MONTH(三跨两临近重点区段!$D:$D)=8)*(三跨两临近重点区段!$A:$A=D69),0))="已取消","已取消",INDEX(三跨两临近重点区段!$E:$E,MATCH(1,(MONTH(三跨两临近重点区段!$D:$D)=8)*(三跨两临近重点区段!$A:$A=D69)*(三跨两临近重点区段!$F:$F="现存区段"),0))),"")</f>
        <v/>
      </c>
      <c r="Y69" s="268" t="str">
        <f t="array" ref="Y69">IFERROR(IF(INDEX(三跨两临近重点区段!$F:$F,MATCH(1,(MONTH(三跨两临近重点区段!$D:$D)=9)*(三跨两临近重点区段!$A:$A=D69),0))="已取消","已取消",INDEX(三跨两临近重点区段!$D:$D,MATCH(1,(MONTH(三跨两临近重点区段!$D:$D)=9)*(三跨两临近重点区段!$A:$A=D69)*(三跨两临近重点区段!$F:$F="现存区段"),0))),"")</f>
        <v/>
      </c>
      <c r="Z69" s="232" t="str">
        <f t="array" ref="Z69">IFERROR(IF(INDEX(三跨两临近重点区段!$F:$F,MATCH(1,(MONTH(三跨两临近重点区段!$D:$D)=9)*(三跨两临近重点区段!$A:$A=D69),0))="已取消","已取消",INDEX(三跨两临近重点区段!$E:$E,MATCH(1,(MONTH(三跨两临近重点区段!$D:$D)=9)*(三跨两临近重点区段!$A:$A=D69)*(三跨两临近重点区段!$F:$F="现存区段"),0))),"")</f>
        <v/>
      </c>
      <c r="AA69" s="268" t="str">
        <f t="array" ref="AA69">IFERROR(IF(INDEX(三跨两临近重点区段!$F:$F,MATCH(1,(MONTH(三跨两临近重点区段!$D:$D)=10)*(三跨两临近重点区段!$A:$A=D69),0))="已取消","已取消",INDEX(三跨两临近重点区段!$D:$D,MATCH(1,(MONTH(三跨两临近重点区段!$D:$D)=10)*(三跨两临近重点区段!$A:$A=D69)*(三跨两临近重点区段!$F:$F="现存区段"),0))),"")</f>
        <v/>
      </c>
      <c r="AB69" s="72" t="str">
        <f t="array" ref="AB69">IFERROR(IF(INDEX(三跨两临近重点区段!$F:$F,MATCH(1,(MONTH(三跨两临近重点区段!$D:$D)=10)*(三跨两临近重点区段!$A:$A=D69),0))="已取消","已取消",INDEX(三跨两临近重点区段!$E:$E,MATCH(1,(MONTH(三跨两临近重点区段!$D:$D)=10)*(三跨两临近重点区段!$A:$A=D69)*(三跨两临近重点区段!$F:$F="现存区段"),0))),"")</f>
        <v/>
      </c>
      <c r="AC69" s="284" t="str">
        <f t="array" ref="AC69">IFERROR(IF(INDEX(三跨两临近重点区段!$F:$F,MATCH(1,(MONTH(三跨两临近重点区段!$D:$D)=11)*(三跨两临近重点区段!$A:$A=D69),0))="已取消","已取消",INDEX(三跨两临近重点区段!$D:$D,MATCH(1,(MONTH(三跨两临近重点区段!$D:$D)=11)*(三跨两临近重点区段!$A:$A=D69)*(三跨两临近重点区段!$F:$F="现存区段"),0))),"")</f>
        <v/>
      </c>
      <c r="AD69" s="72" t="str">
        <f t="array" ref="AD69">IFERROR(IF(INDEX(三跨两临近重点区段!$F:$F,MATCH(1,(MONTH(三跨两临近重点区段!$D:$D)=11)*(三跨两临近重点区段!$A:$A=D69),0))="已取消","已取消",INDEX(三跨两临近重点区段!$E:$E,MATCH(1,(MONTH(三跨两临近重点区段!$D:$D)=11)*(三跨两临近重点区段!$A:$A=D69)*(三跨两临近重点区段!$F:$F="现存区段"),0))),"")</f>
        <v/>
      </c>
      <c r="AE69" s="284" t="str">
        <f t="array" ref="AE69">IFERROR(IF(INDEX(三跨两临近重点区段!$F:$F,MATCH(1,(MONTH(三跨两临近重点区段!$D:$D)=12)*(三跨两临近重点区段!$A:$A=D69),0))="已取消","已取消",INDEX(三跨两临近重点区段!$D:$D,MATCH(1,(MONTH(三跨两临近重点区段!$D:$D)=12)*(三跨两临近重点区段!$A:$A=D69)*(三跨两临近重点区段!$F:$F="现存区段"),0))),"")</f>
        <v/>
      </c>
      <c r="AF69" s="72" t="str">
        <f t="array" ref="AF69">IFERROR(IF(INDEX(三跨两临近重点区段!$F:$F,MATCH(1,(MONTH(三跨两临近重点区段!$D:$D)=12)*(三跨两临近重点区段!$A:$A=D69),0))="已取消","已取消",INDEX(三跨两临近重点区段!$E:$E,MATCH(1,(MONTH(三跨两临近重点区段!$D:$D)=12)*(三跨两临近重点区段!$A:$A=D69)*(三跨两临近重点区段!$F:$F="现存区段"),0))),"")</f>
        <v/>
      </c>
      <c r="AH69" t="e">
        <f t="array" ref="AH69">INDEX(三跨两临近重点区段!$G:$G,MATCH(D69,三跨两临近重点区段!$A:$A,0))</f>
        <v>#N/A</v>
      </c>
      <c r="AI69" t="e">
        <f>INDEX(三跨两临近重点区段!$J:$J,MATCH(D69,三跨两临近重点区段!$A:$A,0))</f>
        <v>#N/A</v>
      </c>
    </row>
    <row r="70" ht="14.25" spans="1:35">
      <c r="A70" s="263" t="s">
        <v>363</v>
      </c>
      <c r="B70" s="264" t="s">
        <v>2232</v>
      </c>
      <c r="C70" s="263" t="s">
        <v>2229</v>
      </c>
      <c r="D70" s="263" t="s">
        <v>2239</v>
      </c>
      <c r="E70" s="265" t="s">
        <v>2137</v>
      </c>
      <c r="F70" s="264" t="s">
        <v>125</v>
      </c>
      <c r="G70" s="263" t="s">
        <v>2138</v>
      </c>
      <c r="H70" s="263" t="s">
        <v>971</v>
      </c>
      <c r="I70" s="285"/>
      <c r="J70" s="196"/>
      <c r="K70" s="196"/>
      <c r="L70" s="286"/>
      <c r="M70" s="270"/>
      <c r="N70" s="270"/>
      <c r="O70" s="33"/>
      <c r="P70" s="107"/>
      <c r="Q70" s="279"/>
      <c r="R70" s="279"/>
      <c r="S70" s="278">
        <v>45447</v>
      </c>
      <c r="T70" s="279" t="s">
        <v>2117</v>
      </c>
      <c r="U70" s="268" t="str">
        <f t="array" ref="U70">IFERROR(IF(INDEX(三跨两临近重点区段!$F:$F,MATCH(1,(MONTH(三跨两临近重点区段!$D:$D)=7)*(三跨两临近重点区段!$A:$A=D70),0))="已取消","已取消",INDEX(三跨两临近重点区段!$D:$D,MATCH(1,(MONTH(三跨两临近重点区段!$D:$D)=7)*(三跨两临近重点区段!$A:$A=D70)*(三跨两临近重点区段!$F:$F="现存区段"),0))),"")</f>
        <v/>
      </c>
      <c r="V70" s="232" t="str">
        <f t="array" ref="V70">IFERROR(IF(INDEX(三跨两临近重点区段!$F:$F,MATCH(1,(MONTH(三跨两临近重点区段!$D:$D)=7)*(三跨两临近重点区段!$A:$A=D70),0))="已取消","已取消",INDEX(三跨两临近重点区段!$E:$E,MATCH(1,(MONTH(三跨两临近重点区段!$D:$D)=7)*(三跨两临近重点区段!$A:$A=D70)*(三跨两临近重点区段!$F:$F="现存区段"),0))),"")</f>
        <v/>
      </c>
      <c r="W70" s="268" t="str">
        <f t="array" ref="W70">IFERROR(IF(INDEX(三跨两临近重点区段!$F:$F,MATCH(1,(MONTH(三跨两临近重点区段!$D:$D)=8)*(三跨两临近重点区段!$A:$A=D70),0))="已取消","已取消",INDEX(三跨两临近重点区段!$D:$D,MATCH(1,(MONTH(三跨两临近重点区段!$D:$D)=8)*(三跨两临近重点区段!$A:$A=D70)*(三跨两临近重点区段!$F:$F="现存区段"),0))),"")</f>
        <v/>
      </c>
      <c r="X70" s="232" t="str">
        <f t="array" ref="X70">IFERROR(IF(INDEX(三跨两临近重点区段!$F:$F,MATCH(1,(MONTH(三跨两临近重点区段!$D:$D)=8)*(三跨两临近重点区段!$A:$A=D70),0))="已取消","已取消",INDEX(三跨两临近重点区段!$E:$E,MATCH(1,(MONTH(三跨两临近重点区段!$D:$D)=8)*(三跨两临近重点区段!$A:$A=D70)*(三跨两临近重点区段!$F:$F="现存区段"),0))),"")</f>
        <v/>
      </c>
      <c r="Y70" s="268" t="str">
        <f t="array" ref="Y70">IFERROR(IF(INDEX(三跨两临近重点区段!$F:$F,MATCH(1,(MONTH(三跨两临近重点区段!$D:$D)=9)*(三跨两临近重点区段!$A:$A=D70),0))="已取消","已取消",INDEX(三跨两临近重点区段!$D:$D,MATCH(1,(MONTH(三跨两临近重点区段!$D:$D)=9)*(三跨两临近重点区段!$A:$A=D70)*(三跨两临近重点区段!$F:$F="现存区段"),0))),"")</f>
        <v/>
      </c>
      <c r="Z70" s="232" t="str">
        <f t="array" ref="Z70">IFERROR(IF(INDEX(三跨两临近重点区段!$F:$F,MATCH(1,(MONTH(三跨两临近重点区段!$D:$D)=9)*(三跨两临近重点区段!$A:$A=D70),0))="已取消","已取消",INDEX(三跨两临近重点区段!$E:$E,MATCH(1,(MONTH(三跨两临近重点区段!$D:$D)=9)*(三跨两临近重点区段!$A:$A=D70)*(三跨两临近重点区段!$F:$F="现存区段"),0))),"")</f>
        <v/>
      </c>
      <c r="AA70" s="268" t="str">
        <f t="array" ref="AA70">IFERROR(IF(INDEX(三跨两临近重点区段!$F:$F,MATCH(1,(MONTH(三跨两临近重点区段!$D:$D)=10)*(三跨两临近重点区段!$A:$A=D70),0))="已取消","已取消",INDEX(三跨两临近重点区段!$D:$D,MATCH(1,(MONTH(三跨两临近重点区段!$D:$D)=10)*(三跨两临近重点区段!$A:$A=D70)*(三跨两临近重点区段!$F:$F="现存区段"),0))),"")</f>
        <v/>
      </c>
      <c r="AB70" s="72" t="str">
        <f t="array" ref="AB70">IFERROR(IF(INDEX(三跨两临近重点区段!$F:$F,MATCH(1,(MONTH(三跨两临近重点区段!$D:$D)=10)*(三跨两临近重点区段!$A:$A=D70),0))="已取消","已取消",INDEX(三跨两临近重点区段!$E:$E,MATCH(1,(MONTH(三跨两临近重点区段!$D:$D)=10)*(三跨两临近重点区段!$A:$A=D70)*(三跨两临近重点区段!$F:$F="现存区段"),0))),"")</f>
        <v/>
      </c>
      <c r="AC70" s="284" t="str">
        <f t="array" ref="AC70">IFERROR(IF(INDEX(三跨两临近重点区段!$F:$F,MATCH(1,(MONTH(三跨两临近重点区段!$D:$D)=11)*(三跨两临近重点区段!$A:$A=D70),0))="已取消","已取消",INDEX(三跨两临近重点区段!$D:$D,MATCH(1,(MONTH(三跨两临近重点区段!$D:$D)=11)*(三跨两临近重点区段!$A:$A=D70)*(三跨两临近重点区段!$F:$F="现存区段"),0))),"")</f>
        <v/>
      </c>
      <c r="AD70" s="72" t="str">
        <f t="array" ref="AD70">IFERROR(IF(INDEX(三跨两临近重点区段!$F:$F,MATCH(1,(MONTH(三跨两临近重点区段!$D:$D)=11)*(三跨两临近重点区段!$A:$A=D70),0))="已取消","已取消",INDEX(三跨两临近重点区段!$E:$E,MATCH(1,(MONTH(三跨两临近重点区段!$D:$D)=11)*(三跨两临近重点区段!$A:$A=D70)*(三跨两临近重点区段!$F:$F="现存区段"),0))),"")</f>
        <v/>
      </c>
      <c r="AE70" s="284" t="str">
        <f t="array" ref="AE70">IFERROR(IF(INDEX(三跨两临近重点区段!$F:$F,MATCH(1,(MONTH(三跨两临近重点区段!$D:$D)=12)*(三跨两临近重点区段!$A:$A=D70),0))="已取消","已取消",INDEX(三跨两临近重点区段!$D:$D,MATCH(1,(MONTH(三跨两临近重点区段!$D:$D)=12)*(三跨两临近重点区段!$A:$A=D70)*(三跨两临近重点区段!$F:$F="现存区段"),0))),"")</f>
        <v/>
      </c>
      <c r="AF70" s="72" t="str">
        <f t="array" ref="AF70">IFERROR(IF(INDEX(三跨两临近重点区段!$F:$F,MATCH(1,(MONTH(三跨两临近重点区段!$D:$D)=12)*(三跨两临近重点区段!$A:$A=D70),0))="已取消","已取消",INDEX(三跨两临近重点区段!$E:$E,MATCH(1,(MONTH(三跨两临近重点区段!$D:$D)=12)*(三跨两临近重点区段!$A:$A=D70)*(三跨两临近重点区段!$F:$F="现存区段"),0))),"")</f>
        <v/>
      </c>
      <c r="AH70" t="e">
        <f t="array" ref="AH70">INDEX(三跨两临近重点区段!$G:$G,MATCH(D70,三跨两临近重点区段!$A:$A,0))</f>
        <v>#N/A</v>
      </c>
      <c r="AI70" t="e">
        <f>INDEX(三跨两临近重点区段!$J:$J,MATCH(D70,三跨两临近重点区段!$A:$A,0))</f>
        <v>#N/A</v>
      </c>
    </row>
    <row r="71" ht="14.25" spans="1:35">
      <c r="A71" s="263" t="s">
        <v>363</v>
      </c>
      <c r="B71" s="264" t="s">
        <v>2232</v>
      </c>
      <c r="C71" s="263" t="s">
        <v>2203</v>
      </c>
      <c r="D71" s="263" t="s">
        <v>2240</v>
      </c>
      <c r="E71" s="265" t="s">
        <v>2137</v>
      </c>
      <c r="F71" s="264" t="s">
        <v>125</v>
      </c>
      <c r="G71" s="263" t="s">
        <v>2138</v>
      </c>
      <c r="H71" s="263" t="s">
        <v>971</v>
      </c>
      <c r="I71" s="285"/>
      <c r="J71" s="196"/>
      <c r="K71" s="196"/>
      <c r="L71" s="286"/>
      <c r="M71" s="270"/>
      <c r="N71" s="270"/>
      <c r="O71" s="33"/>
      <c r="P71" s="107"/>
      <c r="Q71" s="279"/>
      <c r="R71" s="279"/>
      <c r="S71" s="278">
        <v>45447</v>
      </c>
      <c r="T71" s="279" t="s">
        <v>2117</v>
      </c>
      <c r="U71" s="268" t="str">
        <f t="array" ref="U71">IFERROR(IF(INDEX(三跨两临近重点区段!$F:$F,MATCH(1,(MONTH(三跨两临近重点区段!$D:$D)=7)*(三跨两临近重点区段!$A:$A=D71),0))="已取消","已取消",INDEX(三跨两临近重点区段!$D:$D,MATCH(1,(MONTH(三跨两临近重点区段!$D:$D)=7)*(三跨两临近重点区段!$A:$A=D71)*(三跨两临近重点区段!$F:$F="现存区段"),0))),"")</f>
        <v/>
      </c>
      <c r="V71" s="232" t="str">
        <f t="array" ref="V71">IFERROR(IF(INDEX(三跨两临近重点区段!$F:$F,MATCH(1,(MONTH(三跨两临近重点区段!$D:$D)=7)*(三跨两临近重点区段!$A:$A=D71),0))="已取消","已取消",INDEX(三跨两临近重点区段!$E:$E,MATCH(1,(MONTH(三跨两临近重点区段!$D:$D)=7)*(三跨两临近重点区段!$A:$A=D71)*(三跨两临近重点区段!$F:$F="现存区段"),0))),"")</f>
        <v/>
      </c>
      <c r="W71" s="268" t="str">
        <f t="array" ref="W71">IFERROR(IF(INDEX(三跨两临近重点区段!$F:$F,MATCH(1,(MONTH(三跨两临近重点区段!$D:$D)=8)*(三跨两临近重点区段!$A:$A=D71),0))="已取消","已取消",INDEX(三跨两临近重点区段!$D:$D,MATCH(1,(MONTH(三跨两临近重点区段!$D:$D)=8)*(三跨两临近重点区段!$A:$A=D71)*(三跨两临近重点区段!$F:$F="现存区段"),0))),"")</f>
        <v/>
      </c>
      <c r="X71" s="232" t="str">
        <f t="array" ref="X71">IFERROR(IF(INDEX(三跨两临近重点区段!$F:$F,MATCH(1,(MONTH(三跨两临近重点区段!$D:$D)=8)*(三跨两临近重点区段!$A:$A=D71),0))="已取消","已取消",INDEX(三跨两临近重点区段!$E:$E,MATCH(1,(MONTH(三跨两临近重点区段!$D:$D)=8)*(三跨两临近重点区段!$A:$A=D71)*(三跨两临近重点区段!$F:$F="现存区段"),0))),"")</f>
        <v/>
      </c>
      <c r="Y71" s="268" t="str">
        <f t="array" ref="Y71">IFERROR(IF(INDEX(三跨两临近重点区段!$F:$F,MATCH(1,(MONTH(三跨两临近重点区段!$D:$D)=9)*(三跨两临近重点区段!$A:$A=D71),0))="已取消","已取消",INDEX(三跨两临近重点区段!$D:$D,MATCH(1,(MONTH(三跨两临近重点区段!$D:$D)=9)*(三跨两临近重点区段!$A:$A=D71)*(三跨两临近重点区段!$F:$F="现存区段"),0))),"")</f>
        <v/>
      </c>
      <c r="Z71" s="232" t="str">
        <f t="array" ref="Z71">IFERROR(IF(INDEX(三跨两临近重点区段!$F:$F,MATCH(1,(MONTH(三跨两临近重点区段!$D:$D)=9)*(三跨两临近重点区段!$A:$A=D71),0))="已取消","已取消",INDEX(三跨两临近重点区段!$E:$E,MATCH(1,(MONTH(三跨两临近重点区段!$D:$D)=9)*(三跨两临近重点区段!$A:$A=D71)*(三跨两临近重点区段!$F:$F="现存区段"),0))),"")</f>
        <v/>
      </c>
      <c r="AA71" s="268" t="str">
        <f t="array" ref="AA71">IFERROR(IF(INDEX(三跨两临近重点区段!$F:$F,MATCH(1,(MONTH(三跨两临近重点区段!$D:$D)=10)*(三跨两临近重点区段!$A:$A=D71),0))="已取消","已取消",INDEX(三跨两临近重点区段!$D:$D,MATCH(1,(MONTH(三跨两临近重点区段!$D:$D)=10)*(三跨两临近重点区段!$A:$A=D71)*(三跨两临近重点区段!$F:$F="现存区段"),0))),"")</f>
        <v/>
      </c>
      <c r="AB71" s="72" t="str">
        <f t="array" ref="AB71">IFERROR(IF(INDEX(三跨两临近重点区段!$F:$F,MATCH(1,(MONTH(三跨两临近重点区段!$D:$D)=10)*(三跨两临近重点区段!$A:$A=D71),0))="已取消","已取消",INDEX(三跨两临近重点区段!$E:$E,MATCH(1,(MONTH(三跨两临近重点区段!$D:$D)=10)*(三跨两临近重点区段!$A:$A=D71)*(三跨两临近重点区段!$F:$F="现存区段"),0))),"")</f>
        <v/>
      </c>
      <c r="AC71" s="284" t="str">
        <f t="array" ref="AC71">IFERROR(IF(INDEX(三跨两临近重点区段!$F:$F,MATCH(1,(MONTH(三跨两临近重点区段!$D:$D)=11)*(三跨两临近重点区段!$A:$A=D71),0))="已取消","已取消",INDEX(三跨两临近重点区段!$D:$D,MATCH(1,(MONTH(三跨两临近重点区段!$D:$D)=11)*(三跨两临近重点区段!$A:$A=D71)*(三跨两临近重点区段!$F:$F="现存区段"),0))),"")</f>
        <v/>
      </c>
      <c r="AD71" s="72" t="str">
        <f t="array" ref="AD71">IFERROR(IF(INDEX(三跨两临近重点区段!$F:$F,MATCH(1,(MONTH(三跨两临近重点区段!$D:$D)=11)*(三跨两临近重点区段!$A:$A=D71),0))="已取消","已取消",INDEX(三跨两临近重点区段!$E:$E,MATCH(1,(MONTH(三跨两临近重点区段!$D:$D)=11)*(三跨两临近重点区段!$A:$A=D71)*(三跨两临近重点区段!$F:$F="现存区段"),0))),"")</f>
        <v/>
      </c>
      <c r="AE71" s="284" t="str">
        <f t="array" ref="AE71">IFERROR(IF(INDEX(三跨两临近重点区段!$F:$F,MATCH(1,(MONTH(三跨两临近重点区段!$D:$D)=12)*(三跨两临近重点区段!$A:$A=D71),0))="已取消","已取消",INDEX(三跨两临近重点区段!$D:$D,MATCH(1,(MONTH(三跨两临近重点区段!$D:$D)=12)*(三跨两临近重点区段!$A:$A=D71)*(三跨两临近重点区段!$F:$F="现存区段"),0))),"")</f>
        <v/>
      </c>
      <c r="AF71" s="72" t="str">
        <f t="array" ref="AF71">IFERROR(IF(INDEX(三跨两临近重点区段!$F:$F,MATCH(1,(MONTH(三跨两临近重点区段!$D:$D)=12)*(三跨两临近重点区段!$A:$A=D71),0))="已取消","已取消",INDEX(三跨两临近重点区段!$E:$E,MATCH(1,(MONTH(三跨两临近重点区段!$D:$D)=12)*(三跨两临近重点区段!$A:$A=D71)*(三跨两临近重点区段!$F:$F="现存区段"),0))),"")</f>
        <v/>
      </c>
      <c r="AH71" t="e">
        <f t="array" ref="AH71">INDEX(三跨两临近重点区段!$G:$G,MATCH(D71,三跨两临近重点区段!$A:$A,0))</f>
        <v>#N/A</v>
      </c>
      <c r="AI71" t="e">
        <f>INDEX(三跨两临近重点区段!$J:$J,MATCH(D71,三跨两临近重点区段!$A:$A,0))</f>
        <v>#N/A</v>
      </c>
    </row>
    <row r="72" ht="14.25" spans="1:35">
      <c r="A72" s="263" t="s">
        <v>363</v>
      </c>
      <c r="B72" s="264" t="s">
        <v>2241</v>
      </c>
      <c r="C72" s="263" t="s">
        <v>2120</v>
      </c>
      <c r="D72" s="263" t="s">
        <v>2242</v>
      </c>
      <c r="E72" s="265" t="s">
        <v>2137</v>
      </c>
      <c r="F72" s="264" t="s">
        <v>125</v>
      </c>
      <c r="G72" s="263" t="s">
        <v>2138</v>
      </c>
      <c r="H72" s="263" t="s">
        <v>989</v>
      </c>
      <c r="I72" s="285"/>
      <c r="J72" s="196"/>
      <c r="K72" s="196"/>
      <c r="L72" s="286"/>
      <c r="M72" s="270"/>
      <c r="N72" s="270"/>
      <c r="O72" s="33"/>
      <c r="P72" s="107"/>
      <c r="Q72" s="279"/>
      <c r="R72" s="279"/>
      <c r="S72" s="278">
        <v>45447</v>
      </c>
      <c r="T72" s="279" t="s">
        <v>2117</v>
      </c>
      <c r="U72" s="268" t="str">
        <f t="array" ref="U72">IFERROR(IF(INDEX(三跨两临近重点区段!$F:$F,MATCH(1,(MONTH(三跨两临近重点区段!$D:$D)=7)*(三跨两临近重点区段!$A:$A=D72),0))="已取消","已取消",INDEX(三跨两临近重点区段!$D:$D,MATCH(1,(MONTH(三跨两临近重点区段!$D:$D)=7)*(三跨两临近重点区段!$A:$A=D72)*(三跨两临近重点区段!$F:$F="现存区段"),0))),"")</f>
        <v/>
      </c>
      <c r="V72" s="232" t="str">
        <f t="array" ref="V72">IFERROR(IF(INDEX(三跨两临近重点区段!$F:$F,MATCH(1,(MONTH(三跨两临近重点区段!$D:$D)=7)*(三跨两临近重点区段!$A:$A=D72),0))="已取消","已取消",INDEX(三跨两临近重点区段!$E:$E,MATCH(1,(MONTH(三跨两临近重点区段!$D:$D)=7)*(三跨两临近重点区段!$A:$A=D72)*(三跨两临近重点区段!$F:$F="现存区段"),0))),"")</f>
        <v/>
      </c>
      <c r="W72" s="268" t="str">
        <f t="array" ref="W72">IFERROR(IF(INDEX(三跨两临近重点区段!$F:$F,MATCH(1,(MONTH(三跨两临近重点区段!$D:$D)=8)*(三跨两临近重点区段!$A:$A=D72),0))="已取消","已取消",INDEX(三跨两临近重点区段!$D:$D,MATCH(1,(MONTH(三跨两临近重点区段!$D:$D)=8)*(三跨两临近重点区段!$A:$A=D72)*(三跨两临近重点区段!$F:$F="现存区段"),0))),"")</f>
        <v/>
      </c>
      <c r="X72" s="232" t="str">
        <f t="array" ref="X72">IFERROR(IF(INDEX(三跨两临近重点区段!$F:$F,MATCH(1,(MONTH(三跨两临近重点区段!$D:$D)=8)*(三跨两临近重点区段!$A:$A=D72),0))="已取消","已取消",INDEX(三跨两临近重点区段!$E:$E,MATCH(1,(MONTH(三跨两临近重点区段!$D:$D)=8)*(三跨两临近重点区段!$A:$A=D72)*(三跨两临近重点区段!$F:$F="现存区段"),0))),"")</f>
        <v/>
      </c>
      <c r="Y72" s="268" t="str">
        <f t="array" ref="Y72">IFERROR(IF(INDEX(三跨两临近重点区段!$F:$F,MATCH(1,(MONTH(三跨两临近重点区段!$D:$D)=9)*(三跨两临近重点区段!$A:$A=D72),0))="已取消","已取消",INDEX(三跨两临近重点区段!$D:$D,MATCH(1,(MONTH(三跨两临近重点区段!$D:$D)=9)*(三跨两临近重点区段!$A:$A=D72)*(三跨两临近重点区段!$F:$F="现存区段"),0))),"")</f>
        <v/>
      </c>
      <c r="Z72" s="232" t="str">
        <f t="array" ref="Z72">IFERROR(IF(INDEX(三跨两临近重点区段!$F:$F,MATCH(1,(MONTH(三跨两临近重点区段!$D:$D)=9)*(三跨两临近重点区段!$A:$A=D72),0))="已取消","已取消",INDEX(三跨两临近重点区段!$E:$E,MATCH(1,(MONTH(三跨两临近重点区段!$D:$D)=9)*(三跨两临近重点区段!$A:$A=D72)*(三跨两临近重点区段!$F:$F="现存区段"),0))),"")</f>
        <v/>
      </c>
      <c r="AA72" s="268" t="str">
        <f t="array" ref="AA72">IFERROR(IF(INDEX(三跨两临近重点区段!$F:$F,MATCH(1,(MONTH(三跨两临近重点区段!$D:$D)=10)*(三跨两临近重点区段!$A:$A=D72),0))="已取消","已取消",INDEX(三跨两临近重点区段!$D:$D,MATCH(1,(MONTH(三跨两临近重点区段!$D:$D)=10)*(三跨两临近重点区段!$A:$A=D72)*(三跨两临近重点区段!$F:$F="现存区段"),0))),"")</f>
        <v/>
      </c>
      <c r="AB72" s="72" t="str">
        <f t="array" ref="AB72">IFERROR(IF(INDEX(三跨两临近重点区段!$F:$F,MATCH(1,(MONTH(三跨两临近重点区段!$D:$D)=10)*(三跨两临近重点区段!$A:$A=D72),0))="已取消","已取消",INDEX(三跨两临近重点区段!$E:$E,MATCH(1,(MONTH(三跨两临近重点区段!$D:$D)=10)*(三跨两临近重点区段!$A:$A=D72)*(三跨两临近重点区段!$F:$F="现存区段"),0))),"")</f>
        <v/>
      </c>
      <c r="AC72" s="284" t="str">
        <f t="array" ref="AC72">IFERROR(IF(INDEX(三跨两临近重点区段!$F:$F,MATCH(1,(MONTH(三跨两临近重点区段!$D:$D)=11)*(三跨两临近重点区段!$A:$A=D72),0))="已取消","已取消",INDEX(三跨两临近重点区段!$D:$D,MATCH(1,(MONTH(三跨两临近重点区段!$D:$D)=11)*(三跨两临近重点区段!$A:$A=D72)*(三跨两临近重点区段!$F:$F="现存区段"),0))),"")</f>
        <v/>
      </c>
      <c r="AD72" s="72" t="str">
        <f t="array" ref="AD72">IFERROR(IF(INDEX(三跨两临近重点区段!$F:$F,MATCH(1,(MONTH(三跨两临近重点区段!$D:$D)=11)*(三跨两临近重点区段!$A:$A=D72),0))="已取消","已取消",INDEX(三跨两临近重点区段!$E:$E,MATCH(1,(MONTH(三跨两临近重点区段!$D:$D)=11)*(三跨两临近重点区段!$A:$A=D72)*(三跨两临近重点区段!$F:$F="现存区段"),0))),"")</f>
        <v/>
      </c>
      <c r="AE72" s="284" t="str">
        <f t="array" ref="AE72">IFERROR(IF(INDEX(三跨两临近重点区段!$F:$F,MATCH(1,(MONTH(三跨两临近重点区段!$D:$D)=12)*(三跨两临近重点区段!$A:$A=D72),0))="已取消","已取消",INDEX(三跨两临近重点区段!$D:$D,MATCH(1,(MONTH(三跨两临近重点区段!$D:$D)=12)*(三跨两临近重点区段!$A:$A=D72)*(三跨两临近重点区段!$F:$F="现存区段"),0))),"")</f>
        <v/>
      </c>
      <c r="AF72" s="72" t="str">
        <f t="array" ref="AF72">IFERROR(IF(INDEX(三跨两临近重点区段!$F:$F,MATCH(1,(MONTH(三跨两临近重点区段!$D:$D)=12)*(三跨两临近重点区段!$A:$A=D72),0))="已取消","已取消",INDEX(三跨两临近重点区段!$E:$E,MATCH(1,(MONTH(三跨两临近重点区段!$D:$D)=12)*(三跨两临近重点区段!$A:$A=D72)*(三跨两临近重点区段!$F:$F="现存区段"),0))),"")</f>
        <v/>
      </c>
      <c r="AH72" t="e">
        <f t="array" ref="AH72">INDEX(三跨两临近重点区段!$G:$G,MATCH(D72,三跨两临近重点区段!$A:$A,0))</f>
        <v>#N/A</v>
      </c>
      <c r="AI72" t="e">
        <f>INDEX(三跨两临近重点区段!$J:$J,MATCH(D72,三跨两临近重点区段!$A:$A,0))</f>
        <v>#N/A</v>
      </c>
    </row>
    <row r="73" ht="14.25" spans="1:35">
      <c r="A73" s="263" t="s">
        <v>363</v>
      </c>
      <c r="B73" s="264" t="s">
        <v>2241</v>
      </c>
      <c r="C73" s="263" t="s">
        <v>2243</v>
      </c>
      <c r="D73" s="263" t="s">
        <v>2244</v>
      </c>
      <c r="E73" s="265" t="s">
        <v>2137</v>
      </c>
      <c r="F73" s="264" t="s">
        <v>125</v>
      </c>
      <c r="G73" s="263" t="s">
        <v>2138</v>
      </c>
      <c r="H73" s="263" t="s">
        <v>989</v>
      </c>
      <c r="I73" s="273"/>
      <c r="J73" s="196"/>
      <c r="K73" s="196"/>
      <c r="L73" s="196"/>
      <c r="M73" s="270"/>
      <c r="N73" s="270"/>
      <c r="O73" s="33"/>
      <c r="P73" s="107"/>
      <c r="Q73" s="279"/>
      <c r="R73" s="279"/>
      <c r="S73" s="278">
        <v>45447</v>
      </c>
      <c r="T73" s="279" t="s">
        <v>2117</v>
      </c>
      <c r="U73" s="268" t="str">
        <f t="array" ref="U73">IFERROR(IF(INDEX(三跨两临近重点区段!$F:$F,MATCH(1,(MONTH(三跨两临近重点区段!$D:$D)=7)*(三跨两临近重点区段!$A:$A=D73),0))="已取消","已取消",INDEX(三跨两临近重点区段!$D:$D,MATCH(1,(MONTH(三跨两临近重点区段!$D:$D)=7)*(三跨两临近重点区段!$A:$A=D73)*(三跨两临近重点区段!$F:$F="现存区段"),0))),"")</f>
        <v/>
      </c>
      <c r="V73" s="232" t="str">
        <f t="array" ref="V73">IFERROR(IF(INDEX(三跨两临近重点区段!$F:$F,MATCH(1,(MONTH(三跨两临近重点区段!$D:$D)=7)*(三跨两临近重点区段!$A:$A=D73),0))="已取消","已取消",INDEX(三跨两临近重点区段!$E:$E,MATCH(1,(MONTH(三跨两临近重点区段!$D:$D)=7)*(三跨两临近重点区段!$A:$A=D73)*(三跨两临近重点区段!$F:$F="现存区段"),0))),"")</f>
        <v/>
      </c>
      <c r="W73" s="268" t="str">
        <f t="array" ref="W73">IFERROR(IF(INDEX(三跨两临近重点区段!$F:$F,MATCH(1,(MONTH(三跨两临近重点区段!$D:$D)=8)*(三跨两临近重点区段!$A:$A=D73),0))="已取消","已取消",INDEX(三跨两临近重点区段!$D:$D,MATCH(1,(MONTH(三跨两临近重点区段!$D:$D)=8)*(三跨两临近重点区段!$A:$A=D73)*(三跨两临近重点区段!$F:$F="现存区段"),0))),"")</f>
        <v/>
      </c>
      <c r="X73" s="232" t="str">
        <f t="array" ref="X73">IFERROR(IF(INDEX(三跨两临近重点区段!$F:$F,MATCH(1,(MONTH(三跨两临近重点区段!$D:$D)=8)*(三跨两临近重点区段!$A:$A=D73),0))="已取消","已取消",INDEX(三跨两临近重点区段!$E:$E,MATCH(1,(MONTH(三跨两临近重点区段!$D:$D)=8)*(三跨两临近重点区段!$A:$A=D73)*(三跨两临近重点区段!$F:$F="现存区段"),0))),"")</f>
        <v/>
      </c>
      <c r="Y73" s="268" t="str">
        <f t="array" ref="Y73">IFERROR(IF(INDEX(三跨两临近重点区段!$F:$F,MATCH(1,(MONTH(三跨两临近重点区段!$D:$D)=9)*(三跨两临近重点区段!$A:$A=D73),0))="已取消","已取消",INDEX(三跨两临近重点区段!$D:$D,MATCH(1,(MONTH(三跨两临近重点区段!$D:$D)=9)*(三跨两临近重点区段!$A:$A=D73)*(三跨两临近重点区段!$F:$F="现存区段"),0))),"")</f>
        <v/>
      </c>
      <c r="Z73" s="232" t="str">
        <f t="array" ref="Z73">IFERROR(IF(INDEX(三跨两临近重点区段!$F:$F,MATCH(1,(MONTH(三跨两临近重点区段!$D:$D)=9)*(三跨两临近重点区段!$A:$A=D73),0))="已取消","已取消",INDEX(三跨两临近重点区段!$E:$E,MATCH(1,(MONTH(三跨两临近重点区段!$D:$D)=9)*(三跨两临近重点区段!$A:$A=D73)*(三跨两临近重点区段!$F:$F="现存区段"),0))),"")</f>
        <v/>
      </c>
      <c r="AA73" s="268" t="str">
        <f t="array" ref="AA73">IFERROR(IF(INDEX(三跨两临近重点区段!$F:$F,MATCH(1,(MONTH(三跨两临近重点区段!$D:$D)=10)*(三跨两临近重点区段!$A:$A=D73),0))="已取消","已取消",INDEX(三跨两临近重点区段!$D:$D,MATCH(1,(MONTH(三跨两临近重点区段!$D:$D)=10)*(三跨两临近重点区段!$A:$A=D73)*(三跨两临近重点区段!$F:$F="现存区段"),0))),"")</f>
        <v/>
      </c>
      <c r="AB73" s="72" t="str">
        <f t="array" ref="AB73">IFERROR(IF(INDEX(三跨两临近重点区段!$F:$F,MATCH(1,(MONTH(三跨两临近重点区段!$D:$D)=10)*(三跨两临近重点区段!$A:$A=D73),0))="已取消","已取消",INDEX(三跨两临近重点区段!$E:$E,MATCH(1,(MONTH(三跨两临近重点区段!$D:$D)=10)*(三跨两临近重点区段!$A:$A=D73)*(三跨两临近重点区段!$F:$F="现存区段"),0))),"")</f>
        <v/>
      </c>
      <c r="AC73" s="284" t="str">
        <f t="array" ref="AC73">IFERROR(IF(INDEX(三跨两临近重点区段!$F:$F,MATCH(1,(MONTH(三跨两临近重点区段!$D:$D)=11)*(三跨两临近重点区段!$A:$A=D73),0))="已取消","已取消",INDEX(三跨两临近重点区段!$D:$D,MATCH(1,(MONTH(三跨两临近重点区段!$D:$D)=11)*(三跨两临近重点区段!$A:$A=D73)*(三跨两临近重点区段!$F:$F="现存区段"),0))),"")</f>
        <v/>
      </c>
      <c r="AD73" s="72" t="str">
        <f t="array" ref="AD73">IFERROR(IF(INDEX(三跨两临近重点区段!$F:$F,MATCH(1,(MONTH(三跨两临近重点区段!$D:$D)=11)*(三跨两临近重点区段!$A:$A=D73),0))="已取消","已取消",INDEX(三跨两临近重点区段!$E:$E,MATCH(1,(MONTH(三跨两临近重点区段!$D:$D)=11)*(三跨两临近重点区段!$A:$A=D73)*(三跨两临近重点区段!$F:$F="现存区段"),0))),"")</f>
        <v/>
      </c>
      <c r="AE73" s="284" t="str">
        <f t="array" ref="AE73">IFERROR(IF(INDEX(三跨两临近重点区段!$F:$F,MATCH(1,(MONTH(三跨两临近重点区段!$D:$D)=12)*(三跨两临近重点区段!$A:$A=D73),0))="已取消","已取消",INDEX(三跨两临近重点区段!$D:$D,MATCH(1,(MONTH(三跨两临近重点区段!$D:$D)=12)*(三跨两临近重点区段!$A:$A=D73)*(三跨两临近重点区段!$F:$F="现存区段"),0))),"")</f>
        <v/>
      </c>
      <c r="AF73" s="72" t="str">
        <f t="array" ref="AF73">IFERROR(IF(INDEX(三跨两临近重点区段!$F:$F,MATCH(1,(MONTH(三跨两临近重点区段!$D:$D)=12)*(三跨两临近重点区段!$A:$A=D73),0))="已取消","已取消",INDEX(三跨两临近重点区段!$E:$E,MATCH(1,(MONTH(三跨两临近重点区段!$D:$D)=12)*(三跨两临近重点区段!$A:$A=D73)*(三跨两临近重点区段!$F:$F="现存区段"),0))),"")</f>
        <v/>
      </c>
      <c r="AH73" t="e">
        <f t="array" ref="AH73">INDEX(三跨两临近重点区段!$G:$G,MATCH(D73,三跨两临近重点区段!$A:$A,0))</f>
        <v>#N/A</v>
      </c>
      <c r="AI73" t="e">
        <f>INDEX(三跨两临近重点区段!$J:$J,MATCH(D73,三跨两临近重点区段!$A:$A,0))</f>
        <v>#N/A</v>
      </c>
    </row>
    <row r="74" ht="14.25" spans="1:35">
      <c r="A74" s="263" t="s">
        <v>363</v>
      </c>
      <c r="B74" s="264" t="s">
        <v>2241</v>
      </c>
      <c r="C74" s="263" t="s">
        <v>2221</v>
      </c>
      <c r="D74" s="263" t="s">
        <v>2245</v>
      </c>
      <c r="E74" s="265" t="s">
        <v>2137</v>
      </c>
      <c r="F74" s="264" t="s">
        <v>125</v>
      </c>
      <c r="G74" s="263" t="s">
        <v>2138</v>
      </c>
      <c r="H74" s="263" t="s">
        <v>989</v>
      </c>
      <c r="I74" s="273"/>
      <c r="J74" s="196"/>
      <c r="K74" s="196"/>
      <c r="L74" s="196"/>
      <c r="M74" s="270"/>
      <c r="N74" s="270"/>
      <c r="O74" s="33"/>
      <c r="P74" s="107"/>
      <c r="Q74" s="279"/>
      <c r="R74" s="279"/>
      <c r="S74" s="278">
        <v>45447</v>
      </c>
      <c r="T74" s="279" t="s">
        <v>2117</v>
      </c>
      <c r="U74" s="268" t="str">
        <f t="array" ref="U74">IFERROR(IF(INDEX(三跨两临近重点区段!$F:$F,MATCH(1,(MONTH(三跨两临近重点区段!$D:$D)=7)*(三跨两临近重点区段!$A:$A=D74),0))="已取消","已取消",INDEX(三跨两临近重点区段!$D:$D,MATCH(1,(MONTH(三跨两临近重点区段!$D:$D)=7)*(三跨两临近重点区段!$A:$A=D74)*(三跨两临近重点区段!$F:$F="现存区段"),0))),"")</f>
        <v/>
      </c>
      <c r="V74" s="232" t="str">
        <f t="array" ref="V74">IFERROR(IF(INDEX(三跨两临近重点区段!$F:$F,MATCH(1,(MONTH(三跨两临近重点区段!$D:$D)=7)*(三跨两临近重点区段!$A:$A=D74),0))="已取消","已取消",INDEX(三跨两临近重点区段!$E:$E,MATCH(1,(MONTH(三跨两临近重点区段!$D:$D)=7)*(三跨两临近重点区段!$A:$A=D74)*(三跨两临近重点区段!$F:$F="现存区段"),0))),"")</f>
        <v/>
      </c>
      <c r="W74" s="268" t="str">
        <f t="array" ref="W74">IFERROR(IF(INDEX(三跨两临近重点区段!$F:$F,MATCH(1,(MONTH(三跨两临近重点区段!$D:$D)=8)*(三跨两临近重点区段!$A:$A=D74),0))="已取消","已取消",INDEX(三跨两临近重点区段!$D:$D,MATCH(1,(MONTH(三跨两临近重点区段!$D:$D)=8)*(三跨两临近重点区段!$A:$A=D74)*(三跨两临近重点区段!$F:$F="现存区段"),0))),"")</f>
        <v/>
      </c>
      <c r="X74" s="232" t="str">
        <f t="array" ref="X74">IFERROR(IF(INDEX(三跨两临近重点区段!$F:$F,MATCH(1,(MONTH(三跨两临近重点区段!$D:$D)=8)*(三跨两临近重点区段!$A:$A=D74),0))="已取消","已取消",INDEX(三跨两临近重点区段!$E:$E,MATCH(1,(MONTH(三跨两临近重点区段!$D:$D)=8)*(三跨两临近重点区段!$A:$A=D74)*(三跨两临近重点区段!$F:$F="现存区段"),0))),"")</f>
        <v/>
      </c>
      <c r="Y74" s="268" t="str">
        <f t="array" ref="Y74">IFERROR(IF(INDEX(三跨两临近重点区段!$F:$F,MATCH(1,(MONTH(三跨两临近重点区段!$D:$D)=9)*(三跨两临近重点区段!$A:$A=D74),0))="已取消","已取消",INDEX(三跨两临近重点区段!$D:$D,MATCH(1,(MONTH(三跨两临近重点区段!$D:$D)=9)*(三跨两临近重点区段!$A:$A=D74)*(三跨两临近重点区段!$F:$F="现存区段"),0))),"")</f>
        <v/>
      </c>
      <c r="Z74" s="232" t="str">
        <f t="array" ref="Z74">IFERROR(IF(INDEX(三跨两临近重点区段!$F:$F,MATCH(1,(MONTH(三跨两临近重点区段!$D:$D)=9)*(三跨两临近重点区段!$A:$A=D74),0))="已取消","已取消",INDEX(三跨两临近重点区段!$E:$E,MATCH(1,(MONTH(三跨两临近重点区段!$D:$D)=9)*(三跨两临近重点区段!$A:$A=D74)*(三跨两临近重点区段!$F:$F="现存区段"),0))),"")</f>
        <v/>
      </c>
      <c r="AA74" s="268" t="str">
        <f t="array" ref="AA74">IFERROR(IF(INDEX(三跨两临近重点区段!$F:$F,MATCH(1,(MONTH(三跨两临近重点区段!$D:$D)=10)*(三跨两临近重点区段!$A:$A=D74),0))="已取消","已取消",INDEX(三跨两临近重点区段!$D:$D,MATCH(1,(MONTH(三跨两临近重点区段!$D:$D)=10)*(三跨两临近重点区段!$A:$A=D74)*(三跨两临近重点区段!$F:$F="现存区段"),0))),"")</f>
        <v/>
      </c>
      <c r="AB74" s="72" t="str">
        <f t="array" ref="AB74">IFERROR(IF(INDEX(三跨两临近重点区段!$F:$F,MATCH(1,(MONTH(三跨两临近重点区段!$D:$D)=10)*(三跨两临近重点区段!$A:$A=D74),0))="已取消","已取消",INDEX(三跨两临近重点区段!$E:$E,MATCH(1,(MONTH(三跨两临近重点区段!$D:$D)=10)*(三跨两临近重点区段!$A:$A=D74)*(三跨两临近重点区段!$F:$F="现存区段"),0))),"")</f>
        <v/>
      </c>
      <c r="AC74" s="284" t="str">
        <f t="array" ref="AC74">IFERROR(IF(INDEX(三跨两临近重点区段!$F:$F,MATCH(1,(MONTH(三跨两临近重点区段!$D:$D)=11)*(三跨两临近重点区段!$A:$A=D74),0))="已取消","已取消",INDEX(三跨两临近重点区段!$D:$D,MATCH(1,(MONTH(三跨两临近重点区段!$D:$D)=11)*(三跨两临近重点区段!$A:$A=D74)*(三跨两临近重点区段!$F:$F="现存区段"),0))),"")</f>
        <v/>
      </c>
      <c r="AD74" s="72" t="str">
        <f t="array" ref="AD74">IFERROR(IF(INDEX(三跨两临近重点区段!$F:$F,MATCH(1,(MONTH(三跨两临近重点区段!$D:$D)=11)*(三跨两临近重点区段!$A:$A=D74),0))="已取消","已取消",INDEX(三跨两临近重点区段!$E:$E,MATCH(1,(MONTH(三跨两临近重点区段!$D:$D)=11)*(三跨两临近重点区段!$A:$A=D74)*(三跨两临近重点区段!$F:$F="现存区段"),0))),"")</f>
        <v/>
      </c>
      <c r="AE74" s="284" t="str">
        <f t="array" ref="AE74">IFERROR(IF(INDEX(三跨两临近重点区段!$F:$F,MATCH(1,(MONTH(三跨两临近重点区段!$D:$D)=12)*(三跨两临近重点区段!$A:$A=D74),0))="已取消","已取消",INDEX(三跨两临近重点区段!$D:$D,MATCH(1,(MONTH(三跨两临近重点区段!$D:$D)=12)*(三跨两临近重点区段!$A:$A=D74)*(三跨两临近重点区段!$F:$F="现存区段"),0))),"")</f>
        <v/>
      </c>
      <c r="AF74" s="72" t="str">
        <f t="array" ref="AF74">IFERROR(IF(INDEX(三跨两临近重点区段!$F:$F,MATCH(1,(MONTH(三跨两临近重点区段!$D:$D)=12)*(三跨两临近重点区段!$A:$A=D74),0))="已取消","已取消",INDEX(三跨两临近重点区段!$E:$E,MATCH(1,(MONTH(三跨两临近重点区段!$D:$D)=12)*(三跨两临近重点区段!$A:$A=D74)*(三跨两临近重点区段!$F:$F="现存区段"),0))),"")</f>
        <v/>
      </c>
      <c r="AH74" t="e">
        <f t="array" ref="AH74">INDEX(三跨两临近重点区段!$G:$G,MATCH(D74,三跨两临近重点区段!$A:$A,0))</f>
        <v>#N/A</v>
      </c>
      <c r="AI74" t="e">
        <f>INDEX(三跨两临近重点区段!$J:$J,MATCH(D74,三跨两临近重点区段!$A:$A,0))</f>
        <v>#N/A</v>
      </c>
    </row>
    <row r="75" ht="14.25" spans="1:35">
      <c r="A75" s="263" t="s">
        <v>363</v>
      </c>
      <c r="B75" s="264" t="s">
        <v>2241</v>
      </c>
      <c r="C75" s="263" t="s">
        <v>2246</v>
      </c>
      <c r="D75" s="263" t="s">
        <v>2247</v>
      </c>
      <c r="E75" s="265" t="s">
        <v>2137</v>
      </c>
      <c r="F75" s="264" t="s">
        <v>125</v>
      </c>
      <c r="G75" s="263" t="s">
        <v>2138</v>
      </c>
      <c r="H75" s="263" t="s">
        <v>989</v>
      </c>
      <c r="I75" s="273"/>
      <c r="J75" s="196"/>
      <c r="K75" s="196"/>
      <c r="L75" s="196"/>
      <c r="M75" s="270"/>
      <c r="N75" s="270"/>
      <c r="O75" s="33"/>
      <c r="P75" s="107"/>
      <c r="Q75" s="279"/>
      <c r="R75" s="279"/>
      <c r="S75" s="278">
        <v>45447</v>
      </c>
      <c r="T75" s="279" t="s">
        <v>2117</v>
      </c>
      <c r="U75" s="268" t="str">
        <f t="array" ref="U75">IFERROR(IF(INDEX(三跨两临近重点区段!$F:$F,MATCH(1,(MONTH(三跨两临近重点区段!$D:$D)=7)*(三跨两临近重点区段!$A:$A=D75),0))="已取消","已取消",INDEX(三跨两临近重点区段!$D:$D,MATCH(1,(MONTH(三跨两临近重点区段!$D:$D)=7)*(三跨两临近重点区段!$A:$A=D75)*(三跨两临近重点区段!$F:$F="现存区段"),0))),"")</f>
        <v/>
      </c>
      <c r="V75" s="232" t="str">
        <f t="array" ref="V75">IFERROR(IF(INDEX(三跨两临近重点区段!$F:$F,MATCH(1,(MONTH(三跨两临近重点区段!$D:$D)=7)*(三跨两临近重点区段!$A:$A=D75),0))="已取消","已取消",INDEX(三跨两临近重点区段!$E:$E,MATCH(1,(MONTH(三跨两临近重点区段!$D:$D)=7)*(三跨两临近重点区段!$A:$A=D75)*(三跨两临近重点区段!$F:$F="现存区段"),0))),"")</f>
        <v/>
      </c>
      <c r="W75" s="268" t="str">
        <f t="array" ref="W75">IFERROR(IF(INDEX(三跨两临近重点区段!$F:$F,MATCH(1,(MONTH(三跨两临近重点区段!$D:$D)=8)*(三跨两临近重点区段!$A:$A=D75),0))="已取消","已取消",INDEX(三跨两临近重点区段!$D:$D,MATCH(1,(MONTH(三跨两临近重点区段!$D:$D)=8)*(三跨两临近重点区段!$A:$A=D75)*(三跨两临近重点区段!$F:$F="现存区段"),0))),"")</f>
        <v/>
      </c>
      <c r="X75" s="232" t="str">
        <f t="array" ref="X75">IFERROR(IF(INDEX(三跨两临近重点区段!$F:$F,MATCH(1,(MONTH(三跨两临近重点区段!$D:$D)=8)*(三跨两临近重点区段!$A:$A=D75),0))="已取消","已取消",INDEX(三跨两临近重点区段!$E:$E,MATCH(1,(MONTH(三跨两临近重点区段!$D:$D)=8)*(三跨两临近重点区段!$A:$A=D75)*(三跨两临近重点区段!$F:$F="现存区段"),0))),"")</f>
        <v/>
      </c>
      <c r="Y75" s="268" t="str">
        <f t="array" ref="Y75">IFERROR(IF(INDEX(三跨两临近重点区段!$F:$F,MATCH(1,(MONTH(三跨两临近重点区段!$D:$D)=9)*(三跨两临近重点区段!$A:$A=D75),0))="已取消","已取消",INDEX(三跨两临近重点区段!$D:$D,MATCH(1,(MONTH(三跨两临近重点区段!$D:$D)=9)*(三跨两临近重点区段!$A:$A=D75)*(三跨两临近重点区段!$F:$F="现存区段"),0))),"")</f>
        <v/>
      </c>
      <c r="Z75" s="232" t="str">
        <f t="array" ref="Z75">IFERROR(IF(INDEX(三跨两临近重点区段!$F:$F,MATCH(1,(MONTH(三跨两临近重点区段!$D:$D)=9)*(三跨两临近重点区段!$A:$A=D75),0))="已取消","已取消",INDEX(三跨两临近重点区段!$E:$E,MATCH(1,(MONTH(三跨两临近重点区段!$D:$D)=9)*(三跨两临近重点区段!$A:$A=D75)*(三跨两临近重点区段!$F:$F="现存区段"),0))),"")</f>
        <v/>
      </c>
      <c r="AA75" s="268" t="str">
        <f t="array" ref="AA75">IFERROR(IF(INDEX(三跨两临近重点区段!$F:$F,MATCH(1,(MONTH(三跨两临近重点区段!$D:$D)=10)*(三跨两临近重点区段!$A:$A=D75),0))="已取消","已取消",INDEX(三跨两临近重点区段!$D:$D,MATCH(1,(MONTH(三跨两临近重点区段!$D:$D)=10)*(三跨两临近重点区段!$A:$A=D75)*(三跨两临近重点区段!$F:$F="现存区段"),0))),"")</f>
        <v/>
      </c>
      <c r="AB75" s="72" t="str">
        <f t="array" ref="AB75">IFERROR(IF(INDEX(三跨两临近重点区段!$F:$F,MATCH(1,(MONTH(三跨两临近重点区段!$D:$D)=10)*(三跨两临近重点区段!$A:$A=D75),0))="已取消","已取消",INDEX(三跨两临近重点区段!$E:$E,MATCH(1,(MONTH(三跨两临近重点区段!$D:$D)=10)*(三跨两临近重点区段!$A:$A=D75)*(三跨两临近重点区段!$F:$F="现存区段"),0))),"")</f>
        <v/>
      </c>
      <c r="AC75" s="284" t="str">
        <f t="array" ref="AC75">IFERROR(IF(INDEX(三跨两临近重点区段!$F:$F,MATCH(1,(MONTH(三跨两临近重点区段!$D:$D)=11)*(三跨两临近重点区段!$A:$A=D75),0))="已取消","已取消",INDEX(三跨两临近重点区段!$D:$D,MATCH(1,(MONTH(三跨两临近重点区段!$D:$D)=11)*(三跨两临近重点区段!$A:$A=D75)*(三跨两临近重点区段!$F:$F="现存区段"),0))),"")</f>
        <v/>
      </c>
      <c r="AD75" s="72" t="str">
        <f t="array" ref="AD75">IFERROR(IF(INDEX(三跨两临近重点区段!$F:$F,MATCH(1,(MONTH(三跨两临近重点区段!$D:$D)=11)*(三跨两临近重点区段!$A:$A=D75),0))="已取消","已取消",INDEX(三跨两临近重点区段!$E:$E,MATCH(1,(MONTH(三跨两临近重点区段!$D:$D)=11)*(三跨两临近重点区段!$A:$A=D75)*(三跨两临近重点区段!$F:$F="现存区段"),0))),"")</f>
        <v/>
      </c>
      <c r="AE75" s="284" t="str">
        <f t="array" ref="AE75">IFERROR(IF(INDEX(三跨两临近重点区段!$F:$F,MATCH(1,(MONTH(三跨两临近重点区段!$D:$D)=12)*(三跨两临近重点区段!$A:$A=D75),0))="已取消","已取消",INDEX(三跨两临近重点区段!$D:$D,MATCH(1,(MONTH(三跨两临近重点区段!$D:$D)=12)*(三跨两临近重点区段!$A:$A=D75)*(三跨两临近重点区段!$F:$F="现存区段"),0))),"")</f>
        <v/>
      </c>
      <c r="AF75" s="72" t="str">
        <f t="array" ref="AF75">IFERROR(IF(INDEX(三跨两临近重点区段!$F:$F,MATCH(1,(MONTH(三跨两临近重点区段!$D:$D)=12)*(三跨两临近重点区段!$A:$A=D75),0))="已取消","已取消",INDEX(三跨两临近重点区段!$E:$E,MATCH(1,(MONTH(三跨两临近重点区段!$D:$D)=12)*(三跨两临近重点区段!$A:$A=D75)*(三跨两临近重点区段!$F:$F="现存区段"),0))),"")</f>
        <v/>
      </c>
      <c r="AH75" t="e">
        <f t="array" ref="AH75">INDEX(三跨两临近重点区段!$G:$G,MATCH(D75,三跨两临近重点区段!$A:$A,0))</f>
        <v>#N/A</v>
      </c>
      <c r="AI75" t="e">
        <f>INDEX(三跨两临近重点区段!$J:$J,MATCH(D75,三跨两临近重点区段!$A:$A,0))</f>
        <v>#N/A</v>
      </c>
    </row>
    <row r="76" ht="14.25" spans="1:35">
      <c r="A76" s="263" t="s">
        <v>363</v>
      </c>
      <c r="B76" s="264" t="s">
        <v>2241</v>
      </c>
      <c r="C76" s="263" t="s">
        <v>2199</v>
      </c>
      <c r="D76" s="263" t="s">
        <v>2248</v>
      </c>
      <c r="E76" s="265" t="s">
        <v>2137</v>
      </c>
      <c r="F76" s="264" t="s">
        <v>125</v>
      </c>
      <c r="G76" s="263" t="s">
        <v>2138</v>
      </c>
      <c r="H76" s="263" t="s">
        <v>989</v>
      </c>
      <c r="I76" s="273"/>
      <c r="J76" s="196"/>
      <c r="K76" s="196"/>
      <c r="L76" s="196"/>
      <c r="M76" s="270"/>
      <c r="N76" s="270"/>
      <c r="O76" s="33"/>
      <c r="P76" s="107"/>
      <c r="Q76" s="279"/>
      <c r="R76" s="279"/>
      <c r="S76" s="278">
        <v>45447</v>
      </c>
      <c r="T76" s="279" t="s">
        <v>2117</v>
      </c>
      <c r="U76" s="268" t="str">
        <f t="array" ref="U76">IFERROR(IF(INDEX(三跨两临近重点区段!$F:$F,MATCH(1,(MONTH(三跨两临近重点区段!$D:$D)=7)*(三跨两临近重点区段!$A:$A=D76),0))="已取消","已取消",INDEX(三跨两临近重点区段!$D:$D,MATCH(1,(MONTH(三跨两临近重点区段!$D:$D)=7)*(三跨两临近重点区段!$A:$A=D76)*(三跨两临近重点区段!$F:$F="现存区段"),0))),"")</f>
        <v/>
      </c>
      <c r="V76" s="232" t="str">
        <f t="array" ref="V76">IFERROR(IF(INDEX(三跨两临近重点区段!$F:$F,MATCH(1,(MONTH(三跨两临近重点区段!$D:$D)=7)*(三跨两临近重点区段!$A:$A=D76),0))="已取消","已取消",INDEX(三跨两临近重点区段!$E:$E,MATCH(1,(MONTH(三跨两临近重点区段!$D:$D)=7)*(三跨两临近重点区段!$A:$A=D76)*(三跨两临近重点区段!$F:$F="现存区段"),0))),"")</f>
        <v/>
      </c>
      <c r="W76" s="268" t="str">
        <f t="array" ref="W76">IFERROR(IF(INDEX(三跨两临近重点区段!$F:$F,MATCH(1,(MONTH(三跨两临近重点区段!$D:$D)=8)*(三跨两临近重点区段!$A:$A=D76),0))="已取消","已取消",INDEX(三跨两临近重点区段!$D:$D,MATCH(1,(MONTH(三跨两临近重点区段!$D:$D)=8)*(三跨两临近重点区段!$A:$A=D76)*(三跨两临近重点区段!$F:$F="现存区段"),0))),"")</f>
        <v/>
      </c>
      <c r="X76" s="232" t="str">
        <f t="array" ref="X76">IFERROR(IF(INDEX(三跨两临近重点区段!$F:$F,MATCH(1,(MONTH(三跨两临近重点区段!$D:$D)=8)*(三跨两临近重点区段!$A:$A=D76),0))="已取消","已取消",INDEX(三跨两临近重点区段!$E:$E,MATCH(1,(MONTH(三跨两临近重点区段!$D:$D)=8)*(三跨两临近重点区段!$A:$A=D76)*(三跨两临近重点区段!$F:$F="现存区段"),0))),"")</f>
        <v/>
      </c>
      <c r="Y76" s="268" t="str">
        <f t="array" ref="Y76">IFERROR(IF(INDEX(三跨两临近重点区段!$F:$F,MATCH(1,(MONTH(三跨两临近重点区段!$D:$D)=9)*(三跨两临近重点区段!$A:$A=D76),0))="已取消","已取消",INDEX(三跨两临近重点区段!$D:$D,MATCH(1,(MONTH(三跨两临近重点区段!$D:$D)=9)*(三跨两临近重点区段!$A:$A=D76)*(三跨两临近重点区段!$F:$F="现存区段"),0))),"")</f>
        <v/>
      </c>
      <c r="Z76" s="232" t="str">
        <f t="array" ref="Z76">IFERROR(IF(INDEX(三跨两临近重点区段!$F:$F,MATCH(1,(MONTH(三跨两临近重点区段!$D:$D)=9)*(三跨两临近重点区段!$A:$A=D76),0))="已取消","已取消",INDEX(三跨两临近重点区段!$E:$E,MATCH(1,(MONTH(三跨两临近重点区段!$D:$D)=9)*(三跨两临近重点区段!$A:$A=D76)*(三跨两临近重点区段!$F:$F="现存区段"),0))),"")</f>
        <v/>
      </c>
      <c r="AA76" s="268" t="str">
        <f t="array" ref="AA76">IFERROR(IF(INDEX(三跨两临近重点区段!$F:$F,MATCH(1,(MONTH(三跨两临近重点区段!$D:$D)=10)*(三跨两临近重点区段!$A:$A=D76),0))="已取消","已取消",INDEX(三跨两临近重点区段!$D:$D,MATCH(1,(MONTH(三跨两临近重点区段!$D:$D)=10)*(三跨两临近重点区段!$A:$A=D76)*(三跨两临近重点区段!$F:$F="现存区段"),0))),"")</f>
        <v/>
      </c>
      <c r="AB76" s="72" t="str">
        <f t="array" ref="AB76">IFERROR(IF(INDEX(三跨两临近重点区段!$F:$F,MATCH(1,(MONTH(三跨两临近重点区段!$D:$D)=10)*(三跨两临近重点区段!$A:$A=D76),0))="已取消","已取消",INDEX(三跨两临近重点区段!$E:$E,MATCH(1,(MONTH(三跨两临近重点区段!$D:$D)=10)*(三跨两临近重点区段!$A:$A=D76)*(三跨两临近重点区段!$F:$F="现存区段"),0))),"")</f>
        <v/>
      </c>
      <c r="AC76" s="284" t="str">
        <f t="array" ref="AC76">IFERROR(IF(INDEX(三跨两临近重点区段!$F:$F,MATCH(1,(MONTH(三跨两临近重点区段!$D:$D)=11)*(三跨两临近重点区段!$A:$A=D76),0))="已取消","已取消",INDEX(三跨两临近重点区段!$D:$D,MATCH(1,(MONTH(三跨两临近重点区段!$D:$D)=11)*(三跨两临近重点区段!$A:$A=D76)*(三跨两临近重点区段!$F:$F="现存区段"),0))),"")</f>
        <v/>
      </c>
      <c r="AD76" s="72" t="str">
        <f t="array" ref="AD76">IFERROR(IF(INDEX(三跨两临近重点区段!$F:$F,MATCH(1,(MONTH(三跨两临近重点区段!$D:$D)=11)*(三跨两临近重点区段!$A:$A=D76),0))="已取消","已取消",INDEX(三跨两临近重点区段!$E:$E,MATCH(1,(MONTH(三跨两临近重点区段!$D:$D)=11)*(三跨两临近重点区段!$A:$A=D76)*(三跨两临近重点区段!$F:$F="现存区段"),0))),"")</f>
        <v/>
      </c>
      <c r="AE76" s="284" t="str">
        <f t="array" ref="AE76">IFERROR(IF(INDEX(三跨两临近重点区段!$F:$F,MATCH(1,(MONTH(三跨两临近重点区段!$D:$D)=12)*(三跨两临近重点区段!$A:$A=D76),0))="已取消","已取消",INDEX(三跨两临近重点区段!$D:$D,MATCH(1,(MONTH(三跨两临近重点区段!$D:$D)=12)*(三跨两临近重点区段!$A:$A=D76)*(三跨两临近重点区段!$F:$F="现存区段"),0))),"")</f>
        <v/>
      </c>
      <c r="AF76" s="72" t="str">
        <f t="array" ref="AF76">IFERROR(IF(INDEX(三跨两临近重点区段!$F:$F,MATCH(1,(MONTH(三跨两临近重点区段!$D:$D)=12)*(三跨两临近重点区段!$A:$A=D76),0))="已取消","已取消",INDEX(三跨两临近重点区段!$E:$E,MATCH(1,(MONTH(三跨两临近重点区段!$D:$D)=12)*(三跨两临近重点区段!$A:$A=D76)*(三跨两临近重点区段!$F:$F="现存区段"),0))),"")</f>
        <v/>
      </c>
      <c r="AH76" t="e">
        <f t="array" ref="AH76">INDEX(三跨两临近重点区段!$G:$G,MATCH(D76,三跨两临近重点区段!$A:$A,0))</f>
        <v>#N/A</v>
      </c>
      <c r="AI76" t="e">
        <f>INDEX(三跨两临近重点区段!$J:$J,MATCH(D76,三跨两临近重点区段!$A:$A,0))</f>
        <v>#N/A</v>
      </c>
    </row>
    <row r="77" ht="14.25" spans="1:35">
      <c r="A77" s="263" t="s">
        <v>363</v>
      </c>
      <c r="B77" s="264" t="s">
        <v>2241</v>
      </c>
      <c r="C77" s="263" t="s">
        <v>2249</v>
      </c>
      <c r="D77" s="263" t="s">
        <v>2250</v>
      </c>
      <c r="E77" s="265" t="s">
        <v>2137</v>
      </c>
      <c r="F77" s="264" t="s">
        <v>125</v>
      </c>
      <c r="G77" s="263" t="s">
        <v>2138</v>
      </c>
      <c r="H77" s="263" t="s">
        <v>989</v>
      </c>
      <c r="I77" s="273"/>
      <c r="J77" s="196"/>
      <c r="K77" s="196"/>
      <c r="L77" s="196"/>
      <c r="M77" s="270"/>
      <c r="N77" s="270"/>
      <c r="O77" s="33"/>
      <c r="P77" s="107"/>
      <c r="Q77" s="279"/>
      <c r="R77" s="279"/>
      <c r="S77" s="278">
        <v>45447</v>
      </c>
      <c r="T77" s="279" t="s">
        <v>2117</v>
      </c>
      <c r="U77" s="268" t="str">
        <f t="array" ref="U77">IFERROR(IF(INDEX(三跨两临近重点区段!$F:$F,MATCH(1,(MONTH(三跨两临近重点区段!$D:$D)=7)*(三跨两临近重点区段!$A:$A=D77),0))="已取消","已取消",INDEX(三跨两临近重点区段!$D:$D,MATCH(1,(MONTH(三跨两临近重点区段!$D:$D)=7)*(三跨两临近重点区段!$A:$A=D77)*(三跨两临近重点区段!$F:$F="现存区段"),0))),"")</f>
        <v/>
      </c>
      <c r="V77" s="232" t="str">
        <f t="array" ref="V77">IFERROR(IF(INDEX(三跨两临近重点区段!$F:$F,MATCH(1,(MONTH(三跨两临近重点区段!$D:$D)=7)*(三跨两临近重点区段!$A:$A=D77),0))="已取消","已取消",INDEX(三跨两临近重点区段!$E:$E,MATCH(1,(MONTH(三跨两临近重点区段!$D:$D)=7)*(三跨两临近重点区段!$A:$A=D77)*(三跨两临近重点区段!$F:$F="现存区段"),0))),"")</f>
        <v/>
      </c>
      <c r="W77" s="268" t="str">
        <f t="array" ref="W77">IFERROR(IF(INDEX(三跨两临近重点区段!$F:$F,MATCH(1,(MONTH(三跨两临近重点区段!$D:$D)=8)*(三跨两临近重点区段!$A:$A=D77),0))="已取消","已取消",INDEX(三跨两临近重点区段!$D:$D,MATCH(1,(MONTH(三跨两临近重点区段!$D:$D)=8)*(三跨两临近重点区段!$A:$A=D77)*(三跨两临近重点区段!$F:$F="现存区段"),0))),"")</f>
        <v/>
      </c>
      <c r="X77" s="232" t="str">
        <f t="array" ref="X77">IFERROR(IF(INDEX(三跨两临近重点区段!$F:$F,MATCH(1,(MONTH(三跨两临近重点区段!$D:$D)=8)*(三跨两临近重点区段!$A:$A=D77),0))="已取消","已取消",INDEX(三跨两临近重点区段!$E:$E,MATCH(1,(MONTH(三跨两临近重点区段!$D:$D)=8)*(三跨两临近重点区段!$A:$A=D77)*(三跨两临近重点区段!$F:$F="现存区段"),0))),"")</f>
        <v/>
      </c>
      <c r="Y77" s="268" t="str">
        <f t="array" ref="Y77">IFERROR(IF(INDEX(三跨两临近重点区段!$F:$F,MATCH(1,(MONTH(三跨两临近重点区段!$D:$D)=9)*(三跨两临近重点区段!$A:$A=D77),0))="已取消","已取消",INDEX(三跨两临近重点区段!$D:$D,MATCH(1,(MONTH(三跨两临近重点区段!$D:$D)=9)*(三跨两临近重点区段!$A:$A=D77)*(三跨两临近重点区段!$F:$F="现存区段"),0))),"")</f>
        <v/>
      </c>
      <c r="Z77" s="232" t="str">
        <f t="array" ref="Z77">IFERROR(IF(INDEX(三跨两临近重点区段!$F:$F,MATCH(1,(MONTH(三跨两临近重点区段!$D:$D)=9)*(三跨两临近重点区段!$A:$A=D77),0))="已取消","已取消",INDEX(三跨两临近重点区段!$E:$E,MATCH(1,(MONTH(三跨两临近重点区段!$D:$D)=9)*(三跨两临近重点区段!$A:$A=D77)*(三跨两临近重点区段!$F:$F="现存区段"),0))),"")</f>
        <v/>
      </c>
      <c r="AA77" s="268" t="str">
        <f t="array" ref="AA77">IFERROR(IF(INDEX(三跨两临近重点区段!$F:$F,MATCH(1,(MONTH(三跨两临近重点区段!$D:$D)=10)*(三跨两临近重点区段!$A:$A=D77),0))="已取消","已取消",INDEX(三跨两临近重点区段!$D:$D,MATCH(1,(MONTH(三跨两临近重点区段!$D:$D)=10)*(三跨两临近重点区段!$A:$A=D77)*(三跨两临近重点区段!$F:$F="现存区段"),0))),"")</f>
        <v/>
      </c>
      <c r="AB77" s="72" t="str">
        <f t="array" ref="AB77">IFERROR(IF(INDEX(三跨两临近重点区段!$F:$F,MATCH(1,(MONTH(三跨两临近重点区段!$D:$D)=10)*(三跨两临近重点区段!$A:$A=D77),0))="已取消","已取消",INDEX(三跨两临近重点区段!$E:$E,MATCH(1,(MONTH(三跨两临近重点区段!$D:$D)=10)*(三跨两临近重点区段!$A:$A=D77)*(三跨两临近重点区段!$F:$F="现存区段"),0))),"")</f>
        <v/>
      </c>
      <c r="AC77" s="284" t="str">
        <f t="array" ref="AC77">IFERROR(IF(INDEX(三跨两临近重点区段!$F:$F,MATCH(1,(MONTH(三跨两临近重点区段!$D:$D)=11)*(三跨两临近重点区段!$A:$A=D77),0))="已取消","已取消",INDEX(三跨两临近重点区段!$D:$D,MATCH(1,(MONTH(三跨两临近重点区段!$D:$D)=11)*(三跨两临近重点区段!$A:$A=D77)*(三跨两临近重点区段!$F:$F="现存区段"),0))),"")</f>
        <v/>
      </c>
      <c r="AD77" s="72" t="str">
        <f t="array" ref="AD77">IFERROR(IF(INDEX(三跨两临近重点区段!$F:$F,MATCH(1,(MONTH(三跨两临近重点区段!$D:$D)=11)*(三跨两临近重点区段!$A:$A=D77),0))="已取消","已取消",INDEX(三跨两临近重点区段!$E:$E,MATCH(1,(MONTH(三跨两临近重点区段!$D:$D)=11)*(三跨两临近重点区段!$A:$A=D77)*(三跨两临近重点区段!$F:$F="现存区段"),0))),"")</f>
        <v/>
      </c>
      <c r="AE77" s="284" t="str">
        <f t="array" ref="AE77">IFERROR(IF(INDEX(三跨两临近重点区段!$F:$F,MATCH(1,(MONTH(三跨两临近重点区段!$D:$D)=12)*(三跨两临近重点区段!$A:$A=D77),0))="已取消","已取消",INDEX(三跨两临近重点区段!$D:$D,MATCH(1,(MONTH(三跨两临近重点区段!$D:$D)=12)*(三跨两临近重点区段!$A:$A=D77)*(三跨两临近重点区段!$F:$F="现存区段"),0))),"")</f>
        <v/>
      </c>
      <c r="AF77" s="72" t="str">
        <f t="array" ref="AF77">IFERROR(IF(INDEX(三跨两临近重点区段!$F:$F,MATCH(1,(MONTH(三跨两临近重点区段!$D:$D)=12)*(三跨两临近重点区段!$A:$A=D77),0))="已取消","已取消",INDEX(三跨两临近重点区段!$E:$E,MATCH(1,(MONTH(三跨两临近重点区段!$D:$D)=12)*(三跨两临近重点区段!$A:$A=D77)*(三跨两临近重点区段!$F:$F="现存区段"),0))),"")</f>
        <v/>
      </c>
      <c r="AH77" t="e">
        <f t="array" ref="AH77">INDEX(三跨两临近重点区段!$G:$G,MATCH(D77,三跨两临近重点区段!$A:$A,0))</f>
        <v>#N/A</v>
      </c>
      <c r="AI77" t="e">
        <f>INDEX(三跨两临近重点区段!$J:$J,MATCH(D77,三跨两临近重点区段!$A:$A,0))</f>
        <v>#N/A</v>
      </c>
    </row>
    <row r="78" ht="14.25" spans="1:35">
      <c r="A78" s="263" t="s">
        <v>363</v>
      </c>
      <c r="B78" s="264" t="s">
        <v>2241</v>
      </c>
      <c r="C78" s="263" t="s">
        <v>2251</v>
      </c>
      <c r="D78" s="263" t="s">
        <v>2252</v>
      </c>
      <c r="E78" s="265" t="s">
        <v>2137</v>
      </c>
      <c r="F78" s="264" t="s">
        <v>125</v>
      </c>
      <c r="G78" s="263" t="s">
        <v>2138</v>
      </c>
      <c r="H78" s="263" t="s">
        <v>989</v>
      </c>
      <c r="I78" s="273"/>
      <c r="J78" s="196"/>
      <c r="K78" s="196"/>
      <c r="L78" s="196"/>
      <c r="M78" s="270"/>
      <c r="N78" s="270"/>
      <c r="O78" s="33"/>
      <c r="P78" s="107"/>
      <c r="Q78" s="279"/>
      <c r="R78" s="279"/>
      <c r="S78" s="278">
        <v>45447</v>
      </c>
      <c r="T78" s="279" t="s">
        <v>2117</v>
      </c>
      <c r="U78" s="268" t="str">
        <f t="array" ref="U78">IFERROR(IF(INDEX(三跨两临近重点区段!$F:$F,MATCH(1,(MONTH(三跨两临近重点区段!$D:$D)=7)*(三跨两临近重点区段!$A:$A=D78),0))="已取消","已取消",INDEX(三跨两临近重点区段!$D:$D,MATCH(1,(MONTH(三跨两临近重点区段!$D:$D)=7)*(三跨两临近重点区段!$A:$A=D78)*(三跨两临近重点区段!$F:$F="现存区段"),0))),"")</f>
        <v/>
      </c>
      <c r="V78" s="232" t="str">
        <f t="array" ref="V78">IFERROR(IF(INDEX(三跨两临近重点区段!$F:$F,MATCH(1,(MONTH(三跨两临近重点区段!$D:$D)=7)*(三跨两临近重点区段!$A:$A=D78),0))="已取消","已取消",INDEX(三跨两临近重点区段!$E:$E,MATCH(1,(MONTH(三跨两临近重点区段!$D:$D)=7)*(三跨两临近重点区段!$A:$A=D78)*(三跨两临近重点区段!$F:$F="现存区段"),0))),"")</f>
        <v/>
      </c>
      <c r="W78" s="268" t="str">
        <f t="array" ref="W78">IFERROR(IF(INDEX(三跨两临近重点区段!$F:$F,MATCH(1,(MONTH(三跨两临近重点区段!$D:$D)=8)*(三跨两临近重点区段!$A:$A=D78),0))="已取消","已取消",INDEX(三跨两临近重点区段!$D:$D,MATCH(1,(MONTH(三跨两临近重点区段!$D:$D)=8)*(三跨两临近重点区段!$A:$A=D78)*(三跨两临近重点区段!$F:$F="现存区段"),0))),"")</f>
        <v/>
      </c>
      <c r="X78" s="232" t="str">
        <f t="array" ref="X78">IFERROR(IF(INDEX(三跨两临近重点区段!$F:$F,MATCH(1,(MONTH(三跨两临近重点区段!$D:$D)=8)*(三跨两临近重点区段!$A:$A=D78),0))="已取消","已取消",INDEX(三跨两临近重点区段!$E:$E,MATCH(1,(MONTH(三跨两临近重点区段!$D:$D)=8)*(三跨两临近重点区段!$A:$A=D78)*(三跨两临近重点区段!$F:$F="现存区段"),0))),"")</f>
        <v/>
      </c>
      <c r="Y78" s="268" t="str">
        <f t="array" ref="Y78">IFERROR(IF(INDEX(三跨两临近重点区段!$F:$F,MATCH(1,(MONTH(三跨两临近重点区段!$D:$D)=9)*(三跨两临近重点区段!$A:$A=D78),0))="已取消","已取消",INDEX(三跨两临近重点区段!$D:$D,MATCH(1,(MONTH(三跨两临近重点区段!$D:$D)=9)*(三跨两临近重点区段!$A:$A=D78)*(三跨两临近重点区段!$F:$F="现存区段"),0))),"")</f>
        <v/>
      </c>
      <c r="Z78" s="232" t="str">
        <f t="array" ref="Z78">IFERROR(IF(INDEX(三跨两临近重点区段!$F:$F,MATCH(1,(MONTH(三跨两临近重点区段!$D:$D)=9)*(三跨两临近重点区段!$A:$A=D78),0))="已取消","已取消",INDEX(三跨两临近重点区段!$E:$E,MATCH(1,(MONTH(三跨两临近重点区段!$D:$D)=9)*(三跨两临近重点区段!$A:$A=D78)*(三跨两临近重点区段!$F:$F="现存区段"),0))),"")</f>
        <v/>
      </c>
      <c r="AA78" s="268" t="str">
        <f t="array" ref="AA78">IFERROR(IF(INDEX(三跨两临近重点区段!$F:$F,MATCH(1,(MONTH(三跨两临近重点区段!$D:$D)=10)*(三跨两临近重点区段!$A:$A=D78),0))="已取消","已取消",INDEX(三跨两临近重点区段!$D:$D,MATCH(1,(MONTH(三跨两临近重点区段!$D:$D)=10)*(三跨两临近重点区段!$A:$A=D78)*(三跨两临近重点区段!$F:$F="现存区段"),0))),"")</f>
        <v/>
      </c>
      <c r="AB78" s="72" t="str">
        <f t="array" ref="AB78">IFERROR(IF(INDEX(三跨两临近重点区段!$F:$F,MATCH(1,(MONTH(三跨两临近重点区段!$D:$D)=10)*(三跨两临近重点区段!$A:$A=D78),0))="已取消","已取消",INDEX(三跨两临近重点区段!$E:$E,MATCH(1,(MONTH(三跨两临近重点区段!$D:$D)=10)*(三跨两临近重点区段!$A:$A=D78)*(三跨两临近重点区段!$F:$F="现存区段"),0))),"")</f>
        <v/>
      </c>
      <c r="AC78" s="284" t="str">
        <f t="array" ref="AC78">IFERROR(IF(INDEX(三跨两临近重点区段!$F:$F,MATCH(1,(MONTH(三跨两临近重点区段!$D:$D)=11)*(三跨两临近重点区段!$A:$A=D78),0))="已取消","已取消",INDEX(三跨两临近重点区段!$D:$D,MATCH(1,(MONTH(三跨两临近重点区段!$D:$D)=11)*(三跨两临近重点区段!$A:$A=D78)*(三跨两临近重点区段!$F:$F="现存区段"),0))),"")</f>
        <v/>
      </c>
      <c r="AD78" s="72" t="str">
        <f t="array" ref="AD78">IFERROR(IF(INDEX(三跨两临近重点区段!$F:$F,MATCH(1,(MONTH(三跨两临近重点区段!$D:$D)=11)*(三跨两临近重点区段!$A:$A=D78),0))="已取消","已取消",INDEX(三跨两临近重点区段!$E:$E,MATCH(1,(MONTH(三跨两临近重点区段!$D:$D)=11)*(三跨两临近重点区段!$A:$A=D78)*(三跨两临近重点区段!$F:$F="现存区段"),0))),"")</f>
        <v/>
      </c>
      <c r="AE78" s="284" t="str">
        <f t="array" ref="AE78">IFERROR(IF(INDEX(三跨两临近重点区段!$F:$F,MATCH(1,(MONTH(三跨两临近重点区段!$D:$D)=12)*(三跨两临近重点区段!$A:$A=D78),0))="已取消","已取消",INDEX(三跨两临近重点区段!$D:$D,MATCH(1,(MONTH(三跨两临近重点区段!$D:$D)=12)*(三跨两临近重点区段!$A:$A=D78)*(三跨两临近重点区段!$F:$F="现存区段"),0))),"")</f>
        <v/>
      </c>
      <c r="AF78" s="72" t="str">
        <f t="array" ref="AF78">IFERROR(IF(INDEX(三跨两临近重点区段!$F:$F,MATCH(1,(MONTH(三跨两临近重点区段!$D:$D)=12)*(三跨两临近重点区段!$A:$A=D78),0))="已取消","已取消",INDEX(三跨两临近重点区段!$E:$E,MATCH(1,(MONTH(三跨两临近重点区段!$D:$D)=12)*(三跨两临近重点区段!$A:$A=D78)*(三跨两临近重点区段!$F:$F="现存区段"),0))),"")</f>
        <v/>
      </c>
      <c r="AH78" t="e">
        <f t="array" ref="AH78">INDEX(三跨两临近重点区段!$G:$G,MATCH(D78,三跨两临近重点区段!$A:$A,0))</f>
        <v>#N/A</v>
      </c>
      <c r="AI78" t="e">
        <f>INDEX(三跨两临近重点区段!$J:$J,MATCH(D78,三跨两临近重点区段!$A:$A,0))</f>
        <v>#N/A</v>
      </c>
    </row>
    <row r="79" ht="14.25" spans="1:35">
      <c r="A79" s="263" t="s">
        <v>363</v>
      </c>
      <c r="B79" s="264" t="s">
        <v>2253</v>
      </c>
      <c r="C79" s="263" t="s">
        <v>2120</v>
      </c>
      <c r="D79" s="263" t="s">
        <v>2254</v>
      </c>
      <c r="E79" s="265" t="s">
        <v>2137</v>
      </c>
      <c r="F79" s="264" t="s">
        <v>125</v>
      </c>
      <c r="G79" s="263" t="s">
        <v>989</v>
      </c>
      <c r="H79" s="263" t="s">
        <v>2255</v>
      </c>
      <c r="I79" s="273"/>
      <c r="J79" s="196"/>
      <c r="K79" s="196"/>
      <c r="L79" s="196"/>
      <c r="M79" s="270"/>
      <c r="N79" s="270"/>
      <c r="O79" s="33"/>
      <c r="P79" s="107"/>
      <c r="Q79" s="279"/>
      <c r="R79" s="279"/>
      <c r="S79" s="278">
        <v>45447</v>
      </c>
      <c r="T79" s="279" t="s">
        <v>2117</v>
      </c>
      <c r="U79" s="268" t="str">
        <f t="array" ref="U79">IFERROR(IF(INDEX(三跨两临近重点区段!$F:$F,MATCH(1,(MONTH(三跨两临近重点区段!$D:$D)=7)*(三跨两临近重点区段!$A:$A=D79),0))="已取消","已取消",INDEX(三跨两临近重点区段!$D:$D,MATCH(1,(MONTH(三跨两临近重点区段!$D:$D)=7)*(三跨两临近重点区段!$A:$A=D79)*(三跨两临近重点区段!$F:$F="现存区段"),0))),"")</f>
        <v/>
      </c>
      <c r="V79" s="232" t="str">
        <f t="array" ref="V79">IFERROR(IF(INDEX(三跨两临近重点区段!$F:$F,MATCH(1,(MONTH(三跨两临近重点区段!$D:$D)=7)*(三跨两临近重点区段!$A:$A=D79),0))="已取消","已取消",INDEX(三跨两临近重点区段!$E:$E,MATCH(1,(MONTH(三跨两临近重点区段!$D:$D)=7)*(三跨两临近重点区段!$A:$A=D79)*(三跨两临近重点区段!$F:$F="现存区段"),0))),"")</f>
        <v/>
      </c>
      <c r="W79" s="268" t="str">
        <f t="array" ref="W79">IFERROR(IF(INDEX(三跨两临近重点区段!$F:$F,MATCH(1,(MONTH(三跨两临近重点区段!$D:$D)=8)*(三跨两临近重点区段!$A:$A=D79),0))="已取消","已取消",INDEX(三跨两临近重点区段!$D:$D,MATCH(1,(MONTH(三跨两临近重点区段!$D:$D)=8)*(三跨两临近重点区段!$A:$A=D79)*(三跨两临近重点区段!$F:$F="现存区段"),0))),"")</f>
        <v/>
      </c>
      <c r="X79" s="232" t="str">
        <f t="array" ref="X79">IFERROR(IF(INDEX(三跨两临近重点区段!$F:$F,MATCH(1,(MONTH(三跨两临近重点区段!$D:$D)=8)*(三跨两临近重点区段!$A:$A=D79),0))="已取消","已取消",INDEX(三跨两临近重点区段!$E:$E,MATCH(1,(MONTH(三跨两临近重点区段!$D:$D)=8)*(三跨两临近重点区段!$A:$A=D79)*(三跨两临近重点区段!$F:$F="现存区段"),0))),"")</f>
        <v/>
      </c>
      <c r="Y79" s="268" t="str">
        <f t="array" ref="Y79">IFERROR(IF(INDEX(三跨两临近重点区段!$F:$F,MATCH(1,(MONTH(三跨两临近重点区段!$D:$D)=9)*(三跨两临近重点区段!$A:$A=D79),0))="已取消","已取消",INDEX(三跨两临近重点区段!$D:$D,MATCH(1,(MONTH(三跨两临近重点区段!$D:$D)=9)*(三跨两临近重点区段!$A:$A=D79)*(三跨两临近重点区段!$F:$F="现存区段"),0))),"")</f>
        <v/>
      </c>
      <c r="Z79" s="232" t="str">
        <f t="array" ref="Z79">IFERROR(IF(INDEX(三跨两临近重点区段!$F:$F,MATCH(1,(MONTH(三跨两临近重点区段!$D:$D)=9)*(三跨两临近重点区段!$A:$A=D79),0))="已取消","已取消",INDEX(三跨两临近重点区段!$E:$E,MATCH(1,(MONTH(三跨两临近重点区段!$D:$D)=9)*(三跨两临近重点区段!$A:$A=D79)*(三跨两临近重点区段!$F:$F="现存区段"),0))),"")</f>
        <v/>
      </c>
      <c r="AA79" s="268" t="str">
        <f t="array" ref="AA79">IFERROR(IF(INDEX(三跨两临近重点区段!$F:$F,MATCH(1,(MONTH(三跨两临近重点区段!$D:$D)=10)*(三跨两临近重点区段!$A:$A=D79),0))="已取消","已取消",INDEX(三跨两临近重点区段!$D:$D,MATCH(1,(MONTH(三跨两临近重点区段!$D:$D)=10)*(三跨两临近重点区段!$A:$A=D79)*(三跨两临近重点区段!$F:$F="现存区段"),0))),"")</f>
        <v/>
      </c>
      <c r="AB79" s="72" t="str">
        <f t="array" ref="AB79">IFERROR(IF(INDEX(三跨两临近重点区段!$F:$F,MATCH(1,(MONTH(三跨两临近重点区段!$D:$D)=10)*(三跨两临近重点区段!$A:$A=D79),0))="已取消","已取消",INDEX(三跨两临近重点区段!$E:$E,MATCH(1,(MONTH(三跨两临近重点区段!$D:$D)=10)*(三跨两临近重点区段!$A:$A=D79)*(三跨两临近重点区段!$F:$F="现存区段"),0))),"")</f>
        <v/>
      </c>
      <c r="AC79" s="284" t="str">
        <f t="array" ref="AC79">IFERROR(IF(INDEX(三跨两临近重点区段!$F:$F,MATCH(1,(MONTH(三跨两临近重点区段!$D:$D)=11)*(三跨两临近重点区段!$A:$A=D79),0))="已取消","已取消",INDEX(三跨两临近重点区段!$D:$D,MATCH(1,(MONTH(三跨两临近重点区段!$D:$D)=11)*(三跨两临近重点区段!$A:$A=D79)*(三跨两临近重点区段!$F:$F="现存区段"),0))),"")</f>
        <v/>
      </c>
      <c r="AD79" s="72" t="str">
        <f t="array" ref="AD79">IFERROR(IF(INDEX(三跨两临近重点区段!$F:$F,MATCH(1,(MONTH(三跨两临近重点区段!$D:$D)=11)*(三跨两临近重点区段!$A:$A=D79),0))="已取消","已取消",INDEX(三跨两临近重点区段!$E:$E,MATCH(1,(MONTH(三跨两临近重点区段!$D:$D)=11)*(三跨两临近重点区段!$A:$A=D79)*(三跨两临近重点区段!$F:$F="现存区段"),0))),"")</f>
        <v/>
      </c>
      <c r="AE79" s="284" t="str">
        <f t="array" ref="AE79">IFERROR(IF(INDEX(三跨两临近重点区段!$F:$F,MATCH(1,(MONTH(三跨两临近重点区段!$D:$D)=12)*(三跨两临近重点区段!$A:$A=D79),0))="已取消","已取消",INDEX(三跨两临近重点区段!$D:$D,MATCH(1,(MONTH(三跨两临近重点区段!$D:$D)=12)*(三跨两临近重点区段!$A:$A=D79)*(三跨两临近重点区段!$F:$F="现存区段"),0))),"")</f>
        <v/>
      </c>
      <c r="AF79" s="72" t="str">
        <f t="array" ref="AF79">IFERROR(IF(INDEX(三跨两临近重点区段!$F:$F,MATCH(1,(MONTH(三跨两临近重点区段!$D:$D)=12)*(三跨两临近重点区段!$A:$A=D79),0))="已取消","已取消",INDEX(三跨两临近重点区段!$E:$E,MATCH(1,(MONTH(三跨两临近重点区段!$D:$D)=12)*(三跨两临近重点区段!$A:$A=D79)*(三跨两临近重点区段!$F:$F="现存区段"),0))),"")</f>
        <v/>
      </c>
      <c r="AH79" t="e">
        <f t="array" ref="AH79">INDEX(三跨两临近重点区段!$G:$G,MATCH(D79,三跨两临近重点区段!$A:$A,0))</f>
        <v>#N/A</v>
      </c>
      <c r="AI79" t="e">
        <f>INDEX(三跨两临近重点区段!$J:$J,MATCH(D79,三跨两临近重点区段!$A:$A,0))</f>
        <v>#N/A</v>
      </c>
    </row>
    <row r="80" ht="14.25" spans="1:35">
      <c r="A80" s="263" t="s">
        <v>363</v>
      </c>
      <c r="B80" s="264" t="s">
        <v>2253</v>
      </c>
      <c r="C80" s="263" t="s">
        <v>2243</v>
      </c>
      <c r="D80" s="263" t="s">
        <v>2256</v>
      </c>
      <c r="E80" s="265" t="s">
        <v>2137</v>
      </c>
      <c r="F80" s="264" t="s">
        <v>125</v>
      </c>
      <c r="G80" s="263" t="s">
        <v>989</v>
      </c>
      <c r="H80" s="263" t="s">
        <v>2255</v>
      </c>
      <c r="I80" s="273"/>
      <c r="J80" s="196"/>
      <c r="K80" s="196"/>
      <c r="L80" s="196"/>
      <c r="M80" s="270"/>
      <c r="N80" s="270"/>
      <c r="O80" s="33"/>
      <c r="P80" s="107"/>
      <c r="Q80" s="279"/>
      <c r="R80" s="279"/>
      <c r="S80" s="278">
        <v>45447</v>
      </c>
      <c r="T80" s="279" t="s">
        <v>2117</v>
      </c>
      <c r="U80" s="268" t="str">
        <f t="array" ref="U80">IFERROR(IF(INDEX(三跨两临近重点区段!$F:$F,MATCH(1,(MONTH(三跨两临近重点区段!$D:$D)=7)*(三跨两临近重点区段!$A:$A=D80),0))="已取消","已取消",INDEX(三跨两临近重点区段!$D:$D,MATCH(1,(MONTH(三跨两临近重点区段!$D:$D)=7)*(三跨两临近重点区段!$A:$A=D80)*(三跨两临近重点区段!$F:$F="现存区段"),0))),"")</f>
        <v/>
      </c>
      <c r="V80" s="232" t="str">
        <f t="array" ref="V80">IFERROR(IF(INDEX(三跨两临近重点区段!$F:$F,MATCH(1,(MONTH(三跨两临近重点区段!$D:$D)=7)*(三跨两临近重点区段!$A:$A=D80),0))="已取消","已取消",INDEX(三跨两临近重点区段!$E:$E,MATCH(1,(MONTH(三跨两临近重点区段!$D:$D)=7)*(三跨两临近重点区段!$A:$A=D80)*(三跨两临近重点区段!$F:$F="现存区段"),0))),"")</f>
        <v/>
      </c>
      <c r="W80" s="268" t="str">
        <f t="array" ref="W80">IFERROR(IF(INDEX(三跨两临近重点区段!$F:$F,MATCH(1,(MONTH(三跨两临近重点区段!$D:$D)=8)*(三跨两临近重点区段!$A:$A=D80),0))="已取消","已取消",INDEX(三跨两临近重点区段!$D:$D,MATCH(1,(MONTH(三跨两临近重点区段!$D:$D)=8)*(三跨两临近重点区段!$A:$A=D80)*(三跨两临近重点区段!$F:$F="现存区段"),0))),"")</f>
        <v/>
      </c>
      <c r="X80" s="232" t="str">
        <f t="array" ref="X80">IFERROR(IF(INDEX(三跨两临近重点区段!$F:$F,MATCH(1,(MONTH(三跨两临近重点区段!$D:$D)=8)*(三跨两临近重点区段!$A:$A=D80),0))="已取消","已取消",INDEX(三跨两临近重点区段!$E:$E,MATCH(1,(MONTH(三跨两临近重点区段!$D:$D)=8)*(三跨两临近重点区段!$A:$A=D80)*(三跨两临近重点区段!$F:$F="现存区段"),0))),"")</f>
        <v/>
      </c>
      <c r="Y80" s="268" t="str">
        <f t="array" ref="Y80">IFERROR(IF(INDEX(三跨两临近重点区段!$F:$F,MATCH(1,(MONTH(三跨两临近重点区段!$D:$D)=9)*(三跨两临近重点区段!$A:$A=D80),0))="已取消","已取消",INDEX(三跨两临近重点区段!$D:$D,MATCH(1,(MONTH(三跨两临近重点区段!$D:$D)=9)*(三跨两临近重点区段!$A:$A=D80)*(三跨两临近重点区段!$F:$F="现存区段"),0))),"")</f>
        <v/>
      </c>
      <c r="Z80" s="232" t="str">
        <f t="array" ref="Z80">IFERROR(IF(INDEX(三跨两临近重点区段!$F:$F,MATCH(1,(MONTH(三跨两临近重点区段!$D:$D)=9)*(三跨两临近重点区段!$A:$A=D80),0))="已取消","已取消",INDEX(三跨两临近重点区段!$E:$E,MATCH(1,(MONTH(三跨两临近重点区段!$D:$D)=9)*(三跨两临近重点区段!$A:$A=D80)*(三跨两临近重点区段!$F:$F="现存区段"),0))),"")</f>
        <v/>
      </c>
      <c r="AA80" s="268" t="str">
        <f t="array" ref="AA80">IFERROR(IF(INDEX(三跨两临近重点区段!$F:$F,MATCH(1,(MONTH(三跨两临近重点区段!$D:$D)=10)*(三跨两临近重点区段!$A:$A=D80),0))="已取消","已取消",INDEX(三跨两临近重点区段!$D:$D,MATCH(1,(MONTH(三跨两临近重点区段!$D:$D)=10)*(三跨两临近重点区段!$A:$A=D80)*(三跨两临近重点区段!$F:$F="现存区段"),0))),"")</f>
        <v/>
      </c>
      <c r="AB80" s="72" t="str">
        <f t="array" ref="AB80">IFERROR(IF(INDEX(三跨两临近重点区段!$F:$F,MATCH(1,(MONTH(三跨两临近重点区段!$D:$D)=10)*(三跨两临近重点区段!$A:$A=D80),0))="已取消","已取消",INDEX(三跨两临近重点区段!$E:$E,MATCH(1,(MONTH(三跨两临近重点区段!$D:$D)=10)*(三跨两临近重点区段!$A:$A=D80)*(三跨两临近重点区段!$F:$F="现存区段"),0))),"")</f>
        <v/>
      </c>
      <c r="AC80" s="284" t="str">
        <f t="array" ref="AC80">IFERROR(IF(INDEX(三跨两临近重点区段!$F:$F,MATCH(1,(MONTH(三跨两临近重点区段!$D:$D)=11)*(三跨两临近重点区段!$A:$A=D80),0))="已取消","已取消",INDEX(三跨两临近重点区段!$D:$D,MATCH(1,(MONTH(三跨两临近重点区段!$D:$D)=11)*(三跨两临近重点区段!$A:$A=D80)*(三跨两临近重点区段!$F:$F="现存区段"),0))),"")</f>
        <v/>
      </c>
      <c r="AD80" s="72" t="str">
        <f t="array" ref="AD80">IFERROR(IF(INDEX(三跨两临近重点区段!$F:$F,MATCH(1,(MONTH(三跨两临近重点区段!$D:$D)=11)*(三跨两临近重点区段!$A:$A=D80),0))="已取消","已取消",INDEX(三跨两临近重点区段!$E:$E,MATCH(1,(MONTH(三跨两临近重点区段!$D:$D)=11)*(三跨两临近重点区段!$A:$A=D80)*(三跨两临近重点区段!$F:$F="现存区段"),0))),"")</f>
        <v/>
      </c>
      <c r="AE80" s="284" t="str">
        <f t="array" ref="AE80">IFERROR(IF(INDEX(三跨两临近重点区段!$F:$F,MATCH(1,(MONTH(三跨两临近重点区段!$D:$D)=12)*(三跨两临近重点区段!$A:$A=D80),0))="已取消","已取消",INDEX(三跨两临近重点区段!$D:$D,MATCH(1,(MONTH(三跨两临近重点区段!$D:$D)=12)*(三跨两临近重点区段!$A:$A=D80)*(三跨两临近重点区段!$F:$F="现存区段"),0))),"")</f>
        <v/>
      </c>
      <c r="AF80" s="72" t="str">
        <f t="array" ref="AF80">IFERROR(IF(INDEX(三跨两临近重点区段!$F:$F,MATCH(1,(MONTH(三跨两临近重点区段!$D:$D)=12)*(三跨两临近重点区段!$A:$A=D80),0))="已取消","已取消",INDEX(三跨两临近重点区段!$E:$E,MATCH(1,(MONTH(三跨两临近重点区段!$D:$D)=12)*(三跨两临近重点区段!$A:$A=D80)*(三跨两临近重点区段!$F:$F="现存区段"),0))),"")</f>
        <v/>
      </c>
      <c r="AH80" t="e">
        <f t="array" ref="AH80">INDEX(三跨两临近重点区段!$G:$G,MATCH(D80,三跨两临近重点区段!$A:$A,0))</f>
        <v>#N/A</v>
      </c>
      <c r="AI80" t="e">
        <f>INDEX(三跨两临近重点区段!$J:$J,MATCH(D80,三跨两临近重点区段!$A:$A,0))</f>
        <v>#N/A</v>
      </c>
    </row>
    <row r="81" ht="14.25" spans="1:35">
      <c r="A81" s="263" t="s">
        <v>363</v>
      </c>
      <c r="B81" s="264" t="s">
        <v>2253</v>
      </c>
      <c r="C81" s="263" t="s">
        <v>2221</v>
      </c>
      <c r="D81" s="263" t="s">
        <v>2257</v>
      </c>
      <c r="E81" s="265" t="s">
        <v>2137</v>
      </c>
      <c r="F81" s="264" t="s">
        <v>125</v>
      </c>
      <c r="G81" s="263" t="s">
        <v>989</v>
      </c>
      <c r="H81" s="263" t="s">
        <v>2255</v>
      </c>
      <c r="I81" s="273"/>
      <c r="J81" s="196"/>
      <c r="K81" s="196"/>
      <c r="L81" s="196"/>
      <c r="M81" s="270"/>
      <c r="N81" s="270"/>
      <c r="O81" s="33"/>
      <c r="P81" s="107"/>
      <c r="Q81" s="279"/>
      <c r="R81" s="279"/>
      <c r="S81" s="278">
        <v>45447</v>
      </c>
      <c r="T81" s="279" t="s">
        <v>2117</v>
      </c>
      <c r="U81" s="268" t="str">
        <f t="array" ref="U81">IFERROR(IF(INDEX(三跨两临近重点区段!$F:$F,MATCH(1,(MONTH(三跨两临近重点区段!$D:$D)=7)*(三跨两临近重点区段!$A:$A=D81),0))="已取消","已取消",INDEX(三跨两临近重点区段!$D:$D,MATCH(1,(MONTH(三跨两临近重点区段!$D:$D)=7)*(三跨两临近重点区段!$A:$A=D81)*(三跨两临近重点区段!$F:$F="现存区段"),0))),"")</f>
        <v/>
      </c>
      <c r="V81" s="232" t="str">
        <f t="array" ref="V81">IFERROR(IF(INDEX(三跨两临近重点区段!$F:$F,MATCH(1,(MONTH(三跨两临近重点区段!$D:$D)=7)*(三跨两临近重点区段!$A:$A=D81),0))="已取消","已取消",INDEX(三跨两临近重点区段!$E:$E,MATCH(1,(MONTH(三跨两临近重点区段!$D:$D)=7)*(三跨两临近重点区段!$A:$A=D81)*(三跨两临近重点区段!$F:$F="现存区段"),0))),"")</f>
        <v/>
      </c>
      <c r="W81" s="268" t="str">
        <f t="array" ref="W81">IFERROR(IF(INDEX(三跨两临近重点区段!$F:$F,MATCH(1,(MONTH(三跨两临近重点区段!$D:$D)=8)*(三跨两临近重点区段!$A:$A=D81),0))="已取消","已取消",INDEX(三跨两临近重点区段!$D:$D,MATCH(1,(MONTH(三跨两临近重点区段!$D:$D)=8)*(三跨两临近重点区段!$A:$A=D81)*(三跨两临近重点区段!$F:$F="现存区段"),0))),"")</f>
        <v/>
      </c>
      <c r="X81" s="232" t="str">
        <f t="array" ref="X81">IFERROR(IF(INDEX(三跨两临近重点区段!$F:$F,MATCH(1,(MONTH(三跨两临近重点区段!$D:$D)=8)*(三跨两临近重点区段!$A:$A=D81),0))="已取消","已取消",INDEX(三跨两临近重点区段!$E:$E,MATCH(1,(MONTH(三跨两临近重点区段!$D:$D)=8)*(三跨两临近重点区段!$A:$A=D81)*(三跨两临近重点区段!$F:$F="现存区段"),0))),"")</f>
        <v/>
      </c>
      <c r="Y81" s="268" t="str">
        <f t="array" ref="Y81">IFERROR(IF(INDEX(三跨两临近重点区段!$F:$F,MATCH(1,(MONTH(三跨两临近重点区段!$D:$D)=9)*(三跨两临近重点区段!$A:$A=D81),0))="已取消","已取消",INDEX(三跨两临近重点区段!$D:$D,MATCH(1,(MONTH(三跨两临近重点区段!$D:$D)=9)*(三跨两临近重点区段!$A:$A=D81)*(三跨两临近重点区段!$F:$F="现存区段"),0))),"")</f>
        <v/>
      </c>
      <c r="Z81" s="232" t="str">
        <f t="array" ref="Z81">IFERROR(IF(INDEX(三跨两临近重点区段!$F:$F,MATCH(1,(MONTH(三跨两临近重点区段!$D:$D)=9)*(三跨两临近重点区段!$A:$A=D81),0))="已取消","已取消",INDEX(三跨两临近重点区段!$E:$E,MATCH(1,(MONTH(三跨两临近重点区段!$D:$D)=9)*(三跨两临近重点区段!$A:$A=D81)*(三跨两临近重点区段!$F:$F="现存区段"),0))),"")</f>
        <v/>
      </c>
      <c r="AA81" s="268" t="str">
        <f t="array" ref="AA81">IFERROR(IF(INDEX(三跨两临近重点区段!$F:$F,MATCH(1,(MONTH(三跨两临近重点区段!$D:$D)=10)*(三跨两临近重点区段!$A:$A=D81),0))="已取消","已取消",INDEX(三跨两临近重点区段!$D:$D,MATCH(1,(MONTH(三跨两临近重点区段!$D:$D)=10)*(三跨两临近重点区段!$A:$A=D81)*(三跨两临近重点区段!$F:$F="现存区段"),0))),"")</f>
        <v/>
      </c>
      <c r="AB81" s="72" t="str">
        <f t="array" ref="AB81">IFERROR(IF(INDEX(三跨两临近重点区段!$F:$F,MATCH(1,(MONTH(三跨两临近重点区段!$D:$D)=10)*(三跨两临近重点区段!$A:$A=D81),0))="已取消","已取消",INDEX(三跨两临近重点区段!$E:$E,MATCH(1,(MONTH(三跨两临近重点区段!$D:$D)=10)*(三跨两临近重点区段!$A:$A=D81)*(三跨两临近重点区段!$F:$F="现存区段"),0))),"")</f>
        <v/>
      </c>
      <c r="AC81" s="284" t="str">
        <f t="array" ref="AC81">IFERROR(IF(INDEX(三跨两临近重点区段!$F:$F,MATCH(1,(MONTH(三跨两临近重点区段!$D:$D)=11)*(三跨两临近重点区段!$A:$A=D81),0))="已取消","已取消",INDEX(三跨两临近重点区段!$D:$D,MATCH(1,(MONTH(三跨两临近重点区段!$D:$D)=11)*(三跨两临近重点区段!$A:$A=D81)*(三跨两临近重点区段!$F:$F="现存区段"),0))),"")</f>
        <v/>
      </c>
      <c r="AD81" s="72" t="str">
        <f t="array" ref="AD81">IFERROR(IF(INDEX(三跨两临近重点区段!$F:$F,MATCH(1,(MONTH(三跨两临近重点区段!$D:$D)=11)*(三跨两临近重点区段!$A:$A=D81),0))="已取消","已取消",INDEX(三跨两临近重点区段!$E:$E,MATCH(1,(MONTH(三跨两临近重点区段!$D:$D)=11)*(三跨两临近重点区段!$A:$A=D81)*(三跨两临近重点区段!$F:$F="现存区段"),0))),"")</f>
        <v/>
      </c>
      <c r="AE81" s="284" t="str">
        <f t="array" ref="AE81">IFERROR(IF(INDEX(三跨两临近重点区段!$F:$F,MATCH(1,(MONTH(三跨两临近重点区段!$D:$D)=12)*(三跨两临近重点区段!$A:$A=D81),0))="已取消","已取消",INDEX(三跨两临近重点区段!$D:$D,MATCH(1,(MONTH(三跨两临近重点区段!$D:$D)=12)*(三跨两临近重点区段!$A:$A=D81)*(三跨两临近重点区段!$F:$F="现存区段"),0))),"")</f>
        <v/>
      </c>
      <c r="AF81" s="72" t="str">
        <f t="array" ref="AF81">IFERROR(IF(INDEX(三跨两临近重点区段!$F:$F,MATCH(1,(MONTH(三跨两临近重点区段!$D:$D)=12)*(三跨两临近重点区段!$A:$A=D81),0))="已取消","已取消",INDEX(三跨两临近重点区段!$E:$E,MATCH(1,(MONTH(三跨两临近重点区段!$D:$D)=12)*(三跨两临近重点区段!$A:$A=D81)*(三跨两临近重点区段!$F:$F="现存区段"),0))),"")</f>
        <v/>
      </c>
      <c r="AH81" t="e">
        <f t="array" ref="AH81">INDEX(三跨两临近重点区段!$G:$G,MATCH(D81,三跨两临近重点区段!$A:$A,0))</f>
        <v>#N/A</v>
      </c>
      <c r="AI81" t="e">
        <f>INDEX(三跨两临近重点区段!$J:$J,MATCH(D81,三跨两临近重点区段!$A:$A,0))</f>
        <v>#N/A</v>
      </c>
    </row>
    <row r="82" ht="14.25" spans="1:35">
      <c r="A82" s="263" t="s">
        <v>363</v>
      </c>
      <c r="B82" s="264" t="s">
        <v>2253</v>
      </c>
      <c r="C82" s="263" t="s">
        <v>2246</v>
      </c>
      <c r="D82" s="263" t="s">
        <v>2258</v>
      </c>
      <c r="E82" s="265" t="s">
        <v>2137</v>
      </c>
      <c r="F82" s="264" t="s">
        <v>125</v>
      </c>
      <c r="G82" s="263" t="s">
        <v>2138</v>
      </c>
      <c r="H82" s="263" t="s">
        <v>989</v>
      </c>
      <c r="I82" s="273"/>
      <c r="J82" s="196"/>
      <c r="K82" s="196"/>
      <c r="L82" s="196"/>
      <c r="M82" s="270"/>
      <c r="N82" s="270"/>
      <c r="O82" s="33"/>
      <c r="P82" s="107"/>
      <c r="Q82" s="279"/>
      <c r="R82" s="279"/>
      <c r="S82" s="278">
        <v>45447</v>
      </c>
      <c r="T82" s="279" t="s">
        <v>2117</v>
      </c>
      <c r="U82" s="268" t="str">
        <f t="array" ref="U82">IFERROR(IF(INDEX(三跨两临近重点区段!$F:$F,MATCH(1,(MONTH(三跨两临近重点区段!$D:$D)=7)*(三跨两临近重点区段!$A:$A=D82),0))="已取消","已取消",INDEX(三跨两临近重点区段!$D:$D,MATCH(1,(MONTH(三跨两临近重点区段!$D:$D)=7)*(三跨两临近重点区段!$A:$A=D82)*(三跨两临近重点区段!$F:$F="现存区段"),0))),"")</f>
        <v/>
      </c>
      <c r="V82" s="232" t="str">
        <f t="array" ref="V82">IFERROR(IF(INDEX(三跨两临近重点区段!$F:$F,MATCH(1,(MONTH(三跨两临近重点区段!$D:$D)=7)*(三跨两临近重点区段!$A:$A=D82),0))="已取消","已取消",INDEX(三跨两临近重点区段!$E:$E,MATCH(1,(MONTH(三跨两临近重点区段!$D:$D)=7)*(三跨两临近重点区段!$A:$A=D82)*(三跨两临近重点区段!$F:$F="现存区段"),0))),"")</f>
        <v/>
      </c>
      <c r="W82" s="268" t="str">
        <f t="array" ref="W82">IFERROR(IF(INDEX(三跨两临近重点区段!$F:$F,MATCH(1,(MONTH(三跨两临近重点区段!$D:$D)=8)*(三跨两临近重点区段!$A:$A=D82),0))="已取消","已取消",INDEX(三跨两临近重点区段!$D:$D,MATCH(1,(MONTH(三跨两临近重点区段!$D:$D)=8)*(三跨两临近重点区段!$A:$A=D82)*(三跨两临近重点区段!$F:$F="现存区段"),0))),"")</f>
        <v/>
      </c>
      <c r="X82" s="232" t="str">
        <f t="array" ref="X82">IFERROR(IF(INDEX(三跨两临近重点区段!$F:$F,MATCH(1,(MONTH(三跨两临近重点区段!$D:$D)=8)*(三跨两临近重点区段!$A:$A=D82),0))="已取消","已取消",INDEX(三跨两临近重点区段!$E:$E,MATCH(1,(MONTH(三跨两临近重点区段!$D:$D)=8)*(三跨两临近重点区段!$A:$A=D82)*(三跨两临近重点区段!$F:$F="现存区段"),0))),"")</f>
        <v/>
      </c>
      <c r="Y82" s="268" t="str">
        <f t="array" ref="Y82">IFERROR(IF(INDEX(三跨两临近重点区段!$F:$F,MATCH(1,(MONTH(三跨两临近重点区段!$D:$D)=9)*(三跨两临近重点区段!$A:$A=D82),0))="已取消","已取消",INDEX(三跨两临近重点区段!$D:$D,MATCH(1,(MONTH(三跨两临近重点区段!$D:$D)=9)*(三跨两临近重点区段!$A:$A=D82)*(三跨两临近重点区段!$F:$F="现存区段"),0))),"")</f>
        <v/>
      </c>
      <c r="Z82" s="232" t="str">
        <f t="array" ref="Z82">IFERROR(IF(INDEX(三跨两临近重点区段!$F:$F,MATCH(1,(MONTH(三跨两临近重点区段!$D:$D)=9)*(三跨两临近重点区段!$A:$A=D82),0))="已取消","已取消",INDEX(三跨两临近重点区段!$E:$E,MATCH(1,(MONTH(三跨两临近重点区段!$D:$D)=9)*(三跨两临近重点区段!$A:$A=D82)*(三跨两临近重点区段!$F:$F="现存区段"),0))),"")</f>
        <v/>
      </c>
      <c r="AA82" s="268" t="str">
        <f t="array" ref="AA82">IFERROR(IF(INDEX(三跨两临近重点区段!$F:$F,MATCH(1,(MONTH(三跨两临近重点区段!$D:$D)=10)*(三跨两临近重点区段!$A:$A=D82),0))="已取消","已取消",INDEX(三跨两临近重点区段!$D:$D,MATCH(1,(MONTH(三跨两临近重点区段!$D:$D)=10)*(三跨两临近重点区段!$A:$A=D82)*(三跨两临近重点区段!$F:$F="现存区段"),0))),"")</f>
        <v/>
      </c>
      <c r="AB82" s="72" t="str">
        <f t="array" ref="AB82">IFERROR(IF(INDEX(三跨两临近重点区段!$F:$F,MATCH(1,(MONTH(三跨两临近重点区段!$D:$D)=10)*(三跨两临近重点区段!$A:$A=D82),0))="已取消","已取消",INDEX(三跨两临近重点区段!$E:$E,MATCH(1,(MONTH(三跨两临近重点区段!$D:$D)=10)*(三跨两临近重点区段!$A:$A=D82)*(三跨两临近重点区段!$F:$F="现存区段"),0))),"")</f>
        <v/>
      </c>
      <c r="AC82" s="284" t="str">
        <f t="array" ref="AC82">IFERROR(IF(INDEX(三跨两临近重点区段!$F:$F,MATCH(1,(MONTH(三跨两临近重点区段!$D:$D)=11)*(三跨两临近重点区段!$A:$A=D82),0))="已取消","已取消",INDEX(三跨两临近重点区段!$D:$D,MATCH(1,(MONTH(三跨两临近重点区段!$D:$D)=11)*(三跨两临近重点区段!$A:$A=D82)*(三跨两临近重点区段!$F:$F="现存区段"),0))),"")</f>
        <v/>
      </c>
      <c r="AD82" s="72" t="str">
        <f t="array" ref="AD82">IFERROR(IF(INDEX(三跨两临近重点区段!$F:$F,MATCH(1,(MONTH(三跨两临近重点区段!$D:$D)=11)*(三跨两临近重点区段!$A:$A=D82),0))="已取消","已取消",INDEX(三跨两临近重点区段!$E:$E,MATCH(1,(MONTH(三跨两临近重点区段!$D:$D)=11)*(三跨两临近重点区段!$A:$A=D82)*(三跨两临近重点区段!$F:$F="现存区段"),0))),"")</f>
        <v/>
      </c>
      <c r="AE82" s="284" t="str">
        <f t="array" ref="AE82">IFERROR(IF(INDEX(三跨两临近重点区段!$F:$F,MATCH(1,(MONTH(三跨两临近重点区段!$D:$D)=12)*(三跨两临近重点区段!$A:$A=D82),0))="已取消","已取消",INDEX(三跨两临近重点区段!$D:$D,MATCH(1,(MONTH(三跨两临近重点区段!$D:$D)=12)*(三跨两临近重点区段!$A:$A=D82)*(三跨两临近重点区段!$F:$F="现存区段"),0))),"")</f>
        <v/>
      </c>
      <c r="AF82" s="72" t="str">
        <f t="array" ref="AF82">IFERROR(IF(INDEX(三跨两临近重点区段!$F:$F,MATCH(1,(MONTH(三跨两临近重点区段!$D:$D)=12)*(三跨两临近重点区段!$A:$A=D82),0))="已取消","已取消",INDEX(三跨两临近重点区段!$E:$E,MATCH(1,(MONTH(三跨两临近重点区段!$D:$D)=12)*(三跨两临近重点区段!$A:$A=D82)*(三跨两临近重点区段!$F:$F="现存区段"),0))),"")</f>
        <v/>
      </c>
      <c r="AH82" t="e">
        <f t="array" ref="AH82">INDEX(三跨两临近重点区段!$G:$G,MATCH(D82,三跨两临近重点区段!$A:$A,0))</f>
        <v>#N/A</v>
      </c>
      <c r="AI82" t="e">
        <f>INDEX(三跨两临近重点区段!$J:$J,MATCH(D82,三跨两临近重点区段!$A:$A,0))</f>
        <v>#N/A</v>
      </c>
    </row>
    <row r="83" ht="14.25" spans="1:35">
      <c r="A83" s="263" t="s">
        <v>363</v>
      </c>
      <c r="B83" s="264" t="s">
        <v>2253</v>
      </c>
      <c r="C83" s="263" t="s">
        <v>2199</v>
      </c>
      <c r="D83" s="263" t="s">
        <v>2259</v>
      </c>
      <c r="E83" s="265" t="s">
        <v>2137</v>
      </c>
      <c r="F83" s="264" t="s">
        <v>125</v>
      </c>
      <c r="G83" s="263" t="s">
        <v>2138</v>
      </c>
      <c r="H83" s="263" t="s">
        <v>989</v>
      </c>
      <c r="I83" s="273"/>
      <c r="J83" s="196"/>
      <c r="K83" s="196"/>
      <c r="L83" s="196"/>
      <c r="M83" s="270"/>
      <c r="N83" s="270"/>
      <c r="O83" s="33"/>
      <c r="P83" s="107"/>
      <c r="Q83" s="279"/>
      <c r="R83" s="279"/>
      <c r="S83" s="278">
        <v>45447</v>
      </c>
      <c r="T83" s="279" t="s">
        <v>2117</v>
      </c>
      <c r="U83" s="268" t="str">
        <f t="array" ref="U83">IFERROR(IF(INDEX(三跨两临近重点区段!$F:$F,MATCH(1,(MONTH(三跨两临近重点区段!$D:$D)=7)*(三跨两临近重点区段!$A:$A=D83),0))="已取消","已取消",INDEX(三跨两临近重点区段!$D:$D,MATCH(1,(MONTH(三跨两临近重点区段!$D:$D)=7)*(三跨两临近重点区段!$A:$A=D83)*(三跨两临近重点区段!$F:$F="现存区段"),0))),"")</f>
        <v/>
      </c>
      <c r="V83" s="232" t="str">
        <f t="array" ref="V83">IFERROR(IF(INDEX(三跨两临近重点区段!$F:$F,MATCH(1,(MONTH(三跨两临近重点区段!$D:$D)=7)*(三跨两临近重点区段!$A:$A=D83),0))="已取消","已取消",INDEX(三跨两临近重点区段!$E:$E,MATCH(1,(MONTH(三跨两临近重点区段!$D:$D)=7)*(三跨两临近重点区段!$A:$A=D83)*(三跨两临近重点区段!$F:$F="现存区段"),0))),"")</f>
        <v/>
      </c>
      <c r="W83" s="268" t="str">
        <f t="array" ref="W83">IFERROR(IF(INDEX(三跨两临近重点区段!$F:$F,MATCH(1,(MONTH(三跨两临近重点区段!$D:$D)=8)*(三跨两临近重点区段!$A:$A=D83),0))="已取消","已取消",INDEX(三跨两临近重点区段!$D:$D,MATCH(1,(MONTH(三跨两临近重点区段!$D:$D)=8)*(三跨两临近重点区段!$A:$A=D83)*(三跨两临近重点区段!$F:$F="现存区段"),0))),"")</f>
        <v/>
      </c>
      <c r="X83" s="232" t="str">
        <f t="array" ref="X83">IFERROR(IF(INDEX(三跨两临近重点区段!$F:$F,MATCH(1,(MONTH(三跨两临近重点区段!$D:$D)=8)*(三跨两临近重点区段!$A:$A=D83),0))="已取消","已取消",INDEX(三跨两临近重点区段!$E:$E,MATCH(1,(MONTH(三跨两临近重点区段!$D:$D)=8)*(三跨两临近重点区段!$A:$A=D83)*(三跨两临近重点区段!$F:$F="现存区段"),0))),"")</f>
        <v/>
      </c>
      <c r="Y83" s="268" t="str">
        <f t="array" ref="Y83">IFERROR(IF(INDEX(三跨两临近重点区段!$F:$F,MATCH(1,(MONTH(三跨两临近重点区段!$D:$D)=9)*(三跨两临近重点区段!$A:$A=D83),0))="已取消","已取消",INDEX(三跨两临近重点区段!$D:$D,MATCH(1,(MONTH(三跨两临近重点区段!$D:$D)=9)*(三跨两临近重点区段!$A:$A=D83)*(三跨两临近重点区段!$F:$F="现存区段"),0))),"")</f>
        <v/>
      </c>
      <c r="Z83" s="232" t="str">
        <f t="array" ref="Z83">IFERROR(IF(INDEX(三跨两临近重点区段!$F:$F,MATCH(1,(MONTH(三跨两临近重点区段!$D:$D)=9)*(三跨两临近重点区段!$A:$A=D83),0))="已取消","已取消",INDEX(三跨两临近重点区段!$E:$E,MATCH(1,(MONTH(三跨两临近重点区段!$D:$D)=9)*(三跨两临近重点区段!$A:$A=D83)*(三跨两临近重点区段!$F:$F="现存区段"),0))),"")</f>
        <v/>
      </c>
      <c r="AA83" s="268" t="str">
        <f t="array" ref="AA83">IFERROR(IF(INDEX(三跨两临近重点区段!$F:$F,MATCH(1,(MONTH(三跨两临近重点区段!$D:$D)=10)*(三跨两临近重点区段!$A:$A=D83),0))="已取消","已取消",INDEX(三跨两临近重点区段!$D:$D,MATCH(1,(MONTH(三跨两临近重点区段!$D:$D)=10)*(三跨两临近重点区段!$A:$A=D83)*(三跨两临近重点区段!$F:$F="现存区段"),0))),"")</f>
        <v/>
      </c>
      <c r="AB83" s="72" t="str">
        <f t="array" ref="AB83">IFERROR(IF(INDEX(三跨两临近重点区段!$F:$F,MATCH(1,(MONTH(三跨两临近重点区段!$D:$D)=10)*(三跨两临近重点区段!$A:$A=D83),0))="已取消","已取消",INDEX(三跨两临近重点区段!$E:$E,MATCH(1,(MONTH(三跨两临近重点区段!$D:$D)=10)*(三跨两临近重点区段!$A:$A=D83)*(三跨两临近重点区段!$F:$F="现存区段"),0))),"")</f>
        <v/>
      </c>
      <c r="AC83" s="284" t="str">
        <f t="array" ref="AC83">IFERROR(IF(INDEX(三跨两临近重点区段!$F:$F,MATCH(1,(MONTH(三跨两临近重点区段!$D:$D)=11)*(三跨两临近重点区段!$A:$A=D83),0))="已取消","已取消",INDEX(三跨两临近重点区段!$D:$D,MATCH(1,(MONTH(三跨两临近重点区段!$D:$D)=11)*(三跨两临近重点区段!$A:$A=D83)*(三跨两临近重点区段!$F:$F="现存区段"),0))),"")</f>
        <v/>
      </c>
      <c r="AD83" s="72" t="str">
        <f t="array" ref="AD83">IFERROR(IF(INDEX(三跨两临近重点区段!$F:$F,MATCH(1,(MONTH(三跨两临近重点区段!$D:$D)=11)*(三跨两临近重点区段!$A:$A=D83),0))="已取消","已取消",INDEX(三跨两临近重点区段!$E:$E,MATCH(1,(MONTH(三跨两临近重点区段!$D:$D)=11)*(三跨两临近重点区段!$A:$A=D83)*(三跨两临近重点区段!$F:$F="现存区段"),0))),"")</f>
        <v/>
      </c>
      <c r="AE83" s="284" t="str">
        <f t="array" ref="AE83">IFERROR(IF(INDEX(三跨两临近重点区段!$F:$F,MATCH(1,(MONTH(三跨两临近重点区段!$D:$D)=12)*(三跨两临近重点区段!$A:$A=D83),0))="已取消","已取消",INDEX(三跨两临近重点区段!$D:$D,MATCH(1,(MONTH(三跨两临近重点区段!$D:$D)=12)*(三跨两临近重点区段!$A:$A=D83)*(三跨两临近重点区段!$F:$F="现存区段"),0))),"")</f>
        <v/>
      </c>
      <c r="AF83" s="72" t="str">
        <f t="array" ref="AF83">IFERROR(IF(INDEX(三跨两临近重点区段!$F:$F,MATCH(1,(MONTH(三跨两临近重点区段!$D:$D)=12)*(三跨两临近重点区段!$A:$A=D83),0))="已取消","已取消",INDEX(三跨两临近重点区段!$E:$E,MATCH(1,(MONTH(三跨两临近重点区段!$D:$D)=12)*(三跨两临近重点区段!$A:$A=D83)*(三跨两临近重点区段!$F:$F="现存区段"),0))),"")</f>
        <v/>
      </c>
      <c r="AH83" t="e">
        <f t="array" ref="AH83">INDEX(三跨两临近重点区段!$G:$G,MATCH(D83,三跨两临近重点区段!$A:$A,0))</f>
        <v>#N/A</v>
      </c>
      <c r="AI83" t="e">
        <f>INDEX(三跨两临近重点区段!$J:$J,MATCH(D83,三跨两临近重点区段!$A:$A,0))</f>
        <v>#N/A</v>
      </c>
    </row>
    <row r="84" ht="14.25" spans="1:35">
      <c r="A84" s="263" t="s">
        <v>363</v>
      </c>
      <c r="B84" s="264" t="s">
        <v>2253</v>
      </c>
      <c r="C84" s="263" t="s">
        <v>2249</v>
      </c>
      <c r="D84" s="263" t="s">
        <v>2260</v>
      </c>
      <c r="E84" s="265" t="s">
        <v>2137</v>
      </c>
      <c r="F84" s="264" t="s">
        <v>125</v>
      </c>
      <c r="G84" s="263" t="s">
        <v>2138</v>
      </c>
      <c r="H84" s="263" t="s">
        <v>989</v>
      </c>
      <c r="I84" s="273"/>
      <c r="J84" s="196"/>
      <c r="K84" s="196"/>
      <c r="L84" s="196"/>
      <c r="M84" s="270"/>
      <c r="N84" s="270"/>
      <c r="O84" s="33"/>
      <c r="P84" s="107"/>
      <c r="Q84" s="279"/>
      <c r="R84" s="279"/>
      <c r="S84" s="278">
        <v>45447</v>
      </c>
      <c r="T84" s="279" t="s">
        <v>2117</v>
      </c>
      <c r="U84" s="268" t="str">
        <f t="array" ref="U84">IFERROR(IF(INDEX(三跨两临近重点区段!$F:$F,MATCH(1,(MONTH(三跨两临近重点区段!$D:$D)=7)*(三跨两临近重点区段!$A:$A=D84),0))="已取消","已取消",INDEX(三跨两临近重点区段!$D:$D,MATCH(1,(MONTH(三跨两临近重点区段!$D:$D)=7)*(三跨两临近重点区段!$A:$A=D84)*(三跨两临近重点区段!$F:$F="现存区段"),0))),"")</f>
        <v/>
      </c>
      <c r="V84" s="232" t="str">
        <f t="array" ref="V84">IFERROR(IF(INDEX(三跨两临近重点区段!$F:$F,MATCH(1,(MONTH(三跨两临近重点区段!$D:$D)=7)*(三跨两临近重点区段!$A:$A=D84),0))="已取消","已取消",INDEX(三跨两临近重点区段!$E:$E,MATCH(1,(MONTH(三跨两临近重点区段!$D:$D)=7)*(三跨两临近重点区段!$A:$A=D84)*(三跨两临近重点区段!$F:$F="现存区段"),0))),"")</f>
        <v/>
      </c>
      <c r="W84" s="268" t="str">
        <f t="array" ref="W84">IFERROR(IF(INDEX(三跨两临近重点区段!$F:$F,MATCH(1,(MONTH(三跨两临近重点区段!$D:$D)=8)*(三跨两临近重点区段!$A:$A=D84),0))="已取消","已取消",INDEX(三跨两临近重点区段!$D:$D,MATCH(1,(MONTH(三跨两临近重点区段!$D:$D)=8)*(三跨两临近重点区段!$A:$A=D84)*(三跨两临近重点区段!$F:$F="现存区段"),0))),"")</f>
        <v/>
      </c>
      <c r="X84" s="232" t="str">
        <f t="array" ref="X84">IFERROR(IF(INDEX(三跨两临近重点区段!$F:$F,MATCH(1,(MONTH(三跨两临近重点区段!$D:$D)=8)*(三跨两临近重点区段!$A:$A=D84),0))="已取消","已取消",INDEX(三跨两临近重点区段!$E:$E,MATCH(1,(MONTH(三跨两临近重点区段!$D:$D)=8)*(三跨两临近重点区段!$A:$A=D84)*(三跨两临近重点区段!$F:$F="现存区段"),0))),"")</f>
        <v/>
      </c>
      <c r="Y84" s="268" t="str">
        <f t="array" ref="Y84">IFERROR(IF(INDEX(三跨两临近重点区段!$F:$F,MATCH(1,(MONTH(三跨两临近重点区段!$D:$D)=9)*(三跨两临近重点区段!$A:$A=D84),0))="已取消","已取消",INDEX(三跨两临近重点区段!$D:$D,MATCH(1,(MONTH(三跨两临近重点区段!$D:$D)=9)*(三跨两临近重点区段!$A:$A=D84)*(三跨两临近重点区段!$F:$F="现存区段"),0))),"")</f>
        <v/>
      </c>
      <c r="Z84" s="232" t="str">
        <f t="array" ref="Z84">IFERROR(IF(INDEX(三跨两临近重点区段!$F:$F,MATCH(1,(MONTH(三跨两临近重点区段!$D:$D)=9)*(三跨两临近重点区段!$A:$A=D84),0))="已取消","已取消",INDEX(三跨两临近重点区段!$E:$E,MATCH(1,(MONTH(三跨两临近重点区段!$D:$D)=9)*(三跨两临近重点区段!$A:$A=D84)*(三跨两临近重点区段!$F:$F="现存区段"),0))),"")</f>
        <v/>
      </c>
      <c r="AA84" s="268" t="str">
        <f t="array" ref="AA84">IFERROR(IF(INDEX(三跨两临近重点区段!$F:$F,MATCH(1,(MONTH(三跨两临近重点区段!$D:$D)=10)*(三跨两临近重点区段!$A:$A=D84),0))="已取消","已取消",INDEX(三跨两临近重点区段!$D:$D,MATCH(1,(MONTH(三跨两临近重点区段!$D:$D)=10)*(三跨两临近重点区段!$A:$A=D84)*(三跨两临近重点区段!$F:$F="现存区段"),0))),"")</f>
        <v/>
      </c>
      <c r="AB84" s="72" t="str">
        <f t="array" ref="AB84">IFERROR(IF(INDEX(三跨两临近重点区段!$F:$F,MATCH(1,(MONTH(三跨两临近重点区段!$D:$D)=10)*(三跨两临近重点区段!$A:$A=D84),0))="已取消","已取消",INDEX(三跨两临近重点区段!$E:$E,MATCH(1,(MONTH(三跨两临近重点区段!$D:$D)=10)*(三跨两临近重点区段!$A:$A=D84)*(三跨两临近重点区段!$F:$F="现存区段"),0))),"")</f>
        <v/>
      </c>
      <c r="AC84" s="284" t="str">
        <f t="array" ref="AC84">IFERROR(IF(INDEX(三跨两临近重点区段!$F:$F,MATCH(1,(MONTH(三跨两临近重点区段!$D:$D)=11)*(三跨两临近重点区段!$A:$A=D84),0))="已取消","已取消",INDEX(三跨两临近重点区段!$D:$D,MATCH(1,(MONTH(三跨两临近重点区段!$D:$D)=11)*(三跨两临近重点区段!$A:$A=D84)*(三跨两临近重点区段!$F:$F="现存区段"),0))),"")</f>
        <v/>
      </c>
      <c r="AD84" s="72" t="str">
        <f t="array" ref="AD84">IFERROR(IF(INDEX(三跨两临近重点区段!$F:$F,MATCH(1,(MONTH(三跨两临近重点区段!$D:$D)=11)*(三跨两临近重点区段!$A:$A=D84),0))="已取消","已取消",INDEX(三跨两临近重点区段!$E:$E,MATCH(1,(MONTH(三跨两临近重点区段!$D:$D)=11)*(三跨两临近重点区段!$A:$A=D84)*(三跨两临近重点区段!$F:$F="现存区段"),0))),"")</f>
        <v/>
      </c>
      <c r="AE84" s="284" t="str">
        <f t="array" ref="AE84">IFERROR(IF(INDEX(三跨两临近重点区段!$F:$F,MATCH(1,(MONTH(三跨两临近重点区段!$D:$D)=12)*(三跨两临近重点区段!$A:$A=D84),0))="已取消","已取消",INDEX(三跨两临近重点区段!$D:$D,MATCH(1,(MONTH(三跨两临近重点区段!$D:$D)=12)*(三跨两临近重点区段!$A:$A=D84)*(三跨两临近重点区段!$F:$F="现存区段"),0))),"")</f>
        <v/>
      </c>
      <c r="AF84" s="72" t="str">
        <f t="array" ref="AF84">IFERROR(IF(INDEX(三跨两临近重点区段!$F:$F,MATCH(1,(MONTH(三跨两临近重点区段!$D:$D)=12)*(三跨两临近重点区段!$A:$A=D84),0))="已取消","已取消",INDEX(三跨两临近重点区段!$E:$E,MATCH(1,(MONTH(三跨两临近重点区段!$D:$D)=12)*(三跨两临近重点区段!$A:$A=D84)*(三跨两临近重点区段!$F:$F="现存区段"),0))),"")</f>
        <v/>
      </c>
      <c r="AH84" t="e">
        <f t="array" ref="AH84">INDEX(三跨两临近重点区段!$G:$G,MATCH(D84,三跨两临近重点区段!$A:$A,0))</f>
        <v>#N/A</v>
      </c>
      <c r="AI84" t="e">
        <f>INDEX(三跨两临近重点区段!$J:$J,MATCH(D84,三跨两临近重点区段!$A:$A,0))</f>
        <v>#N/A</v>
      </c>
    </row>
    <row r="85" ht="14.25" spans="1:35">
      <c r="A85" s="263" t="s">
        <v>363</v>
      </c>
      <c r="B85" s="264" t="s">
        <v>2253</v>
      </c>
      <c r="C85" s="263" t="s">
        <v>2251</v>
      </c>
      <c r="D85" s="263" t="s">
        <v>2261</v>
      </c>
      <c r="E85" s="265" t="s">
        <v>2137</v>
      </c>
      <c r="F85" s="264" t="s">
        <v>125</v>
      </c>
      <c r="G85" s="263" t="s">
        <v>2138</v>
      </c>
      <c r="H85" s="263" t="s">
        <v>989</v>
      </c>
      <c r="I85" s="287"/>
      <c r="J85" s="286"/>
      <c r="K85" s="286"/>
      <c r="L85" s="286"/>
      <c r="M85" s="270"/>
      <c r="N85" s="270"/>
      <c r="O85" s="33"/>
      <c r="P85" s="107"/>
      <c r="Q85" s="279"/>
      <c r="R85" s="279"/>
      <c r="S85" s="278">
        <v>45447</v>
      </c>
      <c r="T85" s="279" t="s">
        <v>2117</v>
      </c>
      <c r="U85" s="268" t="str">
        <f t="array" ref="U85">IFERROR(IF(INDEX(三跨两临近重点区段!$F:$F,MATCH(1,(MONTH(三跨两临近重点区段!$D:$D)=7)*(三跨两临近重点区段!$A:$A=D85),0))="已取消","已取消",INDEX(三跨两临近重点区段!$D:$D,MATCH(1,(MONTH(三跨两临近重点区段!$D:$D)=7)*(三跨两临近重点区段!$A:$A=D85)*(三跨两临近重点区段!$F:$F="现存区段"),0))),"")</f>
        <v/>
      </c>
      <c r="V85" s="232" t="str">
        <f t="array" ref="V85">IFERROR(IF(INDEX(三跨两临近重点区段!$F:$F,MATCH(1,(MONTH(三跨两临近重点区段!$D:$D)=7)*(三跨两临近重点区段!$A:$A=D85),0))="已取消","已取消",INDEX(三跨两临近重点区段!$E:$E,MATCH(1,(MONTH(三跨两临近重点区段!$D:$D)=7)*(三跨两临近重点区段!$A:$A=D85)*(三跨两临近重点区段!$F:$F="现存区段"),0))),"")</f>
        <v/>
      </c>
      <c r="W85" s="268" t="str">
        <f t="array" ref="W85">IFERROR(IF(INDEX(三跨两临近重点区段!$F:$F,MATCH(1,(MONTH(三跨两临近重点区段!$D:$D)=8)*(三跨两临近重点区段!$A:$A=D85),0))="已取消","已取消",INDEX(三跨两临近重点区段!$D:$D,MATCH(1,(MONTH(三跨两临近重点区段!$D:$D)=8)*(三跨两临近重点区段!$A:$A=D85)*(三跨两临近重点区段!$F:$F="现存区段"),0))),"")</f>
        <v/>
      </c>
      <c r="X85" s="232" t="str">
        <f t="array" ref="X85">IFERROR(IF(INDEX(三跨两临近重点区段!$F:$F,MATCH(1,(MONTH(三跨两临近重点区段!$D:$D)=8)*(三跨两临近重点区段!$A:$A=D85),0))="已取消","已取消",INDEX(三跨两临近重点区段!$E:$E,MATCH(1,(MONTH(三跨两临近重点区段!$D:$D)=8)*(三跨两临近重点区段!$A:$A=D85)*(三跨两临近重点区段!$F:$F="现存区段"),0))),"")</f>
        <v/>
      </c>
      <c r="Y85" s="268" t="str">
        <f t="array" ref="Y85">IFERROR(IF(INDEX(三跨两临近重点区段!$F:$F,MATCH(1,(MONTH(三跨两临近重点区段!$D:$D)=9)*(三跨两临近重点区段!$A:$A=D85),0))="已取消","已取消",INDEX(三跨两临近重点区段!$D:$D,MATCH(1,(MONTH(三跨两临近重点区段!$D:$D)=9)*(三跨两临近重点区段!$A:$A=D85)*(三跨两临近重点区段!$F:$F="现存区段"),0))),"")</f>
        <v/>
      </c>
      <c r="Z85" s="232" t="str">
        <f t="array" ref="Z85">IFERROR(IF(INDEX(三跨两临近重点区段!$F:$F,MATCH(1,(MONTH(三跨两临近重点区段!$D:$D)=9)*(三跨两临近重点区段!$A:$A=D85),0))="已取消","已取消",INDEX(三跨两临近重点区段!$E:$E,MATCH(1,(MONTH(三跨两临近重点区段!$D:$D)=9)*(三跨两临近重点区段!$A:$A=D85)*(三跨两临近重点区段!$F:$F="现存区段"),0))),"")</f>
        <v/>
      </c>
      <c r="AA85" s="268" t="str">
        <f t="array" ref="AA85">IFERROR(IF(INDEX(三跨两临近重点区段!$F:$F,MATCH(1,(MONTH(三跨两临近重点区段!$D:$D)=10)*(三跨两临近重点区段!$A:$A=D85),0))="已取消","已取消",INDEX(三跨两临近重点区段!$D:$D,MATCH(1,(MONTH(三跨两临近重点区段!$D:$D)=10)*(三跨两临近重点区段!$A:$A=D85)*(三跨两临近重点区段!$F:$F="现存区段"),0))),"")</f>
        <v/>
      </c>
      <c r="AB85" s="72" t="str">
        <f t="array" ref="AB85">IFERROR(IF(INDEX(三跨两临近重点区段!$F:$F,MATCH(1,(MONTH(三跨两临近重点区段!$D:$D)=10)*(三跨两临近重点区段!$A:$A=D85),0))="已取消","已取消",INDEX(三跨两临近重点区段!$E:$E,MATCH(1,(MONTH(三跨两临近重点区段!$D:$D)=10)*(三跨两临近重点区段!$A:$A=D85)*(三跨两临近重点区段!$F:$F="现存区段"),0))),"")</f>
        <v/>
      </c>
      <c r="AC85" s="284" t="str">
        <f t="array" ref="AC85">IFERROR(IF(INDEX(三跨两临近重点区段!$F:$F,MATCH(1,(MONTH(三跨两临近重点区段!$D:$D)=11)*(三跨两临近重点区段!$A:$A=D85),0))="已取消","已取消",INDEX(三跨两临近重点区段!$D:$D,MATCH(1,(MONTH(三跨两临近重点区段!$D:$D)=11)*(三跨两临近重点区段!$A:$A=D85)*(三跨两临近重点区段!$F:$F="现存区段"),0))),"")</f>
        <v/>
      </c>
      <c r="AD85" s="72" t="str">
        <f t="array" ref="AD85">IFERROR(IF(INDEX(三跨两临近重点区段!$F:$F,MATCH(1,(MONTH(三跨两临近重点区段!$D:$D)=11)*(三跨两临近重点区段!$A:$A=D85),0))="已取消","已取消",INDEX(三跨两临近重点区段!$E:$E,MATCH(1,(MONTH(三跨两临近重点区段!$D:$D)=11)*(三跨两临近重点区段!$A:$A=D85)*(三跨两临近重点区段!$F:$F="现存区段"),0))),"")</f>
        <v/>
      </c>
      <c r="AE85" s="284" t="str">
        <f t="array" ref="AE85">IFERROR(IF(INDEX(三跨两临近重点区段!$F:$F,MATCH(1,(MONTH(三跨两临近重点区段!$D:$D)=12)*(三跨两临近重点区段!$A:$A=D85),0))="已取消","已取消",INDEX(三跨两临近重点区段!$D:$D,MATCH(1,(MONTH(三跨两临近重点区段!$D:$D)=12)*(三跨两临近重点区段!$A:$A=D85)*(三跨两临近重点区段!$F:$F="现存区段"),0))),"")</f>
        <v/>
      </c>
      <c r="AF85" s="72" t="str">
        <f t="array" ref="AF85">IFERROR(IF(INDEX(三跨两临近重点区段!$F:$F,MATCH(1,(MONTH(三跨两临近重点区段!$D:$D)=12)*(三跨两临近重点区段!$A:$A=D85),0))="已取消","已取消",INDEX(三跨两临近重点区段!$E:$E,MATCH(1,(MONTH(三跨两临近重点区段!$D:$D)=12)*(三跨两临近重点区段!$A:$A=D85)*(三跨两临近重点区段!$F:$F="现存区段"),0))),"")</f>
        <v/>
      </c>
      <c r="AH85" t="e">
        <f t="array" ref="AH85">INDEX(三跨两临近重点区段!$G:$G,MATCH(D85,三跨两临近重点区段!$A:$A,0))</f>
        <v>#N/A</v>
      </c>
      <c r="AI85" t="e">
        <f>INDEX(三跨两临近重点区段!$J:$J,MATCH(D85,三跨两临近重点区段!$A:$A,0))</f>
        <v>#N/A</v>
      </c>
    </row>
    <row r="86" ht="14.25" spans="1:35">
      <c r="A86" s="263" t="s">
        <v>119</v>
      </c>
      <c r="B86" s="264" t="s">
        <v>2262</v>
      </c>
      <c r="C86" s="263" t="s">
        <v>2187</v>
      </c>
      <c r="D86" s="263" t="s">
        <v>2263</v>
      </c>
      <c r="E86" s="265" t="s">
        <v>2137</v>
      </c>
      <c r="F86" s="264" t="s">
        <v>125</v>
      </c>
      <c r="G86" s="263" t="s">
        <v>2138</v>
      </c>
      <c r="H86" s="263" t="s">
        <v>923</v>
      </c>
      <c r="I86" s="287"/>
      <c r="J86" s="286"/>
      <c r="K86" s="286"/>
      <c r="L86" s="286"/>
      <c r="M86" s="270"/>
      <c r="N86" s="270"/>
      <c r="O86" s="33"/>
      <c r="P86" s="107"/>
      <c r="Q86" s="279"/>
      <c r="R86" s="279"/>
      <c r="S86" s="278">
        <v>45447</v>
      </c>
      <c r="T86" s="279" t="s">
        <v>2117</v>
      </c>
      <c r="U86" s="268" t="str">
        <f t="array" ref="U86">IFERROR(IF(INDEX(三跨两临近重点区段!$F:$F,MATCH(1,(MONTH(三跨两临近重点区段!$D:$D)=7)*(三跨两临近重点区段!$A:$A=D86),0))="已取消","已取消",INDEX(三跨两临近重点区段!$D:$D,MATCH(1,(MONTH(三跨两临近重点区段!$D:$D)=7)*(三跨两临近重点区段!$A:$A=D86)*(三跨两临近重点区段!$F:$F="现存区段"),0))),"")</f>
        <v/>
      </c>
      <c r="V86" s="232" t="str">
        <f t="array" ref="V86">IFERROR(IF(INDEX(三跨两临近重点区段!$F:$F,MATCH(1,(MONTH(三跨两临近重点区段!$D:$D)=7)*(三跨两临近重点区段!$A:$A=D86),0))="已取消","已取消",INDEX(三跨两临近重点区段!$E:$E,MATCH(1,(MONTH(三跨两临近重点区段!$D:$D)=7)*(三跨两临近重点区段!$A:$A=D86)*(三跨两临近重点区段!$F:$F="现存区段"),0))),"")</f>
        <v/>
      </c>
      <c r="W86" s="268" t="str">
        <f t="array" ref="W86">IFERROR(IF(INDEX(三跨两临近重点区段!$F:$F,MATCH(1,(MONTH(三跨两临近重点区段!$D:$D)=8)*(三跨两临近重点区段!$A:$A=D86),0))="已取消","已取消",INDEX(三跨两临近重点区段!$D:$D,MATCH(1,(MONTH(三跨两临近重点区段!$D:$D)=8)*(三跨两临近重点区段!$A:$A=D86)*(三跨两临近重点区段!$F:$F="现存区段"),0))),"")</f>
        <v/>
      </c>
      <c r="X86" s="232" t="str">
        <f t="array" ref="X86">IFERROR(IF(INDEX(三跨两临近重点区段!$F:$F,MATCH(1,(MONTH(三跨两临近重点区段!$D:$D)=8)*(三跨两临近重点区段!$A:$A=D86),0))="已取消","已取消",INDEX(三跨两临近重点区段!$E:$E,MATCH(1,(MONTH(三跨两临近重点区段!$D:$D)=8)*(三跨两临近重点区段!$A:$A=D86)*(三跨两临近重点区段!$F:$F="现存区段"),0))),"")</f>
        <v/>
      </c>
      <c r="Y86" s="268" t="str">
        <f t="array" ref="Y86">IFERROR(IF(INDEX(三跨两临近重点区段!$F:$F,MATCH(1,(MONTH(三跨两临近重点区段!$D:$D)=9)*(三跨两临近重点区段!$A:$A=D86),0))="已取消","已取消",INDEX(三跨两临近重点区段!$D:$D,MATCH(1,(MONTH(三跨两临近重点区段!$D:$D)=9)*(三跨两临近重点区段!$A:$A=D86)*(三跨两临近重点区段!$F:$F="现存区段"),0))),"")</f>
        <v/>
      </c>
      <c r="Z86" s="232" t="str">
        <f t="array" ref="Z86">IFERROR(IF(INDEX(三跨两临近重点区段!$F:$F,MATCH(1,(MONTH(三跨两临近重点区段!$D:$D)=9)*(三跨两临近重点区段!$A:$A=D86),0))="已取消","已取消",INDEX(三跨两临近重点区段!$E:$E,MATCH(1,(MONTH(三跨两临近重点区段!$D:$D)=9)*(三跨两临近重点区段!$A:$A=D86)*(三跨两临近重点区段!$F:$F="现存区段"),0))),"")</f>
        <v/>
      </c>
      <c r="AA86" s="268" t="str">
        <f t="array" ref="AA86">IFERROR(IF(INDEX(三跨两临近重点区段!$F:$F,MATCH(1,(MONTH(三跨两临近重点区段!$D:$D)=10)*(三跨两临近重点区段!$A:$A=D86),0))="已取消","已取消",INDEX(三跨两临近重点区段!$D:$D,MATCH(1,(MONTH(三跨两临近重点区段!$D:$D)=10)*(三跨两临近重点区段!$A:$A=D86)*(三跨两临近重点区段!$F:$F="现存区段"),0))),"")</f>
        <v/>
      </c>
      <c r="AB86" s="72" t="str">
        <f t="array" ref="AB86">IFERROR(IF(INDEX(三跨两临近重点区段!$F:$F,MATCH(1,(MONTH(三跨两临近重点区段!$D:$D)=10)*(三跨两临近重点区段!$A:$A=D86),0))="已取消","已取消",INDEX(三跨两临近重点区段!$E:$E,MATCH(1,(MONTH(三跨两临近重点区段!$D:$D)=10)*(三跨两临近重点区段!$A:$A=D86)*(三跨两临近重点区段!$F:$F="现存区段"),0))),"")</f>
        <v/>
      </c>
      <c r="AC86" s="284" t="str">
        <f t="array" ref="AC86">IFERROR(IF(INDEX(三跨两临近重点区段!$F:$F,MATCH(1,(MONTH(三跨两临近重点区段!$D:$D)=11)*(三跨两临近重点区段!$A:$A=D86),0))="已取消","已取消",INDEX(三跨两临近重点区段!$D:$D,MATCH(1,(MONTH(三跨两临近重点区段!$D:$D)=11)*(三跨两临近重点区段!$A:$A=D86)*(三跨两临近重点区段!$F:$F="现存区段"),0))),"")</f>
        <v/>
      </c>
      <c r="AD86" s="72" t="str">
        <f t="array" ref="AD86">IFERROR(IF(INDEX(三跨两临近重点区段!$F:$F,MATCH(1,(MONTH(三跨两临近重点区段!$D:$D)=11)*(三跨两临近重点区段!$A:$A=D86),0))="已取消","已取消",INDEX(三跨两临近重点区段!$E:$E,MATCH(1,(MONTH(三跨两临近重点区段!$D:$D)=11)*(三跨两临近重点区段!$A:$A=D86)*(三跨两临近重点区段!$F:$F="现存区段"),0))),"")</f>
        <v/>
      </c>
      <c r="AE86" s="284" t="str">
        <f t="array" ref="AE86">IFERROR(IF(INDEX(三跨两临近重点区段!$F:$F,MATCH(1,(MONTH(三跨两临近重点区段!$D:$D)=12)*(三跨两临近重点区段!$A:$A=D86),0))="已取消","已取消",INDEX(三跨两临近重点区段!$D:$D,MATCH(1,(MONTH(三跨两临近重点区段!$D:$D)=12)*(三跨两临近重点区段!$A:$A=D86)*(三跨两临近重点区段!$F:$F="现存区段"),0))),"")</f>
        <v/>
      </c>
      <c r="AF86" s="72" t="str">
        <f t="array" ref="AF86">IFERROR(IF(INDEX(三跨两临近重点区段!$F:$F,MATCH(1,(MONTH(三跨两临近重点区段!$D:$D)=12)*(三跨两临近重点区段!$A:$A=D86),0))="已取消","已取消",INDEX(三跨两临近重点区段!$E:$E,MATCH(1,(MONTH(三跨两临近重点区段!$D:$D)=12)*(三跨两临近重点区段!$A:$A=D86)*(三跨两临近重点区段!$F:$F="现存区段"),0))),"")</f>
        <v/>
      </c>
      <c r="AH86" t="e">
        <f t="array" ref="AH86">INDEX(三跨两临近重点区段!$G:$G,MATCH(D86,三跨两临近重点区段!$A:$A,0))</f>
        <v>#N/A</v>
      </c>
      <c r="AI86" t="e">
        <f>INDEX(三跨两临近重点区段!$J:$J,MATCH(D86,三跨两临近重点区段!$A:$A,0))</f>
        <v>#N/A</v>
      </c>
    </row>
    <row r="87" ht="14.25" spans="1:35">
      <c r="A87" s="263" t="s">
        <v>119</v>
      </c>
      <c r="B87" s="264" t="s">
        <v>2262</v>
      </c>
      <c r="C87" s="263" t="s">
        <v>2123</v>
      </c>
      <c r="D87" s="263" t="s">
        <v>2264</v>
      </c>
      <c r="E87" s="265" t="s">
        <v>2137</v>
      </c>
      <c r="F87" s="264" t="s">
        <v>125</v>
      </c>
      <c r="G87" s="263" t="s">
        <v>2138</v>
      </c>
      <c r="H87" s="263" t="s">
        <v>923</v>
      </c>
      <c r="I87" s="287"/>
      <c r="J87" s="286"/>
      <c r="K87" s="286"/>
      <c r="L87" s="286"/>
      <c r="M87" s="270"/>
      <c r="N87" s="270"/>
      <c r="O87" s="33"/>
      <c r="P87" s="107"/>
      <c r="Q87" s="279"/>
      <c r="R87" s="279"/>
      <c r="S87" s="278">
        <v>45447</v>
      </c>
      <c r="T87" s="279" t="s">
        <v>2117</v>
      </c>
      <c r="U87" s="268" t="str">
        <f t="array" ref="U87">IFERROR(IF(INDEX(三跨两临近重点区段!$F:$F,MATCH(1,(MONTH(三跨两临近重点区段!$D:$D)=7)*(三跨两临近重点区段!$A:$A=D87),0))="已取消","已取消",INDEX(三跨两临近重点区段!$D:$D,MATCH(1,(MONTH(三跨两临近重点区段!$D:$D)=7)*(三跨两临近重点区段!$A:$A=D87)*(三跨两临近重点区段!$F:$F="现存区段"),0))),"")</f>
        <v/>
      </c>
      <c r="V87" s="232" t="str">
        <f t="array" ref="V87">IFERROR(IF(INDEX(三跨两临近重点区段!$F:$F,MATCH(1,(MONTH(三跨两临近重点区段!$D:$D)=7)*(三跨两临近重点区段!$A:$A=D87),0))="已取消","已取消",INDEX(三跨两临近重点区段!$E:$E,MATCH(1,(MONTH(三跨两临近重点区段!$D:$D)=7)*(三跨两临近重点区段!$A:$A=D87)*(三跨两临近重点区段!$F:$F="现存区段"),0))),"")</f>
        <v/>
      </c>
      <c r="W87" s="268" t="str">
        <f t="array" ref="W87">IFERROR(IF(INDEX(三跨两临近重点区段!$F:$F,MATCH(1,(MONTH(三跨两临近重点区段!$D:$D)=8)*(三跨两临近重点区段!$A:$A=D87),0))="已取消","已取消",INDEX(三跨两临近重点区段!$D:$D,MATCH(1,(MONTH(三跨两临近重点区段!$D:$D)=8)*(三跨两临近重点区段!$A:$A=D87)*(三跨两临近重点区段!$F:$F="现存区段"),0))),"")</f>
        <v/>
      </c>
      <c r="X87" s="232" t="str">
        <f t="array" ref="X87">IFERROR(IF(INDEX(三跨两临近重点区段!$F:$F,MATCH(1,(MONTH(三跨两临近重点区段!$D:$D)=8)*(三跨两临近重点区段!$A:$A=D87),0))="已取消","已取消",INDEX(三跨两临近重点区段!$E:$E,MATCH(1,(MONTH(三跨两临近重点区段!$D:$D)=8)*(三跨两临近重点区段!$A:$A=D87)*(三跨两临近重点区段!$F:$F="现存区段"),0))),"")</f>
        <v/>
      </c>
      <c r="Y87" s="268" t="str">
        <f t="array" ref="Y87">IFERROR(IF(INDEX(三跨两临近重点区段!$F:$F,MATCH(1,(MONTH(三跨两临近重点区段!$D:$D)=9)*(三跨两临近重点区段!$A:$A=D87),0))="已取消","已取消",INDEX(三跨两临近重点区段!$D:$D,MATCH(1,(MONTH(三跨两临近重点区段!$D:$D)=9)*(三跨两临近重点区段!$A:$A=D87)*(三跨两临近重点区段!$F:$F="现存区段"),0))),"")</f>
        <v/>
      </c>
      <c r="Z87" s="232" t="str">
        <f t="array" ref="Z87">IFERROR(IF(INDEX(三跨两临近重点区段!$F:$F,MATCH(1,(MONTH(三跨两临近重点区段!$D:$D)=9)*(三跨两临近重点区段!$A:$A=D87),0))="已取消","已取消",INDEX(三跨两临近重点区段!$E:$E,MATCH(1,(MONTH(三跨两临近重点区段!$D:$D)=9)*(三跨两临近重点区段!$A:$A=D87)*(三跨两临近重点区段!$F:$F="现存区段"),0))),"")</f>
        <v/>
      </c>
      <c r="AA87" s="268" t="str">
        <f t="array" ref="AA87">IFERROR(IF(INDEX(三跨两临近重点区段!$F:$F,MATCH(1,(MONTH(三跨两临近重点区段!$D:$D)=10)*(三跨两临近重点区段!$A:$A=D87),0))="已取消","已取消",INDEX(三跨两临近重点区段!$D:$D,MATCH(1,(MONTH(三跨两临近重点区段!$D:$D)=10)*(三跨两临近重点区段!$A:$A=D87)*(三跨两临近重点区段!$F:$F="现存区段"),0))),"")</f>
        <v/>
      </c>
      <c r="AB87" s="72" t="str">
        <f t="array" ref="AB87">IFERROR(IF(INDEX(三跨两临近重点区段!$F:$F,MATCH(1,(MONTH(三跨两临近重点区段!$D:$D)=10)*(三跨两临近重点区段!$A:$A=D87),0))="已取消","已取消",INDEX(三跨两临近重点区段!$E:$E,MATCH(1,(MONTH(三跨两临近重点区段!$D:$D)=10)*(三跨两临近重点区段!$A:$A=D87)*(三跨两临近重点区段!$F:$F="现存区段"),0))),"")</f>
        <v/>
      </c>
      <c r="AC87" s="284" t="str">
        <f t="array" ref="AC87">IFERROR(IF(INDEX(三跨两临近重点区段!$F:$F,MATCH(1,(MONTH(三跨两临近重点区段!$D:$D)=11)*(三跨两临近重点区段!$A:$A=D87),0))="已取消","已取消",INDEX(三跨两临近重点区段!$D:$D,MATCH(1,(MONTH(三跨两临近重点区段!$D:$D)=11)*(三跨两临近重点区段!$A:$A=D87)*(三跨两临近重点区段!$F:$F="现存区段"),0))),"")</f>
        <v/>
      </c>
      <c r="AD87" s="72" t="str">
        <f t="array" ref="AD87">IFERROR(IF(INDEX(三跨两临近重点区段!$F:$F,MATCH(1,(MONTH(三跨两临近重点区段!$D:$D)=11)*(三跨两临近重点区段!$A:$A=D87),0))="已取消","已取消",INDEX(三跨两临近重点区段!$E:$E,MATCH(1,(MONTH(三跨两临近重点区段!$D:$D)=11)*(三跨两临近重点区段!$A:$A=D87)*(三跨两临近重点区段!$F:$F="现存区段"),0))),"")</f>
        <v/>
      </c>
      <c r="AE87" s="284" t="str">
        <f t="array" ref="AE87">IFERROR(IF(INDEX(三跨两临近重点区段!$F:$F,MATCH(1,(MONTH(三跨两临近重点区段!$D:$D)=12)*(三跨两临近重点区段!$A:$A=D87),0))="已取消","已取消",INDEX(三跨两临近重点区段!$D:$D,MATCH(1,(MONTH(三跨两临近重点区段!$D:$D)=12)*(三跨两临近重点区段!$A:$A=D87)*(三跨两临近重点区段!$F:$F="现存区段"),0))),"")</f>
        <v/>
      </c>
      <c r="AF87" s="72" t="str">
        <f t="array" ref="AF87">IFERROR(IF(INDEX(三跨两临近重点区段!$F:$F,MATCH(1,(MONTH(三跨两临近重点区段!$D:$D)=12)*(三跨两临近重点区段!$A:$A=D87),0))="已取消","已取消",INDEX(三跨两临近重点区段!$E:$E,MATCH(1,(MONTH(三跨两临近重点区段!$D:$D)=12)*(三跨两临近重点区段!$A:$A=D87)*(三跨两临近重点区段!$F:$F="现存区段"),0))),"")</f>
        <v/>
      </c>
      <c r="AH87" t="e">
        <f t="array" ref="AH87">INDEX(三跨两临近重点区段!$G:$G,MATCH(D87,三跨两临近重点区段!$A:$A,0))</f>
        <v>#N/A</v>
      </c>
      <c r="AI87" t="e">
        <f>INDEX(三跨两临近重点区段!$J:$J,MATCH(D87,三跨两临近重点区段!$A:$A,0))</f>
        <v>#N/A</v>
      </c>
    </row>
    <row r="88" ht="14.25" spans="1:35">
      <c r="A88" s="263" t="s">
        <v>119</v>
      </c>
      <c r="B88" s="264" t="s">
        <v>2265</v>
      </c>
      <c r="C88" s="263" t="s">
        <v>2187</v>
      </c>
      <c r="D88" s="263" t="s">
        <v>2266</v>
      </c>
      <c r="E88" s="265" t="s">
        <v>2137</v>
      </c>
      <c r="F88" s="264" t="s">
        <v>125</v>
      </c>
      <c r="G88" s="263" t="s">
        <v>2138</v>
      </c>
      <c r="H88" s="263" t="s">
        <v>923</v>
      </c>
      <c r="I88" s="287"/>
      <c r="J88" s="286"/>
      <c r="K88" s="286"/>
      <c r="L88" s="286"/>
      <c r="M88" s="270"/>
      <c r="N88" s="270"/>
      <c r="O88" s="33"/>
      <c r="P88" s="107"/>
      <c r="Q88" s="279"/>
      <c r="R88" s="279"/>
      <c r="S88" s="278">
        <v>45447</v>
      </c>
      <c r="T88" s="279" t="s">
        <v>2117</v>
      </c>
      <c r="U88" s="268" t="str">
        <f t="array" ref="U88">IFERROR(IF(INDEX(三跨两临近重点区段!$F:$F,MATCH(1,(MONTH(三跨两临近重点区段!$D:$D)=7)*(三跨两临近重点区段!$A:$A=D88),0))="已取消","已取消",INDEX(三跨两临近重点区段!$D:$D,MATCH(1,(MONTH(三跨两临近重点区段!$D:$D)=7)*(三跨两临近重点区段!$A:$A=D88)*(三跨两临近重点区段!$F:$F="现存区段"),0))),"")</f>
        <v/>
      </c>
      <c r="V88" s="232" t="str">
        <f t="array" ref="V88">IFERROR(IF(INDEX(三跨两临近重点区段!$F:$F,MATCH(1,(MONTH(三跨两临近重点区段!$D:$D)=7)*(三跨两临近重点区段!$A:$A=D88),0))="已取消","已取消",INDEX(三跨两临近重点区段!$E:$E,MATCH(1,(MONTH(三跨两临近重点区段!$D:$D)=7)*(三跨两临近重点区段!$A:$A=D88)*(三跨两临近重点区段!$F:$F="现存区段"),0))),"")</f>
        <v/>
      </c>
      <c r="W88" s="268" t="str">
        <f t="array" ref="W88">IFERROR(IF(INDEX(三跨两临近重点区段!$F:$F,MATCH(1,(MONTH(三跨两临近重点区段!$D:$D)=8)*(三跨两临近重点区段!$A:$A=D88),0))="已取消","已取消",INDEX(三跨两临近重点区段!$D:$D,MATCH(1,(MONTH(三跨两临近重点区段!$D:$D)=8)*(三跨两临近重点区段!$A:$A=D88)*(三跨两临近重点区段!$F:$F="现存区段"),0))),"")</f>
        <v/>
      </c>
      <c r="X88" s="232" t="str">
        <f t="array" ref="X88">IFERROR(IF(INDEX(三跨两临近重点区段!$F:$F,MATCH(1,(MONTH(三跨两临近重点区段!$D:$D)=8)*(三跨两临近重点区段!$A:$A=D88),0))="已取消","已取消",INDEX(三跨两临近重点区段!$E:$E,MATCH(1,(MONTH(三跨两临近重点区段!$D:$D)=8)*(三跨两临近重点区段!$A:$A=D88)*(三跨两临近重点区段!$F:$F="现存区段"),0))),"")</f>
        <v/>
      </c>
      <c r="Y88" s="268" t="str">
        <f t="array" ref="Y88">IFERROR(IF(INDEX(三跨两临近重点区段!$F:$F,MATCH(1,(MONTH(三跨两临近重点区段!$D:$D)=9)*(三跨两临近重点区段!$A:$A=D88),0))="已取消","已取消",INDEX(三跨两临近重点区段!$D:$D,MATCH(1,(MONTH(三跨两临近重点区段!$D:$D)=9)*(三跨两临近重点区段!$A:$A=D88)*(三跨两临近重点区段!$F:$F="现存区段"),0))),"")</f>
        <v/>
      </c>
      <c r="Z88" s="232" t="str">
        <f t="array" ref="Z88">IFERROR(IF(INDEX(三跨两临近重点区段!$F:$F,MATCH(1,(MONTH(三跨两临近重点区段!$D:$D)=9)*(三跨两临近重点区段!$A:$A=D88),0))="已取消","已取消",INDEX(三跨两临近重点区段!$E:$E,MATCH(1,(MONTH(三跨两临近重点区段!$D:$D)=9)*(三跨两临近重点区段!$A:$A=D88)*(三跨两临近重点区段!$F:$F="现存区段"),0))),"")</f>
        <v/>
      </c>
      <c r="AA88" s="268" t="str">
        <f t="array" ref="AA88">IFERROR(IF(INDEX(三跨两临近重点区段!$F:$F,MATCH(1,(MONTH(三跨两临近重点区段!$D:$D)=10)*(三跨两临近重点区段!$A:$A=D88),0))="已取消","已取消",INDEX(三跨两临近重点区段!$D:$D,MATCH(1,(MONTH(三跨两临近重点区段!$D:$D)=10)*(三跨两临近重点区段!$A:$A=D88)*(三跨两临近重点区段!$F:$F="现存区段"),0))),"")</f>
        <v/>
      </c>
      <c r="AB88" s="72" t="str">
        <f t="array" ref="AB88">IFERROR(IF(INDEX(三跨两临近重点区段!$F:$F,MATCH(1,(MONTH(三跨两临近重点区段!$D:$D)=10)*(三跨两临近重点区段!$A:$A=D88),0))="已取消","已取消",INDEX(三跨两临近重点区段!$E:$E,MATCH(1,(MONTH(三跨两临近重点区段!$D:$D)=10)*(三跨两临近重点区段!$A:$A=D88)*(三跨两临近重点区段!$F:$F="现存区段"),0))),"")</f>
        <v/>
      </c>
      <c r="AC88" s="284" t="str">
        <f t="array" ref="AC88">IFERROR(IF(INDEX(三跨两临近重点区段!$F:$F,MATCH(1,(MONTH(三跨两临近重点区段!$D:$D)=11)*(三跨两临近重点区段!$A:$A=D88),0))="已取消","已取消",INDEX(三跨两临近重点区段!$D:$D,MATCH(1,(MONTH(三跨两临近重点区段!$D:$D)=11)*(三跨两临近重点区段!$A:$A=D88)*(三跨两临近重点区段!$F:$F="现存区段"),0))),"")</f>
        <v/>
      </c>
      <c r="AD88" s="72" t="str">
        <f t="array" ref="AD88">IFERROR(IF(INDEX(三跨两临近重点区段!$F:$F,MATCH(1,(MONTH(三跨两临近重点区段!$D:$D)=11)*(三跨两临近重点区段!$A:$A=D88),0))="已取消","已取消",INDEX(三跨两临近重点区段!$E:$E,MATCH(1,(MONTH(三跨两临近重点区段!$D:$D)=11)*(三跨两临近重点区段!$A:$A=D88)*(三跨两临近重点区段!$F:$F="现存区段"),0))),"")</f>
        <v/>
      </c>
      <c r="AE88" s="284" t="str">
        <f t="array" ref="AE88">IFERROR(IF(INDEX(三跨两临近重点区段!$F:$F,MATCH(1,(MONTH(三跨两临近重点区段!$D:$D)=12)*(三跨两临近重点区段!$A:$A=D88),0))="已取消","已取消",INDEX(三跨两临近重点区段!$D:$D,MATCH(1,(MONTH(三跨两临近重点区段!$D:$D)=12)*(三跨两临近重点区段!$A:$A=D88)*(三跨两临近重点区段!$F:$F="现存区段"),0))),"")</f>
        <v/>
      </c>
      <c r="AF88" s="72" t="str">
        <f t="array" ref="AF88">IFERROR(IF(INDEX(三跨两临近重点区段!$F:$F,MATCH(1,(MONTH(三跨两临近重点区段!$D:$D)=12)*(三跨两临近重点区段!$A:$A=D88),0))="已取消","已取消",INDEX(三跨两临近重点区段!$E:$E,MATCH(1,(MONTH(三跨两临近重点区段!$D:$D)=12)*(三跨两临近重点区段!$A:$A=D88)*(三跨两临近重点区段!$F:$F="现存区段"),0))),"")</f>
        <v/>
      </c>
      <c r="AH88" t="e">
        <f t="array" ref="AH88">INDEX(三跨两临近重点区段!$G:$G,MATCH(D88,三跨两临近重点区段!$A:$A,0))</f>
        <v>#N/A</v>
      </c>
      <c r="AI88" t="e">
        <f>INDEX(三跨两临近重点区段!$J:$J,MATCH(D88,三跨两临近重点区段!$A:$A,0))</f>
        <v>#N/A</v>
      </c>
    </row>
    <row r="89" ht="14.25" spans="1:35">
      <c r="A89" s="263" t="s">
        <v>119</v>
      </c>
      <c r="B89" s="264" t="s">
        <v>2265</v>
      </c>
      <c r="C89" s="263" t="s">
        <v>2123</v>
      </c>
      <c r="D89" s="263" t="s">
        <v>2267</v>
      </c>
      <c r="E89" s="265" t="s">
        <v>2137</v>
      </c>
      <c r="F89" s="264" t="s">
        <v>125</v>
      </c>
      <c r="G89" s="263" t="s">
        <v>2138</v>
      </c>
      <c r="H89" s="263" t="s">
        <v>923</v>
      </c>
      <c r="I89" s="273"/>
      <c r="J89" s="196"/>
      <c r="K89" s="196"/>
      <c r="L89" s="196"/>
      <c r="M89" s="270"/>
      <c r="N89" s="270"/>
      <c r="O89" s="33"/>
      <c r="P89" s="107"/>
      <c r="Q89" s="279"/>
      <c r="R89" s="279"/>
      <c r="S89" s="278">
        <v>45447</v>
      </c>
      <c r="T89" s="279" t="s">
        <v>2117</v>
      </c>
      <c r="U89" s="268" t="str">
        <f t="array" ref="U89">IFERROR(IF(INDEX(三跨两临近重点区段!$F:$F,MATCH(1,(MONTH(三跨两临近重点区段!$D:$D)=7)*(三跨两临近重点区段!$A:$A=D89),0))="已取消","已取消",INDEX(三跨两临近重点区段!$D:$D,MATCH(1,(MONTH(三跨两临近重点区段!$D:$D)=7)*(三跨两临近重点区段!$A:$A=D89)*(三跨两临近重点区段!$F:$F="现存区段"),0))),"")</f>
        <v/>
      </c>
      <c r="V89" s="232" t="str">
        <f t="array" ref="V89">IFERROR(IF(INDEX(三跨两临近重点区段!$F:$F,MATCH(1,(MONTH(三跨两临近重点区段!$D:$D)=7)*(三跨两临近重点区段!$A:$A=D89),0))="已取消","已取消",INDEX(三跨两临近重点区段!$E:$E,MATCH(1,(MONTH(三跨两临近重点区段!$D:$D)=7)*(三跨两临近重点区段!$A:$A=D89)*(三跨两临近重点区段!$F:$F="现存区段"),0))),"")</f>
        <v/>
      </c>
      <c r="W89" s="268" t="str">
        <f t="array" ref="W89">IFERROR(IF(INDEX(三跨两临近重点区段!$F:$F,MATCH(1,(MONTH(三跨两临近重点区段!$D:$D)=8)*(三跨两临近重点区段!$A:$A=D89),0))="已取消","已取消",INDEX(三跨两临近重点区段!$D:$D,MATCH(1,(MONTH(三跨两临近重点区段!$D:$D)=8)*(三跨两临近重点区段!$A:$A=D89)*(三跨两临近重点区段!$F:$F="现存区段"),0))),"")</f>
        <v/>
      </c>
      <c r="X89" s="232" t="str">
        <f t="array" ref="X89">IFERROR(IF(INDEX(三跨两临近重点区段!$F:$F,MATCH(1,(MONTH(三跨两临近重点区段!$D:$D)=8)*(三跨两临近重点区段!$A:$A=D89),0))="已取消","已取消",INDEX(三跨两临近重点区段!$E:$E,MATCH(1,(MONTH(三跨两临近重点区段!$D:$D)=8)*(三跨两临近重点区段!$A:$A=D89)*(三跨两临近重点区段!$F:$F="现存区段"),0))),"")</f>
        <v/>
      </c>
      <c r="Y89" s="268" t="str">
        <f t="array" ref="Y89">IFERROR(IF(INDEX(三跨两临近重点区段!$F:$F,MATCH(1,(MONTH(三跨两临近重点区段!$D:$D)=9)*(三跨两临近重点区段!$A:$A=D89),0))="已取消","已取消",INDEX(三跨两临近重点区段!$D:$D,MATCH(1,(MONTH(三跨两临近重点区段!$D:$D)=9)*(三跨两临近重点区段!$A:$A=D89)*(三跨两临近重点区段!$F:$F="现存区段"),0))),"")</f>
        <v/>
      </c>
      <c r="Z89" s="232" t="str">
        <f t="array" ref="Z89">IFERROR(IF(INDEX(三跨两临近重点区段!$F:$F,MATCH(1,(MONTH(三跨两临近重点区段!$D:$D)=9)*(三跨两临近重点区段!$A:$A=D89),0))="已取消","已取消",INDEX(三跨两临近重点区段!$E:$E,MATCH(1,(MONTH(三跨两临近重点区段!$D:$D)=9)*(三跨两临近重点区段!$A:$A=D89)*(三跨两临近重点区段!$F:$F="现存区段"),0))),"")</f>
        <v/>
      </c>
      <c r="AA89" s="268" t="str">
        <f t="array" ref="AA89">IFERROR(IF(INDEX(三跨两临近重点区段!$F:$F,MATCH(1,(MONTH(三跨两临近重点区段!$D:$D)=10)*(三跨两临近重点区段!$A:$A=D89),0))="已取消","已取消",INDEX(三跨两临近重点区段!$D:$D,MATCH(1,(MONTH(三跨两临近重点区段!$D:$D)=10)*(三跨两临近重点区段!$A:$A=D89)*(三跨两临近重点区段!$F:$F="现存区段"),0))),"")</f>
        <v/>
      </c>
      <c r="AB89" s="72" t="str">
        <f t="array" ref="AB89">IFERROR(IF(INDEX(三跨两临近重点区段!$F:$F,MATCH(1,(MONTH(三跨两临近重点区段!$D:$D)=10)*(三跨两临近重点区段!$A:$A=D89),0))="已取消","已取消",INDEX(三跨两临近重点区段!$E:$E,MATCH(1,(MONTH(三跨两临近重点区段!$D:$D)=10)*(三跨两临近重点区段!$A:$A=D89)*(三跨两临近重点区段!$F:$F="现存区段"),0))),"")</f>
        <v/>
      </c>
      <c r="AC89" s="284" t="str">
        <f t="array" ref="AC89">IFERROR(IF(INDEX(三跨两临近重点区段!$F:$F,MATCH(1,(MONTH(三跨两临近重点区段!$D:$D)=11)*(三跨两临近重点区段!$A:$A=D89),0))="已取消","已取消",INDEX(三跨两临近重点区段!$D:$D,MATCH(1,(MONTH(三跨两临近重点区段!$D:$D)=11)*(三跨两临近重点区段!$A:$A=D89)*(三跨两临近重点区段!$F:$F="现存区段"),0))),"")</f>
        <v/>
      </c>
      <c r="AD89" s="72" t="str">
        <f t="array" ref="AD89">IFERROR(IF(INDEX(三跨两临近重点区段!$F:$F,MATCH(1,(MONTH(三跨两临近重点区段!$D:$D)=11)*(三跨两临近重点区段!$A:$A=D89),0))="已取消","已取消",INDEX(三跨两临近重点区段!$E:$E,MATCH(1,(MONTH(三跨两临近重点区段!$D:$D)=11)*(三跨两临近重点区段!$A:$A=D89)*(三跨两临近重点区段!$F:$F="现存区段"),0))),"")</f>
        <v/>
      </c>
      <c r="AE89" s="284" t="str">
        <f t="array" ref="AE89">IFERROR(IF(INDEX(三跨两临近重点区段!$F:$F,MATCH(1,(MONTH(三跨两临近重点区段!$D:$D)=12)*(三跨两临近重点区段!$A:$A=D89),0))="已取消","已取消",INDEX(三跨两临近重点区段!$D:$D,MATCH(1,(MONTH(三跨两临近重点区段!$D:$D)=12)*(三跨两临近重点区段!$A:$A=D89)*(三跨两临近重点区段!$F:$F="现存区段"),0))),"")</f>
        <v/>
      </c>
      <c r="AF89" s="72" t="str">
        <f t="array" ref="AF89">IFERROR(IF(INDEX(三跨两临近重点区段!$F:$F,MATCH(1,(MONTH(三跨两临近重点区段!$D:$D)=12)*(三跨两临近重点区段!$A:$A=D89),0))="已取消","已取消",INDEX(三跨两临近重点区段!$E:$E,MATCH(1,(MONTH(三跨两临近重点区段!$D:$D)=12)*(三跨两临近重点区段!$A:$A=D89)*(三跨两临近重点区段!$F:$F="现存区段"),0))),"")</f>
        <v/>
      </c>
      <c r="AH89" t="e">
        <f t="array" ref="AH89">INDEX(三跨两临近重点区段!$G:$G,MATCH(D89,三跨两临近重点区段!$A:$A,0))</f>
        <v>#N/A</v>
      </c>
      <c r="AI89" t="e">
        <f>INDEX(三跨两临近重点区段!$J:$J,MATCH(D89,三跨两临近重点区段!$A:$A,0))</f>
        <v>#N/A</v>
      </c>
    </row>
    <row r="90" ht="14.25" spans="1:35">
      <c r="A90" s="263" t="s">
        <v>119</v>
      </c>
      <c r="B90" s="264" t="s">
        <v>2268</v>
      </c>
      <c r="C90" s="263" t="s">
        <v>2269</v>
      </c>
      <c r="D90" s="263" t="s">
        <v>2270</v>
      </c>
      <c r="E90" s="265" t="s">
        <v>2137</v>
      </c>
      <c r="F90" s="264" t="s">
        <v>125</v>
      </c>
      <c r="G90" s="263" t="s">
        <v>2138</v>
      </c>
      <c r="H90" s="263" t="s">
        <v>959</v>
      </c>
      <c r="I90" s="273"/>
      <c r="J90" s="196"/>
      <c r="K90" s="196"/>
      <c r="L90" s="196"/>
      <c r="M90" s="270"/>
      <c r="N90" s="270"/>
      <c r="O90" s="33"/>
      <c r="P90" s="107"/>
      <c r="Q90" s="279"/>
      <c r="R90" s="279"/>
      <c r="S90" s="278">
        <v>45447</v>
      </c>
      <c r="T90" s="279" t="s">
        <v>2117</v>
      </c>
      <c r="U90" s="268" t="str">
        <f t="array" ref="U90">IFERROR(IF(INDEX(三跨两临近重点区段!$F:$F,MATCH(1,(MONTH(三跨两临近重点区段!$D:$D)=7)*(三跨两临近重点区段!$A:$A=D90),0))="已取消","已取消",INDEX(三跨两临近重点区段!$D:$D,MATCH(1,(MONTH(三跨两临近重点区段!$D:$D)=7)*(三跨两临近重点区段!$A:$A=D90)*(三跨两临近重点区段!$F:$F="现存区段"),0))),"")</f>
        <v/>
      </c>
      <c r="V90" s="232" t="str">
        <f t="array" ref="V90">IFERROR(IF(INDEX(三跨两临近重点区段!$F:$F,MATCH(1,(MONTH(三跨两临近重点区段!$D:$D)=7)*(三跨两临近重点区段!$A:$A=D90),0))="已取消","已取消",INDEX(三跨两临近重点区段!$E:$E,MATCH(1,(MONTH(三跨两临近重点区段!$D:$D)=7)*(三跨两临近重点区段!$A:$A=D90)*(三跨两临近重点区段!$F:$F="现存区段"),0))),"")</f>
        <v/>
      </c>
      <c r="W90" s="268" t="str">
        <f t="array" ref="W90">IFERROR(IF(INDEX(三跨两临近重点区段!$F:$F,MATCH(1,(MONTH(三跨两临近重点区段!$D:$D)=8)*(三跨两临近重点区段!$A:$A=D90),0))="已取消","已取消",INDEX(三跨两临近重点区段!$D:$D,MATCH(1,(MONTH(三跨两临近重点区段!$D:$D)=8)*(三跨两临近重点区段!$A:$A=D90)*(三跨两临近重点区段!$F:$F="现存区段"),0))),"")</f>
        <v/>
      </c>
      <c r="X90" s="232" t="str">
        <f t="array" ref="X90">IFERROR(IF(INDEX(三跨两临近重点区段!$F:$F,MATCH(1,(MONTH(三跨两临近重点区段!$D:$D)=8)*(三跨两临近重点区段!$A:$A=D90),0))="已取消","已取消",INDEX(三跨两临近重点区段!$E:$E,MATCH(1,(MONTH(三跨两临近重点区段!$D:$D)=8)*(三跨两临近重点区段!$A:$A=D90)*(三跨两临近重点区段!$F:$F="现存区段"),0))),"")</f>
        <v/>
      </c>
      <c r="Y90" s="268" t="str">
        <f t="array" ref="Y90">IFERROR(IF(INDEX(三跨两临近重点区段!$F:$F,MATCH(1,(MONTH(三跨两临近重点区段!$D:$D)=9)*(三跨两临近重点区段!$A:$A=D90),0))="已取消","已取消",INDEX(三跨两临近重点区段!$D:$D,MATCH(1,(MONTH(三跨两临近重点区段!$D:$D)=9)*(三跨两临近重点区段!$A:$A=D90)*(三跨两临近重点区段!$F:$F="现存区段"),0))),"")</f>
        <v/>
      </c>
      <c r="Z90" s="232" t="str">
        <f t="array" ref="Z90">IFERROR(IF(INDEX(三跨两临近重点区段!$F:$F,MATCH(1,(MONTH(三跨两临近重点区段!$D:$D)=9)*(三跨两临近重点区段!$A:$A=D90),0))="已取消","已取消",INDEX(三跨两临近重点区段!$E:$E,MATCH(1,(MONTH(三跨两临近重点区段!$D:$D)=9)*(三跨两临近重点区段!$A:$A=D90)*(三跨两临近重点区段!$F:$F="现存区段"),0))),"")</f>
        <v/>
      </c>
      <c r="AA90" s="268" t="str">
        <f t="array" ref="AA90">IFERROR(IF(INDEX(三跨两临近重点区段!$F:$F,MATCH(1,(MONTH(三跨两临近重点区段!$D:$D)=10)*(三跨两临近重点区段!$A:$A=D90),0))="已取消","已取消",INDEX(三跨两临近重点区段!$D:$D,MATCH(1,(MONTH(三跨两临近重点区段!$D:$D)=10)*(三跨两临近重点区段!$A:$A=D90)*(三跨两临近重点区段!$F:$F="现存区段"),0))),"")</f>
        <v/>
      </c>
      <c r="AB90" s="72" t="str">
        <f t="array" ref="AB90">IFERROR(IF(INDEX(三跨两临近重点区段!$F:$F,MATCH(1,(MONTH(三跨两临近重点区段!$D:$D)=10)*(三跨两临近重点区段!$A:$A=D90),0))="已取消","已取消",INDEX(三跨两临近重点区段!$E:$E,MATCH(1,(MONTH(三跨两临近重点区段!$D:$D)=10)*(三跨两临近重点区段!$A:$A=D90)*(三跨两临近重点区段!$F:$F="现存区段"),0))),"")</f>
        <v/>
      </c>
      <c r="AC90" s="284" t="str">
        <f t="array" ref="AC90">IFERROR(IF(INDEX(三跨两临近重点区段!$F:$F,MATCH(1,(MONTH(三跨两临近重点区段!$D:$D)=11)*(三跨两临近重点区段!$A:$A=D90),0))="已取消","已取消",INDEX(三跨两临近重点区段!$D:$D,MATCH(1,(MONTH(三跨两临近重点区段!$D:$D)=11)*(三跨两临近重点区段!$A:$A=D90)*(三跨两临近重点区段!$F:$F="现存区段"),0))),"")</f>
        <v/>
      </c>
      <c r="AD90" s="72" t="str">
        <f t="array" ref="AD90">IFERROR(IF(INDEX(三跨两临近重点区段!$F:$F,MATCH(1,(MONTH(三跨两临近重点区段!$D:$D)=11)*(三跨两临近重点区段!$A:$A=D90),0))="已取消","已取消",INDEX(三跨两临近重点区段!$E:$E,MATCH(1,(MONTH(三跨两临近重点区段!$D:$D)=11)*(三跨两临近重点区段!$A:$A=D90)*(三跨两临近重点区段!$F:$F="现存区段"),0))),"")</f>
        <v/>
      </c>
      <c r="AE90" s="284" t="str">
        <f t="array" ref="AE90">IFERROR(IF(INDEX(三跨两临近重点区段!$F:$F,MATCH(1,(MONTH(三跨两临近重点区段!$D:$D)=12)*(三跨两临近重点区段!$A:$A=D90),0))="已取消","已取消",INDEX(三跨两临近重点区段!$D:$D,MATCH(1,(MONTH(三跨两临近重点区段!$D:$D)=12)*(三跨两临近重点区段!$A:$A=D90)*(三跨两临近重点区段!$F:$F="现存区段"),0))),"")</f>
        <v/>
      </c>
      <c r="AF90" s="72" t="str">
        <f t="array" ref="AF90">IFERROR(IF(INDEX(三跨两临近重点区段!$F:$F,MATCH(1,(MONTH(三跨两临近重点区段!$D:$D)=12)*(三跨两临近重点区段!$A:$A=D90),0))="已取消","已取消",INDEX(三跨两临近重点区段!$E:$E,MATCH(1,(MONTH(三跨两临近重点区段!$D:$D)=12)*(三跨两临近重点区段!$A:$A=D90)*(三跨两临近重点区段!$F:$F="现存区段"),0))),"")</f>
        <v/>
      </c>
      <c r="AH90" t="e">
        <f t="array" ref="AH90">INDEX(三跨两临近重点区段!$G:$G,MATCH(D90,三跨两临近重点区段!$A:$A,0))</f>
        <v>#N/A</v>
      </c>
      <c r="AI90" t="e">
        <f>INDEX(三跨两临近重点区段!$J:$J,MATCH(D90,三跨两临近重点区段!$A:$A,0))</f>
        <v>#N/A</v>
      </c>
    </row>
    <row r="91" ht="14.25" spans="1:35">
      <c r="A91" s="263" t="s">
        <v>119</v>
      </c>
      <c r="B91" s="264" t="s">
        <v>2268</v>
      </c>
      <c r="C91" s="263" t="s">
        <v>2271</v>
      </c>
      <c r="D91" s="263" t="s">
        <v>2272</v>
      </c>
      <c r="E91" s="265" t="s">
        <v>2137</v>
      </c>
      <c r="F91" s="264" t="s">
        <v>125</v>
      </c>
      <c r="G91" s="263" t="s">
        <v>2138</v>
      </c>
      <c r="H91" s="263" t="s">
        <v>959</v>
      </c>
      <c r="I91" s="273"/>
      <c r="J91" s="196"/>
      <c r="K91" s="196"/>
      <c r="L91" s="196"/>
      <c r="M91" s="270"/>
      <c r="N91" s="270"/>
      <c r="O91" s="33"/>
      <c r="P91" s="107"/>
      <c r="Q91" s="279"/>
      <c r="R91" s="279"/>
      <c r="S91" s="278">
        <v>45447</v>
      </c>
      <c r="T91" s="279" t="s">
        <v>2117</v>
      </c>
      <c r="U91" s="268" t="str">
        <f t="array" ref="U91">IFERROR(IF(INDEX(三跨两临近重点区段!$F:$F,MATCH(1,(MONTH(三跨两临近重点区段!$D:$D)=7)*(三跨两临近重点区段!$A:$A=D91),0))="已取消","已取消",INDEX(三跨两临近重点区段!$D:$D,MATCH(1,(MONTH(三跨两临近重点区段!$D:$D)=7)*(三跨两临近重点区段!$A:$A=D91)*(三跨两临近重点区段!$F:$F="现存区段"),0))),"")</f>
        <v/>
      </c>
      <c r="V91" s="232" t="str">
        <f t="array" ref="V91">IFERROR(IF(INDEX(三跨两临近重点区段!$F:$F,MATCH(1,(MONTH(三跨两临近重点区段!$D:$D)=7)*(三跨两临近重点区段!$A:$A=D91),0))="已取消","已取消",INDEX(三跨两临近重点区段!$E:$E,MATCH(1,(MONTH(三跨两临近重点区段!$D:$D)=7)*(三跨两临近重点区段!$A:$A=D91)*(三跨两临近重点区段!$F:$F="现存区段"),0))),"")</f>
        <v/>
      </c>
      <c r="W91" s="268" t="str">
        <f t="array" ref="W91">IFERROR(IF(INDEX(三跨两临近重点区段!$F:$F,MATCH(1,(MONTH(三跨两临近重点区段!$D:$D)=8)*(三跨两临近重点区段!$A:$A=D91),0))="已取消","已取消",INDEX(三跨两临近重点区段!$D:$D,MATCH(1,(MONTH(三跨两临近重点区段!$D:$D)=8)*(三跨两临近重点区段!$A:$A=D91)*(三跨两临近重点区段!$F:$F="现存区段"),0))),"")</f>
        <v/>
      </c>
      <c r="X91" s="232" t="str">
        <f t="array" ref="X91">IFERROR(IF(INDEX(三跨两临近重点区段!$F:$F,MATCH(1,(MONTH(三跨两临近重点区段!$D:$D)=8)*(三跨两临近重点区段!$A:$A=D91),0))="已取消","已取消",INDEX(三跨两临近重点区段!$E:$E,MATCH(1,(MONTH(三跨两临近重点区段!$D:$D)=8)*(三跨两临近重点区段!$A:$A=D91)*(三跨两临近重点区段!$F:$F="现存区段"),0))),"")</f>
        <v/>
      </c>
      <c r="Y91" s="268" t="str">
        <f t="array" ref="Y91">IFERROR(IF(INDEX(三跨两临近重点区段!$F:$F,MATCH(1,(MONTH(三跨两临近重点区段!$D:$D)=9)*(三跨两临近重点区段!$A:$A=D91),0))="已取消","已取消",INDEX(三跨两临近重点区段!$D:$D,MATCH(1,(MONTH(三跨两临近重点区段!$D:$D)=9)*(三跨两临近重点区段!$A:$A=D91)*(三跨两临近重点区段!$F:$F="现存区段"),0))),"")</f>
        <v/>
      </c>
      <c r="Z91" s="232" t="str">
        <f t="array" ref="Z91">IFERROR(IF(INDEX(三跨两临近重点区段!$F:$F,MATCH(1,(MONTH(三跨两临近重点区段!$D:$D)=9)*(三跨两临近重点区段!$A:$A=D91),0))="已取消","已取消",INDEX(三跨两临近重点区段!$E:$E,MATCH(1,(MONTH(三跨两临近重点区段!$D:$D)=9)*(三跨两临近重点区段!$A:$A=D91)*(三跨两临近重点区段!$F:$F="现存区段"),0))),"")</f>
        <v/>
      </c>
      <c r="AA91" s="268" t="str">
        <f t="array" ref="AA91">IFERROR(IF(INDEX(三跨两临近重点区段!$F:$F,MATCH(1,(MONTH(三跨两临近重点区段!$D:$D)=10)*(三跨两临近重点区段!$A:$A=D91),0))="已取消","已取消",INDEX(三跨两临近重点区段!$D:$D,MATCH(1,(MONTH(三跨两临近重点区段!$D:$D)=10)*(三跨两临近重点区段!$A:$A=D91)*(三跨两临近重点区段!$F:$F="现存区段"),0))),"")</f>
        <v/>
      </c>
      <c r="AB91" s="72" t="str">
        <f t="array" ref="AB91">IFERROR(IF(INDEX(三跨两临近重点区段!$F:$F,MATCH(1,(MONTH(三跨两临近重点区段!$D:$D)=10)*(三跨两临近重点区段!$A:$A=D91),0))="已取消","已取消",INDEX(三跨两临近重点区段!$E:$E,MATCH(1,(MONTH(三跨两临近重点区段!$D:$D)=10)*(三跨两临近重点区段!$A:$A=D91)*(三跨两临近重点区段!$F:$F="现存区段"),0))),"")</f>
        <v/>
      </c>
      <c r="AC91" s="284" t="str">
        <f t="array" ref="AC91">IFERROR(IF(INDEX(三跨两临近重点区段!$F:$F,MATCH(1,(MONTH(三跨两临近重点区段!$D:$D)=11)*(三跨两临近重点区段!$A:$A=D91),0))="已取消","已取消",INDEX(三跨两临近重点区段!$D:$D,MATCH(1,(MONTH(三跨两临近重点区段!$D:$D)=11)*(三跨两临近重点区段!$A:$A=D91)*(三跨两临近重点区段!$F:$F="现存区段"),0))),"")</f>
        <v/>
      </c>
      <c r="AD91" s="72" t="str">
        <f t="array" ref="AD91">IFERROR(IF(INDEX(三跨两临近重点区段!$F:$F,MATCH(1,(MONTH(三跨两临近重点区段!$D:$D)=11)*(三跨两临近重点区段!$A:$A=D91),0))="已取消","已取消",INDEX(三跨两临近重点区段!$E:$E,MATCH(1,(MONTH(三跨两临近重点区段!$D:$D)=11)*(三跨两临近重点区段!$A:$A=D91)*(三跨两临近重点区段!$F:$F="现存区段"),0))),"")</f>
        <v/>
      </c>
      <c r="AE91" s="284" t="str">
        <f t="array" ref="AE91">IFERROR(IF(INDEX(三跨两临近重点区段!$F:$F,MATCH(1,(MONTH(三跨两临近重点区段!$D:$D)=12)*(三跨两临近重点区段!$A:$A=D91),0))="已取消","已取消",INDEX(三跨两临近重点区段!$D:$D,MATCH(1,(MONTH(三跨两临近重点区段!$D:$D)=12)*(三跨两临近重点区段!$A:$A=D91)*(三跨两临近重点区段!$F:$F="现存区段"),0))),"")</f>
        <v/>
      </c>
      <c r="AF91" s="72" t="str">
        <f t="array" ref="AF91">IFERROR(IF(INDEX(三跨两临近重点区段!$F:$F,MATCH(1,(MONTH(三跨两临近重点区段!$D:$D)=12)*(三跨两临近重点区段!$A:$A=D91),0))="已取消","已取消",INDEX(三跨两临近重点区段!$E:$E,MATCH(1,(MONTH(三跨两临近重点区段!$D:$D)=12)*(三跨两临近重点区段!$A:$A=D91)*(三跨两临近重点区段!$F:$F="现存区段"),0))),"")</f>
        <v/>
      </c>
      <c r="AH91" t="e">
        <f t="array" ref="AH91">INDEX(三跨两临近重点区段!$G:$G,MATCH(D91,三跨两临近重点区段!$A:$A,0))</f>
        <v>#N/A</v>
      </c>
      <c r="AI91" t="e">
        <f>INDEX(三跨两临近重点区段!$J:$J,MATCH(D91,三跨两临近重点区段!$A:$A,0))</f>
        <v>#N/A</v>
      </c>
    </row>
    <row r="92" ht="14.25" spans="1:35">
      <c r="A92" s="263" t="s">
        <v>119</v>
      </c>
      <c r="B92" s="264" t="s">
        <v>2268</v>
      </c>
      <c r="C92" s="263" t="s">
        <v>2126</v>
      </c>
      <c r="D92" s="263" t="s">
        <v>2273</v>
      </c>
      <c r="E92" s="265" t="s">
        <v>2137</v>
      </c>
      <c r="F92" s="264" t="s">
        <v>125</v>
      </c>
      <c r="G92" s="263" t="s">
        <v>2138</v>
      </c>
      <c r="H92" s="263" t="s">
        <v>959</v>
      </c>
      <c r="I92" s="273"/>
      <c r="J92" s="196"/>
      <c r="K92" s="196"/>
      <c r="L92" s="196"/>
      <c r="M92" s="270"/>
      <c r="N92" s="270"/>
      <c r="O92" s="33"/>
      <c r="P92" s="107"/>
      <c r="Q92" s="279"/>
      <c r="R92" s="279"/>
      <c r="S92" s="278">
        <v>45447</v>
      </c>
      <c r="T92" s="279" t="s">
        <v>2117</v>
      </c>
      <c r="U92" s="268" t="str">
        <f t="array" ref="U92">IFERROR(IF(INDEX(三跨两临近重点区段!$F:$F,MATCH(1,(MONTH(三跨两临近重点区段!$D:$D)=7)*(三跨两临近重点区段!$A:$A=D92),0))="已取消","已取消",INDEX(三跨两临近重点区段!$D:$D,MATCH(1,(MONTH(三跨两临近重点区段!$D:$D)=7)*(三跨两临近重点区段!$A:$A=D92)*(三跨两临近重点区段!$F:$F="现存区段"),0))),"")</f>
        <v/>
      </c>
      <c r="V92" s="232" t="str">
        <f t="array" ref="V92">IFERROR(IF(INDEX(三跨两临近重点区段!$F:$F,MATCH(1,(MONTH(三跨两临近重点区段!$D:$D)=7)*(三跨两临近重点区段!$A:$A=D92),0))="已取消","已取消",INDEX(三跨两临近重点区段!$E:$E,MATCH(1,(MONTH(三跨两临近重点区段!$D:$D)=7)*(三跨两临近重点区段!$A:$A=D92)*(三跨两临近重点区段!$F:$F="现存区段"),0))),"")</f>
        <v/>
      </c>
      <c r="W92" s="268" t="str">
        <f t="array" ref="W92">IFERROR(IF(INDEX(三跨两临近重点区段!$F:$F,MATCH(1,(MONTH(三跨两临近重点区段!$D:$D)=8)*(三跨两临近重点区段!$A:$A=D92),0))="已取消","已取消",INDEX(三跨两临近重点区段!$D:$D,MATCH(1,(MONTH(三跨两临近重点区段!$D:$D)=8)*(三跨两临近重点区段!$A:$A=D92)*(三跨两临近重点区段!$F:$F="现存区段"),0))),"")</f>
        <v/>
      </c>
      <c r="X92" s="232" t="str">
        <f t="array" ref="X92">IFERROR(IF(INDEX(三跨两临近重点区段!$F:$F,MATCH(1,(MONTH(三跨两临近重点区段!$D:$D)=8)*(三跨两临近重点区段!$A:$A=D92),0))="已取消","已取消",INDEX(三跨两临近重点区段!$E:$E,MATCH(1,(MONTH(三跨两临近重点区段!$D:$D)=8)*(三跨两临近重点区段!$A:$A=D92)*(三跨两临近重点区段!$F:$F="现存区段"),0))),"")</f>
        <v/>
      </c>
      <c r="Y92" s="268" t="str">
        <f t="array" ref="Y92">IFERROR(IF(INDEX(三跨两临近重点区段!$F:$F,MATCH(1,(MONTH(三跨两临近重点区段!$D:$D)=9)*(三跨两临近重点区段!$A:$A=D92),0))="已取消","已取消",INDEX(三跨两临近重点区段!$D:$D,MATCH(1,(MONTH(三跨两临近重点区段!$D:$D)=9)*(三跨两临近重点区段!$A:$A=D92)*(三跨两临近重点区段!$F:$F="现存区段"),0))),"")</f>
        <v/>
      </c>
      <c r="Z92" s="232" t="str">
        <f t="array" ref="Z92">IFERROR(IF(INDEX(三跨两临近重点区段!$F:$F,MATCH(1,(MONTH(三跨两临近重点区段!$D:$D)=9)*(三跨两临近重点区段!$A:$A=D92),0))="已取消","已取消",INDEX(三跨两临近重点区段!$E:$E,MATCH(1,(MONTH(三跨两临近重点区段!$D:$D)=9)*(三跨两临近重点区段!$A:$A=D92)*(三跨两临近重点区段!$F:$F="现存区段"),0))),"")</f>
        <v/>
      </c>
      <c r="AA92" s="268" t="str">
        <f t="array" ref="AA92">IFERROR(IF(INDEX(三跨两临近重点区段!$F:$F,MATCH(1,(MONTH(三跨两临近重点区段!$D:$D)=10)*(三跨两临近重点区段!$A:$A=D92),0))="已取消","已取消",INDEX(三跨两临近重点区段!$D:$D,MATCH(1,(MONTH(三跨两临近重点区段!$D:$D)=10)*(三跨两临近重点区段!$A:$A=D92)*(三跨两临近重点区段!$F:$F="现存区段"),0))),"")</f>
        <v/>
      </c>
      <c r="AB92" s="72" t="str">
        <f t="array" ref="AB92">IFERROR(IF(INDEX(三跨两临近重点区段!$F:$F,MATCH(1,(MONTH(三跨两临近重点区段!$D:$D)=10)*(三跨两临近重点区段!$A:$A=D92),0))="已取消","已取消",INDEX(三跨两临近重点区段!$E:$E,MATCH(1,(MONTH(三跨两临近重点区段!$D:$D)=10)*(三跨两临近重点区段!$A:$A=D92)*(三跨两临近重点区段!$F:$F="现存区段"),0))),"")</f>
        <v/>
      </c>
      <c r="AC92" s="284" t="str">
        <f t="array" ref="AC92">IFERROR(IF(INDEX(三跨两临近重点区段!$F:$F,MATCH(1,(MONTH(三跨两临近重点区段!$D:$D)=11)*(三跨两临近重点区段!$A:$A=D92),0))="已取消","已取消",INDEX(三跨两临近重点区段!$D:$D,MATCH(1,(MONTH(三跨两临近重点区段!$D:$D)=11)*(三跨两临近重点区段!$A:$A=D92)*(三跨两临近重点区段!$F:$F="现存区段"),0))),"")</f>
        <v/>
      </c>
      <c r="AD92" s="72" t="str">
        <f t="array" ref="AD92">IFERROR(IF(INDEX(三跨两临近重点区段!$F:$F,MATCH(1,(MONTH(三跨两临近重点区段!$D:$D)=11)*(三跨两临近重点区段!$A:$A=D92),0))="已取消","已取消",INDEX(三跨两临近重点区段!$E:$E,MATCH(1,(MONTH(三跨两临近重点区段!$D:$D)=11)*(三跨两临近重点区段!$A:$A=D92)*(三跨两临近重点区段!$F:$F="现存区段"),0))),"")</f>
        <v/>
      </c>
      <c r="AE92" s="284" t="str">
        <f t="array" ref="AE92">IFERROR(IF(INDEX(三跨两临近重点区段!$F:$F,MATCH(1,(MONTH(三跨两临近重点区段!$D:$D)=12)*(三跨两临近重点区段!$A:$A=D92),0))="已取消","已取消",INDEX(三跨两临近重点区段!$D:$D,MATCH(1,(MONTH(三跨两临近重点区段!$D:$D)=12)*(三跨两临近重点区段!$A:$A=D92)*(三跨两临近重点区段!$F:$F="现存区段"),0))),"")</f>
        <v/>
      </c>
      <c r="AF92" s="72" t="str">
        <f t="array" ref="AF92">IFERROR(IF(INDEX(三跨两临近重点区段!$F:$F,MATCH(1,(MONTH(三跨两临近重点区段!$D:$D)=12)*(三跨两临近重点区段!$A:$A=D92),0))="已取消","已取消",INDEX(三跨两临近重点区段!$E:$E,MATCH(1,(MONTH(三跨两临近重点区段!$D:$D)=12)*(三跨两临近重点区段!$A:$A=D92)*(三跨两临近重点区段!$F:$F="现存区段"),0))),"")</f>
        <v/>
      </c>
      <c r="AH92" t="e">
        <f t="array" ref="AH92">INDEX(三跨两临近重点区段!$G:$G,MATCH(D92,三跨两临近重点区段!$A:$A,0))</f>
        <v>#N/A</v>
      </c>
      <c r="AI92" t="e">
        <f>INDEX(三跨两临近重点区段!$J:$J,MATCH(D92,三跨两临近重点区段!$A:$A,0))</f>
        <v>#N/A</v>
      </c>
    </row>
    <row r="93" ht="14.25" spans="1:35">
      <c r="A93" s="263" t="s">
        <v>119</v>
      </c>
      <c r="B93" s="264" t="s">
        <v>2268</v>
      </c>
      <c r="C93" s="263" t="s">
        <v>2274</v>
      </c>
      <c r="D93" s="263" t="s">
        <v>2275</v>
      </c>
      <c r="E93" s="265" t="s">
        <v>2137</v>
      </c>
      <c r="F93" s="264" t="s">
        <v>125</v>
      </c>
      <c r="G93" s="263" t="s">
        <v>2138</v>
      </c>
      <c r="H93" s="263" t="s">
        <v>959</v>
      </c>
      <c r="I93" s="273"/>
      <c r="J93" s="196"/>
      <c r="K93" s="196"/>
      <c r="L93" s="196"/>
      <c r="M93" s="270"/>
      <c r="N93" s="270"/>
      <c r="O93" s="33"/>
      <c r="P93" s="107"/>
      <c r="Q93" s="279"/>
      <c r="R93" s="279"/>
      <c r="S93" s="278">
        <v>45460</v>
      </c>
      <c r="T93" s="279" t="s">
        <v>2117</v>
      </c>
      <c r="U93" s="268" t="str">
        <f t="array" ref="U93">IFERROR(IF(INDEX(三跨两临近重点区段!$F:$F,MATCH(1,(MONTH(三跨两临近重点区段!$D:$D)=7)*(三跨两临近重点区段!$A:$A=D93),0))="已取消","已取消",INDEX(三跨两临近重点区段!$D:$D,MATCH(1,(MONTH(三跨两临近重点区段!$D:$D)=7)*(三跨两临近重点区段!$A:$A=D93)*(三跨两临近重点区段!$F:$F="现存区段"),0))),"")</f>
        <v/>
      </c>
      <c r="V93" s="232" t="str">
        <f t="array" ref="V93">IFERROR(IF(INDEX(三跨两临近重点区段!$F:$F,MATCH(1,(MONTH(三跨两临近重点区段!$D:$D)=7)*(三跨两临近重点区段!$A:$A=D93),0))="已取消","已取消",INDEX(三跨两临近重点区段!$E:$E,MATCH(1,(MONTH(三跨两临近重点区段!$D:$D)=7)*(三跨两临近重点区段!$A:$A=D93)*(三跨两临近重点区段!$F:$F="现存区段"),0))),"")</f>
        <v/>
      </c>
      <c r="W93" s="268" t="str">
        <f t="array" ref="W93">IFERROR(IF(INDEX(三跨两临近重点区段!$F:$F,MATCH(1,(MONTH(三跨两临近重点区段!$D:$D)=8)*(三跨两临近重点区段!$A:$A=D93),0))="已取消","已取消",INDEX(三跨两临近重点区段!$D:$D,MATCH(1,(MONTH(三跨两临近重点区段!$D:$D)=8)*(三跨两临近重点区段!$A:$A=D93)*(三跨两临近重点区段!$F:$F="现存区段"),0))),"")</f>
        <v/>
      </c>
      <c r="X93" s="232" t="str">
        <f t="array" ref="X93">IFERROR(IF(INDEX(三跨两临近重点区段!$F:$F,MATCH(1,(MONTH(三跨两临近重点区段!$D:$D)=8)*(三跨两临近重点区段!$A:$A=D93),0))="已取消","已取消",INDEX(三跨两临近重点区段!$E:$E,MATCH(1,(MONTH(三跨两临近重点区段!$D:$D)=8)*(三跨两临近重点区段!$A:$A=D93)*(三跨两临近重点区段!$F:$F="现存区段"),0))),"")</f>
        <v/>
      </c>
      <c r="Y93" s="268" t="str">
        <f t="array" ref="Y93">IFERROR(IF(INDEX(三跨两临近重点区段!$F:$F,MATCH(1,(MONTH(三跨两临近重点区段!$D:$D)=9)*(三跨两临近重点区段!$A:$A=D93),0))="已取消","已取消",INDEX(三跨两临近重点区段!$D:$D,MATCH(1,(MONTH(三跨两临近重点区段!$D:$D)=9)*(三跨两临近重点区段!$A:$A=D93)*(三跨两临近重点区段!$F:$F="现存区段"),0))),"")</f>
        <v/>
      </c>
      <c r="Z93" s="232" t="str">
        <f t="array" ref="Z93">IFERROR(IF(INDEX(三跨两临近重点区段!$F:$F,MATCH(1,(MONTH(三跨两临近重点区段!$D:$D)=9)*(三跨两临近重点区段!$A:$A=D93),0))="已取消","已取消",INDEX(三跨两临近重点区段!$E:$E,MATCH(1,(MONTH(三跨两临近重点区段!$D:$D)=9)*(三跨两临近重点区段!$A:$A=D93)*(三跨两临近重点区段!$F:$F="现存区段"),0))),"")</f>
        <v/>
      </c>
      <c r="AA93" s="268" t="str">
        <f t="array" ref="AA93">IFERROR(IF(INDEX(三跨两临近重点区段!$F:$F,MATCH(1,(MONTH(三跨两临近重点区段!$D:$D)=10)*(三跨两临近重点区段!$A:$A=D93),0))="已取消","已取消",INDEX(三跨两临近重点区段!$D:$D,MATCH(1,(MONTH(三跨两临近重点区段!$D:$D)=10)*(三跨两临近重点区段!$A:$A=D93)*(三跨两临近重点区段!$F:$F="现存区段"),0))),"")</f>
        <v/>
      </c>
      <c r="AB93" s="72" t="str">
        <f t="array" ref="AB93">IFERROR(IF(INDEX(三跨两临近重点区段!$F:$F,MATCH(1,(MONTH(三跨两临近重点区段!$D:$D)=10)*(三跨两临近重点区段!$A:$A=D93),0))="已取消","已取消",INDEX(三跨两临近重点区段!$E:$E,MATCH(1,(MONTH(三跨两临近重点区段!$D:$D)=10)*(三跨两临近重点区段!$A:$A=D93)*(三跨两临近重点区段!$F:$F="现存区段"),0))),"")</f>
        <v/>
      </c>
      <c r="AC93" s="284" t="str">
        <f t="array" ref="AC93">IFERROR(IF(INDEX(三跨两临近重点区段!$F:$F,MATCH(1,(MONTH(三跨两临近重点区段!$D:$D)=11)*(三跨两临近重点区段!$A:$A=D93),0))="已取消","已取消",INDEX(三跨两临近重点区段!$D:$D,MATCH(1,(MONTH(三跨两临近重点区段!$D:$D)=11)*(三跨两临近重点区段!$A:$A=D93)*(三跨两临近重点区段!$F:$F="现存区段"),0))),"")</f>
        <v/>
      </c>
      <c r="AD93" s="72" t="str">
        <f t="array" ref="AD93">IFERROR(IF(INDEX(三跨两临近重点区段!$F:$F,MATCH(1,(MONTH(三跨两临近重点区段!$D:$D)=11)*(三跨两临近重点区段!$A:$A=D93),0))="已取消","已取消",INDEX(三跨两临近重点区段!$E:$E,MATCH(1,(MONTH(三跨两临近重点区段!$D:$D)=11)*(三跨两临近重点区段!$A:$A=D93)*(三跨两临近重点区段!$F:$F="现存区段"),0))),"")</f>
        <v/>
      </c>
      <c r="AE93" s="284" t="str">
        <f t="array" ref="AE93">IFERROR(IF(INDEX(三跨两临近重点区段!$F:$F,MATCH(1,(MONTH(三跨两临近重点区段!$D:$D)=12)*(三跨两临近重点区段!$A:$A=D93),0))="已取消","已取消",INDEX(三跨两临近重点区段!$D:$D,MATCH(1,(MONTH(三跨两临近重点区段!$D:$D)=12)*(三跨两临近重点区段!$A:$A=D93)*(三跨两临近重点区段!$F:$F="现存区段"),0))),"")</f>
        <v/>
      </c>
      <c r="AF93" s="72" t="str">
        <f t="array" ref="AF93">IFERROR(IF(INDEX(三跨两临近重点区段!$F:$F,MATCH(1,(MONTH(三跨两临近重点区段!$D:$D)=12)*(三跨两临近重点区段!$A:$A=D93),0))="已取消","已取消",INDEX(三跨两临近重点区段!$E:$E,MATCH(1,(MONTH(三跨两临近重点区段!$D:$D)=12)*(三跨两临近重点区段!$A:$A=D93)*(三跨两临近重点区段!$F:$F="现存区段"),0))),"")</f>
        <v/>
      </c>
      <c r="AH93" t="e">
        <f t="array" ref="AH93">INDEX(三跨两临近重点区段!$G:$G,MATCH(D93,三跨两临近重点区段!$A:$A,0))</f>
        <v>#N/A</v>
      </c>
      <c r="AI93" t="e">
        <f>INDEX(三跨两临近重点区段!$J:$J,MATCH(D93,三跨两临近重点区段!$A:$A,0))</f>
        <v>#N/A</v>
      </c>
    </row>
    <row r="94" ht="14.25" spans="1:35">
      <c r="A94" s="263" t="s">
        <v>119</v>
      </c>
      <c r="B94" s="264" t="s">
        <v>2268</v>
      </c>
      <c r="C94" s="263" t="s">
        <v>2183</v>
      </c>
      <c r="D94" s="263" t="s">
        <v>2276</v>
      </c>
      <c r="E94" s="265" t="s">
        <v>2137</v>
      </c>
      <c r="F94" s="264" t="s">
        <v>125</v>
      </c>
      <c r="G94" s="263" t="s">
        <v>2138</v>
      </c>
      <c r="H94" s="263" t="s">
        <v>959</v>
      </c>
      <c r="I94" s="273"/>
      <c r="J94" s="196"/>
      <c r="K94" s="196"/>
      <c r="L94" s="196"/>
      <c r="M94" s="270"/>
      <c r="N94" s="270"/>
      <c r="O94" s="33"/>
      <c r="P94" s="107"/>
      <c r="Q94" s="279"/>
      <c r="R94" s="279"/>
      <c r="S94" s="278">
        <v>45447</v>
      </c>
      <c r="T94" s="279" t="s">
        <v>2117</v>
      </c>
      <c r="U94" s="268" t="str">
        <f t="array" ref="U94">IFERROR(IF(INDEX(三跨两临近重点区段!$F:$F,MATCH(1,(MONTH(三跨两临近重点区段!$D:$D)=7)*(三跨两临近重点区段!$A:$A=D94),0))="已取消","已取消",INDEX(三跨两临近重点区段!$D:$D,MATCH(1,(MONTH(三跨两临近重点区段!$D:$D)=7)*(三跨两临近重点区段!$A:$A=D94)*(三跨两临近重点区段!$F:$F="现存区段"),0))),"")</f>
        <v/>
      </c>
      <c r="V94" s="232" t="str">
        <f t="array" ref="V94">IFERROR(IF(INDEX(三跨两临近重点区段!$F:$F,MATCH(1,(MONTH(三跨两临近重点区段!$D:$D)=7)*(三跨两临近重点区段!$A:$A=D94),0))="已取消","已取消",INDEX(三跨两临近重点区段!$E:$E,MATCH(1,(MONTH(三跨两临近重点区段!$D:$D)=7)*(三跨两临近重点区段!$A:$A=D94)*(三跨两临近重点区段!$F:$F="现存区段"),0))),"")</f>
        <v/>
      </c>
      <c r="W94" s="268" t="str">
        <f t="array" ref="W94">IFERROR(IF(INDEX(三跨两临近重点区段!$F:$F,MATCH(1,(MONTH(三跨两临近重点区段!$D:$D)=8)*(三跨两临近重点区段!$A:$A=D94),0))="已取消","已取消",INDEX(三跨两临近重点区段!$D:$D,MATCH(1,(MONTH(三跨两临近重点区段!$D:$D)=8)*(三跨两临近重点区段!$A:$A=D94)*(三跨两临近重点区段!$F:$F="现存区段"),0))),"")</f>
        <v/>
      </c>
      <c r="X94" s="232" t="str">
        <f t="array" ref="X94">IFERROR(IF(INDEX(三跨两临近重点区段!$F:$F,MATCH(1,(MONTH(三跨两临近重点区段!$D:$D)=8)*(三跨两临近重点区段!$A:$A=D94),0))="已取消","已取消",INDEX(三跨两临近重点区段!$E:$E,MATCH(1,(MONTH(三跨两临近重点区段!$D:$D)=8)*(三跨两临近重点区段!$A:$A=D94)*(三跨两临近重点区段!$F:$F="现存区段"),0))),"")</f>
        <v/>
      </c>
      <c r="Y94" s="268" t="str">
        <f t="array" ref="Y94">IFERROR(IF(INDEX(三跨两临近重点区段!$F:$F,MATCH(1,(MONTH(三跨两临近重点区段!$D:$D)=9)*(三跨两临近重点区段!$A:$A=D94),0))="已取消","已取消",INDEX(三跨两临近重点区段!$D:$D,MATCH(1,(MONTH(三跨两临近重点区段!$D:$D)=9)*(三跨两临近重点区段!$A:$A=D94)*(三跨两临近重点区段!$F:$F="现存区段"),0))),"")</f>
        <v/>
      </c>
      <c r="Z94" s="232" t="str">
        <f t="array" ref="Z94">IFERROR(IF(INDEX(三跨两临近重点区段!$F:$F,MATCH(1,(MONTH(三跨两临近重点区段!$D:$D)=9)*(三跨两临近重点区段!$A:$A=D94),0))="已取消","已取消",INDEX(三跨两临近重点区段!$E:$E,MATCH(1,(MONTH(三跨两临近重点区段!$D:$D)=9)*(三跨两临近重点区段!$A:$A=D94)*(三跨两临近重点区段!$F:$F="现存区段"),0))),"")</f>
        <v/>
      </c>
      <c r="AA94" s="268" t="str">
        <f t="array" ref="AA94">IFERROR(IF(INDEX(三跨两临近重点区段!$F:$F,MATCH(1,(MONTH(三跨两临近重点区段!$D:$D)=10)*(三跨两临近重点区段!$A:$A=D94),0))="已取消","已取消",INDEX(三跨两临近重点区段!$D:$D,MATCH(1,(MONTH(三跨两临近重点区段!$D:$D)=10)*(三跨两临近重点区段!$A:$A=D94)*(三跨两临近重点区段!$F:$F="现存区段"),0))),"")</f>
        <v/>
      </c>
      <c r="AB94" s="72" t="str">
        <f t="array" ref="AB94">IFERROR(IF(INDEX(三跨两临近重点区段!$F:$F,MATCH(1,(MONTH(三跨两临近重点区段!$D:$D)=10)*(三跨两临近重点区段!$A:$A=D94),0))="已取消","已取消",INDEX(三跨两临近重点区段!$E:$E,MATCH(1,(MONTH(三跨两临近重点区段!$D:$D)=10)*(三跨两临近重点区段!$A:$A=D94)*(三跨两临近重点区段!$F:$F="现存区段"),0))),"")</f>
        <v/>
      </c>
      <c r="AC94" s="284" t="str">
        <f t="array" ref="AC94">IFERROR(IF(INDEX(三跨两临近重点区段!$F:$F,MATCH(1,(MONTH(三跨两临近重点区段!$D:$D)=11)*(三跨两临近重点区段!$A:$A=D94),0))="已取消","已取消",INDEX(三跨两临近重点区段!$D:$D,MATCH(1,(MONTH(三跨两临近重点区段!$D:$D)=11)*(三跨两临近重点区段!$A:$A=D94)*(三跨两临近重点区段!$F:$F="现存区段"),0))),"")</f>
        <v/>
      </c>
      <c r="AD94" s="72" t="str">
        <f t="array" ref="AD94">IFERROR(IF(INDEX(三跨两临近重点区段!$F:$F,MATCH(1,(MONTH(三跨两临近重点区段!$D:$D)=11)*(三跨两临近重点区段!$A:$A=D94),0))="已取消","已取消",INDEX(三跨两临近重点区段!$E:$E,MATCH(1,(MONTH(三跨两临近重点区段!$D:$D)=11)*(三跨两临近重点区段!$A:$A=D94)*(三跨两临近重点区段!$F:$F="现存区段"),0))),"")</f>
        <v/>
      </c>
      <c r="AE94" s="284" t="str">
        <f t="array" ref="AE94">IFERROR(IF(INDEX(三跨两临近重点区段!$F:$F,MATCH(1,(MONTH(三跨两临近重点区段!$D:$D)=12)*(三跨两临近重点区段!$A:$A=D94),0))="已取消","已取消",INDEX(三跨两临近重点区段!$D:$D,MATCH(1,(MONTH(三跨两临近重点区段!$D:$D)=12)*(三跨两临近重点区段!$A:$A=D94)*(三跨两临近重点区段!$F:$F="现存区段"),0))),"")</f>
        <v/>
      </c>
      <c r="AF94" s="72" t="str">
        <f t="array" ref="AF94">IFERROR(IF(INDEX(三跨两临近重点区段!$F:$F,MATCH(1,(MONTH(三跨两临近重点区段!$D:$D)=12)*(三跨两临近重点区段!$A:$A=D94),0))="已取消","已取消",INDEX(三跨两临近重点区段!$E:$E,MATCH(1,(MONTH(三跨两临近重点区段!$D:$D)=12)*(三跨两临近重点区段!$A:$A=D94)*(三跨两临近重点区段!$F:$F="现存区段"),0))),"")</f>
        <v/>
      </c>
      <c r="AH94" t="e">
        <f t="array" ref="AH94">INDEX(三跨两临近重点区段!$G:$G,MATCH(D94,三跨两临近重点区段!$A:$A,0))</f>
        <v>#N/A</v>
      </c>
      <c r="AI94" t="e">
        <f>INDEX(三跨两临近重点区段!$J:$J,MATCH(D94,三跨两临近重点区段!$A:$A,0))</f>
        <v>#N/A</v>
      </c>
    </row>
    <row r="95" ht="14.25" spans="1:35">
      <c r="A95" s="263" t="s">
        <v>119</v>
      </c>
      <c r="B95" s="264" t="s">
        <v>2268</v>
      </c>
      <c r="C95" s="263" t="s">
        <v>2277</v>
      </c>
      <c r="D95" s="263" t="s">
        <v>2278</v>
      </c>
      <c r="E95" s="265" t="s">
        <v>2137</v>
      </c>
      <c r="F95" s="264" t="s">
        <v>125</v>
      </c>
      <c r="G95" s="263" t="s">
        <v>2138</v>
      </c>
      <c r="H95" s="263" t="s">
        <v>959</v>
      </c>
      <c r="I95" s="273"/>
      <c r="J95" s="196"/>
      <c r="K95" s="196"/>
      <c r="L95" s="196"/>
      <c r="M95" s="270"/>
      <c r="N95" s="270"/>
      <c r="O95" s="33"/>
      <c r="P95" s="107"/>
      <c r="Q95" s="279"/>
      <c r="R95" s="279"/>
      <c r="S95" s="278">
        <v>45447</v>
      </c>
      <c r="T95" s="279" t="s">
        <v>2117</v>
      </c>
      <c r="U95" s="268" t="str">
        <f t="array" ref="U95">IFERROR(IF(INDEX(三跨两临近重点区段!$F:$F,MATCH(1,(MONTH(三跨两临近重点区段!$D:$D)=7)*(三跨两临近重点区段!$A:$A=D95),0))="已取消","已取消",INDEX(三跨两临近重点区段!$D:$D,MATCH(1,(MONTH(三跨两临近重点区段!$D:$D)=7)*(三跨两临近重点区段!$A:$A=D95)*(三跨两临近重点区段!$F:$F="现存区段"),0))),"")</f>
        <v/>
      </c>
      <c r="V95" s="232" t="str">
        <f t="array" ref="V95">IFERROR(IF(INDEX(三跨两临近重点区段!$F:$F,MATCH(1,(MONTH(三跨两临近重点区段!$D:$D)=7)*(三跨两临近重点区段!$A:$A=D95),0))="已取消","已取消",INDEX(三跨两临近重点区段!$E:$E,MATCH(1,(MONTH(三跨两临近重点区段!$D:$D)=7)*(三跨两临近重点区段!$A:$A=D95)*(三跨两临近重点区段!$F:$F="现存区段"),0))),"")</f>
        <v/>
      </c>
      <c r="W95" s="268" t="str">
        <f t="array" ref="W95">IFERROR(IF(INDEX(三跨两临近重点区段!$F:$F,MATCH(1,(MONTH(三跨两临近重点区段!$D:$D)=8)*(三跨两临近重点区段!$A:$A=D95),0))="已取消","已取消",INDEX(三跨两临近重点区段!$D:$D,MATCH(1,(MONTH(三跨两临近重点区段!$D:$D)=8)*(三跨两临近重点区段!$A:$A=D95)*(三跨两临近重点区段!$F:$F="现存区段"),0))),"")</f>
        <v/>
      </c>
      <c r="X95" s="232" t="str">
        <f t="array" ref="X95">IFERROR(IF(INDEX(三跨两临近重点区段!$F:$F,MATCH(1,(MONTH(三跨两临近重点区段!$D:$D)=8)*(三跨两临近重点区段!$A:$A=D95),0))="已取消","已取消",INDEX(三跨两临近重点区段!$E:$E,MATCH(1,(MONTH(三跨两临近重点区段!$D:$D)=8)*(三跨两临近重点区段!$A:$A=D95)*(三跨两临近重点区段!$F:$F="现存区段"),0))),"")</f>
        <v/>
      </c>
      <c r="Y95" s="268" t="str">
        <f t="array" ref="Y95">IFERROR(IF(INDEX(三跨两临近重点区段!$F:$F,MATCH(1,(MONTH(三跨两临近重点区段!$D:$D)=9)*(三跨两临近重点区段!$A:$A=D95),0))="已取消","已取消",INDEX(三跨两临近重点区段!$D:$D,MATCH(1,(MONTH(三跨两临近重点区段!$D:$D)=9)*(三跨两临近重点区段!$A:$A=D95)*(三跨两临近重点区段!$F:$F="现存区段"),0))),"")</f>
        <v/>
      </c>
      <c r="Z95" s="232" t="str">
        <f t="array" ref="Z95">IFERROR(IF(INDEX(三跨两临近重点区段!$F:$F,MATCH(1,(MONTH(三跨两临近重点区段!$D:$D)=9)*(三跨两临近重点区段!$A:$A=D95),0))="已取消","已取消",INDEX(三跨两临近重点区段!$E:$E,MATCH(1,(MONTH(三跨两临近重点区段!$D:$D)=9)*(三跨两临近重点区段!$A:$A=D95)*(三跨两临近重点区段!$F:$F="现存区段"),0))),"")</f>
        <v/>
      </c>
      <c r="AA95" s="268" t="str">
        <f t="array" ref="AA95">IFERROR(IF(INDEX(三跨两临近重点区段!$F:$F,MATCH(1,(MONTH(三跨两临近重点区段!$D:$D)=10)*(三跨两临近重点区段!$A:$A=D95),0))="已取消","已取消",INDEX(三跨两临近重点区段!$D:$D,MATCH(1,(MONTH(三跨两临近重点区段!$D:$D)=10)*(三跨两临近重点区段!$A:$A=D95)*(三跨两临近重点区段!$F:$F="现存区段"),0))),"")</f>
        <v/>
      </c>
      <c r="AB95" s="72" t="str">
        <f t="array" ref="AB95">IFERROR(IF(INDEX(三跨两临近重点区段!$F:$F,MATCH(1,(MONTH(三跨两临近重点区段!$D:$D)=10)*(三跨两临近重点区段!$A:$A=D95),0))="已取消","已取消",INDEX(三跨两临近重点区段!$E:$E,MATCH(1,(MONTH(三跨两临近重点区段!$D:$D)=10)*(三跨两临近重点区段!$A:$A=D95)*(三跨两临近重点区段!$F:$F="现存区段"),0))),"")</f>
        <v/>
      </c>
      <c r="AC95" s="284" t="str">
        <f t="array" ref="AC95">IFERROR(IF(INDEX(三跨两临近重点区段!$F:$F,MATCH(1,(MONTH(三跨两临近重点区段!$D:$D)=11)*(三跨两临近重点区段!$A:$A=D95),0))="已取消","已取消",INDEX(三跨两临近重点区段!$D:$D,MATCH(1,(MONTH(三跨两临近重点区段!$D:$D)=11)*(三跨两临近重点区段!$A:$A=D95)*(三跨两临近重点区段!$F:$F="现存区段"),0))),"")</f>
        <v/>
      </c>
      <c r="AD95" s="72" t="str">
        <f t="array" ref="AD95">IFERROR(IF(INDEX(三跨两临近重点区段!$F:$F,MATCH(1,(MONTH(三跨两临近重点区段!$D:$D)=11)*(三跨两临近重点区段!$A:$A=D95),0))="已取消","已取消",INDEX(三跨两临近重点区段!$E:$E,MATCH(1,(MONTH(三跨两临近重点区段!$D:$D)=11)*(三跨两临近重点区段!$A:$A=D95)*(三跨两临近重点区段!$F:$F="现存区段"),0))),"")</f>
        <v/>
      </c>
      <c r="AE95" s="284" t="str">
        <f t="array" ref="AE95">IFERROR(IF(INDEX(三跨两临近重点区段!$F:$F,MATCH(1,(MONTH(三跨两临近重点区段!$D:$D)=12)*(三跨两临近重点区段!$A:$A=D95),0))="已取消","已取消",INDEX(三跨两临近重点区段!$D:$D,MATCH(1,(MONTH(三跨两临近重点区段!$D:$D)=12)*(三跨两临近重点区段!$A:$A=D95)*(三跨两临近重点区段!$F:$F="现存区段"),0))),"")</f>
        <v/>
      </c>
      <c r="AF95" s="72" t="str">
        <f t="array" ref="AF95">IFERROR(IF(INDEX(三跨两临近重点区段!$F:$F,MATCH(1,(MONTH(三跨两临近重点区段!$D:$D)=12)*(三跨两临近重点区段!$A:$A=D95),0))="已取消","已取消",INDEX(三跨两临近重点区段!$E:$E,MATCH(1,(MONTH(三跨两临近重点区段!$D:$D)=12)*(三跨两临近重点区段!$A:$A=D95)*(三跨两临近重点区段!$F:$F="现存区段"),0))),"")</f>
        <v/>
      </c>
      <c r="AH95" t="e">
        <f t="array" ref="AH95">INDEX(三跨两临近重点区段!$G:$G,MATCH(D95,三跨两临近重点区段!$A:$A,0))</f>
        <v>#N/A</v>
      </c>
      <c r="AI95" t="e">
        <f>INDEX(三跨两临近重点区段!$J:$J,MATCH(D95,三跨两临近重点区段!$A:$A,0))</f>
        <v>#N/A</v>
      </c>
    </row>
    <row r="96" ht="14.25" spans="1:35">
      <c r="A96" s="263" t="s">
        <v>119</v>
      </c>
      <c r="B96" s="264" t="s">
        <v>2268</v>
      </c>
      <c r="C96" s="263" t="s">
        <v>2279</v>
      </c>
      <c r="D96" s="263" t="s">
        <v>2280</v>
      </c>
      <c r="E96" s="265" t="s">
        <v>2137</v>
      </c>
      <c r="F96" s="264" t="s">
        <v>125</v>
      </c>
      <c r="G96" s="263" t="s">
        <v>2138</v>
      </c>
      <c r="H96" s="263" t="s">
        <v>959</v>
      </c>
      <c r="I96" s="273"/>
      <c r="J96" s="196"/>
      <c r="K96" s="196"/>
      <c r="L96" s="196"/>
      <c r="M96" s="270"/>
      <c r="N96" s="270"/>
      <c r="O96" s="33"/>
      <c r="P96" s="107"/>
      <c r="Q96" s="279"/>
      <c r="R96" s="279"/>
      <c r="S96" s="278">
        <v>45447</v>
      </c>
      <c r="T96" s="279" t="s">
        <v>2117</v>
      </c>
      <c r="U96" s="268" t="str">
        <f t="array" ref="U96">IFERROR(IF(INDEX(三跨两临近重点区段!$F:$F,MATCH(1,(MONTH(三跨两临近重点区段!$D:$D)=7)*(三跨两临近重点区段!$A:$A=D96),0))="已取消","已取消",INDEX(三跨两临近重点区段!$D:$D,MATCH(1,(MONTH(三跨两临近重点区段!$D:$D)=7)*(三跨两临近重点区段!$A:$A=D96)*(三跨两临近重点区段!$F:$F="现存区段"),0))),"")</f>
        <v/>
      </c>
      <c r="V96" s="232" t="str">
        <f t="array" ref="V96">IFERROR(IF(INDEX(三跨两临近重点区段!$F:$F,MATCH(1,(MONTH(三跨两临近重点区段!$D:$D)=7)*(三跨两临近重点区段!$A:$A=D96),0))="已取消","已取消",INDEX(三跨两临近重点区段!$E:$E,MATCH(1,(MONTH(三跨两临近重点区段!$D:$D)=7)*(三跨两临近重点区段!$A:$A=D96)*(三跨两临近重点区段!$F:$F="现存区段"),0))),"")</f>
        <v/>
      </c>
      <c r="W96" s="268" t="str">
        <f t="array" ref="W96">IFERROR(IF(INDEX(三跨两临近重点区段!$F:$F,MATCH(1,(MONTH(三跨两临近重点区段!$D:$D)=8)*(三跨两临近重点区段!$A:$A=D96),0))="已取消","已取消",INDEX(三跨两临近重点区段!$D:$D,MATCH(1,(MONTH(三跨两临近重点区段!$D:$D)=8)*(三跨两临近重点区段!$A:$A=D96)*(三跨两临近重点区段!$F:$F="现存区段"),0))),"")</f>
        <v/>
      </c>
      <c r="X96" s="232" t="str">
        <f t="array" ref="X96">IFERROR(IF(INDEX(三跨两临近重点区段!$F:$F,MATCH(1,(MONTH(三跨两临近重点区段!$D:$D)=8)*(三跨两临近重点区段!$A:$A=D96),0))="已取消","已取消",INDEX(三跨两临近重点区段!$E:$E,MATCH(1,(MONTH(三跨两临近重点区段!$D:$D)=8)*(三跨两临近重点区段!$A:$A=D96)*(三跨两临近重点区段!$F:$F="现存区段"),0))),"")</f>
        <v/>
      </c>
      <c r="Y96" s="268" t="str">
        <f t="array" ref="Y96">IFERROR(IF(INDEX(三跨两临近重点区段!$F:$F,MATCH(1,(MONTH(三跨两临近重点区段!$D:$D)=9)*(三跨两临近重点区段!$A:$A=D96),0))="已取消","已取消",INDEX(三跨两临近重点区段!$D:$D,MATCH(1,(MONTH(三跨两临近重点区段!$D:$D)=9)*(三跨两临近重点区段!$A:$A=D96)*(三跨两临近重点区段!$F:$F="现存区段"),0))),"")</f>
        <v/>
      </c>
      <c r="Z96" s="232" t="str">
        <f t="array" ref="Z96">IFERROR(IF(INDEX(三跨两临近重点区段!$F:$F,MATCH(1,(MONTH(三跨两临近重点区段!$D:$D)=9)*(三跨两临近重点区段!$A:$A=D96),0))="已取消","已取消",INDEX(三跨两临近重点区段!$E:$E,MATCH(1,(MONTH(三跨两临近重点区段!$D:$D)=9)*(三跨两临近重点区段!$A:$A=D96)*(三跨两临近重点区段!$F:$F="现存区段"),0))),"")</f>
        <v/>
      </c>
      <c r="AA96" s="268" t="str">
        <f t="array" ref="AA96">IFERROR(IF(INDEX(三跨两临近重点区段!$F:$F,MATCH(1,(MONTH(三跨两临近重点区段!$D:$D)=10)*(三跨两临近重点区段!$A:$A=D96),0))="已取消","已取消",INDEX(三跨两临近重点区段!$D:$D,MATCH(1,(MONTH(三跨两临近重点区段!$D:$D)=10)*(三跨两临近重点区段!$A:$A=D96)*(三跨两临近重点区段!$F:$F="现存区段"),0))),"")</f>
        <v/>
      </c>
      <c r="AB96" s="72" t="str">
        <f t="array" ref="AB96">IFERROR(IF(INDEX(三跨两临近重点区段!$F:$F,MATCH(1,(MONTH(三跨两临近重点区段!$D:$D)=10)*(三跨两临近重点区段!$A:$A=D96),0))="已取消","已取消",INDEX(三跨两临近重点区段!$E:$E,MATCH(1,(MONTH(三跨两临近重点区段!$D:$D)=10)*(三跨两临近重点区段!$A:$A=D96)*(三跨两临近重点区段!$F:$F="现存区段"),0))),"")</f>
        <v/>
      </c>
      <c r="AC96" s="284" t="str">
        <f t="array" ref="AC96">IFERROR(IF(INDEX(三跨两临近重点区段!$F:$F,MATCH(1,(MONTH(三跨两临近重点区段!$D:$D)=11)*(三跨两临近重点区段!$A:$A=D96),0))="已取消","已取消",INDEX(三跨两临近重点区段!$D:$D,MATCH(1,(MONTH(三跨两临近重点区段!$D:$D)=11)*(三跨两临近重点区段!$A:$A=D96)*(三跨两临近重点区段!$F:$F="现存区段"),0))),"")</f>
        <v/>
      </c>
      <c r="AD96" s="72" t="str">
        <f t="array" ref="AD96">IFERROR(IF(INDEX(三跨两临近重点区段!$F:$F,MATCH(1,(MONTH(三跨两临近重点区段!$D:$D)=11)*(三跨两临近重点区段!$A:$A=D96),0))="已取消","已取消",INDEX(三跨两临近重点区段!$E:$E,MATCH(1,(MONTH(三跨两临近重点区段!$D:$D)=11)*(三跨两临近重点区段!$A:$A=D96)*(三跨两临近重点区段!$F:$F="现存区段"),0))),"")</f>
        <v/>
      </c>
      <c r="AE96" s="284" t="str">
        <f t="array" ref="AE96">IFERROR(IF(INDEX(三跨两临近重点区段!$F:$F,MATCH(1,(MONTH(三跨两临近重点区段!$D:$D)=12)*(三跨两临近重点区段!$A:$A=D96),0))="已取消","已取消",INDEX(三跨两临近重点区段!$D:$D,MATCH(1,(MONTH(三跨两临近重点区段!$D:$D)=12)*(三跨两临近重点区段!$A:$A=D96)*(三跨两临近重点区段!$F:$F="现存区段"),0))),"")</f>
        <v/>
      </c>
      <c r="AF96" s="72" t="str">
        <f t="array" ref="AF96">IFERROR(IF(INDEX(三跨两临近重点区段!$F:$F,MATCH(1,(MONTH(三跨两临近重点区段!$D:$D)=12)*(三跨两临近重点区段!$A:$A=D96),0))="已取消","已取消",INDEX(三跨两临近重点区段!$E:$E,MATCH(1,(MONTH(三跨两临近重点区段!$D:$D)=12)*(三跨两临近重点区段!$A:$A=D96)*(三跨两临近重点区段!$F:$F="现存区段"),0))),"")</f>
        <v/>
      </c>
      <c r="AH96" t="e">
        <f t="array" ref="AH96">INDEX(三跨两临近重点区段!$G:$G,MATCH(D96,三跨两临近重点区段!$A:$A,0))</f>
        <v>#N/A</v>
      </c>
      <c r="AI96" t="e">
        <f>INDEX(三跨两临近重点区段!$J:$J,MATCH(D96,三跨两临近重点区段!$A:$A,0))</f>
        <v>#N/A</v>
      </c>
    </row>
    <row r="97" ht="14.25" spans="1:35">
      <c r="A97" s="263" t="s">
        <v>119</v>
      </c>
      <c r="B97" s="264" t="s">
        <v>2268</v>
      </c>
      <c r="C97" s="263" t="s">
        <v>2281</v>
      </c>
      <c r="D97" s="263" t="s">
        <v>2282</v>
      </c>
      <c r="E97" s="265" t="s">
        <v>2137</v>
      </c>
      <c r="F97" s="264" t="s">
        <v>125</v>
      </c>
      <c r="G97" s="263" t="s">
        <v>2138</v>
      </c>
      <c r="H97" s="263" t="s">
        <v>959</v>
      </c>
      <c r="I97" s="273"/>
      <c r="J97" s="196"/>
      <c r="K97" s="196"/>
      <c r="L97" s="196"/>
      <c r="M97" s="270"/>
      <c r="N97" s="270"/>
      <c r="O97" s="33"/>
      <c r="P97" s="107"/>
      <c r="Q97" s="279"/>
      <c r="R97" s="279"/>
      <c r="S97" s="278">
        <v>45447</v>
      </c>
      <c r="T97" s="279" t="s">
        <v>2117</v>
      </c>
      <c r="U97" s="268" t="str">
        <f t="array" ref="U97">IFERROR(IF(INDEX(三跨两临近重点区段!$F:$F,MATCH(1,(MONTH(三跨两临近重点区段!$D:$D)=7)*(三跨两临近重点区段!$A:$A=D97),0))="已取消","已取消",INDEX(三跨两临近重点区段!$D:$D,MATCH(1,(MONTH(三跨两临近重点区段!$D:$D)=7)*(三跨两临近重点区段!$A:$A=D97)*(三跨两临近重点区段!$F:$F="现存区段"),0))),"")</f>
        <v/>
      </c>
      <c r="V97" s="232" t="str">
        <f t="array" ref="V97">IFERROR(IF(INDEX(三跨两临近重点区段!$F:$F,MATCH(1,(MONTH(三跨两临近重点区段!$D:$D)=7)*(三跨两临近重点区段!$A:$A=D97),0))="已取消","已取消",INDEX(三跨两临近重点区段!$E:$E,MATCH(1,(MONTH(三跨两临近重点区段!$D:$D)=7)*(三跨两临近重点区段!$A:$A=D97)*(三跨两临近重点区段!$F:$F="现存区段"),0))),"")</f>
        <v/>
      </c>
      <c r="W97" s="268" t="str">
        <f t="array" ref="W97">IFERROR(IF(INDEX(三跨两临近重点区段!$F:$F,MATCH(1,(MONTH(三跨两临近重点区段!$D:$D)=8)*(三跨两临近重点区段!$A:$A=D97),0))="已取消","已取消",INDEX(三跨两临近重点区段!$D:$D,MATCH(1,(MONTH(三跨两临近重点区段!$D:$D)=8)*(三跨两临近重点区段!$A:$A=D97)*(三跨两临近重点区段!$F:$F="现存区段"),0))),"")</f>
        <v/>
      </c>
      <c r="X97" s="232" t="str">
        <f t="array" ref="X97">IFERROR(IF(INDEX(三跨两临近重点区段!$F:$F,MATCH(1,(MONTH(三跨两临近重点区段!$D:$D)=8)*(三跨两临近重点区段!$A:$A=D97),0))="已取消","已取消",INDEX(三跨两临近重点区段!$E:$E,MATCH(1,(MONTH(三跨两临近重点区段!$D:$D)=8)*(三跨两临近重点区段!$A:$A=D97)*(三跨两临近重点区段!$F:$F="现存区段"),0))),"")</f>
        <v/>
      </c>
      <c r="Y97" s="268" t="str">
        <f t="array" ref="Y97">IFERROR(IF(INDEX(三跨两临近重点区段!$F:$F,MATCH(1,(MONTH(三跨两临近重点区段!$D:$D)=9)*(三跨两临近重点区段!$A:$A=D97),0))="已取消","已取消",INDEX(三跨两临近重点区段!$D:$D,MATCH(1,(MONTH(三跨两临近重点区段!$D:$D)=9)*(三跨两临近重点区段!$A:$A=D97)*(三跨两临近重点区段!$F:$F="现存区段"),0))),"")</f>
        <v/>
      </c>
      <c r="Z97" s="232" t="str">
        <f t="array" ref="Z97">IFERROR(IF(INDEX(三跨两临近重点区段!$F:$F,MATCH(1,(MONTH(三跨两临近重点区段!$D:$D)=9)*(三跨两临近重点区段!$A:$A=D97),0))="已取消","已取消",INDEX(三跨两临近重点区段!$E:$E,MATCH(1,(MONTH(三跨两临近重点区段!$D:$D)=9)*(三跨两临近重点区段!$A:$A=D97)*(三跨两临近重点区段!$F:$F="现存区段"),0))),"")</f>
        <v/>
      </c>
      <c r="AA97" s="268" t="str">
        <f t="array" ref="AA97">IFERROR(IF(INDEX(三跨两临近重点区段!$F:$F,MATCH(1,(MONTH(三跨两临近重点区段!$D:$D)=10)*(三跨两临近重点区段!$A:$A=D97),0))="已取消","已取消",INDEX(三跨两临近重点区段!$D:$D,MATCH(1,(MONTH(三跨两临近重点区段!$D:$D)=10)*(三跨两临近重点区段!$A:$A=D97)*(三跨两临近重点区段!$F:$F="现存区段"),0))),"")</f>
        <v/>
      </c>
      <c r="AB97" s="72" t="str">
        <f t="array" ref="AB97">IFERROR(IF(INDEX(三跨两临近重点区段!$F:$F,MATCH(1,(MONTH(三跨两临近重点区段!$D:$D)=10)*(三跨两临近重点区段!$A:$A=D97),0))="已取消","已取消",INDEX(三跨两临近重点区段!$E:$E,MATCH(1,(MONTH(三跨两临近重点区段!$D:$D)=10)*(三跨两临近重点区段!$A:$A=D97)*(三跨两临近重点区段!$F:$F="现存区段"),0))),"")</f>
        <v/>
      </c>
      <c r="AC97" s="284" t="str">
        <f t="array" ref="AC97">IFERROR(IF(INDEX(三跨两临近重点区段!$F:$F,MATCH(1,(MONTH(三跨两临近重点区段!$D:$D)=11)*(三跨两临近重点区段!$A:$A=D97),0))="已取消","已取消",INDEX(三跨两临近重点区段!$D:$D,MATCH(1,(MONTH(三跨两临近重点区段!$D:$D)=11)*(三跨两临近重点区段!$A:$A=D97)*(三跨两临近重点区段!$F:$F="现存区段"),0))),"")</f>
        <v/>
      </c>
      <c r="AD97" s="72" t="str">
        <f t="array" ref="AD97">IFERROR(IF(INDEX(三跨两临近重点区段!$F:$F,MATCH(1,(MONTH(三跨两临近重点区段!$D:$D)=11)*(三跨两临近重点区段!$A:$A=D97),0))="已取消","已取消",INDEX(三跨两临近重点区段!$E:$E,MATCH(1,(MONTH(三跨两临近重点区段!$D:$D)=11)*(三跨两临近重点区段!$A:$A=D97)*(三跨两临近重点区段!$F:$F="现存区段"),0))),"")</f>
        <v/>
      </c>
      <c r="AE97" s="284" t="str">
        <f t="array" ref="AE97">IFERROR(IF(INDEX(三跨两临近重点区段!$F:$F,MATCH(1,(MONTH(三跨两临近重点区段!$D:$D)=12)*(三跨两临近重点区段!$A:$A=D97),0))="已取消","已取消",INDEX(三跨两临近重点区段!$D:$D,MATCH(1,(MONTH(三跨两临近重点区段!$D:$D)=12)*(三跨两临近重点区段!$A:$A=D97)*(三跨两临近重点区段!$F:$F="现存区段"),0))),"")</f>
        <v/>
      </c>
      <c r="AF97" s="72" t="str">
        <f t="array" ref="AF97">IFERROR(IF(INDEX(三跨两临近重点区段!$F:$F,MATCH(1,(MONTH(三跨两临近重点区段!$D:$D)=12)*(三跨两临近重点区段!$A:$A=D97),0))="已取消","已取消",INDEX(三跨两临近重点区段!$E:$E,MATCH(1,(MONTH(三跨两临近重点区段!$D:$D)=12)*(三跨两临近重点区段!$A:$A=D97)*(三跨两临近重点区段!$F:$F="现存区段"),0))),"")</f>
        <v/>
      </c>
      <c r="AH97" t="e">
        <f t="array" ref="AH97">INDEX(三跨两临近重点区段!$G:$G,MATCH(D97,三跨两临近重点区段!$A:$A,0))</f>
        <v>#N/A</v>
      </c>
      <c r="AI97" t="e">
        <f>INDEX(三跨两临近重点区段!$J:$J,MATCH(D97,三跨两临近重点区段!$A:$A,0))</f>
        <v>#N/A</v>
      </c>
    </row>
    <row r="98" ht="14.25" spans="1:35">
      <c r="A98" s="263" t="s">
        <v>119</v>
      </c>
      <c r="B98" s="264" t="s">
        <v>2268</v>
      </c>
      <c r="C98" s="263" t="s">
        <v>2283</v>
      </c>
      <c r="D98" s="263" t="s">
        <v>2284</v>
      </c>
      <c r="E98" s="265" t="s">
        <v>2137</v>
      </c>
      <c r="F98" s="264" t="s">
        <v>125</v>
      </c>
      <c r="G98" s="263" t="s">
        <v>2138</v>
      </c>
      <c r="H98" s="263" t="s">
        <v>959</v>
      </c>
      <c r="I98" s="273"/>
      <c r="J98" s="196"/>
      <c r="K98" s="196"/>
      <c r="L98" s="196"/>
      <c r="M98" s="270"/>
      <c r="N98" s="270"/>
      <c r="O98" s="33"/>
      <c r="P98" s="107"/>
      <c r="Q98" s="279"/>
      <c r="R98" s="279"/>
      <c r="S98" s="278">
        <v>45447</v>
      </c>
      <c r="T98" s="279" t="s">
        <v>2117</v>
      </c>
      <c r="U98" s="268" t="str">
        <f t="array" ref="U98">IFERROR(IF(INDEX(三跨两临近重点区段!$F:$F,MATCH(1,(MONTH(三跨两临近重点区段!$D:$D)=7)*(三跨两临近重点区段!$A:$A=D98),0))="已取消","已取消",INDEX(三跨两临近重点区段!$D:$D,MATCH(1,(MONTH(三跨两临近重点区段!$D:$D)=7)*(三跨两临近重点区段!$A:$A=D98)*(三跨两临近重点区段!$F:$F="现存区段"),0))),"")</f>
        <v/>
      </c>
      <c r="V98" s="232" t="str">
        <f t="array" ref="V98">IFERROR(IF(INDEX(三跨两临近重点区段!$F:$F,MATCH(1,(MONTH(三跨两临近重点区段!$D:$D)=7)*(三跨两临近重点区段!$A:$A=D98),0))="已取消","已取消",INDEX(三跨两临近重点区段!$E:$E,MATCH(1,(MONTH(三跨两临近重点区段!$D:$D)=7)*(三跨两临近重点区段!$A:$A=D98)*(三跨两临近重点区段!$F:$F="现存区段"),0))),"")</f>
        <v/>
      </c>
      <c r="W98" s="268" t="str">
        <f t="array" ref="W98">IFERROR(IF(INDEX(三跨两临近重点区段!$F:$F,MATCH(1,(MONTH(三跨两临近重点区段!$D:$D)=8)*(三跨两临近重点区段!$A:$A=D98),0))="已取消","已取消",INDEX(三跨两临近重点区段!$D:$D,MATCH(1,(MONTH(三跨两临近重点区段!$D:$D)=8)*(三跨两临近重点区段!$A:$A=D98)*(三跨两临近重点区段!$F:$F="现存区段"),0))),"")</f>
        <v/>
      </c>
      <c r="X98" s="232" t="str">
        <f t="array" ref="X98">IFERROR(IF(INDEX(三跨两临近重点区段!$F:$F,MATCH(1,(MONTH(三跨两临近重点区段!$D:$D)=8)*(三跨两临近重点区段!$A:$A=D98),0))="已取消","已取消",INDEX(三跨两临近重点区段!$E:$E,MATCH(1,(MONTH(三跨两临近重点区段!$D:$D)=8)*(三跨两临近重点区段!$A:$A=D98)*(三跨两临近重点区段!$F:$F="现存区段"),0))),"")</f>
        <v/>
      </c>
      <c r="Y98" s="268" t="str">
        <f t="array" ref="Y98">IFERROR(IF(INDEX(三跨两临近重点区段!$F:$F,MATCH(1,(MONTH(三跨两临近重点区段!$D:$D)=9)*(三跨两临近重点区段!$A:$A=D98),0))="已取消","已取消",INDEX(三跨两临近重点区段!$D:$D,MATCH(1,(MONTH(三跨两临近重点区段!$D:$D)=9)*(三跨两临近重点区段!$A:$A=D98)*(三跨两临近重点区段!$F:$F="现存区段"),0))),"")</f>
        <v/>
      </c>
      <c r="Z98" s="232" t="str">
        <f t="array" ref="Z98">IFERROR(IF(INDEX(三跨两临近重点区段!$F:$F,MATCH(1,(MONTH(三跨两临近重点区段!$D:$D)=9)*(三跨两临近重点区段!$A:$A=D98),0))="已取消","已取消",INDEX(三跨两临近重点区段!$E:$E,MATCH(1,(MONTH(三跨两临近重点区段!$D:$D)=9)*(三跨两临近重点区段!$A:$A=D98)*(三跨两临近重点区段!$F:$F="现存区段"),0))),"")</f>
        <v/>
      </c>
      <c r="AA98" s="268" t="str">
        <f t="array" ref="AA98">IFERROR(IF(INDEX(三跨两临近重点区段!$F:$F,MATCH(1,(MONTH(三跨两临近重点区段!$D:$D)=10)*(三跨两临近重点区段!$A:$A=D98),0))="已取消","已取消",INDEX(三跨两临近重点区段!$D:$D,MATCH(1,(MONTH(三跨两临近重点区段!$D:$D)=10)*(三跨两临近重点区段!$A:$A=D98)*(三跨两临近重点区段!$F:$F="现存区段"),0))),"")</f>
        <v/>
      </c>
      <c r="AB98" s="72" t="str">
        <f t="array" ref="AB98">IFERROR(IF(INDEX(三跨两临近重点区段!$F:$F,MATCH(1,(MONTH(三跨两临近重点区段!$D:$D)=10)*(三跨两临近重点区段!$A:$A=D98),0))="已取消","已取消",INDEX(三跨两临近重点区段!$E:$E,MATCH(1,(MONTH(三跨两临近重点区段!$D:$D)=10)*(三跨两临近重点区段!$A:$A=D98)*(三跨两临近重点区段!$F:$F="现存区段"),0))),"")</f>
        <v/>
      </c>
      <c r="AC98" s="284" t="str">
        <f t="array" ref="AC98">IFERROR(IF(INDEX(三跨两临近重点区段!$F:$F,MATCH(1,(MONTH(三跨两临近重点区段!$D:$D)=11)*(三跨两临近重点区段!$A:$A=D98),0))="已取消","已取消",INDEX(三跨两临近重点区段!$D:$D,MATCH(1,(MONTH(三跨两临近重点区段!$D:$D)=11)*(三跨两临近重点区段!$A:$A=D98)*(三跨两临近重点区段!$F:$F="现存区段"),0))),"")</f>
        <v/>
      </c>
      <c r="AD98" s="72" t="str">
        <f t="array" ref="AD98">IFERROR(IF(INDEX(三跨两临近重点区段!$F:$F,MATCH(1,(MONTH(三跨两临近重点区段!$D:$D)=11)*(三跨两临近重点区段!$A:$A=D98),0))="已取消","已取消",INDEX(三跨两临近重点区段!$E:$E,MATCH(1,(MONTH(三跨两临近重点区段!$D:$D)=11)*(三跨两临近重点区段!$A:$A=D98)*(三跨两临近重点区段!$F:$F="现存区段"),0))),"")</f>
        <v/>
      </c>
      <c r="AE98" s="284" t="str">
        <f t="array" ref="AE98">IFERROR(IF(INDEX(三跨两临近重点区段!$F:$F,MATCH(1,(MONTH(三跨两临近重点区段!$D:$D)=12)*(三跨两临近重点区段!$A:$A=D98),0))="已取消","已取消",INDEX(三跨两临近重点区段!$D:$D,MATCH(1,(MONTH(三跨两临近重点区段!$D:$D)=12)*(三跨两临近重点区段!$A:$A=D98)*(三跨两临近重点区段!$F:$F="现存区段"),0))),"")</f>
        <v/>
      </c>
      <c r="AF98" s="72" t="str">
        <f t="array" ref="AF98">IFERROR(IF(INDEX(三跨两临近重点区段!$F:$F,MATCH(1,(MONTH(三跨两临近重点区段!$D:$D)=12)*(三跨两临近重点区段!$A:$A=D98),0))="已取消","已取消",INDEX(三跨两临近重点区段!$E:$E,MATCH(1,(MONTH(三跨两临近重点区段!$D:$D)=12)*(三跨两临近重点区段!$A:$A=D98)*(三跨两临近重点区段!$F:$F="现存区段"),0))),"")</f>
        <v/>
      </c>
      <c r="AH98" t="e">
        <f t="array" ref="AH98">INDEX(三跨两临近重点区段!$G:$G,MATCH(D98,三跨两临近重点区段!$A:$A,0))</f>
        <v>#N/A</v>
      </c>
      <c r="AI98" t="e">
        <f>INDEX(三跨两临近重点区段!$J:$J,MATCH(D98,三跨两临近重点区段!$A:$A,0))</f>
        <v>#N/A</v>
      </c>
    </row>
    <row r="99" ht="14.25" spans="1:35">
      <c r="A99" s="263" t="s">
        <v>119</v>
      </c>
      <c r="B99" s="264" t="s">
        <v>2268</v>
      </c>
      <c r="C99" s="263" t="s">
        <v>2285</v>
      </c>
      <c r="D99" s="263" t="s">
        <v>2286</v>
      </c>
      <c r="E99" s="265" t="s">
        <v>2137</v>
      </c>
      <c r="F99" s="264" t="s">
        <v>125</v>
      </c>
      <c r="G99" s="263" t="s">
        <v>2138</v>
      </c>
      <c r="H99" s="263" t="s">
        <v>959</v>
      </c>
      <c r="I99" s="273"/>
      <c r="J99" s="196"/>
      <c r="K99" s="196"/>
      <c r="L99" s="196"/>
      <c r="M99" s="270"/>
      <c r="N99" s="270"/>
      <c r="O99" s="33"/>
      <c r="P99" s="107"/>
      <c r="Q99" s="279"/>
      <c r="R99" s="279"/>
      <c r="S99" s="278">
        <v>45447</v>
      </c>
      <c r="T99" s="279" t="s">
        <v>2117</v>
      </c>
      <c r="U99" s="268" t="str">
        <f t="array" ref="U99">IFERROR(IF(INDEX(三跨两临近重点区段!$F:$F,MATCH(1,(MONTH(三跨两临近重点区段!$D:$D)=7)*(三跨两临近重点区段!$A:$A=D99),0))="已取消","已取消",INDEX(三跨两临近重点区段!$D:$D,MATCH(1,(MONTH(三跨两临近重点区段!$D:$D)=7)*(三跨两临近重点区段!$A:$A=D99)*(三跨两临近重点区段!$F:$F="现存区段"),0))),"")</f>
        <v/>
      </c>
      <c r="V99" s="232" t="str">
        <f t="array" ref="V99">IFERROR(IF(INDEX(三跨两临近重点区段!$F:$F,MATCH(1,(MONTH(三跨两临近重点区段!$D:$D)=7)*(三跨两临近重点区段!$A:$A=D99),0))="已取消","已取消",INDEX(三跨两临近重点区段!$E:$E,MATCH(1,(MONTH(三跨两临近重点区段!$D:$D)=7)*(三跨两临近重点区段!$A:$A=D99)*(三跨两临近重点区段!$F:$F="现存区段"),0))),"")</f>
        <v/>
      </c>
      <c r="W99" s="268" t="str">
        <f t="array" ref="W99">IFERROR(IF(INDEX(三跨两临近重点区段!$F:$F,MATCH(1,(MONTH(三跨两临近重点区段!$D:$D)=8)*(三跨两临近重点区段!$A:$A=D99),0))="已取消","已取消",INDEX(三跨两临近重点区段!$D:$D,MATCH(1,(MONTH(三跨两临近重点区段!$D:$D)=8)*(三跨两临近重点区段!$A:$A=D99)*(三跨两临近重点区段!$F:$F="现存区段"),0))),"")</f>
        <v/>
      </c>
      <c r="X99" s="232" t="str">
        <f t="array" ref="X99">IFERROR(IF(INDEX(三跨两临近重点区段!$F:$F,MATCH(1,(MONTH(三跨两临近重点区段!$D:$D)=8)*(三跨两临近重点区段!$A:$A=D99),0))="已取消","已取消",INDEX(三跨两临近重点区段!$E:$E,MATCH(1,(MONTH(三跨两临近重点区段!$D:$D)=8)*(三跨两临近重点区段!$A:$A=D99)*(三跨两临近重点区段!$F:$F="现存区段"),0))),"")</f>
        <v/>
      </c>
      <c r="Y99" s="268" t="str">
        <f t="array" ref="Y99">IFERROR(IF(INDEX(三跨两临近重点区段!$F:$F,MATCH(1,(MONTH(三跨两临近重点区段!$D:$D)=9)*(三跨两临近重点区段!$A:$A=D99),0))="已取消","已取消",INDEX(三跨两临近重点区段!$D:$D,MATCH(1,(MONTH(三跨两临近重点区段!$D:$D)=9)*(三跨两临近重点区段!$A:$A=D99)*(三跨两临近重点区段!$F:$F="现存区段"),0))),"")</f>
        <v/>
      </c>
      <c r="Z99" s="232" t="str">
        <f t="array" ref="Z99">IFERROR(IF(INDEX(三跨两临近重点区段!$F:$F,MATCH(1,(MONTH(三跨两临近重点区段!$D:$D)=9)*(三跨两临近重点区段!$A:$A=D99),0))="已取消","已取消",INDEX(三跨两临近重点区段!$E:$E,MATCH(1,(MONTH(三跨两临近重点区段!$D:$D)=9)*(三跨两临近重点区段!$A:$A=D99)*(三跨两临近重点区段!$F:$F="现存区段"),0))),"")</f>
        <v/>
      </c>
      <c r="AA99" s="268" t="str">
        <f t="array" ref="AA99">IFERROR(IF(INDEX(三跨两临近重点区段!$F:$F,MATCH(1,(MONTH(三跨两临近重点区段!$D:$D)=10)*(三跨两临近重点区段!$A:$A=D99),0))="已取消","已取消",INDEX(三跨两临近重点区段!$D:$D,MATCH(1,(MONTH(三跨两临近重点区段!$D:$D)=10)*(三跨两临近重点区段!$A:$A=D99)*(三跨两临近重点区段!$F:$F="现存区段"),0))),"")</f>
        <v/>
      </c>
      <c r="AB99" s="72" t="str">
        <f t="array" ref="AB99">IFERROR(IF(INDEX(三跨两临近重点区段!$F:$F,MATCH(1,(MONTH(三跨两临近重点区段!$D:$D)=10)*(三跨两临近重点区段!$A:$A=D99),0))="已取消","已取消",INDEX(三跨两临近重点区段!$E:$E,MATCH(1,(MONTH(三跨两临近重点区段!$D:$D)=10)*(三跨两临近重点区段!$A:$A=D99)*(三跨两临近重点区段!$F:$F="现存区段"),0))),"")</f>
        <v/>
      </c>
      <c r="AC99" s="284" t="str">
        <f t="array" ref="AC99">IFERROR(IF(INDEX(三跨两临近重点区段!$F:$F,MATCH(1,(MONTH(三跨两临近重点区段!$D:$D)=11)*(三跨两临近重点区段!$A:$A=D99),0))="已取消","已取消",INDEX(三跨两临近重点区段!$D:$D,MATCH(1,(MONTH(三跨两临近重点区段!$D:$D)=11)*(三跨两临近重点区段!$A:$A=D99)*(三跨两临近重点区段!$F:$F="现存区段"),0))),"")</f>
        <v/>
      </c>
      <c r="AD99" s="72" t="str">
        <f t="array" ref="AD99">IFERROR(IF(INDEX(三跨两临近重点区段!$F:$F,MATCH(1,(MONTH(三跨两临近重点区段!$D:$D)=11)*(三跨两临近重点区段!$A:$A=D99),0))="已取消","已取消",INDEX(三跨两临近重点区段!$E:$E,MATCH(1,(MONTH(三跨两临近重点区段!$D:$D)=11)*(三跨两临近重点区段!$A:$A=D99)*(三跨两临近重点区段!$F:$F="现存区段"),0))),"")</f>
        <v/>
      </c>
      <c r="AE99" s="284" t="str">
        <f t="array" ref="AE99">IFERROR(IF(INDEX(三跨两临近重点区段!$F:$F,MATCH(1,(MONTH(三跨两临近重点区段!$D:$D)=12)*(三跨两临近重点区段!$A:$A=D99),0))="已取消","已取消",INDEX(三跨两临近重点区段!$D:$D,MATCH(1,(MONTH(三跨两临近重点区段!$D:$D)=12)*(三跨两临近重点区段!$A:$A=D99)*(三跨两临近重点区段!$F:$F="现存区段"),0))),"")</f>
        <v/>
      </c>
      <c r="AF99" s="72" t="str">
        <f t="array" ref="AF99">IFERROR(IF(INDEX(三跨两临近重点区段!$F:$F,MATCH(1,(MONTH(三跨两临近重点区段!$D:$D)=12)*(三跨两临近重点区段!$A:$A=D99),0))="已取消","已取消",INDEX(三跨两临近重点区段!$E:$E,MATCH(1,(MONTH(三跨两临近重点区段!$D:$D)=12)*(三跨两临近重点区段!$A:$A=D99)*(三跨两临近重点区段!$F:$F="现存区段"),0))),"")</f>
        <v/>
      </c>
      <c r="AH99" t="e">
        <f t="array" ref="AH99">INDEX(三跨两临近重点区段!$G:$G,MATCH(D99,三跨两临近重点区段!$A:$A,0))</f>
        <v>#N/A</v>
      </c>
      <c r="AI99" t="e">
        <f>INDEX(三跨两临近重点区段!$J:$J,MATCH(D99,三跨两临近重点区段!$A:$A,0))</f>
        <v>#N/A</v>
      </c>
    </row>
    <row r="100" ht="14.25" spans="1:35">
      <c r="A100" s="263" t="s">
        <v>119</v>
      </c>
      <c r="B100" s="264" t="s">
        <v>2268</v>
      </c>
      <c r="C100" s="263" t="s">
        <v>2287</v>
      </c>
      <c r="D100" s="263" t="s">
        <v>2288</v>
      </c>
      <c r="E100" s="265" t="s">
        <v>2137</v>
      </c>
      <c r="F100" s="264" t="s">
        <v>125</v>
      </c>
      <c r="G100" s="263" t="s">
        <v>2138</v>
      </c>
      <c r="H100" s="263" t="s">
        <v>959</v>
      </c>
      <c r="I100" s="273"/>
      <c r="J100" s="196"/>
      <c r="K100" s="196"/>
      <c r="L100" s="196"/>
      <c r="M100" s="270"/>
      <c r="N100" s="270"/>
      <c r="O100" s="33"/>
      <c r="P100" s="107"/>
      <c r="Q100" s="279"/>
      <c r="R100" s="279"/>
      <c r="S100" s="278">
        <v>45447</v>
      </c>
      <c r="T100" s="279" t="s">
        <v>2117</v>
      </c>
      <c r="U100" s="268" t="str">
        <f t="array" ref="U100">IFERROR(IF(INDEX(三跨两临近重点区段!$F:$F,MATCH(1,(MONTH(三跨两临近重点区段!$D:$D)=7)*(三跨两临近重点区段!$A:$A=D100),0))="已取消","已取消",INDEX(三跨两临近重点区段!$D:$D,MATCH(1,(MONTH(三跨两临近重点区段!$D:$D)=7)*(三跨两临近重点区段!$A:$A=D100)*(三跨两临近重点区段!$F:$F="现存区段"),0))),"")</f>
        <v/>
      </c>
      <c r="V100" s="232" t="str">
        <f t="array" ref="V100">IFERROR(IF(INDEX(三跨两临近重点区段!$F:$F,MATCH(1,(MONTH(三跨两临近重点区段!$D:$D)=7)*(三跨两临近重点区段!$A:$A=D100),0))="已取消","已取消",INDEX(三跨两临近重点区段!$E:$E,MATCH(1,(MONTH(三跨两临近重点区段!$D:$D)=7)*(三跨两临近重点区段!$A:$A=D100)*(三跨两临近重点区段!$F:$F="现存区段"),0))),"")</f>
        <v/>
      </c>
      <c r="W100" s="268" t="str">
        <f t="array" ref="W100">IFERROR(IF(INDEX(三跨两临近重点区段!$F:$F,MATCH(1,(MONTH(三跨两临近重点区段!$D:$D)=8)*(三跨两临近重点区段!$A:$A=D100),0))="已取消","已取消",INDEX(三跨两临近重点区段!$D:$D,MATCH(1,(MONTH(三跨两临近重点区段!$D:$D)=8)*(三跨两临近重点区段!$A:$A=D100)*(三跨两临近重点区段!$F:$F="现存区段"),0))),"")</f>
        <v/>
      </c>
      <c r="X100" s="232" t="str">
        <f t="array" ref="X100">IFERROR(IF(INDEX(三跨两临近重点区段!$F:$F,MATCH(1,(MONTH(三跨两临近重点区段!$D:$D)=8)*(三跨两临近重点区段!$A:$A=D100),0))="已取消","已取消",INDEX(三跨两临近重点区段!$E:$E,MATCH(1,(MONTH(三跨两临近重点区段!$D:$D)=8)*(三跨两临近重点区段!$A:$A=D100)*(三跨两临近重点区段!$F:$F="现存区段"),0))),"")</f>
        <v/>
      </c>
      <c r="Y100" s="268" t="str">
        <f t="array" ref="Y100">IFERROR(IF(INDEX(三跨两临近重点区段!$F:$F,MATCH(1,(MONTH(三跨两临近重点区段!$D:$D)=9)*(三跨两临近重点区段!$A:$A=D100),0))="已取消","已取消",INDEX(三跨两临近重点区段!$D:$D,MATCH(1,(MONTH(三跨两临近重点区段!$D:$D)=9)*(三跨两临近重点区段!$A:$A=D100)*(三跨两临近重点区段!$F:$F="现存区段"),0))),"")</f>
        <v/>
      </c>
      <c r="Z100" s="232" t="str">
        <f t="array" ref="Z100">IFERROR(IF(INDEX(三跨两临近重点区段!$F:$F,MATCH(1,(MONTH(三跨两临近重点区段!$D:$D)=9)*(三跨两临近重点区段!$A:$A=D100),0))="已取消","已取消",INDEX(三跨两临近重点区段!$E:$E,MATCH(1,(MONTH(三跨两临近重点区段!$D:$D)=9)*(三跨两临近重点区段!$A:$A=D100)*(三跨两临近重点区段!$F:$F="现存区段"),0))),"")</f>
        <v/>
      </c>
      <c r="AA100" s="268" t="str">
        <f t="array" ref="AA100">IFERROR(IF(INDEX(三跨两临近重点区段!$F:$F,MATCH(1,(MONTH(三跨两临近重点区段!$D:$D)=10)*(三跨两临近重点区段!$A:$A=D100),0))="已取消","已取消",INDEX(三跨两临近重点区段!$D:$D,MATCH(1,(MONTH(三跨两临近重点区段!$D:$D)=10)*(三跨两临近重点区段!$A:$A=D100)*(三跨两临近重点区段!$F:$F="现存区段"),0))),"")</f>
        <v/>
      </c>
      <c r="AB100" s="72" t="str">
        <f t="array" ref="AB100">IFERROR(IF(INDEX(三跨两临近重点区段!$F:$F,MATCH(1,(MONTH(三跨两临近重点区段!$D:$D)=10)*(三跨两临近重点区段!$A:$A=D100),0))="已取消","已取消",INDEX(三跨两临近重点区段!$E:$E,MATCH(1,(MONTH(三跨两临近重点区段!$D:$D)=10)*(三跨两临近重点区段!$A:$A=D100)*(三跨两临近重点区段!$F:$F="现存区段"),0))),"")</f>
        <v/>
      </c>
      <c r="AC100" s="284" t="str">
        <f t="array" ref="AC100">IFERROR(IF(INDEX(三跨两临近重点区段!$F:$F,MATCH(1,(MONTH(三跨两临近重点区段!$D:$D)=11)*(三跨两临近重点区段!$A:$A=D100),0))="已取消","已取消",INDEX(三跨两临近重点区段!$D:$D,MATCH(1,(MONTH(三跨两临近重点区段!$D:$D)=11)*(三跨两临近重点区段!$A:$A=D100)*(三跨两临近重点区段!$F:$F="现存区段"),0))),"")</f>
        <v/>
      </c>
      <c r="AD100" s="72" t="str">
        <f t="array" ref="AD100">IFERROR(IF(INDEX(三跨两临近重点区段!$F:$F,MATCH(1,(MONTH(三跨两临近重点区段!$D:$D)=11)*(三跨两临近重点区段!$A:$A=D100),0))="已取消","已取消",INDEX(三跨两临近重点区段!$E:$E,MATCH(1,(MONTH(三跨两临近重点区段!$D:$D)=11)*(三跨两临近重点区段!$A:$A=D100)*(三跨两临近重点区段!$F:$F="现存区段"),0))),"")</f>
        <v/>
      </c>
      <c r="AE100" s="284" t="str">
        <f t="array" ref="AE100">IFERROR(IF(INDEX(三跨两临近重点区段!$F:$F,MATCH(1,(MONTH(三跨两临近重点区段!$D:$D)=12)*(三跨两临近重点区段!$A:$A=D100),0))="已取消","已取消",INDEX(三跨两临近重点区段!$D:$D,MATCH(1,(MONTH(三跨两临近重点区段!$D:$D)=12)*(三跨两临近重点区段!$A:$A=D100)*(三跨两临近重点区段!$F:$F="现存区段"),0))),"")</f>
        <v/>
      </c>
      <c r="AF100" s="72" t="str">
        <f t="array" ref="AF100">IFERROR(IF(INDEX(三跨两临近重点区段!$F:$F,MATCH(1,(MONTH(三跨两临近重点区段!$D:$D)=12)*(三跨两临近重点区段!$A:$A=D100),0))="已取消","已取消",INDEX(三跨两临近重点区段!$E:$E,MATCH(1,(MONTH(三跨两临近重点区段!$D:$D)=12)*(三跨两临近重点区段!$A:$A=D100)*(三跨两临近重点区段!$F:$F="现存区段"),0))),"")</f>
        <v/>
      </c>
      <c r="AH100" t="e">
        <f t="array" ref="AH100">INDEX(三跨两临近重点区段!$G:$G,MATCH(D100,三跨两临近重点区段!$A:$A,0))</f>
        <v>#N/A</v>
      </c>
      <c r="AI100" t="e">
        <f>INDEX(三跨两临近重点区段!$J:$J,MATCH(D100,三跨两临近重点区段!$A:$A,0))</f>
        <v>#N/A</v>
      </c>
    </row>
    <row r="101" ht="14.25" spans="1:35">
      <c r="A101" s="263" t="s">
        <v>119</v>
      </c>
      <c r="B101" s="264" t="s">
        <v>2289</v>
      </c>
      <c r="C101" s="263" t="s">
        <v>2277</v>
      </c>
      <c r="D101" s="263" t="s">
        <v>2290</v>
      </c>
      <c r="E101" s="265" t="s">
        <v>2137</v>
      </c>
      <c r="F101" s="264" t="s">
        <v>125</v>
      </c>
      <c r="G101" s="263" t="s">
        <v>2138</v>
      </c>
      <c r="H101" s="263" t="s">
        <v>959</v>
      </c>
      <c r="I101" s="271"/>
      <c r="J101" s="196"/>
      <c r="K101" s="196"/>
      <c r="L101" s="196"/>
      <c r="M101" s="270"/>
      <c r="N101" s="270"/>
      <c r="O101" s="33"/>
      <c r="P101" s="107"/>
      <c r="Q101" s="279"/>
      <c r="R101" s="279"/>
      <c r="S101" s="278">
        <v>45447</v>
      </c>
      <c r="T101" s="279" t="s">
        <v>2117</v>
      </c>
      <c r="U101" s="268" t="str">
        <f t="array" ref="U101">IFERROR(IF(INDEX(三跨两临近重点区段!$F:$F,MATCH(1,(MONTH(三跨两临近重点区段!$D:$D)=7)*(三跨两临近重点区段!$A:$A=D101),0))="已取消","已取消",INDEX(三跨两临近重点区段!$D:$D,MATCH(1,(MONTH(三跨两临近重点区段!$D:$D)=7)*(三跨两临近重点区段!$A:$A=D101)*(三跨两临近重点区段!$F:$F="现存区段"),0))),"")</f>
        <v/>
      </c>
      <c r="V101" s="232" t="str">
        <f t="array" ref="V101">IFERROR(IF(INDEX(三跨两临近重点区段!$F:$F,MATCH(1,(MONTH(三跨两临近重点区段!$D:$D)=7)*(三跨两临近重点区段!$A:$A=D101),0))="已取消","已取消",INDEX(三跨两临近重点区段!$E:$E,MATCH(1,(MONTH(三跨两临近重点区段!$D:$D)=7)*(三跨两临近重点区段!$A:$A=D101)*(三跨两临近重点区段!$F:$F="现存区段"),0))),"")</f>
        <v/>
      </c>
      <c r="W101" s="268" t="str">
        <f t="array" ref="W101">IFERROR(IF(INDEX(三跨两临近重点区段!$F:$F,MATCH(1,(MONTH(三跨两临近重点区段!$D:$D)=8)*(三跨两临近重点区段!$A:$A=D101),0))="已取消","已取消",INDEX(三跨两临近重点区段!$D:$D,MATCH(1,(MONTH(三跨两临近重点区段!$D:$D)=8)*(三跨两临近重点区段!$A:$A=D101)*(三跨两临近重点区段!$F:$F="现存区段"),0))),"")</f>
        <v/>
      </c>
      <c r="X101" s="232" t="str">
        <f t="array" ref="X101">IFERROR(IF(INDEX(三跨两临近重点区段!$F:$F,MATCH(1,(MONTH(三跨两临近重点区段!$D:$D)=8)*(三跨两临近重点区段!$A:$A=D101),0))="已取消","已取消",INDEX(三跨两临近重点区段!$E:$E,MATCH(1,(MONTH(三跨两临近重点区段!$D:$D)=8)*(三跨两临近重点区段!$A:$A=D101)*(三跨两临近重点区段!$F:$F="现存区段"),0))),"")</f>
        <v/>
      </c>
      <c r="Y101" s="268" t="str">
        <f t="array" ref="Y101">IFERROR(IF(INDEX(三跨两临近重点区段!$F:$F,MATCH(1,(MONTH(三跨两临近重点区段!$D:$D)=9)*(三跨两临近重点区段!$A:$A=D101),0))="已取消","已取消",INDEX(三跨两临近重点区段!$D:$D,MATCH(1,(MONTH(三跨两临近重点区段!$D:$D)=9)*(三跨两临近重点区段!$A:$A=D101)*(三跨两临近重点区段!$F:$F="现存区段"),0))),"")</f>
        <v/>
      </c>
      <c r="Z101" s="232" t="str">
        <f t="array" ref="Z101">IFERROR(IF(INDEX(三跨两临近重点区段!$F:$F,MATCH(1,(MONTH(三跨两临近重点区段!$D:$D)=9)*(三跨两临近重点区段!$A:$A=D101),0))="已取消","已取消",INDEX(三跨两临近重点区段!$E:$E,MATCH(1,(MONTH(三跨两临近重点区段!$D:$D)=9)*(三跨两临近重点区段!$A:$A=D101)*(三跨两临近重点区段!$F:$F="现存区段"),0))),"")</f>
        <v/>
      </c>
      <c r="AA101" s="268" t="str">
        <f t="array" ref="AA101">IFERROR(IF(INDEX(三跨两临近重点区段!$F:$F,MATCH(1,(MONTH(三跨两临近重点区段!$D:$D)=10)*(三跨两临近重点区段!$A:$A=D101),0))="已取消","已取消",INDEX(三跨两临近重点区段!$D:$D,MATCH(1,(MONTH(三跨两临近重点区段!$D:$D)=10)*(三跨两临近重点区段!$A:$A=D101)*(三跨两临近重点区段!$F:$F="现存区段"),0))),"")</f>
        <v/>
      </c>
      <c r="AB101" s="72" t="str">
        <f t="array" ref="AB101">IFERROR(IF(INDEX(三跨两临近重点区段!$F:$F,MATCH(1,(MONTH(三跨两临近重点区段!$D:$D)=10)*(三跨两临近重点区段!$A:$A=D101),0))="已取消","已取消",INDEX(三跨两临近重点区段!$E:$E,MATCH(1,(MONTH(三跨两临近重点区段!$D:$D)=10)*(三跨两临近重点区段!$A:$A=D101)*(三跨两临近重点区段!$F:$F="现存区段"),0))),"")</f>
        <v/>
      </c>
      <c r="AC101" s="284" t="str">
        <f t="array" ref="AC101">IFERROR(IF(INDEX(三跨两临近重点区段!$F:$F,MATCH(1,(MONTH(三跨两临近重点区段!$D:$D)=11)*(三跨两临近重点区段!$A:$A=D101),0))="已取消","已取消",INDEX(三跨两临近重点区段!$D:$D,MATCH(1,(MONTH(三跨两临近重点区段!$D:$D)=11)*(三跨两临近重点区段!$A:$A=D101)*(三跨两临近重点区段!$F:$F="现存区段"),0))),"")</f>
        <v/>
      </c>
      <c r="AD101" s="72" t="str">
        <f t="array" ref="AD101">IFERROR(IF(INDEX(三跨两临近重点区段!$F:$F,MATCH(1,(MONTH(三跨两临近重点区段!$D:$D)=11)*(三跨两临近重点区段!$A:$A=D101),0))="已取消","已取消",INDEX(三跨两临近重点区段!$E:$E,MATCH(1,(MONTH(三跨两临近重点区段!$D:$D)=11)*(三跨两临近重点区段!$A:$A=D101)*(三跨两临近重点区段!$F:$F="现存区段"),0))),"")</f>
        <v/>
      </c>
      <c r="AE101" s="284" t="str">
        <f t="array" ref="AE101">IFERROR(IF(INDEX(三跨两临近重点区段!$F:$F,MATCH(1,(MONTH(三跨两临近重点区段!$D:$D)=12)*(三跨两临近重点区段!$A:$A=D101),0))="已取消","已取消",INDEX(三跨两临近重点区段!$D:$D,MATCH(1,(MONTH(三跨两临近重点区段!$D:$D)=12)*(三跨两临近重点区段!$A:$A=D101)*(三跨两临近重点区段!$F:$F="现存区段"),0))),"")</f>
        <v/>
      </c>
      <c r="AF101" s="72" t="str">
        <f t="array" ref="AF101">IFERROR(IF(INDEX(三跨两临近重点区段!$F:$F,MATCH(1,(MONTH(三跨两临近重点区段!$D:$D)=12)*(三跨两临近重点区段!$A:$A=D101),0))="已取消","已取消",INDEX(三跨两临近重点区段!$E:$E,MATCH(1,(MONTH(三跨两临近重点区段!$D:$D)=12)*(三跨两临近重点区段!$A:$A=D101)*(三跨两临近重点区段!$F:$F="现存区段"),0))),"")</f>
        <v/>
      </c>
      <c r="AH101" t="e">
        <f t="array" ref="AH101">INDEX(三跨两临近重点区段!$G:$G,MATCH(D101,三跨两临近重点区段!$A:$A,0))</f>
        <v>#N/A</v>
      </c>
      <c r="AI101" t="e">
        <f>INDEX(三跨两临近重点区段!$J:$J,MATCH(D101,三跨两临近重点区段!$A:$A,0))</f>
        <v>#N/A</v>
      </c>
    </row>
    <row r="102" ht="14.25" spans="1:35">
      <c r="A102" s="263" t="s">
        <v>119</v>
      </c>
      <c r="B102" s="264" t="s">
        <v>2289</v>
      </c>
      <c r="C102" s="263" t="s">
        <v>2269</v>
      </c>
      <c r="D102" s="263" t="s">
        <v>2291</v>
      </c>
      <c r="E102" s="265" t="s">
        <v>2137</v>
      </c>
      <c r="F102" s="264" t="s">
        <v>125</v>
      </c>
      <c r="G102" s="263" t="s">
        <v>2138</v>
      </c>
      <c r="H102" s="263" t="s">
        <v>959</v>
      </c>
      <c r="I102" s="271"/>
      <c r="J102" s="196"/>
      <c r="K102" s="196"/>
      <c r="L102" s="196"/>
      <c r="M102" s="270"/>
      <c r="N102" s="270"/>
      <c r="O102" s="33"/>
      <c r="P102" s="107"/>
      <c r="Q102" s="279"/>
      <c r="R102" s="279"/>
      <c r="S102" s="278">
        <v>45447</v>
      </c>
      <c r="T102" s="279" t="s">
        <v>2117</v>
      </c>
      <c r="U102" s="268" t="str">
        <f t="array" ref="U102">IFERROR(IF(INDEX(三跨两临近重点区段!$F:$F,MATCH(1,(MONTH(三跨两临近重点区段!$D:$D)=7)*(三跨两临近重点区段!$A:$A=D102),0))="已取消","已取消",INDEX(三跨两临近重点区段!$D:$D,MATCH(1,(MONTH(三跨两临近重点区段!$D:$D)=7)*(三跨两临近重点区段!$A:$A=D102)*(三跨两临近重点区段!$F:$F="现存区段"),0))),"")</f>
        <v/>
      </c>
      <c r="V102" s="232" t="str">
        <f t="array" ref="V102">IFERROR(IF(INDEX(三跨两临近重点区段!$F:$F,MATCH(1,(MONTH(三跨两临近重点区段!$D:$D)=7)*(三跨两临近重点区段!$A:$A=D102),0))="已取消","已取消",INDEX(三跨两临近重点区段!$E:$E,MATCH(1,(MONTH(三跨两临近重点区段!$D:$D)=7)*(三跨两临近重点区段!$A:$A=D102)*(三跨两临近重点区段!$F:$F="现存区段"),0))),"")</f>
        <v/>
      </c>
      <c r="W102" s="268" t="str">
        <f t="array" ref="W102">IFERROR(IF(INDEX(三跨两临近重点区段!$F:$F,MATCH(1,(MONTH(三跨两临近重点区段!$D:$D)=8)*(三跨两临近重点区段!$A:$A=D102),0))="已取消","已取消",INDEX(三跨两临近重点区段!$D:$D,MATCH(1,(MONTH(三跨两临近重点区段!$D:$D)=8)*(三跨两临近重点区段!$A:$A=D102)*(三跨两临近重点区段!$F:$F="现存区段"),0))),"")</f>
        <v/>
      </c>
      <c r="X102" s="232" t="str">
        <f t="array" ref="X102">IFERROR(IF(INDEX(三跨两临近重点区段!$F:$F,MATCH(1,(MONTH(三跨两临近重点区段!$D:$D)=8)*(三跨两临近重点区段!$A:$A=D102),0))="已取消","已取消",INDEX(三跨两临近重点区段!$E:$E,MATCH(1,(MONTH(三跨两临近重点区段!$D:$D)=8)*(三跨两临近重点区段!$A:$A=D102)*(三跨两临近重点区段!$F:$F="现存区段"),0))),"")</f>
        <v/>
      </c>
      <c r="Y102" s="268" t="str">
        <f t="array" ref="Y102">IFERROR(IF(INDEX(三跨两临近重点区段!$F:$F,MATCH(1,(MONTH(三跨两临近重点区段!$D:$D)=9)*(三跨两临近重点区段!$A:$A=D102),0))="已取消","已取消",INDEX(三跨两临近重点区段!$D:$D,MATCH(1,(MONTH(三跨两临近重点区段!$D:$D)=9)*(三跨两临近重点区段!$A:$A=D102)*(三跨两临近重点区段!$F:$F="现存区段"),0))),"")</f>
        <v/>
      </c>
      <c r="Z102" s="232" t="str">
        <f t="array" ref="Z102">IFERROR(IF(INDEX(三跨两临近重点区段!$F:$F,MATCH(1,(MONTH(三跨两临近重点区段!$D:$D)=9)*(三跨两临近重点区段!$A:$A=D102),0))="已取消","已取消",INDEX(三跨两临近重点区段!$E:$E,MATCH(1,(MONTH(三跨两临近重点区段!$D:$D)=9)*(三跨两临近重点区段!$A:$A=D102)*(三跨两临近重点区段!$F:$F="现存区段"),0))),"")</f>
        <v/>
      </c>
      <c r="AA102" s="268" t="str">
        <f t="array" ref="AA102">IFERROR(IF(INDEX(三跨两临近重点区段!$F:$F,MATCH(1,(MONTH(三跨两临近重点区段!$D:$D)=10)*(三跨两临近重点区段!$A:$A=D102),0))="已取消","已取消",INDEX(三跨两临近重点区段!$D:$D,MATCH(1,(MONTH(三跨两临近重点区段!$D:$D)=10)*(三跨两临近重点区段!$A:$A=D102)*(三跨两临近重点区段!$F:$F="现存区段"),0))),"")</f>
        <v/>
      </c>
      <c r="AB102" s="72" t="str">
        <f t="array" ref="AB102">IFERROR(IF(INDEX(三跨两临近重点区段!$F:$F,MATCH(1,(MONTH(三跨两临近重点区段!$D:$D)=10)*(三跨两临近重点区段!$A:$A=D102),0))="已取消","已取消",INDEX(三跨两临近重点区段!$E:$E,MATCH(1,(MONTH(三跨两临近重点区段!$D:$D)=10)*(三跨两临近重点区段!$A:$A=D102)*(三跨两临近重点区段!$F:$F="现存区段"),0))),"")</f>
        <v/>
      </c>
      <c r="AC102" s="284" t="str">
        <f t="array" ref="AC102">IFERROR(IF(INDEX(三跨两临近重点区段!$F:$F,MATCH(1,(MONTH(三跨两临近重点区段!$D:$D)=11)*(三跨两临近重点区段!$A:$A=D102),0))="已取消","已取消",INDEX(三跨两临近重点区段!$D:$D,MATCH(1,(MONTH(三跨两临近重点区段!$D:$D)=11)*(三跨两临近重点区段!$A:$A=D102)*(三跨两临近重点区段!$F:$F="现存区段"),0))),"")</f>
        <v/>
      </c>
      <c r="AD102" s="72" t="str">
        <f t="array" ref="AD102">IFERROR(IF(INDEX(三跨两临近重点区段!$F:$F,MATCH(1,(MONTH(三跨两临近重点区段!$D:$D)=11)*(三跨两临近重点区段!$A:$A=D102),0))="已取消","已取消",INDEX(三跨两临近重点区段!$E:$E,MATCH(1,(MONTH(三跨两临近重点区段!$D:$D)=11)*(三跨两临近重点区段!$A:$A=D102)*(三跨两临近重点区段!$F:$F="现存区段"),0))),"")</f>
        <v/>
      </c>
      <c r="AE102" s="284" t="str">
        <f t="array" ref="AE102">IFERROR(IF(INDEX(三跨两临近重点区段!$F:$F,MATCH(1,(MONTH(三跨两临近重点区段!$D:$D)=12)*(三跨两临近重点区段!$A:$A=D102),0))="已取消","已取消",INDEX(三跨两临近重点区段!$D:$D,MATCH(1,(MONTH(三跨两临近重点区段!$D:$D)=12)*(三跨两临近重点区段!$A:$A=D102)*(三跨两临近重点区段!$F:$F="现存区段"),0))),"")</f>
        <v/>
      </c>
      <c r="AF102" s="72" t="str">
        <f t="array" ref="AF102">IFERROR(IF(INDEX(三跨两临近重点区段!$F:$F,MATCH(1,(MONTH(三跨两临近重点区段!$D:$D)=12)*(三跨两临近重点区段!$A:$A=D102),0))="已取消","已取消",INDEX(三跨两临近重点区段!$E:$E,MATCH(1,(MONTH(三跨两临近重点区段!$D:$D)=12)*(三跨两临近重点区段!$A:$A=D102)*(三跨两临近重点区段!$F:$F="现存区段"),0))),"")</f>
        <v/>
      </c>
      <c r="AH102" t="e">
        <f t="array" ref="AH102">INDEX(三跨两临近重点区段!$G:$G,MATCH(D102,三跨两临近重点区段!$A:$A,0))</f>
        <v>#N/A</v>
      </c>
      <c r="AI102" t="e">
        <f>INDEX(三跨两临近重点区段!$J:$J,MATCH(D102,三跨两临近重点区段!$A:$A,0))</f>
        <v>#N/A</v>
      </c>
    </row>
    <row r="103" ht="14.25" spans="1:35">
      <c r="A103" s="263" t="s">
        <v>119</v>
      </c>
      <c r="B103" s="264" t="s">
        <v>2289</v>
      </c>
      <c r="C103" s="263" t="s">
        <v>2271</v>
      </c>
      <c r="D103" s="263" t="s">
        <v>2292</v>
      </c>
      <c r="E103" s="265" t="s">
        <v>2137</v>
      </c>
      <c r="F103" s="264" t="s">
        <v>125</v>
      </c>
      <c r="G103" s="263" t="s">
        <v>2138</v>
      </c>
      <c r="H103" s="263" t="s">
        <v>959</v>
      </c>
      <c r="I103" s="271"/>
      <c r="J103" s="196"/>
      <c r="K103" s="196"/>
      <c r="L103" s="196"/>
      <c r="M103" s="270"/>
      <c r="N103" s="270"/>
      <c r="O103" s="33"/>
      <c r="P103" s="107"/>
      <c r="Q103" s="279"/>
      <c r="R103" s="279"/>
      <c r="S103" s="278">
        <v>45447</v>
      </c>
      <c r="T103" s="279" t="s">
        <v>2117</v>
      </c>
      <c r="U103" s="268" t="str">
        <f t="array" ref="U103">IFERROR(IF(INDEX(三跨两临近重点区段!$F:$F,MATCH(1,(MONTH(三跨两临近重点区段!$D:$D)=7)*(三跨两临近重点区段!$A:$A=D103),0))="已取消","已取消",INDEX(三跨两临近重点区段!$D:$D,MATCH(1,(MONTH(三跨两临近重点区段!$D:$D)=7)*(三跨两临近重点区段!$A:$A=D103)*(三跨两临近重点区段!$F:$F="现存区段"),0))),"")</f>
        <v/>
      </c>
      <c r="V103" s="232" t="str">
        <f t="array" ref="V103">IFERROR(IF(INDEX(三跨两临近重点区段!$F:$F,MATCH(1,(MONTH(三跨两临近重点区段!$D:$D)=7)*(三跨两临近重点区段!$A:$A=D103),0))="已取消","已取消",INDEX(三跨两临近重点区段!$E:$E,MATCH(1,(MONTH(三跨两临近重点区段!$D:$D)=7)*(三跨两临近重点区段!$A:$A=D103)*(三跨两临近重点区段!$F:$F="现存区段"),0))),"")</f>
        <v/>
      </c>
      <c r="W103" s="268" t="str">
        <f t="array" ref="W103">IFERROR(IF(INDEX(三跨两临近重点区段!$F:$F,MATCH(1,(MONTH(三跨两临近重点区段!$D:$D)=8)*(三跨两临近重点区段!$A:$A=D103),0))="已取消","已取消",INDEX(三跨两临近重点区段!$D:$D,MATCH(1,(MONTH(三跨两临近重点区段!$D:$D)=8)*(三跨两临近重点区段!$A:$A=D103)*(三跨两临近重点区段!$F:$F="现存区段"),0))),"")</f>
        <v/>
      </c>
      <c r="X103" s="232" t="str">
        <f t="array" ref="X103">IFERROR(IF(INDEX(三跨两临近重点区段!$F:$F,MATCH(1,(MONTH(三跨两临近重点区段!$D:$D)=8)*(三跨两临近重点区段!$A:$A=D103),0))="已取消","已取消",INDEX(三跨两临近重点区段!$E:$E,MATCH(1,(MONTH(三跨两临近重点区段!$D:$D)=8)*(三跨两临近重点区段!$A:$A=D103)*(三跨两临近重点区段!$F:$F="现存区段"),0))),"")</f>
        <v/>
      </c>
      <c r="Y103" s="268" t="str">
        <f t="array" ref="Y103">IFERROR(IF(INDEX(三跨两临近重点区段!$F:$F,MATCH(1,(MONTH(三跨两临近重点区段!$D:$D)=9)*(三跨两临近重点区段!$A:$A=D103),0))="已取消","已取消",INDEX(三跨两临近重点区段!$D:$D,MATCH(1,(MONTH(三跨两临近重点区段!$D:$D)=9)*(三跨两临近重点区段!$A:$A=D103)*(三跨两临近重点区段!$F:$F="现存区段"),0))),"")</f>
        <v/>
      </c>
      <c r="Z103" s="232" t="str">
        <f t="array" ref="Z103">IFERROR(IF(INDEX(三跨两临近重点区段!$F:$F,MATCH(1,(MONTH(三跨两临近重点区段!$D:$D)=9)*(三跨两临近重点区段!$A:$A=D103),0))="已取消","已取消",INDEX(三跨两临近重点区段!$E:$E,MATCH(1,(MONTH(三跨两临近重点区段!$D:$D)=9)*(三跨两临近重点区段!$A:$A=D103)*(三跨两临近重点区段!$F:$F="现存区段"),0))),"")</f>
        <v/>
      </c>
      <c r="AA103" s="268" t="str">
        <f t="array" ref="AA103">IFERROR(IF(INDEX(三跨两临近重点区段!$F:$F,MATCH(1,(MONTH(三跨两临近重点区段!$D:$D)=10)*(三跨两临近重点区段!$A:$A=D103),0))="已取消","已取消",INDEX(三跨两临近重点区段!$D:$D,MATCH(1,(MONTH(三跨两临近重点区段!$D:$D)=10)*(三跨两临近重点区段!$A:$A=D103)*(三跨两临近重点区段!$F:$F="现存区段"),0))),"")</f>
        <v/>
      </c>
      <c r="AB103" s="72" t="str">
        <f t="array" ref="AB103">IFERROR(IF(INDEX(三跨两临近重点区段!$F:$F,MATCH(1,(MONTH(三跨两临近重点区段!$D:$D)=10)*(三跨两临近重点区段!$A:$A=D103),0))="已取消","已取消",INDEX(三跨两临近重点区段!$E:$E,MATCH(1,(MONTH(三跨两临近重点区段!$D:$D)=10)*(三跨两临近重点区段!$A:$A=D103)*(三跨两临近重点区段!$F:$F="现存区段"),0))),"")</f>
        <v/>
      </c>
      <c r="AC103" s="284" t="str">
        <f t="array" ref="AC103">IFERROR(IF(INDEX(三跨两临近重点区段!$F:$F,MATCH(1,(MONTH(三跨两临近重点区段!$D:$D)=11)*(三跨两临近重点区段!$A:$A=D103),0))="已取消","已取消",INDEX(三跨两临近重点区段!$D:$D,MATCH(1,(MONTH(三跨两临近重点区段!$D:$D)=11)*(三跨两临近重点区段!$A:$A=D103)*(三跨两临近重点区段!$F:$F="现存区段"),0))),"")</f>
        <v/>
      </c>
      <c r="AD103" s="72" t="str">
        <f t="array" ref="AD103">IFERROR(IF(INDEX(三跨两临近重点区段!$F:$F,MATCH(1,(MONTH(三跨两临近重点区段!$D:$D)=11)*(三跨两临近重点区段!$A:$A=D103),0))="已取消","已取消",INDEX(三跨两临近重点区段!$E:$E,MATCH(1,(MONTH(三跨两临近重点区段!$D:$D)=11)*(三跨两临近重点区段!$A:$A=D103)*(三跨两临近重点区段!$F:$F="现存区段"),0))),"")</f>
        <v/>
      </c>
      <c r="AE103" s="284" t="str">
        <f t="array" ref="AE103">IFERROR(IF(INDEX(三跨两临近重点区段!$F:$F,MATCH(1,(MONTH(三跨两临近重点区段!$D:$D)=12)*(三跨两临近重点区段!$A:$A=D103),0))="已取消","已取消",INDEX(三跨两临近重点区段!$D:$D,MATCH(1,(MONTH(三跨两临近重点区段!$D:$D)=12)*(三跨两临近重点区段!$A:$A=D103)*(三跨两临近重点区段!$F:$F="现存区段"),0))),"")</f>
        <v/>
      </c>
      <c r="AF103" s="72" t="str">
        <f t="array" ref="AF103">IFERROR(IF(INDEX(三跨两临近重点区段!$F:$F,MATCH(1,(MONTH(三跨两临近重点区段!$D:$D)=12)*(三跨两临近重点区段!$A:$A=D103),0))="已取消","已取消",INDEX(三跨两临近重点区段!$E:$E,MATCH(1,(MONTH(三跨两临近重点区段!$D:$D)=12)*(三跨两临近重点区段!$A:$A=D103)*(三跨两临近重点区段!$F:$F="现存区段"),0))),"")</f>
        <v/>
      </c>
      <c r="AH103" t="e">
        <f t="array" ref="AH103">INDEX(三跨两临近重点区段!$G:$G,MATCH(D103,三跨两临近重点区段!$A:$A,0))</f>
        <v>#N/A</v>
      </c>
      <c r="AI103" t="e">
        <f>INDEX(三跨两临近重点区段!$J:$J,MATCH(D103,三跨两临近重点区段!$A:$A,0))</f>
        <v>#N/A</v>
      </c>
    </row>
    <row r="104" ht="14.25" spans="1:35">
      <c r="A104" s="263" t="s">
        <v>119</v>
      </c>
      <c r="B104" s="264" t="s">
        <v>2289</v>
      </c>
      <c r="C104" s="263" t="s">
        <v>2126</v>
      </c>
      <c r="D104" s="263" t="s">
        <v>2293</v>
      </c>
      <c r="E104" s="265" t="s">
        <v>2137</v>
      </c>
      <c r="F104" s="264" t="s">
        <v>125</v>
      </c>
      <c r="G104" s="263" t="s">
        <v>2138</v>
      </c>
      <c r="H104" s="263" t="s">
        <v>959</v>
      </c>
      <c r="I104" s="271"/>
      <c r="J104" s="196"/>
      <c r="K104" s="196"/>
      <c r="L104" s="196"/>
      <c r="M104" s="270"/>
      <c r="N104" s="270"/>
      <c r="O104" s="33"/>
      <c r="P104" s="107"/>
      <c r="Q104" s="279"/>
      <c r="R104" s="279"/>
      <c r="S104" s="278">
        <v>45447</v>
      </c>
      <c r="T104" s="279" t="s">
        <v>2117</v>
      </c>
      <c r="U104" s="268" t="str">
        <f t="array" ref="U104">IFERROR(IF(INDEX(三跨两临近重点区段!$F:$F,MATCH(1,(MONTH(三跨两临近重点区段!$D:$D)=7)*(三跨两临近重点区段!$A:$A=D104),0))="已取消","已取消",INDEX(三跨两临近重点区段!$D:$D,MATCH(1,(MONTH(三跨两临近重点区段!$D:$D)=7)*(三跨两临近重点区段!$A:$A=D104)*(三跨两临近重点区段!$F:$F="现存区段"),0))),"")</f>
        <v/>
      </c>
      <c r="V104" s="232" t="str">
        <f t="array" ref="V104">IFERROR(IF(INDEX(三跨两临近重点区段!$F:$F,MATCH(1,(MONTH(三跨两临近重点区段!$D:$D)=7)*(三跨两临近重点区段!$A:$A=D104),0))="已取消","已取消",INDEX(三跨两临近重点区段!$E:$E,MATCH(1,(MONTH(三跨两临近重点区段!$D:$D)=7)*(三跨两临近重点区段!$A:$A=D104)*(三跨两临近重点区段!$F:$F="现存区段"),0))),"")</f>
        <v/>
      </c>
      <c r="W104" s="268" t="str">
        <f t="array" ref="W104">IFERROR(IF(INDEX(三跨两临近重点区段!$F:$F,MATCH(1,(MONTH(三跨两临近重点区段!$D:$D)=8)*(三跨两临近重点区段!$A:$A=D104),0))="已取消","已取消",INDEX(三跨两临近重点区段!$D:$D,MATCH(1,(MONTH(三跨两临近重点区段!$D:$D)=8)*(三跨两临近重点区段!$A:$A=D104)*(三跨两临近重点区段!$F:$F="现存区段"),0))),"")</f>
        <v/>
      </c>
      <c r="X104" s="232" t="str">
        <f t="array" ref="X104">IFERROR(IF(INDEX(三跨两临近重点区段!$F:$F,MATCH(1,(MONTH(三跨两临近重点区段!$D:$D)=8)*(三跨两临近重点区段!$A:$A=D104),0))="已取消","已取消",INDEX(三跨两临近重点区段!$E:$E,MATCH(1,(MONTH(三跨两临近重点区段!$D:$D)=8)*(三跨两临近重点区段!$A:$A=D104)*(三跨两临近重点区段!$F:$F="现存区段"),0))),"")</f>
        <v/>
      </c>
      <c r="Y104" s="268" t="str">
        <f t="array" ref="Y104">IFERROR(IF(INDEX(三跨两临近重点区段!$F:$F,MATCH(1,(MONTH(三跨两临近重点区段!$D:$D)=9)*(三跨两临近重点区段!$A:$A=D104),0))="已取消","已取消",INDEX(三跨两临近重点区段!$D:$D,MATCH(1,(MONTH(三跨两临近重点区段!$D:$D)=9)*(三跨两临近重点区段!$A:$A=D104)*(三跨两临近重点区段!$F:$F="现存区段"),0))),"")</f>
        <v/>
      </c>
      <c r="Z104" s="232" t="str">
        <f t="array" ref="Z104">IFERROR(IF(INDEX(三跨两临近重点区段!$F:$F,MATCH(1,(MONTH(三跨两临近重点区段!$D:$D)=9)*(三跨两临近重点区段!$A:$A=D104),0))="已取消","已取消",INDEX(三跨两临近重点区段!$E:$E,MATCH(1,(MONTH(三跨两临近重点区段!$D:$D)=9)*(三跨两临近重点区段!$A:$A=D104)*(三跨两临近重点区段!$F:$F="现存区段"),0))),"")</f>
        <v/>
      </c>
      <c r="AA104" s="268" t="str">
        <f t="array" ref="AA104">IFERROR(IF(INDEX(三跨两临近重点区段!$F:$F,MATCH(1,(MONTH(三跨两临近重点区段!$D:$D)=10)*(三跨两临近重点区段!$A:$A=D104),0))="已取消","已取消",INDEX(三跨两临近重点区段!$D:$D,MATCH(1,(MONTH(三跨两临近重点区段!$D:$D)=10)*(三跨两临近重点区段!$A:$A=D104)*(三跨两临近重点区段!$F:$F="现存区段"),0))),"")</f>
        <v/>
      </c>
      <c r="AB104" s="72" t="str">
        <f t="array" ref="AB104">IFERROR(IF(INDEX(三跨两临近重点区段!$F:$F,MATCH(1,(MONTH(三跨两临近重点区段!$D:$D)=10)*(三跨两临近重点区段!$A:$A=D104),0))="已取消","已取消",INDEX(三跨两临近重点区段!$E:$E,MATCH(1,(MONTH(三跨两临近重点区段!$D:$D)=10)*(三跨两临近重点区段!$A:$A=D104)*(三跨两临近重点区段!$F:$F="现存区段"),0))),"")</f>
        <v/>
      </c>
      <c r="AC104" s="284" t="str">
        <f t="array" ref="AC104">IFERROR(IF(INDEX(三跨两临近重点区段!$F:$F,MATCH(1,(MONTH(三跨两临近重点区段!$D:$D)=11)*(三跨两临近重点区段!$A:$A=D104),0))="已取消","已取消",INDEX(三跨两临近重点区段!$D:$D,MATCH(1,(MONTH(三跨两临近重点区段!$D:$D)=11)*(三跨两临近重点区段!$A:$A=D104)*(三跨两临近重点区段!$F:$F="现存区段"),0))),"")</f>
        <v/>
      </c>
      <c r="AD104" s="72" t="str">
        <f t="array" ref="AD104">IFERROR(IF(INDEX(三跨两临近重点区段!$F:$F,MATCH(1,(MONTH(三跨两临近重点区段!$D:$D)=11)*(三跨两临近重点区段!$A:$A=D104),0))="已取消","已取消",INDEX(三跨两临近重点区段!$E:$E,MATCH(1,(MONTH(三跨两临近重点区段!$D:$D)=11)*(三跨两临近重点区段!$A:$A=D104)*(三跨两临近重点区段!$F:$F="现存区段"),0))),"")</f>
        <v/>
      </c>
      <c r="AE104" s="284" t="str">
        <f t="array" ref="AE104">IFERROR(IF(INDEX(三跨两临近重点区段!$F:$F,MATCH(1,(MONTH(三跨两临近重点区段!$D:$D)=12)*(三跨两临近重点区段!$A:$A=D104),0))="已取消","已取消",INDEX(三跨两临近重点区段!$D:$D,MATCH(1,(MONTH(三跨两临近重点区段!$D:$D)=12)*(三跨两临近重点区段!$A:$A=D104)*(三跨两临近重点区段!$F:$F="现存区段"),0))),"")</f>
        <v/>
      </c>
      <c r="AF104" s="72" t="str">
        <f t="array" ref="AF104">IFERROR(IF(INDEX(三跨两临近重点区段!$F:$F,MATCH(1,(MONTH(三跨两临近重点区段!$D:$D)=12)*(三跨两临近重点区段!$A:$A=D104),0))="已取消","已取消",INDEX(三跨两临近重点区段!$E:$E,MATCH(1,(MONTH(三跨两临近重点区段!$D:$D)=12)*(三跨两临近重点区段!$A:$A=D104)*(三跨两临近重点区段!$F:$F="现存区段"),0))),"")</f>
        <v/>
      </c>
      <c r="AH104" t="e">
        <f t="array" ref="AH104">INDEX(三跨两临近重点区段!$G:$G,MATCH(D104,三跨两临近重点区段!$A:$A,0))</f>
        <v>#N/A</v>
      </c>
      <c r="AI104" t="e">
        <f>INDEX(三跨两临近重点区段!$J:$J,MATCH(D104,三跨两临近重点区段!$A:$A,0))</f>
        <v>#N/A</v>
      </c>
    </row>
    <row r="105" ht="14.25" spans="1:35">
      <c r="A105" s="263" t="s">
        <v>119</v>
      </c>
      <c r="B105" s="264" t="s">
        <v>2289</v>
      </c>
      <c r="C105" s="263" t="s">
        <v>2274</v>
      </c>
      <c r="D105" s="263" t="s">
        <v>2294</v>
      </c>
      <c r="E105" s="265" t="s">
        <v>2137</v>
      </c>
      <c r="F105" s="264" t="s">
        <v>125</v>
      </c>
      <c r="G105" s="263" t="s">
        <v>2138</v>
      </c>
      <c r="H105" s="263" t="s">
        <v>959</v>
      </c>
      <c r="I105" s="271"/>
      <c r="J105" s="196"/>
      <c r="K105" s="196"/>
      <c r="L105" s="196"/>
      <c r="M105" s="270"/>
      <c r="N105" s="270"/>
      <c r="O105" s="33"/>
      <c r="P105" s="107"/>
      <c r="Q105" s="279"/>
      <c r="R105" s="279"/>
      <c r="S105" s="278">
        <v>45460</v>
      </c>
      <c r="T105" s="279" t="s">
        <v>2117</v>
      </c>
      <c r="U105" s="268" t="str">
        <f t="array" ref="U105">IFERROR(IF(INDEX(三跨两临近重点区段!$F:$F,MATCH(1,(MONTH(三跨两临近重点区段!$D:$D)=7)*(三跨两临近重点区段!$A:$A=D105),0))="已取消","已取消",INDEX(三跨两临近重点区段!$D:$D,MATCH(1,(MONTH(三跨两临近重点区段!$D:$D)=7)*(三跨两临近重点区段!$A:$A=D105)*(三跨两临近重点区段!$F:$F="现存区段"),0))),"")</f>
        <v/>
      </c>
      <c r="V105" s="232" t="str">
        <f t="array" ref="V105">IFERROR(IF(INDEX(三跨两临近重点区段!$F:$F,MATCH(1,(MONTH(三跨两临近重点区段!$D:$D)=7)*(三跨两临近重点区段!$A:$A=D105),0))="已取消","已取消",INDEX(三跨两临近重点区段!$E:$E,MATCH(1,(MONTH(三跨两临近重点区段!$D:$D)=7)*(三跨两临近重点区段!$A:$A=D105)*(三跨两临近重点区段!$F:$F="现存区段"),0))),"")</f>
        <v/>
      </c>
      <c r="W105" s="268" t="str">
        <f t="array" ref="W105">IFERROR(IF(INDEX(三跨两临近重点区段!$F:$F,MATCH(1,(MONTH(三跨两临近重点区段!$D:$D)=8)*(三跨两临近重点区段!$A:$A=D105),0))="已取消","已取消",INDEX(三跨两临近重点区段!$D:$D,MATCH(1,(MONTH(三跨两临近重点区段!$D:$D)=8)*(三跨两临近重点区段!$A:$A=D105)*(三跨两临近重点区段!$F:$F="现存区段"),0))),"")</f>
        <v/>
      </c>
      <c r="X105" s="232" t="str">
        <f t="array" ref="X105">IFERROR(IF(INDEX(三跨两临近重点区段!$F:$F,MATCH(1,(MONTH(三跨两临近重点区段!$D:$D)=8)*(三跨两临近重点区段!$A:$A=D105),0))="已取消","已取消",INDEX(三跨两临近重点区段!$E:$E,MATCH(1,(MONTH(三跨两临近重点区段!$D:$D)=8)*(三跨两临近重点区段!$A:$A=D105)*(三跨两临近重点区段!$F:$F="现存区段"),0))),"")</f>
        <v/>
      </c>
      <c r="Y105" s="268" t="str">
        <f t="array" ref="Y105">IFERROR(IF(INDEX(三跨两临近重点区段!$F:$F,MATCH(1,(MONTH(三跨两临近重点区段!$D:$D)=9)*(三跨两临近重点区段!$A:$A=D105),0))="已取消","已取消",INDEX(三跨两临近重点区段!$D:$D,MATCH(1,(MONTH(三跨两临近重点区段!$D:$D)=9)*(三跨两临近重点区段!$A:$A=D105)*(三跨两临近重点区段!$F:$F="现存区段"),0))),"")</f>
        <v/>
      </c>
      <c r="Z105" s="232" t="str">
        <f t="array" ref="Z105">IFERROR(IF(INDEX(三跨两临近重点区段!$F:$F,MATCH(1,(MONTH(三跨两临近重点区段!$D:$D)=9)*(三跨两临近重点区段!$A:$A=D105),0))="已取消","已取消",INDEX(三跨两临近重点区段!$E:$E,MATCH(1,(MONTH(三跨两临近重点区段!$D:$D)=9)*(三跨两临近重点区段!$A:$A=D105)*(三跨两临近重点区段!$F:$F="现存区段"),0))),"")</f>
        <v/>
      </c>
      <c r="AA105" s="268" t="str">
        <f t="array" ref="AA105">IFERROR(IF(INDEX(三跨两临近重点区段!$F:$F,MATCH(1,(MONTH(三跨两临近重点区段!$D:$D)=10)*(三跨两临近重点区段!$A:$A=D105),0))="已取消","已取消",INDEX(三跨两临近重点区段!$D:$D,MATCH(1,(MONTH(三跨两临近重点区段!$D:$D)=10)*(三跨两临近重点区段!$A:$A=D105)*(三跨两临近重点区段!$F:$F="现存区段"),0))),"")</f>
        <v/>
      </c>
      <c r="AB105" s="72" t="str">
        <f t="array" ref="AB105">IFERROR(IF(INDEX(三跨两临近重点区段!$F:$F,MATCH(1,(MONTH(三跨两临近重点区段!$D:$D)=10)*(三跨两临近重点区段!$A:$A=D105),0))="已取消","已取消",INDEX(三跨两临近重点区段!$E:$E,MATCH(1,(MONTH(三跨两临近重点区段!$D:$D)=10)*(三跨两临近重点区段!$A:$A=D105)*(三跨两临近重点区段!$F:$F="现存区段"),0))),"")</f>
        <v/>
      </c>
      <c r="AC105" s="284" t="str">
        <f t="array" ref="AC105">IFERROR(IF(INDEX(三跨两临近重点区段!$F:$F,MATCH(1,(MONTH(三跨两临近重点区段!$D:$D)=11)*(三跨两临近重点区段!$A:$A=D105),0))="已取消","已取消",INDEX(三跨两临近重点区段!$D:$D,MATCH(1,(MONTH(三跨两临近重点区段!$D:$D)=11)*(三跨两临近重点区段!$A:$A=D105)*(三跨两临近重点区段!$F:$F="现存区段"),0))),"")</f>
        <v/>
      </c>
      <c r="AD105" s="72" t="str">
        <f t="array" ref="AD105">IFERROR(IF(INDEX(三跨两临近重点区段!$F:$F,MATCH(1,(MONTH(三跨两临近重点区段!$D:$D)=11)*(三跨两临近重点区段!$A:$A=D105),0))="已取消","已取消",INDEX(三跨两临近重点区段!$E:$E,MATCH(1,(MONTH(三跨两临近重点区段!$D:$D)=11)*(三跨两临近重点区段!$A:$A=D105)*(三跨两临近重点区段!$F:$F="现存区段"),0))),"")</f>
        <v/>
      </c>
      <c r="AE105" s="284" t="str">
        <f t="array" ref="AE105">IFERROR(IF(INDEX(三跨两临近重点区段!$F:$F,MATCH(1,(MONTH(三跨两临近重点区段!$D:$D)=12)*(三跨两临近重点区段!$A:$A=D105),0))="已取消","已取消",INDEX(三跨两临近重点区段!$D:$D,MATCH(1,(MONTH(三跨两临近重点区段!$D:$D)=12)*(三跨两临近重点区段!$A:$A=D105)*(三跨两临近重点区段!$F:$F="现存区段"),0))),"")</f>
        <v/>
      </c>
      <c r="AF105" s="72" t="str">
        <f t="array" ref="AF105">IFERROR(IF(INDEX(三跨两临近重点区段!$F:$F,MATCH(1,(MONTH(三跨两临近重点区段!$D:$D)=12)*(三跨两临近重点区段!$A:$A=D105),0))="已取消","已取消",INDEX(三跨两临近重点区段!$E:$E,MATCH(1,(MONTH(三跨两临近重点区段!$D:$D)=12)*(三跨两临近重点区段!$A:$A=D105)*(三跨两临近重点区段!$F:$F="现存区段"),0))),"")</f>
        <v/>
      </c>
      <c r="AH105" t="e">
        <f t="array" ref="AH105">INDEX(三跨两临近重点区段!$G:$G,MATCH(D105,三跨两临近重点区段!$A:$A,0))</f>
        <v>#N/A</v>
      </c>
      <c r="AI105" t="e">
        <f>INDEX(三跨两临近重点区段!$J:$J,MATCH(D105,三跨两临近重点区段!$A:$A,0))</f>
        <v>#N/A</v>
      </c>
    </row>
    <row r="106" ht="14.25" spans="1:35">
      <c r="A106" s="263" t="s">
        <v>119</v>
      </c>
      <c r="B106" s="264" t="s">
        <v>2289</v>
      </c>
      <c r="C106" s="263" t="s">
        <v>2183</v>
      </c>
      <c r="D106" s="263" t="s">
        <v>2295</v>
      </c>
      <c r="E106" s="265" t="s">
        <v>2137</v>
      </c>
      <c r="F106" s="264" t="s">
        <v>125</v>
      </c>
      <c r="G106" s="263" t="s">
        <v>2138</v>
      </c>
      <c r="H106" s="263" t="s">
        <v>959</v>
      </c>
      <c r="I106" s="271"/>
      <c r="J106" s="196"/>
      <c r="K106" s="196"/>
      <c r="L106" s="196"/>
      <c r="M106" s="270"/>
      <c r="N106" s="270"/>
      <c r="O106" s="33"/>
      <c r="P106" s="107"/>
      <c r="Q106" s="279"/>
      <c r="R106" s="279"/>
      <c r="S106" s="278">
        <v>45447</v>
      </c>
      <c r="T106" s="279" t="s">
        <v>2117</v>
      </c>
      <c r="U106" s="268" t="str">
        <f t="array" ref="U106">IFERROR(IF(INDEX(三跨两临近重点区段!$F:$F,MATCH(1,(MONTH(三跨两临近重点区段!$D:$D)=7)*(三跨两临近重点区段!$A:$A=D106),0))="已取消","已取消",INDEX(三跨两临近重点区段!$D:$D,MATCH(1,(MONTH(三跨两临近重点区段!$D:$D)=7)*(三跨两临近重点区段!$A:$A=D106)*(三跨两临近重点区段!$F:$F="现存区段"),0))),"")</f>
        <v/>
      </c>
      <c r="V106" s="232" t="str">
        <f t="array" ref="V106">IFERROR(IF(INDEX(三跨两临近重点区段!$F:$F,MATCH(1,(MONTH(三跨两临近重点区段!$D:$D)=7)*(三跨两临近重点区段!$A:$A=D106),0))="已取消","已取消",INDEX(三跨两临近重点区段!$E:$E,MATCH(1,(MONTH(三跨两临近重点区段!$D:$D)=7)*(三跨两临近重点区段!$A:$A=D106)*(三跨两临近重点区段!$F:$F="现存区段"),0))),"")</f>
        <v/>
      </c>
      <c r="W106" s="268" t="str">
        <f t="array" ref="W106">IFERROR(IF(INDEX(三跨两临近重点区段!$F:$F,MATCH(1,(MONTH(三跨两临近重点区段!$D:$D)=8)*(三跨两临近重点区段!$A:$A=D106),0))="已取消","已取消",INDEX(三跨两临近重点区段!$D:$D,MATCH(1,(MONTH(三跨两临近重点区段!$D:$D)=8)*(三跨两临近重点区段!$A:$A=D106)*(三跨两临近重点区段!$F:$F="现存区段"),0))),"")</f>
        <v/>
      </c>
      <c r="X106" s="232" t="str">
        <f t="array" ref="X106">IFERROR(IF(INDEX(三跨两临近重点区段!$F:$F,MATCH(1,(MONTH(三跨两临近重点区段!$D:$D)=8)*(三跨两临近重点区段!$A:$A=D106),0))="已取消","已取消",INDEX(三跨两临近重点区段!$E:$E,MATCH(1,(MONTH(三跨两临近重点区段!$D:$D)=8)*(三跨两临近重点区段!$A:$A=D106)*(三跨两临近重点区段!$F:$F="现存区段"),0))),"")</f>
        <v/>
      </c>
      <c r="Y106" s="268" t="str">
        <f t="array" ref="Y106">IFERROR(IF(INDEX(三跨两临近重点区段!$F:$F,MATCH(1,(MONTH(三跨两临近重点区段!$D:$D)=9)*(三跨两临近重点区段!$A:$A=D106),0))="已取消","已取消",INDEX(三跨两临近重点区段!$D:$D,MATCH(1,(MONTH(三跨两临近重点区段!$D:$D)=9)*(三跨两临近重点区段!$A:$A=D106)*(三跨两临近重点区段!$F:$F="现存区段"),0))),"")</f>
        <v/>
      </c>
      <c r="Z106" s="232" t="str">
        <f t="array" ref="Z106">IFERROR(IF(INDEX(三跨两临近重点区段!$F:$F,MATCH(1,(MONTH(三跨两临近重点区段!$D:$D)=9)*(三跨两临近重点区段!$A:$A=D106),0))="已取消","已取消",INDEX(三跨两临近重点区段!$E:$E,MATCH(1,(MONTH(三跨两临近重点区段!$D:$D)=9)*(三跨两临近重点区段!$A:$A=D106)*(三跨两临近重点区段!$F:$F="现存区段"),0))),"")</f>
        <v/>
      </c>
      <c r="AA106" s="268" t="str">
        <f t="array" ref="AA106">IFERROR(IF(INDEX(三跨两临近重点区段!$F:$F,MATCH(1,(MONTH(三跨两临近重点区段!$D:$D)=10)*(三跨两临近重点区段!$A:$A=D106),0))="已取消","已取消",INDEX(三跨两临近重点区段!$D:$D,MATCH(1,(MONTH(三跨两临近重点区段!$D:$D)=10)*(三跨两临近重点区段!$A:$A=D106)*(三跨两临近重点区段!$F:$F="现存区段"),0))),"")</f>
        <v/>
      </c>
      <c r="AB106" s="72" t="str">
        <f t="array" ref="AB106">IFERROR(IF(INDEX(三跨两临近重点区段!$F:$F,MATCH(1,(MONTH(三跨两临近重点区段!$D:$D)=10)*(三跨两临近重点区段!$A:$A=D106),0))="已取消","已取消",INDEX(三跨两临近重点区段!$E:$E,MATCH(1,(MONTH(三跨两临近重点区段!$D:$D)=10)*(三跨两临近重点区段!$A:$A=D106)*(三跨两临近重点区段!$F:$F="现存区段"),0))),"")</f>
        <v/>
      </c>
      <c r="AC106" s="284" t="str">
        <f t="array" ref="AC106">IFERROR(IF(INDEX(三跨两临近重点区段!$F:$F,MATCH(1,(MONTH(三跨两临近重点区段!$D:$D)=11)*(三跨两临近重点区段!$A:$A=D106),0))="已取消","已取消",INDEX(三跨两临近重点区段!$D:$D,MATCH(1,(MONTH(三跨两临近重点区段!$D:$D)=11)*(三跨两临近重点区段!$A:$A=D106)*(三跨两临近重点区段!$F:$F="现存区段"),0))),"")</f>
        <v/>
      </c>
      <c r="AD106" s="72" t="str">
        <f t="array" ref="AD106">IFERROR(IF(INDEX(三跨两临近重点区段!$F:$F,MATCH(1,(MONTH(三跨两临近重点区段!$D:$D)=11)*(三跨两临近重点区段!$A:$A=D106),0))="已取消","已取消",INDEX(三跨两临近重点区段!$E:$E,MATCH(1,(MONTH(三跨两临近重点区段!$D:$D)=11)*(三跨两临近重点区段!$A:$A=D106)*(三跨两临近重点区段!$F:$F="现存区段"),0))),"")</f>
        <v/>
      </c>
      <c r="AE106" s="284" t="str">
        <f t="array" ref="AE106">IFERROR(IF(INDEX(三跨两临近重点区段!$F:$F,MATCH(1,(MONTH(三跨两临近重点区段!$D:$D)=12)*(三跨两临近重点区段!$A:$A=D106),0))="已取消","已取消",INDEX(三跨两临近重点区段!$D:$D,MATCH(1,(MONTH(三跨两临近重点区段!$D:$D)=12)*(三跨两临近重点区段!$A:$A=D106)*(三跨两临近重点区段!$F:$F="现存区段"),0))),"")</f>
        <v/>
      </c>
      <c r="AF106" s="72" t="str">
        <f t="array" ref="AF106">IFERROR(IF(INDEX(三跨两临近重点区段!$F:$F,MATCH(1,(MONTH(三跨两临近重点区段!$D:$D)=12)*(三跨两临近重点区段!$A:$A=D106),0))="已取消","已取消",INDEX(三跨两临近重点区段!$E:$E,MATCH(1,(MONTH(三跨两临近重点区段!$D:$D)=12)*(三跨两临近重点区段!$A:$A=D106)*(三跨两临近重点区段!$F:$F="现存区段"),0))),"")</f>
        <v/>
      </c>
      <c r="AH106" t="e">
        <f t="array" ref="AH106">INDEX(三跨两临近重点区段!$G:$G,MATCH(D106,三跨两临近重点区段!$A:$A,0))</f>
        <v>#N/A</v>
      </c>
      <c r="AI106" t="e">
        <f>INDEX(三跨两临近重点区段!$J:$J,MATCH(D106,三跨两临近重点区段!$A:$A,0))</f>
        <v>#N/A</v>
      </c>
    </row>
    <row r="107" ht="14.25" spans="1:35">
      <c r="A107" s="263" t="s">
        <v>119</v>
      </c>
      <c r="B107" s="264" t="s">
        <v>2289</v>
      </c>
      <c r="C107" s="263" t="s">
        <v>2279</v>
      </c>
      <c r="D107" s="263" t="s">
        <v>2296</v>
      </c>
      <c r="E107" s="265" t="s">
        <v>2137</v>
      </c>
      <c r="F107" s="264" t="s">
        <v>125</v>
      </c>
      <c r="G107" s="263" t="s">
        <v>2138</v>
      </c>
      <c r="H107" s="263" t="s">
        <v>959</v>
      </c>
      <c r="I107" s="271"/>
      <c r="J107" s="196"/>
      <c r="K107" s="196"/>
      <c r="L107" s="196"/>
      <c r="M107" s="270"/>
      <c r="N107" s="270"/>
      <c r="O107" s="33"/>
      <c r="P107" s="107"/>
      <c r="Q107" s="279"/>
      <c r="R107" s="279"/>
      <c r="S107" s="278">
        <v>45447</v>
      </c>
      <c r="T107" s="279" t="s">
        <v>2117</v>
      </c>
      <c r="U107" s="268" t="str">
        <f t="array" ref="U107">IFERROR(IF(INDEX(三跨两临近重点区段!$F:$F,MATCH(1,(MONTH(三跨两临近重点区段!$D:$D)=7)*(三跨两临近重点区段!$A:$A=D107),0))="已取消","已取消",INDEX(三跨两临近重点区段!$D:$D,MATCH(1,(MONTH(三跨两临近重点区段!$D:$D)=7)*(三跨两临近重点区段!$A:$A=D107)*(三跨两临近重点区段!$F:$F="现存区段"),0))),"")</f>
        <v/>
      </c>
      <c r="V107" s="232" t="str">
        <f t="array" ref="V107">IFERROR(IF(INDEX(三跨两临近重点区段!$F:$F,MATCH(1,(MONTH(三跨两临近重点区段!$D:$D)=7)*(三跨两临近重点区段!$A:$A=D107),0))="已取消","已取消",INDEX(三跨两临近重点区段!$E:$E,MATCH(1,(MONTH(三跨两临近重点区段!$D:$D)=7)*(三跨两临近重点区段!$A:$A=D107)*(三跨两临近重点区段!$F:$F="现存区段"),0))),"")</f>
        <v/>
      </c>
      <c r="W107" s="268" t="str">
        <f t="array" ref="W107">IFERROR(IF(INDEX(三跨两临近重点区段!$F:$F,MATCH(1,(MONTH(三跨两临近重点区段!$D:$D)=8)*(三跨两临近重点区段!$A:$A=D107),0))="已取消","已取消",INDEX(三跨两临近重点区段!$D:$D,MATCH(1,(MONTH(三跨两临近重点区段!$D:$D)=8)*(三跨两临近重点区段!$A:$A=D107)*(三跨两临近重点区段!$F:$F="现存区段"),0))),"")</f>
        <v/>
      </c>
      <c r="X107" s="232" t="str">
        <f t="array" ref="X107">IFERROR(IF(INDEX(三跨两临近重点区段!$F:$F,MATCH(1,(MONTH(三跨两临近重点区段!$D:$D)=8)*(三跨两临近重点区段!$A:$A=D107),0))="已取消","已取消",INDEX(三跨两临近重点区段!$E:$E,MATCH(1,(MONTH(三跨两临近重点区段!$D:$D)=8)*(三跨两临近重点区段!$A:$A=D107)*(三跨两临近重点区段!$F:$F="现存区段"),0))),"")</f>
        <v/>
      </c>
      <c r="Y107" s="268" t="str">
        <f t="array" ref="Y107">IFERROR(IF(INDEX(三跨两临近重点区段!$F:$F,MATCH(1,(MONTH(三跨两临近重点区段!$D:$D)=9)*(三跨两临近重点区段!$A:$A=D107),0))="已取消","已取消",INDEX(三跨两临近重点区段!$D:$D,MATCH(1,(MONTH(三跨两临近重点区段!$D:$D)=9)*(三跨两临近重点区段!$A:$A=D107)*(三跨两临近重点区段!$F:$F="现存区段"),0))),"")</f>
        <v/>
      </c>
      <c r="Z107" s="232" t="str">
        <f t="array" ref="Z107">IFERROR(IF(INDEX(三跨两临近重点区段!$F:$F,MATCH(1,(MONTH(三跨两临近重点区段!$D:$D)=9)*(三跨两临近重点区段!$A:$A=D107),0))="已取消","已取消",INDEX(三跨两临近重点区段!$E:$E,MATCH(1,(MONTH(三跨两临近重点区段!$D:$D)=9)*(三跨两临近重点区段!$A:$A=D107)*(三跨两临近重点区段!$F:$F="现存区段"),0))),"")</f>
        <v/>
      </c>
      <c r="AA107" s="268" t="str">
        <f t="array" ref="AA107">IFERROR(IF(INDEX(三跨两临近重点区段!$F:$F,MATCH(1,(MONTH(三跨两临近重点区段!$D:$D)=10)*(三跨两临近重点区段!$A:$A=D107),0))="已取消","已取消",INDEX(三跨两临近重点区段!$D:$D,MATCH(1,(MONTH(三跨两临近重点区段!$D:$D)=10)*(三跨两临近重点区段!$A:$A=D107)*(三跨两临近重点区段!$F:$F="现存区段"),0))),"")</f>
        <v/>
      </c>
      <c r="AB107" s="72" t="str">
        <f t="array" ref="AB107">IFERROR(IF(INDEX(三跨两临近重点区段!$F:$F,MATCH(1,(MONTH(三跨两临近重点区段!$D:$D)=10)*(三跨两临近重点区段!$A:$A=D107),0))="已取消","已取消",INDEX(三跨两临近重点区段!$E:$E,MATCH(1,(MONTH(三跨两临近重点区段!$D:$D)=10)*(三跨两临近重点区段!$A:$A=D107)*(三跨两临近重点区段!$F:$F="现存区段"),0))),"")</f>
        <v/>
      </c>
      <c r="AC107" s="284" t="str">
        <f t="array" ref="AC107">IFERROR(IF(INDEX(三跨两临近重点区段!$F:$F,MATCH(1,(MONTH(三跨两临近重点区段!$D:$D)=11)*(三跨两临近重点区段!$A:$A=D107),0))="已取消","已取消",INDEX(三跨两临近重点区段!$D:$D,MATCH(1,(MONTH(三跨两临近重点区段!$D:$D)=11)*(三跨两临近重点区段!$A:$A=D107)*(三跨两临近重点区段!$F:$F="现存区段"),0))),"")</f>
        <v/>
      </c>
      <c r="AD107" s="72" t="str">
        <f t="array" ref="AD107">IFERROR(IF(INDEX(三跨两临近重点区段!$F:$F,MATCH(1,(MONTH(三跨两临近重点区段!$D:$D)=11)*(三跨两临近重点区段!$A:$A=D107),0))="已取消","已取消",INDEX(三跨两临近重点区段!$E:$E,MATCH(1,(MONTH(三跨两临近重点区段!$D:$D)=11)*(三跨两临近重点区段!$A:$A=D107)*(三跨两临近重点区段!$F:$F="现存区段"),0))),"")</f>
        <v/>
      </c>
      <c r="AE107" s="284" t="str">
        <f t="array" ref="AE107">IFERROR(IF(INDEX(三跨两临近重点区段!$F:$F,MATCH(1,(MONTH(三跨两临近重点区段!$D:$D)=12)*(三跨两临近重点区段!$A:$A=D107),0))="已取消","已取消",INDEX(三跨两临近重点区段!$D:$D,MATCH(1,(MONTH(三跨两临近重点区段!$D:$D)=12)*(三跨两临近重点区段!$A:$A=D107)*(三跨两临近重点区段!$F:$F="现存区段"),0))),"")</f>
        <v/>
      </c>
      <c r="AF107" s="72" t="str">
        <f t="array" ref="AF107">IFERROR(IF(INDEX(三跨两临近重点区段!$F:$F,MATCH(1,(MONTH(三跨两临近重点区段!$D:$D)=12)*(三跨两临近重点区段!$A:$A=D107),0))="已取消","已取消",INDEX(三跨两临近重点区段!$E:$E,MATCH(1,(MONTH(三跨两临近重点区段!$D:$D)=12)*(三跨两临近重点区段!$A:$A=D107)*(三跨两临近重点区段!$F:$F="现存区段"),0))),"")</f>
        <v/>
      </c>
      <c r="AH107" t="e">
        <f t="array" ref="AH107">INDEX(三跨两临近重点区段!$G:$G,MATCH(D107,三跨两临近重点区段!$A:$A,0))</f>
        <v>#N/A</v>
      </c>
      <c r="AI107" t="e">
        <f>INDEX(三跨两临近重点区段!$J:$J,MATCH(D107,三跨两临近重点区段!$A:$A,0))</f>
        <v>#N/A</v>
      </c>
    </row>
    <row r="108" ht="14.25" spans="1:35">
      <c r="A108" s="263" t="s">
        <v>119</v>
      </c>
      <c r="B108" s="264" t="s">
        <v>2289</v>
      </c>
      <c r="C108" s="263" t="s">
        <v>2281</v>
      </c>
      <c r="D108" s="263" t="s">
        <v>2297</v>
      </c>
      <c r="E108" s="265" t="s">
        <v>2137</v>
      </c>
      <c r="F108" s="264" t="s">
        <v>125</v>
      </c>
      <c r="G108" s="263" t="s">
        <v>2138</v>
      </c>
      <c r="H108" s="263" t="s">
        <v>959</v>
      </c>
      <c r="I108" s="271"/>
      <c r="J108" s="196"/>
      <c r="K108" s="196"/>
      <c r="L108" s="196"/>
      <c r="M108" s="270"/>
      <c r="N108" s="270"/>
      <c r="O108" s="33"/>
      <c r="P108" s="107"/>
      <c r="Q108" s="279"/>
      <c r="R108" s="279"/>
      <c r="S108" s="278">
        <v>45447</v>
      </c>
      <c r="T108" s="279" t="s">
        <v>2117</v>
      </c>
      <c r="U108" s="268" t="str">
        <f t="array" ref="U108">IFERROR(IF(INDEX(三跨两临近重点区段!$F:$F,MATCH(1,(MONTH(三跨两临近重点区段!$D:$D)=7)*(三跨两临近重点区段!$A:$A=D108),0))="已取消","已取消",INDEX(三跨两临近重点区段!$D:$D,MATCH(1,(MONTH(三跨两临近重点区段!$D:$D)=7)*(三跨两临近重点区段!$A:$A=D108)*(三跨两临近重点区段!$F:$F="现存区段"),0))),"")</f>
        <v/>
      </c>
      <c r="V108" s="232" t="str">
        <f t="array" ref="V108">IFERROR(IF(INDEX(三跨两临近重点区段!$F:$F,MATCH(1,(MONTH(三跨两临近重点区段!$D:$D)=7)*(三跨两临近重点区段!$A:$A=D108),0))="已取消","已取消",INDEX(三跨两临近重点区段!$E:$E,MATCH(1,(MONTH(三跨两临近重点区段!$D:$D)=7)*(三跨两临近重点区段!$A:$A=D108)*(三跨两临近重点区段!$F:$F="现存区段"),0))),"")</f>
        <v/>
      </c>
      <c r="W108" s="268" t="str">
        <f t="array" ref="W108">IFERROR(IF(INDEX(三跨两临近重点区段!$F:$F,MATCH(1,(MONTH(三跨两临近重点区段!$D:$D)=8)*(三跨两临近重点区段!$A:$A=D108),0))="已取消","已取消",INDEX(三跨两临近重点区段!$D:$D,MATCH(1,(MONTH(三跨两临近重点区段!$D:$D)=8)*(三跨两临近重点区段!$A:$A=D108)*(三跨两临近重点区段!$F:$F="现存区段"),0))),"")</f>
        <v/>
      </c>
      <c r="X108" s="232" t="str">
        <f t="array" ref="X108">IFERROR(IF(INDEX(三跨两临近重点区段!$F:$F,MATCH(1,(MONTH(三跨两临近重点区段!$D:$D)=8)*(三跨两临近重点区段!$A:$A=D108),0))="已取消","已取消",INDEX(三跨两临近重点区段!$E:$E,MATCH(1,(MONTH(三跨两临近重点区段!$D:$D)=8)*(三跨两临近重点区段!$A:$A=D108)*(三跨两临近重点区段!$F:$F="现存区段"),0))),"")</f>
        <v/>
      </c>
      <c r="Y108" s="268" t="str">
        <f t="array" ref="Y108">IFERROR(IF(INDEX(三跨两临近重点区段!$F:$F,MATCH(1,(MONTH(三跨两临近重点区段!$D:$D)=9)*(三跨两临近重点区段!$A:$A=D108),0))="已取消","已取消",INDEX(三跨两临近重点区段!$D:$D,MATCH(1,(MONTH(三跨两临近重点区段!$D:$D)=9)*(三跨两临近重点区段!$A:$A=D108)*(三跨两临近重点区段!$F:$F="现存区段"),0))),"")</f>
        <v/>
      </c>
      <c r="Z108" s="232" t="str">
        <f t="array" ref="Z108">IFERROR(IF(INDEX(三跨两临近重点区段!$F:$F,MATCH(1,(MONTH(三跨两临近重点区段!$D:$D)=9)*(三跨两临近重点区段!$A:$A=D108),0))="已取消","已取消",INDEX(三跨两临近重点区段!$E:$E,MATCH(1,(MONTH(三跨两临近重点区段!$D:$D)=9)*(三跨两临近重点区段!$A:$A=D108)*(三跨两临近重点区段!$F:$F="现存区段"),0))),"")</f>
        <v/>
      </c>
      <c r="AA108" s="268" t="str">
        <f t="array" ref="AA108">IFERROR(IF(INDEX(三跨两临近重点区段!$F:$F,MATCH(1,(MONTH(三跨两临近重点区段!$D:$D)=10)*(三跨两临近重点区段!$A:$A=D108),0))="已取消","已取消",INDEX(三跨两临近重点区段!$D:$D,MATCH(1,(MONTH(三跨两临近重点区段!$D:$D)=10)*(三跨两临近重点区段!$A:$A=D108)*(三跨两临近重点区段!$F:$F="现存区段"),0))),"")</f>
        <v/>
      </c>
      <c r="AB108" s="72" t="str">
        <f t="array" ref="AB108">IFERROR(IF(INDEX(三跨两临近重点区段!$F:$F,MATCH(1,(MONTH(三跨两临近重点区段!$D:$D)=10)*(三跨两临近重点区段!$A:$A=D108),0))="已取消","已取消",INDEX(三跨两临近重点区段!$E:$E,MATCH(1,(MONTH(三跨两临近重点区段!$D:$D)=10)*(三跨两临近重点区段!$A:$A=D108)*(三跨两临近重点区段!$F:$F="现存区段"),0))),"")</f>
        <v/>
      </c>
      <c r="AC108" s="284" t="str">
        <f t="array" ref="AC108">IFERROR(IF(INDEX(三跨两临近重点区段!$F:$F,MATCH(1,(MONTH(三跨两临近重点区段!$D:$D)=11)*(三跨两临近重点区段!$A:$A=D108),0))="已取消","已取消",INDEX(三跨两临近重点区段!$D:$D,MATCH(1,(MONTH(三跨两临近重点区段!$D:$D)=11)*(三跨两临近重点区段!$A:$A=D108)*(三跨两临近重点区段!$F:$F="现存区段"),0))),"")</f>
        <v/>
      </c>
      <c r="AD108" s="72" t="str">
        <f t="array" ref="AD108">IFERROR(IF(INDEX(三跨两临近重点区段!$F:$F,MATCH(1,(MONTH(三跨两临近重点区段!$D:$D)=11)*(三跨两临近重点区段!$A:$A=D108),0))="已取消","已取消",INDEX(三跨两临近重点区段!$E:$E,MATCH(1,(MONTH(三跨两临近重点区段!$D:$D)=11)*(三跨两临近重点区段!$A:$A=D108)*(三跨两临近重点区段!$F:$F="现存区段"),0))),"")</f>
        <v/>
      </c>
      <c r="AE108" s="284" t="str">
        <f t="array" ref="AE108">IFERROR(IF(INDEX(三跨两临近重点区段!$F:$F,MATCH(1,(MONTH(三跨两临近重点区段!$D:$D)=12)*(三跨两临近重点区段!$A:$A=D108),0))="已取消","已取消",INDEX(三跨两临近重点区段!$D:$D,MATCH(1,(MONTH(三跨两临近重点区段!$D:$D)=12)*(三跨两临近重点区段!$A:$A=D108)*(三跨两临近重点区段!$F:$F="现存区段"),0))),"")</f>
        <v/>
      </c>
      <c r="AF108" s="72" t="str">
        <f t="array" ref="AF108">IFERROR(IF(INDEX(三跨两临近重点区段!$F:$F,MATCH(1,(MONTH(三跨两临近重点区段!$D:$D)=12)*(三跨两临近重点区段!$A:$A=D108),0))="已取消","已取消",INDEX(三跨两临近重点区段!$E:$E,MATCH(1,(MONTH(三跨两临近重点区段!$D:$D)=12)*(三跨两临近重点区段!$A:$A=D108)*(三跨两临近重点区段!$F:$F="现存区段"),0))),"")</f>
        <v/>
      </c>
      <c r="AH108" t="e">
        <f t="array" ref="AH108">INDEX(三跨两临近重点区段!$G:$G,MATCH(D108,三跨两临近重点区段!$A:$A,0))</f>
        <v>#N/A</v>
      </c>
      <c r="AI108" t="e">
        <f>INDEX(三跨两临近重点区段!$J:$J,MATCH(D108,三跨两临近重点区段!$A:$A,0))</f>
        <v>#N/A</v>
      </c>
    </row>
    <row r="109" ht="14.25" spans="1:35">
      <c r="A109" s="263" t="s">
        <v>119</v>
      </c>
      <c r="B109" s="264" t="s">
        <v>2289</v>
      </c>
      <c r="C109" s="263" t="s">
        <v>2283</v>
      </c>
      <c r="D109" s="263" t="s">
        <v>2298</v>
      </c>
      <c r="E109" s="265" t="s">
        <v>2137</v>
      </c>
      <c r="F109" s="264" t="s">
        <v>125</v>
      </c>
      <c r="G109" s="263" t="s">
        <v>2138</v>
      </c>
      <c r="H109" s="263" t="s">
        <v>959</v>
      </c>
      <c r="I109" s="271"/>
      <c r="J109" s="196"/>
      <c r="K109" s="196"/>
      <c r="L109" s="196"/>
      <c r="M109" s="270"/>
      <c r="N109" s="270"/>
      <c r="O109" s="33"/>
      <c r="P109" s="107"/>
      <c r="Q109" s="279"/>
      <c r="R109" s="279"/>
      <c r="S109" s="278">
        <v>45447</v>
      </c>
      <c r="T109" s="279" t="s">
        <v>2117</v>
      </c>
      <c r="U109" s="268" t="str">
        <f t="array" ref="U109">IFERROR(IF(INDEX(三跨两临近重点区段!$F:$F,MATCH(1,(MONTH(三跨两临近重点区段!$D:$D)=7)*(三跨两临近重点区段!$A:$A=D109),0))="已取消","已取消",INDEX(三跨两临近重点区段!$D:$D,MATCH(1,(MONTH(三跨两临近重点区段!$D:$D)=7)*(三跨两临近重点区段!$A:$A=D109)*(三跨两临近重点区段!$F:$F="现存区段"),0))),"")</f>
        <v/>
      </c>
      <c r="V109" s="232" t="str">
        <f t="array" ref="V109">IFERROR(IF(INDEX(三跨两临近重点区段!$F:$F,MATCH(1,(MONTH(三跨两临近重点区段!$D:$D)=7)*(三跨两临近重点区段!$A:$A=D109),0))="已取消","已取消",INDEX(三跨两临近重点区段!$E:$E,MATCH(1,(MONTH(三跨两临近重点区段!$D:$D)=7)*(三跨两临近重点区段!$A:$A=D109)*(三跨两临近重点区段!$F:$F="现存区段"),0))),"")</f>
        <v/>
      </c>
      <c r="W109" s="268" t="str">
        <f t="array" ref="W109">IFERROR(IF(INDEX(三跨两临近重点区段!$F:$F,MATCH(1,(MONTH(三跨两临近重点区段!$D:$D)=8)*(三跨两临近重点区段!$A:$A=D109),0))="已取消","已取消",INDEX(三跨两临近重点区段!$D:$D,MATCH(1,(MONTH(三跨两临近重点区段!$D:$D)=8)*(三跨两临近重点区段!$A:$A=D109)*(三跨两临近重点区段!$F:$F="现存区段"),0))),"")</f>
        <v/>
      </c>
      <c r="X109" s="232" t="str">
        <f t="array" ref="X109">IFERROR(IF(INDEX(三跨两临近重点区段!$F:$F,MATCH(1,(MONTH(三跨两临近重点区段!$D:$D)=8)*(三跨两临近重点区段!$A:$A=D109),0))="已取消","已取消",INDEX(三跨两临近重点区段!$E:$E,MATCH(1,(MONTH(三跨两临近重点区段!$D:$D)=8)*(三跨两临近重点区段!$A:$A=D109)*(三跨两临近重点区段!$F:$F="现存区段"),0))),"")</f>
        <v/>
      </c>
      <c r="Y109" s="268" t="str">
        <f t="array" ref="Y109">IFERROR(IF(INDEX(三跨两临近重点区段!$F:$F,MATCH(1,(MONTH(三跨两临近重点区段!$D:$D)=9)*(三跨两临近重点区段!$A:$A=D109),0))="已取消","已取消",INDEX(三跨两临近重点区段!$D:$D,MATCH(1,(MONTH(三跨两临近重点区段!$D:$D)=9)*(三跨两临近重点区段!$A:$A=D109)*(三跨两临近重点区段!$F:$F="现存区段"),0))),"")</f>
        <v/>
      </c>
      <c r="Z109" s="232" t="str">
        <f t="array" ref="Z109">IFERROR(IF(INDEX(三跨两临近重点区段!$F:$F,MATCH(1,(MONTH(三跨两临近重点区段!$D:$D)=9)*(三跨两临近重点区段!$A:$A=D109),0))="已取消","已取消",INDEX(三跨两临近重点区段!$E:$E,MATCH(1,(MONTH(三跨两临近重点区段!$D:$D)=9)*(三跨两临近重点区段!$A:$A=D109)*(三跨两临近重点区段!$F:$F="现存区段"),0))),"")</f>
        <v/>
      </c>
      <c r="AA109" s="268" t="str">
        <f t="array" ref="AA109">IFERROR(IF(INDEX(三跨两临近重点区段!$F:$F,MATCH(1,(MONTH(三跨两临近重点区段!$D:$D)=10)*(三跨两临近重点区段!$A:$A=D109),0))="已取消","已取消",INDEX(三跨两临近重点区段!$D:$D,MATCH(1,(MONTH(三跨两临近重点区段!$D:$D)=10)*(三跨两临近重点区段!$A:$A=D109)*(三跨两临近重点区段!$F:$F="现存区段"),0))),"")</f>
        <v/>
      </c>
      <c r="AB109" s="72" t="str">
        <f t="array" ref="AB109">IFERROR(IF(INDEX(三跨两临近重点区段!$F:$F,MATCH(1,(MONTH(三跨两临近重点区段!$D:$D)=10)*(三跨两临近重点区段!$A:$A=D109),0))="已取消","已取消",INDEX(三跨两临近重点区段!$E:$E,MATCH(1,(MONTH(三跨两临近重点区段!$D:$D)=10)*(三跨两临近重点区段!$A:$A=D109)*(三跨两临近重点区段!$F:$F="现存区段"),0))),"")</f>
        <v/>
      </c>
      <c r="AC109" s="284" t="str">
        <f t="array" ref="AC109">IFERROR(IF(INDEX(三跨两临近重点区段!$F:$F,MATCH(1,(MONTH(三跨两临近重点区段!$D:$D)=11)*(三跨两临近重点区段!$A:$A=D109),0))="已取消","已取消",INDEX(三跨两临近重点区段!$D:$D,MATCH(1,(MONTH(三跨两临近重点区段!$D:$D)=11)*(三跨两临近重点区段!$A:$A=D109)*(三跨两临近重点区段!$F:$F="现存区段"),0))),"")</f>
        <v/>
      </c>
      <c r="AD109" s="72" t="str">
        <f t="array" ref="AD109">IFERROR(IF(INDEX(三跨两临近重点区段!$F:$F,MATCH(1,(MONTH(三跨两临近重点区段!$D:$D)=11)*(三跨两临近重点区段!$A:$A=D109),0))="已取消","已取消",INDEX(三跨两临近重点区段!$E:$E,MATCH(1,(MONTH(三跨两临近重点区段!$D:$D)=11)*(三跨两临近重点区段!$A:$A=D109)*(三跨两临近重点区段!$F:$F="现存区段"),0))),"")</f>
        <v/>
      </c>
      <c r="AE109" s="284" t="str">
        <f t="array" ref="AE109">IFERROR(IF(INDEX(三跨两临近重点区段!$F:$F,MATCH(1,(MONTH(三跨两临近重点区段!$D:$D)=12)*(三跨两临近重点区段!$A:$A=D109),0))="已取消","已取消",INDEX(三跨两临近重点区段!$D:$D,MATCH(1,(MONTH(三跨两临近重点区段!$D:$D)=12)*(三跨两临近重点区段!$A:$A=D109)*(三跨两临近重点区段!$F:$F="现存区段"),0))),"")</f>
        <v/>
      </c>
      <c r="AF109" s="72" t="str">
        <f t="array" ref="AF109">IFERROR(IF(INDEX(三跨两临近重点区段!$F:$F,MATCH(1,(MONTH(三跨两临近重点区段!$D:$D)=12)*(三跨两临近重点区段!$A:$A=D109),0))="已取消","已取消",INDEX(三跨两临近重点区段!$E:$E,MATCH(1,(MONTH(三跨两临近重点区段!$D:$D)=12)*(三跨两临近重点区段!$A:$A=D109)*(三跨两临近重点区段!$F:$F="现存区段"),0))),"")</f>
        <v/>
      </c>
      <c r="AH109" t="e">
        <f t="array" ref="AH109">INDEX(三跨两临近重点区段!$G:$G,MATCH(D109,三跨两临近重点区段!$A:$A,0))</f>
        <v>#N/A</v>
      </c>
      <c r="AI109" t="e">
        <f>INDEX(三跨两临近重点区段!$J:$J,MATCH(D109,三跨两临近重点区段!$A:$A,0))</f>
        <v>#N/A</v>
      </c>
    </row>
    <row r="110" ht="14.25" spans="1:35">
      <c r="A110" s="263" t="s">
        <v>119</v>
      </c>
      <c r="B110" s="264" t="s">
        <v>2289</v>
      </c>
      <c r="C110" s="263" t="s">
        <v>2285</v>
      </c>
      <c r="D110" s="263" t="s">
        <v>2299</v>
      </c>
      <c r="E110" s="265" t="s">
        <v>2137</v>
      </c>
      <c r="F110" s="264" t="s">
        <v>125</v>
      </c>
      <c r="G110" s="263" t="s">
        <v>2138</v>
      </c>
      <c r="H110" s="263" t="s">
        <v>959</v>
      </c>
      <c r="I110" s="271"/>
      <c r="J110" s="196"/>
      <c r="K110" s="196"/>
      <c r="L110" s="196"/>
      <c r="M110" s="270"/>
      <c r="N110" s="270"/>
      <c r="O110" s="33"/>
      <c r="P110" s="107"/>
      <c r="Q110" s="279"/>
      <c r="R110" s="279"/>
      <c r="S110" s="278">
        <v>45447</v>
      </c>
      <c r="T110" s="279" t="s">
        <v>2117</v>
      </c>
      <c r="U110" s="268" t="str">
        <f t="array" ref="U110">IFERROR(IF(INDEX(三跨两临近重点区段!$F:$F,MATCH(1,(MONTH(三跨两临近重点区段!$D:$D)=7)*(三跨两临近重点区段!$A:$A=D110),0))="已取消","已取消",INDEX(三跨两临近重点区段!$D:$D,MATCH(1,(MONTH(三跨两临近重点区段!$D:$D)=7)*(三跨两临近重点区段!$A:$A=D110)*(三跨两临近重点区段!$F:$F="现存区段"),0))),"")</f>
        <v/>
      </c>
      <c r="V110" s="232" t="str">
        <f t="array" ref="V110">IFERROR(IF(INDEX(三跨两临近重点区段!$F:$F,MATCH(1,(MONTH(三跨两临近重点区段!$D:$D)=7)*(三跨两临近重点区段!$A:$A=D110),0))="已取消","已取消",INDEX(三跨两临近重点区段!$E:$E,MATCH(1,(MONTH(三跨两临近重点区段!$D:$D)=7)*(三跨两临近重点区段!$A:$A=D110)*(三跨两临近重点区段!$F:$F="现存区段"),0))),"")</f>
        <v/>
      </c>
      <c r="W110" s="268" t="str">
        <f t="array" ref="W110">IFERROR(IF(INDEX(三跨两临近重点区段!$F:$F,MATCH(1,(MONTH(三跨两临近重点区段!$D:$D)=8)*(三跨两临近重点区段!$A:$A=D110),0))="已取消","已取消",INDEX(三跨两临近重点区段!$D:$D,MATCH(1,(MONTH(三跨两临近重点区段!$D:$D)=8)*(三跨两临近重点区段!$A:$A=D110)*(三跨两临近重点区段!$F:$F="现存区段"),0))),"")</f>
        <v/>
      </c>
      <c r="X110" s="232" t="str">
        <f t="array" ref="X110">IFERROR(IF(INDEX(三跨两临近重点区段!$F:$F,MATCH(1,(MONTH(三跨两临近重点区段!$D:$D)=8)*(三跨两临近重点区段!$A:$A=D110),0))="已取消","已取消",INDEX(三跨两临近重点区段!$E:$E,MATCH(1,(MONTH(三跨两临近重点区段!$D:$D)=8)*(三跨两临近重点区段!$A:$A=D110)*(三跨两临近重点区段!$F:$F="现存区段"),0))),"")</f>
        <v/>
      </c>
      <c r="Y110" s="268" t="str">
        <f t="array" ref="Y110">IFERROR(IF(INDEX(三跨两临近重点区段!$F:$F,MATCH(1,(MONTH(三跨两临近重点区段!$D:$D)=9)*(三跨两临近重点区段!$A:$A=D110),0))="已取消","已取消",INDEX(三跨两临近重点区段!$D:$D,MATCH(1,(MONTH(三跨两临近重点区段!$D:$D)=9)*(三跨两临近重点区段!$A:$A=D110)*(三跨两临近重点区段!$F:$F="现存区段"),0))),"")</f>
        <v/>
      </c>
      <c r="Z110" s="232" t="str">
        <f t="array" ref="Z110">IFERROR(IF(INDEX(三跨两临近重点区段!$F:$F,MATCH(1,(MONTH(三跨两临近重点区段!$D:$D)=9)*(三跨两临近重点区段!$A:$A=D110),0))="已取消","已取消",INDEX(三跨两临近重点区段!$E:$E,MATCH(1,(MONTH(三跨两临近重点区段!$D:$D)=9)*(三跨两临近重点区段!$A:$A=D110)*(三跨两临近重点区段!$F:$F="现存区段"),0))),"")</f>
        <v/>
      </c>
      <c r="AA110" s="268" t="str">
        <f t="array" ref="AA110">IFERROR(IF(INDEX(三跨两临近重点区段!$F:$F,MATCH(1,(MONTH(三跨两临近重点区段!$D:$D)=10)*(三跨两临近重点区段!$A:$A=D110),0))="已取消","已取消",INDEX(三跨两临近重点区段!$D:$D,MATCH(1,(MONTH(三跨两临近重点区段!$D:$D)=10)*(三跨两临近重点区段!$A:$A=D110)*(三跨两临近重点区段!$F:$F="现存区段"),0))),"")</f>
        <v/>
      </c>
      <c r="AB110" s="72" t="str">
        <f t="array" ref="AB110">IFERROR(IF(INDEX(三跨两临近重点区段!$F:$F,MATCH(1,(MONTH(三跨两临近重点区段!$D:$D)=10)*(三跨两临近重点区段!$A:$A=D110),0))="已取消","已取消",INDEX(三跨两临近重点区段!$E:$E,MATCH(1,(MONTH(三跨两临近重点区段!$D:$D)=10)*(三跨两临近重点区段!$A:$A=D110)*(三跨两临近重点区段!$F:$F="现存区段"),0))),"")</f>
        <v/>
      </c>
      <c r="AC110" s="284" t="str">
        <f t="array" ref="AC110">IFERROR(IF(INDEX(三跨两临近重点区段!$F:$F,MATCH(1,(MONTH(三跨两临近重点区段!$D:$D)=11)*(三跨两临近重点区段!$A:$A=D110),0))="已取消","已取消",INDEX(三跨两临近重点区段!$D:$D,MATCH(1,(MONTH(三跨两临近重点区段!$D:$D)=11)*(三跨两临近重点区段!$A:$A=D110)*(三跨两临近重点区段!$F:$F="现存区段"),0))),"")</f>
        <v/>
      </c>
      <c r="AD110" s="72" t="str">
        <f t="array" ref="AD110">IFERROR(IF(INDEX(三跨两临近重点区段!$F:$F,MATCH(1,(MONTH(三跨两临近重点区段!$D:$D)=11)*(三跨两临近重点区段!$A:$A=D110),0))="已取消","已取消",INDEX(三跨两临近重点区段!$E:$E,MATCH(1,(MONTH(三跨两临近重点区段!$D:$D)=11)*(三跨两临近重点区段!$A:$A=D110)*(三跨两临近重点区段!$F:$F="现存区段"),0))),"")</f>
        <v/>
      </c>
      <c r="AE110" s="284" t="str">
        <f t="array" ref="AE110">IFERROR(IF(INDEX(三跨两临近重点区段!$F:$F,MATCH(1,(MONTH(三跨两临近重点区段!$D:$D)=12)*(三跨两临近重点区段!$A:$A=D110),0))="已取消","已取消",INDEX(三跨两临近重点区段!$D:$D,MATCH(1,(MONTH(三跨两临近重点区段!$D:$D)=12)*(三跨两临近重点区段!$A:$A=D110)*(三跨两临近重点区段!$F:$F="现存区段"),0))),"")</f>
        <v/>
      </c>
      <c r="AF110" s="72" t="str">
        <f t="array" ref="AF110">IFERROR(IF(INDEX(三跨两临近重点区段!$F:$F,MATCH(1,(MONTH(三跨两临近重点区段!$D:$D)=12)*(三跨两临近重点区段!$A:$A=D110),0))="已取消","已取消",INDEX(三跨两临近重点区段!$E:$E,MATCH(1,(MONTH(三跨两临近重点区段!$D:$D)=12)*(三跨两临近重点区段!$A:$A=D110)*(三跨两临近重点区段!$F:$F="现存区段"),0))),"")</f>
        <v/>
      </c>
      <c r="AH110" t="e">
        <f t="array" ref="AH110">INDEX(三跨两临近重点区段!$G:$G,MATCH(D110,三跨两临近重点区段!$A:$A,0))</f>
        <v>#N/A</v>
      </c>
      <c r="AI110" t="e">
        <f>INDEX(三跨两临近重点区段!$J:$J,MATCH(D110,三跨两临近重点区段!$A:$A,0))</f>
        <v>#N/A</v>
      </c>
    </row>
    <row r="111" ht="14.25" spans="1:35">
      <c r="A111" s="263" t="s">
        <v>119</v>
      </c>
      <c r="B111" s="264" t="s">
        <v>2289</v>
      </c>
      <c r="C111" s="263" t="s">
        <v>2287</v>
      </c>
      <c r="D111" s="263" t="s">
        <v>2300</v>
      </c>
      <c r="E111" s="265" t="s">
        <v>2137</v>
      </c>
      <c r="F111" s="264" t="s">
        <v>125</v>
      </c>
      <c r="G111" s="263" t="s">
        <v>2138</v>
      </c>
      <c r="H111" s="263" t="s">
        <v>959</v>
      </c>
      <c r="I111" s="271"/>
      <c r="J111" s="196"/>
      <c r="K111" s="196"/>
      <c r="L111" s="196"/>
      <c r="M111" s="270"/>
      <c r="N111" s="270"/>
      <c r="O111" s="33"/>
      <c r="P111" s="107"/>
      <c r="Q111" s="279"/>
      <c r="R111" s="279"/>
      <c r="S111" s="278">
        <v>45447</v>
      </c>
      <c r="T111" s="279" t="s">
        <v>2117</v>
      </c>
      <c r="U111" s="268" t="str">
        <f t="array" ref="U111">IFERROR(IF(INDEX(三跨两临近重点区段!$F:$F,MATCH(1,(MONTH(三跨两临近重点区段!$D:$D)=7)*(三跨两临近重点区段!$A:$A=D111),0))="已取消","已取消",INDEX(三跨两临近重点区段!$D:$D,MATCH(1,(MONTH(三跨两临近重点区段!$D:$D)=7)*(三跨两临近重点区段!$A:$A=D111)*(三跨两临近重点区段!$F:$F="现存区段"),0))),"")</f>
        <v/>
      </c>
      <c r="V111" s="232" t="str">
        <f t="array" ref="V111">IFERROR(IF(INDEX(三跨两临近重点区段!$F:$F,MATCH(1,(MONTH(三跨两临近重点区段!$D:$D)=7)*(三跨两临近重点区段!$A:$A=D111),0))="已取消","已取消",INDEX(三跨两临近重点区段!$E:$E,MATCH(1,(MONTH(三跨两临近重点区段!$D:$D)=7)*(三跨两临近重点区段!$A:$A=D111)*(三跨两临近重点区段!$F:$F="现存区段"),0))),"")</f>
        <v/>
      </c>
      <c r="W111" s="268" t="str">
        <f t="array" ref="W111">IFERROR(IF(INDEX(三跨两临近重点区段!$F:$F,MATCH(1,(MONTH(三跨两临近重点区段!$D:$D)=8)*(三跨两临近重点区段!$A:$A=D111),0))="已取消","已取消",INDEX(三跨两临近重点区段!$D:$D,MATCH(1,(MONTH(三跨两临近重点区段!$D:$D)=8)*(三跨两临近重点区段!$A:$A=D111)*(三跨两临近重点区段!$F:$F="现存区段"),0))),"")</f>
        <v/>
      </c>
      <c r="X111" s="232" t="str">
        <f t="array" ref="X111">IFERROR(IF(INDEX(三跨两临近重点区段!$F:$F,MATCH(1,(MONTH(三跨两临近重点区段!$D:$D)=8)*(三跨两临近重点区段!$A:$A=D111),0))="已取消","已取消",INDEX(三跨两临近重点区段!$E:$E,MATCH(1,(MONTH(三跨两临近重点区段!$D:$D)=8)*(三跨两临近重点区段!$A:$A=D111)*(三跨两临近重点区段!$F:$F="现存区段"),0))),"")</f>
        <v/>
      </c>
      <c r="Y111" s="268" t="str">
        <f t="array" ref="Y111">IFERROR(IF(INDEX(三跨两临近重点区段!$F:$F,MATCH(1,(MONTH(三跨两临近重点区段!$D:$D)=9)*(三跨两临近重点区段!$A:$A=D111),0))="已取消","已取消",INDEX(三跨两临近重点区段!$D:$D,MATCH(1,(MONTH(三跨两临近重点区段!$D:$D)=9)*(三跨两临近重点区段!$A:$A=D111)*(三跨两临近重点区段!$F:$F="现存区段"),0))),"")</f>
        <v/>
      </c>
      <c r="Z111" s="232" t="str">
        <f t="array" ref="Z111">IFERROR(IF(INDEX(三跨两临近重点区段!$F:$F,MATCH(1,(MONTH(三跨两临近重点区段!$D:$D)=9)*(三跨两临近重点区段!$A:$A=D111),0))="已取消","已取消",INDEX(三跨两临近重点区段!$E:$E,MATCH(1,(MONTH(三跨两临近重点区段!$D:$D)=9)*(三跨两临近重点区段!$A:$A=D111)*(三跨两临近重点区段!$F:$F="现存区段"),0))),"")</f>
        <v/>
      </c>
      <c r="AA111" s="268" t="str">
        <f t="array" ref="AA111">IFERROR(IF(INDEX(三跨两临近重点区段!$F:$F,MATCH(1,(MONTH(三跨两临近重点区段!$D:$D)=10)*(三跨两临近重点区段!$A:$A=D111),0))="已取消","已取消",INDEX(三跨两临近重点区段!$D:$D,MATCH(1,(MONTH(三跨两临近重点区段!$D:$D)=10)*(三跨两临近重点区段!$A:$A=D111)*(三跨两临近重点区段!$F:$F="现存区段"),0))),"")</f>
        <v/>
      </c>
      <c r="AB111" s="72" t="str">
        <f t="array" ref="AB111">IFERROR(IF(INDEX(三跨两临近重点区段!$F:$F,MATCH(1,(MONTH(三跨两临近重点区段!$D:$D)=10)*(三跨两临近重点区段!$A:$A=D111),0))="已取消","已取消",INDEX(三跨两临近重点区段!$E:$E,MATCH(1,(MONTH(三跨两临近重点区段!$D:$D)=10)*(三跨两临近重点区段!$A:$A=D111)*(三跨两临近重点区段!$F:$F="现存区段"),0))),"")</f>
        <v/>
      </c>
      <c r="AC111" s="284" t="str">
        <f t="array" ref="AC111">IFERROR(IF(INDEX(三跨两临近重点区段!$F:$F,MATCH(1,(MONTH(三跨两临近重点区段!$D:$D)=11)*(三跨两临近重点区段!$A:$A=D111),0))="已取消","已取消",INDEX(三跨两临近重点区段!$D:$D,MATCH(1,(MONTH(三跨两临近重点区段!$D:$D)=11)*(三跨两临近重点区段!$A:$A=D111)*(三跨两临近重点区段!$F:$F="现存区段"),0))),"")</f>
        <v/>
      </c>
      <c r="AD111" s="72" t="str">
        <f t="array" ref="AD111">IFERROR(IF(INDEX(三跨两临近重点区段!$F:$F,MATCH(1,(MONTH(三跨两临近重点区段!$D:$D)=11)*(三跨两临近重点区段!$A:$A=D111),0))="已取消","已取消",INDEX(三跨两临近重点区段!$E:$E,MATCH(1,(MONTH(三跨两临近重点区段!$D:$D)=11)*(三跨两临近重点区段!$A:$A=D111)*(三跨两临近重点区段!$F:$F="现存区段"),0))),"")</f>
        <v/>
      </c>
      <c r="AE111" s="284" t="str">
        <f t="array" ref="AE111">IFERROR(IF(INDEX(三跨两临近重点区段!$F:$F,MATCH(1,(MONTH(三跨两临近重点区段!$D:$D)=12)*(三跨两临近重点区段!$A:$A=D111),0))="已取消","已取消",INDEX(三跨两临近重点区段!$D:$D,MATCH(1,(MONTH(三跨两临近重点区段!$D:$D)=12)*(三跨两临近重点区段!$A:$A=D111)*(三跨两临近重点区段!$F:$F="现存区段"),0))),"")</f>
        <v/>
      </c>
      <c r="AF111" s="72" t="str">
        <f t="array" ref="AF111">IFERROR(IF(INDEX(三跨两临近重点区段!$F:$F,MATCH(1,(MONTH(三跨两临近重点区段!$D:$D)=12)*(三跨两临近重点区段!$A:$A=D111),0))="已取消","已取消",INDEX(三跨两临近重点区段!$E:$E,MATCH(1,(MONTH(三跨两临近重点区段!$D:$D)=12)*(三跨两临近重点区段!$A:$A=D111)*(三跨两临近重点区段!$F:$F="现存区段"),0))),"")</f>
        <v/>
      </c>
      <c r="AH111" t="e">
        <f t="array" ref="AH111">INDEX(三跨两临近重点区段!$G:$G,MATCH(D111,三跨两临近重点区段!$A:$A,0))</f>
        <v>#N/A</v>
      </c>
      <c r="AI111" t="e">
        <f>INDEX(三跨两临近重点区段!$J:$J,MATCH(D111,三跨两临近重点区段!$A:$A,0))</f>
        <v>#N/A</v>
      </c>
    </row>
    <row r="112" ht="14.25" spans="1:35">
      <c r="A112" s="263" t="s">
        <v>119</v>
      </c>
      <c r="B112" s="264" t="s">
        <v>2301</v>
      </c>
      <c r="C112" s="263" t="s">
        <v>2302</v>
      </c>
      <c r="D112" s="263" t="s">
        <v>2303</v>
      </c>
      <c r="E112" s="265" t="s">
        <v>2137</v>
      </c>
      <c r="F112" s="264" t="s">
        <v>125</v>
      </c>
      <c r="G112" s="263" t="s">
        <v>2138</v>
      </c>
      <c r="H112" s="263" t="s">
        <v>923</v>
      </c>
      <c r="I112" s="271"/>
      <c r="J112" s="196"/>
      <c r="K112" s="196"/>
      <c r="L112" s="196"/>
      <c r="M112" s="270"/>
      <c r="N112" s="270"/>
      <c r="O112" s="33"/>
      <c r="P112" s="107"/>
      <c r="Q112" s="279"/>
      <c r="R112" s="279"/>
      <c r="S112" s="278">
        <v>45447</v>
      </c>
      <c r="T112" s="279" t="s">
        <v>2117</v>
      </c>
      <c r="U112" s="268" t="str">
        <f t="array" ref="U112">IFERROR(IF(INDEX(三跨两临近重点区段!$F:$F,MATCH(1,(MONTH(三跨两临近重点区段!$D:$D)=7)*(三跨两临近重点区段!$A:$A=D112),0))="已取消","已取消",INDEX(三跨两临近重点区段!$D:$D,MATCH(1,(MONTH(三跨两临近重点区段!$D:$D)=7)*(三跨两临近重点区段!$A:$A=D112)*(三跨两临近重点区段!$F:$F="现存区段"),0))),"")</f>
        <v/>
      </c>
      <c r="V112" s="232" t="str">
        <f t="array" ref="V112">IFERROR(IF(INDEX(三跨两临近重点区段!$F:$F,MATCH(1,(MONTH(三跨两临近重点区段!$D:$D)=7)*(三跨两临近重点区段!$A:$A=D112),0))="已取消","已取消",INDEX(三跨两临近重点区段!$E:$E,MATCH(1,(MONTH(三跨两临近重点区段!$D:$D)=7)*(三跨两临近重点区段!$A:$A=D112)*(三跨两临近重点区段!$F:$F="现存区段"),0))),"")</f>
        <v/>
      </c>
      <c r="W112" s="268" t="str">
        <f t="array" ref="W112">IFERROR(IF(INDEX(三跨两临近重点区段!$F:$F,MATCH(1,(MONTH(三跨两临近重点区段!$D:$D)=8)*(三跨两临近重点区段!$A:$A=D112),0))="已取消","已取消",INDEX(三跨两临近重点区段!$D:$D,MATCH(1,(MONTH(三跨两临近重点区段!$D:$D)=8)*(三跨两临近重点区段!$A:$A=D112)*(三跨两临近重点区段!$F:$F="现存区段"),0))),"")</f>
        <v/>
      </c>
      <c r="X112" s="232" t="str">
        <f t="array" ref="X112">IFERROR(IF(INDEX(三跨两临近重点区段!$F:$F,MATCH(1,(MONTH(三跨两临近重点区段!$D:$D)=8)*(三跨两临近重点区段!$A:$A=D112),0))="已取消","已取消",INDEX(三跨两临近重点区段!$E:$E,MATCH(1,(MONTH(三跨两临近重点区段!$D:$D)=8)*(三跨两临近重点区段!$A:$A=D112)*(三跨两临近重点区段!$F:$F="现存区段"),0))),"")</f>
        <v/>
      </c>
      <c r="Y112" s="268" t="str">
        <f t="array" ref="Y112">IFERROR(IF(INDEX(三跨两临近重点区段!$F:$F,MATCH(1,(MONTH(三跨两临近重点区段!$D:$D)=9)*(三跨两临近重点区段!$A:$A=D112),0))="已取消","已取消",INDEX(三跨两临近重点区段!$D:$D,MATCH(1,(MONTH(三跨两临近重点区段!$D:$D)=9)*(三跨两临近重点区段!$A:$A=D112)*(三跨两临近重点区段!$F:$F="现存区段"),0))),"")</f>
        <v/>
      </c>
      <c r="Z112" s="232" t="str">
        <f t="array" ref="Z112">IFERROR(IF(INDEX(三跨两临近重点区段!$F:$F,MATCH(1,(MONTH(三跨两临近重点区段!$D:$D)=9)*(三跨两临近重点区段!$A:$A=D112),0))="已取消","已取消",INDEX(三跨两临近重点区段!$E:$E,MATCH(1,(MONTH(三跨两临近重点区段!$D:$D)=9)*(三跨两临近重点区段!$A:$A=D112)*(三跨两临近重点区段!$F:$F="现存区段"),0))),"")</f>
        <v/>
      </c>
      <c r="AA112" s="268" t="str">
        <f t="array" ref="AA112">IFERROR(IF(INDEX(三跨两临近重点区段!$F:$F,MATCH(1,(MONTH(三跨两临近重点区段!$D:$D)=10)*(三跨两临近重点区段!$A:$A=D112),0))="已取消","已取消",INDEX(三跨两临近重点区段!$D:$D,MATCH(1,(MONTH(三跨两临近重点区段!$D:$D)=10)*(三跨两临近重点区段!$A:$A=D112)*(三跨两临近重点区段!$F:$F="现存区段"),0))),"")</f>
        <v/>
      </c>
      <c r="AB112" s="72" t="str">
        <f t="array" ref="AB112">IFERROR(IF(INDEX(三跨两临近重点区段!$F:$F,MATCH(1,(MONTH(三跨两临近重点区段!$D:$D)=10)*(三跨两临近重点区段!$A:$A=D112),0))="已取消","已取消",INDEX(三跨两临近重点区段!$E:$E,MATCH(1,(MONTH(三跨两临近重点区段!$D:$D)=10)*(三跨两临近重点区段!$A:$A=D112)*(三跨两临近重点区段!$F:$F="现存区段"),0))),"")</f>
        <v/>
      </c>
      <c r="AC112" s="284" t="str">
        <f t="array" ref="AC112">IFERROR(IF(INDEX(三跨两临近重点区段!$F:$F,MATCH(1,(MONTH(三跨两临近重点区段!$D:$D)=11)*(三跨两临近重点区段!$A:$A=D112),0))="已取消","已取消",INDEX(三跨两临近重点区段!$D:$D,MATCH(1,(MONTH(三跨两临近重点区段!$D:$D)=11)*(三跨两临近重点区段!$A:$A=D112)*(三跨两临近重点区段!$F:$F="现存区段"),0))),"")</f>
        <v/>
      </c>
      <c r="AD112" s="72" t="str">
        <f t="array" ref="AD112">IFERROR(IF(INDEX(三跨两临近重点区段!$F:$F,MATCH(1,(MONTH(三跨两临近重点区段!$D:$D)=11)*(三跨两临近重点区段!$A:$A=D112),0))="已取消","已取消",INDEX(三跨两临近重点区段!$E:$E,MATCH(1,(MONTH(三跨两临近重点区段!$D:$D)=11)*(三跨两临近重点区段!$A:$A=D112)*(三跨两临近重点区段!$F:$F="现存区段"),0))),"")</f>
        <v/>
      </c>
      <c r="AE112" s="284" t="str">
        <f t="array" ref="AE112">IFERROR(IF(INDEX(三跨两临近重点区段!$F:$F,MATCH(1,(MONTH(三跨两临近重点区段!$D:$D)=12)*(三跨两临近重点区段!$A:$A=D112),0))="已取消","已取消",INDEX(三跨两临近重点区段!$D:$D,MATCH(1,(MONTH(三跨两临近重点区段!$D:$D)=12)*(三跨两临近重点区段!$A:$A=D112)*(三跨两临近重点区段!$F:$F="现存区段"),0))),"")</f>
        <v/>
      </c>
      <c r="AF112" s="72" t="str">
        <f t="array" ref="AF112">IFERROR(IF(INDEX(三跨两临近重点区段!$F:$F,MATCH(1,(MONTH(三跨两临近重点区段!$D:$D)=12)*(三跨两临近重点区段!$A:$A=D112),0))="已取消","已取消",INDEX(三跨两临近重点区段!$E:$E,MATCH(1,(MONTH(三跨两临近重点区段!$D:$D)=12)*(三跨两临近重点区段!$A:$A=D112)*(三跨两临近重点区段!$F:$F="现存区段"),0))),"")</f>
        <v/>
      </c>
      <c r="AH112" t="e">
        <f t="array" ref="AH112">INDEX(三跨两临近重点区段!$G:$G,MATCH(D112,三跨两临近重点区段!$A:$A,0))</f>
        <v>#N/A</v>
      </c>
      <c r="AI112" t="e">
        <f>INDEX(三跨两临近重点区段!$J:$J,MATCH(D112,三跨两临近重点区段!$A:$A,0))</f>
        <v>#N/A</v>
      </c>
    </row>
    <row r="113" ht="14.25" spans="1:35">
      <c r="A113" s="263" t="s">
        <v>119</v>
      </c>
      <c r="B113" s="264" t="s">
        <v>2301</v>
      </c>
      <c r="C113" s="263" t="s">
        <v>2304</v>
      </c>
      <c r="D113" s="263" t="s">
        <v>2305</v>
      </c>
      <c r="E113" s="265" t="s">
        <v>2137</v>
      </c>
      <c r="F113" s="264" t="s">
        <v>125</v>
      </c>
      <c r="G113" s="263" t="s">
        <v>2138</v>
      </c>
      <c r="H113" s="263" t="s">
        <v>923</v>
      </c>
      <c r="I113" s="271"/>
      <c r="J113" s="196"/>
      <c r="K113" s="196"/>
      <c r="L113" s="196"/>
      <c r="M113" s="270"/>
      <c r="N113" s="270"/>
      <c r="O113" s="33"/>
      <c r="P113" s="107"/>
      <c r="Q113" s="279"/>
      <c r="R113" s="279"/>
      <c r="S113" s="278">
        <v>45447</v>
      </c>
      <c r="T113" s="279" t="s">
        <v>2117</v>
      </c>
      <c r="U113" s="268" t="str">
        <f t="array" ref="U113">IFERROR(IF(INDEX(三跨两临近重点区段!$F:$F,MATCH(1,(MONTH(三跨两临近重点区段!$D:$D)=7)*(三跨两临近重点区段!$A:$A=D113),0))="已取消","已取消",INDEX(三跨两临近重点区段!$D:$D,MATCH(1,(MONTH(三跨两临近重点区段!$D:$D)=7)*(三跨两临近重点区段!$A:$A=D113)*(三跨两临近重点区段!$F:$F="现存区段"),0))),"")</f>
        <v/>
      </c>
      <c r="V113" s="232" t="str">
        <f t="array" ref="V113">IFERROR(IF(INDEX(三跨两临近重点区段!$F:$F,MATCH(1,(MONTH(三跨两临近重点区段!$D:$D)=7)*(三跨两临近重点区段!$A:$A=D113),0))="已取消","已取消",INDEX(三跨两临近重点区段!$E:$E,MATCH(1,(MONTH(三跨两临近重点区段!$D:$D)=7)*(三跨两临近重点区段!$A:$A=D113)*(三跨两临近重点区段!$F:$F="现存区段"),0))),"")</f>
        <v/>
      </c>
      <c r="W113" s="268" t="str">
        <f t="array" ref="W113">IFERROR(IF(INDEX(三跨两临近重点区段!$F:$F,MATCH(1,(MONTH(三跨两临近重点区段!$D:$D)=8)*(三跨两临近重点区段!$A:$A=D113),0))="已取消","已取消",INDEX(三跨两临近重点区段!$D:$D,MATCH(1,(MONTH(三跨两临近重点区段!$D:$D)=8)*(三跨两临近重点区段!$A:$A=D113)*(三跨两临近重点区段!$F:$F="现存区段"),0))),"")</f>
        <v/>
      </c>
      <c r="X113" s="232" t="str">
        <f t="array" ref="X113">IFERROR(IF(INDEX(三跨两临近重点区段!$F:$F,MATCH(1,(MONTH(三跨两临近重点区段!$D:$D)=8)*(三跨两临近重点区段!$A:$A=D113),0))="已取消","已取消",INDEX(三跨两临近重点区段!$E:$E,MATCH(1,(MONTH(三跨两临近重点区段!$D:$D)=8)*(三跨两临近重点区段!$A:$A=D113)*(三跨两临近重点区段!$F:$F="现存区段"),0))),"")</f>
        <v/>
      </c>
      <c r="Y113" s="268" t="str">
        <f t="array" ref="Y113">IFERROR(IF(INDEX(三跨两临近重点区段!$F:$F,MATCH(1,(MONTH(三跨两临近重点区段!$D:$D)=9)*(三跨两临近重点区段!$A:$A=D113),0))="已取消","已取消",INDEX(三跨两临近重点区段!$D:$D,MATCH(1,(MONTH(三跨两临近重点区段!$D:$D)=9)*(三跨两临近重点区段!$A:$A=D113)*(三跨两临近重点区段!$F:$F="现存区段"),0))),"")</f>
        <v/>
      </c>
      <c r="Z113" s="232" t="str">
        <f t="array" ref="Z113">IFERROR(IF(INDEX(三跨两临近重点区段!$F:$F,MATCH(1,(MONTH(三跨两临近重点区段!$D:$D)=9)*(三跨两临近重点区段!$A:$A=D113),0))="已取消","已取消",INDEX(三跨两临近重点区段!$E:$E,MATCH(1,(MONTH(三跨两临近重点区段!$D:$D)=9)*(三跨两临近重点区段!$A:$A=D113)*(三跨两临近重点区段!$F:$F="现存区段"),0))),"")</f>
        <v/>
      </c>
      <c r="AA113" s="268" t="str">
        <f t="array" ref="AA113">IFERROR(IF(INDEX(三跨两临近重点区段!$F:$F,MATCH(1,(MONTH(三跨两临近重点区段!$D:$D)=10)*(三跨两临近重点区段!$A:$A=D113),0))="已取消","已取消",INDEX(三跨两临近重点区段!$D:$D,MATCH(1,(MONTH(三跨两临近重点区段!$D:$D)=10)*(三跨两临近重点区段!$A:$A=D113)*(三跨两临近重点区段!$F:$F="现存区段"),0))),"")</f>
        <v/>
      </c>
      <c r="AB113" s="72" t="str">
        <f t="array" ref="AB113">IFERROR(IF(INDEX(三跨两临近重点区段!$F:$F,MATCH(1,(MONTH(三跨两临近重点区段!$D:$D)=10)*(三跨两临近重点区段!$A:$A=D113),0))="已取消","已取消",INDEX(三跨两临近重点区段!$E:$E,MATCH(1,(MONTH(三跨两临近重点区段!$D:$D)=10)*(三跨两临近重点区段!$A:$A=D113)*(三跨两临近重点区段!$F:$F="现存区段"),0))),"")</f>
        <v/>
      </c>
      <c r="AC113" s="284" t="str">
        <f t="array" ref="AC113">IFERROR(IF(INDEX(三跨两临近重点区段!$F:$F,MATCH(1,(MONTH(三跨两临近重点区段!$D:$D)=11)*(三跨两临近重点区段!$A:$A=D113),0))="已取消","已取消",INDEX(三跨两临近重点区段!$D:$D,MATCH(1,(MONTH(三跨两临近重点区段!$D:$D)=11)*(三跨两临近重点区段!$A:$A=D113)*(三跨两临近重点区段!$F:$F="现存区段"),0))),"")</f>
        <v/>
      </c>
      <c r="AD113" s="72" t="str">
        <f t="array" ref="AD113">IFERROR(IF(INDEX(三跨两临近重点区段!$F:$F,MATCH(1,(MONTH(三跨两临近重点区段!$D:$D)=11)*(三跨两临近重点区段!$A:$A=D113),0))="已取消","已取消",INDEX(三跨两临近重点区段!$E:$E,MATCH(1,(MONTH(三跨两临近重点区段!$D:$D)=11)*(三跨两临近重点区段!$A:$A=D113)*(三跨两临近重点区段!$F:$F="现存区段"),0))),"")</f>
        <v/>
      </c>
      <c r="AE113" s="284" t="str">
        <f t="array" ref="AE113">IFERROR(IF(INDEX(三跨两临近重点区段!$F:$F,MATCH(1,(MONTH(三跨两临近重点区段!$D:$D)=12)*(三跨两临近重点区段!$A:$A=D113),0))="已取消","已取消",INDEX(三跨两临近重点区段!$D:$D,MATCH(1,(MONTH(三跨两临近重点区段!$D:$D)=12)*(三跨两临近重点区段!$A:$A=D113)*(三跨两临近重点区段!$F:$F="现存区段"),0))),"")</f>
        <v/>
      </c>
      <c r="AF113" s="72" t="str">
        <f t="array" ref="AF113">IFERROR(IF(INDEX(三跨两临近重点区段!$F:$F,MATCH(1,(MONTH(三跨两临近重点区段!$D:$D)=12)*(三跨两临近重点区段!$A:$A=D113),0))="已取消","已取消",INDEX(三跨两临近重点区段!$E:$E,MATCH(1,(MONTH(三跨两临近重点区段!$D:$D)=12)*(三跨两临近重点区段!$A:$A=D113)*(三跨两临近重点区段!$F:$F="现存区段"),0))),"")</f>
        <v/>
      </c>
      <c r="AH113" t="e">
        <f t="array" ref="AH113">INDEX(三跨两临近重点区段!$G:$G,MATCH(D113,三跨两临近重点区段!$A:$A,0))</f>
        <v>#N/A</v>
      </c>
      <c r="AI113" t="e">
        <f>INDEX(三跨两临近重点区段!$J:$J,MATCH(D113,三跨两临近重点区段!$A:$A,0))</f>
        <v>#N/A</v>
      </c>
    </row>
    <row r="114" ht="14.25" spans="1:35">
      <c r="A114" s="263" t="s">
        <v>119</v>
      </c>
      <c r="B114" s="264" t="s">
        <v>2301</v>
      </c>
      <c r="C114" s="263" t="s">
        <v>2167</v>
      </c>
      <c r="D114" s="263" t="s">
        <v>2306</v>
      </c>
      <c r="E114" s="265" t="s">
        <v>2137</v>
      </c>
      <c r="F114" s="264" t="s">
        <v>125</v>
      </c>
      <c r="G114" s="263" t="s">
        <v>2138</v>
      </c>
      <c r="H114" s="263" t="s">
        <v>923</v>
      </c>
      <c r="I114" s="271"/>
      <c r="J114" s="196"/>
      <c r="K114" s="196"/>
      <c r="L114" s="196"/>
      <c r="M114" s="270"/>
      <c r="N114" s="270"/>
      <c r="O114" s="33"/>
      <c r="P114" s="107"/>
      <c r="Q114" s="279"/>
      <c r="R114" s="279"/>
      <c r="S114" s="278">
        <v>45447</v>
      </c>
      <c r="T114" s="279" t="s">
        <v>2117</v>
      </c>
      <c r="U114" s="268" t="str">
        <f t="array" ref="U114">IFERROR(IF(INDEX(三跨两临近重点区段!$F:$F,MATCH(1,(MONTH(三跨两临近重点区段!$D:$D)=7)*(三跨两临近重点区段!$A:$A=D114),0))="已取消","已取消",INDEX(三跨两临近重点区段!$D:$D,MATCH(1,(MONTH(三跨两临近重点区段!$D:$D)=7)*(三跨两临近重点区段!$A:$A=D114)*(三跨两临近重点区段!$F:$F="现存区段"),0))),"")</f>
        <v/>
      </c>
      <c r="V114" s="232" t="str">
        <f t="array" ref="V114">IFERROR(IF(INDEX(三跨两临近重点区段!$F:$F,MATCH(1,(MONTH(三跨两临近重点区段!$D:$D)=7)*(三跨两临近重点区段!$A:$A=D114),0))="已取消","已取消",INDEX(三跨两临近重点区段!$E:$E,MATCH(1,(MONTH(三跨两临近重点区段!$D:$D)=7)*(三跨两临近重点区段!$A:$A=D114)*(三跨两临近重点区段!$F:$F="现存区段"),0))),"")</f>
        <v/>
      </c>
      <c r="W114" s="268" t="str">
        <f t="array" ref="W114">IFERROR(IF(INDEX(三跨两临近重点区段!$F:$F,MATCH(1,(MONTH(三跨两临近重点区段!$D:$D)=8)*(三跨两临近重点区段!$A:$A=D114),0))="已取消","已取消",INDEX(三跨两临近重点区段!$D:$D,MATCH(1,(MONTH(三跨两临近重点区段!$D:$D)=8)*(三跨两临近重点区段!$A:$A=D114)*(三跨两临近重点区段!$F:$F="现存区段"),0))),"")</f>
        <v/>
      </c>
      <c r="X114" s="232" t="str">
        <f t="array" ref="X114">IFERROR(IF(INDEX(三跨两临近重点区段!$F:$F,MATCH(1,(MONTH(三跨两临近重点区段!$D:$D)=8)*(三跨两临近重点区段!$A:$A=D114),0))="已取消","已取消",INDEX(三跨两临近重点区段!$E:$E,MATCH(1,(MONTH(三跨两临近重点区段!$D:$D)=8)*(三跨两临近重点区段!$A:$A=D114)*(三跨两临近重点区段!$F:$F="现存区段"),0))),"")</f>
        <v/>
      </c>
      <c r="Y114" s="268" t="str">
        <f t="array" ref="Y114">IFERROR(IF(INDEX(三跨两临近重点区段!$F:$F,MATCH(1,(MONTH(三跨两临近重点区段!$D:$D)=9)*(三跨两临近重点区段!$A:$A=D114),0))="已取消","已取消",INDEX(三跨两临近重点区段!$D:$D,MATCH(1,(MONTH(三跨两临近重点区段!$D:$D)=9)*(三跨两临近重点区段!$A:$A=D114)*(三跨两临近重点区段!$F:$F="现存区段"),0))),"")</f>
        <v/>
      </c>
      <c r="Z114" s="232" t="str">
        <f t="array" ref="Z114">IFERROR(IF(INDEX(三跨两临近重点区段!$F:$F,MATCH(1,(MONTH(三跨两临近重点区段!$D:$D)=9)*(三跨两临近重点区段!$A:$A=D114),0))="已取消","已取消",INDEX(三跨两临近重点区段!$E:$E,MATCH(1,(MONTH(三跨两临近重点区段!$D:$D)=9)*(三跨两临近重点区段!$A:$A=D114)*(三跨两临近重点区段!$F:$F="现存区段"),0))),"")</f>
        <v/>
      </c>
      <c r="AA114" s="268" t="str">
        <f t="array" ref="AA114">IFERROR(IF(INDEX(三跨两临近重点区段!$F:$F,MATCH(1,(MONTH(三跨两临近重点区段!$D:$D)=10)*(三跨两临近重点区段!$A:$A=D114),0))="已取消","已取消",INDEX(三跨两临近重点区段!$D:$D,MATCH(1,(MONTH(三跨两临近重点区段!$D:$D)=10)*(三跨两临近重点区段!$A:$A=D114)*(三跨两临近重点区段!$F:$F="现存区段"),0))),"")</f>
        <v/>
      </c>
      <c r="AB114" s="72" t="str">
        <f t="array" ref="AB114">IFERROR(IF(INDEX(三跨两临近重点区段!$F:$F,MATCH(1,(MONTH(三跨两临近重点区段!$D:$D)=10)*(三跨两临近重点区段!$A:$A=D114),0))="已取消","已取消",INDEX(三跨两临近重点区段!$E:$E,MATCH(1,(MONTH(三跨两临近重点区段!$D:$D)=10)*(三跨两临近重点区段!$A:$A=D114)*(三跨两临近重点区段!$F:$F="现存区段"),0))),"")</f>
        <v/>
      </c>
      <c r="AC114" s="284" t="str">
        <f t="array" ref="AC114">IFERROR(IF(INDEX(三跨两临近重点区段!$F:$F,MATCH(1,(MONTH(三跨两临近重点区段!$D:$D)=11)*(三跨两临近重点区段!$A:$A=D114),0))="已取消","已取消",INDEX(三跨两临近重点区段!$D:$D,MATCH(1,(MONTH(三跨两临近重点区段!$D:$D)=11)*(三跨两临近重点区段!$A:$A=D114)*(三跨两临近重点区段!$F:$F="现存区段"),0))),"")</f>
        <v/>
      </c>
      <c r="AD114" s="72" t="str">
        <f t="array" ref="AD114">IFERROR(IF(INDEX(三跨两临近重点区段!$F:$F,MATCH(1,(MONTH(三跨两临近重点区段!$D:$D)=11)*(三跨两临近重点区段!$A:$A=D114),0))="已取消","已取消",INDEX(三跨两临近重点区段!$E:$E,MATCH(1,(MONTH(三跨两临近重点区段!$D:$D)=11)*(三跨两临近重点区段!$A:$A=D114)*(三跨两临近重点区段!$F:$F="现存区段"),0))),"")</f>
        <v/>
      </c>
      <c r="AE114" s="284" t="str">
        <f t="array" ref="AE114">IFERROR(IF(INDEX(三跨两临近重点区段!$F:$F,MATCH(1,(MONTH(三跨两临近重点区段!$D:$D)=12)*(三跨两临近重点区段!$A:$A=D114),0))="已取消","已取消",INDEX(三跨两临近重点区段!$D:$D,MATCH(1,(MONTH(三跨两临近重点区段!$D:$D)=12)*(三跨两临近重点区段!$A:$A=D114)*(三跨两临近重点区段!$F:$F="现存区段"),0))),"")</f>
        <v/>
      </c>
      <c r="AF114" s="72" t="str">
        <f t="array" ref="AF114">IFERROR(IF(INDEX(三跨两临近重点区段!$F:$F,MATCH(1,(MONTH(三跨两临近重点区段!$D:$D)=12)*(三跨两临近重点区段!$A:$A=D114),0))="已取消","已取消",INDEX(三跨两临近重点区段!$E:$E,MATCH(1,(MONTH(三跨两临近重点区段!$D:$D)=12)*(三跨两临近重点区段!$A:$A=D114)*(三跨两临近重点区段!$F:$F="现存区段"),0))),"")</f>
        <v/>
      </c>
      <c r="AH114" t="e">
        <f t="array" ref="AH114">INDEX(三跨两临近重点区段!$G:$G,MATCH(D114,三跨两临近重点区段!$A:$A,0))</f>
        <v>#N/A</v>
      </c>
      <c r="AI114" t="e">
        <f>INDEX(三跨两临近重点区段!$J:$J,MATCH(D114,三跨两临近重点区段!$A:$A,0))</f>
        <v>#N/A</v>
      </c>
    </row>
    <row r="115" ht="14.25" spans="1:35">
      <c r="A115" s="263" t="s">
        <v>119</v>
      </c>
      <c r="B115" s="264" t="s">
        <v>2301</v>
      </c>
      <c r="C115" s="263" t="s">
        <v>2307</v>
      </c>
      <c r="D115" s="263" t="s">
        <v>2308</v>
      </c>
      <c r="E115" s="265" t="s">
        <v>2137</v>
      </c>
      <c r="F115" s="264" t="s">
        <v>125</v>
      </c>
      <c r="G115" s="263" t="s">
        <v>2138</v>
      </c>
      <c r="H115" s="263" t="s">
        <v>923</v>
      </c>
      <c r="I115" s="271"/>
      <c r="J115" s="196"/>
      <c r="K115" s="196"/>
      <c r="L115" s="196"/>
      <c r="M115" s="270"/>
      <c r="N115" s="270"/>
      <c r="O115" s="33"/>
      <c r="P115" s="107"/>
      <c r="Q115" s="279"/>
      <c r="R115" s="279"/>
      <c r="S115" s="278">
        <v>45460</v>
      </c>
      <c r="T115" s="279" t="s">
        <v>2117</v>
      </c>
      <c r="U115" s="268" t="str">
        <f t="array" ref="U115">IFERROR(IF(INDEX(三跨两临近重点区段!$F:$F,MATCH(1,(MONTH(三跨两临近重点区段!$D:$D)=7)*(三跨两临近重点区段!$A:$A=D115),0))="已取消","已取消",INDEX(三跨两临近重点区段!$D:$D,MATCH(1,(MONTH(三跨两临近重点区段!$D:$D)=7)*(三跨两临近重点区段!$A:$A=D115)*(三跨两临近重点区段!$F:$F="现存区段"),0))),"")</f>
        <v/>
      </c>
      <c r="V115" s="232" t="str">
        <f t="array" ref="V115">IFERROR(IF(INDEX(三跨两临近重点区段!$F:$F,MATCH(1,(MONTH(三跨两临近重点区段!$D:$D)=7)*(三跨两临近重点区段!$A:$A=D115),0))="已取消","已取消",INDEX(三跨两临近重点区段!$E:$E,MATCH(1,(MONTH(三跨两临近重点区段!$D:$D)=7)*(三跨两临近重点区段!$A:$A=D115)*(三跨两临近重点区段!$F:$F="现存区段"),0))),"")</f>
        <v/>
      </c>
      <c r="W115" s="268" t="str">
        <f t="array" ref="W115">IFERROR(IF(INDEX(三跨两临近重点区段!$F:$F,MATCH(1,(MONTH(三跨两临近重点区段!$D:$D)=8)*(三跨两临近重点区段!$A:$A=D115),0))="已取消","已取消",INDEX(三跨两临近重点区段!$D:$D,MATCH(1,(MONTH(三跨两临近重点区段!$D:$D)=8)*(三跨两临近重点区段!$A:$A=D115)*(三跨两临近重点区段!$F:$F="现存区段"),0))),"")</f>
        <v/>
      </c>
      <c r="X115" s="232" t="str">
        <f t="array" ref="X115">IFERROR(IF(INDEX(三跨两临近重点区段!$F:$F,MATCH(1,(MONTH(三跨两临近重点区段!$D:$D)=8)*(三跨两临近重点区段!$A:$A=D115),0))="已取消","已取消",INDEX(三跨两临近重点区段!$E:$E,MATCH(1,(MONTH(三跨两临近重点区段!$D:$D)=8)*(三跨两临近重点区段!$A:$A=D115)*(三跨两临近重点区段!$F:$F="现存区段"),0))),"")</f>
        <v/>
      </c>
      <c r="Y115" s="268" t="str">
        <f t="array" ref="Y115">IFERROR(IF(INDEX(三跨两临近重点区段!$F:$F,MATCH(1,(MONTH(三跨两临近重点区段!$D:$D)=9)*(三跨两临近重点区段!$A:$A=D115),0))="已取消","已取消",INDEX(三跨两临近重点区段!$D:$D,MATCH(1,(MONTH(三跨两临近重点区段!$D:$D)=9)*(三跨两临近重点区段!$A:$A=D115)*(三跨两临近重点区段!$F:$F="现存区段"),0))),"")</f>
        <v/>
      </c>
      <c r="Z115" s="232" t="str">
        <f t="array" ref="Z115">IFERROR(IF(INDEX(三跨两临近重点区段!$F:$F,MATCH(1,(MONTH(三跨两临近重点区段!$D:$D)=9)*(三跨两临近重点区段!$A:$A=D115),0))="已取消","已取消",INDEX(三跨两临近重点区段!$E:$E,MATCH(1,(MONTH(三跨两临近重点区段!$D:$D)=9)*(三跨两临近重点区段!$A:$A=D115)*(三跨两临近重点区段!$F:$F="现存区段"),0))),"")</f>
        <v/>
      </c>
      <c r="AA115" s="268" t="str">
        <f t="array" ref="AA115">IFERROR(IF(INDEX(三跨两临近重点区段!$F:$F,MATCH(1,(MONTH(三跨两临近重点区段!$D:$D)=10)*(三跨两临近重点区段!$A:$A=D115),0))="已取消","已取消",INDEX(三跨两临近重点区段!$D:$D,MATCH(1,(MONTH(三跨两临近重点区段!$D:$D)=10)*(三跨两临近重点区段!$A:$A=D115)*(三跨两临近重点区段!$F:$F="现存区段"),0))),"")</f>
        <v/>
      </c>
      <c r="AB115" s="72" t="str">
        <f t="array" ref="AB115">IFERROR(IF(INDEX(三跨两临近重点区段!$F:$F,MATCH(1,(MONTH(三跨两临近重点区段!$D:$D)=10)*(三跨两临近重点区段!$A:$A=D115),0))="已取消","已取消",INDEX(三跨两临近重点区段!$E:$E,MATCH(1,(MONTH(三跨两临近重点区段!$D:$D)=10)*(三跨两临近重点区段!$A:$A=D115)*(三跨两临近重点区段!$F:$F="现存区段"),0))),"")</f>
        <v/>
      </c>
      <c r="AC115" s="284" t="str">
        <f t="array" ref="AC115">IFERROR(IF(INDEX(三跨两临近重点区段!$F:$F,MATCH(1,(MONTH(三跨两临近重点区段!$D:$D)=11)*(三跨两临近重点区段!$A:$A=D115),0))="已取消","已取消",INDEX(三跨两临近重点区段!$D:$D,MATCH(1,(MONTH(三跨两临近重点区段!$D:$D)=11)*(三跨两临近重点区段!$A:$A=D115)*(三跨两临近重点区段!$F:$F="现存区段"),0))),"")</f>
        <v/>
      </c>
      <c r="AD115" s="72" t="str">
        <f t="array" ref="AD115">IFERROR(IF(INDEX(三跨两临近重点区段!$F:$F,MATCH(1,(MONTH(三跨两临近重点区段!$D:$D)=11)*(三跨两临近重点区段!$A:$A=D115),0))="已取消","已取消",INDEX(三跨两临近重点区段!$E:$E,MATCH(1,(MONTH(三跨两临近重点区段!$D:$D)=11)*(三跨两临近重点区段!$A:$A=D115)*(三跨两临近重点区段!$F:$F="现存区段"),0))),"")</f>
        <v/>
      </c>
      <c r="AE115" s="284" t="str">
        <f t="array" ref="AE115">IFERROR(IF(INDEX(三跨两临近重点区段!$F:$F,MATCH(1,(MONTH(三跨两临近重点区段!$D:$D)=12)*(三跨两临近重点区段!$A:$A=D115),0))="已取消","已取消",INDEX(三跨两临近重点区段!$D:$D,MATCH(1,(MONTH(三跨两临近重点区段!$D:$D)=12)*(三跨两临近重点区段!$A:$A=D115)*(三跨两临近重点区段!$F:$F="现存区段"),0))),"")</f>
        <v/>
      </c>
      <c r="AF115" s="72" t="str">
        <f t="array" ref="AF115">IFERROR(IF(INDEX(三跨两临近重点区段!$F:$F,MATCH(1,(MONTH(三跨两临近重点区段!$D:$D)=12)*(三跨两临近重点区段!$A:$A=D115),0))="已取消","已取消",INDEX(三跨两临近重点区段!$E:$E,MATCH(1,(MONTH(三跨两临近重点区段!$D:$D)=12)*(三跨两临近重点区段!$A:$A=D115)*(三跨两临近重点区段!$F:$F="现存区段"),0))),"")</f>
        <v/>
      </c>
      <c r="AH115" t="e">
        <f t="array" ref="AH115">INDEX(三跨两临近重点区段!$G:$G,MATCH(D115,三跨两临近重点区段!$A:$A,0))</f>
        <v>#N/A</v>
      </c>
      <c r="AI115" t="e">
        <f>INDEX(三跨两临近重点区段!$J:$J,MATCH(D115,三跨两临近重点区段!$A:$A,0))</f>
        <v>#N/A</v>
      </c>
    </row>
    <row r="116" ht="14.25" spans="1:35">
      <c r="A116" s="263" t="s">
        <v>119</v>
      </c>
      <c r="B116" s="264" t="s">
        <v>2301</v>
      </c>
      <c r="C116" s="263" t="s">
        <v>2309</v>
      </c>
      <c r="D116" s="263" t="s">
        <v>2310</v>
      </c>
      <c r="E116" s="265" t="s">
        <v>2137</v>
      </c>
      <c r="F116" s="264" t="s">
        <v>125</v>
      </c>
      <c r="G116" s="263" t="s">
        <v>2138</v>
      </c>
      <c r="H116" s="263" t="s">
        <v>923</v>
      </c>
      <c r="I116" s="271"/>
      <c r="J116" s="196"/>
      <c r="K116" s="196"/>
      <c r="L116" s="196"/>
      <c r="M116" s="270"/>
      <c r="N116" s="270"/>
      <c r="O116" s="33"/>
      <c r="P116" s="107"/>
      <c r="Q116" s="279"/>
      <c r="R116" s="279"/>
      <c r="S116" s="278">
        <v>45447</v>
      </c>
      <c r="T116" s="279" t="s">
        <v>2117</v>
      </c>
      <c r="U116" s="268" t="str">
        <f t="array" ref="U116">IFERROR(IF(INDEX(三跨两临近重点区段!$F:$F,MATCH(1,(MONTH(三跨两临近重点区段!$D:$D)=7)*(三跨两临近重点区段!$A:$A=D116),0))="已取消","已取消",INDEX(三跨两临近重点区段!$D:$D,MATCH(1,(MONTH(三跨两临近重点区段!$D:$D)=7)*(三跨两临近重点区段!$A:$A=D116)*(三跨两临近重点区段!$F:$F="现存区段"),0))),"")</f>
        <v/>
      </c>
      <c r="V116" s="232" t="str">
        <f t="array" ref="V116">IFERROR(IF(INDEX(三跨两临近重点区段!$F:$F,MATCH(1,(MONTH(三跨两临近重点区段!$D:$D)=7)*(三跨两临近重点区段!$A:$A=D116),0))="已取消","已取消",INDEX(三跨两临近重点区段!$E:$E,MATCH(1,(MONTH(三跨两临近重点区段!$D:$D)=7)*(三跨两临近重点区段!$A:$A=D116)*(三跨两临近重点区段!$F:$F="现存区段"),0))),"")</f>
        <v/>
      </c>
      <c r="W116" s="268" t="str">
        <f t="array" ref="W116">IFERROR(IF(INDEX(三跨两临近重点区段!$F:$F,MATCH(1,(MONTH(三跨两临近重点区段!$D:$D)=8)*(三跨两临近重点区段!$A:$A=D116),0))="已取消","已取消",INDEX(三跨两临近重点区段!$D:$D,MATCH(1,(MONTH(三跨两临近重点区段!$D:$D)=8)*(三跨两临近重点区段!$A:$A=D116)*(三跨两临近重点区段!$F:$F="现存区段"),0))),"")</f>
        <v/>
      </c>
      <c r="X116" s="232" t="str">
        <f t="array" ref="X116">IFERROR(IF(INDEX(三跨两临近重点区段!$F:$F,MATCH(1,(MONTH(三跨两临近重点区段!$D:$D)=8)*(三跨两临近重点区段!$A:$A=D116),0))="已取消","已取消",INDEX(三跨两临近重点区段!$E:$E,MATCH(1,(MONTH(三跨两临近重点区段!$D:$D)=8)*(三跨两临近重点区段!$A:$A=D116)*(三跨两临近重点区段!$F:$F="现存区段"),0))),"")</f>
        <v/>
      </c>
      <c r="Y116" s="268" t="str">
        <f t="array" ref="Y116">IFERROR(IF(INDEX(三跨两临近重点区段!$F:$F,MATCH(1,(MONTH(三跨两临近重点区段!$D:$D)=9)*(三跨两临近重点区段!$A:$A=D116),0))="已取消","已取消",INDEX(三跨两临近重点区段!$D:$D,MATCH(1,(MONTH(三跨两临近重点区段!$D:$D)=9)*(三跨两临近重点区段!$A:$A=D116)*(三跨两临近重点区段!$F:$F="现存区段"),0))),"")</f>
        <v/>
      </c>
      <c r="Z116" s="232" t="str">
        <f t="array" ref="Z116">IFERROR(IF(INDEX(三跨两临近重点区段!$F:$F,MATCH(1,(MONTH(三跨两临近重点区段!$D:$D)=9)*(三跨两临近重点区段!$A:$A=D116),0))="已取消","已取消",INDEX(三跨两临近重点区段!$E:$E,MATCH(1,(MONTH(三跨两临近重点区段!$D:$D)=9)*(三跨两临近重点区段!$A:$A=D116)*(三跨两临近重点区段!$F:$F="现存区段"),0))),"")</f>
        <v/>
      </c>
      <c r="AA116" s="268" t="str">
        <f t="array" ref="AA116">IFERROR(IF(INDEX(三跨两临近重点区段!$F:$F,MATCH(1,(MONTH(三跨两临近重点区段!$D:$D)=10)*(三跨两临近重点区段!$A:$A=D116),0))="已取消","已取消",INDEX(三跨两临近重点区段!$D:$D,MATCH(1,(MONTH(三跨两临近重点区段!$D:$D)=10)*(三跨两临近重点区段!$A:$A=D116)*(三跨两临近重点区段!$F:$F="现存区段"),0))),"")</f>
        <v/>
      </c>
      <c r="AB116" s="72" t="str">
        <f t="array" ref="AB116">IFERROR(IF(INDEX(三跨两临近重点区段!$F:$F,MATCH(1,(MONTH(三跨两临近重点区段!$D:$D)=10)*(三跨两临近重点区段!$A:$A=D116),0))="已取消","已取消",INDEX(三跨两临近重点区段!$E:$E,MATCH(1,(MONTH(三跨两临近重点区段!$D:$D)=10)*(三跨两临近重点区段!$A:$A=D116)*(三跨两临近重点区段!$F:$F="现存区段"),0))),"")</f>
        <v/>
      </c>
      <c r="AC116" s="284" t="str">
        <f t="array" ref="AC116">IFERROR(IF(INDEX(三跨两临近重点区段!$F:$F,MATCH(1,(MONTH(三跨两临近重点区段!$D:$D)=11)*(三跨两临近重点区段!$A:$A=D116),0))="已取消","已取消",INDEX(三跨两临近重点区段!$D:$D,MATCH(1,(MONTH(三跨两临近重点区段!$D:$D)=11)*(三跨两临近重点区段!$A:$A=D116)*(三跨两临近重点区段!$F:$F="现存区段"),0))),"")</f>
        <v/>
      </c>
      <c r="AD116" s="72" t="str">
        <f t="array" ref="AD116">IFERROR(IF(INDEX(三跨两临近重点区段!$F:$F,MATCH(1,(MONTH(三跨两临近重点区段!$D:$D)=11)*(三跨两临近重点区段!$A:$A=D116),0))="已取消","已取消",INDEX(三跨两临近重点区段!$E:$E,MATCH(1,(MONTH(三跨两临近重点区段!$D:$D)=11)*(三跨两临近重点区段!$A:$A=D116)*(三跨两临近重点区段!$F:$F="现存区段"),0))),"")</f>
        <v/>
      </c>
      <c r="AE116" s="284" t="str">
        <f t="array" ref="AE116">IFERROR(IF(INDEX(三跨两临近重点区段!$F:$F,MATCH(1,(MONTH(三跨两临近重点区段!$D:$D)=12)*(三跨两临近重点区段!$A:$A=D116),0))="已取消","已取消",INDEX(三跨两临近重点区段!$D:$D,MATCH(1,(MONTH(三跨两临近重点区段!$D:$D)=12)*(三跨两临近重点区段!$A:$A=D116)*(三跨两临近重点区段!$F:$F="现存区段"),0))),"")</f>
        <v/>
      </c>
      <c r="AF116" s="72" t="str">
        <f t="array" ref="AF116">IFERROR(IF(INDEX(三跨两临近重点区段!$F:$F,MATCH(1,(MONTH(三跨两临近重点区段!$D:$D)=12)*(三跨两临近重点区段!$A:$A=D116),0))="已取消","已取消",INDEX(三跨两临近重点区段!$E:$E,MATCH(1,(MONTH(三跨两临近重点区段!$D:$D)=12)*(三跨两临近重点区段!$A:$A=D116)*(三跨两临近重点区段!$F:$F="现存区段"),0))),"")</f>
        <v/>
      </c>
      <c r="AH116" t="e">
        <f t="array" ref="AH116">INDEX(三跨两临近重点区段!$G:$G,MATCH(D116,三跨两临近重点区段!$A:$A,0))</f>
        <v>#N/A</v>
      </c>
      <c r="AI116" t="e">
        <f>INDEX(三跨两临近重点区段!$J:$J,MATCH(D116,三跨两临近重点区段!$A:$A,0))</f>
        <v>#N/A</v>
      </c>
    </row>
    <row r="117" ht="14.25" spans="1:35">
      <c r="A117" s="263" t="s">
        <v>119</v>
      </c>
      <c r="B117" s="264" t="s">
        <v>2301</v>
      </c>
      <c r="C117" s="263" t="s">
        <v>2277</v>
      </c>
      <c r="D117" s="263" t="s">
        <v>2311</v>
      </c>
      <c r="E117" s="265" t="s">
        <v>2137</v>
      </c>
      <c r="F117" s="264" t="s">
        <v>125</v>
      </c>
      <c r="G117" s="263" t="s">
        <v>2138</v>
      </c>
      <c r="H117" s="263" t="s">
        <v>923</v>
      </c>
      <c r="I117" s="271"/>
      <c r="J117" s="196"/>
      <c r="K117" s="196"/>
      <c r="L117" s="196"/>
      <c r="M117" s="270"/>
      <c r="N117" s="270"/>
      <c r="O117" s="33"/>
      <c r="P117" s="107"/>
      <c r="Q117" s="279"/>
      <c r="R117" s="279"/>
      <c r="S117" s="278">
        <v>45447</v>
      </c>
      <c r="T117" s="279" t="s">
        <v>2117</v>
      </c>
      <c r="U117" s="268" t="str">
        <f t="array" ref="U117">IFERROR(IF(INDEX(三跨两临近重点区段!$F:$F,MATCH(1,(MONTH(三跨两临近重点区段!$D:$D)=7)*(三跨两临近重点区段!$A:$A=D117),0))="已取消","已取消",INDEX(三跨两临近重点区段!$D:$D,MATCH(1,(MONTH(三跨两临近重点区段!$D:$D)=7)*(三跨两临近重点区段!$A:$A=D117)*(三跨两临近重点区段!$F:$F="现存区段"),0))),"")</f>
        <v/>
      </c>
      <c r="V117" s="232" t="str">
        <f t="array" ref="V117">IFERROR(IF(INDEX(三跨两临近重点区段!$F:$F,MATCH(1,(MONTH(三跨两临近重点区段!$D:$D)=7)*(三跨两临近重点区段!$A:$A=D117),0))="已取消","已取消",INDEX(三跨两临近重点区段!$E:$E,MATCH(1,(MONTH(三跨两临近重点区段!$D:$D)=7)*(三跨两临近重点区段!$A:$A=D117)*(三跨两临近重点区段!$F:$F="现存区段"),0))),"")</f>
        <v/>
      </c>
      <c r="W117" s="268" t="str">
        <f t="array" ref="W117">IFERROR(IF(INDEX(三跨两临近重点区段!$F:$F,MATCH(1,(MONTH(三跨两临近重点区段!$D:$D)=8)*(三跨两临近重点区段!$A:$A=D117),0))="已取消","已取消",INDEX(三跨两临近重点区段!$D:$D,MATCH(1,(MONTH(三跨两临近重点区段!$D:$D)=8)*(三跨两临近重点区段!$A:$A=D117)*(三跨两临近重点区段!$F:$F="现存区段"),0))),"")</f>
        <v/>
      </c>
      <c r="X117" s="232" t="str">
        <f t="array" ref="X117">IFERROR(IF(INDEX(三跨两临近重点区段!$F:$F,MATCH(1,(MONTH(三跨两临近重点区段!$D:$D)=8)*(三跨两临近重点区段!$A:$A=D117),0))="已取消","已取消",INDEX(三跨两临近重点区段!$E:$E,MATCH(1,(MONTH(三跨两临近重点区段!$D:$D)=8)*(三跨两临近重点区段!$A:$A=D117)*(三跨两临近重点区段!$F:$F="现存区段"),0))),"")</f>
        <v/>
      </c>
      <c r="Y117" s="268" t="str">
        <f t="array" ref="Y117">IFERROR(IF(INDEX(三跨两临近重点区段!$F:$F,MATCH(1,(MONTH(三跨两临近重点区段!$D:$D)=9)*(三跨两临近重点区段!$A:$A=D117),0))="已取消","已取消",INDEX(三跨两临近重点区段!$D:$D,MATCH(1,(MONTH(三跨两临近重点区段!$D:$D)=9)*(三跨两临近重点区段!$A:$A=D117)*(三跨两临近重点区段!$F:$F="现存区段"),0))),"")</f>
        <v/>
      </c>
      <c r="Z117" s="232" t="str">
        <f t="array" ref="Z117">IFERROR(IF(INDEX(三跨两临近重点区段!$F:$F,MATCH(1,(MONTH(三跨两临近重点区段!$D:$D)=9)*(三跨两临近重点区段!$A:$A=D117),0))="已取消","已取消",INDEX(三跨两临近重点区段!$E:$E,MATCH(1,(MONTH(三跨两临近重点区段!$D:$D)=9)*(三跨两临近重点区段!$A:$A=D117)*(三跨两临近重点区段!$F:$F="现存区段"),0))),"")</f>
        <v/>
      </c>
      <c r="AA117" s="268" t="str">
        <f t="array" ref="AA117">IFERROR(IF(INDEX(三跨两临近重点区段!$F:$F,MATCH(1,(MONTH(三跨两临近重点区段!$D:$D)=10)*(三跨两临近重点区段!$A:$A=D117),0))="已取消","已取消",INDEX(三跨两临近重点区段!$D:$D,MATCH(1,(MONTH(三跨两临近重点区段!$D:$D)=10)*(三跨两临近重点区段!$A:$A=D117)*(三跨两临近重点区段!$F:$F="现存区段"),0))),"")</f>
        <v/>
      </c>
      <c r="AB117" s="72" t="str">
        <f t="array" ref="AB117">IFERROR(IF(INDEX(三跨两临近重点区段!$F:$F,MATCH(1,(MONTH(三跨两临近重点区段!$D:$D)=10)*(三跨两临近重点区段!$A:$A=D117),0))="已取消","已取消",INDEX(三跨两临近重点区段!$E:$E,MATCH(1,(MONTH(三跨两临近重点区段!$D:$D)=10)*(三跨两临近重点区段!$A:$A=D117)*(三跨两临近重点区段!$F:$F="现存区段"),0))),"")</f>
        <v/>
      </c>
      <c r="AC117" s="284" t="str">
        <f t="array" ref="AC117">IFERROR(IF(INDEX(三跨两临近重点区段!$F:$F,MATCH(1,(MONTH(三跨两临近重点区段!$D:$D)=11)*(三跨两临近重点区段!$A:$A=D117),0))="已取消","已取消",INDEX(三跨两临近重点区段!$D:$D,MATCH(1,(MONTH(三跨两临近重点区段!$D:$D)=11)*(三跨两临近重点区段!$A:$A=D117)*(三跨两临近重点区段!$F:$F="现存区段"),0))),"")</f>
        <v/>
      </c>
      <c r="AD117" s="72" t="str">
        <f t="array" ref="AD117">IFERROR(IF(INDEX(三跨两临近重点区段!$F:$F,MATCH(1,(MONTH(三跨两临近重点区段!$D:$D)=11)*(三跨两临近重点区段!$A:$A=D117),0))="已取消","已取消",INDEX(三跨两临近重点区段!$E:$E,MATCH(1,(MONTH(三跨两临近重点区段!$D:$D)=11)*(三跨两临近重点区段!$A:$A=D117)*(三跨两临近重点区段!$F:$F="现存区段"),0))),"")</f>
        <v/>
      </c>
      <c r="AE117" s="284" t="str">
        <f t="array" ref="AE117">IFERROR(IF(INDEX(三跨两临近重点区段!$F:$F,MATCH(1,(MONTH(三跨两临近重点区段!$D:$D)=12)*(三跨两临近重点区段!$A:$A=D117),0))="已取消","已取消",INDEX(三跨两临近重点区段!$D:$D,MATCH(1,(MONTH(三跨两临近重点区段!$D:$D)=12)*(三跨两临近重点区段!$A:$A=D117)*(三跨两临近重点区段!$F:$F="现存区段"),0))),"")</f>
        <v/>
      </c>
      <c r="AF117" s="72" t="str">
        <f t="array" ref="AF117">IFERROR(IF(INDEX(三跨两临近重点区段!$F:$F,MATCH(1,(MONTH(三跨两临近重点区段!$D:$D)=12)*(三跨两临近重点区段!$A:$A=D117),0))="已取消","已取消",INDEX(三跨两临近重点区段!$E:$E,MATCH(1,(MONTH(三跨两临近重点区段!$D:$D)=12)*(三跨两临近重点区段!$A:$A=D117)*(三跨两临近重点区段!$F:$F="现存区段"),0))),"")</f>
        <v/>
      </c>
      <c r="AH117" t="e">
        <f t="array" ref="AH117">INDEX(三跨两临近重点区段!$G:$G,MATCH(D117,三跨两临近重点区段!$A:$A,0))</f>
        <v>#N/A</v>
      </c>
      <c r="AI117" t="e">
        <f>INDEX(三跨两临近重点区段!$J:$J,MATCH(D117,三跨两临近重点区段!$A:$A,0))</f>
        <v>#N/A</v>
      </c>
    </row>
    <row r="118" ht="14.25" spans="1:35">
      <c r="A118" s="263" t="s">
        <v>119</v>
      </c>
      <c r="B118" s="264" t="s">
        <v>2301</v>
      </c>
      <c r="C118" s="263" t="s">
        <v>2312</v>
      </c>
      <c r="D118" s="263" t="s">
        <v>2313</v>
      </c>
      <c r="E118" s="265" t="s">
        <v>2137</v>
      </c>
      <c r="F118" s="264" t="s">
        <v>125</v>
      </c>
      <c r="G118" s="263" t="s">
        <v>2138</v>
      </c>
      <c r="H118" s="263" t="s">
        <v>923</v>
      </c>
      <c r="I118" s="271"/>
      <c r="J118" s="196"/>
      <c r="K118" s="196"/>
      <c r="L118" s="196"/>
      <c r="M118" s="270"/>
      <c r="N118" s="270"/>
      <c r="O118" s="33"/>
      <c r="P118" s="107"/>
      <c r="Q118" s="279"/>
      <c r="R118" s="279"/>
      <c r="S118" s="278">
        <v>45447</v>
      </c>
      <c r="T118" s="279" t="s">
        <v>2117</v>
      </c>
      <c r="U118" s="268" t="str">
        <f t="array" ref="U118">IFERROR(IF(INDEX(三跨两临近重点区段!$F:$F,MATCH(1,(MONTH(三跨两临近重点区段!$D:$D)=7)*(三跨两临近重点区段!$A:$A=D118),0))="已取消","已取消",INDEX(三跨两临近重点区段!$D:$D,MATCH(1,(MONTH(三跨两临近重点区段!$D:$D)=7)*(三跨两临近重点区段!$A:$A=D118)*(三跨两临近重点区段!$F:$F="现存区段"),0))),"")</f>
        <v/>
      </c>
      <c r="V118" s="232" t="str">
        <f t="array" ref="V118">IFERROR(IF(INDEX(三跨两临近重点区段!$F:$F,MATCH(1,(MONTH(三跨两临近重点区段!$D:$D)=7)*(三跨两临近重点区段!$A:$A=D118),0))="已取消","已取消",INDEX(三跨两临近重点区段!$E:$E,MATCH(1,(MONTH(三跨两临近重点区段!$D:$D)=7)*(三跨两临近重点区段!$A:$A=D118)*(三跨两临近重点区段!$F:$F="现存区段"),0))),"")</f>
        <v/>
      </c>
      <c r="W118" s="268" t="str">
        <f t="array" ref="W118">IFERROR(IF(INDEX(三跨两临近重点区段!$F:$F,MATCH(1,(MONTH(三跨两临近重点区段!$D:$D)=8)*(三跨两临近重点区段!$A:$A=D118),0))="已取消","已取消",INDEX(三跨两临近重点区段!$D:$D,MATCH(1,(MONTH(三跨两临近重点区段!$D:$D)=8)*(三跨两临近重点区段!$A:$A=D118)*(三跨两临近重点区段!$F:$F="现存区段"),0))),"")</f>
        <v/>
      </c>
      <c r="X118" s="232" t="str">
        <f t="array" ref="X118">IFERROR(IF(INDEX(三跨两临近重点区段!$F:$F,MATCH(1,(MONTH(三跨两临近重点区段!$D:$D)=8)*(三跨两临近重点区段!$A:$A=D118),0))="已取消","已取消",INDEX(三跨两临近重点区段!$E:$E,MATCH(1,(MONTH(三跨两临近重点区段!$D:$D)=8)*(三跨两临近重点区段!$A:$A=D118)*(三跨两临近重点区段!$F:$F="现存区段"),0))),"")</f>
        <v/>
      </c>
      <c r="Y118" s="268" t="str">
        <f t="array" ref="Y118">IFERROR(IF(INDEX(三跨两临近重点区段!$F:$F,MATCH(1,(MONTH(三跨两临近重点区段!$D:$D)=9)*(三跨两临近重点区段!$A:$A=D118),0))="已取消","已取消",INDEX(三跨两临近重点区段!$D:$D,MATCH(1,(MONTH(三跨两临近重点区段!$D:$D)=9)*(三跨两临近重点区段!$A:$A=D118)*(三跨两临近重点区段!$F:$F="现存区段"),0))),"")</f>
        <v/>
      </c>
      <c r="Z118" s="232" t="str">
        <f t="array" ref="Z118">IFERROR(IF(INDEX(三跨两临近重点区段!$F:$F,MATCH(1,(MONTH(三跨两临近重点区段!$D:$D)=9)*(三跨两临近重点区段!$A:$A=D118),0))="已取消","已取消",INDEX(三跨两临近重点区段!$E:$E,MATCH(1,(MONTH(三跨两临近重点区段!$D:$D)=9)*(三跨两临近重点区段!$A:$A=D118)*(三跨两临近重点区段!$F:$F="现存区段"),0))),"")</f>
        <v/>
      </c>
      <c r="AA118" s="268" t="str">
        <f t="array" ref="AA118">IFERROR(IF(INDEX(三跨两临近重点区段!$F:$F,MATCH(1,(MONTH(三跨两临近重点区段!$D:$D)=10)*(三跨两临近重点区段!$A:$A=D118),0))="已取消","已取消",INDEX(三跨两临近重点区段!$D:$D,MATCH(1,(MONTH(三跨两临近重点区段!$D:$D)=10)*(三跨两临近重点区段!$A:$A=D118)*(三跨两临近重点区段!$F:$F="现存区段"),0))),"")</f>
        <v/>
      </c>
      <c r="AB118" s="72" t="str">
        <f t="array" ref="AB118">IFERROR(IF(INDEX(三跨两临近重点区段!$F:$F,MATCH(1,(MONTH(三跨两临近重点区段!$D:$D)=10)*(三跨两临近重点区段!$A:$A=D118),0))="已取消","已取消",INDEX(三跨两临近重点区段!$E:$E,MATCH(1,(MONTH(三跨两临近重点区段!$D:$D)=10)*(三跨两临近重点区段!$A:$A=D118)*(三跨两临近重点区段!$F:$F="现存区段"),0))),"")</f>
        <v/>
      </c>
      <c r="AC118" s="284" t="str">
        <f t="array" ref="AC118">IFERROR(IF(INDEX(三跨两临近重点区段!$F:$F,MATCH(1,(MONTH(三跨两临近重点区段!$D:$D)=11)*(三跨两临近重点区段!$A:$A=D118),0))="已取消","已取消",INDEX(三跨两临近重点区段!$D:$D,MATCH(1,(MONTH(三跨两临近重点区段!$D:$D)=11)*(三跨两临近重点区段!$A:$A=D118)*(三跨两临近重点区段!$F:$F="现存区段"),0))),"")</f>
        <v/>
      </c>
      <c r="AD118" s="72" t="str">
        <f t="array" ref="AD118">IFERROR(IF(INDEX(三跨两临近重点区段!$F:$F,MATCH(1,(MONTH(三跨两临近重点区段!$D:$D)=11)*(三跨两临近重点区段!$A:$A=D118),0))="已取消","已取消",INDEX(三跨两临近重点区段!$E:$E,MATCH(1,(MONTH(三跨两临近重点区段!$D:$D)=11)*(三跨两临近重点区段!$A:$A=D118)*(三跨两临近重点区段!$F:$F="现存区段"),0))),"")</f>
        <v/>
      </c>
      <c r="AE118" s="284" t="str">
        <f t="array" ref="AE118">IFERROR(IF(INDEX(三跨两临近重点区段!$F:$F,MATCH(1,(MONTH(三跨两临近重点区段!$D:$D)=12)*(三跨两临近重点区段!$A:$A=D118),0))="已取消","已取消",INDEX(三跨两临近重点区段!$D:$D,MATCH(1,(MONTH(三跨两临近重点区段!$D:$D)=12)*(三跨两临近重点区段!$A:$A=D118)*(三跨两临近重点区段!$F:$F="现存区段"),0))),"")</f>
        <v/>
      </c>
      <c r="AF118" s="72" t="str">
        <f t="array" ref="AF118">IFERROR(IF(INDEX(三跨两临近重点区段!$F:$F,MATCH(1,(MONTH(三跨两临近重点区段!$D:$D)=12)*(三跨两临近重点区段!$A:$A=D118),0))="已取消","已取消",INDEX(三跨两临近重点区段!$E:$E,MATCH(1,(MONTH(三跨两临近重点区段!$D:$D)=12)*(三跨两临近重点区段!$A:$A=D118)*(三跨两临近重点区段!$F:$F="现存区段"),0))),"")</f>
        <v/>
      </c>
      <c r="AH118" t="e">
        <f t="array" ref="AH118">INDEX(三跨两临近重点区段!$G:$G,MATCH(D118,三跨两临近重点区段!$A:$A,0))</f>
        <v>#N/A</v>
      </c>
      <c r="AI118" t="e">
        <f>INDEX(三跨两临近重点区段!$J:$J,MATCH(D118,三跨两临近重点区段!$A:$A,0))</f>
        <v>#N/A</v>
      </c>
    </row>
    <row r="119" ht="14.25" spans="1:35">
      <c r="A119" s="263" t="s">
        <v>119</v>
      </c>
      <c r="B119" s="264" t="s">
        <v>2301</v>
      </c>
      <c r="C119" s="263" t="s">
        <v>2279</v>
      </c>
      <c r="D119" s="263" t="s">
        <v>2314</v>
      </c>
      <c r="E119" s="265" t="s">
        <v>2137</v>
      </c>
      <c r="F119" s="264" t="s">
        <v>125</v>
      </c>
      <c r="G119" s="263" t="s">
        <v>2138</v>
      </c>
      <c r="H119" s="263" t="s">
        <v>923</v>
      </c>
      <c r="I119" s="271"/>
      <c r="J119" s="196"/>
      <c r="K119" s="196"/>
      <c r="L119" s="196"/>
      <c r="M119" s="270"/>
      <c r="N119" s="270"/>
      <c r="O119" s="33"/>
      <c r="P119" s="107"/>
      <c r="Q119" s="279"/>
      <c r="R119" s="279"/>
      <c r="S119" s="278">
        <v>45447</v>
      </c>
      <c r="T119" s="279" t="s">
        <v>2117</v>
      </c>
      <c r="U119" s="268" t="str">
        <f t="array" ref="U119">IFERROR(IF(INDEX(三跨两临近重点区段!$F:$F,MATCH(1,(MONTH(三跨两临近重点区段!$D:$D)=7)*(三跨两临近重点区段!$A:$A=D119),0))="已取消","已取消",INDEX(三跨两临近重点区段!$D:$D,MATCH(1,(MONTH(三跨两临近重点区段!$D:$D)=7)*(三跨两临近重点区段!$A:$A=D119)*(三跨两临近重点区段!$F:$F="现存区段"),0))),"")</f>
        <v/>
      </c>
      <c r="V119" s="232" t="str">
        <f t="array" ref="V119">IFERROR(IF(INDEX(三跨两临近重点区段!$F:$F,MATCH(1,(MONTH(三跨两临近重点区段!$D:$D)=7)*(三跨两临近重点区段!$A:$A=D119),0))="已取消","已取消",INDEX(三跨两临近重点区段!$E:$E,MATCH(1,(MONTH(三跨两临近重点区段!$D:$D)=7)*(三跨两临近重点区段!$A:$A=D119)*(三跨两临近重点区段!$F:$F="现存区段"),0))),"")</f>
        <v/>
      </c>
      <c r="W119" s="268" t="str">
        <f t="array" ref="W119">IFERROR(IF(INDEX(三跨两临近重点区段!$F:$F,MATCH(1,(MONTH(三跨两临近重点区段!$D:$D)=8)*(三跨两临近重点区段!$A:$A=D119),0))="已取消","已取消",INDEX(三跨两临近重点区段!$D:$D,MATCH(1,(MONTH(三跨两临近重点区段!$D:$D)=8)*(三跨两临近重点区段!$A:$A=D119)*(三跨两临近重点区段!$F:$F="现存区段"),0))),"")</f>
        <v/>
      </c>
      <c r="X119" s="232" t="str">
        <f t="array" ref="X119">IFERROR(IF(INDEX(三跨两临近重点区段!$F:$F,MATCH(1,(MONTH(三跨两临近重点区段!$D:$D)=8)*(三跨两临近重点区段!$A:$A=D119),0))="已取消","已取消",INDEX(三跨两临近重点区段!$E:$E,MATCH(1,(MONTH(三跨两临近重点区段!$D:$D)=8)*(三跨两临近重点区段!$A:$A=D119)*(三跨两临近重点区段!$F:$F="现存区段"),0))),"")</f>
        <v/>
      </c>
      <c r="Y119" s="268" t="str">
        <f t="array" ref="Y119">IFERROR(IF(INDEX(三跨两临近重点区段!$F:$F,MATCH(1,(MONTH(三跨两临近重点区段!$D:$D)=9)*(三跨两临近重点区段!$A:$A=D119),0))="已取消","已取消",INDEX(三跨两临近重点区段!$D:$D,MATCH(1,(MONTH(三跨两临近重点区段!$D:$D)=9)*(三跨两临近重点区段!$A:$A=D119)*(三跨两临近重点区段!$F:$F="现存区段"),0))),"")</f>
        <v/>
      </c>
      <c r="Z119" s="232" t="str">
        <f t="array" ref="Z119">IFERROR(IF(INDEX(三跨两临近重点区段!$F:$F,MATCH(1,(MONTH(三跨两临近重点区段!$D:$D)=9)*(三跨两临近重点区段!$A:$A=D119),0))="已取消","已取消",INDEX(三跨两临近重点区段!$E:$E,MATCH(1,(MONTH(三跨两临近重点区段!$D:$D)=9)*(三跨两临近重点区段!$A:$A=D119)*(三跨两临近重点区段!$F:$F="现存区段"),0))),"")</f>
        <v/>
      </c>
      <c r="AA119" s="268" t="str">
        <f t="array" ref="AA119">IFERROR(IF(INDEX(三跨两临近重点区段!$F:$F,MATCH(1,(MONTH(三跨两临近重点区段!$D:$D)=10)*(三跨两临近重点区段!$A:$A=D119),0))="已取消","已取消",INDEX(三跨两临近重点区段!$D:$D,MATCH(1,(MONTH(三跨两临近重点区段!$D:$D)=10)*(三跨两临近重点区段!$A:$A=D119)*(三跨两临近重点区段!$F:$F="现存区段"),0))),"")</f>
        <v/>
      </c>
      <c r="AB119" s="72" t="str">
        <f t="array" ref="AB119">IFERROR(IF(INDEX(三跨两临近重点区段!$F:$F,MATCH(1,(MONTH(三跨两临近重点区段!$D:$D)=10)*(三跨两临近重点区段!$A:$A=D119),0))="已取消","已取消",INDEX(三跨两临近重点区段!$E:$E,MATCH(1,(MONTH(三跨两临近重点区段!$D:$D)=10)*(三跨两临近重点区段!$A:$A=D119)*(三跨两临近重点区段!$F:$F="现存区段"),0))),"")</f>
        <v/>
      </c>
      <c r="AC119" s="284" t="str">
        <f t="array" ref="AC119">IFERROR(IF(INDEX(三跨两临近重点区段!$F:$F,MATCH(1,(MONTH(三跨两临近重点区段!$D:$D)=11)*(三跨两临近重点区段!$A:$A=D119),0))="已取消","已取消",INDEX(三跨两临近重点区段!$D:$D,MATCH(1,(MONTH(三跨两临近重点区段!$D:$D)=11)*(三跨两临近重点区段!$A:$A=D119)*(三跨两临近重点区段!$F:$F="现存区段"),0))),"")</f>
        <v/>
      </c>
      <c r="AD119" s="72" t="str">
        <f t="array" ref="AD119">IFERROR(IF(INDEX(三跨两临近重点区段!$F:$F,MATCH(1,(MONTH(三跨两临近重点区段!$D:$D)=11)*(三跨两临近重点区段!$A:$A=D119),0))="已取消","已取消",INDEX(三跨两临近重点区段!$E:$E,MATCH(1,(MONTH(三跨两临近重点区段!$D:$D)=11)*(三跨两临近重点区段!$A:$A=D119)*(三跨两临近重点区段!$F:$F="现存区段"),0))),"")</f>
        <v/>
      </c>
      <c r="AE119" s="284" t="str">
        <f t="array" ref="AE119">IFERROR(IF(INDEX(三跨两临近重点区段!$F:$F,MATCH(1,(MONTH(三跨两临近重点区段!$D:$D)=12)*(三跨两临近重点区段!$A:$A=D119),0))="已取消","已取消",INDEX(三跨两临近重点区段!$D:$D,MATCH(1,(MONTH(三跨两临近重点区段!$D:$D)=12)*(三跨两临近重点区段!$A:$A=D119)*(三跨两临近重点区段!$F:$F="现存区段"),0))),"")</f>
        <v/>
      </c>
      <c r="AF119" s="72" t="str">
        <f t="array" ref="AF119">IFERROR(IF(INDEX(三跨两临近重点区段!$F:$F,MATCH(1,(MONTH(三跨两临近重点区段!$D:$D)=12)*(三跨两临近重点区段!$A:$A=D119),0))="已取消","已取消",INDEX(三跨两临近重点区段!$E:$E,MATCH(1,(MONTH(三跨两临近重点区段!$D:$D)=12)*(三跨两临近重点区段!$A:$A=D119)*(三跨两临近重点区段!$F:$F="现存区段"),0))),"")</f>
        <v/>
      </c>
      <c r="AH119" t="e">
        <f t="array" ref="AH119">INDEX(三跨两临近重点区段!$G:$G,MATCH(D119,三跨两临近重点区段!$A:$A,0))</f>
        <v>#N/A</v>
      </c>
      <c r="AI119" t="e">
        <f>INDEX(三跨两临近重点区段!$J:$J,MATCH(D119,三跨两临近重点区段!$A:$A,0))</f>
        <v>#N/A</v>
      </c>
    </row>
    <row r="120" ht="14.25" spans="1:35">
      <c r="A120" s="263" t="s">
        <v>119</v>
      </c>
      <c r="B120" s="264" t="s">
        <v>2301</v>
      </c>
      <c r="C120" s="263" t="s">
        <v>2207</v>
      </c>
      <c r="D120" s="263" t="s">
        <v>2315</v>
      </c>
      <c r="E120" s="265" t="s">
        <v>2137</v>
      </c>
      <c r="F120" s="264" t="s">
        <v>125</v>
      </c>
      <c r="G120" s="263" t="s">
        <v>2138</v>
      </c>
      <c r="H120" s="263" t="s">
        <v>923</v>
      </c>
      <c r="I120" s="271"/>
      <c r="J120" s="196"/>
      <c r="K120" s="196"/>
      <c r="L120" s="196"/>
      <c r="M120" s="270"/>
      <c r="N120" s="270"/>
      <c r="O120" s="33"/>
      <c r="P120" s="107"/>
      <c r="Q120" s="279"/>
      <c r="R120" s="279"/>
      <c r="S120" s="278">
        <v>45447</v>
      </c>
      <c r="T120" s="279" t="s">
        <v>2117</v>
      </c>
      <c r="U120" s="268" t="str">
        <f t="array" ref="U120">IFERROR(IF(INDEX(三跨两临近重点区段!$F:$F,MATCH(1,(MONTH(三跨两临近重点区段!$D:$D)=7)*(三跨两临近重点区段!$A:$A=D120),0))="已取消","已取消",INDEX(三跨两临近重点区段!$D:$D,MATCH(1,(MONTH(三跨两临近重点区段!$D:$D)=7)*(三跨两临近重点区段!$A:$A=D120)*(三跨两临近重点区段!$F:$F="现存区段"),0))),"")</f>
        <v/>
      </c>
      <c r="V120" s="232" t="str">
        <f t="array" ref="V120">IFERROR(IF(INDEX(三跨两临近重点区段!$F:$F,MATCH(1,(MONTH(三跨两临近重点区段!$D:$D)=7)*(三跨两临近重点区段!$A:$A=D120),0))="已取消","已取消",INDEX(三跨两临近重点区段!$E:$E,MATCH(1,(MONTH(三跨两临近重点区段!$D:$D)=7)*(三跨两临近重点区段!$A:$A=D120)*(三跨两临近重点区段!$F:$F="现存区段"),0))),"")</f>
        <v/>
      </c>
      <c r="W120" s="268" t="str">
        <f t="array" ref="W120">IFERROR(IF(INDEX(三跨两临近重点区段!$F:$F,MATCH(1,(MONTH(三跨两临近重点区段!$D:$D)=8)*(三跨两临近重点区段!$A:$A=D120),0))="已取消","已取消",INDEX(三跨两临近重点区段!$D:$D,MATCH(1,(MONTH(三跨两临近重点区段!$D:$D)=8)*(三跨两临近重点区段!$A:$A=D120)*(三跨两临近重点区段!$F:$F="现存区段"),0))),"")</f>
        <v/>
      </c>
      <c r="X120" s="232" t="str">
        <f t="array" ref="X120">IFERROR(IF(INDEX(三跨两临近重点区段!$F:$F,MATCH(1,(MONTH(三跨两临近重点区段!$D:$D)=8)*(三跨两临近重点区段!$A:$A=D120),0))="已取消","已取消",INDEX(三跨两临近重点区段!$E:$E,MATCH(1,(MONTH(三跨两临近重点区段!$D:$D)=8)*(三跨两临近重点区段!$A:$A=D120)*(三跨两临近重点区段!$F:$F="现存区段"),0))),"")</f>
        <v/>
      </c>
      <c r="Y120" s="268" t="str">
        <f t="array" ref="Y120">IFERROR(IF(INDEX(三跨两临近重点区段!$F:$F,MATCH(1,(MONTH(三跨两临近重点区段!$D:$D)=9)*(三跨两临近重点区段!$A:$A=D120),0))="已取消","已取消",INDEX(三跨两临近重点区段!$D:$D,MATCH(1,(MONTH(三跨两临近重点区段!$D:$D)=9)*(三跨两临近重点区段!$A:$A=D120)*(三跨两临近重点区段!$F:$F="现存区段"),0))),"")</f>
        <v/>
      </c>
      <c r="Z120" s="232" t="str">
        <f t="array" ref="Z120">IFERROR(IF(INDEX(三跨两临近重点区段!$F:$F,MATCH(1,(MONTH(三跨两临近重点区段!$D:$D)=9)*(三跨两临近重点区段!$A:$A=D120),0))="已取消","已取消",INDEX(三跨两临近重点区段!$E:$E,MATCH(1,(MONTH(三跨两临近重点区段!$D:$D)=9)*(三跨两临近重点区段!$A:$A=D120)*(三跨两临近重点区段!$F:$F="现存区段"),0))),"")</f>
        <v/>
      </c>
      <c r="AA120" s="268" t="str">
        <f t="array" ref="AA120">IFERROR(IF(INDEX(三跨两临近重点区段!$F:$F,MATCH(1,(MONTH(三跨两临近重点区段!$D:$D)=10)*(三跨两临近重点区段!$A:$A=D120),0))="已取消","已取消",INDEX(三跨两临近重点区段!$D:$D,MATCH(1,(MONTH(三跨两临近重点区段!$D:$D)=10)*(三跨两临近重点区段!$A:$A=D120)*(三跨两临近重点区段!$F:$F="现存区段"),0))),"")</f>
        <v/>
      </c>
      <c r="AB120" s="72" t="str">
        <f t="array" ref="AB120">IFERROR(IF(INDEX(三跨两临近重点区段!$F:$F,MATCH(1,(MONTH(三跨两临近重点区段!$D:$D)=10)*(三跨两临近重点区段!$A:$A=D120),0))="已取消","已取消",INDEX(三跨两临近重点区段!$E:$E,MATCH(1,(MONTH(三跨两临近重点区段!$D:$D)=10)*(三跨两临近重点区段!$A:$A=D120)*(三跨两临近重点区段!$F:$F="现存区段"),0))),"")</f>
        <v/>
      </c>
      <c r="AC120" s="284" t="str">
        <f t="array" ref="AC120">IFERROR(IF(INDEX(三跨两临近重点区段!$F:$F,MATCH(1,(MONTH(三跨两临近重点区段!$D:$D)=11)*(三跨两临近重点区段!$A:$A=D120),0))="已取消","已取消",INDEX(三跨两临近重点区段!$D:$D,MATCH(1,(MONTH(三跨两临近重点区段!$D:$D)=11)*(三跨两临近重点区段!$A:$A=D120)*(三跨两临近重点区段!$F:$F="现存区段"),0))),"")</f>
        <v/>
      </c>
      <c r="AD120" s="72" t="str">
        <f t="array" ref="AD120">IFERROR(IF(INDEX(三跨两临近重点区段!$F:$F,MATCH(1,(MONTH(三跨两临近重点区段!$D:$D)=11)*(三跨两临近重点区段!$A:$A=D120),0))="已取消","已取消",INDEX(三跨两临近重点区段!$E:$E,MATCH(1,(MONTH(三跨两临近重点区段!$D:$D)=11)*(三跨两临近重点区段!$A:$A=D120)*(三跨两临近重点区段!$F:$F="现存区段"),0))),"")</f>
        <v/>
      </c>
      <c r="AE120" s="284" t="str">
        <f t="array" ref="AE120">IFERROR(IF(INDEX(三跨两临近重点区段!$F:$F,MATCH(1,(MONTH(三跨两临近重点区段!$D:$D)=12)*(三跨两临近重点区段!$A:$A=D120),0))="已取消","已取消",INDEX(三跨两临近重点区段!$D:$D,MATCH(1,(MONTH(三跨两临近重点区段!$D:$D)=12)*(三跨两临近重点区段!$A:$A=D120)*(三跨两临近重点区段!$F:$F="现存区段"),0))),"")</f>
        <v/>
      </c>
      <c r="AF120" s="72" t="str">
        <f t="array" ref="AF120">IFERROR(IF(INDEX(三跨两临近重点区段!$F:$F,MATCH(1,(MONTH(三跨两临近重点区段!$D:$D)=12)*(三跨两临近重点区段!$A:$A=D120),0))="已取消","已取消",INDEX(三跨两临近重点区段!$E:$E,MATCH(1,(MONTH(三跨两临近重点区段!$D:$D)=12)*(三跨两临近重点区段!$A:$A=D120)*(三跨两临近重点区段!$F:$F="现存区段"),0))),"")</f>
        <v/>
      </c>
      <c r="AH120" t="e">
        <f t="array" ref="AH120">INDEX(三跨两临近重点区段!$G:$G,MATCH(D120,三跨两临近重点区段!$A:$A,0))</f>
        <v>#N/A</v>
      </c>
      <c r="AI120" t="e">
        <f>INDEX(三跨两临近重点区段!$J:$J,MATCH(D120,三跨两临近重点区段!$A:$A,0))</f>
        <v>#N/A</v>
      </c>
    </row>
    <row r="121" ht="14.25" spans="1:35">
      <c r="A121" s="263" t="s">
        <v>119</v>
      </c>
      <c r="B121" s="264" t="s">
        <v>2301</v>
      </c>
      <c r="C121" s="263" t="s">
        <v>2316</v>
      </c>
      <c r="D121" s="263" t="s">
        <v>2317</v>
      </c>
      <c r="E121" s="265" t="s">
        <v>2137</v>
      </c>
      <c r="F121" s="264" t="s">
        <v>125</v>
      </c>
      <c r="G121" s="263" t="s">
        <v>2138</v>
      </c>
      <c r="H121" s="263" t="s">
        <v>923</v>
      </c>
      <c r="I121" s="271"/>
      <c r="J121" s="196"/>
      <c r="K121" s="196"/>
      <c r="L121" s="196"/>
      <c r="M121" s="270"/>
      <c r="N121" s="270"/>
      <c r="O121" s="33"/>
      <c r="P121" s="107"/>
      <c r="Q121" s="279"/>
      <c r="R121" s="279"/>
      <c r="S121" s="278">
        <v>45447</v>
      </c>
      <c r="T121" s="279" t="s">
        <v>2117</v>
      </c>
      <c r="U121" s="268" t="str">
        <f t="array" ref="U121">IFERROR(IF(INDEX(三跨两临近重点区段!$F:$F,MATCH(1,(MONTH(三跨两临近重点区段!$D:$D)=7)*(三跨两临近重点区段!$A:$A=D121),0))="已取消","已取消",INDEX(三跨两临近重点区段!$D:$D,MATCH(1,(MONTH(三跨两临近重点区段!$D:$D)=7)*(三跨两临近重点区段!$A:$A=D121)*(三跨两临近重点区段!$F:$F="现存区段"),0))),"")</f>
        <v/>
      </c>
      <c r="V121" s="232" t="str">
        <f t="array" ref="V121">IFERROR(IF(INDEX(三跨两临近重点区段!$F:$F,MATCH(1,(MONTH(三跨两临近重点区段!$D:$D)=7)*(三跨两临近重点区段!$A:$A=D121),0))="已取消","已取消",INDEX(三跨两临近重点区段!$E:$E,MATCH(1,(MONTH(三跨两临近重点区段!$D:$D)=7)*(三跨两临近重点区段!$A:$A=D121)*(三跨两临近重点区段!$F:$F="现存区段"),0))),"")</f>
        <v/>
      </c>
      <c r="W121" s="268" t="str">
        <f t="array" ref="W121">IFERROR(IF(INDEX(三跨两临近重点区段!$F:$F,MATCH(1,(MONTH(三跨两临近重点区段!$D:$D)=8)*(三跨两临近重点区段!$A:$A=D121),0))="已取消","已取消",INDEX(三跨两临近重点区段!$D:$D,MATCH(1,(MONTH(三跨两临近重点区段!$D:$D)=8)*(三跨两临近重点区段!$A:$A=D121)*(三跨两临近重点区段!$F:$F="现存区段"),0))),"")</f>
        <v/>
      </c>
      <c r="X121" s="232" t="str">
        <f t="array" ref="X121">IFERROR(IF(INDEX(三跨两临近重点区段!$F:$F,MATCH(1,(MONTH(三跨两临近重点区段!$D:$D)=8)*(三跨两临近重点区段!$A:$A=D121),0))="已取消","已取消",INDEX(三跨两临近重点区段!$E:$E,MATCH(1,(MONTH(三跨两临近重点区段!$D:$D)=8)*(三跨两临近重点区段!$A:$A=D121)*(三跨两临近重点区段!$F:$F="现存区段"),0))),"")</f>
        <v/>
      </c>
      <c r="Y121" s="268" t="str">
        <f t="array" ref="Y121">IFERROR(IF(INDEX(三跨两临近重点区段!$F:$F,MATCH(1,(MONTH(三跨两临近重点区段!$D:$D)=9)*(三跨两临近重点区段!$A:$A=D121),0))="已取消","已取消",INDEX(三跨两临近重点区段!$D:$D,MATCH(1,(MONTH(三跨两临近重点区段!$D:$D)=9)*(三跨两临近重点区段!$A:$A=D121)*(三跨两临近重点区段!$F:$F="现存区段"),0))),"")</f>
        <v/>
      </c>
      <c r="Z121" s="232" t="str">
        <f t="array" ref="Z121">IFERROR(IF(INDEX(三跨两临近重点区段!$F:$F,MATCH(1,(MONTH(三跨两临近重点区段!$D:$D)=9)*(三跨两临近重点区段!$A:$A=D121),0))="已取消","已取消",INDEX(三跨两临近重点区段!$E:$E,MATCH(1,(MONTH(三跨两临近重点区段!$D:$D)=9)*(三跨两临近重点区段!$A:$A=D121)*(三跨两临近重点区段!$F:$F="现存区段"),0))),"")</f>
        <v/>
      </c>
      <c r="AA121" s="268" t="str">
        <f t="array" ref="AA121">IFERROR(IF(INDEX(三跨两临近重点区段!$F:$F,MATCH(1,(MONTH(三跨两临近重点区段!$D:$D)=10)*(三跨两临近重点区段!$A:$A=D121),0))="已取消","已取消",INDEX(三跨两临近重点区段!$D:$D,MATCH(1,(MONTH(三跨两临近重点区段!$D:$D)=10)*(三跨两临近重点区段!$A:$A=D121)*(三跨两临近重点区段!$F:$F="现存区段"),0))),"")</f>
        <v/>
      </c>
      <c r="AB121" s="72" t="str">
        <f t="array" ref="AB121">IFERROR(IF(INDEX(三跨两临近重点区段!$F:$F,MATCH(1,(MONTH(三跨两临近重点区段!$D:$D)=10)*(三跨两临近重点区段!$A:$A=D121),0))="已取消","已取消",INDEX(三跨两临近重点区段!$E:$E,MATCH(1,(MONTH(三跨两临近重点区段!$D:$D)=10)*(三跨两临近重点区段!$A:$A=D121)*(三跨两临近重点区段!$F:$F="现存区段"),0))),"")</f>
        <v/>
      </c>
      <c r="AC121" s="284" t="str">
        <f t="array" ref="AC121">IFERROR(IF(INDEX(三跨两临近重点区段!$F:$F,MATCH(1,(MONTH(三跨两临近重点区段!$D:$D)=11)*(三跨两临近重点区段!$A:$A=D121),0))="已取消","已取消",INDEX(三跨两临近重点区段!$D:$D,MATCH(1,(MONTH(三跨两临近重点区段!$D:$D)=11)*(三跨两临近重点区段!$A:$A=D121)*(三跨两临近重点区段!$F:$F="现存区段"),0))),"")</f>
        <v/>
      </c>
      <c r="AD121" s="72" t="str">
        <f t="array" ref="AD121">IFERROR(IF(INDEX(三跨两临近重点区段!$F:$F,MATCH(1,(MONTH(三跨两临近重点区段!$D:$D)=11)*(三跨两临近重点区段!$A:$A=D121),0))="已取消","已取消",INDEX(三跨两临近重点区段!$E:$E,MATCH(1,(MONTH(三跨两临近重点区段!$D:$D)=11)*(三跨两临近重点区段!$A:$A=D121)*(三跨两临近重点区段!$F:$F="现存区段"),0))),"")</f>
        <v/>
      </c>
      <c r="AE121" s="284" t="str">
        <f t="array" ref="AE121">IFERROR(IF(INDEX(三跨两临近重点区段!$F:$F,MATCH(1,(MONTH(三跨两临近重点区段!$D:$D)=12)*(三跨两临近重点区段!$A:$A=D121),0))="已取消","已取消",INDEX(三跨两临近重点区段!$D:$D,MATCH(1,(MONTH(三跨两临近重点区段!$D:$D)=12)*(三跨两临近重点区段!$A:$A=D121)*(三跨两临近重点区段!$F:$F="现存区段"),0))),"")</f>
        <v/>
      </c>
      <c r="AF121" s="72" t="str">
        <f t="array" ref="AF121">IFERROR(IF(INDEX(三跨两临近重点区段!$F:$F,MATCH(1,(MONTH(三跨两临近重点区段!$D:$D)=12)*(三跨两临近重点区段!$A:$A=D121),0))="已取消","已取消",INDEX(三跨两临近重点区段!$E:$E,MATCH(1,(MONTH(三跨两临近重点区段!$D:$D)=12)*(三跨两临近重点区段!$A:$A=D121)*(三跨两临近重点区段!$F:$F="现存区段"),0))),"")</f>
        <v/>
      </c>
      <c r="AH121" t="e">
        <f t="array" ref="AH121">INDEX(三跨两临近重点区段!$G:$G,MATCH(D121,三跨两临近重点区段!$A:$A,0))</f>
        <v>#N/A</v>
      </c>
      <c r="AI121" t="e">
        <f>INDEX(三跨两临近重点区段!$J:$J,MATCH(D121,三跨两临近重点区段!$A:$A,0))</f>
        <v>#N/A</v>
      </c>
    </row>
    <row r="122" ht="14.25" spans="1:35">
      <c r="A122" s="263" t="s">
        <v>119</v>
      </c>
      <c r="B122" s="264" t="s">
        <v>2318</v>
      </c>
      <c r="C122" s="263" t="s">
        <v>2302</v>
      </c>
      <c r="D122" s="263" t="s">
        <v>2319</v>
      </c>
      <c r="E122" s="265" t="s">
        <v>2137</v>
      </c>
      <c r="F122" s="264" t="s">
        <v>125</v>
      </c>
      <c r="G122" s="263" t="s">
        <v>2138</v>
      </c>
      <c r="H122" s="263" t="s">
        <v>923</v>
      </c>
      <c r="I122" s="271"/>
      <c r="J122" s="196"/>
      <c r="K122" s="196"/>
      <c r="L122" s="196"/>
      <c r="M122" s="270"/>
      <c r="N122" s="270"/>
      <c r="O122" s="33"/>
      <c r="P122" s="107"/>
      <c r="Q122" s="279"/>
      <c r="R122" s="279"/>
      <c r="S122" s="278">
        <v>45447</v>
      </c>
      <c r="T122" s="279" t="s">
        <v>2117</v>
      </c>
      <c r="U122" s="268" t="str">
        <f t="array" ref="U122">IFERROR(IF(INDEX(三跨两临近重点区段!$F:$F,MATCH(1,(MONTH(三跨两临近重点区段!$D:$D)=7)*(三跨两临近重点区段!$A:$A=D122),0))="已取消","已取消",INDEX(三跨两临近重点区段!$D:$D,MATCH(1,(MONTH(三跨两临近重点区段!$D:$D)=7)*(三跨两临近重点区段!$A:$A=D122)*(三跨两临近重点区段!$F:$F="现存区段"),0))),"")</f>
        <v/>
      </c>
      <c r="V122" s="232" t="str">
        <f t="array" ref="V122">IFERROR(IF(INDEX(三跨两临近重点区段!$F:$F,MATCH(1,(MONTH(三跨两临近重点区段!$D:$D)=7)*(三跨两临近重点区段!$A:$A=D122),0))="已取消","已取消",INDEX(三跨两临近重点区段!$E:$E,MATCH(1,(MONTH(三跨两临近重点区段!$D:$D)=7)*(三跨两临近重点区段!$A:$A=D122)*(三跨两临近重点区段!$F:$F="现存区段"),0))),"")</f>
        <v/>
      </c>
      <c r="W122" s="268" t="str">
        <f t="array" ref="W122">IFERROR(IF(INDEX(三跨两临近重点区段!$F:$F,MATCH(1,(MONTH(三跨两临近重点区段!$D:$D)=8)*(三跨两临近重点区段!$A:$A=D122),0))="已取消","已取消",INDEX(三跨两临近重点区段!$D:$D,MATCH(1,(MONTH(三跨两临近重点区段!$D:$D)=8)*(三跨两临近重点区段!$A:$A=D122)*(三跨两临近重点区段!$F:$F="现存区段"),0))),"")</f>
        <v/>
      </c>
      <c r="X122" s="232" t="str">
        <f t="array" ref="X122">IFERROR(IF(INDEX(三跨两临近重点区段!$F:$F,MATCH(1,(MONTH(三跨两临近重点区段!$D:$D)=8)*(三跨两临近重点区段!$A:$A=D122),0))="已取消","已取消",INDEX(三跨两临近重点区段!$E:$E,MATCH(1,(MONTH(三跨两临近重点区段!$D:$D)=8)*(三跨两临近重点区段!$A:$A=D122)*(三跨两临近重点区段!$F:$F="现存区段"),0))),"")</f>
        <v/>
      </c>
      <c r="Y122" s="268" t="str">
        <f t="array" ref="Y122">IFERROR(IF(INDEX(三跨两临近重点区段!$F:$F,MATCH(1,(MONTH(三跨两临近重点区段!$D:$D)=9)*(三跨两临近重点区段!$A:$A=D122),0))="已取消","已取消",INDEX(三跨两临近重点区段!$D:$D,MATCH(1,(MONTH(三跨两临近重点区段!$D:$D)=9)*(三跨两临近重点区段!$A:$A=D122)*(三跨两临近重点区段!$F:$F="现存区段"),0))),"")</f>
        <v/>
      </c>
      <c r="Z122" s="232" t="str">
        <f t="array" ref="Z122">IFERROR(IF(INDEX(三跨两临近重点区段!$F:$F,MATCH(1,(MONTH(三跨两临近重点区段!$D:$D)=9)*(三跨两临近重点区段!$A:$A=D122),0))="已取消","已取消",INDEX(三跨两临近重点区段!$E:$E,MATCH(1,(MONTH(三跨两临近重点区段!$D:$D)=9)*(三跨两临近重点区段!$A:$A=D122)*(三跨两临近重点区段!$F:$F="现存区段"),0))),"")</f>
        <v/>
      </c>
      <c r="AA122" s="268" t="str">
        <f t="array" ref="AA122">IFERROR(IF(INDEX(三跨两临近重点区段!$F:$F,MATCH(1,(MONTH(三跨两临近重点区段!$D:$D)=10)*(三跨两临近重点区段!$A:$A=D122),0))="已取消","已取消",INDEX(三跨两临近重点区段!$D:$D,MATCH(1,(MONTH(三跨两临近重点区段!$D:$D)=10)*(三跨两临近重点区段!$A:$A=D122)*(三跨两临近重点区段!$F:$F="现存区段"),0))),"")</f>
        <v/>
      </c>
      <c r="AB122" s="72" t="str">
        <f t="array" ref="AB122">IFERROR(IF(INDEX(三跨两临近重点区段!$F:$F,MATCH(1,(MONTH(三跨两临近重点区段!$D:$D)=10)*(三跨两临近重点区段!$A:$A=D122),0))="已取消","已取消",INDEX(三跨两临近重点区段!$E:$E,MATCH(1,(MONTH(三跨两临近重点区段!$D:$D)=10)*(三跨两临近重点区段!$A:$A=D122)*(三跨两临近重点区段!$F:$F="现存区段"),0))),"")</f>
        <v/>
      </c>
      <c r="AC122" s="284" t="str">
        <f t="array" ref="AC122">IFERROR(IF(INDEX(三跨两临近重点区段!$F:$F,MATCH(1,(MONTH(三跨两临近重点区段!$D:$D)=11)*(三跨两临近重点区段!$A:$A=D122),0))="已取消","已取消",INDEX(三跨两临近重点区段!$D:$D,MATCH(1,(MONTH(三跨两临近重点区段!$D:$D)=11)*(三跨两临近重点区段!$A:$A=D122)*(三跨两临近重点区段!$F:$F="现存区段"),0))),"")</f>
        <v/>
      </c>
      <c r="AD122" s="72" t="str">
        <f t="array" ref="AD122">IFERROR(IF(INDEX(三跨两临近重点区段!$F:$F,MATCH(1,(MONTH(三跨两临近重点区段!$D:$D)=11)*(三跨两临近重点区段!$A:$A=D122),0))="已取消","已取消",INDEX(三跨两临近重点区段!$E:$E,MATCH(1,(MONTH(三跨两临近重点区段!$D:$D)=11)*(三跨两临近重点区段!$A:$A=D122)*(三跨两临近重点区段!$F:$F="现存区段"),0))),"")</f>
        <v/>
      </c>
      <c r="AE122" s="284" t="str">
        <f t="array" ref="AE122">IFERROR(IF(INDEX(三跨两临近重点区段!$F:$F,MATCH(1,(MONTH(三跨两临近重点区段!$D:$D)=12)*(三跨两临近重点区段!$A:$A=D122),0))="已取消","已取消",INDEX(三跨两临近重点区段!$D:$D,MATCH(1,(MONTH(三跨两临近重点区段!$D:$D)=12)*(三跨两临近重点区段!$A:$A=D122)*(三跨两临近重点区段!$F:$F="现存区段"),0))),"")</f>
        <v/>
      </c>
      <c r="AF122" s="72" t="str">
        <f t="array" ref="AF122">IFERROR(IF(INDEX(三跨两临近重点区段!$F:$F,MATCH(1,(MONTH(三跨两临近重点区段!$D:$D)=12)*(三跨两临近重点区段!$A:$A=D122),0))="已取消","已取消",INDEX(三跨两临近重点区段!$E:$E,MATCH(1,(MONTH(三跨两临近重点区段!$D:$D)=12)*(三跨两临近重点区段!$A:$A=D122)*(三跨两临近重点区段!$F:$F="现存区段"),0))),"")</f>
        <v/>
      </c>
      <c r="AH122" t="e">
        <f t="array" ref="AH122">INDEX(三跨两临近重点区段!$G:$G,MATCH(D122,三跨两临近重点区段!$A:$A,0))</f>
        <v>#N/A</v>
      </c>
      <c r="AI122" t="e">
        <f>INDEX(三跨两临近重点区段!$J:$J,MATCH(D122,三跨两临近重点区段!$A:$A,0))</f>
        <v>#N/A</v>
      </c>
    </row>
    <row r="123" ht="14.25" spans="1:35">
      <c r="A123" s="263" t="s">
        <v>119</v>
      </c>
      <c r="B123" s="264" t="s">
        <v>2318</v>
      </c>
      <c r="C123" s="263" t="s">
        <v>2309</v>
      </c>
      <c r="D123" s="263" t="s">
        <v>2320</v>
      </c>
      <c r="E123" s="265" t="s">
        <v>2137</v>
      </c>
      <c r="F123" s="264" t="s">
        <v>125</v>
      </c>
      <c r="G123" s="263" t="s">
        <v>2138</v>
      </c>
      <c r="H123" s="263" t="s">
        <v>923</v>
      </c>
      <c r="I123" s="271"/>
      <c r="J123" s="196"/>
      <c r="K123" s="196"/>
      <c r="L123" s="196"/>
      <c r="M123" s="270"/>
      <c r="N123" s="270"/>
      <c r="O123" s="33"/>
      <c r="P123" s="107"/>
      <c r="Q123" s="279"/>
      <c r="R123" s="279"/>
      <c r="S123" s="278">
        <v>45447</v>
      </c>
      <c r="T123" s="279" t="s">
        <v>2117</v>
      </c>
      <c r="U123" s="268" t="str">
        <f t="array" ref="U123">IFERROR(IF(INDEX(三跨两临近重点区段!$F:$F,MATCH(1,(MONTH(三跨两临近重点区段!$D:$D)=7)*(三跨两临近重点区段!$A:$A=D123),0))="已取消","已取消",INDEX(三跨两临近重点区段!$D:$D,MATCH(1,(MONTH(三跨两临近重点区段!$D:$D)=7)*(三跨两临近重点区段!$A:$A=D123)*(三跨两临近重点区段!$F:$F="现存区段"),0))),"")</f>
        <v/>
      </c>
      <c r="V123" s="232" t="str">
        <f t="array" ref="V123">IFERROR(IF(INDEX(三跨两临近重点区段!$F:$F,MATCH(1,(MONTH(三跨两临近重点区段!$D:$D)=7)*(三跨两临近重点区段!$A:$A=D123),0))="已取消","已取消",INDEX(三跨两临近重点区段!$E:$E,MATCH(1,(MONTH(三跨两临近重点区段!$D:$D)=7)*(三跨两临近重点区段!$A:$A=D123)*(三跨两临近重点区段!$F:$F="现存区段"),0))),"")</f>
        <v/>
      </c>
      <c r="W123" s="268" t="str">
        <f t="array" ref="W123">IFERROR(IF(INDEX(三跨两临近重点区段!$F:$F,MATCH(1,(MONTH(三跨两临近重点区段!$D:$D)=8)*(三跨两临近重点区段!$A:$A=D123),0))="已取消","已取消",INDEX(三跨两临近重点区段!$D:$D,MATCH(1,(MONTH(三跨两临近重点区段!$D:$D)=8)*(三跨两临近重点区段!$A:$A=D123)*(三跨两临近重点区段!$F:$F="现存区段"),0))),"")</f>
        <v/>
      </c>
      <c r="X123" s="232" t="str">
        <f t="array" ref="X123">IFERROR(IF(INDEX(三跨两临近重点区段!$F:$F,MATCH(1,(MONTH(三跨两临近重点区段!$D:$D)=8)*(三跨两临近重点区段!$A:$A=D123),0))="已取消","已取消",INDEX(三跨两临近重点区段!$E:$E,MATCH(1,(MONTH(三跨两临近重点区段!$D:$D)=8)*(三跨两临近重点区段!$A:$A=D123)*(三跨两临近重点区段!$F:$F="现存区段"),0))),"")</f>
        <v/>
      </c>
      <c r="Y123" s="268" t="str">
        <f t="array" ref="Y123">IFERROR(IF(INDEX(三跨两临近重点区段!$F:$F,MATCH(1,(MONTH(三跨两临近重点区段!$D:$D)=9)*(三跨两临近重点区段!$A:$A=D123),0))="已取消","已取消",INDEX(三跨两临近重点区段!$D:$D,MATCH(1,(MONTH(三跨两临近重点区段!$D:$D)=9)*(三跨两临近重点区段!$A:$A=D123)*(三跨两临近重点区段!$F:$F="现存区段"),0))),"")</f>
        <v/>
      </c>
      <c r="Z123" s="232" t="str">
        <f t="array" ref="Z123">IFERROR(IF(INDEX(三跨两临近重点区段!$F:$F,MATCH(1,(MONTH(三跨两临近重点区段!$D:$D)=9)*(三跨两临近重点区段!$A:$A=D123),0))="已取消","已取消",INDEX(三跨两临近重点区段!$E:$E,MATCH(1,(MONTH(三跨两临近重点区段!$D:$D)=9)*(三跨两临近重点区段!$A:$A=D123)*(三跨两临近重点区段!$F:$F="现存区段"),0))),"")</f>
        <v/>
      </c>
      <c r="AA123" s="268" t="str">
        <f t="array" ref="AA123">IFERROR(IF(INDEX(三跨两临近重点区段!$F:$F,MATCH(1,(MONTH(三跨两临近重点区段!$D:$D)=10)*(三跨两临近重点区段!$A:$A=D123),0))="已取消","已取消",INDEX(三跨两临近重点区段!$D:$D,MATCH(1,(MONTH(三跨两临近重点区段!$D:$D)=10)*(三跨两临近重点区段!$A:$A=D123)*(三跨两临近重点区段!$F:$F="现存区段"),0))),"")</f>
        <v/>
      </c>
      <c r="AB123" s="72" t="str">
        <f t="array" ref="AB123">IFERROR(IF(INDEX(三跨两临近重点区段!$F:$F,MATCH(1,(MONTH(三跨两临近重点区段!$D:$D)=10)*(三跨两临近重点区段!$A:$A=D123),0))="已取消","已取消",INDEX(三跨两临近重点区段!$E:$E,MATCH(1,(MONTH(三跨两临近重点区段!$D:$D)=10)*(三跨两临近重点区段!$A:$A=D123)*(三跨两临近重点区段!$F:$F="现存区段"),0))),"")</f>
        <v/>
      </c>
      <c r="AC123" s="284" t="str">
        <f t="array" ref="AC123">IFERROR(IF(INDEX(三跨两临近重点区段!$F:$F,MATCH(1,(MONTH(三跨两临近重点区段!$D:$D)=11)*(三跨两临近重点区段!$A:$A=D123),0))="已取消","已取消",INDEX(三跨两临近重点区段!$D:$D,MATCH(1,(MONTH(三跨两临近重点区段!$D:$D)=11)*(三跨两临近重点区段!$A:$A=D123)*(三跨两临近重点区段!$F:$F="现存区段"),0))),"")</f>
        <v/>
      </c>
      <c r="AD123" s="72" t="str">
        <f t="array" ref="AD123">IFERROR(IF(INDEX(三跨两临近重点区段!$F:$F,MATCH(1,(MONTH(三跨两临近重点区段!$D:$D)=11)*(三跨两临近重点区段!$A:$A=D123),0))="已取消","已取消",INDEX(三跨两临近重点区段!$E:$E,MATCH(1,(MONTH(三跨两临近重点区段!$D:$D)=11)*(三跨两临近重点区段!$A:$A=D123)*(三跨两临近重点区段!$F:$F="现存区段"),0))),"")</f>
        <v/>
      </c>
      <c r="AE123" s="284" t="str">
        <f t="array" ref="AE123">IFERROR(IF(INDEX(三跨两临近重点区段!$F:$F,MATCH(1,(MONTH(三跨两临近重点区段!$D:$D)=12)*(三跨两临近重点区段!$A:$A=D123),0))="已取消","已取消",INDEX(三跨两临近重点区段!$D:$D,MATCH(1,(MONTH(三跨两临近重点区段!$D:$D)=12)*(三跨两临近重点区段!$A:$A=D123)*(三跨两临近重点区段!$F:$F="现存区段"),0))),"")</f>
        <v/>
      </c>
      <c r="AF123" s="72" t="str">
        <f t="array" ref="AF123">IFERROR(IF(INDEX(三跨两临近重点区段!$F:$F,MATCH(1,(MONTH(三跨两临近重点区段!$D:$D)=12)*(三跨两临近重点区段!$A:$A=D123),0))="已取消","已取消",INDEX(三跨两临近重点区段!$E:$E,MATCH(1,(MONTH(三跨两临近重点区段!$D:$D)=12)*(三跨两临近重点区段!$A:$A=D123)*(三跨两临近重点区段!$F:$F="现存区段"),0))),"")</f>
        <v/>
      </c>
      <c r="AH123" t="e">
        <f t="array" ref="AH123">INDEX(三跨两临近重点区段!$G:$G,MATCH(D123,三跨两临近重点区段!$A:$A,0))</f>
        <v>#N/A</v>
      </c>
      <c r="AI123" t="e">
        <f>INDEX(三跨两临近重点区段!$J:$J,MATCH(D123,三跨两临近重点区段!$A:$A,0))</f>
        <v>#N/A</v>
      </c>
    </row>
    <row r="124" ht="14.25" spans="1:35">
      <c r="A124" s="263" t="s">
        <v>119</v>
      </c>
      <c r="B124" s="264" t="s">
        <v>2318</v>
      </c>
      <c r="C124" s="263" t="s">
        <v>2277</v>
      </c>
      <c r="D124" s="263" t="s">
        <v>2321</v>
      </c>
      <c r="E124" s="265" t="s">
        <v>2137</v>
      </c>
      <c r="F124" s="264" t="s">
        <v>125</v>
      </c>
      <c r="G124" s="263" t="s">
        <v>2138</v>
      </c>
      <c r="H124" s="263" t="s">
        <v>923</v>
      </c>
      <c r="I124" s="271"/>
      <c r="J124" s="196"/>
      <c r="K124" s="196"/>
      <c r="L124" s="196"/>
      <c r="M124" s="270"/>
      <c r="N124" s="270"/>
      <c r="O124" s="33"/>
      <c r="P124" s="107"/>
      <c r="Q124" s="279"/>
      <c r="R124" s="279"/>
      <c r="S124" s="278">
        <v>45447</v>
      </c>
      <c r="T124" s="279" t="s">
        <v>2117</v>
      </c>
      <c r="U124" s="268" t="str">
        <f t="array" ref="U124">IFERROR(IF(INDEX(三跨两临近重点区段!$F:$F,MATCH(1,(MONTH(三跨两临近重点区段!$D:$D)=7)*(三跨两临近重点区段!$A:$A=D124),0))="已取消","已取消",INDEX(三跨两临近重点区段!$D:$D,MATCH(1,(MONTH(三跨两临近重点区段!$D:$D)=7)*(三跨两临近重点区段!$A:$A=D124)*(三跨两临近重点区段!$F:$F="现存区段"),0))),"")</f>
        <v/>
      </c>
      <c r="V124" s="232" t="str">
        <f t="array" ref="V124">IFERROR(IF(INDEX(三跨两临近重点区段!$F:$F,MATCH(1,(MONTH(三跨两临近重点区段!$D:$D)=7)*(三跨两临近重点区段!$A:$A=D124),0))="已取消","已取消",INDEX(三跨两临近重点区段!$E:$E,MATCH(1,(MONTH(三跨两临近重点区段!$D:$D)=7)*(三跨两临近重点区段!$A:$A=D124)*(三跨两临近重点区段!$F:$F="现存区段"),0))),"")</f>
        <v/>
      </c>
      <c r="W124" s="268" t="str">
        <f t="array" ref="W124">IFERROR(IF(INDEX(三跨两临近重点区段!$F:$F,MATCH(1,(MONTH(三跨两临近重点区段!$D:$D)=8)*(三跨两临近重点区段!$A:$A=D124),0))="已取消","已取消",INDEX(三跨两临近重点区段!$D:$D,MATCH(1,(MONTH(三跨两临近重点区段!$D:$D)=8)*(三跨两临近重点区段!$A:$A=D124)*(三跨两临近重点区段!$F:$F="现存区段"),0))),"")</f>
        <v/>
      </c>
      <c r="X124" s="232" t="str">
        <f t="array" ref="X124">IFERROR(IF(INDEX(三跨两临近重点区段!$F:$F,MATCH(1,(MONTH(三跨两临近重点区段!$D:$D)=8)*(三跨两临近重点区段!$A:$A=D124),0))="已取消","已取消",INDEX(三跨两临近重点区段!$E:$E,MATCH(1,(MONTH(三跨两临近重点区段!$D:$D)=8)*(三跨两临近重点区段!$A:$A=D124)*(三跨两临近重点区段!$F:$F="现存区段"),0))),"")</f>
        <v/>
      </c>
      <c r="Y124" s="268" t="str">
        <f t="array" ref="Y124">IFERROR(IF(INDEX(三跨两临近重点区段!$F:$F,MATCH(1,(MONTH(三跨两临近重点区段!$D:$D)=9)*(三跨两临近重点区段!$A:$A=D124),0))="已取消","已取消",INDEX(三跨两临近重点区段!$D:$D,MATCH(1,(MONTH(三跨两临近重点区段!$D:$D)=9)*(三跨两临近重点区段!$A:$A=D124)*(三跨两临近重点区段!$F:$F="现存区段"),0))),"")</f>
        <v/>
      </c>
      <c r="Z124" s="232" t="str">
        <f t="array" ref="Z124">IFERROR(IF(INDEX(三跨两临近重点区段!$F:$F,MATCH(1,(MONTH(三跨两临近重点区段!$D:$D)=9)*(三跨两临近重点区段!$A:$A=D124),0))="已取消","已取消",INDEX(三跨两临近重点区段!$E:$E,MATCH(1,(MONTH(三跨两临近重点区段!$D:$D)=9)*(三跨两临近重点区段!$A:$A=D124)*(三跨两临近重点区段!$F:$F="现存区段"),0))),"")</f>
        <v/>
      </c>
      <c r="AA124" s="268" t="str">
        <f t="array" ref="AA124">IFERROR(IF(INDEX(三跨两临近重点区段!$F:$F,MATCH(1,(MONTH(三跨两临近重点区段!$D:$D)=10)*(三跨两临近重点区段!$A:$A=D124),0))="已取消","已取消",INDEX(三跨两临近重点区段!$D:$D,MATCH(1,(MONTH(三跨两临近重点区段!$D:$D)=10)*(三跨两临近重点区段!$A:$A=D124)*(三跨两临近重点区段!$F:$F="现存区段"),0))),"")</f>
        <v/>
      </c>
      <c r="AB124" s="72" t="str">
        <f t="array" ref="AB124">IFERROR(IF(INDEX(三跨两临近重点区段!$F:$F,MATCH(1,(MONTH(三跨两临近重点区段!$D:$D)=10)*(三跨两临近重点区段!$A:$A=D124),0))="已取消","已取消",INDEX(三跨两临近重点区段!$E:$E,MATCH(1,(MONTH(三跨两临近重点区段!$D:$D)=10)*(三跨两临近重点区段!$A:$A=D124)*(三跨两临近重点区段!$F:$F="现存区段"),0))),"")</f>
        <v/>
      </c>
      <c r="AC124" s="284" t="str">
        <f t="array" ref="AC124">IFERROR(IF(INDEX(三跨两临近重点区段!$F:$F,MATCH(1,(MONTH(三跨两临近重点区段!$D:$D)=11)*(三跨两临近重点区段!$A:$A=D124),0))="已取消","已取消",INDEX(三跨两临近重点区段!$D:$D,MATCH(1,(MONTH(三跨两临近重点区段!$D:$D)=11)*(三跨两临近重点区段!$A:$A=D124)*(三跨两临近重点区段!$F:$F="现存区段"),0))),"")</f>
        <v/>
      </c>
      <c r="AD124" s="72" t="str">
        <f t="array" ref="AD124">IFERROR(IF(INDEX(三跨两临近重点区段!$F:$F,MATCH(1,(MONTH(三跨两临近重点区段!$D:$D)=11)*(三跨两临近重点区段!$A:$A=D124),0))="已取消","已取消",INDEX(三跨两临近重点区段!$E:$E,MATCH(1,(MONTH(三跨两临近重点区段!$D:$D)=11)*(三跨两临近重点区段!$A:$A=D124)*(三跨两临近重点区段!$F:$F="现存区段"),0))),"")</f>
        <v/>
      </c>
      <c r="AE124" s="284" t="str">
        <f t="array" ref="AE124">IFERROR(IF(INDEX(三跨两临近重点区段!$F:$F,MATCH(1,(MONTH(三跨两临近重点区段!$D:$D)=12)*(三跨两临近重点区段!$A:$A=D124),0))="已取消","已取消",INDEX(三跨两临近重点区段!$D:$D,MATCH(1,(MONTH(三跨两临近重点区段!$D:$D)=12)*(三跨两临近重点区段!$A:$A=D124)*(三跨两临近重点区段!$F:$F="现存区段"),0))),"")</f>
        <v/>
      </c>
      <c r="AF124" s="72" t="str">
        <f t="array" ref="AF124">IFERROR(IF(INDEX(三跨两临近重点区段!$F:$F,MATCH(1,(MONTH(三跨两临近重点区段!$D:$D)=12)*(三跨两临近重点区段!$A:$A=D124),0))="已取消","已取消",INDEX(三跨两临近重点区段!$E:$E,MATCH(1,(MONTH(三跨两临近重点区段!$D:$D)=12)*(三跨两临近重点区段!$A:$A=D124)*(三跨两临近重点区段!$F:$F="现存区段"),0))),"")</f>
        <v/>
      </c>
      <c r="AH124" t="e">
        <f t="array" ref="AH124">INDEX(三跨两临近重点区段!$G:$G,MATCH(D124,三跨两临近重点区段!$A:$A,0))</f>
        <v>#N/A</v>
      </c>
      <c r="AI124" t="e">
        <f>INDEX(三跨两临近重点区段!$J:$J,MATCH(D124,三跨两临近重点区段!$A:$A,0))</f>
        <v>#N/A</v>
      </c>
    </row>
    <row r="125" ht="14.25" spans="1:35">
      <c r="A125" s="263" t="s">
        <v>119</v>
      </c>
      <c r="B125" s="264" t="s">
        <v>2318</v>
      </c>
      <c r="C125" s="263" t="s">
        <v>2167</v>
      </c>
      <c r="D125" s="263" t="s">
        <v>2322</v>
      </c>
      <c r="E125" s="265" t="s">
        <v>2137</v>
      </c>
      <c r="F125" s="264" t="s">
        <v>125</v>
      </c>
      <c r="G125" s="263" t="s">
        <v>2138</v>
      </c>
      <c r="H125" s="263" t="s">
        <v>923</v>
      </c>
      <c r="I125" s="273"/>
      <c r="J125" s="196"/>
      <c r="K125" s="196"/>
      <c r="L125" s="196"/>
      <c r="M125" s="270"/>
      <c r="N125" s="270"/>
      <c r="O125" s="33"/>
      <c r="P125" s="107"/>
      <c r="Q125" s="279"/>
      <c r="R125" s="279"/>
      <c r="S125" s="278">
        <v>45447</v>
      </c>
      <c r="T125" s="279" t="s">
        <v>2117</v>
      </c>
      <c r="U125" s="268" t="str">
        <f t="array" ref="U125">IFERROR(IF(INDEX(三跨两临近重点区段!$F:$F,MATCH(1,(MONTH(三跨两临近重点区段!$D:$D)=7)*(三跨两临近重点区段!$A:$A=D125),0))="已取消","已取消",INDEX(三跨两临近重点区段!$D:$D,MATCH(1,(MONTH(三跨两临近重点区段!$D:$D)=7)*(三跨两临近重点区段!$A:$A=D125)*(三跨两临近重点区段!$F:$F="现存区段"),0))),"")</f>
        <v/>
      </c>
      <c r="V125" s="232" t="str">
        <f t="array" ref="V125">IFERROR(IF(INDEX(三跨两临近重点区段!$F:$F,MATCH(1,(MONTH(三跨两临近重点区段!$D:$D)=7)*(三跨两临近重点区段!$A:$A=D125),0))="已取消","已取消",INDEX(三跨两临近重点区段!$E:$E,MATCH(1,(MONTH(三跨两临近重点区段!$D:$D)=7)*(三跨两临近重点区段!$A:$A=D125)*(三跨两临近重点区段!$F:$F="现存区段"),0))),"")</f>
        <v/>
      </c>
      <c r="W125" s="268" t="str">
        <f t="array" ref="W125">IFERROR(IF(INDEX(三跨两临近重点区段!$F:$F,MATCH(1,(MONTH(三跨两临近重点区段!$D:$D)=8)*(三跨两临近重点区段!$A:$A=D125),0))="已取消","已取消",INDEX(三跨两临近重点区段!$D:$D,MATCH(1,(MONTH(三跨两临近重点区段!$D:$D)=8)*(三跨两临近重点区段!$A:$A=D125)*(三跨两临近重点区段!$F:$F="现存区段"),0))),"")</f>
        <v/>
      </c>
      <c r="X125" s="232" t="str">
        <f t="array" ref="X125">IFERROR(IF(INDEX(三跨两临近重点区段!$F:$F,MATCH(1,(MONTH(三跨两临近重点区段!$D:$D)=8)*(三跨两临近重点区段!$A:$A=D125),0))="已取消","已取消",INDEX(三跨两临近重点区段!$E:$E,MATCH(1,(MONTH(三跨两临近重点区段!$D:$D)=8)*(三跨两临近重点区段!$A:$A=D125)*(三跨两临近重点区段!$F:$F="现存区段"),0))),"")</f>
        <v/>
      </c>
      <c r="Y125" s="268" t="str">
        <f t="array" ref="Y125">IFERROR(IF(INDEX(三跨两临近重点区段!$F:$F,MATCH(1,(MONTH(三跨两临近重点区段!$D:$D)=9)*(三跨两临近重点区段!$A:$A=D125),0))="已取消","已取消",INDEX(三跨两临近重点区段!$D:$D,MATCH(1,(MONTH(三跨两临近重点区段!$D:$D)=9)*(三跨两临近重点区段!$A:$A=D125)*(三跨两临近重点区段!$F:$F="现存区段"),0))),"")</f>
        <v/>
      </c>
      <c r="Z125" s="232" t="str">
        <f t="array" ref="Z125">IFERROR(IF(INDEX(三跨两临近重点区段!$F:$F,MATCH(1,(MONTH(三跨两临近重点区段!$D:$D)=9)*(三跨两临近重点区段!$A:$A=D125),0))="已取消","已取消",INDEX(三跨两临近重点区段!$E:$E,MATCH(1,(MONTH(三跨两临近重点区段!$D:$D)=9)*(三跨两临近重点区段!$A:$A=D125)*(三跨两临近重点区段!$F:$F="现存区段"),0))),"")</f>
        <v/>
      </c>
      <c r="AA125" s="268" t="str">
        <f t="array" ref="AA125">IFERROR(IF(INDEX(三跨两临近重点区段!$F:$F,MATCH(1,(MONTH(三跨两临近重点区段!$D:$D)=10)*(三跨两临近重点区段!$A:$A=D125),0))="已取消","已取消",INDEX(三跨两临近重点区段!$D:$D,MATCH(1,(MONTH(三跨两临近重点区段!$D:$D)=10)*(三跨两临近重点区段!$A:$A=D125)*(三跨两临近重点区段!$F:$F="现存区段"),0))),"")</f>
        <v/>
      </c>
      <c r="AB125" s="72" t="str">
        <f t="array" ref="AB125">IFERROR(IF(INDEX(三跨两临近重点区段!$F:$F,MATCH(1,(MONTH(三跨两临近重点区段!$D:$D)=10)*(三跨两临近重点区段!$A:$A=D125),0))="已取消","已取消",INDEX(三跨两临近重点区段!$E:$E,MATCH(1,(MONTH(三跨两临近重点区段!$D:$D)=10)*(三跨两临近重点区段!$A:$A=D125)*(三跨两临近重点区段!$F:$F="现存区段"),0))),"")</f>
        <v/>
      </c>
      <c r="AC125" s="284" t="str">
        <f t="array" ref="AC125">IFERROR(IF(INDEX(三跨两临近重点区段!$F:$F,MATCH(1,(MONTH(三跨两临近重点区段!$D:$D)=11)*(三跨两临近重点区段!$A:$A=D125),0))="已取消","已取消",INDEX(三跨两临近重点区段!$D:$D,MATCH(1,(MONTH(三跨两临近重点区段!$D:$D)=11)*(三跨两临近重点区段!$A:$A=D125)*(三跨两临近重点区段!$F:$F="现存区段"),0))),"")</f>
        <v/>
      </c>
      <c r="AD125" s="72" t="str">
        <f t="array" ref="AD125">IFERROR(IF(INDEX(三跨两临近重点区段!$F:$F,MATCH(1,(MONTH(三跨两临近重点区段!$D:$D)=11)*(三跨两临近重点区段!$A:$A=D125),0))="已取消","已取消",INDEX(三跨两临近重点区段!$E:$E,MATCH(1,(MONTH(三跨两临近重点区段!$D:$D)=11)*(三跨两临近重点区段!$A:$A=D125)*(三跨两临近重点区段!$F:$F="现存区段"),0))),"")</f>
        <v/>
      </c>
      <c r="AE125" s="284" t="str">
        <f t="array" ref="AE125">IFERROR(IF(INDEX(三跨两临近重点区段!$F:$F,MATCH(1,(MONTH(三跨两临近重点区段!$D:$D)=12)*(三跨两临近重点区段!$A:$A=D125),0))="已取消","已取消",INDEX(三跨两临近重点区段!$D:$D,MATCH(1,(MONTH(三跨两临近重点区段!$D:$D)=12)*(三跨两临近重点区段!$A:$A=D125)*(三跨两临近重点区段!$F:$F="现存区段"),0))),"")</f>
        <v/>
      </c>
      <c r="AF125" s="72" t="str">
        <f t="array" ref="AF125">IFERROR(IF(INDEX(三跨两临近重点区段!$F:$F,MATCH(1,(MONTH(三跨两临近重点区段!$D:$D)=12)*(三跨两临近重点区段!$A:$A=D125),0))="已取消","已取消",INDEX(三跨两临近重点区段!$E:$E,MATCH(1,(MONTH(三跨两临近重点区段!$D:$D)=12)*(三跨两临近重点区段!$A:$A=D125)*(三跨两临近重点区段!$F:$F="现存区段"),0))),"")</f>
        <v/>
      </c>
      <c r="AH125" t="e">
        <f t="array" ref="AH125">INDEX(三跨两临近重点区段!$G:$G,MATCH(D125,三跨两临近重点区段!$A:$A,0))</f>
        <v>#N/A</v>
      </c>
      <c r="AI125" t="e">
        <f>INDEX(三跨两临近重点区段!$J:$J,MATCH(D125,三跨两临近重点区段!$A:$A,0))</f>
        <v>#N/A</v>
      </c>
    </row>
    <row r="126" ht="14.25" spans="1:35">
      <c r="A126" s="263" t="s">
        <v>119</v>
      </c>
      <c r="B126" s="264" t="s">
        <v>2318</v>
      </c>
      <c r="C126" s="263" t="s">
        <v>2307</v>
      </c>
      <c r="D126" s="263" t="s">
        <v>2323</v>
      </c>
      <c r="E126" s="265" t="s">
        <v>2137</v>
      </c>
      <c r="F126" s="264" t="s">
        <v>125</v>
      </c>
      <c r="G126" s="263" t="s">
        <v>2138</v>
      </c>
      <c r="H126" s="263" t="s">
        <v>923</v>
      </c>
      <c r="I126" s="273"/>
      <c r="J126" s="196"/>
      <c r="K126" s="196"/>
      <c r="L126" s="196"/>
      <c r="M126" s="270"/>
      <c r="N126" s="270"/>
      <c r="O126" s="33"/>
      <c r="P126" s="107"/>
      <c r="Q126" s="279"/>
      <c r="R126" s="279"/>
      <c r="S126" s="278">
        <v>45460</v>
      </c>
      <c r="T126" s="279" t="s">
        <v>2117</v>
      </c>
      <c r="U126" s="268" t="str">
        <f t="array" ref="U126">IFERROR(IF(INDEX(三跨两临近重点区段!$F:$F,MATCH(1,(MONTH(三跨两临近重点区段!$D:$D)=7)*(三跨两临近重点区段!$A:$A=D126),0))="已取消","已取消",INDEX(三跨两临近重点区段!$D:$D,MATCH(1,(MONTH(三跨两临近重点区段!$D:$D)=7)*(三跨两临近重点区段!$A:$A=D126)*(三跨两临近重点区段!$F:$F="现存区段"),0))),"")</f>
        <v/>
      </c>
      <c r="V126" s="232" t="str">
        <f t="array" ref="V126">IFERROR(IF(INDEX(三跨两临近重点区段!$F:$F,MATCH(1,(MONTH(三跨两临近重点区段!$D:$D)=7)*(三跨两临近重点区段!$A:$A=D126),0))="已取消","已取消",INDEX(三跨两临近重点区段!$E:$E,MATCH(1,(MONTH(三跨两临近重点区段!$D:$D)=7)*(三跨两临近重点区段!$A:$A=D126)*(三跨两临近重点区段!$F:$F="现存区段"),0))),"")</f>
        <v/>
      </c>
      <c r="W126" s="268" t="str">
        <f t="array" ref="W126">IFERROR(IF(INDEX(三跨两临近重点区段!$F:$F,MATCH(1,(MONTH(三跨两临近重点区段!$D:$D)=8)*(三跨两临近重点区段!$A:$A=D126),0))="已取消","已取消",INDEX(三跨两临近重点区段!$D:$D,MATCH(1,(MONTH(三跨两临近重点区段!$D:$D)=8)*(三跨两临近重点区段!$A:$A=D126)*(三跨两临近重点区段!$F:$F="现存区段"),0))),"")</f>
        <v/>
      </c>
      <c r="X126" s="232" t="str">
        <f t="array" ref="X126">IFERROR(IF(INDEX(三跨两临近重点区段!$F:$F,MATCH(1,(MONTH(三跨两临近重点区段!$D:$D)=8)*(三跨两临近重点区段!$A:$A=D126),0))="已取消","已取消",INDEX(三跨两临近重点区段!$E:$E,MATCH(1,(MONTH(三跨两临近重点区段!$D:$D)=8)*(三跨两临近重点区段!$A:$A=D126)*(三跨两临近重点区段!$F:$F="现存区段"),0))),"")</f>
        <v/>
      </c>
      <c r="Y126" s="268" t="str">
        <f t="array" ref="Y126">IFERROR(IF(INDEX(三跨两临近重点区段!$F:$F,MATCH(1,(MONTH(三跨两临近重点区段!$D:$D)=9)*(三跨两临近重点区段!$A:$A=D126),0))="已取消","已取消",INDEX(三跨两临近重点区段!$D:$D,MATCH(1,(MONTH(三跨两临近重点区段!$D:$D)=9)*(三跨两临近重点区段!$A:$A=D126)*(三跨两临近重点区段!$F:$F="现存区段"),0))),"")</f>
        <v/>
      </c>
      <c r="Z126" s="232" t="str">
        <f t="array" ref="Z126">IFERROR(IF(INDEX(三跨两临近重点区段!$F:$F,MATCH(1,(MONTH(三跨两临近重点区段!$D:$D)=9)*(三跨两临近重点区段!$A:$A=D126),0))="已取消","已取消",INDEX(三跨两临近重点区段!$E:$E,MATCH(1,(MONTH(三跨两临近重点区段!$D:$D)=9)*(三跨两临近重点区段!$A:$A=D126)*(三跨两临近重点区段!$F:$F="现存区段"),0))),"")</f>
        <v/>
      </c>
      <c r="AA126" s="268" t="str">
        <f t="array" ref="AA126">IFERROR(IF(INDEX(三跨两临近重点区段!$F:$F,MATCH(1,(MONTH(三跨两临近重点区段!$D:$D)=10)*(三跨两临近重点区段!$A:$A=D126),0))="已取消","已取消",INDEX(三跨两临近重点区段!$D:$D,MATCH(1,(MONTH(三跨两临近重点区段!$D:$D)=10)*(三跨两临近重点区段!$A:$A=D126)*(三跨两临近重点区段!$F:$F="现存区段"),0))),"")</f>
        <v/>
      </c>
      <c r="AB126" s="72" t="str">
        <f t="array" ref="AB126">IFERROR(IF(INDEX(三跨两临近重点区段!$F:$F,MATCH(1,(MONTH(三跨两临近重点区段!$D:$D)=10)*(三跨两临近重点区段!$A:$A=D126),0))="已取消","已取消",INDEX(三跨两临近重点区段!$E:$E,MATCH(1,(MONTH(三跨两临近重点区段!$D:$D)=10)*(三跨两临近重点区段!$A:$A=D126)*(三跨两临近重点区段!$F:$F="现存区段"),0))),"")</f>
        <v/>
      </c>
      <c r="AC126" s="284" t="str">
        <f t="array" ref="AC126">IFERROR(IF(INDEX(三跨两临近重点区段!$F:$F,MATCH(1,(MONTH(三跨两临近重点区段!$D:$D)=11)*(三跨两临近重点区段!$A:$A=D126),0))="已取消","已取消",INDEX(三跨两临近重点区段!$D:$D,MATCH(1,(MONTH(三跨两临近重点区段!$D:$D)=11)*(三跨两临近重点区段!$A:$A=D126)*(三跨两临近重点区段!$F:$F="现存区段"),0))),"")</f>
        <v/>
      </c>
      <c r="AD126" s="72" t="str">
        <f t="array" ref="AD126">IFERROR(IF(INDEX(三跨两临近重点区段!$F:$F,MATCH(1,(MONTH(三跨两临近重点区段!$D:$D)=11)*(三跨两临近重点区段!$A:$A=D126),0))="已取消","已取消",INDEX(三跨两临近重点区段!$E:$E,MATCH(1,(MONTH(三跨两临近重点区段!$D:$D)=11)*(三跨两临近重点区段!$A:$A=D126)*(三跨两临近重点区段!$F:$F="现存区段"),0))),"")</f>
        <v/>
      </c>
      <c r="AE126" s="284" t="str">
        <f t="array" ref="AE126">IFERROR(IF(INDEX(三跨两临近重点区段!$F:$F,MATCH(1,(MONTH(三跨两临近重点区段!$D:$D)=12)*(三跨两临近重点区段!$A:$A=D126),0))="已取消","已取消",INDEX(三跨两临近重点区段!$D:$D,MATCH(1,(MONTH(三跨两临近重点区段!$D:$D)=12)*(三跨两临近重点区段!$A:$A=D126)*(三跨两临近重点区段!$F:$F="现存区段"),0))),"")</f>
        <v/>
      </c>
      <c r="AF126" s="72" t="str">
        <f t="array" ref="AF126">IFERROR(IF(INDEX(三跨两临近重点区段!$F:$F,MATCH(1,(MONTH(三跨两临近重点区段!$D:$D)=12)*(三跨两临近重点区段!$A:$A=D126),0))="已取消","已取消",INDEX(三跨两临近重点区段!$E:$E,MATCH(1,(MONTH(三跨两临近重点区段!$D:$D)=12)*(三跨两临近重点区段!$A:$A=D126)*(三跨两临近重点区段!$F:$F="现存区段"),0))),"")</f>
        <v/>
      </c>
      <c r="AH126" t="e">
        <f t="array" ref="AH126">INDEX(三跨两临近重点区段!$G:$G,MATCH(D126,三跨两临近重点区段!$A:$A,0))</f>
        <v>#N/A</v>
      </c>
      <c r="AI126" t="e">
        <f>INDEX(三跨两临近重点区段!$J:$J,MATCH(D126,三跨两临近重点区段!$A:$A,0))</f>
        <v>#N/A</v>
      </c>
    </row>
    <row r="127" ht="14.25" spans="1:35">
      <c r="A127" s="263" t="s">
        <v>119</v>
      </c>
      <c r="B127" s="264" t="s">
        <v>2318</v>
      </c>
      <c r="C127" s="263" t="s">
        <v>2304</v>
      </c>
      <c r="D127" s="263" t="s">
        <v>2324</v>
      </c>
      <c r="E127" s="265" t="s">
        <v>2137</v>
      </c>
      <c r="F127" s="264" t="s">
        <v>125</v>
      </c>
      <c r="G127" s="263" t="s">
        <v>2138</v>
      </c>
      <c r="H127" s="263" t="s">
        <v>923</v>
      </c>
      <c r="I127" s="273"/>
      <c r="J127" s="196"/>
      <c r="K127" s="196"/>
      <c r="L127" s="196"/>
      <c r="M127" s="270"/>
      <c r="N127" s="270"/>
      <c r="O127" s="33"/>
      <c r="P127" s="107"/>
      <c r="Q127" s="279"/>
      <c r="R127" s="279"/>
      <c r="S127" s="278">
        <v>45447</v>
      </c>
      <c r="T127" s="279" t="s">
        <v>2117</v>
      </c>
      <c r="U127" s="268" t="str">
        <f t="array" ref="U127">IFERROR(IF(INDEX(三跨两临近重点区段!$F:$F,MATCH(1,(MONTH(三跨两临近重点区段!$D:$D)=7)*(三跨两临近重点区段!$A:$A=D127),0))="已取消","已取消",INDEX(三跨两临近重点区段!$D:$D,MATCH(1,(MONTH(三跨两临近重点区段!$D:$D)=7)*(三跨两临近重点区段!$A:$A=D127)*(三跨两临近重点区段!$F:$F="现存区段"),0))),"")</f>
        <v/>
      </c>
      <c r="V127" s="232" t="str">
        <f t="array" ref="V127">IFERROR(IF(INDEX(三跨两临近重点区段!$F:$F,MATCH(1,(MONTH(三跨两临近重点区段!$D:$D)=7)*(三跨两临近重点区段!$A:$A=D127),0))="已取消","已取消",INDEX(三跨两临近重点区段!$E:$E,MATCH(1,(MONTH(三跨两临近重点区段!$D:$D)=7)*(三跨两临近重点区段!$A:$A=D127)*(三跨两临近重点区段!$F:$F="现存区段"),0))),"")</f>
        <v/>
      </c>
      <c r="W127" s="268" t="str">
        <f t="array" ref="W127">IFERROR(IF(INDEX(三跨两临近重点区段!$F:$F,MATCH(1,(MONTH(三跨两临近重点区段!$D:$D)=8)*(三跨两临近重点区段!$A:$A=D127),0))="已取消","已取消",INDEX(三跨两临近重点区段!$D:$D,MATCH(1,(MONTH(三跨两临近重点区段!$D:$D)=8)*(三跨两临近重点区段!$A:$A=D127)*(三跨两临近重点区段!$F:$F="现存区段"),0))),"")</f>
        <v/>
      </c>
      <c r="X127" s="232" t="str">
        <f t="array" ref="X127">IFERROR(IF(INDEX(三跨两临近重点区段!$F:$F,MATCH(1,(MONTH(三跨两临近重点区段!$D:$D)=8)*(三跨两临近重点区段!$A:$A=D127),0))="已取消","已取消",INDEX(三跨两临近重点区段!$E:$E,MATCH(1,(MONTH(三跨两临近重点区段!$D:$D)=8)*(三跨两临近重点区段!$A:$A=D127)*(三跨两临近重点区段!$F:$F="现存区段"),0))),"")</f>
        <v/>
      </c>
      <c r="Y127" s="268" t="str">
        <f t="array" ref="Y127">IFERROR(IF(INDEX(三跨两临近重点区段!$F:$F,MATCH(1,(MONTH(三跨两临近重点区段!$D:$D)=9)*(三跨两临近重点区段!$A:$A=D127),0))="已取消","已取消",INDEX(三跨两临近重点区段!$D:$D,MATCH(1,(MONTH(三跨两临近重点区段!$D:$D)=9)*(三跨两临近重点区段!$A:$A=D127)*(三跨两临近重点区段!$F:$F="现存区段"),0))),"")</f>
        <v/>
      </c>
      <c r="Z127" s="232" t="str">
        <f t="array" ref="Z127">IFERROR(IF(INDEX(三跨两临近重点区段!$F:$F,MATCH(1,(MONTH(三跨两临近重点区段!$D:$D)=9)*(三跨两临近重点区段!$A:$A=D127),0))="已取消","已取消",INDEX(三跨两临近重点区段!$E:$E,MATCH(1,(MONTH(三跨两临近重点区段!$D:$D)=9)*(三跨两临近重点区段!$A:$A=D127)*(三跨两临近重点区段!$F:$F="现存区段"),0))),"")</f>
        <v/>
      </c>
      <c r="AA127" s="268" t="str">
        <f t="array" ref="AA127">IFERROR(IF(INDEX(三跨两临近重点区段!$F:$F,MATCH(1,(MONTH(三跨两临近重点区段!$D:$D)=10)*(三跨两临近重点区段!$A:$A=D127),0))="已取消","已取消",INDEX(三跨两临近重点区段!$D:$D,MATCH(1,(MONTH(三跨两临近重点区段!$D:$D)=10)*(三跨两临近重点区段!$A:$A=D127)*(三跨两临近重点区段!$F:$F="现存区段"),0))),"")</f>
        <v/>
      </c>
      <c r="AB127" s="72" t="str">
        <f t="array" ref="AB127">IFERROR(IF(INDEX(三跨两临近重点区段!$F:$F,MATCH(1,(MONTH(三跨两临近重点区段!$D:$D)=10)*(三跨两临近重点区段!$A:$A=D127),0))="已取消","已取消",INDEX(三跨两临近重点区段!$E:$E,MATCH(1,(MONTH(三跨两临近重点区段!$D:$D)=10)*(三跨两临近重点区段!$A:$A=D127)*(三跨两临近重点区段!$F:$F="现存区段"),0))),"")</f>
        <v/>
      </c>
      <c r="AC127" s="284" t="str">
        <f t="array" ref="AC127">IFERROR(IF(INDEX(三跨两临近重点区段!$F:$F,MATCH(1,(MONTH(三跨两临近重点区段!$D:$D)=11)*(三跨两临近重点区段!$A:$A=D127),0))="已取消","已取消",INDEX(三跨两临近重点区段!$D:$D,MATCH(1,(MONTH(三跨两临近重点区段!$D:$D)=11)*(三跨两临近重点区段!$A:$A=D127)*(三跨两临近重点区段!$F:$F="现存区段"),0))),"")</f>
        <v/>
      </c>
      <c r="AD127" s="72" t="str">
        <f t="array" ref="AD127">IFERROR(IF(INDEX(三跨两临近重点区段!$F:$F,MATCH(1,(MONTH(三跨两临近重点区段!$D:$D)=11)*(三跨两临近重点区段!$A:$A=D127),0))="已取消","已取消",INDEX(三跨两临近重点区段!$E:$E,MATCH(1,(MONTH(三跨两临近重点区段!$D:$D)=11)*(三跨两临近重点区段!$A:$A=D127)*(三跨两临近重点区段!$F:$F="现存区段"),0))),"")</f>
        <v/>
      </c>
      <c r="AE127" s="284" t="str">
        <f t="array" ref="AE127">IFERROR(IF(INDEX(三跨两临近重点区段!$F:$F,MATCH(1,(MONTH(三跨两临近重点区段!$D:$D)=12)*(三跨两临近重点区段!$A:$A=D127),0))="已取消","已取消",INDEX(三跨两临近重点区段!$D:$D,MATCH(1,(MONTH(三跨两临近重点区段!$D:$D)=12)*(三跨两临近重点区段!$A:$A=D127)*(三跨两临近重点区段!$F:$F="现存区段"),0))),"")</f>
        <v/>
      </c>
      <c r="AF127" s="72" t="str">
        <f t="array" ref="AF127">IFERROR(IF(INDEX(三跨两临近重点区段!$F:$F,MATCH(1,(MONTH(三跨两临近重点区段!$D:$D)=12)*(三跨两临近重点区段!$A:$A=D127),0))="已取消","已取消",INDEX(三跨两临近重点区段!$E:$E,MATCH(1,(MONTH(三跨两临近重点区段!$D:$D)=12)*(三跨两临近重点区段!$A:$A=D127)*(三跨两临近重点区段!$F:$F="现存区段"),0))),"")</f>
        <v/>
      </c>
      <c r="AH127" t="e">
        <f t="array" ref="AH127">INDEX(三跨两临近重点区段!$G:$G,MATCH(D127,三跨两临近重点区段!$A:$A,0))</f>
        <v>#N/A</v>
      </c>
      <c r="AI127" t="e">
        <f>INDEX(三跨两临近重点区段!$J:$J,MATCH(D127,三跨两临近重点区段!$A:$A,0))</f>
        <v>#N/A</v>
      </c>
    </row>
    <row r="128" ht="14.25" spans="1:35">
      <c r="A128" s="263" t="s">
        <v>150</v>
      </c>
      <c r="B128" s="264" t="s">
        <v>2325</v>
      </c>
      <c r="C128" s="263" t="s">
        <v>2326</v>
      </c>
      <c r="D128" s="263" t="s">
        <v>2327</v>
      </c>
      <c r="E128" s="265" t="s">
        <v>2137</v>
      </c>
      <c r="F128" s="264" t="s">
        <v>125</v>
      </c>
      <c r="G128" s="263" t="s">
        <v>959</v>
      </c>
      <c r="H128" s="263" t="s">
        <v>1089</v>
      </c>
      <c r="I128" s="273"/>
      <c r="J128" s="196"/>
      <c r="K128" s="196"/>
      <c r="L128" s="196"/>
      <c r="M128" s="270"/>
      <c r="N128" s="270"/>
      <c r="O128" s="33"/>
      <c r="P128" s="107"/>
      <c r="Q128" s="279"/>
      <c r="R128" s="279"/>
      <c r="S128" s="278">
        <v>45447</v>
      </c>
      <c r="T128" s="279" t="s">
        <v>2117</v>
      </c>
      <c r="U128" s="268" t="str">
        <f t="array" ref="U128">IFERROR(IF(INDEX(三跨两临近重点区段!$F:$F,MATCH(1,(MONTH(三跨两临近重点区段!$D:$D)=7)*(三跨两临近重点区段!$A:$A=D128),0))="已取消","已取消",INDEX(三跨两临近重点区段!$D:$D,MATCH(1,(MONTH(三跨两临近重点区段!$D:$D)=7)*(三跨两临近重点区段!$A:$A=D128)*(三跨两临近重点区段!$F:$F="现存区段"),0))),"")</f>
        <v/>
      </c>
      <c r="V128" s="232" t="str">
        <f t="array" ref="V128">IFERROR(IF(INDEX(三跨两临近重点区段!$F:$F,MATCH(1,(MONTH(三跨两临近重点区段!$D:$D)=7)*(三跨两临近重点区段!$A:$A=D128),0))="已取消","已取消",INDEX(三跨两临近重点区段!$E:$E,MATCH(1,(MONTH(三跨两临近重点区段!$D:$D)=7)*(三跨两临近重点区段!$A:$A=D128)*(三跨两临近重点区段!$F:$F="现存区段"),0))),"")</f>
        <v/>
      </c>
      <c r="W128" s="268" t="str">
        <f t="array" ref="W128">IFERROR(IF(INDEX(三跨两临近重点区段!$F:$F,MATCH(1,(MONTH(三跨两临近重点区段!$D:$D)=8)*(三跨两临近重点区段!$A:$A=D128),0))="已取消","已取消",INDEX(三跨两临近重点区段!$D:$D,MATCH(1,(MONTH(三跨两临近重点区段!$D:$D)=8)*(三跨两临近重点区段!$A:$A=D128)*(三跨两临近重点区段!$F:$F="现存区段"),0))),"")</f>
        <v/>
      </c>
      <c r="X128" s="232" t="str">
        <f t="array" ref="X128">IFERROR(IF(INDEX(三跨两临近重点区段!$F:$F,MATCH(1,(MONTH(三跨两临近重点区段!$D:$D)=8)*(三跨两临近重点区段!$A:$A=D128),0))="已取消","已取消",INDEX(三跨两临近重点区段!$E:$E,MATCH(1,(MONTH(三跨两临近重点区段!$D:$D)=8)*(三跨两临近重点区段!$A:$A=D128)*(三跨两临近重点区段!$F:$F="现存区段"),0))),"")</f>
        <v/>
      </c>
      <c r="Y128" s="268" t="str">
        <f t="array" ref="Y128">IFERROR(IF(INDEX(三跨两临近重点区段!$F:$F,MATCH(1,(MONTH(三跨两临近重点区段!$D:$D)=9)*(三跨两临近重点区段!$A:$A=D128),0))="已取消","已取消",INDEX(三跨两临近重点区段!$D:$D,MATCH(1,(MONTH(三跨两临近重点区段!$D:$D)=9)*(三跨两临近重点区段!$A:$A=D128)*(三跨两临近重点区段!$F:$F="现存区段"),0))),"")</f>
        <v/>
      </c>
      <c r="Z128" s="232" t="str">
        <f t="array" ref="Z128">IFERROR(IF(INDEX(三跨两临近重点区段!$F:$F,MATCH(1,(MONTH(三跨两临近重点区段!$D:$D)=9)*(三跨两临近重点区段!$A:$A=D128),0))="已取消","已取消",INDEX(三跨两临近重点区段!$E:$E,MATCH(1,(MONTH(三跨两临近重点区段!$D:$D)=9)*(三跨两临近重点区段!$A:$A=D128)*(三跨两临近重点区段!$F:$F="现存区段"),0))),"")</f>
        <v/>
      </c>
      <c r="AA128" s="268" t="str">
        <f t="array" ref="AA128">IFERROR(IF(INDEX(三跨两临近重点区段!$F:$F,MATCH(1,(MONTH(三跨两临近重点区段!$D:$D)=10)*(三跨两临近重点区段!$A:$A=D128),0))="已取消","已取消",INDEX(三跨两临近重点区段!$D:$D,MATCH(1,(MONTH(三跨两临近重点区段!$D:$D)=10)*(三跨两临近重点区段!$A:$A=D128)*(三跨两临近重点区段!$F:$F="现存区段"),0))),"")</f>
        <v/>
      </c>
      <c r="AB128" s="72" t="str">
        <f t="array" ref="AB128">IFERROR(IF(INDEX(三跨两临近重点区段!$F:$F,MATCH(1,(MONTH(三跨两临近重点区段!$D:$D)=10)*(三跨两临近重点区段!$A:$A=D128),0))="已取消","已取消",INDEX(三跨两临近重点区段!$E:$E,MATCH(1,(MONTH(三跨两临近重点区段!$D:$D)=10)*(三跨两临近重点区段!$A:$A=D128)*(三跨两临近重点区段!$F:$F="现存区段"),0))),"")</f>
        <v/>
      </c>
      <c r="AC128" s="284" t="str">
        <f t="array" ref="AC128">IFERROR(IF(INDEX(三跨两临近重点区段!$F:$F,MATCH(1,(MONTH(三跨两临近重点区段!$D:$D)=11)*(三跨两临近重点区段!$A:$A=D128),0))="已取消","已取消",INDEX(三跨两临近重点区段!$D:$D,MATCH(1,(MONTH(三跨两临近重点区段!$D:$D)=11)*(三跨两临近重点区段!$A:$A=D128)*(三跨两临近重点区段!$F:$F="现存区段"),0))),"")</f>
        <v/>
      </c>
      <c r="AD128" s="72" t="str">
        <f t="array" ref="AD128">IFERROR(IF(INDEX(三跨两临近重点区段!$F:$F,MATCH(1,(MONTH(三跨两临近重点区段!$D:$D)=11)*(三跨两临近重点区段!$A:$A=D128),0))="已取消","已取消",INDEX(三跨两临近重点区段!$E:$E,MATCH(1,(MONTH(三跨两临近重点区段!$D:$D)=11)*(三跨两临近重点区段!$A:$A=D128)*(三跨两临近重点区段!$F:$F="现存区段"),0))),"")</f>
        <v/>
      </c>
      <c r="AE128" s="284" t="str">
        <f t="array" ref="AE128">IFERROR(IF(INDEX(三跨两临近重点区段!$F:$F,MATCH(1,(MONTH(三跨两临近重点区段!$D:$D)=12)*(三跨两临近重点区段!$A:$A=D128),0))="已取消","已取消",INDEX(三跨两临近重点区段!$D:$D,MATCH(1,(MONTH(三跨两临近重点区段!$D:$D)=12)*(三跨两临近重点区段!$A:$A=D128)*(三跨两临近重点区段!$F:$F="现存区段"),0))),"")</f>
        <v/>
      </c>
      <c r="AF128" s="72" t="str">
        <f t="array" ref="AF128">IFERROR(IF(INDEX(三跨两临近重点区段!$F:$F,MATCH(1,(MONTH(三跨两临近重点区段!$D:$D)=12)*(三跨两临近重点区段!$A:$A=D128),0))="已取消","已取消",INDEX(三跨两临近重点区段!$E:$E,MATCH(1,(MONTH(三跨两临近重点区段!$D:$D)=12)*(三跨两临近重点区段!$A:$A=D128)*(三跨两临近重点区段!$F:$F="现存区段"),0))),"")</f>
        <v/>
      </c>
      <c r="AH128" t="e">
        <f t="array" ref="AH128">INDEX(三跨两临近重点区段!$G:$G,MATCH(D128,三跨两临近重点区段!$A:$A,0))</f>
        <v>#N/A</v>
      </c>
      <c r="AI128" t="e">
        <f>INDEX(三跨两临近重点区段!$J:$J,MATCH(D128,三跨两临近重点区段!$A:$A,0))</f>
        <v>#N/A</v>
      </c>
    </row>
    <row r="129" ht="14.25" spans="1:35">
      <c r="A129" s="263" t="s">
        <v>150</v>
      </c>
      <c r="B129" s="264" t="s">
        <v>2325</v>
      </c>
      <c r="C129" s="263" t="s">
        <v>2328</v>
      </c>
      <c r="D129" s="263" t="s">
        <v>2329</v>
      </c>
      <c r="E129" s="265" t="s">
        <v>2137</v>
      </c>
      <c r="F129" s="264" t="s">
        <v>125</v>
      </c>
      <c r="G129" s="263" t="s">
        <v>959</v>
      </c>
      <c r="H129" s="263" t="s">
        <v>1089</v>
      </c>
      <c r="I129" s="273"/>
      <c r="J129" s="196"/>
      <c r="K129" s="196"/>
      <c r="L129" s="196"/>
      <c r="M129" s="270"/>
      <c r="N129" s="270"/>
      <c r="O129" s="33"/>
      <c r="P129" s="107"/>
      <c r="Q129" s="279"/>
      <c r="R129" s="279"/>
      <c r="S129" s="278">
        <v>45447</v>
      </c>
      <c r="T129" s="279" t="s">
        <v>2117</v>
      </c>
      <c r="U129" s="268" t="str">
        <f t="array" ref="U129">IFERROR(IF(INDEX(三跨两临近重点区段!$F:$F,MATCH(1,(MONTH(三跨两临近重点区段!$D:$D)=7)*(三跨两临近重点区段!$A:$A=D129),0))="已取消","已取消",INDEX(三跨两临近重点区段!$D:$D,MATCH(1,(MONTH(三跨两临近重点区段!$D:$D)=7)*(三跨两临近重点区段!$A:$A=D129)*(三跨两临近重点区段!$F:$F="现存区段"),0))),"")</f>
        <v/>
      </c>
      <c r="V129" s="232" t="str">
        <f t="array" ref="V129">IFERROR(IF(INDEX(三跨两临近重点区段!$F:$F,MATCH(1,(MONTH(三跨两临近重点区段!$D:$D)=7)*(三跨两临近重点区段!$A:$A=D129),0))="已取消","已取消",INDEX(三跨两临近重点区段!$E:$E,MATCH(1,(MONTH(三跨两临近重点区段!$D:$D)=7)*(三跨两临近重点区段!$A:$A=D129)*(三跨两临近重点区段!$F:$F="现存区段"),0))),"")</f>
        <v/>
      </c>
      <c r="W129" s="268" t="str">
        <f t="array" ref="W129">IFERROR(IF(INDEX(三跨两临近重点区段!$F:$F,MATCH(1,(MONTH(三跨两临近重点区段!$D:$D)=8)*(三跨两临近重点区段!$A:$A=D129),0))="已取消","已取消",INDEX(三跨两临近重点区段!$D:$D,MATCH(1,(MONTH(三跨两临近重点区段!$D:$D)=8)*(三跨两临近重点区段!$A:$A=D129)*(三跨两临近重点区段!$F:$F="现存区段"),0))),"")</f>
        <v/>
      </c>
      <c r="X129" s="232" t="str">
        <f t="array" ref="X129">IFERROR(IF(INDEX(三跨两临近重点区段!$F:$F,MATCH(1,(MONTH(三跨两临近重点区段!$D:$D)=8)*(三跨两临近重点区段!$A:$A=D129),0))="已取消","已取消",INDEX(三跨两临近重点区段!$E:$E,MATCH(1,(MONTH(三跨两临近重点区段!$D:$D)=8)*(三跨两临近重点区段!$A:$A=D129)*(三跨两临近重点区段!$F:$F="现存区段"),0))),"")</f>
        <v/>
      </c>
      <c r="Y129" s="268" t="str">
        <f t="array" ref="Y129">IFERROR(IF(INDEX(三跨两临近重点区段!$F:$F,MATCH(1,(MONTH(三跨两临近重点区段!$D:$D)=9)*(三跨两临近重点区段!$A:$A=D129),0))="已取消","已取消",INDEX(三跨两临近重点区段!$D:$D,MATCH(1,(MONTH(三跨两临近重点区段!$D:$D)=9)*(三跨两临近重点区段!$A:$A=D129)*(三跨两临近重点区段!$F:$F="现存区段"),0))),"")</f>
        <v/>
      </c>
      <c r="Z129" s="232" t="str">
        <f t="array" ref="Z129">IFERROR(IF(INDEX(三跨两临近重点区段!$F:$F,MATCH(1,(MONTH(三跨两临近重点区段!$D:$D)=9)*(三跨两临近重点区段!$A:$A=D129),0))="已取消","已取消",INDEX(三跨两临近重点区段!$E:$E,MATCH(1,(MONTH(三跨两临近重点区段!$D:$D)=9)*(三跨两临近重点区段!$A:$A=D129)*(三跨两临近重点区段!$F:$F="现存区段"),0))),"")</f>
        <v/>
      </c>
      <c r="AA129" s="268" t="str">
        <f t="array" ref="AA129">IFERROR(IF(INDEX(三跨两临近重点区段!$F:$F,MATCH(1,(MONTH(三跨两临近重点区段!$D:$D)=10)*(三跨两临近重点区段!$A:$A=D129),0))="已取消","已取消",INDEX(三跨两临近重点区段!$D:$D,MATCH(1,(MONTH(三跨两临近重点区段!$D:$D)=10)*(三跨两临近重点区段!$A:$A=D129)*(三跨两临近重点区段!$F:$F="现存区段"),0))),"")</f>
        <v/>
      </c>
      <c r="AB129" s="72" t="str">
        <f t="array" ref="AB129">IFERROR(IF(INDEX(三跨两临近重点区段!$F:$F,MATCH(1,(MONTH(三跨两临近重点区段!$D:$D)=10)*(三跨两临近重点区段!$A:$A=D129),0))="已取消","已取消",INDEX(三跨两临近重点区段!$E:$E,MATCH(1,(MONTH(三跨两临近重点区段!$D:$D)=10)*(三跨两临近重点区段!$A:$A=D129)*(三跨两临近重点区段!$F:$F="现存区段"),0))),"")</f>
        <v/>
      </c>
      <c r="AC129" s="284" t="str">
        <f t="array" ref="AC129">IFERROR(IF(INDEX(三跨两临近重点区段!$F:$F,MATCH(1,(MONTH(三跨两临近重点区段!$D:$D)=11)*(三跨两临近重点区段!$A:$A=D129),0))="已取消","已取消",INDEX(三跨两临近重点区段!$D:$D,MATCH(1,(MONTH(三跨两临近重点区段!$D:$D)=11)*(三跨两临近重点区段!$A:$A=D129)*(三跨两临近重点区段!$F:$F="现存区段"),0))),"")</f>
        <v/>
      </c>
      <c r="AD129" s="72" t="str">
        <f t="array" ref="AD129">IFERROR(IF(INDEX(三跨两临近重点区段!$F:$F,MATCH(1,(MONTH(三跨两临近重点区段!$D:$D)=11)*(三跨两临近重点区段!$A:$A=D129),0))="已取消","已取消",INDEX(三跨两临近重点区段!$E:$E,MATCH(1,(MONTH(三跨两临近重点区段!$D:$D)=11)*(三跨两临近重点区段!$A:$A=D129)*(三跨两临近重点区段!$F:$F="现存区段"),0))),"")</f>
        <v/>
      </c>
      <c r="AE129" s="284" t="str">
        <f t="array" ref="AE129">IFERROR(IF(INDEX(三跨两临近重点区段!$F:$F,MATCH(1,(MONTH(三跨两临近重点区段!$D:$D)=12)*(三跨两临近重点区段!$A:$A=D129),0))="已取消","已取消",INDEX(三跨两临近重点区段!$D:$D,MATCH(1,(MONTH(三跨两临近重点区段!$D:$D)=12)*(三跨两临近重点区段!$A:$A=D129)*(三跨两临近重点区段!$F:$F="现存区段"),0))),"")</f>
        <v/>
      </c>
      <c r="AF129" s="72" t="str">
        <f t="array" ref="AF129">IFERROR(IF(INDEX(三跨两临近重点区段!$F:$F,MATCH(1,(MONTH(三跨两临近重点区段!$D:$D)=12)*(三跨两临近重点区段!$A:$A=D129),0))="已取消","已取消",INDEX(三跨两临近重点区段!$E:$E,MATCH(1,(MONTH(三跨两临近重点区段!$D:$D)=12)*(三跨两临近重点区段!$A:$A=D129)*(三跨两临近重点区段!$F:$F="现存区段"),0))),"")</f>
        <v/>
      </c>
      <c r="AH129" t="e">
        <f t="array" ref="AH129">INDEX(三跨两临近重点区段!$G:$G,MATCH(D129,三跨两临近重点区段!$A:$A,0))</f>
        <v>#N/A</v>
      </c>
      <c r="AI129" t="e">
        <f>INDEX(三跨两临近重点区段!$J:$J,MATCH(D129,三跨两临近重点区段!$A:$A,0))</f>
        <v>#N/A</v>
      </c>
    </row>
    <row r="130" ht="14.25" spans="1:35">
      <c r="A130" s="263" t="s">
        <v>119</v>
      </c>
      <c r="B130" s="264" t="s">
        <v>2318</v>
      </c>
      <c r="C130" s="263" t="s">
        <v>2279</v>
      </c>
      <c r="D130" s="263" t="s">
        <v>2330</v>
      </c>
      <c r="E130" s="265" t="s">
        <v>2137</v>
      </c>
      <c r="F130" s="264" t="s">
        <v>125</v>
      </c>
      <c r="G130" s="263" t="s">
        <v>2138</v>
      </c>
      <c r="H130" s="263" t="s">
        <v>923</v>
      </c>
      <c r="I130" s="273"/>
      <c r="J130" s="196"/>
      <c r="K130" s="196"/>
      <c r="L130" s="196"/>
      <c r="M130" s="270"/>
      <c r="N130" s="270"/>
      <c r="O130" s="33"/>
      <c r="P130" s="107"/>
      <c r="Q130" s="279"/>
      <c r="R130" s="279"/>
      <c r="S130" s="278">
        <v>45447</v>
      </c>
      <c r="T130" s="279" t="s">
        <v>2117</v>
      </c>
      <c r="U130" s="268" t="str">
        <f t="array" ref="U130">IFERROR(IF(INDEX(三跨两临近重点区段!$F:$F,MATCH(1,(MONTH(三跨两临近重点区段!$D:$D)=7)*(三跨两临近重点区段!$A:$A=D130),0))="已取消","已取消",INDEX(三跨两临近重点区段!$D:$D,MATCH(1,(MONTH(三跨两临近重点区段!$D:$D)=7)*(三跨两临近重点区段!$A:$A=D130)*(三跨两临近重点区段!$F:$F="现存区段"),0))),"")</f>
        <v/>
      </c>
      <c r="V130" s="232" t="str">
        <f t="array" ref="V130">IFERROR(IF(INDEX(三跨两临近重点区段!$F:$F,MATCH(1,(MONTH(三跨两临近重点区段!$D:$D)=7)*(三跨两临近重点区段!$A:$A=D130),0))="已取消","已取消",INDEX(三跨两临近重点区段!$E:$E,MATCH(1,(MONTH(三跨两临近重点区段!$D:$D)=7)*(三跨两临近重点区段!$A:$A=D130)*(三跨两临近重点区段!$F:$F="现存区段"),0))),"")</f>
        <v/>
      </c>
      <c r="W130" s="268" t="str">
        <f t="array" ref="W130">IFERROR(IF(INDEX(三跨两临近重点区段!$F:$F,MATCH(1,(MONTH(三跨两临近重点区段!$D:$D)=8)*(三跨两临近重点区段!$A:$A=D130),0))="已取消","已取消",INDEX(三跨两临近重点区段!$D:$D,MATCH(1,(MONTH(三跨两临近重点区段!$D:$D)=8)*(三跨两临近重点区段!$A:$A=D130)*(三跨两临近重点区段!$F:$F="现存区段"),0))),"")</f>
        <v/>
      </c>
      <c r="X130" s="232" t="str">
        <f t="array" ref="X130">IFERROR(IF(INDEX(三跨两临近重点区段!$F:$F,MATCH(1,(MONTH(三跨两临近重点区段!$D:$D)=8)*(三跨两临近重点区段!$A:$A=D130),0))="已取消","已取消",INDEX(三跨两临近重点区段!$E:$E,MATCH(1,(MONTH(三跨两临近重点区段!$D:$D)=8)*(三跨两临近重点区段!$A:$A=D130)*(三跨两临近重点区段!$F:$F="现存区段"),0))),"")</f>
        <v/>
      </c>
      <c r="Y130" s="268" t="str">
        <f t="array" ref="Y130">IFERROR(IF(INDEX(三跨两临近重点区段!$F:$F,MATCH(1,(MONTH(三跨两临近重点区段!$D:$D)=9)*(三跨两临近重点区段!$A:$A=D130),0))="已取消","已取消",INDEX(三跨两临近重点区段!$D:$D,MATCH(1,(MONTH(三跨两临近重点区段!$D:$D)=9)*(三跨两临近重点区段!$A:$A=D130)*(三跨两临近重点区段!$F:$F="现存区段"),0))),"")</f>
        <v/>
      </c>
      <c r="Z130" s="232" t="str">
        <f t="array" ref="Z130">IFERROR(IF(INDEX(三跨两临近重点区段!$F:$F,MATCH(1,(MONTH(三跨两临近重点区段!$D:$D)=9)*(三跨两临近重点区段!$A:$A=D130),0))="已取消","已取消",INDEX(三跨两临近重点区段!$E:$E,MATCH(1,(MONTH(三跨两临近重点区段!$D:$D)=9)*(三跨两临近重点区段!$A:$A=D130)*(三跨两临近重点区段!$F:$F="现存区段"),0))),"")</f>
        <v/>
      </c>
      <c r="AA130" s="268" t="str">
        <f t="array" ref="AA130">IFERROR(IF(INDEX(三跨两临近重点区段!$F:$F,MATCH(1,(MONTH(三跨两临近重点区段!$D:$D)=10)*(三跨两临近重点区段!$A:$A=D130),0))="已取消","已取消",INDEX(三跨两临近重点区段!$D:$D,MATCH(1,(MONTH(三跨两临近重点区段!$D:$D)=10)*(三跨两临近重点区段!$A:$A=D130)*(三跨两临近重点区段!$F:$F="现存区段"),0))),"")</f>
        <v/>
      </c>
      <c r="AB130" s="72" t="str">
        <f t="array" ref="AB130">IFERROR(IF(INDEX(三跨两临近重点区段!$F:$F,MATCH(1,(MONTH(三跨两临近重点区段!$D:$D)=10)*(三跨两临近重点区段!$A:$A=D130),0))="已取消","已取消",INDEX(三跨两临近重点区段!$E:$E,MATCH(1,(MONTH(三跨两临近重点区段!$D:$D)=10)*(三跨两临近重点区段!$A:$A=D130)*(三跨两临近重点区段!$F:$F="现存区段"),0))),"")</f>
        <v/>
      </c>
      <c r="AC130" s="284" t="str">
        <f t="array" ref="AC130">IFERROR(IF(INDEX(三跨两临近重点区段!$F:$F,MATCH(1,(MONTH(三跨两临近重点区段!$D:$D)=11)*(三跨两临近重点区段!$A:$A=D130),0))="已取消","已取消",INDEX(三跨两临近重点区段!$D:$D,MATCH(1,(MONTH(三跨两临近重点区段!$D:$D)=11)*(三跨两临近重点区段!$A:$A=D130)*(三跨两临近重点区段!$F:$F="现存区段"),0))),"")</f>
        <v/>
      </c>
      <c r="AD130" s="72" t="str">
        <f t="array" ref="AD130">IFERROR(IF(INDEX(三跨两临近重点区段!$F:$F,MATCH(1,(MONTH(三跨两临近重点区段!$D:$D)=11)*(三跨两临近重点区段!$A:$A=D130),0))="已取消","已取消",INDEX(三跨两临近重点区段!$E:$E,MATCH(1,(MONTH(三跨两临近重点区段!$D:$D)=11)*(三跨两临近重点区段!$A:$A=D130)*(三跨两临近重点区段!$F:$F="现存区段"),0))),"")</f>
        <v/>
      </c>
      <c r="AE130" s="284" t="str">
        <f t="array" ref="AE130">IFERROR(IF(INDEX(三跨两临近重点区段!$F:$F,MATCH(1,(MONTH(三跨两临近重点区段!$D:$D)=12)*(三跨两临近重点区段!$A:$A=D130),0))="已取消","已取消",INDEX(三跨两临近重点区段!$D:$D,MATCH(1,(MONTH(三跨两临近重点区段!$D:$D)=12)*(三跨两临近重点区段!$A:$A=D130)*(三跨两临近重点区段!$F:$F="现存区段"),0))),"")</f>
        <v/>
      </c>
      <c r="AF130" s="72" t="str">
        <f t="array" ref="AF130">IFERROR(IF(INDEX(三跨两临近重点区段!$F:$F,MATCH(1,(MONTH(三跨两临近重点区段!$D:$D)=12)*(三跨两临近重点区段!$A:$A=D130),0))="已取消","已取消",INDEX(三跨两临近重点区段!$E:$E,MATCH(1,(MONTH(三跨两临近重点区段!$D:$D)=12)*(三跨两临近重点区段!$A:$A=D130)*(三跨两临近重点区段!$F:$F="现存区段"),0))),"")</f>
        <v/>
      </c>
      <c r="AH130" t="e">
        <f t="array" ref="AH130">INDEX(三跨两临近重点区段!$G:$G,MATCH(D130,三跨两临近重点区段!$A:$A,0))</f>
        <v>#N/A</v>
      </c>
      <c r="AI130" t="e">
        <f>INDEX(三跨两临近重点区段!$J:$J,MATCH(D130,三跨两临近重点区段!$A:$A,0))</f>
        <v>#N/A</v>
      </c>
    </row>
    <row r="131" ht="14.25" spans="1:35">
      <c r="A131" s="263" t="s">
        <v>150</v>
      </c>
      <c r="B131" s="264" t="s">
        <v>2331</v>
      </c>
      <c r="C131" s="263" t="s">
        <v>2152</v>
      </c>
      <c r="D131" s="263" t="s">
        <v>2332</v>
      </c>
      <c r="E131" s="265" t="s">
        <v>2137</v>
      </c>
      <c r="F131" s="264" t="s">
        <v>125</v>
      </c>
      <c r="G131" s="263" t="s">
        <v>2138</v>
      </c>
      <c r="H131" s="263" t="s">
        <v>1114</v>
      </c>
      <c r="I131" s="273"/>
      <c r="J131" s="196"/>
      <c r="K131" s="196"/>
      <c r="L131" s="196"/>
      <c r="M131" s="270"/>
      <c r="N131" s="270"/>
      <c r="O131" s="33"/>
      <c r="P131" s="107"/>
      <c r="Q131" s="279"/>
      <c r="R131" s="279"/>
      <c r="S131" s="278">
        <v>45447</v>
      </c>
      <c r="T131" s="279" t="s">
        <v>2117</v>
      </c>
      <c r="U131" s="268" t="str">
        <f t="array" ref="U131">IFERROR(IF(INDEX(三跨两临近重点区段!$F:$F,MATCH(1,(MONTH(三跨两临近重点区段!$D:$D)=7)*(三跨两临近重点区段!$A:$A=D131),0))="已取消","已取消",INDEX(三跨两临近重点区段!$D:$D,MATCH(1,(MONTH(三跨两临近重点区段!$D:$D)=7)*(三跨两临近重点区段!$A:$A=D131)*(三跨两临近重点区段!$F:$F="现存区段"),0))),"")</f>
        <v/>
      </c>
      <c r="V131" s="232" t="str">
        <f t="array" ref="V131">IFERROR(IF(INDEX(三跨两临近重点区段!$F:$F,MATCH(1,(MONTH(三跨两临近重点区段!$D:$D)=7)*(三跨两临近重点区段!$A:$A=D131),0))="已取消","已取消",INDEX(三跨两临近重点区段!$E:$E,MATCH(1,(MONTH(三跨两临近重点区段!$D:$D)=7)*(三跨两临近重点区段!$A:$A=D131)*(三跨两临近重点区段!$F:$F="现存区段"),0))),"")</f>
        <v/>
      </c>
      <c r="W131" s="268" t="str">
        <f t="array" ref="W131">IFERROR(IF(INDEX(三跨两临近重点区段!$F:$F,MATCH(1,(MONTH(三跨两临近重点区段!$D:$D)=8)*(三跨两临近重点区段!$A:$A=D131),0))="已取消","已取消",INDEX(三跨两临近重点区段!$D:$D,MATCH(1,(MONTH(三跨两临近重点区段!$D:$D)=8)*(三跨两临近重点区段!$A:$A=D131)*(三跨两临近重点区段!$F:$F="现存区段"),0))),"")</f>
        <v/>
      </c>
      <c r="X131" s="232" t="str">
        <f t="array" ref="X131">IFERROR(IF(INDEX(三跨两临近重点区段!$F:$F,MATCH(1,(MONTH(三跨两临近重点区段!$D:$D)=8)*(三跨两临近重点区段!$A:$A=D131),0))="已取消","已取消",INDEX(三跨两临近重点区段!$E:$E,MATCH(1,(MONTH(三跨两临近重点区段!$D:$D)=8)*(三跨两临近重点区段!$A:$A=D131)*(三跨两临近重点区段!$F:$F="现存区段"),0))),"")</f>
        <v/>
      </c>
      <c r="Y131" s="268" t="str">
        <f t="array" ref="Y131">IFERROR(IF(INDEX(三跨两临近重点区段!$F:$F,MATCH(1,(MONTH(三跨两临近重点区段!$D:$D)=9)*(三跨两临近重点区段!$A:$A=D131),0))="已取消","已取消",INDEX(三跨两临近重点区段!$D:$D,MATCH(1,(MONTH(三跨两临近重点区段!$D:$D)=9)*(三跨两临近重点区段!$A:$A=D131)*(三跨两临近重点区段!$F:$F="现存区段"),0))),"")</f>
        <v/>
      </c>
      <c r="Z131" s="232" t="str">
        <f t="array" ref="Z131">IFERROR(IF(INDEX(三跨两临近重点区段!$F:$F,MATCH(1,(MONTH(三跨两临近重点区段!$D:$D)=9)*(三跨两临近重点区段!$A:$A=D131),0))="已取消","已取消",INDEX(三跨两临近重点区段!$E:$E,MATCH(1,(MONTH(三跨两临近重点区段!$D:$D)=9)*(三跨两临近重点区段!$A:$A=D131)*(三跨两临近重点区段!$F:$F="现存区段"),0))),"")</f>
        <v/>
      </c>
      <c r="AA131" s="268" t="str">
        <f t="array" ref="AA131">IFERROR(IF(INDEX(三跨两临近重点区段!$F:$F,MATCH(1,(MONTH(三跨两临近重点区段!$D:$D)=10)*(三跨两临近重点区段!$A:$A=D131),0))="已取消","已取消",INDEX(三跨两临近重点区段!$D:$D,MATCH(1,(MONTH(三跨两临近重点区段!$D:$D)=10)*(三跨两临近重点区段!$A:$A=D131)*(三跨两临近重点区段!$F:$F="现存区段"),0))),"")</f>
        <v/>
      </c>
      <c r="AB131" s="72" t="str">
        <f t="array" ref="AB131">IFERROR(IF(INDEX(三跨两临近重点区段!$F:$F,MATCH(1,(MONTH(三跨两临近重点区段!$D:$D)=10)*(三跨两临近重点区段!$A:$A=D131),0))="已取消","已取消",INDEX(三跨两临近重点区段!$E:$E,MATCH(1,(MONTH(三跨两临近重点区段!$D:$D)=10)*(三跨两临近重点区段!$A:$A=D131)*(三跨两临近重点区段!$F:$F="现存区段"),0))),"")</f>
        <v/>
      </c>
      <c r="AC131" s="284" t="str">
        <f t="array" ref="AC131">IFERROR(IF(INDEX(三跨两临近重点区段!$F:$F,MATCH(1,(MONTH(三跨两临近重点区段!$D:$D)=11)*(三跨两临近重点区段!$A:$A=D131),0))="已取消","已取消",INDEX(三跨两临近重点区段!$D:$D,MATCH(1,(MONTH(三跨两临近重点区段!$D:$D)=11)*(三跨两临近重点区段!$A:$A=D131)*(三跨两临近重点区段!$F:$F="现存区段"),0))),"")</f>
        <v/>
      </c>
      <c r="AD131" s="72" t="str">
        <f t="array" ref="AD131">IFERROR(IF(INDEX(三跨两临近重点区段!$F:$F,MATCH(1,(MONTH(三跨两临近重点区段!$D:$D)=11)*(三跨两临近重点区段!$A:$A=D131),0))="已取消","已取消",INDEX(三跨两临近重点区段!$E:$E,MATCH(1,(MONTH(三跨两临近重点区段!$D:$D)=11)*(三跨两临近重点区段!$A:$A=D131)*(三跨两临近重点区段!$F:$F="现存区段"),0))),"")</f>
        <v/>
      </c>
      <c r="AE131" s="284" t="str">
        <f t="array" ref="AE131">IFERROR(IF(INDEX(三跨两临近重点区段!$F:$F,MATCH(1,(MONTH(三跨两临近重点区段!$D:$D)=12)*(三跨两临近重点区段!$A:$A=D131),0))="已取消","已取消",INDEX(三跨两临近重点区段!$D:$D,MATCH(1,(MONTH(三跨两临近重点区段!$D:$D)=12)*(三跨两临近重点区段!$A:$A=D131)*(三跨两临近重点区段!$F:$F="现存区段"),0))),"")</f>
        <v/>
      </c>
      <c r="AF131" s="72" t="str">
        <f t="array" ref="AF131">IFERROR(IF(INDEX(三跨两临近重点区段!$F:$F,MATCH(1,(MONTH(三跨两临近重点区段!$D:$D)=12)*(三跨两临近重点区段!$A:$A=D131),0))="已取消","已取消",INDEX(三跨两临近重点区段!$E:$E,MATCH(1,(MONTH(三跨两临近重点区段!$D:$D)=12)*(三跨两临近重点区段!$A:$A=D131)*(三跨两临近重点区段!$F:$F="现存区段"),0))),"")</f>
        <v/>
      </c>
      <c r="AH131" t="e">
        <f t="array" ref="AH131">INDEX(三跨两临近重点区段!$G:$G,MATCH(D131,三跨两临近重点区段!$A:$A,0))</f>
        <v>#N/A</v>
      </c>
      <c r="AI131" t="e">
        <f>INDEX(三跨两临近重点区段!$J:$J,MATCH(D131,三跨两临近重点区段!$A:$A,0))</f>
        <v>#N/A</v>
      </c>
    </row>
    <row r="132" ht="14.25" spans="1:35">
      <c r="A132" s="263" t="s">
        <v>119</v>
      </c>
      <c r="B132" s="264" t="s">
        <v>2318</v>
      </c>
      <c r="C132" s="263" t="s">
        <v>2312</v>
      </c>
      <c r="D132" s="263" t="s">
        <v>2333</v>
      </c>
      <c r="E132" s="265" t="s">
        <v>2137</v>
      </c>
      <c r="F132" s="264" t="s">
        <v>125</v>
      </c>
      <c r="G132" s="263" t="s">
        <v>2138</v>
      </c>
      <c r="H132" s="263" t="s">
        <v>923</v>
      </c>
      <c r="I132" s="273"/>
      <c r="J132" s="196"/>
      <c r="K132" s="196"/>
      <c r="L132" s="196"/>
      <c r="M132" s="270"/>
      <c r="N132" s="270"/>
      <c r="O132" s="33"/>
      <c r="P132" s="107"/>
      <c r="Q132" s="279"/>
      <c r="R132" s="279"/>
      <c r="S132" s="278">
        <v>45447</v>
      </c>
      <c r="T132" s="279" t="s">
        <v>2117</v>
      </c>
      <c r="U132" s="268" t="str">
        <f t="array" ref="U132">IFERROR(IF(INDEX(三跨两临近重点区段!$F:$F,MATCH(1,(MONTH(三跨两临近重点区段!$D:$D)=7)*(三跨两临近重点区段!$A:$A=D132),0))="已取消","已取消",INDEX(三跨两临近重点区段!$D:$D,MATCH(1,(MONTH(三跨两临近重点区段!$D:$D)=7)*(三跨两临近重点区段!$A:$A=D132)*(三跨两临近重点区段!$F:$F="现存区段"),0))),"")</f>
        <v/>
      </c>
      <c r="V132" s="232" t="str">
        <f t="array" ref="V132">IFERROR(IF(INDEX(三跨两临近重点区段!$F:$F,MATCH(1,(MONTH(三跨两临近重点区段!$D:$D)=7)*(三跨两临近重点区段!$A:$A=D132),0))="已取消","已取消",INDEX(三跨两临近重点区段!$E:$E,MATCH(1,(MONTH(三跨两临近重点区段!$D:$D)=7)*(三跨两临近重点区段!$A:$A=D132)*(三跨两临近重点区段!$F:$F="现存区段"),0))),"")</f>
        <v/>
      </c>
      <c r="W132" s="268" t="str">
        <f t="array" ref="W132">IFERROR(IF(INDEX(三跨两临近重点区段!$F:$F,MATCH(1,(MONTH(三跨两临近重点区段!$D:$D)=8)*(三跨两临近重点区段!$A:$A=D132),0))="已取消","已取消",INDEX(三跨两临近重点区段!$D:$D,MATCH(1,(MONTH(三跨两临近重点区段!$D:$D)=8)*(三跨两临近重点区段!$A:$A=D132)*(三跨两临近重点区段!$F:$F="现存区段"),0))),"")</f>
        <v/>
      </c>
      <c r="X132" s="232" t="str">
        <f t="array" ref="X132">IFERROR(IF(INDEX(三跨两临近重点区段!$F:$F,MATCH(1,(MONTH(三跨两临近重点区段!$D:$D)=8)*(三跨两临近重点区段!$A:$A=D132),0))="已取消","已取消",INDEX(三跨两临近重点区段!$E:$E,MATCH(1,(MONTH(三跨两临近重点区段!$D:$D)=8)*(三跨两临近重点区段!$A:$A=D132)*(三跨两临近重点区段!$F:$F="现存区段"),0))),"")</f>
        <v/>
      </c>
      <c r="Y132" s="268" t="str">
        <f t="array" ref="Y132">IFERROR(IF(INDEX(三跨两临近重点区段!$F:$F,MATCH(1,(MONTH(三跨两临近重点区段!$D:$D)=9)*(三跨两临近重点区段!$A:$A=D132),0))="已取消","已取消",INDEX(三跨两临近重点区段!$D:$D,MATCH(1,(MONTH(三跨两临近重点区段!$D:$D)=9)*(三跨两临近重点区段!$A:$A=D132)*(三跨两临近重点区段!$F:$F="现存区段"),0))),"")</f>
        <v/>
      </c>
      <c r="Z132" s="232" t="str">
        <f t="array" ref="Z132">IFERROR(IF(INDEX(三跨两临近重点区段!$F:$F,MATCH(1,(MONTH(三跨两临近重点区段!$D:$D)=9)*(三跨两临近重点区段!$A:$A=D132),0))="已取消","已取消",INDEX(三跨两临近重点区段!$E:$E,MATCH(1,(MONTH(三跨两临近重点区段!$D:$D)=9)*(三跨两临近重点区段!$A:$A=D132)*(三跨两临近重点区段!$F:$F="现存区段"),0))),"")</f>
        <v/>
      </c>
      <c r="AA132" s="268" t="str">
        <f t="array" ref="AA132">IFERROR(IF(INDEX(三跨两临近重点区段!$F:$F,MATCH(1,(MONTH(三跨两临近重点区段!$D:$D)=10)*(三跨两临近重点区段!$A:$A=D132),0))="已取消","已取消",INDEX(三跨两临近重点区段!$D:$D,MATCH(1,(MONTH(三跨两临近重点区段!$D:$D)=10)*(三跨两临近重点区段!$A:$A=D132)*(三跨两临近重点区段!$F:$F="现存区段"),0))),"")</f>
        <v/>
      </c>
      <c r="AB132" s="72" t="str">
        <f t="array" ref="AB132">IFERROR(IF(INDEX(三跨两临近重点区段!$F:$F,MATCH(1,(MONTH(三跨两临近重点区段!$D:$D)=10)*(三跨两临近重点区段!$A:$A=D132),0))="已取消","已取消",INDEX(三跨两临近重点区段!$E:$E,MATCH(1,(MONTH(三跨两临近重点区段!$D:$D)=10)*(三跨两临近重点区段!$A:$A=D132)*(三跨两临近重点区段!$F:$F="现存区段"),0))),"")</f>
        <v/>
      </c>
      <c r="AC132" s="284" t="str">
        <f t="array" ref="AC132">IFERROR(IF(INDEX(三跨两临近重点区段!$F:$F,MATCH(1,(MONTH(三跨两临近重点区段!$D:$D)=11)*(三跨两临近重点区段!$A:$A=D132),0))="已取消","已取消",INDEX(三跨两临近重点区段!$D:$D,MATCH(1,(MONTH(三跨两临近重点区段!$D:$D)=11)*(三跨两临近重点区段!$A:$A=D132)*(三跨两临近重点区段!$F:$F="现存区段"),0))),"")</f>
        <v/>
      </c>
      <c r="AD132" s="72" t="str">
        <f t="array" ref="AD132">IFERROR(IF(INDEX(三跨两临近重点区段!$F:$F,MATCH(1,(MONTH(三跨两临近重点区段!$D:$D)=11)*(三跨两临近重点区段!$A:$A=D132),0))="已取消","已取消",INDEX(三跨两临近重点区段!$E:$E,MATCH(1,(MONTH(三跨两临近重点区段!$D:$D)=11)*(三跨两临近重点区段!$A:$A=D132)*(三跨两临近重点区段!$F:$F="现存区段"),0))),"")</f>
        <v/>
      </c>
      <c r="AE132" s="284" t="str">
        <f t="array" ref="AE132">IFERROR(IF(INDEX(三跨两临近重点区段!$F:$F,MATCH(1,(MONTH(三跨两临近重点区段!$D:$D)=12)*(三跨两临近重点区段!$A:$A=D132),0))="已取消","已取消",INDEX(三跨两临近重点区段!$D:$D,MATCH(1,(MONTH(三跨两临近重点区段!$D:$D)=12)*(三跨两临近重点区段!$A:$A=D132)*(三跨两临近重点区段!$F:$F="现存区段"),0))),"")</f>
        <v/>
      </c>
      <c r="AF132" s="72" t="str">
        <f t="array" ref="AF132">IFERROR(IF(INDEX(三跨两临近重点区段!$F:$F,MATCH(1,(MONTH(三跨两临近重点区段!$D:$D)=12)*(三跨两临近重点区段!$A:$A=D132),0))="已取消","已取消",INDEX(三跨两临近重点区段!$E:$E,MATCH(1,(MONTH(三跨两临近重点区段!$D:$D)=12)*(三跨两临近重点区段!$A:$A=D132)*(三跨两临近重点区段!$F:$F="现存区段"),0))),"")</f>
        <v/>
      </c>
      <c r="AH132" t="e">
        <f t="array" ref="AH132">INDEX(三跨两临近重点区段!$G:$G,MATCH(D132,三跨两临近重点区段!$A:$A,0))</f>
        <v>#N/A</v>
      </c>
      <c r="AI132" t="e">
        <f>INDEX(三跨两临近重点区段!$J:$J,MATCH(D132,三跨两临近重点区段!$A:$A,0))</f>
        <v>#N/A</v>
      </c>
    </row>
    <row r="133" ht="14.25" spans="1:35">
      <c r="A133" s="263" t="s">
        <v>119</v>
      </c>
      <c r="B133" s="264" t="s">
        <v>2318</v>
      </c>
      <c r="C133" s="263" t="s">
        <v>2207</v>
      </c>
      <c r="D133" s="263" t="s">
        <v>2334</v>
      </c>
      <c r="E133" s="265" t="s">
        <v>2137</v>
      </c>
      <c r="F133" s="264" t="s">
        <v>125</v>
      </c>
      <c r="G133" s="263" t="s">
        <v>2138</v>
      </c>
      <c r="H133" s="263" t="s">
        <v>923</v>
      </c>
      <c r="I133" s="273"/>
      <c r="J133" s="196"/>
      <c r="K133" s="196"/>
      <c r="L133" s="196"/>
      <c r="M133" s="270"/>
      <c r="N133" s="270"/>
      <c r="O133" s="33"/>
      <c r="P133" s="107"/>
      <c r="Q133" s="279"/>
      <c r="R133" s="279"/>
      <c r="S133" s="278">
        <v>45447</v>
      </c>
      <c r="T133" s="279" t="s">
        <v>2117</v>
      </c>
      <c r="U133" s="268" t="str">
        <f t="array" ref="U133">IFERROR(IF(INDEX(三跨两临近重点区段!$F:$F,MATCH(1,(MONTH(三跨两临近重点区段!$D:$D)=7)*(三跨两临近重点区段!$A:$A=D133),0))="已取消","已取消",INDEX(三跨两临近重点区段!$D:$D,MATCH(1,(MONTH(三跨两临近重点区段!$D:$D)=7)*(三跨两临近重点区段!$A:$A=D133)*(三跨两临近重点区段!$F:$F="现存区段"),0))),"")</f>
        <v/>
      </c>
      <c r="V133" s="232" t="str">
        <f t="array" ref="V133">IFERROR(IF(INDEX(三跨两临近重点区段!$F:$F,MATCH(1,(MONTH(三跨两临近重点区段!$D:$D)=7)*(三跨两临近重点区段!$A:$A=D133),0))="已取消","已取消",INDEX(三跨两临近重点区段!$E:$E,MATCH(1,(MONTH(三跨两临近重点区段!$D:$D)=7)*(三跨两临近重点区段!$A:$A=D133)*(三跨两临近重点区段!$F:$F="现存区段"),0))),"")</f>
        <v/>
      </c>
      <c r="W133" s="268" t="str">
        <f t="array" ref="W133">IFERROR(IF(INDEX(三跨两临近重点区段!$F:$F,MATCH(1,(MONTH(三跨两临近重点区段!$D:$D)=8)*(三跨两临近重点区段!$A:$A=D133),0))="已取消","已取消",INDEX(三跨两临近重点区段!$D:$D,MATCH(1,(MONTH(三跨两临近重点区段!$D:$D)=8)*(三跨两临近重点区段!$A:$A=D133)*(三跨两临近重点区段!$F:$F="现存区段"),0))),"")</f>
        <v/>
      </c>
      <c r="X133" s="232" t="str">
        <f t="array" ref="X133">IFERROR(IF(INDEX(三跨两临近重点区段!$F:$F,MATCH(1,(MONTH(三跨两临近重点区段!$D:$D)=8)*(三跨两临近重点区段!$A:$A=D133),0))="已取消","已取消",INDEX(三跨两临近重点区段!$E:$E,MATCH(1,(MONTH(三跨两临近重点区段!$D:$D)=8)*(三跨两临近重点区段!$A:$A=D133)*(三跨两临近重点区段!$F:$F="现存区段"),0))),"")</f>
        <v/>
      </c>
      <c r="Y133" s="268" t="str">
        <f t="array" ref="Y133">IFERROR(IF(INDEX(三跨两临近重点区段!$F:$F,MATCH(1,(MONTH(三跨两临近重点区段!$D:$D)=9)*(三跨两临近重点区段!$A:$A=D133),0))="已取消","已取消",INDEX(三跨两临近重点区段!$D:$D,MATCH(1,(MONTH(三跨两临近重点区段!$D:$D)=9)*(三跨两临近重点区段!$A:$A=D133)*(三跨两临近重点区段!$F:$F="现存区段"),0))),"")</f>
        <v/>
      </c>
      <c r="Z133" s="232" t="str">
        <f t="array" ref="Z133">IFERROR(IF(INDEX(三跨两临近重点区段!$F:$F,MATCH(1,(MONTH(三跨两临近重点区段!$D:$D)=9)*(三跨两临近重点区段!$A:$A=D133),0))="已取消","已取消",INDEX(三跨两临近重点区段!$E:$E,MATCH(1,(MONTH(三跨两临近重点区段!$D:$D)=9)*(三跨两临近重点区段!$A:$A=D133)*(三跨两临近重点区段!$F:$F="现存区段"),0))),"")</f>
        <v/>
      </c>
      <c r="AA133" s="268" t="str">
        <f t="array" ref="AA133">IFERROR(IF(INDEX(三跨两临近重点区段!$F:$F,MATCH(1,(MONTH(三跨两临近重点区段!$D:$D)=10)*(三跨两临近重点区段!$A:$A=D133),0))="已取消","已取消",INDEX(三跨两临近重点区段!$D:$D,MATCH(1,(MONTH(三跨两临近重点区段!$D:$D)=10)*(三跨两临近重点区段!$A:$A=D133)*(三跨两临近重点区段!$F:$F="现存区段"),0))),"")</f>
        <v/>
      </c>
      <c r="AB133" s="72" t="str">
        <f t="array" ref="AB133">IFERROR(IF(INDEX(三跨两临近重点区段!$F:$F,MATCH(1,(MONTH(三跨两临近重点区段!$D:$D)=10)*(三跨两临近重点区段!$A:$A=D133),0))="已取消","已取消",INDEX(三跨两临近重点区段!$E:$E,MATCH(1,(MONTH(三跨两临近重点区段!$D:$D)=10)*(三跨两临近重点区段!$A:$A=D133)*(三跨两临近重点区段!$F:$F="现存区段"),0))),"")</f>
        <v/>
      </c>
      <c r="AC133" s="284" t="str">
        <f t="array" ref="AC133">IFERROR(IF(INDEX(三跨两临近重点区段!$F:$F,MATCH(1,(MONTH(三跨两临近重点区段!$D:$D)=11)*(三跨两临近重点区段!$A:$A=D133),0))="已取消","已取消",INDEX(三跨两临近重点区段!$D:$D,MATCH(1,(MONTH(三跨两临近重点区段!$D:$D)=11)*(三跨两临近重点区段!$A:$A=D133)*(三跨两临近重点区段!$F:$F="现存区段"),0))),"")</f>
        <v/>
      </c>
      <c r="AD133" s="72" t="str">
        <f t="array" ref="AD133">IFERROR(IF(INDEX(三跨两临近重点区段!$F:$F,MATCH(1,(MONTH(三跨两临近重点区段!$D:$D)=11)*(三跨两临近重点区段!$A:$A=D133),0))="已取消","已取消",INDEX(三跨两临近重点区段!$E:$E,MATCH(1,(MONTH(三跨两临近重点区段!$D:$D)=11)*(三跨两临近重点区段!$A:$A=D133)*(三跨两临近重点区段!$F:$F="现存区段"),0))),"")</f>
        <v/>
      </c>
      <c r="AE133" s="284" t="str">
        <f t="array" ref="AE133">IFERROR(IF(INDEX(三跨两临近重点区段!$F:$F,MATCH(1,(MONTH(三跨两临近重点区段!$D:$D)=12)*(三跨两临近重点区段!$A:$A=D133),0))="已取消","已取消",INDEX(三跨两临近重点区段!$D:$D,MATCH(1,(MONTH(三跨两临近重点区段!$D:$D)=12)*(三跨两临近重点区段!$A:$A=D133)*(三跨两临近重点区段!$F:$F="现存区段"),0))),"")</f>
        <v/>
      </c>
      <c r="AF133" s="72" t="str">
        <f t="array" ref="AF133">IFERROR(IF(INDEX(三跨两临近重点区段!$F:$F,MATCH(1,(MONTH(三跨两临近重点区段!$D:$D)=12)*(三跨两临近重点区段!$A:$A=D133),0))="已取消","已取消",INDEX(三跨两临近重点区段!$E:$E,MATCH(1,(MONTH(三跨两临近重点区段!$D:$D)=12)*(三跨两临近重点区段!$A:$A=D133)*(三跨两临近重点区段!$F:$F="现存区段"),0))),"")</f>
        <v/>
      </c>
      <c r="AH133" t="e">
        <f t="array" ref="AH133">INDEX(三跨两临近重点区段!$G:$G,MATCH(D133,三跨两临近重点区段!$A:$A,0))</f>
        <v>#N/A</v>
      </c>
      <c r="AI133" t="e">
        <f>INDEX(三跨两临近重点区段!$J:$J,MATCH(D133,三跨两临近重点区段!$A:$A,0))</f>
        <v>#N/A</v>
      </c>
    </row>
    <row r="134" ht="14.25" spans="1:35">
      <c r="A134" s="263" t="s">
        <v>119</v>
      </c>
      <c r="B134" s="264" t="s">
        <v>2318</v>
      </c>
      <c r="C134" s="263" t="s">
        <v>2316</v>
      </c>
      <c r="D134" s="263" t="s">
        <v>2335</v>
      </c>
      <c r="E134" s="265" t="s">
        <v>2137</v>
      </c>
      <c r="F134" s="264" t="s">
        <v>125</v>
      </c>
      <c r="G134" s="263" t="s">
        <v>2138</v>
      </c>
      <c r="H134" s="263" t="s">
        <v>923</v>
      </c>
      <c r="I134" s="273"/>
      <c r="J134" s="196"/>
      <c r="K134" s="196"/>
      <c r="L134" s="196"/>
      <c r="M134" s="270"/>
      <c r="N134" s="270"/>
      <c r="O134" s="33"/>
      <c r="P134" s="107"/>
      <c r="Q134" s="279"/>
      <c r="R134" s="279"/>
      <c r="S134" s="278">
        <v>45447</v>
      </c>
      <c r="T134" s="279" t="s">
        <v>2117</v>
      </c>
      <c r="U134" s="268" t="str">
        <f t="array" ref="U134">IFERROR(IF(INDEX(三跨两临近重点区段!$F:$F,MATCH(1,(MONTH(三跨两临近重点区段!$D:$D)=7)*(三跨两临近重点区段!$A:$A=D134),0))="已取消","已取消",INDEX(三跨两临近重点区段!$D:$D,MATCH(1,(MONTH(三跨两临近重点区段!$D:$D)=7)*(三跨两临近重点区段!$A:$A=D134)*(三跨两临近重点区段!$F:$F="现存区段"),0))),"")</f>
        <v/>
      </c>
      <c r="V134" s="232" t="str">
        <f t="array" ref="V134">IFERROR(IF(INDEX(三跨两临近重点区段!$F:$F,MATCH(1,(MONTH(三跨两临近重点区段!$D:$D)=7)*(三跨两临近重点区段!$A:$A=D134),0))="已取消","已取消",INDEX(三跨两临近重点区段!$E:$E,MATCH(1,(MONTH(三跨两临近重点区段!$D:$D)=7)*(三跨两临近重点区段!$A:$A=D134)*(三跨两临近重点区段!$F:$F="现存区段"),0))),"")</f>
        <v/>
      </c>
      <c r="W134" s="268" t="str">
        <f t="array" ref="W134">IFERROR(IF(INDEX(三跨两临近重点区段!$F:$F,MATCH(1,(MONTH(三跨两临近重点区段!$D:$D)=8)*(三跨两临近重点区段!$A:$A=D134),0))="已取消","已取消",INDEX(三跨两临近重点区段!$D:$D,MATCH(1,(MONTH(三跨两临近重点区段!$D:$D)=8)*(三跨两临近重点区段!$A:$A=D134)*(三跨两临近重点区段!$F:$F="现存区段"),0))),"")</f>
        <v/>
      </c>
      <c r="X134" s="232" t="str">
        <f t="array" ref="X134">IFERROR(IF(INDEX(三跨两临近重点区段!$F:$F,MATCH(1,(MONTH(三跨两临近重点区段!$D:$D)=8)*(三跨两临近重点区段!$A:$A=D134),0))="已取消","已取消",INDEX(三跨两临近重点区段!$E:$E,MATCH(1,(MONTH(三跨两临近重点区段!$D:$D)=8)*(三跨两临近重点区段!$A:$A=D134)*(三跨两临近重点区段!$F:$F="现存区段"),0))),"")</f>
        <v/>
      </c>
      <c r="Y134" s="268" t="str">
        <f t="array" ref="Y134">IFERROR(IF(INDEX(三跨两临近重点区段!$F:$F,MATCH(1,(MONTH(三跨两临近重点区段!$D:$D)=9)*(三跨两临近重点区段!$A:$A=D134),0))="已取消","已取消",INDEX(三跨两临近重点区段!$D:$D,MATCH(1,(MONTH(三跨两临近重点区段!$D:$D)=9)*(三跨两临近重点区段!$A:$A=D134)*(三跨两临近重点区段!$F:$F="现存区段"),0))),"")</f>
        <v/>
      </c>
      <c r="Z134" s="232" t="str">
        <f t="array" ref="Z134">IFERROR(IF(INDEX(三跨两临近重点区段!$F:$F,MATCH(1,(MONTH(三跨两临近重点区段!$D:$D)=9)*(三跨两临近重点区段!$A:$A=D134),0))="已取消","已取消",INDEX(三跨两临近重点区段!$E:$E,MATCH(1,(MONTH(三跨两临近重点区段!$D:$D)=9)*(三跨两临近重点区段!$A:$A=D134)*(三跨两临近重点区段!$F:$F="现存区段"),0))),"")</f>
        <v/>
      </c>
      <c r="AA134" s="268" t="str">
        <f t="array" ref="AA134">IFERROR(IF(INDEX(三跨两临近重点区段!$F:$F,MATCH(1,(MONTH(三跨两临近重点区段!$D:$D)=10)*(三跨两临近重点区段!$A:$A=D134),0))="已取消","已取消",INDEX(三跨两临近重点区段!$D:$D,MATCH(1,(MONTH(三跨两临近重点区段!$D:$D)=10)*(三跨两临近重点区段!$A:$A=D134)*(三跨两临近重点区段!$F:$F="现存区段"),0))),"")</f>
        <v/>
      </c>
      <c r="AB134" s="72" t="str">
        <f t="array" ref="AB134">IFERROR(IF(INDEX(三跨两临近重点区段!$F:$F,MATCH(1,(MONTH(三跨两临近重点区段!$D:$D)=10)*(三跨两临近重点区段!$A:$A=D134),0))="已取消","已取消",INDEX(三跨两临近重点区段!$E:$E,MATCH(1,(MONTH(三跨两临近重点区段!$D:$D)=10)*(三跨两临近重点区段!$A:$A=D134)*(三跨两临近重点区段!$F:$F="现存区段"),0))),"")</f>
        <v/>
      </c>
      <c r="AC134" s="284" t="str">
        <f t="array" ref="AC134">IFERROR(IF(INDEX(三跨两临近重点区段!$F:$F,MATCH(1,(MONTH(三跨两临近重点区段!$D:$D)=11)*(三跨两临近重点区段!$A:$A=D134),0))="已取消","已取消",INDEX(三跨两临近重点区段!$D:$D,MATCH(1,(MONTH(三跨两临近重点区段!$D:$D)=11)*(三跨两临近重点区段!$A:$A=D134)*(三跨两临近重点区段!$F:$F="现存区段"),0))),"")</f>
        <v/>
      </c>
      <c r="AD134" s="72" t="str">
        <f t="array" ref="AD134">IFERROR(IF(INDEX(三跨两临近重点区段!$F:$F,MATCH(1,(MONTH(三跨两临近重点区段!$D:$D)=11)*(三跨两临近重点区段!$A:$A=D134),0))="已取消","已取消",INDEX(三跨两临近重点区段!$E:$E,MATCH(1,(MONTH(三跨两临近重点区段!$D:$D)=11)*(三跨两临近重点区段!$A:$A=D134)*(三跨两临近重点区段!$F:$F="现存区段"),0))),"")</f>
        <v/>
      </c>
      <c r="AE134" s="284" t="str">
        <f t="array" ref="AE134">IFERROR(IF(INDEX(三跨两临近重点区段!$F:$F,MATCH(1,(MONTH(三跨两临近重点区段!$D:$D)=12)*(三跨两临近重点区段!$A:$A=D134),0))="已取消","已取消",INDEX(三跨两临近重点区段!$D:$D,MATCH(1,(MONTH(三跨两临近重点区段!$D:$D)=12)*(三跨两临近重点区段!$A:$A=D134)*(三跨两临近重点区段!$F:$F="现存区段"),0))),"")</f>
        <v/>
      </c>
      <c r="AF134" s="72" t="str">
        <f t="array" ref="AF134">IFERROR(IF(INDEX(三跨两临近重点区段!$F:$F,MATCH(1,(MONTH(三跨两临近重点区段!$D:$D)=12)*(三跨两临近重点区段!$A:$A=D134),0))="已取消","已取消",INDEX(三跨两临近重点区段!$E:$E,MATCH(1,(MONTH(三跨两临近重点区段!$D:$D)=12)*(三跨两临近重点区段!$A:$A=D134)*(三跨两临近重点区段!$F:$F="现存区段"),0))),"")</f>
        <v/>
      </c>
      <c r="AH134" t="e">
        <f t="array" ref="AH134">INDEX(三跨两临近重点区段!$G:$G,MATCH(D134,三跨两临近重点区段!$A:$A,0))</f>
        <v>#N/A</v>
      </c>
      <c r="AI134" t="e">
        <f>INDEX(三跨两临近重点区段!$J:$J,MATCH(D134,三跨两临近重点区段!$A:$A,0))</f>
        <v>#N/A</v>
      </c>
    </row>
    <row r="135" ht="14.25" spans="1:35">
      <c r="A135" s="263" t="s">
        <v>150</v>
      </c>
      <c r="B135" s="264" t="s">
        <v>2336</v>
      </c>
      <c r="C135" s="263" t="s">
        <v>2243</v>
      </c>
      <c r="D135" s="263" t="s">
        <v>2337</v>
      </c>
      <c r="E135" s="265" t="s">
        <v>2137</v>
      </c>
      <c r="F135" s="264" t="s">
        <v>125</v>
      </c>
      <c r="G135" s="263" t="s">
        <v>2138</v>
      </c>
      <c r="H135" s="263" t="s">
        <v>1114</v>
      </c>
      <c r="I135" s="273"/>
      <c r="J135" s="196"/>
      <c r="K135" s="196"/>
      <c r="L135" s="196"/>
      <c r="M135" s="270"/>
      <c r="N135" s="270"/>
      <c r="O135" s="33"/>
      <c r="P135" s="107"/>
      <c r="Q135" s="279"/>
      <c r="R135" s="279"/>
      <c r="S135" s="278">
        <v>45447</v>
      </c>
      <c r="T135" s="279" t="s">
        <v>2117</v>
      </c>
      <c r="U135" s="268" t="str">
        <f t="array" ref="U135">IFERROR(IF(INDEX(三跨两临近重点区段!$F:$F,MATCH(1,(MONTH(三跨两临近重点区段!$D:$D)=7)*(三跨两临近重点区段!$A:$A=D135),0))="已取消","已取消",INDEX(三跨两临近重点区段!$D:$D,MATCH(1,(MONTH(三跨两临近重点区段!$D:$D)=7)*(三跨两临近重点区段!$A:$A=D135)*(三跨两临近重点区段!$F:$F="现存区段"),0))),"")</f>
        <v/>
      </c>
      <c r="V135" s="232" t="str">
        <f t="array" ref="V135">IFERROR(IF(INDEX(三跨两临近重点区段!$F:$F,MATCH(1,(MONTH(三跨两临近重点区段!$D:$D)=7)*(三跨两临近重点区段!$A:$A=D135),0))="已取消","已取消",INDEX(三跨两临近重点区段!$E:$E,MATCH(1,(MONTH(三跨两临近重点区段!$D:$D)=7)*(三跨两临近重点区段!$A:$A=D135)*(三跨两临近重点区段!$F:$F="现存区段"),0))),"")</f>
        <v/>
      </c>
      <c r="W135" s="268" t="str">
        <f t="array" ref="W135">IFERROR(IF(INDEX(三跨两临近重点区段!$F:$F,MATCH(1,(MONTH(三跨两临近重点区段!$D:$D)=8)*(三跨两临近重点区段!$A:$A=D135),0))="已取消","已取消",INDEX(三跨两临近重点区段!$D:$D,MATCH(1,(MONTH(三跨两临近重点区段!$D:$D)=8)*(三跨两临近重点区段!$A:$A=D135)*(三跨两临近重点区段!$F:$F="现存区段"),0))),"")</f>
        <v/>
      </c>
      <c r="X135" s="232" t="str">
        <f t="array" ref="X135">IFERROR(IF(INDEX(三跨两临近重点区段!$F:$F,MATCH(1,(MONTH(三跨两临近重点区段!$D:$D)=8)*(三跨两临近重点区段!$A:$A=D135),0))="已取消","已取消",INDEX(三跨两临近重点区段!$E:$E,MATCH(1,(MONTH(三跨两临近重点区段!$D:$D)=8)*(三跨两临近重点区段!$A:$A=D135)*(三跨两临近重点区段!$F:$F="现存区段"),0))),"")</f>
        <v/>
      </c>
      <c r="Y135" s="268" t="str">
        <f t="array" ref="Y135">IFERROR(IF(INDEX(三跨两临近重点区段!$F:$F,MATCH(1,(MONTH(三跨两临近重点区段!$D:$D)=9)*(三跨两临近重点区段!$A:$A=D135),0))="已取消","已取消",INDEX(三跨两临近重点区段!$D:$D,MATCH(1,(MONTH(三跨两临近重点区段!$D:$D)=9)*(三跨两临近重点区段!$A:$A=D135)*(三跨两临近重点区段!$F:$F="现存区段"),0))),"")</f>
        <v/>
      </c>
      <c r="Z135" s="232" t="str">
        <f t="array" ref="Z135">IFERROR(IF(INDEX(三跨两临近重点区段!$F:$F,MATCH(1,(MONTH(三跨两临近重点区段!$D:$D)=9)*(三跨两临近重点区段!$A:$A=D135),0))="已取消","已取消",INDEX(三跨两临近重点区段!$E:$E,MATCH(1,(MONTH(三跨两临近重点区段!$D:$D)=9)*(三跨两临近重点区段!$A:$A=D135)*(三跨两临近重点区段!$F:$F="现存区段"),0))),"")</f>
        <v/>
      </c>
      <c r="AA135" s="268" t="str">
        <f t="array" ref="AA135">IFERROR(IF(INDEX(三跨两临近重点区段!$F:$F,MATCH(1,(MONTH(三跨两临近重点区段!$D:$D)=10)*(三跨两临近重点区段!$A:$A=D135),0))="已取消","已取消",INDEX(三跨两临近重点区段!$D:$D,MATCH(1,(MONTH(三跨两临近重点区段!$D:$D)=10)*(三跨两临近重点区段!$A:$A=D135)*(三跨两临近重点区段!$F:$F="现存区段"),0))),"")</f>
        <v/>
      </c>
      <c r="AB135" s="72" t="str">
        <f t="array" ref="AB135">IFERROR(IF(INDEX(三跨两临近重点区段!$F:$F,MATCH(1,(MONTH(三跨两临近重点区段!$D:$D)=10)*(三跨两临近重点区段!$A:$A=D135),0))="已取消","已取消",INDEX(三跨两临近重点区段!$E:$E,MATCH(1,(MONTH(三跨两临近重点区段!$D:$D)=10)*(三跨两临近重点区段!$A:$A=D135)*(三跨两临近重点区段!$F:$F="现存区段"),0))),"")</f>
        <v/>
      </c>
      <c r="AC135" s="284" t="str">
        <f t="array" ref="AC135">IFERROR(IF(INDEX(三跨两临近重点区段!$F:$F,MATCH(1,(MONTH(三跨两临近重点区段!$D:$D)=11)*(三跨两临近重点区段!$A:$A=D135),0))="已取消","已取消",INDEX(三跨两临近重点区段!$D:$D,MATCH(1,(MONTH(三跨两临近重点区段!$D:$D)=11)*(三跨两临近重点区段!$A:$A=D135)*(三跨两临近重点区段!$F:$F="现存区段"),0))),"")</f>
        <v/>
      </c>
      <c r="AD135" s="72" t="str">
        <f t="array" ref="AD135">IFERROR(IF(INDEX(三跨两临近重点区段!$F:$F,MATCH(1,(MONTH(三跨两临近重点区段!$D:$D)=11)*(三跨两临近重点区段!$A:$A=D135),0))="已取消","已取消",INDEX(三跨两临近重点区段!$E:$E,MATCH(1,(MONTH(三跨两临近重点区段!$D:$D)=11)*(三跨两临近重点区段!$A:$A=D135)*(三跨两临近重点区段!$F:$F="现存区段"),0))),"")</f>
        <v/>
      </c>
      <c r="AE135" s="284" t="str">
        <f t="array" ref="AE135">IFERROR(IF(INDEX(三跨两临近重点区段!$F:$F,MATCH(1,(MONTH(三跨两临近重点区段!$D:$D)=12)*(三跨两临近重点区段!$A:$A=D135),0))="已取消","已取消",INDEX(三跨两临近重点区段!$D:$D,MATCH(1,(MONTH(三跨两临近重点区段!$D:$D)=12)*(三跨两临近重点区段!$A:$A=D135)*(三跨两临近重点区段!$F:$F="现存区段"),0))),"")</f>
        <v/>
      </c>
      <c r="AF135" s="72" t="str">
        <f t="array" ref="AF135">IFERROR(IF(INDEX(三跨两临近重点区段!$F:$F,MATCH(1,(MONTH(三跨两临近重点区段!$D:$D)=12)*(三跨两临近重点区段!$A:$A=D135),0))="已取消","已取消",INDEX(三跨两临近重点区段!$E:$E,MATCH(1,(MONTH(三跨两临近重点区段!$D:$D)=12)*(三跨两临近重点区段!$A:$A=D135)*(三跨两临近重点区段!$F:$F="现存区段"),0))),"")</f>
        <v/>
      </c>
      <c r="AH135" t="e">
        <f t="array" ref="AH135">INDEX(三跨两临近重点区段!$G:$G,MATCH(D135,三跨两临近重点区段!$A:$A,0))</f>
        <v>#N/A</v>
      </c>
      <c r="AI135" t="e">
        <f>INDEX(三跨两临近重点区段!$J:$J,MATCH(D135,三跨两临近重点区段!$A:$A,0))</f>
        <v>#N/A</v>
      </c>
    </row>
    <row r="136" ht="14.25" spans="1:35">
      <c r="A136" s="263" t="s">
        <v>363</v>
      </c>
      <c r="B136" s="264" t="s">
        <v>2338</v>
      </c>
      <c r="C136" s="263" t="s">
        <v>2152</v>
      </c>
      <c r="D136" s="263" t="s">
        <v>2339</v>
      </c>
      <c r="E136" s="265" t="s">
        <v>2137</v>
      </c>
      <c r="F136" s="264" t="s">
        <v>125</v>
      </c>
      <c r="G136" s="263" t="s">
        <v>2138</v>
      </c>
      <c r="H136" s="263" t="s">
        <v>1014</v>
      </c>
      <c r="I136" s="273"/>
      <c r="J136" s="196"/>
      <c r="K136" s="196"/>
      <c r="L136" s="196"/>
      <c r="M136" s="270"/>
      <c r="N136" s="270"/>
      <c r="O136" s="33"/>
      <c r="P136" s="107"/>
      <c r="Q136" s="279"/>
      <c r="R136" s="279"/>
      <c r="S136" s="278">
        <v>45447</v>
      </c>
      <c r="T136" s="279" t="s">
        <v>2117</v>
      </c>
      <c r="U136" s="268" t="str">
        <f t="array" ref="U136">IFERROR(IF(INDEX(三跨两临近重点区段!$F:$F,MATCH(1,(MONTH(三跨两临近重点区段!$D:$D)=7)*(三跨两临近重点区段!$A:$A=D136),0))="已取消","已取消",INDEX(三跨两临近重点区段!$D:$D,MATCH(1,(MONTH(三跨两临近重点区段!$D:$D)=7)*(三跨两临近重点区段!$A:$A=D136)*(三跨两临近重点区段!$F:$F="现存区段"),0))),"")</f>
        <v/>
      </c>
      <c r="V136" s="232" t="str">
        <f t="array" ref="V136">IFERROR(IF(INDEX(三跨两临近重点区段!$F:$F,MATCH(1,(MONTH(三跨两临近重点区段!$D:$D)=7)*(三跨两临近重点区段!$A:$A=D136),0))="已取消","已取消",INDEX(三跨两临近重点区段!$E:$E,MATCH(1,(MONTH(三跨两临近重点区段!$D:$D)=7)*(三跨两临近重点区段!$A:$A=D136)*(三跨两临近重点区段!$F:$F="现存区段"),0))),"")</f>
        <v/>
      </c>
      <c r="W136" s="268" t="str">
        <f t="array" ref="W136">IFERROR(IF(INDEX(三跨两临近重点区段!$F:$F,MATCH(1,(MONTH(三跨两临近重点区段!$D:$D)=8)*(三跨两临近重点区段!$A:$A=D136),0))="已取消","已取消",INDEX(三跨两临近重点区段!$D:$D,MATCH(1,(MONTH(三跨两临近重点区段!$D:$D)=8)*(三跨两临近重点区段!$A:$A=D136)*(三跨两临近重点区段!$F:$F="现存区段"),0))),"")</f>
        <v/>
      </c>
      <c r="X136" s="232" t="str">
        <f t="array" ref="X136">IFERROR(IF(INDEX(三跨两临近重点区段!$F:$F,MATCH(1,(MONTH(三跨两临近重点区段!$D:$D)=8)*(三跨两临近重点区段!$A:$A=D136),0))="已取消","已取消",INDEX(三跨两临近重点区段!$E:$E,MATCH(1,(MONTH(三跨两临近重点区段!$D:$D)=8)*(三跨两临近重点区段!$A:$A=D136)*(三跨两临近重点区段!$F:$F="现存区段"),0))),"")</f>
        <v/>
      </c>
      <c r="Y136" s="268" t="str">
        <f t="array" ref="Y136">IFERROR(IF(INDEX(三跨两临近重点区段!$F:$F,MATCH(1,(MONTH(三跨两临近重点区段!$D:$D)=9)*(三跨两临近重点区段!$A:$A=D136),0))="已取消","已取消",INDEX(三跨两临近重点区段!$D:$D,MATCH(1,(MONTH(三跨两临近重点区段!$D:$D)=9)*(三跨两临近重点区段!$A:$A=D136)*(三跨两临近重点区段!$F:$F="现存区段"),0))),"")</f>
        <v/>
      </c>
      <c r="Z136" s="232" t="str">
        <f t="array" ref="Z136">IFERROR(IF(INDEX(三跨两临近重点区段!$F:$F,MATCH(1,(MONTH(三跨两临近重点区段!$D:$D)=9)*(三跨两临近重点区段!$A:$A=D136),0))="已取消","已取消",INDEX(三跨两临近重点区段!$E:$E,MATCH(1,(MONTH(三跨两临近重点区段!$D:$D)=9)*(三跨两临近重点区段!$A:$A=D136)*(三跨两临近重点区段!$F:$F="现存区段"),0))),"")</f>
        <v/>
      </c>
      <c r="AA136" s="268" t="str">
        <f t="array" ref="AA136">IFERROR(IF(INDEX(三跨两临近重点区段!$F:$F,MATCH(1,(MONTH(三跨两临近重点区段!$D:$D)=10)*(三跨两临近重点区段!$A:$A=D136),0))="已取消","已取消",INDEX(三跨两临近重点区段!$D:$D,MATCH(1,(MONTH(三跨两临近重点区段!$D:$D)=10)*(三跨两临近重点区段!$A:$A=D136)*(三跨两临近重点区段!$F:$F="现存区段"),0))),"")</f>
        <v/>
      </c>
      <c r="AB136" s="72" t="str">
        <f t="array" ref="AB136">IFERROR(IF(INDEX(三跨两临近重点区段!$F:$F,MATCH(1,(MONTH(三跨两临近重点区段!$D:$D)=10)*(三跨两临近重点区段!$A:$A=D136),0))="已取消","已取消",INDEX(三跨两临近重点区段!$E:$E,MATCH(1,(MONTH(三跨两临近重点区段!$D:$D)=10)*(三跨两临近重点区段!$A:$A=D136)*(三跨两临近重点区段!$F:$F="现存区段"),0))),"")</f>
        <v/>
      </c>
      <c r="AC136" s="284" t="str">
        <f t="array" ref="AC136">IFERROR(IF(INDEX(三跨两临近重点区段!$F:$F,MATCH(1,(MONTH(三跨两临近重点区段!$D:$D)=11)*(三跨两临近重点区段!$A:$A=D136),0))="已取消","已取消",INDEX(三跨两临近重点区段!$D:$D,MATCH(1,(MONTH(三跨两临近重点区段!$D:$D)=11)*(三跨两临近重点区段!$A:$A=D136)*(三跨两临近重点区段!$F:$F="现存区段"),0))),"")</f>
        <v/>
      </c>
      <c r="AD136" s="72" t="str">
        <f t="array" ref="AD136">IFERROR(IF(INDEX(三跨两临近重点区段!$F:$F,MATCH(1,(MONTH(三跨两临近重点区段!$D:$D)=11)*(三跨两临近重点区段!$A:$A=D136),0))="已取消","已取消",INDEX(三跨两临近重点区段!$E:$E,MATCH(1,(MONTH(三跨两临近重点区段!$D:$D)=11)*(三跨两临近重点区段!$A:$A=D136)*(三跨两临近重点区段!$F:$F="现存区段"),0))),"")</f>
        <v/>
      </c>
      <c r="AE136" s="284" t="str">
        <f t="array" ref="AE136">IFERROR(IF(INDEX(三跨两临近重点区段!$F:$F,MATCH(1,(MONTH(三跨两临近重点区段!$D:$D)=12)*(三跨两临近重点区段!$A:$A=D136),0))="已取消","已取消",INDEX(三跨两临近重点区段!$D:$D,MATCH(1,(MONTH(三跨两临近重点区段!$D:$D)=12)*(三跨两临近重点区段!$A:$A=D136)*(三跨两临近重点区段!$F:$F="现存区段"),0))),"")</f>
        <v/>
      </c>
      <c r="AF136" s="72" t="str">
        <f t="array" ref="AF136">IFERROR(IF(INDEX(三跨两临近重点区段!$F:$F,MATCH(1,(MONTH(三跨两临近重点区段!$D:$D)=12)*(三跨两临近重点区段!$A:$A=D136),0))="已取消","已取消",INDEX(三跨两临近重点区段!$E:$E,MATCH(1,(MONTH(三跨两临近重点区段!$D:$D)=12)*(三跨两临近重点区段!$A:$A=D136)*(三跨两临近重点区段!$F:$F="现存区段"),0))),"")</f>
        <v/>
      </c>
      <c r="AH136" t="e">
        <f t="array" ref="AH136">INDEX(三跨两临近重点区段!$G:$G,MATCH(D136,三跨两临近重点区段!$A:$A,0))</f>
        <v>#N/A</v>
      </c>
      <c r="AI136" t="e">
        <f>INDEX(三跨两临近重点区段!$J:$J,MATCH(D136,三跨两临近重点区段!$A:$A,0))</f>
        <v>#N/A</v>
      </c>
    </row>
    <row r="137" ht="14.25" spans="1:35">
      <c r="A137" s="263" t="s">
        <v>363</v>
      </c>
      <c r="B137" s="264" t="s">
        <v>2338</v>
      </c>
      <c r="C137" s="263" t="s">
        <v>2340</v>
      </c>
      <c r="D137" s="263" t="s">
        <v>2341</v>
      </c>
      <c r="E137" s="265" t="s">
        <v>2137</v>
      </c>
      <c r="F137" s="264" t="s">
        <v>125</v>
      </c>
      <c r="G137" s="263" t="s">
        <v>2138</v>
      </c>
      <c r="H137" s="263" t="s">
        <v>1014</v>
      </c>
      <c r="I137" s="273"/>
      <c r="J137" s="196"/>
      <c r="K137" s="196"/>
      <c r="L137" s="196"/>
      <c r="M137" s="270"/>
      <c r="N137" s="270"/>
      <c r="O137" s="33"/>
      <c r="P137" s="107"/>
      <c r="Q137" s="279"/>
      <c r="R137" s="279"/>
      <c r="S137" s="278">
        <v>45447</v>
      </c>
      <c r="T137" s="279" t="s">
        <v>2117</v>
      </c>
      <c r="U137" s="268" t="str">
        <f t="array" ref="U137">IFERROR(IF(INDEX(三跨两临近重点区段!$F:$F,MATCH(1,(MONTH(三跨两临近重点区段!$D:$D)=7)*(三跨两临近重点区段!$A:$A=D137),0))="已取消","已取消",INDEX(三跨两临近重点区段!$D:$D,MATCH(1,(MONTH(三跨两临近重点区段!$D:$D)=7)*(三跨两临近重点区段!$A:$A=D137)*(三跨两临近重点区段!$F:$F="现存区段"),0))),"")</f>
        <v/>
      </c>
      <c r="V137" s="232" t="str">
        <f t="array" ref="V137">IFERROR(IF(INDEX(三跨两临近重点区段!$F:$F,MATCH(1,(MONTH(三跨两临近重点区段!$D:$D)=7)*(三跨两临近重点区段!$A:$A=D137),0))="已取消","已取消",INDEX(三跨两临近重点区段!$E:$E,MATCH(1,(MONTH(三跨两临近重点区段!$D:$D)=7)*(三跨两临近重点区段!$A:$A=D137)*(三跨两临近重点区段!$F:$F="现存区段"),0))),"")</f>
        <v/>
      </c>
      <c r="W137" s="268" t="str">
        <f t="array" ref="W137">IFERROR(IF(INDEX(三跨两临近重点区段!$F:$F,MATCH(1,(MONTH(三跨两临近重点区段!$D:$D)=8)*(三跨两临近重点区段!$A:$A=D137),0))="已取消","已取消",INDEX(三跨两临近重点区段!$D:$D,MATCH(1,(MONTH(三跨两临近重点区段!$D:$D)=8)*(三跨两临近重点区段!$A:$A=D137)*(三跨两临近重点区段!$F:$F="现存区段"),0))),"")</f>
        <v/>
      </c>
      <c r="X137" s="232" t="str">
        <f t="array" ref="X137">IFERROR(IF(INDEX(三跨两临近重点区段!$F:$F,MATCH(1,(MONTH(三跨两临近重点区段!$D:$D)=8)*(三跨两临近重点区段!$A:$A=D137),0))="已取消","已取消",INDEX(三跨两临近重点区段!$E:$E,MATCH(1,(MONTH(三跨两临近重点区段!$D:$D)=8)*(三跨两临近重点区段!$A:$A=D137)*(三跨两临近重点区段!$F:$F="现存区段"),0))),"")</f>
        <v/>
      </c>
      <c r="Y137" s="268" t="str">
        <f t="array" ref="Y137">IFERROR(IF(INDEX(三跨两临近重点区段!$F:$F,MATCH(1,(MONTH(三跨两临近重点区段!$D:$D)=9)*(三跨两临近重点区段!$A:$A=D137),0))="已取消","已取消",INDEX(三跨两临近重点区段!$D:$D,MATCH(1,(MONTH(三跨两临近重点区段!$D:$D)=9)*(三跨两临近重点区段!$A:$A=D137)*(三跨两临近重点区段!$F:$F="现存区段"),0))),"")</f>
        <v/>
      </c>
      <c r="Z137" s="232" t="str">
        <f t="array" ref="Z137">IFERROR(IF(INDEX(三跨两临近重点区段!$F:$F,MATCH(1,(MONTH(三跨两临近重点区段!$D:$D)=9)*(三跨两临近重点区段!$A:$A=D137),0))="已取消","已取消",INDEX(三跨两临近重点区段!$E:$E,MATCH(1,(MONTH(三跨两临近重点区段!$D:$D)=9)*(三跨两临近重点区段!$A:$A=D137)*(三跨两临近重点区段!$F:$F="现存区段"),0))),"")</f>
        <v/>
      </c>
      <c r="AA137" s="268" t="str">
        <f t="array" ref="AA137">IFERROR(IF(INDEX(三跨两临近重点区段!$F:$F,MATCH(1,(MONTH(三跨两临近重点区段!$D:$D)=10)*(三跨两临近重点区段!$A:$A=D137),0))="已取消","已取消",INDEX(三跨两临近重点区段!$D:$D,MATCH(1,(MONTH(三跨两临近重点区段!$D:$D)=10)*(三跨两临近重点区段!$A:$A=D137)*(三跨两临近重点区段!$F:$F="现存区段"),0))),"")</f>
        <v/>
      </c>
      <c r="AB137" s="72" t="str">
        <f t="array" ref="AB137">IFERROR(IF(INDEX(三跨两临近重点区段!$F:$F,MATCH(1,(MONTH(三跨两临近重点区段!$D:$D)=10)*(三跨两临近重点区段!$A:$A=D137),0))="已取消","已取消",INDEX(三跨两临近重点区段!$E:$E,MATCH(1,(MONTH(三跨两临近重点区段!$D:$D)=10)*(三跨两临近重点区段!$A:$A=D137)*(三跨两临近重点区段!$F:$F="现存区段"),0))),"")</f>
        <v/>
      </c>
      <c r="AC137" s="284" t="str">
        <f t="array" ref="AC137">IFERROR(IF(INDEX(三跨两临近重点区段!$F:$F,MATCH(1,(MONTH(三跨两临近重点区段!$D:$D)=11)*(三跨两临近重点区段!$A:$A=D137),0))="已取消","已取消",INDEX(三跨两临近重点区段!$D:$D,MATCH(1,(MONTH(三跨两临近重点区段!$D:$D)=11)*(三跨两临近重点区段!$A:$A=D137)*(三跨两临近重点区段!$F:$F="现存区段"),0))),"")</f>
        <v/>
      </c>
      <c r="AD137" s="72" t="str">
        <f t="array" ref="AD137">IFERROR(IF(INDEX(三跨两临近重点区段!$F:$F,MATCH(1,(MONTH(三跨两临近重点区段!$D:$D)=11)*(三跨两临近重点区段!$A:$A=D137),0))="已取消","已取消",INDEX(三跨两临近重点区段!$E:$E,MATCH(1,(MONTH(三跨两临近重点区段!$D:$D)=11)*(三跨两临近重点区段!$A:$A=D137)*(三跨两临近重点区段!$F:$F="现存区段"),0))),"")</f>
        <v/>
      </c>
      <c r="AE137" s="284" t="str">
        <f t="array" ref="AE137">IFERROR(IF(INDEX(三跨两临近重点区段!$F:$F,MATCH(1,(MONTH(三跨两临近重点区段!$D:$D)=12)*(三跨两临近重点区段!$A:$A=D137),0))="已取消","已取消",INDEX(三跨两临近重点区段!$D:$D,MATCH(1,(MONTH(三跨两临近重点区段!$D:$D)=12)*(三跨两临近重点区段!$A:$A=D137)*(三跨两临近重点区段!$F:$F="现存区段"),0))),"")</f>
        <v/>
      </c>
      <c r="AF137" s="72" t="str">
        <f t="array" ref="AF137">IFERROR(IF(INDEX(三跨两临近重点区段!$F:$F,MATCH(1,(MONTH(三跨两临近重点区段!$D:$D)=12)*(三跨两临近重点区段!$A:$A=D137),0))="已取消","已取消",INDEX(三跨两临近重点区段!$E:$E,MATCH(1,(MONTH(三跨两临近重点区段!$D:$D)=12)*(三跨两临近重点区段!$A:$A=D137)*(三跨两临近重点区段!$F:$F="现存区段"),0))),"")</f>
        <v/>
      </c>
      <c r="AH137" t="e">
        <f t="array" ref="AH137">INDEX(三跨两临近重点区段!$G:$G,MATCH(D137,三跨两临近重点区段!$A:$A,0))</f>
        <v>#N/A</v>
      </c>
      <c r="AI137" t="e">
        <f>INDEX(三跨两临近重点区段!$J:$J,MATCH(D137,三跨两临近重点区段!$A:$A,0))</f>
        <v>#N/A</v>
      </c>
    </row>
    <row r="138" ht="14.25" spans="1:35">
      <c r="A138" s="263" t="s">
        <v>363</v>
      </c>
      <c r="B138" s="264" t="s">
        <v>2338</v>
      </c>
      <c r="C138" s="263" t="s">
        <v>2307</v>
      </c>
      <c r="D138" s="263" t="s">
        <v>2342</v>
      </c>
      <c r="E138" s="265" t="s">
        <v>2137</v>
      </c>
      <c r="F138" s="264" t="s">
        <v>125</v>
      </c>
      <c r="G138" s="263" t="s">
        <v>2138</v>
      </c>
      <c r="H138" s="263" t="s">
        <v>1014</v>
      </c>
      <c r="I138" s="273"/>
      <c r="J138" s="196"/>
      <c r="K138" s="196"/>
      <c r="L138" s="196"/>
      <c r="M138" s="270"/>
      <c r="N138" s="270"/>
      <c r="O138" s="33"/>
      <c r="P138" s="107"/>
      <c r="Q138" s="279"/>
      <c r="R138" s="279"/>
      <c r="S138" s="278">
        <v>45447</v>
      </c>
      <c r="T138" s="279" t="s">
        <v>2117</v>
      </c>
      <c r="U138" s="268" t="str">
        <f t="array" ref="U138">IFERROR(IF(INDEX(三跨两临近重点区段!$F:$F,MATCH(1,(MONTH(三跨两临近重点区段!$D:$D)=7)*(三跨两临近重点区段!$A:$A=D138),0))="已取消","已取消",INDEX(三跨两临近重点区段!$D:$D,MATCH(1,(MONTH(三跨两临近重点区段!$D:$D)=7)*(三跨两临近重点区段!$A:$A=D138)*(三跨两临近重点区段!$F:$F="现存区段"),0))),"")</f>
        <v/>
      </c>
      <c r="V138" s="232" t="str">
        <f t="array" ref="V138">IFERROR(IF(INDEX(三跨两临近重点区段!$F:$F,MATCH(1,(MONTH(三跨两临近重点区段!$D:$D)=7)*(三跨两临近重点区段!$A:$A=D138),0))="已取消","已取消",INDEX(三跨两临近重点区段!$E:$E,MATCH(1,(MONTH(三跨两临近重点区段!$D:$D)=7)*(三跨两临近重点区段!$A:$A=D138)*(三跨两临近重点区段!$F:$F="现存区段"),0))),"")</f>
        <v/>
      </c>
      <c r="W138" s="268" t="str">
        <f t="array" ref="W138">IFERROR(IF(INDEX(三跨两临近重点区段!$F:$F,MATCH(1,(MONTH(三跨两临近重点区段!$D:$D)=8)*(三跨两临近重点区段!$A:$A=D138),0))="已取消","已取消",INDEX(三跨两临近重点区段!$D:$D,MATCH(1,(MONTH(三跨两临近重点区段!$D:$D)=8)*(三跨两临近重点区段!$A:$A=D138)*(三跨两临近重点区段!$F:$F="现存区段"),0))),"")</f>
        <v/>
      </c>
      <c r="X138" s="232" t="str">
        <f t="array" ref="X138">IFERROR(IF(INDEX(三跨两临近重点区段!$F:$F,MATCH(1,(MONTH(三跨两临近重点区段!$D:$D)=8)*(三跨两临近重点区段!$A:$A=D138),0))="已取消","已取消",INDEX(三跨两临近重点区段!$E:$E,MATCH(1,(MONTH(三跨两临近重点区段!$D:$D)=8)*(三跨两临近重点区段!$A:$A=D138)*(三跨两临近重点区段!$F:$F="现存区段"),0))),"")</f>
        <v/>
      </c>
      <c r="Y138" s="268" t="str">
        <f t="array" ref="Y138">IFERROR(IF(INDEX(三跨两临近重点区段!$F:$F,MATCH(1,(MONTH(三跨两临近重点区段!$D:$D)=9)*(三跨两临近重点区段!$A:$A=D138),0))="已取消","已取消",INDEX(三跨两临近重点区段!$D:$D,MATCH(1,(MONTH(三跨两临近重点区段!$D:$D)=9)*(三跨两临近重点区段!$A:$A=D138)*(三跨两临近重点区段!$F:$F="现存区段"),0))),"")</f>
        <v/>
      </c>
      <c r="Z138" s="232" t="str">
        <f t="array" ref="Z138">IFERROR(IF(INDEX(三跨两临近重点区段!$F:$F,MATCH(1,(MONTH(三跨两临近重点区段!$D:$D)=9)*(三跨两临近重点区段!$A:$A=D138),0))="已取消","已取消",INDEX(三跨两临近重点区段!$E:$E,MATCH(1,(MONTH(三跨两临近重点区段!$D:$D)=9)*(三跨两临近重点区段!$A:$A=D138)*(三跨两临近重点区段!$F:$F="现存区段"),0))),"")</f>
        <v/>
      </c>
      <c r="AA138" s="268" t="str">
        <f t="array" ref="AA138">IFERROR(IF(INDEX(三跨两临近重点区段!$F:$F,MATCH(1,(MONTH(三跨两临近重点区段!$D:$D)=10)*(三跨两临近重点区段!$A:$A=D138),0))="已取消","已取消",INDEX(三跨两临近重点区段!$D:$D,MATCH(1,(MONTH(三跨两临近重点区段!$D:$D)=10)*(三跨两临近重点区段!$A:$A=D138)*(三跨两临近重点区段!$F:$F="现存区段"),0))),"")</f>
        <v/>
      </c>
      <c r="AB138" s="72" t="str">
        <f t="array" ref="AB138">IFERROR(IF(INDEX(三跨两临近重点区段!$F:$F,MATCH(1,(MONTH(三跨两临近重点区段!$D:$D)=10)*(三跨两临近重点区段!$A:$A=D138),0))="已取消","已取消",INDEX(三跨两临近重点区段!$E:$E,MATCH(1,(MONTH(三跨两临近重点区段!$D:$D)=10)*(三跨两临近重点区段!$A:$A=D138)*(三跨两临近重点区段!$F:$F="现存区段"),0))),"")</f>
        <v/>
      </c>
      <c r="AC138" s="284" t="str">
        <f t="array" ref="AC138">IFERROR(IF(INDEX(三跨两临近重点区段!$F:$F,MATCH(1,(MONTH(三跨两临近重点区段!$D:$D)=11)*(三跨两临近重点区段!$A:$A=D138),0))="已取消","已取消",INDEX(三跨两临近重点区段!$D:$D,MATCH(1,(MONTH(三跨两临近重点区段!$D:$D)=11)*(三跨两临近重点区段!$A:$A=D138)*(三跨两临近重点区段!$F:$F="现存区段"),0))),"")</f>
        <v/>
      </c>
      <c r="AD138" s="72" t="str">
        <f t="array" ref="AD138">IFERROR(IF(INDEX(三跨两临近重点区段!$F:$F,MATCH(1,(MONTH(三跨两临近重点区段!$D:$D)=11)*(三跨两临近重点区段!$A:$A=D138),0))="已取消","已取消",INDEX(三跨两临近重点区段!$E:$E,MATCH(1,(MONTH(三跨两临近重点区段!$D:$D)=11)*(三跨两临近重点区段!$A:$A=D138)*(三跨两临近重点区段!$F:$F="现存区段"),0))),"")</f>
        <v/>
      </c>
      <c r="AE138" s="284" t="str">
        <f t="array" ref="AE138">IFERROR(IF(INDEX(三跨两临近重点区段!$F:$F,MATCH(1,(MONTH(三跨两临近重点区段!$D:$D)=12)*(三跨两临近重点区段!$A:$A=D138),0))="已取消","已取消",INDEX(三跨两临近重点区段!$D:$D,MATCH(1,(MONTH(三跨两临近重点区段!$D:$D)=12)*(三跨两临近重点区段!$A:$A=D138)*(三跨两临近重点区段!$F:$F="现存区段"),0))),"")</f>
        <v/>
      </c>
      <c r="AF138" s="72" t="str">
        <f t="array" ref="AF138">IFERROR(IF(INDEX(三跨两临近重点区段!$F:$F,MATCH(1,(MONTH(三跨两临近重点区段!$D:$D)=12)*(三跨两临近重点区段!$A:$A=D138),0))="已取消","已取消",INDEX(三跨两临近重点区段!$E:$E,MATCH(1,(MONTH(三跨两临近重点区段!$D:$D)=12)*(三跨两临近重点区段!$A:$A=D138)*(三跨两临近重点区段!$F:$F="现存区段"),0))),"")</f>
        <v/>
      </c>
      <c r="AH138" t="e">
        <f t="array" ref="AH138">INDEX(三跨两临近重点区段!$G:$G,MATCH(D138,三跨两临近重点区段!$A:$A,0))</f>
        <v>#N/A</v>
      </c>
      <c r="AI138" t="e">
        <f>INDEX(三跨两临近重点区段!$J:$J,MATCH(D138,三跨两临近重点区段!$A:$A,0))</f>
        <v>#N/A</v>
      </c>
    </row>
    <row r="139" ht="14.25" spans="1:35">
      <c r="A139" s="263" t="s">
        <v>363</v>
      </c>
      <c r="B139" s="264" t="s">
        <v>2343</v>
      </c>
      <c r="C139" s="263" t="s">
        <v>2152</v>
      </c>
      <c r="D139" s="263" t="s">
        <v>2344</v>
      </c>
      <c r="E139" s="265" t="s">
        <v>2137</v>
      </c>
      <c r="F139" s="264" t="s">
        <v>125</v>
      </c>
      <c r="G139" s="263" t="s">
        <v>2138</v>
      </c>
      <c r="H139" s="263" t="s">
        <v>1014</v>
      </c>
      <c r="I139" s="273"/>
      <c r="J139" s="196"/>
      <c r="K139" s="196"/>
      <c r="L139" s="196"/>
      <c r="M139" s="270"/>
      <c r="N139" s="270"/>
      <c r="O139" s="33"/>
      <c r="P139" s="107"/>
      <c r="Q139" s="279"/>
      <c r="R139" s="279"/>
      <c r="S139" s="278">
        <v>45447</v>
      </c>
      <c r="T139" s="279" t="s">
        <v>2117</v>
      </c>
      <c r="U139" s="268" t="str">
        <f t="array" ref="U139">IFERROR(IF(INDEX(三跨两临近重点区段!$F:$F,MATCH(1,(MONTH(三跨两临近重点区段!$D:$D)=7)*(三跨两临近重点区段!$A:$A=D139),0))="已取消","已取消",INDEX(三跨两临近重点区段!$D:$D,MATCH(1,(MONTH(三跨两临近重点区段!$D:$D)=7)*(三跨两临近重点区段!$A:$A=D139)*(三跨两临近重点区段!$F:$F="现存区段"),0))),"")</f>
        <v/>
      </c>
      <c r="V139" s="232" t="str">
        <f t="array" ref="V139">IFERROR(IF(INDEX(三跨两临近重点区段!$F:$F,MATCH(1,(MONTH(三跨两临近重点区段!$D:$D)=7)*(三跨两临近重点区段!$A:$A=D139),0))="已取消","已取消",INDEX(三跨两临近重点区段!$E:$E,MATCH(1,(MONTH(三跨两临近重点区段!$D:$D)=7)*(三跨两临近重点区段!$A:$A=D139)*(三跨两临近重点区段!$F:$F="现存区段"),0))),"")</f>
        <v/>
      </c>
      <c r="W139" s="268" t="str">
        <f t="array" ref="W139">IFERROR(IF(INDEX(三跨两临近重点区段!$F:$F,MATCH(1,(MONTH(三跨两临近重点区段!$D:$D)=8)*(三跨两临近重点区段!$A:$A=D139),0))="已取消","已取消",INDEX(三跨两临近重点区段!$D:$D,MATCH(1,(MONTH(三跨两临近重点区段!$D:$D)=8)*(三跨两临近重点区段!$A:$A=D139)*(三跨两临近重点区段!$F:$F="现存区段"),0))),"")</f>
        <v/>
      </c>
      <c r="X139" s="232" t="str">
        <f t="array" ref="X139">IFERROR(IF(INDEX(三跨两临近重点区段!$F:$F,MATCH(1,(MONTH(三跨两临近重点区段!$D:$D)=8)*(三跨两临近重点区段!$A:$A=D139),0))="已取消","已取消",INDEX(三跨两临近重点区段!$E:$E,MATCH(1,(MONTH(三跨两临近重点区段!$D:$D)=8)*(三跨两临近重点区段!$A:$A=D139)*(三跨两临近重点区段!$F:$F="现存区段"),0))),"")</f>
        <v/>
      </c>
      <c r="Y139" s="268" t="str">
        <f t="array" ref="Y139">IFERROR(IF(INDEX(三跨两临近重点区段!$F:$F,MATCH(1,(MONTH(三跨两临近重点区段!$D:$D)=9)*(三跨两临近重点区段!$A:$A=D139),0))="已取消","已取消",INDEX(三跨两临近重点区段!$D:$D,MATCH(1,(MONTH(三跨两临近重点区段!$D:$D)=9)*(三跨两临近重点区段!$A:$A=D139)*(三跨两临近重点区段!$F:$F="现存区段"),0))),"")</f>
        <v/>
      </c>
      <c r="Z139" s="232" t="str">
        <f t="array" ref="Z139">IFERROR(IF(INDEX(三跨两临近重点区段!$F:$F,MATCH(1,(MONTH(三跨两临近重点区段!$D:$D)=9)*(三跨两临近重点区段!$A:$A=D139),0))="已取消","已取消",INDEX(三跨两临近重点区段!$E:$E,MATCH(1,(MONTH(三跨两临近重点区段!$D:$D)=9)*(三跨两临近重点区段!$A:$A=D139)*(三跨两临近重点区段!$F:$F="现存区段"),0))),"")</f>
        <v/>
      </c>
      <c r="AA139" s="268" t="str">
        <f t="array" ref="AA139">IFERROR(IF(INDEX(三跨两临近重点区段!$F:$F,MATCH(1,(MONTH(三跨两临近重点区段!$D:$D)=10)*(三跨两临近重点区段!$A:$A=D139),0))="已取消","已取消",INDEX(三跨两临近重点区段!$D:$D,MATCH(1,(MONTH(三跨两临近重点区段!$D:$D)=10)*(三跨两临近重点区段!$A:$A=D139)*(三跨两临近重点区段!$F:$F="现存区段"),0))),"")</f>
        <v/>
      </c>
      <c r="AB139" s="72" t="str">
        <f t="array" ref="AB139">IFERROR(IF(INDEX(三跨两临近重点区段!$F:$F,MATCH(1,(MONTH(三跨两临近重点区段!$D:$D)=10)*(三跨两临近重点区段!$A:$A=D139),0))="已取消","已取消",INDEX(三跨两临近重点区段!$E:$E,MATCH(1,(MONTH(三跨两临近重点区段!$D:$D)=10)*(三跨两临近重点区段!$A:$A=D139)*(三跨两临近重点区段!$F:$F="现存区段"),0))),"")</f>
        <v/>
      </c>
      <c r="AC139" s="284" t="str">
        <f t="array" ref="AC139">IFERROR(IF(INDEX(三跨两临近重点区段!$F:$F,MATCH(1,(MONTH(三跨两临近重点区段!$D:$D)=11)*(三跨两临近重点区段!$A:$A=D139),0))="已取消","已取消",INDEX(三跨两临近重点区段!$D:$D,MATCH(1,(MONTH(三跨两临近重点区段!$D:$D)=11)*(三跨两临近重点区段!$A:$A=D139)*(三跨两临近重点区段!$F:$F="现存区段"),0))),"")</f>
        <v/>
      </c>
      <c r="AD139" s="72" t="str">
        <f t="array" ref="AD139">IFERROR(IF(INDEX(三跨两临近重点区段!$F:$F,MATCH(1,(MONTH(三跨两临近重点区段!$D:$D)=11)*(三跨两临近重点区段!$A:$A=D139),0))="已取消","已取消",INDEX(三跨两临近重点区段!$E:$E,MATCH(1,(MONTH(三跨两临近重点区段!$D:$D)=11)*(三跨两临近重点区段!$A:$A=D139)*(三跨两临近重点区段!$F:$F="现存区段"),0))),"")</f>
        <v/>
      </c>
      <c r="AE139" s="284" t="str">
        <f t="array" ref="AE139">IFERROR(IF(INDEX(三跨两临近重点区段!$F:$F,MATCH(1,(MONTH(三跨两临近重点区段!$D:$D)=12)*(三跨两临近重点区段!$A:$A=D139),0))="已取消","已取消",INDEX(三跨两临近重点区段!$D:$D,MATCH(1,(MONTH(三跨两临近重点区段!$D:$D)=12)*(三跨两临近重点区段!$A:$A=D139)*(三跨两临近重点区段!$F:$F="现存区段"),0))),"")</f>
        <v/>
      </c>
      <c r="AF139" s="72" t="str">
        <f t="array" ref="AF139">IFERROR(IF(INDEX(三跨两临近重点区段!$F:$F,MATCH(1,(MONTH(三跨两临近重点区段!$D:$D)=12)*(三跨两临近重点区段!$A:$A=D139),0))="已取消","已取消",INDEX(三跨两临近重点区段!$E:$E,MATCH(1,(MONTH(三跨两临近重点区段!$D:$D)=12)*(三跨两临近重点区段!$A:$A=D139)*(三跨两临近重点区段!$F:$F="现存区段"),0))),"")</f>
        <v/>
      </c>
      <c r="AH139" t="e">
        <f t="array" ref="AH139">INDEX(三跨两临近重点区段!$G:$G,MATCH(D139,三跨两临近重点区段!$A:$A,0))</f>
        <v>#N/A</v>
      </c>
      <c r="AI139" t="e">
        <f>INDEX(三跨两临近重点区段!$J:$J,MATCH(D139,三跨两临近重点区段!$A:$A,0))</f>
        <v>#N/A</v>
      </c>
    </row>
    <row r="140" ht="14.25" spans="1:35">
      <c r="A140" s="263" t="s">
        <v>363</v>
      </c>
      <c r="B140" s="264" t="s">
        <v>2343</v>
      </c>
      <c r="C140" s="263" t="s">
        <v>2340</v>
      </c>
      <c r="D140" s="263" t="s">
        <v>2345</v>
      </c>
      <c r="E140" s="265" t="s">
        <v>2137</v>
      </c>
      <c r="F140" s="264" t="s">
        <v>125</v>
      </c>
      <c r="G140" s="263" t="s">
        <v>2138</v>
      </c>
      <c r="H140" s="263" t="s">
        <v>1014</v>
      </c>
      <c r="I140" s="273"/>
      <c r="J140" s="196"/>
      <c r="K140" s="196"/>
      <c r="L140" s="196"/>
      <c r="M140" s="270"/>
      <c r="N140" s="270"/>
      <c r="O140" s="33"/>
      <c r="P140" s="107"/>
      <c r="Q140" s="279"/>
      <c r="R140" s="279"/>
      <c r="S140" s="278">
        <v>45447</v>
      </c>
      <c r="T140" s="279" t="s">
        <v>2117</v>
      </c>
      <c r="U140" s="268" t="str">
        <f t="array" ref="U140">IFERROR(IF(INDEX(三跨两临近重点区段!$F:$F,MATCH(1,(MONTH(三跨两临近重点区段!$D:$D)=7)*(三跨两临近重点区段!$A:$A=D140),0))="已取消","已取消",INDEX(三跨两临近重点区段!$D:$D,MATCH(1,(MONTH(三跨两临近重点区段!$D:$D)=7)*(三跨两临近重点区段!$A:$A=D140)*(三跨两临近重点区段!$F:$F="现存区段"),0))),"")</f>
        <v/>
      </c>
      <c r="V140" s="232" t="str">
        <f t="array" ref="V140">IFERROR(IF(INDEX(三跨两临近重点区段!$F:$F,MATCH(1,(MONTH(三跨两临近重点区段!$D:$D)=7)*(三跨两临近重点区段!$A:$A=D140),0))="已取消","已取消",INDEX(三跨两临近重点区段!$E:$E,MATCH(1,(MONTH(三跨两临近重点区段!$D:$D)=7)*(三跨两临近重点区段!$A:$A=D140)*(三跨两临近重点区段!$F:$F="现存区段"),0))),"")</f>
        <v/>
      </c>
      <c r="W140" s="268" t="str">
        <f t="array" ref="W140">IFERROR(IF(INDEX(三跨两临近重点区段!$F:$F,MATCH(1,(MONTH(三跨两临近重点区段!$D:$D)=8)*(三跨两临近重点区段!$A:$A=D140),0))="已取消","已取消",INDEX(三跨两临近重点区段!$D:$D,MATCH(1,(MONTH(三跨两临近重点区段!$D:$D)=8)*(三跨两临近重点区段!$A:$A=D140)*(三跨两临近重点区段!$F:$F="现存区段"),0))),"")</f>
        <v/>
      </c>
      <c r="X140" s="232" t="str">
        <f t="array" ref="X140">IFERROR(IF(INDEX(三跨两临近重点区段!$F:$F,MATCH(1,(MONTH(三跨两临近重点区段!$D:$D)=8)*(三跨两临近重点区段!$A:$A=D140),0))="已取消","已取消",INDEX(三跨两临近重点区段!$E:$E,MATCH(1,(MONTH(三跨两临近重点区段!$D:$D)=8)*(三跨两临近重点区段!$A:$A=D140)*(三跨两临近重点区段!$F:$F="现存区段"),0))),"")</f>
        <v/>
      </c>
      <c r="Y140" s="268" t="str">
        <f t="array" ref="Y140">IFERROR(IF(INDEX(三跨两临近重点区段!$F:$F,MATCH(1,(MONTH(三跨两临近重点区段!$D:$D)=9)*(三跨两临近重点区段!$A:$A=D140),0))="已取消","已取消",INDEX(三跨两临近重点区段!$D:$D,MATCH(1,(MONTH(三跨两临近重点区段!$D:$D)=9)*(三跨两临近重点区段!$A:$A=D140)*(三跨两临近重点区段!$F:$F="现存区段"),0))),"")</f>
        <v/>
      </c>
      <c r="Z140" s="232" t="str">
        <f t="array" ref="Z140">IFERROR(IF(INDEX(三跨两临近重点区段!$F:$F,MATCH(1,(MONTH(三跨两临近重点区段!$D:$D)=9)*(三跨两临近重点区段!$A:$A=D140),0))="已取消","已取消",INDEX(三跨两临近重点区段!$E:$E,MATCH(1,(MONTH(三跨两临近重点区段!$D:$D)=9)*(三跨两临近重点区段!$A:$A=D140)*(三跨两临近重点区段!$F:$F="现存区段"),0))),"")</f>
        <v/>
      </c>
      <c r="AA140" s="268" t="str">
        <f t="array" ref="AA140">IFERROR(IF(INDEX(三跨两临近重点区段!$F:$F,MATCH(1,(MONTH(三跨两临近重点区段!$D:$D)=10)*(三跨两临近重点区段!$A:$A=D140),0))="已取消","已取消",INDEX(三跨两临近重点区段!$D:$D,MATCH(1,(MONTH(三跨两临近重点区段!$D:$D)=10)*(三跨两临近重点区段!$A:$A=D140)*(三跨两临近重点区段!$F:$F="现存区段"),0))),"")</f>
        <v/>
      </c>
      <c r="AB140" s="72" t="str">
        <f t="array" ref="AB140">IFERROR(IF(INDEX(三跨两临近重点区段!$F:$F,MATCH(1,(MONTH(三跨两临近重点区段!$D:$D)=10)*(三跨两临近重点区段!$A:$A=D140),0))="已取消","已取消",INDEX(三跨两临近重点区段!$E:$E,MATCH(1,(MONTH(三跨两临近重点区段!$D:$D)=10)*(三跨两临近重点区段!$A:$A=D140)*(三跨两临近重点区段!$F:$F="现存区段"),0))),"")</f>
        <v/>
      </c>
      <c r="AC140" s="284" t="str">
        <f t="array" ref="AC140">IFERROR(IF(INDEX(三跨两临近重点区段!$F:$F,MATCH(1,(MONTH(三跨两临近重点区段!$D:$D)=11)*(三跨两临近重点区段!$A:$A=D140),0))="已取消","已取消",INDEX(三跨两临近重点区段!$D:$D,MATCH(1,(MONTH(三跨两临近重点区段!$D:$D)=11)*(三跨两临近重点区段!$A:$A=D140)*(三跨两临近重点区段!$F:$F="现存区段"),0))),"")</f>
        <v/>
      </c>
      <c r="AD140" s="72" t="str">
        <f t="array" ref="AD140">IFERROR(IF(INDEX(三跨两临近重点区段!$F:$F,MATCH(1,(MONTH(三跨两临近重点区段!$D:$D)=11)*(三跨两临近重点区段!$A:$A=D140),0))="已取消","已取消",INDEX(三跨两临近重点区段!$E:$E,MATCH(1,(MONTH(三跨两临近重点区段!$D:$D)=11)*(三跨两临近重点区段!$A:$A=D140)*(三跨两临近重点区段!$F:$F="现存区段"),0))),"")</f>
        <v/>
      </c>
      <c r="AE140" s="284" t="str">
        <f t="array" ref="AE140">IFERROR(IF(INDEX(三跨两临近重点区段!$F:$F,MATCH(1,(MONTH(三跨两临近重点区段!$D:$D)=12)*(三跨两临近重点区段!$A:$A=D140),0))="已取消","已取消",INDEX(三跨两临近重点区段!$D:$D,MATCH(1,(MONTH(三跨两临近重点区段!$D:$D)=12)*(三跨两临近重点区段!$A:$A=D140)*(三跨两临近重点区段!$F:$F="现存区段"),0))),"")</f>
        <v/>
      </c>
      <c r="AF140" s="72" t="str">
        <f t="array" ref="AF140">IFERROR(IF(INDEX(三跨两临近重点区段!$F:$F,MATCH(1,(MONTH(三跨两临近重点区段!$D:$D)=12)*(三跨两临近重点区段!$A:$A=D140),0))="已取消","已取消",INDEX(三跨两临近重点区段!$E:$E,MATCH(1,(MONTH(三跨两临近重点区段!$D:$D)=12)*(三跨两临近重点区段!$A:$A=D140)*(三跨两临近重点区段!$F:$F="现存区段"),0))),"")</f>
        <v/>
      </c>
      <c r="AH140" t="e">
        <f t="array" ref="AH140">INDEX(三跨两临近重点区段!$G:$G,MATCH(D140,三跨两临近重点区段!$A:$A,0))</f>
        <v>#N/A</v>
      </c>
      <c r="AI140" t="e">
        <f>INDEX(三跨两临近重点区段!$J:$J,MATCH(D140,三跨两临近重点区段!$A:$A,0))</f>
        <v>#N/A</v>
      </c>
    </row>
    <row r="141" ht="14.25" spans="1:35">
      <c r="A141" s="263" t="s">
        <v>363</v>
      </c>
      <c r="B141" s="264" t="s">
        <v>2343</v>
      </c>
      <c r="C141" s="263" t="s">
        <v>2307</v>
      </c>
      <c r="D141" s="263" t="s">
        <v>2346</v>
      </c>
      <c r="E141" s="265" t="s">
        <v>2137</v>
      </c>
      <c r="F141" s="264" t="s">
        <v>125</v>
      </c>
      <c r="G141" s="263" t="s">
        <v>2138</v>
      </c>
      <c r="H141" s="263" t="s">
        <v>1014</v>
      </c>
      <c r="I141" s="273"/>
      <c r="J141" s="196"/>
      <c r="K141" s="196"/>
      <c r="L141" s="196"/>
      <c r="M141" s="270"/>
      <c r="N141" s="270"/>
      <c r="O141" s="33"/>
      <c r="P141" s="107"/>
      <c r="Q141" s="279"/>
      <c r="R141" s="279"/>
      <c r="S141" s="278">
        <v>45447</v>
      </c>
      <c r="T141" s="279" t="s">
        <v>2117</v>
      </c>
      <c r="U141" s="268" t="str">
        <f t="array" ref="U141">IFERROR(IF(INDEX(三跨两临近重点区段!$F:$F,MATCH(1,(MONTH(三跨两临近重点区段!$D:$D)=7)*(三跨两临近重点区段!$A:$A=D141),0))="已取消","已取消",INDEX(三跨两临近重点区段!$D:$D,MATCH(1,(MONTH(三跨两临近重点区段!$D:$D)=7)*(三跨两临近重点区段!$A:$A=D141)*(三跨两临近重点区段!$F:$F="现存区段"),0))),"")</f>
        <v/>
      </c>
      <c r="V141" s="232" t="str">
        <f t="array" ref="V141">IFERROR(IF(INDEX(三跨两临近重点区段!$F:$F,MATCH(1,(MONTH(三跨两临近重点区段!$D:$D)=7)*(三跨两临近重点区段!$A:$A=D141),0))="已取消","已取消",INDEX(三跨两临近重点区段!$E:$E,MATCH(1,(MONTH(三跨两临近重点区段!$D:$D)=7)*(三跨两临近重点区段!$A:$A=D141)*(三跨两临近重点区段!$F:$F="现存区段"),0))),"")</f>
        <v/>
      </c>
      <c r="W141" s="268" t="str">
        <f t="array" ref="W141">IFERROR(IF(INDEX(三跨两临近重点区段!$F:$F,MATCH(1,(MONTH(三跨两临近重点区段!$D:$D)=8)*(三跨两临近重点区段!$A:$A=D141),0))="已取消","已取消",INDEX(三跨两临近重点区段!$D:$D,MATCH(1,(MONTH(三跨两临近重点区段!$D:$D)=8)*(三跨两临近重点区段!$A:$A=D141)*(三跨两临近重点区段!$F:$F="现存区段"),0))),"")</f>
        <v/>
      </c>
      <c r="X141" s="232" t="str">
        <f t="array" ref="X141">IFERROR(IF(INDEX(三跨两临近重点区段!$F:$F,MATCH(1,(MONTH(三跨两临近重点区段!$D:$D)=8)*(三跨两临近重点区段!$A:$A=D141),0))="已取消","已取消",INDEX(三跨两临近重点区段!$E:$E,MATCH(1,(MONTH(三跨两临近重点区段!$D:$D)=8)*(三跨两临近重点区段!$A:$A=D141)*(三跨两临近重点区段!$F:$F="现存区段"),0))),"")</f>
        <v/>
      </c>
      <c r="Y141" s="268" t="str">
        <f t="array" ref="Y141">IFERROR(IF(INDEX(三跨两临近重点区段!$F:$F,MATCH(1,(MONTH(三跨两临近重点区段!$D:$D)=9)*(三跨两临近重点区段!$A:$A=D141),0))="已取消","已取消",INDEX(三跨两临近重点区段!$D:$D,MATCH(1,(MONTH(三跨两临近重点区段!$D:$D)=9)*(三跨两临近重点区段!$A:$A=D141)*(三跨两临近重点区段!$F:$F="现存区段"),0))),"")</f>
        <v/>
      </c>
      <c r="Z141" s="232" t="str">
        <f t="array" ref="Z141">IFERROR(IF(INDEX(三跨两临近重点区段!$F:$F,MATCH(1,(MONTH(三跨两临近重点区段!$D:$D)=9)*(三跨两临近重点区段!$A:$A=D141),0))="已取消","已取消",INDEX(三跨两临近重点区段!$E:$E,MATCH(1,(MONTH(三跨两临近重点区段!$D:$D)=9)*(三跨两临近重点区段!$A:$A=D141)*(三跨两临近重点区段!$F:$F="现存区段"),0))),"")</f>
        <v/>
      </c>
      <c r="AA141" s="268" t="str">
        <f t="array" ref="AA141">IFERROR(IF(INDEX(三跨两临近重点区段!$F:$F,MATCH(1,(MONTH(三跨两临近重点区段!$D:$D)=10)*(三跨两临近重点区段!$A:$A=D141),0))="已取消","已取消",INDEX(三跨两临近重点区段!$D:$D,MATCH(1,(MONTH(三跨两临近重点区段!$D:$D)=10)*(三跨两临近重点区段!$A:$A=D141)*(三跨两临近重点区段!$F:$F="现存区段"),0))),"")</f>
        <v/>
      </c>
      <c r="AB141" s="72" t="str">
        <f t="array" ref="AB141">IFERROR(IF(INDEX(三跨两临近重点区段!$F:$F,MATCH(1,(MONTH(三跨两临近重点区段!$D:$D)=10)*(三跨两临近重点区段!$A:$A=D141),0))="已取消","已取消",INDEX(三跨两临近重点区段!$E:$E,MATCH(1,(MONTH(三跨两临近重点区段!$D:$D)=10)*(三跨两临近重点区段!$A:$A=D141)*(三跨两临近重点区段!$F:$F="现存区段"),0))),"")</f>
        <v/>
      </c>
      <c r="AC141" s="284" t="str">
        <f t="array" ref="AC141">IFERROR(IF(INDEX(三跨两临近重点区段!$F:$F,MATCH(1,(MONTH(三跨两临近重点区段!$D:$D)=11)*(三跨两临近重点区段!$A:$A=D141),0))="已取消","已取消",INDEX(三跨两临近重点区段!$D:$D,MATCH(1,(MONTH(三跨两临近重点区段!$D:$D)=11)*(三跨两临近重点区段!$A:$A=D141)*(三跨两临近重点区段!$F:$F="现存区段"),0))),"")</f>
        <v/>
      </c>
      <c r="AD141" s="72" t="str">
        <f t="array" ref="AD141">IFERROR(IF(INDEX(三跨两临近重点区段!$F:$F,MATCH(1,(MONTH(三跨两临近重点区段!$D:$D)=11)*(三跨两临近重点区段!$A:$A=D141),0))="已取消","已取消",INDEX(三跨两临近重点区段!$E:$E,MATCH(1,(MONTH(三跨两临近重点区段!$D:$D)=11)*(三跨两临近重点区段!$A:$A=D141)*(三跨两临近重点区段!$F:$F="现存区段"),0))),"")</f>
        <v/>
      </c>
      <c r="AE141" s="284" t="str">
        <f t="array" ref="AE141">IFERROR(IF(INDEX(三跨两临近重点区段!$F:$F,MATCH(1,(MONTH(三跨两临近重点区段!$D:$D)=12)*(三跨两临近重点区段!$A:$A=D141),0))="已取消","已取消",INDEX(三跨两临近重点区段!$D:$D,MATCH(1,(MONTH(三跨两临近重点区段!$D:$D)=12)*(三跨两临近重点区段!$A:$A=D141)*(三跨两临近重点区段!$F:$F="现存区段"),0))),"")</f>
        <v/>
      </c>
      <c r="AF141" s="72" t="str">
        <f t="array" ref="AF141">IFERROR(IF(INDEX(三跨两临近重点区段!$F:$F,MATCH(1,(MONTH(三跨两临近重点区段!$D:$D)=12)*(三跨两临近重点区段!$A:$A=D141),0))="已取消","已取消",INDEX(三跨两临近重点区段!$E:$E,MATCH(1,(MONTH(三跨两临近重点区段!$D:$D)=12)*(三跨两临近重点区段!$A:$A=D141)*(三跨两临近重点区段!$F:$F="现存区段"),0))),"")</f>
        <v/>
      </c>
      <c r="AH141" t="e">
        <f t="array" ref="AH141">INDEX(三跨两临近重点区段!$G:$G,MATCH(D141,三跨两临近重点区段!$A:$A,0))</f>
        <v>#N/A</v>
      </c>
      <c r="AI141" t="e">
        <f>INDEX(三跨两临近重点区段!$J:$J,MATCH(D141,三跨两临近重点区段!$A:$A,0))</f>
        <v>#N/A</v>
      </c>
    </row>
    <row r="142" ht="14.25" spans="1:35">
      <c r="A142" s="263" t="s">
        <v>363</v>
      </c>
      <c r="B142" s="264" t="s">
        <v>2347</v>
      </c>
      <c r="C142" s="263" t="s">
        <v>2120</v>
      </c>
      <c r="D142" s="263" t="s">
        <v>2348</v>
      </c>
      <c r="E142" s="265" t="s">
        <v>2137</v>
      </c>
      <c r="F142" s="264" t="s">
        <v>125</v>
      </c>
      <c r="G142" s="263" t="s">
        <v>2138</v>
      </c>
      <c r="H142" s="263" t="s">
        <v>1042</v>
      </c>
      <c r="I142" s="273"/>
      <c r="J142" s="196"/>
      <c r="K142" s="196"/>
      <c r="L142" s="196"/>
      <c r="M142" s="270"/>
      <c r="N142" s="270"/>
      <c r="O142" s="33"/>
      <c r="P142" s="107"/>
      <c r="Q142" s="279"/>
      <c r="R142" s="279"/>
      <c r="S142" s="278">
        <v>45447</v>
      </c>
      <c r="T142" s="279" t="s">
        <v>2117</v>
      </c>
      <c r="U142" s="268" t="str">
        <f t="array" ref="U142">IFERROR(IF(INDEX(三跨两临近重点区段!$F:$F,MATCH(1,(MONTH(三跨两临近重点区段!$D:$D)=7)*(三跨两临近重点区段!$A:$A=D142),0))="已取消","已取消",INDEX(三跨两临近重点区段!$D:$D,MATCH(1,(MONTH(三跨两临近重点区段!$D:$D)=7)*(三跨两临近重点区段!$A:$A=D142)*(三跨两临近重点区段!$F:$F="现存区段"),0))),"")</f>
        <v/>
      </c>
      <c r="V142" s="232" t="str">
        <f t="array" ref="V142">IFERROR(IF(INDEX(三跨两临近重点区段!$F:$F,MATCH(1,(MONTH(三跨两临近重点区段!$D:$D)=7)*(三跨两临近重点区段!$A:$A=D142),0))="已取消","已取消",INDEX(三跨两临近重点区段!$E:$E,MATCH(1,(MONTH(三跨两临近重点区段!$D:$D)=7)*(三跨两临近重点区段!$A:$A=D142)*(三跨两临近重点区段!$F:$F="现存区段"),0))),"")</f>
        <v/>
      </c>
      <c r="W142" s="268" t="str">
        <f t="array" ref="W142">IFERROR(IF(INDEX(三跨两临近重点区段!$F:$F,MATCH(1,(MONTH(三跨两临近重点区段!$D:$D)=8)*(三跨两临近重点区段!$A:$A=D142),0))="已取消","已取消",INDEX(三跨两临近重点区段!$D:$D,MATCH(1,(MONTH(三跨两临近重点区段!$D:$D)=8)*(三跨两临近重点区段!$A:$A=D142)*(三跨两临近重点区段!$F:$F="现存区段"),0))),"")</f>
        <v/>
      </c>
      <c r="X142" s="232" t="str">
        <f t="array" ref="X142">IFERROR(IF(INDEX(三跨两临近重点区段!$F:$F,MATCH(1,(MONTH(三跨两临近重点区段!$D:$D)=8)*(三跨两临近重点区段!$A:$A=D142),0))="已取消","已取消",INDEX(三跨两临近重点区段!$E:$E,MATCH(1,(MONTH(三跨两临近重点区段!$D:$D)=8)*(三跨两临近重点区段!$A:$A=D142)*(三跨两临近重点区段!$F:$F="现存区段"),0))),"")</f>
        <v/>
      </c>
      <c r="Y142" s="268" t="str">
        <f t="array" ref="Y142">IFERROR(IF(INDEX(三跨两临近重点区段!$F:$F,MATCH(1,(MONTH(三跨两临近重点区段!$D:$D)=9)*(三跨两临近重点区段!$A:$A=D142),0))="已取消","已取消",INDEX(三跨两临近重点区段!$D:$D,MATCH(1,(MONTH(三跨两临近重点区段!$D:$D)=9)*(三跨两临近重点区段!$A:$A=D142)*(三跨两临近重点区段!$F:$F="现存区段"),0))),"")</f>
        <v/>
      </c>
      <c r="Z142" s="232" t="str">
        <f t="array" ref="Z142">IFERROR(IF(INDEX(三跨两临近重点区段!$F:$F,MATCH(1,(MONTH(三跨两临近重点区段!$D:$D)=9)*(三跨两临近重点区段!$A:$A=D142),0))="已取消","已取消",INDEX(三跨两临近重点区段!$E:$E,MATCH(1,(MONTH(三跨两临近重点区段!$D:$D)=9)*(三跨两临近重点区段!$A:$A=D142)*(三跨两临近重点区段!$F:$F="现存区段"),0))),"")</f>
        <v/>
      </c>
      <c r="AA142" s="268" t="str">
        <f t="array" ref="AA142">IFERROR(IF(INDEX(三跨两临近重点区段!$F:$F,MATCH(1,(MONTH(三跨两临近重点区段!$D:$D)=10)*(三跨两临近重点区段!$A:$A=D142),0))="已取消","已取消",INDEX(三跨两临近重点区段!$D:$D,MATCH(1,(MONTH(三跨两临近重点区段!$D:$D)=10)*(三跨两临近重点区段!$A:$A=D142)*(三跨两临近重点区段!$F:$F="现存区段"),0))),"")</f>
        <v/>
      </c>
      <c r="AB142" s="72" t="str">
        <f t="array" ref="AB142">IFERROR(IF(INDEX(三跨两临近重点区段!$F:$F,MATCH(1,(MONTH(三跨两临近重点区段!$D:$D)=10)*(三跨两临近重点区段!$A:$A=D142),0))="已取消","已取消",INDEX(三跨两临近重点区段!$E:$E,MATCH(1,(MONTH(三跨两临近重点区段!$D:$D)=10)*(三跨两临近重点区段!$A:$A=D142)*(三跨两临近重点区段!$F:$F="现存区段"),0))),"")</f>
        <v/>
      </c>
      <c r="AC142" s="284" t="str">
        <f t="array" ref="AC142">IFERROR(IF(INDEX(三跨两临近重点区段!$F:$F,MATCH(1,(MONTH(三跨两临近重点区段!$D:$D)=11)*(三跨两临近重点区段!$A:$A=D142),0))="已取消","已取消",INDEX(三跨两临近重点区段!$D:$D,MATCH(1,(MONTH(三跨两临近重点区段!$D:$D)=11)*(三跨两临近重点区段!$A:$A=D142)*(三跨两临近重点区段!$F:$F="现存区段"),0))),"")</f>
        <v/>
      </c>
      <c r="AD142" s="72" t="str">
        <f t="array" ref="AD142">IFERROR(IF(INDEX(三跨两临近重点区段!$F:$F,MATCH(1,(MONTH(三跨两临近重点区段!$D:$D)=11)*(三跨两临近重点区段!$A:$A=D142),0))="已取消","已取消",INDEX(三跨两临近重点区段!$E:$E,MATCH(1,(MONTH(三跨两临近重点区段!$D:$D)=11)*(三跨两临近重点区段!$A:$A=D142)*(三跨两临近重点区段!$F:$F="现存区段"),0))),"")</f>
        <v/>
      </c>
      <c r="AE142" s="284" t="str">
        <f t="array" ref="AE142">IFERROR(IF(INDEX(三跨两临近重点区段!$F:$F,MATCH(1,(MONTH(三跨两临近重点区段!$D:$D)=12)*(三跨两临近重点区段!$A:$A=D142),0))="已取消","已取消",INDEX(三跨两临近重点区段!$D:$D,MATCH(1,(MONTH(三跨两临近重点区段!$D:$D)=12)*(三跨两临近重点区段!$A:$A=D142)*(三跨两临近重点区段!$F:$F="现存区段"),0))),"")</f>
        <v/>
      </c>
      <c r="AF142" s="72" t="str">
        <f t="array" ref="AF142">IFERROR(IF(INDEX(三跨两临近重点区段!$F:$F,MATCH(1,(MONTH(三跨两临近重点区段!$D:$D)=12)*(三跨两临近重点区段!$A:$A=D142),0))="已取消","已取消",INDEX(三跨两临近重点区段!$E:$E,MATCH(1,(MONTH(三跨两临近重点区段!$D:$D)=12)*(三跨两临近重点区段!$A:$A=D142)*(三跨两临近重点区段!$F:$F="现存区段"),0))),"")</f>
        <v/>
      </c>
      <c r="AH142" t="e">
        <f t="array" ref="AH142">INDEX(三跨两临近重点区段!$G:$G,MATCH(D142,三跨两临近重点区段!$A:$A,0))</f>
        <v>#N/A</v>
      </c>
      <c r="AI142" t="e">
        <f>INDEX(三跨两临近重点区段!$J:$J,MATCH(D142,三跨两临近重点区段!$A:$A,0))</f>
        <v>#N/A</v>
      </c>
    </row>
    <row r="143" ht="14.25" spans="1:35">
      <c r="A143" s="263" t="s">
        <v>363</v>
      </c>
      <c r="B143" s="264" t="s">
        <v>2347</v>
      </c>
      <c r="C143" s="263" t="s">
        <v>2177</v>
      </c>
      <c r="D143" s="263" t="s">
        <v>2349</v>
      </c>
      <c r="E143" s="265" t="s">
        <v>2137</v>
      </c>
      <c r="F143" s="264" t="s">
        <v>125</v>
      </c>
      <c r="G143" s="263" t="s">
        <v>2138</v>
      </c>
      <c r="H143" s="263" t="s">
        <v>1042</v>
      </c>
      <c r="I143" s="273"/>
      <c r="J143" s="196"/>
      <c r="K143" s="196"/>
      <c r="L143" s="196"/>
      <c r="M143" s="270"/>
      <c r="N143" s="270"/>
      <c r="O143" s="33"/>
      <c r="P143" s="107"/>
      <c r="Q143" s="279"/>
      <c r="R143" s="279"/>
      <c r="S143" s="278">
        <v>45447</v>
      </c>
      <c r="T143" s="279" t="s">
        <v>2117</v>
      </c>
      <c r="U143" s="268" t="str">
        <f t="array" ref="U143">IFERROR(IF(INDEX(三跨两临近重点区段!$F:$F,MATCH(1,(MONTH(三跨两临近重点区段!$D:$D)=7)*(三跨两临近重点区段!$A:$A=D143),0))="已取消","已取消",INDEX(三跨两临近重点区段!$D:$D,MATCH(1,(MONTH(三跨两临近重点区段!$D:$D)=7)*(三跨两临近重点区段!$A:$A=D143)*(三跨两临近重点区段!$F:$F="现存区段"),0))),"")</f>
        <v/>
      </c>
      <c r="V143" s="232" t="str">
        <f t="array" ref="V143">IFERROR(IF(INDEX(三跨两临近重点区段!$F:$F,MATCH(1,(MONTH(三跨两临近重点区段!$D:$D)=7)*(三跨两临近重点区段!$A:$A=D143),0))="已取消","已取消",INDEX(三跨两临近重点区段!$E:$E,MATCH(1,(MONTH(三跨两临近重点区段!$D:$D)=7)*(三跨两临近重点区段!$A:$A=D143)*(三跨两临近重点区段!$F:$F="现存区段"),0))),"")</f>
        <v/>
      </c>
      <c r="W143" s="268" t="str">
        <f t="array" ref="W143">IFERROR(IF(INDEX(三跨两临近重点区段!$F:$F,MATCH(1,(MONTH(三跨两临近重点区段!$D:$D)=8)*(三跨两临近重点区段!$A:$A=D143),0))="已取消","已取消",INDEX(三跨两临近重点区段!$D:$D,MATCH(1,(MONTH(三跨两临近重点区段!$D:$D)=8)*(三跨两临近重点区段!$A:$A=D143)*(三跨两临近重点区段!$F:$F="现存区段"),0))),"")</f>
        <v/>
      </c>
      <c r="X143" s="232" t="str">
        <f t="array" ref="X143">IFERROR(IF(INDEX(三跨两临近重点区段!$F:$F,MATCH(1,(MONTH(三跨两临近重点区段!$D:$D)=8)*(三跨两临近重点区段!$A:$A=D143),0))="已取消","已取消",INDEX(三跨两临近重点区段!$E:$E,MATCH(1,(MONTH(三跨两临近重点区段!$D:$D)=8)*(三跨两临近重点区段!$A:$A=D143)*(三跨两临近重点区段!$F:$F="现存区段"),0))),"")</f>
        <v/>
      </c>
      <c r="Y143" s="268" t="str">
        <f t="array" ref="Y143">IFERROR(IF(INDEX(三跨两临近重点区段!$F:$F,MATCH(1,(MONTH(三跨两临近重点区段!$D:$D)=9)*(三跨两临近重点区段!$A:$A=D143),0))="已取消","已取消",INDEX(三跨两临近重点区段!$D:$D,MATCH(1,(MONTH(三跨两临近重点区段!$D:$D)=9)*(三跨两临近重点区段!$A:$A=D143)*(三跨两临近重点区段!$F:$F="现存区段"),0))),"")</f>
        <v/>
      </c>
      <c r="Z143" s="232" t="str">
        <f t="array" ref="Z143">IFERROR(IF(INDEX(三跨两临近重点区段!$F:$F,MATCH(1,(MONTH(三跨两临近重点区段!$D:$D)=9)*(三跨两临近重点区段!$A:$A=D143),0))="已取消","已取消",INDEX(三跨两临近重点区段!$E:$E,MATCH(1,(MONTH(三跨两临近重点区段!$D:$D)=9)*(三跨两临近重点区段!$A:$A=D143)*(三跨两临近重点区段!$F:$F="现存区段"),0))),"")</f>
        <v/>
      </c>
      <c r="AA143" s="268" t="str">
        <f t="array" ref="AA143">IFERROR(IF(INDEX(三跨两临近重点区段!$F:$F,MATCH(1,(MONTH(三跨两临近重点区段!$D:$D)=10)*(三跨两临近重点区段!$A:$A=D143),0))="已取消","已取消",INDEX(三跨两临近重点区段!$D:$D,MATCH(1,(MONTH(三跨两临近重点区段!$D:$D)=10)*(三跨两临近重点区段!$A:$A=D143)*(三跨两临近重点区段!$F:$F="现存区段"),0))),"")</f>
        <v/>
      </c>
      <c r="AB143" s="72" t="str">
        <f t="array" ref="AB143">IFERROR(IF(INDEX(三跨两临近重点区段!$F:$F,MATCH(1,(MONTH(三跨两临近重点区段!$D:$D)=10)*(三跨两临近重点区段!$A:$A=D143),0))="已取消","已取消",INDEX(三跨两临近重点区段!$E:$E,MATCH(1,(MONTH(三跨两临近重点区段!$D:$D)=10)*(三跨两临近重点区段!$A:$A=D143)*(三跨两临近重点区段!$F:$F="现存区段"),0))),"")</f>
        <v/>
      </c>
      <c r="AC143" s="284" t="str">
        <f t="array" ref="AC143">IFERROR(IF(INDEX(三跨两临近重点区段!$F:$F,MATCH(1,(MONTH(三跨两临近重点区段!$D:$D)=11)*(三跨两临近重点区段!$A:$A=D143),0))="已取消","已取消",INDEX(三跨两临近重点区段!$D:$D,MATCH(1,(MONTH(三跨两临近重点区段!$D:$D)=11)*(三跨两临近重点区段!$A:$A=D143)*(三跨两临近重点区段!$F:$F="现存区段"),0))),"")</f>
        <v/>
      </c>
      <c r="AD143" s="72" t="str">
        <f t="array" ref="AD143">IFERROR(IF(INDEX(三跨两临近重点区段!$F:$F,MATCH(1,(MONTH(三跨两临近重点区段!$D:$D)=11)*(三跨两临近重点区段!$A:$A=D143),0))="已取消","已取消",INDEX(三跨两临近重点区段!$E:$E,MATCH(1,(MONTH(三跨两临近重点区段!$D:$D)=11)*(三跨两临近重点区段!$A:$A=D143)*(三跨两临近重点区段!$F:$F="现存区段"),0))),"")</f>
        <v/>
      </c>
      <c r="AE143" s="284" t="str">
        <f t="array" ref="AE143">IFERROR(IF(INDEX(三跨两临近重点区段!$F:$F,MATCH(1,(MONTH(三跨两临近重点区段!$D:$D)=12)*(三跨两临近重点区段!$A:$A=D143),0))="已取消","已取消",INDEX(三跨两临近重点区段!$D:$D,MATCH(1,(MONTH(三跨两临近重点区段!$D:$D)=12)*(三跨两临近重点区段!$A:$A=D143)*(三跨两临近重点区段!$F:$F="现存区段"),0))),"")</f>
        <v/>
      </c>
      <c r="AF143" s="72" t="str">
        <f t="array" ref="AF143">IFERROR(IF(INDEX(三跨两临近重点区段!$F:$F,MATCH(1,(MONTH(三跨两临近重点区段!$D:$D)=12)*(三跨两临近重点区段!$A:$A=D143),0))="已取消","已取消",INDEX(三跨两临近重点区段!$E:$E,MATCH(1,(MONTH(三跨两临近重点区段!$D:$D)=12)*(三跨两临近重点区段!$A:$A=D143)*(三跨两临近重点区段!$F:$F="现存区段"),0))),"")</f>
        <v/>
      </c>
      <c r="AH143" t="e">
        <f t="array" ref="AH143">INDEX(三跨两临近重点区段!$G:$G,MATCH(D143,三跨两临近重点区段!$A:$A,0))</f>
        <v>#N/A</v>
      </c>
      <c r="AI143" t="e">
        <f>INDEX(三跨两临近重点区段!$J:$J,MATCH(D143,三跨两临近重点区段!$A:$A,0))</f>
        <v>#N/A</v>
      </c>
    </row>
    <row r="144" ht="14.25" spans="1:35">
      <c r="A144" s="263" t="s">
        <v>363</v>
      </c>
      <c r="B144" s="264" t="s">
        <v>2347</v>
      </c>
      <c r="C144" s="263" t="s">
        <v>2113</v>
      </c>
      <c r="D144" s="263" t="s">
        <v>2350</v>
      </c>
      <c r="E144" s="265" t="s">
        <v>2137</v>
      </c>
      <c r="F144" s="264" t="s">
        <v>125</v>
      </c>
      <c r="G144" s="263" t="s">
        <v>2138</v>
      </c>
      <c r="H144" s="263" t="s">
        <v>1042</v>
      </c>
      <c r="I144" s="273"/>
      <c r="J144" s="196"/>
      <c r="K144" s="196"/>
      <c r="L144" s="196"/>
      <c r="M144" s="270"/>
      <c r="N144" s="270"/>
      <c r="O144" s="33"/>
      <c r="P144" s="107"/>
      <c r="Q144" s="279"/>
      <c r="R144" s="279"/>
      <c r="S144" s="278">
        <v>45447</v>
      </c>
      <c r="T144" s="279" t="s">
        <v>2117</v>
      </c>
      <c r="U144" s="268" t="str">
        <f t="array" ref="U144">IFERROR(IF(INDEX(三跨两临近重点区段!$F:$F,MATCH(1,(MONTH(三跨两临近重点区段!$D:$D)=7)*(三跨两临近重点区段!$A:$A=D144),0))="已取消","已取消",INDEX(三跨两临近重点区段!$D:$D,MATCH(1,(MONTH(三跨两临近重点区段!$D:$D)=7)*(三跨两临近重点区段!$A:$A=D144)*(三跨两临近重点区段!$F:$F="现存区段"),0))),"")</f>
        <v/>
      </c>
      <c r="V144" s="232" t="str">
        <f t="array" ref="V144">IFERROR(IF(INDEX(三跨两临近重点区段!$F:$F,MATCH(1,(MONTH(三跨两临近重点区段!$D:$D)=7)*(三跨两临近重点区段!$A:$A=D144),0))="已取消","已取消",INDEX(三跨两临近重点区段!$E:$E,MATCH(1,(MONTH(三跨两临近重点区段!$D:$D)=7)*(三跨两临近重点区段!$A:$A=D144)*(三跨两临近重点区段!$F:$F="现存区段"),0))),"")</f>
        <v/>
      </c>
      <c r="W144" s="268" t="str">
        <f t="array" ref="W144">IFERROR(IF(INDEX(三跨两临近重点区段!$F:$F,MATCH(1,(MONTH(三跨两临近重点区段!$D:$D)=8)*(三跨两临近重点区段!$A:$A=D144),0))="已取消","已取消",INDEX(三跨两临近重点区段!$D:$D,MATCH(1,(MONTH(三跨两临近重点区段!$D:$D)=8)*(三跨两临近重点区段!$A:$A=D144)*(三跨两临近重点区段!$F:$F="现存区段"),0))),"")</f>
        <v/>
      </c>
      <c r="X144" s="232" t="str">
        <f t="array" ref="X144">IFERROR(IF(INDEX(三跨两临近重点区段!$F:$F,MATCH(1,(MONTH(三跨两临近重点区段!$D:$D)=8)*(三跨两临近重点区段!$A:$A=D144),0))="已取消","已取消",INDEX(三跨两临近重点区段!$E:$E,MATCH(1,(MONTH(三跨两临近重点区段!$D:$D)=8)*(三跨两临近重点区段!$A:$A=D144)*(三跨两临近重点区段!$F:$F="现存区段"),0))),"")</f>
        <v/>
      </c>
      <c r="Y144" s="268" t="str">
        <f t="array" ref="Y144">IFERROR(IF(INDEX(三跨两临近重点区段!$F:$F,MATCH(1,(MONTH(三跨两临近重点区段!$D:$D)=9)*(三跨两临近重点区段!$A:$A=D144),0))="已取消","已取消",INDEX(三跨两临近重点区段!$D:$D,MATCH(1,(MONTH(三跨两临近重点区段!$D:$D)=9)*(三跨两临近重点区段!$A:$A=D144)*(三跨两临近重点区段!$F:$F="现存区段"),0))),"")</f>
        <v/>
      </c>
      <c r="Z144" s="232" t="str">
        <f t="array" ref="Z144">IFERROR(IF(INDEX(三跨两临近重点区段!$F:$F,MATCH(1,(MONTH(三跨两临近重点区段!$D:$D)=9)*(三跨两临近重点区段!$A:$A=D144),0))="已取消","已取消",INDEX(三跨两临近重点区段!$E:$E,MATCH(1,(MONTH(三跨两临近重点区段!$D:$D)=9)*(三跨两临近重点区段!$A:$A=D144)*(三跨两临近重点区段!$F:$F="现存区段"),0))),"")</f>
        <v/>
      </c>
      <c r="AA144" s="268" t="str">
        <f t="array" ref="AA144">IFERROR(IF(INDEX(三跨两临近重点区段!$F:$F,MATCH(1,(MONTH(三跨两临近重点区段!$D:$D)=10)*(三跨两临近重点区段!$A:$A=D144),0))="已取消","已取消",INDEX(三跨两临近重点区段!$D:$D,MATCH(1,(MONTH(三跨两临近重点区段!$D:$D)=10)*(三跨两临近重点区段!$A:$A=D144)*(三跨两临近重点区段!$F:$F="现存区段"),0))),"")</f>
        <v/>
      </c>
      <c r="AB144" s="72" t="str">
        <f t="array" ref="AB144">IFERROR(IF(INDEX(三跨两临近重点区段!$F:$F,MATCH(1,(MONTH(三跨两临近重点区段!$D:$D)=10)*(三跨两临近重点区段!$A:$A=D144),0))="已取消","已取消",INDEX(三跨两临近重点区段!$E:$E,MATCH(1,(MONTH(三跨两临近重点区段!$D:$D)=10)*(三跨两临近重点区段!$A:$A=D144)*(三跨两临近重点区段!$F:$F="现存区段"),0))),"")</f>
        <v/>
      </c>
      <c r="AC144" s="284" t="str">
        <f t="array" ref="AC144">IFERROR(IF(INDEX(三跨两临近重点区段!$F:$F,MATCH(1,(MONTH(三跨两临近重点区段!$D:$D)=11)*(三跨两临近重点区段!$A:$A=D144),0))="已取消","已取消",INDEX(三跨两临近重点区段!$D:$D,MATCH(1,(MONTH(三跨两临近重点区段!$D:$D)=11)*(三跨两临近重点区段!$A:$A=D144)*(三跨两临近重点区段!$F:$F="现存区段"),0))),"")</f>
        <v/>
      </c>
      <c r="AD144" s="72" t="str">
        <f t="array" ref="AD144">IFERROR(IF(INDEX(三跨两临近重点区段!$F:$F,MATCH(1,(MONTH(三跨两临近重点区段!$D:$D)=11)*(三跨两临近重点区段!$A:$A=D144),0))="已取消","已取消",INDEX(三跨两临近重点区段!$E:$E,MATCH(1,(MONTH(三跨两临近重点区段!$D:$D)=11)*(三跨两临近重点区段!$A:$A=D144)*(三跨两临近重点区段!$F:$F="现存区段"),0))),"")</f>
        <v/>
      </c>
      <c r="AE144" s="284" t="str">
        <f t="array" ref="AE144">IFERROR(IF(INDEX(三跨两临近重点区段!$F:$F,MATCH(1,(MONTH(三跨两临近重点区段!$D:$D)=12)*(三跨两临近重点区段!$A:$A=D144),0))="已取消","已取消",INDEX(三跨两临近重点区段!$D:$D,MATCH(1,(MONTH(三跨两临近重点区段!$D:$D)=12)*(三跨两临近重点区段!$A:$A=D144)*(三跨两临近重点区段!$F:$F="现存区段"),0))),"")</f>
        <v/>
      </c>
      <c r="AF144" s="72" t="str">
        <f t="array" ref="AF144">IFERROR(IF(INDEX(三跨两临近重点区段!$F:$F,MATCH(1,(MONTH(三跨两临近重点区段!$D:$D)=12)*(三跨两临近重点区段!$A:$A=D144),0))="已取消","已取消",INDEX(三跨两临近重点区段!$E:$E,MATCH(1,(MONTH(三跨两临近重点区段!$D:$D)=12)*(三跨两临近重点区段!$A:$A=D144)*(三跨两临近重点区段!$F:$F="现存区段"),0))),"")</f>
        <v/>
      </c>
      <c r="AH144" t="e">
        <f t="array" ref="AH144">INDEX(三跨两临近重点区段!$G:$G,MATCH(D144,三跨两临近重点区段!$A:$A,0))</f>
        <v>#N/A</v>
      </c>
      <c r="AI144" t="e">
        <f>INDEX(三跨两临近重点区段!$J:$J,MATCH(D144,三跨两临近重点区段!$A:$A,0))</f>
        <v>#N/A</v>
      </c>
    </row>
    <row r="145" ht="14.25" spans="1:35">
      <c r="A145" s="263" t="s">
        <v>363</v>
      </c>
      <c r="B145" s="264" t="s">
        <v>2351</v>
      </c>
      <c r="C145" s="263" t="s">
        <v>2120</v>
      </c>
      <c r="D145" s="263" t="s">
        <v>2352</v>
      </c>
      <c r="E145" s="265" t="s">
        <v>2137</v>
      </c>
      <c r="F145" s="264" t="s">
        <v>125</v>
      </c>
      <c r="G145" s="263" t="s">
        <v>2138</v>
      </c>
      <c r="H145" s="263" t="s">
        <v>1042</v>
      </c>
      <c r="I145" s="273"/>
      <c r="J145" s="196"/>
      <c r="K145" s="196"/>
      <c r="L145" s="196"/>
      <c r="M145" s="270"/>
      <c r="N145" s="270"/>
      <c r="O145" s="33"/>
      <c r="P145" s="107"/>
      <c r="Q145" s="279"/>
      <c r="R145" s="279"/>
      <c r="S145" s="278">
        <v>45447</v>
      </c>
      <c r="T145" s="279" t="s">
        <v>2117</v>
      </c>
      <c r="U145" s="268" t="str">
        <f t="array" ref="U145">IFERROR(IF(INDEX(三跨两临近重点区段!$F:$F,MATCH(1,(MONTH(三跨两临近重点区段!$D:$D)=7)*(三跨两临近重点区段!$A:$A=D145),0))="已取消","已取消",INDEX(三跨两临近重点区段!$D:$D,MATCH(1,(MONTH(三跨两临近重点区段!$D:$D)=7)*(三跨两临近重点区段!$A:$A=D145)*(三跨两临近重点区段!$F:$F="现存区段"),0))),"")</f>
        <v/>
      </c>
      <c r="V145" s="232" t="str">
        <f t="array" ref="V145">IFERROR(IF(INDEX(三跨两临近重点区段!$F:$F,MATCH(1,(MONTH(三跨两临近重点区段!$D:$D)=7)*(三跨两临近重点区段!$A:$A=D145),0))="已取消","已取消",INDEX(三跨两临近重点区段!$E:$E,MATCH(1,(MONTH(三跨两临近重点区段!$D:$D)=7)*(三跨两临近重点区段!$A:$A=D145)*(三跨两临近重点区段!$F:$F="现存区段"),0))),"")</f>
        <v/>
      </c>
      <c r="W145" s="268" t="str">
        <f t="array" ref="W145">IFERROR(IF(INDEX(三跨两临近重点区段!$F:$F,MATCH(1,(MONTH(三跨两临近重点区段!$D:$D)=8)*(三跨两临近重点区段!$A:$A=D145),0))="已取消","已取消",INDEX(三跨两临近重点区段!$D:$D,MATCH(1,(MONTH(三跨两临近重点区段!$D:$D)=8)*(三跨两临近重点区段!$A:$A=D145)*(三跨两临近重点区段!$F:$F="现存区段"),0))),"")</f>
        <v/>
      </c>
      <c r="X145" s="232" t="str">
        <f t="array" ref="X145">IFERROR(IF(INDEX(三跨两临近重点区段!$F:$F,MATCH(1,(MONTH(三跨两临近重点区段!$D:$D)=8)*(三跨两临近重点区段!$A:$A=D145),0))="已取消","已取消",INDEX(三跨两临近重点区段!$E:$E,MATCH(1,(MONTH(三跨两临近重点区段!$D:$D)=8)*(三跨两临近重点区段!$A:$A=D145)*(三跨两临近重点区段!$F:$F="现存区段"),0))),"")</f>
        <v/>
      </c>
      <c r="Y145" s="268" t="str">
        <f t="array" ref="Y145">IFERROR(IF(INDEX(三跨两临近重点区段!$F:$F,MATCH(1,(MONTH(三跨两临近重点区段!$D:$D)=9)*(三跨两临近重点区段!$A:$A=D145),0))="已取消","已取消",INDEX(三跨两临近重点区段!$D:$D,MATCH(1,(MONTH(三跨两临近重点区段!$D:$D)=9)*(三跨两临近重点区段!$A:$A=D145)*(三跨两临近重点区段!$F:$F="现存区段"),0))),"")</f>
        <v/>
      </c>
      <c r="Z145" s="232" t="str">
        <f t="array" ref="Z145">IFERROR(IF(INDEX(三跨两临近重点区段!$F:$F,MATCH(1,(MONTH(三跨两临近重点区段!$D:$D)=9)*(三跨两临近重点区段!$A:$A=D145),0))="已取消","已取消",INDEX(三跨两临近重点区段!$E:$E,MATCH(1,(MONTH(三跨两临近重点区段!$D:$D)=9)*(三跨两临近重点区段!$A:$A=D145)*(三跨两临近重点区段!$F:$F="现存区段"),0))),"")</f>
        <v/>
      </c>
      <c r="AA145" s="268" t="str">
        <f t="array" ref="AA145">IFERROR(IF(INDEX(三跨两临近重点区段!$F:$F,MATCH(1,(MONTH(三跨两临近重点区段!$D:$D)=10)*(三跨两临近重点区段!$A:$A=D145),0))="已取消","已取消",INDEX(三跨两临近重点区段!$D:$D,MATCH(1,(MONTH(三跨两临近重点区段!$D:$D)=10)*(三跨两临近重点区段!$A:$A=D145)*(三跨两临近重点区段!$F:$F="现存区段"),0))),"")</f>
        <v/>
      </c>
      <c r="AB145" s="72" t="str">
        <f t="array" ref="AB145">IFERROR(IF(INDEX(三跨两临近重点区段!$F:$F,MATCH(1,(MONTH(三跨两临近重点区段!$D:$D)=10)*(三跨两临近重点区段!$A:$A=D145),0))="已取消","已取消",INDEX(三跨两临近重点区段!$E:$E,MATCH(1,(MONTH(三跨两临近重点区段!$D:$D)=10)*(三跨两临近重点区段!$A:$A=D145)*(三跨两临近重点区段!$F:$F="现存区段"),0))),"")</f>
        <v/>
      </c>
      <c r="AC145" s="284" t="str">
        <f t="array" ref="AC145">IFERROR(IF(INDEX(三跨两临近重点区段!$F:$F,MATCH(1,(MONTH(三跨两临近重点区段!$D:$D)=11)*(三跨两临近重点区段!$A:$A=D145),0))="已取消","已取消",INDEX(三跨两临近重点区段!$D:$D,MATCH(1,(MONTH(三跨两临近重点区段!$D:$D)=11)*(三跨两临近重点区段!$A:$A=D145)*(三跨两临近重点区段!$F:$F="现存区段"),0))),"")</f>
        <v/>
      </c>
      <c r="AD145" s="72" t="str">
        <f t="array" ref="AD145">IFERROR(IF(INDEX(三跨两临近重点区段!$F:$F,MATCH(1,(MONTH(三跨两临近重点区段!$D:$D)=11)*(三跨两临近重点区段!$A:$A=D145),0))="已取消","已取消",INDEX(三跨两临近重点区段!$E:$E,MATCH(1,(MONTH(三跨两临近重点区段!$D:$D)=11)*(三跨两临近重点区段!$A:$A=D145)*(三跨两临近重点区段!$F:$F="现存区段"),0))),"")</f>
        <v/>
      </c>
      <c r="AE145" s="284" t="str">
        <f t="array" ref="AE145">IFERROR(IF(INDEX(三跨两临近重点区段!$F:$F,MATCH(1,(MONTH(三跨两临近重点区段!$D:$D)=12)*(三跨两临近重点区段!$A:$A=D145),0))="已取消","已取消",INDEX(三跨两临近重点区段!$D:$D,MATCH(1,(MONTH(三跨两临近重点区段!$D:$D)=12)*(三跨两临近重点区段!$A:$A=D145)*(三跨两临近重点区段!$F:$F="现存区段"),0))),"")</f>
        <v/>
      </c>
      <c r="AF145" s="72" t="str">
        <f t="array" ref="AF145">IFERROR(IF(INDEX(三跨两临近重点区段!$F:$F,MATCH(1,(MONTH(三跨两临近重点区段!$D:$D)=12)*(三跨两临近重点区段!$A:$A=D145),0))="已取消","已取消",INDEX(三跨两临近重点区段!$E:$E,MATCH(1,(MONTH(三跨两临近重点区段!$D:$D)=12)*(三跨两临近重点区段!$A:$A=D145)*(三跨两临近重点区段!$F:$F="现存区段"),0))),"")</f>
        <v/>
      </c>
      <c r="AH145" t="e">
        <f t="array" ref="AH145">INDEX(三跨两临近重点区段!$G:$G,MATCH(D145,三跨两临近重点区段!$A:$A,0))</f>
        <v>#N/A</v>
      </c>
      <c r="AI145" t="e">
        <f>INDEX(三跨两临近重点区段!$J:$J,MATCH(D145,三跨两临近重点区段!$A:$A,0))</f>
        <v>#N/A</v>
      </c>
    </row>
    <row r="146" ht="14.25" spans="1:35">
      <c r="A146" s="263" t="s">
        <v>363</v>
      </c>
      <c r="B146" s="264" t="s">
        <v>2351</v>
      </c>
      <c r="C146" s="263" t="s">
        <v>2177</v>
      </c>
      <c r="D146" s="263" t="s">
        <v>2353</v>
      </c>
      <c r="E146" s="265" t="s">
        <v>2137</v>
      </c>
      <c r="F146" s="264" t="s">
        <v>125</v>
      </c>
      <c r="G146" s="263" t="s">
        <v>2138</v>
      </c>
      <c r="H146" s="263" t="s">
        <v>1042</v>
      </c>
      <c r="I146" s="273"/>
      <c r="J146" s="196"/>
      <c r="K146" s="196"/>
      <c r="L146" s="196"/>
      <c r="M146" s="270"/>
      <c r="N146" s="270"/>
      <c r="O146" s="33"/>
      <c r="P146" s="107"/>
      <c r="Q146" s="279"/>
      <c r="R146" s="279"/>
      <c r="S146" s="278">
        <v>45447</v>
      </c>
      <c r="T146" s="279" t="s">
        <v>2117</v>
      </c>
      <c r="U146" s="268" t="str">
        <f t="array" ref="U146">IFERROR(IF(INDEX(三跨两临近重点区段!$F:$F,MATCH(1,(MONTH(三跨两临近重点区段!$D:$D)=7)*(三跨两临近重点区段!$A:$A=D146),0))="已取消","已取消",INDEX(三跨两临近重点区段!$D:$D,MATCH(1,(MONTH(三跨两临近重点区段!$D:$D)=7)*(三跨两临近重点区段!$A:$A=D146)*(三跨两临近重点区段!$F:$F="现存区段"),0))),"")</f>
        <v/>
      </c>
      <c r="V146" s="232" t="str">
        <f t="array" ref="V146">IFERROR(IF(INDEX(三跨两临近重点区段!$F:$F,MATCH(1,(MONTH(三跨两临近重点区段!$D:$D)=7)*(三跨两临近重点区段!$A:$A=D146),0))="已取消","已取消",INDEX(三跨两临近重点区段!$E:$E,MATCH(1,(MONTH(三跨两临近重点区段!$D:$D)=7)*(三跨两临近重点区段!$A:$A=D146)*(三跨两临近重点区段!$F:$F="现存区段"),0))),"")</f>
        <v/>
      </c>
      <c r="W146" s="268" t="str">
        <f t="array" ref="W146">IFERROR(IF(INDEX(三跨两临近重点区段!$F:$F,MATCH(1,(MONTH(三跨两临近重点区段!$D:$D)=8)*(三跨两临近重点区段!$A:$A=D146),0))="已取消","已取消",INDEX(三跨两临近重点区段!$D:$D,MATCH(1,(MONTH(三跨两临近重点区段!$D:$D)=8)*(三跨两临近重点区段!$A:$A=D146)*(三跨两临近重点区段!$F:$F="现存区段"),0))),"")</f>
        <v/>
      </c>
      <c r="X146" s="232" t="str">
        <f t="array" ref="X146">IFERROR(IF(INDEX(三跨两临近重点区段!$F:$F,MATCH(1,(MONTH(三跨两临近重点区段!$D:$D)=8)*(三跨两临近重点区段!$A:$A=D146),0))="已取消","已取消",INDEX(三跨两临近重点区段!$E:$E,MATCH(1,(MONTH(三跨两临近重点区段!$D:$D)=8)*(三跨两临近重点区段!$A:$A=D146)*(三跨两临近重点区段!$F:$F="现存区段"),0))),"")</f>
        <v/>
      </c>
      <c r="Y146" s="268" t="str">
        <f t="array" ref="Y146">IFERROR(IF(INDEX(三跨两临近重点区段!$F:$F,MATCH(1,(MONTH(三跨两临近重点区段!$D:$D)=9)*(三跨两临近重点区段!$A:$A=D146),0))="已取消","已取消",INDEX(三跨两临近重点区段!$D:$D,MATCH(1,(MONTH(三跨两临近重点区段!$D:$D)=9)*(三跨两临近重点区段!$A:$A=D146)*(三跨两临近重点区段!$F:$F="现存区段"),0))),"")</f>
        <v/>
      </c>
      <c r="Z146" s="232" t="str">
        <f t="array" ref="Z146">IFERROR(IF(INDEX(三跨两临近重点区段!$F:$F,MATCH(1,(MONTH(三跨两临近重点区段!$D:$D)=9)*(三跨两临近重点区段!$A:$A=D146),0))="已取消","已取消",INDEX(三跨两临近重点区段!$E:$E,MATCH(1,(MONTH(三跨两临近重点区段!$D:$D)=9)*(三跨两临近重点区段!$A:$A=D146)*(三跨两临近重点区段!$F:$F="现存区段"),0))),"")</f>
        <v/>
      </c>
      <c r="AA146" s="268" t="str">
        <f t="array" ref="AA146">IFERROR(IF(INDEX(三跨两临近重点区段!$F:$F,MATCH(1,(MONTH(三跨两临近重点区段!$D:$D)=10)*(三跨两临近重点区段!$A:$A=D146),0))="已取消","已取消",INDEX(三跨两临近重点区段!$D:$D,MATCH(1,(MONTH(三跨两临近重点区段!$D:$D)=10)*(三跨两临近重点区段!$A:$A=D146)*(三跨两临近重点区段!$F:$F="现存区段"),0))),"")</f>
        <v/>
      </c>
      <c r="AB146" s="72" t="str">
        <f t="array" ref="AB146">IFERROR(IF(INDEX(三跨两临近重点区段!$F:$F,MATCH(1,(MONTH(三跨两临近重点区段!$D:$D)=10)*(三跨两临近重点区段!$A:$A=D146),0))="已取消","已取消",INDEX(三跨两临近重点区段!$E:$E,MATCH(1,(MONTH(三跨两临近重点区段!$D:$D)=10)*(三跨两临近重点区段!$A:$A=D146)*(三跨两临近重点区段!$F:$F="现存区段"),0))),"")</f>
        <v/>
      </c>
      <c r="AC146" s="284" t="str">
        <f t="array" ref="AC146">IFERROR(IF(INDEX(三跨两临近重点区段!$F:$F,MATCH(1,(MONTH(三跨两临近重点区段!$D:$D)=11)*(三跨两临近重点区段!$A:$A=D146),0))="已取消","已取消",INDEX(三跨两临近重点区段!$D:$D,MATCH(1,(MONTH(三跨两临近重点区段!$D:$D)=11)*(三跨两临近重点区段!$A:$A=D146)*(三跨两临近重点区段!$F:$F="现存区段"),0))),"")</f>
        <v/>
      </c>
      <c r="AD146" s="72" t="str">
        <f t="array" ref="AD146">IFERROR(IF(INDEX(三跨两临近重点区段!$F:$F,MATCH(1,(MONTH(三跨两临近重点区段!$D:$D)=11)*(三跨两临近重点区段!$A:$A=D146),0))="已取消","已取消",INDEX(三跨两临近重点区段!$E:$E,MATCH(1,(MONTH(三跨两临近重点区段!$D:$D)=11)*(三跨两临近重点区段!$A:$A=D146)*(三跨两临近重点区段!$F:$F="现存区段"),0))),"")</f>
        <v/>
      </c>
      <c r="AE146" s="284" t="str">
        <f t="array" ref="AE146">IFERROR(IF(INDEX(三跨两临近重点区段!$F:$F,MATCH(1,(MONTH(三跨两临近重点区段!$D:$D)=12)*(三跨两临近重点区段!$A:$A=D146),0))="已取消","已取消",INDEX(三跨两临近重点区段!$D:$D,MATCH(1,(MONTH(三跨两临近重点区段!$D:$D)=12)*(三跨两临近重点区段!$A:$A=D146)*(三跨两临近重点区段!$F:$F="现存区段"),0))),"")</f>
        <v/>
      </c>
      <c r="AF146" s="72" t="str">
        <f t="array" ref="AF146">IFERROR(IF(INDEX(三跨两临近重点区段!$F:$F,MATCH(1,(MONTH(三跨两临近重点区段!$D:$D)=12)*(三跨两临近重点区段!$A:$A=D146),0))="已取消","已取消",INDEX(三跨两临近重点区段!$E:$E,MATCH(1,(MONTH(三跨两临近重点区段!$D:$D)=12)*(三跨两临近重点区段!$A:$A=D146)*(三跨两临近重点区段!$F:$F="现存区段"),0))),"")</f>
        <v/>
      </c>
      <c r="AH146" t="e">
        <f t="array" ref="AH146">INDEX(三跨两临近重点区段!$G:$G,MATCH(D146,三跨两临近重点区段!$A:$A,0))</f>
        <v>#N/A</v>
      </c>
      <c r="AI146" t="e">
        <f>INDEX(三跨两临近重点区段!$J:$J,MATCH(D146,三跨两临近重点区段!$A:$A,0))</f>
        <v>#N/A</v>
      </c>
    </row>
    <row r="147" ht="14.25" spans="1:35">
      <c r="A147" s="263" t="s">
        <v>363</v>
      </c>
      <c r="B147" s="264" t="s">
        <v>2351</v>
      </c>
      <c r="C147" s="263" t="s">
        <v>2113</v>
      </c>
      <c r="D147" s="263" t="s">
        <v>2354</v>
      </c>
      <c r="E147" s="265" t="s">
        <v>2137</v>
      </c>
      <c r="F147" s="264" t="s">
        <v>125</v>
      </c>
      <c r="G147" s="263" t="s">
        <v>2138</v>
      </c>
      <c r="H147" s="263" t="s">
        <v>1042</v>
      </c>
      <c r="I147" s="273"/>
      <c r="J147" s="196"/>
      <c r="K147" s="196"/>
      <c r="L147" s="196"/>
      <c r="M147" s="270"/>
      <c r="N147" s="270"/>
      <c r="O147" s="33"/>
      <c r="P147" s="107"/>
      <c r="Q147" s="279"/>
      <c r="R147" s="279"/>
      <c r="S147" s="278">
        <v>45447</v>
      </c>
      <c r="T147" s="279" t="s">
        <v>2117</v>
      </c>
      <c r="U147" s="268" t="str">
        <f t="array" ref="U147">IFERROR(IF(INDEX(三跨两临近重点区段!$F:$F,MATCH(1,(MONTH(三跨两临近重点区段!$D:$D)=7)*(三跨两临近重点区段!$A:$A=D147),0))="已取消","已取消",INDEX(三跨两临近重点区段!$D:$D,MATCH(1,(MONTH(三跨两临近重点区段!$D:$D)=7)*(三跨两临近重点区段!$A:$A=D147)*(三跨两临近重点区段!$F:$F="现存区段"),0))),"")</f>
        <v/>
      </c>
      <c r="V147" s="232" t="str">
        <f t="array" ref="V147">IFERROR(IF(INDEX(三跨两临近重点区段!$F:$F,MATCH(1,(MONTH(三跨两临近重点区段!$D:$D)=7)*(三跨两临近重点区段!$A:$A=D147),0))="已取消","已取消",INDEX(三跨两临近重点区段!$E:$E,MATCH(1,(MONTH(三跨两临近重点区段!$D:$D)=7)*(三跨两临近重点区段!$A:$A=D147)*(三跨两临近重点区段!$F:$F="现存区段"),0))),"")</f>
        <v/>
      </c>
      <c r="W147" s="268" t="str">
        <f t="array" ref="W147">IFERROR(IF(INDEX(三跨两临近重点区段!$F:$F,MATCH(1,(MONTH(三跨两临近重点区段!$D:$D)=8)*(三跨两临近重点区段!$A:$A=D147),0))="已取消","已取消",INDEX(三跨两临近重点区段!$D:$D,MATCH(1,(MONTH(三跨两临近重点区段!$D:$D)=8)*(三跨两临近重点区段!$A:$A=D147)*(三跨两临近重点区段!$F:$F="现存区段"),0))),"")</f>
        <v/>
      </c>
      <c r="X147" s="232" t="str">
        <f t="array" ref="X147">IFERROR(IF(INDEX(三跨两临近重点区段!$F:$F,MATCH(1,(MONTH(三跨两临近重点区段!$D:$D)=8)*(三跨两临近重点区段!$A:$A=D147),0))="已取消","已取消",INDEX(三跨两临近重点区段!$E:$E,MATCH(1,(MONTH(三跨两临近重点区段!$D:$D)=8)*(三跨两临近重点区段!$A:$A=D147)*(三跨两临近重点区段!$F:$F="现存区段"),0))),"")</f>
        <v/>
      </c>
      <c r="Y147" s="268" t="str">
        <f t="array" ref="Y147">IFERROR(IF(INDEX(三跨两临近重点区段!$F:$F,MATCH(1,(MONTH(三跨两临近重点区段!$D:$D)=9)*(三跨两临近重点区段!$A:$A=D147),0))="已取消","已取消",INDEX(三跨两临近重点区段!$D:$D,MATCH(1,(MONTH(三跨两临近重点区段!$D:$D)=9)*(三跨两临近重点区段!$A:$A=D147)*(三跨两临近重点区段!$F:$F="现存区段"),0))),"")</f>
        <v/>
      </c>
      <c r="Z147" s="232" t="str">
        <f t="array" ref="Z147">IFERROR(IF(INDEX(三跨两临近重点区段!$F:$F,MATCH(1,(MONTH(三跨两临近重点区段!$D:$D)=9)*(三跨两临近重点区段!$A:$A=D147),0))="已取消","已取消",INDEX(三跨两临近重点区段!$E:$E,MATCH(1,(MONTH(三跨两临近重点区段!$D:$D)=9)*(三跨两临近重点区段!$A:$A=D147)*(三跨两临近重点区段!$F:$F="现存区段"),0))),"")</f>
        <v/>
      </c>
      <c r="AA147" s="268" t="str">
        <f t="array" ref="AA147">IFERROR(IF(INDEX(三跨两临近重点区段!$F:$F,MATCH(1,(MONTH(三跨两临近重点区段!$D:$D)=10)*(三跨两临近重点区段!$A:$A=D147),0))="已取消","已取消",INDEX(三跨两临近重点区段!$D:$D,MATCH(1,(MONTH(三跨两临近重点区段!$D:$D)=10)*(三跨两临近重点区段!$A:$A=D147)*(三跨两临近重点区段!$F:$F="现存区段"),0))),"")</f>
        <v/>
      </c>
      <c r="AB147" s="72" t="str">
        <f t="array" ref="AB147">IFERROR(IF(INDEX(三跨两临近重点区段!$F:$F,MATCH(1,(MONTH(三跨两临近重点区段!$D:$D)=10)*(三跨两临近重点区段!$A:$A=D147),0))="已取消","已取消",INDEX(三跨两临近重点区段!$E:$E,MATCH(1,(MONTH(三跨两临近重点区段!$D:$D)=10)*(三跨两临近重点区段!$A:$A=D147)*(三跨两临近重点区段!$F:$F="现存区段"),0))),"")</f>
        <v/>
      </c>
      <c r="AC147" s="284" t="str">
        <f t="array" ref="AC147">IFERROR(IF(INDEX(三跨两临近重点区段!$F:$F,MATCH(1,(MONTH(三跨两临近重点区段!$D:$D)=11)*(三跨两临近重点区段!$A:$A=D147),0))="已取消","已取消",INDEX(三跨两临近重点区段!$D:$D,MATCH(1,(MONTH(三跨两临近重点区段!$D:$D)=11)*(三跨两临近重点区段!$A:$A=D147)*(三跨两临近重点区段!$F:$F="现存区段"),0))),"")</f>
        <v/>
      </c>
      <c r="AD147" s="72" t="str">
        <f t="array" ref="AD147">IFERROR(IF(INDEX(三跨两临近重点区段!$F:$F,MATCH(1,(MONTH(三跨两临近重点区段!$D:$D)=11)*(三跨两临近重点区段!$A:$A=D147),0))="已取消","已取消",INDEX(三跨两临近重点区段!$E:$E,MATCH(1,(MONTH(三跨两临近重点区段!$D:$D)=11)*(三跨两临近重点区段!$A:$A=D147)*(三跨两临近重点区段!$F:$F="现存区段"),0))),"")</f>
        <v/>
      </c>
      <c r="AE147" s="284" t="str">
        <f t="array" ref="AE147">IFERROR(IF(INDEX(三跨两临近重点区段!$F:$F,MATCH(1,(MONTH(三跨两临近重点区段!$D:$D)=12)*(三跨两临近重点区段!$A:$A=D147),0))="已取消","已取消",INDEX(三跨两临近重点区段!$D:$D,MATCH(1,(MONTH(三跨两临近重点区段!$D:$D)=12)*(三跨两临近重点区段!$A:$A=D147)*(三跨两临近重点区段!$F:$F="现存区段"),0))),"")</f>
        <v/>
      </c>
      <c r="AF147" s="72" t="str">
        <f t="array" ref="AF147">IFERROR(IF(INDEX(三跨两临近重点区段!$F:$F,MATCH(1,(MONTH(三跨两临近重点区段!$D:$D)=12)*(三跨两临近重点区段!$A:$A=D147),0))="已取消","已取消",INDEX(三跨两临近重点区段!$E:$E,MATCH(1,(MONTH(三跨两临近重点区段!$D:$D)=12)*(三跨两临近重点区段!$A:$A=D147)*(三跨两临近重点区段!$F:$F="现存区段"),0))),"")</f>
        <v/>
      </c>
      <c r="AH147" t="e">
        <f t="array" ref="AH147">INDEX(三跨两临近重点区段!$G:$G,MATCH(D147,三跨两临近重点区段!$A:$A,0))</f>
        <v>#N/A</v>
      </c>
      <c r="AI147" t="e">
        <f>INDEX(三跨两临近重点区段!$J:$J,MATCH(D147,三跨两临近重点区段!$A:$A,0))</f>
        <v>#N/A</v>
      </c>
    </row>
    <row r="148" ht="14.25" spans="1:35">
      <c r="A148" s="263" t="s">
        <v>363</v>
      </c>
      <c r="B148" s="264" t="s">
        <v>2355</v>
      </c>
      <c r="C148" s="263" t="s">
        <v>2120</v>
      </c>
      <c r="D148" s="263" t="s">
        <v>2356</v>
      </c>
      <c r="E148" s="265" t="s">
        <v>2137</v>
      </c>
      <c r="F148" s="264" t="s">
        <v>125</v>
      </c>
      <c r="G148" s="263" t="s">
        <v>2138</v>
      </c>
      <c r="H148" s="263" t="s">
        <v>989</v>
      </c>
      <c r="I148" s="273"/>
      <c r="J148" s="196"/>
      <c r="K148" s="196"/>
      <c r="L148" s="196"/>
      <c r="M148" s="270"/>
      <c r="N148" s="270"/>
      <c r="O148" s="33"/>
      <c r="P148" s="107"/>
      <c r="Q148" s="279"/>
      <c r="R148" s="279"/>
      <c r="S148" s="278">
        <v>45447</v>
      </c>
      <c r="T148" s="279" t="s">
        <v>2117</v>
      </c>
      <c r="U148" s="268" t="str">
        <f t="array" ref="U148">IFERROR(IF(INDEX(三跨两临近重点区段!$F:$F,MATCH(1,(MONTH(三跨两临近重点区段!$D:$D)=7)*(三跨两临近重点区段!$A:$A=D148),0))="已取消","已取消",INDEX(三跨两临近重点区段!$D:$D,MATCH(1,(MONTH(三跨两临近重点区段!$D:$D)=7)*(三跨两临近重点区段!$A:$A=D148)*(三跨两临近重点区段!$F:$F="现存区段"),0))),"")</f>
        <v/>
      </c>
      <c r="V148" s="232" t="str">
        <f t="array" ref="V148">IFERROR(IF(INDEX(三跨两临近重点区段!$F:$F,MATCH(1,(MONTH(三跨两临近重点区段!$D:$D)=7)*(三跨两临近重点区段!$A:$A=D148),0))="已取消","已取消",INDEX(三跨两临近重点区段!$E:$E,MATCH(1,(MONTH(三跨两临近重点区段!$D:$D)=7)*(三跨两临近重点区段!$A:$A=D148)*(三跨两临近重点区段!$F:$F="现存区段"),0))),"")</f>
        <v/>
      </c>
      <c r="W148" s="268" t="str">
        <f t="array" ref="W148">IFERROR(IF(INDEX(三跨两临近重点区段!$F:$F,MATCH(1,(MONTH(三跨两临近重点区段!$D:$D)=8)*(三跨两临近重点区段!$A:$A=D148),0))="已取消","已取消",INDEX(三跨两临近重点区段!$D:$D,MATCH(1,(MONTH(三跨两临近重点区段!$D:$D)=8)*(三跨两临近重点区段!$A:$A=D148)*(三跨两临近重点区段!$F:$F="现存区段"),0))),"")</f>
        <v/>
      </c>
      <c r="X148" s="232" t="str">
        <f t="array" ref="X148">IFERROR(IF(INDEX(三跨两临近重点区段!$F:$F,MATCH(1,(MONTH(三跨两临近重点区段!$D:$D)=8)*(三跨两临近重点区段!$A:$A=D148),0))="已取消","已取消",INDEX(三跨两临近重点区段!$E:$E,MATCH(1,(MONTH(三跨两临近重点区段!$D:$D)=8)*(三跨两临近重点区段!$A:$A=D148)*(三跨两临近重点区段!$F:$F="现存区段"),0))),"")</f>
        <v/>
      </c>
      <c r="Y148" s="268" t="str">
        <f t="array" ref="Y148">IFERROR(IF(INDEX(三跨两临近重点区段!$F:$F,MATCH(1,(MONTH(三跨两临近重点区段!$D:$D)=9)*(三跨两临近重点区段!$A:$A=D148),0))="已取消","已取消",INDEX(三跨两临近重点区段!$D:$D,MATCH(1,(MONTH(三跨两临近重点区段!$D:$D)=9)*(三跨两临近重点区段!$A:$A=D148)*(三跨两临近重点区段!$F:$F="现存区段"),0))),"")</f>
        <v/>
      </c>
      <c r="Z148" s="232" t="str">
        <f t="array" ref="Z148">IFERROR(IF(INDEX(三跨两临近重点区段!$F:$F,MATCH(1,(MONTH(三跨两临近重点区段!$D:$D)=9)*(三跨两临近重点区段!$A:$A=D148),0))="已取消","已取消",INDEX(三跨两临近重点区段!$E:$E,MATCH(1,(MONTH(三跨两临近重点区段!$D:$D)=9)*(三跨两临近重点区段!$A:$A=D148)*(三跨两临近重点区段!$F:$F="现存区段"),0))),"")</f>
        <v/>
      </c>
      <c r="AA148" s="268" t="str">
        <f t="array" ref="AA148">IFERROR(IF(INDEX(三跨两临近重点区段!$F:$F,MATCH(1,(MONTH(三跨两临近重点区段!$D:$D)=10)*(三跨两临近重点区段!$A:$A=D148),0))="已取消","已取消",INDEX(三跨两临近重点区段!$D:$D,MATCH(1,(MONTH(三跨两临近重点区段!$D:$D)=10)*(三跨两临近重点区段!$A:$A=D148)*(三跨两临近重点区段!$F:$F="现存区段"),0))),"")</f>
        <v/>
      </c>
      <c r="AB148" s="72" t="str">
        <f t="array" ref="AB148">IFERROR(IF(INDEX(三跨两临近重点区段!$F:$F,MATCH(1,(MONTH(三跨两临近重点区段!$D:$D)=10)*(三跨两临近重点区段!$A:$A=D148),0))="已取消","已取消",INDEX(三跨两临近重点区段!$E:$E,MATCH(1,(MONTH(三跨两临近重点区段!$D:$D)=10)*(三跨两临近重点区段!$A:$A=D148)*(三跨两临近重点区段!$F:$F="现存区段"),0))),"")</f>
        <v/>
      </c>
      <c r="AC148" s="284" t="str">
        <f t="array" ref="AC148">IFERROR(IF(INDEX(三跨两临近重点区段!$F:$F,MATCH(1,(MONTH(三跨两临近重点区段!$D:$D)=11)*(三跨两临近重点区段!$A:$A=D148),0))="已取消","已取消",INDEX(三跨两临近重点区段!$D:$D,MATCH(1,(MONTH(三跨两临近重点区段!$D:$D)=11)*(三跨两临近重点区段!$A:$A=D148)*(三跨两临近重点区段!$F:$F="现存区段"),0))),"")</f>
        <v/>
      </c>
      <c r="AD148" s="72" t="str">
        <f t="array" ref="AD148">IFERROR(IF(INDEX(三跨两临近重点区段!$F:$F,MATCH(1,(MONTH(三跨两临近重点区段!$D:$D)=11)*(三跨两临近重点区段!$A:$A=D148),0))="已取消","已取消",INDEX(三跨两临近重点区段!$E:$E,MATCH(1,(MONTH(三跨两临近重点区段!$D:$D)=11)*(三跨两临近重点区段!$A:$A=D148)*(三跨两临近重点区段!$F:$F="现存区段"),0))),"")</f>
        <v/>
      </c>
      <c r="AE148" s="284" t="str">
        <f t="array" ref="AE148">IFERROR(IF(INDEX(三跨两临近重点区段!$F:$F,MATCH(1,(MONTH(三跨两临近重点区段!$D:$D)=12)*(三跨两临近重点区段!$A:$A=D148),0))="已取消","已取消",INDEX(三跨两临近重点区段!$D:$D,MATCH(1,(MONTH(三跨两临近重点区段!$D:$D)=12)*(三跨两临近重点区段!$A:$A=D148)*(三跨两临近重点区段!$F:$F="现存区段"),0))),"")</f>
        <v/>
      </c>
      <c r="AF148" s="72" t="str">
        <f t="array" ref="AF148">IFERROR(IF(INDEX(三跨两临近重点区段!$F:$F,MATCH(1,(MONTH(三跨两临近重点区段!$D:$D)=12)*(三跨两临近重点区段!$A:$A=D148),0))="已取消","已取消",INDEX(三跨两临近重点区段!$E:$E,MATCH(1,(MONTH(三跨两临近重点区段!$D:$D)=12)*(三跨两临近重点区段!$A:$A=D148)*(三跨两临近重点区段!$F:$F="现存区段"),0))),"")</f>
        <v/>
      </c>
      <c r="AH148" t="e">
        <f t="array" ref="AH148">INDEX(三跨两临近重点区段!$G:$G,MATCH(D148,三跨两临近重点区段!$A:$A,0))</f>
        <v>#N/A</v>
      </c>
      <c r="AI148" t="e">
        <f>INDEX(三跨两临近重点区段!$J:$J,MATCH(D148,三跨两临近重点区段!$A:$A,0))</f>
        <v>#N/A</v>
      </c>
    </row>
    <row r="149" ht="14.25" spans="1:35">
      <c r="A149" s="263" t="s">
        <v>363</v>
      </c>
      <c r="B149" s="264" t="s">
        <v>2355</v>
      </c>
      <c r="C149" s="263" t="s">
        <v>2243</v>
      </c>
      <c r="D149" s="263" t="s">
        <v>2357</v>
      </c>
      <c r="E149" s="265" t="s">
        <v>2137</v>
      </c>
      <c r="F149" s="264" t="s">
        <v>125</v>
      </c>
      <c r="G149" s="263" t="s">
        <v>2138</v>
      </c>
      <c r="H149" s="263" t="s">
        <v>989</v>
      </c>
      <c r="I149" s="273"/>
      <c r="J149" s="196"/>
      <c r="K149" s="196"/>
      <c r="L149" s="196"/>
      <c r="M149" s="270"/>
      <c r="N149" s="270"/>
      <c r="O149" s="33"/>
      <c r="P149" s="107"/>
      <c r="Q149" s="279"/>
      <c r="R149" s="279"/>
      <c r="S149" s="278">
        <v>45447</v>
      </c>
      <c r="T149" s="279" t="s">
        <v>2117</v>
      </c>
      <c r="U149" s="268" t="str">
        <f t="array" ref="U149">IFERROR(IF(INDEX(三跨两临近重点区段!$F:$F,MATCH(1,(MONTH(三跨两临近重点区段!$D:$D)=7)*(三跨两临近重点区段!$A:$A=D149),0))="已取消","已取消",INDEX(三跨两临近重点区段!$D:$D,MATCH(1,(MONTH(三跨两临近重点区段!$D:$D)=7)*(三跨两临近重点区段!$A:$A=D149)*(三跨两临近重点区段!$F:$F="现存区段"),0))),"")</f>
        <v/>
      </c>
      <c r="V149" s="232" t="str">
        <f t="array" ref="V149">IFERROR(IF(INDEX(三跨两临近重点区段!$F:$F,MATCH(1,(MONTH(三跨两临近重点区段!$D:$D)=7)*(三跨两临近重点区段!$A:$A=D149),0))="已取消","已取消",INDEX(三跨两临近重点区段!$E:$E,MATCH(1,(MONTH(三跨两临近重点区段!$D:$D)=7)*(三跨两临近重点区段!$A:$A=D149)*(三跨两临近重点区段!$F:$F="现存区段"),0))),"")</f>
        <v/>
      </c>
      <c r="W149" s="268" t="str">
        <f t="array" ref="W149">IFERROR(IF(INDEX(三跨两临近重点区段!$F:$F,MATCH(1,(MONTH(三跨两临近重点区段!$D:$D)=8)*(三跨两临近重点区段!$A:$A=D149),0))="已取消","已取消",INDEX(三跨两临近重点区段!$D:$D,MATCH(1,(MONTH(三跨两临近重点区段!$D:$D)=8)*(三跨两临近重点区段!$A:$A=D149)*(三跨两临近重点区段!$F:$F="现存区段"),0))),"")</f>
        <v/>
      </c>
      <c r="X149" s="232" t="str">
        <f t="array" ref="X149">IFERROR(IF(INDEX(三跨两临近重点区段!$F:$F,MATCH(1,(MONTH(三跨两临近重点区段!$D:$D)=8)*(三跨两临近重点区段!$A:$A=D149),0))="已取消","已取消",INDEX(三跨两临近重点区段!$E:$E,MATCH(1,(MONTH(三跨两临近重点区段!$D:$D)=8)*(三跨两临近重点区段!$A:$A=D149)*(三跨两临近重点区段!$F:$F="现存区段"),0))),"")</f>
        <v/>
      </c>
      <c r="Y149" s="268" t="str">
        <f t="array" ref="Y149">IFERROR(IF(INDEX(三跨两临近重点区段!$F:$F,MATCH(1,(MONTH(三跨两临近重点区段!$D:$D)=9)*(三跨两临近重点区段!$A:$A=D149),0))="已取消","已取消",INDEX(三跨两临近重点区段!$D:$D,MATCH(1,(MONTH(三跨两临近重点区段!$D:$D)=9)*(三跨两临近重点区段!$A:$A=D149)*(三跨两临近重点区段!$F:$F="现存区段"),0))),"")</f>
        <v/>
      </c>
      <c r="Z149" s="232" t="str">
        <f t="array" ref="Z149">IFERROR(IF(INDEX(三跨两临近重点区段!$F:$F,MATCH(1,(MONTH(三跨两临近重点区段!$D:$D)=9)*(三跨两临近重点区段!$A:$A=D149),0))="已取消","已取消",INDEX(三跨两临近重点区段!$E:$E,MATCH(1,(MONTH(三跨两临近重点区段!$D:$D)=9)*(三跨两临近重点区段!$A:$A=D149)*(三跨两临近重点区段!$F:$F="现存区段"),0))),"")</f>
        <v/>
      </c>
      <c r="AA149" s="268" t="str">
        <f t="array" ref="AA149">IFERROR(IF(INDEX(三跨两临近重点区段!$F:$F,MATCH(1,(MONTH(三跨两临近重点区段!$D:$D)=10)*(三跨两临近重点区段!$A:$A=D149),0))="已取消","已取消",INDEX(三跨两临近重点区段!$D:$D,MATCH(1,(MONTH(三跨两临近重点区段!$D:$D)=10)*(三跨两临近重点区段!$A:$A=D149)*(三跨两临近重点区段!$F:$F="现存区段"),0))),"")</f>
        <v/>
      </c>
      <c r="AB149" s="72" t="str">
        <f t="array" ref="AB149">IFERROR(IF(INDEX(三跨两临近重点区段!$F:$F,MATCH(1,(MONTH(三跨两临近重点区段!$D:$D)=10)*(三跨两临近重点区段!$A:$A=D149),0))="已取消","已取消",INDEX(三跨两临近重点区段!$E:$E,MATCH(1,(MONTH(三跨两临近重点区段!$D:$D)=10)*(三跨两临近重点区段!$A:$A=D149)*(三跨两临近重点区段!$F:$F="现存区段"),0))),"")</f>
        <v/>
      </c>
      <c r="AC149" s="284" t="str">
        <f t="array" ref="AC149">IFERROR(IF(INDEX(三跨两临近重点区段!$F:$F,MATCH(1,(MONTH(三跨两临近重点区段!$D:$D)=11)*(三跨两临近重点区段!$A:$A=D149),0))="已取消","已取消",INDEX(三跨两临近重点区段!$D:$D,MATCH(1,(MONTH(三跨两临近重点区段!$D:$D)=11)*(三跨两临近重点区段!$A:$A=D149)*(三跨两临近重点区段!$F:$F="现存区段"),0))),"")</f>
        <v/>
      </c>
      <c r="AD149" s="72" t="str">
        <f t="array" ref="AD149">IFERROR(IF(INDEX(三跨两临近重点区段!$F:$F,MATCH(1,(MONTH(三跨两临近重点区段!$D:$D)=11)*(三跨两临近重点区段!$A:$A=D149),0))="已取消","已取消",INDEX(三跨两临近重点区段!$E:$E,MATCH(1,(MONTH(三跨两临近重点区段!$D:$D)=11)*(三跨两临近重点区段!$A:$A=D149)*(三跨两临近重点区段!$F:$F="现存区段"),0))),"")</f>
        <v/>
      </c>
      <c r="AE149" s="284" t="str">
        <f t="array" ref="AE149">IFERROR(IF(INDEX(三跨两临近重点区段!$F:$F,MATCH(1,(MONTH(三跨两临近重点区段!$D:$D)=12)*(三跨两临近重点区段!$A:$A=D149),0))="已取消","已取消",INDEX(三跨两临近重点区段!$D:$D,MATCH(1,(MONTH(三跨两临近重点区段!$D:$D)=12)*(三跨两临近重点区段!$A:$A=D149)*(三跨两临近重点区段!$F:$F="现存区段"),0))),"")</f>
        <v/>
      </c>
      <c r="AF149" s="72" t="str">
        <f t="array" ref="AF149">IFERROR(IF(INDEX(三跨两临近重点区段!$F:$F,MATCH(1,(MONTH(三跨两临近重点区段!$D:$D)=12)*(三跨两临近重点区段!$A:$A=D149),0))="已取消","已取消",INDEX(三跨两临近重点区段!$E:$E,MATCH(1,(MONTH(三跨两临近重点区段!$D:$D)=12)*(三跨两临近重点区段!$A:$A=D149)*(三跨两临近重点区段!$F:$F="现存区段"),0))),"")</f>
        <v/>
      </c>
      <c r="AH149" t="e">
        <f t="array" ref="AH149">INDEX(三跨两临近重点区段!$G:$G,MATCH(D149,三跨两临近重点区段!$A:$A,0))</f>
        <v>#N/A</v>
      </c>
      <c r="AI149" t="e">
        <f>INDEX(三跨两临近重点区段!$J:$J,MATCH(D149,三跨两临近重点区段!$A:$A,0))</f>
        <v>#N/A</v>
      </c>
    </row>
    <row r="150" ht="14.25" spans="1:35">
      <c r="A150" s="263" t="s">
        <v>363</v>
      </c>
      <c r="B150" s="264" t="s">
        <v>2355</v>
      </c>
      <c r="C150" s="263" t="s">
        <v>2221</v>
      </c>
      <c r="D150" s="263" t="s">
        <v>2358</v>
      </c>
      <c r="E150" s="265" t="s">
        <v>2137</v>
      </c>
      <c r="F150" s="264" t="s">
        <v>125</v>
      </c>
      <c r="G150" s="263" t="s">
        <v>2138</v>
      </c>
      <c r="H150" s="263" t="s">
        <v>989</v>
      </c>
      <c r="I150" s="273"/>
      <c r="J150" s="196"/>
      <c r="K150" s="196"/>
      <c r="L150" s="196"/>
      <c r="M150" s="270"/>
      <c r="N150" s="270"/>
      <c r="O150" s="33"/>
      <c r="P150" s="107"/>
      <c r="Q150" s="279"/>
      <c r="R150" s="279"/>
      <c r="S150" s="278">
        <v>45447</v>
      </c>
      <c r="T150" s="279" t="s">
        <v>2117</v>
      </c>
      <c r="U150" s="268" t="str">
        <f t="array" ref="U150">IFERROR(IF(INDEX(三跨两临近重点区段!$F:$F,MATCH(1,(MONTH(三跨两临近重点区段!$D:$D)=7)*(三跨两临近重点区段!$A:$A=D150),0))="已取消","已取消",INDEX(三跨两临近重点区段!$D:$D,MATCH(1,(MONTH(三跨两临近重点区段!$D:$D)=7)*(三跨两临近重点区段!$A:$A=D150)*(三跨两临近重点区段!$F:$F="现存区段"),0))),"")</f>
        <v/>
      </c>
      <c r="V150" s="232" t="str">
        <f t="array" ref="V150">IFERROR(IF(INDEX(三跨两临近重点区段!$F:$F,MATCH(1,(MONTH(三跨两临近重点区段!$D:$D)=7)*(三跨两临近重点区段!$A:$A=D150),0))="已取消","已取消",INDEX(三跨两临近重点区段!$E:$E,MATCH(1,(MONTH(三跨两临近重点区段!$D:$D)=7)*(三跨两临近重点区段!$A:$A=D150)*(三跨两临近重点区段!$F:$F="现存区段"),0))),"")</f>
        <v/>
      </c>
      <c r="W150" s="268" t="str">
        <f t="array" ref="W150">IFERROR(IF(INDEX(三跨两临近重点区段!$F:$F,MATCH(1,(MONTH(三跨两临近重点区段!$D:$D)=8)*(三跨两临近重点区段!$A:$A=D150),0))="已取消","已取消",INDEX(三跨两临近重点区段!$D:$D,MATCH(1,(MONTH(三跨两临近重点区段!$D:$D)=8)*(三跨两临近重点区段!$A:$A=D150)*(三跨两临近重点区段!$F:$F="现存区段"),0))),"")</f>
        <v/>
      </c>
      <c r="X150" s="232" t="str">
        <f t="array" ref="X150">IFERROR(IF(INDEX(三跨两临近重点区段!$F:$F,MATCH(1,(MONTH(三跨两临近重点区段!$D:$D)=8)*(三跨两临近重点区段!$A:$A=D150),0))="已取消","已取消",INDEX(三跨两临近重点区段!$E:$E,MATCH(1,(MONTH(三跨两临近重点区段!$D:$D)=8)*(三跨两临近重点区段!$A:$A=D150)*(三跨两临近重点区段!$F:$F="现存区段"),0))),"")</f>
        <v/>
      </c>
      <c r="Y150" s="268" t="str">
        <f t="array" ref="Y150">IFERROR(IF(INDEX(三跨两临近重点区段!$F:$F,MATCH(1,(MONTH(三跨两临近重点区段!$D:$D)=9)*(三跨两临近重点区段!$A:$A=D150),0))="已取消","已取消",INDEX(三跨两临近重点区段!$D:$D,MATCH(1,(MONTH(三跨两临近重点区段!$D:$D)=9)*(三跨两临近重点区段!$A:$A=D150)*(三跨两临近重点区段!$F:$F="现存区段"),0))),"")</f>
        <v/>
      </c>
      <c r="Z150" s="232" t="str">
        <f t="array" ref="Z150">IFERROR(IF(INDEX(三跨两临近重点区段!$F:$F,MATCH(1,(MONTH(三跨两临近重点区段!$D:$D)=9)*(三跨两临近重点区段!$A:$A=D150),0))="已取消","已取消",INDEX(三跨两临近重点区段!$E:$E,MATCH(1,(MONTH(三跨两临近重点区段!$D:$D)=9)*(三跨两临近重点区段!$A:$A=D150)*(三跨两临近重点区段!$F:$F="现存区段"),0))),"")</f>
        <v/>
      </c>
      <c r="AA150" s="268" t="str">
        <f t="array" ref="AA150">IFERROR(IF(INDEX(三跨两临近重点区段!$F:$F,MATCH(1,(MONTH(三跨两临近重点区段!$D:$D)=10)*(三跨两临近重点区段!$A:$A=D150),0))="已取消","已取消",INDEX(三跨两临近重点区段!$D:$D,MATCH(1,(MONTH(三跨两临近重点区段!$D:$D)=10)*(三跨两临近重点区段!$A:$A=D150)*(三跨两临近重点区段!$F:$F="现存区段"),0))),"")</f>
        <v/>
      </c>
      <c r="AB150" s="72" t="str">
        <f t="array" ref="AB150">IFERROR(IF(INDEX(三跨两临近重点区段!$F:$F,MATCH(1,(MONTH(三跨两临近重点区段!$D:$D)=10)*(三跨两临近重点区段!$A:$A=D150),0))="已取消","已取消",INDEX(三跨两临近重点区段!$E:$E,MATCH(1,(MONTH(三跨两临近重点区段!$D:$D)=10)*(三跨两临近重点区段!$A:$A=D150)*(三跨两临近重点区段!$F:$F="现存区段"),0))),"")</f>
        <v/>
      </c>
      <c r="AC150" s="284" t="str">
        <f t="array" ref="AC150">IFERROR(IF(INDEX(三跨两临近重点区段!$F:$F,MATCH(1,(MONTH(三跨两临近重点区段!$D:$D)=11)*(三跨两临近重点区段!$A:$A=D150),0))="已取消","已取消",INDEX(三跨两临近重点区段!$D:$D,MATCH(1,(MONTH(三跨两临近重点区段!$D:$D)=11)*(三跨两临近重点区段!$A:$A=D150)*(三跨两临近重点区段!$F:$F="现存区段"),0))),"")</f>
        <v/>
      </c>
      <c r="AD150" s="72" t="str">
        <f t="array" ref="AD150">IFERROR(IF(INDEX(三跨两临近重点区段!$F:$F,MATCH(1,(MONTH(三跨两临近重点区段!$D:$D)=11)*(三跨两临近重点区段!$A:$A=D150),0))="已取消","已取消",INDEX(三跨两临近重点区段!$E:$E,MATCH(1,(MONTH(三跨两临近重点区段!$D:$D)=11)*(三跨两临近重点区段!$A:$A=D150)*(三跨两临近重点区段!$F:$F="现存区段"),0))),"")</f>
        <v/>
      </c>
      <c r="AE150" s="284" t="str">
        <f t="array" ref="AE150">IFERROR(IF(INDEX(三跨两临近重点区段!$F:$F,MATCH(1,(MONTH(三跨两临近重点区段!$D:$D)=12)*(三跨两临近重点区段!$A:$A=D150),0))="已取消","已取消",INDEX(三跨两临近重点区段!$D:$D,MATCH(1,(MONTH(三跨两临近重点区段!$D:$D)=12)*(三跨两临近重点区段!$A:$A=D150)*(三跨两临近重点区段!$F:$F="现存区段"),0))),"")</f>
        <v/>
      </c>
      <c r="AF150" s="72" t="str">
        <f t="array" ref="AF150">IFERROR(IF(INDEX(三跨两临近重点区段!$F:$F,MATCH(1,(MONTH(三跨两临近重点区段!$D:$D)=12)*(三跨两临近重点区段!$A:$A=D150),0))="已取消","已取消",INDEX(三跨两临近重点区段!$E:$E,MATCH(1,(MONTH(三跨两临近重点区段!$D:$D)=12)*(三跨两临近重点区段!$A:$A=D150)*(三跨两临近重点区段!$F:$F="现存区段"),0))),"")</f>
        <v/>
      </c>
      <c r="AH150" t="e">
        <f t="array" ref="AH150">INDEX(三跨两临近重点区段!$G:$G,MATCH(D150,三跨两临近重点区段!$A:$A,0))</f>
        <v>#N/A</v>
      </c>
      <c r="AI150" t="e">
        <f>INDEX(三跨两临近重点区段!$J:$J,MATCH(D150,三跨两临近重点区段!$A:$A,0))</f>
        <v>#N/A</v>
      </c>
    </row>
    <row r="151" ht="14.25" spans="1:35">
      <c r="A151" s="263" t="s">
        <v>363</v>
      </c>
      <c r="B151" s="264" t="s">
        <v>2355</v>
      </c>
      <c r="C151" s="263" t="s">
        <v>2359</v>
      </c>
      <c r="D151" s="263" t="s">
        <v>2360</v>
      </c>
      <c r="E151" s="265" t="s">
        <v>2137</v>
      </c>
      <c r="F151" s="264" t="s">
        <v>125</v>
      </c>
      <c r="G151" s="263" t="s">
        <v>2138</v>
      </c>
      <c r="H151" s="263" t="s">
        <v>989</v>
      </c>
      <c r="I151" s="273"/>
      <c r="J151" s="196"/>
      <c r="K151" s="196"/>
      <c r="L151" s="196"/>
      <c r="M151" s="270"/>
      <c r="N151" s="270"/>
      <c r="O151" s="33"/>
      <c r="P151" s="107"/>
      <c r="Q151" s="279"/>
      <c r="R151" s="279"/>
      <c r="S151" s="278">
        <v>45447</v>
      </c>
      <c r="T151" s="279" t="s">
        <v>2117</v>
      </c>
      <c r="U151" s="268" t="str">
        <f t="array" ref="U151">IFERROR(IF(INDEX(三跨两临近重点区段!$F:$F,MATCH(1,(MONTH(三跨两临近重点区段!$D:$D)=7)*(三跨两临近重点区段!$A:$A=D151),0))="已取消","已取消",INDEX(三跨两临近重点区段!$D:$D,MATCH(1,(MONTH(三跨两临近重点区段!$D:$D)=7)*(三跨两临近重点区段!$A:$A=D151)*(三跨两临近重点区段!$F:$F="现存区段"),0))),"")</f>
        <v/>
      </c>
      <c r="V151" s="232" t="str">
        <f t="array" ref="V151">IFERROR(IF(INDEX(三跨两临近重点区段!$F:$F,MATCH(1,(MONTH(三跨两临近重点区段!$D:$D)=7)*(三跨两临近重点区段!$A:$A=D151),0))="已取消","已取消",INDEX(三跨两临近重点区段!$E:$E,MATCH(1,(MONTH(三跨两临近重点区段!$D:$D)=7)*(三跨两临近重点区段!$A:$A=D151)*(三跨两临近重点区段!$F:$F="现存区段"),0))),"")</f>
        <v/>
      </c>
      <c r="W151" s="268" t="str">
        <f t="array" ref="W151">IFERROR(IF(INDEX(三跨两临近重点区段!$F:$F,MATCH(1,(MONTH(三跨两临近重点区段!$D:$D)=8)*(三跨两临近重点区段!$A:$A=D151),0))="已取消","已取消",INDEX(三跨两临近重点区段!$D:$D,MATCH(1,(MONTH(三跨两临近重点区段!$D:$D)=8)*(三跨两临近重点区段!$A:$A=D151)*(三跨两临近重点区段!$F:$F="现存区段"),0))),"")</f>
        <v/>
      </c>
      <c r="X151" s="232" t="str">
        <f t="array" ref="X151">IFERROR(IF(INDEX(三跨两临近重点区段!$F:$F,MATCH(1,(MONTH(三跨两临近重点区段!$D:$D)=8)*(三跨两临近重点区段!$A:$A=D151),0))="已取消","已取消",INDEX(三跨两临近重点区段!$E:$E,MATCH(1,(MONTH(三跨两临近重点区段!$D:$D)=8)*(三跨两临近重点区段!$A:$A=D151)*(三跨两临近重点区段!$F:$F="现存区段"),0))),"")</f>
        <v/>
      </c>
      <c r="Y151" s="268" t="str">
        <f t="array" ref="Y151">IFERROR(IF(INDEX(三跨两临近重点区段!$F:$F,MATCH(1,(MONTH(三跨两临近重点区段!$D:$D)=9)*(三跨两临近重点区段!$A:$A=D151),0))="已取消","已取消",INDEX(三跨两临近重点区段!$D:$D,MATCH(1,(MONTH(三跨两临近重点区段!$D:$D)=9)*(三跨两临近重点区段!$A:$A=D151)*(三跨两临近重点区段!$F:$F="现存区段"),0))),"")</f>
        <v/>
      </c>
      <c r="Z151" s="232" t="str">
        <f t="array" ref="Z151">IFERROR(IF(INDEX(三跨两临近重点区段!$F:$F,MATCH(1,(MONTH(三跨两临近重点区段!$D:$D)=9)*(三跨两临近重点区段!$A:$A=D151),0))="已取消","已取消",INDEX(三跨两临近重点区段!$E:$E,MATCH(1,(MONTH(三跨两临近重点区段!$D:$D)=9)*(三跨两临近重点区段!$A:$A=D151)*(三跨两临近重点区段!$F:$F="现存区段"),0))),"")</f>
        <v/>
      </c>
      <c r="AA151" s="268" t="str">
        <f t="array" ref="AA151">IFERROR(IF(INDEX(三跨两临近重点区段!$F:$F,MATCH(1,(MONTH(三跨两临近重点区段!$D:$D)=10)*(三跨两临近重点区段!$A:$A=D151),0))="已取消","已取消",INDEX(三跨两临近重点区段!$D:$D,MATCH(1,(MONTH(三跨两临近重点区段!$D:$D)=10)*(三跨两临近重点区段!$A:$A=D151)*(三跨两临近重点区段!$F:$F="现存区段"),0))),"")</f>
        <v/>
      </c>
      <c r="AB151" s="72" t="str">
        <f t="array" ref="AB151">IFERROR(IF(INDEX(三跨两临近重点区段!$F:$F,MATCH(1,(MONTH(三跨两临近重点区段!$D:$D)=10)*(三跨两临近重点区段!$A:$A=D151),0))="已取消","已取消",INDEX(三跨两临近重点区段!$E:$E,MATCH(1,(MONTH(三跨两临近重点区段!$D:$D)=10)*(三跨两临近重点区段!$A:$A=D151)*(三跨两临近重点区段!$F:$F="现存区段"),0))),"")</f>
        <v/>
      </c>
      <c r="AC151" s="284" t="str">
        <f t="array" ref="AC151">IFERROR(IF(INDEX(三跨两临近重点区段!$F:$F,MATCH(1,(MONTH(三跨两临近重点区段!$D:$D)=11)*(三跨两临近重点区段!$A:$A=D151),0))="已取消","已取消",INDEX(三跨两临近重点区段!$D:$D,MATCH(1,(MONTH(三跨两临近重点区段!$D:$D)=11)*(三跨两临近重点区段!$A:$A=D151)*(三跨两临近重点区段!$F:$F="现存区段"),0))),"")</f>
        <v/>
      </c>
      <c r="AD151" s="72" t="str">
        <f t="array" ref="AD151">IFERROR(IF(INDEX(三跨两临近重点区段!$F:$F,MATCH(1,(MONTH(三跨两临近重点区段!$D:$D)=11)*(三跨两临近重点区段!$A:$A=D151),0))="已取消","已取消",INDEX(三跨两临近重点区段!$E:$E,MATCH(1,(MONTH(三跨两临近重点区段!$D:$D)=11)*(三跨两临近重点区段!$A:$A=D151)*(三跨两临近重点区段!$F:$F="现存区段"),0))),"")</f>
        <v/>
      </c>
      <c r="AE151" s="284" t="str">
        <f t="array" ref="AE151">IFERROR(IF(INDEX(三跨两临近重点区段!$F:$F,MATCH(1,(MONTH(三跨两临近重点区段!$D:$D)=12)*(三跨两临近重点区段!$A:$A=D151),0))="已取消","已取消",INDEX(三跨两临近重点区段!$D:$D,MATCH(1,(MONTH(三跨两临近重点区段!$D:$D)=12)*(三跨两临近重点区段!$A:$A=D151)*(三跨两临近重点区段!$F:$F="现存区段"),0))),"")</f>
        <v/>
      </c>
      <c r="AF151" s="72" t="str">
        <f t="array" ref="AF151">IFERROR(IF(INDEX(三跨两临近重点区段!$F:$F,MATCH(1,(MONTH(三跨两临近重点区段!$D:$D)=12)*(三跨两临近重点区段!$A:$A=D151),0))="已取消","已取消",INDEX(三跨两临近重点区段!$E:$E,MATCH(1,(MONTH(三跨两临近重点区段!$D:$D)=12)*(三跨两临近重点区段!$A:$A=D151)*(三跨两临近重点区段!$F:$F="现存区段"),0))),"")</f>
        <v/>
      </c>
      <c r="AH151" t="e">
        <f t="array" ref="AH151">INDEX(三跨两临近重点区段!$G:$G,MATCH(D151,三跨两临近重点区段!$A:$A,0))</f>
        <v>#N/A</v>
      </c>
      <c r="AI151" t="e">
        <f>INDEX(三跨两临近重点区段!$J:$J,MATCH(D151,三跨两临近重点区段!$A:$A,0))</f>
        <v>#N/A</v>
      </c>
    </row>
    <row r="152" ht="14.25" spans="1:35">
      <c r="A152" s="263" t="s">
        <v>363</v>
      </c>
      <c r="B152" s="264" t="s">
        <v>2361</v>
      </c>
      <c r="C152" s="263" t="s">
        <v>2120</v>
      </c>
      <c r="D152" s="263" t="s">
        <v>2362</v>
      </c>
      <c r="E152" s="265" t="s">
        <v>2137</v>
      </c>
      <c r="F152" s="264" t="s">
        <v>125</v>
      </c>
      <c r="G152" s="263" t="s">
        <v>2138</v>
      </c>
      <c r="H152" s="263" t="s">
        <v>989</v>
      </c>
      <c r="I152" s="273"/>
      <c r="J152" s="196"/>
      <c r="K152" s="196"/>
      <c r="L152" s="196"/>
      <c r="M152" s="270"/>
      <c r="N152" s="270"/>
      <c r="O152" s="33"/>
      <c r="P152" s="107"/>
      <c r="Q152" s="279"/>
      <c r="R152" s="279"/>
      <c r="S152" s="278">
        <v>45447</v>
      </c>
      <c r="T152" s="279" t="s">
        <v>2117</v>
      </c>
      <c r="U152" s="268" t="str">
        <f t="array" ref="U152">IFERROR(IF(INDEX(三跨两临近重点区段!$F:$F,MATCH(1,(MONTH(三跨两临近重点区段!$D:$D)=7)*(三跨两临近重点区段!$A:$A=D152),0))="已取消","已取消",INDEX(三跨两临近重点区段!$D:$D,MATCH(1,(MONTH(三跨两临近重点区段!$D:$D)=7)*(三跨两临近重点区段!$A:$A=D152)*(三跨两临近重点区段!$F:$F="现存区段"),0))),"")</f>
        <v/>
      </c>
      <c r="V152" s="232" t="str">
        <f t="array" ref="V152">IFERROR(IF(INDEX(三跨两临近重点区段!$F:$F,MATCH(1,(MONTH(三跨两临近重点区段!$D:$D)=7)*(三跨两临近重点区段!$A:$A=D152),0))="已取消","已取消",INDEX(三跨两临近重点区段!$E:$E,MATCH(1,(MONTH(三跨两临近重点区段!$D:$D)=7)*(三跨两临近重点区段!$A:$A=D152)*(三跨两临近重点区段!$F:$F="现存区段"),0))),"")</f>
        <v/>
      </c>
      <c r="W152" s="268" t="str">
        <f t="array" ref="W152">IFERROR(IF(INDEX(三跨两临近重点区段!$F:$F,MATCH(1,(MONTH(三跨两临近重点区段!$D:$D)=8)*(三跨两临近重点区段!$A:$A=D152),0))="已取消","已取消",INDEX(三跨两临近重点区段!$D:$D,MATCH(1,(MONTH(三跨两临近重点区段!$D:$D)=8)*(三跨两临近重点区段!$A:$A=D152)*(三跨两临近重点区段!$F:$F="现存区段"),0))),"")</f>
        <v/>
      </c>
      <c r="X152" s="232" t="str">
        <f t="array" ref="X152">IFERROR(IF(INDEX(三跨两临近重点区段!$F:$F,MATCH(1,(MONTH(三跨两临近重点区段!$D:$D)=8)*(三跨两临近重点区段!$A:$A=D152),0))="已取消","已取消",INDEX(三跨两临近重点区段!$E:$E,MATCH(1,(MONTH(三跨两临近重点区段!$D:$D)=8)*(三跨两临近重点区段!$A:$A=D152)*(三跨两临近重点区段!$F:$F="现存区段"),0))),"")</f>
        <v/>
      </c>
      <c r="Y152" s="268" t="str">
        <f t="array" ref="Y152">IFERROR(IF(INDEX(三跨两临近重点区段!$F:$F,MATCH(1,(MONTH(三跨两临近重点区段!$D:$D)=9)*(三跨两临近重点区段!$A:$A=D152),0))="已取消","已取消",INDEX(三跨两临近重点区段!$D:$D,MATCH(1,(MONTH(三跨两临近重点区段!$D:$D)=9)*(三跨两临近重点区段!$A:$A=D152)*(三跨两临近重点区段!$F:$F="现存区段"),0))),"")</f>
        <v/>
      </c>
      <c r="Z152" s="232" t="str">
        <f t="array" ref="Z152">IFERROR(IF(INDEX(三跨两临近重点区段!$F:$F,MATCH(1,(MONTH(三跨两临近重点区段!$D:$D)=9)*(三跨两临近重点区段!$A:$A=D152),0))="已取消","已取消",INDEX(三跨两临近重点区段!$E:$E,MATCH(1,(MONTH(三跨两临近重点区段!$D:$D)=9)*(三跨两临近重点区段!$A:$A=D152)*(三跨两临近重点区段!$F:$F="现存区段"),0))),"")</f>
        <v/>
      </c>
      <c r="AA152" s="268" t="str">
        <f t="array" ref="AA152">IFERROR(IF(INDEX(三跨两临近重点区段!$F:$F,MATCH(1,(MONTH(三跨两临近重点区段!$D:$D)=10)*(三跨两临近重点区段!$A:$A=D152),0))="已取消","已取消",INDEX(三跨两临近重点区段!$D:$D,MATCH(1,(MONTH(三跨两临近重点区段!$D:$D)=10)*(三跨两临近重点区段!$A:$A=D152)*(三跨两临近重点区段!$F:$F="现存区段"),0))),"")</f>
        <v/>
      </c>
      <c r="AB152" s="72" t="str">
        <f t="array" ref="AB152">IFERROR(IF(INDEX(三跨两临近重点区段!$F:$F,MATCH(1,(MONTH(三跨两临近重点区段!$D:$D)=10)*(三跨两临近重点区段!$A:$A=D152),0))="已取消","已取消",INDEX(三跨两临近重点区段!$E:$E,MATCH(1,(MONTH(三跨两临近重点区段!$D:$D)=10)*(三跨两临近重点区段!$A:$A=D152)*(三跨两临近重点区段!$F:$F="现存区段"),0))),"")</f>
        <v/>
      </c>
      <c r="AC152" s="284" t="str">
        <f t="array" ref="AC152">IFERROR(IF(INDEX(三跨两临近重点区段!$F:$F,MATCH(1,(MONTH(三跨两临近重点区段!$D:$D)=11)*(三跨两临近重点区段!$A:$A=D152),0))="已取消","已取消",INDEX(三跨两临近重点区段!$D:$D,MATCH(1,(MONTH(三跨两临近重点区段!$D:$D)=11)*(三跨两临近重点区段!$A:$A=D152)*(三跨两临近重点区段!$F:$F="现存区段"),0))),"")</f>
        <v/>
      </c>
      <c r="AD152" s="72" t="str">
        <f t="array" ref="AD152">IFERROR(IF(INDEX(三跨两临近重点区段!$F:$F,MATCH(1,(MONTH(三跨两临近重点区段!$D:$D)=11)*(三跨两临近重点区段!$A:$A=D152),0))="已取消","已取消",INDEX(三跨两临近重点区段!$E:$E,MATCH(1,(MONTH(三跨两临近重点区段!$D:$D)=11)*(三跨两临近重点区段!$A:$A=D152)*(三跨两临近重点区段!$F:$F="现存区段"),0))),"")</f>
        <v/>
      </c>
      <c r="AE152" s="284" t="str">
        <f t="array" ref="AE152">IFERROR(IF(INDEX(三跨两临近重点区段!$F:$F,MATCH(1,(MONTH(三跨两临近重点区段!$D:$D)=12)*(三跨两临近重点区段!$A:$A=D152),0))="已取消","已取消",INDEX(三跨两临近重点区段!$D:$D,MATCH(1,(MONTH(三跨两临近重点区段!$D:$D)=12)*(三跨两临近重点区段!$A:$A=D152)*(三跨两临近重点区段!$F:$F="现存区段"),0))),"")</f>
        <v/>
      </c>
      <c r="AF152" s="72" t="str">
        <f t="array" ref="AF152">IFERROR(IF(INDEX(三跨两临近重点区段!$F:$F,MATCH(1,(MONTH(三跨两临近重点区段!$D:$D)=12)*(三跨两临近重点区段!$A:$A=D152),0))="已取消","已取消",INDEX(三跨两临近重点区段!$E:$E,MATCH(1,(MONTH(三跨两临近重点区段!$D:$D)=12)*(三跨两临近重点区段!$A:$A=D152)*(三跨两临近重点区段!$F:$F="现存区段"),0))),"")</f>
        <v/>
      </c>
      <c r="AH152" t="e">
        <f t="array" ref="AH152">INDEX(三跨两临近重点区段!$G:$G,MATCH(D152,三跨两临近重点区段!$A:$A,0))</f>
        <v>#N/A</v>
      </c>
      <c r="AI152" t="e">
        <f>INDEX(三跨两临近重点区段!$J:$J,MATCH(D152,三跨两临近重点区段!$A:$A,0))</f>
        <v>#N/A</v>
      </c>
    </row>
    <row r="153" ht="14.25" spans="1:35">
      <c r="A153" s="263" t="s">
        <v>363</v>
      </c>
      <c r="B153" s="264" t="s">
        <v>2361</v>
      </c>
      <c r="C153" s="263" t="s">
        <v>2243</v>
      </c>
      <c r="D153" s="263" t="s">
        <v>2363</v>
      </c>
      <c r="E153" s="265" t="s">
        <v>2137</v>
      </c>
      <c r="F153" s="264" t="s">
        <v>125</v>
      </c>
      <c r="G153" s="263" t="s">
        <v>2138</v>
      </c>
      <c r="H153" s="263" t="s">
        <v>989</v>
      </c>
      <c r="I153" s="273"/>
      <c r="J153" s="196"/>
      <c r="K153" s="196"/>
      <c r="L153" s="196"/>
      <c r="M153" s="270"/>
      <c r="N153" s="270"/>
      <c r="O153" s="33"/>
      <c r="P153" s="107"/>
      <c r="Q153" s="279"/>
      <c r="R153" s="279"/>
      <c r="S153" s="278">
        <v>45447</v>
      </c>
      <c r="T153" s="279" t="s">
        <v>2117</v>
      </c>
      <c r="U153" s="268" t="str">
        <f t="array" ref="U153">IFERROR(IF(INDEX(三跨两临近重点区段!$F:$F,MATCH(1,(MONTH(三跨两临近重点区段!$D:$D)=7)*(三跨两临近重点区段!$A:$A=D153),0))="已取消","已取消",INDEX(三跨两临近重点区段!$D:$D,MATCH(1,(MONTH(三跨两临近重点区段!$D:$D)=7)*(三跨两临近重点区段!$A:$A=D153)*(三跨两临近重点区段!$F:$F="现存区段"),0))),"")</f>
        <v/>
      </c>
      <c r="V153" s="232" t="str">
        <f t="array" ref="V153">IFERROR(IF(INDEX(三跨两临近重点区段!$F:$F,MATCH(1,(MONTH(三跨两临近重点区段!$D:$D)=7)*(三跨两临近重点区段!$A:$A=D153),0))="已取消","已取消",INDEX(三跨两临近重点区段!$E:$E,MATCH(1,(MONTH(三跨两临近重点区段!$D:$D)=7)*(三跨两临近重点区段!$A:$A=D153)*(三跨两临近重点区段!$F:$F="现存区段"),0))),"")</f>
        <v/>
      </c>
      <c r="W153" s="268" t="str">
        <f t="array" ref="W153">IFERROR(IF(INDEX(三跨两临近重点区段!$F:$F,MATCH(1,(MONTH(三跨两临近重点区段!$D:$D)=8)*(三跨两临近重点区段!$A:$A=D153),0))="已取消","已取消",INDEX(三跨两临近重点区段!$D:$D,MATCH(1,(MONTH(三跨两临近重点区段!$D:$D)=8)*(三跨两临近重点区段!$A:$A=D153)*(三跨两临近重点区段!$F:$F="现存区段"),0))),"")</f>
        <v/>
      </c>
      <c r="X153" s="232" t="str">
        <f t="array" ref="X153">IFERROR(IF(INDEX(三跨两临近重点区段!$F:$F,MATCH(1,(MONTH(三跨两临近重点区段!$D:$D)=8)*(三跨两临近重点区段!$A:$A=D153),0))="已取消","已取消",INDEX(三跨两临近重点区段!$E:$E,MATCH(1,(MONTH(三跨两临近重点区段!$D:$D)=8)*(三跨两临近重点区段!$A:$A=D153)*(三跨两临近重点区段!$F:$F="现存区段"),0))),"")</f>
        <v/>
      </c>
      <c r="Y153" s="268" t="str">
        <f t="array" ref="Y153">IFERROR(IF(INDEX(三跨两临近重点区段!$F:$F,MATCH(1,(MONTH(三跨两临近重点区段!$D:$D)=9)*(三跨两临近重点区段!$A:$A=D153),0))="已取消","已取消",INDEX(三跨两临近重点区段!$D:$D,MATCH(1,(MONTH(三跨两临近重点区段!$D:$D)=9)*(三跨两临近重点区段!$A:$A=D153)*(三跨两临近重点区段!$F:$F="现存区段"),0))),"")</f>
        <v/>
      </c>
      <c r="Z153" s="232" t="str">
        <f t="array" ref="Z153">IFERROR(IF(INDEX(三跨两临近重点区段!$F:$F,MATCH(1,(MONTH(三跨两临近重点区段!$D:$D)=9)*(三跨两临近重点区段!$A:$A=D153),0))="已取消","已取消",INDEX(三跨两临近重点区段!$E:$E,MATCH(1,(MONTH(三跨两临近重点区段!$D:$D)=9)*(三跨两临近重点区段!$A:$A=D153)*(三跨两临近重点区段!$F:$F="现存区段"),0))),"")</f>
        <v/>
      </c>
      <c r="AA153" s="268" t="str">
        <f t="array" ref="AA153">IFERROR(IF(INDEX(三跨两临近重点区段!$F:$F,MATCH(1,(MONTH(三跨两临近重点区段!$D:$D)=10)*(三跨两临近重点区段!$A:$A=D153),0))="已取消","已取消",INDEX(三跨两临近重点区段!$D:$D,MATCH(1,(MONTH(三跨两临近重点区段!$D:$D)=10)*(三跨两临近重点区段!$A:$A=D153)*(三跨两临近重点区段!$F:$F="现存区段"),0))),"")</f>
        <v/>
      </c>
      <c r="AB153" s="72" t="str">
        <f t="array" ref="AB153">IFERROR(IF(INDEX(三跨两临近重点区段!$F:$F,MATCH(1,(MONTH(三跨两临近重点区段!$D:$D)=10)*(三跨两临近重点区段!$A:$A=D153),0))="已取消","已取消",INDEX(三跨两临近重点区段!$E:$E,MATCH(1,(MONTH(三跨两临近重点区段!$D:$D)=10)*(三跨两临近重点区段!$A:$A=D153)*(三跨两临近重点区段!$F:$F="现存区段"),0))),"")</f>
        <v/>
      </c>
      <c r="AC153" s="284" t="str">
        <f t="array" ref="AC153">IFERROR(IF(INDEX(三跨两临近重点区段!$F:$F,MATCH(1,(MONTH(三跨两临近重点区段!$D:$D)=11)*(三跨两临近重点区段!$A:$A=D153),0))="已取消","已取消",INDEX(三跨两临近重点区段!$D:$D,MATCH(1,(MONTH(三跨两临近重点区段!$D:$D)=11)*(三跨两临近重点区段!$A:$A=D153)*(三跨两临近重点区段!$F:$F="现存区段"),0))),"")</f>
        <v/>
      </c>
      <c r="AD153" s="72" t="str">
        <f t="array" ref="AD153">IFERROR(IF(INDEX(三跨两临近重点区段!$F:$F,MATCH(1,(MONTH(三跨两临近重点区段!$D:$D)=11)*(三跨两临近重点区段!$A:$A=D153),0))="已取消","已取消",INDEX(三跨两临近重点区段!$E:$E,MATCH(1,(MONTH(三跨两临近重点区段!$D:$D)=11)*(三跨两临近重点区段!$A:$A=D153)*(三跨两临近重点区段!$F:$F="现存区段"),0))),"")</f>
        <v/>
      </c>
      <c r="AE153" s="284" t="str">
        <f t="array" ref="AE153">IFERROR(IF(INDEX(三跨两临近重点区段!$F:$F,MATCH(1,(MONTH(三跨两临近重点区段!$D:$D)=12)*(三跨两临近重点区段!$A:$A=D153),0))="已取消","已取消",INDEX(三跨两临近重点区段!$D:$D,MATCH(1,(MONTH(三跨两临近重点区段!$D:$D)=12)*(三跨两临近重点区段!$A:$A=D153)*(三跨两临近重点区段!$F:$F="现存区段"),0))),"")</f>
        <v/>
      </c>
      <c r="AF153" s="72" t="str">
        <f t="array" ref="AF153">IFERROR(IF(INDEX(三跨两临近重点区段!$F:$F,MATCH(1,(MONTH(三跨两临近重点区段!$D:$D)=12)*(三跨两临近重点区段!$A:$A=D153),0))="已取消","已取消",INDEX(三跨两临近重点区段!$E:$E,MATCH(1,(MONTH(三跨两临近重点区段!$D:$D)=12)*(三跨两临近重点区段!$A:$A=D153)*(三跨两临近重点区段!$F:$F="现存区段"),0))),"")</f>
        <v/>
      </c>
      <c r="AH153" t="e">
        <f t="array" ref="AH153">INDEX(三跨两临近重点区段!$G:$G,MATCH(D153,三跨两临近重点区段!$A:$A,0))</f>
        <v>#N/A</v>
      </c>
      <c r="AI153" t="e">
        <f>INDEX(三跨两临近重点区段!$J:$J,MATCH(D153,三跨两临近重点区段!$A:$A,0))</f>
        <v>#N/A</v>
      </c>
    </row>
    <row r="154" ht="14.25" spans="1:35">
      <c r="A154" s="263" t="s">
        <v>363</v>
      </c>
      <c r="B154" s="264" t="s">
        <v>2361</v>
      </c>
      <c r="C154" s="263" t="s">
        <v>2221</v>
      </c>
      <c r="D154" s="263" t="s">
        <v>2364</v>
      </c>
      <c r="E154" s="265" t="s">
        <v>2137</v>
      </c>
      <c r="F154" s="264" t="s">
        <v>125</v>
      </c>
      <c r="G154" s="263" t="s">
        <v>2138</v>
      </c>
      <c r="H154" s="263" t="s">
        <v>989</v>
      </c>
      <c r="I154" s="273"/>
      <c r="J154" s="196"/>
      <c r="K154" s="196"/>
      <c r="L154" s="196"/>
      <c r="M154" s="270"/>
      <c r="N154" s="270"/>
      <c r="O154" s="33"/>
      <c r="P154" s="107"/>
      <c r="Q154" s="279"/>
      <c r="R154" s="279"/>
      <c r="S154" s="278">
        <v>45447</v>
      </c>
      <c r="T154" s="279" t="s">
        <v>2117</v>
      </c>
      <c r="U154" s="268" t="str">
        <f t="array" ref="U154">IFERROR(IF(INDEX(三跨两临近重点区段!$F:$F,MATCH(1,(MONTH(三跨两临近重点区段!$D:$D)=7)*(三跨两临近重点区段!$A:$A=D154),0))="已取消","已取消",INDEX(三跨两临近重点区段!$D:$D,MATCH(1,(MONTH(三跨两临近重点区段!$D:$D)=7)*(三跨两临近重点区段!$A:$A=D154)*(三跨两临近重点区段!$F:$F="现存区段"),0))),"")</f>
        <v/>
      </c>
      <c r="V154" s="232" t="str">
        <f t="array" ref="V154">IFERROR(IF(INDEX(三跨两临近重点区段!$F:$F,MATCH(1,(MONTH(三跨两临近重点区段!$D:$D)=7)*(三跨两临近重点区段!$A:$A=D154),0))="已取消","已取消",INDEX(三跨两临近重点区段!$E:$E,MATCH(1,(MONTH(三跨两临近重点区段!$D:$D)=7)*(三跨两临近重点区段!$A:$A=D154)*(三跨两临近重点区段!$F:$F="现存区段"),0))),"")</f>
        <v/>
      </c>
      <c r="W154" s="268" t="str">
        <f t="array" ref="W154">IFERROR(IF(INDEX(三跨两临近重点区段!$F:$F,MATCH(1,(MONTH(三跨两临近重点区段!$D:$D)=8)*(三跨两临近重点区段!$A:$A=D154),0))="已取消","已取消",INDEX(三跨两临近重点区段!$D:$D,MATCH(1,(MONTH(三跨两临近重点区段!$D:$D)=8)*(三跨两临近重点区段!$A:$A=D154)*(三跨两临近重点区段!$F:$F="现存区段"),0))),"")</f>
        <v/>
      </c>
      <c r="X154" s="232" t="str">
        <f t="array" ref="X154">IFERROR(IF(INDEX(三跨两临近重点区段!$F:$F,MATCH(1,(MONTH(三跨两临近重点区段!$D:$D)=8)*(三跨两临近重点区段!$A:$A=D154),0))="已取消","已取消",INDEX(三跨两临近重点区段!$E:$E,MATCH(1,(MONTH(三跨两临近重点区段!$D:$D)=8)*(三跨两临近重点区段!$A:$A=D154)*(三跨两临近重点区段!$F:$F="现存区段"),0))),"")</f>
        <v/>
      </c>
      <c r="Y154" s="268" t="str">
        <f t="array" ref="Y154">IFERROR(IF(INDEX(三跨两临近重点区段!$F:$F,MATCH(1,(MONTH(三跨两临近重点区段!$D:$D)=9)*(三跨两临近重点区段!$A:$A=D154),0))="已取消","已取消",INDEX(三跨两临近重点区段!$D:$D,MATCH(1,(MONTH(三跨两临近重点区段!$D:$D)=9)*(三跨两临近重点区段!$A:$A=D154)*(三跨两临近重点区段!$F:$F="现存区段"),0))),"")</f>
        <v/>
      </c>
      <c r="Z154" s="232" t="str">
        <f t="array" ref="Z154">IFERROR(IF(INDEX(三跨两临近重点区段!$F:$F,MATCH(1,(MONTH(三跨两临近重点区段!$D:$D)=9)*(三跨两临近重点区段!$A:$A=D154),0))="已取消","已取消",INDEX(三跨两临近重点区段!$E:$E,MATCH(1,(MONTH(三跨两临近重点区段!$D:$D)=9)*(三跨两临近重点区段!$A:$A=D154)*(三跨两临近重点区段!$F:$F="现存区段"),0))),"")</f>
        <v/>
      </c>
      <c r="AA154" s="268" t="str">
        <f t="array" ref="AA154">IFERROR(IF(INDEX(三跨两临近重点区段!$F:$F,MATCH(1,(MONTH(三跨两临近重点区段!$D:$D)=10)*(三跨两临近重点区段!$A:$A=D154),0))="已取消","已取消",INDEX(三跨两临近重点区段!$D:$D,MATCH(1,(MONTH(三跨两临近重点区段!$D:$D)=10)*(三跨两临近重点区段!$A:$A=D154)*(三跨两临近重点区段!$F:$F="现存区段"),0))),"")</f>
        <v/>
      </c>
      <c r="AB154" s="72" t="str">
        <f t="array" ref="AB154">IFERROR(IF(INDEX(三跨两临近重点区段!$F:$F,MATCH(1,(MONTH(三跨两临近重点区段!$D:$D)=10)*(三跨两临近重点区段!$A:$A=D154),0))="已取消","已取消",INDEX(三跨两临近重点区段!$E:$E,MATCH(1,(MONTH(三跨两临近重点区段!$D:$D)=10)*(三跨两临近重点区段!$A:$A=D154)*(三跨两临近重点区段!$F:$F="现存区段"),0))),"")</f>
        <v/>
      </c>
      <c r="AC154" s="284" t="str">
        <f t="array" ref="AC154">IFERROR(IF(INDEX(三跨两临近重点区段!$F:$F,MATCH(1,(MONTH(三跨两临近重点区段!$D:$D)=11)*(三跨两临近重点区段!$A:$A=D154),0))="已取消","已取消",INDEX(三跨两临近重点区段!$D:$D,MATCH(1,(MONTH(三跨两临近重点区段!$D:$D)=11)*(三跨两临近重点区段!$A:$A=D154)*(三跨两临近重点区段!$F:$F="现存区段"),0))),"")</f>
        <v/>
      </c>
      <c r="AD154" s="72" t="str">
        <f t="array" ref="AD154">IFERROR(IF(INDEX(三跨两临近重点区段!$F:$F,MATCH(1,(MONTH(三跨两临近重点区段!$D:$D)=11)*(三跨两临近重点区段!$A:$A=D154),0))="已取消","已取消",INDEX(三跨两临近重点区段!$E:$E,MATCH(1,(MONTH(三跨两临近重点区段!$D:$D)=11)*(三跨两临近重点区段!$A:$A=D154)*(三跨两临近重点区段!$F:$F="现存区段"),0))),"")</f>
        <v/>
      </c>
      <c r="AE154" s="284" t="str">
        <f t="array" ref="AE154">IFERROR(IF(INDEX(三跨两临近重点区段!$F:$F,MATCH(1,(MONTH(三跨两临近重点区段!$D:$D)=12)*(三跨两临近重点区段!$A:$A=D154),0))="已取消","已取消",INDEX(三跨两临近重点区段!$D:$D,MATCH(1,(MONTH(三跨两临近重点区段!$D:$D)=12)*(三跨两临近重点区段!$A:$A=D154)*(三跨两临近重点区段!$F:$F="现存区段"),0))),"")</f>
        <v/>
      </c>
      <c r="AF154" s="72" t="str">
        <f t="array" ref="AF154">IFERROR(IF(INDEX(三跨两临近重点区段!$F:$F,MATCH(1,(MONTH(三跨两临近重点区段!$D:$D)=12)*(三跨两临近重点区段!$A:$A=D154),0))="已取消","已取消",INDEX(三跨两临近重点区段!$E:$E,MATCH(1,(MONTH(三跨两临近重点区段!$D:$D)=12)*(三跨两临近重点区段!$A:$A=D154)*(三跨两临近重点区段!$F:$F="现存区段"),0))),"")</f>
        <v/>
      </c>
      <c r="AH154" t="e">
        <f t="array" ref="AH154">INDEX(三跨两临近重点区段!$G:$G,MATCH(D154,三跨两临近重点区段!$A:$A,0))</f>
        <v>#N/A</v>
      </c>
      <c r="AI154" t="e">
        <f>INDEX(三跨两临近重点区段!$J:$J,MATCH(D154,三跨两临近重点区段!$A:$A,0))</f>
        <v>#N/A</v>
      </c>
    </row>
    <row r="155" ht="14.25" spans="1:35">
      <c r="A155" s="263" t="s">
        <v>363</v>
      </c>
      <c r="B155" s="264" t="s">
        <v>2361</v>
      </c>
      <c r="C155" s="263" t="s">
        <v>2359</v>
      </c>
      <c r="D155" s="263" t="s">
        <v>2365</v>
      </c>
      <c r="E155" s="265" t="s">
        <v>2137</v>
      </c>
      <c r="F155" s="264" t="s">
        <v>125</v>
      </c>
      <c r="G155" s="263" t="s">
        <v>2138</v>
      </c>
      <c r="H155" s="263" t="s">
        <v>989</v>
      </c>
      <c r="I155" s="273"/>
      <c r="J155" s="196"/>
      <c r="K155" s="196"/>
      <c r="L155" s="196"/>
      <c r="M155" s="270"/>
      <c r="N155" s="270"/>
      <c r="O155" s="33"/>
      <c r="P155" s="107"/>
      <c r="Q155" s="279"/>
      <c r="R155" s="279"/>
      <c r="S155" s="278">
        <v>45447</v>
      </c>
      <c r="T155" s="279" t="s">
        <v>2117</v>
      </c>
      <c r="U155" s="268" t="str">
        <f t="array" ref="U155">IFERROR(IF(INDEX(三跨两临近重点区段!$F:$F,MATCH(1,(MONTH(三跨两临近重点区段!$D:$D)=7)*(三跨两临近重点区段!$A:$A=D155),0))="已取消","已取消",INDEX(三跨两临近重点区段!$D:$D,MATCH(1,(MONTH(三跨两临近重点区段!$D:$D)=7)*(三跨两临近重点区段!$A:$A=D155)*(三跨两临近重点区段!$F:$F="现存区段"),0))),"")</f>
        <v/>
      </c>
      <c r="V155" s="232" t="str">
        <f t="array" ref="V155">IFERROR(IF(INDEX(三跨两临近重点区段!$F:$F,MATCH(1,(MONTH(三跨两临近重点区段!$D:$D)=7)*(三跨两临近重点区段!$A:$A=D155),0))="已取消","已取消",INDEX(三跨两临近重点区段!$E:$E,MATCH(1,(MONTH(三跨两临近重点区段!$D:$D)=7)*(三跨两临近重点区段!$A:$A=D155)*(三跨两临近重点区段!$F:$F="现存区段"),0))),"")</f>
        <v/>
      </c>
      <c r="W155" s="268" t="str">
        <f t="array" ref="W155">IFERROR(IF(INDEX(三跨两临近重点区段!$F:$F,MATCH(1,(MONTH(三跨两临近重点区段!$D:$D)=8)*(三跨两临近重点区段!$A:$A=D155),0))="已取消","已取消",INDEX(三跨两临近重点区段!$D:$D,MATCH(1,(MONTH(三跨两临近重点区段!$D:$D)=8)*(三跨两临近重点区段!$A:$A=D155)*(三跨两临近重点区段!$F:$F="现存区段"),0))),"")</f>
        <v/>
      </c>
      <c r="X155" s="232" t="str">
        <f t="array" ref="X155">IFERROR(IF(INDEX(三跨两临近重点区段!$F:$F,MATCH(1,(MONTH(三跨两临近重点区段!$D:$D)=8)*(三跨两临近重点区段!$A:$A=D155),0))="已取消","已取消",INDEX(三跨两临近重点区段!$E:$E,MATCH(1,(MONTH(三跨两临近重点区段!$D:$D)=8)*(三跨两临近重点区段!$A:$A=D155)*(三跨两临近重点区段!$F:$F="现存区段"),0))),"")</f>
        <v/>
      </c>
      <c r="Y155" s="268" t="str">
        <f t="array" ref="Y155">IFERROR(IF(INDEX(三跨两临近重点区段!$F:$F,MATCH(1,(MONTH(三跨两临近重点区段!$D:$D)=9)*(三跨两临近重点区段!$A:$A=D155),0))="已取消","已取消",INDEX(三跨两临近重点区段!$D:$D,MATCH(1,(MONTH(三跨两临近重点区段!$D:$D)=9)*(三跨两临近重点区段!$A:$A=D155)*(三跨两临近重点区段!$F:$F="现存区段"),0))),"")</f>
        <v/>
      </c>
      <c r="Z155" s="232" t="str">
        <f t="array" ref="Z155">IFERROR(IF(INDEX(三跨两临近重点区段!$F:$F,MATCH(1,(MONTH(三跨两临近重点区段!$D:$D)=9)*(三跨两临近重点区段!$A:$A=D155),0))="已取消","已取消",INDEX(三跨两临近重点区段!$E:$E,MATCH(1,(MONTH(三跨两临近重点区段!$D:$D)=9)*(三跨两临近重点区段!$A:$A=D155)*(三跨两临近重点区段!$F:$F="现存区段"),0))),"")</f>
        <v/>
      </c>
      <c r="AA155" s="268" t="str">
        <f t="array" ref="AA155">IFERROR(IF(INDEX(三跨两临近重点区段!$F:$F,MATCH(1,(MONTH(三跨两临近重点区段!$D:$D)=10)*(三跨两临近重点区段!$A:$A=D155),0))="已取消","已取消",INDEX(三跨两临近重点区段!$D:$D,MATCH(1,(MONTH(三跨两临近重点区段!$D:$D)=10)*(三跨两临近重点区段!$A:$A=D155)*(三跨两临近重点区段!$F:$F="现存区段"),0))),"")</f>
        <v/>
      </c>
      <c r="AB155" s="72" t="str">
        <f t="array" ref="AB155">IFERROR(IF(INDEX(三跨两临近重点区段!$F:$F,MATCH(1,(MONTH(三跨两临近重点区段!$D:$D)=10)*(三跨两临近重点区段!$A:$A=D155),0))="已取消","已取消",INDEX(三跨两临近重点区段!$E:$E,MATCH(1,(MONTH(三跨两临近重点区段!$D:$D)=10)*(三跨两临近重点区段!$A:$A=D155)*(三跨两临近重点区段!$F:$F="现存区段"),0))),"")</f>
        <v/>
      </c>
      <c r="AC155" s="284" t="str">
        <f t="array" ref="AC155">IFERROR(IF(INDEX(三跨两临近重点区段!$F:$F,MATCH(1,(MONTH(三跨两临近重点区段!$D:$D)=11)*(三跨两临近重点区段!$A:$A=D155),0))="已取消","已取消",INDEX(三跨两临近重点区段!$D:$D,MATCH(1,(MONTH(三跨两临近重点区段!$D:$D)=11)*(三跨两临近重点区段!$A:$A=D155)*(三跨两临近重点区段!$F:$F="现存区段"),0))),"")</f>
        <v/>
      </c>
      <c r="AD155" s="72" t="str">
        <f t="array" ref="AD155">IFERROR(IF(INDEX(三跨两临近重点区段!$F:$F,MATCH(1,(MONTH(三跨两临近重点区段!$D:$D)=11)*(三跨两临近重点区段!$A:$A=D155),0))="已取消","已取消",INDEX(三跨两临近重点区段!$E:$E,MATCH(1,(MONTH(三跨两临近重点区段!$D:$D)=11)*(三跨两临近重点区段!$A:$A=D155)*(三跨两临近重点区段!$F:$F="现存区段"),0))),"")</f>
        <v/>
      </c>
      <c r="AE155" s="284" t="str">
        <f t="array" ref="AE155">IFERROR(IF(INDEX(三跨两临近重点区段!$F:$F,MATCH(1,(MONTH(三跨两临近重点区段!$D:$D)=12)*(三跨两临近重点区段!$A:$A=D155),0))="已取消","已取消",INDEX(三跨两临近重点区段!$D:$D,MATCH(1,(MONTH(三跨两临近重点区段!$D:$D)=12)*(三跨两临近重点区段!$A:$A=D155)*(三跨两临近重点区段!$F:$F="现存区段"),0))),"")</f>
        <v/>
      </c>
      <c r="AF155" s="72" t="str">
        <f t="array" ref="AF155">IFERROR(IF(INDEX(三跨两临近重点区段!$F:$F,MATCH(1,(MONTH(三跨两临近重点区段!$D:$D)=12)*(三跨两临近重点区段!$A:$A=D155),0))="已取消","已取消",INDEX(三跨两临近重点区段!$E:$E,MATCH(1,(MONTH(三跨两临近重点区段!$D:$D)=12)*(三跨两临近重点区段!$A:$A=D155)*(三跨两临近重点区段!$F:$F="现存区段"),0))),"")</f>
        <v/>
      </c>
      <c r="AH155" t="e">
        <f t="array" ref="AH155">INDEX(三跨两临近重点区段!$G:$G,MATCH(D155,三跨两临近重点区段!$A:$A,0))</f>
        <v>#N/A</v>
      </c>
      <c r="AI155" t="e">
        <f>INDEX(三跨两临近重点区段!$J:$J,MATCH(D155,三跨两临近重点区段!$A:$A,0))</f>
        <v>#N/A</v>
      </c>
    </row>
    <row r="156" ht="14.25" spans="1:35">
      <c r="A156" s="263" t="s">
        <v>363</v>
      </c>
      <c r="B156" s="264" t="s">
        <v>2176</v>
      </c>
      <c r="C156" s="263" t="s">
        <v>2120</v>
      </c>
      <c r="D156" s="263" t="s">
        <v>2366</v>
      </c>
      <c r="E156" s="265" t="s">
        <v>2137</v>
      </c>
      <c r="F156" s="264" t="s">
        <v>125</v>
      </c>
      <c r="G156" s="263" t="s">
        <v>2138</v>
      </c>
      <c r="H156" s="263" t="s">
        <v>1042</v>
      </c>
      <c r="I156" s="273"/>
      <c r="J156" s="196"/>
      <c r="K156" s="196"/>
      <c r="L156" s="196"/>
      <c r="M156" s="270"/>
      <c r="N156" s="270"/>
      <c r="O156" s="33"/>
      <c r="P156" s="107"/>
      <c r="Q156" s="279"/>
      <c r="R156" s="279"/>
      <c r="S156" s="278">
        <v>45447</v>
      </c>
      <c r="T156" s="279" t="s">
        <v>2117</v>
      </c>
      <c r="U156" s="268" t="str">
        <f t="array" ref="U156">IFERROR(IF(INDEX(三跨两临近重点区段!$F:$F,MATCH(1,(MONTH(三跨两临近重点区段!$D:$D)=7)*(三跨两临近重点区段!$A:$A=D156),0))="已取消","已取消",INDEX(三跨两临近重点区段!$D:$D,MATCH(1,(MONTH(三跨两临近重点区段!$D:$D)=7)*(三跨两临近重点区段!$A:$A=D156)*(三跨两临近重点区段!$F:$F="现存区段"),0))),"")</f>
        <v/>
      </c>
      <c r="V156" s="232" t="str">
        <f t="array" ref="V156">IFERROR(IF(INDEX(三跨两临近重点区段!$F:$F,MATCH(1,(MONTH(三跨两临近重点区段!$D:$D)=7)*(三跨两临近重点区段!$A:$A=D156),0))="已取消","已取消",INDEX(三跨两临近重点区段!$E:$E,MATCH(1,(MONTH(三跨两临近重点区段!$D:$D)=7)*(三跨两临近重点区段!$A:$A=D156)*(三跨两临近重点区段!$F:$F="现存区段"),0))),"")</f>
        <v/>
      </c>
      <c r="W156" s="268" t="str">
        <f t="array" ref="W156">IFERROR(IF(INDEX(三跨两临近重点区段!$F:$F,MATCH(1,(MONTH(三跨两临近重点区段!$D:$D)=8)*(三跨两临近重点区段!$A:$A=D156),0))="已取消","已取消",INDEX(三跨两临近重点区段!$D:$D,MATCH(1,(MONTH(三跨两临近重点区段!$D:$D)=8)*(三跨两临近重点区段!$A:$A=D156)*(三跨两临近重点区段!$F:$F="现存区段"),0))),"")</f>
        <v/>
      </c>
      <c r="X156" s="232" t="str">
        <f t="array" ref="X156">IFERROR(IF(INDEX(三跨两临近重点区段!$F:$F,MATCH(1,(MONTH(三跨两临近重点区段!$D:$D)=8)*(三跨两临近重点区段!$A:$A=D156),0))="已取消","已取消",INDEX(三跨两临近重点区段!$E:$E,MATCH(1,(MONTH(三跨两临近重点区段!$D:$D)=8)*(三跨两临近重点区段!$A:$A=D156)*(三跨两临近重点区段!$F:$F="现存区段"),0))),"")</f>
        <v/>
      </c>
      <c r="Y156" s="268" t="str">
        <f t="array" ref="Y156">IFERROR(IF(INDEX(三跨两临近重点区段!$F:$F,MATCH(1,(MONTH(三跨两临近重点区段!$D:$D)=9)*(三跨两临近重点区段!$A:$A=D156),0))="已取消","已取消",INDEX(三跨两临近重点区段!$D:$D,MATCH(1,(MONTH(三跨两临近重点区段!$D:$D)=9)*(三跨两临近重点区段!$A:$A=D156)*(三跨两临近重点区段!$F:$F="现存区段"),0))),"")</f>
        <v/>
      </c>
      <c r="Z156" s="232" t="str">
        <f t="array" ref="Z156">IFERROR(IF(INDEX(三跨两临近重点区段!$F:$F,MATCH(1,(MONTH(三跨两临近重点区段!$D:$D)=9)*(三跨两临近重点区段!$A:$A=D156),0))="已取消","已取消",INDEX(三跨两临近重点区段!$E:$E,MATCH(1,(MONTH(三跨两临近重点区段!$D:$D)=9)*(三跨两临近重点区段!$A:$A=D156)*(三跨两临近重点区段!$F:$F="现存区段"),0))),"")</f>
        <v/>
      </c>
      <c r="AA156" s="268" t="str">
        <f t="array" ref="AA156">IFERROR(IF(INDEX(三跨两临近重点区段!$F:$F,MATCH(1,(MONTH(三跨两临近重点区段!$D:$D)=10)*(三跨两临近重点区段!$A:$A=D156),0))="已取消","已取消",INDEX(三跨两临近重点区段!$D:$D,MATCH(1,(MONTH(三跨两临近重点区段!$D:$D)=10)*(三跨两临近重点区段!$A:$A=D156)*(三跨两临近重点区段!$F:$F="现存区段"),0))),"")</f>
        <v/>
      </c>
      <c r="AB156" s="72" t="str">
        <f t="array" ref="AB156">IFERROR(IF(INDEX(三跨两临近重点区段!$F:$F,MATCH(1,(MONTH(三跨两临近重点区段!$D:$D)=10)*(三跨两临近重点区段!$A:$A=D156),0))="已取消","已取消",INDEX(三跨两临近重点区段!$E:$E,MATCH(1,(MONTH(三跨两临近重点区段!$D:$D)=10)*(三跨两临近重点区段!$A:$A=D156)*(三跨两临近重点区段!$F:$F="现存区段"),0))),"")</f>
        <v/>
      </c>
      <c r="AC156" s="284" t="str">
        <f t="array" ref="AC156">IFERROR(IF(INDEX(三跨两临近重点区段!$F:$F,MATCH(1,(MONTH(三跨两临近重点区段!$D:$D)=11)*(三跨两临近重点区段!$A:$A=D156),0))="已取消","已取消",INDEX(三跨两临近重点区段!$D:$D,MATCH(1,(MONTH(三跨两临近重点区段!$D:$D)=11)*(三跨两临近重点区段!$A:$A=D156)*(三跨两临近重点区段!$F:$F="现存区段"),0))),"")</f>
        <v/>
      </c>
      <c r="AD156" s="72" t="str">
        <f t="array" ref="AD156">IFERROR(IF(INDEX(三跨两临近重点区段!$F:$F,MATCH(1,(MONTH(三跨两临近重点区段!$D:$D)=11)*(三跨两临近重点区段!$A:$A=D156),0))="已取消","已取消",INDEX(三跨两临近重点区段!$E:$E,MATCH(1,(MONTH(三跨两临近重点区段!$D:$D)=11)*(三跨两临近重点区段!$A:$A=D156)*(三跨两临近重点区段!$F:$F="现存区段"),0))),"")</f>
        <v/>
      </c>
      <c r="AE156" s="284" t="str">
        <f t="array" ref="AE156">IFERROR(IF(INDEX(三跨两临近重点区段!$F:$F,MATCH(1,(MONTH(三跨两临近重点区段!$D:$D)=12)*(三跨两临近重点区段!$A:$A=D156),0))="已取消","已取消",INDEX(三跨两临近重点区段!$D:$D,MATCH(1,(MONTH(三跨两临近重点区段!$D:$D)=12)*(三跨两临近重点区段!$A:$A=D156)*(三跨两临近重点区段!$F:$F="现存区段"),0))),"")</f>
        <v/>
      </c>
      <c r="AF156" s="72" t="str">
        <f t="array" ref="AF156">IFERROR(IF(INDEX(三跨两临近重点区段!$F:$F,MATCH(1,(MONTH(三跨两临近重点区段!$D:$D)=12)*(三跨两临近重点区段!$A:$A=D156),0))="已取消","已取消",INDEX(三跨两临近重点区段!$E:$E,MATCH(1,(MONTH(三跨两临近重点区段!$D:$D)=12)*(三跨两临近重点区段!$A:$A=D156)*(三跨两临近重点区段!$F:$F="现存区段"),0))),"")</f>
        <v/>
      </c>
      <c r="AH156" t="e">
        <f t="array" ref="AH156">INDEX(三跨两临近重点区段!$G:$G,MATCH(D156,三跨两临近重点区段!$A:$A,0))</f>
        <v>#N/A</v>
      </c>
      <c r="AI156" t="e">
        <f>INDEX(三跨两临近重点区段!$J:$J,MATCH(D156,三跨两临近重点区段!$A:$A,0))</f>
        <v>#N/A</v>
      </c>
    </row>
    <row r="157" ht="14.25" spans="1:35">
      <c r="A157" s="263" t="s">
        <v>363</v>
      </c>
      <c r="B157" s="264" t="s">
        <v>2176</v>
      </c>
      <c r="C157" s="263" t="s">
        <v>2113</v>
      </c>
      <c r="D157" s="263" t="s">
        <v>2367</v>
      </c>
      <c r="E157" s="265" t="s">
        <v>2137</v>
      </c>
      <c r="F157" s="264" t="s">
        <v>125</v>
      </c>
      <c r="G157" s="263" t="s">
        <v>2138</v>
      </c>
      <c r="H157" s="263" t="s">
        <v>1042</v>
      </c>
      <c r="I157" s="273"/>
      <c r="J157" s="196"/>
      <c r="K157" s="196"/>
      <c r="L157" s="196"/>
      <c r="M157" s="270"/>
      <c r="N157" s="270"/>
      <c r="O157" s="33"/>
      <c r="P157" s="107"/>
      <c r="Q157" s="279"/>
      <c r="R157" s="279"/>
      <c r="S157" s="278">
        <v>45447</v>
      </c>
      <c r="T157" s="279" t="s">
        <v>2117</v>
      </c>
      <c r="U157" s="268" t="str">
        <f t="array" ref="U157">IFERROR(IF(INDEX(三跨两临近重点区段!$F:$F,MATCH(1,(MONTH(三跨两临近重点区段!$D:$D)=7)*(三跨两临近重点区段!$A:$A=D157),0))="已取消","已取消",INDEX(三跨两临近重点区段!$D:$D,MATCH(1,(MONTH(三跨两临近重点区段!$D:$D)=7)*(三跨两临近重点区段!$A:$A=D157)*(三跨两临近重点区段!$F:$F="现存区段"),0))),"")</f>
        <v/>
      </c>
      <c r="V157" s="232" t="str">
        <f t="array" ref="V157">IFERROR(IF(INDEX(三跨两临近重点区段!$F:$F,MATCH(1,(MONTH(三跨两临近重点区段!$D:$D)=7)*(三跨两临近重点区段!$A:$A=D157),0))="已取消","已取消",INDEX(三跨两临近重点区段!$E:$E,MATCH(1,(MONTH(三跨两临近重点区段!$D:$D)=7)*(三跨两临近重点区段!$A:$A=D157)*(三跨两临近重点区段!$F:$F="现存区段"),0))),"")</f>
        <v/>
      </c>
      <c r="W157" s="268" t="str">
        <f t="array" ref="W157">IFERROR(IF(INDEX(三跨两临近重点区段!$F:$F,MATCH(1,(MONTH(三跨两临近重点区段!$D:$D)=8)*(三跨两临近重点区段!$A:$A=D157),0))="已取消","已取消",INDEX(三跨两临近重点区段!$D:$D,MATCH(1,(MONTH(三跨两临近重点区段!$D:$D)=8)*(三跨两临近重点区段!$A:$A=D157)*(三跨两临近重点区段!$F:$F="现存区段"),0))),"")</f>
        <v/>
      </c>
      <c r="X157" s="232" t="str">
        <f t="array" ref="X157">IFERROR(IF(INDEX(三跨两临近重点区段!$F:$F,MATCH(1,(MONTH(三跨两临近重点区段!$D:$D)=8)*(三跨两临近重点区段!$A:$A=D157),0))="已取消","已取消",INDEX(三跨两临近重点区段!$E:$E,MATCH(1,(MONTH(三跨两临近重点区段!$D:$D)=8)*(三跨两临近重点区段!$A:$A=D157)*(三跨两临近重点区段!$F:$F="现存区段"),0))),"")</f>
        <v/>
      </c>
      <c r="Y157" s="268" t="str">
        <f t="array" ref="Y157">IFERROR(IF(INDEX(三跨两临近重点区段!$F:$F,MATCH(1,(MONTH(三跨两临近重点区段!$D:$D)=9)*(三跨两临近重点区段!$A:$A=D157),0))="已取消","已取消",INDEX(三跨两临近重点区段!$D:$D,MATCH(1,(MONTH(三跨两临近重点区段!$D:$D)=9)*(三跨两临近重点区段!$A:$A=D157)*(三跨两临近重点区段!$F:$F="现存区段"),0))),"")</f>
        <v/>
      </c>
      <c r="Z157" s="232" t="str">
        <f t="array" ref="Z157">IFERROR(IF(INDEX(三跨两临近重点区段!$F:$F,MATCH(1,(MONTH(三跨两临近重点区段!$D:$D)=9)*(三跨两临近重点区段!$A:$A=D157),0))="已取消","已取消",INDEX(三跨两临近重点区段!$E:$E,MATCH(1,(MONTH(三跨两临近重点区段!$D:$D)=9)*(三跨两临近重点区段!$A:$A=D157)*(三跨两临近重点区段!$F:$F="现存区段"),0))),"")</f>
        <v/>
      </c>
      <c r="AA157" s="268" t="str">
        <f t="array" ref="AA157">IFERROR(IF(INDEX(三跨两临近重点区段!$F:$F,MATCH(1,(MONTH(三跨两临近重点区段!$D:$D)=10)*(三跨两临近重点区段!$A:$A=D157),0))="已取消","已取消",INDEX(三跨两临近重点区段!$D:$D,MATCH(1,(MONTH(三跨两临近重点区段!$D:$D)=10)*(三跨两临近重点区段!$A:$A=D157)*(三跨两临近重点区段!$F:$F="现存区段"),0))),"")</f>
        <v/>
      </c>
      <c r="AB157" s="72" t="str">
        <f t="array" ref="AB157">IFERROR(IF(INDEX(三跨两临近重点区段!$F:$F,MATCH(1,(MONTH(三跨两临近重点区段!$D:$D)=10)*(三跨两临近重点区段!$A:$A=D157),0))="已取消","已取消",INDEX(三跨两临近重点区段!$E:$E,MATCH(1,(MONTH(三跨两临近重点区段!$D:$D)=10)*(三跨两临近重点区段!$A:$A=D157)*(三跨两临近重点区段!$F:$F="现存区段"),0))),"")</f>
        <v/>
      </c>
      <c r="AC157" s="284" t="str">
        <f t="array" ref="AC157">IFERROR(IF(INDEX(三跨两临近重点区段!$F:$F,MATCH(1,(MONTH(三跨两临近重点区段!$D:$D)=11)*(三跨两临近重点区段!$A:$A=D157),0))="已取消","已取消",INDEX(三跨两临近重点区段!$D:$D,MATCH(1,(MONTH(三跨两临近重点区段!$D:$D)=11)*(三跨两临近重点区段!$A:$A=D157)*(三跨两临近重点区段!$F:$F="现存区段"),0))),"")</f>
        <v/>
      </c>
      <c r="AD157" s="72" t="str">
        <f t="array" ref="AD157">IFERROR(IF(INDEX(三跨两临近重点区段!$F:$F,MATCH(1,(MONTH(三跨两临近重点区段!$D:$D)=11)*(三跨两临近重点区段!$A:$A=D157),0))="已取消","已取消",INDEX(三跨两临近重点区段!$E:$E,MATCH(1,(MONTH(三跨两临近重点区段!$D:$D)=11)*(三跨两临近重点区段!$A:$A=D157)*(三跨两临近重点区段!$F:$F="现存区段"),0))),"")</f>
        <v/>
      </c>
      <c r="AE157" s="284" t="str">
        <f t="array" ref="AE157">IFERROR(IF(INDEX(三跨两临近重点区段!$F:$F,MATCH(1,(MONTH(三跨两临近重点区段!$D:$D)=12)*(三跨两临近重点区段!$A:$A=D157),0))="已取消","已取消",INDEX(三跨两临近重点区段!$D:$D,MATCH(1,(MONTH(三跨两临近重点区段!$D:$D)=12)*(三跨两临近重点区段!$A:$A=D157)*(三跨两临近重点区段!$F:$F="现存区段"),0))),"")</f>
        <v/>
      </c>
      <c r="AF157" s="72" t="str">
        <f t="array" ref="AF157">IFERROR(IF(INDEX(三跨两临近重点区段!$F:$F,MATCH(1,(MONTH(三跨两临近重点区段!$D:$D)=12)*(三跨两临近重点区段!$A:$A=D157),0))="已取消","已取消",INDEX(三跨两临近重点区段!$E:$E,MATCH(1,(MONTH(三跨两临近重点区段!$D:$D)=12)*(三跨两临近重点区段!$A:$A=D157)*(三跨两临近重点区段!$F:$F="现存区段"),0))),"")</f>
        <v/>
      </c>
      <c r="AH157" t="e">
        <f t="array" ref="AH157">INDEX(三跨两临近重点区段!$G:$G,MATCH(D157,三跨两临近重点区段!$A:$A,0))</f>
        <v>#N/A</v>
      </c>
      <c r="AI157" t="e">
        <f>INDEX(三跨两临近重点区段!$J:$J,MATCH(D157,三跨两临近重点区段!$A:$A,0))</f>
        <v>#N/A</v>
      </c>
    </row>
    <row r="158" ht="14.25" spans="1:35">
      <c r="A158" s="263" t="s">
        <v>363</v>
      </c>
      <c r="B158" s="264" t="s">
        <v>2368</v>
      </c>
      <c r="C158" s="263" t="s">
        <v>2120</v>
      </c>
      <c r="D158" s="263" t="s">
        <v>2369</v>
      </c>
      <c r="E158" s="265" t="s">
        <v>2137</v>
      </c>
      <c r="F158" s="264" t="s">
        <v>125</v>
      </c>
      <c r="G158" s="263" t="s">
        <v>2138</v>
      </c>
      <c r="H158" s="263" t="s">
        <v>1042</v>
      </c>
      <c r="I158" s="273"/>
      <c r="J158" s="196"/>
      <c r="K158" s="196"/>
      <c r="L158" s="196"/>
      <c r="M158" s="270"/>
      <c r="N158" s="270"/>
      <c r="O158" s="33"/>
      <c r="P158" s="107"/>
      <c r="Q158" s="279"/>
      <c r="R158" s="279"/>
      <c r="S158" s="278">
        <v>45447</v>
      </c>
      <c r="T158" s="279" t="s">
        <v>2117</v>
      </c>
      <c r="U158" s="268" t="str">
        <f t="array" ref="U158">IFERROR(IF(INDEX(三跨两临近重点区段!$F:$F,MATCH(1,(MONTH(三跨两临近重点区段!$D:$D)=7)*(三跨两临近重点区段!$A:$A=D158),0))="已取消","已取消",INDEX(三跨两临近重点区段!$D:$D,MATCH(1,(MONTH(三跨两临近重点区段!$D:$D)=7)*(三跨两临近重点区段!$A:$A=D158)*(三跨两临近重点区段!$F:$F="现存区段"),0))),"")</f>
        <v/>
      </c>
      <c r="V158" s="232" t="str">
        <f t="array" ref="V158">IFERROR(IF(INDEX(三跨两临近重点区段!$F:$F,MATCH(1,(MONTH(三跨两临近重点区段!$D:$D)=7)*(三跨两临近重点区段!$A:$A=D158),0))="已取消","已取消",INDEX(三跨两临近重点区段!$E:$E,MATCH(1,(MONTH(三跨两临近重点区段!$D:$D)=7)*(三跨两临近重点区段!$A:$A=D158)*(三跨两临近重点区段!$F:$F="现存区段"),0))),"")</f>
        <v/>
      </c>
      <c r="W158" s="268" t="str">
        <f t="array" ref="W158">IFERROR(IF(INDEX(三跨两临近重点区段!$F:$F,MATCH(1,(MONTH(三跨两临近重点区段!$D:$D)=8)*(三跨两临近重点区段!$A:$A=D158),0))="已取消","已取消",INDEX(三跨两临近重点区段!$D:$D,MATCH(1,(MONTH(三跨两临近重点区段!$D:$D)=8)*(三跨两临近重点区段!$A:$A=D158)*(三跨两临近重点区段!$F:$F="现存区段"),0))),"")</f>
        <v/>
      </c>
      <c r="X158" s="232" t="str">
        <f t="array" ref="X158">IFERROR(IF(INDEX(三跨两临近重点区段!$F:$F,MATCH(1,(MONTH(三跨两临近重点区段!$D:$D)=8)*(三跨两临近重点区段!$A:$A=D158),0))="已取消","已取消",INDEX(三跨两临近重点区段!$E:$E,MATCH(1,(MONTH(三跨两临近重点区段!$D:$D)=8)*(三跨两临近重点区段!$A:$A=D158)*(三跨两临近重点区段!$F:$F="现存区段"),0))),"")</f>
        <v/>
      </c>
      <c r="Y158" s="268" t="str">
        <f t="array" ref="Y158">IFERROR(IF(INDEX(三跨两临近重点区段!$F:$F,MATCH(1,(MONTH(三跨两临近重点区段!$D:$D)=9)*(三跨两临近重点区段!$A:$A=D158),0))="已取消","已取消",INDEX(三跨两临近重点区段!$D:$D,MATCH(1,(MONTH(三跨两临近重点区段!$D:$D)=9)*(三跨两临近重点区段!$A:$A=D158)*(三跨两临近重点区段!$F:$F="现存区段"),0))),"")</f>
        <v/>
      </c>
      <c r="Z158" s="232" t="str">
        <f t="array" ref="Z158">IFERROR(IF(INDEX(三跨两临近重点区段!$F:$F,MATCH(1,(MONTH(三跨两临近重点区段!$D:$D)=9)*(三跨两临近重点区段!$A:$A=D158),0))="已取消","已取消",INDEX(三跨两临近重点区段!$E:$E,MATCH(1,(MONTH(三跨两临近重点区段!$D:$D)=9)*(三跨两临近重点区段!$A:$A=D158)*(三跨两临近重点区段!$F:$F="现存区段"),0))),"")</f>
        <v/>
      </c>
      <c r="AA158" s="268" t="str">
        <f t="array" ref="AA158">IFERROR(IF(INDEX(三跨两临近重点区段!$F:$F,MATCH(1,(MONTH(三跨两临近重点区段!$D:$D)=10)*(三跨两临近重点区段!$A:$A=D158),0))="已取消","已取消",INDEX(三跨两临近重点区段!$D:$D,MATCH(1,(MONTH(三跨两临近重点区段!$D:$D)=10)*(三跨两临近重点区段!$A:$A=D158)*(三跨两临近重点区段!$F:$F="现存区段"),0))),"")</f>
        <v/>
      </c>
      <c r="AB158" s="72" t="str">
        <f t="array" ref="AB158">IFERROR(IF(INDEX(三跨两临近重点区段!$F:$F,MATCH(1,(MONTH(三跨两临近重点区段!$D:$D)=10)*(三跨两临近重点区段!$A:$A=D158),0))="已取消","已取消",INDEX(三跨两临近重点区段!$E:$E,MATCH(1,(MONTH(三跨两临近重点区段!$D:$D)=10)*(三跨两临近重点区段!$A:$A=D158)*(三跨两临近重点区段!$F:$F="现存区段"),0))),"")</f>
        <v/>
      </c>
      <c r="AC158" s="284" t="str">
        <f t="array" ref="AC158">IFERROR(IF(INDEX(三跨两临近重点区段!$F:$F,MATCH(1,(MONTH(三跨两临近重点区段!$D:$D)=11)*(三跨两临近重点区段!$A:$A=D158),0))="已取消","已取消",INDEX(三跨两临近重点区段!$D:$D,MATCH(1,(MONTH(三跨两临近重点区段!$D:$D)=11)*(三跨两临近重点区段!$A:$A=D158)*(三跨两临近重点区段!$F:$F="现存区段"),0))),"")</f>
        <v/>
      </c>
      <c r="AD158" s="72" t="str">
        <f t="array" ref="AD158">IFERROR(IF(INDEX(三跨两临近重点区段!$F:$F,MATCH(1,(MONTH(三跨两临近重点区段!$D:$D)=11)*(三跨两临近重点区段!$A:$A=D158),0))="已取消","已取消",INDEX(三跨两临近重点区段!$E:$E,MATCH(1,(MONTH(三跨两临近重点区段!$D:$D)=11)*(三跨两临近重点区段!$A:$A=D158)*(三跨两临近重点区段!$F:$F="现存区段"),0))),"")</f>
        <v/>
      </c>
      <c r="AE158" s="284" t="str">
        <f t="array" ref="AE158">IFERROR(IF(INDEX(三跨两临近重点区段!$F:$F,MATCH(1,(MONTH(三跨两临近重点区段!$D:$D)=12)*(三跨两临近重点区段!$A:$A=D158),0))="已取消","已取消",INDEX(三跨两临近重点区段!$D:$D,MATCH(1,(MONTH(三跨两临近重点区段!$D:$D)=12)*(三跨两临近重点区段!$A:$A=D158)*(三跨两临近重点区段!$F:$F="现存区段"),0))),"")</f>
        <v/>
      </c>
      <c r="AF158" s="72" t="str">
        <f t="array" ref="AF158">IFERROR(IF(INDEX(三跨两临近重点区段!$F:$F,MATCH(1,(MONTH(三跨两临近重点区段!$D:$D)=12)*(三跨两临近重点区段!$A:$A=D158),0))="已取消","已取消",INDEX(三跨两临近重点区段!$E:$E,MATCH(1,(MONTH(三跨两临近重点区段!$D:$D)=12)*(三跨两临近重点区段!$A:$A=D158)*(三跨两临近重点区段!$F:$F="现存区段"),0))),"")</f>
        <v/>
      </c>
      <c r="AH158" t="e">
        <f t="array" ref="AH158">INDEX(三跨两临近重点区段!$G:$G,MATCH(D158,三跨两临近重点区段!$A:$A,0))</f>
        <v>#N/A</v>
      </c>
      <c r="AI158" t="e">
        <f>INDEX(三跨两临近重点区段!$J:$J,MATCH(D158,三跨两临近重点区段!$A:$A,0))</f>
        <v>#N/A</v>
      </c>
    </row>
    <row r="159" ht="14.25" spans="1:35">
      <c r="A159" s="263" t="s">
        <v>363</v>
      </c>
      <c r="B159" s="264" t="s">
        <v>2368</v>
      </c>
      <c r="C159" s="263" t="s">
        <v>2177</v>
      </c>
      <c r="D159" s="263" t="s">
        <v>2370</v>
      </c>
      <c r="E159" s="265" t="s">
        <v>2137</v>
      </c>
      <c r="F159" s="264" t="s">
        <v>125</v>
      </c>
      <c r="G159" s="263" t="s">
        <v>2138</v>
      </c>
      <c r="H159" s="263" t="s">
        <v>1042</v>
      </c>
      <c r="I159" s="273"/>
      <c r="J159" s="196"/>
      <c r="K159" s="196"/>
      <c r="L159" s="196"/>
      <c r="M159" s="270"/>
      <c r="N159" s="270"/>
      <c r="O159" s="33"/>
      <c r="P159" s="107"/>
      <c r="Q159" s="279"/>
      <c r="R159" s="279"/>
      <c r="S159" s="278">
        <v>45447</v>
      </c>
      <c r="T159" s="279" t="s">
        <v>2117</v>
      </c>
      <c r="U159" s="268" t="str">
        <f t="array" ref="U159">IFERROR(IF(INDEX(三跨两临近重点区段!$F:$F,MATCH(1,(MONTH(三跨两临近重点区段!$D:$D)=7)*(三跨两临近重点区段!$A:$A=D159),0))="已取消","已取消",INDEX(三跨两临近重点区段!$D:$D,MATCH(1,(MONTH(三跨两临近重点区段!$D:$D)=7)*(三跨两临近重点区段!$A:$A=D159)*(三跨两临近重点区段!$F:$F="现存区段"),0))),"")</f>
        <v/>
      </c>
      <c r="V159" s="232" t="str">
        <f t="array" ref="V159">IFERROR(IF(INDEX(三跨两临近重点区段!$F:$F,MATCH(1,(MONTH(三跨两临近重点区段!$D:$D)=7)*(三跨两临近重点区段!$A:$A=D159),0))="已取消","已取消",INDEX(三跨两临近重点区段!$E:$E,MATCH(1,(MONTH(三跨两临近重点区段!$D:$D)=7)*(三跨两临近重点区段!$A:$A=D159)*(三跨两临近重点区段!$F:$F="现存区段"),0))),"")</f>
        <v/>
      </c>
      <c r="W159" s="268" t="str">
        <f t="array" ref="W159">IFERROR(IF(INDEX(三跨两临近重点区段!$F:$F,MATCH(1,(MONTH(三跨两临近重点区段!$D:$D)=8)*(三跨两临近重点区段!$A:$A=D159),0))="已取消","已取消",INDEX(三跨两临近重点区段!$D:$D,MATCH(1,(MONTH(三跨两临近重点区段!$D:$D)=8)*(三跨两临近重点区段!$A:$A=D159)*(三跨两临近重点区段!$F:$F="现存区段"),0))),"")</f>
        <v/>
      </c>
      <c r="X159" s="232" t="str">
        <f t="array" ref="X159">IFERROR(IF(INDEX(三跨两临近重点区段!$F:$F,MATCH(1,(MONTH(三跨两临近重点区段!$D:$D)=8)*(三跨两临近重点区段!$A:$A=D159),0))="已取消","已取消",INDEX(三跨两临近重点区段!$E:$E,MATCH(1,(MONTH(三跨两临近重点区段!$D:$D)=8)*(三跨两临近重点区段!$A:$A=D159)*(三跨两临近重点区段!$F:$F="现存区段"),0))),"")</f>
        <v/>
      </c>
      <c r="Y159" s="268" t="str">
        <f t="array" ref="Y159">IFERROR(IF(INDEX(三跨两临近重点区段!$F:$F,MATCH(1,(MONTH(三跨两临近重点区段!$D:$D)=9)*(三跨两临近重点区段!$A:$A=D159),0))="已取消","已取消",INDEX(三跨两临近重点区段!$D:$D,MATCH(1,(MONTH(三跨两临近重点区段!$D:$D)=9)*(三跨两临近重点区段!$A:$A=D159)*(三跨两临近重点区段!$F:$F="现存区段"),0))),"")</f>
        <v/>
      </c>
      <c r="Z159" s="232" t="str">
        <f t="array" ref="Z159">IFERROR(IF(INDEX(三跨两临近重点区段!$F:$F,MATCH(1,(MONTH(三跨两临近重点区段!$D:$D)=9)*(三跨两临近重点区段!$A:$A=D159),0))="已取消","已取消",INDEX(三跨两临近重点区段!$E:$E,MATCH(1,(MONTH(三跨两临近重点区段!$D:$D)=9)*(三跨两临近重点区段!$A:$A=D159)*(三跨两临近重点区段!$F:$F="现存区段"),0))),"")</f>
        <v/>
      </c>
      <c r="AA159" s="268" t="str">
        <f t="array" ref="AA159">IFERROR(IF(INDEX(三跨两临近重点区段!$F:$F,MATCH(1,(MONTH(三跨两临近重点区段!$D:$D)=10)*(三跨两临近重点区段!$A:$A=D159),0))="已取消","已取消",INDEX(三跨两临近重点区段!$D:$D,MATCH(1,(MONTH(三跨两临近重点区段!$D:$D)=10)*(三跨两临近重点区段!$A:$A=D159)*(三跨两临近重点区段!$F:$F="现存区段"),0))),"")</f>
        <v/>
      </c>
      <c r="AB159" s="72" t="str">
        <f t="array" ref="AB159">IFERROR(IF(INDEX(三跨两临近重点区段!$F:$F,MATCH(1,(MONTH(三跨两临近重点区段!$D:$D)=10)*(三跨两临近重点区段!$A:$A=D159),0))="已取消","已取消",INDEX(三跨两临近重点区段!$E:$E,MATCH(1,(MONTH(三跨两临近重点区段!$D:$D)=10)*(三跨两临近重点区段!$A:$A=D159)*(三跨两临近重点区段!$F:$F="现存区段"),0))),"")</f>
        <v/>
      </c>
      <c r="AC159" s="284" t="str">
        <f t="array" ref="AC159">IFERROR(IF(INDEX(三跨两临近重点区段!$F:$F,MATCH(1,(MONTH(三跨两临近重点区段!$D:$D)=11)*(三跨两临近重点区段!$A:$A=D159),0))="已取消","已取消",INDEX(三跨两临近重点区段!$D:$D,MATCH(1,(MONTH(三跨两临近重点区段!$D:$D)=11)*(三跨两临近重点区段!$A:$A=D159)*(三跨两临近重点区段!$F:$F="现存区段"),0))),"")</f>
        <v/>
      </c>
      <c r="AD159" s="72" t="str">
        <f t="array" ref="AD159">IFERROR(IF(INDEX(三跨两临近重点区段!$F:$F,MATCH(1,(MONTH(三跨两临近重点区段!$D:$D)=11)*(三跨两临近重点区段!$A:$A=D159),0))="已取消","已取消",INDEX(三跨两临近重点区段!$E:$E,MATCH(1,(MONTH(三跨两临近重点区段!$D:$D)=11)*(三跨两临近重点区段!$A:$A=D159)*(三跨两临近重点区段!$F:$F="现存区段"),0))),"")</f>
        <v/>
      </c>
      <c r="AE159" s="284" t="str">
        <f t="array" ref="AE159">IFERROR(IF(INDEX(三跨两临近重点区段!$F:$F,MATCH(1,(MONTH(三跨两临近重点区段!$D:$D)=12)*(三跨两临近重点区段!$A:$A=D159),0))="已取消","已取消",INDEX(三跨两临近重点区段!$D:$D,MATCH(1,(MONTH(三跨两临近重点区段!$D:$D)=12)*(三跨两临近重点区段!$A:$A=D159)*(三跨两临近重点区段!$F:$F="现存区段"),0))),"")</f>
        <v/>
      </c>
      <c r="AF159" s="72" t="str">
        <f t="array" ref="AF159">IFERROR(IF(INDEX(三跨两临近重点区段!$F:$F,MATCH(1,(MONTH(三跨两临近重点区段!$D:$D)=12)*(三跨两临近重点区段!$A:$A=D159),0))="已取消","已取消",INDEX(三跨两临近重点区段!$E:$E,MATCH(1,(MONTH(三跨两临近重点区段!$D:$D)=12)*(三跨两临近重点区段!$A:$A=D159)*(三跨两临近重点区段!$F:$F="现存区段"),0))),"")</f>
        <v/>
      </c>
      <c r="AH159" t="e">
        <f t="array" ref="AH159">INDEX(三跨两临近重点区段!$G:$G,MATCH(D159,三跨两临近重点区段!$A:$A,0))</f>
        <v>#N/A</v>
      </c>
      <c r="AI159" t="e">
        <f>INDEX(三跨两临近重点区段!$J:$J,MATCH(D159,三跨两临近重点区段!$A:$A,0))</f>
        <v>#N/A</v>
      </c>
    </row>
    <row r="160" ht="14.25" spans="1:35">
      <c r="A160" s="263" t="s">
        <v>363</v>
      </c>
      <c r="B160" s="264" t="s">
        <v>2368</v>
      </c>
      <c r="C160" s="263" t="s">
        <v>2113</v>
      </c>
      <c r="D160" s="263" t="s">
        <v>2371</v>
      </c>
      <c r="E160" s="265" t="s">
        <v>2137</v>
      </c>
      <c r="F160" s="264" t="s">
        <v>125</v>
      </c>
      <c r="G160" s="263" t="s">
        <v>2138</v>
      </c>
      <c r="H160" s="263" t="s">
        <v>1042</v>
      </c>
      <c r="I160" s="273"/>
      <c r="J160" s="196"/>
      <c r="K160" s="196"/>
      <c r="L160" s="196"/>
      <c r="M160" s="270"/>
      <c r="N160" s="270"/>
      <c r="O160" s="33"/>
      <c r="P160" s="107"/>
      <c r="Q160" s="279"/>
      <c r="R160" s="279"/>
      <c r="S160" s="278">
        <v>45447</v>
      </c>
      <c r="T160" s="279" t="s">
        <v>2117</v>
      </c>
      <c r="U160" s="268" t="str">
        <f t="array" ref="U160">IFERROR(IF(INDEX(三跨两临近重点区段!$F:$F,MATCH(1,(MONTH(三跨两临近重点区段!$D:$D)=7)*(三跨两临近重点区段!$A:$A=D160),0))="已取消","已取消",INDEX(三跨两临近重点区段!$D:$D,MATCH(1,(MONTH(三跨两临近重点区段!$D:$D)=7)*(三跨两临近重点区段!$A:$A=D160)*(三跨两临近重点区段!$F:$F="现存区段"),0))),"")</f>
        <v/>
      </c>
      <c r="V160" s="232" t="str">
        <f t="array" ref="V160">IFERROR(IF(INDEX(三跨两临近重点区段!$F:$F,MATCH(1,(MONTH(三跨两临近重点区段!$D:$D)=7)*(三跨两临近重点区段!$A:$A=D160),0))="已取消","已取消",INDEX(三跨两临近重点区段!$E:$E,MATCH(1,(MONTH(三跨两临近重点区段!$D:$D)=7)*(三跨两临近重点区段!$A:$A=D160)*(三跨两临近重点区段!$F:$F="现存区段"),0))),"")</f>
        <v/>
      </c>
      <c r="W160" s="268" t="str">
        <f t="array" ref="W160">IFERROR(IF(INDEX(三跨两临近重点区段!$F:$F,MATCH(1,(MONTH(三跨两临近重点区段!$D:$D)=8)*(三跨两临近重点区段!$A:$A=D160),0))="已取消","已取消",INDEX(三跨两临近重点区段!$D:$D,MATCH(1,(MONTH(三跨两临近重点区段!$D:$D)=8)*(三跨两临近重点区段!$A:$A=D160)*(三跨两临近重点区段!$F:$F="现存区段"),0))),"")</f>
        <v/>
      </c>
      <c r="X160" s="232" t="str">
        <f t="array" ref="X160">IFERROR(IF(INDEX(三跨两临近重点区段!$F:$F,MATCH(1,(MONTH(三跨两临近重点区段!$D:$D)=8)*(三跨两临近重点区段!$A:$A=D160),0))="已取消","已取消",INDEX(三跨两临近重点区段!$E:$E,MATCH(1,(MONTH(三跨两临近重点区段!$D:$D)=8)*(三跨两临近重点区段!$A:$A=D160)*(三跨两临近重点区段!$F:$F="现存区段"),0))),"")</f>
        <v/>
      </c>
      <c r="Y160" s="268" t="str">
        <f t="array" ref="Y160">IFERROR(IF(INDEX(三跨两临近重点区段!$F:$F,MATCH(1,(MONTH(三跨两临近重点区段!$D:$D)=9)*(三跨两临近重点区段!$A:$A=D160),0))="已取消","已取消",INDEX(三跨两临近重点区段!$D:$D,MATCH(1,(MONTH(三跨两临近重点区段!$D:$D)=9)*(三跨两临近重点区段!$A:$A=D160)*(三跨两临近重点区段!$F:$F="现存区段"),0))),"")</f>
        <v/>
      </c>
      <c r="Z160" s="232" t="str">
        <f t="array" ref="Z160">IFERROR(IF(INDEX(三跨两临近重点区段!$F:$F,MATCH(1,(MONTH(三跨两临近重点区段!$D:$D)=9)*(三跨两临近重点区段!$A:$A=D160),0))="已取消","已取消",INDEX(三跨两临近重点区段!$E:$E,MATCH(1,(MONTH(三跨两临近重点区段!$D:$D)=9)*(三跨两临近重点区段!$A:$A=D160)*(三跨两临近重点区段!$F:$F="现存区段"),0))),"")</f>
        <v/>
      </c>
      <c r="AA160" s="268" t="str">
        <f t="array" ref="AA160">IFERROR(IF(INDEX(三跨两临近重点区段!$F:$F,MATCH(1,(MONTH(三跨两临近重点区段!$D:$D)=10)*(三跨两临近重点区段!$A:$A=D160),0))="已取消","已取消",INDEX(三跨两临近重点区段!$D:$D,MATCH(1,(MONTH(三跨两临近重点区段!$D:$D)=10)*(三跨两临近重点区段!$A:$A=D160)*(三跨两临近重点区段!$F:$F="现存区段"),0))),"")</f>
        <v/>
      </c>
      <c r="AB160" s="72" t="str">
        <f t="array" ref="AB160">IFERROR(IF(INDEX(三跨两临近重点区段!$F:$F,MATCH(1,(MONTH(三跨两临近重点区段!$D:$D)=10)*(三跨两临近重点区段!$A:$A=D160),0))="已取消","已取消",INDEX(三跨两临近重点区段!$E:$E,MATCH(1,(MONTH(三跨两临近重点区段!$D:$D)=10)*(三跨两临近重点区段!$A:$A=D160)*(三跨两临近重点区段!$F:$F="现存区段"),0))),"")</f>
        <v/>
      </c>
      <c r="AC160" s="284" t="str">
        <f t="array" ref="AC160">IFERROR(IF(INDEX(三跨两临近重点区段!$F:$F,MATCH(1,(MONTH(三跨两临近重点区段!$D:$D)=11)*(三跨两临近重点区段!$A:$A=D160),0))="已取消","已取消",INDEX(三跨两临近重点区段!$D:$D,MATCH(1,(MONTH(三跨两临近重点区段!$D:$D)=11)*(三跨两临近重点区段!$A:$A=D160)*(三跨两临近重点区段!$F:$F="现存区段"),0))),"")</f>
        <v/>
      </c>
      <c r="AD160" s="72" t="str">
        <f t="array" ref="AD160">IFERROR(IF(INDEX(三跨两临近重点区段!$F:$F,MATCH(1,(MONTH(三跨两临近重点区段!$D:$D)=11)*(三跨两临近重点区段!$A:$A=D160),0))="已取消","已取消",INDEX(三跨两临近重点区段!$E:$E,MATCH(1,(MONTH(三跨两临近重点区段!$D:$D)=11)*(三跨两临近重点区段!$A:$A=D160)*(三跨两临近重点区段!$F:$F="现存区段"),0))),"")</f>
        <v/>
      </c>
      <c r="AE160" s="284" t="str">
        <f t="array" ref="AE160">IFERROR(IF(INDEX(三跨两临近重点区段!$F:$F,MATCH(1,(MONTH(三跨两临近重点区段!$D:$D)=12)*(三跨两临近重点区段!$A:$A=D160),0))="已取消","已取消",INDEX(三跨两临近重点区段!$D:$D,MATCH(1,(MONTH(三跨两临近重点区段!$D:$D)=12)*(三跨两临近重点区段!$A:$A=D160)*(三跨两临近重点区段!$F:$F="现存区段"),0))),"")</f>
        <v/>
      </c>
      <c r="AF160" s="72" t="str">
        <f t="array" ref="AF160">IFERROR(IF(INDEX(三跨两临近重点区段!$F:$F,MATCH(1,(MONTH(三跨两临近重点区段!$D:$D)=12)*(三跨两临近重点区段!$A:$A=D160),0))="已取消","已取消",INDEX(三跨两临近重点区段!$E:$E,MATCH(1,(MONTH(三跨两临近重点区段!$D:$D)=12)*(三跨两临近重点区段!$A:$A=D160)*(三跨两临近重点区段!$F:$F="现存区段"),0))),"")</f>
        <v/>
      </c>
      <c r="AH160" t="e">
        <f t="array" ref="AH160">INDEX(三跨两临近重点区段!$G:$G,MATCH(D160,三跨两临近重点区段!$A:$A,0))</f>
        <v>#N/A</v>
      </c>
      <c r="AI160" t="e">
        <f>INDEX(三跨两临近重点区段!$J:$J,MATCH(D160,三跨两临近重点区段!$A:$A,0))</f>
        <v>#N/A</v>
      </c>
    </row>
    <row r="161" ht="14.25" spans="1:35">
      <c r="A161" s="263" t="s">
        <v>150</v>
      </c>
      <c r="B161" s="264" t="s">
        <v>2372</v>
      </c>
      <c r="C161" s="263" t="s">
        <v>2135</v>
      </c>
      <c r="D161" s="263" t="s">
        <v>2373</v>
      </c>
      <c r="E161" s="265" t="s">
        <v>2137</v>
      </c>
      <c r="F161" s="264" t="s">
        <v>125</v>
      </c>
      <c r="G161" s="263" t="s">
        <v>2138</v>
      </c>
      <c r="H161" s="263" t="s">
        <v>1014</v>
      </c>
      <c r="I161" s="273"/>
      <c r="J161" s="196"/>
      <c r="K161" s="196"/>
      <c r="L161" s="196"/>
      <c r="M161" s="270"/>
      <c r="N161" s="270"/>
      <c r="O161" s="33"/>
      <c r="P161" s="107"/>
      <c r="Q161" s="279"/>
      <c r="R161" s="279"/>
      <c r="S161" s="278">
        <v>45447</v>
      </c>
      <c r="T161" s="279" t="s">
        <v>2117</v>
      </c>
      <c r="U161" s="268" t="str">
        <f t="array" ref="U161">IFERROR(IF(INDEX(三跨两临近重点区段!$F:$F,MATCH(1,(MONTH(三跨两临近重点区段!$D:$D)=7)*(三跨两临近重点区段!$A:$A=D161),0))="已取消","已取消",INDEX(三跨两临近重点区段!$D:$D,MATCH(1,(MONTH(三跨两临近重点区段!$D:$D)=7)*(三跨两临近重点区段!$A:$A=D161)*(三跨两临近重点区段!$F:$F="现存区段"),0))),"")</f>
        <v/>
      </c>
      <c r="V161" s="232" t="str">
        <f t="array" ref="V161">IFERROR(IF(INDEX(三跨两临近重点区段!$F:$F,MATCH(1,(MONTH(三跨两临近重点区段!$D:$D)=7)*(三跨两临近重点区段!$A:$A=D161),0))="已取消","已取消",INDEX(三跨两临近重点区段!$E:$E,MATCH(1,(MONTH(三跨两临近重点区段!$D:$D)=7)*(三跨两临近重点区段!$A:$A=D161)*(三跨两临近重点区段!$F:$F="现存区段"),0))),"")</f>
        <v/>
      </c>
      <c r="W161" s="268" t="str">
        <f t="array" ref="W161">IFERROR(IF(INDEX(三跨两临近重点区段!$F:$F,MATCH(1,(MONTH(三跨两临近重点区段!$D:$D)=8)*(三跨两临近重点区段!$A:$A=D161),0))="已取消","已取消",INDEX(三跨两临近重点区段!$D:$D,MATCH(1,(MONTH(三跨两临近重点区段!$D:$D)=8)*(三跨两临近重点区段!$A:$A=D161)*(三跨两临近重点区段!$F:$F="现存区段"),0))),"")</f>
        <v/>
      </c>
      <c r="X161" s="232" t="str">
        <f t="array" ref="X161">IFERROR(IF(INDEX(三跨两临近重点区段!$F:$F,MATCH(1,(MONTH(三跨两临近重点区段!$D:$D)=8)*(三跨两临近重点区段!$A:$A=D161),0))="已取消","已取消",INDEX(三跨两临近重点区段!$E:$E,MATCH(1,(MONTH(三跨两临近重点区段!$D:$D)=8)*(三跨两临近重点区段!$A:$A=D161)*(三跨两临近重点区段!$F:$F="现存区段"),0))),"")</f>
        <v/>
      </c>
      <c r="Y161" s="268" t="str">
        <f t="array" ref="Y161">IFERROR(IF(INDEX(三跨两临近重点区段!$F:$F,MATCH(1,(MONTH(三跨两临近重点区段!$D:$D)=9)*(三跨两临近重点区段!$A:$A=D161),0))="已取消","已取消",INDEX(三跨两临近重点区段!$D:$D,MATCH(1,(MONTH(三跨两临近重点区段!$D:$D)=9)*(三跨两临近重点区段!$A:$A=D161)*(三跨两临近重点区段!$F:$F="现存区段"),0))),"")</f>
        <v/>
      </c>
      <c r="Z161" s="232" t="str">
        <f t="array" ref="Z161">IFERROR(IF(INDEX(三跨两临近重点区段!$F:$F,MATCH(1,(MONTH(三跨两临近重点区段!$D:$D)=9)*(三跨两临近重点区段!$A:$A=D161),0))="已取消","已取消",INDEX(三跨两临近重点区段!$E:$E,MATCH(1,(MONTH(三跨两临近重点区段!$D:$D)=9)*(三跨两临近重点区段!$A:$A=D161)*(三跨两临近重点区段!$F:$F="现存区段"),0))),"")</f>
        <v/>
      </c>
      <c r="AA161" s="268" t="str">
        <f t="array" ref="AA161">IFERROR(IF(INDEX(三跨两临近重点区段!$F:$F,MATCH(1,(MONTH(三跨两临近重点区段!$D:$D)=10)*(三跨两临近重点区段!$A:$A=D161),0))="已取消","已取消",INDEX(三跨两临近重点区段!$D:$D,MATCH(1,(MONTH(三跨两临近重点区段!$D:$D)=10)*(三跨两临近重点区段!$A:$A=D161)*(三跨两临近重点区段!$F:$F="现存区段"),0))),"")</f>
        <v/>
      </c>
      <c r="AB161" s="72" t="str">
        <f t="array" ref="AB161">IFERROR(IF(INDEX(三跨两临近重点区段!$F:$F,MATCH(1,(MONTH(三跨两临近重点区段!$D:$D)=10)*(三跨两临近重点区段!$A:$A=D161),0))="已取消","已取消",INDEX(三跨两临近重点区段!$E:$E,MATCH(1,(MONTH(三跨两临近重点区段!$D:$D)=10)*(三跨两临近重点区段!$A:$A=D161)*(三跨两临近重点区段!$F:$F="现存区段"),0))),"")</f>
        <v/>
      </c>
      <c r="AC161" s="284" t="str">
        <f t="array" ref="AC161">IFERROR(IF(INDEX(三跨两临近重点区段!$F:$F,MATCH(1,(MONTH(三跨两临近重点区段!$D:$D)=11)*(三跨两临近重点区段!$A:$A=D161),0))="已取消","已取消",INDEX(三跨两临近重点区段!$D:$D,MATCH(1,(MONTH(三跨两临近重点区段!$D:$D)=11)*(三跨两临近重点区段!$A:$A=D161)*(三跨两临近重点区段!$F:$F="现存区段"),0))),"")</f>
        <v/>
      </c>
      <c r="AD161" s="72" t="str">
        <f t="array" ref="AD161">IFERROR(IF(INDEX(三跨两临近重点区段!$F:$F,MATCH(1,(MONTH(三跨两临近重点区段!$D:$D)=11)*(三跨两临近重点区段!$A:$A=D161),0))="已取消","已取消",INDEX(三跨两临近重点区段!$E:$E,MATCH(1,(MONTH(三跨两临近重点区段!$D:$D)=11)*(三跨两临近重点区段!$A:$A=D161)*(三跨两临近重点区段!$F:$F="现存区段"),0))),"")</f>
        <v/>
      </c>
      <c r="AE161" s="284" t="str">
        <f t="array" ref="AE161">IFERROR(IF(INDEX(三跨两临近重点区段!$F:$F,MATCH(1,(MONTH(三跨两临近重点区段!$D:$D)=12)*(三跨两临近重点区段!$A:$A=D161),0))="已取消","已取消",INDEX(三跨两临近重点区段!$D:$D,MATCH(1,(MONTH(三跨两临近重点区段!$D:$D)=12)*(三跨两临近重点区段!$A:$A=D161)*(三跨两临近重点区段!$F:$F="现存区段"),0))),"")</f>
        <v/>
      </c>
      <c r="AF161" s="72" t="str">
        <f t="array" ref="AF161">IFERROR(IF(INDEX(三跨两临近重点区段!$F:$F,MATCH(1,(MONTH(三跨两临近重点区段!$D:$D)=12)*(三跨两临近重点区段!$A:$A=D161),0))="已取消","已取消",INDEX(三跨两临近重点区段!$E:$E,MATCH(1,(MONTH(三跨两临近重点区段!$D:$D)=12)*(三跨两临近重点区段!$A:$A=D161)*(三跨两临近重点区段!$F:$F="现存区段"),0))),"")</f>
        <v/>
      </c>
      <c r="AH161" t="e">
        <f t="array" ref="AH161">INDEX(三跨两临近重点区段!$G:$G,MATCH(D161,三跨两临近重点区段!$A:$A,0))</f>
        <v>#N/A</v>
      </c>
      <c r="AI161" t="e">
        <f>INDEX(三跨两临近重点区段!$J:$J,MATCH(D161,三跨两临近重点区段!$A:$A,0))</f>
        <v>#N/A</v>
      </c>
    </row>
    <row r="162" ht="14.25" spans="1:35">
      <c r="A162" s="263" t="s">
        <v>150</v>
      </c>
      <c r="B162" s="264" t="s">
        <v>2151</v>
      </c>
      <c r="C162" s="263" t="s">
        <v>2152</v>
      </c>
      <c r="D162" s="263" t="s">
        <v>2374</v>
      </c>
      <c r="E162" s="265" t="s">
        <v>2137</v>
      </c>
      <c r="F162" s="264" t="s">
        <v>125</v>
      </c>
      <c r="G162" s="263" t="s">
        <v>2138</v>
      </c>
      <c r="H162" s="263" t="s">
        <v>1068</v>
      </c>
      <c r="I162" s="273"/>
      <c r="J162" s="196"/>
      <c r="K162" s="196"/>
      <c r="L162" s="196"/>
      <c r="M162" s="270"/>
      <c r="N162" s="270"/>
      <c r="O162" s="33"/>
      <c r="P162" s="107"/>
      <c r="Q162" s="279"/>
      <c r="R162" s="279"/>
      <c r="S162" s="278">
        <v>45447</v>
      </c>
      <c r="T162" s="279" t="s">
        <v>2117</v>
      </c>
      <c r="U162" s="268" t="str">
        <f t="array" ref="U162">IFERROR(IF(INDEX(三跨两临近重点区段!$F:$F,MATCH(1,(MONTH(三跨两临近重点区段!$D:$D)=7)*(三跨两临近重点区段!$A:$A=D162),0))="已取消","已取消",INDEX(三跨两临近重点区段!$D:$D,MATCH(1,(MONTH(三跨两临近重点区段!$D:$D)=7)*(三跨两临近重点区段!$A:$A=D162)*(三跨两临近重点区段!$F:$F="现存区段"),0))),"")</f>
        <v/>
      </c>
      <c r="V162" s="232" t="str">
        <f t="array" ref="V162">IFERROR(IF(INDEX(三跨两临近重点区段!$F:$F,MATCH(1,(MONTH(三跨两临近重点区段!$D:$D)=7)*(三跨两临近重点区段!$A:$A=D162),0))="已取消","已取消",INDEX(三跨两临近重点区段!$E:$E,MATCH(1,(MONTH(三跨两临近重点区段!$D:$D)=7)*(三跨两临近重点区段!$A:$A=D162)*(三跨两临近重点区段!$F:$F="现存区段"),0))),"")</f>
        <v/>
      </c>
      <c r="W162" s="268" t="str">
        <f t="array" ref="W162">IFERROR(IF(INDEX(三跨两临近重点区段!$F:$F,MATCH(1,(MONTH(三跨两临近重点区段!$D:$D)=8)*(三跨两临近重点区段!$A:$A=D162),0))="已取消","已取消",INDEX(三跨两临近重点区段!$D:$D,MATCH(1,(MONTH(三跨两临近重点区段!$D:$D)=8)*(三跨两临近重点区段!$A:$A=D162)*(三跨两临近重点区段!$F:$F="现存区段"),0))),"")</f>
        <v/>
      </c>
      <c r="X162" s="232" t="str">
        <f t="array" ref="X162">IFERROR(IF(INDEX(三跨两临近重点区段!$F:$F,MATCH(1,(MONTH(三跨两临近重点区段!$D:$D)=8)*(三跨两临近重点区段!$A:$A=D162),0))="已取消","已取消",INDEX(三跨两临近重点区段!$E:$E,MATCH(1,(MONTH(三跨两临近重点区段!$D:$D)=8)*(三跨两临近重点区段!$A:$A=D162)*(三跨两临近重点区段!$F:$F="现存区段"),0))),"")</f>
        <v/>
      </c>
      <c r="Y162" s="268" t="str">
        <f t="array" ref="Y162">IFERROR(IF(INDEX(三跨两临近重点区段!$F:$F,MATCH(1,(MONTH(三跨两临近重点区段!$D:$D)=9)*(三跨两临近重点区段!$A:$A=D162),0))="已取消","已取消",INDEX(三跨两临近重点区段!$D:$D,MATCH(1,(MONTH(三跨两临近重点区段!$D:$D)=9)*(三跨两临近重点区段!$A:$A=D162)*(三跨两临近重点区段!$F:$F="现存区段"),0))),"")</f>
        <v/>
      </c>
      <c r="Z162" s="232" t="str">
        <f t="array" ref="Z162">IFERROR(IF(INDEX(三跨两临近重点区段!$F:$F,MATCH(1,(MONTH(三跨两临近重点区段!$D:$D)=9)*(三跨两临近重点区段!$A:$A=D162),0))="已取消","已取消",INDEX(三跨两临近重点区段!$E:$E,MATCH(1,(MONTH(三跨两临近重点区段!$D:$D)=9)*(三跨两临近重点区段!$A:$A=D162)*(三跨两临近重点区段!$F:$F="现存区段"),0))),"")</f>
        <v/>
      </c>
      <c r="AA162" s="268" t="str">
        <f t="array" ref="AA162">IFERROR(IF(INDEX(三跨两临近重点区段!$F:$F,MATCH(1,(MONTH(三跨两临近重点区段!$D:$D)=10)*(三跨两临近重点区段!$A:$A=D162),0))="已取消","已取消",INDEX(三跨两临近重点区段!$D:$D,MATCH(1,(MONTH(三跨两临近重点区段!$D:$D)=10)*(三跨两临近重点区段!$A:$A=D162)*(三跨两临近重点区段!$F:$F="现存区段"),0))),"")</f>
        <v/>
      </c>
      <c r="AB162" s="72" t="str">
        <f t="array" ref="AB162">IFERROR(IF(INDEX(三跨两临近重点区段!$F:$F,MATCH(1,(MONTH(三跨两临近重点区段!$D:$D)=10)*(三跨两临近重点区段!$A:$A=D162),0))="已取消","已取消",INDEX(三跨两临近重点区段!$E:$E,MATCH(1,(MONTH(三跨两临近重点区段!$D:$D)=10)*(三跨两临近重点区段!$A:$A=D162)*(三跨两临近重点区段!$F:$F="现存区段"),0))),"")</f>
        <v/>
      </c>
      <c r="AC162" s="284" t="str">
        <f t="array" ref="AC162">IFERROR(IF(INDEX(三跨两临近重点区段!$F:$F,MATCH(1,(MONTH(三跨两临近重点区段!$D:$D)=11)*(三跨两临近重点区段!$A:$A=D162),0))="已取消","已取消",INDEX(三跨两临近重点区段!$D:$D,MATCH(1,(MONTH(三跨两临近重点区段!$D:$D)=11)*(三跨两临近重点区段!$A:$A=D162)*(三跨两临近重点区段!$F:$F="现存区段"),0))),"")</f>
        <v/>
      </c>
      <c r="AD162" s="72" t="str">
        <f t="array" ref="AD162">IFERROR(IF(INDEX(三跨两临近重点区段!$F:$F,MATCH(1,(MONTH(三跨两临近重点区段!$D:$D)=11)*(三跨两临近重点区段!$A:$A=D162),0))="已取消","已取消",INDEX(三跨两临近重点区段!$E:$E,MATCH(1,(MONTH(三跨两临近重点区段!$D:$D)=11)*(三跨两临近重点区段!$A:$A=D162)*(三跨两临近重点区段!$F:$F="现存区段"),0))),"")</f>
        <v/>
      </c>
      <c r="AE162" s="284" t="str">
        <f t="array" ref="AE162">IFERROR(IF(INDEX(三跨两临近重点区段!$F:$F,MATCH(1,(MONTH(三跨两临近重点区段!$D:$D)=12)*(三跨两临近重点区段!$A:$A=D162),0))="已取消","已取消",INDEX(三跨两临近重点区段!$D:$D,MATCH(1,(MONTH(三跨两临近重点区段!$D:$D)=12)*(三跨两临近重点区段!$A:$A=D162)*(三跨两临近重点区段!$F:$F="现存区段"),0))),"")</f>
        <v/>
      </c>
      <c r="AF162" s="72" t="str">
        <f t="array" ref="AF162">IFERROR(IF(INDEX(三跨两临近重点区段!$F:$F,MATCH(1,(MONTH(三跨两临近重点区段!$D:$D)=12)*(三跨两临近重点区段!$A:$A=D162),0))="已取消","已取消",INDEX(三跨两临近重点区段!$E:$E,MATCH(1,(MONTH(三跨两临近重点区段!$D:$D)=12)*(三跨两临近重点区段!$A:$A=D162)*(三跨两临近重点区段!$F:$F="现存区段"),0))),"")</f>
        <v/>
      </c>
      <c r="AH162" t="e">
        <f t="array" ref="AH162">INDEX(三跨两临近重点区段!$G:$G,MATCH(D162,三跨两临近重点区段!$A:$A,0))</f>
        <v>#N/A</v>
      </c>
      <c r="AI162" t="e">
        <f>INDEX(三跨两临近重点区段!$J:$J,MATCH(D162,三跨两临近重点区段!$A:$A,0))</f>
        <v>#N/A</v>
      </c>
    </row>
    <row r="163" ht="14.25" spans="1:35">
      <c r="A163" s="263" t="s">
        <v>150</v>
      </c>
      <c r="B163" s="264" t="s">
        <v>2375</v>
      </c>
      <c r="C163" s="263" t="s">
        <v>2376</v>
      </c>
      <c r="D163" s="263" t="s">
        <v>2377</v>
      </c>
      <c r="E163" s="265" t="s">
        <v>2378</v>
      </c>
      <c r="F163" s="264" t="s">
        <v>125</v>
      </c>
      <c r="G163" s="263" t="s">
        <v>791</v>
      </c>
      <c r="H163" s="263" t="s">
        <v>837</v>
      </c>
      <c r="I163" s="273"/>
      <c r="J163" s="196"/>
      <c r="K163" s="196"/>
      <c r="L163" s="196"/>
      <c r="M163" s="270"/>
      <c r="N163" s="270"/>
      <c r="O163" s="33"/>
      <c r="P163" s="107"/>
      <c r="Q163" s="279"/>
      <c r="R163" s="279"/>
      <c r="S163" s="281"/>
      <c r="T163" s="279"/>
      <c r="U163" s="268" t="str">
        <f t="array" ref="U163">IFERROR(IF(INDEX(三跨两临近重点区段!$F:$F,MATCH(1,(MONTH(三跨两临近重点区段!$D:$D)=7)*(三跨两临近重点区段!$A:$A=D163),0))="已取消","已取消",INDEX(三跨两临近重点区段!$D:$D,MATCH(1,(MONTH(三跨两临近重点区段!$D:$D)=7)*(三跨两临近重点区段!$A:$A=D163)*(三跨两临近重点区段!$F:$F="现存区段"),0))),"")</f>
        <v/>
      </c>
      <c r="V163" s="232" t="str">
        <f t="array" ref="V163">IFERROR(IF(INDEX(三跨两临近重点区段!$F:$F,MATCH(1,(MONTH(三跨两临近重点区段!$D:$D)=7)*(三跨两临近重点区段!$A:$A=D163),0))="已取消","已取消",INDEX(三跨两临近重点区段!$E:$E,MATCH(1,(MONTH(三跨两临近重点区段!$D:$D)=7)*(三跨两临近重点区段!$A:$A=D163)*(三跨两临近重点区段!$F:$F="现存区段"),0))),"")</f>
        <v/>
      </c>
      <c r="W163" s="268" t="str">
        <f t="array" ref="W163">IFERROR(IF(INDEX(三跨两临近重点区段!$F:$F,MATCH(1,(MONTH(三跨两临近重点区段!$D:$D)=8)*(三跨两临近重点区段!$A:$A=D163),0))="已取消","已取消",INDEX(三跨两临近重点区段!$D:$D,MATCH(1,(MONTH(三跨两临近重点区段!$D:$D)=8)*(三跨两临近重点区段!$A:$A=D163)*(三跨两临近重点区段!$F:$F="现存区段"),0))),"")</f>
        <v/>
      </c>
      <c r="X163" s="232" t="str">
        <f t="array" ref="X163">IFERROR(IF(INDEX(三跨两临近重点区段!$F:$F,MATCH(1,(MONTH(三跨两临近重点区段!$D:$D)=8)*(三跨两临近重点区段!$A:$A=D163),0))="已取消","已取消",INDEX(三跨两临近重点区段!$E:$E,MATCH(1,(MONTH(三跨两临近重点区段!$D:$D)=8)*(三跨两临近重点区段!$A:$A=D163)*(三跨两临近重点区段!$F:$F="现存区段"),0))),"")</f>
        <v/>
      </c>
      <c r="Y163" s="268" t="str">
        <f t="array" ref="Y163">IFERROR(IF(INDEX(三跨两临近重点区段!$F:$F,MATCH(1,(MONTH(三跨两临近重点区段!$D:$D)=9)*(三跨两临近重点区段!$A:$A=D163),0))="已取消","已取消",INDEX(三跨两临近重点区段!$D:$D,MATCH(1,(MONTH(三跨两临近重点区段!$D:$D)=9)*(三跨两临近重点区段!$A:$A=D163)*(三跨两临近重点区段!$F:$F="现存区段"),0))),"")</f>
        <v/>
      </c>
      <c r="Z163" s="232" t="str">
        <f t="array" ref="Z163">IFERROR(IF(INDEX(三跨两临近重点区段!$F:$F,MATCH(1,(MONTH(三跨两临近重点区段!$D:$D)=9)*(三跨两临近重点区段!$A:$A=D163),0))="已取消","已取消",INDEX(三跨两临近重点区段!$E:$E,MATCH(1,(MONTH(三跨两临近重点区段!$D:$D)=9)*(三跨两临近重点区段!$A:$A=D163)*(三跨两临近重点区段!$F:$F="现存区段"),0))),"")</f>
        <v/>
      </c>
      <c r="AA163" s="268" t="str">
        <f t="array" ref="AA163">IFERROR(IF(INDEX(三跨两临近重点区段!$F:$F,MATCH(1,(MONTH(三跨两临近重点区段!$D:$D)=10)*(三跨两临近重点区段!$A:$A=D163),0))="已取消","已取消",INDEX(三跨两临近重点区段!$D:$D,MATCH(1,(MONTH(三跨两临近重点区段!$D:$D)=10)*(三跨两临近重点区段!$A:$A=D163)*(三跨两临近重点区段!$F:$F="现存区段"),0))),"")</f>
        <v/>
      </c>
      <c r="AB163" s="72" t="str">
        <f t="array" ref="AB163">IFERROR(IF(INDEX(三跨两临近重点区段!$F:$F,MATCH(1,(MONTH(三跨两临近重点区段!$D:$D)=10)*(三跨两临近重点区段!$A:$A=D163),0))="已取消","已取消",INDEX(三跨两临近重点区段!$E:$E,MATCH(1,(MONTH(三跨两临近重点区段!$D:$D)=10)*(三跨两临近重点区段!$A:$A=D163)*(三跨两临近重点区段!$F:$F="现存区段"),0))),"")</f>
        <v/>
      </c>
      <c r="AC163" s="284" t="str">
        <f t="array" ref="AC163">IFERROR(IF(INDEX(三跨两临近重点区段!$F:$F,MATCH(1,(MONTH(三跨两临近重点区段!$D:$D)=11)*(三跨两临近重点区段!$A:$A=D163),0))="已取消","已取消",INDEX(三跨两临近重点区段!$D:$D,MATCH(1,(MONTH(三跨两临近重点区段!$D:$D)=11)*(三跨两临近重点区段!$A:$A=D163)*(三跨两临近重点区段!$F:$F="现存区段"),0))),"")</f>
        <v/>
      </c>
      <c r="AD163" s="72" t="str">
        <f t="array" ref="AD163">IFERROR(IF(INDEX(三跨两临近重点区段!$F:$F,MATCH(1,(MONTH(三跨两临近重点区段!$D:$D)=11)*(三跨两临近重点区段!$A:$A=D163),0))="已取消","已取消",INDEX(三跨两临近重点区段!$E:$E,MATCH(1,(MONTH(三跨两临近重点区段!$D:$D)=11)*(三跨两临近重点区段!$A:$A=D163)*(三跨两临近重点区段!$F:$F="现存区段"),0))),"")</f>
        <v/>
      </c>
      <c r="AE163" s="284" t="str">
        <f t="array" ref="AE163">IFERROR(IF(INDEX(三跨两临近重点区段!$F:$F,MATCH(1,(MONTH(三跨两临近重点区段!$D:$D)=12)*(三跨两临近重点区段!$A:$A=D163),0))="已取消","已取消",INDEX(三跨两临近重点区段!$D:$D,MATCH(1,(MONTH(三跨两临近重点区段!$D:$D)=12)*(三跨两临近重点区段!$A:$A=D163)*(三跨两临近重点区段!$F:$F="现存区段"),0))),"")</f>
        <v/>
      </c>
      <c r="AF163" s="72" t="str">
        <f t="array" ref="AF163">IFERROR(IF(INDEX(三跨两临近重点区段!$F:$F,MATCH(1,(MONTH(三跨两临近重点区段!$D:$D)=12)*(三跨两临近重点区段!$A:$A=D163),0))="已取消","已取消",INDEX(三跨两临近重点区段!$E:$E,MATCH(1,(MONTH(三跨两临近重点区段!$D:$D)=12)*(三跨两临近重点区段!$A:$A=D163)*(三跨两临近重点区段!$F:$F="现存区段"),0))),"")</f>
        <v/>
      </c>
      <c r="AH163" t="e">
        <f t="array" ref="AH163">INDEX(三跨两临近重点区段!$G:$G,MATCH(D163,三跨两临近重点区段!$A:$A,0))</f>
        <v>#N/A</v>
      </c>
      <c r="AI163" t="e">
        <f>INDEX(三跨两临近重点区段!$J:$J,MATCH(D163,三跨两临近重点区段!$A:$A,0))</f>
        <v>#N/A</v>
      </c>
    </row>
    <row r="164" ht="14.25" spans="1:35">
      <c r="A164" s="263" t="s">
        <v>150</v>
      </c>
      <c r="B164" s="264" t="s">
        <v>2379</v>
      </c>
      <c r="C164" s="263" t="s">
        <v>2376</v>
      </c>
      <c r="D164" s="263" t="s">
        <v>2380</v>
      </c>
      <c r="E164" s="265" t="s">
        <v>2378</v>
      </c>
      <c r="F164" s="264" t="s">
        <v>125</v>
      </c>
      <c r="G164" s="263" t="s">
        <v>791</v>
      </c>
      <c r="H164" s="263" t="s">
        <v>837</v>
      </c>
      <c r="I164" s="273"/>
      <c r="J164" s="196"/>
      <c r="K164" s="196"/>
      <c r="L164" s="196"/>
      <c r="M164" s="270"/>
      <c r="N164" s="270"/>
      <c r="O164" s="33"/>
      <c r="P164" s="107"/>
      <c r="Q164" s="279"/>
      <c r="R164" s="279"/>
      <c r="S164" s="282">
        <v>45457.7090277778</v>
      </c>
      <c r="T164" s="279" t="s">
        <v>2117</v>
      </c>
      <c r="U164" s="268" t="str">
        <f t="array" ref="U164">IFERROR(IF(INDEX(三跨两临近重点区段!$F:$F,MATCH(1,(MONTH(三跨两临近重点区段!$D:$D)=7)*(三跨两临近重点区段!$A:$A=D164),0))="已取消","已取消",INDEX(三跨两临近重点区段!$D:$D,MATCH(1,(MONTH(三跨两临近重点区段!$D:$D)=7)*(三跨两临近重点区段!$A:$A=D164)*(三跨两临近重点区段!$F:$F="现存区段"),0))),"")</f>
        <v/>
      </c>
      <c r="V164" s="232" t="str">
        <f t="array" ref="V164">IFERROR(IF(INDEX(三跨两临近重点区段!$F:$F,MATCH(1,(MONTH(三跨两临近重点区段!$D:$D)=7)*(三跨两临近重点区段!$A:$A=D164),0))="已取消","已取消",INDEX(三跨两临近重点区段!$E:$E,MATCH(1,(MONTH(三跨两临近重点区段!$D:$D)=7)*(三跨两临近重点区段!$A:$A=D164)*(三跨两临近重点区段!$F:$F="现存区段"),0))),"")</f>
        <v/>
      </c>
      <c r="W164" s="268" t="str">
        <f t="array" ref="W164">IFERROR(IF(INDEX(三跨两临近重点区段!$F:$F,MATCH(1,(MONTH(三跨两临近重点区段!$D:$D)=8)*(三跨两临近重点区段!$A:$A=D164),0))="已取消","已取消",INDEX(三跨两临近重点区段!$D:$D,MATCH(1,(MONTH(三跨两临近重点区段!$D:$D)=8)*(三跨两临近重点区段!$A:$A=D164)*(三跨两临近重点区段!$F:$F="现存区段"),0))),"")</f>
        <v/>
      </c>
      <c r="X164" s="232" t="str">
        <f t="array" ref="X164">IFERROR(IF(INDEX(三跨两临近重点区段!$F:$F,MATCH(1,(MONTH(三跨两临近重点区段!$D:$D)=8)*(三跨两临近重点区段!$A:$A=D164),0))="已取消","已取消",INDEX(三跨两临近重点区段!$E:$E,MATCH(1,(MONTH(三跨两临近重点区段!$D:$D)=8)*(三跨两临近重点区段!$A:$A=D164)*(三跨两临近重点区段!$F:$F="现存区段"),0))),"")</f>
        <v/>
      </c>
      <c r="Y164" s="268" t="str">
        <f t="array" ref="Y164">IFERROR(IF(INDEX(三跨两临近重点区段!$F:$F,MATCH(1,(MONTH(三跨两临近重点区段!$D:$D)=9)*(三跨两临近重点区段!$A:$A=D164),0))="已取消","已取消",INDEX(三跨两临近重点区段!$D:$D,MATCH(1,(MONTH(三跨两临近重点区段!$D:$D)=9)*(三跨两临近重点区段!$A:$A=D164)*(三跨两临近重点区段!$F:$F="现存区段"),0))),"")</f>
        <v/>
      </c>
      <c r="Z164" s="232" t="str">
        <f t="array" ref="Z164">IFERROR(IF(INDEX(三跨两临近重点区段!$F:$F,MATCH(1,(MONTH(三跨两临近重点区段!$D:$D)=9)*(三跨两临近重点区段!$A:$A=D164),0))="已取消","已取消",INDEX(三跨两临近重点区段!$E:$E,MATCH(1,(MONTH(三跨两临近重点区段!$D:$D)=9)*(三跨两临近重点区段!$A:$A=D164)*(三跨两临近重点区段!$F:$F="现存区段"),0))),"")</f>
        <v/>
      </c>
      <c r="AA164" s="268" t="str">
        <f t="array" ref="AA164">IFERROR(IF(INDEX(三跨两临近重点区段!$F:$F,MATCH(1,(MONTH(三跨两临近重点区段!$D:$D)=10)*(三跨两临近重点区段!$A:$A=D164),0))="已取消","已取消",INDEX(三跨两临近重点区段!$D:$D,MATCH(1,(MONTH(三跨两临近重点区段!$D:$D)=10)*(三跨两临近重点区段!$A:$A=D164)*(三跨两临近重点区段!$F:$F="现存区段"),0))),"")</f>
        <v/>
      </c>
      <c r="AB164" s="72" t="str">
        <f t="array" ref="AB164">IFERROR(IF(INDEX(三跨两临近重点区段!$F:$F,MATCH(1,(MONTH(三跨两临近重点区段!$D:$D)=10)*(三跨两临近重点区段!$A:$A=D164),0))="已取消","已取消",INDEX(三跨两临近重点区段!$E:$E,MATCH(1,(MONTH(三跨两临近重点区段!$D:$D)=10)*(三跨两临近重点区段!$A:$A=D164)*(三跨两临近重点区段!$F:$F="现存区段"),0))),"")</f>
        <v/>
      </c>
      <c r="AC164" s="284" t="str">
        <f t="array" ref="AC164">IFERROR(IF(INDEX(三跨两临近重点区段!$F:$F,MATCH(1,(MONTH(三跨两临近重点区段!$D:$D)=11)*(三跨两临近重点区段!$A:$A=D164),0))="已取消","已取消",INDEX(三跨两临近重点区段!$D:$D,MATCH(1,(MONTH(三跨两临近重点区段!$D:$D)=11)*(三跨两临近重点区段!$A:$A=D164)*(三跨两临近重点区段!$F:$F="现存区段"),0))),"")</f>
        <v/>
      </c>
      <c r="AD164" s="72" t="str">
        <f t="array" ref="AD164">IFERROR(IF(INDEX(三跨两临近重点区段!$F:$F,MATCH(1,(MONTH(三跨两临近重点区段!$D:$D)=11)*(三跨两临近重点区段!$A:$A=D164),0))="已取消","已取消",INDEX(三跨两临近重点区段!$E:$E,MATCH(1,(MONTH(三跨两临近重点区段!$D:$D)=11)*(三跨两临近重点区段!$A:$A=D164)*(三跨两临近重点区段!$F:$F="现存区段"),0))),"")</f>
        <v/>
      </c>
      <c r="AE164" s="284" t="str">
        <f t="array" ref="AE164">IFERROR(IF(INDEX(三跨两临近重点区段!$F:$F,MATCH(1,(MONTH(三跨两临近重点区段!$D:$D)=12)*(三跨两临近重点区段!$A:$A=D164),0))="已取消","已取消",INDEX(三跨两临近重点区段!$D:$D,MATCH(1,(MONTH(三跨两临近重点区段!$D:$D)=12)*(三跨两临近重点区段!$A:$A=D164)*(三跨两临近重点区段!$F:$F="现存区段"),0))),"")</f>
        <v/>
      </c>
      <c r="AF164" s="72" t="str">
        <f t="array" ref="AF164">IFERROR(IF(INDEX(三跨两临近重点区段!$F:$F,MATCH(1,(MONTH(三跨两临近重点区段!$D:$D)=12)*(三跨两临近重点区段!$A:$A=D164),0))="已取消","已取消",INDEX(三跨两临近重点区段!$E:$E,MATCH(1,(MONTH(三跨两临近重点区段!$D:$D)=12)*(三跨两临近重点区段!$A:$A=D164)*(三跨两临近重点区段!$F:$F="现存区段"),0))),"")</f>
        <v/>
      </c>
      <c r="AH164" t="e">
        <f t="array" ref="AH164">INDEX(三跨两临近重点区段!$G:$G,MATCH(D164,三跨两临近重点区段!$A:$A,0))</f>
        <v>#N/A</v>
      </c>
      <c r="AI164" t="e">
        <f>INDEX(三跨两临近重点区段!$J:$J,MATCH(D164,三跨两临近重点区段!$A:$A,0))</f>
        <v>#N/A</v>
      </c>
    </row>
    <row r="165" ht="14.25" spans="1:35">
      <c r="A165" s="263" t="s">
        <v>150</v>
      </c>
      <c r="B165" s="264" t="s">
        <v>2381</v>
      </c>
      <c r="C165" s="263" t="s">
        <v>2159</v>
      </c>
      <c r="D165" s="263" t="s">
        <v>2382</v>
      </c>
      <c r="E165" s="265" t="s">
        <v>2378</v>
      </c>
      <c r="F165" s="264" t="s">
        <v>125</v>
      </c>
      <c r="G165" s="263" t="s">
        <v>837</v>
      </c>
      <c r="H165" s="263" t="s">
        <v>826</v>
      </c>
      <c r="I165" s="273"/>
      <c r="J165" s="196"/>
      <c r="K165" s="196"/>
      <c r="L165" s="196"/>
      <c r="M165" s="270"/>
      <c r="N165" s="270"/>
      <c r="O165" s="33"/>
      <c r="P165" s="107"/>
      <c r="Q165" s="279"/>
      <c r="R165" s="279"/>
      <c r="S165" s="278">
        <v>45457</v>
      </c>
      <c r="T165" s="279" t="s">
        <v>2117</v>
      </c>
      <c r="U165" s="268" t="str">
        <f t="array" ref="U165">IFERROR(IF(INDEX(三跨两临近重点区段!$F:$F,MATCH(1,(MONTH(三跨两临近重点区段!$D:$D)=7)*(三跨两临近重点区段!$A:$A=D165),0))="已取消","已取消",INDEX(三跨两临近重点区段!$D:$D,MATCH(1,(MONTH(三跨两临近重点区段!$D:$D)=7)*(三跨两临近重点区段!$A:$A=D165)*(三跨两临近重点区段!$F:$F="现存区段"),0))),"")</f>
        <v/>
      </c>
      <c r="V165" s="232" t="str">
        <f t="array" ref="V165">IFERROR(IF(INDEX(三跨两临近重点区段!$F:$F,MATCH(1,(MONTH(三跨两临近重点区段!$D:$D)=7)*(三跨两临近重点区段!$A:$A=D165),0))="已取消","已取消",INDEX(三跨两临近重点区段!$E:$E,MATCH(1,(MONTH(三跨两临近重点区段!$D:$D)=7)*(三跨两临近重点区段!$A:$A=D165)*(三跨两临近重点区段!$F:$F="现存区段"),0))),"")</f>
        <v/>
      </c>
      <c r="W165" s="268" t="str">
        <f t="array" ref="W165">IFERROR(IF(INDEX(三跨两临近重点区段!$F:$F,MATCH(1,(MONTH(三跨两临近重点区段!$D:$D)=8)*(三跨两临近重点区段!$A:$A=D165),0))="已取消","已取消",INDEX(三跨两临近重点区段!$D:$D,MATCH(1,(MONTH(三跨两临近重点区段!$D:$D)=8)*(三跨两临近重点区段!$A:$A=D165)*(三跨两临近重点区段!$F:$F="现存区段"),0))),"")</f>
        <v/>
      </c>
      <c r="X165" s="232" t="str">
        <f t="array" ref="X165">IFERROR(IF(INDEX(三跨两临近重点区段!$F:$F,MATCH(1,(MONTH(三跨两临近重点区段!$D:$D)=8)*(三跨两临近重点区段!$A:$A=D165),0))="已取消","已取消",INDEX(三跨两临近重点区段!$E:$E,MATCH(1,(MONTH(三跨两临近重点区段!$D:$D)=8)*(三跨两临近重点区段!$A:$A=D165)*(三跨两临近重点区段!$F:$F="现存区段"),0))),"")</f>
        <v/>
      </c>
      <c r="Y165" s="268" t="str">
        <f t="array" ref="Y165">IFERROR(IF(INDEX(三跨两临近重点区段!$F:$F,MATCH(1,(MONTH(三跨两临近重点区段!$D:$D)=9)*(三跨两临近重点区段!$A:$A=D165),0))="已取消","已取消",INDEX(三跨两临近重点区段!$D:$D,MATCH(1,(MONTH(三跨两临近重点区段!$D:$D)=9)*(三跨两临近重点区段!$A:$A=D165)*(三跨两临近重点区段!$F:$F="现存区段"),0))),"")</f>
        <v/>
      </c>
      <c r="Z165" s="232" t="str">
        <f t="array" ref="Z165">IFERROR(IF(INDEX(三跨两临近重点区段!$F:$F,MATCH(1,(MONTH(三跨两临近重点区段!$D:$D)=9)*(三跨两临近重点区段!$A:$A=D165),0))="已取消","已取消",INDEX(三跨两临近重点区段!$E:$E,MATCH(1,(MONTH(三跨两临近重点区段!$D:$D)=9)*(三跨两临近重点区段!$A:$A=D165)*(三跨两临近重点区段!$F:$F="现存区段"),0))),"")</f>
        <v/>
      </c>
      <c r="AA165" s="268" t="str">
        <f t="array" ref="AA165">IFERROR(IF(INDEX(三跨两临近重点区段!$F:$F,MATCH(1,(MONTH(三跨两临近重点区段!$D:$D)=10)*(三跨两临近重点区段!$A:$A=D165),0))="已取消","已取消",INDEX(三跨两临近重点区段!$D:$D,MATCH(1,(MONTH(三跨两临近重点区段!$D:$D)=10)*(三跨两临近重点区段!$A:$A=D165)*(三跨两临近重点区段!$F:$F="现存区段"),0))),"")</f>
        <v/>
      </c>
      <c r="AB165" s="72" t="str">
        <f t="array" ref="AB165">IFERROR(IF(INDEX(三跨两临近重点区段!$F:$F,MATCH(1,(MONTH(三跨两临近重点区段!$D:$D)=10)*(三跨两临近重点区段!$A:$A=D165),0))="已取消","已取消",INDEX(三跨两临近重点区段!$E:$E,MATCH(1,(MONTH(三跨两临近重点区段!$D:$D)=10)*(三跨两临近重点区段!$A:$A=D165)*(三跨两临近重点区段!$F:$F="现存区段"),0))),"")</f>
        <v/>
      </c>
      <c r="AC165" s="284" t="str">
        <f t="array" ref="AC165">IFERROR(IF(INDEX(三跨两临近重点区段!$F:$F,MATCH(1,(MONTH(三跨两临近重点区段!$D:$D)=11)*(三跨两临近重点区段!$A:$A=D165),0))="已取消","已取消",INDEX(三跨两临近重点区段!$D:$D,MATCH(1,(MONTH(三跨两临近重点区段!$D:$D)=11)*(三跨两临近重点区段!$A:$A=D165)*(三跨两临近重点区段!$F:$F="现存区段"),0))),"")</f>
        <v/>
      </c>
      <c r="AD165" s="72" t="str">
        <f t="array" ref="AD165">IFERROR(IF(INDEX(三跨两临近重点区段!$F:$F,MATCH(1,(MONTH(三跨两临近重点区段!$D:$D)=11)*(三跨两临近重点区段!$A:$A=D165),0))="已取消","已取消",INDEX(三跨两临近重点区段!$E:$E,MATCH(1,(MONTH(三跨两临近重点区段!$D:$D)=11)*(三跨两临近重点区段!$A:$A=D165)*(三跨两临近重点区段!$F:$F="现存区段"),0))),"")</f>
        <v/>
      </c>
      <c r="AE165" s="284" t="str">
        <f t="array" ref="AE165">IFERROR(IF(INDEX(三跨两临近重点区段!$F:$F,MATCH(1,(MONTH(三跨两临近重点区段!$D:$D)=12)*(三跨两临近重点区段!$A:$A=D165),0))="已取消","已取消",INDEX(三跨两临近重点区段!$D:$D,MATCH(1,(MONTH(三跨两临近重点区段!$D:$D)=12)*(三跨两临近重点区段!$A:$A=D165)*(三跨两临近重点区段!$F:$F="现存区段"),0))),"")</f>
        <v/>
      </c>
      <c r="AF165" s="72" t="str">
        <f t="array" ref="AF165">IFERROR(IF(INDEX(三跨两临近重点区段!$F:$F,MATCH(1,(MONTH(三跨两临近重点区段!$D:$D)=12)*(三跨两临近重点区段!$A:$A=D165),0))="已取消","已取消",INDEX(三跨两临近重点区段!$E:$E,MATCH(1,(MONTH(三跨两临近重点区段!$D:$D)=12)*(三跨两临近重点区段!$A:$A=D165)*(三跨两临近重点区段!$F:$F="现存区段"),0))),"")</f>
        <v/>
      </c>
      <c r="AH165" t="e">
        <f t="array" ref="AH165">INDEX(三跨两临近重点区段!$G:$G,MATCH(D165,三跨两临近重点区段!$A:$A,0))</f>
        <v>#N/A</v>
      </c>
      <c r="AI165" t="e">
        <f>INDEX(三跨两临近重点区段!$J:$J,MATCH(D165,三跨两临近重点区段!$A:$A,0))</f>
        <v>#N/A</v>
      </c>
    </row>
    <row r="166" ht="14.25" spans="1:35">
      <c r="A166" s="263" t="s">
        <v>150</v>
      </c>
      <c r="B166" s="264" t="s">
        <v>2381</v>
      </c>
      <c r="C166" s="263" t="s">
        <v>2161</v>
      </c>
      <c r="D166" s="263" t="s">
        <v>2383</v>
      </c>
      <c r="E166" s="265" t="s">
        <v>2378</v>
      </c>
      <c r="F166" s="264" t="s">
        <v>125</v>
      </c>
      <c r="G166" s="263" t="s">
        <v>837</v>
      </c>
      <c r="H166" s="263" t="s">
        <v>826</v>
      </c>
      <c r="I166" s="273"/>
      <c r="J166" s="196"/>
      <c r="K166" s="196"/>
      <c r="L166" s="196"/>
      <c r="M166" s="270"/>
      <c r="N166" s="270"/>
      <c r="O166" s="33"/>
      <c r="P166" s="107"/>
      <c r="Q166" s="279"/>
      <c r="R166" s="279"/>
      <c r="S166" s="278">
        <v>45457</v>
      </c>
      <c r="T166" s="279" t="s">
        <v>2117</v>
      </c>
      <c r="U166" s="268" t="str">
        <f t="array" ref="U166">IFERROR(IF(INDEX(三跨两临近重点区段!$F:$F,MATCH(1,(MONTH(三跨两临近重点区段!$D:$D)=7)*(三跨两临近重点区段!$A:$A=D166),0))="已取消","已取消",INDEX(三跨两临近重点区段!$D:$D,MATCH(1,(MONTH(三跨两临近重点区段!$D:$D)=7)*(三跨两临近重点区段!$A:$A=D166)*(三跨两临近重点区段!$F:$F="现存区段"),0))),"")</f>
        <v/>
      </c>
      <c r="V166" s="232" t="str">
        <f t="array" ref="V166">IFERROR(IF(INDEX(三跨两临近重点区段!$F:$F,MATCH(1,(MONTH(三跨两临近重点区段!$D:$D)=7)*(三跨两临近重点区段!$A:$A=D166),0))="已取消","已取消",INDEX(三跨两临近重点区段!$E:$E,MATCH(1,(MONTH(三跨两临近重点区段!$D:$D)=7)*(三跨两临近重点区段!$A:$A=D166)*(三跨两临近重点区段!$F:$F="现存区段"),0))),"")</f>
        <v/>
      </c>
      <c r="W166" s="268" t="str">
        <f t="array" ref="W166">IFERROR(IF(INDEX(三跨两临近重点区段!$F:$F,MATCH(1,(MONTH(三跨两临近重点区段!$D:$D)=8)*(三跨两临近重点区段!$A:$A=D166),0))="已取消","已取消",INDEX(三跨两临近重点区段!$D:$D,MATCH(1,(MONTH(三跨两临近重点区段!$D:$D)=8)*(三跨两临近重点区段!$A:$A=D166)*(三跨两临近重点区段!$F:$F="现存区段"),0))),"")</f>
        <v/>
      </c>
      <c r="X166" s="232" t="str">
        <f t="array" ref="X166">IFERROR(IF(INDEX(三跨两临近重点区段!$F:$F,MATCH(1,(MONTH(三跨两临近重点区段!$D:$D)=8)*(三跨两临近重点区段!$A:$A=D166),0))="已取消","已取消",INDEX(三跨两临近重点区段!$E:$E,MATCH(1,(MONTH(三跨两临近重点区段!$D:$D)=8)*(三跨两临近重点区段!$A:$A=D166)*(三跨两临近重点区段!$F:$F="现存区段"),0))),"")</f>
        <v/>
      </c>
      <c r="Y166" s="268" t="str">
        <f t="array" ref="Y166">IFERROR(IF(INDEX(三跨两临近重点区段!$F:$F,MATCH(1,(MONTH(三跨两临近重点区段!$D:$D)=9)*(三跨两临近重点区段!$A:$A=D166),0))="已取消","已取消",INDEX(三跨两临近重点区段!$D:$D,MATCH(1,(MONTH(三跨两临近重点区段!$D:$D)=9)*(三跨两临近重点区段!$A:$A=D166)*(三跨两临近重点区段!$F:$F="现存区段"),0))),"")</f>
        <v/>
      </c>
      <c r="Z166" s="232" t="str">
        <f t="array" ref="Z166">IFERROR(IF(INDEX(三跨两临近重点区段!$F:$F,MATCH(1,(MONTH(三跨两临近重点区段!$D:$D)=9)*(三跨两临近重点区段!$A:$A=D166),0))="已取消","已取消",INDEX(三跨两临近重点区段!$E:$E,MATCH(1,(MONTH(三跨两临近重点区段!$D:$D)=9)*(三跨两临近重点区段!$A:$A=D166)*(三跨两临近重点区段!$F:$F="现存区段"),0))),"")</f>
        <v/>
      </c>
      <c r="AA166" s="268" t="str">
        <f t="array" ref="AA166">IFERROR(IF(INDEX(三跨两临近重点区段!$F:$F,MATCH(1,(MONTH(三跨两临近重点区段!$D:$D)=10)*(三跨两临近重点区段!$A:$A=D166),0))="已取消","已取消",INDEX(三跨两临近重点区段!$D:$D,MATCH(1,(MONTH(三跨两临近重点区段!$D:$D)=10)*(三跨两临近重点区段!$A:$A=D166)*(三跨两临近重点区段!$F:$F="现存区段"),0))),"")</f>
        <v/>
      </c>
      <c r="AB166" s="72" t="str">
        <f t="array" ref="AB166">IFERROR(IF(INDEX(三跨两临近重点区段!$F:$F,MATCH(1,(MONTH(三跨两临近重点区段!$D:$D)=10)*(三跨两临近重点区段!$A:$A=D166),0))="已取消","已取消",INDEX(三跨两临近重点区段!$E:$E,MATCH(1,(MONTH(三跨两临近重点区段!$D:$D)=10)*(三跨两临近重点区段!$A:$A=D166)*(三跨两临近重点区段!$F:$F="现存区段"),0))),"")</f>
        <v/>
      </c>
      <c r="AC166" s="284" t="str">
        <f t="array" ref="AC166">IFERROR(IF(INDEX(三跨两临近重点区段!$F:$F,MATCH(1,(MONTH(三跨两临近重点区段!$D:$D)=11)*(三跨两临近重点区段!$A:$A=D166),0))="已取消","已取消",INDEX(三跨两临近重点区段!$D:$D,MATCH(1,(MONTH(三跨两临近重点区段!$D:$D)=11)*(三跨两临近重点区段!$A:$A=D166)*(三跨两临近重点区段!$F:$F="现存区段"),0))),"")</f>
        <v/>
      </c>
      <c r="AD166" s="72" t="str">
        <f t="array" ref="AD166">IFERROR(IF(INDEX(三跨两临近重点区段!$F:$F,MATCH(1,(MONTH(三跨两临近重点区段!$D:$D)=11)*(三跨两临近重点区段!$A:$A=D166),0))="已取消","已取消",INDEX(三跨两临近重点区段!$E:$E,MATCH(1,(MONTH(三跨两临近重点区段!$D:$D)=11)*(三跨两临近重点区段!$A:$A=D166)*(三跨两临近重点区段!$F:$F="现存区段"),0))),"")</f>
        <v/>
      </c>
      <c r="AE166" s="284" t="str">
        <f t="array" ref="AE166">IFERROR(IF(INDEX(三跨两临近重点区段!$F:$F,MATCH(1,(MONTH(三跨两临近重点区段!$D:$D)=12)*(三跨两临近重点区段!$A:$A=D166),0))="已取消","已取消",INDEX(三跨两临近重点区段!$D:$D,MATCH(1,(MONTH(三跨两临近重点区段!$D:$D)=12)*(三跨两临近重点区段!$A:$A=D166)*(三跨两临近重点区段!$F:$F="现存区段"),0))),"")</f>
        <v/>
      </c>
      <c r="AF166" s="72" t="str">
        <f t="array" ref="AF166">IFERROR(IF(INDEX(三跨两临近重点区段!$F:$F,MATCH(1,(MONTH(三跨两临近重点区段!$D:$D)=12)*(三跨两临近重点区段!$A:$A=D166),0))="已取消","已取消",INDEX(三跨两临近重点区段!$E:$E,MATCH(1,(MONTH(三跨两临近重点区段!$D:$D)=12)*(三跨两临近重点区段!$A:$A=D166)*(三跨两临近重点区段!$F:$F="现存区段"),0))),"")</f>
        <v/>
      </c>
      <c r="AH166" t="e">
        <f t="array" ref="AH166">INDEX(三跨两临近重点区段!$G:$G,MATCH(D166,三跨两临近重点区段!$A:$A,0))</f>
        <v>#N/A</v>
      </c>
      <c r="AI166" t="e">
        <f>INDEX(三跨两临近重点区段!$J:$J,MATCH(D166,三跨两临近重点区段!$A:$A,0))</f>
        <v>#N/A</v>
      </c>
    </row>
    <row r="167" ht="14.25" spans="1:35">
      <c r="A167" s="263" t="s">
        <v>150</v>
      </c>
      <c r="B167" s="264" t="s">
        <v>2381</v>
      </c>
      <c r="C167" s="263" t="s">
        <v>2384</v>
      </c>
      <c r="D167" s="263" t="s">
        <v>2385</v>
      </c>
      <c r="E167" s="265" t="s">
        <v>2378</v>
      </c>
      <c r="F167" s="264" t="s">
        <v>125</v>
      </c>
      <c r="G167" s="263" t="s">
        <v>837</v>
      </c>
      <c r="H167" s="263" t="s">
        <v>799</v>
      </c>
      <c r="I167" s="273"/>
      <c r="J167" s="196"/>
      <c r="K167" s="196"/>
      <c r="L167" s="196"/>
      <c r="M167" s="270"/>
      <c r="N167" s="270"/>
      <c r="O167" s="33"/>
      <c r="P167" s="107"/>
      <c r="Q167" s="279"/>
      <c r="R167" s="279"/>
      <c r="S167" s="278">
        <v>45457</v>
      </c>
      <c r="T167" s="279" t="s">
        <v>2117</v>
      </c>
      <c r="U167" s="268" t="str">
        <f t="array" ref="U167">IFERROR(IF(INDEX(三跨两临近重点区段!$F:$F,MATCH(1,(MONTH(三跨两临近重点区段!$D:$D)=7)*(三跨两临近重点区段!$A:$A=D167),0))="已取消","已取消",INDEX(三跨两临近重点区段!$D:$D,MATCH(1,(MONTH(三跨两临近重点区段!$D:$D)=7)*(三跨两临近重点区段!$A:$A=D167)*(三跨两临近重点区段!$F:$F="现存区段"),0))),"")</f>
        <v/>
      </c>
      <c r="V167" s="232" t="str">
        <f t="array" ref="V167">IFERROR(IF(INDEX(三跨两临近重点区段!$F:$F,MATCH(1,(MONTH(三跨两临近重点区段!$D:$D)=7)*(三跨两临近重点区段!$A:$A=D167),0))="已取消","已取消",INDEX(三跨两临近重点区段!$E:$E,MATCH(1,(MONTH(三跨两临近重点区段!$D:$D)=7)*(三跨两临近重点区段!$A:$A=D167)*(三跨两临近重点区段!$F:$F="现存区段"),0))),"")</f>
        <v/>
      </c>
      <c r="W167" s="268" t="str">
        <f t="array" ref="W167">IFERROR(IF(INDEX(三跨两临近重点区段!$F:$F,MATCH(1,(MONTH(三跨两临近重点区段!$D:$D)=8)*(三跨两临近重点区段!$A:$A=D167),0))="已取消","已取消",INDEX(三跨两临近重点区段!$D:$D,MATCH(1,(MONTH(三跨两临近重点区段!$D:$D)=8)*(三跨两临近重点区段!$A:$A=D167)*(三跨两临近重点区段!$F:$F="现存区段"),0))),"")</f>
        <v/>
      </c>
      <c r="X167" s="232" t="str">
        <f t="array" ref="X167">IFERROR(IF(INDEX(三跨两临近重点区段!$F:$F,MATCH(1,(MONTH(三跨两临近重点区段!$D:$D)=8)*(三跨两临近重点区段!$A:$A=D167),0))="已取消","已取消",INDEX(三跨两临近重点区段!$E:$E,MATCH(1,(MONTH(三跨两临近重点区段!$D:$D)=8)*(三跨两临近重点区段!$A:$A=D167)*(三跨两临近重点区段!$F:$F="现存区段"),0))),"")</f>
        <v/>
      </c>
      <c r="Y167" s="268" t="str">
        <f t="array" ref="Y167">IFERROR(IF(INDEX(三跨两临近重点区段!$F:$F,MATCH(1,(MONTH(三跨两临近重点区段!$D:$D)=9)*(三跨两临近重点区段!$A:$A=D167),0))="已取消","已取消",INDEX(三跨两临近重点区段!$D:$D,MATCH(1,(MONTH(三跨两临近重点区段!$D:$D)=9)*(三跨两临近重点区段!$A:$A=D167)*(三跨两临近重点区段!$F:$F="现存区段"),0))),"")</f>
        <v/>
      </c>
      <c r="Z167" s="232" t="str">
        <f t="array" ref="Z167">IFERROR(IF(INDEX(三跨两临近重点区段!$F:$F,MATCH(1,(MONTH(三跨两临近重点区段!$D:$D)=9)*(三跨两临近重点区段!$A:$A=D167),0))="已取消","已取消",INDEX(三跨两临近重点区段!$E:$E,MATCH(1,(MONTH(三跨两临近重点区段!$D:$D)=9)*(三跨两临近重点区段!$A:$A=D167)*(三跨两临近重点区段!$F:$F="现存区段"),0))),"")</f>
        <v/>
      </c>
      <c r="AA167" s="268" t="str">
        <f t="array" ref="AA167">IFERROR(IF(INDEX(三跨两临近重点区段!$F:$F,MATCH(1,(MONTH(三跨两临近重点区段!$D:$D)=10)*(三跨两临近重点区段!$A:$A=D167),0))="已取消","已取消",INDEX(三跨两临近重点区段!$D:$D,MATCH(1,(MONTH(三跨两临近重点区段!$D:$D)=10)*(三跨两临近重点区段!$A:$A=D167)*(三跨两临近重点区段!$F:$F="现存区段"),0))),"")</f>
        <v/>
      </c>
      <c r="AB167" s="72" t="str">
        <f t="array" ref="AB167">IFERROR(IF(INDEX(三跨两临近重点区段!$F:$F,MATCH(1,(MONTH(三跨两临近重点区段!$D:$D)=10)*(三跨两临近重点区段!$A:$A=D167),0))="已取消","已取消",INDEX(三跨两临近重点区段!$E:$E,MATCH(1,(MONTH(三跨两临近重点区段!$D:$D)=10)*(三跨两临近重点区段!$A:$A=D167)*(三跨两临近重点区段!$F:$F="现存区段"),0))),"")</f>
        <v/>
      </c>
      <c r="AC167" s="284" t="str">
        <f t="array" ref="AC167">IFERROR(IF(INDEX(三跨两临近重点区段!$F:$F,MATCH(1,(MONTH(三跨两临近重点区段!$D:$D)=11)*(三跨两临近重点区段!$A:$A=D167),0))="已取消","已取消",INDEX(三跨两临近重点区段!$D:$D,MATCH(1,(MONTH(三跨两临近重点区段!$D:$D)=11)*(三跨两临近重点区段!$A:$A=D167)*(三跨两临近重点区段!$F:$F="现存区段"),0))),"")</f>
        <v/>
      </c>
      <c r="AD167" s="72" t="str">
        <f t="array" ref="AD167">IFERROR(IF(INDEX(三跨两临近重点区段!$F:$F,MATCH(1,(MONTH(三跨两临近重点区段!$D:$D)=11)*(三跨两临近重点区段!$A:$A=D167),0))="已取消","已取消",INDEX(三跨两临近重点区段!$E:$E,MATCH(1,(MONTH(三跨两临近重点区段!$D:$D)=11)*(三跨两临近重点区段!$A:$A=D167)*(三跨两临近重点区段!$F:$F="现存区段"),0))),"")</f>
        <v/>
      </c>
      <c r="AE167" s="284" t="str">
        <f t="array" ref="AE167">IFERROR(IF(INDEX(三跨两临近重点区段!$F:$F,MATCH(1,(MONTH(三跨两临近重点区段!$D:$D)=12)*(三跨两临近重点区段!$A:$A=D167),0))="已取消","已取消",INDEX(三跨两临近重点区段!$D:$D,MATCH(1,(MONTH(三跨两临近重点区段!$D:$D)=12)*(三跨两临近重点区段!$A:$A=D167)*(三跨两临近重点区段!$F:$F="现存区段"),0))),"")</f>
        <v/>
      </c>
      <c r="AF167" s="72" t="str">
        <f t="array" ref="AF167">IFERROR(IF(INDEX(三跨两临近重点区段!$F:$F,MATCH(1,(MONTH(三跨两临近重点区段!$D:$D)=12)*(三跨两临近重点区段!$A:$A=D167),0))="已取消","已取消",INDEX(三跨两临近重点区段!$E:$E,MATCH(1,(MONTH(三跨两临近重点区段!$D:$D)=12)*(三跨两临近重点区段!$A:$A=D167)*(三跨两临近重点区段!$F:$F="现存区段"),0))),"")</f>
        <v/>
      </c>
      <c r="AH167" t="e">
        <f t="array" ref="AH167">INDEX(三跨两临近重点区段!$G:$G,MATCH(D167,三跨两临近重点区段!$A:$A,0))</f>
        <v>#N/A</v>
      </c>
      <c r="AI167" t="e">
        <f>INDEX(三跨两临近重点区段!$J:$J,MATCH(D167,三跨两临近重点区段!$A:$A,0))</f>
        <v>#N/A</v>
      </c>
    </row>
    <row r="168" ht="14.25" spans="1:35">
      <c r="A168" s="263" t="s">
        <v>150</v>
      </c>
      <c r="B168" s="264" t="s">
        <v>2381</v>
      </c>
      <c r="C168" s="263" t="s">
        <v>2180</v>
      </c>
      <c r="D168" s="263" t="s">
        <v>2386</v>
      </c>
      <c r="E168" s="265" t="s">
        <v>2378</v>
      </c>
      <c r="F168" s="264" t="s">
        <v>125</v>
      </c>
      <c r="G168" s="263" t="s">
        <v>837</v>
      </c>
      <c r="H168" s="263" t="s">
        <v>826</v>
      </c>
      <c r="I168" s="273"/>
      <c r="J168" s="196"/>
      <c r="K168" s="196"/>
      <c r="L168" s="196"/>
      <c r="M168" s="270"/>
      <c r="N168" s="270"/>
      <c r="O168" s="33"/>
      <c r="P168" s="107"/>
      <c r="Q168" s="279"/>
      <c r="R168" s="279"/>
      <c r="S168" s="278">
        <v>45457</v>
      </c>
      <c r="T168" s="279" t="s">
        <v>2117</v>
      </c>
      <c r="U168" s="268" t="str">
        <f t="array" ref="U168">IFERROR(IF(INDEX(三跨两临近重点区段!$F:$F,MATCH(1,(MONTH(三跨两临近重点区段!$D:$D)=7)*(三跨两临近重点区段!$A:$A=D168),0))="已取消","已取消",INDEX(三跨两临近重点区段!$D:$D,MATCH(1,(MONTH(三跨两临近重点区段!$D:$D)=7)*(三跨两临近重点区段!$A:$A=D168)*(三跨两临近重点区段!$F:$F="现存区段"),0))),"")</f>
        <v/>
      </c>
      <c r="V168" s="232" t="str">
        <f t="array" ref="V168">IFERROR(IF(INDEX(三跨两临近重点区段!$F:$F,MATCH(1,(MONTH(三跨两临近重点区段!$D:$D)=7)*(三跨两临近重点区段!$A:$A=D168),0))="已取消","已取消",INDEX(三跨两临近重点区段!$E:$E,MATCH(1,(MONTH(三跨两临近重点区段!$D:$D)=7)*(三跨两临近重点区段!$A:$A=D168)*(三跨两临近重点区段!$F:$F="现存区段"),0))),"")</f>
        <v/>
      </c>
      <c r="W168" s="268" t="str">
        <f t="array" ref="W168">IFERROR(IF(INDEX(三跨两临近重点区段!$F:$F,MATCH(1,(MONTH(三跨两临近重点区段!$D:$D)=8)*(三跨两临近重点区段!$A:$A=D168),0))="已取消","已取消",INDEX(三跨两临近重点区段!$D:$D,MATCH(1,(MONTH(三跨两临近重点区段!$D:$D)=8)*(三跨两临近重点区段!$A:$A=D168)*(三跨两临近重点区段!$F:$F="现存区段"),0))),"")</f>
        <v/>
      </c>
      <c r="X168" s="232" t="str">
        <f t="array" ref="X168">IFERROR(IF(INDEX(三跨两临近重点区段!$F:$F,MATCH(1,(MONTH(三跨两临近重点区段!$D:$D)=8)*(三跨两临近重点区段!$A:$A=D168),0))="已取消","已取消",INDEX(三跨两临近重点区段!$E:$E,MATCH(1,(MONTH(三跨两临近重点区段!$D:$D)=8)*(三跨两临近重点区段!$A:$A=D168)*(三跨两临近重点区段!$F:$F="现存区段"),0))),"")</f>
        <v/>
      </c>
      <c r="Y168" s="268" t="str">
        <f t="array" ref="Y168">IFERROR(IF(INDEX(三跨两临近重点区段!$F:$F,MATCH(1,(MONTH(三跨两临近重点区段!$D:$D)=9)*(三跨两临近重点区段!$A:$A=D168),0))="已取消","已取消",INDEX(三跨两临近重点区段!$D:$D,MATCH(1,(MONTH(三跨两临近重点区段!$D:$D)=9)*(三跨两临近重点区段!$A:$A=D168)*(三跨两临近重点区段!$F:$F="现存区段"),0))),"")</f>
        <v/>
      </c>
      <c r="Z168" s="232" t="str">
        <f t="array" ref="Z168">IFERROR(IF(INDEX(三跨两临近重点区段!$F:$F,MATCH(1,(MONTH(三跨两临近重点区段!$D:$D)=9)*(三跨两临近重点区段!$A:$A=D168),0))="已取消","已取消",INDEX(三跨两临近重点区段!$E:$E,MATCH(1,(MONTH(三跨两临近重点区段!$D:$D)=9)*(三跨两临近重点区段!$A:$A=D168)*(三跨两临近重点区段!$F:$F="现存区段"),0))),"")</f>
        <v/>
      </c>
      <c r="AA168" s="268" t="str">
        <f t="array" ref="AA168">IFERROR(IF(INDEX(三跨两临近重点区段!$F:$F,MATCH(1,(MONTH(三跨两临近重点区段!$D:$D)=10)*(三跨两临近重点区段!$A:$A=D168),0))="已取消","已取消",INDEX(三跨两临近重点区段!$D:$D,MATCH(1,(MONTH(三跨两临近重点区段!$D:$D)=10)*(三跨两临近重点区段!$A:$A=D168)*(三跨两临近重点区段!$F:$F="现存区段"),0))),"")</f>
        <v/>
      </c>
      <c r="AB168" s="72" t="str">
        <f t="array" ref="AB168">IFERROR(IF(INDEX(三跨两临近重点区段!$F:$F,MATCH(1,(MONTH(三跨两临近重点区段!$D:$D)=10)*(三跨两临近重点区段!$A:$A=D168),0))="已取消","已取消",INDEX(三跨两临近重点区段!$E:$E,MATCH(1,(MONTH(三跨两临近重点区段!$D:$D)=10)*(三跨两临近重点区段!$A:$A=D168)*(三跨两临近重点区段!$F:$F="现存区段"),0))),"")</f>
        <v/>
      </c>
      <c r="AC168" s="284" t="str">
        <f t="array" ref="AC168">IFERROR(IF(INDEX(三跨两临近重点区段!$F:$F,MATCH(1,(MONTH(三跨两临近重点区段!$D:$D)=11)*(三跨两临近重点区段!$A:$A=D168),0))="已取消","已取消",INDEX(三跨两临近重点区段!$D:$D,MATCH(1,(MONTH(三跨两临近重点区段!$D:$D)=11)*(三跨两临近重点区段!$A:$A=D168)*(三跨两临近重点区段!$F:$F="现存区段"),0))),"")</f>
        <v/>
      </c>
      <c r="AD168" s="72" t="str">
        <f t="array" ref="AD168">IFERROR(IF(INDEX(三跨两临近重点区段!$F:$F,MATCH(1,(MONTH(三跨两临近重点区段!$D:$D)=11)*(三跨两临近重点区段!$A:$A=D168),0))="已取消","已取消",INDEX(三跨两临近重点区段!$E:$E,MATCH(1,(MONTH(三跨两临近重点区段!$D:$D)=11)*(三跨两临近重点区段!$A:$A=D168)*(三跨两临近重点区段!$F:$F="现存区段"),0))),"")</f>
        <v/>
      </c>
      <c r="AE168" s="284" t="str">
        <f t="array" ref="AE168">IFERROR(IF(INDEX(三跨两临近重点区段!$F:$F,MATCH(1,(MONTH(三跨两临近重点区段!$D:$D)=12)*(三跨两临近重点区段!$A:$A=D168),0))="已取消","已取消",INDEX(三跨两临近重点区段!$D:$D,MATCH(1,(MONTH(三跨两临近重点区段!$D:$D)=12)*(三跨两临近重点区段!$A:$A=D168)*(三跨两临近重点区段!$F:$F="现存区段"),0))),"")</f>
        <v/>
      </c>
      <c r="AF168" s="72" t="str">
        <f t="array" ref="AF168">IFERROR(IF(INDEX(三跨两临近重点区段!$F:$F,MATCH(1,(MONTH(三跨两临近重点区段!$D:$D)=12)*(三跨两临近重点区段!$A:$A=D168),0))="已取消","已取消",INDEX(三跨两临近重点区段!$E:$E,MATCH(1,(MONTH(三跨两临近重点区段!$D:$D)=12)*(三跨两临近重点区段!$A:$A=D168)*(三跨两临近重点区段!$F:$F="现存区段"),0))),"")</f>
        <v/>
      </c>
      <c r="AH168" t="e">
        <f t="array" ref="AH168">INDEX(三跨两临近重点区段!$G:$G,MATCH(D168,三跨两临近重点区段!$A:$A,0))</f>
        <v>#N/A</v>
      </c>
      <c r="AI168" t="e">
        <f>INDEX(三跨两临近重点区段!$J:$J,MATCH(D168,三跨两临近重点区段!$A:$A,0))</f>
        <v>#N/A</v>
      </c>
    </row>
    <row r="169" ht="14.25" spans="1:35">
      <c r="A169" s="263" t="s">
        <v>150</v>
      </c>
      <c r="B169" s="264" t="s">
        <v>2387</v>
      </c>
      <c r="C169" s="263" t="s">
        <v>2135</v>
      </c>
      <c r="D169" s="263" t="s">
        <v>2388</v>
      </c>
      <c r="E169" s="265" t="s">
        <v>2378</v>
      </c>
      <c r="F169" s="264" t="s">
        <v>125</v>
      </c>
      <c r="G169" s="263" t="s">
        <v>791</v>
      </c>
      <c r="H169" s="263" t="s">
        <v>799</v>
      </c>
      <c r="I169" s="273"/>
      <c r="J169" s="196"/>
      <c r="K169" s="196"/>
      <c r="L169" s="196"/>
      <c r="M169" s="270"/>
      <c r="N169" s="270"/>
      <c r="O169" s="33"/>
      <c r="P169" s="107"/>
      <c r="Q169" s="279"/>
      <c r="R169" s="279"/>
      <c r="S169" s="278">
        <v>45457</v>
      </c>
      <c r="T169" s="279" t="s">
        <v>2117</v>
      </c>
      <c r="U169" s="268" t="str">
        <f t="array" ref="U169">IFERROR(IF(INDEX(三跨两临近重点区段!$F:$F,MATCH(1,(MONTH(三跨两临近重点区段!$D:$D)=7)*(三跨两临近重点区段!$A:$A=D169),0))="已取消","已取消",INDEX(三跨两临近重点区段!$D:$D,MATCH(1,(MONTH(三跨两临近重点区段!$D:$D)=7)*(三跨两临近重点区段!$A:$A=D169)*(三跨两临近重点区段!$F:$F="现存区段"),0))),"")</f>
        <v/>
      </c>
      <c r="V169" s="232" t="str">
        <f t="array" ref="V169">IFERROR(IF(INDEX(三跨两临近重点区段!$F:$F,MATCH(1,(MONTH(三跨两临近重点区段!$D:$D)=7)*(三跨两临近重点区段!$A:$A=D169),0))="已取消","已取消",INDEX(三跨两临近重点区段!$E:$E,MATCH(1,(MONTH(三跨两临近重点区段!$D:$D)=7)*(三跨两临近重点区段!$A:$A=D169)*(三跨两临近重点区段!$F:$F="现存区段"),0))),"")</f>
        <v/>
      </c>
      <c r="W169" s="268" t="str">
        <f t="array" ref="W169">IFERROR(IF(INDEX(三跨两临近重点区段!$F:$F,MATCH(1,(MONTH(三跨两临近重点区段!$D:$D)=8)*(三跨两临近重点区段!$A:$A=D169),0))="已取消","已取消",INDEX(三跨两临近重点区段!$D:$D,MATCH(1,(MONTH(三跨两临近重点区段!$D:$D)=8)*(三跨两临近重点区段!$A:$A=D169)*(三跨两临近重点区段!$F:$F="现存区段"),0))),"")</f>
        <v/>
      </c>
      <c r="X169" s="232" t="str">
        <f t="array" ref="X169">IFERROR(IF(INDEX(三跨两临近重点区段!$F:$F,MATCH(1,(MONTH(三跨两临近重点区段!$D:$D)=8)*(三跨两临近重点区段!$A:$A=D169),0))="已取消","已取消",INDEX(三跨两临近重点区段!$E:$E,MATCH(1,(MONTH(三跨两临近重点区段!$D:$D)=8)*(三跨两临近重点区段!$A:$A=D169)*(三跨两临近重点区段!$F:$F="现存区段"),0))),"")</f>
        <v/>
      </c>
      <c r="Y169" s="268" t="str">
        <f t="array" ref="Y169">IFERROR(IF(INDEX(三跨两临近重点区段!$F:$F,MATCH(1,(MONTH(三跨两临近重点区段!$D:$D)=9)*(三跨两临近重点区段!$A:$A=D169),0))="已取消","已取消",INDEX(三跨两临近重点区段!$D:$D,MATCH(1,(MONTH(三跨两临近重点区段!$D:$D)=9)*(三跨两临近重点区段!$A:$A=D169)*(三跨两临近重点区段!$F:$F="现存区段"),0))),"")</f>
        <v/>
      </c>
      <c r="Z169" s="232" t="str">
        <f t="array" ref="Z169">IFERROR(IF(INDEX(三跨两临近重点区段!$F:$F,MATCH(1,(MONTH(三跨两临近重点区段!$D:$D)=9)*(三跨两临近重点区段!$A:$A=D169),0))="已取消","已取消",INDEX(三跨两临近重点区段!$E:$E,MATCH(1,(MONTH(三跨两临近重点区段!$D:$D)=9)*(三跨两临近重点区段!$A:$A=D169)*(三跨两临近重点区段!$F:$F="现存区段"),0))),"")</f>
        <v/>
      </c>
      <c r="AA169" s="268" t="str">
        <f t="array" ref="AA169">IFERROR(IF(INDEX(三跨两临近重点区段!$F:$F,MATCH(1,(MONTH(三跨两临近重点区段!$D:$D)=10)*(三跨两临近重点区段!$A:$A=D169),0))="已取消","已取消",INDEX(三跨两临近重点区段!$D:$D,MATCH(1,(MONTH(三跨两临近重点区段!$D:$D)=10)*(三跨两临近重点区段!$A:$A=D169)*(三跨两临近重点区段!$F:$F="现存区段"),0))),"")</f>
        <v/>
      </c>
      <c r="AB169" s="72" t="str">
        <f t="array" ref="AB169">IFERROR(IF(INDEX(三跨两临近重点区段!$F:$F,MATCH(1,(MONTH(三跨两临近重点区段!$D:$D)=10)*(三跨两临近重点区段!$A:$A=D169),0))="已取消","已取消",INDEX(三跨两临近重点区段!$E:$E,MATCH(1,(MONTH(三跨两临近重点区段!$D:$D)=10)*(三跨两临近重点区段!$A:$A=D169)*(三跨两临近重点区段!$F:$F="现存区段"),0))),"")</f>
        <v/>
      </c>
      <c r="AC169" s="284" t="str">
        <f t="array" ref="AC169">IFERROR(IF(INDEX(三跨两临近重点区段!$F:$F,MATCH(1,(MONTH(三跨两临近重点区段!$D:$D)=11)*(三跨两临近重点区段!$A:$A=D169),0))="已取消","已取消",INDEX(三跨两临近重点区段!$D:$D,MATCH(1,(MONTH(三跨两临近重点区段!$D:$D)=11)*(三跨两临近重点区段!$A:$A=D169)*(三跨两临近重点区段!$F:$F="现存区段"),0))),"")</f>
        <v/>
      </c>
      <c r="AD169" s="72" t="str">
        <f t="array" ref="AD169">IFERROR(IF(INDEX(三跨两临近重点区段!$F:$F,MATCH(1,(MONTH(三跨两临近重点区段!$D:$D)=11)*(三跨两临近重点区段!$A:$A=D169),0))="已取消","已取消",INDEX(三跨两临近重点区段!$E:$E,MATCH(1,(MONTH(三跨两临近重点区段!$D:$D)=11)*(三跨两临近重点区段!$A:$A=D169)*(三跨两临近重点区段!$F:$F="现存区段"),0))),"")</f>
        <v/>
      </c>
      <c r="AE169" s="284" t="str">
        <f t="array" ref="AE169">IFERROR(IF(INDEX(三跨两临近重点区段!$F:$F,MATCH(1,(MONTH(三跨两临近重点区段!$D:$D)=12)*(三跨两临近重点区段!$A:$A=D169),0))="已取消","已取消",INDEX(三跨两临近重点区段!$D:$D,MATCH(1,(MONTH(三跨两临近重点区段!$D:$D)=12)*(三跨两临近重点区段!$A:$A=D169)*(三跨两临近重点区段!$F:$F="现存区段"),0))),"")</f>
        <v/>
      </c>
      <c r="AF169" s="72" t="str">
        <f t="array" ref="AF169">IFERROR(IF(INDEX(三跨两临近重点区段!$F:$F,MATCH(1,(MONTH(三跨两临近重点区段!$D:$D)=12)*(三跨两临近重点区段!$A:$A=D169),0))="已取消","已取消",INDEX(三跨两临近重点区段!$E:$E,MATCH(1,(MONTH(三跨两临近重点区段!$D:$D)=12)*(三跨两临近重点区段!$A:$A=D169)*(三跨两临近重点区段!$F:$F="现存区段"),0))),"")</f>
        <v/>
      </c>
      <c r="AH169" t="e">
        <f t="array" ref="AH169">INDEX(三跨两临近重点区段!$G:$G,MATCH(D169,三跨两临近重点区段!$A:$A,0))</f>
        <v>#N/A</v>
      </c>
      <c r="AI169" t="e">
        <f>INDEX(三跨两临近重点区段!$J:$J,MATCH(D169,三跨两临近重点区段!$A:$A,0))</f>
        <v>#N/A</v>
      </c>
    </row>
    <row r="170" ht="14.25" spans="1:35">
      <c r="A170" s="263" t="s">
        <v>150</v>
      </c>
      <c r="B170" s="264" t="s">
        <v>2389</v>
      </c>
      <c r="C170" s="263" t="s">
        <v>2135</v>
      </c>
      <c r="D170" s="263" t="s">
        <v>2390</v>
      </c>
      <c r="E170" s="265" t="s">
        <v>2142</v>
      </c>
      <c r="F170" s="264" t="s">
        <v>125</v>
      </c>
      <c r="G170" s="263" t="s">
        <v>2143</v>
      </c>
      <c r="H170" s="263" t="s">
        <v>564</v>
      </c>
      <c r="I170" s="273"/>
      <c r="J170" s="196"/>
      <c r="K170" s="196"/>
      <c r="L170" s="196"/>
      <c r="M170" s="270"/>
      <c r="N170" s="270"/>
      <c r="O170" s="33"/>
      <c r="P170" s="107"/>
      <c r="Q170" s="279"/>
      <c r="R170" s="279"/>
      <c r="S170" s="278">
        <v>45456</v>
      </c>
      <c r="T170" s="279" t="s">
        <v>2117</v>
      </c>
      <c r="U170" s="268" t="str">
        <f t="array" ref="U170">IFERROR(IF(INDEX(三跨两临近重点区段!$F:$F,MATCH(1,(MONTH(三跨两临近重点区段!$D:$D)=7)*(三跨两临近重点区段!$A:$A=D170),0))="已取消","已取消",INDEX(三跨两临近重点区段!$D:$D,MATCH(1,(MONTH(三跨两临近重点区段!$D:$D)=7)*(三跨两临近重点区段!$A:$A=D170)*(三跨两临近重点区段!$F:$F="现存区段"),0))),"")</f>
        <v/>
      </c>
      <c r="V170" s="232" t="str">
        <f t="array" ref="V170">IFERROR(IF(INDEX(三跨两临近重点区段!$F:$F,MATCH(1,(MONTH(三跨两临近重点区段!$D:$D)=7)*(三跨两临近重点区段!$A:$A=D170),0))="已取消","已取消",INDEX(三跨两临近重点区段!$E:$E,MATCH(1,(MONTH(三跨两临近重点区段!$D:$D)=7)*(三跨两临近重点区段!$A:$A=D170)*(三跨两临近重点区段!$F:$F="现存区段"),0))),"")</f>
        <v/>
      </c>
      <c r="W170" s="268" t="str">
        <f t="array" ref="W170">IFERROR(IF(INDEX(三跨两临近重点区段!$F:$F,MATCH(1,(MONTH(三跨两临近重点区段!$D:$D)=8)*(三跨两临近重点区段!$A:$A=D170),0))="已取消","已取消",INDEX(三跨两临近重点区段!$D:$D,MATCH(1,(MONTH(三跨两临近重点区段!$D:$D)=8)*(三跨两临近重点区段!$A:$A=D170)*(三跨两临近重点区段!$F:$F="现存区段"),0))),"")</f>
        <v/>
      </c>
      <c r="X170" s="232" t="str">
        <f t="array" ref="X170">IFERROR(IF(INDEX(三跨两临近重点区段!$F:$F,MATCH(1,(MONTH(三跨两临近重点区段!$D:$D)=8)*(三跨两临近重点区段!$A:$A=D170),0))="已取消","已取消",INDEX(三跨两临近重点区段!$E:$E,MATCH(1,(MONTH(三跨两临近重点区段!$D:$D)=8)*(三跨两临近重点区段!$A:$A=D170)*(三跨两临近重点区段!$F:$F="现存区段"),0))),"")</f>
        <v/>
      </c>
      <c r="Y170" s="268" t="str">
        <f t="array" ref="Y170">IFERROR(IF(INDEX(三跨两临近重点区段!$F:$F,MATCH(1,(MONTH(三跨两临近重点区段!$D:$D)=9)*(三跨两临近重点区段!$A:$A=D170),0))="已取消","已取消",INDEX(三跨两临近重点区段!$D:$D,MATCH(1,(MONTH(三跨两临近重点区段!$D:$D)=9)*(三跨两临近重点区段!$A:$A=D170)*(三跨两临近重点区段!$F:$F="现存区段"),0))),"")</f>
        <v/>
      </c>
      <c r="Z170" s="232" t="str">
        <f t="array" ref="Z170">IFERROR(IF(INDEX(三跨两临近重点区段!$F:$F,MATCH(1,(MONTH(三跨两临近重点区段!$D:$D)=9)*(三跨两临近重点区段!$A:$A=D170),0))="已取消","已取消",INDEX(三跨两临近重点区段!$E:$E,MATCH(1,(MONTH(三跨两临近重点区段!$D:$D)=9)*(三跨两临近重点区段!$A:$A=D170)*(三跨两临近重点区段!$F:$F="现存区段"),0))),"")</f>
        <v/>
      </c>
      <c r="AA170" s="268" t="str">
        <f t="array" ref="AA170">IFERROR(IF(INDEX(三跨两临近重点区段!$F:$F,MATCH(1,(MONTH(三跨两临近重点区段!$D:$D)=10)*(三跨两临近重点区段!$A:$A=D170),0))="已取消","已取消",INDEX(三跨两临近重点区段!$D:$D,MATCH(1,(MONTH(三跨两临近重点区段!$D:$D)=10)*(三跨两临近重点区段!$A:$A=D170)*(三跨两临近重点区段!$F:$F="现存区段"),0))),"")</f>
        <v/>
      </c>
      <c r="AB170" s="72" t="str">
        <f t="array" ref="AB170">IFERROR(IF(INDEX(三跨两临近重点区段!$F:$F,MATCH(1,(MONTH(三跨两临近重点区段!$D:$D)=10)*(三跨两临近重点区段!$A:$A=D170),0))="已取消","已取消",INDEX(三跨两临近重点区段!$E:$E,MATCH(1,(MONTH(三跨两临近重点区段!$D:$D)=10)*(三跨两临近重点区段!$A:$A=D170)*(三跨两临近重点区段!$F:$F="现存区段"),0))),"")</f>
        <v/>
      </c>
      <c r="AC170" s="284" t="str">
        <f t="array" ref="AC170">IFERROR(IF(INDEX(三跨两临近重点区段!$F:$F,MATCH(1,(MONTH(三跨两临近重点区段!$D:$D)=11)*(三跨两临近重点区段!$A:$A=D170),0))="已取消","已取消",INDEX(三跨两临近重点区段!$D:$D,MATCH(1,(MONTH(三跨两临近重点区段!$D:$D)=11)*(三跨两临近重点区段!$A:$A=D170)*(三跨两临近重点区段!$F:$F="现存区段"),0))),"")</f>
        <v/>
      </c>
      <c r="AD170" s="72" t="str">
        <f t="array" ref="AD170">IFERROR(IF(INDEX(三跨两临近重点区段!$F:$F,MATCH(1,(MONTH(三跨两临近重点区段!$D:$D)=11)*(三跨两临近重点区段!$A:$A=D170),0))="已取消","已取消",INDEX(三跨两临近重点区段!$E:$E,MATCH(1,(MONTH(三跨两临近重点区段!$D:$D)=11)*(三跨两临近重点区段!$A:$A=D170)*(三跨两临近重点区段!$F:$F="现存区段"),0))),"")</f>
        <v/>
      </c>
      <c r="AE170" s="284" t="str">
        <f t="array" ref="AE170">IFERROR(IF(INDEX(三跨两临近重点区段!$F:$F,MATCH(1,(MONTH(三跨两临近重点区段!$D:$D)=12)*(三跨两临近重点区段!$A:$A=D170),0))="已取消","已取消",INDEX(三跨两临近重点区段!$D:$D,MATCH(1,(MONTH(三跨两临近重点区段!$D:$D)=12)*(三跨两临近重点区段!$A:$A=D170)*(三跨两临近重点区段!$F:$F="现存区段"),0))),"")</f>
        <v/>
      </c>
      <c r="AF170" s="72" t="str">
        <f t="array" ref="AF170">IFERROR(IF(INDEX(三跨两临近重点区段!$F:$F,MATCH(1,(MONTH(三跨两临近重点区段!$D:$D)=12)*(三跨两临近重点区段!$A:$A=D170),0))="已取消","已取消",INDEX(三跨两临近重点区段!$E:$E,MATCH(1,(MONTH(三跨两临近重点区段!$D:$D)=12)*(三跨两临近重点区段!$A:$A=D170)*(三跨两临近重点区段!$F:$F="现存区段"),0))),"")</f>
        <v/>
      </c>
      <c r="AH170" t="e">
        <f t="array" ref="AH170">INDEX(三跨两临近重点区段!$G:$G,MATCH(D170,三跨两临近重点区段!$A:$A,0))</f>
        <v>#N/A</v>
      </c>
      <c r="AI170" t="e">
        <f>INDEX(三跨两临近重点区段!$J:$J,MATCH(D170,三跨两临近重点区段!$A:$A,0))</f>
        <v>#N/A</v>
      </c>
    </row>
    <row r="171" ht="14.25" spans="1:35">
      <c r="A171" s="263" t="s">
        <v>363</v>
      </c>
      <c r="B171" s="264" t="s">
        <v>2391</v>
      </c>
      <c r="C171" s="263" t="s">
        <v>2392</v>
      </c>
      <c r="D171" s="263" t="s">
        <v>2393</v>
      </c>
      <c r="E171" s="265" t="s">
        <v>2142</v>
      </c>
      <c r="F171" s="264" t="s">
        <v>125</v>
      </c>
      <c r="G171" s="263" t="s">
        <v>2143</v>
      </c>
      <c r="H171" s="263" t="s">
        <v>581</v>
      </c>
      <c r="I171" s="273"/>
      <c r="J171" s="196"/>
      <c r="K171" s="196"/>
      <c r="L171" s="196"/>
      <c r="M171" s="270"/>
      <c r="N171" s="270"/>
      <c r="O171" s="33"/>
      <c r="P171" s="107"/>
      <c r="Q171" s="279"/>
      <c r="R171" s="279"/>
      <c r="S171" s="278">
        <v>45456</v>
      </c>
      <c r="T171" s="279" t="s">
        <v>2117</v>
      </c>
      <c r="U171" s="268" t="str">
        <f t="array" ref="U171">IFERROR(IF(INDEX(三跨两临近重点区段!$F:$F,MATCH(1,(MONTH(三跨两临近重点区段!$D:$D)=7)*(三跨两临近重点区段!$A:$A=D171),0))="已取消","已取消",INDEX(三跨两临近重点区段!$D:$D,MATCH(1,(MONTH(三跨两临近重点区段!$D:$D)=7)*(三跨两临近重点区段!$A:$A=D171)*(三跨两临近重点区段!$F:$F="现存区段"),0))),"")</f>
        <v/>
      </c>
      <c r="V171" s="232" t="str">
        <f t="array" ref="V171">IFERROR(IF(INDEX(三跨两临近重点区段!$F:$F,MATCH(1,(MONTH(三跨两临近重点区段!$D:$D)=7)*(三跨两临近重点区段!$A:$A=D171),0))="已取消","已取消",INDEX(三跨两临近重点区段!$E:$E,MATCH(1,(MONTH(三跨两临近重点区段!$D:$D)=7)*(三跨两临近重点区段!$A:$A=D171)*(三跨两临近重点区段!$F:$F="现存区段"),0))),"")</f>
        <v/>
      </c>
      <c r="W171" s="268" t="str">
        <f t="array" ref="W171">IFERROR(IF(INDEX(三跨两临近重点区段!$F:$F,MATCH(1,(MONTH(三跨两临近重点区段!$D:$D)=8)*(三跨两临近重点区段!$A:$A=D171),0))="已取消","已取消",INDEX(三跨两临近重点区段!$D:$D,MATCH(1,(MONTH(三跨两临近重点区段!$D:$D)=8)*(三跨两临近重点区段!$A:$A=D171)*(三跨两临近重点区段!$F:$F="现存区段"),0))),"")</f>
        <v/>
      </c>
      <c r="X171" s="232" t="str">
        <f t="array" ref="X171">IFERROR(IF(INDEX(三跨两临近重点区段!$F:$F,MATCH(1,(MONTH(三跨两临近重点区段!$D:$D)=8)*(三跨两临近重点区段!$A:$A=D171),0))="已取消","已取消",INDEX(三跨两临近重点区段!$E:$E,MATCH(1,(MONTH(三跨两临近重点区段!$D:$D)=8)*(三跨两临近重点区段!$A:$A=D171)*(三跨两临近重点区段!$F:$F="现存区段"),0))),"")</f>
        <v/>
      </c>
      <c r="Y171" s="268" t="str">
        <f t="array" ref="Y171">IFERROR(IF(INDEX(三跨两临近重点区段!$F:$F,MATCH(1,(MONTH(三跨两临近重点区段!$D:$D)=9)*(三跨两临近重点区段!$A:$A=D171),0))="已取消","已取消",INDEX(三跨两临近重点区段!$D:$D,MATCH(1,(MONTH(三跨两临近重点区段!$D:$D)=9)*(三跨两临近重点区段!$A:$A=D171)*(三跨两临近重点区段!$F:$F="现存区段"),0))),"")</f>
        <v/>
      </c>
      <c r="Z171" s="232" t="str">
        <f t="array" ref="Z171">IFERROR(IF(INDEX(三跨两临近重点区段!$F:$F,MATCH(1,(MONTH(三跨两临近重点区段!$D:$D)=9)*(三跨两临近重点区段!$A:$A=D171),0))="已取消","已取消",INDEX(三跨两临近重点区段!$E:$E,MATCH(1,(MONTH(三跨两临近重点区段!$D:$D)=9)*(三跨两临近重点区段!$A:$A=D171)*(三跨两临近重点区段!$F:$F="现存区段"),0))),"")</f>
        <v/>
      </c>
      <c r="AA171" s="268" t="str">
        <f t="array" ref="AA171">IFERROR(IF(INDEX(三跨两临近重点区段!$F:$F,MATCH(1,(MONTH(三跨两临近重点区段!$D:$D)=10)*(三跨两临近重点区段!$A:$A=D171),0))="已取消","已取消",INDEX(三跨两临近重点区段!$D:$D,MATCH(1,(MONTH(三跨两临近重点区段!$D:$D)=10)*(三跨两临近重点区段!$A:$A=D171)*(三跨两临近重点区段!$F:$F="现存区段"),0))),"")</f>
        <v/>
      </c>
      <c r="AB171" s="72" t="str">
        <f t="array" ref="AB171">IFERROR(IF(INDEX(三跨两临近重点区段!$F:$F,MATCH(1,(MONTH(三跨两临近重点区段!$D:$D)=10)*(三跨两临近重点区段!$A:$A=D171),0))="已取消","已取消",INDEX(三跨两临近重点区段!$E:$E,MATCH(1,(MONTH(三跨两临近重点区段!$D:$D)=10)*(三跨两临近重点区段!$A:$A=D171)*(三跨两临近重点区段!$F:$F="现存区段"),0))),"")</f>
        <v/>
      </c>
      <c r="AC171" s="284" t="str">
        <f t="array" ref="AC171">IFERROR(IF(INDEX(三跨两临近重点区段!$F:$F,MATCH(1,(MONTH(三跨两临近重点区段!$D:$D)=11)*(三跨两临近重点区段!$A:$A=D171),0))="已取消","已取消",INDEX(三跨两临近重点区段!$D:$D,MATCH(1,(MONTH(三跨两临近重点区段!$D:$D)=11)*(三跨两临近重点区段!$A:$A=D171)*(三跨两临近重点区段!$F:$F="现存区段"),0))),"")</f>
        <v/>
      </c>
      <c r="AD171" s="72" t="str">
        <f t="array" ref="AD171">IFERROR(IF(INDEX(三跨两临近重点区段!$F:$F,MATCH(1,(MONTH(三跨两临近重点区段!$D:$D)=11)*(三跨两临近重点区段!$A:$A=D171),0))="已取消","已取消",INDEX(三跨两临近重点区段!$E:$E,MATCH(1,(MONTH(三跨两临近重点区段!$D:$D)=11)*(三跨两临近重点区段!$A:$A=D171)*(三跨两临近重点区段!$F:$F="现存区段"),0))),"")</f>
        <v/>
      </c>
      <c r="AE171" s="284" t="str">
        <f t="array" ref="AE171">IFERROR(IF(INDEX(三跨两临近重点区段!$F:$F,MATCH(1,(MONTH(三跨两临近重点区段!$D:$D)=12)*(三跨两临近重点区段!$A:$A=D171),0))="已取消","已取消",INDEX(三跨两临近重点区段!$D:$D,MATCH(1,(MONTH(三跨两临近重点区段!$D:$D)=12)*(三跨两临近重点区段!$A:$A=D171)*(三跨两临近重点区段!$F:$F="现存区段"),0))),"")</f>
        <v/>
      </c>
      <c r="AF171" s="72" t="str">
        <f t="array" ref="AF171">IFERROR(IF(INDEX(三跨两临近重点区段!$F:$F,MATCH(1,(MONTH(三跨两临近重点区段!$D:$D)=12)*(三跨两临近重点区段!$A:$A=D171),0))="已取消","已取消",INDEX(三跨两临近重点区段!$E:$E,MATCH(1,(MONTH(三跨两临近重点区段!$D:$D)=12)*(三跨两临近重点区段!$A:$A=D171)*(三跨两临近重点区段!$F:$F="现存区段"),0))),"")</f>
        <v/>
      </c>
      <c r="AH171" t="e">
        <f t="array" ref="AH171">INDEX(三跨两临近重点区段!$G:$G,MATCH(D171,三跨两临近重点区段!$A:$A,0))</f>
        <v>#N/A</v>
      </c>
      <c r="AI171" t="e">
        <f>INDEX(三跨两临近重点区段!$J:$J,MATCH(D171,三跨两临近重点区段!$A:$A,0))</f>
        <v>#N/A</v>
      </c>
    </row>
    <row r="172" ht="14.25" spans="1:35">
      <c r="A172" s="263" t="s">
        <v>363</v>
      </c>
      <c r="B172" s="264" t="s">
        <v>2391</v>
      </c>
      <c r="C172" s="263" t="s">
        <v>2392</v>
      </c>
      <c r="D172" s="263" t="s">
        <v>2394</v>
      </c>
      <c r="E172" s="265" t="s">
        <v>2142</v>
      </c>
      <c r="F172" s="264" t="s">
        <v>125</v>
      </c>
      <c r="G172" s="263" t="s">
        <v>2143</v>
      </c>
      <c r="H172" s="263" t="s">
        <v>581</v>
      </c>
      <c r="I172" s="273"/>
      <c r="J172" s="196"/>
      <c r="K172" s="196"/>
      <c r="L172" s="196"/>
      <c r="M172" s="270"/>
      <c r="N172" s="270"/>
      <c r="O172" s="33"/>
      <c r="P172" s="107"/>
      <c r="Q172" s="279"/>
      <c r="R172" s="279"/>
      <c r="S172" s="278">
        <v>45456</v>
      </c>
      <c r="T172" s="279" t="s">
        <v>2117</v>
      </c>
      <c r="U172" s="268" t="str">
        <f t="array" ref="U172">IFERROR(IF(INDEX(三跨两临近重点区段!$F:$F,MATCH(1,(MONTH(三跨两临近重点区段!$D:$D)=7)*(三跨两临近重点区段!$A:$A=D172),0))="已取消","已取消",INDEX(三跨两临近重点区段!$D:$D,MATCH(1,(MONTH(三跨两临近重点区段!$D:$D)=7)*(三跨两临近重点区段!$A:$A=D172)*(三跨两临近重点区段!$F:$F="现存区段"),0))),"")</f>
        <v/>
      </c>
      <c r="V172" s="232" t="str">
        <f t="array" ref="V172">IFERROR(IF(INDEX(三跨两临近重点区段!$F:$F,MATCH(1,(MONTH(三跨两临近重点区段!$D:$D)=7)*(三跨两临近重点区段!$A:$A=D172),0))="已取消","已取消",INDEX(三跨两临近重点区段!$E:$E,MATCH(1,(MONTH(三跨两临近重点区段!$D:$D)=7)*(三跨两临近重点区段!$A:$A=D172)*(三跨两临近重点区段!$F:$F="现存区段"),0))),"")</f>
        <v/>
      </c>
      <c r="W172" s="268" t="str">
        <f t="array" ref="W172">IFERROR(IF(INDEX(三跨两临近重点区段!$F:$F,MATCH(1,(MONTH(三跨两临近重点区段!$D:$D)=8)*(三跨两临近重点区段!$A:$A=D172),0))="已取消","已取消",INDEX(三跨两临近重点区段!$D:$D,MATCH(1,(MONTH(三跨两临近重点区段!$D:$D)=8)*(三跨两临近重点区段!$A:$A=D172)*(三跨两临近重点区段!$F:$F="现存区段"),0))),"")</f>
        <v/>
      </c>
      <c r="X172" s="232" t="str">
        <f t="array" ref="X172">IFERROR(IF(INDEX(三跨两临近重点区段!$F:$F,MATCH(1,(MONTH(三跨两临近重点区段!$D:$D)=8)*(三跨两临近重点区段!$A:$A=D172),0))="已取消","已取消",INDEX(三跨两临近重点区段!$E:$E,MATCH(1,(MONTH(三跨两临近重点区段!$D:$D)=8)*(三跨两临近重点区段!$A:$A=D172)*(三跨两临近重点区段!$F:$F="现存区段"),0))),"")</f>
        <v/>
      </c>
      <c r="Y172" s="268" t="str">
        <f t="array" ref="Y172">IFERROR(IF(INDEX(三跨两临近重点区段!$F:$F,MATCH(1,(MONTH(三跨两临近重点区段!$D:$D)=9)*(三跨两临近重点区段!$A:$A=D172),0))="已取消","已取消",INDEX(三跨两临近重点区段!$D:$D,MATCH(1,(MONTH(三跨两临近重点区段!$D:$D)=9)*(三跨两临近重点区段!$A:$A=D172)*(三跨两临近重点区段!$F:$F="现存区段"),0))),"")</f>
        <v/>
      </c>
      <c r="Z172" s="232" t="str">
        <f t="array" ref="Z172">IFERROR(IF(INDEX(三跨两临近重点区段!$F:$F,MATCH(1,(MONTH(三跨两临近重点区段!$D:$D)=9)*(三跨两临近重点区段!$A:$A=D172),0))="已取消","已取消",INDEX(三跨两临近重点区段!$E:$E,MATCH(1,(MONTH(三跨两临近重点区段!$D:$D)=9)*(三跨两临近重点区段!$A:$A=D172)*(三跨两临近重点区段!$F:$F="现存区段"),0))),"")</f>
        <v/>
      </c>
      <c r="AA172" s="268" t="str">
        <f t="array" ref="AA172">IFERROR(IF(INDEX(三跨两临近重点区段!$F:$F,MATCH(1,(MONTH(三跨两临近重点区段!$D:$D)=10)*(三跨两临近重点区段!$A:$A=D172),0))="已取消","已取消",INDEX(三跨两临近重点区段!$D:$D,MATCH(1,(MONTH(三跨两临近重点区段!$D:$D)=10)*(三跨两临近重点区段!$A:$A=D172)*(三跨两临近重点区段!$F:$F="现存区段"),0))),"")</f>
        <v/>
      </c>
      <c r="AB172" s="72" t="str">
        <f t="array" ref="AB172">IFERROR(IF(INDEX(三跨两临近重点区段!$F:$F,MATCH(1,(MONTH(三跨两临近重点区段!$D:$D)=10)*(三跨两临近重点区段!$A:$A=D172),0))="已取消","已取消",INDEX(三跨两临近重点区段!$E:$E,MATCH(1,(MONTH(三跨两临近重点区段!$D:$D)=10)*(三跨两临近重点区段!$A:$A=D172)*(三跨两临近重点区段!$F:$F="现存区段"),0))),"")</f>
        <v/>
      </c>
      <c r="AC172" s="284" t="str">
        <f t="array" ref="AC172">IFERROR(IF(INDEX(三跨两临近重点区段!$F:$F,MATCH(1,(MONTH(三跨两临近重点区段!$D:$D)=11)*(三跨两临近重点区段!$A:$A=D172),0))="已取消","已取消",INDEX(三跨两临近重点区段!$D:$D,MATCH(1,(MONTH(三跨两临近重点区段!$D:$D)=11)*(三跨两临近重点区段!$A:$A=D172)*(三跨两临近重点区段!$F:$F="现存区段"),0))),"")</f>
        <v/>
      </c>
      <c r="AD172" s="72" t="str">
        <f t="array" ref="AD172">IFERROR(IF(INDEX(三跨两临近重点区段!$F:$F,MATCH(1,(MONTH(三跨两临近重点区段!$D:$D)=11)*(三跨两临近重点区段!$A:$A=D172),0))="已取消","已取消",INDEX(三跨两临近重点区段!$E:$E,MATCH(1,(MONTH(三跨两临近重点区段!$D:$D)=11)*(三跨两临近重点区段!$A:$A=D172)*(三跨两临近重点区段!$F:$F="现存区段"),0))),"")</f>
        <v/>
      </c>
      <c r="AE172" s="284" t="str">
        <f t="array" ref="AE172">IFERROR(IF(INDEX(三跨两临近重点区段!$F:$F,MATCH(1,(MONTH(三跨两临近重点区段!$D:$D)=12)*(三跨两临近重点区段!$A:$A=D172),0))="已取消","已取消",INDEX(三跨两临近重点区段!$D:$D,MATCH(1,(MONTH(三跨两临近重点区段!$D:$D)=12)*(三跨两临近重点区段!$A:$A=D172)*(三跨两临近重点区段!$F:$F="现存区段"),0))),"")</f>
        <v/>
      </c>
      <c r="AF172" s="72" t="str">
        <f t="array" ref="AF172">IFERROR(IF(INDEX(三跨两临近重点区段!$F:$F,MATCH(1,(MONTH(三跨两临近重点区段!$D:$D)=12)*(三跨两临近重点区段!$A:$A=D172),0))="已取消","已取消",INDEX(三跨两临近重点区段!$E:$E,MATCH(1,(MONTH(三跨两临近重点区段!$D:$D)=12)*(三跨两临近重点区段!$A:$A=D172)*(三跨两临近重点区段!$F:$F="现存区段"),0))),"")</f>
        <v/>
      </c>
      <c r="AH172" t="e">
        <f t="array" ref="AH172">INDEX(三跨两临近重点区段!$G:$G,MATCH(D172,三跨两临近重点区段!$A:$A,0))</f>
        <v>#N/A</v>
      </c>
      <c r="AI172" t="e">
        <f>INDEX(三跨两临近重点区段!$J:$J,MATCH(D172,三跨两临近重点区段!$A:$A,0))</f>
        <v>#N/A</v>
      </c>
    </row>
    <row r="173" ht="14.25" spans="1:35">
      <c r="A173" s="263" t="s">
        <v>363</v>
      </c>
      <c r="B173" s="264" t="s">
        <v>2391</v>
      </c>
      <c r="C173" s="263" t="s">
        <v>2395</v>
      </c>
      <c r="D173" s="263" t="s">
        <v>2396</v>
      </c>
      <c r="E173" s="265" t="s">
        <v>2142</v>
      </c>
      <c r="F173" s="264" t="s">
        <v>125</v>
      </c>
      <c r="G173" s="263" t="s">
        <v>2143</v>
      </c>
      <c r="H173" s="263" t="s">
        <v>581</v>
      </c>
      <c r="I173" s="273"/>
      <c r="J173" s="196"/>
      <c r="K173" s="196"/>
      <c r="L173" s="196"/>
      <c r="M173" s="270"/>
      <c r="N173" s="270"/>
      <c r="O173" s="33"/>
      <c r="P173" s="107"/>
      <c r="Q173" s="279"/>
      <c r="R173" s="279"/>
      <c r="S173" s="278">
        <v>45456</v>
      </c>
      <c r="T173" s="279" t="s">
        <v>2117</v>
      </c>
      <c r="U173" s="268" t="str">
        <f t="array" ref="U173">IFERROR(IF(INDEX(三跨两临近重点区段!$F:$F,MATCH(1,(MONTH(三跨两临近重点区段!$D:$D)=7)*(三跨两临近重点区段!$A:$A=D173),0))="已取消","已取消",INDEX(三跨两临近重点区段!$D:$D,MATCH(1,(MONTH(三跨两临近重点区段!$D:$D)=7)*(三跨两临近重点区段!$A:$A=D173)*(三跨两临近重点区段!$F:$F="现存区段"),0))),"")</f>
        <v/>
      </c>
      <c r="V173" s="232" t="str">
        <f t="array" ref="V173">IFERROR(IF(INDEX(三跨两临近重点区段!$F:$F,MATCH(1,(MONTH(三跨两临近重点区段!$D:$D)=7)*(三跨两临近重点区段!$A:$A=D173),0))="已取消","已取消",INDEX(三跨两临近重点区段!$E:$E,MATCH(1,(MONTH(三跨两临近重点区段!$D:$D)=7)*(三跨两临近重点区段!$A:$A=D173)*(三跨两临近重点区段!$F:$F="现存区段"),0))),"")</f>
        <v/>
      </c>
      <c r="W173" s="268" t="str">
        <f t="array" ref="W173">IFERROR(IF(INDEX(三跨两临近重点区段!$F:$F,MATCH(1,(MONTH(三跨两临近重点区段!$D:$D)=8)*(三跨两临近重点区段!$A:$A=D173),0))="已取消","已取消",INDEX(三跨两临近重点区段!$D:$D,MATCH(1,(MONTH(三跨两临近重点区段!$D:$D)=8)*(三跨两临近重点区段!$A:$A=D173)*(三跨两临近重点区段!$F:$F="现存区段"),0))),"")</f>
        <v/>
      </c>
      <c r="X173" s="232" t="str">
        <f t="array" ref="X173">IFERROR(IF(INDEX(三跨两临近重点区段!$F:$F,MATCH(1,(MONTH(三跨两临近重点区段!$D:$D)=8)*(三跨两临近重点区段!$A:$A=D173),0))="已取消","已取消",INDEX(三跨两临近重点区段!$E:$E,MATCH(1,(MONTH(三跨两临近重点区段!$D:$D)=8)*(三跨两临近重点区段!$A:$A=D173)*(三跨两临近重点区段!$F:$F="现存区段"),0))),"")</f>
        <v/>
      </c>
      <c r="Y173" s="268" t="str">
        <f t="array" ref="Y173">IFERROR(IF(INDEX(三跨两临近重点区段!$F:$F,MATCH(1,(MONTH(三跨两临近重点区段!$D:$D)=9)*(三跨两临近重点区段!$A:$A=D173),0))="已取消","已取消",INDEX(三跨两临近重点区段!$D:$D,MATCH(1,(MONTH(三跨两临近重点区段!$D:$D)=9)*(三跨两临近重点区段!$A:$A=D173)*(三跨两临近重点区段!$F:$F="现存区段"),0))),"")</f>
        <v/>
      </c>
      <c r="Z173" s="232" t="str">
        <f t="array" ref="Z173">IFERROR(IF(INDEX(三跨两临近重点区段!$F:$F,MATCH(1,(MONTH(三跨两临近重点区段!$D:$D)=9)*(三跨两临近重点区段!$A:$A=D173),0))="已取消","已取消",INDEX(三跨两临近重点区段!$E:$E,MATCH(1,(MONTH(三跨两临近重点区段!$D:$D)=9)*(三跨两临近重点区段!$A:$A=D173)*(三跨两临近重点区段!$F:$F="现存区段"),0))),"")</f>
        <v/>
      </c>
      <c r="AA173" s="268" t="str">
        <f t="array" ref="AA173">IFERROR(IF(INDEX(三跨两临近重点区段!$F:$F,MATCH(1,(MONTH(三跨两临近重点区段!$D:$D)=10)*(三跨两临近重点区段!$A:$A=D173),0))="已取消","已取消",INDEX(三跨两临近重点区段!$D:$D,MATCH(1,(MONTH(三跨两临近重点区段!$D:$D)=10)*(三跨两临近重点区段!$A:$A=D173)*(三跨两临近重点区段!$F:$F="现存区段"),0))),"")</f>
        <v/>
      </c>
      <c r="AB173" s="72" t="str">
        <f t="array" ref="AB173">IFERROR(IF(INDEX(三跨两临近重点区段!$F:$F,MATCH(1,(MONTH(三跨两临近重点区段!$D:$D)=10)*(三跨两临近重点区段!$A:$A=D173),0))="已取消","已取消",INDEX(三跨两临近重点区段!$E:$E,MATCH(1,(MONTH(三跨两临近重点区段!$D:$D)=10)*(三跨两临近重点区段!$A:$A=D173)*(三跨两临近重点区段!$F:$F="现存区段"),0))),"")</f>
        <v/>
      </c>
      <c r="AC173" s="284" t="str">
        <f t="array" ref="AC173">IFERROR(IF(INDEX(三跨两临近重点区段!$F:$F,MATCH(1,(MONTH(三跨两临近重点区段!$D:$D)=11)*(三跨两临近重点区段!$A:$A=D173),0))="已取消","已取消",INDEX(三跨两临近重点区段!$D:$D,MATCH(1,(MONTH(三跨两临近重点区段!$D:$D)=11)*(三跨两临近重点区段!$A:$A=D173)*(三跨两临近重点区段!$F:$F="现存区段"),0))),"")</f>
        <v/>
      </c>
      <c r="AD173" s="72" t="str">
        <f t="array" ref="AD173">IFERROR(IF(INDEX(三跨两临近重点区段!$F:$F,MATCH(1,(MONTH(三跨两临近重点区段!$D:$D)=11)*(三跨两临近重点区段!$A:$A=D173),0))="已取消","已取消",INDEX(三跨两临近重点区段!$E:$E,MATCH(1,(MONTH(三跨两临近重点区段!$D:$D)=11)*(三跨两临近重点区段!$A:$A=D173)*(三跨两临近重点区段!$F:$F="现存区段"),0))),"")</f>
        <v/>
      </c>
      <c r="AE173" s="284" t="str">
        <f t="array" ref="AE173">IFERROR(IF(INDEX(三跨两临近重点区段!$F:$F,MATCH(1,(MONTH(三跨两临近重点区段!$D:$D)=12)*(三跨两临近重点区段!$A:$A=D173),0))="已取消","已取消",INDEX(三跨两临近重点区段!$D:$D,MATCH(1,(MONTH(三跨两临近重点区段!$D:$D)=12)*(三跨两临近重点区段!$A:$A=D173)*(三跨两临近重点区段!$F:$F="现存区段"),0))),"")</f>
        <v/>
      </c>
      <c r="AF173" s="72" t="str">
        <f t="array" ref="AF173">IFERROR(IF(INDEX(三跨两临近重点区段!$F:$F,MATCH(1,(MONTH(三跨两临近重点区段!$D:$D)=12)*(三跨两临近重点区段!$A:$A=D173),0))="已取消","已取消",INDEX(三跨两临近重点区段!$E:$E,MATCH(1,(MONTH(三跨两临近重点区段!$D:$D)=12)*(三跨两临近重点区段!$A:$A=D173)*(三跨两临近重点区段!$F:$F="现存区段"),0))),"")</f>
        <v/>
      </c>
      <c r="AH173" t="e">
        <f t="array" ref="AH173">INDEX(三跨两临近重点区段!$G:$G,MATCH(D173,三跨两临近重点区段!$A:$A,0))</f>
        <v>#N/A</v>
      </c>
      <c r="AI173" t="e">
        <f>INDEX(三跨两临近重点区段!$J:$J,MATCH(D173,三跨两临近重点区段!$A:$A,0))</f>
        <v>#N/A</v>
      </c>
    </row>
    <row r="174" ht="14.25" spans="1:35">
      <c r="A174" s="263" t="s">
        <v>150</v>
      </c>
      <c r="B174" s="264" t="s">
        <v>2397</v>
      </c>
      <c r="C174" s="263" t="s">
        <v>2135</v>
      </c>
      <c r="D174" s="263" t="s">
        <v>2398</v>
      </c>
      <c r="E174" s="265" t="s">
        <v>2142</v>
      </c>
      <c r="F174" s="264" t="s">
        <v>125</v>
      </c>
      <c r="G174" s="263" t="s">
        <v>2143</v>
      </c>
      <c r="H174" s="263" t="s">
        <v>564</v>
      </c>
      <c r="I174" s="273"/>
      <c r="J174" s="196"/>
      <c r="K174" s="196"/>
      <c r="L174" s="196"/>
      <c r="M174" s="270"/>
      <c r="N174" s="270"/>
      <c r="O174" s="33"/>
      <c r="P174" s="107"/>
      <c r="Q174" s="279"/>
      <c r="R174" s="279"/>
      <c r="S174" s="278">
        <v>45456</v>
      </c>
      <c r="T174" s="279" t="s">
        <v>2117</v>
      </c>
      <c r="U174" s="268" t="str">
        <f t="array" ref="U174">IFERROR(IF(INDEX(三跨两临近重点区段!$F:$F,MATCH(1,(MONTH(三跨两临近重点区段!$D:$D)=7)*(三跨两临近重点区段!$A:$A=D174),0))="已取消","已取消",INDEX(三跨两临近重点区段!$D:$D,MATCH(1,(MONTH(三跨两临近重点区段!$D:$D)=7)*(三跨两临近重点区段!$A:$A=D174)*(三跨两临近重点区段!$F:$F="现存区段"),0))),"")</f>
        <v/>
      </c>
      <c r="V174" s="232" t="str">
        <f t="array" ref="V174">IFERROR(IF(INDEX(三跨两临近重点区段!$F:$F,MATCH(1,(MONTH(三跨两临近重点区段!$D:$D)=7)*(三跨两临近重点区段!$A:$A=D174),0))="已取消","已取消",INDEX(三跨两临近重点区段!$E:$E,MATCH(1,(MONTH(三跨两临近重点区段!$D:$D)=7)*(三跨两临近重点区段!$A:$A=D174)*(三跨两临近重点区段!$F:$F="现存区段"),0))),"")</f>
        <v/>
      </c>
      <c r="W174" s="268" t="str">
        <f t="array" ref="W174">IFERROR(IF(INDEX(三跨两临近重点区段!$F:$F,MATCH(1,(MONTH(三跨两临近重点区段!$D:$D)=8)*(三跨两临近重点区段!$A:$A=D174),0))="已取消","已取消",INDEX(三跨两临近重点区段!$D:$D,MATCH(1,(MONTH(三跨两临近重点区段!$D:$D)=8)*(三跨两临近重点区段!$A:$A=D174)*(三跨两临近重点区段!$F:$F="现存区段"),0))),"")</f>
        <v/>
      </c>
      <c r="X174" s="232" t="str">
        <f t="array" ref="X174">IFERROR(IF(INDEX(三跨两临近重点区段!$F:$F,MATCH(1,(MONTH(三跨两临近重点区段!$D:$D)=8)*(三跨两临近重点区段!$A:$A=D174),0))="已取消","已取消",INDEX(三跨两临近重点区段!$E:$E,MATCH(1,(MONTH(三跨两临近重点区段!$D:$D)=8)*(三跨两临近重点区段!$A:$A=D174)*(三跨两临近重点区段!$F:$F="现存区段"),0))),"")</f>
        <v/>
      </c>
      <c r="Y174" s="268" t="str">
        <f t="array" ref="Y174">IFERROR(IF(INDEX(三跨两临近重点区段!$F:$F,MATCH(1,(MONTH(三跨两临近重点区段!$D:$D)=9)*(三跨两临近重点区段!$A:$A=D174),0))="已取消","已取消",INDEX(三跨两临近重点区段!$D:$D,MATCH(1,(MONTH(三跨两临近重点区段!$D:$D)=9)*(三跨两临近重点区段!$A:$A=D174)*(三跨两临近重点区段!$F:$F="现存区段"),0))),"")</f>
        <v/>
      </c>
      <c r="Z174" s="232" t="str">
        <f t="array" ref="Z174">IFERROR(IF(INDEX(三跨两临近重点区段!$F:$F,MATCH(1,(MONTH(三跨两临近重点区段!$D:$D)=9)*(三跨两临近重点区段!$A:$A=D174),0))="已取消","已取消",INDEX(三跨两临近重点区段!$E:$E,MATCH(1,(MONTH(三跨两临近重点区段!$D:$D)=9)*(三跨两临近重点区段!$A:$A=D174)*(三跨两临近重点区段!$F:$F="现存区段"),0))),"")</f>
        <v/>
      </c>
      <c r="AA174" s="268" t="str">
        <f t="array" ref="AA174">IFERROR(IF(INDEX(三跨两临近重点区段!$F:$F,MATCH(1,(MONTH(三跨两临近重点区段!$D:$D)=10)*(三跨两临近重点区段!$A:$A=D174),0))="已取消","已取消",INDEX(三跨两临近重点区段!$D:$D,MATCH(1,(MONTH(三跨两临近重点区段!$D:$D)=10)*(三跨两临近重点区段!$A:$A=D174)*(三跨两临近重点区段!$F:$F="现存区段"),0))),"")</f>
        <v/>
      </c>
      <c r="AB174" s="72" t="str">
        <f t="array" ref="AB174">IFERROR(IF(INDEX(三跨两临近重点区段!$F:$F,MATCH(1,(MONTH(三跨两临近重点区段!$D:$D)=10)*(三跨两临近重点区段!$A:$A=D174),0))="已取消","已取消",INDEX(三跨两临近重点区段!$E:$E,MATCH(1,(MONTH(三跨两临近重点区段!$D:$D)=10)*(三跨两临近重点区段!$A:$A=D174)*(三跨两临近重点区段!$F:$F="现存区段"),0))),"")</f>
        <v/>
      </c>
      <c r="AC174" s="284" t="str">
        <f t="array" ref="AC174">IFERROR(IF(INDEX(三跨两临近重点区段!$F:$F,MATCH(1,(MONTH(三跨两临近重点区段!$D:$D)=11)*(三跨两临近重点区段!$A:$A=D174),0))="已取消","已取消",INDEX(三跨两临近重点区段!$D:$D,MATCH(1,(MONTH(三跨两临近重点区段!$D:$D)=11)*(三跨两临近重点区段!$A:$A=D174)*(三跨两临近重点区段!$F:$F="现存区段"),0))),"")</f>
        <v/>
      </c>
      <c r="AD174" s="72" t="str">
        <f t="array" ref="AD174">IFERROR(IF(INDEX(三跨两临近重点区段!$F:$F,MATCH(1,(MONTH(三跨两临近重点区段!$D:$D)=11)*(三跨两临近重点区段!$A:$A=D174),0))="已取消","已取消",INDEX(三跨两临近重点区段!$E:$E,MATCH(1,(MONTH(三跨两临近重点区段!$D:$D)=11)*(三跨两临近重点区段!$A:$A=D174)*(三跨两临近重点区段!$F:$F="现存区段"),0))),"")</f>
        <v/>
      </c>
      <c r="AE174" s="284" t="str">
        <f t="array" ref="AE174">IFERROR(IF(INDEX(三跨两临近重点区段!$F:$F,MATCH(1,(MONTH(三跨两临近重点区段!$D:$D)=12)*(三跨两临近重点区段!$A:$A=D174),0))="已取消","已取消",INDEX(三跨两临近重点区段!$D:$D,MATCH(1,(MONTH(三跨两临近重点区段!$D:$D)=12)*(三跨两临近重点区段!$A:$A=D174)*(三跨两临近重点区段!$F:$F="现存区段"),0))),"")</f>
        <v/>
      </c>
      <c r="AF174" s="72" t="str">
        <f t="array" ref="AF174">IFERROR(IF(INDEX(三跨两临近重点区段!$F:$F,MATCH(1,(MONTH(三跨两临近重点区段!$D:$D)=12)*(三跨两临近重点区段!$A:$A=D174),0))="已取消","已取消",INDEX(三跨两临近重点区段!$E:$E,MATCH(1,(MONTH(三跨两临近重点区段!$D:$D)=12)*(三跨两临近重点区段!$A:$A=D174)*(三跨两临近重点区段!$F:$F="现存区段"),0))),"")</f>
        <v/>
      </c>
      <c r="AH174" t="e">
        <f t="array" ref="AH174">INDEX(三跨两临近重点区段!$G:$G,MATCH(D174,三跨两临近重点区段!$A:$A,0))</f>
        <v>#N/A</v>
      </c>
      <c r="AI174" t="e">
        <f>INDEX(三跨两临近重点区段!$J:$J,MATCH(D174,三跨两临近重点区段!$A:$A,0))</f>
        <v>#N/A</v>
      </c>
    </row>
    <row r="175" ht="14.25" spans="1:35">
      <c r="A175" s="263" t="s">
        <v>363</v>
      </c>
      <c r="B175" s="264" t="s">
        <v>2391</v>
      </c>
      <c r="C175" s="263" t="s">
        <v>2399</v>
      </c>
      <c r="D175" s="263" t="s">
        <v>2400</v>
      </c>
      <c r="E175" s="265" t="s">
        <v>2142</v>
      </c>
      <c r="F175" s="264" t="s">
        <v>125</v>
      </c>
      <c r="G175" s="263" t="s">
        <v>2143</v>
      </c>
      <c r="H175" s="263" t="s">
        <v>581</v>
      </c>
      <c r="I175" s="273"/>
      <c r="J175" s="196"/>
      <c r="K175" s="196"/>
      <c r="L175" s="196"/>
      <c r="M175" s="270"/>
      <c r="N175" s="270"/>
      <c r="O175" s="33"/>
      <c r="P175" s="107"/>
      <c r="Q175" s="279"/>
      <c r="R175" s="279"/>
      <c r="S175" s="278">
        <v>45456</v>
      </c>
      <c r="T175" s="279" t="s">
        <v>2117</v>
      </c>
      <c r="U175" s="268" t="str">
        <f t="array" ref="U175">IFERROR(IF(INDEX(三跨两临近重点区段!$F:$F,MATCH(1,(MONTH(三跨两临近重点区段!$D:$D)=7)*(三跨两临近重点区段!$A:$A=D175),0))="已取消","已取消",INDEX(三跨两临近重点区段!$D:$D,MATCH(1,(MONTH(三跨两临近重点区段!$D:$D)=7)*(三跨两临近重点区段!$A:$A=D175)*(三跨两临近重点区段!$F:$F="现存区段"),0))),"")</f>
        <v/>
      </c>
      <c r="V175" s="232" t="str">
        <f t="array" ref="V175">IFERROR(IF(INDEX(三跨两临近重点区段!$F:$F,MATCH(1,(MONTH(三跨两临近重点区段!$D:$D)=7)*(三跨两临近重点区段!$A:$A=D175),0))="已取消","已取消",INDEX(三跨两临近重点区段!$E:$E,MATCH(1,(MONTH(三跨两临近重点区段!$D:$D)=7)*(三跨两临近重点区段!$A:$A=D175)*(三跨两临近重点区段!$F:$F="现存区段"),0))),"")</f>
        <v/>
      </c>
      <c r="W175" s="268" t="str">
        <f t="array" ref="W175">IFERROR(IF(INDEX(三跨两临近重点区段!$F:$F,MATCH(1,(MONTH(三跨两临近重点区段!$D:$D)=8)*(三跨两临近重点区段!$A:$A=D175),0))="已取消","已取消",INDEX(三跨两临近重点区段!$D:$D,MATCH(1,(MONTH(三跨两临近重点区段!$D:$D)=8)*(三跨两临近重点区段!$A:$A=D175)*(三跨两临近重点区段!$F:$F="现存区段"),0))),"")</f>
        <v/>
      </c>
      <c r="X175" s="232" t="str">
        <f t="array" ref="X175">IFERROR(IF(INDEX(三跨两临近重点区段!$F:$F,MATCH(1,(MONTH(三跨两临近重点区段!$D:$D)=8)*(三跨两临近重点区段!$A:$A=D175),0))="已取消","已取消",INDEX(三跨两临近重点区段!$E:$E,MATCH(1,(MONTH(三跨两临近重点区段!$D:$D)=8)*(三跨两临近重点区段!$A:$A=D175)*(三跨两临近重点区段!$F:$F="现存区段"),0))),"")</f>
        <v/>
      </c>
      <c r="Y175" s="268" t="str">
        <f t="array" ref="Y175">IFERROR(IF(INDEX(三跨两临近重点区段!$F:$F,MATCH(1,(MONTH(三跨两临近重点区段!$D:$D)=9)*(三跨两临近重点区段!$A:$A=D175),0))="已取消","已取消",INDEX(三跨两临近重点区段!$D:$D,MATCH(1,(MONTH(三跨两临近重点区段!$D:$D)=9)*(三跨两临近重点区段!$A:$A=D175)*(三跨两临近重点区段!$F:$F="现存区段"),0))),"")</f>
        <v/>
      </c>
      <c r="Z175" s="232" t="str">
        <f t="array" ref="Z175">IFERROR(IF(INDEX(三跨两临近重点区段!$F:$F,MATCH(1,(MONTH(三跨两临近重点区段!$D:$D)=9)*(三跨两临近重点区段!$A:$A=D175),0))="已取消","已取消",INDEX(三跨两临近重点区段!$E:$E,MATCH(1,(MONTH(三跨两临近重点区段!$D:$D)=9)*(三跨两临近重点区段!$A:$A=D175)*(三跨两临近重点区段!$F:$F="现存区段"),0))),"")</f>
        <v/>
      </c>
      <c r="AA175" s="268" t="str">
        <f t="array" ref="AA175">IFERROR(IF(INDEX(三跨两临近重点区段!$F:$F,MATCH(1,(MONTH(三跨两临近重点区段!$D:$D)=10)*(三跨两临近重点区段!$A:$A=D175),0))="已取消","已取消",INDEX(三跨两临近重点区段!$D:$D,MATCH(1,(MONTH(三跨两临近重点区段!$D:$D)=10)*(三跨两临近重点区段!$A:$A=D175)*(三跨两临近重点区段!$F:$F="现存区段"),0))),"")</f>
        <v/>
      </c>
      <c r="AB175" s="72" t="str">
        <f t="array" ref="AB175">IFERROR(IF(INDEX(三跨两临近重点区段!$F:$F,MATCH(1,(MONTH(三跨两临近重点区段!$D:$D)=10)*(三跨两临近重点区段!$A:$A=D175),0))="已取消","已取消",INDEX(三跨两临近重点区段!$E:$E,MATCH(1,(MONTH(三跨两临近重点区段!$D:$D)=10)*(三跨两临近重点区段!$A:$A=D175)*(三跨两临近重点区段!$F:$F="现存区段"),0))),"")</f>
        <v/>
      </c>
      <c r="AC175" s="284" t="str">
        <f t="array" ref="AC175">IFERROR(IF(INDEX(三跨两临近重点区段!$F:$F,MATCH(1,(MONTH(三跨两临近重点区段!$D:$D)=11)*(三跨两临近重点区段!$A:$A=D175),0))="已取消","已取消",INDEX(三跨两临近重点区段!$D:$D,MATCH(1,(MONTH(三跨两临近重点区段!$D:$D)=11)*(三跨两临近重点区段!$A:$A=D175)*(三跨两临近重点区段!$F:$F="现存区段"),0))),"")</f>
        <v/>
      </c>
      <c r="AD175" s="72" t="str">
        <f t="array" ref="AD175">IFERROR(IF(INDEX(三跨两临近重点区段!$F:$F,MATCH(1,(MONTH(三跨两临近重点区段!$D:$D)=11)*(三跨两临近重点区段!$A:$A=D175),0))="已取消","已取消",INDEX(三跨两临近重点区段!$E:$E,MATCH(1,(MONTH(三跨两临近重点区段!$D:$D)=11)*(三跨两临近重点区段!$A:$A=D175)*(三跨两临近重点区段!$F:$F="现存区段"),0))),"")</f>
        <v/>
      </c>
      <c r="AE175" s="284" t="str">
        <f t="array" ref="AE175">IFERROR(IF(INDEX(三跨两临近重点区段!$F:$F,MATCH(1,(MONTH(三跨两临近重点区段!$D:$D)=12)*(三跨两临近重点区段!$A:$A=D175),0))="已取消","已取消",INDEX(三跨两临近重点区段!$D:$D,MATCH(1,(MONTH(三跨两临近重点区段!$D:$D)=12)*(三跨两临近重点区段!$A:$A=D175)*(三跨两临近重点区段!$F:$F="现存区段"),0))),"")</f>
        <v/>
      </c>
      <c r="AF175" s="72" t="str">
        <f t="array" ref="AF175">IFERROR(IF(INDEX(三跨两临近重点区段!$F:$F,MATCH(1,(MONTH(三跨两临近重点区段!$D:$D)=12)*(三跨两临近重点区段!$A:$A=D175),0))="已取消","已取消",INDEX(三跨两临近重点区段!$E:$E,MATCH(1,(MONTH(三跨两临近重点区段!$D:$D)=12)*(三跨两临近重点区段!$A:$A=D175)*(三跨两临近重点区段!$F:$F="现存区段"),0))),"")</f>
        <v/>
      </c>
      <c r="AH175" t="e">
        <f t="array" ref="AH175">INDEX(三跨两临近重点区段!$G:$G,MATCH(D175,三跨两临近重点区段!$A:$A,0))</f>
        <v>#N/A</v>
      </c>
      <c r="AI175" t="e">
        <f>INDEX(三跨两临近重点区段!$J:$J,MATCH(D175,三跨两临近重点区段!$A:$A,0))</f>
        <v>#N/A</v>
      </c>
    </row>
    <row r="176" ht="14.25" spans="1:35">
      <c r="A176" s="263" t="s">
        <v>363</v>
      </c>
      <c r="B176" s="264" t="s">
        <v>2401</v>
      </c>
      <c r="C176" s="263" t="s">
        <v>2163</v>
      </c>
      <c r="D176" s="263" t="s">
        <v>2402</v>
      </c>
      <c r="E176" s="265" t="s">
        <v>2142</v>
      </c>
      <c r="F176" s="264" t="s">
        <v>125</v>
      </c>
      <c r="G176" s="263" t="s">
        <v>2143</v>
      </c>
      <c r="H176" s="263" t="s">
        <v>564</v>
      </c>
      <c r="I176" s="273"/>
      <c r="J176" s="196"/>
      <c r="K176" s="196"/>
      <c r="L176" s="196"/>
      <c r="M176" s="270"/>
      <c r="N176" s="270"/>
      <c r="O176" s="33"/>
      <c r="P176" s="107"/>
      <c r="Q176" s="279"/>
      <c r="R176" s="279"/>
      <c r="S176" s="278">
        <v>45470</v>
      </c>
      <c r="T176" s="279" t="s">
        <v>2117</v>
      </c>
      <c r="U176" s="268" t="str">
        <f t="array" ref="U176">IFERROR(IF(INDEX(三跨两临近重点区段!$F:$F,MATCH(1,(MONTH(三跨两临近重点区段!$D:$D)=7)*(三跨两临近重点区段!$A:$A=D176),0))="已取消","已取消",INDEX(三跨两临近重点区段!$D:$D,MATCH(1,(MONTH(三跨两临近重点区段!$D:$D)=7)*(三跨两临近重点区段!$A:$A=D176)*(三跨两临近重点区段!$F:$F="现存区段"),0))),"")</f>
        <v/>
      </c>
      <c r="V176" s="232" t="str">
        <f t="array" ref="V176">IFERROR(IF(INDEX(三跨两临近重点区段!$F:$F,MATCH(1,(MONTH(三跨两临近重点区段!$D:$D)=7)*(三跨两临近重点区段!$A:$A=D176),0))="已取消","已取消",INDEX(三跨两临近重点区段!$E:$E,MATCH(1,(MONTH(三跨两临近重点区段!$D:$D)=7)*(三跨两临近重点区段!$A:$A=D176)*(三跨两临近重点区段!$F:$F="现存区段"),0))),"")</f>
        <v/>
      </c>
      <c r="W176" s="268" t="str">
        <f t="array" ref="W176">IFERROR(IF(INDEX(三跨两临近重点区段!$F:$F,MATCH(1,(MONTH(三跨两临近重点区段!$D:$D)=8)*(三跨两临近重点区段!$A:$A=D176),0))="已取消","已取消",INDEX(三跨两临近重点区段!$D:$D,MATCH(1,(MONTH(三跨两临近重点区段!$D:$D)=8)*(三跨两临近重点区段!$A:$A=D176)*(三跨两临近重点区段!$F:$F="现存区段"),0))),"")</f>
        <v/>
      </c>
      <c r="X176" s="232" t="str">
        <f t="array" ref="X176">IFERROR(IF(INDEX(三跨两临近重点区段!$F:$F,MATCH(1,(MONTH(三跨两临近重点区段!$D:$D)=8)*(三跨两临近重点区段!$A:$A=D176),0))="已取消","已取消",INDEX(三跨两临近重点区段!$E:$E,MATCH(1,(MONTH(三跨两临近重点区段!$D:$D)=8)*(三跨两临近重点区段!$A:$A=D176)*(三跨两临近重点区段!$F:$F="现存区段"),0))),"")</f>
        <v/>
      </c>
      <c r="Y176" s="268" t="str">
        <f t="array" ref="Y176">IFERROR(IF(INDEX(三跨两临近重点区段!$F:$F,MATCH(1,(MONTH(三跨两临近重点区段!$D:$D)=9)*(三跨两临近重点区段!$A:$A=D176),0))="已取消","已取消",INDEX(三跨两临近重点区段!$D:$D,MATCH(1,(MONTH(三跨两临近重点区段!$D:$D)=9)*(三跨两临近重点区段!$A:$A=D176)*(三跨两临近重点区段!$F:$F="现存区段"),0))),"")</f>
        <v/>
      </c>
      <c r="Z176" s="232" t="str">
        <f t="array" ref="Z176">IFERROR(IF(INDEX(三跨两临近重点区段!$F:$F,MATCH(1,(MONTH(三跨两临近重点区段!$D:$D)=9)*(三跨两临近重点区段!$A:$A=D176),0))="已取消","已取消",INDEX(三跨两临近重点区段!$E:$E,MATCH(1,(MONTH(三跨两临近重点区段!$D:$D)=9)*(三跨两临近重点区段!$A:$A=D176)*(三跨两临近重点区段!$F:$F="现存区段"),0))),"")</f>
        <v/>
      </c>
      <c r="AA176" s="268" t="str">
        <f t="array" ref="AA176">IFERROR(IF(INDEX(三跨两临近重点区段!$F:$F,MATCH(1,(MONTH(三跨两临近重点区段!$D:$D)=10)*(三跨两临近重点区段!$A:$A=D176),0))="已取消","已取消",INDEX(三跨两临近重点区段!$D:$D,MATCH(1,(MONTH(三跨两临近重点区段!$D:$D)=10)*(三跨两临近重点区段!$A:$A=D176)*(三跨两临近重点区段!$F:$F="现存区段"),0))),"")</f>
        <v/>
      </c>
      <c r="AB176" s="72" t="str">
        <f t="array" ref="AB176">IFERROR(IF(INDEX(三跨两临近重点区段!$F:$F,MATCH(1,(MONTH(三跨两临近重点区段!$D:$D)=10)*(三跨两临近重点区段!$A:$A=D176),0))="已取消","已取消",INDEX(三跨两临近重点区段!$E:$E,MATCH(1,(MONTH(三跨两临近重点区段!$D:$D)=10)*(三跨两临近重点区段!$A:$A=D176)*(三跨两临近重点区段!$F:$F="现存区段"),0))),"")</f>
        <v/>
      </c>
      <c r="AC176" s="284" t="str">
        <f t="array" ref="AC176">IFERROR(IF(INDEX(三跨两临近重点区段!$F:$F,MATCH(1,(MONTH(三跨两临近重点区段!$D:$D)=11)*(三跨两临近重点区段!$A:$A=D176),0))="已取消","已取消",INDEX(三跨两临近重点区段!$D:$D,MATCH(1,(MONTH(三跨两临近重点区段!$D:$D)=11)*(三跨两临近重点区段!$A:$A=D176)*(三跨两临近重点区段!$F:$F="现存区段"),0))),"")</f>
        <v/>
      </c>
      <c r="AD176" s="72" t="str">
        <f t="array" ref="AD176">IFERROR(IF(INDEX(三跨两临近重点区段!$F:$F,MATCH(1,(MONTH(三跨两临近重点区段!$D:$D)=11)*(三跨两临近重点区段!$A:$A=D176),0))="已取消","已取消",INDEX(三跨两临近重点区段!$E:$E,MATCH(1,(MONTH(三跨两临近重点区段!$D:$D)=11)*(三跨两临近重点区段!$A:$A=D176)*(三跨两临近重点区段!$F:$F="现存区段"),0))),"")</f>
        <v/>
      </c>
      <c r="AE176" s="284" t="str">
        <f t="array" ref="AE176">IFERROR(IF(INDEX(三跨两临近重点区段!$F:$F,MATCH(1,(MONTH(三跨两临近重点区段!$D:$D)=12)*(三跨两临近重点区段!$A:$A=D176),0))="已取消","已取消",INDEX(三跨两临近重点区段!$D:$D,MATCH(1,(MONTH(三跨两临近重点区段!$D:$D)=12)*(三跨两临近重点区段!$A:$A=D176)*(三跨两临近重点区段!$F:$F="现存区段"),0))),"")</f>
        <v/>
      </c>
      <c r="AF176" s="72" t="str">
        <f t="array" ref="AF176">IFERROR(IF(INDEX(三跨两临近重点区段!$F:$F,MATCH(1,(MONTH(三跨两临近重点区段!$D:$D)=12)*(三跨两临近重点区段!$A:$A=D176),0))="已取消","已取消",INDEX(三跨两临近重点区段!$E:$E,MATCH(1,(MONTH(三跨两临近重点区段!$D:$D)=12)*(三跨两临近重点区段!$A:$A=D176)*(三跨两临近重点区段!$F:$F="现存区段"),0))),"")</f>
        <v/>
      </c>
      <c r="AH176" t="e">
        <f t="array" ref="AH176">INDEX(三跨两临近重点区段!$G:$G,MATCH(D176,三跨两临近重点区段!$A:$A,0))</f>
        <v>#N/A</v>
      </c>
      <c r="AI176" t="e">
        <f>INDEX(三跨两临近重点区段!$J:$J,MATCH(D176,三跨两临近重点区段!$A:$A,0))</f>
        <v>#N/A</v>
      </c>
    </row>
    <row r="177" ht="14.25" spans="1:35">
      <c r="A177" s="263" t="s">
        <v>363</v>
      </c>
      <c r="B177" s="264" t="s">
        <v>2403</v>
      </c>
      <c r="C177" s="263" t="s">
        <v>2163</v>
      </c>
      <c r="D177" s="263" t="s">
        <v>2404</v>
      </c>
      <c r="E177" s="265" t="s">
        <v>2142</v>
      </c>
      <c r="F177" s="264" t="s">
        <v>125</v>
      </c>
      <c r="G177" s="263" t="s">
        <v>2143</v>
      </c>
      <c r="H177" s="263" t="s">
        <v>564</v>
      </c>
      <c r="I177" s="273"/>
      <c r="J177" s="196"/>
      <c r="K177" s="196"/>
      <c r="L177" s="196"/>
      <c r="M177" s="270"/>
      <c r="N177" s="270"/>
      <c r="O177" s="33"/>
      <c r="P177" s="107"/>
      <c r="Q177" s="279"/>
      <c r="R177" s="279"/>
      <c r="S177" s="278">
        <v>45470</v>
      </c>
      <c r="T177" s="279" t="s">
        <v>2117</v>
      </c>
      <c r="U177" s="268" t="str">
        <f t="array" ref="U177">IFERROR(IF(INDEX(三跨两临近重点区段!$F:$F,MATCH(1,(MONTH(三跨两临近重点区段!$D:$D)=7)*(三跨两临近重点区段!$A:$A=D177),0))="已取消","已取消",INDEX(三跨两临近重点区段!$D:$D,MATCH(1,(MONTH(三跨两临近重点区段!$D:$D)=7)*(三跨两临近重点区段!$A:$A=D177)*(三跨两临近重点区段!$F:$F="现存区段"),0))),"")</f>
        <v/>
      </c>
      <c r="V177" s="232" t="str">
        <f t="array" ref="V177">IFERROR(IF(INDEX(三跨两临近重点区段!$F:$F,MATCH(1,(MONTH(三跨两临近重点区段!$D:$D)=7)*(三跨两临近重点区段!$A:$A=D177),0))="已取消","已取消",INDEX(三跨两临近重点区段!$E:$E,MATCH(1,(MONTH(三跨两临近重点区段!$D:$D)=7)*(三跨两临近重点区段!$A:$A=D177)*(三跨两临近重点区段!$F:$F="现存区段"),0))),"")</f>
        <v/>
      </c>
      <c r="W177" s="268" t="str">
        <f t="array" ref="W177">IFERROR(IF(INDEX(三跨两临近重点区段!$F:$F,MATCH(1,(MONTH(三跨两临近重点区段!$D:$D)=8)*(三跨两临近重点区段!$A:$A=D177),0))="已取消","已取消",INDEX(三跨两临近重点区段!$D:$D,MATCH(1,(MONTH(三跨两临近重点区段!$D:$D)=8)*(三跨两临近重点区段!$A:$A=D177)*(三跨两临近重点区段!$F:$F="现存区段"),0))),"")</f>
        <v/>
      </c>
      <c r="X177" s="232" t="str">
        <f t="array" ref="X177">IFERROR(IF(INDEX(三跨两临近重点区段!$F:$F,MATCH(1,(MONTH(三跨两临近重点区段!$D:$D)=8)*(三跨两临近重点区段!$A:$A=D177),0))="已取消","已取消",INDEX(三跨两临近重点区段!$E:$E,MATCH(1,(MONTH(三跨两临近重点区段!$D:$D)=8)*(三跨两临近重点区段!$A:$A=D177)*(三跨两临近重点区段!$F:$F="现存区段"),0))),"")</f>
        <v/>
      </c>
      <c r="Y177" s="268" t="str">
        <f t="array" ref="Y177">IFERROR(IF(INDEX(三跨两临近重点区段!$F:$F,MATCH(1,(MONTH(三跨两临近重点区段!$D:$D)=9)*(三跨两临近重点区段!$A:$A=D177),0))="已取消","已取消",INDEX(三跨两临近重点区段!$D:$D,MATCH(1,(MONTH(三跨两临近重点区段!$D:$D)=9)*(三跨两临近重点区段!$A:$A=D177)*(三跨两临近重点区段!$F:$F="现存区段"),0))),"")</f>
        <v/>
      </c>
      <c r="Z177" s="232" t="str">
        <f t="array" ref="Z177">IFERROR(IF(INDEX(三跨两临近重点区段!$F:$F,MATCH(1,(MONTH(三跨两临近重点区段!$D:$D)=9)*(三跨两临近重点区段!$A:$A=D177),0))="已取消","已取消",INDEX(三跨两临近重点区段!$E:$E,MATCH(1,(MONTH(三跨两临近重点区段!$D:$D)=9)*(三跨两临近重点区段!$A:$A=D177)*(三跨两临近重点区段!$F:$F="现存区段"),0))),"")</f>
        <v/>
      </c>
      <c r="AA177" s="268" t="str">
        <f t="array" ref="AA177">IFERROR(IF(INDEX(三跨两临近重点区段!$F:$F,MATCH(1,(MONTH(三跨两临近重点区段!$D:$D)=10)*(三跨两临近重点区段!$A:$A=D177),0))="已取消","已取消",INDEX(三跨两临近重点区段!$D:$D,MATCH(1,(MONTH(三跨两临近重点区段!$D:$D)=10)*(三跨两临近重点区段!$A:$A=D177)*(三跨两临近重点区段!$F:$F="现存区段"),0))),"")</f>
        <v/>
      </c>
      <c r="AB177" s="72" t="str">
        <f t="array" ref="AB177">IFERROR(IF(INDEX(三跨两临近重点区段!$F:$F,MATCH(1,(MONTH(三跨两临近重点区段!$D:$D)=10)*(三跨两临近重点区段!$A:$A=D177),0))="已取消","已取消",INDEX(三跨两临近重点区段!$E:$E,MATCH(1,(MONTH(三跨两临近重点区段!$D:$D)=10)*(三跨两临近重点区段!$A:$A=D177)*(三跨两临近重点区段!$F:$F="现存区段"),0))),"")</f>
        <v/>
      </c>
      <c r="AC177" s="284" t="str">
        <f t="array" ref="AC177">IFERROR(IF(INDEX(三跨两临近重点区段!$F:$F,MATCH(1,(MONTH(三跨两临近重点区段!$D:$D)=11)*(三跨两临近重点区段!$A:$A=D177),0))="已取消","已取消",INDEX(三跨两临近重点区段!$D:$D,MATCH(1,(MONTH(三跨两临近重点区段!$D:$D)=11)*(三跨两临近重点区段!$A:$A=D177)*(三跨两临近重点区段!$F:$F="现存区段"),0))),"")</f>
        <v/>
      </c>
      <c r="AD177" s="72" t="str">
        <f t="array" ref="AD177">IFERROR(IF(INDEX(三跨两临近重点区段!$F:$F,MATCH(1,(MONTH(三跨两临近重点区段!$D:$D)=11)*(三跨两临近重点区段!$A:$A=D177),0))="已取消","已取消",INDEX(三跨两临近重点区段!$E:$E,MATCH(1,(MONTH(三跨两临近重点区段!$D:$D)=11)*(三跨两临近重点区段!$A:$A=D177)*(三跨两临近重点区段!$F:$F="现存区段"),0))),"")</f>
        <v/>
      </c>
      <c r="AE177" s="284" t="str">
        <f t="array" ref="AE177">IFERROR(IF(INDEX(三跨两临近重点区段!$F:$F,MATCH(1,(MONTH(三跨两临近重点区段!$D:$D)=12)*(三跨两临近重点区段!$A:$A=D177),0))="已取消","已取消",INDEX(三跨两临近重点区段!$D:$D,MATCH(1,(MONTH(三跨两临近重点区段!$D:$D)=12)*(三跨两临近重点区段!$A:$A=D177)*(三跨两临近重点区段!$F:$F="现存区段"),0))),"")</f>
        <v/>
      </c>
      <c r="AF177" s="72" t="str">
        <f t="array" ref="AF177">IFERROR(IF(INDEX(三跨两临近重点区段!$F:$F,MATCH(1,(MONTH(三跨两临近重点区段!$D:$D)=12)*(三跨两临近重点区段!$A:$A=D177),0))="已取消","已取消",INDEX(三跨两临近重点区段!$E:$E,MATCH(1,(MONTH(三跨两临近重点区段!$D:$D)=12)*(三跨两临近重点区段!$A:$A=D177)*(三跨两临近重点区段!$F:$F="现存区段"),0))),"")</f>
        <v/>
      </c>
      <c r="AH177" t="e">
        <f t="array" ref="AH177">INDEX(三跨两临近重点区段!$G:$G,MATCH(D177,三跨两临近重点区段!$A:$A,0))</f>
        <v>#N/A</v>
      </c>
      <c r="AI177" t="e">
        <f>INDEX(三跨两临近重点区段!$J:$J,MATCH(D177,三跨两临近重点区段!$A:$A,0))</f>
        <v>#N/A</v>
      </c>
    </row>
    <row r="178" ht="14.25" spans="1:35">
      <c r="A178" s="263" t="s">
        <v>150</v>
      </c>
      <c r="B178" s="264" t="s">
        <v>2405</v>
      </c>
      <c r="C178" s="263" t="s">
        <v>2130</v>
      </c>
      <c r="D178" s="263" t="s">
        <v>2406</v>
      </c>
      <c r="E178" s="265" t="s">
        <v>2142</v>
      </c>
      <c r="F178" s="264" t="s">
        <v>125</v>
      </c>
      <c r="G178" s="263" t="s">
        <v>2143</v>
      </c>
      <c r="H178" s="263" t="s">
        <v>620</v>
      </c>
      <c r="I178" s="273"/>
      <c r="J178" s="196"/>
      <c r="K178" s="196"/>
      <c r="L178" s="196"/>
      <c r="M178" s="270"/>
      <c r="N178" s="270"/>
      <c r="O178" s="33"/>
      <c r="P178" s="107"/>
      <c r="Q178" s="279"/>
      <c r="R178" s="279"/>
      <c r="S178" s="278">
        <v>45470</v>
      </c>
      <c r="T178" s="279" t="s">
        <v>2117</v>
      </c>
      <c r="U178" s="268" t="str">
        <f t="array" ref="U178">IFERROR(IF(INDEX(三跨两临近重点区段!$F:$F,MATCH(1,(MONTH(三跨两临近重点区段!$D:$D)=7)*(三跨两临近重点区段!$A:$A=D178),0))="已取消","已取消",INDEX(三跨两临近重点区段!$D:$D,MATCH(1,(MONTH(三跨两临近重点区段!$D:$D)=7)*(三跨两临近重点区段!$A:$A=D178)*(三跨两临近重点区段!$F:$F="现存区段"),0))),"")</f>
        <v/>
      </c>
      <c r="V178" s="232" t="str">
        <f t="array" ref="V178">IFERROR(IF(INDEX(三跨两临近重点区段!$F:$F,MATCH(1,(MONTH(三跨两临近重点区段!$D:$D)=7)*(三跨两临近重点区段!$A:$A=D178),0))="已取消","已取消",INDEX(三跨两临近重点区段!$E:$E,MATCH(1,(MONTH(三跨两临近重点区段!$D:$D)=7)*(三跨两临近重点区段!$A:$A=D178)*(三跨两临近重点区段!$F:$F="现存区段"),0))),"")</f>
        <v/>
      </c>
      <c r="W178" s="268" t="str">
        <f t="array" ref="W178">IFERROR(IF(INDEX(三跨两临近重点区段!$F:$F,MATCH(1,(MONTH(三跨两临近重点区段!$D:$D)=8)*(三跨两临近重点区段!$A:$A=D178),0))="已取消","已取消",INDEX(三跨两临近重点区段!$D:$D,MATCH(1,(MONTH(三跨两临近重点区段!$D:$D)=8)*(三跨两临近重点区段!$A:$A=D178)*(三跨两临近重点区段!$F:$F="现存区段"),0))),"")</f>
        <v/>
      </c>
      <c r="X178" s="232" t="str">
        <f t="array" ref="X178">IFERROR(IF(INDEX(三跨两临近重点区段!$F:$F,MATCH(1,(MONTH(三跨两临近重点区段!$D:$D)=8)*(三跨两临近重点区段!$A:$A=D178),0))="已取消","已取消",INDEX(三跨两临近重点区段!$E:$E,MATCH(1,(MONTH(三跨两临近重点区段!$D:$D)=8)*(三跨两临近重点区段!$A:$A=D178)*(三跨两临近重点区段!$F:$F="现存区段"),0))),"")</f>
        <v/>
      </c>
      <c r="Y178" s="268" t="str">
        <f t="array" ref="Y178">IFERROR(IF(INDEX(三跨两临近重点区段!$F:$F,MATCH(1,(MONTH(三跨两临近重点区段!$D:$D)=9)*(三跨两临近重点区段!$A:$A=D178),0))="已取消","已取消",INDEX(三跨两临近重点区段!$D:$D,MATCH(1,(MONTH(三跨两临近重点区段!$D:$D)=9)*(三跨两临近重点区段!$A:$A=D178)*(三跨两临近重点区段!$F:$F="现存区段"),0))),"")</f>
        <v/>
      </c>
      <c r="Z178" s="232" t="str">
        <f t="array" ref="Z178">IFERROR(IF(INDEX(三跨两临近重点区段!$F:$F,MATCH(1,(MONTH(三跨两临近重点区段!$D:$D)=9)*(三跨两临近重点区段!$A:$A=D178),0))="已取消","已取消",INDEX(三跨两临近重点区段!$E:$E,MATCH(1,(MONTH(三跨两临近重点区段!$D:$D)=9)*(三跨两临近重点区段!$A:$A=D178)*(三跨两临近重点区段!$F:$F="现存区段"),0))),"")</f>
        <v/>
      </c>
      <c r="AA178" s="268" t="str">
        <f t="array" ref="AA178">IFERROR(IF(INDEX(三跨两临近重点区段!$F:$F,MATCH(1,(MONTH(三跨两临近重点区段!$D:$D)=10)*(三跨两临近重点区段!$A:$A=D178),0))="已取消","已取消",INDEX(三跨两临近重点区段!$D:$D,MATCH(1,(MONTH(三跨两临近重点区段!$D:$D)=10)*(三跨两临近重点区段!$A:$A=D178)*(三跨两临近重点区段!$F:$F="现存区段"),0))),"")</f>
        <v/>
      </c>
      <c r="AB178" s="72" t="str">
        <f t="array" ref="AB178">IFERROR(IF(INDEX(三跨两临近重点区段!$F:$F,MATCH(1,(MONTH(三跨两临近重点区段!$D:$D)=10)*(三跨两临近重点区段!$A:$A=D178),0))="已取消","已取消",INDEX(三跨两临近重点区段!$E:$E,MATCH(1,(MONTH(三跨两临近重点区段!$D:$D)=10)*(三跨两临近重点区段!$A:$A=D178)*(三跨两临近重点区段!$F:$F="现存区段"),0))),"")</f>
        <v/>
      </c>
      <c r="AC178" s="284" t="str">
        <f t="array" ref="AC178">IFERROR(IF(INDEX(三跨两临近重点区段!$F:$F,MATCH(1,(MONTH(三跨两临近重点区段!$D:$D)=11)*(三跨两临近重点区段!$A:$A=D178),0))="已取消","已取消",INDEX(三跨两临近重点区段!$D:$D,MATCH(1,(MONTH(三跨两临近重点区段!$D:$D)=11)*(三跨两临近重点区段!$A:$A=D178)*(三跨两临近重点区段!$F:$F="现存区段"),0))),"")</f>
        <v/>
      </c>
      <c r="AD178" s="72" t="str">
        <f t="array" ref="AD178">IFERROR(IF(INDEX(三跨两临近重点区段!$F:$F,MATCH(1,(MONTH(三跨两临近重点区段!$D:$D)=11)*(三跨两临近重点区段!$A:$A=D178),0))="已取消","已取消",INDEX(三跨两临近重点区段!$E:$E,MATCH(1,(MONTH(三跨两临近重点区段!$D:$D)=11)*(三跨两临近重点区段!$A:$A=D178)*(三跨两临近重点区段!$F:$F="现存区段"),0))),"")</f>
        <v/>
      </c>
      <c r="AE178" s="284" t="str">
        <f t="array" ref="AE178">IFERROR(IF(INDEX(三跨两临近重点区段!$F:$F,MATCH(1,(MONTH(三跨两临近重点区段!$D:$D)=12)*(三跨两临近重点区段!$A:$A=D178),0))="已取消","已取消",INDEX(三跨两临近重点区段!$D:$D,MATCH(1,(MONTH(三跨两临近重点区段!$D:$D)=12)*(三跨两临近重点区段!$A:$A=D178)*(三跨两临近重点区段!$F:$F="现存区段"),0))),"")</f>
        <v/>
      </c>
      <c r="AF178" s="72" t="str">
        <f t="array" ref="AF178">IFERROR(IF(INDEX(三跨两临近重点区段!$F:$F,MATCH(1,(MONTH(三跨两临近重点区段!$D:$D)=12)*(三跨两临近重点区段!$A:$A=D178),0))="已取消","已取消",INDEX(三跨两临近重点区段!$E:$E,MATCH(1,(MONTH(三跨两临近重点区段!$D:$D)=12)*(三跨两临近重点区段!$A:$A=D178)*(三跨两临近重点区段!$F:$F="现存区段"),0))),"")</f>
        <v/>
      </c>
      <c r="AH178" t="e">
        <f t="array" ref="AH178">INDEX(三跨两临近重点区段!$G:$G,MATCH(D178,三跨两临近重点区段!$A:$A,0))</f>
        <v>#N/A</v>
      </c>
      <c r="AI178" t="e">
        <f>INDEX(三跨两临近重点区段!$J:$J,MATCH(D178,三跨两临近重点区段!$A:$A,0))</f>
        <v>#N/A</v>
      </c>
    </row>
    <row r="179" ht="14.25" spans="1:35">
      <c r="A179" s="263" t="s">
        <v>363</v>
      </c>
      <c r="B179" s="264" t="s">
        <v>2407</v>
      </c>
      <c r="C179" s="263" t="s">
        <v>2408</v>
      </c>
      <c r="D179" s="263" t="s">
        <v>2409</v>
      </c>
      <c r="E179" s="265" t="s">
        <v>2142</v>
      </c>
      <c r="F179" s="264" t="s">
        <v>125</v>
      </c>
      <c r="G179" s="263" t="s">
        <v>2143</v>
      </c>
      <c r="H179" s="263" t="s">
        <v>2143</v>
      </c>
      <c r="I179" s="273"/>
      <c r="J179" s="196"/>
      <c r="K179" s="196"/>
      <c r="L179" s="196"/>
      <c r="M179" s="270"/>
      <c r="N179" s="270"/>
      <c r="O179" s="33"/>
      <c r="P179" s="107"/>
      <c r="Q179" s="279"/>
      <c r="R179" s="279"/>
      <c r="S179" s="282">
        <v>45469.6416666667</v>
      </c>
      <c r="T179" s="279" t="s">
        <v>2117</v>
      </c>
      <c r="U179" s="268" t="str">
        <f t="array" ref="U179">IFERROR(IF(INDEX(三跨两临近重点区段!$F:$F,MATCH(1,(MONTH(三跨两临近重点区段!$D:$D)=7)*(三跨两临近重点区段!$A:$A=D179),0))="已取消","已取消",INDEX(三跨两临近重点区段!$D:$D,MATCH(1,(MONTH(三跨两临近重点区段!$D:$D)=7)*(三跨两临近重点区段!$A:$A=D179)*(三跨两临近重点区段!$F:$F="现存区段"),0))),"")</f>
        <v/>
      </c>
      <c r="V179" s="232" t="str">
        <f t="array" ref="V179">IFERROR(IF(INDEX(三跨两临近重点区段!$F:$F,MATCH(1,(MONTH(三跨两临近重点区段!$D:$D)=7)*(三跨两临近重点区段!$A:$A=D179),0))="已取消","已取消",INDEX(三跨两临近重点区段!$E:$E,MATCH(1,(MONTH(三跨两临近重点区段!$D:$D)=7)*(三跨两临近重点区段!$A:$A=D179)*(三跨两临近重点区段!$F:$F="现存区段"),0))),"")</f>
        <v/>
      </c>
      <c r="W179" s="268" t="str">
        <f t="array" ref="W179">IFERROR(IF(INDEX(三跨两临近重点区段!$F:$F,MATCH(1,(MONTH(三跨两临近重点区段!$D:$D)=8)*(三跨两临近重点区段!$A:$A=D179),0))="已取消","已取消",INDEX(三跨两临近重点区段!$D:$D,MATCH(1,(MONTH(三跨两临近重点区段!$D:$D)=8)*(三跨两临近重点区段!$A:$A=D179)*(三跨两临近重点区段!$F:$F="现存区段"),0))),"")</f>
        <v/>
      </c>
      <c r="X179" s="232" t="str">
        <f t="array" ref="X179">IFERROR(IF(INDEX(三跨两临近重点区段!$F:$F,MATCH(1,(MONTH(三跨两临近重点区段!$D:$D)=8)*(三跨两临近重点区段!$A:$A=D179),0))="已取消","已取消",INDEX(三跨两临近重点区段!$E:$E,MATCH(1,(MONTH(三跨两临近重点区段!$D:$D)=8)*(三跨两临近重点区段!$A:$A=D179)*(三跨两临近重点区段!$F:$F="现存区段"),0))),"")</f>
        <v/>
      </c>
      <c r="Y179" s="268" t="str">
        <f t="array" ref="Y179">IFERROR(IF(INDEX(三跨两临近重点区段!$F:$F,MATCH(1,(MONTH(三跨两临近重点区段!$D:$D)=9)*(三跨两临近重点区段!$A:$A=D179),0))="已取消","已取消",INDEX(三跨两临近重点区段!$D:$D,MATCH(1,(MONTH(三跨两临近重点区段!$D:$D)=9)*(三跨两临近重点区段!$A:$A=D179)*(三跨两临近重点区段!$F:$F="现存区段"),0))),"")</f>
        <v/>
      </c>
      <c r="Z179" s="232" t="str">
        <f t="array" ref="Z179">IFERROR(IF(INDEX(三跨两临近重点区段!$F:$F,MATCH(1,(MONTH(三跨两临近重点区段!$D:$D)=9)*(三跨两临近重点区段!$A:$A=D179),0))="已取消","已取消",INDEX(三跨两临近重点区段!$E:$E,MATCH(1,(MONTH(三跨两临近重点区段!$D:$D)=9)*(三跨两临近重点区段!$A:$A=D179)*(三跨两临近重点区段!$F:$F="现存区段"),0))),"")</f>
        <v/>
      </c>
      <c r="AA179" s="268" t="str">
        <f t="array" ref="AA179">IFERROR(IF(INDEX(三跨两临近重点区段!$F:$F,MATCH(1,(MONTH(三跨两临近重点区段!$D:$D)=10)*(三跨两临近重点区段!$A:$A=D179),0))="已取消","已取消",INDEX(三跨两临近重点区段!$D:$D,MATCH(1,(MONTH(三跨两临近重点区段!$D:$D)=10)*(三跨两临近重点区段!$A:$A=D179)*(三跨两临近重点区段!$F:$F="现存区段"),0))),"")</f>
        <v/>
      </c>
      <c r="AB179" s="72" t="str">
        <f t="array" ref="AB179">IFERROR(IF(INDEX(三跨两临近重点区段!$F:$F,MATCH(1,(MONTH(三跨两临近重点区段!$D:$D)=10)*(三跨两临近重点区段!$A:$A=D179),0))="已取消","已取消",INDEX(三跨两临近重点区段!$E:$E,MATCH(1,(MONTH(三跨两临近重点区段!$D:$D)=10)*(三跨两临近重点区段!$A:$A=D179)*(三跨两临近重点区段!$F:$F="现存区段"),0))),"")</f>
        <v/>
      </c>
      <c r="AC179" s="284" t="str">
        <f t="array" ref="AC179">IFERROR(IF(INDEX(三跨两临近重点区段!$F:$F,MATCH(1,(MONTH(三跨两临近重点区段!$D:$D)=11)*(三跨两临近重点区段!$A:$A=D179),0))="已取消","已取消",INDEX(三跨两临近重点区段!$D:$D,MATCH(1,(MONTH(三跨两临近重点区段!$D:$D)=11)*(三跨两临近重点区段!$A:$A=D179)*(三跨两临近重点区段!$F:$F="现存区段"),0))),"")</f>
        <v/>
      </c>
      <c r="AD179" s="72" t="str">
        <f t="array" ref="AD179">IFERROR(IF(INDEX(三跨两临近重点区段!$F:$F,MATCH(1,(MONTH(三跨两临近重点区段!$D:$D)=11)*(三跨两临近重点区段!$A:$A=D179),0))="已取消","已取消",INDEX(三跨两临近重点区段!$E:$E,MATCH(1,(MONTH(三跨两临近重点区段!$D:$D)=11)*(三跨两临近重点区段!$A:$A=D179)*(三跨两临近重点区段!$F:$F="现存区段"),0))),"")</f>
        <v/>
      </c>
      <c r="AE179" s="284" t="str">
        <f t="array" ref="AE179">IFERROR(IF(INDEX(三跨两临近重点区段!$F:$F,MATCH(1,(MONTH(三跨两临近重点区段!$D:$D)=12)*(三跨两临近重点区段!$A:$A=D179),0))="已取消","已取消",INDEX(三跨两临近重点区段!$D:$D,MATCH(1,(MONTH(三跨两临近重点区段!$D:$D)=12)*(三跨两临近重点区段!$A:$A=D179)*(三跨两临近重点区段!$F:$F="现存区段"),0))),"")</f>
        <v/>
      </c>
      <c r="AF179" s="72" t="str">
        <f t="array" ref="AF179">IFERROR(IF(INDEX(三跨两临近重点区段!$F:$F,MATCH(1,(MONTH(三跨两临近重点区段!$D:$D)=12)*(三跨两临近重点区段!$A:$A=D179),0))="已取消","已取消",INDEX(三跨两临近重点区段!$E:$E,MATCH(1,(MONTH(三跨两临近重点区段!$D:$D)=12)*(三跨两临近重点区段!$A:$A=D179)*(三跨两临近重点区段!$F:$F="现存区段"),0))),"")</f>
        <v/>
      </c>
      <c r="AH179" t="e">
        <f t="array" ref="AH179">INDEX(三跨两临近重点区段!$G:$G,MATCH(D179,三跨两临近重点区段!$A:$A,0))</f>
        <v>#N/A</v>
      </c>
      <c r="AI179" t="e">
        <f>INDEX(三跨两临近重点区段!$J:$J,MATCH(D179,三跨两临近重点区段!$A:$A,0))</f>
        <v>#N/A</v>
      </c>
    </row>
    <row r="180" ht="14.25" spans="1:35">
      <c r="A180" s="263" t="s">
        <v>363</v>
      </c>
      <c r="B180" s="264" t="s">
        <v>2185</v>
      </c>
      <c r="C180" s="263" t="s">
        <v>2191</v>
      </c>
      <c r="D180" s="263" t="s">
        <v>2410</v>
      </c>
      <c r="E180" s="265" t="s">
        <v>2142</v>
      </c>
      <c r="F180" s="264" t="s">
        <v>125</v>
      </c>
      <c r="G180" s="263" t="s">
        <v>2143</v>
      </c>
      <c r="H180" s="263" t="s">
        <v>581</v>
      </c>
      <c r="I180" s="273"/>
      <c r="J180" s="196"/>
      <c r="K180" s="196"/>
      <c r="L180" s="196"/>
      <c r="M180" s="270"/>
      <c r="N180" s="270"/>
      <c r="O180" s="33"/>
      <c r="P180" s="107"/>
      <c r="Q180" s="279"/>
      <c r="R180" s="279"/>
      <c r="S180" s="278">
        <v>45456</v>
      </c>
      <c r="T180" s="279" t="s">
        <v>2117</v>
      </c>
      <c r="U180" s="268" t="str">
        <f t="array" ref="U180">IFERROR(IF(INDEX(三跨两临近重点区段!$F:$F,MATCH(1,(MONTH(三跨两临近重点区段!$D:$D)=7)*(三跨两临近重点区段!$A:$A=D180),0))="已取消","已取消",INDEX(三跨两临近重点区段!$D:$D,MATCH(1,(MONTH(三跨两临近重点区段!$D:$D)=7)*(三跨两临近重点区段!$A:$A=D180)*(三跨两临近重点区段!$F:$F="现存区段"),0))),"")</f>
        <v/>
      </c>
      <c r="V180" s="232" t="str">
        <f t="array" ref="V180">IFERROR(IF(INDEX(三跨两临近重点区段!$F:$F,MATCH(1,(MONTH(三跨两临近重点区段!$D:$D)=7)*(三跨两临近重点区段!$A:$A=D180),0))="已取消","已取消",INDEX(三跨两临近重点区段!$E:$E,MATCH(1,(MONTH(三跨两临近重点区段!$D:$D)=7)*(三跨两临近重点区段!$A:$A=D180)*(三跨两临近重点区段!$F:$F="现存区段"),0))),"")</f>
        <v/>
      </c>
      <c r="W180" s="268" t="str">
        <f t="array" ref="W180">IFERROR(IF(INDEX(三跨两临近重点区段!$F:$F,MATCH(1,(MONTH(三跨两临近重点区段!$D:$D)=8)*(三跨两临近重点区段!$A:$A=D180),0))="已取消","已取消",INDEX(三跨两临近重点区段!$D:$D,MATCH(1,(MONTH(三跨两临近重点区段!$D:$D)=8)*(三跨两临近重点区段!$A:$A=D180)*(三跨两临近重点区段!$F:$F="现存区段"),0))),"")</f>
        <v/>
      </c>
      <c r="X180" s="232" t="str">
        <f t="array" ref="X180">IFERROR(IF(INDEX(三跨两临近重点区段!$F:$F,MATCH(1,(MONTH(三跨两临近重点区段!$D:$D)=8)*(三跨两临近重点区段!$A:$A=D180),0))="已取消","已取消",INDEX(三跨两临近重点区段!$E:$E,MATCH(1,(MONTH(三跨两临近重点区段!$D:$D)=8)*(三跨两临近重点区段!$A:$A=D180)*(三跨两临近重点区段!$F:$F="现存区段"),0))),"")</f>
        <v/>
      </c>
      <c r="Y180" s="268" t="str">
        <f t="array" ref="Y180">IFERROR(IF(INDEX(三跨两临近重点区段!$F:$F,MATCH(1,(MONTH(三跨两临近重点区段!$D:$D)=9)*(三跨两临近重点区段!$A:$A=D180),0))="已取消","已取消",INDEX(三跨两临近重点区段!$D:$D,MATCH(1,(MONTH(三跨两临近重点区段!$D:$D)=9)*(三跨两临近重点区段!$A:$A=D180)*(三跨两临近重点区段!$F:$F="现存区段"),0))),"")</f>
        <v/>
      </c>
      <c r="Z180" s="232" t="str">
        <f t="array" ref="Z180">IFERROR(IF(INDEX(三跨两临近重点区段!$F:$F,MATCH(1,(MONTH(三跨两临近重点区段!$D:$D)=9)*(三跨两临近重点区段!$A:$A=D180),0))="已取消","已取消",INDEX(三跨两临近重点区段!$E:$E,MATCH(1,(MONTH(三跨两临近重点区段!$D:$D)=9)*(三跨两临近重点区段!$A:$A=D180)*(三跨两临近重点区段!$F:$F="现存区段"),0))),"")</f>
        <v/>
      </c>
      <c r="AA180" s="268" t="str">
        <f t="array" ref="AA180">IFERROR(IF(INDEX(三跨两临近重点区段!$F:$F,MATCH(1,(MONTH(三跨两临近重点区段!$D:$D)=10)*(三跨两临近重点区段!$A:$A=D180),0))="已取消","已取消",INDEX(三跨两临近重点区段!$D:$D,MATCH(1,(MONTH(三跨两临近重点区段!$D:$D)=10)*(三跨两临近重点区段!$A:$A=D180)*(三跨两临近重点区段!$F:$F="现存区段"),0))),"")</f>
        <v/>
      </c>
      <c r="AB180" s="72" t="str">
        <f t="array" ref="AB180">IFERROR(IF(INDEX(三跨两临近重点区段!$F:$F,MATCH(1,(MONTH(三跨两临近重点区段!$D:$D)=10)*(三跨两临近重点区段!$A:$A=D180),0))="已取消","已取消",INDEX(三跨两临近重点区段!$E:$E,MATCH(1,(MONTH(三跨两临近重点区段!$D:$D)=10)*(三跨两临近重点区段!$A:$A=D180)*(三跨两临近重点区段!$F:$F="现存区段"),0))),"")</f>
        <v/>
      </c>
      <c r="AC180" s="284" t="str">
        <f t="array" ref="AC180">IFERROR(IF(INDEX(三跨两临近重点区段!$F:$F,MATCH(1,(MONTH(三跨两临近重点区段!$D:$D)=11)*(三跨两临近重点区段!$A:$A=D180),0))="已取消","已取消",INDEX(三跨两临近重点区段!$D:$D,MATCH(1,(MONTH(三跨两临近重点区段!$D:$D)=11)*(三跨两临近重点区段!$A:$A=D180)*(三跨两临近重点区段!$F:$F="现存区段"),0))),"")</f>
        <v/>
      </c>
      <c r="AD180" s="72" t="str">
        <f t="array" ref="AD180">IFERROR(IF(INDEX(三跨两临近重点区段!$F:$F,MATCH(1,(MONTH(三跨两临近重点区段!$D:$D)=11)*(三跨两临近重点区段!$A:$A=D180),0))="已取消","已取消",INDEX(三跨两临近重点区段!$E:$E,MATCH(1,(MONTH(三跨两临近重点区段!$D:$D)=11)*(三跨两临近重点区段!$A:$A=D180)*(三跨两临近重点区段!$F:$F="现存区段"),0))),"")</f>
        <v/>
      </c>
      <c r="AE180" s="284" t="str">
        <f t="array" ref="AE180">IFERROR(IF(INDEX(三跨两临近重点区段!$F:$F,MATCH(1,(MONTH(三跨两临近重点区段!$D:$D)=12)*(三跨两临近重点区段!$A:$A=D180),0))="已取消","已取消",INDEX(三跨两临近重点区段!$D:$D,MATCH(1,(MONTH(三跨两临近重点区段!$D:$D)=12)*(三跨两临近重点区段!$A:$A=D180)*(三跨两临近重点区段!$F:$F="现存区段"),0))),"")</f>
        <v/>
      </c>
      <c r="AF180" s="72" t="str">
        <f t="array" ref="AF180">IFERROR(IF(INDEX(三跨两临近重点区段!$F:$F,MATCH(1,(MONTH(三跨两临近重点区段!$D:$D)=12)*(三跨两临近重点区段!$A:$A=D180),0))="已取消","已取消",INDEX(三跨两临近重点区段!$E:$E,MATCH(1,(MONTH(三跨两临近重点区段!$D:$D)=12)*(三跨两临近重点区段!$A:$A=D180)*(三跨两临近重点区段!$F:$F="现存区段"),0))),"")</f>
        <v/>
      </c>
      <c r="AH180" t="e">
        <f t="array" ref="AH180">INDEX(三跨两临近重点区段!$G:$G,MATCH(D180,三跨两临近重点区段!$A:$A,0))</f>
        <v>#N/A</v>
      </c>
      <c r="AI180" t="e">
        <f>INDEX(三跨两临近重点区段!$J:$J,MATCH(D180,三跨两临近重点区段!$A:$A,0))</f>
        <v>#N/A</v>
      </c>
    </row>
    <row r="181" ht="14.25" spans="1:35">
      <c r="A181" s="263" t="s">
        <v>363</v>
      </c>
      <c r="B181" s="264" t="s">
        <v>2182</v>
      </c>
      <c r="C181" s="263" t="s">
        <v>2191</v>
      </c>
      <c r="D181" s="263" t="s">
        <v>2411</v>
      </c>
      <c r="E181" s="265" t="s">
        <v>2142</v>
      </c>
      <c r="F181" s="264" t="s">
        <v>125</v>
      </c>
      <c r="G181" s="263" t="s">
        <v>2143</v>
      </c>
      <c r="H181" s="263" t="s">
        <v>581</v>
      </c>
      <c r="I181" s="273"/>
      <c r="J181" s="196"/>
      <c r="K181" s="196"/>
      <c r="L181" s="196"/>
      <c r="M181" s="270"/>
      <c r="N181" s="270"/>
      <c r="O181" s="33"/>
      <c r="P181" s="107"/>
      <c r="Q181" s="279"/>
      <c r="R181" s="279"/>
      <c r="S181" s="278">
        <v>45456</v>
      </c>
      <c r="T181" s="279" t="s">
        <v>2117</v>
      </c>
      <c r="U181" s="268" t="str">
        <f t="array" ref="U181">IFERROR(IF(INDEX(三跨两临近重点区段!$F:$F,MATCH(1,(MONTH(三跨两临近重点区段!$D:$D)=7)*(三跨两临近重点区段!$A:$A=D181),0))="已取消","已取消",INDEX(三跨两临近重点区段!$D:$D,MATCH(1,(MONTH(三跨两临近重点区段!$D:$D)=7)*(三跨两临近重点区段!$A:$A=D181)*(三跨两临近重点区段!$F:$F="现存区段"),0))),"")</f>
        <v/>
      </c>
      <c r="V181" s="232" t="str">
        <f t="array" ref="V181">IFERROR(IF(INDEX(三跨两临近重点区段!$F:$F,MATCH(1,(MONTH(三跨两临近重点区段!$D:$D)=7)*(三跨两临近重点区段!$A:$A=D181),0))="已取消","已取消",INDEX(三跨两临近重点区段!$E:$E,MATCH(1,(MONTH(三跨两临近重点区段!$D:$D)=7)*(三跨两临近重点区段!$A:$A=D181)*(三跨两临近重点区段!$F:$F="现存区段"),0))),"")</f>
        <v/>
      </c>
      <c r="W181" s="268" t="str">
        <f t="array" ref="W181">IFERROR(IF(INDEX(三跨两临近重点区段!$F:$F,MATCH(1,(MONTH(三跨两临近重点区段!$D:$D)=8)*(三跨两临近重点区段!$A:$A=D181),0))="已取消","已取消",INDEX(三跨两临近重点区段!$D:$D,MATCH(1,(MONTH(三跨两临近重点区段!$D:$D)=8)*(三跨两临近重点区段!$A:$A=D181)*(三跨两临近重点区段!$F:$F="现存区段"),0))),"")</f>
        <v/>
      </c>
      <c r="X181" s="232" t="str">
        <f t="array" ref="X181">IFERROR(IF(INDEX(三跨两临近重点区段!$F:$F,MATCH(1,(MONTH(三跨两临近重点区段!$D:$D)=8)*(三跨两临近重点区段!$A:$A=D181),0))="已取消","已取消",INDEX(三跨两临近重点区段!$E:$E,MATCH(1,(MONTH(三跨两临近重点区段!$D:$D)=8)*(三跨两临近重点区段!$A:$A=D181)*(三跨两临近重点区段!$F:$F="现存区段"),0))),"")</f>
        <v/>
      </c>
      <c r="Y181" s="268" t="str">
        <f t="array" ref="Y181">IFERROR(IF(INDEX(三跨两临近重点区段!$F:$F,MATCH(1,(MONTH(三跨两临近重点区段!$D:$D)=9)*(三跨两临近重点区段!$A:$A=D181),0))="已取消","已取消",INDEX(三跨两临近重点区段!$D:$D,MATCH(1,(MONTH(三跨两临近重点区段!$D:$D)=9)*(三跨两临近重点区段!$A:$A=D181)*(三跨两临近重点区段!$F:$F="现存区段"),0))),"")</f>
        <v/>
      </c>
      <c r="Z181" s="232" t="str">
        <f t="array" ref="Z181">IFERROR(IF(INDEX(三跨两临近重点区段!$F:$F,MATCH(1,(MONTH(三跨两临近重点区段!$D:$D)=9)*(三跨两临近重点区段!$A:$A=D181),0))="已取消","已取消",INDEX(三跨两临近重点区段!$E:$E,MATCH(1,(MONTH(三跨两临近重点区段!$D:$D)=9)*(三跨两临近重点区段!$A:$A=D181)*(三跨两临近重点区段!$F:$F="现存区段"),0))),"")</f>
        <v/>
      </c>
      <c r="AA181" s="268" t="str">
        <f t="array" ref="AA181">IFERROR(IF(INDEX(三跨两临近重点区段!$F:$F,MATCH(1,(MONTH(三跨两临近重点区段!$D:$D)=10)*(三跨两临近重点区段!$A:$A=D181),0))="已取消","已取消",INDEX(三跨两临近重点区段!$D:$D,MATCH(1,(MONTH(三跨两临近重点区段!$D:$D)=10)*(三跨两临近重点区段!$A:$A=D181)*(三跨两临近重点区段!$F:$F="现存区段"),0))),"")</f>
        <v/>
      </c>
      <c r="AB181" s="72" t="str">
        <f t="array" ref="AB181">IFERROR(IF(INDEX(三跨两临近重点区段!$F:$F,MATCH(1,(MONTH(三跨两临近重点区段!$D:$D)=10)*(三跨两临近重点区段!$A:$A=D181),0))="已取消","已取消",INDEX(三跨两临近重点区段!$E:$E,MATCH(1,(MONTH(三跨两临近重点区段!$D:$D)=10)*(三跨两临近重点区段!$A:$A=D181)*(三跨两临近重点区段!$F:$F="现存区段"),0))),"")</f>
        <v/>
      </c>
      <c r="AC181" s="284" t="str">
        <f t="array" ref="AC181">IFERROR(IF(INDEX(三跨两临近重点区段!$F:$F,MATCH(1,(MONTH(三跨两临近重点区段!$D:$D)=11)*(三跨两临近重点区段!$A:$A=D181),0))="已取消","已取消",INDEX(三跨两临近重点区段!$D:$D,MATCH(1,(MONTH(三跨两临近重点区段!$D:$D)=11)*(三跨两临近重点区段!$A:$A=D181)*(三跨两临近重点区段!$F:$F="现存区段"),0))),"")</f>
        <v/>
      </c>
      <c r="AD181" s="72" t="str">
        <f t="array" ref="AD181">IFERROR(IF(INDEX(三跨两临近重点区段!$F:$F,MATCH(1,(MONTH(三跨两临近重点区段!$D:$D)=11)*(三跨两临近重点区段!$A:$A=D181),0))="已取消","已取消",INDEX(三跨两临近重点区段!$E:$E,MATCH(1,(MONTH(三跨两临近重点区段!$D:$D)=11)*(三跨两临近重点区段!$A:$A=D181)*(三跨两临近重点区段!$F:$F="现存区段"),0))),"")</f>
        <v/>
      </c>
      <c r="AE181" s="284" t="str">
        <f t="array" ref="AE181">IFERROR(IF(INDEX(三跨两临近重点区段!$F:$F,MATCH(1,(MONTH(三跨两临近重点区段!$D:$D)=12)*(三跨两临近重点区段!$A:$A=D181),0))="已取消","已取消",INDEX(三跨两临近重点区段!$D:$D,MATCH(1,(MONTH(三跨两临近重点区段!$D:$D)=12)*(三跨两临近重点区段!$A:$A=D181)*(三跨两临近重点区段!$F:$F="现存区段"),0))),"")</f>
        <v/>
      </c>
      <c r="AF181" s="72" t="str">
        <f t="array" ref="AF181">IFERROR(IF(INDEX(三跨两临近重点区段!$F:$F,MATCH(1,(MONTH(三跨两临近重点区段!$D:$D)=12)*(三跨两临近重点区段!$A:$A=D181),0))="已取消","已取消",INDEX(三跨两临近重点区段!$E:$E,MATCH(1,(MONTH(三跨两临近重点区段!$D:$D)=12)*(三跨两临近重点区段!$A:$A=D181)*(三跨两临近重点区段!$F:$F="现存区段"),0))),"")</f>
        <v/>
      </c>
      <c r="AH181" t="e">
        <f t="array" ref="AH181">INDEX(三跨两临近重点区段!$G:$G,MATCH(D181,三跨两临近重点区段!$A:$A,0))</f>
        <v>#N/A</v>
      </c>
      <c r="AI181" t="e">
        <f>INDEX(三跨两临近重点区段!$J:$J,MATCH(D181,三跨两临近重点区段!$A:$A,0))</f>
        <v>#N/A</v>
      </c>
    </row>
    <row r="182" ht="14.25" spans="1:35">
      <c r="A182" s="263" t="s">
        <v>363</v>
      </c>
      <c r="B182" s="264" t="s">
        <v>2185</v>
      </c>
      <c r="C182" s="263" t="s">
        <v>2412</v>
      </c>
      <c r="D182" s="263" t="s">
        <v>2413</v>
      </c>
      <c r="E182" s="265" t="s">
        <v>2142</v>
      </c>
      <c r="F182" s="264" t="s">
        <v>125</v>
      </c>
      <c r="G182" s="263" t="s">
        <v>2143</v>
      </c>
      <c r="H182" s="263" t="s">
        <v>581</v>
      </c>
      <c r="I182" s="273"/>
      <c r="J182" s="196"/>
      <c r="K182" s="196"/>
      <c r="L182" s="196"/>
      <c r="M182" s="270"/>
      <c r="N182" s="270"/>
      <c r="O182" s="33"/>
      <c r="P182" s="107"/>
      <c r="Q182" s="279"/>
      <c r="R182" s="279"/>
      <c r="S182" s="278">
        <v>45456</v>
      </c>
      <c r="T182" s="279" t="s">
        <v>2117</v>
      </c>
      <c r="U182" s="268" t="str">
        <f t="array" ref="U182">IFERROR(IF(INDEX(三跨两临近重点区段!$F:$F,MATCH(1,(MONTH(三跨两临近重点区段!$D:$D)=7)*(三跨两临近重点区段!$A:$A=D182),0))="已取消","已取消",INDEX(三跨两临近重点区段!$D:$D,MATCH(1,(MONTH(三跨两临近重点区段!$D:$D)=7)*(三跨两临近重点区段!$A:$A=D182)*(三跨两临近重点区段!$F:$F="现存区段"),0))),"")</f>
        <v/>
      </c>
      <c r="V182" s="232" t="str">
        <f t="array" ref="V182">IFERROR(IF(INDEX(三跨两临近重点区段!$F:$F,MATCH(1,(MONTH(三跨两临近重点区段!$D:$D)=7)*(三跨两临近重点区段!$A:$A=D182),0))="已取消","已取消",INDEX(三跨两临近重点区段!$E:$E,MATCH(1,(MONTH(三跨两临近重点区段!$D:$D)=7)*(三跨两临近重点区段!$A:$A=D182)*(三跨两临近重点区段!$F:$F="现存区段"),0))),"")</f>
        <v/>
      </c>
      <c r="W182" s="268" t="str">
        <f t="array" ref="W182">IFERROR(IF(INDEX(三跨两临近重点区段!$F:$F,MATCH(1,(MONTH(三跨两临近重点区段!$D:$D)=8)*(三跨两临近重点区段!$A:$A=D182),0))="已取消","已取消",INDEX(三跨两临近重点区段!$D:$D,MATCH(1,(MONTH(三跨两临近重点区段!$D:$D)=8)*(三跨两临近重点区段!$A:$A=D182)*(三跨两临近重点区段!$F:$F="现存区段"),0))),"")</f>
        <v/>
      </c>
      <c r="X182" s="232" t="str">
        <f t="array" ref="X182">IFERROR(IF(INDEX(三跨两临近重点区段!$F:$F,MATCH(1,(MONTH(三跨两临近重点区段!$D:$D)=8)*(三跨两临近重点区段!$A:$A=D182),0))="已取消","已取消",INDEX(三跨两临近重点区段!$E:$E,MATCH(1,(MONTH(三跨两临近重点区段!$D:$D)=8)*(三跨两临近重点区段!$A:$A=D182)*(三跨两临近重点区段!$F:$F="现存区段"),0))),"")</f>
        <v/>
      </c>
      <c r="Y182" s="268" t="str">
        <f t="array" ref="Y182">IFERROR(IF(INDEX(三跨两临近重点区段!$F:$F,MATCH(1,(MONTH(三跨两临近重点区段!$D:$D)=9)*(三跨两临近重点区段!$A:$A=D182),0))="已取消","已取消",INDEX(三跨两临近重点区段!$D:$D,MATCH(1,(MONTH(三跨两临近重点区段!$D:$D)=9)*(三跨两临近重点区段!$A:$A=D182)*(三跨两临近重点区段!$F:$F="现存区段"),0))),"")</f>
        <v/>
      </c>
      <c r="Z182" s="232" t="str">
        <f t="array" ref="Z182">IFERROR(IF(INDEX(三跨两临近重点区段!$F:$F,MATCH(1,(MONTH(三跨两临近重点区段!$D:$D)=9)*(三跨两临近重点区段!$A:$A=D182),0))="已取消","已取消",INDEX(三跨两临近重点区段!$E:$E,MATCH(1,(MONTH(三跨两临近重点区段!$D:$D)=9)*(三跨两临近重点区段!$A:$A=D182)*(三跨两临近重点区段!$F:$F="现存区段"),0))),"")</f>
        <v/>
      </c>
      <c r="AA182" s="268" t="str">
        <f t="array" ref="AA182">IFERROR(IF(INDEX(三跨两临近重点区段!$F:$F,MATCH(1,(MONTH(三跨两临近重点区段!$D:$D)=10)*(三跨两临近重点区段!$A:$A=D182),0))="已取消","已取消",INDEX(三跨两临近重点区段!$D:$D,MATCH(1,(MONTH(三跨两临近重点区段!$D:$D)=10)*(三跨两临近重点区段!$A:$A=D182)*(三跨两临近重点区段!$F:$F="现存区段"),0))),"")</f>
        <v/>
      </c>
      <c r="AB182" s="72" t="str">
        <f t="array" ref="AB182">IFERROR(IF(INDEX(三跨两临近重点区段!$F:$F,MATCH(1,(MONTH(三跨两临近重点区段!$D:$D)=10)*(三跨两临近重点区段!$A:$A=D182),0))="已取消","已取消",INDEX(三跨两临近重点区段!$E:$E,MATCH(1,(MONTH(三跨两临近重点区段!$D:$D)=10)*(三跨两临近重点区段!$A:$A=D182)*(三跨两临近重点区段!$F:$F="现存区段"),0))),"")</f>
        <v/>
      </c>
      <c r="AC182" s="284" t="str">
        <f t="array" ref="AC182">IFERROR(IF(INDEX(三跨两临近重点区段!$F:$F,MATCH(1,(MONTH(三跨两临近重点区段!$D:$D)=11)*(三跨两临近重点区段!$A:$A=D182),0))="已取消","已取消",INDEX(三跨两临近重点区段!$D:$D,MATCH(1,(MONTH(三跨两临近重点区段!$D:$D)=11)*(三跨两临近重点区段!$A:$A=D182)*(三跨两临近重点区段!$F:$F="现存区段"),0))),"")</f>
        <v/>
      </c>
      <c r="AD182" s="72" t="str">
        <f t="array" ref="AD182">IFERROR(IF(INDEX(三跨两临近重点区段!$F:$F,MATCH(1,(MONTH(三跨两临近重点区段!$D:$D)=11)*(三跨两临近重点区段!$A:$A=D182),0))="已取消","已取消",INDEX(三跨两临近重点区段!$E:$E,MATCH(1,(MONTH(三跨两临近重点区段!$D:$D)=11)*(三跨两临近重点区段!$A:$A=D182)*(三跨两临近重点区段!$F:$F="现存区段"),0))),"")</f>
        <v/>
      </c>
      <c r="AE182" s="284" t="str">
        <f t="array" ref="AE182">IFERROR(IF(INDEX(三跨两临近重点区段!$F:$F,MATCH(1,(MONTH(三跨两临近重点区段!$D:$D)=12)*(三跨两临近重点区段!$A:$A=D182),0))="已取消","已取消",INDEX(三跨两临近重点区段!$D:$D,MATCH(1,(MONTH(三跨两临近重点区段!$D:$D)=12)*(三跨两临近重点区段!$A:$A=D182)*(三跨两临近重点区段!$F:$F="现存区段"),0))),"")</f>
        <v/>
      </c>
      <c r="AF182" s="72" t="str">
        <f t="array" ref="AF182">IFERROR(IF(INDEX(三跨两临近重点区段!$F:$F,MATCH(1,(MONTH(三跨两临近重点区段!$D:$D)=12)*(三跨两临近重点区段!$A:$A=D182),0))="已取消","已取消",INDEX(三跨两临近重点区段!$E:$E,MATCH(1,(MONTH(三跨两临近重点区段!$D:$D)=12)*(三跨两临近重点区段!$A:$A=D182)*(三跨两临近重点区段!$F:$F="现存区段"),0))),"")</f>
        <v/>
      </c>
      <c r="AH182" t="e">
        <f t="array" ref="AH182">INDEX(三跨两临近重点区段!$G:$G,MATCH(D182,三跨两临近重点区段!$A:$A,0))</f>
        <v>#N/A</v>
      </c>
      <c r="AI182" t="e">
        <f>INDEX(三跨两临近重点区段!$J:$J,MATCH(D182,三跨两临近重点区段!$A:$A,0))</f>
        <v>#N/A</v>
      </c>
    </row>
    <row r="183" ht="14.25" spans="1:35">
      <c r="A183" s="263" t="s">
        <v>363</v>
      </c>
      <c r="B183" s="264" t="s">
        <v>2185</v>
      </c>
      <c r="C183" s="263" t="s">
        <v>2412</v>
      </c>
      <c r="D183" s="263" t="s">
        <v>2414</v>
      </c>
      <c r="E183" s="265" t="s">
        <v>2142</v>
      </c>
      <c r="F183" s="264" t="s">
        <v>125</v>
      </c>
      <c r="G183" s="263" t="s">
        <v>2143</v>
      </c>
      <c r="H183" s="263" t="s">
        <v>581</v>
      </c>
      <c r="I183" s="273"/>
      <c r="J183" s="196"/>
      <c r="K183" s="196"/>
      <c r="L183" s="196"/>
      <c r="M183" s="270"/>
      <c r="N183" s="270"/>
      <c r="O183" s="33"/>
      <c r="P183" s="107"/>
      <c r="Q183" s="279"/>
      <c r="R183" s="279"/>
      <c r="S183" s="278">
        <v>45456</v>
      </c>
      <c r="T183" s="279" t="s">
        <v>2117</v>
      </c>
      <c r="U183" s="268" t="str">
        <f t="array" ref="U183">IFERROR(IF(INDEX(三跨两临近重点区段!$F:$F,MATCH(1,(MONTH(三跨两临近重点区段!$D:$D)=7)*(三跨两临近重点区段!$A:$A=D183),0))="已取消","已取消",INDEX(三跨两临近重点区段!$D:$D,MATCH(1,(MONTH(三跨两临近重点区段!$D:$D)=7)*(三跨两临近重点区段!$A:$A=D183)*(三跨两临近重点区段!$F:$F="现存区段"),0))),"")</f>
        <v/>
      </c>
      <c r="V183" s="232" t="str">
        <f t="array" ref="V183">IFERROR(IF(INDEX(三跨两临近重点区段!$F:$F,MATCH(1,(MONTH(三跨两临近重点区段!$D:$D)=7)*(三跨两临近重点区段!$A:$A=D183),0))="已取消","已取消",INDEX(三跨两临近重点区段!$E:$E,MATCH(1,(MONTH(三跨两临近重点区段!$D:$D)=7)*(三跨两临近重点区段!$A:$A=D183)*(三跨两临近重点区段!$F:$F="现存区段"),0))),"")</f>
        <v/>
      </c>
      <c r="W183" s="268" t="str">
        <f t="array" ref="W183">IFERROR(IF(INDEX(三跨两临近重点区段!$F:$F,MATCH(1,(MONTH(三跨两临近重点区段!$D:$D)=8)*(三跨两临近重点区段!$A:$A=D183),0))="已取消","已取消",INDEX(三跨两临近重点区段!$D:$D,MATCH(1,(MONTH(三跨两临近重点区段!$D:$D)=8)*(三跨两临近重点区段!$A:$A=D183)*(三跨两临近重点区段!$F:$F="现存区段"),0))),"")</f>
        <v/>
      </c>
      <c r="X183" s="232" t="str">
        <f t="array" ref="X183">IFERROR(IF(INDEX(三跨两临近重点区段!$F:$F,MATCH(1,(MONTH(三跨两临近重点区段!$D:$D)=8)*(三跨两临近重点区段!$A:$A=D183),0))="已取消","已取消",INDEX(三跨两临近重点区段!$E:$E,MATCH(1,(MONTH(三跨两临近重点区段!$D:$D)=8)*(三跨两临近重点区段!$A:$A=D183)*(三跨两临近重点区段!$F:$F="现存区段"),0))),"")</f>
        <v/>
      </c>
      <c r="Y183" s="268" t="str">
        <f t="array" ref="Y183">IFERROR(IF(INDEX(三跨两临近重点区段!$F:$F,MATCH(1,(MONTH(三跨两临近重点区段!$D:$D)=9)*(三跨两临近重点区段!$A:$A=D183),0))="已取消","已取消",INDEX(三跨两临近重点区段!$D:$D,MATCH(1,(MONTH(三跨两临近重点区段!$D:$D)=9)*(三跨两临近重点区段!$A:$A=D183)*(三跨两临近重点区段!$F:$F="现存区段"),0))),"")</f>
        <v/>
      </c>
      <c r="Z183" s="232" t="str">
        <f t="array" ref="Z183">IFERROR(IF(INDEX(三跨两临近重点区段!$F:$F,MATCH(1,(MONTH(三跨两临近重点区段!$D:$D)=9)*(三跨两临近重点区段!$A:$A=D183),0))="已取消","已取消",INDEX(三跨两临近重点区段!$E:$E,MATCH(1,(MONTH(三跨两临近重点区段!$D:$D)=9)*(三跨两临近重点区段!$A:$A=D183)*(三跨两临近重点区段!$F:$F="现存区段"),0))),"")</f>
        <v/>
      </c>
      <c r="AA183" s="268" t="str">
        <f t="array" ref="AA183">IFERROR(IF(INDEX(三跨两临近重点区段!$F:$F,MATCH(1,(MONTH(三跨两临近重点区段!$D:$D)=10)*(三跨两临近重点区段!$A:$A=D183),0))="已取消","已取消",INDEX(三跨两临近重点区段!$D:$D,MATCH(1,(MONTH(三跨两临近重点区段!$D:$D)=10)*(三跨两临近重点区段!$A:$A=D183)*(三跨两临近重点区段!$F:$F="现存区段"),0))),"")</f>
        <v/>
      </c>
      <c r="AB183" s="72" t="str">
        <f t="array" ref="AB183">IFERROR(IF(INDEX(三跨两临近重点区段!$F:$F,MATCH(1,(MONTH(三跨两临近重点区段!$D:$D)=10)*(三跨两临近重点区段!$A:$A=D183),0))="已取消","已取消",INDEX(三跨两临近重点区段!$E:$E,MATCH(1,(MONTH(三跨两临近重点区段!$D:$D)=10)*(三跨两临近重点区段!$A:$A=D183)*(三跨两临近重点区段!$F:$F="现存区段"),0))),"")</f>
        <v/>
      </c>
      <c r="AC183" s="284" t="str">
        <f t="array" ref="AC183">IFERROR(IF(INDEX(三跨两临近重点区段!$F:$F,MATCH(1,(MONTH(三跨两临近重点区段!$D:$D)=11)*(三跨两临近重点区段!$A:$A=D183),0))="已取消","已取消",INDEX(三跨两临近重点区段!$D:$D,MATCH(1,(MONTH(三跨两临近重点区段!$D:$D)=11)*(三跨两临近重点区段!$A:$A=D183)*(三跨两临近重点区段!$F:$F="现存区段"),0))),"")</f>
        <v/>
      </c>
      <c r="AD183" s="72" t="str">
        <f t="array" ref="AD183">IFERROR(IF(INDEX(三跨两临近重点区段!$F:$F,MATCH(1,(MONTH(三跨两临近重点区段!$D:$D)=11)*(三跨两临近重点区段!$A:$A=D183),0))="已取消","已取消",INDEX(三跨两临近重点区段!$E:$E,MATCH(1,(MONTH(三跨两临近重点区段!$D:$D)=11)*(三跨两临近重点区段!$A:$A=D183)*(三跨两临近重点区段!$F:$F="现存区段"),0))),"")</f>
        <v/>
      </c>
      <c r="AE183" s="284" t="str">
        <f t="array" ref="AE183">IFERROR(IF(INDEX(三跨两临近重点区段!$F:$F,MATCH(1,(MONTH(三跨两临近重点区段!$D:$D)=12)*(三跨两临近重点区段!$A:$A=D183),0))="已取消","已取消",INDEX(三跨两临近重点区段!$D:$D,MATCH(1,(MONTH(三跨两临近重点区段!$D:$D)=12)*(三跨两临近重点区段!$A:$A=D183)*(三跨两临近重点区段!$F:$F="现存区段"),0))),"")</f>
        <v/>
      </c>
      <c r="AF183" s="72" t="str">
        <f t="array" ref="AF183">IFERROR(IF(INDEX(三跨两临近重点区段!$F:$F,MATCH(1,(MONTH(三跨两临近重点区段!$D:$D)=12)*(三跨两临近重点区段!$A:$A=D183),0))="已取消","已取消",INDEX(三跨两临近重点区段!$E:$E,MATCH(1,(MONTH(三跨两临近重点区段!$D:$D)=12)*(三跨两临近重点区段!$A:$A=D183)*(三跨两临近重点区段!$F:$F="现存区段"),0))),"")</f>
        <v/>
      </c>
      <c r="AH183" t="e">
        <f t="array" ref="AH183">INDEX(三跨两临近重点区段!$G:$G,MATCH(D183,三跨两临近重点区段!$A:$A,0))</f>
        <v>#N/A</v>
      </c>
      <c r="AI183" t="e">
        <f>INDEX(三跨两临近重点区段!$J:$J,MATCH(D183,三跨两临近重点区段!$A:$A,0))</f>
        <v>#N/A</v>
      </c>
    </row>
    <row r="184" ht="14.25" spans="1:35">
      <c r="A184" s="263" t="s">
        <v>363</v>
      </c>
      <c r="B184" s="264" t="s">
        <v>2185</v>
      </c>
      <c r="C184" s="263" t="s">
        <v>2191</v>
      </c>
      <c r="D184" s="263" t="s">
        <v>2415</v>
      </c>
      <c r="E184" s="265" t="s">
        <v>2142</v>
      </c>
      <c r="F184" s="264" t="s">
        <v>125</v>
      </c>
      <c r="G184" s="263" t="s">
        <v>2143</v>
      </c>
      <c r="H184" s="263" t="s">
        <v>581</v>
      </c>
      <c r="I184" s="273"/>
      <c r="J184" s="196"/>
      <c r="K184" s="196"/>
      <c r="L184" s="196"/>
      <c r="M184" s="270"/>
      <c r="N184" s="270"/>
      <c r="O184" s="33"/>
      <c r="P184" s="107"/>
      <c r="Q184" s="279"/>
      <c r="R184" s="279"/>
      <c r="S184" s="278">
        <v>45456</v>
      </c>
      <c r="T184" s="279" t="s">
        <v>2117</v>
      </c>
      <c r="U184" s="268" t="str">
        <f t="array" ref="U184">IFERROR(IF(INDEX(三跨两临近重点区段!$F:$F,MATCH(1,(MONTH(三跨两临近重点区段!$D:$D)=7)*(三跨两临近重点区段!$A:$A=D184),0))="已取消","已取消",INDEX(三跨两临近重点区段!$D:$D,MATCH(1,(MONTH(三跨两临近重点区段!$D:$D)=7)*(三跨两临近重点区段!$A:$A=D184)*(三跨两临近重点区段!$F:$F="现存区段"),0))),"")</f>
        <v/>
      </c>
      <c r="V184" s="232" t="str">
        <f t="array" ref="V184">IFERROR(IF(INDEX(三跨两临近重点区段!$F:$F,MATCH(1,(MONTH(三跨两临近重点区段!$D:$D)=7)*(三跨两临近重点区段!$A:$A=D184),0))="已取消","已取消",INDEX(三跨两临近重点区段!$E:$E,MATCH(1,(MONTH(三跨两临近重点区段!$D:$D)=7)*(三跨两临近重点区段!$A:$A=D184)*(三跨两临近重点区段!$F:$F="现存区段"),0))),"")</f>
        <v/>
      </c>
      <c r="W184" s="268" t="str">
        <f t="array" ref="W184">IFERROR(IF(INDEX(三跨两临近重点区段!$F:$F,MATCH(1,(MONTH(三跨两临近重点区段!$D:$D)=8)*(三跨两临近重点区段!$A:$A=D184),0))="已取消","已取消",INDEX(三跨两临近重点区段!$D:$D,MATCH(1,(MONTH(三跨两临近重点区段!$D:$D)=8)*(三跨两临近重点区段!$A:$A=D184)*(三跨两临近重点区段!$F:$F="现存区段"),0))),"")</f>
        <v/>
      </c>
      <c r="X184" s="232" t="str">
        <f t="array" ref="X184">IFERROR(IF(INDEX(三跨两临近重点区段!$F:$F,MATCH(1,(MONTH(三跨两临近重点区段!$D:$D)=8)*(三跨两临近重点区段!$A:$A=D184),0))="已取消","已取消",INDEX(三跨两临近重点区段!$E:$E,MATCH(1,(MONTH(三跨两临近重点区段!$D:$D)=8)*(三跨两临近重点区段!$A:$A=D184)*(三跨两临近重点区段!$F:$F="现存区段"),0))),"")</f>
        <v/>
      </c>
      <c r="Y184" s="268" t="str">
        <f t="array" ref="Y184">IFERROR(IF(INDEX(三跨两临近重点区段!$F:$F,MATCH(1,(MONTH(三跨两临近重点区段!$D:$D)=9)*(三跨两临近重点区段!$A:$A=D184),0))="已取消","已取消",INDEX(三跨两临近重点区段!$D:$D,MATCH(1,(MONTH(三跨两临近重点区段!$D:$D)=9)*(三跨两临近重点区段!$A:$A=D184)*(三跨两临近重点区段!$F:$F="现存区段"),0))),"")</f>
        <v/>
      </c>
      <c r="Z184" s="232" t="str">
        <f t="array" ref="Z184">IFERROR(IF(INDEX(三跨两临近重点区段!$F:$F,MATCH(1,(MONTH(三跨两临近重点区段!$D:$D)=9)*(三跨两临近重点区段!$A:$A=D184),0))="已取消","已取消",INDEX(三跨两临近重点区段!$E:$E,MATCH(1,(MONTH(三跨两临近重点区段!$D:$D)=9)*(三跨两临近重点区段!$A:$A=D184)*(三跨两临近重点区段!$F:$F="现存区段"),0))),"")</f>
        <v/>
      </c>
      <c r="AA184" s="268" t="str">
        <f t="array" ref="AA184">IFERROR(IF(INDEX(三跨两临近重点区段!$F:$F,MATCH(1,(MONTH(三跨两临近重点区段!$D:$D)=10)*(三跨两临近重点区段!$A:$A=D184),0))="已取消","已取消",INDEX(三跨两临近重点区段!$D:$D,MATCH(1,(MONTH(三跨两临近重点区段!$D:$D)=10)*(三跨两临近重点区段!$A:$A=D184)*(三跨两临近重点区段!$F:$F="现存区段"),0))),"")</f>
        <v/>
      </c>
      <c r="AB184" s="72" t="str">
        <f t="array" ref="AB184">IFERROR(IF(INDEX(三跨两临近重点区段!$F:$F,MATCH(1,(MONTH(三跨两临近重点区段!$D:$D)=10)*(三跨两临近重点区段!$A:$A=D184),0))="已取消","已取消",INDEX(三跨两临近重点区段!$E:$E,MATCH(1,(MONTH(三跨两临近重点区段!$D:$D)=10)*(三跨两临近重点区段!$A:$A=D184)*(三跨两临近重点区段!$F:$F="现存区段"),0))),"")</f>
        <v/>
      </c>
      <c r="AC184" s="284" t="str">
        <f t="array" ref="AC184">IFERROR(IF(INDEX(三跨两临近重点区段!$F:$F,MATCH(1,(MONTH(三跨两临近重点区段!$D:$D)=11)*(三跨两临近重点区段!$A:$A=D184),0))="已取消","已取消",INDEX(三跨两临近重点区段!$D:$D,MATCH(1,(MONTH(三跨两临近重点区段!$D:$D)=11)*(三跨两临近重点区段!$A:$A=D184)*(三跨两临近重点区段!$F:$F="现存区段"),0))),"")</f>
        <v/>
      </c>
      <c r="AD184" s="72" t="str">
        <f t="array" ref="AD184">IFERROR(IF(INDEX(三跨两临近重点区段!$F:$F,MATCH(1,(MONTH(三跨两临近重点区段!$D:$D)=11)*(三跨两临近重点区段!$A:$A=D184),0))="已取消","已取消",INDEX(三跨两临近重点区段!$E:$E,MATCH(1,(MONTH(三跨两临近重点区段!$D:$D)=11)*(三跨两临近重点区段!$A:$A=D184)*(三跨两临近重点区段!$F:$F="现存区段"),0))),"")</f>
        <v/>
      </c>
      <c r="AE184" s="284" t="str">
        <f t="array" ref="AE184">IFERROR(IF(INDEX(三跨两临近重点区段!$F:$F,MATCH(1,(MONTH(三跨两临近重点区段!$D:$D)=12)*(三跨两临近重点区段!$A:$A=D184),0))="已取消","已取消",INDEX(三跨两临近重点区段!$D:$D,MATCH(1,(MONTH(三跨两临近重点区段!$D:$D)=12)*(三跨两临近重点区段!$A:$A=D184)*(三跨两临近重点区段!$F:$F="现存区段"),0))),"")</f>
        <v/>
      </c>
      <c r="AF184" s="72" t="str">
        <f t="array" ref="AF184">IFERROR(IF(INDEX(三跨两临近重点区段!$F:$F,MATCH(1,(MONTH(三跨两临近重点区段!$D:$D)=12)*(三跨两临近重点区段!$A:$A=D184),0))="已取消","已取消",INDEX(三跨两临近重点区段!$E:$E,MATCH(1,(MONTH(三跨两临近重点区段!$D:$D)=12)*(三跨两临近重点区段!$A:$A=D184)*(三跨两临近重点区段!$F:$F="现存区段"),0))),"")</f>
        <v/>
      </c>
      <c r="AH184" t="e">
        <f t="array" ref="AH184">INDEX(三跨两临近重点区段!$G:$G,MATCH(D184,三跨两临近重点区段!$A:$A,0))</f>
        <v>#N/A</v>
      </c>
      <c r="AI184" t="e">
        <f>INDEX(三跨两临近重点区段!$J:$J,MATCH(D184,三跨两临近重点区段!$A:$A,0))</f>
        <v>#N/A</v>
      </c>
    </row>
    <row r="185" ht="14.25" spans="1:35">
      <c r="A185" s="263" t="s">
        <v>363</v>
      </c>
      <c r="B185" s="264" t="s">
        <v>2185</v>
      </c>
      <c r="C185" s="263" t="s">
        <v>2416</v>
      </c>
      <c r="D185" s="263" t="s">
        <v>2417</v>
      </c>
      <c r="E185" s="265" t="s">
        <v>2142</v>
      </c>
      <c r="F185" s="264" t="s">
        <v>125</v>
      </c>
      <c r="G185" s="263" t="s">
        <v>2143</v>
      </c>
      <c r="H185" s="263" t="s">
        <v>581</v>
      </c>
      <c r="I185" s="273"/>
      <c r="J185" s="196"/>
      <c r="K185" s="196"/>
      <c r="L185" s="196"/>
      <c r="M185" s="270"/>
      <c r="N185" s="270"/>
      <c r="O185" s="33"/>
      <c r="P185" s="107"/>
      <c r="Q185" s="279"/>
      <c r="R185" s="279"/>
      <c r="S185" s="282">
        <v>45450.6833333333</v>
      </c>
      <c r="T185" s="279" t="s">
        <v>2117</v>
      </c>
      <c r="U185" s="268" t="str">
        <f t="array" ref="U185">IFERROR(IF(INDEX(三跨两临近重点区段!$F:$F,MATCH(1,(MONTH(三跨两临近重点区段!$D:$D)=7)*(三跨两临近重点区段!$A:$A=D185),0))="已取消","已取消",INDEX(三跨两临近重点区段!$D:$D,MATCH(1,(MONTH(三跨两临近重点区段!$D:$D)=7)*(三跨两临近重点区段!$A:$A=D185)*(三跨两临近重点区段!$F:$F="现存区段"),0))),"")</f>
        <v/>
      </c>
      <c r="V185" s="232" t="str">
        <f t="array" ref="V185">IFERROR(IF(INDEX(三跨两临近重点区段!$F:$F,MATCH(1,(MONTH(三跨两临近重点区段!$D:$D)=7)*(三跨两临近重点区段!$A:$A=D185),0))="已取消","已取消",INDEX(三跨两临近重点区段!$E:$E,MATCH(1,(MONTH(三跨两临近重点区段!$D:$D)=7)*(三跨两临近重点区段!$A:$A=D185)*(三跨两临近重点区段!$F:$F="现存区段"),0))),"")</f>
        <v/>
      </c>
      <c r="W185" s="268" t="str">
        <f t="array" ref="W185">IFERROR(IF(INDEX(三跨两临近重点区段!$F:$F,MATCH(1,(MONTH(三跨两临近重点区段!$D:$D)=8)*(三跨两临近重点区段!$A:$A=D185),0))="已取消","已取消",INDEX(三跨两临近重点区段!$D:$D,MATCH(1,(MONTH(三跨两临近重点区段!$D:$D)=8)*(三跨两临近重点区段!$A:$A=D185)*(三跨两临近重点区段!$F:$F="现存区段"),0))),"")</f>
        <v/>
      </c>
      <c r="X185" s="232" t="str">
        <f t="array" ref="X185">IFERROR(IF(INDEX(三跨两临近重点区段!$F:$F,MATCH(1,(MONTH(三跨两临近重点区段!$D:$D)=8)*(三跨两临近重点区段!$A:$A=D185),0))="已取消","已取消",INDEX(三跨两临近重点区段!$E:$E,MATCH(1,(MONTH(三跨两临近重点区段!$D:$D)=8)*(三跨两临近重点区段!$A:$A=D185)*(三跨两临近重点区段!$F:$F="现存区段"),0))),"")</f>
        <v/>
      </c>
      <c r="Y185" s="268" t="str">
        <f t="array" ref="Y185">IFERROR(IF(INDEX(三跨两临近重点区段!$F:$F,MATCH(1,(MONTH(三跨两临近重点区段!$D:$D)=9)*(三跨两临近重点区段!$A:$A=D185),0))="已取消","已取消",INDEX(三跨两临近重点区段!$D:$D,MATCH(1,(MONTH(三跨两临近重点区段!$D:$D)=9)*(三跨两临近重点区段!$A:$A=D185)*(三跨两临近重点区段!$F:$F="现存区段"),0))),"")</f>
        <v/>
      </c>
      <c r="Z185" s="232" t="str">
        <f t="array" ref="Z185">IFERROR(IF(INDEX(三跨两临近重点区段!$F:$F,MATCH(1,(MONTH(三跨两临近重点区段!$D:$D)=9)*(三跨两临近重点区段!$A:$A=D185),0))="已取消","已取消",INDEX(三跨两临近重点区段!$E:$E,MATCH(1,(MONTH(三跨两临近重点区段!$D:$D)=9)*(三跨两临近重点区段!$A:$A=D185)*(三跨两临近重点区段!$F:$F="现存区段"),0))),"")</f>
        <v/>
      </c>
      <c r="AA185" s="268" t="str">
        <f t="array" ref="AA185">IFERROR(IF(INDEX(三跨两临近重点区段!$F:$F,MATCH(1,(MONTH(三跨两临近重点区段!$D:$D)=10)*(三跨两临近重点区段!$A:$A=D185),0))="已取消","已取消",INDEX(三跨两临近重点区段!$D:$D,MATCH(1,(MONTH(三跨两临近重点区段!$D:$D)=10)*(三跨两临近重点区段!$A:$A=D185)*(三跨两临近重点区段!$F:$F="现存区段"),0))),"")</f>
        <v/>
      </c>
      <c r="AB185" s="72" t="str">
        <f t="array" ref="AB185">IFERROR(IF(INDEX(三跨两临近重点区段!$F:$F,MATCH(1,(MONTH(三跨两临近重点区段!$D:$D)=10)*(三跨两临近重点区段!$A:$A=D185),0))="已取消","已取消",INDEX(三跨两临近重点区段!$E:$E,MATCH(1,(MONTH(三跨两临近重点区段!$D:$D)=10)*(三跨两临近重点区段!$A:$A=D185)*(三跨两临近重点区段!$F:$F="现存区段"),0))),"")</f>
        <v/>
      </c>
      <c r="AC185" s="284" t="str">
        <f t="array" ref="AC185">IFERROR(IF(INDEX(三跨两临近重点区段!$F:$F,MATCH(1,(MONTH(三跨两临近重点区段!$D:$D)=11)*(三跨两临近重点区段!$A:$A=D185),0))="已取消","已取消",INDEX(三跨两临近重点区段!$D:$D,MATCH(1,(MONTH(三跨两临近重点区段!$D:$D)=11)*(三跨两临近重点区段!$A:$A=D185)*(三跨两临近重点区段!$F:$F="现存区段"),0))),"")</f>
        <v/>
      </c>
      <c r="AD185" s="72" t="str">
        <f t="array" ref="AD185">IFERROR(IF(INDEX(三跨两临近重点区段!$F:$F,MATCH(1,(MONTH(三跨两临近重点区段!$D:$D)=11)*(三跨两临近重点区段!$A:$A=D185),0))="已取消","已取消",INDEX(三跨两临近重点区段!$E:$E,MATCH(1,(MONTH(三跨两临近重点区段!$D:$D)=11)*(三跨两临近重点区段!$A:$A=D185)*(三跨两临近重点区段!$F:$F="现存区段"),0))),"")</f>
        <v/>
      </c>
      <c r="AE185" s="284" t="str">
        <f t="array" ref="AE185">IFERROR(IF(INDEX(三跨两临近重点区段!$F:$F,MATCH(1,(MONTH(三跨两临近重点区段!$D:$D)=12)*(三跨两临近重点区段!$A:$A=D185),0))="已取消","已取消",INDEX(三跨两临近重点区段!$D:$D,MATCH(1,(MONTH(三跨两临近重点区段!$D:$D)=12)*(三跨两临近重点区段!$A:$A=D185)*(三跨两临近重点区段!$F:$F="现存区段"),0))),"")</f>
        <v/>
      </c>
      <c r="AF185" s="72" t="str">
        <f t="array" ref="AF185">IFERROR(IF(INDEX(三跨两临近重点区段!$F:$F,MATCH(1,(MONTH(三跨两临近重点区段!$D:$D)=12)*(三跨两临近重点区段!$A:$A=D185),0))="已取消","已取消",INDEX(三跨两临近重点区段!$E:$E,MATCH(1,(MONTH(三跨两临近重点区段!$D:$D)=12)*(三跨两临近重点区段!$A:$A=D185)*(三跨两临近重点区段!$F:$F="现存区段"),0))),"")</f>
        <v/>
      </c>
      <c r="AH185" t="e">
        <f t="array" ref="AH185">INDEX(三跨两临近重点区段!$G:$G,MATCH(D185,三跨两临近重点区段!$A:$A,0))</f>
        <v>#N/A</v>
      </c>
      <c r="AI185" t="e">
        <f>INDEX(三跨两临近重点区段!$J:$J,MATCH(D185,三跨两临近重点区段!$A:$A,0))</f>
        <v>#N/A</v>
      </c>
    </row>
    <row r="186" ht="14.25" spans="1:35">
      <c r="A186" s="263" t="s">
        <v>363</v>
      </c>
      <c r="B186" s="264" t="s">
        <v>2185</v>
      </c>
      <c r="C186" s="263" t="s">
        <v>2418</v>
      </c>
      <c r="D186" s="263" t="s">
        <v>2419</v>
      </c>
      <c r="E186" s="265" t="s">
        <v>2142</v>
      </c>
      <c r="F186" s="264" t="s">
        <v>125</v>
      </c>
      <c r="G186" s="263" t="s">
        <v>2143</v>
      </c>
      <c r="H186" s="263" t="s">
        <v>581</v>
      </c>
      <c r="I186" s="273"/>
      <c r="J186" s="196"/>
      <c r="K186" s="196"/>
      <c r="L186" s="196"/>
      <c r="M186" s="270"/>
      <c r="N186" s="270"/>
      <c r="O186" s="33"/>
      <c r="P186" s="107"/>
      <c r="Q186" s="279"/>
      <c r="R186" s="279"/>
      <c r="S186" s="278">
        <v>45456</v>
      </c>
      <c r="T186" s="279" t="s">
        <v>2117</v>
      </c>
      <c r="U186" s="268" t="str">
        <f t="array" ref="U186">IFERROR(IF(INDEX(三跨两临近重点区段!$F:$F,MATCH(1,(MONTH(三跨两临近重点区段!$D:$D)=7)*(三跨两临近重点区段!$A:$A=D186),0))="已取消","已取消",INDEX(三跨两临近重点区段!$D:$D,MATCH(1,(MONTH(三跨两临近重点区段!$D:$D)=7)*(三跨两临近重点区段!$A:$A=D186)*(三跨两临近重点区段!$F:$F="现存区段"),0))),"")</f>
        <v/>
      </c>
      <c r="V186" s="232" t="str">
        <f t="array" ref="V186">IFERROR(IF(INDEX(三跨两临近重点区段!$F:$F,MATCH(1,(MONTH(三跨两临近重点区段!$D:$D)=7)*(三跨两临近重点区段!$A:$A=D186),0))="已取消","已取消",INDEX(三跨两临近重点区段!$E:$E,MATCH(1,(MONTH(三跨两临近重点区段!$D:$D)=7)*(三跨两临近重点区段!$A:$A=D186)*(三跨两临近重点区段!$F:$F="现存区段"),0))),"")</f>
        <v/>
      </c>
      <c r="W186" s="268" t="str">
        <f t="array" ref="W186">IFERROR(IF(INDEX(三跨两临近重点区段!$F:$F,MATCH(1,(MONTH(三跨两临近重点区段!$D:$D)=8)*(三跨两临近重点区段!$A:$A=D186),0))="已取消","已取消",INDEX(三跨两临近重点区段!$D:$D,MATCH(1,(MONTH(三跨两临近重点区段!$D:$D)=8)*(三跨两临近重点区段!$A:$A=D186)*(三跨两临近重点区段!$F:$F="现存区段"),0))),"")</f>
        <v/>
      </c>
      <c r="X186" s="232" t="str">
        <f t="array" ref="X186">IFERROR(IF(INDEX(三跨两临近重点区段!$F:$F,MATCH(1,(MONTH(三跨两临近重点区段!$D:$D)=8)*(三跨两临近重点区段!$A:$A=D186),0))="已取消","已取消",INDEX(三跨两临近重点区段!$E:$E,MATCH(1,(MONTH(三跨两临近重点区段!$D:$D)=8)*(三跨两临近重点区段!$A:$A=D186)*(三跨两临近重点区段!$F:$F="现存区段"),0))),"")</f>
        <v/>
      </c>
      <c r="Y186" s="268" t="str">
        <f t="array" ref="Y186">IFERROR(IF(INDEX(三跨两临近重点区段!$F:$F,MATCH(1,(MONTH(三跨两临近重点区段!$D:$D)=9)*(三跨两临近重点区段!$A:$A=D186),0))="已取消","已取消",INDEX(三跨两临近重点区段!$D:$D,MATCH(1,(MONTH(三跨两临近重点区段!$D:$D)=9)*(三跨两临近重点区段!$A:$A=D186)*(三跨两临近重点区段!$F:$F="现存区段"),0))),"")</f>
        <v/>
      </c>
      <c r="Z186" s="232" t="str">
        <f t="array" ref="Z186">IFERROR(IF(INDEX(三跨两临近重点区段!$F:$F,MATCH(1,(MONTH(三跨两临近重点区段!$D:$D)=9)*(三跨两临近重点区段!$A:$A=D186),0))="已取消","已取消",INDEX(三跨两临近重点区段!$E:$E,MATCH(1,(MONTH(三跨两临近重点区段!$D:$D)=9)*(三跨两临近重点区段!$A:$A=D186)*(三跨两临近重点区段!$F:$F="现存区段"),0))),"")</f>
        <v/>
      </c>
      <c r="AA186" s="268" t="str">
        <f t="array" ref="AA186">IFERROR(IF(INDEX(三跨两临近重点区段!$F:$F,MATCH(1,(MONTH(三跨两临近重点区段!$D:$D)=10)*(三跨两临近重点区段!$A:$A=D186),0))="已取消","已取消",INDEX(三跨两临近重点区段!$D:$D,MATCH(1,(MONTH(三跨两临近重点区段!$D:$D)=10)*(三跨两临近重点区段!$A:$A=D186)*(三跨两临近重点区段!$F:$F="现存区段"),0))),"")</f>
        <v/>
      </c>
      <c r="AB186" s="72" t="str">
        <f t="array" ref="AB186">IFERROR(IF(INDEX(三跨两临近重点区段!$F:$F,MATCH(1,(MONTH(三跨两临近重点区段!$D:$D)=10)*(三跨两临近重点区段!$A:$A=D186),0))="已取消","已取消",INDEX(三跨两临近重点区段!$E:$E,MATCH(1,(MONTH(三跨两临近重点区段!$D:$D)=10)*(三跨两临近重点区段!$A:$A=D186)*(三跨两临近重点区段!$F:$F="现存区段"),0))),"")</f>
        <v/>
      </c>
      <c r="AC186" s="284" t="str">
        <f t="array" ref="AC186">IFERROR(IF(INDEX(三跨两临近重点区段!$F:$F,MATCH(1,(MONTH(三跨两临近重点区段!$D:$D)=11)*(三跨两临近重点区段!$A:$A=D186),0))="已取消","已取消",INDEX(三跨两临近重点区段!$D:$D,MATCH(1,(MONTH(三跨两临近重点区段!$D:$D)=11)*(三跨两临近重点区段!$A:$A=D186)*(三跨两临近重点区段!$F:$F="现存区段"),0))),"")</f>
        <v/>
      </c>
      <c r="AD186" s="72" t="str">
        <f t="array" ref="AD186">IFERROR(IF(INDEX(三跨两临近重点区段!$F:$F,MATCH(1,(MONTH(三跨两临近重点区段!$D:$D)=11)*(三跨两临近重点区段!$A:$A=D186),0))="已取消","已取消",INDEX(三跨两临近重点区段!$E:$E,MATCH(1,(MONTH(三跨两临近重点区段!$D:$D)=11)*(三跨两临近重点区段!$A:$A=D186)*(三跨两临近重点区段!$F:$F="现存区段"),0))),"")</f>
        <v/>
      </c>
      <c r="AE186" s="284" t="str">
        <f t="array" ref="AE186">IFERROR(IF(INDEX(三跨两临近重点区段!$F:$F,MATCH(1,(MONTH(三跨两临近重点区段!$D:$D)=12)*(三跨两临近重点区段!$A:$A=D186),0))="已取消","已取消",INDEX(三跨两临近重点区段!$D:$D,MATCH(1,(MONTH(三跨两临近重点区段!$D:$D)=12)*(三跨两临近重点区段!$A:$A=D186)*(三跨两临近重点区段!$F:$F="现存区段"),0))),"")</f>
        <v/>
      </c>
      <c r="AF186" s="72" t="str">
        <f t="array" ref="AF186">IFERROR(IF(INDEX(三跨两临近重点区段!$F:$F,MATCH(1,(MONTH(三跨两临近重点区段!$D:$D)=12)*(三跨两临近重点区段!$A:$A=D186),0))="已取消","已取消",INDEX(三跨两临近重点区段!$E:$E,MATCH(1,(MONTH(三跨两临近重点区段!$D:$D)=12)*(三跨两临近重点区段!$A:$A=D186)*(三跨两临近重点区段!$F:$F="现存区段"),0))),"")</f>
        <v/>
      </c>
      <c r="AH186" t="e">
        <f t="array" ref="AH186">INDEX(三跨两临近重点区段!$G:$G,MATCH(D186,三跨两临近重点区段!$A:$A,0))</f>
        <v>#N/A</v>
      </c>
      <c r="AI186" t="e">
        <f>INDEX(三跨两临近重点区段!$J:$J,MATCH(D186,三跨两临近重点区段!$A:$A,0))</f>
        <v>#N/A</v>
      </c>
    </row>
    <row r="187" ht="14.25" spans="1:35">
      <c r="A187" s="263" t="s">
        <v>363</v>
      </c>
      <c r="B187" s="264" t="s">
        <v>2182</v>
      </c>
      <c r="C187" s="263" t="s">
        <v>2191</v>
      </c>
      <c r="D187" s="263" t="s">
        <v>2420</v>
      </c>
      <c r="E187" s="265" t="s">
        <v>2142</v>
      </c>
      <c r="F187" s="264" t="s">
        <v>125</v>
      </c>
      <c r="G187" s="263" t="s">
        <v>2143</v>
      </c>
      <c r="H187" s="263" t="s">
        <v>581</v>
      </c>
      <c r="I187" s="273"/>
      <c r="J187" s="196"/>
      <c r="K187" s="196"/>
      <c r="L187" s="196"/>
      <c r="M187" s="270"/>
      <c r="N187" s="270"/>
      <c r="O187" s="33"/>
      <c r="P187" s="107"/>
      <c r="Q187" s="279"/>
      <c r="R187" s="279"/>
      <c r="S187" s="278">
        <v>45456</v>
      </c>
      <c r="T187" s="279" t="s">
        <v>2117</v>
      </c>
      <c r="U187" s="268" t="str">
        <f t="array" ref="U187">IFERROR(IF(INDEX(三跨两临近重点区段!$F:$F,MATCH(1,(MONTH(三跨两临近重点区段!$D:$D)=7)*(三跨两临近重点区段!$A:$A=D187),0))="已取消","已取消",INDEX(三跨两临近重点区段!$D:$D,MATCH(1,(MONTH(三跨两临近重点区段!$D:$D)=7)*(三跨两临近重点区段!$A:$A=D187)*(三跨两临近重点区段!$F:$F="现存区段"),0))),"")</f>
        <v/>
      </c>
      <c r="V187" s="232" t="str">
        <f t="array" ref="V187">IFERROR(IF(INDEX(三跨两临近重点区段!$F:$F,MATCH(1,(MONTH(三跨两临近重点区段!$D:$D)=7)*(三跨两临近重点区段!$A:$A=D187),0))="已取消","已取消",INDEX(三跨两临近重点区段!$E:$E,MATCH(1,(MONTH(三跨两临近重点区段!$D:$D)=7)*(三跨两临近重点区段!$A:$A=D187)*(三跨两临近重点区段!$F:$F="现存区段"),0))),"")</f>
        <v/>
      </c>
      <c r="W187" s="268" t="str">
        <f t="array" ref="W187">IFERROR(IF(INDEX(三跨两临近重点区段!$F:$F,MATCH(1,(MONTH(三跨两临近重点区段!$D:$D)=8)*(三跨两临近重点区段!$A:$A=D187),0))="已取消","已取消",INDEX(三跨两临近重点区段!$D:$D,MATCH(1,(MONTH(三跨两临近重点区段!$D:$D)=8)*(三跨两临近重点区段!$A:$A=D187)*(三跨两临近重点区段!$F:$F="现存区段"),0))),"")</f>
        <v/>
      </c>
      <c r="X187" s="232" t="str">
        <f t="array" ref="X187">IFERROR(IF(INDEX(三跨两临近重点区段!$F:$F,MATCH(1,(MONTH(三跨两临近重点区段!$D:$D)=8)*(三跨两临近重点区段!$A:$A=D187),0))="已取消","已取消",INDEX(三跨两临近重点区段!$E:$E,MATCH(1,(MONTH(三跨两临近重点区段!$D:$D)=8)*(三跨两临近重点区段!$A:$A=D187)*(三跨两临近重点区段!$F:$F="现存区段"),0))),"")</f>
        <v/>
      </c>
      <c r="Y187" s="268" t="str">
        <f t="array" ref="Y187">IFERROR(IF(INDEX(三跨两临近重点区段!$F:$F,MATCH(1,(MONTH(三跨两临近重点区段!$D:$D)=9)*(三跨两临近重点区段!$A:$A=D187),0))="已取消","已取消",INDEX(三跨两临近重点区段!$D:$D,MATCH(1,(MONTH(三跨两临近重点区段!$D:$D)=9)*(三跨两临近重点区段!$A:$A=D187)*(三跨两临近重点区段!$F:$F="现存区段"),0))),"")</f>
        <v/>
      </c>
      <c r="Z187" s="232" t="str">
        <f t="array" ref="Z187">IFERROR(IF(INDEX(三跨两临近重点区段!$F:$F,MATCH(1,(MONTH(三跨两临近重点区段!$D:$D)=9)*(三跨两临近重点区段!$A:$A=D187),0))="已取消","已取消",INDEX(三跨两临近重点区段!$E:$E,MATCH(1,(MONTH(三跨两临近重点区段!$D:$D)=9)*(三跨两临近重点区段!$A:$A=D187)*(三跨两临近重点区段!$F:$F="现存区段"),0))),"")</f>
        <v/>
      </c>
      <c r="AA187" s="268" t="str">
        <f t="array" ref="AA187">IFERROR(IF(INDEX(三跨两临近重点区段!$F:$F,MATCH(1,(MONTH(三跨两临近重点区段!$D:$D)=10)*(三跨两临近重点区段!$A:$A=D187),0))="已取消","已取消",INDEX(三跨两临近重点区段!$D:$D,MATCH(1,(MONTH(三跨两临近重点区段!$D:$D)=10)*(三跨两临近重点区段!$A:$A=D187)*(三跨两临近重点区段!$F:$F="现存区段"),0))),"")</f>
        <v/>
      </c>
      <c r="AB187" s="72" t="str">
        <f t="array" ref="AB187">IFERROR(IF(INDEX(三跨两临近重点区段!$F:$F,MATCH(1,(MONTH(三跨两临近重点区段!$D:$D)=10)*(三跨两临近重点区段!$A:$A=D187),0))="已取消","已取消",INDEX(三跨两临近重点区段!$E:$E,MATCH(1,(MONTH(三跨两临近重点区段!$D:$D)=10)*(三跨两临近重点区段!$A:$A=D187)*(三跨两临近重点区段!$F:$F="现存区段"),0))),"")</f>
        <v/>
      </c>
      <c r="AC187" s="284" t="str">
        <f t="array" ref="AC187">IFERROR(IF(INDEX(三跨两临近重点区段!$F:$F,MATCH(1,(MONTH(三跨两临近重点区段!$D:$D)=11)*(三跨两临近重点区段!$A:$A=D187),0))="已取消","已取消",INDEX(三跨两临近重点区段!$D:$D,MATCH(1,(MONTH(三跨两临近重点区段!$D:$D)=11)*(三跨两临近重点区段!$A:$A=D187)*(三跨两临近重点区段!$F:$F="现存区段"),0))),"")</f>
        <v/>
      </c>
      <c r="AD187" s="72" t="str">
        <f t="array" ref="AD187">IFERROR(IF(INDEX(三跨两临近重点区段!$F:$F,MATCH(1,(MONTH(三跨两临近重点区段!$D:$D)=11)*(三跨两临近重点区段!$A:$A=D187),0))="已取消","已取消",INDEX(三跨两临近重点区段!$E:$E,MATCH(1,(MONTH(三跨两临近重点区段!$D:$D)=11)*(三跨两临近重点区段!$A:$A=D187)*(三跨两临近重点区段!$F:$F="现存区段"),0))),"")</f>
        <v/>
      </c>
      <c r="AE187" s="284" t="str">
        <f t="array" ref="AE187">IFERROR(IF(INDEX(三跨两临近重点区段!$F:$F,MATCH(1,(MONTH(三跨两临近重点区段!$D:$D)=12)*(三跨两临近重点区段!$A:$A=D187),0))="已取消","已取消",INDEX(三跨两临近重点区段!$D:$D,MATCH(1,(MONTH(三跨两临近重点区段!$D:$D)=12)*(三跨两临近重点区段!$A:$A=D187)*(三跨两临近重点区段!$F:$F="现存区段"),0))),"")</f>
        <v/>
      </c>
      <c r="AF187" s="72" t="str">
        <f t="array" ref="AF187">IFERROR(IF(INDEX(三跨两临近重点区段!$F:$F,MATCH(1,(MONTH(三跨两临近重点区段!$D:$D)=12)*(三跨两临近重点区段!$A:$A=D187),0))="已取消","已取消",INDEX(三跨两临近重点区段!$E:$E,MATCH(1,(MONTH(三跨两临近重点区段!$D:$D)=12)*(三跨两临近重点区段!$A:$A=D187)*(三跨两临近重点区段!$F:$F="现存区段"),0))),"")</f>
        <v/>
      </c>
      <c r="AH187" t="e">
        <f t="array" ref="AH187">INDEX(三跨两临近重点区段!$G:$G,MATCH(D187,三跨两临近重点区段!$A:$A,0))</f>
        <v>#N/A</v>
      </c>
      <c r="AI187" t="e">
        <f>INDEX(三跨两临近重点区段!$J:$J,MATCH(D187,三跨两临近重点区段!$A:$A,0))</f>
        <v>#N/A</v>
      </c>
    </row>
    <row r="188" ht="14.25" spans="1:35">
      <c r="A188" s="263" t="s">
        <v>363</v>
      </c>
      <c r="B188" s="264" t="s">
        <v>2182</v>
      </c>
      <c r="C188" s="263" t="s">
        <v>2412</v>
      </c>
      <c r="D188" s="263" t="s">
        <v>2421</v>
      </c>
      <c r="E188" s="265" t="s">
        <v>2142</v>
      </c>
      <c r="F188" s="264" t="s">
        <v>125</v>
      </c>
      <c r="G188" s="263" t="s">
        <v>2143</v>
      </c>
      <c r="H188" s="263" t="s">
        <v>581</v>
      </c>
      <c r="I188" s="273"/>
      <c r="J188" s="196"/>
      <c r="K188" s="196"/>
      <c r="L188" s="196"/>
      <c r="M188" s="270"/>
      <c r="N188" s="270"/>
      <c r="O188" s="33"/>
      <c r="P188" s="107"/>
      <c r="Q188" s="279"/>
      <c r="R188" s="279"/>
      <c r="S188" s="278">
        <v>45456</v>
      </c>
      <c r="T188" s="279" t="s">
        <v>2117</v>
      </c>
      <c r="U188" s="268" t="str">
        <f t="array" ref="U188">IFERROR(IF(INDEX(三跨两临近重点区段!$F:$F,MATCH(1,(MONTH(三跨两临近重点区段!$D:$D)=7)*(三跨两临近重点区段!$A:$A=D188),0))="已取消","已取消",INDEX(三跨两临近重点区段!$D:$D,MATCH(1,(MONTH(三跨两临近重点区段!$D:$D)=7)*(三跨两临近重点区段!$A:$A=D188)*(三跨两临近重点区段!$F:$F="现存区段"),0))),"")</f>
        <v/>
      </c>
      <c r="V188" s="232" t="str">
        <f t="array" ref="V188">IFERROR(IF(INDEX(三跨两临近重点区段!$F:$F,MATCH(1,(MONTH(三跨两临近重点区段!$D:$D)=7)*(三跨两临近重点区段!$A:$A=D188),0))="已取消","已取消",INDEX(三跨两临近重点区段!$E:$E,MATCH(1,(MONTH(三跨两临近重点区段!$D:$D)=7)*(三跨两临近重点区段!$A:$A=D188)*(三跨两临近重点区段!$F:$F="现存区段"),0))),"")</f>
        <v/>
      </c>
      <c r="W188" s="268" t="str">
        <f t="array" ref="W188">IFERROR(IF(INDEX(三跨两临近重点区段!$F:$F,MATCH(1,(MONTH(三跨两临近重点区段!$D:$D)=8)*(三跨两临近重点区段!$A:$A=D188),0))="已取消","已取消",INDEX(三跨两临近重点区段!$D:$D,MATCH(1,(MONTH(三跨两临近重点区段!$D:$D)=8)*(三跨两临近重点区段!$A:$A=D188)*(三跨两临近重点区段!$F:$F="现存区段"),0))),"")</f>
        <v/>
      </c>
      <c r="X188" s="232" t="str">
        <f t="array" ref="X188">IFERROR(IF(INDEX(三跨两临近重点区段!$F:$F,MATCH(1,(MONTH(三跨两临近重点区段!$D:$D)=8)*(三跨两临近重点区段!$A:$A=D188),0))="已取消","已取消",INDEX(三跨两临近重点区段!$E:$E,MATCH(1,(MONTH(三跨两临近重点区段!$D:$D)=8)*(三跨两临近重点区段!$A:$A=D188)*(三跨两临近重点区段!$F:$F="现存区段"),0))),"")</f>
        <v/>
      </c>
      <c r="Y188" s="268" t="str">
        <f t="array" ref="Y188">IFERROR(IF(INDEX(三跨两临近重点区段!$F:$F,MATCH(1,(MONTH(三跨两临近重点区段!$D:$D)=9)*(三跨两临近重点区段!$A:$A=D188),0))="已取消","已取消",INDEX(三跨两临近重点区段!$D:$D,MATCH(1,(MONTH(三跨两临近重点区段!$D:$D)=9)*(三跨两临近重点区段!$A:$A=D188)*(三跨两临近重点区段!$F:$F="现存区段"),0))),"")</f>
        <v/>
      </c>
      <c r="Z188" s="232" t="str">
        <f t="array" ref="Z188">IFERROR(IF(INDEX(三跨两临近重点区段!$F:$F,MATCH(1,(MONTH(三跨两临近重点区段!$D:$D)=9)*(三跨两临近重点区段!$A:$A=D188),0))="已取消","已取消",INDEX(三跨两临近重点区段!$E:$E,MATCH(1,(MONTH(三跨两临近重点区段!$D:$D)=9)*(三跨两临近重点区段!$A:$A=D188)*(三跨两临近重点区段!$F:$F="现存区段"),0))),"")</f>
        <v/>
      </c>
      <c r="AA188" s="268" t="str">
        <f t="array" ref="AA188">IFERROR(IF(INDEX(三跨两临近重点区段!$F:$F,MATCH(1,(MONTH(三跨两临近重点区段!$D:$D)=10)*(三跨两临近重点区段!$A:$A=D188),0))="已取消","已取消",INDEX(三跨两临近重点区段!$D:$D,MATCH(1,(MONTH(三跨两临近重点区段!$D:$D)=10)*(三跨两临近重点区段!$A:$A=D188)*(三跨两临近重点区段!$F:$F="现存区段"),0))),"")</f>
        <v/>
      </c>
      <c r="AB188" s="72" t="str">
        <f t="array" ref="AB188">IFERROR(IF(INDEX(三跨两临近重点区段!$F:$F,MATCH(1,(MONTH(三跨两临近重点区段!$D:$D)=10)*(三跨两临近重点区段!$A:$A=D188),0))="已取消","已取消",INDEX(三跨两临近重点区段!$E:$E,MATCH(1,(MONTH(三跨两临近重点区段!$D:$D)=10)*(三跨两临近重点区段!$A:$A=D188)*(三跨两临近重点区段!$F:$F="现存区段"),0))),"")</f>
        <v/>
      </c>
      <c r="AC188" s="284" t="str">
        <f t="array" ref="AC188">IFERROR(IF(INDEX(三跨两临近重点区段!$F:$F,MATCH(1,(MONTH(三跨两临近重点区段!$D:$D)=11)*(三跨两临近重点区段!$A:$A=D188),0))="已取消","已取消",INDEX(三跨两临近重点区段!$D:$D,MATCH(1,(MONTH(三跨两临近重点区段!$D:$D)=11)*(三跨两临近重点区段!$A:$A=D188)*(三跨两临近重点区段!$F:$F="现存区段"),0))),"")</f>
        <v/>
      </c>
      <c r="AD188" s="72" t="str">
        <f t="array" ref="AD188">IFERROR(IF(INDEX(三跨两临近重点区段!$F:$F,MATCH(1,(MONTH(三跨两临近重点区段!$D:$D)=11)*(三跨两临近重点区段!$A:$A=D188),0))="已取消","已取消",INDEX(三跨两临近重点区段!$E:$E,MATCH(1,(MONTH(三跨两临近重点区段!$D:$D)=11)*(三跨两临近重点区段!$A:$A=D188)*(三跨两临近重点区段!$F:$F="现存区段"),0))),"")</f>
        <v/>
      </c>
      <c r="AE188" s="284" t="str">
        <f t="array" ref="AE188">IFERROR(IF(INDEX(三跨两临近重点区段!$F:$F,MATCH(1,(MONTH(三跨两临近重点区段!$D:$D)=12)*(三跨两临近重点区段!$A:$A=D188),0))="已取消","已取消",INDEX(三跨两临近重点区段!$D:$D,MATCH(1,(MONTH(三跨两临近重点区段!$D:$D)=12)*(三跨两临近重点区段!$A:$A=D188)*(三跨两临近重点区段!$F:$F="现存区段"),0))),"")</f>
        <v/>
      </c>
      <c r="AF188" s="72" t="str">
        <f t="array" ref="AF188">IFERROR(IF(INDEX(三跨两临近重点区段!$F:$F,MATCH(1,(MONTH(三跨两临近重点区段!$D:$D)=12)*(三跨两临近重点区段!$A:$A=D188),0))="已取消","已取消",INDEX(三跨两临近重点区段!$E:$E,MATCH(1,(MONTH(三跨两临近重点区段!$D:$D)=12)*(三跨两临近重点区段!$A:$A=D188)*(三跨两临近重点区段!$F:$F="现存区段"),0))),"")</f>
        <v/>
      </c>
      <c r="AH188" t="e">
        <f t="array" ref="AH188">INDEX(三跨两临近重点区段!$G:$G,MATCH(D188,三跨两临近重点区段!$A:$A,0))</f>
        <v>#N/A</v>
      </c>
      <c r="AI188" t="e">
        <f>INDEX(三跨两临近重点区段!$J:$J,MATCH(D188,三跨两临近重点区段!$A:$A,0))</f>
        <v>#N/A</v>
      </c>
    </row>
    <row r="189" ht="14.25" spans="1:35">
      <c r="A189" s="263" t="s">
        <v>363</v>
      </c>
      <c r="B189" s="264" t="s">
        <v>2182</v>
      </c>
      <c r="C189" s="263" t="s">
        <v>2412</v>
      </c>
      <c r="D189" s="263" t="s">
        <v>2422</v>
      </c>
      <c r="E189" s="265" t="s">
        <v>2142</v>
      </c>
      <c r="F189" s="264" t="s">
        <v>125</v>
      </c>
      <c r="G189" s="263" t="s">
        <v>2143</v>
      </c>
      <c r="H189" s="263" t="s">
        <v>581</v>
      </c>
      <c r="I189" s="271"/>
      <c r="J189" s="196"/>
      <c r="K189" s="196"/>
      <c r="L189" s="196"/>
      <c r="M189" s="270"/>
      <c r="N189" s="270"/>
      <c r="O189" s="33"/>
      <c r="P189" s="107"/>
      <c r="Q189" s="279"/>
      <c r="R189" s="279"/>
      <c r="S189" s="278">
        <v>45456</v>
      </c>
      <c r="T189" s="279" t="s">
        <v>2117</v>
      </c>
      <c r="U189" s="268" t="str">
        <f t="array" ref="U189">IFERROR(IF(INDEX(三跨两临近重点区段!$F:$F,MATCH(1,(MONTH(三跨两临近重点区段!$D:$D)=7)*(三跨两临近重点区段!$A:$A=D189),0))="已取消","已取消",INDEX(三跨两临近重点区段!$D:$D,MATCH(1,(MONTH(三跨两临近重点区段!$D:$D)=7)*(三跨两临近重点区段!$A:$A=D189)*(三跨两临近重点区段!$F:$F="现存区段"),0))),"")</f>
        <v/>
      </c>
      <c r="V189" s="232" t="str">
        <f t="array" ref="V189">IFERROR(IF(INDEX(三跨两临近重点区段!$F:$F,MATCH(1,(MONTH(三跨两临近重点区段!$D:$D)=7)*(三跨两临近重点区段!$A:$A=D189),0))="已取消","已取消",INDEX(三跨两临近重点区段!$E:$E,MATCH(1,(MONTH(三跨两临近重点区段!$D:$D)=7)*(三跨两临近重点区段!$A:$A=D189)*(三跨两临近重点区段!$F:$F="现存区段"),0))),"")</f>
        <v/>
      </c>
      <c r="W189" s="268" t="str">
        <f t="array" ref="W189">IFERROR(IF(INDEX(三跨两临近重点区段!$F:$F,MATCH(1,(MONTH(三跨两临近重点区段!$D:$D)=8)*(三跨两临近重点区段!$A:$A=D189),0))="已取消","已取消",INDEX(三跨两临近重点区段!$D:$D,MATCH(1,(MONTH(三跨两临近重点区段!$D:$D)=8)*(三跨两临近重点区段!$A:$A=D189)*(三跨两临近重点区段!$F:$F="现存区段"),0))),"")</f>
        <v/>
      </c>
      <c r="X189" s="232" t="str">
        <f t="array" ref="X189">IFERROR(IF(INDEX(三跨两临近重点区段!$F:$F,MATCH(1,(MONTH(三跨两临近重点区段!$D:$D)=8)*(三跨两临近重点区段!$A:$A=D189),0))="已取消","已取消",INDEX(三跨两临近重点区段!$E:$E,MATCH(1,(MONTH(三跨两临近重点区段!$D:$D)=8)*(三跨两临近重点区段!$A:$A=D189)*(三跨两临近重点区段!$F:$F="现存区段"),0))),"")</f>
        <v/>
      </c>
      <c r="Y189" s="268" t="str">
        <f t="array" ref="Y189">IFERROR(IF(INDEX(三跨两临近重点区段!$F:$F,MATCH(1,(MONTH(三跨两临近重点区段!$D:$D)=9)*(三跨两临近重点区段!$A:$A=D189),0))="已取消","已取消",INDEX(三跨两临近重点区段!$D:$D,MATCH(1,(MONTH(三跨两临近重点区段!$D:$D)=9)*(三跨两临近重点区段!$A:$A=D189)*(三跨两临近重点区段!$F:$F="现存区段"),0))),"")</f>
        <v/>
      </c>
      <c r="Z189" s="232" t="str">
        <f t="array" ref="Z189">IFERROR(IF(INDEX(三跨两临近重点区段!$F:$F,MATCH(1,(MONTH(三跨两临近重点区段!$D:$D)=9)*(三跨两临近重点区段!$A:$A=D189),0))="已取消","已取消",INDEX(三跨两临近重点区段!$E:$E,MATCH(1,(MONTH(三跨两临近重点区段!$D:$D)=9)*(三跨两临近重点区段!$A:$A=D189)*(三跨两临近重点区段!$F:$F="现存区段"),0))),"")</f>
        <v/>
      </c>
      <c r="AA189" s="268" t="str">
        <f t="array" ref="AA189">IFERROR(IF(INDEX(三跨两临近重点区段!$F:$F,MATCH(1,(MONTH(三跨两临近重点区段!$D:$D)=10)*(三跨两临近重点区段!$A:$A=D189),0))="已取消","已取消",INDEX(三跨两临近重点区段!$D:$D,MATCH(1,(MONTH(三跨两临近重点区段!$D:$D)=10)*(三跨两临近重点区段!$A:$A=D189)*(三跨两临近重点区段!$F:$F="现存区段"),0))),"")</f>
        <v/>
      </c>
      <c r="AB189" s="72" t="str">
        <f t="array" ref="AB189">IFERROR(IF(INDEX(三跨两临近重点区段!$F:$F,MATCH(1,(MONTH(三跨两临近重点区段!$D:$D)=10)*(三跨两临近重点区段!$A:$A=D189),0))="已取消","已取消",INDEX(三跨两临近重点区段!$E:$E,MATCH(1,(MONTH(三跨两临近重点区段!$D:$D)=10)*(三跨两临近重点区段!$A:$A=D189)*(三跨两临近重点区段!$F:$F="现存区段"),0))),"")</f>
        <v/>
      </c>
      <c r="AC189" s="284" t="str">
        <f t="array" ref="AC189">IFERROR(IF(INDEX(三跨两临近重点区段!$F:$F,MATCH(1,(MONTH(三跨两临近重点区段!$D:$D)=11)*(三跨两临近重点区段!$A:$A=D189),0))="已取消","已取消",INDEX(三跨两临近重点区段!$D:$D,MATCH(1,(MONTH(三跨两临近重点区段!$D:$D)=11)*(三跨两临近重点区段!$A:$A=D189)*(三跨两临近重点区段!$F:$F="现存区段"),0))),"")</f>
        <v/>
      </c>
      <c r="AD189" s="72" t="str">
        <f t="array" ref="AD189">IFERROR(IF(INDEX(三跨两临近重点区段!$F:$F,MATCH(1,(MONTH(三跨两临近重点区段!$D:$D)=11)*(三跨两临近重点区段!$A:$A=D189),0))="已取消","已取消",INDEX(三跨两临近重点区段!$E:$E,MATCH(1,(MONTH(三跨两临近重点区段!$D:$D)=11)*(三跨两临近重点区段!$A:$A=D189)*(三跨两临近重点区段!$F:$F="现存区段"),0))),"")</f>
        <v/>
      </c>
      <c r="AE189" s="284" t="str">
        <f t="array" ref="AE189">IFERROR(IF(INDEX(三跨两临近重点区段!$F:$F,MATCH(1,(MONTH(三跨两临近重点区段!$D:$D)=12)*(三跨两临近重点区段!$A:$A=D189),0))="已取消","已取消",INDEX(三跨两临近重点区段!$D:$D,MATCH(1,(MONTH(三跨两临近重点区段!$D:$D)=12)*(三跨两临近重点区段!$A:$A=D189)*(三跨两临近重点区段!$F:$F="现存区段"),0))),"")</f>
        <v/>
      </c>
      <c r="AF189" s="72" t="str">
        <f t="array" ref="AF189">IFERROR(IF(INDEX(三跨两临近重点区段!$F:$F,MATCH(1,(MONTH(三跨两临近重点区段!$D:$D)=12)*(三跨两临近重点区段!$A:$A=D189),0))="已取消","已取消",INDEX(三跨两临近重点区段!$E:$E,MATCH(1,(MONTH(三跨两临近重点区段!$D:$D)=12)*(三跨两临近重点区段!$A:$A=D189)*(三跨两临近重点区段!$F:$F="现存区段"),0))),"")</f>
        <v/>
      </c>
      <c r="AH189" t="e">
        <f t="array" ref="AH189">INDEX(三跨两临近重点区段!$G:$G,MATCH(D189,三跨两临近重点区段!$A:$A,0))</f>
        <v>#N/A</v>
      </c>
      <c r="AI189" t="e">
        <f>INDEX(三跨两临近重点区段!$J:$J,MATCH(D189,三跨两临近重点区段!$A:$A,0))</f>
        <v>#N/A</v>
      </c>
    </row>
    <row r="190" ht="14.25" spans="1:35">
      <c r="A190" s="263" t="s">
        <v>119</v>
      </c>
      <c r="B190" s="264" t="s">
        <v>2182</v>
      </c>
      <c r="C190" s="263" t="s">
        <v>2423</v>
      </c>
      <c r="D190" s="263" t="s">
        <v>2424</v>
      </c>
      <c r="E190" s="265" t="s">
        <v>2142</v>
      </c>
      <c r="F190" s="264" t="s">
        <v>125</v>
      </c>
      <c r="G190" s="263" t="s">
        <v>2143</v>
      </c>
      <c r="H190" s="263" t="s">
        <v>581</v>
      </c>
      <c r="I190" s="271"/>
      <c r="J190" s="196"/>
      <c r="K190" s="196"/>
      <c r="L190" s="196"/>
      <c r="M190" s="270"/>
      <c r="N190" s="270"/>
      <c r="O190" s="33"/>
      <c r="P190" s="107"/>
      <c r="Q190" s="279"/>
      <c r="R190" s="279"/>
      <c r="S190" s="282">
        <v>45450.6833333333</v>
      </c>
      <c r="T190" s="279" t="s">
        <v>2117</v>
      </c>
      <c r="U190" s="268" t="str">
        <f t="array" ref="U190">IFERROR(IF(INDEX(三跨两临近重点区段!$F:$F,MATCH(1,(MONTH(三跨两临近重点区段!$D:$D)=7)*(三跨两临近重点区段!$A:$A=D190),0))="已取消","已取消",INDEX(三跨两临近重点区段!$D:$D,MATCH(1,(MONTH(三跨两临近重点区段!$D:$D)=7)*(三跨两临近重点区段!$A:$A=D190)*(三跨两临近重点区段!$F:$F="现存区段"),0))),"")</f>
        <v/>
      </c>
      <c r="V190" s="232" t="str">
        <f t="array" ref="V190">IFERROR(IF(INDEX(三跨两临近重点区段!$F:$F,MATCH(1,(MONTH(三跨两临近重点区段!$D:$D)=7)*(三跨两临近重点区段!$A:$A=D190),0))="已取消","已取消",INDEX(三跨两临近重点区段!$E:$E,MATCH(1,(MONTH(三跨两临近重点区段!$D:$D)=7)*(三跨两临近重点区段!$A:$A=D190)*(三跨两临近重点区段!$F:$F="现存区段"),0))),"")</f>
        <v/>
      </c>
      <c r="W190" s="268" t="str">
        <f t="array" ref="W190">IFERROR(IF(INDEX(三跨两临近重点区段!$F:$F,MATCH(1,(MONTH(三跨两临近重点区段!$D:$D)=8)*(三跨两临近重点区段!$A:$A=D190),0))="已取消","已取消",INDEX(三跨两临近重点区段!$D:$D,MATCH(1,(MONTH(三跨两临近重点区段!$D:$D)=8)*(三跨两临近重点区段!$A:$A=D190)*(三跨两临近重点区段!$F:$F="现存区段"),0))),"")</f>
        <v/>
      </c>
      <c r="X190" s="232" t="str">
        <f t="array" ref="X190">IFERROR(IF(INDEX(三跨两临近重点区段!$F:$F,MATCH(1,(MONTH(三跨两临近重点区段!$D:$D)=8)*(三跨两临近重点区段!$A:$A=D190),0))="已取消","已取消",INDEX(三跨两临近重点区段!$E:$E,MATCH(1,(MONTH(三跨两临近重点区段!$D:$D)=8)*(三跨两临近重点区段!$A:$A=D190)*(三跨两临近重点区段!$F:$F="现存区段"),0))),"")</f>
        <v/>
      </c>
      <c r="Y190" s="268" t="str">
        <f t="array" ref="Y190">IFERROR(IF(INDEX(三跨两临近重点区段!$F:$F,MATCH(1,(MONTH(三跨两临近重点区段!$D:$D)=9)*(三跨两临近重点区段!$A:$A=D190),0))="已取消","已取消",INDEX(三跨两临近重点区段!$D:$D,MATCH(1,(MONTH(三跨两临近重点区段!$D:$D)=9)*(三跨两临近重点区段!$A:$A=D190)*(三跨两临近重点区段!$F:$F="现存区段"),0))),"")</f>
        <v/>
      </c>
      <c r="Z190" s="232" t="str">
        <f t="array" ref="Z190">IFERROR(IF(INDEX(三跨两临近重点区段!$F:$F,MATCH(1,(MONTH(三跨两临近重点区段!$D:$D)=9)*(三跨两临近重点区段!$A:$A=D190),0))="已取消","已取消",INDEX(三跨两临近重点区段!$E:$E,MATCH(1,(MONTH(三跨两临近重点区段!$D:$D)=9)*(三跨两临近重点区段!$A:$A=D190)*(三跨两临近重点区段!$F:$F="现存区段"),0))),"")</f>
        <v/>
      </c>
      <c r="AA190" s="268" t="str">
        <f t="array" ref="AA190">IFERROR(IF(INDEX(三跨两临近重点区段!$F:$F,MATCH(1,(MONTH(三跨两临近重点区段!$D:$D)=10)*(三跨两临近重点区段!$A:$A=D190),0))="已取消","已取消",INDEX(三跨两临近重点区段!$D:$D,MATCH(1,(MONTH(三跨两临近重点区段!$D:$D)=10)*(三跨两临近重点区段!$A:$A=D190)*(三跨两临近重点区段!$F:$F="现存区段"),0))),"")</f>
        <v/>
      </c>
      <c r="AB190" s="72" t="str">
        <f t="array" ref="AB190">IFERROR(IF(INDEX(三跨两临近重点区段!$F:$F,MATCH(1,(MONTH(三跨两临近重点区段!$D:$D)=10)*(三跨两临近重点区段!$A:$A=D190),0))="已取消","已取消",INDEX(三跨两临近重点区段!$E:$E,MATCH(1,(MONTH(三跨两临近重点区段!$D:$D)=10)*(三跨两临近重点区段!$A:$A=D190)*(三跨两临近重点区段!$F:$F="现存区段"),0))),"")</f>
        <v/>
      </c>
      <c r="AC190" s="284" t="str">
        <f t="array" ref="AC190">IFERROR(IF(INDEX(三跨两临近重点区段!$F:$F,MATCH(1,(MONTH(三跨两临近重点区段!$D:$D)=11)*(三跨两临近重点区段!$A:$A=D190),0))="已取消","已取消",INDEX(三跨两临近重点区段!$D:$D,MATCH(1,(MONTH(三跨两临近重点区段!$D:$D)=11)*(三跨两临近重点区段!$A:$A=D190)*(三跨两临近重点区段!$F:$F="现存区段"),0))),"")</f>
        <v/>
      </c>
      <c r="AD190" s="72" t="str">
        <f t="array" ref="AD190">IFERROR(IF(INDEX(三跨两临近重点区段!$F:$F,MATCH(1,(MONTH(三跨两临近重点区段!$D:$D)=11)*(三跨两临近重点区段!$A:$A=D190),0))="已取消","已取消",INDEX(三跨两临近重点区段!$E:$E,MATCH(1,(MONTH(三跨两临近重点区段!$D:$D)=11)*(三跨两临近重点区段!$A:$A=D190)*(三跨两临近重点区段!$F:$F="现存区段"),0))),"")</f>
        <v/>
      </c>
      <c r="AE190" s="284" t="str">
        <f t="array" ref="AE190">IFERROR(IF(INDEX(三跨两临近重点区段!$F:$F,MATCH(1,(MONTH(三跨两临近重点区段!$D:$D)=12)*(三跨两临近重点区段!$A:$A=D190),0))="已取消","已取消",INDEX(三跨两临近重点区段!$D:$D,MATCH(1,(MONTH(三跨两临近重点区段!$D:$D)=12)*(三跨两临近重点区段!$A:$A=D190)*(三跨两临近重点区段!$F:$F="现存区段"),0))),"")</f>
        <v/>
      </c>
      <c r="AF190" s="72" t="str">
        <f t="array" ref="AF190">IFERROR(IF(INDEX(三跨两临近重点区段!$F:$F,MATCH(1,(MONTH(三跨两临近重点区段!$D:$D)=12)*(三跨两临近重点区段!$A:$A=D190),0))="已取消","已取消",INDEX(三跨两临近重点区段!$E:$E,MATCH(1,(MONTH(三跨两临近重点区段!$D:$D)=12)*(三跨两临近重点区段!$A:$A=D190)*(三跨两临近重点区段!$F:$F="现存区段"),0))),"")</f>
        <v/>
      </c>
      <c r="AH190" t="e">
        <f t="array" ref="AH190">INDEX(三跨两临近重点区段!$G:$G,MATCH(D190,三跨两临近重点区段!$A:$A,0))</f>
        <v>#N/A</v>
      </c>
      <c r="AI190" t="e">
        <f>INDEX(三跨两临近重点区段!$J:$J,MATCH(D190,三跨两临近重点区段!$A:$A,0))</f>
        <v>#N/A</v>
      </c>
    </row>
    <row r="191" ht="14.25" spans="1:35">
      <c r="A191" s="263" t="s">
        <v>363</v>
      </c>
      <c r="B191" s="264" t="s">
        <v>2182</v>
      </c>
      <c r="C191" s="263" t="s">
        <v>2418</v>
      </c>
      <c r="D191" s="263" t="s">
        <v>2425</v>
      </c>
      <c r="E191" s="265" t="s">
        <v>2142</v>
      </c>
      <c r="F191" s="264" t="s">
        <v>125</v>
      </c>
      <c r="G191" s="263" t="s">
        <v>2143</v>
      </c>
      <c r="H191" s="263" t="s">
        <v>581</v>
      </c>
      <c r="I191" s="271"/>
      <c r="J191" s="196"/>
      <c r="K191" s="196"/>
      <c r="L191" s="196"/>
      <c r="M191" s="270"/>
      <c r="N191" s="270"/>
      <c r="O191" s="33"/>
      <c r="P191" s="107"/>
      <c r="Q191" s="279"/>
      <c r="R191" s="279"/>
      <c r="S191" s="278">
        <v>45456</v>
      </c>
      <c r="T191" s="279" t="s">
        <v>2117</v>
      </c>
      <c r="U191" s="268" t="str">
        <f t="array" ref="U191">IFERROR(IF(INDEX(三跨两临近重点区段!$F:$F,MATCH(1,(MONTH(三跨两临近重点区段!$D:$D)=7)*(三跨两临近重点区段!$A:$A=D191),0))="已取消","已取消",INDEX(三跨两临近重点区段!$D:$D,MATCH(1,(MONTH(三跨两临近重点区段!$D:$D)=7)*(三跨两临近重点区段!$A:$A=D191)*(三跨两临近重点区段!$F:$F="现存区段"),0))),"")</f>
        <v/>
      </c>
      <c r="V191" s="232" t="str">
        <f t="array" ref="V191">IFERROR(IF(INDEX(三跨两临近重点区段!$F:$F,MATCH(1,(MONTH(三跨两临近重点区段!$D:$D)=7)*(三跨两临近重点区段!$A:$A=D191),0))="已取消","已取消",INDEX(三跨两临近重点区段!$E:$E,MATCH(1,(MONTH(三跨两临近重点区段!$D:$D)=7)*(三跨两临近重点区段!$A:$A=D191)*(三跨两临近重点区段!$F:$F="现存区段"),0))),"")</f>
        <v/>
      </c>
      <c r="W191" s="268" t="str">
        <f t="array" ref="W191">IFERROR(IF(INDEX(三跨两临近重点区段!$F:$F,MATCH(1,(MONTH(三跨两临近重点区段!$D:$D)=8)*(三跨两临近重点区段!$A:$A=D191),0))="已取消","已取消",INDEX(三跨两临近重点区段!$D:$D,MATCH(1,(MONTH(三跨两临近重点区段!$D:$D)=8)*(三跨两临近重点区段!$A:$A=D191)*(三跨两临近重点区段!$F:$F="现存区段"),0))),"")</f>
        <v/>
      </c>
      <c r="X191" s="232" t="str">
        <f t="array" ref="X191">IFERROR(IF(INDEX(三跨两临近重点区段!$F:$F,MATCH(1,(MONTH(三跨两临近重点区段!$D:$D)=8)*(三跨两临近重点区段!$A:$A=D191),0))="已取消","已取消",INDEX(三跨两临近重点区段!$E:$E,MATCH(1,(MONTH(三跨两临近重点区段!$D:$D)=8)*(三跨两临近重点区段!$A:$A=D191)*(三跨两临近重点区段!$F:$F="现存区段"),0))),"")</f>
        <v/>
      </c>
      <c r="Y191" s="268" t="str">
        <f t="array" ref="Y191">IFERROR(IF(INDEX(三跨两临近重点区段!$F:$F,MATCH(1,(MONTH(三跨两临近重点区段!$D:$D)=9)*(三跨两临近重点区段!$A:$A=D191),0))="已取消","已取消",INDEX(三跨两临近重点区段!$D:$D,MATCH(1,(MONTH(三跨两临近重点区段!$D:$D)=9)*(三跨两临近重点区段!$A:$A=D191)*(三跨两临近重点区段!$F:$F="现存区段"),0))),"")</f>
        <v/>
      </c>
      <c r="Z191" s="232" t="str">
        <f t="array" ref="Z191">IFERROR(IF(INDEX(三跨两临近重点区段!$F:$F,MATCH(1,(MONTH(三跨两临近重点区段!$D:$D)=9)*(三跨两临近重点区段!$A:$A=D191),0))="已取消","已取消",INDEX(三跨两临近重点区段!$E:$E,MATCH(1,(MONTH(三跨两临近重点区段!$D:$D)=9)*(三跨两临近重点区段!$A:$A=D191)*(三跨两临近重点区段!$F:$F="现存区段"),0))),"")</f>
        <v/>
      </c>
      <c r="AA191" s="268" t="str">
        <f t="array" ref="AA191">IFERROR(IF(INDEX(三跨两临近重点区段!$F:$F,MATCH(1,(MONTH(三跨两临近重点区段!$D:$D)=10)*(三跨两临近重点区段!$A:$A=D191),0))="已取消","已取消",INDEX(三跨两临近重点区段!$D:$D,MATCH(1,(MONTH(三跨两临近重点区段!$D:$D)=10)*(三跨两临近重点区段!$A:$A=D191)*(三跨两临近重点区段!$F:$F="现存区段"),0))),"")</f>
        <v/>
      </c>
      <c r="AB191" s="72" t="str">
        <f t="array" ref="AB191">IFERROR(IF(INDEX(三跨两临近重点区段!$F:$F,MATCH(1,(MONTH(三跨两临近重点区段!$D:$D)=10)*(三跨两临近重点区段!$A:$A=D191),0))="已取消","已取消",INDEX(三跨两临近重点区段!$E:$E,MATCH(1,(MONTH(三跨两临近重点区段!$D:$D)=10)*(三跨两临近重点区段!$A:$A=D191)*(三跨两临近重点区段!$F:$F="现存区段"),0))),"")</f>
        <v/>
      </c>
      <c r="AC191" s="284" t="str">
        <f t="array" ref="AC191">IFERROR(IF(INDEX(三跨两临近重点区段!$F:$F,MATCH(1,(MONTH(三跨两临近重点区段!$D:$D)=11)*(三跨两临近重点区段!$A:$A=D191),0))="已取消","已取消",INDEX(三跨两临近重点区段!$D:$D,MATCH(1,(MONTH(三跨两临近重点区段!$D:$D)=11)*(三跨两临近重点区段!$A:$A=D191)*(三跨两临近重点区段!$F:$F="现存区段"),0))),"")</f>
        <v/>
      </c>
      <c r="AD191" s="72" t="str">
        <f t="array" ref="AD191">IFERROR(IF(INDEX(三跨两临近重点区段!$F:$F,MATCH(1,(MONTH(三跨两临近重点区段!$D:$D)=11)*(三跨两临近重点区段!$A:$A=D191),0))="已取消","已取消",INDEX(三跨两临近重点区段!$E:$E,MATCH(1,(MONTH(三跨两临近重点区段!$D:$D)=11)*(三跨两临近重点区段!$A:$A=D191)*(三跨两临近重点区段!$F:$F="现存区段"),0))),"")</f>
        <v/>
      </c>
      <c r="AE191" s="284" t="str">
        <f t="array" ref="AE191">IFERROR(IF(INDEX(三跨两临近重点区段!$F:$F,MATCH(1,(MONTH(三跨两临近重点区段!$D:$D)=12)*(三跨两临近重点区段!$A:$A=D191),0))="已取消","已取消",INDEX(三跨两临近重点区段!$D:$D,MATCH(1,(MONTH(三跨两临近重点区段!$D:$D)=12)*(三跨两临近重点区段!$A:$A=D191)*(三跨两临近重点区段!$F:$F="现存区段"),0))),"")</f>
        <v/>
      </c>
      <c r="AF191" s="72" t="str">
        <f t="array" ref="AF191">IFERROR(IF(INDEX(三跨两临近重点区段!$F:$F,MATCH(1,(MONTH(三跨两临近重点区段!$D:$D)=12)*(三跨两临近重点区段!$A:$A=D191),0))="已取消","已取消",INDEX(三跨两临近重点区段!$E:$E,MATCH(1,(MONTH(三跨两临近重点区段!$D:$D)=12)*(三跨两临近重点区段!$A:$A=D191)*(三跨两临近重点区段!$F:$F="现存区段"),0))),"")</f>
        <v/>
      </c>
      <c r="AH191" t="e">
        <f t="array" ref="AH191">INDEX(三跨两临近重点区段!$G:$G,MATCH(D191,三跨两临近重点区段!$A:$A,0))</f>
        <v>#N/A</v>
      </c>
      <c r="AI191" t="e">
        <f>INDEX(三跨两临近重点区段!$J:$J,MATCH(D191,三跨两临近重点区段!$A:$A,0))</f>
        <v>#N/A</v>
      </c>
    </row>
    <row r="192" ht="14.25" spans="1:35">
      <c r="A192" s="263" t="s">
        <v>363</v>
      </c>
      <c r="B192" s="264" t="s">
        <v>2407</v>
      </c>
      <c r="C192" s="263" t="s">
        <v>2408</v>
      </c>
      <c r="D192" s="263" t="s">
        <v>2426</v>
      </c>
      <c r="E192" s="265" t="s">
        <v>2142</v>
      </c>
      <c r="F192" s="264" t="s">
        <v>125</v>
      </c>
      <c r="G192" s="263" t="s">
        <v>2143</v>
      </c>
      <c r="H192" s="263" t="s">
        <v>2143</v>
      </c>
      <c r="I192" s="271"/>
      <c r="J192" s="196"/>
      <c r="K192" s="196"/>
      <c r="L192" s="196"/>
      <c r="M192" s="270"/>
      <c r="N192" s="270"/>
      <c r="O192" s="33"/>
      <c r="P192" s="107"/>
      <c r="Q192" s="280"/>
      <c r="R192" s="280"/>
      <c r="S192" s="282">
        <v>45469.6416666667</v>
      </c>
      <c r="T192" s="279" t="s">
        <v>2117</v>
      </c>
      <c r="U192" s="268" t="str">
        <f t="array" ref="U192">IFERROR(IF(INDEX(三跨两临近重点区段!$F:$F,MATCH(1,(MONTH(三跨两临近重点区段!$D:$D)=7)*(三跨两临近重点区段!$A:$A=D192),0))="已取消","已取消",INDEX(三跨两临近重点区段!$D:$D,MATCH(1,(MONTH(三跨两临近重点区段!$D:$D)=7)*(三跨两临近重点区段!$A:$A=D192)*(三跨两临近重点区段!$F:$F="现存区段"),0))),"")</f>
        <v/>
      </c>
      <c r="V192" s="232" t="str">
        <f t="array" ref="V192">IFERROR(IF(INDEX(三跨两临近重点区段!$F:$F,MATCH(1,(MONTH(三跨两临近重点区段!$D:$D)=7)*(三跨两临近重点区段!$A:$A=D192),0))="已取消","已取消",INDEX(三跨两临近重点区段!$E:$E,MATCH(1,(MONTH(三跨两临近重点区段!$D:$D)=7)*(三跨两临近重点区段!$A:$A=D192)*(三跨两临近重点区段!$F:$F="现存区段"),0))),"")</f>
        <v/>
      </c>
      <c r="W192" s="268" t="str">
        <f t="array" ref="W192">IFERROR(IF(INDEX(三跨两临近重点区段!$F:$F,MATCH(1,(MONTH(三跨两临近重点区段!$D:$D)=8)*(三跨两临近重点区段!$A:$A=D192),0))="已取消","已取消",INDEX(三跨两临近重点区段!$D:$D,MATCH(1,(MONTH(三跨两临近重点区段!$D:$D)=8)*(三跨两临近重点区段!$A:$A=D192)*(三跨两临近重点区段!$F:$F="现存区段"),0))),"")</f>
        <v/>
      </c>
      <c r="X192" s="232" t="str">
        <f t="array" ref="X192">IFERROR(IF(INDEX(三跨两临近重点区段!$F:$F,MATCH(1,(MONTH(三跨两临近重点区段!$D:$D)=8)*(三跨两临近重点区段!$A:$A=D192),0))="已取消","已取消",INDEX(三跨两临近重点区段!$E:$E,MATCH(1,(MONTH(三跨两临近重点区段!$D:$D)=8)*(三跨两临近重点区段!$A:$A=D192)*(三跨两临近重点区段!$F:$F="现存区段"),0))),"")</f>
        <v/>
      </c>
      <c r="Y192" s="268" t="str">
        <f t="array" ref="Y192">IFERROR(IF(INDEX(三跨两临近重点区段!$F:$F,MATCH(1,(MONTH(三跨两临近重点区段!$D:$D)=9)*(三跨两临近重点区段!$A:$A=D192),0))="已取消","已取消",INDEX(三跨两临近重点区段!$D:$D,MATCH(1,(MONTH(三跨两临近重点区段!$D:$D)=9)*(三跨两临近重点区段!$A:$A=D192)*(三跨两临近重点区段!$F:$F="现存区段"),0))),"")</f>
        <v/>
      </c>
      <c r="Z192" s="232" t="str">
        <f t="array" ref="Z192">IFERROR(IF(INDEX(三跨两临近重点区段!$F:$F,MATCH(1,(MONTH(三跨两临近重点区段!$D:$D)=9)*(三跨两临近重点区段!$A:$A=D192),0))="已取消","已取消",INDEX(三跨两临近重点区段!$E:$E,MATCH(1,(MONTH(三跨两临近重点区段!$D:$D)=9)*(三跨两临近重点区段!$A:$A=D192)*(三跨两临近重点区段!$F:$F="现存区段"),0))),"")</f>
        <v/>
      </c>
      <c r="AA192" s="268" t="str">
        <f t="array" ref="AA192">IFERROR(IF(INDEX(三跨两临近重点区段!$F:$F,MATCH(1,(MONTH(三跨两临近重点区段!$D:$D)=10)*(三跨两临近重点区段!$A:$A=D192),0))="已取消","已取消",INDEX(三跨两临近重点区段!$D:$D,MATCH(1,(MONTH(三跨两临近重点区段!$D:$D)=10)*(三跨两临近重点区段!$A:$A=D192)*(三跨两临近重点区段!$F:$F="现存区段"),0))),"")</f>
        <v/>
      </c>
      <c r="AB192" s="72" t="str">
        <f t="array" ref="AB192">IFERROR(IF(INDEX(三跨两临近重点区段!$F:$F,MATCH(1,(MONTH(三跨两临近重点区段!$D:$D)=10)*(三跨两临近重点区段!$A:$A=D192),0))="已取消","已取消",INDEX(三跨两临近重点区段!$E:$E,MATCH(1,(MONTH(三跨两临近重点区段!$D:$D)=10)*(三跨两临近重点区段!$A:$A=D192)*(三跨两临近重点区段!$F:$F="现存区段"),0))),"")</f>
        <v/>
      </c>
      <c r="AC192" s="284" t="str">
        <f t="array" ref="AC192">IFERROR(IF(INDEX(三跨两临近重点区段!$F:$F,MATCH(1,(MONTH(三跨两临近重点区段!$D:$D)=11)*(三跨两临近重点区段!$A:$A=D192),0))="已取消","已取消",INDEX(三跨两临近重点区段!$D:$D,MATCH(1,(MONTH(三跨两临近重点区段!$D:$D)=11)*(三跨两临近重点区段!$A:$A=D192)*(三跨两临近重点区段!$F:$F="现存区段"),0))),"")</f>
        <v/>
      </c>
      <c r="AD192" s="72" t="str">
        <f t="array" ref="AD192">IFERROR(IF(INDEX(三跨两临近重点区段!$F:$F,MATCH(1,(MONTH(三跨两临近重点区段!$D:$D)=11)*(三跨两临近重点区段!$A:$A=D192),0))="已取消","已取消",INDEX(三跨两临近重点区段!$E:$E,MATCH(1,(MONTH(三跨两临近重点区段!$D:$D)=11)*(三跨两临近重点区段!$A:$A=D192)*(三跨两临近重点区段!$F:$F="现存区段"),0))),"")</f>
        <v/>
      </c>
      <c r="AE192" s="284" t="str">
        <f t="array" ref="AE192">IFERROR(IF(INDEX(三跨两临近重点区段!$F:$F,MATCH(1,(MONTH(三跨两临近重点区段!$D:$D)=12)*(三跨两临近重点区段!$A:$A=D192),0))="已取消","已取消",INDEX(三跨两临近重点区段!$D:$D,MATCH(1,(MONTH(三跨两临近重点区段!$D:$D)=12)*(三跨两临近重点区段!$A:$A=D192)*(三跨两临近重点区段!$F:$F="现存区段"),0))),"")</f>
        <v/>
      </c>
      <c r="AF192" s="72" t="str">
        <f t="array" ref="AF192">IFERROR(IF(INDEX(三跨两临近重点区段!$F:$F,MATCH(1,(MONTH(三跨两临近重点区段!$D:$D)=12)*(三跨两临近重点区段!$A:$A=D192),0))="已取消","已取消",INDEX(三跨两临近重点区段!$E:$E,MATCH(1,(MONTH(三跨两临近重点区段!$D:$D)=12)*(三跨两临近重点区段!$A:$A=D192)*(三跨两临近重点区段!$F:$F="现存区段"),0))),"")</f>
        <v/>
      </c>
      <c r="AH192" t="e">
        <f t="array" ref="AH192">INDEX(三跨两临近重点区段!$G:$G,MATCH(D192,三跨两临近重点区段!$A:$A,0))</f>
        <v>#N/A</v>
      </c>
      <c r="AI192" t="e">
        <f>INDEX(三跨两临近重点区段!$J:$J,MATCH(D192,三跨两临近重点区段!$A:$A,0))</f>
        <v>#N/A</v>
      </c>
    </row>
    <row r="193" ht="14.25" spans="1:35">
      <c r="A193" s="263" t="s">
        <v>363</v>
      </c>
      <c r="B193" s="264" t="s">
        <v>2427</v>
      </c>
      <c r="C193" s="263" t="s">
        <v>2428</v>
      </c>
      <c r="D193" s="263" t="s">
        <v>2429</v>
      </c>
      <c r="E193" s="265" t="s">
        <v>2115</v>
      </c>
      <c r="F193" s="264" t="s">
        <v>125</v>
      </c>
      <c r="G193" s="263" t="s">
        <v>2116</v>
      </c>
      <c r="H193" s="263" t="s">
        <v>1308</v>
      </c>
      <c r="I193" s="271"/>
      <c r="J193" s="196"/>
      <c r="K193" s="196"/>
      <c r="L193" s="196"/>
      <c r="M193" s="270"/>
      <c r="N193" s="270"/>
      <c r="O193" s="33"/>
      <c r="P193" s="107"/>
      <c r="Q193" s="279"/>
      <c r="R193" s="279"/>
      <c r="S193" s="282">
        <v>45447.46875</v>
      </c>
      <c r="T193" s="279" t="s">
        <v>2117</v>
      </c>
      <c r="U193" s="268" t="str">
        <f t="array" ref="U193">IFERROR(IF(INDEX(三跨两临近重点区段!$F:$F,MATCH(1,(MONTH(三跨两临近重点区段!$D:$D)=7)*(三跨两临近重点区段!$A:$A=D193),0))="已取消","已取消",INDEX(三跨两临近重点区段!$D:$D,MATCH(1,(MONTH(三跨两临近重点区段!$D:$D)=7)*(三跨两临近重点区段!$A:$A=D193)*(三跨两临近重点区段!$F:$F="现存区段"),0))),"")</f>
        <v/>
      </c>
      <c r="V193" s="232" t="str">
        <f t="array" ref="V193">IFERROR(IF(INDEX(三跨两临近重点区段!$F:$F,MATCH(1,(MONTH(三跨两临近重点区段!$D:$D)=7)*(三跨两临近重点区段!$A:$A=D193),0))="已取消","已取消",INDEX(三跨两临近重点区段!$E:$E,MATCH(1,(MONTH(三跨两临近重点区段!$D:$D)=7)*(三跨两临近重点区段!$A:$A=D193)*(三跨两临近重点区段!$F:$F="现存区段"),0))),"")</f>
        <v/>
      </c>
      <c r="W193" s="268" t="str">
        <f t="array" ref="W193">IFERROR(IF(INDEX(三跨两临近重点区段!$F:$F,MATCH(1,(MONTH(三跨两临近重点区段!$D:$D)=8)*(三跨两临近重点区段!$A:$A=D193),0))="已取消","已取消",INDEX(三跨两临近重点区段!$D:$D,MATCH(1,(MONTH(三跨两临近重点区段!$D:$D)=8)*(三跨两临近重点区段!$A:$A=D193)*(三跨两临近重点区段!$F:$F="现存区段"),0))),"")</f>
        <v/>
      </c>
      <c r="X193" s="232" t="str">
        <f t="array" ref="X193">IFERROR(IF(INDEX(三跨两临近重点区段!$F:$F,MATCH(1,(MONTH(三跨两临近重点区段!$D:$D)=8)*(三跨两临近重点区段!$A:$A=D193),0))="已取消","已取消",INDEX(三跨两临近重点区段!$E:$E,MATCH(1,(MONTH(三跨两临近重点区段!$D:$D)=8)*(三跨两临近重点区段!$A:$A=D193)*(三跨两临近重点区段!$F:$F="现存区段"),0))),"")</f>
        <v/>
      </c>
      <c r="Y193" s="268" t="str">
        <f t="array" ref="Y193">IFERROR(IF(INDEX(三跨两临近重点区段!$F:$F,MATCH(1,(MONTH(三跨两临近重点区段!$D:$D)=9)*(三跨两临近重点区段!$A:$A=D193),0))="已取消","已取消",INDEX(三跨两临近重点区段!$D:$D,MATCH(1,(MONTH(三跨两临近重点区段!$D:$D)=9)*(三跨两临近重点区段!$A:$A=D193)*(三跨两临近重点区段!$F:$F="现存区段"),0))),"")</f>
        <v/>
      </c>
      <c r="Z193" s="232" t="str">
        <f t="array" ref="Z193">IFERROR(IF(INDEX(三跨两临近重点区段!$F:$F,MATCH(1,(MONTH(三跨两临近重点区段!$D:$D)=9)*(三跨两临近重点区段!$A:$A=D193),0))="已取消","已取消",INDEX(三跨两临近重点区段!$E:$E,MATCH(1,(MONTH(三跨两临近重点区段!$D:$D)=9)*(三跨两临近重点区段!$A:$A=D193)*(三跨两临近重点区段!$F:$F="现存区段"),0))),"")</f>
        <v/>
      </c>
      <c r="AA193" s="268" t="str">
        <f t="array" ref="AA193">IFERROR(IF(INDEX(三跨两临近重点区段!$F:$F,MATCH(1,(MONTH(三跨两临近重点区段!$D:$D)=10)*(三跨两临近重点区段!$A:$A=D193),0))="已取消","已取消",INDEX(三跨两临近重点区段!$D:$D,MATCH(1,(MONTH(三跨两临近重点区段!$D:$D)=10)*(三跨两临近重点区段!$A:$A=D193)*(三跨两临近重点区段!$F:$F="现存区段"),0))),"")</f>
        <v/>
      </c>
      <c r="AB193" s="72" t="str">
        <f t="array" ref="AB193">IFERROR(IF(INDEX(三跨两临近重点区段!$F:$F,MATCH(1,(MONTH(三跨两临近重点区段!$D:$D)=10)*(三跨两临近重点区段!$A:$A=D193),0))="已取消","已取消",INDEX(三跨两临近重点区段!$E:$E,MATCH(1,(MONTH(三跨两临近重点区段!$D:$D)=10)*(三跨两临近重点区段!$A:$A=D193)*(三跨两临近重点区段!$F:$F="现存区段"),0))),"")</f>
        <v/>
      </c>
      <c r="AC193" s="284" t="str">
        <f t="array" ref="AC193">IFERROR(IF(INDEX(三跨两临近重点区段!$F:$F,MATCH(1,(MONTH(三跨两临近重点区段!$D:$D)=11)*(三跨两临近重点区段!$A:$A=D193),0))="已取消","已取消",INDEX(三跨两临近重点区段!$D:$D,MATCH(1,(MONTH(三跨两临近重点区段!$D:$D)=11)*(三跨两临近重点区段!$A:$A=D193)*(三跨两临近重点区段!$F:$F="现存区段"),0))),"")</f>
        <v/>
      </c>
      <c r="AD193" s="72" t="str">
        <f t="array" ref="AD193">IFERROR(IF(INDEX(三跨两临近重点区段!$F:$F,MATCH(1,(MONTH(三跨两临近重点区段!$D:$D)=11)*(三跨两临近重点区段!$A:$A=D193),0))="已取消","已取消",INDEX(三跨两临近重点区段!$E:$E,MATCH(1,(MONTH(三跨两临近重点区段!$D:$D)=11)*(三跨两临近重点区段!$A:$A=D193)*(三跨两临近重点区段!$F:$F="现存区段"),0))),"")</f>
        <v/>
      </c>
      <c r="AE193" s="284" t="str">
        <f t="array" ref="AE193">IFERROR(IF(INDEX(三跨两临近重点区段!$F:$F,MATCH(1,(MONTH(三跨两临近重点区段!$D:$D)=12)*(三跨两临近重点区段!$A:$A=D193),0))="已取消","已取消",INDEX(三跨两临近重点区段!$D:$D,MATCH(1,(MONTH(三跨两临近重点区段!$D:$D)=12)*(三跨两临近重点区段!$A:$A=D193)*(三跨两临近重点区段!$F:$F="现存区段"),0))),"")</f>
        <v/>
      </c>
      <c r="AF193" s="72" t="str">
        <f t="array" ref="AF193">IFERROR(IF(INDEX(三跨两临近重点区段!$F:$F,MATCH(1,(MONTH(三跨两临近重点区段!$D:$D)=12)*(三跨两临近重点区段!$A:$A=D193),0))="已取消","已取消",INDEX(三跨两临近重点区段!$E:$E,MATCH(1,(MONTH(三跨两临近重点区段!$D:$D)=12)*(三跨两临近重点区段!$A:$A=D193)*(三跨两临近重点区段!$F:$F="现存区段"),0))),"")</f>
        <v/>
      </c>
      <c r="AH193" t="e">
        <f t="array" ref="AH193">INDEX(三跨两临近重点区段!$G:$G,MATCH(D193,三跨两临近重点区段!$A:$A,0))</f>
        <v>#N/A</v>
      </c>
      <c r="AI193" t="e">
        <f>INDEX(三跨两临近重点区段!$J:$J,MATCH(D193,三跨两临近重点区段!$A:$A,0))</f>
        <v>#N/A</v>
      </c>
    </row>
    <row r="194" ht="14.25" spans="1:35">
      <c r="A194" s="263" t="s">
        <v>363</v>
      </c>
      <c r="B194" s="264" t="s">
        <v>2430</v>
      </c>
      <c r="C194" s="263" t="s">
        <v>2431</v>
      </c>
      <c r="D194" s="263" t="s">
        <v>2432</v>
      </c>
      <c r="E194" s="265" t="s">
        <v>2115</v>
      </c>
      <c r="F194" s="264" t="s">
        <v>125</v>
      </c>
      <c r="G194" s="263" t="s">
        <v>2116</v>
      </c>
      <c r="H194" s="263" t="s">
        <v>1308</v>
      </c>
      <c r="I194" s="271"/>
      <c r="J194" s="196"/>
      <c r="K194" s="196"/>
      <c r="L194" s="196"/>
      <c r="M194" s="270"/>
      <c r="N194" s="270"/>
      <c r="O194" s="33"/>
      <c r="P194" s="107"/>
      <c r="Q194" s="279"/>
      <c r="R194" s="279"/>
      <c r="S194" s="281"/>
      <c r="T194" s="279"/>
      <c r="U194" s="268" t="str">
        <f t="array" ref="U194">IFERROR(IF(INDEX(三跨两临近重点区段!$F:$F,MATCH(1,(MONTH(三跨两临近重点区段!$D:$D)=7)*(三跨两临近重点区段!$A:$A=D194),0))="已取消","已取消",INDEX(三跨两临近重点区段!$D:$D,MATCH(1,(MONTH(三跨两临近重点区段!$D:$D)=7)*(三跨两临近重点区段!$A:$A=D194)*(三跨两临近重点区段!$F:$F="现存区段"),0))),"")</f>
        <v/>
      </c>
      <c r="V194" s="232" t="str">
        <f t="array" ref="V194">IFERROR(IF(INDEX(三跨两临近重点区段!$F:$F,MATCH(1,(MONTH(三跨两临近重点区段!$D:$D)=7)*(三跨两临近重点区段!$A:$A=D194),0))="已取消","已取消",INDEX(三跨两临近重点区段!$E:$E,MATCH(1,(MONTH(三跨两临近重点区段!$D:$D)=7)*(三跨两临近重点区段!$A:$A=D194)*(三跨两临近重点区段!$F:$F="现存区段"),0))),"")</f>
        <v/>
      </c>
      <c r="W194" s="268" t="str">
        <f t="array" ref="W194">IFERROR(IF(INDEX(三跨两临近重点区段!$F:$F,MATCH(1,(MONTH(三跨两临近重点区段!$D:$D)=8)*(三跨两临近重点区段!$A:$A=D194),0))="已取消","已取消",INDEX(三跨两临近重点区段!$D:$D,MATCH(1,(MONTH(三跨两临近重点区段!$D:$D)=8)*(三跨两临近重点区段!$A:$A=D194)*(三跨两临近重点区段!$F:$F="现存区段"),0))),"")</f>
        <v/>
      </c>
      <c r="X194" s="232" t="str">
        <f t="array" ref="X194">IFERROR(IF(INDEX(三跨两临近重点区段!$F:$F,MATCH(1,(MONTH(三跨两临近重点区段!$D:$D)=8)*(三跨两临近重点区段!$A:$A=D194),0))="已取消","已取消",INDEX(三跨两临近重点区段!$E:$E,MATCH(1,(MONTH(三跨两临近重点区段!$D:$D)=8)*(三跨两临近重点区段!$A:$A=D194)*(三跨两临近重点区段!$F:$F="现存区段"),0))),"")</f>
        <v/>
      </c>
      <c r="Y194" s="268" t="str">
        <f t="array" ref="Y194">IFERROR(IF(INDEX(三跨两临近重点区段!$F:$F,MATCH(1,(MONTH(三跨两临近重点区段!$D:$D)=9)*(三跨两临近重点区段!$A:$A=D194),0))="已取消","已取消",INDEX(三跨两临近重点区段!$D:$D,MATCH(1,(MONTH(三跨两临近重点区段!$D:$D)=9)*(三跨两临近重点区段!$A:$A=D194)*(三跨两临近重点区段!$F:$F="现存区段"),0))),"")</f>
        <v/>
      </c>
      <c r="Z194" s="232" t="str">
        <f t="array" ref="Z194">IFERROR(IF(INDEX(三跨两临近重点区段!$F:$F,MATCH(1,(MONTH(三跨两临近重点区段!$D:$D)=9)*(三跨两临近重点区段!$A:$A=D194),0))="已取消","已取消",INDEX(三跨两临近重点区段!$E:$E,MATCH(1,(MONTH(三跨两临近重点区段!$D:$D)=9)*(三跨两临近重点区段!$A:$A=D194)*(三跨两临近重点区段!$F:$F="现存区段"),0))),"")</f>
        <v/>
      </c>
      <c r="AA194" s="268" t="str">
        <f t="array" ref="AA194">IFERROR(IF(INDEX(三跨两临近重点区段!$F:$F,MATCH(1,(MONTH(三跨两临近重点区段!$D:$D)=10)*(三跨两临近重点区段!$A:$A=D194),0))="已取消","已取消",INDEX(三跨两临近重点区段!$D:$D,MATCH(1,(MONTH(三跨两临近重点区段!$D:$D)=10)*(三跨两临近重点区段!$A:$A=D194)*(三跨两临近重点区段!$F:$F="现存区段"),0))),"")</f>
        <v/>
      </c>
      <c r="AB194" s="72" t="str">
        <f t="array" ref="AB194">IFERROR(IF(INDEX(三跨两临近重点区段!$F:$F,MATCH(1,(MONTH(三跨两临近重点区段!$D:$D)=10)*(三跨两临近重点区段!$A:$A=D194),0))="已取消","已取消",INDEX(三跨两临近重点区段!$E:$E,MATCH(1,(MONTH(三跨两临近重点区段!$D:$D)=10)*(三跨两临近重点区段!$A:$A=D194)*(三跨两临近重点区段!$F:$F="现存区段"),0))),"")</f>
        <v/>
      </c>
      <c r="AC194" s="284" t="str">
        <f t="array" ref="AC194">IFERROR(IF(INDEX(三跨两临近重点区段!$F:$F,MATCH(1,(MONTH(三跨两临近重点区段!$D:$D)=11)*(三跨两临近重点区段!$A:$A=D194),0))="已取消","已取消",INDEX(三跨两临近重点区段!$D:$D,MATCH(1,(MONTH(三跨两临近重点区段!$D:$D)=11)*(三跨两临近重点区段!$A:$A=D194)*(三跨两临近重点区段!$F:$F="现存区段"),0))),"")</f>
        <v/>
      </c>
      <c r="AD194" s="72" t="str">
        <f t="array" ref="AD194">IFERROR(IF(INDEX(三跨两临近重点区段!$F:$F,MATCH(1,(MONTH(三跨两临近重点区段!$D:$D)=11)*(三跨两临近重点区段!$A:$A=D194),0))="已取消","已取消",INDEX(三跨两临近重点区段!$E:$E,MATCH(1,(MONTH(三跨两临近重点区段!$D:$D)=11)*(三跨两临近重点区段!$A:$A=D194)*(三跨两临近重点区段!$F:$F="现存区段"),0))),"")</f>
        <v/>
      </c>
      <c r="AE194" s="284" t="str">
        <f t="array" ref="AE194">IFERROR(IF(INDEX(三跨两临近重点区段!$F:$F,MATCH(1,(MONTH(三跨两临近重点区段!$D:$D)=12)*(三跨两临近重点区段!$A:$A=D194),0))="已取消","已取消",INDEX(三跨两临近重点区段!$D:$D,MATCH(1,(MONTH(三跨两临近重点区段!$D:$D)=12)*(三跨两临近重点区段!$A:$A=D194)*(三跨两临近重点区段!$F:$F="现存区段"),0))),"")</f>
        <v/>
      </c>
      <c r="AF194" s="72" t="str">
        <f t="array" ref="AF194">IFERROR(IF(INDEX(三跨两临近重点区段!$F:$F,MATCH(1,(MONTH(三跨两临近重点区段!$D:$D)=12)*(三跨两临近重点区段!$A:$A=D194),0))="已取消","已取消",INDEX(三跨两临近重点区段!$E:$E,MATCH(1,(MONTH(三跨两临近重点区段!$D:$D)=12)*(三跨两临近重点区段!$A:$A=D194)*(三跨两临近重点区段!$F:$F="现存区段"),0))),"")</f>
        <v/>
      </c>
      <c r="AH194" t="e">
        <f t="array" ref="AH194">INDEX(三跨两临近重点区段!$G:$G,MATCH(D194,三跨两临近重点区段!$A:$A,0))</f>
        <v>#N/A</v>
      </c>
      <c r="AI194" t="e">
        <f>INDEX(三跨两临近重点区段!$J:$J,MATCH(D194,三跨两临近重点区段!$A:$A,0))</f>
        <v>#N/A</v>
      </c>
    </row>
    <row r="195" ht="14.25" spans="1:35">
      <c r="A195" s="263" t="s">
        <v>363</v>
      </c>
      <c r="B195" s="264" t="s">
        <v>2433</v>
      </c>
      <c r="C195" s="263" t="s">
        <v>2328</v>
      </c>
      <c r="D195" s="263" t="s">
        <v>2434</v>
      </c>
      <c r="E195" s="265" t="s">
        <v>2115</v>
      </c>
      <c r="F195" s="264" t="s">
        <v>125</v>
      </c>
      <c r="G195" s="263" t="s">
        <v>2116</v>
      </c>
      <c r="H195" s="263" t="s">
        <v>1144</v>
      </c>
      <c r="I195" s="271"/>
      <c r="J195" s="196"/>
      <c r="K195" s="196"/>
      <c r="L195" s="196"/>
      <c r="M195" s="270"/>
      <c r="N195" s="270"/>
      <c r="O195" s="33"/>
      <c r="P195" s="107"/>
      <c r="Q195" s="279"/>
      <c r="R195" s="279"/>
      <c r="S195" s="281"/>
      <c r="T195" s="279"/>
      <c r="U195" s="268" t="str">
        <f t="array" ref="U195">IFERROR(IF(INDEX(三跨两临近重点区段!$F:$F,MATCH(1,(MONTH(三跨两临近重点区段!$D:$D)=7)*(三跨两临近重点区段!$A:$A=D195),0))="已取消","已取消",INDEX(三跨两临近重点区段!$D:$D,MATCH(1,(MONTH(三跨两临近重点区段!$D:$D)=7)*(三跨两临近重点区段!$A:$A=D195)*(三跨两临近重点区段!$F:$F="现存区段"),0))),"")</f>
        <v/>
      </c>
      <c r="V195" s="232" t="str">
        <f t="array" ref="V195">IFERROR(IF(INDEX(三跨两临近重点区段!$F:$F,MATCH(1,(MONTH(三跨两临近重点区段!$D:$D)=7)*(三跨两临近重点区段!$A:$A=D195),0))="已取消","已取消",INDEX(三跨两临近重点区段!$E:$E,MATCH(1,(MONTH(三跨两临近重点区段!$D:$D)=7)*(三跨两临近重点区段!$A:$A=D195)*(三跨两临近重点区段!$F:$F="现存区段"),0))),"")</f>
        <v/>
      </c>
      <c r="W195" s="268" t="str">
        <f t="array" ref="W195">IFERROR(IF(INDEX(三跨两临近重点区段!$F:$F,MATCH(1,(MONTH(三跨两临近重点区段!$D:$D)=8)*(三跨两临近重点区段!$A:$A=D195),0))="已取消","已取消",INDEX(三跨两临近重点区段!$D:$D,MATCH(1,(MONTH(三跨两临近重点区段!$D:$D)=8)*(三跨两临近重点区段!$A:$A=D195)*(三跨两临近重点区段!$F:$F="现存区段"),0))),"")</f>
        <v/>
      </c>
      <c r="X195" s="232" t="str">
        <f t="array" ref="X195">IFERROR(IF(INDEX(三跨两临近重点区段!$F:$F,MATCH(1,(MONTH(三跨两临近重点区段!$D:$D)=8)*(三跨两临近重点区段!$A:$A=D195),0))="已取消","已取消",INDEX(三跨两临近重点区段!$E:$E,MATCH(1,(MONTH(三跨两临近重点区段!$D:$D)=8)*(三跨两临近重点区段!$A:$A=D195)*(三跨两临近重点区段!$F:$F="现存区段"),0))),"")</f>
        <v/>
      </c>
      <c r="Y195" s="268" t="str">
        <f t="array" ref="Y195">IFERROR(IF(INDEX(三跨两临近重点区段!$F:$F,MATCH(1,(MONTH(三跨两临近重点区段!$D:$D)=9)*(三跨两临近重点区段!$A:$A=D195),0))="已取消","已取消",INDEX(三跨两临近重点区段!$D:$D,MATCH(1,(MONTH(三跨两临近重点区段!$D:$D)=9)*(三跨两临近重点区段!$A:$A=D195)*(三跨两临近重点区段!$F:$F="现存区段"),0))),"")</f>
        <v/>
      </c>
      <c r="Z195" s="232" t="str">
        <f t="array" ref="Z195">IFERROR(IF(INDEX(三跨两临近重点区段!$F:$F,MATCH(1,(MONTH(三跨两临近重点区段!$D:$D)=9)*(三跨两临近重点区段!$A:$A=D195),0))="已取消","已取消",INDEX(三跨两临近重点区段!$E:$E,MATCH(1,(MONTH(三跨两临近重点区段!$D:$D)=9)*(三跨两临近重点区段!$A:$A=D195)*(三跨两临近重点区段!$F:$F="现存区段"),0))),"")</f>
        <v/>
      </c>
      <c r="AA195" s="268" t="str">
        <f t="array" ref="AA195">IFERROR(IF(INDEX(三跨两临近重点区段!$F:$F,MATCH(1,(MONTH(三跨两临近重点区段!$D:$D)=10)*(三跨两临近重点区段!$A:$A=D195),0))="已取消","已取消",INDEX(三跨两临近重点区段!$D:$D,MATCH(1,(MONTH(三跨两临近重点区段!$D:$D)=10)*(三跨两临近重点区段!$A:$A=D195)*(三跨两临近重点区段!$F:$F="现存区段"),0))),"")</f>
        <v/>
      </c>
      <c r="AB195" s="72" t="str">
        <f t="array" ref="AB195">IFERROR(IF(INDEX(三跨两临近重点区段!$F:$F,MATCH(1,(MONTH(三跨两临近重点区段!$D:$D)=10)*(三跨两临近重点区段!$A:$A=D195),0))="已取消","已取消",INDEX(三跨两临近重点区段!$E:$E,MATCH(1,(MONTH(三跨两临近重点区段!$D:$D)=10)*(三跨两临近重点区段!$A:$A=D195)*(三跨两临近重点区段!$F:$F="现存区段"),0))),"")</f>
        <v/>
      </c>
      <c r="AC195" s="284" t="str">
        <f t="array" ref="AC195">IFERROR(IF(INDEX(三跨两临近重点区段!$F:$F,MATCH(1,(MONTH(三跨两临近重点区段!$D:$D)=11)*(三跨两临近重点区段!$A:$A=D195),0))="已取消","已取消",INDEX(三跨两临近重点区段!$D:$D,MATCH(1,(MONTH(三跨两临近重点区段!$D:$D)=11)*(三跨两临近重点区段!$A:$A=D195)*(三跨两临近重点区段!$F:$F="现存区段"),0))),"")</f>
        <v/>
      </c>
      <c r="AD195" s="72" t="str">
        <f t="array" ref="AD195">IFERROR(IF(INDEX(三跨两临近重点区段!$F:$F,MATCH(1,(MONTH(三跨两临近重点区段!$D:$D)=11)*(三跨两临近重点区段!$A:$A=D195),0))="已取消","已取消",INDEX(三跨两临近重点区段!$E:$E,MATCH(1,(MONTH(三跨两临近重点区段!$D:$D)=11)*(三跨两临近重点区段!$A:$A=D195)*(三跨两临近重点区段!$F:$F="现存区段"),0))),"")</f>
        <v/>
      </c>
      <c r="AE195" s="284" t="str">
        <f t="array" ref="AE195">IFERROR(IF(INDEX(三跨两临近重点区段!$F:$F,MATCH(1,(MONTH(三跨两临近重点区段!$D:$D)=12)*(三跨两临近重点区段!$A:$A=D195),0))="已取消","已取消",INDEX(三跨两临近重点区段!$D:$D,MATCH(1,(MONTH(三跨两临近重点区段!$D:$D)=12)*(三跨两临近重点区段!$A:$A=D195)*(三跨两临近重点区段!$F:$F="现存区段"),0))),"")</f>
        <v/>
      </c>
      <c r="AF195" s="72" t="str">
        <f t="array" ref="AF195">IFERROR(IF(INDEX(三跨两临近重点区段!$F:$F,MATCH(1,(MONTH(三跨两临近重点区段!$D:$D)=12)*(三跨两临近重点区段!$A:$A=D195),0))="已取消","已取消",INDEX(三跨两临近重点区段!$E:$E,MATCH(1,(MONTH(三跨两临近重点区段!$D:$D)=12)*(三跨两临近重点区段!$A:$A=D195)*(三跨两临近重点区段!$F:$F="现存区段"),0))),"")</f>
        <v/>
      </c>
      <c r="AH195" t="e">
        <f t="array" ref="AH195">INDEX(三跨两临近重点区段!$G:$G,MATCH(D195,三跨两临近重点区段!$A:$A,0))</f>
        <v>#N/A</v>
      </c>
      <c r="AI195" t="e">
        <f>INDEX(三跨两临近重点区段!$J:$J,MATCH(D195,三跨两临近重点区段!$A:$A,0))</f>
        <v>#N/A</v>
      </c>
    </row>
    <row r="196" ht="14.25" spans="1:35">
      <c r="A196" s="263" t="s">
        <v>363</v>
      </c>
      <c r="B196" s="264" t="s">
        <v>2435</v>
      </c>
      <c r="C196" s="263" t="s">
        <v>2328</v>
      </c>
      <c r="D196" s="263" t="s">
        <v>2436</v>
      </c>
      <c r="E196" s="265" t="s">
        <v>2115</v>
      </c>
      <c r="F196" s="264" t="s">
        <v>125</v>
      </c>
      <c r="G196" s="263" t="s">
        <v>2116</v>
      </c>
      <c r="H196" s="263" t="s">
        <v>1144</v>
      </c>
      <c r="I196" s="271"/>
      <c r="J196" s="196"/>
      <c r="K196" s="196"/>
      <c r="L196" s="196"/>
      <c r="M196" s="270"/>
      <c r="N196" s="270"/>
      <c r="O196" s="33"/>
      <c r="P196" s="107"/>
      <c r="Q196" s="279"/>
      <c r="R196" s="279"/>
      <c r="S196" s="281"/>
      <c r="T196" s="279"/>
      <c r="U196" s="268" t="str">
        <f t="array" ref="U196">IFERROR(IF(INDEX(三跨两临近重点区段!$F:$F,MATCH(1,(MONTH(三跨两临近重点区段!$D:$D)=7)*(三跨两临近重点区段!$A:$A=D196),0))="已取消","已取消",INDEX(三跨两临近重点区段!$D:$D,MATCH(1,(MONTH(三跨两临近重点区段!$D:$D)=7)*(三跨两临近重点区段!$A:$A=D196)*(三跨两临近重点区段!$F:$F="现存区段"),0))),"")</f>
        <v/>
      </c>
      <c r="V196" s="232" t="str">
        <f t="array" ref="V196">IFERROR(IF(INDEX(三跨两临近重点区段!$F:$F,MATCH(1,(MONTH(三跨两临近重点区段!$D:$D)=7)*(三跨两临近重点区段!$A:$A=D196),0))="已取消","已取消",INDEX(三跨两临近重点区段!$E:$E,MATCH(1,(MONTH(三跨两临近重点区段!$D:$D)=7)*(三跨两临近重点区段!$A:$A=D196)*(三跨两临近重点区段!$F:$F="现存区段"),0))),"")</f>
        <v/>
      </c>
      <c r="W196" s="268" t="str">
        <f t="array" ref="W196">IFERROR(IF(INDEX(三跨两临近重点区段!$F:$F,MATCH(1,(MONTH(三跨两临近重点区段!$D:$D)=8)*(三跨两临近重点区段!$A:$A=D196),0))="已取消","已取消",INDEX(三跨两临近重点区段!$D:$D,MATCH(1,(MONTH(三跨两临近重点区段!$D:$D)=8)*(三跨两临近重点区段!$A:$A=D196)*(三跨两临近重点区段!$F:$F="现存区段"),0))),"")</f>
        <v/>
      </c>
      <c r="X196" s="232" t="str">
        <f t="array" ref="X196">IFERROR(IF(INDEX(三跨两临近重点区段!$F:$F,MATCH(1,(MONTH(三跨两临近重点区段!$D:$D)=8)*(三跨两临近重点区段!$A:$A=D196),0))="已取消","已取消",INDEX(三跨两临近重点区段!$E:$E,MATCH(1,(MONTH(三跨两临近重点区段!$D:$D)=8)*(三跨两临近重点区段!$A:$A=D196)*(三跨两临近重点区段!$F:$F="现存区段"),0))),"")</f>
        <v/>
      </c>
      <c r="Y196" s="268" t="str">
        <f t="array" ref="Y196">IFERROR(IF(INDEX(三跨两临近重点区段!$F:$F,MATCH(1,(MONTH(三跨两临近重点区段!$D:$D)=9)*(三跨两临近重点区段!$A:$A=D196),0))="已取消","已取消",INDEX(三跨两临近重点区段!$D:$D,MATCH(1,(MONTH(三跨两临近重点区段!$D:$D)=9)*(三跨两临近重点区段!$A:$A=D196)*(三跨两临近重点区段!$F:$F="现存区段"),0))),"")</f>
        <v/>
      </c>
      <c r="Z196" s="232" t="str">
        <f t="array" ref="Z196">IFERROR(IF(INDEX(三跨两临近重点区段!$F:$F,MATCH(1,(MONTH(三跨两临近重点区段!$D:$D)=9)*(三跨两临近重点区段!$A:$A=D196),0))="已取消","已取消",INDEX(三跨两临近重点区段!$E:$E,MATCH(1,(MONTH(三跨两临近重点区段!$D:$D)=9)*(三跨两临近重点区段!$A:$A=D196)*(三跨两临近重点区段!$F:$F="现存区段"),0))),"")</f>
        <v/>
      </c>
      <c r="AA196" s="268" t="str">
        <f t="array" ref="AA196">IFERROR(IF(INDEX(三跨两临近重点区段!$F:$F,MATCH(1,(MONTH(三跨两临近重点区段!$D:$D)=10)*(三跨两临近重点区段!$A:$A=D196),0))="已取消","已取消",INDEX(三跨两临近重点区段!$D:$D,MATCH(1,(MONTH(三跨两临近重点区段!$D:$D)=10)*(三跨两临近重点区段!$A:$A=D196)*(三跨两临近重点区段!$F:$F="现存区段"),0))),"")</f>
        <v/>
      </c>
      <c r="AB196" s="72" t="str">
        <f t="array" ref="AB196">IFERROR(IF(INDEX(三跨两临近重点区段!$F:$F,MATCH(1,(MONTH(三跨两临近重点区段!$D:$D)=10)*(三跨两临近重点区段!$A:$A=D196),0))="已取消","已取消",INDEX(三跨两临近重点区段!$E:$E,MATCH(1,(MONTH(三跨两临近重点区段!$D:$D)=10)*(三跨两临近重点区段!$A:$A=D196)*(三跨两临近重点区段!$F:$F="现存区段"),0))),"")</f>
        <v/>
      </c>
      <c r="AC196" s="284" t="str">
        <f t="array" ref="AC196">IFERROR(IF(INDEX(三跨两临近重点区段!$F:$F,MATCH(1,(MONTH(三跨两临近重点区段!$D:$D)=11)*(三跨两临近重点区段!$A:$A=D196),0))="已取消","已取消",INDEX(三跨两临近重点区段!$D:$D,MATCH(1,(MONTH(三跨两临近重点区段!$D:$D)=11)*(三跨两临近重点区段!$A:$A=D196)*(三跨两临近重点区段!$F:$F="现存区段"),0))),"")</f>
        <v/>
      </c>
      <c r="AD196" s="72" t="str">
        <f t="array" ref="AD196">IFERROR(IF(INDEX(三跨两临近重点区段!$F:$F,MATCH(1,(MONTH(三跨两临近重点区段!$D:$D)=11)*(三跨两临近重点区段!$A:$A=D196),0))="已取消","已取消",INDEX(三跨两临近重点区段!$E:$E,MATCH(1,(MONTH(三跨两临近重点区段!$D:$D)=11)*(三跨两临近重点区段!$A:$A=D196)*(三跨两临近重点区段!$F:$F="现存区段"),0))),"")</f>
        <v/>
      </c>
      <c r="AE196" s="284" t="str">
        <f t="array" ref="AE196">IFERROR(IF(INDEX(三跨两临近重点区段!$F:$F,MATCH(1,(MONTH(三跨两临近重点区段!$D:$D)=12)*(三跨两临近重点区段!$A:$A=D196),0))="已取消","已取消",INDEX(三跨两临近重点区段!$D:$D,MATCH(1,(MONTH(三跨两临近重点区段!$D:$D)=12)*(三跨两临近重点区段!$A:$A=D196)*(三跨两临近重点区段!$F:$F="现存区段"),0))),"")</f>
        <v/>
      </c>
      <c r="AF196" s="72" t="str">
        <f t="array" ref="AF196">IFERROR(IF(INDEX(三跨两临近重点区段!$F:$F,MATCH(1,(MONTH(三跨两临近重点区段!$D:$D)=12)*(三跨两临近重点区段!$A:$A=D196),0))="已取消","已取消",INDEX(三跨两临近重点区段!$E:$E,MATCH(1,(MONTH(三跨两临近重点区段!$D:$D)=12)*(三跨两临近重点区段!$A:$A=D196)*(三跨两临近重点区段!$F:$F="现存区段"),0))),"")</f>
        <v/>
      </c>
      <c r="AH196" t="e">
        <f t="array" ref="AH196">INDEX(三跨两临近重点区段!$G:$G,MATCH(D196,三跨两临近重点区段!$A:$A,0))</f>
        <v>#N/A</v>
      </c>
      <c r="AI196" t="e">
        <f>INDEX(三跨两临近重点区段!$J:$J,MATCH(D196,三跨两临近重点区段!$A:$A,0))</f>
        <v>#N/A</v>
      </c>
    </row>
    <row r="197" ht="14.25" spans="1:35">
      <c r="A197" s="263" t="s">
        <v>150</v>
      </c>
      <c r="B197" s="264" t="s">
        <v>2437</v>
      </c>
      <c r="C197" s="263" t="s">
        <v>2431</v>
      </c>
      <c r="D197" s="263" t="s">
        <v>2438</v>
      </c>
      <c r="E197" s="265" t="s">
        <v>2115</v>
      </c>
      <c r="F197" s="264" t="s">
        <v>125</v>
      </c>
      <c r="G197" s="263" t="s">
        <v>2116</v>
      </c>
      <c r="H197" s="263" t="s">
        <v>1337</v>
      </c>
      <c r="I197" s="271"/>
      <c r="J197" s="196"/>
      <c r="K197" s="196"/>
      <c r="L197" s="196"/>
      <c r="M197" s="270"/>
      <c r="N197" s="270"/>
      <c r="O197" s="33"/>
      <c r="P197" s="107"/>
      <c r="Q197" s="279"/>
      <c r="R197" s="279"/>
      <c r="S197" s="281"/>
      <c r="T197" s="279"/>
      <c r="U197" s="268" t="str">
        <f t="array" ref="U197">IFERROR(IF(INDEX(三跨两临近重点区段!$F:$F,MATCH(1,(MONTH(三跨两临近重点区段!$D:$D)=7)*(三跨两临近重点区段!$A:$A=D197),0))="已取消","已取消",INDEX(三跨两临近重点区段!$D:$D,MATCH(1,(MONTH(三跨两临近重点区段!$D:$D)=7)*(三跨两临近重点区段!$A:$A=D197)*(三跨两临近重点区段!$F:$F="现存区段"),0))),"")</f>
        <v/>
      </c>
      <c r="V197" s="232" t="str">
        <f t="array" ref="V197">IFERROR(IF(INDEX(三跨两临近重点区段!$F:$F,MATCH(1,(MONTH(三跨两临近重点区段!$D:$D)=7)*(三跨两临近重点区段!$A:$A=D197),0))="已取消","已取消",INDEX(三跨两临近重点区段!$E:$E,MATCH(1,(MONTH(三跨两临近重点区段!$D:$D)=7)*(三跨两临近重点区段!$A:$A=D197)*(三跨两临近重点区段!$F:$F="现存区段"),0))),"")</f>
        <v/>
      </c>
      <c r="W197" s="268" t="str">
        <f t="array" ref="W197">IFERROR(IF(INDEX(三跨两临近重点区段!$F:$F,MATCH(1,(MONTH(三跨两临近重点区段!$D:$D)=8)*(三跨两临近重点区段!$A:$A=D197),0))="已取消","已取消",INDEX(三跨两临近重点区段!$D:$D,MATCH(1,(MONTH(三跨两临近重点区段!$D:$D)=8)*(三跨两临近重点区段!$A:$A=D197)*(三跨两临近重点区段!$F:$F="现存区段"),0))),"")</f>
        <v/>
      </c>
      <c r="X197" s="232" t="str">
        <f t="array" ref="X197">IFERROR(IF(INDEX(三跨两临近重点区段!$F:$F,MATCH(1,(MONTH(三跨两临近重点区段!$D:$D)=8)*(三跨两临近重点区段!$A:$A=D197),0))="已取消","已取消",INDEX(三跨两临近重点区段!$E:$E,MATCH(1,(MONTH(三跨两临近重点区段!$D:$D)=8)*(三跨两临近重点区段!$A:$A=D197)*(三跨两临近重点区段!$F:$F="现存区段"),0))),"")</f>
        <v/>
      </c>
      <c r="Y197" s="268" t="str">
        <f t="array" ref="Y197">IFERROR(IF(INDEX(三跨两临近重点区段!$F:$F,MATCH(1,(MONTH(三跨两临近重点区段!$D:$D)=9)*(三跨两临近重点区段!$A:$A=D197),0))="已取消","已取消",INDEX(三跨两临近重点区段!$D:$D,MATCH(1,(MONTH(三跨两临近重点区段!$D:$D)=9)*(三跨两临近重点区段!$A:$A=D197)*(三跨两临近重点区段!$F:$F="现存区段"),0))),"")</f>
        <v/>
      </c>
      <c r="Z197" s="232" t="str">
        <f t="array" ref="Z197">IFERROR(IF(INDEX(三跨两临近重点区段!$F:$F,MATCH(1,(MONTH(三跨两临近重点区段!$D:$D)=9)*(三跨两临近重点区段!$A:$A=D197),0))="已取消","已取消",INDEX(三跨两临近重点区段!$E:$E,MATCH(1,(MONTH(三跨两临近重点区段!$D:$D)=9)*(三跨两临近重点区段!$A:$A=D197)*(三跨两临近重点区段!$F:$F="现存区段"),0))),"")</f>
        <v/>
      </c>
      <c r="AA197" s="268" t="str">
        <f t="array" ref="AA197">IFERROR(IF(INDEX(三跨两临近重点区段!$F:$F,MATCH(1,(MONTH(三跨两临近重点区段!$D:$D)=10)*(三跨两临近重点区段!$A:$A=D197),0))="已取消","已取消",INDEX(三跨两临近重点区段!$D:$D,MATCH(1,(MONTH(三跨两临近重点区段!$D:$D)=10)*(三跨两临近重点区段!$A:$A=D197)*(三跨两临近重点区段!$F:$F="现存区段"),0))),"")</f>
        <v/>
      </c>
      <c r="AB197" s="72" t="str">
        <f t="array" ref="AB197">IFERROR(IF(INDEX(三跨两临近重点区段!$F:$F,MATCH(1,(MONTH(三跨两临近重点区段!$D:$D)=10)*(三跨两临近重点区段!$A:$A=D197),0))="已取消","已取消",INDEX(三跨两临近重点区段!$E:$E,MATCH(1,(MONTH(三跨两临近重点区段!$D:$D)=10)*(三跨两临近重点区段!$A:$A=D197)*(三跨两临近重点区段!$F:$F="现存区段"),0))),"")</f>
        <v/>
      </c>
      <c r="AC197" s="284" t="str">
        <f t="array" ref="AC197">IFERROR(IF(INDEX(三跨两临近重点区段!$F:$F,MATCH(1,(MONTH(三跨两临近重点区段!$D:$D)=11)*(三跨两临近重点区段!$A:$A=D197),0))="已取消","已取消",INDEX(三跨两临近重点区段!$D:$D,MATCH(1,(MONTH(三跨两临近重点区段!$D:$D)=11)*(三跨两临近重点区段!$A:$A=D197)*(三跨两临近重点区段!$F:$F="现存区段"),0))),"")</f>
        <v/>
      </c>
      <c r="AD197" s="72" t="str">
        <f t="array" ref="AD197">IFERROR(IF(INDEX(三跨两临近重点区段!$F:$F,MATCH(1,(MONTH(三跨两临近重点区段!$D:$D)=11)*(三跨两临近重点区段!$A:$A=D197),0))="已取消","已取消",INDEX(三跨两临近重点区段!$E:$E,MATCH(1,(MONTH(三跨两临近重点区段!$D:$D)=11)*(三跨两临近重点区段!$A:$A=D197)*(三跨两临近重点区段!$F:$F="现存区段"),0))),"")</f>
        <v/>
      </c>
      <c r="AE197" s="284" t="str">
        <f t="array" ref="AE197">IFERROR(IF(INDEX(三跨两临近重点区段!$F:$F,MATCH(1,(MONTH(三跨两临近重点区段!$D:$D)=12)*(三跨两临近重点区段!$A:$A=D197),0))="已取消","已取消",INDEX(三跨两临近重点区段!$D:$D,MATCH(1,(MONTH(三跨两临近重点区段!$D:$D)=12)*(三跨两临近重点区段!$A:$A=D197)*(三跨两临近重点区段!$F:$F="现存区段"),0))),"")</f>
        <v/>
      </c>
      <c r="AF197" s="72" t="str">
        <f t="array" ref="AF197">IFERROR(IF(INDEX(三跨两临近重点区段!$F:$F,MATCH(1,(MONTH(三跨两临近重点区段!$D:$D)=12)*(三跨两临近重点区段!$A:$A=D197),0))="已取消","已取消",INDEX(三跨两临近重点区段!$E:$E,MATCH(1,(MONTH(三跨两临近重点区段!$D:$D)=12)*(三跨两临近重点区段!$A:$A=D197)*(三跨两临近重点区段!$F:$F="现存区段"),0))),"")</f>
        <v/>
      </c>
      <c r="AH197" t="e">
        <f t="array" ref="AH197">INDEX(三跨两临近重点区段!$G:$G,MATCH(D197,三跨两临近重点区段!$A:$A,0))</f>
        <v>#N/A</v>
      </c>
      <c r="AI197" t="e">
        <f>INDEX(三跨两临近重点区段!$J:$J,MATCH(D197,三跨两临近重点区段!$A:$A,0))</f>
        <v>#N/A</v>
      </c>
    </row>
    <row r="198" ht="14.25" spans="1:35">
      <c r="A198" s="263" t="s">
        <v>363</v>
      </c>
      <c r="B198" s="264" t="s">
        <v>2433</v>
      </c>
      <c r="C198" s="263" t="s">
        <v>2167</v>
      </c>
      <c r="D198" s="263" t="s">
        <v>2439</v>
      </c>
      <c r="E198" s="265" t="s">
        <v>2115</v>
      </c>
      <c r="F198" s="264" t="s">
        <v>125</v>
      </c>
      <c r="G198" s="263" t="s">
        <v>2116</v>
      </c>
      <c r="H198" s="263" t="s">
        <v>1144</v>
      </c>
      <c r="I198" s="271"/>
      <c r="J198" s="196"/>
      <c r="K198" s="196"/>
      <c r="L198" s="196"/>
      <c r="M198" s="270"/>
      <c r="N198" s="270"/>
      <c r="O198" s="33"/>
      <c r="P198" s="107"/>
      <c r="Q198" s="277"/>
      <c r="R198" s="277"/>
      <c r="S198" s="281"/>
      <c r="T198" s="279"/>
      <c r="U198" s="268" t="str">
        <f t="array" ref="U198">IFERROR(IF(INDEX(三跨两临近重点区段!$F:$F,MATCH(1,(MONTH(三跨两临近重点区段!$D:$D)=7)*(三跨两临近重点区段!$A:$A=D198),0))="已取消","已取消",INDEX(三跨两临近重点区段!$D:$D,MATCH(1,(MONTH(三跨两临近重点区段!$D:$D)=7)*(三跨两临近重点区段!$A:$A=D198)*(三跨两临近重点区段!$F:$F="现存区段"),0))),"")</f>
        <v/>
      </c>
      <c r="V198" s="232" t="str">
        <f t="array" ref="V198">IFERROR(IF(INDEX(三跨两临近重点区段!$F:$F,MATCH(1,(MONTH(三跨两临近重点区段!$D:$D)=7)*(三跨两临近重点区段!$A:$A=D198),0))="已取消","已取消",INDEX(三跨两临近重点区段!$E:$E,MATCH(1,(MONTH(三跨两临近重点区段!$D:$D)=7)*(三跨两临近重点区段!$A:$A=D198)*(三跨两临近重点区段!$F:$F="现存区段"),0))),"")</f>
        <v/>
      </c>
      <c r="W198" s="268" t="str">
        <f t="array" ref="W198">IFERROR(IF(INDEX(三跨两临近重点区段!$F:$F,MATCH(1,(MONTH(三跨两临近重点区段!$D:$D)=8)*(三跨两临近重点区段!$A:$A=D198),0))="已取消","已取消",INDEX(三跨两临近重点区段!$D:$D,MATCH(1,(MONTH(三跨两临近重点区段!$D:$D)=8)*(三跨两临近重点区段!$A:$A=D198)*(三跨两临近重点区段!$F:$F="现存区段"),0))),"")</f>
        <v/>
      </c>
      <c r="X198" s="232" t="str">
        <f t="array" ref="X198">IFERROR(IF(INDEX(三跨两临近重点区段!$F:$F,MATCH(1,(MONTH(三跨两临近重点区段!$D:$D)=8)*(三跨两临近重点区段!$A:$A=D198),0))="已取消","已取消",INDEX(三跨两临近重点区段!$E:$E,MATCH(1,(MONTH(三跨两临近重点区段!$D:$D)=8)*(三跨两临近重点区段!$A:$A=D198)*(三跨两临近重点区段!$F:$F="现存区段"),0))),"")</f>
        <v/>
      </c>
      <c r="Y198" s="268" t="str">
        <f t="array" ref="Y198">IFERROR(IF(INDEX(三跨两临近重点区段!$F:$F,MATCH(1,(MONTH(三跨两临近重点区段!$D:$D)=9)*(三跨两临近重点区段!$A:$A=D198),0))="已取消","已取消",INDEX(三跨两临近重点区段!$D:$D,MATCH(1,(MONTH(三跨两临近重点区段!$D:$D)=9)*(三跨两临近重点区段!$A:$A=D198)*(三跨两临近重点区段!$F:$F="现存区段"),0))),"")</f>
        <v/>
      </c>
      <c r="Z198" s="232" t="str">
        <f t="array" ref="Z198">IFERROR(IF(INDEX(三跨两临近重点区段!$F:$F,MATCH(1,(MONTH(三跨两临近重点区段!$D:$D)=9)*(三跨两临近重点区段!$A:$A=D198),0))="已取消","已取消",INDEX(三跨两临近重点区段!$E:$E,MATCH(1,(MONTH(三跨两临近重点区段!$D:$D)=9)*(三跨两临近重点区段!$A:$A=D198)*(三跨两临近重点区段!$F:$F="现存区段"),0))),"")</f>
        <v/>
      </c>
      <c r="AA198" s="268" t="str">
        <f t="array" ref="AA198">IFERROR(IF(INDEX(三跨两临近重点区段!$F:$F,MATCH(1,(MONTH(三跨两临近重点区段!$D:$D)=10)*(三跨两临近重点区段!$A:$A=D198),0))="已取消","已取消",INDEX(三跨两临近重点区段!$D:$D,MATCH(1,(MONTH(三跨两临近重点区段!$D:$D)=10)*(三跨两临近重点区段!$A:$A=D198)*(三跨两临近重点区段!$F:$F="现存区段"),0))),"")</f>
        <v/>
      </c>
      <c r="AB198" s="72" t="str">
        <f t="array" ref="AB198">IFERROR(IF(INDEX(三跨两临近重点区段!$F:$F,MATCH(1,(MONTH(三跨两临近重点区段!$D:$D)=10)*(三跨两临近重点区段!$A:$A=D198),0))="已取消","已取消",INDEX(三跨两临近重点区段!$E:$E,MATCH(1,(MONTH(三跨两临近重点区段!$D:$D)=10)*(三跨两临近重点区段!$A:$A=D198)*(三跨两临近重点区段!$F:$F="现存区段"),0))),"")</f>
        <v/>
      </c>
      <c r="AC198" s="284" t="str">
        <f t="array" ref="AC198">IFERROR(IF(INDEX(三跨两临近重点区段!$F:$F,MATCH(1,(MONTH(三跨两临近重点区段!$D:$D)=11)*(三跨两临近重点区段!$A:$A=D198),0))="已取消","已取消",INDEX(三跨两临近重点区段!$D:$D,MATCH(1,(MONTH(三跨两临近重点区段!$D:$D)=11)*(三跨两临近重点区段!$A:$A=D198)*(三跨两临近重点区段!$F:$F="现存区段"),0))),"")</f>
        <v/>
      </c>
      <c r="AD198" s="72" t="str">
        <f t="array" ref="AD198">IFERROR(IF(INDEX(三跨两临近重点区段!$F:$F,MATCH(1,(MONTH(三跨两临近重点区段!$D:$D)=11)*(三跨两临近重点区段!$A:$A=D198),0))="已取消","已取消",INDEX(三跨两临近重点区段!$E:$E,MATCH(1,(MONTH(三跨两临近重点区段!$D:$D)=11)*(三跨两临近重点区段!$A:$A=D198)*(三跨两临近重点区段!$F:$F="现存区段"),0))),"")</f>
        <v/>
      </c>
      <c r="AE198" s="284" t="str">
        <f t="array" ref="AE198">IFERROR(IF(INDEX(三跨两临近重点区段!$F:$F,MATCH(1,(MONTH(三跨两临近重点区段!$D:$D)=12)*(三跨两临近重点区段!$A:$A=D198),0))="已取消","已取消",INDEX(三跨两临近重点区段!$D:$D,MATCH(1,(MONTH(三跨两临近重点区段!$D:$D)=12)*(三跨两临近重点区段!$A:$A=D198)*(三跨两临近重点区段!$F:$F="现存区段"),0))),"")</f>
        <v/>
      </c>
      <c r="AF198" s="72" t="str">
        <f t="array" ref="AF198">IFERROR(IF(INDEX(三跨两临近重点区段!$F:$F,MATCH(1,(MONTH(三跨两临近重点区段!$D:$D)=12)*(三跨两临近重点区段!$A:$A=D198),0))="已取消","已取消",INDEX(三跨两临近重点区段!$E:$E,MATCH(1,(MONTH(三跨两临近重点区段!$D:$D)=12)*(三跨两临近重点区段!$A:$A=D198)*(三跨两临近重点区段!$F:$F="现存区段"),0))),"")</f>
        <v/>
      </c>
      <c r="AH198" t="e">
        <f t="array" ref="AH198">INDEX(三跨两临近重点区段!$G:$G,MATCH(D198,三跨两临近重点区段!$A:$A,0))</f>
        <v>#N/A</v>
      </c>
      <c r="AI198" t="e">
        <f>INDEX(三跨两临近重点区段!$J:$J,MATCH(D198,三跨两临近重点区段!$A:$A,0))</f>
        <v>#N/A</v>
      </c>
    </row>
    <row r="199" ht="14.25" spans="1:35">
      <c r="A199" s="263" t="s">
        <v>363</v>
      </c>
      <c r="B199" s="264" t="s">
        <v>2435</v>
      </c>
      <c r="C199" s="263" t="s">
        <v>2167</v>
      </c>
      <c r="D199" s="263" t="s">
        <v>2440</v>
      </c>
      <c r="E199" s="265" t="s">
        <v>2115</v>
      </c>
      <c r="F199" s="264" t="s">
        <v>125</v>
      </c>
      <c r="G199" s="263" t="s">
        <v>2116</v>
      </c>
      <c r="H199" s="263" t="s">
        <v>1144</v>
      </c>
      <c r="I199" s="271"/>
      <c r="J199" s="196"/>
      <c r="K199" s="196"/>
      <c r="L199" s="196"/>
      <c r="M199" s="270"/>
      <c r="N199" s="270"/>
      <c r="O199" s="33"/>
      <c r="P199" s="107"/>
      <c r="Q199" s="280"/>
      <c r="R199" s="280"/>
      <c r="S199" s="281"/>
      <c r="T199" s="279"/>
      <c r="U199" s="268" t="str">
        <f t="array" ref="U199">IFERROR(IF(INDEX(三跨两临近重点区段!$F:$F,MATCH(1,(MONTH(三跨两临近重点区段!$D:$D)=7)*(三跨两临近重点区段!$A:$A=D199),0))="已取消","已取消",INDEX(三跨两临近重点区段!$D:$D,MATCH(1,(MONTH(三跨两临近重点区段!$D:$D)=7)*(三跨两临近重点区段!$A:$A=D199)*(三跨两临近重点区段!$F:$F="现存区段"),0))),"")</f>
        <v/>
      </c>
      <c r="V199" s="232" t="str">
        <f t="array" ref="V199">IFERROR(IF(INDEX(三跨两临近重点区段!$F:$F,MATCH(1,(MONTH(三跨两临近重点区段!$D:$D)=7)*(三跨两临近重点区段!$A:$A=D199),0))="已取消","已取消",INDEX(三跨两临近重点区段!$E:$E,MATCH(1,(MONTH(三跨两临近重点区段!$D:$D)=7)*(三跨两临近重点区段!$A:$A=D199)*(三跨两临近重点区段!$F:$F="现存区段"),0))),"")</f>
        <v/>
      </c>
      <c r="W199" s="268" t="str">
        <f t="array" ref="W199">IFERROR(IF(INDEX(三跨两临近重点区段!$F:$F,MATCH(1,(MONTH(三跨两临近重点区段!$D:$D)=8)*(三跨两临近重点区段!$A:$A=D199),0))="已取消","已取消",INDEX(三跨两临近重点区段!$D:$D,MATCH(1,(MONTH(三跨两临近重点区段!$D:$D)=8)*(三跨两临近重点区段!$A:$A=D199)*(三跨两临近重点区段!$F:$F="现存区段"),0))),"")</f>
        <v/>
      </c>
      <c r="X199" s="232" t="str">
        <f t="array" ref="X199">IFERROR(IF(INDEX(三跨两临近重点区段!$F:$F,MATCH(1,(MONTH(三跨两临近重点区段!$D:$D)=8)*(三跨两临近重点区段!$A:$A=D199),0))="已取消","已取消",INDEX(三跨两临近重点区段!$E:$E,MATCH(1,(MONTH(三跨两临近重点区段!$D:$D)=8)*(三跨两临近重点区段!$A:$A=D199)*(三跨两临近重点区段!$F:$F="现存区段"),0))),"")</f>
        <v/>
      </c>
      <c r="Y199" s="268" t="str">
        <f t="array" ref="Y199">IFERROR(IF(INDEX(三跨两临近重点区段!$F:$F,MATCH(1,(MONTH(三跨两临近重点区段!$D:$D)=9)*(三跨两临近重点区段!$A:$A=D199),0))="已取消","已取消",INDEX(三跨两临近重点区段!$D:$D,MATCH(1,(MONTH(三跨两临近重点区段!$D:$D)=9)*(三跨两临近重点区段!$A:$A=D199)*(三跨两临近重点区段!$F:$F="现存区段"),0))),"")</f>
        <v/>
      </c>
      <c r="Z199" s="232" t="str">
        <f t="array" ref="Z199">IFERROR(IF(INDEX(三跨两临近重点区段!$F:$F,MATCH(1,(MONTH(三跨两临近重点区段!$D:$D)=9)*(三跨两临近重点区段!$A:$A=D199),0))="已取消","已取消",INDEX(三跨两临近重点区段!$E:$E,MATCH(1,(MONTH(三跨两临近重点区段!$D:$D)=9)*(三跨两临近重点区段!$A:$A=D199)*(三跨两临近重点区段!$F:$F="现存区段"),0))),"")</f>
        <v/>
      </c>
      <c r="AA199" s="268" t="str">
        <f t="array" ref="AA199">IFERROR(IF(INDEX(三跨两临近重点区段!$F:$F,MATCH(1,(MONTH(三跨两临近重点区段!$D:$D)=10)*(三跨两临近重点区段!$A:$A=D199),0))="已取消","已取消",INDEX(三跨两临近重点区段!$D:$D,MATCH(1,(MONTH(三跨两临近重点区段!$D:$D)=10)*(三跨两临近重点区段!$A:$A=D199)*(三跨两临近重点区段!$F:$F="现存区段"),0))),"")</f>
        <v/>
      </c>
      <c r="AB199" s="72" t="str">
        <f t="array" ref="AB199">IFERROR(IF(INDEX(三跨两临近重点区段!$F:$F,MATCH(1,(MONTH(三跨两临近重点区段!$D:$D)=10)*(三跨两临近重点区段!$A:$A=D199),0))="已取消","已取消",INDEX(三跨两临近重点区段!$E:$E,MATCH(1,(MONTH(三跨两临近重点区段!$D:$D)=10)*(三跨两临近重点区段!$A:$A=D199)*(三跨两临近重点区段!$F:$F="现存区段"),0))),"")</f>
        <v/>
      </c>
      <c r="AC199" s="284" t="str">
        <f t="array" ref="AC199">IFERROR(IF(INDEX(三跨两临近重点区段!$F:$F,MATCH(1,(MONTH(三跨两临近重点区段!$D:$D)=11)*(三跨两临近重点区段!$A:$A=D199),0))="已取消","已取消",INDEX(三跨两临近重点区段!$D:$D,MATCH(1,(MONTH(三跨两临近重点区段!$D:$D)=11)*(三跨两临近重点区段!$A:$A=D199)*(三跨两临近重点区段!$F:$F="现存区段"),0))),"")</f>
        <v/>
      </c>
      <c r="AD199" s="72" t="str">
        <f t="array" ref="AD199">IFERROR(IF(INDEX(三跨两临近重点区段!$F:$F,MATCH(1,(MONTH(三跨两临近重点区段!$D:$D)=11)*(三跨两临近重点区段!$A:$A=D199),0))="已取消","已取消",INDEX(三跨两临近重点区段!$E:$E,MATCH(1,(MONTH(三跨两临近重点区段!$D:$D)=11)*(三跨两临近重点区段!$A:$A=D199)*(三跨两临近重点区段!$F:$F="现存区段"),0))),"")</f>
        <v/>
      </c>
      <c r="AE199" s="284" t="str">
        <f t="array" ref="AE199">IFERROR(IF(INDEX(三跨两临近重点区段!$F:$F,MATCH(1,(MONTH(三跨两临近重点区段!$D:$D)=12)*(三跨两临近重点区段!$A:$A=D199),0))="已取消","已取消",INDEX(三跨两临近重点区段!$D:$D,MATCH(1,(MONTH(三跨两临近重点区段!$D:$D)=12)*(三跨两临近重点区段!$A:$A=D199)*(三跨两临近重点区段!$F:$F="现存区段"),0))),"")</f>
        <v/>
      </c>
      <c r="AF199" s="72" t="str">
        <f t="array" ref="AF199">IFERROR(IF(INDEX(三跨两临近重点区段!$F:$F,MATCH(1,(MONTH(三跨两临近重点区段!$D:$D)=12)*(三跨两临近重点区段!$A:$A=D199),0))="已取消","已取消",INDEX(三跨两临近重点区段!$E:$E,MATCH(1,(MONTH(三跨两临近重点区段!$D:$D)=12)*(三跨两临近重点区段!$A:$A=D199)*(三跨两临近重点区段!$F:$F="现存区段"),0))),"")</f>
        <v/>
      </c>
      <c r="AH199" t="e">
        <f t="array" ref="AH199">INDEX(三跨两临近重点区段!$G:$G,MATCH(D199,三跨两临近重点区段!$A:$A,0))</f>
        <v>#N/A</v>
      </c>
      <c r="AI199" t="e">
        <f>INDEX(三跨两临近重点区段!$J:$J,MATCH(D199,三跨两临近重点区段!$A:$A,0))</f>
        <v>#N/A</v>
      </c>
    </row>
    <row r="200" ht="14.25" spans="1:35">
      <c r="A200" s="263" t="s">
        <v>363</v>
      </c>
      <c r="B200" s="264" t="s">
        <v>2441</v>
      </c>
      <c r="C200" s="263" t="s">
        <v>2123</v>
      </c>
      <c r="D200" s="263" t="s">
        <v>2442</v>
      </c>
      <c r="E200" s="265" t="s">
        <v>2115</v>
      </c>
      <c r="F200" s="264" t="s">
        <v>125</v>
      </c>
      <c r="G200" s="263" t="s">
        <v>2116</v>
      </c>
      <c r="H200" s="263" t="s">
        <v>1144</v>
      </c>
      <c r="I200" s="271"/>
      <c r="J200" s="196"/>
      <c r="K200" s="196"/>
      <c r="L200" s="196"/>
      <c r="M200" s="270"/>
      <c r="N200" s="270"/>
      <c r="O200" s="33"/>
      <c r="P200" s="107"/>
      <c r="Q200" s="279"/>
      <c r="R200" s="279"/>
      <c r="S200" s="281"/>
      <c r="T200" s="279"/>
      <c r="U200" s="268" t="str">
        <f t="array" ref="U200">IFERROR(IF(INDEX(三跨两临近重点区段!$F:$F,MATCH(1,(MONTH(三跨两临近重点区段!$D:$D)=7)*(三跨两临近重点区段!$A:$A=D200),0))="已取消","已取消",INDEX(三跨两临近重点区段!$D:$D,MATCH(1,(MONTH(三跨两临近重点区段!$D:$D)=7)*(三跨两临近重点区段!$A:$A=D200)*(三跨两临近重点区段!$F:$F="现存区段"),0))),"")</f>
        <v/>
      </c>
      <c r="V200" s="232" t="str">
        <f t="array" ref="V200">IFERROR(IF(INDEX(三跨两临近重点区段!$F:$F,MATCH(1,(MONTH(三跨两临近重点区段!$D:$D)=7)*(三跨两临近重点区段!$A:$A=D200),0))="已取消","已取消",INDEX(三跨两临近重点区段!$E:$E,MATCH(1,(MONTH(三跨两临近重点区段!$D:$D)=7)*(三跨两临近重点区段!$A:$A=D200)*(三跨两临近重点区段!$F:$F="现存区段"),0))),"")</f>
        <v/>
      </c>
      <c r="W200" s="268" t="str">
        <f t="array" ref="W200">IFERROR(IF(INDEX(三跨两临近重点区段!$F:$F,MATCH(1,(MONTH(三跨两临近重点区段!$D:$D)=8)*(三跨两临近重点区段!$A:$A=D200),0))="已取消","已取消",INDEX(三跨两临近重点区段!$D:$D,MATCH(1,(MONTH(三跨两临近重点区段!$D:$D)=8)*(三跨两临近重点区段!$A:$A=D200)*(三跨两临近重点区段!$F:$F="现存区段"),0))),"")</f>
        <v/>
      </c>
      <c r="X200" s="232" t="str">
        <f t="array" ref="X200">IFERROR(IF(INDEX(三跨两临近重点区段!$F:$F,MATCH(1,(MONTH(三跨两临近重点区段!$D:$D)=8)*(三跨两临近重点区段!$A:$A=D200),0))="已取消","已取消",INDEX(三跨两临近重点区段!$E:$E,MATCH(1,(MONTH(三跨两临近重点区段!$D:$D)=8)*(三跨两临近重点区段!$A:$A=D200)*(三跨两临近重点区段!$F:$F="现存区段"),0))),"")</f>
        <v/>
      </c>
      <c r="Y200" s="268" t="str">
        <f t="array" ref="Y200">IFERROR(IF(INDEX(三跨两临近重点区段!$F:$F,MATCH(1,(MONTH(三跨两临近重点区段!$D:$D)=9)*(三跨两临近重点区段!$A:$A=D200),0))="已取消","已取消",INDEX(三跨两临近重点区段!$D:$D,MATCH(1,(MONTH(三跨两临近重点区段!$D:$D)=9)*(三跨两临近重点区段!$A:$A=D200)*(三跨两临近重点区段!$F:$F="现存区段"),0))),"")</f>
        <v/>
      </c>
      <c r="Z200" s="232" t="str">
        <f t="array" ref="Z200">IFERROR(IF(INDEX(三跨两临近重点区段!$F:$F,MATCH(1,(MONTH(三跨两临近重点区段!$D:$D)=9)*(三跨两临近重点区段!$A:$A=D200),0))="已取消","已取消",INDEX(三跨两临近重点区段!$E:$E,MATCH(1,(MONTH(三跨两临近重点区段!$D:$D)=9)*(三跨两临近重点区段!$A:$A=D200)*(三跨两临近重点区段!$F:$F="现存区段"),0))),"")</f>
        <v/>
      </c>
      <c r="AA200" s="268" t="str">
        <f t="array" ref="AA200">IFERROR(IF(INDEX(三跨两临近重点区段!$F:$F,MATCH(1,(MONTH(三跨两临近重点区段!$D:$D)=10)*(三跨两临近重点区段!$A:$A=D200),0))="已取消","已取消",INDEX(三跨两临近重点区段!$D:$D,MATCH(1,(MONTH(三跨两临近重点区段!$D:$D)=10)*(三跨两临近重点区段!$A:$A=D200)*(三跨两临近重点区段!$F:$F="现存区段"),0))),"")</f>
        <v/>
      </c>
      <c r="AB200" s="72" t="str">
        <f t="array" ref="AB200">IFERROR(IF(INDEX(三跨两临近重点区段!$F:$F,MATCH(1,(MONTH(三跨两临近重点区段!$D:$D)=10)*(三跨两临近重点区段!$A:$A=D200),0))="已取消","已取消",INDEX(三跨两临近重点区段!$E:$E,MATCH(1,(MONTH(三跨两临近重点区段!$D:$D)=10)*(三跨两临近重点区段!$A:$A=D200)*(三跨两临近重点区段!$F:$F="现存区段"),0))),"")</f>
        <v/>
      </c>
      <c r="AC200" s="284" t="str">
        <f t="array" ref="AC200">IFERROR(IF(INDEX(三跨两临近重点区段!$F:$F,MATCH(1,(MONTH(三跨两临近重点区段!$D:$D)=11)*(三跨两临近重点区段!$A:$A=D200),0))="已取消","已取消",INDEX(三跨两临近重点区段!$D:$D,MATCH(1,(MONTH(三跨两临近重点区段!$D:$D)=11)*(三跨两临近重点区段!$A:$A=D200)*(三跨两临近重点区段!$F:$F="现存区段"),0))),"")</f>
        <v/>
      </c>
      <c r="AD200" s="72" t="str">
        <f t="array" ref="AD200">IFERROR(IF(INDEX(三跨两临近重点区段!$F:$F,MATCH(1,(MONTH(三跨两临近重点区段!$D:$D)=11)*(三跨两临近重点区段!$A:$A=D200),0))="已取消","已取消",INDEX(三跨两临近重点区段!$E:$E,MATCH(1,(MONTH(三跨两临近重点区段!$D:$D)=11)*(三跨两临近重点区段!$A:$A=D200)*(三跨两临近重点区段!$F:$F="现存区段"),0))),"")</f>
        <v/>
      </c>
      <c r="AE200" s="284" t="str">
        <f t="array" ref="AE200">IFERROR(IF(INDEX(三跨两临近重点区段!$F:$F,MATCH(1,(MONTH(三跨两临近重点区段!$D:$D)=12)*(三跨两临近重点区段!$A:$A=D200),0))="已取消","已取消",INDEX(三跨两临近重点区段!$D:$D,MATCH(1,(MONTH(三跨两临近重点区段!$D:$D)=12)*(三跨两临近重点区段!$A:$A=D200)*(三跨两临近重点区段!$F:$F="现存区段"),0))),"")</f>
        <v/>
      </c>
      <c r="AF200" s="72" t="str">
        <f t="array" ref="AF200">IFERROR(IF(INDEX(三跨两临近重点区段!$F:$F,MATCH(1,(MONTH(三跨两临近重点区段!$D:$D)=12)*(三跨两临近重点区段!$A:$A=D200),0))="已取消","已取消",INDEX(三跨两临近重点区段!$E:$E,MATCH(1,(MONTH(三跨两临近重点区段!$D:$D)=12)*(三跨两临近重点区段!$A:$A=D200)*(三跨两临近重点区段!$F:$F="现存区段"),0))),"")</f>
        <v/>
      </c>
      <c r="AH200" t="e">
        <f t="array" ref="AH200">INDEX(三跨两临近重点区段!$G:$G,MATCH(D200,三跨两临近重点区段!$A:$A,0))</f>
        <v>#N/A</v>
      </c>
      <c r="AI200" t="e">
        <f>INDEX(三跨两临近重点区段!$J:$J,MATCH(D200,三跨两临近重点区段!$A:$A,0))</f>
        <v>#N/A</v>
      </c>
    </row>
    <row r="201" ht="14.25" spans="1:35">
      <c r="A201" s="263" t="s">
        <v>363</v>
      </c>
      <c r="B201" s="264" t="s">
        <v>2443</v>
      </c>
      <c r="C201" s="263" t="s">
        <v>2123</v>
      </c>
      <c r="D201" s="263" t="s">
        <v>2444</v>
      </c>
      <c r="E201" s="265" t="s">
        <v>2115</v>
      </c>
      <c r="F201" s="264" t="s">
        <v>125</v>
      </c>
      <c r="G201" s="263" t="s">
        <v>2116</v>
      </c>
      <c r="H201" s="263" t="s">
        <v>1144</v>
      </c>
      <c r="I201" s="288"/>
      <c r="J201" s="196"/>
      <c r="K201" s="196"/>
      <c r="L201" s="196"/>
      <c r="M201" s="270"/>
      <c r="N201" s="270"/>
      <c r="O201" s="33"/>
      <c r="P201" s="107"/>
      <c r="Q201" s="279"/>
      <c r="R201" s="279"/>
      <c r="S201" s="281"/>
      <c r="T201" s="279"/>
      <c r="U201" s="268" t="str">
        <f t="array" ref="U201">IFERROR(IF(INDEX(三跨两临近重点区段!$F:$F,MATCH(1,(MONTH(三跨两临近重点区段!$D:$D)=7)*(三跨两临近重点区段!$A:$A=D201),0))="已取消","已取消",INDEX(三跨两临近重点区段!$D:$D,MATCH(1,(MONTH(三跨两临近重点区段!$D:$D)=7)*(三跨两临近重点区段!$A:$A=D201)*(三跨两临近重点区段!$F:$F="现存区段"),0))),"")</f>
        <v/>
      </c>
      <c r="V201" s="232" t="str">
        <f t="array" ref="V201">IFERROR(IF(INDEX(三跨两临近重点区段!$F:$F,MATCH(1,(MONTH(三跨两临近重点区段!$D:$D)=7)*(三跨两临近重点区段!$A:$A=D201),0))="已取消","已取消",INDEX(三跨两临近重点区段!$E:$E,MATCH(1,(MONTH(三跨两临近重点区段!$D:$D)=7)*(三跨两临近重点区段!$A:$A=D201)*(三跨两临近重点区段!$F:$F="现存区段"),0))),"")</f>
        <v/>
      </c>
      <c r="W201" s="268" t="str">
        <f t="array" ref="W201">IFERROR(IF(INDEX(三跨两临近重点区段!$F:$F,MATCH(1,(MONTH(三跨两临近重点区段!$D:$D)=8)*(三跨两临近重点区段!$A:$A=D201),0))="已取消","已取消",INDEX(三跨两临近重点区段!$D:$D,MATCH(1,(MONTH(三跨两临近重点区段!$D:$D)=8)*(三跨两临近重点区段!$A:$A=D201)*(三跨两临近重点区段!$F:$F="现存区段"),0))),"")</f>
        <v/>
      </c>
      <c r="X201" s="232" t="str">
        <f t="array" ref="X201">IFERROR(IF(INDEX(三跨两临近重点区段!$F:$F,MATCH(1,(MONTH(三跨两临近重点区段!$D:$D)=8)*(三跨两临近重点区段!$A:$A=D201),0))="已取消","已取消",INDEX(三跨两临近重点区段!$E:$E,MATCH(1,(MONTH(三跨两临近重点区段!$D:$D)=8)*(三跨两临近重点区段!$A:$A=D201)*(三跨两临近重点区段!$F:$F="现存区段"),0))),"")</f>
        <v/>
      </c>
      <c r="Y201" s="268" t="str">
        <f t="array" ref="Y201">IFERROR(IF(INDEX(三跨两临近重点区段!$F:$F,MATCH(1,(MONTH(三跨两临近重点区段!$D:$D)=9)*(三跨两临近重点区段!$A:$A=D201),0))="已取消","已取消",INDEX(三跨两临近重点区段!$D:$D,MATCH(1,(MONTH(三跨两临近重点区段!$D:$D)=9)*(三跨两临近重点区段!$A:$A=D201)*(三跨两临近重点区段!$F:$F="现存区段"),0))),"")</f>
        <v/>
      </c>
      <c r="Z201" s="232" t="str">
        <f t="array" ref="Z201">IFERROR(IF(INDEX(三跨两临近重点区段!$F:$F,MATCH(1,(MONTH(三跨两临近重点区段!$D:$D)=9)*(三跨两临近重点区段!$A:$A=D201),0))="已取消","已取消",INDEX(三跨两临近重点区段!$E:$E,MATCH(1,(MONTH(三跨两临近重点区段!$D:$D)=9)*(三跨两临近重点区段!$A:$A=D201)*(三跨两临近重点区段!$F:$F="现存区段"),0))),"")</f>
        <v/>
      </c>
      <c r="AA201" s="268" t="str">
        <f t="array" ref="AA201">IFERROR(IF(INDEX(三跨两临近重点区段!$F:$F,MATCH(1,(MONTH(三跨两临近重点区段!$D:$D)=10)*(三跨两临近重点区段!$A:$A=D201),0))="已取消","已取消",INDEX(三跨两临近重点区段!$D:$D,MATCH(1,(MONTH(三跨两临近重点区段!$D:$D)=10)*(三跨两临近重点区段!$A:$A=D201)*(三跨两临近重点区段!$F:$F="现存区段"),0))),"")</f>
        <v/>
      </c>
      <c r="AB201" s="72" t="str">
        <f t="array" ref="AB201">IFERROR(IF(INDEX(三跨两临近重点区段!$F:$F,MATCH(1,(MONTH(三跨两临近重点区段!$D:$D)=10)*(三跨两临近重点区段!$A:$A=D201),0))="已取消","已取消",INDEX(三跨两临近重点区段!$E:$E,MATCH(1,(MONTH(三跨两临近重点区段!$D:$D)=10)*(三跨两临近重点区段!$A:$A=D201)*(三跨两临近重点区段!$F:$F="现存区段"),0))),"")</f>
        <v/>
      </c>
      <c r="AC201" s="284" t="str">
        <f t="array" ref="AC201">IFERROR(IF(INDEX(三跨两临近重点区段!$F:$F,MATCH(1,(MONTH(三跨两临近重点区段!$D:$D)=11)*(三跨两临近重点区段!$A:$A=D201),0))="已取消","已取消",INDEX(三跨两临近重点区段!$D:$D,MATCH(1,(MONTH(三跨两临近重点区段!$D:$D)=11)*(三跨两临近重点区段!$A:$A=D201)*(三跨两临近重点区段!$F:$F="现存区段"),0))),"")</f>
        <v/>
      </c>
      <c r="AD201" s="72" t="str">
        <f t="array" ref="AD201">IFERROR(IF(INDEX(三跨两临近重点区段!$F:$F,MATCH(1,(MONTH(三跨两临近重点区段!$D:$D)=11)*(三跨两临近重点区段!$A:$A=D201),0))="已取消","已取消",INDEX(三跨两临近重点区段!$E:$E,MATCH(1,(MONTH(三跨两临近重点区段!$D:$D)=11)*(三跨两临近重点区段!$A:$A=D201)*(三跨两临近重点区段!$F:$F="现存区段"),0))),"")</f>
        <v/>
      </c>
      <c r="AE201" s="284" t="str">
        <f t="array" ref="AE201">IFERROR(IF(INDEX(三跨两临近重点区段!$F:$F,MATCH(1,(MONTH(三跨两临近重点区段!$D:$D)=12)*(三跨两临近重点区段!$A:$A=D201),0))="已取消","已取消",INDEX(三跨两临近重点区段!$D:$D,MATCH(1,(MONTH(三跨两临近重点区段!$D:$D)=12)*(三跨两临近重点区段!$A:$A=D201)*(三跨两临近重点区段!$F:$F="现存区段"),0))),"")</f>
        <v/>
      </c>
      <c r="AF201" s="72" t="str">
        <f t="array" ref="AF201">IFERROR(IF(INDEX(三跨两临近重点区段!$F:$F,MATCH(1,(MONTH(三跨两临近重点区段!$D:$D)=12)*(三跨两临近重点区段!$A:$A=D201),0))="已取消","已取消",INDEX(三跨两临近重点区段!$E:$E,MATCH(1,(MONTH(三跨两临近重点区段!$D:$D)=12)*(三跨两临近重点区段!$A:$A=D201)*(三跨两临近重点区段!$F:$F="现存区段"),0))),"")</f>
        <v/>
      </c>
      <c r="AH201" t="e">
        <f t="array" ref="AH201">INDEX(三跨两临近重点区段!$G:$G,MATCH(D201,三跨两临近重点区段!$A:$A,0))</f>
        <v>#N/A</v>
      </c>
      <c r="AI201" t="e">
        <f>INDEX(三跨两临近重点区段!$J:$J,MATCH(D201,三跨两临近重点区段!$A:$A,0))</f>
        <v>#N/A</v>
      </c>
    </row>
    <row r="202" ht="14.25" spans="1:35">
      <c r="A202" s="263" t="s">
        <v>363</v>
      </c>
      <c r="B202" s="264" t="s">
        <v>2441</v>
      </c>
      <c r="C202" s="263" t="s">
        <v>2120</v>
      </c>
      <c r="D202" s="263" t="s">
        <v>2445</v>
      </c>
      <c r="E202" s="265" t="s">
        <v>2115</v>
      </c>
      <c r="F202" s="264" t="s">
        <v>125</v>
      </c>
      <c r="G202" s="263" t="s">
        <v>2116</v>
      </c>
      <c r="H202" s="263" t="s">
        <v>1144</v>
      </c>
      <c r="I202" s="288"/>
      <c r="J202" s="196"/>
      <c r="K202" s="196"/>
      <c r="L202" s="196"/>
      <c r="M202" s="270"/>
      <c r="N202" s="270"/>
      <c r="O202" s="33"/>
      <c r="P202" s="107"/>
      <c r="Q202" s="279"/>
      <c r="R202" s="279"/>
      <c r="S202" s="281"/>
      <c r="T202" s="279"/>
      <c r="U202" s="268" t="str">
        <f t="array" ref="U202">IFERROR(IF(INDEX(三跨两临近重点区段!$F:$F,MATCH(1,(MONTH(三跨两临近重点区段!$D:$D)=7)*(三跨两临近重点区段!$A:$A=D202),0))="已取消","已取消",INDEX(三跨两临近重点区段!$D:$D,MATCH(1,(MONTH(三跨两临近重点区段!$D:$D)=7)*(三跨两临近重点区段!$A:$A=D202)*(三跨两临近重点区段!$F:$F="现存区段"),0))),"")</f>
        <v/>
      </c>
      <c r="V202" s="232" t="str">
        <f t="array" ref="V202">IFERROR(IF(INDEX(三跨两临近重点区段!$F:$F,MATCH(1,(MONTH(三跨两临近重点区段!$D:$D)=7)*(三跨两临近重点区段!$A:$A=D202),0))="已取消","已取消",INDEX(三跨两临近重点区段!$E:$E,MATCH(1,(MONTH(三跨两临近重点区段!$D:$D)=7)*(三跨两临近重点区段!$A:$A=D202)*(三跨两临近重点区段!$F:$F="现存区段"),0))),"")</f>
        <v/>
      </c>
      <c r="W202" s="268" t="str">
        <f t="array" ref="W202">IFERROR(IF(INDEX(三跨两临近重点区段!$F:$F,MATCH(1,(MONTH(三跨两临近重点区段!$D:$D)=8)*(三跨两临近重点区段!$A:$A=D202),0))="已取消","已取消",INDEX(三跨两临近重点区段!$D:$D,MATCH(1,(MONTH(三跨两临近重点区段!$D:$D)=8)*(三跨两临近重点区段!$A:$A=D202)*(三跨两临近重点区段!$F:$F="现存区段"),0))),"")</f>
        <v/>
      </c>
      <c r="X202" s="232" t="str">
        <f t="array" ref="X202">IFERROR(IF(INDEX(三跨两临近重点区段!$F:$F,MATCH(1,(MONTH(三跨两临近重点区段!$D:$D)=8)*(三跨两临近重点区段!$A:$A=D202),0))="已取消","已取消",INDEX(三跨两临近重点区段!$E:$E,MATCH(1,(MONTH(三跨两临近重点区段!$D:$D)=8)*(三跨两临近重点区段!$A:$A=D202)*(三跨两临近重点区段!$F:$F="现存区段"),0))),"")</f>
        <v/>
      </c>
      <c r="Y202" s="268" t="str">
        <f t="array" ref="Y202">IFERROR(IF(INDEX(三跨两临近重点区段!$F:$F,MATCH(1,(MONTH(三跨两临近重点区段!$D:$D)=9)*(三跨两临近重点区段!$A:$A=D202),0))="已取消","已取消",INDEX(三跨两临近重点区段!$D:$D,MATCH(1,(MONTH(三跨两临近重点区段!$D:$D)=9)*(三跨两临近重点区段!$A:$A=D202)*(三跨两临近重点区段!$F:$F="现存区段"),0))),"")</f>
        <v/>
      </c>
      <c r="Z202" s="232" t="str">
        <f t="array" ref="Z202">IFERROR(IF(INDEX(三跨两临近重点区段!$F:$F,MATCH(1,(MONTH(三跨两临近重点区段!$D:$D)=9)*(三跨两临近重点区段!$A:$A=D202),0))="已取消","已取消",INDEX(三跨两临近重点区段!$E:$E,MATCH(1,(MONTH(三跨两临近重点区段!$D:$D)=9)*(三跨两临近重点区段!$A:$A=D202)*(三跨两临近重点区段!$F:$F="现存区段"),0))),"")</f>
        <v/>
      </c>
      <c r="AA202" s="268" t="str">
        <f t="array" ref="AA202">IFERROR(IF(INDEX(三跨两临近重点区段!$F:$F,MATCH(1,(MONTH(三跨两临近重点区段!$D:$D)=10)*(三跨两临近重点区段!$A:$A=D202),0))="已取消","已取消",INDEX(三跨两临近重点区段!$D:$D,MATCH(1,(MONTH(三跨两临近重点区段!$D:$D)=10)*(三跨两临近重点区段!$A:$A=D202)*(三跨两临近重点区段!$F:$F="现存区段"),0))),"")</f>
        <v/>
      </c>
      <c r="AB202" s="72" t="str">
        <f t="array" ref="AB202">IFERROR(IF(INDEX(三跨两临近重点区段!$F:$F,MATCH(1,(MONTH(三跨两临近重点区段!$D:$D)=10)*(三跨两临近重点区段!$A:$A=D202),0))="已取消","已取消",INDEX(三跨两临近重点区段!$E:$E,MATCH(1,(MONTH(三跨两临近重点区段!$D:$D)=10)*(三跨两临近重点区段!$A:$A=D202)*(三跨两临近重点区段!$F:$F="现存区段"),0))),"")</f>
        <v/>
      </c>
      <c r="AC202" s="284" t="str">
        <f t="array" ref="AC202">IFERROR(IF(INDEX(三跨两临近重点区段!$F:$F,MATCH(1,(MONTH(三跨两临近重点区段!$D:$D)=11)*(三跨两临近重点区段!$A:$A=D202),0))="已取消","已取消",INDEX(三跨两临近重点区段!$D:$D,MATCH(1,(MONTH(三跨两临近重点区段!$D:$D)=11)*(三跨两临近重点区段!$A:$A=D202)*(三跨两临近重点区段!$F:$F="现存区段"),0))),"")</f>
        <v/>
      </c>
      <c r="AD202" s="72" t="str">
        <f t="array" ref="AD202">IFERROR(IF(INDEX(三跨两临近重点区段!$F:$F,MATCH(1,(MONTH(三跨两临近重点区段!$D:$D)=11)*(三跨两临近重点区段!$A:$A=D202),0))="已取消","已取消",INDEX(三跨两临近重点区段!$E:$E,MATCH(1,(MONTH(三跨两临近重点区段!$D:$D)=11)*(三跨两临近重点区段!$A:$A=D202)*(三跨两临近重点区段!$F:$F="现存区段"),0))),"")</f>
        <v/>
      </c>
      <c r="AE202" s="284" t="str">
        <f t="array" ref="AE202">IFERROR(IF(INDEX(三跨两临近重点区段!$F:$F,MATCH(1,(MONTH(三跨两临近重点区段!$D:$D)=12)*(三跨两临近重点区段!$A:$A=D202),0))="已取消","已取消",INDEX(三跨两临近重点区段!$D:$D,MATCH(1,(MONTH(三跨两临近重点区段!$D:$D)=12)*(三跨两临近重点区段!$A:$A=D202)*(三跨两临近重点区段!$F:$F="现存区段"),0))),"")</f>
        <v/>
      </c>
      <c r="AF202" s="72" t="str">
        <f t="array" ref="AF202">IFERROR(IF(INDEX(三跨两临近重点区段!$F:$F,MATCH(1,(MONTH(三跨两临近重点区段!$D:$D)=12)*(三跨两临近重点区段!$A:$A=D202),0))="已取消","已取消",INDEX(三跨两临近重点区段!$E:$E,MATCH(1,(MONTH(三跨两临近重点区段!$D:$D)=12)*(三跨两临近重点区段!$A:$A=D202)*(三跨两临近重点区段!$F:$F="现存区段"),0))),"")</f>
        <v/>
      </c>
      <c r="AH202" t="e">
        <f t="array" ref="AH202">INDEX(三跨两临近重点区段!$G:$G,MATCH(D202,三跨两临近重点区段!$A:$A,0))</f>
        <v>#N/A</v>
      </c>
      <c r="AI202" t="e">
        <f>INDEX(三跨两临近重点区段!$J:$J,MATCH(D202,三跨两临近重点区段!$A:$A,0))</f>
        <v>#N/A</v>
      </c>
    </row>
    <row r="203" ht="14.25" spans="1:35">
      <c r="A203" s="263" t="s">
        <v>363</v>
      </c>
      <c r="B203" s="264" t="s">
        <v>2443</v>
      </c>
      <c r="C203" s="263" t="s">
        <v>2120</v>
      </c>
      <c r="D203" s="263" t="s">
        <v>2446</v>
      </c>
      <c r="E203" s="265" t="s">
        <v>2115</v>
      </c>
      <c r="F203" s="264" t="s">
        <v>125</v>
      </c>
      <c r="G203" s="263" t="s">
        <v>2116</v>
      </c>
      <c r="H203" s="263" t="s">
        <v>1144</v>
      </c>
      <c r="I203" s="288"/>
      <c r="J203" s="196"/>
      <c r="K203" s="196"/>
      <c r="L203" s="196"/>
      <c r="M203" s="270"/>
      <c r="N203" s="270"/>
      <c r="O203" s="33"/>
      <c r="P203" s="107"/>
      <c r="Q203" s="279"/>
      <c r="R203" s="279"/>
      <c r="S203" s="281"/>
      <c r="T203" s="279"/>
      <c r="U203" s="268" t="str">
        <f t="array" ref="U203">IFERROR(IF(INDEX(三跨两临近重点区段!$F:$F,MATCH(1,(MONTH(三跨两临近重点区段!$D:$D)=7)*(三跨两临近重点区段!$A:$A=D203),0))="已取消","已取消",INDEX(三跨两临近重点区段!$D:$D,MATCH(1,(MONTH(三跨两临近重点区段!$D:$D)=7)*(三跨两临近重点区段!$A:$A=D203)*(三跨两临近重点区段!$F:$F="现存区段"),0))),"")</f>
        <v/>
      </c>
      <c r="V203" s="232" t="str">
        <f t="array" ref="V203">IFERROR(IF(INDEX(三跨两临近重点区段!$F:$F,MATCH(1,(MONTH(三跨两临近重点区段!$D:$D)=7)*(三跨两临近重点区段!$A:$A=D203),0))="已取消","已取消",INDEX(三跨两临近重点区段!$E:$E,MATCH(1,(MONTH(三跨两临近重点区段!$D:$D)=7)*(三跨两临近重点区段!$A:$A=D203)*(三跨两临近重点区段!$F:$F="现存区段"),0))),"")</f>
        <v/>
      </c>
      <c r="W203" s="268" t="str">
        <f t="array" ref="W203">IFERROR(IF(INDEX(三跨两临近重点区段!$F:$F,MATCH(1,(MONTH(三跨两临近重点区段!$D:$D)=8)*(三跨两临近重点区段!$A:$A=D203),0))="已取消","已取消",INDEX(三跨两临近重点区段!$D:$D,MATCH(1,(MONTH(三跨两临近重点区段!$D:$D)=8)*(三跨两临近重点区段!$A:$A=D203)*(三跨两临近重点区段!$F:$F="现存区段"),0))),"")</f>
        <v/>
      </c>
      <c r="X203" s="232" t="str">
        <f t="array" ref="X203">IFERROR(IF(INDEX(三跨两临近重点区段!$F:$F,MATCH(1,(MONTH(三跨两临近重点区段!$D:$D)=8)*(三跨两临近重点区段!$A:$A=D203),0))="已取消","已取消",INDEX(三跨两临近重点区段!$E:$E,MATCH(1,(MONTH(三跨两临近重点区段!$D:$D)=8)*(三跨两临近重点区段!$A:$A=D203)*(三跨两临近重点区段!$F:$F="现存区段"),0))),"")</f>
        <v/>
      </c>
      <c r="Y203" s="268" t="str">
        <f t="array" ref="Y203">IFERROR(IF(INDEX(三跨两临近重点区段!$F:$F,MATCH(1,(MONTH(三跨两临近重点区段!$D:$D)=9)*(三跨两临近重点区段!$A:$A=D203),0))="已取消","已取消",INDEX(三跨两临近重点区段!$D:$D,MATCH(1,(MONTH(三跨两临近重点区段!$D:$D)=9)*(三跨两临近重点区段!$A:$A=D203)*(三跨两临近重点区段!$F:$F="现存区段"),0))),"")</f>
        <v/>
      </c>
      <c r="Z203" s="232" t="str">
        <f t="array" ref="Z203">IFERROR(IF(INDEX(三跨两临近重点区段!$F:$F,MATCH(1,(MONTH(三跨两临近重点区段!$D:$D)=9)*(三跨两临近重点区段!$A:$A=D203),0))="已取消","已取消",INDEX(三跨两临近重点区段!$E:$E,MATCH(1,(MONTH(三跨两临近重点区段!$D:$D)=9)*(三跨两临近重点区段!$A:$A=D203)*(三跨两临近重点区段!$F:$F="现存区段"),0))),"")</f>
        <v/>
      </c>
      <c r="AA203" s="268" t="str">
        <f t="array" ref="AA203">IFERROR(IF(INDEX(三跨两临近重点区段!$F:$F,MATCH(1,(MONTH(三跨两临近重点区段!$D:$D)=10)*(三跨两临近重点区段!$A:$A=D203),0))="已取消","已取消",INDEX(三跨两临近重点区段!$D:$D,MATCH(1,(MONTH(三跨两临近重点区段!$D:$D)=10)*(三跨两临近重点区段!$A:$A=D203)*(三跨两临近重点区段!$F:$F="现存区段"),0))),"")</f>
        <v/>
      </c>
      <c r="AB203" s="72" t="str">
        <f t="array" ref="AB203">IFERROR(IF(INDEX(三跨两临近重点区段!$F:$F,MATCH(1,(MONTH(三跨两临近重点区段!$D:$D)=10)*(三跨两临近重点区段!$A:$A=D203),0))="已取消","已取消",INDEX(三跨两临近重点区段!$E:$E,MATCH(1,(MONTH(三跨两临近重点区段!$D:$D)=10)*(三跨两临近重点区段!$A:$A=D203)*(三跨两临近重点区段!$F:$F="现存区段"),0))),"")</f>
        <v/>
      </c>
      <c r="AC203" s="284" t="str">
        <f t="array" ref="AC203">IFERROR(IF(INDEX(三跨两临近重点区段!$F:$F,MATCH(1,(MONTH(三跨两临近重点区段!$D:$D)=11)*(三跨两临近重点区段!$A:$A=D203),0))="已取消","已取消",INDEX(三跨两临近重点区段!$D:$D,MATCH(1,(MONTH(三跨两临近重点区段!$D:$D)=11)*(三跨两临近重点区段!$A:$A=D203)*(三跨两临近重点区段!$F:$F="现存区段"),0))),"")</f>
        <v/>
      </c>
      <c r="AD203" s="72" t="str">
        <f t="array" ref="AD203">IFERROR(IF(INDEX(三跨两临近重点区段!$F:$F,MATCH(1,(MONTH(三跨两临近重点区段!$D:$D)=11)*(三跨两临近重点区段!$A:$A=D203),0))="已取消","已取消",INDEX(三跨两临近重点区段!$E:$E,MATCH(1,(MONTH(三跨两临近重点区段!$D:$D)=11)*(三跨两临近重点区段!$A:$A=D203)*(三跨两临近重点区段!$F:$F="现存区段"),0))),"")</f>
        <v/>
      </c>
      <c r="AE203" s="284" t="str">
        <f t="array" ref="AE203">IFERROR(IF(INDEX(三跨两临近重点区段!$F:$F,MATCH(1,(MONTH(三跨两临近重点区段!$D:$D)=12)*(三跨两临近重点区段!$A:$A=D203),0))="已取消","已取消",INDEX(三跨两临近重点区段!$D:$D,MATCH(1,(MONTH(三跨两临近重点区段!$D:$D)=12)*(三跨两临近重点区段!$A:$A=D203)*(三跨两临近重点区段!$F:$F="现存区段"),0))),"")</f>
        <v/>
      </c>
      <c r="AF203" s="72" t="str">
        <f t="array" ref="AF203">IFERROR(IF(INDEX(三跨两临近重点区段!$F:$F,MATCH(1,(MONTH(三跨两临近重点区段!$D:$D)=12)*(三跨两临近重点区段!$A:$A=D203),0))="已取消","已取消",INDEX(三跨两临近重点区段!$E:$E,MATCH(1,(MONTH(三跨两临近重点区段!$D:$D)=12)*(三跨两临近重点区段!$A:$A=D203)*(三跨两临近重点区段!$F:$F="现存区段"),0))),"")</f>
        <v/>
      </c>
      <c r="AH203" t="e">
        <f t="array" ref="AH203">INDEX(三跨两临近重点区段!$G:$G,MATCH(D203,三跨两临近重点区段!$A:$A,0))</f>
        <v>#N/A</v>
      </c>
      <c r="AI203" t="e">
        <f>INDEX(三跨两临近重点区段!$J:$J,MATCH(D203,三跨两临近重点区段!$A:$A,0))</f>
        <v>#N/A</v>
      </c>
    </row>
    <row r="204" ht="14.25" spans="1:35">
      <c r="A204" s="263" t="s">
        <v>119</v>
      </c>
      <c r="B204" s="264" t="s">
        <v>2447</v>
      </c>
      <c r="C204" s="263" t="s">
        <v>2189</v>
      </c>
      <c r="D204" s="263" t="s">
        <v>2448</v>
      </c>
      <c r="E204" s="265" t="s">
        <v>2449</v>
      </c>
      <c r="F204" s="264" t="s">
        <v>125</v>
      </c>
      <c r="G204" s="263" t="s">
        <v>1462</v>
      </c>
      <c r="H204" s="263" t="s">
        <v>1462</v>
      </c>
      <c r="I204" s="288"/>
      <c r="J204" s="196"/>
      <c r="K204" s="196"/>
      <c r="L204" s="196"/>
      <c r="M204" s="270"/>
      <c r="N204" s="270"/>
      <c r="O204" s="33"/>
      <c r="P204" s="107"/>
      <c r="Q204" s="277"/>
      <c r="R204" s="277"/>
      <c r="S204" s="278">
        <v>45462</v>
      </c>
      <c r="T204" s="279" t="s">
        <v>2117</v>
      </c>
      <c r="U204" s="268" t="str">
        <f t="array" ref="U204">IFERROR(IF(INDEX(三跨两临近重点区段!$F:$F,MATCH(1,(MONTH(三跨两临近重点区段!$D:$D)=7)*(三跨两临近重点区段!$A:$A=D204),0))="已取消","已取消",INDEX(三跨两临近重点区段!$D:$D,MATCH(1,(MONTH(三跨两临近重点区段!$D:$D)=7)*(三跨两临近重点区段!$A:$A=D204)*(三跨两临近重点区段!$F:$F="现存区段"),0))),"")</f>
        <v/>
      </c>
      <c r="V204" s="232" t="str">
        <f t="array" ref="V204">IFERROR(IF(INDEX(三跨两临近重点区段!$F:$F,MATCH(1,(MONTH(三跨两临近重点区段!$D:$D)=7)*(三跨两临近重点区段!$A:$A=D204),0))="已取消","已取消",INDEX(三跨两临近重点区段!$E:$E,MATCH(1,(MONTH(三跨两临近重点区段!$D:$D)=7)*(三跨两临近重点区段!$A:$A=D204)*(三跨两临近重点区段!$F:$F="现存区段"),0))),"")</f>
        <v/>
      </c>
      <c r="W204" s="268" t="str">
        <f t="array" ref="W204">IFERROR(IF(INDEX(三跨两临近重点区段!$F:$F,MATCH(1,(MONTH(三跨两临近重点区段!$D:$D)=8)*(三跨两临近重点区段!$A:$A=D204),0))="已取消","已取消",INDEX(三跨两临近重点区段!$D:$D,MATCH(1,(MONTH(三跨两临近重点区段!$D:$D)=8)*(三跨两临近重点区段!$A:$A=D204)*(三跨两临近重点区段!$F:$F="现存区段"),0))),"")</f>
        <v/>
      </c>
      <c r="X204" s="232" t="str">
        <f t="array" ref="X204">IFERROR(IF(INDEX(三跨两临近重点区段!$F:$F,MATCH(1,(MONTH(三跨两临近重点区段!$D:$D)=8)*(三跨两临近重点区段!$A:$A=D204),0))="已取消","已取消",INDEX(三跨两临近重点区段!$E:$E,MATCH(1,(MONTH(三跨两临近重点区段!$D:$D)=8)*(三跨两临近重点区段!$A:$A=D204)*(三跨两临近重点区段!$F:$F="现存区段"),0))),"")</f>
        <v/>
      </c>
      <c r="Y204" s="268" t="str">
        <f t="array" ref="Y204">IFERROR(IF(INDEX(三跨两临近重点区段!$F:$F,MATCH(1,(MONTH(三跨两临近重点区段!$D:$D)=9)*(三跨两临近重点区段!$A:$A=D204),0))="已取消","已取消",INDEX(三跨两临近重点区段!$D:$D,MATCH(1,(MONTH(三跨两临近重点区段!$D:$D)=9)*(三跨两临近重点区段!$A:$A=D204)*(三跨两临近重点区段!$F:$F="现存区段"),0))),"")</f>
        <v/>
      </c>
      <c r="Z204" s="232" t="str">
        <f t="array" ref="Z204">IFERROR(IF(INDEX(三跨两临近重点区段!$F:$F,MATCH(1,(MONTH(三跨两临近重点区段!$D:$D)=9)*(三跨两临近重点区段!$A:$A=D204),0))="已取消","已取消",INDEX(三跨两临近重点区段!$E:$E,MATCH(1,(MONTH(三跨两临近重点区段!$D:$D)=9)*(三跨两临近重点区段!$A:$A=D204)*(三跨两临近重点区段!$F:$F="现存区段"),0))),"")</f>
        <v/>
      </c>
      <c r="AA204" s="268" t="str">
        <f t="array" ref="AA204">IFERROR(IF(INDEX(三跨两临近重点区段!$F:$F,MATCH(1,(MONTH(三跨两临近重点区段!$D:$D)=10)*(三跨两临近重点区段!$A:$A=D204),0))="已取消","已取消",INDEX(三跨两临近重点区段!$D:$D,MATCH(1,(MONTH(三跨两临近重点区段!$D:$D)=10)*(三跨两临近重点区段!$A:$A=D204)*(三跨两临近重点区段!$F:$F="现存区段"),0))),"")</f>
        <v/>
      </c>
      <c r="AB204" s="72" t="str">
        <f t="array" ref="AB204">IFERROR(IF(INDEX(三跨两临近重点区段!$F:$F,MATCH(1,(MONTH(三跨两临近重点区段!$D:$D)=10)*(三跨两临近重点区段!$A:$A=D204),0))="已取消","已取消",INDEX(三跨两临近重点区段!$E:$E,MATCH(1,(MONTH(三跨两临近重点区段!$D:$D)=10)*(三跨两临近重点区段!$A:$A=D204)*(三跨两临近重点区段!$F:$F="现存区段"),0))),"")</f>
        <v/>
      </c>
      <c r="AC204" s="284" t="str">
        <f t="array" ref="AC204">IFERROR(IF(INDEX(三跨两临近重点区段!$F:$F,MATCH(1,(MONTH(三跨两临近重点区段!$D:$D)=11)*(三跨两临近重点区段!$A:$A=D204),0))="已取消","已取消",INDEX(三跨两临近重点区段!$D:$D,MATCH(1,(MONTH(三跨两临近重点区段!$D:$D)=11)*(三跨两临近重点区段!$A:$A=D204)*(三跨两临近重点区段!$F:$F="现存区段"),0))),"")</f>
        <v/>
      </c>
      <c r="AD204" s="72" t="str">
        <f t="array" ref="AD204">IFERROR(IF(INDEX(三跨两临近重点区段!$F:$F,MATCH(1,(MONTH(三跨两临近重点区段!$D:$D)=11)*(三跨两临近重点区段!$A:$A=D204),0))="已取消","已取消",INDEX(三跨两临近重点区段!$E:$E,MATCH(1,(MONTH(三跨两临近重点区段!$D:$D)=11)*(三跨两临近重点区段!$A:$A=D204)*(三跨两临近重点区段!$F:$F="现存区段"),0))),"")</f>
        <v/>
      </c>
      <c r="AE204" s="284" t="str">
        <f t="array" ref="AE204">IFERROR(IF(INDEX(三跨两临近重点区段!$F:$F,MATCH(1,(MONTH(三跨两临近重点区段!$D:$D)=12)*(三跨两临近重点区段!$A:$A=D204),0))="已取消","已取消",INDEX(三跨两临近重点区段!$D:$D,MATCH(1,(MONTH(三跨两临近重点区段!$D:$D)=12)*(三跨两临近重点区段!$A:$A=D204)*(三跨两临近重点区段!$F:$F="现存区段"),0))),"")</f>
        <v/>
      </c>
      <c r="AF204" s="72" t="str">
        <f t="array" ref="AF204">IFERROR(IF(INDEX(三跨两临近重点区段!$F:$F,MATCH(1,(MONTH(三跨两临近重点区段!$D:$D)=12)*(三跨两临近重点区段!$A:$A=D204),0))="已取消","已取消",INDEX(三跨两临近重点区段!$E:$E,MATCH(1,(MONTH(三跨两临近重点区段!$D:$D)=12)*(三跨两临近重点区段!$A:$A=D204)*(三跨两临近重点区段!$F:$F="现存区段"),0))),"")</f>
        <v/>
      </c>
      <c r="AH204" t="e">
        <f t="array" ref="AH204">INDEX(三跨两临近重点区段!$G:$G,MATCH(D204,三跨两临近重点区段!$A:$A,0))</f>
        <v>#N/A</v>
      </c>
      <c r="AI204" t="e">
        <f>INDEX(三跨两临近重点区段!$J:$J,MATCH(D204,三跨两临近重点区段!$A:$A,0))</f>
        <v>#N/A</v>
      </c>
    </row>
    <row r="205" ht="14.25" spans="1:35">
      <c r="A205" s="263" t="s">
        <v>119</v>
      </c>
      <c r="B205" s="264" t="s">
        <v>2450</v>
      </c>
      <c r="C205" s="263" t="s">
        <v>2312</v>
      </c>
      <c r="D205" s="263" t="s">
        <v>2451</v>
      </c>
      <c r="E205" s="265" t="s">
        <v>2449</v>
      </c>
      <c r="F205" s="264" t="s">
        <v>125</v>
      </c>
      <c r="G205" s="263" t="s">
        <v>2452</v>
      </c>
      <c r="H205" s="263" t="s">
        <v>1462</v>
      </c>
      <c r="I205" s="288"/>
      <c r="J205" s="196"/>
      <c r="K205" s="196"/>
      <c r="L205" s="196"/>
      <c r="M205" s="270"/>
      <c r="N205" s="270"/>
      <c r="O205" s="33"/>
      <c r="P205" s="107"/>
      <c r="Q205" s="279"/>
      <c r="R205" s="279"/>
      <c r="S205" s="278">
        <v>45462</v>
      </c>
      <c r="T205" s="279" t="s">
        <v>2117</v>
      </c>
      <c r="U205" s="268" t="str">
        <f t="array" ref="U205">IFERROR(IF(INDEX(三跨两临近重点区段!$F:$F,MATCH(1,(MONTH(三跨两临近重点区段!$D:$D)=7)*(三跨两临近重点区段!$A:$A=D205),0))="已取消","已取消",INDEX(三跨两临近重点区段!$D:$D,MATCH(1,(MONTH(三跨两临近重点区段!$D:$D)=7)*(三跨两临近重点区段!$A:$A=D205)*(三跨两临近重点区段!$F:$F="现存区段"),0))),"")</f>
        <v/>
      </c>
      <c r="V205" s="232" t="str">
        <f t="array" ref="V205">IFERROR(IF(INDEX(三跨两临近重点区段!$F:$F,MATCH(1,(MONTH(三跨两临近重点区段!$D:$D)=7)*(三跨两临近重点区段!$A:$A=D205),0))="已取消","已取消",INDEX(三跨两临近重点区段!$E:$E,MATCH(1,(MONTH(三跨两临近重点区段!$D:$D)=7)*(三跨两临近重点区段!$A:$A=D205)*(三跨两临近重点区段!$F:$F="现存区段"),0))),"")</f>
        <v/>
      </c>
      <c r="W205" s="268" t="str">
        <f t="array" ref="W205">IFERROR(IF(INDEX(三跨两临近重点区段!$F:$F,MATCH(1,(MONTH(三跨两临近重点区段!$D:$D)=8)*(三跨两临近重点区段!$A:$A=D205),0))="已取消","已取消",INDEX(三跨两临近重点区段!$D:$D,MATCH(1,(MONTH(三跨两临近重点区段!$D:$D)=8)*(三跨两临近重点区段!$A:$A=D205)*(三跨两临近重点区段!$F:$F="现存区段"),0))),"")</f>
        <v/>
      </c>
      <c r="X205" s="232" t="str">
        <f t="array" ref="X205">IFERROR(IF(INDEX(三跨两临近重点区段!$F:$F,MATCH(1,(MONTH(三跨两临近重点区段!$D:$D)=8)*(三跨两临近重点区段!$A:$A=D205),0))="已取消","已取消",INDEX(三跨两临近重点区段!$E:$E,MATCH(1,(MONTH(三跨两临近重点区段!$D:$D)=8)*(三跨两临近重点区段!$A:$A=D205)*(三跨两临近重点区段!$F:$F="现存区段"),0))),"")</f>
        <v/>
      </c>
      <c r="Y205" s="268" t="str">
        <f t="array" ref="Y205">IFERROR(IF(INDEX(三跨两临近重点区段!$F:$F,MATCH(1,(MONTH(三跨两临近重点区段!$D:$D)=9)*(三跨两临近重点区段!$A:$A=D205),0))="已取消","已取消",INDEX(三跨两临近重点区段!$D:$D,MATCH(1,(MONTH(三跨两临近重点区段!$D:$D)=9)*(三跨两临近重点区段!$A:$A=D205)*(三跨两临近重点区段!$F:$F="现存区段"),0))),"")</f>
        <v/>
      </c>
      <c r="Z205" s="232" t="str">
        <f t="array" ref="Z205">IFERROR(IF(INDEX(三跨两临近重点区段!$F:$F,MATCH(1,(MONTH(三跨两临近重点区段!$D:$D)=9)*(三跨两临近重点区段!$A:$A=D205),0))="已取消","已取消",INDEX(三跨两临近重点区段!$E:$E,MATCH(1,(MONTH(三跨两临近重点区段!$D:$D)=9)*(三跨两临近重点区段!$A:$A=D205)*(三跨两临近重点区段!$F:$F="现存区段"),0))),"")</f>
        <v/>
      </c>
      <c r="AA205" s="268" t="str">
        <f t="array" ref="AA205">IFERROR(IF(INDEX(三跨两临近重点区段!$F:$F,MATCH(1,(MONTH(三跨两临近重点区段!$D:$D)=10)*(三跨两临近重点区段!$A:$A=D205),0))="已取消","已取消",INDEX(三跨两临近重点区段!$D:$D,MATCH(1,(MONTH(三跨两临近重点区段!$D:$D)=10)*(三跨两临近重点区段!$A:$A=D205)*(三跨两临近重点区段!$F:$F="现存区段"),0))),"")</f>
        <v/>
      </c>
      <c r="AB205" s="72" t="str">
        <f t="array" ref="AB205">IFERROR(IF(INDEX(三跨两临近重点区段!$F:$F,MATCH(1,(MONTH(三跨两临近重点区段!$D:$D)=10)*(三跨两临近重点区段!$A:$A=D205),0))="已取消","已取消",INDEX(三跨两临近重点区段!$E:$E,MATCH(1,(MONTH(三跨两临近重点区段!$D:$D)=10)*(三跨两临近重点区段!$A:$A=D205)*(三跨两临近重点区段!$F:$F="现存区段"),0))),"")</f>
        <v/>
      </c>
      <c r="AC205" s="284" t="str">
        <f t="array" ref="AC205">IFERROR(IF(INDEX(三跨两临近重点区段!$F:$F,MATCH(1,(MONTH(三跨两临近重点区段!$D:$D)=11)*(三跨两临近重点区段!$A:$A=D205),0))="已取消","已取消",INDEX(三跨两临近重点区段!$D:$D,MATCH(1,(MONTH(三跨两临近重点区段!$D:$D)=11)*(三跨两临近重点区段!$A:$A=D205)*(三跨两临近重点区段!$F:$F="现存区段"),0))),"")</f>
        <v/>
      </c>
      <c r="AD205" s="72" t="str">
        <f t="array" ref="AD205">IFERROR(IF(INDEX(三跨两临近重点区段!$F:$F,MATCH(1,(MONTH(三跨两临近重点区段!$D:$D)=11)*(三跨两临近重点区段!$A:$A=D205),0))="已取消","已取消",INDEX(三跨两临近重点区段!$E:$E,MATCH(1,(MONTH(三跨两临近重点区段!$D:$D)=11)*(三跨两临近重点区段!$A:$A=D205)*(三跨两临近重点区段!$F:$F="现存区段"),0))),"")</f>
        <v/>
      </c>
      <c r="AE205" s="284" t="str">
        <f t="array" ref="AE205">IFERROR(IF(INDEX(三跨两临近重点区段!$F:$F,MATCH(1,(MONTH(三跨两临近重点区段!$D:$D)=12)*(三跨两临近重点区段!$A:$A=D205),0))="已取消","已取消",INDEX(三跨两临近重点区段!$D:$D,MATCH(1,(MONTH(三跨两临近重点区段!$D:$D)=12)*(三跨两临近重点区段!$A:$A=D205)*(三跨两临近重点区段!$F:$F="现存区段"),0))),"")</f>
        <v/>
      </c>
      <c r="AF205" s="72" t="str">
        <f t="array" ref="AF205">IFERROR(IF(INDEX(三跨两临近重点区段!$F:$F,MATCH(1,(MONTH(三跨两临近重点区段!$D:$D)=12)*(三跨两临近重点区段!$A:$A=D205),0))="已取消","已取消",INDEX(三跨两临近重点区段!$E:$E,MATCH(1,(MONTH(三跨两临近重点区段!$D:$D)=12)*(三跨两临近重点区段!$A:$A=D205)*(三跨两临近重点区段!$F:$F="现存区段"),0))),"")</f>
        <v/>
      </c>
      <c r="AH205" t="e">
        <f t="array" ref="AH205">INDEX(三跨两临近重点区段!$G:$G,MATCH(D205,三跨两临近重点区段!$A:$A,0))</f>
        <v>#N/A</v>
      </c>
      <c r="AI205" t="e">
        <f>INDEX(三跨两临近重点区段!$J:$J,MATCH(D205,三跨两临近重点区段!$A:$A,0))</f>
        <v>#N/A</v>
      </c>
    </row>
    <row r="206" ht="14.25" spans="1:35">
      <c r="A206" s="263" t="s">
        <v>150</v>
      </c>
      <c r="B206" s="264" t="s">
        <v>2453</v>
      </c>
      <c r="C206" s="263" t="s">
        <v>2161</v>
      </c>
      <c r="D206" s="263" t="s">
        <v>2454</v>
      </c>
      <c r="E206" s="265" t="s">
        <v>2449</v>
      </c>
      <c r="F206" s="264" t="s">
        <v>125</v>
      </c>
      <c r="G206" s="263" t="s">
        <v>2452</v>
      </c>
      <c r="H206" s="263" t="s">
        <v>1768</v>
      </c>
      <c r="I206" s="288"/>
      <c r="J206" s="196"/>
      <c r="K206" s="196"/>
      <c r="L206" s="196"/>
      <c r="M206" s="270"/>
      <c r="N206" s="270"/>
      <c r="O206" s="33"/>
      <c r="P206" s="107"/>
      <c r="Q206" s="279"/>
      <c r="R206" s="279"/>
      <c r="S206" s="278">
        <v>45462</v>
      </c>
      <c r="T206" s="279" t="s">
        <v>2117</v>
      </c>
      <c r="U206" s="268" t="str">
        <f t="array" ref="U206">IFERROR(IF(INDEX(三跨两临近重点区段!$F:$F,MATCH(1,(MONTH(三跨两临近重点区段!$D:$D)=7)*(三跨两临近重点区段!$A:$A=D206),0))="已取消","已取消",INDEX(三跨两临近重点区段!$D:$D,MATCH(1,(MONTH(三跨两临近重点区段!$D:$D)=7)*(三跨两临近重点区段!$A:$A=D206)*(三跨两临近重点区段!$F:$F="现存区段"),0))),"")</f>
        <v/>
      </c>
      <c r="V206" s="232" t="str">
        <f t="array" ref="V206">IFERROR(IF(INDEX(三跨两临近重点区段!$F:$F,MATCH(1,(MONTH(三跨两临近重点区段!$D:$D)=7)*(三跨两临近重点区段!$A:$A=D206),0))="已取消","已取消",INDEX(三跨两临近重点区段!$E:$E,MATCH(1,(MONTH(三跨两临近重点区段!$D:$D)=7)*(三跨两临近重点区段!$A:$A=D206)*(三跨两临近重点区段!$F:$F="现存区段"),0))),"")</f>
        <v/>
      </c>
      <c r="W206" s="268" t="str">
        <f t="array" ref="W206">IFERROR(IF(INDEX(三跨两临近重点区段!$F:$F,MATCH(1,(MONTH(三跨两临近重点区段!$D:$D)=8)*(三跨两临近重点区段!$A:$A=D206),0))="已取消","已取消",INDEX(三跨两临近重点区段!$D:$D,MATCH(1,(MONTH(三跨两临近重点区段!$D:$D)=8)*(三跨两临近重点区段!$A:$A=D206)*(三跨两临近重点区段!$F:$F="现存区段"),0))),"")</f>
        <v/>
      </c>
      <c r="X206" s="232" t="str">
        <f t="array" ref="X206">IFERROR(IF(INDEX(三跨两临近重点区段!$F:$F,MATCH(1,(MONTH(三跨两临近重点区段!$D:$D)=8)*(三跨两临近重点区段!$A:$A=D206),0))="已取消","已取消",INDEX(三跨两临近重点区段!$E:$E,MATCH(1,(MONTH(三跨两临近重点区段!$D:$D)=8)*(三跨两临近重点区段!$A:$A=D206)*(三跨两临近重点区段!$F:$F="现存区段"),0))),"")</f>
        <v/>
      </c>
      <c r="Y206" s="268" t="str">
        <f t="array" ref="Y206">IFERROR(IF(INDEX(三跨两临近重点区段!$F:$F,MATCH(1,(MONTH(三跨两临近重点区段!$D:$D)=9)*(三跨两临近重点区段!$A:$A=D206),0))="已取消","已取消",INDEX(三跨两临近重点区段!$D:$D,MATCH(1,(MONTH(三跨两临近重点区段!$D:$D)=9)*(三跨两临近重点区段!$A:$A=D206)*(三跨两临近重点区段!$F:$F="现存区段"),0))),"")</f>
        <v/>
      </c>
      <c r="Z206" s="232" t="str">
        <f t="array" ref="Z206">IFERROR(IF(INDEX(三跨两临近重点区段!$F:$F,MATCH(1,(MONTH(三跨两临近重点区段!$D:$D)=9)*(三跨两临近重点区段!$A:$A=D206),0))="已取消","已取消",INDEX(三跨两临近重点区段!$E:$E,MATCH(1,(MONTH(三跨两临近重点区段!$D:$D)=9)*(三跨两临近重点区段!$A:$A=D206)*(三跨两临近重点区段!$F:$F="现存区段"),0))),"")</f>
        <v/>
      </c>
      <c r="AA206" s="268" t="str">
        <f t="array" ref="AA206">IFERROR(IF(INDEX(三跨两临近重点区段!$F:$F,MATCH(1,(MONTH(三跨两临近重点区段!$D:$D)=10)*(三跨两临近重点区段!$A:$A=D206),0))="已取消","已取消",INDEX(三跨两临近重点区段!$D:$D,MATCH(1,(MONTH(三跨两临近重点区段!$D:$D)=10)*(三跨两临近重点区段!$A:$A=D206)*(三跨两临近重点区段!$F:$F="现存区段"),0))),"")</f>
        <v/>
      </c>
      <c r="AB206" s="72" t="str">
        <f t="array" ref="AB206">IFERROR(IF(INDEX(三跨两临近重点区段!$F:$F,MATCH(1,(MONTH(三跨两临近重点区段!$D:$D)=10)*(三跨两临近重点区段!$A:$A=D206),0))="已取消","已取消",INDEX(三跨两临近重点区段!$E:$E,MATCH(1,(MONTH(三跨两临近重点区段!$D:$D)=10)*(三跨两临近重点区段!$A:$A=D206)*(三跨两临近重点区段!$F:$F="现存区段"),0))),"")</f>
        <v/>
      </c>
      <c r="AC206" s="284" t="str">
        <f t="array" ref="AC206">IFERROR(IF(INDEX(三跨两临近重点区段!$F:$F,MATCH(1,(MONTH(三跨两临近重点区段!$D:$D)=11)*(三跨两临近重点区段!$A:$A=D206),0))="已取消","已取消",INDEX(三跨两临近重点区段!$D:$D,MATCH(1,(MONTH(三跨两临近重点区段!$D:$D)=11)*(三跨两临近重点区段!$A:$A=D206)*(三跨两临近重点区段!$F:$F="现存区段"),0))),"")</f>
        <v/>
      </c>
      <c r="AD206" s="72" t="str">
        <f t="array" ref="AD206">IFERROR(IF(INDEX(三跨两临近重点区段!$F:$F,MATCH(1,(MONTH(三跨两临近重点区段!$D:$D)=11)*(三跨两临近重点区段!$A:$A=D206),0))="已取消","已取消",INDEX(三跨两临近重点区段!$E:$E,MATCH(1,(MONTH(三跨两临近重点区段!$D:$D)=11)*(三跨两临近重点区段!$A:$A=D206)*(三跨两临近重点区段!$F:$F="现存区段"),0))),"")</f>
        <v/>
      </c>
      <c r="AE206" s="284" t="str">
        <f t="array" ref="AE206">IFERROR(IF(INDEX(三跨两临近重点区段!$F:$F,MATCH(1,(MONTH(三跨两临近重点区段!$D:$D)=12)*(三跨两临近重点区段!$A:$A=D206),0))="已取消","已取消",INDEX(三跨两临近重点区段!$D:$D,MATCH(1,(MONTH(三跨两临近重点区段!$D:$D)=12)*(三跨两临近重点区段!$A:$A=D206)*(三跨两临近重点区段!$F:$F="现存区段"),0))),"")</f>
        <v/>
      </c>
      <c r="AF206" s="72" t="str">
        <f t="array" ref="AF206">IFERROR(IF(INDEX(三跨两临近重点区段!$F:$F,MATCH(1,(MONTH(三跨两临近重点区段!$D:$D)=12)*(三跨两临近重点区段!$A:$A=D206),0))="已取消","已取消",INDEX(三跨两临近重点区段!$E:$E,MATCH(1,(MONTH(三跨两临近重点区段!$D:$D)=12)*(三跨两临近重点区段!$A:$A=D206)*(三跨两临近重点区段!$F:$F="现存区段"),0))),"")</f>
        <v/>
      </c>
      <c r="AH206" t="e">
        <f t="array" ref="AH206">INDEX(三跨两临近重点区段!$G:$G,MATCH(D206,三跨两临近重点区段!$A:$A,0))</f>
        <v>#N/A</v>
      </c>
      <c r="AI206" t="e">
        <f>INDEX(三跨两临近重点区段!$J:$J,MATCH(D206,三跨两临近重点区段!$A:$A,0))</f>
        <v>#N/A</v>
      </c>
    </row>
    <row r="207" ht="14.25" spans="1:35">
      <c r="A207" s="263" t="s">
        <v>150</v>
      </c>
      <c r="B207" s="264" t="s">
        <v>2455</v>
      </c>
      <c r="C207" s="263" t="s">
        <v>2456</v>
      </c>
      <c r="D207" s="263" t="s">
        <v>2457</v>
      </c>
      <c r="E207" s="265" t="s">
        <v>2458</v>
      </c>
      <c r="F207" s="264" t="s">
        <v>125</v>
      </c>
      <c r="G207" s="263" t="s">
        <v>620</v>
      </c>
      <c r="H207" s="263" t="s">
        <v>445</v>
      </c>
      <c r="I207" s="288"/>
      <c r="J207" s="196"/>
      <c r="K207" s="196"/>
      <c r="L207" s="196"/>
      <c r="M207" s="270"/>
      <c r="N207" s="270"/>
      <c r="O207" s="33"/>
      <c r="P207" s="107"/>
      <c r="Q207" s="279"/>
      <c r="R207" s="279"/>
      <c r="S207" s="282">
        <v>45457.5069444444</v>
      </c>
      <c r="T207" s="279" t="s">
        <v>2117</v>
      </c>
      <c r="U207" s="268" t="str">
        <f t="array" ref="U207">IFERROR(IF(INDEX(三跨两临近重点区段!$F:$F,MATCH(1,(MONTH(三跨两临近重点区段!$D:$D)=7)*(三跨两临近重点区段!$A:$A=D207),0))="已取消","已取消",INDEX(三跨两临近重点区段!$D:$D,MATCH(1,(MONTH(三跨两临近重点区段!$D:$D)=7)*(三跨两临近重点区段!$A:$A=D207)*(三跨两临近重点区段!$F:$F="现存区段"),0))),"")</f>
        <v/>
      </c>
      <c r="V207" s="232" t="str">
        <f t="array" ref="V207">IFERROR(IF(INDEX(三跨两临近重点区段!$F:$F,MATCH(1,(MONTH(三跨两临近重点区段!$D:$D)=7)*(三跨两临近重点区段!$A:$A=D207),0))="已取消","已取消",INDEX(三跨两临近重点区段!$E:$E,MATCH(1,(MONTH(三跨两临近重点区段!$D:$D)=7)*(三跨两临近重点区段!$A:$A=D207)*(三跨两临近重点区段!$F:$F="现存区段"),0))),"")</f>
        <v/>
      </c>
      <c r="W207" s="268" t="str">
        <f t="array" ref="W207">IFERROR(IF(INDEX(三跨两临近重点区段!$F:$F,MATCH(1,(MONTH(三跨两临近重点区段!$D:$D)=8)*(三跨两临近重点区段!$A:$A=D207),0))="已取消","已取消",INDEX(三跨两临近重点区段!$D:$D,MATCH(1,(MONTH(三跨两临近重点区段!$D:$D)=8)*(三跨两临近重点区段!$A:$A=D207)*(三跨两临近重点区段!$F:$F="现存区段"),0))),"")</f>
        <v/>
      </c>
      <c r="X207" s="232" t="str">
        <f t="array" ref="X207">IFERROR(IF(INDEX(三跨两临近重点区段!$F:$F,MATCH(1,(MONTH(三跨两临近重点区段!$D:$D)=8)*(三跨两临近重点区段!$A:$A=D207),0))="已取消","已取消",INDEX(三跨两临近重点区段!$E:$E,MATCH(1,(MONTH(三跨两临近重点区段!$D:$D)=8)*(三跨两临近重点区段!$A:$A=D207)*(三跨两临近重点区段!$F:$F="现存区段"),0))),"")</f>
        <v/>
      </c>
      <c r="Y207" s="268" t="str">
        <f t="array" ref="Y207">IFERROR(IF(INDEX(三跨两临近重点区段!$F:$F,MATCH(1,(MONTH(三跨两临近重点区段!$D:$D)=9)*(三跨两临近重点区段!$A:$A=D207),0))="已取消","已取消",INDEX(三跨两临近重点区段!$D:$D,MATCH(1,(MONTH(三跨两临近重点区段!$D:$D)=9)*(三跨两临近重点区段!$A:$A=D207)*(三跨两临近重点区段!$F:$F="现存区段"),0))),"")</f>
        <v/>
      </c>
      <c r="Z207" s="232" t="str">
        <f t="array" ref="Z207">IFERROR(IF(INDEX(三跨两临近重点区段!$F:$F,MATCH(1,(MONTH(三跨两临近重点区段!$D:$D)=9)*(三跨两临近重点区段!$A:$A=D207),0))="已取消","已取消",INDEX(三跨两临近重点区段!$E:$E,MATCH(1,(MONTH(三跨两临近重点区段!$D:$D)=9)*(三跨两临近重点区段!$A:$A=D207)*(三跨两临近重点区段!$F:$F="现存区段"),0))),"")</f>
        <v/>
      </c>
      <c r="AA207" s="268" t="str">
        <f t="array" ref="AA207">IFERROR(IF(INDEX(三跨两临近重点区段!$F:$F,MATCH(1,(MONTH(三跨两临近重点区段!$D:$D)=10)*(三跨两临近重点区段!$A:$A=D207),0))="已取消","已取消",INDEX(三跨两临近重点区段!$D:$D,MATCH(1,(MONTH(三跨两临近重点区段!$D:$D)=10)*(三跨两临近重点区段!$A:$A=D207)*(三跨两临近重点区段!$F:$F="现存区段"),0))),"")</f>
        <v/>
      </c>
      <c r="AB207" s="72" t="str">
        <f t="array" ref="AB207">IFERROR(IF(INDEX(三跨两临近重点区段!$F:$F,MATCH(1,(MONTH(三跨两临近重点区段!$D:$D)=10)*(三跨两临近重点区段!$A:$A=D207),0))="已取消","已取消",INDEX(三跨两临近重点区段!$E:$E,MATCH(1,(MONTH(三跨两临近重点区段!$D:$D)=10)*(三跨两临近重点区段!$A:$A=D207)*(三跨两临近重点区段!$F:$F="现存区段"),0))),"")</f>
        <v/>
      </c>
      <c r="AC207" s="284" t="str">
        <f t="array" ref="AC207">IFERROR(IF(INDEX(三跨两临近重点区段!$F:$F,MATCH(1,(MONTH(三跨两临近重点区段!$D:$D)=11)*(三跨两临近重点区段!$A:$A=D207),0))="已取消","已取消",INDEX(三跨两临近重点区段!$D:$D,MATCH(1,(MONTH(三跨两临近重点区段!$D:$D)=11)*(三跨两临近重点区段!$A:$A=D207)*(三跨两临近重点区段!$F:$F="现存区段"),0))),"")</f>
        <v/>
      </c>
      <c r="AD207" s="72" t="str">
        <f t="array" ref="AD207">IFERROR(IF(INDEX(三跨两临近重点区段!$F:$F,MATCH(1,(MONTH(三跨两临近重点区段!$D:$D)=11)*(三跨两临近重点区段!$A:$A=D207),0))="已取消","已取消",INDEX(三跨两临近重点区段!$E:$E,MATCH(1,(MONTH(三跨两临近重点区段!$D:$D)=11)*(三跨两临近重点区段!$A:$A=D207)*(三跨两临近重点区段!$F:$F="现存区段"),0))),"")</f>
        <v/>
      </c>
      <c r="AE207" s="284" t="str">
        <f t="array" ref="AE207">IFERROR(IF(INDEX(三跨两临近重点区段!$F:$F,MATCH(1,(MONTH(三跨两临近重点区段!$D:$D)=12)*(三跨两临近重点区段!$A:$A=D207),0))="已取消","已取消",INDEX(三跨两临近重点区段!$D:$D,MATCH(1,(MONTH(三跨两临近重点区段!$D:$D)=12)*(三跨两临近重点区段!$A:$A=D207)*(三跨两临近重点区段!$F:$F="现存区段"),0))),"")</f>
        <v/>
      </c>
      <c r="AF207" s="72" t="str">
        <f t="array" ref="AF207">IFERROR(IF(INDEX(三跨两临近重点区段!$F:$F,MATCH(1,(MONTH(三跨两临近重点区段!$D:$D)=12)*(三跨两临近重点区段!$A:$A=D207),0))="已取消","已取消",INDEX(三跨两临近重点区段!$E:$E,MATCH(1,(MONTH(三跨两临近重点区段!$D:$D)=12)*(三跨两临近重点区段!$A:$A=D207)*(三跨两临近重点区段!$F:$F="现存区段"),0))),"")</f>
        <v/>
      </c>
      <c r="AH207" t="e">
        <f t="array" ref="AH207">INDEX(三跨两临近重点区段!$G:$G,MATCH(D207,三跨两临近重点区段!$A:$A,0))</f>
        <v>#N/A</v>
      </c>
      <c r="AI207" t="e">
        <f>INDEX(三跨两临近重点区段!$J:$J,MATCH(D207,三跨两临近重点区段!$A:$A,0))</f>
        <v>#N/A</v>
      </c>
    </row>
    <row r="208" ht="14.25" spans="1:35">
      <c r="A208" s="263" t="s">
        <v>150</v>
      </c>
      <c r="B208" s="264" t="s">
        <v>2459</v>
      </c>
      <c r="C208" s="263" t="s">
        <v>2304</v>
      </c>
      <c r="D208" s="263" t="s">
        <v>2460</v>
      </c>
      <c r="E208" s="265" t="s">
        <v>2458</v>
      </c>
      <c r="F208" s="264" t="s">
        <v>125</v>
      </c>
      <c r="G208" s="263" t="s">
        <v>971</v>
      </c>
      <c r="H208" s="263" t="s">
        <v>483</v>
      </c>
      <c r="I208" s="288"/>
      <c r="J208" s="196"/>
      <c r="K208" s="196"/>
      <c r="L208" s="196"/>
      <c r="M208" s="270"/>
      <c r="N208" s="270"/>
      <c r="O208" s="33"/>
      <c r="P208" s="107"/>
      <c r="Q208" s="279"/>
      <c r="R208" s="279"/>
      <c r="S208" s="282">
        <v>45457.5069444444</v>
      </c>
      <c r="T208" s="279" t="s">
        <v>2117</v>
      </c>
      <c r="U208" s="268" t="str">
        <f t="array" ref="U208">IFERROR(IF(INDEX(三跨两临近重点区段!$F:$F,MATCH(1,(MONTH(三跨两临近重点区段!$D:$D)=7)*(三跨两临近重点区段!$A:$A=D208),0))="已取消","已取消",INDEX(三跨两临近重点区段!$D:$D,MATCH(1,(MONTH(三跨两临近重点区段!$D:$D)=7)*(三跨两临近重点区段!$A:$A=D208)*(三跨两临近重点区段!$F:$F="现存区段"),0))),"")</f>
        <v/>
      </c>
      <c r="V208" s="232" t="str">
        <f t="array" ref="V208">IFERROR(IF(INDEX(三跨两临近重点区段!$F:$F,MATCH(1,(MONTH(三跨两临近重点区段!$D:$D)=7)*(三跨两临近重点区段!$A:$A=D208),0))="已取消","已取消",INDEX(三跨两临近重点区段!$E:$E,MATCH(1,(MONTH(三跨两临近重点区段!$D:$D)=7)*(三跨两临近重点区段!$A:$A=D208)*(三跨两临近重点区段!$F:$F="现存区段"),0))),"")</f>
        <v/>
      </c>
      <c r="W208" s="268" t="str">
        <f t="array" ref="W208">IFERROR(IF(INDEX(三跨两临近重点区段!$F:$F,MATCH(1,(MONTH(三跨两临近重点区段!$D:$D)=8)*(三跨两临近重点区段!$A:$A=D208),0))="已取消","已取消",INDEX(三跨两临近重点区段!$D:$D,MATCH(1,(MONTH(三跨两临近重点区段!$D:$D)=8)*(三跨两临近重点区段!$A:$A=D208)*(三跨两临近重点区段!$F:$F="现存区段"),0))),"")</f>
        <v/>
      </c>
      <c r="X208" s="232" t="str">
        <f t="array" ref="X208">IFERROR(IF(INDEX(三跨两临近重点区段!$F:$F,MATCH(1,(MONTH(三跨两临近重点区段!$D:$D)=8)*(三跨两临近重点区段!$A:$A=D208),0))="已取消","已取消",INDEX(三跨两临近重点区段!$E:$E,MATCH(1,(MONTH(三跨两临近重点区段!$D:$D)=8)*(三跨两临近重点区段!$A:$A=D208)*(三跨两临近重点区段!$F:$F="现存区段"),0))),"")</f>
        <v/>
      </c>
      <c r="Y208" s="268" t="str">
        <f t="array" ref="Y208">IFERROR(IF(INDEX(三跨两临近重点区段!$F:$F,MATCH(1,(MONTH(三跨两临近重点区段!$D:$D)=9)*(三跨两临近重点区段!$A:$A=D208),0))="已取消","已取消",INDEX(三跨两临近重点区段!$D:$D,MATCH(1,(MONTH(三跨两临近重点区段!$D:$D)=9)*(三跨两临近重点区段!$A:$A=D208)*(三跨两临近重点区段!$F:$F="现存区段"),0))),"")</f>
        <v/>
      </c>
      <c r="Z208" s="232" t="str">
        <f t="array" ref="Z208">IFERROR(IF(INDEX(三跨两临近重点区段!$F:$F,MATCH(1,(MONTH(三跨两临近重点区段!$D:$D)=9)*(三跨两临近重点区段!$A:$A=D208),0))="已取消","已取消",INDEX(三跨两临近重点区段!$E:$E,MATCH(1,(MONTH(三跨两临近重点区段!$D:$D)=9)*(三跨两临近重点区段!$A:$A=D208)*(三跨两临近重点区段!$F:$F="现存区段"),0))),"")</f>
        <v/>
      </c>
      <c r="AA208" s="268" t="str">
        <f t="array" ref="AA208">IFERROR(IF(INDEX(三跨两临近重点区段!$F:$F,MATCH(1,(MONTH(三跨两临近重点区段!$D:$D)=10)*(三跨两临近重点区段!$A:$A=D208),0))="已取消","已取消",INDEX(三跨两临近重点区段!$D:$D,MATCH(1,(MONTH(三跨两临近重点区段!$D:$D)=10)*(三跨两临近重点区段!$A:$A=D208)*(三跨两临近重点区段!$F:$F="现存区段"),0))),"")</f>
        <v/>
      </c>
      <c r="AB208" s="72" t="str">
        <f t="array" ref="AB208">IFERROR(IF(INDEX(三跨两临近重点区段!$F:$F,MATCH(1,(MONTH(三跨两临近重点区段!$D:$D)=10)*(三跨两临近重点区段!$A:$A=D208),0))="已取消","已取消",INDEX(三跨两临近重点区段!$E:$E,MATCH(1,(MONTH(三跨两临近重点区段!$D:$D)=10)*(三跨两临近重点区段!$A:$A=D208)*(三跨两临近重点区段!$F:$F="现存区段"),0))),"")</f>
        <v/>
      </c>
      <c r="AC208" s="284" t="str">
        <f t="array" ref="AC208">IFERROR(IF(INDEX(三跨两临近重点区段!$F:$F,MATCH(1,(MONTH(三跨两临近重点区段!$D:$D)=11)*(三跨两临近重点区段!$A:$A=D208),0))="已取消","已取消",INDEX(三跨两临近重点区段!$D:$D,MATCH(1,(MONTH(三跨两临近重点区段!$D:$D)=11)*(三跨两临近重点区段!$A:$A=D208)*(三跨两临近重点区段!$F:$F="现存区段"),0))),"")</f>
        <v/>
      </c>
      <c r="AD208" s="72" t="str">
        <f t="array" ref="AD208">IFERROR(IF(INDEX(三跨两临近重点区段!$F:$F,MATCH(1,(MONTH(三跨两临近重点区段!$D:$D)=11)*(三跨两临近重点区段!$A:$A=D208),0))="已取消","已取消",INDEX(三跨两临近重点区段!$E:$E,MATCH(1,(MONTH(三跨两临近重点区段!$D:$D)=11)*(三跨两临近重点区段!$A:$A=D208)*(三跨两临近重点区段!$F:$F="现存区段"),0))),"")</f>
        <v/>
      </c>
      <c r="AE208" s="284" t="str">
        <f t="array" ref="AE208">IFERROR(IF(INDEX(三跨两临近重点区段!$F:$F,MATCH(1,(MONTH(三跨两临近重点区段!$D:$D)=12)*(三跨两临近重点区段!$A:$A=D208),0))="已取消","已取消",INDEX(三跨两临近重点区段!$D:$D,MATCH(1,(MONTH(三跨两临近重点区段!$D:$D)=12)*(三跨两临近重点区段!$A:$A=D208)*(三跨两临近重点区段!$F:$F="现存区段"),0))),"")</f>
        <v/>
      </c>
      <c r="AF208" s="72" t="str">
        <f t="array" ref="AF208">IFERROR(IF(INDEX(三跨两临近重点区段!$F:$F,MATCH(1,(MONTH(三跨两临近重点区段!$D:$D)=12)*(三跨两临近重点区段!$A:$A=D208),0))="已取消","已取消",INDEX(三跨两临近重点区段!$E:$E,MATCH(1,(MONTH(三跨两临近重点区段!$D:$D)=12)*(三跨两临近重点区段!$A:$A=D208)*(三跨两临近重点区段!$F:$F="现存区段"),0))),"")</f>
        <v/>
      </c>
      <c r="AH208" t="e">
        <f t="array" ref="AH208">INDEX(三跨两临近重点区段!$G:$G,MATCH(D208,三跨两临近重点区段!$A:$A,0))</f>
        <v>#N/A</v>
      </c>
      <c r="AI208" t="e">
        <f>INDEX(三跨两临近重点区段!$J:$J,MATCH(D208,三跨两临近重点区段!$A:$A,0))</f>
        <v>#N/A</v>
      </c>
    </row>
    <row r="209" ht="14.25" spans="1:35">
      <c r="A209" s="263" t="s">
        <v>150</v>
      </c>
      <c r="B209" s="264" t="s">
        <v>2461</v>
      </c>
      <c r="C209" s="263" t="s">
        <v>2304</v>
      </c>
      <c r="D209" s="263" t="s">
        <v>2462</v>
      </c>
      <c r="E209" s="265" t="s">
        <v>2458</v>
      </c>
      <c r="F209" s="264" t="s">
        <v>125</v>
      </c>
      <c r="G209" s="263" t="s">
        <v>971</v>
      </c>
      <c r="H209" s="263" t="s">
        <v>483</v>
      </c>
      <c r="I209" s="288"/>
      <c r="J209" s="196"/>
      <c r="K209" s="196"/>
      <c r="L209" s="196"/>
      <c r="M209" s="270"/>
      <c r="N209" s="270"/>
      <c r="O209" s="33"/>
      <c r="P209" s="107"/>
      <c r="Q209" s="279"/>
      <c r="R209" s="279"/>
      <c r="S209" s="282">
        <v>45464.6930555556</v>
      </c>
      <c r="T209" s="279" t="s">
        <v>2117</v>
      </c>
      <c r="U209" s="268" t="str">
        <f t="array" ref="U209">IFERROR(IF(INDEX(三跨两临近重点区段!$F:$F,MATCH(1,(MONTH(三跨两临近重点区段!$D:$D)=7)*(三跨两临近重点区段!$A:$A=D209),0))="已取消","已取消",INDEX(三跨两临近重点区段!$D:$D,MATCH(1,(MONTH(三跨两临近重点区段!$D:$D)=7)*(三跨两临近重点区段!$A:$A=D209)*(三跨两临近重点区段!$F:$F="现存区段"),0))),"")</f>
        <v/>
      </c>
      <c r="V209" s="232" t="str">
        <f t="array" ref="V209">IFERROR(IF(INDEX(三跨两临近重点区段!$F:$F,MATCH(1,(MONTH(三跨两临近重点区段!$D:$D)=7)*(三跨两临近重点区段!$A:$A=D209),0))="已取消","已取消",INDEX(三跨两临近重点区段!$E:$E,MATCH(1,(MONTH(三跨两临近重点区段!$D:$D)=7)*(三跨两临近重点区段!$A:$A=D209)*(三跨两临近重点区段!$F:$F="现存区段"),0))),"")</f>
        <v/>
      </c>
      <c r="W209" s="268" t="str">
        <f t="array" ref="W209">IFERROR(IF(INDEX(三跨两临近重点区段!$F:$F,MATCH(1,(MONTH(三跨两临近重点区段!$D:$D)=8)*(三跨两临近重点区段!$A:$A=D209),0))="已取消","已取消",INDEX(三跨两临近重点区段!$D:$D,MATCH(1,(MONTH(三跨两临近重点区段!$D:$D)=8)*(三跨两临近重点区段!$A:$A=D209)*(三跨两临近重点区段!$F:$F="现存区段"),0))),"")</f>
        <v/>
      </c>
      <c r="X209" s="232" t="str">
        <f t="array" ref="X209">IFERROR(IF(INDEX(三跨两临近重点区段!$F:$F,MATCH(1,(MONTH(三跨两临近重点区段!$D:$D)=8)*(三跨两临近重点区段!$A:$A=D209),0))="已取消","已取消",INDEX(三跨两临近重点区段!$E:$E,MATCH(1,(MONTH(三跨两临近重点区段!$D:$D)=8)*(三跨两临近重点区段!$A:$A=D209)*(三跨两临近重点区段!$F:$F="现存区段"),0))),"")</f>
        <v/>
      </c>
      <c r="Y209" s="268" t="str">
        <f t="array" ref="Y209">IFERROR(IF(INDEX(三跨两临近重点区段!$F:$F,MATCH(1,(MONTH(三跨两临近重点区段!$D:$D)=9)*(三跨两临近重点区段!$A:$A=D209),0))="已取消","已取消",INDEX(三跨两临近重点区段!$D:$D,MATCH(1,(MONTH(三跨两临近重点区段!$D:$D)=9)*(三跨两临近重点区段!$A:$A=D209)*(三跨两临近重点区段!$F:$F="现存区段"),0))),"")</f>
        <v/>
      </c>
      <c r="Z209" s="232" t="str">
        <f t="array" ref="Z209">IFERROR(IF(INDEX(三跨两临近重点区段!$F:$F,MATCH(1,(MONTH(三跨两临近重点区段!$D:$D)=9)*(三跨两临近重点区段!$A:$A=D209),0))="已取消","已取消",INDEX(三跨两临近重点区段!$E:$E,MATCH(1,(MONTH(三跨两临近重点区段!$D:$D)=9)*(三跨两临近重点区段!$A:$A=D209)*(三跨两临近重点区段!$F:$F="现存区段"),0))),"")</f>
        <v/>
      </c>
      <c r="AA209" s="268" t="str">
        <f t="array" ref="AA209">IFERROR(IF(INDEX(三跨两临近重点区段!$F:$F,MATCH(1,(MONTH(三跨两临近重点区段!$D:$D)=10)*(三跨两临近重点区段!$A:$A=D209),0))="已取消","已取消",INDEX(三跨两临近重点区段!$D:$D,MATCH(1,(MONTH(三跨两临近重点区段!$D:$D)=10)*(三跨两临近重点区段!$A:$A=D209)*(三跨两临近重点区段!$F:$F="现存区段"),0))),"")</f>
        <v/>
      </c>
      <c r="AB209" s="72" t="str">
        <f t="array" ref="AB209">IFERROR(IF(INDEX(三跨两临近重点区段!$F:$F,MATCH(1,(MONTH(三跨两临近重点区段!$D:$D)=10)*(三跨两临近重点区段!$A:$A=D209),0))="已取消","已取消",INDEX(三跨两临近重点区段!$E:$E,MATCH(1,(MONTH(三跨两临近重点区段!$D:$D)=10)*(三跨两临近重点区段!$A:$A=D209)*(三跨两临近重点区段!$F:$F="现存区段"),0))),"")</f>
        <v/>
      </c>
      <c r="AC209" s="284" t="str">
        <f t="array" ref="AC209">IFERROR(IF(INDEX(三跨两临近重点区段!$F:$F,MATCH(1,(MONTH(三跨两临近重点区段!$D:$D)=11)*(三跨两临近重点区段!$A:$A=D209),0))="已取消","已取消",INDEX(三跨两临近重点区段!$D:$D,MATCH(1,(MONTH(三跨两临近重点区段!$D:$D)=11)*(三跨两临近重点区段!$A:$A=D209)*(三跨两临近重点区段!$F:$F="现存区段"),0))),"")</f>
        <v/>
      </c>
      <c r="AD209" s="72" t="str">
        <f t="array" ref="AD209">IFERROR(IF(INDEX(三跨两临近重点区段!$F:$F,MATCH(1,(MONTH(三跨两临近重点区段!$D:$D)=11)*(三跨两临近重点区段!$A:$A=D209),0))="已取消","已取消",INDEX(三跨两临近重点区段!$E:$E,MATCH(1,(MONTH(三跨两临近重点区段!$D:$D)=11)*(三跨两临近重点区段!$A:$A=D209)*(三跨两临近重点区段!$F:$F="现存区段"),0))),"")</f>
        <v/>
      </c>
      <c r="AE209" s="284" t="str">
        <f t="array" ref="AE209">IFERROR(IF(INDEX(三跨两临近重点区段!$F:$F,MATCH(1,(MONTH(三跨两临近重点区段!$D:$D)=12)*(三跨两临近重点区段!$A:$A=D209),0))="已取消","已取消",INDEX(三跨两临近重点区段!$D:$D,MATCH(1,(MONTH(三跨两临近重点区段!$D:$D)=12)*(三跨两临近重点区段!$A:$A=D209)*(三跨两临近重点区段!$F:$F="现存区段"),0))),"")</f>
        <v/>
      </c>
      <c r="AF209" s="72" t="str">
        <f t="array" ref="AF209">IFERROR(IF(INDEX(三跨两临近重点区段!$F:$F,MATCH(1,(MONTH(三跨两临近重点区段!$D:$D)=12)*(三跨两临近重点区段!$A:$A=D209),0))="已取消","已取消",INDEX(三跨两临近重点区段!$E:$E,MATCH(1,(MONTH(三跨两临近重点区段!$D:$D)=12)*(三跨两临近重点区段!$A:$A=D209)*(三跨两临近重点区段!$F:$F="现存区段"),0))),"")</f>
        <v/>
      </c>
      <c r="AH209" t="e">
        <f t="array" ref="AH209">INDEX(三跨两临近重点区段!$G:$G,MATCH(D209,三跨两临近重点区段!$A:$A,0))</f>
        <v>#N/A</v>
      </c>
      <c r="AI209" t="e">
        <f>INDEX(三跨两临近重点区段!$J:$J,MATCH(D209,三跨两临近重点区段!$A:$A,0))</f>
        <v>#N/A</v>
      </c>
    </row>
    <row r="210" ht="14.25" spans="1:35">
      <c r="A210" s="263" t="s">
        <v>150</v>
      </c>
      <c r="B210" s="264" t="s">
        <v>2459</v>
      </c>
      <c r="C210" s="263" t="s">
        <v>2126</v>
      </c>
      <c r="D210" s="263" t="s">
        <v>2463</v>
      </c>
      <c r="E210" s="265" t="s">
        <v>2458</v>
      </c>
      <c r="F210" s="264" t="s">
        <v>125</v>
      </c>
      <c r="G210" s="263" t="s">
        <v>971</v>
      </c>
      <c r="H210" s="263" t="s">
        <v>483</v>
      </c>
      <c r="I210" s="288"/>
      <c r="J210" s="196"/>
      <c r="K210" s="196"/>
      <c r="L210" s="196"/>
      <c r="M210" s="270"/>
      <c r="N210" s="270"/>
      <c r="O210" s="33"/>
      <c r="P210" s="107"/>
      <c r="Q210" s="279"/>
      <c r="R210" s="279"/>
      <c r="S210" s="282">
        <v>45457.5069444444</v>
      </c>
      <c r="T210" s="279" t="s">
        <v>2117</v>
      </c>
      <c r="U210" s="268" t="str">
        <f t="array" ref="U210">IFERROR(IF(INDEX(三跨两临近重点区段!$F:$F,MATCH(1,(MONTH(三跨两临近重点区段!$D:$D)=7)*(三跨两临近重点区段!$A:$A=D210),0))="已取消","已取消",INDEX(三跨两临近重点区段!$D:$D,MATCH(1,(MONTH(三跨两临近重点区段!$D:$D)=7)*(三跨两临近重点区段!$A:$A=D210)*(三跨两临近重点区段!$F:$F="现存区段"),0))),"")</f>
        <v/>
      </c>
      <c r="V210" s="232" t="str">
        <f t="array" ref="V210">IFERROR(IF(INDEX(三跨两临近重点区段!$F:$F,MATCH(1,(MONTH(三跨两临近重点区段!$D:$D)=7)*(三跨两临近重点区段!$A:$A=D210),0))="已取消","已取消",INDEX(三跨两临近重点区段!$E:$E,MATCH(1,(MONTH(三跨两临近重点区段!$D:$D)=7)*(三跨两临近重点区段!$A:$A=D210)*(三跨两临近重点区段!$F:$F="现存区段"),0))),"")</f>
        <v/>
      </c>
      <c r="W210" s="268" t="str">
        <f t="array" ref="W210">IFERROR(IF(INDEX(三跨两临近重点区段!$F:$F,MATCH(1,(MONTH(三跨两临近重点区段!$D:$D)=8)*(三跨两临近重点区段!$A:$A=D210),0))="已取消","已取消",INDEX(三跨两临近重点区段!$D:$D,MATCH(1,(MONTH(三跨两临近重点区段!$D:$D)=8)*(三跨两临近重点区段!$A:$A=D210)*(三跨两临近重点区段!$F:$F="现存区段"),0))),"")</f>
        <v/>
      </c>
      <c r="X210" s="232" t="str">
        <f t="array" ref="X210">IFERROR(IF(INDEX(三跨两临近重点区段!$F:$F,MATCH(1,(MONTH(三跨两临近重点区段!$D:$D)=8)*(三跨两临近重点区段!$A:$A=D210),0))="已取消","已取消",INDEX(三跨两临近重点区段!$E:$E,MATCH(1,(MONTH(三跨两临近重点区段!$D:$D)=8)*(三跨两临近重点区段!$A:$A=D210)*(三跨两临近重点区段!$F:$F="现存区段"),0))),"")</f>
        <v/>
      </c>
      <c r="Y210" s="268" t="str">
        <f t="array" ref="Y210">IFERROR(IF(INDEX(三跨两临近重点区段!$F:$F,MATCH(1,(MONTH(三跨两临近重点区段!$D:$D)=9)*(三跨两临近重点区段!$A:$A=D210),0))="已取消","已取消",INDEX(三跨两临近重点区段!$D:$D,MATCH(1,(MONTH(三跨两临近重点区段!$D:$D)=9)*(三跨两临近重点区段!$A:$A=D210)*(三跨两临近重点区段!$F:$F="现存区段"),0))),"")</f>
        <v/>
      </c>
      <c r="Z210" s="232" t="str">
        <f t="array" ref="Z210">IFERROR(IF(INDEX(三跨两临近重点区段!$F:$F,MATCH(1,(MONTH(三跨两临近重点区段!$D:$D)=9)*(三跨两临近重点区段!$A:$A=D210),0))="已取消","已取消",INDEX(三跨两临近重点区段!$E:$E,MATCH(1,(MONTH(三跨两临近重点区段!$D:$D)=9)*(三跨两临近重点区段!$A:$A=D210)*(三跨两临近重点区段!$F:$F="现存区段"),0))),"")</f>
        <v/>
      </c>
      <c r="AA210" s="268" t="str">
        <f t="array" ref="AA210">IFERROR(IF(INDEX(三跨两临近重点区段!$F:$F,MATCH(1,(MONTH(三跨两临近重点区段!$D:$D)=10)*(三跨两临近重点区段!$A:$A=D210),0))="已取消","已取消",INDEX(三跨两临近重点区段!$D:$D,MATCH(1,(MONTH(三跨两临近重点区段!$D:$D)=10)*(三跨两临近重点区段!$A:$A=D210)*(三跨两临近重点区段!$F:$F="现存区段"),0))),"")</f>
        <v/>
      </c>
      <c r="AB210" s="72" t="str">
        <f t="array" ref="AB210">IFERROR(IF(INDEX(三跨两临近重点区段!$F:$F,MATCH(1,(MONTH(三跨两临近重点区段!$D:$D)=10)*(三跨两临近重点区段!$A:$A=D210),0))="已取消","已取消",INDEX(三跨两临近重点区段!$E:$E,MATCH(1,(MONTH(三跨两临近重点区段!$D:$D)=10)*(三跨两临近重点区段!$A:$A=D210)*(三跨两临近重点区段!$F:$F="现存区段"),0))),"")</f>
        <v/>
      </c>
      <c r="AC210" s="284" t="str">
        <f t="array" ref="AC210">IFERROR(IF(INDEX(三跨两临近重点区段!$F:$F,MATCH(1,(MONTH(三跨两临近重点区段!$D:$D)=11)*(三跨两临近重点区段!$A:$A=D210),0))="已取消","已取消",INDEX(三跨两临近重点区段!$D:$D,MATCH(1,(MONTH(三跨两临近重点区段!$D:$D)=11)*(三跨两临近重点区段!$A:$A=D210)*(三跨两临近重点区段!$F:$F="现存区段"),0))),"")</f>
        <v/>
      </c>
      <c r="AD210" s="72" t="str">
        <f t="array" ref="AD210">IFERROR(IF(INDEX(三跨两临近重点区段!$F:$F,MATCH(1,(MONTH(三跨两临近重点区段!$D:$D)=11)*(三跨两临近重点区段!$A:$A=D210),0))="已取消","已取消",INDEX(三跨两临近重点区段!$E:$E,MATCH(1,(MONTH(三跨两临近重点区段!$D:$D)=11)*(三跨两临近重点区段!$A:$A=D210)*(三跨两临近重点区段!$F:$F="现存区段"),0))),"")</f>
        <v/>
      </c>
      <c r="AE210" s="284" t="str">
        <f t="array" ref="AE210">IFERROR(IF(INDEX(三跨两临近重点区段!$F:$F,MATCH(1,(MONTH(三跨两临近重点区段!$D:$D)=12)*(三跨两临近重点区段!$A:$A=D210),0))="已取消","已取消",INDEX(三跨两临近重点区段!$D:$D,MATCH(1,(MONTH(三跨两临近重点区段!$D:$D)=12)*(三跨两临近重点区段!$A:$A=D210)*(三跨两临近重点区段!$F:$F="现存区段"),0))),"")</f>
        <v/>
      </c>
      <c r="AF210" s="72" t="str">
        <f t="array" ref="AF210">IFERROR(IF(INDEX(三跨两临近重点区段!$F:$F,MATCH(1,(MONTH(三跨两临近重点区段!$D:$D)=12)*(三跨两临近重点区段!$A:$A=D210),0))="已取消","已取消",INDEX(三跨两临近重点区段!$E:$E,MATCH(1,(MONTH(三跨两临近重点区段!$D:$D)=12)*(三跨两临近重点区段!$A:$A=D210)*(三跨两临近重点区段!$F:$F="现存区段"),0))),"")</f>
        <v/>
      </c>
      <c r="AH210" t="e">
        <f t="array" ref="AH210">INDEX(三跨两临近重点区段!$G:$G,MATCH(D210,三跨两临近重点区段!$A:$A,0))</f>
        <v>#N/A</v>
      </c>
      <c r="AI210" t="e">
        <f>INDEX(三跨两临近重点区段!$J:$J,MATCH(D210,三跨两临近重点区段!$A:$A,0))</f>
        <v>#N/A</v>
      </c>
    </row>
    <row r="211" ht="14.25" spans="1:35">
      <c r="A211" s="263" t="s">
        <v>150</v>
      </c>
      <c r="B211" s="264" t="s">
        <v>2461</v>
      </c>
      <c r="C211" s="263" t="s">
        <v>2126</v>
      </c>
      <c r="D211" s="263" t="s">
        <v>2464</v>
      </c>
      <c r="E211" s="265" t="s">
        <v>2458</v>
      </c>
      <c r="F211" s="264" t="s">
        <v>125</v>
      </c>
      <c r="G211" s="263" t="s">
        <v>971</v>
      </c>
      <c r="H211" s="263" t="s">
        <v>483</v>
      </c>
      <c r="I211" s="288"/>
      <c r="J211" s="196"/>
      <c r="K211" s="196"/>
      <c r="L211" s="196"/>
      <c r="M211" s="270"/>
      <c r="N211" s="270"/>
      <c r="O211" s="33"/>
      <c r="P211" s="107"/>
      <c r="Q211" s="279"/>
      <c r="R211" s="279"/>
      <c r="S211" s="282">
        <v>45464.6930555556</v>
      </c>
      <c r="T211" s="279" t="s">
        <v>2117</v>
      </c>
      <c r="U211" s="268" t="str">
        <f t="array" ref="U211">IFERROR(IF(INDEX(三跨两临近重点区段!$F:$F,MATCH(1,(MONTH(三跨两临近重点区段!$D:$D)=7)*(三跨两临近重点区段!$A:$A=D211),0))="已取消","已取消",INDEX(三跨两临近重点区段!$D:$D,MATCH(1,(MONTH(三跨两临近重点区段!$D:$D)=7)*(三跨两临近重点区段!$A:$A=D211)*(三跨两临近重点区段!$F:$F="现存区段"),0))),"")</f>
        <v/>
      </c>
      <c r="V211" s="232" t="str">
        <f t="array" ref="V211">IFERROR(IF(INDEX(三跨两临近重点区段!$F:$F,MATCH(1,(MONTH(三跨两临近重点区段!$D:$D)=7)*(三跨两临近重点区段!$A:$A=D211),0))="已取消","已取消",INDEX(三跨两临近重点区段!$E:$E,MATCH(1,(MONTH(三跨两临近重点区段!$D:$D)=7)*(三跨两临近重点区段!$A:$A=D211)*(三跨两临近重点区段!$F:$F="现存区段"),0))),"")</f>
        <v/>
      </c>
      <c r="W211" s="268" t="str">
        <f t="array" ref="W211">IFERROR(IF(INDEX(三跨两临近重点区段!$F:$F,MATCH(1,(MONTH(三跨两临近重点区段!$D:$D)=8)*(三跨两临近重点区段!$A:$A=D211),0))="已取消","已取消",INDEX(三跨两临近重点区段!$D:$D,MATCH(1,(MONTH(三跨两临近重点区段!$D:$D)=8)*(三跨两临近重点区段!$A:$A=D211)*(三跨两临近重点区段!$F:$F="现存区段"),0))),"")</f>
        <v/>
      </c>
      <c r="X211" s="232" t="str">
        <f t="array" ref="X211">IFERROR(IF(INDEX(三跨两临近重点区段!$F:$F,MATCH(1,(MONTH(三跨两临近重点区段!$D:$D)=8)*(三跨两临近重点区段!$A:$A=D211),0))="已取消","已取消",INDEX(三跨两临近重点区段!$E:$E,MATCH(1,(MONTH(三跨两临近重点区段!$D:$D)=8)*(三跨两临近重点区段!$A:$A=D211)*(三跨两临近重点区段!$F:$F="现存区段"),0))),"")</f>
        <v/>
      </c>
      <c r="Y211" s="268" t="str">
        <f t="array" ref="Y211">IFERROR(IF(INDEX(三跨两临近重点区段!$F:$F,MATCH(1,(MONTH(三跨两临近重点区段!$D:$D)=9)*(三跨两临近重点区段!$A:$A=D211),0))="已取消","已取消",INDEX(三跨两临近重点区段!$D:$D,MATCH(1,(MONTH(三跨两临近重点区段!$D:$D)=9)*(三跨两临近重点区段!$A:$A=D211)*(三跨两临近重点区段!$F:$F="现存区段"),0))),"")</f>
        <v/>
      </c>
      <c r="Z211" s="232" t="str">
        <f t="array" ref="Z211">IFERROR(IF(INDEX(三跨两临近重点区段!$F:$F,MATCH(1,(MONTH(三跨两临近重点区段!$D:$D)=9)*(三跨两临近重点区段!$A:$A=D211),0))="已取消","已取消",INDEX(三跨两临近重点区段!$E:$E,MATCH(1,(MONTH(三跨两临近重点区段!$D:$D)=9)*(三跨两临近重点区段!$A:$A=D211)*(三跨两临近重点区段!$F:$F="现存区段"),0))),"")</f>
        <v/>
      </c>
      <c r="AA211" s="268" t="str">
        <f t="array" ref="AA211">IFERROR(IF(INDEX(三跨两临近重点区段!$F:$F,MATCH(1,(MONTH(三跨两临近重点区段!$D:$D)=10)*(三跨两临近重点区段!$A:$A=D211),0))="已取消","已取消",INDEX(三跨两临近重点区段!$D:$D,MATCH(1,(MONTH(三跨两临近重点区段!$D:$D)=10)*(三跨两临近重点区段!$A:$A=D211)*(三跨两临近重点区段!$F:$F="现存区段"),0))),"")</f>
        <v/>
      </c>
      <c r="AB211" s="72" t="str">
        <f t="array" ref="AB211">IFERROR(IF(INDEX(三跨两临近重点区段!$F:$F,MATCH(1,(MONTH(三跨两临近重点区段!$D:$D)=10)*(三跨两临近重点区段!$A:$A=D211),0))="已取消","已取消",INDEX(三跨两临近重点区段!$E:$E,MATCH(1,(MONTH(三跨两临近重点区段!$D:$D)=10)*(三跨两临近重点区段!$A:$A=D211)*(三跨两临近重点区段!$F:$F="现存区段"),0))),"")</f>
        <v/>
      </c>
      <c r="AC211" s="284" t="str">
        <f t="array" ref="AC211">IFERROR(IF(INDEX(三跨两临近重点区段!$F:$F,MATCH(1,(MONTH(三跨两临近重点区段!$D:$D)=11)*(三跨两临近重点区段!$A:$A=D211),0))="已取消","已取消",INDEX(三跨两临近重点区段!$D:$D,MATCH(1,(MONTH(三跨两临近重点区段!$D:$D)=11)*(三跨两临近重点区段!$A:$A=D211)*(三跨两临近重点区段!$F:$F="现存区段"),0))),"")</f>
        <v/>
      </c>
      <c r="AD211" s="72" t="str">
        <f t="array" ref="AD211">IFERROR(IF(INDEX(三跨两临近重点区段!$F:$F,MATCH(1,(MONTH(三跨两临近重点区段!$D:$D)=11)*(三跨两临近重点区段!$A:$A=D211),0))="已取消","已取消",INDEX(三跨两临近重点区段!$E:$E,MATCH(1,(MONTH(三跨两临近重点区段!$D:$D)=11)*(三跨两临近重点区段!$A:$A=D211)*(三跨两临近重点区段!$F:$F="现存区段"),0))),"")</f>
        <v/>
      </c>
      <c r="AE211" s="284" t="str">
        <f t="array" ref="AE211">IFERROR(IF(INDEX(三跨两临近重点区段!$F:$F,MATCH(1,(MONTH(三跨两临近重点区段!$D:$D)=12)*(三跨两临近重点区段!$A:$A=D211),0))="已取消","已取消",INDEX(三跨两临近重点区段!$D:$D,MATCH(1,(MONTH(三跨两临近重点区段!$D:$D)=12)*(三跨两临近重点区段!$A:$A=D211)*(三跨两临近重点区段!$F:$F="现存区段"),0))),"")</f>
        <v/>
      </c>
      <c r="AF211" s="72" t="str">
        <f t="array" ref="AF211">IFERROR(IF(INDEX(三跨两临近重点区段!$F:$F,MATCH(1,(MONTH(三跨两临近重点区段!$D:$D)=12)*(三跨两临近重点区段!$A:$A=D211),0))="已取消","已取消",INDEX(三跨两临近重点区段!$E:$E,MATCH(1,(MONTH(三跨两临近重点区段!$D:$D)=12)*(三跨两临近重点区段!$A:$A=D211)*(三跨两临近重点区段!$F:$F="现存区段"),0))),"")</f>
        <v/>
      </c>
      <c r="AH211" t="e">
        <f t="array" ref="AH211">INDEX(三跨两临近重点区段!$G:$G,MATCH(D211,三跨两临近重点区段!$A:$A,0))</f>
        <v>#N/A</v>
      </c>
      <c r="AI211" t="e">
        <f>INDEX(三跨两临近重点区段!$J:$J,MATCH(D211,三跨两临近重点区段!$A:$A,0))</f>
        <v>#N/A</v>
      </c>
    </row>
    <row r="212" ht="14.25" spans="1:35">
      <c r="A212" s="263" t="s">
        <v>150</v>
      </c>
      <c r="B212" s="264" t="s">
        <v>2455</v>
      </c>
      <c r="C212" s="263" t="s">
        <v>2465</v>
      </c>
      <c r="D212" s="263" t="s">
        <v>2466</v>
      </c>
      <c r="E212" s="265" t="s">
        <v>2458</v>
      </c>
      <c r="F212" s="264" t="s">
        <v>125</v>
      </c>
      <c r="G212" s="263" t="s">
        <v>620</v>
      </c>
      <c r="H212" s="263" t="s">
        <v>445</v>
      </c>
      <c r="I212" s="288"/>
      <c r="J212" s="196"/>
      <c r="K212" s="196"/>
      <c r="L212" s="196"/>
      <c r="M212" s="270"/>
      <c r="N212" s="270"/>
      <c r="O212" s="33"/>
      <c r="P212" s="107"/>
      <c r="Q212" s="279"/>
      <c r="R212" s="279"/>
      <c r="S212" s="282">
        <v>45457.5069444444</v>
      </c>
      <c r="T212" s="279" t="s">
        <v>2117</v>
      </c>
      <c r="U212" s="268" t="str">
        <f t="array" ref="U212">IFERROR(IF(INDEX(三跨两临近重点区段!$F:$F,MATCH(1,(MONTH(三跨两临近重点区段!$D:$D)=7)*(三跨两临近重点区段!$A:$A=D212),0))="已取消","已取消",INDEX(三跨两临近重点区段!$D:$D,MATCH(1,(MONTH(三跨两临近重点区段!$D:$D)=7)*(三跨两临近重点区段!$A:$A=D212)*(三跨两临近重点区段!$F:$F="现存区段"),0))),"")</f>
        <v/>
      </c>
      <c r="V212" s="232" t="str">
        <f t="array" ref="V212">IFERROR(IF(INDEX(三跨两临近重点区段!$F:$F,MATCH(1,(MONTH(三跨两临近重点区段!$D:$D)=7)*(三跨两临近重点区段!$A:$A=D212),0))="已取消","已取消",INDEX(三跨两临近重点区段!$E:$E,MATCH(1,(MONTH(三跨两临近重点区段!$D:$D)=7)*(三跨两临近重点区段!$A:$A=D212)*(三跨两临近重点区段!$F:$F="现存区段"),0))),"")</f>
        <v/>
      </c>
      <c r="W212" s="268" t="str">
        <f t="array" ref="W212">IFERROR(IF(INDEX(三跨两临近重点区段!$F:$F,MATCH(1,(MONTH(三跨两临近重点区段!$D:$D)=8)*(三跨两临近重点区段!$A:$A=D212),0))="已取消","已取消",INDEX(三跨两临近重点区段!$D:$D,MATCH(1,(MONTH(三跨两临近重点区段!$D:$D)=8)*(三跨两临近重点区段!$A:$A=D212)*(三跨两临近重点区段!$F:$F="现存区段"),0))),"")</f>
        <v/>
      </c>
      <c r="X212" s="232" t="str">
        <f t="array" ref="X212">IFERROR(IF(INDEX(三跨两临近重点区段!$F:$F,MATCH(1,(MONTH(三跨两临近重点区段!$D:$D)=8)*(三跨两临近重点区段!$A:$A=D212),0))="已取消","已取消",INDEX(三跨两临近重点区段!$E:$E,MATCH(1,(MONTH(三跨两临近重点区段!$D:$D)=8)*(三跨两临近重点区段!$A:$A=D212)*(三跨两临近重点区段!$F:$F="现存区段"),0))),"")</f>
        <v/>
      </c>
      <c r="Y212" s="268" t="str">
        <f t="array" ref="Y212">IFERROR(IF(INDEX(三跨两临近重点区段!$F:$F,MATCH(1,(MONTH(三跨两临近重点区段!$D:$D)=9)*(三跨两临近重点区段!$A:$A=D212),0))="已取消","已取消",INDEX(三跨两临近重点区段!$D:$D,MATCH(1,(MONTH(三跨两临近重点区段!$D:$D)=9)*(三跨两临近重点区段!$A:$A=D212)*(三跨两临近重点区段!$F:$F="现存区段"),0))),"")</f>
        <v/>
      </c>
      <c r="Z212" s="232" t="str">
        <f t="array" ref="Z212">IFERROR(IF(INDEX(三跨两临近重点区段!$F:$F,MATCH(1,(MONTH(三跨两临近重点区段!$D:$D)=9)*(三跨两临近重点区段!$A:$A=D212),0))="已取消","已取消",INDEX(三跨两临近重点区段!$E:$E,MATCH(1,(MONTH(三跨两临近重点区段!$D:$D)=9)*(三跨两临近重点区段!$A:$A=D212)*(三跨两临近重点区段!$F:$F="现存区段"),0))),"")</f>
        <v/>
      </c>
      <c r="AA212" s="268" t="str">
        <f t="array" ref="AA212">IFERROR(IF(INDEX(三跨两临近重点区段!$F:$F,MATCH(1,(MONTH(三跨两临近重点区段!$D:$D)=10)*(三跨两临近重点区段!$A:$A=D212),0))="已取消","已取消",INDEX(三跨两临近重点区段!$D:$D,MATCH(1,(MONTH(三跨两临近重点区段!$D:$D)=10)*(三跨两临近重点区段!$A:$A=D212)*(三跨两临近重点区段!$F:$F="现存区段"),0))),"")</f>
        <v/>
      </c>
      <c r="AB212" s="72" t="str">
        <f t="array" ref="AB212">IFERROR(IF(INDEX(三跨两临近重点区段!$F:$F,MATCH(1,(MONTH(三跨两临近重点区段!$D:$D)=10)*(三跨两临近重点区段!$A:$A=D212),0))="已取消","已取消",INDEX(三跨两临近重点区段!$E:$E,MATCH(1,(MONTH(三跨两临近重点区段!$D:$D)=10)*(三跨两临近重点区段!$A:$A=D212)*(三跨两临近重点区段!$F:$F="现存区段"),0))),"")</f>
        <v/>
      </c>
      <c r="AC212" s="284" t="str">
        <f t="array" ref="AC212">IFERROR(IF(INDEX(三跨两临近重点区段!$F:$F,MATCH(1,(MONTH(三跨两临近重点区段!$D:$D)=11)*(三跨两临近重点区段!$A:$A=D212),0))="已取消","已取消",INDEX(三跨两临近重点区段!$D:$D,MATCH(1,(MONTH(三跨两临近重点区段!$D:$D)=11)*(三跨两临近重点区段!$A:$A=D212)*(三跨两临近重点区段!$F:$F="现存区段"),0))),"")</f>
        <v/>
      </c>
      <c r="AD212" s="72" t="str">
        <f t="array" ref="AD212">IFERROR(IF(INDEX(三跨两临近重点区段!$F:$F,MATCH(1,(MONTH(三跨两临近重点区段!$D:$D)=11)*(三跨两临近重点区段!$A:$A=D212),0))="已取消","已取消",INDEX(三跨两临近重点区段!$E:$E,MATCH(1,(MONTH(三跨两临近重点区段!$D:$D)=11)*(三跨两临近重点区段!$A:$A=D212)*(三跨两临近重点区段!$F:$F="现存区段"),0))),"")</f>
        <v/>
      </c>
      <c r="AE212" s="284" t="str">
        <f t="array" ref="AE212">IFERROR(IF(INDEX(三跨两临近重点区段!$F:$F,MATCH(1,(MONTH(三跨两临近重点区段!$D:$D)=12)*(三跨两临近重点区段!$A:$A=D212),0))="已取消","已取消",INDEX(三跨两临近重点区段!$D:$D,MATCH(1,(MONTH(三跨两临近重点区段!$D:$D)=12)*(三跨两临近重点区段!$A:$A=D212)*(三跨两临近重点区段!$F:$F="现存区段"),0))),"")</f>
        <v/>
      </c>
      <c r="AF212" s="72" t="str">
        <f t="array" ref="AF212">IFERROR(IF(INDEX(三跨两临近重点区段!$F:$F,MATCH(1,(MONTH(三跨两临近重点区段!$D:$D)=12)*(三跨两临近重点区段!$A:$A=D212),0))="已取消","已取消",INDEX(三跨两临近重点区段!$E:$E,MATCH(1,(MONTH(三跨两临近重点区段!$D:$D)=12)*(三跨两临近重点区段!$A:$A=D212)*(三跨两临近重点区段!$F:$F="现存区段"),0))),"")</f>
        <v/>
      </c>
      <c r="AH212" t="e">
        <f t="array" ref="AH212">INDEX(三跨两临近重点区段!$G:$G,MATCH(D212,三跨两临近重点区段!$A:$A,0))</f>
        <v>#N/A</v>
      </c>
      <c r="AI212" t="e">
        <f>INDEX(三跨两临近重点区段!$J:$J,MATCH(D212,三跨两临近重点区段!$A:$A,0))</f>
        <v>#N/A</v>
      </c>
    </row>
    <row r="213" ht="14.25" spans="1:35">
      <c r="A213" s="263" t="s">
        <v>150</v>
      </c>
      <c r="B213" s="264" t="s">
        <v>2455</v>
      </c>
      <c r="C213" s="263" t="s">
        <v>2159</v>
      </c>
      <c r="D213" s="263" t="s">
        <v>2467</v>
      </c>
      <c r="E213" s="265" t="s">
        <v>2458</v>
      </c>
      <c r="F213" s="264" t="s">
        <v>125</v>
      </c>
      <c r="G213" s="263" t="s">
        <v>620</v>
      </c>
      <c r="H213" s="263" t="s">
        <v>445</v>
      </c>
      <c r="I213" s="288"/>
      <c r="J213" s="196"/>
      <c r="K213" s="196"/>
      <c r="L213" s="196"/>
      <c r="M213" s="270"/>
      <c r="N213" s="270"/>
      <c r="O213" s="33"/>
      <c r="P213" s="107"/>
      <c r="Q213" s="279"/>
      <c r="R213" s="279"/>
      <c r="S213" s="282">
        <v>45457.5069444444</v>
      </c>
      <c r="T213" s="279" t="s">
        <v>2117</v>
      </c>
      <c r="U213" s="268" t="str">
        <f t="array" ref="U213">IFERROR(IF(INDEX(三跨两临近重点区段!$F:$F,MATCH(1,(MONTH(三跨两临近重点区段!$D:$D)=7)*(三跨两临近重点区段!$A:$A=D213),0))="已取消","已取消",INDEX(三跨两临近重点区段!$D:$D,MATCH(1,(MONTH(三跨两临近重点区段!$D:$D)=7)*(三跨两临近重点区段!$A:$A=D213)*(三跨两临近重点区段!$F:$F="现存区段"),0))),"")</f>
        <v/>
      </c>
      <c r="V213" s="232" t="str">
        <f t="array" ref="V213">IFERROR(IF(INDEX(三跨两临近重点区段!$F:$F,MATCH(1,(MONTH(三跨两临近重点区段!$D:$D)=7)*(三跨两临近重点区段!$A:$A=D213),0))="已取消","已取消",INDEX(三跨两临近重点区段!$E:$E,MATCH(1,(MONTH(三跨两临近重点区段!$D:$D)=7)*(三跨两临近重点区段!$A:$A=D213)*(三跨两临近重点区段!$F:$F="现存区段"),0))),"")</f>
        <v/>
      </c>
      <c r="W213" s="268" t="str">
        <f t="array" ref="W213">IFERROR(IF(INDEX(三跨两临近重点区段!$F:$F,MATCH(1,(MONTH(三跨两临近重点区段!$D:$D)=8)*(三跨两临近重点区段!$A:$A=D213),0))="已取消","已取消",INDEX(三跨两临近重点区段!$D:$D,MATCH(1,(MONTH(三跨两临近重点区段!$D:$D)=8)*(三跨两临近重点区段!$A:$A=D213)*(三跨两临近重点区段!$F:$F="现存区段"),0))),"")</f>
        <v/>
      </c>
      <c r="X213" s="232" t="str">
        <f t="array" ref="X213">IFERROR(IF(INDEX(三跨两临近重点区段!$F:$F,MATCH(1,(MONTH(三跨两临近重点区段!$D:$D)=8)*(三跨两临近重点区段!$A:$A=D213),0))="已取消","已取消",INDEX(三跨两临近重点区段!$E:$E,MATCH(1,(MONTH(三跨两临近重点区段!$D:$D)=8)*(三跨两临近重点区段!$A:$A=D213)*(三跨两临近重点区段!$F:$F="现存区段"),0))),"")</f>
        <v/>
      </c>
      <c r="Y213" s="268" t="str">
        <f t="array" ref="Y213">IFERROR(IF(INDEX(三跨两临近重点区段!$F:$F,MATCH(1,(MONTH(三跨两临近重点区段!$D:$D)=9)*(三跨两临近重点区段!$A:$A=D213),0))="已取消","已取消",INDEX(三跨两临近重点区段!$D:$D,MATCH(1,(MONTH(三跨两临近重点区段!$D:$D)=9)*(三跨两临近重点区段!$A:$A=D213)*(三跨两临近重点区段!$F:$F="现存区段"),0))),"")</f>
        <v/>
      </c>
      <c r="Z213" s="232" t="str">
        <f t="array" ref="Z213">IFERROR(IF(INDEX(三跨两临近重点区段!$F:$F,MATCH(1,(MONTH(三跨两临近重点区段!$D:$D)=9)*(三跨两临近重点区段!$A:$A=D213),0))="已取消","已取消",INDEX(三跨两临近重点区段!$E:$E,MATCH(1,(MONTH(三跨两临近重点区段!$D:$D)=9)*(三跨两临近重点区段!$A:$A=D213)*(三跨两临近重点区段!$F:$F="现存区段"),0))),"")</f>
        <v/>
      </c>
      <c r="AA213" s="268" t="str">
        <f t="array" ref="AA213">IFERROR(IF(INDEX(三跨两临近重点区段!$F:$F,MATCH(1,(MONTH(三跨两临近重点区段!$D:$D)=10)*(三跨两临近重点区段!$A:$A=D213),0))="已取消","已取消",INDEX(三跨两临近重点区段!$D:$D,MATCH(1,(MONTH(三跨两临近重点区段!$D:$D)=10)*(三跨两临近重点区段!$A:$A=D213)*(三跨两临近重点区段!$F:$F="现存区段"),0))),"")</f>
        <v/>
      </c>
      <c r="AB213" s="72" t="str">
        <f t="array" ref="AB213">IFERROR(IF(INDEX(三跨两临近重点区段!$F:$F,MATCH(1,(MONTH(三跨两临近重点区段!$D:$D)=10)*(三跨两临近重点区段!$A:$A=D213),0))="已取消","已取消",INDEX(三跨两临近重点区段!$E:$E,MATCH(1,(MONTH(三跨两临近重点区段!$D:$D)=10)*(三跨两临近重点区段!$A:$A=D213)*(三跨两临近重点区段!$F:$F="现存区段"),0))),"")</f>
        <v/>
      </c>
      <c r="AC213" s="284" t="str">
        <f t="array" ref="AC213">IFERROR(IF(INDEX(三跨两临近重点区段!$F:$F,MATCH(1,(MONTH(三跨两临近重点区段!$D:$D)=11)*(三跨两临近重点区段!$A:$A=D213),0))="已取消","已取消",INDEX(三跨两临近重点区段!$D:$D,MATCH(1,(MONTH(三跨两临近重点区段!$D:$D)=11)*(三跨两临近重点区段!$A:$A=D213)*(三跨两临近重点区段!$F:$F="现存区段"),0))),"")</f>
        <v/>
      </c>
      <c r="AD213" s="72" t="str">
        <f t="array" ref="AD213">IFERROR(IF(INDEX(三跨两临近重点区段!$F:$F,MATCH(1,(MONTH(三跨两临近重点区段!$D:$D)=11)*(三跨两临近重点区段!$A:$A=D213),0))="已取消","已取消",INDEX(三跨两临近重点区段!$E:$E,MATCH(1,(MONTH(三跨两临近重点区段!$D:$D)=11)*(三跨两临近重点区段!$A:$A=D213)*(三跨两临近重点区段!$F:$F="现存区段"),0))),"")</f>
        <v/>
      </c>
      <c r="AE213" s="284" t="str">
        <f t="array" ref="AE213">IFERROR(IF(INDEX(三跨两临近重点区段!$F:$F,MATCH(1,(MONTH(三跨两临近重点区段!$D:$D)=12)*(三跨两临近重点区段!$A:$A=D213),0))="已取消","已取消",INDEX(三跨两临近重点区段!$D:$D,MATCH(1,(MONTH(三跨两临近重点区段!$D:$D)=12)*(三跨两临近重点区段!$A:$A=D213)*(三跨两临近重点区段!$F:$F="现存区段"),0))),"")</f>
        <v/>
      </c>
      <c r="AF213" s="72" t="str">
        <f t="array" ref="AF213">IFERROR(IF(INDEX(三跨两临近重点区段!$F:$F,MATCH(1,(MONTH(三跨两临近重点区段!$D:$D)=12)*(三跨两临近重点区段!$A:$A=D213),0))="已取消","已取消",INDEX(三跨两临近重点区段!$E:$E,MATCH(1,(MONTH(三跨两临近重点区段!$D:$D)=12)*(三跨两临近重点区段!$A:$A=D213)*(三跨两临近重点区段!$F:$F="现存区段"),0))),"")</f>
        <v/>
      </c>
      <c r="AH213" t="e">
        <f t="array" ref="AH213">INDEX(三跨两临近重点区段!$G:$G,MATCH(D213,三跨两临近重点区段!$A:$A,0))</f>
        <v>#N/A</v>
      </c>
      <c r="AI213" t="e">
        <f>INDEX(三跨两临近重点区段!$J:$J,MATCH(D213,三跨两临近重点区段!$A:$A,0))</f>
        <v>#N/A</v>
      </c>
    </row>
    <row r="214" ht="14.25" spans="1:35">
      <c r="A214" s="263" t="s">
        <v>150</v>
      </c>
      <c r="B214" s="264" t="s">
        <v>2455</v>
      </c>
      <c r="C214" s="263" t="s">
        <v>2468</v>
      </c>
      <c r="D214" s="263" t="s">
        <v>2469</v>
      </c>
      <c r="E214" s="265" t="s">
        <v>2458</v>
      </c>
      <c r="F214" s="264" t="s">
        <v>125</v>
      </c>
      <c r="G214" s="263" t="s">
        <v>620</v>
      </c>
      <c r="H214" s="263" t="s">
        <v>445</v>
      </c>
      <c r="I214" s="288"/>
      <c r="J214" s="196"/>
      <c r="K214" s="196"/>
      <c r="L214" s="196"/>
      <c r="M214" s="270"/>
      <c r="N214" s="270"/>
      <c r="O214" s="33"/>
      <c r="P214" s="107"/>
      <c r="Q214" s="279"/>
      <c r="R214" s="279"/>
      <c r="S214" s="278">
        <v>45457</v>
      </c>
      <c r="T214" s="279" t="s">
        <v>2117</v>
      </c>
      <c r="U214" s="268" t="str">
        <f t="array" ref="U214">IFERROR(IF(INDEX(三跨两临近重点区段!$F:$F,MATCH(1,(MONTH(三跨两临近重点区段!$D:$D)=7)*(三跨两临近重点区段!$A:$A=D214),0))="已取消","已取消",INDEX(三跨两临近重点区段!$D:$D,MATCH(1,(MONTH(三跨两临近重点区段!$D:$D)=7)*(三跨两临近重点区段!$A:$A=D214)*(三跨两临近重点区段!$F:$F="现存区段"),0))),"")</f>
        <v/>
      </c>
      <c r="V214" s="232" t="str">
        <f t="array" ref="V214">IFERROR(IF(INDEX(三跨两临近重点区段!$F:$F,MATCH(1,(MONTH(三跨两临近重点区段!$D:$D)=7)*(三跨两临近重点区段!$A:$A=D214),0))="已取消","已取消",INDEX(三跨两临近重点区段!$E:$E,MATCH(1,(MONTH(三跨两临近重点区段!$D:$D)=7)*(三跨两临近重点区段!$A:$A=D214)*(三跨两临近重点区段!$F:$F="现存区段"),0))),"")</f>
        <v/>
      </c>
      <c r="W214" s="268" t="str">
        <f t="array" ref="W214">IFERROR(IF(INDEX(三跨两临近重点区段!$F:$F,MATCH(1,(MONTH(三跨两临近重点区段!$D:$D)=8)*(三跨两临近重点区段!$A:$A=D214),0))="已取消","已取消",INDEX(三跨两临近重点区段!$D:$D,MATCH(1,(MONTH(三跨两临近重点区段!$D:$D)=8)*(三跨两临近重点区段!$A:$A=D214)*(三跨两临近重点区段!$F:$F="现存区段"),0))),"")</f>
        <v/>
      </c>
      <c r="X214" s="232" t="str">
        <f t="array" ref="X214">IFERROR(IF(INDEX(三跨两临近重点区段!$F:$F,MATCH(1,(MONTH(三跨两临近重点区段!$D:$D)=8)*(三跨两临近重点区段!$A:$A=D214),0))="已取消","已取消",INDEX(三跨两临近重点区段!$E:$E,MATCH(1,(MONTH(三跨两临近重点区段!$D:$D)=8)*(三跨两临近重点区段!$A:$A=D214)*(三跨两临近重点区段!$F:$F="现存区段"),0))),"")</f>
        <v/>
      </c>
      <c r="Y214" s="268" t="str">
        <f t="array" ref="Y214">IFERROR(IF(INDEX(三跨两临近重点区段!$F:$F,MATCH(1,(MONTH(三跨两临近重点区段!$D:$D)=9)*(三跨两临近重点区段!$A:$A=D214),0))="已取消","已取消",INDEX(三跨两临近重点区段!$D:$D,MATCH(1,(MONTH(三跨两临近重点区段!$D:$D)=9)*(三跨两临近重点区段!$A:$A=D214)*(三跨两临近重点区段!$F:$F="现存区段"),0))),"")</f>
        <v/>
      </c>
      <c r="Z214" s="232" t="str">
        <f t="array" ref="Z214">IFERROR(IF(INDEX(三跨两临近重点区段!$F:$F,MATCH(1,(MONTH(三跨两临近重点区段!$D:$D)=9)*(三跨两临近重点区段!$A:$A=D214),0))="已取消","已取消",INDEX(三跨两临近重点区段!$E:$E,MATCH(1,(MONTH(三跨两临近重点区段!$D:$D)=9)*(三跨两临近重点区段!$A:$A=D214)*(三跨两临近重点区段!$F:$F="现存区段"),0))),"")</f>
        <v/>
      </c>
      <c r="AA214" s="268" t="str">
        <f t="array" ref="AA214">IFERROR(IF(INDEX(三跨两临近重点区段!$F:$F,MATCH(1,(MONTH(三跨两临近重点区段!$D:$D)=10)*(三跨两临近重点区段!$A:$A=D214),0))="已取消","已取消",INDEX(三跨两临近重点区段!$D:$D,MATCH(1,(MONTH(三跨两临近重点区段!$D:$D)=10)*(三跨两临近重点区段!$A:$A=D214)*(三跨两临近重点区段!$F:$F="现存区段"),0))),"")</f>
        <v/>
      </c>
      <c r="AB214" s="72" t="str">
        <f t="array" ref="AB214">IFERROR(IF(INDEX(三跨两临近重点区段!$F:$F,MATCH(1,(MONTH(三跨两临近重点区段!$D:$D)=10)*(三跨两临近重点区段!$A:$A=D214),0))="已取消","已取消",INDEX(三跨两临近重点区段!$E:$E,MATCH(1,(MONTH(三跨两临近重点区段!$D:$D)=10)*(三跨两临近重点区段!$A:$A=D214)*(三跨两临近重点区段!$F:$F="现存区段"),0))),"")</f>
        <v/>
      </c>
      <c r="AC214" s="284" t="str">
        <f t="array" ref="AC214">IFERROR(IF(INDEX(三跨两临近重点区段!$F:$F,MATCH(1,(MONTH(三跨两临近重点区段!$D:$D)=11)*(三跨两临近重点区段!$A:$A=D214),0))="已取消","已取消",INDEX(三跨两临近重点区段!$D:$D,MATCH(1,(MONTH(三跨两临近重点区段!$D:$D)=11)*(三跨两临近重点区段!$A:$A=D214)*(三跨两临近重点区段!$F:$F="现存区段"),0))),"")</f>
        <v/>
      </c>
      <c r="AD214" s="72" t="str">
        <f t="array" ref="AD214">IFERROR(IF(INDEX(三跨两临近重点区段!$F:$F,MATCH(1,(MONTH(三跨两临近重点区段!$D:$D)=11)*(三跨两临近重点区段!$A:$A=D214),0))="已取消","已取消",INDEX(三跨两临近重点区段!$E:$E,MATCH(1,(MONTH(三跨两临近重点区段!$D:$D)=11)*(三跨两临近重点区段!$A:$A=D214)*(三跨两临近重点区段!$F:$F="现存区段"),0))),"")</f>
        <v/>
      </c>
      <c r="AE214" s="284" t="str">
        <f t="array" ref="AE214">IFERROR(IF(INDEX(三跨两临近重点区段!$F:$F,MATCH(1,(MONTH(三跨两临近重点区段!$D:$D)=12)*(三跨两临近重点区段!$A:$A=D214),0))="已取消","已取消",INDEX(三跨两临近重点区段!$D:$D,MATCH(1,(MONTH(三跨两临近重点区段!$D:$D)=12)*(三跨两临近重点区段!$A:$A=D214)*(三跨两临近重点区段!$F:$F="现存区段"),0))),"")</f>
        <v/>
      </c>
      <c r="AF214" s="72" t="str">
        <f t="array" ref="AF214">IFERROR(IF(INDEX(三跨两临近重点区段!$F:$F,MATCH(1,(MONTH(三跨两临近重点区段!$D:$D)=12)*(三跨两临近重点区段!$A:$A=D214),0))="已取消","已取消",INDEX(三跨两临近重点区段!$E:$E,MATCH(1,(MONTH(三跨两临近重点区段!$D:$D)=12)*(三跨两临近重点区段!$A:$A=D214)*(三跨两临近重点区段!$F:$F="现存区段"),0))),"")</f>
        <v/>
      </c>
      <c r="AH214" t="e">
        <f t="array" ref="AH214">INDEX(三跨两临近重点区段!$G:$G,MATCH(D214,三跨两临近重点区段!$A:$A,0))</f>
        <v>#N/A</v>
      </c>
      <c r="AI214" t="e">
        <f>INDEX(三跨两临近重点区段!$J:$J,MATCH(D214,三跨两临近重点区段!$A:$A,0))</f>
        <v>#N/A</v>
      </c>
    </row>
    <row r="215" ht="14.25" spans="1:35">
      <c r="A215" s="263" t="s">
        <v>150</v>
      </c>
      <c r="B215" s="264" t="s">
        <v>2455</v>
      </c>
      <c r="C215" s="263" t="s">
        <v>2189</v>
      </c>
      <c r="D215" s="263" t="s">
        <v>2470</v>
      </c>
      <c r="E215" s="265" t="s">
        <v>2458</v>
      </c>
      <c r="F215" s="264" t="s">
        <v>125</v>
      </c>
      <c r="G215" s="263" t="s">
        <v>620</v>
      </c>
      <c r="H215" s="263" t="s">
        <v>445</v>
      </c>
      <c r="I215" s="288"/>
      <c r="J215" s="196"/>
      <c r="K215" s="196"/>
      <c r="L215" s="196"/>
      <c r="M215" s="270"/>
      <c r="N215" s="270"/>
      <c r="O215" s="33"/>
      <c r="P215" s="107"/>
      <c r="Q215" s="279"/>
      <c r="R215" s="279"/>
      <c r="S215" s="278">
        <v>45457</v>
      </c>
      <c r="T215" s="279" t="s">
        <v>2117</v>
      </c>
      <c r="U215" s="268" t="str">
        <f t="array" ref="U215">IFERROR(IF(INDEX(三跨两临近重点区段!$F:$F,MATCH(1,(MONTH(三跨两临近重点区段!$D:$D)=7)*(三跨两临近重点区段!$A:$A=D215),0))="已取消","已取消",INDEX(三跨两临近重点区段!$D:$D,MATCH(1,(MONTH(三跨两临近重点区段!$D:$D)=7)*(三跨两临近重点区段!$A:$A=D215)*(三跨两临近重点区段!$F:$F="现存区段"),0))),"")</f>
        <v/>
      </c>
      <c r="V215" s="232" t="str">
        <f t="array" ref="V215">IFERROR(IF(INDEX(三跨两临近重点区段!$F:$F,MATCH(1,(MONTH(三跨两临近重点区段!$D:$D)=7)*(三跨两临近重点区段!$A:$A=D215),0))="已取消","已取消",INDEX(三跨两临近重点区段!$E:$E,MATCH(1,(MONTH(三跨两临近重点区段!$D:$D)=7)*(三跨两临近重点区段!$A:$A=D215)*(三跨两临近重点区段!$F:$F="现存区段"),0))),"")</f>
        <v/>
      </c>
      <c r="W215" s="268" t="str">
        <f t="array" ref="W215">IFERROR(IF(INDEX(三跨两临近重点区段!$F:$F,MATCH(1,(MONTH(三跨两临近重点区段!$D:$D)=8)*(三跨两临近重点区段!$A:$A=D215),0))="已取消","已取消",INDEX(三跨两临近重点区段!$D:$D,MATCH(1,(MONTH(三跨两临近重点区段!$D:$D)=8)*(三跨两临近重点区段!$A:$A=D215)*(三跨两临近重点区段!$F:$F="现存区段"),0))),"")</f>
        <v/>
      </c>
      <c r="X215" s="232" t="str">
        <f t="array" ref="X215">IFERROR(IF(INDEX(三跨两临近重点区段!$F:$F,MATCH(1,(MONTH(三跨两临近重点区段!$D:$D)=8)*(三跨两临近重点区段!$A:$A=D215),0))="已取消","已取消",INDEX(三跨两临近重点区段!$E:$E,MATCH(1,(MONTH(三跨两临近重点区段!$D:$D)=8)*(三跨两临近重点区段!$A:$A=D215)*(三跨两临近重点区段!$F:$F="现存区段"),0))),"")</f>
        <v/>
      </c>
      <c r="Y215" s="268" t="str">
        <f t="array" ref="Y215">IFERROR(IF(INDEX(三跨两临近重点区段!$F:$F,MATCH(1,(MONTH(三跨两临近重点区段!$D:$D)=9)*(三跨两临近重点区段!$A:$A=D215),0))="已取消","已取消",INDEX(三跨两临近重点区段!$D:$D,MATCH(1,(MONTH(三跨两临近重点区段!$D:$D)=9)*(三跨两临近重点区段!$A:$A=D215)*(三跨两临近重点区段!$F:$F="现存区段"),0))),"")</f>
        <v/>
      </c>
      <c r="Z215" s="232" t="str">
        <f t="array" ref="Z215">IFERROR(IF(INDEX(三跨两临近重点区段!$F:$F,MATCH(1,(MONTH(三跨两临近重点区段!$D:$D)=9)*(三跨两临近重点区段!$A:$A=D215),0))="已取消","已取消",INDEX(三跨两临近重点区段!$E:$E,MATCH(1,(MONTH(三跨两临近重点区段!$D:$D)=9)*(三跨两临近重点区段!$A:$A=D215)*(三跨两临近重点区段!$F:$F="现存区段"),0))),"")</f>
        <v/>
      </c>
      <c r="AA215" s="268" t="str">
        <f t="array" ref="AA215">IFERROR(IF(INDEX(三跨两临近重点区段!$F:$F,MATCH(1,(MONTH(三跨两临近重点区段!$D:$D)=10)*(三跨两临近重点区段!$A:$A=D215),0))="已取消","已取消",INDEX(三跨两临近重点区段!$D:$D,MATCH(1,(MONTH(三跨两临近重点区段!$D:$D)=10)*(三跨两临近重点区段!$A:$A=D215)*(三跨两临近重点区段!$F:$F="现存区段"),0))),"")</f>
        <v/>
      </c>
      <c r="AB215" s="72" t="str">
        <f t="array" ref="AB215">IFERROR(IF(INDEX(三跨两临近重点区段!$F:$F,MATCH(1,(MONTH(三跨两临近重点区段!$D:$D)=10)*(三跨两临近重点区段!$A:$A=D215),0))="已取消","已取消",INDEX(三跨两临近重点区段!$E:$E,MATCH(1,(MONTH(三跨两临近重点区段!$D:$D)=10)*(三跨两临近重点区段!$A:$A=D215)*(三跨两临近重点区段!$F:$F="现存区段"),0))),"")</f>
        <v/>
      </c>
      <c r="AC215" s="284" t="str">
        <f t="array" ref="AC215">IFERROR(IF(INDEX(三跨两临近重点区段!$F:$F,MATCH(1,(MONTH(三跨两临近重点区段!$D:$D)=11)*(三跨两临近重点区段!$A:$A=D215),0))="已取消","已取消",INDEX(三跨两临近重点区段!$D:$D,MATCH(1,(MONTH(三跨两临近重点区段!$D:$D)=11)*(三跨两临近重点区段!$A:$A=D215)*(三跨两临近重点区段!$F:$F="现存区段"),0))),"")</f>
        <v/>
      </c>
      <c r="AD215" s="72" t="str">
        <f t="array" ref="AD215">IFERROR(IF(INDEX(三跨两临近重点区段!$F:$F,MATCH(1,(MONTH(三跨两临近重点区段!$D:$D)=11)*(三跨两临近重点区段!$A:$A=D215),0))="已取消","已取消",INDEX(三跨两临近重点区段!$E:$E,MATCH(1,(MONTH(三跨两临近重点区段!$D:$D)=11)*(三跨两临近重点区段!$A:$A=D215)*(三跨两临近重点区段!$F:$F="现存区段"),0))),"")</f>
        <v/>
      </c>
      <c r="AE215" s="284" t="str">
        <f t="array" ref="AE215">IFERROR(IF(INDEX(三跨两临近重点区段!$F:$F,MATCH(1,(MONTH(三跨两临近重点区段!$D:$D)=12)*(三跨两临近重点区段!$A:$A=D215),0))="已取消","已取消",INDEX(三跨两临近重点区段!$D:$D,MATCH(1,(MONTH(三跨两临近重点区段!$D:$D)=12)*(三跨两临近重点区段!$A:$A=D215)*(三跨两临近重点区段!$F:$F="现存区段"),0))),"")</f>
        <v/>
      </c>
      <c r="AF215" s="72" t="str">
        <f t="array" ref="AF215">IFERROR(IF(INDEX(三跨两临近重点区段!$F:$F,MATCH(1,(MONTH(三跨两临近重点区段!$D:$D)=12)*(三跨两临近重点区段!$A:$A=D215),0))="已取消","已取消",INDEX(三跨两临近重点区段!$E:$E,MATCH(1,(MONTH(三跨两临近重点区段!$D:$D)=12)*(三跨两临近重点区段!$A:$A=D215)*(三跨两临近重点区段!$F:$F="现存区段"),0))),"")</f>
        <v/>
      </c>
      <c r="AH215" t="e">
        <f t="array" ref="AH215">INDEX(三跨两临近重点区段!$G:$G,MATCH(D215,三跨两临近重点区段!$A:$A,0))</f>
        <v>#N/A</v>
      </c>
      <c r="AI215" t="e">
        <f>INDEX(三跨两临近重点区段!$J:$J,MATCH(D215,三跨两临近重点区段!$A:$A,0))</f>
        <v>#N/A</v>
      </c>
    </row>
    <row r="216" ht="14.25" spans="1:35">
      <c r="A216" s="263" t="s">
        <v>150</v>
      </c>
      <c r="B216" s="264" t="s">
        <v>2459</v>
      </c>
      <c r="C216" s="263" t="s">
        <v>2471</v>
      </c>
      <c r="D216" s="263" t="s">
        <v>2472</v>
      </c>
      <c r="E216" s="265" t="s">
        <v>2458</v>
      </c>
      <c r="F216" s="264" t="s">
        <v>125</v>
      </c>
      <c r="G216" s="263" t="s">
        <v>971</v>
      </c>
      <c r="H216" s="263" t="s">
        <v>483</v>
      </c>
      <c r="I216" s="288"/>
      <c r="J216" s="196"/>
      <c r="K216" s="196"/>
      <c r="L216" s="196"/>
      <c r="M216" s="270"/>
      <c r="N216" s="270"/>
      <c r="O216" s="33"/>
      <c r="P216" s="107"/>
      <c r="Q216" s="279"/>
      <c r="R216" s="279"/>
      <c r="S216" s="282">
        <v>45457.5069444444</v>
      </c>
      <c r="T216" s="279" t="s">
        <v>2117</v>
      </c>
      <c r="U216" s="268" t="str">
        <f t="array" ref="U216">IFERROR(IF(INDEX(三跨两临近重点区段!$F:$F,MATCH(1,(MONTH(三跨两临近重点区段!$D:$D)=7)*(三跨两临近重点区段!$A:$A=D216),0))="已取消","已取消",INDEX(三跨两临近重点区段!$D:$D,MATCH(1,(MONTH(三跨两临近重点区段!$D:$D)=7)*(三跨两临近重点区段!$A:$A=D216)*(三跨两临近重点区段!$F:$F="现存区段"),0))),"")</f>
        <v/>
      </c>
      <c r="V216" s="232" t="str">
        <f t="array" ref="V216">IFERROR(IF(INDEX(三跨两临近重点区段!$F:$F,MATCH(1,(MONTH(三跨两临近重点区段!$D:$D)=7)*(三跨两临近重点区段!$A:$A=D216),0))="已取消","已取消",INDEX(三跨两临近重点区段!$E:$E,MATCH(1,(MONTH(三跨两临近重点区段!$D:$D)=7)*(三跨两临近重点区段!$A:$A=D216)*(三跨两临近重点区段!$F:$F="现存区段"),0))),"")</f>
        <v/>
      </c>
      <c r="W216" s="268" t="str">
        <f t="array" ref="W216">IFERROR(IF(INDEX(三跨两临近重点区段!$F:$F,MATCH(1,(MONTH(三跨两临近重点区段!$D:$D)=8)*(三跨两临近重点区段!$A:$A=D216),0))="已取消","已取消",INDEX(三跨两临近重点区段!$D:$D,MATCH(1,(MONTH(三跨两临近重点区段!$D:$D)=8)*(三跨两临近重点区段!$A:$A=D216)*(三跨两临近重点区段!$F:$F="现存区段"),0))),"")</f>
        <v/>
      </c>
      <c r="X216" s="232" t="str">
        <f t="array" ref="X216">IFERROR(IF(INDEX(三跨两临近重点区段!$F:$F,MATCH(1,(MONTH(三跨两临近重点区段!$D:$D)=8)*(三跨两临近重点区段!$A:$A=D216),0))="已取消","已取消",INDEX(三跨两临近重点区段!$E:$E,MATCH(1,(MONTH(三跨两临近重点区段!$D:$D)=8)*(三跨两临近重点区段!$A:$A=D216)*(三跨两临近重点区段!$F:$F="现存区段"),0))),"")</f>
        <v/>
      </c>
      <c r="Y216" s="268" t="str">
        <f t="array" ref="Y216">IFERROR(IF(INDEX(三跨两临近重点区段!$F:$F,MATCH(1,(MONTH(三跨两临近重点区段!$D:$D)=9)*(三跨两临近重点区段!$A:$A=D216),0))="已取消","已取消",INDEX(三跨两临近重点区段!$D:$D,MATCH(1,(MONTH(三跨两临近重点区段!$D:$D)=9)*(三跨两临近重点区段!$A:$A=D216)*(三跨两临近重点区段!$F:$F="现存区段"),0))),"")</f>
        <v/>
      </c>
      <c r="Z216" s="232" t="str">
        <f t="array" ref="Z216">IFERROR(IF(INDEX(三跨两临近重点区段!$F:$F,MATCH(1,(MONTH(三跨两临近重点区段!$D:$D)=9)*(三跨两临近重点区段!$A:$A=D216),0))="已取消","已取消",INDEX(三跨两临近重点区段!$E:$E,MATCH(1,(MONTH(三跨两临近重点区段!$D:$D)=9)*(三跨两临近重点区段!$A:$A=D216)*(三跨两临近重点区段!$F:$F="现存区段"),0))),"")</f>
        <v/>
      </c>
      <c r="AA216" s="268" t="str">
        <f t="array" ref="AA216">IFERROR(IF(INDEX(三跨两临近重点区段!$F:$F,MATCH(1,(MONTH(三跨两临近重点区段!$D:$D)=10)*(三跨两临近重点区段!$A:$A=D216),0))="已取消","已取消",INDEX(三跨两临近重点区段!$D:$D,MATCH(1,(MONTH(三跨两临近重点区段!$D:$D)=10)*(三跨两临近重点区段!$A:$A=D216)*(三跨两临近重点区段!$F:$F="现存区段"),0))),"")</f>
        <v/>
      </c>
      <c r="AB216" s="72" t="str">
        <f t="array" ref="AB216">IFERROR(IF(INDEX(三跨两临近重点区段!$F:$F,MATCH(1,(MONTH(三跨两临近重点区段!$D:$D)=10)*(三跨两临近重点区段!$A:$A=D216),0))="已取消","已取消",INDEX(三跨两临近重点区段!$E:$E,MATCH(1,(MONTH(三跨两临近重点区段!$D:$D)=10)*(三跨两临近重点区段!$A:$A=D216)*(三跨两临近重点区段!$F:$F="现存区段"),0))),"")</f>
        <v/>
      </c>
      <c r="AC216" s="284" t="str">
        <f t="array" ref="AC216">IFERROR(IF(INDEX(三跨两临近重点区段!$F:$F,MATCH(1,(MONTH(三跨两临近重点区段!$D:$D)=11)*(三跨两临近重点区段!$A:$A=D216),0))="已取消","已取消",INDEX(三跨两临近重点区段!$D:$D,MATCH(1,(MONTH(三跨两临近重点区段!$D:$D)=11)*(三跨两临近重点区段!$A:$A=D216)*(三跨两临近重点区段!$F:$F="现存区段"),0))),"")</f>
        <v/>
      </c>
      <c r="AD216" s="72" t="str">
        <f t="array" ref="AD216">IFERROR(IF(INDEX(三跨两临近重点区段!$F:$F,MATCH(1,(MONTH(三跨两临近重点区段!$D:$D)=11)*(三跨两临近重点区段!$A:$A=D216),0))="已取消","已取消",INDEX(三跨两临近重点区段!$E:$E,MATCH(1,(MONTH(三跨两临近重点区段!$D:$D)=11)*(三跨两临近重点区段!$A:$A=D216)*(三跨两临近重点区段!$F:$F="现存区段"),0))),"")</f>
        <v/>
      </c>
      <c r="AE216" s="284" t="str">
        <f t="array" ref="AE216">IFERROR(IF(INDEX(三跨两临近重点区段!$F:$F,MATCH(1,(MONTH(三跨两临近重点区段!$D:$D)=12)*(三跨两临近重点区段!$A:$A=D216),0))="已取消","已取消",INDEX(三跨两临近重点区段!$D:$D,MATCH(1,(MONTH(三跨两临近重点区段!$D:$D)=12)*(三跨两临近重点区段!$A:$A=D216)*(三跨两临近重点区段!$F:$F="现存区段"),0))),"")</f>
        <v/>
      </c>
      <c r="AF216" s="72" t="str">
        <f t="array" ref="AF216">IFERROR(IF(INDEX(三跨两临近重点区段!$F:$F,MATCH(1,(MONTH(三跨两临近重点区段!$D:$D)=12)*(三跨两临近重点区段!$A:$A=D216),0))="已取消","已取消",INDEX(三跨两临近重点区段!$E:$E,MATCH(1,(MONTH(三跨两临近重点区段!$D:$D)=12)*(三跨两临近重点区段!$A:$A=D216)*(三跨两临近重点区段!$F:$F="现存区段"),0))),"")</f>
        <v/>
      </c>
      <c r="AH216" t="e">
        <f t="array" ref="AH216">INDEX(三跨两临近重点区段!$G:$G,MATCH(D216,三跨两临近重点区段!$A:$A,0))</f>
        <v>#N/A</v>
      </c>
      <c r="AI216" t="e">
        <f>INDEX(三跨两临近重点区段!$J:$J,MATCH(D216,三跨两临近重点区段!$A:$A,0))</f>
        <v>#N/A</v>
      </c>
    </row>
    <row r="217" ht="14.25" spans="1:35">
      <c r="A217" s="263" t="s">
        <v>150</v>
      </c>
      <c r="B217" s="264" t="s">
        <v>2461</v>
      </c>
      <c r="C217" s="263" t="s">
        <v>2471</v>
      </c>
      <c r="D217" s="263" t="s">
        <v>2473</v>
      </c>
      <c r="E217" s="265" t="s">
        <v>2458</v>
      </c>
      <c r="F217" s="264" t="s">
        <v>125</v>
      </c>
      <c r="G217" s="263" t="s">
        <v>971</v>
      </c>
      <c r="H217" s="263" t="s">
        <v>483</v>
      </c>
      <c r="I217" s="288"/>
      <c r="J217" s="196"/>
      <c r="K217" s="196"/>
      <c r="L217" s="196"/>
      <c r="M217" s="270"/>
      <c r="N217" s="270"/>
      <c r="O217" s="33"/>
      <c r="P217" s="107"/>
      <c r="Q217" s="279"/>
      <c r="R217" s="279"/>
      <c r="S217" s="282">
        <v>45464.6930555556</v>
      </c>
      <c r="T217" s="279" t="s">
        <v>2117</v>
      </c>
      <c r="U217" s="268" t="str">
        <f t="array" ref="U217">IFERROR(IF(INDEX(三跨两临近重点区段!$F:$F,MATCH(1,(MONTH(三跨两临近重点区段!$D:$D)=7)*(三跨两临近重点区段!$A:$A=D217),0))="已取消","已取消",INDEX(三跨两临近重点区段!$D:$D,MATCH(1,(MONTH(三跨两临近重点区段!$D:$D)=7)*(三跨两临近重点区段!$A:$A=D217)*(三跨两临近重点区段!$F:$F="现存区段"),0))),"")</f>
        <v/>
      </c>
      <c r="V217" s="232" t="str">
        <f t="array" ref="V217">IFERROR(IF(INDEX(三跨两临近重点区段!$F:$F,MATCH(1,(MONTH(三跨两临近重点区段!$D:$D)=7)*(三跨两临近重点区段!$A:$A=D217),0))="已取消","已取消",INDEX(三跨两临近重点区段!$E:$E,MATCH(1,(MONTH(三跨两临近重点区段!$D:$D)=7)*(三跨两临近重点区段!$A:$A=D217)*(三跨两临近重点区段!$F:$F="现存区段"),0))),"")</f>
        <v/>
      </c>
      <c r="W217" s="268" t="str">
        <f t="array" ref="W217">IFERROR(IF(INDEX(三跨两临近重点区段!$F:$F,MATCH(1,(MONTH(三跨两临近重点区段!$D:$D)=8)*(三跨两临近重点区段!$A:$A=D217),0))="已取消","已取消",INDEX(三跨两临近重点区段!$D:$D,MATCH(1,(MONTH(三跨两临近重点区段!$D:$D)=8)*(三跨两临近重点区段!$A:$A=D217)*(三跨两临近重点区段!$F:$F="现存区段"),0))),"")</f>
        <v/>
      </c>
      <c r="X217" s="232" t="str">
        <f t="array" ref="X217">IFERROR(IF(INDEX(三跨两临近重点区段!$F:$F,MATCH(1,(MONTH(三跨两临近重点区段!$D:$D)=8)*(三跨两临近重点区段!$A:$A=D217),0))="已取消","已取消",INDEX(三跨两临近重点区段!$E:$E,MATCH(1,(MONTH(三跨两临近重点区段!$D:$D)=8)*(三跨两临近重点区段!$A:$A=D217)*(三跨两临近重点区段!$F:$F="现存区段"),0))),"")</f>
        <v/>
      </c>
      <c r="Y217" s="268" t="str">
        <f t="array" ref="Y217">IFERROR(IF(INDEX(三跨两临近重点区段!$F:$F,MATCH(1,(MONTH(三跨两临近重点区段!$D:$D)=9)*(三跨两临近重点区段!$A:$A=D217),0))="已取消","已取消",INDEX(三跨两临近重点区段!$D:$D,MATCH(1,(MONTH(三跨两临近重点区段!$D:$D)=9)*(三跨两临近重点区段!$A:$A=D217)*(三跨两临近重点区段!$F:$F="现存区段"),0))),"")</f>
        <v/>
      </c>
      <c r="Z217" s="232" t="str">
        <f t="array" ref="Z217">IFERROR(IF(INDEX(三跨两临近重点区段!$F:$F,MATCH(1,(MONTH(三跨两临近重点区段!$D:$D)=9)*(三跨两临近重点区段!$A:$A=D217),0))="已取消","已取消",INDEX(三跨两临近重点区段!$E:$E,MATCH(1,(MONTH(三跨两临近重点区段!$D:$D)=9)*(三跨两临近重点区段!$A:$A=D217)*(三跨两临近重点区段!$F:$F="现存区段"),0))),"")</f>
        <v/>
      </c>
      <c r="AA217" s="268" t="str">
        <f t="array" ref="AA217">IFERROR(IF(INDEX(三跨两临近重点区段!$F:$F,MATCH(1,(MONTH(三跨两临近重点区段!$D:$D)=10)*(三跨两临近重点区段!$A:$A=D217),0))="已取消","已取消",INDEX(三跨两临近重点区段!$D:$D,MATCH(1,(MONTH(三跨两临近重点区段!$D:$D)=10)*(三跨两临近重点区段!$A:$A=D217)*(三跨两临近重点区段!$F:$F="现存区段"),0))),"")</f>
        <v/>
      </c>
      <c r="AB217" s="72" t="str">
        <f t="array" ref="AB217">IFERROR(IF(INDEX(三跨两临近重点区段!$F:$F,MATCH(1,(MONTH(三跨两临近重点区段!$D:$D)=10)*(三跨两临近重点区段!$A:$A=D217),0))="已取消","已取消",INDEX(三跨两临近重点区段!$E:$E,MATCH(1,(MONTH(三跨两临近重点区段!$D:$D)=10)*(三跨两临近重点区段!$A:$A=D217)*(三跨两临近重点区段!$F:$F="现存区段"),0))),"")</f>
        <v/>
      </c>
      <c r="AC217" s="284" t="str">
        <f t="array" ref="AC217">IFERROR(IF(INDEX(三跨两临近重点区段!$F:$F,MATCH(1,(MONTH(三跨两临近重点区段!$D:$D)=11)*(三跨两临近重点区段!$A:$A=D217),0))="已取消","已取消",INDEX(三跨两临近重点区段!$D:$D,MATCH(1,(MONTH(三跨两临近重点区段!$D:$D)=11)*(三跨两临近重点区段!$A:$A=D217)*(三跨两临近重点区段!$F:$F="现存区段"),0))),"")</f>
        <v/>
      </c>
      <c r="AD217" s="72" t="str">
        <f t="array" ref="AD217">IFERROR(IF(INDEX(三跨两临近重点区段!$F:$F,MATCH(1,(MONTH(三跨两临近重点区段!$D:$D)=11)*(三跨两临近重点区段!$A:$A=D217),0))="已取消","已取消",INDEX(三跨两临近重点区段!$E:$E,MATCH(1,(MONTH(三跨两临近重点区段!$D:$D)=11)*(三跨两临近重点区段!$A:$A=D217)*(三跨两临近重点区段!$F:$F="现存区段"),0))),"")</f>
        <v/>
      </c>
      <c r="AE217" s="284" t="str">
        <f t="array" ref="AE217">IFERROR(IF(INDEX(三跨两临近重点区段!$F:$F,MATCH(1,(MONTH(三跨两临近重点区段!$D:$D)=12)*(三跨两临近重点区段!$A:$A=D217),0))="已取消","已取消",INDEX(三跨两临近重点区段!$D:$D,MATCH(1,(MONTH(三跨两临近重点区段!$D:$D)=12)*(三跨两临近重点区段!$A:$A=D217)*(三跨两临近重点区段!$F:$F="现存区段"),0))),"")</f>
        <v/>
      </c>
      <c r="AF217" s="72" t="str">
        <f t="array" ref="AF217">IFERROR(IF(INDEX(三跨两临近重点区段!$F:$F,MATCH(1,(MONTH(三跨两临近重点区段!$D:$D)=12)*(三跨两临近重点区段!$A:$A=D217),0))="已取消","已取消",INDEX(三跨两临近重点区段!$E:$E,MATCH(1,(MONTH(三跨两临近重点区段!$D:$D)=12)*(三跨两临近重点区段!$A:$A=D217)*(三跨两临近重点区段!$F:$F="现存区段"),0))),"")</f>
        <v/>
      </c>
      <c r="AH217" t="e">
        <f t="array" ref="AH217">INDEX(三跨两临近重点区段!$G:$G,MATCH(D217,三跨两临近重点区段!$A:$A,0))</f>
        <v>#N/A</v>
      </c>
      <c r="AI217" t="e">
        <f>INDEX(三跨两临近重点区段!$J:$J,MATCH(D217,三跨两临近重点区段!$A:$A,0))</f>
        <v>#N/A</v>
      </c>
    </row>
    <row r="218" ht="14.25" spans="1:35">
      <c r="A218" s="263" t="s">
        <v>150</v>
      </c>
      <c r="B218" s="264" t="s">
        <v>2459</v>
      </c>
      <c r="C218" s="263" t="s">
        <v>2167</v>
      </c>
      <c r="D218" s="263" t="s">
        <v>2474</v>
      </c>
      <c r="E218" s="265" t="s">
        <v>2458</v>
      </c>
      <c r="F218" s="264" t="s">
        <v>125</v>
      </c>
      <c r="G218" s="263" t="s">
        <v>971</v>
      </c>
      <c r="H218" s="263" t="s">
        <v>483</v>
      </c>
      <c r="I218" s="288"/>
      <c r="J218" s="196"/>
      <c r="K218" s="196"/>
      <c r="L218" s="196"/>
      <c r="M218" s="270"/>
      <c r="N218" s="270"/>
      <c r="O218" s="33"/>
      <c r="P218" s="107"/>
      <c r="Q218" s="279"/>
      <c r="R218" s="279"/>
      <c r="S218" s="282">
        <v>45457.5069444444</v>
      </c>
      <c r="T218" s="279" t="s">
        <v>2117</v>
      </c>
      <c r="U218" s="268" t="str">
        <f t="array" ref="U218">IFERROR(IF(INDEX(三跨两临近重点区段!$F:$F,MATCH(1,(MONTH(三跨两临近重点区段!$D:$D)=7)*(三跨两临近重点区段!$A:$A=D218),0))="已取消","已取消",INDEX(三跨两临近重点区段!$D:$D,MATCH(1,(MONTH(三跨两临近重点区段!$D:$D)=7)*(三跨两临近重点区段!$A:$A=D218)*(三跨两临近重点区段!$F:$F="现存区段"),0))),"")</f>
        <v/>
      </c>
      <c r="V218" s="232" t="str">
        <f t="array" ref="V218">IFERROR(IF(INDEX(三跨两临近重点区段!$F:$F,MATCH(1,(MONTH(三跨两临近重点区段!$D:$D)=7)*(三跨两临近重点区段!$A:$A=D218),0))="已取消","已取消",INDEX(三跨两临近重点区段!$E:$E,MATCH(1,(MONTH(三跨两临近重点区段!$D:$D)=7)*(三跨两临近重点区段!$A:$A=D218)*(三跨两临近重点区段!$F:$F="现存区段"),0))),"")</f>
        <v/>
      </c>
      <c r="W218" s="268" t="str">
        <f t="array" ref="W218">IFERROR(IF(INDEX(三跨两临近重点区段!$F:$F,MATCH(1,(MONTH(三跨两临近重点区段!$D:$D)=8)*(三跨两临近重点区段!$A:$A=D218),0))="已取消","已取消",INDEX(三跨两临近重点区段!$D:$D,MATCH(1,(MONTH(三跨两临近重点区段!$D:$D)=8)*(三跨两临近重点区段!$A:$A=D218)*(三跨两临近重点区段!$F:$F="现存区段"),0))),"")</f>
        <v/>
      </c>
      <c r="X218" s="232" t="str">
        <f t="array" ref="X218">IFERROR(IF(INDEX(三跨两临近重点区段!$F:$F,MATCH(1,(MONTH(三跨两临近重点区段!$D:$D)=8)*(三跨两临近重点区段!$A:$A=D218),0))="已取消","已取消",INDEX(三跨两临近重点区段!$E:$E,MATCH(1,(MONTH(三跨两临近重点区段!$D:$D)=8)*(三跨两临近重点区段!$A:$A=D218)*(三跨两临近重点区段!$F:$F="现存区段"),0))),"")</f>
        <v/>
      </c>
      <c r="Y218" s="268" t="str">
        <f t="array" ref="Y218">IFERROR(IF(INDEX(三跨两临近重点区段!$F:$F,MATCH(1,(MONTH(三跨两临近重点区段!$D:$D)=9)*(三跨两临近重点区段!$A:$A=D218),0))="已取消","已取消",INDEX(三跨两临近重点区段!$D:$D,MATCH(1,(MONTH(三跨两临近重点区段!$D:$D)=9)*(三跨两临近重点区段!$A:$A=D218)*(三跨两临近重点区段!$F:$F="现存区段"),0))),"")</f>
        <v/>
      </c>
      <c r="Z218" s="232" t="str">
        <f t="array" ref="Z218">IFERROR(IF(INDEX(三跨两临近重点区段!$F:$F,MATCH(1,(MONTH(三跨两临近重点区段!$D:$D)=9)*(三跨两临近重点区段!$A:$A=D218),0))="已取消","已取消",INDEX(三跨两临近重点区段!$E:$E,MATCH(1,(MONTH(三跨两临近重点区段!$D:$D)=9)*(三跨两临近重点区段!$A:$A=D218)*(三跨两临近重点区段!$F:$F="现存区段"),0))),"")</f>
        <v/>
      </c>
      <c r="AA218" s="268" t="str">
        <f t="array" ref="AA218">IFERROR(IF(INDEX(三跨两临近重点区段!$F:$F,MATCH(1,(MONTH(三跨两临近重点区段!$D:$D)=10)*(三跨两临近重点区段!$A:$A=D218),0))="已取消","已取消",INDEX(三跨两临近重点区段!$D:$D,MATCH(1,(MONTH(三跨两临近重点区段!$D:$D)=10)*(三跨两临近重点区段!$A:$A=D218)*(三跨两临近重点区段!$F:$F="现存区段"),0))),"")</f>
        <v/>
      </c>
      <c r="AB218" s="72" t="str">
        <f t="array" ref="AB218">IFERROR(IF(INDEX(三跨两临近重点区段!$F:$F,MATCH(1,(MONTH(三跨两临近重点区段!$D:$D)=10)*(三跨两临近重点区段!$A:$A=D218),0))="已取消","已取消",INDEX(三跨两临近重点区段!$E:$E,MATCH(1,(MONTH(三跨两临近重点区段!$D:$D)=10)*(三跨两临近重点区段!$A:$A=D218)*(三跨两临近重点区段!$F:$F="现存区段"),0))),"")</f>
        <v/>
      </c>
      <c r="AC218" s="284" t="str">
        <f t="array" ref="AC218">IFERROR(IF(INDEX(三跨两临近重点区段!$F:$F,MATCH(1,(MONTH(三跨两临近重点区段!$D:$D)=11)*(三跨两临近重点区段!$A:$A=D218),0))="已取消","已取消",INDEX(三跨两临近重点区段!$D:$D,MATCH(1,(MONTH(三跨两临近重点区段!$D:$D)=11)*(三跨两临近重点区段!$A:$A=D218)*(三跨两临近重点区段!$F:$F="现存区段"),0))),"")</f>
        <v/>
      </c>
      <c r="AD218" s="72" t="str">
        <f t="array" ref="AD218">IFERROR(IF(INDEX(三跨两临近重点区段!$F:$F,MATCH(1,(MONTH(三跨两临近重点区段!$D:$D)=11)*(三跨两临近重点区段!$A:$A=D218),0))="已取消","已取消",INDEX(三跨两临近重点区段!$E:$E,MATCH(1,(MONTH(三跨两临近重点区段!$D:$D)=11)*(三跨两临近重点区段!$A:$A=D218)*(三跨两临近重点区段!$F:$F="现存区段"),0))),"")</f>
        <v/>
      </c>
      <c r="AE218" s="284" t="str">
        <f t="array" ref="AE218">IFERROR(IF(INDEX(三跨两临近重点区段!$F:$F,MATCH(1,(MONTH(三跨两临近重点区段!$D:$D)=12)*(三跨两临近重点区段!$A:$A=D218),0))="已取消","已取消",INDEX(三跨两临近重点区段!$D:$D,MATCH(1,(MONTH(三跨两临近重点区段!$D:$D)=12)*(三跨两临近重点区段!$A:$A=D218)*(三跨两临近重点区段!$F:$F="现存区段"),0))),"")</f>
        <v/>
      </c>
      <c r="AF218" s="72" t="str">
        <f t="array" ref="AF218">IFERROR(IF(INDEX(三跨两临近重点区段!$F:$F,MATCH(1,(MONTH(三跨两临近重点区段!$D:$D)=12)*(三跨两临近重点区段!$A:$A=D218),0))="已取消","已取消",INDEX(三跨两临近重点区段!$E:$E,MATCH(1,(MONTH(三跨两临近重点区段!$D:$D)=12)*(三跨两临近重点区段!$A:$A=D218)*(三跨两临近重点区段!$F:$F="现存区段"),0))),"")</f>
        <v/>
      </c>
      <c r="AH218" t="e">
        <f t="array" ref="AH218">INDEX(三跨两临近重点区段!$G:$G,MATCH(D218,三跨两临近重点区段!$A:$A,0))</f>
        <v>#N/A</v>
      </c>
      <c r="AI218" t="e">
        <f>INDEX(三跨两临近重点区段!$J:$J,MATCH(D218,三跨两临近重点区段!$A:$A,0))</f>
        <v>#N/A</v>
      </c>
    </row>
    <row r="219" ht="14.25" spans="1:35">
      <c r="A219" s="263" t="s">
        <v>150</v>
      </c>
      <c r="B219" s="264" t="s">
        <v>2461</v>
      </c>
      <c r="C219" s="263" t="s">
        <v>2167</v>
      </c>
      <c r="D219" s="263" t="s">
        <v>2475</v>
      </c>
      <c r="E219" s="265" t="s">
        <v>2458</v>
      </c>
      <c r="F219" s="264" t="s">
        <v>125</v>
      </c>
      <c r="G219" s="263" t="s">
        <v>971</v>
      </c>
      <c r="H219" s="263" t="s">
        <v>483</v>
      </c>
      <c r="I219" s="288"/>
      <c r="J219" s="196"/>
      <c r="K219" s="196"/>
      <c r="L219" s="196"/>
      <c r="M219" s="270"/>
      <c r="N219" s="270"/>
      <c r="O219" s="33"/>
      <c r="P219" s="107"/>
      <c r="Q219" s="279"/>
      <c r="R219" s="279"/>
      <c r="S219" s="282">
        <v>45464.6930555556</v>
      </c>
      <c r="T219" s="279" t="s">
        <v>2117</v>
      </c>
      <c r="U219" s="268" t="str">
        <f t="array" ref="U219">IFERROR(IF(INDEX(三跨两临近重点区段!$F:$F,MATCH(1,(MONTH(三跨两临近重点区段!$D:$D)=7)*(三跨两临近重点区段!$A:$A=D219),0))="已取消","已取消",INDEX(三跨两临近重点区段!$D:$D,MATCH(1,(MONTH(三跨两临近重点区段!$D:$D)=7)*(三跨两临近重点区段!$A:$A=D219)*(三跨两临近重点区段!$F:$F="现存区段"),0))),"")</f>
        <v/>
      </c>
      <c r="V219" s="232" t="str">
        <f t="array" ref="V219">IFERROR(IF(INDEX(三跨两临近重点区段!$F:$F,MATCH(1,(MONTH(三跨两临近重点区段!$D:$D)=7)*(三跨两临近重点区段!$A:$A=D219),0))="已取消","已取消",INDEX(三跨两临近重点区段!$E:$E,MATCH(1,(MONTH(三跨两临近重点区段!$D:$D)=7)*(三跨两临近重点区段!$A:$A=D219)*(三跨两临近重点区段!$F:$F="现存区段"),0))),"")</f>
        <v/>
      </c>
      <c r="W219" s="268" t="str">
        <f t="array" ref="W219">IFERROR(IF(INDEX(三跨两临近重点区段!$F:$F,MATCH(1,(MONTH(三跨两临近重点区段!$D:$D)=8)*(三跨两临近重点区段!$A:$A=D219),0))="已取消","已取消",INDEX(三跨两临近重点区段!$D:$D,MATCH(1,(MONTH(三跨两临近重点区段!$D:$D)=8)*(三跨两临近重点区段!$A:$A=D219)*(三跨两临近重点区段!$F:$F="现存区段"),0))),"")</f>
        <v/>
      </c>
      <c r="X219" s="232" t="str">
        <f t="array" ref="X219">IFERROR(IF(INDEX(三跨两临近重点区段!$F:$F,MATCH(1,(MONTH(三跨两临近重点区段!$D:$D)=8)*(三跨两临近重点区段!$A:$A=D219),0))="已取消","已取消",INDEX(三跨两临近重点区段!$E:$E,MATCH(1,(MONTH(三跨两临近重点区段!$D:$D)=8)*(三跨两临近重点区段!$A:$A=D219)*(三跨两临近重点区段!$F:$F="现存区段"),0))),"")</f>
        <v/>
      </c>
      <c r="Y219" s="268" t="str">
        <f t="array" ref="Y219">IFERROR(IF(INDEX(三跨两临近重点区段!$F:$F,MATCH(1,(MONTH(三跨两临近重点区段!$D:$D)=9)*(三跨两临近重点区段!$A:$A=D219),0))="已取消","已取消",INDEX(三跨两临近重点区段!$D:$D,MATCH(1,(MONTH(三跨两临近重点区段!$D:$D)=9)*(三跨两临近重点区段!$A:$A=D219)*(三跨两临近重点区段!$F:$F="现存区段"),0))),"")</f>
        <v/>
      </c>
      <c r="Z219" s="232" t="str">
        <f t="array" ref="Z219">IFERROR(IF(INDEX(三跨两临近重点区段!$F:$F,MATCH(1,(MONTH(三跨两临近重点区段!$D:$D)=9)*(三跨两临近重点区段!$A:$A=D219),0))="已取消","已取消",INDEX(三跨两临近重点区段!$E:$E,MATCH(1,(MONTH(三跨两临近重点区段!$D:$D)=9)*(三跨两临近重点区段!$A:$A=D219)*(三跨两临近重点区段!$F:$F="现存区段"),0))),"")</f>
        <v/>
      </c>
      <c r="AA219" s="268" t="str">
        <f t="array" ref="AA219">IFERROR(IF(INDEX(三跨两临近重点区段!$F:$F,MATCH(1,(MONTH(三跨两临近重点区段!$D:$D)=10)*(三跨两临近重点区段!$A:$A=D219),0))="已取消","已取消",INDEX(三跨两临近重点区段!$D:$D,MATCH(1,(MONTH(三跨两临近重点区段!$D:$D)=10)*(三跨两临近重点区段!$A:$A=D219)*(三跨两临近重点区段!$F:$F="现存区段"),0))),"")</f>
        <v/>
      </c>
      <c r="AB219" s="72" t="str">
        <f t="array" ref="AB219">IFERROR(IF(INDEX(三跨两临近重点区段!$F:$F,MATCH(1,(MONTH(三跨两临近重点区段!$D:$D)=10)*(三跨两临近重点区段!$A:$A=D219),0))="已取消","已取消",INDEX(三跨两临近重点区段!$E:$E,MATCH(1,(MONTH(三跨两临近重点区段!$D:$D)=10)*(三跨两临近重点区段!$A:$A=D219)*(三跨两临近重点区段!$F:$F="现存区段"),0))),"")</f>
        <v/>
      </c>
      <c r="AC219" s="284" t="str">
        <f t="array" ref="AC219">IFERROR(IF(INDEX(三跨两临近重点区段!$F:$F,MATCH(1,(MONTH(三跨两临近重点区段!$D:$D)=11)*(三跨两临近重点区段!$A:$A=D219),0))="已取消","已取消",INDEX(三跨两临近重点区段!$D:$D,MATCH(1,(MONTH(三跨两临近重点区段!$D:$D)=11)*(三跨两临近重点区段!$A:$A=D219)*(三跨两临近重点区段!$F:$F="现存区段"),0))),"")</f>
        <v/>
      </c>
      <c r="AD219" s="72" t="str">
        <f t="array" ref="AD219">IFERROR(IF(INDEX(三跨两临近重点区段!$F:$F,MATCH(1,(MONTH(三跨两临近重点区段!$D:$D)=11)*(三跨两临近重点区段!$A:$A=D219),0))="已取消","已取消",INDEX(三跨两临近重点区段!$E:$E,MATCH(1,(MONTH(三跨两临近重点区段!$D:$D)=11)*(三跨两临近重点区段!$A:$A=D219)*(三跨两临近重点区段!$F:$F="现存区段"),0))),"")</f>
        <v/>
      </c>
      <c r="AE219" s="284" t="str">
        <f t="array" ref="AE219">IFERROR(IF(INDEX(三跨两临近重点区段!$F:$F,MATCH(1,(MONTH(三跨两临近重点区段!$D:$D)=12)*(三跨两临近重点区段!$A:$A=D219),0))="已取消","已取消",INDEX(三跨两临近重点区段!$D:$D,MATCH(1,(MONTH(三跨两临近重点区段!$D:$D)=12)*(三跨两临近重点区段!$A:$A=D219)*(三跨两临近重点区段!$F:$F="现存区段"),0))),"")</f>
        <v/>
      </c>
      <c r="AF219" s="72" t="str">
        <f t="array" ref="AF219">IFERROR(IF(INDEX(三跨两临近重点区段!$F:$F,MATCH(1,(MONTH(三跨两临近重点区段!$D:$D)=12)*(三跨两临近重点区段!$A:$A=D219),0))="已取消","已取消",INDEX(三跨两临近重点区段!$E:$E,MATCH(1,(MONTH(三跨两临近重点区段!$D:$D)=12)*(三跨两临近重点区段!$A:$A=D219)*(三跨两临近重点区段!$F:$F="现存区段"),0))),"")</f>
        <v/>
      </c>
      <c r="AH219" t="e">
        <f t="array" ref="AH219">INDEX(三跨两临近重点区段!$G:$G,MATCH(D219,三跨两临近重点区段!$A:$A,0))</f>
        <v>#N/A</v>
      </c>
      <c r="AI219" t="e">
        <f>INDEX(三跨两临近重点区段!$J:$J,MATCH(D219,三跨两临近重点区段!$A:$A,0))</f>
        <v>#N/A</v>
      </c>
    </row>
    <row r="220" ht="14.25" spans="1:35">
      <c r="A220" s="263" t="s">
        <v>150</v>
      </c>
      <c r="B220" s="264" t="s">
        <v>2476</v>
      </c>
      <c r="C220" s="263" t="s">
        <v>2120</v>
      </c>
      <c r="D220" s="263" t="s">
        <v>2477</v>
      </c>
      <c r="E220" s="265" t="s">
        <v>2458</v>
      </c>
      <c r="F220" s="264" t="s">
        <v>125</v>
      </c>
      <c r="G220" s="263" t="s">
        <v>506</v>
      </c>
      <c r="H220" s="263" t="s">
        <v>506</v>
      </c>
      <c r="I220" s="288"/>
      <c r="J220" s="196"/>
      <c r="K220" s="196"/>
      <c r="L220" s="196"/>
      <c r="M220" s="270"/>
      <c r="N220" s="270"/>
      <c r="O220" s="33"/>
      <c r="P220" s="107"/>
      <c r="Q220" s="279"/>
      <c r="R220" s="279"/>
      <c r="S220" s="282">
        <v>45464.6930555556</v>
      </c>
      <c r="T220" s="279" t="s">
        <v>2117</v>
      </c>
      <c r="U220" s="268" t="str">
        <f t="array" ref="U220">IFERROR(IF(INDEX(三跨两临近重点区段!$F:$F,MATCH(1,(MONTH(三跨两临近重点区段!$D:$D)=7)*(三跨两临近重点区段!$A:$A=D220),0))="已取消","已取消",INDEX(三跨两临近重点区段!$D:$D,MATCH(1,(MONTH(三跨两临近重点区段!$D:$D)=7)*(三跨两临近重点区段!$A:$A=D220)*(三跨两临近重点区段!$F:$F="现存区段"),0))),"")</f>
        <v/>
      </c>
      <c r="V220" s="232" t="str">
        <f t="array" ref="V220">IFERROR(IF(INDEX(三跨两临近重点区段!$F:$F,MATCH(1,(MONTH(三跨两临近重点区段!$D:$D)=7)*(三跨两临近重点区段!$A:$A=D220),0))="已取消","已取消",INDEX(三跨两临近重点区段!$E:$E,MATCH(1,(MONTH(三跨两临近重点区段!$D:$D)=7)*(三跨两临近重点区段!$A:$A=D220)*(三跨两临近重点区段!$F:$F="现存区段"),0))),"")</f>
        <v/>
      </c>
      <c r="W220" s="268" t="str">
        <f t="array" ref="W220">IFERROR(IF(INDEX(三跨两临近重点区段!$F:$F,MATCH(1,(MONTH(三跨两临近重点区段!$D:$D)=8)*(三跨两临近重点区段!$A:$A=D220),0))="已取消","已取消",INDEX(三跨两临近重点区段!$D:$D,MATCH(1,(MONTH(三跨两临近重点区段!$D:$D)=8)*(三跨两临近重点区段!$A:$A=D220)*(三跨两临近重点区段!$F:$F="现存区段"),0))),"")</f>
        <v/>
      </c>
      <c r="X220" s="232" t="str">
        <f t="array" ref="X220">IFERROR(IF(INDEX(三跨两临近重点区段!$F:$F,MATCH(1,(MONTH(三跨两临近重点区段!$D:$D)=8)*(三跨两临近重点区段!$A:$A=D220),0))="已取消","已取消",INDEX(三跨两临近重点区段!$E:$E,MATCH(1,(MONTH(三跨两临近重点区段!$D:$D)=8)*(三跨两临近重点区段!$A:$A=D220)*(三跨两临近重点区段!$F:$F="现存区段"),0))),"")</f>
        <v/>
      </c>
      <c r="Y220" s="268" t="str">
        <f t="array" ref="Y220">IFERROR(IF(INDEX(三跨两临近重点区段!$F:$F,MATCH(1,(MONTH(三跨两临近重点区段!$D:$D)=9)*(三跨两临近重点区段!$A:$A=D220),0))="已取消","已取消",INDEX(三跨两临近重点区段!$D:$D,MATCH(1,(MONTH(三跨两临近重点区段!$D:$D)=9)*(三跨两临近重点区段!$A:$A=D220)*(三跨两临近重点区段!$F:$F="现存区段"),0))),"")</f>
        <v/>
      </c>
      <c r="Z220" s="232" t="str">
        <f t="array" ref="Z220">IFERROR(IF(INDEX(三跨两临近重点区段!$F:$F,MATCH(1,(MONTH(三跨两临近重点区段!$D:$D)=9)*(三跨两临近重点区段!$A:$A=D220),0))="已取消","已取消",INDEX(三跨两临近重点区段!$E:$E,MATCH(1,(MONTH(三跨两临近重点区段!$D:$D)=9)*(三跨两临近重点区段!$A:$A=D220)*(三跨两临近重点区段!$F:$F="现存区段"),0))),"")</f>
        <v/>
      </c>
      <c r="AA220" s="268" t="str">
        <f t="array" ref="AA220">IFERROR(IF(INDEX(三跨两临近重点区段!$F:$F,MATCH(1,(MONTH(三跨两临近重点区段!$D:$D)=10)*(三跨两临近重点区段!$A:$A=D220),0))="已取消","已取消",INDEX(三跨两临近重点区段!$D:$D,MATCH(1,(MONTH(三跨两临近重点区段!$D:$D)=10)*(三跨两临近重点区段!$A:$A=D220)*(三跨两临近重点区段!$F:$F="现存区段"),0))),"")</f>
        <v/>
      </c>
      <c r="AB220" s="72" t="str">
        <f t="array" ref="AB220">IFERROR(IF(INDEX(三跨两临近重点区段!$F:$F,MATCH(1,(MONTH(三跨两临近重点区段!$D:$D)=10)*(三跨两临近重点区段!$A:$A=D220),0))="已取消","已取消",INDEX(三跨两临近重点区段!$E:$E,MATCH(1,(MONTH(三跨两临近重点区段!$D:$D)=10)*(三跨两临近重点区段!$A:$A=D220)*(三跨两临近重点区段!$F:$F="现存区段"),0))),"")</f>
        <v/>
      </c>
      <c r="AC220" s="284" t="str">
        <f t="array" ref="AC220">IFERROR(IF(INDEX(三跨两临近重点区段!$F:$F,MATCH(1,(MONTH(三跨两临近重点区段!$D:$D)=11)*(三跨两临近重点区段!$A:$A=D220),0))="已取消","已取消",INDEX(三跨两临近重点区段!$D:$D,MATCH(1,(MONTH(三跨两临近重点区段!$D:$D)=11)*(三跨两临近重点区段!$A:$A=D220)*(三跨两临近重点区段!$F:$F="现存区段"),0))),"")</f>
        <v/>
      </c>
      <c r="AD220" s="72" t="str">
        <f t="array" ref="AD220">IFERROR(IF(INDEX(三跨两临近重点区段!$F:$F,MATCH(1,(MONTH(三跨两临近重点区段!$D:$D)=11)*(三跨两临近重点区段!$A:$A=D220),0))="已取消","已取消",INDEX(三跨两临近重点区段!$E:$E,MATCH(1,(MONTH(三跨两临近重点区段!$D:$D)=11)*(三跨两临近重点区段!$A:$A=D220)*(三跨两临近重点区段!$F:$F="现存区段"),0))),"")</f>
        <v/>
      </c>
      <c r="AE220" s="284" t="str">
        <f t="array" ref="AE220">IFERROR(IF(INDEX(三跨两临近重点区段!$F:$F,MATCH(1,(MONTH(三跨两临近重点区段!$D:$D)=12)*(三跨两临近重点区段!$A:$A=D220),0))="已取消","已取消",INDEX(三跨两临近重点区段!$D:$D,MATCH(1,(MONTH(三跨两临近重点区段!$D:$D)=12)*(三跨两临近重点区段!$A:$A=D220)*(三跨两临近重点区段!$F:$F="现存区段"),0))),"")</f>
        <v/>
      </c>
      <c r="AF220" s="72" t="str">
        <f t="array" ref="AF220">IFERROR(IF(INDEX(三跨两临近重点区段!$F:$F,MATCH(1,(MONTH(三跨两临近重点区段!$D:$D)=12)*(三跨两临近重点区段!$A:$A=D220),0))="已取消","已取消",INDEX(三跨两临近重点区段!$E:$E,MATCH(1,(MONTH(三跨两临近重点区段!$D:$D)=12)*(三跨两临近重点区段!$A:$A=D220)*(三跨两临近重点区段!$F:$F="现存区段"),0))),"")</f>
        <v/>
      </c>
      <c r="AH220" t="e">
        <f t="array" ref="AH220">INDEX(三跨两临近重点区段!$G:$G,MATCH(D220,三跨两临近重点区段!$A:$A,0))</f>
        <v>#N/A</v>
      </c>
      <c r="AI220" t="e">
        <f>INDEX(三跨两临近重点区段!$J:$J,MATCH(D220,三跨两临近重点区段!$A:$A,0))</f>
        <v>#N/A</v>
      </c>
    </row>
    <row r="221" ht="14.25" spans="1:35">
      <c r="A221" s="263" t="s">
        <v>363</v>
      </c>
      <c r="B221" s="264" t="s">
        <v>2478</v>
      </c>
      <c r="C221" s="263" t="s">
        <v>2431</v>
      </c>
      <c r="D221" s="263" t="s">
        <v>2479</v>
      </c>
      <c r="E221" s="265" t="s">
        <v>2458</v>
      </c>
      <c r="F221" s="264" t="s">
        <v>125</v>
      </c>
      <c r="G221" s="263" t="s">
        <v>414</v>
      </c>
      <c r="H221" s="263" t="s">
        <v>414</v>
      </c>
      <c r="I221" s="288"/>
      <c r="J221" s="196"/>
      <c r="K221" s="196"/>
      <c r="L221" s="196"/>
      <c r="M221" s="270"/>
      <c r="N221" s="270"/>
      <c r="O221" s="33"/>
      <c r="P221" s="107"/>
      <c r="Q221" s="279"/>
      <c r="R221" s="279"/>
      <c r="S221" s="278">
        <v>45457</v>
      </c>
      <c r="T221" s="279" t="s">
        <v>2117</v>
      </c>
      <c r="U221" s="268" t="str">
        <f t="array" ref="U221">IFERROR(IF(INDEX(三跨两临近重点区段!$F:$F,MATCH(1,(MONTH(三跨两临近重点区段!$D:$D)=7)*(三跨两临近重点区段!$A:$A=D221),0))="已取消","已取消",INDEX(三跨两临近重点区段!$D:$D,MATCH(1,(MONTH(三跨两临近重点区段!$D:$D)=7)*(三跨两临近重点区段!$A:$A=D221)*(三跨两临近重点区段!$F:$F="现存区段"),0))),"")</f>
        <v/>
      </c>
      <c r="V221" s="232" t="str">
        <f t="array" ref="V221">IFERROR(IF(INDEX(三跨两临近重点区段!$F:$F,MATCH(1,(MONTH(三跨两临近重点区段!$D:$D)=7)*(三跨两临近重点区段!$A:$A=D221),0))="已取消","已取消",INDEX(三跨两临近重点区段!$E:$E,MATCH(1,(MONTH(三跨两临近重点区段!$D:$D)=7)*(三跨两临近重点区段!$A:$A=D221)*(三跨两临近重点区段!$F:$F="现存区段"),0))),"")</f>
        <v/>
      </c>
      <c r="W221" s="268" t="str">
        <f t="array" ref="W221">IFERROR(IF(INDEX(三跨两临近重点区段!$F:$F,MATCH(1,(MONTH(三跨两临近重点区段!$D:$D)=8)*(三跨两临近重点区段!$A:$A=D221),0))="已取消","已取消",INDEX(三跨两临近重点区段!$D:$D,MATCH(1,(MONTH(三跨两临近重点区段!$D:$D)=8)*(三跨两临近重点区段!$A:$A=D221)*(三跨两临近重点区段!$F:$F="现存区段"),0))),"")</f>
        <v/>
      </c>
      <c r="X221" s="232" t="str">
        <f t="array" ref="X221">IFERROR(IF(INDEX(三跨两临近重点区段!$F:$F,MATCH(1,(MONTH(三跨两临近重点区段!$D:$D)=8)*(三跨两临近重点区段!$A:$A=D221),0))="已取消","已取消",INDEX(三跨两临近重点区段!$E:$E,MATCH(1,(MONTH(三跨两临近重点区段!$D:$D)=8)*(三跨两临近重点区段!$A:$A=D221)*(三跨两临近重点区段!$F:$F="现存区段"),0))),"")</f>
        <v/>
      </c>
      <c r="Y221" s="268" t="str">
        <f t="array" ref="Y221">IFERROR(IF(INDEX(三跨两临近重点区段!$F:$F,MATCH(1,(MONTH(三跨两临近重点区段!$D:$D)=9)*(三跨两临近重点区段!$A:$A=D221),0))="已取消","已取消",INDEX(三跨两临近重点区段!$D:$D,MATCH(1,(MONTH(三跨两临近重点区段!$D:$D)=9)*(三跨两临近重点区段!$A:$A=D221)*(三跨两临近重点区段!$F:$F="现存区段"),0))),"")</f>
        <v/>
      </c>
      <c r="Z221" s="232" t="str">
        <f t="array" ref="Z221">IFERROR(IF(INDEX(三跨两临近重点区段!$F:$F,MATCH(1,(MONTH(三跨两临近重点区段!$D:$D)=9)*(三跨两临近重点区段!$A:$A=D221),0))="已取消","已取消",INDEX(三跨两临近重点区段!$E:$E,MATCH(1,(MONTH(三跨两临近重点区段!$D:$D)=9)*(三跨两临近重点区段!$A:$A=D221)*(三跨两临近重点区段!$F:$F="现存区段"),0))),"")</f>
        <v/>
      </c>
      <c r="AA221" s="268" t="str">
        <f t="array" ref="AA221">IFERROR(IF(INDEX(三跨两临近重点区段!$F:$F,MATCH(1,(MONTH(三跨两临近重点区段!$D:$D)=10)*(三跨两临近重点区段!$A:$A=D221),0))="已取消","已取消",INDEX(三跨两临近重点区段!$D:$D,MATCH(1,(MONTH(三跨两临近重点区段!$D:$D)=10)*(三跨两临近重点区段!$A:$A=D221)*(三跨两临近重点区段!$F:$F="现存区段"),0))),"")</f>
        <v/>
      </c>
      <c r="AB221" s="72" t="str">
        <f t="array" ref="AB221">IFERROR(IF(INDEX(三跨两临近重点区段!$F:$F,MATCH(1,(MONTH(三跨两临近重点区段!$D:$D)=10)*(三跨两临近重点区段!$A:$A=D221),0))="已取消","已取消",INDEX(三跨两临近重点区段!$E:$E,MATCH(1,(MONTH(三跨两临近重点区段!$D:$D)=10)*(三跨两临近重点区段!$A:$A=D221)*(三跨两临近重点区段!$F:$F="现存区段"),0))),"")</f>
        <v/>
      </c>
      <c r="AC221" s="284" t="str">
        <f t="array" ref="AC221">IFERROR(IF(INDEX(三跨两临近重点区段!$F:$F,MATCH(1,(MONTH(三跨两临近重点区段!$D:$D)=11)*(三跨两临近重点区段!$A:$A=D221),0))="已取消","已取消",INDEX(三跨两临近重点区段!$D:$D,MATCH(1,(MONTH(三跨两临近重点区段!$D:$D)=11)*(三跨两临近重点区段!$A:$A=D221)*(三跨两临近重点区段!$F:$F="现存区段"),0))),"")</f>
        <v/>
      </c>
      <c r="AD221" s="72" t="str">
        <f t="array" ref="AD221">IFERROR(IF(INDEX(三跨两临近重点区段!$F:$F,MATCH(1,(MONTH(三跨两临近重点区段!$D:$D)=11)*(三跨两临近重点区段!$A:$A=D221),0))="已取消","已取消",INDEX(三跨两临近重点区段!$E:$E,MATCH(1,(MONTH(三跨两临近重点区段!$D:$D)=11)*(三跨两临近重点区段!$A:$A=D221)*(三跨两临近重点区段!$F:$F="现存区段"),0))),"")</f>
        <v/>
      </c>
      <c r="AE221" s="284" t="str">
        <f t="array" ref="AE221">IFERROR(IF(INDEX(三跨两临近重点区段!$F:$F,MATCH(1,(MONTH(三跨两临近重点区段!$D:$D)=12)*(三跨两临近重点区段!$A:$A=D221),0))="已取消","已取消",INDEX(三跨两临近重点区段!$D:$D,MATCH(1,(MONTH(三跨两临近重点区段!$D:$D)=12)*(三跨两临近重点区段!$A:$A=D221)*(三跨两临近重点区段!$F:$F="现存区段"),0))),"")</f>
        <v/>
      </c>
      <c r="AF221" s="72" t="str">
        <f t="array" ref="AF221">IFERROR(IF(INDEX(三跨两临近重点区段!$F:$F,MATCH(1,(MONTH(三跨两临近重点区段!$D:$D)=12)*(三跨两临近重点区段!$A:$A=D221),0))="已取消","已取消",INDEX(三跨两临近重点区段!$E:$E,MATCH(1,(MONTH(三跨两临近重点区段!$D:$D)=12)*(三跨两临近重点区段!$A:$A=D221)*(三跨两临近重点区段!$F:$F="现存区段"),0))),"")</f>
        <v/>
      </c>
      <c r="AH221" t="e">
        <f t="array" ref="AH221">INDEX(三跨两临近重点区段!$G:$G,MATCH(D221,三跨两临近重点区段!$A:$A,0))</f>
        <v>#N/A</v>
      </c>
      <c r="AI221" t="e">
        <f>INDEX(三跨两临近重点区段!$J:$J,MATCH(D221,三跨两临近重点区段!$A:$A,0))</f>
        <v>#N/A</v>
      </c>
    </row>
    <row r="222" ht="14.25" spans="1:35">
      <c r="A222" s="263" t="s">
        <v>150</v>
      </c>
      <c r="B222" s="264" t="s">
        <v>2480</v>
      </c>
      <c r="C222" s="263" t="s">
        <v>2120</v>
      </c>
      <c r="D222" s="263" t="s">
        <v>2481</v>
      </c>
      <c r="E222" s="265" t="s">
        <v>2458</v>
      </c>
      <c r="F222" s="264" t="s">
        <v>125</v>
      </c>
      <c r="G222" s="263" t="s">
        <v>457</v>
      </c>
      <c r="H222" s="263" t="s">
        <v>457</v>
      </c>
      <c r="I222" s="288"/>
      <c r="J222" s="196"/>
      <c r="K222" s="196"/>
      <c r="L222" s="196"/>
      <c r="M222" s="270"/>
      <c r="N222" s="270"/>
      <c r="O222" s="33"/>
      <c r="P222" s="107"/>
      <c r="Q222" s="279"/>
      <c r="R222" s="279"/>
      <c r="S222" s="282">
        <v>45464.6930555556</v>
      </c>
      <c r="T222" s="279" t="s">
        <v>2117</v>
      </c>
      <c r="U222" s="268" t="str">
        <f t="array" ref="U222">IFERROR(IF(INDEX(三跨两临近重点区段!$F:$F,MATCH(1,(MONTH(三跨两临近重点区段!$D:$D)=7)*(三跨两临近重点区段!$A:$A=D222),0))="已取消","已取消",INDEX(三跨两临近重点区段!$D:$D,MATCH(1,(MONTH(三跨两临近重点区段!$D:$D)=7)*(三跨两临近重点区段!$A:$A=D222)*(三跨两临近重点区段!$F:$F="现存区段"),0))),"")</f>
        <v/>
      </c>
      <c r="V222" s="232" t="str">
        <f t="array" ref="V222">IFERROR(IF(INDEX(三跨两临近重点区段!$F:$F,MATCH(1,(MONTH(三跨两临近重点区段!$D:$D)=7)*(三跨两临近重点区段!$A:$A=D222),0))="已取消","已取消",INDEX(三跨两临近重点区段!$E:$E,MATCH(1,(MONTH(三跨两临近重点区段!$D:$D)=7)*(三跨两临近重点区段!$A:$A=D222)*(三跨两临近重点区段!$F:$F="现存区段"),0))),"")</f>
        <v/>
      </c>
      <c r="W222" s="268" t="str">
        <f t="array" ref="W222">IFERROR(IF(INDEX(三跨两临近重点区段!$F:$F,MATCH(1,(MONTH(三跨两临近重点区段!$D:$D)=8)*(三跨两临近重点区段!$A:$A=D222),0))="已取消","已取消",INDEX(三跨两临近重点区段!$D:$D,MATCH(1,(MONTH(三跨两临近重点区段!$D:$D)=8)*(三跨两临近重点区段!$A:$A=D222)*(三跨两临近重点区段!$F:$F="现存区段"),0))),"")</f>
        <v/>
      </c>
      <c r="X222" s="232" t="str">
        <f t="array" ref="X222">IFERROR(IF(INDEX(三跨两临近重点区段!$F:$F,MATCH(1,(MONTH(三跨两临近重点区段!$D:$D)=8)*(三跨两临近重点区段!$A:$A=D222),0))="已取消","已取消",INDEX(三跨两临近重点区段!$E:$E,MATCH(1,(MONTH(三跨两临近重点区段!$D:$D)=8)*(三跨两临近重点区段!$A:$A=D222)*(三跨两临近重点区段!$F:$F="现存区段"),0))),"")</f>
        <v/>
      </c>
      <c r="Y222" s="268" t="str">
        <f t="array" ref="Y222">IFERROR(IF(INDEX(三跨两临近重点区段!$F:$F,MATCH(1,(MONTH(三跨两临近重点区段!$D:$D)=9)*(三跨两临近重点区段!$A:$A=D222),0))="已取消","已取消",INDEX(三跨两临近重点区段!$D:$D,MATCH(1,(MONTH(三跨两临近重点区段!$D:$D)=9)*(三跨两临近重点区段!$A:$A=D222)*(三跨两临近重点区段!$F:$F="现存区段"),0))),"")</f>
        <v/>
      </c>
      <c r="Z222" s="232" t="str">
        <f t="array" ref="Z222">IFERROR(IF(INDEX(三跨两临近重点区段!$F:$F,MATCH(1,(MONTH(三跨两临近重点区段!$D:$D)=9)*(三跨两临近重点区段!$A:$A=D222),0))="已取消","已取消",INDEX(三跨两临近重点区段!$E:$E,MATCH(1,(MONTH(三跨两临近重点区段!$D:$D)=9)*(三跨两临近重点区段!$A:$A=D222)*(三跨两临近重点区段!$F:$F="现存区段"),0))),"")</f>
        <v/>
      </c>
      <c r="AA222" s="268" t="str">
        <f t="array" ref="AA222">IFERROR(IF(INDEX(三跨两临近重点区段!$F:$F,MATCH(1,(MONTH(三跨两临近重点区段!$D:$D)=10)*(三跨两临近重点区段!$A:$A=D222),0))="已取消","已取消",INDEX(三跨两临近重点区段!$D:$D,MATCH(1,(MONTH(三跨两临近重点区段!$D:$D)=10)*(三跨两临近重点区段!$A:$A=D222)*(三跨两临近重点区段!$F:$F="现存区段"),0))),"")</f>
        <v/>
      </c>
      <c r="AB222" s="72" t="str">
        <f t="array" ref="AB222">IFERROR(IF(INDEX(三跨两临近重点区段!$F:$F,MATCH(1,(MONTH(三跨两临近重点区段!$D:$D)=10)*(三跨两临近重点区段!$A:$A=D222),0))="已取消","已取消",INDEX(三跨两临近重点区段!$E:$E,MATCH(1,(MONTH(三跨两临近重点区段!$D:$D)=10)*(三跨两临近重点区段!$A:$A=D222)*(三跨两临近重点区段!$F:$F="现存区段"),0))),"")</f>
        <v/>
      </c>
      <c r="AC222" s="284" t="str">
        <f t="array" ref="AC222">IFERROR(IF(INDEX(三跨两临近重点区段!$F:$F,MATCH(1,(MONTH(三跨两临近重点区段!$D:$D)=11)*(三跨两临近重点区段!$A:$A=D222),0))="已取消","已取消",INDEX(三跨两临近重点区段!$D:$D,MATCH(1,(MONTH(三跨两临近重点区段!$D:$D)=11)*(三跨两临近重点区段!$A:$A=D222)*(三跨两临近重点区段!$F:$F="现存区段"),0))),"")</f>
        <v/>
      </c>
      <c r="AD222" s="72" t="str">
        <f t="array" ref="AD222">IFERROR(IF(INDEX(三跨两临近重点区段!$F:$F,MATCH(1,(MONTH(三跨两临近重点区段!$D:$D)=11)*(三跨两临近重点区段!$A:$A=D222),0))="已取消","已取消",INDEX(三跨两临近重点区段!$E:$E,MATCH(1,(MONTH(三跨两临近重点区段!$D:$D)=11)*(三跨两临近重点区段!$A:$A=D222)*(三跨两临近重点区段!$F:$F="现存区段"),0))),"")</f>
        <v/>
      </c>
      <c r="AE222" s="284" t="str">
        <f t="array" ref="AE222">IFERROR(IF(INDEX(三跨两临近重点区段!$F:$F,MATCH(1,(MONTH(三跨两临近重点区段!$D:$D)=12)*(三跨两临近重点区段!$A:$A=D222),0))="已取消","已取消",INDEX(三跨两临近重点区段!$D:$D,MATCH(1,(MONTH(三跨两临近重点区段!$D:$D)=12)*(三跨两临近重点区段!$A:$A=D222)*(三跨两临近重点区段!$F:$F="现存区段"),0))),"")</f>
        <v/>
      </c>
      <c r="AF222" s="72" t="str">
        <f t="array" ref="AF222">IFERROR(IF(INDEX(三跨两临近重点区段!$F:$F,MATCH(1,(MONTH(三跨两临近重点区段!$D:$D)=12)*(三跨两临近重点区段!$A:$A=D222),0))="已取消","已取消",INDEX(三跨两临近重点区段!$E:$E,MATCH(1,(MONTH(三跨两临近重点区段!$D:$D)=12)*(三跨两临近重点区段!$A:$A=D222)*(三跨两临近重点区段!$F:$F="现存区段"),0))),"")</f>
        <v/>
      </c>
      <c r="AH222" t="e">
        <f t="array" ref="AH222">INDEX(三跨两临近重点区段!$G:$G,MATCH(D222,三跨两临近重点区段!$A:$A,0))</f>
        <v>#N/A</v>
      </c>
      <c r="AI222" t="e">
        <f>INDEX(三跨两临近重点区段!$J:$J,MATCH(D222,三跨两临近重点区段!$A:$A,0))</f>
        <v>#N/A</v>
      </c>
    </row>
    <row r="223" ht="14.25" spans="1:35">
      <c r="A223" s="263" t="s">
        <v>363</v>
      </c>
      <c r="B223" s="264" t="s">
        <v>2482</v>
      </c>
      <c r="C223" s="263" t="s">
        <v>2316</v>
      </c>
      <c r="D223" s="263" t="s">
        <v>2483</v>
      </c>
      <c r="E223" s="265" t="s">
        <v>2458</v>
      </c>
      <c r="F223" s="264" t="s">
        <v>125</v>
      </c>
      <c r="G223" s="263" t="s">
        <v>406</v>
      </c>
      <c r="H223" s="263" t="s">
        <v>406</v>
      </c>
      <c r="I223" s="288"/>
      <c r="J223" s="196"/>
      <c r="K223" s="196"/>
      <c r="L223" s="196"/>
      <c r="M223" s="270"/>
      <c r="N223" s="270"/>
      <c r="O223" s="33"/>
      <c r="P223" s="107"/>
      <c r="Q223" s="279"/>
      <c r="R223" s="279"/>
      <c r="S223" s="278">
        <v>45457</v>
      </c>
      <c r="T223" s="279" t="s">
        <v>2117</v>
      </c>
      <c r="U223" s="268" t="str">
        <f t="array" ref="U223">IFERROR(IF(INDEX(三跨两临近重点区段!$F:$F,MATCH(1,(MONTH(三跨两临近重点区段!$D:$D)=7)*(三跨两临近重点区段!$A:$A=D223),0))="已取消","已取消",INDEX(三跨两临近重点区段!$D:$D,MATCH(1,(MONTH(三跨两临近重点区段!$D:$D)=7)*(三跨两临近重点区段!$A:$A=D223)*(三跨两临近重点区段!$F:$F="现存区段"),0))),"")</f>
        <v/>
      </c>
      <c r="V223" s="232" t="str">
        <f t="array" ref="V223">IFERROR(IF(INDEX(三跨两临近重点区段!$F:$F,MATCH(1,(MONTH(三跨两临近重点区段!$D:$D)=7)*(三跨两临近重点区段!$A:$A=D223),0))="已取消","已取消",INDEX(三跨两临近重点区段!$E:$E,MATCH(1,(MONTH(三跨两临近重点区段!$D:$D)=7)*(三跨两临近重点区段!$A:$A=D223)*(三跨两临近重点区段!$F:$F="现存区段"),0))),"")</f>
        <v/>
      </c>
      <c r="W223" s="268" t="str">
        <f t="array" ref="W223">IFERROR(IF(INDEX(三跨两临近重点区段!$F:$F,MATCH(1,(MONTH(三跨两临近重点区段!$D:$D)=8)*(三跨两临近重点区段!$A:$A=D223),0))="已取消","已取消",INDEX(三跨两临近重点区段!$D:$D,MATCH(1,(MONTH(三跨两临近重点区段!$D:$D)=8)*(三跨两临近重点区段!$A:$A=D223)*(三跨两临近重点区段!$F:$F="现存区段"),0))),"")</f>
        <v/>
      </c>
      <c r="X223" s="232" t="str">
        <f t="array" ref="X223">IFERROR(IF(INDEX(三跨两临近重点区段!$F:$F,MATCH(1,(MONTH(三跨两临近重点区段!$D:$D)=8)*(三跨两临近重点区段!$A:$A=D223),0))="已取消","已取消",INDEX(三跨两临近重点区段!$E:$E,MATCH(1,(MONTH(三跨两临近重点区段!$D:$D)=8)*(三跨两临近重点区段!$A:$A=D223)*(三跨两临近重点区段!$F:$F="现存区段"),0))),"")</f>
        <v/>
      </c>
      <c r="Y223" s="268" t="str">
        <f t="array" ref="Y223">IFERROR(IF(INDEX(三跨两临近重点区段!$F:$F,MATCH(1,(MONTH(三跨两临近重点区段!$D:$D)=9)*(三跨两临近重点区段!$A:$A=D223),0))="已取消","已取消",INDEX(三跨两临近重点区段!$D:$D,MATCH(1,(MONTH(三跨两临近重点区段!$D:$D)=9)*(三跨两临近重点区段!$A:$A=D223)*(三跨两临近重点区段!$F:$F="现存区段"),0))),"")</f>
        <v/>
      </c>
      <c r="Z223" s="232" t="str">
        <f t="array" ref="Z223">IFERROR(IF(INDEX(三跨两临近重点区段!$F:$F,MATCH(1,(MONTH(三跨两临近重点区段!$D:$D)=9)*(三跨两临近重点区段!$A:$A=D223),0))="已取消","已取消",INDEX(三跨两临近重点区段!$E:$E,MATCH(1,(MONTH(三跨两临近重点区段!$D:$D)=9)*(三跨两临近重点区段!$A:$A=D223)*(三跨两临近重点区段!$F:$F="现存区段"),0))),"")</f>
        <v/>
      </c>
      <c r="AA223" s="268" t="str">
        <f t="array" ref="AA223">IFERROR(IF(INDEX(三跨两临近重点区段!$F:$F,MATCH(1,(MONTH(三跨两临近重点区段!$D:$D)=10)*(三跨两临近重点区段!$A:$A=D223),0))="已取消","已取消",INDEX(三跨两临近重点区段!$D:$D,MATCH(1,(MONTH(三跨两临近重点区段!$D:$D)=10)*(三跨两临近重点区段!$A:$A=D223)*(三跨两临近重点区段!$F:$F="现存区段"),0))),"")</f>
        <v/>
      </c>
      <c r="AB223" s="72" t="str">
        <f t="array" ref="AB223">IFERROR(IF(INDEX(三跨两临近重点区段!$F:$F,MATCH(1,(MONTH(三跨两临近重点区段!$D:$D)=10)*(三跨两临近重点区段!$A:$A=D223),0))="已取消","已取消",INDEX(三跨两临近重点区段!$E:$E,MATCH(1,(MONTH(三跨两临近重点区段!$D:$D)=10)*(三跨两临近重点区段!$A:$A=D223)*(三跨两临近重点区段!$F:$F="现存区段"),0))),"")</f>
        <v/>
      </c>
      <c r="AC223" s="284" t="str">
        <f t="array" ref="AC223">IFERROR(IF(INDEX(三跨两临近重点区段!$F:$F,MATCH(1,(MONTH(三跨两临近重点区段!$D:$D)=11)*(三跨两临近重点区段!$A:$A=D223),0))="已取消","已取消",INDEX(三跨两临近重点区段!$D:$D,MATCH(1,(MONTH(三跨两临近重点区段!$D:$D)=11)*(三跨两临近重点区段!$A:$A=D223)*(三跨两临近重点区段!$F:$F="现存区段"),0))),"")</f>
        <v/>
      </c>
      <c r="AD223" s="72" t="str">
        <f t="array" ref="AD223">IFERROR(IF(INDEX(三跨两临近重点区段!$F:$F,MATCH(1,(MONTH(三跨两临近重点区段!$D:$D)=11)*(三跨两临近重点区段!$A:$A=D223),0))="已取消","已取消",INDEX(三跨两临近重点区段!$E:$E,MATCH(1,(MONTH(三跨两临近重点区段!$D:$D)=11)*(三跨两临近重点区段!$A:$A=D223)*(三跨两临近重点区段!$F:$F="现存区段"),0))),"")</f>
        <v/>
      </c>
      <c r="AE223" s="284" t="str">
        <f t="array" ref="AE223">IFERROR(IF(INDEX(三跨两临近重点区段!$F:$F,MATCH(1,(MONTH(三跨两临近重点区段!$D:$D)=12)*(三跨两临近重点区段!$A:$A=D223),0))="已取消","已取消",INDEX(三跨两临近重点区段!$D:$D,MATCH(1,(MONTH(三跨两临近重点区段!$D:$D)=12)*(三跨两临近重点区段!$A:$A=D223)*(三跨两临近重点区段!$F:$F="现存区段"),0))),"")</f>
        <v/>
      </c>
      <c r="AF223" s="72" t="str">
        <f t="array" ref="AF223">IFERROR(IF(INDEX(三跨两临近重点区段!$F:$F,MATCH(1,(MONTH(三跨两临近重点区段!$D:$D)=12)*(三跨两临近重点区段!$A:$A=D223),0))="已取消","已取消",INDEX(三跨两临近重点区段!$E:$E,MATCH(1,(MONTH(三跨两临近重点区段!$D:$D)=12)*(三跨两临近重点区段!$A:$A=D223)*(三跨两临近重点区段!$F:$F="现存区段"),0))),"")</f>
        <v/>
      </c>
      <c r="AH223" t="e">
        <f t="array" ref="AH223">INDEX(三跨两临近重点区段!$G:$G,MATCH(D223,三跨两临近重点区段!$A:$A,0))</f>
        <v>#N/A</v>
      </c>
      <c r="AI223" t="e">
        <f>INDEX(三跨两临近重点区段!$J:$J,MATCH(D223,三跨两临近重点区段!$A:$A,0))</f>
        <v>#N/A</v>
      </c>
    </row>
    <row r="224" ht="14.25" spans="1:35">
      <c r="A224" s="263" t="s">
        <v>150</v>
      </c>
      <c r="B224" s="264" t="s">
        <v>2484</v>
      </c>
      <c r="C224" s="263" t="s">
        <v>2120</v>
      </c>
      <c r="D224" s="263" t="s">
        <v>2485</v>
      </c>
      <c r="E224" s="265" t="s">
        <v>2458</v>
      </c>
      <c r="F224" s="264" t="s">
        <v>125</v>
      </c>
      <c r="G224" s="263" t="s">
        <v>457</v>
      </c>
      <c r="H224" s="263" t="s">
        <v>457</v>
      </c>
      <c r="I224" s="288"/>
      <c r="J224" s="196"/>
      <c r="K224" s="196"/>
      <c r="L224" s="196"/>
      <c r="M224" s="270"/>
      <c r="N224" s="270"/>
      <c r="O224" s="33"/>
      <c r="P224" s="107"/>
      <c r="Q224" s="279"/>
      <c r="R224" s="279"/>
      <c r="S224" s="282">
        <v>45464.6930555556</v>
      </c>
      <c r="T224" s="279" t="s">
        <v>2117</v>
      </c>
      <c r="U224" s="268" t="str">
        <f t="array" ref="U224">IFERROR(IF(INDEX(三跨两临近重点区段!$F:$F,MATCH(1,(MONTH(三跨两临近重点区段!$D:$D)=7)*(三跨两临近重点区段!$A:$A=D224),0))="已取消","已取消",INDEX(三跨两临近重点区段!$D:$D,MATCH(1,(MONTH(三跨两临近重点区段!$D:$D)=7)*(三跨两临近重点区段!$A:$A=D224)*(三跨两临近重点区段!$F:$F="现存区段"),0))),"")</f>
        <v/>
      </c>
      <c r="V224" s="232" t="str">
        <f t="array" ref="V224">IFERROR(IF(INDEX(三跨两临近重点区段!$F:$F,MATCH(1,(MONTH(三跨两临近重点区段!$D:$D)=7)*(三跨两临近重点区段!$A:$A=D224),0))="已取消","已取消",INDEX(三跨两临近重点区段!$E:$E,MATCH(1,(MONTH(三跨两临近重点区段!$D:$D)=7)*(三跨两临近重点区段!$A:$A=D224)*(三跨两临近重点区段!$F:$F="现存区段"),0))),"")</f>
        <v/>
      </c>
      <c r="W224" s="268" t="str">
        <f t="array" ref="W224">IFERROR(IF(INDEX(三跨两临近重点区段!$F:$F,MATCH(1,(MONTH(三跨两临近重点区段!$D:$D)=8)*(三跨两临近重点区段!$A:$A=D224),0))="已取消","已取消",INDEX(三跨两临近重点区段!$D:$D,MATCH(1,(MONTH(三跨两临近重点区段!$D:$D)=8)*(三跨两临近重点区段!$A:$A=D224)*(三跨两临近重点区段!$F:$F="现存区段"),0))),"")</f>
        <v/>
      </c>
      <c r="X224" s="232" t="str">
        <f t="array" ref="X224">IFERROR(IF(INDEX(三跨两临近重点区段!$F:$F,MATCH(1,(MONTH(三跨两临近重点区段!$D:$D)=8)*(三跨两临近重点区段!$A:$A=D224),0))="已取消","已取消",INDEX(三跨两临近重点区段!$E:$E,MATCH(1,(MONTH(三跨两临近重点区段!$D:$D)=8)*(三跨两临近重点区段!$A:$A=D224)*(三跨两临近重点区段!$F:$F="现存区段"),0))),"")</f>
        <v/>
      </c>
      <c r="Y224" s="268" t="str">
        <f t="array" ref="Y224">IFERROR(IF(INDEX(三跨两临近重点区段!$F:$F,MATCH(1,(MONTH(三跨两临近重点区段!$D:$D)=9)*(三跨两临近重点区段!$A:$A=D224),0))="已取消","已取消",INDEX(三跨两临近重点区段!$D:$D,MATCH(1,(MONTH(三跨两临近重点区段!$D:$D)=9)*(三跨两临近重点区段!$A:$A=D224)*(三跨两临近重点区段!$F:$F="现存区段"),0))),"")</f>
        <v/>
      </c>
      <c r="Z224" s="232" t="str">
        <f t="array" ref="Z224">IFERROR(IF(INDEX(三跨两临近重点区段!$F:$F,MATCH(1,(MONTH(三跨两临近重点区段!$D:$D)=9)*(三跨两临近重点区段!$A:$A=D224),0))="已取消","已取消",INDEX(三跨两临近重点区段!$E:$E,MATCH(1,(MONTH(三跨两临近重点区段!$D:$D)=9)*(三跨两临近重点区段!$A:$A=D224)*(三跨两临近重点区段!$F:$F="现存区段"),0))),"")</f>
        <v/>
      </c>
      <c r="AA224" s="268" t="str">
        <f t="array" ref="AA224">IFERROR(IF(INDEX(三跨两临近重点区段!$F:$F,MATCH(1,(MONTH(三跨两临近重点区段!$D:$D)=10)*(三跨两临近重点区段!$A:$A=D224),0))="已取消","已取消",INDEX(三跨两临近重点区段!$D:$D,MATCH(1,(MONTH(三跨两临近重点区段!$D:$D)=10)*(三跨两临近重点区段!$A:$A=D224)*(三跨两临近重点区段!$F:$F="现存区段"),0))),"")</f>
        <v/>
      </c>
      <c r="AB224" s="72" t="str">
        <f t="array" ref="AB224">IFERROR(IF(INDEX(三跨两临近重点区段!$F:$F,MATCH(1,(MONTH(三跨两临近重点区段!$D:$D)=10)*(三跨两临近重点区段!$A:$A=D224),0))="已取消","已取消",INDEX(三跨两临近重点区段!$E:$E,MATCH(1,(MONTH(三跨两临近重点区段!$D:$D)=10)*(三跨两临近重点区段!$A:$A=D224)*(三跨两临近重点区段!$F:$F="现存区段"),0))),"")</f>
        <v/>
      </c>
      <c r="AC224" s="284" t="str">
        <f t="array" ref="AC224">IFERROR(IF(INDEX(三跨两临近重点区段!$F:$F,MATCH(1,(MONTH(三跨两临近重点区段!$D:$D)=11)*(三跨两临近重点区段!$A:$A=D224),0))="已取消","已取消",INDEX(三跨两临近重点区段!$D:$D,MATCH(1,(MONTH(三跨两临近重点区段!$D:$D)=11)*(三跨两临近重点区段!$A:$A=D224)*(三跨两临近重点区段!$F:$F="现存区段"),0))),"")</f>
        <v/>
      </c>
      <c r="AD224" s="72" t="str">
        <f t="array" ref="AD224">IFERROR(IF(INDEX(三跨两临近重点区段!$F:$F,MATCH(1,(MONTH(三跨两临近重点区段!$D:$D)=11)*(三跨两临近重点区段!$A:$A=D224),0))="已取消","已取消",INDEX(三跨两临近重点区段!$E:$E,MATCH(1,(MONTH(三跨两临近重点区段!$D:$D)=11)*(三跨两临近重点区段!$A:$A=D224)*(三跨两临近重点区段!$F:$F="现存区段"),0))),"")</f>
        <v/>
      </c>
      <c r="AE224" s="284" t="str">
        <f t="array" ref="AE224">IFERROR(IF(INDEX(三跨两临近重点区段!$F:$F,MATCH(1,(MONTH(三跨两临近重点区段!$D:$D)=12)*(三跨两临近重点区段!$A:$A=D224),0))="已取消","已取消",INDEX(三跨两临近重点区段!$D:$D,MATCH(1,(MONTH(三跨两临近重点区段!$D:$D)=12)*(三跨两临近重点区段!$A:$A=D224)*(三跨两临近重点区段!$F:$F="现存区段"),0))),"")</f>
        <v/>
      </c>
      <c r="AF224" s="72" t="str">
        <f t="array" ref="AF224">IFERROR(IF(INDEX(三跨两临近重点区段!$F:$F,MATCH(1,(MONTH(三跨两临近重点区段!$D:$D)=12)*(三跨两临近重点区段!$A:$A=D224),0))="已取消","已取消",INDEX(三跨两临近重点区段!$E:$E,MATCH(1,(MONTH(三跨两临近重点区段!$D:$D)=12)*(三跨两临近重点区段!$A:$A=D224)*(三跨两临近重点区段!$F:$F="现存区段"),0))),"")</f>
        <v/>
      </c>
      <c r="AH224" t="e">
        <f t="array" ref="AH224">INDEX(三跨两临近重点区段!$G:$G,MATCH(D224,三跨两临近重点区段!$A:$A,0))</f>
        <v>#N/A</v>
      </c>
      <c r="AI224" t="e">
        <f>INDEX(三跨两临近重点区段!$J:$J,MATCH(D224,三跨两临近重点区段!$A:$A,0))</f>
        <v>#N/A</v>
      </c>
    </row>
    <row r="225" ht="14.25" spans="1:35">
      <c r="A225" s="263" t="s">
        <v>363</v>
      </c>
      <c r="B225" s="264" t="s">
        <v>2486</v>
      </c>
      <c r="C225" s="263" t="s">
        <v>2316</v>
      </c>
      <c r="D225" s="263" t="s">
        <v>2487</v>
      </c>
      <c r="E225" s="265" t="s">
        <v>2458</v>
      </c>
      <c r="F225" s="264" t="s">
        <v>125</v>
      </c>
      <c r="G225" s="263" t="s">
        <v>406</v>
      </c>
      <c r="H225" s="263" t="s">
        <v>406</v>
      </c>
      <c r="I225" s="288"/>
      <c r="J225" s="196"/>
      <c r="K225" s="196"/>
      <c r="L225" s="196"/>
      <c r="M225" s="270"/>
      <c r="N225" s="270"/>
      <c r="O225" s="33"/>
      <c r="P225" s="107"/>
      <c r="Q225" s="279"/>
      <c r="R225" s="279"/>
      <c r="S225" s="278">
        <v>45457</v>
      </c>
      <c r="T225" s="279" t="s">
        <v>2117</v>
      </c>
      <c r="U225" s="268" t="str">
        <f t="array" ref="U225">IFERROR(IF(INDEX(三跨两临近重点区段!$F:$F,MATCH(1,(MONTH(三跨两临近重点区段!$D:$D)=7)*(三跨两临近重点区段!$A:$A=D225),0))="已取消","已取消",INDEX(三跨两临近重点区段!$D:$D,MATCH(1,(MONTH(三跨两临近重点区段!$D:$D)=7)*(三跨两临近重点区段!$A:$A=D225)*(三跨两临近重点区段!$F:$F="现存区段"),0))),"")</f>
        <v/>
      </c>
      <c r="V225" s="232" t="str">
        <f t="array" ref="V225">IFERROR(IF(INDEX(三跨两临近重点区段!$F:$F,MATCH(1,(MONTH(三跨两临近重点区段!$D:$D)=7)*(三跨两临近重点区段!$A:$A=D225),0))="已取消","已取消",INDEX(三跨两临近重点区段!$E:$E,MATCH(1,(MONTH(三跨两临近重点区段!$D:$D)=7)*(三跨两临近重点区段!$A:$A=D225)*(三跨两临近重点区段!$F:$F="现存区段"),0))),"")</f>
        <v/>
      </c>
      <c r="W225" s="268" t="str">
        <f t="array" ref="W225">IFERROR(IF(INDEX(三跨两临近重点区段!$F:$F,MATCH(1,(MONTH(三跨两临近重点区段!$D:$D)=8)*(三跨两临近重点区段!$A:$A=D225),0))="已取消","已取消",INDEX(三跨两临近重点区段!$D:$D,MATCH(1,(MONTH(三跨两临近重点区段!$D:$D)=8)*(三跨两临近重点区段!$A:$A=D225)*(三跨两临近重点区段!$F:$F="现存区段"),0))),"")</f>
        <v/>
      </c>
      <c r="X225" s="232" t="str">
        <f t="array" ref="X225">IFERROR(IF(INDEX(三跨两临近重点区段!$F:$F,MATCH(1,(MONTH(三跨两临近重点区段!$D:$D)=8)*(三跨两临近重点区段!$A:$A=D225),0))="已取消","已取消",INDEX(三跨两临近重点区段!$E:$E,MATCH(1,(MONTH(三跨两临近重点区段!$D:$D)=8)*(三跨两临近重点区段!$A:$A=D225)*(三跨两临近重点区段!$F:$F="现存区段"),0))),"")</f>
        <v/>
      </c>
      <c r="Y225" s="268" t="str">
        <f t="array" ref="Y225">IFERROR(IF(INDEX(三跨两临近重点区段!$F:$F,MATCH(1,(MONTH(三跨两临近重点区段!$D:$D)=9)*(三跨两临近重点区段!$A:$A=D225),0))="已取消","已取消",INDEX(三跨两临近重点区段!$D:$D,MATCH(1,(MONTH(三跨两临近重点区段!$D:$D)=9)*(三跨两临近重点区段!$A:$A=D225)*(三跨两临近重点区段!$F:$F="现存区段"),0))),"")</f>
        <v/>
      </c>
      <c r="Z225" s="232" t="str">
        <f t="array" ref="Z225">IFERROR(IF(INDEX(三跨两临近重点区段!$F:$F,MATCH(1,(MONTH(三跨两临近重点区段!$D:$D)=9)*(三跨两临近重点区段!$A:$A=D225),0))="已取消","已取消",INDEX(三跨两临近重点区段!$E:$E,MATCH(1,(MONTH(三跨两临近重点区段!$D:$D)=9)*(三跨两临近重点区段!$A:$A=D225)*(三跨两临近重点区段!$F:$F="现存区段"),0))),"")</f>
        <v/>
      </c>
      <c r="AA225" s="268" t="str">
        <f t="array" ref="AA225">IFERROR(IF(INDEX(三跨两临近重点区段!$F:$F,MATCH(1,(MONTH(三跨两临近重点区段!$D:$D)=10)*(三跨两临近重点区段!$A:$A=D225),0))="已取消","已取消",INDEX(三跨两临近重点区段!$D:$D,MATCH(1,(MONTH(三跨两临近重点区段!$D:$D)=10)*(三跨两临近重点区段!$A:$A=D225)*(三跨两临近重点区段!$F:$F="现存区段"),0))),"")</f>
        <v/>
      </c>
      <c r="AB225" s="72" t="str">
        <f t="array" ref="AB225">IFERROR(IF(INDEX(三跨两临近重点区段!$F:$F,MATCH(1,(MONTH(三跨两临近重点区段!$D:$D)=10)*(三跨两临近重点区段!$A:$A=D225),0))="已取消","已取消",INDEX(三跨两临近重点区段!$E:$E,MATCH(1,(MONTH(三跨两临近重点区段!$D:$D)=10)*(三跨两临近重点区段!$A:$A=D225)*(三跨两临近重点区段!$F:$F="现存区段"),0))),"")</f>
        <v/>
      </c>
      <c r="AC225" s="284" t="str">
        <f t="array" ref="AC225">IFERROR(IF(INDEX(三跨两临近重点区段!$F:$F,MATCH(1,(MONTH(三跨两临近重点区段!$D:$D)=11)*(三跨两临近重点区段!$A:$A=D225),0))="已取消","已取消",INDEX(三跨两临近重点区段!$D:$D,MATCH(1,(MONTH(三跨两临近重点区段!$D:$D)=11)*(三跨两临近重点区段!$A:$A=D225)*(三跨两临近重点区段!$F:$F="现存区段"),0))),"")</f>
        <v/>
      </c>
      <c r="AD225" s="72" t="str">
        <f t="array" ref="AD225">IFERROR(IF(INDEX(三跨两临近重点区段!$F:$F,MATCH(1,(MONTH(三跨两临近重点区段!$D:$D)=11)*(三跨两临近重点区段!$A:$A=D225),0))="已取消","已取消",INDEX(三跨两临近重点区段!$E:$E,MATCH(1,(MONTH(三跨两临近重点区段!$D:$D)=11)*(三跨两临近重点区段!$A:$A=D225)*(三跨两临近重点区段!$F:$F="现存区段"),0))),"")</f>
        <v/>
      </c>
      <c r="AE225" s="284" t="str">
        <f t="array" ref="AE225">IFERROR(IF(INDEX(三跨两临近重点区段!$F:$F,MATCH(1,(MONTH(三跨两临近重点区段!$D:$D)=12)*(三跨两临近重点区段!$A:$A=D225),0))="已取消","已取消",INDEX(三跨两临近重点区段!$D:$D,MATCH(1,(MONTH(三跨两临近重点区段!$D:$D)=12)*(三跨两临近重点区段!$A:$A=D225)*(三跨两临近重点区段!$F:$F="现存区段"),0))),"")</f>
        <v/>
      </c>
      <c r="AF225" s="72" t="str">
        <f t="array" ref="AF225">IFERROR(IF(INDEX(三跨两临近重点区段!$F:$F,MATCH(1,(MONTH(三跨两临近重点区段!$D:$D)=12)*(三跨两临近重点区段!$A:$A=D225),0))="已取消","已取消",INDEX(三跨两临近重点区段!$E:$E,MATCH(1,(MONTH(三跨两临近重点区段!$D:$D)=12)*(三跨两临近重点区段!$A:$A=D225)*(三跨两临近重点区段!$F:$F="现存区段"),0))),"")</f>
        <v/>
      </c>
      <c r="AH225" t="e">
        <f t="array" ref="AH225">INDEX(三跨两临近重点区段!$G:$G,MATCH(D225,三跨两临近重点区段!$A:$A,0))</f>
        <v>#N/A</v>
      </c>
      <c r="AI225" t="e">
        <f>INDEX(三跨两临近重点区段!$J:$J,MATCH(D225,三跨两临近重点区段!$A:$A,0))</f>
        <v>#N/A</v>
      </c>
    </row>
    <row r="226" ht="14.25" spans="1:35">
      <c r="A226" s="263" t="s">
        <v>150</v>
      </c>
      <c r="B226" s="264" t="s">
        <v>2488</v>
      </c>
      <c r="C226" s="263" t="s">
        <v>2431</v>
      </c>
      <c r="D226" s="263" t="s">
        <v>2489</v>
      </c>
      <c r="E226" s="265" t="s">
        <v>2458</v>
      </c>
      <c r="F226" s="264" t="s">
        <v>125</v>
      </c>
      <c r="G226" s="263" t="s">
        <v>483</v>
      </c>
      <c r="H226" s="263" t="s">
        <v>483</v>
      </c>
      <c r="I226" s="288"/>
      <c r="J226" s="196"/>
      <c r="K226" s="196"/>
      <c r="L226" s="196"/>
      <c r="M226" s="270"/>
      <c r="N226" s="270"/>
      <c r="O226" s="33"/>
      <c r="P226" s="107"/>
      <c r="Q226" s="279"/>
      <c r="R226" s="279"/>
      <c r="S226" s="278">
        <v>45457</v>
      </c>
      <c r="T226" s="279" t="s">
        <v>2117</v>
      </c>
      <c r="U226" s="268" t="str">
        <f t="array" ref="U226">IFERROR(IF(INDEX(三跨两临近重点区段!$F:$F,MATCH(1,(MONTH(三跨两临近重点区段!$D:$D)=7)*(三跨两临近重点区段!$A:$A=D226),0))="已取消","已取消",INDEX(三跨两临近重点区段!$D:$D,MATCH(1,(MONTH(三跨两临近重点区段!$D:$D)=7)*(三跨两临近重点区段!$A:$A=D226)*(三跨两临近重点区段!$F:$F="现存区段"),0))),"")</f>
        <v/>
      </c>
      <c r="V226" s="232" t="str">
        <f t="array" ref="V226">IFERROR(IF(INDEX(三跨两临近重点区段!$F:$F,MATCH(1,(MONTH(三跨两临近重点区段!$D:$D)=7)*(三跨两临近重点区段!$A:$A=D226),0))="已取消","已取消",INDEX(三跨两临近重点区段!$E:$E,MATCH(1,(MONTH(三跨两临近重点区段!$D:$D)=7)*(三跨两临近重点区段!$A:$A=D226)*(三跨两临近重点区段!$F:$F="现存区段"),0))),"")</f>
        <v/>
      </c>
      <c r="W226" s="268" t="str">
        <f t="array" ref="W226">IFERROR(IF(INDEX(三跨两临近重点区段!$F:$F,MATCH(1,(MONTH(三跨两临近重点区段!$D:$D)=8)*(三跨两临近重点区段!$A:$A=D226),0))="已取消","已取消",INDEX(三跨两临近重点区段!$D:$D,MATCH(1,(MONTH(三跨两临近重点区段!$D:$D)=8)*(三跨两临近重点区段!$A:$A=D226)*(三跨两临近重点区段!$F:$F="现存区段"),0))),"")</f>
        <v/>
      </c>
      <c r="X226" s="232" t="str">
        <f t="array" ref="X226">IFERROR(IF(INDEX(三跨两临近重点区段!$F:$F,MATCH(1,(MONTH(三跨两临近重点区段!$D:$D)=8)*(三跨两临近重点区段!$A:$A=D226),0))="已取消","已取消",INDEX(三跨两临近重点区段!$E:$E,MATCH(1,(MONTH(三跨两临近重点区段!$D:$D)=8)*(三跨两临近重点区段!$A:$A=D226)*(三跨两临近重点区段!$F:$F="现存区段"),0))),"")</f>
        <v/>
      </c>
      <c r="Y226" s="268" t="str">
        <f t="array" ref="Y226">IFERROR(IF(INDEX(三跨两临近重点区段!$F:$F,MATCH(1,(MONTH(三跨两临近重点区段!$D:$D)=9)*(三跨两临近重点区段!$A:$A=D226),0))="已取消","已取消",INDEX(三跨两临近重点区段!$D:$D,MATCH(1,(MONTH(三跨两临近重点区段!$D:$D)=9)*(三跨两临近重点区段!$A:$A=D226)*(三跨两临近重点区段!$F:$F="现存区段"),0))),"")</f>
        <v/>
      </c>
      <c r="Z226" s="232" t="str">
        <f t="array" ref="Z226">IFERROR(IF(INDEX(三跨两临近重点区段!$F:$F,MATCH(1,(MONTH(三跨两临近重点区段!$D:$D)=9)*(三跨两临近重点区段!$A:$A=D226),0))="已取消","已取消",INDEX(三跨两临近重点区段!$E:$E,MATCH(1,(MONTH(三跨两临近重点区段!$D:$D)=9)*(三跨两临近重点区段!$A:$A=D226)*(三跨两临近重点区段!$F:$F="现存区段"),0))),"")</f>
        <v/>
      </c>
      <c r="AA226" s="268" t="str">
        <f t="array" ref="AA226">IFERROR(IF(INDEX(三跨两临近重点区段!$F:$F,MATCH(1,(MONTH(三跨两临近重点区段!$D:$D)=10)*(三跨两临近重点区段!$A:$A=D226),0))="已取消","已取消",INDEX(三跨两临近重点区段!$D:$D,MATCH(1,(MONTH(三跨两临近重点区段!$D:$D)=10)*(三跨两临近重点区段!$A:$A=D226)*(三跨两临近重点区段!$F:$F="现存区段"),0))),"")</f>
        <v/>
      </c>
      <c r="AB226" s="72" t="str">
        <f t="array" ref="AB226">IFERROR(IF(INDEX(三跨两临近重点区段!$F:$F,MATCH(1,(MONTH(三跨两临近重点区段!$D:$D)=10)*(三跨两临近重点区段!$A:$A=D226),0))="已取消","已取消",INDEX(三跨两临近重点区段!$E:$E,MATCH(1,(MONTH(三跨两临近重点区段!$D:$D)=10)*(三跨两临近重点区段!$A:$A=D226)*(三跨两临近重点区段!$F:$F="现存区段"),0))),"")</f>
        <v/>
      </c>
      <c r="AC226" s="284" t="str">
        <f t="array" ref="AC226">IFERROR(IF(INDEX(三跨两临近重点区段!$F:$F,MATCH(1,(MONTH(三跨两临近重点区段!$D:$D)=11)*(三跨两临近重点区段!$A:$A=D226),0))="已取消","已取消",INDEX(三跨两临近重点区段!$D:$D,MATCH(1,(MONTH(三跨两临近重点区段!$D:$D)=11)*(三跨两临近重点区段!$A:$A=D226)*(三跨两临近重点区段!$F:$F="现存区段"),0))),"")</f>
        <v/>
      </c>
      <c r="AD226" s="72" t="str">
        <f t="array" ref="AD226">IFERROR(IF(INDEX(三跨两临近重点区段!$F:$F,MATCH(1,(MONTH(三跨两临近重点区段!$D:$D)=11)*(三跨两临近重点区段!$A:$A=D226),0))="已取消","已取消",INDEX(三跨两临近重点区段!$E:$E,MATCH(1,(MONTH(三跨两临近重点区段!$D:$D)=11)*(三跨两临近重点区段!$A:$A=D226)*(三跨两临近重点区段!$F:$F="现存区段"),0))),"")</f>
        <v/>
      </c>
      <c r="AE226" s="284" t="str">
        <f t="array" ref="AE226">IFERROR(IF(INDEX(三跨两临近重点区段!$F:$F,MATCH(1,(MONTH(三跨两临近重点区段!$D:$D)=12)*(三跨两临近重点区段!$A:$A=D226),0))="已取消","已取消",INDEX(三跨两临近重点区段!$D:$D,MATCH(1,(MONTH(三跨两临近重点区段!$D:$D)=12)*(三跨两临近重点区段!$A:$A=D226)*(三跨两临近重点区段!$F:$F="现存区段"),0))),"")</f>
        <v/>
      </c>
      <c r="AF226" s="72" t="str">
        <f t="array" ref="AF226">IFERROR(IF(INDEX(三跨两临近重点区段!$F:$F,MATCH(1,(MONTH(三跨两临近重点区段!$D:$D)=12)*(三跨两临近重点区段!$A:$A=D226),0))="已取消","已取消",INDEX(三跨两临近重点区段!$E:$E,MATCH(1,(MONTH(三跨两临近重点区段!$D:$D)=12)*(三跨两临近重点区段!$A:$A=D226)*(三跨两临近重点区段!$F:$F="现存区段"),0))),"")</f>
        <v/>
      </c>
      <c r="AH226" t="e">
        <f t="array" ref="AH226">INDEX(三跨两临近重点区段!$G:$G,MATCH(D226,三跨两临近重点区段!$A:$A,0))</f>
        <v>#N/A</v>
      </c>
      <c r="AI226" t="e">
        <f>INDEX(三跨两临近重点区段!$J:$J,MATCH(D226,三跨两临近重点区段!$A:$A,0))</f>
        <v>#N/A</v>
      </c>
    </row>
    <row r="227" ht="14.25" spans="1:35">
      <c r="A227" s="263" t="s">
        <v>150</v>
      </c>
      <c r="B227" s="264" t="s">
        <v>2484</v>
      </c>
      <c r="C227" s="263" t="s">
        <v>2167</v>
      </c>
      <c r="D227" s="263" t="s">
        <v>2490</v>
      </c>
      <c r="E227" s="265" t="s">
        <v>2458</v>
      </c>
      <c r="F227" s="264" t="s">
        <v>125</v>
      </c>
      <c r="G227" s="263" t="s">
        <v>457</v>
      </c>
      <c r="H227" s="263" t="s">
        <v>457</v>
      </c>
      <c r="I227" s="288"/>
      <c r="J227" s="196"/>
      <c r="K227" s="196"/>
      <c r="L227" s="196"/>
      <c r="M227" s="270"/>
      <c r="N227" s="270"/>
      <c r="O227" s="33"/>
      <c r="P227" s="107"/>
      <c r="Q227" s="279"/>
      <c r="R227" s="279"/>
      <c r="S227" s="282">
        <v>45464.6930555556</v>
      </c>
      <c r="T227" s="279" t="s">
        <v>2117</v>
      </c>
      <c r="U227" s="268" t="str">
        <f t="array" ref="U227">IFERROR(IF(INDEX(三跨两临近重点区段!$F:$F,MATCH(1,(MONTH(三跨两临近重点区段!$D:$D)=7)*(三跨两临近重点区段!$A:$A=D227),0))="已取消","已取消",INDEX(三跨两临近重点区段!$D:$D,MATCH(1,(MONTH(三跨两临近重点区段!$D:$D)=7)*(三跨两临近重点区段!$A:$A=D227)*(三跨两临近重点区段!$F:$F="现存区段"),0))),"")</f>
        <v/>
      </c>
      <c r="V227" s="232" t="str">
        <f t="array" ref="V227">IFERROR(IF(INDEX(三跨两临近重点区段!$F:$F,MATCH(1,(MONTH(三跨两临近重点区段!$D:$D)=7)*(三跨两临近重点区段!$A:$A=D227),0))="已取消","已取消",INDEX(三跨两临近重点区段!$E:$E,MATCH(1,(MONTH(三跨两临近重点区段!$D:$D)=7)*(三跨两临近重点区段!$A:$A=D227)*(三跨两临近重点区段!$F:$F="现存区段"),0))),"")</f>
        <v/>
      </c>
      <c r="W227" s="268" t="str">
        <f t="array" ref="W227">IFERROR(IF(INDEX(三跨两临近重点区段!$F:$F,MATCH(1,(MONTH(三跨两临近重点区段!$D:$D)=8)*(三跨两临近重点区段!$A:$A=D227),0))="已取消","已取消",INDEX(三跨两临近重点区段!$D:$D,MATCH(1,(MONTH(三跨两临近重点区段!$D:$D)=8)*(三跨两临近重点区段!$A:$A=D227)*(三跨两临近重点区段!$F:$F="现存区段"),0))),"")</f>
        <v/>
      </c>
      <c r="X227" s="232" t="str">
        <f t="array" ref="X227">IFERROR(IF(INDEX(三跨两临近重点区段!$F:$F,MATCH(1,(MONTH(三跨两临近重点区段!$D:$D)=8)*(三跨两临近重点区段!$A:$A=D227),0))="已取消","已取消",INDEX(三跨两临近重点区段!$E:$E,MATCH(1,(MONTH(三跨两临近重点区段!$D:$D)=8)*(三跨两临近重点区段!$A:$A=D227)*(三跨两临近重点区段!$F:$F="现存区段"),0))),"")</f>
        <v/>
      </c>
      <c r="Y227" s="268" t="str">
        <f t="array" ref="Y227">IFERROR(IF(INDEX(三跨两临近重点区段!$F:$F,MATCH(1,(MONTH(三跨两临近重点区段!$D:$D)=9)*(三跨两临近重点区段!$A:$A=D227),0))="已取消","已取消",INDEX(三跨两临近重点区段!$D:$D,MATCH(1,(MONTH(三跨两临近重点区段!$D:$D)=9)*(三跨两临近重点区段!$A:$A=D227)*(三跨两临近重点区段!$F:$F="现存区段"),0))),"")</f>
        <v/>
      </c>
      <c r="Z227" s="232" t="str">
        <f t="array" ref="Z227">IFERROR(IF(INDEX(三跨两临近重点区段!$F:$F,MATCH(1,(MONTH(三跨两临近重点区段!$D:$D)=9)*(三跨两临近重点区段!$A:$A=D227),0))="已取消","已取消",INDEX(三跨两临近重点区段!$E:$E,MATCH(1,(MONTH(三跨两临近重点区段!$D:$D)=9)*(三跨两临近重点区段!$A:$A=D227)*(三跨两临近重点区段!$F:$F="现存区段"),0))),"")</f>
        <v/>
      </c>
      <c r="AA227" s="268" t="str">
        <f t="array" ref="AA227">IFERROR(IF(INDEX(三跨两临近重点区段!$F:$F,MATCH(1,(MONTH(三跨两临近重点区段!$D:$D)=10)*(三跨两临近重点区段!$A:$A=D227),0))="已取消","已取消",INDEX(三跨两临近重点区段!$D:$D,MATCH(1,(MONTH(三跨两临近重点区段!$D:$D)=10)*(三跨两临近重点区段!$A:$A=D227)*(三跨两临近重点区段!$F:$F="现存区段"),0))),"")</f>
        <v/>
      </c>
      <c r="AB227" s="72" t="str">
        <f t="array" ref="AB227">IFERROR(IF(INDEX(三跨两临近重点区段!$F:$F,MATCH(1,(MONTH(三跨两临近重点区段!$D:$D)=10)*(三跨两临近重点区段!$A:$A=D227),0))="已取消","已取消",INDEX(三跨两临近重点区段!$E:$E,MATCH(1,(MONTH(三跨两临近重点区段!$D:$D)=10)*(三跨两临近重点区段!$A:$A=D227)*(三跨两临近重点区段!$F:$F="现存区段"),0))),"")</f>
        <v/>
      </c>
      <c r="AC227" s="284" t="str">
        <f t="array" ref="AC227">IFERROR(IF(INDEX(三跨两临近重点区段!$F:$F,MATCH(1,(MONTH(三跨两临近重点区段!$D:$D)=11)*(三跨两临近重点区段!$A:$A=D227),0))="已取消","已取消",INDEX(三跨两临近重点区段!$D:$D,MATCH(1,(MONTH(三跨两临近重点区段!$D:$D)=11)*(三跨两临近重点区段!$A:$A=D227)*(三跨两临近重点区段!$F:$F="现存区段"),0))),"")</f>
        <v/>
      </c>
      <c r="AD227" s="72" t="str">
        <f t="array" ref="AD227">IFERROR(IF(INDEX(三跨两临近重点区段!$F:$F,MATCH(1,(MONTH(三跨两临近重点区段!$D:$D)=11)*(三跨两临近重点区段!$A:$A=D227),0))="已取消","已取消",INDEX(三跨两临近重点区段!$E:$E,MATCH(1,(MONTH(三跨两临近重点区段!$D:$D)=11)*(三跨两临近重点区段!$A:$A=D227)*(三跨两临近重点区段!$F:$F="现存区段"),0))),"")</f>
        <v/>
      </c>
      <c r="AE227" s="284" t="str">
        <f t="array" ref="AE227">IFERROR(IF(INDEX(三跨两临近重点区段!$F:$F,MATCH(1,(MONTH(三跨两临近重点区段!$D:$D)=12)*(三跨两临近重点区段!$A:$A=D227),0))="已取消","已取消",INDEX(三跨两临近重点区段!$D:$D,MATCH(1,(MONTH(三跨两临近重点区段!$D:$D)=12)*(三跨两临近重点区段!$A:$A=D227)*(三跨两临近重点区段!$F:$F="现存区段"),0))),"")</f>
        <v/>
      </c>
      <c r="AF227" s="72" t="str">
        <f t="array" ref="AF227">IFERROR(IF(INDEX(三跨两临近重点区段!$F:$F,MATCH(1,(MONTH(三跨两临近重点区段!$D:$D)=12)*(三跨两临近重点区段!$A:$A=D227),0))="已取消","已取消",INDEX(三跨两临近重点区段!$E:$E,MATCH(1,(MONTH(三跨两临近重点区段!$D:$D)=12)*(三跨两临近重点区段!$A:$A=D227)*(三跨两临近重点区段!$F:$F="现存区段"),0))),"")</f>
        <v/>
      </c>
      <c r="AH227" t="e">
        <f t="array" ref="AH227">INDEX(三跨两临近重点区段!$G:$G,MATCH(D227,三跨两临近重点区段!$A:$A,0))</f>
        <v>#N/A</v>
      </c>
      <c r="AI227" t="e">
        <f>INDEX(三跨两临近重点区段!$J:$J,MATCH(D227,三跨两临近重点区段!$A:$A,0))</f>
        <v>#N/A</v>
      </c>
    </row>
    <row r="228" ht="14.25" spans="1:35">
      <c r="A228" s="263" t="s">
        <v>363</v>
      </c>
      <c r="B228" s="264" t="s">
        <v>2482</v>
      </c>
      <c r="C228" s="263" t="s">
        <v>2491</v>
      </c>
      <c r="D228" s="263" t="s">
        <v>2492</v>
      </c>
      <c r="E228" s="265" t="s">
        <v>2458</v>
      </c>
      <c r="F228" s="264" t="s">
        <v>125</v>
      </c>
      <c r="G228" s="263" t="s">
        <v>406</v>
      </c>
      <c r="H228" s="263" t="s">
        <v>406</v>
      </c>
      <c r="I228" s="288"/>
      <c r="J228" s="196"/>
      <c r="K228" s="196"/>
      <c r="L228" s="196"/>
      <c r="M228" s="270"/>
      <c r="N228" s="270"/>
      <c r="O228" s="33"/>
      <c r="P228" s="107"/>
      <c r="Q228" s="279"/>
      <c r="R228" s="279"/>
      <c r="S228" s="282">
        <v>45449.5138888889</v>
      </c>
      <c r="T228" s="279" t="s">
        <v>2117</v>
      </c>
      <c r="U228" s="268" t="str">
        <f t="array" ref="U228">IFERROR(IF(INDEX(三跨两临近重点区段!$F:$F,MATCH(1,(MONTH(三跨两临近重点区段!$D:$D)=7)*(三跨两临近重点区段!$A:$A=D228),0))="已取消","已取消",INDEX(三跨两临近重点区段!$D:$D,MATCH(1,(MONTH(三跨两临近重点区段!$D:$D)=7)*(三跨两临近重点区段!$A:$A=D228)*(三跨两临近重点区段!$F:$F="现存区段"),0))),"")</f>
        <v/>
      </c>
      <c r="V228" s="232" t="str">
        <f t="array" ref="V228">IFERROR(IF(INDEX(三跨两临近重点区段!$F:$F,MATCH(1,(MONTH(三跨两临近重点区段!$D:$D)=7)*(三跨两临近重点区段!$A:$A=D228),0))="已取消","已取消",INDEX(三跨两临近重点区段!$E:$E,MATCH(1,(MONTH(三跨两临近重点区段!$D:$D)=7)*(三跨两临近重点区段!$A:$A=D228)*(三跨两临近重点区段!$F:$F="现存区段"),0))),"")</f>
        <v/>
      </c>
      <c r="W228" s="268" t="str">
        <f t="array" ref="W228">IFERROR(IF(INDEX(三跨两临近重点区段!$F:$F,MATCH(1,(MONTH(三跨两临近重点区段!$D:$D)=8)*(三跨两临近重点区段!$A:$A=D228),0))="已取消","已取消",INDEX(三跨两临近重点区段!$D:$D,MATCH(1,(MONTH(三跨两临近重点区段!$D:$D)=8)*(三跨两临近重点区段!$A:$A=D228)*(三跨两临近重点区段!$F:$F="现存区段"),0))),"")</f>
        <v/>
      </c>
      <c r="X228" s="232" t="str">
        <f t="array" ref="X228">IFERROR(IF(INDEX(三跨两临近重点区段!$F:$F,MATCH(1,(MONTH(三跨两临近重点区段!$D:$D)=8)*(三跨两临近重点区段!$A:$A=D228),0))="已取消","已取消",INDEX(三跨两临近重点区段!$E:$E,MATCH(1,(MONTH(三跨两临近重点区段!$D:$D)=8)*(三跨两临近重点区段!$A:$A=D228)*(三跨两临近重点区段!$F:$F="现存区段"),0))),"")</f>
        <v/>
      </c>
      <c r="Y228" s="268" t="str">
        <f t="array" ref="Y228">IFERROR(IF(INDEX(三跨两临近重点区段!$F:$F,MATCH(1,(MONTH(三跨两临近重点区段!$D:$D)=9)*(三跨两临近重点区段!$A:$A=D228),0))="已取消","已取消",INDEX(三跨两临近重点区段!$D:$D,MATCH(1,(MONTH(三跨两临近重点区段!$D:$D)=9)*(三跨两临近重点区段!$A:$A=D228)*(三跨两临近重点区段!$F:$F="现存区段"),0))),"")</f>
        <v/>
      </c>
      <c r="Z228" s="232" t="str">
        <f t="array" ref="Z228">IFERROR(IF(INDEX(三跨两临近重点区段!$F:$F,MATCH(1,(MONTH(三跨两临近重点区段!$D:$D)=9)*(三跨两临近重点区段!$A:$A=D228),0))="已取消","已取消",INDEX(三跨两临近重点区段!$E:$E,MATCH(1,(MONTH(三跨两临近重点区段!$D:$D)=9)*(三跨两临近重点区段!$A:$A=D228)*(三跨两临近重点区段!$F:$F="现存区段"),0))),"")</f>
        <v/>
      </c>
      <c r="AA228" s="268" t="str">
        <f t="array" ref="AA228">IFERROR(IF(INDEX(三跨两临近重点区段!$F:$F,MATCH(1,(MONTH(三跨两临近重点区段!$D:$D)=10)*(三跨两临近重点区段!$A:$A=D228),0))="已取消","已取消",INDEX(三跨两临近重点区段!$D:$D,MATCH(1,(MONTH(三跨两临近重点区段!$D:$D)=10)*(三跨两临近重点区段!$A:$A=D228)*(三跨两临近重点区段!$F:$F="现存区段"),0))),"")</f>
        <v/>
      </c>
      <c r="AB228" s="72" t="str">
        <f t="array" ref="AB228">IFERROR(IF(INDEX(三跨两临近重点区段!$F:$F,MATCH(1,(MONTH(三跨两临近重点区段!$D:$D)=10)*(三跨两临近重点区段!$A:$A=D228),0))="已取消","已取消",INDEX(三跨两临近重点区段!$E:$E,MATCH(1,(MONTH(三跨两临近重点区段!$D:$D)=10)*(三跨两临近重点区段!$A:$A=D228)*(三跨两临近重点区段!$F:$F="现存区段"),0))),"")</f>
        <v/>
      </c>
      <c r="AC228" s="284" t="str">
        <f t="array" ref="AC228">IFERROR(IF(INDEX(三跨两临近重点区段!$F:$F,MATCH(1,(MONTH(三跨两临近重点区段!$D:$D)=11)*(三跨两临近重点区段!$A:$A=D228),0))="已取消","已取消",INDEX(三跨两临近重点区段!$D:$D,MATCH(1,(MONTH(三跨两临近重点区段!$D:$D)=11)*(三跨两临近重点区段!$A:$A=D228)*(三跨两临近重点区段!$F:$F="现存区段"),0))),"")</f>
        <v/>
      </c>
      <c r="AD228" s="72" t="str">
        <f t="array" ref="AD228">IFERROR(IF(INDEX(三跨两临近重点区段!$F:$F,MATCH(1,(MONTH(三跨两临近重点区段!$D:$D)=11)*(三跨两临近重点区段!$A:$A=D228),0))="已取消","已取消",INDEX(三跨两临近重点区段!$E:$E,MATCH(1,(MONTH(三跨两临近重点区段!$D:$D)=11)*(三跨两临近重点区段!$A:$A=D228)*(三跨两临近重点区段!$F:$F="现存区段"),0))),"")</f>
        <v/>
      </c>
      <c r="AE228" s="284" t="str">
        <f t="array" ref="AE228">IFERROR(IF(INDEX(三跨两临近重点区段!$F:$F,MATCH(1,(MONTH(三跨两临近重点区段!$D:$D)=12)*(三跨两临近重点区段!$A:$A=D228),0))="已取消","已取消",INDEX(三跨两临近重点区段!$D:$D,MATCH(1,(MONTH(三跨两临近重点区段!$D:$D)=12)*(三跨两临近重点区段!$A:$A=D228)*(三跨两临近重点区段!$F:$F="现存区段"),0))),"")</f>
        <v/>
      </c>
      <c r="AF228" s="72" t="str">
        <f t="array" ref="AF228">IFERROR(IF(INDEX(三跨两临近重点区段!$F:$F,MATCH(1,(MONTH(三跨两临近重点区段!$D:$D)=12)*(三跨两临近重点区段!$A:$A=D228),0))="已取消","已取消",INDEX(三跨两临近重点区段!$E:$E,MATCH(1,(MONTH(三跨两临近重点区段!$D:$D)=12)*(三跨两临近重点区段!$A:$A=D228)*(三跨两临近重点区段!$F:$F="现存区段"),0))),"")</f>
        <v/>
      </c>
      <c r="AH228" t="e">
        <f t="array" ref="AH228">INDEX(三跨两临近重点区段!$G:$G,MATCH(D228,三跨两临近重点区段!$A:$A,0))</f>
        <v>#N/A</v>
      </c>
      <c r="AI228" t="e">
        <f>INDEX(三跨两临近重点区段!$J:$J,MATCH(D228,三跨两临近重点区段!$A:$A,0))</f>
        <v>#N/A</v>
      </c>
    </row>
    <row r="229" ht="14.25" spans="1:35">
      <c r="A229" s="263" t="s">
        <v>363</v>
      </c>
      <c r="B229" s="264" t="s">
        <v>2486</v>
      </c>
      <c r="C229" s="263" t="s">
        <v>2491</v>
      </c>
      <c r="D229" s="263" t="s">
        <v>2493</v>
      </c>
      <c r="E229" s="265" t="s">
        <v>2458</v>
      </c>
      <c r="F229" s="264" t="s">
        <v>125</v>
      </c>
      <c r="G229" s="263" t="s">
        <v>406</v>
      </c>
      <c r="H229" s="263" t="s">
        <v>406</v>
      </c>
      <c r="I229" s="288"/>
      <c r="J229" s="196"/>
      <c r="K229" s="196"/>
      <c r="L229" s="196"/>
      <c r="M229" s="270"/>
      <c r="N229" s="270"/>
      <c r="O229" s="33"/>
      <c r="P229" s="107"/>
      <c r="Q229" s="279"/>
      <c r="R229" s="279"/>
      <c r="S229" s="282">
        <v>45449.5138888889</v>
      </c>
      <c r="T229" s="279" t="s">
        <v>2117</v>
      </c>
      <c r="U229" s="268" t="str">
        <f t="array" ref="U229">IFERROR(IF(INDEX(三跨两临近重点区段!$F:$F,MATCH(1,(MONTH(三跨两临近重点区段!$D:$D)=7)*(三跨两临近重点区段!$A:$A=D229),0))="已取消","已取消",INDEX(三跨两临近重点区段!$D:$D,MATCH(1,(MONTH(三跨两临近重点区段!$D:$D)=7)*(三跨两临近重点区段!$A:$A=D229)*(三跨两临近重点区段!$F:$F="现存区段"),0))),"")</f>
        <v/>
      </c>
      <c r="V229" s="232" t="str">
        <f t="array" ref="V229">IFERROR(IF(INDEX(三跨两临近重点区段!$F:$F,MATCH(1,(MONTH(三跨两临近重点区段!$D:$D)=7)*(三跨两临近重点区段!$A:$A=D229),0))="已取消","已取消",INDEX(三跨两临近重点区段!$E:$E,MATCH(1,(MONTH(三跨两临近重点区段!$D:$D)=7)*(三跨两临近重点区段!$A:$A=D229)*(三跨两临近重点区段!$F:$F="现存区段"),0))),"")</f>
        <v/>
      </c>
      <c r="W229" s="268" t="str">
        <f t="array" ref="W229">IFERROR(IF(INDEX(三跨两临近重点区段!$F:$F,MATCH(1,(MONTH(三跨两临近重点区段!$D:$D)=8)*(三跨两临近重点区段!$A:$A=D229),0))="已取消","已取消",INDEX(三跨两临近重点区段!$D:$D,MATCH(1,(MONTH(三跨两临近重点区段!$D:$D)=8)*(三跨两临近重点区段!$A:$A=D229)*(三跨两临近重点区段!$F:$F="现存区段"),0))),"")</f>
        <v/>
      </c>
      <c r="X229" s="232" t="str">
        <f t="array" ref="X229">IFERROR(IF(INDEX(三跨两临近重点区段!$F:$F,MATCH(1,(MONTH(三跨两临近重点区段!$D:$D)=8)*(三跨两临近重点区段!$A:$A=D229),0))="已取消","已取消",INDEX(三跨两临近重点区段!$E:$E,MATCH(1,(MONTH(三跨两临近重点区段!$D:$D)=8)*(三跨两临近重点区段!$A:$A=D229)*(三跨两临近重点区段!$F:$F="现存区段"),0))),"")</f>
        <v/>
      </c>
      <c r="Y229" s="268" t="str">
        <f t="array" ref="Y229">IFERROR(IF(INDEX(三跨两临近重点区段!$F:$F,MATCH(1,(MONTH(三跨两临近重点区段!$D:$D)=9)*(三跨两临近重点区段!$A:$A=D229),0))="已取消","已取消",INDEX(三跨两临近重点区段!$D:$D,MATCH(1,(MONTH(三跨两临近重点区段!$D:$D)=9)*(三跨两临近重点区段!$A:$A=D229)*(三跨两临近重点区段!$F:$F="现存区段"),0))),"")</f>
        <v/>
      </c>
      <c r="Z229" s="232" t="str">
        <f t="array" ref="Z229">IFERROR(IF(INDEX(三跨两临近重点区段!$F:$F,MATCH(1,(MONTH(三跨两临近重点区段!$D:$D)=9)*(三跨两临近重点区段!$A:$A=D229),0))="已取消","已取消",INDEX(三跨两临近重点区段!$E:$E,MATCH(1,(MONTH(三跨两临近重点区段!$D:$D)=9)*(三跨两临近重点区段!$A:$A=D229)*(三跨两临近重点区段!$F:$F="现存区段"),0))),"")</f>
        <v/>
      </c>
      <c r="AA229" s="268" t="str">
        <f t="array" ref="AA229">IFERROR(IF(INDEX(三跨两临近重点区段!$F:$F,MATCH(1,(MONTH(三跨两临近重点区段!$D:$D)=10)*(三跨两临近重点区段!$A:$A=D229),0))="已取消","已取消",INDEX(三跨两临近重点区段!$D:$D,MATCH(1,(MONTH(三跨两临近重点区段!$D:$D)=10)*(三跨两临近重点区段!$A:$A=D229)*(三跨两临近重点区段!$F:$F="现存区段"),0))),"")</f>
        <v/>
      </c>
      <c r="AB229" s="72" t="str">
        <f t="array" ref="AB229">IFERROR(IF(INDEX(三跨两临近重点区段!$F:$F,MATCH(1,(MONTH(三跨两临近重点区段!$D:$D)=10)*(三跨两临近重点区段!$A:$A=D229),0))="已取消","已取消",INDEX(三跨两临近重点区段!$E:$E,MATCH(1,(MONTH(三跨两临近重点区段!$D:$D)=10)*(三跨两临近重点区段!$A:$A=D229)*(三跨两临近重点区段!$F:$F="现存区段"),0))),"")</f>
        <v/>
      </c>
      <c r="AC229" s="284" t="str">
        <f t="array" ref="AC229">IFERROR(IF(INDEX(三跨两临近重点区段!$F:$F,MATCH(1,(MONTH(三跨两临近重点区段!$D:$D)=11)*(三跨两临近重点区段!$A:$A=D229),0))="已取消","已取消",INDEX(三跨两临近重点区段!$D:$D,MATCH(1,(MONTH(三跨两临近重点区段!$D:$D)=11)*(三跨两临近重点区段!$A:$A=D229)*(三跨两临近重点区段!$F:$F="现存区段"),0))),"")</f>
        <v/>
      </c>
      <c r="AD229" s="72" t="str">
        <f t="array" ref="AD229">IFERROR(IF(INDEX(三跨两临近重点区段!$F:$F,MATCH(1,(MONTH(三跨两临近重点区段!$D:$D)=11)*(三跨两临近重点区段!$A:$A=D229),0))="已取消","已取消",INDEX(三跨两临近重点区段!$E:$E,MATCH(1,(MONTH(三跨两临近重点区段!$D:$D)=11)*(三跨两临近重点区段!$A:$A=D229)*(三跨两临近重点区段!$F:$F="现存区段"),0))),"")</f>
        <v/>
      </c>
      <c r="AE229" s="284" t="str">
        <f t="array" ref="AE229">IFERROR(IF(INDEX(三跨两临近重点区段!$F:$F,MATCH(1,(MONTH(三跨两临近重点区段!$D:$D)=12)*(三跨两临近重点区段!$A:$A=D229),0))="已取消","已取消",INDEX(三跨两临近重点区段!$D:$D,MATCH(1,(MONTH(三跨两临近重点区段!$D:$D)=12)*(三跨两临近重点区段!$A:$A=D229)*(三跨两临近重点区段!$F:$F="现存区段"),0))),"")</f>
        <v/>
      </c>
      <c r="AF229" s="72" t="str">
        <f t="array" ref="AF229">IFERROR(IF(INDEX(三跨两临近重点区段!$F:$F,MATCH(1,(MONTH(三跨两临近重点区段!$D:$D)=12)*(三跨两临近重点区段!$A:$A=D229),0))="已取消","已取消",INDEX(三跨两临近重点区段!$E:$E,MATCH(1,(MONTH(三跨两临近重点区段!$D:$D)=12)*(三跨两临近重点区段!$A:$A=D229)*(三跨两临近重点区段!$F:$F="现存区段"),0))),"")</f>
        <v/>
      </c>
      <c r="AH229" t="e">
        <f t="array" ref="AH229">INDEX(三跨两临近重点区段!$G:$G,MATCH(D229,三跨两临近重点区段!$A:$A,0))</f>
        <v>#N/A</v>
      </c>
      <c r="AI229" t="e">
        <f>INDEX(三跨两临近重点区段!$J:$J,MATCH(D229,三跨两临近重点区段!$A:$A,0))</f>
        <v>#N/A</v>
      </c>
    </row>
    <row r="230" ht="14.25" spans="1:35">
      <c r="A230" s="263" t="s">
        <v>363</v>
      </c>
      <c r="B230" s="264" t="s">
        <v>2494</v>
      </c>
      <c r="C230" s="263" t="s">
        <v>2495</v>
      </c>
      <c r="D230" s="263" t="s">
        <v>2496</v>
      </c>
      <c r="E230" s="265" t="s">
        <v>2458</v>
      </c>
      <c r="F230" s="264" t="s">
        <v>125</v>
      </c>
      <c r="G230" s="263" t="s">
        <v>399</v>
      </c>
      <c r="H230" s="263" t="s">
        <v>399</v>
      </c>
      <c r="I230" s="288"/>
      <c r="J230" s="196"/>
      <c r="K230" s="196"/>
      <c r="L230" s="196"/>
      <c r="M230" s="270"/>
      <c r="N230" s="270"/>
      <c r="O230" s="33"/>
      <c r="P230" s="107"/>
      <c r="Q230" s="279"/>
      <c r="R230" s="279"/>
      <c r="S230" s="282">
        <v>45449.5138888889</v>
      </c>
      <c r="T230" s="279" t="s">
        <v>2117</v>
      </c>
      <c r="U230" s="268" t="str">
        <f t="array" ref="U230">IFERROR(IF(INDEX(三跨两临近重点区段!$F:$F,MATCH(1,(MONTH(三跨两临近重点区段!$D:$D)=7)*(三跨两临近重点区段!$A:$A=D230),0))="已取消","已取消",INDEX(三跨两临近重点区段!$D:$D,MATCH(1,(MONTH(三跨两临近重点区段!$D:$D)=7)*(三跨两临近重点区段!$A:$A=D230)*(三跨两临近重点区段!$F:$F="现存区段"),0))),"")</f>
        <v/>
      </c>
      <c r="V230" s="232" t="str">
        <f t="array" ref="V230">IFERROR(IF(INDEX(三跨两临近重点区段!$F:$F,MATCH(1,(MONTH(三跨两临近重点区段!$D:$D)=7)*(三跨两临近重点区段!$A:$A=D230),0))="已取消","已取消",INDEX(三跨两临近重点区段!$E:$E,MATCH(1,(MONTH(三跨两临近重点区段!$D:$D)=7)*(三跨两临近重点区段!$A:$A=D230)*(三跨两临近重点区段!$F:$F="现存区段"),0))),"")</f>
        <v/>
      </c>
      <c r="W230" s="268" t="str">
        <f t="array" ref="W230">IFERROR(IF(INDEX(三跨两临近重点区段!$F:$F,MATCH(1,(MONTH(三跨两临近重点区段!$D:$D)=8)*(三跨两临近重点区段!$A:$A=D230),0))="已取消","已取消",INDEX(三跨两临近重点区段!$D:$D,MATCH(1,(MONTH(三跨两临近重点区段!$D:$D)=8)*(三跨两临近重点区段!$A:$A=D230)*(三跨两临近重点区段!$F:$F="现存区段"),0))),"")</f>
        <v/>
      </c>
      <c r="X230" s="232" t="str">
        <f t="array" ref="X230">IFERROR(IF(INDEX(三跨两临近重点区段!$F:$F,MATCH(1,(MONTH(三跨两临近重点区段!$D:$D)=8)*(三跨两临近重点区段!$A:$A=D230),0))="已取消","已取消",INDEX(三跨两临近重点区段!$E:$E,MATCH(1,(MONTH(三跨两临近重点区段!$D:$D)=8)*(三跨两临近重点区段!$A:$A=D230)*(三跨两临近重点区段!$F:$F="现存区段"),0))),"")</f>
        <v/>
      </c>
      <c r="Y230" s="268" t="str">
        <f t="array" ref="Y230">IFERROR(IF(INDEX(三跨两临近重点区段!$F:$F,MATCH(1,(MONTH(三跨两临近重点区段!$D:$D)=9)*(三跨两临近重点区段!$A:$A=D230),0))="已取消","已取消",INDEX(三跨两临近重点区段!$D:$D,MATCH(1,(MONTH(三跨两临近重点区段!$D:$D)=9)*(三跨两临近重点区段!$A:$A=D230)*(三跨两临近重点区段!$F:$F="现存区段"),0))),"")</f>
        <v/>
      </c>
      <c r="Z230" s="232" t="str">
        <f t="array" ref="Z230">IFERROR(IF(INDEX(三跨两临近重点区段!$F:$F,MATCH(1,(MONTH(三跨两临近重点区段!$D:$D)=9)*(三跨两临近重点区段!$A:$A=D230),0))="已取消","已取消",INDEX(三跨两临近重点区段!$E:$E,MATCH(1,(MONTH(三跨两临近重点区段!$D:$D)=9)*(三跨两临近重点区段!$A:$A=D230)*(三跨两临近重点区段!$F:$F="现存区段"),0))),"")</f>
        <v/>
      </c>
      <c r="AA230" s="268" t="str">
        <f t="array" ref="AA230">IFERROR(IF(INDEX(三跨两临近重点区段!$F:$F,MATCH(1,(MONTH(三跨两临近重点区段!$D:$D)=10)*(三跨两临近重点区段!$A:$A=D230),0))="已取消","已取消",INDEX(三跨两临近重点区段!$D:$D,MATCH(1,(MONTH(三跨两临近重点区段!$D:$D)=10)*(三跨两临近重点区段!$A:$A=D230)*(三跨两临近重点区段!$F:$F="现存区段"),0))),"")</f>
        <v/>
      </c>
      <c r="AB230" s="72" t="str">
        <f t="array" ref="AB230">IFERROR(IF(INDEX(三跨两临近重点区段!$F:$F,MATCH(1,(MONTH(三跨两临近重点区段!$D:$D)=10)*(三跨两临近重点区段!$A:$A=D230),0))="已取消","已取消",INDEX(三跨两临近重点区段!$E:$E,MATCH(1,(MONTH(三跨两临近重点区段!$D:$D)=10)*(三跨两临近重点区段!$A:$A=D230)*(三跨两临近重点区段!$F:$F="现存区段"),0))),"")</f>
        <v/>
      </c>
      <c r="AC230" s="284" t="str">
        <f t="array" ref="AC230">IFERROR(IF(INDEX(三跨两临近重点区段!$F:$F,MATCH(1,(MONTH(三跨两临近重点区段!$D:$D)=11)*(三跨两临近重点区段!$A:$A=D230),0))="已取消","已取消",INDEX(三跨两临近重点区段!$D:$D,MATCH(1,(MONTH(三跨两临近重点区段!$D:$D)=11)*(三跨两临近重点区段!$A:$A=D230)*(三跨两临近重点区段!$F:$F="现存区段"),0))),"")</f>
        <v/>
      </c>
      <c r="AD230" s="72" t="str">
        <f t="array" ref="AD230">IFERROR(IF(INDEX(三跨两临近重点区段!$F:$F,MATCH(1,(MONTH(三跨两临近重点区段!$D:$D)=11)*(三跨两临近重点区段!$A:$A=D230),0))="已取消","已取消",INDEX(三跨两临近重点区段!$E:$E,MATCH(1,(MONTH(三跨两临近重点区段!$D:$D)=11)*(三跨两临近重点区段!$A:$A=D230)*(三跨两临近重点区段!$F:$F="现存区段"),0))),"")</f>
        <v/>
      </c>
      <c r="AE230" s="284" t="str">
        <f t="array" ref="AE230">IFERROR(IF(INDEX(三跨两临近重点区段!$F:$F,MATCH(1,(MONTH(三跨两临近重点区段!$D:$D)=12)*(三跨两临近重点区段!$A:$A=D230),0))="已取消","已取消",INDEX(三跨两临近重点区段!$D:$D,MATCH(1,(MONTH(三跨两临近重点区段!$D:$D)=12)*(三跨两临近重点区段!$A:$A=D230)*(三跨两临近重点区段!$F:$F="现存区段"),0))),"")</f>
        <v/>
      </c>
      <c r="AF230" s="72" t="str">
        <f t="array" ref="AF230">IFERROR(IF(INDEX(三跨两临近重点区段!$F:$F,MATCH(1,(MONTH(三跨两临近重点区段!$D:$D)=12)*(三跨两临近重点区段!$A:$A=D230),0))="已取消","已取消",INDEX(三跨两临近重点区段!$E:$E,MATCH(1,(MONTH(三跨两临近重点区段!$D:$D)=12)*(三跨两临近重点区段!$A:$A=D230)*(三跨两临近重点区段!$F:$F="现存区段"),0))),"")</f>
        <v/>
      </c>
      <c r="AH230" t="e">
        <f t="array" ref="AH230">INDEX(三跨两临近重点区段!$G:$G,MATCH(D230,三跨两临近重点区段!$A:$A,0))</f>
        <v>#N/A</v>
      </c>
      <c r="AI230" t="e">
        <f>INDEX(三跨两临近重点区段!$J:$J,MATCH(D230,三跨两临近重点区段!$A:$A,0))</f>
        <v>#N/A</v>
      </c>
    </row>
    <row r="231" ht="14.25" spans="1:35">
      <c r="A231" s="263" t="s">
        <v>363</v>
      </c>
      <c r="B231" s="264" t="s">
        <v>2497</v>
      </c>
      <c r="C231" s="263" t="s">
        <v>2495</v>
      </c>
      <c r="D231" s="263" t="s">
        <v>2498</v>
      </c>
      <c r="E231" s="265" t="s">
        <v>2458</v>
      </c>
      <c r="F231" s="264" t="s">
        <v>125</v>
      </c>
      <c r="G231" s="263" t="s">
        <v>399</v>
      </c>
      <c r="H231" s="263" t="s">
        <v>399</v>
      </c>
      <c r="I231" s="288"/>
      <c r="J231" s="196"/>
      <c r="K231" s="196"/>
      <c r="L231" s="196"/>
      <c r="M231" s="270"/>
      <c r="N231" s="270"/>
      <c r="O231" s="33"/>
      <c r="P231" s="107"/>
      <c r="Q231" s="279"/>
      <c r="R231" s="279"/>
      <c r="S231" s="282">
        <v>45449.5138888889</v>
      </c>
      <c r="T231" s="279" t="s">
        <v>2117</v>
      </c>
      <c r="U231" s="268" t="str">
        <f t="array" ref="U231">IFERROR(IF(INDEX(三跨两临近重点区段!$F:$F,MATCH(1,(MONTH(三跨两临近重点区段!$D:$D)=7)*(三跨两临近重点区段!$A:$A=D231),0))="已取消","已取消",INDEX(三跨两临近重点区段!$D:$D,MATCH(1,(MONTH(三跨两临近重点区段!$D:$D)=7)*(三跨两临近重点区段!$A:$A=D231)*(三跨两临近重点区段!$F:$F="现存区段"),0))),"")</f>
        <v/>
      </c>
      <c r="V231" s="232" t="str">
        <f t="array" ref="V231">IFERROR(IF(INDEX(三跨两临近重点区段!$F:$F,MATCH(1,(MONTH(三跨两临近重点区段!$D:$D)=7)*(三跨两临近重点区段!$A:$A=D231),0))="已取消","已取消",INDEX(三跨两临近重点区段!$E:$E,MATCH(1,(MONTH(三跨两临近重点区段!$D:$D)=7)*(三跨两临近重点区段!$A:$A=D231)*(三跨两临近重点区段!$F:$F="现存区段"),0))),"")</f>
        <v/>
      </c>
      <c r="W231" s="268" t="str">
        <f t="array" ref="W231">IFERROR(IF(INDEX(三跨两临近重点区段!$F:$F,MATCH(1,(MONTH(三跨两临近重点区段!$D:$D)=8)*(三跨两临近重点区段!$A:$A=D231),0))="已取消","已取消",INDEX(三跨两临近重点区段!$D:$D,MATCH(1,(MONTH(三跨两临近重点区段!$D:$D)=8)*(三跨两临近重点区段!$A:$A=D231)*(三跨两临近重点区段!$F:$F="现存区段"),0))),"")</f>
        <v/>
      </c>
      <c r="X231" s="232" t="str">
        <f t="array" ref="X231">IFERROR(IF(INDEX(三跨两临近重点区段!$F:$F,MATCH(1,(MONTH(三跨两临近重点区段!$D:$D)=8)*(三跨两临近重点区段!$A:$A=D231),0))="已取消","已取消",INDEX(三跨两临近重点区段!$E:$E,MATCH(1,(MONTH(三跨两临近重点区段!$D:$D)=8)*(三跨两临近重点区段!$A:$A=D231)*(三跨两临近重点区段!$F:$F="现存区段"),0))),"")</f>
        <v/>
      </c>
      <c r="Y231" s="268" t="str">
        <f t="array" ref="Y231">IFERROR(IF(INDEX(三跨两临近重点区段!$F:$F,MATCH(1,(MONTH(三跨两临近重点区段!$D:$D)=9)*(三跨两临近重点区段!$A:$A=D231),0))="已取消","已取消",INDEX(三跨两临近重点区段!$D:$D,MATCH(1,(MONTH(三跨两临近重点区段!$D:$D)=9)*(三跨两临近重点区段!$A:$A=D231)*(三跨两临近重点区段!$F:$F="现存区段"),0))),"")</f>
        <v/>
      </c>
      <c r="Z231" s="232" t="str">
        <f t="array" ref="Z231">IFERROR(IF(INDEX(三跨两临近重点区段!$F:$F,MATCH(1,(MONTH(三跨两临近重点区段!$D:$D)=9)*(三跨两临近重点区段!$A:$A=D231),0))="已取消","已取消",INDEX(三跨两临近重点区段!$E:$E,MATCH(1,(MONTH(三跨两临近重点区段!$D:$D)=9)*(三跨两临近重点区段!$A:$A=D231)*(三跨两临近重点区段!$F:$F="现存区段"),0))),"")</f>
        <v/>
      </c>
      <c r="AA231" s="268" t="str">
        <f t="array" ref="AA231">IFERROR(IF(INDEX(三跨两临近重点区段!$F:$F,MATCH(1,(MONTH(三跨两临近重点区段!$D:$D)=10)*(三跨两临近重点区段!$A:$A=D231),0))="已取消","已取消",INDEX(三跨两临近重点区段!$D:$D,MATCH(1,(MONTH(三跨两临近重点区段!$D:$D)=10)*(三跨两临近重点区段!$A:$A=D231)*(三跨两临近重点区段!$F:$F="现存区段"),0))),"")</f>
        <v/>
      </c>
      <c r="AB231" s="72" t="str">
        <f t="array" ref="AB231">IFERROR(IF(INDEX(三跨两临近重点区段!$F:$F,MATCH(1,(MONTH(三跨两临近重点区段!$D:$D)=10)*(三跨两临近重点区段!$A:$A=D231),0))="已取消","已取消",INDEX(三跨两临近重点区段!$E:$E,MATCH(1,(MONTH(三跨两临近重点区段!$D:$D)=10)*(三跨两临近重点区段!$A:$A=D231)*(三跨两临近重点区段!$F:$F="现存区段"),0))),"")</f>
        <v/>
      </c>
      <c r="AC231" s="284" t="str">
        <f t="array" ref="AC231">IFERROR(IF(INDEX(三跨两临近重点区段!$F:$F,MATCH(1,(MONTH(三跨两临近重点区段!$D:$D)=11)*(三跨两临近重点区段!$A:$A=D231),0))="已取消","已取消",INDEX(三跨两临近重点区段!$D:$D,MATCH(1,(MONTH(三跨两临近重点区段!$D:$D)=11)*(三跨两临近重点区段!$A:$A=D231)*(三跨两临近重点区段!$F:$F="现存区段"),0))),"")</f>
        <v/>
      </c>
      <c r="AD231" s="72" t="str">
        <f t="array" ref="AD231">IFERROR(IF(INDEX(三跨两临近重点区段!$F:$F,MATCH(1,(MONTH(三跨两临近重点区段!$D:$D)=11)*(三跨两临近重点区段!$A:$A=D231),0))="已取消","已取消",INDEX(三跨两临近重点区段!$E:$E,MATCH(1,(MONTH(三跨两临近重点区段!$D:$D)=11)*(三跨两临近重点区段!$A:$A=D231)*(三跨两临近重点区段!$F:$F="现存区段"),0))),"")</f>
        <v/>
      </c>
      <c r="AE231" s="284" t="str">
        <f t="array" ref="AE231">IFERROR(IF(INDEX(三跨两临近重点区段!$F:$F,MATCH(1,(MONTH(三跨两临近重点区段!$D:$D)=12)*(三跨两临近重点区段!$A:$A=D231),0))="已取消","已取消",INDEX(三跨两临近重点区段!$D:$D,MATCH(1,(MONTH(三跨两临近重点区段!$D:$D)=12)*(三跨两临近重点区段!$A:$A=D231)*(三跨两临近重点区段!$F:$F="现存区段"),0))),"")</f>
        <v/>
      </c>
      <c r="AF231" s="72" t="str">
        <f t="array" ref="AF231">IFERROR(IF(INDEX(三跨两临近重点区段!$F:$F,MATCH(1,(MONTH(三跨两临近重点区段!$D:$D)=12)*(三跨两临近重点区段!$A:$A=D231),0))="已取消","已取消",INDEX(三跨两临近重点区段!$E:$E,MATCH(1,(MONTH(三跨两临近重点区段!$D:$D)=12)*(三跨两临近重点区段!$A:$A=D231)*(三跨两临近重点区段!$F:$F="现存区段"),0))),"")</f>
        <v/>
      </c>
      <c r="AH231" t="e">
        <f t="array" ref="AH231">INDEX(三跨两临近重点区段!$G:$G,MATCH(D231,三跨两临近重点区段!$A:$A,0))</f>
        <v>#N/A</v>
      </c>
      <c r="AI231" t="e">
        <f>INDEX(三跨两临近重点区段!$J:$J,MATCH(D231,三跨两临近重点区段!$A:$A,0))</f>
        <v>#N/A</v>
      </c>
    </row>
    <row r="232" ht="14.25" spans="1:35">
      <c r="A232" s="263" t="s">
        <v>150</v>
      </c>
      <c r="B232" s="264" t="s">
        <v>2499</v>
      </c>
      <c r="C232" s="263" t="s">
        <v>2431</v>
      </c>
      <c r="D232" s="263" t="s">
        <v>2500</v>
      </c>
      <c r="E232" s="265" t="s">
        <v>2458</v>
      </c>
      <c r="F232" s="264" t="s">
        <v>125</v>
      </c>
      <c r="G232" s="263" t="s">
        <v>483</v>
      </c>
      <c r="H232" s="263" t="s">
        <v>483</v>
      </c>
      <c r="I232" s="288"/>
      <c r="J232" s="196"/>
      <c r="K232" s="196"/>
      <c r="L232" s="196"/>
      <c r="M232" s="270"/>
      <c r="N232" s="270"/>
      <c r="O232" s="33"/>
      <c r="P232" s="107"/>
      <c r="Q232" s="279"/>
      <c r="R232" s="279"/>
      <c r="S232" s="278">
        <v>45457</v>
      </c>
      <c r="T232" s="279" t="s">
        <v>2117</v>
      </c>
      <c r="U232" s="268" t="str">
        <f t="array" ref="U232">IFERROR(IF(INDEX(三跨两临近重点区段!$F:$F,MATCH(1,(MONTH(三跨两临近重点区段!$D:$D)=7)*(三跨两临近重点区段!$A:$A=D232),0))="已取消","已取消",INDEX(三跨两临近重点区段!$D:$D,MATCH(1,(MONTH(三跨两临近重点区段!$D:$D)=7)*(三跨两临近重点区段!$A:$A=D232)*(三跨两临近重点区段!$F:$F="现存区段"),0))),"")</f>
        <v/>
      </c>
      <c r="V232" s="232" t="str">
        <f t="array" ref="V232">IFERROR(IF(INDEX(三跨两临近重点区段!$F:$F,MATCH(1,(MONTH(三跨两临近重点区段!$D:$D)=7)*(三跨两临近重点区段!$A:$A=D232),0))="已取消","已取消",INDEX(三跨两临近重点区段!$E:$E,MATCH(1,(MONTH(三跨两临近重点区段!$D:$D)=7)*(三跨两临近重点区段!$A:$A=D232)*(三跨两临近重点区段!$F:$F="现存区段"),0))),"")</f>
        <v/>
      </c>
      <c r="W232" s="268" t="str">
        <f t="array" ref="W232">IFERROR(IF(INDEX(三跨两临近重点区段!$F:$F,MATCH(1,(MONTH(三跨两临近重点区段!$D:$D)=8)*(三跨两临近重点区段!$A:$A=D232),0))="已取消","已取消",INDEX(三跨两临近重点区段!$D:$D,MATCH(1,(MONTH(三跨两临近重点区段!$D:$D)=8)*(三跨两临近重点区段!$A:$A=D232)*(三跨两临近重点区段!$F:$F="现存区段"),0))),"")</f>
        <v/>
      </c>
      <c r="X232" s="232" t="str">
        <f t="array" ref="X232">IFERROR(IF(INDEX(三跨两临近重点区段!$F:$F,MATCH(1,(MONTH(三跨两临近重点区段!$D:$D)=8)*(三跨两临近重点区段!$A:$A=D232),0))="已取消","已取消",INDEX(三跨两临近重点区段!$E:$E,MATCH(1,(MONTH(三跨两临近重点区段!$D:$D)=8)*(三跨两临近重点区段!$A:$A=D232)*(三跨两临近重点区段!$F:$F="现存区段"),0))),"")</f>
        <v/>
      </c>
      <c r="Y232" s="268" t="str">
        <f t="array" ref="Y232">IFERROR(IF(INDEX(三跨两临近重点区段!$F:$F,MATCH(1,(MONTH(三跨两临近重点区段!$D:$D)=9)*(三跨两临近重点区段!$A:$A=D232),0))="已取消","已取消",INDEX(三跨两临近重点区段!$D:$D,MATCH(1,(MONTH(三跨两临近重点区段!$D:$D)=9)*(三跨两临近重点区段!$A:$A=D232)*(三跨两临近重点区段!$F:$F="现存区段"),0))),"")</f>
        <v/>
      </c>
      <c r="Z232" s="232" t="str">
        <f t="array" ref="Z232">IFERROR(IF(INDEX(三跨两临近重点区段!$F:$F,MATCH(1,(MONTH(三跨两临近重点区段!$D:$D)=9)*(三跨两临近重点区段!$A:$A=D232),0))="已取消","已取消",INDEX(三跨两临近重点区段!$E:$E,MATCH(1,(MONTH(三跨两临近重点区段!$D:$D)=9)*(三跨两临近重点区段!$A:$A=D232)*(三跨两临近重点区段!$F:$F="现存区段"),0))),"")</f>
        <v/>
      </c>
      <c r="AA232" s="268" t="str">
        <f t="array" ref="AA232">IFERROR(IF(INDEX(三跨两临近重点区段!$F:$F,MATCH(1,(MONTH(三跨两临近重点区段!$D:$D)=10)*(三跨两临近重点区段!$A:$A=D232),0))="已取消","已取消",INDEX(三跨两临近重点区段!$D:$D,MATCH(1,(MONTH(三跨两临近重点区段!$D:$D)=10)*(三跨两临近重点区段!$A:$A=D232)*(三跨两临近重点区段!$F:$F="现存区段"),0))),"")</f>
        <v/>
      </c>
      <c r="AB232" s="72" t="str">
        <f t="array" ref="AB232">IFERROR(IF(INDEX(三跨两临近重点区段!$F:$F,MATCH(1,(MONTH(三跨两临近重点区段!$D:$D)=10)*(三跨两临近重点区段!$A:$A=D232),0))="已取消","已取消",INDEX(三跨两临近重点区段!$E:$E,MATCH(1,(MONTH(三跨两临近重点区段!$D:$D)=10)*(三跨两临近重点区段!$A:$A=D232)*(三跨两临近重点区段!$F:$F="现存区段"),0))),"")</f>
        <v/>
      </c>
      <c r="AC232" s="284" t="str">
        <f t="array" ref="AC232">IFERROR(IF(INDEX(三跨两临近重点区段!$F:$F,MATCH(1,(MONTH(三跨两临近重点区段!$D:$D)=11)*(三跨两临近重点区段!$A:$A=D232),0))="已取消","已取消",INDEX(三跨两临近重点区段!$D:$D,MATCH(1,(MONTH(三跨两临近重点区段!$D:$D)=11)*(三跨两临近重点区段!$A:$A=D232)*(三跨两临近重点区段!$F:$F="现存区段"),0))),"")</f>
        <v/>
      </c>
      <c r="AD232" s="72" t="str">
        <f t="array" ref="AD232">IFERROR(IF(INDEX(三跨两临近重点区段!$F:$F,MATCH(1,(MONTH(三跨两临近重点区段!$D:$D)=11)*(三跨两临近重点区段!$A:$A=D232),0))="已取消","已取消",INDEX(三跨两临近重点区段!$E:$E,MATCH(1,(MONTH(三跨两临近重点区段!$D:$D)=11)*(三跨两临近重点区段!$A:$A=D232)*(三跨两临近重点区段!$F:$F="现存区段"),0))),"")</f>
        <v/>
      </c>
      <c r="AE232" s="284" t="str">
        <f t="array" ref="AE232">IFERROR(IF(INDEX(三跨两临近重点区段!$F:$F,MATCH(1,(MONTH(三跨两临近重点区段!$D:$D)=12)*(三跨两临近重点区段!$A:$A=D232),0))="已取消","已取消",INDEX(三跨两临近重点区段!$D:$D,MATCH(1,(MONTH(三跨两临近重点区段!$D:$D)=12)*(三跨两临近重点区段!$A:$A=D232)*(三跨两临近重点区段!$F:$F="现存区段"),0))),"")</f>
        <v/>
      </c>
      <c r="AF232" s="72" t="str">
        <f t="array" ref="AF232">IFERROR(IF(INDEX(三跨两临近重点区段!$F:$F,MATCH(1,(MONTH(三跨两临近重点区段!$D:$D)=12)*(三跨两临近重点区段!$A:$A=D232),0))="已取消","已取消",INDEX(三跨两临近重点区段!$E:$E,MATCH(1,(MONTH(三跨两临近重点区段!$D:$D)=12)*(三跨两临近重点区段!$A:$A=D232)*(三跨两临近重点区段!$F:$F="现存区段"),0))),"")</f>
        <v/>
      </c>
      <c r="AH232" t="e">
        <f t="array" ref="AH232">INDEX(三跨两临近重点区段!$G:$G,MATCH(D232,三跨两临近重点区段!$A:$A,0))</f>
        <v>#N/A</v>
      </c>
      <c r="AI232" t="e">
        <f>INDEX(三跨两临近重点区段!$J:$J,MATCH(D232,三跨两临近重点区段!$A:$A,0))</f>
        <v>#N/A</v>
      </c>
    </row>
    <row r="233" ht="14.25" spans="1:35">
      <c r="A233" s="263" t="s">
        <v>363</v>
      </c>
      <c r="B233" s="264" t="s">
        <v>2501</v>
      </c>
      <c r="C233" s="263" t="s">
        <v>2431</v>
      </c>
      <c r="D233" s="263" t="s">
        <v>2502</v>
      </c>
      <c r="E233" s="265" t="s">
        <v>2458</v>
      </c>
      <c r="F233" s="264" t="s">
        <v>125</v>
      </c>
      <c r="G233" s="263" t="s">
        <v>414</v>
      </c>
      <c r="H233" s="263" t="s">
        <v>414</v>
      </c>
      <c r="I233" s="288"/>
      <c r="J233" s="196"/>
      <c r="K233" s="196"/>
      <c r="L233" s="196"/>
      <c r="M233" s="270"/>
      <c r="N233" s="270"/>
      <c r="O233" s="33"/>
      <c r="P233" s="107"/>
      <c r="Q233" s="279"/>
      <c r="R233" s="279"/>
      <c r="S233" s="278">
        <v>45457</v>
      </c>
      <c r="T233" s="279" t="s">
        <v>2117</v>
      </c>
      <c r="U233" s="268" t="str">
        <f t="array" ref="U233">IFERROR(IF(INDEX(三跨两临近重点区段!$F:$F,MATCH(1,(MONTH(三跨两临近重点区段!$D:$D)=7)*(三跨两临近重点区段!$A:$A=D233),0))="已取消","已取消",INDEX(三跨两临近重点区段!$D:$D,MATCH(1,(MONTH(三跨两临近重点区段!$D:$D)=7)*(三跨两临近重点区段!$A:$A=D233)*(三跨两临近重点区段!$F:$F="现存区段"),0))),"")</f>
        <v/>
      </c>
      <c r="V233" s="232" t="str">
        <f t="array" ref="V233">IFERROR(IF(INDEX(三跨两临近重点区段!$F:$F,MATCH(1,(MONTH(三跨两临近重点区段!$D:$D)=7)*(三跨两临近重点区段!$A:$A=D233),0))="已取消","已取消",INDEX(三跨两临近重点区段!$E:$E,MATCH(1,(MONTH(三跨两临近重点区段!$D:$D)=7)*(三跨两临近重点区段!$A:$A=D233)*(三跨两临近重点区段!$F:$F="现存区段"),0))),"")</f>
        <v/>
      </c>
      <c r="W233" s="268" t="str">
        <f t="array" ref="W233">IFERROR(IF(INDEX(三跨两临近重点区段!$F:$F,MATCH(1,(MONTH(三跨两临近重点区段!$D:$D)=8)*(三跨两临近重点区段!$A:$A=D233),0))="已取消","已取消",INDEX(三跨两临近重点区段!$D:$D,MATCH(1,(MONTH(三跨两临近重点区段!$D:$D)=8)*(三跨两临近重点区段!$A:$A=D233)*(三跨两临近重点区段!$F:$F="现存区段"),0))),"")</f>
        <v/>
      </c>
      <c r="X233" s="232" t="str">
        <f t="array" ref="X233">IFERROR(IF(INDEX(三跨两临近重点区段!$F:$F,MATCH(1,(MONTH(三跨两临近重点区段!$D:$D)=8)*(三跨两临近重点区段!$A:$A=D233),0))="已取消","已取消",INDEX(三跨两临近重点区段!$E:$E,MATCH(1,(MONTH(三跨两临近重点区段!$D:$D)=8)*(三跨两临近重点区段!$A:$A=D233)*(三跨两临近重点区段!$F:$F="现存区段"),0))),"")</f>
        <v/>
      </c>
      <c r="Y233" s="268" t="str">
        <f t="array" ref="Y233">IFERROR(IF(INDEX(三跨两临近重点区段!$F:$F,MATCH(1,(MONTH(三跨两临近重点区段!$D:$D)=9)*(三跨两临近重点区段!$A:$A=D233),0))="已取消","已取消",INDEX(三跨两临近重点区段!$D:$D,MATCH(1,(MONTH(三跨两临近重点区段!$D:$D)=9)*(三跨两临近重点区段!$A:$A=D233)*(三跨两临近重点区段!$F:$F="现存区段"),0))),"")</f>
        <v/>
      </c>
      <c r="Z233" s="232" t="str">
        <f t="array" ref="Z233">IFERROR(IF(INDEX(三跨两临近重点区段!$F:$F,MATCH(1,(MONTH(三跨两临近重点区段!$D:$D)=9)*(三跨两临近重点区段!$A:$A=D233),0))="已取消","已取消",INDEX(三跨两临近重点区段!$E:$E,MATCH(1,(MONTH(三跨两临近重点区段!$D:$D)=9)*(三跨两临近重点区段!$A:$A=D233)*(三跨两临近重点区段!$F:$F="现存区段"),0))),"")</f>
        <v/>
      </c>
      <c r="AA233" s="268" t="str">
        <f t="array" ref="AA233">IFERROR(IF(INDEX(三跨两临近重点区段!$F:$F,MATCH(1,(MONTH(三跨两临近重点区段!$D:$D)=10)*(三跨两临近重点区段!$A:$A=D233),0))="已取消","已取消",INDEX(三跨两临近重点区段!$D:$D,MATCH(1,(MONTH(三跨两临近重点区段!$D:$D)=10)*(三跨两临近重点区段!$A:$A=D233)*(三跨两临近重点区段!$F:$F="现存区段"),0))),"")</f>
        <v/>
      </c>
      <c r="AB233" s="72" t="str">
        <f t="array" ref="AB233">IFERROR(IF(INDEX(三跨两临近重点区段!$F:$F,MATCH(1,(MONTH(三跨两临近重点区段!$D:$D)=10)*(三跨两临近重点区段!$A:$A=D233),0))="已取消","已取消",INDEX(三跨两临近重点区段!$E:$E,MATCH(1,(MONTH(三跨两临近重点区段!$D:$D)=10)*(三跨两临近重点区段!$A:$A=D233)*(三跨两临近重点区段!$F:$F="现存区段"),0))),"")</f>
        <v/>
      </c>
      <c r="AC233" s="284" t="str">
        <f t="array" ref="AC233">IFERROR(IF(INDEX(三跨两临近重点区段!$F:$F,MATCH(1,(MONTH(三跨两临近重点区段!$D:$D)=11)*(三跨两临近重点区段!$A:$A=D233),0))="已取消","已取消",INDEX(三跨两临近重点区段!$D:$D,MATCH(1,(MONTH(三跨两临近重点区段!$D:$D)=11)*(三跨两临近重点区段!$A:$A=D233)*(三跨两临近重点区段!$F:$F="现存区段"),0))),"")</f>
        <v/>
      </c>
      <c r="AD233" s="72" t="str">
        <f t="array" ref="AD233">IFERROR(IF(INDEX(三跨两临近重点区段!$F:$F,MATCH(1,(MONTH(三跨两临近重点区段!$D:$D)=11)*(三跨两临近重点区段!$A:$A=D233),0))="已取消","已取消",INDEX(三跨两临近重点区段!$E:$E,MATCH(1,(MONTH(三跨两临近重点区段!$D:$D)=11)*(三跨两临近重点区段!$A:$A=D233)*(三跨两临近重点区段!$F:$F="现存区段"),0))),"")</f>
        <v/>
      </c>
      <c r="AE233" s="284" t="str">
        <f t="array" ref="AE233">IFERROR(IF(INDEX(三跨两临近重点区段!$F:$F,MATCH(1,(MONTH(三跨两临近重点区段!$D:$D)=12)*(三跨两临近重点区段!$A:$A=D233),0))="已取消","已取消",INDEX(三跨两临近重点区段!$D:$D,MATCH(1,(MONTH(三跨两临近重点区段!$D:$D)=12)*(三跨两临近重点区段!$A:$A=D233)*(三跨两临近重点区段!$F:$F="现存区段"),0))),"")</f>
        <v/>
      </c>
      <c r="AF233" s="72" t="str">
        <f t="array" ref="AF233">IFERROR(IF(INDEX(三跨两临近重点区段!$F:$F,MATCH(1,(MONTH(三跨两临近重点区段!$D:$D)=12)*(三跨两临近重点区段!$A:$A=D233),0))="已取消","已取消",INDEX(三跨两临近重点区段!$E:$E,MATCH(1,(MONTH(三跨两临近重点区段!$D:$D)=12)*(三跨两临近重点区段!$A:$A=D233)*(三跨两临近重点区段!$F:$F="现存区段"),0))),"")</f>
        <v/>
      </c>
      <c r="AH233" t="e">
        <f t="array" ref="AH233">INDEX(三跨两临近重点区段!$G:$G,MATCH(D233,三跨两临近重点区段!$A:$A,0))</f>
        <v>#N/A</v>
      </c>
      <c r="AI233" t="e">
        <f>INDEX(三跨两临近重点区段!$J:$J,MATCH(D233,三跨两临近重点区段!$A:$A,0))</f>
        <v>#N/A</v>
      </c>
    </row>
    <row r="234" ht="14.25" spans="1:35">
      <c r="A234" s="263" t="s">
        <v>363</v>
      </c>
      <c r="B234" s="264" t="s">
        <v>2494</v>
      </c>
      <c r="C234" s="263" t="s">
        <v>2503</v>
      </c>
      <c r="D234" s="263" t="s">
        <v>2504</v>
      </c>
      <c r="E234" s="265" t="s">
        <v>2458</v>
      </c>
      <c r="F234" s="264" t="s">
        <v>125</v>
      </c>
      <c r="G234" s="263" t="s">
        <v>399</v>
      </c>
      <c r="H234" s="263" t="s">
        <v>399</v>
      </c>
      <c r="I234" s="288"/>
      <c r="J234" s="196"/>
      <c r="K234" s="196"/>
      <c r="L234" s="196"/>
      <c r="M234" s="270"/>
      <c r="N234" s="270"/>
      <c r="O234" s="33"/>
      <c r="P234" s="107"/>
      <c r="Q234" s="279"/>
      <c r="R234" s="279"/>
      <c r="S234" s="278">
        <v>45464</v>
      </c>
      <c r="T234" s="279" t="s">
        <v>2117</v>
      </c>
      <c r="U234" s="268" t="str">
        <f t="array" ref="U234">IFERROR(IF(INDEX(三跨两临近重点区段!$F:$F,MATCH(1,(MONTH(三跨两临近重点区段!$D:$D)=7)*(三跨两临近重点区段!$A:$A=D234),0))="已取消","已取消",INDEX(三跨两临近重点区段!$D:$D,MATCH(1,(MONTH(三跨两临近重点区段!$D:$D)=7)*(三跨两临近重点区段!$A:$A=D234)*(三跨两临近重点区段!$F:$F="现存区段"),0))),"")</f>
        <v/>
      </c>
      <c r="V234" s="232" t="str">
        <f t="array" ref="V234">IFERROR(IF(INDEX(三跨两临近重点区段!$F:$F,MATCH(1,(MONTH(三跨两临近重点区段!$D:$D)=7)*(三跨两临近重点区段!$A:$A=D234),0))="已取消","已取消",INDEX(三跨两临近重点区段!$E:$E,MATCH(1,(MONTH(三跨两临近重点区段!$D:$D)=7)*(三跨两临近重点区段!$A:$A=D234)*(三跨两临近重点区段!$F:$F="现存区段"),0))),"")</f>
        <v/>
      </c>
      <c r="W234" s="268" t="str">
        <f t="array" ref="W234">IFERROR(IF(INDEX(三跨两临近重点区段!$F:$F,MATCH(1,(MONTH(三跨两临近重点区段!$D:$D)=8)*(三跨两临近重点区段!$A:$A=D234),0))="已取消","已取消",INDEX(三跨两临近重点区段!$D:$D,MATCH(1,(MONTH(三跨两临近重点区段!$D:$D)=8)*(三跨两临近重点区段!$A:$A=D234)*(三跨两临近重点区段!$F:$F="现存区段"),0))),"")</f>
        <v/>
      </c>
      <c r="X234" s="232" t="str">
        <f t="array" ref="X234">IFERROR(IF(INDEX(三跨两临近重点区段!$F:$F,MATCH(1,(MONTH(三跨两临近重点区段!$D:$D)=8)*(三跨两临近重点区段!$A:$A=D234),0))="已取消","已取消",INDEX(三跨两临近重点区段!$E:$E,MATCH(1,(MONTH(三跨两临近重点区段!$D:$D)=8)*(三跨两临近重点区段!$A:$A=D234)*(三跨两临近重点区段!$F:$F="现存区段"),0))),"")</f>
        <v/>
      </c>
      <c r="Y234" s="268" t="str">
        <f t="array" ref="Y234">IFERROR(IF(INDEX(三跨两临近重点区段!$F:$F,MATCH(1,(MONTH(三跨两临近重点区段!$D:$D)=9)*(三跨两临近重点区段!$A:$A=D234),0))="已取消","已取消",INDEX(三跨两临近重点区段!$D:$D,MATCH(1,(MONTH(三跨两临近重点区段!$D:$D)=9)*(三跨两临近重点区段!$A:$A=D234)*(三跨两临近重点区段!$F:$F="现存区段"),0))),"")</f>
        <v/>
      </c>
      <c r="Z234" s="232" t="str">
        <f t="array" ref="Z234">IFERROR(IF(INDEX(三跨两临近重点区段!$F:$F,MATCH(1,(MONTH(三跨两临近重点区段!$D:$D)=9)*(三跨两临近重点区段!$A:$A=D234),0))="已取消","已取消",INDEX(三跨两临近重点区段!$E:$E,MATCH(1,(MONTH(三跨两临近重点区段!$D:$D)=9)*(三跨两临近重点区段!$A:$A=D234)*(三跨两临近重点区段!$F:$F="现存区段"),0))),"")</f>
        <v/>
      </c>
      <c r="AA234" s="268" t="str">
        <f t="array" ref="AA234">IFERROR(IF(INDEX(三跨两临近重点区段!$F:$F,MATCH(1,(MONTH(三跨两临近重点区段!$D:$D)=10)*(三跨两临近重点区段!$A:$A=D234),0))="已取消","已取消",INDEX(三跨两临近重点区段!$D:$D,MATCH(1,(MONTH(三跨两临近重点区段!$D:$D)=10)*(三跨两临近重点区段!$A:$A=D234)*(三跨两临近重点区段!$F:$F="现存区段"),0))),"")</f>
        <v/>
      </c>
      <c r="AB234" s="72" t="str">
        <f t="array" ref="AB234">IFERROR(IF(INDEX(三跨两临近重点区段!$F:$F,MATCH(1,(MONTH(三跨两临近重点区段!$D:$D)=10)*(三跨两临近重点区段!$A:$A=D234),0))="已取消","已取消",INDEX(三跨两临近重点区段!$E:$E,MATCH(1,(MONTH(三跨两临近重点区段!$D:$D)=10)*(三跨两临近重点区段!$A:$A=D234)*(三跨两临近重点区段!$F:$F="现存区段"),0))),"")</f>
        <v/>
      </c>
      <c r="AC234" s="284" t="str">
        <f t="array" ref="AC234">IFERROR(IF(INDEX(三跨两临近重点区段!$F:$F,MATCH(1,(MONTH(三跨两临近重点区段!$D:$D)=11)*(三跨两临近重点区段!$A:$A=D234),0))="已取消","已取消",INDEX(三跨两临近重点区段!$D:$D,MATCH(1,(MONTH(三跨两临近重点区段!$D:$D)=11)*(三跨两临近重点区段!$A:$A=D234)*(三跨两临近重点区段!$F:$F="现存区段"),0))),"")</f>
        <v/>
      </c>
      <c r="AD234" s="72" t="str">
        <f t="array" ref="AD234">IFERROR(IF(INDEX(三跨两临近重点区段!$F:$F,MATCH(1,(MONTH(三跨两临近重点区段!$D:$D)=11)*(三跨两临近重点区段!$A:$A=D234),0))="已取消","已取消",INDEX(三跨两临近重点区段!$E:$E,MATCH(1,(MONTH(三跨两临近重点区段!$D:$D)=11)*(三跨两临近重点区段!$A:$A=D234)*(三跨两临近重点区段!$F:$F="现存区段"),0))),"")</f>
        <v/>
      </c>
      <c r="AE234" s="284" t="str">
        <f t="array" ref="AE234">IFERROR(IF(INDEX(三跨两临近重点区段!$F:$F,MATCH(1,(MONTH(三跨两临近重点区段!$D:$D)=12)*(三跨两临近重点区段!$A:$A=D234),0))="已取消","已取消",INDEX(三跨两临近重点区段!$D:$D,MATCH(1,(MONTH(三跨两临近重点区段!$D:$D)=12)*(三跨两临近重点区段!$A:$A=D234)*(三跨两临近重点区段!$F:$F="现存区段"),0))),"")</f>
        <v/>
      </c>
      <c r="AF234" s="72" t="str">
        <f t="array" ref="AF234">IFERROR(IF(INDEX(三跨两临近重点区段!$F:$F,MATCH(1,(MONTH(三跨两临近重点区段!$D:$D)=12)*(三跨两临近重点区段!$A:$A=D234),0))="已取消","已取消",INDEX(三跨两临近重点区段!$E:$E,MATCH(1,(MONTH(三跨两临近重点区段!$D:$D)=12)*(三跨两临近重点区段!$A:$A=D234)*(三跨两临近重点区段!$F:$F="现存区段"),0))),"")</f>
        <v/>
      </c>
      <c r="AH234" t="e">
        <f t="array" ref="AH234">INDEX(三跨两临近重点区段!$G:$G,MATCH(D234,三跨两临近重点区段!$A:$A,0))</f>
        <v>#N/A</v>
      </c>
      <c r="AI234" t="e">
        <f>INDEX(三跨两临近重点区段!$J:$J,MATCH(D234,三跨两临近重点区段!$A:$A,0))</f>
        <v>#N/A</v>
      </c>
    </row>
    <row r="235" ht="14.25" spans="1:35">
      <c r="A235" s="263" t="s">
        <v>150</v>
      </c>
      <c r="B235" s="264" t="s">
        <v>2480</v>
      </c>
      <c r="C235" s="263" t="s">
        <v>2167</v>
      </c>
      <c r="D235" s="263" t="s">
        <v>2505</v>
      </c>
      <c r="E235" s="265" t="s">
        <v>2458</v>
      </c>
      <c r="F235" s="264" t="s">
        <v>125</v>
      </c>
      <c r="G235" s="263" t="s">
        <v>457</v>
      </c>
      <c r="H235" s="263" t="s">
        <v>457</v>
      </c>
      <c r="I235" s="288"/>
      <c r="J235" s="196"/>
      <c r="K235" s="196"/>
      <c r="L235" s="196"/>
      <c r="M235" s="270"/>
      <c r="N235" s="270"/>
      <c r="O235" s="33"/>
      <c r="P235" s="107"/>
      <c r="Q235" s="279"/>
      <c r="R235" s="279"/>
      <c r="S235" s="282">
        <v>45464.6930555556</v>
      </c>
      <c r="T235" s="279" t="s">
        <v>2117</v>
      </c>
      <c r="U235" s="268" t="str">
        <f t="array" ref="U235">IFERROR(IF(INDEX(三跨两临近重点区段!$F:$F,MATCH(1,(MONTH(三跨两临近重点区段!$D:$D)=7)*(三跨两临近重点区段!$A:$A=D235),0))="已取消","已取消",INDEX(三跨两临近重点区段!$D:$D,MATCH(1,(MONTH(三跨两临近重点区段!$D:$D)=7)*(三跨两临近重点区段!$A:$A=D235)*(三跨两临近重点区段!$F:$F="现存区段"),0))),"")</f>
        <v/>
      </c>
      <c r="V235" s="232" t="str">
        <f t="array" ref="V235">IFERROR(IF(INDEX(三跨两临近重点区段!$F:$F,MATCH(1,(MONTH(三跨两临近重点区段!$D:$D)=7)*(三跨两临近重点区段!$A:$A=D235),0))="已取消","已取消",INDEX(三跨两临近重点区段!$E:$E,MATCH(1,(MONTH(三跨两临近重点区段!$D:$D)=7)*(三跨两临近重点区段!$A:$A=D235)*(三跨两临近重点区段!$F:$F="现存区段"),0))),"")</f>
        <v/>
      </c>
      <c r="W235" s="268" t="str">
        <f t="array" ref="W235">IFERROR(IF(INDEX(三跨两临近重点区段!$F:$F,MATCH(1,(MONTH(三跨两临近重点区段!$D:$D)=8)*(三跨两临近重点区段!$A:$A=D235),0))="已取消","已取消",INDEX(三跨两临近重点区段!$D:$D,MATCH(1,(MONTH(三跨两临近重点区段!$D:$D)=8)*(三跨两临近重点区段!$A:$A=D235)*(三跨两临近重点区段!$F:$F="现存区段"),0))),"")</f>
        <v/>
      </c>
      <c r="X235" s="232" t="str">
        <f t="array" ref="X235">IFERROR(IF(INDEX(三跨两临近重点区段!$F:$F,MATCH(1,(MONTH(三跨两临近重点区段!$D:$D)=8)*(三跨两临近重点区段!$A:$A=D235),0))="已取消","已取消",INDEX(三跨两临近重点区段!$E:$E,MATCH(1,(MONTH(三跨两临近重点区段!$D:$D)=8)*(三跨两临近重点区段!$A:$A=D235)*(三跨两临近重点区段!$F:$F="现存区段"),0))),"")</f>
        <v/>
      </c>
      <c r="Y235" s="268" t="str">
        <f t="array" ref="Y235">IFERROR(IF(INDEX(三跨两临近重点区段!$F:$F,MATCH(1,(MONTH(三跨两临近重点区段!$D:$D)=9)*(三跨两临近重点区段!$A:$A=D235),0))="已取消","已取消",INDEX(三跨两临近重点区段!$D:$D,MATCH(1,(MONTH(三跨两临近重点区段!$D:$D)=9)*(三跨两临近重点区段!$A:$A=D235)*(三跨两临近重点区段!$F:$F="现存区段"),0))),"")</f>
        <v/>
      </c>
      <c r="Z235" s="232" t="str">
        <f t="array" ref="Z235">IFERROR(IF(INDEX(三跨两临近重点区段!$F:$F,MATCH(1,(MONTH(三跨两临近重点区段!$D:$D)=9)*(三跨两临近重点区段!$A:$A=D235),0))="已取消","已取消",INDEX(三跨两临近重点区段!$E:$E,MATCH(1,(MONTH(三跨两临近重点区段!$D:$D)=9)*(三跨两临近重点区段!$A:$A=D235)*(三跨两临近重点区段!$F:$F="现存区段"),0))),"")</f>
        <v/>
      </c>
      <c r="AA235" s="268" t="str">
        <f t="array" ref="AA235">IFERROR(IF(INDEX(三跨两临近重点区段!$F:$F,MATCH(1,(MONTH(三跨两临近重点区段!$D:$D)=10)*(三跨两临近重点区段!$A:$A=D235),0))="已取消","已取消",INDEX(三跨两临近重点区段!$D:$D,MATCH(1,(MONTH(三跨两临近重点区段!$D:$D)=10)*(三跨两临近重点区段!$A:$A=D235)*(三跨两临近重点区段!$F:$F="现存区段"),0))),"")</f>
        <v/>
      </c>
      <c r="AB235" s="72" t="str">
        <f t="array" ref="AB235">IFERROR(IF(INDEX(三跨两临近重点区段!$F:$F,MATCH(1,(MONTH(三跨两临近重点区段!$D:$D)=10)*(三跨两临近重点区段!$A:$A=D235),0))="已取消","已取消",INDEX(三跨两临近重点区段!$E:$E,MATCH(1,(MONTH(三跨两临近重点区段!$D:$D)=10)*(三跨两临近重点区段!$A:$A=D235)*(三跨两临近重点区段!$F:$F="现存区段"),0))),"")</f>
        <v/>
      </c>
      <c r="AC235" s="284" t="str">
        <f t="array" ref="AC235">IFERROR(IF(INDEX(三跨两临近重点区段!$F:$F,MATCH(1,(MONTH(三跨两临近重点区段!$D:$D)=11)*(三跨两临近重点区段!$A:$A=D235),0))="已取消","已取消",INDEX(三跨两临近重点区段!$D:$D,MATCH(1,(MONTH(三跨两临近重点区段!$D:$D)=11)*(三跨两临近重点区段!$A:$A=D235)*(三跨两临近重点区段!$F:$F="现存区段"),0))),"")</f>
        <v/>
      </c>
      <c r="AD235" s="72" t="str">
        <f t="array" ref="AD235">IFERROR(IF(INDEX(三跨两临近重点区段!$F:$F,MATCH(1,(MONTH(三跨两临近重点区段!$D:$D)=11)*(三跨两临近重点区段!$A:$A=D235),0))="已取消","已取消",INDEX(三跨两临近重点区段!$E:$E,MATCH(1,(MONTH(三跨两临近重点区段!$D:$D)=11)*(三跨两临近重点区段!$A:$A=D235)*(三跨两临近重点区段!$F:$F="现存区段"),0))),"")</f>
        <v/>
      </c>
      <c r="AE235" s="284" t="str">
        <f t="array" ref="AE235">IFERROR(IF(INDEX(三跨两临近重点区段!$F:$F,MATCH(1,(MONTH(三跨两临近重点区段!$D:$D)=12)*(三跨两临近重点区段!$A:$A=D235),0))="已取消","已取消",INDEX(三跨两临近重点区段!$D:$D,MATCH(1,(MONTH(三跨两临近重点区段!$D:$D)=12)*(三跨两临近重点区段!$A:$A=D235)*(三跨两临近重点区段!$F:$F="现存区段"),0))),"")</f>
        <v/>
      </c>
      <c r="AF235" s="72" t="str">
        <f t="array" ref="AF235">IFERROR(IF(INDEX(三跨两临近重点区段!$F:$F,MATCH(1,(MONTH(三跨两临近重点区段!$D:$D)=12)*(三跨两临近重点区段!$A:$A=D235),0))="已取消","已取消",INDEX(三跨两临近重点区段!$E:$E,MATCH(1,(MONTH(三跨两临近重点区段!$D:$D)=12)*(三跨两临近重点区段!$A:$A=D235)*(三跨两临近重点区段!$F:$F="现存区段"),0))),"")</f>
        <v/>
      </c>
      <c r="AH235" t="e">
        <f t="array" ref="AH235">INDEX(三跨两临近重点区段!$G:$G,MATCH(D235,三跨两临近重点区段!$A:$A,0))</f>
        <v>#N/A</v>
      </c>
      <c r="AI235" t="e">
        <f>INDEX(三跨两临近重点区段!$J:$J,MATCH(D235,三跨两临近重点区段!$A:$A,0))</f>
        <v>#N/A</v>
      </c>
    </row>
    <row r="236" ht="14.25" spans="1:35">
      <c r="A236" s="263" t="s">
        <v>363</v>
      </c>
      <c r="B236" s="264" t="s">
        <v>2497</v>
      </c>
      <c r="C236" s="263" t="s">
        <v>2503</v>
      </c>
      <c r="D236" s="263" t="s">
        <v>2506</v>
      </c>
      <c r="E236" s="265" t="s">
        <v>2458</v>
      </c>
      <c r="F236" s="264" t="s">
        <v>125</v>
      </c>
      <c r="G236" s="263" t="s">
        <v>399</v>
      </c>
      <c r="H236" s="263" t="s">
        <v>399</v>
      </c>
      <c r="I236" s="288"/>
      <c r="J236" s="196"/>
      <c r="K236" s="196"/>
      <c r="L236" s="196"/>
      <c r="M236" s="270"/>
      <c r="N236" s="270"/>
      <c r="O236" s="33"/>
      <c r="P236" s="107"/>
      <c r="Q236" s="279"/>
      <c r="R236" s="279"/>
      <c r="S236" s="278">
        <v>45464</v>
      </c>
      <c r="T236" s="279" t="s">
        <v>2117</v>
      </c>
      <c r="U236" s="268" t="str">
        <f t="array" ref="U236">IFERROR(IF(INDEX(三跨两临近重点区段!$F:$F,MATCH(1,(MONTH(三跨两临近重点区段!$D:$D)=7)*(三跨两临近重点区段!$A:$A=D236),0))="已取消","已取消",INDEX(三跨两临近重点区段!$D:$D,MATCH(1,(MONTH(三跨两临近重点区段!$D:$D)=7)*(三跨两临近重点区段!$A:$A=D236)*(三跨两临近重点区段!$F:$F="现存区段"),0))),"")</f>
        <v/>
      </c>
      <c r="V236" s="232" t="str">
        <f t="array" ref="V236">IFERROR(IF(INDEX(三跨两临近重点区段!$F:$F,MATCH(1,(MONTH(三跨两临近重点区段!$D:$D)=7)*(三跨两临近重点区段!$A:$A=D236),0))="已取消","已取消",INDEX(三跨两临近重点区段!$E:$E,MATCH(1,(MONTH(三跨两临近重点区段!$D:$D)=7)*(三跨两临近重点区段!$A:$A=D236)*(三跨两临近重点区段!$F:$F="现存区段"),0))),"")</f>
        <v/>
      </c>
      <c r="W236" s="268" t="str">
        <f t="array" ref="W236">IFERROR(IF(INDEX(三跨两临近重点区段!$F:$F,MATCH(1,(MONTH(三跨两临近重点区段!$D:$D)=8)*(三跨两临近重点区段!$A:$A=D236),0))="已取消","已取消",INDEX(三跨两临近重点区段!$D:$D,MATCH(1,(MONTH(三跨两临近重点区段!$D:$D)=8)*(三跨两临近重点区段!$A:$A=D236)*(三跨两临近重点区段!$F:$F="现存区段"),0))),"")</f>
        <v/>
      </c>
      <c r="X236" s="232" t="str">
        <f t="array" ref="X236">IFERROR(IF(INDEX(三跨两临近重点区段!$F:$F,MATCH(1,(MONTH(三跨两临近重点区段!$D:$D)=8)*(三跨两临近重点区段!$A:$A=D236),0))="已取消","已取消",INDEX(三跨两临近重点区段!$E:$E,MATCH(1,(MONTH(三跨两临近重点区段!$D:$D)=8)*(三跨两临近重点区段!$A:$A=D236)*(三跨两临近重点区段!$F:$F="现存区段"),0))),"")</f>
        <v/>
      </c>
      <c r="Y236" s="268" t="str">
        <f t="array" ref="Y236">IFERROR(IF(INDEX(三跨两临近重点区段!$F:$F,MATCH(1,(MONTH(三跨两临近重点区段!$D:$D)=9)*(三跨两临近重点区段!$A:$A=D236),0))="已取消","已取消",INDEX(三跨两临近重点区段!$D:$D,MATCH(1,(MONTH(三跨两临近重点区段!$D:$D)=9)*(三跨两临近重点区段!$A:$A=D236)*(三跨两临近重点区段!$F:$F="现存区段"),0))),"")</f>
        <v/>
      </c>
      <c r="Z236" s="232" t="str">
        <f t="array" ref="Z236">IFERROR(IF(INDEX(三跨两临近重点区段!$F:$F,MATCH(1,(MONTH(三跨两临近重点区段!$D:$D)=9)*(三跨两临近重点区段!$A:$A=D236),0))="已取消","已取消",INDEX(三跨两临近重点区段!$E:$E,MATCH(1,(MONTH(三跨两临近重点区段!$D:$D)=9)*(三跨两临近重点区段!$A:$A=D236)*(三跨两临近重点区段!$F:$F="现存区段"),0))),"")</f>
        <v/>
      </c>
      <c r="AA236" s="268" t="str">
        <f t="array" ref="AA236">IFERROR(IF(INDEX(三跨两临近重点区段!$F:$F,MATCH(1,(MONTH(三跨两临近重点区段!$D:$D)=10)*(三跨两临近重点区段!$A:$A=D236),0))="已取消","已取消",INDEX(三跨两临近重点区段!$D:$D,MATCH(1,(MONTH(三跨两临近重点区段!$D:$D)=10)*(三跨两临近重点区段!$A:$A=D236)*(三跨两临近重点区段!$F:$F="现存区段"),0))),"")</f>
        <v/>
      </c>
      <c r="AB236" s="72" t="str">
        <f t="array" ref="AB236">IFERROR(IF(INDEX(三跨两临近重点区段!$F:$F,MATCH(1,(MONTH(三跨两临近重点区段!$D:$D)=10)*(三跨两临近重点区段!$A:$A=D236),0))="已取消","已取消",INDEX(三跨两临近重点区段!$E:$E,MATCH(1,(MONTH(三跨两临近重点区段!$D:$D)=10)*(三跨两临近重点区段!$A:$A=D236)*(三跨两临近重点区段!$F:$F="现存区段"),0))),"")</f>
        <v/>
      </c>
      <c r="AC236" s="284" t="str">
        <f t="array" ref="AC236">IFERROR(IF(INDEX(三跨两临近重点区段!$F:$F,MATCH(1,(MONTH(三跨两临近重点区段!$D:$D)=11)*(三跨两临近重点区段!$A:$A=D236),0))="已取消","已取消",INDEX(三跨两临近重点区段!$D:$D,MATCH(1,(MONTH(三跨两临近重点区段!$D:$D)=11)*(三跨两临近重点区段!$A:$A=D236)*(三跨两临近重点区段!$F:$F="现存区段"),0))),"")</f>
        <v/>
      </c>
      <c r="AD236" s="72" t="str">
        <f t="array" ref="AD236">IFERROR(IF(INDEX(三跨两临近重点区段!$F:$F,MATCH(1,(MONTH(三跨两临近重点区段!$D:$D)=11)*(三跨两临近重点区段!$A:$A=D236),0))="已取消","已取消",INDEX(三跨两临近重点区段!$E:$E,MATCH(1,(MONTH(三跨两临近重点区段!$D:$D)=11)*(三跨两临近重点区段!$A:$A=D236)*(三跨两临近重点区段!$F:$F="现存区段"),0))),"")</f>
        <v/>
      </c>
      <c r="AE236" s="284" t="str">
        <f t="array" ref="AE236">IFERROR(IF(INDEX(三跨两临近重点区段!$F:$F,MATCH(1,(MONTH(三跨两临近重点区段!$D:$D)=12)*(三跨两临近重点区段!$A:$A=D236),0))="已取消","已取消",INDEX(三跨两临近重点区段!$D:$D,MATCH(1,(MONTH(三跨两临近重点区段!$D:$D)=12)*(三跨两临近重点区段!$A:$A=D236)*(三跨两临近重点区段!$F:$F="现存区段"),0))),"")</f>
        <v/>
      </c>
      <c r="AF236" s="72" t="str">
        <f t="array" ref="AF236">IFERROR(IF(INDEX(三跨两临近重点区段!$F:$F,MATCH(1,(MONTH(三跨两临近重点区段!$D:$D)=12)*(三跨两临近重点区段!$A:$A=D236),0))="已取消","已取消",INDEX(三跨两临近重点区段!$E:$E,MATCH(1,(MONTH(三跨两临近重点区段!$D:$D)=12)*(三跨两临近重点区段!$A:$A=D236)*(三跨两临近重点区段!$F:$F="现存区段"),0))),"")</f>
        <v/>
      </c>
      <c r="AH236" t="e">
        <f t="array" ref="AH236">INDEX(三跨两临近重点区段!$G:$G,MATCH(D236,三跨两临近重点区段!$A:$A,0))</f>
        <v>#N/A</v>
      </c>
      <c r="AI236" t="e">
        <f>INDEX(三跨两临近重点区段!$J:$J,MATCH(D236,三跨两临近重点区段!$A:$A,0))</f>
        <v>#N/A</v>
      </c>
    </row>
    <row r="237" ht="14.25" spans="1:35">
      <c r="A237" s="263" t="s">
        <v>363</v>
      </c>
      <c r="B237" s="264" t="s">
        <v>2494</v>
      </c>
      <c r="C237" s="263" t="s">
        <v>2507</v>
      </c>
      <c r="D237" s="263" t="s">
        <v>2508</v>
      </c>
      <c r="E237" s="265" t="s">
        <v>2458</v>
      </c>
      <c r="F237" s="264" t="s">
        <v>125</v>
      </c>
      <c r="G237" s="263" t="s">
        <v>399</v>
      </c>
      <c r="H237" s="263" t="s">
        <v>399</v>
      </c>
      <c r="I237" s="288"/>
      <c r="J237" s="196"/>
      <c r="K237" s="196"/>
      <c r="L237" s="196"/>
      <c r="M237" s="270"/>
      <c r="N237" s="270"/>
      <c r="O237" s="33"/>
      <c r="P237" s="107"/>
      <c r="Q237" s="279"/>
      <c r="R237" s="279"/>
      <c r="S237" s="278">
        <v>45464</v>
      </c>
      <c r="T237" s="279" t="s">
        <v>2117</v>
      </c>
      <c r="U237" s="268" t="str">
        <f t="array" ref="U237">IFERROR(IF(INDEX(三跨两临近重点区段!$F:$F,MATCH(1,(MONTH(三跨两临近重点区段!$D:$D)=7)*(三跨两临近重点区段!$A:$A=D237),0))="已取消","已取消",INDEX(三跨两临近重点区段!$D:$D,MATCH(1,(MONTH(三跨两临近重点区段!$D:$D)=7)*(三跨两临近重点区段!$A:$A=D237)*(三跨两临近重点区段!$F:$F="现存区段"),0))),"")</f>
        <v/>
      </c>
      <c r="V237" s="232" t="str">
        <f t="array" ref="V237">IFERROR(IF(INDEX(三跨两临近重点区段!$F:$F,MATCH(1,(MONTH(三跨两临近重点区段!$D:$D)=7)*(三跨两临近重点区段!$A:$A=D237),0))="已取消","已取消",INDEX(三跨两临近重点区段!$E:$E,MATCH(1,(MONTH(三跨两临近重点区段!$D:$D)=7)*(三跨两临近重点区段!$A:$A=D237)*(三跨两临近重点区段!$F:$F="现存区段"),0))),"")</f>
        <v/>
      </c>
      <c r="W237" s="268" t="str">
        <f t="array" ref="W237">IFERROR(IF(INDEX(三跨两临近重点区段!$F:$F,MATCH(1,(MONTH(三跨两临近重点区段!$D:$D)=8)*(三跨两临近重点区段!$A:$A=D237),0))="已取消","已取消",INDEX(三跨两临近重点区段!$D:$D,MATCH(1,(MONTH(三跨两临近重点区段!$D:$D)=8)*(三跨两临近重点区段!$A:$A=D237)*(三跨两临近重点区段!$F:$F="现存区段"),0))),"")</f>
        <v/>
      </c>
      <c r="X237" s="232" t="str">
        <f t="array" ref="X237">IFERROR(IF(INDEX(三跨两临近重点区段!$F:$F,MATCH(1,(MONTH(三跨两临近重点区段!$D:$D)=8)*(三跨两临近重点区段!$A:$A=D237),0))="已取消","已取消",INDEX(三跨两临近重点区段!$E:$E,MATCH(1,(MONTH(三跨两临近重点区段!$D:$D)=8)*(三跨两临近重点区段!$A:$A=D237)*(三跨两临近重点区段!$F:$F="现存区段"),0))),"")</f>
        <v/>
      </c>
      <c r="Y237" s="268" t="str">
        <f t="array" ref="Y237">IFERROR(IF(INDEX(三跨两临近重点区段!$F:$F,MATCH(1,(MONTH(三跨两临近重点区段!$D:$D)=9)*(三跨两临近重点区段!$A:$A=D237),0))="已取消","已取消",INDEX(三跨两临近重点区段!$D:$D,MATCH(1,(MONTH(三跨两临近重点区段!$D:$D)=9)*(三跨两临近重点区段!$A:$A=D237)*(三跨两临近重点区段!$F:$F="现存区段"),0))),"")</f>
        <v/>
      </c>
      <c r="Z237" s="232" t="str">
        <f t="array" ref="Z237">IFERROR(IF(INDEX(三跨两临近重点区段!$F:$F,MATCH(1,(MONTH(三跨两临近重点区段!$D:$D)=9)*(三跨两临近重点区段!$A:$A=D237),0))="已取消","已取消",INDEX(三跨两临近重点区段!$E:$E,MATCH(1,(MONTH(三跨两临近重点区段!$D:$D)=9)*(三跨两临近重点区段!$A:$A=D237)*(三跨两临近重点区段!$F:$F="现存区段"),0))),"")</f>
        <v/>
      </c>
      <c r="AA237" s="268" t="str">
        <f t="array" ref="AA237">IFERROR(IF(INDEX(三跨两临近重点区段!$F:$F,MATCH(1,(MONTH(三跨两临近重点区段!$D:$D)=10)*(三跨两临近重点区段!$A:$A=D237),0))="已取消","已取消",INDEX(三跨两临近重点区段!$D:$D,MATCH(1,(MONTH(三跨两临近重点区段!$D:$D)=10)*(三跨两临近重点区段!$A:$A=D237)*(三跨两临近重点区段!$F:$F="现存区段"),0))),"")</f>
        <v/>
      </c>
      <c r="AB237" s="72" t="str">
        <f t="array" ref="AB237">IFERROR(IF(INDEX(三跨两临近重点区段!$F:$F,MATCH(1,(MONTH(三跨两临近重点区段!$D:$D)=10)*(三跨两临近重点区段!$A:$A=D237),0))="已取消","已取消",INDEX(三跨两临近重点区段!$E:$E,MATCH(1,(MONTH(三跨两临近重点区段!$D:$D)=10)*(三跨两临近重点区段!$A:$A=D237)*(三跨两临近重点区段!$F:$F="现存区段"),0))),"")</f>
        <v/>
      </c>
      <c r="AC237" s="284" t="str">
        <f t="array" ref="AC237">IFERROR(IF(INDEX(三跨两临近重点区段!$F:$F,MATCH(1,(MONTH(三跨两临近重点区段!$D:$D)=11)*(三跨两临近重点区段!$A:$A=D237),0))="已取消","已取消",INDEX(三跨两临近重点区段!$D:$D,MATCH(1,(MONTH(三跨两临近重点区段!$D:$D)=11)*(三跨两临近重点区段!$A:$A=D237)*(三跨两临近重点区段!$F:$F="现存区段"),0))),"")</f>
        <v/>
      </c>
      <c r="AD237" s="72" t="str">
        <f t="array" ref="AD237">IFERROR(IF(INDEX(三跨两临近重点区段!$F:$F,MATCH(1,(MONTH(三跨两临近重点区段!$D:$D)=11)*(三跨两临近重点区段!$A:$A=D237),0))="已取消","已取消",INDEX(三跨两临近重点区段!$E:$E,MATCH(1,(MONTH(三跨两临近重点区段!$D:$D)=11)*(三跨两临近重点区段!$A:$A=D237)*(三跨两临近重点区段!$F:$F="现存区段"),0))),"")</f>
        <v/>
      </c>
      <c r="AE237" s="284" t="str">
        <f t="array" ref="AE237">IFERROR(IF(INDEX(三跨两临近重点区段!$F:$F,MATCH(1,(MONTH(三跨两临近重点区段!$D:$D)=12)*(三跨两临近重点区段!$A:$A=D237),0))="已取消","已取消",INDEX(三跨两临近重点区段!$D:$D,MATCH(1,(MONTH(三跨两临近重点区段!$D:$D)=12)*(三跨两临近重点区段!$A:$A=D237)*(三跨两临近重点区段!$F:$F="现存区段"),0))),"")</f>
        <v/>
      </c>
      <c r="AF237" s="72" t="str">
        <f t="array" ref="AF237">IFERROR(IF(INDEX(三跨两临近重点区段!$F:$F,MATCH(1,(MONTH(三跨两临近重点区段!$D:$D)=12)*(三跨两临近重点区段!$A:$A=D237),0))="已取消","已取消",INDEX(三跨两临近重点区段!$E:$E,MATCH(1,(MONTH(三跨两临近重点区段!$D:$D)=12)*(三跨两临近重点区段!$A:$A=D237)*(三跨两临近重点区段!$F:$F="现存区段"),0))),"")</f>
        <v/>
      </c>
      <c r="AH237" t="e">
        <f t="array" ref="AH237">INDEX(三跨两临近重点区段!$G:$G,MATCH(D237,三跨两临近重点区段!$A:$A,0))</f>
        <v>#N/A</v>
      </c>
      <c r="AI237" t="e">
        <f>INDEX(三跨两临近重点区段!$J:$J,MATCH(D237,三跨两临近重点区段!$A:$A,0))</f>
        <v>#N/A</v>
      </c>
    </row>
    <row r="238" ht="14.25" spans="1:35">
      <c r="A238" s="263" t="s">
        <v>150</v>
      </c>
      <c r="B238" s="264" t="s">
        <v>2488</v>
      </c>
      <c r="C238" s="263" t="s">
        <v>2509</v>
      </c>
      <c r="D238" s="263" t="s">
        <v>2510</v>
      </c>
      <c r="E238" s="265" t="s">
        <v>2458</v>
      </c>
      <c r="F238" s="264" t="s">
        <v>125</v>
      </c>
      <c r="G238" s="263" t="s">
        <v>483</v>
      </c>
      <c r="H238" s="263" t="s">
        <v>483</v>
      </c>
      <c r="I238" s="288"/>
      <c r="J238" s="196"/>
      <c r="K238" s="196"/>
      <c r="L238" s="196"/>
      <c r="M238" s="270"/>
      <c r="N238" s="270"/>
      <c r="O238" s="33"/>
      <c r="P238" s="107"/>
      <c r="Q238" s="279"/>
      <c r="R238" s="279"/>
      <c r="S238" s="278">
        <v>45464</v>
      </c>
      <c r="T238" s="279" t="s">
        <v>2117</v>
      </c>
      <c r="U238" s="268" t="str">
        <f t="array" ref="U238">IFERROR(IF(INDEX(三跨两临近重点区段!$F:$F,MATCH(1,(MONTH(三跨两临近重点区段!$D:$D)=7)*(三跨两临近重点区段!$A:$A=D238),0))="已取消","已取消",INDEX(三跨两临近重点区段!$D:$D,MATCH(1,(MONTH(三跨两临近重点区段!$D:$D)=7)*(三跨两临近重点区段!$A:$A=D238)*(三跨两临近重点区段!$F:$F="现存区段"),0))),"")</f>
        <v/>
      </c>
      <c r="V238" s="232" t="str">
        <f t="array" ref="V238">IFERROR(IF(INDEX(三跨两临近重点区段!$F:$F,MATCH(1,(MONTH(三跨两临近重点区段!$D:$D)=7)*(三跨两临近重点区段!$A:$A=D238),0))="已取消","已取消",INDEX(三跨两临近重点区段!$E:$E,MATCH(1,(MONTH(三跨两临近重点区段!$D:$D)=7)*(三跨两临近重点区段!$A:$A=D238)*(三跨两临近重点区段!$F:$F="现存区段"),0))),"")</f>
        <v/>
      </c>
      <c r="W238" s="268" t="str">
        <f t="array" ref="W238">IFERROR(IF(INDEX(三跨两临近重点区段!$F:$F,MATCH(1,(MONTH(三跨两临近重点区段!$D:$D)=8)*(三跨两临近重点区段!$A:$A=D238),0))="已取消","已取消",INDEX(三跨两临近重点区段!$D:$D,MATCH(1,(MONTH(三跨两临近重点区段!$D:$D)=8)*(三跨两临近重点区段!$A:$A=D238)*(三跨两临近重点区段!$F:$F="现存区段"),0))),"")</f>
        <v/>
      </c>
      <c r="X238" s="232" t="str">
        <f t="array" ref="X238">IFERROR(IF(INDEX(三跨两临近重点区段!$F:$F,MATCH(1,(MONTH(三跨两临近重点区段!$D:$D)=8)*(三跨两临近重点区段!$A:$A=D238),0))="已取消","已取消",INDEX(三跨两临近重点区段!$E:$E,MATCH(1,(MONTH(三跨两临近重点区段!$D:$D)=8)*(三跨两临近重点区段!$A:$A=D238)*(三跨两临近重点区段!$F:$F="现存区段"),0))),"")</f>
        <v/>
      </c>
      <c r="Y238" s="268" t="str">
        <f t="array" ref="Y238">IFERROR(IF(INDEX(三跨两临近重点区段!$F:$F,MATCH(1,(MONTH(三跨两临近重点区段!$D:$D)=9)*(三跨两临近重点区段!$A:$A=D238),0))="已取消","已取消",INDEX(三跨两临近重点区段!$D:$D,MATCH(1,(MONTH(三跨两临近重点区段!$D:$D)=9)*(三跨两临近重点区段!$A:$A=D238)*(三跨两临近重点区段!$F:$F="现存区段"),0))),"")</f>
        <v/>
      </c>
      <c r="Z238" s="232" t="str">
        <f t="array" ref="Z238">IFERROR(IF(INDEX(三跨两临近重点区段!$F:$F,MATCH(1,(MONTH(三跨两临近重点区段!$D:$D)=9)*(三跨两临近重点区段!$A:$A=D238),0))="已取消","已取消",INDEX(三跨两临近重点区段!$E:$E,MATCH(1,(MONTH(三跨两临近重点区段!$D:$D)=9)*(三跨两临近重点区段!$A:$A=D238)*(三跨两临近重点区段!$F:$F="现存区段"),0))),"")</f>
        <v/>
      </c>
      <c r="AA238" s="268" t="str">
        <f t="array" ref="AA238">IFERROR(IF(INDEX(三跨两临近重点区段!$F:$F,MATCH(1,(MONTH(三跨两临近重点区段!$D:$D)=10)*(三跨两临近重点区段!$A:$A=D238),0))="已取消","已取消",INDEX(三跨两临近重点区段!$D:$D,MATCH(1,(MONTH(三跨两临近重点区段!$D:$D)=10)*(三跨两临近重点区段!$A:$A=D238)*(三跨两临近重点区段!$F:$F="现存区段"),0))),"")</f>
        <v/>
      </c>
      <c r="AB238" s="72" t="str">
        <f t="array" ref="AB238">IFERROR(IF(INDEX(三跨两临近重点区段!$F:$F,MATCH(1,(MONTH(三跨两临近重点区段!$D:$D)=10)*(三跨两临近重点区段!$A:$A=D238),0))="已取消","已取消",INDEX(三跨两临近重点区段!$E:$E,MATCH(1,(MONTH(三跨两临近重点区段!$D:$D)=10)*(三跨两临近重点区段!$A:$A=D238)*(三跨两临近重点区段!$F:$F="现存区段"),0))),"")</f>
        <v/>
      </c>
      <c r="AC238" s="284" t="str">
        <f t="array" ref="AC238">IFERROR(IF(INDEX(三跨两临近重点区段!$F:$F,MATCH(1,(MONTH(三跨两临近重点区段!$D:$D)=11)*(三跨两临近重点区段!$A:$A=D238),0))="已取消","已取消",INDEX(三跨两临近重点区段!$D:$D,MATCH(1,(MONTH(三跨两临近重点区段!$D:$D)=11)*(三跨两临近重点区段!$A:$A=D238)*(三跨两临近重点区段!$F:$F="现存区段"),0))),"")</f>
        <v/>
      </c>
      <c r="AD238" s="72" t="str">
        <f t="array" ref="AD238">IFERROR(IF(INDEX(三跨两临近重点区段!$F:$F,MATCH(1,(MONTH(三跨两临近重点区段!$D:$D)=11)*(三跨两临近重点区段!$A:$A=D238),0))="已取消","已取消",INDEX(三跨两临近重点区段!$E:$E,MATCH(1,(MONTH(三跨两临近重点区段!$D:$D)=11)*(三跨两临近重点区段!$A:$A=D238)*(三跨两临近重点区段!$F:$F="现存区段"),0))),"")</f>
        <v/>
      </c>
      <c r="AE238" s="284" t="str">
        <f t="array" ref="AE238">IFERROR(IF(INDEX(三跨两临近重点区段!$F:$F,MATCH(1,(MONTH(三跨两临近重点区段!$D:$D)=12)*(三跨两临近重点区段!$A:$A=D238),0))="已取消","已取消",INDEX(三跨两临近重点区段!$D:$D,MATCH(1,(MONTH(三跨两临近重点区段!$D:$D)=12)*(三跨两临近重点区段!$A:$A=D238)*(三跨两临近重点区段!$F:$F="现存区段"),0))),"")</f>
        <v/>
      </c>
      <c r="AF238" s="72" t="str">
        <f t="array" ref="AF238">IFERROR(IF(INDEX(三跨两临近重点区段!$F:$F,MATCH(1,(MONTH(三跨两临近重点区段!$D:$D)=12)*(三跨两临近重点区段!$A:$A=D238),0))="已取消","已取消",INDEX(三跨两临近重点区段!$E:$E,MATCH(1,(MONTH(三跨两临近重点区段!$D:$D)=12)*(三跨两临近重点区段!$A:$A=D238)*(三跨两临近重点区段!$F:$F="现存区段"),0))),"")</f>
        <v/>
      </c>
      <c r="AH238" t="e">
        <f t="array" ref="AH238">INDEX(三跨两临近重点区段!$G:$G,MATCH(D238,三跨两临近重点区段!$A:$A,0))</f>
        <v>#N/A</v>
      </c>
      <c r="AI238" t="e">
        <f>INDEX(三跨两临近重点区段!$J:$J,MATCH(D238,三跨两临近重点区段!$A:$A,0))</f>
        <v>#N/A</v>
      </c>
    </row>
    <row r="239" ht="14.25" spans="1:35">
      <c r="A239" s="263" t="s">
        <v>363</v>
      </c>
      <c r="B239" s="264" t="s">
        <v>2497</v>
      </c>
      <c r="C239" s="263" t="s">
        <v>2507</v>
      </c>
      <c r="D239" s="263" t="s">
        <v>2511</v>
      </c>
      <c r="E239" s="265" t="s">
        <v>2458</v>
      </c>
      <c r="F239" s="264" t="s">
        <v>125</v>
      </c>
      <c r="G239" s="263" t="s">
        <v>399</v>
      </c>
      <c r="H239" s="263" t="s">
        <v>399</v>
      </c>
      <c r="I239" s="288"/>
      <c r="J239" s="196"/>
      <c r="K239" s="196"/>
      <c r="L239" s="196"/>
      <c r="M239" s="270"/>
      <c r="N239" s="270"/>
      <c r="O239" s="33"/>
      <c r="P239" s="107"/>
      <c r="Q239" s="279"/>
      <c r="R239" s="279"/>
      <c r="S239" s="278">
        <v>45464</v>
      </c>
      <c r="T239" s="279" t="s">
        <v>2117</v>
      </c>
      <c r="U239" s="268" t="str">
        <f t="array" ref="U239">IFERROR(IF(INDEX(三跨两临近重点区段!$F:$F,MATCH(1,(MONTH(三跨两临近重点区段!$D:$D)=7)*(三跨两临近重点区段!$A:$A=D239),0))="已取消","已取消",INDEX(三跨两临近重点区段!$D:$D,MATCH(1,(MONTH(三跨两临近重点区段!$D:$D)=7)*(三跨两临近重点区段!$A:$A=D239)*(三跨两临近重点区段!$F:$F="现存区段"),0))),"")</f>
        <v/>
      </c>
      <c r="V239" s="232" t="str">
        <f t="array" ref="V239">IFERROR(IF(INDEX(三跨两临近重点区段!$F:$F,MATCH(1,(MONTH(三跨两临近重点区段!$D:$D)=7)*(三跨两临近重点区段!$A:$A=D239),0))="已取消","已取消",INDEX(三跨两临近重点区段!$E:$E,MATCH(1,(MONTH(三跨两临近重点区段!$D:$D)=7)*(三跨两临近重点区段!$A:$A=D239)*(三跨两临近重点区段!$F:$F="现存区段"),0))),"")</f>
        <v/>
      </c>
      <c r="W239" s="268" t="str">
        <f t="array" ref="W239">IFERROR(IF(INDEX(三跨两临近重点区段!$F:$F,MATCH(1,(MONTH(三跨两临近重点区段!$D:$D)=8)*(三跨两临近重点区段!$A:$A=D239),0))="已取消","已取消",INDEX(三跨两临近重点区段!$D:$D,MATCH(1,(MONTH(三跨两临近重点区段!$D:$D)=8)*(三跨两临近重点区段!$A:$A=D239)*(三跨两临近重点区段!$F:$F="现存区段"),0))),"")</f>
        <v/>
      </c>
      <c r="X239" s="232" t="str">
        <f t="array" ref="X239">IFERROR(IF(INDEX(三跨两临近重点区段!$F:$F,MATCH(1,(MONTH(三跨两临近重点区段!$D:$D)=8)*(三跨两临近重点区段!$A:$A=D239),0))="已取消","已取消",INDEX(三跨两临近重点区段!$E:$E,MATCH(1,(MONTH(三跨两临近重点区段!$D:$D)=8)*(三跨两临近重点区段!$A:$A=D239)*(三跨两临近重点区段!$F:$F="现存区段"),0))),"")</f>
        <v/>
      </c>
      <c r="Y239" s="268" t="str">
        <f t="array" ref="Y239">IFERROR(IF(INDEX(三跨两临近重点区段!$F:$F,MATCH(1,(MONTH(三跨两临近重点区段!$D:$D)=9)*(三跨两临近重点区段!$A:$A=D239),0))="已取消","已取消",INDEX(三跨两临近重点区段!$D:$D,MATCH(1,(MONTH(三跨两临近重点区段!$D:$D)=9)*(三跨两临近重点区段!$A:$A=D239)*(三跨两临近重点区段!$F:$F="现存区段"),0))),"")</f>
        <v/>
      </c>
      <c r="Z239" s="232" t="str">
        <f t="array" ref="Z239">IFERROR(IF(INDEX(三跨两临近重点区段!$F:$F,MATCH(1,(MONTH(三跨两临近重点区段!$D:$D)=9)*(三跨两临近重点区段!$A:$A=D239),0))="已取消","已取消",INDEX(三跨两临近重点区段!$E:$E,MATCH(1,(MONTH(三跨两临近重点区段!$D:$D)=9)*(三跨两临近重点区段!$A:$A=D239)*(三跨两临近重点区段!$F:$F="现存区段"),0))),"")</f>
        <v/>
      </c>
      <c r="AA239" s="268" t="str">
        <f t="array" ref="AA239">IFERROR(IF(INDEX(三跨两临近重点区段!$F:$F,MATCH(1,(MONTH(三跨两临近重点区段!$D:$D)=10)*(三跨两临近重点区段!$A:$A=D239),0))="已取消","已取消",INDEX(三跨两临近重点区段!$D:$D,MATCH(1,(MONTH(三跨两临近重点区段!$D:$D)=10)*(三跨两临近重点区段!$A:$A=D239)*(三跨两临近重点区段!$F:$F="现存区段"),0))),"")</f>
        <v/>
      </c>
      <c r="AB239" s="72" t="str">
        <f t="array" ref="AB239">IFERROR(IF(INDEX(三跨两临近重点区段!$F:$F,MATCH(1,(MONTH(三跨两临近重点区段!$D:$D)=10)*(三跨两临近重点区段!$A:$A=D239),0))="已取消","已取消",INDEX(三跨两临近重点区段!$E:$E,MATCH(1,(MONTH(三跨两临近重点区段!$D:$D)=10)*(三跨两临近重点区段!$A:$A=D239)*(三跨两临近重点区段!$F:$F="现存区段"),0))),"")</f>
        <v/>
      </c>
      <c r="AC239" s="284" t="str">
        <f t="array" ref="AC239">IFERROR(IF(INDEX(三跨两临近重点区段!$F:$F,MATCH(1,(MONTH(三跨两临近重点区段!$D:$D)=11)*(三跨两临近重点区段!$A:$A=D239),0))="已取消","已取消",INDEX(三跨两临近重点区段!$D:$D,MATCH(1,(MONTH(三跨两临近重点区段!$D:$D)=11)*(三跨两临近重点区段!$A:$A=D239)*(三跨两临近重点区段!$F:$F="现存区段"),0))),"")</f>
        <v/>
      </c>
      <c r="AD239" s="72" t="str">
        <f t="array" ref="AD239">IFERROR(IF(INDEX(三跨两临近重点区段!$F:$F,MATCH(1,(MONTH(三跨两临近重点区段!$D:$D)=11)*(三跨两临近重点区段!$A:$A=D239),0))="已取消","已取消",INDEX(三跨两临近重点区段!$E:$E,MATCH(1,(MONTH(三跨两临近重点区段!$D:$D)=11)*(三跨两临近重点区段!$A:$A=D239)*(三跨两临近重点区段!$F:$F="现存区段"),0))),"")</f>
        <v/>
      </c>
      <c r="AE239" s="284" t="str">
        <f t="array" ref="AE239">IFERROR(IF(INDEX(三跨两临近重点区段!$F:$F,MATCH(1,(MONTH(三跨两临近重点区段!$D:$D)=12)*(三跨两临近重点区段!$A:$A=D239),0))="已取消","已取消",INDEX(三跨两临近重点区段!$D:$D,MATCH(1,(MONTH(三跨两临近重点区段!$D:$D)=12)*(三跨两临近重点区段!$A:$A=D239)*(三跨两临近重点区段!$F:$F="现存区段"),0))),"")</f>
        <v/>
      </c>
      <c r="AF239" s="72" t="str">
        <f t="array" ref="AF239">IFERROR(IF(INDEX(三跨两临近重点区段!$F:$F,MATCH(1,(MONTH(三跨两临近重点区段!$D:$D)=12)*(三跨两临近重点区段!$A:$A=D239),0))="已取消","已取消",INDEX(三跨两临近重点区段!$E:$E,MATCH(1,(MONTH(三跨两临近重点区段!$D:$D)=12)*(三跨两临近重点区段!$A:$A=D239)*(三跨两临近重点区段!$F:$F="现存区段"),0))),"")</f>
        <v/>
      </c>
      <c r="AH239" t="e">
        <f t="array" ref="AH239">INDEX(三跨两临近重点区段!$G:$G,MATCH(D239,三跨两临近重点区段!$A:$A,0))</f>
        <v>#N/A</v>
      </c>
      <c r="AI239" t="e">
        <f>INDEX(三跨两临近重点区段!$J:$J,MATCH(D239,三跨两临近重点区段!$A:$A,0))</f>
        <v>#N/A</v>
      </c>
    </row>
    <row r="240" ht="14.25" spans="1:35">
      <c r="A240" s="263" t="s">
        <v>150</v>
      </c>
      <c r="B240" s="264" t="s">
        <v>2499</v>
      </c>
      <c r="C240" s="263" t="s">
        <v>2509</v>
      </c>
      <c r="D240" s="263" t="s">
        <v>2512</v>
      </c>
      <c r="E240" s="265" t="s">
        <v>2458</v>
      </c>
      <c r="F240" s="264" t="s">
        <v>125</v>
      </c>
      <c r="G240" s="263" t="s">
        <v>483</v>
      </c>
      <c r="H240" s="263" t="s">
        <v>483</v>
      </c>
      <c r="I240" s="288"/>
      <c r="J240" s="196"/>
      <c r="K240" s="196"/>
      <c r="L240" s="196"/>
      <c r="M240" s="270"/>
      <c r="N240" s="270"/>
      <c r="O240" s="33"/>
      <c r="P240" s="107"/>
      <c r="Q240" s="279"/>
      <c r="R240" s="279"/>
      <c r="S240" s="278">
        <v>45464</v>
      </c>
      <c r="T240" s="279" t="s">
        <v>2117</v>
      </c>
      <c r="U240" s="268" t="str">
        <f t="array" ref="U240">IFERROR(IF(INDEX(三跨两临近重点区段!$F:$F,MATCH(1,(MONTH(三跨两临近重点区段!$D:$D)=7)*(三跨两临近重点区段!$A:$A=D240),0))="已取消","已取消",INDEX(三跨两临近重点区段!$D:$D,MATCH(1,(MONTH(三跨两临近重点区段!$D:$D)=7)*(三跨两临近重点区段!$A:$A=D240)*(三跨两临近重点区段!$F:$F="现存区段"),0))),"")</f>
        <v/>
      </c>
      <c r="V240" s="232" t="str">
        <f t="array" ref="V240">IFERROR(IF(INDEX(三跨两临近重点区段!$F:$F,MATCH(1,(MONTH(三跨两临近重点区段!$D:$D)=7)*(三跨两临近重点区段!$A:$A=D240),0))="已取消","已取消",INDEX(三跨两临近重点区段!$E:$E,MATCH(1,(MONTH(三跨两临近重点区段!$D:$D)=7)*(三跨两临近重点区段!$A:$A=D240)*(三跨两临近重点区段!$F:$F="现存区段"),0))),"")</f>
        <v/>
      </c>
      <c r="W240" s="268" t="str">
        <f t="array" ref="W240">IFERROR(IF(INDEX(三跨两临近重点区段!$F:$F,MATCH(1,(MONTH(三跨两临近重点区段!$D:$D)=8)*(三跨两临近重点区段!$A:$A=D240),0))="已取消","已取消",INDEX(三跨两临近重点区段!$D:$D,MATCH(1,(MONTH(三跨两临近重点区段!$D:$D)=8)*(三跨两临近重点区段!$A:$A=D240)*(三跨两临近重点区段!$F:$F="现存区段"),0))),"")</f>
        <v/>
      </c>
      <c r="X240" s="232" t="str">
        <f t="array" ref="X240">IFERROR(IF(INDEX(三跨两临近重点区段!$F:$F,MATCH(1,(MONTH(三跨两临近重点区段!$D:$D)=8)*(三跨两临近重点区段!$A:$A=D240),0))="已取消","已取消",INDEX(三跨两临近重点区段!$E:$E,MATCH(1,(MONTH(三跨两临近重点区段!$D:$D)=8)*(三跨两临近重点区段!$A:$A=D240)*(三跨两临近重点区段!$F:$F="现存区段"),0))),"")</f>
        <v/>
      </c>
      <c r="Y240" s="268" t="str">
        <f t="array" ref="Y240">IFERROR(IF(INDEX(三跨两临近重点区段!$F:$F,MATCH(1,(MONTH(三跨两临近重点区段!$D:$D)=9)*(三跨两临近重点区段!$A:$A=D240),0))="已取消","已取消",INDEX(三跨两临近重点区段!$D:$D,MATCH(1,(MONTH(三跨两临近重点区段!$D:$D)=9)*(三跨两临近重点区段!$A:$A=D240)*(三跨两临近重点区段!$F:$F="现存区段"),0))),"")</f>
        <v/>
      </c>
      <c r="Z240" s="232" t="str">
        <f t="array" ref="Z240">IFERROR(IF(INDEX(三跨两临近重点区段!$F:$F,MATCH(1,(MONTH(三跨两临近重点区段!$D:$D)=9)*(三跨两临近重点区段!$A:$A=D240),0))="已取消","已取消",INDEX(三跨两临近重点区段!$E:$E,MATCH(1,(MONTH(三跨两临近重点区段!$D:$D)=9)*(三跨两临近重点区段!$A:$A=D240)*(三跨两临近重点区段!$F:$F="现存区段"),0))),"")</f>
        <v/>
      </c>
      <c r="AA240" s="268" t="str">
        <f t="array" ref="AA240">IFERROR(IF(INDEX(三跨两临近重点区段!$F:$F,MATCH(1,(MONTH(三跨两临近重点区段!$D:$D)=10)*(三跨两临近重点区段!$A:$A=D240),0))="已取消","已取消",INDEX(三跨两临近重点区段!$D:$D,MATCH(1,(MONTH(三跨两临近重点区段!$D:$D)=10)*(三跨两临近重点区段!$A:$A=D240)*(三跨两临近重点区段!$F:$F="现存区段"),0))),"")</f>
        <v/>
      </c>
      <c r="AB240" s="72" t="str">
        <f t="array" ref="AB240">IFERROR(IF(INDEX(三跨两临近重点区段!$F:$F,MATCH(1,(MONTH(三跨两临近重点区段!$D:$D)=10)*(三跨两临近重点区段!$A:$A=D240),0))="已取消","已取消",INDEX(三跨两临近重点区段!$E:$E,MATCH(1,(MONTH(三跨两临近重点区段!$D:$D)=10)*(三跨两临近重点区段!$A:$A=D240)*(三跨两临近重点区段!$F:$F="现存区段"),0))),"")</f>
        <v/>
      </c>
      <c r="AC240" s="284" t="str">
        <f t="array" ref="AC240">IFERROR(IF(INDEX(三跨两临近重点区段!$F:$F,MATCH(1,(MONTH(三跨两临近重点区段!$D:$D)=11)*(三跨两临近重点区段!$A:$A=D240),0))="已取消","已取消",INDEX(三跨两临近重点区段!$D:$D,MATCH(1,(MONTH(三跨两临近重点区段!$D:$D)=11)*(三跨两临近重点区段!$A:$A=D240)*(三跨两临近重点区段!$F:$F="现存区段"),0))),"")</f>
        <v/>
      </c>
      <c r="AD240" s="72" t="str">
        <f t="array" ref="AD240">IFERROR(IF(INDEX(三跨两临近重点区段!$F:$F,MATCH(1,(MONTH(三跨两临近重点区段!$D:$D)=11)*(三跨两临近重点区段!$A:$A=D240),0))="已取消","已取消",INDEX(三跨两临近重点区段!$E:$E,MATCH(1,(MONTH(三跨两临近重点区段!$D:$D)=11)*(三跨两临近重点区段!$A:$A=D240)*(三跨两临近重点区段!$F:$F="现存区段"),0))),"")</f>
        <v/>
      </c>
      <c r="AE240" s="284" t="str">
        <f t="array" ref="AE240">IFERROR(IF(INDEX(三跨两临近重点区段!$F:$F,MATCH(1,(MONTH(三跨两临近重点区段!$D:$D)=12)*(三跨两临近重点区段!$A:$A=D240),0))="已取消","已取消",INDEX(三跨两临近重点区段!$D:$D,MATCH(1,(MONTH(三跨两临近重点区段!$D:$D)=12)*(三跨两临近重点区段!$A:$A=D240)*(三跨两临近重点区段!$F:$F="现存区段"),0))),"")</f>
        <v/>
      </c>
      <c r="AF240" s="72" t="str">
        <f t="array" ref="AF240">IFERROR(IF(INDEX(三跨两临近重点区段!$F:$F,MATCH(1,(MONTH(三跨两临近重点区段!$D:$D)=12)*(三跨两临近重点区段!$A:$A=D240),0))="已取消","已取消",INDEX(三跨两临近重点区段!$E:$E,MATCH(1,(MONTH(三跨两临近重点区段!$D:$D)=12)*(三跨两临近重点区段!$A:$A=D240)*(三跨两临近重点区段!$F:$F="现存区段"),0))),"")</f>
        <v/>
      </c>
      <c r="AH240" t="e">
        <f t="array" ref="AH240">INDEX(三跨两临近重点区段!$G:$G,MATCH(D240,三跨两临近重点区段!$A:$A,0))</f>
        <v>#N/A</v>
      </c>
      <c r="AI240" t="e">
        <f>INDEX(三跨两临近重点区段!$J:$J,MATCH(D240,三跨两临近重点区段!$A:$A,0))</f>
        <v>#N/A</v>
      </c>
    </row>
    <row r="241" ht="14.25" spans="1:35">
      <c r="A241" s="263" t="s">
        <v>150</v>
      </c>
      <c r="B241" s="264" t="s">
        <v>2513</v>
      </c>
      <c r="C241" s="263" t="s">
        <v>2514</v>
      </c>
      <c r="D241" s="263" t="s">
        <v>2515</v>
      </c>
      <c r="E241" s="265" t="s">
        <v>2458</v>
      </c>
      <c r="F241" s="264" t="s">
        <v>125</v>
      </c>
      <c r="G241" s="263" t="s">
        <v>483</v>
      </c>
      <c r="H241" s="263" t="s">
        <v>483</v>
      </c>
      <c r="I241" s="288"/>
      <c r="J241" s="196"/>
      <c r="K241" s="196"/>
      <c r="L241" s="196"/>
      <c r="M241" s="270"/>
      <c r="N241" s="270"/>
      <c r="O241" s="33"/>
      <c r="P241" s="107"/>
      <c r="Q241" s="279"/>
      <c r="R241" s="279"/>
      <c r="S241" s="282">
        <v>45464.6930555556</v>
      </c>
      <c r="T241" s="279" t="s">
        <v>2117</v>
      </c>
      <c r="U241" s="268" t="str">
        <f t="array" ref="U241">IFERROR(IF(INDEX(三跨两临近重点区段!$F:$F,MATCH(1,(MONTH(三跨两临近重点区段!$D:$D)=7)*(三跨两临近重点区段!$A:$A=D241),0))="已取消","已取消",INDEX(三跨两临近重点区段!$D:$D,MATCH(1,(MONTH(三跨两临近重点区段!$D:$D)=7)*(三跨两临近重点区段!$A:$A=D241)*(三跨两临近重点区段!$F:$F="现存区段"),0))),"")</f>
        <v/>
      </c>
      <c r="V241" s="232" t="str">
        <f t="array" ref="V241">IFERROR(IF(INDEX(三跨两临近重点区段!$F:$F,MATCH(1,(MONTH(三跨两临近重点区段!$D:$D)=7)*(三跨两临近重点区段!$A:$A=D241),0))="已取消","已取消",INDEX(三跨两临近重点区段!$E:$E,MATCH(1,(MONTH(三跨两临近重点区段!$D:$D)=7)*(三跨两临近重点区段!$A:$A=D241)*(三跨两临近重点区段!$F:$F="现存区段"),0))),"")</f>
        <v/>
      </c>
      <c r="W241" s="268" t="str">
        <f t="array" ref="W241">IFERROR(IF(INDEX(三跨两临近重点区段!$F:$F,MATCH(1,(MONTH(三跨两临近重点区段!$D:$D)=8)*(三跨两临近重点区段!$A:$A=D241),0))="已取消","已取消",INDEX(三跨两临近重点区段!$D:$D,MATCH(1,(MONTH(三跨两临近重点区段!$D:$D)=8)*(三跨两临近重点区段!$A:$A=D241)*(三跨两临近重点区段!$F:$F="现存区段"),0))),"")</f>
        <v/>
      </c>
      <c r="X241" s="232" t="str">
        <f t="array" ref="X241">IFERROR(IF(INDEX(三跨两临近重点区段!$F:$F,MATCH(1,(MONTH(三跨两临近重点区段!$D:$D)=8)*(三跨两临近重点区段!$A:$A=D241),0))="已取消","已取消",INDEX(三跨两临近重点区段!$E:$E,MATCH(1,(MONTH(三跨两临近重点区段!$D:$D)=8)*(三跨两临近重点区段!$A:$A=D241)*(三跨两临近重点区段!$F:$F="现存区段"),0))),"")</f>
        <v/>
      </c>
      <c r="Y241" s="268" t="str">
        <f t="array" ref="Y241">IFERROR(IF(INDEX(三跨两临近重点区段!$F:$F,MATCH(1,(MONTH(三跨两临近重点区段!$D:$D)=9)*(三跨两临近重点区段!$A:$A=D241),0))="已取消","已取消",INDEX(三跨两临近重点区段!$D:$D,MATCH(1,(MONTH(三跨两临近重点区段!$D:$D)=9)*(三跨两临近重点区段!$A:$A=D241)*(三跨两临近重点区段!$F:$F="现存区段"),0))),"")</f>
        <v/>
      </c>
      <c r="Z241" s="232" t="str">
        <f t="array" ref="Z241">IFERROR(IF(INDEX(三跨两临近重点区段!$F:$F,MATCH(1,(MONTH(三跨两临近重点区段!$D:$D)=9)*(三跨两临近重点区段!$A:$A=D241),0))="已取消","已取消",INDEX(三跨两临近重点区段!$E:$E,MATCH(1,(MONTH(三跨两临近重点区段!$D:$D)=9)*(三跨两临近重点区段!$A:$A=D241)*(三跨两临近重点区段!$F:$F="现存区段"),0))),"")</f>
        <v/>
      </c>
      <c r="AA241" s="268" t="str">
        <f t="array" ref="AA241">IFERROR(IF(INDEX(三跨两临近重点区段!$F:$F,MATCH(1,(MONTH(三跨两临近重点区段!$D:$D)=10)*(三跨两临近重点区段!$A:$A=D241),0))="已取消","已取消",INDEX(三跨两临近重点区段!$D:$D,MATCH(1,(MONTH(三跨两临近重点区段!$D:$D)=10)*(三跨两临近重点区段!$A:$A=D241)*(三跨两临近重点区段!$F:$F="现存区段"),0))),"")</f>
        <v/>
      </c>
      <c r="AB241" s="72" t="str">
        <f t="array" ref="AB241">IFERROR(IF(INDEX(三跨两临近重点区段!$F:$F,MATCH(1,(MONTH(三跨两临近重点区段!$D:$D)=10)*(三跨两临近重点区段!$A:$A=D241),0))="已取消","已取消",INDEX(三跨两临近重点区段!$E:$E,MATCH(1,(MONTH(三跨两临近重点区段!$D:$D)=10)*(三跨两临近重点区段!$A:$A=D241)*(三跨两临近重点区段!$F:$F="现存区段"),0))),"")</f>
        <v/>
      </c>
      <c r="AC241" s="284" t="str">
        <f t="array" ref="AC241">IFERROR(IF(INDEX(三跨两临近重点区段!$F:$F,MATCH(1,(MONTH(三跨两临近重点区段!$D:$D)=11)*(三跨两临近重点区段!$A:$A=D241),0))="已取消","已取消",INDEX(三跨两临近重点区段!$D:$D,MATCH(1,(MONTH(三跨两临近重点区段!$D:$D)=11)*(三跨两临近重点区段!$A:$A=D241)*(三跨两临近重点区段!$F:$F="现存区段"),0))),"")</f>
        <v/>
      </c>
      <c r="AD241" s="72" t="str">
        <f t="array" ref="AD241">IFERROR(IF(INDEX(三跨两临近重点区段!$F:$F,MATCH(1,(MONTH(三跨两临近重点区段!$D:$D)=11)*(三跨两临近重点区段!$A:$A=D241),0))="已取消","已取消",INDEX(三跨两临近重点区段!$E:$E,MATCH(1,(MONTH(三跨两临近重点区段!$D:$D)=11)*(三跨两临近重点区段!$A:$A=D241)*(三跨两临近重点区段!$F:$F="现存区段"),0))),"")</f>
        <v/>
      </c>
      <c r="AE241" s="284" t="str">
        <f t="array" ref="AE241">IFERROR(IF(INDEX(三跨两临近重点区段!$F:$F,MATCH(1,(MONTH(三跨两临近重点区段!$D:$D)=12)*(三跨两临近重点区段!$A:$A=D241),0))="已取消","已取消",INDEX(三跨两临近重点区段!$D:$D,MATCH(1,(MONTH(三跨两临近重点区段!$D:$D)=12)*(三跨两临近重点区段!$A:$A=D241)*(三跨两临近重点区段!$F:$F="现存区段"),0))),"")</f>
        <v/>
      </c>
      <c r="AF241" s="72" t="str">
        <f t="array" ref="AF241">IFERROR(IF(INDEX(三跨两临近重点区段!$F:$F,MATCH(1,(MONTH(三跨两临近重点区段!$D:$D)=12)*(三跨两临近重点区段!$A:$A=D241),0))="已取消","已取消",INDEX(三跨两临近重点区段!$E:$E,MATCH(1,(MONTH(三跨两临近重点区段!$D:$D)=12)*(三跨两临近重点区段!$A:$A=D241)*(三跨两临近重点区段!$F:$F="现存区段"),0))),"")</f>
        <v/>
      </c>
      <c r="AH241" t="e">
        <f t="array" ref="AH241">INDEX(三跨两临近重点区段!$G:$G,MATCH(D241,三跨两临近重点区段!$A:$A,0))</f>
        <v>#N/A</v>
      </c>
      <c r="AI241" t="e">
        <f>INDEX(三跨两临近重点区段!$J:$J,MATCH(D241,三跨两临近重点区段!$A:$A,0))</f>
        <v>#N/A</v>
      </c>
    </row>
    <row r="242" ht="14.25" spans="1:35">
      <c r="A242" s="263" t="s">
        <v>150</v>
      </c>
      <c r="B242" s="264" t="s">
        <v>2516</v>
      </c>
      <c r="C242" s="263" t="s">
        <v>2514</v>
      </c>
      <c r="D242" s="263" t="s">
        <v>2517</v>
      </c>
      <c r="E242" s="265" t="s">
        <v>2458</v>
      </c>
      <c r="F242" s="264" t="s">
        <v>125</v>
      </c>
      <c r="G242" s="263" t="s">
        <v>483</v>
      </c>
      <c r="H242" s="263" t="s">
        <v>483</v>
      </c>
      <c r="I242" s="288"/>
      <c r="J242" s="196"/>
      <c r="K242" s="196"/>
      <c r="L242" s="196"/>
      <c r="M242" s="270"/>
      <c r="N242" s="270"/>
      <c r="O242" s="33"/>
      <c r="P242" s="107"/>
      <c r="Q242" s="279"/>
      <c r="R242" s="279"/>
      <c r="S242" s="282">
        <v>45464.6930555556</v>
      </c>
      <c r="T242" s="279" t="s">
        <v>2117</v>
      </c>
      <c r="U242" s="268" t="str">
        <f t="array" ref="U242">IFERROR(IF(INDEX(三跨两临近重点区段!$F:$F,MATCH(1,(MONTH(三跨两临近重点区段!$D:$D)=7)*(三跨两临近重点区段!$A:$A=D242),0))="已取消","已取消",INDEX(三跨两临近重点区段!$D:$D,MATCH(1,(MONTH(三跨两临近重点区段!$D:$D)=7)*(三跨两临近重点区段!$A:$A=D242)*(三跨两临近重点区段!$F:$F="现存区段"),0))),"")</f>
        <v/>
      </c>
      <c r="V242" s="232" t="str">
        <f t="array" ref="V242">IFERROR(IF(INDEX(三跨两临近重点区段!$F:$F,MATCH(1,(MONTH(三跨两临近重点区段!$D:$D)=7)*(三跨两临近重点区段!$A:$A=D242),0))="已取消","已取消",INDEX(三跨两临近重点区段!$E:$E,MATCH(1,(MONTH(三跨两临近重点区段!$D:$D)=7)*(三跨两临近重点区段!$A:$A=D242)*(三跨两临近重点区段!$F:$F="现存区段"),0))),"")</f>
        <v/>
      </c>
      <c r="W242" s="268" t="str">
        <f t="array" ref="W242">IFERROR(IF(INDEX(三跨两临近重点区段!$F:$F,MATCH(1,(MONTH(三跨两临近重点区段!$D:$D)=8)*(三跨两临近重点区段!$A:$A=D242),0))="已取消","已取消",INDEX(三跨两临近重点区段!$D:$D,MATCH(1,(MONTH(三跨两临近重点区段!$D:$D)=8)*(三跨两临近重点区段!$A:$A=D242)*(三跨两临近重点区段!$F:$F="现存区段"),0))),"")</f>
        <v/>
      </c>
      <c r="X242" s="232" t="str">
        <f t="array" ref="X242">IFERROR(IF(INDEX(三跨两临近重点区段!$F:$F,MATCH(1,(MONTH(三跨两临近重点区段!$D:$D)=8)*(三跨两临近重点区段!$A:$A=D242),0))="已取消","已取消",INDEX(三跨两临近重点区段!$E:$E,MATCH(1,(MONTH(三跨两临近重点区段!$D:$D)=8)*(三跨两临近重点区段!$A:$A=D242)*(三跨两临近重点区段!$F:$F="现存区段"),0))),"")</f>
        <v/>
      </c>
      <c r="Y242" s="268" t="str">
        <f t="array" ref="Y242">IFERROR(IF(INDEX(三跨两临近重点区段!$F:$F,MATCH(1,(MONTH(三跨两临近重点区段!$D:$D)=9)*(三跨两临近重点区段!$A:$A=D242),0))="已取消","已取消",INDEX(三跨两临近重点区段!$D:$D,MATCH(1,(MONTH(三跨两临近重点区段!$D:$D)=9)*(三跨两临近重点区段!$A:$A=D242)*(三跨两临近重点区段!$F:$F="现存区段"),0))),"")</f>
        <v/>
      </c>
      <c r="Z242" s="232" t="str">
        <f t="array" ref="Z242">IFERROR(IF(INDEX(三跨两临近重点区段!$F:$F,MATCH(1,(MONTH(三跨两临近重点区段!$D:$D)=9)*(三跨两临近重点区段!$A:$A=D242),0))="已取消","已取消",INDEX(三跨两临近重点区段!$E:$E,MATCH(1,(MONTH(三跨两临近重点区段!$D:$D)=9)*(三跨两临近重点区段!$A:$A=D242)*(三跨两临近重点区段!$F:$F="现存区段"),0))),"")</f>
        <v/>
      </c>
      <c r="AA242" s="268" t="str">
        <f t="array" ref="AA242">IFERROR(IF(INDEX(三跨两临近重点区段!$F:$F,MATCH(1,(MONTH(三跨两临近重点区段!$D:$D)=10)*(三跨两临近重点区段!$A:$A=D242),0))="已取消","已取消",INDEX(三跨两临近重点区段!$D:$D,MATCH(1,(MONTH(三跨两临近重点区段!$D:$D)=10)*(三跨两临近重点区段!$A:$A=D242)*(三跨两临近重点区段!$F:$F="现存区段"),0))),"")</f>
        <v/>
      </c>
      <c r="AB242" s="72" t="str">
        <f t="array" ref="AB242">IFERROR(IF(INDEX(三跨两临近重点区段!$F:$F,MATCH(1,(MONTH(三跨两临近重点区段!$D:$D)=10)*(三跨两临近重点区段!$A:$A=D242),0))="已取消","已取消",INDEX(三跨两临近重点区段!$E:$E,MATCH(1,(MONTH(三跨两临近重点区段!$D:$D)=10)*(三跨两临近重点区段!$A:$A=D242)*(三跨两临近重点区段!$F:$F="现存区段"),0))),"")</f>
        <v/>
      </c>
      <c r="AC242" s="284" t="str">
        <f t="array" ref="AC242">IFERROR(IF(INDEX(三跨两临近重点区段!$F:$F,MATCH(1,(MONTH(三跨两临近重点区段!$D:$D)=11)*(三跨两临近重点区段!$A:$A=D242),0))="已取消","已取消",INDEX(三跨两临近重点区段!$D:$D,MATCH(1,(MONTH(三跨两临近重点区段!$D:$D)=11)*(三跨两临近重点区段!$A:$A=D242)*(三跨两临近重点区段!$F:$F="现存区段"),0))),"")</f>
        <v/>
      </c>
      <c r="AD242" s="72" t="str">
        <f t="array" ref="AD242">IFERROR(IF(INDEX(三跨两临近重点区段!$F:$F,MATCH(1,(MONTH(三跨两临近重点区段!$D:$D)=11)*(三跨两临近重点区段!$A:$A=D242),0))="已取消","已取消",INDEX(三跨两临近重点区段!$E:$E,MATCH(1,(MONTH(三跨两临近重点区段!$D:$D)=11)*(三跨两临近重点区段!$A:$A=D242)*(三跨两临近重点区段!$F:$F="现存区段"),0))),"")</f>
        <v/>
      </c>
      <c r="AE242" s="284" t="str">
        <f t="array" ref="AE242">IFERROR(IF(INDEX(三跨两临近重点区段!$F:$F,MATCH(1,(MONTH(三跨两临近重点区段!$D:$D)=12)*(三跨两临近重点区段!$A:$A=D242),0))="已取消","已取消",INDEX(三跨两临近重点区段!$D:$D,MATCH(1,(MONTH(三跨两临近重点区段!$D:$D)=12)*(三跨两临近重点区段!$A:$A=D242)*(三跨两临近重点区段!$F:$F="现存区段"),0))),"")</f>
        <v/>
      </c>
      <c r="AF242" s="72" t="str">
        <f t="array" ref="AF242">IFERROR(IF(INDEX(三跨两临近重点区段!$F:$F,MATCH(1,(MONTH(三跨两临近重点区段!$D:$D)=12)*(三跨两临近重点区段!$A:$A=D242),0))="已取消","已取消",INDEX(三跨两临近重点区段!$E:$E,MATCH(1,(MONTH(三跨两临近重点区段!$D:$D)=12)*(三跨两临近重点区段!$A:$A=D242)*(三跨两临近重点区段!$F:$F="现存区段"),0))),"")</f>
        <v/>
      </c>
      <c r="AH242" t="e">
        <f t="array" ref="AH242">INDEX(三跨两临近重点区段!$G:$G,MATCH(D242,三跨两临近重点区段!$A:$A,0))</f>
        <v>#N/A</v>
      </c>
      <c r="AI242" t="e">
        <f>INDEX(三跨两临近重点区段!$J:$J,MATCH(D242,三跨两临近重点区段!$A:$A,0))</f>
        <v>#N/A</v>
      </c>
    </row>
    <row r="243" ht="14.25" spans="1:35">
      <c r="A243" s="263" t="s">
        <v>363</v>
      </c>
      <c r="B243" s="264" t="s">
        <v>2494</v>
      </c>
      <c r="C243" s="263" t="s">
        <v>2518</v>
      </c>
      <c r="D243" s="263" t="s">
        <v>2519</v>
      </c>
      <c r="E243" s="265" t="s">
        <v>2458</v>
      </c>
      <c r="F243" s="264" t="s">
        <v>125</v>
      </c>
      <c r="G243" s="263" t="s">
        <v>399</v>
      </c>
      <c r="H243" s="263" t="s">
        <v>399</v>
      </c>
      <c r="I243" s="288"/>
      <c r="J243" s="196"/>
      <c r="K243" s="196"/>
      <c r="L243" s="196"/>
      <c r="M243" s="270"/>
      <c r="N243" s="270"/>
      <c r="O243" s="33"/>
      <c r="P243" s="107"/>
      <c r="Q243" s="279"/>
      <c r="R243" s="279"/>
      <c r="S243" s="278">
        <v>45464</v>
      </c>
      <c r="T243" s="279" t="s">
        <v>2117</v>
      </c>
      <c r="U243" s="268" t="str">
        <f t="array" ref="U243">IFERROR(IF(INDEX(三跨两临近重点区段!$F:$F,MATCH(1,(MONTH(三跨两临近重点区段!$D:$D)=7)*(三跨两临近重点区段!$A:$A=D243),0))="已取消","已取消",INDEX(三跨两临近重点区段!$D:$D,MATCH(1,(MONTH(三跨两临近重点区段!$D:$D)=7)*(三跨两临近重点区段!$A:$A=D243)*(三跨两临近重点区段!$F:$F="现存区段"),0))),"")</f>
        <v/>
      </c>
      <c r="V243" s="232" t="str">
        <f t="array" ref="V243">IFERROR(IF(INDEX(三跨两临近重点区段!$F:$F,MATCH(1,(MONTH(三跨两临近重点区段!$D:$D)=7)*(三跨两临近重点区段!$A:$A=D243),0))="已取消","已取消",INDEX(三跨两临近重点区段!$E:$E,MATCH(1,(MONTH(三跨两临近重点区段!$D:$D)=7)*(三跨两临近重点区段!$A:$A=D243)*(三跨两临近重点区段!$F:$F="现存区段"),0))),"")</f>
        <v/>
      </c>
      <c r="W243" s="268" t="str">
        <f t="array" ref="W243">IFERROR(IF(INDEX(三跨两临近重点区段!$F:$F,MATCH(1,(MONTH(三跨两临近重点区段!$D:$D)=8)*(三跨两临近重点区段!$A:$A=D243),0))="已取消","已取消",INDEX(三跨两临近重点区段!$D:$D,MATCH(1,(MONTH(三跨两临近重点区段!$D:$D)=8)*(三跨两临近重点区段!$A:$A=D243)*(三跨两临近重点区段!$F:$F="现存区段"),0))),"")</f>
        <v/>
      </c>
      <c r="X243" s="232" t="str">
        <f t="array" ref="X243">IFERROR(IF(INDEX(三跨两临近重点区段!$F:$F,MATCH(1,(MONTH(三跨两临近重点区段!$D:$D)=8)*(三跨两临近重点区段!$A:$A=D243),0))="已取消","已取消",INDEX(三跨两临近重点区段!$E:$E,MATCH(1,(MONTH(三跨两临近重点区段!$D:$D)=8)*(三跨两临近重点区段!$A:$A=D243)*(三跨两临近重点区段!$F:$F="现存区段"),0))),"")</f>
        <v/>
      </c>
      <c r="Y243" s="268" t="str">
        <f t="array" ref="Y243">IFERROR(IF(INDEX(三跨两临近重点区段!$F:$F,MATCH(1,(MONTH(三跨两临近重点区段!$D:$D)=9)*(三跨两临近重点区段!$A:$A=D243),0))="已取消","已取消",INDEX(三跨两临近重点区段!$D:$D,MATCH(1,(MONTH(三跨两临近重点区段!$D:$D)=9)*(三跨两临近重点区段!$A:$A=D243)*(三跨两临近重点区段!$F:$F="现存区段"),0))),"")</f>
        <v/>
      </c>
      <c r="Z243" s="232" t="str">
        <f t="array" ref="Z243">IFERROR(IF(INDEX(三跨两临近重点区段!$F:$F,MATCH(1,(MONTH(三跨两临近重点区段!$D:$D)=9)*(三跨两临近重点区段!$A:$A=D243),0))="已取消","已取消",INDEX(三跨两临近重点区段!$E:$E,MATCH(1,(MONTH(三跨两临近重点区段!$D:$D)=9)*(三跨两临近重点区段!$A:$A=D243)*(三跨两临近重点区段!$F:$F="现存区段"),0))),"")</f>
        <v/>
      </c>
      <c r="AA243" s="268" t="str">
        <f t="array" ref="AA243">IFERROR(IF(INDEX(三跨两临近重点区段!$F:$F,MATCH(1,(MONTH(三跨两临近重点区段!$D:$D)=10)*(三跨两临近重点区段!$A:$A=D243),0))="已取消","已取消",INDEX(三跨两临近重点区段!$D:$D,MATCH(1,(MONTH(三跨两临近重点区段!$D:$D)=10)*(三跨两临近重点区段!$A:$A=D243)*(三跨两临近重点区段!$F:$F="现存区段"),0))),"")</f>
        <v/>
      </c>
      <c r="AB243" s="72" t="str">
        <f t="array" ref="AB243">IFERROR(IF(INDEX(三跨两临近重点区段!$F:$F,MATCH(1,(MONTH(三跨两临近重点区段!$D:$D)=10)*(三跨两临近重点区段!$A:$A=D243),0))="已取消","已取消",INDEX(三跨两临近重点区段!$E:$E,MATCH(1,(MONTH(三跨两临近重点区段!$D:$D)=10)*(三跨两临近重点区段!$A:$A=D243)*(三跨两临近重点区段!$F:$F="现存区段"),0))),"")</f>
        <v/>
      </c>
      <c r="AC243" s="284" t="str">
        <f t="array" ref="AC243">IFERROR(IF(INDEX(三跨两临近重点区段!$F:$F,MATCH(1,(MONTH(三跨两临近重点区段!$D:$D)=11)*(三跨两临近重点区段!$A:$A=D243),0))="已取消","已取消",INDEX(三跨两临近重点区段!$D:$D,MATCH(1,(MONTH(三跨两临近重点区段!$D:$D)=11)*(三跨两临近重点区段!$A:$A=D243)*(三跨两临近重点区段!$F:$F="现存区段"),0))),"")</f>
        <v/>
      </c>
      <c r="AD243" s="72" t="str">
        <f t="array" ref="AD243">IFERROR(IF(INDEX(三跨两临近重点区段!$F:$F,MATCH(1,(MONTH(三跨两临近重点区段!$D:$D)=11)*(三跨两临近重点区段!$A:$A=D243),0))="已取消","已取消",INDEX(三跨两临近重点区段!$E:$E,MATCH(1,(MONTH(三跨两临近重点区段!$D:$D)=11)*(三跨两临近重点区段!$A:$A=D243)*(三跨两临近重点区段!$F:$F="现存区段"),0))),"")</f>
        <v/>
      </c>
      <c r="AE243" s="284" t="str">
        <f t="array" ref="AE243">IFERROR(IF(INDEX(三跨两临近重点区段!$F:$F,MATCH(1,(MONTH(三跨两临近重点区段!$D:$D)=12)*(三跨两临近重点区段!$A:$A=D243),0))="已取消","已取消",INDEX(三跨两临近重点区段!$D:$D,MATCH(1,(MONTH(三跨两临近重点区段!$D:$D)=12)*(三跨两临近重点区段!$A:$A=D243)*(三跨两临近重点区段!$F:$F="现存区段"),0))),"")</f>
        <v/>
      </c>
      <c r="AF243" s="72" t="str">
        <f t="array" ref="AF243">IFERROR(IF(INDEX(三跨两临近重点区段!$F:$F,MATCH(1,(MONTH(三跨两临近重点区段!$D:$D)=12)*(三跨两临近重点区段!$A:$A=D243),0))="已取消","已取消",INDEX(三跨两临近重点区段!$E:$E,MATCH(1,(MONTH(三跨两临近重点区段!$D:$D)=12)*(三跨两临近重点区段!$A:$A=D243)*(三跨两临近重点区段!$F:$F="现存区段"),0))),"")</f>
        <v/>
      </c>
      <c r="AH243" t="e">
        <f t="array" ref="AH243">INDEX(三跨两临近重点区段!$G:$G,MATCH(D243,三跨两临近重点区段!$A:$A,0))</f>
        <v>#N/A</v>
      </c>
      <c r="AI243" t="e">
        <f>INDEX(三跨两临近重点区段!$J:$J,MATCH(D243,三跨两临近重点区段!$A:$A,0))</f>
        <v>#N/A</v>
      </c>
    </row>
    <row r="244" ht="14.25" spans="1:35">
      <c r="A244" s="263" t="s">
        <v>363</v>
      </c>
      <c r="B244" s="264" t="s">
        <v>2497</v>
      </c>
      <c r="C244" s="263" t="s">
        <v>2518</v>
      </c>
      <c r="D244" s="263" t="s">
        <v>2520</v>
      </c>
      <c r="E244" s="265" t="s">
        <v>2458</v>
      </c>
      <c r="F244" s="264" t="s">
        <v>125</v>
      </c>
      <c r="G244" s="263" t="s">
        <v>399</v>
      </c>
      <c r="H244" s="263" t="s">
        <v>399</v>
      </c>
      <c r="I244" s="288"/>
      <c r="J244" s="196"/>
      <c r="K244" s="196"/>
      <c r="L244" s="196"/>
      <c r="M244" s="270"/>
      <c r="N244" s="270"/>
      <c r="O244" s="33"/>
      <c r="P244" s="107"/>
      <c r="Q244" s="279"/>
      <c r="R244" s="279"/>
      <c r="S244" s="278">
        <v>45464</v>
      </c>
      <c r="T244" s="279" t="s">
        <v>2117</v>
      </c>
      <c r="U244" s="268" t="str">
        <f t="array" ref="U244">IFERROR(IF(INDEX(三跨两临近重点区段!$F:$F,MATCH(1,(MONTH(三跨两临近重点区段!$D:$D)=7)*(三跨两临近重点区段!$A:$A=D244),0))="已取消","已取消",INDEX(三跨两临近重点区段!$D:$D,MATCH(1,(MONTH(三跨两临近重点区段!$D:$D)=7)*(三跨两临近重点区段!$A:$A=D244)*(三跨两临近重点区段!$F:$F="现存区段"),0))),"")</f>
        <v/>
      </c>
      <c r="V244" s="232" t="str">
        <f t="array" ref="V244">IFERROR(IF(INDEX(三跨两临近重点区段!$F:$F,MATCH(1,(MONTH(三跨两临近重点区段!$D:$D)=7)*(三跨两临近重点区段!$A:$A=D244),0))="已取消","已取消",INDEX(三跨两临近重点区段!$E:$E,MATCH(1,(MONTH(三跨两临近重点区段!$D:$D)=7)*(三跨两临近重点区段!$A:$A=D244)*(三跨两临近重点区段!$F:$F="现存区段"),0))),"")</f>
        <v/>
      </c>
      <c r="W244" s="268" t="str">
        <f t="array" ref="W244">IFERROR(IF(INDEX(三跨两临近重点区段!$F:$F,MATCH(1,(MONTH(三跨两临近重点区段!$D:$D)=8)*(三跨两临近重点区段!$A:$A=D244),0))="已取消","已取消",INDEX(三跨两临近重点区段!$D:$D,MATCH(1,(MONTH(三跨两临近重点区段!$D:$D)=8)*(三跨两临近重点区段!$A:$A=D244)*(三跨两临近重点区段!$F:$F="现存区段"),0))),"")</f>
        <v/>
      </c>
      <c r="X244" s="232" t="str">
        <f t="array" ref="X244">IFERROR(IF(INDEX(三跨两临近重点区段!$F:$F,MATCH(1,(MONTH(三跨两临近重点区段!$D:$D)=8)*(三跨两临近重点区段!$A:$A=D244),0))="已取消","已取消",INDEX(三跨两临近重点区段!$E:$E,MATCH(1,(MONTH(三跨两临近重点区段!$D:$D)=8)*(三跨两临近重点区段!$A:$A=D244)*(三跨两临近重点区段!$F:$F="现存区段"),0))),"")</f>
        <v/>
      </c>
      <c r="Y244" s="268" t="str">
        <f t="array" ref="Y244">IFERROR(IF(INDEX(三跨两临近重点区段!$F:$F,MATCH(1,(MONTH(三跨两临近重点区段!$D:$D)=9)*(三跨两临近重点区段!$A:$A=D244),0))="已取消","已取消",INDEX(三跨两临近重点区段!$D:$D,MATCH(1,(MONTH(三跨两临近重点区段!$D:$D)=9)*(三跨两临近重点区段!$A:$A=D244)*(三跨两临近重点区段!$F:$F="现存区段"),0))),"")</f>
        <v/>
      </c>
      <c r="Z244" s="232" t="str">
        <f t="array" ref="Z244">IFERROR(IF(INDEX(三跨两临近重点区段!$F:$F,MATCH(1,(MONTH(三跨两临近重点区段!$D:$D)=9)*(三跨两临近重点区段!$A:$A=D244),0))="已取消","已取消",INDEX(三跨两临近重点区段!$E:$E,MATCH(1,(MONTH(三跨两临近重点区段!$D:$D)=9)*(三跨两临近重点区段!$A:$A=D244)*(三跨两临近重点区段!$F:$F="现存区段"),0))),"")</f>
        <v/>
      </c>
      <c r="AA244" s="268" t="str">
        <f t="array" ref="AA244">IFERROR(IF(INDEX(三跨两临近重点区段!$F:$F,MATCH(1,(MONTH(三跨两临近重点区段!$D:$D)=10)*(三跨两临近重点区段!$A:$A=D244),0))="已取消","已取消",INDEX(三跨两临近重点区段!$D:$D,MATCH(1,(MONTH(三跨两临近重点区段!$D:$D)=10)*(三跨两临近重点区段!$A:$A=D244)*(三跨两临近重点区段!$F:$F="现存区段"),0))),"")</f>
        <v/>
      </c>
      <c r="AB244" s="72" t="str">
        <f t="array" ref="AB244">IFERROR(IF(INDEX(三跨两临近重点区段!$F:$F,MATCH(1,(MONTH(三跨两临近重点区段!$D:$D)=10)*(三跨两临近重点区段!$A:$A=D244),0))="已取消","已取消",INDEX(三跨两临近重点区段!$E:$E,MATCH(1,(MONTH(三跨两临近重点区段!$D:$D)=10)*(三跨两临近重点区段!$A:$A=D244)*(三跨两临近重点区段!$F:$F="现存区段"),0))),"")</f>
        <v/>
      </c>
      <c r="AC244" s="284" t="str">
        <f t="array" ref="AC244">IFERROR(IF(INDEX(三跨两临近重点区段!$F:$F,MATCH(1,(MONTH(三跨两临近重点区段!$D:$D)=11)*(三跨两临近重点区段!$A:$A=D244),0))="已取消","已取消",INDEX(三跨两临近重点区段!$D:$D,MATCH(1,(MONTH(三跨两临近重点区段!$D:$D)=11)*(三跨两临近重点区段!$A:$A=D244)*(三跨两临近重点区段!$F:$F="现存区段"),0))),"")</f>
        <v/>
      </c>
      <c r="AD244" s="72" t="str">
        <f t="array" ref="AD244">IFERROR(IF(INDEX(三跨两临近重点区段!$F:$F,MATCH(1,(MONTH(三跨两临近重点区段!$D:$D)=11)*(三跨两临近重点区段!$A:$A=D244),0))="已取消","已取消",INDEX(三跨两临近重点区段!$E:$E,MATCH(1,(MONTH(三跨两临近重点区段!$D:$D)=11)*(三跨两临近重点区段!$A:$A=D244)*(三跨两临近重点区段!$F:$F="现存区段"),0))),"")</f>
        <v/>
      </c>
      <c r="AE244" s="284" t="str">
        <f t="array" ref="AE244">IFERROR(IF(INDEX(三跨两临近重点区段!$F:$F,MATCH(1,(MONTH(三跨两临近重点区段!$D:$D)=12)*(三跨两临近重点区段!$A:$A=D244),0))="已取消","已取消",INDEX(三跨两临近重点区段!$D:$D,MATCH(1,(MONTH(三跨两临近重点区段!$D:$D)=12)*(三跨两临近重点区段!$A:$A=D244)*(三跨两临近重点区段!$F:$F="现存区段"),0))),"")</f>
        <v/>
      </c>
      <c r="AF244" s="72" t="str">
        <f t="array" ref="AF244">IFERROR(IF(INDEX(三跨两临近重点区段!$F:$F,MATCH(1,(MONTH(三跨两临近重点区段!$D:$D)=12)*(三跨两临近重点区段!$A:$A=D244),0))="已取消","已取消",INDEX(三跨两临近重点区段!$E:$E,MATCH(1,(MONTH(三跨两临近重点区段!$D:$D)=12)*(三跨两临近重点区段!$A:$A=D244)*(三跨两临近重点区段!$F:$F="现存区段"),0))),"")</f>
        <v/>
      </c>
      <c r="AH244" t="e">
        <f t="array" ref="AH244">INDEX(三跨两临近重点区段!$G:$G,MATCH(D244,三跨两临近重点区段!$A:$A,0))</f>
        <v>#N/A</v>
      </c>
      <c r="AI244" t="e">
        <f>INDEX(三跨两临近重点区段!$J:$J,MATCH(D244,三跨两临近重点区段!$A:$A,0))</f>
        <v>#N/A</v>
      </c>
    </row>
    <row r="245" ht="14.25" spans="1:35">
      <c r="A245" s="263" t="s">
        <v>150</v>
      </c>
      <c r="B245" s="264" t="s">
        <v>2521</v>
      </c>
      <c r="C245" s="263" t="s">
        <v>2172</v>
      </c>
      <c r="D245" s="263" t="s">
        <v>2522</v>
      </c>
      <c r="E245" s="265" t="s">
        <v>2458</v>
      </c>
      <c r="F245" s="264" t="s">
        <v>125</v>
      </c>
      <c r="G245" s="263" t="s">
        <v>428</v>
      </c>
      <c r="H245" s="263" t="s">
        <v>428</v>
      </c>
      <c r="I245" s="288"/>
      <c r="J245" s="196"/>
      <c r="K245" s="196"/>
      <c r="L245" s="196"/>
      <c r="M245" s="270"/>
      <c r="N245" s="270"/>
      <c r="O245" s="33"/>
      <c r="P245" s="107"/>
      <c r="Q245" s="279"/>
      <c r="R245" s="279"/>
      <c r="S245" s="278">
        <v>45457</v>
      </c>
      <c r="T245" s="279" t="s">
        <v>2117</v>
      </c>
      <c r="U245" s="268" t="str">
        <f t="array" ref="U245">IFERROR(IF(INDEX(三跨两临近重点区段!$F:$F,MATCH(1,(MONTH(三跨两临近重点区段!$D:$D)=7)*(三跨两临近重点区段!$A:$A=D245),0))="已取消","已取消",INDEX(三跨两临近重点区段!$D:$D,MATCH(1,(MONTH(三跨两临近重点区段!$D:$D)=7)*(三跨两临近重点区段!$A:$A=D245)*(三跨两临近重点区段!$F:$F="现存区段"),0))),"")</f>
        <v/>
      </c>
      <c r="V245" s="232" t="str">
        <f t="array" ref="V245">IFERROR(IF(INDEX(三跨两临近重点区段!$F:$F,MATCH(1,(MONTH(三跨两临近重点区段!$D:$D)=7)*(三跨两临近重点区段!$A:$A=D245),0))="已取消","已取消",INDEX(三跨两临近重点区段!$E:$E,MATCH(1,(MONTH(三跨两临近重点区段!$D:$D)=7)*(三跨两临近重点区段!$A:$A=D245)*(三跨两临近重点区段!$F:$F="现存区段"),0))),"")</f>
        <v/>
      </c>
      <c r="W245" s="268" t="str">
        <f t="array" ref="W245">IFERROR(IF(INDEX(三跨两临近重点区段!$F:$F,MATCH(1,(MONTH(三跨两临近重点区段!$D:$D)=8)*(三跨两临近重点区段!$A:$A=D245),0))="已取消","已取消",INDEX(三跨两临近重点区段!$D:$D,MATCH(1,(MONTH(三跨两临近重点区段!$D:$D)=8)*(三跨两临近重点区段!$A:$A=D245)*(三跨两临近重点区段!$F:$F="现存区段"),0))),"")</f>
        <v/>
      </c>
      <c r="X245" s="232" t="str">
        <f t="array" ref="X245">IFERROR(IF(INDEX(三跨两临近重点区段!$F:$F,MATCH(1,(MONTH(三跨两临近重点区段!$D:$D)=8)*(三跨两临近重点区段!$A:$A=D245),0))="已取消","已取消",INDEX(三跨两临近重点区段!$E:$E,MATCH(1,(MONTH(三跨两临近重点区段!$D:$D)=8)*(三跨两临近重点区段!$A:$A=D245)*(三跨两临近重点区段!$F:$F="现存区段"),0))),"")</f>
        <v/>
      </c>
      <c r="Y245" s="268" t="str">
        <f t="array" ref="Y245">IFERROR(IF(INDEX(三跨两临近重点区段!$F:$F,MATCH(1,(MONTH(三跨两临近重点区段!$D:$D)=9)*(三跨两临近重点区段!$A:$A=D245),0))="已取消","已取消",INDEX(三跨两临近重点区段!$D:$D,MATCH(1,(MONTH(三跨两临近重点区段!$D:$D)=9)*(三跨两临近重点区段!$A:$A=D245)*(三跨两临近重点区段!$F:$F="现存区段"),0))),"")</f>
        <v/>
      </c>
      <c r="Z245" s="232" t="str">
        <f t="array" ref="Z245">IFERROR(IF(INDEX(三跨两临近重点区段!$F:$F,MATCH(1,(MONTH(三跨两临近重点区段!$D:$D)=9)*(三跨两临近重点区段!$A:$A=D245),0))="已取消","已取消",INDEX(三跨两临近重点区段!$E:$E,MATCH(1,(MONTH(三跨两临近重点区段!$D:$D)=9)*(三跨两临近重点区段!$A:$A=D245)*(三跨两临近重点区段!$F:$F="现存区段"),0))),"")</f>
        <v/>
      </c>
      <c r="AA245" s="268" t="str">
        <f t="array" ref="AA245">IFERROR(IF(INDEX(三跨两临近重点区段!$F:$F,MATCH(1,(MONTH(三跨两临近重点区段!$D:$D)=10)*(三跨两临近重点区段!$A:$A=D245),0))="已取消","已取消",INDEX(三跨两临近重点区段!$D:$D,MATCH(1,(MONTH(三跨两临近重点区段!$D:$D)=10)*(三跨两临近重点区段!$A:$A=D245)*(三跨两临近重点区段!$F:$F="现存区段"),0))),"")</f>
        <v/>
      </c>
      <c r="AB245" s="72" t="str">
        <f t="array" ref="AB245">IFERROR(IF(INDEX(三跨两临近重点区段!$F:$F,MATCH(1,(MONTH(三跨两临近重点区段!$D:$D)=10)*(三跨两临近重点区段!$A:$A=D245),0))="已取消","已取消",INDEX(三跨两临近重点区段!$E:$E,MATCH(1,(MONTH(三跨两临近重点区段!$D:$D)=10)*(三跨两临近重点区段!$A:$A=D245)*(三跨两临近重点区段!$F:$F="现存区段"),0))),"")</f>
        <v/>
      </c>
      <c r="AC245" s="284" t="str">
        <f t="array" ref="AC245">IFERROR(IF(INDEX(三跨两临近重点区段!$F:$F,MATCH(1,(MONTH(三跨两临近重点区段!$D:$D)=11)*(三跨两临近重点区段!$A:$A=D245),0))="已取消","已取消",INDEX(三跨两临近重点区段!$D:$D,MATCH(1,(MONTH(三跨两临近重点区段!$D:$D)=11)*(三跨两临近重点区段!$A:$A=D245)*(三跨两临近重点区段!$F:$F="现存区段"),0))),"")</f>
        <v/>
      </c>
      <c r="AD245" s="72" t="str">
        <f t="array" ref="AD245">IFERROR(IF(INDEX(三跨两临近重点区段!$F:$F,MATCH(1,(MONTH(三跨两临近重点区段!$D:$D)=11)*(三跨两临近重点区段!$A:$A=D245),0))="已取消","已取消",INDEX(三跨两临近重点区段!$E:$E,MATCH(1,(MONTH(三跨两临近重点区段!$D:$D)=11)*(三跨两临近重点区段!$A:$A=D245)*(三跨两临近重点区段!$F:$F="现存区段"),0))),"")</f>
        <v/>
      </c>
      <c r="AE245" s="284" t="str">
        <f t="array" ref="AE245">IFERROR(IF(INDEX(三跨两临近重点区段!$F:$F,MATCH(1,(MONTH(三跨两临近重点区段!$D:$D)=12)*(三跨两临近重点区段!$A:$A=D245),0))="已取消","已取消",INDEX(三跨两临近重点区段!$D:$D,MATCH(1,(MONTH(三跨两临近重点区段!$D:$D)=12)*(三跨两临近重点区段!$A:$A=D245)*(三跨两临近重点区段!$F:$F="现存区段"),0))),"")</f>
        <v/>
      </c>
      <c r="AF245" s="72" t="str">
        <f t="array" ref="AF245">IFERROR(IF(INDEX(三跨两临近重点区段!$F:$F,MATCH(1,(MONTH(三跨两临近重点区段!$D:$D)=12)*(三跨两临近重点区段!$A:$A=D245),0))="已取消","已取消",INDEX(三跨两临近重点区段!$E:$E,MATCH(1,(MONTH(三跨两临近重点区段!$D:$D)=12)*(三跨两临近重点区段!$A:$A=D245)*(三跨两临近重点区段!$F:$F="现存区段"),0))),"")</f>
        <v/>
      </c>
      <c r="AH245" t="e">
        <f t="array" ref="AH245">INDEX(三跨两临近重点区段!$G:$G,MATCH(D245,三跨两临近重点区段!$A:$A,0))</f>
        <v>#N/A</v>
      </c>
      <c r="AI245" t="e">
        <f>INDEX(三跨两临近重点区段!$J:$J,MATCH(D245,三跨两临近重点区段!$A:$A,0))</f>
        <v>#N/A</v>
      </c>
    </row>
    <row r="246" ht="14.25" spans="1:35">
      <c r="A246" s="263" t="s">
        <v>363</v>
      </c>
      <c r="B246" s="264" t="s">
        <v>2494</v>
      </c>
      <c r="C246" s="263" t="s">
        <v>2523</v>
      </c>
      <c r="D246" s="263" t="s">
        <v>2524</v>
      </c>
      <c r="E246" s="265" t="s">
        <v>2458</v>
      </c>
      <c r="F246" s="264" t="s">
        <v>125</v>
      </c>
      <c r="G246" s="263" t="s">
        <v>399</v>
      </c>
      <c r="H246" s="263" t="s">
        <v>399</v>
      </c>
      <c r="I246" s="288"/>
      <c r="J246" s="196"/>
      <c r="K246" s="196"/>
      <c r="L246" s="196"/>
      <c r="M246" s="270"/>
      <c r="N246" s="270"/>
      <c r="O246" s="33"/>
      <c r="P246" s="107"/>
      <c r="Q246" s="279"/>
      <c r="R246" s="279"/>
      <c r="S246" s="278">
        <v>45464</v>
      </c>
      <c r="T246" s="279" t="s">
        <v>2117</v>
      </c>
      <c r="U246" s="268" t="str">
        <f t="array" ref="U246">IFERROR(IF(INDEX(三跨两临近重点区段!$F:$F,MATCH(1,(MONTH(三跨两临近重点区段!$D:$D)=7)*(三跨两临近重点区段!$A:$A=D246),0))="已取消","已取消",INDEX(三跨两临近重点区段!$D:$D,MATCH(1,(MONTH(三跨两临近重点区段!$D:$D)=7)*(三跨两临近重点区段!$A:$A=D246)*(三跨两临近重点区段!$F:$F="现存区段"),0))),"")</f>
        <v/>
      </c>
      <c r="V246" s="232" t="str">
        <f t="array" ref="V246">IFERROR(IF(INDEX(三跨两临近重点区段!$F:$F,MATCH(1,(MONTH(三跨两临近重点区段!$D:$D)=7)*(三跨两临近重点区段!$A:$A=D246),0))="已取消","已取消",INDEX(三跨两临近重点区段!$E:$E,MATCH(1,(MONTH(三跨两临近重点区段!$D:$D)=7)*(三跨两临近重点区段!$A:$A=D246)*(三跨两临近重点区段!$F:$F="现存区段"),0))),"")</f>
        <v/>
      </c>
      <c r="W246" s="268" t="str">
        <f t="array" ref="W246">IFERROR(IF(INDEX(三跨两临近重点区段!$F:$F,MATCH(1,(MONTH(三跨两临近重点区段!$D:$D)=8)*(三跨两临近重点区段!$A:$A=D246),0))="已取消","已取消",INDEX(三跨两临近重点区段!$D:$D,MATCH(1,(MONTH(三跨两临近重点区段!$D:$D)=8)*(三跨两临近重点区段!$A:$A=D246)*(三跨两临近重点区段!$F:$F="现存区段"),0))),"")</f>
        <v/>
      </c>
      <c r="X246" s="232" t="str">
        <f t="array" ref="X246">IFERROR(IF(INDEX(三跨两临近重点区段!$F:$F,MATCH(1,(MONTH(三跨两临近重点区段!$D:$D)=8)*(三跨两临近重点区段!$A:$A=D246),0))="已取消","已取消",INDEX(三跨两临近重点区段!$E:$E,MATCH(1,(MONTH(三跨两临近重点区段!$D:$D)=8)*(三跨两临近重点区段!$A:$A=D246)*(三跨两临近重点区段!$F:$F="现存区段"),0))),"")</f>
        <v/>
      </c>
      <c r="Y246" s="268" t="str">
        <f t="array" ref="Y246">IFERROR(IF(INDEX(三跨两临近重点区段!$F:$F,MATCH(1,(MONTH(三跨两临近重点区段!$D:$D)=9)*(三跨两临近重点区段!$A:$A=D246),0))="已取消","已取消",INDEX(三跨两临近重点区段!$D:$D,MATCH(1,(MONTH(三跨两临近重点区段!$D:$D)=9)*(三跨两临近重点区段!$A:$A=D246)*(三跨两临近重点区段!$F:$F="现存区段"),0))),"")</f>
        <v/>
      </c>
      <c r="Z246" s="232" t="str">
        <f t="array" ref="Z246">IFERROR(IF(INDEX(三跨两临近重点区段!$F:$F,MATCH(1,(MONTH(三跨两临近重点区段!$D:$D)=9)*(三跨两临近重点区段!$A:$A=D246),0))="已取消","已取消",INDEX(三跨两临近重点区段!$E:$E,MATCH(1,(MONTH(三跨两临近重点区段!$D:$D)=9)*(三跨两临近重点区段!$A:$A=D246)*(三跨两临近重点区段!$F:$F="现存区段"),0))),"")</f>
        <v/>
      </c>
      <c r="AA246" s="268" t="str">
        <f t="array" ref="AA246">IFERROR(IF(INDEX(三跨两临近重点区段!$F:$F,MATCH(1,(MONTH(三跨两临近重点区段!$D:$D)=10)*(三跨两临近重点区段!$A:$A=D246),0))="已取消","已取消",INDEX(三跨两临近重点区段!$D:$D,MATCH(1,(MONTH(三跨两临近重点区段!$D:$D)=10)*(三跨两临近重点区段!$A:$A=D246)*(三跨两临近重点区段!$F:$F="现存区段"),0))),"")</f>
        <v/>
      </c>
      <c r="AB246" s="72" t="str">
        <f t="array" ref="AB246">IFERROR(IF(INDEX(三跨两临近重点区段!$F:$F,MATCH(1,(MONTH(三跨两临近重点区段!$D:$D)=10)*(三跨两临近重点区段!$A:$A=D246),0))="已取消","已取消",INDEX(三跨两临近重点区段!$E:$E,MATCH(1,(MONTH(三跨两临近重点区段!$D:$D)=10)*(三跨两临近重点区段!$A:$A=D246)*(三跨两临近重点区段!$F:$F="现存区段"),0))),"")</f>
        <v/>
      </c>
      <c r="AC246" s="284" t="str">
        <f t="array" ref="AC246">IFERROR(IF(INDEX(三跨两临近重点区段!$F:$F,MATCH(1,(MONTH(三跨两临近重点区段!$D:$D)=11)*(三跨两临近重点区段!$A:$A=D246),0))="已取消","已取消",INDEX(三跨两临近重点区段!$D:$D,MATCH(1,(MONTH(三跨两临近重点区段!$D:$D)=11)*(三跨两临近重点区段!$A:$A=D246)*(三跨两临近重点区段!$F:$F="现存区段"),0))),"")</f>
        <v/>
      </c>
      <c r="AD246" s="72" t="str">
        <f t="array" ref="AD246">IFERROR(IF(INDEX(三跨两临近重点区段!$F:$F,MATCH(1,(MONTH(三跨两临近重点区段!$D:$D)=11)*(三跨两临近重点区段!$A:$A=D246),0))="已取消","已取消",INDEX(三跨两临近重点区段!$E:$E,MATCH(1,(MONTH(三跨两临近重点区段!$D:$D)=11)*(三跨两临近重点区段!$A:$A=D246)*(三跨两临近重点区段!$F:$F="现存区段"),0))),"")</f>
        <v/>
      </c>
      <c r="AE246" s="284" t="str">
        <f t="array" ref="AE246">IFERROR(IF(INDEX(三跨两临近重点区段!$F:$F,MATCH(1,(MONTH(三跨两临近重点区段!$D:$D)=12)*(三跨两临近重点区段!$A:$A=D246),0))="已取消","已取消",INDEX(三跨两临近重点区段!$D:$D,MATCH(1,(MONTH(三跨两临近重点区段!$D:$D)=12)*(三跨两临近重点区段!$A:$A=D246)*(三跨两临近重点区段!$F:$F="现存区段"),0))),"")</f>
        <v/>
      </c>
      <c r="AF246" s="72" t="str">
        <f t="array" ref="AF246">IFERROR(IF(INDEX(三跨两临近重点区段!$F:$F,MATCH(1,(MONTH(三跨两临近重点区段!$D:$D)=12)*(三跨两临近重点区段!$A:$A=D246),0))="已取消","已取消",INDEX(三跨两临近重点区段!$E:$E,MATCH(1,(MONTH(三跨两临近重点区段!$D:$D)=12)*(三跨两临近重点区段!$A:$A=D246)*(三跨两临近重点区段!$F:$F="现存区段"),0))),"")</f>
        <v/>
      </c>
      <c r="AH246" t="e">
        <f t="array" ref="AH246">INDEX(三跨两临近重点区段!$G:$G,MATCH(D246,三跨两临近重点区段!$A:$A,0))</f>
        <v>#N/A</v>
      </c>
      <c r="AI246" t="e">
        <f>INDEX(三跨两临近重点区段!$J:$J,MATCH(D246,三跨两临近重点区段!$A:$A,0))</f>
        <v>#N/A</v>
      </c>
    </row>
    <row r="247" ht="14.25" spans="1:35">
      <c r="A247" s="263" t="s">
        <v>150</v>
      </c>
      <c r="B247" s="264" t="s">
        <v>2525</v>
      </c>
      <c r="C247" s="263" t="s">
        <v>2172</v>
      </c>
      <c r="D247" s="263" t="s">
        <v>2526</v>
      </c>
      <c r="E247" s="265" t="s">
        <v>2458</v>
      </c>
      <c r="F247" s="264" t="s">
        <v>125</v>
      </c>
      <c r="G247" s="263" t="s">
        <v>428</v>
      </c>
      <c r="H247" s="263" t="s">
        <v>428</v>
      </c>
      <c r="I247" s="288"/>
      <c r="J247" s="196"/>
      <c r="K247" s="196"/>
      <c r="L247" s="196"/>
      <c r="M247" s="270"/>
      <c r="N247" s="270"/>
      <c r="O247" s="33"/>
      <c r="P247" s="107"/>
      <c r="Q247" s="279"/>
      <c r="R247" s="279"/>
      <c r="S247" s="278">
        <v>45457</v>
      </c>
      <c r="T247" s="279" t="s">
        <v>2117</v>
      </c>
      <c r="U247" s="268" t="str">
        <f t="array" ref="U247">IFERROR(IF(INDEX(三跨两临近重点区段!$F:$F,MATCH(1,(MONTH(三跨两临近重点区段!$D:$D)=7)*(三跨两临近重点区段!$A:$A=D247),0))="已取消","已取消",INDEX(三跨两临近重点区段!$D:$D,MATCH(1,(MONTH(三跨两临近重点区段!$D:$D)=7)*(三跨两临近重点区段!$A:$A=D247)*(三跨两临近重点区段!$F:$F="现存区段"),0))),"")</f>
        <v/>
      </c>
      <c r="V247" s="232" t="str">
        <f t="array" ref="V247">IFERROR(IF(INDEX(三跨两临近重点区段!$F:$F,MATCH(1,(MONTH(三跨两临近重点区段!$D:$D)=7)*(三跨两临近重点区段!$A:$A=D247),0))="已取消","已取消",INDEX(三跨两临近重点区段!$E:$E,MATCH(1,(MONTH(三跨两临近重点区段!$D:$D)=7)*(三跨两临近重点区段!$A:$A=D247)*(三跨两临近重点区段!$F:$F="现存区段"),0))),"")</f>
        <v/>
      </c>
      <c r="W247" s="268" t="str">
        <f t="array" ref="W247">IFERROR(IF(INDEX(三跨两临近重点区段!$F:$F,MATCH(1,(MONTH(三跨两临近重点区段!$D:$D)=8)*(三跨两临近重点区段!$A:$A=D247),0))="已取消","已取消",INDEX(三跨两临近重点区段!$D:$D,MATCH(1,(MONTH(三跨两临近重点区段!$D:$D)=8)*(三跨两临近重点区段!$A:$A=D247)*(三跨两临近重点区段!$F:$F="现存区段"),0))),"")</f>
        <v/>
      </c>
      <c r="X247" s="232" t="str">
        <f t="array" ref="X247">IFERROR(IF(INDEX(三跨两临近重点区段!$F:$F,MATCH(1,(MONTH(三跨两临近重点区段!$D:$D)=8)*(三跨两临近重点区段!$A:$A=D247),0))="已取消","已取消",INDEX(三跨两临近重点区段!$E:$E,MATCH(1,(MONTH(三跨两临近重点区段!$D:$D)=8)*(三跨两临近重点区段!$A:$A=D247)*(三跨两临近重点区段!$F:$F="现存区段"),0))),"")</f>
        <v/>
      </c>
      <c r="Y247" s="268" t="str">
        <f t="array" ref="Y247">IFERROR(IF(INDEX(三跨两临近重点区段!$F:$F,MATCH(1,(MONTH(三跨两临近重点区段!$D:$D)=9)*(三跨两临近重点区段!$A:$A=D247),0))="已取消","已取消",INDEX(三跨两临近重点区段!$D:$D,MATCH(1,(MONTH(三跨两临近重点区段!$D:$D)=9)*(三跨两临近重点区段!$A:$A=D247)*(三跨两临近重点区段!$F:$F="现存区段"),0))),"")</f>
        <v/>
      </c>
      <c r="Z247" s="232" t="str">
        <f t="array" ref="Z247">IFERROR(IF(INDEX(三跨两临近重点区段!$F:$F,MATCH(1,(MONTH(三跨两临近重点区段!$D:$D)=9)*(三跨两临近重点区段!$A:$A=D247),0))="已取消","已取消",INDEX(三跨两临近重点区段!$E:$E,MATCH(1,(MONTH(三跨两临近重点区段!$D:$D)=9)*(三跨两临近重点区段!$A:$A=D247)*(三跨两临近重点区段!$F:$F="现存区段"),0))),"")</f>
        <v/>
      </c>
      <c r="AA247" s="268" t="str">
        <f t="array" ref="AA247">IFERROR(IF(INDEX(三跨两临近重点区段!$F:$F,MATCH(1,(MONTH(三跨两临近重点区段!$D:$D)=10)*(三跨两临近重点区段!$A:$A=D247),0))="已取消","已取消",INDEX(三跨两临近重点区段!$D:$D,MATCH(1,(MONTH(三跨两临近重点区段!$D:$D)=10)*(三跨两临近重点区段!$A:$A=D247)*(三跨两临近重点区段!$F:$F="现存区段"),0))),"")</f>
        <v/>
      </c>
      <c r="AB247" s="72" t="str">
        <f t="array" ref="AB247">IFERROR(IF(INDEX(三跨两临近重点区段!$F:$F,MATCH(1,(MONTH(三跨两临近重点区段!$D:$D)=10)*(三跨两临近重点区段!$A:$A=D247),0))="已取消","已取消",INDEX(三跨两临近重点区段!$E:$E,MATCH(1,(MONTH(三跨两临近重点区段!$D:$D)=10)*(三跨两临近重点区段!$A:$A=D247)*(三跨两临近重点区段!$F:$F="现存区段"),0))),"")</f>
        <v/>
      </c>
      <c r="AC247" s="284" t="str">
        <f t="array" ref="AC247">IFERROR(IF(INDEX(三跨两临近重点区段!$F:$F,MATCH(1,(MONTH(三跨两临近重点区段!$D:$D)=11)*(三跨两临近重点区段!$A:$A=D247),0))="已取消","已取消",INDEX(三跨两临近重点区段!$D:$D,MATCH(1,(MONTH(三跨两临近重点区段!$D:$D)=11)*(三跨两临近重点区段!$A:$A=D247)*(三跨两临近重点区段!$F:$F="现存区段"),0))),"")</f>
        <v/>
      </c>
      <c r="AD247" s="72" t="str">
        <f t="array" ref="AD247">IFERROR(IF(INDEX(三跨两临近重点区段!$F:$F,MATCH(1,(MONTH(三跨两临近重点区段!$D:$D)=11)*(三跨两临近重点区段!$A:$A=D247),0))="已取消","已取消",INDEX(三跨两临近重点区段!$E:$E,MATCH(1,(MONTH(三跨两临近重点区段!$D:$D)=11)*(三跨两临近重点区段!$A:$A=D247)*(三跨两临近重点区段!$F:$F="现存区段"),0))),"")</f>
        <v/>
      </c>
      <c r="AE247" s="284" t="str">
        <f t="array" ref="AE247">IFERROR(IF(INDEX(三跨两临近重点区段!$F:$F,MATCH(1,(MONTH(三跨两临近重点区段!$D:$D)=12)*(三跨两临近重点区段!$A:$A=D247),0))="已取消","已取消",INDEX(三跨两临近重点区段!$D:$D,MATCH(1,(MONTH(三跨两临近重点区段!$D:$D)=12)*(三跨两临近重点区段!$A:$A=D247)*(三跨两临近重点区段!$F:$F="现存区段"),0))),"")</f>
        <v/>
      </c>
      <c r="AF247" s="72" t="str">
        <f t="array" ref="AF247">IFERROR(IF(INDEX(三跨两临近重点区段!$F:$F,MATCH(1,(MONTH(三跨两临近重点区段!$D:$D)=12)*(三跨两临近重点区段!$A:$A=D247),0))="已取消","已取消",INDEX(三跨两临近重点区段!$E:$E,MATCH(1,(MONTH(三跨两临近重点区段!$D:$D)=12)*(三跨两临近重点区段!$A:$A=D247)*(三跨两临近重点区段!$F:$F="现存区段"),0))),"")</f>
        <v/>
      </c>
      <c r="AH247" t="e">
        <f t="array" ref="AH247">INDEX(三跨两临近重点区段!$G:$G,MATCH(D247,三跨两临近重点区段!$A:$A,0))</f>
        <v>#N/A</v>
      </c>
      <c r="AI247" t="e">
        <f>INDEX(三跨两临近重点区段!$J:$J,MATCH(D247,三跨两临近重点区段!$A:$A,0))</f>
        <v>#N/A</v>
      </c>
    </row>
    <row r="248" ht="14.25" spans="1:35">
      <c r="A248" s="263" t="s">
        <v>363</v>
      </c>
      <c r="B248" s="264" t="s">
        <v>2497</v>
      </c>
      <c r="C248" s="263" t="s">
        <v>2523</v>
      </c>
      <c r="D248" s="263" t="s">
        <v>2527</v>
      </c>
      <c r="E248" s="265" t="s">
        <v>2458</v>
      </c>
      <c r="F248" s="264" t="s">
        <v>125</v>
      </c>
      <c r="G248" s="263" t="s">
        <v>399</v>
      </c>
      <c r="H248" s="263" t="s">
        <v>399</v>
      </c>
      <c r="I248" s="288"/>
      <c r="J248" s="196"/>
      <c r="K248" s="196"/>
      <c r="L248" s="196"/>
      <c r="M248" s="270"/>
      <c r="N248" s="270"/>
      <c r="O248" s="33"/>
      <c r="P248" s="107"/>
      <c r="Q248" s="279"/>
      <c r="R248" s="279"/>
      <c r="S248" s="278">
        <v>45464</v>
      </c>
      <c r="T248" s="279" t="s">
        <v>2117</v>
      </c>
      <c r="U248" s="268" t="str">
        <f t="array" ref="U248">IFERROR(IF(INDEX(三跨两临近重点区段!$F:$F,MATCH(1,(MONTH(三跨两临近重点区段!$D:$D)=7)*(三跨两临近重点区段!$A:$A=D248),0))="已取消","已取消",INDEX(三跨两临近重点区段!$D:$D,MATCH(1,(MONTH(三跨两临近重点区段!$D:$D)=7)*(三跨两临近重点区段!$A:$A=D248)*(三跨两临近重点区段!$F:$F="现存区段"),0))),"")</f>
        <v/>
      </c>
      <c r="V248" s="232" t="str">
        <f t="array" ref="V248">IFERROR(IF(INDEX(三跨两临近重点区段!$F:$F,MATCH(1,(MONTH(三跨两临近重点区段!$D:$D)=7)*(三跨两临近重点区段!$A:$A=D248),0))="已取消","已取消",INDEX(三跨两临近重点区段!$E:$E,MATCH(1,(MONTH(三跨两临近重点区段!$D:$D)=7)*(三跨两临近重点区段!$A:$A=D248)*(三跨两临近重点区段!$F:$F="现存区段"),0))),"")</f>
        <v/>
      </c>
      <c r="W248" s="268" t="str">
        <f t="array" ref="W248">IFERROR(IF(INDEX(三跨两临近重点区段!$F:$F,MATCH(1,(MONTH(三跨两临近重点区段!$D:$D)=8)*(三跨两临近重点区段!$A:$A=D248),0))="已取消","已取消",INDEX(三跨两临近重点区段!$D:$D,MATCH(1,(MONTH(三跨两临近重点区段!$D:$D)=8)*(三跨两临近重点区段!$A:$A=D248)*(三跨两临近重点区段!$F:$F="现存区段"),0))),"")</f>
        <v/>
      </c>
      <c r="X248" s="232" t="str">
        <f t="array" ref="X248">IFERROR(IF(INDEX(三跨两临近重点区段!$F:$F,MATCH(1,(MONTH(三跨两临近重点区段!$D:$D)=8)*(三跨两临近重点区段!$A:$A=D248),0))="已取消","已取消",INDEX(三跨两临近重点区段!$E:$E,MATCH(1,(MONTH(三跨两临近重点区段!$D:$D)=8)*(三跨两临近重点区段!$A:$A=D248)*(三跨两临近重点区段!$F:$F="现存区段"),0))),"")</f>
        <v/>
      </c>
      <c r="Y248" s="268" t="str">
        <f t="array" ref="Y248">IFERROR(IF(INDEX(三跨两临近重点区段!$F:$F,MATCH(1,(MONTH(三跨两临近重点区段!$D:$D)=9)*(三跨两临近重点区段!$A:$A=D248),0))="已取消","已取消",INDEX(三跨两临近重点区段!$D:$D,MATCH(1,(MONTH(三跨两临近重点区段!$D:$D)=9)*(三跨两临近重点区段!$A:$A=D248)*(三跨两临近重点区段!$F:$F="现存区段"),0))),"")</f>
        <v/>
      </c>
      <c r="Z248" s="232" t="str">
        <f t="array" ref="Z248">IFERROR(IF(INDEX(三跨两临近重点区段!$F:$F,MATCH(1,(MONTH(三跨两临近重点区段!$D:$D)=9)*(三跨两临近重点区段!$A:$A=D248),0))="已取消","已取消",INDEX(三跨两临近重点区段!$E:$E,MATCH(1,(MONTH(三跨两临近重点区段!$D:$D)=9)*(三跨两临近重点区段!$A:$A=D248)*(三跨两临近重点区段!$F:$F="现存区段"),0))),"")</f>
        <v/>
      </c>
      <c r="AA248" s="268" t="str">
        <f t="array" ref="AA248">IFERROR(IF(INDEX(三跨两临近重点区段!$F:$F,MATCH(1,(MONTH(三跨两临近重点区段!$D:$D)=10)*(三跨两临近重点区段!$A:$A=D248),0))="已取消","已取消",INDEX(三跨两临近重点区段!$D:$D,MATCH(1,(MONTH(三跨两临近重点区段!$D:$D)=10)*(三跨两临近重点区段!$A:$A=D248)*(三跨两临近重点区段!$F:$F="现存区段"),0))),"")</f>
        <v/>
      </c>
      <c r="AB248" s="72" t="str">
        <f t="array" ref="AB248">IFERROR(IF(INDEX(三跨两临近重点区段!$F:$F,MATCH(1,(MONTH(三跨两临近重点区段!$D:$D)=10)*(三跨两临近重点区段!$A:$A=D248),0))="已取消","已取消",INDEX(三跨两临近重点区段!$E:$E,MATCH(1,(MONTH(三跨两临近重点区段!$D:$D)=10)*(三跨两临近重点区段!$A:$A=D248)*(三跨两临近重点区段!$F:$F="现存区段"),0))),"")</f>
        <v/>
      </c>
      <c r="AC248" s="284" t="str">
        <f t="array" ref="AC248">IFERROR(IF(INDEX(三跨两临近重点区段!$F:$F,MATCH(1,(MONTH(三跨两临近重点区段!$D:$D)=11)*(三跨两临近重点区段!$A:$A=D248),0))="已取消","已取消",INDEX(三跨两临近重点区段!$D:$D,MATCH(1,(MONTH(三跨两临近重点区段!$D:$D)=11)*(三跨两临近重点区段!$A:$A=D248)*(三跨两临近重点区段!$F:$F="现存区段"),0))),"")</f>
        <v/>
      </c>
      <c r="AD248" s="72" t="str">
        <f t="array" ref="AD248">IFERROR(IF(INDEX(三跨两临近重点区段!$F:$F,MATCH(1,(MONTH(三跨两临近重点区段!$D:$D)=11)*(三跨两临近重点区段!$A:$A=D248),0))="已取消","已取消",INDEX(三跨两临近重点区段!$E:$E,MATCH(1,(MONTH(三跨两临近重点区段!$D:$D)=11)*(三跨两临近重点区段!$A:$A=D248)*(三跨两临近重点区段!$F:$F="现存区段"),0))),"")</f>
        <v/>
      </c>
      <c r="AE248" s="284" t="str">
        <f t="array" ref="AE248">IFERROR(IF(INDEX(三跨两临近重点区段!$F:$F,MATCH(1,(MONTH(三跨两临近重点区段!$D:$D)=12)*(三跨两临近重点区段!$A:$A=D248),0))="已取消","已取消",INDEX(三跨两临近重点区段!$D:$D,MATCH(1,(MONTH(三跨两临近重点区段!$D:$D)=12)*(三跨两临近重点区段!$A:$A=D248)*(三跨两临近重点区段!$F:$F="现存区段"),0))),"")</f>
        <v/>
      </c>
      <c r="AF248" s="72" t="str">
        <f t="array" ref="AF248">IFERROR(IF(INDEX(三跨两临近重点区段!$F:$F,MATCH(1,(MONTH(三跨两临近重点区段!$D:$D)=12)*(三跨两临近重点区段!$A:$A=D248),0))="已取消","已取消",INDEX(三跨两临近重点区段!$E:$E,MATCH(1,(MONTH(三跨两临近重点区段!$D:$D)=12)*(三跨两临近重点区段!$A:$A=D248)*(三跨两临近重点区段!$F:$F="现存区段"),0))),"")</f>
        <v/>
      </c>
      <c r="AH248" t="e">
        <f t="array" ref="AH248">INDEX(三跨两临近重点区段!$G:$G,MATCH(D248,三跨两临近重点区段!$A:$A,0))</f>
        <v>#N/A</v>
      </c>
      <c r="AI248" t="e">
        <f>INDEX(三跨两临近重点区段!$J:$J,MATCH(D248,三跨两临近重点区段!$A:$A,0))</f>
        <v>#N/A</v>
      </c>
    </row>
    <row r="249" ht="14.25" spans="1:35">
      <c r="A249" s="263" t="s">
        <v>150</v>
      </c>
      <c r="B249" s="264" t="s">
        <v>2521</v>
      </c>
      <c r="C249" s="263" t="s">
        <v>2269</v>
      </c>
      <c r="D249" s="263" t="s">
        <v>2528</v>
      </c>
      <c r="E249" s="265" t="s">
        <v>2458</v>
      </c>
      <c r="F249" s="264" t="s">
        <v>125</v>
      </c>
      <c r="G249" s="263" t="s">
        <v>428</v>
      </c>
      <c r="H249" s="263" t="s">
        <v>428</v>
      </c>
      <c r="I249" s="288"/>
      <c r="J249" s="196"/>
      <c r="K249" s="196"/>
      <c r="L249" s="196"/>
      <c r="M249" s="270"/>
      <c r="N249" s="270"/>
      <c r="O249" s="33"/>
      <c r="P249" s="107"/>
      <c r="Q249" s="279"/>
      <c r="R249" s="279"/>
      <c r="S249" s="278">
        <v>45457</v>
      </c>
      <c r="T249" s="279" t="s">
        <v>2117</v>
      </c>
      <c r="U249" s="268" t="str">
        <f t="array" ref="U249">IFERROR(IF(INDEX(三跨两临近重点区段!$F:$F,MATCH(1,(MONTH(三跨两临近重点区段!$D:$D)=7)*(三跨两临近重点区段!$A:$A=D249),0))="已取消","已取消",INDEX(三跨两临近重点区段!$D:$D,MATCH(1,(MONTH(三跨两临近重点区段!$D:$D)=7)*(三跨两临近重点区段!$A:$A=D249)*(三跨两临近重点区段!$F:$F="现存区段"),0))),"")</f>
        <v/>
      </c>
      <c r="V249" s="232" t="str">
        <f t="array" ref="V249">IFERROR(IF(INDEX(三跨两临近重点区段!$F:$F,MATCH(1,(MONTH(三跨两临近重点区段!$D:$D)=7)*(三跨两临近重点区段!$A:$A=D249),0))="已取消","已取消",INDEX(三跨两临近重点区段!$E:$E,MATCH(1,(MONTH(三跨两临近重点区段!$D:$D)=7)*(三跨两临近重点区段!$A:$A=D249)*(三跨两临近重点区段!$F:$F="现存区段"),0))),"")</f>
        <v/>
      </c>
      <c r="W249" s="268" t="str">
        <f t="array" ref="W249">IFERROR(IF(INDEX(三跨两临近重点区段!$F:$F,MATCH(1,(MONTH(三跨两临近重点区段!$D:$D)=8)*(三跨两临近重点区段!$A:$A=D249),0))="已取消","已取消",INDEX(三跨两临近重点区段!$D:$D,MATCH(1,(MONTH(三跨两临近重点区段!$D:$D)=8)*(三跨两临近重点区段!$A:$A=D249)*(三跨两临近重点区段!$F:$F="现存区段"),0))),"")</f>
        <v/>
      </c>
      <c r="X249" s="232" t="str">
        <f t="array" ref="X249">IFERROR(IF(INDEX(三跨两临近重点区段!$F:$F,MATCH(1,(MONTH(三跨两临近重点区段!$D:$D)=8)*(三跨两临近重点区段!$A:$A=D249),0))="已取消","已取消",INDEX(三跨两临近重点区段!$E:$E,MATCH(1,(MONTH(三跨两临近重点区段!$D:$D)=8)*(三跨两临近重点区段!$A:$A=D249)*(三跨两临近重点区段!$F:$F="现存区段"),0))),"")</f>
        <v/>
      </c>
      <c r="Y249" s="268" t="str">
        <f t="array" ref="Y249">IFERROR(IF(INDEX(三跨两临近重点区段!$F:$F,MATCH(1,(MONTH(三跨两临近重点区段!$D:$D)=9)*(三跨两临近重点区段!$A:$A=D249),0))="已取消","已取消",INDEX(三跨两临近重点区段!$D:$D,MATCH(1,(MONTH(三跨两临近重点区段!$D:$D)=9)*(三跨两临近重点区段!$A:$A=D249)*(三跨两临近重点区段!$F:$F="现存区段"),0))),"")</f>
        <v/>
      </c>
      <c r="Z249" s="232" t="str">
        <f t="array" ref="Z249">IFERROR(IF(INDEX(三跨两临近重点区段!$F:$F,MATCH(1,(MONTH(三跨两临近重点区段!$D:$D)=9)*(三跨两临近重点区段!$A:$A=D249),0))="已取消","已取消",INDEX(三跨两临近重点区段!$E:$E,MATCH(1,(MONTH(三跨两临近重点区段!$D:$D)=9)*(三跨两临近重点区段!$A:$A=D249)*(三跨两临近重点区段!$F:$F="现存区段"),0))),"")</f>
        <v/>
      </c>
      <c r="AA249" s="268" t="str">
        <f t="array" ref="AA249">IFERROR(IF(INDEX(三跨两临近重点区段!$F:$F,MATCH(1,(MONTH(三跨两临近重点区段!$D:$D)=10)*(三跨两临近重点区段!$A:$A=D249),0))="已取消","已取消",INDEX(三跨两临近重点区段!$D:$D,MATCH(1,(MONTH(三跨两临近重点区段!$D:$D)=10)*(三跨两临近重点区段!$A:$A=D249)*(三跨两临近重点区段!$F:$F="现存区段"),0))),"")</f>
        <v/>
      </c>
      <c r="AB249" s="72" t="str">
        <f t="array" ref="AB249">IFERROR(IF(INDEX(三跨两临近重点区段!$F:$F,MATCH(1,(MONTH(三跨两临近重点区段!$D:$D)=10)*(三跨两临近重点区段!$A:$A=D249),0))="已取消","已取消",INDEX(三跨两临近重点区段!$E:$E,MATCH(1,(MONTH(三跨两临近重点区段!$D:$D)=10)*(三跨两临近重点区段!$A:$A=D249)*(三跨两临近重点区段!$F:$F="现存区段"),0))),"")</f>
        <v/>
      </c>
      <c r="AC249" s="284" t="str">
        <f t="array" ref="AC249">IFERROR(IF(INDEX(三跨两临近重点区段!$F:$F,MATCH(1,(MONTH(三跨两临近重点区段!$D:$D)=11)*(三跨两临近重点区段!$A:$A=D249),0))="已取消","已取消",INDEX(三跨两临近重点区段!$D:$D,MATCH(1,(MONTH(三跨两临近重点区段!$D:$D)=11)*(三跨两临近重点区段!$A:$A=D249)*(三跨两临近重点区段!$F:$F="现存区段"),0))),"")</f>
        <v/>
      </c>
      <c r="AD249" s="72" t="str">
        <f t="array" ref="AD249">IFERROR(IF(INDEX(三跨两临近重点区段!$F:$F,MATCH(1,(MONTH(三跨两临近重点区段!$D:$D)=11)*(三跨两临近重点区段!$A:$A=D249),0))="已取消","已取消",INDEX(三跨两临近重点区段!$E:$E,MATCH(1,(MONTH(三跨两临近重点区段!$D:$D)=11)*(三跨两临近重点区段!$A:$A=D249)*(三跨两临近重点区段!$F:$F="现存区段"),0))),"")</f>
        <v/>
      </c>
      <c r="AE249" s="284" t="str">
        <f t="array" ref="AE249">IFERROR(IF(INDEX(三跨两临近重点区段!$F:$F,MATCH(1,(MONTH(三跨两临近重点区段!$D:$D)=12)*(三跨两临近重点区段!$A:$A=D249),0))="已取消","已取消",INDEX(三跨两临近重点区段!$D:$D,MATCH(1,(MONTH(三跨两临近重点区段!$D:$D)=12)*(三跨两临近重点区段!$A:$A=D249)*(三跨两临近重点区段!$F:$F="现存区段"),0))),"")</f>
        <v/>
      </c>
      <c r="AF249" s="72" t="str">
        <f t="array" ref="AF249">IFERROR(IF(INDEX(三跨两临近重点区段!$F:$F,MATCH(1,(MONTH(三跨两临近重点区段!$D:$D)=12)*(三跨两临近重点区段!$A:$A=D249),0))="已取消","已取消",INDEX(三跨两临近重点区段!$E:$E,MATCH(1,(MONTH(三跨两临近重点区段!$D:$D)=12)*(三跨两临近重点区段!$A:$A=D249)*(三跨两临近重点区段!$F:$F="现存区段"),0))),"")</f>
        <v/>
      </c>
      <c r="AH249" t="e">
        <f t="array" ref="AH249">INDEX(三跨两临近重点区段!$G:$G,MATCH(D249,三跨两临近重点区段!$A:$A,0))</f>
        <v>#N/A</v>
      </c>
      <c r="AI249" t="e">
        <f>INDEX(三跨两临近重点区段!$J:$J,MATCH(D249,三跨两临近重点区段!$A:$A,0))</f>
        <v>#N/A</v>
      </c>
    </row>
    <row r="250" ht="14.25" spans="1:35">
      <c r="A250" s="263" t="s">
        <v>363</v>
      </c>
      <c r="B250" s="264" t="s">
        <v>2482</v>
      </c>
      <c r="C250" s="263" t="s">
        <v>2529</v>
      </c>
      <c r="D250" s="263" t="s">
        <v>2530</v>
      </c>
      <c r="E250" s="265" t="s">
        <v>2458</v>
      </c>
      <c r="F250" s="264" t="s">
        <v>125</v>
      </c>
      <c r="G250" s="263" t="s">
        <v>406</v>
      </c>
      <c r="H250" s="263" t="s">
        <v>406</v>
      </c>
      <c r="I250" s="288"/>
      <c r="J250" s="196"/>
      <c r="K250" s="196"/>
      <c r="L250" s="196"/>
      <c r="M250" s="270"/>
      <c r="N250" s="270"/>
      <c r="O250" s="33"/>
      <c r="P250" s="107"/>
      <c r="Q250" s="279"/>
      <c r="R250" s="279"/>
      <c r="S250" s="278">
        <v>45457</v>
      </c>
      <c r="T250" s="279" t="s">
        <v>2117</v>
      </c>
      <c r="U250" s="268" t="str">
        <f t="array" ref="U250">IFERROR(IF(INDEX(三跨两临近重点区段!$F:$F,MATCH(1,(MONTH(三跨两临近重点区段!$D:$D)=7)*(三跨两临近重点区段!$A:$A=D250),0))="已取消","已取消",INDEX(三跨两临近重点区段!$D:$D,MATCH(1,(MONTH(三跨两临近重点区段!$D:$D)=7)*(三跨两临近重点区段!$A:$A=D250)*(三跨两临近重点区段!$F:$F="现存区段"),0))),"")</f>
        <v/>
      </c>
      <c r="V250" s="232" t="str">
        <f t="array" ref="V250">IFERROR(IF(INDEX(三跨两临近重点区段!$F:$F,MATCH(1,(MONTH(三跨两临近重点区段!$D:$D)=7)*(三跨两临近重点区段!$A:$A=D250),0))="已取消","已取消",INDEX(三跨两临近重点区段!$E:$E,MATCH(1,(MONTH(三跨两临近重点区段!$D:$D)=7)*(三跨两临近重点区段!$A:$A=D250)*(三跨两临近重点区段!$F:$F="现存区段"),0))),"")</f>
        <v/>
      </c>
      <c r="W250" s="268" t="str">
        <f t="array" ref="W250">IFERROR(IF(INDEX(三跨两临近重点区段!$F:$F,MATCH(1,(MONTH(三跨两临近重点区段!$D:$D)=8)*(三跨两临近重点区段!$A:$A=D250),0))="已取消","已取消",INDEX(三跨两临近重点区段!$D:$D,MATCH(1,(MONTH(三跨两临近重点区段!$D:$D)=8)*(三跨两临近重点区段!$A:$A=D250)*(三跨两临近重点区段!$F:$F="现存区段"),0))),"")</f>
        <v/>
      </c>
      <c r="X250" s="232" t="str">
        <f t="array" ref="X250">IFERROR(IF(INDEX(三跨两临近重点区段!$F:$F,MATCH(1,(MONTH(三跨两临近重点区段!$D:$D)=8)*(三跨两临近重点区段!$A:$A=D250),0))="已取消","已取消",INDEX(三跨两临近重点区段!$E:$E,MATCH(1,(MONTH(三跨两临近重点区段!$D:$D)=8)*(三跨两临近重点区段!$A:$A=D250)*(三跨两临近重点区段!$F:$F="现存区段"),0))),"")</f>
        <v/>
      </c>
      <c r="Y250" s="268" t="str">
        <f t="array" ref="Y250">IFERROR(IF(INDEX(三跨两临近重点区段!$F:$F,MATCH(1,(MONTH(三跨两临近重点区段!$D:$D)=9)*(三跨两临近重点区段!$A:$A=D250),0))="已取消","已取消",INDEX(三跨两临近重点区段!$D:$D,MATCH(1,(MONTH(三跨两临近重点区段!$D:$D)=9)*(三跨两临近重点区段!$A:$A=D250)*(三跨两临近重点区段!$F:$F="现存区段"),0))),"")</f>
        <v/>
      </c>
      <c r="Z250" s="232" t="str">
        <f t="array" ref="Z250">IFERROR(IF(INDEX(三跨两临近重点区段!$F:$F,MATCH(1,(MONTH(三跨两临近重点区段!$D:$D)=9)*(三跨两临近重点区段!$A:$A=D250),0))="已取消","已取消",INDEX(三跨两临近重点区段!$E:$E,MATCH(1,(MONTH(三跨两临近重点区段!$D:$D)=9)*(三跨两临近重点区段!$A:$A=D250)*(三跨两临近重点区段!$F:$F="现存区段"),0))),"")</f>
        <v/>
      </c>
      <c r="AA250" s="268" t="str">
        <f t="array" ref="AA250">IFERROR(IF(INDEX(三跨两临近重点区段!$F:$F,MATCH(1,(MONTH(三跨两临近重点区段!$D:$D)=10)*(三跨两临近重点区段!$A:$A=D250),0))="已取消","已取消",INDEX(三跨两临近重点区段!$D:$D,MATCH(1,(MONTH(三跨两临近重点区段!$D:$D)=10)*(三跨两临近重点区段!$A:$A=D250)*(三跨两临近重点区段!$F:$F="现存区段"),0))),"")</f>
        <v/>
      </c>
      <c r="AB250" s="72" t="str">
        <f t="array" ref="AB250">IFERROR(IF(INDEX(三跨两临近重点区段!$F:$F,MATCH(1,(MONTH(三跨两临近重点区段!$D:$D)=10)*(三跨两临近重点区段!$A:$A=D250),0))="已取消","已取消",INDEX(三跨两临近重点区段!$E:$E,MATCH(1,(MONTH(三跨两临近重点区段!$D:$D)=10)*(三跨两临近重点区段!$A:$A=D250)*(三跨两临近重点区段!$F:$F="现存区段"),0))),"")</f>
        <v/>
      </c>
      <c r="AC250" s="284" t="str">
        <f t="array" ref="AC250">IFERROR(IF(INDEX(三跨两临近重点区段!$F:$F,MATCH(1,(MONTH(三跨两临近重点区段!$D:$D)=11)*(三跨两临近重点区段!$A:$A=D250),0))="已取消","已取消",INDEX(三跨两临近重点区段!$D:$D,MATCH(1,(MONTH(三跨两临近重点区段!$D:$D)=11)*(三跨两临近重点区段!$A:$A=D250)*(三跨两临近重点区段!$F:$F="现存区段"),0))),"")</f>
        <v/>
      </c>
      <c r="AD250" s="72" t="str">
        <f t="array" ref="AD250">IFERROR(IF(INDEX(三跨两临近重点区段!$F:$F,MATCH(1,(MONTH(三跨两临近重点区段!$D:$D)=11)*(三跨两临近重点区段!$A:$A=D250),0))="已取消","已取消",INDEX(三跨两临近重点区段!$E:$E,MATCH(1,(MONTH(三跨两临近重点区段!$D:$D)=11)*(三跨两临近重点区段!$A:$A=D250)*(三跨两临近重点区段!$F:$F="现存区段"),0))),"")</f>
        <v/>
      </c>
      <c r="AE250" s="284" t="str">
        <f t="array" ref="AE250">IFERROR(IF(INDEX(三跨两临近重点区段!$F:$F,MATCH(1,(MONTH(三跨两临近重点区段!$D:$D)=12)*(三跨两临近重点区段!$A:$A=D250),0))="已取消","已取消",INDEX(三跨两临近重点区段!$D:$D,MATCH(1,(MONTH(三跨两临近重点区段!$D:$D)=12)*(三跨两临近重点区段!$A:$A=D250)*(三跨两临近重点区段!$F:$F="现存区段"),0))),"")</f>
        <v/>
      </c>
      <c r="AF250" s="72" t="str">
        <f t="array" ref="AF250">IFERROR(IF(INDEX(三跨两临近重点区段!$F:$F,MATCH(1,(MONTH(三跨两临近重点区段!$D:$D)=12)*(三跨两临近重点区段!$A:$A=D250),0))="已取消","已取消",INDEX(三跨两临近重点区段!$E:$E,MATCH(1,(MONTH(三跨两临近重点区段!$D:$D)=12)*(三跨两临近重点区段!$A:$A=D250)*(三跨两临近重点区段!$F:$F="现存区段"),0))),"")</f>
        <v/>
      </c>
      <c r="AH250" t="e">
        <f t="array" ref="AH250">INDEX(三跨两临近重点区段!$G:$G,MATCH(D250,三跨两临近重点区段!$A:$A,0))</f>
        <v>#N/A</v>
      </c>
      <c r="AI250" t="e">
        <f>INDEX(三跨两临近重点区段!$J:$J,MATCH(D250,三跨两临近重点区段!$A:$A,0))</f>
        <v>#N/A</v>
      </c>
    </row>
    <row r="251" ht="14.25" spans="1:35">
      <c r="A251" s="263" t="s">
        <v>150</v>
      </c>
      <c r="B251" s="264" t="s">
        <v>2525</v>
      </c>
      <c r="C251" s="263" t="s">
        <v>2269</v>
      </c>
      <c r="D251" s="263" t="s">
        <v>2531</v>
      </c>
      <c r="E251" s="265" t="s">
        <v>2458</v>
      </c>
      <c r="F251" s="264" t="s">
        <v>125</v>
      </c>
      <c r="G251" s="263" t="s">
        <v>428</v>
      </c>
      <c r="H251" s="263" t="s">
        <v>428</v>
      </c>
      <c r="I251" s="288"/>
      <c r="J251" s="196"/>
      <c r="K251" s="196"/>
      <c r="L251" s="196"/>
      <c r="M251" s="270"/>
      <c r="N251" s="270"/>
      <c r="O251" s="33"/>
      <c r="P251" s="107"/>
      <c r="Q251" s="279"/>
      <c r="R251" s="279"/>
      <c r="S251" s="278">
        <v>45457</v>
      </c>
      <c r="T251" s="279" t="s">
        <v>2117</v>
      </c>
      <c r="U251" s="268" t="str">
        <f t="array" ref="U251">IFERROR(IF(INDEX(三跨两临近重点区段!$F:$F,MATCH(1,(MONTH(三跨两临近重点区段!$D:$D)=7)*(三跨两临近重点区段!$A:$A=D251),0))="已取消","已取消",INDEX(三跨两临近重点区段!$D:$D,MATCH(1,(MONTH(三跨两临近重点区段!$D:$D)=7)*(三跨两临近重点区段!$A:$A=D251)*(三跨两临近重点区段!$F:$F="现存区段"),0))),"")</f>
        <v/>
      </c>
      <c r="V251" s="232" t="str">
        <f t="array" ref="V251">IFERROR(IF(INDEX(三跨两临近重点区段!$F:$F,MATCH(1,(MONTH(三跨两临近重点区段!$D:$D)=7)*(三跨两临近重点区段!$A:$A=D251),0))="已取消","已取消",INDEX(三跨两临近重点区段!$E:$E,MATCH(1,(MONTH(三跨两临近重点区段!$D:$D)=7)*(三跨两临近重点区段!$A:$A=D251)*(三跨两临近重点区段!$F:$F="现存区段"),0))),"")</f>
        <v/>
      </c>
      <c r="W251" s="268" t="str">
        <f t="array" ref="W251">IFERROR(IF(INDEX(三跨两临近重点区段!$F:$F,MATCH(1,(MONTH(三跨两临近重点区段!$D:$D)=8)*(三跨两临近重点区段!$A:$A=D251),0))="已取消","已取消",INDEX(三跨两临近重点区段!$D:$D,MATCH(1,(MONTH(三跨两临近重点区段!$D:$D)=8)*(三跨两临近重点区段!$A:$A=D251)*(三跨两临近重点区段!$F:$F="现存区段"),0))),"")</f>
        <v/>
      </c>
      <c r="X251" s="232" t="str">
        <f t="array" ref="X251">IFERROR(IF(INDEX(三跨两临近重点区段!$F:$F,MATCH(1,(MONTH(三跨两临近重点区段!$D:$D)=8)*(三跨两临近重点区段!$A:$A=D251),0))="已取消","已取消",INDEX(三跨两临近重点区段!$E:$E,MATCH(1,(MONTH(三跨两临近重点区段!$D:$D)=8)*(三跨两临近重点区段!$A:$A=D251)*(三跨两临近重点区段!$F:$F="现存区段"),0))),"")</f>
        <v/>
      </c>
      <c r="Y251" s="268" t="str">
        <f t="array" ref="Y251">IFERROR(IF(INDEX(三跨两临近重点区段!$F:$F,MATCH(1,(MONTH(三跨两临近重点区段!$D:$D)=9)*(三跨两临近重点区段!$A:$A=D251),0))="已取消","已取消",INDEX(三跨两临近重点区段!$D:$D,MATCH(1,(MONTH(三跨两临近重点区段!$D:$D)=9)*(三跨两临近重点区段!$A:$A=D251)*(三跨两临近重点区段!$F:$F="现存区段"),0))),"")</f>
        <v/>
      </c>
      <c r="Z251" s="232" t="str">
        <f t="array" ref="Z251">IFERROR(IF(INDEX(三跨两临近重点区段!$F:$F,MATCH(1,(MONTH(三跨两临近重点区段!$D:$D)=9)*(三跨两临近重点区段!$A:$A=D251),0))="已取消","已取消",INDEX(三跨两临近重点区段!$E:$E,MATCH(1,(MONTH(三跨两临近重点区段!$D:$D)=9)*(三跨两临近重点区段!$A:$A=D251)*(三跨两临近重点区段!$F:$F="现存区段"),0))),"")</f>
        <v/>
      </c>
      <c r="AA251" s="268" t="str">
        <f t="array" ref="AA251">IFERROR(IF(INDEX(三跨两临近重点区段!$F:$F,MATCH(1,(MONTH(三跨两临近重点区段!$D:$D)=10)*(三跨两临近重点区段!$A:$A=D251),0))="已取消","已取消",INDEX(三跨两临近重点区段!$D:$D,MATCH(1,(MONTH(三跨两临近重点区段!$D:$D)=10)*(三跨两临近重点区段!$A:$A=D251)*(三跨两临近重点区段!$F:$F="现存区段"),0))),"")</f>
        <v/>
      </c>
      <c r="AB251" s="72" t="str">
        <f t="array" ref="AB251">IFERROR(IF(INDEX(三跨两临近重点区段!$F:$F,MATCH(1,(MONTH(三跨两临近重点区段!$D:$D)=10)*(三跨两临近重点区段!$A:$A=D251),0))="已取消","已取消",INDEX(三跨两临近重点区段!$E:$E,MATCH(1,(MONTH(三跨两临近重点区段!$D:$D)=10)*(三跨两临近重点区段!$A:$A=D251)*(三跨两临近重点区段!$F:$F="现存区段"),0))),"")</f>
        <v/>
      </c>
      <c r="AC251" s="284" t="str">
        <f t="array" ref="AC251">IFERROR(IF(INDEX(三跨两临近重点区段!$F:$F,MATCH(1,(MONTH(三跨两临近重点区段!$D:$D)=11)*(三跨两临近重点区段!$A:$A=D251),0))="已取消","已取消",INDEX(三跨两临近重点区段!$D:$D,MATCH(1,(MONTH(三跨两临近重点区段!$D:$D)=11)*(三跨两临近重点区段!$A:$A=D251)*(三跨两临近重点区段!$F:$F="现存区段"),0))),"")</f>
        <v/>
      </c>
      <c r="AD251" s="72" t="str">
        <f t="array" ref="AD251">IFERROR(IF(INDEX(三跨两临近重点区段!$F:$F,MATCH(1,(MONTH(三跨两临近重点区段!$D:$D)=11)*(三跨两临近重点区段!$A:$A=D251),0))="已取消","已取消",INDEX(三跨两临近重点区段!$E:$E,MATCH(1,(MONTH(三跨两临近重点区段!$D:$D)=11)*(三跨两临近重点区段!$A:$A=D251)*(三跨两临近重点区段!$F:$F="现存区段"),0))),"")</f>
        <v/>
      </c>
      <c r="AE251" s="284" t="str">
        <f t="array" ref="AE251">IFERROR(IF(INDEX(三跨两临近重点区段!$F:$F,MATCH(1,(MONTH(三跨两临近重点区段!$D:$D)=12)*(三跨两临近重点区段!$A:$A=D251),0))="已取消","已取消",INDEX(三跨两临近重点区段!$D:$D,MATCH(1,(MONTH(三跨两临近重点区段!$D:$D)=12)*(三跨两临近重点区段!$A:$A=D251)*(三跨两临近重点区段!$F:$F="现存区段"),0))),"")</f>
        <v/>
      </c>
      <c r="AF251" s="72" t="str">
        <f t="array" ref="AF251">IFERROR(IF(INDEX(三跨两临近重点区段!$F:$F,MATCH(1,(MONTH(三跨两临近重点区段!$D:$D)=12)*(三跨两临近重点区段!$A:$A=D251),0))="已取消","已取消",INDEX(三跨两临近重点区段!$E:$E,MATCH(1,(MONTH(三跨两临近重点区段!$D:$D)=12)*(三跨两临近重点区段!$A:$A=D251)*(三跨两临近重点区段!$F:$F="现存区段"),0))),"")</f>
        <v/>
      </c>
      <c r="AH251" t="e">
        <f t="array" ref="AH251">INDEX(三跨两临近重点区段!$G:$G,MATCH(D251,三跨两临近重点区段!$A:$A,0))</f>
        <v>#N/A</v>
      </c>
      <c r="AI251" t="e">
        <f>INDEX(三跨两临近重点区段!$J:$J,MATCH(D251,三跨两临近重点区段!$A:$A,0))</f>
        <v>#N/A</v>
      </c>
    </row>
    <row r="252" ht="14.25" spans="1:35">
      <c r="A252" s="263" t="s">
        <v>363</v>
      </c>
      <c r="B252" s="264" t="s">
        <v>2486</v>
      </c>
      <c r="C252" s="263" t="s">
        <v>2529</v>
      </c>
      <c r="D252" s="263" t="s">
        <v>2532</v>
      </c>
      <c r="E252" s="265" t="s">
        <v>2458</v>
      </c>
      <c r="F252" s="264" t="s">
        <v>125</v>
      </c>
      <c r="G252" s="263" t="s">
        <v>406</v>
      </c>
      <c r="H252" s="263" t="s">
        <v>406</v>
      </c>
      <c r="I252" s="288"/>
      <c r="J252" s="196"/>
      <c r="K252" s="196"/>
      <c r="L252" s="196"/>
      <c r="M252" s="270"/>
      <c r="N252" s="270"/>
      <c r="O252" s="33"/>
      <c r="P252" s="107"/>
      <c r="Q252" s="279"/>
      <c r="R252" s="279"/>
      <c r="S252" s="278">
        <v>45457</v>
      </c>
      <c r="T252" s="279" t="s">
        <v>2117</v>
      </c>
      <c r="U252" s="268" t="str">
        <f t="array" ref="U252">IFERROR(IF(INDEX(三跨两临近重点区段!$F:$F,MATCH(1,(MONTH(三跨两临近重点区段!$D:$D)=7)*(三跨两临近重点区段!$A:$A=D252),0))="已取消","已取消",INDEX(三跨两临近重点区段!$D:$D,MATCH(1,(MONTH(三跨两临近重点区段!$D:$D)=7)*(三跨两临近重点区段!$A:$A=D252)*(三跨两临近重点区段!$F:$F="现存区段"),0))),"")</f>
        <v/>
      </c>
      <c r="V252" s="232" t="str">
        <f t="array" ref="V252">IFERROR(IF(INDEX(三跨两临近重点区段!$F:$F,MATCH(1,(MONTH(三跨两临近重点区段!$D:$D)=7)*(三跨两临近重点区段!$A:$A=D252),0))="已取消","已取消",INDEX(三跨两临近重点区段!$E:$E,MATCH(1,(MONTH(三跨两临近重点区段!$D:$D)=7)*(三跨两临近重点区段!$A:$A=D252)*(三跨两临近重点区段!$F:$F="现存区段"),0))),"")</f>
        <v/>
      </c>
      <c r="W252" s="268" t="str">
        <f t="array" ref="W252">IFERROR(IF(INDEX(三跨两临近重点区段!$F:$F,MATCH(1,(MONTH(三跨两临近重点区段!$D:$D)=8)*(三跨两临近重点区段!$A:$A=D252),0))="已取消","已取消",INDEX(三跨两临近重点区段!$D:$D,MATCH(1,(MONTH(三跨两临近重点区段!$D:$D)=8)*(三跨两临近重点区段!$A:$A=D252)*(三跨两临近重点区段!$F:$F="现存区段"),0))),"")</f>
        <v/>
      </c>
      <c r="X252" s="232" t="str">
        <f t="array" ref="X252">IFERROR(IF(INDEX(三跨两临近重点区段!$F:$F,MATCH(1,(MONTH(三跨两临近重点区段!$D:$D)=8)*(三跨两临近重点区段!$A:$A=D252),0))="已取消","已取消",INDEX(三跨两临近重点区段!$E:$E,MATCH(1,(MONTH(三跨两临近重点区段!$D:$D)=8)*(三跨两临近重点区段!$A:$A=D252)*(三跨两临近重点区段!$F:$F="现存区段"),0))),"")</f>
        <v/>
      </c>
      <c r="Y252" s="268" t="str">
        <f t="array" ref="Y252">IFERROR(IF(INDEX(三跨两临近重点区段!$F:$F,MATCH(1,(MONTH(三跨两临近重点区段!$D:$D)=9)*(三跨两临近重点区段!$A:$A=D252),0))="已取消","已取消",INDEX(三跨两临近重点区段!$D:$D,MATCH(1,(MONTH(三跨两临近重点区段!$D:$D)=9)*(三跨两临近重点区段!$A:$A=D252)*(三跨两临近重点区段!$F:$F="现存区段"),0))),"")</f>
        <v/>
      </c>
      <c r="Z252" s="232" t="str">
        <f t="array" ref="Z252">IFERROR(IF(INDEX(三跨两临近重点区段!$F:$F,MATCH(1,(MONTH(三跨两临近重点区段!$D:$D)=9)*(三跨两临近重点区段!$A:$A=D252),0))="已取消","已取消",INDEX(三跨两临近重点区段!$E:$E,MATCH(1,(MONTH(三跨两临近重点区段!$D:$D)=9)*(三跨两临近重点区段!$A:$A=D252)*(三跨两临近重点区段!$F:$F="现存区段"),0))),"")</f>
        <v/>
      </c>
      <c r="AA252" s="268" t="str">
        <f t="array" ref="AA252">IFERROR(IF(INDEX(三跨两临近重点区段!$F:$F,MATCH(1,(MONTH(三跨两临近重点区段!$D:$D)=10)*(三跨两临近重点区段!$A:$A=D252),0))="已取消","已取消",INDEX(三跨两临近重点区段!$D:$D,MATCH(1,(MONTH(三跨两临近重点区段!$D:$D)=10)*(三跨两临近重点区段!$A:$A=D252)*(三跨两临近重点区段!$F:$F="现存区段"),0))),"")</f>
        <v/>
      </c>
      <c r="AB252" s="72" t="str">
        <f t="array" ref="AB252">IFERROR(IF(INDEX(三跨两临近重点区段!$F:$F,MATCH(1,(MONTH(三跨两临近重点区段!$D:$D)=10)*(三跨两临近重点区段!$A:$A=D252),0))="已取消","已取消",INDEX(三跨两临近重点区段!$E:$E,MATCH(1,(MONTH(三跨两临近重点区段!$D:$D)=10)*(三跨两临近重点区段!$A:$A=D252)*(三跨两临近重点区段!$F:$F="现存区段"),0))),"")</f>
        <v/>
      </c>
      <c r="AC252" s="284" t="str">
        <f t="array" ref="AC252">IFERROR(IF(INDEX(三跨两临近重点区段!$F:$F,MATCH(1,(MONTH(三跨两临近重点区段!$D:$D)=11)*(三跨两临近重点区段!$A:$A=D252),0))="已取消","已取消",INDEX(三跨两临近重点区段!$D:$D,MATCH(1,(MONTH(三跨两临近重点区段!$D:$D)=11)*(三跨两临近重点区段!$A:$A=D252)*(三跨两临近重点区段!$F:$F="现存区段"),0))),"")</f>
        <v/>
      </c>
      <c r="AD252" s="72" t="str">
        <f t="array" ref="AD252">IFERROR(IF(INDEX(三跨两临近重点区段!$F:$F,MATCH(1,(MONTH(三跨两临近重点区段!$D:$D)=11)*(三跨两临近重点区段!$A:$A=D252),0))="已取消","已取消",INDEX(三跨两临近重点区段!$E:$E,MATCH(1,(MONTH(三跨两临近重点区段!$D:$D)=11)*(三跨两临近重点区段!$A:$A=D252)*(三跨两临近重点区段!$F:$F="现存区段"),0))),"")</f>
        <v/>
      </c>
      <c r="AE252" s="284" t="str">
        <f t="array" ref="AE252">IFERROR(IF(INDEX(三跨两临近重点区段!$F:$F,MATCH(1,(MONTH(三跨两临近重点区段!$D:$D)=12)*(三跨两临近重点区段!$A:$A=D252),0))="已取消","已取消",INDEX(三跨两临近重点区段!$D:$D,MATCH(1,(MONTH(三跨两临近重点区段!$D:$D)=12)*(三跨两临近重点区段!$A:$A=D252)*(三跨两临近重点区段!$F:$F="现存区段"),0))),"")</f>
        <v/>
      </c>
      <c r="AF252" s="72" t="str">
        <f t="array" ref="AF252">IFERROR(IF(INDEX(三跨两临近重点区段!$F:$F,MATCH(1,(MONTH(三跨两临近重点区段!$D:$D)=12)*(三跨两临近重点区段!$A:$A=D252),0))="已取消","已取消",INDEX(三跨两临近重点区段!$E:$E,MATCH(1,(MONTH(三跨两临近重点区段!$D:$D)=12)*(三跨两临近重点区段!$A:$A=D252)*(三跨两临近重点区段!$F:$F="现存区段"),0))),"")</f>
        <v/>
      </c>
      <c r="AH252" t="e">
        <f t="array" ref="AH252">INDEX(三跨两临近重点区段!$G:$G,MATCH(D252,三跨两临近重点区段!$A:$A,0))</f>
        <v>#N/A</v>
      </c>
      <c r="AI252" t="e">
        <f>INDEX(三跨两临近重点区段!$J:$J,MATCH(D252,三跨两临近重点区段!$A:$A,0))</f>
        <v>#N/A</v>
      </c>
    </row>
    <row r="253" ht="14.25" spans="1:35">
      <c r="A253" s="263" t="s">
        <v>150</v>
      </c>
      <c r="B253" s="264" t="s">
        <v>2499</v>
      </c>
      <c r="C253" s="263" t="s">
        <v>2120</v>
      </c>
      <c r="D253" s="263" t="s">
        <v>2533</v>
      </c>
      <c r="E253" s="265" t="s">
        <v>2458</v>
      </c>
      <c r="F253" s="264" t="s">
        <v>125</v>
      </c>
      <c r="G253" s="263" t="s">
        <v>483</v>
      </c>
      <c r="H253" s="263" t="s">
        <v>483</v>
      </c>
      <c r="I253" s="288"/>
      <c r="J253" s="196"/>
      <c r="K253" s="196"/>
      <c r="L253" s="196"/>
      <c r="M253" s="270"/>
      <c r="N253" s="270"/>
      <c r="O253" s="33"/>
      <c r="P253" s="107"/>
      <c r="Q253" s="279"/>
      <c r="R253" s="279"/>
      <c r="S253" s="278">
        <v>45464</v>
      </c>
      <c r="T253" s="279" t="s">
        <v>2117</v>
      </c>
      <c r="U253" s="268" t="str">
        <f t="array" ref="U253">IFERROR(IF(INDEX(三跨两临近重点区段!$F:$F,MATCH(1,(MONTH(三跨两临近重点区段!$D:$D)=7)*(三跨两临近重点区段!$A:$A=D253),0))="已取消","已取消",INDEX(三跨两临近重点区段!$D:$D,MATCH(1,(MONTH(三跨两临近重点区段!$D:$D)=7)*(三跨两临近重点区段!$A:$A=D253)*(三跨两临近重点区段!$F:$F="现存区段"),0))),"")</f>
        <v/>
      </c>
      <c r="V253" s="232" t="str">
        <f t="array" ref="V253">IFERROR(IF(INDEX(三跨两临近重点区段!$F:$F,MATCH(1,(MONTH(三跨两临近重点区段!$D:$D)=7)*(三跨两临近重点区段!$A:$A=D253),0))="已取消","已取消",INDEX(三跨两临近重点区段!$E:$E,MATCH(1,(MONTH(三跨两临近重点区段!$D:$D)=7)*(三跨两临近重点区段!$A:$A=D253)*(三跨两临近重点区段!$F:$F="现存区段"),0))),"")</f>
        <v/>
      </c>
      <c r="W253" s="268" t="str">
        <f t="array" ref="W253">IFERROR(IF(INDEX(三跨两临近重点区段!$F:$F,MATCH(1,(MONTH(三跨两临近重点区段!$D:$D)=8)*(三跨两临近重点区段!$A:$A=D253),0))="已取消","已取消",INDEX(三跨两临近重点区段!$D:$D,MATCH(1,(MONTH(三跨两临近重点区段!$D:$D)=8)*(三跨两临近重点区段!$A:$A=D253)*(三跨两临近重点区段!$F:$F="现存区段"),0))),"")</f>
        <v/>
      </c>
      <c r="X253" s="232" t="str">
        <f t="array" ref="X253">IFERROR(IF(INDEX(三跨两临近重点区段!$F:$F,MATCH(1,(MONTH(三跨两临近重点区段!$D:$D)=8)*(三跨两临近重点区段!$A:$A=D253),0))="已取消","已取消",INDEX(三跨两临近重点区段!$E:$E,MATCH(1,(MONTH(三跨两临近重点区段!$D:$D)=8)*(三跨两临近重点区段!$A:$A=D253)*(三跨两临近重点区段!$F:$F="现存区段"),0))),"")</f>
        <v/>
      </c>
      <c r="Y253" s="268" t="str">
        <f t="array" ref="Y253">IFERROR(IF(INDEX(三跨两临近重点区段!$F:$F,MATCH(1,(MONTH(三跨两临近重点区段!$D:$D)=9)*(三跨两临近重点区段!$A:$A=D253),0))="已取消","已取消",INDEX(三跨两临近重点区段!$D:$D,MATCH(1,(MONTH(三跨两临近重点区段!$D:$D)=9)*(三跨两临近重点区段!$A:$A=D253)*(三跨两临近重点区段!$F:$F="现存区段"),0))),"")</f>
        <v/>
      </c>
      <c r="Z253" s="232" t="str">
        <f t="array" ref="Z253">IFERROR(IF(INDEX(三跨两临近重点区段!$F:$F,MATCH(1,(MONTH(三跨两临近重点区段!$D:$D)=9)*(三跨两临近重点区段!$A:$A=D253),0))="已取消","已取消",INDEX(三跨两临近重点区段!$E:$E,MATCH(1,(MONTH(三跨两临近重点区段!$D:$D)=9)*(三跨两临近重点区段!$A:$A=D253)*(三跨两临近重点区段!$F:$F="现存区段"),0))),"")</f>
        <v/>
      </c>
      <c r="AA253" s="268" t="str">
        <f t="array" ref="AA253">IFERROR(IF(INDEX(三跨两临近重点区段!$F:$F,MATCH(1,(MONTH(三跨两临近重点区段!$D:$D)=10)*(三跨两临近重点区段!$A:$A=D253),0))="已取消","已取消",INDEX(三跨两临近重点区段!$D:$D,MATCH(1,(MONTH(三跨两临近重点区段!$D:$D)=10)*(三跨两临近重点区段!$A:$A=D253)*(三跨两临近重点区段!$F:$F="现存区段"),0))),"")</f>
        <v/>
      </c>
      <c r="AB253" s="72" t="str">
        <f t="array" ref="AB253">IFERROR(IF(INDEX(三跨两临近重点区段!$F:$F,MATCH(1,(MONTH(三跨两临近重点区段!$D:$D)=10)*(三跨两临近重点区段!$A:$A=D253),0))="已取消","已取消",INDEX(三跨两临近重点区段!$E:$E,MATCH(1,(MONTH(三跨两临近重点区段!$D:$D)=10)*(三跨两临近重点区段!$A:$A=D253)*(三跨两临近重点区段!$F:$F="现存区段"),0))),"")</f>
        <v/>
      </c>
      <c r="AC253" s="284" t="str">
        <f t="array" ref="AC253">IFERROR(IF(INDEX(三跨两临近重点区段!$F:$F,MATCH(1,(MONTH(三跨两临近重点区段!$D:$D)=11)*(三跨两临近重点区段!$A:$A=D253),0))="已取消","已取消",INDEX(三跨两临近重点区段!$D:$D,MATCH(1,(MONTH(三跨两临近重点区段!$D:$D)=11)*(三跨两临近重点区段!$A:$A=D253)*(三跨两临近重点区段!$F:$F="现存区段"),0))),"")</f>
        <v/>
      </c>
      <c r="AD253" s="72" t="str">
        <f t="array" ref="AD253">IFERROR(IF(INDEX(三跨两临近重点区段!$F:$F,MATCH(1,(MONTH(三跨两临近重点区段!$D:$D)=11)*(三跨两临近重点区段!$A:$A=D253),0))="已取消","已取消",INDEX(三跨两临近重点区段!$E:$E,MATCH(1,(MONTH(三跨两临近重点区段!$D:$D)=11)*(三跨两临近重点区段!$A:$A=D253)*(三跨两临近重点区段!$F:$F="现存区段"),0))),"")</f>
        <v/>
      </c>
      <c r="AE253" s="284" t="str">
        <f t="array" ref="AE253">IFERROR(IF(INDEX(三跨两临近重点区段!$F:$F,MATCH(1,(MONTH(三跨两临近重点区段!$D:$D)=12)*(三跨两临近重点区段!$A:$A=D253),0))="已取消","已取消",INDEX(三跨两临近重点区段!$D:$D,MATCH(1,(MONTH(三跨两临近重点区段!$D:$D)=12)*(三跨两临近重点区段!$A:$A=D253)*(三跨两临近重点区段!$F:$F="现存区段"),0))),"")</f>
        <v/>
      </c>
      <c r="AF253" s="72" t="str">
        <f t="array" ref="AF253">IFERROR(IF(INDEX(三跨两临近重点区段!$F:$F,MATCH(1,(MONTH(三跨两临近重点区段!$D:$D)=12)*(三跨两临近重点区段!$A:$A=D253),0))="已取消","已取消",INDEX(三跨两临近重点区段!$E:$E,MATCH(1,(MONTH(三跨两临近重点区段!$D:$D)=12)*(三跨两临近重点区段!$A:$A=D253)*(三跨两临近重点区段!$F:$F="现存区段"),0))),"")</f>
        <v/>
      </c>
      <c r="AH253" t="e">
        <f t="array" ref="AH253">INDEX(三跨两临近重点区段!$G:$G,MATCH(D253,三跨两临近重点区段!$A:$A,0))</f>
        <v>#N/A</v>
      </c>
      <c r="AI253" t="e">
        <f>INDEX(三跨两临近重点区段!$J:$J,MATCH(D253,三跨两临近重点区段!$A:$A,0))</f>
        <v>#N/A</v>
      </c>
    </row>
    <row r="254" ht="14.25" spans="1:35">
      <c r="A254" s="263" t="s">
        <v>150</v>
      </c>
      <c r="B254" s="264" t="s">
        <v>2488</v>
      </c>
      <c r="C254" s="263" t="s">
        <v>2120</v>
      </c>
      <c r="D254" s="263" t="s">
        <v>2534</v>
      </c>
      <c r="E254" s="265" t="s">
        <v>2458</v>
      </c>
      <c r="F254" s="264" t="s">
        <v>125</v>
      </c>
      <c r="G254" s="263" t="s">
        <v>483</v>
      </c>
      <c r="H254" s="263" t="s">
        <v>483</v>
      </c>
      <c r="I254" s="288"/>
      <c r="J254" s="196"/>
      <c r="K254" s="196"/>
      <c r="L254" s="196"/>
      <c r="M254" s="270"/>
      <c r="N254" s="270"/>
      <c r="O254" s="33"/>
      <c r="P254" s="107"/>
      <c r="Q254" s="279"/>
      <c r="R254" s="279"/>
      <c r="S254" s="278">
        <v>45464</v>
      </c>
      <c r="T254" s="279" t="s">
        <v>2117</v>
      </c>
      <c r="U254" s="268" t="str">
        <f t="array" ref="U254">IFERROR(IF(INDEX(三跨两临近重点区段!$F:$F,MATCH(1,(MONTH(三跨两临近重点区段!$D:$D)=7)*(三跨两临近重点区段!$A:$A=D254),0))="已取消","已取消",INDEX(三跨两临近重点区段!$D:$D,MATCH(1,(MONTH(三跨两临近重点区段!$D:$D)=7)*(三跨两临近重点区段!$A:$A=D254)*(三跨两临近重点区段!$F:$F="现存区段"),0))),"")</f>
        <v/>
      </c>
      <c r="V254" s="232" t="str">
        <f t="array" ref="V254">IFERROR(IF(INDEX(三跨两临近重点区段!$F:$F,MATCH(1,(MONTH(三跨两临近重点区段!$D:$D)=7)*(三跨两临近重点区段!$A:$A=D254),0))="已取消","已取消",INDEX(三跨两临近重点区段!$E:$E,MATCH(1,(MONTH(三跨两临近重点区段!$D:$D)=7)*(三跨两临近重点区段!$A:$A=D254)*(三跨两临近重点区段!$F:$F="现存区段"),0))),"")</f>
        <v/>
      </c>
      <c r="W254" s="268" t="str">
        <f t="array" ref="W254">IFERROR(IF(INDEX(三跨两临近重点区段!$F:$F,MATCH(1,(MONTH(三跨两临近重点区段!$D:$D)=8)*(三跨两临近重点区段!$A:$A=D254),0))="已取消","已取消",INDEX(三跨两临近重点区段!$D:$D,MATCH(1,(MONTH(三跨两临近重点区段!$D:$D)=8)*(三跨两临近重点区段!$A:$A=D254)*(三跨两临近重点区段!$F:$F="现存区段"),0))),"")</f>
        <v/>
      </c>
      <c r="X254" s="232" t="str">
        <f t="array" ref="X254">IFERROR(IF(INDEX(三跨两临近重点区段!$F:$F,MATCH(1,(MONTH(三跨两临近重点区段!$D:$D)=8)*(三跨两临近重点区段!$A:$A=D254),0))="已取消","已取消",INDEX(三跨两临近重点区段!$E:$E,MATCH(1,(MONTH(三跨两临近重点区段!$D:$D)=8)*(三跨两临近重点区段!$A:$A=D254)*(三跨两临近重点区段!$F:$F="现存区段"),0))),"")</f>
        <v/>
      </c>
      <c r="Y254" s="268" t="str">
        <f t="array" ref="Y254">IFERROR(IF(INDEX(三跨两临近重点区段!$F:$F,MATCH(1,(MONTH(三跨两临近重点区段!$D:$D)=9)*(三跨两临近重点区段!$A:$A=D254),0))="已取消","已取消",INDEX(三跨两临近重点区段!$D:$D,MATCH(1,(MONTH(三跨两临近重点区段!$D:$D)=9)*(三跨两临近重点区段!$A:$A=D254)*(三跨两临近重点区段!$F:$F="现存区段"),0))),"")</f>
        <v/>
      </c>
      <c r="Z254" s="232" t="str">
        <f t="array" ref="Z254">IFERROR(IF(INDEX(三跨两临近重点区段!$F:$F,MATCH(1,(MONTH(三跨两临近重点区段!$D:$D)=9)*(三跨两临近重点区段!$A:$A=D254),0))="已取消","已取消",INDEX(三跨两临近重点区段!$E:$E,MATCH(1,(MONTH(三跨两临近重点区段!$D:$D)=9)*(三跨两临近重点区段!$A:$A=D254)*(三跨两临近重点区段!$F:$F="现存区段"),0))),"")</f>
        <v/>
      </c>
      <c r="AA254" s="268" t="str">
        <f t="array" ref="AA254">IFERROR(IF(INDEX(三跨两临近重点区段!$F:$F,MATCH(1,(MONTH(三跨两临近重点区段!$D:$D)=10)*(三跨两临近重点区段!$A:$A=D254),0))="已取消","已取消",INDEX(三跨两临近重点区段!$D:$D,MATCH(1,(MONTH(三跨两临近重点区段!$D:$D)=10)*(三跨两临近重点区段!$A:$A=D254)*(三跨两临近重点区段!$F:$F="现存区段"),0))),"")</f>
        <v/>
      </c>
      <c r="AB254" s="72" t="str">
        <f t="array" ref="AB254">IFERROR(IF(INDEX(三跨两临近重点区段!$F:$F,MATCH(1,(MONTH(三跨两临近重点区段!$D:$D)=10)*(三跨两临近重点区段!$A:$A=D254),0))="已取消","已取消",INDEX(三跨两临近重点区段!$E:$E,MATCH(1,(MONTH(三跨两临近重点区段!$D:$D)=10)*(三跨两临近重点区段!$A:$A=D254)*(三跨两临近重点区段!$F:$F="现存区段"),0))),"")</f>
        <v/>
      </c>
      <c r="AC254" s="284" t="str">
        <f t="array" ref="AC254">IFERROR(IF(INDEX(三跨两临近重点区段!$F:$F,MATCH(1,(MONTH(三跨两临近重点区段!$D:$D)=11)*(三跨两临近重点区段!$A:$A=D254),0))="已取消","已取消",INDEX(三跨两临近重点区段!$D:$D,MATCH(1,(MONTH(三跨两临近重点区段!$D:$D)=11)*(三跨两临近重点区段!$A:$A=D254)*(三跨两临近重点区段!$F:$F="现存区段"),0))),"")</f>
        <v/>
      </c>
      <c r="AD254" s="72" t="str">
        <f t="array" ref="AD254">IFERROR(IF(INDEX(三跨两临近重点区段!$F:$F,MATCH(1,(MONTH(三跨两临近重点区段!$D:$D)=11)*(三跨两临近重点区段!$A:$A=D254),0))="已取消","已取消",INDEX(三跨两临近重点区段!$E:$E,MATCH(1,(MONTH(三跨两临近重点区段!$D:$D)=11)*(三跨两临近重点区段!$A:$A=D254)*(三跨两临近重点区段!$F:$F="现存区段"),0))),"")</f>
        <v/>
      </c>
      <c r="AE254" s="284" t="str">
        <f t="array" ref="AE254">IFERROR(IF(INDEX(三跨两临近重点区段!$F:$F,MATCH(1,(MONTH(三跨两临近重点区段!$D:$D)=12)*(三跨两临近重点区段!$A:$A=D254),0))="已取消","已取消",INDEX(三跨两临近重点区段!$D:$D,MATCH(1,(MONTH(三跨两临近重点区段!$D:$D)=12)*(三跨两临近重点区段!$A:$A=D254)*(三跨两临近重点区段!$F:$F="现存区段"),0))),"")</f>
        <v/>
      </c>
      <c r="AF254" s="72" t="str">
        <f t="array" ref="AF254">IFERROR(IF(INDEX(三跨两临近重点区段!$F:$F,MATCH(1,(MONTH(三跨两临近重点区段!$D:$D)=12)*(三跨两临近重点区段!$A:$A=D254),0))="已取消","已取消",INDEX(三跨两临近重点区段!$E:$E,MATCH(1,(MONTH(三跨两临近重点区段!$D:$D)=12)*(三跨两临近重点区段!$A:$A=D254)*(三跨两临近重点区段!$F:$F="现存区段"),0))),"")</f>
        <v/>
      </c>
      <c r="AH254" t="e">
        <f t="array" ref="AH254">INDEX(三跨两临近重点区段!$G:$G,MATCH(D254,三跨两临近重点区段!$A:$A,0))</f>
        <v>#N/A</v>
      </c>
      <c r="AI254" t="e">
        <f>INDEX(三跨两临近重点区段!$J:$J,MATCH(D254,三跨两临近重点区段!$A:$A,0))</f>
        <v>#N/A</v>
      </c>
    </row>
    <row r="255" ht="14.25" spans="1:35">
      <c r="A255" s="263" t="s">
        <v>363</v>
      </c>
      <c r="B255" s="264" t="s">
        <v>2494</v>
      </c>
      <c r="C255" s="263" t="s">
        <v>2203</v>
      </c>
      <c r="D255" s="263" t="s">
        <v>2535</v>
      </c>
      <c r="E255" s="265" t="s">
        <v>2458</v>
      </c>
      <c r="F255" s="264" t="s">
        <v>125</v>
      </c>
      <c r="G255" s="263" t="s">
        <v>399</v>
      </c>
      <c r="H255" s="263" t="s">
        <v>399</v>
      </c>
      <c r="I255" s="288"/>
      <c r="J255" s="196"/>
      <c r="K255" s="196"/>
      <c r="L255" s="196"/>
      <c r="M255" s="270"/>
      <c r="N255" s="270"/>
      <c r="O255" s="33"/>
      <c r="P255" s="107"/>
      <c r="Q255" s="279"/>
      <c r="R255" s="279"/>
      <c r="S255" s="278">
        <v>45457</v>
      </c>
      <c r="T255" s="279" t="s">
        <v>2117</v>
      </c>
      <c r="U255" s="268" t="str">
        <f t="array" ref="U255">IFERROR(IF(INDEX(三跨两临近重点区段!$F:$F,MATCH(1,(MONTH(三跨两临近重点区段!$D:$D)=7)*(三跨两临近重点区段!$A:$A=D255),0))="已取消","已取消",INDEX(三跨两临近重点区段!$D:$D,MATCH(1,(MONTH(三跨两临近重点区段!$D:$D)=7)*(三跨两临近重点区段!$A:$A=D255)*(三跨两临近重点区段!$F:$F="现存区段"),0))),"")</f>
        <v/>
      </c>
      <c r="V255" s="232" t="str">
        <f t="array" ref="V255">IFERROR(IF(INDEX(三跨两临近重点区段!$F:$F,MATCH(1,(MONTH(三跨两临近重点区段!$D:$D)=7)*(三跨两临近重点区段!$A:$A=D255),0))="已取消","已取消",INDEX(三跨两临近重点区段!$E:$E,MATCH(1,(MONTH(三跨两临近重点区段!$D:$D)=7)*(三跨两临近重点区段!$A:$A=D255)*(三跨两临近重点区段!$F:$F="现存区段"),0))),"")</f>
        <v/>
      </c>
      <c r="W255" s="268" t="str">
        <f t="array" ref="W255">IFERROR(IF(INDEX(三跨两临近重点区段!$F:$F,MATCH(1,(MONTH(三跨两临近重点区段!$D:$D)=8)*(三跨两临近重点区段!$A:$A=D255),0))="已取消","已取消",INDEX(三跨两临近重点区段!$D:$D,MATCH(1,(MONTH(三跨两临近重点区段!$D:$D)=8)*(三跨两临近重点区段!$A:$A=D255)*(三跨两临近重点区段!$F:$F="现存区段"),0))),"")</f>
        <v/>
      </c>
      <c r="X255" s="232" t="str">
        <f t="array" ref="X255">IFERROR(IF(INDEX(三跨两临近重点区段!$F:$F,MATCH(1,(MONTH(三跨两临近重点区段!$D:$D)=8)*(三跨两临近重点区段!$A:$A=D255),0))="已取消","已取消",INDEX(三跨两临近重点区段!$E:$E,MATCH(1,(MONTH(三跨两临近重点区段!$D:$D)=8)*(三跨两临近重点区段!$A:$A=D255)*(三跨两临近重点区段!$F:$F="现存区段"),0))),"")</f>
        <v/>
      </c>
      <c r="Y255" s="268" t="str">
        <f t="array" ref="Y255">IFERROR(IF(INDEX(三跨两临近重点区段!$F:$F,MATCH(1,(MONTH(三跨两临近重点区段!$D:$D)=9)*(三跨两临近重点区段!$A:$A=D255),0))="已取消","已取消",INDEX(三跨两临近重点区段!$D:$D,MATCH(1,(MONTH(三跨两临近重点区段!$D:$D)=9)*(三跨两临近重点区段!$A:$A=D255)*(三跨两临近重点区段!$F:$F="现存区段"),0))),"")</f>
        <v/>
      </c>
      <c r="Z255" s="232" t="str">
        <f t="array" ref="Z255">IFERROR(IF(INDEX(三跨两临近重点区段!$F:$F,MATCH(1,(MONTH(三跨两临近重点区段!$D:$D)=9)*(三跨两临近重点区段!$A:$A=D255),0))="已取消","已取消",INDEX(三跨两临近重点区段!$E:$E,MATCH(1,(MONTH(三跨两临近重点区段!$D:$D)=9)*(三跨两临近重点区段!$A:$A=D255)*(三跨两临近重点区段!$F:$F="现存区段"),0))),"")</f>
        <v/>
      </c>
      <c r="AA255" s="268" t="str">
        <f t="array" ref="AA255">IFERROR(IF(INDEX(三跨两临近重点区段!$F:$F,MATCH(1,(MONTH(三跨两临近重点区段!$D:$D)=10)*(三跨两临近重点区段!$A:$A=D255),0))="已取消","已取消",INDEX(三跨两临近重点区段!$D:$D,MATCH(1,(MONTH(三跨两临近重点区段!$D:$D)=10)*(三跨两临近重点区段!$A:$A=D255)*(三跨两临近重点区段!$F:$F="现存区段"),0))),"")</f>
        <v/>
      </c>
      <c r="AB255" s="72" t="str">
        <f t="array" ref="AB255">IFERROR(IF(INDEX(三跨两临近重点区段!$F:$F,MATCH(1,(MONTH(三跨两临近重点区段!$D:$D)=10)*(三跨两临近重点区段!$A:$A=D255),0))="已取消","已取消",INDEX(三跨两临近重点区段!$E:$E,MATCH(1,(MONTH(三跨两临近重点区段!$D:$D)=10)*(三跨两临近重点区段!$A:$A=D255)*(三跨两临近重点区段!$F:$F="现存区段"),0))),"")</f>
        <v/>
      </c>
      <c r="AC255" s="284" t="str">
        <f t="array" ref="AC255">IFERROR(IF(INDEX(三跨两临近重点区段!$F:$F,MATCH(1,(MONTH(三跨两临近重点区段!$D:$D)=11)*(三跨两临近重点区段!$A:$A=D255),0))="已取消","已取消",INDEX(三跨两临近重点区段!$D:$D,MATCH(1,(MONTH(三跨两临近重点区段!$D:$D)=11)*(三跨两临近重点区段!$A:$A=D255)*(三跨两临近重点区段!$F:$F="现存区段"),0))),"")</f>
        <v/>
      </c>
      <c r="AD255" s="72" t="str">
        <f t="array" ref="AD255">IFERROR(IF(INDEX(三跨两临近重点区段!$F:$F,MATCH(1,(MONTH(三跨两临近重点区段!$D:$D)=11)*(三跨两临近重点区段!$A:$A=D255),0))="已取消","已取消",INDEX(三跨两临近重点区段!$E:$E,MATCH(1,(MONTH(三跨两临近重点区段!$D:$D)=11)*(三跨两临近重点区段!$A:$A=D255)*(三跨两临近重点区段!$F:$F="现存区段"),0))),"")</f>
        <v/>
      </c>
      <c r="AE255" s="284" t="str">
        <f t="array" ref="AE255">IFERROR(IF(INDEX(三跨两临近重点区段!$F:$F,MATCH(1,(MONTH(三跨两临近重点区段!$D:$D)=12)*(三跨两临近重点区段!$A:$A=D255),0))="已取消","已取消",INDEX(三跨两临近重点区段!$D:$D,MATCH(1,(MONTH(三跨两临近重点区段!$D:$D)=12)*(三跨两临近重点区段!$A:$A=D255)*(三跨两临近重点区段!$F:$F="现存区段"),0))),"")</f>
        <v/>
      </c>
      <c r="AF255" s="72" t="str">
        <f t="array" ref="AF255">IFERROR(IF(INDEX(三跨两临近重点区段!$F:$F,MATCH(1,(MONTH(三跨两临近重点区段!$D:$D)=12)*(三跨两临近重点区段!$A:$A=D255),0))="已取消","已取消",INDEX(三跨两临近重点区段!$E:$E,MATCH(1,(MONTH(三跨两临近重点区段!$D:$D)=12)*(三跨两临近重点区段!$A:$A=D255)*(三跨两临近重点区段!$F:$F="现存区段"),0))),"")</f>
        <v/>
      </c>
      <c r="AH255" t="e">
        <f t="array" ref="AH255">INDEX(三跨两临近重点区段!$G:$G,MATCH(D255,三跨两临近重点区段!$A:$A,0))</f>
        <v>#N/A</v>
      </c>
      <c r="AI255" t="e">
        <f>INDEX(三跨两临近重点区段!$J:$J,MATCH(D255,三跨两临近重点区段!$A:$A,0))</f>
        <v>#N/A</v>
      </c>
    </row>
    <row r="256" ht="14.25" spans="1:35">
      <c r="A256" s="263" t="s">
        <v>150</v>
      </c>
      <c r="B256" s="264" t="s">
        <v>2536</v>
      </c>
      <c r="C256" s="263" t="s">
        <v>2328</v>
      </c>
      <c r="D256" s="263" t="s">
        <v>2537</v>
      </c>
      <c r="E256" s="265" t="s">
        <v>2458</v>
      </c>
      <c r="F256" s="264" t="s">
        <v>125</v>
      </c>
      <c r="G256" s="263" t="s">
        <v>445</v>
      </c>
      <c r="H256" s="263" t="s">
        <v>445</v>
      </c>
      <c r="I256" s="288"/>
      <c r="J256" s="196"/>
      <c r="K256" s="196"/>
      <c r="L256" s="196"/>
      <c r="M256" s="270"/>
      <c r="N256" s="270"/>
      <c r="O256" s="33"/>
      <c r="P256" s="107"/>
      <c r="Q256" s="279"/>
      <c r="R256" s="279"/>
      <c r="S256" s="282">
        <v>45464.6930555556</v>
      </c>
      <c r="T256" s="279" t="s">
        <v>2117</v>
      </c>
      <c r="U256" s="268" t="str">
        <f t="array" ref="U256">IFERROR(IF(INDEX(三跨两临近重点区段!$F:$F,MATCH(1,(MONTH(三跨两临近重点区段!$D:$D)=7)*(三跨两临近重点区段!$A:$A=D256),0))="已取消","已取消",INDEX(三跨两临近重点区段!$D:$D,MATCH(1,(MONTH(三跨两临近重点区段!$D:$D)=7)*(三跨两临近重点区段!$A:$A=D256)*(三跨两临近重点区段!$F:$F="现存区段"),0))),"")</f>
        <v/>
      </c>
      <c r="V256" s="232" t="str">
        <f t="array" ref="V256">IFERROR(IF(INDEX(三跨两临近重点区段!$F:$F,MATCH(1,(MONTH(三跨两临近重点区段!$D:$D)=7)*(三跨两临近重点区段!$A:$A=D256),0))="已取消","已取消",INDEX(三跨两临近重点区段!$E:$E,MATCH(1,(MONTH(三跨两临近重点区段!$D:$D)=7)*(三跨两临近重点区段!$A:$A=D256)*(三跨两临近重点区段!$F:$F="现存区段"),0))),"")</f>
        <v/>
      </c>
      <c r="W256" s="268" t="str">
        <f t="array" ref="W256">IFERROR(IF(INDEX(三跨两临近重点区段!$F:$F,MATCH(1,(MONTH(三跨两临近重点区段!$D:$D)=8)*(三跨两临近重点区段!$A:$A=D256),0))="已取消","已取消",INDEX(三跨两临近重点区段!$D:$D,MATCH(1,(MONTH(三跨两临近重点区段!$D:$D)=8)*(三跨两临近重点区段!$A:$A=D256)*(三跨两临近重点区段!$F:$F="现存区段"),0))),"")</f>
        <v/>
      </c>
      <c r="X256" s="232" t="str">
        <f t="array" ref="X256">IFERROR(IF(INDEX(三跨两临近重点区段!$F:$F,MATCH(1,(MONTH(三跨两临近重点区段!$D:$D)=8)*(三跨两临近重点区段!$A:$A=D256),0))="已取消","已取消",INDEX(三跨两临近重点区段!$E:$E,MATCH(1,(MONTH(三跨两临近重点区段!$D:$D)=8)*(三跨两临近重点区段!$A:$A=D256)*(三跨两临近重点区段!$F:$F="现存区段"),0))),"")</f>
        <v/>
      </c>
      <c r="Y256" s="268" t="str">
        <f t="array" ref="Y256">IFERROR(IF(INDEX(三跨两临近重点区段!$F:$F,MATCH(1,(MONTH(三跨两临近重点区段!$D:$D)=9)*(三跨两临近重点区段!$A:$A=D256),0))="已取消","已取消",INDEX(三跨两临近重点区段!$D:$D,MATCH(1,(MONTH(三跨两临近重点区段!$D:$D)=9)*(三跨两临近重点区段!$A:$A=D256)*(三跨两临近重点区段!$F:$F="现存区段"),0))),"")</f>
        <v/>
      </c>
      <c r="Z256" s="232" t="str">
        <f t="array" ref="Z256">IFERROR(IF(INDEX(三跨两临近重点区段!$F:$F,MATCH(1,(MONTH(三跨两临近重点区段!$D:$D)=9)*(三跨两临近重点区段!$A:$A=D256),0))="已取消","已取消",INDEX(三跨两临近重点区段!$E:$E,MATCH(1,(MONTH(三跨两临近重点区段!$D:$D)=9)*(三跨两临近重点区段!$A:$A=D256)*(三跨两临近重点区段!$F:$F="现存区段"),0))),"")</f>
        <v/>
      </c>
      <c r="AA256" s="268" t="str">
        <f t="array" ref="AA256">IFERROR(IF(INDEX(三跨两临近重点区段!$F:$F,MATCH(1,(MONTH(三跨两临近重点区段!$D:$D)=10)*(三跨两临近重点区段!$A:$A=D256),0))="已取消","已取消",INDEX(三跨两临近重点区段!$D:$D,MATCH(1,(MONTH(三跨两临近重点区段!$D:$D)=10)*(三跨两临近重点区段!$A:$A=D256)*(三跨两临近重点区段!$F:$F="现存区段"),0))),"")</f>
        <v/>
      </c>
      <c r="AB256" s="72" t="str">
        <f t="array" ref="AB256">IFERROR(IF(INDEX(三跨两临近重点区段!$F:$F,MATCH(1,(MONTH(三跨两临近重点区段!$D:$D)=10)*(三跨两临近重点区段!$A:$A=D256),0))="已取消","已取消",INDEX(三跨两临近重点区段!$E:$E,MATCH(1,(MONTH(三跨两临近重点区段!$D:$D)=10)*(三跨两临近重点区段!$A:$A=D256)*(三跨两临近重点区段!$F:$F="现存区段"),0))),"")</f>
        <v/>
      </c>
      <c r="AC256" s="284" t="str">
        <f t="array" ref="AC256">IFERROR(IF(INDEX(三跨两临近重点区段!$F:$F,MATCH(1,(MONTH(三跨两临近重点区段!$D:$D)=11)*(三跨两临近重点区段!$A:$A=D256),0))="已取消","已取消",INDEX(三跨两临近重点区段!$D:$D,MATCH(1,(MONTH(三跨两临近重点区段!$D:$D)=11)*(三跨两临近重点区段!$A:$A=D256)*(三跨两临近重点区段!$F:$F="现存区段"),0))),"")</f>
        <v/>
      </c>
      <c r="AD256" s="72" t="str">
        <f t="array" ref="AD256">IFERROR(IF(INDEX(三跨两临近重点区段!$F:$F,MATCH(1,(MONTH(三跨两临近重点区段!$D:$D)=11)*(三跨两临近重点区段!$A:$A=D256),0))="已取消","已取消",INDEX(三跨两临近重点区段!$E:$E,MATCH(1,(MONTH(三跨两临近重点区段!$D:$D)=11)*(三跨两临近重点区段!$A:$A=D256)*(三跨两临近重点区段!$F:$F="现存区段"),0))),"")</f>
        <v/>
      </c>
      <c r="AE256" s="284" t="str">
        <f t="array" ref="AE256">IFERROR(IF(INDEX(三跨两临近重点区段!$F:$F,MATCH(1,(MONTH(三跨两临近重点区段!$D:$D)=12)*(三跨两临近重点区段!$A:$A=D256),0))="已取消","已取消",INDEX(三跨两临近重点区段!$D:$D,MATCH(1,(MONTH(三跨两临近重点区段!$D:$D)=12)*(三跨两临近重点区段!$A:$A=D256)*(三跨两临近重点区段!$F:$F="现存区段"),0))),"")</f>
        <v/>
      </c>
      <c r="AF256" s="72" t="str">
        <f t="array" ref="AF256">IFERROR(IF(INDEX(三跨两临近重点区段!$F:$F,MATCH(1,(MONTH(三跨两临近重点区段!$D:$D)=12)*(三跨两临近重点区段!$A:$A=D256),0))="已取消","已取消",INDEX(三跨两临近重点区段!$E:$E,MATCH(1,(MONTH(三跨两临近重点区段!$D:$D)=12)*(三跨两临近重点区段!$A:$A=D256)*(三跨两临近重点区段!$F:$F="现存区段"),0))),"")</f>
        <v/>
      </c>
      <c r="AH256" t="e">
        <f t="array" ref="AH256">INDEX(三跨两临近重点区段!$G:$G,MATCH(D256,三跨两临近重点区段!$A:$A,0))</f>
        <v>#N/A</v>
      </c>
      <c r="AI256" t="e">
        <f>INDEX(三跨两临近重点区段!$J:$J,MATCH(D256,三跨两临近重点区段!$A:$A,0))</f>
        <v>#N/A</v>
      </c>
    </row>
    <row r="257" ht="14.25" spans="1:35">
      <c r="A257" s="263" t="s">
        <v>363</v>
      </c>
      <c r="B257" s="264" t="s">
        <v>2497</v>
      </c>
      <c r="C257" s="263" t="s">
        <v>2203</v>
      </c>
      <c r="D257" s="263" t="s">
        <v>2538</v>
      </c>
      <c r="E257" s="265" t="s">
        <v>2458</v>
      </c>
      <c r="F257" s="264" t="s">
        <v>125</v>
      </c>
      <c r="G257" s="263" t="s">
        <v>399</v>
      </c>
      <c r="H257" s="263" t="s">
        <v>399</v>
      </c>
      <c r="I257" s="288"/>
      <c r="J257" s="196"/>
      <c r="K257" s="196"/>
      <c r="L257" s="196"/>
      <c r="M257" s="270"/>
      <c r="N257" s="270"/>
      <c r="O257" s="33"/>
      <c r="P257" s="107"/>
      <c r="Q257" s="279"/>
      <c r="R257" s="279"/>
      <c r="S257" s="278">
        <v>45457</v>
      </c>
      <c r="T257" s="279" t="s">
        <v>2117</v>
      </c>
      <c r="U257" s="268" t="str">
        <f t="array" ref="U257">IFERROR(IF(INDEX(三跨两临近重点区段!$F:$F,MATCH(1,(MONTH(三跨两临近重点区段!$D:$D)=7)*(三跨两临近重点区段!$A:$A=D257),0))="已取消","已取消",INDEX(三跨两临近重点区段!$D:$D,MATCH(1,(MONTH(三跨两临近重点区段!$D:$D)=7)*(三跨两临近重点区段!$A:$A=D257)*(三跨两临近重点区段!$F:$F="现存区段"),0))),"")</f>
        <v/>
      </c>
      <c r="V257" s="232" t="str">
        <f t="array" ref="V257">IFERROR(IF(INDEX(三跨两临近重点区段!$F:$F,MATCH(1,(MONTH(三跨两临近重点区段!$D:$D)=7)*(三跨两临近重点区段!$A:$A=D257),0))="已取消","已取消",INDEX(三跨两临近重点区段!$E:$E,MATCH(1,(MONTH(三跨两临近重点区段!$D:$D)=7)*(三跨两临近重点区段!$A:$A=D257)*(三跨两临近重点区段!$F:$F="现存区段"),0))),"")</f>
        <v/>
      </c>
      <c r="W257" s="268" t="str">
        <f t="array" ref="W257">IFERROR(IF(INDEX(三跨两临近重点区段!$F:$F,MATCH(1,(MONTH(三跨两临近重点区段!$D:$D)=8)*(三跨两临近重点区段!$A:$A=D257),0))="已取消","已取消",INDEX(三跨两临近重点区段!$D:$D,MATCH(1,(MONTH(三跨两临近重点区段!$D:$D)=8)*(三跨两临近重点区段!$A:$A=D257)*(三跨两临近重点区段!$F:$F="现存区段"),0))),"")</f>
        <v/>
      </c>
      <c r="X257" s="232" t="str">
        <f t="array" ref="X257">IFERROR(IF(INDEX(三跨两临近重点区段!$F:$F,MATCH(1,(MONTH(三跨两临近重点区段!$D:$D)=8)*(三跨两临近重点区段!$A:$A=D257),0))="已取消","已取消",INDEX(三跨两临近重点区段!$E:$E,MATCH(1,(MONTH(三跨两临近重点区段!$D:$D)=8)*(三跨两临近重点区段!$A:$A=D257)*(三跨两临近重点区段!$F:$F="现存区段"),0))),"")</f>
        <v/>
      </c>
      <c r="Y257" s="268" t="str">
        <f t="array" ref="Y257">IFERROR(IF(INDEX(三跨两临近重点区段!$F:$F,MATCH(1,(MONTH(三跨两临近重点区段!$D:$D)=9)*(三跨两临近重点区段!$A:$A=D257),0))="已取消","已取消",INDEX(三跨两临近重点区段!$D:$D,MATCH(1,(MONTH(三跨两临近重点区段!$D:$D)=9)*(三跨两临近重点区段!$A:$A=D257)*(三跨两临近重点区段!$F:$F="现存区段"),0))),"")</f>
        <v/>
      </c>
      <c r="Z257" s="232" t="str">
        <f t="array" ref="Z257">IFERROR(IF(INDEX(三跨两临近重点区段!$F:$F,MATCH(1,(MONTH(三跨两临近重点区段!$D:$D)=9)*(三跨两临近重点区段!$A:$A=D257),0))="已取消","已取消",INDEX(三跨两临近重点区段!$E:$E,MATCH(1,(MONTH(三跨两临近重点区段!$D:$D)=9)*(三跨两临近重点区段!$A:$A=D257)*(三跨两临近重点区段!$F:$F="现存区段"),0))),"")</f>
        <v/>
      </c>
      <c r="AA257" s="268" t="str">
        <f t="array" ref="AA257">IFERROR(IF(INDEX(三跨两临近重点区段!$F:$F,MATCH(1,(MONTH(三跨两临近重点区段!$D:$D)=10)*(三跨两临近重点区段!$A:$A=D257),0))="已取消","已取消",INDEX(三跨两临近重点区段!$D:$D,MATCH(1,(MONTH(三跨两临近重点区段!$D:$D)=10)*(三跨两临近重点区段!$A:$A=D257)*(三跨两临近重点区段!$F:$F="现存区段"),0))),"")</f>
        <v/>
      </c>
      <c r="AB257" s="72" t="str">
        <f t="array" ref="AB257">IFERROR(IF(INDEX(三跨两临近重点区段!$F:$F,MATCH(1,(MONTH(三跨两临近重点区段!$D:$D)=10)*(三跨两临近重点区段!$A:$A=D257),0))="已取消","已取消",INDEX(三跨两临近重点区段!$E:$E,MATCH(1,(MONTH(三跨两临近重点区段!$D:$D)=10)*(三跨两临近重点区段!$A:$A=D257)*(三跨两临近重点区段!$F:$F="现存区段"),0))),"")</f>
        <v/>
      </c>
      <c r="AC257" s="284" t="str">
        <f t="array" ref="AC257">IFERROR(IF(INDEX(三跨两临近重点区段!$F:$F,MATCH(1,(MONTH(三跨两临近重点区段!$D:$D)=11)*(三跨两临近重点区段!$A:$A=D257),0))="已取消","已取消",INDEX(三跨两临近重点区段!$D:$D,MATCH(1,(MONTH(三跨两临近重点区段!$D:$D)=11)*(三跨两临近重点区段!$A:$A=D257)*(三跨两临近重点区段!$F:$F="现存区段"),0))),"")</f>
        <v/>
      </c>
      <c r="AD257" s="72" t="str">
        <f t="array" ref="AD257">IFERROR(IF(INDEX(三跨两临近重点区段!$F:$F,MATCH(1,(MONTH(三跨两临近重点区段!$D:$D)=11)*(三跨两临近重点区段!$A:$A=D257),0))="已取消","已取消",INDEX(三跨两临近重点区段!$E:$E,MATCH(1,(MONTH(三跨两临近重点区段!$D:$D)=11)*(三跨两临近重点区段!$A:$A=D257)*(三跨两临近重点区段!$F:$F="现存区段"),0))),"")</f>
        <v/>
      </c>
      <c r="AE257" s="284" t="str">
        <f t="array" ref="AE257">IFERROR(IF(INDEX(三跨两临近重点区段!$F:$F,MATCH(1,(MONTH(三跨两临近重点区段!$D:$D)=12)*(三跨两临近重点区段!$A:$A=D257),0))="已取消","已取消",INDEX(三跨两临近重点区段!$D:$D,MATCH(1,(MONTH(三跨两临近重点区段!$D:$D)=12)*(三跨两临近重点区段!$A:$A=D257)*(三跨两临近重点区段!$F:$F="现存区段"),0))),"")</f>
        <v/>
      </c>
      <c r="AF257" s="72" t="str">
        <f t="array" ref="AF257">IFERROR(IF(INDEX(三跨两临近重点区段!$F:$F,MATCH(1,(MONTH(三跨两临近重点区段!$D:$D)=12)*(三跨两临近重点区段!$A:$A=D257),0))="已取消","已取消",INDEX(三跨两临近重点区段!$E:$E,MATCH(1,(MONTH(三跨两临近重点区段!$D:$D)=12)*(三跨两临近重点区段!$A:$A=D257)*(三跨两临近重点区段!$F:$F="现存区段"),0))),"")</f>
        <v/>
      </c>
      <c r="AH257" t="e">
        <f t="array" ref="AH257">INDEX(三跨两临近重点区段!$G:$G,MATCH(D257,三跨两临近重点区段!$A:$A,0))</f>
        <v>#N/A</v>
      </c>
      <c r="AI257" t="e">
        <f>INDEX(三跨两临近重点区段!$J:$J,MATCH(D257,三跨两临近重点区段!$A:$A,0))</f>
        <v>#N/A</v>
      </c>
    </row>
    <row r="258" ht="14.25" spans="1:35">
      <c r="A258" s="263" t="s">
        <v>150</v>
      </c>
      <c r="B258" s="264" t="s">
        <v>2536</v>
      </c>
      <c r="C258" s="263" t="s">
        <v>2465</v>
      </c>
      <c r="D258" s="263" t="s">
        <v>2539</v>
      </c>
      <c r="E258" s="265" t="s">
        <v>2458</v>
      </c>
      <c r="F258" s="264" t="s">
        <v>125</v>
      </c>
      <c r="G258" s="263" t="s">
        <v>445</v>
      </c>
      <c r="H258" s="263" t="s">
        <v>445</v>
      </c>
      <c r="I258" s="288"/>
      <c r="J258" s="196"/>
      <c r="K258" s="196"/>
      <c r="L258" s="196"/>
      <c r="M258" s="270"/>
      <c r="N258" s="270"/>
      <c r="O258" s="33"/>
      <c r="P258" s="107"/>
      <c r="Q258" s="279"/>
      <c r="R258" s="279"/>
      <c r="S258" s="282">
        <v>45464.6930555556</v>
      </c>
      <c r="T258" s="279" t="s">
        <v>2117</v>
      </c>
      <c r="U258" s="268" t="str">
        <f t="array" ref="U258">IFERROR(IF(INDEX(三跨两临近重点区段!$F:$F,MATCH(1,(MONTH(三跨两临近重点区段!$D:$D)=7)*(三跨两临近重点区段!$A:$A=D258),0))="已取消","已取消",INDEX(三跨两临近重点区段!$D:$D,MATCH(1,(MONTH(三跨两临近重点区段!$D:$D)=7)*(三跨两临近重点区段!$A:$A=D258)*(三跨两临近重点区段!$F:$F="现存区段"),0))),"")</f>
        <v/>
      </c>
      <c r="V258" s="232" t="str">
        <f t="array" ref="V258">IFERROR(IF(INDEX(三跨两临近重点区段!$F:$F,MATCH(1,(MONTH(三跨两临近重点区段!$D:$D)=7)*(三跨两临近重点区段!$A:$A=D258),0))="已取消","已取消",INDEX(三跨两临近重点区段!$E:$E,MATCH(1,(MONTH(三跨两临近重点区段!$D:$D)=7)*(三跨两临近重点区段!$A:$A=D258)*(三跨两临近重点区段!$F:$F="现存区段"),0))),"")</f>
        <v/>
      </c>
      <c r="W258" s="268" t="str">
        <f t="array" ref="W258">IFERROR(IF(INDEX(三跨两临近重点区段!$F:$F,MATCH(1,(MONTH(三跨两临近重点区段!$D:$D)=8)*(三跨两临近重点区段!$A:$A=D258),0))="已取消","已取消",INDEX(三跨两临近重点区段!$D:$D,MATCH(1,(MONTH(三跨两临近重点区段!$D:$D)=8)*(三跨两临近重点区段!$A:$A=D258)*(三跨两临近重点区段!$F:$F="现存区段"),0))),"")</f>
        <v/>
      </c>
      <c r="X258" s="232" t="str">
        <f t="array" ref="X258">IFERROR(IF(INDEX(三跨两临近重点区段!$F:$F,MATCH(1,(MONTH(三跨两临近重点区段!$D:$D)=8)*(三跨两临近重点区段!$A:$A=D258),0))="已取消","已取消",INDEX(三跨两临近重点区段!$E:$E,MATCH(1,(MONTH(三跨两临近重点区段!$D:$D)=8)*(三跨两临近重点区段!$A:$A=D258)*(三跨两临近重点区段!$F:$F="现存区段"),0))),"")</f>
        <v/>
      </c>
      <c r="Y258" s="268" t="str">
        <f t="array" ref="Y258">IFERROR(IF(INDEX(三跨两临近重点区段!$F:$F,MATCH(1,(MONTH(三跨两临近重点区段!$D:$D)=9)*(三跨两临近重点区段!$A:$A=D258),0))="已取消","已取消",INDEX(三跨两临近重点区段!$D:$D,MATCH(1,(MONTH(三跨两临近重点区段!$D:$D)=9)*(三跨两临近重点区段!$A:$A=D258)*(三跨两临近重点区段!$F:$F="现存区段"),0))),"")</f>
        <v/>
      </c>
      <c r="Z258" s="232" t="str">
        <f t="array" ref="Z258">IFERROR(IF(INDEX(三跨两临近重点区段!$F:$F,MATCH(1,(MONTH(三跨两临近重点区段!$D:$D)=9)*(三跨两临近重点区段!$A:$A=D258),0))="已取消","已取消",INDEX(三跨两临近重点区段!$E:$E,MATCH(1,(MONTH(三跨两临近重点区段!$D:$D)=9)*(三跨两临近重点区段!$A:$A=D258)*(三跨两临近重点区段!$F:$F="现存区段"),0))),"")</f>
        <v/>
      </c>
      <c r="AA258" s="268" t="str">
        <f t="array" ref="AA258">IFERROR(IF(INDEX(三跨两临近重点区段!$F:$F,MATCH(1,(MONTH(三跨两临近重点区段!$D:$D)=10)*(三跨两临近重点区段!$A:$A=D258),0))="已取消","已取消",INDEX(三跨两临近重点区段!$D:$D,MATCH(1,(MONTH(三跨两临近重点区段!$D:$D)=10)*(三跨两临近重点区段!$A:$A=D258)*(三跨两临近重点区段!$F:$F="现存区段"),0))),"")</f>
        <v/>
      </c>
      <c r="AB258" s="72" t="str">
        <f t="array" ref="AB258">IFERROR(IF(INDEX(三跨两临近重点区段!$F:$F,MATCH(1,(MONTH(三跨两临近重点区段!$D:$D)=10)*(三跨两临近重点区段!$A:$A=D258),0))="已取消","已取消",INDEX(三跨两临近重点区段!$E:$E,MATCH(1,(MONTH(三跨两临近重点区段!$D:$D)=10)*(三跨两临近重点区段!$A:$A=D258)*(三跨两临近重点区段!$F:$F="现存区段"),0))),"")</f>
        <v/>
      </c>
      <c r="AC258" s="284" t="str">
        <f t="array" ref="AC258">IFERROR(IF(INDEX(三跨两临近重点区段!$F:$F,MATCH(1,(MONTH(三跨两临近重点区段!$D:$D)=11)*(三跨两临近重点区段!$A:$A=D258),0))="已取消","已取消",INDEX(三跨两临近重点区段!$D:$D,MATCH(1,(MONTH(三跨两临近重点区段!$D:$D)=11)*(三跨两临近重点区段!$A:$A=D258)*(三跨两临近重点区段!$F:$F="现存区段"),0))),"")</f>
        <v/>
      </c>
      <c r="AD258" s="72" t="str">
        <f t="array" ref="AD258">IFERROR(IF(INDEX(三跨两临近重点区段!$F:$F,MATCH(1,(MONTH(三跨两临近重点区段!$D:$D)=11)*(三跨两临近重点区段!$A:$A=D258),0))="已取消","已取消",INDEX(三跨两临近重点区段!$E:$E,MATCH(1,(MONTH(三跨两临近重点区段!$D:$D)=11)*(三跨两临近重点区段!$A:$A=D258)*(三跨两临近重点区段!$F:$F="现存区段"),0))),"")</f>
        <v/>
      </c>
      <c r="AE258" s="284" t="str">
        <f t="array" ref="AE258">IFERROR(IF(INDEX(三跨两临近重点区段!$F:$F,MATCH(1,(MONTH(三跨两临近重点区段!$D:$D)=12)*(三跨两临近重点区段!$A:$A=D258),0))="已取消","已取消",INDEX(三跨两临近重点区段!$D:$D,MATCH(1,(MONTH(三跨两临近重点区段!$D:$D)=12)*(三跨两临近重点区段!$A:$A=D258)*(三跨两临近重点区段!$F:$F="现存区段"),0))),"")</f>
        <v/>
      </c>
      <c r="AF258" s="72" t="str">
        <f t="array" ref="AF258">IFERROR(IF(INDEX(三跨两临近重点区段!$F:$F,MATCH(1,(MONTH(三跨两临近重点区段!$D:$D)=12)*(三跨两临近重点区段!$A:$A=D258),0))="已取消","已取消",INDEX(三跨两临近重点区段!$E:$E,MATCH(1,(MONTH(三跨两临近重点区段!$D:$D)=12)*(三跨两临近重点区段!$A:$A=D258)*(三跨两临近重点区段!$F:$F="现存区段"),0))),"")</f>
        <v/>
      </c>
      <c r="AH258" t="e">
        <f t="array" ref="AH258">INDEX(三跨两临近重点区段!$G:$G,MATCH(D258,三跨两临近重点区段!$A:$A,0))</f>
        <v>#N/A</v>
      </c>
      <c r="AI258" t="e">
        <f>INDEX(三跨两临近重点区段!$J:$J,MATCH(D258,三跨两临近重点区段!$A:$A,0))</f>
        <v>#N/A</v>
      </c>
    </row>
    <row r="259" ht="14.25" spans="1:35">
      <c r="A259" s="263" t="s">
        <v>363</v>
      </c>
      <c r="B259" s="264" t="s">
        <v>2494</v>
      </c>
      <c r="C259" s="263" t="s">
        <v>2316</v>
      </c>
      <c r="D259" s="263" t="s">
        <v>2540</v>
      </c>
      <c r="E259" s="265" t="s">
        <v>2458</v>
      </c>
      <c r="F259" s="264" t="s">
        <v>125</v>
      </c>
      <c r="G259" s="263" t="s">
        <v>399</v>
      </c>
      <c r="H259" s="263" t="s">
        <v>399</v>
      </c>
      <c r="I259" s="288"/>
      <c r="J259" s="196"/>
      <c r="K259" s="196"/>
      <c r="L259" s="196"/>
      <c r="M259" s="270"/>
      <c r="N259" s="270"/>
      <c r="O259" s="33"/>
      <c r="P259" s="107"/>
      <c r="Q259" s="279"/>
      <c r="R259" s="279"/>
      <c r="S259" s="278">
        <v>45457</v>
      </c>
      <c r="T259" s="279" t="s">
        <v>2117</v>
      </c>
      <c r="U259" s="268" t="str">
        <f t="array" ref="U259">IFERROR(IF(INDEX(三跨两临近重点区段!$F:$F,MATCH(1,(MONTH(三跨两临近重点区段!$D:$D)=7)*(三跨两临近重点区段!$A:$A=D259),0))="已取消","已取消",INDEX(三跨两临近重点区段!$D:$D,MATCH(1,(MONTH(三跨两临近重点区段!$D:$D)=7)*(三跨两临近重点区段!$A:$A=D259)*(三跨两临近重点区段!$F:$F="现存区段"),0))),"")</f>
        <v/>
      </c>
      <c r="V259" s="232" t="str">
        <f t="array" ref="V259">IFERROR(IF(INDEX(三跨两临近重点区段!$F:$F,MATCH(1,(MONTH(三跨两临近重点区段!$D:$D)=7)*(三跨两临近重点区段!$A:$A=D259),0))="已取消","已取消",INDEX(三跨两临近重点区段!$E:$E,MATCH(1,(MONTH(三跨两临近重点区段!$D:$D)=7)*(三跨两临近重点区段!$A:$A=D259)*(三跨两临近重点区段!$F:$F="现存区段"),0))),"")</f>
        <v/>
      </c>
      <c r="W259" s="268" t="str">
        <f t="array" ref="W259">IFERROR(IF(INDEX(三跨两临近重点区段!$F:$F,MATCH(1,(MONTH(三跨两临近重点区段!$D:$D)=8)*(三跨两临近重点区段!$A:$A=D259),0))="已取消","已取消",INDEX(三跨两临近重点区段!$D:$D,MATCH(1,(MONTH(三跨两临近重点区段!$D:$D)=8)*(三跨两临近重点区段!$A:$A=D259)*(三跨两临近重点区段!$F:$F="现存区段"),0))),"")</f>
        <v/>
      </c>
      <c r="X259" s="232" t="str">
        <f t="array" ref="X259">IFERROR(IF(INDEX(三跨两临近重点区段!$F:$F,MATCH(1,(MONTH(三跨两临近重点区段!$D:$D)=8)*(三跨两临近重点区段!$A:$A=D259),0))="已取消","已取消",INDEX(三跨两临近重点区段!$E:$E,MATCH(1,(MONTH(三跨两临近重点区段!$D:$D)=8)*(三跨两临近重点区段!$A:$A=D259)*(三跨两临近重点区段!$F:$F="现存区段"),0))),"")</f>
        <v/>
      </c>
      <c r="Y259" s="268" t="str">
        <f t="array" ref="Y259">IFERROR(IF(INDEX(三跨两临近重点区段!$F:$F,MATCH(1,(MONTH(三跨两临近重点区段!$D:$D)=9)*(三跨两临近重点区段!$A:$A=D259),0))="已取消","已取消",INDEX(三跨两临近重点区段!$D:$D,MATCH(1,(MONTH(三跨两临近重点区段!$D:$D)=9)*(三跨两临近重点区段!$A:$A=D259)*(三跨两临近重点区段!$F:$F="现存区段"),0))),"")</f>
        <v/>
      </c>
      <c r="Z259" s="232" t="str">
        <f t="array" ref="Z259">IFERROR(IF(INDEX(三跨两临近重点区段!$F:$F,MATCH(1,(MONTH(三跨两临近重点区段!$D:$D)=9)*(三跨两临近重点区段!$A:$A=D259),0))="已取消","已取消",INDEX(三跨两临近重点区段!$E:$E,MATCH(1,(MONTH(三跨两临近重点区段!$D:$D)=9)*(三跨两临近重点区段!$A:$A=D259)*(三跨两临近重点区段!$F:$F="现存区段"),0))),"")</f>
        <v/>
      </c>
      <c r="AA259" s="268" t="str">
        <f t="array" ref="AA259">IFERROR(IF(INDEX(三跨两临近重点区段!$F:$F,MATCH(1,(MONTH(三跨两临近重点区段!$D:$D)=10)*(三跨两临近重点区段!$A:$A=D259),0))="已取消","已取消",INDEX(三跨两临近重点区段!$D:$D,MATCH(1,(MONTH(三跨两临近重点区段!$D:$D)=10)*(三跨两临近重点区段!$A:$A=D259)*(三跨两临近重点区段!$F:$F="现存区段"),0))),"")</f>
        <v/>
      </c>
      <c r="AB259" s="72" t="str">
        <f t="array" ref="AB259">IFERROR(IF(INDEX(三跨两临近重点区段!$F:$F,MATCH(1,(MONTH(三跨两临近重点区段!$D:$D)=10)*(三跨两临近重点区段!$A:$A=D259),0))="已取消","已取消",INDEX(三跨两临近重点区段!$E:$E,MATCH(1,(MONTH(三跨两临近重点区段!$D:$D)=10)*(三跨两临近重点区段!$A:$A=D259)*(三跨两临近重点区段!$F:$F="现存区段"),0))),"")</f>
        <v/>
      </c>
      <c r="AC259" s="284" t="str">
        <f t="array" ref="AC259">IFERROR(IF(INDEX(三跨两临近重点区段!$F:$F,MATCH(1,(MONTH(三跨两临近重点区段!$D:$D)=11)*(三跨两临近重点区段!$A:$A=D259),0))="已取消","已取消",INDEX(三跨两临近重点区段!$D:$D,MATCH(1,(MONTH(三跨两临近重点区段!$D:$D)=11)*(三跨两临近重点区段!$A:$A=D259)*(三跨两临近重点区段!$F:$F="现存区段"),0))),"")</f>
        <v/>
      </c>
      <c r="AD259" s="72" t="str">
        <f t="array" ref="AD259">IFERROR(IF(INDEX(三跨两临近重点区段!$F:$F,MATCH(1,(MONTH(三跨两临近重点区段!$D:$D)=11)*(三跨两临近重点区段!$A:$A=D259),0))="已取消","已取消",INDEX(三跨两临近重点区段!$E:$E,MATCH(1,(MONTH(三跨两临近重点区段!$D:$D)=11)*(三跨两临近重点区段!$A:$A=D259)*(三跨两临近重点区段!$F:$F="现存区段"),0))),"")</f>
        <v/>
      </c>
      <c r="AE259" s="284" t="str">
        <f t="array" ref="AE259">IFERROR(IF(INDEX(三跨两临近重点区段!$F:$F,MATCH(1,(MONTH(三跨两临近重点区段!$D:$D)=12)*(三跨两临近重点区段!$A:$A=D259),0))="已取消","已取消",INDEX(三跨两临近重点区段!$D:$D,MATCH(1,(MONTH(三跨两临近重点区段!$D:$D)=12)*(三跨两临近重点区段!$A:$A=D259)*(三跨两临近重点区段!$F:$F="现存区段"),0))),"")</f>
        <v/>
      </c>
      <c r="AF259" s="72" t="str">
        <f t="array" ref="AF259">IFERROR(IF(INDEX(三跨两临近重点区段!$F:$F,MATCH(1,(MONTH(三跨两临近重点区段!$D:$D)=12)*(三跨两临近重点区段!$A:$A=D259),0))="已取消","已取消",INDEX(三跨两临近重点区段!$E:$E,MATCH(1,(MONTH(三跨两临近重点区段!$D:$D)=12)*(三跨两临近重点区段!$A:$A=D259)*(三跨两临近重点区段!$F:$F="现存区段"),0))),"")</f>
        <v/>
      </c>
      <c r="AH259" t="e">
        <f t="array" ref="AH259">INDEX(三跨两临近重点区段!$G:$G,MATCH(D259,三跨两临近重点区段!$A:$A,0))</f>
        <v>#N/A</v>
      </c>
      <c r="AI259" t="e">
        <f>INDEX(三跨两临近重点区段!$J:$J,MATCH(D259,三跨两临近重点区段!$A:$A,0))</f>
        <v>#N/A</v>
      </c>
    </row>
    <row r="260" ht="14.25" spans="1:35">
      <c r="A260" s="263" t="s">
        <v>150</v>
      </c>
      <c r="B260" s="264" t="s">
        <v>2536</v>
      </c>
      <c r="C260" s="263" t="s">
        <v>2326</v>
      </c>
      <c r="D260" s="263" t="s">
        <v>2541</v>
      </c>
      <c r="E260" s="265" t="s">
        <v>2458</v>
      </c>
      <c r="F260" s="264" t="s">
        <v>125</v>
      </c>
      <c r="G260" s="263" t="s">
        <v>445</v>
      </c>
      <c r="H260" s="263" t="s">
        <v>445</v>
      </c>
      <c r="I260" s="288"/>
      <c r="J260" s="196"/>
      <c r="K260" s="196"/>
      <c r="L260" s="196"/>
      <c r="M260" s="270"/>
      <c r="N260" s="270"/>
      <c r="O260" s="33"/>
      <c r="P260" s="107"/>
      <c r="Q260" s="279"/>
      <c r="R260" s="279"/>
      <c r="S260" s="282">
        <v>45464.6930555556</v>
      </c>
      <c r="T260" s="279" t="s">
        <v>2117</v>
      </c>
      <c r="U260" s="268" t="str">
        <f t="array" ref="U260">IFERROR(IF(INDEX(三跨两临近重点区段!$F:$F,MATCH(1,(MONTH(三跨两临近重点区段!$D:$D)=7)*(三跨两临近重点区段!$A:$A=D260),0))="已取消","已取消",INDEX(三跨两临近重点区段!$D:$D,MATCH(1,(MONTH(三跨两临近重点区段!$D:$D)=7)*(三跨两临近重点区段!$A:$A=D260)*(三跨两临近重点区段!$F:$F="现存区段"),0))),"")</f>
        <v/>
      </c>
      <c r="V260" s="232" t="str">
        <f t="array" ref="V260">IFERROR(IF(INDEX(三跨两临近重点区段!$F:$F,MATCH(1,(MONTH(三跨两临近重点区段!$D:$D)=7)*(三跨两临近重点区段!$A:$A=D260),0))="已取消","已取消",INDEX(三跨两临近重点区段!$E:$E,MATCH(1,(MONTH(三跨两临近重点区段!$D:$D)=7)*(三跨两临近重点区段!$A:$A=D260)*(三跨两临近重点区段!$F:$F="现存区段"),0))),"")</f>
        <v/>
      </c>
      <c r="W260" s="268" t="str">
        <f t="array" ref="W260">IFERROR(IF(INDEX(三跨两临近重点区段!$F:$F,MATCH(1,(MONTH(三跨两临近重点区段!$D:$D)=8)*(三跨两临近重点区段!$A:$A=D260),0))="已取消","已取消",INDEX(三跨两临近重点区段!$D:$D,MATCH(1,(MONTH(三跨两临近重点区段!$D:$D)=8)*(三跨两临近重点区段!$A:$A=D260)*(三跨两临近重点区段!$F:$F="现存区段"),0))),"")</f>
        <v/>
      </c>
      <c r="X260" s="232" t="str">
        <f t="array" ref="X260">IFERROR(IF(INDEX(三跨两临近重点区段!$F:$F,MATCH(1,(MONTH(三跨两临近重点区段!$D:$D)=8)*(三跨两临近重点区段!$A:$A=D260),0))="已取消","已取消",INDEX(三跨两临近重点区段!$E:$E,MATCH(1,(MONTH(三跨两临近重点区段!$D:$D)=8)*(三跨两临近重点区段!$A:$A=D260)*(三跨两临近重点区段!$F:$F="现存区段"),0))),"")</f>
        <v/>
      </c>
      <c r="Y260" s="268" t="str">
        <f t="array" ref="Y260">IFERROR(IF(INDEX(三跨两临近重点区段!$F:$F,MATCH(1,(MONTH(三跨两临近重点区段!$D:$D)=9)*(三跨两临近重点区段!$A:$A=D260),0))="已取消","已取消",INDEX(三跨两临近重点区段!$D:$D,MATCH(1,(MONTH(三跨两临近重点区段!$D:$D)=9)*(三跨两临近重点区段!$A:$A=D260)*(三跨两临近重点区段!$F:$F="现存区段"),0))),"")</f>
        <v/>
      </c>
      <c r="Z260" s="232" t="str">
        <f t="array" ref="Z260">IFERROR(IF(INDEX(三跨两临近重点区段!$F:$F,MATCH(1,(MONTH(三跨两临近重点区段!$D:$D)=9)*(三跨两临近重点区段!$A:$A=D260),0))="已取消","已取消",INDEX(三跨两临近重点区段!$E:$E,MATCH(1,(MONTH(三跨两临近重点区段!$D:$D)=9)*(三跨两临近重点区段!$A:$A=D260)*(三跨两临近重点区段!$F:$F="现存区段"),0))),"")</f>
        <v/>
      </c>
      <c r="AA260" s="268" t="str">
        <f t="array" ref="AA260">IFERROR(IF(INDEX(三跨两临近重点区段!$F:$F,MATCH(1,(MONTH(三跨两临近重点区段!$D:$D)=10)*(三跨两临近重点区段!$A:$A=D260),0))="已取消","已取消",INDEX(三跨两临近重点区段!$D:$D,MATCH(1,(MONTH(三跨两临近重点区段!$D:$D)=10)*(三跨两临近重点区段!$A:$A=D260)*(三跨两临近重点区段!$F:$F="现存区段"),0))),"")</f>
        <v/>
      </c>
      <c r="AB260" s="72" t="str">
        <f t="array" ref="AB260">IFERROR(IF(INDEX(三跨两临近重点区段!$F:$F,MATCH(1,(MONTH(三跨两临近重点区段!$D:$D)=10)*(三跨两临近重点区段!$A:$A=D260),0))="已取消","已取消",INDEX(三跨两临近重点区段!$E:$E,MATCH(1,(MONTH(三跨两临近重点区段!$D:$D)=10)*(三跨两临近重点区段!$A:$A=D260)*(三跨两临近重点区段!$F:$F="现存区段"),0))),"")</f>
        <v/>
      </c>
      <c r="AC260" s="284" t="str">
        <f t="array" ref="AC260">IFERROR(IF(INDEX(三跨两临近重点区段!$F:$F,MATCH(1,(MONTH(三跨两临近重点区段!$D:$D)=11)*(三跨两临近重点区段!$A:$A=D260),0))="已取消","已取消",INDEX(三跨两临近重点区段!$D:$D,MATCH(1,(MONTH(三跨两临近重点区段!$D:$D)=11)*(三跨两临近重点区段!$A:$A=D260)*(三跨两临近重点区段!$F:$F="现存区段"),0))),"")</f>
        <v/>
      </c>
      <c r="AD260" s="72" t="str">
        <f t="array" ref="AD260">IFERROR(IF(INDEX(三跨两临近重点区段!$F:$F,MATCH(1,(MONTH(三跨两临近重点区段!$D:$D)=11)*(三跨两临近重点区段!$A:$A=D260),0))="已取消","已取消",INDEX(三跨两临近重点区段!$E:$E,MATCH(1,(MONTH(三跨两临近重点区段!$D:$D)=11)*(三跨两临近重点区段!$A:$A=D260)*(三跨两临近重点区段!$F:$F="现存区段"),0))),"")</f>
        <v/>
      </c>
      <c r="AE260" s="284" t="str">
        <f t="array" ref="AE260">IFERROR(IF(INDEX(三跨两临近重点区段!$F:$F,MATCH(1,(MONTH(三跨两临近重点区段!$D:$D)=12)*(三跨两临近重点区段!$A:$A=D260),0))="已取消","已取消",INDEX(三跨两临近重点区段!$D:$D,MATCH(1,(MONTH(三跨两临近重点区段!$D:$D)=12)*(三跨两临近重点区段!$A:$A=D260)*(三跨两临近重点区段!$F:$F="现存区段"),0))),"")</f>
        <v/>
      </c>
      <c r="AF260" s="72" t="str">
        <f t="array" ref="AF260">IFERROR(IF(INDEX(三跨两临近重点区段!$F:$F,MATCH(1,(MONTH(三跨两临近重点区段!$D:$D)=12)*(三跨两临近重点区段!$A:$A=D260),0))="已取消","已取消",INDEX(三跨两临近重点区段!$E:$E,MATCH(1,(MONTH(三跨两临近重点区段!$D:$D)=12)*(三跨两临近重点区段!$A:$A=D260)*(三跨两临近重点区段!$F:$F="现存区段"),0))),"")</f>
        <v/>
      </c>
      <c r="AH260" t="e">
        <f t="array" ref="AH260">INDEX(三跨两临近重点区段!$G:$G,MATCH(D260,三跨两临近重点区段!$A:$A,0))</f>
        <v>#N/A</v>
      </c>
      <c r="AI260" t="e">
        <f>INDEX(三跨两临近重点区段!$J:$J,MATCH(D260,三跨两临近重点区段!$A:$A,0))</f>
        <v>#N/A</v>
      </c>
    </row>
    <row r="261" ht="14.25" spans="1:35">
      <c r="A261" s="263" t="s">
        <v>363</v>
      </c>
      <c r="B261" s="264" t="s">
        <v>2497</v>
      </c>
      <c r="C261" s="263" t="s">
        <v>2316</v>
      </c>
      <c r="D261" s="263" t="s">
        <v>2542</v>
      </c>
      <c r="E261" s="265" t="s">
        <v>2458</v>
      </c>
      <c r="F261" s="264" t="s">
        <v>125</v>
      </c>
      <c r="G261" s="263" t="s">
        <v>399</v>
      </c>
      <c r="H261" s="263" t="s">
        <v>399</v>
      </c>
      <c r="I261" s="288"/>
      <c r="J261" s="196"/>
      <c r="K261" s="196"/>
      <c r="L261" s="196"/>
      <c r="M261" s="270"/>
      <c r="N261" s="270"/>
      <c r="O261" s="33"/>
      <c r="P261" s="107"/>
      <c r="Q261" s="279"/>
      <c r="R261" s="279"/>
      <c r="S261" s="278">
        <v>45457</v>
      </c>
      <c r="T261" s="279" t="s">
        <v>2117</v>
      </c>
      <c r="U261" s="268" t="str">
        <f t="array" ref="U261">IFERROR(IF(INDEX(三跨两临近重点区段!$F:$F,MATCH(1,(MONTH(三跨两临近重点区段!$D:$D)=7)*(三跨两临近重点区段!$A:$A=D261),0))="已取消","已取消",INDEX(三跨两临近重点区段!$D:$D,MATCH(1,(MONTH(三跨两临近重点区段!$D:$D)=7)*(三跨两临近重点区段!$A:$A=D261)*(三跨两临近重点区段!$F:$F="现存区段"),0))),"")</f>
        <v/>
      </c>
      <c r="V261" s="232" t="str">
        <f t="array" ref="V261">IFERROR(IF(INDEX(三跨两临近重点区段!$F:$F,MATCH(1,(MONTH(三跨两临近重点区段!$D:$D)=7)*(三跨两临近重点区段!$A:$A=D261),0))="已取消","已取消",INDEX(三跨两临近重点区段!$E:$E,MATCH(1,(MONTH(三跨两临近重点区段!$D:$D)=7)*(三跨两临近重点区段!$A:$A=D261)*(三跨两临近重点区段!$F:$F="现存区段"),0))),"")</f>
        <v/>
      </c>
      <c r="W261" s="268" t="str">
        <f t="array" ref="W261">IFERROR(IF(INDEX(三跨两临近重点区段!$F:$F,MATCH(1,(MONTH(三跨两临近重点区段!$D:$D)=8)*(三跨两临近重点区段!$A:$A=D261),0))="已取消","已取消",INDEX(三跨两临近重点区段!$D:$D,MATCH(1,(MONTH(三跨两临近重点区段!$D:$D)=8)*(三跨两临近重点区段!$A:$A=D261)*(三跨两临近重点区段!$F:$F="现存区段"),0))),"")</f>
        <v/>
      </c>
      <c r="X261" s="232" t="str">
        <f t="array" ref="X261">IFERROR(IF(INDEX(三跨两临近重点区段!$F:$F,MATCH(1,(MONTH(三跨两临近重点区段!$D:$D)=8)*(三跨两临近重点区段!$A:$A=D261),0))="已取消","已取消",INDEX(三跨两临近重点区段!$E:$E,MATCH(1,(MONTH(三跨两临近重点区段!$D:$D)=8)*(三跨两临近重点区段!$A:$A=D261)*(三跨两临近重点区段!$F:$F="现存区段"),0))),"")</f>
        <v/>
      </c>
      <c r="Y261" s="268" t="str">
        <f t="array" ref="Y261">IFERROR(IF(INDEX(三跨两临近重点区段!$F:$F,MATCH(1,(MONTH(三跨两临近重点区段!$D:$D)=9)*(三跨两临近重点区段!$A:$A=D261),0))="已取消","已取消",INDEX(三跨两临近重点区段!$D:$D,MATCH(1,(MONTH(三跨两临近重点区段!$D:$D)=9)*(三跨两临近重点区段!$A:$A=D261)*(三跨两临近重点区段!$F:$F="现存区段"),0))),"")</f>
        <v/>
      </c>
      <c r="Z261" s="232" t="str">
        <f t="array" ref="Z261">IFERROR(IF(INDEX(三跨两临近重点区段!$F:$F,MATCH(1,(MONTH(三跨两临近重点区段!$D:$D)=9)*(三跨两临近重点区段!$A:$A=D261),0))="已取消","已取消",INDEX(三跨两临近重点区段!$E:$E,MATCH(1,(MONTH(三跨两临近重点区段!$D:$D)=9)*(三跨两临近重点区段!$A:$A=D261)*(三跨两临近重点区段!$F:$F="现存区段"),0))),"")</f>
        <v/>
      </c>
      <c r="AA261" s="268" t="str">
        <f t="array" ref="AA261">IFERROR(IF(INDEX(三跨两临近重点区段!$F:$F,MATCH(1,(MONTH(三跨两临近重点区段!$D:$D)=10)*(三跨两临近重点区段!$A:$A=D261),0))="已取消","已取消",INDEX(三跨两临近重点区段!$D:$D,MATCH(1,(MONTH(三跨两临近重点区段!$D:$D)=10)*(三跨两临近重点区段!$A:$A=D261)*(三跨两临近重点区段!$F:$F="现存区段"),0))),"")</f>
        <v/>
      </c>
      <c r="AB261" s="72" t="str">
        <f t="array" ref="AB261">IFERROR(IF(INDEX(三跨两临近重点区段!$F:$F,MATCH(1,(MONTH(三跨两临近重点区段!$D:$D)=10)*(三跨两临近重点区段!$A:$A=D261),0))="已取消","已取消",INDEX(三跨两临近重点区段!$E:$E,MATCH(1,(MONTH(三跨两临近重点区段!$D:$D)=10)*(三跨两临近重点区段!$A:$A=D261)*(三跨两临近重点区段!$F:$F="现存区段"),0))),"")</f>
        <v/>
      </c>
      <c r="AC261" s="284" t="str">
        <f t="array" ref="AC261">IFERROR(IF(INDEX(三跨两临近重点区段!$F:$F,MATCH(1,(MONTH(三跨两临近重点区段!$D:$D)=11)*(三跨两临近重点区段!$A:$A=D261),0))="已取消","已取消",INDEX(三跨两临近重点区段!$D:$D,MATCH(1,(MONTH(三跨两临近重点区段!$D:$D)=11)*(三跨两临近重点区段!$A:$A=D261)*(三跨两临近重点区段!$F:$F="现存区段"),0))),"")</f>
        <v/>
      </c>
      <c r="AD261" s="72" t="str">
        <f t="array" ref="AD261">IFERROR(IF(INDEX(三跨两临近重点区段!$F:$F,MATCH(1,(MONTH(三跨两临近重点区段!$D:$D)=11)*(三跨两临近重点区段!$A:$A=D261),0))="已取消","已取消",INDEX(三跨两临近重点区段!$E:$E,MATCH(1,(MONTH(三跨两临近重点区段!$D:$D)=11)*(三跨两临近重点区段!$A:$A=D261)*(三跨两临近重点区段!$F:$F="现存区段"),0))),"")</f>
        <v/>
      </c>
      <c r="AE261" s="284" t="str">
        <f t="array" ref="AE261">IFERROR(IF(INDEX(三跨两临近重点区段!$F:$F,MATCH(1,(MONTH(三跨两临近重点区段!$D:$D)=12)*(三跨两临近重点区段!$A:$A=D261),0))="已取消","已取消",INDEX(三跨两临近重点区段!$D:$D,MATCH(1,(MONTH(三跨两临近重点区段!$D:$D)=12)*(三跨两临近重点区段!$A:$A=D261)*(三跨两临近重点区段!$F:$F="现存区段"),0))),"")</f>
        <v/>
      </c>
      <c r="AF261" s="72" t="str">
        <f t="array" ref="AF261">IFERROR(IF(INDEX(三跨两临近重点区段!$F:$F,MATCH(1,(MONTH(三跨两临近重点区段!$D:$D)=12)*(三跨两临近重点区段!$A:$A=D261),0))="已取消","已取消",INDEX(三跨两临近重点区段!$E:$E,MATCH(1,(MONTH(三跨两临近重点区段!$D:$D)=12)*(三跨两临近重点区段!$A:$A=D261)*(三跨两临近重点区段!$F:$F="现存区段"),0))),"")</f>
        <v/>
      </c>
      <c r="AH261" t="e">
        <f t="array" ref="AH261">INDEX(三跨两临近重点区段!$G:$G,MATCH(D261,三跨两临近重点区段!$A:$A,0))</f>
        <v>#N/A</v>
      </c>
      <c r="AI261" t="e">
        <f>INDEX(三跨两临近重点区段!$J:$J,MATCH(D261,三跨两临近重点区段!$A:$A,0))</f>
        <v>#N/A</v>
      </c>
    </row>
    <row r="262" ht="14.25" spans="1:35">
      <c r="A262" s="263" t="s">
        <v>150</v>
      </c>
      <c r="B262" s="264" t="s">
        <v>2521</v>
      </c>
      <c r="C262" s="263" t="s">
        <v>2543</v>
      </c>
      <c r="D262" s="263" t="s">
        <v>2544</v>
      </c>
      <c r="E262" s="265" t="s">
        <v>2458</v>
      </c>
      <c r="F262" s="264" t="s">
        <v>125</v>
      </c>
      <c r="G262" s="263" t="s">
        <v>428</v>
      </c>
      <c r="H262" s="263" t="s">
        <v>428</v>
      </c>
      <c r="I262" s="288"/>
      <c r="J262" s="196"/>
      <c r="K262" s="196"/>
      <c r="L262" s="196"/>
      <c r="M262" s="270"/>
      <c r="N262" s="270"/>
      <c r="O262" s="33"/>
      <c r="P262" s="107"/>
      <c r="Q262" s="279"/>
      <c r="R262" s="279"/>
      <c r="S262" s="282">
        <v>45457.5069444444</v>
      </c>
      <c r="T262" s="279" t="s">
        <v>2117</v>
      </c>
      <c r="U262" s="268" t="str">
        <f t="array" ref="U262">IFERROR(IF(INDEX(三跨两临近重点区段!$F:$F,MATCH(1,(MONTH(三跨两临近重点区段!$D:$D)=7)*(三跨两临近重点区段!$A:$A=D262),0))="已取消","已取消",INDEX(三跨两临近重点区段!$D:$D,MATCH(1,(MONTH(三跨两临近重点区段!$D:$D)=7)*(三跨两临近重点区段!$A:$A=D262)*(三跨两临近重点区段!$F:$F="现存区段"),0))),"")</f>
        <v/>
      </c>
      <c r="V262" s="232" t="str">
        <f t="array" ref="V262">IFERROR(IF(INDEX(三跨两临近重点区段!$F:$F,MATCH(1,(MONTH(三跨两临近重点区段!$D:$D)=7)*(三跨两临近重点区段!$A:$A=D262),0))="已取消","已取消",INDEX(三跨两临近重点区段!$E:$E,MATCH(1,(MONTH(三跨两临近重点区段!$D:$D)=7)*(三跨两临近重点区段!$A:$A=D262)*(三跨两临近重点区段!$F:$F="现存区段"),0))),"")</f>
        <v/>
      </c>
      <c r="W262" s="268" t="str">
        <f t="array" ref="W262">IFERROR(IF(INDEX(三跨两临近重点区段!$F:$F,MATCH(1,(MONTH(三跨两临近重点区段!$D:$D)=8)*(三跨两临近重点区段!$A:$A=D262),0))="已取消","已取消",INDEX(三跨两临近重点区段!$D:$D,MATCH(1,(MONTH(三跨两临近重点区段!$D:$D)=8)*(三跨两临近重点区段!$A:$A=D262)*(三跨两临近重点区段!$F:$F="现存区段"),0))),"")</f>
        <v/>
      </c>
      <c r="X262" s="232" t="str">
        <f t="array" ref="X262">IFERROR(IF(INDEX(三跨两临近重点区段!$F:$F,MATCH(1,(MONTH(三跨两临近重点区段!$D:$D)=8)*(三跨两临近重点区段!$A:$A=D262),0))="已取消","已取消",INDEX(三跨两临近重点区段!$E:$E,MATCH(1,(MONTH(三跨两临近重点区段!$D:$D)=8)*(三跨两临近重点区段!$A:$A=D262)*(三跨两临近重点区段!$F:$F="现存区段"),0))),"")</f>
        <v/>
      </c>
      <c r="Y262" s="268" t="str">
        <f t="array" ref="Y262">IFERROR(IF(INDEX(三跨两临近重点区段!$F:$F,MATCH(1,(MONTH(三跨两临近重点区段!$D:$D)=9)*(三跨两临近重点区段!$A:$A=D262),0))="已取消","已取消",INDEX(三跨两临近重点区段!$D:$D,MATCH(1,(MONTH(三跨两临近重点区段!$D:$D)=9)*(三跨两临近重点区段!$A:$A=D262)*(三跨两临近重点区段!$F:$F="现存区段"),0))),"")</f>
        <v/>
      </c>
      <c r="Z262" s="232" t="str">
        <f t="array" ref="Z262">IFERROR(IF(INDEX(三跨两临近重点区段!$F:$F,MATCH(1,(MONTH(三跨两临近重点区段!$D:$D)=9)*(三跨两临近重点区段!$A:$A=D262),0))="已取消","已取消",INDEX(三跨两临近重点区段!$E:$E,MATCH(1,(MONTH(三跨两临近重点区段!$D:$D)=9)*(三跨两临近重点区段!$A:$A=D262)*(三跨两临近重点区段!$F:$F="现存区段"),0))),"")</f>
        <v/>
      </c>
      <c r="AA262" s="268" t="str">
        <f t="array" ref="AA262">IFERROR(IF(INDEX(三跨两临近重点区段!$F:$F,MATCH(1,(MONTH(三跨两临近重点区段!$D:$D)=10)*(三跨两临近重点区段!$A:$A=D262),0))="已取消","已取消",INDEX(三跨两临近重点区段!$D:$D,MATCH(1,(MONTH(三跨两临近重点区段!$D:$D)=10)*(三跨两临近重点区段!$A:$A=D262)*(三跨两临近重点区段!$F:$F="现存区段"),0))),"")</f>
        <v/>
      </c>
      <c r="AB262" s="72" t="str">
        <f t="array" ref="AB262">IFERROR(IF(INDEX(三跨两临近重点区段!$F:$F,MATCH(1,(MONTH(三跨两临近重点区段!$D:$D)=10)*(三跨两临近重点区段!$A:$A=D262),0))="已取消","已取消",INDEX(三跨两临近重点区段!$E:$E,MATCH(1,(MONTH(三跨两临近重点区段!$D:$D)=10)*(三跨两临近重点区段!$A:$A=D262)*(三跨两临近重点区段!$F:$F="现存区段"),0))),"")</f>
        <v/>
      </c>
      <c r="AC262" s="284" t="str">
        <f t="array" ref="AC262">IFERROR(IF(INDEX(三跨两临近重点区段!$F:$F,MATCH(1,(MONTH(三跨两临近重点区段!$D:$D)=11)*(三跨两临近重点区段!$A:$A=D262),0))="已取消","已取消",INDEX(三跨两临近重点区段!$D:$D,MATCH(1,(MONTH(三跨两临近重点区段!$D:$D)=11)*(三跨两临近重点区段!$A:$A=D262)*(三跨两临近重点区段!$F:$F="现存区段"),0))),"")</f>
        <v/>
      </c>
      <c r="AD262" s="72" t="str">
        <f t="array" ref="AD262">IFERROR(IF(INDEX(三跨两临近重点区段!$F:$F,MATCH(1,(MONTH(三跨两临近重点区段!$D:$D)=11)*(三跨两临近重点区段!$A:$A=D262),0))="已取消","已取消",INDEX(三跨两临近重点区段!$E:$E,MATCH(1,(MONTH(三跨两临近重点区段!$D:$D)=11)*(三跨两临近重点区段!$A:$A=D262)*(三跨两临近重点区段!$F:$F="现存区段"),0))),"")</f>
        <v/>
      </c>
      <c r="AE262" s="284" t="str">
        <f t="array" ref="AE262">IFERROR(IF(INDEX(三跨两临近重点区段!$F:$F,MATCH(1,(MONTH(三跨两临近重点区段!$D:$D)=12)*(三跨两临近重点区段!$A:$A=D262),0))="已取消","已取消",INDEX(三跨两临近重点区段!$D:$D,MATCH(1,(MONTH(三跨两临近重点区段!$D:$D)=12)*(三跨两临近重点区段!$A:$A=D262)*(三跨两临近重点区段!$F:$F="现存区段"),0))),"")</f>
        <v/>
      </c>
      <c r="AF262" s="72" t="str">
        <f t="array" ref="AF262">IFERROR(IF(INDEX(三跨两临近重点区段!$F:$F,MATCH(1,(MONTH(三跨两临近重点区段!$D:$D)=12)*(三跨两临近重点区段!$A:$A=D262),0))="已取消","已取消",INDEX(三跨两临近重点区段!$E:$E,MATCH(1,(MONTH(三跨两临近重点区段!$D:$D)=12)*(三跨两临近重点区段!$A:$A=D262)*(三跨两临近重点区段!$F:$F="现存区段"),0))),"")</f>
        <v/>
      </c>
      <c r="AH262" t="e">
        <f t="array" ref="AH262">INDEX(三跨两临近重点区段!$G:$G,MATCH(D262,三跨两临近重点区段!$A:$A,0))</f>
        <v>#N/A</v>
      </c>
      <c r="AI262" t="e">
        <f>INDEX(三跨两临近重点区段!$J:$J,MATCH(D262,三跨两临近重点区段!$A:$A,0))</f>
        <v>#N/A</v>
      </c>
    </row>
    <row r="263" ht="14.25" spans="1:35">
      <c r="A263" s="263" t="s">
        <v>363</v>
      </c>
      <c r="B263" s="264" t="s">
        <v>2494</v>
      </c>
      <c r="C263" s="263" t="s">
        <v>2545</v>
      </c>
      <c r="D263" s="263" t="s">
        <v>2546</v>
      </c>
      <c r="E263" s="265" t="s">
        <v>2458</v>
      </c>
      <c r="F263" s="264" t="s">
        <v>125</v>
      </c>
      <c r="G263" s="263" t="s">
        <v>399</v>
      </c>
      <c r="H263" s="263" t="s">
        <v>399</v>
      </c>
      <c r="I263" s="288"/>
      <c r="J263" s="196"/>
      <c r="K263" s="196"/>
      <c r="L263" s="196"/>
      <c r="M263" s="270"/>
      <c r="N263" s="270"/>
      <c r="O263" s="33"/>
      <c r="P263" s="107"/>
      <c r="Q263" s="279"/>
      <c r="R263" s="279"/>
      <c r="S263" s="278">
        <v>45457</v>
      </c>
      <c r="T263" s="279" t="s">
        <v>2117</v>
      </c>
      <c r="U263" s="268" t="str">
        <f t="array" ref="U263">IFERROR(IF(INDEX(三跨两临近重点区段!$F:$F,MATCH(1,(MONTH(三跨两临近重点区段!$D:$D)=7)*(三跨两临近重点区段!$A:$A=D263),0))="已取消","已取消",INDEX(三跨两临近重点区段!$D:$D,MATCH(1,(MONTH(三跨两临近重点区段!$D:$D)=7)*(三跨两临近重点区段!$A:$A=D263)*(三跨两临近重点区段!$F:$F="现存区段"),0))),"")</f>
        <v/>
      </c>
      <c r="V263" s="232" t="str">
        <f t="array" ref="V263">IFERROR(IF(INDEX(三跨两临近重点区段!$F:$F,MATCH(1,(MONTH(三跨两临近重点区段!$D:$D)=7)*(三跨两临近重点区段!$A:$A=D263),0))="已取消","已取消",INDEX(三跨两临近重点区段!$E:$E,MATCH(1,(MONTH(三跨两临近重点区段!$D:$D)=7)*(三跨两临近重点区段!$A:$A=D263)*(三跨两临近重点区段!$F:$F="现存区段"),0))),"")</f>
        <v/>
      </c>
      <c r="W263" s="268" t="str">
        <f t="array" ref="W263">IFERROR(IF(INDEX(三跨两临近重点区段!$F:$F,MATCH(1,(MONTH(三跨两临近重点区段!$D:$D)=8)*(三跨两临近重点区段!$A:$A=D263),0))="已取消","已取消",INDEX(三跨两临近重点区段!$D:$D,MATCH(1,(MONTH(三跨两临近重点区段!$D:$D)=8)*(三跨两临近重点区段!$A:$A=D263)*(三跨两临近重点区段!$F:$F="现存区段"),0))),"")</f>
        <v/>
      </c>
      <c r="X263" s="232" t="str">
        <f t="array" ref="X263">IFERROR(IF(INDEX(三跨两临近重点区段!$F:$F,MATCH(1,(MONTH(三跨两临近重点区段!$D:$D)=8)*(三跨两临近重点区段!$A:$A=D263),0))="已取消","已取消",INDEX(三跨两临近重点区段!$E:$E,MATCH(1,(MONTH(三跨两临近重点区段!$D:$D)=8)*(三跨两临近重点区段!$A:$A=D263)*(三跨两临近重点区段!$F:$F="现存区段"),0))),"")</f>
        <v/>
      </c>
      <c r="Y263" s="268" t="str">
        <f t="array" ref="Y263">IFERROR(IF(INDEX(三跨两临近重点区段!$F:$F,MATCH(1,(MONTH(三跨两临近重点区段!$D:$D)=9)*(三跨两临近重点区段!$A:$A=D263),0))="已取消","已取消",INDEX(三跨两临近重点区段!$D:$D,MATCH(1,(MONTH(三跨两临近重点区段!$D:$D)=9)*(三跨两临近重点区段!$A:$A=D263)*(三跨两临近重点区段!$F:$F="现存区段"),0))),"")</f>
        <v/>
      </c>
      <c r="Z263" s="232" t="str">
        <f t="array" ref="Z263">IFERROR(IF(INDEX(三跨两临近重点区段!$F:$F,MATCH(1,(MONTH(三跨两临近重点区段!$D:$D)=9)*(三跨两临近重点区段!$A:$A=D263),0))="已取消","已取消",INDEX(三跨两临近重点区段!$E:$E,MATCH(1,(MONTH(三跨两临近重点区段!$D:$D)=9)*(三跨两临近重点区段!$A:$A=D263)*(三跨两临近重点区段!$F:$F="现存区段"),0))),"")</f>
        <v/>
      </c>
      <c r="AA263" s="268" t="str">
        <f t="array" ref="AA263">IFERROR(IF(INDEX(三跨两临近重点区段!$F:$F,MATCH(1,(MONTH(三跨两临近重点区段!$D:$D)=10)*(三跨两临近重点区段!$A:$A=D263),0))="已取消","已取消",INDEX(三跨两临近重点区段!$D:$D,MATCH(1,(MONTH(三跨两临近重点区段!$D:$D)=10)*(三跨两临近重点区段!$A:$A=D263)*(三跨两临近重点区段!$F:$F="现存区段"),0))),"")</f>
        <v/>
      </c>
      <c r="AB263" s="72" t="str">
        <f t="array" ref="AB263">IFERROR(IF(INDEX(三跨两临近重点区段!$F:$F,MATCH(1,(MONTH(三跨两临近重点区段!$D:$D)=10)*(三跨两临近重点区段!$A:$A=D263),0))="已取消","已取消",INDEX(三跨两临近重点区段!$E:$E,MATCH(1,(MONTH(三跨两临近重点区段!$D:$D)=10)*(三跨两临近重点区段!$A:$A=D263)*(三跨两临近重点区段!$F:$F="现存区段"),0))),"")</f>
        <v/>
      </c>
      <c r="AC263" s="284" t="str">
        <f t="array" ref="AC263">IFERROR(IF(INDEX(三跨两临近重点区段!$F:$F,MATCH(1,(MONTH(三跨两临近重点区段!$D:$D)=11)*(三跨两临近重点区段!$A:$A=D263),0))="已取消","已取消",INDEX(三跨两临近重点区段!$D:$D,MATCH(1,(MONTH(三跨两临近重点区段!$D:$D)=11)*(三跨两临近重点区段!$A:$A=D263)*(三跨两临近重点区段!$F:$F="现存区段"),0))),"")</f>
        <v/>
      </c>
      <c r="AD263" s="72" t="str">
        <f t="array" ref="AD263">IFERROR(IF(INDEX(三跨两临近重点区段!$F:$F,MATCH(1,(MONTH(三跨两临近重点区段!$D:$D)=11)*(三跨两临近重点区段!$A:$A=D263),0))="已取消","已取消",INDEX(三跨两临近重点区段!$E:$E,MATCH(1,(MONTH(三跨两临近重点区段!$D:$D)=11)*(三跨两临近重点区段!$A:$A=D263)*(三跨两临近重点区段!$F:$F="现存区段"),0))),"")</f>
        <v/>
      </c>
      <c r="AE263" s="284" t="str">
        <f t="array" ref="AE263">IFERROR(IF(INDEX(三跨两临近重点区段!$F:$F,MATCH(1,(MONTH(三跨两临近重点区段!$D:$D)=12)*(三跨两临近重点区段!$A:$A=D263),0))="已取消","已取消",INDEX(三跨两临近重点区段!$D:$D,MATCH(1,(MONTH(三跨两临近重点区段!$D:$D)=12)*(三跨两临近重点区段!$A:$A=D263)*(三跨两临近重点区段!$F:$F="现存区段"),0))),"")</f>
        <v/>
      </c>
      <c r="AF263" s="72" t="str">
        <f t="array" ref="AF263">IFERROR(IF(INDEX(三跨两临近重点区段!$F:$F,MATCH(1,(MONTH(三跨两临近重点区段!$D:$D)=12)*(三跨两临近重点区段!$A:$A=D263),0))="已取消","已取消",INDEX(三跨两临近重点区段!$E:$E,MATCH(1,(MONTH(三跨两临近重点区段!$D:$D)=12)*(三跨两临近重点区段!$A:$A=D263)*(三跨两临近重点区段!$F:$F="现存区段"),0))),"")</f>
        <v/>
      </c>
      <c r="AH263" t="e">
        <f t="array" ref="AH263">INDEX(三跨两临近重点区段!$G:$G,MATCH(D263,三跨两临近重点区段!$A:$A,0))</f>
        <v>#N/A</v>
      </c>
      <c r="AI263" t="e">
        <f>INDEX(三跨两临近重点区段!$J:$J,MATCH(D263,三跨两临近重点区段!$A:$A,0))</f>
        <v>#N/A</v>
      </c>
    </row>
    <row r="264" ht="14.25" spans="1:35">
      <c r="A264" s="263" t="s">
        <v>363</v>
      </c>
      <c r="B264" s="264" t="s">
        <v>2497</v>
      </c>
      <c r="C264" s="263" t="s">
        <v>2545</v>
      </c>
      <c r="D264" s="263" t="s">
        <v>2547</v>
      </c>
      <c r="E264" s="265" t="s">
        <v>2458</v>
      </c>
      <c r="F264" s="264" t="s">
        <v>125</v>
      </c>
      <c r="G264" s="263" t="s">
        <v>399</v>
      </c>
      <c r="H264" s="263" t="s">
        <v>399</v>
      </c>
      <c r="I264" s="288"/>
      <c r="J264" s="196"/>
      <c r="K264" s="196"/>
      <c r="L264" s="196"/>
      <c r="M264" s="270"/>
      <c r="N264" s="270"/>
      <c r="O264" s="33"/>
      <c r="P264" s="107"/>
      <c r="Q264" s="279"/>
      <c r="R264" s="279"/>
      <c r="S264" s="278">
        <v>45457</v>
      </c>
      <c r="T264" s="279" t="s">
        <v>2117</v>
      </c>
      <c r="U264" s="268" t="str">
        <f t="array" ref="U264">IFERROR(IF(INDEX(三跨两临近重点区段!$F:$F,MATCH(1,(MONTH(三跨两临近重点区段!$D:$D)=7)*(三跨两临近重点区段!$A:$A=D264),0))="已取消","已取消",INDEX(三跨两临近重点区段!$D:$D,MATCH(1,(MONTH(三跨两临近重点区段!$D:$D)=7)*(三跨两临近重点区段!$A:$A=D264)*(三跨两临近重点区段!$F:$F="现存区段"),0))),"")</f>
        <v/>
      </c>
      <c r="V264" s="232" t="str">
        <f t="array" ref="V264">IFERROR(IF(INDEX(三跨两临近重点区段!$F:$F,MATCH(1,(MONTH(三跨两临近重点区段!$D:$D)=7)*(三跨两临近重点区段!$A:$A=D264),0))="已取消","已取消",INDEX(三跨两临近重点区段!$E:$E,MATCH(1,(MONTH(三跨两临近重点区段!$D:$D)=7)*(三跨两临近重点区段!$A:$A=D264)*(三跨两临近重点区段!$F:$F="现存区段"),0))),"")</f>
        <v/>
      </c>
      <c r="W264" s="268" t="str">
        <f t="array" ref="W264">IFERROR(IF(INDEX(三跨两临近重点区段!$F:$F,MATCH(1,(MONTH(三跨两临近重点区段!$D:$D)=8)*(三跨两临近重点区段!$A:$A=D264),0))="已取消","已取消",INDEX(三跨两临近重点区段!$D:$D,MATCH(1,(MONTH(三跨两临近重点区段!$D:$D)=8)*(三跨两临近重点区段!$A:$A=D264)*(三跨两临近重点区段!$F:$F="现存区段"),0))),"")</f>
        <v/>
      </c>
      <c r="X264" s="232" t="str">
        <f t="array" ref="X264">IFERROR(IF(INDEX(三跨两临近重点区段!$F:$F,MATCH(1,(MONTH(三跨两临近重点区段!$D:$D)=8)*(三跨两临近重点区段!$A:$A=D264),0))="已取消","已取消",INDEX(三跨两临近重点区段!$E:$E,MATCH(1,(MONTH(三跨两临近重点区段!$D:$D)=8)*(三跨两临近重点区段!$A:$A=D264)*(三跨两临近重点区段!$F:$F="现存区段"),0))),"")</f>
        <v/>
      </c>
      <c r="Y264" s="268" t="str">
        <f t="array" ref="Y264">IFERROR(IF(INDEX(三跨两临近重点区段!$F:$F,MATCH(1,(MONTH(三跨两临近重点区段!$D:$D)=9)*(三跨两临近重点区段!$A:$A=D264),0))="已取消","已取消",INDEX(三跨两临近重点区段!$D:$D,MATCH(1,(MONTH(三跨两临近重点区段!$D:$D)=9)*(三跨两临近重点区段!$A:$A=D264)*(三跨两临近重点区段!$F:$F="现存区段"),0))),"")</f>
        <v/>
      </c>
      <c r="Z264" s="232" t="str">
        <f t="array" ref="Z264">IFERROR(IF(INDEX(三跨两临近重点区段!$F:$F,MATCH(1,(MONTH(三跨两临近重点区段!$D:$D)=9)*(三跨两临近重点区段!$A:$A=D264),0))="已取消","已取消",INDEX(三跨两临近重点区段!$E:$E,MATCH(1,(MONTH(三跨两临近重点区段!$D:$D)=9)*(三跨两临近重点区段!$A:$A=D264)*(三跨两临近重点区段!$F:$F="现存区段"),0))),"")</f>
        <v/>
      </c>
      <c r="AA264" s="268" t="str">
        <f t="array" ref="AA264">IFERROR(IF(INDEX(三跨两临近重点区段!$F:$F,MATCH(1,(MONTH(三跨两临近重点区段!$D:$D)=10)*(三跨两临近重点区段!$A:$A=D264),0))="已取消","已取消",INDEX(三跨两临近重点区段!$D:$D,MATCH(1,(MONTH(三跨两临近重点区段!$D:$D)=10)*(三跨两临近重点区段!$A:$A=D264)*(三跨两临近重点区段!$F:$F="现存区段"),0))),"")</f>
        <v/>
      </c>
      <c r="AB264" s="72" t="str">
        <f t="array" ref="AB264">IFERROR(IF(INDEX(三跨两临近重点区段!$F:$F,MATCH(1,(MONTH(三跨两临近重点区段!$D:$D)=10)*(三跨两临近重点区段!$A:$A=D264),0))="已取消","已取消",INDEX(三跨两临近重点区段!$E:$E,MATCH(1,(MONTH(三跨两临近重点区段!$D:$D)=10)*(三跨两临近重点区段!$A:$A=D264)*(三跨两临近重点区段!$F:$F="现存区段"),0))),"")</f>
        <v/>
      </c>
      <c r="AC264" s="284" t="str">
        <f t="array" ref="AC264">IFERROR(IF(INDEX(三跨两临近重点区段!$F:$F,MATCH(1,(MONTH(三跨两临近重点区段!$D:$D)=11)*(三跨两临近重点区段!$A:$A=D264),0))="已取消","已取消",INDEX(三跨两临近重点区段!$D:$D,MATCH(1,(MONTH(三跨两临近重点区段!$D:$D)=11)*(三跨两临近重点区段!$A:$A=D264)*(三跨两临近重点区段!$F:$F="现存区段"),0))),"")</f>
        <v/>
      </c>
      <c r="AD264" s="72" t="str">
        <f t="array" ref="AD264">IFERROR(IF(INDEX(三跨两临近重点区段!$F:$F,MATCH(1,(MONTH(三跨两临近重点区段!$D:$D)=11)*(三跨两临近重点区段!$A:$A=D264),0))="已取消","已取消",INDEX(三跨两临近重点区段!$E:$E,MATCH(1,(MONTH(三跨两临近重点区段!$D:$D)=11)*(三跨两临近重点区段!$A:$A=D264)*(三跨两临近重点区段!$F:$F="现存区段"),0))),"")</f>
        <v/>
      </c>
      <c r="AE264" s="284" t="str">
        <f t="array" ref="AE264">IFERROR(IF(INDEX(三跨两临近重点区段!$F:$F,MATCH(1,(MONTH(三跨两临近重点区段!$D:$D)=12)*(三跨两临近重点区段!$A:$A=D264),0))="已取消","已取消",INDEX(三跨两临近重点区段!$D:$D,MATCH(1,(MONTH(三跨两临近重点区段!$D:$D)=12)*(三跨两临近重点区段!$A:$A=D264)*(三跨两临近重点区段!$F:$F="现存区段"),0))),"")</f>
        <v/>
      </c>
      <c r="AF264" s="72" t="str">
        <f t="array" ref="AF264">IFERROR(IF(INDEX(三跨两临近重点区段!$F:$F,MATCH(1,(MONTH(三跨两临近重点区段!$D:$D)=12)*(三跨两临近重点区段!$A:$A=D264),0))="已取消","已取消",INDEX(三跨两临近重点区段!$E:$E,MATCH(1,(MONTH(三跨两临近重点区段!$D:$D)=12)*(三跨两临近重点区段!$A:$A=D264)*(三跨两临近重点区段!$F:$F="现存区段"),0))),"")</f>
        <v/>
      </c>
      <c r="AH264" t="e">
        <f t="array" ref="AH264">INDEX(三跨两临近重点区段!$G:$G,MATCH(D264,三跨两临近重点区段!$A:$A,0))</f>
        <v>#N/A</v>
      </c>
      <c r="AI264" t="e">
        <f>INDEX(三跨两临近重点区段!$J:$J,MATCH(D264,三跨两临近重点区段!$A:$A,0))</f>
        <v>#N/A</v>
      </c>
    </row>
    <row r="265" ht="14.25" spans="1:35">
      <c r="A265" s="263" t="s">
        <v>363</v>
      </c>
      <c r="B265" s="264" t="s">
        <v>2494</v>
      </c>
      <c r="C265" s="263" t="s">
        <v>2548</v>
      </c>
      <c r="D265" s="263" t="s">
        <v>2549</v>
      </c>
      <c r="E265" s="265" t="s">
        <v>2458</v>
      </c>
      <c r="F265" s="264" t="s">
        <v>125</v>
      </c>
      <c r="G265" s="263" t="s">
        <v>399</v>
      </c>
      <c r="H265" s="263" t="s">
        <v>399</v>
      </c>
      <c r="I265" s="288"/>
      <c r="J265" s="196"/>
      <c r="K265" s="196"/>
      <c r="L265" s="196"/>
      <c r="M265" s="270"/>
      <c r="N265" s="270"/>
      <c r="O265" s="33"/>
      <c r="P265" s="107"/>
      <c r="Q265" s="279"/>
      <c r="R265" s="279"/>
      <c r="S265" s="278">
        <v>45464</v>
      </c>
      <c r="T265" s="279" t="s">
        <v>2117</v>
      </c>
      <c r="U265" s="268" t="str">
        <f t="array" ref="U265">IFERROR(IF(INDEX(三跨两临近重点区段!$F:$F,MATCH(1,(MONTH(三跨两临近重点区段!$D:$D)=7)*(三跨两临近重点区段!$A:$A=D265),0))="已取消","已取消",INDEX(三跨两临近重点区段!$D:$D,MATCH(1,(MONTH(三跨两临近重点区段!$D:$D)=7)*(三跨两临近重点区段!$A:$A=D265)*(三跨两临近重点区段!$F:$F="现存区段"),0))),"")</f>
        <v/>
      </c>
      <c r="V265" s="232" t="str">
        <f t="array" ref="V265">IFERROR(IF(INDEX(三跨两临近重点区段!$F:$F,MATCH(1,(MONTH(三跨两临近重点区段!$D:$D)=7)*(三跨两临近重点区段!$A:$A=D265),0))="已取消","已取消",INDEX(三跨两临近重点区段!$E:$E,MATCH(1,(MONTH(三跨两临近重点区段!$D:$D)=7)*(三跨两临近重点区段!$A:$A=D265)*(三跨两临近重点区段!$F:$F="现存区段"),0))),"")</f>
        <v/>
      </c>
      <c r="W265" s="268" t="str">
        <f t="array" ref="W265">IFERROR(IF(INDEX(三跨两临近重点区段!$F:$F,MATCH(1,(MONTH(三跨两临近重点区段!$D:$D)=8)*(三跨两临近重点区段!$A:$A=D265),0))="已取消","已取消",INDEX(三跨两临近重点区段!$D:$D,MATCH(1,(MONTH(三跨两临近重点区段!$D:$D)=8)*(三跨两临近重点区段!$A:$A=D265)*(三跨两临近重点区段!$F:$F="现存区段"),0))),"")</f>
        <v/>
      </c>
      <c r="X265" s="232" t="str">
        <f t="array" ref="X265">IFERROR(IF(INDEX(三跨两临近重点区段!$F:$F,MATCH(1,(MONTH(三跨两临近重点区段!$D:$D)=8)*(三跨两临近重点区段!$A:$A=D265),0))="已取消","已取消",INDEX(三跨两临近重点区段!$E:$E,MATCH(1,(MONTH(三跨两临近重点区段!$D:$D)=8)*(三跨两临近重点区段!$A:$A=D265)*(三跨两临近重点区段!$F:$F="现存区段"),0))),"")</f>
        <v/>
      </c>
      <c r="Y265" s="268" t="str">
        <f t="array" ref="Y265">IFERROR(IF(INDEX(三跨两临近重点区段!$F:$F,MATCH(1,(MONTH(三跨两临近重点区段!$D:$D)=9)*(三跨两临近重点区段!$A:$A=D265),0))="已取消","已取消",INDEX(三跨两临近重点区段!$D:$D,MATCH(1,(MONTH(三跨两临近重点区段!$D:$D)=9)*(三跨两临近重点区段!$A:$A=D265)*(三跨两临近重点区段!$F:$F="现存区段"),0))),"")</f>
        <v/>
      </c>
      <c r="Z265" s="232" t="str">
        <f t="array" ref="Z265">IFERROR(IF(INDEX(三跨两临近重点区段!$F:$F,MATCH(1,(MONTH(三跨两临近重点区段!$D:$D)=9)*(三跨两临近重点区段!$A:$A=D265),0))="已取消","已取消",INDEX(三跨两临近重点区段!$E:$E,MATCH(1,(MONTH(三跨两临近重点区段!$D:$D)=9)*(三跨两临近重点区段!$A:$A=D265)*(三跨两临近重点区段!$F:$F="现存区段"),0))),"")</f>
        <v/>
      </c>
      <c r="AA265" s="268" t="str">
        <f t="array" ref="AA265">IFERROR(IF(INDEX(三跨两临近重点区段!$F:$F,MATCH(1,(MONTH(三跨两临近重点区段!$D:$D)=10)*(三跨两临近重点区段!$A:$A=D265),0))="已取消","已取消",INDEX(三跨两临近重点区段!$D:$D,MATCH(1,(MONTH(三跨两临近重点区段!$D:$D)=10)*(三跨两临近重点区段!$A:$A=D265)*(三跨两临近重点区段!$F:$F="现存区段"),0))),"")</f>
        <v/>
      </c>
      <c r="AB265" s="72" t="str">
        <f t="array" ref="AB265">IFERROR(IF(INDEX(三跨两临近重点区段!$F:$F,MATCH(1,(MONTH(三跨两临近重点区段!$D:$D)=10)*(三跨两临近重点区段!$A:$A=D265),0))="已取消","已取消",INDEX(三跨两临近重点区段!$E:$E,MATCH(1,(MONTH(三跨两临近重点区段!$D:$D)=10)*(三跨两临近重点区段!$A:$A=D265)*(三跨两临近重点区段!$F:$F="现存区段"),0))),"")</f>
        <v/>
      </c>
      <c r="AC265" s="284" t="str">
        <f t="array" ref="AC265">IFERROR(IF(INDEX(三跨两临近重点区段!$F:$F,MATCH(1,(MONTH(三跨两临近重点区段!$D:$D)=11)*(三跨两临近重点区段!$A:$A=D265),0))="已取消","已取消",INDEX(三跨两临近重点区段!$D:$D,MATCH(1,(MONTH(三跨两临近重点区段!$D:$D)=11)*(三跨两临近重点区段!$A:$A=D265)*(三跨两临近重点区段!$F:$F="现存区段"),0))),"")</f>
        <v/>
      </c>
      <c r="AD265" s="72" t="str">
        <f t="array" ref="AD265">IFERROR(IF(INDEX(三跨两临近重点区段!$F:$F,MATCH(1,(MONTH(三跨两临近重点区段!$D:$D)=11)*(三跨两临近重点区段!$A:$A=D265),0))="已取消","已取消",INDEX(三跨两临近重点区段!$E:$E,MATCH(1,(MONTH(三跨两临近重点区段!$D:$D)=11)*(三跨两临近重点区段!$A:$A=D265)*(三跨两临近重点区段!$F:$F="现存区段"),0))),"")</f>
        <v/>
      </c>
      <c r="AE265" s="284" t="str">
        <f t="array" ref="AE265">IFERROR(IF(INDEX(三跨两临近重点区段!$F:$F,MATCH(1,(MONTH(三跨两临近重点区段!$D:$D)=12)*(三跨两临近重点区段!$A:$A=D265),0))="已取消","已取消",INDEX(三跨两临近重点区段!$D:$D,MATCH(1,(MONTH(三跨两临近重点区段!$D:$D)=12)*(三跨两临近重点区段!$A:$A=D265)*(三跨两临近重点区段!$F:$F="现存区段"),0))),"")</f>
        <v/>
      </c>
      <c r="AF265" s="72" t="str">
        <f t="array" ref="AF265">IFERROR(IF(INDEX(三跨两临近重点区段!$F:$F,MATCH(1,(MONTH(三跨两临近重点区段!$D:$D)=12)*(三跨两临近重点区段!$A:$A=D265),0))="已取消","已取消",INDEX(三跨两临近重点区段!$E:$E,MATCH(1,(MONTH(三跨两临近重点区段!$D:$D)=12)*(三跨两临近重点区段!$A:$A=D265)*(三跨两临近重点区段!$F:$F="现存区段"),0))),"")</f>
        <v/>
      </c>
      <c r="AH265" t="e">
        <f t="array" ref="AH265">INDEX(三跨两临近重点区段!$G:$G,MATCH(D265,三跨两临近重点区段!$A:$A,0))</f>
        <v>#N/A</v>
      </c>
      <c r="AI265" t="e">
        <f>INDEX(三跨两临近重点区段!$J:$J,MATCH(D265,三跨两临近重点区段!$A:$A,0))</f>
        <v>#N/A</v>
      </c>
    </row>
    <row r="266" ht="14.25" spans="1:35">
      <c r="A266" s="263" t="s">
        <v>363</v>
      </c>
      <c r="B266" s="264" t="s">
        <v>2497</v>
      </c>
      <c r="C266" s="263" t="s">
        <v>2548</v>
      </c>
      <c r="D266" s="263" t="s">
        <v>2550</v>
      </c>
      <c r="E266" s="265" t="s">
        <v>2458</v>
      </c>
      <c r="F266" s="264" t="s">
        <v>125</v>
      </c>
      <c r="G266" s="263" t="s">
        <v>399</v>
      </c>
      <c r="H266" s="263" t="s">
        <v>399</v>
      </c>
      <c r="I266" s="288"/>
      <c r="J266" s="196"/>
      <c r="K266" s="196"/>
      <c r="L266" s="196"/>
      <c r="M266" s="270"/>
      <c r="N266" s="270"/>
      <c r="O266" s="33"/>
      <c r="P266" s="107"/>
      <c r="Q266" s="279"/>
      <c r="R266" s="279"/>
      <c r="S266" s="278">
        <v>45464</v>
      </c>
      <c r="T266" s="279" t="s">
        <v>2117</v>
      </c>
      <c r="U266" s="268" t="str">
        <f t="array" ref="U266">IFERROR(IF(INDEX(三跨两临近重点区段!$F:$F,MATCH(1,(MONTH(三跨两临近重点区段!$D:$D)=7)*(三跨两临近重点区段!$A:$A=D266),0))="已取消","已取消",INDEX(三跨两临近重点区段!$D:$D,MATCH(1,(MONTH(三跨两临近重点区段!$D:$D)=7)*(三跨两临近重点区段!$A:$A=D266)*(三跨两临近重点区段!$F:$F="现存区段"),0))),"")</f>
        <v/>
      </c>
      <c r="V266" s="232" t="str">
        <f t="array" ref="V266">IFERROR(IF(INDEX(三跨两临近重点区段!$F:$F,MATCH(1,(MONTH(三跨两临近重点区段!$D:$D)=7)*(三跨两临近重点区段!$A:$A=D266),0))="已取消","已取消",INDEX(三跨两临近重点区段!$E:$E,MATCH(1,(MONTH(三跨两临近重点区段!$D:$D)=7)*(三跨两临近重点区段!$A:$A=D266)*(三跨两临近重点区段!$F:$F="现存区段"),0))),"")</f>
        <v/>
      </c>
      <c r="W266" s="268" t="str">
        <f t="array" ref="W266">IFERROR(IF(INDEX(三跨两临近重点区段!$F:$F,MATCH(1,(MONTH(三跨两临近重点区段!$D:$D)=8)*(三跨两临近重点区段!$A:$A=D266),0))="已取消","已取消",INDEX(三跨两临近重点区段!$D:$D,MATCH(1,(MONTH(三跨两临近重点区段!$D:$D)=8)*(三跨两临近重点区段!$A:$A=D266)*(三跨两临近重点区段!$F:$F="现存区段"),0))),"")</f>
        <v/>
      </c>
      <c r="X266" s="232" t="str">
        <f t="array" ref="X266">IFERROR(IF(INDEX(三跨两临近重点区段!$F:$F,MATCH(1,(MONTH(三跨两临近重点区段!$D:$D)=8)*(三跨两临近重点区段!$A:$A=D266),0))="已取消","已取消",INDEX(三跨两临近重点区段!$E:$E,MATCH(1,(MONTH(三跨两临近重点区段!$D:$D)=8)*(三跨两临近重点区段!$A:$A=D266)*(三跨两临近重点区段!$F:$F="现存区段"),0))),"")</f>
        <v/>
      </c>
      <c r="Y266" s="268" t="str">
        <f t="array" ref="Y266">IFERROR(IF(INDEX(三跨两临近重点区段!$F:$F,MATCH(1,(MONTH(三跨两临近重点区段!$D:$D)=9)*(三跨两临近重点区段!$A:$A=D266),0))="已取消","已取消",INDEX(三跨两临近重点区段!$D:$D,MATCH(1,(MONTH(三跨两临近重点区段!$D:$D)=9)*(三跨两临近重点区段!$A:$A=D266)*(三跨两临近重点区段!$F:$F="现存区段"),0))),"")</f>
        <v/>
      </c>
      <c r="Z266" s="232" t="str">
        <f t="array" ref="Z266">IFERROR(IF(INDEX(三跨两临近重点区段!$F:$F,MATCH(1,(MONTH(三跨两临近重点区段!$D:$D)=9)*(三跨两临近重点区段!$A:$A=D266),0))="已取消","已取消",INDEX(三跨两临近重点区段!$E:$E,MATCH(1,(MONTH(三跨两临近重点区段!$D:$D)=9)*(三跨两临近重点区段!$A:$A=D266)*(三跨两临近重点区段!$F:$F="现存区段"),0))),"")</f>
        <v/>
      </c>
      <c r="AA266" s="268" t="str">
        <f t="array" ref="AA266">IFERROR(IF(INDEX(三跨两临近重点区段!$F:$F,MATCH(1,(MONTH(三跨两临近重点区段!$D:$D)=10)*(三跨两临近重点区段!$A:$A=D266),0))="已取消","已取消",INDEX(三跨两临近重点区段!$D:$D,MATCH(1,(MONTH(三跨两临近重点区段!$D:$D)=10)*(三跨两临近重点区段!$A:$A=D266)*(三跨两临近重点区段!$F:$F="现存区段"),0))),"")</f>
        <v/>
      </c>
      <c r="AB266" s="72" t="str">
        <f t="array" ref="AB266">IFERROR(IF(INDEX(三跨两临近重点区段!$F:$F,MATCH(1,(MONTH(三跨两临近重点区段!$D:$D)=10)*(三跨两临近重点区段!$A:$A=D266),0))="已取消","已取消",INDEX(三跨两临近重点区段!$E:$E,MATCH(1,(MONTH(三跨两临近重点区段!$D:$D)=10)*(三跨两临近重点区段!$A:$A=D266)*(三跨两临近重点区段!$F:$F="现存区段"),0))),"")</f>
        <v/>
      </c>
      <c r="AC266" s="284" t="str">
        <f t="array" ref="AC266">IFERROR(IF(INDEX(三跨两临近重点区段!$F:$F,MATCH(1,(MONTH(三跨两临近重点区段!$D:$D)=11)*(三跨两临近重点区段!$A:$A=D266),0))="已取消","已取消",INDEX(三跨两临近重点区段!$D:$D,MATCH(1,(MONTH(三跨两临近重点区段!$D:$D)=11)*(三跨两临近重点区段!$A:$A=D266)*(三跨两临近重点区段!$F:$F="现存区段"),0))),"")</f>
        <v/>
      </c>
      <c r="AD266" s="72" t="str">
        <f t="array" ref="AD266">IFERROR(IF(INDEX(三跨两临近重点区段!$F:$F,MATCH(1,(MONTH(三跨两临近重点区段!$D:$D)=11)*(三跨两临近重点区段!$A:$A=D266),0))="已取消","已取消",INDEX(三跨两临近重点区段!$E:$E,MATCH(1,(MONTH(三跨两临近重点区段!$D:$D)=11)*(三跨两临近重点区段!$A:$A=D266)*(三跨两临近重点区段!$F:$F="现存区段"),0))),"")</f>
        <v/>
      </c>
      <c r="AE266" s="284" t="str">
        <f t="array" ref="AE266">IFERROR(IF(INDEX(三跨两临近重点区段!$F:$F,MATCH(1,(MONTH(三跨两临近重点区段!$D:$D)=12)*(三跨两临近重点区段!$A:$A=D266),0))="已取消","已取消",INDEX(三跨两临近重点区段!$D:$D,MATCH(1,(MONTH(三跨两临近重点区段!$D:$D)=12)*(三跨两临近重点区段!$A:$A=D266)*(三跨两临近重点区段!$F:$F="现存区段"),0))),"")</f>
        <v/>
      </c>
      <c r="AF266" s="72" t="str">
        <f t="array" ref="AF266">IFERROR(IF(INDEX(三跨两临近重点区段!$F:$F,MATCH(1,(MONTH(三跨两临近重点区段!$D:$D)=12)*(三跨两临近重点区段!$A:$A=D266),0))="已取消","已取消",INDEX(三跨两临近重点区段!$E:$E,MATCH(1,(MONTH(三跨两临近重点区段!$D:$D)=12)*(三跨两临近重点区段!$A:$A=D266)*(三跨两临近重点区段!$F:$F="现存区段"),0))),"")</f>
        <v/>
      </c>
      <c r="AH266" t="e">
        <f t="array" ref="AH266">INDEX(三跨两临近重点区段!$G:$G,MATCH(D266,三跨两临近重点区段!$A:$A,0))</f>
        <v>#N/A</v>
      </c>
      <c r="AI266" t="e">
        <f>INDEX(三跨两临近重点区段!$J:$J,MATCH(D266,三跨两临近重点区段!$A:$A,0))</f>
        <v>#N/A</v>
      </c>
    </row>
    <row r="267" ht="14.25" spans="1:35">
      <c r="A267" s="263" t="s">
        <v>363</v>
      </c>
      <c r="B267" s="264" t="s">
        <v>2478</v>
      </c>
      <c r="C267" s="263" t="s">
        <v>2509</v>
      </c>
      <c r="D267" s="263" t="s">
        <v>2551</v>
      </c>
      <c r="E267" s="265" t="s">
        <v>2458</v>
      </c>
      <c r="F267" s="264" t="s">
        <v>125</v>
      </c>
      <c r="G267" s="263" t="s">
        <v>414</v>
      </c>
      <c r="H267" s="263" t="s">
        <v>414</v>
      </c>
      <c r="I267" s="288"/>
      <c r="J267" s="196"/>
      <c r="K267" s="196"/>
      <c r="L267" s="196"/>
      <c r="M267" s="270"/>
      <c r="N267" s="270"/>
      <c r="O267" s="33"/>
      <c r="P267" s="107"/>
      <c r="Q267" s="279"/>
      <c r="R267" s="279"/>
      <c r="S267" s="278">
        <v>45464</v>
      </c>
      <c r="T267" s="279" t="s">
        <v>2117</v>
      </c>
      <c r="U267" s="268" t="str">
        <f t="array" ref="U267">IFERROR(IF(INDEX(三跨两临近重点区段!$F:$F,MATCH(1,(MONTH(三跨两临近重点区段!$D:$D)=7)*(三跨两临近重点区段!$A:$A=D267),0))="已取消","已取消",INDEX(三跨两临近重点区段!$D:$D,MATCH(1,(MONTH(三跨两临近重点区段!$D:$D)=7)*(三跨两临近重点区段!$A:$A=D267)*(三跨两临近重点区段!$F:$F="现存区段"),0))),"")</f>
        <v/>
      </c>
      <c r="V267" s="232" t="str">
        <f t="array" ref="V267">IFERROR(IF(INDEX(三跨两临近重点区段!$F:$F,MATCH(1,(MONTH(三跨两临近重点区段!$D:$D)=7)*(三跨两临近重点区段!$A:$A=D267),0))="已取消","已取消",INDEX(三跨两临近重点区段!$E:$E,MATCH(1,(MONTH(三跨两临近重点区段!$D:$D)=7)*(三跨两临近重点区段!$A:$A=D267)*(三跨两临近重点区段!$F:$F="现存区段"),0))),"")</f>
        <v/>
      </c>
      <c r="W267" s="268" t="str">
        <f t="array" ref="W267">IFERROR(IF(INDEX(三跨两临近重点区段!$F:$F,MATCH(1,(MONTH(三跨两临近重点区段!$D:$D)=8)*(三跨两临近重点区段!$A:$A=D267),0))="已取消","已取消",INDEX(三跨两临近重点区段!$D:$D,MATCH(1,(MONTH(三跨两临近重点区段!$D:$D)=8)*(三跨两临近重点区段!$A:$A=D267)*(三跨两临近重点区段!$F:$F="现存区段"),0))),"")</f>
        <v/>
      </c>
      <c r="X267" s="232" t="str">
        <f t="array" ref="X267">IFERROR(IF(INDEX(三跨两临近重点区段!$F:$F,MATCH(1,(MONTH(三跨两临近重点区段!$D:$D)=8)*(三跨两临近重点区段!$A:$A=D267),0))="已取消","已取消",INDEX(三跨两临近重点区段!$E:$E,MATCH(1,(MONTH(三跨两临近重点区段!$D:$D)=8)*(三跨两临近重点区段!$A:$A=D267)*(三跨两临近重点区段!$F:$F="现存区段"),0))),"")</f>
        <v/>
      </c>
      <c r="Y267" s="268" t="str">
        <f t="array" ref="Y267">IFERROR(IF(INDEX(三跨两临近重点区段!$F:$F,MATCH(1,(MONTH(三跨两临近重点区段!$D:$D)=9)*(三跨两临近重点区段!$A:$A=D267),0))="已取消","已取消",INDEX(三跨两临近重点区段!$D:$D,MATCH(1,(MONTH(三跨两临近重点区段!$D:$D)=9)*(三跨两临近重点区段!$A:$A=D267)*(三跨两临近重点区段!$F:$F="现存区段"),0))),"")</f>
        <v/>
      </c>
      <c r="Z267" s="232" t="str">
        <f t="array" ref="Z267">IFERROR(IF(INDEX(三跨两临近重点区段!$F:$F,MATCH(1,(MONTH(三跨两临近重点区段!$D:$D)=9)*(三跨两临近重点区段!$A:$A=D267),0))="已取消","已取消",INDEX(三跨两临近重点区段!$E:$E,MATCH(1,(MONTH(三跨两临近重点区段!$D:$D)=9)*(三跨两临近重点区段!$A:$A=D267)*(三跨两临近重点区段!$F:$F="现存区段"),0))),"")</f>
        <v/>
      </c>
      <c r="AA267" s="268" t="str">
        <f t="array" ref="AA267">IFERROR(IF(INDEX(三跨两临近重点区段!$F:$F,MATCH(1,(MONTH(三跨两临近重点区段!$D:$D)=10)*(三跨两临近重点区段!$A:$A=D267),0))="已取消","已取消",INDEX(三跨两临近重点区段!$D:$D,MATCH(1,(MONTH(三跨两临近重点区段!$D:$D)=10)*(三跨两临近重点区段!$A:$A=D267)*(三跨两临近重点区段!$F:$F="现存区段"),0))),"")</f>
        <v/>
      </c>
      <c r="AB267" s="72" t="str">
        <f t="array" ref="AB267">IFERROR(IF(INDEX(三跨两临近重点区段!$F:$F,MATCH(1,(MONTH(三跨两临近重点区段!$D:$D)=10)*(三跨两临近重点区段!$A:$A=D267),0))="已取消","已取消",INDEX(三跨两临近重点区段!$E:$E,MATCH(1,(MONTH(三跨两临近重点区段!$D:$D)=10)*(三跨两临近重点区段!$A:$A=D267)*(三跨两临近重点区段!$F:$F="现存区段"),0))),"")</f>
        <v/>
      </c>
      <c r="AC267" s="284" t="str">
        <f t="array" ref="AC267">IFERROR(IF(INDEX(三跨两临近重点区段!$F:$F,MATCH(1,(MONTH(三跨两临近重点区段!$D:$D)=11)*(三跨两临近重点区段!$A:$A=D267),0))="已取消","已取消",INDEX(三跨两临近重点区段!$D:$D,MATCH(1,(MONTH(三跨两临近重点区段!$D:$D)=11)*(三跨两临近重点区段!$A:$A=D267)*(三跨两临近重点区段!$F:$F="现存区段"),0))),"")</f>
        <v/>
      </c>
      <c r="AD267" s="72" t="str">
        <f t="array" ref="AD267">IFERROR(IF(INDEX(三跨两临近重点区段!$F:$F,MATCH(1,(MONTH(三跨两临近重点区段!$D:$D)=11)*(三跨两临近重点区段!$A:$A=D267),0))="已取消","已取消",INDEX(三跨两临近重点区段!$E:$E,MATCH(1,(MONTH(三跨两临近重点区段!$D:$D)=11)*(三跨两临近重点区段!$A:$A=D267)*(三跨两临近重点区段!$F:$F="现存区段"),0))),"")</f>
        <v/>
      </c>
      <c r="AE267" s="284" t="str">
        <f t="array" ref="AE267">IFERROR(IF(INDEX(三跨两临近重点区段!$F:$F,MATCH(1,(MONTH(三跨两临近重点区段!$D:$D)=12)*(三跨两临近重点区段!$A:$A=D267),0))="已取消","已取消",INDEX(三跨两临近重点区段!$D:$D,MATCH(1,(MONTH(三跨两临近重点区段!$D:$D)=12)*(三跨两临近重点区段!$A:$A=D267)*(三跨两临近重点区段!$F:$F="现存区段"),0))),"")</f>
        <v/>
      </c>
      <c r="AF267" s="72" t="str">
        <f t="array" ref="AF267">IFERROR(IF(INDEX(三跨两临近重点区段!$F:$F,MATCH(1,(MONTH(三跨两临近重点区段!$D:$D)=12)*(三跨两临近重点区段!$A:$A=D267),0))="已取消","已取消",INDEX(三跨两临近重点区段!$E:$E,MATCH(1,(MONTH(三跨两临近重点区段!$D:$D)=12)*(三跨两临近重点区段!$A:$A=D267)*(三跨两临近重点区段!$F:$F="现存区段"),0))),"")</f>
        <v/>
      </c>
      <c r="AH267" t="e">
        <f t="array" ref="AH267">INDEX(三跨两临近重点区段!$G:$G,MATCH(D267,三跨两临近重点区段!$A:$A,0))</f>
        <v>#N/A</v>
      </c>
      <c r="AI267" t="e">
        <f>INDEX(三跨两临近重点区段!$J:$J,MATCH(D267,三跨两临近重点区段!$A:$A,0))</f>
        <v>#N/A</v>
      </c>
    </row>
    <row r="268" ht="14.25" spans="1:35">
      <c r="A268" s="263" t="s">
        <v>363</v>
      </c>
      <c r="B268" s="264" t="s">
        <v>2501</v>
      </c>
      <c r="C268" s="263" t="s">
        <v>2509</v>
      </c>
      <c r="D268" s="263" t="s">
        <v>2552</v>
      </c>
      <c r="E268" s="265" t="s">
        <v>2458</v>
      </c>
      <c r="F268" s="264" t="s">
        <v>125</v>
      </c>
      <c r="G268" s="263" t="s">
        <v>414</v>
      </c>
      <c r="H268" s="263" t="s">
        <v>414</v>
      </c>
      <c r="I268" s="288"/>
      <c r="J268" s="196"/>
      <c r="K268" s="196"/>
      <c r="L268" s="196"/>
      <c r="M268" s="270"/>
      <c r="N268" s="270"/>
      <c r="O268" s="33"/>
      <c r="P268" s="107"/>
      <c r="Q268" s="279"/>
      <c r="R268" s="279"/>
      <c r="S268" s="278">
        <v>45464</v>
      </c>
      <c r="T268" s="279" t="s">
        <v>2117</v>
      </c>
      <c r="U268" s="268" t="str">
        <f t="array" ref="U268">IFERROR(IF(INDEX(三跨两临近重点区段!$F:$F,MATCH(1,(MONTH(三跨两临近重点区段!$D:$D)=7)*(三跨两临近重点区段!$A:$A=D268),0))="已取消","已取消",INDEX(三跨两临近重点区段!$D:$D,MATCH(1,(MONTH(三跨两临近重点区段!$D:$D)=7)*(三跨两临近重点区段!$A:$A=D268)*(三跨两临近重点区段!$F:$F="现存区段"),0))),"")</f>
        <v/>
      </c>
      <c r="V268" s="232" t="str">
        <f t="array" ref="V268">IFERROR(IF(INDEX(三跨两临近重点区段!$F:$F,MATCH(1,(MONTH(三跨两临近重点区段!$D:$D)=7)*(三跨两临近重点区段!$A:$A=D268),0))="已取消","已取消",INDEX(三跨两临近重点区段!$E:$E,MATCH(1,(MONTH(三跨两临近重点区段!$D:$D)=7)*(三跨两临近重点区段!$A:$A=D268)*(三跨两临近重点区段!$F:$F="现存区段"),0))),"")</f>
        <v/>
      </c>
      <c r="W268" s="268" t="str">
        <f t="array" ref="W268">IFERROR(IF(INDEX(三跨两临近重点区段!$F:$F,MATCH(1,(MONTH(三跨两临近重点区段!$D:$D)=8)*(三跨两临近重点区段!$A:$A=D268),0))="已取消","已取消",INDEX(三跨两临近重点区段!$D:$D,MATCH(1,(MONTH(三跨两临近重点区段!$D:$D)=8)*(三跨两临近重点区段!$A:$A=D268)*(三跨两临近重点区段!$F:$F="现存区段"),0))),"")</f>
        <v/>
      </c>
      <c r="X268" s="232" t="str">
        <f t="array" ref="X268">IFERROR(IF(INDEX(三跨两临近重点区段!$F:$F,MATCH(1,(MONTH(三跨两临近重点区段!$D:$D)=8)*(三跨两临近重点区段!$A:$A=D268),0))="已取消","已取消",INDEX(三跨两临近重点区段!$E:$E,MATCH(1,(MONTH(三跨两临近重点区段!$D:$D)=8)*(三跨两临近重点区段!$A:$A=D268)*(三跨两临近重点区段!$F:$F="现存区段"),0))),"")</f>
        <v/>
      </c>
      <c r="Y268" s="268" t="str">
        <f t="array" ref="Y268">IFERROR(IF(INDEX(三跨两临近重点区段!$F:$F,MATCH(1,(MONTH(三跨两临近重点区段!$D:$D)=9)*(三跨两临近重点区段!$A:$A=D268),0))="已取消","已取消",INDEX(三跨两临近重点区段!$D:$D,MATCH(1,(MONTH(三跨两临近重点区段!$D:$D)=9)*(三跨两临近重点区段!$A:$A=D268)*(三跨两临近重点区段!$F:$F="现存区段"),0))),"")</f>
        <v/>
      </c>
      <c r="Z268" s="232" t="str">
        <f t="array" ref="Z268">IFERROR(IF(INDEX(三跨两临近重点区段!$F:$F,MATCH(1,(MONTH(三跨两临近重点区段!$D:$D)=9)*(三跨两临近重点区段!$A:$A=D268),0))="已取消","已取消",INDEX(三跨两临近重点区段!$E:$E,MATCH(1,(MONTH(三跨两临近重点区段!$D:$D)=9)*(三跨两临近重点区段!$A:$A=D268)*(三跨两临近重点区段!$F:$F="现存区段"),0))),"")</f>
        <v/>
      </c>
      <c r="AA268" s="268" t="str">
        <f t="array" ref="AA268">IFERROR(IF(INDEX(三跨两临近重点区段!$F:$F,MATCH(1,(MONTH(三跨两临近重点区段!$D:$D)=10)*(三跨两临近重点区段!$A:$A=D268),0))="已取消","已取消",INDEX(三跨两临近重点区段!$D:$D,MATCH(1,(MONTH(三跨两临近重点区段!$D:$D)=10)*(三跨两临近重点区段!$A:$A=D268)*(三跨两临近重点区段!$F:$F="现存区段"),0))),"")</f>
        <v/>
      </c>
      <c r="AB268" s="72" t="str">
        <f t="array" ref="AB268">IFERROR(IF(INDEX(三跨两临近重点区段!$F:$F,MATCH(1,(MONTH(三跨两临近重点区段!$D:$D)=10)*(三跨两临近重点区段!$A:$A=D268),0))="已取消","已取消",INDEX(三跨两临近重点区段!$E:$E,MATCH(1,(MONTH(三跨两临近重点区段!$D:$D)=10)*(三跨两临近重点区段!$A:$A=D268)*(三跨两临近重点区段!$F:$F="现存区段"),0))),"")</f>
        <v/>
      </c>
      <c r="AC268" s="284" t="str">
        <f t="array" ref="AC268">IFERROR(IF(INDEX(三跨两临近重点区段!$F:$F,MATCH(1,(MONTH(三跨两临近重点区段!$D:$D)=11)*(三跨两临近重点区段!$A:$A=D268),0))="已取消","已取消",INDEX(三跨两临近重点区段!$D:$D,MATCH(1,(MONTH(三跨两临近重点区段!$D:$D)=11)*(三跨两临近重点区段!$A:$A=D268)*(三跨两临近重点区段!$F:$F="现存区段"),0))),"")</f>
        <v/>
      </c>
      <c r="AD268" s="72" t="str">
        <f t="array" ref="AD268">IFERROR(IF(INDEX(三跨两临近重点区段!$F:$F,MATCH(1,(MONTH(三跨两临近重点区段!$D:$D)=11)*(三跨两临近重点区段!$A:$A=D268),0))="已取消","已取消",INDEX(三跨两临近重点区段!$E:$E,MATCH(1,(MONTH(三跨两临近重点区段!$D:$D)=11)*(三跨两临近重点区段!$A:$A=D268)*(三跨两临近重点区段!$F:$F="现存区段"),0))),"")</f>
        <v/>
      </c>
      <c r="AE268" s="284" t="str">
        <f t="array" ref="AE268">IFERROR(IF(INDEX(三跨两临近重点区段!$F:$F,MATCH(1,(MONTH(三跨两临近重点区段!$D:$D)=12)*(三跨两临近重点区段!$A:$A=D268),0))="已取消","已取消",INDEX(三跨两临近重点区段!$D:$D,MATCH(1,(MONTH(三跨两临近重点区段!$D:$D)=12)*(三跨两临近重点区段!$A:$A=D268)*(三跨两临近重点区段!$F:$F="现存区段"),0))),"")</f>
        <v/>
      </c>
      <c r="AF268" s="72" t="str">
        <f t="array" ref="AF268">IFERROR(IF(INDEX(三跨两临近重点区段!$F:$F,MATCH(1,(MONTH(三跨两临近重点区段!$D:$D)=12)*(三跨两临近重点区段!$A:$A=D268),0))="已取消","已取消",INDEX(三跨两临近重点区段!$E:$E,MATCH(1,(MONTH(三跨两临近重点区段!$D:$D)=12)*(三跨两临近重点区段!$A:$A=D268)*(三跨两临近重点区段!$F:$F="现存区段"),0))),"")</f>
        <v/>
      </c>
      <c r="AH268" t="e">
        <f t="array" ref="AH268">INDEX(三跨两临近重点区段!$G:$G,MATCH(D268,三跨两临近重点区段!$A:$A,0))</f>
        <v>#N/A</v>
      </c>
      <c r="AI268" t="e">
        <f>INDEX(三跨两临近重点区段!$J:$J,MATCH(D268,三跨两临近重点区段!$A:$A,0))</f>
        <v>#N/A</v>
      </c>
    </row>
    <row r="269" ht="14.25" spans="1:35">
      <c r="A269" s="263" t="s">
        <v>363</v>
      </c>
      <c r="B269" s="264" t="s">
        <v>2478</v>
      </c>
      <c r="C269" s="263" t="s">
        <v>2123</v>
      </c>
      <c r="D269" s="263" t="s">
        <v>2553</v>
      </c>
      <c r="E269" s="265" t="s">
        <v>2458</v>
      </c>
      <c r="F269" s="264" t="s">
        <v>125</v>
      </c>
      <c r="G269" s="263" t="s">
        <v>414</v>
      </c>
      <c r="H269" s="263" t="s">
        <v>414</v>
      </c>
      <c r="I269" s="288"/>
      <c r="J269" s="196"/>
      <c r="K269" s="196"/>
      <c r="L269" s="196"/>
      <c r="M269" s="270"/>
      <c r="N269" s="270"/>
      <c r="O269" s="33"/>
      <c r="P269" s="107"/>
      <c r="Q269" s="279"/>
      <c r="R269" s="279"/>
      <c r="S269" s="278">
        <v>45464</v>
      </c>
      <c r="T269" s="279" t="s">
        <v>2117</v>
      </c>
      <c r="U269" s="268" t="str">
        <f t="array" ref="U269">IFERROR(IF(INDEX(三跨两临近重点区段!$F:$F,MATCH(1,(MONTH(三跨两临近重点区段!$D:$D)=7)*(三跨两临近重点区段!$A:$A=D269),0))="已取消","已取消",INDEX(三跨两临近重点区段!$D:$D,MATCH(1,(MONTH(三跨两临近重点区段!$D:$D)=7)*(三跨两临近重点区段!$A:$A=D269)*(三跨两临近重点区段!$F:$F="现存区段"),0))),"")</f>
        <v/>
      </c>
      <c r="V269" s="232" t="str">
        <f t="array" ref="V269">IFERROR(IF(INDEX(三跨两临近重点区段!$F:$F,MATCH(1,(MONTH(三跨两临近重点区段!$D:$D)=7)*(三跨两临近重点区段!$A:$A=D269),0))="已取消","已取消",INDEX(三跨两临近重点区段!$E:$E,MATCH(1,(MONTH(三跨两临近重点区段!$D:$D)=7)*(三跨两临近重点区段!$A:$A=D269)*(三跨两临近重点区段!$F:$F="现存区段"),0))),"")</f>
        <v/>
      </c>
      <c r="W269" s="268" t="str">
        <f t="array" ref="W269">IFERROR(IF(INDEX(三跨两临近重点区段!$F:$F,MATCH(1,(MONTH(三跨两临近重点区段!$D:$D)=8)*(三跨两临近重点区段!$A:$A=D269),0))="已取消","已取消",INDEX(三跨两临近重点区段!$D:$D,MATCH(1,(MONTH(三跨两临近重点区段!$D:$D)=8)*(三跨两临近重点区段!$A:$A=D269)*(三跨两临近重点区段!$F:$F="现存区段"),0))),"")</f>
        <v/>
      </c>
      <c r="X269" s="232" t="str">
        <f t="array" ref="X269">IFERROR(IF(INDEX(三跨两临近重点区段!$F:$F,MATCH(1,(MONTH(三跨两临近重点区段!$D:$D)=8)*(三跨两临近重点区段!$A:$A=D269),0))="已取消","已取消",INDEX(三跨两临近重点区段!$E:$E,MATCH(1,(MONTH(三跨两临近重点区段!$D:$D)=8)*(三跨两临近重点区段!$A:$A=D269)*(三跨两临近重点区段!$F:$F="现存区段"),0))),"")</f>
        <v/>
      </c>
      <c r="Y269" s="268" t="str">
        <f t="array" ref="Y269">IFERROR(IF(INDEX(三跨两临近重点区段!$F:$F,MATCH(1,(MONTH(三跨两临近重点区段!$D:$D)=9)*(三跨两临近重点区段!$A:$A=D269),0))="已取消","已取消",INDEX(三跨两临近重点区段!$D:$D,MATCH(1,(MONTH(三跨两临近重点区段!$D:$D)=9)*(三跨两临近重点区段!$A:$A=D269)*(三跨两临近重点区段!$F:$F="现存区段"),0))),"")</f>
        <v/>
      </c>
      <c r="Z269" s="232" t="str">
        <f t="array" ref="Z269">IFERROR(IF(INDEX(三跨两临近重点区段!$F:$F,MATCH(1,(MONTH(三跨两临近重点区段!$D:$D)=9)*(三跨两临近重点区段!$A:$A=D269),0))="已取消","已取消",INDEX(三跨两临近重点区段!$E:$E,MATCH(1,(MONTH(三跨两临近重点区段!$D:$D)=9)*(三跨两临近重点区段!$A:$A=D269)*(三跨两临近重点区段!$F:$F="现存区段"),0))),"")</f>
        <v/>
      </c>
      <c r="AA269" s="268" t="str">
        <f t="array" ref="AA269">IFERROR(IF(INDEX(三跨两临近重点区段!$F:$F,MATCH(1,(MONTH(三跨两临近重点区段!$D:$D)=10)*(三跨两临近重点区段!$A:$A=D269),0))="已取消","已取消",INDEX(三跨两临近重点区段!$D:$D,MATCH(1,(MONTH(三跨两临近重点区段!$D:$D)=10)*(三跨两临近重点区段!$A:$A=D269)*(三跨两临近重点区段!$F:$F="现存区段"),0))),"")</f>
        <v/>
      </c>
      <c r="AB269" s="72" t="str">
        <f t="array" ref="AB269">IFERROR(IF(INDEX(三跨两临近重点区段!$F:$F,MATCH(1,(MONTH(三跨两临近重点区段!$D:$D)=10)*(三跨两临近重点区段!$A:$A=D269),0))="已取消","已取消",INDEX(三跨两临近重点区段!$E:$E,MATCH(1,(MONTH(三跨两临近重点区段!$D:$D)=10)*(三跨两临近重点区段!$A:$A=D269)*(三跨两临近重点区段!$F:$F="现存区段"),0))),"")</f>
        <v/>
      </c>
      <c r="AC269" s="284" t="str">
        <f t="array" ref="AC269">IFERROR(IF(INDEX(三跨两临近重点区段!$F:$F,MATCH(1,(MONTH(三跨两临近重点区段!$D:$D)=11)*(三跨两临近重点区段!$A:$A=D269),0))="已取消","已取消",INDEX(三跨两临近重点区段!$D:$D,MATCH(1,(MONTH(三跨两临近重点区段!$D:$D)=11)*(三跨两临近重点区段!$A:$A=D269)*(三跨两临近重点区段!$F:$F="现存区段"),0))),"")</f>
        <v/>
      </c>
      <c r="AD269" s="72" t="str">
        <f t="array" ref="AD269">IFERROR(IF(INDEX(三跨两临近重点区段!$F:$F,MATCH(1,(MONTH(三跨两临近重点区段!$D:$D)=11)*(三跨两临近重点区段!$A:$A=D269),0))="已取消","已取消",INDEX(三跨两临近重点区段!$E:$E,MATCH(1,(MONTH(三跨两临近重点区段!$D:$D)=11)*(三跨两临近重点区段!$A:$A=D269)*(三跨两临近重点区段!$F:$F="现存区段"),0))),"")</f>
        <v/>
      </c>
      <c r="AE269" s="284" t="str">
        <f t="array" ref="AE269">IFERROR(IF(INDEX(三跨两临近重点区段!$F:$F,MATCH(1,(MONTH(三跨两临近重点区段!$D:$D)=12)*(三跨两临近重点区段!$A:$A=D269),0))="已取消","已取消",INDEX(三跨两临近重点区段!$D:$D,MATCH(1,(MONTH(三跨两临近重点区段!$D:$D)=12)*(三跨两临近重点区段!$A:$A=D269)*(三跨两临近重点区段!$F:$F="现存区段"),0))),"")</f>
        <v/>
      </c>
      <c r="AF269" s="72" t="str">
        <f t="array" ref="AF269">IFERROR(IF(INDEX(三跨两临近重点区段!$F:$F,MATCH(1,(MONTH(三跨两临近重点区段!$D:$D)=12)*(三跨两临近重点区段!$A:$A=D269),0))="已取消","已取消",INDEX(三跨两临近重点区段!$E:$E,MATCH(1,(MONTH(三跨两临近重点区段!$D:$D)=12)*(三跨两临近重点区段!$A:$A=D269)*(三跨两临近重点区段!$F:$F="现存区段"),0))),"")</f>
        <v/>
      </c>
      <c r="AH269" t="e">
        <f t="array" ref="AH269">INDEX(三跨两临近重点区段!$G:$G,MATCH(D269,三跨两临近重点区段!$A:$A,0))</f>
        <v>#N/A</v>
      </c>
      <c r="AI269" t="e">
        <f>INDEX(三跨两临近重点区段!$J:$J,MATCH(D269,三跨两临近重点区段!$A:$A,0))</f>
        <v>#N/A</v>
      </c>
    </row>
    <row r="270" ht="14.25" spans="1:35">
      <c r="A270" s="263" t="s">
        <v>363</v>
      </c>
      <c r="B270" s="264" t="s">
        <v>2501</v>
      </c>
      <c r="C270" s="263" t="s">
        <v>2123</v>
      </c>
      <c r="D270" s="263" t="s">
        <v>2554</v>
      </c>
      <c r="E270" s="265" t="s">
        <v>2458</v>
      </c>
      <c r="F270" s="264" t="s">
        <v>125</v>
      </c>
      <c r="G270" s="263" t="s">
        <v>414</v>
      </c>
      <c r="H270" s="263" t="s">
        <v>414</v>
      </c>
      <c r="I270" s="288"/>
      <c r="J270" s="196"/>
      <c r="K270" s="196"/>
      <c r="L270" s="196"/>
      <c r="M270" s="270"/>
      <c r="N270" s="270"/>
      <c r="O270" s="33"/>
      <c r="P270" s="107"/>
      <c r="Q270" s="279"/>
      <c r="R270" s="279"/>
      <c r="S270" s="278">
        <v>45464</v>
      </c>
      <c r="T270" s="279" t="s">
        <v>2117</v>
      </c>
      <c r="U270" s="268" t="str">
        <f t="array" ref="U270">IFERROR(IF(INDEX(三跨两临近重点区段!$F:$F,MATCH(1,(MONTH(三跨两临近重点区段!$D:$D)=7)*(三跨两临近重点区段!$A:$A=D270),0))="已取消","已取消",INDEX(三跨两临近重点区段!$D:$D,MATCH(1,(MONTH(三跨两临近重点区段!$D:$D)=7)*(三跨两临近重点区段!$A:$A=D270)*(三跨两临近重点区段!$F:$F="现存区段"),0))),"")</f>
        <v/>
      </c>
      <c r="V270" s="232" t="str">
        <f t="array" ref="V270">IFERROR(IF(INDEX(三跨两临近重点区段!$F:$F,MATCH(1,(MONTH(三跨两临近重点区段!$D:$D)=7)*(三跨两临近重点区段!$A:$A=D270),0))="已取消","已取消",INDEX(三跨两临近重点区段!$E:$E,MATCH(1,(MONTH(三跨两临近重点区段!$D:$D)=7)*(三跨两临近重点区段!$A:$A=D270)*(三跨两临近重点区段!$F:$F="现存区段"),0))),"")</f>
        <v/>
      </c>
      <c r="W270" s="268" t="str">
        <f t="array" ref="W270">IFERROR(IF(INDEX(三跨两临近重点区段!$F:$F,MATCH(1,(MONTH(三跨两临近重点区段!$D:$D)=8)*(三跨两临近重点区段!$A:$A=D270),0))="已取消","已取消",INDEX(三跨两临近重点区段!$D:$D,MATCH(1,(MONTH(三跨两临近重点区段!$D:$D)=8)*(三跨两临近重点区段!$A:$A=D270)*(三跨两临近重点区段!$F:$F="现存区段"),0))),"")</f>
        <v/>
      </c>
      <c r="X270" s="232" t="str">
        <f t="array" ref="X270">IFERROR(IF(INDEX(三跨两临近重点区段!$F:$F,MATCH(1,(MONTH(三跨两临近重点区段!$D:$D)=8)*(三跨两临近重点区段!$A:$A=D270),0))="已取消","已取消",INDEX(三跨两临近重点区段!$E:$E,MATCH(1,(MONTH(三跨两临近重点区段!$D:$D)=8)*(三跨两临近重点区段!$A:$A=D270)*(三跨两临近重点区段!$F:$F="现存区段"),0))),"")</f>
        <v/>
      </c>
      <c r="Y270" s="268" t="str">
        <f t="array" ref="Y270">IFERROR(IF(INDEX(三跨两临近重点区段!$F:$F,MATCH(1,(MONTH(三跨两临近重点区段!$D:$D)=9)*(三跨两临近重点区段!$A:$A=D270),0))="已取消","已取消",INDEX(三跨两临近重点区段!$D:$D,MATCH(1,(MONTH(三跨两临近重点区段!$D:$D)=9)*(三跨两临近重点区段!$A:$A=D270)*(三跨两临近重点区段!$F:$F="现存区段"),0))),"")</f>
        <v/>
      </c>
      <c r="Z270" s="232" t="str">
        <f t="array" ref="Z270">IFERROR(IF(INDEX(三跨两临近重点区段!$F:$F,MATCH(1,(MONTH(三跨两临近重点区段!$D:$D)=9)*(三跨两临近重点区段!$A:$A=D270),0))="已取消","已取消",INDEX(三跨两临近重点区段!$E:$E,MATCH(1,(MONTH(三跨两临近重点区段!$D:$D)=9)*(三跨两临近重点区段!$A:$A=D270)*(三跨两临近重点区段!$F:$F="现存区段"),0))),"")</f>
        <v/>
      </c>
      <c r="AA270" s="268" t="str">
        <f t="array" ref="AA270">IFERROR(IF(INDEX(三跨两临近重点区段!$F:$F,MATCH(1,(MONTH(三跨两临近重点区段!$D:$D)=10)*(三跨两临近重点区段!$A:$A=D270),0))="已取消","已取消",INDEX(三跨两临近重点区段!$D:$D,MATCH(1,(MONTH(三跨两临近重点区段!$D:$D)=10)*(三跨两临近重点区段!$A:$A=D270)*(三跨两临近重点区段!$F:$F="现存区段"),0))),"")</f>
        <v/>
      </c>
      <c r="AB270" s="72" t="str">
        <f t="array" ref="AB270">IFERROR(IF(INDEX(三跨两临近重点区段!$F:$F,MATCH(1,(MONTH(三跨两临近重点区段!$D:$D)=10)*(三跨两临近重点区段!$A:$A=D270),0))="已取消","已取消",INDEX(三跨两临近重点区段!$E:$E,MATCH(1,(MONTH(三跨两临近重点区段!$D:$D)=10)*(三跨两临近重点区段!$A:$A=D270)*(三跨两临近重点区段!$F:$F="现存区段"),0))),"")</f>
        <v/>
      </c>
      <c r="AC270" s="284" t="str">
        <f t="array" ref="AC270">IFERROR(IF(INDEX(三跨两临近重点区段!$F:$F,MATCH(1,(MONTH(三跨两临近重点区段!$D:$D)=11)*(三跨两临近重点区段!$A:$A=D270),0))="已取消","已取消",INDEX(三跨两临近重点区段!$D:$D,MATCH(1,(MONTH(三跨两临近重点区段!$D:$D)=11)*(三跨两临近重点区段!$A:$A=D270)*(三跨两临近重点区段!$F:$F="现存区段"),0))),"")</f>
        <v/>
      </c>
      <c r="AD270" s="72" t="str">
        <f t="array" ref="AD270">IFERROR(IF(INDEX(三跨两临近重点区段!$F:$F,MATCH(1,(MONTH(三跨两临近重点区段!$D:$D)=11)*(三跨两临近重点区段!$A:$A=D270),0))="已取消","已取消",INDEX(三跨两临近重点区段!$E:$E,MATCH(1,(MONTH(三跨两临近重点区段!$D:$D)=11)*(三跨两临近重点区段!$A:$A=D270)*(三跨两临近重点区段!$F:$F="现存区段"),0))),"")</f>
        <v/>
      </c>
      <c r="AE270" s="284" t="str">
        <f t="array" ref="AE270">IFERROR(IF(INDEX(三跨两临近重点区段!$F:$F,MATCH(1,(MONTH(三跨两临近重点区段!$D:$D)=12)*(三跨两临近重点区段!$A:$A=D270),0))="已取消","已取消",INDEX(三跨两临近重点区段!$D:$D,MATCH(1,(MONTH(三跨两临近重点区段!$D:$D)=12)*(三跨两临近重点区段!$A:$A=D270)*(三跨两临近重点区段!$F:$F="现存区段"),0))),"")</f>
        <v/>
      </c>
      <c r="AF270" s="72" t="str">
        <f t="array" ref="AF270">IFERROR(IF(INDEX(三跨两临近重点区段!$F:$F,MATCH(1,(MONTH(三跨两临近重点区段!$D:$D)=12)*(三跨两临近重点区段!$A:$A=D270),0))="已取消","已取消",INDEX(三跨两临近重点区段!$E:$E,MATCH(1,(MONTH(三跨两临近重点区段!$D:$D)=12)*(三跨两临近重点区段!$A:$A=D270)*(三跨两临近重点区段!$F:$F="现存区段"),0))),"")</f>
        <v/>
      </c>
      <c r="AH270" t="e">
        <f t="array" ref="AH270">INDEX(三跨两临近重点区段!$G:$G,MATCH(D270,三跨两临近重点区段!$A:$A,0))</f>
        <v>#N/A</v>
      </c>
      <c r="AI270" t="e">
        <f>INDEX(三跨两临近重点区段!$J:$J,MATCH(D270,三跨两临近重点区段!$A:$A,0))</f>
        <v>#N/A</v>
      </c>
    </row>
    <row r="271" ht="14.25" spans="1:35">
      <c r="A271" s="263" t="s">
        <v>363</v>
      </c>
      <c r="B271" s="264" t="s">
        <v>2478</v>
      </c>
      <c r="C271" s="263" t="s">
        <v>2191</v>
      </c>
      <c r="D271" s="263" t="s">
        <v>2555</v>
      </c>
      <c r="E271" s="265" t="s">
        <v>2458</v>
      </c>
      <c r="F271" s="264" t="s">
        <v>125</v>
      </c>
      <c r="G271" s="263" t="s">
        <v>414</v>
      </c>
      <c r="H271" s="263" t="s">
        <v>414</v>
      </c>
      <c r="I271" s="288"/>
      <c r="J271" s="196"/>
      <c r="K271" s="196"/>
      <c r="L271" s="196"/>
      <c r="M271" s="270"/>
      <c r="N271" s="270"/>
      <c r="O271" s="33"/>
      <c r="P271" s="107"/>
      <c r="Q271" s="279"/>
      <c r="R271" s="279"/>
      <c r="S271" s="278">
        <v>45464</v>
      </c>
      <c r="T271" s="279" t="s">
        <v>2117</v>
      </c>
      <c r="U271" s="268" t="str">
        <f t="array" ref="U271">IFERROR(IF(INDEX(三跨两临近重点区段!$F:$F,MATCH(1,(MONTH(三跨两临近重点区段!$D:$D)=7)*(三跨两临近重点区段!$A:$A=D271),0))="已取消","已取消",INDEX(三跨两临近重点区段!$D:$D,MATCH(1,(MONTH(三跨两临近重点区段!$D:$D)=7)*(三跨两临近重点区段!$A:$A=D271)*(三跨两临近重点区段!$F:$F="现存区段"),0))),"")</f>
        <v/>
      </c>
      <c r="V271" s="232" t="str">
        <f t="array" ref="V271">IFERROR(IF(INDEX(三跨两临近重点区段!$F:$F,MATCH(1,(MONTH(三跨两临近重点区段!$D:$D)=7)*(三跨两临近重点区段!$A:$A=D271),0))="已取消","已取消",INDEX(三跨两临近重点区段!$E:$E,MATCH(1,(MONTH(三跨两临近重点区段!$D:$D)=7)*(三跨两临近重点区段!$A:$A=D271)*(三跨两临近重点区段!$F:$F="现存区段"),0))),"")</f>
        <v/>
      </c>
      <c r="W271" s="268" t="str">
        <f t="array" ref="W271">IFERROR(IF(INDEX(三跨两临近重点区段!$F:$F,MATCH(1,(MONTH(三跨两临近重点区段!$D:$D)=8)*(三跨两临近重点区段!$A:$A=D271),0))="已取消","已取消",INDEX(三跨两临近重点区段!$D:$D,MATCH(1,(MONTH(三跨两临近重点区段!$D:$D)=8)*(三跨两临近重点区段!$A:$A=D271)*(三跨两临近重点区段!$F:$F="现存区段"),0))),"")</f>
        <v/>
      </c>
      <c r="X271" s="232" t="str">
        <f t="array" ref="X271">IFERROR(IF(INDEX(三跨两临近重点区段!$F:$F,MATCH(1,(MONTH(三跨两临近重点区段!$D:$D)=8)*(三跨两临近重点区段!$A:$A=D271),0))="已取消","已取消",INDEX(三跨两临近重点区段!$E:$E,MATCH(1,(MONTH(三跨两临近重点区段!$D:$D)=8)*(三跨两临近重点区段!$A:$A=D271)*(三跨两临近重点区段!$F:$F="现存区段"),0))),"")</f>
        <v/>
      </c>
      <c r="Y271" s="268" t="str">
        <f t="array" ref="Y271">IFERROR(IF(INDEX(三跨两临近重点区段!$F:$F,MATCH(1,(MONTH(三跨两临近重点区段!$D:$D)=9)*(三跨两临近重点区段!$A:$A=D271),0))="已取消","已取消",INDEX(三跨两临近重点区段!$D:$D,MATCH(1,(MONTH(三跨两临近重点区段!$D:$D)=9)*(三跨两临近重点区段!$A:$A=D271)*(三跨两临近重点区段!$F:$F="现存区段"),0))),"")</f>
        <v/>
      </c>
      <c r="Z271" s="232" t="str">
        <f t="array" ref="Z271">IFERROR(IF(INDEX(三跨两临近重点区段!$F:$F,MATCH(1,(MONTH(三跨两临近重点区段!$D:$D)=9)*(三跨两临近重点区段!$A:$A=D271),0))="已取消","已取消",INDEX(三跨两临近重点区段!$E:$E,MATCH(1,(MONTH(三跨两临近重点区段!$D:$D)=9)*(三跨两临近重点区段!$A:$A=D271)*(三跨两临近重点区段!$F:$F="现存区段"),0))),"")</f>
        <v/>
      </c>
      <c r="AA271" s="268" t="str">
        <f t="array" ref="AA271">IFERROR(IF(INDEX(三跨两临近重点区段!$F:$F,MATCH(1,(MONTH(三跨两临近重点区段!$D:$D)=10)*(三跨两临近重点区段!$A:$A=D271),0))="已取消","已取消",INDEX(三跨两临近重点区段!$D:$D,MATCH(1,(MONTH(三跨两临近重点区段!$D:$D)=10)*(三跨两临近重点区段!$A:$A=D271)*(三跨两临近重点区段!$F:$F="现存区段"),0))),"")</f>
        <v/>
      </c>
      <c r="AB271" s="72" t="str">
        <f t="array" ref="AB271">IFERROR(IF(INDEX(三跨两临近重点区段!$F:$F,MATCH(1,(MONTH(三跨两临近重点区段!$D:$D)=10)*(三跨两临近重点区段!$A:$A=D271),0))="已取消","已取消",INDEX(三跨两临近重点区段!$E:$E,MATCH(1,(MONTH(三跨两临近重点区段!$D:$D)=10)*(三跨两临近重点区段!$A:$A=D271)*(三跨两临近重点区段!$F:$F="现存区段"),0))),"")</f>
        <v/>
      </c>
      <c r="AC271" s="284" t="str">
        <f t="array" ref="AC271">IFERROR(IF(INDEX(三跨两临近重点区段!$F:$F,MATCH(1,(MONTH(三跨两临近重点区段!$D:$D)=11)*(三跨两临近重点区段!$A:$A=D271),0))="已取消","已取消",INDEX(三跨两临近重点区段!$D:$D,MATCH(1,(MONTH(三跨两临近重点区段!$D:$D)=11)*(三跨两临近重点区段!$A:$A=D271)*(三跨两临近重点区段!$F:$F="现存区段"),0))),"")</f>
        <v/>
      </c>
      <c r="AD271" s="72" t="str">
        <f t="array" ref="AD271">IFERROR(IF(INDEX(三跨两临近重点区段!$F:$F,MATCH(1,(MONTH(三跨两临近重点区段!$D:$D)=11)*(三跨两临近重点区段!$A:$A=D271),0))="已取消","已取消",INDEX(三跨两临近重点区段!$E:$E,MATCH(1,(MONTH(三跨两临近重点区段!$D:$D)=11)*(三跨两临近重点区段!$A:$A=D271)*(三跨两临近重点区段!$F:$F="现存区段"),0))),"")</f>
        <v/>
      </c>
      <c r="AE271" s="284" t="str">
        <f t="array" ref="AE271">IFERROR(IF(INDEX(三跨两临近重点区段!$F:$F,MATCH(1,(MONTH(三跨两临近重点区段!$D:$D)=12)*(三跨两临近重点区段!$A:$A=D271),0))="已取消","已取消",INDEX(三跨两临近重点区段!$D:$D,MATCH(1,(MONTH(三跨两临近重点区段!$D:$D)=12)*(三跨两临近重点区段!$A:$A=D271)*(三跨两临近重点区段!$F:$F="现存区段"),0))),"")</f>
        <v/>
      </c>
      <c r="AF271" s="72" t="str">
        <f t="array" ref="AF271">IFERROR(IF(INDEX(三跨两临近重点区段!$F:$F,MATCH(1,(MONTH(三跨两临近重点区段!$D:$D)=12)*(三跨两临近重点区段!$A:$A=D271),0))="已取消","已取消",INDEX(三跨两临近重点区段!$E:$E,MATCH(1,(MONTH(三跨两临近重点区段!$D:$D)=12)*(三跨两临近重点区段!$A:$A=D271)*(三跨两临近重点区段!$F:$F="现存区段"),0))),"")</f>
        <v/>
      </c>
      <c r="AH271" t="e">
        <f t="array" ref="AH271">INDEX(三跨两临近重点区段!$G:$G,MATCH(D271,三跨两临近重点区段!$A:$A,0))</f>
        <v>#N/A</v>
      </c>
      <c r="AI271" t="e">
        <f>INDEX(三跨两临近重点区段!$J:$J,MATCH(D271,三跨两临近重点区段!$A:$A,0))</f>
        <v>#N/A</v>
      </c>
    </row>
    <row r="272" ht="14.25" spans="1:35">
      <c r="A272" s="263" t="s">
        <v>363</v>
      </c>
      <c r="B272" s="264" t="s">
        <v>2501</v>
      </c>
      <c r="C272" s="263" t="s">
        <v>2191</v>
      </c>
      <c r="D272" s="263" t="s">
        <v>2556</v>
      </c>
      <c r="E272" s="265" t="s">
        <v>2458</v>
      </c>
      <c r="F272" s="264" t="s">
        <v>125</v>
      </c>
      <c r="G272" s="263" t="s">
        <v>414</v>
      </c>
      <c r="H272" s="263" t="s">
        <v>414</v>
      </c>
      <c r="I272" s="288"/>
      <c r="J272" s="196"/>
      <c r="K272" s="196"/>
      <c r="L272" s="196"/>
      <c r="M272" s="270"/>
      <c r="N272" s="270"/>
      <c r="O272" s="33"/>
      <c r="P272" s="107"/>
      <c r="Q272" s="279"/>
      <c r="R272" s="279"/>
      <c r="S272" s="278">
        <v>45464</v>
      </c>
      <c r="T272" s="279" t="s">
        <v>2117</v>
      </c>
      <c r="U272" s="268" t="str">
        <f t="array" ref="U272">IFERROR(IF(INDEX(三跨两临近重点区段!$F:$F,MATCH(1,(MONTH(三跨两临近重点区段!$D:$D)=7)*(三跨两临近重点区段!$A:$A=D272),0))="已取消","已取消",INDEX(三跨两临近重点区段!$D:$D,MATCH(1,(MONTH(三跨两临近重点区段!$D:$D)=7)*(三跨两临近重点区段!$A:$A=D272)*(三跨两临近重点区段!$F:$F="现存区段"),0))),"")</f>
        <v/>
      </c>
      <c r="V272" s="232" t="str">
        <f t="array" ref="V272">IFERROR(IF(INDEX(三跨两临近重点区段!$F:$F,MATCH(1,(MONTH(三跨两临近重点区段!$D:$D)=7)*(三跨两临近重点区段!$A:$A=D272),0))="已取消","已取消",INDEX(三跨两临近重点区段!$E:$E,MATCH(1,(MONTH(三跨两临近重点区段!$D:$D)=7)*(三跨两临近重点区段!$A:$A=D272)*(三跨两临近重点区段!$F:$F="现存区段"),0))),"")</f>
        <v/>
      </c>
      <c r="W272" s="268" t="str">
        <f t="array" ref="W272">IFERROR(IF(INDEX(三跨两临近重点区段!$F:$F,MATCH(1,(MONTH(三跨两临近重点区段!$D:$D)=8)*(三跨两临近重点区段!$A:$A=D272),0))="已取消","已取消",INDEX(三跨两临近重点区段!$D:$D,MATCH(1,(MONTH(三跨两临近重点区段!$D:$D)=8)*(三跨两临近重点区段!$A:$A=D272)*(三跨两临近重点区段!$F:$F="现存区段"),0))),"")</f>
        <v/>
      </c>
      <c r="X272" s="232" t="str">
        <f t="array" ref="X272">IFERROR(IF(INDEX(三跨两临近重点区段!$F:$F,MATCH(1,(MONTH(三跨两临近重点区段!$D:$D)=8)*(三跨两临近重点区段!$A:$A=D272),0))="已取消","已取消",INDEX(三跨两临近重点区段!$E:$E,MATCH(1,(MONTH(三跨两临近重点区段!$D:$D)=8)*(三跨两临近重点区段!$A:$A=D272)*(三跨两临近重点区段!$F:$F="现存区段"),0))),"")</f>
        <v/>
      </c>
      <c r="Y272" s="268" t="str">
        <f t="array" ref="Y272">IFERROR(IF(INDEX(三跨两临近重点区段!$F:$F,MATCH(1,(MONTH(三跨两临近重点区段!$D:$D)=9)*(三跨两临近重点区段!$A:$A=D272),0))="已取消","已取消",INDEX(三跨两临近重点区段!$D:$D,MATCH(1,(MONTH(三跨两临近重点区段!$D:$D)=9)*(三跨两临近重点区段!$A:$A=D272)*(三跨两临近重点区段!$F:$F="现存区段"),0))),"")</f>
        <v/>
      </c>
      <c r="Z272" s="232" t="str">
        <f t="array" ref="Z272">IFERROR(IF(INDEX(三跨两临近重点区段!$F:$F,MATCH(1,(MONTH(三跨两临近重点区段!$D:$D)=9)*(三跨两临近重点区段!$A:$A=D272),0))="已取消","已取消",INDEX(三跨两临近重点区段!$E:$E,MATCH(1,(MONTH(三跨两临近重点区段!$D:$D)=9)*(三跨两临近重点区段!$A:$A=D272)*(三跨两临近重点区段!$F:$F="现存区段"),0))),"")</f>
        <v/>
      </c>
      <c r="AA272" s="268" t="str">
        <f t="array" ref="AA272">IFERROR(IF(INDEX(三跨两临近重点区段!$F:$F,MATCH(1,(MONTH(三跨两临近重点区段!$D:$D)=10)*(三跨两临近重点区段!$A:$A=D272),0))="已取消","已取消",INDEX(三跨两临近重点区段!$D:$D,MATCH(1,(MONTH(三跨两临近重点区段!$D:$D)=10)*(三跨两临近重点区段!$A:$A=D272)*(三跨两临近重点区段!$F:$F="现存区段"),0))),"")</f>
        <v/>
      </c>
      <c r="AB272" s="72" t="str">
        <f t="array" ref="AB272">IFERROR(IF(INDEX(三跨两临近重点区段!$F:$F,MATCH(1,(MONTH(三跨两临近重点区段!$D:$D)=10)*(三跨两临近重点区段!$A:$A=D272),0))="已取消","已取消",INDEX(三跨两临近重点区段!$E:$E,MATCH(1,(MONTH(三跨两临近重点区段!$D:$D)=10)*(三跨两临近重点区段!$A:$A=D272)*(三跨两临近重点区段!$F:$F="现存区段"),0))),"")</f>
        <v/>
      </c>
      <c r="AC272" s="284" t="str">
        <f t="array" ref="AC272">IFERROR(IF(INDEX(三跨两临近重点区段!$F:$F,MATCH(1,(MONTH(三跨两临近重点区段!$D:$D)=11)*(三跨两临近重点区段!$A:$A=D272),0))="已取消","已取消",INDEX(三跨两临近重点区段!$D:$D,MATCH(1,(MONTH(三跨两临近重点区段!$D:$D)=11)*(三跨两临近重点区段!$A:$A=D272)*(三跨两临近重点区段!$F:$F="现存区段"),0))),"")</f>
        <v/>
      </c>
      <c r="AD272" s="72" t="str">
        <f t="array" ref="AD272">IFERROR(IF(INDEX(三跨两临近重点区段!$F:$F,MATCH(1,(MONTH(三跨两临近重点区段!$D:$D)=11)*(三跨两临近重点区段!$A:$A=D272),0))="已取消","已取消",INDEX(三跨两临近重点区段!$E:$E,MATCH(1,(MONTH(三跨两临近重点区段!$D:$D)=11)*(三跨两临近重点区段!$A:$A=D272)*(三跨两临近重点区段!$F:$F="现存区段"),0))),"")</f>
        <v/>
      </c>
      <c r="AE272" s="284" t="str">
        <f t="array" ref="AE272">IFERROR(IF(INDEX(三跨两临近重点区段!$F:$F,MATCH(1,(MONTH(三跨两临近重点区段!$D:$D)=12)*(三跨两临近重点区段!$A:$A=D272),0))="已取消","已取消",INDEX(三跨两临近重点区段!$D:$D,MATCH(1,(MONTH(三跨两临近重点区段!$D:$D)=12)*(三跨两临近重点区段!$A:$A=D272)*(三跨两临近重点区段!$F:$F="现存区段"),0))),"")</f>
        <v/>
      </c>
      <c r="AF272" s="72" t="str">
        <f t="array" ref="AF272">IFERROR(IF(INDEX(三跨两临近重点区段!$F:$F,MATCH(1,(MONTH(三跨两临近重点区段!$D:$D)=12)*(三跨两临近重点区段!$A:$A=D272),0))="已取消","已取消",INDEX(三跨两临近重点区段!$E:$E,MATCH(1,(MONTH(三跨两临近重点区段!$D:$D)=12)*(三跨两临近重点区段!$A:$A=D272)*(三跨两临近重点区段!$F:$F="现存区段"),0))),"")</f>
        <v/>
      </c>
      <c r="AH272" t="e">
        <f t="array" ref="AH272">INDEX(三跨两临近重点区段!$G:$G,MATCH(D272,三跨两临近重点区段!$A:$A,0))</f>
        <v>#N/A</v>
      </c>
      <c r="AI272" t="e">
        <f>INDEX(三跨两临近重点区段!$J:$J,MATCH(D272,三跨两临近重点区段!$A:$A,0))</f>
        <v>#N/A</v>
      </c>
    </row>
    <row r="273" ht="14.25" spans="1:35">
      <c r="A273" s="263" t="s">
        <v>363</v>
      </c>
      <c r="B273" s="264" t="s">
        <v>2494</v>
      </c>
      <c r="C273" s="263" t="s">
        <v>2246</v>
      </c>
      <c r="D273" s="263" t="s">
        <v>2557</v>
      </c>
      <c r="E273" s="265" t="s">
        <v>2458</v>
      </c>
      <c r="F273" s="264" t="s">
        <v>125</v>
      </c>
      <c r="G273" s="263" t="s">
        <v>399</v>
      </c>
      <c r="H273" s="263" t="s">
        <v>399</v>
      </c>
      <c r="I273" s="288"/>
      <c r="J273" s="196"/>
      <c r="K273" s="196"/>
      <c r="L273" s="196"/>
      <c r="M273" s="270"/>
      <c r="N273" s="270"/>
      <c r="O273" s="33"/>
      <c r="P273" s="107"/>
      <c r="Q273" s="279"/>
      <c r="R273" s="279"/>
      <c r="S273" s="282">
        <v>45449.5138888889</v>
      </c>
      <c r="T273" s="279" t="s">
        <v>2117</v>
      </c>
      <c r="U273" s="268" t="str">
        <f t="array" ref="U273">IFERROR(IF(INDEX(三跨两临近重点区段!$F:$F,MATCH(1,(MONTH(三跨两临近重点区段!$D:$D)=7)*(三跨两临近重点区段!$A:$A=D273),0))="已取消","已取消",INDEX(三跨两临近重点区段!$D:$D,MATCH(1,(MONTH(三跨两临近重点区段!$D:$D)=7)*(三跨两临近重点区段!$A:$A=D273)*(三跨两临近重点区段!$F:$F="现存区段"),0))),"")</f>
        <v/>
      </c>
      <c r="V273" s="232" t="str">
        <f t="array" ref="V273">IFERROR(IF(INDEX(三跨两临近重点区段!$F:$F,MATCH(1,(MONTH(三跨两临近重点区段!$D:$D)=7)*(三跨两临近重点区段!$A:$A=D273),0))="已取消","已取消",INDEX(三跨两临近重点区段!$E:$E,MATCH(1,(MONTH(三跨两临近重点区段!$D:$D)=7)*(三跨两临近重点区段!$A:$A=D273)*(三跨两临近重点区段!$F:$F="现存区段"),0))),"")</f>
        <v/>
      </c>
      <c r="W273" s="268" t="str">
        <f t="array" ref="W273">IFERROR(IF(INDEX(三跨两临近重点区段!$F:$F,MATCH(1,(MONTH(三跨两临近重点区段!$D:$D)=8)*(三跨两临近重点区段!$A:$A=D273),0))="已取消","已取消",INDEX(三跨两临近重点区段!$D:$D,MATCH(1,(MONTH(三跨两临近重点区段!$D:$D)=8)*(三跨两临近重点区段!$A:$A=D273)*(三跨两临近重点区段!$F:$F="现存区段"),0))),"")</f>
        <v/>
      </c>
      <c r="X273" s="232" t="str">
        <f t="array" ref="X273">IFERROR(IF(INDEX(三跨两临近重点区段!$F:$F,MATCH(1,(MONTH(三跨两临近重点区段!$D:$D)=8)*(三跨两临近重点区段!$A:$A=D273),0))="已取消","已取消",INDEX(三跨两临近重点区段!$E:$E,MATCH(1,(MONTH(三跨两临近重点区段!$D:$D)=8)*(三跨两临近重点区段!$A:$A=D273)*(三跨两临近重点区段!$F:$F="现存区段"),0))),"")</f>
        <v/>
      </c>
      <c r="Y273" s="268" t="str">
        <f t="array" ref="Y273">IFERROR(IF(INDEX(三跨两临近重点区段!$F:$F,MATCH(1,(MONTH(三跨两临近重点区段!$D:$D)=9)*(三跨两临近重点区段!$A:$A=D273),0))="已取消","已取消",INDEX(三跨两临近重点区段!$D:$D,MATCH(1,(MONTH(三跨两临近重点区段!$D:$D)=9)*(三跨两临近重点区段!$A:$A=D273)*(三跨两临近重点区段!$F:$F="现存区段"),0))),"")</f>
        <v/>
      </c>
      <c r="Z273" s="232" t="str">
        <f t="array" ref="Z273">IFERROR(IF(INDEX(三跨两临近重点区段!$F:$F,MATCH(1,(MONTH(三跨两临近重点区段!$D:$D)=9)*(三跨两临近重点区段!$A:$A=D273),0))="已取消","已取消",INDEX(三跨两临近重点区段!$E:$E,MATCH(1,(MONTH(三跨两临近重点区段!$D:$D)=9)*(三跨两临近重点区段!$A:$A=D273)*(三跨两临近重点区段!$F:$F="现存区段"),0))),"")</f>
        <v/>
      </c>
      <c r="AA273" s="268" t="str">
        <f t="array" ref="AA273">IFERROR(IF(INDEX(三跨两临近重点区段!$F:$F,MATCH(1,(MONTH(三跨两临近重点区段!$D:$D)=10)*(三跨两临近重点区段!$A:$A=D273),0))="已取消","已取消",INDEX(三跨两临近重点区段!$D:$D,MATCH(1,(MONTH(三跨两临近重点区段!$D:$D)=10)*(三跨两临近重点区段!$A:$A=D273)*(三跨两临近重点区段!$F:$F="现存区段"),0))),"")</f>
        <v/>
      </c>
      <c r="AB273" s="72" t="str">
        <f t="array" ref="AB273">IFERROR(IF(INDEX(三跨两临近重点区段!$F:$F,MATCH(1,(MONTH(三跨两临近重点区段!$D:$D)=10)*(三跨两临近重点区段!$A:$A=D273),0))="已取消","已取消",INDEX(三跨两临近重点区段!$E:$E,MATCH(1,(MONTH(三跨两临近重点区段!$D:$D)=10)*(三跨两临近重点区段!$A:$A=D273)*(三跨两临近重点区段!$F:$F="现存区段"),0))),"")</f>
        <v/>
      </c>
      <c r="AC273" s="284" t="str">
        <f t="array" ref="AC273">IFERROR(IF(INDEX(三跨两临近重点区段!$F:$F,MATCH(1,(MONTH(三跨两临近重点区段!$D:$D)=11)*(三跨两临近重点区段!$A:$A=D273),0))="已取消","已取消",INDEX(三跨两临近重点区段!$D:$D,MATCH(1,(MONTH(三跨两临近重点区段!$D:$D)=11)*(三跨两临近重点区段!$A:$A=D273)*(三跨两临近重点区段!$F:$F="现存区段"),0))),"")</f>
        <v/>
      </c>
      <c r="AD273" s="72" t="str">
        <f t="array" ref="AD273">IFERROR(IF(INDEX(三跨两临近重点区段!$F:$F,MATCH(1,(MONTH(三跨两临近重点区段!$D:$D)=11)*(三跨两临近重点区段!$A:$A=D273),0))="已取消","已取消",INDEX(三跨两临近重点区段!$E:$E,MATCH(1,(MONTH(三跨两临近重点区段!$D:$D)=11)*(三跨两临近重点区段!$A:$A=D273)*(三跨两临近重点区段!$F:$F="现存区段"),0))),"")</f>
        <v/>
      </c>
      <c r="AE273" s="284" t="str">
        <f t="array" ref="AE273">IFERROR(IF(INDEX(三跨两临近重点区段!$F:$F,MATCH(1,(MONTH(三跨两临近重点区段!$D:$D)=12)*(三跨两临近重点区段!$A:$A=D273),0))="已取消","已取消",INDEX(三跨两临近重点区段!$D:$D,MATCH(1,(MONTH(三跨两临近重点区段!$D:$D)=12)*(三跨两临近重点区段!$A:$A=D273)*(三跨两临近重点区段!$F:$F="现存区段"),0))),"")</f>
        <v/>
      </c>
      <c r="AF273" s="72" t="str">
        <f t="array" ref="AF273">IFERROR(IF(INDEX(三跨两临近重点区段!$F:$F,MATCH(1,(MONTH(三跨两临近重点区段!$D:$D)=12)*(三跨两临近重点区段!$A:$A=D273),0))="已取消","已取消",INDEX(三跨两临近重点区段!$E:$E,MATCH(1,(MONTH(三跨两临近重点区段!$D:$D)=12)*(三跨两临近重点区段!$A:$A=D273)*(三跨两临近重点区段!$F:$F="现存区段"),0))),"")</f>
        <v/>
      </c>
      <c r="AH273" t="e">
        <f t="array" ref="AH273">INDEX(三跨两临近重点区段!$G:$G,MATCH(D273,三跨两临近重点区段!$A:$A,0))</f>
        <v>#N/A</v>
      </c>
      <c r="AI273" t="e">
        <f>INDEX(三跨两临近重点区段!$J:$J,MATCH(D273,三跨两临近重点区段!$A:$A,0))</f>
        <v>#N/A</v>
      </c>
    </row>
    <row r="274" ht="14.25" spans="1:35">
      <c r="A274" s="263" t="s">
        <v>363</v>
      </c>
      <c r="B274" s="264" t="s">
        <v>2497</v>
      </c>
      <c r="C274" s="263" t="s">
        <v>2246</v>
      </c>
      <c r="D274" s="263" t="s">
        <v>2558</v>
      </c>
      <c r="E274" s="265" t="s">
        <v>2458</v>
      </c>
      <c r="F274" s="264" t="s">
        <v>125</v>
      </c>
      <c r="G274" s="263" t="s">
        <v>399</v>
      </c>
      <c r="H274" s="263" t="s">
        <v>399</v>
      </c>
      <c r="I274" s="288"/>
      <c r="J274" s="196"/>
      <c r="K274" s="196"/>
      <c r="L274" s="196"/>
      <c r="M274" s="270"/>
      <c r="N274" s="270"/>
      <c r="O274" s="33"/>
      <c r="P274" s="107"/>
      <c r="Q274" s="279"/>
      <c r="R274" s="279"/>
      <c r="S274" s="282">
        <v>45449.5138888889</v>
      </c>
      <c r="T274" s="279" t="s">
        <v>2117</v>
      </c>
      <c r="U274" s="268" t="str">
        <f t="array" ref="U274">IFERROR(IF(INDEX(三跨两临近重点区段!$F:$F,MATCH(1,(MONTH(三跨两临近重点区段!$D:$D)=7)*(三跨两临近重点区段!$A:$A=D274),0))="已取消","已取消",INDEX(三跨两临近重点区段!$D:$D,MATCH(1,(MONTH(三跨两临近重点区段!$D:$D)=7)*(三跨两临近重点区段!$A:$A=D274)*(三跨两临近重点区段!$F:$F="现存区段"),0))),"")</f>
        <v/>
      </c>
      <c r="V274" s="232" t="str">
        <f t="array" ref="V274">IFERROR(IF(INDEX(三跨两临近重点区段!$F:$F,MATCH(1,(MONTH(三跨两临近重点区段!$D:$D)=7)*(三跨两临近重点区段!$A:$A=D274),0))="已取消","已取消",INDEX(三跨两临近重点区段!$E:$E,MATCH(1,(MONTH(三跨两临近重点区段!$D:$D)=7)*(三跨两临近重点区段!$A:$A=D274)*(三跨两临近重点区段!$F:$F="现存区段"),0))),"")</f>
        <v/>
      </c>
      <c r="W274" s="268" t="str">
        <f t="array" ref="W274">IFERROR(IF(INDEX(三跨两临近重点区段!$F:$F,MATCH(1,(MONTH(三跨两临近重点区段!$D:$D)=8)*(三跨两临近重点区段!$A:$A=D274),0))="已取消","已取消",INDEX(三跨两临近重点区段!$D:$D,MATCH(1,(MONTH(三跨两临近重点区段!$D:$D)=8)*(三跨两临近重点区段!$A:$A=D274)*(三跨两临近重点区段!$F:$F="现存区段"),0))),"")</f>
        <v/>
      </c>
      <c r="X274" s="232" t="str">
        <f t="array" ref="X274">IFERROR(IF(INDEX(三跨两临近重点区段!$F:$F,MATCH(1,(MONTH(三跨两临近重点区段!$D:$D)=8)*(三跨两临近重点区段!$A:$A=D274),0))="已取消","已取消",INDEX(三跨两临近重点区段!$E:$E,MATCH(1,(MONTH(三跨两临近重点区段!$D:$D)=8)*(三跨两临近重点区段!$A:$A=D274)*(三跨两临近重点区段!$F:$F="现存区段"),0))),"")</f>
        <v/>
      </c>
      <c r="Y274" s="268" t="str">
        <f t="array" ref="Y274">IFERROR(IF(INDEX(三跨两临近重点区段!$F:$F,MATCH(1,(MONTH(三跨两临近重点区段!$D:$D)=9)*(三跨两临近重点区段!$A:$A=D274),0))="已取消","已取消",INDEX(三跨两临近重点区段!$D:$D,MATCH(1,(MONTH(三跨两临近重点区段!$D:$D)=9)*(三跨两临近重点区段!$A:$A=D274)*(三跨两临近重点区段!$F:$F="现存区段"),0))),"")</f>
        <v/>
      </c>
      <c r="Z274" s="232" t="str">
        <f t="array" ref="Z274">IFERROR(IF(INDEX(三跨两临近重点区段!$F:$F,MATCH(1,(MONTH(三跨两临近重点区段!$D:$D)=9)*(三跨两临近重点区段!$A:$A=D274),0))="已取消","已取消",INDEX(三跨两临近重点区段!$E:$E,MATCH(1,(MONTH(三跨两临近重点区段!$D:$D)=9)*(三跨两临近重点区段!$A:$A=D274)*(三跨两临近重点区段!$F:$F="现存区段"),0))),"")</f>
        <v/>
      </c>
      <c r="AA274" s="268" t="str">
        <f t="array" ref="AA274">IFERROR(IF(INDEX(三跨两临近重点区段!$F:$F,MATCH(1,(MONTH(三跨两临近重点区段!$D:$D)=10)*(三跨两临近重点区段!$A:$A=D274),0))="已取消","已取消",INDEX(三跨两临近重点区段!$D:$D,MATCH(1,(MONTH(三跨两临近重点区段!$D:$D)=10)*(三跨两临近重点区段!$A:$A=D274)*(三跨两临近重点区段!$F:$F="现存区段"),0))),"")</f>
        <v/>
      </c>
      <c r="AB274" s="72" t="str">
        <f t="array" ref="AB274">IFERROR(IF(INDEX(三跨两临近重点区段!$F:$F,MATCH(1,(MONTH(三跨两临近重点区段!$D:$D)=10)*(三跨两临近重点区段!$A:$A=D274),0))="已取消","已取消",INDEX(三跨两临近重点区段!$E:$E,MATCH(1,(MONTH(三跨两临近重点区段!$D:$D)=10)*(三跨两临近重点区段!$A:$A=D274)*(三跨两临近重点区段!$F:$F="现存区段"),0))),"")</f>
        <v/>
      </c>
      <c r="AC274" s="284" t="str">
        <f t="array" ref="AC274">IFERROR(IF(INDEX(三跨两临近重点区段!$F:$F,MATCH(1,(MONTH(三跨两临近重点区段!$D:$D)=11)*(三跨两临近重点区段!$A:$A=D274),0))="已取消","已取消",INDEX(三跨两临近重点区段!$D:$D,MATCH(1,(MONTH(三跨两临近重点区段!$D:$D)=11)*(三跨两临近重点区段!$A:$A=D274)*(三跨两临近重点区段!$F:$F="现存区段"),0))),"")</f>
        <v/>
      </c>
      <c r="AD274" s="72" t="str">
        <f t="array" ref="AD274">IFERROR(IF(INDEX(三跨两临近重点区段!$F:$F,MATCH(1,(MONTH(三跨两临近重点区段!$D:$D)=11)*(三跨两临近重点区段!$A:$A=D274),0))="已取消","已取消",INDEX(三跨两临近重点区段!$E:$E,MATCH(1,(MONTH(三跨两临近重点区段!$D:$D)=11)*(三跨两临近重点区段!$A:$A=D274)*(三跨两临近重点区段!$F:$F="现存区段"),0))),"")</f>
        <v/>
      </c>
      <c r="AE274" s="284" t="str">
        <f t="array" ref="AE274">IFERROR(IF(INDEX(三跨两临近重点区段!$F:$F,MATCH(1,(MONTH(三跨两临近重点区段!$D:$D)=12)*(三跨两临近重点区段!$A:$A=D274),0))="已取消","已取消",INDEX(三跨两临近重点区段!$D:$D,MATCH(1,(MONTH(三跨两临近重点区段!$D:$D)=12)*(三跨两临近重点区段!$A:$A=D274)*(三跨两临近重点区段!$F:$F="现存区段"),0))),"")</f>
        <v/>
      </c>
      <c r="AF274" s="72" t="str">
        <f t="array" ref="AF274">IFERROR(IF(INDEX(三跨两临近重点区段!$F:$F,MATCH(1,(MONTH(三跨两临近重点区段!$D:$D)=12)*(三跨两临近重点区段!$A:$A=D274),0))="已取消","已取消",INDEX(三跨两临近重点区段!$E:$E,MATCH(1,(MONTH(三跨两临近重点区段!$D:$D)=12)*(三跨两临近重点区段!$A:$A=D274)*(三跨两临近重点区段!$F:$F="现存区段"),0))),"")</f>
        <v/>
      </c>
      <c r="AH274" t="e">
        <f t="array" ref="AH274">INDEX(三跨两临近重点区段!$G:$G,MATCH(D274,三跨两临近重点区段!$A:$A,0))</f>
        <v>#N/A</v>
      </c>
      <c r="AI274" t="e">
        <f>INDEX(三跨两临近重点区段!$J:$J,MATCH(D274,三跨两临近重点区段!$A:$A,0))</f>
        <v>#N/A</v>
      </c>
    </row>
    <row r="275" ht="14.25" spans="1:35">
      <c r="A275" s="263" t="s">
        <v>363</v>
      </c>
      <c r="B275" s="264" t="s">
        <v>2482</v>
      </c>
      <c r="C275" s="263" t="s">
        <v>2309</v>
      </c>
      <c r="D275" s="263" t="s">
        <v>2559</v>
      </c>
      <c r="E275" s="265" t="s">
        <v>2458</v>
      </c>
      <c r="F275" s="264" t="s">
        <v>125</v>
      </c>
      <c r="G275" s="263" t="s">
        <v>406</v>
      </c>
      <c r="H275" s="263" t="s">
        <v>406</v>
      </c>
      <c r="I275" s="288"/>
      <c r="J275" s="196"/>
      <c r="K275" s="196"/>
      <c r="L275" s="196"/>
      <c r="M275" s="270"/>
      <c r="N275" s="270"/>
      <c r="O275" s="33"/>
      <c r="P275" s="107"/>
      <c r="Q275" s="279"/>
      <c r="R275" s="279"/>
      <c r="S275" s="282">
        <v>45449.5138888889</v>
      </c>
      <c r="T275" s="279" t="s">
        <v>2117</v>
      </c>
      <c r="U275" s="268" t="str">
        <f t="array" ref="U275">IFERROR(IF(INDEX(三跨两临近重点区段!$F:$F,MATCH(1,(MONTH(三跨两临近重点区段!$D:$D)=7)*(三跨两临近重点区段!$A:$A=D275),0))="已取消","已取消",INDEX(三跨两临近重点区段!$D:$D,MATCH(1,(MONTH(三跨两临近重点区段!$D:$D)=7)*(三跨两临近重点区段!$A:$A=D275)*(三跨两临近重点区段!$F:$F="现存区段"),0))),"")</f>
        <v/>
      </c>
      <c r="V275" s="232" t="str">
        <f t="array" ref="V275">IFERROR(IF(INDEX(三跨两临近重点区段!$F:$F,MATCH(1,(MONTH(三跨两临近重点区段!$D:$D)=7)*(三跨两临近重点区段!$A:$A=D275),0))="已取消","已取消",INDEX(三跨两临近重点区段!$E:$E,MATCH(1,(MONTH(三跨两临近重点区段!$D:$D)=7)*(三跨两临近重点区段!$A:$A=D275)*(三跨两临近重点区段!$F:$F="现存区段"),0))),"")</f>
        <v/>
      </c>
      <c r="W275" s="268" t="str">
        <f t="array" ref="W275">IFERROR(IF(INDEX(三跨两临近重点区段!$F:$F,MATCH(1,(MONTH(三跨两临近重点区段!$D:$D)=8)*(三跨两临近重点区段!$A:$A=D275),0))="已取消","已取消",INDEX(三跨两临近重点区段!$D:$D,MATCH(1,(MONTH(三跨两临近重点区段!$D:$D)=8)*(三跨两临近重点区段!$A:$A=D275)*(三跨两临近重点区段!$F:$F="现存区段"),0))),"")</f>
        <v/>
      </c>
      <c r="X275" s="232" t="str">
        <f t="array" ref="X275">IFERROR(IF(INDEX(三跨两临近重点区段!$F:$F,MATCH(1,(MONTH(三跨两临近重点区段!$D:$D)=8)*(三跨两临近重点区段!$A:$A=D275),0))="已取消","已取消",INDEX(三跨两临近重点区段!$E:$E,MATCH(1,(MONTH(三跨两临近重点区段!$D:$D)=8)*(三跨两临近重点区段!$A:$A=D275)*(三跨两临近重点区段!$F:$F="现存区段"),0))),"")</f>
        <v/>
      </c>
      <c r="Y275" s="268" t="str">
        <f t="array" ref="Y275">IFERROR(IF(INDEX(三跨两临近重点区段!$F:$F,MATCH(1,(MONTH(三跨两临近重点区段!$D:$D)=9)*(三跨两临近重点区段!$A:$A=D275),0))="已取消","已取消",INDEX(三跨两临近重点区段!$D:$D,MATCH(1,(MONTH(三跨两临近重点区段!$D:$D)=9)*(三跨两临近重点区段!$A:$A=D275)*(三跨两临近重点区段!$F:$F="现存区段"),0))),"")</f>
        <v/>
      </c>
      <c r="Z275" s="232" t="str">
        <f t="array" ref="Z275">IFERROR(IF(INDEX(三跨两临近重点区段!$F:$F,MATCH(1,(MONTH(三跨两临近重点区段!$D:$D)=9)*(三跨两临近重点区段!$A:$A=D275),0))="已取消","已取消",INDEX(三跨两临近重点区段!$E:$E,MATCH(1,(MONTH(三跨两临近重点区段!$D:$D)=9)*(三跨两临近重点区段!$A:$A=D275)*(三跨两临近重点区段!$F:$F="现存区段"),0))),"")</f>
        <v/>
      </c>
      <c r="AA275" s="268" t="str">
        <f t="array" ref="AA275">IFERROR(IF(INDEX(三跨两临近重点区段!$F:$F,MATCH(1,(MONTH(三跨两临近重点区段!$D:$D)=10)*(三跨两临近重点区段!$A:$A=D275),0))="已取消","已取消",INDEX(三跨两临近重点区段!$D:$D,MATCH(1,(MONTH(三跨两临近重点区段!$D:$D)=10)*(三跨两临近重点区段!$A:$A=D275)*(三跨两临近重点区段!$F:$F="现存区段"),0))),"")</f>
        <v/>
      </c>
      <c r="AB275" s="72" t="str">
        <f t="array" ref="AB275">IFERROR(IF(INDEX(三跨两临近重点区段!$F:$F,MATCH(1,(MONTH(三跨两临近重点区段!$D:$D)=10)*(三跨两临近重点区段!$A:$A=D275),0))="已取消","已取消",INDEX(三跨两临近重点区段!$E:$E,MATCH(1,(MONTH(三跨两临近重点区段!$D:$D)=10)*(三跨两临近重点区段!$A:$A=D275)*(三跨两临近重点区段!$F:$F="现存区段"),0))),"")</f>
        <v/>
      </c>
      <c r="AC275" s="284" t="str">
        <f t="array" ref="AC275">IFERROR(IF(INDEX(三跨两临近重点区段!$F:$F,MATCH(1,(MONTH(三跨两临近重点区段!$D:$D)=11)*(三跨两临近重点区段!$A:$A=D275),0))="已取消","已取消",INDEX(三跨两临近重点区段!$D:$D,MATCH(1,(MONTH(三跨两临近重点区段!$D:$D)=11)*(三跨两临近重点区段!$A:$A=D275)*(三跨两临近重点区段!$F:$F="现存区段"),0))),"")</f>
        <v/>
      </c>
      <c r="AD275" s="72" t="str">
        <f t="array" ref="AD275">IFERROR(IF(INDEX(三跨两临近重点区段!$F:$F,MATCH(1,(MONTH(三跨两临近重点区段!$D:$D)=11)*(三跨两临近重点区段!$A:$A=D275),0))="已取消","已取消",INDEX(三跨两临近重点区段!$E:$E,MATCH(1,(MONTH(三跨两临近重点区段!$D:$D)=11)*(三跨两临近重点区段!$A:$A=D275)*(三跨两临近重点区段!$F:$F="现存区段"),0))),"")</f>
        <v/>
      </c>
      <c r="AE275" s="284" t="str">
        <f t="array" ref="AE275">IFERROR(IF(INDEX(三跨两临近重点区段!$F:$F,MATCH(1,(MONTH(三跨两临近重点区段!$D:$D)=12)*(三跨两临近重点区段!$A:$A=D275),0))="已取消","已取消",INDEX(三跨两临近重点区段!$D:$D,MATCH(1,(MONTH(三跨两临近重点区段!$D:$D)=12)*(三跨两临近重点区段!$A:$A=D275)*(三跨两临近重点区段!$F:$F="现存区段"),0))),"")</f>
        <v/>
      </c>
      <c r="AF275" s="72" t="str">
        <f t="array" ref="AF275">IFERROR(IF(INDEX(三跨两临近重点区段!$F:$F,MATCH(1,(MONTH(三跨两临近重点区段!$D:$D)=12)*(三跨两临近重点区段!$A:$A=D275),0))="已取消","已取消",INDEX(三跨两临近重点区段!$E:$E,MATCH(1,(MONTH(三跨两临近重点区段!$D:$D)=12)*(三跨两临近重点区段!$A:$A=D275)*(三跨两临近重点区段!$F:$F="现存区段"),0))),"")</f>
        <v/>
      </c>
      <c r="AH275" t="e">
        <f t="array" ref="AH275">INDEX(三跨两临近重点区段!$G:$G,MATCH(D275,三跨两临近重点区段!$A:$A,0))</f>
        <v>#N/A</v>
      </c>
      <c r="AI275" t="e">
        <f>INDEX(三跨两临近重点区段!$J:$J,MATCH(D275,三跨两临近重点区段!$A:$A,0))</f>
        <v>#N/A</v>
      </c>
    </row>
    <row r="276" ht="14.25" spans="1:35">
      <c r="A276" s="263" t="s">
        <v>363</v>
      </c>
      <c r="B276" s="264" t="s">
        <v>2486</v>
      </c>
      <c r="C276" s="263" t="s">
        <v>2309</v>
      </c>
      <c r="D276" s="263" t="s">
        <v>2560</v>
      </c>
      <c r="E276" s="265" t="s">
        <v>2458</v>
      </c>
      <c r="F276" s="264" t="s">
        <v>125</v>
      </c>
      <c r="G276" s="263" t="s">
        <v>406</v>
      </c>
      <c r="H276" s="263" t="s">
        <v>406</v>
      </c>
      <c r="I276" s="288"/>
      <c r="J276" s="196"/>
      <c r="K276" s="196"/>
      <c r="L276" s="196"/>
      <c r="M276" s="270"/>
      <c r="N276" s="270"/>
      <c r="O276" s="33"/>
      <c r="P276" s="107"/>
      <c r="Q276" s="279"/>
      <c r="R276" s="279"/>
      <c r="S276" s="282">
        <v>45449.5138888889</v>
      </c>
      <c r="T276" s="279" t="s">
        <v>2117</v>
      </c>
      <c r="U276" s="268" t="str">
        <f t="array" ref="U276">IFERROR(IF(INDEX(三跨两临近重点区段!$F:$F,MATCH(1,(MONTH(三跨两临近重点区段!$D:$D)=7)*(三跨两临近重点区段!$A:$A=D276),0))="已取消","已取消",INDEX(三跨两临近重点区段!$D:$D,MATCH(1,(MONTH(三跨两临近重点区段!$D:$D)=7)*(三跨两临近重点区段!$A:$A=D276)*(三跨两临近重点区段!$F:$F="现存区段"),0))),"")</f>
        <v/>
      </c>
      <c r="V276" s="232" t="str">
        <f t="array" ref="V276">IFERROR(IF(INDEX(三跨两临近重点区段!$F:$F,MATCH(1,(MONTH(三跨两临近重点区段!$D:$D)=7)*(三跨两临近重点区段!$A:$A=D276),0))="已取消","已取消",INDEX(三跨两临近重点区段!$E:$E,MATCH(1,(MONTH(三跨两临近重点区段!$D:$D)=7)*(三跨两临近重点区段!$A:$A=D276)*(三跨两临近重点区段!$F:$F="现存区段"),0))),"")</f>
        <v/>
      </c>
      <c r="W276" s="268" t="str">
        <f t="array" ref="W276">IFERROR(IF(INDEX(三跨两临近重点区段!$F:$F,MATCH(1,(MONTH(三跨两临近重点区段!$D:$D)=8)*(三跨两临近重点区段!$A:$A=D276),0))="已取消","已取消",INDEX(三跨两临近重点区段!$D:$D,MATCH(1,(MONTH(三跨两临近重点区段!$D:$D)=8)*(三跨两临近重点区段!$A:$A=D276)*(三跨两临近重点区段!$F:$F="现存区段"),0))),"")</f>
        <v/>
      </c>
      <c r="X276" s="232" t="str">
        <f t="array" ref="X276">IFERROR(IF(INDEX(三跨两临近重点区段!$F:$F,MATCH(1,(MONTH(三跨两临近重点区段!$D:$D)=8)*(三跨两临近重点区段!$A:$A=D276),0))="已取消","已取消",INDEX(三跨两临近重点区段!$E:$E,MATCH(1,(MONTH(三跨两临近重点区段!$D:$D)=8)*(三跨两临近重点区段!$A:$A=D276)*(三跨两临近重点区段!$F:$F="现存区段"),0))),"")</f>
        <v/>
      </c>
      <c r="Y276" s="268" t="str">
        <f t="array" ref="Y276">IFERROR(IF(INDEX(三跨两临近重点区段!$F:$F,MATCH(1,(MONTH(三跨两临近重点区段!$D:$D)=9)*(三跨两临近重点区段!$A:$A=D276),0))="已取消","已取消",INDEX(三跨两临近重点区段!$D:$D,MATCH(1,(MONTH(三跨两临近重点区段!$D:$D)=9)*(三跨两临近重点区段!$A:$A=D276)*(三跨两临近重点区段!$F:$F="现存区段"),0))),"")</f>
        <v/>
      </c>
      <c r="Z276" s="232" t="str">
        <f t="array" ref="Z276">IFERROR(IF(INDEX(三跨两临近重点区段!$F:$F,MATCH(1,(MONTH(三跨两临近重点区段!$D:$D)=9)*(三跨两临近重点区段!$A:$A=D276),0))="已取消","已取消",INDEX(三跨两临近重点区段!$E:$E,MATCH(1,(MONTH(三跨两临近重点区段!$D:$D)=9)*(三跨两临近重点区段!$A:$A=D276)*(三跨两临近重点区段!$F:$F="现存区段"),0))),"")</f>
        <v/>
      </c>
      <c r="AA276" s="268" t="str">
        <f t="array" ref="AA276">IFERROR(IF(INDEX(三跨两临近重点区段!$F:$F,MATCH(1,(MONTH(三跨两临近重点区段!$D:$D)=10)*(三跨两临近重点区段!$A:$A=D276),0))="已取消","已取消",INDEX(三跨两临近重点区段!$D:$D,MATCH(1,(MONTH(三跨两临近重点区段!$D:$D)=10)*(三跨两临近重点区段!$A:$A=D276)*(三跨两临近重点区段!$F:$F="现存区段"),0))),"")</f>
        <v/>
      </c>
      <c r="AB276" s="72" t="str">
        <f t="array" ref="AB276">IFERROR(IF(INDEX(三跨两临近重点区段!$F:$F,MATCH(1,(MONTH(三跨两临近重点区段!$D:$D)=10)*(三跨两临近重点区段!$A:$A=D276),0))="已取消","已取消",INDEX(三跨两临近重点区段!$E:$E,MATCH(1,(MONTH(三跨两临近重点区段!$D:$D)=10)*(三跨两临近重点区段!$A:$A=D276)*(三跨两临近重点区段!$F:$F="现存区段"),0))),"")</f>
        <v/>
      </c>
      <c r="AC276" s="284" t="str">
        <f t="array" ref="AC276">IFERROR(IF(INDEX(三跨两临近重点区段!$F:$F,MATCH(1,(MONTH(三跨两临近重点区段!$D:$D)=11)*(三跨两临近重点区段!$A:$A=D276),0))="已取消","已取消",INDEX(三跨两临近重点区段!$D:$D,MATCH(1,(MONTH(三跨两临近重点区段!$D:$D)=11)*(三跨两临近重点区段!$A:$A=D276)*(三跨两临近重点区段!$F:$F="现存区段"),0))),"")</f>
        <v/>
      </c>
      <c r="AD276" s="72" t="str">
        <f t="array" ref="AD276">IFERROR(IF(INDEX(三跨两临近重点区段!$F:$F,MATCH(1,(MONTH(三跨两临近重点区段!$D:$D)=11)*(三跨两临近重点区段!$A:$A=D276),0))="已取消","已取消",INDEX(三跨两临近重点区段!$E:$E,MATCH(1,(MONTH(三跨两临近重点区段!$D:$D)=11)*(三跨两临近重点区段!$A:$A=D276)*(三跨两临近重点区段!$F:$F="现存区段"),0))),"")</f>
        <v/>
      </c>
      <c r="AE276" s="284" t="str">
        <f t="array" ref="AE276">IFERROR(IF(INDEX(三跨两临近重点区段!$F:$F,MATCH(1,(MONTH(三跨两临近重点区段!$D:$D)=12)*(三跨两临近重点区段!$A:$A=D276),0))="已取消","已取消",INDEX(三跨两临近重点区段!$D:$D,MATCH(1,(MONTH(三跨两临近重点区段!$D:$D)=12)*(三跨两临近重点区段!$A:$A=D276)*(三跨两临近重点区段!$F:$F="现存区段"),0))),"")</f>
        <v/>
      </c>
      <c r="AF276" s="72" t="str">
        <f t="array" ref="AF276">IFERROR(IF(INDEX(三跨两临近重点区段!$F:$F,MATCH(1,(MONTH(三跨两临近重点区段!$D:$D)=12)*(三跨两临近重点区段!$A:$A=D276),0))="已取消","已取消",INDEX(三跨两临近重点区段!$E:$E,MATCH(1,(MONTH(三跨两临近重点区段!$D:$D)=12)*(三跨两临近重点区段!$A:$A=D276)*(三跨两临近重点区段!$F:$F="现存区段"),0))),"")</f>
        <v/>
      </c>
      <c r="AH276" t="e">
        <f t="array" ref="AH276">INDEX(三跨两临近重点区段!$G:$G,MATCH(D276,三跨两临近重点区段!$A:$A,0))</f>
        <v>#N/A</v>
      </c>
      <c r="AI276" t="e">
        <f>INDEX(三跨两临近重点区段!$J:$J,MATCH(D276,三跨两临近重点区段!$A:$A,0))</f>
        <v>#N/A</v>
      </c>
    </row>
    <row r="277" ht="14.25" spans="1:35">
      <c r="A277" s="263" t="s">
        <v>363</v>
      </c>
      <c r="B277" s="264" t="s">
        <v>2494</v>
      </c>
      <c r="C277" s="263" t="s">
        <v>2123</v>
      </c>
      <c r="D277" s="263" t="s">
        <v>2561</v>
      </c>
      <c r="E277" s="265" t="s">
        <v>2458</v>
      </c>
      <c r="F277" s="264" t="s">
        <v>125</v>
      </c>
      <c r="G277" s="263" t="s">
        <v>399</v>
      </c>
      <c r="H277" s="263" t="s">
        <v>399</v>
      </c>
      <c r="I277" s="288"/>
      <c r="J277" s="196"/>
      <c r="K277" s="196"/>
      <c r="L277" s="196"/>
      <c r="M277" s="270"/>
      <c r="N277" s="270"/>
      <c r="O277" s="33"/>
      <c r="P277" s="107"/>
      <c r="Q277" s="279"/>
      <c r="R277" s="279"/>
      <c r="S277" s="278">
        <v>45457</v>
      </c>
      <c r="T277" s="279" t="s">
        <v>2117</v>
      </c>
      <c r="U277" s="268" t="str">
        <f t="array" ref="U277">IFERROR(IF(INDEX(三跨两临近重点区段!$F:$F,MATCH(1,(MONTH(三跨两临近重点区段!$D:$D)=7)*(三跨两临近重点区段!$A:$A=D277),0))="已取消","已取消",INDEX(三跨两临近重点区段!$D:$D,MATCH(1,(MONTH(三跨两临近重点区段!$D:$D)=7)*(三跨两临近重点区段!$A:$A=D277)*(三跨两临近重点区段!$F:$F="现存区段"),0))),"")</f>
        <v/>
      </c>
      <c r="V277" s="232" t="str">
        <f t="array" ref="V277">IFERROR(IF(INDEX(三跨两临近重点区段!$F:$F,MATCH(1,(MONTH(三跨两临近重点区段!$D:$D)=7)*(三跨两临近重点区段!$A:$A=D277),0))="已取消","已取消",INDEX(三跨两临近重点区段!$E:$E,MATCH(1,(MONTH(三跨两临近重点区段!$D:$D)=7)*(三跨两临近重点区段!$A:$A=D277)*(三跨两临近重点区段!$F:$F="现存区段"),0))),"")</f>
        <v/>
      </c>
      <c r="W277" s="268" t="str">
        <f t="array" ref="W277">IFERROR(IF(INDEX(三跨两临近重点区段!$F:$F,MATCH(1,(MONTH(三跨两临近重点区段!$D:$D)=8)*(三跨两临近重点区段!$A:$A=D277),0))="已取消","已取消",INDEX(三跨两临近重点区段!$D:$D,MATCH(1,(MONTH(三跨两临近重点区段!$D:$D)=8)*(三跨两临近重点区段!$A:$A=D277)*(三跨两临近重点区段!$F:$F="现存区段"),0))),"")</f>
        <v/>
      </c>
      <c r="X277" s="232" t="str">
        <f t="array" ref="X277">IFERROR(IF(INDEX(三跨两临近重点区段!$F:$F,MATCH(1,(MONTH(三跨两临近重点区段!$D:$D)=8)*(三跨两临近重点区段!$A:$A=D277),0))="已取消","已取消",INDEX(三跨两临近重点区段!$E:$E,MATCH(1,(MONTH(三跨两临近重点区段!$D:$D)=8)*(三跨两临近重点区段!$A:$A=D277)*(三跨两临近重点区段!$F:$F="现存区段"),0))),"")</f>
        <v/>
      </c>
      <c r="Y277" s="268" t="str">
        <f t="array" ref="Y277">IFERROR(IF(INDEX(三跨两临近重点区段!$F:$F,MATCH(1,(MONTH(三跨两临近重点区段!$D:$D)=9)*(三跨两临近重点区段!$A:$A=D277),0))="已取消","已取消",INDEX(三跨两临近重点区段!$D:$D,MATCH(1,(MONTH(三跨两临近重点区段!$D:$D)=9)*(三跨两临近重点区段!$A:$A=D277)*(三跨两临近重点区段!$F:$F="现存区段"),0))),"")</f>
        <v/>
      </c>
      <c r="Z277" s="232" t="str">
        <f t="array" ref="Z277">IFERROR(IF(INDEX(三跨两临近重点区段!$F:$F,MATCH(1,(MONTH(三跨两临近重点区段!$D:$D)=9)*(三跨两临近重点区段!$A:$A=D277),0))="已取消","已取消",INDEX(三跨两临近重点区段!$E:$E,MATCH(1,(MONTH(三跨两临近重点区段!$D:$D)=9)*(三跨两临近重点区段!$A:$A=D277)*(三跨两临近重点区段!$F:$F="现存区段"),0))),"")</f>
        <v/>
      </c>
      <c r="AA277" s="268" t="str">
        <f t="array" ref="AA277">IFERROR(IF(INDEX(三跨两临近重点区段!$F:$F,MATCH(1,(MONTH(三跨两临近重点区段!$D:$D)=10)*(三跨两临近重点区段!$A:$A=D277),0))="已取消","已取消",INDEX(三跨两临近重点区段!$D:$D,MATCH(1,(MONTH(三跨两临近重点区段!$D:$D)=10)*(三跨两临近重点区段!$A:$A=D277)*(三跨两临近重点区段!$F:$F="现存区段"),0))),"")</f>
        <v/>
      </c>
      <c r="AB277" s="72" t="str">
        <f t="array" ref="AB277">IFERROR(IF(INDEX(三跨两临近重点区段!$F:$F,MATCH(1,(MONTH(三跨两临近重点区段!$D:$D)=10)*(三跨两临近重点区段!$A:$A=D277),0))="已取消","已取消",INDEX(三跨两临近重点区段!$E:$E,MATCH(1,(MONTH(三跨两临近重点区段!$D:$D)=10)*(三跨两临近重点区段!$A:$A=D277)*(三跨两临近重点区段!$F:$F="现存区段"),0))),"")</f>
        <v/>
      </c>
      <c r="AC277" s="284" t="str">
        <f t="array" ref="AC277">IFERROR(IF(INDEX(三跨两临近重点区段!$F:$F,MATCH(1,(MONTH(三跨两临近重点区段!$D:$D)=11)*(三跨两临近重点区段!$A:$A=D277),0))="已取消","已取消",INDEX(三跨两临近重点区段!$D:$D,MATCH(1,(MONTH(三跨两临近重点区段!$D:$D)=11)*(三跨两临近重点区段!$A:$A=D277)*(三跨两临近重点区段!$F:$F="现存区段"),0))),"")</f>
        <v/>
      </c>
      <c r="AD277" s="72" t="str">
        <f t="array" ref="AD277">IFERROR(IF(INDEX(三跨两临近重点区段!$F:$F,MATCH(1,(MONTH(三跨两临近重点区段!$D:$D)=11)*(三跨两临近重点区段!$A:$A=D277),0))="已取消","已取消",INDEX(三跨两临近重点区段!$E:$E,MATCH(1,(MONTH(三跨两临近重点区段!$D:$D)=11)*(三跨两临近重点区段!$A:$A=D277)*(三跨两临近重点区段!$F:$F="现存区段"),0))),"")</f>
        <v/>
      </c>
      <c r="AE277" s="284" t="str">
        <f t="array" ref="AE277">IFERROR(IF(INDEX(三跨两临近重点区段!$F:$F,MATCH(1,(MONTH(三跨两临近重点区段!$D:$D)=12)*(三跨两临近重点区段!$A:$A=D277),0))="已取消","已取消",INDEX(三跨两临近重点区段!$D:$D,MATCH(1,(MONTH(三跨两临近重点区段!$D:$D)=12)*(三跨两临近重点区段!$A:$A=D277)*(三跨两临近重点区段!$F:$F="现存区段"),0))),"")</f>
        <v/>
      </c>
      <c r="AF277" s="72" t="str">
        <f t="array" ref="AF277">IFERROR(IF(INDEX(三跨两临近重点区段!$F:$F,MATCH(1,(MONTH(三跨两临近重点区段!$D:$D)=12)*(三跨两临近重点区段!$A:$A=D277),0))="已取消","已取消",INDEX(三跨两临近重点区段!$E:$E,MATCH(1,(MONTH(三跨两临近重点区段!$D:$D)=12)*(三跨两临近重点区段!$A:$A=D277)*(三跨两临近重点区段!$F:$F="现存区段"),0))),"")</f>
        <v/>
      </c>
      <c r="AH277" t="e">
        <f t="array" ref="AH277">INDEX(三跨两临近重点区段!$G:$G,MATCH(D277,三跨两临近重点区段!$A:$A,0))</f>
        <v>#N/A</v>
      </c>
      <c r="AI277" t="e">
        <f>INDEX(三跨两临近重点区段!$J:$J,MATCH(D277,三跨两临近重点区段!$A:$A,0))</f>
        <v>#N/A</v>
      </c>
    </row>
    <row r="278" ht="14.25" spans="1:35">
      <c r="A278" s="263" t="s">
        <v>363</v>
      </c>
      <c r="B278" s="264" t="s">
        <v>2497</v>
      </c>
      <c r="C278" s="263" t="s">
        <v>2123</v>
      </c>
      <c r="D278" s="263" t="s">
        <v>2562</v>
      </c>
      <c r="E278" s="265" t="s">
        <v>2458</v>
      </c>
      <c r="F278" s="264" t="s">
        <v>125</v>
      </c>
      <c r="G278" s="263" t="s">
        <v>399</v>
      </c>
      <c r="H278" s="263" t="s">
        <v>399</v>
      </c>
      <c r="I278" s="288"/>
      <c r="J278" s="196"/>
      <c r="K278" s="196"/>
      <c r="L278" s="196"/>
      <c r="M278" s="270"/>
      <c r="N278" s="270"/>
      <c r="O278" s="33"/>
      <c r="P278" s="107"/>
      <c r="Q278" s="279"/>
      <c r="R278" s="279"/>
      <c r="S278" s="278">
        <v>45457</v>
      </c>
      <c r="T278" s="279" t="s">
        <v>2117</v>
      </c>
      <c r="U278" s="268" t="str">
        <f t="array" ref="U278">IFERROR(IF(INDEX(三跨两临近重点区段!$F:$F,MATCH(1,(MONTH(三跨两临近重点区段!$D:$D)=7)*(三跨两临近重点区段!$A:$A=D278),0))="已取消","已取消",INDEX(三跨两临近重点区段!$D:$D,MATCH(1,(MONTH(三跨两临近重点区段!$D:$D)=7)*(三跨两临近重点区段!$A:$A=D278)*(三跨两临近重点区段!$F:$F="现存区段"),0))),"")</f>
        <v/>
      </c>
      <c r="V278" s="232" t="str">
        <f t="array" ref="V278">IFERROR(IF(INDEX(三跨两临近重点区段!$F:$F,MATCH(1,(MONTH(三跨两临近重点区段!$D:$D)=7)*(三跨两临近重点区段!$A:$A=D278),0))="已取消","已取消",INDEX(三跨两临近重点区段!$E:$E,MATCH(1,(MONTH(三跨两临近重点区段!$D:$D)=7)*(三跨两临近重点区段!$A:$A=D278)*(三跨两临近重点区段!$F:$F="现存区段"),0))),"")</f>
        <v/>
      </c>
      <c r="W278" s="268" t="str">
        <f t="array" ref="W278">IFERROR(IF(INDEX(三跨两临近重点区段!$F:$F,MATCH(1,(MONTH(三跨两临近重点区段!$D:$D)=8)*(三跨两临近重点区段!$A:$A=D278),0))="已取消","已取消",INDEX(三跨两临近重点区段!$D:$D,MATCH(1,(MONTH(三跨两临近重点区段!$D:$D)=8)*(三跨两临近重点区段!$A:$A=D278)*(三跨两临近重点区段!$F:$F="现存区段"),0))),"")</f>
        <v/>
      </c>
      <c r="X278" s="232" t="str">
        <f t="array" ref="X278">IFERROR(IF(INDEX(三跨两临近重点区段!$F:$F,MATCH(1,(MONTH(三跨两临近重点区段!$D:$D)=8)*(三跨两临近重点区段!$A:$A=D278),0))="已取消","已取消",INDEX(三跨两临近重点区段!$E:$E,MATCH(1,(MONTH(三跨两临近重点区段!$D:$D)=8)*(三跨两临近重点区段!$A:$A=D278)*(三跨两临近重点区段!$F:$F="现存区段"),0))),"")</f>
        <v/>
      </c>
      <c r="Y278" s="268" t="str">
        <f t="array" ref="Y278">IFERROR(IF(INDEX(三跨两临近重点区段!$F:$F,MATCH(1,(MONTH(三跨两临近重点区段!$D:$D)=9)*(三跨两临近重点区段!$A:$A=D278),0))="已取消","已取消",INDEX(三跨两临近重点区段!$D:$D,MATCH(1,(MONTH(三跨两临近重点区段!$D:$D)=9)*(三跨两临近重点区段!$A:$A=D278)*(三跨两临近重点区段!$F:$F="现存区段"),0))),"")</f>
        <v/>
      </c>
      <c r="Z278" s="232" t="str">
        <f t="array" ref="Z278">IFERROR(IF(INDEX(三跨两临近重点区段!$F:$F,MATCH(1,(MONTH(三跨两临近重点区段!$D:$D)=9)*(三跨两临近重点区段!$A:$A=D278),0))="已取消","已取消",INDEX(三跨两临近重点区段!$E:$E,MATCH(1,(MONTH(三跨两临近重点区段!$D:$D)=9)*(三跨两临近重点区段!$A:$A=D278)*(三跨两临近重点区段!$F:$F="现存区段"),0))),"")</f>
        <v/>
      </c>
      <c r="AA278" s="268" t="str">
        <f t="array" ref="AA278">IFERROR(IF(INDEX(三跨两临近重点区段!$F:$F,MATCH(1,(MONTH(三跨两临近重点区段!$D:$D)=10)*(三跨两临近重点区段!$A:$A=D278),0))="已取消","已取消",INDEX(三跨两临近重点区段!$D:$D,MATCH(1,(MONTH(三跨两临近重点区段!$D:$D)=10)*(三跨两临近重点区段!$A:$A=D278)*(三跨两临近重点区段!$F:$F="现存区段"),0))),"")</f>
        <v/>
      </c>
      <c r="AB278" s="72" t="str">
        <f t="array" ref="AB278">IFERROR(IF(INDEX(三跨两临近重点区段!$F:$F,MATCH(1,(MONTH(三跨两临近重点区段!$D:$D)=10)*(三跨两临近重点区段!$A:$A=D278),0))="已取消","已取消",INDEX(三跨两临近重点区段!$E:$E,MATCH(1,(MONTH(三跨两临近重点区段!$D:$D)=10)*(三跨两临近重点区段!$A:$A=D278)*(三跨两临近重点区段!$F:$F="现存区段"),0))),"")</f>
        <v/>
      </c>
      <c r="AC278" s="284" t="str">
        <f t="array" ref="AC278">IFERROR(IF(INDEX(三跨两临近重点区段!$F:$F,MATCH(1,(MONTH(三跨两临近重点区段!$D:$D)=11)*(三跨两临近重点区段!$A:$A=D278),0))="已取消","已取消",INDEX(三跨两临近重点区段!$D:$D,MATCH(1,(MONTH(三跨两临近重点区段!$D:$D)=11)*(三跨两临近重点区段!$A:$A=D278)*(三跨两临近重点区段!$F:$F="现存区段"),0))),"")</f>
        <v/>
      </c>
      <c r="AD278" s="72" t="str">
        <f t="array" ref="AD278">IFERROR(IF(INDEX(三跨两临近重点区段!$F:$F,MATCH(1,(MONTH(三跨两临近重点区段!$D:$D)=11)*(三跨两临近重点区段!$A:$A=D278),0))="已取消","已取消",INDEX(三跨两临近重点区段!$E:$E,MATCH(1,(MONTH(三跨两临近重点区段!$D:$D)=11)*(三跨两临近重点区段!$A:$A=D278)*(三跨两临近重点区段!$F:$F="现存区段"),0))),"")</f>
        <v/>
      </c>
      <c r="AE278" s="284" t="str">
        <f t="array" ref="AE278">IFERROR(IF(INDEX(三跨两临近重点区段!$F:$F,MATCH(1,(MONTH(三跨两临近重点区段!$D:$D)=12)*(三跨两临近重点区段!$A:$A=D278),0))="已取消","已取消",INDEX(三跨两临近重点区段!$D:$D,MATCH(1,(MONTH(三跨两临近重点区段!$D:$D)=12)*(三跨两临近重点区段!$A:$A=D278)*(三跨两临近重点区段!$F:$F="现存区段"),0))),"")</f>
        <v/>
      </c>
      <c r="AF278" s="72" t="str">
        <f t="array" ref="AF278">IFERROR(IF(INDEX(三跨两临近重点区段!$F:$F,MATCH(1,(MONTH(三跨两临近重点区段!$D:$D)=12)*(三跨两临近重点区段!$A:$A=D278),0))="已取消","已取消",INDEX(三跨两临近重点区段!$E:$E,MATCH(1,(MONTH(三跨两临近重点区段!$D:$D)=12)*(三跨两临近重点区段!$A:$A=D278)*(三跨两临近重点区段!$F:$F="现存区段"),0))),"")</f>
        <v/>
      </c>
      <c r="AH278" t="e">
        <f t="array" ref="AH278">INDEX(三跨两临近重点区段!$G:$G,MATCH(D278,三跨两临近重点区段!$A:$A,0))</f>
        <v>#N/A</v>
      </c>
      <c r="AI278" t="e">
        <f>INDEX(三跨两临近重点区段!$J:$J,MATCH(D278,三跨两临近重点区段!$A:$A,0))</f>
        <v>#N/A</v>
      </c>
    </row>
    <row r="279" ht="14.25" spans="1:35">
      <c r="A279" s="263" t="s">
        <v>363</v>
      </c>
      <c r="B279" s="264" t="s">
        <v>2486</v>
      </c>
      <c r="C279" s="263" t="s">
        <v>2123</v>
      </c>
      <c r="D279" s="263" t="s">
        <v>2563</v>
      </c>
      <c r="E279" s="265" t="s">
        <v>2458</v>
      </c>
      <c r="F279" s="264" t="s">
        <v>125</v>
      </c>
      <c r="G279" s="263" t="s">
        <v>406</v>
      </c>
      <c r="H279" s="263" t="s">
        <v>406</v>
      </c>
      <c r="I279" s="288"/>
      <c r="J279" s="196"/>
      <c r="K279" s="196"/>
      <c r="L279" s="196"/>
      <c r="M279" s="270"/>
      <c r="N279" s="270"/>
      <c r="O279" s="33"/>
      <c r="P279" s="107"/>
      <c r="Q279" s="279"/>
      <c r="R279" s="279"/>
      <c r="S279" s="282">
        <v>45449.5138888889</v>
      </c>
      <c r="T279" s="279" t="s">
        <v>2117</v>
      </c>
      <c r="U279" s="268" t="str">
        <f t="array" ref="U279">IFERROR(IF(INDEX(三跨两临近重点区段!$F:$F,MATCH(1,(MONTH(三跨两临近重点区段!$D:$D)=7)*(三跨两临近重点区段!$A:$A=D279),0))="已取消","已取消",INDEX(三跨两临近重点区段!$D:$D,MATCH(1,(MONTH(三跨两临近重点区段!$D:$D)=7)*(三跨两临近重点区段!$A:$A=D279)*(三跨两临近重点区段!$F:$F="现存区段"),0))),"")</f>
        <v/>
      </c>
      <c r="V279" s="232" t="str">
        <f t="array" ref="V279">IFERROR(IF(INDEX(三跨两临近重点区段!$F:$F,MATCH(1,(MONTH(三跨两临近重点区段!$D:$D)=7)*(三跨两临近重点区段!$A:$A=D279),0))="已取消","已取消",INDEX(三跨两临近重点区段!$E:$E,MATCH(1,(MONTH(三跨两临近重点区段!$D:$D)=7)*(三跨两临近重点区段!$A:$A=D279)*(三跨两临近重点区段!$F:$F="现存区段"),0))),"")</f>
        <v/>
      </c>
      <c r="W279" s="268" t="str">
        <f t="array" ref="W279">IFERROR(IF(INDEX(三跨两临近重点区段!$F:$F,MATCH(1,(MONTH(三跨两临近重点区段!$D:$D)=8)*(三跨两临近重点区段!$A:$A=D279),0))="已取消","已取消",INDEX(三跨两临近重点区段!$D:$D,MATCH(1,(MONTH(三跨两临近重点区段!$D:$D)=8)*(三跨两临近重点区段!$A:$A=D279)*(三跨两临近重点区段!$F:$F="现存区段"),0))),"")</f>
        <v/>
      </c>
      <c r="X279" s="232" t="str">
        <f t="array" ref="X279">IFERROR(IF(INDEX(三跨两临近重点区段!$F:$F,MATCH(1,(MONTH(三跨两临近重点区段!$D:$D)=8)*(三跨两临近重点区段!$A:$A=D279),0))="已取消","已取消",INDEX(三跨两临近重点区段!$E:$E,MATCH(1,(MONTH(三跨两临近重点区段!$D:$D)=8)*(三跨两临近重点区段!$A:$A=D279)*(三跨两临近重点区段!$F:$F="现存区段"),0))),"")</f>
        <v/>
      </c>
      <c r="Y279" s="268" t="str">
        <f t="array" ref="Y279">IFERROR(IF(INDEX(三跨两临近重点区段!$F:$F,MATCH(1,(MONTH(三跨两临近重点区段!$D:$D)=9)*(三跨两临近重点区段!$A:$A=D279),0))="已取消","已取消",INDEX(三跨两临近重点区段!$D:$D,MATCH(1,(MONTH(三跨两临近重点区段!$D:$D)=9)*(三跨两临近重点区段!$A:$A=D279)*(三跨两临近重点区段!$F:$F="现存区段"),0))),"")</f>
        <v/>
      </c>
      <c r="Z279" s="232" t="str">
        <f t="array" ref="Z279">IFERROR(IF(INDEX(三跨两临近重点区段!$F:$F,MATCH(1,(MONTH(三跨两临近重点区段!$D:$D)=9)*(三跨两临近重点区段!$A:$A=D279),0))="已取消","已取消",INDEX(三跨两临近重点区段!$E:$E,MATCH(1,(MONTH(三跨两临近重点区段!$D:$D)=9)*(三跨两临近重点区段!$A:$A=D279)*(三跨两临近重点区段!$F:$F="现存区段"),0))),"")</f>
        <v/>
      </c>
      <c r="AA279" s="268" t="str">
        <f t="array" ref="AA279">IFERROR(IF(INDEX(三跨两临近重点区段!$F:$F,MATCH(1,(MONTH(三跨两临近重点区段!$D:$D)=10)*(三跨两临近重点区段!$A:$A=D279),0))="已取消","已取消",INDEX(三跨两临近重点区段!$D:$D,MATCH(1,(MONTH(三跨两临近重点区段!$D:$D)=10)*(三跨两临近重点区段!$A:$A=D279)*(三跨两临近重点区段!$F:$F="现存区段"),0))),"")</f>
        <v/>
      </c>
      <c r="AB279" s="72" t="str">
        <f t="array" ref="AB279">IFERROR(IF(INDEX(三跨两临近重点区段!$F:$F,MATCH(1,(MONTH(三跨两临近重点区段!$D:$D)=10)*(三跨两临近重点区段!$A:$A=D279),0))="已取消","已取消",INDEX(三跨两临近重点区段!$E:$E,MATCH(1,(MONTH(三跨两临近重点区段!$D:$D)=10)*(三跨两临近重点区段!$A:$A=D279)*(三跨两临近重点区段!$F:$F="现存区段"),0))),"")</f>
        <v/>
      </c>
      <c r="AC279" s="284" t="str">
        <f t="array" ref="AC279">IFERROR(IF(INDEX(三跨两临近重点区段!$F:$F,MATCH(1,(MONTH(三跨两临近重点区段!$D:$D)=11)*(三跨两临近重点区段!$A:$A=D279),0))="已取消","已取消",INDEX(三跨两临近重点区段!$D:$D,MATCH(1,(MONTH(三跨两临近重点区段!$D:$D)=11)*(三跨两临近重点区段!$A:$A=D279)*(三跨两临近重点区段!$F:$F="现存区段"),0))),"")</f>
        <v/>
      </c>
      <c r="AD279" s="72" t="str">
        <f t="array" ref="AD279">IFERROR(IF(INDEX(三跨两临近重点区段!$F:$F,MATCH(1,(MONTH(三跨两临近重点区段!$D:$D)=11)*(三跨两临近重点区段!$A:$A=D279),0))="已取消","已取消",INDEX(三跨两临近重点区段!$E:$E,MATCH(1,(MONTH(三跨两临近重点区段!$D:$D)=11)*(三跨两临近重点区段!$A:$A=D279)*(三跨两临近重点区段!$F:$F="现存区段"),0))),"")</f>
        <v/>
      </c>
      <c r="AE279" s="284" t="str">
        <f t="array" ref="AE279">IFERROR(IF(INDEX(三跨两临近重点区段!$F:$F,MATCH(1,(MONTH(三跨两临近重点区段!$D:$D)=12)*(三跨两临近重点区段!$A:$A=D279),0))="已取消","已取消",INDEX(三跨两临近重点区段!$D:$D,MATCH(1,(MONTH(三跨两临近重点区段!$D:$D)=12)*(三跨两临近重点区段!$A:$A=D279)*(三跨两临近重点区段!$F:$F="现存区段"),0))),"")</f>
        <v/>
      </c>
      <c r="AF279" s="72" t="str">
        <f t="array" ref="AF279">IFERROR(IF(INDEX(三跨两临近重点区段!$F:$F,MATCH(1,(MONTH(三跨两临近重点区段!$D:$D)=12)*(三跨两临近重点区段!$A:$A=D279),0))="已取消","已取消",INDEX(三跨两临近重点区段!$E:$E,MATCH(1,(MONTH(三跨两临近重点区段!$D:$D)=12)*(三跨两临近重点区段!$A:$A=D279)*(三跨两临近重点区段!$F:$F="现存区段"),0))),"")</f>
        <v/>
      </c>
      <c r="AH279" t="e">
        <f t="array" ref="AH279">INDEX(三跨两临近重点区段!$G:$G,MATCH(D279,三跨两临近重点区段!$A:$A,0))</f>
        <v>#N/A</v>
      </c>
      <c r="AI279" t="e">
        <f>INDEX(三跨两临近重点区段!$J:$J,MATCH(D279,三跨两临近重点区段!$A:$A,0))</f>
        <v>#N/A</v>
      </c>
    </row>
    <row r="280" ht="14.25" spans="1:35">
      <c r="A280" s="263" t="s">
        <v>363</v>
      </c>
      <c r="B280" s="264" t="s">
        <v>2482</v>
      </c>
      <c r="C280" s="263" t="s">
        <v>2123</v>
      </c>
      <c r="D280" s="263" t="s">
        <v>2564</v>
      </c>
      <c r="E280" s="265" t="s">
        <v>2458</v>
      </c>
      <c r="F280" s="264" t="s">
        <v>125</v>
      </c>
      <c r="G280" s="263" t="s">
        <v>406</v>
      </c>
      <c r="H280" s="263" t="s">
        <v>406</v>
      </c>
      <c r="I280" s="288"/>
      <c r="J280" s="196"/>
      <c r="K280" s="196"/>
      <c r="L280" s="196"/>
      <c r="M280" s="270"/>
      <c r="N280" s="270"/>
      <c r="O280" s="33"/>
      <c r="P280" s="107"/>
      <c r="Q280" s="279"/>
      <c r="R280" s="279"/>
      <c r="S280" s="282">
        <v>45449.5138888889</v>
      </c>
      <c r="T280" s="279" t="s">
        <v>2117</v>
      </c>
      <c r="U280" s="268" t="str">
        <f t="array" ref="U280">IFERROR(IF(INDEX(三跨两临近重点区段!$F:$F,MATCH(1,(MONTH(三跨两临近重点区段!$D:$D)=7)*(三跨两临近重点区段!$A:$A=D280),0))="已取消","已取消",INDEX(三跨两临近重点区段!$D:$D,MATCH(1,(MONTH(三跨两临近重点区段!$D:$D)=7)*(三跨两临近重点区段!$A:$A=D280)*(三跨两临近重点区段!$F:$F="现存区段"),0))),"")</f>
        <v/>
      </c>
      <c r="V280" s="232" t="str">
        <f t="array" ref="V280">IFERROR(IF(INDEX(三跨两临近重点区段!$F:$F,MATCH(1,(MONTH(三跨两临近重点区段!$D:$D)=7)*(三跨两临近重点区段!$A:$A=D280),0))="已取消","已取消",INDEX(三跨两临近重点区段!$E:$E,MATCH(1,(MONTH(三跨两临近重点区段!$D:$D)=7)*(三跨两临近重点区段!$A:$A=D280)*(三跨两临近重点区段!$F:$F="现存区段"),0))),"")</f>
        <v/>
      </c>
      <c r="W280" s="268" t="str">
        <f t="array" ref="W280">IFERROR(IF(INDEX(三跨两临近重点区段!$F:$F,MATCH(1,(MONTH(三跨两临近重点区段!$D:$D)=8)*(三跨两临近重点区段!$A:$A=D280),0))="已取消","已取消",INDEX(三跨两临近重点区段!$D:$D,MATCH(1,(MONTH(三跨两临近重点区段!$D:$D)=8)*(三跨两临近重点区段!$A:$A=D280)*(三跨两临近重点区段!$F:$F="现存区段"),0))),"")</f>
        <v/>
      </c>
      <c r="X280" s="232" t="str">
        <f t="array" ref="X280">IFERROR(IF(INDEX(三跨两临近重点区段!$F:$F,MATCH(1,(MONTH(三跨两临近重点区段!$D:$D)=8)*(三跨两临近重点区段!$A:$A=D280),0))="已取消","已取消",INDEX(三跨两临近重点区段!$E:$E,MATCH(1,(MONTH(三跨两临近重点区段!$D:$D)=8)*(三跨两临近重点区段!$A:$A=D280)*(三跨两临近重点区段!$F:$F="现存区段"),0))),"")</f>
        <v/>
      </c>
      <c r="Y280" s="268" t="str">
        <f t="array" ref="Y280">IFERROR(IF(INDEX(三跨两临近重点区段!$F:$F,MATCH(1,(MONTH(三跨两临近重点区段!$D:$D)=9)*(三跨两临近重点区段!$A:$A=D280),0))="已取消","已取消",INDEX(三跨两临近重点区段!$D:$D,MATCH(1,(MONTH(三跨两临近重点区段!$D:$D)=9)*(三跨两临近重点区段!$A:$A=D280)*(三跨两临近重点区段!$F:$F="现存区段"),0))),"")</f>
        <v/>
      </c>
      <c r="Z280" s="232" t="str">
        <f t="array" ref="Z280">IFERROR(IF(INDEX(三跨两临近重点区段!$F:$F,MATCH(1,(MONTH(三跨两临近重点区段!$D:$D)=9)*(三跨两临近重点区段!$A:$A=D280),0))="已取消","已取消",INDEX(三跨两临近重点区段!$E:$E,MATCH(1,(MONTH(三跨两临近重点区段!$D:$D)=9)*(三跨两临近重点区段!$A:$A=D280)*(三跨两临近重点区段!$F:$F="现存区段"),0))),"")</f>
        <v/>
      </c>
      <c r="AA280" s="268" t="str">
        <f t="array" ref="AA280">IFERROR(IF(INDEX(三跨两临近重点区段!$F:$F,MATCH(1,(MONTH(三跨两临近重点区段!$D:$D)=10)*(三跨两临近重点区段!$A:$A=D280),0))="已取消","已取消",INDEX(三跨两临近重点区段!$D:$D,MATCH(1,(MONTH(三跨两临近重点区段!$D:$D)=10)*(三跨两临近重点区段!$A:$A=D280)*(三跨两临近重点区段!$F:$F="现存区段"),0))),"")</f>
        <v/>
      </c>
      <c r="AB280" s="72" t="str">
        <f t="array" ref="AB280">IFERROR(IF(INDEX(三跨两临近重点区段!$F:$F,MATCH(1,(MONTH(三跨两临近重点区段!$D:$D)=10)*(三跨两临近重点区段!$A:$A=D280),0))="已取消","已取消",INDEX(三跨两临近重点区段!$E:$E,MATCH(1,(MONTH(三跨两临近重点区段!$D:$D)=10)*(三跨两临近重点区段!$A:$A=D280)*(三跨两临近重点区段!$F:$F="现存区段"),0))),"")</f>
        <v/>
      </c>
      <c r="AC280" s="284" t="str">
        <f t="array" ref="AC280">IFERROR(IF(INDEX(三跨两临近重点区段!$F:$F,MATCH(1,(MONTH(三跨两临近重点区段!$D:$D)=11)*(三跨两临近重点区段!$A:$A=D280),0))="已取消","已取消",INDEX(三跨两临近重点区段!$D:$D,MATCH(1,(MONTH(三跨两临近重点区段!$D:$D)=11)*(三跨两临近重点区段!$A:$A=D280)*(三跨两临近重点区段!$F:$F="现存区段"),0))),"")</f>
        <v/>
      </c>
      <c r="AD280" s="72" t="str">
        <f t="array" ref="AD280">IFERROR(IF(INDEX(三跨两临近重点区段!$F:$F,MATCH(1,(MONTH(三跨两临近重点区段!$D:$D)=11)*(三跨两临近重点区段!$A:$A=D280),0))="已取消","已取消",INDEX(三跨两临近重点区段!$E:$E,MATCH(1,(MONTH(三跨两临近重点区段!$D:$D)=11)*(三跨两临近重点区段!$A:$A=D280)*(三跨两临近重点区段!$F:$F="现存区段"),0))),"")</f>
        <v/>
      </c>
      <c r="AE280" s="284" t="str">
        <f t="array" ref="AE280">IFERROR(IF(INDEX(三跨两临近重点区段!$F:$F,MATCH(1,(MONTH(三跨两临近重点区段!$D:$D)=12)*(三跨两临近重点区段!$A:$A=D280),0))="已取消","已取消",INDEX(三跨两临近重点区段!$D:$D,MATCH(1,(MONTH(三跨两临近重点区段!$D:$D)=12)*(三跨两临近重点区段!$A:$A=D280)*(三跨两临近重点区段!$F:$F="现存区段"),0))),"")</f>
        <v/>
      </c>
      <c r="AF280" s="72" t="str">
        <f t="array" ref="AF280">IFERROR(IF(INDEX(三跨两临近重点区段!$F:$F,MATCH(1,(MONTH(三跨两临近重点区段!$D:$D)=12)*(三跨两临近重点区段!$A:$A=D280),0))="已取消","已取消",INDEX(三跨两临近重点区段!$E:$E,MATCH(1,(MONTH(三跨两临近重点区段!$D:$D)=12)*(三跨两临近重点区段!$A:$A=D280)*(三跨两临近重点区段!$F:$F="现存区段"),0))),"")</f>
        <v/>
      </c>
      <c r="AH280" t="e">
        <f t="array" ref="AH280">INDEX(三跨两临近重点区段!$G:$G,MATCH(D280,三跨两临近重点区段!$A:$A,0))</f>
        <v>#N/A</v>
      </c>
      <c r="AI280" t="e">
        <f>INDEX(三跨两临近重点区段!$J:$J,MATCH(D280,三跨两临近重点区段!$A:$A,0))</f>
        <v>#N/A</v>
      </c>
    </row>
    <row r="281" ht="14.25" spans="1:35">
      <c r="A281" s="263" t="s">
        <v>363</v>
      </c>
      <c r="B281" s="264" t="s">
        <v>2494</v>
      </c>
      <c r="C281" s="263" t="s">
        <v>2503</v>
      </c>
      <c r="D281" s="263" t="s">
        <v>2565</v>
      </c>
      <c r="E281" s="265" t="s">
        <v>2458</v>
      </c>
      <c r="F281" s="264" t="s">
        <v>125</v>
      </c>
      <c r="G281" s="263" t="s">
        <v>399</v>
      </c>
      <c r="H281" s="263" t="s">
        <v>399</v>
      </c>
      <c r="I281" s="288"/>
      <c r="J281" s="196"/>
      <c r="K281" s="196"/>
      <c r="L281" s="196"/>
      <c r="M281" s="270"/>
      <c r="N281" s="270"/>
      <c r="O281" s="33"/>
      <c r="P281" s="107"/>
      <c r="Q281" s="279"/>
      <c r="R281" s="279"/>
      <c r="S281" s="278">
        <v>45464</v>
      </c>
      <c r="T281" s="279" t="s">
        <v>2117</v>
      </c>
      <c r="U281" s="268" t="str">
        <f t="array" ref="U281">IFERROR(IF(INDEX(三跨两临近重点区段!$F:$F,MATCH(1,(MONTH(三跨两临近重点区段!$D:$D)=7)*(三跨两临近重点区段!$A:$A=D281),0))="已取消","已取消",INDEX(三跨两临近重点区段!$D:$D,MATCH(1,(MONTH(三跨两临近重点区段!$D:$D)=7)*(三跨两临近重点区段!$A:$A=D281)*(三跨两临近重点区段!$F:$F="现存区段"),0))),"")</f>
        <v/>
      </c>
      <c r="V281" s="232" t="str">
        <f t="array" ref="V281">IFERROR(IF(INDEX(三跨两临近重点区段!$F:$F,MATCH(1,(MONTH(三跨两临近重点区段!$D:$D)=7)*(三跨两临近重点区段!$A:$A=D281),0))="已取消","已取消",INDEX(三跨两临近重点区段!$E:$E,MATCH(1,(MONTH(三跨两临近重点区段!$D:$D)=7)*(三跨两临近重点区段!$A:$A=D281)*(三跨两临近重点区段!$F:$F="现存区段"),0))),"")</f>
        <v/>
      </c>
      <c r="W281" s="268" t="str">
        <f t="array" ref="W281">IFERROR(IF(INDEX(三跨两临近重点区段!$F:$F,MATCH(1,(MONTH(三跨两临近重点区段!$D:$D)=8)*(三跨两临近重点区段!$A:$A=D281),0))="已取消","已取消",INDEX(三跨两临近重点区段!$D:$D,MATCH(1,(MONTH(三跨两临近重点区段!$D:$D)=8)*(三跨两临近重点区段!$A:$A=D281)*(三跨两临近重点区段!$F:$F="现存区段"),0))),"")</f>
        <v/>
      </c>
      <c r="X281" s="232" t="str">
        <f t="array" ref="X281">IFERROR(IF(INDEX(三跨两临近重点区段!$F:$F,MATCH(1,(MONTH(三跨两临近重点区段!$D:$D)=8)*(三跨两临近重点区段!$A:$A=D281),0))="已取消","已取消",INDEX(三跨两临近重点区段!$E:$E,MATCH(1,(MONTH(三跨两临近重点区段!$D:$D)=8)*(三跨两临近重点区段!$A:$A=D281)*(三跨两临近重点区段!$F:$F="现存区段"),0))),"")</f>
        <v/>
      </c>
      <c r="Y281" s="268" t="str">
        <f t="array" ref="Y281">IFERROR(IF(INDEX(三跨两临近重点区段!$F:$F,MATCH(1,(MONTH(三跨两临近重点区段!$D:$D)=9)*(三跨两临近重点区段!$A:$A=D281),0))="已取消","已取消",INDEX(三跨两临近重点区段!$D:$D,MATCH(1,(MONTH(三跨两临近重点区段!$D:$D)=9)*(三跨两临近重点区段!$A:$A=D281)*(三跨两临近重点区段!$F:$F="现存区段"),0))),"")</f>
        <v/>
      </c>
      <c r="Z281" s="232" t="str">
        <f t="array" ref="Z281">IFERROR(IF(INDEX(三跨两临近重点区段!$F:$F,MATCH(1,(MONTH(三跨两临近重点区段!$D:$D)=9)*(三跨两临近重点区段!$A:$A=D281),0))="已取消","已取消",INDEX(三跨两临近重点区段!$E:$E,MATCH(1,(MONTH(三跨两临近重点区段!$D:$D)=9)*(三跨两临近重点区段!$A:$A=D281)*(三跨两临近重点区段!$F:$F="现存区段"),0))),"")</f>
        <v/>
      </c>
      <c r="AA281" s="268" t="str">
        <f t="array" ref="AA281">IFERROR(IF(INDEX(三跨两临近重点区段!$F:$F,MATCH(1,(MONTH(三跨两临近重点区段!$D:$D)=10)*(三跨两临近重点区段!$A:$A=D281),0))="已取消","已取消",INDEX(三跨两临近重点区段!$D:$D,MATCH(1,(MONTH(三跨两临近重点区段!$D:$D)=10)*(三跨两临近重点区段!$A:$A=D281)*(三跨两临近重点区段!$F:$F="现存区段"),0))),"")</f>
        <v/>
      </c>
      <c r="AB281" s="72" t="str">
        <f t="array" ref="AB281">IFERROR(IF(INDEX(三跨两临近重点区段!$F:$F,MATCH(1,(MONTH(三跨两临近重点区段!$D:$D)=10)*(三跨两临近重点区段!$A:$A=D281),0))="已取消","已取消",INDEX(三跨两临近重点区段!$E:$E,MATCH(1,(MONTH(三跨两临近重点区段!$D:$D)=10)*(三跨两临近重点区段!$A:$A=D281)*(三跨两临近重点区段!$F:$F="现存区段"),0))),"")</f>
        <v/>
      </c>
      <c r="AC281" s="284" t="str">
        <f t="array" ref="AC281">IFERROR(IF(INDEX(三跨两临近重点区段!$F:$F,MATCH(1,(MONTH(三跨两临近重点区段!$D:$D)=11)*(三跨两临近重点区段!$A:$A=D281),0))="已取消","已取消",INDEX(三跨两临近重点区段!$D:$D,MATCH(1,(MONTH(三跨两临近重点区段!$D:$D)=11)*(三跨两临近重点区段!$A:$A=D281)*(三跨两临近重点区段!$F:$F="现存区段"),0))),"")</f>
        <v/>
      </c>
      <c r="AD281" s="72" t="str">
        <f t="array" ref="AD281">IFERROR(IF(INDEX(三跨两临近重点区段!$F:$F,MATCH(1,(MONTH(三跨两临近重点区段!$D:$D)=11)*(三跨两临近重点区段!$A:$A=D281),0))="已取消","已取消",INDEX(三跨两临近重点区段!$E:$E,MATCH(1,(MONTH(三跨两临近重点区段!$D:$D)=11)*(三跨两临近重点区段!$A:$A=D281)*(三跨两临近重点区段!$F:$F="现存区段"),0))),"")</f>
        <v/>
      </c>
      <c r="AE281" s="284" t="str">
        <f t="array" ref="AE281">IFERROR(IF(INDEX(三跨两临近重点区段!$F:$F,MATCH(1,(MONTH(三跨两临近重点区段!$D:$D)=12)*(三跨两临近重点区段!$A:$A=D281),0))="已取消","已取消",INDEX(三跨两临近重点区段!$D:$D,MATCH(1,(MONTH(三跨两临近重点区段!$D:$D)=12)*(三跨两临近重点区段!$A:$A=D281)*(三跨两临近重点区段!$F:$F="现存区段"),0))),"")</f>
        <v/>
      </c>
      <c r="AF281" s="72" t="str">
        <f t="array" ref="AF281">IFERROR(IF(INDEX(三跨两临近重点区段!$F:$F,MATCH(1,(MONTH(三跨两临近重点区段!$D:$D)=12)*(三跨两临近重点区段!$A:$A=D281),0))="已取消","已取消",INDEX(三跨两临近重点区段!$E:$E,MATCH(1,(MONTH(三跨两临近重点区段!$D:$D)=12)*(三跨两临近重点区段!$A:$A=D281)*(三跨两临近重点区段!$F:$F="现存区段"),0))),"")</f>
        <v/>
      </c>
      <c r="AH281" t="e">
        <f t="array" ref="AH281">INDEX(三跨两临近重点区段!$G:$G,MATCH(D281,三跨两临近重点区段!$A:$A,0))</f>
        <v>#N/A</v>
      </c>
      <c r="AI281" t="e">
        <f>INDEX(三跨两临近重点区段!$J:$J,MATCH(D281,三跨两临近重点区段!$A:$A,0))</f>
        <v>#N/A</v>
      </c>
    </row>
    <row r="282" ht="14.25" spans="1:35">
      <c r="A282" s="263" t="s">
        <v>363</v>
      </c>
      <c r="B282" s="264" t="s">
        <v>2497</v>
      </c>
      <c r="C282" s="263" t="s">
        <v>2503</v>
      </c>
      <c r="D282" s="263" t="s">
        <v>2566</v>
      </c>
      <c r="E282" s="265" t="s">
        <v>2458</v>
      </c>
      <c r="F282" s="264" t="s">
        <v>125</v>
      </c>
      <c r="G282" s="263" t="s">
        <v>399</v>
      </c>
      <c r="H282" s="263" t="s">
        <v>399</v>
      </c>
      <c r="I282" s="288"/>
      <c r="J282" s="196"/>
      <c r="K282" s="196"/>
      <c r="L282" s="196"/>
      <c r="M282" s="270"/>
      <c r="N282" s="270"/>
      <c r="O282" s="33"/>
      <c r="P282" s="107"/>
      <c r="Q282" s="279"/>
      <c r="R282" s="279"/>
      <c r="S282" s="278">
        <v>45464</v>
      </c>
      <c r="T282" s="279" t="s">
        <v>2117</v>
      </c>
      <c r="U282" s="268" t="str">
        <f t="array" ref="U282">IFERROR(IF(INDEX(三跨两临近重点区段!$F:$F,MATCH(1,(MONTH(三跨两临近重点区段!$D:$D)=7)*(三跨两临近重点区段!$A:$A=D282),0))="已取消","已取消",INDEX(三跨两临近重点区段!$D:$D,MATCH(1,(MONTH(三跨两临近重点区段!$D:$D)=7)*(三跨两临近重点区段!$A:$A=D282)*(三跨两临近重点区段!$F:$F="现存区段"),0))),"")</f>
        <v/>
      </c>
      <c r="V282" s="232" t="str">
        <f t="array" ref="V282">IFERROR(IF(INDEX(三跨两临近重点区段!$F:$F,MATCH(1,(MONTH(三跨两临近重点区段!$D:$D)=7)*(三跨两临近重点区段!$A:$A=D282),0))="已取消","已取消",INDEX(三跨两临近重点区段!$E:$E,MATCH(1,(MONTH(三跨两临近重点区段!$D:$D)=7)*(三跨两临近重点区段!$A:$A=D282)*(三跨两临近重点区段!$F:$F="现存区段"),0))),"")</f>
        <v/>
      </c>
      <c r="W282" s="268" t="str">
        <f t="array" ref="W282">IFERROR(IF(INDEX(三跨两临近重点区段!$F:$F,MATCH(1,(MONTH(三跨两临近重点区段!$D:$D)=8)*(三跨两临近重点区段!$A:$A=D282),0))="已取消","已取消",INDEX(三跨两临近重点区段!$D:$D,MATCH(1,(MONTH(三跨两临近重点区段!$D:$D)=8)*(三跨两临近重点区段!$A:$A=D282)*(三跨两临近重点区段!$F:$F="现存区段"),0))),"")</f>
        <v/>
      </c>
      <c r="X282" s="232" t="str">
        <f t="array" ref="X282">IFERROR(IF(INDEX(三跨两临近重点区段!$F:$F,MATCH(1,(MONTH(三跨两临近重点区段!$D:$D)=8)*(三跨两临近重点区段!$A:$A=D282),0))="已取消","已取消",INDEX(三跨两临近重点区段!$E:$E,MATCH(1,(MONTH(三跨两临近重点区段!$D:$D)=8)*(三跨两临近重点区段!$A:$A=D282)*(三跨两临近重点区段!$F:$F="现存区段"),0))),"")</f>
        <v/>
      </c>
      <c r="Y282" s="268" t="str">
        <f t="array" ref="Y282">IFERROR(IF(INDEX(三跨两临近重点区段!$F:$F,MATCH(1,(MONTH(三跨两临近重点区段!$D:$D)=9)*(三跨两临近重点区段!$A:$A=D282),0))="已取消","已取消",INDEX(三跨两临近重点区段!$D:$D,MATCH(1,(MONTH(三跨两临近重点区段!$D:$D)=9)*(三跨两临近重点区段!$A:$A=D282)*(三跨两临近重点区段!$F:$F="现存区段"),0))),"")</f>
        <v/>
      </c>
      <c r="Z282" s="232" t="str">
        <f t="array" ref="Z282">IFERROR(IF(INDEX(三跨两临近重点区段!$F:$F,MATCH(1,(MONTH(三跨两临近重点区段!$D:$D)=9)*(三跨两临近重点区段!$A:$A=D282),0))="已取消","已取消",INDEX(三跨两临近重点区段!$E:$E,MATCH(1,(MONTH(三跨两临近重点区段!$D:$D)=9)*(三跨两临近重点区段!$A:$A=D282)*(三跨两临近重点区段!$F:$F="现存区段"),0))),"")</f>
        <v/>
      </c>
      <c r="AA282" s="268" t="str">
        <f t="array" ref="AA282">IFERROR(IF(INDEX(三跨两临近重点区段!$F:$F,MATCH(1,(MONTH(三跨两临近重点区段!$D:$D)=10)*(三跨两临近重点区段!$A:$A=D282),0))="已取消","已取消",INDEX(三跨两临近重点区段!$D:$D,MATCH(1,(MONTH(三跨两临近重点区段!$D:$D)=10)*(三跨两临近重点区段!$A:$A=D282)*(三跨两临近重点区段!$F:$F="现存区段"),0))),"")</f>
        <v/>
      </c>
      <c r="AB282" s="72" t="str">
        <f t="array" ref="AB282">IFERROR(IF(INDEX(三跨两临近重点区段!$F:$F,MATCH(1,(MONTH(三跨两临近重点区段!$D:$D)=10)*(三跨两临近重点区段!$A:$A=D282),0))="已取消","已取消",INDEX(三跨两临近重点区段!$E:$E,MATCH(1,(MONTH(三跨两临近重点区段!$D:$D)=10)*(三跨两临近重点区段!$A:$A=D282)*(三跨两临近重点区段!$F:$F="现存区段"),0))),"")</f>
        <v/>
      </c>
      <c r="AC282" s="284" t="str">
        <f t="array" ref="AC282">IFERROR(IF(INDEX(三跨两临近重点区段!$F:$F,MATCH(1,(MONTH(三跨两临近重点区段!$D:$D)=11)*(三跨两临近重点区段!$A:$A=D282),0))="已取消","已取消",INDEX(三跨两临近重点区段!$D:$D,MATCH(1,(MONTH(三跨两临近重点区段!$D:$D)=11)*(三跨两临近重点区段!$A:$A=D282)*(三跨两临近重点区段!$F:$F="现存区段"),0))),"")</f>
        <v/>
      </c>
      <c r="AD282" s="72" t="str">
        <f t="array" ref="AD282">IFERROR(IF(INDEX(三跨两临近重点区段!$F:$F,MATCH(1,(MONTH(三跨两临近重点区段!$D:$D)=11)*(三跨两临近重点区段!$A:$A=D282),0))="已取消","已取消",INDEX(三跨两临近重点区段!$E:$E,MATCH(1,(MONTH(三跨两临近重点区段!$D:$D)=11)*(三跨两临近重点区段!$A:$A=D282)*(三跨两临近重点区段!$F:$F="现存区段"),0))),"")</f>
        <v/>
      </c>
      <c r="AE282" s="284" t="str">
        <f t="array" ref="AE282">IFERROR(IF(INDEX(三跨两临近重点区段!$F:$F,MATCH(1,(MONTH(三跨两临近重点区段!$D:$D)=12)*(三跨两临近重点区段!$A:$A=D282),0))="已取消","已取消",INDEX(三跨两临近重点区段!$D:$D,MATCH(1,(MONTH(三跨两临近重点区段!$D:$D)=12)*(三跨两临近重点区段!$A:$A=D282)*(三跨两临近重点区段!$F:$F="现存区段"),0))),"")</f>
        <v/>
      </c>
      <c r="AF282" s="72" t="str">
        <f t="array" ref="AF282">IFERROR(IF(INDEX(三跨两临近重点区段!$F:$F,MATCH(1,(MONTH(三跨两临近重点区段!$D:$D)=12)*(三跨两临近重点区段!$A:$A=D282),0))="已取消","已取消",INDEX(三跨两临近重点区段!$E:$E,MATCH(1,(MONTH(三跨两临近重点区段!$D:$D)=12)*(三跨两临近重点区段!$A:$A=D282)*(三跨两临近重点区段!$F:$F="现存区段"),0))),"")</f>
        <v/>
      </c>
      <c r="AH282" t="e">
        <f t="array" ref="AH282">INDEX(三跨两临近重点区段!$G:$G,MATCH(D282,三跨两临近重点区段!$A:$A,0))</f>
        <v>#N/A</v>
      </c>
      <c r="AI282" t="e">
        <f>INDEX(三跨两临近重点区段!$J:$J,MATCH(D282,三跨两临近重点区段!$A:$A,0))</f>
        <v>#N/A</v>
      </c>
    </row>
    <row r="283" ht="14.25" spans="1:35">
      <c r="A283" s="263" t="s">
        <v>363</v>
      </c>
      <c r="B283" s="264" t="s">
        <v>2478</v>
      </c>
      <c r="C283" s="263" t="s">
        <v>2418</v>
      </c>
      <c r="D283" s="263" t="s">
        <v>2567</v>
      </c>
      <c r="E283" s="265" t="s">
        <v>2458</v>
      </c>
      <c r="F283" s="264" t="s">
        <v>125</v>
      </c>
      <c r="G283" s="263" t="s">
        <v>414</v>
      </c>
      <c r="H283" s="263" t="s">
        <v>414</v>
      </c>
      <c r="I283" s="288"/>
      <c r="J283" s="196"/>
      <c r="K283" s="196"/>
      <c r="L283" s="196"/>
      <c r="M283" s="270"/>
      <c r="N283" s="270"/>
      <c r="O283" s="33"/>
      <c r="P283" s="107"/>
      <c r="Q283" s="279"/>
      <c r="R283" s="279"/>
      <c r="S283" s="278">
        <v>45461</v>
      </c>
      <c r="T283" s="279" t="s">
        <v>2117</v>
      </c>
      <c r="U283" s="268" t="str">
        <f t="array" ref="U283">IFERROR(IF(INDEX(三跨两临近重点区段!$F:$F,MATCH(1,(MONTH(三跨两临近重点区段!$D:$D)=7)*(三跨两临近重点区段!$A:$A=D283),0))="已取消","已取消",INDEX(三跨两临近重点区段!$D:$D,MATCH(1,(MONTH(三跨两临近重点区段!$D:$D)=7)*(三跨两临近重点区段!$A:$A=D283)*(三跨两临近重点区段!$F:$F="现存区段"),0))),"")</f>
        <v/>
      </c>
      <c r="V283" s="232" t="str">
        <f t="array" ref="V283">IFERROR(IF(INDEX(三跨两临近重点区段!$F:$F,MATCH(1,(MONTH(三跨两临近重点区段!$D:$D)=7)*(三跨两临近重点区段!$A:$A=D283),0))="已取消","已取消",INDEX(三跨两临近重点区段!$E:$E,MATCH(1,(MONTH(三跨两临近重点区段!$D:$D)=7)*(三跨两临近重点区段!$A:$A=D283)*(三跨两临近重点区段!$F:$F="现存区段"),0))),"")</f>
        <v/>
      </c>
      <c r="W283" s="268" t="str">
        <f t="array" ref="W283">IFERROR(IF(INDEX(三跨两临近重点区段!$F:$F,MATCH(1,(MONTH(三跨两临近重点区段!$D:$D)=8)*(三跨两临近重点区段!$A:$A=D283),0))="已取消","已取消",INDEX(三跨两临近重点区段!$D:$D,MATCH(1,(MONTH(三跨两临近重点区段!$D:$D)=8)*(三跨两临近重点区段!$A:$A=D283)*(三跨两临近重点区段!$F:$F="现存区段"),0))),"")</f>
        <v/>
      </c>
      <c r="X283" s="232" t="str">
        <f t="array" ref="X283">IFERROR(IF(INDEX(三跨两临近重点区段!$F:$F,MATCH(1,(MONTH(三跨两临近重点区段!$D:$D)=8)*(三跨两临近重点区段!$A:$A=D283),0))="已取消","已取消",INDEX(三跨两临近重点区段!$E:$E,MATCH(1,(MONTH(三跨两临近重点区段!$D:$D)=8)*(三跨两临近重点区段!$A:$A=D283)*(三跨两临近重点区段!$F:$F="现存区段"),0))),"")</f>
        <v/>
      </c>
      <c r="Y283" s="268" t="str">
        <f t="array" ref="Y283">IFERROR(IF(INDEX(三跨两临近重点区段!$F:$F,MATCH(1,(MONTH(三跨两临近重点区段!$D:$D)=9)*(三跨两临近重点区段!$A:$A=D283),0))="已取消","已取消",INDEX(三跨两临近重点区段!$D:$D,MATCH(1,(MONTH(三跨两临近重点区段!$D:$D)=9)*(三跨两临近重点区段!$A:$A=D283)*(三跨两临近重点区段!$F:$F="现存区段"),0))),"")</f>
        <v/>
      </c>
      <c r="Z283" s="232" t="str">
        <f t="array" ref="Z283">IFERROR(IF(INDEX(三跨两临近重点区段!$F:$F,MATCH(1,(MONTH(三跨两临近重点区段!$D:$D)=9)*(三跨两临近重点区段!$A:$A=D283),0))="已取消","已取消",INDEX(三跨两临近重点区段!$E:$E,MATCH(1,(MONTH(三跨两临近重点区段!$D:$D)=9)*(三跨两临近重点区段!$A:$A=D283)*(三跨两临近重点区段!$F:$F="现存区段"),0))),"")</f>
        <v/>
      </c>
      <c r="AA283" s="268" t="str">
        <f t="array" ref="AA283">IFERROR(IF(INDEX(三跨两临近重点区段!$F:$F,MATCH(1,(MONTH(三跨两临近重点区段!$D:$D)=10)*(三跨两临近重点区段!$A:$A=D283),0))="已取消","已取消",INDEX(三跨两临近重点区段!$D:$D,MATCH(1,(MONTH(三跨两临近重点区段!$D:$D)=10)*(三跨两临近重点区段!$A:$A=D283)*(三跨两临近重点区段!$F:$F="现存区段"),0))),"")</f>
        <v/>
      </c>
      <c r="AB283" s="72" t="str">
        <f t="array" ref="AB283">IFERROR(IF(INDEX(三跨两临近重点区段!$F:$F,MATCH(1,(MONTH(三跨两临近重点区段!$D:$D)=10)*(三跨两临近重点区段!$A:$A=D283),0))="已取消","已取消",INDEX(三跨两临近重点区段!$E:$E,MATCH(1,(MONTH(三跨两临近重点区段!$D:$D)=10)*(三跨两临近重点区段!$A:$A=D283)*(三跨两临近重点区段!$F:$F="现存区段"),0))),"")</f>
        <v/>
      </c>
      <c r="AC283" s="284" t="str">
        <f t="array" ref="AC283">IFERROR(IF(INDEX(三跨两临近重点区段!$F:$F,MATCH(1,(MONTH(三跨两临近重点区段!$D:$D)=11)*(三跨两临近重点区段!$A:$A=D283),0))="已取消","已取消",INDEX(三跨两临近重点区段!$D:$D,MATCH(1,(MONTH(三跨两临近重点区段!$D:$D)=11)*(三跨两临近重点区段!$A:$A=D283)*(三跨两临近重点区段!$F:$F="现存区段"),0))),"")</f>
        <v/>
      </c>
      <c r="AD283" s="72" t="str">
        <f t="array" ref="AD283">IFERROR(IF(INDEX(三跨两临近重点区段!$F:$F,MATCH(1,(MONTH(三跨两临近重点区段!$D:$D)=11)*(三跨两临近重点区段!$A:$A=D283),0))="已取消","已取消",INDEX(三跨两临近重点区段!$E:$E,MATCH(1,(MONTH(三跨两临近重点区段!$D:$D)=11)*(三跨两临近重点区段!$A:$A=D283)*(三跨两临近重点区段!$F:$F="现存区段"),0))),"")</f>
        <v/>
      </c>
      <c r="AE283" s="284" t="str">
        <f t="array" ref="AE283">IFERROR(IF(INDEX(三跨两临近重点区段!$F:$F,MATCH(1,(MONTH(三跨两临近重点区段!$D:$D)=12)*(三跨两临近重点区段!$A:$A=D283),0))="已取消","已取消",INDEX(三跨两临近重点区段!$D:$D,MATCH(1,(MONTH(三跨两临近重点区段!$D:$D)=12)*(三跨两临近重点区段!$A:$A=D283)*(三跨两临近重点区段!$F:$F="现存区段"),0))),"")</f>
        <v/>
      </c>
      <c r="AF283" s="72" t="str">
        <f t="array" ref="AF283">IFERROR(IF(INDEX(三跨两临近重点区段!$F:$F,MATCH(1,(MONTH(三跨两临近重点区段!$D:$D)=12)*(三跨两临近重点区段!$A:$A=D283),0))="已取消","已取消",INDEX(三跨两临近重点区段!$E:$E,MATCH(1,(MONTH(三跨两临近重点区段!$D:$D)=12)*(三跨两临近重点区段!$A:$A=D283)*(三跨两临近重点区段!$F:$F="现存区段"),0))),"")</f>
        <v/>
      </c>
      <c r="AH283" t="e">
        <f t="array" ref="AH283">INDEX(三跨两临近重点区段!$G:$G,MATCH(D283,三跨两临近重点区段!$A:$A,0))</f>
        <v>#N/A</v>
      </c>
      <c r="AI283" t="e">
        <f>INDEX(三跨两临近重点区段!$J:$J,MATCH(D283,三跨两临近重点区段!$A:$A,0))</f>
        <v>#N/A</v>
      </c>
    </row>
    <row r="284" ht="14.25" spans="1:35">
      <c r="A284" s="263" t="s">
        <v>363</v>
      </c>
      <c r="B284" s="264" t="s">
        <v>2501</v>
      </c>
      <c r="C284" s="263" t="s">
        <v>2418</v>
      </c>
      <c r="D284" s="263" t="s">
        <v>2568</v>
      </c>
      <c r="E284" s="265" t="s">
        <v>2458</v>
      </c>
      <c r="F284" s="264" t="s">
        <v>125</v>
      </c>
      <c r="G284" s="263" t="s">
        <v>414</v>
      </c>
      <c r="H284" s="263" t="s">
        <v>414</v>
      </c>
      <c r="I284" s="288"/>
      <c r="J284" s="196"/>
      <c r="K284" s="196"/>
      <c r="L284" s="196"/>
      <c r="M284" s="270"/>
      <c r="N284" s="270"/>
      <c r="O284" s="33"/>
      <c r="P284" s="107"/>
      <c r="Q284" s="279"/>
      <c r="R284" s="279"/>
      <c r="S284" s="278">
        <v>45457</v>
      </c>
      <c r="T284" s="279" t="s">
        <v>2117</v>
      </c>
      <c r="U284" s="268" t="str">
        <f t="array" ref="U284">IFERROR(IF(INDEX(三跨两临近重点区段!$F:$F,MATCH(1,(MONTH(三跨两临近重点区段!$D:$D)=7)*(三跨两临近重点区段!$A:$A=D284),0))="已取消","已取消",INDEX(三跨两临近重点区段!$D:$D,MATCH(1,(MONTH(三跨两临近重点区段!$D:$D)=7)*(三跨两临近重点区段!$A:$A=D284)*(三跨两临近重点区段!$F:$F="现存区段"),0))),"")</f>
        <v/>
      </c>
      <c r="V284" s="232" t="str">
        <f t="array" ref="V284">IFERROR(IF(INDEX(三跨两临近重点区段!$F:$F,MATCH(1,(MONTH(三跨两临近重点区段!$D:$D)=7)*(三跨两临近重点区段!$A:$A=D284),0))="已取消","已取消",INDEX(三跨两临近重点区段!$E:$E,MATCH(1,(MONTH(三跨两临近重点区段!$D:$D)=7)*(三跨两临近重点区段!$A:$A=D284)*(三跨两临近重点区段!$F:$F="现存区段"),0))),"")</f>
        <v/>
      </c>
      <c r="W284" s="268" t="str">
        <f t="array" ref="W284">IFERROR(IF(INDEX(三跨两临近重点区段!$F:$F,MATCH(1,(MONTH(三跨两临近重点区段!$D:$D)=8)*(三跨两临近重点区段!$A:$A=D284),0))="已取消","已取消",INDEX(三跨两临近重点区段!$D:$D,MATCH(1,(MONTH(三跨两临近重点区段!$D:$D)=8)*(三跨两临近重点区段!$A:$A=D284)*(三跨两临近重点区段!$F:$F="现存区段"),0))),"")</f>
        <v/>
      </c>
      <c r="X284" s="232" t="str">
        <f t="array" ref="X284">IFERROR(IF(INDEX(三跨两临近重点区段!$F:$F,MATCH(1,(MONTH(三跨两临近重点区段!$D:$D)=8)*(三跨两临近重点区段!$A:$A=D284),0))="已取消","已取消",INDEX(三跨两临近重点区段!$E:$E,MATCH(1,(MONTH(三跨两临近重点区段!$D:$D)=8)*(三跨两临近重点区段!$A:$A=D284)*(三跨两临近重点区段!$F:$F="现存区段"),0))),"")</f>
        <v/>
      </c>
      <c r="Y284" s="268" t="str">
        <f t="array" ref="Y284">IFERROR(IF(INDEX(三跨两临近重点区段!$F:$F,MATCH(1,(MONTH(三跨两临近重点区段!$D:$D)=9)*(三跨两临近重点区段!$A:$A=D284),0))="已取消","已取消",INDEX(三跨两临近重点区段!$D:$D,MATCH(1,(MONTH(三跨两临近重点区段!$D:$D)=9)*(三跨两临近重点区段!$A:$A=D284)*(三跨两临近重点区段!$F:$F="现存区段"),0))),"")</f>
        <v/>
      </c>
      <c r="Z284" s="232" t="str">
        <f t="array" ref="Z284">IFERROR(IF(INDEX(三跨两临近重点区段!$F:$F,MATCH(1,(MONTH(三跨两临近重点区段!$D:$D)=9)*(三跨两临近重点区段!$A:$A=D284),0))="已取消","已取消",INDEX(三跨两临近重点区段!$E:$E,MATCH(1,(MONTH(三跨两临近重点区段!$D:$D)=9)*(三跨两临近重点区段!$A:$A=D284)*(三跨两临近重点区段!$F:$F="现存区段"),0))),"")</f>
        <v/>
      </c>
      <c r="AA284" s="268" t="str">
        <f t="array" ref="AA284">IFERROR(IF(INDEX(三跨两临近重点区段!$F:$F,MATCH(1,(MONTH(三跨两临近重点区段!$D:$D)=10)*(三跨两临近重点区段!$A:$A=D284),0))="已取消","已取消",INDEX(三跨两临近重点区段!$D:$D,MATCH(1,(MONTH(三跨两临近重点区段!$D:$D)=10)*(三跨两临近重点区段!$A:$A=D284)*(三跨两临近重点区段!$F:$F="现存区段"),0))),"")</f>
        <v/>
      </c>
      <c r="AB284" s="72" t="str">
        <f t="array" ref="AB284">IFERROR(IF(INDEX(三跨两临近重点区段!$F:$F,MATCH(1,(MONTH(三跨两临近重点区段!$D:$D)=10)*(三跨两临近重点区段!$A:$A=D284),0))="已取消","已取消",INDEX(三跨两临近重点区段!$E:$E,MATCH(1,(MONTH(三跨两临近重点区段!$D:$D)=10)*(三跨两临近重点区段!$A:$A=D284)*(三跨两临近重点区段!$F:$F="现存区段"),0))),"")</f>
        <v/>
      </c>
      <c r="AC284" s="284" t="str">
        <f t="array" ref="AC284">IFERROR(IF(INDEX(三跨两临近重点区段!$F:$F,MATCH(1,(MONTH(三跨两临近重点区段!$D:$D)=11)*(三跨两临近重点区段!$A:$A=D284),0))="已取消","已取消",INDEX(三跨两临近重点区段!$D:$D,MATCH(1,(MONTH(三跨两临近重点区段!$D:$D)=11)*(三跨两临近重点区段!$A:$A=D284)*(三跨两临近重点区段!$F:$F="现存区段"),0))),"")</f>
        <v/>
      </c>
      <c r="AD284" s="72" t="str">
        <f t="array" ref="AD284">IFERROR(IF(INDEX(三跨两临近重点区段!$F:$F,MATCH(1,(MONTH(三跨两临近重点区段!$D:$D)=11)*(三跨两临近重点区段!$A:$A=D284),0))="已取消","已取消",INDEX(三跨两临近重点区段!$E:$E,MATCH(1,(MONTH(三跨两临近重点区段!$D:$D)=11)*(三跨两临近重点区段!$A:$A=D284)*(三跨两临近重点区段!$F:$F="现存区段"),0))),"")</f>
        <v/>
      </c>
      <c r="AE284" s="284" t="str">
        <f t="array" ref="AE284">IFERROR(IF(INDEX(三跨两临近重点区段!$F:$F,MATCH(1,(MONTH(三跨两临近重点区段!$D:$D)=12)*(三跨两临近重点区段!$A:$A=D284),0))="已取消","已取消",INDEX(三跨两临近重点区段!$D:$D,MATCH(1,(MONTH(三跨两临近重点区段!$D:$D)=12)*(三跨两临近重点区段!$A:$A=D284)*(三跨两临近重点区段!$F:$F="现存区段"),0))),"")</f>
        <v/>
      </c>
      <c r="AF284" s="72" t="str">
        <f t="array" ref="AF284">IFERROR(IF(INDEX(三跨两临近重点区段!$F:$F,MATCH(1,(MONTH(三跨两临近重点区段!$D:$D)=12)*(三跨两临近重点区段!$A:$A=D284),0))="已取消","已取消",INDEX(三跨两临近重点区段!$E:$E,MATCH(1,(MONTH(三跨两临近重点区段!$D:$D)=12)*(三跨两临近重点区段!$A:$A=D284)*(三跨两临近重点区段!$F:$F="现存区段"),0))),"")</f>
        <v/>
      </c>
      <c r="AH284" t="e">
        <f t="array" ref="AH284">INDEX(三跨两临近重点区段!$G:$G,MATCH(D284,三跨两临近重点区段!$A:$A,0))</f>
        <v>#N/A</v>
      </c>
      <c r="AI284" t="e">
        <f>INDEX(三跨两临近重点区段!$J:$J,MATCH(D284,三跨两临近重点区段!$A:$A,0))</f>
        <v>#N/A</v>
      </c>
    </row>
    <row r="285" ht="14.25" spans="1:35">
      <c r="A285" s="263" t="s">
        <v>150</v>
      </c>
      <c r="B285" s="264" t="s">
        <v>2569</v>
      </c>
      <c r="C285" s="263" t="s">
        <v>2165</v>
      </c>
      <c r="D285" s="263" t="s">
        <v>2570</v>
      </c>
      <c r="E285" s="265" t="s">
        <v>2378</v>
      </c>
      <c r="F285" s="264" t="s">
        <v>125</v>
      </c>
      <c r="G285" s="263" t="s">
        <v>791</v>
      </c>
      <c r="H285" s="263" t="s">
        <v>826</v>
      </c>
      <c r="I285" s="288"/>
      <c r="J285" s="196"/>
      <c r="K285" s="196"/>
      <c r="L285" s="196"/>
      <c r="M285" s="270"/>
      <c r="N285" s="270"/>
      <c r="O285" s="33"/>
      <c r="P285" s="107"/>
      <c r="Q285" s="279"/>
      <c r="R285" s="279"/>
      <c r="S285" s="278">
        <v>45461</v>
      </c>
      <c r="T285" s="279" t="s">
        <v>2117</v>
      </c>
      <c r="U285" s="268" t="str">
        <f t="array" ref="U285">IFERROR(IF(INDEX(三跨两临近重点区段!$F:$F,MATCH(1,(MONTH(三跨两临近重点区段!$D:$D)=7)*(三跨两临近重点区段!$A:$A=D285),0))="已取消","已取消",INDEX(三跨两临近重点区段!$D:$D,MATCH(1,(MONTH(三跨两临近重点区段!$D:$D)=7)*(三跨两临近重点区段!$A:$A=D285)*(三跨两临近重点区段!$F:$F="现存区段"),0))),"")</f>
        <v/>
      </c>
      <c r="V285" s="232" t="str">
        <f t="array" ref="V285">IFERROR(IF(INDEX(三跨两临近重点区段!$F:$F,MATCH(1,(MONTH(三跨两临近重点区段!$D:$D)=7)*(三跨两临近重点区段!$A:$A=D285),0))="已取消","已取消",INDEX(三跨两临近重点区段!$E:$E,MATCH(1,(MONTH(三跨两临近重点区段!$D:$D)=7)*(三跨两临近重点区段!$A:$A=D285)*(三跨两临近重点区段!$F:$F="现存区段"),0))),"")</f>
        <v/>
      </c>
      <c r="W285" s="268" t="str">
        <f t="array" ref="W285">IFERROR(IF(INDEX(三跨两临近重点区段!$F:$F,MATCH(1,(MONTH(三跨两临近重点区段!$D:$D)=8)*(三跨两临近重点区段!$A:$A=D285),0))="已取消","已取消",INDEX(三跨两临近重点区段!$D:$D,MATCH(1,(MONTH(三跨两临近重点区段!$D:$D)=8)*(三跨两临近重点区段!$A:$A=D285)*(三跨两临近重点区段!$F:$F="现存区段"),0))),"")</f>
        <v/>
      </c>
      <c r="X285" s="232" t="str">
        <f t="array" ref="X285">IFERROR(IF(INDEX(三跨两临近重点区段!$F:$F,MATCH(1,(MONTH(三跨两临近重点区段!$D:$D)=8)*(三跨两临近重点区段!$A:$A=D285),0))="已取消","已取消",INDEX(三跨两临近重点区段!$E:$E,MATCH(1,(MONTH(三跨两临近重点区段!$D:$D)=8)*(三跨两临近重点区段!$A:$A=D285)*(三跨两临近重点区段!$F:$F="现存区段"),0))),"")</f>
        <v/>
      </c>
      <c r="Y285" s="268" t="str">
        <f t="array" ref="Y285">IFERROR(IF(INDEX(三跨两临近重点区段!$F:$F,MATCH(1,(MONTH(三跨两临近重点区段!$D:$D)=9)*(三跨两临近重点区段!$A:$A=D285),0))="已取消","已取消",INDEX(三跨两临近重点区段!$D:$D,MATCH(1,(MONTH(三跨两临近重点区段!$D:$D)=9)*(三跨两临近重点区段!$A:$A=D285)*(三跨两临近重点区段!$F:$F="现存区段"),0))),"")</f>
        <v/>
      </c>
      <c r="Z285" s="232" t="str">
        <f t="array" ref="Z285">IFERROR(IF(INDEX(三跨两临近重点区段!$F:$F,MATCH(1,(MONTH(三跨两临近重点区段!$D:$D)=9)*(三跨两临近重点区段!$A:$A=D285),0))="已取消","已取消",INDEX(三跨两临近重点区段!$E:$E,MATCH(1,(MONTH(三跨两临近重点区段!$D:$D)=9)*(三跨两临近重点区段!$A:$A=D285)*(三跨两临近重点区段!$F:$F="现存区段"),0))),"")</f>
        <v/>
      </c>
      <c r="AA285" s="268" t="str">
        <f t="array" ref="AA285">IFERROR(IF(INDEX(三跨两临近重点区段!$F:$F,MATCH(1,(MONTH(三跨两临近重点区段!$D:$D)=10)*(三跨两临近重点区段!$A:$A=D285),0))="已取消","已取消",INDEX(三跨两临近重点区段!$D:$D,MATCH(1,(MONTH(三跨两临近重点区段!$D:$D)=10)*(三跨两临近重点区段!$A:$A=D285)*(三跨两临近重点区段!$F:$F="现存区段"),0))),"")</f>
        <v/>
      </c>
      <c r="AB285" s="72" t="str">
        <f t="array" ref="AB285">IFERROR(IF(INDEX(三跨两临近重点区段!$F:$F,MATCH(1,(MONTH(三跨两临近重点区段!$D:$D)=10)*(三跨两临近重点区段!$A:$A=D285),0))="已取消","已取消",INDEX(三跨两临近重点区段!$E:$E,MATCH(1,(MONTH(三跨两临近重点区段!$D:$D)=10)*(三跨两临近重点区段!$A:$A=D285)*(三跨两临近重点区段!$F:$F="现存区段"),0))),"")</f>
        <v/>
      </c>
      <c r="AC285" s="284" t="str">
        <f t="array" ref="AC285">IFERROR(IF(INDEX(三跨两临近重点区段!$F:$F,MATCH(1,(MONTH(三跨两临近重点区段!$D:$D)=11)*(三跨两临近重点区段!$A:$A=D285),0))="已取消","已取消",INDEX(三跨两临近重点区段!$D:$D,MATCH(1,(MONTH(三跨两临近重点区段!$D:$D)=11)*(三跨两临近重点区段!$A:$A=D285)*(三跨两临近重点区段!$F:$F="现存区段"),0))),"")</f>
        <v/>
      </c>
      <c r="AD285" s="72" t="str">
        <f t="array" ref="AD285">IFERROR(IF(INDEX(三跨两临近重点区段!$F:$F,MATCH(1,(MONTH(三跨两临近重点区段!$D:$D)=11)*(三跨两临近重点区段!$A:$A=D285),0))="已取消","已取消",INDEX(三跨两临近重点区段!$E:$E,MATCH(1,(MONTH(三跨两临近重点区段!$D:$D)=11)*(三跨两临近重点区段!$A:$A=D285)*(三跨两临近重点区段!$F:$F="现存区段"),0))),"")</f>
        <v/>
      </c>
      <c r="AE285" s="284" t="str">
        <f t="array" ref="AE285">IFERROR(IF(INDEX(三跨两临近重点区段!$F:$F,MATCH(1,(MONTH(三跨两临近重点区段!$D:$D)=12)*(三跨两临近重点区段!$A:$A=D285),0))="已取消","已取消",INDEX(三跨两临近重点区段!$D:$D,MATCH(1,(MONTH(三跨两临近重点区段!$D:$D)=12)*(三跨两临近重点区段!$A:$A=D285)*(三跨两临近重点区段!$F:$F="现存区段"),0))),"")</f>
        <v/>
      </c>
      <c r="AF285" s="72" t="str">
        <f t="array" ref="AF285">IFERROR(IF(INDEX(三跨两临近重点区段!$F:$F,MATCH(1,(MONTH(三跨两临近重点区段!$D:$D)=12)*(三跨两临近重点区段!$A:$A=D285),0))="已取消","已取消",INDEX(三跨两临近重点区段!$E:$E,MATCH(1,(MONTH(三跨两临近重点区段!$D:$D)=12)*(三跨两临近重点区段!$A:$A=D285)*(三跨两临近重点区段!$F:$F="现存区段"),0))),"")</f>
        <v/>
      </c>
      <c r="AH285" t="e">
        <f t="array" ref="AH285">INDEX(三跨两临近重点区段!$G:$G,MATCH(D285,三跨两临近重点区段!$A:$A,0))</f>
        <v>#N/A</v>
      </c>
      <c r="AI285" t="e">
        <f>INDEX(三跨两临近重点区段!$J:$J,MATCH(D285,三跨两临近重点区段!$A:$A,0))</f>
        <v>#N/A</v>
      </c>
    </row>
    <row r="286" ht="14.25" spans="1:35">
      <c r="A286" s="263" t="s">
        <v>150</v>
      </c>
      <c r="B286" s="264" t="s">
        <v>2571</v>
      </c>
      <c r="C286" s="263" t="s">
        <v>2328</v>
      </c>
      <c r="D286" s="263" t="s">
        <v>2572</v>
      </c>
      <c r="E286" s="265" t="s">
        <v>2378</v>
      </c>
      <c r="F286" s="264" t="s">
        <v>125</v>
      </c>
      <c r="G286" s="263" t="s">
        <v>791</v>
      </c>
      <c r="H286" s="263" t="s">
        <v>826</v>
      </c>
      <c r="I286" s="288"/>
      <c r="J286" s="196"/>
      <c r="K286" s="196"/>
      <c r="L286" s="196"/>
      <c r="M286" s="270"/>
      <c r="N286" s="270"/>
      <c r="O286" s="33"/>
      <c r="P286" s="107"/>
      <c r="Q286" s="279"/>
      <c r="R286" s="279"/>
      <c r="S286" s="278">
        <v>45461</v>
      </c>
      <c r="T286" s="279" t="s">
        <v>2117</v>
      </c>
      <c r="U286" s="268" t="str">
        <f t="array" ref="U286">IFERROR(IF(INDEX(三跨两临近重点区段!$F:$F,MATCH(1,(MONTH(三跨两临近重点区段!$D:$D)=7)*(三跨两临近重点区段!$A:$A=D286),0))="已取消","已取消",INDEX(三跨两临近重点区段!$D:$D,MATCH(1,(MONTH(三跨两临近重点区段!$D:$D)=7)*(三跨两临近重点区段!$A:$A=D286)*(三跨两临近重点区段!$F:$F="现存区段"),0))),"")</f>
        <v/>
      </c>
      <c r="V286" s="232" t="str">
        <f t="array" ref="V286">IFERROR(IF(INDEX(三跨两临近重点区段!$F:$F,MATCH(1,(MONTH(三跨两临近重点区段!$D:$D)=7)*(三跨两临近重点区段!$A:$A=D286),0))="已取消","已取消",INDEX(三跨两临近重点区段!$E:$E,MATCH(1,(MONTH(三跨两临近重点区段!$D:$D)=7)*(三跨两临近重点区段!$A:$A=D286)*(三跨两临近重点区段!$F:$F="现存区段"),0))),"")</f>
        <v/>
      </c>
      <c r="W286" s="268" t="str">
        <f t="array" ref="W286">IFERROR(IF(INDEX(三跨两临近重点区段!$F:$F,MATCH(1,(MONTH(三跨两临近重点区段!$D:$D)=8)*(三跨两临近重点区段!$A:$A=D286),0))="已取消","已取消",INDEX(三跨两临近重点区段!$D:$D,MATCH(1,(MONTH(三跨两临近重点区段!$D:$D)=8)*(三跨两临近重点区段!$A:$A=D286)*(三跨两临近重点区段!$F:$F="现存区段"),0))),"")</f>
        <v/>
      </c>
      <c r="X286" s="232" t="str">
        <f t="array" ref="X286">IFERROR(IF(INDEX(三跨两临近重点区段!$F:$F,MATCH(1,(MONTH(三跨两临近重点区段!$D:$D)=8)*(三跨两临近重点区段!$A:$A=D286),0))="已取消","已取消",INDEX(三跨两临近重点区段!$E:$E,MATCH(1,(MONTH(三跨两临近重点区段!$D:$D)=8)*(三跨两临近重点区段!$A:$A=D286)*(三跨两临近重点区段!$F:$F="现存区段"),0))),"")</f>
        <v/>
      </c>
      <c r="Y286" s="268" t="str">
        <f t="array" ref="Y286">IFERROR(IF(INDEX(三跨两临近重点区段!$F:$F,MATCH(1,(MONTH(三跨两临近重点区段!$D:$D)=9)*(三跨两临近重点区段!$A:$A=D286),0))="已取消","已取消",INDEX(三跨两临近重点区段!$D:$D,MATCH(1,(MONTH(三跨两临近重点区段!$D:$D)=9)*(三跨两临近重点区段!$A:$A=D286)*(三跨两临近重点区段!$F:$F="现存区段"),0))),"")</f>
        <v/>
      </c>
      <c r="Z286" s="232" t="str">
        <f t="array" ref="Z286">IFERROR(IF(INDEX(三跨两临近重点区段!$F:$F,MATCH(1,(MONTH(三跨两临近重点区段!$D:$D)=9)*(三跨两临近重点区段!$A:$A=D286),0))="已取消","已取消",INDEX(三跨两临近重点区段!$E:$E,MATCH(1,(MONTH(三跨两临近重点区段!$D:$D)=9)*(三跨两临近重点区段!$A:$A=D286)*(三跨两临近重点区段!$F:$F="现存区段"),0))),"")</f>
        <v/>
      </c>
      <c r="AA286" s="268" t="str">
        <f t="array" ref="AA286">IFERROR(IF(INDEX(三跨两临近重点区段!$F:$F,MATCH(1,(MONTH(三跨两临近重点区段!$D:$D)=10)*(三跨两临近重点区段!$A:$A=D286),0))="已取消","已取消",INDEX(三跨两临近重点区段!$D:$D,MATCH(1,(MONTH(三跨两临近重点区段!$D:$D)=10)*(三跨两临近重点区段!$A:$A=D286)*(三跨两临近重点区段!$F:$F="现存区段"),0))),"")</f>
        <v/>
      </c>
      <c r="AB286" s="72" t="str">
        <f t="array" ref="AB286">IFERROR(IF(INDEX(三跨两临近重点区段!$F:$F,MATCH(1,(MONTH(三跨两临近重点区段!$D:$D)=10)*(三跨两临近重点区段!$A:$A=D286),0))="已取消","已取消",INDEX(三跨两临近重点区段!$E:$E,MATCH(1,(MONTH(三跨两临近重点区段!$D:$D)=10)*(三跨两临近重点区段!$A:$A=D286)*(三跨两临近重点区段!$F:$F="现存区段"),0))),"")</f>
        <v/>
      </c>
      <c r="AC286" s="284" t="str">
        <f t="array" ref="AC286">IFERROR(IF(INDEX(三跨两临近重点区段!$F:$F,MATCH(1,(MONTH(三跨两临近重点区段!$D:$D)=11)*(三跨两临近重点区段!$A:$A=D286),0))="已取消","已取消",INDEX(三跨两临近重点区段!$D:$D,MATCH(1,(MONTH(三跨两临近重点区段!$D:$D)=11)*(三跨两临近重点区段!$A:$A=D286)*(三跨两临近重点区段!$F:$F="现存区段"),0))),"")</f>
        <v/>
      </c>
      <c r="AD286" s="72" t="str">
        <f t="array" ref="AD286">IFERROR(IF(INDEX(三跨两临近重点区段!$F:$F,MATCH(1,(MONTH(三跨两临近重点区段!$D:$D)=11)*(三跨两临近重点区段!$A:$A=D286),0))="已取消","已取消",INDEX(三跨两临近重点区段!$E:$E,MATCH(1,(MONTH(三跨两临近重点区段!$D:$D)=11)*(三跨两临近重点区段!$A:$A=D286)*(三跨两临近重点区段!$F:$F="现存区段"),0))),"")</f>
        <v/>
      </c>
      <c r="AE286" s="284" t="str">
        <f t="array" ref="AE286">IFERROR(IF(INDEX(三跨两临近重点区段!$F:$F,MATCH(1,(MONTH(三跨两临近重点区段!$D:$D)=12)*(三跨两临近重点区段!$A:$A=D286),0))="已取消","已取消",INDEX(三跨两临近重点区段!$D:$D,MATCH(1,(MONTH(三跨两临近重点区段!$D:$D)=12)*(三跨两临近重点区段!$A:$A=D286)*(三跨两临近重点区段!$F:$F="现存区段"),0))),"")</f>
        <v/>
      </c>
      <c r="AF286" s="72" t="str">
        <f t="array" ref="AF286">IFERROR(IF(INDEX(三跨两临近重点区段!$F:$F,MATCH(1,(MONTH(三跨两临近重点区段!$D:$D)=12)*(三跨两临近重点区段!$A:$A=D286),0))="已取消","已取消",INDEX(三跨两临近重点区段!$E:$E,MATCH(1,(MONTH(三跨两临近重点区段!$D:$D)=12)*(三跨两临近重点区段!$A:$A=D286)*(三跨两临近重点区段!$F:$F="现存区段"),0))),"")</f>
        <v/>
      </c>
      <c r="AH286" t="e">
        <f t="array" ref="AH286">INDEX(三跨两临近重点区段!$G:$G,MATCH(D286,三跨两临近重点区段!$A:$A,0))</f>
        <v>#N/A</v>
      </c>
      <c r="AI286" t="e">
        <f>INDEX(三跨两临近重点区段!$J:$J,MATCH(D286,三跨两临近重点区段!$A:$A,0))</f>
        <v>#N/A</v>
      </c>
    </row>
    <row r="287" ht="14.25" spans="1:35">
      <c r="A287" s="263" t="s">
        <v>150</v>
      </c>
      <c r="B287" s="264" t="s">
        <v>2573</v>
      </c>
      <c r="C287" s="263" t="s">
        <v>2574</v>
      </c>
      <c r="D287" s="263" t="s">
        <v>2575</v>
      </c>
      <c r="E287" s="265" t="s">
        <v>2378</v>
      </c>
      <c r="F287" s="264" t="s">
        <v>125</v>
      </c>
      <c r="G287" s="263" t="s">
        <v>791</v>
      </c>
      <c r="H287" s="263" t="s">
        <v>826</v>
      </c>
      <c r="I287" s="288"/>
      <c r="J287" s="196"/>
      <c r="K287" s="196"/>
      <c r="L287" s="196"/>
      <c r="M287" s="270"/>
      <c r="N287" s="270"/>
      <c r="O287" s="33"/>
      <c r="P287" s="107"/>
      <c r="Q287" s="279"/>
      <c r="R287" s="279"/>
      <c r="S287" s="278">
        <v>45461</v>
      </c>
      <c r="T287" s="279" t="s">
        <v>2117</v>
      </c>
      <c r="U287" s="268" t="str">
        <f t="array" ref="U287">IFERROR(IF(INDEX(三跨两临近重点区段!$F:$F,MATCH(1,(MONTH(三跨两临近重点区段!$D:$D)=7)*(三跨两临近重点区段!$A:$A=D287),0))="已取消","已取消",INDEX(三跨两临近重点区段!$D:$D,MATCH(1,(MONTH(三跨两临近重点区段!$D:$D)=7)*(三跨两临近重点区段!$A:$A=D287)*(三跨两临近重点区段!$F:$F="现存区段"),0))),"")</f>
        <v/>
      </c>
      <c r="V287" s="232" t="str">
        <f t="array" ref="V287">IFERROR(IF(INDEX(三跨两临近重点区段!$F:$F,MATCH(1,(MONTH(三跨两临近重点区段!$D:$D)=7)*(三跨两临近重点区段!$A:$A=D287),0))="已取消","已取消",INDEX(三跨两临近重点区段!$E:$E,MATCH(1,(MONTH(三跨两临近重点区段!$D:$D)=7)*(三跨两临近重点区段!$A:$A=D287)*(三跨两临近重点区段!$F:$F="现存区段"),0))),"")</f>
        <v/>
      </c>
      <c r="W287" s="268" t="str">
        <f t="array" ref="W287">IFERROR(IF(INDEX(三跨两临近重点区段!$F:$F,MATCH(1,(MONTH(三跨两临近重点区段!$D:$D)=8)*(三跨两临近重点区段!$A:$A=D287),0))="已取消","已取消",INDEX(三跨两临近重点区段!$D:$D,MATCH(1,(MONTH(三跨两临近重点区段!$D:$D)=8)*(三跨两临近重点区段!$A:$A=D287)*(三跨两临近重点区段!$F:$F="现存区段"),0))),"")</f>
        <v/>
      </c>
      <c r="X287" s="232" t="str">
        <f t="array" ref="X287">IFERROR(IF(INDEX(三跨两临近重点区段!$F:$F,MATCH(1,(MONTH(三跨两临近重点区段!$D:$D)=8)*(三跨两临近重点区段!$A:$A=D287),0))="已取消","已取消",INDEX(三跨两临近重点区段!$E:$E,MATCH(1,(MONTH(三跨两临近重点区段!$D:$D)=8)*(三跨两临近重点区段!$A:$A=D287)*(三跨两临近重点区段!$F:$F="现存区段"),0))),"")</f>
        <v/>
      </c>
      <c r="Y287" s="268" t="str">
        <f t="array" ref="Y287">IFERROR(IF(INDEX(三跨两临近重点区段!$F:$F,MATCH(1,(MONTH(三跨两临近重点区段!$D:$D)=9)*(三跨两临近重点区段!$A:$A=D287),0))="已取消","已取消",INDEX(三跨两临近重点区段!$D:$D,MATCH(1,(MONTH(三跨两临近重点区段!$D:$D)=9)*(三跨两临近重点区段!$A:$A=D287)*(三跨两临近重点区段!$F:$F="现存区段"),0))),"")</f>
        <v/>
      </c>
      <c r="Z287" s="232" t="str">
        <f t="array" ref="Z287">IFERROR(IF(INDEX(三跨两临近重点区段!$F:$F,MATCH(1,(MONTH(三跨两临近重点区段!$D:$D)=9)*(三跨两临近重点区段!$A:$A=D287),0))="已取消","已取消",INDEX(三跨两临近重点区段!$E:$E,MATCH(1,(MONTH(三跨两临近重点区段!$D:$D)=9)*(三跨两临近重点区段!$A:$A=D287)*(三跨两临近重点区段!$F:$F="现存区段"),0))),"")</f>
        <v/>
      </c>
      <c r="AA287" s="268" t="str">
        <f t="array" ref="AA287">IFERROR(IF(INDEX(三跨两临近重点区段!$F:$F,MATCH(1,(MONTH(三跨两临近重点区段!$D:$D)=10)*(三跨两临近重点区段!$A:$A=D287),0))="已取消","已取消",INDEX(三跨两临近重点区段!$D:$D,MATCH(1,(MONTH(三跨两临近重点区段!$D:$D)=10)*(三跨两临近重点区段!$A:$A=D287)*(三跨两临近重点区段!$F:$F="现存区段"),0))),"")</f>
        <v/>
      </c>
      <c r="AB287" s="72" t="str">
        <f t="array" ref="AB287">IFERROR(IF(INDEX(三跨两临近重点区段!$F:$F,MATCH(1,(MONTH(三跨两临近重点区段!$D:$D)=10)*(三跨两临近重点区段!$A:$A=D287),0))="已取消","已取消",INDEX(三跨两临近重点区段!$E:$E,MATCH(1,(MONTH(三跨两临近重点区段!$D:$D)=10)*(三跨两临近重点区段!$A:$A=D287)*(三跨两临近重点区段!$F:$F="现存区段"),0))),"")</f>
        <v/>
      </c>
      <c r="AC287" s="284" t="str">
        <f t="array" ref="AC287">IFERROR(IF(INDEX(三跨两临近重点区段!$F:$F,MATCH(1,(MONTH(三跨两临近重点区段!$D:$D)=11)*(三跨两临近重点区段!$A:$A=D287),0))="已取消","已取消",INDEX(三跨两临近重点区段!$D:$D,MATCH(1,(MONTH(三跨两临近重点区段!$D:$D)=11)*(三跨两临近重点区段!$A:$A=D287)*(三跨两临近重点区段!$F:$F="现存区段"),0))),"")</f>
        <v/>
      </c>
      <c r="AD287" s="72" t="str">
        <f t="array" ref="AD287">IFERROR(IF(INDEX(三跨两临近重点区段!$F:$F,MATCH(1,(MONTH(三跨两临近重点区段!$D:$D)=11)*(三跨两临近重点区段!$A:$A=D287),0))="已取消","已取消",INDEX(三跨两临近重点区段!$E:$E,MATCH(1,(MONTH(三跨两临近重点区段!$D:$D)=11)*(三跨两临近重点区段!$A:$A=D287)*(三跨两临近重点区段!$F:$F="现存区段"),0))),"")</f>
        <v/>
      </c>
      <c r="AE287" s="284" t="str">
        <f t="array" ref="AE287">IFERROR(IF(INDEX(三跨两临近重点区段!$F:$F,MATCH(1,(MONTH(三跨两临近重点区段!$D:$D)=12)*(三跨两临近重点区段!$A:$A=D287),0))="已取消","已取消",INDEX(三跨两临近重点区段!$D:$D,MATCH(1,(MONTH(三跨两临近重点区段!$D:$D)=12)*(三跨两临近重点区段!$A:$A=D287)*(三跨两临近重点区段!$F:$F="现存区段"),0))),"")</f>
        <v/>
      </c>
      <c r="AF287" s="72" t="str">
        <f t="array" ref="AF287">IFERROR(IF(INDEX(三跨两临近重点区段!$F:$F,MATCH(1,(MONTH(三跨两临近重点区段!$D:$D)=12)*(三跨两临近重点区段!$A:$A=D287),0))="已取消","已取消",INDEX(三跨两临近重点区段!$E:$E,MATCH(1,(MONTH(三跨两临近重点区段!$D:$D)=12)*(三跨两临近重点区段!$A:$A=D287)*(三跨两临近重点区段!$F:$F="现存区段"),0))),"")</f>
        <v/>
      </c>
      <c r="AH287" t="e">
        <f t="array" ref="AH287">INDEX(三跨两临近重点区段!$G:$G,MATCH(D287,三跨两临近重点区段!$A:$A,0))</f>
        <v>#N/A</v>
      </c>
      <c r="AI287" t="e">
        <f>INDEX(三跨两临近重点区段!$J:$J,MATCH(D287,三跨两临近重点区段!$A:$A,0))</f>
        <v>#N/A</v>
      </c>
    </row>
    <row r="288" ht="14.25" spans="1:35">
      <c r="A288" s="263" t="s">
        <v>150</v>
      </c>
      <c r="B288" s="264" t="s">
        <v>2576</v>
      </c>
      <c r="C288" s="263" t="s">
        <v>2165</v>
      </c>
      <c r="D288" s="263" t="s">
        <v>2577</v>
      </c>
      <c r="E288" s="265" t="s">
        <v>2378</v>
      </c>
      <c r="F288" s="264" t="s">
        <v>125</v>
      </c>
      <c r="G288" s="263" t="s">
        <v>837</v>
      </c>
      <c r="H288" s="263" t="s">
        <v>826</v>
      </c>
      <c r="I288" s="288"/>
      <c r="J288" s="196"/>
      <c r="K288" s="196"/>
      <c r="L288" s="196"/>
      <c r="M288" s="270"/>
      <c r="N288" s="270"/>
      <c r="O288" s="33"/>
      <c r="P288" s="107"/>
      <c r="Q288" s="279"/>
      <c r="R288" s="279"/>
      <c r="S288" s="278">
        <v>45457</v>
      </c>
      <c r="T288" s="279" t="s">
        <v>2117</v>
      </c>
      <c r="U288" s="268" t="str">
        <f t="array" ref="U288">IFERROR(IF(INDEX(三跨两临近重点区段!$F:$F,MATCH(1,(MONTH(三跨两临近重点区段!$D:$D)=7)*(三跨两临近重点区段!$A:$A=D288),0))="已取消","已取消",INDEX(三跨两临近重点区段!$D:$D,MATCH(1,(MONTH(三跨两临近重点区段!$D:$D)=7)*(三跨两临近重点区段!$A:$A=D288)*(三跨两临近重点区段!$F:$F="现存区段"),0))),"")</f>
        <v/>
      </c>
      <c r="V288" s="232" t="str">
        <f t="array" ref="V288">IFERROR(IF(INDEX(三跨两临近重点区段!$F:$F,MATCH(1,(MONTH(三跨两临近重点区段!$D:$D)=7)*(三跨两临近重点区段!$A:$A=D288),0))="已取消","已取消",INDEX(三跨两临近重点区段!$E:$E,MATCH(1,(MONTH(三跨两临近重点区段!$D:$D)=7)*(三跨两临近重点区段!$A:$A=D288)*(三跨两临近重点区段!$F:$F="现存区段"),0))),"")</f>
        <v/>
      </c>
      <c r="W288" s="268" t="str">
        <f t="array" ref="W288">IFERROR(IF(INDEX(三跨两临近重点区段!$F:$F,MATCH(1,(MONTH(三跨两临近重点区段!$D:$D)=8)*(三跨两临近重点区段!$A:$A=D288),0))="已取消","已取消",INDEX(三跨两临近重点区段!$D:$D,MATCH(1,(MONTH(三跨两临近重点区段!$D:$D)=8)*(三跨两临近重点区段!$A:$A=D288)*(三跨两临近重点区段!$F:$F="现存区段"),0))),"")</f>
        <v/>
      </c>
      <c r="X288" s="232" t="str">
        <f t="array" ref="X288">IFERROR(IF(INDEX(三跨两临近重点区段!$F:$F,MATCH(1,(MONTH(三跨两临近重点区段!$D:$D)=8)*(三跨两临近重点区段!$A:$A=D288),0))="已取消","已取消",INDEX(三跨两临近重点区段!$E:$E,MATCH(1,(MONTH(三跨两临近重点区段!$D:$D)=8)*(三跨两临近重点区段!$A:$A=D288)*(三跨两临近重点区段!$F:$F="现存区段"),0))),"")</f>
        <v/>
      </c>
      <c r="Y288" s="268" t="str">
        <f t="array" ref="Y288">IFERROR(IF(INDEX(三跨两临近重点区段!$F:$F,MATCH(1,(MONTH(三跨两临近重点区段!$D:$D)=9)*(三跨两临近重点区段!$A:$A=D288),0))="已取消","已取消",INDEX(三跨两临近重点区段!$D:$D,MATCH(1,(MONTH(三跨两临近重点区段!$D:$D)=9)*(三跨两临近重点区段!$A:$A=D288)*(三跨两临近重点区段!$F:$F="现存区段"),0))),"")</f>
        <v/>
      </c>
      <c r="Z288" s="232" t="str">
        <f t="array" ref="Z288">IFERROR(IF(INDEX(三跨两临近重点区段!$F:$F,MATCH(1,(MONTH(三跨两临近重点区段!$D:$D)=9)*(三跨两临近重点区段!$A:$A=D288),0))="已取消","已取消",INDEX(三跨两临近重点区段!$E:$E,MATCH(1,(MONTH(三跨两临近重点区段!$D:$D)=9)*(三跨两临近重点区段!$A:$A=D288)*(三跨两临近重点区段!$F:$F="现存区段"),0))),"")</f>
        <v/>
      </c>
      <c r="AA288" s="268" t="str">
        <f t="array" ref="AA288">IFERROR(IF(INDEX(三跨两临近重点区段!$F:$F,MATCH(1,(MONTH(三跨两临近重点区段!$D:$D)=10)*(三跨两临近重点区段!$A:$A=D288),0))="已取消","已取消",INDEX(三跨两临近重点区段!$D:$D,MATCH(1,(MONTH(三跨两临近重点区段!$D:$D)=10)*(三跨两临近重点区段!$A:$A=D288)*(三跨两临近重点区段!$F:$F="现存区段"),0))),"")</f>
        <v/>
      </c>
      <c r="AB288" s="72" t="str">
        <f t="array" ref="AB288">IFERROR(IF(INDEX(三跨两临近重点区段!$F:$F,MATCH(1,(MONTH(三跨两临近重点区段!$D:$D)=10)*(三跨两临近重点区段!$A:$A=D288),0))="已取消","已取消",INDEX(三跨两临近重点区段!$E:$E,MATCH(1,(MONTH(三跨两临近重点区段!$D:$D)=10)*(三跨两临近重点区段!$A:$A=D288)*(三跨两临近重点区段!$F:$F="现存区段"),0))),"")</f>
        <v/>
      </c>
      <c r="AC288" s="284" t="str">
        <f t="array" ref="AC288">IFERROR(IF(INDEX(三跨两临近重点区段!$F:$F,MATCH(1,(MONTH(三跨两临近重点区段!$D:$D)=11)*(三跨两临近重点区段!$A:$A=D288),0))="已取消","已取消",INDEX(三跨两临近重点区段!$D:$D,MATCH(1,(MONTH(三跨两临近重点区段!$D:$D)=11)*(三跨两临近重点区段!$A:$A=D288)*(三跨两临近重点区段!$F:$F="现存区段"),0))),"")</f>
        <v/>
      </c>
      <c r="AD288" s="72" t="str">
        <f t="array" ref="AD288">IFERROR(IF(INDEX(三跨两临近重点区段!$F:$F,MATCH(1,(MONTH(三跨两临近重点区段!$D:$D)=11)*(三跨两临近重点区段!$A:$A=D288),0))="已取消","已取消",INDEX(三跨两临近重点区段!$E:$E,MATCH(1,(MONTH(三跨两临近重点区段!$D:$D)=11)*(三跨两临近重点区段!$A:$A=D288)*(三跨两临近重点区段!$F:$F="现存区段"),0))),"")</f>
        <v/>
      </c>
      <c r="AE288" s="284" t="str">
        <f t="array" ref="AE288">IFERROR(IF(INDEX(三跨两临近重点区段!$F:$F,MATCH(1,(MONTH(三跨两临近重点区段!$D:$D)=12)*(三跨两临近重点区段!$A:$A=D288),0))="已取消","已取消",INDEX(三跨两临近重点区段!$D:$D,MATCH(1,(MONTH(三跨两临近重点区段!$D:$D)=12)*(三跨两临近重点区段!$A:$A=D288)*(三跨两临近重点区段!$F:$F="现存区段"),0))),"")</f>
        <v/>
      </c>
      <c r="AF288" s="72" t="str">
        <f t="array" ref="AF288">IFERROR(IF(INDEX(三跨两临近重点区段!$F:$F,MATCH(1,(MONTH(三跨两临近重点区段!$D:$D)=12)*(三跨两临近重点区段!$A:$A=D288),0))="已取消","已取消",INDEX(三跨两临近重点区段!$E:$E,MATCH(1,(MONTH(三跨两临近重点区段!$D:$D)=12)*(三跨两临近重点区段!$A:$A=D288)*(三跨两临近重点区段!$F:$F="现存区段"),0))),"")</f>
        <v/>
      </c>
      <c r="AH288" t="e">
        <f t="array" ref="AH288">INDEX(三跨两临近重点区段!$G:$G,MATCH(D288,三跨两临近重点区段!$A:$A,0))</f>
        <v>#N/A</v>
      </c>
      <c r="AI288" t="e">
        <f>INDEX(三跨两临近重点区段!$J:$J,MATCH(D288,三跨两临近重点区段!$A:$A,0))</f>
        <v>#N/A</v>
      </c>
    </row>
    <row r="289" ht="14.25" spans="1:35">
      <c r="A289" s="263" t="s">
        <v>150</v>
      </c>
      <c r="B289" s="264" t="s">
        <v>2576</v>
      </c>
      <c r="C289" s="263" t="s">
        <v>2161</v>
      </c>
      <c r="D289" s="263" t="s">
        <v>2578</v>
      </c>
      <c r="E289" s="265" t="s">
        <v>2378</v>
      </c>
      <c r="F289" s="264" t="s">
        <v>125</v>
      </c>
      <c r="G289" s="263" t="s">
        <v>837</v>
      </c>
      <c r="H289" s="263" t="s">
        <v>826</v>
      </c>
      <c r="I289" s="288"/>
      <c r="J289" s="196"/>
      <c r="K289" s="196"/>
      <c r="L289" s="196"/>
      <c r="M289" s="270"/>
      <c r="N289" s="270"/>
      <c r="O289" s="33"/>
      <c r="P289" s="107"/>
      <c r="Q289" s="279"/>
      <c r="R289" s="279"/>
      <c r="S289" s="278">
        <v>45457</v>
      </c>
      <c r="T289" s="279" t="s">
        <v>2117</v>
      </c>
      <c r="U289" s="268" t="str">
        <f t="array" ref="U289">IFERROR(IF(INDEX(三跨两临近重点区段!$F:$F,MATCH(1,(MONTH(三跨两临近重点区段!$D:$D)=7)*(三跨两临近重点区段!$A:$A=D289),0))="已取消","已取消",INDEX(三跨两临近重点区段!$D:$D,MATCH(1,(MONTH(三跨两临近重点区段!$D:$D)=7)*(三跨两临近重点区段!$A:$A=D289)*(三跨两临近重点区段!$F:$F="现存区段"),0))),"")</f>
        <v/>
      </c>
      <c r="V289" s="232" t="str">
        <f t="array" ref="V289">IFERROR(IF(INDEX(三跨两临近重点区段!$F:$F,MATCH(1,(MONTH(三跨两临近重点区段!$D:$D)=7)*(三跨两临近重点区段!$A:$A=D289),0))="已取消","已取消",INDEX(三跨两临近重点区段!$E:$E,MATCH(1,(MONTH(三跨两临近重点区段!$D:$D)=7)*(三跨两临近重点区段!$A:$A=D289)*(三跨两临近重点区段!$F:$F="现存区段"),0))),"")</f>
        <v/>
      </c>
      <c r="W289" s="268" t="str">
        <f t="array" ref="W289">IFERROR(IF(INDEX(三跨两临近重点区段!$F:$F,MATCH(1,(MONTH(三跨两临近重点区段!$D:$D)=8)*(三跨两临近重点区段!$A:$A=D289),0))="已取消","已取消",INDEX(三跨两临近重点区段!$D:$D,MATCH(1,(MONTH(三跨两临近重点区段!$D:$D)=8)*(三跨两临近重点区段!$A:$A=D289)*(三跨两临近重点区段!$F:$F="现存区段"),0))),"")</f>
        <v/>
      </c>
      <c r="X289" s="232" t="str">
        <f t="array" ref="X289">IFERROR(IF(INDEX(三跨两临近重点区段!$F:$F,MATCH(1,(MONTH(三跨两临近重点区段!$D:$D)=8)*(三跨两临近重点区段!$A:$A=D289),0))="已取消","已取消",INDEX(三跨两临近重点区段!$E:$E,MATCH(1,(MONTH(三跨两临近重点区段!$D:$D)=8)*(三跨两临近重点区段!$A:$A=D289)*(三跨两临近重点区段!$F:$F="现存区段"),0))),"")</f>
        <v/>
      </c>
      <c r="Y289" s="268" t="str">
        <f t="array" ref="Y289">IFERROR(IF(INDEX(三跨两临近重点区段!$F:$F,MATCH(1,(MONTH(三跨两临近重点区段!$D:$D)=9)*(三跨两临近重点区段!$A:$A=D289),0))="已取消","已取消",INDEX(三跨两临近重点区段!$D:$D,MATCH(1,(MONTH(三跨两临近重点区段!$D:$D)=9)*(三跨两临近重点区段!$A:$A=D289)*(三跨两临近重点区段!$F:$F="现存区段"),0))),"")</f>
        <v/>
      </c>
      <c r="Z289" s="232" t="str">
        <f t="array" ref="Z289">IFERROR(IF(INDEX(三跨两临近重点区段!$F:$F,MATCH(1,(MONTH(三跨两临近重点区段!$D:$D)=9)*(三跨两临近重点区段!$A:$A=D289),0))="已取消","已取消",INDEX(三跨两临近重点区段!$E:$E,MATCH(1,(MONTH(三跨两临近重点区段!$D:$D)=9)*(三跨两临近重点区段!$A:$A=D289)*(三跨两临近重点区段!$F:$F="现存区段"),0))),"")</f>
        <v/>
      </c>
      <c r="AA289" s="268" t="str">
        <f t="array" ref="AA289">IFERROR(IF(INDEX(三跨两临近重点区段!$F:$F,MATCH(1,(MONTH(三跨两临近重点区段!$D:$D)=10)*(三跨两临近重点区段!$A:$A=D289),0))="已取消","已取消",INDEX(三跨两临近重点区段!$D:$D,MATCH(1,(MONTH(三跨两临近重点区段!$D:$D)=10)*(三跨两临近重点区段!$A:$A=D289)*(三跨两临近重点区段!$F:$F="现存区段"),0))),"")</f>
        <v/>
      </c>
      <c r="AB289" s="72" t="str">
        <f t="array" ref="AB289">IFERROR(IF(INDEX(三跨两临近重点区段!$F:$F,MATCH(1,(MONTH(三跨两临近重点区段!$D:$D)=10)*(三跨两临近重点区段!$A:$A=D289),0))="已取消","已取消",INDEX(三跨两临近重点区段!$E:$E,MATCH(1,(MONTH(三跨两临近重点区段!$D:$D)=10)*(三跨两临近重点区段!$A:$A=D289)*(三跨两临近重点区段!$F:$F="现存区段"),0))),"")</f>
        <v/>
      </c>
      <c r="AC289" s="284" t="str">
        <f t="array" ref="AC289">IFERROR(IF(INDEX(三跨两临近重点区段!$F:$F,MATCH(1,(MONTH(三跨两临近重点区段!$D:$D)=11)*(三跨两临近重点区段!$A:$A=D289),0))="已取消","已取消",INDEX(三跨两临近重点区段!$D:$D,MATCH(1,(MONTH(三跨两临近重点区段!$D:$D)=11)*(三跨两临近重点区段!$A:$A=D289)*(三跨两临近重点区段!$F:$F="现存区段"),0))),"")</f>
        <v/>
      </c>
      <c r="AD289" s="72" t="str">
        <f t="array" ref="AD289">IFERROR(IF(INDEX(三跨两临近重点区段!$F:$F,MATCH(1,(MONTH(三跨两临近重点区段!$D:$D)=11)*(三跨两临近重点区段!$A:$A=D289),0))="已取消","已取消",INDEX(三跨两临近重点区段!$E:$E,MATCH(1,(MONTH(三跨两临近重点区段!$D:$D)=11)*(三跨两临近重点区段!$A:$A=D289)*(三跨两临近重点区段!$F:$F="现存区段"),0))),"")</f>
        <v/>
      </c>
      <c r="AE289" s="284" t="str">
        <f t="array" ref="AE289">IFERROR(IF(INDEX(三跨两临近重点区段!$F:$F,MATCH(1,(MONTH(三跨两临近重点区段!$D:$D)=12)*(三跨两临近重点区段!$A:$A=D289),0))="已取消","已取消",INDEX(三跨两临近重点区段!$D:$D,MATCH(1,(MONTH(三跨两临近重点区段!$D:$D)=12)*(三跨两临近重点区段!$A:$A=D289)*(三跨两临近重点区段!$F:$F="现存区段"),0))),"")</f>
        <v/>
      </c>
      <c r="AF289" s="72" t="str">
        <f t="array" ref="AF289">IFERROR(IF(INDEX(三跨两临近重点区段!$F:$F,MATCH(1,(MONTH(三跨两临近重点区段!$D:$D)=12)*(三跨两临近重点区段!$A:$A=D289),0))="已取消","已取消",INDEX(三跨两临近重点区段!$E:$E,MATCH(1,(MONTH(三跨两临近重点区段!$D:$D)=12)*(三跨两临近重点区段!$A:$A=D289)*(三跨两临近重点区段!$F:$F="现存区段"),0))),"")</f>
        <v/>
      </c>
      <c r="AH289" t="e">
        <f t="array" ref="AH289">INDEX(三跨两临近重点区段!$G:$G,MATCH(D289,三跨两临近重点区段!$A:$A,0))</f>
        <v>#N/A</v>
      </c>
      <c r="AI289" t="e">
        <f>INDEX(三跨两临近重点区段!$J:$J,MATCH(D289,三跨两临近重点区段!$A:$A,0))</f>
        <v>#N/A</v>
      </c>
    </row>
    <row r="290" ht="14.25" spans="1:35">
      <c r="A290" s="263" t="s">
        <v>150</v>
      </c>
      <c r="B290" s="264" t="s">
        <v>2576</v>
      </c>
      <c r="C290" s="263" t="s">
        <v>2159</v>
      </c>
      <c r="D290" s="263" t="s">
        <v>2579</v>
      </c>
      <c r="E290" s="265" t="s">
        <v>2378</v>
      </c>
      <c r="F290" s="264" t="s">
        <v>125</v>
      </c>
      <c r="G290" s="263" t="s">
        <v>837</v>
      </c>
      <c r="H290" s="263" t="s">
        <v>826</v>
      </c>
      <c r="I290" s="288"/>
      <c r="J290" s="196"/>
      <c r="K290" s="196"/>
      <c r="L290" s="196"/>
      <c r="M290" s="270"/>
      <c r="N290" s="270"/>
      <c r="O290" s="33"/>
      <c r="P290" s="107"/>
      <c r="Q290" s="279"/>
      <c r="R290" s="279"/>
      <c r="S290" s="278">
        <v>45457</v>
      </c>
      <c r="T290" s="279" t="s">
        <v>2117</v>
      </c>
      <c r="U290" s="268" t="str">
        <f t="array" ref="U290">IFERROR(IF(INDEX(三跨两临近重点区段!$F:$F,MATCH(1,(MONTH(三跨两临近重点区段!$D:$D)=7)*(三跨两临近重点区段!$A:$A=D290),0))="已取消","已取消",INDEX(三跨两临近重点区段!$D:$D,MATCH(1,(MONTH(三跨两临近重点区段!$D:$D)=7)*(三跨两临近重点区段!$A:$A=D290)*(三跨两临近重点区段!$F:$F="现存区段"),0))),"")</f>
        <v/>
      </c>
      <c r="V290" s="232" t="str">
        <f t="array" ref="V290">IFERROR(IF(INDEX(三跨两临近重点区段!$F:$F,MATCH(1,(MONTH(三跨两临近重点区段!$D:$D)=7)*(三跨两临近重点区段!$A:$A=D290),0))="已取消","已取消",INDEX(三跨两临近重点区段!$E:$E,MATCH(1,(MONTH(三跨两临近重点区段!$D:$D)=7)*(三跨两临近重点区段!$A:$A=D290)*(三跨两临近重点区段!$F:$F="现存区段"),0))),"")</f>
        <v/>
      </c>
      <c r="W290" s="268" t="str">
        <f t="array" ref="W290">IFERROR(IF(INDEX(三跨两临近重点区段!$F:$F,MATCH(1,(MONTH(三跨两临近重点区段!$D:$D)=8)*(三跨两临近重点区段!$A:$A=D290),0))="已取消","已取消",INDEX(三跨两临近重点区段!$D:$D,MATCH(1,(MONTH(三跨两临近重点区段!$D:$D)=8)*(三跨两临近重点区段!$A:$A=D290)*(三跨两临近重点区段!$F:$F="现存区段"),0))),"")</f>
        <v/>
      </c>
      <c r="X290" s="232" t="str">
        <f t="array" ref="X290">IFERROR(IF(INDEX(三跨两临近重点区段!$F:$F,MATCH(1,(MONTH(三跨两临近重点区段!$D:$D)=8)*(三跨两临近重点区段!$A:$A=D290),0))="已取消","已取消",INDEX(三跨两临近重点区段!$E:$E,MATCH(1,(MONTH(三跨两临近重点区段!$D:$D)=8)*(三跨两临近重点区段!$A:$A=D290)*(三跨两临近重点区段!$F:$F="现存区段"),0))),"")</f>
        <v/>
      </c>
      <c r="Y290" s="268" t="str">
        <f t="array" ref="Y290">IFERROR(IF(INDEX(三跨两临近重点区段!$F:$F,MATCH(1,(MONTH(三跨两临近重点区段!$D:$D)=9)*(三跨两临近重点区段!$A:$A=D290),0))="已取消","已取消",INDEX(三跨两临近重点区段!$D:$D,MATCH(1,(MONTH(三跨两临近重点区段!$D:$D)=9)*(三跨两临近重点区段!$A:$A=D290)*(三跨两临近重点区段!$F:$F="现存区段"),0))),"")</f>
        <v/>
      </c>
      <c r="Z290" s="232" t="str">
        <f t="array" ref="Z290">IFERROR(IF(INDEX(三跨两临近重点区段!$F:$F,MATCH(1,(MONTH(三跨两临近重点区段!$D:$D)=9)*(三跨两临近重点区段!$A:$A=D290),0))="已取消","已取消",INDEX(三跨两临近重点区段!$E:$E,MATCH(1,(MONTH(三跨两临近重点区段!$D:$D)=9)*(三跨两临近重点区段!$A:$A=D290)*(三跨两临近重点区段!$F:$F="现存区段"),0))),"")</f>
        <v/>
      </c>
      <c r="AA290" s="268" t="str">
        <f t="array" ref="AA290">IFERROR(IF(INDEX(三跨两临近重点区段!$F:$F,MATCH(1,(MONTH(三跨两临近重点区段!$D:$D)=10)*(三跨两临近重点区段!$A:$A=D290),0))="已取消","已取消",INDEX(三跨两临近重点区段!$D:$D,MATCH(1,(MONTH(三跨两临近重点区段!$D:$D)=10)*(三跨两临近重点区段!$A:$A=D290)*(三跨两临近重点区段!$F:$F="现存区段"),0))),"")</f>
        <v/>
      </c>
      <c r="AB290" s="72" t="str">
        <f t="array" ref="AB290">IFERROR(IF(INDEX(三跨两临近重点区段!$F:$F,MATCH(1,(MONTH(三跨两临近重点区段!$D:$D)=10)*(三跨两临近重点区段!$A:$A=D290),0))="已取消","已取消",INDEX(三跨两临近重点区段!$E:$E,MATCH(1,(MONTH(三跨两临近重点区段!$D:$D)=10)*(三跨两临近重点区段!$A:$A=D290)*(三跨两临近重点区段!$F:$F="现存区段"),0))),"")</f>
        <v/>
      </c>
      <c r="AC290" s="284" t="str">
        <f t="array" ref="AC290">IFERROR(IF(INDEX(三跨两临近重点区段!$F:$F,MATCH(1,(MONTH(三跨两临近重点区段!$D:$D)=11)*(三跨两临近重点区段!$A:$A=D290),0))="已取消","已取消",INDEX(三跨两临近重点区段!$D:$D,MATCH(1,(MONTH(三跨两临近重点区段!$D:$D)=11)*(三跨两临近重点区段!$A:$A=D290)*(三跨两临近重点区段!$F:$F="现存区段"),0))),"")</f>
        <v/>
      </c>
      <c r="AD290" s="72" t="str">
        <f t="array" ref="AD290">IFERROR(IF(INDEX(三跨两临近重点区段!$F:$F,MATCH(1,(MONTH(三跨两临近重点区段!$D:$D)=11)*(三跨两临近重点区段!$A:$A=D290),0))="已取消","已取消",INDEX(三跨两临近重点区段!$E:$E,MATCH(1,(MONTH(三跨两临近重点区段!$D:$D)=11)*(三跨两临近重点区段!$A:$A=D290)*(三跨两临近重点区段!$F:$F="现存区段"),0))),"")</f>
        <v/>
      </c>
      <c r="AE290" s="284" t="str">
        <f t="array" ref="AE290">IFERROR(IF(INDEX(三跨两临近重点区段!$F:$F,MATCH(1,(MONTH(三跨两临近重点区段!$D:$D)=12)*(三跨两临近重点区段!$A:$A=D290),0))="已取消","已取消",INDEX(三跨两临近重点区段!$D:$D,MATCH(1,(MONTH(三跨两临近重点区段!$D:$D)=12)*(三跨两临近重点区段!$A:$A=D290)*(三跨两临近重点区段!$F:$F="现存区段"),0))),"")</f>
        <v/>
      </c>
      <c r="AF290" s="72" t="str">
        <f t="array" ref="AF290">IFERROR(IF(INDEX(三跨两临近重点区段!$F:$F,MATCH(1,(MONTH(三跨两临近重点区段!$D:$D)=12)*(三跨两临近重点区段!$A:$A=D290),0))="已取消","已取消",INDEX(三跨两临近重点区段!$E:$E,MATCH(1,(MONTH(三跨两临近重点区段!$D:$D)=12)*(三跨两临近重点区段!$A:$A=D290)*(三跨两临近重点区段!$F:$F="现存区段"),0))),"")</f>
        <v/>
      </c>
      <c r="AH290" t="e">
        <f t="array" ref="AH290">INDEX(三跨两临近重点区段!$G:$G,MATCH(D290,三跨两临近重点区段!$A:$A,0))</f>
        <v>#N/A</v>
      </c>
      <c r="AI290" t="e">
        <f>INDEX(三跨两临近重点区段!$J:$J,MATCH(D290,三跨两临近重点区段!$A:$A,0))</f>
        <v>#N/A</v>
      </c>
    </row>
    <row r="291" ht="14.25" spans="1:35">
      <c r="A291" s="263" t="s">
        <v>150</v>
      </c>
      <c r="B291" s="264" t="s">
        <v>2580</v>
      </c>
      <c r="C291" s="263" t="s">
        <v>2328</v>
      </c>
      <c r="D291" s="263" t="s">
        <v>2581</v>
      </c>
      <c r="E291" s="265" t="s">
        <v>2142</v>
      </c>
      <c r="F291" s="264" t="s">
        <v>125</v>
      </c>
      <c r="G291" s="263" t="s">
        <v>2143</v>
      </c>
      <c r="H291" s="263" t="s">
        <v>689</v>
      </c>
      <c r="I291" s="288"/>
      <c r="J291" s="196"/>
      <c r="K291" s="196"/>
      <c r="L291" s="196"/>
      <c r="M291" s="270"/>
      <c r="N291" s="270"/>
      <c r="O291" s="33"/>
      <c r="P291" s="107"/>
      <c r="Q291" s="279"/>
      <c r="R291" s="279"/>
      <c r="S291" s="278">
        <v>45456</v>
      </c>
      <c r="T291" s="279" t="s">
        <v>2117</v>
      </c>
      <c r="U291" s="268" t="str">
        <f t="array" ref="U291">IFERROR(IF(INDEX(三跨两临近重点区段!$F:$F,MATCH(1,(MONTH(三跨两临近重点区段!$D:$D)=7)*(三跨两临近重点区段!$A:$A=D291),0))="已取消","已取消",INDEX(三跨两临近重点区段!$D:$D,MATCH(1,(MONTH(三跨两临近重点区段!$D:$D)=7)*(三跨两临近重点区段!$A:$A=D291)*(三跨两临近重点区段!$F:$F="现存区段"),0))),"")</f>
        <v/>
      </c>
      <c r="V291" s="232" t="str">
        <f t="array" ref="V291">IFERROR(IF(INDEX(三跨两临近重点区段!$F:$F,MATCH(1,(MONTH(三跨两临近重点区段!$D:$D)=7)*(三跨两临近重点区段!$A:$A=D291),0))="已取消","已取消",INDEX(三跨两临近重点区段!$E:$E,MATCH(1,(MONTH(三跨两临近重点区段!$D:$D)=7)*(三跨两临近重点区段!$A:$A=D291)*(三跨两临近重点区段!$F:$F="现存区段"),0))),"")</f>
        <v/>
      </c>
      <c r="W291" s="268" t="str">
        <f t="array" ref="W291">IFERROR(IF(INDEX(三跨两临近重点区段!$F:$F,MATCH(1,(MONTH(三跨两临近重点区段!$D:$D)=8)*(三跨两临近重点区段!$A:$A=D291),0))="已取消","已取消",INDEX(三跨两临近重点区段!$D:$D,MATCH(1,(MONTH(三跨两临近重点区段!$D:$D)=8)*(三跨两临近重点区段!$A:$A=D291)*(三跨两临近重点区段!$F:$F="现存区段"),0))),"")</f>
        <v/>
      </c>
      <c r="X291" s="232" t="str">
        <f t="array" ref="X291">IFERROR(IF(INDEX(三跨两临近重点区段!$F:$F,MATCH(1,(MONTH(三跨两临近重点区段!$D:$D)=8)*(三跨两临近重点区段!$A:$A=D291),0))="已取消","已取消",INDEX(三跨两临近重点区段!$E:$E,MATCH(1,(MONTH(三跨两临近重点区段!$D:$D)=8)*(三跨两临近重点区段!$A:$A=D291)*(三跨两临近重点区段!$F:$F="现存区段"),0))),"")</f>
        <v/>
      </c>
      <c r="Y291" s="268" t="str">
        <f t="array" ref="Y291">IFERROR(IF(INDEX(三跨两临近重点区段!$F:$F,MATCH(1,(MONTH(三跨两临近重点区段!$D:$D)=9)*(三跨两临近重点区段!$A:$A=D291),0))="已取消","已取消",INDEX(三跨两临近重点区段!$D:$D,MATCH(1,(MONTH(三跨两临近重点区段!$D:$D)=9)*(三跨两临近重点区段!$A:$A=D291)*(三跨两临近重点区段!$F:$F="现存区段"),0))),"")</f>
        <v/>
      </c>
      <c r="Z291" s="232" t="str">
        <f t="array" ref="Z291">IFERROR(IF(INDEX(三跨两临近重点区段!$F:$F,MATCH(1,(MONTH(三跨两临近重点区段!$D:$D)=9)*(三跨两临近重点区段!$A:$A=D291),0))="已取消","已取消",INDEX(三跨两临近重点区段!$E:$E,MATCH(1,(MONTH(三跨两临近重点区段!$D:$D)=9)*(三跨两临近重点区段!$A:$A=D291)*(三跨两临近重点区段!$F:$F="现存区段"),0))),"")</f>
        <v/>
      </c>
      <c r="AA291" s="268" t="str">
        <f t="array" ref="AA291">IFERROR(IF(INDEX(三跨两临近重点区段!$F:$F,MATCH(1,(MONTH(三跨两临近重点区段!$D:$D)=10)*(三跨两临近重点区段!$A:$A=D291),0))="已取消","已取消",INDEX(三跨两临近重点区段!$D:$D,MATCH(1,(MONTH(三跨两临近重点区段!$D:$D)=10)*(三跨两临近重点区段!$A:$A=D291)*(三跨两临近重点区段!$F:$F="现存区段"),0))),"")</f>
        <v/>
      </c>
      <c r="AB291" s="72" t="str">
        <f t="array" ref="AB291">IFERROR(IF(INDEX(三跨两临近重点区段!$F:$F,MATCH(1,(MONTH(三跨两临近重点区段!$D:$D)=10)*(三跨两临近重点区段!$A:$A=D291),0))="已取消","已取消",INDEX(三跨两临近重点区段!$E:$E,MATCH(1,(MONTH(三跨两临近重点区段!$D:$D)=10)*(三跨两临近重点区段!$A:$A=D291)*(三跨两临近重点区段!$F:$F="现存区段"),0))),"")</f>
        <v/>
      </c>
      <c r="AC291" s="284" t="str">
        <f t="array" ref="AC291">IFERROR(IF(INDEX(三跨两临近重点区段!$F:$F,MATCH(1,(MONTH(三跨两临近重点区段!$D:$D)=11)*(三跨两临近重点区段!$A:$A=D291),0))="已取消","已取消",INDEX(三跨两临近重点区段!$D:$D,MATCH(1,(MONTH(三跨两临近重点区段!$D:$D)=11)*(三跨两临近重点区段!$A:$A=D291)*(三跨两临近重点区段!$F:$F="现存区段"),0))),"")</f>
        <v/>
      </c>
      <c r="AD291" s="72" t="str">
        <f t="array" ref="AD291">IFERROR(IF(INDEX(三跨两临近重点区段!$F:$F,MATCH(1,(MONTH(三跨两临近重点区段!$D:$D)=11)*(三跨两临近重点区段!$A:$A=D291),0))="已取消","已取消",INDEX(三跨两临近重点区段!$E:$E,MATCH(1,(MONTH(三跨两临近重点区段!$D:$D)=11)*(三跨两临近重点区段!$A:$A=D291)*(三跨两临近重点区段!$F:$F="现存区段"),0))),"")</f>
        <v/>
      </c>
      <c r="AE291" s="284" t="str">
        <f t="array" ref="AE291">IFERROR(IF(INDEX(三跨两临近重点区段!$F:$F,MATCH(1,(MONTH(三跨两临近重点区段!$D:$D)=12)*(三跨两临近重点区段!$A:$A=D291),0))="已取消","已取消",INDEX(三跨两临近重点区段!$D:$D,MATCH(1,(MONTH(三跨两临近重点区段!$D:$D)=12)*(三跨两临近重点区段!$A:$A=D291)*(三跨两临近重点区段!$F:$F="现存区段"),0))),"")</f>
        <v/>
      </c>
      <c r="AF291" s="72" t="str">
        <f t="array" ref="AF291">IFERROR(IF(INDEX(三跨两临近重点区段!$F:$F,MATCH(1,(MONTH(三跨两临近重点区段!$D:$D)=12)*(三跨两临近重点区段!$A:$A=D291),0))="已取消","已取消",INDEX(三跨两临近重点区段!$E:$E,MATCH(1,(MONTH(三跨两临近重点区段!$D:$D)=12)*(三跨两临近重点区段!$A:$A=D291)*(三跨两临近重点区段!$F:$F="现存区段"),0))),"")</f>
        <v/>
      </c>
      <c r="AH291" t="e">
        <f t="array" ref="AH291">INDEX(三跨两临近重点区段!$G:$G,MATCH(D291,三跨两临近重点区段!$A:$A,0))</f>
        <v>#N/A</v>
      </c>
      <c r="AI291" t="e">
        <f>INDEX(三跨两临近重点区段!$J:$J,MATCH(D291,三跨两临近重点区段!$A:$A,0))</f>
        <v>#N/A</v>
      </c>
    </row>
    <row r="292" ht="14.25" spans="1:35">
      <c r="A292" s="263" t="s">
        <v>363</v>
      </c>
      <c r="B292" s="264" t="s">
        <v>2582</v>
      </c>
      <c r="C292" s="263" t="s">
        <v>2161</v>
      </c>
      <c r="D292" s="263" t="s">
        <v>2583</v>
      </c>
      <c r="E292" s="265" t="s">
        <v>2142</v>
      </c>
      <c r="F292" s="264" t="s">
        <v>125</v>
      </c>
      <c r="G292" s="263" t="s">
        <v>2143</v>
      </c>
      <c r="H292" s="263" t="s">
        <v>543</v>
      </c>
      <c r="I292" s="288"/>
      <c r="J292" s="196"/>
      <c r="K292" s="196"/>
      <c r="L292" s="196"/>
      <c r="M292" s="270"/>
      <c r="N292" s="270"/>
      <c r="O292" s="33"/>
      <c r="P292" s="107"/>
      <c r="Q292" s="279"/>
      <c r="R292" s="279"/>
      <c r="S292" s="278">
        <v>45456</v>
      </c>
      <c r="T292" s="279" t="s">
        <v>2117</v>
      </c>
      <c r="U292" s="268" t="str">
        <f t="array" ref="U292">IFERROR(IF(INDEX(三跨两临近重点区段!$F:$F,MATCH(1,(MONTH(三跨两临近重点区段!$D:$D)=7)*(三跨两临近重点区段!$A:$A=D292),0))="已取消","已取消",INDEX(三跨两临近重点区段!$D:$D,MATCH(1,(MONTH(三跨两临近重点区段!$D:$D)=7)*(三跨两临近重点区段!$A:$A=D292)*(三跨两临近重点区段!$F:$F="现存区段"),0))),"")</f>
        <v/>
      </c>
      <c r="V292" s="232" t="str">
        <f t="array" ref="V292">IFERROR(IF(INDEX(三跨两临近重点区段!$F:$F,MATCH(1,(MONTH(三跨两临近重点区段!$D:$D)=7)*(三跨两临近重点区段!$A:$A=D292),0))="已取消","已取消",INDEX(三跨两临近重点区段!$E:$E,MATCH(1,(MONTH(三跨两临近重点区段!$D:$D)=7)*(三跨两临近重点区段!$A:$A=D292)*(三跨两临近重点区段!$F:$F="现存区段"),0))),"")</f>
        <v/>
      </c>
      <c r="W292" s="268" t="str">
        <f t="array" ref="W292">IFERROR(IF(INDEX(三跨两临近重点区段!$F:$F,MATCH(1,(MONTH(三跨两临近重点区段!$D:$D)=8)*(三跨两临近重点区段!$A:$A=D292),0))="已取消","已取消",INDEX(三跨两临近重点区段!$D:$D,MATCH(1,(MONTH(三跨两临近重点区段!$D:$D)=8)*(三跨两临近重点区段!$A:$A=D292)*(三跨两临近重点区段!$F:$F="现存区段"),0))),"")</f>
        <v/>
      </c>
      <c r="X292" s="232" t="str">
        <f t="array" ref="X292">IFERROR(IF(INDEX(三跨两临近重点区段!$F:$F,MATCH(1,(MONTH(三跨两临近重点区段!$D:$D)=8)*(三跨两临近重点区段!$A:$A=D292),0))="已取消","已取消",INDEX(三跨两临近重点区段!$E:$E,MATCH(1,(MONTH(三跨两临近重点区段!$D:$D)=8)*(三跨两临近重点区段!$A:$A=D292)*(三跨两临近重点区段!$F:$F="现存区段"),0))),"")</f>
        <v/>
      </c>
      <c r="Y292" s="268" t="str">
        <f t="array" ref="Y292">IFERROR(IF(INDEX(三跨两临近重点区段!$F:$F,MATCH(1,(MONTH(三跨两临近重点区段!$D:$D)=9)*(三跨两临近重点区段!$A:$A=D292),0))="已取消","已取消",INDEX(三跨两临近重点区段!$D:$D,MATCH(1,(MONTH(三跨两临近重点区段!$D:$D)=9)*(三跨两临近重点区段!$A:$A=D292)*(三跨两临近重点区段!$F:$F="现存区段"),0))),"")</f>
        <v/>
      </c>
      <c r="Z292" s="232" t="str">
        <f t="array" ref="Z292">IFERROR(IF(INDEX(三跨两临近重点区段!$F:$F,MATCH(1,(MONTH(三跨两临近重点区段!$D:$D)=9)*(三跨两临近重点区段!$A:$A=D292),0))="已取消","已取消",INDEX(三跨两临近重点区段!$E:$E,MATCH(1,(MONTH(三跨两临近重点区段!$D:$D)=9)*(三跨两临近重点区段!$A:$A=D292)*(三跨两临近重点区段!$F:$F="现存区段"),0))),"")</f>
        <v/>
      </c>
      <c r="AA292" s="268" t="str">
        <f t="array" ref="AA292">IFERROR(IF(INDEX(三跨两临近重点区段!$F:$F,MATCH(1,(MONTH(三跨两临近重点区段!$D:$D)=10)*(三跨两临近重点区段!$A:$A=D292),0))="已取消","已取消",INDEX(三跨两临近重点区段!$D:$D,MATCH(1,(MONTH(三跨两临近重点区段!$D:$D)=10)*(三跨两临近重点区段!$A:$A=D292)*(三跨两临近重点区段!$F:$F="现存区段"),0))),"")</f>
        <v/>
      </c>
      <c r="AB292" s="72" t="str">
        <f t="array" ref="AB292">IFERROR(IF(INDEX(三跨两临近重点区段!$F:$F,MATCH(1,(MONTH(三跨两临近重点区段!$D:$D)=10)*(三跨两临近重点区段!$A:$A=D292),0))="已取消","已取消",INDEX(三跨两临近重点区段!$E:$E,MATCH(1,(MONTH(三跨两临近重点区段!$D:$D)=10)*(三跨两临近重点区段!$A:$A=D292)*(三跨两临近重点区段!$F:$F="现存区段"),0))),"")</f>
        <v/>
      </c>
      <c r="AC292" s="284" t="str">
        <f t="array" ref="AC292">IFERROR(IF(INDEX(三跨两临近重点区段!$F:$F,MATCH(1,(MONTH(三跨两临近重点区段!$D:$D)=11)*(三跨两临近重点区段!$A:$A=D292),0))="已取消","已取消",INDEX(三跨两临近重点区段!$D:$D,MATCH(1,(MONTH(三跨两临近重点区段!$D:$D)=11)*(三跨两临近重点区段!$A:$A=D292)*(三跨两临近重点区段!$F:$F="现存区段"),0))),"")</f>
        <v/>
      </c>
      <c r="AD292" s="72" t="str">
        <f t="array" ref="AD292">IFERROR(IF(INDEX(三跨两临近重点区段!$F:$F,MATCH(1,(MONTH(三跨两临近重点区段!$D:$D)=11)*(三跨两临近重点区段!$A:$A=D292),0))="已取消","已取消",INDEX(三跨两临近重点区段!$E:$E,MATCH(1,(MONTH(三跨两临近重点区段!$D:$D)=11)*(三跨两临近重点区段!$A:$A=D292)*(三跨两临近重点区段!$F:$F="现存区段"),0))),"")</f>
        <v/>
      </c>
      <c r="AE292" s="284" t="str">
        <f t="array" ref="AE292">IFERROR(IF(INDEX(三跨两临近重点区段!$F:$F,MATCH(1,(MONTH(三跨两临近重点区段!$D:$D)=12)*(三跨两临近重点区段!$A:$A=D292),0))="已取消","已取消",INDEX(三跨两临近重点区段!$D:$D,MATCH(1,(MONTH(三跨两临近重点区段!$D:$D)=12)*(三跨两临近重点区段!$A:$A=D292)*(三跨两临近重点区段!$F:$F="现存区段"),0))),"")</f>
        <v/>
      </c>
      <c r="AF292" s="72" t="str">
        <f t="array" ref="AF292">IFERROR(IF(INDEX(三跨两临近重点区段!$F:$F,MATCH(1,(MONTH(三跨两临近重点区段!$D:$D)=12)*(三跨两临近重点区段!$A:$A=D292),0))="已取消","已取消",INDEX(三跨两临近重点区段!$E:$E,MATCH(1,(MONTH(三跨两临近重点区段!$D:$D)=12)*(三跨两临近重点区段!$A:$A=D292)*(三跨两临近重点区段!$F:$F="现存区段"),0))),"")</f>
        <v/>
      </c>
      <c r="AH292" t="e">
        <f t="array" ref="AH292">INDEX(三跨两临近重点区段!$G:$G,MATCH(D292,三跨两临近重点区段!$A:$A,0))</f>
        <v>#N/A</v>
      </c>
      <c r="AI292" t="e">
        <f>INDEX(三跨两临近重点区段!$J:$J,MATCH(D292,三跨两临近重点区段!$A:$A,0))</f>
        <v>#N/A</v>
      </c>
    </row>
    <row r="293" ht="14.25" spans="1:35">
      <c r="A293" s="263" t="s">
        <v>363</v>
      </c>
      <c r="B293" s="264" t="s">
        <v>2582</v>
      </c>
      <c r="C293" s="263" t="s">
        <v>2165</v>
      </c>
      <c r="D293" s="263" t="s">
        <v>2584</v>
      </c>
      <c r="E293" s="265" t="s">
        <v>2142</v>
      </c>
      <c r="F293" s="264" t="s">
        <v>125</v>
      </c>
      <c r="G293" s="263" t="s">
        <v>2143</v>
      </c>
      <c r="H293" s="263" t="s">
        <v>543</v>
      </c>
      <c r="I293" s="288"/>
      <c r="J293" s="196"/>
      <c r="K293" s="196"/>
      <c r="L293" s="196"/>
      <c r="M293" s="270"/>
      <c r="N293" s="270"/>
      <c r="O293" s="33"/>
      <c r="P293" s="107"/>
      <c r="Q293" s="279"/>
      <c r="R293" s="279"/>
      <c r="S293" s="278">
        <v>45456</v>
      </c>
      <c r="T293" s="279" t="s">
        <v>2117</v>
      </c>
      <c r="U293" s="268" t="str">
        <f t="array" ref="U293">IFERROR(IF(INDEX(三跨两临近重点区段!$F:$F,MATCH(1,(MONTH(三跨两临近重点区段!$D:$D)=7)*(三跨两临近重点区段!$A:$A=D293),0))="已取消","已取消",INDEX(三跨两临近重点区段!$D:$D,MATCH(1,(MONTH(三跨两临近重点区段!$D:$D)=7)*(三跨两临近重点区段!$A:$A=D293)*(三跨两临近重点区段!$F:$F="现存区段"),0))),"")</f>
        <v/>
      </c>
      <c r="V293" s="232" t="str">
        <f t="array" ref="V293">IFERROR(IF(INDEX(三跨两临近重点区段!$F:$F,MATCH(1,(MONTH(三跨两临近重点区段!$D:$D)=7)*(三跨两临近重点区段!$A:$A=D293),0))="已取消","已取消",INDEX(三跨两临近重点区段!$E:$E,MATCH(1,(MONTH(三跨两临近重点区段!$D:$D)=7)*(三跨两临近重点区段!$A:$A=D293)*(三跨两临近重点区段!$F:$F="现存区段"),0))),"")</f>
        <v/>
      </c>
      <c r="W293" s="268" t="str">
        <f t="array" ref="W293">IFERROR(IF(INDEX(三跨两临近重点区段!$F:$F,MATCH(1,(MONTH(三跨两临近重点区段!$D:$D)=8)*(三跨两临近重点区段!$A:$A=D293),0))="已取消","已取消",INDEX(三跨两临近重点区段!$D:$D,MATCH(1,(MONTH(三跨两临近重点区段!$D:$D)=8)*(三跨两临近重点区段!$A:$A=D293)*(三跨两临近重点区段!$F:$F="现存区段"),0))),"")</f>
        <v/>
      </c>
      <c r="X293" s="232" t="str">
        <f t="array" ref="X293">IFERROR(IF(INDEX(三跨两临近重点区段!$F:$F,MATCH(1,(MONTH(三跨两临近重点区段!$D:$D)=8)*(三跨两临近重点区段!$A:$A=D293),0))="已取消","已取消",INDEX(三跨两临近重点区段!$E:$E,MATCH(1,(MONTH(三跨两临近重点区段!$D:$D)=8)*(三跨两临近重点区段!$A:$A=D293)*(三跨两临近重点区段!$F:$F="现存区段"),0))),"")</f>
        <v/>
      </c>
      <c r="Y293" s="268" t="str">
        <f t="array" ref="Y293">IFERROR(IF(INDEX(三跨两临近重点区段!$F:$F,MATCH(1,(MONTH(三跨两临近重点区段!$D:$D)=9)*(三跨两临近重点区段!$A:$A=D293),0))="已取消","已取消",INDEX(三跨两临近重点区段!$D:$D,MATCH(1,(MONTH(三跨两临近重点区段!$D:$D)=9)*(三跨两临近重点区段!$A:$A=D293)*(三跨两临近重点区段!$F:$F="现存区段"),0))),"")</f>
        <v/>
      </c>
      <c r="Z293" s="232" t="str">
        <f t="array" ref="Z293">IFERROR(IF(INDEX(三跨两临近重点区段!$F:$F,MATCH(1,(MONTH(三跨两临近重点区段!$D:$D)=9)*(三跨两临近重点区段!$A:$A=D293),0))="已取消","已取消",INDEX(三跨两临近重点区段!$E:$E,MATCH(1,(MONTH(三跨两临近重点区段!$D:$D)=9)*(三跨两临近重点区段!$A:$A=D293)*(三跨两临近重点区段!$F:$F="现存区段"),0))),"")</f>
        <v/>
      </c>
      <c r="AA293" s="268" t="str">
        <f t="array" ref="AA293">IFERROR(IF(INDEX(三跨两临近重点区段!$F:$F,MATCH(1,(MONTH(三跨两临近重点区段!$D:$D)=10)*(三跨两临近重点区段!$A:$A=D293),0))="已取消","已取消",INDEX(三跨两临近重点区段!$D:$D,MATCH(1,(MONTH(三跨两临近重点区段!$D:$D)=10)*(三跨两临近重点区段!$A:$A=D293)*(三跨两临近重点区段!$F:$F="现存区段"),0))),"")</f>
        <v/>
      </c>
      <c r="AB293" s="72" t="str">
        <f t="array" ref="AB293">IFERROR(IF(INDEX(三跨两临近重点区段!$F:$F,MATCH(1,(MONTH(三跨两临近重点区段!$D:$D)=10)*(三跨两临近重点区段!$A:$A=D293),0))="已取消","已取消",INDEX(三跨两临近重点区段!$E:$E,MATCH(1,(MONTH(三跨两临近重点区段!$D:$D)=10)*(三跨两临近重点区段!$A:$A=D293)*(三跨两临近重点区段!$F:$F="现存区段"),0))),"")</f>
        <v/>
      </c>
      <c r="AC293" s="284" t="str">
        <f t="array" ref="AC293">IFERROR(IF(INDEX(三跨两临近重点区段!$F:$F,MATCH(1,(MONTH(三跨两临近重点区段!$D:$D)=11)*(三跨两临近重点区段!$A:$A=D293),0))="已取消","已取消",INDEX(三跨两临近重点区段!$D:$D,MATCH(1,(MONTH(三跨两临近重点区段!$D:$D)=11)*(三跨两临近重点区段!$A:$A=D293)*(三跨两临近重点区段!$F:$F="现存区段"),0))),"")</f>
        <v/>
      </c>
      <c r="AD293" s="72" t="str">
        <f t="array" ref="AD293">IFERROR(IF(INDEX(三跨两临近重点区段!$F:$F,MATCH(1,(MONTH(三跨两临近重点区段!$D:$D)=11)*(三跨两临近重点区段!$A:$A=D293),0))="已取消","已取消",INDEX(三跨两临近重点区段!$E:$E,MATCH(1,(MONTH(三跨两临近重点区段!$D:$D)=11)*(三跨两临近重点区段!$A:$A=D293)*(三跨两临近重点区段!$F:$F="现存区段"),0))),"")</f>
        <v/>
      </c>
      <c r="AE293" s="284" t="str">
        <f t="array" ref="AE293">IFERROR(IF(INDEX(三跨两临近重点区段!$F:$F,MATCH(1,(MONTH(三跨两临近重点区段!$D:$D)=12)*(三跨两临近重点区段!$A:$A=D293),0))="已取消","已取消",INDEX(三跨两临近重点区段!$D:$D,MATCH(1,(MONTH(三跨两临近重点区段!$D:$D)=12)*(三跨两临近重点区段!$A:$A=D293)*(三跨两临近重点区段!$F:$F="现存区段"),0))),"")</f>
        <v/>
      </c>
      <c r="AF293" s="72" t="str">
        <f t="array" ref="AF293">IFERROR(IF(INDEX(三跨两临近重点区段!$F:$F,MATCH(1,(MONTH(三跨两临近重点区段!$D:$D)=12)*(三跨两临近重点区段!$A:$A=D293),0))="已取消","已取消",INDEX(三跨两临近重点区段!$E:$E,MATCH(1,(MONTH(三跨两临近重点区段!$D:$D)=12)*(三跨两临近重点区段!$A:$A=D293)*(三跨两临近重点区段!$F:$F="现存区段"),0))),"")</f>
        <v/>
      </c>
      <c r="AH293" t="e">
        <f t="array" ref="AH293">INDEX(三跨两临近重点区段!$G:$G,MATCH(D293,三跨两临近重点区段!$A:$A,0))</f>
        <v>#N/A</v>
      </c>
      <c r="AI293" t="e">
        <f>INDEX(三跨两临近重点区段!$J:$J,MATCH(D293,三跨两临近重点区段!$A:$A,0))</f>
        <v>#N/A</v>
      </c>
    </row>
    <row r="294" ht="14.25" spans="1:35">
      <c r="A294" s="263" t="s">
        <v>363</v>
      </c>
      <c r="B294" s="264" t="s">
        <v>2582</v>
      </c>
      <c r="C294" s="263" t="s">
        <v>2585</v>
      </c>
      <c r="D294" s="263" t="s">
        <v>2586</v>
      </c>
      <c r="E294" s="265" t="s">
        <v>2142</v>
      </c>
      <c r="F294" s="264" t="s">
        <v>125</v>
      </c>
      <c r="G294" s="263" t="s">
        <v>2143</v>
      </c>
      <c r="H294" s="263" t="s">
        <v>543</v>
      </c>
      <c r="I294" s="288"/>
      <c r="J294" s="196"/>
      <c r="K294" s="196"/>
      <c r="L294" s="196"/>
      <c r="M294" s="270"/>
      <c r="N294" s="270"/>
      <c r="O294" s="33"/>
      <c r="P294" s="107"/>
      <c r="Q294" s="279"/>
      <c r="R294" s="279"/>
      <c r="S294" s="278">
        <v>45456</v>
      </c>
      <c r="T294" s="279" t="s">
        <v>2117</v>
      </c>
      <c r="U294" s="268" t="str">
        <f t="array" ref="U294">IFERROR(IF(INDEX(三跨两临近重点区段!$F:$F,MATCH(1,(MONTH(三跨两临近重点区段!$D:$D)=7)*(三跨两临近重点区段!$A:$A=D294),0))="已取消","已取消",INDEX(三跨两临近重点区段!$D:$D,MATCH(1,(MONTH(三跨两临近重点区段!$D:$D)=7)*(三跨两临近重点区段!$A:$A=D294)*(三跨两临近重点区段!$F:$F="现存区段"),0))),"")</f>
        <v/>
      </c>
      <c r="V294" s="232" t="str">
        <f t="array" ref="V294">IFERROR(IF(INDEX(三跨两临近重点区段!$F:$F,MATCH(1,(MONTH(三跨两临近重点区段!$D:$D)=7)*(三跨两临近重点区段!$A:$A=D294),0))="已取消","已取消",INDEX(三跨两临近重点区段!$E:$E,MATCH(1,(MONTH(三跨两临近重点区段!$D:$D)=7)*(三跨两临近重点区段!$A:$A=D294)*(三跨两临近重点区段!$F:$F="现存区段"),0))),"")</f>
        <v/>
      </c>
      <c r="W294" s="268" t="str">
        <f t="array" ref="W294">IFERROR(IF(INDEX(三跨两临近重点区段!$F:$F,MATCH(1,(MONTH(三跨两临近重点区段!$D:$D)=8)*(三跨两临近重点区段!$A:$A=D294),0))="已取消","已取消",INDEX(三跨两临近重点区段!$D:$D,MATCH(1,(MONTH(三跨两临近重点区段!$D:$D)=8)*(三跨两临近重点区段!$A:$A=D294)*(三跨两临近重点区段!$F:$F="现存区段"),0))),"")</f>
        <v/>
      </c>
      <c r="X294" s="232" t="str">
        <f t="array" ref="X294">IFERROR(IF(INDEX(三跨两临近重点区段!$F:$F,MATCH(1,(MONTH(三跨两临近重点区段!$D:$D)=8)*(三跨两临近重点区段!$A:$A=D294),0))="已取消","已取消",INDEX(三跨两临近重点区段!$E:$E,MATCH(1,(MONTH(三跨两临近重点区段!$D:$D)=8)*(三跨两临近重点区段!$A:$A=D294)*(三跨两临近重点区段!$F:$F="现存区段"),0))),"")</f>
        <v/>
      </c>
      <c r="Y294" s="268" t="str">
        <f t="array" ref="Y294">IFERROR(IF(INDEX(三跨两临近重点区段!$F:$F,MATCH(1,(MONTH(三跨两临近重点区段!$D:$D)=9)*(三跨两临近重点区段!$A:$A=D294),0))="已取消","已取消",INDEX(三跨两临近重点区段!$D:$D,MATCH(1,(MONTH(三跨两临近重点区段!$D:$D)=9)*(三跨两临近重点区段!$A:$A=D294)*(三跨两临近重点区段!$F:$F="现存区段"),0))),"")</f>
        <v/>
      </c>
      <c r="Z294" s="232" t="str">
        <f t="array" ref="Z294">IFERROR(IF(INDEX(三跨两临近重点区段!$F:$F,MATCH(1,(MONTH(三跨两临近重点区段!$D:$D)=9)*(三跨两临近重点区段!$A:$A=D294),0))="已取消","已取消",INDEX(三跨两临近重点区段!$E:$E,MATCH(1,(MONTH(三跨两临近重点区段!$D:$D)=9)*(三跨两临近重点区段!$A:$A=D294)*(三跨两临近重点区段!$F:$F="现存区段"),0))),"")</f>
        <v/>
      </c>
      <c r="AA294" s="268" t="str">
        <f t="array" ref="AA294">IFERROR(IF(INDEX(三跨两临近重点区段!$F:$F,MATCH(1,(MONTH(三跨两临近重点区段!$D:$D)=10)*(三跨两临近重点区段!$A:$A=D294),0))="已取消","已取消",INDEX(三跨两临近重点区段!$D:$D,MATCH(1,(MONTH(三跨两临近重点区段!$D:$D)=10)*(三跨两临近重点区段!$A:$A=D294)*(三跨两临近重点区段!$F:$F="现存区段"),0))),"")</f>
        <v/>
      </c>
      <c r="AB294" s="72" t="str">
        <f t="array" ref="AB294">IFERROR(IF(INDEX(三跨两临近重点区段!$F:$F,MATCH(1,(MONTH(三跨两临近重点区段!$D:$D)=10)*(三跨两临近重点区段!$A:$A=D294),0))="已取消","已取消",INDEX(三跨两临近重点区段!$E:$E,MATCH(1,(MONTH(三跨两临近重点区段!$D:$D)=10)*(三跨两临近重点区段!$A:$A=D294)*(三跨两临近重点区段!$F:$F="现存区段"),0))),"")</f>
        <v/>
      </c>
      <c r="AC294" s="284" t="str">
        <f t="array" ref="AC294">IFERROR(IF(INDEX(三跨两临近重点区段!$F:$F,MATCH(1,(MONTH(三跨两临近重点区段!$D:$D)=11)*(三跨两临近重点区段!$A:$A=D294),0))="已取消","已取消",INDEX(三跨两临近重点区段!$D:$D,MATCH(1,(MONTH(三跨两临近重点区段!$D:$D)=11)*(三跨两临近重点区段!$A:$A=D294)*(三跨两临近重点区段!$F:$F="现存区段"),0))),"")</f>
        <v/>
      </c>
      <c r="AD294" s="72" t="str">
        <f t="array" ref="AD294">IFERROR(IF(INDEX(三跨两临近重点区段!$F:$F,MATCH(1,(MONTH(三跨两临近重点区段!$D:$D)=11)*(三跨两临近重点区段!$A:$A=D294),0))="已取消","已取消",INDEX(三跨两临近重点区段!$E:$E,MATCH(1,(MONTH(三跨两临近重点区段!$D:$D)=11)*(三跨两临近重点区段!$A:$A=D294)*(三跨两临近重点区段!$F:$F="现存区段"),0))),"")</f>
        <v/>
      </c>
      <c r="AE294" s="284" t="str">
        <f t="array" ref="AE294">IFERROR(IF(INDEX(三跨两临近重点区段!$F:$F,MATCH(1,(MONTH(三跨两临近重点区段!$D:$D)=12)*(三跨两临近重点区段!$A:$A=D294),0))="已取消","已取消",INDEX(三跨两临近重点区段!$D:$D,MATCH(1,(MONTH(三跨两临近重点区段!$D:$D)=12)*(三跨两临近重点区段!$A:$A=D294)*(三跨两临近重点区段!$F:$F="现存区段"),0))),"")</f>
        <v/>
      </c>
      <c r="AF294" s="72" t="str">
        <f t="array" ref="AF294">IFERROR(IF(INDEX(三跨两临近重点区段!$F:$F,MATCH(1,(MONTH(三跨两临近重点区段!$D:$D)=12)*(三跨两临近重点区段!$A:$A=D294),0))="已取消","已取消",INDEX(三跨两临近重点区段!$E:$E,MATCH(1,(MONTH(三跨两临近重点区段!$D:$D)=12)*(三跨两临近重点区段!$A:$A=D294)*(三跨两临近重点区段!$F:$F="现存区段"),0))),"")</f>
        <v/>
      </c>
      <c r="AH294" t="e">
        <f t="array" ref="AH294">INDEX(三跨两临近重点区段!$G:$G,MATCH(D294,三跨两临近重点区段!$A:$A,0))</f>
        <v>#N/A</v>
      </c>
      <c r="AI294" t="e">
        <f>INDEX(三跨两临近重点区段!$J:$J,MATCH(D294,三跨两临近重点区段!$A:$A,0))</f>
        <v>#N/A</v>
      </c>
    </row>
    <row r="295" ht="14.25" spans="1:35">
      <c r="A295" s="263" t="s">
        <v>363</v>
      </c>
      <c r="B295" s="264" t="s">
        <v>2582</v>
      </c>
      <c r="C295" s="263" t="s">
        <v>2587</v>
      </c>
      <c r="D295" s="263" t="s">
        <v>2588</v>
      </c>
      <c r="E295" s="265" t="s">
        <v>2142</v>
      </c>
      <c r="F295" s="264" t="s">
        <v>125</v>
      </c>
      <c r="G295" s="263" t="s">
        <v>2143</v>
      </c>
      <c r="H295" s="263" t="s">
        <v>543</v>
      </c>
      <c r="I295" s="288"/>
      <c r="J295" s="196"/>
      <c r="K295" s="196"/>
      <c r="L295" s="196"/>
      <c r="M295" s="270"/>
      <c r="N295" s="270"/>
      <c r="O295" s="33"/>
      <c r="P295" s="107"/>
      <c r="Q295" s="279"/>
      <c r="R295" s="279"/>
      <c r="S295" s="278">
        <v>45456</v>
      </c>
      <c r="T295" s="279" t="s">
        <v>2117</v>
      </c>
      <c r="U295" s="268" t="str">
        <f t="array" ref="U295">IFERROR(IF(INDEX(三跨两临近重点区段!$F:$F,MATCH(1,(MONTH(三跨两临近重点区段!$D:$D)=7)*(三跨两临近重点区段!$A:$A=D295),0))="已取消","已取消",INDEX(三跨两临近重点区段!$D:$D,MATCH(1,(MONTH(三跨两临近重点区段!$D:$D)=7)*(三跨两临近重点区段!$A:$A=D295)*(三跨两临近重点区段!$F:$F="现存区段"),0))),"")</f>
        <v/>
      </c>
      <c r="V295" s="232" t="str">
        <f t="array" ref="V295">IFERROR(IF(INDEX(三跨两临近重点区段!$F:$F,MATCH(1,(MONTH(三跨两临近重点区段!$D:$D)=7)*(三跨两临近重点区段!$A:$A=D295),0))="已取消","已取消",INDEX(三跨两临近重点区段!$E:$E,MATCH(1,(MONTH(三跨两临近重点区段!$D:$D)=7)*(三跨两临近重点区段!$A:$A=D295)*(三跨两临近重点区段!$F:$F="现存区段"),0))),"")</f>
        <v/>
      </c>
      <c r="W295" s="268" t="str">
        <f t="array" ref="W295">IFERROR(IF(INDEX(三跨两临近重点区段!$F:$F,MATCH(1,(MONTH(三跨两临近重点区段!$D:$D)=8)*(三跨两临近重点区段!$A:$A=D295),0))="已取消","已取消",INDEX(三跨两临近重点区段!$D:$D,MATCH(1,(MONTH(三跨两临近重点区段!$D:$D)=8)*(三跨两临近重点区段!$A:$A=D295)*(三跨两临近重点区段!$F:$F="现存区段"),0))),"")</f>
        <v/>
      </c>
      <c r="X295" s="232" t="str">
        <f t="array" ref="X295">IFERROR(IF(INDEX(三跨两临近重点区段!$F:$F,MATCH(1,(MONTH(三跨两临近重点区段!$D:$D)=8)*(三跨两临近重点区段!$A:$A=D295),0))="已取消","已取消",INDEX(三跨两临近重点区段!$E:$E,MATCH(1,(MONTH(三跨两临近重点区段!$D:$D)=8)*(三跨两临近重点区段!$A:$A=D295)*(三跨两临近重点区段!$F:$F="现存区段"),0))),"")</f>
        <v/>
      </c>
      <c r="Y295" s="268" t="str">
        <f t="array" ref="Y295">IFERROR(IF(INDEX(三跨两临近重点区段!$F:$F,MATCH(1,(MONTH(三跨两临近重点区段!$D:$D)=9)*(三跨两临近重点区段!$A:$A=D295),0))="已取消","已取消",INDEX(三跨两临近重点区段!$D:$D,MATCH(1,(MONTH(三跨两临近重点区段!$D:$D)=9)*(三跨两临近重点区段!$A:$A=D295)*(三跨两临近重点区段!$F:$F="现存区段"),0))),"")</f>
        <v/>
      </c>
      <c r="Z295" s="232" t="str">
        <f t="array" ref="Z295">IFERROR(IF(INDEX(三跨两临近重点区段!$F:$F,MATCH(1,(MONTH(三跨两临近重点区段!$D:$D)=9)*(三跨两临近重点区段!$A:$A=D295),0))="已取消","已取消",INDEX(三跨两临近重点区段!$E:$E,MATCH(1,(MONTH(三跨两临近重点区段!$D:$D)=9)*(三跨两临近重点区段!$A:$A=D295)*(三跨两临近重点区段!$F:$F="现存区段"),0))),"")</f>
        <v/>
      </c>
      <c r="AA295" s="268" t="str">
        <f t="array" ref="AA295">IFERROR(IF(INDEX(三跨两临近重点区段!$F:$F,MATCH(1,(MONTH(三跨两临近重点区段!$D:$D)=10)*(三跨两临近重点区段!$A:$A=D295),0))="已取消","已取消",INDEX(三跨两临近重点区段!$D:$D,MATCH(1,(MONTH(三跨两临近重点区段!$D:$D)=10)*(三跨两临近重点区段!$A:$A=D295)*(三跨两临近重点区段!$F:$F="现存区段"),0))),"")</f>
        <v/>
      </c>
      <c r="AB295" s="72" t="str">
        <f t="array" ref="AB295">IFERROR(IF(INDEX(三跨两临近重点区段!$F:$F,MATCH(1,(MONTH(三跨两临近重点区段!$D:$D)=10)*(三跨两临近重点区段!$A:$A=D295),0))="已取消","已取消",INDEX(三跨两临近重点区段!$E:$E,MATCH(1,(MONTH(三跨两临近重点区段!$D:$D)=10)*(三跨两临近重点区段!$A:$A=D295)*(三跨两临近重点区段!$F:$F="现存区段"),0))),"")</f>
        <v/>
      </c>
      <c r="AC295" s="284" t="str">
        <f t="array" ref="AC295">IFERROR(IF(INDEX(三跨两临近重点区段!$F:$F,MATCH(1,(MONTH(三跨两临近重点区段!$D:$D)=11)*(三跨两临近重点区段!$A:$A=D295),0))="已取消","已取消",INDEX(三跨两临近重点区段!$D:$D,MATCH(1,(MONTH(三跨两临近重点区段!$D:$D)=11)*(三跨两临近重点区段!$A:$A=D295)*(三跨两临近重点区段!$F:$F="现存区段"),0))),"")</f>
        <v/>
      </c>
      <c r="AD295" s="72" t="str">
        <f t="array" ref="AD295">IFERROR(IF(INDEX(三跨两临近重点区段!$F:$F,MATCH(1,(MONTH(三跨两临近重点区段!$D:$D)=11)*(三跨两临近重点区段!$A:$A=D295),0))="已取消","已取消",INDEX(三跨两临近重点区段!$E:$E,MATCH(1,(MONTH(三跨两临近重点区段!$D:$D)=11)*(三跨两临近重点区段!$A:$A=D295)*(三跨两临近重点区段!$F:$F="现存区段"),0))),"")</f>
        <v/>
      </c>
      <c r="AE295" s="284" t="str">
        <f t="array" ref="AE295">IFERROR(IF(INDEX(三跨两临近重点区段!$F:$F,MATCH(1,(MONTH(三跨两临近重点区段!$D:$D)=12)*(三跨两临近重点区段!$A:$A=D295),0))="已取消","已取消",INDEX(三跨两临近重点区段!$D:$D,MATCH(1,(MONTH(三跨两临近重点区段!$D:$D)=12)*(三跨两临近重点区段!$A:$A=D295)*(三跨两临近重点区段!$F:$F="现存区段"),0))),"")</f>
        <v/>
      </c>
      <c r="AF295" s="72" t="str">
        <f t="array" ref="AF295">IFERROR(IF(INDEX(三跨两临近重点区段!$F:$F,MATCH(1,(MONTH(三跨两临近重点区段!$D:$D)=12)*(三跨两临近重点区段!$A:$A=D295),0))="已取消","已取消",INDEX(三跨两临近重点区段!$E:$E,MATCH(1,(MONTH(三跨两临近重点区段!$D:$D)=12)*(三跨两临近重点区段!$A:$A=D295)*(三跨两临近重点区段!$F:$F="现存区段"),0))),"")</f>
        <v/>
      </c>
      <c r="AH295" t="e">
        <f t="array" ref="AH295">INDEX(三跨两临近重点区段!$G:$G,MATCH(D295,三跨两临近重点区段!$A:$A,0))</f>
        <v>#N/A</v>
      </c>
      <c r="AI295" t="e">
        <f>INDEX(三跨两临近重点区段!$J:$J,MATCH(D295,三跨两临近重点区段!$A:$A,0))</f>
        <v>#N/A</v>
      </c>
    </row>
    <row r="296" ht="14.25" spans="1:35">
      <c r="A296" s="263" t="s">
        <v>363</v>
      </c>
      <c r="B296" s="264" t="s">
        <v>2582</v>
      </c>
      <c r="C296" s="263" t="s">
        <v>2589</v>
      </c>
      <c r="D296" s="263" t="s">
        <v>2590</v>
      </c>
      <c r="E296" s="265" t="s">
        <v>2142</v>
      </c>
      <c r="F296" s="264" t="s">
        <v>125</v>
      </c>
      <c r="G296" s="263" t="s">
        <v>2143</v>
      </c>
      <c r="H296" s="263" t="s">
        <v>543</v>
      </c>
      <c r="I296" s="288"/>
      <c r="J296" s="196"/>
      <c r="K296" s="196"/>
      <c r="L296" s="196"/>
      <c r="M296" s="270"/>
      <c r="N296" s="270"/>
      <c r="O296" s="33"/>
      <c r="P296" s="107"/>
      <c r="Q296" s="279"/>
      <c r="R296" s="279"/>
      <c r="S296" s="278">
        <v>45456</v>
      </c>
      <c r="T296" s="279" t="s">
        <v>2117</v>
      </c>
      <c r="U296" s="268" t="str">
        <f t="array" ref="U296">IFERROR(IF(INDEX(三跨两临近重点区段!$F:$F,MATCH(1,(MONTH(三跨两临近重点区段!$D:$D)=7)*(三跨两临近重点区段!$A:$A=D296),0))="已取消","已取消",INDEX(三跨两临近重点区段!$D:$D,MATCH(1,(MONTH(三跨两临近重点区段!$D:$D)=7)*(三跨两临近重点区段!$A:$A=D296)*(三跨两临近重点区段!$F:$F="现存区段"),0))),"")</f>
        <v/>
      </c>
      <c r="V296" s="232" t="str">
        <f t="array" ref="V296">IFERROR(IF(INDEX(三跨两临近重点区段!$F:$F,MATCH(1,(MONTH(三跨两临近重点区段!$D:$D)=7)*(三跨两临近重点区段!$A:$A=D296),0))="已取消","已取消",INDEX(三跨两临近重点区段!$E:$E,MATCH(1,(MONTH(三跨两临近重点区段!$D:$D)=7)*(三跨两临近重点区段!$A:$A=D296)*(三跨两临近重点区段!$F:$F="现存区段"),0))),"")</f>
        <v/>
      </c>
      <c r="W296" s="268" t="str">
        <f t="array" ref="W296">IFERROR(IF(INDEX(三跨两临近重点区段!$F:$F,MATCH(1,(MONTH(三跨两临近重点区段!$D:$D)=8)*(三跨两临近重点区段!$A:$A=D296),0))="已取消","已取消",INDEX(三跨两临近重点区段!$D:$D,MATCH(1,(MONTH(三跨两临近重点区段!$D:$D)=8)*(三跨两临近重点区段!$A:$A=D296)*(三跨两临近重点区段!$F:$F="现存区段"),0))),"")</f>
        <v/>
      </c>
      <c r="X296" s="232" t="str">
        <f t="array" ref="X296">IFERROR(IF(INDEX(三跨两临近重点区段!$F:$F,MATCH(1,(MONTH(三跨两临近重点区段!$D:$D)=8)*(三跨两临近重点区段!$A:$A=D296),0))="已取消","已取消",INDEX(三跨两临近重点区段!$E:$E,MATCH(1,(MONTH(三跨两临近重点区段!$D:$D)=8)*(三跨两临近重点区段!$A:$A=D296)*(三跨两临近重点区段!$F:$F="现存区段"),0))),"")</f>
        <v/>
      </c>
      <c r="Y296" s="268" t="str">
        <f t="array" ref="Y296">IFERROR(IF(INDEX(三跨两临近重点区段!$F:$F,MATCH(1,(MONTH(三跨两临近重点区段!$D:$D)=9)*(三跨两临近重点区段!$A:$A=D296),0))="已取消","已取消",INDEX(三跨两临近重点区段!$D:$D,MATCH(1,(MONTH(三跨两临近重点区段!$D:$D)=9)*(三跨两临近重点区段!$A:$A=D296)*(三跨两临近重点区段!$F:$F="现存区段"),0))),"")</f>
        <v/>
      </c>
      <c r="Z296" s="232" t="str">
        <f t="array" ref="Z296">IFERROR(IF(INDEX(三跨两临近重点区段!$F:$F,MATCH(1,(MONTH(三跨两临近重点区段!$D:$D)=9)*(三跨两临近重点区段!$A:$A=D296),0))="已取消","已取消",INDEX(三跨两临近重点区段!$E:$E,MATCH(1,(MONTH(三跨两临近重点区段!$D:$D)=9)*(三跨两临近重点区段!$A:$A=D296)*(三跨两临近重点区段!$F:$F="现存区段"),0))),"")</f>
        <v/>
      </c>
      <c r="AA296" s="268" t="str">
        <f t="array" ref="AA296">IFERROR(IF(INDEX(三跨两临近重点区段!$F:$F,MATCH(1,(MONTH(三跨两临近重点区段!$D:$D)=10)*(三跨两临近重点区段!$A:$A=D296),0))="已取消","已取消",INDEX(三跨两临近重点区段!$D:$D,MATCH(1,(MONTH(三跨两临近重点区段!$D:$D)=10)*(三跨两临近重点区段!$A:$A=D296)*(三跨两临近重点区段!$F:$F="现存区段"),0))),"")</f>
        <v/>
      </c>
      <c r="AB296" s="72" t="str">
        <f t="array" ref="AB296">IFERROR(IF(INDEX(三跨两临近重点区段!$F:$F,MATCH(1,(MONTH(三跨两临近重点区段!$D:$D)=10)*(三跨两临近重点区段!$A:$A=D296),0))="已取消","已取消",INDEX(三跨两临近重点区段!$E:$E,MATCH(1,(MONTH(三跨两临近重点区段!$D:$D)=10)*(三跨两临近重点区段!$A:$A=D296)*(三跨两临近重点区段!$F:$F="现存区段"),0))),"")</f>
        <v/>
      </c>
      <c r="AC296" s="284" t="str">
        <f t="array" ref="AC296">IFERROR(IF(INDEX(三跨两临近重点区段!$F:$F,MATCH(1,(MONTH(三跨两临近重点区段!$D:$D)=11)*(三跨两临近重点区段!$A:$A=D296),0))="已取消","已取消",INDEX(三跨两临近重点区段!$D:$D,MATCH(1,(MONTH(三跨两临近重点区段!$D:$D)=11)*(三跨两临近重点区段!$A:$A=D296)*(三跨两临近重点区段!$F:$F="现存区段"),0))),"")</f>
        <v/>
      </c>
      <c r="AD296" s="72" t="str">
        <f t="array" ref="AD296">IFERROR(IF(INDEX(三跨两临近重点区段!$F:$F,MATCH(1,(MONTH(三跨两临近重点区段!$D:$D)=11)*(三跨两临近重点区段!$A:$A=D296),0))="已取消","已取消",INDEX(三跨两临近重点区段!$E:$E,MATCH(1,(MONTH(三跨两临近重点区段!$D:$D)=11)*(三跨两临近重点区段!$A:$A=D296)*(三跨两临近重点区段!$F:$F="现存区段"),0))),"")</f>
        <v/>
      </c>
      <c r="AE296" s="284" t="str">
        <f t="array" ref="AE296">IFERROR(IF(INDEX(三跨两临近重点区段!$F:$F,MATCH(1,(MONTH(三跨两临近重点区段!$D:$D)=12)*(三跨两临近重点区段!$A:$A=D296),0))="已取消","已取消",INDEX(三跨两临近重点区段!$D:$D,MATCH(1,(MONTH(三跨两临近重点区段!$D:$D)=12)*(三跨两临近重点区段!$A:$A=D296)*(三跨两临近重点区段!$F:$F="现存区段"),0))),"")</f>
        <v/>
      </c>
      <c r="AF296" s="72" t="str">
        <f t="array" ref="AF296">IFERROR(IF(INDEX(三跨两临近重点区段!$F:$F,MATCH(1,(MONTH(三跨两临近重点区段!$D:$D)=12)*(三跨两临近重点区段!$A:$A=D296),0))="已取消","已取消",INDEX(三跨两临近重点区段!$E:$E,MATCH(1,(MONTH(三跨两临近重点区段!$D:$D)=12)*(三跨两临近重点区段!$A:$A=D296)*(三跨两临近重点区段!$F:$F="现存区段"),0))),"")</f>
        <v/>
      </c>
      <c r="AH296" t="e">
        <f t="array" ref="AH296">INDEX(三跨两临近重点区段!$G:$G,MATCH(D296,三跨两临近重点区段!$A:$A,0))</f>
        <v>#N/A</v>
      </c>
      <c r="AI296" t="e">
        <f>INDEX(三跨两临近重点区段!$J:$J,MATCH(D296,三跨两临近重点区段!$A:$A,0))</f>
        <v>#N/A</v>
      </c>
    </row>
    <row r="297" ht="14.25" spans="1:35">
      <c r="A297" s="263" t="s">
        <v>363</v>
      </c>
      <c r="B297" s="264" t="s">
        <v>2591</v>
      </c>
      <c r="C297" s="263" t="s">
        <v>2589</v>
      </c>
      <c r="D297" s="263" t="s">
        <v>2592</v>
      </c>
      <c r="E297" s="265" t="s">
        <v>2142</v>
      </c>
      <c r="F297" s="264" t="s">
        <v>125</v>
      </c>
      <c r="G297" s="263" t="s">
        <v>2143</v>
      </c>
      <c r="H297" s="263" t="s">
        <v>543</v>
      </c>
      <c r="I297" s="288"/>
      <c r="J297" s="196"/>
      <c r="K297" s="196"/>
      <c r="L297" s="196"/>
      <c r="M297" s="270"/>
      <c r="N297" s="270"/>
      <c r="O297" s="33"/>
      <c r="P297" s="107"/>
      <c r="Q297" s="279"/>
      <c r="R297" s="279"/>
      <c r="S297" s="278">
        <v>45456</v>
      </c>
      <c r="T297" s="279" t="s">
        <v>2117</v>
      </c>
      <c r="U297" s="268" t="str">
        <f t="array" ref="U297">IFERROR(IF(INDEX(三跨两临近重点区段!$F:$F,MATCH(1,(MONTH(三跨两临近重点区段!$D:$D)=7)*(三跨两临近重点区段!$A:$A=D297),0))="已取消","已取消",INDEX(三跨两临近重点区段!$D:$D,MATCH(1,(MONTH(三跨两临近重点区段!$D:$D)=7)*(三跨两临近重点区段!$A:$A=D297)*(三跨两临近重点区段!$F:$F="现存区段"),0))),"")</f>
        <v/>
      </c>
      <c r="V297" s="232" t="str">
        <f t="array" ref="V297">IFERROR(IF(INDEX(三跨两临近重点区段!$F:$F,MATCH(1,(MONTH(三跨两临近重点区段!$D:$D)=7)*(三跨两临近重点区段!$A:$A=D297),0))="已取消","已取消",INDEX(三跨两临近重点区段!$E:$E,MATCH(1,(MONTH(三跨两临近重点区段!$D:$D)=7)*(三跨两临近重点区段!$A:$A=D297)*(三跨两临近重点区段!$F:$F="现存区段"),0))),"")</f>
        <v/>
      </c>
      <c r="W297" s="268" t="str">
        <f t="array" ref="W297">IFERROR(IF(INDEX(三跨两临近重点区段!$F:$F,MATCH(1,(MONTH(三跨两临近重点区段!$D:$D)=8)*(三跨两临近重点区段!$A:$A=D297),0))="已取消","已取消",INDEX(三跨两临近重点区段!$D:$D,MATCH(1,(MONTH(三跨两临近重点区段!$D:$D)=8)*(三跨两临近重点区段!$A:$A=D297)*(三跨两临近重点区段!$F:$F="现存区段"),0))),"")</f>
        <v/>
      </c>
      <c r="X297" s="232" t="str">
        <f t="array" ref="X297">IFERROR(IF(INDEX(三跨两临近重点区段!$F:$F,MATCH(1,(MONTH(三跨两临近重点区段!$D:$D)=8)*(三跨两临近重点区段!$A:$A=D297),0))="已取消","已取消",INDEX(三跨两临近重点区段!$E:$E,MATCH(1,(MONTH(三跨两临近重点区段!$D:$D)=8)*(三跨两临近重点区段!$A:$A=D297)*(三跨两临近重点区段!$F:$F="现存区段"),0))),"")</f>
        <v/>
      </c>
      <c r="Y297" s="268" t="str">
        <f t="array" ref="Y297">IFERROR(IF(INDEX(三跨两临近重点区段!$F:$F,MATCH(1,(MONTH(三跨两临近重点区段!$D:$D)=9)*(三跨两临近重点区段!$A:$A=D297),0))="已取消","已取消",INDEX(三跨两临近重点区段!$D:$D,MATCH(1,(MONTH(三跨两临近重点区段!$D:$D)=9)*(三跨两临近重点区段!$A:$A=D297)*(三跨两临近重点区段!$F:$F="现存区段"),0))),"")</f>
        <v/>
      </c>
      <c r="Z297" s="232" t="str">
        <f t="array" ref="Z297">IFERROR(IF(INDEX(三跨两临近重点区段!$F:$F,MATCH(1,(MONTH(三跨两临近重点区段!$D:$D)=9)*(三跨两临近重点区段!$A:$A=D297),0))="已取消","已取消",INDEX(三跨两临近重点区段!$E:$E,MATCH(1,(MONTH(三跨两临近重点区段!$D:$D)=9)*(三跨两临近重点区段!$A:$A=D297)*(三跨两临近重点区段!$F:$F="现存区段"),0))),"")</f>
        <v/>
      </c>
      <c r="AA297" s="268" t="str">
        <f t="array" ref="AA297">IFERROR(IF(INDEX(三跨两临近重点区段!$F:$F,MATCH(1,(MONTH(三跨两临近重点区段!$D:$D)=10)*(三跨两临近重点区段!$A:$A=D297),0))="已取消","已取消",INDEX(三跨两临近重点区段!$D:$D,MATCH(1,(MONTH(三跨两临近重点区段!$D:$D)=10)*(三跨两临近重点区段!$A:$A=D297)*(三跨两临近重点区段!$F:$F="现存区段"),0))),"")</f>
        <v/>
      </c>
      <c r="AB297" s="72" t="str">
        <f t="array" ref="AB297">IFERROR(IF(INDEX(三跨两临近重点区段!$F:$F,MATCH(1,(MONTH(三跨两临近重点区段!$D:$D)=10)*(三跨两临近重点区段!$A:$A=D297),0))="已取消","已取消",INDEX(三跨两临近重点区段!$E:$E,MATCH(1,(MONTH(三跨两临近重点区段!$D:$D)=10)*(三跨两临近重点区段!$A:$A=D297)*(三跨两临近重点区段!$F:$F="现存区段"),0))),"")</f>
        <v/>
      </c>
      <c r="AC297" s="284" t="str">
        <f t="array" ref="AC297">IFERROR(IF(INDEX(三跨两临近重点区段!$F:$F,MATCH(1,(MONTH(三跨两临近重点区段!$D:$D)=11)*(三跨两临近重点区段!$A:$A=D297),0))="已取消","已取消",INDEX(三跨两临近重点区段!$D:$D,MATCH(1,(MONTH(三跨两临近重点区段!$D:$D)=11)*(三跨两临近重点区段!$A:$A=D297)*(三跨两临近重点区段!$F:$F="现存区段"),0))),"")</f>
        <v/>
      </c>
      <c r="AD297" s="72" t="str">
        <f t="array" ref="AD297">IFERROR(IF(INDEX(三跨两临近重点区段!$F:$F,MATCH(1,(MONTH(三跨两临近重点区段!$D:$D)=11)*(三跨两临近重点区段!$A:$A=D297),0))="已取消","已取消",INDEX(三跨两临近重点区段!$E:$E,MATCH(1,(MONTH(三跨两临近重点区段!$D:$D)=11)*(三跨两临近重点区段!$A:$A=D297)*(三跨两临近重点区段!$F:$F="现存区段"),0))),"")</f>
        <v/>
      </c>
      <c r="AE297" s="284" t="str">
        <f t="array" ref="AE297">IFERROR(IF(INDEX(三跨两临近重点区段!$F:$F,MATCH(1,(MONTH(三跨两临近重点区段!$D:$D)=12)*(三跨两临近重点区段!$A:$A=D297),0))="已取消","已取消",INDEX(三跨两临近重点区段!$D:$D,MATCH(1,(MONTH(三跨两临近重点区段!$D:$D)=12)*(三跨两临近重点区段!$A:$A=D297)*(三跨两临近重点区段!$F:$F="现存区段"),0))),"")</f>
        <v/>
      </c>
      <c r="AF297" s="72" t="str">
        <f t="array" ref="AF297">IFERROR(IF(INDEX(三跨两临近重点区段!$F:$F,MATCH(1,(MONTH(三跨两临近重点区段!$D:$D)=12)*(三跨两临近重点区段!$A:$A=D297),0))="已取消","已取消",INDEX(三跨两临近重点区段!$E:$E,MATCH(1,(MONTH(三跨两临近重点区段!$D:$D)=12)*(三跨两临近重点区段!$A:$A=D297)*(三跨两临近重点区段!$F:$F="现存区段"),0))),"")</f>
        <v/>
      </c>
      <c r="AH297" t="e">
        <f t="array" ref="AH297">INDEX(三跨两临近重点区段!$G:$G,MATCH(D297,三跨两临近重点区段!$A:$A,0))</f>
        <v>#N/A</v>
      </c>
      <c r="AI297" t="e">
        <f>INDEX(三跨两临近重点区段!$J:$J,MATCH(D297,三跨两临近重点区段!$A:$A,0))</f>
        <v>#N/A</v>
      </c>
    </row>
    <row r="298" ht="14.25" spans="1:35">
      <c r="A298" s="263" t="s">
        <v>363</v>
      </c>
      <c r="B298" s="264" t="s">
        <v>2591</v>
      </c>
      <c r="C298" s="263" t="s">
        <v>2225</v>
      </c>
      <c r="D298" s="263" t="s">
        <v>2593</v>
      </c>
      <c r="E298" s="265" t="s">
        <v>2142</v>
      </c>
      <c r="F298" s="264" t="s">
        <v>125</v>
      </c>
      <c r="G298" s="263" t="s">
        <v>2143</v>
      </c>
      <c r="H298" s="263" t="s">
        <v>543</v>
      </c>
      <c r="I298" s="288"/>
      <c r="J298" s="196"/>
      <c r="K298" s="196"/>
      <c r="L298" s="196"/>
      <c r="M298" s="270"/>
      <c r="N298" s="270"/>
      <c r="O298" s="33"/>
      <c r="P298" s="107"/>
      <c r="Q298" s="279"/>
      <c r="R298" s="279"/>
      <c r="S298" s="278">
        <v>45456</v>
      </c>
      <c r="T298" s="279" t="s">
        <v>2117</v>
      </c>
      <c r="U298" s="268" t="str">
        <f t="array" ref="U298">IFERROR(IF(INDEX(三跨两临近重点区段!$F:$F,MATCH(1,(MONTH(三跨两临近重点区段!$D:$D)=7)*(三跨两临近重点区段!$A:$A=D298),0))="已取消","已取消",INDEX(三跨两临近重点区段!$D:$D,MATCH(1,(MONTH(三跨两临近重点区段!$D:$D)=7)*(三跨两临近重点区段!$A:$A=D298)*(三跨两临近重点区段!$F:$F="现存区段"),0))),"")</f>
        <v/>
      </c>
      <c r="V298" s="232" t="str">
        <f t="array" ref="V298">IFERROR(IF(INDEX(三跨两临近重点区段!$F:$F,MATCH(1,(MONTH(三跨两临近重点区段!$D:$D)=7)*(三跨两临近重点区段!$A:$A=D298),0))="已取消","已取消",INDEX(三跨两临近重点区段!$E:$E,MATCH(1,(MONTH(三跨两临近重点区段!$D:$D)=7)*(三跨两临近重点区段!$A:$A=D298)*(三跨两临近重点区段!$F:$F="现存区段"),0))),"")</f>
        <v/>
      </c>
      <c r="W298" s="268" t="str">
        <f t="array" ref="W298">IFERROR(IF(INDEX(三跨两临近重点区段!$F:$F,MATCH(1,(MONTH(三跨两临近重点区段!$D:$D)=8)*(三跨两临近重点区段!$A:$A=D298),0))="已取消","已取消",INDEX(三跨两临近重点区段!$D:$D,MATCH(1,(MONTH(三跨两临近重点区段!$D:$D)=8)*(三跨两临近重点区段!$A:$A=D298)*(三跨两临近重点区段!$F:$F="现存区段"),0))),"")</f>
        <v/>
      </c>
      <c r="X298" s="232" t="str">
        <f t="array" ref="X298">IFERROR(IF(INDEX(三跨两临近重点区段!$F:$F,MATCH(1,(MONTH(三跨两临近重点区段!$D:$D)=8)*(三跨两临近重点区段!$A:$A=D298),0))="已取消","已取消",INDEX(三跨两临近重点区段!$E:$E,MATCH(1,(MONTH(三跨两临近重点区段!$D:$D)=8)*(三跨两临近重点区段!$A:$A=D298)*(三跨两临近重点区段!$F:$F="现存区段"),0))),"")</f>
        <v/>
      </c>
      <c r="Y298" s="268" t="str">
        <f t="array" ref="Y298">IFERROR(IF(INDEX(三跨两临近重点区段!$F:$F,MATCH(1,(MONTH(三跨两临近重点区段!$D:$D)=9)*(三跨两临近重点区段!$A:$A=D298),0))="已取消","已取消",INDEX(三跨两临近重点区段!$D:$D,MATCH(1,(MONTH(三跨两临近重点区段!$D:$D)=9)*(三跨两临近重点区段!$A:$A=D298)*(三跨两临近重点区段!$F:$F="现存区段"),0))),"")</f>
        <v/>
      </c>
      <c r="Z298" s="232" t="str">
        <f t="array" ref="Z298">IFERROR(IF(INDEX(三跨两临近重点区段!$F:$F,MATCH(1,(MONTH(三跨两临近重点区段!$D:$D)=9)*(三跨两临近重点区段!$A:$A=D298),0))="已取消","已取消",INDEX(三跨两临近重点区段!$E:$E,MATCH(1,(MONTH(三跨两临近重点区段!$D:$D)=9)*(三跨两临近重点区段!$A:$A=D298)*(三跨两临近重点区段!$F:$F="现存区段"),0))),"")</f>
        <v/>
      </c>
      <c r="AA298" s="268" t="str">
        <f t="array" ref="AA298">IFERROR(IF(INDEX(三跨两临近重点区段!$F:$F,MATCH(1,(MONTH(三跨两临近重点区段!$D:$D)=10)*(三跨两临近重点区段!$A:$A=D298),0))="已取消","已取消",INDEX(三跨两临近重点区段!$D:$D,MATCH(1,(MONTH(三跨两临近重点区段!$D:$D)=10)*(三跨两临近重点区段!$A:$A=D298)*(三跨两临近重点区段!$F:$F="现存区段"),0))),"")</f>
        <v/>
      </c>
      <c r="AB298" s="72" t="str">
        <f t="array" ref="AB298">IFERROR(IF(INDEX(三跨两临近重点区段!$F:$F,MATCH(1,(MONTH(三跨两临近重点区段!$D:$D)=10)*(三跨两临近重点区段!$A:$A=D298),0))="已取消","已取消",INDEX(三跨两临近重点区段!$E:$E,MATCH(1,(MONTH(三跨两临近重点区段!$D:$D)=10)*(三跨两临近重点区段!$A:$A=D298)*(三跨两临近重点区段!$F:$F="现存区段"),0))),"")</f>
        <v/>
      </c>
      <c r="AC298" s="284" t="str">
        <f t="array" ref="AC298">IFERROR(IF(INDEX(三跨两临近重点区段!$F:$F,MATCH(1,(MONTH(三跨两临近重点区段!$D:$D)=11)*(三跨两临近重点区段!$A:$A=D298),0))="已取消","已取消",INDEX(三跨两临近重点区段!$D:$D,MATCH(1,(MONTH(三跨两临近重点区段!$D:$D)=11)*(三跨两临近重点区段!$A:$A=D298)*(三跨两临近重点区段!$F:$F="现存区段"),0))),"")</f>
        <v/>
      </c>
      <c r="AD298" s="72" t="str">
        <f t="array" ref="AD298">IFERROR(IF(INDEX(三跨两临近重点区段!$F:$F,MATCH(1,(MONTH(三跨两临近重点区段!$D:$D)=11)*(三跨两临近重点区段!$A:$A=D298),0))="已取消","已取消",INDEX(三跨两临近重点区段!$E:$E,MATCH(1,(MONTH(三跨两临近重点区段!$D:$D)=11)*(三跨两临近重点区段!$A:$A=D298)*(三跨两临近重点区段!$F:$F="现存区段"),0))),"")</f>
        <v/>
      </c>
      <c r="AE298" s="284" t="str">
        <f t="array" ref="AE298">IFERROR(IF(INDEX(三跨两临近重点区段!$F:$F,MATCH(1,(MONTH(三跨两临近重点区段!$D:$D)=12)*(三跨两临近重点区段!$A:$A=D298),0))="已取消","已取消",INDEX(三跨两临近重点区段!$D:$D,MATCH(1,(MONTH(三跨两临近重点区段!$D:$D)=12)*(三跨两临近重点区段!$A:$A=D298)*(三跨两临近重点区段!$F:$F="现存区段"),0))),"")</f>
        <v/>
      </c>
      <c r="AF298" s="72" t="str">
        <f t="array" ref="AF298">IFERROR(IF(INDEX(三跨两临近重点区段!$F:$F,MATCH(1,(MONTH(三跨两临近重点区段!$D:$D)=12)*(三跨两临近重点区段!$A:$A=D298),0))="已取消","已取消",INDEX(三跨两临近重点区段!$E:$E,MATCH(1,(MONTH(三跨两临近重点区段!$D:$D)=12)*(三跨两临近重点区段!$A:$A=D298)*(三跨两临近重点区段!$F:$F="现存区段"),0))),"")</f>
        <v/>
      </c>
      <c r="AH298" t="e">
        <f t="array" ref="AH298">INDEX(三跨两临近重点区段!$G:$G,MATCH(D298,三跨两临近重点区段!$A:$A,0))</f>
        <v>#N/A</v>
      </c>
      <c r="AI298" t="e">
        <f>INDEX(三跨两临近重点区段!$J:$J,MATCH(D298,三跨两临近重点区段!$A:$A,0))</f>
        <v>#N/A</v>
      </c>
    </row>
    <row r="299" ht="14.25" spans="1:35">
      <c r="A299" s="263" t="s">
        <v>363</v>
      </c>
      <c r="B299" s="264" t="s">
        <v>2591</v>
      </c>
      <c r="C299" s="263" t="s">
        <v>2585</v>
      </c>
      <c r="D299" s="263" t="s">
        <v>2594</v>
      </c>
      <c r="E299" s="265" t="s">
        <v>2142</v>
      </c>
      <c r="F299" s="264" t="s">
        <v>125</v>
      </c>
      <c r="G299" s="263" t="s">
        <v>2143</v>
      </c>
      <c r="H299" s="263" t="s">
        <v>543</v>
      </c>
      <c r="I299" s="288"/>
      <c r="J299" s="196"/>
      <c r="K299" s="196"/>
      <c r="L299" s="196"/>
      <c r="M299" s="270"/>
      <c r="N299" s="270"/>
      <c r="O299" s="33"/>
      <c r="P299" s="107"/>
      <c r="Q299" s="279"/>
      <c r="R299" s="279"/>
      <c r="S299" s="278">
        <v>45456</v>
      </c>
      <c r="T299" s="279" t="s">
        <v>2117</v>
      </c>
      <c r="U299" s="268" t="str">
        <f t="array" ref="U299">IFERROR(IF(INDEX(三跨两临近重点区段!$F:$F,MATCH(1,(MONTH(三跨两临近重点区段!$D:$D)=7)*(三跨两临近重点区段!$A:$A=D299),0))="已取消","已取消",INDEX(三跨两临近重点区段!$D:$D,MATCH(1,(MONTH(三跨两临近重点区段!$D:$D)=7)*(三跨两临近重点区段!$A:$A=D299)*(三跨两临近重点区段!$F:$F="现存区段"),0))),"")</f>
        <v/>
      </c>
      <c r="V299" s="232" t="str">
        <f t="array" ref="V299">IFERROR(IF(INDEX(三跨两临近重点区段!$F:$F,MATCH(1,(MONTH(三跨两临近重点区段!$D:$D)=7)*(三跨两临近重点区段!$A:$A=D299),0))="已取消","已取消",INDEX(三跨两临近重点区段!$E:$E,MATCH(1,(MONTH(三跨两临近重点区段!$D:$D)=7)*(三跨两临近重点区段!$A:$A=D299)*(三跨两临近重点区段!$F:$F="现存区段"),0))),"")</f>
        <v/>
      </c>
      <c r="W299" s="268" t="str">
        <f t="array" ref="W299">IFERROR(IF(INDEX(三跨两临近重点区段!$F:$F,MATCH(1,(MONTH(三跨两临近重点区段!$D:$D)=8)*(三跨两临近重点区段!$A:$A=D299),0))="已取消","已取消",INDEX(三跨两临近重点区段!$D:$D,MATCH(1,(MONTH(三跨两临近重点区段!$D:$D)=8)*(三跨两临近重点区段!$A:$A=D299)*(三跨两临近重点区段!$F:$F="现存区段"),0))),"")</f>
        <v/>
      </c>
      <c r="X299" s="232" t="str">
        <f t="array" ref="X299">IFERROR(IF(INDEX(三跨两临近重点区段!$F:$F,MATCH(1,(MONTH(三跨两临近重点区段!$D:$D)=8)*(三跨两临近重点区段!$A:$A=D299),0))="已取消","已取消",INDEX(三跨两临近重点区段!$E:$E,MATCH(1,(MONTH(三跨两临近重点区段!$D:$D)=8)*(三跨两临近重点区段!$A:$A=D299)*(三跨两临近重点区段!$F:$F="现存区段"),0))),"")</f>
        <v/>
      </c>
      <c r="Y299" s="268" t="str">
        <f t="array" ref="Y299">IFERROR(IF(INDEX(三跨两临近重点区段!$F:$F,MATCH(1,(MONTH(三跨两临近重点区段!$D:$D)=9)*(三跨两临近重点区段!$A:$A=D299),0))="已取消","已取消",INDEX(三跨两临近重点区段!$D:$D,MATCH(1,(MONTH(三跨两临近重点区段!$D:$D)=9)*(三跨两临近重点区段!$A:$A=D299)*(三跨两临近重点区段!$F:$F="现存区段"),0))),"")</f>
        <v/>
      </c>
      <c r="Z299" s="232" t="str">
        <f t="array" ref="Z299">IFERROR(IF(INDEX(三跨两临近重点区段!$F:$F,MATCH(1,(MONTH(三跨两临近重点区段!$D:$D)=9)*(三跨两临近重点区段!$A:$A=D299),0))="已取消","已取消",INDEX(三跨两临近重点区段!$E:$E,MATCH(1,(MONTH(三跨两临近重点区段!$D:$D)=9)*(三跨两临近重点区段!$A:$A=D299)*(三跨两临近重点区段!$F:$F="现存区段"),0))),"")</f>
        <v/>
      </c>
      <c r="AA299" s="268" t="str">
        <f t="array" ref="AA299">IFERROR(IF(INDEX(三跨两临近重点区段!$F:$F,MATCH(1,(MONTH(三跨两临近重点区段!$D:$D)=10)*(三跨两临近重点区段!$A:$A=D299),0))="已取消","已取消",INDEX(三跨两临近重点区段!$D:$D,MATCH(1,(MONTH(三跨两临近重点区段!$D:$D)=10)*(三跨两临近重点区段!$A:$A=D299)*(三跨两临近重点区段!$F:$F="现存区段"),0))),"")</f>
        <v/>
      </c>
      <c r="AB299" s="72" t="str">
        <f t="array" ref="AB299">IFERROR(IF(INDEX(三跨两临近重点区段!$F:$F,MATCH(1,(MONTH(三跨两临近重点区段!$D:$D)=10)*(三跨两临近重点区段!$A:$A=D299),0))="已取消","已取消",INDEX(三跨两临近重点区段!$E:$E,MATCH(1,(MONTH(三跨两临近重点区段!$D:$D)=10)*(三跨两临近重点区段!$A:$A=D299)*(三跨两临近重点区段!$F:$F="现存区段"),0))),"")</f>
        <v/>
      </c>
      <c r="AC299" s="284" t="str">
        <f t="array" ref="AC299">IFERROR(IF(INDEX(三跨两临近重点区段!$F:$F,MATCH(1,(MONTH(三跨两临近重点区段!$D:$D)=11)*(三跨两临近重点区段!$A:$A=D299),0))="已取消","已取消",INDEX(三跨两临近重点区段!$D:$D,MATCH(1,(MONTH(三跨两临近重点区段!$D:$D)=11)*(三跨两临近重点区段!$A:$A=D299)*(三跨两临近重点区段!$F:$F="现存区段"),0))),"")</f>
        <v/>
      </c>
      <c r="AD299" s="72" t="str">
        <f t="array" ref="AD299">IFERROR(IF(INDEX(三跨两临近重点区段!$F:$F,MATCH(1,(MONTH(三跨两临近重点区段!$D:$D)=11)*(三跨两临近重点区段!$A:$A=D299),0))="已取消","已取消",INDEX(三跨两临近重点区段!$E:$E,MATCH(1,(MONTH(三跨两临近重点区段!$D:$D)=11)*(三跨两临近重点区段!$A:$A=D299)*(三跨两临近重点区段!$F:$F="现存区段"),0))),"")</f>
        <v/>
      </c>
      <c r="AE299" s="284" t="str">
        <f t="array" ref="AE299">IFERROR(IF(INDEX(三跨两临近重点区段!$F:$F,MATCH(1,(MONTH(三跨两临近重点区段!$D:$D)=12)*(三跨两临近重点区段!$A:$A=D299),0))="已取消","已取消",INDEX(三跨两临近重点区段!$D:$D,MATCH(1,(MONTH(三跨两临近重点区段!$D:$D)=12)*(三跨两临近重点区段!$A:$A=D299)*(三跨两临近重点区段!$F:$F="现存区段"),0))),"")</f>
        <v/>
      </c>
      <c r="AF299" s="72" t="str">
        <f t="array" ref="AF299">IFERROR(IF(INDEX(三跨两临近重点区段!$F:$F,MATCH(1,(MONTH(三跨两临近重点区段!$D:$D)=12)*(三跨两临近重点区段!$A:$A=D299),0))="已取消","已取消",INDEX(三跨两临近重点区段!$E:$E,MATCH(1,(MONTH(三跨两临近重点区段!$D:$D)=12)*(三跨两临近重点区段!$A:$A=D299)*(三跨两临近重点区段!$F:$F="现存区段"),0))),"")</f>
        <v/>
      </c>
      <c r="AH299" t="e">
        <f t="array" ref="AH299">INDEX(三跨两临近重点区段!$G:$G,MATCH(D299,三跨两临近重点区段!$A:$A,0))</f>
        <v>#N/A</v>
      </c>
      <c r="AI299" t="e">
        <f>INDEX(三跨两临近重点区段!$J:$J,MATCH(D299,三跨两临近重点区段!$A:$A,0))</f>
        <v>#N/A</v>
      </c>
    </row>
    <row r="300" ht="14.25" spans="1:35">
      <c r="A300" s="263" t="s">
        <v>363</v>
      </c>
      <c r="B300" s="264" t="s">
        <v>2591</v>
      </c>
      <c r="C300" s="263" t="s">
        <v>2161</v>
      </c>
      <c r="D300" s="263" t="s">
        <v>2595</v>
      </c>
      <c r="E300" s="265" t="s">
        <v>2142</v>
      </c>
      <c r="F300" s="264" t="s">
        <v>125</v>
      </c>
      <c r="G300" s="263" t="s">
        <v>2143</v>
      </c>
      <c r="H300" s="263" t="s">
        <v>543</v>
      </c>
      <c r="I300" s="288"/>
      <c r="J300" s="196"/>
      <c r="K300" s="196"/>
      <c r="L300" s="196"/>
      <c r="M300" s="270"/>
      <c r="N300" s="270"/>
      <c r="O300" s="33"/>
      <c r="P300" s="107"/>
      <c r="Q300" s="279"/>
      <c r="R300" s="279"/>
      <c r="S300" s="278">
        <v>45456</v>
      </c>
      <c r="T300" s="279" t="s">
        <v>2117</v>
      </c>
      <c r="U300" s="268" t="str">
        <f t="array" ref="U300">IFERROR(IF(INDEX(三跨两临近重点区段!$F:$F,MATCH(1,(MONTH(三跨两临近重点区段!$D:$D)=7)*(三跨两临近重点区段!$A:$A=D300),0))="已取消","已取消",INDEX(三跨两临近重点区段!$D:$D,MATCH(1,(MONTH(三跨两临近重点区段!$D:$D)=7)*(三跨两临近重点区段!$A:$A=D300)*(三跨两临近重点区段!$F:$F="现存区段"),0))),"")</f>
        <v/>
      </c>
      <c r="V300" s="232" t="str">
        <f t="array" ref="V300">IFERROR(IF(INDEX(三跨两临近重点区段!$F:$F,MATCH(1,(MONTH(三跨两临近重点区段!$D:$D)=7)*(三跨两临近重点区段!$A:$A=D300),0))="已取消","已取消",INDEX(三跨两临近重点区段!$E:$E,MATCH(1,(MONTH(三跨两临近重点区段!$D:$D)=7)*(三跨两临近重点区段!$A:$A=D300)*(三跨两临近重点区段!$F:$F="现存区段"),0))),"")</f>
        <v/>
      </c>
      <c r="W300" s="268" t="str">
        <f t="array" ref="W300">IFERROR(IF(INDEX(三跨两临近重点区段!$F:$F,MATCH(1,(MONTH(三跨两临近重点区段!$D:$D)=8)*(三跨两临近重点区段!$A:$A=D300),0))="已取消","已取消",INDEX(三跨两临近重点区段!$D:$D,MATCH(1,(MONTH(三跨两临近重点区段!$D:$D)=8)*(三跨两临近重点区段!$A:$A=D300)*(三跨两临近重点区段!$F:$F="现存区段"),0))),"")</f>
        <v/>
      </c>
      <c r="X300" s="232" t="str">
        <f t="array" ref="X300">IFERROR(IF(INDEX(三跨两临近重点区段!$F:$F,MATCH(1,(MONTH(三跨两临近重点区段!$D:$D)=8)*(三跨两临近重点区段!$A:$A=D300),0))="已取消","已取消",INDEX(三跨两临近重点区段!$E:$E,MATCH(1,(MONTH(三跨两临近重点区段!$D:$D)=8)*(三跨两临近重点区段!$A:$A=D300)*(三跨两临近重点区段!$F:$F="现存区段"),0))),"")</f>
        <v/>
      </c>
      <c r="Y300" s="268" t="str">
        <f t="array" ref="Y300">IFERROR(IF(INDEX(三跨两临近重点区段!$F:$F,MATCH(1,(MONTH(三跨两临近重点区段!$D:$D)=9)*(三跨两临近重点区段!$A:$A=D300),0))="已取消","已取消",INDEX(三跨两临近重点区段!$D:$D,MATCH(1,(MONTH(三跨两临近重点区段!$D:$D)=9)*(三跨两临近重点区段!$A:$A=D300)*(三跨两临近重点区段!$F:$F="现存区段"),0))),"")</f>
        <v/>
      </c>
      <c r="Z300" s="232" t="str">
        <f t="array" ref="Z300">IFERROR(IF(INDEX(三跨两临近重点区段!$F:$F,MATCH(1,(MONTH(三跨两临近重点区段!$D:$D)=9)*(三跨两临近重点区段!$A:$A=D300),0))="已取消","已取消",INDEX(三跨两临近重点区段!$E:$E,MATCH(1,(MONTH(三跨两临近重点区段!$D:$D)=9)*(三跨两临近重点区段!$A:$A=D300)*(三跨两临近重点区段!$F:$F="现存区段"),0))),"")</f>
        <v/>
      </c>
      <c r="AA300" s="268" t="str">
        <f t="array" ref="AA300">IFERROR(IF(INDEX(三跨两临近重点区段!$F:$F,MATCH(1,(MONTH(三跨两临近重点区段!$D:$D)=10)*(三跨两临近重点区段!$A:$A=D300),0))="已取消","已取消",INDEX(三跨两临近重点区段!$D:$D,MATCH(1,(MONTH(三跨两临近重点区段!$D:$D)=10)*(三跨两临近重点区段!$A:$A=D300)*(三跨两临近重点区段!$F:$F="现存区段"),0))),"")</f>
        <v/>
      </c>
      <c r="AB300" s="72" t="str">
        <f t="array" ref="AB300">IFERROR(IF(INDEX(三跨两临近重点区段!$F:$F,MATCH(1,(MONTH(三跨两临近重点区段!$D:$D)=10)*(三跨两临近重点区段!$A:$A=D300),0))="已取消","已取消",INDEX(三跨两临近重点区段!$E:$E,MATCH(1,(MONTH(三跨两临近重点区段!$D:$D)=10)*(三跨两临近重点区段!$A:$A=D300)*(三跨两临近重点区段!$F:$F="现存区段"),0))),"")</f>
        <v/>
      </c>
      <c r="AC300" s="284" t="str">
        <f t="array" ref="AC300">IFERROR(IF(INDEX(三跨两临近重点区段!$F:$F,MATCH(1,(MONTH(三跨两临近重点区段!$D:$D)=11)*(三跨两临近重点区段!$A:$A=D300),0))="已取消","已取消",INDEX(三跨两临近重点区段!$D:$D,MATCH(1,(MONTH(三跨两临近重点区段!$D:$D)=11)*(三跨两临近重点区段!$A:$A=D300)*(三跨两临近重点区段!$F:$F="现存区段"),0))),"")</f>
        <v/>
      </c>
      <c r="AD300" s="72" t="str">
        <f t="array" ref="AD300">IFERROR(IF(INDEX(三跨两临近重点区段!$F:$F,MATCH(1,(MONTH(三跨两临近重点区段!$D:$D)=11)*(三跨两临近重点区段!$A:$A=D300),0))="已取消","已取消",INDEX(三跨两临近重点区段!$E:$E,MATCH(1,(MONTH(三跨两临近重点区段!$D:$D)=11)*(三跨两临近重点区段!$A:$A=D300)*(三跨两临近重点区段!$F:$F="现存区段"),0))),"")</f>
        <v/>
      </c>
      <c r="AE300" s="284" t="str">
        <f t="array" ref="AE300">IFERROR(IF(INDEX(三跨两临近重点区段!$F:$F,MATCH(1,(MONTH(三跨两临近重点区段!$D:$D)=12)*(三跨两临近重点区段!$A:$A=D300),0))="已取消","已取消",INDEX(三跨两临近重点区段!$D:$D,MATCH(1,(MONTH(三跨两临近重点区段!$D:$D)=12)*(三跨两临近重点区段!$A:$A=D300)*(三跨两临近重点区段!$F:$F="现存区段"),0))),"")</f>
        <v/>
      </c>
      <c r="AF300" s="72" t="str">
        <f t="array" ref="AF300">IFERROR(IF(INDEX(三跨两临近重点区段!$F:$F,MATCH(1,(MONTH(三跨两临近重点区段!$D:$D)=12)*(三跨两临近重点区段!$A:$A=D300),0))="已取消","已取消",INDEX(三跨两临近重点区段!$E:$E,MATCH(1,(MONTH(三跨两临近重点区段!$D:$D)=12)*(三跨两临近重点区段!$A:$A=D300)*(三跨两临近重点区段!$F:$F="现存区段"),0))),"")</f>
        <v/>
      </c>
      <c r="AH300" t="e">
        <f t="array" ref="AH300">INDEX(三跨两临近重点区段!$G:$G,MATCH(D300,三跨两临近重点区段!$A:$A,0))</f>
        <v>#N/A</v>
      </c>
      <c r="AI300" t="e">
        <f>INDEX(三跨两临近重点区段!$J:$J,MATCH(D300,三跨两临近重点区段!$A:$A,0))</f>
        <v>#N/A</v>
      </c>
    </row>
    <row r="301" ht="14.25" spans="1:35">
      <c r="A301" s="263" t="s">
        <v>363</v>
      </c>
      <c r="B301" s="264" t="s">
        <v>2591</v>
      </c>
      <c r="C301" s="263" t="s">
        <v>2587</v>
      </c>
      <c r="D301" s="263" t="s">
        <v>2596</v>
      </c>
      <c r="E301" s="265" t="s">
        <v>2142</v>
      </c>
      <c r="F301" s="264" t="s">
        <v>125</v>
      </c>
      <c r="G301" s="263" t="s">
        <v>2143</v>
      </c>
      <c r="H301" s="263" t="s">
        <v>543</v>
      </c>
      <c r="I301" s="288"/>
      <c r="J301" s="196"/>
      <c r="K301" s="196"/>
      <c r="L301" s="196"/>
      <c r="M301" s="270"/>
      <c r="N301" s="270"/>
      <c r="O301" s="33"/>
      <c r="P301" s="107"/>
      <c r="Q301" s="279"/>
      <c r="R301" s="279"/>
      <c r="S301" s="278">
        <v>45456</v>
      </c>
      <c r="T301" s="279" t="s">
        <v>2117</v>
      </c>
      <c r="U301" s="268" t="str">
        <f t="array" ref="U301">IFERROR(IF(INDEX(三跨两临近重点区段!$F:$F,MATCH(1,(MONTH(三跨两临近重点区段!$D:$D)=7)*(三跨两临近重点区段!$A:$A=D301),0))="已取消","已取消",INDEX(三跨两临近重点区段!$D:$D,MATCH(1,(MONTH(三跨两临近重点区段!$D:$D)=7)*(三跨两临近重点区段!$A:$A=D301)*(三跨两临近重点区段!$F:$F="现存区段"),0))),"")</f>
        <v/>
      </c>
      <c r="V301" s="232" t="str">
        <f t="array" ref="V301">IFERROR(IF(INDEX(三跨两临近重点区段!$F:$F,MATCH(1,(MONTH(三跨两临近重点区段!$D:$D)=7)*(三跨两临近重点区段!$A:$A=D301),0))="已取消","已取消",INDEX(三跨两临近重点区段!$E:$E,MATCH(1,(MONTH(三跨两临近重点区段!$D:$D)=7)*(三跨两临近重点区段!$A:$A=D301)*(三跨两临近重点区段!$F:$F="现存区段"),0))),"")</f>
        <v/>
      </c>
      <c r="W301" s="268" t="str">
        <f t="array" ref="W301">IFERROR(IF(INDEX(三跨两临近重点区段!$F:$F,MATCH(1,(MONTH(三跨两临近重点区段!$D:$D)=8)*(三跨两临近重点区段!$A:$A=D301),0))="已取消","已取消",INDEX(三跨两临近重点区段!$D:$D,MATCH(1,(MONTH(三跨两临近重点区段!$D:$D)=8)*(三跨两临近重点区段!$A:$A=D301)*(三跨两临近重点区段!$F:$F="现存区段"),0))),"")</f>
        <v/>
      </c>
      <c r="X301" s="232" t="str">
        <f t="array" ref="X301">IFERROR(IF(INDEX(三跨两临近重点区段!$F:$F,MATCH(1,(MONTH(三跨两临近重点区段!$D:$D)=8)*(三跨两临近重点区段!$A:$A=D301),0))="已取消","已取消",INDEX(三跨两临近重点区段!$E:$E,MATCH(1,(MONTH(三跨两临近重点区段!$D:$D)=8)*(三跨两临近重点区段!$A:$A=D301)*(三跨两临近重点区段!$F:$F="现存区段"),0))),"")</f>
        <v/>
      </c>
      <c r="Y301" s="268" t="str">
        <f t="array" ref="Y301">IFERROR(IF(INDEX(三跨两临近重点区段!$F:$F,MATCH(1,(MONTH(三跨两临近重点区段!$D:$D)=9)*(三跨两临近重点区段!$A:$A=D301),0))="已取消","已取消",INDEX(三跨两临近重点区段!$D:$D,MATCH(1,(MONTH(三跨两临近重点区段!$D:$D)=9)*(三跨两临近重点区段!$A:$A=D301)*(三跨两临近重点区段!$F:$F="现存区段"),0))),"")</f>
        <v/>
      </c>
      <c r="Z301" s="232" t="str">
        <f t="array" ref="Z301">IFERROR(IF(INDEX(三跨两临近重点区段!$F:$F,MATCH(1,(MONTH(三跨两临近重点区段!$D:$D)=9)*(三跨两临近重点区段!$A:$A=D301),0))="已取消","已取消",INDEX(三跨两临近重点区段!$E:$E,MATCH(1,(MONTH(三跨两临近重点区段!$D:$D)=9)*(三跨两临近重点区段!$A:$A=D301)*(三跨两临近重点区段!$F:$F="现存区段"),0))),"")</f>
        <v/>
      </c>
      <c r="AA301" s="268" t="str">
        <f t="array" ref="AA301">IFERROR(IF(INDEX(三跨两临近重点区段!$F:$F,MATCH(1,(MONTH(三跨两临近重点区段!$D:$D)=10)*(三跨两临近重点区段!$A:$A=D301),0))="已取消","已取消",INDEX(三跨两临近重点区段!$D:$D,MATCH(1,(MONTH(三跨两临近重点区段!$D:$D)=10)*(三跨两临近重点区段!$A:$A=D301)*(三跨两临近重点区段!$F:$F="现存区段"),0))),"")</f>
        <v/>
      </c>
      <c r="AB301" s="72" t="str">
        <f t="array" ref="AB301">IFERROR(IF(INDEX(三跨两临近重点区段!$F:$F,MATCH(1,(MONTH(三跨两临近重点区段!$D:$D)=10)*(三跨两临近重点区段!$A:$A=D301),0))="已取消","已取消",INDEX(三跨两临近重点区段!$E:$E,MATCH(1,(MONTH(三跨两临近重点区段!$D:$D)=10)*(三跨两临近重点区段!$A:$A=D301)*(三跨两临近重点区段!$F:$F="现存区段"),0))),"")</f>
        <v/>
      </c>
      <c r="AC301" s="284" t="str">
        <f t="array" ref="AC301">IFERROR(IF(INDEX(三跨两临近重点区段!$F:$F,MATCH(1,(MONTH(三跨两临近重点区段!$D:$D)=11)*(三跨两临近重点区段!$A:$A=D301),0))="已取消","已取消",INDEX(三跨两临近重点区段!$D:$D,MATCH(1,(MONTH(三跨两临近重点区段!$D:$D)=11)*(三跨两临近重点区段!$A:$A=D301)*(三跨两临近重点区段!$F:$F="现存区段"),0))),"")</f>
        <v/>
      </c>
      <c r="AD301" s="72" t="str">
        <f t="array" ref="AD301">IFERROR(IF(INDEX(三跨两临近重点区段!$F:$F,MATCH(1,(MONTH(三跨两临近重点区段!$D:$D)=11)*(三跨两临近重点区段!$A:$A=D301),0))="已取消","已取消",INDEX(三跨两临近重点区段!$E:$E,MATCH(1,(MONTH(三跨两临近重点区段!$D:$D)=11)*(三跨两临近重点区段!$A:$A=D301)*(三跨两临近重点区段!$F:$F="现存区段"),0))),"")</f>
        <v/>
      </c>
      <c r="AE301" s="284" t="str">
        <f t="array" ref="AE301">IFERROR(IF(INDEX(三跨两临近重点区段!$F:$F,MATCH(1,(MONTH(三跨两临近重点区段!$D:$D)=12)*(三跨两临近重点区段!$A:$A=D301),0))="已取消","已取消",INDEX(三跨两临近重点区段!$D:$D,MATCH(1,(MONTH(三跨两临近重点区段!$D:$D)=12)*(三跨两临近重点区段!$A:$A=D301)*(三跨两临近重点区段!$F:$F="现存区段"),0))),"")</f>
        <v/>
      </c>
      <c r="AF301" s="72" t="str">
        <f t="array" ref="AF301">IFERROR(IF(INDEX(三跨两临近重点区段!$F:$F,MATCH(1,(MONTH(三跨两临近重点区段!$D:$D)=12)*(三跨两临近重点区段!$A:$A=D301),0))="已取消","已取消",INDEX(三跨两临近重点区段!$E:$E,MATCH(1,(MONTH(三跨两临近重点区段!$D:$D)=12)*(三跨两临近重点区段!$A:$A=D301)*(三跨两临近重点区段!$F:$F="现存区段"),0))),"")</f>
        <v/>
      </c>
      <c r="AH301" t="e">
        <f t="array" ref="AH301">INDEX(三跨两临近重点区段!$G:$G,MATCH(D301,三跨两临近重点区段!$A:$A,0))</f>
        <v>#N/A</v>
      </c>
      <c r="AI301" t="e">
        <f>INDEX(三跨两临近重点区段!$J:$J,MATCH(D301,三跨两临近重点区段!$A:$A,0))</f>
        <v>#N/A</v>
      </c>
    </row>
    <row r="302" ht="14.25" spans="1:35">
      <c r="A302" s="263" t="s">
        <v>363</v>
      </c>
      <c r="B302" s="264" t="s">
        <v>2591</v>
      </c>
      <c r="C302" s="263" t="s">
        <v>2165</v>
      </c>
      <c r="D302" s="263" t="s">
        <v>2597</v>
      </c>
      <c r="E302" s="265" t="s">
        <v>2142</v>
      </c>
      <c r="F302" s="264" t="s">
        <v>125</v>
      </c>
      <c r="G302" s="263" t="s">
        <v>2143</v>
      </c>
      <c r="H302" s="263" t="s">
        <v>543</v>
      </c>
      <c r="I302" s="288"/>
      <c r="J302" s="196"/>
      <c r="K302" s="196"/>
      <c r="L302" s="196"/>
      <c r="M302" s="270"/>
      <c r="N302" s="270"/>
      <c r="O302" s="33"/>
      <c r="P302" s="107"/>
      <c r="Q302" s="279"/>
      <c r="R302" s="279"/>
      <c r="S302" s="278">
        <v>45456</v>
      </c>
      <c r="T302" s="279" t="s">
        <v>2117</v>
      </c>
      <c r="U302" s="268" t="str">
        <f t="array" ref="U302">IFERROR(IF(INDEX(三跨两临近重点区段!$F:$F,MATCH(1,(MONTH(三跨两临近重点区段!$D:$D)=7)*(三跨两临近重点区段!$A:$A=D302),0))="已取消","已取消",INDEX(三跨两临近重点区段!$D:$D,MATCH(1,(MONTH(三跨两临近重点区段!$D:$D)=7)*(三跨两临近重点区段!$A:$A=D302)*(三跨两临近重点区段!$F:$F="现存区段"),0))),"")</f>
        <v/>
      </c>
      <c r="V302" s="232" t="str">
        <f t="array" ref="V302">IFERROR(IF(INDEX(三跨两临近重点区段!$F:$F,MATCH(1,(MONTH(三跨两临近重点区段!$D:$D)=7)*(三跨两临近重点区段!$A:$A=D302),0))="已取消","已取消",INDEX(三跨两临近重点区段!$E:$E,MATCH(1,(MONTH(三跨两临近重点区段!$D:$D)=7)*(三跨两临近重点区段!$A:$A=D302)*(三跨两临近重点区段!$F:$F="现存区段"),0))),"")</f>
        <v/>
      </c>
      <c r="W302" s="268" t="str">
        <f t="array" ref="W302">IFERROR(IF(INDEX(三跨两临近重点区段!$F:$F,MATCH(1,(MONTH(三跨两临近重点区段!$D:$D)=8)*(三跨两临近重点区段!$A:$A=D302),0))="已取消","已取消",INDEX(三跨两临近重点区段!$D:$D,MATCH(1,(MONTH(三跨两临近重点区段!$D:$D)=8)*(三跨两临近重点区段!$A:$A=D302)*(三跨两临近重点区段!$F:$F="现存区段"),0))),"")</f>
        <v/>
      </c>
      <c r="X302" s="232" t="str">
        <f t="array" ref="X302">IFERROR(IF(INDEX(三跨两临近重点区段!$F:$F,MATCH(1,(MONTH(三跨两临近重点区段!$D:$D)=8)*(三跨两临近重点区段!$A:$A=D302),0))="已取消","已取消",INDEX(三跨两临近重点区段!$E:$E,MATCH(1,(MONTH(三跨两临近重点区段!$D:$D)=8)*(三跨两临近重点区段!$A:$A=D302)*(三跨两临近重点区段!$F:$F="现存区段"),0))),"")</f>
        <v/>
      </c>
      <c r="Y302" s="268" t="str">
        <f t="array" ref="Y302">IFERROR(IF(INDEX(三跨两临近重点区段!$F:$F,MATCH(1,(MONTH(三跨两临近重点区段!$D:$D)=9)*(三跨两临近重点区段!$A:$A=D302),0))="已取消","已取消",INDEX(三跨两临近重点区段!$D:$D,MATCH(1,(MONTH(三跨两临近重点区段!$D:$D)=9)*(三跨两临近重点区段!$A:$A=D302)*(三跨两临近重点区段!$F:$F="现存区段"),0))),"")</f>
        <v/>
      </c>
      <c r="Z302" s="232" t="str">
        <f t="array" ref="Z302">IFERROR(IF(INDEX(三跨两临近重点区段!$F:$F,MATCH(1,(MONTH(三跨两临近重点区段!$D:$D)=9)*(三跨两临近重点区段!$A:$A=D302),0))="已取消","已取消",INDEX(三跨两临近重点区段!$E:$E,MATCH(1,(MONTH(三跨两临近重点区段!$D:$D)=9)*(三跨两临近重点区段!$A:$A=D302)*(三跨两临近重点区段!$F:$F="现存区段"),0))),"")</f>
        <v/>
      </c>
      <c r="AA302" s="268" t="str">
        <f t="array" ref="AA302">IFERROR(IF(INDEX(三跨两临近重点区段!$F:$F,MATCH(1,(MONTH(三跨两临近重点区段!$D:$D)=10)*(三跨两临近重点区段!$A:$A=D302),0))="已取消","已取消",INDEX(三跨两临近重点区段!$D:$D,MATCH(1,(MONTH(三跨两临近重点区段!$D:$D)=10)*(三跨两临近重点区段!$A:$A=D302)*(三跨两临近重点区段!$F:$F="现存区段"),0))),"")</f>
        <v/>
      </c>
      <c r="AB302" s="72" t="str">
        <f t="array" ref="AB302">IFERROR(IF(INDEX(三跨两临近重点区段!$F:$F,MATCH(1,(MONTH(三跨两临近重点区段!$D:$D)=10)*(三跨两临近重点区段!$A:$A=D302),0))="已取消","已取消",INDEX(三跨两临近重点区段!$E:$E,MATCH(1,(MONTH(三跨两临近重点区段!$D:$D)=10)*(三跨两临近重点区段!$A:$A=D302)*(三跨两临近重点区段!$F:$F="现存区段"),0))),"")</f>
        <v/>
      </c>
      <c r="AC302" s="284" t="str">
        <f t="array" ref="AC302">IFERROR(IF(INDEX(三跨两临近重点区段!$F:$F,MATCH(1,(MONTH(三跨两临近重点区段!$D:$D)=11)*(三跨两临近重点区段!$A:$A=D302),0))="已取消","已取消",INDEX(三跨两临近重点区段!$D:$D,MATCH(1,(MONTH(三跨两临近重点区段!$D:$D)=11)*(三跨两临近重点区段!$A:$A=D302)*(三跨两临近重点区段!$F:$F="现存区段"),0))),"")</f>
        <v/>
      </c>
      <c r="AD302" s="72" t="str">
        <f t="array" ref="AD302">IFERROR(IF(INDEX(三跨两临近重点区段!$F:$F,MATCH(1,(MONTH(三跨两临近重点区段!$D:$D)=11)*(三跨两临近重点区段!$A:$A=D302),0))="已取消","已取消",INDEX(三跨两临近重点区段!$E:$E,MATCH(1,(MONTH(三跨两临近重点区段!$D:$D)=11)*(三跨两临近重点区段!$A:$A=D302)*(三跨两临近重点区段!$F:$F="现存区段"),0))),"")</f>
        <v/>
      </c>
      <c r="AE302" s="284" t="str">
        <f t="array" ref="AE302">IFERROR(IF(INDEX(三跨两临近重点区段!$F:$F,MATCH(1,(MONTH(三跨两临近重点区段!$D:$D)=12)*(三跨两临近重点区段!$A:$A=D302),0))="已取消","已取消",INDEX(三跨两临近重点区段!$D:$D,MATCH(1,(MONTH(三跨两临近重点区段!$D:$D)=12)*(三跨两临近重点区段!$A:$A=D302)*(三跨两临近重点区段!$F:$F="现存区段"),0))),"")</f>
        <v/>
      </c>
      <c r="AF302" s="72" t="str">
        <f t="array" ref="AF302">IFERROR(IF(INDEX(三跨两临近重点区段!$F:$F,MATCH(1,(MONTH(三跨两临近重点区段!$D:$D)=12)*(三跨两临近重点区段!$A:$A=D302),0))="已取消","已取消",INDEX(三跨两临近重点区段!$E:$E,MATCH(1,(MONTH(三跨两临近重点区段!$D:$D)=12)*(三跨两临近重点区段!$A:$A=D302)*(三跨两临近重点区段!$F:$F="现存区段"),0))),"")</f>
        <v/>
      </c>
      <c r="AH302" t="e">
        <f t="array" ref="AH302">INDEX(三跨两临近重点区段!$G:$G,MATCH(D302,三跨两临近重点区段!$A:$A,0))</f>
        <v>#N/A</v>
      </c>
      <c r="AI302" t="e">
        <f>INDEX(三跨两临近重点区段!$J:$J,MATCH(D302,三跨两临近重点区段!$A:$A,0))</f>
        <v>#N/A</v>
      </c>
    </row>
    <row r="303" ht="14.25" spans="1:35">
      <c r="A303" s="263" t="s">
        <v>363</v>
      </c>
      <c r="B303" s="264" t="s">
        <v>2582</v>
      </c>
      <c r="C303" s="263" t="s">
        <v>2225</v>
      </c>
      <c r="D303" s="263" t="s">
        <v>2598</v>
      </c>
      <c r="E303" s="265" t="s">
        <v>2142</v>
      </c>
      <c r="F303" s="264" t="s">
        <v>125</v>
      </c>
      <c r="G303" s="263" t="s">
        <v>2143</v>
      </c>
      <c r="H303" s="263" t="s">
        <v>543</v>
      </c>
      <c r="I303" s="288"/>
      <c r="J303" s="196"/>
      <c r="K303" s="196"/>
      <c r="L303" s="196"/>
      <c r="M303" s="270"/>
      <c r="N303" s="270"/>
      <c r="O303" s="33"/>
      <c r="P303" s="107"/>
      <c r="Q303" s="279"/>
      <c r="R303" s="279"/>
      <c r="S303" s="278">
        <v>45456</v>
      </c>
      <c r="T303" s="279" t="s">
        <v>2117</v>
      </c>
      <c r="U303" s="268" t="str">
        <f t="array" ref="U303">IFERROR(IF(INDEX(三跨两临近重点区段!$F:$F,MATCH(1,(MONTH(三跨两临近重点区段!$D:$D)=7)*(三跨两临近重点区段!$A:$A=D303),0))="已取消","已取消",INDEX(三跨两临近重点区段!$D:$D,MATCH(1,(MONTH(三跨两临近重点区段!$D:$D)=7)*(三跨两临近重点区段!$A:$A=D303)*(三跨两临近重点区段!$F:$F="现存区段"),0))),"")</f>
        <v/>
      </c>
      <c r="V303" s="232" t="str">
        <f t="array" ref="V303">IFERROR(IF(INDEX(三跨两临近重点区段!$F:$F,MATCH(1,(MONTH(三跨两临近重点区段!$D:$D)=7)*(三跨两临近重点区段!$A:$A=D303),0))="已取消","已取消",INDEX(三跨两临近重点区段!$E:$E,MATCH(1,(MONTH(三跨两临近重点区段!$D:$D)=7)*(三跨两临近重点区段!$A:$A=D303)*(三跨两临近重点区段!$F:$F="现存区段"),0))),"")</f>
        <v/>
      </c>
      <c r="W303" s="268" t="str">
        <f t="array" ref="W303">IFERROR(IF(INDEX(三跨两临近重点区段!$F:$F,MATCH(1,(MONTH(三跨两临近重点区段!$D:$D)=8)*(三跨两临近重点区段!$A:$A=D303),0))="已取消","已取消",INDEX(三跨两临近重点区段!$D:$D,MATCH(1,(MONTH(三跨两临近重点区段!$D:$D)=8)*(三跨两临近重点区段!$A:$A=D303)*(三跨两临近重点区段!$F:$F="现存区段"),0))),"")</f>
        <v/>
      </c>
      <c r="X303" s="232" t="str">
        <f t="array" ref="X303">IFERROR(IF(INDEX(三跨两临近重点区段!$F:$F,MATCH(1,(MONTH(三跨两临近重点区段!$D:$D)=8)*(三跨两临近重点区段!$A:$A=D303),0))="已取消","已取消",INDEX(三跨两临近重点区段!$E:$E,MATCH(1,(MONTH(三跨两临近重点区段!$D:$D)=8)*(三跨两临近重点区段!$A:$A=D303)*(三跨两临近重点区段!$F:$F="现存区段"),0))),"")</f>
        <v/>
      </c>
      <c r="Y303" s="268" t="str">
        <f t="array" ref="Y303">IFERROR(IF(INDEX(三跨两临近重点区段!$F:$F,MATCH(1,(MONTH(三跨两临近重点区段!$D:$D)=9)*(三跨两临近重点区段!$A:$A=D303),0))="已取消","已取消",INDEX(三跨两临近重点区段!$D:$D,MATCH(1,(MONTH(三跨两临近重点区段!$D:$D)=9)*(三跨两临近重点区段!$A:$A=D303)*(三跨两临近重点区段!$F:$F="现存区段"),0))),"")</f>
        <v/>
      </c>
      <c r="Z303" s="232" t="str">
        <f t="array" ref="Z303">IFERROR(IF(INDEX(三跨两临近重点区段!$F:$F,MATCH(1,(MONTH(三跨两临近重点区段!$D:$D)=9)*(三跨两临近重点区段!$A:$A=D303),0))="已取消","已取消",INDEX(三跨两临近重点区段!$E:$E,MATCH(1,(MONTH(三跨两临近重点区段!$D:$D)=9)*(三跨两临近重点区段!$A:$A=D303)*(三跨两临近重点区段!$F:$F="现存区段"),0))),"")</f>
        <v/>
      </c>
      <c r="AA303" s="268" t="str">
        <f t="array" ref="AA303">IFERROR(IF(INDEX(三跨两临近重点区段!$F:$F,MATCH(1,(MONTH(三跨两临近重点区段!$D:$D)=10)*(三跨两临近重点区段!$A:$A=D303),0))="已取消","已取消",INDEX(三跨两临近重点区段!$D:$D,MATCH(1,(MONTH(三跨两临近重点区段!$D:$D)=10)*(三跨两临近重点区段!$A:$A=D303)*(三跨两临近重点区段!$F:$F="现存区段"),0))),"")</f>
        <v/>
      </c>
      <c r="AB303" s="72" t="str">
        <f t="array" ref="AB303">IFERROR(IF(INDEX(三跨两临近重点区段!$F:$F,MATCH(1,(MONTH(三跨两临近重点区段!$D:$D)=10)*(三跨两临近重点区段!$A:$A=D303),0))="已取消","已取消",INDEX(三跨两临近重点区段!$E:$E,MATCH(1,(MONTH(三跨两临近重点区段!$D:$D)=10)*(三跨两临近重点区段!$A:$A=D303)*(三跨两临近重点区段!$F:$F="现存区段"),0))),"")</f>
        <v/>
      </c>
      <c r="AC303" s="284" t="str">
        <f t="array" ref="AC303">IFERROR(IF(INDEX(三跨两临近重点区段!$F:$F,MATCH(1,(MONTH(三跨两临近重点区段!$D:$D)=11)*(三跨两临近重点区段!$A:$A=D303),0))="已取消","已取消",INDEX(三跨两临近重点区段!$D:$D,MATCH(1,(MONTH(三跨两临近重点区段!$D:$D)=11)*(三跨两临近重点区段!$A:$A=D303)*(三跨两临近重点区段!$F:$F="现存区段"),0))),"")</f>
        <v/>
      </c>
      <c r="AD303" s="72" t="str">
        <f t="array" ref="AD303">IFERROR(IF(INDEX(三跨两临近重点区段!$F:$F,MATCH(1,(MONTH(三跨两临近重点区段!$D:$D)=11)*(三跨两临近重点区段!$A:$A=D303),0))="已取消","已取消",INDEX(三跨两临近重点区段!$E:$E,MATCH(1,(MONTH(三跨两临近重点区段!$D:$D)=11)*(三跨两临近重点区段!$A:$A=D303)*(三跨两临近重点区段!$F:$F="现存区段"),0))),"")</f>
        <v/>
      </c>
      <c r="AE303" s="284" t="str">
        <f t="array" ref="AE303">IFERROR(IF(INDEX(三跨两临近重点区段!$F:$F,MATCH(1,(MONTH(三跨两临近重点区段!$D:$D)=12)*(三跨两临近重点区段!$A:$A=D303),0))="已取消","已取消",INDEX(三跨两临近重点区段!$D:$D,MATCH(1,(MONTH(三跨两临近重点区段!$D:$D)=12)*(三跨两临近重点区段!$A:$A=D303)*(三跨两临近重点区段!$F:$F="现存区段"),0))),"")</f>
        <v/>
      </c>
      <c r="AF303" s="72" t="str">
        <f t="array" ref="AF303">IFERROR(IF(INDEX(三跨两临近重点区段!$F:$F,MATCH(1,(MONTH(三跨两临近重点区段!$D:$D)=12)*(三跨两临近重点区段!$A:$A=D303),0))="已取消","已取消",INDEX(三跨两临近重点区段!$E:$E,MATCH(1,(MONTH(三跨两临近重点区段!$D:$D)=12)*(三跨两临近重点区段!$A:$A=D303)*(三跨两临近重点区段!$F:$F="现存区段"),0))),"")</f>
        <v/>
      </c>
      <c r="AH303" t="e">
        <f t="array" ref="AH303">INDEX(三跨两临近重点区段!$G:$G,MATCH(D303,三跨两临近重点区段!$A:$A,0))</f>
        <v>#N/A</v>
      </c>
      <c r="AI303" t="e">
        <f>INDEX(三跨两临近重点区段!$J:$J,MATCH(D303,三跨两临近重点区段!$A:$A,0))</f>
        <v>#N/A</v>
      </c>
    </row>
    <row r="304" ht="14.25" spans="1:35">
      <c r="A304" s="263" t="s">
        <v>150</v>
      </c>
      <c r="B304" s="264" t="s">
        <v>2580</v>
      </c>
      <c r="C304" s="263" t="s">
        <v>2328</v>
      </c>
      <c r="D304" s="263" t="s">
        <v>2599</v>
      </c>
      <c r="E304" s="265" t="s">
        <v>2142</v>
      </c>
      <c r="F304" s="264" t="s">
        <v>125</v>
      </c>
      <c r="G304" s="263" t="s">
        <v>2143</v>
      </c>
      <c r="H304" s="263" t="s">
        <v>689</v>
      </c>
      <c r="I304" s="288"/>
      <c r="J304" s="196"/>
      <c r="K304" s="196"/>
      <c r="L304" s="196"/>
      <c r="M304" s="270"/>
      <c r="N304" s="270"/>
      <c r="O304" s="33"/>
      <c r="P304" s="107"/>
      <c r="Q304" s="279"/>
      <c r="R304" s="279"/>
      <c r="S304" s="278">
        <v>45456</v>
      </c>
      <c r="T304" s="279" t="s">
        <v>2117</v>
      </c>
      <c r="U304" s="268" t="str">
        <f t="array" ref="U304">IFERROR(IF(INDEX(三跨两临近重点区段!$F:$F,MATCH(1,(MONTH(三跨两临近重点区段!$D:$D)=7)*(三跨两临近重点区段!$A:$A=D304),0))="已取消","已取消",INDEX(三跨两临近重点区段!$D:$D,MATCH(1,(MONTH(三跨两临近重点区段!$D:$D)=7)*(三跨两临近重点区段!$A:$A=D304)*(三跨两临近重点区段!$F:$F="现存区段"),0))),"")</f>
        <v/>
      </c>
      <c r="V304" s="232" t="str">
        <f t="array" ref="V304">IFERROR(IF(INDEX(三跨两临近重点区段!$F:$F,MATCH(1,(MONTH(三跨两临近重点区段!$D:$D)=7)*(三跨两临近重点区段!$A:$A=D304),0))="已取消","已取消",INDEX(三跨两临近重点区段!$E:$E,MATCH(1,(MONTH(三跨两临近重点区段!$D:$D)=7)*(三跨两临近重点区段!$A:$A=D304)*(三跨两临近重点区段!$F:$F="现存区段"),0))),"")</f>
        <v/>
      </c>
      <c r="W304" s="268" t="str">
        <f t="array" ref="W304">IFERROR(IF(INDEX(三跨两临近重点区段!$F:$F,MATCH(1,(MONTH(三跨两临近重点区段!$D:$D)=8)*(三跨两临近重点区段!$A:$A=D304),0))="已取消","已取消",INDEX(三跨两临近重点区段!$D:$D,MATCH(1,(MONTH(三跨两临近重点区段!$D:$D)=8)*(三跨两临近重点区段!$A:$A=D304)*(三跨两临近重点区段!$F:$F="现存区段"),0))),"")</f>
        <v/>
      </c>
      <c r="X304" s="232" t="str">
        <f t="array" ref="X304">IFERROR(IF(INDEX(三跨两临近重点区段!$F:$F,MATCH(1,(MONTH(三跨两临近重点区段!$D:$D)=8)*(三跨两临近重点区段!$A:$A=D304),0))="已取消","已取消",INDEX(三跨两临近重点区段!$E:$E,MATCH(1,(MONTH(三跨两临近重点区段!$D:$D)=8)*(三跨两临近重点区段!$A:$A=D304)*(三跨两临近重点区段!$F:$F="现存区段"),0))),"")</f>
        <v/>
      </c>
      <c r="Y304" s="268" t="str">
        <f t="array" ref="Y304">IFERROR(IF(INDEX(三跨两临近重点区段!$F:$F,MATCH(1,(MONTH(三跨两临近重点区段!$D:$D)=9)*(三跨两临近重点区段!$A:$A=D304),0))="已取消","已取消",INDEX(三跨两临近重点区段!$D:$D,MATCH(1,(MONTH(三跨两临近重点区段!$D:$D)=9)*(三跨两临近重点区段!$A:$A=D304)*(三跨两临近重点区段!$F:$F="现存区段"),0))),"")</f>
        <v/>
      </c>
      <c r="Z304" s="232" t="str">
        <f t="array" ref="Z304">IFERROR(IF(INDEX(三跨两临近重点区段!$F:$F,MATCH(1,(MONTH(三跨两临近重点区段!$D:$D)=9)*(三跨两临近重点区段!$A:$A=D304),0))="已取消","已取消",INDEX(三跨两临近重点区段!$E:$E,MATCH(1,(MONTH(三跨两临近重点区段!$D:$D)=9)*(三跨两临近重点区段!$A:$A=D304)*(三跨两临近重点区段!$F:$F="现存区段"),0))),"")</f>
        <v/>
      </c>
      <c r="AA304" s="268" t="str">
        <f t="array" ref="AA304">IFERROR(IF(INDEX(三跨两临近重点区段!$F:$F,MATCH(1,(MONTH(三跨两临近重点区段!$D:$D)=10)*(三跨两临近重点区段!$A:$A=D304),0))="已取消","已取消",INDEX(三跨两临近重点区段!$D:$D,MATCH(1,(MONTH(三跨两临近重点区段!$D:$D)=10)*(三跨两临近重点区段!$A:$A=D304)*(三跨两临近重点区段!$F:$F="现存区段"),0))),"")</f>
        <v/>
      </c>
      <c r="AB304" s="72" t="str">
        <f t="array" ref="AB304">IFERROR(IF(INDEX(三跨两临近重点区段!$F:$F,MATCH(1,(MONTH(三跨两临近重点区段!$D:$D)=10)*(三跨两临近重点区段!$A:$A=D304),0))="已取消","已取消",INDEX(三跨两临近重点区段!$E:$E,MATCH(1,(MONTH(三跨两临近重点区段!$D:$D)=10)*(三跨两临近重点区段!$A:$A=D304)*(三跨两临近重点区段!$F:$F="现存区段"),0))),"")</f>
        <v/>
      </c>
      <c r="AC304" s="284" t="str">
        <f t="array" ref="AC304">IFERROR(IF(INDEX(三跨两临近重点区段!$F:$F,MATCH(1,(MONTH(三跨两临近重点区段!$D:$D)=11)*(三跨两临近重点区段!$A:$A=D304),0))="已取消","已取消",INDEX(三跨两临近重点区段!$D:$D,MATCH(1,(MONTH(三跨两临近重点区段!$D:$D)=11)*(三跨两临近重点区段!$A:$A=D304)*(三跨两临近重点区段!$F:$F="现存区段"),0))),"")</f>
        <v/>
      </c>
      <c r="AD304" s="72" t="str">
        <f t="array" ref="AD304">IFERROR(IF(INDEX(三跨两临近重点区段!$F:$F,MATCH(1,(MONTH(三跨两临近重点区段!$D:$D)=11)*(三跨两临近重点区段!$A:$A=D304),0))="已取消","已取消",INDEX(三跨两临近重点区段!$E:$E,MATCH(1,(MONTH(三跨两临近重点区段!$D:$D)=11)*(三跨两临近重点区段!$A:$A=D304)*(三跨两临近重点区段!$F:$F="现存区段"),0))),"")</f>
        <v/>
      </c>
      <c r="AE304" s="284" t="str">
        <f t="array" ref="AE304">IFERROR(IF(INDEX(三跨两临近重点区段!$F:$F,MATCH(1,(MONTH(三跨两临近重点区段!$D:$D)=12)*(三跨两临近重点区段!$A:$A=D304),0))="已取消","已取消",INDEX(三跨两临近重点区段!$D:$D,MATCH(1,(MONTH(三跨两临近重点区段!$D:$D)=12)*(三跨两临近重点区段!$A:$A=D304)*(三跨两临近重点区段!$F:$F="现存区段"),0))),"")</f>
        <v/>
      </c>
      <c r="AF304" s="72" t="str">
        <f t="array" ref="AF304">IFERROR(IF(INDEX(三跨两临近重点区段!$F:$F,MATCH(1,(MONTH(三跨两临近重点区段!$D:$D)=12)*(三跨两临近重点区段!$A:$A=D304),0))="已取消","已取消",INDEX(三跨两临近重点区段!$E:$E,MATCH(1,(MONTH(三跨两临近重点区段!$D:$D)=12)*(三跨两临近重点区段!$A:$A=D304)*(三跨两临近重点区段!$F:$F="现存区段"),0))),"")</f>
        <v/>
      </c>
      <c r="AH304" t="e">
        <f t="array" ref="AH304">INDEX(三跨两临近重点区段!$G:$G,MATCH(D304,三跨两临近重点区段!$A:$A,0))</f>
        <v>#N/A</v>
      </c>
      <c r="AI304" t="e">
        <f>INDEX(三跨两临近重点区段!$J:$J,MATCH(D304,三跨两临近重点区段!$A:$A,0))</f>
        <v>#N/A</v>
      </c>
    </row>
    <row r="305" ht="14.25" spans="1:35">
      <c r="A305" s="263" t="s">
        <v>150</v>
      </c>
      <c r="B305" s="264" t="s">
        <v>2600</v>
      </c>
      <c r="C305" s="263" t="s">
        <v>2187</v>
      </c>
      <c r="D305" s="263" t="s">
        <v>2601</v>
      </c>
      <c r="E305" s="265" t="s">
        <v>2142</v>
      </c>
      <c r="F305" s="264" t="s">
        <v>125</v>
      </c>
      <c r="G305" s="263" t="s">
        <v>2143</v>
      </c>
      <c r="H305" s="263" t="s">
        <v>644</v>
      </c>
      <c r="I305" s="288"/>
      <c r="J305" s="196"/>
      <c r="K305" s="196"/>
      <c r="L305" s="196"/>
      <c r="M305" s="270"/>
      <c r="N305" s="270"/>
      <c r="O305" s="33"/>
      <c r="P305" s="107"/>
      <c r="Q305" s="279"/>
      <c r="R305" s="279"/>
      <c r="S305" s="278">
        <v>45456</v>
      </c>
      <c r="T305" s="279" t="s">
        <v>2117</v>
      </c>
      <c r="U305" s="268" t="str">
        <f t="array" ref="U305">IFERROR(IF(INDEX(三跨两临近重点区段!$F:$F,MATCH(1,(MONTH(三跨两临近重点区段!$D:$D)=7)*(三跨两临近重点区段!$A:$A=D305),0))="已取消","已取消",INDEX(三跨两临近重点区段!$D:$D,MATCH(1,(MONTH(三跨两临近重点区段!$D:$D)=7)*(三跨两临近重点区段!$A:$A=D305)*(三跨两临近重点区段!$F:$F="现存区段"),0))),"")</f>
        <v/>
      </c>
      <c r="V305" s="232" t="str">
        <f t="array" ref="V305">IFERROR(IF(INDEX(三跨两临近重点区段!$F:$F,MATCH(1,(MONTH(三跨两临近重点区段!$D:$D)=7)*(三跨两临近重点区段!$A:$A=D305),0))="已取消","已取消",INDEX(三跨两临近重点区段!$E:$E,MATCH(1,(MONTH(三跨两临近重点区段!$D:$D)=7)*(三跨两临近重点区段!$A:$A=D305)*(三跨两临近重点区段!$F:$F="现存区段"),0))),"")</f>
        <v/>
      </c>
      <c r="W305" s="268" t="str">
        <f t="array" ref="W305">IFERROR(IF(INDEX(三跨两临近重点区段!$F:$F,MATCH(1,(MONTH(三跨两临近重点区段!$D:$D)=8)*(三跨两临近重点区段!$A:$A=D305),0))="已取消","已取消",INDEX(三跨两临近重点区段!$D:$D,MATCH(1,(MONTH(三跨两临近重点区段!$D:$D)=8)*(三跨两临近重点区段!$A:$A=D305)*(三跨两临近重点区段!$F:$F="现存区段"),0))),"")</f>
        <v/>
      </c>
      <c r="X305" s="232" t="str">
        <f t="array" ref="X305">IFERROR(IF(INDEX(三跨两临近重点区段!$F:$F,MATCH(1,(MONTH(三跨两临近重点区段!$D:$D)=8)*(三跨两临近重点区段!$A:$A=D305),0))="已取消","已取消",INDEX(三跨两临近重点区段!$E:$E,MATCH(1,(MONTH(三跨两临近重点区段!$D:$D)=8)*(三跨两临近重点区段!$A:$A=D305)*(三跨两临近重点区段!$F:$F="现存区段"),0))),"")</f>
        <v/>
      </c>
      <c r="Y305" s="268" t="str">
        <f t="array" ref="Y305">IFERROR(IF(INDEX(三跨两临近重点区段!$F:$F,MATCH(1,(MONTH(三跨两临近重点区段!$D:$D)=9)*(三跨两临近重点区段!$A:$A=D305),0))="已取消","已取消",INDEX(三跨两临近重点区段!$D:$D,MATCH(1,(MONTH(三跨两临近重点区段!$D:$D)=9)*(三跨两临近重点区段!$A:$A=D305)*(三跨两临近重点区段!$F:$F="现存区段"),0))),"")</f>
        <v/>
      </c>
      <c r="Z305" s="232" t="str">
        <f t="array" ref="Z305">IFERROR(IF(INDEX(三跨两临近重点区段!$F:$F,MATCH(1,(MONTH(三跨两临近重点区段!$D:$D)=9)*(三跨两临近重点区段!$A:$A=D305),0))="已取消","已取消",INDEX(三跨两临近重点区段!$E:$E,MATCH(1,(MONTH(三跨两临近重点区段!$D:$D)=9)*(三跨两临近重点区段!$A:$A=D305)*(三跨两临近重点区段!$F:$F="现存区段"),0))),"")</f>
        <v/>
      </c>
      <c r="AA305" s="268" t="str">
        <f t="array" ref="AA305">IFERROR(IF(INDEX(三跨两临近重点区段!$F:$F,MATCH(1,(MONTH(三跨两临近重点区段!$D:$D)=10)*(三跨两临近重点区段!$A:$A=D305),0))="已取消","已取消",INDEX(三跨两临近重点区段!$D:$D,MATCH(1,(MONTH(三跨两临近重点区段!$D:$D)=10)*(三跨两临近重点区段!$A:$A=D305)*(三跨两临近重点区段!$F:$F="现存区段"),0))),"")</f>
        <v/>
      </c>
      <c r="AB305" s="72" t="str">
        <f t="array" ref="AB305">IFERROR(IF(INDEX(三跨两临近重点区段!$F:$F,MATCH(1,(MONTH(三跨两临近重点区段!$D:$D)=10)*(三跨两临近重点区段!$A:$A=D305),0))="已取消","已取消",INDEX(三跨两临近重点区段!$E:$E,MATCH(1,(MONTH(三跨两临近重点区段!$D:$D)=10)*(三跨两临近重点区段!$A:$A=D305)*(三跨两临近重点区段!$F:$F="现存区段"),0))),"")</f>
        <v/>
      </c>
      <c r="AC305" s="284" t="str">
        <f t="array" ref="AC305">IFERROR(IF(INDEX(三跨两临近重点区段!$F:$F,MATCH(1,(MONTH(三跨两临近重点区段!$D:$D)=11)*(三跨两临近重点区段!$A:$A=D305),0))="已取消","已取消",INDEX(三跨两临近重点区段!$D:$D,MATCH(1,(MONTH(三跨两临近重点区段!$D:$D)=11)*(三跨两临近重点区段!$A:$A=D305)*(三跨两临近重点区段!$F:$F="现存区段"),0))),"")</f>
        <v/>
      </c>
      <c r="AD305" s="72" t="str">
        <f t="array" ref="AD305">IFERROR(IF(INDEX(三跨两临近重点区段!$F:$F,MATCH(1,(MONTH(三跨两临近重点区段!$D:$D)=11)*(三跨两临近重点区段!$A:$A=D305),0))="已取消","已取消",INDEX(三跨两临近重点区段!$E:$E,MATCH(1,(MONTH(三跨两临近重点区段!$D:$D)=11)*(三跨两临近重点区段!$A:$A=D305)*(三跨两临近重点区段!$F:$F="现存区段"),0))),"")</f>
        <v/>
      </c>
      <c r="AE305" s="284" t="str">
        <f t="array" ref="AE305">IFERROR(IF(INDEX(三跨两临近重点区段!$F:$F,MATCH(1,(MONTH(三跨两临近重点区段!$D:$D)=12)*(三跨两临近重点区段!$A:$A=D305),0))="已取消","已取消",INDEX(三跨两临近重点区段!$D:$D,MATCH(1,(MONTH(三跨两临近重点区段!$D:$D)=12)*(三跨两临近重点区段!$A:$A=D305)*(三跨两临近重点区段!$F:$F="现存区段"),0))),"")</f>
        <v/>
      </c>
      <c r="AF305" s="72" t="str">
        <f t="array" ref="AF305">IFERROR(IF(INDEX(三跨两临近重点区段!$F:$F,MATCH(1,(MONTH(三跨两临近重点区段!$D:$D)=12)*(三跨两临近重点区段!$A:$A=D305),0))="已取消","已取消",INDEX(三跨两临近重点区段!$E:$E,MATCH(1,(MONTH(三跨两临近重点区段!$D:$D)=12)*(三跨两临近重点区段!$A:$A=D305)*(三跨两临近重点区段!$F:$F="现存区段"),0))),"")</f>
        <v/>
      </c>
      <c r="AH305" t="e">
        <f t="array" ref="AH305">INDEX(三跨两临近重点区段!$G:$G,MATCH(D305,三跨两临近重点区段!$A:$A,0))</f>
        <v>#N/A</v>
      </c>
      <c r="AI305" t="e">
        <f>INDEX(三跨两临近重点区段!$J:$J,MATCH(D305,三跨两临近重点区段!$A:$A,0))</f>
        <v>#N/A</v>
      </c>
    </row>
    <row r="306" ht="14.25" spans="1:35">
      <c r="A306" s="263" t="s">
        <v>150</v>
      </c>
      <c r="B306" s="264" t="s">
        <v>2600</v>
      </c>
      <c r="C306" s="263" t="s">
        <v>2157</v>
      </c>
      <c r="D306" s="263" t="s">
        <v>2602</v>
      </c>
      <c r="E306" s="265" t="s">
        <v>2142</v>
      </c>
      <c r="F306" s="264" t="s">
        <v>125</v>
      </c>
      <c r="G306" s="263" t="s">
        <v>2143</v>
      </c>
      <c r="H306" s="263" t="s">
        <v>644</v>
      </c>
      <c r="I306" s="288"/>
      <c r="J306" s="196"/>
      <c r="K306" s="196"/>
      <c r="L306" s="196"/>
      <c r="M306" s="270"/>
      <c r="N306" s="270"/>
      <c r="O306" s="33"/>
      <c r="P306" s="107"/>
      <c r="Q306" s="279"/>
      <c r="R306" s="279"/>
      <c r="S306" s="278">
        <v>45456</v>
      </c>
      <c r="T306" s="279" t="s">
        <v>2117</v>
      </c>
      <c r="U306" s="268" t="str">
        <f t="array" ref="U306">IFERROR(IF(INDEX(三跨两临近重点区段!$F:$F,MATCH(1,(MONTH(三跨两临近重点区段!$D:$D)=7)*(三跨两临近重点区段!$A:$A=D306),0))="已取消","已取消",INDEX(三跨两临近重点区段!$D:$D,MATCH(1,(MONTH(三跨两临近重点区段!$D:$D)=7)*(三跨两临近重点区段!$A:$A=D306)*(三跨两临近重点区段!$F:$F="现存区段"),0))),"")</f>
        <v/>
      </c>
      <c r="V306" s="232" t="str">
        <f t="array" ref="V306">IFERROR(IF(INDEX(三跨两临近重点区段!$F:$F,MATCH(1,(MONTH(三跨两临近重点区段!$D:$D)=7)*(三跨两临近重点区段!$A:$A=D306),0))="已取消","已取消",INDEX(三跨两临近重点区段!$E:$E,MATCH(1,(MONTH(三跨两临近重点区段!$D:$D)=7)*(三跨两临近重点区段!$A:$A=D306)*(三跨两临近重点区段!$F:$F="现存区段"),0))),"")</f>
        <v/>
      </c>
      <c r="W306" s="268" t="str">
        <f t="array" ref="W306">IFERROR(IF(INDEX(三跨两临近重点区段!$F:$F,MATCH(1,(MONTH(三跨两临近重点区段!$D:$D)=8)*(三跨两临近重点区段!$A:$A=D306),0))="已取消","已取消",INDEX(三跨两临近重点区段!$D:$D,MATCH(1,(MONTH(三跨两临近重点区段!$D:$D)=8)*(三跨两临近重点区段!$A:$A=D306)*(三跨两临近重点区段!$F:$F="现存区段"),0))),"")</f>
        <v/>
      </c>
      <c r="X306" s="232" t="str">
        <f t="array" ref="X306">IFERROR(IF(INDEX(三跨两临近重点区段!$F:$F,MATCH(1,(MONTH(三跨两临近重点区段!$D:$D)=8)*(三跨两临近重点区段!$A:$A=D306),0))="已取消","已取消",INDEX(三跨两临近重点区段!$E:$E,MATCH(1,(MONTH(三跨两临近重点区段!$D:$D)=8)*(三跨两临近重点区段!$A:$A=D306)*(三跨两临近重点区段!$F:$F="现存区段"),0))),"")</f>
        <v/>
      </c>
      <c r="Y306" s="268" t="str">
        <f t="array" ref="Y306">IFERROR(IF(INDEX(三跨两临近重点区段!$F:$F,MATCH(1,(MONTH(三跨两临近重点区段!$D:$D)=9)*(三跨两临近重点区段!$A:$A=D306),0))="已取消","已取消",INDEX(三跨两临近重点区段!$D:$D,MATCH(1,(MONTH(三跨两临近重点区段!$D:$D)=9)*(三跨两临近重点区段!$A:$A=D306)*(三跨两临近重点区段!$F:$F="现存区段"),0))),"")</f>
        <v/>
      </c>
      <c r="Z306" s="232" t="str">
        <f t="array" ref="Z306">IFERROR(IF(INDEX(三跨两临近重点区段!$F:$F,MATCH(1,(MONTH(三跨两临近重点区段!$D:$D)=9)*(三跨两临近重点区段!$A:$A=D306),0))="已取消","已取消",INDEX(三跨两临近重点区段!$E:$E,MATCH(1,(MONTH(三跨两临近重点区段!$D:$D)=9)*(三跨两临近重点区段!$A:$A=D306)*(三跨两临近重点区段!$F:$F="现存区段"),0))),"")</f>
        <v/>
      </c>
      <c r="AA306" s="268" t="str">
        <f t="array" ref="AA306">IFERROR(IF(INDEX(三跨两临近重点区段!$F:$F,MATCH(1,(MONTH(三跨两临近重点区段!$D:$D)=10)*(三跨两临近重点区段!$A:$A=D306),0))="已取消","已取消",INDEX(三跨两临近重点区段!$D:$D,MATCH(1,(MONTH(三跨两临近重点区段!$D:$D)=10)*(三跨两临近重点区段!$A:$A=D306)*(三跨两临近重点区段!$F:$F="现存区段"),0))),"")</f>
        <v/>
      </c>
      <c r="AB306" s="72" t="str">
        <f t="array" ref="AB306">IFERROR(IF(INDEX(三跨两临近重点区段!$F:$F,MATCH(1,(MONTH(三跨两临近重点区段!$D:$D)=10)*(三跨两临近重点区段!$A:$A=D306),0))="已取消","已取消",INDEX(三跨两临近重点区段!$E:$E,MATCH(1,(MONTH(三跨两临近重点区段!$D:$D)=10)*(三跨两临近重点区段!$A:$A=D306)*(三跨两临近重点区段!$F:$F="现存区段"),0))),"")</f>
        <v/>
      </c>
      <c r="AC306" s="284" t="str">
        <f t="array" ref="AC306">IFERROR(IF(INDEX(三跨两临近重点区段!$F:$F,MATCH(1,(MONTH(三跨两临近重点区段!$D:$D)=11)*(三跨两临近重点区段!$A:$A=D306),0))="已取消","已取消",INDEX(三跨两临近重点区段!$D:$D,MATCH(1,(MONTH(三跨两临近重点区段!$D:$D)=11)*(三跨两临近重点区段!$A:$A=D306)*(三跨两临近重点区段!$F:$F="现存区段"),0))),"")</f>
        <v/>
      </c>
      <c r="AD306" s="72" t="str">
        <f t="array" ref="AD306">IFERROR(IF(INDEX(三跨两临近重点区段!$F:$F,MATCH(1,(MONTH(三跨两临近重点区段!$D:$D)=11)*(三跨两临近重点区段!$A:$A=D306),0))="已取消","已取消",INDEX(三跨两临近重点区段!$E:$E,MATCH(1,(MONTH(三跨两临近重点区段!$D:$D)=11)*(三跨两临近重点区段!$A:$A=D306)*(三跨两临近重点区段!$F:$F="现存区段"),0))),"")</f>
        <v/>
      </c>
      <c r="AE306" s="284" t="str">
        <f t="array" ref="AE306">IFERROR(IF(INDEX(三跨两临近重点区段!$F:$F,MATCH(1,(MONTH(三跨两临近重点区段!$D:$D)=12)*(三跨两临近重点区段!$A:$A=D306),0))="已取消","已取消",INDEX(三跨两临近重点区段!$D:$D,MATCH(1,(MONTH(三跨两临近重点区段!$D:$D)=12)*(三跨两临近重点区段!$A:$A=D306)*(三跨两临近重点区段!$F:$F="现存区段"),0))),"")</f>
        <v/>
      </c>
      <c r="AF306" s="72" t="str">
        <f t="array" ref="AF306">IFERROR(IF(INDEX(三跨两临近重点区段!$F:$F,MATCH(1,(MONTH(三跨两临近重点区段!$D:$D)=12)*(三跨两临近重点区段!$A:$A=D306),0))="已取消","已取消",INDEX(三跨两临近重点区段!$E:$E,MATCH(1,(MONTH(三跨两临近重点区段!$D:$D)=12)*(三跨两临近重点区段!$A:$A=D306)*(三跨两临近重点区段!$F:$F="现存区段"),0))),"")</f>
        <v/>
      </c>
      <c r="AH306" t="e">
        <f t="array" ref="AH306">INDEX(三跨两临近重点区段!$G:$G,MATCH(D306,三跨两临近重点区段!$A:$A,0))</f>
        <v>#N/A</v>
      </c>
      <c r="AI306" t="e">
        <f>INDEX(三跨两临近重点区段!$J:$J,MATCH(D306,三跨两临近重点区段!$A:$A,0))</f>
        <v>#N/A</v>
      </c>
    </row>
    <row r="307" ht="14.25" spans="1:35">
      <c r="A307" s="263" t="s">
        <v>150</v>
      </c>
      <c r="B307" s="264" t="s">
        <v>2603</v>
      </c>
      <c r="C307" s="263" t="s">
        <v>2428</v>
      </c>
      <c r="D307" s="263" t="s">
        <v>2604</v>
      </c>
      <c r="E307" s="265" t="s">
        <v>2142</v>
      </c>
      <c r="F307" s="264" t="s">
        <v>125</v>
      </c>
      <c r="G307" s="263" t="s">
        <v>2143</v>
      </c>
      <c r="H307" s="263" t="s">
        <v>564</v>
      </c>
      <c r="I307" s="288"/>
      <c r="J307" s="196"/>
      <c r="K307" s="196"/>
      <c r="L307" s="196"/>
      <c r="M307" s="270"/>
      <c r="N307" s="270"/>
      <c r="O307" s="33"/>
      <c r="P307" s="107"/>
      <c r="Q307" s="279"/>
      <c r="R307" s="279"/>
      <c r="S307" s="278">
        <v>45456</v>
      </c>
      <c r="T307" s="279" t="s">
        <v>2117</v>
      </c>
      <c r="U307" s="268" t="str">
        <f t="array" ref="U307">IFERROR(IF(INDEX(三跨两临近重点区段!$F:$F,MATCH(1,(MONTH(三跨两临近重点区段!$D:$D)=7)*(三跨两临近重点区段!$A:$A=D307),0))="已取消","已取消",INDEX(三跨两临近重点区段!$D:$D,MATCH(1,(MONTH(三跨两临近重点区段!$D:$D)=7)*(三跨两临近重点区段!$A:$A=D307)*(三跨两临近重点区段!$F:$F="现存区段"),0))),"")</f>
        <v/>
      </c>
      <c r="V307" s="232" t="str">
        <f t="array" ref="V307">IFERROR(IF(INDEX(三跨两临近重点区段!$F:$F,MATCH(1,(MONTH(三跨两临近重点区段!$D:$D)=7)*(三跨两临近重点区段!$A:$A=D307),0))="已取消","已取消",INDEX(三跨两临近重点区段!$E:$E,MATCH(1,(MONTH(三跨两临近重点区段!$D:$D)=7)*(三跨两临近重点区段!$A:$A=D307)*(三跨两临近重点区段!$F:$F="现存区段"),0))),"")</f>
        <v/>
      </c>
      <c r="W307" s="268" t="str">
        <f t="array" ref="W307">IFERROR(IF(INDEX(三跨两临近重点区段!$F:$F,MATCH(1,(MONTH(三跨两临近重点区段!$D:$D)=8)*(三跨两临近重点区段!$A:$A=D307),0))="已取消","已取消",INDEX(三跨两临近重点区段!$D:$D,MATCH(1,(MONTH(三跨两临近重点区段!$D:$D)=8)*(三跨两临近重点区段!$A:$A=D307)*(三跨两临近重点区段!$F:$F="现存区段"),0))),"")</f>
        <v/>
      </c>
      <c r="X307" s="232" t="str">
        <f t="array" ref="X307">IFERROR(IF(INDEX(三跨两临近重点区段!$F:$F,MATCH(1,(MONTH(三跨两临近重点区段!$D:$D)=8)*(三跨两临近重点区段!$A:$A=D307),0))="已取消","已取消",INDEX(三跨两临近重点区段!$E:$E,MATCH(1,(MONTH(三跨两临近重点区段!$D:$D)=8)*(三跨两临近重点区段!$A:$A=D307)*(三跨两临近重点区段!$F:$F="现存区段"),0))),"")</f>
        <v/>
      </c>
      <c r="Y307" s="268" t="str">
        <f t="array" ref="Y307">IFERROR(IF(INDEX(三跨两临近重点区段!$F:$F,MATCH(1,(MONTH(三跨两临近重点区段!$D:$D)=9)*(三跨两临近重点区段!$A:$A=D307),0))="已取消","已取消",INDEX(三跨两临近重点区段!$D:$D,MATCH(1,(MONTH(三跨两临近重点区段!$D:$D)=9)*(三跨两临近重点区段!$A:$A=D307)*(三跨两临近重点区段!$F:$F="现存区段"),0))),"")</f>
        <v/>
      </c>
      <c r="Z307" s="232" t="str">
        <f t="array" ref="Z307">IFERROR(IF(INDEX(三跨两临近重点区段!$F:$F,MATCH(1,(MONTH(三跨两临近重点区段!$D:$D)=9)*(三跨两临近重点区段!$A:$A=D307),0))="已取消","已取消",INDEX(三跨两临近重点区段!$E:$E,MATCH(1,(MONTH(三跨两临近重点区段!$D:$D)=9)*(三跨两临近重点区段!$A:$A=D307)*(三跨两临近重点区段!$F:$F="现存区段"),0))),"")</f>
        <v/>
      </c>
      <c r="AA307" s="268" t="str">
        <f t="array" ref="AA307">IFERROR(IF(INDEX(三跨两临近重点区段!$F:$F,MATCH(1,(MONTH(三跨两临近重点区段!$D:$D)=10)*(三跨两临近重点区段!$A:$A=D307),0))="已取消","已取消",INDEX(三跨两临近重点区段!$D:$D,MATCH(1,(MONTH(三跨两临近重点区段!$D:$D)=10)*(三跨两临近重点区段!$A:$A=D307)*(三跨两临近重点区段!$F:$F="现存区段"),0))),"")</f>
        <v/>
      </c>
      <c r="AB307" s="72" t="str">
        <f t="array" ref="AB307">IFERROR(IF(INDEX(三跨两临近重点区段!$F:$F,MATCH(1,(MONTH(三跨两临近重点区段!$D:$D)=10)*(三跨两临近重点区段!$A:$A=D307),0))="已取消","已取消",INDEX(三跨两临近重点区段!$E:$E,MATCH(1,(MONTH(三跨两临近重点区段!$D:$D)=10)*(三跨两临近重点区段!$A:$A=D307)*(三跨两临近重点区段!$F:$F="现存区段"),0))),"")</f>
        <v/>
      </c>
      <c r="AC307" s="284" t="str">
        <f t="array" ref="AC307">IFERROR(IF(INDEX(三跨两临近重点区段!$F:$F,MATCH(1,(MONTH(三跨两临近重点区段!$D:$D)=11)*(三跨两临近重点区段!$A:$A=D307),0))="已取消","已取消",INDEX(三跨两临近重点区段!$D:$D,MATCH(1,(MONTH(三跨两临近重点区段!$D:$D)=11)*(三跨两临近重点区段!$A:$A=D307)*(三跨两临近重点区段!$F:$F="现存区段"),0))),"")</f>
        <v/>
      </c>
      <c r="AD307" s="72" t="str">
        <f t="array" ref="AD307">IFERROR(IF(INDEX(三跨两临近重点区段!$F:$F,MATCH(1,(MONTH(三跨两临近重点区段!$D:$D)=11)*(三跨两临近重点区段!$A:$A=D307),0))="已取消","已取消",INDEX(三跨两临近重点区段!$E:$E,MATCH(1,(MONTH(三跨两临近重点区段!$D:$D)=11)*(三跨两临近重点区段!$A:$A=D307)*(三跨两临近重点区段!$F:$F="现存区段"),0))),"")</f>
        <v/>
      </c>
      <c r="AE307" s="284" t="str">
        <f t="array" ref="AE307">IFERROR(IF(INDEX(三跨两临近重点区段!$F:$F,MATCH(1,(MONTH(三跨两临近重点区段!$D:$D)=12)*(三跨两临近重点区段!$A:$A=D307),0))="已取消","已取消",INDEX(三跨两临近重点区段!$D:$D,MATCH(1,(MONTH(三跨两临近重点区段!$D:$D)=12)*(三跨两临近重点区段!$A:$A=D307)*(三跨两临近重点区段!$F:$F="现存区段"),0))),"")</f>
        <v/>
      </c>
      <c r="AF307" s="72" t="str">
        <f t="array" ref="AF307">IFERROR(IF(INDEX(三跨两临近重点区段!$F:$F,MATCH(1,(MONTH(三跨两临近重点区段!$D:$D)=12)*(三跨两临近重点区段!$A:$A=D307),0))="已取消","已取消",INDEX(三跨两临近重点区段!$E:$E,MATCH(1,(MONTH(三跨两临近重点区段!$D:$D)=12)*(三跨两临近重点区段!$A:$A=D307)*(三跨两临近重点区段!$F:$F="现存区段"),0))),"")</f>
        <v/>
      </c>
      <c r="AH307" t="e">
        <f t="array" ref="AH307">INDEX(三跨两临近重点区段!$G:$G,MATCH(D307,三跨两临近重点区段!$A:$A,0))</f>
        <v>#N/A</v>
      </c>
      <c r="AI307" t="e">
        <f>INDEX(三跨两临近重点区段!$J:$J,MATCH(D307,三跨两临近重点区段!$A:$A,0))</f>
        <v>#N/A</v>
      </c>
    </row>
    <row r="308" ht="14.25" spans="1:35">
      <c r="A308" s="263" t="s">
        <v>150</v>
      </c>
      <c r="B308" s="264" t="s">
        <v>2605</v>
      </c>
      <c r="C308" s="263" t="s">
        <v>2191</v>
      </c>
      <c r="D308" s="263" t="s">
        <v>2606</v>
      </c>
      <c r="E308" s="265" t="s">
        <v>2142</v>
      </c>
      <c r="F308" s="264" t="s">
        <v>125</v>
      </c>
      <c r="G308" s="263" t="s">
        <v>2143</v>
      </c>
      <c r="H308" s="263" t="s">
        <v>644</v>
      </c>
      <c r="I308" s="288"/>
      <c r="J308" s="196"/>
      <c r="K308" s="196"/>
      <c r="L308" s="196"/>
      <c r="M308" s="270"/>
      <c r="N308" s="270"/>
      <c r="O308" s="33"/>
      <c r="P308" s="107"/>
      <c r="Q308" s="279"/>
      <c r="R308" s="279"/>
      <c r="S308" s="278">
        <v>45456</v>
      </c>
      <c r="T308" s="279" t="s">
        <v>2117</v>
      </c>
      <c r="U308" s="268" t="str">
        <f t="array" ref="U308">IFERROR(IF(INDEX(三跨两临近重点区段!$F:$F,MATCH(1,(MONTH(三跨两临近重点区段!$D:$D)=7)*(三跨两临近重点区段!$A:$A=D308),0))="已取消","已取消",INDEX(三跨两临近重点区段!$D:$D,MATCH(1,(MONTH(三跨两临近重点区段!$D:$D)=7)*(三跨两临近重点区段!$A:$A=D308)*(三跨两临近重点区段!$F:$F="现存区段"),0))),"")</f>
        <v/>
      </c>
      <c r="V308" s="232" t="str">
        <f t="array" ref="V308">IFERROR(IF(INDEX(三跨两临近重点区段!$F:$F,MATCH(1,(MONTH(三跨两临近重点区段!$D:$D)=7)*(三跨两临近重点区段!$A:$A=D308),0))="已取消","已取消",INDEX(三跨两临近重点区段!$E:$E,MATCH(1,(MONTH(三跨两临近重点区段!$D:$D)=7)*(三跨两临近重点区段!$A:$A=D308)*(三跨两临近重点区段!$F:$F="现存区段"),0))),"")</f>
        <v/>
      </c>
      <c r="W308" s="268" t="str">
        <f t="array" ref="W308">IFERROR(IF(INDEX(三跨两临近重点区段!$F:$F,MATCH(1,(MONTH(三跨两临近重点区段!$D:$D)=8)*(三跨两临近重点区段!$A:$A=D308),0))="已取消","已取消",INDEX(三跨两临近重点区段!$D:$D,MATCH(1,(MONTH(三跨两临近重点区段!$D:$D)=8)*(三跨两临近重点区段!$A:$A=D308)*(三跨两临近重点区段!$F:$F="现存区段"),0))),"")</f>
        <v/>
      </c>
      <c r="X308" s="232" t="str">
        <f t="array" ref="X308">IFERROR(IF(INDEX(三跨两临近重点区段!$F:$F,MATCH(1,(MONTH(三跨两临近重点区段!$D:$D)=8)*(三跨两临近重点区段!$A:$A=D308),0))="已取消","已取消",INDEX(三跨两临近重点区段!$E:$E,MATCH(1,(MONTH(三跨两临近重点区段!$D:$D)=8)*(三跨两临近重点区段!$A:$A=D308)*(三跨两临近重点区段!$F:$F="现存区段"),0))),"")</f>
        <v/>
      </c>
      <c r="Y308" s="268" t="str">
        <f t="array" ref="Y308">IFERROR(IF(INDEX(三跨两临近重点区段!$F:$F,MATCH(1,(MONTH(三跨两临近重点区段!$D:$D)=9)*(三跨两临近重点区段!$A:$A=D308),0))="已取消","已取消",INDEX(三跨两临近重点区段!$D:$D,MATCH(1,(MONTH(三跨两临近重点区段!$D:$D)=9)*(三跨两临近重点区段!$A:$A=D308)*(三跨两临近重点区段!$F:$F="现存区段"),0))),"")</f>
        <v/>
      </c>
      <c r="Z308" s="232" t="str">
        <f t="array" ref="Z308">IFERROR(IF(INDEX(三跨两临近重点区段!$F:$F,MATCH(1,(MONTH(三跨两临近重点区段!$D:$D)=9)*(三跨两临近重点区段!$A:$A=D308),0))="已取消","已取消",INDEX(三跨两临近重点区段!$E:$E,MATCH(1,(MONTH(三跨两临近重点区段!$D:$D)=9)*(三跨两临近重点区段!$A:$A=D308)*(三跨两临近重点区段!$F:$F="现存区段"),0))),"")</f>
        <v/>
      </c>
      <c r="AA308" s="268" t="str">
        <f t="array" ref="AA308">IFERROR(IF(INDEX(三跨两临近重点区段!$F:$F,MATCH(1,(MONTH(三跨两临近重点区段!$D:$D)=10)*(三跨两临近重点区段!$A:$A=D308),0))="已取消","已取消",INDEX(三跨两临近重点区段!$D:$D,MATCH(1,(MONTH(三跨两临近重点区段!$D:$D)=10)*(三跨两临近重点区段!$A:$A=D308)*(三跨两临近重点区段!$F:$F="现存区段"),0))),"")</f>
        <v/>
      </c>
      <c r="AB308" s="72" t="str">
        <f t="array" ref="AB308">IFERROR(IF(INDEX(三跨两临近重点区段!$F:$F,MATCH(1,(MONTH(三跨两临近重点区段!$D:$D)=10)*(三跨两临近重点区段!$A:$A=D308),0))="已取消","已取消",INDEX(三跨两临近重点区段!$E:$E,MATCH(1,(MONTH(三跨两临近重点区段!$D:$D)=10)*(三跨两临近重点区段!$A:$A=D308)*(三跨两临近重点区段!$F:$F="现存区段"),0))),"")</f>
        <v/>
      </c>
      <c r="AC308" s="284" t="str">
        <f t="array" ref="AC308">IFERROR(IF(INDEX(三跨两临近重点区段!$F:$F,MATCH(1,(MONTH(三跨两临近重点区段!$D:$D)=11)*(三跨两临近重点区段!$A:$A=D308),0))="已取消","已取消",INDEX(三跨两临近重点区段!$D:$D,MATCH(1,(MONTH(三跨两临近重点区段!$D:$D)=11)*(三跨两临近重点区段!$A:$A=D308)*(三跨两临近重点区段!$F:$F="现存区段"),0))),"")</f>
        <v/>
      </c>
      <c r="AD308" s="72" t="str">
        <f t="array" ref="AD308">IFERROR(IF(INDEX(三跨两临近重点区段!$F:$F,MATCH(1,(MONTH(三跨两临近重点区段!$D:$D)=11)*(三跨两临近重点区段!$A:$A=D308),0))="已取消","已取消",INDEX(三跨两临近重点区段!$E:$E,MATCH(1,(MONTH(三跨两临近重点区段!$D:$D)=11)*(三跨两临近重点区段!$A:$A=D308)*(三跨两临近重点区段!$F:$F="现存区段"),0))),"")</f>
        <v/>
      </c>
      <c r="AE308" s="284" t="str">
        <f t="array" ref="AE308">IFERROR(IF(INDEX(三跨两临近重点区段!$F:$F,MATCH(1,(MONTH(三跨两临近重点区段!$D:$D)=12)*(三跨两临近重点区段!$A:$A=D308),0))="已取消","已取消",INDEX(三跨两临近重点区段!$D:$D,MATCH(1,(MONTH(三跨两临近重点区段!$D:$D)=12)*(三跨两临近重点区段!$A:$A=D308)*(三跨两临近重点区段!$F:$F="现存区段"),0))),"")</f>
        <v/>
      </c>
      <c r="AF308" s="72" t="str">
        <f t="array" ref="AF308">IFERROR(IF(INDEX(三跨两临近重点区段!$F:$F,MATCH(1,(MONTH(三跨两临近重点区段!$D:$D)=12)*(三跨两临近重点区段!$A:$A=D308),0))="已取消","已取消",INDEX(三跨两临近重点区段!$E:$E,MATCH(1,(MONTH(三跨两临近重点区段!$D:$D)=12)*(三跨两临近重点区段!$A:$A=D308)*(三跨两临近重点区段!$F:$F="现存区段"),0))),"")</f>
        <v/>
      </c>
      <c r="AH308" t="e">
        <f t="array" ref="AH308">INDEX(三跨两临近重点区段!$G:$G,MATCH(D308,三跨两临近重点区段!$A:$A,0))</f>
        <v>#N/A</v>
      </c>
      <c r="AI308" t="e">
        <f>INDEX(三跨两临近重点区段!$J:$J,MATCH(D308,三跨两临近重点区段!$A:$A,0))</f>
        <v>#N/A</v>
      </c>
    </row>
    <row r="309" ht="14.25" spans="1:35">
      <c r="A309" s="263" t="s">
        <v>363</v>
      </c>
      <c r="B309" s="264" t="s">
        <v>2607</v>
      </c>
      <c r="C309" s="263" t="s">
        <v>2187</v>
      </c>
      <c r="D309" s="263" t="s">
        <v>2608</v>
      </c>
      <c r="E309" s="265" t="s">
        <v>2142</v>
      </c>
      <c r="F309" s="264" t="s">
        <v>125</v>
      </c>
      <c r="G309" s="263" t="s">
        <v>2143</v>
      </c>
      <c r="H309" s="263" t="s">
        <v>620</v>
      </c>
      <c r="I309" s="288"/>
      <c r="J309" s="196"/>
      <c r="K309" s="196"/>
      <c r="L309" s="196"/>
      <c r="M309" s="270"/>
      <c r="N309" s="270"/>
      <c r="O309" s="33"/>
      <c r="P309" s="107"/>
      <c r="Q309" s="279"/>
      <c r="R309" s="279"/>
      <c r="S309" s="278">
        <v>45456</v>
      </c>
      <c r="T309" s="279" t="s">
        <v>2117</v>
      </c>
      <c r="U309" s="268" t="str">
        <f t="array" ref="U309">IFERROR(IF(INDEX(三跨两临近重点区段!$F:$F,MATCH(1,(MONTH(三跨两临近重点区段!$D:$D)=7)*(三跨两临近重点区段!$A:$A=D309),0))="已取消","已取消",INDEX(三跨两临近重点区段!$D:$D,MATCH(1,(MONTH(三跨两临近重点区段!$D:$D)=7)*(三跨两临近重点区段!$A:$A=D309)*(三跨两临近重点区段!$F:$F="现存区段"),0))),"")</f>
        <v/>
      </c>
      <c r="V309" s="232" t="str">
        <f t="array" ref="V309">IFERROR(IF(INDEX(三跨两临近重点区段!$F:$F,MATCH(1,(MONTH(三跨两临近重点区段!$D:$D)=7)*(三跨两临近重点区段!$A:$A=D309),0))="已取消","已取消",INDEX(三跨两临近重点区段!$E:$E,MATCH(1,(MONTH(三跨两临近重点区段!$D:$D)=7)*(三跨两临近重点区段!$A:$A=D309)*(三跨两临近重点区段!$F:$F="现存区段"),0))),"")</f>
        <v/>
      </c>
      <c r="W309" s="268" t="str">
        <f t="array" ref="W309">IFERROR(IF(INDEX(三跨两临近重点区段!$F:$F,MATCH(1,(MONTH(三跨两临近重点区段!$D:$D)=8)*(三跨两临近重点区段!$A:$A=D309),0))="已取消","已取消",INDEX(三跨两临近重点区段!$D:$D,MATCH(1,(MONTH(三跨两临近重点区段!$D:$D)=8)*(三跨两临近重点区段!$A:$A=D309)*(三跨两临近重点区段!$F:$F="现存区段"),0))),"")</f>
        <v/>
      </c>
      <c r="X309" s="232" t="str">
        <f t="array" ref="X309">IFERROR(IF(INDEX(三跨两临近重点区段!$F:$F,MATCH(1,(MONTH(三跨两临近重点区段!$D:$D)=8)*(三跨两临近重点区段!$A:$A=D309),0))="已取消","已取消",INDEX(三跨两临近重点区段!$E:$E,MATCH(1,(MONTH(三跨两临近重点区段!$D:$D)=8)*(三跨两临近重点区段!$A:$A=D309)*(三跨两临近重点区段!$F:$F="现存区段"),0))),"")</f>
        <v/>
      </c>
      <c r="Y309" s="268" t="str">
        <f t="array" ref="Y309">IFERROR(IF(INDEX(三跨两临近重点区段!$F:$F,MATCH(1,(MONTH(三跨两临近重点区段!$D:$D)=9)*(三跨两临近重点区段!$A:$A=D309),0))="已取消","已取消",INDEX(三跨两临近重点区段!$D:$D,MATCH(1,(MONTH(三跨两临近重点区段!$D:$D)=9)*(三跨两临近重点区段!$A:$A=D309)*(三跨两临近重点区段!$F:$F="现存区段"),0))),"")</f>
        <v/>
      </c>
      <c r="Z309" s="232" t="str">
        <f t="array" ref="Z309">IFERROR(IF(INDEX(三跨两临近重点区段!$F:$F,MATCH(1,(MONTH(三跨两临近重点区段!$D:$D)=9)*(三跨两临近重点区段!$A:$A=D309),0))="已取消","已取消",INDEX(三跨两临近重点区段!$E:$E,MATCH(1,(MONTH(三跨两临近重点区段!$D:$D)=9)*(三跨两临近重点区段!$A:$A=D309)*(三跨两临近重点区段!$F:$F="现存区段"),0))),"")</f>
        <v/>
      </c>
      <c r="AA309" s="268" t="str">
        <f t="array" ref="AA309">IFERROR(IF(INDEX(三跨两临近重点区段!$F:$F,MATCH(1,(MONTH(三跨两临近重点区段!$D:$D)=10)*(三跨两临近重点区段!$A:$A=D309),0))="已取消","已取消",INDEX(三跨两临近重点区段!$D:$D,MATCH(1,(MONTH(三跨两临近重点区段!$D:$D)=10)*(三跨两临近重点区段!$A:$A=D309)*(三跨两临近重点区段!$F:$F="现存区段"),0))),"")</f>
        <v/>
      </c>
      <c r="AB309" s="72" t="str">
        <f t="array" ref="AB309">IFERROR(IF(INDEX(三跨两临近重点区段!$F:$F,MATCH(1,(MONTH(三跨两临近重点区段!$D:$D)=10)*(三跨两临近重点区段!$A:$A=D309),0))="已取消","已取消",INDEX(三跨两临近重点区段!$E:$E,MATCH(1,(MONTH(三跨两临近重点区段!$D:$D)=10)*(三跨两临近重点区段!$A:$A=D309)*(三跨两临近重点区段!$F:$F="现存区段"),0))),"")</f>
        <v/>
      </c>
      <c r="AC309" s="284" t="str">
        <f t="array" ref="AC309">IFERROR(IF(INDEX(三跨两临近重点区段!$F:$F,MATCH(1,(MONTH(三跨两临近重点区段!$D:$D)=11)*(三跨两临近重点区段!$A:$A=D309),0))="已取消","已取消",INDEX(三跨两临近重点区段!$D:$D,MATCH(1,(MONTH(三跨两临近重点区段!$D:$D)=11)*(三跨两临近重点区段!$A:$A=D309)*(三跨两临近重点区段!$F:$F="现存区段"),0))),"")</f>
        <v/>
      </c>
      <c r="AD309" s="72" t="str">
        <f t="array" ref="AD309">IFERROR(IF(INDEX(三跨两临近重点区段!$F:$F,MATCH(1,(MONTH(三跨两临近重点区段!$D:$D)=11)*(三跨两临近重点区段!$A:$A=D309),0))="已取消","已取消",INDEX(三跨两临近重点区段!$E:$E,MATCH(1,(MONTH(三跨两临近重点区段!$D:$D)=11)*(三跨两临近重点区段!$A:$A=D309)*(三跨两临近重点区段!$F:$F="现存区段"),0))),"")</f>
        <v/>
      </c>
      <c r="AE309" s="284" t="str">
        <f t="array" ref="AE309">IFERROR(IF(INDEX(三跨两临近重点区段!$F:$F,MATCH(1,(MONTH(三跨两临近重点区段!$D:$D)=12)*(三跨两临近重点区段!$A:$A=D309),0))="已取消","已取消",INDEX(三跨两临近重点区段!$D:$D,MATCH(1,(MONTH(三跨两临近重点区段!$D:$D)=12)*(三跨两临近重点区段!$A:$A=D309)*(三跨两临近重点区段!$F:$F="现存区段"),0))),"")</f>
        <v/>
      </c>
      <c r="AF309" s="72" t="str">
        <f t="array" ref="AF309">IFERROR(IF(INDEX(三跨两临近重点区段!$F:$F,MATCH(1,(MONTH(三跨两临近重点区段!$D:$D)=12)*(三跨两临近重点区段!$A:$A=D309),0))="已取消","已取消",INDEX(三跨两临近重点区段!$E:$E,MATCH(1,(MONTH(三跨两临近重点区段!$D:$D)=12)*(三跨两临近重点区段!$A:$A=D309)*(三跨两临近重点区段!$F:$F="现存区段"),0))),"")</f>
        <v/>
      </c>
      <c r="AH309" t="e">
        <f t="array" ref="AH309">INDEX(三跨两临近重点区段!$G:$G,MATCH(D309,三跨两临近重点区段!$A:$A,0))</f>
        <v>#N/A</v>
      </c>
      <c r="AI309" t="e">
        <f>INDEX(三跨两临近重点区段!$J:$J,MATCH(D309,三跨两临近重点区段!$A:$A,0))</f>
        <v>#N/A</v>
      </c>
    </row>
    <row r="310" ht="14.25" spans="1:35">
      <c r="A310" s="263" t="s">
        <v>150</v>
      </c>
      <c r="B310" s="264" t="s">
        <v>2576</v>
      </c>
      <c r="C310" s="263" t="s">
        <v>2180</v>
      </c>
      <c r="D310" s="263" t="s">
        <v>2609</v>
      </c>
      <c r="E310" s="265" t="s">
        <v>2378</v>
      </c>
      <c r="F310" s="264" t="s">
        <v>125</v>
      </c>
      <c r="G310" s="263" t="s">
        <v>837</v>
      </c>
      <c r="H310" s="263" t="s">
        <v>826</v>
      </c>
      <c r="I310" s="288"/>
      <c r="J310" s="196"/>
      <c r="K310" s="196"/>
      <c r="L310" s="196"/>
      <c r="M310" s="270"/>
      <c r="N310" s="270"/>
      <c r="O310" s="33"/>
      <c r="P310" s="107"/>
      <c r="Q310" s="279"/>
      <c r="R310" s="279"/>
      <c r="S310" s="278">
        <v>45457</v>
      </c>
      <c r="T310" s="279" t="s">
        <v>2117</v>
      </c>
      <c r="U310" s="268" t="str">
        <f t="array" ref="U310">IFERROR(IF(INDEX(三跨两临近重点区段!$F:$F,MATCH(1,(MONTH(三跨两临近重点区段!$D:$D)=7)*(三跨两临近重点区段!$A:$A=D310),0))="已取消","已取消",INDEX(三跨两临近重点区段!$D:$D,MATCH(1,(MONTH(三跨两临近重点区段!$D:$D)=7)*(三跨两临近重点区段!$A:$A=D310)*(三跨两临近重点区段!$F:$F="现存区段"),0))),"")</f>
        <v/>
      </c>
      <c r="V310" s="232" t="str">
        <f t="array" ref="V310">IFERROR(IF(INDEX(三跨两临近重点区段!$F:$F,MATCH(1,(MONTH(三跨两临近重点区段!$D:$D)=7)*(三跨两临近重点区段!$A:$A=D310),0))="已取消","已取消",INDEX(三跨两临近重点区段!$E:$E,MATCH(1,(MONTH(三跨两临近重点区段!$D:$D)=7)*(三跨两临近重点区段!$A:$A=D310)*(三跨两临近重点区段!$F:$F="现存区段"),0))),"")</f>
        <v/>
      </c>
      <c r="W310" s="268" t="str">
        <f t="array" ref="W310">IFERROR(IF(INDEX(三跨两临近重点区段!$F:$F,MATCH(1,(MONTH(三跨两临近重点区段!$D:$D)=8)*(三跨两临近重点区段!$A:$A=D310),0))="已取消","已取消",INDEX(三跨两临近重点区段!$D:$D,MATCH(1,(MONTH(三跨两临近重点区段!$D:$D)=8)*(三跨两临近重点区段!$A:$A=D310)*(三跨两临近重点区段!$F:$F="现存区段"),0))),"")</f>
        <v/>
      </c>
      <c r="X310" s="232" t="str">
        <f t="array" ref="X310">IFERROR(IF(INDEX(三跨两临近重点区段!$F:$F,MATCH(1,(MONTH(三跨两临近重点区段!$D:$D)=8)*(三跨两临近重点区段!$A:$A=D310),0))="已取消","已取消",INDEX(三跨两临近重点区段!$E:$E,MATCH(1,(MONTH(三跨两临近重点区段!$D:$D)=8)*(三跨两临近重点区段!$A:$A=D310)*(三跨两临近重点区段!$F:$F="现存区段"),0))),"")</f>
        <v/>
      </c>
      <c r="Y310" s="268" t="str">
        <f t="array" ref="Y310">IFERROR(IF(INDEX(三跨两临近重点区段!$F:$F,MATCH(1,(MONTH(三跨两临近重点区段!$D:$D)=9)*(三跨两临近重点区段!$A:$A=D310),0))="已取消","已取消",INDEX(三跨两临近重点区段!$D:$D,MATCH(1,(MONTH(三跨两临近重点区段!$D:$D)=9)*(三跨两临近重点区段!$A:$A=D310)*(三跨两临近重点区段!$F:$F="现存区段"),0))),"")</f>
        <v/>
      </c>
      <c r="Z310" s="232" t="str">
        <f t="array" ref="Z310">IFERROR(IF(INDEX(三跨两临近重点区段!$F:$F,MATCH(1,(MONTH(三跨两临近重点区段!$D:$D)=9)*(三跨两临近重点区段!$A:$A=D310),0))="已取消","已取消",INDEX(三跨两临近重点区段!$E:$E,MATCH(1,(MONTH(三跨两临近重点区段!$D:$D)=9)*(三跨两临近重点区段!$A:$A=D310)*(三跨两临近重点区段!$F:$F="现存区段"),0))),"")</f>
        <v/>
      </c>
      <c r="AA310" s="268" t="str">
        <f t="array" ref="AA310">IFERROR(IF(INDEX(三跨两临近重点区段!$F:$F,MATCH(1,(MONTH(三跨两临近重点区段!$D:$D)=10)*(三跨两临近重点区段!$A:$A=D310),0))="已取消","已取消",INDEX(三跨两临近重点区段!$D:$D,MATCH(1,(MONTH(三跨两临近重点区段!$D:$D)=10)*(三跨两临近重点区段!$A:$A=D310)*(三跨两临近重点区段!$F:$F="现存区段"),0))),"")</f>
        <v/>
      </c>
      <c r="AB310" s="72" t="str">
        <f t="array" ref="AB310">IFERROR(IF(INDEX(三跨两临近重点区段!$F:$F,MATCH(1,(MONTH(三跨两临近重点区段!$D:$D)=10)*(三跨两临近重点区段!$A:$A=D310),0))="已取消","已取消",INDEX(三跨两临近重点区段!$E:$E,MATCH(1,(MONTH(三跨两临近重点区段!$D:$D)=10)*(三跨两临近重点区段!$A:$A=D310)*(三跨两临近重点区段!$F:$F="现存区段"),0))),"")</f>
        <v/>
      </c>
      <c r="AC310" s="284" t="str">
        <f t="array" ref="AC310">IFERROR(IF(INDEX(三跨两临近重点区段!$F:$F,MATCH(1,(MONTH(三跨两临近重点区段!$D:$D)=11)*(三跨两临近重点区段!$A:$A=D310),0))="已取消","已取消",INDEX(三跨两临近重点区段!$D:$D,MATCH(1,(MONTH(三跨两临近重点区段!$D:$D)=11)*(三跨两临近重点区段!$A:$A=D310)*(三跨两临近重点区段!$F:$F="现存区段"),0))),"")</f>
        <v/>
      </c>
      <c r="AD310" s="72" t="str">
        <f t="array" ref="AD310">IFERROR(IF(INDEX(三跨两临近重点区段!$F:$F,MATCH(1,(MONTH(三跨两临近重点区段!$D:$D)=11)*(三跨两临近重点区段!$A:$A=D310),0))="已取消","已取消",INDEX(三跨两临近重点区段!$E:$E,MATCH(1,(MONTH(三跨两临近重点区段!$D:$D)=11)*(三跨两临近重点区段!$A:$A=D310)*(三跨两临近重点区段!$F:$F="现存区段"),0))),"")</f>
        <v/>
      </c>
      <c r="AE310" s="284" t="str">
        <f t="array" ref="AE310">IFERROR(IF(INDEX(三跨两临近重点区段!$F:$F,MATCH(1,(MONTH(三跨两临近重点区段!$D:$D)=12)*(三跨两临近重点区段!$A:$A=D310),0))="已取消","已取消",INDEX(三跨两临近重点区段!$D:$D,MATCH(1,(MONTH(三跨两临近重点区段!$D:$D)=12)*(三跨两临近重点区段!$A:$A=D310)*(三跨两临近重点区段!$F:$F="现存区段"),0))),"")</f>
        <v/>
      </c>
      <c r="AF310" s="72" t="str">
        <f t="array" ref="AF310">IFERROR(IF(INDEX(三跨两临近重点区段!$F:$F,MATCH(1,(MONTH(三跨两临近重点区段!$D:$D)=12)*(三跨两临近重点区段!$A:$A=D310),0))="已取消","已取消",INDEX(三跨两临近重点区段!$E:$E,MATCH(1,(MONTH(三跨两临近重点区段!$D:$D)=12)*(三跨两临近重点区段!$A:$A=D310)*(三跨两临近重点区段!$F:$F="现存区段"),0))),"")</f>
        <v/>
      </c>
      <c r="AH310" t="e">
        <f t="array" ref="AH310">INDEX(三跨两临近重点区段!$G:$G,MATCH(D310,三跨两临近重点区段!$A:$A,0))</f>
        <v>#N/A</v>
      </c>
      <c r="AI310" t="e">
        <f>INDEX(三跨两临近重点区段!$J:$J,MATCH(D310,三跨两临近重点区段!$A:$A,0))</f>
        <v>#N/A</v>
      </c>
    </row>
    <row r="311" ht="14.25" spans="1:35">
      <c r="A311" s="263" t="s">
        <v>150</v>
      </c>
      <c r="B311" s="264" t="s">
        <v>2576</v>
      </c>
      <c r="C311" s="263" t="s">
        <v>2384</v>
      </c>
      <c r="D311" s="263" t="s">
        <v>2610</v>
      </c>
      <c r="E311" s="265" t="s">
        <v>2378</v>
      </c>
      <c r="F311" s="264" t="s">
        <v>125</v>
      </c>
      <c r="G311" s="263" t="s">
        <v>837</v>
      </c>
      <c r="H311" s="263" t="s">
        <v>799</v>
      </c>
      <c r="I311" s="288"/>
      <c r="J311" s="196"/>
      <c r="K311" s="196"/>
      <c r="L311" s="196"/>
      <c r="M311" s="270"/>
      <c r="N311" s="270"/>
      <c r="O311" s="33"/>
      <c r="P311" s="107"/>
      <c r="Q311" s="279"/>
      <c r="R311" s="279"/>
      <c r="S311" s="278">
        <v>45457</v>
      </c>
      <c r="T311" s="279" t="s">
        <v>2117</v>
      </c>
      <c r="U311" s="268" t="str">
        <f t="array" ref="U311">IFERROR(IF(INDEX(三跨两临近重点区段!$F:$F,MATCH(1,(MONTH(三跨两临近重点区段!$D:$D)=7)*(三跨两临近重点区段!$A:$A=D311),0))="已取消","已取消",INDEX(三跨两临近重点区段!$D:$D,MATCH(1,(MONTH(三跨两临近重点区段!$D:$D)=7)*(三跨两临近重点区段!$A:$A=D311)*(三跨两临近重点区段!$F:$F="现存区段"),0))),"")</f>
        <v/>
      </c>
      <c r="V311" s="232" t="str">
        <f t="array" ref="V311">IFERROR(IF(INDEX(三跨两临近重点区段!$F:$F,MATCH(1,(MONTH(三跨两临近重点区段!$D:$D)=7)*(三跨两临近重点区段!$A:$A=D311),0))="已取消","已取消",INDEX(三跨两临近重点区段!$E:$E,MATCH(1,(MONTH(三跨两临近重点区段!$D:$D)=7)*(三跨两临近重点区段!$A:$A=D311)*(三跨两临近重点区段!$F:$F="现存区段"),0))),"")</f>
        <v/>
      </c>
      <c r="W311" s="268" t="str">
        <f t="array" ref="W311">IFERROR(IF(INDEX(三跨两临近重点区段!$F:$F,MATCH(1,(MONTH(三跨两临近重点区段!$D:$D)=8)*(三跨两临近重点区段!$A:$A=D311),0))="已取消","已取消",INDEX(三跨两临近重点区段!$D:$D,MATCH(1,(MONTH(三跨两临近重点区段!$D:$D)=8)*(三跨两临近重点区段!$A:$A=D311)*(三跨两临近重点区段!$F:$F="现存区段"),0))),"")</f>
        <v/>
      </c>
      <c r="X311" s="232" t="str">
        <f t="array" ref="X311">IFERROR(IF(INDEX(三跨两临近重点区段!$F:$F,MATCH(1,(MONTH(三跨两临近重点区段!$D:$D)=8)*(三跨两临近重点区段!$A:$A=D311),0))="已取消","已取消",INDEX(三跨两临近重点区段!$E:$E,MATCH(1,(MONTH(三跨两临近重点区段!$D:$D)=8)*(三跨两临近重点区段!$A:$A=D311)*(三跨两临近重点区段!$F:$F="现存区段"),0))),"")</f>
        <v/>
      </c>
      <c r="Y311" s="268" t="str">
        <f t="array" ref="Y311">IFERROR(IF(INDEX(三跨两临近重点区段!$F:$F,MATCH(1,(MONTH(三跨两临近重点区段!$D:$D)=9)*(三跨两临近重点区段!$A:$A=D311),0))="已取消","已取消",INDEX(三跨两临近重点区段!$D:$D,MATCH(1,(MONTH(三跨两临近重点区段!$D:$D)=9)*(三跨两临近重点区段!$A:$A=D311)*(三跨两临近重点区段!$F:$F="现存区段"),0))),"")</f>
        <v/>
      </c>
      <c r="Z311" s="232" t="str">
        <f t="array" ref="Z311">IFERROR(IF(INDEX(三跨两临近重点区段!$F:$F,MATCH(1,(MONTH(三跨两临近重点区段!$D:$D)=9)*(三跨两临近重点区段!$A:$A=D311),0))="已取消","已取消",INDEX(三跨两临近重点区段!$E:$E,MATCH(1,(MONTH(三跨两临近重点区段!$D:$D)=9)*(三跨两临近重点区段!$A:$A=D311)*(三跨两临近重点区段!$F:$F="现存区段"),0))),"")</f>
        <v/>
      </c>
      <c r="AA311" s="268" t="str">
        <f t="array" ref="AA311">IFERROR(IF(INDEX(三跨两临近重点区段!$F:$F,MATCH(1,(MONTH(三跨两临近重点区段!$D:$D)=10)*(三跨两临近重点区段!$A:$A=D311),0))="已取消","已取消",INDEX(三跨两临近重点区段!$D:$D,MATCH(1,(MONTH(三跨两临近重点区段!$D:$D)=10)*(三跨两临近重点区段!$A:$A=D311)*(三跨两临近重点区段!$F:$F="现存区段"),0))),"")</f>
        <v/>
      </c>
      <c r="AB311" s="72" t="str">
        <f t="array" ref="AB311">IFERROR(IF(INDEX(三跨两临近重点区段!$F:$F,MATCH(1,(MONTH(三跨两临近重点区段!$D:$D)=10)*(三跨两临近重点区段!$A:$A=D311),0))="已取消","已取消",INDEX(三跨两临近重点区段!$E:$E,MATCH(1,(MONTH(三跨两临近重点区段!$D:$D)=10)*(三跨两临近重点区段!$A:$A=D311)*(三跨两临近重点区段!$F:$F="现存区段"),0))),"")</f>
        <v/>
      </c>
      <c r="AC311" s="284" t="str">
        <f t="array" ref="AC311">IFERROR(IF(INDEX(三跨两临近重点区段!$F:$F,MATCH(1,(MONTH(三跨两临近重点区段!$D:$D)=11)*(三跨两临近重点区段!$A:$A=D311),0))="已取消","已取消",INDEX(三跨两临近重点区段!$D:$D,MATCH(1,(MONTH(三跨两临近重点区段!$D:$D)=11)*(三跨两临近重点区段!$A:$A=D311)*(三跨两临近重点区段!$F:$F="现存区段"),0))),"")</f>
        <v/>
      </c>
      <c r="AD311" s="72" t="str">
        <f t="array" ref="AD311">IFERROR(IF(INDEX(三跨两临近重点区段!$F:$F,MATCH(1,(MONTH(三跨两临近重点区段!$D:$D)=11)*(三跨两临近重点区段!$A:$A=D311),0))="已取消","已取消",INDEX(三跨两临近重点区段!$E:$E,MATCH(1,(MONTH(三跨两临近重点区段!$D:$D)=11)*(三跨两临近重点区段!$A:$A=D311)*(三跨两临近重点区段!$F:$F="现存区段"),0))),"")</f>
        <v/>
      </c>
      <c r="AE311" s="284" t="str">
        <f t="array" ref="AE311">IFERROR(IF(INDEX(三跨两临近重点区段!$F:$F,MATCH(1,(MONTH(三跨两临近重点区段!$D:$D)=12)*(三跨两临近重点区段!$A:$A=D311),0))="已取消","已取消",INDEX(三跨两临近重点区段!$D:$D,MATCH(1,(MONTH(三跨两临近重点区段!$D:$D)=12)*(三跨两临近重点区段!$A:$A=D311)*(三跨两临近重点区段!$F:$F="现存区段"),0))),"")</f>
        <v/>
      </c>
      <c r="AF311" s="72" t="str">
        <f t="array" ref="AF311">IFERROR(IF(INDEX(三跨两临近重点区段!$F:$F,MATCH(1,(MONTH(三跨两临近重点区段!$D:$D)=12)*(三跨两临近重点区段!$A:$A=D311),0))="已取消","已取消",INDEX(三跨两临近重点区段!$E:$E,MATCH(1,(MONTH(三跨两临近重点区段!$D:$D)=12)*(三跨两临近重点区段!$A:$A=D311)*(三跨两临近重点区段!$F:$F="现存区段"),0))),"")</f>
        <v/>
      </c>
      <c r="AH311" t="e">
        <f t="array" ref="AH311">INDEX(三跨两临近重点区段!$G:$G,MATCH(D311,三跨两临近重点区段!$A:$A,0))</f>
        <v>#N/A</v>
      </c>
      <c r="AI311" t="e">
        <f>INDEX(三跨两临近重点区段!$J:$J,MATCH(D311,三跨两临近重点区段!$A:$A,0))</f>
        <v>#N/A</v>
      </c>
    </row>
    <row r="312" ht="14.25" spans="1:35">
      <c r="A312" s="263" t="s">
        <v>150</v>
      </c>
      <c r="B312" s="264" t="s">
        <v>2603</v>
      </c>
      <c r="C312" s="263" t="s">
        <v>2428</v>
      </c>
      <c r="D312" s="263" t="s">
        <v>2611</v>
      </c>
      <c r="E312" s="265" t="s">
        <v>2142</v>
      </c>
      <c r="F312" s="264" t="s">
        <v>125</v>
      </c>
      <c r="G312" s="263" t="s">
        <v>2143</v>
      </c>
      <c r="H312" s="263" t="s">
        <v>564</v>
      </c>
      <c r="I312" s="288"/>
      <c r="J312" s="196"/>
      <c r="K312" s="196"/>
      <c r="L312" s="196"/>
      <c r="M312" s="270"/>
      <c r="N312" s="270"/>
      <c r="O312" s="33"/>
      <c r="P312" s="107"/>
      <c r="Q312" s="279"/>
      <c r="R312" s="279"/>
      <c r="S312" s="278">
        <v>45456</v>
      </c>
      <c r="T312" s="279" t="s">
        <v>2117</v>
      </c>
      <c r="U312" s="268" t="str">
        <f t="array" ref="U312">IFERROR(IF(INDEX(三跨两临近重点区段!$F:$F,MATCH(1,(MONTH(三跨两临近重点区段!$D:$D)=7)*(三跨两临近重点区段!$A:$A=D312),0))="已取消","已取消",INDEX(三跨两临近重点区段!$D:$D,MATCH(1,(MONTH(三跨两临近重点区段!$D:$D)=7)*(三跨两临近重点区段!$A:$A=D312)*(三跨两临近重点区段!$F:$F="现存区段"),0))),"")</f>
        <v/>
      </c>
      <c r="V312" s="232" t="str">
        <f t="array" ref="V312">IFERROR(IF(INDEX(三跨两临近重点区段!$F:$F,MATCH(1,(MONTH(三跨两临近重点区段!$D:$D)=7)*(三跨两临近重点区段!$A:$A=D312),0))="已取消","已取消",INDEX(三跨两临近重点区段!$E:$E,MATCH(1,(MONTH(三跨两临近重点区段!$D:$D)=7)*(三跨两临近重点区段!$A:$A=D312)*(三跨两临近重点区段!$F:$F="现存区段"),0))),"")</f>
        <v/>
      </c>
      <c r="W312" s="268" t="str">
        <f t="array" ref="W312">IFERROR(IF(INDEX(三跨两临近重点区段!$F:$F,MATCH(1,(MONTH(三跨两临近重点区段!$D:$D)=8)*(三跨两临近重点区段!$A:$A=D312),0))="已取消","已取消",INDEX(三跨两临近重点区段!$D:$D,MATCH(1,(MONTH(三跨两临近重点区段!$D:$D)=8)*(三跨两临近重点区段!$A:$A=D312)*(三跨两临近重点区段!$F:$F="现存区段"),0))),"")</f>
        <v/>
      </c>
      <c r="X312" s="232" t="str">
        <f t="array" ref="X312">IFERROR(IF(INDEX(三跨两临近重点区段!$F:$F,MATCH(1,(MONTH(三跨两临近重点区段!$D:$D)=8)*(三跨两临近重点区段!$A:$A=D312),0))="已取消","已取消",INDEX(三跨两临近重点区段!$E:$E,MATCH(1,(MONTH(三跨两临近重点区段!$D:$D)=8)*(三跨两临近重点区段!$A:$A=D312)*(三跨两临近重点区段!$F:$F="现存区段"),0))),"")</f>
        <v/>
      </c>
      <c r="Y312" s="268" t="str">
        <f t="array" ref="Y312">IFERROR(IF(INDEX(三跨两临近重点区段!$F:$F,MATCH(1,(MONTH(三跨两临近重点区段!$D:$D)=9)*(三跨两临近重点区段!$A:$A=D312),0))="已取消","已取消",INDEX(三跨两临近重点区段!$D:$D,MATCH(1,(MONTH(三跨两临近重点区段!$D:$D)=9)*(三跨两临近重点区段!$A:$A=D312)*(三跨两临近重点区段!$F:$F="现存区段"),0))),"")</f>
        <v/>
      </c>
      <c r="Z312" s="232" t="str">
        <f t="array" ref="Z312">IFERROR(IF(INDEX(三跨两临近重点区段!$F:$F,MATCH(1,(MONTH(三跨两临近重点区段!$D:$D)=9)*(三跨两临近重点区段!$A:$A=D312),0))="已取消","已取消",INDEX(三跨两临近重点区段!$E:$E,MATCH(1,(MONTH(三跨两临近重点区段!$D:$D)=9)*(三跨两临近重点区段!$A:$A=D312)*(三跨两临近重点区段!$F:$F="现存区段"),0))),"")</f>
        <v/>
      </c>
      <c r="AA312" s="268" t="str">
        <f t="array" ref="AA312">IFERROR(IF(INDEX(三跨两临近重点区段!$F:$F,MATCH(1,(MONTH(三跨两临近重点区段!$D:$D)=10)*(三跨两临近重点区段!$A:$A=D312),0))="已取消","已取消",INDEX(三跨两临近重点区段!$D:$D,MATCH(1,(MONTH(三跨两临近重点区段!$D:$D)=10)*(三跨两临近重点区段!$A:$A=D312)*(三跨两临近重点区段!$F:$F="现存区段"),0))),"")</f>
        <v/>
      </c>
      <c r="AB312" s="72" t="str">
        <f t="array" ref="AB312">IFERROR(IF(INDEX(三跨两临近重点区段!$F:$F,MATCH(1,(MONTH(三跨两临近重点区段!$D:$D)=10)*(三跨两临近重点区段!$A:$A=D312),0))="已取消","已取消",INDEX(三跨两临近重点区段!$E:$E,MATCH(1,(MONTH(三跨两临近重点区段!$D:$D)=10)*(三跨两临近重点区段!$A:$A=D312)*(三跨两临近重点区段!$F:$F="现存区段"),0))),"")</f>
        <v/>
      </c>
      <c r="AC312" s="284" t="str">
        <f t="array" ref="AC312">IFERROR(IF(INDEX(三跨两临近重点区段!$F:$F,MATCH(1,(MONTH(三跨两临近重点区段!$D:$D)=11)*(三跨两临近重点区段!$A:$A=D312),0))="已取消","已取消",INDEX(三跨两临近重点区段!$D:$D,MATCH(1,(MONTH(三跨两临近重点区段!$D:$D)=11)*(三跨两临近重点区段!$A:$A=D312)*(三跨两临近重点区段!$F:$F="现存区段"),0))),"")</f>
        <v/>
      </c>
      <c r="AD312" s="72" t="str">
        <f t="array" ref="AD312">IFERROR(IF(INDEX(三跨两临近重点区段!$F:$F,MATCH(1,(MONTH(三跨两临近重点区段!$D:$D)=11)*(三跨两临近重点区段!$A:$A=D312),0))="已取消","已取消",INDEX(三跨两临近重点区段!$E:$E,MATCH(1,(MONTH(三跨两临近重点区段!$D:$D)=11)*(三跨两临近重点区段!$A:$A=D312)*(三跨两临近重点区段!$F:$F="现存区段"),0))),"")</f>
        <v/>
      </c>
      <c r="AE312" s="284" t="str">
        <f t="array" ref="AE312">IFERROR(IF(INDEX(三跨两临近重点区段!$F:$F,MATCH(1,(MONTH(三跨两临近重点区段!$D:$D)=12)*(三跨两临近重点区段!$A:$A=D312),0))="已取消","已取消",INDEX(三跨两临近重点区段!$D:$D,MATCH(1,(MONTH(三跨两临近重点区段!$D:$D)=12)*(三跨两临近重点区段!$A:$A=D312)*(三跨两临近重点区段!$F:$F="现存区段"),0))),"")</f>
        <v/>
      </c>
      <c r="AF312" s="72" t="str">
        <f t="array" ref="AF312">IFERROR(IF(INDEX(三跨两临近重点区段!$F:$F,MATCH(1,(MONTH(三跨两临近重点区段!$D:$D)=12)*(三跨两临近重点区段!$A:$A=D312),0))="已取消","已取消",INDEX(三跨两临近重点区段!$E:$E,MATCH(1,(MONTH(三跨两临近重点区段!$D:$D)=12)*(三跨两临近重点区段!$A:$A=D312)*(三跨两临近重点区段!$F:$F="现存区段"),0))),"")</f>
        <v/>
      </c>
      <c r="AH312" t="e">
        <f t="array" ref="AH312">INDEX(三跨两临近重点区段!$G:$G,MATCH(D312,三跨两临近重点区段!$A:$A,0))</f>
        <v>#N/A</v>
      </c>
      <c r="AI312" t="e">
        <f>INDEX(三跨两临近重点区段!$J:$J,MATCH(D312,三跨两临近重点区段!$A:$A,0))</f>
        <v>#N/A</v>
      </c>
    </row>
    <row r="313" ht="14.25" spans="1:35">
      <c r="A313" s="263" t="s">
        <v>363</v>
      </c>
      <c r="B313" s="264" t="s">
        <v>2612</v>
      </c>
      <c r="C313" s="263" t="s">
        <v>2187</v>
      </c>
      <c r="D313" s="263" t="s">
        <v>2613</v>
      </c>
      <c r="E313" s="265" t="s">
        <v>2142</v>
      </c>
      <c r="F313" s="264" t="s">
        <v>125</v>
      </c>
      <c r="G313" s="263" t="s">
        <v>2143</v>
      </c>
      <c r="H313" s="263" t="s">
        <v>620</v>
      </c>
      <c r="I313" s="288"/>
      <c r="J313" s="196"/>
      <c r="K313" s="196"/>
      <c r="L313" s="196"/>
      <c r="M313" s="270"/>
      <c r="N313" s="270"/>
      <c r="O313" s="33"/>
      <c r="P313" s="107"/>
      <c r="Q313" s="279"/>
      <c r="R313" s="279"/>
      <c r="S313" s="278">
        <v>45456</v>
      </c>
      <c r="T313" s="279" t="s">
        <v>2117</v>
      </c>
      <c r="U313" s="268" t="str">
        <f t="array" ref="U313">IFERROR(IF(INDEX(三跨两临近重点区段!$F:$F,MATCH(1,(MONTH(三跨两临近重点区段!$D:$D)=7)*(三跨两临近重点区段!$A:$A=D313),0))="已取消","已取消",INDEX(三跨两临近重点区段!$D:$D,MATCH(1,(MONTH(三跨两临近重点区段!$D:$D)=7)*(三跨两临近重点区段!$A:$A=D313)*(三跨两临近重点区段!$F:$F="现存区段"),0))),"")</f>
        <v/>
      </c>
      <c r="V313" s="232" t="str">
        <f t="array" ref="V313">IFERROR(IF(INDEX(三跨两临近重点区段!$F:$F,MATCH(1,(MONTH(三跨两临近重点区段!$D:$D)=7)*(三跨两临近重点区段!$A:$A=D313),0))="已取消","已取消",INDEX(三跨两临近重点区段!$E:$E,MATCH(1,(MONTH(三跨两临近重点区段!$D:$D)=7)*(三跨两临近重点区段!$A:$A=D313)*(三跨两临近重点区段!$F:$F="现存区段"),0))),"")</f>
        <v/>
      </c>
      <c r="W313" s="268" t="str">
        <f t="array" ref="W313">IFERROR(IF(INDEX(三跨两临近重点区段!$F:$F,MATCH(1,(MONTH(三跨两临近重点区段!$D:$D)=8)*(三跨两临近重点区段!$A:$A=D313),0))="已取消","已取消",INDEX(三跨两临近重点区段!$D:$D,MATCH(1,(MONTH(三跨两临近重点区段!$D:$D)=8)*(三跨两临近重点区段!$A:$A=D313)*(三跨两临近重点区段!$F:$F="现存区段"),0))),"")</f>
        <v/>
      </c>
      <c r="X313" s="232" t="str">
        <f t="array" ref="X313">IFERROR(IF(INDEX(三跨两临近重点区段!$F:$F,MATCH(1,(MONTH(三跨两临近重点区段!$D:$D)=8)*(三跨两临近重点区段!$A:$A=D313),0))="已取消","已取消",INDEX(三跨两临近重点区段!$E:$E,MATCH(1,(MONTH(三跨两临近重点区段!$D:$D)=8)*(三跨两临近重点区段!$A:$A=D313)*(三跨两临近重点区段!$F:$F="现存区段"),0))),"")</f>
        <v/>
      </c>
      <c r="Y313" s="268" t="str">
        <f t="array" ref="Y313">IFERROR(IF(INDEX(三跨两临近重点区段!$F:$F,MATCH(1,(MONTH(三跨两临近重点区段!$D:$D)=9)*(三跨两临近重点区段!$A:$A=D313),0))="已取消","已取消",INDEX(三跨两临近重点区段!$D:$D,MATCH(1,(MONTH(三跨两临近重点区段!$D:$D)=9)*(三跨两临近重点区段!$A:$A=D313)*(三跨两临近重点区段!$F:$F="现存区段"),0))),"")</f>
        <v/>
      </c>
      <c r="Z313" s="232" t="str">
        <f t="array" ref="Z313">IFERROR(IF(INDEX(三跨两临近重点区段!$F:$F,MATCH(1,(MONTH(三跨两临近重点区段!$D:$D)=9)*(三跨两临近重点区段!$A:$A=D313),0))="已取消","已取消",INDEX(三跨两临近重点区段!$E:$E,MATCH(1,(MONTH(三跨两临近重点区段!$D:$D)=9)*(三跨两临近重点区段!$A:$A=D313)*(三跨两临近重点区段!$F:$F="现存区段"),0))),"")</f>
        <v/>
      </c>
      <c r="AA313" s="268" t="str">
        <f t="array" ref="AA313">IFERROR(IF(INDEX(三跨两临近重点区段!$F:$F,MATCH(1,(MONTH(三跨两临近重点区段!$D:$D)=10)*(三跨两临近重点区段!$A:$A=D313),0))="已取消","已取消",INDEX(三跨两临近重点区段!$D:$D,MATCH(1,(MONTH(三跨两临近重点区段!$D:$D)=10)*(三跨两临近重点区段!$A:$A=D313)*(三跨两临近重点区段!$F:$F="现存区段"),0))),"")</f>
        <v/>
      </c>
      <c r="AB313" s="72" t="str">
        <f t="array" ref="AB313">IFERROR(IF(INDEX(三跨两临近重点区段!$F:$F,MATCH(1,(MONTH(三跨两临近重点区段!$D:$D)=10)*(三跨两临近重点区段!$A:$A=D313),0))="已取消","已取消",INDEX(三跨两临近重点区段!$E:$E,MATCH(1,(MONTH(三跨两临近重点区段!$D:$D)=10)*(三跨两临近重点区段!$A:$A=D313)*(三跨两临近重点区段!$F:$F="现存区段"),0))),"")</f>
        <v/>
      </c>
      <c r="AC313" s="284" t="str">
        <f t="array" ref="AC313">IFERROR(IF(INDEX(三跨两临近重点区段!$F:$F,MATCH(1,(MONTH(三跨两临近重点区段!$D:$D)=11)*(三跨两临近重点区段!$A:$A=D313),0))="已取消","已取消",INDEX(三跨两临近重点区段!$D:$D,MATCH(1,(MONTH(三跨两临近重点区段!$D:$D)=11)*(三跨两临近重点区段!$A:$A=D313)*(三跨两临近重点区段!$F:$F="现存区段"),0))),"")</f>
        <v/>
      </c>
      <c r="AD313" s="72" t="str">
        <f t="array" ref="AD313">IFERROR(IF(INDEX(三跨两临近重点区段!$F:$F,MATCH(1,(MONTH(三跨两临近重点区段!$D:$D)=11)*(三跨两临近重点区段!$A:$A=D313),0))="已取消","已取消",INDEX(三跨两临近重点区段!$E:$E,MATCH(1,(MONTH(三跨两临近重点区段!$D:$D)=11)*(三跨两临近重点区段!$A:$A=D313)*(三跨两临近重点区段!$F:$F="现存区段"),0))),"")</f>
        <v/>
      </c>
      <c r="AE313" s="284" t="str">
        <f t="array" ref="AE313">IFERROR(IF(INDEX(三跨两临近重点区段!$F:$F,MATCH(1,(MONTH(三跨两临近重点区段!$D:$D)=12)*(三跨两临近重点区段!$A:$A=D313),0))="已取消","已取消",INDEX(三跨两临近重点区段!$D:$D,MATCH(1,(MONTH(三跨两临近重点区段!$D:$D)=12)*(三跨两临近重点区段!$A:$A=D313)*(三跨两临近重点区段!$F:$F="现存区段"),0))),"")</f>
        <v/>
      </c>
      <c r="AF313" s="72" t="str">
        <f t="array" ref="AF313">IFERROR(IF(INDEX(三跨两临近重点区段!$F:$F,MATCH(1,(MONTH(三跨两临近重点区段!$D:$D)=12)*(三跨两临近重点区段!$A:$A=D313),0))="已取消","已取消",INDEX(三跨两临近重点区段!$E:$E,MATCH(1,(MONTH(三跨两临近重点区段!$D:$D)=12)*(三跨两临近重点区段!$A:$A=D313)*(三跨两临近重点区段!$F:$F="现存区段"),0))),"")</f>
        <v/>
      </c>
      <c r="AH313" t="e">
        <f t="array" ref="AH313">INDEX(三跨两临近重点区段!$G:$G,MATCH(D313,三跨两临近重点区段!$A:$A,0))</f>
        <v>#N/A</v>
      </c>
      <c r="AI313" t="e">
        <f>INDEX(三跨两临近重点区段!$J:$J,MATCH(D313,三跨两临近重点区段!$A:$A,0))</f>
        <v>#N/A</v>
      </c>
    </row>
    <row r="314" ht="14.25" spans="1:35">
      <c r="A314" s="263" t="s">
        <v>150</v>
      </c>
      <c r="B314" s="264" t="s">
        <v>2614</v>
      </c>
      <c r="C314" s="263" t="s">
        <v>2269</v>
      </c>
      <c r="D314" s="263" t="s">
        <v>2615</v>
      </c>
      <c r="E314" s="265" t="s">
        <v>2142</v>
      </c>
      <c r="F314" s="264" t="s">
        <v>125</v>
      </c>
      <c r="G314" s="263" t="s">
        <v>2143</v>
      </c>
      <c r="H314" s="263" t="s">
        <v>543</v>
      </c>
      <c r="I314" s="288"/>
      <c r="J314" s="196"/>
      <c r="K314" s="196"/>
      <c r="L314" s="196"/>
      <c r="M314" s="270"/>
      <c r="N314" s="270"/>
      <c r="O314" s="33"/>
      <c r="P314" s="107"/>
      <c r="Q314" s="279"/>
      <c r="R314" s="279"/>
      <c r="S314" s="278">
        <v>45456</v>
      </c>
      <c r="T314" s="279" t="s">
        <v>2117</v>
      </c>
      <c r="U314" s="268" t="str">
        <f t="array" ref="U314">IFERROR(IF(INDEX(三跨两临近重点区段!$F:$F,MATCH(1,(MONTH(三跨两临近重点区段!$D:$D)=7)*(三跨两临近重点区段!$A:$A=D314),0))="已取消","已取消",INDEX(三跨两临近重点区段!$D:$D,MATCH(1,(MONTH(三跨两临近重点区段!$D:$D)=7)*(三跨两临近重点区段!$A:$A=D314)*(三跨两临近重点区段!$F:$F="现存区段"),0))),"")</f>
        <v/>
      </c>
      <c r="V314" s="232" t="str">
        <f t="array" ref="V314">IFERROR(IF(INDEX(三跨两临近重点区段!$F:$F,MATCH(1,(MONTH(三跨两临近重点区段!$D:$D)=7)*(三跨两临近重点区段!$A:$A=D314),0))="已取消","已取消",INDEX(三跨两临近重点区段!$E:$E,MATCH(1,(MONTH(三跨两临近重点区段!$D:$D)=7)*(三跨两临近重点区段!$A:$A=D314)*(三跨两临近重点区段!$F:$F="现存区段"),0))),"")</f>
        <v/>
      </c>
      <c r="W314" s="268" t="str">
        <f t="array" ref="W314">IFERROR(IF(INDEX(三跨两临近重点区段!$F:$F,MATCH(1,(MONTH(三跨两临近重点区段!$D:$D)=8)*(三跨两临近重点区段!$A:$A=D314),0))="已取消","已取消",INDEX(三跨两临近重点区段!$D:$D,MATCH(1,(MONTH(三跨两临近重点区段!$D:$D)=8)*(三跨两临近重点区段!$A:$A=D314)*(三跨两临近重点区段!$F:$F="现存区段"),0))),"")</f>
        <v/>
      </c>
      <c r="X314" s="232" t="str">
        <f t="array" ref="X314">IFERROR(IF(INDEX(三跨两临近重点区段!$F:$F,MATCH(1,(MONTH(三跨两临近重点区段!$D:$D)=8)*(三跨两临近重点区段!$A:$A=D314),0))="已取消","已取消",INDEX(三跨两临近重点区段!$E:$E,MATCH(1,(MONTH(三跨两临近重点区段!$D:$D)=8)*(三跨两临近重点区段!$A:$A=D314)*(三跨两临近重点区段!$F:$F="现存区段"),0))),"")</f>
        <v/>
      </c>
      <c r="Y314" s="268" t="str">
        <f t="array" ref="Y314">IFERROR(IF(INDEX(三跨两临近重点区段!$F:$F,MATCH(1,(MONTH(三跨两临近重点区段!$D:$D)=9)*(三跨两临近重点区段!$A:$A=D314),0))="已取消","已取消",INDEX(三跨两临近重点区段!$D:$D,MATCH(1,(MONTH(三跨两临近重点区段!$D:$D)=9)*(三跨两临近重点区段!$A:$A=D314)*(三跨两临近重点区段!$F:$F="现存区段"),0))),"")</f>
        <v/>
      </c>
      <c r="Z314" s="232" t="str">
        <f t="array" ref="Z314">IFERROR(IF(INDEX(三跨两临近重点区段!$F:$F,MATCH(1,(MONTH(三跨两临近重点区段!$D:$D)=9)*(三跨两临近重点区段!$A:$A=D314),0))="已取消","已取消",INDEX(三跨两临近重点区段!$E:$E,MATCH(1,(MONTH(三跨两临近重点区段!$D:$D)=9)*(三跨两临近重点区段!$A:$A=D314)*(三跨两临近重点区段!$F:$F="现存区段"),0))),"")</f>
        <v/>
      </c>
      <c r="AA314" s="268" t="str">
        <f t="array" ref="AA314">IFERROR(IF(INDEX(三跨两临近重点区段!$F:$F,MATCH(1,(MONTH(三跨两临近重点区段!$D:$D)=10)*(三跨两临近重点区段!$A:$A=D314),0))="已取消","已取消",INDEX(三跨两临近重点区段!$D:$D,MATCH(1,(MONTH(三跨两临近重点区段!$D:$D)=10)*(三跨两临近重点区段!$A:$A=D314)*(三跨两临近重点区段!$F:$F="现存区段"),0))),"")</f>
        <v/>
      </c>
      <c r="AB314" s="72" t="str">
        <f t="array" ref="AB314">IFERROR(IF(INDEX(三跨两临近重点区段!$F:$F,MATCH(1,(MONTH(三跨两临近重点区段!$D:$D)=10)*(三跨两临近重点区段!$A:$A=D314),0))="已取消","已取消",INDEX(三跨两临近重点区段!$E:$E,MATCH(1,(MONTH(三跨两临近重点区段!$D:$D)=10)*(三跨两临近重点区段!$A:$A=D314)*(三跨两临近重点区段!$F:$F="现存区段"),0))),"")</f>
        <v/>
      </c>
      <c r="AC314" s="284" t="str">
        <f t="array" ref="AC314">IFERROR(IF(INDEX(三跨两临近重点区段!$F:$F,MATCH(1,(MONTH(三跨两临近重点区段!$D:$D)=11)*(三跨两临近重点区段!$A:$A=D314),0))="已取消","已取消",INDEX(三跨两临近重点区段!$D:$D,MATCH(1,(MONTH(三跨两临近重点区段!$D:$D)=11)*(三跨两临近重点区段!$A:$A=D314)*(三跨两临近重点区段!$F:$F="现存区段"),0))),"")</f>
        <v/>
      </c>
      <c r="AD314" s="72" t="str">
        <f t="array" ref="AD314">IFERROR(IF(INDEX(三跨两临近重点区段!$F:$F,MATCH(1,(MONTH(三跨两临近重点区段!$D:$D)=11)*(三跨两临近重点区段!$A:$A=D314),0))="已取消","已取消",INDEX(三跨两临近重点区段!$E:$E,MATCH(1,(MONTH(三跨两临近重点区段!$D:$D)=11)*(三跨两临近重点区段!$A:$A=D314)*(三跨两临近重点区段!$F:$F="现存区段"),0))),"")</f>
        <v/>
      </c>
      <c r="AE314" s="284" t="str">
        <f t="array" ref="AE314">IFERROR(IF(INDEX(三跨两临近重点区段!$F:$F,MATCH(1,(MONTH(三跨两临近重点区段!$D:$D)=12)*(三跨两临近重点区段!$A:$A=D314),0))="已取消","已取消",INDEX(三跨两临近重点区段!$D:$D,MATCH(1,(MONTH(三跨两临近重点区段!$D:$D)=12)*(三跨两临近重点区段!$A:$A=D314)*(三跨两临近重点区段!$F:$F="现存区段"),0))),"")</f>
        <v/>
      </c>
      <c r="AF314" s="72" t="str">
        <f t="array" ref="AF314">IFERROR(IF(INDEX(三跨两临近重点区段!$F:$F,MATCH(1,(MONTH(三跨两临近重点区段!$D:$D)=12)*(三跨两临近重点区段!$A:$A=D314),0))="已取消","已取消",INDEX(三跨两临近重点区段!$E:$E,MATCH(1,(MONTH(三跨两临近重点区段!$D:$D)=12)*(三跨两临近重点区段!$A:$A=D314)*(三跨两临近重点区段!$F:$F="现存区段"),0))),"")</f>
        <v/>
      </c>
      <c r="AH314" t="e">
        <f t="array" ref="AH314">INDEX(三跨两临近重点区段!$G:$G,MATCH(D314,三跨两临近重点区段!$A:$A,0))</f>
        <v>#N/A</v>
      </c>
      <c r="AI314" t="e">
        <f>INDEX(三跨两临近重点区段!$J:$J,MATCH(D314,三跨两临近重点区段!$A:$A,0))</f>
        <v>#N/A</v>
      </c>
    </row>
    <row r="315" ht="14.25" spans="1:35">
      <c r="A315" s="263" t="s">
        <v>150</v>
      </c>
      <c r="B315" s="264" t="s">
        <v>2614</v>
      </c>
      <c r="C315" s="263" t="s">
        <v>2269</v>
      </c>
      <c r="D315" s="263" t="s">
        <v>2616</v>
      </c>
      <c r="E315" s="265" t="s">
        <v>2142</v>
      </c>
      <c r="F315" s="264" t="s">
        <v>125</v>
      </c>
      <c r="G315" s="263" t="s">
        <v>2143</v>
      </c>
      <c r="H315" s="263" t="s">
        <v>543</v>
      </c>
      <c r="I315" s="288"/>
      <c r="J315" s="196"/>
      <c r="K315" s="196"/>
      <c r="L315" s="196"/>
      <c r="M315" s="270"/>
      <c r="N315" s="270"/>
      <c r="O315" s="33"/>
      <c r="P315" s="107"/>
      <c r="Q315" s="279"/>
      <c r="R315" s="279"/>
      <c r="S315" s="278">
        <v>45456</v>
      </c>
      <c r="T315" s="279" t="s">
        <v>2117</v>
      </c>
      <c r="U315" s="268" t="str">
        <f t="array" ref="U315">IFERROR(IF(INDEX(三跨两临近重点区段!$F:$F,MATCH(1,(MONTH(三跨两临近重点区段!$D:$D)=7)*(三跨两临近重点区段!$A:$A=D315),0))="已取消","已取消",INDEX(三跨两临近重点区段!$D:$D,MATCH(1,(MONTH(三跨两临近重点区段!$D:$D)=7)*(三跨两临近重点区段!$A:$A=D315)*(三跨两临近重点区段!$F:$F="现存区段"),0))),"")</f>
        <v/>
      </c>
      <c r="V315" s="232" t="str">
        <f t="array" ref="V315">IFERROR(IF(INDEX(三跨两临近重点区段!$F:$F,MATCH(1,(MONTH(三跨两临近重点区段!$D:$D)=7)*(三跨两临近重点区段!$A:$A=D315),0))="已取消","已取消",INDEX(三跨两临近重点区段!$E:$E,MATCH(1,(MONTH(三跨两临近重点区段!$D:$D)=7)*(三跨两临近重点区段!$A:$A=D315)*(三跨两临近重点区段!$F:$F="现存区段"),0))),"")</f>
        <v/>
      </c>
      <c r="W315" s="268" t="str">
        <f t="array" ref="W315">IFERROR(IF(INDEX(三跨两临近重点区段!$F:$F,MATCH(1,(MONTH(三跨两临近重点区段!$D:$D)=8)*(三跨两临近重点区段!$A:$A=D315),0))="已取消","已取消",INDEX(三跨两临近重点区段!$D:$D,MATCH(1,(MONTH(三跨两临近重点区段!$D:$D)=8)*(三跨两临近重点区段!$A:$A=D315)*(三跨两临近重点区段!$F:$F="现存区段"),0))),"")</f>
        <v/>
      </c>
      <c r="X315" s="232" t="str">
        <f t="array" ref="X315">IFERROR(IF(INDEX(三跨两临近重点区段!$F:$F,MATCH(1,(MONTH(三跨两临近重点区段!$D:$D)=8)*(三跨两临近重点区段!$A:$A=D315),0))="已取消","已取消",INDEX(三跨两临近重点区段!$E:$E,MATCH(1,(MONTH(三跨两临近重点区段!$D:$D)=8)*(三跨两临近重点区段!$A:$A=D315)*(三跨两临近重点区段!$F:$F="现存区段"),0))),"")</f>
        <v/>
      </c>
      <c r="Y315" s="268" t="str">
        <f t="array" ref="Y315">IFERROR(IF(INDEX(三跨两临近重点区段!$F:$F,MATCH(1,(MONTH(三跨两临近重点区段!$D:$D)=9)*(三跨两临近重点区段!$A:$A=D315),0))="已取消","已取消",INDEX(三跨两临近重点区段!$D:$D,MATCH(1,(MONTH(三跨两临近重点区段!$D:$D)=9)*(三跨两临近重点区段!$A:$A=D315)*(三跨两临近重点区段!$F:$F="现存区段"),0))),"")</f>
        <v/>
      </c>
      <c r="Z315" s="232" t="str">
        <f t="array" ref="Z315">IFERROR(IF(INDEX(三跨两临近重点区段!$F:$F,MATCH(1,(MONTH(三跨两临近重点区段!$D:$D)=9)*(三跨两临近重点区段!$A:$A=D315),0))="已取消","已取消",INDEX(三跨两临近重点区段!$E:$E,MATCH(1,(MONTH(三跨两临近重点区段!$D:$D)=9)*(三跨两临近重点区段!$A:$A=D315)*(三跨两临近重点区段!$F:$F="现存区段"),0))),"")</f>
        <v/>
      </c>
      <c r="AA315" s="268" t="str">
        <f t="array" ref="AA315">IFERROR(IF(INDEX(三跨两临近重点区段!$F:$F,MATCH(1,(MONTH(三跨两临近重点区段!$D:$D)=10)*(三跨两临近重点区段!$A:$A=D315),0))="已取消","已取消",INDEX(三跨两临近重点区段!$D:$D,MATCH(1,(MONTH(三跨两临近重点区段!$D:$D)=10)*(三跨两临近重点区段!$A:$A=D315)*(三跨两临近重点区段!$F:$F="现存区段"),0))),"")</f>
        <v/>
      </c>
      <c r="AB315" s="72" t="str">
        <f t="array" ref="AB315">IFERROR(IF(INDEX(三跨两临近重点区段!$F:$F,MATCH(1,(MONTH(三跨两临近重点区段!$D:$D)=10)*(三跨两临近重点区段!$A:$A=D315),0))="已取消","已取消",INDEX(三跨两临近重点区段!$E:$E,MATCH(1,(MONTH(三跨两临近重点区段!$D:$D)=10)*(三跨两临近重点区段!$A:$A=D315)*(三跨两临近重点区段!$F:$F="现存区段"),0))),"")</f>
        <v/>
      </c>
      <c r="AC315" s="284" t="str">
        <f t="array" ref="AC315">IFERROR(IF(INDEX(三跨两临近重点区段!$F:$F,MATCH(1,(MONTH(三跨两临近重点区段!$D:$D)=11)*(三跨两临近重点区段!$A:$A=D315),0))="已取消","已取消",INDEX(三跨两临近重点区段!$D:$D,MATCH(1,(MONTH(三跨两临近重点区段!$D:$D)=11)*(三跨两临近重点区段!$A:$A=D315)*(三跨两临近重点区段!$F:$F="现存区段"),0))),"")</f>
        <v/>
      </c>
      <c r="AD315" s="72" t="str">
        <f t="array" ref="AD315">IFERROR(IF(INDEX(三跨两临近重点区段!$F:$F,MATCH(1,(MONTH(三跨两临近重点区段!$D:$D)=11)*(三跨两临近重点区段!$A:$A=D315),0))="已取消","已取消",INDEX(三跨两临近重点区段!$E:$E,MATCH(1,(MONTH(三跨两临近重点区段!$D:$D)=11)*(三跨两临近重点区段!$A:$A=D315)*(三跨两临近重点区段!$F:$F="现存区段"),0))),"")</f>
        <v/>
      </c>
      <c r="AE315" s="284" t="str">
        <f t="array" ref="AE315">IFERROR(IF(INDEX(三跨两临近重点区段!$F:$F,MATCH(1,(MONTH(三跨两临近重点区段!$D:$D)=12)*(三跨两临近重点区段!$A:$A=D315),0))="已取消","已取消",INDEX(三跨两临近重点区段!$D:$D,MATCH(1,(MONTH(三跨两临近重点区段!$D:$D)=12)*(三跨两临近重点区段!$A:$A=D315)*(三跨两临近重点区段!$F:$F="现存区段"),0))),"")</f>
        <v/>
      </c>
      <c r="AF315" s="72" t="str">
        <f t="array" ref="AF315">IFERROR(IF(INDEX(三跨两临近重点区段!$F:$F,MATCH(1,(MONTH(三跨两临近重点区段!$D:$D)=12)*(三跨两临近重点区段!$A:$A=D315),0))="已取消","已取消",INDEX(三跨两临近重点区段!$E:$E,MATCH(1,(MONTH(三跨两临近重点区段!$D:$D)=12)*(三跨两临近重点区段!$A:$A=D315)*(三跨两临近重点区段!$F:$F="现存区段"),0))),"")</f>
        <v/>
      </c>
      <c r="AH315" t="e">
        <f t="array" ref="AH315">INDEX(三跨两临近重点区段!$G:$G,MATCH(D315,三跨两临近重点区段!$A:$A,0))</f>
        <v>#N/A</v>
      </c>
      <c r="AI315" t="e">
        <f>INDEX(三跨两临近重点区段!$J:$J,MATCH(D315,三跨两临近重点区段!$A:$A,0))</f>
        <v>#N/A</v>
      </c>
    </row>
    <row r="316" ht="14.25" spans="1:35">
      <c r="A316" s="263" t="s">
        <v>150</v>
      </c>
      <c r="B316" s="264" t="s">
        <v>2576</v>
      </c>
      <c r="C316" s="263" t="s">
        <v>2197</v>
      </c>
      <c r="D316" s="263" t="s">
        <v>2617</v>
      </c>
      <c r="E316" s="265" t="s">
        <v>2378</v>
      </c>
      <c r="F316" s="264" t="s">
        <v>125</v>
      </c>
      <c r="G316" s="263" t="s">
        <v>837</v>
      </c>
      <c r="H316" s="263" t="s">
        <v>826</v>
      </c>
      <c r="I316" s="288"/>
      <c r="J316" s="196"/>
      <c r="K316" s="196"/>
      <c r="L316" s="196"/>
      <c r="M316" s="270"/>
      <c r="N316" s="270"/>
      <c r="O316" s="33"/>
      <c r="P316" s="107"/>
      <c r="Q316" s="279"/>
      <c r="R316" s="279"/>
      <c r="S316" s="278">
        <v>45457</v>
      </c>
      <c r="T316" s="279" t="s">
        <v>2117</v>
      </c>
      <c r="U316" s="268" t="str">
        <f t="array" ref="U316">IFERROR(IF(INDEX(三跨两临近重点区段!$F:$F,MATCH(1,(MONTH(三跨两临近重点区段!$D:$D)=7)*(三跨两临近重点区段!$A:$A=D316),0))="已取消","已取消",INDEX(三跨两临近重点区段!$D:$D,MATCH(1,(MONTH(三跨两临近重点区段!$D:$D)=7)*(三跨两临近重点区段!$A:$A=D316)*(三跨两临近重点区段!$F:$F="现存区段"),0))),"")</f>
        <v/>
      </c>
      <c r="V316" s="232" t="str">
        <f t="array" ref="V316">IFERROR(IF(INDEX(三跨两临近重点区段!$F:$F,MATCH(1,(MONTH(三跨两临近重点区段!$D:$D)=7)*(三跨两临近重点区段!$A:$A=D316),0))="已取消","已取消",INDEX(三跨两临近重点区段!$E:$E,MATCH(1,(MONTH(三跨两临近重点区段!$D:$D)=7)*(三跨两临近重点区段!$A:$A=D316)*(三跨两临近重点区段!$F:$F="现存区段"),0))),"")</f>
        <v/>
      </c>
      <c r="W316" s="268" t="str">
        <f t="array" ref="W316">IFERROR(IF(INDEX(三跨两临近重点区段!$F:$F,MATCH(1,(MONTH(三跨两临近重点区段!$D:$D)=8)*(三跨两临近重点区段!$A:$A=D316),0))="已取消","已取消",INDEX(三跨两临近重点区段!$D:$D,MATCH(1,(MONTH(三跨两临近重点区段!$D:$D)=8)*(三跨两临近重点区段!$A:$A=D316)*(三跨两临近重点区段!$F:$F="现存区段"),0))),"")</f>
        <v/>
      </c>
      <c r="X316" s="232" t="str">
        <f t="array" ref="X316">IFERROR(IF(INDEX(三跨两临近重点区段!$F:$F,MATCH(1,(MONTH(三跨两临近重点区段!$D:$D)=8)*(三跨两临近重点区段!$A:$A=D316),0))="已取消","已取消",INDEX(三跨两临近重点区段!$E:$E,MATCH(1,(MONTH(三跨两临近重点区段!$D:$D)=8)*(三跨两临近重点区段!$A:$A=D316)*(三跨两临近重点区段!$F:$F="现存区段"),0))),"")</f>
        <v/>
      </c>
      <c r="Y316" s="268" t="str">
        <f t="array" ref="Y316">IFERROR(IF(INDEX(三跨两临近重点区段!$F:$F,MATCH(1,(MONTH(三跨两临近重点区段!$D:$D)=9)*(三跨两临近重点区段!$A:$A=D316),0))="已取消","已取消",INDEX(三跨两临近重点区段!$D:$D,MATCH(1,(MONTH(三跨两临近重点区段!$D:$D)=9)*(三跨两临近重点区段!$A:$A=D316)*(三跨两临近重点区段!$F:$F="现存区段"),0))),"")</f>
        <v/>
      </c>
      <c r="Z316" s="232" t="str">
        <f t="array" ref="Z316">IFERROR(IF(INDEX(三跨两临近重点区段!$F:$F,MATCH(1,(MONTH(三跨两临近重点区段!$D:$D)=9)*(三跨两临近重点区段!$A:$A=D316),0))="已取消","已取消",INDEX(三跨两临近重点区段!$E:$E,MATCH(1,(MONTH(三跨两临近重点区段!$D:$D)=9)*(三跨两临近重点区段!$A:$A=D316)*(三跨两临近重点区段!$F:$F="现存区段"),0))),"")</f>
        <v/>
      </c>
      <c r="AA316" s="268" t="str">
        <f t="array" ref="AA316">IFERROR(IF(INDEX(三跨两临近重点区段!$F:$F,MATCH(1,(MONTH(三跨两临近重点区段!$D:$D)=10)*(三跨两临近重点区段!$A:$A=D316),0))="已取消","已取消",INDEX(三跨两临近重点区段!$D:$D,MATCH(1,(MONTH(三跨两临近重点区段!$D:$D)=10)*(三跨两临近重点区段!$A:$A=D316)*(三跨两临近重点区段!$F:$F="现存区段"),0))),"")</f>
        <v/>
      </c>
      <c r="AB316" s="72" t="str">
        <f t="array" ref="AB316">IFERROR(IF(INDEX(三跨两临近重点区段!$F:$F,MATCH(1,(MONTH(三跨两临近重点区段!$D:$D)=10)*(三跨两临近重点区段!$A:$A=D316),0))="已取消","已取消",INDEX(三跨两临近重点区段!$E:$E,MATCH(1,(MONTH(三跨两临近重点区段!$D:$D)=10)*(三跨两临近重点区段!$A:$A=D316)*(三跨两临近重点区段!$F:$F="现存区段"),0))),"")</f>
        <v/>
      </c>
      <c r="AC316" s="284" t="str">
        <f t="array" ref="AC316">IFERROR(IF(INDEX(三跨两临近重点区段!$F:$F,MATCH(1,(MONTH(三跨两临近重点区段!$D:$D)=11)*(三跨两临近重点区段!$A:$A=D316),0))="已取消","已取消",INDEX(三跨两临近重点区段!$D:$D,MATCH(1,(MONTH(三跨两临近重点区段!$D:$D)=11)*(三跨两临近重点区段!$A:$A=D316)*(三跨两临近重点区段!$F:$F="现存区段"),0))),"")</f>
        <v/>
      </c>
      <c r="AD316" s="72" t="str">
        <f t="array" ref="AD316">IFERROR(IF(INDEX(三跨两临近重点区段!$F:$F,MATCH(1,(MONTH(三跨两临近重点区段!$D:$D)=11)*(三跨两临近重点区段!$A:$A=D316),0))="已取消","已取消",INDEX(三跨两临近重点区段!$E:$E,MATCH(1,(MONTH(三跨两临近重点区段!$D:$D)=11)*(三跨两临近重点区段!$A:$A=D316)*(三跨两临近重点区段!$F:$F="现存区段"),0))),"")</f>
        <v/>
      </c>
      <c r="AE316" s="284" t="str">
        <f t="array" ref="AE316">IFERROR(IF(INDEX(三跨两临近重点区段!$F:$F,MATCH(1,(MONTH(三跨两临近重点区段!$D:$D)=12)*(三跨两临近重点区段!$A:$A=D316),0))="已取消","已取消",INDEX(三跨两临近重点区段!$D:$D,MATCH(1,(MONTH(三跨两临近重点区段!$D:$D)=12)*(三跨两临近重点区段!$A:$A=D316)*(三跨两临近重点区段!$F:$F="现存区段"),0))),"")</f>
        <v/>
      </c>
      <c r="AF316" s="72" t="str">
        <f t="array" ref="AF316">IFERROR(IF(INDEX(三跨两临近重点区段!$F:$F,MATCH(1,(MONTH(三跨两临近重点区段!$D:$D)=12)*(三跨两临近重点区段!$A:$A=D316),0))="已取消","已取消",INDEX(三跨两临近重点区段!$E:$E,MATCH(1,(MONTH(三跨两临近重点区段!$D:$D)=12)*(三跨两临近重点区段!$A:$A=D316)*(三跨两临近重点区段!$F:$F="现存区段"),0))),"")</f>
        <v/>
      </c>
      <c r="AH316" t="e">
        <f t="array" ref="AH316">INDEX(三跨两临近重点区段!$G:$G,MATCH(D316,三跨两临近重点区段!$A:$A,0))</f>
        <v>#N/A</v>
      </c>
      <c r="AI316" t="e">
        <f>INDEX(三跨两临近重点区段!$J:$J,MATCH(D316,三跨两临近重点区段!$A:$A,0))</f>
        <v>#N/A</v>
      </c>
    </row>
    <row r="317" ht="14.25" spans="1:35">
      <c r="A317" s="263" t="s">
        <v>150</v>
      </c>
      <c r="B317" s="264" t="s">
        <v>2618</v>
      </c>
      <c r="C317" s="263" t="s">
        <v>2619</v>
      </c>
      <c r="D317" s="263" t="s">
        <v>2620</v>
      </c>
      <c r="E317" s="265" t="s">
        <v>2378</v>
      </c>
      <c r="F317" s="264" t="s">
        <v>125</v>
      </c>
      <c r="G317" s="263" t="s">
        <v>791</v>
      </c>
      <c r="H317" s="263" t="s">
        <v>740</v>
      </c>
      <c r="I317" s="288"/>
      <c r="J317" s="196"/>
      <c r="K317" s="196"/>
      <c r="L317" s="196"/>
      <c r="M317" s="270"/>
      <c r="N317" s="270"/>
      <c r="O317" s="33"/>
      <c r="P317" s="107"/>
      <c r="Q317" s="279"/>
      <c r="R317" s="279"/>
      <c r="S317" s="278">
        <v>45447</v>
      </c>
      <c r="T317" s="279" t="s">
        <v>2117</v>
      </c>
      <c r="U317" s="268" t="str">
        <f t="array" ref="U317">IFERROR(IF(INDEX(三跨两临近重点区段!$F:$F,MATCH(1,(MONTH(三跨两临近重点区段!$D:$D)=7)*(三跨两临近重点区段!$A:$A=D317),0))="已取消","已取消",INDEX(三跨两临近重点区段!$D:$D,MATCH(1,(MONTH(三跨两临近重点区段!$D:$D)=7)*(三跨两临近重点区段!$A:$A=D317)*(三跨两临近重点区段!$F:$F="现存区段"),0))),"")</f>
        <v/>
      </c>
      <c r="V317" s="232" t="str">
        <f t="array" ref="V317">IFERROR(IF(INDEX(三跨两临近重点区段!$F:$F,MATCH(1,(MONTH(三跨两临近重点区段!$D:$D)=7)*(三跨两临近重点区段!$A:$A=D317),0))="已取消","已取消",INDEX(三跨两临近重点区段!$E:$E,MATCH(1,(MONTH(三跨两临近重点区段!$D:$D)=7)*(三跨两临近重点区段!$A:$A=D317)*(三跨两临近重点区段!$F:$F="现存区段"),0))),"")</f>
        <v/>
      </c>
      <c r="W317" s="268" t="str">
        <f t="array" ref="W317">IFERROR(IF(INDEX(三跨两临近重点区段!$F:$F,MATCH(1,(MONTH(三跨两临近重点区段!$D:$D)=8)*(三跨两临近重点区段!$A:$A=D317),0))="已取消","已取消",INDEX(三跨两临近重点区段!$D:$D,MATCH(1,(MONTH(三跨两临近重点区段!$D:$D)=8)*(三跨两临近重点区段!$A:$A=D317)*(三跨两临近重点区段!$F:$F="现存区段"),0))),"")</f>
        <v/>
      </c>
      <c r="X317" s="232" t="str">
        <f t="array" ref="X317">IFERROR(IF(INDEX(三跨两临近重点区段!$F:$F,MATCH(1,(MONTH(三跨两临近重点区段!$D:$D)=8)*(三跨两临近重点区段!$A:$A=D317),0))="已取消","已取消",INDEX(三跨两临近重点区段!$E:$E,MATCH(1,(MONTH(三跨两临近重点区段!$D:$D)=8)*(三跨两临近重点区段!$A:$A=D317)*(三跨两临近重点区段!$F:$F="现存区段"),0))),"")</f>
        <v/>
      </c>
      <c r="Y317" s="268" t="str">
        <f t="array" ref="Y317">IFERROR(IF(INDEX(三跨两临近重点区段!$F:$F,MATCH(1,(MONTH(三跨两临近重点区段!$D:$D)=9)*(三跨两临近重点区段!$A:$A=D317),0))="已取消","已取消",INDEX(三跨两临近重点区段!$D:$D,MATCH(1,(MONTH(三跨两临近重点区段!$D:$D)=9)*(三跨两临近重点区段!$A:$A=D317)*(三跨两临近重点区段!$F:$F="现存区段"),0))),"")</f>
        <v/>
      </c>
      <c r="Z317" s="232" t="str">
        <f t="array" ref="Z317">IFERROR(IF(INDEX(三跨两临近重点区段!$F:$F,MATCH(1,(MONTH(三跨两临近重点区段!$D:$D)=9)*(三跨两临近重点区段!$A:$A=D317),0))="已取消","已取消",INDEX(三跨两临近重点区段!$E:$E,MATCH(1,(MONTH(三跨两临近重点区段!$D:$D)=9)*(三跨两临近重点区段!$A:$A=D317)*(三跨两临近重点区段!$F:$F="现存区段"),0))),"")</f>
        <v/>
      </c>
      <c r="AA317" s="268" t="str">
        <f t="array" ref="AA317">IFERROR(IF(INDEX(三跨两临近重点区段!$F:$F,MATCH(1,(MONTH(三跨两临近重点区段!$D:$D)=10)*(三跨两临近重点区段!$A:$A=D317),0))="已取消","已取消",INDEX(三跨两临近重点区段!$D:$D,MATCH(1,(MONTH(三跨两临近重点区段!$D:$D)=10)*(三跨两临近重点区段!$A:$A=D317)*(三跨两临近重点区段!$F:$F="现存区段"),0))),"")</f>
        <v/>
      </c>
      <c r="AB317" s="72" t="str">
        <f t="array" ref="AB317">IFERROR(IF(INDEX(三跨两临近重点区段!$F:$F,MATCH(1,(MONTH(三跨两临近重点区段!$D:$D)=10)*(三跨两临近重点区段!$A:$A=D317),0))="已取消","已取消",INDEX(三跨两临近重点区段!$E:$E,MATCH(1,(MONTH(三跨两临近重点区段!$D:$D)=10)*(三跨两临近重点区段!$A:$A=D317)*(三跨两临近重点区段!$F:$F="现存区段"),0))),"")</f>
        <v/>
      </c>
      <c r="AC317" s="284" t="str">
        <f t="array" ref="AC317">IFERROR(IF(INDEX(三跨两临近重点区段!$F:$F,MATCH(1,(MONTH(三跨两临近重点区段!$D:$D)=11)*(三跨两临近重点区段!$A:$A=D317),0))="已取消","已取消",INDEX(三跨两临近重点区段!$D:$D,MATCH(1,(MONTH(三跨两临近重点区段!$D:$D)=11)*(三跨两临近重点区段!$A:$A=D317)*(三跨两临近重点区段!$F:$F="现存区段"),0))),"")</f>
        <v/>
      </c>
      <c r="AD317" s="72" t="str">
        <f t="array" ref="AD317">IFERROR(IF(INDEX(三跨两临近重点区段!$F:$F,MATCH(1,(MONTH(三跨两临近重点区段!$D:$D)=11)*(三跨两临近重点区段!$A:$A=D317),0))="已取消","已取消",INDEX(三跨两临近重点区段!$E:$E,MATCH(1,(MONTH(三跨两临近重点区段!$D:$D)=11)*(三跨两临近重点区段!$A:$A=D317)*(三跨两临近重点区段!$F:$F="现存区段"),0))),"")</f>
        <v/>
      </c>
      <c r="AE317" s="284" t="str">
        <f t="array" ref="AE317">IFERROR(IF(INDEX(三跨两临近重点区段!$F:$F,MATCH(1,(MONTH(三跨两临近重点区段!$D:$D)=12)*(三跨两临近重点区段!$A:$A=D317),0))="已取消","已取消",INDEX(三跨两临近重点区段!$D:$D,MATCH(1,(MONTH(三跨两临近重点区段!$D:$D)=12)*(三跨两临近重点区段!$A:$A=D317)*(三跨两临近重点区段!$F:$F="现存区段"),0))),"")</f>
        <v/>
      </c>
      <c r="AF317" s="72" t="str">
        <f t="array" ref="AF317">IFERROR(IF(INDEX(三跨两临近重点区段!$F:$F,MATCH(1,(MONTH(三跨两临近重点区段!$D:$D)=12)*(三跨两临近重点区段!$A:$A=D317),0))="已取消","已取消",INDEX(三跨两临近重点区段!$E:$E,MATCH(1,(MONTH(三跨两临近重点区段!$D:$D)=12)*(三跨两临近重点区段!$A:$A=D317)*(三跨两临近重点区段!$F:$F="现存区段"),0))),"")</f>
        <v/>
      </c>
      <c r="AH317" t="e">
        <f t="array" ref="AH317">INDEX(三跨两临近重点区段!$G:$G,MATCH(D317,三跨两临近重点区段!$A:$A,0))</f>
        <v>#N/A</v>
      </c>
      <c r="AI317" t="e">
        <f>INDEX(三跨两临近重点区段!$J:$J,MATCH(D317,三跨两临近重点区段!$A:$A,0))</f>
        <v>#N/A</v>
      </c>
    </row>
    <row r="318" ht="14.25" spans="1:35">
      <c r="A318" s="263" t="s">
        <v>150</v>
      </c>
      <c r="B318" s="264" t="s">
        <v>2621</v>
      </c>
      <c r="C318" s="263" t="s">
        <v>2622</v>
      </c>
      <c r="D318" s="263" t="s">
        <v>2623</v>
      </c>
      <c r="E318" s="265" t="s">
        <v>2378</v>
      </c>
      <c r="F318" s="264" t="s">
        <v>125</v>
      </c>
      <c r="G318" s="263" t="s">
        <v>791</v>
      </c>
      <c r="H318" s="263" t="s">
        <v>757</v>
      </c>
      <c r="I318" s="288"/>
      <c r="J318" s="196"/>
      <c r="K318" s="196"/>
      <c r="L318" s="196"/>
      <c r="M318" s="270"/>
      <c r="N318" s="270"/>
      <c r="O318" s="33"/>
      <c r="P318" s="107"/>
      <c r="Q318" s="279"/>
      <c r="R318" s="279"/>
      <c r="S318" s="278">
        <v>45447</v>
      </c>
      <c r="T318" s="279" t="s">
        <v>2117</v>
      </c>
      <c r="U318" s="268" t="str">
        <f t="array" ref="U318">IFERROR(IF(INDEX(三跨两临近重点区段!$F:$F,MATCH(1,(MONTH(三跨两临近重点区段!$D:$D)=7)*(三跨两临近重点区段!$A:$A=D318),0))="已取消","已取消",INDEX(三跨两临近重点区段!$D:$D,MATCH(1,(MONTH(三跨两临近重点区段!$D:$D)=7)*(三跨两临近重点区段!$A:$A=D318)*(三跨两临近重点区段!$F:$F="现存区段"),0))),"")</f>
        <v/>
      </c>
      <c r="V318" s="232" t="str">
        <f t="array" ref="V318">IFERROR(IF(INDEX(三跨两临近重点区段!$F:$F,MATCH(1,(MONTH(三跨两临近重点区段!$D:$D)=7)*(三跨两临近重点区段!$A:$A=D318),0))="已取消","已取消",INDEX(三跨两临近重点区段!$E:$E,MATCH(1,(MONTH(三跨两临近重点区段!$D:$D)=7)*(三跨两临近重点区段!$A:$A=D318)*(三跨两临近重点区段!$F:$F="现存区段"),0))),"")</f>
        <v/>
      </c>
      <c r="W318" s="268" t="str">
        <f t="array" ref="W318">IFERROR(IF(INDEX(三跨两临近重点区段!$F:$F,MATCH(1,(MONTH(三跨两临近重点区段!$D:$D)=8)*(三跨两临近重点区段!$A:$A=D318),0))="已取消","已取消",INDEX(三跨两临近重点区段!$D:$D,MATCH(1,(MONTH(三跨两临近重点区段!$D:$D)=8)*(三跨两临近重点区段!$A:$A=D318)*(三跨两临近重点区段!$F:$F="现存区段"),0))),"")</f>
        <v/>
      </c>
      <c r="X318" s="232" t="str">
        <f t="array" ref="X318">IFERROR(IF(INDEX(三跨两临近重点区段!$F:$F,MATCH(1,(MONTH(三跨两临近重点区段!$D:$D)=8)*(三跨两临近重点区段!$A:$A=D318),0))="已取消","已取消",INDEX(三跨两临近重点区段!$E:$E,MATCH(1,(MONTH(三跨两临近重点区段!$D:$D)=8)*(三跨两临近重点区段!$A:$A=D318)*(三跨两临近重点区段!$F:$F="现存区段"),0))),"")</f>
        <v/>
      </c>
      <c r="Y318" s="268" t="str">
        <f t="array" ref="Y318">IFERROR(IF(INDEX(三跨两临近重点区段!$F:$F,MATCH(1,(MONTH(三跨两临近重点区段!$D:$D)=9)*(三跨两临近重点区段!$A:$A=D318),0))="已取消","已取消",INDEX(三跨两临近重点区段!$D:$D,MATCH(1,(MONTH(三跨两临近重点区段!$D:$D)=9)*(三跨两临近重点区段!$A:$A=D318)*(三跨两临近重点区段!$F:$F="现存区段"),0))),"")</f>
        <v/>
      </c>
      <c r="Z318" s="232" t="str">
        <f t="array" ref="Z318">IFERROR(IF(INDEX(三跨两临近重点区段!$F:$F,MATCH(1,(MONTH(三跨两临近重点区段!$D:$D)=9)*(三跨两临近重点区段!$A:$A=D318),0))="已取消","已取消",INDEX(三跨两临近重点区段!$E:$E,MATCH(1,(MONTH(三跨两临近重点区段!$D:$D)=9)*(三跨两临近重点区段!$A:$A=D318)*(三跨两临近重点区段!$F:$F="现存区段"),0))),"")</f>
        <v/>
      </c>
      <c r="AA318" s="268" t="str">
        <f t="array" ref="AA318">IFERROR(IF(INDEX(三跨两临近重点区段!$F:$F,MATCH(1,(MONTH(三跨两临近重点区段!$D:$D)=10)*(三跨两临近重点区段!$A:$A=D318),0))="已取消","已取消",INDEX(三跨两临近重点区段!$D:$D,MATCH(1,(MONTH(三跨两临近重点区段!$D:$D)=10)*(三跨两临近重点区段!$A:$A=D318)*(三跨两临近重点区段!$F:$F="现存区段"),0))),"")</f>
        <v/>
      </c>
      <c r="AB318" s="72" t="str">
        <f t="array" ref="AB318">IFERROR(IF(INDEX(三跨两临近重点区段!$F:$F,MATCH(1,(MONTH(三跨两临近重点区段!$D:$D)=10)*(三跨两临近重点区段!$A:$A=D318),0))="已取消","已取消",INDEX(三跨两临近重点区段!$E:$E,MATCH(1,(MONTH(三跨两临近重点区段!$D:$D)=10)*(三跨两临近重点区段!$A:$A=D318)*(三跨两临近重点区段!$F:$F="现存区段"),0))),"")</f>
        <v/>
      </c>
      <c r="AC318" s="284" t="str">
        <f t="array" ref="AC318">IFERROR(IF(INDEX(三跨两临近重点区段!$F:$F,MATCH(1,(MONTH(三跨两临近重点区段!$D:$D)=11)*(三跨两临近重点区段!$A:$A=D318),0))="已取消","已取消",INDEX(三跨两临近重点区段!$D:$D,MATCH(1,(MONTH(三跨两临近重点区段!$D:$D)=11)*(三跨两临近重点区段!$A:$A=D318)*(三跨两临近重点区段!$F:$F="现存区段"),0))),"")</f>
        <v/>
      </c>
      <c r="AD318" s="72" t="str">
        <f t="array" ref="AD318">IFERROR(IF(INDEX(三跨两临近重点区段!$F:$F,MATCH(1,(MONTH(三跨两临近重点区段!$D:$D)=11)*(三跨两临近重点区段!$A:$A=D318),0))="已取消","已取消",INDEX(三跨两临近重点区段!$E:$E,MATCH(1,(MONTH(三跨两临近重点区段!$D:$D)=11)*(三跨两临近重点区段!$A:$A=D318)*(三跨两临近重点区段!$F:$F="现存区段"),0))),"")</f>
        <v/>
      </c>
      <c r="AE318" s="284" t="str">
        <f t="array" ref="AE318">IFERROR(IF(INDEX(三跨两临近重点区段!$F:$F,MATCH(1,(MONTH(三跨两临近重点区段!$D:$D)=12)*(三跨两临近重点区段!$A:$A=D318),0))="已取消","已取消",INDEX(三跨两临近重点区段!$D:$D,MATCH(1,(MONTH(三跨两临近重点区段!$D:$D)=12)*(三跨两临近重点区段!$A:$A=D318)*(三跨两临近重点区段!$F:$F="现存区段"),0))),"")</f>
        <v/>
      </c>
      <c r="AF318" s="72" t="str">
        <f t="array" ref="AF318">IFERROR(IF(INDEX(三跨两临近重点区段!$F:$F,MATCH(1,(MONTH(三跨两临近重点区段!$D:$D)=12)*(三跨两临近重点区段!$A:$A=D318),0))="已取消","已取消",INDEX(三跨两临近重点区段!$E:$E,MATCH(1,(MONTH(三跨两临近重点区段!$D:$D)=12)*(三跨两临近重点区段!$A:$A=D318)*(三跨两临近重点区段!$F:$F="现存区段"),0))),"")</f>
        <v/>
      </c>
      <c r="AH318" t="e">
        <f t="array" ref="AH318">INDEX(三跨两临近重点区段!$G:$G,MATCH(D318,三跨两临近重点区段!$A:$A,0))</f>
        <v>#N/A</v>
      </c>
      <c r="AI318" t="e">
        <f>INDEX(三跨两临近重点区段!$J:$J,MATCH(D318,三跨两临近重点区段!$A:$A,0))</f>
        <v>#N/A</v>
      </c>
    </row>
    <row r="319" ht="14.25" spans="1:35">
      <c r="A319" s="263" t="s">
        <v>150</v>
      </c>
      <c r="B319" s="264" t="s">
        <v>2624</v>
      </c>
      <c r="C319" s="263" t="s">
        <v>2471</v>
      </c>
      <c r="D319" s="263" t="s">
        <v>2625</v>
      </c>
      <c r="E319" s="265" t="s">
        <v>2378</v>
      </c>
      <c r="F319" s="264" t="s">
        <v>125</v>
      </c>
      <c r="G319" s="263" t="s">
        <v>791</v>
      </c>
      <c r="H319" s="263" t="s">
        <v>724</v>
      </c>
      <c r="I319" s="288"/>
      <c r="J319" s="196"/>
      <c r="K319" s="196"/>
      <c r="L319" s="196"/>
      <c r="M319" s="270"/>
      <c r="N319" s="270"/>
      <c r="O319" s="33"/>
      <c r="P319" s="107"/>
      <c r="Q319" s="279"/>
      <c r="R319" s="279"/>
      <c r="S319" s="278">
        <v>45454</v>
      </c>
      <c r="T319" s="279" t="s">
        <v>2117</v>
      </c>
      <c r="U319" s="268" t="str">
        <f t="array" ref="U319">IFERROR(IF(INDEX(三跨两临近重点区段!$F:$F,MATCH(1,(MONTH(三跨两临近重点区段!$D:$D)=7)*(三跨两临近重点区段!$A:$A=D319),0))="已取消","已取消",INDEX(三跨两临近重点区段!$D:$D,MATCH(1,(MONTH(三跨两临近重点区段!$D:$D)=7)*(三跨两临近重点区段!$A:$A=D319)*(三跨两临近重点区段!$F:$F="现存区段"),0))),"")</f>
        <v/>
      </c>
      <c r="V319" s="232" t="str">
        <f t="array" ref="V319">IFERROR(IF(INDEX(三跨两临近重点区段!$F:$F,MATCH(1,(MONTH(三跨两临近重点区段!$D:$D)=7)*(三跨两临近重点区段!$A:$A=D319),0))="已取消","已取消",INDEX(三跨两临近重点区段!$E:$E,MATCH(1,(MONTH(三跨两临近重点区段!$D:$D)=7)*(三跨两临近重点区段!$A:$A=D319)*(三跨两临近重点区段!$F:$F="现存区段"),0))),"")</f>
        <v/>
      </c>
      <c r="W319" s="268" t="str">
        <f t="array" ref="W319">IFERROR(IF(INDEX(三跨两临近重点区段!$F:$F,MATCH(1,(MONTH(三跨两临近重点区段!$D:$D)=8)*(三跨两临近重点区段!$A:$A=D319),0))="已取消","已取消",INDEX(三跨两临近重点区段!$D:$D,MATCH(1,(MONTH(三跨两临近重点区段!$D:$D)=8)*(三跨两临近重点区段!$A:$A=D319)*(三跨两临近重点区段!$F:$F="现存区段"),0))),"")</f>
        <v/>
      </c>
      <c r="X319" s="232" t="str">
        <f t="array" ref="X319">IFERROR(IF(INDEX(三跨两临近重点区段!$F:$F,MATCH(1,(MONTH(三跨两临近重点区段!$D:$D)=8)*(三跨两临近重点区段!$A:$A=D319),0))="已取消","已取消",INDEX(三跨两临近重点区段!$E:$E,MATCH(1,(MONTH(三跨两临近重点区段!$D:$D)=8)*(三跨两临近重点区段!$A:$A=D319)*(三跨两临近重点区段!$F:$F="现存区段"),0))),"")</f>
        <v/>
      </c>
      <c r="Y319" s="268" t="str">
        <f t="array" ref="Y319">IFERROR(IF(INDEX(三跨两临近重点区段!$F:$F,MATCH(1,(MONTH(三跨两临近重点区段!$D:$D)=9)*(三跨两临近重点区段!$A:$A=D319),0))="已取消","已取消",INDEX(三跨两临近重点区段!$D:$D,MATCH(1,(MONTH(三跨两临近重点区段!$D:$D)=9)*(三跨两临近重点区段!$A:$A=D319)*(三跨两临近重点区段!$F:$F="现存区段"),0))),"")</f>
        <v/>
      </c>
      <c r="Z319" s="232" t="str">
        <f t="array" ref="Z319">IFERROR(IF(INDEX(三跨两临近重点区段!$F:$F,MATCH(1,(MONTH(三跨两临近重点区段!$D:$D)=9)*(三跨两临近重点区段!$A:$A=D319),0))="已取消","已取消",INDEX(三跨两临近重点区段!$E:$E,MATCH(1,(MONTH(三跨两临近重点区段!$D:$D)=9)*(三跨两临近重点区段!$A:$A=D319)*(三跨两临近重点区段!$F:$F="现存区段"),0))),"")</f>
        <v/>
      </c>
      <c r="AA319" s="268" t="str">
        <f t="array" ref="AA319">IFERROR(IF(INDEX(三跨两临近重点区段!$F:$F,MATCH(1,(MONTH(三跨两临近重点区段!$D:$D)=10)*(三跨两临近重点区段!$A:$A=D319),0))="已取消","已取消",INDEX(三跨两临近重点区段!$D:$D,MATCH(1,(MONTH(三跨两临近重点区段!$D:$D)=10)*(三跨两临近重点区段!$A:$A=D319)*(三跨两临近重点区段!$F:$F="现存区段"),0))),"")</f>
        <v/>
      </c>
      <c r="AB319" s="72" t="str">
        <f t="array" ref="AB319">IFERROR(IF(INDEX(三跨两临近重点区段!$F:$F,MATCH(1,(MONTH(三跨两临近重点区段!$D:$D)=10)*(三跨两临近重点区段!$A:$A=D319),0))="已取消","已取消",INDEX(三跨两临近重点区段!$E:$E,MATCH(1,(MONTH(三跨两临近重点区段!$D:$D)=10)*(三跨两临近重点区段!$A:$A=D319)*(三跨两临近重点区段!$F:$F="现存区段"),0))),"")</f>
        <v/>
      </c>
      <c r="AC319" s="284" t="str">
        <f t="array" ref="AC319">IFERROR(IF(INDEX(三跨两临近重点区段!$F:$F,MATCH(1,(MONTH(三跨两临近重点区段!$D:$D)=11)*(三跨两临近重点区段!$A:$A=D319),0))="已取消","已取消",INDEX(三跨两临近重点区段!$D:$D,MATCH(1,(MONTH(三跨两临近重点区段!$D:$D)=11)*(三跨两临近重点区段!$A:$A=D319)*(三跨两临近重点区段!$F:$F="现存区段"),0))),"")</f>
        <v/>
      </c>
      <c r="AD319" s="72" t="str">
        <f t="array" ref="AD319">IFERROR(IF(INDEX(三跨两临近重点区段!$F:$F,MATCH(1,(MONTH(三跨两临近重点区段!$D:$D)=11)*(三跨两临近重点区段!$A:$A=D319),0))="已取消","已取消",INDEX(三跨两临近重点区段!$E:$E,MATCH(1,(MONTH(三跨两临近重点区段!$D:$D)=11)*(三跨两临近重点区段!$A:$A=D319)*(三跨两临近重点区段!$F:$F="现存区段"),0))),"")</f>
        <v/>
      </c>
      <c r="AE319" s="284" t="str">
        <f t="array" ref="AE319">IFERROR(IF(INDEX(三跨两临近重点区段!$F:$F,MATCH(1,(MONTH(三跨两临近重点区段!$D:$D)=12)*(三跨两临近重点区段!$A:$A=D319),0))="已取消","已取消",INDEX(三跨两临近重点区段!$D:$D,MATCH(1,(MONTH(三跨两临近重点区段!$D:$D)=12)*(三跨两临近重点区段!$A:$A=D319)*(三跨两临近重点区段!$F:$F="现存区段"),0))),"")</f>
        <v/>
      </c>
      <c r="AF319" s="72" t="str">
        <f t="array" ref="AF319">IFERROR(IF(INDEX(三跨两临近重点区段!$F:$F,MATCH(1,(MONTH(三跨两临近重点区段!$D:$D)=12)*(三跨两临近重点区段!$A:$A=D319),0))="已取消","已取消",INDEX(三跨两临近重点区段!$E:$E,MATCH(1,(MONTH(三跨两临近重点区段!$D:$D)=12)*(三跨两临近重点区段!$A:$A=D319)*(三跨两临近重点区段!$F:$F="现存区段"),0))),"")</f>
        <v/>
      </c>
      <c r="AH319" t="e">
        <f t="array" ref="AH319">INDEX(三跨两临近重点区段!$G:$G,MATCH(D319,三跨两临近重点区段!$A:$A,0))</f>
        <v>#N/A</v>
      </c>
      <c r="AI319" t="e">
        <f>INDEX(三跨两临近重点区段!$J:$J,MATCH(D319,三跨两临近重点区段!$A:$A,0))</f>
        <v>#N/A</v>
      </c>
    </row>
    <row r="320" ht="14.25" spans="1:35">
      <c r="A320" s="263" t="s">
        <v>150</v>
      </c>
      <c r="B320" s="264" t="s">
        <v>2626</v>
      </c>
      <c r="C320" s="263" t="s">
        <v>2471</v>
      </c>
      <c r="D320" s="263" t="s">
        <v>2627</v>
      </c>
      <c r="E320" s="265" t="s">
        <v>2378</v>
      </c>
      <c r="F320" s="264" t="s">
        <v>125</v>
      </c>
      <c r="G320" s="263" t="s">
        <v>724</v>
      </c>
      <c r="H320" s="263" t="s">
        <v>740</v>
      </c>
      <c r="I320" s="288"/>
      <c r="J320" s="196"/>
      <c r="K320" s="196"/>
      <c r="L320" s="196"/>
      <c r="M320" s="270"/>
      <c r="N320" s="270"/>
      <c r="O320" s="33"/>
      <c r="P320" s="107"/>
      <c r="Q320" s="279"/>
      <c r="R320" s="279"/>
      <c r="S320" s="278">
        <v>45454</v>
      </c>
      <c r="T320" s="279" t="s">
        <v>2117</v>
      </c>
      <c r="U320" s="268" t="str">
        <f t="array" ref="U320">IFERROR(IF(INDEX(三跨两临近重点区段!$F:$F,MATCH(1,(MONTH(三跨两临近重点区段!$D:$D)=7)*(三跨两临近重点区段!$A:$A=D320),0))="已取消","已取消",INDEX(三跨两临近重点区段!$D:$D,MATCH(1,(MONTH(三跨两临近重点区段!$D:$D)=7)*(三跨两临近重点区段!$A:$A=D320)*(三跨两临近重点区段!$F:$F="现存区段"),0))),"")</f>
        <v/>
      </c>
      <c r="V320" s="232" t="str">
        <f t="array" ref="V320">IFERROR(IF(INDEX(三跨两临近重点区段!$F:$F,MATCH(1,(MONTH(三跨两临近重点区段!$D:$D)=7)*(三跨两临近重点区段!$A:$A=D320),0))="已取消","已取消",INDEX(三跨两临近重点区段!$E:$E,MATCH(1,(MONTH(三跨两临近重点区段!$D:$D)=7)*(三跨两临近重点区段!$A:$A=D320)*(三跨两临近重点区段!$F:$F="现存区段"),0))),"")</f>
        <v/>
      </c>
      <c r="W320" s="268" t="str">
        <f t="array" ref="W320">IFERROR(IF(INDEX(三跨两临近重点区段!$F:$F,MATCH(1,(MONTH(三跨两临近重点区段!$D:$D)=8)*(三跨两临近重点区段!$A:$A=D320),0))="已取消","已取消",INDEX(三跨两临近重点区段!$D:$D,MATCH(1,(MONTH(三跨两临近重点区段!$D:$D)=8)*(三跨两临近重点区段!$A:$A=D320)*(三跨两临近重点区段!$F:$F="现存区段"),0))),"")</f>
        <v/>
      </c>
      <c r="X320" s="232" t="str">
        <f t="array" ref="X320">IFERROR(IF(INDEX(三跨两临近重点区段!$F:$F,MATCH(1,(MONTH(三跨两临近重点区段!$D:$D)=8)*(三跨两临近重点区段!$A:$A=D320),0))="已取消","已取消",INDEX(三跨两临近重点区段!$E:$E,MATCH(1,(MONTH(三跨两临近重点区段!$D:$D)=8)*(三跨两临近重点区段!$A:$A=D320)*(三跨两临近重点区段!$F:$F="现存区段"),0))),"")</f>
        <v/>
      </c>
      <c r="Y320" s="268" t="str">
        <f t="array" ref="Y320">IFERROR(IF(INDEX(三跨两临近重点区段!$F:$F,MATCH(1,(MONTH(三跨两临近重点区段!$D:$D)=9)*(三跨两临近重点区段!$A:$A=D320),0))="已取消","已取消",INDEX(三跨两临近重点区段!$D:$D,MATCH(1,(MONTH(三跨两临近重点区段!$D:$D)=9)*(三跨两临近重点区段!$A:$A=D320)*(三跨两临近重点区段!$F:$F="现存区段"),0))),"")</f>
        <v/>
      </c>
      <c r="Z320" s="232" t="str">
        <f t="array" ref="Z320">IFERROR(IF(INDEX(三跨两临近重点区段!$F:$F,MATCH(1,(MONTH(三跨两临近重点区段!$D:$D)=9)*(三跨两临近重点区段!$A:$A=D320),0))="已取消","已取消",INDEX(三跨两临近重点区段!$E:$E,MATCH(1,(MONTH(三跨两临近重点区段!$D:$D)=9)*(三跨两临近重点区段!$A:$A=D320)*(三跨两临近重点区段!$F:$F="现存区段"),0))),"")</f>
        <v/>
      </c>
      <c r="AA320" s="268" t="str">
        <f t="array" ref="AA320">IFERROR(IF(INDEX(三跨两临近重点区段!$F:$F,MATCH(1,(MONTH(三跨两临近重点区段!$D:$D)=10)*(三跨两临近重点区段!$A:$A=D320),0))="已取消","已取消",INDEX(三跨两临近重点区段!$D:$D,MATCH(1,(MONTH(三跨两临近重点区段!$D:$D)=10)*(三跨两临近重点区段!$A:$A=D320)*(三跨两临近重点区段!$F:$F="现存区段"),0))),"")</f>
        <v/>
      </c>
      <c r="AB320" s="72" t="str">
        <f t="array" ref="AB320">IFERROR(IF(INDEX(三跨两临近重点区段!$F:$F,MATCH(1,(MONTH(三跨两临近重点区段!$D:$D)=10)*(三跨两临近重点区段!$A:$A=D320),0))="已取消","已取消",INDEX(三跨两临近重点区段!$E:$E,MATCH(1,(MONTH(三跨两临近重点区段!$D:$D)=10)*(三跨两临近重点区段!$A:$A=D320)*(三跨两临近重点区段!$F:$F="现存区段"),0))),"")</f>
        <v/>
      </c>
      <c r="AC320" s="284" t="str">
        <f t="array" ref="AC320">IFERROR(IF(INDEX(三跨两临近重点区段!$F:$F,MATCH(1,(MONTH(三跨两临近重点区段!$D:$D)=11)*(三跨两临近重点区段!$A:$A=D320),0))="已取消","已取消",INDEX(三跨两临近重点区段!$D:$D,MATCH(1,(MONTH(三跨两临近重点区段!$D:$D)=11)*(三跨两临近重点区段!$A:$A=D320)*(三跨两临近重点区段!$F:$F="现存区段"),0))),"")</f>
        <v/>
      </c>
      <c r="AD320" s="72" t="str">
        <f t="array" ref="AD320">IFERROR(IF(INDEX(三跨两临近重点区段!$F:$F,MATCH(1,(MONTH(三跨两临近重点区段!$D:$D)=11)*(三跨两临近重点区段!$A:$A=D320),0))="已取消","已取消",INDEX(三跨两临近重点区段!$E:$E,MATCH(1,(MONTH(三跨两临近重点区段!$D:$D)=11)*(三跨两临近重点区段!$A:$A=D320)*(三跨两临近重点区段!$F:$F="现存区段"),0))),"")</f>
        <v/>
      </c>
      <c r="AE320" s="284" t="str">
        <f t="array" ref="AE320">IFERROR(IF(INDEX(三跨两临近重点区段!$F:$F,MATCH(1,(MONTH(三跨两临近重点区段!$D:$D)=12)*(三跨两临近重点区段!$A:$A=D320),0))="已取消","已取消",INDEX(三跨两临近重点区段!$D:$D,MATCH(1,(MONTH(三跨两临近重点区段!$D:$D)=12)*(三跨两临近重点区段!$A:$A=D320)*(三跨两临近重点区段!$F:$F="现存区段"),0))),"")</f>
        <v/>
      </c>
      <c r="AF320" s="72" t="str">
        <f t="array" ref="AF320">IFERROR(IF(INDEX(三跨两临近重点区段!$F:$F,MATCH(1,(MONTH(三跨两临近重点区段!$D:$D)=12)*(三跨两临近重点区段!$A:$A=D320),0))="已取消","已取消",INDEX(三跨两临近重点区段!$E:$E,MATCH(1,(MONTH(三跨两临近重点区段!$D:$D)=12)*(三跨两临近重点区段!$A:$A=D320)*(三跨两临近重点区段!$F:$F="现存区段"),0))),"")</f>
        <v/>
      </c>
      <c r="AH320" t="e">
        <f t="array" ref="AH320">INDEX(三跨两临近重点区段!$G:$G,MATCH(D320,三跨两临近重点区段!$A:$A,0))</f>
        <v>#N/A</v>
      </c>
      <c r="AI320" t="e">
        <f>INDEX(三跨两临近重点区段!$J:$J,MATCH(D320,三跨两临近重点区段!$A:$A,0))</f>
        <v>#N/A</v>
      </c>
    </row>
    <row r="321" ht="14.25" spans="1:35">
      <c r="A321" s="263" t="s">
        <v>363</v>
      </c>
      <c r="B321" s="264" t="s">
        <v>2628</v>
      </c>
      <c r="C321" s="263" t="s">
        <v>2629</v>
      </c>
      <c r="D321" s="263" t="s">
        <v>2630</v>
      </c>
      <c r="E321" s="265" t="s">
        <v>2378</v>
      </c>
      <c r="F321" s="264" t="s">
        <v>125</v>
      </c>
      <c r="G321" s="263" t="s">
        <v>791</v>
      </c>
      <c r="H321" s="263" t="s">
        <v>837</v>
      </c>
      <c r="I321" s="288"/>
      <c r="J321" s="196"/>
      <c r="K321" s="196"/>
      <c r="L321" s="196"/>
      <c r="M321" s="270"/>
      <c r="N321" s="270"/>
      <c r="O321" s="33"/>
      <c r="P321" s="107"/>
      <c r="Q321" s="279"/>
      <c r="R321" s="279"/>
      <c r="S321" s="278">
        <v>45457</v>
      </c>
      <c r="T321" s="279" t="s">
        <v>2117</v>
      </c>
      <c r="U321" s="268" t="str">
        <f t="array" ref="U321">IFERROR(IF(INDEX(三跨两临近重点区段!$F:$F,MATCH(1,(MONTH(三跨两临近重点区段!$D:$D)=7)*(三跨两临近重点区段!$A:$A=D321),0))="已取消","已取消",INDEX(三跨两临近重点区段!$D:$D,MATCH(1,(MONTH(三跨两临近重点区段!$D:$D)=7)*(三跨两临近重点区段!$A:$A=D321)*(三跨两临近重点区段!$F:$F="现存区段"),0))),"")</f>
        <v/>
      </c>
      <c r="V321" s="232" t="str">
        <f t="array" ref="V321">IFERROR(IF(INDEX(三跨两临近重点区段!$F:$F,MATCH(1,(MONTH(三跨两临近重点区段!$D:$D)=7)*(三跨两临近重点区段!$A:$A=D321),0))="已取消","已取消",INDEX(三跨两临近重点区段!$E:$E,MATCH(1,(MONTH(三跨两临近重点区段!$D:$D)=7)*(三跨两临近重点区段!$A:$A=D321)*(三跨两临近重点区段!$F:$F="现存区段"),0))),"")</f>
        <v/>
      </c>
      <c r="W321" s="268" t="str">
        <f t="array" ref="W321">IFERROR(IF(INDEX(三跨两临近重点区段!$F:$F,MATCH(1,(MONTH(三跨两临近重点区段!$D:$D)=8)*(三跨两临近重点区段!$A:$A=D321),0))="已取消","已取消",INDEX(三跨两临近重点区段!$D:$D,MATCH(1,(MONTH(三跨两临近重点区段!$D:$D)=8)*(三跨两临近重点区段!$A:$A=D321)*(三跨两临近重点区段!$F:$F="现存区段"),0))),"")</f>
        <v/>
      </c>
      <c r="X321" s="232" t="str">
        <f t="array" ref="X321">IFERROR(IF(INDEX(三跨两临近重点区段!$F:$F,MATCH(1,(MONTH(三跨两临近重点区段!$D:$D)=8)*(三跨两临近重点区段!$A:$A=D321),0))="已取消","已取消",INDEX(三跨两临近重点区段!$E:$E,MATCH(1,(MONTH(三跨两临近重点区段!$D:$D)=8)*(三跨两临近重点区段!$A:$A=D321)*(三跨两临近重点区段!$F:$F="现存区段"),0))),"")</f>
        <v/>
      </c>
      <c r="Y321" s="268" t="str">
        <f t="array" ref="Y321">IFERROR(IF(INDEX(三跨两临近重点区段!$F:$F,MATCH(1,(MONTH(三跨两临近重点区段!$D:$D)=9)*(三跨两临近重点区段!$A:$A=D321),0))="已取消","已取消",INDEX(三跨两临近重点区段!$D:$D,MATCH(1,(MONTH(三跨两临近重点区段!$D:$D)=9)*(三跨两临近重点区段!$A:$A=D321)*(三跨两临近重点区段!$F:$F="现存区段"),0))),"")</f>
        <v/>
      </c>
      <c r="Z321" s="232" t="str">
        <f t="array" ref="Z321">IFERROR(IF(INDEX(三跨两临近重点区段!$F:$F,MATCH(1,(MONTH(三跨两临近重点区段!$D:$D)=9)*(三跨两临近重点区段!$A:$A=D321),0))="已取消","已取消",INDEX(三跨两临近重点区段!$E:$E,MATCH(1,(MONTH(三跨两临近重点区段!$D:$D)=9)*(三跨两临近重点区段!$A:$A=D321)*(三跨两临近重点区段!$F:$F="现存区段"),0))),"")</f>
        <v/>
      </c>
      <c r="AA321" s="268" t="str">
        <f t="array" ref="AA321">IFERROR(IF(INDEX(三跨两临近重点区段!$F:$F,MATCH(1,(MONTH(三跨两临近重点区段!$D:$D)=10)*(三跨两临近重点区段!$A:$A=D321),0))="已取消","已取消",INDEX(三跨两临近重点区段!$D:$D,MATCH(1,(MONTH(三跨两临近重点区段!$D:$D)=10)*(三跨两临近重点区段!$A:$A=D321)*(三跨两临近重点区段!$F:$F="现存区段"),0))),"")</f>
        <v/>
      </c>
      <c r="AB321" s="72" t="str">
        <f t="array" ref="AB321">IFERROR(IF(INDEX(三跨两临近重点区段!$F:$F,MATCH(1,(MONTH(三跨两临近重点区段!$D:$D)=10)*(三跨两临近重点区段!$A:$A=D321),0))="已取消","已取消",INDEX(三跨两临近重点区段!$E:$E,MATCH(1,(MONTH(三跨两临近重点区段!$D:$D)=10)*(三跨两临近重点区段!$A:$A=D321)*(三跨两临近重点区段!$F:$F="现存区段"),0))),"")</f>
        <v/>
      </c>
      <c r="AC321" s="284" t="str">
        <f t="array" ref="AC321">IFERROR(IF(INDEX(三跨两临近重点区段!$F:$F,MATCH(1,(MONTH(三跨两临近重点区段!$D:$D)=11)*(三跨两临近重点区段!$A:$A=D321),0))="已取消","已取消",INDEX(三跨两临近重点区段!$D:$D,MATCH(1,(MONTH(三跨两临近重点区段!$D:$D)=11)*(三跨两临近重点区段!$A:$A=D321)*(三跨两临近重点区段!$F:$F="现存区段"),0))),"")</f>
        <v/>
      </c>
      <c r="AD321" s="72" t="str">
        <f t="array" ref="AD321">IFERROR(IF(INDEX(三跨两临近重点区段!$F:$F,MATCH(1,(MONTH(三跨两临近重点区段!$D:$D)=11)*(三跨两临近重点区段!$A:$A=D321),0))="已取消","已取消",INDEX(三跨两临近重点区段!$E:$E,MATCH(1,(MONTH(三跨两临近重点区段!$D:$D)=11)*(三跨两临近重点区段!$A:$A=D321)*(三跨两临近重点区段!$F:$F="现存区段"),0))),"")</f>
        <v/>
      </c>
      <c r="AE321" s="284" t="str">
        <f t="array" ref="AE321">IFERROR(IF(INDEX(三跨两临近重点区段!$F:$F,MATCH(1,(MONTH(三跨两临近重点区段!$D:$D)=12)*(三跨两临近重点区段!$A:$A=D321),0))="已取消","已取消",INDEX(三跨两临近重点区段!$D:$D,MATCH(1,(MONTH(三跨两临近重点区段!$D:$D)=12)*(三跨两临近重点区段!$A:$A=D321)*(三跨两临近重点区段!$F:$F="现存区段"),0))),"")</f>
        <v/>
      </c>
      <c r="AF321" s="72" t="str">
        <f t="array" ref="AF321">IFERROR(IF(INDEX(三跨两临近重点区段!$F:$F,MATCH(1,(MONTH(三跨两临近重点区段!$D:$D)=12)*(三跨两临近重点区段!$A:$A=D321),0))="已取消","已取消",INDEX(三跨两临近重点区段!$E:$E,MATCH(1,(MONTH(三跨两临近重点区段!$D:$D)=12)*(三跨两临近重点区段!$A:$A=D321)*(三跨两临近重点区段!$F:$F="现存区段"),0))),"")</f>
        <v/>
      </c>
      <c r="AH321" t="e">
        <f t="array" ref="AH321">INDEX(三跨两临近重点区段!$G:$G,MATCH(D321,三跨两临近重点区段!$A:$A,0))</f>
        <v>#N/A</v>
      </c>
      <c r="AI321" t="e">
        <f>INDEX(三跨两临近重点区段!$J:$J,MATCH(D321,三跨两临近重点区段!$A:$A,0))</f>
        <v>#N/A</v>
      </c>
    </row>
    <row r="322" ht="14.25" spans="1:35">
      <c r="A322" s="263" t="s">
        <v>150</v>
      </c>
      <c r="B322" s="264" t="s">
        <v>2631</v>
      </c>
      <c r="C322" s="263" t="s">
        <v>2120</v>
      </c>
      <c r="D322" s="263" t="s">
        <v>2632</v>
      </c>
      <c r="E322" s="265" t="s">
        <v>2378</v>
      </c>
      <c r="F322" s="264" t="s">
        <v>125</v>
      </c>
      <c r="G322" s="263" t="s">
        <v>791</v>
      </c>
      <c r="H322" s="263" t="s">
        <v>799</v>
      </c>
      <c r="I322" s="288"/>
      <c r="J322" s="196"/>
      <c r="K322" s="196"/>
      <c r="L322" s="196"/>
      <c r="M322" s="270"/>
      <c r="N322" s="270"/>
      <c r="O322" s="33"/>
      <c r="P322" s="107"/>
      <c r="Q322" s="279"/>
      <c r="R322" s="279"/>
      <c r="S322" s="278">
        <v>45461</v>
      </c>
      <c r="T322" s="279" t="s">
        <v>2117</v>
      </c>
      <c r="U322" s="268" t="str">
        <f t="array" ref="U322">IFERROR(IF(INDEX(三跨两临近重点区段!$F:$F,MATCH(1,(MONTH(三跨两临近重点区段!$D:$D)=7)*(三跨两临近重点区段!$A:$A=D322),0))="已取消","已取消",INDEX(三跨两临近重点区段!$D:$D,MATCH(1,(MONTH(三跨两临近重点区段!$D:$D)=7)*(三跨两临近重点区段!$A:$A=D322)*(三跨两临近重点区段!$F:$F="现存区段"),0))),"")</f>
        <v/>
      </c>
      <c r="V322" s="232" t="str">
        <f t="array" ref="V322">IFERROR(IF(INDEX(三跨两临近重点区段!$F:$F,MATCH(1,(MONTH(三跨两临近重点区段!$D:$D)=7)*(三跨两临近重点区段!$A:$A=D322),0))="已取消","已取消",INDEX(三跨两临近重点区段!$E:$E,MATCH(1,(MONTH(三跨两临近重点区段!$D:$D)=7)*(三跨两临近重点区段!$A:$A=D322)*(三跨两临近重点区段!$F:$F="现存区段"),0))),"")</f>
        <v/>
      </c>
      <c r="W322" s="268" t="str">
        <f t="array" ref="W322">IFERROR(IF(INDEX(三跨两临近重点区段!$F:$F,MATCH(1,(MONTH(三跨两临近重点区段!$D:$D)=8)*(三跨两临近重点区段!$A:$A=D322),0))="已取消","已取消",INDEX(三跨两临近重点区段!$D:$D,MATCH(1,(MONTH(三跨两临近重点区段!$D:$D)=8)*(三跨两临近重点区段!$A:$A=D322)*(三跨两临近重点区段!$F:$F="现存区段"),0))),"")</f>
        <v/>
      </c>
      <c r="X322" s="232" t="str">
        <f t="array" ref="X322">IFERROR(IF(INDEX(三跨两临近重点区段!$F:$F,MATCH(1,(MONTH(三跨两临近重点区段!$D:$D)=8)*(三跨两临近重点区段!$A:$A=D322),0))="已取消","已取消",INDEX(三跨两临近重点区段!$E:$E,MATCH(1,(MONTH(三跨两临近重点区段!$D:$D)=8)*(三跨两临近重点区段!$A:$A=D322)*(三跨两临近重点区段!$F:$F="现存区段"),0))),"")</f>
        <v/>
      </c>
      <c r="Y322" s="268" t="str">
        <f t="array" ref="Y322">IFERROR(IF(INDEX(三跨两临近重点区段!$F:$F,MATCH(1,(MONTH(三跨两临近重点区段!$D:$D)=9)*(三跨两临近重点区段!$A:$A=D322),0))="已取消","已取消",INDEX(三跨两临近重点区段!$D:$D,MATCH(1,(MONTH(三跨两临近重点区段!$D:$D)=9)*(三跨两临近重点区段!$A:$A=D322)*(三跨两临近重点区段!$F:$F="现存区段"),0))),"")</f>
        <v/>
      </c>
      <c r="Z322" s="232" t="str">
        <f t="array" ref="Z322">IFERROR(IF(INDEX(三跨两临近重点区段!$F:$F,MATCH(1,(MONTH(三跨两临近重点区段!$D:$D)=9)*(三跨两临近重点区段!$A:$A=D322),0))="已取消","已取消",INDEX(三跨两临近重点区段!$E:$E,MATCH(1,(MONTH(三跨两临近重点区段!$D:$D)=9)*(三跨两临近重点区段!$A:$A=D322)*(三跨两临近重点区段!$F:$F="现存区段"),0))),"")</f>
        <v/>
      </c>
      <c r="AA322" s="268" t="str">
        <f t="array" ref="AA322">IFERROR(IF(INDEX(三跨两临近重点区段!$F:$F,MATCH(1,(MONTH(三跨两临近重点区段!$D:$D)=10)*(三跨两临近重点区段!$A:$A=D322),0))="已取消","已取消",INDEX(三跨两临近重点区段!$D:$D,MATCH(1,(MONTH(三跨两临近重点区段!$D:$D)=10)*(三跨两临近重点区段!$A:$A=D322)*(三跨两临近重点区段!$F:$F="现存区段"),0))),"")</f>
        <v/>
      </c>
      <c r="AB322" s="72" t="str">
        <f t="array" ref="AB322">IFERROR(IF(INDEX(三跨两临近重点区段!$F:$F,MATCH(1,(MONTH(三跨两临近重点区段!$D:$D)=10)*(三跨两临近重点区段!$A:$A=D322),0))="已取消","已取消",INDEX(三跨两临近重点区段!$E:$E,MATCH(1,(MONTH(三跨两临近重点区段!$D:$D)=10)*(三跨两临近重点区段!$A:$A=D322)*(三跨两临近重点区段!$F:$F="现存区段"),0))),"")</f>
        <v/>
      </c>
      <c r="AC322" s="284" t="str">
        <f t="array" ref="AC322">IFERROR(IF(INDEX(三跨两临近重点区段!$F:$F,MATCH(1,(MONTH(三跨两临近重点区段!$D:$D)=11)*(三跨两临近重点区段!$A:$A=D322),0))="已取消","已取消",INDEX(三跨两临近重点区段!$D:$D,MATCH(1,(MONTH(三跨两临近重点区段!$D:$D)=11)*(三跨两临近重点区段!$A:$A=D322)*(三跨两临近重点区段!$F:$F="现存区段"),0))),"")</f>
        <v/>
      </c>
      <c r="AD322" s="72" t="str">
        <f t="array" ref="AD322">IFERROR(IF(INDEX(三跨两临近重点区段!$F:$F,MATCH(1,(MONTH(三跨两临近重点区段!$D:$D)=11)*(三跨两临近重点区段!$A:$A=D322),0))="已取消","已取消",INDEX(三跨两临近重点区段!$E:$E,MATCH(1,(MONTH(三跨两临近重点区段!$D:$D)=11)*(三跨两临近重点区段!$A:$A=D322)*(三跨两临近重点区段!$F:$F="现存区段"),0))),"")</f>
        <v/>
      </c>
      <c r="AE322" s="284" t="str">
        <f t="array" ref="AE322">IFERROR(IF(INDEX(三跨两临近重点区段!$F:$F,MATCH(1,(MONTH(三跨两临近重点区段!$D:$D)=12)*(三跨两临近重点区段!$A:$A=D322),0))="已取消","已取消",INDEX(三跨两临近重点区段!$D:$D,MATCH(1,(MONTH(三跨两临近重点区段!$D:$D)=12)*(三跨两临近重点区段!$A:$A=D322)*(三跨两临近重点区段!$F:$F="现存区段"),0))),"")</f>
        <v/>
      </c>
      <c r="AF322" s="72" t="str">
        <f t="array" ref="AF322">IFERROR(IF(INDEX(三跨两临近重点区段!$F:$F,MATCH(1,(MONTH(三跨两临近重点区段!$D:$D)=12)*(三跨两临近重点区段!$A:$A=D322),0))="已取消","已取消",INDEX(三跨两临近重点区段!$E:$E,MATCH(1,(MONTH(三跨两临近重点区段!$D:$D)=12)*(三跨两临近重点区段!$A:$A=D322)*(三跨两临近重点区段!$F:$F="现存区段"),0))),"")</f>
        <v/>
      </c>
      <c r="AH322" t="e">
        <f t="array" ref="AH322">INDEX(三跨两临近重点区段!$G:$G,MATCH(D322,三跨两临近重点区段!$A:$A,0))</f>
        <v>#N/A</v>
      </c>
      <c r="AI322" t="e">
        <f>INDEX(三跨两临近重点区段!$J:$J,MATCH(D322,三跨两临近重点区段!$A:$A,0))</f>
        <v>#N/A</v>
      </c>
    </row>
    <row r="323" ht="14.25" spans="1:35">
      <c r="A323" s="263" t="s">
        <v>363</v>
      </c>
      <c r="B323" s="264" t="s">
        <v>2633</v>
      </c>
      <c r="C323" s="263" t="s">
        <v>2302</v>
      </c>
      <c r="D323" s="263" t="s">
        <v>2634</v>
      </c>
      <c r="E323" s="265" t="s">
        <v>2378</v>
      </c>
      <c r="F323" s="264" t="s">
        <v>125</v>
      </c>
      <c r="G323" s="263" t="s">
        <v>791</v>
      </c>
      <c r="H323" s="263" t="s">
        <v>700</v>
      </c>
      <c r="I323" s="288"/>
      <c r="J323" s="196"/>
      <c r="K323" s="196"/>
      <c r="L323" s="196"/>
      <c r="M323" s="270"/>
      <c r="N323" s="270"/>
      <c r="O323" s="33"/>
      <c r="P323" s="107"/>
      <c r="Q323" s="279"/>
      <c r="R323" s="279"/>
      <c r="S323" s="278">
        <v>45446</v>
      </c>
      <c r="T323" s="279" t="s">
        <v>2117</v>
      </c>
      <c r="U323" s="268" t="str">
        <f t="array" ref="U323">IFERROR(IF(INDEX(三跨两临近重点区段!$F:$F,MATCH(1,(MONTH(三跨两临近重点区段!$D:$D)=7)*(三跨两临近重点区段!$A:$A=D323),0))="已取消","已取消",INDEX(三跨两临近重点区段!$D:$D,MATCH(1,(MONTH(三跨两临近重点区段!$D:$D)=7)*(三跨两临近重点区段!$A:$A=D323)*(三跨两临近重点区段!$F:$F="现存区段"),0))),"")</f>
        <v/>
      </c>
      <c r="V323" s="232" t="str">
        <f t="array" ref="V323">IFERROR(IF(INDEX(三跨两临近重点区段!$F:$F,MATCH(1,(MONTH(三跨两临近重点区段!$D:$D)=7)*(三跨两临近重点区段!$A:$A=D323),0))="已取消","已取消",INDEX(三跨两临近重点区段!$E:$E,MATCH(1,(MONTH(三跨两临近重点区段!$D:$D)=7)*(三跨两临近重点区段!$A:$A=D323)*(三跨两临近重点区段!$F:$F="现存区段"),0))),"")</f>
        <v/>
      </c>
      <c r="W323" s="268" t="str">
        <f t="array" ref="W323">IFERROR(IF(INDEX(三跨两临近重点区段!$F:$F,MATCH(1,(MONTH(三跨两临近重点区段!$D:$D)=8)*(三跨两临近重点区段!$A:$A=D323),0))="已取消","已取消",INDEX(三跨两临近重点区段!$D:$D,MATCH(1,(MONTH(三跨两临近重点区段!$D:$D)=8)*(三跨两临近重点区段!$A:$A=D323)*(三跨两临近重点区段!$F:$F="现存区段"),0))),"")</f>
        <v/>
      </c>
      <c r="X323" s="232" t="str">
        <f t="array" ref="X323">IFERROR(IF(INDEX(三跨两临近重点区段!$F:$F,MATCH(1,(MONTH(三跨两临近重点区段!$D:$D)=8)*(三跨两临近重点区段!$A:$A=D323),0))="已取消","已取消",INDEX(三跨两临近重点区段!$E:$E,MATCH(1,(MONTH(三跨两临近重点区段!$D:$D)=8)*(三跨两临近重点区段!$A:$A=D323)*(三跨两临近重点区段!$F:$F="现存区段"),0))),"")</f>
        <v/>
      </c>
      <c r="Y323" s="268" t="str">
        <f t="array" ref="Y323">IFERROR(IF(INDEX(三跨两临近重点区段!$F:$F,MATCH(1,(MONTH(三跨两临近重点区段!$D:$D)=9)*(三跨两临近重点区段!$A:$A=D323),0))="已取消","已取消",INDEX(三跨两临近重点区段!$D:$D,MATCH(1,(MONTH(三跨两临近重点区段!$D:$D)=9)*(三跨两临近重点区段!$A:$A=D323)*(三跨两临近重点区段!$F:$F="现存区段"),0))),"")</f>
        <v/>
      </c>
      <c r="Z323" s="232" t="str">
        <f t="array" ref="Z323">IFERROR(IF(INDEX(三跨两临近重点区段!$F:$F,MATCH(1,(MONTH(三跨两临近重点区段!$D:$D)=9)*(三跨两临近重点区段!$A:$A=D323),0))="已取消","已取消",INDEX(三跨两临近重点区段!$E:$E,MATCH(1,(MONTH(三跨两临近重点区段!$D:$D)=9)*(三跨两临近重点区段!$A:$A=D323)*(三跨两临近重点区段!$F:$F="现存区段"),0))),"")</f>
        <v/>
      </c>
      <c r="AA323" s="268" t="str">
        <f t="array" ref="AA323">IFERROR(IF(INDEX(三跨两临近重点区段!$F:$F,MATCH(1,(MONTH(三跨两临近重点区段!$D:$D)=10)*(三跨两临近重点区段!$A:$A=D323),0))="已取消","已取消",INDEX(三跨两临近重点区段!$D:$D,MATCH(1,(MONTH(三跨两临近重点区段!$D:$D)=10)*(三跨两临近重点区段!$A:$A=D323)*(三跨两临近重点区段!$F:$F="现存区段"),0))),"")</f>
        <v/>
      </c>
      <c r="AB323" s="72" t="str">
        <f t="array" ref="AB323">IFERROR(IF(INDEX(三跨两临近重点区段!$F:$F,MATCH(1,(MONTH(三跨两临近重点区段!$D:$D)=10)*(三跨两临近重点区段!$A:$A=D323),0))="已取消","已取消",INDEX(三跨两临近重点区段!$E:$E,MATCH(1,(MONTH(三跨两临近重点区段!$D:$D)=10)*(三跨两临近重点区段!$A:$A=D323)*(三跨两临近重点区段!$F:$F="现存区段"),0))),"")</f>
        <v/>
      </c>
      <c r="AC323" s="284" t="str">
        <f t="array" ref="AC323">IFERROR(IF(INDEX(三跨两临近重点区段!$F:$F,MATCH(1,(MONTH(三跨两临近重点区段!$D:$D)=11)*(三跨两临近重点区段!$A:$A=D323),0))="已取消","已取消",INDEX(三跨两临近重点区段!$D:$D,MATCH(1,(MONTH(三跨两临近重点区段!$D:$D)=11)*(三跨两临近重点区段!$A:$A=D323)*(三跨两临近重点区段!$F:$F="现存区段"),0))),"")</f>
        <v/>
      </c>
      <c r="AD323" s="72" t="str">
        <f t="array" ref="AD323">IFERROR(IF(INDEX(三跨两临近重点区段!$F:$F,MATCH(1,(MONTH(三跨两临近重点区段!$D:$D)=11)*(三跨两临近重点区段!$A:$A=D323),0))="已取消","已取消",INDEX(三跨两临近重点区段!$E:$E,MATCH(1,(MONTH(三跨两临近重点区段!$D:$D)=11)*(三跨两临近重点区段!$A:$A=D323)*(三跨两临近重点区段!$F:$F="现存区段"),0))),"")</f>
        <v/>
      </c>
      <c r="AE323" s="284" t="str">
        <f t="array" ref="AE323">IFERROR(IF(INDEX(三跨两临近重点区段!$F:$F,MATCH(1,(MONTH(三跨两临近重点区段!$D:$D)=12)*(三跨两临近重点区段!$A:$A=D323),0))="已取消","已取消",INDEX(三跨两临近重点区段!$D:$D,MATCH(1,(MONTH(三跨两临近重点区段!$D:$D)=12)*(三跨两临近重点区段!$A:$A=D323)*(三跨两临近重点区段!$F:$F="现存区段"),0))),"")</f>
        <v/>
      </c>
      <c r="AF323" s="72" t="str">
        <f t="array" ref="AF323">IFERROR(IF(INDEX(三跨两临近重点区段!$F:$F,MATCH(1,(MONTH(三跨两临近重点区段!$D:$D)=12)*(三跨两临近重点区段!$A:$A=D323),0))="已取消","已取消",INDEX(三跨两临近重点区段!$E:$E,MATCH(1,(MONTH(三跨两临近重点区段!$D:$D)=12)*(三跨两临近重点区段!$A:$A=D323)*(三跨两临近重点区段!$F:$F="现存区段"),0))),"")</f>
        <v/>
      </c>
      <c r="AH323" t="e">
        <f t="array" ref="AH323">INDEX(三跨两临近重点区段!$G:$G,MATCH(D323,三跨两临近重点区段!$A:$A,0))</f>
        <v>#N/A</v>
      </c>
      <c r="AI323" t="e">
        <f>INDEX(三跨两临近重点区段!$J:$J,MATCH(D323,三跨两临近重点区段!$A:$A,0))</f>
        <v>#N/A</v>
      </c>
    </row>
    <row r="324" ht="14.25" spans="1:35">
      <c r="A324" s="263" t="s">
        <v>363</v>
      </c>
      <c r="B324" s="264" t="s">
        <v>2635</v>
      </c>
      <c r="C324" s="263" t="s">
        <v>2302</v>
      </c>
      <c r="D324" s="263" t="s">
        <v>2636</v>
      </c>
      <c r="E324" s="265" t="s">
        <v>2378</v>
      </c>
      <c r="F324" s="264" t="s">
        <v>125</v>
      </c>
      <c r="G324" s="263" t="s">
        <v>791</v>
      </c>
      <c r="H324" s="263" t="s">
        <v>700</v>
      </c>
      <c r="I324" s="288"/>
      <c r="J324" s="196"/>
      <c r="K324" s="196"/>
      <c r="L324" s="196"/>
      <c r="M324" s="270"/>
      <c r="N324" s="270"/>
      <c r="O324" s="33"/>
      <c r="P324" s="107"/>
      <c r="Q324" s="279"/>
      <c r="R324" s="279"/>
      <c r="S324" s="278">
        <v>45446</v>
      </c>
      <c r="T324" s="279" t="s">
        <v>2117</v>
      </c>
      <c r="U324" s="268" t="str">
        <f t="array" ref="U324">IFERROR(IF(INDEX(三跨两临近重点区段!$F:$F,MATCH(1,(MONTH(三跨两临近重点区段!$D:$D)=7)*(三跨两临近重点区段!$A:$A=D324),0))="已取消","已取消",INDEX(三跨两临近重点区段!$D:$D,MATCH(1,(MONTH(三跨两临近重点区段!$D:$D)=7)*(三跨两临近重点区段!$A:$A=D324)*(三跨两临近重点区段!$F:$F="现存区段"),0))),"")</f>
        <v/>
      </c>
      <c r="V324" s="232" t="str">
        <f t="array" ref="V324">IFERROR(IF(INDEX(三跨两临近重点区段!$F:$F,MATCH(1,(MONTH(三跨两临近重点区段!$D:$D)=7)*(三跨两临近重点区段!$A:$A=D324),0))="已取消","已取消",INDEX(三跨两临近重点区段!$E:$E,MATCH(1,(MONTH(三跨两临近重点区段!$D:$D)=7)*(三跨两临近重点区段!$A:$A=D324)*(三跨两临近重点区段!$F:$F="现存区段"),0))),"")</f>
        <v/>
      </c>
      <c r="W324" s="268" t="str">
        <f t="array" ref="W324">IFERROR(IF(INDEX(三跨两临近重点区段!$F:$F,MATCH(1,(MONTH(三跨两临近重点区段!$D:$D)=8)*(三跨两临近重点区段!$A:$A=D324),0))="已取消","已取消",INDEX(三跨两临近重点区段!$D:$D,MATCH(1,(MONTH(三跨两临近重点区段!$D:$D)=8)*(三跨两临近重点区段!$A:$A=D324)*(三跨两临近重点区段!$F:$F="现存区段"),0))),"")</f>
        <v/>
      </c>
      <c r="X324" s="232" t="str">
        <f t="array" ref="X324">IFERROR(IF(INDEX(三跨两临近重点区段!$F:$F,MATCH(1,(MONTH(三跨两临近重点区段!$D:$D)=8)*(三跨两临近重点区段!$A:$A=D324),0))="已取消","已取消",INDEX(三跨两临近重点区段!$E:$E,MATCH(1,(MONTH(三跨两临近重点区段!$D:$D)=8)*(三跨两临近重点区段!$A:$A=D324)*(三跨两临近重点区段!$F:$F="现存区段"),0))),"")</f>
        <v/>
      </c>
      <c r="Y324" s="268" t="str">
        <f t="array" ref="Y324">IFERROR(IF(INDEX(三跨两临近重点区段!$F:$F,MATCH(1,(MONTH(三跨两临近重点区段!$D:$D)=9)*(三跨两临近重点区段!$A:$A=D324),0))="已取消","已取消",INDEX(三跨两临近重点区段!$D:$D,MATCH(1,(MONTH(三跨两临近重点区段!$D:$D)=9)*(三跨两临近重点区段!$A:$A=D324)*(三跨两临近重点区段!$F:$F="现存区段"),0))),"")</f>
        <v/>
      </c>
      <c r="Z324" s="232" t="str">
        <f t="array" ref="Z324">IFERROR(IF(INDEX(三跨两临近重点区段!$F:$F,MATCH(1,(MONTH(三跨两临近重点区段!$D:$D)=9)*(三跨两临近重点区段!$A:$A=D324),0))="已取消","已取消",INDEX(三跨两临近重点区段!$E:$E,MATCH(1,(MONTH(三跨两临近重点区段!$D:$D)=9)*(三跨两临近重点区段!$A:$A=D324)*(三跨两临近重点区段!$F:$F="现存区段"),0))),"")</f>
        <v/>
      </c>
      <c r="AA324" s="268" t="str">
        <f t="array" ref="AA324">IFERROR(IF(INDEX(三跨两临近重点区段!$F:$F,MATCH(1,(MONTH(三跨两临近重点区段!$D:$D)=10)*(三跨两临近重点区段!$A:$A=D324),0))="已取消","已取消",INDEX(三跨两临近重点区段!$D:$D,MATCH(1,(MONTH(三跨两临近重点区段!$D:$D)=10)*(三跨两临近重点区段!$A:$A=D324)*(三跨两临近重点区段!$F:$F="现存区段"),0))),"")</f>
        <v/>
      </c>
      <c r="AB324" s="72" t="str">
        <f t="array" ref="AB324">IFERROR(IF(INDEX(三跨两临近重点区段!$F:$F,MATCH(1,(MONTH(三跨两临近重点区段!$D:$D)=10)*(三跨两临近重点区段!$A:$A=D324),0))="已取消","已取消",INDEX(三跨两临近重点区段!$E:$E,MATCH(1,(MONTH(三跨两临近重点区段!$D:$D)=10)*(三跨两临近重点区段!$A:$A=D324)*(三跨两临近重点区段!$F:$F="现存区段"),0))),"")</f>
        <v/>
      </c>
      <c r="AC324" s="284" t="str">
        <f t="array" ref="AC324">IFERROR(IF(INDEX(三跨两临近重点区段!$F:$F,MATCH(1,(MONTH(三跨两临近重点区段!$D:$D)=11)*(三跨两临近重点区段!$A:$A=D324),0))="已取消","已取消",INDEX(三跨两临近重点区段!$D:$D,MATCH(1,(MONTH(三跨两临近重点区段!$D:$D)=11)*(三跨两临近重点区段!$A:$A=D324)*(三跨两临近重点区段!$F:$F="现存区段"),0))),"")</f>
        <v/>
      </c>
      <c r="AD324" s="72" t="str">
        <f t="array" ref="AD324">IFERROR(IF(INDEX(三跨两临近重点区段!$F:$F,MATCH(1,(MONTH(三跨两临近重点区段!$D:$D)=11)*(三跨两临近重点区段!$A:$A=D324),0))="已取消","已取消",INDEX(三跨两临近重点区段!$E:$E,MATCH(1,(MONTH(三跨两临近重点区段!$D:$D)=11)*(三跨两临近重点区段!$A:$A=D324)*(三跨两临近重点区段!$F:$F="现存区段"),0))),"")</f>
        <v/>
      </c>
      <c r="AE324" s="284" t="str">
        <f t="array" ref="AE324">IFERROR(IF(INDEX(三跨两临近重点区段!$F:$F,MATCH(1,(MONTH(三跨两临近重点区段!$D:$D)=12)*(三跨两临近重点区段!$A:$A=D324),0))="已取消","已取消",INDEX(三跨两临近重点区段!$D:$D,MATCH(1,(MONTH(三跨两临近重点区段!$D:$D)=12)*(三跨两临近重点区段!$A:$A=D324)*(三跨两临近重点区段!$F:$F="现存区段"),0))),"")</f>
        <v/>
      </c>
      <c r="AF324" s="72" t="str">
        <f t="array" ref="AF324">IFERROR(IF(INDEX(三跨两临近重点区段!$F:$F,MATCH(1,(MONTH(三跨两临近重点区段!$D:$D)=12)*(三跨两临近重点区段!$A:$A=D324),0))="已取消","已取消",INDEX(三跨两临近重点区段!$E:$E,MATCH(1,(MONTH(三跨两临近重点区段!$D:$D)=12)*(三跨两临近重点区段!$A:$A=D324)*(三跨两临近重点区段!$F:$F="现存区段"),0))),"")</f>
        <v/>
      </c>
      <c r="AH324" t="e">
        <f t="array" ref="AH324">INDEX(三跨两临近重点区段!$G:$G,MATCH(D324,三跨两临近重点区段!$A:$A,0))</f>
        <v>#N/A</v>
      </c>
      <c r="AI324" t="e">
        <f>INDEX(三跨两临近重点区段!$J:$J,MATCH(D324,三跨两临近重点区段!$A:$A,0))</f>
        <v>#N/A</v>
      </c>
    </row>
    <row r="325" ht="14.25" spans="1:35">
      <c r="A325" s="263" t="s">
        <v>363</v>
      </c>
      <c r="B325" s="264" t="s">
        <v>2637</v>
      </c>
      <c r="C325" s="263" t="s">
        <v>2269</v>
      </c>
      <c r="D325" s="263" t="s">
        <v>2638</v>
      </c>
      <c r="E325" s="265" t="s">
        <v>2378</v>
      </c>
      <c r="F325" s="264" t="s">
        <v>125</v>
      </c>
      <c r="G325" s="263" t="s">
        <v>791</v>
      </c>
      <c r="H325" s="263" t="s">
        <v>700</v>
      </c>
      <c r="I325" s="288"/>
      <c r="J325" s="196"/>
      <c r="K325" s="196"/>
      <c r="L325" s="196"/>
      <c r="M325" s="270"/>
      <c r="N325" s="270"/>
      <c r="O325" s="33"/>
      <c r="P325" s="107"/>
      <c r="Q325" s="279"/>
      <c r="R325" s="279"/>
      <c r="S325" s="278">
        <v>45461</v>
      </c>
      <c r="T325" s="279" t="s">
        <v>2117</v>
      </c>
      <c r="U325" s="268" t="str">
        <f t="array" ref="U325">IFERROR(IF(INDEX(三跨两临近重点区段!$F:$F,MATCH(1,(MONTH(三跨两临近重点区段!$D:$D)=7)*(三跨两临近重点区段!$A:$A=D325),0))="已取消","已取消",INDEX(三跨两临近重点区段!$D:$D,MATCH(1,(MONTH(三跨两临近重点区段!$D:$D)=7)*(三跨两临近重点区段!$A:$A=D325)*(三跨两临近重点区段!$F:$F="现存区段"),0))),"")</f>
        <v/>
      </c>
      <c r="V325" s="232" t="str">
        <f t="array" ref="V325">IFERROR(IF(INDEX(三跨两临近重点区段!$F:$F,MATCH(1,(MONTH(三跨两临近重点区段!$D:$D)=7)*(三跨两临近重点区段!$A:$A=D325),0))="已取消","已取消",INDEX(三跨两临近重点区段!$E:$E,MATCH(1,(MONTH(三跨两临近重点区段!$D:$D)=7)*(三跨两临近重点区段!$A:$A=D325)*(三跨两临近重点区段!$F:$F="现存区段"),0))),"")</f>
        <v/>
      </c>
      <c r="W325" s="268" t="str">
        <f t="array" ref="W325">IFERROR(IF(INDEX(三跨两临近重点区段!$F:$F,MATCH(1,(MONTH(三跨两临近重点区段!$D:$D)=8)*(三跨两临近重点区段!$A:$A=D325),0))="已取消","已取消",INDEX(三跨两临近重点区段!$D:$D,MATCH(1,(MONTH(三跨两临近重点区段!$D:$D)=8)*(三跨两临近重点区段!$A:$A=D325)*(三跨两临近重点区段!$F:$F="现存区段"),0))),"")</f>
        <v/>
      </c>
      <c r="X325" s="232" t="str">
        <f t="array" ref="X325">IFERROR(IF(INDEX(三跨两临近重点区段!$F:$F,MATCH(1,(MONTH(三跨两临近重点区段!$D:$D)=8)*(三跨两临近重点区段!$A:$A=D325),0))="已取消","已取消",INDEX(三跨两临近重点区段!$E:$E,MATCH(1,(MONTH(三跨两临近重点区段!$D:$D)=8)*(三跨两临近重点区段!$A:$A=D325)*(三跨两临近重点区段!$F:$F="现存区段"),0))),"")</f>
        <v/>
      </c>
      <c r="Y325" s="268" t="str">
        <f t="array" ref="Y325">IFERROR(IF(INDEX(三跨两临近重点区段!$F:$F,MATCH(1,(MONTH(三跨两临近重点区段!$D:$D)=9)*(三跨两临近重点区段!$A:$A=D325),0))="已取消","已取消",INDEX(三跨两临近重点区段!$D:$D,MATCH(1,(MONTH(三跨两临近重点区段!$D:$D)=9)*(三跨两临近重点区段!$A:$A=D325)*(三跨两临近重点区段!$F:$F="现存区段"),0))),"")</f>
        <v/>
      </c>
      <c r="Z325" s="232" t="str">
        <f t="array" ref="Z325">IFERROR(IF(INDEX(三跨两临近重点区段!$F:$F,MATCH(1,(MONTH(三跨两临近重点区段!$D:$D)=9)*(三跨两临近重点区段!$A:$A=D325),0))="已取消","已取消",INDEX(三跨两临近重点区段!$E:$E,MATCH(1,(MONTH(三跨两临近重点区段!$D:$D)=9)*(三跨两临近重点区段!$A:$A=D325)*(三跨两临近重点区段!$F:$F="现存区段"),0))),"")</f>
        <v/>
      </c>
      <c r="AA325" s="268" t="str">
        <f t="array" ref="AA325">IFERROR(IF(INDEX(三跨两临近重点区段!$F:$F,MATCH(1,(MONTH(三跨两临近重点区段!$D:$D)=10)*(三跨两临近重点区段!$A:$A=D325),0))="已取消","已取消",INDEX(三跨两临近重点区段!$D:$D,MATCH(1,(MONTH(三跨两临近重点区段!$D:$D)=10)*(三跨两临近重点区段!$A:$A=D325)*(三跨两临近重点区段!$F:$F="现存区段"),0))),"")</f>
        <v/>
      </c>
      <c r="AB325" s="72" t="str">
        <f t="array" ref="AB325">IFERROR(IF(INDEX(三跨两临近重点区段!$F:$F,MATCH(1,(MONTH(三跨两临近重点区段!$D:$D)=10)*(三跨两临近重点区段!$A:$A=D325),0))="已取消","已取消",INDEX(三跨两临近重点区段!$E:$E,MATCH(1,(MONTH(三跨两临近重点区段!$D:$D)=10)*(三跨两临近重点区段!$A:$A=D325)*(三跨两临近重点区段!$F:$F="现存区段"),0))),"")</f>
        <v/>
      </c>
      <c r="AC325" s="284" t="str">
        <f t="array" ref="AC325">IFERROR(IF(INDEX(三跨两临近重点区段!$F:$F,MATCH(1,(MONTH(三跨两临近重点区段!$D:$D)=11)*(三跨两临近重点区段!$A:$A=D325),0))="已取消","已取消",INDEX(三跨两临近重点区段!$D:$D,MATCH(1,(MONTH(三跨两临近重点区段!$D:$D)=11)*(三跨两临近重点区段!$A:$A=D325)*(三跨两临近重点区段!$F:$F="现存区段"),0))),"")</f>
        <v/>
      </c>
      <c r="AD325" s="72" t="str">
        <f t="array" ref="AD325">IFERROR(IF(INDEX(三跨两临近重点区段!$F:$F,MATCH(1,(MONTH(三跨两临近重点区段!$D:$D)=11)*(三跨两临近重点区段!$A:$A=D325),0))="已取消","已取消",INDEX(三跨两临近重点区段!$E:$E,MATCH(1,(MONTH(三跨两临近重点区段!$D:$D)=11)*(三跨两临近重点区段!$A:$A=D325)*(三跨两临近重点区段!$F:$F="现存区段"),0))),"")</f>
        <v/>
      </c>
      <c r="AE325" s="284" t="str">
        <f t="array" ref="AE325">IFERROR(IF(INDEX(三跨两临近重点区段!$F:$F,MATCH(1,(MONTH(三跨两临近重点区段!$D:$D)=12)*(三跨两临近重点区段!$A:$A=D325),0))="已取消","已取消",INDEX(三跨两临近重点区段!$D:$D,MATCH(1,(MONTH(三跨两临近重点区段!$D:$D)=12)*(三跨两临近重点区段!$A:$A=D325)*(三跨两临近重点区段!$F:$F="现存区段"),0))),"")</f>
        <v/>
      </c>
      <c r="AF325" s="72" t="str">
        <f t="array" ref="AF325">IFERROR(IF(INDEX(三跨两临近重点区段!$F:$F,MATCH(1,(MONTH(三跨两临近重点区段!$D:$D)=12)*(三跨两临近重点区段!$A:$A=D325),0))="已取消","已取消",INDEX(三跨两临近重点区段!$E:$E,MATCH(1,(MONTH(三跨两临近重点区段!$D:$D)=12)*(三跨两临近重点区段!$A:$A=D325)*(三跨两临近重点区段!$F:$F="现存区段"),0))),"")</f>
        <v/>
      </c>
      <c r="AH325" t="e">
        <f t="array" ref="AH325">INDEX(三跨两临近重点区段!$G:$G,MATCH(D325,三跨两临近重点区段!$A:$A,0))</f>
        <v>#N/A</v>
      </c>
      <c r="AI325" t="e">
        <f>INDEX(三跨两临近重点区段!$J:$J,MATCH(D325,三跨两临近重点区段!$A:$A,0))</f>
        <v>#N/A</v>
      </c>
    </row>
    <row r="326" ht="14.25" spans="1:35">
      <c r="A326" s="263" t="s">
        <v>363</v>
      </c>
      <c r="B326" s="264" t="s">
        <v>2639</v>
      </c>
      <c r="C326" s="263" t="s">
        <v>2177</v>
      </c>
      <c r="D326" s="263" t="s">
        <v>2640</v>
      </c>
      <c r="E326" s="265" t="s">
        <v>2378</v>
      </c>
      <c r="F326" s="264" t="s">
        <v>125</v>
      </c>
      <c r="G326" s="263" t="s">
        <v>791</v>
      </c>
      <c r="H326" s="263" t="s">
        <v>2641</v>
      </c>
      <c r="I326" s="288"/>
      <c r="J326" s="196"/>
      <c r="K326" s="196"/>
      <c r="L326" s="196"/>
      <c r="M326" s="270"/>
      <c r="N326" s="270"/>
      <c r="O326" s="33"/>
      <c r="P326" s="107"/>
      <c r="Q326" s="279"/>
      <c r="R326" s="279"/>
      <c r="S326" s="278">
        <v>45447</v>
      </c>
      <c r="T326" s="279" t="s">
        <v>2117</v>
      </c>
      <c r="U326" s="268" t="str">
        <f t="array" ref="U326">IFERROR(IF(INDEX(三跨两临近重点区段!$F:$F,MATCH(1,(MONTH(三跨两临近重点区段!$D:$D)=7)*(三跨两临近重点区段!$A:$A=D326),0))="已取消","已取消",INDEX(三跨两临近重点区段!$D:$D,MATCH(1,(MONTH(三跨两临近重点区段!$D:$D)=7)*(三跨两临近重点区段!$A:$A=D326)*(三跨两临近重点区段!$F:$F="现存区段"),0))),"")</f>
        <v/>
      </c>
      <c r="V326" s="232" t="str">
        <f t="array" ref="V326">IFERROR(IF(INDEX(三跨两临近重点区段!$F:$F,MATCH(1,(MONTH(三跨两临近重点区段!$D:$D)=7)*(三跨两临近重点区段!$A:$A=D326),0))="已取消","已取消",INDEX(三跨两临近重点区段!$E:$E,MATCH(1,(MONTH(三跨两临近重点区段!$D:$D)=7)*(三跨两临近重点区段!$A:$A=D326)*(三跨两临近重点区段!$F:$F="现存区段"),0))),"")</f>
        <v/>
      </c>
      <c r="W326" s="268" t="str">
        <f t="array" ref="W326">IFERROR(IF(INDEX(三跨两临近重点区段!$F:$F,MATCH(1,(MONTH(三跨两临近重点区段!$D:$D)=8)*(三跨两临近重点区段!$A:$A=D326),0))="已取消","已取消",INDEX(三跨两临近重点区段!$D:$D,MATCH(1,(MONTH(三跨两临近重点区段!$D:$D)=8)*(三跨两临近重点区段!$A:$A=D326)*(三跨两临近重点区段!$F:$F="现存区段"),0))),"")</f>
        <v/>
      </c>
      <c r="X326" s="232" t="str">
        <f t="array" ref="X326">IFERROR(IF(INDEX(三跨两临近重点区段!$F:$F,MATCH(1,(MONTH(三跨两临近重点区段!$D:$D)=8)*(三跨两临近重点区段!$A:$A=D326),0))="已取消","已取消",INDEX(三跨两临近重点区段!$E:$E,MATCH(1,(MONTH(三跨两临近重点区段!$D:$D)=8)*(三跨两临近重点区段!$A:$A=D326)*(三跨两临近重点区段!$F:$F="现存区段"),0))),"")</f>
        <v/>
      </c>
      <c r="Y326" s="268" t="str">
        <f t="array" ref="Y326">IFERROR(IF(INDEX(三跨两临近重点区段!$F:$F,MATCH(1,(MONTH(三跨两临近重点区段!$D:$D)=9)*(三跨两临近重点区段!$A:$A=D326),0))="已取消","已取消",INDEX(三跨两临近重点区段!$D:$D,MATCH(1,(MONTH(三跨两临近重点区段!$D:$D)=9)*(三跨两临近重点区段!$A:$A=D326)*(三跨两临近重点区段!$F:$F="现存区段"),0))),"")</f>
        <v/>
      </c>
      <c r="Z326" s="232" t="str">
        <f t="array" ref="Z326">IFERROR(IF(INDEX(三跨两临近重点区段!$F:$F,MATCH(1,(MONTH(三跨两临近重点区段!$D:$D)=9)*(三跨两临近重点区段!$A:$A=D326),0))="已取消","已取消",INDEX(三跨两临近重点区段!$E:$E,MATCH(1,(MONTH(三跨两临近重点区段!$D:$D)=9)*(三跨两临近重点区段!$A:$A=D326)*(三跨两临近重点区段!$F:$F="现存区段"),0))),"")</f>
        <v/>
      </c>
      <c r="AA326" s="268" t="str">
        <f t="array" ref="AA326">IFERROR(IF(INDEX(三跨两临近重点区段!$F:$F,MATCH(1,(MONTH(三跨两临近重点区段!$D:$D)=10)*(三跨两临近重点区段!$A:$A=D326),0))="已取消","已取消",INDEX(三跨两临近重点区段!$D:$D,MATCH(1,(MONTH(三跨两临近重点区段!$D:$D)=10)*(三跨两临近重点区段!$A:$A=D326)*(三跨两临近重点区段!$F:$F="现存区段"),0))),"")</f>
        <v/>
      </c>
      <c r="AB326" s="72" t="str">
        <f t="array" ref="AB326">IFERROR(IF(INDEX(三跨两临近重点区段!$F:$F,MATCH(1,(MONTH(三跨两临近重点区段!$D:$D)=10)*(三跨两临近重点区段!$A:$A=D326),0))="已取消","已取消",INDEX(三跨两临近重点区段!$E:$E,MATCH(1,(MONTH(三跨两临近重点区段!$D:$D)=10)*(三跨两临近重点区段!$A:$A=D326)*(三跨两临近重点区段!$F:$F="现存区段"),0))),"")</f>
        <v/>
      </c>
      <c r="AC326" s="284" t="str">
        <f t="array" ref="AC326">IFERROR(IF(INDEX(三跨两临近重点区段!$F:$F,MATCH(1,(MONTH(三跨两临近重点区段!$D:$D)=11)*(三跨两临近重点区段!$A:$A=D326),0))="已取消","已取消",INDEX(三跨两临近重点区段!$D:$D,MATCH(1,(MONTH(三跨两临近重点区段!$D:$D)=11)*(三跨两临近重点区段!$A:$A=D326)*(三跨两临近重点区段!$F:$F="现存区段"),0))),"")</f>
        <v/>
      </c>
      <c r="AD326" s="72" t="str">
        <f t="array" ref="AD326">IFERROR(IF(INDEX(三跨两临近重点区段!$F:$F,MATCH(1,(MONTH(三跨两临近重点区段!$D:$D)=11)*(三跨两临近重点区段!$A:$A=D326),0))="已取消","已取消",INDEX(三跨两临近重点区段!$E:$E,MATCH(1,(MONTH(三跨两临近重点区段!$D:$D)=11)*(三跨两临近重点区段!$A:$A=D326)*(三跨两临近重点区段!$F:$F="现存区段"),0))),"")</f>
        <v/>
      </c>
      <c r="AE326" s="284" t="str">
        <f t="array" ref="AE326">IFERROR(IF(INDEX(三跨两临近重点区段!$F:$F,MATCH(1,(MONTH(三跨两临近重点区段!$D:$D)=12)*(三跨两临近重点区段!$A:$A=D326),0))="已取消","已取消",INDEX(三跨两临近重点区段!$D:$D,MATCH(1,(MONTH(三跨两临近重点区段!$D:$D)=12)*(三跨两临近重点区段!$A:$A=D326)*(三跨两临近重点区段!$F:$F="现存区段"),0))),"")</f>
        <v/>
      </c>
      <c r="AF326" s="72" t="str">
        <f t="array" ref="AF326">IFERROR(IF(INDEX(三跨两临近重点区段!$F:$F,MATCH(1,(MONTH(三跨两临近重点区段!$D:$D)=12)*(三跨两临近重点区段!$A:$A=D326),0))="已取消","已取消",INDEX(三跨两临近重点区段!$E:$E,MATCH(1,(MONTH(三跨两临近重点区段!$D:$D)=12)*(三跨两临近重点区段!$A:$A=D326)*(三跨两临近重点区段!$F:$F="现存区段"),0))),"")</f>
        <v/>
      </c>
      <c r="AH326" t="e">
        <f t="array" ref="AH326">INDEX(三跨两临近重点区段!$G:$G,MATCH(D326,三跨两临近重点区段!$A:$A,0))</f>
        <v>#N/A</v>
      </c>
      <c r="AI326" t="e">
        <f>INDEX(三跨两临近重点区段!$J:$J,MATCH(D326,三跨两临近重点区段!$A:$A,0))</f>
        <v>#N/A</v>
      </c>
    </row>
    <row r="327" ht="14.25" spans="1:35">
      <c r="A327" s="263" t="s">
        <v>363</v>
      </c>
      <c r="B327" s="264" t="s">
        <v>2642</v>
      </c>
      <c r="C327" s="263" t="s">
        <v>2177</v>
      </c>
      <c r="D327" s="263" t="s">
        <v>2643</v>
      </c>
      <c r="E327" s="265" t="s">
        <v>2378</v>
      </c>
      <c r="F327" s="264" t="s">
        <v>125</v>
      </c>
      <c r="G327" s="263" t="s">
        <v>791</v>
      </c>
      <c r="H327" s="263" t="s">
        <v>2641</v>
      </c>
      <c r="I327" s="288"/>
      <c r="J327" s="196"/>
      <c r="K327" s="196"/>
      <c r="L327" s="196"/>
      <c r="M327" s="270"/>
      <c r="N327" s="270"/>
      <c r="O327" s="33"/>
      <c r="P327" s="107"/>
      <c r="Q327" s="279"/>
      <c r="R327" s="279"/>
      <c r="S327" s="278">
        <v>45447</v>
      </c>
      <c r="T327" s="279" t="s">
        <v>2117</v>
      </c>
      <c r="U327" s="268" t="str">
        <f t="array" ref="U327">IFERROR(IF(INDEX(三跨两临近重点区段!$F:$F,MATCH(1,(MONTH(三跨两临近重点区段!$D:$D)=7)*(三跨两临近重点区段!$A:$A=D327),0))="已取消","已取消",INDEX(三跨两临近重点区段!$D:$D,MATCH(1,(MONTH(三跨两临近重点区段!$D:$D)=7)*(三跨两临近重点区段!$A:$A=D327)*(三跨两临近重点区段!$F:$F="现存区段"),0))),"")</f>
        <v/>
      </c>
      <c r="V327" s="232" t="str">
        <f t="array" ref="V327">IFERROR(IF(INDEX(三跨两临近重点区段!$F:$F,MATCH(1,(MONTH(三跨两临近重点区段!$D:$D)=7)*(三跨两临近重点区段!$A:$A=D327),0))="已取消","已取消",INDEX(三跨两临近重点区段!$E:$E,MATCH(1,(MONTH(三跨两临近重点区段!$D:$D)=7)*(三跨两临近重点区段!$A:$A=D327)*(三跨两临近重点区段!$F:$F="现存区段"),0))),"")</f>
        <v/>
      </c>
      <c r="W327" s="268" t="str">
        <f t="array" ref="W327">IFERROR(IF(INDEX(三跨两临近重点区段!$F:$F,MATCH(1,(MONTH(三跨两临近重点区段!$D:$D)=8)*(三跨两临近重点区段!$A:$A=D327),0))="已取消","已取消",INDEX(三跨两临近重点区段!$D:$D,MATCH(1,(MONTH(三跨两临近重点区段!$D:$D)=8)*(三跨两临近重点区段!$A:$A=D327)*(三跨两临近重点区段!$F:$F="现存区段"),0))),"")</f>
        <v/>
      </c>
      <c r="X327" s="232" t="str">
        <f t="array" ref="X327">IFERROR(IF(INDEX(三跨两临近重点区段!$F:$F,MATCH(1,(MONTH(三跨两临近重点区段!$D:$D)=8)*(三跨两临近重点区段!$A:$A=D327),0))="已取消","已取消",INDEX(三跨两临近重点区段!$E:$E,MATCH(1,(MONTH(三跨两临近重点区段!$D:$D)=8)*(三跨两临近重点区段!$A:$A=D327)*(三跨两临近重点区段!$F:$F="现存区段"),0))),"")</f>
        <v/>
      </c>
      <c r="Y327" s="268" t="str">
        <f t="array" ref="Y327">IFERROR(IF(INDEX(三跨两临近重点区段!$F:$F,MATCH(1,(MONTH(三跨两临近重点区段!$D:$D)=9)*(三跨两临近重点区段!$A:$A=D327),0))="已取消","已取消",INDEX(三跨两临近重点区段!$D:$D,MATCH(1,(MONTH(三跨两临近重点区段!$D:$D)=9)*(三跨两临近重点区段!$A:$A=D327)*(三跨两临近重点区段!$F:$F="现存区段"),0))),"")</f>
        <v/>
      </c>
      <c r="Z327" s="232" t="str">
        <f t="array" ref="Z327">IFERROR(IF(INDEX(三跨两临近重点区段!$F:$F,MATCH(1,(MONTH(三跨两临近重点区段!$D:$D)=9)*(三跨两临近重点区段!$A:$A=D327),0))="已取消","已取消",INDEX(三跨两临近重点区段!$E:$E,MATCH(1,(MONTH(三跨两临近重点区段!$D:$D)=9)*(三跨两临近重点区段!$A:$A=D327)*(三跨两临近重点区段!$F:$F="现存区段"),0))),"")</f>
        <v/>
      </c>
      <c r="AA327" s="268" t="str">
        <f t="array" ref="AA327">IFERROR(IF(INDEX(三跨两临近重点区段!$F:$F,MATCH(1,(MONTH(三跨两临近重点区段!$D:$D)=10)*(三跨两临近重点区段!$A:$A=D327),0))="已取消","已取消",INDEX(三跨两临近重点区段!$D:$D,MATCH(1,(MONTH(三跨两临近重点区段!$D:$D)=10)*(三跨两临近重点区段!$A:$A=D327)*(三跨两临近重点区段!$F:$F="现存区段"),0))),"")</f>
        <v/>
      </c>
      <c r="AB327" s="72" t="str">
        <f t="array" ref="AB327">IFERROR(IF(INDEX(三跨两临近重点区段!$F:$F,MATCH(1,(MONTH(三跨两临近重点区段!$D:$D)=10)*(三跨两临近重点区段!$A:$A=D327),0))="已取消","已取消",INDEX(三跨两临近重点区段!$E:$E,MATCH(1,(MONTH(三跨两临近重点区段!$D:$D)=10)*(三跨两临近重点区段!$A:$A=D327)*(三跨两临近重点区段!$F:$F="现存区段"),0))),"")</f>
        <v/>
      </c>
      <c r="AC327" s="284" t="str">
        <f t="array" ref="AC327">IFERROR(IF(INDEX(三跨两临近重点区段!$F:$F,MATCH(1,(MONTH(三跨两临近重点区段!$D:$D)=11)*(三跨两临近重点区段!$A:$A=D327),0))="已取消","已取消",INDEX(三跨两临近重点区段!$D:$D,MATCH(1,(MONTH(三跨两临近重点区段!$D:$D)=11)*(三跨两临近重点区段!$A:$A=D327)*(三跨两临近重点区段!$F:$F="现存区段"),0))),"")</f>
        <v/>
      </c>
      <c r="AD327" s="72" t="str">
        <f t="array" ref="AD327">IFERROR(IF(INDEX(三跨两临近重点区段!$F:$F,MATCH(1,(MONTH(三跨两临近重点区段!$D:$D)=11)*(三跨两临近重点区段!$A:$A=D327),0))="已取消","已取消",INDEX(三跨两临近重点区段!$E:$E,MATCH(1,(MONTH(三跨两临近重点区段!$D:$D)=11)*(三跨两临近重点区段!$A:$A=D327)*(三跨两临近重点区段!$F:$F="现存区段"),0))),"")</f>
        <v/>
      </c>
      <c r="AE327" s="284" t="str">
        <f t="array" ref="AE327">IFERROR(IF(INDEX(三跨两临近重点区段!$F:$F,MATCH(1,(MONTH(三跨两临近重点区段!$D:$D)=12)*(三跨两临近重点区段!$A:$A=D327),0))="已取消","已取消",INDEX(三跨两临近重点区段!$D:$D,MATCH(1,(MONTH(三跨两临近重点区段!$D:$D)=12)*(三跨两临近重点区段!$A:$A=D327)*(三跨两临近重点区段!$F:$F="现存区段"),0))),"")</f>
        <v/>
      </c>
      <c r="AF327" s="72" t="str">
        <f t="array" ref="AF327">IFERROR(IF(INDEX(三跨两临近重点区段!$F:$F,MATCH(1,(MONTH(三跨两临近重点区段!$D:$D)=12)*(三跨两临近重点区段!$A:$A=D327),0))="已取消","已取消",INDEX(三跨两临近重点区段!$E:$E,MATCH(1,(MONTH(三跨两临近重点区段!$D:$D)=12)*(三跨两临近重点区段!$A:$A=D327)*(三跨两临近重点区段!$F:$F="现存区段"),0))),"")</f>
        <v/>
      </c>
      <c r="AH327" t="e">
        <f t="array" ref="AH327">INDEX(三跨两临近重点区段!$G:$G,MATCH(D327,三跨两临近重点区段!$A:$A,0))</f>
        <v>#N/A</v>
      </c>
      <c r="AI327" t="e">
        <f>INDEX(三跨两临近重点区段!$J:$J,MATCH(D327,三跨两临近重点区段!$A:$A,0))</f>
        <v>#N/A</v>
      </c>
    </row>
    <row r="328" ht="14.25" spans="1:35">
      <c r="A328" s="263" t="s">
        <v>363</v>
      </c>
      <c r="B328" s="264" t="s">
        <v>2633</v>
      </c>
      <c r="C328" s="263" t="s">
        <v>2587</v>
      </c>
      <c r="D328" s="263" t="s">
        <v>2644</v>
      </c>
      <c r="E328" s="265" t="s">
        <v>2378</v>
      </c>
      <c r="F328" s="264" t="s">
        <v>125</v>
      </c>
      <c r="G328" s="263" t="s">
        <v>791</v>
      </c>
      <c r="H328" s="263" t="s">
        <v>700</v>
      </c>
      <c r="I328" s="288"/>
      <c r="J328" s="196"/>
      <c r="K328" s="196"/>
      <c r="L328" s="196"/>
      <c r="M328" s="270"/>
      <c r="N328" s="270"/>
      <c r="O328" s="33"/>
      <c r="P328" s="107"/>
      <c r="Q328" s="279"/>
      <c r="R328" s="279"/>
      <c r="S328" s="278">
        <v>45457</v>
      </c>
      <c r="T328" s="279" t="s">
        <v>2117</v>
      </c>
      <c r="U328" s="268" t="str">
        <f t="array" ref="U328">IFERROR(IF(INDEX(三跨两临近重点区段!$F:$F,MATCH(1,(MONTH(三跨两临近重点区段!$D:$D)=7)*(三跨两临近重点区段!$A:$A=D328),0))="已取消","已取消",INDEX(三跨两临近重点区段!$D:$D,MATCH(1,(MONTH(三跨两临近重点区段!$D:$D)=7)*(三跨两临近重点区段!$A:$A=D328)*(三跨两临近重点区段!$F:$F="现存区段"),0))),"")</f>
        <v/>
      </c>
      <c r="V328" s="232" t="str">
        <f t="array" ref="V328">IFERROR(IF(INDEX(三跨两临近重点区段!$F:$F,MATCH(1,(MONTH(三跨两临近重点区段!$D:$D)=7)*(三跨两临近重点区段!$A:$A=D328),0))="已取消","已取消",INDEX(三跨两临近重点区段!$E:$E,MATCH(1,(MONTH(三跨两临近重点区段!$D:$D)=7)*(三跨两临近重点区段!$A:$A=D328)*(三跨两临近重点区段!$F:$F="现存区段"),0))),"")</f>
        <v/>
      </c>
      <c r="W328" s="268" t="str">
        <f t="array" ref="W328">IFERROR(IF(INDEX(三跨两临近重点区段!$F:$F,MATCH(1,(MONTH(三跨两临近重点区段!$D:$D)=8)*(三跨两临近重点区段!$A:$A=D328),0))="已取消","已取消",INDEX(三跨两临近重点区段!$D:$D,MATCH(1,(MONTH(三跨两临近重点区段!$D:$D)=8)*(三跨两临近重点区段!$A:$A=D328)*(三跨两临近重点区段!$F:$F="现存区段"),0))),"")</f>
        <v/>
      </c>
      <c r="X328" s="232" t="str">
        <f t="array" ref="X328">IFERROR(IF(INDEX(三跨两临近重点区段!$F:$F,MATCH(1,(MONTH(三跨两临近重点区段!$D:$D)=8)*(三跨两临近重点区段!$A:$A=D328),0))="已取消","已取消",INDEX(三跨两临近重点区段!$E:$E,MATCH(1,(MONTH(三跨两临近重点区段!$D:$D)=8)*(三跨两临近重点区段!$A:$A=D328)*(三跨两临近重点区段!$F:$F="现存区段"),0))),"")</f>
        <v/>
      </c>
      <c r="Y328" s="268" t="str">
        <f t="array" ref="Y328">IFERROR(IF(INDEX(三跨两临近重点区段!$F:$F,MATCH(1,(MONTH(三跨两临近重点区段!$D:$D)=9)*(三跨两临近重点区段!$A:$A=D328),0))="已取消","已取消",INDEX(三跨两临近重点区段!$D:$D,MATCH(1,(MONTH(三跨两临近重点区段!$D:$D)=9)*(三跨两临近重点区段!$A:$A=D328)*(三跨两临近重点区段!$F:$F="现存区段"),0))),"")</f>
        <v/>
      </c>
      <c r="Z328" s="232" t="str">
        <f t="array" ref="Z328">IFERROR(IF(INDEX(三跨两临近重点区段!$F:$F,MATCH(1,(MONTH(三跨两临近重点区段!$D:$D)=9)*(三跨两临近重点区段!$A:$A=D328),0))="已取消","已取消",INDEX(三跨两临近重点区段!$E:$E,MATCH(1,(MONTH(三跨两临近重点区段!$D:$D)=9)*(三跨两临近重点区段!$A:$A=D328)*(三跨两临近重点区段!$F:$F="现存区段"),0))),"")</f>
        <v/>
      </c>
      <c r="AA328" s="268" t="str">
        <f t="array" ref="AA328">IFERROR(IF(INDEX(三跨两临近重点区段!$F:$F,MATCH(1,(MONTH(三跨两临近重点区段!$D:$D)=10)*(三跨两临近重点区段!$A:$A=D328),0))="已取消","已取消",INDEX(三跨两临近重点区段!$D:$D,MATCH(1,(MONTH(三跨两临近重点区段!$D:$D)=10)*(三跨两临近重点区段!$A:$A=D328)*(三跨两临近重点区段!$F:$F="现存区段"),0))),"")</f>
        <v/>
      </c>
      <c r="AB328" s="72" t="str">
        <f t="array" ref="AB328">IFERROR(IF(INDEX(三跨两临近重点区段!$F:$F,MATCH(1,(MONTH(三跨两临近重点区段!$D:$D)=10)*(三跨两临近重点区段!$A:$A=D328),0))="已取消","已取消",INDEX(三跨两临近重点区段!$E:$E,MATCH(1,(MONTH(三跨两临近重点区段!$D:$D)=10)*(三跨两临近重点区段!$A:$A=D328)*(三跨两临近重点区段!$F:$F="现存区段"),0))),"")</f>
        <v/>
      </c>
      <c r="AC328" s="284" t="str">
        <f t="array" ref="AC328">IFERROR(IF(INDEX(三跨两临近重点区段!$F:$F,MATCH(1,(MONTH(三跨两临近重点区段!$D:$D)=11)*(三跨两临近重点区段!$A:$A=D328),0))="已取消","已取消",INDEX(三跨两临近重点区段!$D:$D,MATCH(1,(MONTH(三跨两临近重点区段!$D:$D)=11)*(三跨两临近重点区段!$A:$A=D328)*(三跨两临近重点区段!$F:$F="现存区段"),0))),"")</f>
        <v/>
      </c>
      <c r="AD328" s="72" t="str">
        <f t="array" ref="AD328">IFERROR(IF(INDEX(三跨两临近重点区段!$F:$F,MATCH(1,(MONTH(三跨两临近重点区段!$D:$D)=11)*(三跨两临近重点区段!$A:$A=D328),0))="已取消","已取消",INDEX(三跨两临近重点区段!$E:$E,MATCH(1,(MONTH(三跨两临近重点区段!$D:$D)=11)*(三跨两临近重点区段!$A:$A=D328)*(三跨两临近重点区段!$F:$F="现存区段"),0))),"")</f>
        <v/>
      </c>
      <c r="AE328" s="284" t="str">
        <f t="array" ref="AE328">IFERROR(IF(INDEX(三跨两临近重点区段!$F:$F,MATCH(1,(MONTH(三跨两临近重点区段!$D:$D)=12)*(三跨两临近重点区段!$A:$A=D328),0))="已取消","已取消",INDEX(三跨两临近重点区段!$D:$D,MATCH(1,(MONTH(三跨两临近重点区段!$D:$D)=12)*(三跨两临近重点区段!$A:$A=D328)*(三跨两临近重点区段!$F:$F="现存区段"),0))),"")</f>
        <v/>
      </c>
      <c r="AF328" s="72" t="str">
        <f t="array" ref="AF328">IFERROR(IF(INDEX(三跨两临近重点区段!$F:$F,MATCH(1,(MONTH(三跨两临近重点区段!$D:$D)=12)*(三跨两临近重点区段!$A:$A=D328),0))="已取消","已取消",INDEX(三跨两临近重点区段!$E:$E,MATCH(1,(MONTH(三跨两临近重点区段!$D:$D)=12)*(三跨两临近重点区段!$A:$A=D328)*(三跨两临近重点区段!$F:$F="现存区段"),0))),"")</f>
        <v/>
      </c>
      <c r="AH328" t="e">
        <f t="array" ref="AH328">INDEX(三跨两临近重点区段!$G:$G,MATCH(D328,三跨两临近重点区段!$A:$A,0))</f>
        <v>#N/A</v>
      </c>
      <c r="AI328" t="e">
        <f>INDEX(三跨两临近重点区段!$J:$J,MATCH(D328,三跨两临近重点区段!$A:$A,0))</f>
        <v>#N/A</v>
      </c>
    </row>
    <row r="329" ht="14.25" spans="1:35">
      <c r="A329" s="263" t="s">
        <v>363</v>
      </c>
      <c r="B329" s="264" t="s">
        <v>2635</v>
      </c>
      <c r="C329" s="263" t="s">
        <v>2587</v>
      </c>
      <c r="D329" s="263" t="s">
        <v>2645</v>
      </c>
      <c r="E329" s="265" t="s">
        <v>2378</v>
      </c>
      <c r="F329" s="264" t="s">
        <v>125</v>
      </c>
      <c r="G329" s="263" t="s">
        <v>791</v>
      </c>
      <c r="H329" s="263" t="s">
        <v>700</v>
      </c>
      <c r="I329" s="288"/>
      <c r="J329" s="196"/>
      <c r="K329" s="196"/>
      <c r="L329" s="196"/>
      <c r="M329" s="270"/>
      <c r="N329" s="270"/>
      <c r="O329" s="33"/>
      <c r="P329" s="107"/>
      <c r="Q329" s="279"/>
      <c r="R329" s="279"/>
      <c r="S329" s="278">
        <v>45457</v>
      </c>
      <c r="T329" s="279" t="s">
        <v>2117</v>
      </c>
      <c r="U329" s="268" t="str">
        <f t="array" ref="U329">IFERROR(IF(INDEX(三跨两临近重点区段!$F:$F,MATCH(1,(MONTH(三跨两临近重点区段!$D:$D)=7)*(三跨两临近重点区段!$A:$A=D329),0))="已取消","已取消",INDEX(三跨两临近重点区段!$D:$D,MATCH(1,(MONTH(三跨两临近重点区段!$D:$D)=7)*(三跨两临近重点区段!$A:$A=D329)*(三跨两临近重点区段!$F:$F="现存区段"),0))),"")</f>
        <v/>
      </c>
      <c r="V329" s="232" t="str">
        <f t="array" ref="V329">IFERROR(IF(INDEX(三跨两临近重点区段!$F:$F,MATCH(1,(MONTH(三跨两临近重点区段!$D:$D)=7)*(三跨两临近重点区段!$A:$A=D329),0))="已取消","已取消",INDEX(三跨两临近重点区段!$E:$E,MATCH(1,(MONTH(三跨两临近重点区段!$D:$D)=7)*(三跨两临近重点区段!$A:$A=D329)*(三跨两临近重点区段!$F:$F="现存区段"),0))),"")</f>
        <v/>
      </c>
      <c r="W329" s="268" t="str">
        <f t="array" ref="W329">IFERROR(IF(INDEX(三跨两临近重点区段!$F:$F,MATCH(1,(MONTH(三跨两临近重点区段!$D:$D)=8)*(三跨两临近重点区段!$A:$A=D329),0))="已取消","已取消",INDEX(三跨两临近重点区段!$D:$D,MATCH(1,(MONTH(三跨两临近重点区段!$D:$D)=8)*(三跨两临近重点区段!$A:$A=D329)*(三跨两临近重点区段!$F:$F="现存区段"),0))),"")</f>
        <v/>
      </c>
      <c r="X329" s="232" t="str">
        <f t="array" ref="X329">IFERROR(IF(INDEX(三跨两临近重点区段!$F:$F,MATCH(1,(MONTH(三跨两临近重点区段!$D:$D)=8)*(三跨两临近重点区段!$A:$A=D329),0))="已取消","已取消",INDEX(三跨两临近重点区段!$E:$E,MATCH(1,(MONTH(三跨两临近重点区段!$D:$D)=8)*(三跨两临近重点区段!$A:$A=D329)*(三跨两临近重点区段!$F:$F="现存区段"),0))),"")</f>
        <v/>
      </c>
      <c r="Y329" s="268" t="str">
        <f t="array" ref="Y329">IFERROR(IF(INDEX(三跨两临近重点区段!$F:$F,MATCH(1,(MONTH(三跨两临近重点区段!$D:$D)=9)*(三跨两临近重点区段!$A:$A=D329),0))="已取消","已取消",INDEX(三跨两临近重点区段!$D:$D,MATCH(1,(MONTH(三跨两临近重点区段!$D:$D)=9)*(三跨两临近重点区段!$A:$A=D329)*(三跨两临近重点区段!$F:$F="现存区段"),0))),"")</f>
        <v/>
      </c>
      <c r="Z329" s="232" t="str">
        <f t="array" ref="Z329">IFERROR(IF(INDEX(三跨两临近重点区段!$F:$F,MATCH(1,(MONTH(三跨两临近重点区段!$D:$D)=9)*(三跨两临近重点区段!$A:$A=D329),0))="已取消","已取消",INDEX(三跨两临近重点区段!$E:$E,MATCH(1,(MONTH(三跨两临近重点区段!$D:$D)=9)*(三跨两临近重点区段!$A:$A=D329)*(三跨两临近重点区段!$F:$F="现存区段"),0))),"")</f>
        <v/>
      </c>
      <c r="AA329" s="268" t="str">
        <f t="array" ref="AA329">IFERROR(IF(INDEX(三跨两临近重点区段!$F:$F,MATCH(1,(MONTH(三跨两临近重点区段!$D:$D)=10)*(三跨两临近重点区段!$A:$A=D329),0))="已取消","已取消",INDEX(三跨两临近重点区段!$D:$D,MATCH(1,(MONTH(三跨两临近重点区段!$D:$D)=10)*(三跨两临近重点区段!$A:$A=D329)*(三跨两临近重点区段!$F:$F="现存区段"),0))),"")</f>
        <v/>
      </c>
      <c r="AB329" s="72" t="str">
        <f t="array" ref="AB329">IFERROR(IF(INDEX(三跨两临近重点区段!$F:$F,MATCH(1,(MONTH(三跨两临近重点区段!$D:$D)=10)*(三跨两临近重点区段!$A:$A=D329),0))="已取消","已取消",INDEX(三跨两临近重点区段!$E:$E,MATCH(1,(MONTH(三跨两临近重点区段!$D:$D)=10)*(三跨两临近重点区段!$A:$A=D329)*(三跨两临近重点区段!$F:$F="现存区段"),0))),"")</f>
        <v/>
      </c>
      <c r="AC329" s="284" t="str">
        <f t="array" ref="AC329">IFERROR(IF(INDEX(三跨两临近重点区段!$F:$F,MATCH(1,(MONTH(三跨两临近重点区段!$D:$D)=11)*(三跨两临近重点区段!$A:$A=D329),0))="已取消","已取消",INDEX(三跨两临近重点区段!$D:$D,MATCH(1,(MONTH(三跨两临近重点区段!$D:$D)=11)*(三跨两临近重点区段!$A:$A=D329)*(三跨两临近重点区段!$F:$F="现存区段"),0))),"")</f>
        <v/>
      </c>
      <c r="AD329" s="72" t="str">
        <f t="array" ref="AD329">IFERROR(IF(INDEX(三跨两临近重点区段!$F:$F,MATCH(1,(MONTH(三跨两临近重点区段!$D:$D)=11)*(三跨两临近重点区段!$A:$A=D329),0))="已取消","已取消",INDEX(三跨两临近重点区段!$E:$E,MATCH(1,(MONTH(三跨两临近重点区段!$D:$D)=11)*(三跨两临近重点区段!$A:$A=D329)*(三跨两临近重点区段!$F:$F="现存区段"),0))),"")</f>
        <v/>
      </c>
      <c r="AE329" s="284" t="str">
        <f t="array" ref="AE329">IFERROR(IF(INDEX(三跨两临近重点区段!$F:$F,MATCH(1,(MONTH(三跨两临近重点区段!$D:$D)=12)*(三跨两临近重点区段!$A:$A=D329),0))="已取消","已取消",INDEX(三跨两临近重点区段!$D:$D,MATCH(1,(MONTH(三跨两临近重点区段!$D:$D)=12)*(三跨两临近重点区段!$A:$A=D329)*(三跨两临近重点区段!$F:$F="现存区段"),0))),"")</f>
        <v/>
      </c>
      <c r="AF329" s="72" t="str">
        <f t="array" ref="AF329">IFERROR(IF(INDEX(三跨两临近重点区段!$F:$F,MATCH(1,(MONTH(三跨两临近重点区段!$D:$D)=12)*(三跨两临近重点区段!$A:$A=D329),0))="已取消","已取消",INDEX(三跨两临近重点区段!$E:$E,MATCH(1,(MONTH(三跨两临近重点区段!$D:$D)=12)*(三跨两临近重点区段!$A:$A=D329)*(三跨两临近重点区段!$F:$F="现存区段"),0))),"")</f>
        <v/>
      </c>
      <c r="AH329" t="e">
        <f t="array" ref="AH329">INDEX(三跨两临近重点区段!$G:$G,MATCH(D329,三跨两临近重点区段!$A:$A,0))</f>
        <v>#N/A</v>
      </c>
      <c r="AI329" t="e">
        <f>INDEX(三跨两临近重点区段!$J:$J,MATCH(D329,三跨两临近重点区段!$A:$A,0))</f>
        <v>#N/A</v>
      </c>
    </row>
    <row r="330" ht="14.25" spans="1:35">
      <c r="A330" s="263" t="s">
        <v>150</v>
      </c>
      <c r="B330" s="264" t="s">
        <v>2646</v>
      </c>
      <c r="C330" s="263" t="s">
        <v>2135</v>
      </c>
      <c r="D330" s="263" t="s">
        <v>2647</v>
      </c>
      <c r="E330" s="265" t="s">
        <v>2378</v>
      </c>
      <c r="F330" s="264" t="s">
        <v>125</v>
      </c>
      <c r="G330" s="263" t="s">
        <v>791</v>
      </c>
      <c r="H330" s="263" t="s">
        <v>799</v>
      </c>
      <c r="I330" s="288"/>
      <c r="J330" s="196"/>
      <c r="K330" s="196"/>
      <c r="L330" s="196"/>
      <c r="M330" s="270"/>
      <c r="N330" s="270"/>
      <c r="O330" s="33"/>
      <c r="P330" s="107"/>
      <c r="Q330" s="279"/>
      <c r="R330" s="279"/>
      <c r="S330" s="278">
        <v>45457</v>
      </c>
      <c r="T330" s="279" t="s">
        <v>2117</v>
      </c>
      <c r="U330" s="268" t="str">
        <f t="array" ref="U330">IFERROR(IF(INDEX(三跨两临近重点区段!$F:$F,MATCH(1,(MONTH(三跨两临近重点区段!$D:$D)=7)*(三跨两临近重点区段!$A:$A=D330),0))="已取消","已取消",INDEX(三跨两临近重点区段!$D:$D,MATCH(1,(MONTH(三跨两临近重点区段!$D:$D)=7)*(三跨两临近重点区段!$A:$A=D330)*(三跨两临近重点区段!$F:$F="现存区段"),0))),"")</f>
        <v/>
      </c>
      <c r="V330" s="232" t="str">
        <f t="array" ref="V330">IFERROR(IF(INDEX(三跨两临近重点区段!$F:$F,MATCH(1,(MONTH(三跨两临近重点区段!$D:$D)=7)*(三跨两临近重点区段!$A:$A=D330),0))="已取消","已取消",INDEX(三跨两临近重点区段!$E:$E,MATCH(1,(MONTH(三跨两临近重点区段!$D:$D)=7)*(三跨两临近重点区段!$A:$A=D330)*(三跨两临近重点区段!$F:$F="现存区段"),0))),"")</f>
        <v/>
      </c>
      <c r="W330" s="268" t="str">
        <f t="array" ref="W330">IFERROR(IF(INDEX(三跨两临近重点区段!$F:$F,MATCH(1,(MONTH(三跨两临近重点区段!$D:$D)=8)*(三跨两临近重点区段!$A:$A=D330),0))="已取消","已取消",INDEX(三跨两临近重点区段!$D:$D,MATCH(1,(MONTH(三跨两临近重点区段!$D:$D)=8)*(三跨两临近重点区段!$A:$A=D330)*(三跨两临近重点区段!$F:$F="现存区段"),0))),"")</f>
        <v/>
      </c>
      <c r="X330" s="232" t="str">
        <f t="array" ref="X330">IFERROR(IF(INDEX(三跨两临近重点区段!$F:$F,MATCH(1,(MONTH(三跨两临近重点区段!$D:$D)=8)*(三跨两临近重点区段!$A:$A=D330),0))="已取消","已取消",INDEX(三跨两临近重点区段!$E:$E,MATCH(1,(MONTH(三跨两临近重点区段!$D:$D)=8)*(三跨两临近重点区段!$A:$A=D330)*(三跨两临近重点区段!$F:$F="现存区段"),0))),"")</f>
        <v/>
      </c>
      <c r="Y330" s="268" t="str">
        <f t="array" ref="Y330">IFERROR(IF(INDEX(三跨两临近重点区段!$F:$F,MATCH(1,(MONTH(三跨两临近重点区段!$D:$D)=9)*(三跨两临近重点区段!$A:$A=D330),0))="已取消","已取消",INDEX(三跨两临近重点区段!$D:$D,MATCH(1,(MONTH(三跨两临近重点区段!$D:$D)=9)*(三跨两临近重点区段!$A:$A=D330)*(三跨两临近重点区段!$F:$F="现存区段"),0))),"")</f>
        <v/>
      </c>
      <c r="Z330" s="232" t="str">
        <f t="array" ref="Z330">IFERROR(IF(INDEX(三跨两临近重点区段!$F:$F,MATCH(1,(MONTH(三跨两临近重点区段!$D:$D)=9)*(三跨两临近重点区段!$A:$A=D330),0))="已取消","已取消",INDEX(三跨两临近重点区段!$E:$E,MATCH(1,(MONTH(三跨两临近重点区段!$D:$D)=9)*(三跨两临近重点区段!$A:$A=D330)*(三跨两临近重点区段!$F:$F="现存区段"),0))),"")</f>
        <v/>
      </c>
      <c r="AA330" s="268" t="str">
        <f t="array" ref="AA330">IFERROR(IF(INDEX(三跨两临近重点区段!$F:$F,MATCH(1,(MONTH(三跨两临近重点区段!$D:$D)=10)*(三跨两临近重点区段!$A:$A=D330),0))="已取消","已取消",INDEX(三跨两临近重点区段!$D:$D,MATCH(1,(MONTH(三跨两临近重点区段!$D:$D)=10)*(三跨两临近重点区段!$A:$A=D330)*(三跨两临近重点区段!$F:$F="现存区段"),0))),"")</f>
        <v/>
      </c>
      <c r="AB330" s="72" t="str">
        <f t="array" ref="AB330">IFERROR(IF(INDEX(三跨两临近重点区段!$F:$F,MATCH(1,(MONTH(三跨两临近重点区段!$D:$D)=10)*(三跨两临近重点区段!$A:$A=D330),0))="已取消","已取消",INDEX(三跨两临近重点区段!$E:$E,MATCH(1,(MONTH(三跨两临近重点区段!$D:$D)=10)*(三跨两临近重点区段!$A:$A=D330)*(三跨两临近重点区段!$F:$F="现存区段"),0))),"")</f>
        <v/>
      </c>
      <c r="AC330" s="284" t="str">
        <f t="array" ref="AC330">IFERROR(IF(INDEX(三跨两临近重点区段!$F:$F,MATCH(1,(MONTH(三跨两临近重点区段!$D:$D)=11)*(三跨两临近重点区段!$A:$A=D330),0))="已取消","已取消",INDEX(三跨两临近重点区段!$D:$D,MATCH(1,(MONTH(三跨两临近重点区段!$D:$D)=11)*(三跨两临近重点区段!$A:$A=D330)*(三跨两临近重点区段!$F:$F="现存区段"),0))),"")</f>
        <v/>
      </c>
      <c r="AD330" s="72" t="str">
        <f t="array" ref="AD330">IFERROR(IF(INDEX(三跨两临近重点区段!$F:$F,MATCH(1,(MONTH(三跨两临近重点区段!$D:$D)=11)*(三跨两临近重点区段!$A:$A=D330),0))="已取消","已取消",INDEX(三跨两临近重点区段!$E:$E,MATCH(1,(MONTH(三跨两临近重点区段!$D:$D)=11)*(三跨两临近重点区段!$A:$A=D330)*(三跨两临近重点区段!$F:$F="现存区段"),0))),"")</f>
        <v/>
      </c>
      <c r="AE330" s="284" t="str">
        <f t="array" ref="AE330">IFERROR(IF(INDEX(三跨两临近重点区段!$F:$F,MATCH(1,(MONTH(三跨两临近重点区段!$D:$D)=12)*(三跨两临近重点区段!$A:$A=D330),0))="已取消","已取消",INDEX(三跨两临近重点区段!$D:$D,MATCH(1,(MONTH(三跨两临近重点区段!$D:$D)=12)*(三跨两临近重点区段!$A:$A=D330)*(三跨两临近重点区段!$F:$F="现存区段"),0))),"")</f>
        <v/>
      </c>
      <c r="AF330" s="72" t="str">
        <f t="array" ref="AF330">IFERROR(IF(INDEX(三跨两临近重点区段!$F:$F,MATCH(1,(MONTH(三跨两临近重点区段!$D:$D)=12)*(三跨两临近重点区段!$A:$A=D330),0))="已取消","已取消",INDEX(三跨两临近重点区段!$E:$E,MATCH(1,(MONTH(三跨两临近重点区段!$D:$D)=12)*(三跨两临近重点区段!$A:$A=D330)*(三跨两临近重点区段!$F:$F="现存区段"),0))),"")</f>
        <v/>
      </c>
      <c r="AH330" t="e">
        <f t="array" ref="AH330">INDEX(三跨两临近重点区段!$G:$G,MATCH(D330,三跨两临近重点区段!$A:$A,0))</f>
        <v>#N/A</v>
      </c>
      <c r="AI330" t="e">
        <f>INDEX(三跨两临近重点区段!$J:$J,MATCH(D330,三跨两临近重点区段!$A:$A,0))</f>
        <v>#N/A</v>
      </c>
    </row>
    <row r="331" ht="14.25" spans="1:35">
      <c r="A331" s="263" t="s">
        <v>363</v>
      </c>
      <c r="B331" s="264" t="s">
        <v>2648</v>
      </c>
      <c r="C331" s="263" t="s">
        <v>2135</v>
      </c>
      <c r="D331" s="263" t="s">
        <v>2649</v>
      </c>
      <c r="E331" s="265" t="s">
        <v>2378</v>
      </c>
      <c r="F331" s="264" t="s">
        <v>125</v>
      </c>
      <c r="G331" s="263" t="s">
        <v>791</v>
      </c>
      <c r="H331" s="263" t="s">
        <v>2641</v>
      </c>
      <c r="I331" s="288"/>
      <c r="J331" s="196"/>
      <c r="K331" s="196"/>
      <c r="L331" s="196"/>
      <c r="M331" s="270"/>
      <c r="N331" s="270"/>
      <c r="O331" s="33"/>
      <c r="P331" s="107"/>
      <c r="Q331" s="279"/>
      <c r="R331" s="279"/>
      <c r="S331" s="278">
        <v>45447</v>
      </c>
      <c r="T331" s="279" t="s">
        <v>2117</v>
      </c>
      <c r="U331" s="268" t="str">
        <f t="array" ref="U331">IFERROR(IF(INDEX(三跨两临近重点区段!$F:$F,MATCH(1,(MONTH(三跨两临近重点区段!$D:$D)=7)*(三跨两临近重点区段!$A:$A=D331),0))="已取消","已取消",INDEX(三跨两临近重点区段!$D:$D,MATCH(1,(MONTH(三跨两临近重点区段!$D:$D)=7)*(三跨两临近重点区段!$A:$A=D331)*(三跨两临近重点区段!$F:$F="现存区段"),0))),"")</f>
        <v/>
      </c>
      <c r="V331" s="232" t="str">
        <f t="array" ref="V331">IFERROR(IF(INDEX(三跨两临近重点区段!$F:$F,MATCH(1,(MONTH(三跨两临近重点区段!$D:$D)=7)*(三跨两临近重点区段!$A:$A=D331),0))="已取消","已取消",INDEX(三跨两临近重点区段!$E:$E,MATCH(1,(MONTH(三跨两临近重点区段!$D:$D)=7)*(三跨两临近重点区段!$A:$A=D331)*(三跨两临近重点区段!$F:$F="现存区段"),0))),"")</f>
        <v/>
      </c>
      <c r="W331" s="268" t="str">
        <f t="array" ref="W331">IFERROR(IF(INDEX(三跨两临近重点区段!$F:$F,MATCH(1,(MONTH(三跨两临近重点区段!$D:$D)=8)*(三跨两临近重点区段!$A:$A=D331),0))="已取消","已取消",INDEX(三跨两临近重点区段!$D:$D,MATCH(1,(MONTH(三跨两临近重点区段!$D:$D)=8)*(三跨两临近重点区段!$A:$A=D331)*(三跨两临近重点区段!$F:$F="现存区段"),0))),"")</f>
        <v/>
      </c>
      <c r="X331" s="232" t="str">
        <f t="array" ref="X331">IFERROR(IF(INDEX(三跨两临近重点区段!$F:$F,MATCH(1,(MONTH(三跨两临近重点区段!$D:$D)=8)*(三跨两临近重点区段!$A:$A=D331),0))="已取消","已取消",INDEX(三跨两临近重点区段!$E:$E,MATCH(1,(MONTH(三跨两临近重点区段!$D:$D)=8)*(三跨两临近重点区段!$A:$A=D331)*(三跨两临近重点区段!$F:$F="现存区段"),0))),"")</f>
        <v/>
      </c>
      <c r="Y331" s="268" t="str">
        <f t="array" ref="Y331">IFERROR(IF(INDEX(三跨两临近重点区段!$F:$F,MATCH(1,(MONTH(三跨两临近重点区段!$D:$D)=9)*(三跨两临近重点区段!$A:$A=D331),0))="已取消","已取消",INDEX(三跨两临近重点区段!$D:$D,MATCH(1,(MONTH(三跨两临近重点区段!$D:$D)=9)*(三跨两临近重点区段!$A:$A=D331)*(三跨两临近重点区段!$F:$F="现存区段"),0))),"")</f>
        <v/>
      </c>
      <c r="Z331" s="232" t="str">
        <f t="array" ref="Z331">IFERROR(IF(INDEX(三跨两临近重点区段!$F:$F,MATCH(1,(MONTH(三跨两临近重点区段!$D:$D)=9)*(三跨两临近重点区段!$A:$A=D331),0))="已取消","已取消",INDEX(三跨两临近重点区段!$E:$E,MATCH(1,(MONTH(三跨两临近重点区段!$D:$D)=9)*(三跨两临近重点区段!$A:$A=D331)*(三跨两临近重点区段!$F:$F="现存区段"),0))),"")</f>
        <v/>
      </c>
      <c r="AA331" s="268" t="str">
        <f t="array" ref="AA331">IFERROR(IF(INDEX(三跨两临近重点区段!$F:$F,MATCH(1,(MONTH(三跨两临近重点区段!$D:$D)=10)*(三跨两临近重点区段!$A:$A=D331),0))="已取消","已取消",INDEX(三跨两临近重点区段!$D:$D,MATCH(1,(MONTH(三跨两临近重点区段!$D:$D)=10)*(三跨两临近重点区段!$A:$A=D331)*(三跨两临近重点区段!$F:$F="现存区段"),0))),"")</f>
        <v/>
      </c>
      <c r="AB331" s="72" t="str">
        <f t="array" ref="AB331">IFERROR(IF(INDEX(三跨两临近重点区段!$F:$F,MATCH(1,(MONTH(三跨两临近重点区段!$D:$D)=10)*(三跨两临近重点区段!$A:$A=D331),0))="已取消","已取消",INDEX(三跨两临近重点区段!$E:$E,MATCH(1,(MONTH(三跨两临近重点区段!$D:$D)=10)*(三跨两临近重点区段!$A:$A=D331)*(三跨两临近重点区段!$F:$F="现存区段"),0))),"")</f>
        <v/>
      </c>
      <c r="AC331" s="284" t="str">
        <f t="array" ref="AC331">IFERROR(IF(INDEX(三跨两临近重点区段!$F:$F,MATCH(1,(MONTH(三跨两临近重点区段!$D:$D)=11)*(三跨两临近重点区段!$A:$A=D331),0))="已取消","已取消",INDEX(三跨两临近重点区段!$D:$D,MATCH(1,(MONTH(三跨两临近重点区段!$D:$D)=11)*(三跨两临近重点区段!$A:$A=D331)*(三跨两临近重点区段!$F:$F="现存区段"),0))),"")</f>
        <v/>
      </c>
      <c r="AD331" s="72" t="str">
        <f t="array" ref="AD331">IFERROR(IF(INDEX(三跨两临近重点区段!$F:$F,MATCH(1,(MONTH(三跨两临近重点区段!$D:$D)=11)*(三跨两临近重点区段!$A:$A=D331),0))="已取消","已取消",INDEX(三跨两临近重点区段!$E:$E,MATCH(1,(MONTH(三跨两临近重点区段!$D:$D)=11)*(三跨两临近重点区段!$A:$A=D331)*(三跨两临近重点区段!$F:$F="现存区段"),0))),"")</f>
        <v/>
      </c>
      <c r="AE331" s="284" t="str">
        <f t="array" ref="AE331">IFERROR(IF(INDEX(三跨两临近重点区段!$F:$F,MATCH(1,(MONTH(三跨两临近重点区段!$D:$D)=12)*(三跨两临近重点区段!$A:$A=D331),0))="已取消","已取消",INDEX(三跨两临近重点区段!$D:$D,MATCH(1,(MONTH(三跨两临近重点区段!$D:$D)=12)*(三跨两临近重点区段!$A:$A=D331)*(三跨两临近重点区段!$F:$F="现存区段"),0))),"")</f>
        <v/>
      </c>
      <c r="AF331" s="72" t="str">
        <f t="array" ref="AF331">IFERROR(IF(INDEX(三跨两临近重点区段!$F:$F,MATCH(1,(MONTH(三跨两临近重点区段!$D:$D)=12)*(三跨两临近重点区段!$A:$A=D331),0))="已取消","已取消",INDEX(三跨两临近重点区段!$E:$E,MATCH(1,(MONTH(三跨两临近重点区段!$D:$D)=12)*(三跨两临近重点区段!$A:$A=D331)*(三跨两临近重点区段!$F:$F="现存区段"),0))),"")</f>
        <v/>
      </c>
      <c r="AH331" t="e">
        <f t="array" ref="AH331">INDEX(三跨两临近重点区段!$G:$G,MATCH(D331,三跨两临近重点区段!$A:$A,0))</f>
        <v>#N/A</v>
      </c>
      <c r="AI331" t="e">
        <f>INDEX(三跨两临近重点区段!$J:$J,MATCH(D331,三跨两临近重点区段!$A:$A,0))</f>
        <v>#N/A</v>
      </c>
    </row>
    <row r="332" ht="14.25" spans="1:35">
      <c r="A332" s="263" t="s">
        <v>363</v>
      </c>
      <c r="B332" s="264" t="s">
        <v>2648</v>
      </c>
      <c r="C332" s="263" t="s">
        <v>2172</v>
      </c>
      <c r="D332" s="263" t="s">
        <v>2650</v>
      </c>
      <c r="E332" s="265" t="s">
        <v>2378</v>
      </c>
      <c r="F332" s="264" t="s">
        <v>125</v>
      </c>
      <c r="G332" s="263" t="s">
        <v>791</v>
      </c>
      <c r="H332" s="263" t="s">
        <v>2641</v>
      </c>
      <c r="I332" s="288"/>
      <c r="J332" s="196"/>
      <c r="K332" s="196"/>
      <c r="L332" s="196"/>
      <c r="M332" s="270"/>
      <c r="N332" s="270"/>
      <c r="O332" s="33"/>
      <c r="P332" s="107"/>
      <c r="Q332" s="279"/>
      <c r="R332" s="279"/>
      <c r="S332" s="278">
        <v>45447</v>
      </c>
      <c r="T332" s="279" t="s">
        <v>2117</v>
      </c>
      <c r="U332" s="268" t="str">
        <f t="array" ref="U332">IFERROR(IF(INDEX(三跨两临近重点区段!$F:$F,MATCH(1,(MONTH(三跨两临近重点区段!$D:$D)=7)*(三跨两临近重点区段!$A:$A=D332),0))="已取消","已取消",INDEX(三跨两临近重点区段!$D:$D,MATCH(1,(MONTH(三跨两临近重点区段!$D:$D)=7)*(三跨两临近重点区段!$A:$A=D332)*(三跨两临近重点区段!$F:$F="现存区段"),0))),"")</f>
        <v/>
      </c>
      <c r="V332" s="232" t="str">
        <f t="array" ref="V332">IFERROR(IF(INDEX(三跨两临近重点区段!$F:$F,MATCH(1,(MONTH(三跨两临近重点区段!$D:$D)=7)*(三跨两临近重点区段!$A:$A=D332),0))="已取消","已取消",INDEX(三跨两临近重点区段!$E:$E,MATCH(1,(MONTH(三跨两临近重点区段!$D:$D)=7)*(三跨两临近重点区段!$A:$A=D332)*(三跨两临近重点区段!$F:$F="现存区段"),0))),"")</f>
        <v/>
      </c>
      <c r="W332" s="268" t="str">
        <f t="array" ref="W332">IFERROR(IF(INDEX(三跨两临近重点区段!$F:$F,MATCH(1,(MONTH(三跨两临近重点区段!$D:$D)=8)*(三跨两临近重点区段!$A:$A=D332),0))="已取消","已取消",INDEX(三跨两临近重点区段!$D:$D,MATCH(1,(MONTH(三跨两临近重点区段!$D:$D)=8)*(三跨两临近重点区段!$A:$A=D332)*(三跨两临近重点区段!$F:$F="现存区段"),0))),"")</f>
        <v/>
      </c>
      <c r="X332" s="232" t="str">
        <f t="array" ref="X332">IFERROR(IF(INDEX(三跨两临近重点区段!$F:$F,MATCH(1,(MONTH(三跨两临近重点区段!$D:$D)=8)*(三跨两临近重点区段!$A:$A=D332),0))="已取消","已取消",INDEX(三跨两临近重点区段!$E:$E,MATCH(1,(MONTH(三跨两临近重点区段!$D:$D)=8)*(三跨两临近重点区段!$A:$A=D332)*(三跨两临近重点区段!$F:$F="现存区段"),0))),"")</f>
        <v/>
      </c>
      <c r="Y332" s="268" t="str">
        <f t="array" ref="Y332">IFERROR(IF(INDEX(三跨两临近重点区段!$F:$F,MATCH(1,(MONTH(三跨两临近重点区段!$D:$D)=9)*(三跨两临近重点区段!$A:$A=D332),0))="已取消","已取消",INDEX(三跨两临近重点区段!$D:$D,MATCH(1,(MONTH(三跨两临近重点区段!$D:$D)=9)*(三跨两临近重点区段!$A:$A=D332)*(三跨两临近重点区段!$F:$F="现存区段"),0))),"")</f>
        <v/>
      </c>
      <c r="Z332" s="232" t="str">
        <f t="array" ref="Z332">IFERROR(IF(INDEX(三跨两临近重点区段!$F:$F,MATCH(1,(MONTH(三跨两临近重点区段!$D:$D)=9)*(三跨两临近重点区段!$A:$A=D332),0))="已取消","已取消",INDEX(三跨两临近重点区段!$E:$E,MATCH(1,(MONTH(三跨两临近重点区段!$D:$D)=9)*(三跨两临近重点区段!$A:$A=D332)*(三跨两临近重点区段!$F:$F="现存区段"),0))),"")</f>
        <v/>
      </c>
      <c r="AA332" s="268" t="str">
        <f t="array" ref="AA332">IFERROR(IF(INDEX(三跨两临近重点区段!$F:$F,MATCH(1,(MONTH(三跨两临近重点区段!$D:$D)=10)*(三跨两临近重点区段!$A:$A=D332),0))="已取消","已取消",INDEX(三跨两临近重点区段!$D:$D,MATCH(1,(MONTH(三跨两临近重点区段!$D:$D)=10)*(三跨两临近重点区段!$A:$A=D332)*(三跨两临近重点区段!$F:$F="现存区段"),0))),"")</f>
        <v/>
      </c>
      <c r="AB332" s="72" t="str">
        <f t="array" ref="AB332">IFERROR(IF(INDEX(三跨两临近重点区段!$F:$F,MATCH(1,(MONTH(三跨两临近重点区段!$D:$D)=10)*(三跨两临近重点区段!$A:$A=D332),0))="已取消","已取消",INDEX(三跨两临近重点区段!$E:$E,MATCH(1,(MONTH(三跨两临近重点区段!$D:$D)=10)*(三跨两临近重点区段!$A:$A=D332)*(三跨两临近重点区段!$F:$F="现存区段"),0))),"")</f>
        <v/>
      </c>
      <c r="AC332" s="284" t="str">
        <f t="array" ref="AC332">IFERROR(IF(INDEX(三跨两临近重点区段!$F:$F,MATCH(1,(MONTH(三跨两临近重点区段!$D:$D)=11)*(三跨两临近重点区段!$A:$A=D332),0))="已取消","已取消",INDEX(三跨两临近重点区段!$D:$D,MATCH(1,(MONTH(三跨两临近重点区段!$D:$D)=11)*(三跨两临近重点区段!$A:$A=D332)*(三跨两临近重点区段!$F:$F="现存区段"),0))),"")</f>
        <v/>
      </c>
      <c r="AD332" s="72" t="str">
        <f t="array" ref="AD332">IFERROR(IF(INDEX(三跨两临近重点区段!$F:$F,MATCH(1,(MONTH(三跨两临近重点区段!$D:$D)=11)*(三跨两临近重点区段!$A:$A=D332),0))="已取消","已取消",INDEX(三跨两临近重点区段!$E:$E,MATCH(1,(MONTH(三跨两临近重点区段!$D:$D)=11)*(三跨两临近重点区段!$A:$A=D332)*(三跨两临近重点区段!$F:$F="现存区段"),0))),"")</f>
        <v/>
      </c>
      <c r="AE332" s="284" t="str">
        <f t="array" ref="AE332">IFERROR(IF(INDEX(三跨两临近重点区段!$F:$F,MATCH(1,(MONTH(三跨两临近重点区段!$D:$D)=12)*(三跨两临近重点区段!$A:$A=D332),0))="已取消","已取消",INDEX(三跨两临近重点区段!$D:$D,MATCH(1,(MONTH(三跨两临近重点区段!$D:$D)=12)*(三跨两临近重点区段!$A:$A=D332)*(三跨两临近重点区段!$F:$F="现存区段"),0))),"")</f>
        <v/>
      </c>
      <c r="AF332" s="72" t="str">
        <f t="array" ref="AF332">IFERROR(IF(INDEX(三跨两临近重点区段!$F:$F,MATCH(1,(MONTH(三跨两临近重点区段!$D:$D)=12)*(三跨两临近重点区段!$A:$A=D332),0))="已取消","已取消",INDEX(三跨两临近重点区段!$E:$E,MATCH(1,(MONTH(三跨两临近重点区段!$D:$D)=12)*(三跨两临近重点区段!$A:$A=D332)*(三跨两临近重点区段!$F:$F="现存区段"),0))),"")</f>
        <v/>
      </c>
      <c r="AH332" t="e">
        <f t="array" ref="AH332">INDEX(三跨两临近重点区段!$G:$G,MATCH(D332,三跨两临近重点区段!$A:$A,0))</f>
        <v>#N/A</v>
      </c>
      <c r="AI332" t="e">
        <f>INDEX(三跨两临近重点区段!$J:$J,MATCH(D332,三跨两临近重点区段!$A:$A,0))</f>
        <v>#N/A</v>
      </c>
    </row>
    <row r="333" ht="14.25" spans="1:35">
      <c r="A333" s="263" t="s">
        <v>363</v>
      </c>
      <c r="B333" s="264" t="s">
        <v>2651</v>
      </c>
      <c r="C333" s="263" t="s">
        <v>2135</v>
      </c>
      <c r="D333" s="263" t="s">
        <v>2652</v>
      </c>
      <c r="E333" s="265" t="s">
        <v>2378</v>
      </c>
      <c r="F333" s="264" t="s">
        <v>125</v>
      </c>
      <c r="G333" s="263" t="s">
        <v>791</v>
      </c>
      <c r="H333" s="263" t="s">
        <v>2641</v>
      </c>
      <c r="I333" s="288"/>
      <c r="J333" s="196"/>
      <c r="K333" s="196"/>
      <c r="L333" s="196"/>
      <c r="M333" s="270"/>
      <c r="N333" s="270"/>
      <c r="O333" s="33"/>
      <c r="P333" s="107"/>
      <c r="Q333" s="279"/>
      <c r="R333" s="279"/>
      <c r="S333" s="278">
        <v>45447</v>
      </c>
      <c r="T333" s="279" t="s">
        <v>2117</v>
      </c>
      <c r="U333" s="268" t="str">
        <f t="array" ref="U333">IFERROR(IF(INDEX(三跨两临近重点区段!$F:$F,MATCH(1,(MONTH(三跨两临近重点区段!$D:$D)=7)*(三跨两临近重点区段!$A:$A=D333),0))="已取消","已取消",INDEX(三跨两临近重点区段!$D:$D,MATCH(1,(MONTH(三跨两临近重点区段!$D:$D)=7)*(三跨两临近重点区段!$A:$A=D333)*(三跨两临近重点区段!$F:$F="现存区段"),0))),"")</f>
        <v/>
      </c>
      <c r="V333" s="232" t="str">
        <f t="array" ref="V333">IFERROR(IF(INDEX(三跨两临近重点区段!$F:$F,MATCH(1,(MONTH(三跨两临近重点区段!$D:$D)=7)*(三跨两临近重点区段!$A:$A=D333),0))="已取消","已取消",INDEX(三跨两临近重点区段!$E:$E,MATCH(1,(MONTH(三跨两临近重点区段!$D:$D)=7)*(三跨两临近重点区段!$A:$A=D333)*(三跨两临近重点区段!$F:$F="现存区段"),0))),"")</f>
        <v/>
      </c>
      <c r="W333" s="268" t="str">
        <f t="array" ref="W333">IFERROR(IF(INDEX(三跨两临近重点区段!$F:$F,MATCH(1,(MONTH(三跨两临近重点区段!$D:$D)=8)*(三跨两临近重点区段!$A:$A=D333),0))="已取消","已取消",INDEX(三跨两临近重点区段!$D:$D,MATCH(1,(MONTH(三跨两临近重点区段!$D:$D)=8)*(三跨两临近重点区段!$A:$A=D333)*(三跨两临近重点区段!$F:$F="现存区段"),0))),"")</f>
        <v/>
      </c>
      <c r="X333" s="232" t="str">
        <f t="array" ref="X333">IFERROR(IF(INDEX(三跨两临近重点区段!$F:$F,MATCH(1,(MONTH(三跨两临近重点区段!$D:$D)=8)*(三跨两临近重点区段!$A:$A=D333),0))="已取消","已取消",INDEX(三跨两临近重点区段!$E:$E,MATCH(1,(MONTH(三跨两临近重点区段!$D:$D)=8)*(三跨两临近重点区段!$A:$A=D333)*(三跨两临近重点区段!$F:$F="现存区段"),0))),"")</f>
        <v/>
      </c>
      <c r="Y333" s="268" t="str">
        <f t="array" ref="Y333">IFERROR(IF(INDEX(三跨两临近重点区段!$F:$F,MATCH(1,(MONTH(三跨两临近重点区段!$D:$D)=9)*(三跨两临近重点区段!$A:$A=D333),0))="已取消","已取消",INDEX(三跨两临近重点区段!$D:$D,MATCH(1,(MONTH(三跨两临近重点区段!$D:$D)=9)*(三跨两临近重点区段!$A:$A=D333)*(三跨两临近重点区段!$F:$F="现存区段"),0))),"")</f>
        <v/>
      </c>
      <c r="Z333" s="232" t="str">
        <f t="array" ref="Z333">IFERROR(IF(INDEX(三跨两临近重点区段!$F:$F,MATCH(1,(MONTH(三跨两临近重点区段!$D:$D)=9)*(三跨两临近重点区段!$A:$A=D333),0))="已取消","已取消",INDEX(三跨两临近重点区段!$E:$E,MATCH(1,(MONTH(三跨两临近重点区段!$D:$D)=9)*(三跨两临近重点区段!$A:$A=D333)*(三跨两临近重点区段!$F:$F="现存区段"),0))),"")</f>
        <v/>
      </c>
      <c r="AA333" s="268" t="str">
        <f t="array" ref="AA333">IFERROR(IF(INDEX(三跨两临近重点区段!$F:$F,MATCH(1,(MONTH(三跨两临近重点区段!$D:$D)=10)*(三跨两临近重点区段!$A:$A=D333),0))="已取消","已取消",INDEX(三跨两临近重点区段!$D:$D,MATCH(1,(MONTH(三跨两临近重点区段!$D:$D)=10)*(三跨两临近重点区段!$A:$A=D333)*(三跨两临近重点区段!$F:$F="现存区段"),0))),"")</f>
        <v/>
      </c>
      <c r="AB333" s="72" t="str">
        <f t="array" ref="AB333">IFERROR(IF(INDEX(三跨两临近重点区段!$F:$F,MATCH(1,(MONTH(三跨两临近重点区段!$D:$D)=10)*(三跨两临近重点区段!$A:$A=D333),0))="已取消","已取消",INDEX(三跨两临近重点区段!$E:$E,MATCH(1,(MONTH(三跨两临近重点区段!$D:$D)=10)*(三跨两临近重点区段!$A:$A=D333)*(三跨两临近重点区段!$F:$F="现存区段"),0))),"")</f>
        <v/>
      </c>
      <c r="AC333" s="284" t="str">
        <f t="array" ref="AC333">IFERROR(IF(INDEX(三跨两临近重点区段!$F:$F,MATCH(1,(MONTH(三跨两临近重点区段!$D:$D)=11)*(三跨两临近重点区段!$A:$A=D333),0))="已取消","已取消",INDEX(三跨两临近重点区段!$D:$D,MATCH(1,(MONTH(三跨两临近重点区段!$D:$D)=11)*(三跨两临近重点区段!$A:$A=D333)*(三跨两临近重点区段!$F:$F="现存区段"),0))),"")</f>
        <v/>
      </c>
      <c r="AD333" s="72" t="str">
        <f t="array" ref="AD333">IFERROR(IF(INDEX(三跨两临近重点区段!$F:$F,MATCH(1,(MONTH(三跨两临近重点区段!$D:$D)=11)*(三跨两临近重点区段!$A:$A=D333),0))="已取消","已取消",INDEX(三跨两临近重点区段!$E:$E,MATCH(1,(MONTH(三跨两临近重点区段!$D:$D)=11)*(三跨两临近重点区段!$A:$A=D333)*(三跨两临近重点区段!$F:$F="现存区段"),0))),"")</f>
        <v/>
      </c>
      <c r="AE333" s="284" t="str">
        <f t="array" ref="AE333">IFERROR(IF(INDEX(三跨两临近重点区段!$F:$F,MATCH(1,(MONTH(三跨两临近重点区段!$D:$D)=12)*(三跨两临近重点区段!$A:$A=D333),0))="已取消","已取消",INDEX(三跨两临近重点区段!$D:$D,MATCH(1,(MONTH(三跨两临近重点区段!$D:$D)=12)*(三跨两临近重点区段!$A:$A=D333)*(三跨两临近重点区段!$F:$F="现存区段"),0))),"")</f>
        <v/>
      </c>
      <c r="AF333" s="72" t="str">
        <f t="array" ref="AF333">IFERROR(IF(INDEX(三跨两临近重点区段!$F:$F,MATCH(1,(MONTH(三跨两临近重点区段!$D:$D)=12)*(三跨两临近重点区段!$A:$A=D333),0))="已取消","已取消",INDEX(三跨两临近重点区段!$E:$E,MATCH(1,(MONTH(三跨两临近重点区段!$D:$D)=12)*(三跨两临近重点区段!$A:$A=D333)*(三跨两临近重点区段!$F:$F="现存区段"),0))),"")</f>
        <v/>
      </c>
      <c r="AH333" t="e">
        <f t="array" ref="AH333">INDEX(三跨两临近重点区段!$G:$G,MATCH(D333,三跨两临近重点区段!$A:$A,0))</f>
        <v>#N/A</v>
      </c>
      <c r="AI333" t="e">
        <f>INDEX(三跨两临近重点区段!$J:$J,MATCH(D333,三跨两临近重点区段!$A:$A,0))</f>
        <v>#N/A</v>
      </c>
    </row>
    <row r="334" ht="14.25" spans="1:35">
      <c r="A334" s="263" t="s">
        <v>363</v>
      </c>
      <c r="B334" s="264" t="s">
        <v>2651</v>
      </c>
      <c r="C334" s="263" t="s">
        <v>2172</v>
      </c>
      <c r="D334" s="263" t="s">
        <v>2653</v>
      </c>
      <c r="E334" s="265" t="s">
        <v>2378</v>
      </c>
      <c r="F334" s="264" t="s">
        <v>125</v>
      </c>
      <c r="G334" s="263" t="s">
        <v>791</v>
      </c>
      <c r="H334" s="263" t="s">
        <v>2641</v>
      </c>
      <c r="I334" s="288"/>
      <c r="J334" s="196"/>
      <c r="K334" s="196"/>
      <c r="L334" s="196"/>
      <c r="M334" s="270"/>
      <c r="N334" s="270"/>
      <c r="O334" s="33"/>
      <c r="P334" s="107"/>
      <c r="Q334" s="279"/>
      <c r="R334" s="279"/>
      <c r="S334" s="278">
        <v>45447</v>
      </c>
      <c r="T334" s="279" t="s">
        <v>2117</v>
      </c>
      <c r="U334" s="268" t="str">
        <f t="array" ref="U334">IFERROR(IF(INDEX(三跨两临近重点区段!$F:$F,MATCH(1,(MONTH(三跨两临近重点区段!$D:$D)=7)*(三跨两临近重点区段!$A:$A=D334),0))="已取消","已取消",INDEX(三跨两临近重点区段!$D:$D,MATCH(1,(MONTH(三跨两临近重点区段!$D:$D)=7)*(三跨两临近重点区段!$A:$A=D334)*(三跨两临近重点区段!$F:$F="现存区段"),0))),"")</f>
        <v/>
      </c>
      <c r="V334" s="232" t="str">
        <f t="array" ref="V334">IFERROR(IF(INDEX(三跨两临近重点区段!$F:$F,MATCH(1,(MONTH(三跨两临近重点区段!$D:$D)=7)*(三跨两临近重点区段!$A:$A=D334),0))="已取消","已取消",INDEX(三跨两临近重点区段!$E:$E,MATCH(1,(MONTH(三跨两临近重点区段!$D:$D)=7)*(三跨两临近重点区段!$A:$A=D334)*(三跨两临近重点区段!$F:$F="现存区段"),0))),"")</f>
        <v/>
      </c>
      <c r="W334" s="268" t="str">
        <f t="array" ref="W334">IFERROR(IF(INDEX(三跨两临近重点区段!$F:$F,MATCH(1,(MONTH(三跨两临近重点区段!$D:$D)=8)*(三跨两临近重点区段!$A:$A=D334),0))="已取消","已取消",INDEX(三跨两临近重点区段!$D:$D,MATCH(1,(MONTH(三跨两临近重点区段!$D:$D)=8)*(三跨两临近重点区段!$A:$A=D334)*(三跨两临近重点区段!$F:$F="现存区段"),0))),"")</f>
        <v/>
      </c>
      <c r="X334" s="232" t="str">
        <f t="array" ref="X334">IFERROR(IF(INDEX(三跨两临近重点区段!$F:$F,MATCH(1,(MONTH(三跨两临近重点区段!$D:$D)=8)*(三跨两临近重点区段!$A:$A=D334),0))="已取消","已取消",INDEX(三跨两临近重点区段!$E:$E,MATCH(1,(MONTH(三跨两临近重点区段!$D:$D)=8)*(三跨两临近重点区段!$A:$A=D334)*(三跨两临近重点区段!$F:$F="现存区段"),0))),"")</f>
        <v/>
      </c>
      <c r="Y334" s="268" t="str">
        <f t="array" ref="Y334">IFERROR(IF(INDEX(三跨两临近重点区段!$F:$F,MATCH(1,(MONTH(三跨两临近重点区段!$D:$D)=9)*(三跨两临近重点区段!$A:$A=D334),0))="已取消","已取消",INDEX(三跨两临近重点区段!$D:$D,MATCH(1,(MONTH(三跨两临近重点区段!$D:$D)=9)*(三跨两临近重点区段!$A:$A=D334)*(三跨两临近重点区段!$F:$F="现存区段"),0))),"")</f>
        <v/>
      </c>
      <c r="Z334" s="232" t="str">
        <f t="array" ref="Z334">IFERROR(IF(INDEX(三跨两临近重点区段!$F:$F,MATCH(1,(MONTH(三跨两临近重点区段!$D:$D)=9)*(三跨两临近重点区段!$A:$A=D334),0))="已取消","已取消",INDEX(三跨两临近重点区段!$E:$E,MATCH(1,(MONTH(三跨两临近重点区段!$D:$D)=9)*(三跨两临近重点区段!$A:$A=D334)*(三跨两临近重点区段!$F:$F="现存区段"),0))),"")</f>
        <v/>
      </c>
      <c r="AA334" s="268" t="str">
        <f t="array" ref="AA334">IFERROR(IF(INDEX(三跨两临近重点区段!$F:$F,MATCH(1,(MONTH(三跨两临近重点区段!$D:$D)=10)*(三跨两临近重点区段!$A:$A=D334),0))="已取消","已取消",INDEX(三跨两临近重点区段!$D:$D,MATCH(1,(MONTH(三跨两临近重点区段!$D:$D)=10)*(三跨两临近重点区段!$A:$A=D334)*(三跨两临近重点区段!$F:$F="现存区段"),0))),"")</f>
        <v/>
      </c>
      <c r="AB334" s="72" t="str">
        <f t="array" ref="AB334">IFERROR(IF(INDEX(三跨两临近重点区段!$F:$F,MATCH(1,(MONTH(三跨两临近重点区段!$D:$D)=10)*(三跨两临近重点区段!$A:$A=D334),0))="已取消","已取消",INDEX(三跨两临近重点区段!$E:$E,MATCH(1,(MONTH(三跨两临近重点区段!$D:$D)=10)*(三跨两临近重点区段!$A:$A=D334)*(三跨两临近重点区段!$F:$F="现存区段"),0))),"")</f>
        <v/>
      </c>
      <c r="AC334" s="284" t="str">
        <f t="array" ref="AC334">IFERROR(IF(INDEX(三跨两临近重点区段!$F:$F,MATCH(1,(MONTH(三跨两临近重点区段!$D:$D)=11)*(三跨两临近重点区段!$A:$A=D334),0))="已取消","已取消",INDEX(三跨两临近重点区段!$D:$D,MATCH(1,(MONTH(三跨两临近重点区段!$D:$D)=11)*(三跨两临近重点区段!$A:$A=D334)*(三跨两临近重点区段!$F:$F="现存区段"),0))),"")</f>
        <v/>
      </c>
      <c r="AD334" s="72" t="str">
        <f t="array" ref="AD334">IFERROR(IF(INDEX(三跨两临近重点区段!$F:$F,MATCH(1,(MONTH(三跨两临近重点区段!$D:$D)=11)*(三跨两临近重点区段!$A:$A=D334),0))="已取消","已取消",INDEX(三跨两临近重点区段!$E:$E,MATCH(1,(MONTH(三跨两临近重点区段!$D:$D)=11)*(三跨两临近重点区段!$A:$A=D334)*(三跨两临近重点区段!$F:$F="现存区段"),0))),"")</f>
        <v/>
      </c>
      <c r="AE334" s="284" t="str">
        <f t="array" ref="AE334">IFERROR(IF(INDEX(三跨两临近重点区段!$F:$F,MATCH(1,(MONTH(三跨两临近重点区段!$D:$D)=12)*(三跨两临近重点区段!$A:$A=D334),0))="已取消","已取消",INDEX(三跨两临近重点区段!$D:$D,MATCH(1,(MONTH(三跨两临近重点区段!$D:$D)=12)*(三跨两临近重点区段!$A:$A=D334)*(三跨两临近重点区段!$F:$F="现存区段"),0))),"")</f>
        <v/>
      </c>
      <c r="AF334" s="72" t="str">
        <f t="array" ref="AF334">IFERROR(IF(INDEX(三跨两临近重点区段!$F:$F,MATCH(1,(MONTH(三跨两临近重点区段!$D:$D)=12)*(三跨两临近重点区段!$A:$A=D334),0))="已取消","已取消",INDEX(三跨两临近重点区段!$E:$E,MATCH(1,(MONTH(三跨两临近重点区段!$D:$D)=12)*(三跨两临近重点区段!$A:$A=D334)*(三跨两临近重点区段!$F:$F="现存区段"),0))),"")</f>
        <v/>
      </c>
      <c r="AH334" t="e">
        <f t="array" ref="AH334">INDEX(三跨两临近重点区段!$G:$G,MATCH(D334,三跨两临近重点区段!$A:$A,0))</f>
        <v>#N/A</v>
      </c>
      <c r="AI334" t="e">
        <f>INDEX(三跨两临近重点区段!$J:$J,MATCH(D334,三跨两临近重点区段!$A:$A,0))</f>
        <v>#N/A</v>
      </c>
    </row>
    <row r="335" ht="14.25" spans="1:35">
      <c r="A335" s="263" t="s">
        <v>363</v>
      </c>
      <c r="B335" s="264" t="s">
        <v>2628</v>
      </c>
      <c r="C335" s="263" t="s">
        <v>2654</v>
      </c>
      <c r="D335" s="263" t="s">
        <v>2655</v>
      </c>
      <c r="E335" s="265" t="s">
        <v>2378</v>
      </c>
      <c r="F335" s="264" t="s">
        <v>125</v>
      </c>
      <c r="G335" s="263" t="s">
        <v>791</v>
      </c>
      <c r="H335" s="263" t="s">
        <v>837</v>
      </c>
      <c r="I335" s="288"/>
      <c r="J335" s="196"/>
      <c r="K335" s="196"/>
      <c r="L335" s="196"/>
      <c r="M335" s="270"/>
      <c r="N335" s="270"/>
      <c r="O335" s="33"/>
      <c r="P335" s="107"/>
      <c r="Q335" s="279"/>
      <c r="R335" s="279"/>
      <c r="S335" s="278">
        <v>45461</v>
      </c>
      <c r="T335" s="279" t="s">
        <v>2117</v>
      </c>
      <c r="U335" s="268" t="str">
        <f t="array" ref="U335">IFERROR(IF(INDEX(三跨两临近重点区段!$F:$F,MATCH(1,(MONTH(三跨两临近重点区段!$D:$D)=7)*(三跨两临近重点区段!$A:$A=D335),0))="已取消","已取消",INDEX(三跨两临近重点区段!$D:$D,MATCH(1,(MONTH(三跨两临近重点区段!$D:$D)=7)*(三跨两临近重点区段!$A:$A=D335)*(三跨两临近重点区段!$F:$F="现存区段"),0))),"")</f>
        <v/>
      </c>
      <c r="V335" s="232" t="str">
        <f t="array" ref="V335">IFERROR(IF(INDEX(三跨两临近重点区段!$F:$F,MATCH(1,(MONTH(三跨两临近重点区段!$D:$D)=7)*(三跨两临近重点区段!$A:$A=D335),0))="已取消","已取消",INDEX(三跨两临近重点区段!$E:$E,MATCH(1,(MONTH(三跨两临近重点区段!$D:$D)=7)*(三跨两临近重点区段!$A:$A=D335)*(三跨两临近重点区段!$F:$F="现存区段"),0))),"")</f>
        <v/>
      </c>
      <c r="W335" s="268" t="str">
        <f t="array" ref="W335">IFERROR(IF(INDEX(三跨两临近重点区段!$F:$F,MATCH(1,(MONTH(三跨两临近重点区段!$D:$D)=8)*(三跨两临近重点区段!$A:$A=D335),0))="已取消","已取消",INDEX(三跨两临近重点区段!$D:$D,MATCH(1,(MONTH(三跨两临近重点区段!$D:$D)=8)*(三跨两临近重点区段!$A:$A=D335)*(三跨两临近重点区段!$F:$F="现存区段"),0))),"")</f>
        <v/>
      </c>
      <c r="X335" s="232" t="str">
        <f t="array" ref="X335">IFERROR(IF(INDEX(三跨两临近重点区段!$F:$F,MATCH(1,(MONTH(三跨两临近重点区段!$D:$D)=8)*(三跨两临近重点区段!$A:$A=D335),0))="已取消","已取消",INDEX(三跨两临近重点区段!$E:$E,MATCH(1,(MONTH(三跨两临近重点区段!$D:$D)=8)*(三跨两临近重点区段!$A:$A=D335)*(三跨两临近重点区段!$F:$F="现存区段"),0))),"")</f>
        <v/>
      </c>
      <c r="Y335" s="268" t="str">
        <f t="array" ref="Y335">IFERROR(IF(INDEX(三跨两临近重点区段!$F:$F,MATCH(1,(MONTH(三跨两临近重点区段!$D:$D)=9)*(三跨两临近重点区段!$A:$A=D335),0))="已取消","已取消",INDEX(三跨两临近重点区段!$D:$D,MATCH(1,(MONTH(三跨两临近重点区段!$D:$D)=9)*(三跨两临近重点区段!$A:$A=D335)*(三跨两临近重点区段!$F:$F="现存区段"),0))),"")</f>
        <v/>
      </c>
      <c r="Z335" s="232" t="str">
        <f t="array" ref="Z335">IFERROR(IF(INDEX(三跨两临近重点区段!$F:$F,MATCH(1,(MONTH(三跨两临近重点区段!$D:$D)=9)*(三跨两临近重点区段!$A:$A=D335),0))="已取消","已取消",INDEX(三跨两临近重点区段!$E:$E,MATCH(1,(MONTH(三跨两临近重点区段!$D:$D)=9)*(三跨两临近重点区段!$A:$A=D335)*(三跨两临近重点区段!$F:$F="现存区段"),0))),"")</f>
        <v/>
      </c>
      <c r="AA335" s="268" t="str">
        <f t="array" ref="AA335">IFERROR(IF(INDEX(三跨两临近重点区段!$F:$F,MATCH(1,(MONTH(三跨两临近重点区段!$D:$D)=10)*(三跨两临近重点区段!$A:$A=D335),0))="已取消","已取消",INDEX(三跨两临近重点区段!$D:$D,MATCH(1,(MONTH(三跨两临近重点区段!$D:$D)=10)*(三跨两临近重点区段!$A:$A=D335)*(三跨两临近重点区段!$F:$F="现存区段"),0))),"")</f>
        <v/>
      </c>
      <c r="AB335" s="72" t="str">
        <f t="array" ref="AB335">IFERROR(IF(INDEX(三跨两临近重点区段!$F:$F,MATCH(1,(MONTH(三跨两临近重点区段!$D:$D)=10)*(三跨两临近重点区段!$A:$A=D335),0))="已取消","已取消",INDEX(三跨两临近重点区段!$E:$E,MATCH(1,(MONTH(三跨两临近重点区段!$D:$D)=10)*(三跨两临近重点区段!$A:$A=D335)*(三跨两临近重点区段!$F:$F="现存区段"),0))),"")</f>
        <v/>
      </c>
      <c r="AC335" s="284" t="str">
        <f t="array" ref="AC335">IFERROR(IF(INDEX(三跨两临近重点区段!$F:$F,MATCH(1,(MONTH(三跨两临近重点区段!$D:$D)=11)*(三跨两临近重点区段!$A:$A=D335),0))="已取消","已取消",INDEX(三跨两临近重点区段!$D:$D,MATCH(1,(MONTH(三跨两临近重点区段!$D:$D)=11)*(三跨两临近重点区段!$A:$A=D335)*(三跨两临近重点区段!$F:$F="现存区段"),0))),"")</f>
        <v/>
      </c>
      <c r="AD335" s="72" t="str">
        <f t="array" ref="AD335">IFERROR(IF(INDEX(三跨两临近重点区段!$F:$F,MATCH(1,(MONTH(三跨两临近重点区段!$D:$D)=11)*(三跨两临近重点区段!$A:$A=D335),0))="已取消","已取消",INDEX(三跨两临近重点区段!$E:$E,MATCH(1,(MONTH(三跨两临近重点区段!$D:$D)=11)*(三跨两临近重点区段!$A:$A=D335)*(三跨两临近重点区段!$F:$F="现存区段"),0))),"")</f>
        <v/>
      </c>
      <c r="AE335" s="284" t="str">
        <f t="array" ref="AE335">IFERROR(IF(INDEX(三跨两临近重点区段!$F:$F,MATCH(1,(MONTH(三跨两临近重点区段!$D:$D)=12)*(三跨两临近重点区段!$A:$A=D335),0))="已取消","已取消",INDEX(三跨两临近重点区段!$D:$D,MATCH(1,(MONTH(三跨两临近重点区段!$D:$D)=12)*(三跨两临近重点区段!$A:$A=D335)*(三跨两临近重点区段!$F:$F="现存区段"),0))),"")</f>
        <v/>
      </c>
      <c r="AF335" s="72" t="str">
        <f t="array" ref="AF335">IFERROR(IF(INDEX(三跨两临近重点区段!$F:$F,MATCH(1,(MONTH(三跨两临近重点区段!$D:$D)=12)*(三跨两临近重点区段!$A:$A=D335),0))="已取消","已取消",INDEX(三跨两临近重点区段!$E:$E,MATCH(1,(MONTH(三跨两临近重点区段!$D:$D)=12)*(三跨两临近重点区段!$A:$A=D335)*(三跨两临近重点区段!$F:$F="现存区段"),0))),"")</f>
        <v/>
      </c>
      <c r="AH335" t="e">
        <f t="array" ref="AH335">INDEX(三跨两临近重点区段!$G:$G,MATCH(D335,三跨两临近重点区段!$A:$A,0))</f>
        <v>#N/A</v>
      </c>
      <c r="AI335" t="e">
        <f>INDEX(三跨两临近重点区段!$J:$J,MATCH(D335,三跨两临近重点区段!$A:$A,0))</f>
        <v>#N/A</v>
      </c>
    </row>
    <row r="336" ht="14.25" spans="1:35">
      <c r="A336" s="263" t="s">
        <v>363</v>
      </c>
      <c r="B336" s="264" t="s">
        <v>2144</v>
      </c>
      <c r="C336" s="263" t="s">
        <v>2656</v>
      </c>
      <c r="D336" s="263" t="s">
        <v>2657</v>
      </c>
      <c r="E336" s="265" t="s">
        <v>2142</v>
      </c>
      <c r="F336" s="264" t="s">
        <v>125</v>
      </c>
      <c r="G336" s="263" t="s">
        <v>2143</v>
      </c>
      <c r="H336" s="263" t="s">
        <v>543</v>
      </c>
      <c r="I336" s="288"/>
      <c r="J336" s="196"/>
      <c r="K336" s="196"/>
      <c r="L336" s="196"/>
      <c r="M336" s="270"/>
      <c r="N336" s="270"/>
      <c r="O336" s="33"/>
      <c r="P336" s="107"/>
      <c r="Q336" s="279"/>
      <c r="R336" s="279"/>
      <c r="S336" s="278">
        <v>45456</v>
      </c>
      <c r="T336" s="279" t="s">
        <v>2117</v>
      </c>
      <c r="U336" s="268" t="str">
        <f t="array" ref="U336">IFERROR(IF(INDEX(三跨两临近重点区段!$F:$F,MATCH(1,(MONTH(三跨两临近重点区段!$D:$D)=7)*(三跨两临近重点区段!$A:$A=D336),0))="已取消","已取消",INDEX(三跨两临近重点区段!$D:$D,MATCH(1,(MONTH(三跨两临近重点区段!$D:$D)=7)*(三跨两临近重点区段!$A:$A=D336)*(三跨两临近重点区段!$F:$F="现存区段"),0))),"")</f>
        <v/>
      </c>
      <c r="V336" s="232" t="str">
        <f t="array" ref="V336">IFERROR(IF(INDEX(三跨两临近重点区段!$F:$F,MATCH(1,(MONTH(三跨两临近重点区段!$D:$D)=7)*(三跨两临近重点区段!$A:$A=D336),0))="已取消","已取消",INDEX(三跨两临近重点区段!$E:$E,MATCH(1,(MONTH(三跨两临近重点区段!$D:$D)=7)*(三跨两临近重点区段!$A:$A=D336)*(三跨两临近重点区段!$F:$F="现存区段"),0))),"")</f>
        <v/>
      </c>
      <c r="W336" s="268" t="str">
        <f t="array" ref="W336">IFERROR(IF(INDEX(三跨两临近重点区段!$F:$F,MATCH(1,(MONTH(三跨两临近重点区段!$D:$D)=8)*(三跨两临近重点区段!$A:$A=D336),0))="已取消","已取消",INDEX(三跨两临近重点区段!$D:$D,MATCH(1,(MONTH(三跨两临近重点区段!$D:$D)=8)*(三跨两临近重点区段!$A:$A=D336)*(三跨两临近重点区段!$F:$F="现存区段"),0))),"")</f>
        <v/>
      </c>
      <c r="X336" s="232" t="str">
        <f t="array" ref="X336">IFERROR(IF(INDEX(三跨两临近重点区段!$F:$F,MATCH(1,(MONTH(三跨两临近重点区段!$D:$D)=8)*(三跨两临近重点区段!$A:$A=D336),0))="已取消","已取消",INDEX(三跨两临近重点区段!$E:$E,MATCH(1,(MONTH(三跨两临近重点区段!$D:$D)=8)*(三跨两临近重点区段!$A:$A=D336)*(三跨两临近重点区段!$F:$F="现存区段"),0))),"")</f>
        <v/>
      </c>
      <c r="Y336" s="268" t="str">
        <f t="array" ref="Y336">IFERROR(IF(INDEX(三跨两临近重点区段!$F:$F,MATCH(1,(MONTH(三跨两临近重点区段!$D:$D)=9)*(三跨两临近重点区段!$A:$A=D336),0))="已取消","已取消",INDEX(三跨两临近重点区段!$D:$D,MATCH(1,(MONTH(三跨两临近重点区段!$D:$D)=9)*(三跨两临近重点区段!$A:$A=D336)*(三跨两临近重点区段!$F:$F="现存区段"),0))),"")</f>
        <v/>
      </c>
      <c r="Z336" s="232" t="str">
        <f t="array" ref="Z336">IFERROR(IF(INDEX(三跨两临近重点区段!$F:$F,MATCH(1,(MONTH(三跨两临近重点区段!$D:$D)=9)*(三跨两临近重点区段!$A:$A=D336),0))="已取消","已取消",INDEX(三跨两临近重点区段!$E:$E,MATCH(1,(MONTH(三跨两临近重点区段!$D:$D)=9)*(三跨两临近重点区段!$A:$A=D336)*(三跨两临近重点区段!$F:$F="现存区段"),0))),"")</f>
        <v/>
      </c>
      <c r="AA336" s="268" t="str">
        <f t="array" ref="AA336">IFERROR(IF(INDEX(三跨两临近重点区段!$F:$F,MATCH(1,(MONTH(三跨两临近重点区段!$D:$D)=10)*(三跨两临近重点区段!$A:$A=D336),0))="已取消","已取消",INDEX(三跨两临近重点区段!$D:$D,MATCH(1,(MONTH(三跨两临近重点区段!$D:$D)=10)*(三跨两临近重点区段!$A:$A=D336)*(三跨两临近重点区段!$F:$F="现存区段"),0))),"")</f>
        <v/>
      </c>
      <c r="AB336" s="72" t="str">
        <f t="array" ref="AB336">IFERROR(IF(INDEX(三跨两临近重点区段!$F:$F,MATCH(1,(MONTH(三跨两临近重点区段!$D:$D)=10)*(三跨两临近重点区段!$A:$A=D336),0))="已取消","已取消",INDEX(三跨两临近重点区段!$E:$E,MATCH(1,(MONTH(三跨两临近重点区段!$D:$D)=10)*(三跨两临近重点区段!$A:$A=D336)*(三跨两临近重点区段!$F:$F="现存区段"),0))),"")</f>
        <v/>
      </c>
      <c r="AC336" s="284" t="str">
        <f t="array" ref="AC336">IFERROR(IF(INDEX(三跨两临近重点区段!$F:$F,MATCH(1,(MONTH(三跨两临近重点区段!$D:$D)=11)*(三跨两临近重点区段!$A:$A=D336),0))="已取消","已取消",INDEX(三跨两临近重点区段!$D:$D,MATCH(1,(MONTH(三跨两临近重点区段!$D:$D)=11)*(三跨两临近重点区段!$A:$A=D336)*(三跨两临近重点区段!$F:$F="现存区段"),0))),"")</f>
        <v/>
      </c>
      <c r="AD336" s="72" t="str">
        <f t="array" ref="AD336">IFERROR(IF(INDEX(三跨两临近重点区段!$F:$F,MATCH(1,(MONTH(三跨两临近重点区段!$D:$D)=11)*(三跨两临近重点区段!$A:$A=D336),0))="已取消","已取消",INDEX(三跨两临近重点区段!$E:$E,MATCH(1,(MONTH(三跨两临近重点区段!$D:$D)=11)*(三跨两临近重点区段!$A:$A=D336)*(三跨两临近重点区段!$F:$F="现存区段"),0))),"")</f>
        <v/>
      </c>
      <c r="AE336" s="284" t="str">
        <f t="array" ref="AE336">IFERROR(IF(INDEX(三跨两临近重点区段!$F:$F,MATCH(1,(MONTH(三跨两临近重点区段!$D:$D)=12)*(三跨两临近重点区段!$A:$A=D336),0))="已取消","已取消",INDEX(三跨两临近重点区段!$D:$D,MATCH(1,(MONTH(三跨两临近重点区段!$D:$D)=12)*(三跨两临近重点区段!$A:$A=D336)*(三跨两临近重点区段!$F:$F="现存区段"),0))),"")</f>
        <v/>
      </c>
      <c r="AF336" s="72" t="str">
        <f t="array" ref="AF336">IFERROR(IF(INDEX(三跨两临近重点区段!$F:$F,MATCH(1,(MONTH(三跨两临近重点区段!$D:$D)=12)*(三跨两临近重点区段!$A:$A=D336),0))="已取消","已取消",INDEX(三跨两临近重点区段!$E:$E,MATCH(1,(MONTH(三跨两临近重点区段!$D:$D)=12)*(三跨两临近重点区段!$A:$A=D336)*(三跨两临近重点区段!$F:$F="现存区段"),0))),"")</f>
        <v/>
      </c>
      <c r="AH336" t="e">
        <f t="array" ref="AH336">INDEX(三跨两临近重点区段!$G:$G,MATCH(D336,三跨两临近重点区段!$A:$A,0))</f>
        <v>#N/A</v>
      </c>
      <c r="AI336" t="e">
        <f>INDEX(三跨两临近重点区段!$J:$J,MATCH(D336,三跨两临近重点区段!$A:$A,0))</f>
        <v>#N/A</v>
      </c>
    </row>
    <row r="337" ht="14.25" spans="1:35">
      <c r="A337" s="263" t="s">
        <v>119</v>
      </c>
      <c r="B337" s="264" t="s">
        <v>2658</v>
      </c>
      <c r="C337" s="263" t="s">
        <v>2340</v>
      </c>
      <c r="D337" s="263" t="s">
        <v>2659</v>
      </c>
      <c r="E337" s="265" t="s">
        <v>2142</v>
      </c>
      <c r="F337" s="264" t="s">
        <v>125</v>
      </c>
      <c r="G337" s="263" t="s">
        <v>2143</v>
      </c>
      <c r="H337" s="263" t="s">
        <v>525</v>
      </c>
      <c r="I337" s="288"/>
      <c r="J337" s="196"/>
      <c r="K337" s="196"/>
      <c r="L337" s="196"/>
      <c r="M337" s="270"/>
      <c r="N337" s="270"/>
      <c r="O337" s="33"/>
      <c r="P337" s="107"/>
      <c r="Q337" s="279"/>
      <c r="R337" s="279"/>
      <c r="S337" s="278">
        <v>45456</v>
      </c>
      <c r="T337" s="279" t="s">
        <v>2117</v>
      </c>
      <c r="U337" s="268" t="str">
        <f t="array" ref="U337">IFERROR(IF(INDEX(三跨两临近重点区段!$F:$F,MATCH(1,(MONTH(三跨两临近重点区段!$D:$D)=7)*(三跨两临近重点区段!$A:$A=D337),0))="已取消","已取消",INDEX(三跨两临近重点区段!$D:$D,MATCH(1,(MONTH(三跨两临近重点区段!$D:$D)=7)*(三跨两临近重点区段!$A:$A=D337)*(三跨两临近重点区段!$F:$F="现存区段"),0))),"")</f>
        <v/>
      </c>
      <c r="V337" s="232" t="str">
        <f t="array" ref="V337">IFERROR(IF(INDEX(三跨两临近重点区段!$F:$F,MATCH(1,(MONTH(三跨两临近重点区段!$D:$D)=7)*(三跨两临近重点区段!$A:$A=D337),0))="已取消","已取消",INDEX(三跨两临近重点区段!$E:$E,MATCH(1,(MONTH(三跨两临近重点区段!$D:$D)=7)*(三跨两临近重点区段!$A:$A=D337)*(三跨两临近重点区段!$F:$F="现存区段"),0))),"")</f>
        <v/>
      </c>
      <c r="W337" s="268" t="str">
        <f t="array" ref="W337">IFERROR(IF(INDEX(三跨两临近重点区段!$F:$F,MATCH(1,(MONTH(三跨两临近重点区段!$D:$D)=8)*(三跨两临近重点区段!$A:$A=D337),0))="已取消","已取消",INDEX(三跨两临近重点区段!$D:$D,MATCH(1,(MONTH(三跨两临近重点区段!$D:$D)=8)*(三跨两临近重点区段!$A:$A=D337)*(三跨两临近重点区段!$F:$F="现存区段"),0))),"")</f>
        <v/>
      </c>
      <c r="X337" s="232" t="str">
        <f t="array" ref="X337">IFERROR(IF(INDEX(三跨两临近重点区段!$F:$F,MATCH(1,(MONTH(三跨两临近重点区段!$D:$D)=8)*(三跨两临近重点区段!$A:$A=D337),0))="已取消","已取消",INDEX(三跨两临近重点区段!$E:$E,MATCH(1,(MONTH(三跨两临近重点区段!$D:$D)=8)*(三跨两临近重点区段!$A:$A=D337)*(三跨两临近重点区段!$F:$F="现存区段"),0))),"")</f>
        <v/>
      </c>
      <c r="Y337" s="268" t="str">
        <f t="array" ref="Y337">IFERROR(IF(INDEX(三跨两临近重点区段!$F:$F,MATCH(1,(MONTH(三跨两临近重点区段!$D:$D)=9)*(三跨两临近重点区段!$A:$A=D337),0))="已取消","已取消",INDEX(三跨两临近重点区段!$D:$D,MATCH(1,(MONTH(三跨两临近重点区段!$D:$D)=9)*(三跨两临近重点区段!$A:$A=D337)*(三跨两临近重点区段!$F:$F="现存区段"),0))),"")</f>
        <v/>
      </c>
      <c r="Z337" s="232" t="str">
        <f t="array" ref="Z337">IFERROR(IF(INDEX(三跨两临近重点区段!$F:$F,MATCH(1,(MONTH(三跨两临近重点区段!$D:$D)=9)*(三跨两临近重点区段!$A:$A=D337),0))="已取消","已取消",INDEX(三跨两临近重点区段!$E:$E,MATCH(1,(MONTH(三跨两临近重点区段!$D:$D)=9)*(三跨两临近重点区段!$A:$A=D337)*(三跨两临近重点区段!$F:$F="现存区段"),0))),"")</f>
        <v/>
      </c>
      <c r="AA337" s="268" t="str">
        <f t="array" ref="AA337">IFERROR(IF(INDEX(三跨两临近重点区段!$F:$F,MATCH(1,(MONTH(三跨两临近重点区段!$D:$D)=10)*(三跨两临近重点区段!$A:$A=D337),0))="已取消","已取消",INDEX(三跨两临近重点区段!$D:$D,MATCH(1,(MONTH(三跨两临近重点区段!$D:$D)=10)*(三跨两临近重点区段!$A:$A=D337)*(三跨两临近重点区段!$F:$F="现存区段"),0))),"")</f>
        <v/>
      </c>
      <c r="AB337" s="72" t="str">
        <f t="array" ref="AB337">IFERROR(IF(INDEX(三跨两临近重点区段!$F:$F,MATCH(1,(MONTH(三跨两临近重点区段!$D:$D)=10)*(三跨两临近重点区段!$A:$A=D337),0))="已取消","已取消",INDEX(三跨两临近重点区段!$E:$E,MATCH(1,(MONTH(三跨两临近重点区段!$D:$D)=10)*(三跨两临近重点区段!$A:$A=D337)*(三跨两临近重点区段!$F:$F="现存区段"),0))),"")</f>
        <v/>
      </c>
      <c r="AC337" s="284" t="str">
        <f t="array" ref="AC337">IFERROR(IF(INDEX(三跨两临近重点区段!$F:$F,MATCH(1,(MONTH(三跨两临近重点区段!$D:$D)=11)*(三跨两临近重点区段!$A:$A=D337),0))="已取消","已取消",INDEX(三跨两临近重点区段!$D:$D,MATCH(1,(MONTH(三跨两临近重点区段!$D:$D)=11)*(三跨两临近重点区段!$A:$A=D337)*(三跨两临近重点区段!$F:$F="现存区段"),0))),"")</f>
        <v/>
      </c>
      <c r="AD337" s="72" t="str">
        <f t="array" ref="AD337">IFERROR(IF(INDEX(三跨两临近重点区段!$F:$F,MATCH(1,(MONTH(三跨两临近重点区段!$D:$D)=11)*(三跨两临近重点区段!$A:$A=D337),0))="已取消","已取消",INDEX(三跨两临近重点区段!$E:$E,MATCH(1,(MONTH(三跨两临近重点区段!$D:$D)=11)*(三跨两临近重点区段!$A:$A=D337)*(三跨两临近重点区段!$F:$F="现存区段"),0))),"")</f>
        <v/>
      </c>
      <c r="AE337" s="284" t="str">
        <f t="array" ref="AE337">IFERROR(IF(INDEX(三跨两临近重点区段!$F:$F,MATCH(1,(MONTH(三跨两临近重点区段!$D:$D)=12)*(三跨两临近重点区段!$A:$A=D337),0))="已取消","已取消",INDEX(三跨两临近重点区段!$D:$D,MATCH(1,(MONTH(三跨两临近重点区段!$D:$D)=12)*(三跨两临近重点区段!$A:$A=D337)*(三跨两临近重点区段!$F:$F="现存区段"),0))),"")</f>
        <v/>
      </c>
      <c r="AF337" s="72" t="str">
        <f t="array" ref="AF337">IFERROR(IF(INDEX(三跨两临近重点区段!$F:$F,MATCH(1,(MONTH(三跨两临近重点区段!$D:$D)=12)*(三跨两临近重点区段!$A:$A=D337),0))="已取消","已取消",INDEX(三跨两临近重点区段!$E:$E,MATCH(1,(MONTH(三跨两临近重点区段!$D:$D)=12)*(三跨两临近重点区段!$A:$A=D337)*(三跨两临近重点区段!$F:$F="现存区段"),0))),"")</f>
        <v/>
      </c>
      <c r="AH337" t="e">
        <f t="array" ref="AH337">INDEX(三跨两临近重点区段!$G:$G,MATCH(D337,三跨两临近重点区段!$A:$A,0))</f>
        <v>#N/A</v>
      </c>
      <c r="AI337" t="e">
        <f>INDEX(三跨两临近重点区段!$J:$J,MATCH(D337,三跨两临近重点区段!$A:$A,0))</f>
        <v>#N/A</v>
      </c>
    </row>
    <row r="338" ht="14.25" spans="1:35">
      <c r="A338" s="263" t="s">
        <v>119</v>
      </c>
      <c r="B338" s="264" t="s">
        <v>2658</v>
      </c>
      <c r="C338" s="263" t="s">
        <v>2328</v>
      </c>
      <c r="D338" s="263" t="s">
        <v>2660</v>
      </c>
      <c r="E338" s="265" t="s">
        <v>2142</v>
      </c>
      <c r="F338" s="264" t="s">
        <v>125</v>
      </c>
      <c r="G338" s="263" t="s">
        <v>2143</v>
      </c>
      <c r="H338" s="263" t="s">
        <v>525</v>
      </c>
      <c r="I338" s="288"/>
      <c r="J338" s="196"/>
      <c r="K338" s="196"/>
      <c r="L338" s="196"/>
      <c r="M338" s="270"/>
      <c r="N338" s="270"/>
      <c r="O338" s="33"/>
      <c r="P338" s="107"/>
      <c r="Q338" s="279"/>
      <c r="R338" s="279"/>
      <c r="S338" s="278">
        <v>45456</v>
      </c>
      <c r="T338" s="279" t="s">
        <v>2117</v>
      </c>
      <c r="U338" s="268" t="str">
        <f t="array" ref="U338">IFERROR(IF(INDEX(三跨两临近重点区段!$F:$F,MATCH(1,(MONTH(三跨两临近重点区段!$D:$D)=7)*(三跨两临近重点区段!$A:$A=D338),0))="已取消","已取消",INDEX(三跨两临近重点区段!$D:$D,MATCH(1,(MONTH(三跨两临近重点区段!$D:$D)=7)*(三跨两临近重点区段!$A:$A=D338)*(三跨两临近重点区段!$F:$F="现存区段"),0))),"")</f>
        <v/>
      </c>
      <c r="V338" s="232" t="str">
        <f t="array" ref="V338">IFERROR(IF(INDEX(三跨两临近重点区段!$F:$F,MATCH(1,(MONTH(三跨两临近重点区段!$D:$D)=7)*(三跨两临近重点区段!$A:$A=D338),0))="已取消","已取消",INDEX(三跨两临近重点区段!$E:$E,MATCH(1,(MONTH(三跨两临近重点区段!$D:$D)=7)*(三跨两临近重点区段!$A:$A=D338)*(三跨两临近重点区段!$F:$F="现存区段"),0))),"")</f>
        <v/>
      </c>
      <c r="W338" s="268" t="str">
        <f t="array" ref="W338">IFERROR(IF(INDEX(三跨两临近重点区段!$F:$F,MATCH(1,(MONTH(三跨两临近重点区段!$D:$D)=8)*(三跨两临近重点区段!$A:$A=D338),0))="已取消","已取消",INDEX(三跨两临近重点区段!$D:$D,MATCH(1,(MONTH(三跨两临近重点区段!$D:$D)=8)*(三跨两临近重点区段!$A:$A=D338)*(三跨两临近重点区段!$F:$F="现存区段"),0))),"")</f>
        <v/>
      </c>
      <c r="X338" s="232" t="str">
        <f t="array" ref="X338">IFERROR(IF(INDEX(三跨两临近重点区段!$F:$F,MATCH(1,(MONTH(三跨两临近重点区段!$D:$D)=8)*(三跨两临近重点区段!$A:$A=D338),0))="已取消","已取消",INDEX(三跨两临近重点区段!$E:$E,MATCH(1,(MONTH(三跨两临近重点区段!$D:$D)=8)*(三跨两临近重点区段!$A:$A=D338)*(三跨两临近重点区段!$F:$F="现存区段"),0))),"")</f>
        <v/>
      </c>
      <c r="Y338" s="268" t="str">
        <f t="array" ref="Y338">IFERROR(IF(INDEX(三跨两临近重点区段!$F:$F,MATCH(1,(MONTH(三跨两临近重点区段!$D:$D)=9)*(三跨两临近重点区段!$A:$A=D338),0))="已取消","已取消",INDEX(三跨两临近重点区段!$D:$D,MATCH(1,(MONTH(三跨两临近重点区段!$D:$D)=9)*(三跨两临近重点区段!$A:$A=D338)*(三跨两临近重点区段!$F:$F="现存区段"),0))),"")</f>
        <v/>
      </c>
      <c r="Z338" s="232" t="str">
        <f t="array" ref="Z338">IFERROR(IF(INDEX(三跨两临近重点区段!$F:$F,MATCH(1,(MONTH(三跨两临近重点区段!$D:$D)=9)*(三跨两临近重点区段!$A:$A=D338),0))="已取消","已取消",INDEX(三跨两临近重点区段!$E:$E,MATCH(1,(MONTH(三跨两临近重点区段!$D:$D)=9)*(三跨两临近重点区段!$A:$A=D338)*(三跨两临近重点区段!$F:$F="现存区段"),0))),"")</f>
        <v/>
      </c>
      <c r="AA338" s="268" t="str">
        <f t="array" ref="AA338">IFERROR(IF(INDEX(三跨两临近重点区段!$F:$F,MATCH(1,(MONTH(三跨两临近重点区段!$D:$D)=10)*(三跨两临近重点区段!$A:$A=D338),0))="已取消","已取消",INDEX(三跨两临近重点区段!$D:$D,MATCH(1,(MONTH(三跨两临近重点区段!$D:$D)=10)*(三跨两临近重点区段!$A:$A=D338)*(三跨两临近重点区段!$F:$F="现存区段"),0))),"")</f>
        <v/>
      </c>
      <c r="AB338" s="72" t="str">
        <f t="array" ref="AB338">IFERROR(IF(INDEX(三跨两临近重点区段!$F:$F,MATCH(1,(MONTH(三跨两临近重点区段!$D:$D)=10)*(三跨两临近重点区段!$A:$A=D338),0))="已取消","已取消",INDEX(三跨两临近重点区段!$E:$E,MATCH(1,(MONTH(三跨两临近重点区段!$D:$D)=10)*(三跨两临近重点区段!$A:$A=D338)*(三跨两临近重点区段!$F:$F="现存区段"),0))),"")</f>
        <v/>
      </c>
      <c r="AC338" s="284" t="str">
        <f t="array" ref="AC338">IFERROR(IF(INDEX(三跨两临近重点区段!$F:$F,MATCH(1,(MONTH(三跨两临近重点区段!$D:$D)=11)*(三跨两临近重点区段!$A:$A=D338),0))="已取消","已取消",INDEX(三跨两临近重点区段!$D:$D,MATCH(1,(MONTH(三跨两临近重点区段!$D:$D)=11)*(三跨两临近重点区段!$A:$A=D338)*(三跨两临近重点区段!$F:$F="现存区段"),0))),"")</f>
        <v/>
      </c>
      <c r="AD338" s="72" t="str">
        <f t="array" ref="AD338">IFERROR(IF(INDEX(三跨两临近重点区段!$F:$F,MATCH(1,(MONTH(三跨两临近重点区段!$D:$D)=11)*(三跨两临近重点区段!$A:$A=D338),0))="已取消","已取消",INDEX(三跨两临近重点区段!$E:$E,MATCH(1,(MONTH(三跨两临近重点区段!$D:$D)=11)*(三跨两临近重点区段!$A:$A=D338)*(三跨两临近重点区段!$F:$F="现存区段"),0))),"")</f>
        <v/>
      </c>
      <c r="AE338" s="284" t="str">
        <f t="array" ref="AE338">IFERROR(IF(INDEX(三跨两临近重点区段!$F:$F,MATCH(1,(MONTH(三跨两临近重点区段!$D:$D)=12)*(三跨两临近重点区段!$A:$A=D338),0))="已取消","已取消",INDEX(三跨两临近重点区段!$D:$D,MATCH(1,(MONTH(三跨两临近重点区段!$D:$D)=12)*(三跨两临近重点区段!$A:$A=D338)*(三跨两临近重点区段!$F:$F="现存区段"),0))),"")</f>
        <v/>
      </c>
      <c r="AF338" s="72" t="str">
        <f t="array" ref="AF338">IFERROR(IF(INDEX(三跨两临近重点区段!$F:$F,MATCH(1,(MONTH(三跨两临近重点区段!$D:$D)=12)*(三跨两临近重点区段!$A:$A=D338),0))="已取消","已取消",INDEX(三跨两临近重点区段!$E:$E,MATCH(1,(MONTH(三跨两临近重点区段!$D:$D)=12)*(三跨两临近重点区段!$A:$A=D338)*(三跨两临近重点区段!$F:$F="现存区段"),0))),"")</f>
        <v/>
      </c>
      <c r="AH338" t="e">
        <f t="array" ref="AH338">INDEX(三跨两临近重点区段!$G:$G,MATCH(D338,三跨两临近重点区段!$A:$A,0))</f>
        <v>#N/A</v>
      </c>
      <c r="AI338" t="e">
        <f>INDEX(三跨两临近重点区段!$J:$J,MATCH(D338,三跨两临近重点区段!$A:$A,0))</f>
        <v>#N/A</v>
      </c>
    </row>
    <row r="339" ht="14.25" spans="1:35">
      <c r="A339" s="263" t="s">
        <v>119</v>
      </c>
      <c r="B339" s="264" t="s">
        <v>2658</v>
      </c>
      <c r="C339" s="263" t="s">
        <v>2113</v>
      </c>
      <c r="D339" s="263" t="s">
        <v>2661</v>
      </c>
      <c r="E339" s="265" t="s">
        <v>2142</v>
      </c>
      <c r="F339" s="264" t="s">
        <v>125</v>
      </c>
      <c r="G339" s="263" t="s">
        <v>2143</v>
      </c>
      <c r="H339" s="263" t="s">
        <v>525</v>
      </c>
      <c r="I339" s="288"/>
      <c r="J339" s="196"/>
      <c r="K339" s="196"/>
      <c r="L339" s="196"/>
      <c r="M339" s="270"/>
      <c r="N339" s="270"/>
      <c r="O339" s="33"/>
      <c r="P339" s="107"/>
      <c r="Q339" s="279"/>
      <c r="R339" s="279"/>
      <c r="S339" s="278">
        <v>45456</v>
      </c>
      <c r="T339" s="279" t="s">
        <v>2117</v>
      </c>
      <c r="U339" s="268" t="str">
        <f t="array" ref="U339">IFERROR(IF(INDEX(三跨两临近重点区段!$F:$F,MATCH(1,(MONTH(三跨两临近重点区段!$D:$D)=7)*(三跨两临近重点区段!$A:$A=D339),0))="已取消","已取消",INDEX(三跨两临近重点区段!$D:$D,MATCH(1,(MONTH(三跨两临近重点区段!$D:$D)=7)*(三跨两临近重点区段!$A:$A=D339)*(三跨两临近重点区段!$F:$F="现存区段"),0))),"")</f>
        <v/>
      </c>
      <c r="V339" s="232" t="str">
        <f t="array" ref="V339">IFERROR(IF(INDEX(三跨两临近重点区段!$F:$F,MATCH(1,(MONTH(三跨两临近重点区段!$D:$D)=7)*(三跨两临近重点区段!$A:$A=D339),0))="已取消","已取消",INDEX(三跨两临近重点区段!$E:$E,MATCH(1,(MONTH(三跨两临近重点区段!$D:$D)=7)*(三跨两临近重点区段!$A:$A=D339)*(三跨两临近重点区段!$F:$F="现存区段"),0))),"")</f>
        <v/>
      </c>
      <c r="W339" s="268" t="str">
        <f t="array" ref="W339">IFERROR(IF(INDEX(三跨两临近重点区段!$F:$F,MATCH(1,(MONTH(三跨两临近重点区段!$D:$D)=8)*(三跨两临近重点区段!$A:$A=D339),0))="已取消","已取消",INDEX(三跨两临近重点区段!$D:$D,MATCH(1,(MONTH(三跨两临近重点区段!$D:$D)=8)*(三跨两临近重点区段!$A:$A=D339)*(三跨两临近重点区段!$F:$F="现存区段"),0))),"")</f>
        <v/>
      </c>
      <c r="X339" s="232" t="str">
        <f t="array" ref="X339">IFERROR(IF(INDEX(三跨两临近重点区段!$F:$F,MATCH(1,(MONTH(三跨两临近重点区段!$D:$D)=8)*(三跨两临近重点区段!$A:$A=D339),0))="已取消","已取消",INDEX(三跨两临近重点区段!$E:$E,MATCH(1,(MONTH(三跨两临近重点区段!$D:$D)=8)*(三跨两临近重点区段!$A:$A=D339)*(三跨两临近重点区段!$F:$F="现存区段"),0))),"")</f>
        <v/>
      </c>
      <c r="Y339" s="268" t="str">
        <f t="array" ref="Y339">IFERROR(IF(INDEX(三跨两临近重点区段!$F:$F,MATCH(1,(MONTH(三跨两临近重点区段!$D:$D)=9)*(三跨两临近重点区段!$A:$A=D339),0))="已取消","已取消",INDEX(三跨两临近重点区段!$D:$D,MATCH(1,(MONTH(三跨两临近重点区段!$D:$D)=9)*(三跨两临近重点区段!$A:$A=D339)*(三跨两临近重点区段!$F:$F="现存区段"),0))),"")</f>
        <v/>
      </c>
      <c r="Z339" s="232" t="str">
        <f t="array" ref="Z339">IFERROR(IF(INDEX(三跨两临近重点区段!$F:$F,MATCH(1,(MONTH(三跨两临近重点区段!$D:$D)=9)*(三跨两临近重点区段!$A:$A=D339),0))="已取消","已取消",INDEX(三跨两临近重点区段!$E:$E,MATCH(1,(MONTH(三跨两临近重点区段!$D:$D)=9)*(三跨两临近重点区段!$A:$A=D339)*(三跨两临近重点区段!$F:$F="现存区段"),0))),"")</f>
        <v/>
      </c>
      <c r="AA339" s="268" t="str">
        <f t="array" ref="AA339">IFERROR(IF(INDEX(三跨两临近重点区段!$F:$F,MATCH(1,(MONTH(三跨两临近重点区段!$D:$D)=10)*(三跨两临近重点区段!$A:$A=D339),0))="已取消","已取消",INDEX(三跨两临近重点区段!$D:$D,MATCH(1,(MONTH(三跨两临近重点区段!$D:$D)=10)*(三跨两临近重点区段!$A:$A=D339)*(三跨两临近重点区段!$F:$F="现存区段"),0))),"")</f>
        <v/>
      </c>
      <c r="AB339" s="72" t="str">
        <f t="array" ref="AB339">IFERROR(IF(INDEX(三跨两临近重点区段!$F:$F,MATCH(1,(MONTH(三跨两临近重点区段!$D:$D)=10)*(三跨两临近重点区段!$A:$A=D339),0))="已取消","已取消",INDEX(三跨两临近重点区段!$E:$E,MATCH(1,(MONTH(三跨两临近重点区段!$D:$D)=10)*(三跨两临近重点区段!$A:$A=D339)*(三跨两临近重点区段!$F:$F="现存区段"),0))),"")</f>
        <v/>
      </c>
      <c r="AC339" s="284" t="str">
        <f t="array" ref="AC339">IFERROR(IF(INDEX(三跨两临近重点区段!$F:$F,MATCH(1,(MONTH(三跨两临近重点区段!$D:$D)=11)*(三跨两临近重点区段!$A:$A=D339),0))="已取消","已取消",INDEX(三跨两临近重点区段!$D:$D,MATCH(1,(MONTH(三跨两临近重点区段!$D:$D)=11)*(三跨两临近重点区段!$A:$A=D339)*(三跨两临近重点区段!$F:$F="现存区段"),0))),"")</f>
        <v/>
      </c>
      <c r="AD339" s="72" t="str">
        <f t="array" ref="AD339">IFERROR(IF(INDEX(三跨两临近重点区段!$F:$F,MATCH(1,(MONTH(三跨两临近重点区段!$D:$D)=11)*(三跨两临近重点区段!$A:$A=D339),0))="已取消","已取消",INDEX(三跨两临近重点区段!$E:$E,MATCH(1,(MONTH(三跨两临近重点区段!$D:$D)=11)*(三跨两临近重点区段!$A:$A=D339)*(三跨两临近重点区段!$F:$F="现存区段"),0))),"")</f>
        <v/>
      </c>
      <c r="AE339" s="284" t="str">
        <f t="array" ref="AE339">IFERROR(IF(INDEX(三跨两临近重点区段!$F:$F,MATCH(1,(MONTH(三跨两临近重点区段!$D:$D)=12)*(三跨两临近重点区段!$A:$A=D339),0))="已取消","已取消",INDEX(三跨两临近重点区段!$D:$D,MATCH(1,(MONTH(三跨两临近重点区段!$D:$D)=12)*(三跨两临近重点区段!$A:$A=D339)*(三跨两临近重点区段!$F:$F="现存区段"),0))),"")</f>
        <v/>
      </c>
      <c r="AF339" s="72" t="str">
        <f t="array" ref="AF339">IFERROR(IF(INDEX(三跨两临近重点区段!$F:$F,MATCH(1,(MONTH(三跨两临近重点区段!$D:$D)=12)*(三跨两临近重点区段!$A:$A=D339),0))="已取消","已取消",INDEX(三跨两临近重点区段!$E:$E,MATCH(1,(MONTH(三跨两临近重点区段!$D:$D)=12)*(三跨两临近重点区段!$A:$A=D339)*(三跨两临近重点区段!$F:$F="现存区段"),0))),"")</f>
        <v/>
      </c>
      <c r="AH339" t="e">
        <f t="array" ref="AH339">INDEX(三跨两临近重点区段!$G:$G,MATCH(D339,三跨两临近重点区段!$A:$A,0))</f>
        <v>#N/A</v>
      </c>
      <c r="AI339" t="e">
        <f>INDEX(三跨两临近重点区段!$J:$J,MATCH(D339,三跨两临近重点区段!$A:$A,0))</f>
        <v>#N/A</v>
      </c>
    </row>
    <row r="340" ht="14.25" spans="1:35">
      <c r="A340" s="263" t="s">
        <v>119</v>
      </c>
      <c r="B340" s="264" t="s">
        <v>2658</v>
      </c>
      <c r="C340" s="263" t="s">
        <v>2309</v>
      </c>
      <c r="D340" s="263" t="s">
        <v>2662</v>
      </c>
      <c r="E340" s="265" t="s">
        <v>2142</v>
      </c>
      <c r="F340" s="264" t="s">
        <v>125</v>
      </c>
      <c r="G340" s="263" t="s">
        <v>2143</v>
      </c>
      <c r="H340" s="263" t="s">
        <v>525</v>
      </c>
      <c r="I340" s="288"/>
      <c r="J340" s="196"/>
      <c r="K340" s="196"/>
      <c r="L340" s="196"/>
      <c r="M340" s="270"/>
      <c r="N340" s="270"/>
      <c r="O340" s="33"/>
      <c r="P340" s="107"/>
      <c r="Q340" s="279"/>
      <c r="R340" s="279"/>
      <c r="S340" s="278">
        <v>45456</v>
      </c>
      <c r="T340" s="279" t="s">
        <v>2117</v>
      </c>
      <c r="U340" s="268" t="str">
        <f t="array" ref="U340">IFERROR(IF(INDEX(三跨两临近重点区段!$F:$F,MATCH(1,(MONTH(三跨两临近重点区段!$D:$D)=7)*(三跨两临近重点区段!$A:$A=D340),0))="已取消","已取消",INDEX(三跨两临近重点区段!$D:$D,MATCH(1,(MONTH(三跨两临近重点区段!$D:$D)=7)*(三跨两临近重点区段!$A:$A=D340)*(三跨两临近重点区段!$F:$F="现存区段"),0))),"")</f>
        <v/>
      </c>
      <c r="V340" s="232" t="str">
        <f t="array" ref="V340">IFERROR(IF(INDEX(三跨两临近重点区段!$F:$F,MATCH(1,(MONTH(三跨两临近重点区段!$D:$D)=7)*(三跨两临近重点区段!$A:$A=D340),0))="已取消","已取消",INDEX(三跨两临近重点区段!$E:$E,MATCH(1,(MONTH(三跨两临近重点区段!$D:$D)=7)*(三跨两临近重点区段!$A:$A=D340)*(三跨两临近重点区段!$F:$F="现存区段"),0))),"")</f>
        <v/>
      </c>
      <c r="W340" s="268" t="str">
        <f t="array" ref="W340">IFERROR(IF(INDEX(三跨两临近重点区段!$F:$F,MATCH(1,(MONTH(三跨两临近重点区段!$D:$D)=8)*(三跨两临近重点区段!$A:$A=D340),0))="已取消","已取消",INDEX(三跨两临近重点区段!$D:$D,MATCH(1,(MONTH(三跨两临近重点区段!$D:$D)=8)*(三跨两临近重点区段!$A:$A=D340)*(三跨两临近重点区段!$F:$F="现存区段"),0))),"")</f>
        <v/>
      </c>
      <c r="X340" s="232" t="str">
        <f t="array" ref="X340">IFERROR(IF(INDEX(三跨两临近重点区段!$F:$F,MATCH(1,(MONTH(三跨两临近重点区段!$D:$D)=8)*(三跨两临近重点区段!$A:$A=D340),0))="已取消","已取消",INDEX(三跨两临近重点区段!$E:$E,MATCH(1,(MONTH(三跨两临近重点区段!$D:$D)=8)*(三跨两临近重点区段!$A:$A=D340)*(三跨两临近重点区段!$F:$F="现存区段"),0))),"")</f>
        <v/>
      </c>
      <c r="Y340" s="268" t="str">
        <f t="array" ref="Y340">IFERROR(IF(INDEX(三跨两临近重点区段!$F:$F,MATCH(1,(MONTH(三跨两临近重点区段!$D:$D)=9)*(三跨两临近重点区段!$A:$A=D340),0))="已取消","已取消",INDEX(三跨两临近重点区段!$D:$D,MATCH(1,(MONTH(三跨两临近重点区段!$D:$D)=9)*(三跨两临近重点区段!$A:$A=D340)*(三跨两临近重点区段!$F:$F="现存区段"),0))),"")</f>
        <v/>
      </c>
      <c r="Z340" s="232" t="str">
        <f t="array" ref="Z340">IFERROR(IF(INDEX(三跨两临近重点区段!$F:$F,MATCH(1,(MONTH(三跨两临近重点区段!$D:$D)=9)*(三跨两临近重点区段!$A:$A=D340),0))="已取消","已取消",INDEX(三跨两临近重点区段!$E:$E,MATCH(1,(MONTH(三跨两临近重点区段!$D:$D)=9)*(三跨两临近重点区段!$A:$A=D340)*(三跨两临近重点区段!$F:$F="现存区段"),0))),"")</f>
        <v/>
      </c>
      <c r="AA340" s="268" t="str">
        <f t="array" ref="AA340">IFERROR(IF(INDEX(三跨两临近重点区段!$F:$F,MATCH(1,(MONTH(三跨两临近重点区段!$D:$D)=10)*(三跨两临近重点区段!$A:$A=D340),0))="已取消","已取消",INDEX(三跨两临近重点区段!$D:$D,MATCH(1,(MONTH(三跨两临近重点区段!$D:$D)=10)*(三跨两临近重点区段!$A:$A=D340)*(三跨两临近重点区段!$F:$F="现存区段"),0))),"")</f>
        <v/>
      </c>
      <c r="AB340" s="72" t="str">
        <f t="array" ref="AB340">IFERROR(IF(INDEX(三跨两临近重点区段!$F:$F,MATCH(1,(MONTH(三跨两临近重点区段!$D:$D)=10)*(三跨两临近重点区段!$A:$A=D340),0))="已取消","已取消",INDEX(三跨两临近重点区段!$E:$E,MATCH(1,(MONTH(三跨两临近重点区段!$D:$D)=10)*(三跨两临近重点区段!$A:$A=D340)*(三跨两临近重点区段!$F:$F="现存区段"),0))),"")</f>
        <v/>
      </c>
      <c r="AC340" s="284" t="str">
        <f t="array" ref="AC340">IFERROR(IF(INDEX(三跨两临近重点区段!$F:$F,MATCH(1,(MONTH(三跨两临近重点区段!$D:$D)=11)*(三跨两临近重点区段!$A:$A=D340),0))="已取消","已取消",INDEX(三跨两临近重点区段!$D:$D,MATCH(1,(MONTH(三跨两临近重点区段!$D:$D)=11)*(三跨两临近重点区段!$A:$A=D340)*(三跨两临近重点区段!$F:$F="现存区段"),0))),"")</f>
        <v/>
      </c>
      <c r="AD340" s="72" t="str">
        <f t="array" ref="AD340">IFERROR(IF(INDEX(三跨两临近重点区段!$F:$F,MATCH(1,(MONTH(三跨两临近重点区段!$D:$D)=11)*(三跨两临近重点区段!$A:$A=D340),0))="已取消","已取消",INDEX(三跨两临近重点区段!$E:$E,MATCH(1,(MONTH(三跨两临近重点区段!$D:$D)=11)*(三跨两临近重点区段!$A:$A=D340)*(三跨两临近重点区段!$F:$F="现存区段"),0))),"")</f>
        <v/>
      </c>
      <c r="AE340" s="284" t="str">
        <f t="array" ref="AE340">IFERROR(IF(INDEX(三跨两临近重点区段!$F:$F,MATCH(1,(MONTH(三跨两临近重点区段!$D:$D)=12)*(三跨两临近重点区段!$A:$A=D340),0))="已取消","已取消",INDEX(三跨两临近重点区段!$D:$D,MATCH(1,(MONTH(三跨两临近重点区段!$D:$D)=12)*(三跨两临近重点区段!$A:$A=D340)*(三跨两临近重点区段!$F:$F="现存区段"),0))),"")</f>
        <v/>
      </c>
      <c r="AF340" s="72" t="str">
        <f t="array" ref="AF340">IFERROR(IF(INDEX(三跨两临近重点区段!$F:$F,MATCH(1,(MONTH(三跨两临近重点区段!$D:$D)=12)*(三跨两临近重点区段!$A:$A=D340),0))="已取消","已取消",INDEX(三跨两临近重点区段!$E:$E,MATCH(1,(MONTH(三跨两临近重点区段!$D:$D)=12)*(三跨两临近重点区段!$A:$A=D340)*(三跨两临近重点区段!$F:$F="现存区段"),0))),"")</f>
        <v/>
      </c>
      <c r="AH340" t="e">
        <f t="array" ref="AH340">INDEX(三跨两临近重点区段!$G:$G,MATCH(D340,三跨两临近重点区段!$A:$A,0))</f>
        <v>#N/A</v>
      </c>
      <c r="AI340" t="e">
        <f>INDEX(三跨两临近重点区段!$J:$J,MATCH(D340,三跨两临近重点区段!$A:$A,0))</f>
        <v>#N/A</v>
      </c>
    </row>
    <row r="341" ht="14.25" spans="1:35">
      <c r="A341" s="263" t="s">
        <v>119</v>
      </c>
      <c r="B341" s="264" t="s">
        <v>2663</v>
      </c>
      <c r="C341" s="263" t="s">
        <v>2340</v>
      </c>
      <c r="D341" s="263" t="s">
        <v>2664</v>
      </c>
      <c r="E341" s="265" t="s">
        <v>2142</v>
      </c>
      <c r="F341" s="264" t="s">
        <v>125</v>
      </c>
      <c r="G341" s="263" t="s">
        <v>2143</v>
      </c>
      <c r="H341" s="263" t="s">
        <v>525</v>
      </c>
      <c r="I341" s="288"/>
      <c r="J341" s="196"/>
      <c r="K341" s="196"/>
      <c r="L341" s="196"/>
      <c r="M341" s="270"/>
      <c r="N341" s="270"/>
      <c r="O341" s="33"/>
      <c r="P341" s="107"/>
      <c r="Q341" s="279"/>
      <c r="R341" s="279"/>
      <c r="S341" s="278">
        <v>45456</v>
      </c>
      <c r="T341" s="279" t="s">
        <v>2117</v>
      </c>
      <c r="U341" s="268" t="str">
        <f t="array" ref="U341">IFERROR(IF(INDEX(三跨两临近重点区段!$F:$F,MATCH(1,(MONTH(三跨两临近重点区段!$D:$D)=7)*(三跨两临近重点区段!$A:$A=D341),0))="已取消","已取消",INDEX(三跨两临近重点区段!$D:$D,MATCH(1,(MONTH(三跨两临近重点区段!$D:$D)=7)*(三跨两临近重点区段!$A:$A=D341)*(三跨两临近重点区段!$F:$F="现存区段"),0))),"")</f>
        <v/>
      </c>
      <c r="V341" s="232" t="str">
        <f t="array" ref="V341">IFERROR(IF(INDEX(三跨两临近重点区段!$F:$F,MATCH(1,(MONTH(三跨两临近重点区段!$D:$D)=7)*(三跨两临近重点区段!$A:$A=D341),0))="已取消","已取消",INDEX(三跨两临近重点区段!$E:$E,MATCH(1,(MONTH(三跨两临近重点区段!$D:$D)=7)*(三跨两临近重点区段!$A:$A=D341)*(三跨两临近重点区段!$F:$F="现存区段"),0))),"")</f>
        <v/>
      </c>
      <c r="W341" s="268" t="str">
        <f t="array" ref="W341">IFERROR(IF(INDEX(三跨两临近重点区段!$F:$F,MATCH(1,(MONTH(三跨两临近重点区段!$D:$D)=8)*(三跨两临近重点区段!$A:$A=D341),0))="已取消","已取消",INDEX(三跨两临近重点区段!$D:$D,MATCH(1,(MONTH(三跨两临近重点区段!$D:$D)=8)*(三跨两临近重点区段!$A:$A=D341)*(三跨两临近重点区段!$F:$F="现存区段"),0))),"")</f>
        <v/>
      </c>
      <c r="X341" s="232" t="str">
        <f t="array" ref="X341">IFERROR(IF(INDEX(三跨两临近重点区段!$F:$F,MATCH(1,(MONTH(三跨两临近重点区段!$D:$D)=8)*(三跨两临近重点区段!$A:$A=D341),0))="已取消","已取消",INDEX(三跨两临近重点区段!$E:$E,MATCH(1,(MONTH(三跨两临近重点区段!$D:$D)=8)*(三跨两临近重点区段!$A:$A=D341)*(三跨两临近重点区段!$F:$F="现存区段"),0))),"")</f>
        <v/>
      </c>
      <c r="Y341" s="268" t="str">
        <f t="array" ref="Y341">IFERROR(IF(INDEX(三跨两临近重点区段!$F:$F,MATCH(1,(MONTH(三跨两临近重点区段!$D:$D)=9)*(三跨两临近重点区段!$A:$A=D341),0))="已取消","已取消",INDEX(三跨两临近重点区段!$D:$D,MATCH(1,(MONTH(三跨两临近重点区段!$D:$D)=9)*(三跨两临近重点区段!$A:$A=D341)*(三跨两临近重点区段!$F:$F="现存区段"),0))),"")</f>
        <v/>
      </c>
      <c r="Z341" s="232" t="str">
        <f t="array" ref="Z341">IFERROR(IF(INDEX(三跨两临近重点区段!$F:$F,MATCH(1,(MONTH(三跨两临近重点区段!$D:$D)=9)*(三跨两临近重点区段!$A:$A=D341),0))="已取消","已取消",INDEX(三跨两临近重点区段!$E:$E,MATCH(1,(MONTH(三跨两临近重点区段!$D:$D)=9)*(三跨两临近重点区段!$A:$A=D341)*(三跨两临近重点区段!$F:$F="现存区段"),0))),"")</f>
        <v/>
      </c>
      <c r="AA341" s="268" t="str">
        <f t="array" ref="AA341">IFERROR(IF(INDEX(三跨两临近重点区段!$F:$F,MATCH(1,(MONTH(三跨两临近重点区段!$D:$D)=10)*(三跨两临近重点区段!$A:$A=D341),0))="已取消","已取消",INDEX(三跨两临近重点区段!$D:$D,MATCH(1,(MONTH(三跨两临近重点区段!$D:$D)=10)*(三跨两临近重点区段!$A:$A=D341)*(三跨两临近重点区段!$F:$F="现存区段"),0))),"")</f>
        <v/>
      </c>
      <c r="AB341" s="72" t="str">
        <f t="array" ref="AB341">IFERROR(IF(INDEX(三跨两临近重点区段!$F:$F,MATCH(1,(MONTH(三跨两临近重点区段!$D:$D)=10)*(三跨两临近重点区段!$A:$A=D341),0))="已取消","已取消",INDEX(三跨两临近重点区段!$E:$E,MATCH(1,(MONTH(三跨两临近重点区段!$D:$D)=10)*(三跨两临近重点区段!$A:$A=D341)*(三跨两临近重点区段!$F:$F="现存区段"),0))),"")</f>
        <v/>
      </c>
      <c r="AC341" s="284" t="str">
        <f t="array" ref="AC341">IFERROR(IF(INDEX(三跨两临近重点区段!$F:$F,MATCH(1,(MONTH(三跨两临近重点区段!$D:$D)=11)*(三跨两临近重点区段!$A:$A=D341),0))="已取消","已取消",INDEX(三跨两临近重点区段!$D:$D,MATCH(1,(MONTH(三跨两临近重点区段!$D:$D)=11)*(三跨两临近重点区段!$A:$A=D341)*(三跨两临近重点区段!$F:$F="现存区段"),0))),"")</f>
        <v/>
      </c>
      <c r="AD341" s="72" t="str">
        <f t="array" ref="AD341">IFERROR(IF(INDEX(三跨两临近重点区段!$F:$F,MATCH(1,(MONTH(三跨两临近重点区段!$D:$D)=11)*(三跨两临近重点区段!$A:$A=D341),0))="已取消","已取消",INDEX(三跨两临近重点区段!$E:$E,MATCH(1,(MONTH(三跨两临近重点区段!$D:$D)=11)*(三跨两临近重点区段!$A:$A=D341)*(三跨两临近重点区段!$F:$F="现存区段"),0))),"")</f>
        <v/>
      </c>
      <c r="AE341" s="284" t="str">
        <f t="array" ref="AE341">IFERROR(IF(INDEX(三跨两临近重点区段!$F:$F,MATCH(1,(MONTH(三跨两临近重点区段!$D:$D)=12)*(三跨两临近重点区段!$A:$A=D341),0))="已取消","已取消",INDEX(三跨两临近重点区段!$D:$D,MATCH(1,(MONTH(三跨两临近重点区段!$D:$D)=12)*(三跨两临近重点区段!$A:$A=D341)*(三跨两临近重点区段!$F:$F="现存区段"),0))),"")</f>
        <v/>
      </c>
      <c r="AF341" s="72" t="str">
        <f t="array" ref="AF341">IFERROR(IF(INDEX(三跨两临近重点区段!$F:$F,MATCH(1,(MONTH(三跨两临近重点区段!$D:$D)=12)*(三跨两临近重点区段!$A:$A=D341),0))="已取消","已取消",INDEX(三跨两临近重点区段!$E:$E,MATCH(1,(MONTH(三跨两临近重点区段!$D:$D)=12)*(三跨两临近重点区段!$A:$A=D341)*(三跨两临近重点区段!$F:$F="现存区段"),0))),"")</f>
        <v/>
      </c>
      <c r="AH341" t="e">
        <f t="array" ref="AH341">INDEX(三跨两临近重点区段!$G:$G,MATCH(D341,三跨两临近重点区段!$A:$A,0))</f>
        <v>#N/A</v>
      </c>
      <c r="AI341" t="e">
        <f>INDEX(三跨两临近重点区段!$J:$J,MATCH(D341,三跨两临近重点区段!$A:$A,0))</f>
        <v>#N/A</v>
      </c>
    </row>
    <row r="342" ht="14.25" spans="1:35">
      <c r="A342" s="263" t="s">
        <v>119</v>
      </c>
      <c r="B342" s="264" t="s">
        <v>2663</v>
      </c>
      <c r="C342" s="263" t="s">
        <v>2328</v>
      </c>
      <c r="D342" s="263" t="s">
        <v>2665</v>
      </c>
      <c r="E342" s="265" t="s">
        <v>2142</v>
      </c>
      <c r="F342" s="264" t="s">
        <v>125</v>
      </c>
      <c r="G342" s="263" t="s">
        <v>2143</v>
      </c>
      <c r="H342" s="263" t="s">
        <v>525</v>
      </c>
      <c r="I342" s="288"/>
      <c r="J342" s="196"/>
      <c r="K342" s="196"/>
      <c r="L342" s="196"/>
      <c r="M342" s="270"/>
      <c r="N342" s="270"/>
      <c r="O342" s="33"/>
      <c r="P342" s="107"/>
      <c r="Q342" s="279"/>
      <c r="R342" s="279"/>
      <c r="S342" s="278">
        <v>45456</v>
      </c>
      <c r="T342" s="279" t="s">
        <v>2117</v>
      </c>
      <c r="U342" s="268" t="str">
        <f t="array" ref="U342">IFERROR(IF(INDEX(三跨两临近重点区段!$F:$F,MATCH(1,(MONTH(三跨两临近重点区段!$D:$D)=7)*(三跨两临近重点区段!$A:$A=D342),0))="已取消","已取消",INDEX(三跨两临近重点区段!$D:$D,MATCH(1,(MONTH(三跨两临近重点区段!$D:$D)=7)*(三跨两临近重点区段!$A:$A=D342)*(三跨两临近重点区段!$F:$F="现存区段"),0))),"")</f>
        <v/>
      </c>
      <c r="V342" s="232" t="str">
        <f t="array" ref="V342">IFERROR(IF(INDEX(三跨两临近重点区段!$F:$F,MATCH(1,(MONTH(三跨两临近重点区段!$D:$D)=7)*(三跨两临近重点区段!$A:$A=D342),0))="已取消","已取消",INDEX(三跨两临近重点区段!$E:$E,MATCH(1,(MONTH(三跨两临近重点区段!$D:$D)=7)*(三跨两临近重点区段!$A:$A=D342)*(三跨两临近重点区段!$F:$F="现存区段"),0))),"")</f>
        <v/>
      </c>
      <c r="W342" s="268" t="str">
        <f t="array" ref="W342">IFERROR(IF(INDEX(三跨两临近重点区段!$F:$F,MATCH(1,(MONTH(三跨两临近重点区段!$D:$D)=8)*(三跨两临近重点区段!$A:$A=D342),0))="已取消","已取消",INDEX(三跨两临近重点区段!$D:$D,MATCH(1,(MONTH(三跨两临近重点区段!$D:$D)=8)*(三跨两临近重点区段!$A:$A=D342)*(三跨两临近重点区段!$F:$F="现存区段"),0))),"")</f>
        <v/>
      </c>
      <c r="X342" s="232" t="str">
        <f t="array" ref="X342">IFERROR(IF(INDEX(三跨两临近重点区段!$F:$F,MATCH(1,(MONTH(三跨两临近重点区段!$D:$D)=8)*(三跨两临近重点区段!$A:$A=D342),0))="已取消","已取消",INDEX(三跨两临近重点区段!$E:$E,MATCH(1,(MONTH(三跨两临近重点区段!$D:$D)=8)*(三跨两临近重点区段!$A:$A=D342)*(三跨两临近重点区段!$F:$F="现存区段"),0))),"")</f>
        <v/>
      </c>
      <c r="Y342" s="268" t="str">
        <f t="array" ref="Y342">IFERROR(IF(INDEX(三跨两临近重点区段!$F:$F,MATCH(1,(MONTH(三跨两临近重点区段!$D:$D)=9)*(三跨两临近重点区段!$A:$A=D342),0))="已取消","已取消",INDEX(三跨两临近重点区段!$D:$D,MATCH(1,(MONTH(三跨两临近重点区段!$D:$D)=9)*(三跨两临近重点区段!$A:$A=D342)*(三跨两临近重点区段!$F:$F="现存区段"),0))),"")</f>
        <v/>
      </c>
      <c r="Z342" s="232" t="str">
        <f t="array" ref="Z342">IFERROR(IF(INDEX(三跨两临近重点区段!$F:$F,MATCH(1,(MONTH(三跨两临近重点区段!$D:$D)=9)*(三跨两临近重点区段!$A:$A=D342),0))="已取消","已取消",INDEX(三跨两临近重点区段!$E:$E,MATCH(1,(MONTH(三跨两临近重点区段!$D:$D)=9)*(三跨两临近重点区段!$A:$A=D342)*(三跨两临近重点区段!$F:$F="现存区段"),0))),"")</f>
        <v/>
      </c>
      <c r="AA342" s="268" t="str">
        <f t="array" ref="AA342">IFERROR(IF(INDEX(三跨两临近重点区段!$F:$F,MATCH(1,(MONTH(三跨两临近重点区段!$D:$D)=10)*(三跨两临近重点区段!$A:$A=D342),0))="已取消","已取消",INDEX(三跨两临近重点区段!$D:$D,MATCH(1,(MONTH(三跨两临近重点区段!$D:$D)=10)*(三跨两临近重点区段!$A:$A=D342)*(三跨两临近重点区段!$F:$F="现存区段"),0))),"")</f>
        <v/>
      </c>
      <c r="AB342" s="72" t="str">
        <f t="array" ref="AB342">IFERROR(IF(INDEX(三跨两临近重点区段!$F:$F,MATCH(1,(MONTH(三跨两临近重点区段!$D:$D)=10)*(三跨两临近重点区段!$A:$A=D342),0))="已取消","已取消",INDEX(三跨两临近重点区段!$E:$E,MATCH(1,(MONTH(三跨两临近重点区段!$D:$D)=10)*(三跨两临近重点区段!$A:$A=D342)*(三跨两临近重点区段!$F:$F="现存区段"),0))),"")</f>
        <v/>
      </c>
      <c r="AC342" s="284" t="str">
        <f t="array" ref="AC342">IFERROR(IF(INDEX(三跨两临近重点区段!$F:$F,MATCH(1,(MONTH(三跨两临近重点区段!$D:$D)=11)*(三跨两临近重点区段!$A:$A=D342),0))="已取消","已取消",INDEX(三跨两临近重点区段!$D:$D,MATCH(1,(MONTH(三跨两临近重点区段!$D:$D)=11)*(三跨两临近重点区段!$A:$A=D342)*(三跨两临近重点区段!$F:$F="现存区段"),0))),"")</f>
        <v/>
      </c>
      <c r="AD342" s="72" t="str">
        <f t="array" ref="AD342">IFERROR(IF(INDEX(三跨两临近重点区段!$F:$F,MATCH(1,(MONTH(三跨两临近重点区段!$D:$D)=11)*(三跨两临近重点区段!$A:$A=D342),0))="已取消","已取消",INDEX(三跨两临近重点区段!$E:$E,MATCH(1,(MONTH(三跨两临近重点区段!$D:$D)=11)*(三跨两临近重点区段!$A:$A=D342)*(三跨两临近重点区段!$F:$F="现存区段"),0))),"")</f>
        <v/>
      </c>
      <c r="AE342" s="284" t="str">
        <f t="array" ref="AE342">IFERROR(IF(INDEX(三跨两临近重点区段!$F:$F,MATCH(1,(MONTH(三跨两临近重点区段!$D:$D)=12)*(三跨两临近重点区段!$A:$A=D342),0))="已取消","已取消",INDEX(三跨两临近重点区段!$D:$D,MATCH(1,(MONTH(三跨两临近重点区段!$D:$D)=12)*(三跨两临近重点区段!$A:$A=D342)*(三跨两临近重点区段!$F:$F="现存区段"),0))),"")</f>
        <v/>
      </c>
      <c r="AF342" s="72" t="str">
        <f t="array" ref="AF342">IFERROR(IF(INDEX(三跨两临近重点区段!$F:$F,MATCH(1,(MONTH(三跨两临近重点区段!$D:$D)=12)*(三跨两临近重点区段!$A:$A=D342),0))="已取消","已取消",INDEX(三跨两临近重点区段!$E:$E,MATCH(1,(MONTH(三跨两临近重点区段!$D:$D)=12)*(三跨两临近重点区段!$A:$A=D342)*(三跨两临近重点区段!$F:$F="现存区段"),0))),"")</f>
        <v/>
      </c>
      <c r="AH342" t="e">
        <f t="array" ref="AH342">INDEX(三跨两临近重点区段!$G:$G,MATCH(D342,三跨两临近重点区段!$A:$A,0))</f>
        <v>#N/A</v>
      </c>
      <c r="AI342" t="e">
        <f>INDEX(三跨两临近重点区段!$J:$J,MATCH(D342,三跨两临近重点区段!$A:$A,0))</f>
        <v>#N/A</v>
      </c>
    </row>
    <row r="343" ht="14.25" spans="1:35">
      <c r="A343" s="263" t="s">
        <v>119</v>
      </c>
      <c r="B343" s="264" t="s">
        <v>2663</v>
      </c>
      <c r="C343" s="263" t="s">
        <v>2113</v>
      </c>
      <c r="D343" s="263" t="s">
        <v>2666</v>
      </c>
      <c r="E343" s="265" t="s">
        <v>2142</v>
      </c>
      <c r="F343" s="264" t="s">
        <v>125</v>
      </c>
      <c r="G343" s="263" t="s">
        <v>2143</v>
      </c>
      <c r="H343" s="263" t="s">
        <v>525</v>
      </c>
      <c r="I343" s="288"/>
      <c r="J343" s="196"/>
      <c r="K343" s="196"/>
      <c r="L343" s="196"/>
      <c r="M343" s="270"/>
      <c r="N343" s="270"/>
      <c r="O343" s="33"/>
      <c r="P343" s="107"/>
      <c r="Q343" s="279"/>
      <c r="R343" s="279"/>
      <c r="S343" s="278">
        <v>45456</v>
      </c>
      <c r="T343" s="279" t="s">
        <v>2117</v>
      </c>
      <c r="U343" s="268" t="str">
        <f t="array" ref="U343">IFERROR(IF(INDEX(三跨两临近重点区段!$F:$F,MATCH(1,(MONTH(三跨两临近重点区段!$D:$D)=7)*(三跨两临近重点区段!$A:$A=D343),0))="已取消","已取消",INDEX(三跨两临近重点区段!$D:$D,MATCH(1,(MONTH(三跨两临近重点区段!$D:$D)=7)*(三跨两临近重点区段!$A:$A=D343)*(三跨两临近重点区段!$F:$F="现存区段"),0))),"")</f>
        <v/>
      </c>
      <c r="V343" s="232" t="str">
        <f t="array" ref="V343">IFERROR(IF(INDEX(三跨两临近重点区段!$F:$F,MATCH(1,(MONTH(三跨两临近重点区段!$D:$D)=7)*(三跨两临近重点区段!$A:$A=D343),0))="已取消","已取消",INDEX(三跨两临近重点区段!$E:$E,MATCH(1,(MONTH(三跨两临近重点区段!$D:$D)=7)*(三跨两临近重点区段!$A:$A=D343)*(三跨两临近重点区段!$F:$F="现存区段"),0))),"")</f>
        <v/>
      </c>
      <c r="W343" s="268" t="str">
        <f t="array" ref="W343">IFERROR(IF(INDEX(三跨两临近重点区段!$F:$F,MATCH(1,(MONTH(三跨两临近重点区段!$D:$D)=8)*(三跨两临近重点区段!$A:$A=D343),0))="已取消","已取消",INDEX(三跨两临近重点区段!$D:$D,MATCH(1,(MONTH(三跨两临近重点区段!$D:$D)=8)*(三跨两临近重点区段!$A:$A=D343)*(三跨两临近重点区段!$F:$F="现存区段"),0))),"")</f>
        <v/>
      </c>
      <c r="X343" s="232" t="str">
        <f t="array" ref="X343">IFERROR(IF(INDEX(三跨两临近重点区段!$F:$F,MATCH(1,(MONTH(三跨两临近重点区段!$D:$D)=8)*(三跨两临近重点区段!$A:$A=D343),0))="已取消","已取消",INDEX(三跨两临近重点区段!$E:$E,MATCH(1,(MONTH(三跨两临近重点区段!$D:$D)=8)*(三跨两临近重点区段!$A:$A=D343)*(三跨两临近重点区段!$F:$F="现存区段"),0))),"")</f>
        <v/>
      </c>
      <c r="Y343" s="268" t="str">
        <f t="array" ref="Y343">IFERROR(IF(INDEX(三跨两临近重点区段!$F:$F,MATCH(1,(MONTH(三跨两临近重点区段!$D:$D)=9)*(三跨两临近重点区段!$A:$A=D343),0))="已取消","已取消",INDEX(三跨两临近重点区段!$D:$D,MATCH(1,(MONTH(三跨两临近重点区段!$D:$D)=9)*(三跨两临近重点区段!$A:$A=D343)*(三跨两临近重点区段!$F:$F="现存区段"),0))),"")</f>
        <v/>
      </c>
      <c r="Z343" s="232" t="str">
        <f t="array" ref="Z343">IFERROR(IF(INDEX(三跨两临近重点区段!$F:$F,MATCH(1,(MONTH(三跨两临近重点区段!$D:$D)=9)*(三跨两临近重点区段!$A:$A=D343),0))="已取消","已取消",INDEX(三跨两临近重点区段!$E:$E,MATCH(1,(MONTH(三跨两临近重点区段!$D:$D)=9)*(三跨两临近重点区段!$A:$A=D343)*(三跨两临近重点区段!$F:$F="现存区段"),0))),"")</f>
        <v/>
      </c>
      <c r="AA343" s="268" t="str">
        <f t="array" ref="AA343">IFERROR(IF(INDEX(三跨两临近重点区段!$F:$F,MATCH(1,(MONTH(三跨两临近重点区段!$D:$D)=10)*(三跨两临近重点区段!$A:$A=D343),0))="已取消","已取消",INDEX(三跨两临近重点区段!$D:$D,MATCH(1,(MONTH(三跨两临近重点区段!$D:$D)=10)*(三跨两临近重点区段!$A:$A=D343)*(三跨两临近重点区段!$F:$F="现存区段"),0))),"")</f>
        <v/>
      </c>
      <c r="AB343" s="72" t="str">
        <f t="array" ref="AB343">IFERROR(IF(INDEX(三跨两临近重点区段!$F:$F,MATCH(1,(MONTH(三跨两临近重点区段!$D:$D)=10)*(三跨两临近重点区段!$A:$A=D343),0))="已取消","已取消",INDEX(三跨两临近重点区段!$E:$E,MATCH(1,(MONTH(三跨两临近重点区段!$D:$D)=10)*(三跨两临近重点区段!$A:$A=D343)*(三跨两临近重点区段!$F:$F="现存区段"),0))),"")</f>
        <v/>
      </c>
      <c r="AC343" s="284" t="str">
        <f t="array" ref="AC343">IFERROR(IF(INDEX(三跨两临近重点区段!$F:$F,MATCH(1,(MONTH(三跨两临近重点区段!$D:$D)=11)*(三跨两临近重点区段!$A:$A=D343),0))="已取消","已取消",INDEX(三跨两临近重点区段!$D:$D,MATCH(1,(MONTH(三跨两临近重点区段!$D:$D)=11)*(三跨两临近重点区段!$A:$A=D343)*(三跨两临近重点区段!$F:$F="现存区段"),0))),"")</f>
        <v/>
      </c>
      <c r="AD343" s="72" t="str">
        <f t="array" ref="AD343">IFERROR(IF(INDEX(三跨两临近重点区段!$F:$F,MATCH(1,(MONTH(三跨两临近重点区段!$D:$D)=11)*(三跨两临近重点区段!$A:$A=D343),0))="已取消","已取消",INDEX(三跨两临近重点区段!$E:$E,MATCH(1,(MONTH(三跨两临近重点区段!$D:$D)=11)*(三跨两临近重点区段!$A:$A=D343)*(三跨两临近重点区段!$F:$F="现存区段"),0))),"")</f>
        <v/>
      </c>
      <c r="AE343" s="284" t="str">
        <f t="array" ref="AE343">IFERROR(IF(INDEX(三跨两临近重点区段!$F:$F,MATCH(1,(MONTH(三跨两临近重点区段!$D:$D)=12)*(三跨两临近重点区段!$A:$A=D343),0))="已取消","已取消",INDEX(三跨两临近重点区段!$D:$D,MATCH(1,(MONTH(三跨两临近重点区段!$D:$D)=12)*(三跨两临近重点区段!$A:$A=D343)*(三跨两临近重点区段!$F:$F="现存区段"),0))),"")</f>
        <v/>
      </c>
      <c r="AF343" s="72" t="str">
        <f t="array" ref="AF343">IFERROR(IF(INDEX(三跨两临近重点区段!$F:$F,MATCH(1,(MONTH(三跨两临近重点区段!$D:$D)=12)*(三跨两临近重点区段!$A:$A=D343),0))="已取消","已取消",INDEX(三跨两临近重点区段!$E:$E,MATCH(1,(MONTH(三跨两临近重点区段!$D:$D)=12)*(三跨两临近重点区段!$A:$A=D343)*(三跨两临近重点区段!$F:$F="现存区段"),0))),"")</f>
        <v/>
      </c>
      <c r="AH343" t="e">
        <f t="array" ref="AH343">INDEX(三跨两临近重点区段!$G:$G,MATCH(D343,三跨两临近重点区段!$A:$A,0))</f>
        <v>#N/A</v>
      </c>
      <c r="AI343" t="e">
        <f>INDEX(三跨两临近重点区段!$J:$J,MATCH(D343,三跨两临近重点区段!$A:$A,0))</f>
        <v>#N/A</v>
      </c>
    </row>
    <row r="344" ht="14.25" spans="1:35">
      <c r="A344" s="263" t="s">
        <v>363</v>
      </c>
      <c r="B344" s="264" t="s">
        <v>2667</v>
      </c>
      <c r="C344" s="263" t="s">
        <v>2340</v>
      </c>
      <c r="D344" s="263" t="s">
        <v>2668</v>
      </c>
      <c r="E344" s="265" t="s">
        <v>2142</v>
      </c>
      <c r="F344" s="264" t="s">
        <v>125</v>
      </c>
      <c r="G344" s="263" t="s">
        <v>2143</v>
      </c>
      <c r="H344" s="263" t="s">
        <v>553</v>
      </c>
      <c r="I344" s="288"/>
      <c r="J344" s="196"/>
      <c r="K344" s="196"/>
      <c r="L344" s="196"/>
      <c r="M344" s="270"/>
      <c r="N344" s="270"/>
      <c r="O344" s="33"/>
      <c r="P344" s="107"/>
      <c r="Q344" s="279"/>
      <c r="R344" s="279"/>
      <c r="S344" s="278">
        <v>45456</v>
      </c>
      <c r="T344" s="279" t="s">
        <v>2117</v>
      </c>
      <c r="U344" s="268" t="str">
        <f t="array" ref="U344">IFERROR(IF(INDEX(三跨两临近重点区段!$F:$F,MATCH(1,(MONTH(三跨两临近重点区段!$D:$D)=7)*(三跨两临近重点区段!$A:$A=D344),0))="已取消","已取消",INDEX(三跨两临近重点区段!$D:$D,MATCH(1,(MONTH(三跨两临近重点区段!$D:$D)=7)*(三跨两临近重点区段!$A:$A=D344)*(三跨两临近重点区段!$F:$F="现存区段"),0))),"")</f>
        <v/>
      </c>
      <c r="V344" s="232" t="str">
        <f t="array" ref="V344">IFERROR(IF(INDEX(三跨两临近重点区段!$F:$F,MATCH(1,(MONTH(三跨两临近重点区段!$D:$D)=7)*(三跨两临近重点区段!$A:$A=D344),0))="已取消","已取消",INDEX(三跨两临近重点区段!$E:$E,MATCH(1,(MONTH(三跨两临近重点区段!$D:$D)=7)*(三跨两临近重点区段!$A:$A=D344)*(三跨两临近重点区段!$F:$F="现存区段"),0))),"")</f>
        <v/>
      </c>
      <c r="W344" s="268" t="str">
        <f t="array" ref="W344">IFERROR(IF(INDEX(三跨两临近重点区段!$F:$F,MATCH(1,(MONTH(三跨两临近重点区段!$D:$D)=8)*(三跨两临近重点区段!$A:$A=D344),0))="已取消","已取消",INDEX(三跨两临近重点区段!$D:$D,MATCH(1,(MONTH(三跨两临近重点区段!$D:$D)=8)*(三跨两临近重点区段!$A:$A=D344)*(三跨两临近重点区段!$F:$F="现存区段"),0))),"")</f>
        <v/>
      </c>
      <c r="X344" s="232" t="str">
        <f t="array" ref="X344">IFERROR(IF(INDEX(三跨两临近重点区段!$F:$F,MATCH(1,(MONTH(三跨两临近重点区段!$D:$D)=8)*(三跨两临近重点区段!$A:$A=D344),0))="已取消","已取消",INDEX(三跨两临近重点区段!$E:$E,MATCH(1,(MONTH(三跨两临近重点区段!$D:$D)=8)*(三跨两临近重点区段!$A:$A=D344)*(三跨两临近重点区段!$F:$F="现存区段"),0))),"")</f>
        <v/>
      </c>
      <c r="Y344" s="268" t="str">
        <f t="array" ref="Y344">IFERROR(IF(INDEX(三跨两临近重点区段!$F:$F,MATCH(1,(MONTH(三跨两临近重点区段!$D:$D)=9)*(三跨两临近重点区段!$A:$A=D344),0))="已取消","已取消",INDEX(三跨两临近重点区段!$D:$D,MATCH(1,(MONTH(三跨两临近重点区段!$D:$D)=9)*(三跨两临近重点区段!$A:$A=D344)*(三跨两临近重点区段!$F:$F="现存区段"),0))),"")</f>
        <v/>
      </c>
      <c r="Z344" s="232" t="str">
        <f t="array" ref="Z344">IFERROR(IF(INDEX(三跨两临近重点区段!$F:$F,MATCH(1,(MONTH(三跨两临近重点区段!$D:$D)=9)*(三跨两临近重点区段!$A:$A=D344),0))="已取消","已取消",INDEX(三跨两临近重点区段!$E:$E,MATCH(1,(MONTH(三跨两临近重点区段!$D:$D)=9)*(三跨两临近重点区段!$A:$A=D344)*(三跨两临近重点区段!$F:$F="现存区段"),0))),"")</f>
        <v/>
      </c>
      <c r="AA344" s="268" t="str">
        <f t="array" ref="AA344">IFERROR(IF(INDEX(三跨两临近重点区段!$F:$F,MATCH(1,(MONTH(三跨两临近重点区段!$D:$D)=10)*(三跨两临近重点区段!$A:$A=D344),0))="已取消","已取消",INDEX(三跨两临近重点区段!$D:$D,MATCH(1,(MONTH(三跨两临近重点区段!$D:$D)=10)*(三跨两临近重点区段!$A:$A=D344)*(三跨两临近重点区段!$F:$F="现存区段"),0))),"")</f>
        <v/>
      </c>
      <c r="AB344" s="72" t="str">
        <f t="array" ref="AB344">IFERROR(IF(INDEX(三跨两临近重点区段!$F:$F,MATCH(1,(MONTH(三跨两临近重点区段!$D:$D)=10)*(三跨两临近重点区段!$A:$A=D344),0))="已取消","已取消",INDEX(三跨两临近重点区段!$E:$E,MATCH(1,(MONTH(三跨两临近重点区段!$D:$D)=10)*(三跨两临近重点区段!$A:$A=D344)*(三跨两临近重点区段!$F:$F="现存区段"),0))),"")</f>
        <v/>
      </c>
      <c r="AC344" s="284" t="str">
        <f t="array" ref="AC344">IFERROR(IF(INDEX(三跨两临近重点区段!$F:$F,MATCH(1,(MONTH(三跨两临近重点区段!$D:$D)=11)*(三跨两临近重点区段!$A:$A=D344),0))="已取消","已取消",INDEX(三跨两临近重点区段!$D:$D,MATCH(1,(MONTH(三跨两临近重点区段!$D:$D)=11)*(三跨两临近重点区段!$A:$A=D344)*(三跨两临近重点区段!$F:$F="现存区段"),0))),"")</f>
        <v/>
      </c>
      <c r="AD344" s="72" t="str">
        <f t="array" ref="AD344">IFERROR(IF(INDEX(三跨两临近重点区段!$F:$F,MATCH(1,(MONTH(三跨两临近重点区段!$D:$D)=11)*(三跨两临近重点区段!$A:$A=D344),0))="已取消","已取消",INDEX(三跨两临近重点区段!$E:$E,MATCH(1,(MONTH(三跨两临近重点区段!$D:$D)=11)*(三跨两临近重点区段!$A:$A=D344)*(三跨两临近重点区段!$F:$F="现存区段"),0))),"")</f>
        <v/>
      </c>
      <c r="AE344" s="284" t="str">
        <f t="array" ref="AE344">IFERROR(IF(INDEX(三跨两临近重点区段!$F:$F,MATCH(1,(MONTH(三跨两临近重点区段!$D:$D)=12)*(三跨两临近重点区段!$A:$A=D344),0))="已取消","已取消",INDEX(三跨两临近重点区段!$D:$D,MATCH(1,(MONTH(三跨两临近重点区段!$D:$D)=12)*(三跨两临近重点区段!$A:$A=D344)*(三跨两临近重点区段!$F:$F="现存区段"),0))),"")</f>
        <v/>
      </c>
      <c r="AF344" s="72" t="str">
        <f t="array" ref="AF344">IFERROR(IF(INDEX(三跨两临近重点区段!$F:$F,MATCH(1,(MONTH(三跨两临近重点区段!$D:$D)=12)*(三跨两临近重点区段!$A:$A=D344),0))="已取消","已取消",INDEX(三跨两临近重点区段!$E:$E,MATCH(1,(MONTH(三跨两临近重点区段!$D:$D)=12)*(三跨两临近重点区段!$A:$A=D344)*(三跨两临近重点区段!$F:$F="现存区段"),0))),"")</f>
        <v/>
      </c>
      <c r="AH344" t="e">
        <f t="array" ref="AH344">INDEX(三跨两临近重点区段!$G:$G,MATCH(D344,三跨两临近重点区段!$A:$A,0))</f>
        <v>#N/A</v>
      </c>
      <c r="AI344" t="e">
        <f>INDEX(三跨两临近重点区段!$J:$J,MATCH(D344,三跨两临近重点区段!$A:$A,0))</f>
        <v>#N/A</v>
      </c>
    </row>
    <row r="345" ht="14.25" spans="1:35">
      <c r="A345" s="263" t="s">
        <v>363</v>
      </c>
      <c r="B345" s="264" t="s">
        <v>2667</v>
      </c>
      <c r="C345" s="263" t="s">
        <v>2340</v>
      </c>
      <c r="D345" s="263" t="s">
        <v>2669</v>
      </c>
      <c r="E345" s="265" t="s">
        <v>2142</v>
      </c>
      <c r="F345" s="264" t="s">
        <v>125</v>
      </c>
      <c r="G345" s="263" t="s">
        <v>2143</v>
      </c>
      <c r="H345" s="263" t="s">
        <v>553</v>
      </c>
      <c r="I345" s="288"/>
      <c r="J345" s="196"/>
      <c r="K345" s="196"/>
      <c r="L345" s="196"/>
      <c r="M345" s="270"/>
      <c r="N345" s="270"/>
      <c r="O345" s="33"/>
      <c r="P345" s="107"/>
      <c r="Q345" s="279"/>
      <c r="R345" s="279"/>
      <c r="S345" s="278">
        <v>45456</v>
      </c>
      <c r="T345" s="279" t="s">
        <v>2117</v>
      </c>
      <c r="U345" s="268" t="str">
        <f t="array" ref="U345">IFERROR(IF(INDEX(三跨两临近重点区段!$F:$F,MATCH(1,(MONTH(三跨两临近重点区段!$D:$D)=7)*(三跨两临近重点区段!$A:$A=D345),0))="已取消","已取消",INDEX(三跨两临近重点区段!$D:$D,MATCH(1,(MONTH(三跨两临近重点区段!$D:$D)=7)*(三跨两临近重点区段!$A:$A=D345)*(三跨两临近重点区段!$F:$F="现存区段"),0))),"")</f>
        <v/>
      </c>
      <c r="V345" s="232" t="str">
        <f t="array" ref="V345">IFERROR(IF(INDEX(三跨两临近重点区段!$F:$F,MATCH(1,(MONTH(三跨两临近重点区段!$D:$D)=7)*(三跨两临近重点区段!$A:$A=D345),0))="已取消","已取消",INDEX(三跨两临近重点区段!$E:$E,MATCH(1,(MONTH(三跨两临近重点区段!$D:$D)=7)*(三跨两临近重点区段!$A:$A=D345)*(三跨两临近重点区段!$F:$F="现存区段"),0))),"")</f>
        <v/>
      </c>
      <c r="W345" s="268" t="str">
        <f t="array" ref="W345">IFERROR(IF(INDEX(三跨两临近重点区段!$F:$F,MATCH(1,(MONTH(三跨两临近重点区段!$D:$D)=8)*(三跨两临近重点区段!$A:$A=D345),0))="已取消","已取消",INDEX(三跨两临近重点区段!$D:$D,MATCH(1,(MONTH(三跨两临近重点区段!$D:$D)=8)*(三跨两临近重点区段!$A:$A=D345)*(三跨两临近重点区段!$F:$F="现存区段"),0))),"")</f>
        <v/>
      </c>
      <c r="X345" s="232" t="str">
        <f t="array" ref="X345">IFERROR(IF(INDEX(三跨两临近重点区段!$F:$F,MATCH(1,(MONTH(三跨两临近重点区段!$D:$D)=8)*(三跨两临近重点区段!$A:$A=D345),0))="已取消","已取消",INDEX(三跨两临近重点区段!$E:$E,MATCH(1,(MONTH(三跨两临近重点区段!$D:$D)=8)*(三跨两临近重点区段!$A:$A=D345)*(三跨两临近重点区段!$F:$F="现存区段"),0))),"")</f>
        <v/>
      </c>
      <c r="Y345" s="268" t="str">
        <f t="array" ref="Y345">IFERROR(IF(INDEX(三跨两临近重点区段!$F:$F,MATCH(1,(MONTH(三跨两临近重点区段!$D:$D)=9)*(三跨两临近重点区段!$A:$A=D345),0))="已取消","已取消",INDEX(三跨两临近重点区段!$D:$D,MATCH(1,(MONTH(三跨两临近重点区段!$D:$D)=9)*(三跨两临近重点区段!$A:$A=D345)*(三跨两临近重点区段!$F:$F="现存区段"),0))),"")</f>
        <v/>
      </c>
      <c r="Z345" s="232" t="str">
        <f t="array" ref="Z345">IFERROR(IF(INDEX(三跨两临近重点区段!$F:$F,MATCH(1,(MONTH(三跨两临近重点区段!$D:$D)=9)*(三跨两临近重点区段!$A:$A=D345),0))="已取消","已取消",INDEX(三跨两临近重点区段!$E:$E,MATCH(1,(MONTH(三跨两临近重点区段!$D:$D)=9)*(三跨两临近重点区段!$A:$A=D345)*(三跨两临近重点区段!$F:$F="现存区段"),0))),"")</f>
        <v/>
      </c>
      <c r="AA345" s="268" t="str">
        <f t="array" ref="AA345">IFERROR(IF(INDEX(三跨两临近重点区段!$F:$F,MATCH(1,(MONTH(三跨两临近重点区段!$D:$D)=10)*(三跨两临近重点区段!$A:$A=D345),0))="已取消","已取消",INDEX(三跨两临近重点区段!$D:$D,MATCH(1,(MONTH(三跨两临近重点区段!$D:$D)=10)*(三跨两临近重点区段!$A:$A=D345)*(三跨两临近重点区段!$F:$F="现存区段"),0))),"")</f>
        <v/>
      </c>
      <c r="AB345" s="72" t="str">
        <f t="array" ref="AB345">IFERROR(IF(INDEX(三跨两临近重点区段!$F:$F,MATCH(1,(MONTH(三跨两临近重点区段!$D:$D)=10)*(三跨两临近重点区段!$A:$A=D345),0))="已取消","已取消",INDEX(三跨两临近重点区段!$E:$E,MATCH(1,(MONTH(三跨两临近重点区段!$D:$D)=10)*(三跨两临近重点区段!$A:$A=D345)*(三跨两临近重点区段!$F:$F="现存区段"),0))),"")</f>
        <v/>
      </c>
      <c r="AC345" s="284" t="str">
        <f t="array" ref="AC345">IFERROR(IF(INDEX(三跨两临近重点区段!$F:$F,MATCH(1,(MONTH(三跨两临近重点区段!$D:$D)=11)*(三跨两临近重点区段!$A:$A=D345),0))="已取消","已取消",INDEX(三跨两临近重点区段!$D:$D,MATCH(1,(MONTH(三跨两临近重点区段!$D:$D)=11)*(三跨两临近重点区段!$A:$A=D345)*(三跨两临近重点区段!$F:$F="现存区段"),0))),"")</f>
        <v/>
      </c>
      <c r="AD345" s="72" t="str">
        <f t="array" ref="AD345">IFERROR(IF(INDEX(三跨两临近重点区段!$F:$F,MATCH(1,(MONTH(三跨两临近重点区段!$D:$D)=11)*(三跨两临近重点区段!$A:$A=D345),0))="已取消","已取消",INDEX(三跨两临近重点区段!$E:$E,MATCH(1,(MONTH(三跨两临近重点区段!$D:$D)=11)*(三跨两临近重点区段!$A:$A=D345)*(三跨两临近重点区段!$F:$F="现存区段"),0))),"")</f>
        <v/>
      </c>
      <c r="AE345" s="284" t="str">
        <f t="array" ref="AE345">IFERROR(IF(INDEX(三跨两临近重点区段!$F:$F,MATCH(1,(MONTH(三跨两临近重点区段!$D:$D)=12)*(三跨两临近重点区段!$A:$A=D345),0))="已取消","已取消",INDEX(三跨两临近重点区段!$D:$D,MATCH(1,(MONTH(三跨两临近重点区段!$D:$D)=12)*(三跨两临近重点区段!$A:$A=D345)*(三跨两临近重点区段!$F:$F="现存区段"),0))),"")</f>
        <v/>
      </c>
      <c r="AF345" s="72" t="str">
        <f t="array" ref="AF345">IFERROR(IF(INDEX(三跨两临近重点区段!$F:$F,MATCH(1,(MONTH(三跨两临近重点区段!$D:$D)=12)*(三跨两临近重点区段!$A:$A=D345),0))="已取消","已取消",INDEX(三跨两临近重点区段!$E:$E,MATCH(1,(MONTH(三跨两临近重点区段!$D:$D)=12)*(三跨两临近重点区段!$A:$A=D345)*(三跨两临近重点区段!$F:$F="现存区段"),0))),"")</f>
        <v/>
      </c>
      <c r="AH345" t="e">
        <f t="array" ref="AH345">INDEX(三跨两临近重点区段!$G:$G,MATCH(D345,三跨两临近重点区段!$A:$A,0))</f>
        <v>#N/A</v>
      </c>
      <c r="AI345" t="e">
        <f>INDEX(三跨两临近重点区段!$J:$J,MATCH(D345,三跨两临近重点区段!$A:$A,0))</f>
        <v>#N/A</v>
      </c>
    </row>
    <row r="346" ht="14.25" spans="1:35">
      <c r="A346" s="263" t="s">
        <v>363</v>
      </c>
      <c r="B346" s="264" t="s">
        <v>2670</v>
      </c>
      <c r="C346" s="263" t="s">
        <v>2340</v>
      </c>
      <c r="D346" s="263" t="s">
        <v>2671</v>
      </c>
      <c r="E346" s="265" t="s">
        <v>2142</v>
      </c>
      <c r="F346" s="264" t="s">
        <v>125</v>
      </c>
      <c r="G346" s="263" t="s">
        <v>2143</v>
      </c>
      <c r="H346" s="263" t="s">
        <v>553</v>
      </c>
      <c r="I346" s="288"/>
      <c r="J346" s="196"/>
      <c r="K346" s="196"/>
      <c r="L346" s="196"/>
      <c r="M346" s="270"/>
      <c r="N346" s="270"/>
      <c r="O346" s="33"/>
      <c r="P346" s="107"/>
      <c r="Q346" s="279"/>
      <c r="R346" s="279"/>
      <c r="S346" s="278">
        <v>45456</v>
      </c>
      <c r="T346" s="279" t="s">
        <v>2117</v>
      </c>
      <c r="U346" s="268" t="str">
        <f t="array" ref="U346">IFERROR(IF(INDEX(三跨两临近重点区段!$F:$F,MATCH(1,(MONTH(三跨两临近重点区段!$D:$D)=7)*(三跨两临近重点区段!$A:$A=D346),0))="已取消","已取消",INDEX(三跨两临近重点区段!$D:$D,MATCH(1,(MONTH(三跨两临近重点区段!$D:$D)=7)*(三跨两临近重点区段!$A:$A=D346)*(三跨两临近重点区段!$F:$F="现存区段"),0))),"")</f>
        <v/>
      </c>
      <c r="V346" s="232" t="str">
        <f t="array" ref="V346">IFERROR(IF(INDEX(三跨两临近重点区段!$F:$F,MATCH(1,(MONTH(三跨两临近重点区段!$D:$D)=7)*(三跨两临近重点区段!$A:$A=D346),0))="已取消","已取消",INDEX(三跨两临近重点区段!$E:$E,MATCH(1,(MONTH(三跨两临近重点区段!$D:$D)=7)*(三跨两临近重点区段!$A:$A=D346)*(三跨两临近重点区段!$F:$F="现存区段"),0))),"")</f>
        <v/>
      </c>
      <c r="W346" s="268" t="str">
        <f t="array" ref="W346">IFERROR(IF(INDEX(三跨两临近重点区段!$F:$F,MATCH(1,(MONTH(三跨两临近重点区段!$D:$D)=8)*(三跨两临近重点区段!$A:$A=D346),0))="已取消","已取消",INDEX(三跨两临近重点区段!$D:$D,MATCH(1,(MONTH(三跨两临近重点区段!$D:$D)=8)*(三跨两临近重点区段!$A:$A=D346)*(三跨两临近重点区段!$F:$F="现存区段"),0))),"")</f>
        <v/>
      </c>
      <c r="X346" s="232" t="str">
        <f t="array" ref="X346">IFERROR(IF(INDEX(三跨两临近重点区段!$F:$F,MATCH(1,(MONTH(三跨两临近重点区段!$D:$D)=8)*(三跨两临近重点区段!$A:$A=D346),0))="已取消","已取消",INDEX(三跨两临近重点区段!$E:$E,MATCH(1,(MONTH(三跨两临近重点区段!$D:$D)=8)*(三跨两临近重点区段!$A:$A=D346)*(三跨两临近重点区段!$F:$F="现存区段"),0))),"")</f>
        <v/>
      </c>
      <c r="Y346" s="268" t="str">
        <f t="array" ref="Y346">IFERROR(IF(INDEX(三跨两临近重点区段!$F:$F,MATCH(1,(MONTH(三跨两临近重点区段!$D:$D)=9)*(三跨两临近重点区段!$A:$A=D346),0))="已取消","已取消",INDEX(三跨两临近重点区段!$D:$D,MATCH(1,(MONTH(三跨两临近重点区段!$D:$D)=9)*(三跨两临近重点区段!$A:$A=D346)*(三跨两临近重点区段!$F:$F="现存区段"),0))),"")</f>
        <v/>
      </c>
      <c r="Z346" s="232" t="str">
        <f t="array" ref="Z346">IFERROR(IF(INDEX(三跨两临近重点区段!$F:$F,MATCH(1,(MONTH(三跨两临近重点区段!$D:$D)=9)*(三跨两临近重点区段!$A:$A=D346),0))="已取消","已取消",INDEX(三跨两临近重点区段!$E:$E,MATCH(1,(MONTH(三跨两临近重点区段!$D:$D)=9)*(三跨两临近重点区段!$A:$A=D346)*(三跨两临近重点区段!$F:$F="现存区段"),0))),"")</f>
        <v/>
      </c>
      <c r="AA346" s="268" t="str">
        <f t="array" ref="AA346">IFERROR(IF(INDEX(三跨两临近重点区段!$F:$F,MATCH(1,(MONTH(三跨两临近重点区段!$D:$D)=10)*(三跨两临近重点区段!$A:$A=D346),0))="已取消","已取消",INDEX(三跨两临近重点区段!$D:$D,MATCH(1,(MONTH(三跨两临近重点区段!$D:$D)=10)*(三跨两临近重点区段!$A:$A=D346)*(三跨两临近重点区段!$F:$F="现存区段"),0))),"")</f>
        <v/>
      </c>
      <c r="AB346" s="72" t="str">
        <f t="array" ref="AB346">IFERROR(IF(INDEX(三跨两临近重点区段!$F:$F,MATCH(1,(MONTH(三跨两临近重点区段!$D:$D)=10)*(三跨两临近重点区段!$A:$A=D346),0))="已取消","已取消",INDEX(三跨两临近重点区段!$E:$E,MATCH(1,(MONTH(三跨两临近重点区段!$D:$D)=10)*(三跨两临近重点区段!$A:$A=D346)*(三跨两临近重点区段!$F:$F="现存区段"),0))),"")</f>
        <v/>
      </c>
      <c r="AC346" s="284" t="str">
        <f t="array" ref="AC346">IFERROR(IF(INDEX(三跨两临近重点区段!$F:$F,MATCH(1,(MONTH(三跨两临近重点区段!$D:$D)=11)*(三跨两临近重点区段!$A:$A=D346),0))="已取消","已取消",INDEX(三跨两临近重点区段!$D:$D,MATCH(1,(MONTH(三跨两临近重点区段!$D:$D)=11)*(三跨两临近重点区段!$A:$A=D346)*(三跨两临近重点区段!$F:$F="现存区段"),0))),"")</f>
        <v/>
      </c>
      <c r="AD346" s="72" t="str">
        <f t="array" ref="AD346">IFERROR(IF(INDEX(三跨两临近重点区段!$F:$F,MATCH(1,(MONTH(三跨两临近重点区段!$D:$D)=11)*(三跨两临近重点区段!$A:$A=D346),0))="已取消","已取消",INDEX(三跨两临近重点区段!$E:$E,MATCH(1,(MONTH(三跨两临近重点区段!$D:$D)=11)*(三跨两临近重点区段!$A:$A=D346)*(三跨两临近重点区段!$F:$F="现存区段"),0))),"")</f>
        <v/>
      </c>
      <c r="AE346" s="284" t="str">
        <f t="array" ref="AE346">IFERROR(IF(INDEX(三跨两临近重点区段!$F:$F,MATCH(1,(MONTH(三跨两临近重点区段!$D:$D)=12)*(三跨两临近重点区段!$A:$A=D346),0))="已取消","已取消",INDEX(三跨两临近重点区段!$D:$D,MATCH(1,(MONTH(三跨两临近重点区段!$D:$D)=12)*(三跨两临近重点区段!$A:$A=D346)*(三跨两临近重点区段!$F:$F="现存区段"),0))),"")</f>
        <v/>
      </c>
      <c r="AF346" s="72" t="str">
        <f t="array" ref="AF346">IFERROR(IF(INDEX(三跨两临近重点区段!$F:$F,MATCH(1,(MONTH(三跨两临近重点区段!$D:$D)=12)*(三跨两临近重点区段!$A:$A=D346),0))="已取消","已取消",INDEX(三跨两临近重点区段!$E:$E,MATCH(1,(MONTH(三跨两临近重点区段!$D:$D)=12)*(三跨两临近重点区段!$A:$A=D346)*(三跨两临近重点区段!$F:$F="现存区段"),0))),"")</f>
        <v/>
      </c>
      <c r="AH346" t="e">
        <f t="array" ref="AH346">INDEX(三跨两临近重点区段!$G:$G,MATCH(D346,三跨两临近重点区段!$A:$A,0))</f>
        <v>#N/A</v>
      </c>
      <c r="AI346" t="e">
        <f>INDEX(三跨两临近重点区段!$J:$J,MATCH(D346,三跨两临近重点区段!$A:$A,0))</f>
        <v>#N/A</v>
      </c>
    </row>
    <row r="347" ht="14.25" spans="1:35">
      <c r="A347" s="263" t="s">
        <v>363</v>
      </c>
      <c r="B347" s="264" t="s">
        <v>2670</v>
      </c>
      <c r="C347" s="263" t="s">
        <v>2340</v>
      </c>
      <c r="D347" s="263" t="s">
        <v>2672</v>
      </c>
      <c r="E347" s="265" t="s">
        <v>2142</v>
      </c>
      <c r="F347" s="264" t="s">
        <v>125</v>
      </c>
      <c r="G347" s="263" t="s">
        <v>2143</v>
      </c>
      <c r="H347" s="263" t="s">
        <v>553</v>
      </c>
      <c r="I347" s="288"/>
      <c r="J347" s="196"/>
      <c r="K347" s="196"/>
      <c r="L347" s="196"/>
      <c r="M347" s="270"/>
      <c r="N347" s="270"/>
      <c r="O347" s="33"/>
      <c r="P347" s="107"/>
      <c r="Q347" s="279"/>
      <c r="R347" s="279"/>
      <c r="S347" s="278">
        <v>45456</v>
      </c>
      <c r="T347" s="279" t="s">
        <v>2117</v>
      </c>
      <c r="U347" s="268" t="str">
        <f t="array" ref="U347">IFERROR(IF(INDEX(三跨两临近重点区段!$F:$F,MATCH(1,(MONTH(三跨两临近重点区段!$D:$D)=7)*(三跨两临近重点区段!$A:$A=D347),0))="已取消","已取消",INDEX(三跨两临近重点区段!$D:$D,MATCH(1,(MONTH(三跨两临近重点区段!$D:$D)=7)*(三跨两临近重点区段!$A:$A=D347)*(三跨两临近重点区段!$F:$F="现存区段"),0))),"")</f>
        <v/>
      </c>
      <c r="V347" s="232" t="str">
        <f t="array" ref="V347">IFERROR(IF(INDEX(三跨两临近重点区段!$F:$F,MATCH(1,(MONTH(三跨两临近重点区段!$D:$D)=7)*(三跨两临近重点区段!$A:$A=D347),0))="已取消","已取消",INDEX(三跨两临近重点区段!$E:$E,MATCH(1,(MONTH(三跨两临近重点区段!$D:$D)=7)*(三跨两临近重点区段!$A:$A=D347)*(三跨两临近重点区段!$F:$F="现存区段"),0))),"")</f>
        <v/>
      </c>
      <c r="W347" s="268" t="str">
        <f t="array" ref="W347">IFERROR(IF(INDEX(三跨两临近重点区段!$F:$F,MATCH(1,(MONTH(三跨两临近重点区段!$D:$D)=8)*(三跨两临近重点区段!$A:$A=D347),0))="已取消","已取消",INDEX(三跨两临近重点区段!$D:$D,MATCH(1,(MONTH(三跨两临近重点区段!$D:$D)=8)*(三跨两临近重点区段!$A:$A=D347)*(三跨两临近重点区段!$F:$F="现存区段"),0))),"")</f>
        <v/>
      </c>
      <c r="X347" s="232" t="str">
        <f t="array" ref="X347">IFERROR(IF(INDEX(三跨两临近重点区段!$F:$F,MATCH(1,(MONTH(三跨两临近重点区段!$D:$D)=8)*(三跨两临近重点区段!$A:$A=D347),0))="已取消","已取消",INDEX(三跨两临近重点区段!$E:$E,MATCH(1,(MONTH(三跨两临近重点区段!$D:$D)=8)*(三跨两临近重点区段!$A:$A=D347)*(三跨两临近重点区段!$F:$F="现存区段"),0))),"")</f>
        <v/>
      </c>
      <c r="Y347" s="268" t="str">
        <f t="array" ref="Y347">IFERROR(IF(INDEX(三跨两临近重点区段!$F:$F,MATCH(1,(MONTH(三跨两临近重点区段!$D:$D)=9)*(三跨两临近重点区段!$A:$A=D347),0))="已取消","已取消",INDEX(三跨两临近重点区段!$D:$D,MATCH(1,(MONTH(三跨两临近重点区段!$D:$D)=9)*(三跨两临近重点区段!$A:$A=D347)*(三跨两临近重点区段!$F:$F="现存区段"),0))),"")</f>
        <v/>
      </c>
      <c r="Z347" s="232" t="str">
        <f t="array" ref="Z347">IFERROR(IF(INDEX(三跨两临近重点区段!$F:$F,MATCH(1,(MONTH(三跨两临近重点区段!$D:$D)=9)*(三跨两临近重点区段!$A:$A=D347),0))="已取消","已取消",INDEX(三跨两临近重点区段!$E:$E,MATCH(1,(MONTH(三跨两临近重点区段!$D:$D)=9)*(三跨两临近重点区段!$A:$A=D347)*(三跨两临近重点区段!$F:$F="现存区段"),0))),"")</f>
        <v/>
      </c>
      <c r="AA347" s="268" t="str">
        <f t="array" ref="AA347">IFERROR(IF(INDEX(三跨两临近重点区段!$F:$F,MATCH(1,(MONTH(三跨两临近重点区段!$D:$D)=10)*(三跨两临近重点区段!$A:$A=D347),0))="已取消","已取消",INDEX(三跨两临近重点区段!$D:$D,MATCH(1,(MONTH(三跨两临近重点区段!$D:$D)=10)*(三跨两临近重点区段!$A:$A=D347)*(三跨两临近重点区段!$F:$F="现存区段"),0))),"")</f>
        <v/>
      </c>
      <c r="AB347" s="72" t="str">
        <f t="array" ref="AB347">IFERROR(IF(INDEX(三跨两临近重点区段!$F:$F,MATCH(1,(MONTH(三跨两临近重点区段!$D:$D)=10)*(三跨两临近重点区段!$A:$A=D347),0))="已取消","已取消",INDEX(三跨两临近重点区段!$E:$E,MATCH(1,(MONTH(三跨两临近重点区段!$D:$D)=10)*(三跨两临近重点区段!$A:$A=D347)*(三跨两临近重点区段!$F:$F="现存区段"),0))),"")</f>
        <v/>
      </c>
      <c r="AC347" s="284" t="str">
        <f t="array" ref="AC347">IFERROR(IF(INDEX(三跨两临近重点区段!$F:$F,MATCH(1,(MONTH(三跨两临近重点区段!$D:$D)=11)*(三跨两临近重点区段!$A:$A=D347),0))="已取消","已取消",INDEX(三跨两临近重点区段!$D:$D,MATCH(1,(MONTH(三跨两临近重点区段!$D:$D)=11)*(三跨两临近重点区段!$A:$A=D347)*(三跨两临近重点区段!$F:$F="现存区段"),0))),"")</f>
        <v/>
      </c>
      <c r="AD347" s="72" t="str">
        <f t="array" ref="AD347">IFERROR(IF(INDEX(三跨两临近重点区段!$F:$F,MATCH(1,(MONTH(三跨两临近重点区段!$D:$D)=11)*(三跨两临近重点区段!$A:$A=D347),0))="已取消","已取消",INDEX(三跨两临近重点区段!$E:$E,MATCH(1,(MONTH(三跨两临近重点区段!$D:$D)=11)*(三跨两临近重点区段!$A:$A=D347)*(三跨两临近重点区段!$F:$F="现存区段"),0))),"")</f>
        <v/>
      </c>
      <c r="AE347" s="284" t="str">
        <f t="array" ref="AE347">IFERROR(IF(INDEX(三跨两临近重点区段!$F:$F,MATCH(1,(MONTH(三跨两临近重点区段!$D:$D)=12)*(三跨两临近重点区段!$A:$A=D347),0))="已取消","已取消",INDEX(三跨两临近重点区段!$D:$D,MATCH(1,(MONTH(三跨两临近重点区段!$D:$D)=12)*(三跨两临近重点区段!$A:$A=D347)*(三跨两临近重点区段!$F:$F="现存区段"),0))),"")</f>
        <v/>
      </c>
      <c r="AF347" s="72" t="str">
        <f t="array" ref="AF347">IFERROR(IF(INDEX(三跨两临近重点区段!$F:$F,MATCH(1,(MONTH(三跨两临近重点区段!$D:$D)=12)*(三跨两临近重点区段!$A:$A=D347),0))="已取消","已取消",INDEX(三跨两临近重点区段!$E:$E,MATCH(1,(MONTH(三跨两临近重点区段!$D:$D)=12)*(三跨两临近重点区段!$A:$A=D347)*(三跨两临近重点区段!$F:$F="现存区段"),0))),"")</f>
        <v/>
      </c>
      <c r="AH347" t="e">
        <f t="array" ref="AH347">INDEX(三跨两临近重点区段!$G:$G,MATCH(D347,三跨两临近重点区段!$A:$A,0))</f>
        <v>#N/A</v>
      </c>
      <c r="AI347" t="e">
        <f>INDEX(三跨两临近重点区段!$J:$J,MATCH(D347,三跨两临近重点区段!$A:$A,0))</f>
        <v>#N/A</v>
      </c>
    </row>
    <row r="348" ht="14.25" spans="1:35">
      <c r="A348" s="263" t="s">
        <v>119</v>
      </c>
      <c r="B348" s="264" t="s">
        <v>2658</v>
      </c>
      <c r="C348" s="263" t="s">
        <v>2246</v>
      </c>
      <c r="D348" s="263" t="s">
        <v>2673</v>
      </c>
      <c r="E348" s="265" t="s">
        <v>2142</v>
      </c>
      <c r="F348" s="264" t="s">
        <v>125</v>
      </c>
      <c r="G348" s="263" t="s">
        <v>2143</v>
      </c>
      <c r="H348" s="263" t="s">
        <v>525</v>
      </c>
      <c r="I348" s="288"/>
      <c r="J348" s="196"/>
      <c r="K348" s="196"/>
      <c r="L348" s="196"/>
      <c r="M348" s="270"/>
      <c r="N348" s="270"/>
      <c r="O348" s="33"/>
      <c r="P348" s="107"/>
      <c r="Q348" s="279"/>
      <c r="R348" s="279"/>
      <c r="S348" s="278">
        <v>45456</v>
      </c>
      <c r="T348" s="279" t="s">
        <v>2117</v>
      </c>
      <c r="U348" s="268" t="str">
        <f t="array" ref="U348">IFERROR(IF(INDEX(三跨两临近重点区段!$F:$F,MATCH(1,(MONTH(三跨两临近重点区段!$D:$D)=7)*(三跨两临近重点区段!$A:$A=D348),0))="已取消","已取消",INDEX(三跨两临近重点区段!$D:$D,MATCH(1,(MONTH(三跨两临近重点区段!$D:$D)=7)*(三跨两临近重点区段!$A:$A=D348)*(三跨两临近重点区段!$F:$F="现存区段"),0))),"")</f>
        <v/>
      </c>
      <c r="V348" s="232" t="str">
        <f t="array" ref="V348">IFERROR(IF(INDEX(三跨两临近重点区段!$F:$F,MATCH(1,(MONTH(三跨两临近重点区段!$D:$D)=7)*(三跨两临近重点区段!$A:$A=D348),0))="已取消","已取消",INDEX(三跨两临近重点区段!$E:$E,MATCH(1,(MONTH(三跨两临近重点区段!$D:$D)=7)*(三跨两临近重点区段!$A:$A=D348)*(三跨两临近重点区段!$F:$F="现存区段"),0))),"")</f>
        <v/>
      </c>
      <c r="W348" s="268" t="str">
        <f t="array" ref="W348">IFERROR(IF(INDEX(三跨两临近重点区段!$F:$F,MATCH(1,(MONTH(三跨两临近重点区段!$D:$D)=8)*(三跨两临近重点区段!$A:$A=D348),0))="已取消","已取消",INDEX(三跨两临近重点区段!$D:$D,MATCH(1,(MONTH(三跨两临近重点区段!$D:$D)=8)*(三跨两临近重点区段!$A:$A=D348)*(三跨两临近重点区段!$F:$F="现存区段"),0))),"")</f>
        <v/>
      </c>
      <c r="X348" s="232" t="str">
        <f t="array" ref="X348">IFERROR(IF(INDEX(三跨两临近重点区段!$F:$F,MATCH(1,(MONTH(三跨两临近重点区段!$D:$D)=8)*(三跨两临近重点区段!$A:$A=D348),0))="已取消","已取消",INDEX(三跨两临近重点区段!$E:$E,MATCH(1,(MONTH(三跨两临近重点区段!$D:$D)=8)*(三跨两临近重点区段!$A:$A=D348)*(三跨两临近重点区段!$F:$F="现存区段"),0))),"")</f>
        <v/>
      </c>
      <c r="Y348" s="268" t="str">
        <f t="array" ref="Y348">IFERROR(IF(INDEX(三跨两临近重点区段!$F:$F,MATCH(1,(MONTH(三跨两临近重点区段!$D:$D)=9)*(三跨两临近重点区段!$A:$A=D348),0))="已取消","已取消",INDEX(三跨两临近重点区段!$D:$D,MATCH(1,(MONTH(三跨两临近重点区段!$D:$D)=9)*(三跨两临近重点区段!$A:$A=D348)*(三跨两临近重点区段!$F:$F="现存区段"),0))),"")</f>
        <v/>
      </c>
      <c r="Z348" s="232" t="str">
        <f t="array" ref="Z348">IFERROR(IF(INDEX(三跨两临近重点区段!$F:$F,MATCH(1,(MONTH(三跨两临近重点区段!$D:$D)=9)*(三跨两临近重点区段!$A:$A=D348),0))="已取消","已取消",INDEX(三跨两临近重点区段!$E:$E,MATCH(1,(MONTH(三跨两临近重点区段!$D:$D)=9)*(三跨两临近重点区段!$A:$A=D348)*(三跨两临近重点区段!$F:$F="现存区段"),0))),"")</f>
        <v/>
      </c>
      <c r="AA348" s="268" t="str">
        <f t="array" ref="AA348">IFERROR(IF(INDEX(三跨两临近重点区段!$F:$F,MATCH(1,(MONTH(三跨两临近重点区段!$D:$D)=10)*(三跨两临近重点区段!$A:$A=D348),0))="已取消","已取消",INDEX(三跨两临近重点区段!$D:$D,MATCH(1,(MONTH(三跨两临近重点区段!$D:$D)=10)*(三跨两临近重点区段!$A:$A=D348)*(三跨两临近重点区段!$F:$F="现存区段"),0))),"")</f>
        <v/>
      </c>
      <c r="AB348" s="72" t="str">
        <f t="array" ref="AB348">IFERROR(IF(INDEX(三跨两临近重点区段!$F:$F,MATCH(1,(MONTH(三跨两临近重点区段!$D:$D)=10)*(三跨两临近重点区段!$A:$A=D348),0))="已取消","已取消",INDEX(三跨两临近重点区段!$E:$E,MATCH(1,(MONTH(三跨两临近重点区段!$D:$D)=10)*(三跨两临近重点区段!$A:$A=D348)*(三跨两临近重点区段!$F:$F="现存区段"),0))),"")</f>
        <v/>
      </c>
      <c r="AC348" s="284" t="str">
        <f t="array" ref="AC348">IFERROR(IF(INDEX(三跨两临近重点区段!$F:$F,MATCH(1,(MONTH(三跨两临近重点区段!$D:$D)=11)*(三跨两临近重点区段!$A:$A=D348),0))="已取消","已取消",INDEX(三跨两临近重点区段!$D:$D,MATCH(1,(MONTH(三跨两临近重点区段!$D:$D)=11)*(三跨两临近重点区段!$A:$A=D348)*(三跨两临近重点区段!$F:$F="现存区段"),0))),"")</f>
        <v/>
      </c>
      <c r="AD348" s="72" t="str">
        <f t="array" ref="AD348">IFERROR(IF(INDEX(三跨两临近重点区段!$F:$F,MATCH(1,(MONTH(三跨两临近重点区段!$D:$D)=11)*(三跨两临近重点区段!$A:$A=D348),0))="已取消","已取消",INDEX(三跨两临近重点区段!$E:$E,MATCH(1,(MONTH(三跨两临近重点区段!$D:$D)=11)*(三跨两临近重点区段!$A:$A=D348)*(三跨两临近重点区段!$F:$F="现存区段"),0))),"")</f>
        <v/>
      </c>
      <c r="AE348" s="284" t="str">
        <f t="array" ref="AE348">IFERROR(IF(INDEX(三跨两临近重点区段!$F:$F,MATCH(1,(MONTH(三跨两临近重点区段!$D:$D)=12)*(三跨两临近重点区段!$A:$A=D348),0))="已取消","已取消",INDEX(三跨两临近重点区段!$D:$D,MATCH(1,(MONTH(三跨两临近重点区段!$D:$D)=12)*(三跨两临近重点区段!$A:$A=D348)*(三跨两临近重点区段!$F:$F="现存区段"),0))),"")</f>
        <v/>
      </c>
      <c r="AF348" s="72" t="str">
        <f t="array" ref="AF348">IFERROR(IF(INDEX(三跨两临近重点区段!$F:$F,MATCH(1,(MONTH(三跨两临近重点区段!$D:$D)=12)*(三跨两临近重点区段!$A:$A=D348),0))="已取消","已取消",INDEX(三跨两临近重点区段!$E:$E,MATCH(1,(MONTH(三跨两临近重点区段!$D:$D)=12)*(三跨两临近重点区段!$A:$A=D348)*(三跨两临近重点区段!$F:$F="现存区段"),0))),"")</f>
        <v/>
      </c>
      <c r="AH348" t="e">
        <f t="array" ref="AH348">INDEX(三跨两临近重点区段!$G:$G,MATCH(D348,三跨两临近重点区段!$A:$A,0))</f>
        <v>#N/A</v>
      </c>
      <c r="AI348" t="e">
        <f>INDEX(三跨两临近重点区段!$J:$J,MATCH(D348,三跨两临近重点区段!$A:$A,0))</f>
        <v>#N/A</v>
      </c>
    </row>
    <row r="349" ht="14.25" spans="1:35">
      <c r="A349" s="263" t="s">
        <v>119</v>
      </c>
      <c r="B349" s="264" t="s">
        <v>2663</v>
      </c>
      <c r="C349" s="263" t="s">
        <v>2246</v>
      </c>
      <c r="D349" s="263" t="s">
        <v>2674</v>
      </c>
      <c r="E349" s="265" t="s">
        <v>2142</v>
      </c>
      <c r="F349" s="264" t="s">
        <v>125</v>
      </c>
      <c r="G349" s="263" t="s">
        <v>2143</v>
      </c>
      <c r="H349" s="263" t="s">
        <v>525</v>
      </c>
      <c r="I349" s="288"/>
      <c r="J349" s="196"/>
      <c r="K349" s="196"/>
      <c r="L349" s="196"/>
      <c r="M349" s="270"/>
      <c r="N349" s="270"/>
      <c r="O349" s="33"/>
      <c r="P349" s="107"/>
      <c r="Q349" s="279"/>
      <c r="R349" s="279"/>
      <c r="S349" s="278">
        <v>45456</v>
      </c>
      <c r="T349" s="279" t="s">
        <v>2117</v>
      </c>
      <c r="U349" s="268" t="str">
        <f t="array" ref="U349">IFERROR(IF(INDEX(三跨两临近重点区段!$F:$F,MATCH(1,(MONTH(三跨两临近重点区段!$D:$D)=7)*(三跨两临近重点区段!$A:$A=D349),0))="已取消","已取消",INDEX(三跨两临近重点区段!$D:$D,MATCH(1,(MONTH(三跨两临近重点区段!$D:$D)=7)*(三跨两临近重点区段!$A:$A=D349)*(三跨两临近重点区段!$F:$F="现存区段"),0))),"")</f>
        <v/>
      </c>
      <c r="V349" s="232" t="str">
        <f t="array" ref="V349">IFERROR(IF(INDEX(三跨两临近重点区段!$F:$F,MATCH(1,(MONTH(三跨两临近重点区段!$D:$D)=7)*(三跨两临近重点区段!$A:$A=D349),0))="已取消","已取消",INDEX(三跨两临近重点区段!$E:$E,MATCH(1,(MONTH(三跨两临近重点区段!$D:$D)=7)*(三跨两临近重点区段!$A:$A=D349)*(三跨两临近重点区段!$F:$F="现存区段"),0))),"")</f>
        <v/>
      </c>
      <c r="W349" s="268" t="str">
        <f t="array" ref="W349">IFERROR(IF(INDEX(三跨两临近重点区段!$F:$F,MATCH(1,(MONTH(三跨两临近重点区段!$D:$D)=8)*(三跨两临近重点区段!$A:$A=D349),0))="已取消","已取消",INDEX(三跨两临近重点区段!$D:$D,MATCH(1,(MONTH(三跨两临近重点区段!$D:$D)=8)*(三跨两临近重点区段!$A:$A=D349)*(三跨两临近重点区段!$F:$F="现存区段"),0))),"")</f>
        <v/>
      </c>
      <c r="X349" s="232" t="str">
        <f t="array" ref="X349">IFERROR(IF(INDEX(三跨两临近重点区段!$F:$F,MATCH(1,(MONTH(三跨两临近重点区段!$D:$D)=8)*(三跨两临近重点区段!$A:$A=D349),0))="已取消","已取消",INDEX(三跨两临近重点区段!$E:$E,MATCH(1,(MONTH(三跨两临近重点区段!$D:$D)=8)*(三跨两临近重点区段!$A:$A=D349)*(三跨两临近重点区段!$F:$F="现存区段"),0))),"")</f>
        <v/>
      </c>
      <c r="Y349" s="268" t="str">
        <f t="array" ref="Y349">IFERROR(IF(INDEX(三跨两临近重点区段!$F:$F,MATCH(1,(MONTH(三跨两临近重点区段!$D:$D)=9)*(三跨两临近重点区段!$A:$A=D349),0))="已取消","已取消",INDEX(三跨两临近重点区段!$D:$D,MATCH(1,(MONTH(三跨两临近重点区段!$D:$D)=9)*(三跨两临近重点区段!$A:$A=D349)*(三跨两临近重点区段!$F:$F="现存区段"),0))),"")</f>
        <v/>
      </c>
      <c r="Z349" s="232" t="str">
        <f t="array" ref="Z349">IFERROR(IF(INDEX(三跨两临近重点区段!$F:$F,MATCH(1,(MONTH(三跨两临近重点区段!$D:$D)=9)*(三跨两临近重点区段!$A:$A=D349),0))="已取消","已取消",INDEX(三跨两临近重点区段!$E:$E,MATCH(1,(MONTH(三跨两临近重点区段!$D:$D)=9)*(三跨两临近重点区段!$A:$A=D349)*(三跨两临近重点区段!$F:$F="现存区段"),0))),"")</f>
        <v/>
      </c>
      <c r="AA349" s="268" t="str">
        <f t="array" ref="AA349">IFERROR(IF(INDEX(三跨两临近重点区段!$F:$F,MATCH(1,(MONTH(三跨两临近重点区段!$D:$D)=10)*(三跨两临近重点区段!$A:$A=D349),0))="已取消","已取消",INDEX(三跨两临近重点区段!$D:$D,MATCH(1,(MONTH(三跨两临近重点区段!$D:$D)=10)*(三跨两临近重点区段!$A:$A=D349)*(三跨两临近重点区段!$F:$F="现存区段"),0))),"")</f>
        <v/>
      </c>
      <c r="AB349" s="72" t="str">
        <f t="array" ref="AB349">IFERROR(IF(INDEX(三跨两临近重点区段!$F:$F,MATCH(1,(MONTH(三跨两临近重点区段!$D:$D)=10)*(三跨两临近重点区段!$A:$A=D349),0))="已取消","已取消",INDEX(三跨两临近重点区段!$E:$E,MATCH(1,(MONTH(三跨两临近重点区段!$D:$D)=10)*(三跨两临近重点区段!$A:$A=D349)*(三跨两临近重点区段!$F:$F="现存区段"),0))),"")</f>
        <v/>
      </c>
      <c r="AC349" s="284" t="str">
        <f t="array" ref="AC349">IFERROR(IF(INDEX(三跨两临近重点区段!$F:$F,MATCH(1,(MONTH(三跨两临近重点区段!$D:$D)=11)*(三跨两临近重点区段!$A:$A=D349),0))="已取消","已取消",INDEX(三跨两临近重点区段!$D:$D,MATCH(1,(MONTH(三跨两临近重点区段!$D:$D)=11)*(三跨两临近重点区段!$A:$A=D349)*(三跨两临近重点区段!$F:$F="现存区段"),0))),"")</f>
        <v/>
      </c>
      <c r="AD349" s="72" t="str">
        <f t="array" ref="AD349">IFERROR(IF(INDEX(三跨两临近重点区段!$F:$F,MATCH(1,(MONTH(三跨两临近重点区段!$D:$D)=11)*(三跨两临近重点区段!$A:$A=D349),0))="已取消","已取消",INDEX(三跨两临近重点区段!$E:$E,MATCH(1,(MONTH(三跨两临近重点区段!$D:$D)=11)*(三跨两临近重点区段!$A:$A=D349)*(三跨两临近重点区段!$F:$F="现存区段"),0))),"")</f>
        <v/>
      </c>
      <c r="AE349" s="284" t="str">
        <f t="array" ref="AE349">IFERROR(IF(INDEX(三跨两临近重点区段!$F:$F,MATCH(1,(MONTH(三跨两临近重点区段!$D:$D)=12)*(三跨两临近重点区段!$A:$A=D349),0))="已取消","已取消",INDEX(三跨两临近重点区段!$D:$D,MATCH(1,(MONTH(三跨两临近重点区段!$D:$D)=12)*(三跨两临近重点区段!$A:$A=D349)*(三跨两临近重点区段!$F:$F="现存区段"),0))),"")</f>
        <v/>
      </c>
      <c r="AF349" s="72" t="str">
        <f t="array" ref="AF349">IFERROR(IF(INDEX(三跨两临近重点区段!$F:$F,MATCH(1,(MONTH(三跨两临近重点区段!$D:$D)=12)*(三跨两临近重点区段!$A:$A=D349),0))="已取消","已取消",INDEX(三跨两临近重点区段!$E:$E,MATCH(1,(MONTH(三跨两临近重点区段!$D:$D)=12)*(三跨两临近重点区段!$A:$A=D349)*(三跨两临近重点区段!$F:$F="现存区段"),0))),"")</f>
        <v/>
      </c>
      <c r="AH349" t="e">
        <f t="array" ref="AH349">INDEX(三跨两临近重点区段!$G:$G,MATCH(D349,三跨两临近重点区段!$A:$A,0))</f>
        <v>#N/A</v>
      </c>
      <c r="AI349" t="e">
        <f>INDEX(三跨两临近重点区段!$J:$J,MATCH(D349,三跨两临近重点区段!$A:$A,0))</f>
        <v>#N/A</v>
      </c>
    </row>
    <row r="350" ht="14.25" spans="1:35">
      <c r="A350" s="263" t="s">
        <v>119</v>
      </c>
      <c r="B350" s="264" t="s">
        <v>2663</v>
      </c>
      <c r="C350" s="263" t="s">
        <v>2246</v>
      </c>
      <c r="D350" s="263" t="s">
        <v>2675</v>
      </c>
      <c r="E350" s="265" t="s">
        <v>2142</v>
      </c>
      <c r="F350" s="264" t="s">
        <v>125</v>
      </c>
      <c r="G350" s="263" t="s">
        <v>2143</v>
      </c>
      <c r="H350" s="263" t="s">
        <v>525</v>
      </c>
      <c r="I350" s="288"/>
      <c r="J350" s="196"/>
      <c r="K350" s="196"/>
      <c r="L350" s="196"/>
      <c r="M350" s="270"/>
      <c r="N350" s="270"/>
      <c r="O350" s="33"/>
      <c r="P350" s="107"/>
      <c r="Q350" s="279"/>
      <c r="R350" s="279"/>
      <c r="S350" s="278">
        <v>45456</v>
      </c>
      <c r="T350" s="279" t="s">
        <v>2117</v>
      </c>
      <c r="U350" s="268" t="str">
        <f t="array" ref="U350">IFERROR(IF(INDEX(三跨两临近重点区段!$F:$F,MATCH(1,(MONTH(三跨两临近重点区段!$D:$D)=7)*(三跨两临近重点区段!$A:$A=D350),0))="已取消","已取消",INDEX(三跨两临近重点区段!$D:$D,MATCH(1,(MONTH(三跨两临近重点区段!$D:$D)=7)*(三跨两临近重点区段!$A:$A=D350)*(三跨两临近重点区段!$F:$F="现存区段"),0))),"")</f>
        <v/>
      </c>
      <c r="V350" s="232" t="str">
        <f t="array" ref="V350">IFERROR(IF(INDEX(三跨两临近重点区段!$F:$F,MATCH(1,(MONTH(三跨两临近重点区段!$D:$D)=7)*(三跨两临近重点区段!$A:$A=D350),0))="已取消","已取消",INDEX(三跨两临近重点区段!$E:$E,MATCH(1,(MONTH(三跨两临近重点区段!$D:$D)=7)*(三跨两临近重点区段!$A:$A=D350)*(三跨两临近重点区段!$F:$F="现存区段"),0))),"")</f>
        <v/>
      </c>
      <c r="W350" s="268" t="str">
        <f t="array" ref="W350">IFERROR(IF(INDEX(三跨两临近重点区段!$F:$F,MATCH(1,(MONTH(三跨两临近重点区段!$D:$D)=8)*(三跨两临近重点区段!$A:$A=D350),0))="已取消","已取消",INDEX(三跨两临近重点区段!$D:$D,MATCH(1,(MONTH(三跨两临近重点区段!$D:$D)=8)*(三跨两临近重点区段!$A:$A=D350)*(三跨两临近重点区段!$F:$F="现存区段"),0))),"")</f>
        <v/>
      </c>
      <c r="X350" s="232" t="str">
        <f t="array" ref="X350">IFERROR(IF(INDEX(三跨两临近重点区段!$F:$F,MATCH(1,(MONTH(三跨两临近重点区段!$D:$D)=8)*(三跨两临近重点区段!$A:$A=D350),0))="已取消","已取消",INDEX(三跨两临近重点区段!$E:$E,MATCH(1,(MONTH(三跨两临近重点区段!$D:$D)=8)*(三跨两临近重点区段!$A:$A=D350)*(三跨两临近重点区段!$F:$F="现存区段"),0))),"")</f>
        <v/>
      </c>
      <c r="Y350" s="268" t="str">
        <f t="array" ref="Y350">IFERROR(IF(INDEX(三跨两临近重点区段!$F:$F,MATCH(1,(MONTH(三跨两临近重点区段!$D:$D)=9)*(三跨两临近重点区段!$A:$A=D350),0))="已取消","已取消",INDEX(三跨两临近重点区段!$D:$D,MATCH(1,(MONTH(三跨两临近重点区段!$D:$D)=9)*(三跨两临近重点区段!$A:$A=D350)*(三跨两临近重点区段!$F:$F="现存区段"),0))),"")</f>
        <v/>
      </c>
      <c r="Z350" s="232" t="str">
        <f t="array" ref="Z350">IFERROR(IF(INDEX(三跨两临近重点区段!$F:$F,MATCH(1,(MONTH(三跨两临近重点区段!$D:$D)=9)*(三跨两临近重点区段!$A:$A=D350),0))="已取消","已取消",INDEX(三跨两临近重点区段!$E:$E,MATCH(1,(MONTH(三跨两临近重点区段!$D:$D)=9)*(三跨两临近重点区段!$A:$A=D350)*(三跨两临近重点区段!$F:$F="现存区段"),0))),"")</f>
        <v/>
      </c>
      <c r="AA350" s="268" t="str">
        <f t="array" ref="AA350">IFERROR(IF(INDEX(三跨两临近重点区段!$F:$F,MATCH(1,(MONTH(三跨两临近重点区段!$D:$D)=10)*(三跨两临近重点区段!$A:$A=D350),0))="已取消","已取消",INDEX(三跨两临近重点区段!$D:$D,MATCH(1,(MONTH(三跨两临近重点区段!$D:$D)=10)*(三跨两临近重点区段!$A:$A=D350)*(三跨两临近重点区段!$F:$F="现存区段"),0))),"")</f>
        <v/>
      </c>
      <c r="AB350" s="72" t="str">
        <f t="array" ref="AB350">IFERROR(IF(INDEX(三跨两临近重点区段!$F:$F,MATCH(1,(MONTH(三跨两临近重点区段!$D:$D)=10)*(三跨两临近重点区段!$A:$A=D350),0))="已取消","已取消",INDEX(三跨两临近重点区段!$E:$E,MATCH(1,(MONTH(三跨两临近重点区段!$D:$D)=10)*(三跨两临近重点区段!$A:$A=D350)*(三跨两临近重点区段!$F:$F="现存区段"),0))),"")</f>
        <v/>
      </c>
      <c r="AC350" s="284" t="str">
        <f t="array" ref="AC350">IFERROR(IF(INDEX(三跨两临近重点区段!$F:$F,MATCH(1,(MONTH(三跨两临近重点区段!$D:$D)=11)*(三跨两临近重点区段!$A:$A=D350),0))="已取消","已取消",INDEX(三跨两临近重点区段!$D:$D,MATCH(1,(MONTH(三跨两临近重点区段!$D:$D)=11)*(三跨两临近重点区段!$A:$A=D350)*(三跨两临近重点区段!$F:$F="现存区段"),0))),"")</f>
        <v/>
      </c>
      <c r="AD350" s="72" t="str">
        <f t="array" ref="AD350">IFERROR(IF(INDEX(三跨两临近重点区段!$F:$F,MATCH(1,(MONTH(三跨两临近重点区段!$D:$D)=11)*(三跨两临近重点区段!$A:$A=D350),0))="已取消","已取消",INDEX(三跨两临近重点区段!$E:$E,MATCH(1,(MONTH(三跨两临近重点区段!$D:$D)=11)*(三跨两临近重点区段!$A:$A=D350)*(三跨两临近重点区段!$F:$F="现存区段"),0))),"")</f>
        <v/>
      </c>
      <c r="AE350" s="284" t="str">
        <f t="array" ref="AE350">IFERROR(IF(INDEX(三跨两临近重点区段!$F:$F,MATCH(1,(MONTH(三跨两临近重点区段!$D:$D)=12)*(三跨两临近重点区段!$A:$A=D350),0))="已取消","已取消",INDEX(三跨两临近重点区段!$D:$D,MATCH(1,(MONTH(三跨两临近重点区段!$D:$D)=12)*(三跨两临近重点区段!$A:$A=D350)*(三跨两临近重点区段!$F:$F="现存区段"),0))),"")</f>
        <v/>
      </c>
      <c r="AF350" s="72" t="str">
        <f t="array" ref="AF350">IFERROR(IF(INDEX(三跨两临近重点区段!$F:$F,MATCH(1,(MONTH(三跨两临近重点区段!$D:$D)=12)*(三跨两临近重点区段!$A:$A=D350),0))="已取消","已取消",INDEX(三跨两临近重点区段!$E:$E,MATCH(1,(MONTH(三跨两临近重点区段!$D:$D)=12)*(三跨两临近重点区段!$A:$A=D350)*(三跨两临近重点区段!$F:$F="现存区段"),0))),"")</f>
        <v/>
      </c>
      <c r="AH350" t="e">
        <f t="array" ref="AH350">INDEX(三跨两临近重点区段!$G:$G,MATCH(D350,三跨两临近重点区段!$A:$A,0))</f>
        <v>#N/A</v>
      </c>
      <c r="AI350" t="e">
        <f>INDEX(三跨两临近重点区段!$J:$J,MATCH(D350,三跨两临近重点区段!$A:$A,0))</f>
        <v>#N/A</v>
      </c>
    </row>
    <row r="351" ht="14.25" spans="1:35">
      <c r="A351" s="263" t="s">
        <v>363</v>
      </c>
      <c r="B351" s="264" t="s">
        <v>2144</v>
      </c>
      <c r="C351" s="263" t="s">
        <v>2177</v>
      </c>
      <c r="D351" s="263" t="s">
        <v>2676</v>
      </c>
      <c r="E351" s="265" t="s">
        <v>2142</v>
      </c>
      <c r="F351" s="264" t="s">
        <v>125</v>
      </c>
      <c r="G351" s="263" t="s">
        <v>2143</v>
      </c>
      <c r="H351" s="263" t="s">
        <v>543</v>
      </c>
      <c r="I351" s="288"/>
      <c r="J351" s="196"/>
      <c r="K351" s="196"/>
      <c r="L351" s="196"/>
      <c r="M351" s="270"/>
      <c r="N351" s="270"/>
      <c r="O351" s="33"/>
      <c r="P351" s="107"/>
      <c r="Q351" s="279"/>
      <c r="R351" s="279"/>
      <c r="S351" s="278">
        <v>45456</v>
      </c>
      <c r="T351" s="279" t="s">
        <v>2117</v>
      </c>
      <c r="U351" s="268" t="str">
        <f t="array" ref="U351">IFERROR(IF(INDEX(三跨两临近重点区段!$F:$F,MATCH(1,(MONTH(三跨两临近重点区段!$D:$D)=7)*(三跨两临近重点区段!$A:$A=D351),0))="已取消","已取消",INDEX(三跨两临近重点区段!$D:$D,MATCH(1,(MONTH(三跨两临近重点区段!$D:$D)=7)*(三跨两临近重点区段!$A:$A=D351)*(三跨两临近重点区段!$F:$F="现存区段"),0))),"")</f>
        <v/>
      </c>
      <c r="V351" s="232" t="str">
        <f t="array" ref="V351">IFERROR(IF(INDEX(三跨两临近重点区段!$F:$F,MATCH(1,(MONTH(三跨两临近重点区段!$D:$D)=7)*(三跨两临近重点区段!$A:$A=D351),0))="已取消","已取消",INDEX(三跨两临近重点区段!$E:$E,MATCH(1,(MONTH(三跨两临近重点区段!$D:$D)=7)*(三跨两临近重点区段!$A:$A=D351)*(三跨两临近重点区段!$F:$F="现存区段"),0))),"")</f>
        <v/>
      </c>
      <c r="W351" s="268" t="str">
        <f t="array" ref="W351">IFERROR(IF(INDEX(三跨两临近重点区段!$F:$F,MATCH(1,(MONTH(三跨两临近重点区段!$D:$D)=8)*(三跨两临近重点区段!$A:$A=D351),0))="已取消","已取消",INDEX(三跨两临近重点区段!$D:$D,MATCH(1,(MONTH(三跨两临近重点区段!$D:$D)=8)*(三跨两临近重点区段!$A:$A=D351)*(三跨两临近重点区段!$F:$F="现存区段"),0))),"")</f>
        <v/>
      </c>
      <c r="X351" s="232" t="str">
        <f t="array" ref="X351">IFERROR(IF(INDEX(三跨两临近重点区段!$F:$F,MATCH(1,(MONTH(三跨两临近重点区段!$D:$D)=8)*(三跨两临近重点区段!$A:$A=D351),0))="已取消","已取消",INDEX(三跨两临近重点区段!$E:$E,MATCH(1,(MONTH(三跨两临近重点区段!$D:$D)=8)*(三跨两临近重点区段!$A:$A=D351)*(三跨两临近重点区段!$F:$F="现存区段"),0))),"")</f>
        <v/>
      </c>
      <c r="Y351" s="268" t="str">
        <f t="array" ref="Y351">IFERROR(IF(INDEX(三跨两临近重点区段!$F:$F,MATCH(1,(MONTH(三跨两临近重点区段!$D:$D)=9)*(三跨两临近重点区段!$A:$A=D351),0))="已取消","已取消",INDEX(三跨两临近重点区段!$D:$D,MATCH(1,(MONTH(三跨两临近重点区段!$D:$D)=9)*(三跨两临近重点区段!$A:$A=D351)*(三跨两临近重点区段!$F:$F="现存区段"),0))),"")</f>
        <v/>
      </c>
      <c r="Z351" s="232" t="str">
        <f t="array" ref="Z351">IFERROR(IF(INDEX(三跨两临近重点区段!$F:$F,MATCH(1,(MONTH(三跨两临近重点区段!$D:$D)=9)*(三跨两临近重点区段!$A:$A=D351),0))="已取消","已取消",INDEX(三跨两临近重点区段!$E:$E,MATCH(1,(MONTH(三跨两临近重点区段!$D:$D)=9)*(三跨两临近重点区段!$A:$A=D351)*(三跨两临近重点区段!$F:$F="现存区段"),0))),"")</f>
        <v/>
      </c>
      <c r="AA351" s="268" t="str">
        <f t="array" ref="AA351">IFERROR(IF(INDEX(三跨两临近重点区段!$F:$F,MATCH(1,(MONTH(三跨两临近重点区段!$D:$D)=10)*(三跨两临近重点区段!$A:$A=D351),0))="已取消","已取消",INDEX(三跨两临近重点区段!$D:$D,MATCH(1,(MONTH(三跨两临近重点区段!$D:$D)=10)*(三跨两临近重点区段!$A:$A=D351)*(三跨两临近重点区段!$F:$F="现存区段"),0))),"")</f>
        <v/>
      </c>
      <c r="AB351" s="72" t="str">
        <f t="array" ref="AB351">IFERROR(IF(INDEX(三跨两临近重点区段!$F:$F,MATCH(1,(MONTH(三跨两临近重点区段!$D:$D)=10)*(三跨两临近重点区段!$A:$A=D351),0))="已取消","已取消",INDEX(三跨两临近重点区段!$E:$E,MATCH(1,(MONTH(三跨两临近重点区段!$D:$D)=10)*(三跨两临近重点区段!$A:$A=D351)*(三跨两临近重点区段!$F:$F="现存区段"),0))),"")</f>
        <v/>
      </c>
      <c r="AC351" s="284" t="str">
        <f t="array" ref="AC351">IFERROR(IF(INDEX(三跨两临近重点区段!$F:$F,MATCH(1,(MONTH(三跨两临近重点区段!$D:$D)=11)*(三跨两临近重点区段!$A:$A=D351),0))="已取消","已取消",INDEX(三跨两临近重点区段!$D:$D,MATCH(1,(MONTH(三跨两临近重点区段!$D:$D)=11)*(三跨两临近重点区段!$A:$A=D351)*(三跨两临近重点区段!$F:$F="现存区段"),0))),"")</f>
        <v/>
      </c>
      <c r="AD351" s="72" t="str">
        <f t="array" ref="AD351">IFERROR(IF(INDEX(三跨两临近重点区段!$F:$F,MATCH(1,(MONTH(三跨两临近重点区段!$D:$D)=11)*(三跨两临近重点区段!$A:$A=D351),0))="已取消","已取消",INDEX(三跨两临近重点区段!$E:$E,MATCH(1,(MONTH(三跨两临近重点区段!$D:$D)=11)*(三跨两临近重点区段!$A:$A=D351)*(三跨两临近重点区段!$F:$F="现存区段"),0))),"")</f>
        <v/>
      </c>
      <c r="AE351" s="284" t="str">
        <f t="array" ref="AE351">IFERROR(IF(INDEX(三跨两临近重点区段!$F:$F,MATCH(1,(MONTH(三跨两临近重点区段!$D:$D)=12)*(三跨两临近重点区段!$A:$A=D351),0))="已取消","已取消",INDEX(三跨两临近重点区段!$D:$D,MATCH(1,(MONTH(三跨两临近重点区段!$D:$D)=12)*(三跨两临近重点区段!$A:$A=D351)*(三跨两临近重点区段!$F:$F="现存区段"),0))),"")</f>
        <v/>
      </c>
      <c r="AF351" s="72" t="str">
        <f t="array" ref="AF351">IFERROR(IF(INDEX(三跨两临近重点区段!$F:$F,MATCH(1,(MONTH(三跨两临近重点区段!$D:$D)=12)*(三跨两临近重点区段!$A:$A=D351),0))="已取消","已取消",INDEX(三跨两临近重点区段!$E:$E,MATCH(1,(MONTH(三跨两临近重点区段!$D:$D)=12)*(三跨两临近重点区段!$A:$A=D351)*(三跨两临近重点区段!$F:$F="现存区段"),0))),"")</f>
        <v/>
      </c>
      <c r="AH351" t="e">
        <f t="array" ref="AH351">INDEX(三跨两临近重点区段!$G:$G,MATCH(D351,三跨两临近重点区段!$A:$A,0))</f>
        <v>#N/A</v>
      </c>
      <c r="AI351" t="e">
        <f>INDEX(三跨两临近重点区段!$J:$J,MATCH(D351,三跨两临近重点区段!$A:$A,0))</f>
        <v>#N/A</v>
      </c>
    </row>
    <row r="352" ht="14.25" spans="1:35">
      <c r="A352" s="263" t="s">
        <v>363</v>
      </c>
      <c r="B352" s="264" t="s">
        <v>2144</v>
      </c>
      <c r="C352" s="263" t="s">
        <v>2113</v>
      </c>
      <c r="D352" s="263" t="s">
        <v>2677</v>
      </c>
      <c r="E352" s="265" t="s">
        <v>2142</v>
      </c>
      <c r="F352" s="264" t="s">
        <v>125</v>
      </c>
      <c r="G352" s="263" t="s">
        <v>2143</v>
      </c>
      <c r="H352" s="263" t="s">
        <v>543</v>
      </c>
      <c r="I352" s="288"/>
      <c r="J352" s="196"/>
      <c r="K352" s="196"/>
      <c r="L352" s="196"/>
      <c r="M352" s="270"/>
      <c r="N352" s="270"/>
      <c r="O352" s="33"/>
      <c r="P352" s="107"/>
      <c r="Q352" s="279"/>
      <c r="R352" s="279"/>
      <c r="S352" s="278">
        <v>45456</v>
      </c>
      <c r="T352" s="279" t="s">
        <v>2117</v>
      </c>
      <c r="U352" s="268" t="str">
        <f t="array" ref="U352">IFERROR(IF(INDEX(三跨两临近重点区段!$F:$F,MATCH(1,(MONTH(三跨两临近重点区段!$D:$D)=7)*(三跨两临近重点区段!$A:$A=D352),0))="已取消","已取消",INDEX(三跨两临近重点区段!$D:$D,MATCH(1,(MONTH(三跨两临近重点区段!$D:$D)=7)*(三跨两临近重点区段!$A:$A=D352)*(三跨两临近重点区段!$F:$F="现存区段"),0))),"")</f>
        <v/>
      </c>
      <c r="V352" s="232" t="str">
        <f t="array" ref="V352">IFERROR(IF(INDEX(三跨两临近重点区段!$F:$F,MATCH(1,(MONTH(三跨两临近重点区段!$D:$D)=7)*(三跨两临近重点区段!$A:$A=D352),0))="已取消","已取消",INDEX(三跨两临近重点区段!$E:$E,MATCH(1,(MONTH(三跨两临近重点区段!$D:$D)=7)*(三跨两临近重点区段!$A:$A=D352)*(三跨两临近重点区段!$F:$F="现存区段"),0))),"")</f>
        <v/>
      </c>
      <c r="W352" s="268" t="str">
        <f t="array" ref="W352">IFERROR(IF(INDEX(三跨两临近重点区段!$F:$F,MATCH(1,(MONTH(三跨两临近重点区段!$D:$D)=8)*(三跨两临近重点区段!$A:$A=D352),0))="已取消","已取消",INDEX(三跨两临近重点区段!$D:$D,MATCH(1,(MONTH(三跨两临近重点区段!$D:$D)=8)*(三跨两临近重点区段!$A:$A=D352)*(三跨两临近重点区段!$F:$F="现存区段"),0))),"")</f>
        <v/>
      </c>
      <c r="X352" s="232" t="str">
        <f t="array" ref="X352">IFERROR(IF(INDEX(三跨两临近重点区段!$F:$F,MATCH(1,(MONTH(三跨两临近重点区段!$D:$D)=8)*(三跨两临近重点区段!$A:$A=D352),0))="已取消","已取消",INDEX(三跨两临近重点区段!$E:$E,MATCH(1,(MONTH(三跨两临近重点区段!$D:$D)=8)*(三跨两临近重点区段!$A:$A=D352)*(三跨两临近重点区段!$F:$F="现存区段"),0))),"")</f>
        <v/>
      </c>
      <c r="Y352" s="268" t="str">
        <f t="array" ref="Y352">IFERROR(IF(INDEX(三跨两临近重点区段!$F:$F,MATCH(1,(MONTH(三跨两临近重点区段!$D:$D)=9)*(三跨两临近重点区段!$A:$A=D352),0))="已取消","已取消",INDEX(三跨两临近重点区段!$D:$D,MATCH(1,(MONTH(三跨两临近重点区段!$D:$D)=9)*(三跨两临近重点区段!$A:$A=D352)*(三跨两临近重点区段!$F:$F="现存区段"),0))),"")</f>
        <v/>
      </c>
      <c r="Z352" s="232" t="str">
        <f t="array" ref="Z352">IFERROR(IF(INDEX(三跨两临近重点区段!$F:$F,MATCH(1,(MONTH(三跨两临近重点区段!$D:$D)=9)*(三跨两临近重点区段!$A:$A=D352),0))="已取消","已取消",INDEX(三跨两临近重点区段!$E:$E,MATCH(1,(MONTH(三跨两临近重点区段!$D:$D)=9)*(三跨两临近重点区段!$A:$A=D352)*(三跨两临近重点区段!$F:$F="现存区段"),0))),"")</f>
        <v/>
      </c>
      <c r="AA352" s="268" t="str">
        <f t="array" ref="AA352">IFERROR(IF(INDEX(三跨两临近重点区段!$F:$F,MATCH(1,(MONTH(三跨两临近重点区段!$D:$D)=10)*(三跨两临近重点区段!$A:$A=D352),0))="已取消","已取消",INDEX(三跨两临近重点区段!$D:$D,MATCH(1,(MONTH(三跨两临近重点区段!$D:$D)=10)*(三跨两临近重点区段!$A:$A=D352)*(三跨两临近重点区段!$F:$F="现存区段"),0))),"")</f>
        <v/>
      </c>
      <c r="AB352" s="72" t="str">
        <f t="array" ref="AB352">IFERROR(IF(INDEX(三跨两临近重点区段!$F:$F,MATCH(1,(MONTH(三跨两临近重点区段!$D:$D)=10)*(三跨两临近重点区段!$A:$A=D352),0))="已取消","已取消",INDEX(三跨两临近重点区段!$E:$E,MATCH(1,(MONTH(三跨两临近重点区段!$D:$D)=10)*(三跨两临近重点区段!$A:$A=D352)*(三跨两临近重点区段!$F:$F="现存区段"),0))),"")</f>
        <v/>
      </c>
      <c r="AC352" s="284" t="str">
        <f t="array" ref="AC352">IFERROR(IF(INDEX(三跨两临近重点区段!$F:$F,MATCH(1,(MONTH(三跨两临近重点区段!$D:$D)=11)*(三跨两临近重点区段!$A:$A=D352),0))="已取消","已取消",INDEX(三跨两临近重点区段!$D:$D,MATCH(1,(MONTH(三跨两临近重点区段!$D:$D)=11)*(三跨两临近重点区段!$A:$A=D352)*(三跨两临近重点区段!$F:$F="现存区段"),0))),"")</f>
        <v/>
      </c>
      <c r="AD352" s="72" t="str">
        <f t="array" ref="AD352">IFERROR(IF(INDEX(三跨两临近重点区段!$F:$F,MATCH(1,(MONTH(三跨两临近重点区段!$D:$D)=11)*(三跨两临近重点区段!$A:$A=D352),0))="已取消","已取消",INDEX(三跨两临近重点区段!$E:$E,MATCH(1,(MONTH(三跨两临近重点区段!$D:$D)=11)*(三跨两临近重点区段!$A:$A=D352)*(三跨两临近重点区段!$F:$F="现存区段"),0))),"")</f>
        <v/>
      </c>
      <c r="AE352" s="284" t="str">
        <f t="array" ref="AE352">IFERROR(IF(INDEX(三跨两临近重点区段!$F:$F,MATCH(1,(MONTH(三跨两临近重点区段!$D:$D)=12)*(三跨两临近重点区段!$A:$A=D352),0))="已取消","已取消",INDEX(三跨两临近重点区段!$D:$D,MATCH(1,(MONTH(三跨两临近重点区段!$D:$D)=12)*(三跨两临近重点区段!$A:$A=D352)*(三跨两临近重点区段!$F:$F="现存区段"),0))),"")</f>
        <v/>
      </c>
      <c r="AF352" s="72" t="str">
        <f t="array" ref="AF352">IFERROR(IF(INDEX(三跨两临近重点区段!$F:$F,MATCH(1,(MONTH(三跨两临近重点区段!$D:$D)=12)*(三跨两临近重点区段!$A:$A=D352),0))="已取消","已取消",INDEX(三跨两临近重点区段!$E:$E,MATCH(1,(MONTH(三跨两临近重点区段!$D:$D)=12)*(三跨两临近重点区段!$A:$A=D352)*(三跨两临近重点区段!$F:$F="现存区段"),0))),"")</f>
        <v/>
      </c>
      <c r="AH352" t="e">
        <f t="array" ref="AH352">INDEX(三跨两临近重点区段!$G:$G,MATCH(D352,三跨两临近重点区段!$A:$A,0))</f>
        <v>#N/A</v>
      </c>
      <c r="AI352" t="e">
        <f>INDEX(三跨两临近重点区段!$J:$J,MATCH(D352,三跨两临近重点区段!$A:$A,0))</f>
        <v>#N/A</v>
      </c>
    </row>
    <row r="353" ht="14.25" spans="1:35">
      <c r="A353" s="263" t="s">
        <v>363</v>
      </c>
      <c r="B353" s="264" t="s">
        <v>2144</v>
      </c>
      <c r="C353" s="263" t="s">
        <v>2678</v>
      </c>
      <c r="D353" s="263" t="s">
        <v>2679</v>
      </c>
      <c r="E353" s="265" t="s">
        <v>2142</v>
      </c>
      <c r="F353" s="264" t="s">
        <v>125</v>
      </c>
      <c r="G353" s="263" t="s">
        <v>2143</v>
      </c>
      <c r="H353" s="263" t="s">
        <v>543</v>
      </c>
      <c r="I353" s="288"/>
      <c r="J353" s="196"/>
      <c r="K353" s="196"/>
      <c r="L353" s="196"/>
      <c r="M353" s="270"/>
      <c r="N353" s="270"/>
      <c r="O353" s="33"/>
      <c r="P353" s="107"/>
      <c r="Q353" s="279"/>
      <c r="R353" s="279"/>
      <c r="S353" s="278">
        <v>45456</v>
      </c>
      <c r="T353" s="279" t="s">
        <v>2117</v>
      </c>
      <c r="U353" s="268" t="str">
        <f t="array" ref="U353">IFERROR(IF(INDEX(三跨两临近重点区段!$F:$F,MATCH(1,(MONTH(三跨两临近重点区段!$D:$D)=7)*(三跨两临近重点区段!$A:$A=D353),0))="已取消","已取消",INDEX(三跨两临近重点区段!$D:$D,MATCH(1,(MONTH(三跨两临近重点区段!$D:$D)=7)*(三跨两临近重点区段!$A:$A=D353)*(三跨两临近重点区段!$F:$F="现存区段"),0))),"")</f>
        <v/>
      </c>
      <c r="V353" s="232" t="str">
        <f t="array" ref="V353">IFERROR(IF(INDEX(三跨两临近重点区段!$F:$F,MATCH(1,(MONTH(三跨两临近重点区段!$D:$D)=7)*(三跨两临近重点区段!$A:$A=D353),0))="已取消","已取消",INDEX(三跨两临近重点区段!$E:$E,MATCH(1,(MONTH(三跨两临近重点区段!$D:$D)=7)*(三跨两临近重点区段!$A:$A=D353)*(三跨两临近重点区段!$F:$F="现存区段"),0))),"")</f>
        <v/>
      </c>
      <c r="W353" s="268" t="str">
        <f t="array" ref="W353">IFERROR(IF(INDEX(三跨两临近重点区段!$F:$F,MATCH(1,(MONTH(三跨两临近重点区段!$D:$D)=8)*(三跨两临近重点区段!$A:$A=D353),0))="已取消","已取消",INDEX(三跨两临近重点区段!$D:$D,MATCH(1,(MONTH(三跨两临近重点区段!$D:$D)=8)*(三跨两临近重点区段!$A:$A=D353)*(三跨两临近重点区段!$F:$F="现存区段"),0))),"")</f>
        <v/>
      </c>
      <c r="X353" s="232" t="str">
        <f t="array" ref="X353">IFERROR(IF(INDEX(三跨两临近重点区段!$F:$F,MATCH(1,(MONTH(三跨两临近重点区段!$D:$D)=8)*(三跨两临近重点区段!$A:$A=D353),0))="已取消","已取消",INDEX(三跨两临近重点区段!$E:$E,MATCH(1,(MONTH(三跨两临近重点区段!$D:$D)=8)*(三跨两临近重点区段!$A:$A=D353)*(三跨两临近重点区段!$F:$F="现存区段"),0))),"")</f>
        <v/>
      </c>
      <c r="Y353" s="268" t="str">
        <f t="array" ref="Y353">IFERROR(IF(INDEX(三跨两临近重点区段!$F:$F,MATCH(1,(MONTH(三跨两临近重点区段!$D:$D)=9)*(三跨两临近重点区段!$A:$A=D353),0))="已取消","已取消",INDEX(三跨两临近重点区段!$D:$D,MATCH(1,(MONTH(三跨两临近重点区段!$D:$D)=9)*(三跨两临近重点区段!$A:$A=D353)*(三跨两临近重点区段!$F:$F="现存区段"),0))),"")</f>
        <v/>
      </c>
      <c r="Z353" s="232" t="str">
        <f t="array" ref="Z353">IFERROR(IF(INDEX(三跨两临近重点区段!$F:$F,MATCH(1,(MONTH(三跨两临近重点区段!$D:$D)=9)*(三跨两临近重点区段!$A:$A=D353),0))="已取消","已取消",INDEX(三跨两临近重点区段!$E:$E,MATCH(1,(MONTH(三跨两临近重点区段!$D:$D)=9)*(三跨两临近重点区段!$A:$A=D353)*(三跨两临近重点区段!$F:$F="现存区段"),0))),"")</f>
        <v/>
      </c>
      <c r="AA353" s="268" t="str">
        <f t="array" ref="AA353">IFERROR(IF(INDEX(三跨两临近重点区段!$F:$F,MATCH(1,(MONTH(三跨两临近重点区段!$D:$D)=10)*(三跨两临近重点区段!$A:$A=D353),0))="已取消","已取消",INDEX(三跨两临近重点区段!$D:$D,MATCH(1,(MONTH(三跨两临近重点区段!$D:$D)=10)*(三跨两临近重点区段!$A:$A=D353)*(三跨两临近重点区段!$F:$F="现存区段"),0))),"")</f>
        <v/>
      </c>
      <c r="AB353" s="72" t="str">
        <f t="array" ref="AB353">IFERROR(IF(INDEX(三跨两临近重点区段!$F:$F,MATCH(1,(MONTH(三跨两临近重点区段!$D:$D)=10)*(三跨两临近重点区段!$A:$A=D353),0))="已取消","已取消",INDEX(三跨两临近重点区段!$E:$E,MATCH(1,(MONTH(三跨两临近重点区段!$D:$D)=10)*(三跨两临近重点区段!$A:$A=D353)*(三跨两临近重点区段!$F:$F="现存区段"),0))),"")</f>
        <v/>
      </c>
      <c r="AC353" s="284" t="str">
        <f t="array" ref="AC353">IFERROR(IF(INDEX(三跨两临近重点区段!$F:$F,MATCH(1,(MONTH(三跨两临近重点区段!$D:$D)=11)*(三跨两临近重点区段!$A:$A=D353),0))="已取消","已取消",INDEX(三跨两临近重点区段!$D:$D,MATCH(1,(MONTH(三跨两临近重点区段!$D:$D)=11)*(三跨两临近重点区段!$A:$A=D353)*(三跨两临近重点区段!$F:$F="现存区段"),0))),"")</f>
        <v/>
      </c>
      <c r="AD353" s="72" t="str">
        <f t="array" ref="AD353">IFERROR(IF(INDEX(三跨两临近重点区段!$F:$F,MATCH(1,(MONTH(三跨两临近重点区段!$D:$D)=11)*(三跨两临近重点区段!$A:$A=D353),0))="已取消","已取消",INDEX(三跨两临近重点区段!$E:$E,MATCH(1,(MONTH(三跨两临近重点区段!$D:$D)=11)*(三跨两临近重点区段!$A:$A=D353)*(三跨两临近重点区段!$F:$F="现存区段"),0))),"")</f>
        <v/>
      </c>
      <c r="AE353" s="284" t="str">
        <f t="array" ref="AE353">IFERROR(IF(INDEX(三跨两临近重点区段!$F:$F,MATCH(1,(MONTH(三跨两临近重点区段!$D:$D)=12)*(三跨两临近重点区段!$A:$A=D353),0))="已取消","已取消",INDEX(三跨两临近重点区段!$D:$D,MATCH(1,(MONTH(三跨两临近重点区段!$D:$D)=12)*(三跨两临近重点区段!$A:$A=D353)*(三跨两临近重点区段!$F:$F="现存区段"),0))),"")</f>
        <v/>
      </c>
      <c r="AF353" s="72" t="str">
        <f t="array" ref="AF353">IFERROR(IF(INDEX(三跨两临近重点区段!$F:$F,MATCH(1,(MONTH(三跨两临近重点区段!$D:$D)=12)*(三跨两临近重点区段!$A:$A=D353),0))="已取消","已取消",INDEX(三跨两临近重点区段!$E:$E,MATCH(1,(MONTH(三跨两临近重点区段!$D:$D)=12)*(三跨两临近重点区段!$A:$A=D353)*(三跨两临近重点区段!$F:$F="现存区段"),0))),"")</f>
        <v/>
      </c>
      <c r="AH353" t="e">
        <f t="array" ref="AH353">INDEX(三跨两临近重点区段!$G:$G,MATCH(D353,三跨两临近重点区段!$A:$A,0))</f>
        <v>#N/A</v>
      </c>
      <c r="AI353" t="e">
        <f>INDEX(三跨两临近重点区段!$J:$J,MATCH(D353,三跨两临近重点区段!$A:$A,0))</f>
        <v>#N/A</v>
      </c>
    </row>
    <row r="354" ht="14.25" spans="1:35">
      <c r="A354" s="263" t="s">
        <v>363</v>
      </c>
      <c r="B354" s="264" t="s">
        <v>2139</v>
      </c>
      <c r="C354" s="263" t="s">
        <v>2656</v>
      </c>
      <c r="D354" s="263" t="s">
        <v>2680</v>
      </c>
      <c r="E354" s="265" t="s">
        <v>2142</v>
      </c>
      <c r="F354" s="264" t="s">
        <v>125</v>
      </c>
      <c r="G354" s="263" t="s">
        <v>2143</v>
      </c>
      <c r="H354" s="263" t="s">
        <v>543</v>
      </c>
      <c r="I354" s="288"/>
      <c r="J354" s="196"/>
      <c r="K354" s="196"/>
      <c r="L354" s="196"/>
      <c r="M354" s="270"/>
      <c r="N354" s="270"/>
      <c r="O354" s="33"/>
      <c r="P354" s="107"/>
      <c r="Q354" s="279"/>
      <c r="R354" s="279"/>
      <c r="S354" s="278">
        <v>45456</v>
      </c>
      <c r="T354" s="279" t="s">
        <v>2117</v>
      </c>
      <c r="U354" s="268" t="str">
        <f t="array" ref="U354">IFERROR(IF(INDEX(三跨两临近重点区段!$F:$F,MATCH(1,(MONTH(三跨两临近重点区段!$D:$D)=7)*(三跨两临近重点区段!$A:$A=D354),0))="已取消","已取消",INDEX(三跨两临近重点区段!$D:$D,MATCH(1,(MONTH(三跨两临近重点区段!$D:$D)=7)*(三跨两临近重点区段!$A:$A=D354)*(三跨两临近重点区段!$F:$F="现存区段"),0))),"")</f>
        <v/>
      </c>
      <c r="V354" s="232" t="str">
        <f t="array" ref="V354">IFERROR(IF(INDEX(三跨两临近重点区段!$F:$F,MATCH(1,(MONTH(三跨两临近重点区段!$D:$D)=7)*(三跨两临近重点区段!$A:$A=D354),0))="已取消","已取消",INDEX(三跨两临近重点区段!$E:$E,MATCH(1,(MONTH(三跨两临近重点区段!$D:$D)=7)*(三跨两临近重点区段!$A:$A=D354)*(三跨两临近重点区段!$F:$F="现存区段"),0))),"")</f>
        <v/>
      </c>
      <c r="W354" s="268" t="str">
        <f t="array" ref="W354">IFERROR(IF(INDEX(三跨两临近重点区段!$F:$F,MATCH(1,(MONTH(三跨两临近重点区段!$D:$D)=8)*(三跨两临近重点区段!$A:$A=D354),0))="已取消","已取消",INDEX(三跨两临近重点区段!$D:$D,MATCH(1,(MONTH(三跨两临近重点区段!$D:$D)=8)*(三跨两临近重点区段!$A:$A=D354)*(三跨两临近重点区段!$F:$F="现存区段"),0))),"")</f>
        <v/>
      </c>
      <c r="X354" s="232" t="str">
        <f t="array" ref="X354">IFERROR(IF(INDEX(三跨两临近重点区段!$F:$F,MATCH(1,(MONTH(三跨两临近重点区段!$D:$D)=8)*(三跨两临近重点区段!$A:$A=D354),0))="已取消","已取消",INDEX(三跨两临近重点区段!$E:$E,MATCH(1,(MONTH(三跨两临近重点区段!$D:$D)=8)*(三跨两临近重点区段!$A:$A=D354)*(三跨两临近重点区段!$F:$F="现存区段"),0))),"")</f>
        <v/>
      </c>
      <c r="Y354" s="268" t="str">
        <f t="array" ref="Y354">IFERROR(IF(INDEX(三跨两临近重点区段!$F:$F,MATCH(1,(MONTH(三跨两临近重点区段!$D:$D)=9)*(三跨两临近重点区段!$A:$A=D354),0))="已取消","已取消",INDEX(三跨两临近重点区段!$D:$D,MATCH(1,(MONTH(三跨两临近重点区段!$D:$D)=9)*(三跨两临近重点区段!$A:$A=D354)*(三跨两临近重点区段!$F:$F="现存区段"),0))),"")</f>
        <v/>
      </c>
      <c r="Z354" s="232" t="str">
        <f t="array" ref="Z354">IFERROR(IF(INDEX(三跨两临近重点区段!$F:$F,MATCH(1,(MONTH(三跨两临近重点区段!$D:$D)=9)*(三跨两临近重点区段!$A:$A=D354),0))="已取消","已取消",INDEX(三跨两临近重点区段!$E:$E,MATCH(1,(MONTH(三跨两临近重点区段!$D:$D)=9)*(三跨两临近重点区段!$A:$A=D354)*(三跨两临近重点区段!$F:$F="现存区段"),0))),"")</f>
        <v/>
      </c>
      <c r="AA354" s="268" t="str">
        <f t="array" ref="AA354">IFERROR(IF(INDEX(三跨两临近重点区段!$F:$F,MATCH(1,(MONTH(三跨两临近重点区段!$D:$D)=10)*(三跨两临近重点区段!$A:$A=D354),0))="已取消","已取消",INDEX(三跨两临近重点区段!$D:$D,MATCH(1,(MONTH(三跨两临近重点区段!$D:$D)=10)*(三跨两临近重点区段!$A:$A=D354)*(三跨两临近重点区段!$F:$F="现存区段"),0))),"")</f>
        <v/>
      </c>
      <c r="AB354" s="72" t="str">
        <f t="array" ref="AB354">IFERROR(IF(INDEX(三跨两临近重点区段!$F:$F,MATCH(1,(MONTH(三跨两临近重点区段!$D:$D)=10)*(三跨两临近重点区段!$A:$A=D354),0))="已取消","已取消",INDEX(三跨两临近重点区段!$E:$E,MATCH(1,(MONTH(三跨两临近重点区段!$D:$D)=10)*(三跨两临近重点区段!$A:$A=D354)*(三跨两临近重点区段!$F:$F="现存区段"),0))),"")</f>
        <v/>
      </c>
      <c r="AC354" s="284" t="str">
        <f t="array" ref="AC354">IFERROR(IF(INDEX(三跨两临近重点区段!$F:$F,MATCH(1,(MONTH(三跨两临近重点区段!$D:$D)=11)*(三跨两临近重点区段!$A:$A=D354),0))="已取消","已取消",INDEX(三跨两临近重点区段!$D:$D,MATCH(1,(MONTH(三跨两临近重点区段!$D:$D)=11)*(三跨两临近重点区段!$A:$A=D354)*(三跨两临近重点区段!$F:$F="现存区段"),0))),"")</f>
        <v/>
      </c>
      <c r="AD354" s="72" t="str">
        <f t="array" ref="AD354">IFERROR(IF(INDEX(三跨两临近重点区段!$F:$F,MATCH(1,(MONTH(三跨两临近重点区段!$D:$D)=11)*(三跨两临近重点区段!$A:$A=D354),0))="已取消","已取消",INDEX(三跨两临近重点区段!$E:$E,MATCH(1,(MONTH(三跨两临近重点区段!$D:$D)=11)*(三跨两临近重点区段!$A:$A=D354)*(三跨两临近重点区段!$F:$F="现存区段"),0))),"")</f>
        <v/>
      </c>
      <c r="AE354" s="284" t="str">
        <f t="array" ref="AE354">IFERROR(IF(INDEX(三跨两临近重点区段!$F:$F,MATCH(1,(MONTH(三跨两临近重点区段!$D:$D)=12)*(三跨两临近重点区段!$A:$A=D354),0))="已取消","已取消",INDEX(三跨两临近重点区段!$D:$D,MATCH(1,(MONTH(三跨两临近重点区段!$D:$D)=12)*(三跨两临近重点区段!$A:$A=D354)*(三跨两临近重点区段!$F:$F="现存区段"),0))),"")</f>
        <v/>
      </c>
      <c r="AF354" s="72" t="str">
        <f t="array" ref="AF354">IFERROR(IF(INDEX(三跨两临近重点区段!$F:$F,MATCH(1,(MONTH(三跨两临近重点区段!$D:$D)=12)*(三跨两临近重点区段!$A:$A=D354),0))="已取消","已取消",INDEX(三跨两临近重点区段!$E:$E,MATCH(1,(MONTH(三跨两临近重点区段!$D:$D)=12)*(三跨两临近重点区段!$A:$A=D354)*(三跨两临近重点区段!$F:$F="现存区段"),0))),"")</f>
        <v/>
      </c>
      <c r="AH354" t="e">
        <f t="array" ref="AH354">INDEX(三跨两临近重点区段!$G:$G,MATCH(D354,三跨两临近重点区段!$A:$A,0))</f>
        <v>#N/A</v>
      </c>
      <c r="AI354" t="e">
        <f>INDEX(三跨两临近重点区段!$J:$J,MATCH(D354,三跨两临近重点区段!$A:$A,0))</f>
        <v>#N/A</v>
      </c>
    </row>
    <row r="355" ht="14.25" spans="1:35">
      <c r="A355" s="263" t="s">
        <v>363</v>
      </c>
      <c r="B355" s="264" t="s">
        <v>2139</v>
      </c>
      <c r="C355" s="263" t="s">
        <v>2681</v>
      </c>
      <c r="D355" s="263" t="s">
        <v>2682</v>
      </c>
      <c r="E355" s="265" t="s">
        <v>2142</v>
      </c>
      <c r="F355" s="264" t="s">
        <v>125</v>
      </c>
      <c r="G355" s="263" t="s">
        <v>2143</v>
      </c>
      <c r="H355" s="263" t="s">
        <v>543</v>
      </c>
      <c r="I355" s="288"/>
      <c r="J355" s="196"/>
      <c r="K355" s="196"/>
      <c r="L355" s="196"/>
      <c r="M355" s="270"/>
      <c r="N355" s="270"/>
      <c r="O355" s="33"/>
      <c r="P355" s="107"/>
      <c r="Q355" s="279"/>
      <c r="R355" s="279"/>
      <c r="S355" s="278">
        <v>45456</v>
      </c>
      <c r="T355" s="279" t="s">
        <v>2117</v>
      </c>
      <c r="U355" s="268" t="str">
        <f t="array" ref="U355">IFERROR(IF(INDEX(三跨两临近重点区段!$F:$F,MATCH(1,(MONTH(三跨两临近重点区段!$D:$D)=7)*(三跨两临近重点区段!$A:$A=D355),0))="已取消","已取消",INDEX(三跨两临近重点区段!$D:$D,MATCH(1,(MONTH(三跨两临近重点区段!$D:$D)=7)*(三跨两临近重点区段!$A:$A=D355)*(三跨两临近重点区段!$F:$F="现存区段"),0))),"")</f>
        <v/>
      </c>
      <c r="V355" s="232" t="str">
        <f t="array" ref="V355">IFERROR(IF(INDEX(三跨两临近重点区段!$F:$F,MATCH(1,(MONTH(三跨两临近重点区段!$D:$D)=7)*(三跨两临近重点区段!$A:$A=D355),0))="已取消","已取消",INDEX(三跨两临近重点区段!$E:$E,MATCH(1,(MONTH(三跨两临近重点区段!$D:$D)=7)*(三跨两临近重点区段!$A:$A=D355)*(三跨两临近重点区段!$F:$F="现存区段"),0))),"")</f>
        <v/>
      </c>
      <c r="W355" s="268" t="str">
        <f t="array" ref="W355">IFERROR(IF(INDEX(三跨两临近重点区段!$F:$F,MATCH(1,(MONTH(三跨两临近重点区段!$D:$D)=8)*(三跨两临近重点区段!$A:$A=D355),0))="已取消","已取消",INDEX(三跨两临近重点区段!$D:$D,MATCH(1,(MONTH(三跨两临近重点区段!$D:$D)=8)*(三跨两临近重点区段!$A:$A=D355)*(三跨两临近重点区段!$F:$F="现存区段"),0))),"")</f>
        <v/>
      </c>
      <c r="X355" s="232" t="str">
        <f t="array" ref="X355">IFERROR(IF(INDEX(三跨两临近重点区段!$F:$F,MATCH(1,(MONTH(三跨两临近重点区段!$D:$D)=8)*(三跨两临近重点区段!$A:$A=D355),0))="已取消","已取消",INDEX(三跨两临近重点区段!$E:$E,MATCH(1,(MONTH(三跨两临近重点区段!$D:$D)=8)*(三跨两临近重点区段!$A:$A=D355)*(三跨两临近重点区段!$F:$F="现存区段"),0))),"")</f>
        <v/>
      </c>
      <c r="Y355" s="268" t="str">
        <f t="array" ref="Y355">IFERROR(IF(INDEX(三跨两临近重点区段!$F:$F,MATCH(1,(MONTH(三跨两临近重点区段!$D:$D)=9)*(三跨两临近重点区段!$A:$A=D355),0))="已取消","已取消",INDEX(三跨两临近重点区段!$D:$D,MATCH(1,(MONTH(三跨两临近重点区段!$D:$D)=9)*(三跨两临近重点区段!$A:$A=D355)*(三跨两临近重点区段!$F:$F="现存区段"),0))),"")</f>
        <v/>
      </c>
      <c r="Z355" s="232" t="str">
        <f t="array" ref="Z355">IFERROR(IF(INDEX(三跨两临近重点区段!$F:$F,MATCH(1,(MONTH(三跨两临近重点区段!$D:$D)=9)*(三跨两临近重点区段!$A:$A=D355),0))="已取消","已取消",INDEX(三跨两临近重点区段!$E:$E,MATCH(1,(MONTH(三跨两临近重点区段!$D:$D)=9)*(三跨两临近重点区段!$A:$A=D355)*(三跨两临近重点区段!$F:$F="现存区段"),0))),"")</f>
        <v/>
      </c>
      <c r="AA355" s="268" t="str">
        <f t="array" ref="AA355">IFERROR(IF(INDEX(三跨两临近重点区段!$F:$F,MATCH(1,(MONTH(三跨两临近重点区段!$D:$D)=10)*(三跨两临近重点区段!$A:$A=D355),0))="已取消","已取消",INDEX(三跨两临近重点区段!$D:$D,MATCH(1,(MONTH(三跨两临近重点区段!$D:$D)=10)*(三跨两临近重点区段!$A:$A=D355)*(三跨两临近重点区段!$F:$F="现存区段"),0))),"")</f>
        <v/>
      </c>
      <c r="AB355" s="72" t="str">
        <f t="array" ref="AB355">IFERROR(IF(INDEX(三跨两临近重点区段!$F:$F,MATCH(1,(MONTH(三跨两临近重点区段!$D:$D)=10)*(三跨两临近重点区段!$A:$A=D355),0))="已取消","已取消",INDEX(三跨两临近重点区段!$E:$E,MATCH(1,(MONTH(三跨两临近重点区段!$D:$D)=10)*(三跨两临近重点区段!$A:$A=D355)*(三跨两临近重点区段!$F:$F="现存区段"),0))),"")</f>
        <v/>
      </c>
      <c r="AC355" s="284" t="str">
        <f t="array" ref="AC355">IFERROR(IF(INDEX(三跨两临近重点区段!$F:$F,MATCH(1,(MONTH(三跨两临近重点区段!$D:$D)=11)*(三跨两临近重点区段!$A:$A=D355),0))="已取消","已取消",INDEX(三跨两临近重点区段!$D:$D,MATCH(1,(MONTH(三跨两临近重点区段!$D:$D)=11)*(三跨两临近重点区段!$A:$A=D355)*(三跨两临近重点区段!$F:$F="现存区段"),0))),"")</f>
        <v/>
      </c>
      <c r="AD355" s="72" t="str">
        <f t="array" ref="AD355">IFERROR(IF(INDEX(三跨两临近重点区段!$F:$F,MATCH(1,(MONTH(三跨两临近重点区段!$D:$D)=11)*(三跨两临近重点区段!$A:$A=D355),0))="已取消","已取消",INDEX(三跨两临近重点区段!$E:$E,MATCH(1,(MONTH(三跨两临近重点区段!$D:$D)=11)*(三跨两临近重点区段!$A:$A=D355)*(三跨两临近重点区段!$F:$F="现存区段"),0))),"")</f>
        <v/>
      </c>
      <c r="AE355" s="284" t="str">
        <f t="array" ref="AE355">IFERROR(IF(INDEX(三跨两临近重点区段!$F:$F,MATCH(1,(MONTH(三跨两临近重点区段!$D:$D)=12)*(三跨两临近重点区段!$A:$A=D355),0))="已取消","已取消",INDEX(三跨两临近重点区段!$D:$D,MATCH(1,(MONTH(三跨两临近重点区段!$D:$D)=12)*(三跨两临近重点区段!$A:$A=D355)*(三跨两临近重点区段!$F:$F="现存区段"),0))),"")</f>
        <v/>
      </c>
      <c r="AF355" s="72" t="str">
        <f t="array" ref="AF355">IFERROR(IF(INDEX(三跨两临近重点区段!$F:$F,MATCH(1,(MONTH(三跨两临近重点区段!$D:$D)=12)*(三跨两临近重点区段!$A:$A=D355),0))="已取消","已取消",INDEX(三跨两临近重点区段!$E:$E,MATCH(1,(MONTH(三跨两临近重点区段!$D:$D)=12)*(三跨两临近重点区段!$A:$A=D355)*(三跨两临近重点区段!$F:$F="现存区段"),0))),"")</f>
        <v/>
      </c>
      <c r="AH355" t="e">
        <f t="array" ref="AH355">INDEX(三跨两临近重点区段!$G:$G,MATCH(D355,三跨两临近重点区段!$A:$A,0))</f>
        <v>#N/A</v>
      </c>
      <c r="AI355" t="e">
        <f>INDEX(三跨两临近重点区段!$J:$J,MATCH(D355,三跨两临近重点区段!$A:$A,0))</f>
        <v>#N/A</v>
      </c>
    </row>
    <row r="356" ht="14.25" spans="1:35">
      <c r="A356" s="263" t="s">
        <v>363</v>
      </c>
      <c r="B356" s="264" t="s">
        <v>2144</v>
      </c>
      <c r="C356" s="263" t="s">
        <v>2681</v>
      </c>
      <c r="D356" s="263" t="s">
        <v>2683</v>
      </c>
      <c r="E356" s="265" t="s">
        <v>2142</v>
      </c>
      <c r="F356" s="264" t="s">
        <v>125</v>
      </c>
      <c r="G356" s="263" t="s">
        <v>2143</v>
      </c>
      <c r="H356" s="263" t="s">
        <v>543</v>
      </c>
      <c r="I356" s="288"/>
      <c r="J356" s="196"/>
      <c r="K356" s="196"/>
      <c r="L356" s="196"/>
      <c r="M356" s="270"/>
      <c r="N356" s="270"/>
      <c r="O356" s="33"/>
      <c r="P356" s="107"/>
      <c r="Q356" s="279"/>
      <c r="R356" s="279"/>
      <c r="S356" s="278">
        <v>45456</v>
      </c>
      <c r="T356" s="279" t="s">
        <v>2117</v>
      </c>
      <c r="U356" s="268" t="str">
        <f t="array" ref="U356">IFERROR(IF(INDEX(三跨两临近重点区段!$F:$F,MATCH(1,(MONTH(三跨两临近重点区段!$D:$D)=7)*(三跨两临近重点区段!$A:$A=D356),0))="已取消","已取消",INDEX(三跨两临近重点区段!$D:$D,MATCH(1,(MONTH(三跨两临近重点区段!$D:$D)=7)*(三跨两临近重点区段!$A:$A=D356)*(三跨两临近重点区段!$F:$F="现存区段"),0))),"")</f>
        <v/>
      </c>
      <c r="V356" s="232" t="str">
        <f t="array" ref="V356">IFERROR(IF(INDEX(三跨两临近重点区段!$F:$F,MATCH(1,(MONTH(三跨两临近重点区段!$D:$D)=7)*(三跨两临近重点区段!$A:$A=D356),0))="已取消","已取消",INDEX(三跨两临近重点区段!$E:$E,MATCH(1,(MONTH(三跨两临近重点区段!$D:$D)=7)*(三跨两临近重点区段!$A:$A=D356)*(三跨两临近重点区段!$F:$F="现存区段"),0))),"")</f>
        <v/>
      </c>
      <c r="W356" s="268" t="str">
        <f t="array" ref="W356">IFERROR(IF(INDEX(三跨两临近重点区段!$F:$F,MATCH(1,(MONTH(三跨两临近重点区段!$D:$D)=8)*(三跨两临近重点区段!$A:$A=D356),0))="已取消","已取消",INDEX(三跨两临近重点区段!$D:$D,MATCH(1,(MONTH(三跨两临近重点区段!$D:$D)=8)*(三跨两临近重点区段!$A:$A=D356)*(三跨两临近重点区段!$F:$F="现存区段"),0))),"")</f>
        <v/>
      </c>
      <c r="X356" s="232" t="str">
        <f t="array" ref="X356">IFERROR(IF(INDEX(三跨两临近重点区段!$F:$F,MATCH(1,(MONTH(三跨两临近重点区段!$D:$D)=8)*(三跨两临近重点区段!$A:$A=D356),0))="已取消","已取消",INDEX(三跨两临近重点区段!$E:$E,MATCH(1,(MONTH(三跨两临近重点区段!$D:$D)=8)*(三跨两临近重点区段!$A:$A=D356)*(三跨两临近重点区段!$F:$F="现存区段"),0))),"")</f>
        <v/>
      </c>
      <c r="Y356" s="268" t="str">
        <f t="array" ref="Y356">IFERROR(IF(INDEX(三跨两临近重点区段!$F:$F,MATCH(1,(MONTH(三跨两临近重点区段!$D:$D)=9)*(三跨两临近重点区段!$A:$A=D356),0))="已取消","已取消",INDEX(三跨两临近重点区段!$D:$D,MATCH(1,(MONTH(三跨两临近重点区段!$D:$D)=9)*(三跨两临近重点区段!$A:$A=D356)*(三跨两临近重点区段!$F:$F="现存区段"),0))),"")</f>
        <v/>
      </c>
      <c r="Z356" s="232" t="str">
        <f t="array" ref="Z356">IFERROR(IF(INDEX(三跨两临近重点区段!$F:$F,MATCH(1,(MONTH(三跨两临近重点区段!$D:$D)=9)*(三跨两临近重点区段!$A:$A=D356),0))="已取消","已取消",INDEX(三跨两临近重点区段!$E:$E,MATCH(1,(MONTH(三跨两临近重点区段!$D:$D)=9)*(三跨两临近重点区段!$A:$A=D356)*(三跨两临近重点区段!$F:$F="现存区段"),0))),"")</f>
        <v/>
      </c>
      <c r="AA356" s="268" t="str">
        <f t="array" ref="AA356">IFERROR(IF(INDEX(三跨两临近重点区段!$F:$F,MATCH(1,(MONTH(三跨两临近重点区段!$D:$D)=10)*(三跨两临近重点区段!$A:$A=D356),0))="已取消","已取消",INDEX(三跨两临近重点区段!$D:$D,MATCH(1,(MONTH(三跨两临近重点区段!$D:$D)=10)*(三跨两临近重点区段!$A:$A=D356)*(三跨两临近重点区段!$F:$F="现存区段"),0))),"")</f>
        <v/>
      </c>
      <c r="AB356" s="72" t="str">
        <f t="array" ref="AB356">IFERROR(IF(INDEX(三跨两临近重点区段!$F:$F,MATCH(1,(MONTH(三跨两临近重点区段!$D:$D)=10)*(三跨两临近重点区段!$A:$A=D356),0))="已取消","已取消",INDEX(三跨两临近重点区段!$E:$E,MATCH(1,(MONTH(三跨两临近重点区段!$D:$D)=10)*(三跨两临近重点区段!$A:$A=D356)*(三跨两临近重点区段!$F:$F="现存区段"),0))),"")</f>
        <v/>
      </c>
      <c r="AC356" s="284" t="str">
        <f t="array" ref="AC356">IFERROR(IF(INDEX(三跨两临近重点区段!$F:$F,MATCH(1,(MONTH(三跨两临近重点区段!$D:$D)=11)*(三跨两临近重点区段!$A:$A=D356),0))="已取消","已取消",INDEX(三跨两临近重点区段!$D:$D,MATCH(1,(MONTH(三跨两临近重点区段!$D:$D)=11)*(三跨两临近重点区段!$A:$A=D356)*(三跨两临近重点区段!$F:$F="现存区段"),0))),"")</f>
        <v/>
      </c>
      <c r="AD356" s="72" t="str">
        <f t="array" ref="AD356">IFERROR(IF(INDEX(三跨两临近重点区段!$F:$F,MATCH(1,(MONTH(三跨两临近重点区段!$D:$D)=11)*(三跨两临近重点区段!$A:$A=D356),0))="已取消","已取消",INDEX(三跨两临近重点区段!$E:$E,MATCH(1,(MONTH(三跨两临近重点区段!$D:$D)=11)*(三跨两临近重点区段!$A:$A=D356)*(三跨两临近重点区段!$F:$F="现存区段"),0))),"")</f>
        <v/>
      </c>
      <c r="AE356" s="284" t="str">
        <f t="array" ref="AE356">IFERROR(IF(INDEX(三跨两临近重点区段!$F:$F,MATCH(1,(MONTH(三跨两临近重点区段!$D:$D)=12)*(三跨两临近重点区段!$A:$A=D356),0))="已取消","已取消",INDEX(三跨两临近重点区段!$D:$D,MATCH(1,(MONTH(三跨两临近重点区段!$D:$D)=12)*(三跨两临近重点区段!$A:$A=D356)*(三跨两临近重点区段!$F:$F="现存区段"),0))),"")</f>
        <v/>
      </c>
      <c r="AF356" s="72" t="str">
        <f t="array" ref="AF356">IFERROR(IF(INDEX(三跨两临近重点区段!$F:$F,MATCH(1,(MONTH(三跨两临近重点区段!$D:$D)=12)*(三跨两临近重点区段!$A:$A=D356),0))="已取消","已取消",INDEX(三跨两临近重点区段!$E:$E,MATCH(1,(MONTH(三跨两临近重点区段!$D:$D)=12)*(三跨两临近重点区段!$A:$A=D356)*(三跨两临近重点区段!$F:$F="现存区段"),0))),"")</f>
        <v/>
      </c>
      <c r="AH356" t="e">
        <f t="array" ref="AH356">INDEX(三跨两临近重点区段!$G:$G,MATCH(D356,三跨两临近重点区段!$A:$A,0))</f>
        <v>#N/A</v>
      </c>
      <c r="AI356" t="e">
        <f>INDEX(三跨两临近重点区段!$J:$J,MATCH(D356,三跨两临近重点区段!$A:$A,0))</f>
        <v>#N/A</v>
      </c>
    </row>
    <row r="357" ht="14.25" spans="1:35">
      <c r="A357" s="263" t="s">
        <v>363</v>
      </c>
      <c r="B357" s="264" t="s">
        <v>2139</v>
      </c>
      <c r="C357" s="263" t="s">
        <v>2177</v>
      </c>
      <c r="D357" s="263" t="s">
        <v>2684</v>
      </c>
      <c r="E357" s="265" t="s">
        <v>2142</v>
      </c>
      <c r="F357" s="264" t="s">
        <v>125</v>
      </c>
      <c r="G357" s="263" t="s">
        <v>2143</v>
      </c>
      <c r="H357" s="263" t="s">
        <v>543</v>
      </c>
      <c r="I357" s="288"/>
      <c r="J357" s="196"/>
      <c r="K357" s="196"/>
      <c r="L357" s="196"/>
      <c r="M357" s="270"/>
      <c r="N357" s="270"/>
      <c r="O357" s="33"/>
      <c r="P357" s="107"/>
      <c r="Q357" s="279"/>
      <c r="R357" s="279"/>
      <c r="S357" s="278">
        <v>45456</v>
      </c>
      <c r="T357" s="279" t="s">
        <v>2117</v>
      </c>
      <c r="U357" s="268" t="str">
        <f t="array" ref="U357">IFERROR(IF(INDEX(三跨两临近重点区段!$F:$F,MATCH(1,(MONTH(三跨两临近重点区段!$D:$D)=7)*(三跨两临近重点区段!$A:$A=D357),0))="已取消","已取消",INDEX(三跨两临近重点区段!$D:$D,MATCH(1,(MONTH(三跨两临近重点区段!$D:$D)=7)*(三跨两临近重点区段!$A:$A=D357)*(三跨两临近重点区段!$F:$F="现存区段"),0))),"")</f>
        <v/>
      </c>
      <c r="V357" s="232" t="str">
        <f t="array" ref="V357">IFERROR(IF(INDEX(三跨两临近重点区段!$F:$F,MATCH(1,(MONTH(三跨两临近重点区段!$D:$D)=7)*(三跨两临近重点区段!$A:$A=D357),0))="已取消","已取消",INDEX(三跨两临近重点区段!$E:$E,MATCH(1,(MONTH(三跨两临近重点区段!$D:$D)=7)*(三跨两临近重点区段!$A:$A=D357)*(三跨两临近重点区段!$F:$F="现存区段"),0))),"")</f>
        <v/>
      </c>
      <c r="W357" s="268" t="str">
        <f t="array" ref="W357">IFERROR(IF(INDEX(三跨两临近重点区段!$F:$F,MATCH(1,(MONTH(三跨两临近重点区段!$D:$D)=8)*(三跨两临近重点区段!$A:$A=D357),0))="已取消","已取消",INDEX(三跨两临近重点区段!$D:$D,MATCH(1,(MONTH(三跨两临近重点区段!$D:$D)=8)*(三跨两临近重点区段!$A:$A=D357)*(三跨两临近重点区段!$F:$F="现存区段"),0))),"")</f>
        <v/>
      </c>
      <c r="X357" s="232" t="str">
        <f t="array" ref="X357">IFERROR(IF(INDEX(三跨两临近重点区段!$F:$F,MATCH(1,(MONTH(三跨两临近重点区段!$D:$D)=8)*(三跨两临近重点区段!$A:$A=D357),0))="已取消","已取消",INDEX(三跨两临近重点区段!$E:$E,MATCH(1,(MONTH(三跨两临近重点区段!$D:$D)=8)*(三跨两临近重点区段!$A:$A=D357)*(三跨两临近重点区段!$F:$F="现存区段"),0))),"")</f>
        <v/>
      </c>
      <c r="Y357" s="268" t="str">
        <f t="array" ref="Y357">IFERROR(IF(INDEX(三跨两临近重点区段!$F:$F,MATCH(1,(MONTH(三跨两临近重点区段!$D:$D)=9)*(三跨两临近重点区段!$A:$A=D357),0))="已取消","已取消",INDEX(三跨两临近重点区段!$D:$D,MATCH(1,(MONTH(三跨两临近重点区段!$D:$D)=9)*(三跨两临近重点区段!$A:$A=D357)*(三跨两临近重点区段!$F:$F="现存区段"),0))),"")</f>
        <v/>
      </c>
      <c r="Z357" s="232" t="str">
        <f t="array" ref="Z357">IFERROR(IF(INDEX(三跨两临近重点区段!$F:$F,MATCH(1,(MONTH(三跨两临近重点区段!$D:$D)=9)*(三跨两临近重点区段!$A:$A=D357),0))="已取消","已取消",INDEX(三跨两临近重点区段!$E:$E,MATCH(1,(MONTH(三跨两临近重点区段!$D:$D)=9)*(三跨两临近重点区段!$A:$A=D357)*(三跨两临近重点区段!$F:$F="现存区段"),0))),"")</f>
        <v/>
      </c>
      <c r="AA357" s="268" t="str">
        <f t="array" ref="AA357">IFERROR(IF(INDEX(三跨两临近重点区段!$F:$F,MATCH(1,(MONTH(三跨两临近重点区段!$D:$D)=10)*(三跨两临近重点区段!$A:$A=D357),0))="已取消","已取消",INDEX(三跨两临近重点区段!$D:$D,MATCH(1,(MONTH(三跨两临近重点区段!$D:$D)=10)*(三跨两临近重点区段!$A:$A=D357)*(三跨两临近重点区段!$F:$F="现存区段"),0))),"")</f>
        <v/>
      </c>
      <c r="AB357" s="72" t="str">
        <f t="array" ref="AB357">IFERROR(IF(INDEX(三跨两临近重点区段!$F:$F,MATCH(1,(MONTH(三跨两临近重点区段!$D:$D)=10)*(三跨两临近重点区段!$A:$A=D357),0))="已取消","已取消",INDEX(三跨两临近重点区段!$E:$E,MATCH(1,(MONTH(三跨两临近重点区段!$D:$D)=10)*(三跨两临近重点区段!$A:$A=D357)*(三跨两临近重点区段!$F:$F="现存区段"),0))),"")</f>
        <v/>
      </c>
      <c r="AC357" s="284" t="str">
        <f t="array" ref="AC357">IFERROR(IF(INDEX(三跨两临近重点区段!$F:$F,MATCH(1,(MONTH(三跨两临近重点区段!$D:$D)=11)*(三跨两临近重点区段!$A:$A=D357),0))="已取消","已取消",INDEX(三跨两临近重点区段!$D:$D,MATCH(1,(MONTH(三跨两临近重点区段!$D:$D)=11)*(三跨两临近重点区段!$A:$A=D357)*(三跨两临近重点区段!$F:$F="现存区段"),0))),"")</f>
        <v/>
      </c>
      <c r="AD357" s="72" t="str">
        <f t="array" ref="AD357">IFERROR(IF(INDEX(三跨两临近重点区段!$F:$F,MATCH(1,(MONTH(三跨两临近重点区段!$D:$D)=11)*(三跨两临近重点区段!$A:$A=D357),0))="已取消","已取消",INDEX(三跨两临近重点区段!$E:$E,MATCH(1,(MONTH(三跨两临近重点区段!$D:$D)=11)*(三跨两临近重点区段!$A:$A=D357)*(三跨两临近重点区段!$F:$F="现存区段"),0))),"")</f>
        <v/>
      </c>
      <c r="AE357" s="284" t="str">
        <f t="array" ref="AE357">IFERROR(IF(INDEX(三跨两临近重点区段!$F:$F,MATCH(1,(MONTH(三跨两临近重点区段!$D:$D)=12)*(三跨两临近重点区段!$A:$A=D357),0))="已取消","已取消",INDEX(三跨两临近重点区段!$D:$D,MATCH(1,(MONTH(三跨两临近重点区段!$D:$D)=12)*(三跨两临近重点区段!$A:$A=D357)*(三跨两临近重点区段!$F:$F="现存区段"),0))),"")</f>
        <v/>
      </c>
      <c r="AF357" s="72" t="str">
        <f t="array" ref="AF357">IFERROR(IF(INDEX(三跨两临近重点区段!$F:$F,MATCH(1,(MONTH(三跨两临近重点区段!$D:$D)=12)*(三跨两临近重点区段!$A:$A=D357),0))="已取消","已取消",INDEX(三跨两临近重点区段!$E:$E,MATCH(1,(MONTH(三跨两临近重点区段!$D:$D)=12)*(三跨两临近重点区段!$A:$A=D357)*(三跨两临近重点区段!$F:$F="现存区段"),0))),"")</f>
        <v/>
      </c>
      <c r="AH357" t="e">
        <f t="array" ref="AH357">INDEX(三跨两临近重点区段!$G:$G,MATCH(D357,三跨两临近重点区段!$A:$A,0))</f>
        <v>#N/A</v>
      </c>
      <c r="AI357" t="e">
        <f>INDEX(三跨两临近重点区段!$J:$J,MATCH(D357,三跨两临近重点区段!$A:$A,0))</f>
        <v>#N/A</v>
      </c>
    </row>
    <row r="358" ht="14.25" spans="1:35">
      <c r="A358" s="263" t="s">
        <v>363</v>
      </c>
      <c r="B358" s="264" t="s">
        <v>2139</v>
      </c>
      <c r="C358" s="263" t="s">
        <v>2177</v>
      </c>
      <c r="D358" s="263" t="s">
        <v>2685</v>
      </c>
      <c r="E358" s="265" t="s">
        <v>2142</v>
      </c>
      <c r="F358" s="264" t="s">
        <v>125</v>
      </c>
      <c r="G358" s="263" t="s">
        <v>2143</v>
      </c>
      <c r="H358" s="263" t="s">
        <v>543</v>
      </c>
      <c r="I358" s="288"/>
      <c r="J358" s="196"/>
      <c r="K358" s="196"/>
      <c r="L358" s="196"/>
      <c r="M358" s="270"/>
      <c r="N358" s="270"/>
      <c r="O358" s="33"/>
      <c r="P358" s="107"/>
      <c r="Q358" s="279"/>
      <c r="R358" s="279"/>
      <c r="S358" s="278">
        <v>45456</v>
      </c>
      <c r="T358" s="279" t="s">
        <v>2117</v>
      </c>
      <c r="U358" s="268" t="str">
        <f t="array" ref="U358">IFERROR(IF(INDEX(三跨两临近重点区段!$F:$F,MATCH(1,(MONTH(三跨两临近重点区段!$D:$D)=7)*(三跨两临近重点区段!$A:$A=D358),0))="已取消","已取消",INDEX(三跨两临近重点区段!$D:$D,MATCH(1,(MONTH(三跨两临近重点区段!$D:$D)=7)*(三跨两临近重点区段!$A:$A=D358)*(三跨两临近重点区段!$F:$F="现存区段"),0))),"")</f>
        <v/>
      </c>
      <c r="V358" s="232" t="str">
        <f t="array" ref="V358">IFERROR(IF(INDEX(三跨两临近重点区段!$F:$F,MATCH(1,(MONTH(三跨两临近重点区段!$D:$D)=7)*(三跨两临近重点区段!$A:$A=D358),0))="已取消","已取消",INDEX(三跨两临近重点区段!$E:$E,MATCH(1,(MONTH(三跨两临近重点区段!$D:$D)=7)*(三跨两临近重点区段!$A:$A=D358)*(三跨两临近重点区段!$F:$F="现存区段"),0))),"")</f>
        <v/>
      </c>
      <c r="W358" s="268" t="str">
        <f t="array" ref="W358">IFERROR(IF(INDEX(三跨两临近重点区段!$F:$F,MATCH(1,(MONTH(三跨两临近重点区段!$D:$D)=8)*(三跨两临近重点区段!$A:$A=D358),0))="已取消","已取消",INDEX(三跨两临近重点区段!$D:$D,MATCH(1,(MONTH(三跨两临近重点区段!$D:$D)=8)*(三跨两临近重点区段!$A:$A=D358)*(三跨两临近重点区段!$F:$F="现存区段"),0))),"")</f>
        <v/>
      </c>
      <c r="X358" s="232" t="str">
        <f t="array" ref="X358">IFERROR(IF(INDEX(三跨两临近重点区段!$F:$F,MATCH(1,(MONTH(三跨两临近重点区段!$D:$D)=8)*(三跨两临近重点区段!$A:$A=D358),0))="已取消","已取消",INDEX(三跨两临近重点区段!$E:$E,MATCH(1,(MONTH(三跨两临近重点区段!$D:$D)=8)*(三跨两临近重点区段!$A:$A=D358)*(三跨两临近重点区段!$F:$F="现存区段"),0))),"")</f>
        <v/>
      </c>
      <c r="Y358" s="268" t="str">
        <f t="array" ref="Y358">IFERROR(IF(INDEX(三跨两临近重点区段!$F:$F,MATCH(1,(MONTH(三跨两临近重点区段!$D:$D)=9)*(三跨两临近重点区段!$A:$A=D358),0))="已取消","已取消",INDEX(三跨两临近重点区段!$D:$D,MATCH(1,(MONTH(三跨两临近重点区段!$D:$D)=9)*(三跨两临近重点区段!$A:$A=D358)*(三跨两临近重点区段!$F:$F="现存区段"),0))),"")</f>
        <v/>
      </c>
      <c r="Z358" s="232" t="str">
        <f t="array" ref="Z358">IFERROR(IF(INDEX(三跨两临近重点区段!$F:$F,MATCH(1,(MONTH(三跨两临近重点区段!$D:$D)=9)*(三跨两临近重点区段!$A:$A=D358),0))="已取消","已取消",INDEX(三跨两临近重点区段!$E:$E,MATCH(1,(MONTH(三跨两临近重点区段!$D:$D)=9)*(三跨两临近重点区段!$A:$A=D358)*(三跨两临近重点区段!$F:$F="现存区段"),0))),"")</f>
        <v/>
      </c>
      <c r="AA358" s="268" t="str">
        <f t="array" ref="AA358">IFERROR(IF(INDEX(三跨两临近重点区段!$F:$F,MATCH(1,(MONTH(三跨两临近重点区段!$D:$D)=10)*(三跨两临近重点区段!$A:$A=D358),0))="已取消","已取消",INDEX(三跨两临近重点区段!$D:$D,MATCH(1,(MONTH(三跨两临近重点区段!$D:$D)=10)*(三跨两临近重点区段!$A:$A=D358)*(三跨两临近重点区段!$F:$F="现存区段"),0))),"")</f>
        <v/>
      </c>
      <c r="AB358" s="72" t="str">
        <f t="array" ref="AB358">IFERROR(IF(INDEX(三跨两临近重点区段!$F:$F,MATCH(1,(MONTH(三跨两临近重点区段!$D:$D)=10)*(三跨两临近重点区段!$A:$A=D358),0))="已取消","已取消",INDEX(三跨两临近重点区段!$E:$E,MATCH(1,(MONTH(三跨两临近重点区段!$D:$D)=10)*(三跨两临近重点区段!$A:$A=D358)*(三跨两临近重点区段!$F:$F="现存区段"),0))),"")</f>
        <v/>
      </c>
      <c r="AC358" s="284" t="str">
        <f t="array" ref="AC358">IFERROR(IF(INDEX(三跨两临近重点区段!$F:$F,MATCH(1,(MONTH(三跨两临近重点区段!$D:$D)=11)*(三跨两临近重点区段!$A:$A=D358),0))="已取消","已取消",INDEX(三跨两临近重点区段!$D:$D,MATCH(1,(MONTH(三跨两临近重点区段!$D:$D)=11)*(三跨两临近重点区段!$A:$A=D358)*(三跨两临近重点区段!$F:$F="现存区段"),0))),"")</f>
        <v/>
      </c>
      <c r="AD358" s="72" t="str">
        <f t="array" ref="AD358">IFERROR(IF(INDEX(三跨两临近重点区段!$F:$F,MATCH(1,(MONTH(三跨两临近重点区段!$D:$D)=11)*(三跨两临近重点区段!$A:$A=D358),0))="已取消","已取消",INDEX(三跨两临近重点区段!$E:$E,MATCH(1,(MONTH(三跨两临近重点区段!$D:$D)=11)*(三跨两临近重点区段!$A:$A=D358)*(三跨两临近重点区段!$F:$F="现存区段"),0))),"")</f>
        <v/>
      </c>
      <c r="AE358" s="284" t="str">
        <f t="array" ref="AE358">IFERROR(IF(INDEX(三跨两临近重点区段!$F:$F,MATCH(1,(MONTH(三跨两临近重点区段!$D:$D)=12)*(三跨两临近重点区段!$A:$A=D358),0))="已取消","已取消",INDEX(三跨两临近重点区段!$D:$D,MATCH(1,(MONTH(三跨两临近重点区段!$D:$D)=12)*(三跨两临近重点区段!$A:$A=D358)*(三跨两临近重点区段!$F:$F="现存区段"),0))),"")</f>
        <v/>
      </c>
      <c r="AF358" s="72" t="str">
        <f t="array" ref="AF358">IFERROR(IF(INDEX(三跨两临近重点区段!$F:$F,MATCH(1,(MONTH(三跨两临近重点区段!$D:$D)=12)*(三跨两临近重点区段!$A:$A=D358),0))="已取消","已取消",INDEX(三跨两临近重点区段!$E:$E,MATCH(1,(MONTH(三跨两临近重点区段!$D:$D)=12)*(三跨两临近重点区段!$A:$A=D358)*(三跨两临近重点区段!$F:$F="现存区段"),0))),"")</f>
        <v/>
      </c>
      <c r="AH358" t="e">
        <f t="array" ref="AH358">INDEX(三跨两临近重点区段!$G:$G,MATCH(D358,三跨两临近重点区段!$A:$A,0))</f>
        <v>#N/A</v>
      </c>
      <c r="AI358" t="e">
        <f>INDEX(三跨两临近重点区段!$J:$J,MATCH(D358,三跨两临近重点区段!$A:$A,0))</f>
        <v>#N/A</v>
      </c>
    </row>
    <row r="359" ht="14.25" spans="1:35">
      <c r="A359" s="263" t="s">
        <v>363</v>
      </c>
      <c r="B359" s="264" t="s">
        <v>2144</v>
      </c>
      <c r="C359" s="263" t="s">
        <v>2177</v>
      </c>
      <c r="D359" s="263" t="s">
        <v>2686</v>
      </c>
      <c r="E359" s="265" t="s">
        <v>2142</v>
      </c>
      <c r="F359" s="264" t="s">
        <v>125</v>
      </c>
      <c r="G359" s="263" t="s">
        <v>2143</v>
      </c>
      <c r="H359" s="263" t="s">
        <v>543</v>
      </c>
      <c r="I359" s="288"/>
      <c r="J359" s="196"/>
      <c r="K359" s="196"/>
      <c r="L359" s="196"/>
      <c r="M359" s="270"/>
      <c r="N359" s="270"/>
      <c r="O359" s="33"/>
      <c r="P359" s="107"/>
      <c r="Q359" s="279"/>
      <c r="R359" s="279"/>
      <c r="S359" s="278">
        <v>45456</v>
      </c>
      <c r="T359" s="279" t="s">
        <v>2117</v>
      </c>
      <c r="U359" s="268" t="str">
        <f t="array" ref="U359">IFERROR(IF(INDEX(三跨两临近重点区段!$F:$F,MATCH(1,(MONTH(三跨两临近重点区段!$D:$D)=7)*(三跨两临近重点区段!$A:$A=D359),0))="已取消","已取消",INDEX(三跨两临近重点区段!$D:$D,MATCH(1,(MONTH(三跨两临近重点区段!$D:$D)=7)*(三跨两临近重点区段!$A:$A=D359)*(三跨两临近重点区段!$F:$F="现存区段"),0))),"")</f>
        <v/>
      </c>
      <c r="V359" s="232" t="str">
        <f t="array" ref="V359">IFERROR(IF(INDEX(三跨两临近重点区段!$F:$F,MATCH(1,(MONTH(三跨两临近重点区段!$D:$D)=7)*(三跨两临近重点区段!$A:$A=D359),0))="已取消","已取消",INDEX(三跨两临近重点区段!$E:$E,MATCH(1,(MONTH(三跨两临近重点区段!$D:$D)=7)*(三跨两临近重点区段!$A:$A=D359)*(三跨两临近重点区段!$F:$F="现存区段"),0))),"")</f>
        <v/>
      </c>
      <c r="W359" s="268" t="str">
        <f t="array" ref="W359">IFERROR(IF(INDEX(三跨两临近重点区段!$F:$F,MATCH(1,(MONTH(三跨两临近重点区段!$D:$D)=8)*(三跨两临近重点区段!$A:$A=D359),0))="已取消","已取消",INDEX(三跨两临近重点区段!$D:$D,MATCH(1,(MONTH(三跨两临近重点区段!$D:$D)=8)*(三跨两临近重点区段!$A:$A=D359)*(三跨两临近重点区段!$F:$F="现存区段"),0))),"")</f>
        <v/>
      </c>
      <c r="X359" s="232" t="str">
        <f t="array" ref="X359">IFERROR(IF(INDEX(三跨两临近重点区段!$F:$F,MATCH(1,(MONTH(三跨两临近重点区段!$D:$D)=8)*(三跨两临近重点区段!$A:$A=D359),0))="已取消","已取消",INDEX(三跨两临近重点区段!$E:$E,MATCH(1,(MONTH(三跨两临近重点区段!$D:$D)=8)*(三跨两临近重点区段!$A:$A=D359)*(三跨两临近重点区段!$F:$F="现存区段"),0))),"")</f>
        <v/>
      </c>
      <c r="Y359" s="268" t="str">
        <f t="array" ref="Y359">IFERROR(IF(INDEX(三跨两临近重点区段!$F:$F,MATCH(1,(MONTH(三跨两临近重点区段!$D:$D)=9)*(三跨两临近重点区段!$A:$A=D359),0))="已取消","已取消",INDEX(三跨两临近重点区段!$D:$D,MATCH(1,(MONTH(三跨两临近重点区段!$D:$D)=9)*(三跨两临近重点区段!$A:$A=D359)*(三跨两临近重点区段!$F:$F="现存区段"),0))),"")</f>
        <v/>
      </c>
      <c r="Z359" s="232" t="str">
        <f t="array" ref="Z359">IFERROR(IF(INDEX(三跨两临近重点区段!$F:$F,MATCH(1,(MONTH(三跨两临近重点区段!$D:$D)=9)*(三跨两临近重点区段!$A:$A=D359),0))="已取消","已取消",INDEX(三跨两临近重点区段!$E:$E,MATCH(1,(MONTH(三跨两临近重点区段!$D:$D)=9)*(三跨两临近重点区段!$A:$A=D359)*(三跨两临近重点区段!$F:$F="现存区段"),0))),"")</f>
        <v/>
      </c>
      <c r="AA359" s="268" t="str">
        <f t="array" ref="AA359">IFERROR(IF(INDEX(三跨两临近重点区段!$F:$F,MATCH(1,(MONTH(三跨两临近重点区段!$D:$D)=10)*(三跨两临近重点区段!$A:$A=D359),0))="已取消","已取消",INDEX(三跨两临近重点区段!$D:$D,MATCH(1,(MONTH(三跨两临近重点区段!$D:$D)=10)*(三跨两临近重点区段!$A:$A=D359)*(三跨两临近重点区段!$F:$F="现存区段"),0))),"")</f>
        <v/>
      </c>
      <c r="AB359" s="72" t="str">
        <f t="array" ref="AB359">IFERROR(IF(INDEX(三跨两临近重点区段!$F:$F,MATCH(1,(MONTH(三跨两临近重点区段!$D:$D)=10)*(三跨两临近重点区段!$A:$A=D359),0))="已取消","已取消",INDEX(三跨两临近重点区段!$E:$E,MATCH(1,(MONTH(三跨两临近重点区段!$D:$D)=10)*(三跨两临近重点区段!$A:$A=D359)*(三跨两临近重点区段!$F:$F="现存区段"),0))),"")</f>
        <v/>
      </c>
      <c r="AC359" s="284" t="str">
        <f t="array" ref="AC359">IFERROR(IF(INDEX(三跨两临近重点区段!$F:$F,MATCH(1,(MONTH(三跨两临近重点区段!$D:$D)=11)*(三跨两临近重点区段!$A:$A=D359),0))="已取消","已取消",INDEX(三跨两临近重点区段!$D:$D,MATCH(1,(MONTH(三跨两临近重点区段!$D:$D)=11)*(三跨两临近重点区段!$A:$A=D359)*(三跨两临近重点区段!$F:$F="现存区段"),0))),"")</f>
        <v/>
      </c>
      <c r="AD359" s="72" t="str">
        <f t="array" ref="AD359">IFERROR(IF(INDEX(三跨两临近重点区段!$F:$F,MATCH(1,(MONTH(三跨两临近重点区段!$D:$D)=11)*(三跨两临近重点区段!$A:$A=D359),0))="已取消","已取消",INDEX(三跨两临近重点区段!$E:$E,MATCH(1,(MONTH(三跨两临近重点区段!$D:$D)=11)*(三跨两临近重点区段!$A:$A=D359)*(三跨两临近重点区段!$F:$F="现存区段"),0))),"")</f>
        <v/>
      </c>
      <c r="AE359" s="284" t="str">
        <f t="array" ref="AE359">IFERROR(IF(INDEX(三跨两临近重点区段!$F:$F,MATCH(1,(MONTH(三跨两临近重点区段!$D:$D)=12)*(三跨两临近重点区段!$A:$A=D359),0))="已取消","已取消",INDEX(三跨两临近重点区段!$D:$D,MATCH(1,(MONTH(三跨两临近重点区段!$D:$D)=12)*(三跨两临近重点区段!$A:$A=D359)*(三跨两临近重点区段!$F:$F="现存区段"),0))),"")</f>
        <v/>
      </c>
      <c r="AF359" s="72" t="str">
        <f t="array" ref="AF359">IFERROR(IF(INDEX(三跨两临近重点区段!$F:$F,MATCH(1,(MONTH(三跨两临近重点区段!$D:$D)=12)*(三跨两临近重点区段!$A:$A=D359),0))="已取消","已取消",INDEX(三跨两临近重点区段!$E:$E,MATCH(1,(MONTH(三跨两临近重点区段!$D:$D)=12)*(三跨两临近重点区段!$A:$A=D359)*(三跨两临近重点区段!$F:$F="现存区段"),0))),"")</f>
        <v/>
      </c>
      <c r="AH359" t="e">
        <f t="array" ref="AH359">INDEX(三跨两临近重点区段!$G:$G,MATCH(D359,三跨两临近重点区段!$A:$A,0))</f>
        <v>#N/A</v>
      </c>
      <c r="AI359" t="e">
        <f>INDEX(三跨两临近重点区段!$J:$J,MATCH(D359,三跨两临近重点区段!$A:$A,0))</f>
        <v>#N/A</v>
      </c>
    </row>
    <row r="360" ht="14.25" spans="1:35">
      <c r="A360" s="263" t="s">
        <v>363</v>
      </c>
      <c r="B360" s="264" t="s">
        <v>2139</v>
      </c>
      <c r="C360" s="263" t="s">
        <v>2113</v>
      </c>
      <c r="D360" s="263" t="s">
        <v>2687</v>
      </c>
      <c r="E360" s="265" t="s">
        <v>2142</v>
      </c>
      <c r="F360" s="264" t="s">
        <v>125</v>
      </c>
      <c r="G360" s="263" t="s">
        <v>2143</v>
      </c>
      <c r="H360" s="263" t="s">
        <v>543</v>
      </c>
      <c r="I360" s="288"/>
      <c r="J360" s="196"/>
      <c r="K360" s="196"/>
      <c r="L360" s="196"/>
      <c r="M360" s="270"/>
      <c r="N360" s="270"/>
      <c r="O360" s="33"/>
      <c r="P360" s="107"/>
      <c r="Q360" s="279"/>
      <c r="R360" s="279"/>
      <c r="S360" s="278">
        <v>45450</v>
      </c>
      <c r="T360" s="279" t="s">
        <v>2117</v>
      </c>
      <c r="U360" s="268" t="str">
        <f t="array" ref="U360">IFERROR(IF(INDEX(三跨两临近重点区段!$F:$F,MATCH(1,(MONTH(三跨两临近重点区段!$D:$D)=7)*(三跨两临近重点区段!$A:$A=D360),0))="已取消","已取消",INDEX(三跨两临近重点区段!$D:$D,MATCH(1,(MONTH(三跨两临近重点区段!$D:$D)=7)*(三跨两临近重点区段!$A:$A=D360)*(三跨两临近重点区段!$F:$F="现存区段"),0))),"")</f>
        <v/>
      </c>
      <c r="V360" s="232" t="str">
        <f t="array" ref="V360">IFERROR(IF(INDEX(三跨两临近重点区段!$F:$F,MATCH(1,(MONTH(三跨两临近重点区段!$D:$D)=7)*(三跨两临近重点区段!$A:$A=D360),0))="已取消","已取消",INDEX(三跨两临近重点区段!$E:$E,MATCH(1,(MONTH(三跨两临近重点区段!$D:$D)=7)*(三跨两临近重点区段!$A:$A=D360)*(三跨两临近重点区段!$F:$F="现存区段"),0))),"")</f>
        <v/>
      </c>
      <c r="W360" s="268" t="str">
        <f t="array" ref="W360">IFERROR(IF(INDEX(三跨两临近重点区段!$F:$F,MATCH(1,(MONTH(三跨两临近重点区段!$D:$D)=8)*(三跨两临近重点区段!$A:$A=D360),0))="已取消","已取消",INDEX(三跨两临近重点区段!$D:$D,MATCH(1,(MONTH(三跨两临近重点区段!$D:$D)=8)*(三跨两临近重点区段!$A:$A=D360)*(三跨两临近重点区段!$F:$F="现存区段"),0))),"")</f>
        <v/>
      </c>
      <c r="X360" s="232" t="str">
        <f t="array" ref="X360">IFERROR(IF(INDEX(三跨两临近重点区段!$F:$F,MATCH(1,(MONTH(三跨两临近重点区段!$D:$D)=8)*(三跨两临近重点区段!$A:$A=D360),0))="已取消","已取消",INDEX(三跨两临近重点区段!$E:$E,MATCH(1,(MONTH(三跨两临近重点区段!$D:$D)=8)*(三跨两临近重点区段!$A:$A=D360)*(三跨两临近重点区段!$F:$F="现存区段"),0))),"")</f>
        <v/>
      </c>
      <c r="Y360" s="268" t="str">
        <f t="array" ref="Y360">IFERROR(IF(INDEX(三跨两临近重点区段!$F:$F,MATCH(1,(MONTH(三跨两临近重点区段!$D:$D)=9)*(三跨两临近重点区段!$A:$A=D360),0))="已取消","已取消",INDEX(三跨两临近重点区段!$D:$D,MATCH(1,(MONTH(三跨两临近重点区段!$D:$D)=9)*(三跨两临近重点区段!$A:$A=D360)*(三跨两临近重点区段!$F:$F="现存区段"),0))),"")</f>
        <v/>
      </c>
      <c r="Z360" s="232" t="str">
        <f t="array" ref="Z360">IFERROR(IF(INDEX(三跨两临近重点区段!$F:$F,MATCH(1,(MONTH(三跨两临近重点区段!$D:$D)=9)*(三跨两临近重点区段!$A:$A=D360),0))="已取消","已取消",INDEX(三跨两临近重点区段!$E:$E,MATCH(1,(MONTH(三跨两临近重点区段!$D:$D)=9)*(三跨两临近重点区段!$A:$A=D360)*(三跨两临近重点区段!$F:$F="现存区段"),0))),"")</f>
        <v/>
      </c>
      <c r="AA360" s="268" t="str">
        <f t="array" ref="AA360">IFERROR(IF(INDEX(三跨两临近重点区段!$F:$F,MATCH(1,(MONTH(三跨两临近重点区段!$D:$D)=10)*(三跨两临近重点区段!$A:$A=D360),0))="已取消","已取消",INDEX(三跨两临近重点区段!$D:$D,MATCH(1,(MONTH(三跨两临近重点区段!$D:$D)=10)*(三跨两临近重点区段!$A:$A=D360)*(三跨两临近重点区段!$F:$F="现存区段"),0))),"")</f>
        <v/>
      </c>
      <c r="AB360" s="72" t="str">
        <f t="array" ref="AB360">IFERROR(IF(INDEX(三跨两临近重点区段!$F:$F,MATCH(1,(MONTH(三跨两临近重点区段!$D:$D)=10)*(三跨两临近重点区段!$A:$A=D360),0))="已取消","已取消",INDEX(三跨两临近重点区段!$E:$E,MATCH(1,(MONTH(三跨两临近重点区段!$D:$D)=10)*(三跨两临近重点区段!$A:$A=D360)*(三跨两临近重点区段!$F:$F="现存区段"),0))),"")</f>
        <v/>
      </c>
      <c r="AC360" s="284" t="str">
        <f t="array" ref="AC360">IFERROR(IF(INDEX(三跨两临近重点区段!$F:$F,MATCH(1,(MONTH(三跨两临近重点区段!$D:$D)=11)*(三跨两临近重点区段!$A:$A=D360),0))="已取消","已取消",INDEX(三跨两临近重点区段!$D:$D,MATCH(1,(MONTH(三跨两临近重点区段!$D:$D)=11)*(三跨两临近重点区段!$A:$A=D360)*(三跨两临近重点区段!$F:$F="现存区段"),0))),"")</f>
        <v/>
      </c>
      <c r="AD360" s="72" t="str">
        <f t="array" ref="AD360">IFERROR(IF(INDEX(三跨两临近重点区段!$F:$F,MATCH(1,(MONTH(三跨两临近重点区段!$D:$D)=11)*(三跨两临近重点区段!$A:$A=D360),0))="已取消","已取消",INDEX(三跨两临近重点区段!$E:$E,MATCH(1,(MONTH(三跨两临近重点区段!$D:$D)=11)*(三跨两临近重点区段!$A:$A=D360)*(三跨两临近重点区段!$F:$F="现存区段"),0))),"")</f>
        <v/>
      </c>
      <c r="AE360" s="284" t="str">
        <f t="array" ref="AE360">IFERROR(IF(INDEX(三跨两临近重点区段!$F:$F,MATCH(1,(MONTH(三跨两临近重点区段!$D:$D)=12)*(三跨两临近重点区段!$A:$A=D360),0))="已取消","已取消",INDEX(三跨两临近重点区段!$D:$D,MATCH(1,(MONTH(三跨两临近重点区段!$D:$D)=12)*(三跨两临近重点区段!$A:$A=D360)*(三跨两临近重点区段!$F:$F="现存区段"),0))),"")</f>
        <v/>
      </c>
      <c r="AF360" s="72" t="str">
        <f t="array" ref="AF360">IFERROR(IF(INDEX(三跨两临近重点区段!$F:$F,MATCH(1,(MONTH(三跨两临近重点区段!$D:$D)=12)*(三跨两临近重点区段!$A:$A=D360),0))="已取消","已取消",INDEX(三跨两临近重点区段!$E:$E,MATCH(1,(MONTH(三跨两临近重点区段!$D:$D)=12)*(三跨两临近重点区段!$A:$A=D360)*(三跨两临近重点区段!$F:$F="现存区段"),0))),"")</f>
        <v/>
      </c>
      <c r="AH360" t="e">
        <f t="array" ref="AH360">INDEX(三跨两临近重点区段!$G:$G,MATCH(D360,三跨两临近重点区段!$A:$A,0))</f>
        <v>#N/A</v>
      </c>
      <c r="AI360" t="e">
        <f>INDEX(三跨两临近重点区段!$J:$J,MATCH(D360,三跨两临近重点区段!$A:$A,0))</f>
        <v>#N/A</v>
      </c>
    </row>
    <row r="361" ht="14.25" spans="1:35">
      <c r="A361" s="263" t="s">
        <v>363</v>
      </c>
      <c r="B361" s="264" t="s">
        <v>2139</v>
      </c>
      <c r="C361" s="263" t="s">
        <v>2678</v>
      </c>
      <c r="D361" s="263" t="s">
        <v>2688</v>
      </c>
      <c r="E361" s="265" t="s">
        <v>2142</v>
      </c>
      <c r="F361" s="264" t="s">
        <v>125</v>
      </c>
      <c r="G361" s="263" t="s">
        <v>2143</v>
      </c>
      <c r="H361" s="263" t="s">
        <v>543</v>
      </c>
      <c r="I361" s="288"/>
      <c r="J361" s="196"/>
      <c r="K361" s="196"/>
      <c r="L361" s="196"/>
      <c r="M361" s="270"/>
      <c r="N361" s="270"/>
      <c r="O361" s="33"/>
      <c r="P361" s="107"/>
      <c r="Q361" s="279"/>
      <c r="R361" s="279"/>
      <c r="S361" s="278">
        <v>45456</v>
      </c>
      <c r="T361" s="279" t="s">
        <v>2117</v>
      </c>
      <c r="U361" s="268" t="str">
        <f t="array" ref="U361">IFERROR(IF(INDEX(三跨两临近重点区段!$F:$F,MATCH(1,(MONTH(三跨两临近重点区段!$D:$D)=7)*(三跨两临近重点区段!$A:$A=D361),0))="已取消","已取消",INDEX(三跨两临近重点区段!$D:$D,MATCH(1,(MONTH(三跨两临近重点区段!$D:$D)=7)*(三跨两临近重点区段!$A:$A=D361)*(三跨两临近重点区段!$F:$F="现存区段"),0))),"")</f>
        <v/>
      </c>
      <c r="V361" s="232" t="str">
        <f t="array" ref="V361">IFERROR(IF(INDEX(三跨两临近重点区段!$F:$F,MATCH(1,(MONTH(三跨两临近重点区段!$D:$D)=7)*(三跨两临近重点区段!$A:$A=D361),0))="已取消","已取消",INDEX(三跨两临近重点区段!$E:$E,MATCH(1,(MONTH(三跨两临近重点区段!$D:$D)=7)*(三跨两临近重点区段!$A:$A=D361)*(三跨两临近重点区段!$F:$F="现存区段"),0))),"")</f>
        <v/>
      </c>
      <c r="W361" s="268" t="str">
        <f t="array" ref="W361">IFERROR(IF(INDEX(三跨两临近重点区段!$F:$F,MATCH(1,(MONTH(三跨两临近重点区段!$D:$D)=8)*(三跨两临近重点区段!$A:$A=D361),0))="已取消","已取消",INDEX(三跨两临近重点区段!$D:$D,MATCH(1,(MONTH(三跨两临近重点区段!$D:$D)=8)*(三跨两临近重点区段!$A:$A=D361)*(三跨两临近重点区段!$F:$F="现存区段"),0))),"")</f>
        <v/>
      </c>
      <c r="X361" s="232" t="str">
        <f t="array" ref="X361">IFERROR(IF(INDEX(三跨两临近重点区段!$F:$F,MATCH(1,(MONTH(三跨两临近重点区段!$D:$D)=8)*(三跨两临近重点区段!$A:$A=D361),0))="已取消","已取消",INDEX(三跨两临近重点区段!$E:$E,MATCH(1,(MONTH(三跨两临近重点区段!$D:$D)=8)*(三跨两临近重点区段!$A:$A=D361)*(三跨两临近重点区段!$F:$F="现存区段"),0))),"")</f>
        <v/>
      </c>
      <c r="Y361" s="268" t="str">
        <f t="array" ref="Y361">IFERROR(IF(INDEX(三跨两临近重点区段!$F:$F,MATCH(1,(MONTH(三跨两临近重点区段!$D:$D)=9)*(三跨两临近重点区段!$A:$A=D361),0))="已取消","已取消",INDEX(三跨两临近重点区段!$D:$D,MATCH(1,(MONTH(三跨两临近重点区段!$D:$D)=9)*(三跨两临近重点区段!$A:$A=D361)*(三跨两临近重点区段!$F:$F="现存区段"),0))),"")</f>
        <v/>
      </c>
      <c r="Z361" s="232" t="str">
        <f t="array" ref="Z361">IFERROR(IF(INDEX(三跨两临近重点区段!$F:$F,MATCH(1,(MONTH(三跨两临近重点区段!$D:$D)=9)*(三跨两临近重点区段!$A:$A=D361),0))="已取消","已取消",INDEX(三跨两临近重点区段!$E:$E,MATCH(1,(MONTH(三跨两临近重点区段!$D:$D)=9)*(三跨两临近重点区段!$A:$A=D361)*(三跨两临近重点区段!$F:$F="现存区段"),0))),"")</f>
        <v/>
      </c>
      <c r="AA361" s="268" t="str">
        <f t="array" ref="AA361">IFERROR(IF(INDEX(三跨两临近重点区段!$F:$F,MATCH(1,(MONTH(三跨两临近重点区段!$D:$D)=10)*(三跨两临近重点区段!$A:$A=D361),0))="已取消","已取消",INDEX(三跨两临近重点区段!$D:$D,MATCH(1,(MONTH(三跨两临近重点区段!$D:$D)=10)*(三跨两临近重点区段!$A:$A=D361)*(三跨两临近重点区段!$F:$F="现存区段"),0))),"")</f>
        <v/>
      </c>
      <c r="AB361" s="72" t="str">
        <f t="array" ref="AB361">IFERROR(IF(INDEX(三跨两临近重点区段!$F:$F,MATCH(1,(MONTH(三跨两临近重点区段!$D:$D)=10)*(三跨两临近重点区段!$A:$A=D361),0))="已取消","已取消",INDEX(三跨两临近重点区段!$E:$E,MATCH(1,(MONTH(三跨两临近重点区段!$D:$D)=10)*(三跨两临近重点区段!$A:$A=D361)*(三跨两临近重点区段!$F:$F="现存区段"),0))),"")</f>
        <v/>
      </c>
      <c r="AC361" s="284" t="str">
        <f t="array" ref="AC361">IFERROR(IF(INDEX(三跨两临近重点区段!$F:$F,MATCH(1,(MONTH(三跨两临近重点区段!$D:$D)=11)*(三跨两临近重点区段!$A:$A=D361),0))="已取消","已取消",INDEX(三跨两临近重点区段!$D:$D,MATCH(1,(MONTH(三跨两临近重点区段!$D:$D)=11)*(三跨两临近重点区段!$A:$A=D361)*(三跨两临近重点区段!$F:$F="现存区段"),0))),"")</f>
        <v/>
      </c>
      <c r="AD361" s="72" t="str">
        <f t="array" ref="AD361">IFERROR(IF(INDEX(三跨两临近重点区段!$F:$F,MATCH(1,(MONTH(三跨两临近重点区段!$D:$D)=11)*(三跨两临近重点区段!$A:$A=D361),0))="已取消","已取消",INDEX(三跨两临近重点区段!$E:$E,MATCH(1,(MONTH(三跨两临近重点区段!$D:$D)=11)*(三跨两临近重点区段!$A:$A=D361)*(三跨两临近重点区段!$F:$F="现存区段"),0))),"")</f>
        <v/>
      </c>
      <c r="AE361" s="284" t="str">
        <f t="array" ref="AE361">IFERROR(IF(INDEX(三跨两临近重点区段!$F:$F,MATCH(1,(MONTH(三跨两临近重点区段!$D:$D)=12)*(三跨两临近重点区段!$A:$A=D361),0))="已取消","已取消",INDEX(三跨两临近重点区段!$D:$D,MATCH(1,(MONTH(三跨两临近重点区段!$D:$D)=12)*(三跨两临近重点区段!$A:$A=D361)*(三跨两临近重点区段!$F:$F="现存区段"),0))),"")</f>
        <v/>
      </c>
      <c r="AF361" s="72" t="str">
        <f t="array" ref="AF361">IFERROR(IF(INDEX(三跨两临近重点区段!$F:$F,MATCH(1,(MONTH(三跨两临近重点区段!$D:$D)=12)*(三跨两临近重点区段!$A:$A=D361),0))="已取消","已取消",INDEX(三跨两临近重点区段!$E:$E,MATCH(1,(MONTH(三跨两临近重点区段!$D:$D)=12)*(三跨两临近重点区段!$A:$A=D361)*(三跨两临近重点区段!$F:$F="现存区段"),0))),"")</f>
        <v/>
      </c>
      <c r="AH361" t="e">
        <f t="array" ref="AH361">INDEX(三跨两临近重点区段!$G:$G,MATCH(D361,三跨两临近重点区段!$A:$A,0))</f>
        <v>#N/A</v>
      </c>
      <c r="AI361" t="e">
        <f>INDEX(三跨两临近重点区段!$J:$J,MATCH(D361,三跨两临近重点区段!$A:$A,0))</f>
        <v>#N/A</v>
      </c>
    </row>
    <row r="362" ht="14.25" spans="1:35">
      <c r="A362" s="263" t="s">
        <v>150</v>
      </c>
      <c r="B362" s="264" t="s">
        <v>2689</v>
      </c>
      <c r="C362" s="263" t="s">
        <v>2197</v>
      </c>
      <c r="D362" s="263" t="s">
        <v>2690</v>
      </c>
      <c r="E362" s="265" t="s">
        <v>2115</v>
      </c>
      <c r="F362" s="264" t="s">
        <v>125</v>
      </c>
      <c r="G362" s="263" t="s">
        <v>2116</v>
      </c>
      <c r="H362" s="263" t="s">
        <v>1204</v>
      </c>
      <c r="I362" s="288"/>
      <c r="J362" s="196"/>
      <c r="K362" s="196"/>
      <c r="L362" s="196"/>
      <c r="M362" s="270"/>
      <c r="N362" s="270"/>
      <c r="O362" s="33"/>
      <c r="P362" s="107"/>
      <c r="Q362" s="279"/>
      <c r="R362" s="279"/>
      <c r="S362" s="282">
        <v>45446.4833333333</v>
      </c>
      <c r="T362" s="279" t="s">
        <v>2117</v>
      </c>
      <c r="U362" s="268" t="str">
        <f t="array" ref="U362">IFERROR(IF(INDEX(三跨两临近重点区段!$F:$F,MATCH(1,(MONTH(三跨两临近重点区段!$D:$D)=7)*(三跨两临近重点区段!$A:$A=D362),0))="已取消","已取消",INDEX(三跨两临近重点区段!$D:$D,MATCH(1,(MONTH(三跨两临近重点区段!$D:$D)=7)*(三跨两临近重点区段!$A:$A=D362)*(三跨两临近重点区段!$F:$F="现存区段"),0))),"")</f>
        <v/>
      </c>
      <c r="V362" s="232" t="str">
        <f t="array" ref="V362">IFERROR(IF(INDEX(三跨两临近重点区段!$F:$F,MATCH(1,(MONTH(三跨两临近重点区段!$D:$D)=7)*(三跨两临近重点区段!$A:$A=D362),0))="已取消","已取消",INDEX(三跨两临近重点区段!$E:$E,MATCH(1,(MONTH(三跨两临近重点区段!$D:$D)=7)*(三跨两临近重点区段!$A:$A=D362)*(三跨两临近重点区段!$F:$F="现存区段"),0))),"")</f>
        <v/>
      </c>
      <c r="W362" s="268" t="str">
        <f t="array" ref="W362">IFERROR(IF(INDEX(三跨两临近重点区段!$F:$F,MATCH(1,(MONTH(三跨两临近重点区段!$D:$D)=8)*(三跨两临近重点区段!$A:$A=D362),0))="已取消","已取消",INDEX(三跨两临近重点区段!$D:$D,MATCH(1,(MONTH(三跨两临近重点区段!$D:$D)=8)*(三跨两临近重点区段!$A:$A=D362)*(三跨两临近重点区段!$F:$F="现存区段"),0))),"")</f>
        <v/>
      </c>
      <c r="X362" s="232" t="str">
        <f t="array" ref="X362">IFERROR(IF(INDEX(三跨两临近重点区段!$F:$F,MATCH(1,(MONTH(三跨两临近重点区段!$D:$D)=8)*(三跨两临近重点区段!$A:$A=D362),0))="已取消","已取消",INDEX(三跨两临近重点区段!$E:$E,MATCH(1,(MONTH(三跨两临近重点区段!$D:$D)=8)*(三跨两临近重点区段!$A:$A=D362)*(三跨两临近重点区段!$F:$F="现存区段"),0))),"")</f>
        <v/>
      </c>
      <c r="Y362" s="268" t="str">
        <f t="array" ref="Y362">IFERROR(IF(INDEX(三跨两临近重点区段!$F:$F,MATCH(1,(MONTH(三跨两临近重点区段!$D:$D)=9)*(三跨两临近重点区段!$A:$A=D362),0))="已取消","已取消",INDEX(三跨两临近重点区段!$D:$D,MATCH(1,(MONTH(三跨两临近重点区段!$D:$D)=9)*(三跨两临近重点区段!$A:$A=D362)*(三跨两临近重点区段!$F:$F="现存区段"),0))),"")</f>
        <v/>
      </c>
      <c r="Z362" s="232" t="str">
        <f t="array" ref="Z362">IFERROR(IF(INDEX(三跨两临近重点区段!$F:$F,MATCH(1,(MONTH(三跨两临近重点区段!$D:$D)=9)*(三跨两临近重点区段!$A:$A=D362),0))="已取消","已取消",INDEX(三跨两临近重点区段!$E:$E,MATCH(1,(MONTH(三跨两临近重点区段!$D:$D)=9)*(三跨两临近重点区段!$A:$A=D362)*(三跨两临近重点区段!$F:$F="现存区段"),0))),"")</f>
        <v/>
      </c>
      <c r="AA362" s="268" t="str">
        <f t="array" ref="AA362">IFERROR(IF(INDEX(三跨两临近重点区段!$F:$F,MATCH(1,(MONTH(三跨两临近重点区段!$D:$D)=10)*(三跨两临近重点区段!$A:$A=D362),0))="已取消","已取消",INDEX(三跨两临近重点区段!$D:$D,MATCH(1,(MONTH(三跨两临近重点区段!$D:$D)=10)*(三跨两临近重点区段!$A:$A=D362)*(三跨两临近重点区段!$F:$F="现存区段"),0))),"")</f>
        <v/>
      </c>
      <c r="AB362" s="72" t="str">
        <f t="array" ref="AB362">IFERROR(IF(INDEX(三跨两临近重点区段!$F:$F,MATCH(1,(MONTH(三跨两临近重点区段!$D:$D)=10)*(三跨两临近重点区段!$A:$A=D362),0))="已取消","已取消",INDEX(三跨两临近重点区段!$E:$E,MATCH(1,(MONTH(三跨两临近重点区段!$D:$D)=10)*(三跨两临近重点区段!$A:$A=D362)*(三跨两临近重点区段!$F:$F="现存区段"),0))),"")</f>
        <v/>
      </c>
      <c r="AC362" s="284" t="str">
        <f t="array" ref="AC362">IFERROR(IF(INDEX(三跨两临近重点区段!$F:$F,MATCH(1,(MONTH(三跨两临近重点区段!$D:$D)=11)*(三跨两临近重点区段!$A:$A=D362),0))="已取消","已取消",INDEX(三跨两临近重点区段!$D:$D,MATCH(1,(MONTH(三跨两临近重点区段!$D:$D)=11)*(三跨两临近重点区段!$A:$A=D362)*(三跨两临近重点区段!$F:$F="现存区段"),0))),"")</f>
        <v/>
      </c>
      <c r="AD362" s="72" t="str">
        <f t="array" ref="AD362">IFERROR(IF(INDEX(三跨两临近重点区段!$F:$F,MATCH(1,(MONTH(三跨两临近重点区段!$D:$D)=11)*(三跨两临近重点区段!$A:$A=D362),0))="已取消","已取消",INDEX(三跨两临近重点区段!$E:$E,MATCH(1,(MONTH(三跨两临近重点区段!$D:$D)=11)*(三跨两临近重点区段!$A:$A=D362)*(三跨两临近重点区段!$F:$F="现存区段"),0))),"")</f>
        <v/>
      </c>
      <c r="AE362" s="284" t="str">
        <f t="array" ref="AE362">IFERROR(IF(INDEX(三跨两临近重点区段!$F:$F,MATCH(1,(MONTH(三跨两临近重点区段!$D:$D)=12)*(三跨两临近重点区段!$A:$A=D362),0))="已取消","已取消",INDEX(三跨两临近重点区段!$D:$D,MATCH(1,(MONTH(三跨两临近重点区段!$D:$D)=12)*(三跨两临近重点区段!$A:$A=D362)*(三跨两临近重点区段!$F:$F="现存区段"),0))),"")</f>
        <v/>
      </c>
      <c r="AF362" s="72" t="str">
        <f t="array" ref="AF362">IFERROR(IF(INDEX(三跨两临近重点区段!$F:$F,MATCH(1,(MONTH(三跨两临近重点区段!$D:$D)=12)*(三跨两临近重点区段!$A:$A=D362),0))="已取消","已取消",INDEX(三跨两临近重点区段!$E:$E,MATCH(1,(MONTH(三跨两临近重点区段!$D:$D)=12)*(三跨两临近重点区段!$A:$A=D362)*(三跨两临近重点区段!$F:$F="现存区段"),0))),"")</f>
        <v/>
      </c>
      <c r="AH362" t="e">
        <f t="array" ref="AH362">INDEX(三跨两临近重点区段!$G:$G,MATCH(D362,三跨两临近重点区段!$A:$A,0))</f>
        <v>#N/A</v>
      </c>
      <c r="AI362" t="e">
        <f>INDEX(三跨两临近重点区段!$J:$J,MATCH(D362,三跨两临近重点区段!$A:$A,0))</f>
        <v>#N/A</v>
      </c>
    </row>
    <row r="363" ht="14.25" spans="1:35">
      <c r="A363" s="263" t="s">
        <v>363</v>
      </c>
      <c r="B363" s="264" t="s">
        <v>2691</v>
      </c>
      <c r="C363" s="263" t="s">
        <v>2271</v>
      </c>
      <c r="D363" s="263" t="s">
        <v>2692</v>
      </c>
      <c r="E363" s="265" t="s">
        <v>2115</v>
      </c>
      <c r="F363" s="264" t="s">
        <v>125</v>
      </c>
      <c r="G363" s="263" t="s">
        <v>1068</v>
      </c>
      <c r="H363" s="263" t="s">
        <v>1352</v>
      </c>
      <c r="I363" s="288"/>
      <c r="J363" s="196"/>
      <c r="K363" s="196"/>
      <c r="L363" s="196"/>
      <c r="M363" s="270"/>
      <c r="N363" s="270"/>
      <c r="O363" s="33"/>
      <c r="P363" s="107"/>
      <c r="Q363" s="279"/>
      <c r="R363" s="279"/>
      <c r="S363" s="278">
        <v>45447</v>
      </c>
      <c r="T363" s="279" t="s">
        <v>2117</v>
      </c>
      <c r="U363" s="268" t="str">
        <f t="array" ref="U363">IFERROR(IF(INDEX(三跨两临近重点区段!$F:$F,MATCH(1,(MONTH(三跨两临近重点区段!$D:$D)=7)*(三跨两临近重点区段!$A:$A=D363),0))="已取消","已取消",INDEX(三跨两临近重点区段!$D:$D,MATCH(1,(MONTH(三跨两临近重点区段!$D:$D)=7)*(三跨两临近重点区段!$A:$A=D363)*(三跨两临近重点区段!$F:$F="现存区段"),0))),"")</f>
        <v/>
      </c>
      <c r="V363" s="232" t="str">
        <f t="array" ref="V363">IFERROR(IF(INDEX(三跨两临近重点区段!$F:$F,MATCH(1,(MONTH(三跨两临近重点区段!$D:$D)=7)*(三跨两临近重点区段!$A:$A=D363),0))="已取消","已取消",INDEX(三跨两临近重点区段!$E:$E,MATCH(1,(MONTH(三跨两临近重点区段!$D:$D)=7)*(三跨两临近重点区段!$A:$A=D363)*(三跨两临近重点区段!$F:$F="现存区段"),0))),"")</f>
        <v/>
      </c>
      <c r="W363" s="268" t="str">
        <f t="array" ref="W363">IFERROR(IF(INDEX(三跨两临近重点区段!$F:$F,MATCH(1,(MONTH(三跨两临近重点区段!$D:$D)=8)*(三跨两临近重点区段!$A:$A=D363),0))="已取消","已取消",INDEX(三跨两临近重点区段!$D:$D,MATCH(1,(MONTH(三跨两临近重点区段!$D:$D)=8)*(三跨两临近重点区段!$A:$A=D363)*(三跨两临近重点区段!$F:$F="现存区段"),0))),"")</f>
        <v/>
      </c>
      <c r="X363" s="232" t="str">
        <f t="array" ref="X363">IFERROR(IF(INDEX(三跨两临近重点区段!$F:$F,MATCH(1,(MONTH(三跨两临近重点区段!$D:$D)=8)*(三跨两临近重点区段!$A:$A=D363),0))="已取消","已取消",INDEX(三跨两临近重点区段!$E:$E,MATCH(1,(MONTH(三跨两临近重点区段!$D:$D)=8)*(三跨两临近重点区段!$A:$A=D363)*(三跨两临近重点区段!$F:$F="现存区段"),0))),"")</f>
        <v/>
      </c>
      <c r="Y363" s="268" t="str">
        <f t="array" ref="Y363">IFERROR(IF(INDEX(三跨两临近重点区段!$F:$F,MATCH(1,(MONTH(三跨两临近重点区段!$D:$D)=9)*(三跨两临近重点区段!$A:$A=D363),0))="已取消","已取消",INDEX(三跨两临近重点区段!$D:$D,MATCH(1,(MONTH(三跨两临近重点区段!$D:$D)=9)*(三跨两临近重点区段!$A:$A=D363)*(三跨两临近重点区段!$F:$F="现存区段"),0))),"")</f>
        <v/>
      </c>
      <c r="Z363" s="232" t="str">
        <f t="array" ref="Z363">IFERROR(IF(INDEX(三跨两临近重点区段!$F:$F,MATCH(1,(MONTH(三跨两临近重点区段!$D:$D)=9)*(三跨两临近重点区段!$A:$A=D363),0))="已取消","已取消",INDEX(三跨两临近重点区段!$E:$E,MATCH(1,(MONTH(三跨两临近重点区段!$D:$D)=9)*(三跨两临近重点区段!$A:$A=D363)*(三跨两临近重点区段!$F:$F="现存区段"),0))),"")</f>
        <v/>
      </c>
      <c r="AA363" s="268" t="str">
        <f t="array" ref="AA363">IFERROR(IF(INDEX(三跨两临近重点区段!$F:$F,MATCH(1,(MONTH(三跨两临近重点区段!$D:$D)=10)*(三跨两临近重点区段!$A:$A=D363),0))="已取消","已取消",INDEX(三跨两临近重点区段!$D:$D,MATCH(1,(MONTH(三跨两临近重点区段!$D:$D)=10)*(三跨两临近重点区段!$A:$A=D363)*(三跨两临近重点区段!$F:$F="现存区段"),0))),"")</f>
        <v/>
      </c>
      <c r="AB363" s="72" t="str">
        <f t="array" ref="AB363">IFERROR(IF(INDEX(三跨两临近重点区段!$F:$F,MATCH(1,(MONTH(三跨两临近重点区段!$D:$D)=10)*(三跨两临近重点区段!$A:$A=D363),0))="已取消","已取消",INDEX(三跨两临近重点区段!$E:$E,MATCH(1,(MONTH(三跨两临近重点区段!$D:$D)=10)*(三跨两临近重点区段!$A:$A=D363)*(三跨两临近重点区段!$F:$F="现存区段"),0))),"")</f>
        <v/>
      </c>
      <c r="AC363" s="284" t="str">
        <f t="array" ref="AC363">IFERROR(IF(INDEX(三跨两临近重点区段!$F:$F,MATCH(1,(MONTH(三跨两临近重点区段!$D:$D)=11)*(三跨两临近重点区段!$A:$A=D363),0))="已取消","已取消",INDEX(三跨两临近重点区段!$D:$D,MATCH(1,(MONTH(三跨两临近重点区段!$D:$D)=11)*(三跨两临近重点区段!$A:$A=D363)*(三跨两临近重点区段!$F:$F="现存区段"),0))),"")</f>
        <v/>
      </c>
      <c r="AD363" s="72" t="str">
        <f t="array" ref="AD363">IFERROR(IF(INDEX(三跨两临近重点区段!$F:$F,MATCH(1,(MONTH(三跨两临近重点区段!$D:$D)=11)*(三跨两临近重点区段!$A:$A=D363),0))="已取消","已取消",INDEX(三跨两临近重点区段!$E:$E,MATCH(1,(MONTH(三跨两临近重点区段!$D:$D)=11)*(三跨两临近重点区段!$A:$A=D363)*(三跨两临近重点区段!$F:$F="现存区段"),0))),"")</f>
        <v/>
      </c>
      <c r="AE363" s="284" t="str">
        <f t="array" ref="AE363">IFERROR(IF(INDEX(三跨两临近重点区段!$F:$F,MATCH(1,(MONTH(三跨两临近重点区段!$D:$D)=12)*(三跨两临近重点区段!$A:$A=D363),0))="已取消","已取消",INDEX(三跨两临近重点区段!$D:$D,MATCH(1,(MONTH(三跨两临近重点区段!$D:$D)=12)*(三跨两临近重点区段!$A:$A=D363)*(三跨两临近重点区段!$F:$F="现存区段"),0))),"")</f>
        <v/>
      </c>
      <c r="AF363" s="72" t="str">
        <f t="array" ref="AF363">IFERROR(IF(INDEX(三跨两临近重点区段!$F:$F,MATCH(1,(MONTH(三跨两临近重点区段!$D:$D)=12)*(三跨两临近重点区段!$A:$A=D363),0))="已取消","已取消",INDEX(三跨两临近重点区段!$E:$E,MATCH(1,(MONTH(三跨两临近重点区段!$D:$D)=12)*(三跨两临近重点区段!$A:$A=D363)*(三跨两临近重点区段!$F:$F="现存区段"),0))),"")</f>
        <v/>
      </c>
      <c r="AH363" t="e">
        <f t="array" ref="AH363">INDEX(三跨两临近重点区段!$G:$G,MATCH(D363,三跨两临近重点区段!$A:$A,0))</f>
        <v>#N/A</v>
      </c>
      <c r="AI363" t="e">
        <f>INDEX(三跨两临近重点区段!$J:$J,MATCH(D363,三跨两临近重点区段!$A:$A,0))</f>
        <v>#N/A</v>
      </c>
    </row>
    <row r="364" ht="14.25" spans="1:35">
      <c r="A364" s="263" t="s">
        <v>363</v>
      </c>
      <c r="B364" s="264" t="s">
        <v>2693</v>
      </c>
      <c r="C364" s="263" t="s">
        <v>2271</v>
      </c>
      <c r="D364" s="263" t="s">
        <v>2694</v>
      </c>
      <c r="E364" s="265" t="s">
        <v>2115</v>
      </c>
      <c r="F364" s="264" t="s">
        <v>125</v>
      </c>
      <c r="G364" s="263" t="s">
        <v>2116</v>
      </c>
      <c r="H364" s="263" t="s">
        <v>1352</v>
      </c>
      <c r="I364" s="288"/>
      <c r="J364" s="196"/>
      <c r="K364" s="196"/>
      <c r="L364" s="196"/>
      <c r="M364" s="270"/>
      <c r="N364" s="270"/>
      <c r="O364" s="33"/>
      <c r="P364" s="107"/>
      <c r="Q364" s="279"/>
      <c r="R364" s="279"/>
      <c r="S364" s="278">
        <v>45447</v>
      </c>
      <c r="T364" s="279" t="s">
        <v>2117</v>
      </c>
      <c r="U364" s="268" t="str">
        <f t="array" ref="U364">IFERROR(IF(INDEX(三跨两临近重点区段!$F:$F,MATCH(1,(MONTH(三跨两临近重点区段!$D:$D)=7)*(三跨两临近重点区段!$A:$A=D364),0))="已取消","已取消",INDEX(三跨两临近重点区段!$D:$D,MATCH(1,(MONTH(三跨两临近重点区段!$D:$D)=7)*(三跨两临近重点区段!$A:$A=D364)*(三跨两临近重点区段!$F:$F="现存区段"),0))),"")</f>
        <v/>
      </c>
      <c r="V364" s="232" t="str">
        <f t="array" ref="V364">IFERROR(IF(INDEX(三跨两临近重点区段!$F:$F,MATCH(1,(MONTH(三跨两临近重点区段!$D:$D)=7)*(三跨两临近重点区段!$A:$A=D364),0))="已取消","已取消",INDEX(三跨两临近重点区段!$E:$E,MATCH(1,(MONTH(三跨两临近重点区段!$D:$D)=7)*(三跨两临近重点区段!$A:$A=D364)*(三跨两临近重点区段!$F:$F="现存区段"),0))),"")</f>
        <v/>
      </c>
      <c r="W364" s="268" t="str">
        <f t="array" ref="W364">IFERROR(IF(INDEX(三跨两临近重点区段!$F:$F,MATCH(1,(MONTH(三跨两临近重点区段!$D:$D)=8)*(三跨两临近重点区段!$A:$A=D364),0))="已取消","已取消",INDEX(三跨两临近重点区段!$D:$D,MATCH(1,(MONTH(三跨两临近重点区段!$D:$D)=8)*(三跨两临近重点区段!$A:$A=D364)*(三跨两临近重点区段!$F:$F="现存区段"),0))),"")</f>
        <v/>
      </c>
      <c r="X364" s="232" t="str">
        <f t="array" ref="X364">IFERROR(IF(INDEX(三跨两临近重点区段!$F:$F,MATCH(1,(MONTH(三跨两临近重点区段!$D:$D)=8)*(三跨两临近重点区段!$A:$A=D364),0))="已取消","已取消",INDEX(三跨两临近重点区段!$E:$E,MATCH(1,(MONTH(三跨两临近重点区段!$D:$D)=8)*(三跨两临近重点区段!$A:$A=D364)*(三跨两临近重点区段!$F:$F="现存区段"),0))),"")</f>
        <v/>
      </c>
      <c r="Y364" s="268" t="str">
        <f t="array" ref="Y364">IFERROR(IF(INDEX(三跨两临近重点区段!$F:$F,MATCH(1,(MONTH(三跨两临近重点区段!$D:$D)=9)*(三跨两临近重点区段!$A:$A=D364),0))="已取消","已取消",INDEX(三跨两临近重点区段!$D:$D,MATCH(1,(MONTH(三跨两临近重点区段!$D:$D)=9)*(三跨两临近重点区段!$A:$A=D364)*(三跨两临近重点区段!$F:$F="现存区段"),0))),"")</f>
        <v/>
      </c>
      <c r="Z364" s="232" t="str">
        <f t="array" ref="Z364">IFERROR(IF(INDEX(三跨两临近重点区段!$F:$F,MATCH(1,(MONTH(三跨两临近重点区段!$D:$D)=9)*(三跨两临近重点区段!$A:$A=D364),0))="已取消","已取消",INDEX(三跨两临近重点区段!$E:$E,MATCH(1,(MONTH(三跨两临近重点区段!$D:$D)=9)*(三跨两临近重点区段!$A:$A=D364)*(三跨两临近重点区段!$F:$F="现存区段"),0))),"")</f>
        <v/>
      </c>
      <c r="AA364" s="268" t="str">
        <f t="array" ref="AA364">IFERROR(IF(INDEX(三跨两临近重点区段!$F:$F,MATCH(1,(MONTH(三跨两临近重点区段!$D:$D)=10)*(三跨两临近重点区段!$A:$A=D364),0))="已取消","已取消",INDEX(三跨两临近重点区段!$D:$D,MATCH(1,(MONTH(三跨两临近重点区段!$D:$D)=10)*(三跨两临近重点区段!$A:$A=D364)*(三跨两临近重点区段!$F:$F="现存区段"),0))),"")</f>
        <v/>
      </c>
      <c r="AB364" s="72" t="str">
        <f t="array" ref="AB364">IFERROR(IF(INDEX(三跨两临近重点区段!$F:$F,MATCH(1,(MONTH(三跨两临近重点区段!$D:$D)=10)*(三跨两临近重点区段!$A:$A=D364),0))="已取消","已取消",INDEX(三跨两临近重点区段!$E:$E,MATCH(1,(MONTH(三跨两临近重点区段!$D:$D)=10)*(三跨两临近重点区段!$A:$A=D364)*(三跨两临近重点区段!$F:$F="现存区段"),0))),"")</f>
        <v/>
      </c>
      <c r="AC364" s="284" t="str">
        <f t="array" ref="AC364">IFERROR(IF(INDEX(三跨两临近重点区段!$F:$F,MATCH(1,(MONTH(三跨两临近重点区段!$D:$D)=11)*(三跨两临近重点区段!$A:$A=D364),0))="已取消","已取消",INDEX(三跨两临近重点区段!$D:$D,MATCH(1,(MONTH(三跨两临近重点区段!$D:$D)=11)*(三跨两临近重点区段!$A:$A=D364)*(三跨两临近重点区段!$F:$F="现存区段"),0))),"")</f>
        <v/>
      </c>
      <c r="AD364" s="72" t="str">
        <f t="array" ref="AD364">IFERROR(IF(INDEX(三跨两临近重点区段!$F:$F,MATCH(1,(MONTH(三跨两临近重点区段!$D:$D)=11)*(三跨两临近重点区段!$A:$A=D364),0))="已取消","已取消",INDEX(三跨两临近重点区段!$E:$E,MATCH(1,(MONTH(三跨两临近重点区段!$D:$D)=11)*(三跨两临近重点区段!$A:$A=D364)*(三跨两临近重点区段!$F:$F="现存区段"),0))),"")</f>
        <v/>
      </c>
      <c r="AE364" s="284" t="str">
        <f t="array" ref="AE364">IFERROR(IF(INDEX(三跨两临近重点区段!$F:$F,MATCH(1,(MONTH(三跨两临近重点区段!$D:$D)=12)*(三跨两临近重点区段!$A:$A=D364),0))="已取消","已取消",INDEX(三跨两临近重点区段!$D:$D,MATCH(1,(MONTH(三跨两临近重点区段!$D:$D)=12)*(三跨两临近重点区段!$A:$A=D364)*(三跨两临近重点区段!$F:$F="现存区段"),0))),"")</f>
        <v/>
      </c>
      <c r="AF364" s="72" t="str">
        <f t="array" ref="AF364">IFERROR(IF(INDEX(三跨两临近重点区段!$F:$F,MATCH(1,(MONTH(三跨两临近重点区段!$D:$D)=12)*(三跨两临近重点区段!$A:$A=D364),0))="已取消","已取消",INDEX(三跨两临近重点区段!$E:$E,MATCH(1,(MONTH(三跨两临近重点区段!$D:$D)=12)*(三跨两临近重点区段!$A:$A=D364)*(三跨两临近重点区段!$F:$F="现存区段"),0))),"")</f>
        <v/>
      </c>
      <c r="AH364" t="e">
        <f t="array" ref="AH364">INDEX(三跨两临近重点区段!$G:$G,MATCH(D364,三跨两临近重点区段!$A:$A,0))</f>
        <v>#N/A</v>
      </c>
      <c r="AI364" t="e">
        <f>INDEX(三跨两临近重点区段!$J:$J,MATCH(D364,三跨两临近重点区段!$A:$A,0))</f>
        <v>#N/A</v>
      </c>
    </row>
    <row r="365" ht="14.25" spans="1:35">
      <c r="A365" s="263" t="s">
        <v>119</v>
      </c>
      <c r="B365" s="264" t="s">
        <v>2695</v>
      </c>
      <c r="C365" s="263" t="s">
        <v>2696</v>
      </c>
      <c r="D365" s="263" t="s">
        <v>2697</v>
      </c>
      <c r="E365" s="265" t="s">
        <v>2115</v>
      </c>
      <c r="F365" s="264" t="s">
        <v>125</v>
      </c>
      <c r="G365" s="263" t="s">
        <v>2116</v>
      </c>
      <c r="H365" s="263" t="s">
        <v>1196</v>
      </c>
      <c r="I365" s="288"/>
      <c r="J365" s="196"/>
      <c r="K365" s="196"/>
      <c r="L365" s="196"/>
      <c r="M365" s="270"/>
      <c r="N365" s="270"/>
      <c r="O365" s="33"/>
      <c r="P365" s="107"/>
      <c r="Q365" s="279"/>
      <c r="R365" s="279"/>
      <c r="S365" s="278">
        <v>45456</v>
      </c>
      <c r="T365" s="279" t="s">
        <v>2117</v>
      </c>
      <c r="U365" s="268" t="str">
        <f t="array" ref="U365">IFERROR(IF(INDEX(三跨两临近重点区段!$F:$F,MATCH(1,(MONTH(三跨两临近重点区段!$D:$D)=7)*(三跨两临近重点区段!$A:$A=D365),0))="已取消","已取消",INDEX(三跨两临近重点区段!$D:$D,MATCH(1,(MONTH(三跨两临近重点区段!$D:$D)=7)*(三跨两临近重点区段!$A:$A=D365)*(三跨两临近重点区段!$F:$F="现存区段"),0))),"")</f>
        <v/>
      </c>
      <c r="V365" s="232" t="str">
        <f t="array" ref="V365">IFERROR(IF(INDEX(三跨两临近重点区段!$F:$F,MATCH(1,(MONTH(三跨两临近重点区段!$D:$D)=7)*(三跨两临近重点区段!$A:$A=D365),0))="已取消","已取消",INDEX(三跨两临近重点区段!$E:$E,MATCH(1,(MONTH(三跨两临近重点区段!$D:$D)=7)*(三跨两临近重点区段!$A:$A=D365)*(三跨两临近重点区段!$F:$F="现存区段"),0))),"")</f>
        <v/>
      </c>
      <c r="W365" s="268" t="str">
        <f t="array" ref="W365">IFERROR(IF(INDEX(三跨两临近重点区段!$F:$F,MATCH(1,(MONTH(三跨两临近重点区段!$D:$D)=8)*(三跨两临近重点区段!$A:$A=D365),0))="已取消","已取消",INDEX(三跨两临近重点区段!$D:$D,MATCH(1,(MONTH(三跨两临近重点区段!$D:$D)=8)*(三跨两临近重点区段!$A:$A=D365)*(三跨两临近重点区段!$F:$F="现存区段"),0))),"")</f>
        <v/>
      </c>
      <c r="X365" s="232" t="str">
        <f t="array" ref="X365">IFERROR(IF(INDEX(三跨两临近重点区段!$F:$F,MATCH(1,(MONTH(三跨两临近重点区段!$D:$D)=8)*(三跨两临近重点区段!$A:$A=D365),0))="已取消","已取消",INDEX(三跨两临近重点区段!$E:$E,MATCH(1,(MONTH(三跨两临近重点区段!$D:$D)=8)*(三跨两临近重点区段!$A:$A=D365)*(三跨两临近重点区段!$F:$F="现存区段"),0))),"")</f>
        <v/>
      </c>
      <c r="Y365" s="268" t="str">
        <f t="array" ref="Y365">IFERROR(IF(INDEX(三跨两临近重点区段!$F:$F,MATCH(1,(MONTH(三跨两临近重点区段!$D:$D)=9)*(三跨两临近重点区段!$A:$A=D365),0))="已取消","已取消",INDEX(三跨两临近重点区段!$D:$D,MATCH(1,(MONTH(三跨两临近重点区段!$D:$D)=9)*(三跨两临近重点区段!$A:$A=D365)*(三跨两临近重点区段!$F:$F="现存区段"),0))),"")</f>
        <v/>
      </c>
      <c r="Z365" s="232" t="str">
        <f t="array" ref="Z365">IFERROR(IF(INDEX(三跨两临近重点区段!$F:$F,MATCH(1,(MONTH(三跨两临近重点区段!$D:$D)=9)*(三跨两临近重点区段!$A:$A=D365),0))="已取消","已取消",INDEX(三跨两临近重点区段!$E:$E,MATCH(1,(MONTH(三跨两临近重点区段!$D:$D)=9)*(三跨两临近重点区段!$A:$A=D365)*(三跨两临近重点区段!$F:$F="现存区段"),0))),"")</f>
        <v/>
      </c>
      <c r="AA365" s="268" t="str">
        <f t="array" ref="AA365">IFERROR(IF(INDEX(三跨两临近重点区段!$F:$F,MATCH(1,(MONTH(三跨两临近重点区段!$D:$D)=10)*(三跨两临近重点区段!$A:$A=D365),0))="已取消","已取消",INDEX(三跨两临近重点区段!$D:$D,MATCH(1,(MONTH(三跨两临近重点区段!$D:$D)=10)*(三跨两临近重点区段!$A:$A=D365)*(三跨两临近重点区段!$F:$F="现存区段"),0))),"")</f>
        <v/>
      </c>
      <c r="AB365" s="72" t="str">
        <f t="array" ref="AB365">IFERROR(IF(INDEX(三跨两临近重点区段!$F:$F,MATCH(1,(MONTH(三跨两临近重点区段!$D:$D)=10)*(三跨两临近重点区段!$A:$A=D365),0))="已取消","已取消",INDEX(三跨两临近重点区段!$E:$E,MATCH(1,(MONTH(三跨两临近重点区段!$D:$D)=10)*(三跨两临近重点区段!$A:$A=D365)*(三跨两临近重点区段!$F:$F="现存区段"),0))),"")</f>
        <v/>
      </c>
      <c r="AC365" s="284" t="str">
        <f t="array" ref="AC365">IFERROR(IF(INDEX(三跨两临近重点区段!$F:$F,MATCH(1,(MONTH(三跨两临近重点区段!$D:$D)=11)*(三跨两临近重点区段!$A:$A=D365),0))="已取消","已取消",INDEX(三跨两临近重点区段!$D:$D,MATCH(1,(MONTH(三跨两临近重点区段!$D:$D)=11)*(三跨两临近重点区段!$A:$A=D365)*(三跨两临近重点区段!$F:$F="现存区段"),0))),"")</f>
        <v/>
      </c>
      <c r="AD365" s="72" t="str">
        <f t="array" ref="AD365">IFERROR(IF(INDEX(三跨两临近重点区段!$F:$F,MATCH(1,(MONTH(三跨两临近重点区段!$D:$D)=11)*(三跨两临近重点区段!$A:$A=D365),0))="已取消","已取消",INDEX(三跨两临近重点区段!$E:$E,MATCH(1,(MONTH(三跨两临近重点区段!$D:$D)=11)*(三跨两临近重点区段!$A:$A=D365)*(三跨两临近重点区段!$F:$F="现存区段"),0))),"")</f>
        <v/>
      </c>
      <c r="AE365" s="284" t="str">
        <f t="array" ref="AE365">IFERROR(IF(INDEX(三跨两临近重点区段!$F:$F,MATCH(1,(MONTH(三跨两临近重点区段!$D:$D)=12)*(三跨两临近重点区段!$A:$A=D365),0))="已取消","已取消",INDEX(三跨两临近重点区段!$D:$D,MATCH(1,(MONTH(三跨两临近重点区段!$D:$D)=12)*(三跨两临近重点区段!$A:$A=D365)*(三跨两临近重点区段!$F:$F="现存区段"),0))),"")</f>
        <v/>
      </c>
      <c r="AF365" s="72" t="str">
        <f t="array" ref="AF365">IFERROR(IF(INDEX(三跨两临近重点区段!$F:$F,MATCH(1,(MONTH(三跨两临近重点区段!$D:$D)=12)*(三跨两临近重点区段!$A:$A=D365),0))="已取消","已取消",INDEX(三跨两临近重点区段!$E:$E,MATCH(1,(MONTH(三跨两临近重点区段!$D:$D)=12)*(三跨两临近重点区段!$A:$A=D365)*(三跨两临近重点区段!$F:$F="现存区段"),0))),"")</f>
        <v/>
      </c>
      <c r="AH365" t="e">
        <f t="array" ref="AH365">INDEX(三跨两临近重点区段!$G:$G,MATCH(D365,三跨两临近重点区段!$A:$A,0))</f>
        <v>#N/A</v>
      </c>
      <c r="AI365" t="e">
        <f>INDEX(三跨两临近重点区段!$J:$J,MATCH(D365,三跨两临近重点区段!$A:$A,0))</f>
        <v>#N/A</v>
      </c>
    </row>
    <row r="366" ht="14.25" spans="1:35">
      <c r="A366" s="263" t="s">
        <v>119</v>
      </c>
      <c r="B366" s="264" t="s">
        <v>2698</v>
      </c>
      <c r="C366" s="263" t="s">
        <v>2359</v>
      </c>
      <c r="D366" s="263" t="s">
        <v>2699</v>
      </c>
      <c r="E366" s="265" t="s">
        <v>2115</v>
      </c>
      <c r="F366" s="264" t="s">
        <v>125</v>
      </c>
      <c r="G366" s="263" t="s">
        <v>922</v>
      </c>
      <c r="H366" s="263" t="s">
        <v>1186</v>
      </c>
      <c r="I366" s="288"/>
      <c r="J366" s="196"/>
      <c r="K366" s="196"/>
      <c r="L366" s="196"/>
      <c r="M366" s="270"/>
      <c r="N366" s="270"/>
      <c r="O366" s="33"/>
      <c r="P366" s="107"/>
      <c r="Q366" s="279"/>
      <c r="R366" s="279"/>
      <c r="S366" s="278">
        <v>45456</v>
      </c>
      <c r="T366" s="279" t="s">
        <v>2117</v>
      </c>
      <c r="U366" s="268" t="str">
        <f t="array" ref="U366">IFERROR(IF(INDEX(三跨两临近重点区段!$F:$F,MATCH(1,(MONTH(三跨两临近重点区段!$D:$D)=7)*(三跨两临近重点区段!$A:$A=D366),0))="已取消","已取消",INDEX(三跨两临近重点区段!$D:$D,MATCH(1,(MONTH(三跨两临近重点区段!$D:$D)=7)*(三跨两临近重点区段!$A:$A=D366)*(三跨两临近重点区段!$F:$F="现存区段"),0))),"")</f>
        <v/>
      </c>
      <c r="V366" s="232" t="str">
        <f t="array" ref="V366">IFERROR(IF(INDEX(三跨两临近重点区段!$F:$F,MATCH(1,(MONTH(三跨两临近重点区段!$D:$D)=7)*(三跨两临近重点区段!$A:$A=D366),0))="已取消","已取消",INDEX(三跨两临近重点区段!$E:$E,MATCH(1,(MONTH(三跨两临近重点区段!$D:$D)=7)*(三跨两临近重点区段!$A:$A=D366)*(三跨两临近重点区段!$F:$F="现存区段"),0))),"")</f>
        <v/>
      </c>
      <c r="W366" s="268" t="str">
        <f t="array" ref="W366">IFERROR(IF(INDEX(三跨两临近重点区段!$F:$F,MATCH(1,(MONTH(三跨两临近重点区段!$D:$D)=8)*(三跨两临近重点区段!$A:$A=D366),0))="已取消","已取消",INDEX(三跨两临近重点区段!$D:$D,MATCH(1,(MONTH(三跨两临近重点区段!$D:$D)=8)*(三跨两临近重点区段!$A:$A=D366)*(三跨两临近重点区段!$F:$F="现存区段"),0))),"")</f>
        <v/>
      </c>
      <c r="X366" s="232" t="str">
        <f t="array" ref="X366">IFERROR(IF(INDEX(三跨两临近重点区段!$F:$F,MATCH(1,(MONTH(三跨两临近重点区段!$D:$D)=8)*(三跨两临近重点区段!$A:$A=D366),0))="已取消","已取消",INDEX(三跨两临近重点区段!$E:$E,MATCH(1,(MONTH(三跨两临近重点区段!$D:$D)=8)*(三跨两临近重点区段!$A:$A=D366)*(三跨两临近重点区段!$F:$F="现存区段"),0))),"")</f>
        <v/>
      </c>
      <c r="Y366" s="268" t="str">
        <f t="array" ref="Y366">IFERROR(IF(INDEX(三跨两临近重点区段!$F:$F,MATCH(1,(MONTH(三跨两临近重点区段!$D:$D)=9)*(三跨两临近重点区段!$A:$A=D366),0))="已取消","已取消",INDEX(三跨两临近重点区段!$D:$D,MATCH(1,(MONTH(三跨两临近重点区段!$D:$D)=9)*(三跨两临近重点区段!$A:$A=D366)*(三跨两临近重点区段!$F:$F="现存区段"),0))),"")</f>
        <v/>
      </c>
      <c r="Z366" s="232" t="str">
        <f t="array" ref="Z366">IFERROR(IF(INDEX(三跨两临近重点区段!$F:$F,MATCH(1,(MONTH(三跨两临近重点区段!$D:$D)=9)*(三跨两临近重点区段!$A:$A=D366),0))="已取消","已取消",INDEX(三跨两临近重点区段!$E:$E,MATCH(1,(MONTH(三跨两临近重点区段!$D:$D)=9)*(三跨两临近重点区段!$A:$A=D366)*(三跨两临近重点区段!$F:$F="现存区段"),0))),"")</f>
        <v/>
      </c>
      <c r="AA366" s="268" t="str">
        <f t="array" ref="AA366">IFERROR(IF(INDEX(三跨两临近重点区段!$F:$F,MATCH(1,(MONTH(三跨两临近重点区段!$D:$D)=10)*(三跨两临近重点区段!$A:$A=D366),0))="已取消","已取消",INDEX(三跨两临近重点区段!$D:$D,MATCH(1,(MONTH(三跨两临近重点区段!$D:$D)=10)*(三跨两临近重点区段!$A:$A=D366)*(三跨两临近重点区段!$F:$F="现存区段"),0))),"")</f>
        <v/>
      </c>
      <c r="AB366" s="72" t="str">
        <f t="array" ref="AB366">IFERROR(IF(INDEX(三跨两临近重点区段!$F:$F,MATCH(1,(MONTH(三跨两临近重点区段!$D:$D)=10)*(三跨两临近重点区段!$A:$A=D366),0))="已取消","已取消",INDEX(三跨两临近重点区段!$E:$E,MATCH(1,(MONTH(三跨两临近重点区段!$D:$D)=10)*(三跨两临近重点区段!$A:$A=D366)*(三跨两临近重点区段!$F:$F="现存区段"),0))),"")</f>
        <v/>
      </c>
      <c r="AC366" s="284" t="str">
        <f t="array" ref="AC366">IFERROR(IF(INDEX(三跨两临近重点区段!$F:$F,MATCH(1,(MONTH(三跨两临近重点区段!$D:$D)=11)*(三跨两临近重点区段!$A:$A=D366),0))="已取消","已取消",INDEX(三跨两临近重点区段!$D:$D,MATCH(1,(MONTH(三跨两临近重点区段!$D:$D)=11)*(三跨两临近重点区段!$A:$A=D366)*(三跨两临近重点区段!$F:$F="现存区段"),0))),"")</f>
        <v/>
      </c>
      <c r="AD366" s="72" t="str">
        <f t="array" ref="AD366">IFERROR(IF(INDEX(三跨两临近重点区段!$F:$F,MATCH(1,(MONTH(三跨两临近重点区段!$D:$D)=11)*(三跨两临近重点区段!$A:$A=D366),0))="已取消","已取消",INDEX(三跨两临近重点区段!$E:$E,MATCH(1,(MONTH(三跨两临近重点区段!$D:$D)=11)*(三跨两临近重点区段!$A:$A=D366)*(三跨两临近重点区段!$F:$F="现存区段"),0))),"")</f>
        <v/>
      </c>
      <c r="AE366" s="284" t="str">
        <f t="array" ref="AE366">IFERROR(IF(INDEX(三跨两临近重点区段!$F:$F,MATCH(1,(MONTH(三跨两临近重点区段!$D:$D)=12)*(三跨两临近重点区段!$A:$A=D366),0))="已取消","已取消",INDEX(三跨两临近重点区段!$D:$D,MATCH(1,(MONTH(三跨两临近重点区段!$D:$D)=12)*(三跨两临近重点区段!$A:$A=D366)*(三跨两临近重点区段!$F:$F="现存区段"),0))),"")</f>
        <v/>
      </c>
      <c r="AF366" s="72" t="str">
        <f t="array" ref="AF366">IFERROR(IF(INDEX(三跨两临近重点区段!$F:$F,MATCH(1,(MONTH(三跨两临近重点区段!$D:$D)=12)*(三跨两临近重点区段!$A:$A=D366),0))="已取消","已取消",INDEX(三跨两临近重点区段!$E:$E,MATCH(1,(MONTH(三跨两临近重点区段!$D:$D)=12)*(三跨两临近重点区段!$A:$A=D366)*(三跨两临近重点区段!$F:$F="现存区段"),0))),"")</f>
        <v/>
      </c>
      <c r="AH366" t="e">
        <f t="array" ref="AH366">INDEX(三跨两临近重点区段!$G:$G,MATCH(D366,三跨两临近重点区段!$A:$A,0))</f>
        <v>#N/A</v>
      </c>
      <c r="AI366" t="e">
        <f>INDEX(三跨两临近重点区段!$J:$J,MATCH(D366,三跨两临近重点区段!$A:$A,0))</f>
        <v>#N/A</v>
      </c>
    </row>
    <row r="367" ht="14.25" spans="1:35">
      <c r="A367" s="263" t="s">
        <v>119</v>
      </c>
      <c r="B367" s="264" t="s">
        <v>2698</v>
      </c>
      <c r="C367" s="263" t="s">
        <v>2165</v>
      </c>
      <c r="D367" s="263" t="s">
        <v>2700</v>
      </c>
      <c r="E367" s="265" t="s">
        <v>2115</v>
      </c>
      <c r="F367" s="264" t="s">
        <v>125</v>
      </c>
      <c r="G367" s="263" t="s">
        <v>2116</v>
      </c>
      <c r="H367" s="263" t="s">
        <v>1186</v>
      </c>
      <c r="I367" s="288"/>
      <c r="J367" s="196"/>
      <c r="K367" s="196"/>
      <c r="L367" s="196"/>
      <c r="M367" s="270"/>
      <c r="N367" s="270"/>
      <c r="O367" s="33"/>
      <c r="P367" s="107"/>
      <c r="Q367" s="279"/>
      <c r="R367" s="279"/>
      <c r="S367" s="282">
        <v>45446.4833333333</v>
      </c>
      <c r="T367" s="279" t="s">
        <v>2117</v>
      </c>
      <c r="U367" s="268" t="str">
        <f t="array" ref="U367">IFERROR(IF(INDEX(三跨两临近重点区段!$F:$F,MATCH(1,(MONTH(三跨两临近重点区段!$D:$D)=7)*(三跨两临近重点区段!$A:$A=D367),0))="已取消","已取消",INDEX(三跨两临近重点区段!$D:$D,MATCH(1,(MONTH(三跨两临近重点区段!$D:$D)=7)*(三跨两临近重点区段!$A:$A=D367)*(三跨两临近重点区段!$F:$F="现存区段"),0))),"")</f>
        <v/>
      </c>
      <c r="V367" s="232" t="str">
        <f t="array" ref="V367">IFERROR(IF(INDEX(三跨两临近重点区段!$F:$F,MATCH(1,(MONTH(三跨两临近重点区段!$D:$D)=7)*(三跨两临近重点区段!$A:$A=D367),0))="已取消","已取消",INDEX(三跨两临近重点区段!$E:$E,MATCH(1,(MONTH(三跨两临近重点区段!$D:$D)=7)*(三跨两临近重点区段!$A:$A=D367)*(三跨两临近重点区段!$F:$F="现存区段"),0))),"")</f>
        <v/>
      </c>
      <c r="W367" s="268" t="str">
        <f t="array" ref="W367">IFERROR(IF(INDEX(三跨两临近重点区段!$F:$F,MATCH(1,(MONTH(三跨两临近重点区段!$D:$D)=8)*(三跨两临近重点区段!$A:$A=D367),0))="已取消","已取消",INDEX(三跨两临近重点区段!$D:$D,MATCH(1,(MONTH(三跨两临近重点区段!$D:$D)=8)*(三跨两临近重点区段!$A:$A=D367)*(三跨两临近重点区段!$F:$F="现存区段"),0))),"")</f>
        <v/>
      </c>
      <c r="X367" s="232" t="str">
        <f t="array" ref="X367">IFERROR(IF(INDEX(三跨两临近重点区段!$F:$F,MATCH(1,(MONTH(三跨两临近重点区段!$D:$D)=8)*(三跨两临近重点区段!$A:$A=D367),0))="已取消","已取消",INDEX(三跨两临近重点区段!$E:$E,MATCH(1,(MONTH(三跨两临近重点区段!$D:$D)=8)*(三跨两临近重点区段!$A:$A=D367)*(三跨两临近重点区段!$F:$F="现存区段"),0))),"")</f>
        <v/>
      </c>
      <c r="Y367" s="268" t="str">
        <f t="array" ref="Y367">IFERROR(IF(INDEX(三跨两临近重点区段!$F:$F,MATCH(1,(MONTH(三跨两临近重点区段!$D:$D)=9)*(三跨两临近重点区段!$A:$A=D367),0))="已取消","已取消",INDEX(三跨两临近重点区段!$D:$D,MATCH(1,(MONTH(三跨两临近重点区段!$D:$D)=9)*(三跨两临近重点区段!$A:$A=D367)*(三跨两临近重点区段!$F:$F="现存区段"),0))),"")</f>
        <v/>
      </c>
      <c r="Z367" s="232" t="str">
        <f t="array" ref="Z367">IFERROR(IF(INDEX(三跨两临近重点区段!$F:$F,MATCH(1,(MONTH(三跨两临近重点区段!$D:$D)=9)*(三跨两临近重点区段!$A:$A=D367),0))="已取消","已取消",INDEX(三跨两临近重点区段!$E:$E,MATCH(1,(MONTH(三跨两临近重点区段!$D:$D)=9)*(三跨两临近重点区段!$A:$A=D367)*(三跨两临近重点区段!$F:$F="现存区段"),0))),"")</f>
        <v/>
      </c>
      <c r="AA367" s="268" t="str">
        <f t="array" ref="AA367">IFERROR(IF(INDEX(三跨两临近重点区段!$F:$F,MATCH(1,(MONTH(三跨两临近重点区段!$D:$D)=10)*(三跨两临近重点区段!$A:$A=D367),0))="已取消","已取消",INDEX(三跨两临近重点区段!$D:$D,MATCH(1,(MONTH(三跨两临近重点区段!$D:$D)=10)*(三跨两临近重点区段!$A:$A=D367)*(三跨两临近重点区段!$F:$F="现存区段"),0))),"")</f>
        <v/>
      </c>
      <c r="AB367" s="72" t="str">
        <f t="array" ref="AB367">IFERROR(IF(INDEX(三跨两临近重点区段!$F:$F,MATCH(1,(MONTH(三跨两临近重点区段!$D:$D)=10)*(三跨两临近重点区段!$A:$A=D367),0))="已取消","已取消",INDEX(三跨两临近重点区段!$E:$E,MATCH(1,(MONTH(三跨两临近重点区段!$D:$D)=10)*(三跨两临近重点区段!$A:$A=D367)*(三跨两临近重点区段!$F:$F="现存区段"),0))),"")</f>
        <v/>
      </c>
      <c r="AC367" s="284" t="str">
        <f t="array" ref="AC367">IFERROR(IF(INDEX(三跨两临近重点区段!$F:$F,MATCH(1,(MONTH(三跨两临近重点区段!$D:$D)=11)*(三跨两临近重点区段!$A:$A=D367),0))="已取消","已取消",INDEX(三跨两临近重点区段!$D:$D,MATCH(1,(MONTH(三跨两临近重点区段!$D:$D)=11)*(三跨两临近重点区段!$A:$A=D367)*(三跨两临近重点区段!$F:$F="现存区段"),0))),"")</f>
        <v/>
      </c>
      <c r="AD367" s="72" t="str">
        <f t="array" ref="AD367">IFERROR(IF(INDEX(三跨两临近重点区段!$F:$F,MATCH(1,(MONTH(三跨两临近重点区段!$D:$D)=11)*(三跨两临近重点区段!$A:$A=D367),0))="已取消","已取消",INDEX(三跨两临近重点区段!$E:$E,MATCH(1,(MONTH(三跨两临近重点区段!$D:$D)=11)*(三跨两临近重点区段!$A:$A=D367)*(三跨两临近重点区段!$F:$F="现存区段"),0))),"")</f>
        <v/>
      </c>
      <c r="AE367" s="284" t="str">
        <f t="array" ref="AE367">IFERROR(IF(INDEX(三跨两临近重点区段!$F:$F,MATCH(1,(MONTH(三跨两临近重点区段!$D:$D)=12)*(三跨两临近重点区段!$A:$A=D367),0))="已取消","已取消",INDEX(三跨两临近重点区段!$D:$D,MATCH(1,(MONTH(三跨两临近重点区段!$D:$D)=12)*(三跨两临近重点区段!$A:$A=D367)*(三跨两临近重点区段!$F:$F="现存区段"),0))),"")</f>
        <v/>
      </c>
      <c r="AF367" s="72" t="str">
        <f t="array" ref="AF367">IFERROR(IF(INDEX(三跨两临近重点区段!$F:$F,MATCH(1,(MONTH(三跨两临近重点区段!$D:$D)=12)*(三跨两临近重点区段!$A:$A=D367),0))="已取消","已取消",INDEX(三跨两临近重点区段!$E:$E,MATCH(1,(MONTH(三跨两临近重点区段!$D:$D)=12)*(三跨两临近重点区段!$A:$A=D367)*(三跨两临近重点区段!$F:$F="现存区段"),0))),"")</f>
        <v/>
      </c>
      <c r="AH367" t="e">
        <f t="array" ref="AH367">INDEX(三跨两临近重点区段!$G:$G,MATCH(D367,三跨两临近重点区段!$A:$A,0))</f>
        <v>#N/A</v>
      </c>
      <c r="AI367" t="e">
        <f>INDEX(三跨两临近重点区段!$J:$J,MATCH(D367,三跨两临近重点区段!$A:$A,0))</f>
        <v>#N/A</v>
      </c>
    </row>
    <row r="368" ht="14.25" spans="1:35">
      <c r="A368" s="263" t="s">
        <v>119</v>
      </c>
      <c r="B368" s="264" t="s">
        <v>2695</v>
      </c>
      <c r="C368" s="263" t="s">
        <v>2161</v>
      </c>
      <c r="D368" s="263" t="s">
        <v>2701</v>
      </c>
      <c r="E368" s="265" t="s">
        <v>2115</v>
      </c>
      <c r="F368" s="264" t="s">
        <v>125</v>
      </c>
      <c r="G368" s="263" t="s">
        <v>2116</v>
      </c>
      <c r="H368" s="263" t="s">
        <v>1196</v>
      </c>
      <c r="I368" s="288"/>
      <c r="J368" s="196"/>
      <c r="K368" s="196"/>
      <c r="L368" s="196"/>
      <c r="M368" s="270"/>
      <c r="N368" s="270"/>
      <c r="O368" s="33"/>
      <c r="P368" s="107"/>
      <c r="Q368" s="280"/>
      <c r="R368" s="280"/>
      <c r="S368" s="282">
        <v>45446.4833333333</v>
      </c>
      <c r="T368" s="279" t="s">
        <v>2117</v>
      </c>
      <c r="U368" s="268" t="str">
        <f t="array" ref="U368">IFERROR(IF(INDEX(三跨两临近重点区段!$F:$F,MATCH(1,(MONTH(三跨两临近重点区段!$D:$D)=7)*(三跨两临近重点区段!$A:$A=D368),0))="已取消","已取消",INDEX(三跨两临近重点区段!$D:$D,MATCH(1,(MONTH(三跨两临近重点区段!$D:$D)=7)*(三跨两临近重点区段!$A:$A=D368)*(三跨两临近重点区段!$F:$F="现存区段"),0))),"")</f>
        <v/>
      </c>
      <c r="V368" s="232" t="str">
        <f t="array" ref="V368">IFERROR(IF(INDEX(三跨两临近重点区段!$F:$F,MATCH(1,(MONTH(三跨两临近重点区段!$D:$D)=7)*(三跨两临近重点区段!$A:$A=D368),0))="已取消","已取消",INDEX(三跨两临近重点区段!$E:$E,MATCH(1,(MONTH(三跨两临近重点区段!$D:$D)=7)*(三跨两临近重点区段!$A:$A=D368)*(三跨两临近重点区段!$F:$F="现存区段"),0))),"")</f>
        <v/>
      </c>
      <c r="W368" s="268" t="str">
        <f t="array" ref="W368">IFERROR(IF(INDEX(三跨两临近重点区段!$F:$F,MATCH(1,(MONTH(三跨两临近重点区段!$D:$D)=8)*(三跨两临近重点区段!$A:$A=D368),0))="已取消","已取消",INDEX(三跨两临近重点区段!$D:$D,MATCH(1,(MONTH(三跨两临近重点区段!$D:$D)=8)*(三跨两临近重点区段!$A:$A=D368)*(三跨两临近重点区段!$F:$F="现存区段"),0))),"")</f>
        <v/>
      </c>
      <c r="X368" s="232" t="str">
        <f t="array" ref="X368">IFERROR(IF(INDEX(三跨两临近重点区段!$F:$F,MATCH(1,(MONTH(三跨两临近重点区段!$D:$D)=8)*(三跨两临近重点区段!$A:$A=D368),0))="已取消","已取消",INDEX(三跨两临近重点区段!$E:$E,MATCH(1,(MONTH(三跨两临近重点区段!$D:$D)=8)*(三跨两临近重点区段!$A:$A=D368)*(三跨两临近重点区段!$F:$F="现存区段"),0))),"")</f>
        <v/>
      </c>
      <c r="Y368" s="268" t="str">
        <f t="array" ref="Y368">IFERROR(IF(INDEX(三跨两临近重点区段!$F:$F,MATCH(1,(MONTH(三跨两临近重点区段!$D:$D)=9)*(三跨两临近重点区段!$A:$A=D368),0))="已取消","已取消",INDEX(三跨两临近重点区段!$D:$D,MATCH(1,(MONTH(三跨两临近重点区段!$D:$D)=9)*(三跨两临近重点区段!$A:$A=D368)*(三跨两临近重点区段!$F:$F="现存区段"),0))),"")</f>
        <v/>
      </c>
      <c r="Z368" s="232" t="str">
        <f t="array" ref="Z368">IFERROR(IF(INDEX(三跨两临近重点区段!$F:$F,MATCH(1,(MONTH(三跨两临近重点区段!$D:$D)=9)*(三跨两临近重点区段!$A:$A=D368),0))="已取消","已取消",INDEX(三跨两临近重点区段!$E:$E,MATCH(1,(MONTH(三跨两临近重点区段!$D:$D)=9)*(三跨两临近重点区段!$A:$A=D368)*(三跨两临近重点区段!$F:$F="现存区段"),0))),"")</f>
        <v/>
      </c>
      <c r="AA368" s="268" t="str">
        <f t="array" ref="AA368">IFERROR(IF(INDEX(三跨两临近重点区段!$F:$F,MATCH(1,(MONTH(三跨两临近重点区段!$D:$D)=10)*(三跨两临近重点区段!$A:$A=D368),0))="已取消","已取消",INDEX(三跨两临近重点区段!$D:$D,MATCH(1,(MONTH(三跨两临近重点区段!$D:$D)=10)*(三跨两临近重点区段!$A:$A=D368)*(三跨两临近重点区段!$F:$F="现存区段"),0))),"")</f>
        <v/>
      </c>
      <c r="AB368" s="72" t="str">
        <f t="array" ref="AB368">IFERROR(IF(INDEX(三跨两临近重点区段!$F:$F,MATCH(1,(MONTH(三跨两临近重点区段!$D:$D)=10)*(三跨两临近重点区段!$A:$A=D368),0))="已取消","已取消",INDEX(三跨两临近重点区段!$E:$E,MATCH(1,(MONTH(三跨两临近重点区段!$D:$D)=10)*(三跨两临近重点区段!$A:$A=D368)*(三跨两临近重点区段!$F:$F="现存区段"),0))),"")</f>
        <v/>
      </c>
      <c r="AC368" s="284" t="str">
        <f t="array" ref="AC368">IFERROR(IF(INDEX(三跨两临近重点区段!$F:$F,MATCH(1,(MONTH(三跨两临近重点区段!$D:$D)=11)*(三跨两临近重点区段!$A:$A=D368),0))="已取消","已取消",INDEX(三跨两临近重点区段!$D:$D,MATCH(1,(MONTH(三跨两临近重点区段!$D:$D)=11)*(三跨两临近重点区段!$A:$A=D368)*(三跨两临近重点区段!$F:$F="现存区段"),0))),"")</f>
        <v/>
      </c>
      <c r="AD368" s="72" t="str">
        <f t="array" ref="AD368">IFERROR(IF(INDEX(三跨两临近重点区段!$F:$F,MATCH(1,(MONTH(三跨两临近重点区段!$D:$D)=11)*(三跨两临近重点区段!$A:$A=D368),0))="已取消","已取消",INDEX(三跨两临近重点区段!$E:$E,MATCH(1,(MONTH(三跨两临近重点区段!$D:$D)=11)*(三跨两临近重点区段!$A:$A=D368)*(三跨两临近重点区段!$F:$F="现存区段"),0))),"")</f>
        <v/>
      </c>
      <c r="AE368" s="284" t="str">
        <f t="array" ref="AE368">IFERROR(IF(INDEX(三跨两临近重点区段!$F:$F,MATCH(1,(MONTH(三跨两临近重点区段!$D:$D)=12)*(三跨两临近重点区段!$A:$A=D368),0))="已取消","已取消",INDEX(三跨两临近重点区段!$D:$D,MATCH(1,(MONTH(三跨两临近重点区段!$D:$D)=12)*(三跨两临近重点区段!$A:$A=D368)*(三跨两临近重点区段!$F:$F="现存区段"),0))),"")</f>
        <v/>
      </c>
      <c r="AF368" s="72" t="str">
        <f t="array" ref="AF368">IFERROR(IF(INDEX(三跨两临近重点区段!$F:$F,MATCH(1,(MONTH(三跨两临近重点区段!$D:$D)=12)*(三跨两临近重点区段!$A:$A=D368),0))="已取消","已取消",INDEX(三跨两临近重点区段!$E:$E,MATCH(1,(MONTH(三跨两临近重点区段!$D:$D)=12)*(三跨两临近重点区段!$A:$A=D368)*(三跨两临近重点区段!$F:$F="现存区段"),0))),"")</f>
        <v/>
      </c>
      <c r="AH368" t="e">
        <f t="array" ref="AH368">INDEX(三跨两临近重点区段!$G:$G,MATCH(D368,三跨两临近重点区段!$A:$A,0))</f>
        <v>#N/A</v>
      </c>
      <c r="AI368" t="e">
        <f>INDEX(三跨两临近重点区段!$J:$J,MATCH(D368,三跨两临近重点区段!$A:$A,0))</f>
        <v>#N/A</v>
      </c>
    </row>
    <row r="369" ht="14.25" spans="1:35">
      <c r="A369" s="263" t="s">
        <v>363</v>
      </c>
      <c r="B369" s="264" t="s">
        <v>2702</v>
      </c>
      <c r="C369" s="263" t="s">
        <v>2169</v>
      </c>
      <c r="D369" s="263" t="s">
        <v>2703</v>
      </c>
      <c r="E369" s="265" t="s">
        <v>2115</v>
      </c>
      <c r="F369" s="264" t="s">
        <v>125</v>
      </c>
      <c r="G369" s="263" t="s">
        <v>2116</v>
      </c>
      <c r="H369" s="263" t="s">
        <v>1144</v>
      </c>
      <c r="I369" s="288"/>
      <c r="J369" s="196"/>
      <c r="K369" s="196"/>
      <c r="L369" s="196"/>
      <c r="M369" s="270"/>
      <c r="N369" s="270"/>
      <c r="O369" s="33"/>
      <c r="P369" s="107"/>
      <c r="Q369" s="279"/>
      <c r="R369" s="279"/>
      <c r="S369" s="281"/>
      <c r="T369" s="279"/>
      <c r="U369" s="268" t="str">
        <f t="array" ref="U369">IFERROR(IF(INDEX(三跨两临近重点区段!$F:$F,MATCH(1,(MONTH(三跨两临近重点区段!$D:$D)=7)*(三跨两临近重点区段!$A:$A=D369),0))="已取消","已取消",INDEX(三跨两临近重点区段!$D:$D,MATCH(1,(MONTH(三跨两临近重点区段!$D:$D)=7)*(三跨两临近重点区段!$A:$A=D369)*(三跨两临近重点区段!$F:$F="现存区段"),0))),"")</f>
        <v/>
      </c>
      <c r="V369" s="232" t="str">
        <f t="array" ref="V369">IFERROR(IF(INDEX(三跨两临近重点区段!$F:$F,MATCH(1,(MONTH(三跨两临近重点区段!$D:$D)=7)*(三跨两临近重点区段!$A:$A=D369),0))="已取消","已取消",INDEX(三跨两临近重点区段!$E:$E,MATCH(1,(MONTH(三跨两临近重点区段!$D:$D)=7)*(三跨两临近重点区段!$A:$A=D369)*(三跨两临近重点区段!$F:$F="现存区段"),0))),"")</f>
        <v/>
      </c>
      <c r="W369" s="268" t="str">
        <f t="array" ref="W369">IFERROR(IF(INDEX(三跨两临近重点区段!$F:$F,MATCH(1,(MONTH(三跨两临近重点区段!$D:$D)=8)*(三跨两临近重点区段!$A:$A=D369),0))="已取消","已取消",INDEX(三跨两临近重点区段!$D:$D,MATCH(1,(MONTH(三跨两临近重点区段!$D:$D)=8)*(三跨两临近重点区段!$A:$A=D369)*(三跨两临近重点区段!$F:$F="现存区段"),0))),"")</f>
        <v/>
      </c>
      <c r="X369" s="232" t="str">
        <f t="array" ref="X369">IFERROR(IF(INDEX(三跨两临近重点区段!$F:$F,MATCH(1,(MONTH(三跨两临近重点区段!$D:$D)=8)*(三跨两临近重点区段!$A:$A=D369),0))="已取消","已取消",INDEX(三跨两临近重点区段!$E:$E,MATCH(1,(MONTH(三跨两临近重点区段!$D:$D)=8)*(三跨两临近重点区段!$A:$A=D369)*(三跨两临近重点区段!$F:$F="现存区段"),0))),"")</f>
        <v/>
      </c>
      <c r="Y369" s="268" t="str">
        <f t="array" ref="Y369">IFERROR(IF(INDEX(三跨两临近重点区段!$F:$F,MATCH(1,(MONTH(三跨两临近重点区段!$D:$D)=9)*(三跨两临近重点区段!$A:$A=D369),0))="已取消","已取消",INDEX(三跨两临近重点区段!$D:$D,MATCH(1,(MONTH(三跨两临近重点区段!$D:$D)=9)*(三跨两临近重点区段!$A:$A=D369)*(三跨两临近重点区段!$F:$F="现存区段"),0))),"")</f>
        <v/>
      </c>
      <c r="Z369" s="232" t="str">
        <f t="array" ref="Z369">IFERROR(IF(INDEX(三跨两临近重点区段!$F:$F,MATCH(1,(MONTH(三跨两临近重点区段!$D:$D)=9)*(三跨两临近重点区段!$A:$A=D369),0))="已取消","已取消",INDEX(三跨两临近重点区段!$E:$E,MATCH(1,(MONTH(三跨两临近重点区段!$D:$D)=9)*(三跨两临近重点区段!$A:$A=D369)*(三跨两临近重点区段!$F:$F="现存区段"),0))),"")</f>
        <v/>
      </c>
      <c r="AA369" s="268" t="str">
        <f t="array" ref="AA369">IFERROR(IF(INDEX(三跨两临近重点区段!$F:$F,MATCH(1,(MONTH(三跨两临近重点区段!$D:$D)=10)*(三跨两临近重点区段!$A:$A=D369),0))="已取消","已取消",INDEX(三跨两临近重点区段!$D:$D,MATCH(1,(MONTH(三跨两临近重点区段!$D:$D)=10)*(三跨两临近重点区段!$A:$A=D369)*(三跨两临近重点区段!$F:$F="现存区段"),0))),"")</f>
        <v/>
      </c>
      <c r="AB369" s="72" t="str">
        <f t="array" ref="AB369">IFERROR(IF(INDEX(三跨两临近重点区段!$F:$F,MATCH(1,(MONTH(三跨两临近重点区段!$D:$D)=10)*(三跨两临近重点区段!$A:$A=D369),0))="已取消","已取消",INDEX(三跨两临近重点区段!$E:$E,MATCH(1,(MONTH(三跨两临近重点区段!$D:$D)=10)*(三跨两临近重点区段!$A:$A=D369)*(三跨两临近重点区段!$F:$F="现存区段"),0))),"")</f>
        <v/>
      </c>
      <c r="AC369" s="284" t="str">
        <f t="array" ref="AC369">IFERROR(IF(INDEX(三跨两临近重点区段!$F:$F,MATCH(1,(MONTH(三跨两临近重点区段!$D:$D)=11)*(三跨两临近重点区段!$A:$A=D369),0))="已取消","已取消",INDEX(三跨两临近重点区段!$D:$D,MATCH(1,(MONTH(三跨两临近重点区段!$D:$D)=11)*(三跨两临近重点区段!$A:$A=D369)*(三跨两临近重点区段!$F:$F="现存区段"),0))),"")</f>
        <v/>
      </c>
      <c r="AD369" s="72" t="str">
        <f t="array" ref="AD369">IFERROR(IF(INDEX(三跨两临近重点区段!$F:$F,MATCH(1,(MONTH(三跨两临近重点区段!$D:$D)=11)*(三跨两临近重点区段!$A:$A=D369),0))="已取消","已取消",INDEX(三跨两临近重点区段!$E:$E,MATCH(1,(MONTH(三跨两临近重点区段!$D:$D)=11)*(三跨两临近重点区段!$A:$A=D369)*(三跨两临近重点区段!$F:$F="现存区段"),0))),"")</f>
        <v/>
      </c>
      <c r="AE369" s="284" t="str">
        <f t="array" ref="AE369">IFERROR(IF(INDEX(三跨两临近重点区段!$F:$F,MATCH(1,(MONTH(三跨两临近重点区段!$D:$D)=12)*(三跨两临近重点区段!$A:$A=D369),0))="已取消","已取消",INDEX(三跨两临近重点区段!$D:$D,MATCH(1,(MONTH(三跨两临近重点区段!$D:$D)=12)*(三跨两临近重点区段!$A:$A=D369)*(三跨两临近重点区段!$F:$F="现存区段"),0))),"")</f>
        <v/>
      </c>
      <c r="AF369" s="72" t="str">
        <f t="array" ref="AF369">IFERROR(IF(INDEX(三跨两临近重点区段!$F:$F,MATCH(1,(MONTH(三跨两临近重点区段!$D:$D)=12)*(三跨两临近重点区段!$A:$A=D369),0))="已取消","已取消",INDEX(三跨两临近重点区段!$E:$E,MATCH(1,(MONTH(三跨两临近重点区段!$D:$D)=12)*(三跨两临近重点区段!$A:$A=D369)*(三跨两临近重点区段!$F:$F="现存区段"),0))),"")</f>
        <v/>
      </c>
      <c r="AH369" t="e">
        <f t="array" ref="AH369">INDEX(三跨两临近重点区段!$G:$G,MATCH(D369,三跨两临近重点区段!$A:$A,0))</f>
        <v>#N/A</v>
      </c>
      <c r="AI369" t="e">
        <f>INDEX(三跨两临近重点区段!$J:$J,MATCH(D369,三跨两临近重点区段!$A:$A,0))</f>
        <v>#N/A</v>
      </c>
    </row>
    <row r="370" ht="14.25" spans="1:35">
      <c r="A370" s="263" t="s">
        <v>363</v>
      </c>
      <c r="B370" s="264" t="s">
        <v>2704</v>
      </c>
      <c r="C370" s="263" t="s">
        <v>2169</v>
      </c>
      <c r="D370" s="263" t="s">
        <v>2705</v>
      </c>
      <c r="E370" s="265" t="s">
        <v>2115</v>
      </c>
      <c r="F370" s="264" t="s">
        <v>125</v>
      </c>
      <c r="G370" s="263" t="s">
        <v>2116</v>
      </c>
      <c r="H370" s="263" t="s">
        <v>1144</v>
      </c>
      <c r="I370" s="288"/>
      <c r="J370" s="196"/>
      <c r="K370" s="196"/>
      <c r="L370" s="196"/>
      <c r="M370" s="270"/>
      <c r="N370" s="270"/>
      <c r="O370" s="33"/>
      <c r="P370" s="107"/>
      <c r="Q370" s="279"/>
      <c r="R370" s="279"/>
      <c r="S370" s="282">
        <v>45446.4833333333</v>
      </c>
      <c r="T370" s="279" t="s">
        <v>2117</v>
      </c>
      <c r="U370" s="268" t="str">
        <f t="array" ref="U370">IFERROR(IF(INDEX(三跨两临近重点区段!$F:$F,MATCH(1,(MONTH(三跨两临近重点区段!$D:$D)=7)*(三跨两临近重点区段!$A:$A=D370),0))="已取消","已取消",INDEX(三跨两临近重点区段!$D:$D,MATCH(1,(MONTH(三跨两临近重点区段!$D:$D)=7)*(三跨两临近重点区段!$A:$A=D370)*(三跨两临近重点区段!$F:$F="现存区段"),0))),"")</f>
        <v/>
      </c>
      <c r="V370" s="232" t="str">
        <f t="array" ref="V370">IFERROR(IF(INDEX(三跨两临近重点区段!$F:$F,MATCH(1,(MONTH(三跨两临近重点区段!$D:$D)=7)*(三跨两临近重点区段!$A:$A=D370),0))="已取消","已取消",INDEX(三跨两临近重点区段!$E:$E,MATCH(1,(MONTH(三跨两临近重点区段!$D:$D)=7)*(三跨两临近重点区段!$A:$A=D370)*(三跨两临近重点区段!$F:$F="现存区段"),0))),"")</f>
        <v/>
      </c>
      <c r="W370" s="268" t="str">
        <f t="array" ref="W370">IFERROR(IF(INDEX(三跨两临近重点区段!$F:$F,MATCH(1,(MONTH(三跨两临近重点区段!$D:$D)=8)*(三跨两临近重点区段!$A:$A=D370),0))="已取消","已取消",INDEX(三跨两临近重点区段!$D:$D,MATCH(1,(MONTH(三跨两临近重点区段!$D:$D)=8)*(三跨两临近重点区段!$A:$A=D370)*(三跨两临近重点区段!$F:$F="现存区段"),0))),"")</f>
        <v/>
      </c>
      <c r="X370" s="232" t="str">
        <f t="array" ref="X370">IFERROR(IF(INDEX(三跨两临近重点区段!$F:$F,MATCH(1,(MONTH(三跨两临近重点区段!$D:$D)=8)*(三跨两临近重点区段!$A:$A=D370),0))="已取消","已取消",INDEX(三跨两临近重点区段!$E:$E,MATCH(1,(MONTH(三跨两临近重点区段!$D:$D)=8)*(三跨两临近重点区段!$A:$A=D370)*(三跨两临近重点区段!$F:$F="现存区段"),0))),"")</f>
        <v/>
      </c>
      <c r="Y370" s="268" t="str">
        <f t="array" ref="Y370">IFERROR(IF(INDEX(三跨两临近重点区段!$F:$F,MATCH(1,(MONTH(三跨两临近重点区段!$D:$D)=9)*(三跨两临近重点区段!$A:$A=D370),0))="已取消","已取消",INDEX(三跨两临近重点区段!$D:$D,MATCH(1,(MONTH(三跨两临近重点区段!$D:$D)=9)*(三跨两临近重点区段!$A:$A=D370)*(三跨两临近重点区段!$F:$F="现存区段"),0))),"")</f>
        <v/>
      </c>
      <c r="Z370" s="232" t="str">
        <f t="array" ref="Z370">IFERROR(IF(INDEX(三跨两临近重点区段!$F:$F,MATCH(1,(MONTH(三跨两临近重点区段!$D:$D)=9)*(三跨两临近重点区段!$A:$A=D370),0))="已取消","已取消",INDEX(三跨两临近重点区段!$E:$E,MATCH(1,(MONTH(三跨两临近重点区段!$D:$D)=9)*(三跨两临近重点区段!$A:$A=D370)*(三跨两临近重点区段!$F:$F="现存区段"),0))),"")</f>
        <v/>
      </c>
      <c r="AA370" s="268" t="str">
        <f t="array" ref="AA370">IFERROR(IF(INDEX(三跨两临近重点区段!$F:$F,MATCH(1,(MONTH(三跨两临近重点区段!$D:$D)=10)*(三跨两临近重点区段!$A:$A=D370),0))="已取消","已取消",INDEX(三跨两临近重点区段!$D:$D,MATCH(1,(MONTH(三跨两临近重点区段!$D:$D)=10)*(三跨两临近重点区段!$A:$A=D370)*(三跨两临近重点区段!$F:$F="现存区段"),0))),"")</f>
        <v/>
      </c>
      <c r="AB370" s="72" t="str">
        <f t="array" ref="AB370">IFERROR(IF(INDEX(三跨两临近重点区段!$F:$F,MATCH(1,(MONTH(三跨两临近重点区段!$D:$D)=10)*(三跨两临近重点区段!$A:$A=D370),0))="已取消","已取消",INDEX(三跨两临近重点区段!$E:$E,MATCH(1,(MONTH(三跨两临近重点区段!$D:$D)=10)*(三跨两临近重点区段!$A:$A=D370)*(三跨两临近重点区段!$F:$F="现存区段"),0))),"")</f>
        <v/>
      </c>
      <c r="AC370" s="284" t="str">
        <f t="array" ref="AC370">IFERROR(IF(INDEX(三跨两临近重点区段!$F:$F,MATCH(1,(MONTH(三跨两临近重点区段!$D:$D)=11)*(三跨两临近重点区段!$A:$A=D370),0))="已取消","已取消",INDEX(三跨两临近重点区段!$D:$D,MATCH(1,(MONTH(三跨两临近重点区段!$D:$D)=11)*(三跨两临近重点区段!$A:$A=D370)*(三跨两临近重点区段!$F:$F="现存区段"),0))),"")</f>
        <v/>
      </c>
      <c r="AD370" s="72" t="str">
        <f t="array" ref="AD370">IFERROR(IF(INDEX(三跨两临近重点区段!$F:$F,MATCH(1,(MONTH(三跨两临近重点区段!$D:$D)=11)*(三跨两临近重点区段!$A:$A=D370),0))="已取消","已取消",INDEX(三跨两临近重点区段!$E:$E,MATCH(1,(MONTH(三跨两临近重点区段!$D:$D)=11)*(三跨两临近重点区段!$A:$A=D370)*(三跨两临近重点区段!$F:$F="现存区段"),0))),"")</f>
        <v/>
      </c>
      <c r="AE370" s="284" t="str">
        <f t="array" ref="AE370">IFERROR(IF(INDEX(三跨两临近重点区段!$F:$F,MATCH(1,(MONTH(三跨两临近重点区段!$D:$D)=12)*(三跨两临近重点区段!$A:$A=D370),0))="已取消","已取消",INDEX(三跨两临近重点区段!$D:$D,MATCH(1,(MONTH(三跨两临近重点区段!$D:$D)=12)*(三跨两临近重点区段!$A:$A=D370)*(三跨两临近重点区段!$F:$F="现存区段"),0))),"")</f>
        <v/>
      </c>
      <c r="AF370" s="72" t="str">
        <f t="array" ref="AF370">IFERROR(IF(INDEX(三跨两临近重点区段!$F:$F,MATCH(1,(MONTH(三跨两临近重点区段!$D:$D)=12)*(三跨两临近重点区段!$A:$A=D370),0))="已取消","已取消",INDEX(三跨两临近重点区段!$E:$E,MATCH(1,(MONTH(三跨两临近重点区段!$D:$D)=12)*(三跨两临近重点区段!$A:$A=D370)*(三跨两临近重点区段!$F:$F="现存区段"),0))),"")</f>
        <v/>
      </c>
      <c r="AH370" t="e">
        <f t="array" ref="AH370">INDEX(三跨两临近重点区段!$G:$G,MATCH(D370,三跨两临近重点区段!$A:$A,0))</f>
        <v>#N/A</v>
      </c>
      <c r="AI370" t="e">
        <f>INDEX(三跨两临近重点区段!$J:$J,MATCH(D370,三跨两临近重点区段!$A:$A,0))</f>
        <v>#N/A</v>
      </c>
    </row>
    <row r="371" ht="14.25" spans="1:35">
      <c r="A371" s="263" t="s">
        <v>150</v>
      </c>
      <c r="B371" s="264" t="s">
        <v>2706</v>
      </c>
      <c r="C371" s="263" t="s">
        <v>2328</v>
      </c>
      <c r="D371" s="263" t="s">
        <v>2707</v>
      </c>
      <c r="E371" s="265" t="s">
        <v>2115</v>
      </c>
      <c r="F371" s="264" t="s">
        <v>125</v>
      </c>
      <c r="G371" s="263" t="s">
        <v>2116</v>
      </c>
      <c r="H371" s="263" t="s">
        <v>1367</v>
      </c>
      <c r="I371" s="288"/>
      <c r="J371" s="196"/>
      <c r="K371" s="196"/>
      <c r="L371" s="196"/>
      <c r="M371" s="270"/>
      <c r="N371" s="270"/>
      <c r="O371" s="33"/>
      <c r="P371" s="107"/>
      <c r="Q371" s="277"/>
      <c r="R371" s="277"/>
      <c r="S371" s="278">
        <v>45449</v>
      </c>
      <c r="T371" s="279" t="s">
        <v>2117</v>
      </c>
      <c r="U371" s="268" t="str">
        <f t="array" ref="U371">IFERROR(IF(INDEX(三跨两临近重点区段!$F:$F,MATCH(1,(MONTH(三跨两临近重点区段!$D:$D)=7)*(三跨两临近重点区段!$A:$A=D371),0))="已取消","已取消",INDEX(三跨两临近重点区段!$D:$D,MATCH(1,(MONTH(三跨两临近重点区段!$D:$D)=7)*(三跨两临近重点区段!$A:$A=D371)*(三跨两临近重点区段!$F:$F="现存区段"),0))),"")</f>
        <v/>
      </c>
      <c r="V371" s="232" t="str">
        <f t="array" ref="V371">IFERROR(IF(INDEX(三跨两临近重点区段!$F:$F,MATCH(1,(MONTH(三跨两临近重点区段!$D:$D)=7)*(三跨两临近重点区段!$A:$A=D371),0))="已取消","已取消",INDEX(三跨两临近重点区段!$E:$E,MATCH(1,(MONTH(三跨两临近重点区段!$D:$D)=7)*(三跨两临近重点区段!$A:$A=D371)*(三跨两临近重点区段!$F:$F="现存区段"),0))),"")</f>
        <v/>
      </c>
      <c r="W371" s="268" t="str">
        <f t="array" ref="W371">IFERROR(IF(INDEX(三跨两临近重点区段!$F:$F,MATCH(1,(MONTH(三跨两临近重点区段!$D:$D)=8)*(三跨两临近重点区段!$A:$A=D371),0))="已取消","已取消",INDEX(三跨两临近重点区段!$D:$D,MATCH(1,(MONTH(三跨两临近重点区段!$D:$D)=8)*(三跨两临近重点区段!$A:$A=D371)*(三跨两临近重点区段!$F:$F="现存区段"),0))),"")</f>
        <v/>
      </c>
      <c r="X371" s="232" t="str">
        <f t="array" ref="X371">IFERROR(IF(INDEX(三跨两临近重点区段!$F:$F,MATCH(1,(MONTH(三跨两临近重点区段!$D:$D)=8)*(三跨两临近重点区段!$A:$A=D371),0))="已取消","已取消",INDEX(三跨两临近重点区段!$E:$E,MATCH(1,(MONTH(三跨两临近重点区段!$D:$D)=8)*(三跨两临近重点区段!$A:$A=D371)*(三跨两临近重点区段!$F:$F="现存区段"),0))),"")</f>
        <v/>
      </c>
      <c r="Y371" s="268" t="str">
        <f t="array" ref="Y371">IFERROR(IF(INDEX(三跨两临近重点区段!$F:$F,MATCH(1,(MONTH(三跨两临近重点区段!$D:$D)=9)*(三跨两临近重点区段!$A:$A=D371),0))="已取消","已取消",INDEX(三跨两临近重点区段!$D:$D,MATCH(1,(MONTH(三跨两临近重点区段!$D:$D)=9)*(三跨两临近重点区段!$A:$A=D371)*(三跨两临近重点区段!$F:$F="现存区段"),0))),"")</f>
        <v/>
      </c>
      <c r="Z371" s="232" t="str">
        <f t="array" ref="Z371">IFERROR(IF(INDEX(三跨两临近重点区段!$F:$F,MATCH(1,(MONTH(三跨两临近重点区段!$D:$D)=9)*(三跨两临近重点区段!$A:$A=D371),0))="已取消","已取消",INDEX(三跨两临近重点区段!$E:$E,MATCH(1,(MONTH(三跨两临近重点区段!$D:$D)=9)*(三跨两临近重点区段!$A:$A=D371)*(三跨两临近重点区段!$F:$F="现存区段"),0))),"")</f>
        <v/>
      </c>
      <c r="AA371" s="268" t="str">
        <f t="array" ref="AA371">IFERROR(IF(INDEX(三跨两临近重点区段!$F:$F,MATCH(1,(MONTH(三跨两临近重点区段!$D:$D)=10)*(三跨两临近重点区段!$A:$A=D371),0))="已取消","已取消",INDEX(三跨两临近重点区段!$D:$D,MATCH(1,(MONTH(三跨两临近重点区段!$D:$D)=10)*(三跨两临近重点区段!$A:$A=D371)*(三跨两临近重点区段!$F:$F="现存区段"),0))),"")</f>
        <v/>
      </c>
      <c r="AB371" s="72" t="str">
        <f t="array" ref="AB371">IFERROR(IF(INDEX(三跨两临近重点区段!$F:$F,MATCH(1,(MONTH(三跨两临近重点区段!$D:$D)=10)*(三跨两临近重点区段!$A:$A=D371),0))="已取消","已取消",INDEX(三跨两临近重点区段!$E:$E,MATCH(1,(MONTH(三跨两临近重点区段!$D:$D)=10)*(三跨两临近重点区段!$A:$A=D371)*(三跨两临近重点区段!$F:$F="现存区段"),0))),"")</f>
        <v/>
      </c>
      <c r="AC371" s="284" t="str">
        <f t="array" ref="AC371">IFERROR(IF(INDEX(三跨两临近重点区段!$F:$F,MATCH(1,(MONTH(三跨两临近重点区段!$D:$D)=11)*(三跨两临近重点区段!$A:$A=D371),0))="已取消","已取消",INDEX(三跨两临近重点区段!$D:$D,MATCH(1,(MONTH(三跨两临近重点区段!$D:$D)=11)*(三跨两临近重点区段!$A:$A=D371)*(三跨两临近重点区段!$F:$F="现存区段"),0))),"")</f>
        <v/>
      </c>
      <c r="AD371" s="72" t="str">
        <f t="array" ref="AD371">IFERROR(IF(INDEX(三跨两临近重点区段!$F:$F,MATCH(1,(MONTH(三跨两临近重点区段!$D:$D)=11)*(三跨两临近重点区段!$A:$A=D371),0))="已取消","已取消",INDEX(三跨两临近重点区段!$E:$E,MATCH(1,(MONTH(三跨两临近重点区段!$D:$D)=11)*(三跨两临近重点区段!$A:$A=D371)*(三跨两临近重点区段!$F:$F="现存区段"),0))),"")</f>
        <v/>
      </c>
      <c r="AE371" s="284" t="str">
        <f t="array" ref="AE371">IFERROR(IF(INDEX(三跨两临近重点区段!$F:$F,MATCH(1,(MONTH(三跨两临近重点区段!$D:$D)=12)*(三跨两临近重点区段!$A:$A=D371),0))="已取消","已取消",INDEX(三跨两临近重点区段!$D:$D,MATCH(1,(MONTH(三跨两临近重点区段!$D:$D)=12)*(三跨两临近重点区段!$A:$A=D371)*(三跨两临近重点区段!$F:$F="现存区段"),0))),"")</f>
        <v/>
      </c>
      <c r="AF371" s="72" t="str">
        <f t="array" ref="AF371">IFERROR(IF(INDEX(三跨两临近重点区段!$F:$F,MATCH(1,(MONTH(三跨两临近重点区段!$D:$D)=12)*(三跨两临近重点区段!$A:$A=D371),0))="已取消","已取消",INDEX(三跨两临近重点区段!$E:$E,MATCH(1,(MONTH(三跨两临近重点区段!$D:$D)=12)*(三跨两临近重点区段!$A:$A=D371)*(三跨两临近重点区段!$F:$F="现存区段"),0))),"")</f>
        <v/>
      </c>
      <c r="AH371" t="e">
        <f t="array" ref="AH371">INDEX(三跨两临近重点区段!$G:$G,MATCH(D371,三跨两临近重点区段!$A:$A,0))</f>
        <v>#N/A</v>
      </c>
      <c r="AI371" t="e">
        <f>INDEX(三跨两临近重点区段!$J:$J,MATCH(D371,三跨两临近重点区段!$A:$A,0))</f>
        <v>#N/A</v>
      </c>
    </row>
    <row r="372" ht="14.25" spans="1:35">
      <c r="A372" s="263" t="s">
        <v>150</v>
      </c>
      <c r="B372" s="264" t="s">
        <v>2708</v>
      </c>
      <c r="C372" s="263" t="s">
        <v>2302</v>
      </c>
      <c r="D372" s="263" t="s">
        <v>2709</v>
      </c>
      <c r="E372" s="265" t="s">
        <v>2115</v>
      </c>
      <c r="F372" s="264" t="s">
        <v>125</v>
      </c>
      <c r="G372" s="263" t="s">
        <v>2116</v>
      </c>
      <c r="H372" s="263" t="s">
        <v>1367</v>
      </c>
      <c r="I372" s="288"/>
      <c r="J372" s="196"/>
      <c r="K372" s="196"/>
      <c r="L372" s="196"/>
      <c r="M372" s="270"/>
      <c r="N372" s="270"/>
      <c r="O372" s="33"/>
      <c r="P372" s="107"/>
      <c r="Q372" s="279"/>
      <c r="R372" s="279"/>
      <c r="S372" s="278">
        <v>45449</v>
      </c>
      <c r="T372" s="279" t="s">
        <v>2117</v>
      </c>
      <c r="U372" s="268" t="str">
        <f t="array" ref="U372">IFERROR(IF(INDEX(三跨两临近重点区段!$F:$F,MATCH(1,(MONTH(三跨两临近重点区段!$D:$D)=7)*(三跨两临近重点区段!$A:$A=D372),0))="已取消","已取消",INDEX(三跨两临近重点区段!$D:$D,MATCH(1,(MONTH(三跨两临近重点区段!$D:$D)=7)*(三跨两临近重点区段!$A:$A=D372)*(三跨两临近重点区段!$F:$F="现存区段"),0))),"")</f>
        <v/>
      </c>
      <c r="V372" s="232" t="str">
        <f t="array" ref="V372">IFERROR(IF(INDEX(三跨两临近重点区段!$F:$F,MATCH(1,(MONTH(三跨两临近重点区段!$D:$D)=7)*(三跨两临近重点区段!$A:$A=D372),0))="已取消","已取消",INDEX(三跨两临近重点区段!$E:$E,MATCH(1,(MONTH(三跨两临近重点区段!$D:$D)=7)*(三跨两临近重点区段!$A:$A=D372)*(三跨两临近重点区段!$F:$F="现存区段"),0))),"")</f>
        <v/>
      </c>
      <c r="W372" s="268" t="str">
        <f t="array" ref="W372">IFERROR(IF(INDEX(三跨两临近重点区段!$F:$F,MATCH(1,(MONTH(三跨两临近重点区段!$D:$D)=8)*(三跨两临近重点区段!$A:$A=D372),0))="已取消","已取消",INDEX(三跨两临近重点区段!$D:$D,MATCH(1,(MONTH(三跨两临近重点区段!$D:$D)=8)*(三跨两临近重点区段!$A:$A=D372)*(三跨两临近重点区段!$F:$F="现存区段"),0))),"")</f>
        <v/>
      </c>
      <c r="X372" s="232" t="str">
        <f t="array" ref="X372">IFERROR(IF(INDEX(三跨两临近重点区段!$F:$F,MATCH(1,(MONTH(三跨两临近重点区段!$D:$D)=8)*(三跨两临近重点区段!$A:$A=D372),0))="已取消","已取消",INDEX(三跨两临近重点区段!$E:$E,MATCH(1,(MONTH(三跨两临近重点区段!$D:$D)=8)*(三跨两临近重点区段!$A:$A=D372)*(三跨两临近重点区段!$F:$F="现存区段"),0))),"")</f>
        <v/>
      </c>
      <c r="Y372" s="268" t="str">
        <f t="array" ref="Y372">IFERROR(IF(INDEX(三跨两临近重点区段!$F:$F,MATCH(1,(MONTH(三跨两临近重点区段!$D:$D)=9)*(三跨两临近重点区段!$A:$A=D372),0))="已取消","已取消",INDEX(三跨两临近重点区段!$D:$D,MATCH(1,(MONTH(三跨两临近重点区段!$D:$D)=9)*(三跨两临近重点区段!$A:$A=D372)*(三跨两临近重点区段!$F:$F="现存区段"),0))),"")</f>
        <v/>
      </c>
      <c r="Z372" s="232" t="str">
        <f t="array" ref="Z372">IFERROR(IF(INDEX(三跨两临近重点区段!$F:$F,MATCH(1,(MONTH(三跨两临近重点区段!$D:$D)=9)*(三跨两临近重点区段!$A:$A=D372),0))="已取消","已取消",INDEX(三跨两临近重点区段!$E:$E,MATCH(1,(MONTH(三跨两临近重点区段!$D:$D)=9)*(三跨两临近重点区段!$A:$A=D372)*(三跨两临近重点区段!$F:$F="现存区段"),0))),"")</f>
        <v/>
      </c>
      <c r="AA372" s="268" t="str">
        <f t="array" ref="AA372">IFERROR(IF(INDEX(三跨两临近重点区段!$F:$F,MATCH(1,(MONTH(三跨两临近重点区段!$D:$D)=10)*(三跨两临近重点区段!$A:$A=D372),0))="已取消","已取消",INDEX(三跨两临近重点区段!$D:$D,MATCH(1,(MONTH(三跨两临近重点区段!$D:$D)=10)*(三跨两临近重点区段!$A:$A=D372)*(三跨两临近重点区段!$F:$F="现存区段"),0))),"")</f>
        <v/>
      </c>
      <c r="AB372" s="72" t="str">
        <f t="array" ref="AB372">IFERROR(IF(INDEX(三跨两临近重点区段!$F:$F,MATCH(1,(MONTH(三跨两临近重点区段!$D:$D)=10)*(三跨两临近重点区段!$A:$A=D372),0))="已取消","已取消",INDEX(三跨两临近重点区段!$E:$E,MATCH(1,(MONTH(三跨两临近重点区段!$D:$D)=10)*(三跨两临近重点区段!$A:$A=D372)*(三跨两临近重点区段!$F:$F="现存区段"),0))),"")</f>
        <v/>
      </c>
      <c r="AC372" s="284" t="str">
        <f t="array" ref="AC372">IFERROR(IF(INDEX(三跨两临近重点区段!$F:$F,MATCH(1,(MONTH(三跨两临近重点区段!$D:$D)=11)*(三跨两临近重点区段!$A:$A=D372),0))="已取消","已取消",INDEX(三跨两临近重点区段!$D:$D,MATCH(1,(MONTH(三跨两临近重点区段!$D:$D)=11)*(三跨两临近重点区段!$A:$A=D372)*(三跨两临近重点区段!$F:$F="现存区段"),0))),"")</f>
        <v/>
      </c>
      <c r="AD372" s="72" t="str">
        <f t="array" ref="AD372">IFERROR(IF(INDEX(三跨两临近重点区段!$F:$F,MATCH(1,(MONTH(三跨两临近重点区段!$D:$D)=11)*(三跨两临近重点区段!$A:$A=D372),0))="已取消","已取消",INDEX(三跨两临近重点区段!$E:$E,MATCH(1,(MONTH(三跨两临近重点区段!$D:$D)=11)*(三跨两临近重点区段!$A:$A=D372)*(三跨两临近重点区段!$F:$F="现存区段"),0))),"")</f>
        <v/>
      </c>
      <c r="AE372" s="284" t="str">
        <f t="array" ref="AE372">IFERROR(IF(INDEX(三跨两临近重点区段!$F:$F,MATCH(1,(MONTH(三跨两临近重点区段!$D:$D)=12)*(三跨两临近重点区段!$A:$A=D372),0))="已取消","已取消",INDEX(三跨两临近重点区段!$D:$D,MATCH(1,(MONTH(三跨两临近重点区段!$D:$D)=12)*(三跨两临近重点区段!$A:$A=D372)*(三跨两临近重点区段!$F:$F="现存区段"),0))),"")</f>
        <v/>
      </c>
      <c r="AF372" s="72" t="str">
        <f t="array" ref="AF372">IFERROR(IF(INDEX(三跨两临近重点区段!$F:$F,MATCH(1,(MONTH(三跨两临近重点区段!$D:$D)=12)*(三跨两临近重点区段!$A:$A=D372),0))="已取消","已取消",INDEX(三跨两临近重点区段!$E:$E,MATCH(1,(MONTH(三跨两临近重点区段!$D:$D)=12)*(三跨两临近重点区段!$A:$A=D372)*(三跨两临近重点区段!$F:$F="现存区段"),0))),"")</f>
        <v/>
      </c>
      <c r="AH372" t="e">
        <f t="array" ref="AH372">INDEX(三跨两临近重点区段!$G:$G,MATCH(D372,三跨两临近重点区段!$A:$A,0))</f>
        <v>#N/A</v>
      </c>
      <c r="AI372" t="e">
        <f>INDEX(三跨两临近重点区段!$J:$J,MATCH(D372,三跨两临近重点区段!$A:$A,0))</f>
        <v>#N/A</v>
      </c>
    </row>
    <row r="373" ht="14.25" spans="1:35">
      <c r="A373" s="263" t="s">
        <v>150</v>
      </c>
      <c r="B373" s="264" t="s">
        <v>2710</v>
      </c>
      <c r="C373" s="263" t="s">
        <v>2711</v>
      </c>
      <c r="D373" s="263" t="s">
        <v>2712</v>
      </c>
      <c r="E373" s="265" t="s">
        <v>2115</v>
      </c>
      <c r="F373" s="264" t="s">
        <v>125</v>
      </c>
      <c r="G373" s="263" t="s">
        <v>1643</v>
      </c>
      <c r="H373" s="263" t="s">
        <v>1367</v>
      </c>
      <c r="I373" s="288"/>
      <c r="J373" s="196"/>
      <c r="K373" s="196"/>
      <c r="L373" s="196"/>
      <c r="M373" s="270"/>
      <c r="N373" s="270"/>
      <c r="O373" s="33"/>
      <c r="P373" s="107"/>
      <c r="Q373" s="279"/>
      <c r="R373" s="279"/>
      <c r="S373" s="278">
        <v>45447</v>
      </c>
      <c r="T373" s="279" t="s">
        <v>2117</v>
      </c>
      <c r="U373" s="268" t="str">
        <f t="array" ref="U373">IFERROR(IF(INDEX(三跨两临近重点区段!$F:$F,MATCH(1,(MONTH(三跨两临近重点区段!$D:$D)=7)*(三跨两临近重点区段!$A:$A=D373),0))="已取消","已取消",INDEX(三跨两临近重点区段!$D:$D,MATCH(1,(MONTH(三跨两临近重点区段!$D:$D)=7)*(三跨两临近重点区段!$A:$A=D373)*(三跨两临近重点区段!$F:$F="现存区段"),0))),"")</f>
        <v/>
      </c>
      <c r="V373" s="232" t="str">
        <f t="array" ref="V373">IFERROR(IF(INDEX(三跨两临近重点区段!$F:$F,MATCH(1,(MONTH(三跨两临近重点区段!$D:$D)=7)*(三跨两临近重点区段!$A:$A=D373),0))="已取消","已取消",INDEX(三跨两临近重点区段!$E:$E,MATCH(1,(MONTH(三跨两临近重点区段!$D:$D)=7)*(三跨两临近重点区段!$A:$A=D373)*(三跨两临近重点区段!$F:$F="现存区段"),0))),"")</f>
        <v/>
      </c>
      <c r="W373" s="268" t="str">
        <f t="array" ref="W373">IFERROR(IF(INDEX(三跨两临近重点区段!$F:$F,MATCH(1,(MONTH(三跨两临近重点区段!$D:$D)=8)*(三跨两临近重点区段!$A:$A=D373),0))="已取消","已取消",INDEX(三跨两临近重点区段!$D:$D,MATCH(1,(MONTH(三跨两临近重点区段!$D:$D)=8)*(三跨两临近重点区段!$A:$A=D373)*(三跨两临近重点区段!$F:$F="现存区段"),0))),"")</f>
        <v/>
      </c>
      <c r="X373" s="232" t="str">
        <f t="array" ref="X373">IFERROR(IF(INDEX(三跨两临近重点区段!$F:$F,MATCH(1,(MONTH(三跨两临近重点区段!$D:$D)=8)*(三跨两临近重点区段!$A:$A=D373),0))="已取消","已取消",INDEX(三跨两临近重点区段!$E:$E,MATCH(1,(MONTH(三跨两临近重点区段!$D:$D)=8)*(三跨两临近重点区段!$A:$A=D373)*(三跨两临近重点区段!$F:$F="现存区段"),0))),"")</f>
        <v/>
      </c>
      <c r="Y373" s="268" t="str">
        <f t="array" ref="Y373">IFERROR(IF(INDEX(三跨两临近重点区段!$F:$F,MATCH(1,(MONTH(三跨两临近重点区段!$D:$D)=9)*(三跨两临近重点区段!$A:$A=D373),0))="已取消","已取消",INDEX(三跨两临近重点区段!$D:$D,MATCH(1,(MONTH(三跨两临近重点区段!$D:$D)=9)*(三跨两临近重点区段!$A:$A=D373)*(三跨两临近重点区段!$F:$F="现存区段"),0))),"")</f>
        <v/>
      </c>
      <c r="Z373" s="232" t="str">
        <f t="array" ref="Z373">IFERROR(IF(INDEX(三跨两临近重点区段!$F:$F,MATCH(1,(MONTH(三跨两临近重点区段!$D:$D)=9)*(三跨两临近重点区段!$A:$A=D373),0))="已取消","已取消",INDEX(三跨两临近重点区段!$E:$E,MATCH(1,(MONTH(三跨两临近重点区段!$D:$D)=9)*(三跨两临近重点区段!$A:$A=D373)*(三跨两临近重点区段!$F:$F="现存区段"),0))),"")</f>
        <v/>
      </c>
      <c r="AA373" s="268" t="str">
        <f t="array" ref="AA373">IFERROR(IF(INDEX(三跨两临近重点区段!$F:$F,MATCH(1,(MONTH(三跨两临近重点区段!$D:$D)=10)*(三跨两临近重点区段!$A:$A=D373),0))="已取消","已取消",INDEX(三跨两临近重点区段!$D:$D,MATCH(1,(MONTH(三跨两临近重点区段!$D:$D)=10)*(三跨两临近重点区段!$A:$A=D373)*(三跨两临近重点区段!$F:$F="现存区段"),0))),"")</f>
        <v/>
      </c>
      <c r="AB373" s="72" t="str">
        <f t="array" ref="AB373">IFERROR(IF(INDEX(三跨两临近重点区段!$F:$F,MATCH(1,(MONTH(三跨两临近重点区段!$D:$D)=10)*(三跨两临近重点区段!$A:$A=D373),0))="已取消","已取消",INDEX(三跨两临近重点区段!$E:$E,MATCH(1,(MONTH(三跨两临近重点区段!$D:$D)=10)*(三跨两临近重点区段!$A:$A=D373)*(三跨两临近重点区段!$F:$F="现存区段"),0))),"")</f>
        <v/>
      </c>
      <c r="AC373" s="284" t="str">
        <f t="array" ref="AC373">IFERROR(IF(INDEX(三跨两临近重点区段!$F:$F,MATCH(1,(MONTH(三跨两临近重点区段!$D:$D)=11)*(三跨两临近重点区段!$A:$A=D373),0))="已取消","已取消",INDEX(三跨两临近重点区段!$D:$D,MATCH(1,(MONTH(三跨两临近重点区段!$D:$D)=11)*(三跨两临近重点区段!$A:$A=D373)*(三跨两临近重点区段!$F:$F="现存区段"),0))),"")</f>
        <v/>
      </c>
      <c r="AD373" s="72" t="str">
        <f t="array" ref="AD373">IFERROR(IF(INDEX(三跨两临近重点区段!$F:$F,MATCH(1,(MONTH(三跨两临近重点区段!$D:$D)=11)*(三跨两临近重点区段!$A:$A=D373),0))="已取消","已取消",INDEX(三跨两临近重点区段!$E:$E,MATCH(1,(MONTH(三跨两临近重点区段!$D:$D)=11)*(三跨两临近重点区段!$A:$A=D373)*(三跨两临近重点区段!$F:$F="现存区段"),0))),"")</f>
        <v/>
      </c>
      <c r="AE373" s="284" t="str">
        <f t="array" ref="AE373">IFERROR(IF(INDEX(三跨两临近重点区段!$F:$F,MATCH(1,(MONTH(三跨两临近重点区段!$D:$D)=12)*(三跨两临近重点区段!$A:$A=D373),0))="已取消","已取消",INDEX(三跨两临近重点区段!$D:$D,MATCH(1,(MONTH(三跨两临近重点区段!$D:$D)=12)*(三跨两临近重点区段!$A:$A=D373)*(三跨两临近重点区段!$F:$F="现存区段"),0))),"")</f>
        <v/>
      </c>
      <c r="AF373" s="72" t="str">
        <f t="array" ref="AF373">IFERROR(IF(INDEX(三跨两临近重点区段!$F:$F,MATCH(1,(MONTH(三跨两临近重点区段!$D:$D)=12)*(三跨两临近重点区段!$A:$A=D373),0))="已取消","已取消",INDEX(三跨两临近重点区段!$E:$E,MATCH(1,(MONTH(三跨两临近重点区段!$D:$D)=12)*(三跨两临近重点区段!$A:$A=D373)*(三跨两临近重点区段!$F:$F="现存区段"),0))),"")</f>
        <v/>
      </c>
      <c r="AH373" t="e">
        <f t="array" ref="AH373">INDEX(三跨两临近重点区段!$G:$G,MATCH(D373,三跨两临近重点区段!$A:$A,0))</f>
        <v>#N/A</v>
      </c>
      <c r="AI373" t="e">
        <f>INDEX(三跨两临近重点区段!$J:$J,MATCH(D373,三跨两临近重点区段!$A:$A,0))</f>
        <v>#N/A</v>
      </c>
    </row>
    <row r="374" ht="14.25" spans="1:35">
      <c r="A374" s="263" t="s">
        <v>150</v>
      </c>
      <c r="B374" s="264" t="s">
        <v>2713</v>
      </c>
      <c r="C374" s="263" t="s">
        <v>2243</v>
      </c>
      <c r="D374" s="263" t="s">
        <v>2714</v>
      </c>
      <c r="E374" s="265" t="s">
        <v>2115</v>
      </c>
      <c r="F374" s="264" t="s">
        <v>125</v>
      </c>
      <c r="G374" s="263" t="s">
        <v>2116</v>
      </c>
      <c r="H374" s="263" t="s">
        <v>1367</v>
      </c>
      <c r="I374" s="288"/>
      <c r="J374" s="196"/>
      <c r="K374" s="196"/>
      <c r="L374" s="196"/>
      <c r="M374" s="270"/>
      <c r="N374" s="270"/>
      <c r="O374" s="33"/>
      <c r="P374" s="107"/>
      <c r="Q374" s="280"/>
      <c r="R374" s="280"/>
      <c r="S374" s="278">
        <v>45447</v>
      </c>
      <c r="T374" s="279" t="s">
        <v>2117</v>
      </c>
      <c r="U374" s="268" t="str">
        <f t="array" ref="U374">IFERROR(IF(INDEX(三跨两临近重点区段!$F:$F,MATCH(1,(MONTH(三跨两临近重点区段!$D:$D)=7)*(三跨两临近重点区段!$A:$A=D374),0))="已取消","已取消",INDEX(三跨两临近重点区段!$D:$D,MATCH(1,(MONTH(三跨两临近重点区段!$D:$D)=7)*(三跨两临近重点区段!$A:$A=D374)*(三跨两临近重点区段!$F:$F="现存区段"),0))),"")</f>
        <v/>
      </c>
      <c r="V374" s="232" t="str">
        <f t="array" ref="V374">IFERROR(IF(INDEX(三跨两临近重点区段!$F:$F,MATCH(1,(MONTH(三跨两临近重点区段!$D:$D)=7)*(三跨两临近重点区段!$A:$A=D374),0))="已取消","已取消",INDEX(三跨两临近重点区段!$E:$E,MATCH(1,(MONTH(三跨两临近重点区段!$D:$D)=7)*(三跨两临近重点区段!$A:$A=D374)*(三跨两临近重点区段!$F:$F="现存区段"),0))),"")</f>
        <v/>
      </c>
      <c r="W374" s="268" t="str">
        <f t="array" ref="W374">IFERROR(IF(INDEX(三跨两临近重点区段!$F:$F,MATCH(1,(MONTH(三跨两临近重点区段!$D:$D)=8)*(三跨两临近重点区段!$A:$A=D374),0))="已取消","已取消",INDEX(三跨两临近重点区段!$D:$D,MATCH(1,(MONTH(三跨两临近重点区段!$D:$D)=8)*(三跨两临近重点区段!$A:$A=D374)*(三跨两临近重点区段!$F:$F="现存区段"),0))),"")</f>
        <v/>
      </c>
      <c r="X374" s="232" t="str">
        <f t="array" ref="X374">IFERROR(IF(INDEX(三跨两临近重点区段!$F:$F,MATCH(1,(MONTH(三跨两临近重点区段!$D:$D)=8)*(三跨两临近重点区段!$A:$A=D374),0))="已取消","已取消",INDEX(三跨两临近重点区段!$E:$E,MATCH(1,(MONTH(三跨两临近重点区段!$D:$D)=8)*(三跨两临近重点区段!$A:$A=D374)*(三跨两临近重点区段!$F:$F="现存区段"),0))),"")</f>
        <v/>
      </c>
      <c r="Y374" s="268" t="str">
        <f t="array" ref="Y374">IFERROR(IF(INDEX(三跨两临近重点区段!$F:$F,MATCH(1,(MONTH(三跨两临近重点区段!$D:$D)=9)*(三跨两临近重点区段!$A:$A=D374),0))="已取消","已取消",INDEX(三跨两临近重点区段!$D:$D,MATCH(1,(MONTH(三跨两临近重点区段!$D:$D)=9)*(三跨两临近重点区段!$A:$A=D374)*(三跨两临近重点区段!$F:$F="现存区段"),0))),"")</f>
        <v/>
      </c>
      <c r="Z374" s="232" t="str">
        <f t="array" ref="Z374">IFERROR(IF(INDEX(三跨两临近重点区段!$F:$F,MATCH(1,(MONTH(三跨两临近重点区段!$D:$D)=9)*(三跨两临近重点区段!$A:$A=D374),0))="已取消","已取消",INDEX(三跨两临近重点区段!$E:$E,MATCH(1,(MONTH(三跨两临近重点区段!$D:$D)=9)*(三跨两临近重点区段!$A:$A=D374)*(三跨两临近重点区段!$F:$F="现存区段"),0))),"")</f>
        <v/>
      </c>
      <c r="AA374" s="268" t="str">
        <f t="array" ref="AA374">IFERROR(IF(INDEX(三跨两临近重点区段!$F:$F,MATCH(1,(MONTH(三跨两临近重点区段!$D:$D)=10)*(三跨两临近重点区段!$A:$A=D374),0))="已取消","已取消",INDEX(三跨两临近重点区段!$D:$D,MATCH(1,(MONTH(三跨两临近重点区段!$D:$D)=10)*(三跨两临近重点区段!$A:$A=D374)*(三跨两临近重点区段!$F:$F="现存区段"),0))),"")</f>
        <v/>
      </c>
      <c r="AB374" s="72" t="str">
        <f t="array" ref="AB374">IFERROR(IF(INDEX(三跨两临近重点区段!$F:$F,MATCH(1,(MONTH(三跨两临近重点区段!$D:$D)=10)*(三跨两临近重点区段!$A:$A=D374),0))="已取消","已取消",INDEX(三跨两临近重点区段!$E:$E,MATCH(1,(MONTH(三跨两临近重点区段!$D:$D)=10)*(三跨两临近重点区段!$A:$A=D374)*(三跨两临近重点区段!$F:$F="现存区段"),0))),"")</f>
        <v/>
      </c>
      <c r="AC374" s="284" t="str">
        <f t="array" ref="AC374">IFERROR(IF(INDEX(三跨两临近重点区段!$F:$F,MATCH(1,(MONTH(三跨两临近重点区段!$D:$D)=11)*(三跨两临近重点区段!$A:$A=D374),0))="已取消","已取消",INDEX(三跨两临近重点区段!$D:$D,MATCH(1,(MONTH(三跨两临近重点区段!$D:$D)=11)*(三跨两临近重点区段!$A:$A=D374)*(三跨两临近重点区段!$F:$F="现存区段"),0))),"")</f>
        <v/>
      </c>
      <c r="AD374" s="72" t="str">
        <f t="array" ref="AD374">IFERROR(IF(INDEX(三跨两临近重点区段!$F:$F,MATCH(1,(MONTH(三跨两临近重点区段!$D:$D)=11)*(三跨两临近重点区段!$A:$A=D374),0))="已取消","已取消",INDEX(三跨两临近重点区段!$E:$E,MATCH(1,(MONTH(三跨两临近重点区段!$D:$D)=11)*(三跨两临近重点区段!$A:$A=D374)*(三跨两临近重点区段!$F:$F="现存区段"),0))),"")</f>
        <v/>
      </c>
      <c r="AE374" s="284" t="str">
        <f t="array" ref="AE374">IFERROR(IF(INDEX(三跨两临近重点区段!$F:$F,MATCH(1,(MONTH(三跨两临近重点区段!$D:$D)=12)*(三跨两临近重点区段!$A:$A=D374),0))="已取消","已取消",INDEX(三跨两临近重点区段!$D:$D,MATCH(1,(MONTH(三跨两临近重点区段!$D:$D)=12)*(三跨两临近重点区段!$A:$A=D374)*(三跨两临近重点区段!$F:$F="现存区段"),0))),"")</f>
        <v/>
      </c>
      <c r="AF374" s="72" t="str">
        <f t="array" ref="AF374">IFERROR(IF(INDEX(三跨两临近重点区段!$F:$F,MATCH(1,(MONTH(三跨两临近重点区段!$D:$D)=12)*(三跨两临近重点区段!$A:$A=D374),0))="已取消","已取消",INDEX(三跨两临近重点区段!$E:$E,MATCH(1,(MONTH(三跨两临近重点区段!$D:$D)=12)*(三跨两临近重点区段!$A:$A=D374)*(三跨两临近重点区段!$F:$F="现存区段"),0))),"")</f>
        <v/>
      </c>
      <c r="AH374" t="e">
        <f t="array" ref="AH374">INDEX(三跨两临近重点区段!$G:$G,MATCH(D374,三跨两临近重点区段!$A:$A,0))</f>
        <v>#N/A</v>
      </c>
      <c r="AI374" t="e">
        <f>INDEX(三跨两临近重点区段!$J:$J,MATCH(D374,三跨两临近重点区段!$A:$A,0))</f>
        <v>#N/A</v>
      </c>
    </row>
    <row r="375" ht="14.25" spans="1:35">
      <c r="A375" s="263" t="s">
        <v>150</v>
      </c>
      <c r="B375" s="264" t="s">
        <v>2715</v>
      </c>
      <c r="C375" s="263" t="s">
        <v>2169</v>
      </c>
      <c r="D375" s="263" t="s">
        <v>2716</v>
      </c>
      <c r="E375" s="265" t="s">
        <v>2115</v>
      </c>
      <c r="F375" s="264" t="s">
        <v>125</v>
      </c>
      <c r="G375" s="263" t="s">
        <v>2116</v>
      </c>
      <c r="H375" s="263" t="s">
        <v>2717</v>
      </c>
      <c r="I375" s="288"/>
      <c r="J375" s="196"/>
      <c r="K375" s="196"/>
      <c r="L375" s="196"/>
      <c r="M375" s="270"/>
      <c r="N375" s="270"/>
      <c r="O375" s="33"/>
      <c r="P375" s="107"/>
      <c r="Q375" s="279"/>
      <c r="R375" s="279"/>
      <c r="S375" s="282">
        <v>45446.4833333333</v>
      </c>
      <c r="T375" s="279" t="s">
        <v>2117</v>
      </c>
      <c r="U375" s="268" t="str">
        <f t="array" ref="U375">IFERROR(IF(INDEX(三跨两临近重点区段!$F:$F,MATCH(1,(MONTH(三跨两临近重点区段!$D:$D)=7)*(三跨两临近重点区段!$A:$A=D375),0))="已取消","已取消",INDEX(三跨两临近重点区段!$D:$D,MATCH(1,(MONTH(三跨两临近重点区段!$D:$D)=7)*(三跨两临近重点区段!$A:$A=D375)*(三跨两临近重点区段!$F:$F="现存区段"),0))),"")</f>
        <v/>
      </c>
      <c r="V375" s="232" t="str">
        <f t="array" ref="V375">IFERROR(IF(INDEX(三跨两临近重点区段!$F:$F,MATCH(1,(MONTH(三跨两临近重点区段!$D:$D)=7)*(三跨两临近重点区段!$A:$A=D375),0))="已取消","已取消",INDEX(三跨两临近重点区段!$E:$E,MATCH(1,(MONTH(三跨两临近重点区段!$D:$D)=7)*(三跨两临近重点区段!$A:$A=D375)*(三跨两临近重点区段!$F:$F="现存区段"),0))),"")</f>
        <v/>
      </c>
      <c r="W375" s="268" t="str">
        <f t="array" ref="W375">IFERROR(IF(INDEX(三跨两临近重点区段!$F:$F,MATCH(1,(MONTH(三跨两临近重点区段!$D:$D)=8)*(三跨两临近重点区段!$A:$A=D375),0))="已取消","已取消",INDEX(三跨两临近重点区段!$D:$D,MATCH(1,(MONTH(三跨两临近重点区段!$D:$D)=8)*(三跨两临近重点区段!$A:$A=D375)*(三跨两临近重点区段!$F:$F="现存区段"),0))),"")</f>
        <v/>
      </c>
      <c r="X375" s="232" t="str">
        <f t="array" ref="X375">IFERROR(IF(INDEX(三跨两临近重点区段!$F:$F,MATCH(1,(MONTH(三跨两临近重点区段!$D:$D)=8)*(三跨两临近重点区段!$A:$A=D375),0))="已取消","已取消",INDEX(三跨两临近重点区段!$E:$E,MATCH(1,(MONTH(三跨两临近重点区段!$D:$D)=8)*(三跨两临近重点区段!$A:$A=D375)*(三跨两临近重点区段!$F:$F="现存区段"),0))),"")</f>
        <v/>
      </c>
      <c r="Y375" s="268" t="str">
        <f t="array" ref="Y375">IFERROR(IF(INDEX(三跨两临近重点区段!$F:$F,MATCH(1,(MONTH(三跨两临近重点区段!$D:$D)=9)*(三跨两临近重点区段!$A:$A=D375),0))="已取消","已取消",INDEX(三跨两临近重点区段!$D:$D,MATCH(1,(MONTH(三跨两临近重点区段!$D:$D)=9)*(三跨两临近重点区段!$A:$A=D375)*(三跨两临近重点区段!$F:$F="现存区段"),0))),"")</f>
        <v/>
      </c>
      <c r="Z375" s="232" t="str">
        <f t="array" ref="Z375">IFERROR(IF(INDEX(三跨两临近重点区段!$F:$F,MATCH(1,(MONTH(三跨两临近重点区段!$D:$D)=9)*(三跨两临近重点区段!$A:$A=D375),0))="已取消","已取消",INDEX(三跨两临近重点区段!$E:$E,MATCH(1,(MONTH(三跨两临近重点区段!$D:$D)=9)*(三跨两临近重点区段!$A:$A=D375)*(三跨两临近重点区段!$F:$F="现存区段"),0))),"")</f>
        <v/>
      </c>
      <c r="AA375" s="268" t="str">
        <f t="array" ref="AA375">IFERROR(IF(INDEX(三跨两临近重点区段!$F:$F,MATCH(1,(MONTH(三跨两临近重点区段!$D:$D)=10)*(三跨两临近重点区段!$A:$A=D375),0))="已取消","已取消",INDEX(三跨两临近重点区段!$D:$D,MATCH(1,(MONTH(三跨两临近重点区段!$D:$D)=10)*(三跨两临近重点区段!$A:$A=D375)*(三跨两临近重点区段!$F:$F="现存区段"),0))),"")</f>
        <v/>
      </c>
      <c r="AB375" s="72" t="str">
        <f t="array" ref="AB375">IFERROR(IF(INDEX(三跨两临近重点区段!$F:$F,MATCH(1,(MONTH(三跨两临近重点区段!$D:$D)=10)*(三跨两临近重点区段!$A:$A=D375),0))="已取消","已取消",INDEX(三跨两临近重点区段!$E:$E,MATCH(1,(MONTH(三跨两临近重点区段!$D:$D)=10)*(三跨两临近重点区段!$A:$A=D375)*(三跨两临近重点区段!$F:$F="现存区段"),0))),"")</f>
        <v/>
      </c>
      <c r="AC375" s="284" t="str">
        <f t="array" ref="AC375">IFERROR(IF(INDEX(三跨两临近重点区段!$F:$F,MATCH(1,(MONTH(三跨两临近重点区段!$D:$D)=11)*(三跨两临近重点区段!$A:$A=D375),0))="已取消","已取消",INDEX(三跨两临近重点区段!$D:$D,MATCH(1,(MONTH(三跨两临近重点区段!$D:$D)=11)*(三跨两临近重点区段!$A:$A=D375)*(三跨两临近重点区段!$F:$F="现存区段"),0))),"")</f>
        <v/>
      </c>
      <c r="AD375" s="72" t="str">
        <f t="array" ref="AD375">IFERROR(IF(INDEX(三跨两临近重点区段!$F:$F,MATCH(1,(MONTH(三跨两临近重点区段!$D:$D)=11)*(三跨两临近重点区段!$A:$A=D375),0))="已取消","已取消",INDEX(三跨两临近重点区段!$E:$E,MATCH(1,(MONTH(三跨两临近重点区段!$D:$D)=11)*(三跨两临近重点区段!$A:$A=D375)*(三跨两临近重点区段!$F:$F="现存区段"),0))),"")</f>
        <v/>
      </c>
      <c r="AE375" s="284" t="str">
        <f t="array" ref="AE375">IFERROR(IF(INDEX(三跨两临近重点区段!$F:$F,MATCH(1,(MONTH(三跨两临近重点区段!$D:$D)=12)*(三跨两临近重点区段!$A:$A=D375),0))="已取消","已取消",INDEX(三跨两临近重点区段!$D:$D,MATCH(1,(MONTH(三跨两临近重点区段!$D:$D)=12)*(三跨两临近重点区段!$A:$A=D375)*(三跨两临近重点区段!$F:$F="现存区段"),0))),"")</f>
        <v/>
      </c>
      <c r="AF375" s="72" t="str">
        <f t="array" ref="AF375">IFERROR(IF(INDEX(三跨两临近重点区段!$F:$F,MATCH(1,(MONTH(三跨两临近重点区段!$D:$D)=12)*(三跨两临近重点区段!$A:$A=D375),0))="已取消","已取消",INDEX(三跨两临近重点区段!$E:$E,MATCH(1,(MONTH(三跨两临近重点区段!$D:$D)=12)*(三跨两临近重点区段!$A:$A=D375)*(三跨两临近重点区段!$F:$F="现存区段"),0))),"")</f>
        <v/>
      </c>
      <c r="AH375" t="e">
        <f t="array" ref="AH375">INDEX(三跨两临近重点区段!$G:$G,MATCH(D375,三跨两临近重点区段!$A:$A,0))</f>
        <v>#N/A</v>
      </c>
      <c r="AI375" t="e">
        <f>INDEX(三跨两临近重点区段!$J:$J,MATCH(D375,三跨两临近重点区段!$A:$A,0))</f>
        <v>#N/A</v>
      </c>
    </row>
    <row r="376" ht="14.25" spans="1:35">
      <c r="A376" s="263" t="s">
        <v>150</v>
      </c>
      <c r="B376" s="264" t="s">
        <v>2718</v>
      </c>
      <c r="C376" s="263" t="s">
        <v>2169</v>
      </c>
      <c r="D376" s="263" t="s">
        <v>2719</v>
      </c>
      <c r="E376" s="265" t="s">
        <v>2115</v>
      </c>
      <c r="F376" s="264" t="s">
        <v>125</v>
      </c>
      <c r="G376" s="263" t="s">
        <v>2116</v>
      </c>
      <c r="H376" s="263" t="s">
        <v>2717</v>
      </c>
      <c r="I376" s="288"/>
      <c r="J376" s="196"/>
      <c r="K376" s="196"/>
      <c r="L376" s="196"/>
      <c r="M376" s="270"/>
      <c r="N376" s="270"/>
      <c r="O376" s="33"/>
      <c r="P376" s="107"/>
      <c r="Q376" s="279"/>
      <c r="R376" s="279"/>
      <c r="S376" s="281"/>
      <c r="T376" s="279"/>
      <c r="U376" s="268" t="str">
        <f t="array" ref="U376">IFERROR(IF(INDEX(三跨两临近重点区段!$F:$F,MATCH(1,(MONTH(三跨两临近重点区段!$D:$D)=7)*(三跨两临近重点区段!$A:$A=D376),0))="已取消","已取消",INDEX(三跨两临近重点区段!$D:$D,MATCH(1,(MONTH(三跨两临近重点区段!$D:$D)=7)*(三跨两临近重点区段!$A:$A=D376)*(三跨两临近重点区段!$F:$F="现存区段"),0))),"")</f>
        <v/>
      </c>
      <c r="V376" s="232" t="str">
        <f t="array" ref="V376">IFERROR(IF(INDEX(三跨两临近重点区段!$F:$F,MATCH(1,(MONTH(三跨两临近重点区段!$D:$D)=7)*(三跨两临近重点区段!$A:$A=D376),0))="已取消","已取消",INDEX(三跨两临近重点区段!$E:$E,MATCH(1,(MONTH(三跨两临近重点区段!$D:$D)=7)*(三跨两临近重点区段!$A:$A=D376)*(三跨两临近重点区段!$F:$F="现存区段"),0))),"")</f>
        <v/>
      </c>
      <c r="W376" s="268" t="str">
        <f t="array" ref="W376">IFERROR(IF(INDEX(三跨两临近重点区段!$F:$F,MATCH(1,(MONTH(三跨两临近重点区段!$D:$D)=8)*(三跨两临近重点区段!$A:$A=D376),0))="已取消","已取消",INDEX(三跨两临近重点区段!$D:$D,MATCH(1,(MONTH(三跨两临近重点区段!$D:$D)=8)*(三跨两临近重点区段!$A:$A=D376)*(三跨两临近重点区段!$F:$F="现存区段"),0))),"")</f>
        <v/>
      </c>
      <c r="X376" s="232" t="str">
        <f t="array" ref="X376">IFERROR(IF(INDEX(三跨两临近重点区段!$F:$F,MATCH(1,(MONTH(三跨两临近重点区段!$D:$D)=8)*(三跨两临近重点区段!$A:$A=D376),0))="已取消","已取消",INDEX(三跨两临近重点区段!$E:$E,MATCH(1,(MONTH(三跨两临近重点区段!$D:$D)=8)*(三跨两临近重点区段!$A:$A=D376)*(三跨两临近重点区段!$F:$F="现存区段"),0))),"")</f>
        <v/>
      </c>
      <c r="Y376" s="268" t="str">
        <f t="array" ref="Y376">IFERROR(IF(INDEX(三跨两临近重点区段!$F:$F,MATCH(1,(MONTH(三跨两临近重点区段!$D:$D)=9)*(三跨两临近重点区段!$A:$A=D376),0))="已取消","已取消",INDEX(三跨两临近重点区段!$D:$D,MATCH(1,(MONTH(三跨两临近重点区段!$D:$D)=9)*(三跨两临近重点区段!$A:$A=D376)*(三跨两临近重点区段!$F:$F="现存区段"),0))),"")</f>
        <v/>
      </c>
      <c r="Z376" s="232" t="str">
        <f t="array" ref="Z376">IFERROR(IF(INDEX(三跨两临近重点区段!$F:$F,MATCH(1,(MONTH(三跨两临近重点区段!$D:$D)=9)*(三跨两临近重点区段!$A:$A=D376),0))="已取消","已取消",INDEX(三跨两临近重点区段!$E:$E,MATCH(1,(MONTH(三跨两临近重点区段!$D:$D)=9)*(三跨两临近重点区段!$A:$A=D376)*(三跨两临近重点区段!$F:$F="现存区段"),0))),"")</f>
        <v/>
      </c>
      <c r="AA376" s="268" t="str">
        <f t="array" ref="AA376">IFERROR(IF(INDEX(三跨两临近重点区段!$F:$F,MATCH(1,(MONTH(三跨两临近重点区段!$D:$D)=10)*(三跨两临近重点区段!$A:$A=D376),0))="已取消","已取消",INDEX(三跨两临近重点区段!$D:$D,MATCH(1,(MONTH(三跨两临近重点区段!$D:$D)=10)*(三跨两临近重点区段!$A:$A=D376)*(三跨两临近重点区段!$F:$F="现存区段"),0))),"")</f>
        <v/>
      </c>
      <c r="AB376" s="72" t="str">
        <f t="array" ref="AB376">IFERROR(IF(INDEX(三跨两临近重点区段!$F:$F,MATCH(1,(MONTH(三跨两临近重点区段!$D:$D)=10)*(三跨两临近重点区段!$A:$A=D376),0))="已取消","已取消",INDEX(三跨两临近重点区段!$E:$E,MATCH(1,(MONTH(三跨两临近重点区段!$D:$D)=10)*(三跨两临近重点区段!$A:$A=D376)*(三跨两临近重点区段!$F:$F="现存区段"),0))),"")</f>
        <v/>
      </c>
      <c r="AC376" s="284" t="str">
        <f t="array" ref="AC376">IFERROR(IF(INDEX(三跨两临近重点区段!$F:$F,MATCH(1,(MONTH(三跨两临近重点区段!$D:$D)=11)*(三跨两临近重点区段!$A:$A=D376),0))="已取消","已取消",INDEX(三跨两临近重点区段!$D:$D,MATCH(1,(MONTH(三跨两临近重点区段!$D:$D)=11)*(三跨两临近重点区段!$A:$A=D376)*(三跨两临近重点区段!$F:$F="现存区段"),0))),"")</f>
        <v/>
      </c>
      <c r="AD376" s="72" t="str">
        <f t="array" ref="AD376">IFERROR(IF(INDEX(三跨两临近重点区段!$F:$F,MATCH(1,(MONTH(三跨两临近重点区段!$D:$D)=11)*(三跨两临近重点区段!$A:$A=D376),0))="已取消","已取消",INDEX(三跨两临近重点区段!$E:$E,MATCH(1,(MONTH(三跨两临近重点区段!$D:$D)=11)*(三跨两临近重点区段!$A:$A=D376)*(三跨两临近重点区段!$F:$F="现存区段"),0))),"")</f>
        <v/>
      </c>
      <c r="AE376" s="284" t="str">
        <f t="array" ref="AE376">IFERROR(IF(INDEX(三跨两临近重点区段!$F:$F,MATCH(1,(MONTH(三跨两临近重点区段!$D:$D)=12)*(三跨两临近重点区段!$A:$A=D376),0))="已取消","已取消",INDEX(三跨两临近重点区段!$D:$D,MATCH(1,(MONTH(三跨两临近重点区段!$D:$D)=12)*(三跨两临近重点区段!$A:$A=D376)*(三跨两临近重点区段!$F:$F="现存区段"),0))),"")</f>
        <v/>
      </c>
      <c r="AF376" s="72" t="str">
        <f t="array" ref="AF376">IFERROR(IF(INDEX(三跨两临近重点区段!$F:$F,MATCH(1,(MONTH(三跨两临近重点区段!$D:$D)=12)*(三跨两临近重点区段!$A:$A=D376),0))="已取消","已取消",INDEX(三跨两临近重点区段!$E:$E,MATCH(1,(MONTH(三跨两临近重点区段!$D:$D)=12)*(三跨两临近重点区段!$A:$A=D376)*(三跨两临近重点区段!$F:$F="现存区段"),0))),"")</f>
        <v/>
      </c>
      <c r="AH376" t="e">
        <f t="array" ref="AH376">INDEX(三跨两临近重点区段!$G:$G,MATCH(D376,三跨两临近重点区段!$A:$A,0))</f>
        <v>#N/A</v>
      </c>
      <c r="AI376" t="e">
        <f>INDEX(三跨两临近重点区段!$J:$J,MATCH(D376,三跨两临近重点区段!$A:$A,0))</f>
        <v>#N/A</v>
      </c>
    </row>
    <row r="377" ht="14.25" spans="1:35">
      <c r="A377" s="263" t="s">
        <v>150</v>
      </c>
      <c r="B377" s="264" t="s">
        <v>2720</v>
      </c>
      <c r="C377" s="263" t="s">
        <v>2169</v>
      </c>
      <c r="D377" s="263" t="s">
        <v>2721</v>
      </c>
      <c r="E377" s="265" t="s">
        <v>2115</v>
      </c>
      <c r="F377" s="264" t="s">
        <v>125</v>
      </c>
      <c r="G377" s="263" t="s">
        <v>2116</v>
      </c>
      <c r="H377" s="263" t="s">
        <v>1255</v>
      </c>
      <c r="I377" s="288"/>
      <c r="J377" s="196"/>
      <c r="K377" s="196"/>
      <c r="L377" s="196"/>
      <c r="M377" s="270"/>
      <c r="N377" s="270"/>
      <c r="O377" s="33"/>
      <c r="P377" s="107"/>
      <c r="Q377" s="279"/>
      <c r="R377" s="279"/>
      <c r="S377" s="282">
        <v>45446.60625</v>
      </c>
      <c r="T377" s="279" t="s">
        <v>2117</v>
      </c>
      <c r="U377" s="268" t="str">
        <f t="array" ref="U377">IFERROR(IF(INDEX(三跨两临近重点区段!$F:$F,MATCH(1,(MONTH(三跨两临近重点区段!$D:$D)=7)*(三跨两临近重点区段!$A:$A=D377),0))="已取消","已取消",INDEX(三跨两临近重点区段!$D:$D,MATCH(1,(MONTH(三跨两临近重点区段!$D:$D)=7)*(三跨两临近重点区段!$A:$A=D377)*(三跨两临近重点区段!$F:$F="现存区段"),0))),"")</f>
        <v/>
      </c>
      <c r="V377" s="232" t="str">
        <f t="array" ref="V377">IFERROR(IF(INDEX(三跨两临近重点区段!$F:$F,MATCH(1,(MONTH(三跨两临近重点区段!$D:$D)=7)*(三跨两临近重点区段!$A:$A=D377),0))="已取消","已取消",INDEX(三跨两临近重点区段!$E:$E,MATCH(1,(MONTH(三跨两临近重点区段!$D:$D)=7)*(三跨两临近重点区段!$A:$A=D377)*(三跨两临近重点区段!$F:$F="现存区段"),0))),"")</f>
        <v/>
      </c>
      <c r="W377" s="268" t="str">
        <f t="array" ref="W377">IFERROR(IF(INDEX(三跨两临近重点区段!$F:$F,MATCH(1,(MONTH(三跨两临近重点区段!$D:$D)=8)*(三跨两临近重点区段!$A:$A=D377),0))="已取消","已取消",INDEX(三跨两临近重点区段!$D:$D,MATCH(1,(MONTH(三跨两临近重点区段!$D:$D)=8)*(三跨两临近重点区段!$A:$A=D377)*(三跨两临近重点区段!$F:$F="现存区段"),0))),"")</f>
        <v/>
      </c>
      <c r="X377" s="232" t="str">
        <f t="array" ref="X377">IFERROR(IF(INDEX(三跨两临近重点区段!$F:$F,MATCH(1,(MONTH(三跨两临近重点区段!$D:$D)=8)*(三跨两临近重点区段!$A:$A=D377),0))="已取消","已取消",INDEX(三跨两临近重点区段!$E:$E,MATCH(1,(MONTH(三跨两临近重点区段!$D:$D)=8)*(三跨两临近重点区段!$A:$A=D377)*(三跨两临近重点区段!$F:$F="现存区段"),0))),"")</f>
        <v/>
      </c>
      <c r="Y377" s="268" t="str">
        <f t="array" ref="Y377">IFERROR(IF(INDEX(三跨两临近重点区段!$F:$F,MATCH(1,(MONTH(三跨两临近重点区段!$D:$D)=9)*(三跨两临近重点区段!$A:$A=D377),0))="已取消","已取消",INDEX(三跨两临近重点区段!$D:$D,MATCH(1,(MONTH(三跨两临近重点区段!$D:$D)=9)*(三跨两临近重点区段!$A:$A=D377)*(三跨两临近重点区段!$F:$F="现存区段"),0))),"")</f>
        <v/>
      </c>
      <c r="Z377" s="232" t="str">
        <f t="array" ref="Z377">IFERROR(IF(INDEX(三跨两临近重点区段!$F:$F,MATCH(1,(MONTH(三跨两临近重点区段!$D:$D)=9)*(三跨两临近重点区段!$A:$A=D377),0))="已取消","已取消",INDEX(三跨两临近重点区段!$E:$E,MATCH(1,(MONTH(三跨两临近重点区段!$D:$D)=9)*(三跨两临近重点区段!$A:$A=D377)*(三跨两临近重点区段!$F:$F="现存区段"),0))),"")</f>
        <v/>
      </c>
      <c r="AA377" s="268" t="str">
        <f t="array" ref="AA377">IFERROR(IF(INDEX(三跨两临近重点区段!$F:$F,MATCH(1,(MONTH(三跨两临近重点区段!$D:$D)=10)*(三跨两临近重点区段!$A:$A=D377),0))="已取消","已取消",INDEX(三跨两临近重点区段!$D:$D,MATCH(1,(MONTH(三跨两临近重点区段!$D:$D)=10)*(三跨两临近重点区段!$A:$A=D377)*(三跨两临近重点区段!$F:$F="现存区段"),0))),"")</f>
        <v/>
      </c>
      <c r="AB377" s="72" t="str">
        <f t="array" ref="AB377">IFERROR(IF(INDEX(三跨两临近重点区段!$F:$F,MATCH(1,(MONTH(三跨两临近重点区段!$D:$D)=10)*(三跨两临近重点区段!$A:$A=D377),0))="已取消","已取消",INDEX(三跨两临近重点区段!$E:$E,MATCH(1,(MONTH(三跨两临近重点区段!$D:$D)=10)*(三跨两临近重点区段!$A:$A=D377)*(三跨两临近重点区段!$F:$F="现存区段"),0))),"")</f>
        <v/>
      </c>
      <c r="AC377" s="284" t="str">
        <f t="array" ref="AC377">IFERROR(IF(INDEX(三跨两临近重点区段!$F:$F,MATCH(1,(MONTH(三跨两临近重点区段!$D:$D)=11)*(三跨两临近重点区段!$A:$A=D377),0))="已取消","已取消",INDEX(三跨两临近重点区段!$D:$D,MATCH(1,(MONTH(三跨两临近重点区段!$D:$D)=11)*(三跨两临近重点区段!$A:$A=D377)*(三跨两临近重点区段!$F:$F="现存区段"),0))),"")</f>
        <v/>
      </c>
      <c r="AD377" s="72" t="str">
        <f t="array" ref="AD377">IFERROR(IF(INDEX(三跨两临近重点区段!$F:$F,MATCH(1,(MONTH(三跨两临近重点区段!$D:$D)=11)*(三跨两临近重点区段!$A:$A=D377),0))="已取消","已取消",INDEX(三跨两临近重点区段!$E:$E,MATCH(1,(MONTH(三跨两临近重点区段!$D:$D)=11)*(三跨两临近重点区段!$A:$A=D377)*(三跨两临近重点区段!$F:$F="现存区段"),0))),"")</f>
        <v/>
      </c>
      <c r="AE377" s="284" t="str">
        <f t="array" ref="AE377">IFERROR(IF(INDEX(三跨两临近重点区段!$F:$F,MATCH(1,(MONTH(三跨两临近重点区段!$D:$D)=12)*(三跨两临近重点区段!$A:$A=D377),0))="已取消","已取消",INDEX(三跨两临近重点区段!$D:$D,MATCH(1,(MONTH(三跨两临近重点区段!$D:$D)=12)*(三跨两临近重点区段!$A:$A=D377)*(三跨两临近重点区段!$F:$F="现存区段"),0))),"")</f>
        <v/>
      </c>
      <c r="AF377" s="72" t="str">
        <f t="array" ref="AF377">IFERROR(IF(INDEX(三跨两临近重点区段!$F:$F,MATCH(1,(MONTH(三跨两临近重点区段!$D:$D)=12)*(三跨两临近重点区段!$A:$A=D377),0))="已取消","已取消",INDEX(三跨两临近重点区段!$E:$E,MATCH(1,(MONTH(三跨两临近重点区段!$D:$D)=12)*(三跨两临近重点区段!$A:$A=D377)*(三跨两临近重点区段!$F:$F="现存区段"),0))),"")</f>
        <v/>
      </c>
      <c r="AH377" t="e">
        <f t="array" ref="AH377">INDEX(三跨两临近重点区段!$G:$G,MATCH(D377,三跨两临近重点区段!$A:$A,0))</f>
        <v>#N/A</v>
      </c>
      <c r="AI377" t="e">
        <f>INDEX(三跨两临近重点区段!$J:$J,MATCH(D377,三跨两临近重点区段!$A:$A,0))</f>
        <v>#N/A</v>
      </c>
    </row>
    <row r="378" ht="14.25" spans="1:35">
      <c r="A378" s="263" t="s">
        <v>150</v>
      </c>
      <c r="B378" s="264" t="s">
        <v>2720</v>
      </c>
      <c r="C378" s="263" t="s">
        <v>2711</v>
      </c>
      <c r="D378" s="263" t="s">
        <v>2722</v>
      </c>
      <c r="E378" s="265" t="s">
        <v>2115</v>
      </c>
      <c r="F378" s="264" t="s">
        <v>125</v>
      </c>
      <c r="G378" s="263" t="s">
        <v>2116</v>
      </c>
      <c r="H378" s="263" t="s">
        <v>1255</v>
      </c>
      <c r="I378" s="288"/>
      <c r="J378" s="196"/>
      <c r="K378" s="196"/>
      <c r="L378" s="196"/>
      <c r="M378" s="270"/>
      <c r="N378" s="270"/>
      <c r="O378" s="33"/>
      <c r="P378" s="107"/>
      <c r="Q378" s="277"/>
      <c r="R378" s="277"/>
      <c r="S378" s="278">
        <v>45448</v>
      </c>
      <c r="T378" s="279" t="s">
        <v>2117</v>
      </c>
      <c r="U378" s="268" t="str">
        <f t="array" ref="U378">IFERROR(IF(INDEX(三跨两临近重点区段!$F:$F,MATCH(1,(MONTH(三跨两临近重点区段!$D:$D)=7)*(三跨两临近重点区段!$A:$A=D378),0))="已取消","已取消",INDEX(三跨两临近重点区段!$D:$D,MATCH(1,(MONTH(三跨两临近重点区段!$D:$D)=7)*(三跨两临近重点区段!$A:$A=D378)*(三跨两临近重点区段!$F:$F="现存区段"),0))),"")</f>
        <v/>
      </c>
      <c r="V378" s="232" t="str">
        <f t="array" ref="V378">IFERROR(IF(INDEX(三跨两临近重点区段!$F:$F,MATCH(1,(MONTH(三跨两临近重点区段!$D:$D)=7)*(三跨两临近重点区段!$A:$A=D378),0))="已取消","已取消",INDEX(三跨两临近重点区段!$E:$E,MATCH(1,(MONTH(三跨两临近重点区段!$D:$D)=7)*(三跨两临近重点区段!$A:$A=D378)*(三跨两临近重点区段!$F:$F="现存区段"),0))),"")</f>
        <v/>
      </c>
      <c r="W378" s="268" t="str">
        <f t="array" ref="W378">IFERROR(IF(INDEX(三跨两临近重点区段!$F:$F,MATCH(1,(MONTH(三跨两临近重点区段!$D:$D)=8)*(三跨两临近重点区段!$A:$A=D378),0))="已取消","已取消",INDEX(三跨两临近重点区段!$D:$D,MATCH(1,(MONTH(三跨两临近重点区段!$D:$D)=8)*(三跨两临近重点区段!$A:$A=D378)*(三跨两临近重点区段!$F:$F="现存区段"),0))),"")</f>
        <v/>
      </c>
      <c r="X378" s="232" t="str">
        <f t="array" ref="X378">IFERROR(IF(INDEX(三跨两临近重点区段!$F:$F,MATCH(1,(MONTH(三跨两临近重点区段!$D:$D)=8)*(三跨两临近重点区段!$A:$A=D378),0))="已取消","已取消",INDEX(三跨两临近重点区段!$E:$E,MATCH(1,(MONTH(三跨两临近重点区段!$D:$D)=8)*(三跨两临近重点区段!$A:$A=D378)*(三跨两临近重点区段!$F:$F="现存区段"),0))),"")</f>
        <v/>
      </c>
      <c r="Y378" s="268" t="str">
        <f t="array" ref="Y378">IFERROR(IF(INDEX(三跨两临近重点区段!$F:$F,MATCH(1,(MONTH(三跨两临近重点区段!$D:$D)=9)*(三跨两临近重点区段!$A:$A=D378),0))="已取消","已取消",INDEX(三跨两临近重点区段!$D:$D,MATCH(1,(MONTH(三跨两临近重点区段!$D:$D)=9)*(三跨两临近重点区段!$A:$A=D378)*(三跨两临近重点区段!$F:$F="现存区段"),0))),"")</f>
        <v/>
      </c>
      <c r="Z378" s="232" t="str">
        <f t="array" ref="Z378">IFERROR(IF(INDEX(三跨两临近重点区段!$F:$F,MATCH(1,(MONTH(三跨两临近重点区段!$D:$D)=9)*(三跨两临近重点区段!$A:$A=D378),0))="已取消","已取消",INDEX(三跨两临近重点区段!$E:$E,MATCH(1,(MONTH(三跨两临近重点区段!$D:$D)=9)*(三跨两临近重点区段!$A:$A=D378)*(三跨两临近重点区段!$F:$F="现存区段"),0))),"")</f>
        <v/>
      </c>
      <c r="AA378" s="268" t="str">
        <f t="array" ref="AA378">IFERROR(IF(INDEX(三跨两临近重点区段!$F:$F,MATCH(1,(MONTH(三跨两临近重点区段!$D:$D)=10)*(三跨两临近重点区段!$A:$A=D378),0))="已取消","已取消",INDEX(三跨两临近重点区段!$D:$D,MATCH(1,(MONTH(三跨两临近重点区段!$D:$D)=10)*(三跨两临近重点区段!$A:$A=D378)*(三跨两临近重点区段!$F:$F="现存区段"),0))),"")</f>
        <v/>
      </c>
      <c r="AB378" s="72" t="str">
        <f t="array" ref="AB378">IFERROR(IF(INDEX(三跨两临近重点区段!$F:$F,MATCH(1,(MONTH(三跨两临近重点区段!$D:$D)=10)*(三跨两临近重点区段!$A:$A=D378),0))="已取消","已取消",INDEX(三跨两临近重点区段!$E:$E,MATCH(1,(MONTH(三跨两临近重点区段!$D:$D)=10)*(三跨两临近重点区段!$A:$A=D378)*(三跨两临近重点区段!$F:$F="现存区段"),0))),"")</f>
        <v/>
      </c>
      <c r="AC378" s="284" t="str">
        <f t="array" ref="AC378">IFERROR(IF(INDEX(三跨两临近重点区段!$F:$F,MATCH(1,(MONTH(三跨两临近重点区段!$D:$D)=11)*(三跨两临近重点区段!$A:$A=D378),0))="已取消","已取消",INDEX(三跨两临近重点区段!$D:$D,MATCH(1,(MONTH(三跨两临近重点区段!$D:$D)=11)*(三跨两临近重点区段!$A:$A=D378)*(三跨两临近重点区段!$F:$F="现存区段"),0))),"")</f>
        <v/>
      </c>
      <c r="AD378" s="72" t="str">
        <f t="array" ref="AD378">IFERROR(IF(INDEX(三跨两临近重点区段!$F:$F,MATCH(1,(MONTH(三跨两临近重点区段!$D:$D)=11)*(三跨两临近重点区段!$A:$A=D378),0))="已取消","已取消",INDEX(三跨两临近重点区段!$E:$E,MATCH(1,(MONTH(三跨两临近重点区段!$D:$D)=11)*(三跨两临近重点区段!$A:$A=D378)*(三跨两临近重点区段!$F:$F="现存区段"),0))),"")</f>
        <v/>
      </c>
      <c r="AE378" s="284" t="str">
        <f t="array" ref="AE378">IFERROR(IF(INDEX(三跨两临近重点区段!$F:$F,MATCH(1,(MONTH(三跨两临近重点区段!$D:$D)=12)*(三跨两临近重点区段!$A:$A=D378),0))="已取消","已取消",INDEX(三跨两临近重点区段!$D:$D,MATCH(1,(MONTH(三跨两临近重点区段!$D:$D)=12)*(三跨两临近重点区段!$A:$A=D378)*(三跨两临近重点区段!$F:$F="现存区段"),0))),"")</f>
        <v/>
      </c>
      <c r="AF378" s="72" t="str">
        <f t="array" ref="AF378">IFERROR(IF(INDEX(三跨两临近重点区段!$F:$F,MATCH(1,(MONTH(三跨两临近重点区段!$D:$D)=12)*(三跨两临近重点区段!$A:$A=D378),0))="已取消","已取消",INDEX(三跨两临近重点区段!$E:$E,MATCH(1,(MONTH(三跨两临近重点区段!$D:$D)=12)*(三跨两临近重点区段!$A:$A=D378)*(三跨两临近重点区段!$F:$F="现存区段"),0))),"")</f>
        <v/>
      </c>
      <c r="AH378" t="e">
        <f t="array" ref="AH378">INDEX(三跨两临近重点区段!$G:$G,MATCH(D378,三跨两临近重点区段!$A:$A,0))</f>
        <v>#N/A</v>
      </c>
      <c r="AI378" t="e">
        <f>INDEX(三跨两临近重点区段!$J:$J,MATCH(D378,三跨两临近重点区段!$A:$A,0))</f>
        <v>#N/A</v>
      </c>
    </row>
    <row r="379" ht="14.25" spans="1:35">
      <c r="A379" s="263" t="s">
        <v>150</v>
      </c>
      <c r="B379" s="264" t="s">
        <v>2723</v>
      </c>
      <c r="C379" s="263" t="s">
        <v>2221</v>
      </c>
      <c r="D379" s="263" t="s">
        <v>2724</v>
      </c>
      <c r="E379" s="265" t="s">
        <v>2115</v>
      </c>
      <c r="F379" s="264" t="s">
        <v>125</v>
      </c>
      <c r="G379" s="263" t="s">
        <v>2116</v>
      </c>
      <c r="H379" s="263" t="s">
        <v>1297</v>
      </c>
      <c r="I379" s="288"/>
      <c r="J379" s="196"/>
      <c r="K379" s="196"/>
      <c r="L379" s="196"/>
      <c r="M379" s="270"/>
      <c r="N379" s="270"/>
      <c r="O379" s="33"/>
      <c r="P379" s="107"/>
      <c r="Q379" s="279"/>
      <c r="R379" s="279"/>
      <c r="S379" s="282">
        <v>45448.5013888889</v>
      </c>
      <c r="T379" s="279" t="s">
        <v>2117</v>
      </c>
      <c r="U379" s="268" t="str">
        <f t="array" ref="U379">IFERROR(IF(INDEX(三跨两临近重点区段!$F:$F,MATCH(1,(MONTH(三跨两临近重点区段!$D:$D)=7)*(三跨两临近重点区段!$A:$A=D379),0))="已取消","已取消",INDEX(三跨两临近重点区段!$D:$D,MATCH(1,(MONTH(三跨两临近重点区段!$D:$D)=7)*(三跨两临近重点区段!$A:$A=D379)*(三跨两临近重点区段!$F:$F="现存区段"),0))),"")</f>
        <v/>
      </c>
      <c r="V379" s="232" t="str">
        <f t="array" ref="V379">IFERROR(IF(INDEX(三跨两临近重点区段!$F:$F,MATCH(1,(MONTH(三跨两临近重点区段!$D:$D)=7)*(三跨两临近重点区段!$A:$A=D379),0))="已取消","已取消",INDEX(三跨两临近重点区段!$E:$E,MATCH(1,(MONTH(三跨两临近重点区段!$D:$D)=7)*(三跨两临近重点区段!$A:$A=D379)*(三跨两临近重点区段!$F:$F="现存区段"),0))),"")</f>
        <v/>
      </c>
      <c r="W379" s="268" t="str">
        <f t="array" ref="W379">IFERROR(IF(INDEX(三跨两临近重点区段!$F:$F,MATCH(1,(MONTH(三跨两临近重点区段!$D:$D)=8)*(三跨两临近重点区段!$A:$A=D379),0))="已取消","已取消",INDEX(三跨两临近重点区段!$D:$D,MATCH(1,(MONTH(三跨两临近重点区段!$D:$D)=8)*(三跨两临近重点区段!$A:$A=D379)*(三跨两临近重点区段!$F:$F="现存区段"),0))),"")</f>
        <v/>
      </c>
      <c r="X379" s="232" t="str">
        <f t="array" ref="X379">IFERROR(IF(INDEX(三跨两临近重点区段!$F:$F,MATCH(1,(MONTH(三跨两临近重点区段!$D:$D)=8)*(三跨两临近重点区段!$A:$A=D379),0))="已取消","已取消",INDEX(三跨两临近重点区段!$E:$E,MATCH(1,(MONTH(三跨两临近重点区段!$D:$D)=8)*(三跨两临近重点区段!$A:$A=D379)*(三跨两临近重点区段!$F:$F="现存区段"),0))),"")</f>
        <v/>
      </c>
      <c r="Y379" s="268" t="str">
        <f t="array" ref="Y379">IFERROR(IF(INDEX(三跨两临近重点区段!$F:$F,MATCH(1,(MONTH(三跨两临近重点区段!$D:$D)=9)*(三跨两临近重点区段!$A:$A=D379),0))="已取消","已取消",INDEX(三跨两临近重点区段!$D:$D,MATCH(1,(MONTH(三跨两临近重点区段!$D:$D)=9)*(三跨两临近重点区段!$A:$A=D379)*(三跨两临近重点区段!$F:$F="现存区段"),0))),"")</f>
        <v/>
      </c>
      <c r="Z379" s="232" t="str">
        <f t="array" ref="Z379">IFERROR(IF(INDEX(三跨两临近重点区段!$F:$F,MATCH(1,(MONTH(三跨两临近重点区段!$D:$D)=9)*(三跨两临近重点区段!$A:$A=D379),0))="已取消","已取消",INDEX(三跨两临近重点区段!$E:$E,MATCH(1,(MONTH(三跨两临近重点区段!$D:$D)=9)*(三跨两临近重点区段!$A:$A=D379)*(三跨两临近重点区段!$F:$F="现存区段"),0))),"")</f>
        <v/>
      </c>
      <c r="AA379" s="268" t="str">
        <f t="array" ref="AA379">IFERROR(IF(INDEX(三跨两临近重点区段!$F:$F,MATCH(1,(MONTH(三跨两临近重点区段!$D:$D)=10)*(三跨两临近重点区段!$A:$A=D379),0))="已取消","已取消",INDEX(三跨两临近重点区段!$D:$D,MATCH(1,(MONTH(三跨两临近重点区段!$D:$D)=10)*(三跨两临近重点区段!$A:$A=D379)*(三跨两临近重点区段!$F:$F="现存区段"),0))),"")</f>
        <v/>
      </c>
      <c r="AB379" s="72" t="str">
        <f t="array" ref="AB379">IFERROR(IF(INDEX(三跨两临近重点区段!$F:$F,MATCH(1,(MONTH(三跨两临近重点区段!$D:$D)=10)*(三跨两临近重点区段!$A:$A=D379),0))="已取消","已取消",INDEX(三跨两临近重点区段!$E:$E,MATCH(1,(MONTH(三跨两临近重点区段!$D:$D)=10)*(三跨两临近重点区段!$A:$A=D379)*(三跨两临近重点区段!$F:$F="现存区段"),0))),"")</f>
        <v/>
      </c>
      <c r="AC379" s="284" t="str">
        <f t="array" ref="AC379">IFERROR(IF(INDEX(三跨两临近重点区段!$F:$F,MATCH(1,(MONTH(三跨两临近重点区段!$D:$D)=11)*(三跨两临近重点区段!$A:$A=D379),0))="已取消","已取消",INDEX(三跨两临近重点区段!$D:$D,MATCH(1,(MONTH(三跨两临近重点区段!$D:$D)=11)*(三跨两临近重点区段!$A:$A=D379)*(三跨两临近重点区段!$F:$F="现存区段"),0))),"")</f>
        <v/>
      </c>
      <c r="AD379" s="72" t="str">
        <f t="array" ref="AD379">IFERROR(IF(INDEX(三跨两临近重点区段!$F:$F,MATCH(1,(MONTH(三跨两临近重点区段!$D:$D)=11)*(三跨两临近重点区段!$A:$A=D379),0))="已取消","已取消",INDEX(三跨两临近重点区段!$E:$E,MATCH(1,(MONTH(三跨两临近重点区段!$D:$D)=11)*(三跨两临近重点区段!$A:$A=D379)*(三跨两临近重点区段!$F:$F="现存区段"),0))),"")</f>
        <v/>
      </c>
      <c r="AE379" s="284" t="str">
        <f t="array" ref="AE379">IFERROR(IF(INDEX(三跨两临近重点区段!$F:$F,MATCH(1,(MONTH(三跨两临近重点区段!$D:$D)=12)*(三跨两临近重点区段!$A:$A=D379),0))="已取消","已取消",INDEX(三跨两临近重点区段!$D:$D,MATCH(1,(MONTH(三跨两临近重点区段!$D:$D)=12)*(三跨两临近重点区段!$A:$A=D379)*(三跨两临近重点区段!$F:$F="现存区段"),0))),"")</f>
        <v/>
      </c>
      <c r="AF379" s="72" t="str">
        <f t="array" ref="AF379">IFERROR(IF(INDEX(三跨两临近重点区段!$F:$F,MATCH(1,(MONTH(三跨两临近重点区段!$D:$D)=12)*(三跨两临近重点区段!$A:$A=D379),0))="已取消","已取消",INDEX(三跨两临近重点区段!$E:$E,MATCH(1,(MONTH(三跨两临近重点区段!$D:$D)=12)*(三跨两临近重点区段!$A:$A=D379)*(三跨两临近重点区段!$F:$F="现存区段"),0))),"")</f>
        <v/>
      </c>
      <c r="AH379" t="e">
        <f t="array" ref="AH379">INDEX(三跨两临近重点区段!$G:$G,MATCH(D379,三跨两临近重点区段!$A:$A,0))</f>
        <v>#N/A</v>
      </c>
      <c r="AI379" t="e">
        <f>INDEX(三跨两临近重点区段!$J:$J,MATCH(D379,三跨两临近重点区段!$A:$A,0))</f>
        <v>#N/A</v>
      </c>
    </row>
    <row r="380" ht="14.25" spans="1:35">
      <c r="A380" s="263" t="s">
        <v>150</v>
      </c>
      <c r="B380" s="264" t="s">
        <v>2725</v>
      </c>
      <c r="C380" s="263" t="s">
        <v>2274</v>
      </c>
      <c r="D380" s="263" t="s">
        <v>2726</v>
      </c>
      <c r="E380" s="265" t="s">
        <v>2115</v>
      </c>
      <c r="F380" s="264" t="s">
        <v>125</v>
      </c>
      <c r="G380" s="263" t="s">
        <v>2116</v>
      </c>
      <c r="H380" s="263" t="s">
        <v>1297</v>
      </c>
      <c r="I380" s="288"/>
      <c r="J380" s="196"/>
      <c r="K380" s="196"/>
      <c r="L380" s="196"/>
      <c r="M380" s="270"/>
      <c r="N380" s="270"/>
      <c r="O380" s="33"/>
      <c r="P380" s="107"/>
      <c r="Q380" s="279"/>
      <c r="R380" s="279"/>
      <c r="S380" s="282">
        <v>45448.5013888889</v>
      </c>
      <c r="T380" s="279" t="s">
        <v>2117</v>
      </c>
      <c r="U380" s="268" t="str">
        <f t="array" ref="U380">IFERROR(IF(INDEX(三跨两临近重点区段!$F:$F,MATCH(1,(MONTH(三跨两临近重点区段!$D:$D)=7)*(三跨两临近重点区段!$A:$A=D380),0))="已取消","已取消",INDEX(三跨两临近重点区段!$D:$D,MATCH(1,(MONTH(三跨两临近重点区段!$D:$D)=7)*(三跨两临近重点区段!$A:$A=D380)*(三跨两临近重点区段!$F:$F="现存区段"),0))),"")</f>
        <v/>
      </c>
      <c r="V380" s="232" t="str">
        <f t="array" ref="V380">IFERROR(IF(INDEX(三跨两临近重点区段!$F:$F,MATCH(1,(MONTH(三跨两临近重点区段!$D:$D)=7)*(三跨两临近重点区段!$A:$A=D380),0))="已取消","已取消",INDEX(三跨两临近重点区段!$E:$E,MATCH(1,(MONTH(三跨两临近重点区段!$D:$D)=7)*(三跨两临近重点区段!$A:$A=D380)*(三跨两临近重点区段!$F:$F="现存区段"),0))),"")</f>
        <v/>
      </c>
      <c r="W380" s="268" t="str">
        <f t="array" ref="W380">IFERROR(IF(INDEX(三跨两临近重点区段!$F:$F,MATCH(1,(MONTH(三跨两临近重点区段!$D:$D)=8)*(三跨两临近重点区段!$A:$A=D380),0))="已取消","已取消",INDEX(三跨两临近重点区段!$D:$D,MATCH(1,(MONTH(三跨两临近重点区段!$D:$D)=8)*(三跨两临近重点区段!$A:$A=D380)*(三跨两临近重点区段!$F:$F="现存区段"),0))),"")</f>
        <v/>
      </c>
      <c r="X380" s="232" t="str">
        <f t="array" ref="X380">IFERROR(IF(INDEX(三跨两临近重点区段!$F:$F,MATCH(1,(MONTH(三跨两临近重点区段!$D:$D)=8)*(三跨两临近重点区段!$A:$A=D380),0))="已取消","已取消",INDEX(三跨两临近重点区段!$E:$E,MATCH(1,(MONTH(三跨两临近重点区段!$D:$D)=8)*(三跨两临近重点区段!$A:$A=D380)*(三跨两临近重点区段!$F:$F="现存区段"),0))),"")</f>
        <v/>
      </c>
      <c r="Y380" s="268" t="str">
        <f t="array" ref="Y380">IFERROR(IF(INDEX(三跨两临近重点区段!$F:$F,MATCH(1,(MONTH(三跨两临近重点区段!$D:$D)=9)*(三跨两临近重点区段!$A:$A=D380),0))="已取消","已取消",INDEX(三跨两临近重点区段!$D:$D,MATCH(1,(MONTH(三跨两临近重点区段!$D:$D)=9)*(三跨两临近重点区段!$A:$A=D380)*(三跨两临近重点区段!$F:$F="现存区段"),0))),"")</f>
        <v/>
      </c>
      <c r="Z380" s="232" t="str">
        <f t="array" ref="Z380">IFERROR(IF(INDEX(三跨两临近重点区段!$F:$F,MATCH(1,(MONTH(三跨两临近重点区段!$D:$D)=9)*(三跨两临近重点区段!$A:$A=D380),0))="已取消","已取消",INDEX(三跨两临近重点区段!$E:$E,MATCH(1,(MONTH(三跨两临近重点区段!$D:$D)=9)*(三跨两临近重点区段!$A:$A=D380)*(三跨两临近重点区段!$F:$F="现存区段"),0))),"")</f>
        <v/>
      </c>
      <c r="AA380" s="268" t="str">
        <f t="array" ref="AA380">IFERROR(IF(INDEX(三跨两临近重点区段!$F:$F,MATCH(1,(MONTH(三跨两临近重点区段!$D:$D)=10)*(三跨两临近重点区段!$A:$A=D380),0))="已取消","已取消",INDEX(三跨两临近重点区段!$D:$D,MATCH(1,(MONTH(三跨两临近重点区段!$D:$D)=10)*(三跨两临近重点区段!$A:$A=D380)*(三跨两临近重点区段!$F:$F="现存区段"),0))),"")</f>
        <v/>
      </c>
      <c r="AB380" s="72" t="str">
        <f t="array" ref="AB380">IFERROR(IF(INDEX(三跨两临近重点区段!$F:$F,MATCH(1,(MONTH(三跨两临近重点区段!$D:$D)=10)*(三跨两临近重点区段!$A:$A=D380),0))="已取消","已取消",INDEX(三跨两临近重点区段!$E:$E,MATCH(1,(MONTH(三跨两临近重点区段!$D:$D)=10)*(三跨两临近重点区段!$A:$A=D380)*(三跨两临近重点区段!$F:$F="现存区段"),0))),"")</f>
        <v/>
      </c>
      <c r="AC380" s="284" t="str">
        <f t="array" ref="AC380">IFERROR(IF(INDEX(三跨两临近重点区段!$F:$F,MATCH(1,(MONTH(三跨两临近重点区段!$D:$D)=11)*(三跨两临近重点区段!$A:$A=D380),0))="已取消","已取消",INDEX(三跨两临近重点区段!$D:$D,MATCH(1,(MONTH(三跨两临近重点区段!$D:$D)=11)*(三跨两临近重点区段!$A:$A=D380)*(三跨两临近重点区段!$F:$F="现存区段"),0))),"")</f>
        <v/>
      </c>
      <c r="AD380" s="72" t="str">
        <f t="array" ref="AD380">IFERROR(IF(INDEX(三跨两临近重点区段!$F:$F,MATCH(1,(MONTH(三跨两临近重点区段!$D:$D)=11)*(三跨两临近重点区段!$A:$A=D380),0))="已取消","已取消",INDEX(三跨两临近重点区段!$E:$E,MATCH(1,(MONTH(三跨两临近重点区段!$D:$D)=11)*(三跨两临近重点区段!$A:$A=D380)*(三跨两临近重点区段!$F:$F="现存区段"),0))),"")</f>
        <v/>
      </c>
      <c r="AE380" s="284" t="str">
        <f t="array" ref="AE380">IFERROR(IF(INDEX(三跨两临近重点区段!$F:$F,MATCH(1,(MONTH(三跨两临近重点区段!$D:$D)=12)*(三跨两临近重点区段!$A:$A=D380),0))="已取消","已取消",INDEX(三跨两临近重点区段!$D:$D,MATCH(1,(MONTH(三跨两临近重点区段!$D:$D)=12)*(三跨两临近重点区段!$A:$A=D380)*(三跨两临近重点区段!$F:$F="现存区段"),0))),"")</f>
        <v/>
      </c>
      <c r="AF380" s="72" t="str">
        <f t="array" ref="AF380">IFERROR(IF(INDEX(三跨两临近重点区段!$F:$F,MATCH(1,(MONTH(三跨两临近重点区段!$D:$D)=12)*(三跨两临近重点区段!$A:$A=D380),0))="已取消","已取消",INDEX(三跨两临近重点区段!$E:$E,MATCH(1,(MONTH(三跨两临近重点区段!$D:$D)=12)*(三跨两临近重点区段!$A:$A=D380)*(三跨两临近重点区段!$F:$F="现存区段"),0))),"")</f>
        <v/>
      </c>
      <c r="AH380" t="e">
        <f t="array" ref="AH380">INDEX(三跨两临近重点区段!$G:$G,MATCH(D380,三跨两临近重点区段!$A:$A,0))</f>
        <v>#N/A</v>
      </c>
      <c r="AI380" t="e">
        <f>INDEX(三跨两临近重点区段!$J:$J,MATCH(D380,三跨两临近重点区段!$A:$A,0))</f>
        <v>#N/A</v>
      </c>
    </row>
    <row r="381" ht="14.25" spans="1:35">
      <c r="A381" s="263" t="s">
        <v>150</v>
      </c>
      <c r="B381" s="264" t="s">
        <v>2725</v>
      </c>
      <c r="C381" s="263" t="s">
        <v>2509</v>
      </c>
      <c r="D381" s="263" t="s">
        <v>2727</v>
      </c>
      <c r="E381" s="265" t="s">
        <v>2115</v>
      </c>
      <c r="F381" s="264" t="s">
        <v>125</v>
      </c>
      <c r="G381" s="263" t="s">
        <v>2116</v>
      </c>
      <c r="H381" s="263" t="s">
        <v>1297</v>
      </c>
      <c r="I381" s="288"/>
      <c r="J381" s="196"/>
      <c r="K381" s="196"/>
      <c r="L381" s="196"/>
      <c r="M381" s="270"/>
      <c r="N381" s="270"/>
      <c r="O381" s="33"/>
      <c r="P381" s="107"/>
      <c r="Q381" s="279"/>
      <c r="R381" s="279"/>
      <c r="S381" s="278">
        <v>45448</v>
      </c>
      <c r="T381" s="279" t="s">
        <v>2117</v>
      </c>
      <c r="U381" s="268" t="str">
        <f t="array" ref="U381">IFERROR(IF(INDEX(三跨两临近重点区段!$F:$F,MATCH(1,(MONTH(三跨两临近重点区段!$D:$D)=7)*(三跨两临近重点区段!$A:$A=D381),0))="已取消","已取消",INDEX(三跨两临近重点区段!$D:$D,MATCH(1,(MONTH(三跨两临近重点区段!$D:$D)=7)*(三跨两临近重点区段!$A:$A=D381)*(三跨两临近重点区段!$F:$F="现存区段"),0))),"")</f>
        <v/>
      </c>
      <c r="V381" s="232" t="str">
        <f t="array" ref="V381">IFERROR(IF(INDEX(三跨两临近重点区段!$F:$F,MATCH(1,(MONTH(三跨两临近重点区段!$D:$D)=7)*(三跨两临近重点区段!$A:$A=D381),0))="已取消","已取消",INDEX(三跨两临近重点区段!$E:$E,MATCH(1,(MONTH(三跨两临近重点区段!$D:$D)=7)*(三跨两临近重点区段!$A:$A=D381)*(三跨两临近重点区段!$F:$F="现存区段"),0))),"")</f>
        <v/>
      </c>
      <c r="W381" s="268" t="str">
        <f t="array" ref="W381">IFERROR(IF(INDEX(三跨两临近重点区段!$F:$F,MATCH(1,(MONTH(三跨两临近重点区段!$D:$D)=8)*(三跨两临近重点区段!$A:$A=D381),0))="已取消","已取消",INDEX(三跨两临近重点区段!$D:$D,MATCH(1,(MONTH(三跨两临近重点区段!$D:$D)=8)*(三跨两临近重点区段!$A:$A=D381)*(三跨两临近重点区段!$F:$F="现存区段"),0))),"")</f>
        <v/>
      </c>
      <c r="X381" s="232" t="str">
        <f t="array" ref="X381">IFERROR(IF(INDEX(三跨两临近重点区段!$F:$F,MATCH(1,(MONTH(三跨两临近重点区段!$D:$D)=8)*(三跨两临近重点区段!$A:$A=D381),0))="已取消","已取消",INDEX(三跨两临近重点区段!$E:$E,MATCH(1,(MONTH(三跨两临近重点区段!$D:$D)=8)*(三跨两临近重点区段!$A:$A=D381)*(三跨两临近重点区段!$F:$F="现存区段"),0))),"")</f>
        <v/>
      </c>
      <c r="Y381" s="268" t="str">
        <f t="array" ref="Y381">IFERROR(IF(INDEX(三跨两临近重点区段!$F:$F,MATCH(1,(MONTH(三跨两临近重点区段!$D:$D)=9)*(三跨两临近重点区段!$A:$A=D381),0))="已取消","已取消",INDEX(三跨两临近重点区段!$D:$D,MATCH(1,(MONTH(三跨两临近重点区段!$D:$D)=9)*(三跨两临近重点区段!$A:$A=D381)*(三跨两临近重点区段!$F:$F="现存区段"),0))),"")</f>
        <v/>
      </c>
      <c r="Z381" s="232" t="str">
        <f t="array" ref="Z381">IFERROR(IF(INDEX(三跨两临近重点区段!$F:$F,MATCH(1,(MONTH(三跨两临近重点区段!$D:$D)=9)*(三跨两临近重点区段!$A:$A=D381),0))="已取消","已取消",INDEX(三跨两临近重点区段!$E:$E,MATCH(1,(MONTH(三跨两临近重点区段!$D:$D)=9)*(三跨两临近重点区段!$A:$A=D381)*(三跨两临近重点区段!$F:$F="现存区段"),0))),"")</f>
        <v/>
      </c>
      <c r="AA381" s="268" t="str">
        <f t="array" ref="AA381">IFERROR(IF(INDEX(三跨两临近重点区段!$F:$F,MATCH(1,(MONTH(三跨两临近重点区段!$D:$D)=10)*(三跨两临近重点区段!$A:$A=D381),0))="已取消","已取消",INDEX(三跨两临近重点区段!$D:$D,MATCH(1,(MONTH(三跨两临近重点区段!$D:$D)=10)*(三跨两临近重点区段!$A:$A=D381)*(三跨两临近重点区段!$F:$F="现存区段"),0))),"")</f>
        <v/>
      </c>
      <c r="AB381" s="72" t="str">
        <f t="array" ref="AB381">IFERROR(IF(INDEX(三跨两临近重点区段!$F:$F,MATCH(1,(MONTH(三跨两临近重点区段!$D:$D)=10)*(三跨两临近重点区段!$A:$A=D381),0))="已取消","已取消",INDEX(三跨两临近重点区段!$E:$E,MATCH(1,(MONTH(三跨两临近重点区段!$D:$D)=10)*(三跨两临近重点区段!$A:$A=D381)*(三跨两临近重点区段!$F:$F="现存区段"),0))),"")</f>
        <v/>
      </c>
      <c r="AC381" s="284" t="str">
        <f t="array" ref="AC381">IFERROR(IF(INDEX(三跨两临近重点区段!$F:$F,MATCH(1,(MONTH(三跨两临近重点区段!$D:$D)=11)*(三跨两临近重点区段!$A:$A=D381),0))="已取消","已取消",INDEX(三跨两临近重点区段!$D:$D,MATCH(1,(MONTH(三跨两临近重点区段!$D:$D)=11)*(三跨两临近重点区段!$A:$A=D381)*(三跨两临近重点区段!$F:$F="现存区段"),0))),"")</f>
        <v/>
      </c>
      <c r="AD381" s="72" t="str">
        <f t="array" ref="AD381">IFERROR(IF(INDEX(三跨两临近重点区段!$F:$F,MATCH(1,(MONTH(三跨两临近重点区段!$D:$D)=11)*(三跨两临近重点区段!$A:$A=D381),0))="已取消","已取消",INDEX(三跨两临近重点区段!$E:$E,MATCH(1,(MONTH(三跨两临近重点区段!$D:$D)=11)*(三跨两临近重点区段!$A:$A=D381)*(三跨两临近重点区段!$F:$F="现存区段"),0))),"")</f>
        <v/>
      </c>
      <c r="AE381" s="284" t="str">
        <f t="array" ref="AE381">IFERROR(IF(INDEX(三跨两临近重点区段!$F:$F,MATCH(1,(MONTH(三跨两临近重点区段!$D:$D)=12)*(三跨两临近重点区段!$A:$A=D381),0))="已取消","已取消",INDEX(三跨两临近重点区段!$D:$D,MATCH(1,(MONTH(三跨两临近重点区段!$D:$D)=12)*(三跨两临近重点区段!$A:$A=D381)*(三跨两临近重点区段!$F:$F="现存区段"),0))),"")</f>
        <v/>
      </c>
      <c r="AF381" s="72" t="str">
        <f t="array" ref="AF381">IFERROR(IF(INDEX(三跨两临近重点区段!$F:$F,MATCH(1,(MONTH(三跨两临近重点区段!$D:$D)=12)*(三跨两临近重点区段!$A:$A=D381),0))="已取消","已取消",INDEX(三跨两临近重点区段!$E:$E,MATCH(1,(MONTH(三跨两临近重点区段!$D:$D)=12)*(三跨两临近重点区段!$A:$A=D381)*(三跨两临近重点区段!$F:$F="现存区段"),0))),"")</f>
        <v/>
      </c>
      <c r="AH381" t="e">
        <f t="array" ref="AH381">INDEX(三跨两临近重点区段!$G:$G,MATCH(D381,三跨两临近重点区段!$A:$A,0))</f>
        <v>#N/A</v>
      </c>
      <c r="AI381" t="e">
        <f>INDEX(三跨两临近重点区段!$J:$J,MATCH(D381,三跨两临近重点区段!$A:$A,0))</f>
        <v>#N/A</v>
      </c>
    </row>
    <row r="382" ht="14.25" spans="1:35">
      <c r="A382" s="263" t="s">
        <v>150</v>
      </c>
      <c r="B382" s="264" t="s">
        <v>2728</v>
      </c>
      <c r="C382" s="263" t="s">
        <v>2431</v>
      </c>
      <c r="D382" s="263" t="s">
        <v>2729</v>
      </c>
      <c r="E382" s="265" t="s">
        <v>2115</v>
      </c>
      <c r="F382" s="264" t="s">
        <v>125</v>
      </c>
      <c r="G382" s="263" t="s">
        <v>2116</v>
      </c>
      <c r="H382" s="263" t="s">
        <v>1337</v>
      </c>
      <c r="I382" s="288"/>
      <c r="J382" s="196"/>
      <c r="K382" s="196"/>
      <c r="L382" s="196"/>
      <c r="M382" s="270"/>
      <c r="N382" s="270"/>
      <c r="O382" s="33"/>
      <c r="P382" s="107"/>
      <c r="Q382" s="279"/>
      <c r="R382" s="279"/>
      <c r="S382" s="282">
        <v>45457.4493055556</v>
      </c>
      <c r="T382" s="279" t="s">
        <v>2117</v>
      </c>
      <c r="U382" s="268" t="str">
        <f t="array" ref="U382">IFERROR(IF(INDEX(三跨两临近重点区段!$F:$F,MATCH(1,(MONTH(三跨两临近重点区段!$D:$D)=7)*(三跨两临近重点区段!$A:$A=D382),0))="已取消","已取消",INDEX(三跨两临近重点区段!$D:$D,MATCH(1,(MONTH(三跨两临近重点区段!$D:$D)=7)*(三跨两临近重点区段!$A:$A=D382)*(三跨两临近重点区段!$F:$F="现存区段"),0))),"")</f>
        <v/>
      </c>
      <c r="V382" s="232" t="str">
        <f t="array" ref="V382">IFERROR(IF(INDEX(三跨两临近重点区段!$F:$F,MATCH(1,(MONTH(三跨两临近重点区段!$D:$D)=7)*(三跨两临近重点区段!$A:$A=D382),0))="已取消","已取消",INDEX(三跨两临近重点区段!$E:$E,MATCH(1,(MONTH(三跨两临近重点区段!$D:$D)=7)*(三跨两临近重点区段!$A:$A=D382)*(三跨两临近重点区段!$F:$F="现存区段"),0))),"")</f>
        <v/>
      </c>
      <c r="W382" s="268" t="str">
        <f t="array" ref="W382">IFERROR(IF(INDEX(三跨两临近重点区段!$F:$F,MATCH(1,(MONTH(三跨两临近重点区段!$D:$D)=8)*(三跨两临近重点区段!$A:$A=D382),0))="已取消","已取消",INDEX(三跨两临近重点区段!$D:$D,MATCH(1,(MONTH(三跨两临近重点区段!$D:$D)=8)*(三跨两临近重点区段!$A:$A=D382)*(三跨两临近重点区段!$F:$F="现存区段"),0))),"")</f>
        <v/>
      </c>
      <c r="X382" s="232" t="str">
        <f t="array" ref="X382">IFERROR(IF(INDEX(三跨两临近重点区段!$F:$F,MATCH(1,(MONTH(三跨两临近重点区段!$D:$D)=8)*(三跨两临近重点区段!$A:$A=D382),0))="已取消","已取消",INDEX(三跨两临近重点区段!$E:$E,MATCH(1,(MONTH(三跨两临近重点区段!$D:$D)=8)*(三跨两临近重点区段!$A:$A=D382)*(三跨两临近重点区段!$F:$F="现存区段"),0))),"")</f>
        <v/>
      </c>
      <c r="Y382" s="268" t="str">
        <f t="array" ref="Y382">IFERROR(IF(INDEX(三跨两临近重点区段!$F:$F,MATCH(1,(MONTH(三跨两临近重点区段!$D:$D)=9)*(三跨两临近重点区段!$A:$A=D382),0))="已取消","已取消",INDEX(三跨两临近重点区段!$D:$D,MATCH(1,(MONTH(三跨两临近重点区段!$D:$D)=9)*(三跨两临近重点区段!$A:$A=D382)*(三跨两临近重点区段!$F:$F="现存区段"),0))),"")</f>
        <v/>
      </c>
      <c r="Z382" s="232" t="str">
        <f t="array" ref="Z382">IFERROR(IF(INDEX(三跨两临近重点区段!$F:$F,MATCH(1,(MONTH(三跨两临近重点区段!$D:$D)=9)*(三跨两临近重点区段!$A:$A=D382),0))="已取消","已取消",INDEX(三跨两临近重点区段!$E:$E,MATCH(1,(MONTH(三跨两临近重点区段!$D:$D)=9)*(三跨两临近重点区段!$A:$A=D382)*(三跨两临近重点区段!$F:$F="现存区段"),0))),"")</f>
        <v/>
      </c>
      <c r="AA382" s="268" t="str">
        <f t="array" ref="AA382">IFERROR(IF(INDEX(三跨两临近重点区段!$F:$F,MATCH(1,(MONTH(三跨两临近重点区段!$D:$D)=10)*(三跨两临近重点区段!$A:$A=D382),0))="已取消","已取消",INDEX(三跨两临近重点区段!$D:$D,MATCH(1,(MONTH(三跨两临近重点区段!$D:$D)=10)*(三跨两临近重点区段!$A:$A=D382)*(三跨两临近重点区段!$F:$F="现存区段"),0))),"")</f>
        <v/>
      </c>
      <c r="AB382" s="72" t="str">
        <f t="array" ref="AB382">IFERROR(IF(INDEX(三跨两临近重点区段!$F:$F,MATCH(1,(MONTH(三跨两临近重点区段!$D:$D)=10)*(三跨两临近重点区段!$A:$A=D382),0))="已取消","已取消",INDEX(三跨两临近重点区段!$E:$E,MATCH(1,(MONTH(三跨两临近重点区段!$D:$D)=10)*(三跨两临近重点区段!$A:$A=D382)*(三跨两临近重点区段!$F:$F="现存区段"),0))),"")</f>
        <v/>
      </c>
      <c r="AC382" s="284" t="str">
        <f t="array" ref="AC382">IFERROR(IF(INDEX(三跨两临近重点区段!$F:$F,MATCH(1,(MONTH(三跨两临近重点区段!$D:$D)=11)*(三跨两临近重点区段!$A:$A=D382),0))="已取消","已取消",INDEX(三跨两临近重点区段!$D:$D,MATCH(1,(MONTH(三跨两临近重点区段!$D:$D)=11)*(三跨两临近重点区段!$A:$A=D382)*(三跨两临近重点区段!$F:$F="现存区段"),0))),"")</f>
        <v/>
      </c>
      <c r="AD382" s="72" t="str">
        <f t="array" ref="AD382">IFERROR(IF(INDEX(三跨两临近重点区段!$F:$F,MATCH(1,(MONTH(三跨两临近重点区段!$D:$D)=11)*(三跨两临近重点区段!$A:$A=D382),0))="已取消","已取消",INDEX(三跨两临近重点区段!$E:$E,MATCH(1,(MONTH(三跨两临近重点区段!$D:$D)=11)*(三跨两临近重点区段!$A:$A=D382)*(三跨两临近重点区段!$F:$F="现存区段"),0))),"")</f>
        <v/>
      </c>
      <c r="AE382" s="284" t="str">
        <f t="array" ref="AE382">IFERROR(IF(INDEX(三跨两临近重点区段!$F:$F,MATCH(1,(MONTH(三跨两临近重点区段!$D:$D)=12)*(三跨两临近重点区段!$A:$A=D382),0))="已取消","已取消",INDEX(三跨两临近重点区段!$D:$D,MATCH(1,(MONTH(三跨两临近重点区段!$D:$D)=12)*(三跨两临近重点区段!$A:$A=D382)*(三跨两临近重点区段!$F:$F="现存区段"),0))),"")</f>
        <v/>
      </c>
      <c r="AF382" s="72" t="str">
        <f t="array" ref="AF382">IFERROR(IF(INDEX(三跨两临近重点区段!$F:$F,MATCH(1,(MONTH(三跨两临近重点区段!$D:$D)=12)*(三跨两临近重点区段!$A:$A=D382),0))="已取消","已取消",INDEX(三跨两临近重点区段!$E:$E,MATCH(1,(MONTH(三跨两临近重点区段!$D:$D)=12)*(三跨两临近重点区段!$A:$A=D382)*(三跨两临近重点区段!$F:$F="现存区段"),0))),"")</f>
        <v/>
      </c>
      <c r="AH382" t="e">
        <f t="array" ref="AH382">INDEX(三跨两临近重点区段!$G:$G,MATCH(D382,三跨两临近重点区段!$A:$A,0))</f>
        <v>#N/A</v>
      </c>
      <c r="AI382" t="e">
        <f>INDEX(三跨两临近重点区段!$J:$J,MATCH(D382,三跨两临近重点区段!$A:$A,0))</f>
        <v>#N/A</v>
      </c>
    </row>
    <row r="383" ht="14.25" spans="1:35">
      <c r="A383" s="263" t="s">
        <v>150</v>
      </c>
      <c r="B383" s="264" t="s">
        <v>2720</v>
      </c>
      <c r="C383" s="263" t="s">
        <v>2730</v>
      </c>
      <c r="D383" s="263" t="s">
        <v>2731</v>
      </c>
      <c r="E383" s="265" t="s">
        <v>2115</v>
      </c>
      <c r="F383" s="264" t="s">
        <v>125</v>
      </c>
      <c r="G383" s="263" t="s">
        <v>2116</v>
      </c>
      <c r="H383" s="263" t="s">
        <v>1255</v>
      </c>
      <c r="I383" s="288"/>
      <c r="J383" s="196"/>
      <c r="K383" s="196"/>
      <c r="L383" s="196"/>
      <c r="M383" s="270"/>
      <c r="N383" s="270"/>
      <c r="O383" s="33"/>
      <c r="P383" s="107"/>
      <c r="Q383" s="279"/>
      <c r="R383" s="279"/>
      <c r="S383" s="282">
        <v>45446.60625</v>
      </c>
      <c r="T383" s="279" t="s">
        <v>2117</v>
      </c>
      <c r="U383" s="268" t="str">
        <f t="array" ref="U383">IFERROR(IF(INDEX(三跨两临近重点区段!$F:$F,MATCH(1,(MONTH(三跨两临近重点区段!$D:$D)=7)*(三跨两临近重点区段!$A:$A=D383),0))="已取消","已取消",INDEX(三跨两临近重点区段!$D:$D,MATCH(1,(MONTH(三跨两临近重点区段!$D:$D)=7)*(三跨两临近重点区段!$A:$A=D383)*(三跨两临近重点区段!$F:$F="现存区段"),0))),"")</f>
        <v/>
      </c>
      <c r="V383" s="232" t="str">
        <f t="array" ref="V383">IFERROR(IF(INDEX(三跨两临近重点区段!$F:$F,MATCH(1,(MONTH(三跨两临近重点区段!$D:$D)=7)*(三跨两临近重点区段!$A:$A=D383),0))="已取消","已取消",INDEX(三跨两临近重点区段!$E:$E,MATCH(1,(MONTH(三跨两临近重点区段!$D:$D)=7)*(三跨两临近重点区段!$A:$A=D383)*(三跨两临近重点区段!$F:$F="现存区段"),0))),"")</f>
        <v/>
      </c>
      <c r="W383" s="268" t="str">
        <f t="array" ref="W383">IFERROR(IF(INDEX(三跨两临近重点区段!$F:$F,MATCH(1,(MONTH(三跨两临近重点区段!$D:$D)=8)*(三跨两临近重点区段!$A:$A=D383),0))="已取消","已取消",INDEX(三跨两临近重点区段!$D:$D,MATCH(1,(MONTH(三跨两临近重点区段!$D:$D)=8)*(三跨两临近重点区段!$A:$A=D383)*(三跨两临近重点区段!$F:$F="现存区段"),0))),"")</f>
        <v/>
      </c>
      <c r="X383" s="232" t="str">
        <f t="array" ref="X383">IFERROR(IF(INDEX(三跨两临近重点区段!$F:$F,MATCH(1,(MONTH(三跨两临近重点区段!$D:$D)=8)*(三跨两临近重点区段!$A:$A=D383),0))="已取消","已取消",INDEX(三跨两临近重点区段!$E:$E,MATCH(1,(MONTH(三跨两临近重点区段!$D:$D)=8)*(三跨两临近重点区段!$A:$A=D383)*(三跨两临近重点区段!$F:$F="现存区段"),0))),"")</f>
        <v/>
      </c>
      <c r="Y383" s="268" t="str">
        <f t="array" ref="Y383">IFERROR(IF(INDEX(三跨两临近重点区段!$F:$F,MATCH(1,(MONTH(三跨两临近重点区段!$D:$D)=9)*(三跨两临近重点区段!$A:$A=D383),0))="已取消","已取消",INDEX(三跨两临近重点区段!$D:$D,MATCH(1,(MONTH(三跨两临近重点区段!$D:$D)=9)*(三跨两临近重点区段!$A:$A=D383)*(三跨两临近重点区段!$F:$F="现存区段"),0))),"")</f>
        <v/>
      </c>
      <c r="Z383" s="232" t="str">
        <f t="array" ref="Z383">IFERROR(IF(INDEX(三跨两临近重点区段!$F:$F,MATCH(1,(MONTH(三跨两临近重点区段!$D:$D)=9)*(三跨两临近重点区段!$A:$A=D383),0))="已取消","已取消",INDEX(三跨两临近重点区段!$E:$E,MATCH(1,(MONTH(三跨两临近重点区段!$D:$D)=9)*(三跨两临近重点区段!$A:$A=D383)*(三跨两临近重点区段!$F:$F="现存区段"),0))),"")</f>
        <v/>
      </c>
      <c r="AA383" s="268" t="str">
        <f t="array" ref="AA383">IFERROR(IF(INDEX(三跨两临近重点区段!$F:$F,MATCH(1,(MONTH(三跨两临近重点区段!$D:$D)=10)*(三跨两临近重点区段!$A:$A=D383),0))="已取消","已取消",INDEX(三跨两临近重点区段!$D:$D,MATCH(1,(MONTH(三跨两临近重点区段!$D:$D)=10)*(三跨两临近重点区段!$A:$A=D383)*(三跨两临近重点区段!$F:$F="现存区段"),0))),"")</f>
        <v/>
      </c>
      <c r="AB383" s="72" t="str">
        <f t="array" ref="AB383">IFERROR(IF(INDEX(三跨两临近重点区段!$F:$F,MATCH(1,(MONTH(三跨两临近重点区段!$D:$D)=10)*(三跨两临近重点区段!$A:$A=D383),0))="已取消","已取消",INDEX(三跨两临近重点区段!$E:$E,MATCH(1,(MONTH(三跨两临近重点区段!$D:$D)=10)*(三跨两临近重点区段!$A:$A=D383)*(三跨两临近重点区段!$F:$F="现存区段"),0))),"")</f>
        <v/>
      </c>
      <c r="AC383" s="284" t="str">
        <f t="array" ref="AC383">IFERROR(IF(INDEX(三跨两临近重点区段!$F:$F,MATCH(1,(MONTH(三跨两临近重点区段!$D:$D)=11)*(三跨两临近重点区段!$A:$A=D383),0))="已取消","已取消",INDEX(三跨两临近重点区段!$D:$D,MATCH(1,(MONTH(三跨两临近重点区段!$D:$D)=11)*(三跨两临近重点区段!$A:$A=D383)*(三跨两临近重点区段!$F:$F="现存区段"),0))),"")</f>
        <v/>
      </c>
      <c r="AD383" s="72" t="str">
        <f t="array" ref="AD383">IFERROR(IF(INDEX(三跨两临近重点区段!$F:$F,MATCH(1,(MONTH(三跨两临近重点区段!$D:$D)=11)*(三跨两临近重点区段!$A:$A=D383),0))="已取消","已取消",INDEX(三跨两临近重点区段!$E:$E,MATCH(1,(MONTH(三跨两临近重点区段!$D:$D)=11)*(三跨两临近重点区段!$A:$A=D383)*(三跨两临近重点区段!$F:$F="现存区段"),0))),"")</f>
        <v/>
      </c>
      <c r="AE383" s="284" t="str">
        <f t="array" ref="AE383">IFERROR(IF(INDEX(三跨两临近重点区段!$F:$F,MATCH(1,(MONTH(三跨两临近重点区段!$D:$D)=12)*(三跨两临近重点区段!$A:$A=D383),0))="已取消","已取消",INDEX(三跨两临近重点区段!$D:$D,MATCH(1,(MONTH(三跨两临近重点区段!$D:$D)=12)*(三跨两临近重点区段!$A:$A=D383)*(三跨两临近重点区段!$F:$F="现存区段"),0))),"")</f>
        <v/>
      </c>
      <c r="AF383" s="72" t="str">
        <f t="array" ref="AF383">IFERROR(IF(INDEX(三跨两临近重点区段!$F:$F,MATCH(1,(MONTH(三跨两临近重点区段!$D:$D)=12)*(三跨两临近重点区段!$A:$A=D383),0))="已取消","已取消",INDEX(三跨两临近重点区段!$E:$E,MATCH(1,(MONTH(三跨两临近重点区段!$D:$D)=12)*(三跨两临近重点区段!$A:$A=D383)*(三跨两临近重点区段!$F:$F="现存区段"),0))),"")</f>
        <v/>
      </c>
      <c r="AH383" t="e">
        <f t="array" ref="AH383">INDEX(三跨两临近重点区段!$G:$G,MATCH(D383,三跨两临近重点区段!$A:$A,0))</f>
        <v>#N/A</v>
      </c>
      <c r="AI383" t="e">
        <f>INDEX(三跨两临近重点区段!$J:$J,MATCH(D383,三跨两临近重点区段!$A:$A,0))</f>
        <v>#N/A</v>
      </c>
    </row>
    <row r="384" ht="14.25" spans="1:35">
      <c r="A384" s="263" t="s">
        <v>150</v>
      </c>
      <c r="B384" s="264" t="s">
        <v>2689</v>
      </c>
      <c r="C384" s="263" t="s">
        <v>2384</v>
      </c>
      <c r="D384" s="263" t="s">
        <v>2732</v>
      </c>
      <c r="E384" s="265" t="s">
        <v>2115</v>
      </c>
      <c r="F384" s="264" t="s">
        <v>125</v>
      </c>
      <c r="G384" s="263" t="s">
        <v>2116</v>
      </c>
      <c r="H384" s="263" t="s">
        <v>1204</v>
      </c>
      <c r="I384" s="288"/>
      <c r="J384" s="196"/>
      <c r="K384" s="196"/>
      <c r="L384" s="196"/>
      <c r="M384" s="270"/>
      <c r="N384" s="270"/>
      <c r="O384" s="33"/>
      <c r="P384" s="107"/>
      <c r="Q384" s="279"/>
      <c r="R384" s="279"/>
      <c r="S384" s="278">
        <v>45455</v>
      </c>
      <c r="T384" s="279" t="s">
        <v>2117</v>
      </c>
      <c r="U384" s="268" t="str">
        <f t="array" ref="U384">IFERROR(IF(INDEX(三跨两临近重点区段!$F:$F,MATCH(1,(MONTH(三跨两临近重点区段!$D:$D)=7)*(三跨两临近重点区段!$A:$A=D384),0))="已取消","已取消",INDEX(三跨两临近重点区段!$D:$D,MATCH(1,(MONTH(三跨两临近重点区段!$D:$D)=7)*(三跨两临近重点区段!$A:$A=D384)*(三跨两临近重点区段!$F:$F="现存区段"),0))),"")</f>
        <v/>
      </c>
      <c r="V384" s="232" t="str">
        <f t="array" ref="V384">IFERROR(IF(INDEX(三跨两临近重点区段!$F:$F,MATCH(1,(MONTH(三跨两临近重点区段!$D:$D)=7)*(三跨两临近重点区段!$A:$A=D384),0))="已取消","已取消",INDEX(三跨两临近重点区段!$E:$E,MATCH(1,(MONTH(三跨两临近重点区段!$D:$D)=7)*(三跨两临近重点区段!$A:$A=D384)*(三跨两临近重点区段!$F:$F="现存区段"),0))),"")</f>
        <v/>
      </c>
      <c r="W384" s="268" t="str">
        <f t="array" ref="W384">IFERROR(IF(INDEX(三跨两临近重点区段!$F:$F,MATCH(1,(MONTH(三跨两临近重点区段!$D:$D)=8)*(三跨两临近重点区段!$A:$A=D384),0))="已取消","已取消",INDEX(三跨两临近重点区段!$D:$D,MATCH(1,(MONTH(三跨两临近重点区段!$D:$D)=8)*(三跨两临近重点区段!$A:$A=D384)*(三跨两临近重点区段!$F:$F="现存区段"),0))),"")</f>
        <v/>
      </c>
      <c r="X384" s="232" t="str">
        <f t="array" ref="X384">IFERROR(IF(INDEX(三跨两临近重点区段!$F:$F,MATCH(1,(MONTH(三跨两临近重点区段!$D:$D)=8)*(三跨两临近重点区段!$A:$A=D384),0))="已取消","已取消",INDEX(三跨两临近重点区段!$E:$E,MATCH(1,(MONTH(三跨两临近重点区段!$D:$D)=8)*(三跨两临近重点区段!$A:$A=D384)*(三跨两临近重点区段!$F:$F="现存区段"),0))),"")</f>
        <v/>
      </c>
      <c r="Y384" s="268" t="str">
        <f t="array" ref="Y384">IFERROR(IF(INDEX(三跨两临近重点区段!$F:$F,MATCH(1,(MONTH(三跨两临近重点区段!$D:$D)=9)*(三跨两临近重点区段!$A:$A=D384),0))="已取消","已取消",INDEX(三跨两临近重点区段!$D:$D,MATCH(1,(MONTH(三跨两临近重点区段!$D:$D)=9)*(三跨两临近重点区段!$A:$A=D384)*(三跨两临近重点区段!$F:$F="现存区段"),0))),"")</f>
        <v/>
      </c>
      <c r="Z384" s="232" t="str">
        <f t="array" ref="Z384">IFERROR(IF(INDEX(三跨两临近重点区段!$F:$F,MATCH(1,(MONTH(三跨两临近重点区段!$D:$D)=9)*(三跨两临近重点区段!$A:$A=D384),0))="已取消","已取消",INDEX(三跨两临近重点区段!$E:$E,MATCH(1,(MONTH(三跨两临近重点区段!$D:$D)=9)*(三跨两临近重点区段!$A:$A=D384)*(三跨两临近重点区段!$F:$F="现存区段"),0))),"")</f>
        <v/>
      </c>
      <c r="AA384" s="268" t="str">
        <f t="array" ref="AA384">IFERROR(IF(INDEX(三跨两临近重点区段!$F:$F,MATCH(1,(MONTH(三跨两临近重点区段!$D:$D)=10)*(三跨两临近重点区段!$A:$A=D384),0))="已取消","已取消",INDEX(三跨两临近重点区段!$D:$D,MATCH(1,(MONTH(三跨两临近重点区段!$D:$D)=10)*(三跨两临近重点区段!$A:$A=D384)*(三跨两临近重点区段!$F:$F="现存区段"),0))),"")</f>
        <v/>
      </c>
      <c r="AB384" s="72" t="str">
        <f t="array" ref="AB384">IFERROR(IF(INDEX(三跨两临近重点区段!$F:$F,MATCH(1,(MONTH(三跨两临近重点区段!$D:$D)=10)*(三跨两临近重点区段!$A:$A=D384),0))="已取消","已取消",INDEX(三跨两临近重点区段!$E:$E,MATCH(1,(MONTH(三跨两临近重点区段!$D:$D)=10)*(三跨两临近重点区段!$A:$A=D384)*(三跨两临近重点区段!$F:$F="现存区段"),0))),"")</f>
        <v/>
      </c>
      <c r="AC384" s="284" t="str">
        <f t="array" ref="AC384">IFERROR(IF(INDEX(三跨两临近重点区段!$F:$F,MATCH(1,(MONTH(三跨两临近重点区段!$D:$D)=11)*(三跨两临近重点区段!$A:$A=D384),0))="已取消","已取消",INDEX(三跨两临近重点区段!$D:$D,MATCH(1,(MONTH(三跨两临近重点区段!$D:$D)=11)*(三跨两临近重点区段!$A:$A=D384)*(三跨两临近重点区段!$F:$F="现存区段"),0))),"")</f>
        <v/>
      </c>
      <c r="AD384" s="72" t="str">
        <f t="array" ref="AD384">IFERROR(IF(INDEX(三跨两临近重点区段!$F:$F,MATCH(1,(MONTH(三跨两临近重点区段!$D:$D)=11)*(三跨两临近重点区段!$A:$A=D384),0))="已取消","已取消",INDEX(三跨两临近重点区段!$E:$E,MATCH(1,(MONTH(三跨两临近重点区段!$D:$D)=11)*(三跨两临近重点区段!$A:$A=D384)*(三跨两临近重点区段!$F:$F="现存区段"),0))),"")</f>
        <v/>
      </c>
      <c r="AE384" s="284" t="str">
        <f t="array" ref="AE384">IFERROR(IF(INDEX(三跨两临近重点区段!$F:$F,MATCH(1,(MONTH(三跨两临近重点区段!$D:$D)=12)*(三跨两临近重点区段!$A:$A=D384),0))="已取消","已取消",INDEX(三跨两临近重点区段!$D:$D,MATCH(1,(MONTH(三跨两临近重点区段!$D:$D)=12)*(三跨两临近重点区段!$A:$A=D384)*(三跨两临近重点区段!$F:$F="现存区段"),0))),"")</f>
        <v/>
      </c>
      <c r="AF384" s="72" t="str">
        <f t="array" ref="AF384">IFERROR(IF(INDEX(三跨两临近重点区段!$F:$F,MATCH(1,(MONTH(三跨两临近重点区段!$D:$D)=12)*(三跨两临近重点区段!$A:$A=D384),0))="已取消","已取消",INDEX(三跨两临近重点区段!$E:$E,MATCH(1,(MONTH(三跨两临近重点区段!$D:$D)=12)*(三跨两临近重点区段!$A:$A=D384)*(三跨两临近重点区段!$F:$F="现存区段"),0))),"")</f>
        <v/>
      </c>
      <c r="AH384" t="e">
        <f t="array" ref="AH384">INDEX(三跨两临近重点区段!$G:$G,MATCH(D384,三跨两临近重点区段!$A:$A,0))</f>
        <v>#N/A</v>
      </c>
      <c r="AI384" t="e">
        <f>INDEX(三跨两临近重点区段!$J:$J,MATCH(D384,三跨两临近重点区段!$A:$A,0))</f>
        <v>#N/A</v>
      </c>
    </row>
    <row r="385" ht="14.25" spans="1:35">
      <c r="A385" s="263" t="s">
        <v>363</v>
      </c>
      <c r="B385" s="264" t="s">
        <v>2691</v>
      </c>
      <c r="C385" s="263" t="s">
        <v>2733</v>
      </c>
      <c r="D385" s="263" t="s">
        <v>2734</v>
      </c>
      <c r="E385" s="265" t="s">
        <v>2115</v>
      </c>
      <c r="F385" s="264" t="s">
        <v>125</v>
      </c>
      <c r="G385" s="263" t="s">
        <v>1068</v>
      </c>
      <c r="H385" s="263" t="s">
        <v>1352</v>
      </c>
      <c r="I385" s="288"/>
      <c r="J385" s="196"/>
      <c r="K385" s="196"/>
      <c r="L385" s="196"/>
      <c r="M385" s="270"/>
      <c r="N385" s="270"/>
      <c r="O385" s="33"/>
      <c r="P385" s="107"/>
      <c r="Q385" s="279"/>
      <c r="R385" s="279"/>
      <c r="S385" s="278">
        <v>45447</v>
      </c>
      <c r="T385" s="279" t="s">
        <v>2117</v>
      </c>
      <c r="U385" s="268" t="str">
        <f t="array" ref="U385">IFERROR(IF(INDEX(三跨两临近重点区段!$F:$F,MATCH(1,(MONTH(三跨两临近重点区段!$D:$D)=7)*(三跨两临近重点区段!$A:$A=D385),0))="已取消","已取消",INDEX(三跨两临近重点区段!$D:$D,MATCH(1,(MONTH(三跨两临近重点区段!$D:$D)=7)*(三跨两临近重点区段!$A:$A=D385)*(三跨两临近重点区段!$F:$F="现存区段"),0))),"")</f>
        <v/>
      </c>
      <c r="V385" s="232" t="str">
        <f t="array" ref="V385">IFERROR(IF(INDEX(三跨两临近重点区段!$F:$F,MATCH(1,(MONTH(三跨两临近重点区段!$D:$D)=7)*(三跨两临近重点区段!$A:$A=D385),0))="已取消","已取消",INDEX(三跨两临近重点区段!$E:$E,MATCH(1,(MONTH(三跨两临近重点区段!$D:$D)=7)*(三跨两临近重点区段!$A:$A=D385)*(三跨两临近重点区段!$F:$F="现存区段"),0))),"")</f>
        <v/>
      </c>
      <c r="W385" s="268" t="str">
        <f t="array" ref="W385">IFERROR(IF(INDEX(三跨两临近重点区段!$F:$F,MATCH(1,(MONTH(三跨两临近重点区段!$D:$D)=8)*(三跨两临近重点区段!$A:$A=D385),0))="已取消","已取消",INDEX(三跨两临近重点区段!$D:$D,MATCH(1,(MONTH(三跨两临近重点区段!$D:$D)=8)*(三跨两临近重点区段!$A:$A=D385)*(三跨两临近重点区段!$F:$F="现存区段"),0))),"")</f>
        <v/>
      </c>
      <c r="X385" s="232" t="str">
        <f t="array" ref="X385">IFERROR(IF(INDEX(三跨两临近重点区段!$F:$F,MATCH(1,(MONTH(三跨两临近重点区段!$D:$D)=8)*(三跨两临近重点区段!$A:$A=D385),0))="已取消","已取消",INDEX(三跨两临近重点区段!$E:$E,MATCH(1,(MONTH(三跨两临近重点区段!$D:$D)=8)*(三跨两临近重点区段!$A:$A=D385)*(三跨两临近重点区段!$F:$F="现存区段"),0))),"")</f>
        <v/>
      </c>
      <c r="Y385" s="268" t="str">
        <f t="array" ref="Y385">IFERROR(IF(INDEX(三跨两临近重点区段!$F:$F,MATCH(1,(MONTH(三跨两临近重点区段!$D:$D)=9)*(三跨两临近重点区段!$A:$A=D385),0))="已取消","已取消",INDEX(三跨两临近重点区段!$D:$D,MATCH(1,(MONTH(三跨两临近重点区段!$D:$D)=9)*(三跨两临近重点区段!$A:$A=D385)*(三跨两临近重点区段!$F:$F="现存区段"),0))),"")</f>
        <v/>
      </c>
      <c r="Z385" s="232" t="str">
        <f t="array" ref="Z385">IFERROR(IF(INDEX(三跨两临近重点区段!$F:$F,MATCH(1,(MONTH(三跨两临近重点区段!$D:$D)=9)*(三跨两临近重点区段!$A:$A=D385),0))="已取消","已取消",INDEX(三跨两临近重点区段!$E:$E,MATCH(1,(MONTH(三跨两临近重点区段!$D:$D)=9)*(三跨两临近重点区段!$A:$A=D385)*(三跨两临近重点区段!$F:$F="现存区段"),0))),"")</f>
        <v/>
      </c>
      <c r="AA385" s="268" t="str">
        <f t="array" ref="AA385">IFERROR(IF(INDEX(三跨两临近重点区段!$F:$F,MATCH(1,(MONTH(三跨两临近重点区段!$D:$D)=10)*(三跨两临近重点区段!$A:$A=D385),0))="已取消","已取消",INDEX(三跨两临近重点区段!$D:$D,MATCH(1,(MONTH(三跨两临近重点区段!$D:$D)=10)*(三跨两临近重点区段!$A:$A=D385)*(三跨两临近重点区段!$F:$F="现存区段"),0))),"")</f>
        <v/>
      </c>
      <c r="AB385" s="72" t="str">
        <f t="array" ref="AB385">IFERROR(IF(INDEX(三跨两临近重点区段!$F:$F,MATCH(1,(MONTH(三跨两临近重点区段!$D:$D)=10)*(三跨两临近重点区段!$A:$A=D385),0))="已取消","已取消",INDEX(三跨两临近重点区段!$E:$E,MATCH(1,(MONTH(三跨两临近重点区段!$D:$D)=10)*(三跨两临近重点区段!$A:$A=D385)*(三跨两临近重点区段!$F:$F="现存区段"),0))),"")</f>
        <v/>
      </c>
      <c r="AC385" s="284" t="str">
        <f t="array" ref="AC385">IFERROR(IF(INDEX(三跨两临近重点区段!$F:$F,MATCH(1,(MONTH(三跨两临近重点区段!$D:$D)=11)*(三跨两临近重点区段!$A:$A=D385),0))="已取消","已取消",INDEX(三跨两临近重点区段!$D:$D,MATCH(1,(MONTH(三跨两临近重点区段!$D:$D)=11)*(三跨两临近重点区段!$A:$A=D385)*(三跨两临近重点区段!$F:$F="现存区段"),0))),"")</f>
        <v/>
      </c>
      <c r="AD385" s="72" t="str">
        <f t="array" ref="AD385">IFERROR(IF(INDEX(三跨两临近重点区段!$F:$F,MATCH(1,(MONTH(三跨两临近重点区段!$D:$D)=11)*(三跨两临近重点区段!$A:$A=D385),0))="已取消","已取消",INDEX(三跨两临近重点区段!$E:$E,MATCH(1,(MONTH(三跨两临近重点区段!$D:$D)=11)*(三跨两临近重点区段!$A:$A=D385)*(三跨两临近重点区段!$F:$F="现存区段"),0))),"")</f>
        <v/>
      </c>
      <c r="AE385" s="284" t="str">
        <f t="array" ref="AE385">IFERROR(IF(INDEX(三跨两临近重点区段!$F:$F,MATCH(1,(MONTH(三跨两临近重点区段!$D:$D)=12)*(三跨两临近重点区段!$A:$A=D385),0))="已取消","已取消",INDEX(三跨两临近重点区段!$D:$D,MATCH(1,(MONTH(三跨两临近重点区段!$D:$D)=12)*(三跨两临近重点区段!$A:$A=D385)*(三跨两临近重点区段!$F:$F="现存区段"),0))),"")</f>
        <v/>
      </c>
      <c r="AF385" s="72" t="str">
        <f t="array" ref="AF385">IFERROR(IF(INDEX(三跨两临近重点区段!$F:$F,MATCH(1,(MONTH(三跨两临近重点区段!$D:$D)=12)*(三跨两临近重点区段!$A:$A=D385),0))="已取消","已取消",INDEX(三跨两临近重点区段!$E:$E,MATCH(1,(MONTH(三跨两临近重点区段!$D:$D)=12)*(三跨两临近重点区段!$A:$A=D385)*(三跨两临近重点区段!$F:$F="现存区段"),0))),"")</f>
        <v/>
      </c>
      <c r="AH385" t="e">
        <f t="array" ref="AH385">INDEX(三跨两临近重点区段!$G:$G,MATCH(D385,三跨两临近重点区段!$A:$A,0))</f>
        <v>#N/A</v>
      </c>
      <c r="AI385" t="e">
        <f>INDEX(三跨两临近重点区段!$J:$J,MATCH(D385,三跨两临近重点区段!$A:$A,0))</f>
        <v>#N/A</v>
      </c>
    </row>
    <row r="386" ht="14.25" spans="1:35">
      <c r="A386" s="263" t="s">
        <v>363</v>
      </c>
      <c r="B386" s="264" t="s">
        <v>2691</v>
      </c>
      <c r="C386" s="263" t="s">
        <v>2191</v>
      </c>
      <c r="D386" s="263" t="s">
        <v>2735</v>
      </c>
      <c r="E386" s="265" t="s">
        <v>2115</v>
      </c>
      <c r="F386" s="264" t="s">
        <v>125</v>
      </c>
      <c r="G386" s="263" t="s">
        <v>1068</v>
      </c>
      <c r="H386" s="263" t="s">
        <v>1352</v>
      </c>
      <c r="I386" s="288"/>
      <c r="J386" s="196"/>
      <c r="K386" s="196"/>
      <c r="L386" s="196"/>
      <c r="M386" s="270"/>
      <c r="N386" s="270"/>
      <c r="O386" s="33"/>
      <c r="P386" s="107"/>
      <c r="Q386" s="279"/>
      <c r="R386" s="279"/>
      <c r="S386" s="278">
        <v>45447</v>
      </c>
      <c r="T386" s="279" t="s">
        <v>2117</v>
      </c>
      <c r="U386" s="268" t="str">
        <f t="array" ref="U386">IFERROR(IF(INDEX(三跨两临近重点区段!$F:$F,MATCH(1,(MONTH(三跨两临近重点区段!$D:$D)=7)*(三跨两临近重点区段!$A:$A=D386),0))="已取消","已取消",INDEX(三跨两临近重点区段!$D:$D,MATCH(1,(MONTH(三跨两临近重点区段!$D:$D)=7)*(三跨两临近重点区段!$A:$A=D386)*(三跨两临近重点区段!$F:$F="现存区段"),0))),"")</f>
        <v/>
      </c>
      <c r="V386" s="232" t="str">
        <f t="array" ref="V386">IFERROR(IF(INDEX(三跨两临近重点区段!$F:$F,MATCH(1,(MONTH(三跨两临近重点区段!$D:$D)=7)*(三跨两临近重点区段!$A:$A=D386),0))="已取消","已取消",INDEX(三跨两临近重点区段!$E:$E,MATCH(1,(MONTH(三跨两临近重点区段!$D:$D)=7)*(三跨两临近重点区段!$A:$A=D386)*(三跨两临近重点区段!$F:$F="现存区段"),0))),"")</f>
        <v/>
      </c>
      <c r="W386" s="268" t="str">
        <f t="array" ref="W386">IFERROR(IF(INDEX(三跨两临近重点区段!$F:$F,MATCH(1,(MONTH(三跨两临近重点区段!$D:$D)=8)*(三跨两临近重点区段!$A:$A=D386),0))="已取消","已取消",INDEX(三跨两临近重点区段!$D:$D,MATCH(1,(MONTH(三跨两临近重点区段!$D:$D)=8)*(三跨两临近重点区段!$A:$A=D386)*(三跨两临近重点区段!$F:$F="现存区段"),0))),"")</f>
        <v/>
      </c>
      <c r="X386" s="232" t="str">
        <f t="array" ref="X386">IFERROR(IF(INDEX(三跨两临近重点区段!$F:$F,MATCH(1,(MONTH(三跨两临近重点区段!$D:$D)=8)*(三跨两临近重点区段!$A:$A=D386),0))="已取消","已取消",INDEX(三跨两临近重点区段!$E:$E,MATCH(1,(MONTH(三跨两临近重点区段!$D:$D)=8)*(三跨两临近重点区段!$A:$A=D386)*(三跨两临近重点区段!$F:$F="现存区段"),0))),"")</f>
        <v/>
      </c>
      <c r="Y386" s="268" t="str">
        <f t="array" ref="Y386">IFERROR(IF(INDEX(三跨两临近重点区段!$F:$F,MATCH(1,(MONTH(三跨两临近重点区段!$D:$D)=9)*(三跨两临近重点区段!$A:$A=D386),0))="已取消","已取消",INDEX(三跨两临近重点区段!$D:$D,MATCH(1,(MONTH(三跨两临近重点区段!$D:$D)=9)*(三跨两临近重点区段!$A:$A=D386)*(三跨两临近重点区段!$F:$F="现存区段"),0))),"")</f>
        <v/>
      </c>
      <c r="Z386" s="232" t="str">
        <f t="array" ref="Z386">IFERROR(IF(INDEX(三跨两临近重点区段!$F:$F,MATCH(1,(MONTH(三跨两临近重点区段!$D:$D)=9)*(三跨两临近重点区段!$A:$A=D386),0))="已取消","已取消",INDEX(三跨两临近重点区段!$E:$E,MATCH(1,(MONTH(三跨两临近重点区段!$D:$D)=9)*(三跨两临近重点区段!$A:$A=D386)*(三跨两临近重点区段!$F:$F="现存区段"),0))),"")</f>
        <v/>
      </c>
      <c r="AA386" s="268" t="str">
        <f t="array" ref="AA386">IFERROR(IF(INDEX(三跨两临近重点区段!$F:$F,MATCH(1,(MONTH(三跨两临近重点区段!$D:$D)=10)*(三跨两临近重点区段!$A:$A=D386),0))="已取消","已取消",INDEX(三跨两临近重点区段!$D:$D,MATCH(1,(MONTH(三跨两临近重点区段!$D:$D)=10)*(三跨两临近重点区段!$A:$A=D386)*(三跨两临近重点区段!$F:$F="现存区段"),0))),"")</f>
        <v/>
      </c>
      <c r="AB386" s="72" t="str">
        <f t="array" ref="AB386">IFERROR(IF(INDEX(三跨两临近重点区段!$F:$F,MATCH(1,(MONTH(三跨两临近重点区段!$D:$D)=10)*(三跨两临近重点区段!$A:$A=D386),0))="已取消","已取消",INDEX(三跨两临近重点区段!$E:$E,MATCH(1,(MONTH(三跨两临近重点区段!$D:$D)=10)*(三跨两临近重点区段!$A:$A=D386)*(三跨两临近重点区段!$F:$F="现存区段"),0))),"")</f>
        <v/>
      </c>
      <c r="AC386" s="284" t="str">
        <f t="array" ref="AC386">IFERROR(IF(INDEX(三跨两临近重点区段!$F:$F,MATCH(1,(MONTH(三跨两临近重点区段!$D:$D)=11)*(三跨两临近重点区段!$A:$A=D386),0))="已取消","已取消",INDEX(三跨两临近重点区段!$D:$D,MATCH(1,(MONTH(三跨两临近重点区段!$D:$D)=11)*(三跨两临近重点区段!$A:$A=D386)*(三跨两临近重点区段!$F:$F="现存区段"),0))),"")</f>
        <v/>
      </c>
      <c r="AD386" s="72" t="str">
        <f t="array" ref="AD386">IFERROR(IF(INDEX(三跨两临近重点区段!$F:$F,MATCH(1,(MONTH(三跨两临近重点区段!$D:$D)=11)*(三跨两临近重点区段!$A:$A=D386),0))="已取消","已取消",INDEX(三跨两临近重点区段!$E:$E,MATCH(1,(MONTH(三跨两临近重点区段!$D:$D)=11)*(三跨两临近重点区段!$A:$A=D386)*(三跨两临近重点区段!$F:$F="现存区段"),0))),"")</f>
        <v/>
      </c>
      <c r="AE386" s="284" t="str">
        <f t="array" ref="AE386">IFERROR(IF(INDEX(三跨两临近重点区段!$F:$F,MATCH(1,(MONTH(三跨两临近重点区段!$D:$D)=12)*(三跨两临近重点区段!$A:$A=D386),0))="已取消","已取消",INDEX(三跨两临近重点区段!$D:$D,MATCH(1,(MONTH(三跨两临近重点区段!$D:$D)=12)*(三跨两临近重点区段!$A:$A=D386)*(三跨两临近重点区段!$F:$F="现存区段"),0))),"")</f>
        <v/>
      </c>
      <c r="AF386" s="72" t="str">
        <f t="array" ref="AF386">IFERROR(IF(INDEX(三跨两临近重点区段!$F:$F,MATCH(1,(MONTH(三跨两临近重点区段!$D:$D)=12)*(三跨两临近重点区段!$A:$A=D386),0))="已取消","已取消",INDEX(三跨两临近重点区段!$E:$E,MATCH(1,(MONTH(三跨两临近重点区段!$D:$D)=12)*(三跨两临近重点区段!$A:$A=D386)*(三跨两临近重点区段!$F:$F="现存区段"),0))),"")</f>
        <v/>
      </c>
      <c r="AH386" t="e">
        <f t="array" ref="AH386">INDEX(三跨两临近重点区段!$G:$G,MATCH(D386,三跨两临近重点区段!$A:$A,0))</f>
        <v>#N/A</v>
      </c>
      <c r="AI386" t="e">
        <f>INDEX(三跨两临近重点区段!$J:$J,MATCH(D386,三跨两临近重点区段!$A:$A,0))</f>
        <v>#N/A</v>
      </c>
    </row>
    <row r="387" ht="14.25" spans="1:35">
      <c r="A387" s="263" t="s">
        <v>363</v>
      </c>
      <c r="B387" s="264" t="s">
        <v>2691</v>
      </c>
      <c r="C387" s="263" t="s">
        <v>2152</v>
      </c>
      <c r="D387" s="263" t="s">
        <v>2736</v>
      </c>
      <c r="E387" s="265" t="s">
        <v>2115</v>
      </c>
      <c r="F387" s="264" t="s">
        <v>125</v>
      </c>
      <c r="G387" s="263" t="s">
        <v>1068</v>
      </c>
      <c r="H387" s="263" t="s">
        <v>1352</v>
      </c>
      <c r="I387" s="288"/>
      <c r="J387" s="196"/>
      <c r="K387" s="196"/>
      <c r="L387" s="196"/>
      <c r="M387" s="270"/>
      <c r="N387" s="270"/>
      <c r="O387" s="33"/>
      <c r="P387" s="107"/>
      <c r="Q387" s="279"/>
      <c r="R387" s="279"/>
      <c r="S387" s="278">
        <v>45457</v>
      </c>
      <c r="T387" s="279" t="s">
        <v>2117</v>
      </c>
      <c r="U387" s="268" t="str">
        <f t="array" ref="U387">IFERROR(IF(INDEX(三跨两临近重点区段!$F:$F,MATCH(1,(MONTH(三跨两临近重点区段!$D:$D)=7)*(三跨两临近重点区段!$A:$A=D387),0))="已取消","已取消",INDEX(三跨两临近重点区段!$D:$D,MATCH(1,(MONTH(三跨两临近重点区段!$D:$D)=7)*(三跨两临近重点区段!$A:$A=D387)*(三跨两临近重点区段!$F:$F="现存区段"),0))),"")</f>
        <v/>
      </c>
      <c r="V387" s="232" t="str">
        <f t="array" ref="V387">IFERROR(IF(INDEX(三跨两临近重点区段!$F:$F,MATCH(1,(MONTH(三跨两临近重点区段!$D:$D)=7)*(三跨两临近重点区段!$A:$A=D387),0))="已取消","已取消",INDEX(三跨两临近重点区段!$E:$E,MATCH(1,(MONTH(三跨两临近重点区段!$D:$D)=7)*(三跨两临近重点区段!$A:$A=D387)*(三跨两临近重点区段!$F:$F="现存区段"),0))),"")</f>
        <v/>
      </c>
      <c r="W387" s="268" t="str">
        <f t="array" ref="W387">IFERROR(IF(INDEX(三跨两临近重点区段!$F:$F,MATCH(1,(MONTH(三跨两临近重点区段!$D:$D)=8)*(三跨两临近重点区段!$A:$A=D387),0))="已取消","已取消",INDEX(三跨两临近重点区段!$D:$D,MATCH(1,(MONTH(三跨两临近重点区段!$D:$D)=8)*(三跨两临近重点区段!$A:$A=D387)*(三跨两临近重点区段!$F:$F="现存区段"),0))),"")</f>
        <v/>
      </c>
      <c r="X387" s="232" t="str">
        <f t="array" ref="X387">IFERROR(IF(INDEX(三跨两临近重点区段!$F:$F,MATCH(1,(MONTH(三跨两临近重点区段!$D:$D)=8)*(三跨两临近重点区段!$A:$A=D387),0))="已取消","已取消",INDEX(三跨两临近重点区段!$E:$E,MATCH(1,(MONTH(三跨两临近重点区段!$D:$D)=8)*(三跨两临近重点区段!$A:$A=D387)*(三跨两临近重点区段!$F:$F="现存区段"),0))),"")</f>
        <v/>
      </c>
      <c r="Y387" s="268" t="str">
        <f t="array" ref="Y387">IFERROR(IF(INDEX(三跨两临近重点区段!$F:$F,MATCH(1,(MONTH(三跨两临近重点区段!$D:$D)=9)*(三跨两临近重点区段!$A:$A=D387),0))="已取消","已取消",INDEX(三跨两临近重点区段!$D:$D,MATCH(1,(MONTH(三跨两临近重点区段!$D:$D)=9)*(三跨两临近重点区段!$A:$A=D387)*(三跨两临近重点区段!$F:$F="现存区段"),0))),"")</f>
        <v/>
      </c>
      <c r="Z387" s="232" t="str">
        <f t="array" ref="Z387">IFERROR(IF(INDEX(三跨两临近重点区段!$F:$F,MATCH(1,(MONTH(三跨两临近重点区段!$D:$D)=9)*(三跨两临近重点区段!$A:$A=D387),0))="已取消","已取消",INDEX(三跨两临近重点区段!$E:$E,MATCH(1,(MONTH(三跨两临近重点区段!$D:$D)=9)*(三跨两临近重点区段!$A:$A=D387)*(三跨两临近重点区段!$F:$F="现存区段"),0))),"")</f>
        <v/>
      </c>
      <c r="AA387" s="268" t="str">
        <f t="array" ref="AA387">IFERROR(IF(INDEX(三跨两临近重点区段!$F:$F,MATCH(1,(MONTH(三跨两临近重点区段!$D:$D)=10)*(三跨两临近重点区段!$A:$A=D387),0))="已取消","已取消",INDEX(三跨两临近重点区段!$D:$D,MATCH(1,(MONTH(三跨两临近重点区段!$D:$D)=10)*(三跨两临近重点区段!$A:$A=D387)*(三跨两临近重点区段!$F:$F="现存区段"),0))),"")</f>
        <v/>
      </c>
      <c r="AB387" s="72" t="str">
        <f t="array" ref="AB387">IFERROR(IF(INDEX(三跨两临近重点区段!$F:$F,MATCH(1,(MONTH(三跨两临近重点区段!$D:$D)=10)*(三跨两临近重点区段!$A:$A=D387),0))="已取消","已取消",INDEX(三跨两临近重点区段!$E:$E,MATCH(1,(MONTH(三跨两临近重点区段!$D:$D)=10)*(三跨两临近重点区段!$A:$A=D387)*(三跨两临近重点区段!$F:$F="现存区段"),0))),"")</f>
        <v/>
      </c>
      <c r="AC387" s="284" t="str">
        <f t="array" ref="AC387">IFERROR(IF(INDEX(三跨两临近重点区段!$F:$F,MATCH(1,(MONTH(三跨两临近重点区段!$D:$D)=11)*(三跨两临近重点区段!$A:$A=D387),0))="已取消","已取消",INDEX(三跨两临近重点区段!$D:$D,MATCH(1,(MONTH(三跨两临近重点区段!$D:$D)=11)*(三跨两临近重点区段!$A:$A=D387)*(三跨两临近重点区段!$F:$F="现存区段"),0))),"")</f>
        <v/>
      </c>
      <c r="AD387" s="72" t="str">
        <f t="array" ref="AD387">IFERROR(IF(INDEX(三跨两临近重点区段!$F:$F,MATCH(1,(MONTH(三跨两临近重点区段!$D:$D)=11)*(三跨两临近重点区段!$A:$A=D387),0))="已取消","已取消",INDEX(三跨两临近重点区段!$E:$E,MATCH(1,(MONTH(三跨两临近重点区段!$D:$D)=11)*(三跨两临近重点区段!$A:$A=D387)*(三跨两临近重点区段!$F:$F="现存区段"),0))),"")</f>
        <v/>
      </c>
      <c r="AE387" s="284" t="str">
        <f t="array" ref="AE387">IFERROR(IF(INDEX(三跨两临近重点区段!$F:$F,MATCH(1,(MONTH(三跨两临近重点区段!$D:$D)=12)*(三跨两临近重点区段!$A:$A=D387),0))="已取消","已取消",INDEX(三跨两临近重点区段!$D:$D,MATCH(1,(MONTH(三跨两临近重点区段!$D:$D)=12)*(三跨两临近重点区段!$A:$A=D387)*(三跨两临近重点区段!$F:$F="现存区段"),0))),"")</f>
        <v/>
      </c>
      <c r="AF387" s="72" t="str">
        <f t="array" ref="AF387">IFERROR(IF(INDEX(三跨两临近重点区段!$F:$F,MATCH(1,(MONTH(三跨两临近重点区段!$D:$D)=12)*(三跨两临近重点区段!$A:$A=D387),0))="已取消","已取消",INDEX(三跨两临近重点区段!$E:$E,MATCH(1,(MONTH(三跨两临近重点区段!$D:$D)=12)*(三跨两临近重点区段!$A:$A=D387)*(三跨两临近重点区段!$F:$F="现存区段"),0))),"")</f>
        <v/>
      </c>
      <c r="AH387" t="e">
        <f t="array" ref="AH387">INDEX(三跨两临近重点区段!$G:$G,MATCH(D387,三跨两临近重点区段!$A:$A,0))</f>
        <v>#N/A</v>
      </c>
      <c r="AI387" t="e">
        <f>INDEX(三跨两临近重点区段!$J:$J,MATCH(D387,三跨两临近重点区段!$A:$A,0))</f>
        <v>#N/A</v>
      </c>
    </row>
    <row r="388" ht="14.25" spans="1:35">
      <c r="A388" s="263" t="s">
        <v>363</v>
      </c>
      <c r="B388" s="264" t="s">
        <v>2693</v>
      </c>
      <c r="C388" s="263" t="s">
        <v>2733</v>
      </c>
      <c r="D388" s="263" t="s">
        <v>2737</v>
      </c>
      <c r="E388" s="265" t="s">
        <v>2115</v>
      </c>
      <c r="F388" s="264" t="s">
        <v>125</v>
      </c>
      <c r="G388" s="263" t="s">
        <v>1367</v>
      </c>
      <c r="H388" s="263" t="s">
        <v>1352</v>
      </c>
      <c r="I388" s="288"/>
      <c r="J388" s="196"/>
      <c r="K388" s="196"/>
      <c r="L388" s="196"/>
      <c r="M388" s="270"/>
      <c r="N388" s="270"/>
      <c r="O388" s="33"/>
      <c r="P388" s="107"/>
      <c r="Q388" s="279"/>
      <c r="R388" s="279"/>
      <c r="S388" s="278">
        <v>45447</v>
      </c>
      <c r="T388" s="279" t="s">
        <v>2117</v>
      </c>
      <c r="U388" s="268" t="str">
        <f t="array" ref="U388">IFERROR(IF(INDEX(三跨两临近重点区段!$F:$F,MATCH(1,(MONTH(三跨两临近重点区段!$D:$D)=7)*(三跨两临近重点区段!$A:$A=D388),0))="已取消","已取消",INDEX(三跨两临近重点区段!$D:$D,MATCH(1,(MONTH(三跨两临近重点区段!$D:$D)=7)*(三跨两临近重点区段!$A:$A=D388)*(三跨两临近重点区段!$F:$F="现存区段"),0))),"")</f>
        <v/>
      </c>
      <c r="V388" s="232" t="str">
        <f t="array" ref="V388">IFERROR(IF(INDEX(三跨两临近重点区段!$F:$F,MATCH(1,(MONTH(三跨两临近重点区段!$D:$D)=7)*(三跨两临近重点区段!$A:$A=D388),0))="已取消","已取消",INDEX(三跨两临近重点区段!$E:$E,MATCH(1,(MONTH(三跨两临近重点区段!$D:$D)=7)*(三跨两临近重点区段!$A:$A=D388)*(三跨两临近重点区段!$F:$F="现存区段"),0))),"")</f>
        <v/>
      </c>
      <c r="W388" s="268" t="str">
        <f t="array" ref="W388">IFERROR(IF(INDEX(三跨两临近重点区段!$F:$F,MATCH(1,(MONTH(三跨两临近重点区段!$D:$D)=8)*(三跨两临近重点区段!$A:$A=D388),0))="已取消","已取消",INDEX(三跨两临近重点区段!$D:$D,MATCH(1,(MONTH(三跨两临近重点区段!$D:$D)=8)*(三跨两临近重点区段!$A:$A=D388)*(三跨两临近重点区段!$F:$F="现存区段"),0))),"")</f>
        <v/>
      </c>
      <c r="X388" s="232" t="str">
        <f t="array" ref="X388">IFERROR(IF(INDEX(三跨两临近重点区段!$F:$F,MATCH(1,(MONTH(三跨两临近重点区段!$D:$D)=8)*(三跨两临近重点区段!$A:$A=D388),0))="已取消","已取消",INDEX(三跨两临近重点区段!$E:$E,MATCH(1,(MONTH(三跨两临近重点区段!$D:$D)=8)*(三跨两临近重点区段!$A:$A=D388)*(三跨两临近重点区段!$F:$F="现存区段"),0))),"")</f>
        <v/>
      </c>
      <c r="Y388" s="268" t="str">
        <f t="array" ref="Y388">IFERROR(IF(INDEX(三跨两临近重点区段!$F:$F,MATCH(1,(MONTH(三跨两临近重点区段!$D:$D)=9)*(三跨两临近重点区段!$A:$A=D388),0))="已取消","已取消",INDEX(三跨两临近重点区段!$D:$D,MATCH(1,(MONTH(三跨两临近重点区段!$D:$D)=9)*(三跨两临近重点区段!$A:$A=D388)*(三跨两临近重点区段!$F:$F="现存区段"),0))),"")</f>
        <v/>
      </c>
      <c r="Z388" s="232" t="str">
        <f t="array" ref="Z388">IFERROR(IF(INDEX(三跨两临近重点区段!$F:$F,MATCH(1,(MONTH(三跨两临近重点区段!$D:$D)=9)*(三跨两临近重点区段!$A:$A=D388),0))="已取消","已取消",INDEX(三跨两临近重点区段!$E:$E,MATCH(1,(MONTH(三跨两临近重点区段!$D:$D)=9)*(三跨两临近重点区段!$A:$A=D388)*(三跨两临近重点区段!$F:$F="现存区段"),0))),"")</f>
        <v/>
      </c>
      <c r="AA388" s="268" t="str">
        <f t="array" ref="AA388">IFERROR(IF(INDEX(三跨两临近重点区段!$F:$F,MATCH(1,(MONTH(三跨两临近重点区段!$D:$D)=10)*(三跨两临近重点区段!$A:$A=D388),0))="已取消","已取消",INDEX(三跨两临近重点区段!$D:$D,MATCH(1,(MONTH(三跨两临近重点区段!$D:$D)=10)*(三跨两临近重点区段!$A:$A=D388)*(三跨两临近重点区段!$F:$F="现存区段"),0))),"")</f>
        <v/>
      </c>
      <c r="AB388" s="72" t="str">
        <f t="array" ref="AB388">IFERROR(IF(INDEX(三跨两临近重点区段!$F:$F,MATCH(1,(MONTH(三跨两临近重点区段!$D:$D)=10)*(三跨两临近重点区段!$A:$A=D388),0))="已取消","已取消",INDEX(三跨两临近重点区段!$E:$E,MATCH(1,(MONTH(三跨两临近重点区段!$D:$D)=10)*(三跨两临近重点区段!$A:$A=D388)*(三跨两临近重点区段!$F:$F="现存区段"),0))),"")</f>
        <v/>
      </c>
      <c r="AC388" s="284" t="str">
        <f t="array" ref="AC388">IFERROR(IF(INDEX(三跨两临近重点区段!$F:$F,MATCH(1,(MONTH(三跨两临近重点区段!$D:$D)=11)*(三跨两临近重点区段!$A:$A=D388),0))="已取消","已取消",INDEX(三跨两临近重点区段!$D:$D,MATCH(1,(MONTH(三跨两临近重点区段!$D:$D)=11)*(三跨两临近重点区段!$A:$A=D388)*(三跨两临近重点区段!$F:$F="现存区段"),0))),"")</f>
        <v/>
      </c>
      <c r="AD388" s="72" t="str">
        <f t="array" ref="AD388">IFERROR(IF(INDEX(三跨两临近重点区段!$F:$F,MATCH(1,(MONTH(三跨两临近重点区段!$D:$D)=11)*(三跨两临近重点区段!$A:$A=D388),0))="已取消","已取消",INDEX(三跨两临近重点区段!$E:$E,MATCH(1,(MONTH(三跨两临近重点区段!$D:$D)=11)*(三跨两临近重点区段!$A:$A=D388)*(三跨两临近重点区段!$F:$F="现存区段"),0))),"")</f>
        <v/>
      </c>
      <c r="AE388" s="284" t="str">
        <f t="array" ref="AE388">IFERROR(IF(INDEX(三跨两临近重点区段!$F:$F,MATCH(1,(MONTH(三跨两临近重点区段!$D:$D)=12)*(三跨两临近重点区段!$A:$A=D388),0))="已取消","已取消",INDEX(三跨两临近重点区段!$D:$D,MATCH(1,(MONTH(三跨两临近重点区段!$D:$D)=12)*(三跨两临近重点区段!$A:$A=D388)*(三跨两临近重点区段!$F:$F="现存区段"),0))),"")</f>
        <v/>
      </c>
      <c r="AF388" s="72" t="str">
        <f t="array" ref="AF388">IFERROR(IF(INDEX(三跨两临近重点区段!$F:$F,MATCH(1,(MONTH(三跨两临近重点区段!$D:$D)=12)*(三跨两临近重点区段!$A:$A=D388),0))="已取消","已取消",INDEX(三跨两临近重点区段!$E:$E,MATCH(1,(MONTH(三跨两临近重点区段!$D:$D)=12)*(三跨两临近重点区段!$A:$A=D388)*(三跨两临近重点区段!$F:$F="现存区段"),0))),"")</f>
        <v/>
      </c>
      <c r="AH388" t="e">
        <f t="array" ref="AH388">INDEX(三跨两临近重点区段!$G:$G,MATCH(D388,三跨两临近重点区段!$A:$A,0))</f>
        <v>#N/A</v>
      </c>
      <c r="AI388" t="e">
        <f>INDEX(三跨两临近重点区段!$J:$J,MATCH(D388,三跨两临近重点区段!$A:$A,0))</f>
        <v>#N/A</v>
      </c>
    </row>
    <row r="389" ht="14.25" spans="1:35">
      <c r="A389" s="263" t="s">
        <v>363</v>
      </c>
      <c r="B389" s="264" t="s">
        <v>2693</v>
      </c>
      <c r="C389" s="263" t="s">
        <v>2191</v>
      </c>
      <c r="D389" s="263" t="s">
        <v>2738</v>
      </c>
      <c r="E389" s="265" t="s">
        <v>2115</v>
      </c>
      <c r="F389" s="264" t="s">
        <v>125</v>
      </c>
      <c r="G389" s="263" t="s">
        <v>1367</v>
      </c>
      <c r="H389" s="263" t="s">
        <v>1352</v>
      </c>
      <c r="I389" s="288"/>
      <c r="J389" s="196"/>
      <c r="K389" s="196"/>
      <c r="L389" s="196"/>
      <c r="M389" s="270"/>
      <c r="N389" s="270"/>
      <c r="O389" s="33"/>
      <c r="P389" s="107"/>
      <c r="Q389" s="279"/>
      <c r="R389" s="279"/>
      <c r="S389" s="278">
        <v>45447</v>
      </c>
      <c r="T389" s="279" t="s">
        <v>2117</v>
      </c>
      <c r="U389" s="268" t="str">
        <f t="array" ref="U389">IFERROR(IF(INDEX(三跨两临近重点区段!$F:$F,MATCH(1,(MONTH(三跨两临近重点区段!$D:$D)=7)*(三跨两临近重点区段!$A:$A=D389),0))="已取消","已取消",INDEX(三跨两临近重点区段!$D:$D,MATCH(1,(MONTH(三跨两临近重点区段!$D:$D)=7)*(三跨两临近重点区段!$A:$A=D389)*(三跨两临近重点区段!$F:$F="现存区段"),0))),"")</f>
        <v/>
      </c>
      <c r="V389" s="232" t="str">
        <f t="array" ref="V389">IFERROR(IF(INDEX(三跨两临近重点区段!$F:$F,MATCH(1,(MONTH(三跨两临近重点区段!$D:$D)=7)*(三跨两临近重点区段!$A:$A=D389),0))="已取消","已取消",INDEX(三跨两临近重点区段!$E:$E,MATCH(1,(MONTH(三跨两临近重点区段!$D:$D)=7)*(三跨两临近重点区段!$A:$A=D389)*(三跨两临近重点区段!$F:$F="现存区段"),0))),"")</f>
        <v/>
      </c>
      <c r="W389" s="268" t="str">
        <f t="array" ref="W389">IFERROR(IF(INDEX(三跨两临近重点区段!$F:$F,MATCH(1,(MONTH(三跨两临近重点区段!$D:$D)=8)*(三跨两临近重点区段!$A:$A=D389),0))="已取消","已取消",INDEX(三跨两临近重点区段!$D:$D,MATCH(1,(MONTH(三跨两临近重点区段!$D:$D)=8)*(三跨两临近重点区段!$A:$A=D389)*(三跨两临近重点区段!$F:$F="现存区段"),0))),"")</f>
        <v/>
      </c>
      <c r="X389" s="232" t="str">
        <f t="array" ref="X389">IFERROR(IF(INDEX(三跨两临近重点区段!$F:$F,MATCH(1,(MONTH(三跨两临近重点区段!$D:$D)=8)*(三跨两临近重点区段!$A:$A=D389),0))="已取消","已取消",INDEX(三跨两临近重点区段!$E:$E,MATCH(1,(MONTH(三跨两临近重点区段!$D:$D)=8)*(三跨两临近重点区段!$A:$A=D389)*(三跨两临近重点区段!$F:$F="现存区段"),0))),"")</f>
        <v/>
      </c>
      <c r="Y389" s="268" t="str">
        <f t="array" ref="Y389">IFERROR(IF(INDEX(三跨两临近重点区段!$F:$F,MATCH(1,(MONTH(三跨两临近重点区段!$D:$D)=9)*(三跨两临近重点区段!$A:$A=D389),0))="已取消","已取消",INDEX(三跨两临近重点区段!$D:$D,MATCH(1,(MONTH(三跨两临近重点区段!$D:$D)=9)*(三跨两临近重点区段!$A:$A=D389)*(三跨两临近重点区段!$F:$F="现存区段"),0))),"")</f>
        <v/>
      </c>
      <c r="Z389" s="232" t="str">
        <f t="array" ref="Z389">IFERROR(IF(INDEX(三跨两临近重点区段!$F:$F,MATCH(1,(MONTH(三跨两临近重点区段!$D:$D)=9)*(三跨两临近重点区段!$A:$A=D389),0))="已取消","已取消",INDEX(三跨两临近重点区段!$E:$E,MATCH(1,(MONTH(三跨两临近重点区段!$D:$D)=9)*(三跨两临近重点区段!$A:$A=D389)*(三跨两临近重点区段!$F:$F="现存区段"),0))),"")</f>
        <v/>
      </c>
      <c r="AA389" s="268" t="str">
        <f t="array" ref="AA389">IFERROR(IF(INDEX(三跨两临近重点区段!$F:$F,MATCH(1,(MONTH(三跨两临近重点区段!$D:$D)=10)*(三跨两临近重点区段!$A:$A=D389),0))="已取消","已取消",INDEX(三跨两临近重点区段!$D:$D,MATCH(1,(MONTH(三跨两临近重点区段!$D:$D)=10)*(三跨两临近重点区段!$A:$A=D389)*(三跨两临近重点区段!$F:$F="现存区段"),0))),"")</f>
        <v/>
      </c>
      <c r="AB389" s="72" t="str">
        <f t="array" ref="AB389">IFERROR(IF(INDEX(三跨两临近重点区段!$F:$F,MATCH(1,(MONTH(三跨两临近重点区段!$D:$D)=10)*(三跨两临近重点区段!$A:$A=D389),0))="已取消","已取消",INDEX(三跨两临近重点区段!$E:$E,MATCH(1,(MONTH(三跨两临近重点区段!$D:$D)=10)*(三跨两临近重点区段!$A:$A=D389)*(三跨两临近重点区段!$F:$F="现存区段"),0))),"")</f>
        <v/>
      </c>
      <c r="AC389" s="284" t="str">
        <f t="array" ref="AC389">IFERROR(IF(INDEX(三跨两临近重点区段!$F:$F,MATCH(1,(MONTH(三跨两临近重点区段!$D:$D)=11)*(三跨两临近重点区段!$A:$A=D389),0))="已取消","已取消",INDEX(三跨两临近重点区段!$D:$D,MATCH(1,(MONTH(三跨两临近重点区段!$D:$D)=11)*(三跨两临近重点区段!$A:$A=D389)*(三跨两临近重点区段!$F:$F="现存区段"),0))),"")</f>
        <v/>
      </c>
      <c r="AD389" s="72" t="str">
        <f t="array" ref="AD389">IFERROR(IF(INDEX(三跨两临近重点区段!$F:$F,MATCH(1,(MONTH(三跨两临近重点区段!$D:$D)=11)*(三跨两临近重点区段!$A:$A=D389),0))="已取消","已取消",INDEX(三跨两临近重点区段!$E:$E,MATCH(1,(MONTH(三跨两临近重点区段!$D:$D)=11)*(三跨两临近重点区段!$A:$A=D389)*(三跨两临近重点区段!$F:$F="现存区段"),0))),"")</f>
        <v/>
      </c>
      <c r="AE389" s="284" t="str">
        <f t="array" ref="AE389">IFERROR(IF(INDEX(三跨两临近重点区段!$F:$F,MATCH(1,(MONTH(三跨两临近重点区段!$D:$D)=12)*(三跨两临近重点区段!$A:$A=D389),0))="已取消","已取消",INDEX(三跨两临近重点区段!$D:$D,MATCH(1,(MONTH(三跨两临近重点区段!$D:$D)=12)*(三跨两临近重点区段!$A:$A=D389)*(三跨两临近重点区段!$F:$F="现存区段"),0))),"")</f>
        <v/>
      </c>
      <c r="AF389" s="72" t="str">
        <f t="array" ref="AF389">IFERROR(IF(INDEX(三跨两临近重点区段!$F:$F,MATCH(1,(MONTH(三跨两临近重点区段!$D:$D)=12)*(三跨两临近重点区段!$A:$A=D389),0))="已取消","已取消",INDEX(三跨两临近重点区段!$E:$E,MATCH(1,(MONTH(三跨两临近重点区段!$D:$D)=12)*(三跨两临近重点区段!$A:$A=D389)*(三跨两临近重点区段!$F:$F="现存区段"),0))),"")</f>
        <v/>
      </c>
      <c r="AH389" t="e">
        <f t="array" ref="AH389">INDEX(三跨两临近重点区段!$G:$G,MATCH(D389,三跨两临近重点区段!$A:$A,0))</f>
        <v>#N/A</v>
      </c>
      <c r="AI389" t="e">
        <f>INDEX(三跨两临近重点区段!$J:$J,MATCH(D389,三跨两临近重点区段!$A:$A,0))</f>
        <v>#N/A</v>
      </c>
    </row>
    <row r="390" ht="14.25" spans="1:35">
      <c r="A390" s="263" t="s">
        <v>363</v>
      </c>
      <c r="B390" s="264" t="s">
        <v>2693</v>
      </c>
      <c r="C390" s="263" t="s">
        <v>2152</v>
      </c>
      <c r="D390" s="263" t="s">
        <v>2739</v>
      </c>
      <c r="E390" s="265" t="s">
        <v>2115</v>
      </c>
      <c r="F390" s="264" t="s">
        <v>125</v>
      </c>
      <c r="G390" s="263" t="s">
        <v>1367</v>
      </c>
      <c r="H390" s="263" t="s">
        <v>1352</v>
      </c>
      <c r="I390" s="288"/>
      <c r="J390" s="196"/>
      <c r="K390" s="196"/>
      <c r="L390" s="196"/>
      <c r="M390" s="270"/>
      <c r="N390" s="270"/>
      <c r="O390" s="33"/>
      <c r="P390" s="107"/>
      <c r="Q390" s="279"/>
      <c r="R390" s="279"/>
      <c r="S390" s="278">
        <v>45457</v>
      </c>
      <c r="T390" s="279" t="s">
        <v>2117</v>
      </c>
      <c r="U390" s="268" t="str">
        <f t="array" ref="U390">IFERROR(IF(INDEX(三跨两临近重点区段!$F:$F,MATCH(1,(MONTH(三跨两临近重点区段!$D:$D)=7)*(三跨两临近重点区段!$A:$A=D390),0))="已取消","已取消",INDEX(三跨两临近重点区段!$D:$D,MATCH(1,(MONTH(三跨两临近重点区段!$D:$D)=7)*(三跨两临近重点区段!$A:$A=D390)*(三跨两临近重点区段!$F:$F="现存区段"),0))),"")</f>
        <v/>
      </c>
      <c r="V390" s="232" t="str">
        <f t="array" ref="V390">IFERROR(IF(INDEX(三跨两临近重点区段!$F:$F,MATCH(1,(MONTH(三跨两临近重点区段!$D:$D)=7)*(三跨两临近重点区段!$A:$A=D390),0))="已取消","已取消",INDEX(三跨两临近重点区段!$E:$E,MATCH(1,(MONTH(三跨两临近重点区段!$D:$D)=7)*(三跨两临近重点区段!$A:$A=D390)*(三跨两临近重点区段!$F:$F="现存区段"),0))),"")</f>
        <v/>
      </c>
      <c r="W390" s="268" t="str">
        <f t="array" ref="W390">IFERROR(IF(INDEX(三跨两临近重点区段!$F:$F,MATCH(1,(MONTH(三跨两临近重点区段!$D:$D)=8)*(三跨两临近重点区段!$A:$A=D390),0))="已取消","已取消",INDEX(三跨两临近重点区段!$D:$D,MATCH(1,(MONTH(三跨两临近重点区段!$D:$D)=8)*(三跨两临近重点区段!$A:$A=D390)*(三跨两临近重点区段!$F:$F="现存区段"),0))),"")</f>
        <v/>
      </c>
      <c r="X390" s="232" t="str">
        <f t="array" ref="X390">IFERROR(IF(INDEX(三跨两临近重点区段!$F:$F,MATCH(1,(MONTH(三跨两临近重点区段!$D:$D)=8)*(三跨两临近重点区段!$A:$A=D390),0))="已取消","已取消",INDEX(三跨两临近重点区段!$E:$E,MATCH(1,(MONTH(三跨两临近重点区段!$D:$D)=8)*(三跨两临近重点区段!$A:$A=D390)*(三跨两临近重点区段!$F:$F="现存区段"),0))),"")</f>
        <v/>
      </c>
      <c r="Y390" s="268" t="str">
        <f t="array" ref="Y390">IFERROR(IF(INDEX(三跨两临近重点区段!$F:$F,MATCH(1,(MONTH(三跨两临近重点区段!$D:$D)=9)*(三跨两临近重点区段!$A:$A=D390),0))="已取消","已取消",INDEX(三跨两临近重点区段!$D:$D,MATCH(1,(MONTH(三跨两临近重点区段!$D:$D)=9)*(三跨两临近重点区段!$A:$A=D390)*(三跨两临近重点区段!$F:$F="现存区段"),0))),"")</f>
        <v/>
      </c>
      <c r="Z390" s="232" t="str">
        <f t="array" ref="Z390">IFERROR(IF(INDEX(三跨两临近重点区段!$F:$F,MATCH(1,(MONTH(三跨两临近重点区段!$D:$D)=9)*(三跨两临近重点区段!$A:$A=D390),0))="已取消","已取消",INDEX(三跨两临近重点区段!$E:$E,MATCH(1,(MONTH(三跨两临近重点区段!$D:$D)=9)*(三跨两临近重点区段!$A:$A=D390)*(三跨两临近重点区段!$F:$F="现存区段"),0))),"")</f>
        <v/>
      </c>
      <c r="AA390" s="268" t="str">
        <f t="array" ref="AA390">IFERROR(IF(INDEX(三跨两临近重点区段!$F:$F,MATCH(1,(MONTH(三跨两临近重点区段!$D:$D)=10)*(三跨两临近重点区段!$A:$A=D390),0))="已取消","已取消",INDEX(三跨两临近重点区段!$D:$D,MATCH(1,(MONTH(三跨两临近重点区段!$D:$D)=10)*(三跨两临近重点区段!$A:$A=D390)*(三跨两临近重点区段!$F:$F="现存区段"),0))),"")</f>
        <v/>
      </c>
      <c r="AB390" s="72" t="str">
        <f t="array" ref="AB390">IFERROR(IF(INDEX(三跨两临近重点区段!$F:$F,MATCH(1,(MONTH(三跨两临近重点区段!$D:$D)=10)*(三跨两临近重点区段!$A:$A=D390),0))="已取消","已取消",INDEX(三跨两临近重点区段!$E:$E,MATCH(1,(MONTH(三跨两临近重点区段!$D:$D)=10)*(三跨两临近重点区段!$A:$A=D390)*(三跨两临近重点区段!$F:$F="现存区段"),0))),"")</f>
        <v/>
      </c>
      <c r="AC390" s="284" t="str">
        <f t="array" ref="AC390">IFERROR(IF(INDEX(三跨两临近重点区段!$F:$F,MATCH(1,(MONTH(三跨两临近重点区段!$D:$D)=11)*(三跨两临近重点区段!$A:$A=D390),0))="已取消","已取消",INDEX(三跨两临近重点区段!$D:$D,MATCH(1,(MONTH(三跨两临近重点区段!$D:$D)=11)*(三跨两临近重点区段!$A:$A=D390)*(三跨两临近重点区段!$F:$F="现存区段"),0))),"")</f>
        <v/>
      </c>
      <c r="AD390" s="72" t="str">
        <f t="array" ref="AD390">IFERROR(IF(INDEX(三跨两临近重点区段!$F:$F,MATCH(1,(MONTH(三跨两临近重点区段!$D:$D)=11)*(三跨两临近重点区段!$A:$A=D390),0))="已取消","已取消",INDEX(三跨两临近重点区段!$E:$E,MATCH(1,(MONTH(三跨两临近重点区段!$D:$D)=11)*(三跨两临近重点区段!$A:$A=D390)*(三跨两临近重点区段!$F:$F="现存区段"),0))),"")</f>
        <v/>
      </c>
      <c r="AE390" s="284" t="str">
        <f t="array" ref="AE390">IFERROR(IF(INDEX(三跨两临近重点区段!$F:$F,MATCH(1,(MONTH(三跨两临近重点区段!$D:$D)=12)*(三跨两临近重点区段!$A:$A=D390),0))="已取消","已取消",INDEX(三跨两临近重点区段!$D:$D,MATCH(1,(MONTH(三跨两临近重点区段!$D:$D)=12)*(三跨两临近重点区段!$A:$A=D390)*(三跨两临近重点区段!$F:$F="现存区段"),0))),"")</f>
        <v/>
      </c>
      <c r="AF390" s="72" t="str">
        <f t="array" ref="AF390">IFERROR(IF(INDEX(三跨两临近重点区段!$F:$F,MATCH(1,(MONTH(三跨两临近重点区段!$D:$D)=12)*(三跨两临近重点区段!$A:$A=D390),0))="已取消","已取消",INDEX(三跨两临近重点区段!$E:$E,MATCH(1,(MONTH(三跨两临近重点区段!$D:$D)=12)*(三跨两临近重点区段!$A:$A=D390)*(三跨两临近重点区段!$F:$F="现存区段"),0))),"")</f>
        <v/>
      </c>
      <c r="AH390" t="e">
        <f t="array" ref="AH390">INDEX(三跨两临近重点区段!$G:$G,MATCH(D390,三跨两临近重点区段!$A:$A,0))</f>
        <v>#N/A</v>
      </c>
      <c r="AI390" t="e">
        <f>INDEX(三跨两临近重点区段!$J:$J,MATCH(D390,三跨两临近重点区段!$A:$A,0))</f>
        <v>#N/A</v>
      </c>
    </row>
    <row r="391" ht="14.25" spans="1:35">
      <c r="A391" s="263" t="s">
        <v>150</v>
      </c>
      <c r="B391" s="264" t="s">
        <v>2713</v>
      </c>
      <c r="C391" s="263" t="s">
        <v>2123</v>
      </c>
      <c r="D391" s="263" t="s">
        <v>2740</v>
      </c>
      <c r="E391" s="265" t="s">
        <v>2115</v>
      </c>
      <c r="F391" s="264" t="s">
        <v>125</v>
      </c>
      <c r="G391" s="263" t="s">
        <v>2116</v>
      </c>
      <c r="H391" s="263" t="s">
        <v>1367</v>
      </c>
      <c r="I391" s="288"/>
      <c r="J391" s="196"/>
      <c r="K391" s="196"/>
      <c r="L391" s="196"/>
      <c r="M391" s="270"/>
      <c r="N391" s="270"/>
      <c r="O391" s="33"/>
      <c r="P391" s="107"/>
      <c r="Q391" s="279"/>
      <c r="R391" s="279"/>
      <c r="S391" s="278">
        <v>45447</v>
      </c>
      <c r="T391" s="279" t="s">
        <v>2117</v>
      </c>
      <c r="U391" s="268" t="str">
        <f t="array" ref="U391">IFERROR(IF(INDEX(三跨两临近重点区段!$F:$F,MATCH(1,(MONTH(三跨两临近重点区段!$D:$D)=7)*(三跨两临近重点区段!$A:$A=D391),0))="已取消","已取消",INDEX(三跨两临近重点区段!$D:$D,MATCH(1,(MONTH(三跨两临近重点区段!$D:$D)=7)*(三跨两临近重点区段!$A:$A=D391)*(三跨两临近重点区段!$F:$F="现存区段"),0))),"")</f>
        <v/>
      </c>
      <c r="V391" s="232" t="str">
        <f t="array" ref="V391">IFERROR(IF(INDEX(三跨两临近重点区段!$F:$F,MATCH(1,(MONTH(三跨两临近重点区段!$D:$D)=7)*(三跨两临近重点区段!$A:$A=D391),0))="已取消","已取消",INDEX(三跨两临近重点区段!$E:$E,MATCH(1,(MONTH(三跨两临近重点区段!$D:$D)=7)*(三跨两临近重点区段!$A:$A=D391)*(三跨两临近重点区段!$F:$F="现存区段"),0))),"")</f>
        <v/>
      </c>
      <c r="W391" s="268" t="str">
        <f t="array" ref="W391">IFERROR(IF(INDEX(三跨两临近重点区段!$F:$F,MATCH(1,(MONTH(三跨两临近重点区段!$D:$D)=8)*(三跨两临近重点区段!$A:$A=D391),0))="已取消","已取消",INDEX(三跨两临近重点区段!$D:$D,MATCH(1,(MONTH(三跨两临近重点区段!$D:$D)=8)*(三跨两临近重点区段!$A:$A=D391)*(三跨两临近重点区段!$F:$F="现存区段"),0))),"")</f>
        <v/>
      </c>
      <c r="X391" s="232" t="str">
        <f t="array" ref="X391">IFERROR(IF(INDEX(三跨两临近重点区段!$F:$F,MATCH(1,(MONTH(三跨两临近重点区段!$D:$D)=8)*(三跨两临近重点区段!$A:$A=D391),0))="已取消","已取消",INDEX(三跨两临近重点区段!$E:$E,MATCH(1,(MONTH(三跨两临近重点区段!$D:$D)=8)*(三跨两临近重点区段!$A:$A=D391)*(三跨两临近重点区段!$F:$F="现存区段"),0))),"")</f>
        <v/>
      </c>
      <c r="Y391" s="268" t="str">
        <f t="array" ref="Y391">IFERROR(IF(INDEX(三跨两临近重点区段!$F:$F,MATCH(1,(MONTH(三跨两临近重点区段!$D:$D)=9)*(三跨两临近重点区段!$A:$A=D391),0))="已取消","已取消",INDEX(三跨两临近重点区段!$D:$D,MATCH(1,(MONTH(三跨两临近重点区段!$D:$D)=9)*(三跨两临近重点区段!$A:$A=D391)*(三跨两临近重点区段!$F:$F="现存区段"),0))),"")</f>
        <v/>
      </c>
      <c r="Z391" s="232" t="str">
        <f t="array" ref="Z391">IFERROR(IF(INDEX(三跨两临近重点区段!$F:$F,MATCH(1,(MONTH(三跨两临近重点区段!$D:$D)=9)*(三跨两临近重点区段!$A:$A=D391),0))="已取消","已取消",INDEX(三跨两临近重点区段!$E:$E,MATCH(1,(MONTH(三跨两临近重点区段!$D:$D)=9)*(三跨两临近重点区段!$A:$A=D391)*(三跨两临近重点区段!$F:$F="现存区段"),0))),"")</f>
        <v/>
      </c>
      <c r="AA391" s="268" t="str">
        <f t="array" ref="AA391">IFERROR(IF(INDEX(三跨两临近重点区段!$F:$F,MATCH(1,(MONTH(三跨两临近重点区段!$D:$D)=10)*(三跨两临近重点区段!$A:$A=D391),0))="已取消","已取消",INDEX(三跨两临近重点区段!$D:$D,MATCH(1,(MONTH(三跨两临近重点区段!$D:$D)=10)*(三跨两临近重点区段!$A:$A=D391)*(三跨两临近重点区段!$F:$F="现存区段"),0))),"")</f>
        <v/>
      </c>
      <c r="AB391" s="72" t="str">
        <f t="array" ref="AB391">IFERROR(IF(INDEX(三跨两临近重点区段!$F:$F,MATCH(1,(MONTH(三跨两临近重点区段!$D:$D)=10)*(三跨两临近重点区段!$A:$A=D391),0))="已取消","已取消",INDEX(三跨两临近重点区段!$E:$E,MATCH(1,(MONTH(三跨两临近重点区段!$D:$D)=10)*(三跨两临近重点区段!$A:$A=D391)*(三跨两临近重点区段!$F:$F="现存区段"),0))),"")</f>
        <v/>
      </c>
      <c r="AC391" s="284" t="str">
        <f t="array" ref="AC391">IFERROR(IF(INDEX(三跨两临近重点区段!$F:$F,MATCH(1,(MONTH(三跨两临近重点区段!$D:$D)=11)*(三跨两临近重点区段!$A:$A=D391),0))="已取消","已取消",INDEX(三跨两临近重点区段!$D:$D,MATCH(1,(MONTH(三跨两临近重点区段!$D:$D)=11)*(三跨两临近重点区段!$A:$A=D391)*(三跨两临近重点区段!$F:$F="现存区段"),0))),"")</f>
        <v/>
      </c>
      <c r="AD391" s="72" t="str">
        <f t="array" ref="AD391">IFERROR(IF(INDEX(三跨两临近重点区段!$F:$F,MATCH(1,(MONTH(三跨两临近重点区段!$D:$D)=11)*(三跨两临近重点区段!$A:$A=D391),0))="已取消","已取消",INDEX(三跨两临近重点区段!$E:$E,MATCH(1,(MONTH(三跨两临近重点区段!$D:$D)=11)*(三跨两临近重点区段!$A:$A=D391)*(三跨两临近重点区段!$F:$F="现存区段"),0))),"")</f>
        <v/>
      </c>
      <c r="AE391" s="284" t="str">
        <f t="array" ref="AE391">IFERROR(IF(INDEX(三跨两临近重点区段!$F:$F,MATCH(1,(MONTH(三跨两临近重点区段!$D:$D)=12)*(三跨两临近重点区段!$A:$A=D391),0))="已取消","已取消",INDEX(三跨两临近重点区段!$D:$D,MATCH(1,(MONTH(三跨两临近重点区段!$D:$D)=12)*(三跨两临近重点区段!$A:$A=D391)*(三跨两临近重点区段!$F:$F="现存区段"),0))),"")</f>
        <v/>
      </c>
      <c r="AF391" s="72" t="str">
        <f t="array" ref="AF391">IFERROR(IF(INDEX(三跨两临近重点区段!$F:$F,MATCH(1,(MONTH(三跨两临近重点区段!$D:$D)=12)*(三跨两临近重点区段!$A:$A=D391),0))="已取消","已取消",INDEX(三跨两临近重点区段!$E:$E,MATCH(1,(MONTH(三跨两临近重点区段!$D:$D)=12)*(三跨两临近重点区段!$A:$A=D391)*(三跨两临近重点区段!$F:$F="现存区段"),0))),"")</f>
        <v/>
      </c>
      <c r="AH391" t="e">
        <f t="array" ref="AH391">INDEX(三跨两临近重点区段!$G:$G,MATCH(D391,三跨两临近重点区段!$A:$A,0))</f>
        <v>#N/A</v>
      </c>
      <c r="AI391" t="e">
        <f>INDEX(三跨两临近重点区段!$J:$J,MATCH(D391,三跨两临近重点区段!$A:$A,0))</f>
        <v>#N/A</v>
      </c>
    </row>
    <row r="392" ht="14.25" spans="1:35">
      <c r="A392" s="263" t="s">
        <v>150</v>
      </c>
      <c r="B392" s="264" t="s">
        <v>2713</v>
      </c>
      <c r="C392" s="263" t="s">
        <v>2177</v>
      </c>
      <c r="D392" s="263" t="s">
        <v>2741</v>
      </c>
      <c r="E392" s="265" t="s">
        <v>2115</v>
      </c>
      <c r="F392" s="264" t="s">
        <v>125</v>
      </c>
      <c r="G392" s="263" t="s">
        <v>2116</v>
      </c>
      <c r="H392" s="263" t="s">
        <v>1367</v>
      </c>
      <c r="I392" s="288"/>
      <c r="J392" s="196"/>
      <c r="K392" s="196"/>
      <c r="L392" s="196"/>
      <c r="M392" s="270"/>
      <c r="N392" s="270"/>
      <c r="O392" s="33"/>
      <c r="P392" s="107"/>
      <c r="Q392" s="279"/>
      <c r="R392" s="279"/>
      <c r="S392" s="278">
        <v>45447</v>
      </c>
      <c r="T392" s="279" t="s">
        <v>2117</v>
      </c>
      <c r="U392" s="268" t="str">
        <f t="array" ref="U392">IFERROR(IF(INDEX(三跨两临近重点区段!$F:$F,MATCH(1,(MONTH(三跨两临近重点区段!$D:$D)=7)*(三跨两临近重点区段!$A:$A=D392),0))="已取消","已取消",INDEX(三跨两临近重点区段!$D:$D,MATCH(1,(MONTH(三跨两临近重点区段!$D:$D)=7)*(三跨两临近重点区段!$A:$A=D392)*(三跨两临近重点区段!$F:$F="现存区段"),0))),"")</f>
        <v/>
      </c>
      <c r="V392" s="232" t="str">
        <f t="array" ref="V392">IFERROR(IF(INDEX(三跨两临近重点区段!$F:$F,MATCH(1,(MONTH(三跨两临近重点区段!$D:$D)=7)*(三跨两临近重点区段!$A:$A=D392),0))="已取消","已取消",INDEX(三跨两临近重点区段!$E:$E,MATCH(1,(MONTH(三跨两临近重点区段!$D:$D)=7)*(三跨两临近重点区段!$A:$A=D392)*(三跨两临近重点区段!$F:$F="现存区段"),0))),"")</f>
        <v/>
      </c>
      <c r="W392" s="268" t="str">
        <f t="array" ref="W392">IFERROR(IF(INDEX(三跨两临近重点区段!$F:$F,MATCH(1,(MONTH(三跨两临近重点区段!$D:$D)=8)*(三跨两临近重点区段!$A:$A=D392),0))="已取消","已取消",INDEX(三跨两临近重点区段!$D:$D,MATCH(1,(MONTH(三跨两临近重点区段!$D:$D)=8)*(三跨两临近重点区段!$A:$A=D392)*(三跨两临近重点区段!$F:$F="现存区段"),0))),"")</f>
        <v/>
      </c>
      <c r="X392" s="232" t="str">
        <f t="array" ref="X392">IFERROR(IF(INDEX(三跨两临近重点区段!$F:$F,MATCH(1,(MONTH(三跨两临近重点区段!$D:$D)=8)*(三跨两临近重点区段!$A:$A=D392),0))="已取消","已取消",INDEX(三跨两临近重点区段!$E:$E,MATCH(1,(MONTH(三跨两临近重点区段!$D:$D)=8)*(三跨两临近重点区段!$A:$A=D392)*(三跨两临近重点区段!$F:$F="现存区段"),0))),"")</f>
        <v/>
      </c>
      <c r="Y392" s="268" t="str">
        <f t="array" ref="Y392">IFERROR(IF(INDEX(三跨两临近重点区段!$F:$F,MATCH(1,(MONTH(三跨两临近重点区段!$D:$D)=9)*(三跨两临近重点区段!$A:$A=D392),0))="已取消","已取消",INDEX(三跨两临近重点区段!$D:$D,MATCH(1,(MONTH(三跨两临近重点区段!$D:$D)=9)*(三跨两临近重点区段!$A:$A=D392)*(三跨两临近重点区段!$F:$F="现存区段"),0))),"")</f>
        <v/>
      </c>
      <c r="Z392" s="232" t="str">
        <f t="array" ref="Z392">IFERROR(IF(INDEX(三跨两临近重点区段!$F:$F,MATCH(1,(MONTH(三跨两临近重点区段!$D:$D)=9)*(三跨两临近重点区段!$A:$A=D392),0))="已取消","已取消",INDEX(三跨两临近重点区段!$E:$E,MATCH(1,(MONTH(三跨两临近重点区段!$D:$D)=9)*(三跨两临近重点区段!$A:$A=D392)*(三跨两临近重点区段!$F:$F="现存区段"),0))),"")</f>
        <v/>
      </c>
      <c r="AA392" s="268" t="str">
        <f t="array" ref="AA392">IFERROR(IF(INDEX(三跨两临近重点区段!$F:$F,MATCH(1,(MONTH(三跨两临近重点区段!$D:$D)=10)*(三跨两临近重点区段!$A:$A=D392),0))="已取消","已取消",INDEX(三跨两临近重点区段!$D:$D,MATCH(1,(MONTH(三跨两临近重点区段!$D:$D)=10)*(三跨两临近重点区段!$A:$A=D392)*(三跨两临近重点区段!$F:$F="现存区段"),0))),"")</f>
        <v/>
      </c>
      <c r="AB392" s="72" t="str">
        <f t="array" ref="AB392">IFERROR(IF(INDEX(三跨两临近重点区段!$F:$F,MATCH(1,(MONTH(三跨两临近重点区段!$D:$D)=10)*(三跨两临近重点区段!$A:$A=D392),0))="已取消","已取消",INDEX(三跨两临近重点区段!$E:$E,MATCH(1,(MONTH(三跨两临近重点区段!$D:$D)=10)*(三跨两临近重点区段!$A:$A=D392)*(三跨两临近重点区段!$F:$F="现存区段"),0))),"")</f>
        <v/>
      </c>
      <c r="AC392" s="284" t="str">
        <f t="array" ref="AC392">IFERROR(IF(INDEX(三跨两临近重点区段!$F:$F,MATCH(1,(MONTH(三跨两临近重点区段!$D:$D)=11)*(三跨两临近重点区段!$A:$A=D392),0))="已取消","已取消",INDEX(三跨两临近重点区段!$D:$D,MATCH(1,(MONTH(三跨两临近重点区段!$D:$D)=11)*(三跨两临近重点区段!$A:$A=D392)*(三跨两临近重点区段!$F:$F="现存区段"),0))),"")</f>
        <v/>
      </c>
      <c r="AD392" s="72" t="str">
        <f t="array" ref="AD392">IFERROR(IF(INDEX(三跨两临近重点区段!$F:$F,MATCH(1,(MONTH(三跨两临近重点区段!$D:$D)=11)*(三跨两临近重点区段!$A:$A=D392),0))="已取消","已取消",INDEX(三跨两临近重点区段!$E:$E,MATCH(1,(MONTH(三跨两临近重点区段!$D:$D)=11)*(三跨两临近重点区段!$A:$A=D392)*(三跨两临近重点区段!$F:$F="现存区段"),0))),"")</f>
        <v/>
      </c>
      <c r="AE392" s="284" t="str">
        <f t="array" ref="AE392">IFERROR(IF(INDEX(三跨两临近重点区段!$F:$F,MATCH(1,(MONTH(三跨两临近重点区段!$D:$D)=12)*(三跨两临近重点区段!$A:$A=D392),0))="已取消","已取消",INDEX(三跨两临近重点区段!$D:$D,MATCH(1,(MONTH(三跨两临近重点区段!$D:$D)=12)*(三跨两临近重点区段!$A:$A=D392)*(三跨两临近重点区段!$F:$F="现存区段"),0))),"")</f>
        <v/>
      </c>
      <c r="AF392" s="72" t="str">
        <f t="array" ref="AF392">IFERROR(IF(INDEX(三跨两临近重点区段!$F:$F,MATCH(1,(MONTH(三跨两临近重点区段!$D:$D)=12)*(三跨两临近重点区段!$A:$A=D392),0))="已取消","已取消",INDEX(三跨两临近重点区段!$E:$E,MATCH(1,(MONTH(三跨两临近重点区段!$D:$D)=12)*(三跨两临近重点区段!$A:$A=D392)*(三跨两临近重点区段!$F:$F="现存区段"),0))),"")</f>
        <v/>
      </c>
      <c r="AH392" t="e">
        <f t="array" ref="AH392">INDEX(三跨两临近重点区段!$G:$G,MATCH(D392,三跨两临近重点区段!$A:$A,0))</f>
        <v>#N/A</v>
      </c>
      <c r="AI392" t="e">
        <f>INDEX(三跨两临近重点区段!$J:$J,MATCH(D392,三跨两临近重点区段!$A:$A,0))</f>
        <v>#N/A</v>
      </c>
    </row>
    <row r="393" ht="14.25" spans="1:35">
      <c r="A393" s="263" t="s">
        <v>150</v>
      </c>
      <c r="B393" s="264" t="s">
        <v>2713</v>
      </c>
      <c r="C393" s="263" t="s">
        <v>2431</v>
      </c>
      <c r="D393" s="263" t="s">
        <v>2742</v>
      </c>
      <c r="E393" s="265" t="s">
        <v>2115</v>
      </c>
      <c r="F393" s="264" t="s">
        <v>125</v>
      </c>
      <c r="G393" s="263" t="s">
        <v>2116</v>
      </c>
      <c r="H393" s="263" t="s">
        <v>1367</v>
      </c>
      <c r="I393" s="288"/>
      <c r="J393" s="196"/>
      <c r="K393" s="196"/>
      <c r="L393" s="196"/>
      <c r="M393" s="270"/>
      <c r="N393" s="270"/>
      <c r="O393" s="33"/>
      <c r="P393" s="107"/>
      <c r="Q393" s="279"/>
      <c r="R393" s="279"/>
      <c r="S393" s="278">
        <v>45457</v>
      </c>
      <c r="T393" s="279" t="s">
        <v>2117</v>
      </c>
      <c r="U393" s="268" t="str">
        <f t="array" ref="U393">IFERROR(IF(INDEX(三跨两临近重点区段!$F:$F,MATCH(1,(MONTH(三跨两临近重点区段!$D:$D)=7)*(三跨两临近重点区段!$A:$A=D393),0))="已取消","已取消",INDEX(三跨两临近重点区段!$D:$D,MATCH(1,(MONTH(三跨两临近重点区段!$D:$D)=7)*(三跨两临近重点区段!$A:$A=D393)*(三跨两临近重点区段!$F:$F="现存区段"),0))),"")</f>
        <v/>
      </c>
      <c r="V393" s="232" t="str">
        <f t="array" ref="V393">IFERROR(IF(INDEX(三跨两临近重点区段!$F:$F,MATCH(1,(MONTH(三跨两临近重点区段!$D:$D)=7)*(三跨两临近重点区段!$A:$A=D393),0))="已取消","已取消",INDEX(三跨两临近重点区段!$E:$E,MATCH(1,(MONTH(三跨两临近重点区段!$D:$D)=7)*(三跨两临近重点区段!$A:$A=D393)*(三跨两临近重点区段!$F:$F="现存区段"),0))),"")</f>
        <v/>
      </c>
      <c r="W393" s="268" t="str">
        <f t="array" ref="W393">IFERROR(IF(INDEX(三跨两临近重点区段!$F:$F,MATCH(1,(MONTH(三跨两临近重点区段!$D:$D)=8)*(三跨两临近重点区段!$A:$A=D393),0))="已取消","已取消",INDEX(三跨两临近重点区段!$D:$D,MATCH(1,(MONTH(三跨两临近重点区段!$D:$D)=8)*(三跨两临近重点区段!$A:$A=D393)*(三跨两临近重点区段!$F:$F="现存区段"),0))),"")</f>
        <v/>
      </c>
      <c r="X393" s="232" t="str">
        <f t="array" ref="X393">IFERROR(IF(INDEX(三跨两临近重点区段!$F:$F,MATCH(1,(MONTH(三跨两临近重点区段!$D:$D)=8)*(三跨两临近重点区段!$A:$A=D393),0))="已取消","已取消",INDEX(三跨两临近重点区段!$E:$E,MATCH(1,(MONTH(三跨两临近重点区段!$D:$D)=8)*(三跨两临近重点区段!$A:$A=D393)*(三跨两临近重点区段!$F:$F="现存区段"),0))),"")</f>
        <v/>
      </c>
      <c r="Y393" s="268" t="str">
        <f t="array" ref="Y393">IFERROR(IF(INDEX(三跨两临近重点区段!$F:$F,MATCH(1,(MONTH(三跨两临近重点区段!$D:$D)=9)*(三跨两临近重点区段!$A:$A=D393),0))="已取消","已取消",INDEX(三跨两临近重点区段!$D:$D,MATCH(1,(MONTH(三跨两临近重点区段!$D:$D)=9)*(三跨两临近重点区段!$A:$A=D393)*(三跨两临近重点区段!$F:$F="现存区段"),0))),"")</f>
        <v/>
      </c>
      <c r="Z393" s="232" t="str">
        <f t="array" ref="Z393">IFERROR(IF(INDEX(三跨两临近重点区段!$F:$F,MATCH(1,(MONTH(三跨两临近重点区段!$D:$D)=9)*(三跨两临近重点区段!$A:$A=D393),0))="已取消","已取消",INDEX(三跨两临近重点区段!$E:$E,MATCH(1,(MONTH(三跨两临近重点区段!$D:$D)=9)*(三跨两临近重点区段!$A:$A=D393)*(三跨两临近重点区段!$F:$F="现存区段"),0))),"")</f>
        <v/>
      </c>
      <c r="AA393" s="268" t="str">
        <f t="array" ref="AA393">IFERROR(IF(INDEX(三跨两临近重点区段!$F:$F,MATCH(1,(MONTH(三跨两临近重点区段!$D:$D)=10)*(三跨两临近重点区段!$A:$A=D393),0))="已取消","已取消",INDEX(三跨两临近重点区段!$D:$D,MATCH(1,(MONTH(三跨两临近重点区段!$D:$D)=10)*(三跨两临近重点区段!$A:$A=D393)*(三跨两临近重点区段!$F:$F="现存区段"),0))),"")</f>
        <v/>
      </c>
      <c r="AB393" s="72" t="str">
        <f t="array" ref="AB393">IFERROR(IF(INDEX(三跨两临近重点区段!$F:$F,MATCH(1,(MONTH(三跨两临近重点区段!$D:$D)=10)*(三跨两临近重点区段!$A:$A=D393),0))="已取消","已取消",INDEX(三跨两临近重点区段!$E:$E,MATCH(1,(MONTH(三跨两临近重点区段!$D:$D)=10)*(三跨两临近重点区段!$A:$A=D393)*(三跨两临近重点区段!$F:$F="现存区段"),0))),"")</f>
        <v/>
      </c>
      <c r="AC393" s="284" t="str">
        <f t="array" ref="AC393">IFERROR(IF(INDEX(三跨两临近重点区段!$F:$F,MATCH(1,(MONTH(三跨两临近重点区段!$D:$D)=11)*(三跨两临近重点区段!$A:$A=D393),0))="已取消","已取消",INDEX(三跨两临近重点区段!$D:$D,MATCH(1,(MONTH(三跨两临近重点区段!$D:$D)=11)*(三跨两临近重点区段!$A:$A=D393)*(三跨两临近重点区段!$F:$F="现存区段"),0))),"")</f>
        <v/>
      </c>
      <c r="AD393" s="72" t="str">
        <f t="array" ref="AD393">IFERROR(IF(INDEX(三跨两临近重点区段!$F:$F,MATCH(1,(MONTH(三跨两临近重点区段!$D:$D)=11)*(三跨两临近重点区段!$A:$A=D393),0))="已取消","已取消",INDEX(三跨两临近重点区段!$E:$E,MATCH(1,(MONTH(三跨两临近重点区段!$D:$D)=11)*(三跨两临近重点区段!$A:$A=D393)*(三跨两临近重点区段!$F:$F="现存区段"),0))),"")</f>
        <v/>
      </c>
      <c r="AE393" s="284" t="str">
        <f t="array" ref="AE393">IFERROR(IF(INDEX(三跨两临近重点区段!$F:$F,MATCH(1,(MONTH(三跨两临近重点区段!$D:$D)=12)*(三跨两临近重点区段!$A:$A=D393),0))="已取消","已取消",INDEX(三跨两临近重点区段!$D:$D,MATCH(1,(MONTH(三跨两临近重点区段!$D:$D)=12)*(三跨两临近重点区段!$A:$A=D393)*(三跨两临近重点区段!$F:$F="现存区段"),0))),"")</f>
        <v/>
      </c>
      <c r="AF393" s="72" t="str">
        <f t="array" ref="AF393">IFERROR(IF(INDEX(三跨两临近重点区段!$F:$F,MATCH(1,(MONTH(三跨两临近重点区段!$D:$D)=12)*(三跨两临近重点区段!$A:$A=D393),0))="已取消","已取消",INDEX(三跨两临近重点区段!$E:$E,MATCH(1,(MONTH(三跨两临近重点区段!$D:$D)=12)*(三跨两临近重点区段!$A:$A=D393)*(三跨两临近重点区段!$F:$F="现存区段"),0))),"")</f>
        <v/>
      </c>
      <c r="AH393" t="e">
        <f t="array" ref="AH393">INDEX(三跨两临近重点区段!$G:$G,MATCH(D393,三跨两临近重点区段!$A:$A,0))</f>
        <v>#N/A</v>
      </c>
      <c r="AI393" t="e">
        <f>INDEX(三跨两临近重点区段!$J:$J,MATCH(D393,三跨两临近重点区段!$A:$A,0))</f>
        <v>#N/A</v>
      </c>
    </row>
    <row r="394" ht="14.25" spans="1:35">
      <c r="A394" s="263" t="s">
        <v>150</v>
      </c>
      <c r="B394" s="264" t="s">
        <v>2720</v>
      </c>
      <c r="C394" s="263" t="s">
        <v>2743</v>
      </c>
      <c r="D394" s="263" t="s">
        <v>2744</v>
      </c>
      <c r="E394" s="265" t="s">
        <v>2115</v>
      </c>
      <c r="F394" s="264" t="s">
        <v>125</v>
      </c>
      <c r="G394" s="263" t="s">
        <v>2116</v>
      </c>
      <c r="H394" s="263" t="s">
        <v>1255</v>
      </c>
      <c r="I394" s="288"/>
      <c r="J394" s="196"/>
      <c r="K394" s="196"/>
      <c r="L394" s="196"/>
      <c r="M394" s="270"/>
      <c r="N394" s="270"/>
      <c r="O394" s="33"/>
      <c r="P394" s="107"/>
      <c r="Q394" s="279"/>
      <c r="R394" s="279"/>
      <c r="S394" s="278">
        <v>45455</v>
      </c>
      <c r="T394" s="279" t="s">
        <v>2117</v>
      </c>
      <c r="U394" s="268" t="str">
        <f t="array" ref="U394">IFERROR(IF(INDEX(三跨两临近重点区段!$F:$F,MATCH(1,(MONTH(三跨两临近重点区段!$D:$D)=7)*(三跨两临近重点区段!$A:$A=D394),0))="已取消","已取消",INDEX(三跨两临近重点区段!$D:$D,MATCH(1,(MONTH(三跨两临近重点区段!$D:$D)=7)*(三跨两临近重点区段!$A:$A=D394)*(三跨两临近重点区段!$F:$F="现存区段"),0))),"")</f>
        <v/>
      </c>
      <c r="V394" s="232" t="str">
        <f t="array" ref="V394">IFERROR(IF(INDEX(三跨两临近重点区段!$F:$F,MATCH(1,(MONTH(三跨两临近重点区段!$D:$D)=7)*(三跨两临近重点区段!$A:$A=D394),0))="已取消","已取消",INDEX(三跨两临近重点区段!$E:$E,MATCH(1,(MONTH(三跨两临近重点区段!$D:$D)=7)*(三跨两临近重点区段!$A:$A=D394)*(三跨两临近重点区段!$F:$F="现存区段"),0))),"")</f>
        <v/>
      </c>
      <c r="W394" s="268" t="str">
        <f t="array" ref="W394">IFERROR(IF(INDEX(三跨两临近重点区段!$F:$F,MATCH(1,(MONTH(三跨两临近重点区段!$D:$D)=8)*(三跨两临近重点区段!$A:$A=D394),0))="已取消","已取消",INDEX(三跨两临近重点区段!$D:$D,MATCH(1,(MONTH(三跨两临近重点区段!$D:$D)=8)*(三跨两临近重点区段!$A:$A=D394)*(三跨两临近重点区段!$F:$F="现存区段"),0))),"")</f>
        <v/>
      </c>
      <c r="X394" s="232" t="str">
        <f t="array" ref="X394">IFERROR(IF(INDEX(三跨两临近重点区段!$F:$F,MATCH(1,(MONTH(三跨两临近重点区段!$D:$D)=8)*(三跨两临近重点区段!$A:$A=D394),0))="已取消","已取消",INDEX(三跨两临近重点区段!$E:$E,MATCH(1,(MONTH(三跨两临近重点区段!$D:$D)=8)*(三跨两临近重点区段!$A:$A=D394)*(三跨两临近重点区段!$F:$F="现存区段"),0))),"")</f>
        <v/>
      </c>
      <c r="Y394" s="268" t="str">
        <f t="array" ref="Y394">IFERROR(IF(INDEX(三跨两临近重点区段!$F:$F,MATCH(1,(MONTH(三跨两临近重点区段!$D:$D)=9)*(三跨两临近重点区段!$A:$A=D394),0))="已取消","已取消",INDEX(三跨两临近重点区段!$D:$D,MATCH(1,(MONTH(三跨两临近重点区段!$D:$D)=9)*(三跨两临近重点区段!$A:$A=D394)*(三跨两临近重点区段!$F:$F="现存区段"),0))),"")</f>
        <v/>
      </c>
      <c r="Z394" s="232" t="str">
        <f t="array" ref="Z394">IFERROR(IF(INDEX(三跨两临近重点区段!$F:$F,MATCH(1,(MONTH(三跨两临近重点区段!$D:$D)=9)*(三跨两临近重点区段!$A:$A=D394),0))="已取消","已取消",INDEX(三跨两临近重点区段!$E:$E,MATCH(1,(MONTH(三跨两临近重点区段!$D:$D)=9)*(三跨两临近重点区段!$A:$A=D394)*(三跨两临近重点区段!$F:$F="现存区段"),0))),"")</f>
        <v/>
      </c>
      <c r="AA394" s="268" t="str">
        <f t="array" ref="AA394">IFERROR(IF(INDEX(三跨两临近重点区段!$F:$F,MATCH(1,(MONTH(三跨两临近重点区段!$D:$D)=10)*(三跨两临近重点区段!$A:$A=D394),0))="已取消","已取消",INDEX(三跨两临近重点区段!$D:$D,MATCH(1,(MONTH(三跨两临近重点区段!$D:$D)=10)*(三跨两临近重点区段!$A:$A=D394)*(三跨两临近重点区段!$F:$F="现存区段"),0))),"")</f>
        <v/>
      </c>
      <c r="AB394" s="72" t="str">
        <f t="array" ref="AB394">IFERROR(IF(INDEX(三跨两临近重点区段!$F:$F,MATCH(1,(MONTH(三跨两临近重点区段!$D:$D)=10)*(三跨两临近重点区段!$A:$A=D394),0))="已取消","已取消",INDEX(三跨两临近重点区段!$E:$E,MATCH(1,(MONTH(三跨两临近重点区段!$D:$D)=10)*(三跨两临近重点区段!$A:$A=D394)*(三跨两临近重点区段!$F:$F="现存区段"),0))),"")</f>
        <v/>
      </c>
      <c r="AC394" s="284" t="str">
        <f t="array" ref="AC394">IFERROR(IF(INDEX(三跨两临近重点区段!$F:$F,MATCH(1,(MONTH(三跨两临近重点区段!$D:$D)=11)*(三跨两临近重点区段!$A:$A=D394),0))="已取消","已取消",INDEX(三跨两临近重点区段!$D:$D,MATCH(1,(MONTH(三跨两临近重点区段!$D:$D)=11)*(三跨两临近重点区段!$A:$A=D394)*(三跨两临近重点区段!$F:$F="现存区段"),0))),"")</f>
        <v/>
      </c>
      <c r="AD394" s="72" t="str">
        <f t="array" ref="AD394">IFERROR(IF(INDEX(三跨两临近重点区段!$F:$F,MATCH(1,(MONTH(三跨两临近重点区段!$D:$D)=11)*(三跨两临近重点区段!$A:$A=D394),0))="已取消","已取消",INDEX(三跨两临近重点区段!$E:$E,MATCH(1,(MONTH(三跨两临近重点区段!$D:$D)=11)*(三跨两临近重点区段!$A:$A=D394)*(三跨两临近重点区段!$F:$F="现存区段"),0))),"")</f>
        <v/>
      </c>
      <c r="AE394" s="284" t="str">
        <f t="array" ref="AE394">IFERROR(IF(INDEX(三跨两临近重点区段!$F:$F,MATCH(1,(MONTH(三跨两临近重点区段!$D:$D)=12)*(三跨两临近重点区段!$A:$A=D394),0))="已取消","已取消",INDEX(三跨两临近重点区段!$D:$D,MATCH(1,(MONTH(三跨两临近重点区段!$D:$D)=12)*(三跨两临近重点区段!$A:$A=D394)*(三跨两临近重点区段!$F:$F="现存区段"),0))),"")</f>
        <v/>
      </c>
      <c r="AF394" s="72" t="str">
        <f t="array" ref="AF394">IFERROR(IF(INDEX(三跨两临近重点区段!$F:$F,MATCH(1,(MONTH(三跨两临近重点区段!$D:$D)=12)*(三跨两临近重点区段!$A:$A=D394),0))="已取消","已取消",INDEX(三跨两临近重点区段!$E:$E,MATCH(1,(MONTH(三跨两临近重点区段!$D:$D)=12)*(三跨两临近重点区段!$A:$A=D394)*(三跨两临近重点区段!$F:$F="现存区段"),0))),"")</f>
        <v/>
      </c>
      <c r="AH394" t="e">
        <f t="array" ref="AH394">INDEX(三跨两临近重点区段!$G:$G,MATCH(D394,三跨两临近重点区段!$A:$A,0))</f>
        <v>#N/A</v>
      </c>
      <c r="AI394" t="e">
        <f>INDEX(三跨两临近重点区段!$J:$J,MATCH(D394,三跨两临近重点区段!$A:$A,0))</f>
        <v>#N/A</v>
      </c>
    </row>
    <row r="395" ht="14.25" spans="1:35">
      <c r="A395" s="263" t="s">
        <v>150</v>
      </c>
      <c r="B395" s="264" t="s">
        <v>2689</v>
      </c>
      <c r="C395" s="263" t="s">
        <v>2733</v>
      </c>
      <c r="D395" s="263" t="s">
        <v>2745</v>
      </c>
      <c r="E395" s="265" t="s">
        <v>2115</v>
      </c>
      <c r="F395" s="264" t="s">
        <v>125</v>
      </c>
      <c r="G395" s="263" t="s">
        <v>2116</v>
      </c>
      <c r="H395" s="263" t="s">
        <v>1204</v>
      </c>
      <c r="I395" s="288"/>
      <c r="J395" s="196"/>
      <c r="K395" s="196"/>
      <c r="L395" s="196"/>
      <c r="M395" s="270"/>
      <c r="N395" s="270"/>
      <c r="O395" s="33"/>
      <c r="P395" s="107"/>
      <c r="Q395" s="279"/>
      <c r="R395" s="279"/>
      <c r="S395" s="278">
        <v>45448</v>
      </c>
      <c r="T395" s="279" t="s">
        <v>2117</v>
      </c>
      <c r="U395" s="268" t="str">
        <f t="array" ref="U395">IFERROR(IF(INDEX(三跨两临近重点区段!$F:$F,MATCH(1,(MONTH(三跨两临近重点区段!$D:$D)=7)*(三跨两临近重点区段!$A:$A=D395),0))="已取消","已取消",INDEX(三跨两临近重点区段!$D:$D,MATCH(1,(MONTH(三跨两临近重点区段!$D:$D)=7)*(三跨两临近重点区段!$A:$A=D395)*(三跨两临近重点区段!$F:$F="现存区段"),0))),"")</f>
        <v/>
      </c>
      <c r="V395" s="232" t="str">
        <f t="array" ref="V395">IFERROR(IF(INDEX(三跨两临近重点区段!$F:$F,MATCH(1,(MONTH(三跨两临近重点区段!$D:$D)=7)*(三跨两临近重点区段!$A:$A=D395),0))="已取消","已取消",INDEX(三跨两临近重点区段!$E:$E,MATCH(1,(MONTH(三跨两临近重点区段!$D:$D)=7)*(三跨两临近重点区段!$A:$A=D395)*(三跨两临近重点区段!$F:$F="现存区段"),0))),"")</f>
        <v/>
      </c>
      <c r="W395" s="268" t="str">
        <f t="array" ref="W395">IFERROR(IF(INDEX(三跨两临近重点区段!$F:$F,MATCH(1,(MONTH(三跨两临近重点区段!$D:$D)=8)*(三跨两临近重点区段!$A:$A=D395),0))="已取消","已取消",INDEX(三跨两临近重点区段!$D:$D,MATCH(1,(MONTH(三跨两临近重点区段!$D:$D)=8)*(三跨两临近重点区段!$A:$A=D395)*(三跨两临近重点区段!$F:$F="现存区段"),0))),"")</f>
        <v/>
      </c>
      <c r="X395" s="232" t="str">
        <f t="array" ref="X395">IFERROR(IF(INDEX(三跨两临近重点区段!$F:$F,MATCH(1,(MONTH(三跨两临近重点区段!$D:$D)=8)*(三跨两临近重点区段!$A:$A=D395),0))="已取消","已取消",INDEX(三跨两临近重点区段!$E:$E,MATCH(1,(MONTH(三跨两临近重点区段!$D:$D)=8)*(三跨两临近重点区段!$A:$A=D395)*(三跨两临近重点区段!$F:$F="现存区段"),0))),"")</f>
        <v/>
      </c>
      <c r="Y395" s="268" t="str">
        <f t="array" ref="Y395">IFERROR(IF(INDEX(三跨两临近重点区段!$F:$F,MATCH(1,(MONTH(三跨两临近重点区段!$D:$D)=9)*(三跨两临近重点区段!$A:$A=D395),0))="已取消","已取消",INDEX(三跨两临近重点区段!$D:$D,MATCH(1,(MONTH(三跨两临近重点区段!$D:$D)=9)*(三跨两临近重点区段!$A:$A=D395)*(三跨两临近重点区段!$F:$F="现存区段"),0))),"")</f>
        <v/>
      </c>
      <c r="Z395" s="232" t="str">
        <f t="array" ref="Z395">IFERROR(IF(INDEX(三跨两临近重点区段!$F:$F,MATCH(1,(MONTH(三跨两临近重点区段!$D:$D)=9)*(三跨两临近重点区段!$A:$A=D395),0))="已取消","已取消",INDEX(三跨两临近重点区段!$E:$E,MATCH(1,(MONTH(三跨两临近重点区段!$D:$D)=9)*(三跨两临近重点区段!$A:$A=D395)*(三跨两临近重点区段!$F:$F="现存区段"),0))),"")</f>
        <v/>
      </c>
      <c r="AA395" s="268" t="str">
        <f t="array" ref="AA395">IFERROR(IF(INDEX(三跨两临近重点区段!$F:$F,MATCH(1,(MONTH(三跨两临近重点区段!$D:$D)=10)*(三跨两临近重点区段!$A:$A=D395),0))="已取消","已取消",INDEX(三跨两临近重点区段!$D:$D,MATCH(1,(MONTH(三跨两临近重点区段!$D:$D)=10)*(三跨两临近重点区段!$A:$A=D395)*(三跨两临近重点区段!$F:$F="现存区段"),0))),"")</f>
        <v/>
      </c>
      <c r="AB395" s="72" t="str">
        <f t="array" ref="AB395">IFERROR(IF(INDEX(三跨两临近重点区段!$F:$F,MATCH(1,(MONTH(三跨两临近重点区段!$D:$D)=10)*(三跨两临近重点区段!$A:$A=D395),0))="已取消","已取消",INDEX(三跨两临近重点区段!$E:$E,MATCH(1,(MONTH(三跨两临近重点区段!$D:$D)=10)*(三跨两临近重点区段!$A:$A=D395)*(三跨两临近重点区段!$F:$F="现存区段"),0))),"")</f>
        <v/>
      </c>
      <c r="AC395" s="284" t="str">
        <f t="array" ref="AC395">IFERROR(IF(INDEX(三跨两临近重点区段!$F:$F,MATCH(1,(MONTH(三跨两临近重点区段!$D:$D)=11)*(三跨两临近重点区段!$A:$A=D395),0))="已取消","已取消",INDEX(三跨两临近重点区段!$D:$D,MATCH(1,(MONTH(三跨两临近重点区段!$D:$D)=11)*(三跨两临近重点区段!$A:$A=D395)*(三跨两临近重点区段!$F:$F="现存区段"),0))),"")</f>
        <v/>
      </c>
      <c r="AD395" s="72" t="str">
        <f t="array" ref="AD395">IFERROR(IF(INDEX(三跨两临近重点区段!$F:$F,MATCH(1,(MONTH(三跨两临近重点区段!$D:$D)=11)*(三跨两临近重点区段!$A:$A=D395),0))="已取消","已取消",INDEX(三跨两临近重点区段!$E:$E,MATCH(1,(MONTH(三跨两临近重点区段!$D:$D)=11)*(三跨两临近重点区段!$A:$A=D395)*(三跨两临近重点区段!$F:$F="现存区段"),0))),"")</f>
        <v/>
      </c>
      <c r="AE395" s="284" t="str">
        <f t="array" ref="AE395">IFERROR(IF(INDEX(三跨两临近重点区段!$F:$F,MATCH(1,(MONTH(三跨两临近重点区段!$D:$D)=12)*(三跨两临近重点区段!$A:$A=D395),0))="已取消","已取消",INDEX(三跨两临近重点区段!$D:$D,MATCH(1,(MONTH(三跨两临近重点区段!$D:$D)=12)*(三跨两临近重点区段!$A:$A=D395)*(三跨两临近重点区段!$F:$F="现存区段"),0))),"")</f>
        <v/>
      </c>
      <c r="AF395" s="72" t="str">
        <f t="array" ref="AF395">IFERROR(IF(INDEX(三跨两临近重点区段!$F:$F,MATCH(1,(MONTH(三跨两临近重点区段!$D:$D)=12)*(三跨两临近重点区段!$A:$A=D395),0))="已取消","已取消",INDEX(三跨两临近重点区段!$E:$E,MATCH(1,(MONTH(三跨两临近重点区段!$D:$D)=12)*(三跨两临近重点区段!$A:$A=D395)*(三跨两临近重点区段!$F:$F="现存区段"),0))),"")</f>
        <v/>
      </c>
      <c r="AH395" t="e">
        <f t="array" ref="AH395">INDEX(三跨两临近重点区段!$G:$G,MATCH(D395,三跨两临近重点区段!$A:$A,0))</f>
        <v>#N/A</v>
      </c>
      <c r="AI395" t="e">
        <f>INDEX(三跨两临近重点区段!$J:$J,MATCH(D395,三跨两临近重点区段!$A:$A,0))</f>
        <v>#N/A</v>
      </c>
    </row>
    <row r="396" ht="14.25" spans="1:35">
      <c r="A396" s="263" t="s">
        <v>150</v>
      </c>
      <c r="B396" s="264" t="s">
        <v>2720</v>
      </c>
      <c r="C396" s="263" t="s">
        <v>2746</v>
      </c>
      <c r="D396" s="263" t="s">
        <v>2747</v>
      </c>
      <c r="E396" s="265" t="s">
        <v>2115</v>
      </c>
      <c r="F396" s="264" t="s">
        <v>125</v>
      </c>
      <c r="G396" s="263" t="s">
        <v>2116</v>
      </c>
      <c r="H396" s="263" t="s">
        <v>1255</v>
      </c>
      <c r="I396" s="288"/>
      <c r="J396" s="196"/>
      <c r="K396" s="196"/>
      <c r="L396" s="196"/>
      <c r="M396" s="270"/>
      <c r="N396" s="270"/>
      <c r="O396" s="33"/>
      <c r="P396" s="107"/>
      <c r="Q396" s="279"/>
      <c r="R396" s="279"/>
      <c r="S396" s="278">
        <v>45455</v>
      </c>
      <c r="T396" s="279" t="s">
        <v>2117</v>
      </c>
      <c r="U396" s="268" t="str">
        <f t="array" ref="U396">IFERROR(IF(INDEX(三跨两临近重点区段!$F:$F,MATCH(1,(MONTH(三跨两临近重点区段!$D:$D)=7)*(三跨两临近重点区段!$A:$A=D396),0))="已取消","已取消",INDEX(三跨两临近重点区段!$D:$D,MATCH(1,(MONTH(三跨两临近重点区段!$D:$D)=7)*(三跨两临近重点区段!$A:$A=D396)*(三跨两临近重点区段!$F:$F="现存区段"),0))),"")</f>
        <v/>
      </c>
      <c r="V396" s="232" t="str">
        <f t="array" ref="V396">IFERROR(IF(INDEX(三跨两临近重点区段!$F:$F,MATCH(1,(MONTH(三跨两临近重点区段!$D:$D)=7)*(三跨两临近重点区段!$A:$A=D396),0))="已取消","已取消",INDEX(三跨两临近重点区段!$E:$E,MATCH(1,(MONTH(三跨两临近重点区段!$D:$D)=7)*(三跨两临近重点区段!$A:$A=D396)*(三跨两临近重点区段!$F:$F="现存区段"),0))),"")</f>
        <v/>
      </c>
      <c r="W396" s="268" t="str">
        <f t="array" ref="W396">IFERROR(IF(INDEX(三跨两临近重点区段!$F:$F,MATCH(1,(MONTH(三跨两临近重点区段!$D:$D)=8)*(三跨两临近重点区段!$A:$A=D396),0))="已取消","已取消",INDEX(三跨两临近重点区段!$D:$D,MATCH(1,(MONTH(三跨两临近重点区段!$D:$D)=8)*(三跨两临近重点区段!$A:$A=D396)*(三跨两临近重点区段!$F:$F="现存区段"),0))),"")</f>
        <v/>
      </c>
      <c r="X396" s="232" t="str">
        <f t="array" ref="X396">IFERROR(IF(INDEX(三跨两临近重点区段!$F:$F,MATCH(1,(MONTH(三跨两临近重点区段!$D:$D)=8)*(三跨两临近重点区段!$A:$A=D396),0))="已取消","已取消",INDEX(三跨两临近重点区段!$E:$E,MATCH(1,(MONTH(三跨两临近重点区段!$D:$D)=8)*(三跨两临近重点区段!$A:$A=D396)*(三跨两临近重点区段!$F:$F="现存区段"),0))),"")</f>
        <v/>
      </c>
      <c r="Y396" s="268" t="str">
        <f t="array" ref="Y396">IFERROR(IF(INDEX(三跨两临近重点区段!$F:$F,MATCH(1,(MONTH(三跨两临近重点区段!$D:$D)=9)*(三跨两临近重点区段!$A:$A=D396),0))="已取消","已取消",INDEX(三跨两临近重点区段!$D:$D,MATCH(1,(MONTH(三跨两临近重点区段!$D:$D)=9)*(三跨两临近重点区段!$A:$A=D396)*(三跨两临近重点区段!$F:$F="现存区段"),0))),"")</f>
        <v/>
      </c>
      <c r="Z396" s="232" t="str">
        <f t="array" ref="Z396">IFERROR(IF(INDEX(三跨两临近重点区段!$F:$F,MATCH(1,(MONTH(三跨两临近重点区段!$D:$D)=9)*(三跨两临近重点区段!$A:$A=D396),0))="已取消","已取消",INDEX(三跨两临近重点区段!$E:$E,MATCH(1,(MONTH(三跨两临近重点区段!$D:$D)=9)*(三跨两临近重点区段!$A:$A=D396)*(三跨两临近重点区段!$F:$F="现存区段"),0))),"")</f>
        <v/>
      </c>
      <c r="AA396" s="268" t="str">
        <f t="array" ref="AA396">IFERROR(IF(INDEX(三跨两临近重点区段!$F:$F,MATCH(1,(MONTH(三跨两临近重点区段!$D:$D)=10)*(三跨两临近重点区段!$A:$A=D396),0))="已取消","已取消",INDEX(三跨两临近重点区段!$D:$D,MATCH(1,(MONTH(三跨两临近重点区段!$D:$D)=10)*(三跨两临近重点区段!$A:$A=D396)*(三跨两临近重点区段!$F:$F="现存区段"),0))),"")</f>
        <v/>
      </c>
      <c r="AB396" s="72" t="str">
        <f t="array" ref="AB396">IFERROR(IF(INDEX(三跨两临近重点区段!$F:$F,MATCH(1,(MONTH(三跨两临近重点区段!$D:$D)=10)*(三跨两临近重点区段!$A:$A=D396),0))="已取消","已取消",INDEX(三跨两临近重点区段!$E:$E,MATCH(1,(MONTH(三跨两临近重点区段!$D:$D)=10)*(三跨两临近重点区段!$A:$A=D396)*(三跨两临近重点区段!$F:$F="现存区段"),0))),"")</f>
        <v/>
      </c>
      <c r="AC396" s="284" t="str">
        <f t="array" ref="AC396">IFERROR(IF(INDEX(三跨两临近重点区段!$F:$F,MATCH(1,(MONTH(三跨两临近重点区段!$D:$D)=11)*(三跨两临近重点区段!$A:$A=D396),0))="已取消","已取消",INDEX(三跨两临近重点区段!$D:$D,MATCH(1,(MONTH(三跨两临近重点区段!$D:$D)=11)*(三跨两临近重点区段!$A:$A=D396)*(三跨两临近重点区段!$F:$F="现存区段"),0))),"")</f>
        <v/>
      </c>
      <c r="AD396" s="72" t="str">
        <f t="array" ref="AD396">IFERROR(IF(INDEX(三跨两临近重点区段!$F:$F,MATCH(1,(MONTH(三跨两临近重点区段!$D:$D)=11)*(三跨两临近重点区段!$A:$A=D396),0))="已取消","已取消",INDEX(三跨两临近重点区段!$E:$E,MATCH(1,(MONTH(三跨两临近重点区段!$D:$D)=11)*(三跨两临近重点区段!$A:$A=D396)*(三跨两临近重点区段!$F:$F="现存区段"),0))),"")</f>
        <v/>
      </c>
      <c r="AE396" s="284" t="str">
        <f t="array" ref="AE396">IFERROR(IF(INDEX(三跨两临近重点区段!$F:$F,MATCH(1,(MONTH(三跨两临近重点区段!$D:$D)=12)*(三跨两临近重点区段!$A:$A=D396),0))="已取消","已取消",INDEX(三跨两临近重点区段!$D:$D,MATCH(1,(MONTH(三跨两临近重点区段!$D:$D)=12)*(三跨两临近重点区段!$A:$A=D396)*(三跨两临近重点区段!$F:$F="现存区段"),0))),"")</f>
        <v/>
      </c>
      <c r="AF396" s="72" t="str">
        <f t="array" ref="AF396">IFERROR(IF(INDEX(三跨两临近重点区段!$F:$F,MATCH(1,(MONTH(三跨两临近重点区段!$D:$D)=12)*(三跨两临近重点区段!$A:$A=D396),0))="已取消","已取消",INDEX(三跨两临近重点区段!$E:$E,MATCH(1,(MONTH(三跨两临近重点区段!$D:$D)=12)*(三跨两临近重点区段!$A:$A=D396)*(三跨两临近重点区段!$F:$F="现存区段"),0))),"")</f>
        <v/>
      </c>
      <c r="AH396" t="e">
        <f t="array" ref="AH396">INDEX(三跨两临近重点区段!$G:$G,MATCH(D396,三跨两临近重点区段!$A:$A,0))</f>
        <v>#N/A</v>
      </c>
      <c r="AI396" t="e">
        <f>INDEX(三跨两临近重点区段!$J:$J,MATCH(D396,三跨两临近重点区段!$A:$A,0))</f>
        <v>#N/A</v>
      </c>
    </row>
    <row r="397" ht="14.25" spans="1:35">
      <c r="A397" s="263" t="s">
        <v>119</v>
      </c>
      <c r="B397" s="264" t="s">
        <v>2698</v>
      </c>
      <c r="C397" s="263" t="s">
        <v>2120</v>
      </c>
      <c r="D397" s="263" t="s">
        <v>2748</v>
      </c>
      <c r="E397" s="265" t="s">
        <v>2115</v>
      </c>
      <c r="F397" s="264" t="s">
        <v>125</v>
      </c>
      <c r="G397" s="263" t="s">
        <v>2116</v>
      </c>
      <c r="H397" s="263" t="s">
        <v>1186</v>
      </c>
      <c r="I397" s="288"/>
      <c r="J397" s="196"/>
      <c r="K397" s="196"/>
      <c r="L397" s="196"/>
      <c r="M397" s="270"/>
      <c r="N397" s="270"/>
      <c r="O397" s="33"/>
      <c r="P397" s="107"/>
      <c r="Q397" s="279"/>
      <c r="R397" s="279"/>
      <c r="S397" s="282">
        <v>45446.4833333333</v>
      </c>
      <c r="T397" s="279" t="s">
        <v>2117</v>
      </c>
      <c r="U397" s="268" t="str">
        <f t="array" ref="U397">IFERROR(IF(INDEX(三跨两临近重点区段!$F:$F,MATCH(1,(MONTH(三跨两临近重点区段!$D:$D)=7)*(三跨两临近重点区段!$A:$A=D397),0))="已取消","已取消",INDEX(三跨两临近重点区段!$D:$D,MATCH(1,(MONTH(三跨两临近重点区段!$D:$D)=7)*(三跨两临近重点区段!$A:$A=D397)*(三跨两临近重点区段!$F:$F="现存区段"),0))),"")</f>
        <v/>
      </c>
      <c r="V397" s="232" t="str">
        <f t="array" ref="V397">IFERROR(IF(INDEX(三跨两临近重点区段!$F:$F,MATCH(1,(MONTH(三跨两临近重点区段!$D:$D)=7)*(三跨两临近重点区段!$A:$A=D397),0))="已取消","已取消",INDEX(三跨两临近重点区段!$E:$E,MATCH(1,(MONTH(三跨两临近重点区段!$D:$D)=7)*(三跨两临近重点区段!$A:$A=D397)*(三跨两临近重点区段!$F:$F="现存区段"),0))),"")</f>
        <v/>
      </c>
      <c r="W397" s="268" t="str">
        <f t="array" ref="W397">IFERROR(IF(INDEX(三跨两临近重点区段!$F:$F,MATCH(1,(MONTH(三跨两临近重点区段!$D:$D)=8)*(三跨两临近重点区段!$A:$A=D397),0))="已取消","已取消",INDEX(三跨两临近重点区段!$D:$D,MATCH(1,(MONTH(三跨两临近重点区段!$D:$D)=8)*(三跨两临近重点区段!$A:$A=D397)*(三跨两临近重点区段!$F:$F="现存区段"),0))),"")</f>
        <v/>
      </c>
      <c r="X397" s="232" t="str">
        <f t="array" ref="X397">IFERROR(IF(INDEX(三跨两临近重点区段!$F:$F,MATCH(1,(MONTH(三跨两临近重点区段!$D:$D)=8)*(三跨两临近重点区段!$A:$A=D397),0))="已取消","已取消",INDEX(三跨两临近重点区段!$E:$E,MATCH(1,(MONTH(三跨两临近重点区段!$D:$D)=8)*(三跨两临近重点区段!$A:$A=D397)*(三跨两临近重点区段!$F:$F="现存区段"),0))),"")</f>
        <v/>
      </c>
      <c r="Y397" s="268" t="str">
        <f t="array" ref="Y397">IFERROR(IF(INDEX(三跨两临近重点区段!$F:$F,MATCH(1,(MONTH(三跨两临近重点区段!$D:$D)=9)*(三跨两临近重点区段!$A:$A=D397),0))="已取消","已取消",INDEX(三跨两临近重点区段!$D:$D,MATCH(1,(MONTH(三跨两临近重点区段!$D:$D)=9)*(三跨两临近重点区段!$A:$A=D397)*(三跨两临近重点区段!$F:$F="现存区段"),0))),"")</f>
        <v/>
      </c>
      <c r="Z397" s="232" t="str">
        <f t="array" ref="Z397">IFERROR(IF(INDEX(三跨两临近重点区段!$F:$F,MATCH(1,(MONTH(三跨两临近重点区段!$D:$D)=9)*(三跨两临近重点区段!$A:$A=D397),0))="已取消","已取消",INDEX(三跨两临近重点区段!$E:$E,MATCH(1,(MONTH(三跨两临近重点区段!$D:$D)=9)*(三跨两临近重点区段!$A:$A=D397)*(三跨两临近重点区段!$F:$F="现存区段"),0))),"")</f>
        <v/>
      </c>
      <c r="AA397" s="268" t="str">
        <f t="array" ref="AA397">IFERROR(IF(INDEX(三跨两临近重点区段!$F:$F,MATCH(1,(MONTH(三跨两临近重点区段!$D:$D)=10)*(三跨两临近重点区段!$A:$A=D397),0))="已取消","已取消",INDEX(三跨两临近重点区段!$D:$D,MATCH(1,(MONTH(三跨两临近重点区段!$D:$D)=10)*(三跨两临近重点区段!$A:$A=D397)*(三跨两临近重点区段!$F:$F="现存区段"),0))),"")</f>
        <v/>
      </c>
      <c r="AB397" s="72" t="str">
        <f t="array" ref="AB397">IFERROR(IF(INDEX(三跨两临近重点区段!$F:$F,MATCH(1,(MONTH(三跨两临近重点区段!$D:$D)=10)*(三跨两临近重点区段!$A:$A=D397),0))="已取消","已取消",INDEX(三跨两临近重点区段!$E:$E,MATCH(1,(MONTH(三跨两临近重点区段!$D:$D)=10)*(三跨两临近重点区段!$A:$A=D397)*(三跨两临近重点区段!$F:$F="现存区段"),0))),"")</f>
        <v/>
      </c>
      <c r="AC397" s="284" t="str">
        <f t="array" ref="AC397">IFERROR(IF(INDEX(三跨两临近重点区段!$F:$F,MATCH(1,(MONTH(三跨两临近重点区段!$D:$D)=11)*(三跨两临近重点区段!$A:$A=D397),0))="已取消","已取消",INDEX(三跨两临近重点区段!$D:$D,MATCH(1,(MONTH(三跨两临近重点区段!$D:$D)=11)*(三跨两临近重点区段!$A:$A=D397)*(三跨两临近重点区段!$F:$F="现存区段"),0))),"")</f>
        <v/>
      </c>
      <c r="AD397" s="72" t="str">
        <f t="array" ref="AD397">IFERROR(IF(INDEX(三跨两临近重点区段!$F:$F,MATCH(1,(MONTH(三跨两临近重点区段!$D:$D)=11)*(三跨两临近重点区段!$A:$A=D397),0))="已取消","已取消",INDEX(三跨两临近重点区段!$E:$E,MATCH(1,(MONTH(三跨两临近重点区段!$D:$D)=11)*(三跨两临近重点区段!$A:$A=D397)*(三跨两临近重点区段!$F:$F="现存区段"),0))),"")</f>
        <v/>
      </c>
      <c r="AE397" s="284" t="str">
        <f t="array" ref="AE397">IFERROR(IF(INDEX(三跨两临近重点区段!$F:$F,MATCH(1,(MONTH(三跨两临近重点区段!$D:$D)=12)*(三跨两临近重点区段!$A:$A=D397),0))="已取消","已取消",INDEX(三跨两临近重点区段!$D:$D,MATCH(1,(MONTH(三跨两临近重点区段!$D:$D)=12)*(三跨两临近重点区段!$A:$A=D397)*(三跨两临近重点区段!$F:$F="现存区段"),0))),"")</f>
        <v/>
      </c>
      <c r="AF397" s="72" t="str">
        <f t="array" ref="AF397">IFERROR(IF(INDEX(三跨两临近重点区段!$F:$F,MATCH(1,(MONTH(三跨两临近重点区段!$D:$D)=12)*(三跨两临近重点区段!$A:$A=D397),0))="已取消","已取消",INDEX(三跨两临近重点区段!$E:$E,MATCH(1,(MONTH(三跨两临近重点区段!$D:$D)=12)*(三跨两临近重点区段!$A:$A=D397)*(三跨两临近重点区段!$F:$F="现存区段"),0))),"")</f>
        <v/>
      </c>
      <c r="AH397" t="e">
        <f t="array" ref="AH397">INDEX(三跨两临近重点区段!$G:$G,MATCH(D397,三跨两临近重点区段!$A:$A,0))</f>
        <v>#N/A</v>
      </c>
      <c r="AI397" t="e">
        <f>INDEX(三跨两临近重点区段!$J:$J,MATCH(D397,三跨两临近重点区段!$A:$A,0))</f>
        <v>#N/A</v>
      </c>
    </row>
    <row r="398" ht="14.25" spans="1:35">
      <c r="A398" s="263" t="s">
        <v>363</v>
      </c>
      <c r="B398" s="264" t="s">
        <v>2749</v>
      </c>
      <c r="C398" s="263" t="s">
        <v>2172</v>
      </c>
      <c r="D398" s="263" t="s">
        <v>2750</v>
      </c>
      <c r="E398" s="265" t="s">
        <v>2449</v>
      </c>
      <c r="F398" s="264" t="s">
        <v>125</v>
      </c>
      <c r="G398" s="263" t="s">
        <v>2452</v>
      </c>
      <c r="H398" s="263" t="s">
        <v>1492</v>
      </c>
      <c r="I398" s="288"/>
      <c r="J398" s="196"/>
      <c r="K398" s="196"/>
      <c r="L398" s="196"/>
      <c r="M398" s="270"/>
      <c r="N398" s="270"/>
      <c r="O398" s="33"/>
      <c r="P398" s="107"/>
      <c r="Q398" s="279"/>
      <c r="R398" s="279"/>
      <c r="S398" s="278">
        <v>45462</v>
      </c>
      <c r="T398" s="279" t="s">
        <v>2117</v>
      </c>
      <c r="U398" s="268" t="str">
        <f t="array" ref="U398">IFERROR(IF(INDEX(三跨两临近重点区段!$F:$F,MATCH(1,(MONTH(三跨两临近重点区段!$D:$D)=7)*(三跨两临近重点区段!$A:$A=D398),0))="已取消","已取消",INDEX(三跨两临近重点区段!$D:$D,MATCH(1,(MONTH(三跨两临近重点区段!$D:$D)=7)*(三跨两临近重点区段!$A:$A=D398)*(三跨两临近重点区段!$F:$F="现存区段"),0))),"")</f>
        <v/>
      </c>
      <c r="V398" s="232" t="str">
        <f t="array" ref="V398">IFERROR(IF(INDEX(三跨两临近重点区段!$F:$F,MATCH(1,(MONTH(三跨两临近重点区段!$D:$D)=7)*(三跨两临近重点区段!$A:$A=D398),0))="已取消","已取消",INDEX(三跨两临近重点区段!$E:$E,MATCH(1,(MONTH(三跨两临近重点区段!$D:$D)=7)*(三跨两临近重点区段!$A:$A=D398)*(三跨两临近重点区段!$F:$F="现存区段"),0))),"")</f>
        <v/>
      </c>
      <c r="W398" s="268" t="str">
        <f t="array" ref="W398">IFERROR(IF(INDEX(三跨两临近重点区段!$F:$F,MATCH(1,(MONTH(三跨两临近重点区段!$D:$D)=8)*(三跨两临近重点区段!$A:$A=D398),0))="已取消","已取消",INDEX(三跨两临近重点区段!$D:$D,MATCH(1,(MONTH(三跨两临近重点区段!$D:$D)=8)*(三跨两临近重点区段!$A:$A=D398)*(三跨两临近重点区段!$F:$F="现存区段"),0))),"")</f>
        <v/>
      </c>
      <c r="X398" s="232" t="str">
        <f t="array" ref="X398">IFERROR(IF(INDEX(三跨两临近重点区段!$F:$F,MATCH(1,(MONTH(三跨两临近重点区段!$D:$D)=8)*(三跨两临近重点区段!$A:$A=D398),0))="已取消","已取消",INDEX(三跨两临近重点区段!$E:$E,MATCH(1,(MONTH(三跨两临近重点区段!$D:$D)=8)*(三跨两临近重点区段!$A:$A=D398)*(三跨两临近重点区段!$F:$F="现存区段"),0))),"")</f>
        <v/>
      </c>
      <c r="Y398" s="268" t="str">
        <f t="array" ref="Y398">IFERROR(IF(INDEX(三跨两临近重点区段!$F:$F,MATCH(1,(MONTH(三跨两临近重点区段!$D:$D)=9)*(三跨两临近重点区段!$A:$A=D398),0))="已取消","已取消",INDEX(三跨两临近重点区段!$D:$D,MATCH(1,(MONTH(三跨两临近重点区段!$D:$D)=9)*(三跨两临近重点区段!$A:$A=D398)*(三跨两临近重点区段!$F:$F="现存区段"),0))),"")</f>
        <v/>
      </c>
      <c r="Z398" s="232" t="str">
        <f t="array" ref="Z398">IFERROR(IF(INDEX(三跨两临近重点区段!$F:$F,MATCH(1,(MONTH(三跨两临近重点区段!$D:$D)=9)*(三跨两临近重点区段!$A:$A=D398),0))="已取消","已取消",INDEX(三跨两临近重点区段!$E:$E,MATCH(1,(MONTH(三跨两临近重点区段!$D:$D)=9)*(三跨两临近重点区段!$A:$A=D398)*(三跨两临近重点区段!$F:$F="现存区段"),0))),"")</f>
        <v/>
      </c>
      <c r="AA398" s="268" t="str">
        <f t="array" ref="AA398">IFERROR(IF(INDEX(三跨两临近重点区段!$F:$F,MATCH(1,(MONTH(三跨两临近重点区段!$D:$D)=10)*(三跨两临近重点区段!$A:$A=D398),0))="已取消","已取消",INDEX(三跨两临近重点区段!$D:$D,MATCH(1,(MONTH(三跨两临近重点区段!$D:$D)=10)*(三跨两临近重点区段!$A:$A=D398)*(三跨两临近重点区段!$F:$F="现存区段"),0))),"")</f>
        <v/>
      </c>
      <c r="AB398" s="72" t="str">
        <f t="array" ref="AB398">IFERROR(IF(INDEX(三跨两临近重点区段!$F:$F,MATCH(1,(MONTH(三跨两临近重点区段!$D:$D)=10)*(三跨两临近重点区段!$A:$A=D398),0))="已取消","已取消",INDEX(三跨两临近重点区段!$E:$E,MATCH(1,(MONTH(三跨两临近重点区段!$D:$D)=10)*(三跨两临近重点区段!$A:$A=D398)*(三跨两临近重点区段!$F:$F="现存区段"),0))),"")</f>
        <v/>
      </c>
      <c r="AC398" s="284" t="str">
        <f t="array" ref="AC398">IFERROR(IF(INDEX(三跨两临近重点区段!$F:$F,MATCH(1,(MONTH(三跨两临近重点区段!$D:$D)=11)*(三跨两临近重点区段!$A:$A=D398),0))="已取消","已取消",INDEX(三跨两临近重点区段!$D:$D,MATCH(1,(MONTH(三跨两临近重点区段!$D:$D)=11)*(三跨两临近重点区段!$A:$A=D398)*(三跨两临近重点区段!$F:$F="现存区段"),0))),"")</f>
        <v/>
      </c>
      <c r="AD398" s="72" t="str">
        <f t="array" ref="AD398">IFERROR(IF(INDEX(三跨两临近重点区段!$F:$F,MATCH(1,(MONTH(三跨两临近重点区段!$D:$D)=11)*(三跨两临近重点区段!$A:$A=D398),0))="已取消","已取消",INDEX(三跨两临近重点区段!$E:$E,MATCH(1,(MONTH(三跨两临近重点区段!$D:$D)=11)*(三跨两临近重点区段!$A:$A=D398)*(三跨两临近重点区段!$F:$F="现存区段"),0))),"")</f>
        <v/>
      </c>
      <c r="AE398" s="284" t="str">
        <f t="array" ref="AE398">IFERROR(IF(INDEX(三跨两临近重点区段!$F:$F,MATCH(1,(MONTH(三跨两临近重点区段!$D:$D)=12)*(三跨两临近重点区段!$A:$A=D398),0))="已取消","已取消",INDEX(三跨两临近重点区段!$D:$D,MATCH(1,(MONTH(三跨两临近重点区段!$D:$D)=12)*(三跨两临近重点区段!$A:$A=D398)*(三跨两临近重点区段!$F:$F="现存区段"),0))),"")</f>
        <v/>
      </c>
      <c r="AF398" s="72" t="str">
        <f t="array" ref="AF398">IFERROR(IF(INDEX(三跨两临近重点区段!$F:$F,MATCH(1,(MONTH(三跨两临近重点区段!$D:$D)=12)*(三跨两临近重点区段!$A:$A=D398),0))="已取消","已取消",INDEX(三跨两临近重点区段!$E:$E,MATCH(1,(MONTH(三跨两临近重点区段!$D:$D)=12)*(三跨两临近重点区段!$A:$A=D398)*(三跨两临近重点区段!$F:$F="现存区段"),0))),"")</f>
        <v/>
      </c>
      <c r="AH398" t="e">
        <f t="array" ref="AH398">INDEX(三跨两临近重点区段!$G:$G,MATCH(D398,三跨两临近重点区段!$A:$A,0))</f>
        <v>#N/A</v>
      </c>
      <c r="AI398" t="e">
        <f>INDEX(三跨两临近重点区段!$J:$J,MATCH(D398,三跨两临近重点区段!$A:$A,0))</f>
        <v>#N/A</v>
      </c>
    </row>
    <row r="399" ht="14.25" spans="1:35">
      <c r="A399" s="263" t="s">
        <v>363</v>
      </c>
      <c r="B399" s="264" t="s">
        <v>2751</v>
      </c>
      <c r="C399" s="263" t="s">
        <v>2172</v>
      </c>
      <c r="D399" s="263" t="s">
        <v>2752</v>
      </c>
      <c r="E399" s="265" t="s">
        <v>2449</v>
      </c>
      <c r="F399" s="264" t="s">
        <v>125</v>
      </c>
      <c r="G399" s="263" t="s">
        <v>2452</v>
      </c>
      <c r="H399" s="263" t="s">
        <v>1492</v>
      </c>
      <c r="I399" s="288"/>
      <c r="J399" s="196"/>
      <c r="K399" s="196"/>
      <c r="L399" s="196"/>
      <c r="M399" s="270"/>
      <c r="N399" s="270"/>
      <c r="O399" s="33"/>
      <c r="P399" s="107"/>
      <c r="Q399" s="279"/>
      <c r="R399" s="279"/>
      <c r="S399" s="278">
        <v>45462</v>
      </c>
      <c r="T399" s="279" t="s">
        <v>2117</v>
      </c>
      <c r="U399" s="268" t="str">
        <f t="array" ref="U399">IFERROR(IF(INDEX(三跨两临近重点区段!$F:$F,MATCH(1,(MONTH(三跨两临近重点区段!$D:$D)=7)*(三跨两临近重点区段!$A:$A=D399),0))="已取消","已取消",INDEX(三跨两临近重点区段!$D:$D,MATCH(1,(MONTH(三跨两临近重点区段!$D:$D)=7)*(三跨两临近重点区段!$A:$A=D399)*(三跨两临近重点区段!$F:$F="现存区段"),0))),"")</f>
        <v/>
      </c>
      <c r="V399" s="232" t="str">
        <f t="array" ref="V399">IFERROR(IF(INDEX(三跨两临近重点区段!$F:$F,MATCH(1,(MONTH(三跨两临近重点区段!$D:$D)=7)*(三跨两临近重点区段!$A:$A=D399),0))="已取消","已取消",INDEX(三跨两临近重点区段!$E:$E,MATCH(1,(MONTH(三跨两临近重点区段!$D:$D)=7)*(三跨两临近重点区段!$A:$A=D399)*(三跨两临近重点区段!$F:$F="现存区段"),0))),"")</f>
        <v/>
      </c>
      <c r="W399" s="268" t="str">
        <f t="array" ref="W399">IFERROR(IF(INDEX(三跨两临近重点区段!$F:$F,MATCH(1,(MONTH(三跨两临近重点区段!$D:$D)=8)*(三跨两临近重点区段!$A:$A=D399),0))="已取消","已取消",INDEX(三跨两临近重点区段!$D:$D,MATCH(1,(MONTH(三跨两临近重点区段!$D:$D)=8)*(三跨两临近重点区段!$A:$A=D399)*(三跨两临近重点区段!$F:$F="现存区段"),0))),"")</f>
        <v/>
      </c>
      <c r="X399" s="232" t="str">
        <f t="array" ref="X399">IFERROR(IF(INDEX(三跨两临近重点区段!$F:$F,MATCH(1,(MONTH(三跨两临近重点区段!$D:$D)=8)*(三跨两临近重点区段!$A:$A=D399),0))="已取消","已取消",INDEX(三跨两临近重点区段!$E:$E,MATCH(1,(MONTH(三跨两临近重点区段!$D:$D)=8)*(三跨两临近重点区段!$A:$A=D399)*(三跨两临近重点区段!$F:$F="现存区段"),0))),"")</f>
        <v/>
      </c>
      <c r="Y399" s="268" t="str">
        <f t="array" ref="Y399">IFERROR(IF(INDEX(三跨两临近重点区段!$F:$F,MATCH(1,(MONTH(三跨两临近重点区段!$D:$D)=9)*(三跨两临近重点区段!$A:$A=D399),0))="已取消","已取消",INDEX(三跨两临近重点区段!$D:$D,MATCH(1,(MONTH(三跨两临近重点区段!$D:$D)=9)*(三跨两临近重点区段!$A:$A=D399)*(三跨两临近重点区段!$F:$F="现存区段"),0))),"")</f>
        <v/>
      </c>
      <c r="Z399" s="232" t="str">
        <f t="array" ref="Z399">IFERROR(IF(INDEX(三跨两临近重点区段!$F:$F,MATCH(1,(MONTH(三跨两临近重点区段!$D:$D)=9)*(三跨两临近重点区段!$A:$A=D399),0))="已取消","已取消",INDEX(三跨两临近重点区段!$E:$E,MATCH(1,(MONTH(三跨两临近重点区段!$D:$D)=9)*(三跨两临近重点区段!$A:$A=D399)*(三跨两临近重点区段!$F:$F="现存区段"),0))),"")</f>
        <v/>
      </c>
      <c r="AA399" s="268" t="str">
        <f t="array" ref="AA399">IFERROR(IF(INDEX(三跨两临近重点区段!$F:$F,MATCH(1,(MONTH(三跨两临近重点区段!$D:$D)=10)*(三跨两临近重点区段!$A:$A=D399),0))="已取消","已取消",INDEX(三跨两临近重点区段!$D:$D,MATCH(1,(MONTH(三跨两临近重点区段!$D:$D)=10)*(三跨两临近重点区段!$A:$A=D399)*(三跨两临近重点区段!$F:$F="现存区段"),0))),"")</f>
        <v/>
      </c>
      <c r="AB399" s="72" t="str">
        <f t="array" ref="AB399">IFERROR(IF(INDEX(三跨两临近重点区段!$F:$F,MATCH(1,(MONTH(三跨两临近重点区段!$D:$D)=10)*(三跨两临近重点区段!$A:$A=D399),0))="已取消","已取消",INDEX(三跨两临近重点区段!$E:$E,MATCH(1,(MONTH(三跨两临近重点区段!$D:$D)=10)*(三跨两临近重点区段!$A:$A=D399)*(三跨两临近重点区段!$F:$F="现存区段"),0))),"")</f>
        <v/>
      </c>
      <c r="AC399" s="284" t="str">
        <f t="array" ref="AC399">IFERROR(IF(INDEX(三跨两临近重点区段!$F:$F,MATCH(1,(MONTH(三跨两临近重点区段!$D:$D)=11)*(三跨两临近重点区段!$A:$A=D399),0))="已取消","已取消",INDEX(三跨两临近重点区段!$D:$D,MATCH(1,(MONTH(三跨两临近重点区段!$D:$D)=11)*(三跨两临近重点区段!$A:$A=D399)*(三跨两临近重点区段!$F:$F="现存区段"),0))),"")</f>
        <v/>
      </c>
      <c r="AD399" s="72" t="str">
        <f t="array" ref="AD399">IFERROR(IF(INDEX(三跨两临近重点区段!$F:$F,MATCH(1,(MONTH(三跨两临近重点区段!$D:$D)=11)*(三跨两临近重点区段!$A:$A=D399),0))="已取消","已取消",INDEX(三跨两临近重点区段!$E:$E,MATCH(1,(MONTH(三跨两临近重点区段!$D:$D)=11)*(三跨两临近重点区段!$A:$A=D399)*(三跨两临近重点区段!$F:$F="现存区段"),0))),"")</f>
        <v/>
      </c>
      <c r="AE399" s="284" t="str">
        <f t="array" ref="AE399">IFERROR(IF(INDEX(三跨两临近重点区段!$F:$F,MATCH(1,(MONTH(三跨两临近重点区段!$D:$D)=12)*(三跨两临近重点区段!$A:$A=D399),0))="已取消","已取消",INDEX(三跨两临近重点区段!$D:$D,MATCH(1,(MONTH(三跨两临近重点区段!$D:$D)=12)*(三跨两临近重点区段!$A:$A=D399)*(三跨两临近重点区段!$F:$F="现存区段"),0))),"")</f>
        <v/>
      </c>
      <c r="AF399" s="72" t="str">
        <f t="array" ref="AF399">IFERROR(IF(INDEX(三跨两临近重点区段!$F:$F,MATCH(1,(MONTH(三跨两临近重点区段!$D:$D)=12)*(三跨两临近重点区段!$A:$A=D399),0))="已取消","已取消",INDEX(三跨两临近重点区段!$E:$E,MATCH(1,(MONTH(三跨两临近重点区段!$D:$D)=12)*(三跨两临近重点区段!$A:$A=D399)*(三跨两临近重点区段!$F:$F="现存区段"),0))),"")</f>
        <v/>
      </c>
      <c r="AH399" t="e">
        <f t="array" ref="AH399">INDEX(三跨两临近重点区段!$G:$G,MATCH(D399,三跨两临近重点区段!$A:$A,0))</f>
        <v>#N/A</v>
      </c>
      <c r="AI399" t="e">
        <f>INDEX(三跨两临近重点区段!$J:$J,MATCH(D399,三跨两临近重点区段!$A:$A,0))</f>
        <v>#N/A</v>
      </c>
    </row>
    <row r="400" ht="14.25" spans="1:35">
      <c r="A400" s="263" t="s">
        <v>150</v>
      </c>
      <c r="B400" s="264" t="s">
        <v>2753</v>
      </c>
      <c r="C400" s="263" t="s">
        <v>2161</v>
      </c>
      <c r="D400" s="263" t="s">
        <v>2754</v>
      </c>
      <c r="E400" s="265" t="s">
        <v>2449</v>
      </c>
      <c r="F400" s="264" t="s">
        <v>125</v>
      </c>
      <c r="G400" s="263" t="s">
        <v>1757</v>
      </c>
      <c r="H400" s="263" t="s">
        <v>1757</v>
      </c>
      <c r="I400" s="288"/>
      <c r="J400" s="196"/>
      <c r="K400" s="196"/>
      <c r="L400" s="196"/>
      <c r="M400" s="270"/>
      <c r="N400" s="270"/>
      <c r="O400" s="33"/>
      <c r="P400" s="107"/>
      <c r="Q400" s="279"/>
      <c r="R400" s="279"/>
      <c r="S400" s="278">
        <v>45462</v>
      </c>
      <c r="T400" s="279" t="s">
        <v>2117</v>
      </c>
      <c r="U400" s="268" t="str">
        <f t="array" ref="U400">IFERROR(IF(INDEX(三跨两临近重点区段!$F:$F,MATCH(1,(MONTH(三跨两临近重点区段!$D:$D)=7)*(三跨两临近重点区段!$A:$A=D400),0))="已取消","已取消",INDEX(三跨两临近重点区段!$D:$D,MATCH(1,(MONTH(三跨两临近重点区段!$D:$D)=7)*(三跨两临近重点区段!$A:$A=D400)*(三跨两临近重点区段!$F:$F="现存区段"),0))),"")</f>
        <v/>
      </c>
      <c r="V400" s="232" t="str">
        <f t="array" ref="V400">IFERROR(IF(INDEX(三跨两临近重点区段!$F:$F,MATCH(1,(MONTH(三跨两临近重点区段!$D:$D)=7)*(三跨两临近重点区段!$A:$A=D400),0))="已取消","已取消",INDEX(三跨两临近重点区段!$E:$E,MATCH(1,(MONTH(三跨两临近重点区段!$D:$D)=7)*(三跨两临近重点区段!$A:$A=D400)*(三跨两临近重点区段!$F:$F="现存区段"),0))),"")</f>
        <v/>
      </c>
      <c r="W400" s="268" t="str">
        <f t="array" ref="W400">IFERROR(IF(INDEX(三跨两临近重点区段!$F:$F,MATCH(1,(MONTH(三跨两临近重点区段!$D:$D)=8)*(三跨两临近重点区段!$A:$A=D400),0))="已取消","已取消",INDEX(三跨两临近重点区段!$D:$D,MATCH(1,(MONTH(三跨两临近重点区段!$D:$D)=8)*(三跨两临近重点区段!$A:$A=D400)*(三跨两临近重点区段!$F:$F="现存区段"),0))),"")</f>
        <v/>
      </c>
      <c r="X400" s="232" t="str">
        <f t="array" ref="X400">IFERROR(IF(INDEX(三跨两临近重点区段!$F:$F,MATCH(1,(MONTH(三跨两临近重点区段!$D:$D)=8)*(三跨两临近重点区段!$A:$A=D400),0))="已取消","已取消",INDEX(三跨两临近重点区段!$E:$E,MATCH(1,(MONTH(三跨两临近重点区段!$D:$D)=8)*(三跨两临近重点区段!$A:$A=D400)*(三跨两临近重点区段!$F:$F="现存区段"),0))),"")</f>
        <v/>
      </c>
      <c r="Y400" s="268" t="str">
        <f t="array" ref="Y400">IFERROR(IF(INDEX(三跨两临近重点区段!$F:$F,MATCH(1,(MONTH(三跨两临近重点区段!$D:$D)=9)*(三跨两临近重点区段!$A:$A=D400),0))="已取消","已取消",INDEX(三跨两临近重点区段!$D:$D,MATCH(1,(MONTH(三跨两临近重点区段!$D:$D)=9)*(三跨两临近重点区段!$A:$A=D400)*(三跨两临近重点区段!$F:$F="现存区段"),0))),"")</f>
        <v/>
      </c>
      <c r="Z400" s="232" t="str">
        <f t="array" ref="Z400">IFERROR(IF(INDEX(三跨两临近重点区段!$F:$F,MATCH(1,(MONTH(三跨两临近重点区段!$D:$D)=9)*(三跨两临近重点区段!$A:$A=D400),0))="已取消","已取消",INDEX(三跨两临近重点区段!$E:$E,MATCH(1,(MONTH(三跨两临近重点区段!$D:$D)=9)*(三跨两临近重点区段!$A:$A=D400)*(三跨两临近重点区段!$F:$F="现存区段"),0))),"")</f>
        <v/>
      </c>
      <c r="AA400" s="268" t="str">
        <f t="array" ref="AA400">IFERROR(IF(INDEX(三跨两临近重点区段!$F:$F,MATCH(1,(MONTH(三跨两临近重点区段!$D:$D)=10)*(三跨两临近重点区段!$A:$A=D400),0))="已取消","已取消",INDEX(三跨两临近重点区段!$D:$D,MATCH(1,(MONTH(三跨两临近重点区段!$D:$D)=10)*(三跨两临近重点区段!$A:$A=D400)*(三跨两临近重点区段!$F:$F="现存区段"),0))),"")</f>
        <v/>
      </c>
      <c r="AB400" s="72" t="str">
        <f t="array" ref="AB400">IFERROR(IF(INDEX(三跨两临近重点区段!$F:$F,MATCH(1,(MONTH(三跨两临近重点区段!$D:$D)=10)*(三跨两临近重点区段!$A:$A=D400),0))="已取消","已取消",INDEX(三跨两临近重点区段!$E:$E,MATCH(1,(MONTH(三跨两临近重点区段!$D:$D)=10)*(三跨两临近重点区段!$A:$A=D400)*(三跨两临近重点区段!$F:$F="现存区段"),0))),"")</f>
        <v/>
      </c>
      <c r="AC400" s="284" t="str">
        <f t="array" ref="AC400">IFERROR(IF(INDEX(三跨两临近重点区段!$F:$F,MATCH(1,(MONTH(三跨两临近重点区段!$D:$D)=11)*(三跨两临近重点区段!$A:$A=D400),0))="已取消","已取消",INDEX(三跨两临近重点区段!$D:$D,MATCH(1,(MONTH(三跨两临近重点区段!$D:$D)=11)*(三跨两临近重点区段!$A:$A=D400)*(三跨两临近重点区段!$F:$F="现存区段"),0))),"")</f>
        <v/>
      </c>
      <c r="AD400" s="72" t="str">
        <f t="array" ref="AD400">IFERROR(IF(INDEX(三跨两临近重点区段!$F:$F,MATCH(1,(MONTH(三跨两临近重点区段!$D:$D)=11)*(三跨两临近重点区段!$A:$A=D400),0))="已取消","已取消",INDEX(三跨两临近重点区段!$E:$E,MATCH(1,(MONTH(三跨两临近重点区段!$D:$D)=11)*(三跨两临近重点区段!$A:$A=D400)*(三跨两临近重点区段!$F:$F="现存区段"),0))),"")</f>
        <v/>
      </c>
      <c r="AE400" s="284" t="str">
        <f t="array" ref="AE400">IFERROR(IF(INDEX(三跨两临近重点区段!$F:$F,MATCH(1,(MONTH(三跨两临近重点区段!$D:$D)=12)*(三跨两临近重点区段!$A:$A=D400),0))="已取消","已取消",INDEX(三跨两临近重点区段!$D:$D,MATCH(1,(MONTH(三跨两临近重点区段!$D:$D)=12)*(三跨两临近重点区段!$A:$A=D400)*(三跨两临近重点区段!$F:$F="现存区段"),0))),"")</f>
        <v/>
      </c>
      <c r="AF400" s="72" t="str">
        <f t="array" ref="AF400">IFERROR(IF(INDEX(三跨两临近重点区段!$F:$F,MATCH(1,(MONTH(三跨两临近重点区段!$D:$D)=12)*(三跨两临近重点区段!$A:$A=D400),0))="已取消","已取消",INDEX(三跨两临近重点区段!$E:$E,MATCH(1,(MONTH(三跨两临近重点区段!$D:$D)=12)*(三跨两临近重点区段!$A:$A=D400)*(三跨两临近重点区段!$F:$F="现存区段"),0))),"")</f>
        <v/>
      </c>
      <c r="AH400" t="e">
        <f t="array" ref="AH400">INDEX(三跨两临近重点区段!$G:$G,MATCH(D400,三跨两临近重点区段!$A:$A,0))</f>
        <v>#N/A</v>
      </c>
      <c r="AI400" t="e">
        <f>INDEX(三跨两临近重点区段!$J:$J,MATCH(D400,三跨两临近重点区段!$A:$A,0))</f>
        <v>#N/A</v>
      </c>
    </row>
    <row r="401" ht="14.25" spans="1:35">
      <c r="A401" s="263" t="s">
        <v>150</v>
      </c>
      <c r="B401" s="264" t="s">
        <v>2755</v>
      </c>
      <c r="C401" s="263" t="s">
        <v>2756</v>
      </c>
      <c r="D401" s="263" t="s">
        <v>2757</v>
      </c>
      <c r="E401" s="265" t="s">
        <v>2449</v>
      </c>
      <c r="F401" s="264" t="s">
        <v>125</v>
      </c>
      <c r="G401" s="263" t="s">
        <v>2452</v>
      </c>
      <c r="H401" s="263" t="s">
        <v>1643</v>
      </c>
      <c r="I401" s="288"/>
      <c r="J401" s="196"/>
      <c r="K401" s="196"/>
      <c r="L401" s="196"/>
      <c r="M401" s="270"/>
      <c r="N401" s="270"/>
      <c r="O401" s="33"/>
      <c r="P401" s="107"/>
      <c r="Q401" s="279"/>
      <c r="R401" s="279"/>
      <c r="S401" s="278">
        <v>45462</v>
      </c>
      <c r="T401" s="279" t="s">
        <v>2117</v>
      </c>
      <c r="U401" s="268" t="str">
        <f t="array" ref="U401">IFERROR(IF(INDEX(三跨两临近重点区段!$F:$F,MATCH(1,(MONTH(三跨两临近重点区段!$D:$D)=7)*(三跨两临近重点区段!$A:$A=D401),0))="已取消","已取消",INDEX(三跨两临近重点区段!$D:$D,MATCH(1,(MONTH(三跨两临近重点区段!$D:$D)=7)*(三跨两临近重点区段!$A:$A=D401)*(三跨两临近重点区段!$F:$F="现存区段"),0))),"")</f>
        <v/>
      </c>
      <c r="V401" s="232" t="str">
        <f t="array" ref="V401">IFERROR(IF(INDEX(三跨两临近重点区段!$F:$F,MATCH(1,(MONTH(三跨两临近重点区段!$D:$D)=7)*(三跨两临近重点区段!$A:$A=D401),0))="已取消","已取消",INDEX(三跨两临近重点区段!$E:$E,MATCH(1,(MONTH(三跨两临近重点区段!$D:$D)=7)*(三跨两临近重点区段!$A:$A=D401)*(三跨两临近重点区段!$F:$F="现存区段"),0))),"")</f>
        <v/>
      </c>
      <c r="W401" s="268" t="str">
        <f t="array" ref="W401">IFERROR(IF(INDEX(三跨两临近重点区段!$F:$F,MATCH(1,(MONTH(三跨两临近重点区段!$D:$D)=8)*(三跨两临近重点区段!$A:$A=D401),0))="已取消","已取消",INDEX(三跨两临近重点区段!$D:$D,MATCH(1,(MONTH(三跨两临近重点区段!$D:$D)=8)*(三跨两临近重点区段!$A:$A=D401)*(三跨两临近重点区段!$F:$F="现存区段"),0))),"")</f>
        <v/>
      </c>
      <c r="X401" s="232" t="str">
        <f t="array" ref="X401">IFERROR(IF(INDEX(三跨两临近重点区段!$F:$F,MATCH(1,(MONTH(三跨两临近重点区段!$D:$D)=8)*(三跨两临近重点区段!$A:$A=D401),0))="已取消","已取消",INDEX(三跨两临近重点区段!$E:$E,MATCH(1,(MONTH(三跨两临近重点区段!$D:$D)=8)*(三跨两临近重点区段!$A:$A=D401)*(三跨两临近重点区段!$F:$F="现存区段"),0))),"")</f>
        <v/>
      </c>
      <c r="Y401" s="268" t="str">
        <f t="array" ref="Y401">IFERROR(IF(INDEX(三跨两临近重点区段!$F:$F,MATCH(1,(MONTH(三跨两临近重点区段!$D:$D)=9)*(三跨两临近重点区段!$A:$A=D401),0))="已取消","已取消",INDEX(三跨两临近重点区段!$D:$D,MATCH(1,(MONTH(三跨两临近重点区段!$D:$D)=9)*(三跨两临近重点区段!$A:$A=D401)*(三跨两临近重点区段!$F:$F="现存区段"),0))),"")</f>
        <v/>
      </c>
      <c r="Z401" s="232" t="str">
        <f t="array" ref="Z401">IFERROR(IF(INDEX(三跨两临近重点区段!$F:$F,MATCH(1,(MONTH(三跨两临近重点区段!$D:$D)=9)*(三跨两临近重点区段!$A:$A=D401),0))="已取消","已取消",INDEX(三跨两临近重点区段!$E:$E,MATCH(1,(MONTH(三跨两临近重点区段!$D:$D)=9)*(三跨两临近重点区段!$A:$A=D401)*(三跨两临近重点区段!$F:$F="现存区段"),0))),"")</f>
        <v/>
      </c>
      <c r="AA401" s="268" t="str">
        <f t="array" ref="AA401">IFERROR(IF(INDEX(三跨两临近重点区段!$F:$F,MATCH(1,(MONTH(三跨两临近重点区段!$D:$D)=10)*(三跨两临近重点区段!$A:$A=D401),0))="已取消","已取消",INDEX(三跨两临近重点区段!$D:$D,MATCH(1,(MONTH(三跨两临近重点区段!$D:$D)=10)*(三跨两临近重点区段!$A:$A=D401)*(三跨两临近重点区段!$F:$F="现存区段"),0))),"")</f>
        <v/>
      </c>
      <c r="AB401" s="72" t="str">
        <f t="array" ref="AB401">IFERROR(IF(INDEX(三跨两临近重点区段!$F:$F,MATCH(1,(MONTH(三跨两临近重点区段!$D:$D)=10)*(三跨两临近重点区段!$A:$A=D401),0))="已取消","已取消",INDEX(三跨两临近重点区段!$E:$E,MATCH(1,(MONTH(三跨两临近重点区段!$D:$D)=10)*(三跨两临近重点区段!$A:$A=D401)*(三跨两临近重点区段!$F:$F="现存区段"),0))),"")</f>
        <v/>
      </c>
      <c r="AC401" s="284" t="str">
        <f t="array" ref="AC401">IFERROR(IF(INDEX(三跨两临近重点区段!$F:$F,MATCH(1,(MONTH(三跨两临近重点区段!$D:$D)=11)*(三跨两临近重点区段!$A:$A=D401),0))="已取消","已取消",INDEX(三跨两临近重点区段!$D:$D,MATCH(1,(MONTH(三跨两临近重点区段!$D:$D)=11)*(三跨两临近重点区段!$A:$A=D401)*(三跨两临近重点区段!$F:$F="现存区段"),0))),"")</f>
        <v/>
      </c>
      <c r="AD401" s="72" t="str">
        <f t="array" ref="AD401">IFERROR(IF(INDEX(三跨两临近重点区段!$F:$F,MATCH(1,(MONTH(三跨两临近重点区段!$D:$D)=11)*(三跨两临近重点区段!$A:$A=D401),0))="已取消","已取消",INDEX(三跨两临近重点区段!$E:$E,MATCH(1,(MONTH(三跨两临近重点区段!$D:$D)=11)*(三跨两临近重点区段!$A:$A=D401)*(三跨两临近重点区段!$F:$F="现存区段"),0))),"")</f>
        <v/>
      </c>
      <c r="AE401" s="284" t="str">
        <f t="array" ref="AE401">IFERROR(IF(INDEX(三跨两临近重点区段!$F:$F,MATCH(1,(MONTH(三跨两临近重点区段!$D:$D)=12)*(三跨两临近重点区段!$A:$A=D401),0))="已取消","已取消",INDEX(三跨两临近重点区段!$D:$D,MATCH(1,(MONTH(三跨两临近重点区段!$D:$D)=12)*(三跨两临近重点区段!$A:$A=D401)*(三跨两临近重点区段!$F:$F="现存区段"),0))),"")</f>
        <v/>
      </c>
      <c r="AF401" s="72" t="str">
        <f t="array" ref="AF401">IFERROR(IF(INDEX(三跨两临近重点区段!$F:$F,MATCH(1,(MONTH(三跨两临近重点区段!$D:$D)=12)*(三跨两临近重点区段!$A:$A=D401),0))="已取消","已取消",INDEX(三跨两临近重点区段!$E:$E,MATCH(1,(MONTH(三跨两临近重点区段!$D:$D)=12)*(三跨两临近重点区段!$A:$A=D401)*(三跨两临近重点区段!$F:$F="现存区段"),0))),"")</f>
        <v/>
      </c>
      <c r="AH401" t="e">
        <f t="array" ref="AH401">INDEX(三跨两临近重点区段!$G:$G,MATCH(D401,三跨两临近重点区段!$A:$A,0))</f>
        <v>#N/A</v>
      </c>
      <c r="AI401" t="e">
        <f>INDEX(三跨两临近重点区段!$J:$J,MATCH(D401,三跨两临近重点区段!$A:$A,0))</f>
        <v>#N/A</v>
      </c>
    </row>
    <row r="402" ht="14.25" spans="1:35">
      <c r="A402" s="263" t="s">
        <v>150</v>
      </c>
      <c r="B402" s="264" t="s">
        <v>2755</v>
      </c>
      <c r="C402" s="263" t="s">
        <v>2428</v>
      </c>
      <c r="D402" s="263" t="s">
        <v>2758</v>
      </c>
      <c r="E402" s="265" t="s">
        <v>2449</v>
      </c>
      <c r="F402" s="264" t="s">
        <v>125</v>
      </c>
      <c r="G402" s="263" t="s">
        <v>2452</v>
      </c>
      <c r="H402" s="263" t="s">
        <v>1643</v>
      </c>
      <c r="I402" s="288"/>
      <c r="J402" s="196"/>
      <c r="K402" s="196"/>
      <c r="L402" s="196"/>
      <c r="M402" s="270"/>
      <c r="N402" s="270"/>
      <c r="O402" s="33"/>
      <c r="P402" s="107"/>
      <c r="Q402" s="279"/>
      <c r="R402" s="279"/>
      <c r="S402" s="278">
        <v>45462</v>
      </c>
      <c r="T402" s="279" t="s">
        <v>2117</v>
      </c>
      <c r="U402" s="268" t="str">
        <f t="array" ref="U402">IFERROR(IF(INDEX(三跨两临近重点区段!$F:$F,MATCH(1,(MONTH(三跨两临近重点区段!$D:$D)=7)*(三跨两临近重点区段!$A:$A=D402),0))="已取消","已取消",INDEX(三跨两临近重点区段!$D:$D,MATCH(1,(MONTH(三跨两临近重点区段!$D:$D)=7)*(三跨两临近重点区段!$A:$A=D402)*(三跨两临近重点区段!$F:$F="现存区段"),0))),"")</f>
        <v/>
      </c>
      <c r="V402" s="232" t="str">
        <f t="array" ref="V402">IFERROR(IF(INDEX(三跨两临近重点区段!$F:$F,MATCH(1,(MONTH(三跨两临近重点区段!$D:$D)=7)*(三跨两临近重点区段!$A:$A=D402),0))="已取消","已取消",INDEX(三跨两临近重点区段!$E:$E,MATCH(1,(MONTH(三跨两临近重点区段!$D:$D)=7)*(三跨两临近重点区段!$A:$A=D402)*(三跨两临近重点区段!$F:$F="现存区段"),0))),"")</f>
        <v/>
      </c>
      <c r="W402" s="268" t="str">
        <f t="array" ref="W402">IFERROR(IF(INDEX(三跨两临近重点区段!$F:$F,MATCH(1,(MONTH(三跨两临近重点区段!$D:$D)=8)*(三跨两临近重点区段!$A:$A=D402),0))="已取消","已取消",INDEX(三跨两临近重点区段!$D:$D,MATCH(1,(MONTH(三跨两临近重点区段!$D:$D)=8)*(三跨两临近重点区段!$A:$A=D402)*(三跨两临近重点区段!$F:$F="现存区段"),0))),"")</f>
        <v/>
      </c>
      <c r="X402" s="232" t="str">
        <f t="array" ref="X402">IFERROR(IF(INDEX(三跨两临近重点区段!$F:$F,MATCH(1,(MONTH(三跨两临近重点区段!$D:$D)=8)*(三跨两临近重点区段!$A:$A=D402),0))="已取消","已取消",INDEX(三跨两临近重点区段!$E:$E,MATCH(1,(MONTH(三跨两临近重点区段!$D:$D)=8)*(三跨两临近重点区段!$A:$A=D402)*(三跨两临近重点区段!$F:$F="现存区段"),0))),"")</f>
        <v/>
      </c>
      <c r="Y402" s="268" t="str">
        <f t="array" ref="Y402">IFERROR(IF(INDEX(三跨两临近重点区段!$F:$F,MATCH(1,(MONTH(三跨两临近重点区段!$D:$D)=9)*(三跨两临近重点区段!$A:$A=D402),0))="已取消","已取消",INDEX(三跨两临近重点区段!$D:$D,MATCH(1,(MONTH(三跨两临近重点区段!$D:$D)=9)*(三跨两临近重点区段!$A:$A=D402)*(三跨两临近重点区段!$F:$F="现存区段"),0))),"")</f>
        <v/>
      </c>
      <c r="Z402" s="232" t="str">
        <f t="array" ref="Z402">IFERROR(IF(INDEX(三跨两临近重点区段!$F:$F,MATCH(1,(MONTH(三跨两临近重点区段!$D:$D)=9)*(三跨两临近重点区段!$A:$A=D402),0))="已取消","已取消",INDEX(三跨两临近重点区段!$E:$E,MATCH(1,(MONTH(三跨两临近重点区段!$D:$D)=9)*(三跨两临近重点区段!$A:$A=D402)*(三跨两临近重点区段!$F:$F="现存区段"),0))),"")</f>
        <v/>
      </c>
      <c r="AA402" s="268" t="str">
        <f t="array" ref="AA402">IFERROR(IF(INDEX(三跨两临近重点区段!$F:$F,MATCH(1,(MONTH(三跨两临近重点区段!$D:$D)=10)*(三跨两临近重点区段!$A:$A=D402),0))="已取消","已取消",INDEX(三跨两临近重点区段!$D:$D,MATCH(1,(MONTH(三跨两临近重点区段!$D:$D)=10)*(三跨两临近重点区段!$A:$A=D402)*(三跨两临近重点区段!$F:$F="现存区段"),0))),"")</f>
        <v/>
      </c>
      <c r="AB402" s="72" t="str">
        <f t="array" ref="AB402">IFERROR(IF(INDEX(三跨两临近重点区段!$F:$F,MATCH(1,(MONTH(三跨两临近重点区段!$D:$D)=10)*(三跨两临近重点区段!$A:$A=D402),0))="已取消","已取消",INDEX(三跨两临近重点区段!$E:$E,MATCH(1,(MONTH(三跨两临近重点区段!$D:$D)=10)*(三跨两临近重点区段!$A:$A=D402)*(三跨两临近重点区段!$F:$F="现存区段"),0))),"")</f>
        <v/>
      </c>
      <c r="AC402" s="284" t="str">
        <f t="array" ref="AC402">IFERROR(IF(INDEX(三跨两临近重点区段!$F:$F,MATCH(1,(MONTH(三跨两临近重点区段!$D:$D)=11)*(三跨两临近重点区段!$A:$A=D402),0))="已取消","已取消",INDEX(三跨两临近重点区段!$D:$D,MATCH(1,(MONTH(三跨两临近重点区段!$D:$D)=11)*(三跨两临近重点区段!$A:$A=D402)*(三跨两临近重点区段!$F:$F="现存区段"),0))),"")</f>
        <v/>
      </c>
      <c r="AD402" s="72" t="str">
        <f t="array" ref="AD402">IFERROR(IF(INDEX(三跨两临近重点区段!$F:$F,MATCH(1,(MONTH(三跨两临近重点区段!$D:$D)=11)*(三跨两临近重点区段!$A:$A=D402),0))="已取消","已取消",INDEX(三跨两临近重点区段!$E:$E,MATCH(1,(MONTH(三跨两临近重点区段!$D:$D)=11)*(三跨两临近重点区段!$A:$A=D402)*(三跨两临近重点区段!$F:$F="现存区段"),0))),"")</f>
        <v/>
      </c>
      <c r="AE402" s="284" t="str">
        <f t="array" ref="AE402">IFERROR(IF(INDEX(三跨两临近重点区段!$F:$F,MATCH(1,(MONTH(三跨两临近重点区段!$D:$D)=12)*(三跨两临近重点区段!$A:$A=D402),0))="已取消","已取消",INDEX(三跨两临近重点区段!$D:$D,MATCH(1,(MONTH(三跨两临近重点区段!$D:$D)=12)*(三跨两临近重点区段!$A:$A=D402)*(三跨两临近重点区段!$F:$F="现存区段"),0))),"")</f>
        <v/>
      </c>
      <c r="AF402" s="72" t="str">
        <f t="array" ref="AF402">IFERROR(IF(INDEX(三跨两临近重点区段!$F:$F,MATCH(1,(MONTH(三跨两临近重点区段!$D:$D)=12)*(三跨两临近重点区段!$A:$A=D402),0))="已取消","已取消",INDEX(三跨两临近重点区段!$E:$E,MATCH(1,(MONTH(三跨两临近重点区段!$D:$D)=12)*(三跨两临近重点区段!$A:$A=D402)*(三跨两临近重点区段!$F:$F="现存区段"),0))),"")</f>
        <v/>
      </c>
      <c r="AH402" t="e">
        <f t="array" ref="AH402">INDEX(三跨两临近重点区段!$G:$G,MATCH(D402,三跨两临近重点区段!$A:$A,0))</f>
        <v>#N/A</v>
      </c>
      <c r="AI402" t="e">
        <f>INDEX(三跨两临近重点区段!$J:$J,MATCH(D402,三跨两临近重点区段!$A:$A,0))</f>
        <v>#N/A</v>
      </c>
    </row>
    <row r="403" ht="14.25" spans="1:35">
      <c r="A403" s="263" t="s">
        <v>150</v>
      </c>
      <c r="B403" s="264" t="s">
        <v>2755</v>
      </c>
      <c r="C403" s="263" t="s">
        <v>2340</v>
      </c>
      <c r="D403" s="263" t="s">
        <v>2759</v>
      </c>
      <c r="E403" s="265" t="s">
        <v>2449</v>
      </c>
      <c r="F403" s="264" t="s">
        <v>125</v>
      </c>
      <c r="G403" s="263" t="s">
        <v>2452</v>
      </c>
      <c r="H403" s="263" t="s">
        <v>1643</v>
      </c>
      <c r="I403" s="288"/>
      <c r="J403" s="196"/>
      <c r="K403" s="196"/>
      <c r="L403" s="196"/>
      <c r="M403" s="270"/>
      <c r="N403" s="270"/>
      <c r="O403" s="33"/>
      <c r="P403" s="107"/>
      <c r="Q403" s="279"/>
      <c r="R403" s="279"/>
      <c r="S403" s="278">
        <v>45462</v>
      </c>
      <c r="T403" s="279" t="s">
        <v>2117</v>
      </c>
      <c r="U403" s="268" t="str">
        <f t="array" ref="U403">IFERROR(IF(INDEX(三跨两临近重点区段!$F:$F,MATCH(1,(MONTH(三跨两临近重点区段!$D:$D)=7)*(三跨两临近重点区段!$A:$A=D403),0))="已取消","已取消",INDEX(三跨两临近重点区段!$D:$D,MATCH(1,(MONTH(三跨两临近重点区段!$D:$D)=7)*(三跨两临近重点区段!$A:$A=D403)*(三跨两临近重点区段!$F:$F="现存区段"),0))),"")</f>
        <v/>
      </c>
      <c r="V403" s="232" t="str">
        <f t="array" ref="V403">IFERROR(IF(INDEX(三跨两临近重点区段!$F:$F,MATCH(1,(MONTH(三跨两临近重点区段!$D:$D)=7)*(三跨两临近重点区段!$A:$A=D403),0))="已取消","已取消",INDEX(三跨两临近重点区段!$E:$E,MATCH(1,(MONTH(三跨两临近重点区段!$D:$D)=7)*(三跨两临近重点区段!$A:$A=D403)*(三跨两临近重点区段!$F:$F="现存区段"),0))),"")</f>
        <v/>
      </c>
      <c r="W403" s="268" t="str">
        <f t="array" ref="W403">IFERROR(IF(INDEX(三跨两临近重点区段!$F:$F,MATCH(1,(MONTH(三跨两临近重点区段!$D:$D)=8)*(三跨两临近重点区段!$A:$A=D403),0))="已取消","已取消",INDEX(三跨两临近重点区段!$D:$D,MATCH(1,(MONTH(三跨两临近重点区段!$D:$D)=8)*(三跨两临近重点区段!$A:$A=D403)*(三跨两临近重点区段!$F:$F="现存区段"),0))),"")</f>
        <v/>
      </c>
      <c r="X403" s="232" t="str">
        <f t="array" ref="X403">IFERROR(IF(INDEX(三跨两临近重点区段!$F:$F,MATCH(1,(MONTH(三跨两临近重点区段!$D:$D)=8)*(三跨两临近重点区段!$A:$A=D403),0))="已取消","已取消",INDEX(三跨两临近重点区段!$E:$E,MATCH(1,(MONTH(三跨两临近重点区段!$D:$D)=8)*(三跨两临近重点区段!$A:$A=D403)*(三跨两临近重点区段!$F:$F="现存区段"),0))),"")</f>
        <v/>
      </c>
      <c r="Y403" s="268" t="str">
        <f t="array" ref="Y403">IFERROR(IF(INDEX(三跨两临近重点区段!$F:$F,MATCH(1,(MONTH(三跨两临近重点区段!$D:$D)=9)*(三跨两临近重点区段!$A:$A=D403),0))="已取消","已取消",INDEX(三跨两临近重点区段!$D:$D,MATCH(1,(MONTH(三跨两临近重点区段!$D:$D)=9)*(三跨两临近重点区段!$A:$A=D403)*(三跨两临近重点区段!$F:$F="现存区段"),0))),"")</f>
        <v/>
      </c>
      <c r="Z403" s="232" t="str">
        <f t="array" ref="Z403">IFERROR(IF(INDEX(三跨两临近重点区段!$F:$F,MATCH(1,(MONTH(三跨两临近重点区段!$D:$D)=9)*(三跨两临近重点区段!$A:$A=D403),0))="已取消","已取消",INDEX(三跨两临近重点区段!$E:$E,MATCH(1,(MONTH(三跨两临近重点区段!$D:$D)=9)*(三跨两临近重点区段!$A:$A=D403)*(三跨两临近重点区段!$F:$F="现存区段"),0))),"")</f>
        <v/>
      </c>
      <c r="AA403" s="268" t="str">
        <f t="array" ref="AA403">IFERROR(IF(INDEX(三跨两临近重点区段!$F:$F,MATCH(1,(MONTH(三跨两临近重点区段!$D:$D)=10)*(三跨两临近重点区段!$A:$A=D403),0))="已取消","已取消",INDEX(三跨两临近重点区段!$D:$D,MATCH(1,(MONTH(三跨两临近重点区段!$D:$D)=10)*(三跨两临近重点区段!$A:$A=D403)*(三跨两临近重点区段!$F:$F="现存区段"),0))),"")</f>
        <v/>
      </c>
      <c r="AB403" s="72" t="str">
        <f t="array" ref="AB403">IFERROR(IF(INDEX(三跨两临近重点区段!$F:$F,MATCH(1,(MONTH(三跨两临近重点区段!$D:$D)=10)*(三跨两临近重点区段!$A:$A=D403),0))="已取消","已取消",INDEX(三跨两临近重点区段!$E:$E,MATCH(1,(MONTH(三跨两临近重点区段!$D:$D)=10)*(三跨两临近重点区段!$A:$A=D403)*(三跨两临近重点区段!$F:$F="现存区段"),0))),"")</f>
        <v/>
      </c>
      <c r="AC403" s="284" t="str">
        <f t="array" ref="AC403">IFERROR(IF(INDEX(三跨两临近重点区段!$F:$F,MATCH(1,(MONTH(三跨两临近重点区段!$D:$D)=11)*(三跨两临近重点区段!$A:$A=D403),0))="已取消","已取消",INDEX(三跨两临近重点区段!$D:$D,MATCH(1,(MONTH(三跨两临近重点区段!$D:$D)=11)*(三跨两临近重点区段!$A:$A=D403)*(三跨两临近重点区段!$F:$F="现存区段"),0))),"")</f>
        <v/>
      </c>
      <c r="AD403" s="72" t="str">
        <f t="array" ref="AD403">IFERROR(IF(INDEX(三跨两临近重点区段!$F:$F,MATCH(1,(MONTH(三跨两临近重点区段!$D:$D)=11)*(三跨两临近重点区段!$A:$A=D403),0))="已取消","已取消",INDEX(三跨两临近重点区段!$E:$E,MATCH(1,(MONTH(三跨两临近重点区段!$D:$D)=11)*(三跨两临近重点区段!$A:$A=D403)*(三跨两临近重点区段!$F:$F="现存区段"),0))),"")</f>
        <v/>
      </c>
      <c r="AE403" s="284" t="str">
        <f t="array" ref="AE403">IFERROR(IF(INDEX(三跨两临近重点区段!$F:$F,MATCH(1,(MONTH(三跨两临近重点区段!$D:$D)=12)*(三跨两临近重点区段!$A:$A=D403),0))="已取消","已取消",INDEX(三跨两临近重点区段!$D:$D,MATCH(1,(MONTH(三跨两临近重点区段!$D:$D)=12)*(三跨两临近重点区段!$A:$A=D403)*(三跨两临近重点区段!$F:$F="现存区段"),0))),"")</f>
        <v/>
      </c>
      <c r="AF403" s="72" t="str">
        <f t="array" ref="AF403">IFERROR(IF(INDEX(三跨两临近重点区段!$F:$F,MATCH(1,(MONTH(三跨两临近重点区段!$D:$D)=12)*(三跨两临近重点区段!$A:$A=D403),0))="已取消","已取消",INDEX(三跨两临近重点区段!$E:$E,MATCH(1,(MONTH(三跨两临近重点区段!$D:$D)=12)*(三跨两临近重点区段!$A:$A=D403)*(三跨两临近重点区段!$F:$F="现存区段"),0))),"")</f>
        <v/>
      </c>
      <c r="AH403" t="e">
        <f t="array" ref="AH403">INDEX(三跨两临近重点区段!$G:$G,MATCH(D403,三跨两临近重点区段!$A:$A,0))</f>
        <v>#N/A</v>
      </c>
      <c r="AI403" t="e">
        <f>INDEX(三跨两临近重点区段!$J:$J,MATCH(D403,三跨两临近重点区段!$A:$A,0))</f>
        <v>#N/A</v>
      </c>
    </row>
    <row r="404" ht="14.25" spans="1:35">
      <c r="A404" s="263" t="s">
        <v>150</v>
      </c>
      <c r="B404" s="264" t="s">
        <v>2760</v>
      </c>
      <c r="C404" s="263" t="s">
        <v>2514</v>
      </c>
      <c r="D404" s="263" t="s">
        <v>2761</v>
      </c>
      <c r="E404" s="265" t="s">
        <v>2449</v>
      </c>
      <c r="F404" s="264" t="s">
        <v>125</v>
      </c>
      <c r="G404" s="263" t="s">
        <v>2452</v>
      </c>
      <c r="H404" s="263" t="s">
        <v>1643</v>
      </c>
      <c r="I404" s="288"/>
      <c r="J404" s="196"/>
      <c r="K404" s="196"/>
      <c r="L404" s="196"/>
      <c r="M404" s="270"/>
      <c r="N404" s="270"/>
      <c r="O404" s="33"/>
      <c r="P404" s="107"/>
      <c r="Q404" s="279"/>
      <c r="R404" s="279"/>
      <c r="S404" s="278">
        <v>45462</v>
      </c>
      <c r="T404" s="279" t="s">
        <v>2117</v>
      </c>
      <c r="U404" s="268" t="str">
        <f t="array" ref="U404">IFERROR(IF(INDEX(三跨两临近重点区段!$F:$F,MATCH(1,(MONTH(三跨两临近重点区段!$D:$D)=7)*(三跨两临近重点区段!$A:$A=D404),0))="已取消","已取消",INDEX(三跨两临近重点区段!$D:$D,MATCH(1,(MONTH(三跨两临近重点区段!$D:$D)=7)*(三跨两临近重点区段!$A:$A=D404)*(三跨两临近重点区段!$F:$F="现存区段"),0))),"")</f>
        <v/>
      </c>
      <c r="V404" s="232" t="str">
        <f t="array" ref="V404">IFERROR(IF(INDEX(三跨两临近重点区段!$F:$F,MATCH(1,(MONTH(三跨两临近重点区段!$D:$D)=7)*(三跨两临近重点区段!$A:$A=D404),0))="已取消","已取消",INDEX(三跨两临近重点区段!$E:$E,MATCH(1,(MONTH(三跨两临近重点区段!$D:$D)=7)*(三跨两临近重点区段!$A:$A=D404)*(三跨两临近重点区段!$F:$F="现存区段"),0))),"")</f>
        <v/>
      </c>
      <c r="W404" s="268" t="str">
        <f t="array" ref="W404">IFERROR(IF(INDEX(三跨两临近重点区段!$F:$F,MATCH(1,(MONTH(三跨两临近重点区段!$D:$D)=8)*(三跨两临近重点区段!$A:$A=D404),0))="已取消","已取消",INDEX(三跨两临近重点区段!$D:$D,MATCH(1,(MONTH(三跨两临近重点区段!$D:$D)=8)*(三跨两临近重点区段!$A:$A=D404)*(三跨两临近重点区段!$F:$F="现存区段"),0))),"")</f>
        <v/>
      </c>
      <c r="X404" s="232" t="str">
        <f t="array" ref="X404">IFERROR(IF(INDEX(三跨两临近重点区段!$F:$F,MATCH(1,(MONTH(三跨两临近重点区段!$D:$D)=8)*(三跨两临近重点区段!$A:$A=D404),0))="已取消","已取消",INDEX(三跨两临近重点区段!$E:$E,MATCH(1,(MONTH(三跨两临近重点区段!$D:$D)=8)*(三跨两临近重点区段!$A:$A=D404)*(三跨两临近重点区段!$F:$F="现存区段"),0))),"")</f>
        <v/>
      </c>
      <c r="Y404" s="268" t="str">
        <f t="array" ref="Y404">IFERROR(IF(INDEX(三跨两临近重点区段!$F:$F,MATCH(1,(MONTH(三跨两临近重点区段!$D:$D)=9)*(三跨两临近重点区段!$A:$A=D404),0))="已取消","已取消",INDEX(三跨两临近重点区段!$D:$D,MATCH(1,(MONTH(三跨两临近重点区段!$D:$D)=9)*(三跨两临近重点区段!$A:$A=D404)*(三跨两临近重点区段!$F:$F="现存区段"),0))),"")</f>
        <v/>
      </c>
      <c r="Z404" s="232" t="str">
        <f t="array" ref="Z404">IFERROR(IF(INDEX(三跨两临近重点区段!$F:$F,MATCH(1,(MONTH(三跨两临近重点区段!$D:$D)=9)*(三跨两临近重点区段!$A:$A=D404),0))="已取消","已取消",INDEX(三跨两临近重点区段!$E:$E,MATCH(1,(MONTH(三跨两临近重点区段!$D:$D)=9)*(三跨两临近重点区段!$A:$A=D404)*(三跨两临近重点区段!$F:$F="现存区段"),0))),"")</f>
        <v/>
      </c>
      <c r="AA404" s="268" t="str">
        <f t="array" ref="AA404">IFERROR(IF(INDEX(三跨两临近重点区段!$F:$F,MATCH(1,(MONTH(三跨两临近重点区段!$D:$D)=10)*(三跨两临近重点区段!$A:$A=D404),0))="已取消","已取消",INDEX(三跨两临近重点区段!$D:$D,MATCH(1,(MONTH(三跨两临近重点区段!$D:$D)=10)*(三跨两临近重点区段!$A:$A=D404)*(三跨两临近重点区段!$F:$F="现存区段"),0))),"")</f>
        <v/>
      </c>
      <c r="AB404" s="72" t="str">
        <f t="array" ref="AB404">IFERROR(IF(INDEX(三跨两临近重点区段!$F:$F,MATCH(1,(MONTH(三跨两临近重点区段!$D:$D)=10)*(三跨两临近重点区段!$A:$A=D404),0))="已取消","已取消",INDEX(三跨两临近重点区段!$E:$E,MATCH(1,(MONTH(三跨两临近重点区段!$D:$D)=10)*(三跨两临近重点区段!$A:$A=D404)*(三跨两临近重点区段!$F:$F="现存区段"),0))),"")</f>
        <v/>
      </c>
      <c r="AC404" s="284" t="str">
        <f t="array" ref="AC404">IFERROR(IF(INDEX(三跨两临近重点区段!$F:$F,MATCH(1,(MONTH(三跨两临近重点区段!$D:$D)=11)*(三跨两临近重点区段!$A:$A=D404),0))="已取消","已取消",INDEX(三跨两临近重点区段!$D:$D,MATCH(1,(MONTH(三跨两临近重点区段!$D:$D)=11)*(三跨两临近重点区段!$A:$A=D404)*(三跨两临近重点区段!$F:$F="现存区段"),0))),"")</f>
        <v/>
      </c>
      <c r="AD404" s="72" t="str">
        <f t="array" ref="AD404">IFERROR(IF(INDEX(三跨两临近重点区段!$F:$F,MATCH(1,(MONTH(三跨两临近重点区段!$D:$D)=11)*(三跨两临近重点区段!$A:$A=D404),0))="已取消","已取消",INDEX(三跨两临近重点区段!$E:$E,MATCH(1,(MONTH(三跨两临近重点区段!$D:$D)=11)*(三跨两临近重点区段!$A:$A=D404)*(三跨两临近重点区段!$F:$F="现存区段"),0))),"")</f>
        <v/>
      </c>
      <c r="AE404" s="284" t="str">
        <f t="array" ref="AE404">IFERROR(IF(INDEX(三跨两临近重点区段!$F:$F,MATCH(1,(MONTH(三跨两临近重点区段!$D:$D)=12)*(三跨两临近重点区段!$A:$A=D404),0))="已取消","已取消",INDEX(三跨两临近重点区段!$D:$D,MATCH(1,(MONTH(三跨两临近重点区段!$D:$D)=12)*(三跨两临近重点区段!$A:$A=D404)*(三跨两临近重点区段!$F:$F="现存区段"),0))),"")</f>
        <v/>
      </c>
      <c r="AF404" s="72" t="str">
        <f t="array" ref="AF404">IFERROR(IF(INDEX(三跨两临近重点区段!$F:$F,MATCH(1,(MONTH(三跨两临近重点区段!$D:$D)=12)*(三跨两临近重点区段!$A:$A=D404),0))="已取消","已取消",INDEX(三跨两临近重点区段!$E:$E,MATCH(1,(MONTH(三跨两临近重点区段!$D:$D)=12)*(三跨两临近重点区段!$A:$A=D404)*(三跨两临近重点区段!$F:$F="现存区段"),0))),"")</f>
        <v/>
      </c>
      <c r="AH404" t="e">
        <f t="array" ref="AH404">INDEX(三跨两临近重点区段!$G:$G,MATCH(D404,三跨两临近重点区段!$A:$A,0))</f>
        <v>#N/A</v>
      </c>
      <c r="AI404" t="e">
        <f>INDEX(三跨两临近重点区段!$J:$J,MATCH(D404,三跨两临近重点区段!$A:$A,0))</f>
        <v>#N/A</v>
      </c>
    </row>
    <row r="405" ht="14.25" spans="1:35">
      <c r="A405" s="263" t="s">
        <v>150</v>
      </c>
      <c r="B405" s="264" t="s">
        <v>2762</v>
      </c>
      <c r="C405" s="263" t="s">
        <v>2514</v>
      </c>
      <c r="D405" s="263" t="s">
        <v>2763</v>
      </c>
      <c r="E405" s="265" t="s">
        <v>2449</v>
      </c>
      <c r="F405" s="264" t="s">
        <v>125</v>
      </c>
      <c r="G405" s="263" t="s">
        <v>2452</v>
      </c>
      <c r="H405" s="263" t="s">
        <v>1643</v>
      </c>
      <c r="I405" s="288"/>
      <c r="J405" s="196"/>
      <c r="K405" s="196"/>
      <c r="L405" s="196"/>
      <c r="M405" s="270"/>
      <c r="N405" s="270"/>
      <c r="O405" s="33"/>
      <c r="P405" s="107"/>
      <c r="Q405" s="279"/>
      <c r="R405" s="279"/>
      <c r="S405" s="278">
        <v>45462</v>
      </c>
      <c r="T405" s="279" t="s">
        <v>2117</v>
      </c>
      <c r="U405" s="268" t="str">
        <f t="array" ref="U405">IFERROR(IF(INDEX(三跨两临近重点区段!$F:$F,MATCH(1,(MONTH(三跨两临近重点区段!$D:$D)=7)*(三跨两临近重点区段!$A:$A=D405),0))="已取消","已取消",INDEX(三跨两临近重点区段!$D:$D,MATCH(1,(MONTH(三跨两临近重点区段!$D:$D)=7)*(三跨两临近重点区段!$A:$A=D405)*(三跨两临近重点区段!$F:$F="现存区段"),0))),"")</f>
        <v/>
      </c>
      <c r="V405" s="232" t="str">
        <f t="array" ref="V405">IFERROR(IF(INDEX(三跨两临近重点区段!$F:$F,MATCH(1,(MONTH(三跨两临近重点区段!$D:$D)=7)*(三跨两临近重点区段!$A:$A=D405),0))="已取消","已取消",INDEX(三跨两临近重点区段!$E:$E,MATCH(1,(MONTH(三跨两临近重点区段!$D:$D)=7)*(三跨两临近重点区段!$A:$A=D405)*(三跨两临近重点区段!$F:$F="现存区段"),0))),"")</f>
        <v/>
      </c>
      <c r="W405" s="268" t="str">
        <f t="array" ref="W405">IFERROR(IF(INDEX(三跨两临近重点区段!$F:$F,MATCH(1,(MONTH(三跨两临近重点区段!$D:$D)=8)*(三跨两临近重点区段!$A:$A=D405),0))="已取消","已取消",INDEX(三跨两临近重点区段!$D:$D,MATCH(1,(MONTH(三跨两临近重点区段!$D:$D)=8)*(三跨两临近重点区段!$A:$A=D405)*(三跨两临近重点区段!$F:$F="现存区段"),0))),"")</f>
        <v/>
      </c>
      <c r="X405" s="232" t="str">
        <f t="array" ref="X405">IFERROR(IF(INDEX(三跨两临近重点区段!$F:$F,MATCH(1,(MONTH(三跨两临近重点区段!$D:$D)=8)*(三跨两临近重点区段!$A:$A=D405),0))="已取消","已取消",INDEX(三跨两临近重点区段!$E:$E,MATCH(1,(MONTH(三跨两临近重点区段!$D:$D)=8)*(三跨两临近重点区段!$A:$A=D405)*(三跨两临近重点区段!$F:$F="现存区段"),0))),"")</f>
        <v/>
      </c>
      <c r="Y405" s="268" t="str">
        <f t="array" ref="Y405">IFERROR(IF(INDEX(三跨两临近重点区段!$F:$F,MATCH(1,(MONTH(三跨两临近重点区段!$D:$D)=9)*(三跨两临近重点区段!$A:$A=D405),0))="已取消","已取消",INDEX(三跨两临近重点区段!$D:$D,MATCH(1,(MONTH(三跨两临近重点区段!$D:$D)=9)*(三跨两临近重点区段!$A:$A=D405)*(三跨两临近重点区段!$F:$F="现存区段"),0))),"")</f>
        <v/>
      </c>
      <c r="Z405" s="232" t="str">
        <f t="array" ref="Z405">IFERROR(IF(INDEX(三跨两临近重点区段!$F:$F,MATCH(1,(MONTH(三跨两临近重点区段!$D:$D)=9)*(三跨两临近重点区段!$A:$A=D405),0))="已取消","已取消",INDEX(三跨两临近重点区段!$E:$E,MATCH(1,(MONTH(三跨两临近重点区段!$D:$D)=9)*(三跨两临近重点区段!$A:$A=D405)*(三跨两临近重点区段!$F:$F="现存区段"),0))),"")</f>
        <v/>
      </c>
      <c r="AA405" s="268" t="str">
        <f t="array" ref="AA405">IFERROR(IF(INDEX(三跨两临近重点区段!$F:$F,MATCH(1,(MONTH(三跨两临近重点区段!$D:$D)=10)*(三跨两临近重点区段!$A:$A=D405),0))="已取消","已取消",INDEX(三跨两临近重点区段!$D:$D,MATCH(1,(MONTH(三跨两临近重点区段!$D:$D)=10)*(三跨两临近重点区段!$A:$A=D405)*(三跨两临近重点区段!$F:$F="现存区段"),0))),"")</f>
        <v/>
      </c>
      <c r="AB405" s="72" t="str">
        <f t="array" ref="AB405">IFERROR(IF(INDEX(三跨两临近重点区段!$F:$F,MATCH(1,(MONTH(三跨两临近重点区段!$D:$D)=10)*(三跨两临近重点区段!$A:$A=D405),0))="已取消","已取消",INDEX(三跨两临近重点区段!$E:$E,MATCH(1,(MONTH(三跨两临近重点区段!$D:$D)=10)*(三跨两临近重点区段!$A:$A=D405)*(三跨两临近重点区段!$F:$F="现存区段"),0))),"")</f>
        <v/>
      </c>
      <c r="AC405" s="284" t="str">
        <f t="array" ref="AC405">IFERROR(IF(INDEX(三跨两临近重点区段!$F:$F,MATCH(1,(MONTH(三跨两临近重点区段!$D:$D)=11)*(三跨两临近重点区段!$A:$A=D405),0))="已取消","已取消",INDEX(三跨两临近重点区段!$D:$D,MATCH(1,(MONTH(三跨两临近重点区段!$D:$D)=11)*(三跨两临近重点区段!$A:$A=D405)*(三跨两临近重点区段!$F:$F="现存区段"),0))),"")</f>
        <v/>
      </c>
      <c r="AD405" s="72" t="str">
        <f t="array" ref="AD405">IFERROR(IF(INDEX(三跨两临近重点区段!$F:$F,MATCH(1,(MONTH(三跨两临近重点区段!$D:$D)=11)*(三跨两临近重点区段!$A:$A=D405),0))="已取消","已取消",INDEX(三跨两临近重点区段!$E:$E,MATCH(1,(MONTH(三跨两临近重点区段!$D:$D)=11)*(三跨两临近重点区段!$A:$A=D405)*(三跨两临近重点区段!$F:$F="现存区段"),0))),"")</f>
        <v/>
      </c>
      <c r="AE405" s="284" t="str">
        <f t="array" ref="AE405">IFERROR(IF(INDEX(三跨两临近重点区段!$F:$F,MATCH(1,(MONTH(三跨两临近重点区段!$D:$D)=12)*(三跨两临近重点区段!$A:$A=D405),0))="已取消","已取消",INDEX(三跨两临近重点区段!$D:$D,MATCH(1,(MONTH(三跨两临近重点区段!$D:$D)=12)*(三跨两临近重点区段!$A:$A=D405)*(三跨两临近重点区段!$F:$F="现存区段"),0))),"")</f>
        <v/>
      </c>
      <c r="AF405" s="72" t="str">
        <f t="array" ref="AF405">IFERROR(IF(INDEX(三跨两临近重点区段!$F:$F,MATCH(1,(MONTH(三跨两临近重点区段!$D:$D)=12)*(三跨两临近重点区段!$A:$A=D405),0))="已取消","已取消",INDEX(三跨两临近重点区段!$E:$E,MATCH(1,(MONTH(三跨两临近重点区段!$D:$D)=12)*(三跨两临近重点区段!$A:$A=D405)*(三跨两临近重点区段!$F:$F="现存区段"),0))),"")</f>
        <v/>
      </c>
      <c r="AH405" t="e">
        <f t="array" ref="AH405">INDEX(三跨两临近重点区段!$G:$G,MATCH(D405,三跨两临近重点区段!$A:$A,0))</f>
        <v>#N/A</v>
      </c>
      <c r="AI405" t="e">
        <f>INDEX(三跨两临近重点区段!$J:$J,MATCH(D405,三跨两临近重点区段!$A:$A,0))</f>
        <v>#N/A</v>
      </c>
    </row>
    <row r="406" ht="14.25" spans="1:35">
      <c r="A406" s="263" t="s">
        <v>150</v>
      </c>
      <c r="B406" s="264" t="s">
        <v>2764</v>
      </c>
      <c r="C406" s="263" t="s">
        <v>2340</v>
      </c>
      <c r="D406" s="263" t="s">
        <v>2765</v>
      </c>
      <c r="E406" s="265" t="s">
        <v>2449</v>
      </c>
      <c r="F406" s="264" t="s">
        <v>125</v>
      </c>
      <c r="G406" s="263" t="s">
        <v>2452</v>
      </c>
      <c r="H406" s="263" t="s">
        <v>1643</v>
      </c>
      <c r="I406" s="288"/>
      <c r="J406" s="196"/>
      <c r="K406" s="196"/>
      <c r="L406" s="196"/>
      <c r="M406" s="270"/>
      <c r="N406" s="270"/>
      <c r="O406" s="33"/>
      <c r="P406" s="107"/>
      <c r="Q406" s="279"/>
      <c r="R406" s="279"/>
      <c r="S406" s="278">
        <v>45462</v>
      </c>
      <c r="T406" s="279" t="s">
        <v>2117</v>
      </c>
      <c r="U406" s="268" t="str">
        <f t="array" ref="U406">IFERROR(IF(INDEX(三跨两临近重点区段!$F:$F,MATCH(1,(MONTH(三跨两临近重点区段!$D:$D)=7)*(三跨两临近重点区段!$A:$A=D406),0))="已取消","已取消",INDEX(三跨两临近重点区段!$D:$D,MATCH(1,(MONTH(三跨两临近重点区段!$D:$D)=7)*(三跨两临近重点区段!$A:$A=D406)*(三跨两临近重点区段!$F:$F="现存区段"),0))),"")</f>
        <v/>
      </c>
      <c r="V406" s="232" t="str">
        <f t="array" ref="V406">IFERROR(IF(INDEX(三跨两临近重点区段!$F:$F,MATCH(1,(MONTH(三跨两临近重点区段!$D:$D)=7)*(三跨两临近重点区段!$A:$A=D406),0))="已取消","已取消",INDEX(三跨两临近重点区段!$E:$E,MATCH(1,(MONTH(三跨两临近重点区段!$D:$D)=7)*(三跨两临近重点区段!$A:$A=D406)*(三跨两临近重点区段!$F:$F="现存区段"),0))),"")</f>
        <v/>
      </c>
      <c r="W406" s="268" t="str">
        <f t="array" ref="W406">IFERROR(IF(INDEX(三跨两临近重点区段!$F:$F,MATCH(1,(MONTH(三跨两临近重点区段!$D:$D)=8)*(三跨两临近重点区段!$A:$A=D406),0))="已取消","已取消",INDEX(三跨两临近重点区段!$D:$D,MATCH(1,(MONTH(三跨两临近重点区段!$D:$D)=8)*(三跨两临近重点区段!$A:$A=D406)*(三跨两临近重点区段!$F:$F="现存区段"),0))),"")</f>
        <v/>
      </c>
      <c r="X406" s="232" t="str">
        <f t="array" ref="X406">IFERROR(IF(INDEX(三跨两临近重点区段!$F:$F,MATCH(1,(MONTH(三跨两临近重点区段!$D:$D)=8)*(三跨两临近重点区段!$A:$A=D406),0))="已取消","已取消",INDEX(三跨两临近重点区段!$E:$E,MATCH(1,(MONTH(三跨两临近重点区段!$D:$D)=8)*(三跨两临近重点区段!$A:$A=D406)*(三跨两临近重点区段!$F:$F="现存区段"),0))),"")</f>
        <v/>
      </c>
      <c r="Y406" s="268" t="str">
        <f t="array" ref="Y406">IFERROR(IF(INDEX(三跨两临近重点区段!$F:$F,MATCH(1,(MONTH(三跨两临近重点区段!$D:$D)=9)*(三跨两临近重点区段!$A:$A=D406),0))="已取消","已取消",INDEX(三跨两临近重点区段!$D:$D,MATCH(1,(MONTH(三跨两临近重点区段!$D:$D)=9)*(三跨两临近重点区段!$A:$A=D406)*(三跨两临近重点区段!$F:$F="现存区段"),0))),"")</f>
        <v/>
      </c>
      <c r="Z406" s="232" t="str">
        <f t="array" ref="Z406">IFERROR(IF(INDEX(三跨两临近重点区段!$F:$F,MATCH(1,(MONTH(三跨两临近重点区段!$D:$D)=9)*(三跨两临近重点区段!$A:$A=D406),0))="已取消","已取消",INDEX(三跨两临近重点区段!$E:$E,MATCH(1,(MONTH(三跨两临近重点区段!$D:$D)=9)*(三跨两临近重点区段!$A:$A=D406)*(三跨两临近重点区段!$F:$F="现存区段"),0))),"")</f>
        <v/>
      </c>
      <c r="AA406" s="268" t="str">
        <f t="array" ref="AA406">IFERROR(IF(INDEX(三跨两临近重点区段!$F:$F,MATCH(1,(MONTH(三跨两临近重点区段!$D:$D)=10)*(三跨两临近重点区段!$A:$A=D406),0))="已取消","已取消",INDEX(三跨两临近重点区段!$D:$D,MATCH(1,(MONTH(三跨两临近重点区段!$D:$D)=10)*(三跨两临近重点区段!$A:$A=D406)*(三跨两临近重点区段!$F:$F="现存区段"),0))),"")</f>
        <v/>
      </c>
      <c r="AB406" s="72" t="str">
        <f t="array" ref="AB406">IFERROR(IF(INDEX(三跨两临近重点区段!$F:$F,MATCH(1,(MONTH(三跨两临近重点区段!$D:$D)=10)*(三跨两临近重点区段!$A:$A=D406),0))="已取消","已取消",INDEX(三跨两临近重点区段!$E:$E,MATCH(1,(MONTH(三跨两临近重点区段!$D:$D)=10)*(三跨两临近重点区段!$A:$A=D406)*(三跨两临近重点区段!$F:$F="现存区段"),0))),"")</f>
        <v/>
      </c>
      <c r="AC406" s="284" t="str">
        <f t="array" ref="AC406">IFERROR(IF(INDEX(三跨两临近重点区段!$F:$F,MATCH(1,(MONTH(三跨两临近重点区段!$D:$D)=11)*(三跨两临近重点区段!$A:$A=D406),0))="已取消","已取消",INDEX(三跨两临近重点区段!$D:$D,MATCH(1,(MONTH(三跨两临近重点区段!$D:$D)=11)*(三跨两临近重点区段!$A:$A=D406)*(三跨两临近重点区段!$F:$F="现存区段"),0))),"")</f>
        <v/>
      </c>
      <c r="AD406" s="72" t="str">
        <f t="array" ref="AD406">IFERROR(IF(INDEX(三跨两临近重点区段!$F:$F,MATCH(1,(MONTH(三跨两临近重点区段!$D:$D)=11)*(三跨两临近重点区段!$A:$A=D406),0))="已取消","已取消",INDEX(三跨两临近重点区段!$E:$E,MATCH(1,(MONTH(三跨两临近重点区段!$D:$D)=11)*(三跨两临近重点区段!$A:$A=D406)*(三跨两临近重点区段!$F:$F="现存区段"),0))),"")</f>
        <v/>
      </c>
      <c r="AE406" s="284" t="str">
        <f t="array" ref="AE406">IFERROR(IF(INDEX(三跨两临近重点区段!$F:$F,MATCH(1,(MONTH(三跨两临近重点区段!$D:$D)=12)*(三跨两临近重点区段!$A:$A=D406),0))="已取消","已取消",INDEX(三跨两临近重点区段!$D:$D,MATCH(1,(MONTH(三跨两临近重点区段!$D:$D)=12)*(三跨两临近重点区段!$A:$A=D406)*(三跨两临近重点区段!$F:$F="现存区段"),0))),"")</f>
        <v/>
      </c>
      <c r="AF406" s="72" t="str">
        <f t="array" ref="AF406">IFERROR(IF(INDEX(三跨两临近重点区段!$F:$F,MATCH(1,(MONTH(三跨两临近重点区段!$D:$D)=12)*(三跨两临近重点区段!$A:$A=D406),0))="已取消","已取消",INDEX(三跨两临近重点区段!$E:$E,MATCH(1,(MONTH(三跨两临近重点区段!$D:$D)=12)*(三跨两临近重点区段!$A:$A=D406)*(三跨两临近重点区段!$F:$F="现存区段"),0))),"")</f>
        <v/>
      </c>
      <c r="AH406" t="e">
        <f t="array" ref="AH406">INDEX(三跨两临近重点区段!$G:$G,MATCH(D406,三跨两临近重点区段!$A:$A,0))</f>
        <v>#N/A</v>
      </c>
      <c r="AI406" t="e">
        <f>INDEX(三跨两临近重点区段!$J:$J,MATCH(D406,三跨两临近重点区段!$A:$A,0))</f>
        <v>#N/A</v>
      </c>
    </row>
    <row r="407" ht="14.25" spans="1:35">
      <c r="A407" s="263" t="s">
        <v>150</v>
      </c>
      <c r="B407" s="264" t="s">
        <v>2764</v>
      </c>
      <c r="C407" s="263" t="s">
        <v>2756</v>
      </c>
      <c r="D407" s="263" t="s">
        <v>2766</v>
      </c>
      <c r="E407" s="265" t="s">
        <v>2449</v>
      </c>
      <c r="F407" s="264" t="s">
        <v>125</v>
      </c>
      <c r="G407" s="263" t="s">
        <v>2452</v>
      </c>
      <c r="H407" s="263" t="s">
        <v>1643</v>
      </c>
      <c r="I407" s="288"/>
      <c r="J407" s="196"/>
      <c r="K407" s="196"/>
      <c r="L407" s="196"/>
      <c r="M407" s="270"/>
      <c r="N407" s="270"/>
      <c r="O407" s="33"/>
      <c r="P407" s="107"/>
      <c r="Q407" s="279"/>
      <c r="R407" s="279"/>
      <c r="S407" s="278">
        <v>45462</v>
      </c>
      <c r="T407" s="279" t="s">
        <v>2117</v>
      </c>
      <c r="U407" s="268" t="str">
        <f t="array" ref="U407">IFERROR(IF(INDEX(三跨两临近重点区段!$F:$F,MATCH(1,(MONTH(三跨两临近重点区段!$D:$D)=7)*(三跨两临近重点区段!$A:$A=D407),0))="已取消","已取消",INDEX(三跨两临近重点区段!$D:$D,MATCH(1,(MONTH(三跨两临近重点区段!$D:$D)=7)*(三跨两临近重点区段!$A:$A=D407)*(三跨两临近重点区段!$F:$F="现存区段"),0))),"")</f>
        <v/>
      </c>
      <c r="V407" s="232" t="str">
        <f t="array" ref="V407">IFERROR(IF(INDEX(三跨两临近重点区段!$F:$F,MATCH(1,(MONTH(三跨两临近重点区段!$D:$D)=7)*(三跨两临近重点区段!$A:$A=D407),0))="已取消","已取消",INDEX(三跨两临近重点区段!$E:$E,MATCH(1,(MONTH(三跨两临近重点区段!$D:$D)=7)*(三跨两临近重点区段!$A:$A=D407)*(三跨两临近重点区段!$F:$F="现存区段"),0))),"")</f>
        <v/>
      </c>
      <c r="W407" s="268" t="str">
        <f t="array" ref="W407">IFERROR(IF(INDEX(三跨两临近重点区段!$F:$F,MATCH(1,(MONTH(三跨两临近重点区段!$D:$D)=8)*(三跨两临近重点区段!$A:$A=D407),0))="已取消","已取消",INDEX(三跨两临近重点区段!$D:$D,MATCH(1,(MONTH(三跨两临近重点区段!$D:$D)=8)*(三跨两临近重点区段!$A:$A=D407)*(三跨两临近重点区段!$F:$F="现存区段"),0))),"")</f>
        <v/>
      </c>
      <c r="X407" s="232" t="str">
        <f t="array" ref="X407">IFERROR(IF(INDEX(三跨两临近重点区段!$F:$F,MATCH(1,(MONTH(三跨两临近重点区段!$D:$D)=8)*(三跨两临近重点区段!$A:$A=D407),0))="已取消","已取消",INDEX(三跨两临近重点区段!$E:$E,MATCH(1,(MONTH(三跨两临近重点区段!$D:$D)=8)*(三跨两临近重点区段!$A:$A=D407)*(三跨两临近重点区段!$F:$F="现存区段"),0))),"")</f>
        <v/>
      </c>
      <c r="Y407" s="268" t="str">
        <f t="array" ref="Y407">IFERROR(IF(INDEX(三跨两临近重点区段!$F:$F,MATCH(1,(MONTH(三跨两临近重点区段!$D:$D)=9)*(三跨两临近重点区段!$A:$A=D407),0))="已取消","已取消",INDEX(三跨两临近重点区段!$D:$D,MATCH(1,(MONTH(三跨两临近重点区段!$D:$D)=9)*(三跨两临近重点区段!$A:$A=D407)*(三跨两临近重点区段!$F:$F="现存区段"),0))),"")</f>
        <v/>
      </c>
      <c r="Z407" s="232" t="str">
        <f t="array" ref="Z407">IFERROR(IF(INDEX(三跨两临近重点区段!$F:$F,MATCH(1,(MONTH(三跨两临近重点区段!$D:$D)=9)*(三跨两临近重点区段!$A:$A=D407),0))="已取消","已取消",INDEX(三跨两临近重点区段!$E:$E,MATCH(1,(MONTH(三跨两临近重点区段!$D:$D)=9)*(三跨两临近重点区段!$A:$A=D407)*(三跨两临近重点区段!$F:$F="现存区段"),0))),"")</f>
        <v/>
      </c>
      <c r="AA407" s="268" t="str">
        <f t="array" ref="AA407">IFERROR(IF(INDEX(三跨两临近重点区段!$F:$F,MATCH(1,(MONTH(三跨两临近重点区段!$D:$D)=10)*(三跨两临近重点区段!$A:$A=D407),0))="已取消","已取消",INDEX(三跨两临近重点区段!$D:$D,MATCH(1,(MONTH(三跨两临近重点区段!$D:$D)=10)*(三跨两临近重点区段!$A:$A=D407)*(三跨两临近重点区段!$F:$F="现存区段"),0))),"")</f>
        <v/>
      </c>
      <c r="AB407" s="72" t="str">
        <f t="array" ref="AB407">IFERROR(IF(INDEX(三跨两临近重点区段!$F:$F,MATCH(1,(MONTH(三跨两临近重点区段!$D:$D)=10)*(三跨两临近重点区段!$A:$A=D407),0))="已取消","已取消",INDEX(三跨两临近重点区段!$E:$E,MATCH(1,(MONTH(三跨两临近重点区段!$D:$D)=10)*(三跨两临近重点区段!$A:$A=D407)*(三跨两临近重点区段!$F:$F="现存区段"),0))),"")</f>
        <v/>
      </c>
      <c r="AC407" s="284" t="str">
        <f t="array" ref="AC407">IFERROR(IF(INDEX(三跨两临近重点区段!$F:$F,MATCH(1,(MONTH(三跨两临近重点区段!$D:$D)=11)*(三跨两临近重点区段!$A:$A=D407),0))="已取消","已取消",INDEX(三跨两临近重点区段!$D:$D,MATCH(1,(MONTH(三跨两临近重点区段!$D:$D)=11)*(三跨两临近重点区段!$A:$A=D407)*(三跨两临近重点区段!$F:$F="现存区段"),0))),"")</f>
        <v/>
      </c>
      <c r="AD407" s="72" t="str">
        <f t="array" ref="AD407">IFERROR(IF(INDEX(三跨两临近重点区段!$F:$F,MATCH(1,(MONTH(三跨两临近重点区段!$D:$D)=11)*(三跨两临近重点区段!$A:$A=D407),0))="已取消","已取消",INDEX(三跨两临近重点区段!$E:$E,MATCH(1,(MONTH(三跨两临近重点区段!$D:$D)=11)*(三跨两临近重点区段!$A:$A=D407)*(三跨两临近重点区段!$F:$F="现存区段"),0))),"")</f>
        <v/>
      </c>
      <c r="AE407" s="284" t="str">
        <f t="array" ref="AE407">IFERROR(IF(INDEX(三跨两临近重点区段!$F:$F,MATCH(1,(MONTH(三跨两临近重点区段!$D:$D)=12)*(三跨两临近重点区段!$A:$A=D407),0))="已取消","已取消",INDEX(三跨两临近重点区段!$D:$D,MATCH(1,(MONTH(三跨两临近重点区段!$D:$D)=12)*(三跨两临近重点区段!$A:$A=D407)*(三跨两临近重点区段!$F:$F="现存区段"),0))),"")</f>
        <v/>
      </c>
      <c r="AF407" s="72" t="str">
        <f t="array" ref="AF407">IFERROR(IF(INDEX(三跨两临近重点区段!$F:$F,MATCH(1,(MONTH(三跨两临近重点区段!$D:$D)=12)*(三跨两临近重点区段!$A:$A=D407),0))="已取消","已取消",INDEX(三跨两临近重点区段!$E:$E,MATCH(1,(MONTH(三跨两临近重点区段!$D:$D)=12)*(三跨两临近重点区段!$A:$A=D407)*(三跨两临近重点区段!$F:$F="现存区段"),0))),"")</f>
        <v/>
      </c>
      <c r="AH407" t="e">
        <f t="array" ref="AH407">INDEX(三跨两临近重点区段!$G:$G,MATCH(D407,三跨两临近重点区段!$A:$A,0))</f>
        <v>#N/A</v>
      </c>
      <c r="AI407" t="e">
        <f>INDEX(三跨两临近重点区段!$J:$J,MATCH(D407,三跨两临近重点区段!$A:$A,0))</f>
        <v>#N/A</v>
      </c>
    </row>
    <row r="408" ht="14.25" spans="1:35">
      <c r="A408" s="263" t="s">
        <v>150</v>
      </c>
      <c r="B408" s="264" t="s">
        <v>2764</v>
      </c>
      <c r="C408" s="263" t="s">
        <v>2428</v>
      </c>
      <c r="D408" s="263" t="s">
        <v>2767</v>
      </c>
      <c r="E408" s="265" t="s">
        <v>2449</v>
      </c>
      <c r="F408" s="264" t="s">
        <v>125</v>
      </c>
      <c r="G408" s="263" t="s">
        <v>2452</v>
      </c>
      <c r="H408" s="263" t="s">
        <v>1643</v>
      </c>
      <c r="I408" s="288"/>
      <c r="J408" s="196"/>
      <c r="K408" s="196"/>
      <c r="L408" s="196"/>
      <c r="M408" s="270"/>
      <c r="N408" s="270"/>
      <c r="O408" s="33"/>
      <c r="P408" s="107"/>
      <c r="Q408" s="279"/>
      <c r="R408" s="279"/>
      <c r="S408" s="278">
        <v>45462</v>
      </c>
      <c r="T408" s="279" t="s">
        <v>2117</v>
      </c>
      <c r="U408" s="268" t="str">
        <f t="array" ref="U408">IFERROR(IF(INDEX(三跨两临近重点区段!$F:$F,MATCH(1,(MONTH(三跨两临近重点区段!$D:$D)=7)*(三跨两临近重点区段!$A:$A=D408),0))="已取消","已取消",INDEX(三跨两临近重点区段!$D:$D,MATCH(1,(MONTH(三跨两临近重点区段!$D:$D)=7)*(三跨两临近重点区段!$A:$A=D408)*(三跨两临近重点区段!$F:$F="现存区段"),0))),"")</f>
        <v/>
      </c>
      <c r="V408" s="232" t="str">
        <f t="array" ref="V408">IFERROR(IF(INDEX(三跨两临近重点区段!$F:$F,MATCH(1,(MONTH(三跨两临近重点区段!$D:$D)=7)*(三跨两临近重点区段!$A:$A=D408),0))="已取消","已取消",INDEX(三跨两临近重点区段!$E:$E,MATCH(1,(MONTH(三跨两临近重点区段!$D:$D)=7)*(三跨两临近重点区段!$A:$A=D408)*(三跨两临近重点区段!$F:$F="现存区段"),0))),"")</f>
        <v/>
      </c>
      <c r="W408" s="268" t="str">
        <f t="array" ref="W408">IFERROR(IF(INDEX(三跨两临近重点区段!$F:$F,MATCH(1,(MONTH(三跨两临近重点区段!$D:$D)=8)*(三跨两临近重点区段!$A:$A=D408),0))="已取消","已取消",INDEX(三跨两临近重点区段!$D:$D,MATCH(1,(MONTH(三跨两临近重点区段!$D:$D)=8)*(三跨两临近重点区段!$A:$A=D408)*(三跨两临近重点区段!$F:$F="现存区段"),0))),"")</f>
        <v/>
      </c>
      <c r="X408" s="232" t="str">
        <f t="array" ref="X408">IFERROR(IF(INDEX(三跨两临近重点区段!$F:$F,MATCH(1,(MONTH(三跨两临近重点区段!$D:$D)=8)*(三跨两临近重点区段!$A:$A=D408),0))="已取消","已取消",INDEX(三跨两临近重点区段!$E:$E,MATCH(1,(MONTH(三跨两临近重点区段!$D:$D)=8)*(三跨两临近重点区段!$A:$A=D408)*(三跨两临近重点区段!$F:$F="现存区段"),0))),"")</f>
        <v/>
      </c>
      <c r="Y408" s="268" t="str">
        <f t="array" ref="Y408">IFERROR(IF(INDEX(三跨两临近重点区段!$F:$F,MATCH(1,(MONTH(三跨两临近重点区段!$D:$D)=9)*(三跨两临近重点区段!$A:$A=D408),0))="已取消","已取消",INDEX(三跨两临近重点区段!$D:$D,MATCH(1,(MONTH(三跨两临近重点区段!$D:$D)=9)*(三跨两临近重点区段!$A:$A=D408)*(三跨两临近重点区段!$F:$F="现存区段"),0))),"")</f>
        <v/>
      </c>
      <c r="Z408" s="232" t="str">
        <f t="array" ref="Z408">IFERROR(IF(INDEX(三跨两临近重点区段!$F:$F,MATCH(1,(MONTH(三跨两临近重点区段!$D:$D)=9)*(三跨两临近重点区段!$A:$A=D408),0))="已取消","已取消",INDEX(三跨两临近重点区段!$E:$E,MATCH(1,(MONTH(三跨两临近重点区段!$D:$D)=9)*(三跨两临近重点区段!$A:$A=D408)*(三跨两临近重点区段!$F:$F="现存区段"),0))),"")</f>
        <v/>
      </c>
      <c r="AA408" s="268" t="str">
        <f t="array" ref="AA408">IFERROR(IF(INDEX(三跨两临近重点区段!$F:$F,MATCH(1,(MONTH(三跨两临近重点区段!$D:$D)=10)*(三跨两临近重点区段!$A:$A=D408),0))="已取消","已取消",INDEX(三跨两临近重点区段!$D:$D,MATCH(1,(MONTH(三跨两临近重点区段!$D:$D)=10)*(三跨两临近重点区段!$A:$A=D408)*(三跨两临近重点区段!$F:$F="现存区段"),0))),"")</f>
        <v/>
      </c>
      <c r="AB408" s="72" t="str">
        <f t="array" ref="AB408">IFERROR(IF(INDEX(三跨两临近重点区段!$F:$F,MATCH(1,(MONTH(三跨两临近重点区段!$D:$D)=10)*(三跨两临近重点区段!$A:$A=D408),0))="已取消","已取消",INDEX(三跨两临近重点区段!$E:$E,MATCH(1,(MONTH(三跨两临近重点区段!$D:$D)=10)*(三跨两临近重点区段!$A:$A=D408)*(三跨两临近重点区段!$F:$F="现存区段"),0))),"")</f>
        <v/>
      </c>
      <c r="AC408" s="284" t="str">
        <f t="array" ref="AC408">IFERROR(IF(INDEX(三跨两临近重点区段!$F:$F,MATCH(1,(MONTH(三跨两临近重点区段!$D:$D)=11)*(三跨两临近重点区段!$A:$A=D408),0))="已取消","已取消",INDEX(三跨两临近重点区段!$D:$D,MATCH(1,(MONTH(三跨两临近重点区段!$D:$D)=11)*(三跨两临近重点区段!$A:$A=D408)*(三跨两临近重点区段!$F:$F="现存区段"),0))),"")</f>
        <v/>
      </c>
      <c r="AD408" s="72" t="str">
        <f t="array" ref="AD408">IFERROR(IF(INDEX(三跨两临近重点区段!$F:$F,MATCH(1,(MONTH(三跨两临近重点区段!$D:$D)=11)*(三跨两临近重点区段!$A:$A=D408),0))="已取消","已取消",INDEX(三跨两临近重点区段!$E:$E,MATCH(1,(MONTH(三跨两临近重点区段!$D:$D)=11)*(三跨两临近重点区段!$A:$A=D408)*(三跨两临近重点区段!$F:$F="现存区段"),0))),"")</f>
        <v/>
      </c>
      <c r="AE408" s="284" t="str">
        <f t="array" ref="AE408">IFERROR(IF(INDEX(三跨两临近重点区段!$F:$F,MATCH(1,(MONTH(三跨两临近重点区段!$D:$D)=12)*(三跨两临近重点区段!$A:$A=D408),0))="已取消","已取消",INDEX(三跨两临近重点区段!$D:$D,MATCH(1,(MONTH(三跨两临近重点区段!$D:$D)=12)*(三跨两临近重点区段!$A:$A=D408)*(三跨两临近重点区段!$F:$F="现存区段"),0))),"")</f>
        <v/>
      </c>
      <c r="AF408" s="72" t="str">
        <f t="array" ref="AF408">IFERROR(IF(INDEX(三跨两临近重点区段!$F:$F,MATCH(1,(MONTH(三跨两临近重点区段!$D:$D)=12)*(三跨两临近重点区段!$A:$A=D408),0))="已取消","已取消",INDEX(三跨两临近重点区段!$E:$E,MATCH(1,(MONTH(三跨两临近重点区段!$D:$D)=12)*(三跨两临近重点区段!$A:$A=D408)*(三跨两临近重点区段!$F:$F="现存区段"),0))),"")</f>
        <v/>
      </c>
      <c r="AH408" t="e">
        <f t="array" ref="AH408">INDEX(三跨两临近重点区段!$G:$G,MATCH(D408,三跨两临近重点区段!$A:$A,0))</f>
        <v>#N/A</v>
      </c>
      <c r="AI408" t="e">
        <f>INDEX(三跨两临近重点区段!$J:$J,MATCH(D408,三跨两临近重点区段!$A:$A,0))</f>
        <v>#N/A</v>
      </c>
    </row>
    <row r="409" ht="14.25" spans="1:35">
      <c r="A409" s="263" t="s">
        <v>119</v>
      </c>
      <c r="B409" s="264" t="s">
        <v>2447</v>
      </c>
      <c r="C409" s="263" t="s">
        <v>2225</v>
      </c>
      <c r="D409" s="263" t="s">
        <v>2768</v>
      </c>
      <c r="E409" s="265" t="s">
        <v>2449</v>
      </c>
      <c r="F409" s="264" t="s">
        <v>125</v>
      </c>
      <c r="G409" s="263" t="s">
        <v>2452</v>
      </c>
      <c r="H409" s="263" t="s">
        <v>1462</v>
      </c>
      <c r="I409" s="288"/>
      <c r="J409" s="196"/>
      <c r="K409" s="196"/>
      <c r="L409" s="196"/>
      <c r="M409" s="270"/>
      <c r="N409" s="270"/>
      <c r="O409" s="33"/>
      <c r="P409" s="107"/>
      <c r="Q409" s="279"/>
      <c r="R409" s="279"/>
      <c r="S409" s="278">
        <v>45462</v>
      </c>
      <c r="T409" s="279" t="s">
        <v>2117</v>
      </c>
      <c r="U409" s="268" t="str">
        <f t="array" ref="U409">IFERROR(IF(INDEX(三跨两临近重点区段!$F:$F,MATCH(1,(MONTH(三跨两临近重点区段!$D:$D)=7)*(三跨两临近重点区段!$A:$A=D409),0))="已取消","已取消",INDEX(三跨两临近重点区段!$D:$D,MATCH(1,(MONTH(三跨两临近重点区段!$D:$D)=7)*(三跨两临近重点区段!$A:$A=D409)*(三跨两临近重点区段!$F:$F="现存区段"),0))),"")</f>
        <v/>
      </c>
      <c r="V409" s="232" t="str">
        <f t="array" ref="V409">IFERROR(IF(INDEX(三跨两临近重点区段!$F:$F,MATCH(1,(MONTH(三跨两临近重点区段!$D:$D)=7)*(三跨两临近重点区段!$A:$A=D409),0))="已取消","已取消",INDEX(三跨两临近重点区段!$E:$E,MATCH(1,(MONTH(三跨两临近重点区段!$D:$D)=7)*(三跨两临近重点区段!$A:$A=D409)*(三跨两临近重点区段!$F:$F="现存区段"),0))),"")</f>
        <v/>
      </c>
      <c r="W409" s="268" t="str">
        <f t="array" ref="W409">IFERROR(IF(INDEX(三跨两临近重点区段!$F:$F,MATCH(1,(MONTH(三跨两临近重点区段!$D:$D)=8)*(三跨两临近重点区段!$A:$A=D409),0))="已取消","已取消",INDEX(三跨两临近重点区段!$D:$D,MATCH(1,(MONTH(三跨两临近重点区段!$D:$D)=8)*(三跨两临近重点区段!$A:$A=D409)*(三跨两临近重点区段!$F:$F="现存区段"),0))),"")</f>
        <v/>
      </c>
      <c r="X409" s="232" t="str">
        <f t="array" ref="X409">IFERROR(IF(INDEX(三跨两临近重点区段!$F:$F,MATCH(1,(MONTH(三跨两临近重点区段!$D:$D)=8)*(三跨两临近重点区段!$A:$A=D409),0))="已取消","已取消",INDEX(三跨两临近重点区段!$E:$E,MATCH(1,(MONTH(三跨两临近重点区段!$D:$D)=8)*(三跨两临近重点区段!$A:$A=D409)*(三跨两临近重点区段!$F:$F="现存区段"),0))),"")</f>
        <v/>
      </c>
      <c r="Y409" s="268" t="str">
        <f t="array" ref="Y409">IFERROR(IF(INDEX(三跨两临近重点区段!$F:$F,MATCH(1,(MONTH(三跨两临近重点区段!$D:$D)=9)*(三跨两临近重点区段!$A:$A=D409),0))="已取消","已取消",INDEX(三跨两临近重点区段!$D:$D,MATCH(1,(MONTH(三跨两临近重点区段!$D:$D)=9)*(三跨两临近重点区段!$A:$A=D409)*(三跨两临近重点区段!$F:$F="现存区段"),0))),"")</f>
        <v/>
      </c>
      <c r="Z409" s="232" t="str">
        <f t="array" ref="Z409">IFERROR(IF(INDEX(三跨两临近重点区段!$F:$F,MATCH(1,(MONTH(三跨两临近重点区段!$D:$D)=9)*(三跨两临近重点区段!$A:$A=D409),0))="已取消","已取消",INDEX(三跨两临近重点区段!$E:$E,MATCH(1,(MONTH(三跨两临近重点区段!$D:$D)=9)*(三跨两临近重点区段!$A:$A=D409)*(三跨两临近重点区段!$F:$F="现存区段"),0))),"")</f>
        <v/>
      </c>
      <c r="AA409" s="268" t="str">
        <f t="array" ref="AA409">IFERROR(IF(INDEX(三跨两临近重点区段!$F:$F,MATCH(1,(MONTH(三跨两临近重点区段!$D:$D)=10)*(三跨两临近重点区段!$A:$A=D409),0))="已取消","已取消",INDEX(三跨两临近重点区段!$D:$D,MATCH(1,(MONTH(三跨两临近重点区段!$D:$D)=10)*(三跨两临近重点区段!$A:$A=D409)*(三跨两临近重点区段!$F:$F="现存区段"),0))),"")</f>
        <v/>
      </c>
      <c r="AB409" s="72" t="str">
        <f t="array" ref="AB409">IFERROR(IF(INDEX(三跨两临近重点区段!$F:$F,MATCH(1,(MONTH(三跨两临近重点区段!$D:$D)=10)*(三跨两临近重点区段!$A:$A=D409),0))="已取消","已取消",INDEX(三跨两临近重点区段!$E:$E,MATCH(1,(MONTH(三跨两临近重点区段!$D:$D)=10)*(三跨两临近重点区段!$A:$A=D409)*(三跨两临近重点区段!$F:$F="现存区段"),0))),"")</f>
        <v/>
      </c>
      <c r="AC409" s="284" t="str">
        <f t="array" ref="AC409">IFERROR(IF(INDEX(三跨两临近重点区段!$F:$F,MATCH(1,(MONTH(三跨两临近重点区段!$D:$D)=11)*(三跨两临近重点区段!$A:$A=D409),0))="已取消","已取消",INDEX(三跨两临近重点区段!$D:$D,MATCH(1,(MONTH(三跨两临近重点区段!$D:$D)=11)*(三跨两临近重点区段!$A:$A=D409)*(三跨两临近重点区段!$F:$F="现存区段"),0))),"")</f>
        <v/>
      </c>
      <c r="AD409" s="72" t="str">
        <f t="array" ref="AD409">IFERROR(IF(INDEX(三跨两临近重点区段!$F:$F,MATCH(1,(MONTH(三跨两临近重点区段!$D:$D)=11)*(三跨两临近重点区段!$A:$A=D409),0))="已取消","已取消",INDEX(三跨两临近重点区段!$E:$E,MATCH(1,(MONTH(三跨两临近重点区段!$D:$D)=11)*(三跨两临近重点区段!$A:$A=D409)*(三跨两临近重点区段!$F:$F="现存区段"),0))),"")</f>
        <v/>
      </c>
      <c r="AE409" s="284" t="str">
        <f t="array" ref="AE409">IFERROR(IF(INDEX(三跨两临近重点区段!$F:$F,MATCH(1,(MONTH(三跨两临近重点区段!$D:$D)=12)*(三跨两临近重点区段!$A:$A=D409),0))="已取消","已取消",INDEX(三跨两临近重点区段!$D:$D,MATCH(1,(MONTH(三跨两临近重点区段!$D:$D)=12)*(三跨两临近重点区段!$A:$A=D409)*(三跨两临近重点区段!$F:$F="现存区段"),0))),"")</f>
        <v/>
      </c>
      <c r="AF409" s="72" t="str">
        <f t="array" ref="AF409">IFERROR(IF(INDEX(三跨两临近重点区段!$F:$F,MATCH(1,(MONTH(三跨两临近重点区段!$D:$D)=12)*(三跨两临近重点区段!$A:$A=D409),0))="已取消","已取消",INDEX(三跨两临近重点区段!$E:$E,MATCH(1,(MONTH(三跨两临近重点区段!$D:$D)=12)*(三跨两临近重点区段!$A:$A=D409)*(三跨两临近重点区段!$F:$F="现存区段"),0))),"")</f>
        <v/>
      </c>
      <c r="AH409" t="e">
        <f t="array" ref="AH409">INDEX(三跨两临近重点区段!$G:$G,MATCH(D409,三跨两临近重点区段!$A:$A,0))</f>
        <v>#N/A</v>
      </c>
      <c r="AI409" t="e">
        <f>INDEX(三跨两临近重点区段!$J:$J,MATCH(D409,三跨两临近重点区段!$A:$A,0))</f>
        <v>#N/A</v>
      </c>
    </row>
    <row r="410" ht="14.25" spans="1:35">
      <c r="A410" s="263" t="s">
        <v>119</v>
      </c>
      <c r="B410" s="264" t="s">
        <v>2450</v>
      </c>
      <c r="C410" s="263" t="s">
        <v>2227</v>
      </c>
      <c r="D410" s="263" t="s">
        <v>2769</v>
      </c>
      <c r="E410" s="265" t="s">
        <v>2449</v>
      </c>
      <c r="F410" s="264" t="s">
        <v>125</v>
      </c>
      <c r="G410" s="263" t="s">
        <v>2452</v>
      </c>
      <c r="H410" s="263" t="s">
        <v>1462</v>
      </c>
      <c r="I410" s="288"/>
      <c r="J410" s="196"/>
      <c r="K410" s="196"/>
      <c r="L410" s="196"/>
      <c r="M410" s="270"/>
      <c r="N410" s="270"/>
      <c r="O410" s="33"/>
      <c r="P410" s="107"/>
      <c r="Q410" s="279"/>
      <c r="R410" s="279"/>
      <c r="S410" s="278">
        <v>45462</v>
      </c>
      <c r="T410" s="279" t="s">
        <v>2117</v>
      </c>
      <c r="U410" s="268" t="str">
        <f t="array" ref="U410">IFERROR(IF(INDEX(三跨两临近重点区段!$F:$F,MATCH(1,(MONTH(三跨两临近重点区段!$D:$D)=7)*(三跨两临近重点区段!$A:$A=D410),0))="已取消","已取消",INDEX(三跨两临近重点区段!$D:$D,MATCH(1,(MONTH(三跨两临近重点区段!$D:$D)=7)*(三跨两临近重点区段!$A:$A=D410)*(三跨两临近重点区段!$F:$F="现存区段"),0))),"")</f>
        <v/>
      </c>
      <c r="V410" s="232" t="str">
        <f t="array" ref="V410">IFERROR(IF(INDEX(三跨两临近重点区段!$F:$F,MATCH(1,(MONTH(三跨两临近重点区段!$D:$D)=7)*(三跨两临近重点区段!$A:$A=D410),0))="已取消","已取消",INDEX(三跨两临近重点区段!$E:$E,MATCH(1,(MONTH(三跨两临近重点区段!$D:$D)=7)*(三跨两临近重点区段!$A:$A=D410)*(三跨两临近重点区段!$F:$F="现存区段"),0))),"")</f>
        <v/>
      </c>
      <c r="W410" s="268" t="str">
        <f t="array" ref="W410">IFERROR(IF(INDEX(三跨两临近重点区段!$F:$F,MATCH(1,(MONTH(三跨两临近重点区段!$D:$D)=8)*(三跨两临近重点区段!$A:$A=D410),0))="已取消","已取消",INDEX(三跨两临近重点区段!$D:$D,MATCH(1,(MONTH(三跨两临近重点区段!$D:$D)=8)*(三跨两临近重点区段!$A:$A=D410)*(三跨两临近重点区段!$F:$F="现存区段"),0))),"")</f>
        <v/>
      </c>
      <c r="X410" s="232" t="str">
        <f t="array" ref="X410">IFERROR(IF(INDEX(三跨两临近重点区段!$F:$F,MATCH(1,(MONTH(三跨两临近重点区段!$D:$D)=8)*(三跨两临近重点区段!$A:$A=D410),0))="已取消","已取消",INDEX(三跨两临近重点区段!$E:$E,MATCH(1,(MONTH(三跨两临近重点区段!$D:$D)=8)*(三跨两临近重点区段!$A:$A=D410)*(三跨两临近重点区段!$F:$F="现存区段"),0))),"")</f>
        <v/>
      </c>
      <c r="Y410" s="268" t="str">
        <f t="array" ref="Y410">IFERROR(IF(INDEX(三跨两临近重点区段!$F:$F,MATCH(1,(MONTH(三跨两临近重点区段!$D:$D)=9)*(三跨两临近重点区段!$A:$A=D410),0))="已取消","已取消",INDEX(三跨两临近重点区段!$D:$D,MATCH(1,(MONTH(三跨两临近重点区段!$D:$D)=9)*(三跨两临近重点区段!$A:$A=D410)*(三跨两临近重点区段!$F:$F="现存区段"),0))),"")</f>
        <v/>
      </c>
      <c r="Z410" s="232" t="str">
        <f t="array" ref="Z410">IFERROR(IF(INDEX(三跨两临近重点区段!$F:$F,MATCH(1,(MONTH(三跨两临近重点区段!$D:$D)=9)*(三跨两临近重点区段!$A:$A=D410),0))="已取消","已取消",INDEX(三跨两临近重点区段!$E:$E,MATCH(1,(MONTH(三跨两临近重点区段!$D:$D)=9)*(三跨两临近重点区段!$A:$A=D410)*(三跨两临近重点区段!$F:$F="现存区段"),0))),"")</f>
        <v/>
      </c>
      <c r="AA410" s="268" t="str">
        <f t="array" ref="AA410">IFERROR(IF(INDEX(三跨两临近重点区段!$F:$F,MATCH(1,(MONTH(三跨两临近重点区段!$D:$D)=10)*(三跨两临近重点区段!$A:$A=D410),0))="已取消","已取消",INDEX(三跨两临近重点区段!$D:$D,MATCH(1,(MONTH(三跨两临近重点区段!$D:$D)=10)*(三跨两临近重点区段!$A:$A=D410)*(三跨两临近重点区段!$F:$F="现存区段"),0))),"")</f>
        <v/>
      </c>
      <c r="AB410" s="72" t="str">
        <f t="array" ref="AB410">IFERROR(IF(INDEX(三跨两临近重点区段!$F:$F,MATCH(1,(MONTH(三跨两临近重点区段!$D:$D)=10)*(三跨两临近重点区段!$A:$A=D410),0))="已取消","已取消",INDEX(三跨两临近重点区段!$E:$E,MATCH(1,(MONTH(三跨两临近重点区段!$D:$D)=10)*(三跨两临近重点区段!$A:$A=D410)*(三跨两临近重点区段!$F:$F="现存区段"),0))),"")</f>
        <v/>
      </c>
      <c r="AC410" s="284" t="str">
        <f t="array" ref="AC410">IFERROR(IF(INDEX(三跨两临近重点区段!$F:$F,MATCH(1,(MONTH(三跨两临近重点区段!$D:$D)=11)*(三跨两临近重点区段!$A:$A=D410),0))="已取消","已取消",INDEX(三跨两临近重点区段!$D:$D,MATCH(1,(MONTH(三跨两临近重点区段!$D:$D)=11)*(三跨两临近重点区段!$A:$A=D410)*(三跨两临近重点区段!$F:$F="现存区段"),0))),"")</f>
        <v/>
      </c>
      <c r="AD410" s="72" t="str">
        <f t="array" ref="AD410">IFERROR(IF(INDEX(三跨两临近重点区段!$F:$F,MATCH(1,(MONTH(三跨两临近重点区段!$D:$D)=11)*(三跨两临近重点区段!$A:$A=D410),0))="已取消","已取消",INDEX(三跨两临近重点区段!$E:$E,MATCH(1,(MONTH(三跨两临近重点区段!$D:$D)=11)*(三跨两临近重点区段!$A:$A=D410)*(三跨两临近重点区段!$F:$F="现存区段"),0))),"")</f>
        <v/>
      </c>
      <c r="AE410" s="284" t="str">
        <f t="array" ref="AE410">IFERROR(IF(INDEX(三跨两临近重点区段!$F:$F,MATCH(1,(MONTH(三跨两临近重点区段!$D:$D)=12)*(三跨两临近重点区段!$A:$A=D410),0))="已取消","已取消",INDEX(三跨两临近重点区段!$D:$D,MATCH(1,(MONTH(三跨两临近重点区段!$D:$D)=12)*(三跨两临近重点区段!$A:$A=D410)*(三跨两临近重点区段!$F:$F="现存区段"),0))),"")</f>
        <v/>
      </c>
      <c r="AF410" s="72" t="str">
        <f t="array" ref="AF410">IFERROR(IF(INDEX(三跨两临近重点区段!$F:$F,MATCH(1,(MONTH(三跨两临近重点区段!$D:$D)=12)*(三跨两临近重点区段!$A:$A=D410),0))="已取消","已取消",INDEX(三跨两临近重点区段!$E:$E,MATCH(1,(MONTH(三跨两临近重点区段!$D:$D)=12)*(三跨两临近重点区段!$A:$A=D410)*(三跨两临近重点区段!$F:$F="现存区段"),0))),"")</f>
        <v/>
      </c>
      <c r="AH410" t="e">
        <f t="array" ref="AH410">INDEX(三跨两临近重点区段!$G:$G,MATCH(D410,三跨两临近重点区段!$A:$A,0))</f>
        <v>#N/A</v>
      </c>
      <c r="AI410" t="e">
        <f>INDEX(三跨两临近重点区段!$J:$J,MATCH(D410,三跨两临近重点区段!$A:$A,0))</f>
        <v>#N/A</v>
      </c>
    </row>
    <row r="411" ht="14.25" spans="1:35">
      <c r="A411" s="263" t="s">
        <v>119</v>
      </c>
      <c r="B411" s="264" t="s">
        <v>2450</v>
      </c>
      <c r="C411" s="263" t="s">
        <v>2770</v>
      </c>
      <c r="D411" s="263" t="s">
        <v>2771</v>
      </c>
      <c r="E411" s="265" t="s">
        <v>2449</v>
      </c>
      <c r="F411" s="264" t="s">
        <v>125</v>
      </c>
      <c r="G411" s="263" t="s">
        <v>2452</v>
      </c>
      <c r="H411" s="263" t="s">
        <v>1462</v>
      </c>
      <c r="I411" s="288"/>
      <c r="J411" s="196"/>
      <c r="K411" s="196"/>
      <c r="L411" s="196"/>
      <c r="M411" s="270"/>
      <c r="N411" s="270"/>
      <c r="O411" s="33"/>
      <c r="P411" s="107"/>
      <c r="Q411" s="279"/>
      <c r="R411" s="279"/>
      <c r="S411" s="278">
        <v>45462</v>
      </c>
      <c r="T411" s="279" t="s">
        <v>2117</v>
      </c>
      <c r="U411" s="268" t="str">
        <f t="array" ref="U411">IFERROR(IF(INDEX(三跨两临近重点区段!$F:$F,MATCH(1,(MONTH(三跨两临近重点区段!$D:$D)=7)*(三跨两临近重点区段!$A:$A=D411),0))="已取消","已取消",INDEX(三跨两临近重点区段!$D:$D,MATCH(1,(MONTH(三跨两临近重点区段!$D:$D)=7)*(三跨两临近重点区段!$A:$A=D411)*(三跨两临近重点区段!$F:$F="现存区段"),0))),"")</f>
        <v/>
      </c>
      <c r="V411" s="232" t="str">
        <f t="array" ref="V411">IFERROR(IF(INDEX(三跨两临近重点区段!$F:$F,MATCH(1,(MONTH(三跨两临近重点区段!$D:$D)=7)*(三跨两临近重点区段!$A:$A=D411),0))="已取消","已取消",INDEX(三跨两临近重点区段!$E:$E,MATCH(1,(MONTH(三跨两临近重点区段!$D:$D)=7)*(三跨两临近重点区段!$A:$A=D411)*(三跨两临近重点区段!$F:$F="现存区段"),0))),"")</f>
        <v/>
      </c>
      <c r="W411" s="268" t="str">
        <f t="array" ref="W411">IFERROR(IF(INDEX(三跨两临近重点区段!$F:$F,MATCH(1,(MONTH(三跨两临近重点区段!$D:$D)=8)*(三跨两临近重点区段!$A:$A=D411),0))="已取消","已取消",INDEX(三跨两临近重点区段!$D:$D,MATCH(1,(MONTH(三跨两临近重点区段!$D:$D)=8)*(三跨两临近重点区段!$A:$A=D411)*(三跨两临近重点区段!$F:$F="现存区段"),0))),"")</f>
        <v/>
      </c>
      <c r="X411" s="232" t="str">
        <f t="array" ref="X411">IFERROR(IF(INDEX(三跨两临近重点区段!$F:$F,MATCH(1,(MONTH(三跨两临近重点区段!$D:$D)=8)*(三跨两临近重点区段!$A:$A=D411),0))="已取消","已取消",INDEX(三跨两临近重点区段!$E:$E,MATCH(1,(MONTH(三跨两临近重点区段!$D:$D)=8)*(三跨两临近重点区段!$A:$A=D411)*(三跨两临近重点区段!$F:$F="现存区段"),0))),"")</f>
        <v/>
      </c>
      <c r="Y411" s="268" t="str">
        <f t="array" ref="Y411">IFERROR(IF(INDEX(三跨两临近重点区段!$F:$F,MATCH(1,(MONTH(三跨两临近重点区段!$D:$D)=9)*(三跨两临近重点区段!$A:$A=D411),0))="已取消","已取消",INDEX(三跨两临近重点区段!$D:$D,MATCH(1,(MONTH(三跨两临近重点区段!$D:$D)=9)*(三跨两临近重点区段!$A:$A=D411)*(三跨两临近重点区段!$F:$F="现存区段"),0))),"")</f>
        <v/>
      </c>
      <c r="Z411" s="232" t="str">
        <f t="array" ref="Z411">IFERROR(IF(INDEX(三跨两临近重点区段!$F:$F,MATCH(1,(MONTH(三跨两临近重点区段!$D:$D)=9)*(三跨两临近重点区段!$A:$A=D411),0))="已取消","已取消",INDEX(三跨两临近重点区段!$E:$E,MATCH(1,(MONTH(三跨两临近重点区段!$D:$D)=9)*(三跨两临近重点区段!$A:$A=D411)*(三跨两临近重点区段!$F:$F="现存区段"),0))),"")</f>
        <v/>
      </c>
      <c r="AA411" s="268" t="str">
        <f t="array" ref="AA411">IFERROR(IF(INDEX(三跨两临近重点区段!$F:$F,MATCH(1,(MONTH(三跨两临近重点区段!$D:$D)=10)*(三跨两临近重点区段!$A:$A=D411),0))="已取消","已取消",INDEX(三跨两临近重点区段!$D:$D,MATCH(1,(MONTH(三跨两临近重点区段!$D:$D)=10)*(三跨两临近重点区段!$A:$A=D411)*(三跨两临近重点区段!$F:$F="现存区段"),0))),"")</f>
        <v/>
      </c>
      <c r="AB411" s="72" t="str">
        <f t="array" ref="AB411">IFERROR(IF(INDEX(三跨两临近重点区段!$F:$F,MATCH(1,(MONTH(三跨两临近重点区段!$D:$D)=10)*(三跨两临近重点区段!$A:$A=D411),0))="已取消","已取消",INDEX(三跨两临近重点区段!$E:$E,MATCH(1,(MONTH(三跨两临近重点区段!$D:$D)=10)*(三跨两临近重点区段!$A:$A=D411)*(三跨两临近重点区段!$F:$F="现存区段"),0))),"")</f>
        <v/>
      </c>
      <c r="AC411" s="284" t="str">
        <f t="array" ref="AC411">IFERROR(IF(INDEX(三跨两临近重点区段!$F:$F,MATCH(1,(MONTH(三跨两临近重点区段!$D:$D)=11)*(三跨两临近重点区段!$A:$A=D411),0))="已取消","已取消",INDEX(三跨两临近重点区段!$D:$D,MATCH(1,(MONTH(三跨两临近重点区段!$D:$D)=11)*(三跨两临近重点区段!$A:$A=D411)*(三跨两临近重点区段!$F:$F="现存区段"),0))),"")</f>
        <v/>
      </c>
      <c r="AD411" s="72" t="str">
        <f t="array" ref="AD411">IFERROR(IF(INDEX(三跨两临近重点区段!$F:$F,MATCH(1,(MONTH(三跨两临近重点区段!$D:$D)=11)*(三跨两临近重点区段!$A:$A=D411),0))="已取消","已取消",INDEX(三跨两临近重点区段!$E:$E,MATCH(1,(MONTH(三跨两临近重点区段!$D:$D)=11)*(三跨两临近重点区段!$A:$A=D411)*(三跨两临近重点区段!$F:$F="现存区段"),0))),"")</f>
        <v/>
      </c>
      <c r="AE411" s="284" t="str">
        <f t="array" ref="AE411">IFERROR(IF(INDEX(三跨两临近重点区段!$F:$F,MATCH(1,(MONTH(三跨两临近重点区段!$D:$D)=12)*(三跨两临近重点区段!$A:$A=D411),0))="已取消","已取消",INDEX(三跨两临近重点区段!$D:$D,MATCH(1,(MONTH(三跨两临近重点区段!$D:$D)=12)*(三跨两临近重点区段!$A:$A=D411)*(三跨两临近重点区段!$F:$F="现存区段"),0))),"")</f>
        <v/>
      </c>
      <c r="AF411" s="72" t="str">
        <f t="array" ref="AF411">IFERROR(IF(INDEX(三跨两临近重点区段!$F:$F,MATCH(1,(MONTH(三跨两临近重点区段!$D:$D)=12)*(三跨两临近重点区段!$A:$A=D411),0))="已取消","已取消",INDEX(三跨两临近重点区段!$E:$E,MATCH(1,(MONTH(三跨两临近重点区段!$D:$D)=12)*(三跨两临近重点区段!$A:$A=D411)*(三跨两临近重点区段!$F:$F="现存区段"),0))),"")</f>
        <v/>
      </c>
      <c r="AH411" t="e">
        <f t="array" ref="AH411">INDEX(三跨两临近重点区段!$G:$G,MATCH(D411,三跨两临近重点区段!$A:$A,0))</f>
        <v>#N/A</v>
      </c>
      <c r="AI411" t="e">
        <f>INDEX(三跨两临近重点区段!$J:$J,MATCH(D411,三跨两临近重点区段!$A:$A,0))</f>
        <v>#N/A</v>
      </c>
    </row>
    <row r="412" ht="14.25" spans="1:35">
      <c r="A412" s="263" t="s">
        <v>150</v>
      </c>
      <c r="B412" s="264" t="s">
        <v>2772</v>
      </c>
      <c r="C412" s="263" t="s">
        <v>2773</v>
      </c>
      <c r="D412" s="263" t="s">
        <v>2774</v>
      </c>
      <c r="E412" s="265" t="s">
        <v>2449</v>
      </c>
      <c r="F412" s="264" t="s">
        <v>125</v>
      </c>
      <c r="G412" s="263" t="s">
        <v>2452</v>
      </c>
      <c r="H412" s="263" t="s">
        <v>1643</v>
      </c>
      <c r="I412" s="288"/>
      <c r="J412" s="196"/>
      <c r="K412" s="196"/>
      <c r="L412" s="196"/>
      <c r="M412" s="270"/>
      <c r="N412" s="270"/>
      <c r="O412" s="33"/>
      <c r="P412" s="107"/>
      <c r="Q412" s="279"/>
      <c r="R412" s="279"/>
      <c r="S412" s="278">
        <v>45462</v>
      </c>
      <c r="T412" s="279" t="s">
        <v>2117</v>
      </c>
      <c r="U412" s="268" t="str">
        <f t="array" ref="U412">IFERROR(IF(INDEX(三跨两临近重点区段!$F:$F,MATCH(1,(MONTH(三跨两临近重点区段!$D:$D)=7)*(三跨两临近重点区段!$A:$A=D412),0))="已取消","已取消",INDEX(三跨两临近重点区段!$D:$D,MATCH(1,(MONTH(三跨两临近重点区段!$D:$D)=7)*(三跨两临近重点区段!$A:$A=D412)*(三跨两临近重点区段!$F:$F="现存区段"),0))),"")</f>
        <v/>
      </c>
      <c r="V412" s="232" t="str">
        <f t="array" ref="V412">IFERROR(IF(INDEX(三跨两临近重点区段!$F:$F,MATCH(1,(MONTH(三跨两临近重点区段!$D:$D)=7)*(三跨两临近重点区段!$A:$A=D412),0))="已取消","已取消",INDEX(三跨两临近重点区段!$E:$E,MATCH(1,(MONTH(三跨两临近重点区段!$D:$D)=7)*(三跨两临近重点区段!$A:$A=D412)*(三跨两临近重点区段!$F:$F="现存区段"),0))),"")</f>
        <v/>
      </c>
      <c r="W412" s="268" t="str">
        <f t="array" ref="W412">IFERROR(IF(INDEX(三跨两临近重点区段!$F:$F,MATCH(1,(MONTH(三跨两临近重点区段!$D:$D)=8)*(三跨两临近重点区段!$A:$A=D412),0))="已取消","已取消",INDEX(三跨两临近重点区段!$D:$D,MATCH(1,(MONTH(三跨两临近重点区段!$D:$D)=8)*(三跨两临近重点区段!$A:$A=D412)*(三跨两临近重点区段!$F:$F="现存区段"),0))),"")</f>
        <v/>
      </c>
      <c r="X412" s="232" t="str">
        <f t="array" ref="X412">IFERROR(IF(INDEX(三跨两临近重点区段!$F:$F,MATCH(1,(MONTH(三跨两临近重点区段!$D:$D)=8)*(三跨两临近重点区段!$A:$A=D412),0))="已取消","已取消",INDEX(三跨两临近重点区段!$E:$E,MATCH(1,(MONTH(三跨两临近重点区段!$D:$D)=8)*(三跨两临近重点区段!$A:$A=D412)*(三跨两临近重点区段!$F:$F="现存区段"),0))),"")</f>
        <v/>
      </c>
      <c r="Y412" s="268" t="str">
        <f t="array" ref="Y412">IFERROR(IF(INDEX(三跨两临近重点区段!$F:$F,MATCH(1,(MONTH(三跨两临近重点区段!$D:$D)=9)*(三跨两临近重点区段!$A:$A=D412),0))="已取消","已取消",INDEX(三跨两临近重点区段!$D:$D,MATCH(1,(MONTH(三跨两临近重点区段!$D:$D)=9)*(三跨两临近重点区段!$A:$A=D412)*(三跨两临近重点区段!$F:$F="现存区段"),0))),"")</f>
        <v/>
      </c>
      <c r="Z412" s="232" t="str">
        <f t="array" ref="Z412">IFERROR(IF(INDEX(三跨两临近重点区段!$F:$F,MATCH(1,(MONTH(三跨两临近重点区段!$D:$D)=9)*(三跨两临近重点区段!$A:$A=D412),0))="已取消","已取消",INDEX(三跨两临近重点区段!$E:$E,MATCH(1,(MONTH(三跨两临近重点区段!$D:$D)=9)*(三跨两临近重点区段!$A:$A=D412)*(三跨两临近重点区段!$F:$F="现存区段"),0))),"")</f>
        <v/>
      </c>
      <c r="AA412" s="268" t="str">
        <f t="array" ref="AA412">IFERROR(IF(INDEX(三跨两临近重点区段!$F:$F,MATCH(1,(MONTH(三跨两临近重点区段!$D:$D)=10)*(三跨两临近重点区段!$A:$A=D412),0))="已取消","已取消",INDEX(三跨两临近重点区段!$D:$D,MATCH(1,(MONTH(三跨两临近重点区段!$D:$D)=10)*(三跨两临近重点区段!$A:$A=D412)*(三跨两临近重点区段!$F:$F="现存区段"),0))),"")</f>
        <v/>
      </c>
      <c r="AB412" s="72" t="str">
        <f t="array" ref="AB412">IFERROR(IF(INDEX(三跨两临近重点区段!$F:$F,MATCH(1,(MONTH(三跨两临近重点区段!$D:$D)=10)*(三跨两临近重点区段!$A:$A=D412),0))="已取消","已取消",INDEX(三跨两临近重点区段!$E:$E,MATCH(1,(MONTH(三跨两临近重点区段!$D:$D)=10)*(三跨两临近重点区段!$A:$A=D412)*(三跨两临近重点区段!$F:$F="现存区段"),0))),"")</f>
        <v/>
      </c>
      <c r="AC412" s="284" t="str">
        <f t="array" ref="AC412">IFERROR(IF(INDEX(三跨两临近重点区段!$F:$F,MATCH(1,(MONTH(三跨两临近重点区段!$D:$D)=11)*(三跨两临近重点区段!$A:$A=D412),0))="已取消","已取消",INDEX(三跨两临近重点区段!$D:$D,MATCH(1,(MONTH(三跨两临近重点区段!$D:$D)=11)*(三跨两临近重点区段!$A:$A=D412)*(三跨两临近重点区段!$F:$F="现存区段"),0))),"")</f>
        <v/>
      </c>
      <c r="AD412" s="72" t="str">
        <f t="array" ref="AD412">IFERROR(IF(INDEX(三跨两临近重点区段!$F:$F,MATCH(1,(MONTH(三跨两临近重点区段!$D:$D)=11)*(三跨两临近重点区段!$A:$A=D412),0))="已取消","已取消",INDEX(三跨两临近重点区段!$E:$E,MATCH(1,(MONTH(三跨两临近重点区段!$D:$D)=11)*(三跨两临近重点区段!$A:$A=D412)*(三跨两临近重点区段!$F:$F="现存区段"),0))),"")</f>
        <v/>
      </c>
      <c r="AE412" s="284" t="str">
        <f t="array" ref="AE412">IFERROR(IF(INDEX(三跨两临近重点区段!$F:$F,MATCH(1,(MONTH(三跨两临近重点区段!$D:$D)=12)*(三跨两临近重点区段!$A:$A=D412),0))="已取消","已取消",INDEX(三跨两临近重点区段!$D:$D,MATCH(1,(MONTH(三跨两临近重点区段!$D:$D)=12)*(三跨两临近重点区段!$A:$A=D412)*(三跨两临近重点区段!$F:$F="现存区段"),0))),"")</f>
        <v/>
      </c>
      <c r="AF412" s="72" t="str">
        <f t="array" ref="AF412">IFERROR(IF(INDEX(三跨两临近重点区段!$F:$F,MATCH(1,(MONTH(三跨两临近重点区段!$D:$D)=12)*(三跨两临近重点区段!$A:$A=D412),0))="已取消","已取消",INDEX(三跨两临近重点区段!$E:$E,MATCH(1,(MONTH(三跨两临近重点区段!$D:$D)=12)*(三跨两临近重点区段!$A:$A=D412)*(三跨两临近重点区段!$F:$F="现存区段"),0))),"")</f>
        <v/>
      </c>
      <c r="AH412" t="e">
        <f t="array" ref="AH412">INDEX(三跨两临近重点区段!$G:$G,MATCH(D412,三跨两临近重点区段!$A:$A,0))</f>
        <v>#N/A</v>
      </c>
      <c r="AI412" t="e">
        <f>INDEX(三跨两临近重点区段!$J:$J,MATCH(D412,三跨两临近重点区段!$A:$A,0))</f>
        <v>#N/A</v>
      </c>
    </row>
    <row r="413" ht="14.25" spans="1:35">
      <c r="A413" s="263" t="s">
        <v>150</v>
      </c>
      <c r="B413" s="264" t="s">
        <v>2775</v>
      </c>
      <c r="C413" s="263" t="s">
        <v>2773</v>
      </c>
      <c r="D413" s="263" t="s">
        <v>2776</v>
      </c>
      <c r="E413" s="265" t="s">
        <v>2449</v>
      </c>
      <c r="F413" s="264" t="s">
        <v>125</v>
      </c>
      <c r="G413" s="263" t="s">
        <v>2452</v>
      </c>
      <c r="H413" s="263" t="s">
        <v>1643</v>
      </c>
      <c r="I413" s="288"/>
      <c r="J413" s="196"/>
      <c r="K413" s="196"/>
      <c r="L413" s="196"/>
      <c r="M413" s="270"/>
      <c r="N413" s="270"/>
      <c r="O413" s="33"/>
      <c r="P413" s="107"/>
      <c r="Q413" s="279"/>
      <c r="R413" s="279"/>
      <c r="S413" s="278">
        <v>45462</v>
      </c>
      <c r="T413" s="279" t="s">
        <v>2117</v>
      </c>
      <c r="U413" s="268" t="str">
        <f t="array" ref="U413">IFERROR(IF(INDEX(三跨两临近重点区段!$F:$F,MATCH(1,(MONTH(三跨两临近重点区段!$D:$D)=7)*(三跨两临近重点区段!$A:$A=D413),0))="已取消","已取消",INDEX(三跨两临近重点区段!$D:$D,MATCH(1,(MONTH(三跨两临近重点区段!$D:$D)=7)*(三跨两临近重点区段!$A:$A=D413)*(三跨两临近重点区段!$F:$F="现存区段"),0))),"")</f>
        <v/>
      </c>
      <c r="V413" s="232" t="str">
        <f t="array" ref="V413">IFERROR(IF(INDEX(三跨两临近重点区段!$F:$F,MATCH(1,(MONTH(三跨两临近重点区段!$D:$D)=7)*(三跨两临近重点区段!$A:$A=D413),0))="已取消","已取消",INDEX(三跨两临近重点区段!$E:$E,MATCH(1,(MONTH(三跨两临近重点区段!$D:$D)=7)*(三跨两临近重点区段!$A:$A=D413)*(三跨两临近重点区段!$F:$F="现存区段"),0))),"")</f>
        <v/>
      </c>
      <c r="W413" s="268" t="str">
        <f t="array" ref="W413">IFERROR(IF(INDEX(三跨两临近重点区段!$F:$F,MATCH(1,(MONTH(三跨两临近重点区段!$D:$D)=8)*(三跨两临近重点区段!$A:$A=D413),0))="已取消","已取消",INDEX(三跨两临近重点区段!$D:$D,MATCH(1,(MONTH(三跨两临近重点区段!$D:$D)=8)*(三跨两临近重点区段!$A:$A=D413)*(三跨两临近重点区段!$F:$F="现存区段"),0))),"")</f>
        <v/>
      </c>
      <c r="X413" s="232" t="str">
        <f t="array" ref="X413">IFERROR(IF(INDEX(三跨两临近重点区段!$F:$F,MATCH(1,(MONTH(三跨两临近重点区段!$D:$D)=8)*(三跨两临近重点区段!$A:$A=D413),0))="已取消","已取消",INDEX(三跨两临近重点区段!$E:$E,MATCH(1,(MONTH(三跨两临近重点区段!$D:$D)=8)*(三跨两临近重点区段!$A:$A=D413)*(三跨两临近重点区段!$F:$F="现存区段"),0))),"")</f>
        <v/>
      </c>
      <c r="Y413" s="268" t="str">
        <f t="array" ref="Y413">IFERROR(IF(INDEX(三跨两临近重点区段!$F:$F,MATCH(1,(MONTH(三跨两临近重点区段!$D:$D)=9)*(三跨两临近重点区段!$A:$A=D413),0))="已取消","已取消",INDEX(三跨两临近重点区段!$D:$D,MATCH(1,(MONTH(三跨两临近重点区段!$D:$D)=9)*(三跨两临近重点区段!$A:$A=D413)*(三跨两临近重点区段!$F:$F="现存区段"),0))),"")</f>
        <v/>
      </c>
      <c r="Z413" s="232" t="str">
        <f t="array" ref="Z413">IFERROR(IF(INDEX(三跨两临近重点区段!$F:$F,MATCH(1,(MONTH(三跨两临近重点区段!$D:$D)=9)*(三跨两临近重点区段!$A:$A=D413),0))="已取消","已取消",INDEX(三跨两临近重点区段!$E:$E,MATCH(1,(MONTH(三跨两临近重点区段!$D:$D)=9)*(三跨两临近重点区段!$A:$A=D413)*(三跨两临近重点区段!$F:$F="现存区段"),0))),"")</f>
        <v/>
      </c>
      <c r="AA413" s="268" t="str">
        <f t="array" ref="AA413">IFERROR(IF(INDEX(三跨两临近重点区段!$F:$F,MATCH(1,(MONTH(三跨两临近重点区段!$D:$D)=10)*(三跨两临近重点区段!$A:$A=D413),0))="已取消","已取消",INDEX(三跨两临近重点区段!$D:$D,MATCH(1,(MONTH(三跨两临近重点区段!$D:$D)=10)*(三跨两临近重点区段!$A:$A=D413)*(三跨两临近重点区段!$F:$F="现存区段"),0))),"")</f>
        <v/>
      </c>
      <c r="AB413" s="72" t="str">
        <f t="array" ref="AB413">IFERROR(IF(INDEX(三跨两临近重点区段!$F:$F,MATCH(1,(MONTH(三跨两临近重点区段!$D:$D)=10)*(三跨两临近重点区段!$A:$A=D413),0))="已取消","已取消",INDEX(三跨两临近重点区段!$E:$E,MATCH(1,(MONTH(三跨两临近重点区段!$D:$D)=10)*(三跨两临近重点区段!$A:$A=D413)*(三跨两临近重点区段!$F:$F="现存区段"),0))),"")</f>
        <v/>
      </c>
      <c r="AC413" s="284" t="str">
        <f t="array" ref="AC413">IFERROR(IF(INDEX(三跨两临近重点区段!$F:$F,MATCH(1,(MONTH(三跨两临近重点区段!$D:$D)=11)*(三跨两临近重点区段!$A:$A=D413),0))="已取消","已取消",INDEX(三跨两临近重点区段!$D:$D,MATCH(1,(MONTH(三跨两临近重点区段!$D:$D)=11)*(三跨两临近重点区段!$A:$A=D413)*(三跨两临近重点区段!$F:$F="现存区段"),0))),"")</f>
        <v/>
      </c>
      <c r="AD413" s="72" t="str">
        <f t="array" ref="AD413">IFERROR(IF(INDEX(三跨两临近重点区段!$F:$F,MATCH(1,(MONTH(三跨两临近重点区段!$D:$D)=11)*(三跨两临近重点区段!$A:$A=D413),0))="已取消","已取消",INDEX(三跨两临近重点区段!$E:$E,MATCH(1,(MONTH(三跨两临近重点区段!$D:$D)=11)*(三跨两临近重点区段!$A:$A=D413)*(三跨两临近重点区段!$F:$F="现存区段"),0))),"")</f>
        <v/>
      </c>
      <c r="AE413" s="284" t="str">
        <f t="array" ref="AE413">IFERROR(IF(INDEX(三跨两临近重点区段!$F:$F,MATCH(1,(MONTH(三跨两临近重点区段!$D:$D)=12)*(三跨两临近重点区段!$A:$A=D413),0))="已取消","已取消",INDEX(三跨两临近重点区段!$D:$D,MATCH(1,(MONTH(三跨两临近重点区段!$D:$D)=12)*(三跨两临近重点区段!$A:$A=D413)*(三跨两临近重点区段!$F:$F="现存区段"),0))),"")</f>
        <v/>
      </c>
      <c r="AF413" s="72" t="str">
        <f t="array" ref="AF413">IFERROR(IF(INDEX(三跨两临近重点区段!$F:$F,MATCH(1,(MONTH(三跨两临近重点区段!$D:$D)=12)*(三跨两临近重点区段!$A:$A=D413),0))="已取消","已取消",INDEX(三跨两临近重点区段!$E:$E,MATCH(1,(MONTH(三跨两临近重点区段!$D:$D)=12)*(三跨两临近重点区段!$A:$A=D413)*(三跨两临近重点区段!$F:$F="现存区段"),0))),"")</f>
        <v/>
      </c>
      <c r="AH413" t="e">
        <f t="array" ref="AH413">INDEX(三跨两临近重点区段!$G:$G,MATCH(D413,三跨两临近重点区段!$A:$A,0))</f>
        <v>#N/A</v>
      </c>
      <c r="AI413" t="e">
        <f>INDEX(三跨两临近重点区段!$J:$J,MATCH(D413,三跨两临近重点区段!$A:$A,0))</f>
        <v>#N/A</v>
      </c>
    </row>
    <row r="414" ht="14.25" spans="1:35">
      <c r="A414" s="263" t="s">
        <v>150</v>
      </c>
      <c r="B414" s="264" t="s">
        <v>2777</v>
      </c>
      <c r="C414" s="263" t="s">
        <v>2428</v>
      </c>
      <c r="D414" s="263" t="s">
        <v>2778</v>
      </c>
      <c r="E414" s="265" t="s">
        <v>2449</v>
      </c>
      <c r="F414" s="264" t="s">
        <v>125</v>
      </c>
      <c r="G414" s="263" t="s">
        <v>2452</v>
      </c>
      <c r="H414" s="263" t="s">
        <v>1557</v>
      </c>
      <c r="I414" s="288"/>
      <c r="J414" s="196"/>
      <c r="K414" s="196"/>
      <c r="L414" s="196"/>
      <c r="M414" s="270"/>
      <c r="N414" s="270"/>
      <c r="O414" s="33"/>
      <c r="P414" s="107"/>
      <c r="Q414" s="279"/>
      <c r="R414" s="279"/>
      <c r="S414" s="278">
        <v>45462</v>
      </c>
      <c r="T414" s="279" t="s">
        <v>2117</v>
      </c>
      <c r="U414" s="268" t="str">
        <f t="array" ref="U414">IFERROR(IF(INDEX(三跨两临近重点区段!$F:$F,MATCH(1,(MONTH(三跨两临近重点区段!$D:$D)=7)*(三跨两临近重点区段!$A:$A=D414),0))="已取消","已取消",INDEX(三跨两临近重点区段!$D:$D,MATCH(1,(MONTH(三跨两临近重点区段!$D:$D)=7)*(三跨两临近重点区段!$A:$A=D414)*(三跨两临近重点区段!$F:$F="现存区段"),0))),"")</f>
        <v/>
      </c>
      <c r="V414" s="232" t="str">
        <f t="array" ref="V414">IFERROR(IF(INDEX(三跨两临近重点区段!$F:$F,MATCH(1,(MONTH(三跨两临近重点区段!$D:$D)=7)*(三跨两临近重点区段!$A:$A=D414),0))="已取消","已取消",INDEX(三跨两临近重点区段!$E:$E,MATCH(1,(MONTH(三跨两临近重点区段!$D:$D)=7)*(三跨两临近重点区段!$A:$A=D414)*(三跨两临近重点区段!$F:$F="现存区段"),0))),"")</f>
        <v/>
      </c>
      <c r="W414" s="268" t="str">
        <f t="array" ref="W414">IFERROR(IF(INDEX(三跨两临近重点区段!$F:$F,MATCH(1,(MONTH(三跨两临近重点区段!$D:$D)=8)*(三跨两临近重点区段!$A:$A=D414),0))="已取消","已取消",INDEX(三跨两临近重点区段!$D:$D,MATCH(1,(MONTH(三跨两临近重点区段!$D:$D)=8)*(三跨两临近重点区段!$A:$A=D414)*(三跨两临近重点区段!$F:$F="现存区段"),0))),"")</f>
        <v/>
      </c>
      <c r="X414" s="232" t="str">
        <f t="array" ref="X414">IFERROR(IF(INDEX(三跨两临近重点区段!$F:$F,MATCH(1,(MONTH(三跨两临近重点区段!$D:$D)=8)*(三跨两临近重点区段!$A:$A=D414),0))="已取消","已取消",INDEX(三跨两临近重点区段!$E:$E,MATCH(1,(MONTH(三跨两临近重点区段!$D:$D)=8)*(三跨两临近重点区段!$A:$A=D414)*(三跨两临近重点区段!$F:$F="现存区段"),0))),"")</f>
        <v/>
      </c>
      <c r="Y414" s="268" t="str">
        <f t="array" ref="Y414">IFERROR(IF(INDEX(三跨两临近重点区段!$F:$F,MATCH(1,(MONTH(三跨两临近重点区段!$D:$D)=9)*(三跨两临近重点区段!$A:$A=D414),0))="已取消","已取消",INDEX(三跨两临近重点区段!$D:$D,MATCH(1,(MONTH(三跨两临近重点区段!$D:$D)=9)*(三跨两临近重点区段!$A:$A=D414)*(三跨两临近重点区段!$F:$F="现存区段"),0))),"")</f>
        <v/>
      </c>
      <c r="Z414" s="232" t="str">
        <f t="array" ref="Z414">IFERROR(IF(INDEX(三跨两临近重点区段!$F:$F,MATCH(1,(MONTH(三跨两临近重点区段!$D:$D)=9)*(三跨两临近重点区段!$A:$A=D414),0))="已取消","已取消",INDEX(三跨两临近重点区段!$E:$E,MATCH(1,(MONTH(三跨两临近重点区段!$D:$D)=9)*(三跨两临近重点区段!$A:$A=D414)*(三跨两临近重点区段!$F:$F="现存区段"),0))),"")</f>
        <v/>
      </c>
      <c r="AA414" s="268" t="str">
        <f t="array" ref="AA414">IFERROR(IF(INDEX(三跨两临近重点区段!$F:$F,MATCH(1,(MONTH(三跨两临近重点区段!$D:$D)=10)*(三跨两临近重点区段!$A:$A=D414),0))="已取消","已取消",INDEX(三跨两临近重点区段!$D:$D,MATCH(1,(MONTH(三跨两临近重点区段!$D:$D)=10)*(三跨两临近重点区段!$A:$A=D414)*(三跨两临近重点区段!$F:$F="现存区段"),0))),"")</f>
        <v/>
      </c>
      <c r="AB414" s="72" t="str">
        <f t="array" ref="AB414">IFERROR(IF(INDEX(三跨两临近重点区段!$F:$F,MATCH(1,(MONTH(三跨两临近重点区段!$D:$D)=10)*(三跨两临近重点区段!$A:$A=D414),0))="已取消","已取消",INDEX(三跨两临近重点区段!$E:$E,MATCH(1,(MONTH(三跨两临近重点区段!$D:$D)=10)*(三跨两临近重点区段!$A:$A=D414)*(三跨两临近重点区段!$F:$F="现存区段"),0))),"")</f>
        <v/>
      </c>
      <c r="AC414" s="284" t="str">
        <f t="array" ref="AC414">IFERROR(IF(INDEX(三跨两临近重点区段!$F:$F,MATCH(1,(MONTH(三跨两临近重点区段!$D:$D)=11)*(三跨两临近重点区段!$A:$A=D414),0))="已取消","已取消",INDEX(三跨两临近重点区段!$D:$D,MATCH(1,(MONTH(三跨两临近重点区段!$D:$D)=11)*(三跨两临近重点区段!$A:$A=D414)*(三跨两临近重点区段!$F:$F="现存区段"),0))),"")</f>
        <v/>
      </c>
      <c r="AD414" s="72" t="str">
        <f t="array" ref="AD414">IFERROR(IF(INDEX(三跨两临近重点区段!$F:$F,MATCH(1,(MONTH(三跨两临近重点区段!$D:$D)=11)*(三跨两临近重点区段!$A:$A=D414),0))="已取消","已取消",INDEX(三跨两临近重点区段!$E:$E,MATCH(1,(MONTH(三跨两临近重点区段!$D:$D)=11)*(三跨两临近重点区段!$A:$A=D414)*(三跨两临近重点区段!$F:$F="现存区段"),0))),"")</f>
        <v/>
      </c>
      <c r="AE414" s="284" t="str">
        <f t="array" ref="AE414">IFERROR(IF(INDEX(三跨两临近重点区段!$F:$F,MATCH(1,(MONTH(三跨两临近重点区段!$D:$D)=12)*(三跨两临近重点区段!$A:$A=D414),0))="已取消","已取消",INDEX(三跨两临近重点区段!$D:$D,MATCH(1,(MONTH(三跨两临近重点区段!$D:$D)=12)*(三跨两临近重点区段!$A:$A=D414)*(三跨两临近重点区段!$F:$F="现存区段"),0))),"")</f>
        <v/>
      </c>
      <c r="AF414" s="72" t="str">
        <f t="array" ref="AF414">IFERROR(IF(INDEX(三跨两临近重点区段!$F:$F,MATCH(1,(MONTH(三跨两临近重点区段!$D:$D)=12)*(三跨两临近重点区段!$A:$A=D414),0))="已取消","已取消",INDEX(三跨两临近重点区段!$E:$E,MATCH(1,(MONTH(三跨两临近重点区段!$D:$D)=12)*(三跨两临近重点区段!$A:$A=D414)*(三跨两临近重点区段!$F:$F="现存区段"),0))),"")</f>
        <v/>
      </c>
      <c r="AH414" t="e">
        <f t="array" ref="AH414">INDEX(三跨两临近重点区段!$G:$G,MATCH(D414,三跨两临近重点区段!$A:$A,0))</f>
        <v>#N/A</v>
      </c>
      <c r="AI414" t="e">
        <f>INDEX(三跨两临近重点区段!$J:$J,MATCH(D414,三跨两临近重点区段!$A:$A,0))</f>
        <v>#N/A</v>
      </c>
    </row>
    <row r="415" ht="14.25" spans="1:35">
      <c r="A415" s="263" t="s">
        <v>150</v>
      </c>
      <c r="B415" s="264" t="s">
        <v>2777</v>
      </c>
      <c r="C415" s="263" t="s">
        <v>2177</v>
      </c>
      <c r="D415" s="263" t="s">
        <v>2779</v>
      </c>
      <c r="E415" s="265" t="s">
        <v>2449</v>
      </c>
      <c r="F415" s="264" t="s">
        <v>125</v>
      </c>
      <c r="G415" s="263" t="s">
        <v>2452</v>
      </c>
      <c r="H415" s="263" t="s">
        <v>1557</v>
      </c>
      <c r="I415" s="288"/>
      <c r="J415" s="196"/>
      <c r="K415" s="196"/>
      <c r="L415" s="196"/>
      <c r="M415" s="270"/>
      <c r="N415" s="270"/>
      <c r="O415" s="33"/>
      <c r="P415" s="107"/>
      <c r="Q415" s="279"/>
      <c r="R415" s="279"/>
      <c r="S415" s="278">
        <v>45462</v>
      </c>
      <c r="T415" s="279" t="s">
        <v>2117</v>
      </c>
      <c r="U415" s="268" t="str">
        <f t="array" ref="U415">IFERROR(IF(INDEX(三跨两临近重点区段!$F:$F,MATCH(1,(MONTH(三跨两临近重点区段!$D:$D)=7)*(三跨两临近重点区段!$A:$A=D415),0))="已取消","已取消",INDEX(三跨两临近重点区段!$D:$D,MATCH(1,(MONTH(三跨两临近重点区段!$D:$D)=7)*(三跨两临近重点区段!$A:$A=D415)*(三跨两临近重点区段!$F:$F="现存区段"),0))),"")</f>
        <v/>
      </c>
      <c r="V415" s="232" t="str">
        <f t="array" ref="V415">IFERROR(IF(INDEX(三跨两临近重点区段!$F:$F,MATCH(1,(MONTH(三跨两临近重点区段!$D:$D)=7)*(三跨两临近重点区段!$A:$A=D415),0))="已取消","已取消",INDEX(三跨两临近重点区段!$E:$E,MATCH(1,(MONTH(三跨两临近重点区段!$D:$D)=7)*(三跨两临近重点区段!$A:$A=D415)*(三跨两临近重点区段!$F:$F="现存区段"),0))),"")</f>
        <v/>
      </c>
      <c r="W415" s="268" t="str">
        <f t="array" ref="W415">IFERROR(IF(INDEX(三跨两临近重点区段!$F:$F,MATCH(1,(MONTH(三跨两临近重点区段!$D:$D)=8)*(三跨两临近重点区段!$A:$A=D415),0))="已取消","已取消",INDEX(三跨两临近重点区段!$D:$D,MATCH(1,(MONTH(三跨两临近重点区段!$D:$D)=8)*(三跨两临近重点区段!$A:$A=D415)*(三跨两临近重点区段!$F:$F="现存区段"),0))),"")</f>
        <v/>
      </c>
      <c r="X415" s="232" t="str">
        <f t="array" ref="X415">IFERROR(IF(INDEX(三跨两临近重点区段!$F:$F,MATCH(1,(MONTH(三跨两临近重点区段!$D:$D)=8)*(三跨两临近重点区段!$A:$A=D415),0))="已取消","已取消",INDEX(三跨两临近重点区段!$E:$E,MATCH(1,(MONTH(三跨两临近重点区段!$D:$D)=8)*(三跨两临近重点区段!$A:$A=D415)*(三跨两临近重点区段!$F:$F="现存区段"),0))),"")</f>
        <v/>
      </c>
      <c r="Y415" s="268" t="str">
        <f t="array" ref="Y415">IFERROR(IF(INDEX(三跨两临近重点区段!$F:$F,MATCH(1,(MONTH(三跨两临近重点区段!$D:$D)=9)*(三跨两临近重点区段!$A:$A=D415),0))="已取消","已取消",INDEX(三跨两临近重点区段!$D:$D,MATCH(1,(MONTH(三跨两临近重点区段!$D:$D)=9)*(三跨两临近重点区段!$A:$A=D415)*(三跨两临近重点区段!$F:$F="现存区段"),0))),"")</f>
        <v/>
      </c>
      <c r="Z415" s="232" t="str">
        <f t="array" ref="Z415">IFERROR(IF(INDEX(三跨两临近重点区段!$F:$F,MATCH(1,(MONTH(三跨两临近重点区段!$D:$D)=9)*(三跨两临近重点区段!$A:$A=D415),0))="已取消","已取消",INDEX(三跨两临近重点区段!$E:$E,MATCH(1,(MONTH(三跨两临近重点区段!$D:$D)=9)*(三跨两临近重点区段!$A:$A=D415)*(三跨两临近重点区段!$F:$F="现存区段"),0))),"")</f>
        <v/>
      </c>
      <c r="AA415" s="268" t="str">
        <f t="array" ref="AA415">IFERROR(IF(INDEX(三跨两临近重点区段!$F:$F,MATCH(1,(MONTH(三跨两临近重点区段!$D:$D)=10)*(三跨两临近重点区段!$A:$A=D415),0))="已取消","已取消",INDEX(三跨两临近重点区段!$D:$D,MATCH(1,(MONTH(三跨两临近重点区段!$D:$D)=10)*(三跨两临近重点区段!$A:$A=D415)*(三跨两临近重点区段!$F:$F="现存区段"),0))),"")</f>
        <v/>
      </c>
      <c r="AB415" s="72" t="str">
        <f t="array" ref="AB415">IFERROR(IF(INDEX(三跨两临近重点区段!$F:$F,MATCH(1,(MONTH(三跨两临近重点区段!$D:$D)=10)*(三跨两临近重点区段!$A:$A=D415),0))="已取消","已取消",INDEX(三跨两临近重点区段!$E:$E,MATCH(1,(MONTH(三跨两临近重点区段!$D:$D)=10)*(三跨两临近重点区段!$A:$A=D415)*(三跨两临近重点区段!$F:$F="现存区段"),0))),"")</f>
        <v/>
      </c>
      <c r="AC415" s="284" t="str">
        <f t="array" ref="AC415">IFERROR(IF(INDEX(三跨两临近重点区段!$F:$F,MATCH(1,(MONTH(三跨两临近重点区段!$D:$D)=11)*(三跨两临近重点区段!$A:$A=D415),0))="已取消","已取消",INDEX(三跨两临近重点区段!$D:$D,MATCH(1,(MONTH(三跨两临近重点区段!$D:$D)=11)*(三跨两临近重点区段!$A:$A=D415)*(三跨两临近重点区段!$F:$F="现存区段"),0))),"")</f>
        <v/>
      </c>
      <c r="AD415" s="72" t="str">
        <f t="array" ref="AD415">IFERROR(IF(INDEX(三跨两临近重点区段!$F:$F,MATCH(1,(MONTH(三跨两临近重点区段!$D:$D)=11)*(三跨两临近重点区段!$A:$A=D415),0))="已取消","已取消",INDEX(三跨两临近重点区段!$E:$E,MATCH(1,(MONTH(三跨两临近重点区段!$D:$D)=11)*(三跨两临近重点区段!$A:$A=D415)*(三跨两临近重点区段!$F:$F="现存区段"),0))),"")</f>
        <v/>
      </c>
      <c r="AE415" s="284" t="str">
        <f t="array" ref="AE415">IFERROR(IF(INDEX(三跨两临近重点区段!$F:$F,MATCH(1,(MONTH(三跨两临近重点区段!$D:$D)=12)*(三跨两临近重点区段!$A:$A=D415),0))="已取消","已取消",INDEX(三跨两临近重点区段!$D:$D,MATCH(1,(MONTH(三跨两临近重点区段!$D:$D)=12)*(三跨两临近重点区段!$A:$A=D415)*(三跨两临近重点区段!$F:$F="现存区段"),0))),"")</f>
        <v/>
      </c>
      <c r="AF415" s="72" t="str">
        <f t="array" ref="AF415">IFERROR(IF(INDEX(三跨两临近重点区段!$F:$F,MATCH(1,(MONTH(三跨两临近重点区段!$D:$D)=12)*(三跨两临近重点区段!$A:$A=D415),0))="已取消","已取消",INDEX(三跨两临近重点区段!$E:$E,MATCH(1,(MONTH(三跨两临近重点区段!$D:$D)=12)*(三跨两临近重点区段!$A:$A=D415)*(三跨两临近重点区段!$F:$F="现存区段"),0))),"")</f>
        <v/>
      </c>
      <c r="AH415" t="e">
        <f t="array" ref="AH415">INDEX(三跨两临近重点区段!$G:$G,MATCH(D415,三跨两临近重点区段!$A:$A,0))</f>
        <v>#N/A</v>
      </c>
      <c r="AI415" t="e">
        <f>INDEX(三跨两临近重点区段!$J:$J,MATCH(D415,三跨两临近重点区段!$A:$A,0))</f>
        <v>#N/A</v>
      </c>
    </row>
    <row r="416" ht="14.25" spans="1:35">
      <c r="A416" s="263" t="s">
        <v>150</v>
      </c>
      <c r="B416" s="264" t="s">
        <v>2777</v>
      </c>
      <c r="C416" s="263" t="s">
        <v>2161</v>
      </c>
      <c r="D416" s="263" t="s">
        <v>2780</v>
      </c>
      <c r="E416" s="265" t="s">
        <v>2449</v>
      </c>
      <c r="F416" s="264" t="s">
        <v>125</v>
      </c>
      <c r="G416" s="263" t="s">
        <v>2452</v>
      </c>
      <c r="H416" s="263" t="s">
        <v>1557</v>
      </c>
      <c r="I416" s="288"/>
      <c r="J416" s="196"/>
      <c r="K416" s="196"/>
      <c r="L416" s="196"/>
      <c r="M416" s="270"/>
      <c r="N416" s="270"/>
      <c r="O416" s="33"/>
      <c r="P416" s="107"/>
      <c r="Q416" s="279"/>
      <c r="R416" s="279"/>
      <c r="S416" s="278">
        <v>45462</v>
      </c>
      <c r="T416" s="279" t="s">
        <v>2117</v>
      </c>
      <c r="U416" s="268" t="str">
        <f t="array" ref="U416">IFERROR(IF(INDEX(三跨两临近重点区段!$F:$F,MATCH(1,(MONTH(三跨两临近重点区段!$D:$D)=7)*(三跨两临近重点区段!$A:$A=D416),0))="已取消","已取消",INDEX(三跨两临近重点区段!$D:$D,MATCH(1,(MONTH(三跨两临近重点区段!$D:$D)=7)*(三跨两临近重点区段!$A:$A=D416)*(三跨两临近重点区段!$F:$F="现存区段"),0))),"")</f>
        <v/>
      </c>
      <c r="V416" s="232" t="str">
        <f t="array" ref="V416">IFERROR(IF(INDEX(三跨两临近重点区段!$F:$F,MATCH(1,(MONTH(三跨两临近重点区段!$D:$D)=7)*(三跨两临近重点区段!$A:$A=D416),0))="已取消","已取消",INDEX(三跨两临近重点区段!$E:$E,MATCH(1,(MONTH(三跨两临近重点区段!$D:$D)=7)*(三跨两临近重点区段!$A:$A=D416)*(三跨两临近重点区段!$F:$F="现存区段"),0))),"")</f>
        <v/>
      </c>
      <c r="W416" s="268" t="str">
        <f t="array" ref="W416">IFERROR(IF(INDEX(三跨两临近重点区段!$F:$F,MATCH(1,(MONTH(三跨两临近重点区段!$D:$D)=8)*(三跨两临近重点区段!$A:$A=D416),0))="已取消","已取消",INDEX(三跨两临近重点区段!$D:$D,MATCH(1,(MONTH(三跨两临近重点区段!$D:$D)=8)*(三跨两临近重点区段!$A:$A=D416)*(三跨两临近重点区段!$F:$F="现存区段"),0))),"")</f>
        <v/>
      </c>
      <c r="X416" s="232" t="str">
        <f t="array" ref="X416">IFERROR(IF(INDEX(三跨两临近重点区段!$F:$F,MATCH(1,(MONTH(三跨两临近重点区段!$D:$D)=8)*(三跨两临近重点区段!$A:$A=D416),0))="已取消","已取消",INDEX(三跨两临近重点区段!$E:$E,MATCH(1,(MONTH(三跨两临近重点区段!$D:$D)=8)*(三跨两临近重点区段!$A:$A=D416)*(三跨两临近重点区段!$F:$F="现存区段"),0))),"")</f>
        <v/>
      </c>
      <c r="Y416" s="268" t="str">
        <f t="array" ref="Y416">IFERROR(IF(INDEX(三跨两临近重点区段!$F:$F,MATCH(1,(MONTH(三跨两临近重点区段!$D:$D)=9)*(三跨两临近重点区段!$A:$A=D416),0))="已取消","已取消",INDEX(三跨两临近重点区段!$D:$D,MATCH(1,(MONTH(三跨两临近重点区段!$D:$D)=9)*(三跨两临近重点区段!$A:$A=D416)*(三跨两临近重点区段!$F:$F="现存区段"),0))),"")</f>
        <v/>
      </c>
      <c r="Z416" s="232" t="str">
        <f t="array" ref="Z416">IFERROR(IF(INDEX(三跨两临近重点区段!$F:$F,MATCH(1,(MONTH(三跨两临近重点区段!$D:$D)=9)*(三跨两临近重点区段!$A:$A=D416),0))="已取消","已取消",INDEX(三跨两临近重点区段!$E:$E,MATCH(1,(MONTH(三跨两临近重点区段!$D:$D)=9)*(三跨两临近重点区段!$A:$A=D416)*(三跨两临近重点区段!$F:$F="现存区段"),0))),"")</f>
        <v/>
      </c>
      <c r="AA416" s="268" t="str">
        <f t="array" ref="AA416">IFERROR(IF(INDEX(三跨两临近重点区段!$F:$F,MATCH(1,(MONTH(三跨两临近重点区段!$D:$D)=10)*(三跨两临近重点区段!$A:$A=D416),0))="已取消","已取消",INDEX(三跨两临近重点区段!$D:$D,MATCH(1,(MONTH(三跨两临近重点区段!$D:$D)=10)*(三跨两临近重点区段!$A:$A=D416)*(三跨两临近重点区段!$F:$F="现存区段"),0))),"")</f>
        <v/>
      </c>
      <c r="AB416" s="72" t="str">
        <f t="array" ref="AB416">IFERROR(IF(INDEX(三跨两临近重点区段!$F:$F,MATCH(1,(MONTH(三跨两临近重点区段!$D:$D)=10)*(三跨两临近重点区段!$A:$A=D416),0))="已取消","已取消",INDEX(三跨两临近重点区段!$E:$E,MATCH(1,(MONTH(三跨两临近重点区段!$D:$D)=10)*(三跨两临近重点区段!$A:$A=D416)*(三跨两临近重点区段!$F:$F="现存区段"),0))),"")</f>
        <v/>
      </c>
      <c r="AC416" s="284" t="str">
        <f t="array" ref="AC416">IFERROR(IF(INDEX(三跨两临近重点区段!$F:$F,MATCH(1,(MONTH(三跨两临近重点区段!$D:$D)=11)*(三跨两临近重点区段!$A:$A=D416),0))="已取消","已取消",INDEX(三跨两临近重点区段!$D:$D,MATCH(1,(MONTH(三跨两临近重点区段!$D:$D)=11)*(三跨两临近重点区段!$A:$A=D416)*(三跨两临近重点区段!$F:$F="现存区段"),0))),"")</f>
        <v/>
      </c>
      <c r="AD416" s="72" t="str">
        <f t="array" ref="AD416">IFERROR(IF(INDEX(三跨两临近重点区段!$F:$F,MATCH(1,(MONTH(三跨两临近重点区段!$D:$D)=11)*(三跨两临近重点区段!$A:$A=D416),0))="已取消","已取消",INDEX(三跨两临近重点区段!$E:$E,MATCH(1,(MONTH(三跨两临近重点区段!$D:$D)=11)*(三跨两临近重点区段!$A:$A=D416)*(三跨两临近重点区段!$F:$F="现存区段"),0))),"")</f>
        <v/>
      </c>
      <c r="AE416" s="284" t="str">
        <f t="array" ref="AE416">IFERROR(IF(INDEX(三跨两临近重点区段!$F:$F,MATCH(1,(MONTH(三跨两临近重点区段!$D:$D)=12)*(三跨两临近重点区段!$A:$A=D416),0))="已取消","已取消",INDEX(三跨两临近重点区段!$D:$D,MATCH(1,(MONTH(三跨两临近重点区段!$D:$D)=12)*(三跨两临近重点区段!$A:$A=D416)*(三跨两临近重点区段!$F:$F="现存区段"),0))),"")</f>
        <v/>
      </c>
      <c r="AF416" s="72" t="str">
        <f t="array" ref="AF416">IFERROR(IF(INDEX(三跨两临近重点区段!$F:$F,MATCH(1,(MONTH(三跨两临近重点区段!$D:$D)=12)*(三跨两临近重点区段!$A:$A=D416),0))="已取消","已取消",INDEX(三跨两临近重点区段!$E:$E,MATCH(1,(MONTH(三跨两临近重点区段!$D:$D)=12)*(三跨两临近重点区段!$A:$A=D416)*(三跨两临近重点区段!$F:$F="现存区段"),0))),"")</f>
        <v/>
      </c>
      <c r="AH416" t="e">
        <f t="array" ref="AH416">INDEX(三跨两临近重点区段!$G:$G,MATCH(D416,三跨两临近重点区段!$A:$A,0))</f>
        <v>#N/A</v>
      </c>
      <c r="AI416" t="e">
        <f>INDEX(三跨两临近重点区段!$J:$J,MATCH(D416,三跨两临近重点区段!$A:$A,0))</f>
        <v>#N/A</v>
      </c>
    </row>
    <row r="417" ht="14.25" spans="1:35">
      <c r="A417" s="263" t="s">
        <v>150</v>
      </c>
      <c r="B417" s="264" t="s">
        <v>2777</v>
      </c>
      <c r="C417" s="263" t="s">
        <v>2157</v>
      </c>
      <c r="D417" s="263" t="s">
        <v>2781</v>
      </c>
      <c r="E417" s="265" t="s">
        <v>2449</v>
      </c>
      <c r="F417" s="264" t="s">
        <v>125</v>
      </c>
      <c r="G417" s="263" t="s">
        <v>2452</v>
      </c>
      <c r="H417" s="263" t="s">
        <v>1557</v>
      </c>
      <c r="I417" s="288"/>
      <c r="J417" s="196"/>
      <c r="K417" s="196"/>
      <c r="L417" s="196"/>
      <c r="M417" s="270"/>
      <c r="N417" s="270"/>
      <c r="O417" s="33"/>
      <c r="P417" s="107"/>
      <c r="Q417" s="279"/>
      <c r="R417" s="279"/>
      <c r="S417" s="278">
        <v>45462</v>
      </c>
      <c r="T417" s="279" t="s">
        <v>2117</v>
      </c>
      <c r="U417" s="268" t="str">
        <f t="array" ref="U417">IFERROR(IF(INDEX(三跨两临近重点区段!$F:$F,MATCH(1,(MONTH(三跨两临近重点区段!$D:$D)=7)*(三跨两临近重点区段!$A:$A=D417),0))="已取消","已取消",INDEX(三跨两临近重点区段!$D:$D,MATCH(1,(MONTH(三跨两临近重点区段!$D:$D)=7)*(三跨两临近重点区段!$A:$A=D417)*(三跨两临近重点区段!$F:$F="现存区段"),0))),"")</f>
        <v/>
      </c>
      <c r="V417" s="232" t="str">
        <f t="array" ref="V417">IFERROR(IF(INDEX(三跨两临近重点区段!$F:$F,MATCH(1,(MONTH(三跨两临近重点区段!$D:$D)=7)*(三跨两临近重点区段!$A:$A=D417),0))="已取消","已取消",INDEX(三跨两临近重点区段!$E:$E,MATCH(1,(MONTH(三跨两临近重点区段!$D:$D)=7)*(三跨两临近重点区段!$A:$A=D417)*(三跨两临近重点区段!$F:$F="现存区段"),0))),"")</f>
        <v/>
      </c>
      <c r="W417" s="268" t="str">
        <f t="array" ref="W417">IFERROR(IF(INDEX(三跨两临近重点区段!$F:$F,MATCH(1,(MONTH(三跨两临近重点区段!$D:$D)=8)*(三跨两临近重点区段!$A:$A=D417),0))="已取消","已取消",INDEX(三跨两临近重点区段!$D:$D,MATCH(1,(MONTH(三跨两临近重点区段!$D:$D)=8)*(三跨两临近重点区段!$A:$A=D417)*(三跨两临近重点区段!$F:$F="现存区段"),0))),"")</f>
        <v/>
      </c>
      <c r="X417" s="232" t="str">
        <f t="array" ref="X417">IFERROR(IF(INDEX(三跨两临近重点区段!$F:$F,MATCH(1,(MONTH(三跨两临近重点区段!$D:$D)=8)*(三跨两临近重点区段!$A:$A=D417),0))="已取消","已取消",INDEX(三跨两临近重点区段!$E:$E,MATCH(1,(MONTH(三跨两临近重点区段!$D:$D)=8)*(三跨两临近重点区段!$A:$A=D417)*(三跨两临近重点区段!$F:$F="现存区段"),0))),"")</f>
        <v/>
      </c>
      <c r="Y417" s="268" t="str">
        <f t="array" ref="Y417">IFERROR(IF(INDEX(三跨两临近重点区段!$F:$F,MATCH(1,(MONTH(三跨两临近重点区段!$D:$D)=9)*(三跨两临近重点区段!$A:$A=D417),0))="已取消","已取消",INDEX(三跨两临近重点区段!$D:$D,MATCH(1,(MONTH(三跨两临近重点区段!$D:$D)=9)*(三跨两临近重点区段!$A:$A=D417)*(三跨两临近重点区段!$F:$F="现存区段"),0))),"")</f>
        <v/>
      </c>
      <c r="Z417" s="232" t="str">
        <f t="array" ref="Z417">IFERROR(IF(INDEX(三跨两临近重点区段!$F:$F,MATCH(1,(MONTH(三跨两临近重点区段!$D:$D)=9)*(三跨两临近重点区段!$A:$A=D417),0))="已取消","已取消",INDEX(三跨两临近重点区段!$E:$E,MATCH(1,(MONTH(三跨两临近重点区段!$D:$D)=9)*(三跨两临近重点区段!$A:$A=D417)*(三跨两临近重点区段!$F:$F="现存区段"),0))),"")</f>
        <v/>
      </c>
      <c r="AA417" s="268" t="str">
        <f t="array" ref="AA417">IFERROR(IF(INDEX(三跨两临近重点区段!$F:$F,MATCH(1,(MONTH(三跨两临近重点区段!$D:$D)=10)*(三跨两临近重点区段!$A:$A=D417),0))="已取消","已取消",INDEX(三跨两临近重点区段!$D:$D,MATCH(1,(MONTH(三跨两临近重点区段!$D:$D)=10)*(三跨两临近重点区段!$A:$A=D417)*(三跨两临近重点区段!$F:$F="现存区段"),0))),"")</f>
        <v/>
      </c>
      <c r="AB417" s="72" t="str">
        <f t="array" ref="AB417">IFERROR(IF(INDEX(三跨两临近重点区段!$F:$F,MATCH(1,(MONTH(三跨两临近重点区段!$D:$D)=10)*(三跨两临近重点区段!$A:$A=D417),0))="已取消","已取消",INDEX(三跨两临近重点区段!$E:$E,MATCH(1,(MONTH(三跨两临近重点区段!$D:$D)=10)*(三跨两临近重点区段!$A:$A=D417)*(三跨两临近重点区段!$F:$F="现存区段"),0))),"")</f>
        <v/>
      </c>
      <c r="AC417" s="284" t="str">
        <f t="array" ref="AC417">IFERROR(IF(INDEX(三跨两临近重点区段!$F:$F,MATCH(1,(MONTH(三跨两临近重点区段!$D:$D)=11)*(三跨两临近重点区段!$A:$A=D417),0))="已取消","已取消",INDEX(三跨两临近重点区段!$D:$D,MATCH(1,(MONTH(三跨两临近重点区段!$D:$D)=11)*(三跨两临近重点区段!$A:$A=D417)*(三跨两临近重点区段!$F:$F="现存区段"),0))),"")</f>
        <v/>
      </c>
      <c r="AD417" s="72" t="str">
        <f t="array" ref="AD417">IFERROR(IF(INDEX(三跨两临近重点区段!$F:$F,MATCH(1,(MONTH(三跨两临近重点区段!$D:$D)=11)*(三跨两临近重点区段!$A:$A=D417),0))="已取消","已取消",INDEX(三跨两临近重点区段!$E:$E,MATCH(1,(MONTH(三跨两临近重点区段!$D:$D)=11)*(三跨两临近重点区段!$A:$A=D417)*(三跨两临近重点区段!$F:$F="现存区段"),0))),"")</f>
        <v/>
      </c>
      <c r="AE417" s="284" t="str">
        <f t="array" ref="AE417">IFERROR(IF(INDEX(三跨两临近重点区段!$F:$F,MATCH(1,(MONTH(三跨两临近重点区段!$D:$D)=12)*(三跨两临近重点区段!$A:$A=D417),0))="已取消","已取消",INDEX(三跨两临近重点区段!$D:$D,MATCH(1,(MONTH(三跨两临近重点区段!$D:$D)=12)*(三跨两临近重点区段!$A:$A=D417)*(三跨两临近重点区段!$F:$F="现存区段"),0))),"")</f>
        <v/>
      </c>
      <c r="AF417" s="72" t="str">
        <f t="array" ref="AF417">IFERROR(IF(INDEX(三跨两临近重点区段!$F:$F,MATCH(1,(MONTH(三跨两临近重点区段!$D:$D)=12)*(三跨两临近重点区段!$A:$A=D417),0))="已取消","已取消",INDEX(三跨两临近重点区段!$E:$E,MATCH(1,(MONTH(三跨两临近重点区段!$D:$D)=12)*(三跨两临近重点区段!$A:$A=D417)*(三跨两临近重点区段!$F:$F="现存区段"),0))),"")</f>
        <v/>
      </c>
      <c r="AH417" t="e">
        <f t="array" ref="AH417">INDEX(三跨两临近重点区段!$G:$G,MATCH(D417,三跨两临近重点区段!$A:$A,0))</f>
        <v>#N/A</v>
      </c>
      <c r="AI417" t="e">
        <f>INDEX(三跨两临近重点区段!$J:$J,MATCH(D417,三跨两临近重点区段!$A:$A,0))</f>
        <v>#N/A</v>
      </c>
    </row>
    <row r="418" ht="14.25" spans="1:35">
      <c r="A418" s="263" t="s">
        <v>150</v>
      </c>
      <c r="B418" s="264" t="s">
        <v>2777</v>
      </c>
      <c r="C418" s="263" t="s">
        <v>2126</v>
      </c>
      <c r="D418" s="263" t="s">
        <v>2782</v>
      </c>
      <c r="E418" s="265" t="s">
        <v>2449</v>
      </c>
      <c r="F418" s="264" t="s">
        <v>125</v>
      </c>
      <c r="G418" s="263" t="s">
        <v>2452</v>
      </c>
      <c r="H418" s="263" t="s">
        <v>1557</v>
      </c>
      <c r="I418" s="288"/>
      <c r="J418" s="196"/>
      <c r="K418" s="196"/>
      <c r="L418" s="196"/>
      <c r="M418" s="270"/>
      <c r="N418" s="270"/>
      <c r="O418" s="33"/>
      <c r="P418" s="107"/>
      <c r="Q418" s="279"/>
      <c r="R418" s="279"/>
      <c r="S418" s="278">
        <v>45462</v>
      </c>
      <c r="T418" s="279" t="s">
        <v>2117</v>
      </c>
      <c r="U418" s="268" t="str">
        <f t="array" ref="U418">IFERROR(IF(INDEX(三跨两临近重点区段!$F:$F,MATCH(1,(MONTH(三跨两临近重点区段!$D:$D)=7)*(三跨两临近重点区段!$A:$A=D418),0))="已取消","已取消",INDEX(三跨两临近重点区段!$D:$D,MATCH(1,(MONTH(三跨两临近重点区段!$D:$D)=7)*(三跨两临近重点区段!$A:$A=D418)*(三跨两临近重点区段!$F:$F="现存区段"),0))),"")</f>
        <v/>
      </c>
      <c r="V418" s="232" t="str">
        <f t="array" ref="V418">IFERROR(IF(INDEX(三跨两临近重点区段!$F:$F,MATCH(1,(MONTH(三跨两临近重点区段!$D:$D)=7)*(三跨两临近重点区段!$A:$A=D418),0))="已取消","已取消",INDEX(三跨两临近重点区段!$E:$E,MATCH(1,(MONTH(三跨两临近重点区段!$D:$D)=7)*(三跨两临近重点区段!$A:$A=D418)*(三跨两临近重点区段!$F:$F="现存区段"),0))),"")</f>
        <v/>
      </c>
      <c r="W418" s="268" t="str">
        <f t="array" ref="W418">IFERROR(IF(INDEX(三跨两临近重点区段!$F:$F,MATCH(1,(MONTH(三跨两临近重点区段!$D:$D)=8)*(三跨两临近重点区段!$A:$A=D418),0))="已取消","已取消",INDEX(三跨两临近重点区段!$D:$D,MATCH(1,(MONTH(三跨两临近重点区段!$D:$D)=8)*(三跨两临近重点区段!$A:$A=D418)*(三跨两临近重点区段!$F:$F="现存区段"),0))),"")</f>
        <v/>
      </c>
      <c r="X418" s="232" t="str">
        <f t="array" ref="X418">IFERROR(IF(INDEX(三跨两临近重点区段!$F:$F,MATCH(1,(MONTH(三跨两临近重点区段!$D:$D)=8)*(三跨两临近重点区段!$A:$A=D418),0))="已取消","已取消",INDEX(三跨两临近重点区段!$E:$E,MATCH(1,(MONTH(三跨两临近重点区段!$D:$D)=8)*(三跨两临近重点区段!$A:$A=D418)*(三跨两临近重点区段!$F:$F="现存区段"),0))),"")</f>
        <v/>
      </c>
      <c r="Y418" s="268" t="str">
        <f t="array" ref="Y418">IFERROR(IF(INDEX(三跨两临近重点区段!$F:$F,MATCH(1,(MONTH(三跨两临近重点区段!$D:$D)=9)*(三跨两临近重点区段!$A:$A=D418),0))="已取消","已取消",INDEX(三跨两临近重点区段!$D:$D,MATCH(1,(MONTH(三跨两临近重点区段!$D:$D)=9)*(三跨两临近重点区段!$A:$A=D418)*(三跨两临近重点区段!$F:$F="现存区段"),0))),"")</f>
        <v/>
      </c>
      <c r="Z418" s="232" t="str">
        <f t="array" ref="Z418">IFERROR(IF(INDEX(三跨两临近重点区段!$F:$F,MATCH(1,(MONTH(三跨两临近重点区段!$D:$D)=9)*(三跨两临近重点区段!$A:$A=D418),0))="已取消","已取消",INDEX(三跨两临近重点区段!$E:$E,MATCH(1,(MONTH(三跨两临近重点区段!$D:$D)=9)*(三跨两临近重点区段!$A:$A=D418)*(三跨两临近重点区段!$F:$F="现存区段"),0))),"")</f>
        <v/>
      </c>
      <c r="AA418" s="268" t="str">
        <f t="array" ref="AA418">IFERROR(IF(INDEX(三跨两临近重点区段!$F:$F,MATCH(1,(MONTH(三跨两临近重点区段!$D:$D)=10)*(三跨两临近重点区段!$A:$A=D418),0))="已取消","已取消",INDEX(三跨两临近重点区段!$D:$D,MATCH(1,(MONTH(三跨两临近重点区段!$D:$D)=10)*(三跨两临近重点区段!$A:$A=D418)*(三跨两临近重点区段!$F:$F="现存区段"),0))),"")</f>
        <v/>
      </c>
      <c r="AB418" s="72" t="str">
        <f t="array" ref="AB418">IFERROR(IF(INDEX(三跨两临近重点区段!$F:$F,MATCH(1,(MONTH(三跨两临近重点区段!$D:$D)=10)*(三跨两临近重点区段!$A:$A=D418),0))="已取消","已取消",INDEX(三跨两临近重点区段!$E:$E,MATCH(1,(MONTH(三跨两临近重点区段!$D:$D)=10)*(三跨两临近重点区段!$A:$A=D418)*(三跨两临近重点区段!$F:$F="现存区段"),0))),"")</f>
        <v/>
      </c>
      <c r="AC418" s="284" t="str">
        <f t="array" ref="AC418">IFERROR(IF(INDEX(三跨两临近重点区段!$F:$F,MATCH(1,(MONTH(三跨两临近重点区段!$D:$D)=11)*(三跨两临近重点区段!$A:$A=D418),0))="已取消","已取消",INDEX(三跨两临近重点区段!$D:$D,MATCH(1,(MONTH(三跨两临近重点区段!$D:$D)=11)*(三跨两临近重点区段!$A:$A=D418)*(三跨两临近重点区段!$F:$F="现存区段"),0))),"")</f>
        <v/>
      </c>
      <c r="AD418" s="72" t="str">
        <f t="array" ref="AD418">IFERROR(IF(INDEX(三跨两临近重点区段!$F:$F,MATCH(1,(MONTH(三跨两临近重点区段!$D:$D)=11)*(三跨两临近重点区段!$A:$A=D418),0))="已取消","已取消",INDEX(三跨两临近重点区段!$E:$E,MATCH(1,(MONTH(三跨两临近重点区段!$D:$D)=11)*(三跨两临近重点区段!$A:$A=D418)*(三跨两临近重点区段!$F:$F="现存区段"),0))),"")</f>
        <v/>
      </c>
      <c r="AE418" s="284" t="str">
        <f t="array" ref="AE418">IFERROR(IF(INDEX(三跨两临近重点区段!$F:$F,MATCH(1,(MONTH(三跨两临近重点区段!$D:$D)=12)*(三跨两临近重点区段!$A:$A=D418),0))="已取消","已取消",INDEX(三跨两临近重点区段!$D:$D,MATCH(1,(MONTH(三跨两临近重点区段!$D:$D)=12)*(三跨两临近重点区段!$A:$A=D418)*(三跨两临近重点区段!$F:$F="现存区段"),0))),"")</f>
        <v/>
      </c>
      <c r="AF418" s="72" t="str">
        <f t="array" ref="AF418">IFERROR(IF(INDEX(三跨两临近重点区段!$F:$F,MATCH(1,(MONTH(三跨两临近重点区段!$D:$D)=12)*(三跨两临近重点区段!$A:$A=D418),0))="已取消","已取消",INDEX(三跨两临近重点区段!$E:$E,MATCH(1,(MONTH(三跨两临近重点区段!$D:$D)=12)*(三跨两临近重点区段!$A:$A=D418)*(三跨两临近重点区段!$F:$F="现存区段"),0))),"")</f>
        <v/>
      </c>
      <c r="AH418" t="e">
        <f t="array" ref="AH418">INDEX(三跨两临近重点区段!$G:$G,MATCH(D418,三跨两临近重点区段!$A:$A,0))</f>
        <v>#N/A</v>
      </c>
      <c r="AI418" t="e">
        <f>INDEX(三跨两临近重点区段!$J:$J,MATCH(D418,三跨两临近重点区段!$A:$A,0))</f>
        <v>#N/A</v>
      </c>
    </row>
    <row r="419" ht="14.25" spans="1:35">
      <c r="A419" s="263" t="s">
        <v>150</v>
      </c>
      <c r="B419" s="264" t="s">
        <v>2783</v>
      </c>
      <c r="C419" s="263" t="s">
        <v>2126</v>
      </c>
      <c r="D419" s="263" t="s">
        <v>2784</v>
      </c>
      <c r="E419" s="265" t="s">
        <v>2449</v>
      </c>
      <c r="F419" s="264" t="s">
        <v>125</v>
      </c>
      <c r="G419" s="263" t="s">
        <v>1557</v>
      </c>
      <c r="H419" s="263" t="s">
        <v>1557</v>
      </c>
      <c r="I419" s="288"/>
      <c r="J419" s="196"/>
      <c r="K419" s="196"/>
      <c r="L419" s="196"/>
      <c r="M419" s="270"/>
      <c r="N419" s="270"/>
      <c r="O419" s="33"/>
      <c r="P419" s="107"/>
      <c r="Q419" s="279"/>
      <c r="R419" s="279"/>
      <c r="S419" s="278">
        <v>45462</v>
      </c>
      <c r="T419" s="279" t="s">
        <v>2117</v>
      </c>
      <c r="U419" s="268" t="str">
        <f t="array" ref="U419">IFERROR(IF(INDEX(三跨两临近重点区段!$F:$F,MATCH(1,(MONTH(三跨两临近重点区段!$D:$D)=7)*(三跨两临近重点区段!$A:$A=D419),0))="已取消","已取消",INDEX(三跨两临近重点区段!$D:$D,MATCH(1,(MONTH(三跨两临近重点区段!$D:$D)=7)*(三跨两临近重点区段!$A:$A=D419)*(三跨两临近重点区段!$F:$F="现存区段"),0))),"")</f>
        <v/>
      </c>
      <c r="V419" s="232" t="str">
        <f t="array" ref="V419">IFERROR(IF(INDEX(三跨两临近重点区段!$F:$F,MATCH(1,(MONTH(三跨两临近重点区段!$D:$D)=7)*(三跨两临近重点区段!$A:$A=D419),0))="已取消","已取消",INDEX(三跨两临近重点区段!$E:$E,MATCH(1,(MONTH(三跨两临近重点区段!$D:$D)=7)*(三跨两临近重点区段!$A:$A=D419)*(三跨两临近重点区段!$F:$F="现存区段"),0))),"")</f>
        <v/>
      </c>
      <c r="W419" s="268" t="str">
        <f t="array" ref="W419">IFERROR(IF(INDEX(三跨两临近重点区段!$F:$F,MATCH(1,(MONTH(三跨两临近重点区段!$D:$D)=8)*(三跨两临近重点区段!$A:$A=D419),0))="已取消","已取消",INDEX(三跨两临近重点区段!$D:$D,MATCH(1,(MONTH(三跨两临近重点区段!$D:$D)=8)*(三跨两临近重点区段!$A:$A=D419)*(三跨两临近重点区段!$F:$F="现存区段"),0))),"")</f>
        <v/>
      </c>
      <c r="X419" s="232" t="str">
        <f t="array" ref="X419">IFERROR(IF(INDEX(三跨两临近重点区段!$F:$F,MATCH(1,(MONTH(三跨两临近重点区段!$D:$D)=8)*(三跨两临近重点区段!$A:$A=D419),0))="已取消","已取消",INDEX(三跨两临近重点区段!$E:$E,MATCH(1,(MONTH(三跨两临近重点区段!$D:$D)=8)*(三跨两临近重点区段!$A:$A=D419)*(三跨两临近重点区段!$F:$F="现存区段"),0))),"")</f>
        <v/>
      </c>
      <c r="Y419" s="268" t="str">
        <f t="array" ref="Y419">IFERROR(IF(INDEX(三跨两临近重点区段!$F:$F,MATCH(1,(MONTH(三跨两临近重点区段!$D:$D)=9)*(三跨两临近重点区段!$A:$A=D419),0))="已取消","已取消",INDEX(三跨两临近重点区段!$D:$D,MATCH(1,(MONTH(三跨两临近重点区段!$D:$D)=9)*(三跨两临近重点区段!$A:$A=D419)*(三跨两临近重点区段!$F:$F="现存区段"),0))),"")</f>
        <v/>
      </c>
      <c r="Z419" s="232" t="str">
        <f t="array" ref="Z419">IFERROR(IF(INDEX(三跨两临近重点区段!$F:$F,MATCH(1,(MONTH(三跨两临近重点区段!$D:$D)=9)*(三跨两临近重点区段!$A:$A=D419),0))="已取消","已取消",INDEX(三跨两临近重点区段!$E:$E,MATCH(1,(MONTH(三跨两临近重点区段!$D:$D)=9)*(三跨两临近重点区段!$A:$A=D419)*(三跨两临近重点区段!$F:$F="现存区段"),0))),"")</f>
        <v/>
      </c>
      <c r="AA419" s="268" t="str">
        <f t="array" ref="AA419">IFERROR(IF(INDEX(三跨两临近重点区段!$F:$F,MATCH(1,(MONTH(三跨两临近重点区段!$D:$D)=10)*(三跨两临近重点区段!$A:$A=D419),0))="已取消","已取消",INDEX(三跨两临近重点区段!$D:$D,MATCH(1,(MONTH(三跨两临近重点区段!$D:$D)=10)*(三跨两临近重点区段!$A:$A=D419)*(三跨两临近重点区段!$F:$F="现存区段"),0))),"")</f>
        <v/>
      </c>
      <c r="AB419" s="72" t="str">
        <f t="array" ref="AB419">IFERROR(IF(INDEX(三跨两临近重点区段!$F:$F,MATCH(1,(MONTH(三跨两临近重点区段!$D:$D)=10)*(三跨两临近重点区段!$A:$A=D419),0))="已取消","已取消",INDEX(三跨两临近重点区段!$E:$E,MATCH(1,(MONTH(三跨两临近重点区段!$D:$D)=10)*(三跨两临近重点区段!$A:$A=D419)*(三跨两临近重点区段!$F:$F="现存区段"),0))),"")</f>
        <v/>
      </c>
      <c r="AC419" s="284" t="str">
        <f t="array" ref="AC419">IFERROR(IF(INDEX(三跨两临近重点区段!$F:$F,MATCH(1,(MONTH(三跨两临近重点区段!$D:$D)=11)*(三跨两临近重点区段!$A:$A=D419),0))="已取消","已取消",INDEX(三跨两临近重点区段!$D:$D,MATCH(1,(MONTH(三跨两临近重点区段!$D:$D)=11)*(三跨两临近重点区段!$A:$A=D419)*(三跨两临近重点区段!$F:$F="现存区段"),0))),"")</f>
        <v/>
      </c>
      <c r="AD419" s="72" t="str">
        <f t="array" ref="AD419">IFERROR(IF(INDEX(三跨两临近重点区段!$F:$F,MATCH(1,(MONTH(三跨两临近重点区段!$D:$D)=11)*(三跨两临近重点区段!$A:$A=D419),0))="已取消","已取消",INDEX(三跨两临近重点区段!$E:$E,MATCH(1,(MONTH(三跨两临近重点区段!$D:$D)=11)*(三跨两临近重点区段!$A:$A=D419)*(三跨两临近重点区段!$F:$F="现存区段"),0))),"")</f>
        <v/>
      </c>
      <c r="AE419" s="284" t="str">
        <f t="array" ref="AE419">IFERROR(IF(INDEX(三跨两临近重点区段!$F:$F,MATCH(1,(MONTH(三跨两临近重点区段!$D:$D)=12)*(三跨两临近重点区段!$A:$A=D419),0))="已取消","已取消",INDEX(三跨两临近重点区段!$D:$D,MATCH(1,(MONTH(三跨两临近重点区段!$D:$D)=12)*(三跨两临近重点区段!$A:$A=D419)*(三跨两临近重点区段!$F:$F="现存区段"),0))),"")</f>
        <v/>
      </c>
      <c r="AF419" s="72" t="str">
        <f t="array" ref="AF419">IFERROR(IF(INDEX(三跨两临近重点区段!$F:$F,MATCH(1,(MONTH(三跨两临近重点区段!$D:$D)=12)*(三跨两临近重点区段!$A:$A=D419),0))="已取消","已取消",INDEX(三跨两临近重点区段!$E:$E,MATCH(1,(MONTH(三跨两临近重点区段!$D:$D)=12)*(三跨两临近重点区段!$A:$A=D419)*(三跨两临近重点区段!$F:$F="现存区段"),0))),"")</f>
        <v/>
      </c>
      <c r="AH419" t="e">
        <f t="array" ref="AH419">INDEX(三跨两临近重点区段!$G:$G,MATCH(D419,三跨两临近重点区段!$A:$A,0))</f>
        <v>#N/A</v>
      </c>
      <c r="AI419" t="e">
        <f>INDEX(三跨两临近重点区段!$J:$J,MATCH(D419,三跨两临近重点区段!$A:$A,0))</f>
        <v>#N/A</v>
      </c>
    </row>
    <row r="420" ht="14.25" spans="1:35">
      <c r="A420" s="263" t="s">
        <v>150</v>
      </c>
      <c r="B420" s="264" t="s">
        <v>2783</v>
      </c>
      <c r="C420" s="263" t="s">
        <v>2161</v>
      </c>
      <c r="D420" s="263" t="s">
        <v>2785</v>
      </c>
      <c r="E420" s="265" t="s">
        <v>2449</v>
      </c>
      <c r="F420" s="264" t="s">
        <v>125</v>
      </c>
      <c r="G420" s="263" t="s">
        <v>2452</v>
      </c>
      <c r="H420" s="263" t="s">
        <v>1557</v>
      </c>
      <c r="I420" s="288"/>
      <c r="J420" s="196"/>
      <c r="K420" s="196"/>
      <c r="L420" s="196"/>
      <c r="M420" s="270"/>
      <c r="N420" s="270"/>
      <c r="O420" s="33"/>
      <c r="P420" s="107"/>
      <c r="Q420" s="279"/>
      <c r="R420" s="279"/>
      <c r="S420" s="278">
        <v>45462</v>
      </c>
      <c r="T420" s="279" t="s">
        <v>2117</v>
      </c>
      <c r="U420" s="268" t="str">
        <f t="array" ref="U420">IFERROR(IF(INDEX(三跨两临近重点区段!$F:$F,MATCH(1,(MONTH(三跨两临近重点区段!$D:$D)=7)*(三跨两临近重点区段!$A:$A=D420),0))="已取消","已取消",INDEX(三跨两临近重点区段!$D:$D,MATCH(1,(MONTH(三跨两临近重点区段!$D:$D)=7)*(三跨两临近重点区段!$A:$A=D420)*(三跨两临近重点区段!$F:$F="现存区段"),0))),"")</f>
        <v/>
      </c>
      <c r="V420" s="232" t="str">
        <f t="array" ref="V420">IFERROR(IF(INDEX(三跨两临近重点区段!$F:$F,MATCH(1,(MONTH(三跨两临近重点区段!$D:$D)=7)*(三跨两临近重点区段!$A:$A=D420),0))="已取消","已取消",INDEX(三跨两临近重点区段!$E:$E,MATCH(1,(MONTH(三跨两临近重点区段!$D:$D)=7)*(三跨两临近重点区段!$A:$A=D420)*(三跨两临近重点区段!$F:$F="现存区段"),0))),"")</f>
        <v/>
      </c>
      <c r="W420" s="268" t="str">
        <f t="array" ref="W420">IFERROR(IF(INDEX(三跨两临近重点区段!$F:$F,MATCH(1,(MONTH(三跨两临近重点区段!$D:$D)=8)*(三跨两临近重点区段!$A:$A=D420),0))="已取消","已取消",INDEX(三跨两临近重点区段!$D:$D,MATCH(1,(MONTH(三跨两临近重点区段!$D:$D)=8)*(三跨两临近重点区段!$A:$A=D420)*(三跨两临近重点区段!$F:$F="现存区段"),0))),"")</f>
        <v/>
      </c>
      <c r="X420" s="232" t="str">
        <f t="array" ref="X420">IFERROR(IF(INDEX(三跨两临近重点区段!$F:$F,MATCH(1,(MONTH(三跨两临近重点区段!$D:$D)=8)*(三跨两临近重点区段!$A:$A=D420),0))="已取消","已取消",INDEX(三跨两临近重点区段!$E:$E,MATCH(1,(MONTH(三跨两临近重点区段!$D:$D)=8)*(三跨两临近重点区段!$A:$A=D420)*(三跨两临近重点区段!$F:$F="现存区段"),0))),"")</f>
        <v/>
      </c>
      <c r="Y420" s="268" t="str">
        <f t="array" ref="Y420">IFERROR(IF(INDEX(三跨两临近重点区段!$F:$F,MATCH(1,(MONTH(三跨两临近重点区段!$D:$D)=9)*(三跨两临近重点区段!$A:$A=D420),0))="已取消","已取消",INDEX(三跨两临近重点区段!$D:$D,MATCH(1,(MONTH(三跨两临近重点区段!$D:$D)=9)*(三跨两临近重点区段!$A:$A=D420)*(三跨两临近重点区段!$F:$F="现存区段"),0))),"")</f>
        <v/>
      </c>
      <c r="Z420" s="232" t="str">
        <f t="array" ref="Z420">IFERROR(IF(INDEX(三跨两临近重点区段!$F:$F,MATCH(1,(MONTH(三跨两临近重点区段!$D:$D)=9)*(三跨两临近重点区段!$A:$A=D420),0))="已取消","已取消",INDEX(三跨两临近重点区段!$E:$E,MATCH(1,(MONTH(三跨两临近重点区段!$D:$D)=9)*(三跨两临近重点区段!$A:$A=D420)*(三跨两临近重点区段!$F:$F="现存区段"),0))),"")</f>
        <v/>
      </c>
      <c r="AA420" s="268" t="str">
        <f t="array" ref="AA420">IFERROR(IF(INDEX(三跨两临近重点区段!$F:$F,MATCH(1,(MONTH(三跨两临近重点区段!$D:$D)=10)*(三跨两临近重点区段!$A:$A=D420),0))="已取消","已取消",INDEX(三跨两临近重点区段!$D:$D,MATCH(1,(MONTH(三跨两临近重点区段!$D:$D)=10)*(三跨两临近重点区段!$A:$A=D420)*(三跨两临近重点区段!$F:$F="现存区段"),0))),"")</f>
        <v/>
      </c>
      <c r="AB420" s="72" t="str">
        <f t="array" ref="AB420">IFERROR(IF(INDEX(三跨两临近重点区段!$F:$F,MATCH(1,(MONTH(三跨两临近重点区段!$D:$D)=10)*(三跨两临近重点区段!$A:$A=D420),0))="已取消","已取消",INDEX(三跨两临近重点区段!$E:$E,MATCH(1,(MONTH(三跨两临近重点区段!$D:$D)=10)*(三跨两临近重点区段!$A:$A=D420)*(三跨两临近重点区段!$F:$F="现存区段"),0))),"")</f>
        <v/>
      </c>
      <c r="AC420" s="284" t="str">
        <f t="array" ref="AC420">IFERROR(IF(INDEX(三跨两临近重点区段!$F:$F,MATCH(1,(MONTH(三跨两临近重点区段!$D:$D)=11)*(三跨两临近重点区段!$A:$A=D420),0))="已取消","已取消",INDEX(三跨两临近重点区段!$D:$D,MATCH(1,(MONTH(三跨两临近重点区段!$D:$D)=11)*(三跨两临近重点区段!$A:$A=D420)*(三跨两临近重点区段!$F:$F="现存区段"),0))),"")</f>
        <v/>
      </c>
      <c r="AD420" s="72" t="str">
        <f t="array" ref="AD420">IFERROR(IF(INDEX(三跨两临近重点区段!$F:$F,MATCH(1,(MONTH(三跨两临近重点区段!$D:$D)=11)*(三跨两临近重点区段!$A:$A=D420),0))="已取消","已取消",INDEX(三跨两临近重点区段!$E:$E,MATCH(1,(MONTH(三跨两临近重点区段!$D:$D)=11)*(三跨两临近重点区段!$A:$A=D420)*(三跨两临近重点区段!$F:$F="现存区段"),0))),"")</f>
        <v/>
      </c>
      <c r="AE420" s="284" t="str">
        <f t="array" ref="AE420">IFERROR(IF(INDEX(三跨两临近重点区段!$F:$F,MATCH(1,(MONTH(三跨两临近重点区段!$D:$D)=12)*(三跨两临近重点区段!$A:$A=D420),0))="已取消","已取消",INDEX(三跨两临近重点区段!$D:$D,MATCH(1,(MONTH(三跨两临近重点区段!$D:$D)=12)*(三跨两临近重点区段!$A:$A=D420)*(三跨两临近重点区段!$F:$F="现存区段"),0))),"")</f>
        <v/>
      </c>
      <c r="AF420" s="72" t="str">
        <f t="array" ref="AF420">IFERROR(IF(INDEX(三跨两临近重点区段!$F:$F,MATCH(1,(MONTH(三跨两临近重点区段!$D:$D)=12)*(三跨两临近重点区段!$A:$A=D420),0))="已取消","已取消",INDEX(三跨两临近重点区段!$E:$E,MATCH(1,(MONTH(三跨两临近重点区段!$D:$D)=12)*(三跨两临近重点区段!$A:$A=D420)*(三跨两临近重点区段!$F:$F="现存区段"),0))),"")</f>
        <v/>
      </c>
      <c r="AH420" t="e">
        <f t="array" ref="AH420">INDEX(三跨两临近重点区段!$G:$G,MATCH(D420,三跨两临近重点区段!$A:$A,0))</f>
        <v>#N/A</v>
      </c>
      <c r="AI420" t="e">
        <f>INDEX(三跨两临近重点区段!$J:$J,MATCH(D420,三跨两临近重点区段!$A:$A,0))</f>
        <v>#N/A</v>
      </c>
    </row>
    <row r="421" ht="14.25" spans="1:35">
      <c r="A421" s="263" t="s">
        <v>150</v>
      </c>
      <c r="B421" s="264" t="s">
        <v>2783</v>
      </c>
      <c r="C421" s="263" t="s">
        <v>2157</v>
      </c>
      <c r="D421" s="263" t="s">
        <v>2786</v>
      </c>
      <c r="E421" s="265" t="s">
        <v>2449</v>
      </c>
      <c r="F421" s="264" t="s">
        <v>125</v>
      </c>
      <c r="G421" s="263" t="s">
        <v>2452</v>
      </c>
      <c r="H421" s="263" t="s">
        <v>1557</v>
      </c>
      <c r="I421" s="288"/>
      <c r="J421" s="196"/>
      <c r="K421" s="196"/>
      <c r="L421" s="196"/>
      <c r="M421" s="270"/>
      <c r="N421" s="270"/>
      <c r="O421" s="33"/>
      <c r="P421" s="107"/>
      <c r="Q421" s="279"/>
      <c r="R421" s="279"/>
      <c r="S421" s="278">
        <v>45462</v>
      </c>
      <c r="T421" s="279" t="s">
        <v>2117</v>
      </c>
      <c r="U421" s="268" t="str">
        <f t="array" ref="U421">IFERROR(IF(INDEX(三跨两临近重点区段!$F:$F,MATCH(1,(MONTH(三跨两临近重点区段!$D:$D)=7)*(三跨两临近重点区段!$A:$A=D421),0))="已取消","已取消",INDEX(三跨两临近重点区段!$D:$D,MATCH(1,(MONTH(三跨两临近重点区段!$D:$D)=7)*(三跨两临近重点区段!$A:$A=D421)*(三跨两临近重点区段!$F:$F="现存区段"),0))),"")</f>
        <v/>
      </c>
      <c r="V421" s="232" t="str">
        <f t="array" ref="V421">IFERROR(IF(INDEX(三跨两临近重点区段!$F:$F,MATCH(1,(MONTH(三跨两临近重点区段!$D:$D)=7)*(三跨两临近重点区段!$A:$A=D421),0))="已取消","已取消",INDEX(三跨两临近重点区段!$E:$E,MATCH(1,(MONTH(三跨两临近重点区段!$D:$D)=7)*(三跨两临近重点区段!$A:$A=D421)*(三跨两临近重点区段!$F:$F="现存区段"),0))),"")</f>
        <v/>
      </c>
      <c r="W421" s="268" t="str">
        <f t="array" ref="W421">IFERROR(IF(INDEX(三跨两临近重点区段!$F:$F,MATCH(1,(MONTH(三跨两临近重点区段!$D:$D)=8)*(三跨两临近重点区段!$A:$A=D421),0))="已取消","已取消",INDEX(三跨两临近重点区段!$D:$D,MATCH(1,(MONTH(三跨两临近重点区段!$D:$D)=8)*(三跨两临近重点区段!$A:$A=D421)*(三跨两临近重点区段!$F:$F="现存区段"),0))),"")</f>
        <v/>
      </c>
      <c r="X421" s="232" t="str">
        <f t="array" ref="X421">IFERROR(IF(INDEX(三跨两临近重点区段!$F:$F,MATCH(1,(MONTH(三跨两临近重点区段!$D:$D)=8)*(三跨两临近重点区段!$A:$A=D421),0))="已取消","已取消",INDEX(三跨两临近重点区段!$E:$E,MATCH(1,(MONTH(三跨两临近重点区段!$D:$D)=8)*(三跨两临近重点区段!$A:$A=D421)*(三跨两临近重点区段!$F:$F="现存区段"),0))),"")</f>
        <v/>
      </c>
      <c r="Y421" s="268" t="str">
        <f t="array" ref="Y421">IFERROR(IF(INDEX(三跨两临近重点区段!$F:$F,MATCH(1,(MONTH(三跨两临近重点区段!$D:$D)=9)*(三跨两临近重点区段!$A:$A=D421),0))="已取消","已取消",INDEX(三跨两临近重点区段!$D:$D,MATCH(1,(MONTH(三跨两临近重点区段!$D:$D)=9)*(三跨两临近重点区段!$A:$A=D421)*(三跨两临近重点区段!$F:$F="现存区段"),0))),"")</f>
        <v/>
      </c>
      <c r="Z421" s="232" t="str">
        <f t="array" ref="Z421">IFERROR(IF(INDEX(三跨两临近重点区段!$F:$F,MATCH(1,(MONTH(三跨两临近重点区段!$D:$D)=9)*(三跨两临近重点区段!$A:$A=D421),0))="已取消","已取消",INDEX(三跨两临近重点区段!$E:$E,MATCH(1,(MONTH(三跨两临近重点区段!$D:$D)=9)*(三跨两临近重点区段!$A:$A=D421)*(三跨两临近重点区段!$F:$F="现存区段"),0))),"")</f>
        <v/>
      </c>
      <c r="AA421" s="268" t="str">
        <f t="array" ref="AA421">IFERROR(IF(INDEX(三跨两临近重点区段!$F:$F,MATCH(1,(MONTH(三跨两临近重点区段!$D:$D)=10)*(三跨两临近重点区段!$A:$A=D421),0))="已取消","已取消",INDEX(三跨两临近重点区段!$D:$D,MATCH(1,(MONTH(三跨两临近重点区段!$D:$D)=10)*(三跨两临近重点区段!$A:$A=D421)*(三跨两临近重点区段!$F:$F="现存区段"),0))),"")</f>
        <v/>
      </c>
      <c r="AB421" s="72" t="str">
        <f t="array" ref="AB421">IFERROR(IF(INDEX(三跨两临近重点区段!$F:$F,MATCH(1,(MONTH(三跨两临近重点区段!$D:$D)=10)*(三跨两临近重点区段!$A:$A=D421),0))="已取消","已取消",INDEX(三跨两临近重点区段!$E:$E,MATCH(1,(MONTH(三跨两临近重点区段!$D:$D)=10)*(三跨两临近重点区段!$A:$A=D421)*(三跨两临近重点区段!$F:$F="现存区段"),0))),"")</f>
        <v/>
      </c>
      <c r="AC421" s="284" t="str">
        <f t="array" ref="AC421">IFERROR(IF(INDEX(三跨两临近重点区段!$F:$F,MATCH(1,(MONTH(三跨两临近重点区段!$D:$D)=11)*(三跨两临近重点区段!$A:$A=D421),0))="已取消","已取消",INDEX(三跨两临近重点区段!$D:$D,MATCH(1,(MONTH(三跨两临近重点区段!$D:$D)=11)*(三跨两临近重点区段!$A:$A=D421)*(三跨两临近重点区段!$F:$F="现存区段"),0))),"")</f>
        <v/>
      </c>
      <c r="AD421" s="72" t="str">
        <f t="array" ref="AD421">IFERROR(IF(INDEX(三跨两临近重点区段!$F:$F,MATCH(1,(MONTH(三跨两临近重点区段!$D:$D)=11)*(三跨两临近重点区段!$A:$A=D421),0))="已取消","已取消",INDEX(三跨两临近重点区段!$E:$E,MATCH(1,(MONTH(三跨两临近重点区段!$D:$D)=11)*(三跨两临近重点区段!$A:$A=D421)*(三跨两临近重点区段!$F:$F="现存区段"),0))),"")</f>
        <v/>
      </c>
      <c r="AE421" s="284" t="str">
        <f t="array" ref="AE421">IFERROR(IF(INDEX(三跨两临近重点区段!$F:$F,MATCH(1,(MONTH(三跨两临近重点区段!$D:$D)=12)*(三跨两临近重点区段!$A:$A=D421),0))="已取消","已取消",INDEX(三跨两临近重点区段!$D:$D,MATCH(1,(MONTH(三跨两临近重点区段!$D:$D)=12)*(三跨两临近重点区段!$A:$A=D421)*(三跨两临近重点区段!$F:$F="现存区段"),0))),"")</f>
        <v/>
      </c>
      <c r="AF421" s="72" t="str">
        <f t="array" ref="AF421">IFERROR(IF(INDEX(三跨两临近重点区段!$F:$F,MATCH(1,(MONTH(三跨两临近重点区段!$D:$D)=12)*(三跨两临近重点区段!$A:$A=D421),0))="已取消","已取消",INDEX(三跨两临近重点区段!$E:$E,MATCH(1,(MONTH(三跨两临近重点区段!$D:$D)=12)*(三跨两临近重点区段!$A:$A=D421)*(三跨两临近重点区段!$F:$F="现存区段"),0))),"")</f>
        <v/>
      </c>
      <c r="AH421" t="e">
        <f t="array" ref="AH421">INDEX(三跨两临近重点区段!$G:$G,MATCH(D421,三跨两临近重点区段!$A:$A,0))</f>
        <v>#N/A</v>
      </c>
      <c r="AI421" t="e">
        <f>INDEX(三跨两临近重点区段!$J:$J,MATCH(D421,三跨两临近重点区段!$A:$A,0))</f>
        <v>#N/A</v>
      </c>
    </row>
    <row r="422" ht="14.25" spans="1:35">
      <c r="A422" s="263" t="s">
        <v>150</v>
      </c>
      <c r="B422" s="264" t="s">
        <v>2783</v>
      </c>
      <c r="C422" s="263" t="s">
        <v>2135</v>
      </c>
      <c r="D422" s="263" t="s">
        <v>2787</v>
      </c>
      <c r="E422" s="265" t="s">
        <v>2449</v>
      </c>
      <c r="F422" s="264" t="s">
        <v>125</v>
      </c>
      <c r="G422" s="263" t="s">
        <v>1557</v>
      </c>
      <c r="H422" s="263" t="s">
        <v>1557</v>
      </c>
      <c r="I422" s="288"/>
      <c r="J422" s="196"/>
      <c r="K422" s="196"/>
      <c r="L422" s="196"/>
      <c r="M422" s="270"/>
      <c r="N422" s="270"/>
      <c r="O422" s="33"/>
      <c r="P422" s="107"/>
      <c r="Q422" s="279"/>
      <c r="R422" s="279"/>
      <c r="S422" s="278">
        <v>45462</v>
      </c>
      <c r="T422" s="279" t="s">
        <v>2117</v>
      </c>
      <c r="U422" s="268" t="str">
        <f t="array" ref="U422">IFERROR(IF(INDEX(三跨两临近重点区段!$F:$F,MATCH(1,(MONTH(三跨两临近重点区段!$D:$D)=7)*(三跨两临近重点区段!$A:$A=D422),0))="已取消","已取消",INDEX(三跨两临近重点区段!$D:$D,MATCH(1,(MONTH(三跨两临近重点区段!$D:$D)=7)*(三跨两临近重点区段!$A:$A=D422)*(三跨两临近重点区段!$F:$F="现存区段"),0))),"")</f>
        <v/>
      </c>
      <c r="V422" s="232" t="str">
        <f t="array" ref="V422">IFERROR(IF(INDEX(三跨两临近重点区段!$F:$F,MATCH(1,(MONTH(三跨两临近重点区段!$D:$D)=7)*(三跨两临近重点区段!$A:$A=D422),0))="已取消","已取消",INDEX(三跨两临近重点区段!$E:$E,MATCH(1,(MONTH(三跨两临近重点区段!$D:$D)=7)*(三跨两临近重点区段!$A:$A=D422)*(三跨两临近重点区段!$F:$F="现存区段"),0))),"")</f>
        <v/>
      </c>
      <c r="W422" s="268" t="str">
        <f t="array" ref="W422">IFERROR(IF(INDEX(三跨两临近重点区段!$F:$F,MATCH(1,(MONTH(三跨两临近重点区段!$D:$D)=8)*(三跨两临近重点区段!$A:$A=D422),0))="已取消","已取消",INDEX(三跨两临近重点区段!$D:$D,MATCH(1,(MONTH(三跨两临近重点区段!$D:$D)=8)*(三跨两临近重点区段!$A:$A=D422)*(三跨两临近重点区段!$F:$F="现存区段"),0))),"")</f>
        <v/>
      </c>
      <c r="X422" s="232" t="str">
        <f t="array" ref="X422">IFERROR(IF(INDEX(三跨两临近重点区段!$F:$F,MATCH(1,(MONTH(三跨两临近重点区段!$D:$D)=8)*(三跨两临近重点区段!$A:$A=D422),0))="已取消","已取消",INDEX(三跨两临近重点区段!$E:$E,MATCH(1,(MONTH(三跨两临近重点区段!$D:$D)=8)*(三跨两临近重点区段!$A:$A=D422)*(三跨两临近重点区段!$F:$F="现存区段"),0))),"")</f>
        <v/>
      </c>
      <c r="Y422" s="268" t="str">
        <f t="array" ref="Y422">IFERROR(IF(INDEX(三跨两临近重点区段!$F:$F,MATCH(1,(MONTH(三跨两临近重点区段!$D:$D)=9)*(三跨两临近重点区段!$A:$A=D422),0))="已取消","已取消",INDEX(三跨两临近重点区段!$D:$D,MATCH(1,(MONTH(三跨两临近重点区段!$D:$D)=9)*(三跨两临近重点区段!$A:$A=D422)*(三跨两临近重点区段!$F:$F="现存区段"),0))),"")</f>
        <v/>
      </c>
      <c r="Z422" s="232" t="str">
        <f t="array" ref="Z422">IFERROR(IF(INDEX(三跨两临近重点区段!$F:$F,MATCH(1,(MONTH(三跨两临近重点区段!$D:$D)=9)*(三跨两临近重点区段!$A:$A=D422),0))="已取消","已取消",INDEX(三跨两临近重点区段!$E:$E,MATCH(1,(MONTH(三跨两临近重点区段!$D:$D)=9)*(三跨两临近重点区段!$A:$A=D422)*(三跨两临近重点区段!$F:$F="现存区段"),0))),"")</f>
        <v/>
      </c>
      <c r="AA422" s="268" t="str">
        <f t="array" ref="AA422">IFERROR(IF(INDEX(三跨两临近重点区段!$F:$F,MATCH(1,(MONTH(三跨两临近重点区段!$D:$D)=10)*(三跨两临近重点区段!$A:$A=D422),0))="已取消","已取消",INDEX(三跨两临近重点区段!$D:$D,MATCH(1,(MONTH(三跨两临近重点区段!$D:$D)=10)*(三跨两临近重点区段!$A:$A=D422)*(三跨两临近重点区段!$F:$F="现存区段"),0))),"")</f>
        <v/>
      </c>
      <c r="AB422" s="72" t="str">
        <f t="array" ref="AB422">IFERROR(IF(INDEX(三跨两临近重点区段!$F:$F,MATCH(1,(MONTH(三跨两临近重点区段!$D:$D)=10)*(三跨两临近重点区段!$A:$A=D422),0))="已取消","已取消",INDEX(三跨两临近重点区段!$E:$E,MATCH(1,(MONTH(三跨两临近重点区段!$D:$D)=10)*(三跨两临近重点区段!$A:$A=D422)*(三跨两临近重点区段!$F:$F="现存区段"),0))),"")</f>
        <v/>
      </c>
      <c r="AC422" s="284" t="str">
        <f t="array" ref="AC422">IFERROR(IF(INDEX(三跨两临近重点区段!$F:$F,MATCH(1,(MONTH(三跨两临近重点区段!$D:$D)=11)*(三跨两临近重点区段!$A:$A=D422),0))="已取消","已取消",INDEX(三跨两临近重点区段!$D:$D,MATCH(1,(MONTH(三跨两临近重点区段!$D:$D)=11)*(三跨两临近重点区段!$A:$A=D422)*(三跨两临近重点区段!$F:$F="现存区段"),0))),"")</f>
        <v/>
      </c>
      <c r="AD422" s="72" t="str">
        <f t="array" ref="AD422">IFERROR(IF(INDEX(三跨两临近重点区段!$F:$F,MATCH(1,(MONTH(三跨两临近重点区段!$D:$D)=11)*(三跨两临近重点区段!$A:$A=D422),0))="已取消","已取消",INDEX(三跨两临近重点区段!$E:$E,MATCH(1,(MONTH(三跨两临近重点区段!$D:$D)=11)*(三跨两临近重点区段!$A:$A=D422)*(三跨两临近重点区段!$F:$F="现存区段"),0))),"")</f>
        <v/>
      </c>
      <c r="AE422" s="284" t="str">
        <f t="array" ref="AE422">IFERROR(IF(INDEX(三跨两临近重点区段!$F:$F,MATCH(1,(MONTH(三跨两临近重点区段!$D:$D)=12)*(三跨两临近重点区段!$A:$A=D422),0))="已取消","已取消",INDEX(三跨两临近重点区段!$D:$D,MATCH(1,(MONTH(三跨两临近重点区段!$D:$D)=12)*(三跨两临近重点区段!$A:$A=D422)*(三跨两临近重点区段!$F:$F="现存区段"),0))),"")</f>
        <v/>
      </c>
      <c r="AF422" s="72" t="str">
        <f t="array" ref="AF422">IFERROR(IF(INDEX(三跨两临近重点区段!$F:$F,MATCH(1,(MONTH(三跨两临近重点区段!$D:$D)=12)*(三跨两临近重点区段!$A:$A=D422),0))="已取消","已取消",INDEX(三跨两临近重点区段!$E:$E,MATCH(1,(MONTH(三跨两临近重点区段!$D:$D)=12)*(三跨两临近重点区段!$A:$A=D422)*(三跨两临近重点区段!$F:$F="现存区段"),0))),"")</f>
        <v/>
      </c>
      <c r="AH422" t="e">
        <f t="array" ref="AH422">INDEX(三跨两临近重点区段!$G:$G,MATCH(D422,三跨两临近重点区段!$A:$A,0))</f>
        <v>#N/A</v>
      </c>
      <c r="AI422" t="e">
        <f>INDEX(三跨两临近重点区段!$J:$J,MATCH(D422,三跨两临近重点区段!$A:$A,0))</f>
        <v>#N/A</v>
      </c>
    </row>
    <row r="423" ht="14.25" spans="1:35">
      <c r="A423" s="263" t="s">
        <v>150</v>
      </c>
      <c r="B423" s="264" t="s">
        <v>2783</v>
      </c>
      <c r="C423" s="263" t="s">
        <v>2243</v>
      </c>
      <c r="D423" s="263" t="s">
        <v>2788</v>
      </c>
      <c r="E423" s="265" t="s">
        <v>2449</v>
      </c>
      <c r="F423" s="264" t="s">
        <v>125</v>
      </c>
      <c r="G423" s="263" t="s">
        <v>2452</v>
      </c>
      <c r="H423" s="263" t="s">
        <v>1557</v>
      </c>
      <c r="I423" s="288"/>
      <c r="J423" s="196"/>
      <c r="K423" s="196"/>
      <c r="L423" s="196"/>
      <c r="M423" s="270"/>
      <c r="N423" s="270"/>
      <c r="O423" s="33"/>
      <c r="P423" s="107"/>
      <c r="Q423" s="279"/>
      <c r="R423" s="279"/>
      <c r="S423" s="278">
        <v>45462</v>
      </c>
      <c r="T423" s="279" t="s">
        <v>2117</v>
      </c>
      <c r="U423" s="268" t="str">
        <f t="array" ref="U423">IFERROR(IF(INDEX(三跨两临近重点区段!$F:$F,MATCH(1,(MONTH(三跨两临近重点区段!$D:$D)=7)*(三跨两临近重点区段!$A:$A=D423),0))="已取消","已取消",INDEX(三跨两临近重点区段!$D:$D,MATCH(1,(MONTH(三跨两临近重点区段!$D:$D)=7)*(三跨两临近重点区段!$A:$A=D423)*(三跨两临近重点区段!$F:$F="现存区段"),0))),"")</f>
        <v/>
      </c>
      <c r="V423" s="232" t="str">
        <f t="array" ref="V423">IFERROR(IF(INDEX(三跨两临近重点区段!$F:$F,MATCH(1,(MONTH(三跨两临近重点区段!$D:$D)=7)*(三跨两临近重点区段!$A:$A=D423),0))="已取消","已取消",INDEX(三跨两临近重点区段!$E:$E,MATCH(1,(MONTH(三跨两临近重点区段!$D:$D)=7)*(三跨两临近重点区段!$A:$A=D423)*(三跨两临近重点区段!$F:$F="现存区段"),0))),"")</f>
        <v/>
      </c>
      <c r="W423" s="268" t="str">
        <f t="array" ref="W423">IFERROR(IF(INDEX(三跨两临近重点区段!$F:$F,MATCH(1,(MONTH(三跨两临近重点区段!$D:$D)=8)*(三跨两临近重点区段!$A:$A=D423),0))="已取消","已取消",INDEX(三跨两临近重点区段!$D:$D,MATCH(1,(MONTH(三跨两临近重点区段!$D:$D)=8)*(三跨两临近重点区段!$A:$A=D423)*(三跨两临近重点区段!$F:$F="现存区段"),0))),"")</f>
        <v/>
      </c>
      <c r="X423" s="232" t="str">
        <f t="array" ref="X423">IFERROR(IF(INDEX(三跨两临近重点区段!$F:$F,MATCH(1,(MONTH(三跨两临近重点区段!$D:$D)=8)*(三跨两临近重点区段!$A:$A=D423),0))="已取消","已取消",INDEX(三跨两临近重点区段!$E:$E,MATCH(1,(MONTH(三跨两临近重点区段!$D:$D)=8)*(三跨两临近重点区段!$A:$A=D423)*(三跨两临近重点区段!$F:$F="现存区段"),0))),"")</f>
        <v/>
      </c>
      <c r="Y423" s="268" t="str">
        <f t="array" ref="Y423">IFERROR(IF(INDEX(三跨两临近重点区段!$F:$F,MATCH(1,(MONTH(三跨两临近重点区段!$D:$D)=9)*(三跨两临近重点区段!$A:$A=D423),0))="已取消","已取消",INDEX(三跨两临近重点区段!$D:$D,MATCH(1,(MONTH(三跨两临近重点区段!$D:$D)=9)*(三跨两临近重点区段!$A:$A=D423)*(三跨两临近重点区段!$F:$F="现存区段"),0))),"")</f>
        <v/>
      </c>
      <c r="Z423" s="232" t="str">
        <f t="array" ref="Z423">IFERROR(IF(INDEX(三跨两临近重点区段!$F:$F,MATCH(1,(MONTH(三跨两临近重点区段!$D:$D)=9)*(三跨两临近重点区段!$A:$A=D423),0))="已取消","已取消",INDEX(三跨两临近重点区段!$E:$E,MATCH(1,(MONTH(三跨两临近重点区段!$D:$D)=9)*(三跨两临近重点区段!$A:$A=D423)*(三跨两临近重点区段!$F:$F="现存区段"),0))),"")</f>
        <v/>
      </c>
      <c r="AA423" s="268" t="str">
        <f t="array" ref="AA423">IFERROR(IF(INDEX(三跨两临近重点区段!$F:$F,MATCH(1,(MONTH(三跨两临近重点区段!$D:$D)=10)*(三跨两临近重点区段!$A:$A=D423),0))="已取消","已取消",INDEX(三跨两临近重点区段!$D:$D,MATCH(1,(MONTH(三跨两临近重点区段!$D:$D)=10)*(三跨两临近重点区段!$A:$A=D423)*(三跨两临近重点区段!$F:$F="现存区段"),0))),"")</f>
        <v/>
      </c>
      <c r="AB423" s="72" t="str">
        <f t="array" ref="AB423">IFERROR(IF(INDEX(三跨两临近重点区段!$F:$F,MATCH(1,(MONTH(三跨两临近重点区段!$D:$D)=10)*(三跨两临近重点区段!$A:$A=D423),0))="已取消","已取消",INDEX(三跨两临近重点区段!$E:$E,MATCH(1,(MONTH(三跨两临近重点区段!$D:$D)=10)*(三跨两临近重点区段!$A:$A=D423)*(三跨两临近重点区段!$F:$F="现存区段"),0))),"")</f>
        <v/>
      </c>
      <c r="AC423" s="284" t="str">
        <f t="array" ref="AC423">IFERROR(IF(INDEX(三跨两临近重点区段!$F:$F,MATCH(1,(MONTH(三跨两临近重点区段!$D:$D)=11)*(三跨两临近重点区段!$A:$A=D423),0))="已取消","已取消",INDEX(三跨两临近重点区段!$D:$D,MATCH(1,(MONTH(三跨两临近重点区段!$D:$D)=11)*(三跨两临近重点区段!$A:$A=D423)*(三跨两临近重点区段!$F:$F="现存区段"),0))),"")</f>
        <v/>
      </c>
      <c r="AD423" s="72" t="str">
        <f t="array" ref="AD423">IFERROR(IF(INDEX(三跨两临近重点区段!$F:$F,MATCH(1,(MONTH(三跨两临近重点区段!$D:$D)=11)*(三跨两临近重点区段!$A:$A=D423),0))="已取消","已取消",INDEX(三跨两临近重点区段!$E:$E,MATCH(1,(MONTH(三跨两临近重点区段!$D:$D)=11)*(三跨两临近重点区段!$A:$A=D423)*(三跨两临近重点区段!$F:$F="现存区段"),0))),"")</f>
        <v/>
      </c>
      <c r="AE423" s="284" t="str">
        <f t="array" ref="AE423">IFERROR(IF(INDEX(三跨两临近重点区段!$F:$F,MATCH(1,(MONTH(三跨两临近重点区段!$D:$D)=12)*(三跨两临近重点区段!$A:$A=D423),0))="已取消","已取消",INDEX(三跨两临近重点区段!$D:$D,MATCH(1,(MONTH(三跨两临近重点区段!$D:$D)=12)*(三跨两临近重点区段!$A:$A=D423)*(三跨两临近重点区段!$F:$F="现存区段"),0))),"")</f>
        <v/>
      </c>
      <c r="AF423" s="72" t="str">
        <f t="array" ref="AF423">IFERROR(IF(INDEX(三跨两临近重点区段!$F:$F,MATCH(1,(MONTH(三跨两临近重点区段!$D:$D)=12)*(三跨两临近重点区段!$A:$A=D423),0))="已取消","已取消",INDEX(三跨两临近重点区段!$E:$E,MATCH(1,(MONTH(三跨两临近重点区段!$D:$D)=12)*(三跨两临近重点区段!$A:$A=D423)*(三跨两临近重点区段!$F:$F="现存区段"),0))),"")</f>
        <v/>
      </c>
      <c r="AH423" t="e">
        <f t="array" ref="AH423">INDEX(三跨两临近重点区段!$G:$G,MATCH(D423,三跨两临近重点区段!$A:$A,0))</f>
        <v>#N/A</v>
      </c>
      <c r="AI423" t="e">
        <f>INDEX(三跨两临近重点区段!$J:$J,MATCH(D423,三跨两临近重点区段!$A:$A,0))</f>
        <v>#N/A</v>
      </c>
    </row>
    <row r="424" ht="14.25" spans="1:35">
      <c r="A424" s="263" t="s">
        <v>150</v>
      </c>
      <c r="B424" s="264" t="s">
        <v>2789</v>
      </c>
      <c r="C424" s="263" t="s">
        <v>2177</v>
      </c>
      <c r="D424" s="263" t="s">
        <v>2790</v>
      </c>
      <c r="E424" s="265" t="s">
        <v>2449</v>
      </c>
      <c r="F424" s="264" t="s">
        <v>125</v>
      </c>
      <c r="G424" s="263" t="s">
        <v>2452</v>
      </c>
      <c r="H424" s="263" t="s">
        <v>1557</v>
      </c>
      <c r="I424" s="288"/>
      <c r="J424" s="196"/>
      <c r="K424" s="196"/>
      <c r="L424" s="196"/>
      <c r="M424" s="270"/>
      <c r="N424" s="270"/>
      <c r="O424" s="33"/>
      <c r="P424" s="107"/>
      <c r="Q424" s="279"/>
      <c r="R424" s="279"/>
      <c r="S424" s="278">
        <v>45462</v>
      </c>
      <c r="T424" s="279" t="s">
        <v>2117</v>
      </c>
      <c r="U424" s="268" t="str">
        <f t="array" ref="U424">IFERROR(IF(INDEX(三跨两临近重点区段!$F:$F,MATCH(1,(MONTH(三跨两临近重点区段!$D:$D)=7)*(三跨两临近重点区段!$A:$A=D424),0))="已取消","已取消",INDEX(三跨两临近重点区段!$D:$D,MATCH(1,(MONTH(三跨两临近重点区段!$D:$D)=7)*(三跨两临近重点区段!$A:$A=D424)*(三跨两临近重点区段!$F:$F="现存区段"),0))),"")</f>
        <v/>
      </c>
      <c r="V424" s="232" t="str">
        <f t="array" ref="V424">IFERROR(IF(INDEX(三跨两临近重点区段!$F:$F,MATCH(1,(MONTH(三跨两临近重点区段!$D:$D)=7)*(三跨两临近重点区段!$A:$A=D424),0))="已取消","已取消",INDEX(三跨两临近重点区段!$E:$E,MATCH(1,(MONTH(三跨两临近重点区段!$D:$D)=7)*(三跨两临近重点区段!$A:$A=D424)*(三跨两临近重点区段!$F:$F="现存区段"),0))),"")</f>
        <v/>
      </c>
      <c r="W424" s="268" t="str">
        <f t="array" ref="W424">IFERROR(IF(INDEX(三跨两临近重点区段!$F:$F,MATCH(1,(MONTH(三跨两临近重点区段!$D:$D)=8)*(三跨两临近重点区段!$A:$A=D424),0))="已取消","已取消",INDEX(三跨两临近重点区段!$D:$D,MATCH(1,(MONTH(三跨两临近重点区段!$D:$D)=8)*(三跨两临近重点区段!$A:$A=D424)*(三跨两临近重点区段!$F:$F="现存区段"),0))),"")</f>
        <v/>
      </c>
      <c r="X424" s="232" t="str">
        <f t="array" ref="X424">IFERROR(IF(INDEX(三跨两临近重点区段!$F:$F,MATCH(1,(MONTH(三跨两临近重点区段!$D:$D)=8)*(三跨两临近重点区段!$A:$A=D424),0))="已取消","已取消",INDEX(三跨两临近重点区段!$E:$E,MATCH(1,(MONTH(三跨两临近重点区段!$D:$D)=8)*(三跨两临近重点区段!$A:$A=D424)*(三跨两临近重点区段!$F:$F="现存区段"),0))),"")</f>
        <v/>
      </c>
      <c r="Y424" s="268" t="str">
        <f t="array" ref="Y424">IFERROR(IF(INDEX(三跨两临近重点区段!$F:$F,MATCH(1,(MONTH(三跨两临近重点区段!$D:$D)=9)*(三跨两临近重点区段!$A:$A=D424),0))="已取消","已取消",INDEX(三跨两临近重点区段!$D:$D,MATCH(1,(MONTH(三跨两临近重点区段!$D:$D)=9)*(三跨两临近重点区段!$A:$A=D424)*(三跨两临近重点区段!$F:$F="现存区段"),0))),"")</f>
        <v/>
      </c>
      <c r="Z424" s="232" t="str">
        <f t="array" ref="Z424">IFERROR(IF(INDEX(三跨两临近重点区段!$F:$F,MATCH(1,(MONTH(三跨两临近重点区段!$D:$D)=9)*(三跨两临近重点区段!$A:$A=D424),0))="已取消","已取消",INDEX(三跨两临近重点区段!$E:$E,MATCH(1,(MONTH(三跨两临近重点区段!$D:$D)=9)*(三跨两临近重点区段!$A:$A=D424)*(三跨两临近重点区段!$F:$F="现存区段"),0))),"")</f>
        <v/>
      </c>
      <c r="AA424" s="268" t="str">
        <f t="array" ref="AA424">IFERROR(IF(INDEX(三跨两临近重点区段!$F:$F,MATCH(1,(MONTH(三跨两临近重点区段!$D:$D)=10)*(三跨两临近重点区段!$A:$A=D424),0))="已取消","已取消",INDEX(三跨两临近重点区段!$D:$D,MATCH(1,(MONTH(三跨两临近重点区段!$D:$D)=10)*(三跨两临近重点区段!$A:$A=D424)*(三跨两临近重点区段!$F:$F="现存区段"),0))),"")</f>
        <v/>
      </c>
      <c r="AB424" s="72" t="str">
        <f t="array" ref="AB424">IFERROR(IF(INDEX(三跨两临近重点区段!$F:$F,MATCH(1,(MONTH(三跨两临近重点区段!$D:$D)=10)*(三跨两临近重点区段!$A:$A=D424),0))="已取消","已取消",INDEX(三跨两临近重点区段!$E:$E,MATCH(1,(MONTH(三跨两临近重点区段!$D:$D)=10)*(三跨两临近重点区段!$A:$A=D424)*(三跨两临近重点区段!$F:$F="现存区段"),0))),"")</f>
        <v/>
      </c>
      <c r="AC424" s="284" t="str">
        <f t="array" ref="AC424">IFERROR(IF(INDEX(三跨两临近重点区段!$F:$F,MATCH(1,(MONTH(三跨两临近重点区段!$D:$D)=11)*(三跨两临近重点区段!$A:$A=D424),0))="已取消","已取消",INDEX(三跨两临近重点区段!$D:$D,MATCH(1,(MONTH(三跨两临近重点区段!$D:$D)=11)*(三跨两临近重点区段!$A:$A=D424)*(三跨两临近重点区段!$F:$F="现存区段"),0))),"")</f>
        <v/>
      </c>
      <c r="AD424" s="72" t="str">
        <f t="array" ref="AD424">IFERROR(IF(INDEX(三跨两临近重点区段!$F:$F,MATCH(1,(MONTH(三跨两临近重点区段!$D:$D)=11)*(三跨两临近重点区段!$A:$A=D424),0))="已取消","已取消",INDEX(三跨两临近重点区段!$E:$E,MATCH(1,(MONTH(三跨两临近重点区段!$D:$D)=11)*(三跨两临近重点区段!$A:$A=D424)*(三跨两临近重点区段!$F:$F="现存区段"),0))),"")</f>
        <v/>
      </c>
      <c r="AE424" s="284" t="str">
        <f t="array" ref="AE424">IFERROR(IF(INDEX(三跨两临近重点区段!$F:$F,MATCH(1,(MONTH(三跨两临近重点区段!$D:$D)=12)*(三跨两临近重点区段!$A:$A=D424),0))="已取消","已取消",INDEX(三跨两临近重点区段!$D:$D,MATCH(1,(MONTH(三跨两临近重点区段!$D:$D)=12)*(三跨两临近重点区段!$A:$A=D424)*(三跨两临近重点区段!$F:$F="现存区段"),0))),"")</f>
        <v/>
      </c>
      <c r="AF424" s="72" t="str">
        <f t="array" ref="AF424">IFERROR(IF(INDEX(三跨两临近重点区段!$F:$F,MATCH(1,(MONTH(三跨两临近重点区段!$D:$D)=12)*(三跨两临近重点区段!$A:$A=D424),0))="已取消","已取消",INDEX(三跨两临近重点区段!$E:$E,MATCH(1,(MONTH(三跨两临近重点区段!$D:$D)=12)*(三跨两临近重点区段!$A:$A=D424)*(三跨两临近重点区段!$F:$F="现存区段"),0))),"")</f>
        <v/>
      </c>
      <c r="AH424" t="e">
        <f t="array" ref="AH424">INDEX(三跨两临近重点区段!$G:$G,MATCH(D424,三跨两临近重点区段!$A:$A,0))</f>
        <v>#N/A</v>
      </c>
      <c r="AI424" t="e">
        <f>INDEX(三跨两临近重点区段!$J:$J,MATCH(D424,三跨两临近重点区段!$A:$A,0))</f>
        <v>#N/A</v>
      </c>
    </row>
    <row r="425" ht="14.25" spans="1:35">
      <c r="A425" s="263" t="s">
        <v>150</v>
      </c>
      <c r="B425" s="264" t="s">
        <v>2789</v>
      </c>
      <c r="C425" s="263" t="s">
        <v>2428</v>
      </c>
      <c r="D425" s="263" t="s">
        <v>2791</v>
      </c>
      <c r="E425" s="265" t="s">
        <v>2449</v>
      </c>
      <c r="F425" s="264" t="s">
        <v>125</v>
      </c>
      <c r="G425" s="263" t="s">
        <v>2452</v>
      </c>
      <c r="H425" s="263" t="s">
        <v>1557</v>
      </c>
      <c r="I425" s="288"/>
      <c r="J425" s="196"/>
      <c r="K425" s="196"/>
      <c r="L425" s="196"/>
      <c r="M425" s="270"/>
      <c r="N425" s="270"/>
      <c r="O425" s="33"/>
      <c r="P425" s="107"/>
      <c r="Q425" s="279"/>
      <c r="R425" s="279"/>
      <c r="S425" s="278">
        <v>45462</v>
      </c>
      <c r="T425" s="279" t="s">
        <v>2117</v>
      </c>
      <c r="U425" s="268" t="str">
        <f t="array" ref="U425">IFERROR(IF(INDEX(三跨两临近重点区段!$F:$F,MATCH(1,(MONTH(三跨两临近重点区段!$D:$D)=7)*(三跨两临近重点区段!$A:$A=D425),0))="已取消","已取消",INDEX(三跨两临近重点区段!$D:$D,MATCH(1,(MONTH(三跨两临近重点区段!$D:$D)=7)*(三跨两临近重点区段!$A:$A=D425)*(三跨两临近重点区段!$F:$F="现存区段"),0))),"")</f>
        <v/>
      </c>
      <c r="V425" s="232" t="str">
        <f t="array" ref="V425">IFERROR(IF(INDEX(三跨两临近重点区段!$F:$F,MATCH(1,(MONTH(三跨两临近重点区段!$D:$D)=7)*(三跨两临近重点区段!$A:$A=D425),0))="已取消","已取消",INDEX(三跨两临近重点区段!$E:$E,MATCH(1,(MONTH(三跨两临近重点区段!$D:$D)=7)*(三跨两临近重点区段!$A:$A=D425)*(三跨两临近重点区段!$F:$F="现存区段"),0))),"")</f>
        <v/>
      </c>
      <c r="W425" s="268" t="str">
        <f t="array" ref="W425">IFERROR(IF(INDEX(三跨两临近重点区段!$F:$F,MATCH(1,(MONTH(三跨两临近重点区段!$D:$D)=8)*(三跨两临近重点区段!$A:$A=D425),0))="已取消","已取消",INDEX(三跨两临近重点区段!$D:$D,MATCH(1,(MONTH(三跨两临近重点区段!$D:$D)=8)*(三跨两临近重点区段!$A:$A=D425)*(三跨两临近重点区段!$F:$F="现存区段"),0))),"")</f>
        <v/>
      </c>
      <c r="X425" s="232" t="str">
        <f t="array" ref="X425">IFERROR(IF(INDEX(三跨两临近重点区段!$F:$F,MATCH(1,(MONTH(三跨两临近重点区段!$D:$D)=8)*(三跨两临近重点区段!$A:$A=D425),0))="已取消","已取消",INDEX(三跨两临近重点区段!$E:$E,MATCH(1,(MONTH(三跨两临近重点区段!$D:$D)=8)*(三跨两临近重点区段!$A:$A=D425)*(三跨两临近重点区段!$F:$F="现存区段"),0))),"")</f>
        <v/>
      </c>
      <c r="Y425" s="268" t="str">
        <f t="array" ref="Y425">IFERROR(IF(INDEX(三跨两临近重点区段!$F:$F,MATCH(1,(MONTH(三跨两临近重点区段!$D:$D)=9)*(三跨两临近重点区段!$A:$A=D425),0))="已取消","已取消",INDEX(三跨两临近重点区段!$D:$D,MATCH(1,(MONTH(三跨两临近重点区段!$D:$D)=9)*(三跨两临近重点区段!$A:$A=D425)*(三跨两临近重点区段!$F:$F="现存区段"),0))),"")</f>
        <v/>
      </c>
      <c r="Z425" s="232" t="str">
        <f t="array" ref="Z425">IFERROR(IF(INDEX(三跨两临近重点区段!$F:$F,MATCH(1,(MONTH(三跨两临近重点区段!$D:$D)=9)*(三跨两临近重点区段!$A:$A=D425),0))="已取消","已取消",INDEX(三跨两临近重点区段!$E:$E,MATCH(1,(MONTH(三跨两临近重点区段!$D:$D)=9)*(三跨两临近重点区段!$A:$A=D425)*(三跨两临近重点区段!$F:$F="现存区段"),0))),"")</f>
        <v/>
      </c>
      <c r="AA425" s="268" t="str">
        <f t="array" ref="AA425">IFERROR(IF(INDEX(三跨两临近重点区段!$F:$F,MATCH(1,(MONTH(三跨两临近重点区段!$D:$D)=10)*(三跨两临近重点区段!$A:$A=D425),0))="已取消","已取消",INDEX(三跨两临近重点区段!$D:$D,MATCH(1,(MONTH(三跨两临近重点区段!$D:$D)=10)*(三跨两临近重点区段!$A:$A=D425)*(三跨两临近重点区段!$F:$F="现存区段"),0))),"")</f>
        <v/>
      </c>
      <c r="AB425" s="72" t="str">
        <f t="array" ref="AB425">IFERROR(IF(INDEX(三跨两临近重点区段!$F:$F,MATCH(1,(MONTH(三跨两临近重点区段!$D:$D)=10)*(三跨两临近重点区段!$A:$A=D425),0))="已取消","已取消",INDEX(三跨两临近重点区段!$E:$E,MATCH(1,(MONTH(三跨两临近重点区段!$D:$D)=10)*(三跨两临近重点区段!$A:$A=D425)*(三跨两临近重点区段!$F:$F="现存区段"),0))),"")</f>
        <v/>
      </c>
      <c r="AC425" s="284" t="str">
        <f t="array" ref="AC425">IFERROR(IF(INDEX(三跨两临近重点区段!$F:$F,MATCH(1,(MONTH(三跨两临近重点区段!$D:$D)=11)*(三跨两临近重点区段!$A:$A=D425),0))="已取消","已取消",INDEX(三跨两临近重点区段!$D:$D,MATCH(1,(MONTH(三跨两临近重点区段!$D:$D)=11)*(三跨两临近重点区段!$A:$A=D425)*(三跨两临近重点区段!$F:$F="现存区段"),0))),"")</f>
        <v/>
      </c>
      <c r="AD425" s="72" t="str">
        <f t="array" ref="AD425">IFERROR(IF(INDEX(三跨两临近重点区段!$F:$F,MATCH(1,(MONTH(三跨两临近重点区段!$D:$D)=11)*(三跨两临近重点区段!$A:$A=D425),0))="已取消","已取消",INDEX(三跨两临近重点区段!$E:$E,MATCH(1,(MONTH(三跨两临近重点区段!$D:$D)=11)*(三跨两临近重点区段!$A:$A=D425)*(三跨两临近重点区段!$F:$F="现存区段"),0))),"")</f>
        <v/>
      </c>
      <c r="AE425" s="284" t="str">
        <f t="array" ref="AE425">IFERROR(IF(INDEX(三跨两临近重点区段!$F:$F,MATCH(1,(MONTH(三跨两临近重点区段!$D:$D)=12)*(三跨两临近重点区段!$A:$A=D425),0))="已取消","已取消",INDEX(三跨两临近重点区段!$D:$D,MATCH(1,(MONTH(三跨两临近重点区段!$D:$D)=12)*(三跨两临近重点区段!$A:$A=D425)*(三跨两临近重点区段!$F:$F="现存区段"),0))),"")</f>
        <v/>
      </c>
      <c r="AF425" s="72" t="str">
        <f t="array" ref="AF425">IFERROR(IF(INDEX(三跨两临近重点区段!$F:$F,MATCH(1,(MONTH(三跨两临近重点区段!$D:$D)=12)*(三跨两临近重点区段!$A:$A=D425),0))="已取消","已取消",INDEX(三跨两临近重点区段!$E:$E,MATCH(1,(MONTH(三跨两临近重点区段!$D:$D)=12)*(三跨两临近重点区段!$A:$A=D425)*(三跨两临近重点区段!$F:$F="现存区段"),0))),"")</f>
        <v/>
      </c>
      <c r="AH425" t="e">
        <f t="array" ref="AH425">INDEX(三跨两临近重点区段!$G:$G,MATCH(D425,三跨两临近重点区段!$A:$A,0))</f>
        <v>#N/A</v>
      </c>
      <c r="AI425" t="e">
        <f>INDEX(三跨两临近重点区段!$J:$J,MATCH(D425,三跨两临近重点区段!$A:$A,0))</f>
        <v>#N/A</v>
      </c>
    </row>
    <row r="426" ht="14.25" spans="1:35">
      <c r="A426" s="263" t="s">
        <v>363</v>
      </c>
      <c r="B426" s="264" t="s">
        <v>2792</v>
      </c>
      <c r="C426" s="263" t="s">
        <v>2271</v>
      </c>
      <c r="D426" s="263" t="s">
        <v>2793</v>
      </c>
      <c r="E426" s="265" t="s">
        <v>2449</v>
      </c>
      <c r="F426" s="264" t="s">
        <v>125</v>
      </c>
      <c r="G426" s="263" t="s">
        <v>2452</v>
      </c>
      <c r="H426" s="263" t="s">
        <v>1492</v>
      </c>
      <c r="I426" s="288"/>
      <c r="J426" s="196"/>
      <c r="K426" s="196"/>
      <c r="L426" s="196"/>
      <c r="M426" s="270"/>
      <c r="N426" s="270"/>
      <c r="O426" s="33"/>
      <c r="P426" s="107"/>
      <c r="Q426" s="279"/>
      <c r="R426" s="279"/>
      <c r="S426" s="278">
        <v>45462</v>
      </c>
      <c r="T426" s="279" t="s">
        <v>2117</v>
      </c>
      <c r="U426" s="268" t="str">
        <f t="array" ref="U426">IFERROR(IF(INDEX(三跨两临近重点区段!$F:$F,MATCH(1,(MONTH(三跨两临近重点区段!$D:$D)=7)*(三跨两临近重点区段!$A:$A=D426),0))="已取消","已取消",INDEX(三跨两临近重点区段!$D:$D,MATCH(1,(MONTH(三跨两临近重点区段!$D:$D)=7)*(三跨两临近重点区段!$A:$A=D426)*(三跨两临近重点区段!$F:$F="现存区段"),0))),"")</f>
        <v/>
      </c>
      <c r="V426" s="232" t="str">
        <f t="array" ref="V426">IFERROR(IF(INDEX(三跨两临近重点区段!$F:$F,MATCH(1,(MONTH(三跨两临近重点区段!$D:$D)=7)*(三跨两临近重点区段!$A:$A=D426),0))="已取消","已取消",INDEX(三跨两临近重点区段!$E:$E,MATCH(1,(MONTH(三跨两临近重点区段!$D:$D)=7)*(三跨两临近重点区段!$A:$A=D426)*(三跨两临近重点区段!$F:$F="现存区段"),0))),"")</f>
        <v/>
      </c>
      <c r="W426" s="268" t="str">
        <f t="array" ref="W426">IFERROR(IF(INDEX(三跨两临近重点区段!$F:$F,MATCH(1,(MONTH(三跨两临近重点区段!$D:$D)=8)*(三跨两临近重点区段!$A:$A=D426),0))="已取消","已取消",INDEX(三跨两临近重点区段!$D:$D,MATCH(1,(MONTH(三跨两临近重点区段!$D:$D)=8)*(三跨两临近重点区段!$A:$A=D426)*(三跨两临近重点区段!$F:$F="现存区段"),0))),"")</f>
        <v/>
      </c>
      <c r="X426" s="232" t="str">
        <f t="array" ref="X426">IFERROR(IF(INDEX(三跨两临近重点区段!$F:$F,MATCH(1,(MONTH(三跨两临近重点区段!$D:$D)=8)*(三跨两临近重点区段!$A:$A=D426),0))="已取消","已取消",INDEX(三跨两临近重点区段!$E:$E,MATCH(1,(MONTH(三跨两临近重点区段!$D:$D)=8)*(三跨两临近重点区段!$A:$A=D426)*(三跨两临近重点区段!$F:$F="现存区段"),0))),"")</f>
        <v/>
      </c>
      <c r="Y426" s="268" t="str">
        <f t="array" ref="Y426">IFERROR(IF(INDEX(三跨两临近重点区段!$F:$F,MATCH(1,(MONTH(三跨两临近重点区段!$D:$D)=9)*(三跨两临近重点区段!$A:$A=D426),0))="已取消","已取消",INDEX(三跨两临近重点区段!$D:$D,MATCH(1,(MONTH(三跨两临近重点区段!$D:$D)=9)*(三跨两临近重点区段!$A:$A=D426)*(三跨两临近重点区段!$F:$F="现存区段"),0))),"")</f>
        <v/>
      </c>
      <c r="Z426" s="232" t="str">
        <f t="array" ref="Z426">IFERROR(IF(INDEX(三跨两临近重点区段!$F:$F,MATCH(1,(MONTH(三跨两临近重点区段!$D:$D)=9)*(三跨两临近重点区段!$A:$A=D426),0))="已取消","已取消",INDEX(三跨两临近重点区段!$E:$E,MATCH(1,(MONTH(三跨两临近重点区段!$D:$D)=9)*(三跨两临近重点区段!$A:$A=D426)*(三跨两临近重点区段!$F:$F="现存区段"),0))),"")</f>
        <v/>
      </c>
      <c r="AA426" s="268" t="str">
        <f t="array" ref="AA426">IFERROR(IF(INDEX(三跨两临近重点区段!$F:$F,MATCH(1,(MONTH(三跨两临近重点区段!$D:$D)=10)*(三跨两临近重点区段!$A:$A=D426),0))="已取消","已取消",INDEX(三跨两临近重点区段!$D:$D,MATCH(1,(MONTH(三跨两临近重点区段!$D:$D)=10)*(三跨两临近重点区段!$A:$A=D426)*(三跨两临近重点区段!$F:$F="现存区段"),0))),"")</f>
        <v/>
      </c>
      <c r="AB426" s="72" t="str">
        <f t="array" ref="AB426">IFERROR(IF(INDEX(三跨两临近重点区段!$F:$F,MATCH(1,(MONTH(三跨两临近重点区段!$D:$D)=10)*(三跨两临近重点区段!$A:$A=D426),0))="已取消","已取消",INDEX(三跨两临近重点区段!$E:$E,MATCH(1,(MONTH(三跨两临近重点区段!$D:$D)=10)*(三跨两临近重点区段!$A:$A=D426)*(三跨两临近重点区段!$F:$F="现存区段"),0))),"")</f>
        <v/>
      </c>
      <c r="AC426" s="284" t="str">
        <f t="array" ref="AC426">IFERROR(IF(INDEX(三跨两临近重点区段!$F:$F,MATCH(1,(MONTH(三跨两临近重点区段!$D:$D)=11)*(三跨两临近重点区段!$A:$A=D426),0))="已取消","已取消",INDEX(三跨两临近重点区段!$D:$D,MATCH(1,(MONTH(三跨两临近重点区段!$D:$D)=11)*(三跨两临近重点区段!$A:$A=D426)*(三跨两临近重点区段!$F:$F="现存区段"),0))),"")</f>
        <v/>
      </c>
      <c r="AD426" s="72" t="str">
        <f t="array" ref="AD426">IFERROR(IF(INDEX(三跨两临近重点区段!$F:$F,MATCH(1,(MONTH(三跨两临近重点区段!$D:$D)=11)*(三跨两临近重点区段!$A:$A=D426),0))="已取消","已取消",INDEX(三跨两临近重点区段!$E:$E,MATCH(1,(MONTH(三跨两临近重点区段!$D:$D)=11)*(三跨两临近重点区段!$A:$A=D426)*(三跨两临近重点区段!$F:$F="现存区段"),0))),"")</f>
        <v/>
      </c>
      <c r="AE426" s="284" t="str">
        <f t="array" ref="AE426">IFERROR(IF(INDEX(三跨两临近重点区段!$F:$F,MATCH(1,(MONTH(三跨两临近重点区段!$D:$D)=12)*(三跨两临近重点区段!$A:$A=D426),0))="已取消","已取消",INDEX(三跨两临近重点区段!$D:$D,MATCH(1,(MONTH(三跨两临近重点区段!$D:$D)=12)*(三跨两临近重点区段!$A:$A=D426)*(三跨两临近重点区段!$F:$F="现存区段"),0))),"")</f>
        <v/>
      </c>
      <c r="AF426" s="72" t="str">
        <f t="array" ref="AF426">IFERROR(IF(INDEX(三跨两临近重点区段!$F:$F,MATCH(1,(MONTH(三跨两临近重点区段!$D:$D)=12)*(三跨两临近重点区段!$A:$A=D426),0))="已取消","已取消",INDEX(三跨两临近重点区段!$E:$E,MATCH(1,(MONTH(三跨两临近重点区段!$D:$D)=12)*(三跨两临近重点区段!$A:$A=D426)*(三跨两临近重点区段!$F:$F="现存区段"),0))),"")</f>
        <v/>
      </c>
      <c r="AH426" t="e">
        <f t="array" ref="AH426">INDEX(三跨两临近重点区段!$G:$G,MATCH(D426,三跨两临近重点区段!$A:$A,0))</f>
        <v>#N/A</v>
      </c>
      <c r="AI426" t="e">
        <f>INDEX(三跨两临近重点区段!$J:$J,MATCH(D426,三跨两临近重点区段!$A:$A,0))</f>
        <v>#N/A</v>
      </c>
    </row>
    <row r="427" ht="14.25" spans="1:35">
      <c r="A427" s="263" t="s">
        <v>363</v>
      </c>
      <c r="B427" s="264" t="s">
        <v>2792</v>
      </c>
      <c r="C427" s="263" t="s">
        <v>2269</v>
      </c>
      <c r="D427" s="263" t="s">
        <v>2794</v>
      </c>
      <c r="E427" s="265" t="s">
        <v>2449</v>
      </c>
      <c r="F427" s="264" t="s">
        <v>125</v>
      </c>
      <c r="G427" s="263" t="s">
        <v>2452</v>
      </c>
      <c r="H427" s="263" t="s">
        <v>1492</v>
      </c>
      <c r="I427" s="288"/>
      <c r="J427" s="196"/>
      <c r="K427" s="196"/>
      <c r="L427" s="196"/>
      <c r="M427" s="270"/>
      <c r="N427" s="270"/>
      <c r="O427" s="33"/>
      <c r="P427" s="107"/>
      <c r="Q427" s="279"/>
      <c r="R427" s="279"/>
      <c r="S427" s="278">
        <v>45462</v>
      </c>
      <c r="T427" s="279" t="s">
        <v>2117</v>
      </c>
      <c r="U427" s="268" t="str">
        <f t="array" ref="U427">IFERROR(IF(INDEX(三跨两临近重点区段!$F:$F,MATCH(1,(MONTH(三跨两临近重点区段!$D:$D)=7)*(三跨两临近重点区段!$A:$A=D427),0))="已取消","已取消",INDEX(三跨两临近重点区段!$D:$D,MATCH(1,(MONTH(三跨两临近重点区段!$D:$D)=7)*(三跨两临近重点区段!$A:$A=D427)*(三跨两临近重点区段!$F:$F="现存区段"),0))),"")</f>
        <v/>
      </c>
      <c r="V427" s="232" t="str">
        <f t="array" ref="V427">IFERROR(IF(INDEX(三跨两临近重点区段!$F:$F,MATCH(1,(MONTH(三跨两临近重点区段!$D:$D)=7)*(三跨两临近重点区段!$A:$A=D427),0))="已取消","已取消",INDEX(三跨两临近重点区段!$E:$E,MATCH(1,(MONTH(三跨两临近重点区段!$D:$D)=7)*(三跨两临近重点区段!$A:$A=D427)*(三跨两临近重点区段!$F:$F="现存区段"),0))),"")</f>
        <v/>
      </c>
      <c r="W427" s="268" t="str">
        <f t="array" ref="W427">IFERROR(IF(INDEX(三跨两临近重点区段!$F:$F,MATCH(1,(MONTH(三跨两临近重点区段!$D:$D)=8)*(三跨两临近重点区段!$A:$A=D427),0))="已取消","已取消",INDEX(三跨两临近重点区段!$D:$D,MATCH(1,(MONTH(三跨两临近重点区段!$D:$D)=8)*(三跨两临近重点区段!$A:$A=D427)*(三跨两临近重点区段!$F:$F="现存区段"),0))),"")</f>
        <v/>
      </c>
      <c r="X427" s="232" t="str">
        <f t="array" ref="X427">IFERROR(IF(INDEX(三跨两临近重点区段!$F:$F,MATCH(1,(MONTH(三跨两临近重点区段!$D:$D)=8)*(三跨两临近重点区段!$A:$A=D427),0))="已取消","已取消",INDEX(三跨两临近重点区段!$E:$E,MATCH(1,(MONTH(三跨两临近重点区段!$D:$D)=8)*(三跨两临近重点区段!$A:$A=D427)*(三跨两临近重点区段!$F:$F="现存区段"),0))),"")</f>
        <v/>
      </c>
      <c r="Y427" s="268" t="str">
        <f t="array" ref="Y427">IFERROR(IF(INDEX(三跨两临近重点区段!$F:$F,MATCH(1,(MONTH(三跨两临近重点区段!$D:$D)=9)*(三跨两临近重点区段!$A:$A=D427),0))="已取消","已取消",INDEX(三跨两临近重点区段!$D:$D,MATCH(1,(MONTH(三跨两临近重点区段!$D:$D)=9)*(三跨两临近重点区段!$A:$A=D427)*(三跨两临近重点区段!$F:$F="现存区段"),0))),"")</f>
        <v/>
      </c>
      <c r="Z427" s="232" t="str">
        <f t="array" ref="Z427">IFERROR(IF(INDEX(三跨两临近重点区段!$F:$F,MATCH(1,(MONTH(三跨两临近重点区段!$D:$D)=9)*(三跨两临近重点区段!$A:$A=D427),0))="已取消","已取消",INDEX(三跨两临近重点区段!$E:$E,MATCH(1,(MONTH(三跨两临近重点区段!$D:$D)=9)*(三跨两临近重点区段!$A:$A=D427)*(三跨两临近重点区段!$F:$F="现存区段"),0))),"")</f>
        <v/>
      </c>
      <c r="AA427" s="268" t="str">
        <f t="array" ref="AA427">IFERROR(IF(INDEX(三跨两临近重点区段!$F:$F,MATCH(1,(MONTH(三跨两临近重点区段!$D:$D)=10)*(三跨两临近重点区段!$A:$A=D427),0))="已取消","已取消",INDEX(三跨两临近重点区段!$D:$D,MATCH(1,(MONTH(三跨两临近重点区段!$D:$D)=10)*(三跨两临近重点区段!$A:$A=D427)*(三跨两临近重点区段!$F:$F="现存区段"),0))),"")</f>
        <v/>
      </c>
      <c r="AB427" s="72" t="str">
        <f t="array" ref="AB427">IFERROR(IF(INDEX(三跨两临近重点区段!$F:$F,MATCH(1,(MONTH(三跨两临近重点区段!$D:$D)=10)*(三跨两临近重点区段!$A:$A=D427),0))="已取消","已取消",INDEX(三跨两临近重点区段!$E:$E,MATCH(1,(MONTH(三跨两临近重点区段!$D:$D)=10)*(三跨两临近重点区段!$A:$A=D427)*(三跨两临近重点区段!$F:$F="现存区段"),0))),"")</f>
        <v/>
      </c>
      <c r="AC427" s="284" t="str">
        <f t="array" ref="AC427">IFERROR(IF(INDEX(三跨两临近重点区段!$F:$F,MATCH(1,(MONTH(三跨两临近重点区段!$D:$D)=11)*(三跨两临近重点区段!$A:$A=D427),0))="已取消","已取消",INDEX(三跨两临近重点区段!$D:$D,MATCH(1,(MONTH(三跨两临近重点区段!$D:$D)=11)*(三跨两临近重点区段!$A:$A=D427)*(三跨两临近重点区段!$F:$F="现存区段"),0))),"")</f>
        <v/>
      </c>
      <c r="AD427" s="72" t="str">
        <f t="array" ref="AD427">IFERROR(IF(INDEX(三跨两临近重点区段!$F:$F,MATCH(1,(MONTH(三跨两临近重点区段!$D:$D)=11)*(三跨两临近重点区段!$A:$A=D427),0))="已取消","已取消",INDEX(三跨两临近重点区段!$E:$E,MATCH(1,(MONTH(三跨两临近重点区段!$D:$D)=11)*(三跨两临近重点区段!$A:$A=D427)*(三跨两临近重点区段!$F:$F="现存区段"),0))),"")</f>
        <v/>
      </c>
      <c r="AE427" s="284" t="str">
        <f t="array" ref="AE427">IFERROR(IF(INDEX(三跨两临近重点区段!$F:$F,MATCH(1,(MONTH(三跨两临近重点区段!$D:$D)=12)*(三跨两临近重点区段!$A:$A=D427),0))="已取消","已取消",INDEX(三跨两临近重点区段!$D:$D,MATCH(1,(MONTH(三跨两临近重点区段!$D:$D)=12)*(三跨两临近重点区段!$A:$A=D427)*(三跨两临近重点区段!$F:$F="现存区段"),0))),"")</f>
        <v/>
      </c>
      <c r="AF427" s="72" t="str">
        <f t="array" ref="AF427">IFERROR(IF(INDEX(三跨两临近重点区段!$F:$F,MATCH(1,(MONTH(三跨两临近重点区段!$D:$D)=12)*(三跨两临近重点区段!$A:$A=D427),0))="已取消","已取消",INDEX(三跨两临近重点区段!$E:$E,MATCH(1,(MONTH(三跨两临近重点区段!$D:$D)=12)*(三跨两临近重点区段!$A:$A=D427)*(三跨两临近重点区段!$F:$F="现存区段"),0))),"")</f>
        <v/>
      </c>
      <c r="AH427" t="e">
        <f t="array" ref="AH427">INDEX(三跨两临近重点区段!$G:$G,MATCH(D427,三跨两临近重点区段!$A:$A,0))</f>
        <v>#N/A</v>
      </c>
      <c r="AI427" t="e">
        <f>INDEX(三跨两临近重点区段!$J:$J,MATCH(D427,三跨两临近重点区段!$A:$A,0))</f>
        <v>#N/A</v>
      </c>
    </row>
    <row r="428" ht="14.25" spans="1:35">
      <c r="A428" s="263" t="s">
        <v>363</v>
      </c>
      <c r="B428" s="264" t="s">
        <v>2792</v>
      </c>
      <c r="C428" s="263" t="s">
        <v>2428</v>
      </c>
      <c r="D428" s="263" t="s">
        <v>2795</v>
      </c>
      <c r="E428" s="265" t="s">
        <v>2449</v>
      </c>
      <c r="F428" s="264" t="s">
        <v>125</v>
      </c>
      <c r="G428" s="263" t="s">
        <v>2452</v>
      </c>
      <c r="H428" s="263" t="s">
        <v>1492</v>
      </c>
      <c r="I428" s="288"/>
      <c r="J428" s="196"/>
      <c r="K428" s="196"/>
      <c r="L428" s="196"/>
      <c r="M428" s="270"/>
      <c r="N428" s="270"/>
      <c r="O428" s="33"/>
      <c r="P428" s="107"/>
      <c r="Q428" s="279"/>
      <c r="R428" s="279"/>
      <c r="S428" s="278">
        <v>45462</v>
      </c>
      <c r="T428" s="279" t="s">
        <v>2117</v>
      </c>
      <c r="U428" s="268" t="str">
        <f t="array" ref="U428">IFERROR(IF(INDEX(三跨两临近重点区段!$F:$F,MATCH(1,(MONTH(三跨两临近重点区段!$D:$D)=7)*(三跨两临近重点区段!$A:$A=D428),0))="已取消","已取消",INDEX(三跨两临近重点区段!$D:$D,MATCH(1,(MONTH(三跨两临近重点区段!$D:$D)=7)*(三跨两临近重点区段!$A:$A=D428)*(三跨两临近重点区段!$F:$F="现存区段"),0))),"")</f>
        <v/>
      </c>
      <c r="V428" s="232" t="str">
        <f t="array" ref="V428">IFERROR(IF(INDEX(三跨两临近重点区段!$F:$F,MATCH(1,(MONTH(三跨两临近重点区段!$D:$D)=7)*(三跨两临近重点区段!$A:$A=D428),0))="已取消","已取消",INDEX(三跨两临近重点区段!$E:$E,MATCH(1,(MONTH(三跨两临近重点区段!$D:$D)=7)*(三跨两临近重点区段!$A:$A=D428)*(三跨两临近重点区段!$F:$F="现存区段"),0))),"")</f>
        <v/>
      </c>
      <c r="W428" s="268" t="str">
        <f t="array" ref="W428">IFERROR(IF(INDEX(三跨两临近重点区段!$F:$F,MATCH(1,(MONTH(三跨两临近重点区段!$D:$D)=8)*(三跨两临近重点区段!$A:$A=D428),0))="已取消","已取消",INDEX(三跨两临近重点区段!$D:$D,MATCH(1,(MONTH(三跨两临近重点区段!$D:$D)=8)*(三跨两临近重点区段!$A:$A=D428)*(三跨两临近重点区段!$F:$F="现存区段"),0))),"")</f>
        <v/>
      </c>
      <c r="X428" s="232" t="str">
        <f t="array" ref="X428">IFERROR(IF(INDEX(三跨两临近重点区段!$F:$F,MATCH(1,(MONTH(三跨两临近重点区段!$D:$D)=8)*(三跨两临近重点区段!$A:$A=D428),0))="已取消","已取消",INDEX(三跨两临近重点区段!$E:$E,MATCH(1,(MONTH(三跨两临近重点区段!$D:$D)=8)*(三跨两临近重点区段!$A:$A=D428)*(三跨两临近重点区段!$F:$F="现存区段"),0))),"")</f>
        <v/>
      </c>
      <c r="Y428" s="268" t="str">
        <f t="array" ref="Y428">IFERROR(IF(INDEX(三跨两临近重点区段!$F:$F,MATCH(1,(MONTH(三跨两临近重点区段!$D:$D)=9)*(三跨两临近重点区段!$A:$A=D428),0))="已取消","已取消",INDEX(三跨两临近重点区段!$D:$D,MATCH(1,(MONTH(三跨两临近重点区段!$D:$D)=9)*(三跨两临近重点区段!$A:$A=D428)*(三跨两临近重点区段!$F:$F="现存区段"),0))),"")</f>
        <v/>
      </c>
      <c r="Z428" s="232" t="str">
        <f t="array" ref="Z428">IFERROR(IF(INDEX(三跨两临近重点区段!$F:$F,MATCH(1,(MONTH(三跨两临近重点区段!$D:$D)=9)*(三跨两临近重点区段!$A:$A=D428),0))="已取消","已取消",INDEX(三跨两临近重点区段!$E:$E,MATCH(1,(MONTH(三跨两临近重点区段!$D:$D)=9)*(三跨两临近重点区段!$A:$A=D428)*(三跨两临近重点区段!$F:$F="现存区段"),0))),"")</f>
        <v/>
      </c>
      <c r="AA428" s="268" t="str">
        <f t="array" ref="AA428">IFERROR(IF(INDEX(三跨两临近重点区段!$F:$F,MATCH(1,(MONTH(三跨两临近重点区段!$D:$D)=10)*(三跨两临近重点区段!$A:$A=D428),0))="已取消","已取消",INDEX(三跨两临近重点区段!$D:$D,MATCH(1,(MONTH(三跨两临近重点区段!$D:$D)=10)*(三跨两临近重点区段!$A:$A=D428)*(三跨两临近重点区段!$F:$F="现存区段"),0))),"")</f>
        <v/>
      </c>
      <c r="AB428" s="72" t="str">
        <f t="array" ref="AB428">IFERROR(IF(INDEX(三跨两临近重点区段!$F:$F,MATCH(1,(MONTH(三跨两临近重点区段!$D:$D)=10)*(三跨两临近重点区段!$A:$A=D428),0))="已取消","已取消",INDEX(三跨两临近重点区段!$E:$E,MATCH(1,(MONTH(三跨两临近重点区段!$D:$D)=10)*(三跨两临近重点区段!$A:$A=D428)*(三跨两临近重点区段!$F:$F="现存区段"),0))),"")</f>
        <v/>
      </c>
      <c r="AC428" s="284" t="str">
        <f t="array" ref="AC428">IFERROR(IF(INDEX(三跨两临近重点区段!$F:$F,MATCH(1,(MONTH(三跨两临近重点区段!$D:$D)=11)*(三跨两临近重点区段!$A:$A=D428),0))="已取消","已取消",INDEX(三跨两临近重点区段!$D:$D,MATCH(1,(MONTH(三跨两临近重点区段!$D:$D)=11)*(三跨两临近重点区段!$A:$A=D428)*(三跨两临近重点区段!$F:$F="现存区段"),0))),"")</f>
        <v/>
      </c>
      <c r="AD428" s="72" t="str">
        <f t="array" ref="AD428">IFERROR(IF(INDEX(三跨两临近重点区段!$F:$F,MATCH(1,(MONTH(三跨两临近重点区段!$D:$D)=11)*(三跨两临近重点区段!$A:$A=D428),0))="已取消","已取消",INDEX(三跨两临近重点区段!$E:$E,MATCH(1,(MONTH(三跨两临近重点区段!$D:$D)=11)*(三跨两临近重点区段!$A:$A=D428)*(三跨两临近重点区段!$F:$F="现存区段"),0))),"")</f>
        <v/>
      </c>
      <c r="AE428" s="284" t="str">
        <f t="array" ref="AE428">IFERROR(IF(INDEX(三跨两临近重点区段!$F:$F,MATCH(1,(MONTH(三跨两临近重点区段!$D:$D)=12)*(三跨两临近重点区段!$A:$A=D428),0))="已取消","已取消",INDEX(三跨两临近重点区段!$D:$D,MATCH(1,(MONTH(三跨两临近重点区段!$D:$D)=12)*(三跨两临近重点区段!$A:$A=D428)*(三跨两临近重点区段!$F:$F="现存区段"),0))),"")</f>
        <v/>
      </c>
      <c r="AF428" s="72" t="str">
        <f t="array" ref="AF428">IFERROR(IF(INDEX(三跨两临近重点区段!$F:$F,MATCH(1,(MONTH(三跨两临近重点区段!$D:$D)=12)*(三跨两临近重点区段!$A:$A=D428),0))="已取消","已取消",INDEX(三跨两临近重点区段!$E:$E,MATCH(1,(MONTH(三跨两临近重点区段!$D:$D)=12)*(三跨两临近重点区段!$A:$A=D428)*(三跨两临近重点区段!$F:$F="现存区段"),0))),"")</f>
        <v/>
      </c>
      <c r="AH428" t="e">
        <f t="array" ref="AH428">INDEX(三跨两临近重点区段!$G:$G,MATCH(D428,三跨两临近重点区段!$A:$A,0))</f>
        <v>#N/A</v>
      </c>
      <c r="AI428" t="e">
        <f>INDEX(三跨两临近重点区段!$J:$J,MATCH(D428,三跨两临近重点区段!$A:$A,0))</f>
        <v>#N/A</v>
      </c>
    </row>
    <row r="429" ht="14.25" spans="1:35">
      <c r="A429" s="263" t="s">
        <v>363</v>
      </c>
      <c r="B429" s="264" t="s">
        <v>2792</v>
      </c>
      <c r="C429" s="263" t="s">
        <v>2796</v>
      </c>
      <c r="D429" s="263" t="s">
        <v>2797</v>
      </c>
      <c r="E429" s="265" t="s">
        <v>2449</v>
      </c>
      <c r="F429" s="264" t="s">
        <v>125</v>
      </c>
      <c r="G429" s="263" t="s">
        <v>2452</v>
      </c>
      <c r="H429" s="263" t="s">
        <v>1492</v>
      </c>
      <c r="I429" s="288"/>
      <c r="J429" s="196"/>
      <c r="K429" s="196"/>
      <c r="L429" s="196"/>
      <c r="M429" s="270"/>
      <c r="N429" s="270"/>
      <c r="O429" s="33"/>
      <c r="P429" s="107"/>
      <c r="Q429" s="279"/>
      <c r="R429" s="279"/>
      <c r="S429" s="282">
        <v>45446.60625</v>
      </c>
      <c r="T429" s="279" t="s">
        <v>2117</v>
      </c>
      <c r="U429" s="268" t="str">
        <f t="array" ref="U429">IFERROR(IF(INDEX(三跨两临近重点区段!$F:$F,MATCH(1,(MONTH(三跨两临近重点区段!$D:$D)=7)*(三跨两临近重点区段!$A:$A=D429),0))="已取消","已取消",INDEX(三跨两临近重点区段!$D:$D,MATCH(1,(MONTH(三跨两临近重点区段!$D:$D)=7)*(三跨两临近重点区段!$A:$A=D429)*(三跨两临近重点区段!$F:$F="现存区段"),0))),"")</f>
        <v/>
      </c>
      <c r="V429" s="232" t="str">
        <f t="array" ref="V429">IFERROR(IF(INDEX(三跨两临近重点区段!$F:$F,MATCH(1,(MONTH(三跨两临近重点区段!$D:$D)=7)*(三跨两临近重点区段!$A:$A=D429),0))="已取消","已取消",INDEX(三跨两临近重点区段!$E:$E,MATCH(1,(MONTH(三跨两临近重点区段!$D:$D)=7)*(三跨两临近重点区段!$A:$A=D429)*(三跨两临近重点区段!$F:$F="现存区段"),0))),"")</f>
        <v/>
      </c>
      <c r="W429" s="268" t="str">
        <f t="array" ref="W429">IFERROR(IF(INDEX(三跨两临近重点区段!$F:$F,MATCH(1,(MONTH(三跨两临近重点区段!$D:$D)=8)*(三跨两临近重点区段!$A:$A=D429),0))="已取消","已取消",INDEX(三跨两临近重点区段!$D:$D,MATCH(1,(MONTH(三跨两临近重点区段!$D:$D)=8)*(三跨两临近重点区段!$A:$A=D429)*(三跨两临近重点区段!$F:$F="现存区段"),0))),"")</f>
        <v/>
      </c>
      <c r="X429" s="232" t="str">
        <f t="array" ref="X429">IFERROR(IF(INDEX(三跨两临近重点区段!$F:$F,MATCH(1,(MONTH(三跨两临近重点区段!$D:$D)=8)*(三跨两临近重点区段!$A:$A=D429),0))="已取消","已取消",INDEX(三跨两临近重点区段!$E:$E,MATCH(1,(MONTH(三跨两临近重点区段!$D:$D)=8)*(三跨两临近重点区段!$A:$A=D429)*(三跨两临近重点区段!$F:$F="现存区段"),0))),"")</f>
        <v/>
      </c>
      <c r="Y429" s="268" t="str">
        <f t="array" ref="Y429">IFERROR(IF(INDEX(三跨两临近重点区段!$F:$F,MATCH(1,(MONTH(三跨两临近重点区段!$D:$D)=9)*(三跨两临近重点区段!$A:$A=D429),0))="已取消","已取消",INDEX(三跨两临近重点区段!$D:$D,MATCH(1,(MONTH(三跨两临近重点区段!$D:$D)=9)*(三跨两临近重点区段!$A:$A=D429)*(三跨两临近重点区段!$F:$F="现存区段"),0))),"")</f>
        <v/>
      </c>
      <c r="Z429" s="232" t="str">
        <f t="array" ref="Z429">IFERROR(IF(INDEX(三跨两临近重点区段!$F:$F,MATCH(1,(MONTH(三跨两临近重点区段!$D:$D)=9)*(三跨两临近重点区段!$A:$A=D429),0))="已取消","已取消",INDEX(三跨两临近重点区段!$E:$E,MATCH(1,(MONTH(三跨两临近重点区段!$D:$D)=9)*(三跨两临近重点区段!$A:$A=D429)*(三跨两临近重点区段!$F:$F="现存区段"),0))),"")</f>
        <v/>
      </c>
      <c r="AA429" s="268" t="str">
        <f t="array" ref="AA429">IFERROR(IF(INDEX(三跨两临近重点区段!$F:$F,MATCH(1,(MONTH(三跨两临近重点区段!$D:$D)=10)*(三跨两临近重点区段!$A:$A=D429),0))="已取消","已取消",INDEX(三跨两临近重点区段!$D:$D,MATCH(1,(MONTH(三跨两临近重点区段!$D:$D)=10)*(三跨两临近重点区段!$A:$A=D429)*(三跨两临近重点区段!$F:$F="现存区段"),0))),"")</f>
        <v/>
      </c>
      <c r="AB429" s="72" t="str">
        <f t="array" ref="AB429">IFERROR(IF(INDEX(三跨两临近重点区段!$F:$F,MATCH(1,(MONTH(三跨两临近重点区段!$D:$D)=10)*(三跨两临近重点区段!$A:$A=D429),0))="已取消","已取消",INDEX(三跨两临近重点区段!$E:$E,MATCH(1,(MONTH(三跨两临近重点区段!$D:$D)=10)*(三跨两临近重点区段!$A:$A=D429)*(三跨两临近重点区段!$F:$F="现存区段"),0))),"")</f>
        <v/>
      </c>
      <c r="AC429" s="284" t="str">
        <f t="array" ref="AC429">IFERROR(IF(INDEX(三跨两临近重点区段!$F:$F,MATCH(1,(MONTH(三跨两临近重点区段!$D:$D)=11)*(三跨两临近重点区段!$A:$A=D429),0))="已取消","已取消",INDEX(三跨两临近重点区段!$D:$D,MATCH(1,(MONTH(三跨两临近重点区段!$D:$D)=11)*(三跨两临近重点区段!$A:$A=D429)*(三跨两临近重点区段!$F:$F="现存区段"),0))),"")</f>
        <v/>
      </c>
      <c r="AD429" s="72" t="str">
        <f t="array" ref="AD429">IFERROR(IF(INDEX(三跨两临近重点区段!$F:$F,MATCH(1,(MONTH(三跨两临近重点区段!$D:$D)=11)*(三跨两临近重点区段!$A:$A=D429),0))="已取消","已取消",INDEX(三跨两临近重点区段!$E:$E,MATCH(1,(MONTH(三跨两临近重点区段!$D:$D)=11)*(三跨两临近重点区段!$A:$A=D429)*(三跨两临近重点区段!$F:$F="现存区段"),0))),"")</f>
        <v/>
      </c>
      <c r="AE429" s="284" t="str">
        <f t="array" ref="AE429">IFERROR(IF(INDEX(三跨两临近重点区段!$F:$F,MATCH(1,(MONTH(三跨两临近重点区段!$D:$D)=12)*(三跨两临近重点区段!$A:$A=D429),0))="已取消","已取消",INDEX(三跨两临近重点区段!$D:$D,MATCH(1,(MONTH(三跨两临近重点区段!$D:$D)=12)*(三跨两临近重点区段!$A:$A=D429)*(三跨两临近重点区段!$F:$F="现存区段"),0))),"")</f>
        <v/>
      </c>
      <c r="AF429" s="72" t="str">
        <f t="array" ref="AF429">IFERROR(IF(INDEX(三跨两临近重点区段!$F:$F,MATCH(1,(MONTH(三跨两临近重点区段!$D:$D)=12)*(三跨两临近重点区段!$A:$A=D429),0))="已取消","已取消",INDEX(三跨两临近重点区段!$E:$E,MATCH(1,(MONTH(三跨两临近重点区段!$D:$D)=12)*(三跨两临近重点区段!$A:$A=D429)*(三跨两临近重点区段!$F:$F="现存区段"),0))),"")</f>
        <v/>
      </c>
      <c r="AH429" t="e">
        <f t="array" ref="AH429">INDEX(三跨两临近重点区段!$G:$G,MATCH(D429,三跨两临近重点区段!$A:$A,0))</f>
        <v>#N/A</v>
      </c>
      <c r="AI429" t="e">
        <f>INDEX(三跨两临近重点区段!$J:$J,MATCH(D429,三跨两临近重点区段!$A:$A,0))</f>
        <v>#N/A</v>
      </c>
    </row>
    <row r="430" ht="14.25" spans="1:35">
      <c r="A430" s="263" t="s">
        <v>363</v>
      </c>
      <c r="B430" s="264" t="s">
        <v>2792</v>
      </c>
      <c r="C430" s="263" t="s">
        <v>2798</v>
      </c>
      <c r="D430" s="263" t="s">
        <v>2799</v>
      </c>
      <c r="E430" s="265" t="s">
        <v>2449</v>
      </c>
      <c r="F430" s="264" t="s">
        <v>125</v>
      </c>
      <c r="G430" s="263" t="s">
        <v>2452</v>
      </c>
      <c r="H430" s="263" t="s">
        <v>1492</v>
      </c>
      <c r="I430" s="288"/>
      <c r="J430" s="196"/>
      <c r="K430" s="196"/>
      <c r="L430" s="196"/>
      <c r="M430" s="270"/>
      <c r="N430" s="270"/>
      <c r="O430" s="33"/>
      <c r="P430" s="107"/>
      <c r="Q430" s="279"/>
      <c r="R430" s="279"/>
      <c r="S430" s="278">
        <v>45462</v>
      </c>
      <c r="T430" s="279" t="s">
        <v>2117</v>
      </c>
      <c r="U430" s="268" t="str">
        <f t="array" ref="U430">IFERROR(IF(INDEX(三跨两临近重点区段!$F:$F,MATCH(1,(MONTH(三跨两临近重点区段!$D:$D)=7)*(三跨两临近重点区段!$A:$A=D430),0))="已取消","已取消",INDEX(三跨两临近重点区段!$D:$D,MATCH(1,(MONTH(三跨两临近重点区段!$D:$D)=7)*(三跨两临近重点区段!$A:$A=D430)*(三跨两临近重点区段!$F:$F="现存区段"),0))),"")</f>
        <v/>
      </c>
      <c r="V430" s="232" t="str">
        <f t="array" ref="V430">IFERROR(IF(INDEX(三跨两临近重点区段!$F:$F,MATCH(1,(MONTH(三跨两临近重点区段!$D:$D)=7)*(三跨两临近重点区段!$A:$A=D430),0))="已取消","已取消",INDEX(三跨两临近重点区段!$E:$E,MATCH(1,(MONTH(三跨两临近重点区段!$D:$D)=7)*(三跨两临近重点区段!$A:$A=D430)*(三跨两临近重点区段!$F:$F="现存区段"),0))),"")</f>
        <v/>
      </c>
      <c r="W430" s="268" t="str">
        <f t="array" ref="W430">IFERROR(IF(INDEX(三跨两临近重点区段!$F:$F,MATCH(1,(MONTH(三跨两临近重点区段!$D:$D)=8)*(三跨两临近重点区段!$A:$A=D430),0))="已取消","已取消",INDEX(三跨两临近重点区段!$D:$D,MATCH(1,(MONTH(三跨两临近重点区段!$D:$D)=8)*(三跨两临近重点区段!$A:$A=D430)*(三跨两临近重点区段!$F:$F="现存区段"),0))),"")</f>
        <v/>
      </c>
      <c r="X430" s="232" t="str">
        <f t="array" ref="X430">IFERROR(IF(INDEX(三跨两临近重点区段!$F:$F,MATCH(1,(MONTH(三跨两临近重点区段!$D:$D)=8)*(三跨两临近重点区段!$A:$A=D430),0))="已取消","已取消",INDEX(三跨两临近重点区段!$E:$E,MATCH(1,(MONTH(三跨两临近重点区段!$D:$D)=8)*(三跨两临近重点区段!$A:$A=D430)*(三跨两临近重点区段!$F:$F="现存区段"),0))),"")</f>
        <v/>
      </c>
      <c r="Y430" s="268" t="str">
        <f t="array" ref="Y430">IFERROR(IF(INDEX(三跨两临近重点区段!$F:$F,MATCH(1,(MONTH(三跨两临近重点区段!$D:$D)=9)*(三跨两临近重点区段!$A:$A=D430),0))="已取消","已取消",INDEX(三跨两临近重点区段!$D:$D,MATCH(1,(MONTH(三跨两临近重点区段!$D:$D)=9)*(三跨两临近重点区段!$A:$A=D430)*(三跨两临近重点区段!$F:$F="现存区段"),0))),"")</f>
        <v/>
      </c>
      <c r="Z430" s="232" t="str">
        <f t="array" ref="Z430">IFERROR(IF(INDEX(三跨两临近重点区段!$F:$F,MATCH(1,(MONTH(三跨两临近重点区段!$D:$D)=9)*(三跨两临近重点区段!$A:$A=D430),0))="已取消","已取消",INDEX(三跨两临近重点区段!$E:$E,MATCH(1,(MONTH(三跨两临近重点区段!$D:$D)=9)*(三跨两临近重点区段!$A:$A=D430)*(三跨两临近重点区段!$F:$F="现存区段"),0))),"")</f>
        <v/>
      </c>
      <c r="AA430" s="268" t="str">
        <f t="array" ref="AA430">IFERROR(IF(INDEX(三跨两临近重点区段!$F:$F,MATCH(1,(MONTH(三跨两临近重点区段!$D:$D)=10)*(三跨两临近重点区段!$A:$A=D430),0))="已取消","已取消",INDEX(三跨两临近重点区段!$D:$D,MATCH(1,(MONTH(三跨两临近重点区段!$D:$D)=10)*(三跨两临近重点区段!$A:$A=D430)*(三跨两临近重点区段!$F:$F="现存区段"),0))),"")</f>
        <v/>
      </c>
      <c r="AB430" s="72" t="str">
        <f t="array" ref="AB430">IFERROR(IF(INDEX(三跨两临近重点区段!$F:$F,MATCH(1,(MONTH(三跨两临近重点区段!$D:$D)=10)*(三跨两临近重点区段!$A:$A=D430),0))="已取消","已取消",INDEX(三跨两临近重点区段!$E:$E,MATCH(1,(MONTH(三跨两临近重点区段!$D:$D)=10)*(三跨两临近重点区段!$A:$A=D430)*(三跨两临近重点区段!$F:$F="现存区段"),0))),"")</f>
        <v/>
      </c>
      <c r="AC430" s="284" t="str">
        <f t="array" ref="AC430">IFERROR(IF(INDEX(三跨两临近重点区段!$F:$F,MATCH(1,(MONTH(三跨两临近重点区段!$D:$D)=11)*(三跨两临近重点区段!$A:$A=D430),0))="已取消","已取消",INDEX(三跨两临近重点区段!$D:$D,MATCH(1,(MONTH(三跨两临近重点区段!$D:$D)=11)*(三跨两临近重点区段!$A:$A=D430)*(三跨两临近重点区段!$F:$F="现存区段"),0))),"")</f>
        <v/>
      </c>
      <c r="AD430" s="72" t="str">
        <f t="array" ref="AD430">IFERROR(IF(INDEX(三跨两临近重点区段!$F:$F,MATCH(1,(MONTH(三跨两临近重点区段!$D:$D)=11)*(三跨两临近重点区段!$A:$A=D430),0))="已取消","已取消",INDEX(三跨两临近重点区段!$E:$E,MATCH(1,(MONTH(三跨两临近重点区段!$D:$D)=11)*(三跨两临近重点区段!$A:$A=D430)*(三跨两临近重点区段!$F:$F="现存区段"),0))),"")</f>
        <v/>
      </c>
      <c r="AE430" s="284" t="str">
        <f t="array" ref="AE430">IFERROR(IF(INDEX(三跨两临近重点区段!$F:$F,MATCH(1,(MONTH(三跨两临近重点区段!$D:$D)=12)*(三跨两临近重点区段!$A:$A=D430),0))="已取消","已取消",INDEX(三跨两临近重点区段!$D:$D,MATCH(1,(MONTH(三跨两临近重点区段!$D:$D)=12)*(三跨两临近重点区段!$A:$A=D430)*(三跨两临近重点区段!$F:$F="现存区段"),0))),"")</f>
        <v/>
      </c>
      <c r="AF430" s="72" t="str">
        <f t="array" ref="AF430">IFERROR(IF(INDEX(三跨两临近重点区段!$F:$F,MATCH(1,(MONTH(三跨两临近重点区段!$D:$D)=12)*(三跨两临近重点区段!$A:$A=D430),0))="已取消","已取消",INDEX(三跨两临近重点区段!$E:$E,MATCH(1,(MONTH(三跨两临近重点区段!$D:$D)=12)*(三跨两临近重点区段!$A:$A=D430)*(三跨两临近重点区段!$F:$F="现存区段"),0))),"")</f>
        <v/>
      </c>
      <c r="AH430" t="e">
        <f t="array" ref="AH430">INDEX(三跨两临近重点区段!$G:$G,MATCH(D430,三跨两临近重点区段!$A:$A,0))</f>
        <v>#N/A</v>
      </c>
      <c r="AI430" t="e">
        <f>INDEX(三跨两临近重点区段!$J:$J,MATCH(D430,三跨两临近重点区段!$A:$A,0))</f>
        <v>#N/A</v>
      </c>
    </row>
    <row r="431" ht="14.25" spans="1:35">
      <c r="A431" s="263" t="s">
        <v>363</v>
      </c>
      <c r="B431" s="264" t="s">
        <v>2800</v>
      </c>
      <c r="C431" s="263" t="s">
        <v>2798</v>
      </c>
      <c r="D431" s="263" t="s">
        <v>2801</v>
      </c>
      <c r="E431" s="265" t="s">
        <v>2449</v>
      </c>
      <c r="F431" s="264" t="s">
        <v>125</v>
      </c>
      <c r="G431" s="263" t="s">
        <v>2452</v>
      </c>
      <c r="H431" s="263" t="s">
        <v>1492</v>
      </c>
      <c r="I431" s="288"/>
      <c r="J431" s="196"/>
      <c r="K431" s="196"/>
      <c r="L431" s="196"/>
      <c r="M431" s="270"/>
      <c r="N431" s="270"/>
      <c r="O431" s="33"/>
      <c r="P431" s="107"/>
      <c r="Q431" s="279"/>
      <c r="R431" s="279"/>
      <c r="S431" s="278">
        <v>45462</v>
      </c>
      <c r="T431" s="279" t="s">
        <v>2117</v>
      </c>
      <c r="U431" s="268" t="str">
        <f t="array" ref="U431">IFERROR(IF(INDEX(三跨两临近重点区段!$F:$F,MATCH(1,(MONTH(三跨两临近重点区段!$D:$D)=7)*(三跨两临近重点区段!$A:$A=D431),0))="已取消","已取消",INDEX(三跨两临近重点区段!$D:$D,MATCH(1,(MONTH(三跨两临近重点区段!$D:$D)=7)*(三跨两临近重点区段!$A:$A=D431)*(三跨两临近重点区段!$F:$F="现存区段"),0))),"")</f>
        <v/>
      </c>
      <c r="V431" s="232" t="str">
        <f t="array" ref="V431">IFERROR(IF(INDEX(三跨两临近重点区段!$F:$F,MATCH(1,(MONTH(三跨两临近重点区段!$D:$D)=7)*(三跨两临近重点区段!$A:$A=D431),0))="已取消","已取消",INDEX(三跨两临近重点区段!$E:$E,MATCH(1,(MONTH(三跨两临近重点区段!$D:$D)=7)*(三跨两临近重点区段!$A:$A=D431)*(三跨两临近重点区段!$F:$F="现存区段"),0))),"")</f>
        <v/>
      </c>
      <c r="W431" s="268" t="str">
        <f t="array" ref="W431">IFERROR(IF(INDEX(三跨两临近重点区段!$F:$F,MATCH(1,(MONTH(三跨两临近重点区段!$D:$D)=8)*(三跨两临近重点区段!$A:$A=D431),0))="已取消","已取消",INDEX(三跨两临近重点区段!$D:$D,MATCH(1,(MONTH(三跨两临近重点区段!$D:$D)=8)*(三跨两临近重点区段!$A:$A=D431)*(三跨两临近重点区段!$F:$F="现存区段"),0))),"")</f>
        <v/>
      </c>
      <c r="X431" s="232" t="str">
        <f t="array" ref="X431">IFERROR(IF(INDEX(三跨两临近重点区段!$F:$F,MATCH(1,(MONTH(三跨两临近重点区段!$D:$D)=8)*(三跨两临近重点区段!$A:$A=D431),0))="已取消","已取消",INDEX(三跨两临近重点区段!$E:$E,MATCH(1,(MONTH(三跨两临近重点区段!$D:$D)=8)*(三跨两临近重点区段!$A:$A=D431)*(三跨两临近重点区段!$F:$F="现存区段"),0))),"")</f>
        <v/>
      </c>
      <c r="Y431" s="268" t="str">
        <f t="array" ref="Y431">IFERROR(IF(INDEX(三跨两临近重点区段!$F:$F,MATCH(1,(MONTH(三跨两临近重点区段!$D:$D)=9)*(三跨两临近重点区段!$A:$A=D431),0))="已取消","已取消",INDEX(三跨两临近重点区段!$D:$D,MATCH(1,(MONTH(三跨两临近重点区段!$D:$D)=9)*(三跨两临近重点区段!$A:$A=D431)*(三跨两临近重点区段!$F:$F="现存区段"),0))),"")</f>
        <v/>
      </c>
      <c r="Z431" s="232" t="str">
        <f t="array" ref="Z431">IFERROR(IF(INDEX(三跨两临近重点区段!$F:$F,MATCH(1,(MONTH(三跨两临近重点区段!$D:$D)=9)*(三跨两临近重点区段!$A:$A=D431),0))="已取消","已取消",INDEX(三跨两临近重点区段!$E:$E,MATCH(1,(MONTH(三跨两临近重点区段!$D:$D)=9)*(三跨两临近重点区段!$A:$A=D431)*(三跨两临近重点区段!$F:$F="现存区段"),0))),"")</f>
        <v/>
      </c>
      <c r="AA431" s="268" t="str">
        <f t="array" ref="AA431">IFERROR(IF(INDEX(三跨两临近重点区段!$F:$F,MATCH(1,(MONTH(三跨两临近重点区段!$D:$D)=10)*(三跨两临近重点区段!$A:$A=D431),0))="已取消","已取消",INDEX(三跨两临近重点区段!$D:$D,MATCH(1,(MONTH(三跨两临近重点区段!$D:$D)=10)*(三跨两临近重点区段!$A:$A=D431)*(三跨两临近重点区段!$F:$F="现存区段"),0))),"")</f>
        <v/>
      </c>
      <c r="AB431" s="72" t="str">
        <f t="array" ref="AB431">IFERROR(IF(INDEX(三跨两临近重点区段!$F:$F,MATCH(1,(MONTH(三跨两临近重点区段!$D:$D)=10)*(三跨两临近重点区段!$A:$A=D431),0))="已取消","已取消",INDEX(三跨两临近重点区段!$E:$E,MATCH(1,(MONTH(三跨两临近重点区段!$D:$D)=10)*(三跨两临近重点区段!$A:$A=D431)*(三跨两临近重点区段!$F:$F="现存区段"),0))),"")</f>
        <v/>
      </c>
      <c r="AC431" s="284" t="str">
        <f t="array" ref="AC431">IFERROR(IF(INDEX(三跨两临近重点区段!$F:$F,MATCH(1,(MONTH(三跨两临近重点区段!$D:$D)=11)*(三跨两临近重点区段!$A:$A=D431),0))="已取消","已取消",INDEX(三跨两临近重点区段!$D:$D,MATCH(1,(MONTH(三跨两临近重点区段!$D:$D)=11)*(三跨两临近重点区段!$A:$A=D431)*(三跨两临近重点区段!$F:$F="现存区段"),0))),"")</f>
        <v/>
      </c>
      <c r="AD431" s="72" t="str">
        <f t="array" ref="AD431">IFERROR(IF(INDEX(三跨两临近重点区段!$F:$F,MATCH(1,(MONTH(三跨两临近重点区段!$D:$D)=11)*(三跨两临近重点区段!$A:$A=D431),0))="已取消","已取消",INDEX(三跨两临近重点区段!$E:$E,MATCH(1,(MONTH(三跨两临近重点区段!$D:$D)=11)*(三跨两临近重点区段!$A:$A=D431)*(三跨两临近重点区段!$F:$F="现存区段"),0))),"")</f>
        <v/>
      </c>
      <c r="AE431" s="284" t="str">
        <f t="array" ref="AE431">IFERROR(IF(INDEX(三跨两临近重点区段!$F:$F,MATCH(1,(MONTH(三跨两临近重点区段!$D:$D)=12)*(三跨两临近重点区段!$A:$A=D431),0))="已取消","已取消",INDEX(三跨两临近重点区段!$D:$D,MATCH(1,(MONTH(三跨两临近重点区段!$D:$D)=12)*(三跨两临近重点区段!$A:$A=D431)*(三跨两临近重点区段!$F:$F="现存区段"),0))),"")</f>
        <v/>
      </c>
      <c r="AF431" s="72" t="str">
        <f t="array" ref="AF431">IFERROR(IF(INDEX(三跨两临近重点区段!$F:$F,MATCH(1,(MONTH(三跨两临近重点区段!$D:$D)=12)*(三跨两临近重点区段!$A:$A=D431),0))="已取消","已取消",INDEX(三跨两临近重点区段!$E:$E,MATCH(1,(MONTH(三跨两临近重点区段!$D:$D)=12)*(三跨两临近重点区段!$A:$A=D431)*(三跨两临近重点区段!$F:$F="现存区段"),0))),"")</f>
        <v/>
      </c>
      <c r="AH431" t="e">
        <f t="array" ref="AH431">INDEX(三跨两临近重点区段!$G:$G,MATCH(D431,三跨两临近重点区段!$A:$A,0))</f>
        <v>#N/A</v>
      </c>
      <c r="AI431" t="e">
        <f>INDEX(三跨两临近重点区段!$J:$J,MATCH(D431,三跨两临近重点区段!$A:$A,0))</f>
        <v>#N/A</v>
      </c>
    </row>
    <row r="432" ht="14.25" spans="1:35">
      <c r="A432" s="263" t="s">
        <v>363</v>
      </c>
      <c r="B432" s="264" t="s">
        <v>2800</v>
      </c>
      <c r="C432" s="263" t="s">
        <v>2269</v>
      </c>
      <c r="D432" s="263" t="s">
        <v>2802</v>
      </c>
      <c r="E432" s="265" t="s">
        <v>2449</v>
      </c>
      <c r="F432" s="264" t="s">
        <v>125</v>
      </c>
      <c r="G432" s="263" t="s">
        <v>2452</v>
      </c>
      <c r="H432" s="263" t="s">
        <v>1492</v>
      </c>
      <c r="I432" s="288"/>
      <c r="J432" s="196"/>
      <c r="K432" s="196"/>
      <c r="L432" s="196"/>
      <c r="M432" s="270"/>
      <c r="N432" s="270"/>
      <c r="O432" s="33"/>
      <c r="P432" s="107"/>
      <c r="Q432" s="279"/>
      <c r="R432" s="279"/>
      <c r="S432" s="278">
        <v>45462</v>
      </c>
      <c r="T432" s="279" t="s">
        <v>2117</v>
      </c>
      <c r="U432" s="268" t="str">
        <f t="array" ref="U432">IFERROR(IF(INDEX(三跨两临近重点区段!$F:$F,MATCH(1,(MONTH(三跨两临近重点区段!$D:$D)=7)*(三跨两临近重点区段!$A:$A=D432),0))="已取消","已取消",INDEX(三跨两临近重点区段!$D:$D,MATCH(1,(MONTH(三跨两临近重点区段!$D:$D)=7)*(三跨两临近重点区段!$A:$A=D432)*(三跨两临近重点区段!$F:$F="现存区段"),0))),"")</f>
        <v/>
      </c>
      <c r="V432" s="232" t="str">
        <f t="array" ref="V432">IFERROR(IF(INDEX(三跨两临近重点区段!$F:$F,MATCH(1,(MONTH(三跨两临近重点区段!$D:$D)=7)*(三跨两临近重点区段!$A:$A=D432),0))="已取消","已取消",INDEX(三跨两临近重点区段!$E:$E,MATCH(1,(MONTH(三跨两临近重点区段!$D:$D)=7)*(三跨两临近重点区段!$A:$A=D432)*(三跨两临近重点区段!$F:$F="现存区段"),0))),"")</f>
        <v/>
      </c>
      <c r="W432" s="268" t="str">
        <f t="array" ref="W432">IFERROR(IF(INDEX(三跨两临近重点区段!$F:$F,MATCH(1,(MONTH(三跨两临近重点区段!$D:$D)=8)*(三跨两临近重点区段!$A:$A=D432),0))="已取消","已取消",INDEX(三跨两临近重点区段!$D:$D,MATCH(1,(MONTH(三跨两临近重点区段!$D:$D)=8)*(三跨两临近重点区段!$A:$A=D432)*(三跨两临近重点区段!$F:$F="现存区段"),0))),"")</f>
        <v/>
      </c>
      <c r="X432" s="232" t="str">
        <f t="array" ref="X432">IFERROR(IF(INDEX(三跨两临近重点区段!$F:$F,MATCH(1,(MONTH(三跨两临近重点区段!$D:$D)=8)*(三跨两临近重点区段!$A:$A=D432),0))="已取消","已取消",INDEX(三跨两临近重点区段!$E:$E,MATCH(1,(MONTH(三跨两临近重点区段!$D:$D)=8)*(三跨两临近重点区段!$A:$A=D432)*(三跨两临近重点区段!$F:$F="现存区段"),0))),"")</f>
        <v/>
      </c>
      <c r="Y432" s="268" t="str">
        <f t="array" ref="Y432">IFERROR(IF(INDEX(三跨两临近重点区段!$F:$F,MATCH(1,(MONTH(三跨两临近重点区段!$D:$D)=9)*(三跨两临近重点区段!$A:$A=D432),0))="已取消","已取消",INDEX(三跨两临近重点区段!$D:$D,MATCH(1,(MONTH(三跨两临近重点区段!$D:$D)=9)*(三跨两临近重点区段!$A:$A=D432)*(三跨两临近重点区段!$F:$F="现存区段"),0))),"")</f>
        <v/>
      </c>
      <c r="Z432" s="232" t="str">
        <f t="array" ref="Z432">IFERROR(IF(INDEX(三跨两临近重点区段!$F:$F,MATCH(1,(MONTH(三跨两临近重点区段!$D:$D)=9)*(三跨两临近重点区段!$A:$A=D432),0))="已取消","已取消",INDEX(三跨两临近重点区段!$E:$E,MATCH(1,(MONTH(三跨两临近重点区段!$D:$D)=9)*(三跨两临近重点区段!$A:$A=D432)*(三跨两临近重点区段!$F:$F="现存区段"),0))),"")</f>
        <v/>
      </c>
      <c r="AA432" s="268" t="str">
        <f t="array" ref="AA432">IFERROR(IF(INDEX(三跨两临近重点区段!$F:$F,MATCH(1,(MONTH(三跨两临近重点区段!$D:$D)=10)*(三跨两临近重点区段!$A:$A=D432),0))="已取消","已取消",INDEX(三跨两临近重点区段!$D:$D,MATCH(1,(MONTH(三跨两临近重点区段!$D:$D)=10)*(三跨两临近重点区段!$A:$A=D432)*(三跨两临近重点区段!$F:$F="现存区段"),0))),"")</f>
        <v/>
      </c>
      <c r="AB432" s="72" t="str">
        <f t="array" ref="AB432">IFERROR(IF(INDEX(三跨两临近重点区段!$F:$F,MATCH(1,(MONTH(三跨两临近重点区段!$D:$D)=10)*(三跨两临近重点区段!$A:$A=D432),0))="已取消","已取消",INDEX(三跨两临近重点区段!$E:$E,MATCH(1,(MONTH(三跨两临近重点区段!$D:$D)=10)*(三跨两临近重点区段!$A:$A=D432)*(三跨两临近重点区段!$F:$F="现存区段"),0))),"")</f>
        <v/>
      </c>
      <c r="AC432" s="284" t="str">
        <f t="array" ref="AC432">IFERROR(IF(INDEX(三跨两临近重点区段!$F:$F,MATCH(1,(MONTH(三跨两临近重点区段!$D:$D)=11)*(三跨两临近重点区段!$A:$A=D432),0))="已取消","已取消",INDEX(三跨两临近重点区段!$D:$D,MATCH(1,(MONTH(三跨两临近重点区段!$D:$D)=11)*(三跨两临近重点区段!$A:$A=D432)*(三跨两临近重点区段!$F:$F="现存区段"),0))),"")</f>
        <v/>
      </c>
      <c r="AD432" s="72" t="str">
        <f t="array" ref="AD432">IFERROR(IF(INDEX(三跨两临近重点区段!$F:$F,MATCH(1,(MONTH(三跨两临近重点区段!$D:$D)=11)*(三跨两临近重点区段!$A:$A=D432),0))="已取消","已取消",INDEX(三跨两临近重点区段!$E:$E,MATCH(1,(MONTH(三跨两临近重点区段!$D:$D)=11)*(三跨两临近重点区段!$A:$A=D432)*(三跨两临近重点区段!$F:$F="现存区段"),0))),"")</f>
        <v/>
      </c>
      <c r="AE432" s="284" t="str">
        <f t="array" ref="AE432">IFERROR(IF(INDEX(三跨两临近重点区段!$F:$F,MATCH(1,(MONTH(三跨两临近重点区段!$D:$D)=12)*(三跨两临近重点区段!$A:$A=D432),0))="已取消","已取消",INDEX(三跨两临近重点区段!$D:$D,MATCH(1,(MONTH(三跨两临近重点区段!$D:$D)=12)*(三跨两临近重点区段!$A:$A=D432)*(三跨两临近重点区段!$F:$F="现存区段"),0))),"")</f>
        <v/>
      </c>
      <c r="AF432" s="72" t="str">
        <f t="array" ref="AF432">IFERROR(IF(INDEX(三跨两临近重点区段!$F:$F,MATCH(1,(MONTH(三跨两临近重点区段!$D:$D)=12)*(三跨两临近重点区段!$A:$A=D432),0))="已取消","已取消",INDEX(三跨两临近重点区段!$E:$E,MATCH(1,(MONTH(三跨两临近重点区段!$D:$D)=12)*(三跨两临近重点区段!$A:$A=D432)*(三跨两临近重点区段!$F:$F="现存区段"),0))),"")</f>
        <v/>
      </c>
      <c r="AH432" t="e">
        <f t="array" ref="AH432">INDEX(三跨两临近重点区段!$G:$G,MATCH(D432,三跨两临近重点区段!$A:$A,0))</f>
        <v>#N/A</v>
      </c>
      <c r="AI432" t="e">
        <f>INDEX(三跨两临近重点区段!$J:$J,MATCH(D432,三跨两临近重点区段!$A:$A,0))</f>
        <v>#N/A</v>
      </c>
    </row>
    <row r="433" ht="14.25" spans="1:35">
      <c r="A433" s="263" t="s">
        <v>363</v>
      </c>
      <c r="B433" s="264" t="s">
        <v>2800</v>
      </c>
      <c r="C433" s="263" t="s">
        <v>2271</v>
      </c>
      <c r="D433" s="263" t="s">
        <v>2803</v>
      </c>
      <c r="E433" s="265" t="s">
        <v>2449</v>
      </c>
      <c r="F433" s="264" t="s">
        <v>125</v>
      </c>
      <c r="G433" s="263" t="s">
        <v>2452</v>
      </c>
      <c r="H433" s="263" t="s">
        <v>1492</v>
      </c>
      <c r="I433" s="288"/>
      <c r="J433" s="196"/>
      <c r="K433" s="196"/>
      <c r="L433" s="196"/>
      <c r="M433" s="270"/>
      <c r="N433" s="270"/>
      <c r="O433" s="33"/>
      <c r="P433" s="107"/>
      <c r="Q433" s="279"/>
      <c r="R433" s="279"/>
      <c r="S433" s="278">
        <v>45462</v>
      </c>
      <c r="T433" s="279" t="s">
        <v>2117</v>
      </c>
      <c r="U433" s="268" t="str">
        <f t="array" ref="U433">IFERROR(IF(INDEX(三跨两临近重点区段!$F:$F,MATCH(1,(MONTH(三跨两临近重点区段!$D:$D)=7)*(三跨两临近重点区段!$A:$A=D433),0))="已取消","已取消",INDEX(三跨两临近重点区段!$D:$D,MATCH(1,(MONTH(三跨两临近重点区段!$D:$D)=7)*(三跨两临近重点区段!$A:$A=D433)*(三跨两临近重点区段!$F:$F="现存区段"),0))),"")</f>
        <v/>
      </c>
      <c r="V433" s="232" t="str">
        <f t="array" ref="V433">IFERROR(IF(INDEX(三跨两临近重点区段!$F:$F,MATCH(1,(MONTH(三跨两临近重点区段!$D:$D)=7)*(三跨两临近重点区段!$A:$A=D433),0))="已取消","已取消",INDEX(三跨两临近重点区段!$E:$E,MATCH(1,(MONTH(三跨两临近重点区段!$D:$D)=7)*(三跨两临近重点区段!$A:$A=D433)*(三跨两临近重点区段!$F:$F="现存区段"),0))),"")</f>
        <v/>
      </c>
      <c r="W433" s="268" t="str">
        <f t="array" ref="W433">IFERROR(IF(INDEX(三跨两临近重点区段!$F:$F,MATCH(1,(MONTH(三跨两临近重点区段!$D:$D)=8)*(三跨两临近重点区段!$A:$A=D433),0))="已取消","已取消",INDEX(三跨两临近重点区段!$D:$D,MATCH(1,(MONTH(三跨两临近重点区段!$D:$D)=8)*(三跨两临近重点区段!$A:$A=D433)*(三跨两临近重点区段!$F:$F="现存区段"),0))),"")</f>
        <v/>
      </c>
      <c r="X433" s="232" t="str">
        <f t="array" ref="X433">IFERROR(IF(INDEX(三跨两临近重点区段!$F:$F,MATCH(1,(MONTH(三跨两临近重点区段!$D:$D)=8)*(三跨两临近重点区段!$A:$A=D433),0))="已取消","已取消",INDEX(三跨两临近重点区段!$E:$E,MATCH(1,(MONTH(三跨两临近重点区段!$D:$D)=8)*(三跨两临近重点区段!$A:$A=D433)*(三跨两临近重点区段!$F:$F="现存区段"),0))),"")</f>
        <v/>
      </c>
      <c r="Y433" s="268" t="str">
        <f t="array" ref="Y433">IFERROR(IF(INDEX(三跨两临近重点区段!$F:$F,MATCH(1,(MONTH(三跨两临近重点区段!$D:$D)=9)*(三跨两临近重点区段!$A:$A=D433),0))="已取消","已取消",INDEX(三跨两临近重点区段!$D:$D,MATCH(1,(MONTH(三跨两临近重点区段!$D:$D)=9)*(三跨两临近重点区段!$A:$A=D433)*(三跨两临近重点区段!$F:$F="现存区段"),0))),"")</f>
        <v/>
      </c>
      <c r="Z433" s="232" t="str">
        <f t="array" ref="Z433">IFERROR(IF(INDEX(三跨两临近重点区段!$F:$F,MATCH(1,(MONTH(三跨两临近重点区段!$D:$D)=9)*(三跨两临近重点区段!$A:$A=D433),0))="已取消","已取消",INDEX(三跨两临近重点区段!$E:$E,MATCH(1,(MONTH(三跨两临近重点区段!$D:$D)=9)*(三跨两临近重点区段!$A:$A=D433)*(三跨两临近重点区段!$F:$F="现存区段"),0))),"")</f>
        <v/>
      </c>
      <c r="AA433" s="268" t="str">
        <f t="array" ref="AA433">IFERROR(IF(INDEX(三跨两临近重点区段!$F:$F,MATCH(1,(MONTH(三跨两临近重点区段!$D:$D)=10)*(三跨两临近重点区段!$A:$A=D433),0))="已取消","已取消",INDEX(三跨两临近重点区段!$D:$D,MATCH(1,(MONTH(三跨两临近重点区段!$D:$D)=10)*(三跨两临近重点区段!$A:$A=D433)*(三跨两临近重点区段!$F:$F="现存区段"),0))),"")</f>
        <v/>
      </c>
      <c r="AB433" s="72" t="str">
        <f t="array" ref="AB433">IFERROR(IF(INDEX(三跨两临近重点区段!$F:$F,MATCH(1,(MONTH(三跨两临近重点区段!$D:$D)=10)*(三跨两临近重点区段!$A:$A=D433),0))="已取消","已取消",INDEX(三跨两临近重点区段!$E:$E,MATCH(1,(MONTH(三跨两临近重点区段!$D:$D)=10)*(三跨两临近重点区段!$A:$A=D433)*(三跨两临近重点区段!$F:$F="现存区段"),0))),"")</f>
        <v/>
      </c>
      <c r="AC433" s="284" t="str">
        <f t="array" ref="AC433">IFERROR(IF(INDEX(三跨两临近重点区段!$F:$F,MATCH(1,(MONTH(三跨两临近重点区段!$D:$D)=11)*(三跨两临近重点区段!$A:$A=D433),0))="已取消","已取消",INDEX(三跨两临近重点区段!$D:$D,MATCH(1,(MONTH(三跨两临近重点区段!$D:$D)=11)*(三跨两临近重点区段!$A:$A=D433)*(三跨两临近重点区段!$F:$F="现存区段"),0))),"")</f>
        <v/>
      </c>
      <c r="AD433" s="72" t="str">
        <f t="array" ref="AD433">IFERROR(IF(INDEX(三跨两临近重点区段!$F:$F,MATCH(1,(MONTH(三跨两临近重点区段!$D:$D)=11)*(三跨两临近重点区段!$A:$A=D433),0))="已取消","已取消",INDEX(三跨两临近重点区段!$E:$E,MATCH(1,(MONTH(三跨两临近重点区段!$D:$D)=11)*(三跨两临近重点区段!$A:$A=D433)*(三跨两临近重点区段!$F:$F="现存区段"),0))),"")</f>
        <v/>
      </c>
      <c r="AE433" s="284" t="str">
        <f t="array" ref="AE433">IFERROR(IF(INDEX(三跨两临近重点区段!$F:$F,MATCH(1,(MONTH(三跨两临近重点区段!$D:$D)=12)*(三跨两临近重点区段!$A:$A=D433),0))="已取消","已取消",INDEX(三跨两临近重点区段!$D:$D,MATCH(1,(MONTH(三跨两临近重点区段!$D:$D)=12)*(三跨两临近重点区段!$A:$A=D433)*(三跨两临近重点区段!$F:$F="现存区段"),0))),"")</f>
        <v/>
      </c>
      <c r="AF433" s="72" t="str">
        <f t="array" ref="AF433">IFERROR(IF(INDEX(三跨两临近重点区段!$F:$F,MATCH(1,(MONTH(三跨两临近重点区段!$D:$D)=12)*(三跨两临近重点区段!$A:$A=D433),0))="已取消","已取消",INDEX(三跨两临近重点区段!$E:$E,MATCH(1,(MONTH(三跨两临近重点区段!$D:$D)=12)*(三跨两临近重点区段!$A:$A=D433)*(三跨两临近重点区段!$F:$F="现存区段"),0))),"")</f>
        <v/>
      </c>
      <c r="AH433" t="e">
        <f t="array" ref="AH433">INDEX(三跨两临近重点区段!$G:$G,MATCH(D433,三跨两临近重点区段!$A:$A,0))</f>
        <v>#N/A</v>
      </c>
      <c r="AI433" t="e">
        <f>INDEX(三跨两临近重点区段!$J:$J,MATCH(D433,三跨两临近重点区段!$A:$A,0))</f>
        <v>#N/A</v>
      </c>
    </row>
    <row r="434" ht="14.25" spans="1:35">
      <c r="A434" s="263" t="s">
        <v>363</v>
      </c>
      <c r="B434" s="264" t="s">
        <v>2800</v>
      </c>
      <c r="C434" s="263" t="s">
        <v>2428</v>
      </c>
      <c r="D434" s="263" t="s">
        <v>2804</v>
      </c>
      <c r="E434" s="265" t="s">
        <v>2449</v>
      </c>
      <c r="F434" s="264" t="s">
        <v>125</v>
      </c>
      <c r="G434" s="263" t="s">
        <v>2452</v>
      </c>
      <c r="H434" s="263" t="s">
        <v>1492</v>
      </c>
      <c r="I434" s="288"/>
      <c r="J434" s="196"/>
      <c r="K434" s="196"/>
      <c r="L434" s="196"/>
      <c r="M434" s="270"/>
      <c r="N434" s="270"/>
      <c r="O434" s="33"/>
      <c r="P434" s="107"/>
      <c r="Q434" s="279"/>
      <c r="R434" s="279"/>
      <c r="S434" s="278">
        <v>45462</v>
      </c>
      <c r="T434" s="279" t="s">
        <v>2117</v>
      </c>
      <c r="U434" s="268" t="str">
        <f t="array" ref="U434">IFERROR(IF(INDEX(三跨两临近重点区段!$F:$F,MATCH(1,(MONTH(三跨两临近重点区段!$D:$D)=7)*(三跨两临近重点区段!$A:$A=D434),0))="已取消","已取消",INDEX(三跨两临近重点区段!$D:$D,MATCH(1,(MONTH(三跨两临近重点区段!$D:$D)=7)*(三跨两临近重点区段!$A:$A=D434)*(三跨两临近重点区段!$F:$F="现存区段"),0))),"")</f>
        <v/>
      </c>
      <c r="V434" s="232" t="str">
        <f t="array" ref="V434">IFERROR(IF(INDEX(三跨两临近重点区段!$F:$F,MATCH(1,(MONTH(三跨两临近重点区段!$D:$D)=7)*(三跨两临近重点区段!$A:$A=D434),0))="已取消","已取消",INDEX(三跨两临近重点区段!$E:$E,MATCH(1,(MONTH(三跨两临近重点区段!$D:$D)=7)*(三跨两临近重点区段!$A:$A=D434)*(三跨两临近重点区段!$F:$F="现存区段"),0))),"")</f>
        <v/>
      </c>
      <c r="W434" s="268" t="str">
        <f t="array" ref="W434">IFERROR(IF(INDEX(三跨两临近重点区段!$F:$F,MATCH(1,(MONTH(三跨两临近重点区段!$D:$D)=8)*(三跨两临近重点区段!$A:$A=D434),0))="已取消","已取消",INDEX(三跨两临近重点区段!$D:$D,MATCH(1,(MONTH(三跨两临近重点区段!$D:$D)=8)*(三跨两临近重点区段!$A:$A=D434)*(三跨两临近重点区段!$F:$F="现存区段"),0))),"")</f>
        <v/>
      </c>
      <c r="X434" s="232" t="str">
        <f t="array" ref="X434">IFERROR(IF(INDEX(三跨两临近重点区段!$F:$F,MATCH(1,(MONTH(三跨两临近重点区段!$D:$D)=8)*(三跨两临近重点区段!$A:$A=D434),0))="已取消","已取消",INDEX(三跨两临近重点区段!$E:$E,MATCH(1,(MONTH(三跨两临近重点区段!$D:$D)=8)*(三跨两临近重点区段!$A:$A=D434)*(三跨两临近重点区段!$F:$F="现存区段"),0))),"")</f>
        <v/>
      </c>
      <c r="Y434" s="268" t="str">
        <f t="array" ref="Y434">IFERROR(IF(INDEX(三跨两临近重点区段!$F:$F,MATCH(1,(MONTH(三跨两临近重点区段!$D:$D)=9)*(三跨两临近重点区段!$A:$A=D434),0))="已取消","已取消",INDEX(三跨两临近重点区段!$D:$D,MATCH(1,(MONTH(三跨两临近重点区段!$D:$D)=9)*(三跨两临近重点区段!$A:$A=D434)*(三跨两临近重点区段!$F:$F="现存区段"),0))),"")</f>
        <v/>
      </c>
      <c r="Z434" s="232" t="str">
        <f t="array" ref="Z434">IFERROR(IF(INDEX(三跨两临近重点区段!$F:$F,MATCH(1,(MONTH(三跨两临近重点区段!$D:$D)=9)*(三跨两临近重点区段!$A:$A=D434),0))="已取消","已取消",INDEX(三跨两临近重点区段!$E:$E,MATCH(1,(MONTH(三跨两临近重点区段!$D:$D)=9)*(三跨两临近重点区段!$A:$A=D434)*(三跨两临近重点区段!$F:$F="现存区段"),0))),"")</f>
        <v/>
      </c>
      <c r="AA434" s="268" t="str">
        <f t="array" ref="AA434">IFERROR(IF(INDEX(三跨两临近重点区段!$F:$F,MATCH(1,(MONTH(三跨两临近重点区段!$D:$D)=10)*(三跨两临近重点区段!$A:$A=D434),0))="已取消","已取消",INDEX(三跨两临近重点区段!$D:$D,MATCH(1,(MONTH(三跨两临近重点区段!$D:$D)=10)*(三跨两临近重点区段!$A:$A=D434)*(三跨两临近重点区段!$F:$F="现存区段"),0))),"")</f>
        <v/>
      </c>
      <c r="AB434" s="72" t="str">
        <f t="array" ref="AB434">IFERROR(IF(INDEX(三跨两临近重点区段!$F:$F,MATCH(1,(MONTH(三跨两临近重点区段!$D:$D)=10)*(三跨两临近重点区段!$A:$A=D434),0))="已取消","已取消",INDEX(三跨两临近重点区段!$E:$E,MATCH(1,(MONTH(三跨两临近重点区段!$D:$D)=10)*(三跨两临近重点区段!$A:$A=D434)*(三跨两临近重点区段!$F:$F="现存区段"),0))),"")</f>
        <v/>
      </c>
      <c r="AC434" s="284" t="str">
        <f t="array" ref="AC434">IFERROR(IF(INDEX(三跨两临近重点区段!$F:$F,MATCH(1,(MONTH(三跨两临近重点区段!$D:$D)=11)*(三跨两临近重点区段!$A:$A=D434),0))="已取消","已取消",INDEX(三跨两临近重点区段!$D:$D,MATCH(1,(MONTH(三跨两临近重点区段!$D:$D)=11)*(三跨两临近重点区段!$A:$A=D434)*(三跨两临近重点区段!$F:$F="现存区段"),0))),"")</f>
        <v/>
      </c>
      <c r="AD434" s="72" t="str">
        <f t="array" ref="AD434">IFERROR(IF(INDEX(三跨两临近重点区段!$F:$F,MATCH(1,(MONTH(三跨两临近重点区段!$D:$D)=11)*(三跨两临近重点区段!$A:$A=D434),0))="已取消","已取消",INDEX(三跨两临近重点区段!$E:$E,MATCH(1,(MONTH(三跨两临近重点区段!$D:$D)=11)*(三跨两临近重点区段!$A:$A=D434)*(三跨两临近重点区段!$F:$F="现存区段"),0))),"")</f>
        <v/>
      </c>
      <c r="AE434" s="284" t="str">
        <f t="array" ref="AE434">IFERROR(IF(INDEX(三跨两临近重点区段!$F:$F,MATCH(1,(MONTH(三跨两临近重点区段!$D:$D)=12)*(三跨两临近重点区段!$A:$A=D434),0))="已取消","已取消",INDEX(三跨两临近重点区段!$D:$D,MATCH(1,(MONTH(三跨两临近重点区段!$D:$D)=12)*(三跨两临近重点区段!$A:$A=D434)*(三跨两临近重点区段!$F:$F="现存区段"),0))),"")</f>
        <v/>
      </c>
      <c r="AF434" s="72" t="str">
        <f t="array" ref="AF434">IFERROR(IF(INDEX(三跨两临近重点区段!$F:$F,MATCH(1,(MONTH(三跨两临近重点区段!$D:$D)=12)*(三跨两临近重点区段!$A:$A=D434),0))="已取消","已取消",INDEX(三跨两临近重点区段!$E:$E,MATCH(1,(MONTH(三跨两临近重点区段!$D:$D)=12)*(三跨两临近重点区段!$A:$A=D434)*(三跨两临近重点区段!$F:$F="现存区段"),0))),"")</f>
        <v/>
      </c>
      <c r="AH434" t="e">
        <f t="array" ref="AH434">INDEX(三跨两临近重点区段!$G:$G,MATCH(D434,三跨两临近重点区段!$A:$A,0))</f>
        <v>#N/A</v>
      </c>
      <c r="AI434" t="e">
        <f>INDEX(三跨两临近重点区段!$J:$J,MATCH(D434,三跨两临近重点区段!$A:$A,0))</f>
        <v>#N/A</v>
      </c>
    </row>
    <row r="435" ht="14.25" spans="1:35">
      <c r="A435" s="263" t="s">
        <v>363</v>
      </c>
      <c r="B435" s="264" t="s">
        <v>2800</v>
      </c>
      <c r="C435" s="263" t="s">
        <v>2796</v>
      </c>
      <c r="D435" s="263" t="s">
        <v>2805</v>
      </c>
      <c r="E435" s="265" t="s">
        <v>2449</v>
      </c>
      <c r="F435" s="264" t="s">
        <v>125</v>
      </c>
      <c r="G435" s="263" t="s">
        <v>2452</v>
      </c>
      <c r="H435" s="263" t="s">
        <v>1492</v>
      </c>
      <c r="I435" s="288"/>
      <c r="J435" s="196"/>
      <c r="K435" s="196"/>
      <c r="L435" s="196"/>
      <c r="M435" s="270"/>
      <c r="N435" s="270"/>
      <c r="O435" s="33"/>
      <c r="P435" s="107"/>
      <c r="Q435" s="279"/>
      <c r="R435" s="279"/>
      <c r="S435" s="282">
        <v>45462.6770833333</v>
      </c>
      <c r="T435" s="279" t="s">
        <v>2117</v>
      </c>
      <c r="U435" s="268" t="str">
        <f t="array" ref="U435">IFERROR(IF(INDEX(三跨两临近重点区段!$F:$F,MATCH(1,(MONTH(三跨两临近重点区段!$D:$D)=7)*(三跨两临近重点区段!$A:$A=D435),0))="已取消","已取消",INDEX(三跨两临近重点区段!$D:$D,MATCH(1,(MONTH(三跨两临近重点区段!$D:$D)=7)*(三跨两临近重点区段!$A:$A=D435)*(三跨两临近重点区段!$F:$F="现存区段"),0))),"")</f>
        <v/>
      </c>
      <c r="V435" s="232" t="str">
        <f t="array" ref="V435">IFERROR(IF(INDEX(三跨两临近重点区段!$F:$F,MATCH(1,(MONTH(三跨两临近重点区段!$D:$D)=7)*(三跨两临近重点区段!$A:$A=D435),0))="已取消","已取消",INDEX(三跨两临近重点区段!$E:$E,MATCH(1,(MONTH(三跨两临近重点区段!$D:$D)=7)*(三跨两临近重点区段!$A:$A=D435)*(三跨两临近重点区段!$F:$F="现存区段"),0))),"")</f>
        <v/>
      </c>
      <c r="W435" s="268" t="str">
        <f t="array" ref="W435">IFERROR(IF(INDEX(三跨两临近重点区段!$F:$F,MATCH(1,(MONTH(三跨两临近重点区段!$D:$D)=8)*(三跨两临近重点区段!$A:$A=D435),0))="已取消","已取消",INDEX(三跨两临近重点区段!$D:$D,MATCH(1,(MONTH(三跨两临近重点区段!$D:$D)=8)*(三跨两临近重点区段!$A:$A=D435)*(三跨两临近重点区段!$F:$F="现存区段"),0))),"")</f>
        <v/>
      </c>
      <c r="X435" s="232" t="str">
        <f t="array" ref="X435">IFERROR(IF(INDEX(三跨两临近重点区段!$F:$F,MATCH(1,(MONTH(三跨两临近重点区段!$D:$D)=8)*(三跨两临近重点区段!$A:$A=D435),0))="已取消","已取消",INDEX(三跨两临近重点区段!$E:$E,MATCH(1,(MONTH(三跨两临近重点区段!$D:$D)=8)*(三跨两临近重点区段!$A:$A=D435)*(三跨两临近重点区段!$F:$F="现存区段"),0))),"")</f>
        <v/>
      </c>
      <c r="Y435" s="268" t="str">
        <f t="array" ref="Y435">IFERROR(IF(INDEX(三跨两临近重点区段!$F:$F,MATCH(1,(MONTH(三跨两临近重点区段!$D:$D)=9)*(三跨两临近重点区段!$A:$A=D435),0))="已取消","已取消",INDEX(三跨两临近重点区段!$D:$D,MATCH(1,(MONTH(三跨两临近重点区段!$D:$D)=9)*(三跨两临近重点区段!$A:$A=D435)*(三跨两临近重点区段!$F:$F="现存区段"),0))),"")</f>
        <v/>
      </c>
      <c r="Z435" s="232" t="str">
        <f t="array" ref="Z435">IFERROR(IF(INDEX(三跨两临近重点区段!$F:$F,MATCH(1,(MONTH(三跨两临近重点区段!$D:$D)=9)*(三跨两临近重点区段!$A:$A=D435),0))="已取消","已取消",INDEX(三跨两临近重点区段!$E:$E,MATCH(1,(MONTH(三跨两临近重点区段!$D:$D)=9)*(三跨两临近重点区段!$A:$A=D435)*(三跨两临近重点区段!$F:$F="现存区段"),0))),"")</f>
        <v/>
      </c>
      <c r="AA435" s="268" t="str">
        <f t="array" ref="AA435">IFERROR(IF(INDEX(三跨两临近重点区段!$F:$F,MATCH(1,(MONTH(三跨两临近重点区段!$D:$D)=10)*(三跨两临近重点区段!$A:$A=D435),0))="已取消","已取消",INDEX(三跨两临近重点区段!$D:$D,MATCH(1,(MONTH(三跨两临近重点区段!$D:$D)=10)*(三跨两临近重点区段!$A:$A=D435)*(三跨两临近重点区段!$F:$F="现存区段"),0))),"")</f>
        <v/>
      </c>
      <c r="AB435" s="72" t="str">
        <f t="array" ref="AB435">IFERROR(IF(INDEX(三跨两临近重点区段!$F:$F,MATCH(1,(MONTH(三跨两临近重点区段!$D:$D)=10)*(三跨两临近重点区段!$A:$A=D435),0))="已取消","已取消",INDEX(三跨两临近重点区段!$E:$E,MATCH(1,(MONTH(三跨两临近重点区段!$D:$D)=10)*(三跨两临近重点区段!$A:$A=D435)*(三跨两临近重点区段!$F:$F="现存区段"),0))),"")</f>
        <v/>
      </c>
      <c r="AC435" s="284" t="str">
        <f t="array" ref="AC435">IFERROR(IF(INDEX(三跨两临近重点区段!$F:$F,MATCH(1,(MONTH(三跨两临近重点区段!$D:$D)=11)*(三跨两临近重点区段!$A:$A=D435),0))="已取消","已取消",INDEX(三跨两临近重点区段!$D:$D,MATCH(1,(MONTH(三跨两临近重点区段!$D:$D)=11)*(三跨两临近重点区段!$A:$A=D435)*(三跨两临近重点区段!$F:$F="现存区段"),0))),"")</f>
        <v/>
      </c>
      <c r="AD435" s="72" t="str">
        <f t="array" ref="AD435">IFERROR(IF(INDEX(三跨两临近重点区段!$F:$F,MATCH(1,(MONTH(三跨两临近重点区段!$D:$D)=11)*(三跨两临近重点区段!$A:$A=D435),0))="已取消","已取消",INDEX(三跨两临近重点区段!$E:$E,MATCH(1,(MONTH(三跨两临近重点区段!$D:$D)=11)*(三跨两临近重点区段!$A:$A=D435)*(三跨两临近重点区段!$F:$F="现存区段"),0))),"")</f>
        <v/>
      </c>
      <c r="AE435" s="284" t="str">
        <f t="array" ref="AE435">IFERROR(IF(INDEX(三跨两临近重点区段!$F:$F,MATCH(1,(MONTH(三跨两临近重点区段!$D:$D)=12)*(三跨两临近重点区段!$A:$A=D435),0))="已取消","已取消",INDEX(三跨两临近重点区段!$D:$D,MATCH(1,(MONTH(三跨两临近重点区段!$D:$D)=12)*(三跨两临近重点区段!$A:$A=D435)*(三跨两临近重点区段!$F:$F="现存区段"),0))),"")</f>
        <v/>
      </c>
      <c r="AF435" s="72" t="str">
        <f t="array" ref="AF435">IFERROR(IF(INDEX(三跨两临近重点区段!$F:$F,MATCH(1,(MONTH(三跨两临近重点区段!$D:$D)=12)*(三跨两临近重点区段!$A:$A=D435),0))="已取消","已取消",INDEX(三跨两临近重点区段!$E:$E,MATCH(1,(MONTH(三跨两临近重点区段!$D:$D)=12)*(三跨两临近重点区段!$A:$A=D435)*(三跨两临近重点区段!$F:$F="现存区段"),0))),"")</f>
        <v/>
      </c>
      <c r="AH435" t="e">
        <f t="array" ref="AH435">INDEX(三跨两临近重点区段!$G:$G,MATCH(D435,三跨两临近重点区段!$A:$A,0))</f>
        <v>#N/A</v>
      </c>
      <c r="AI435" t="e">
        <f>INDEX(三跨两临近重点区段!$J:$J,MATCH(D435,三跨两临近重点区段!$A:$A,0))</f>
        <v>#N/A</v>
      </c>
    </row>
    <row r="436" ht="14.25" spans="1:35">
      <c r="A436" s="263" t="s">
        <v>363</v>
      </c>
      <c r="B436" s="264" t="s">
        <v>2806</v>
      </c>
      <c r="C436" s="263" t="s">
        <v>2756</v>
      </c>
      <c r="D436" s="263" t="s">
        <v>2807</v>
      </c>
      <c r="E436" s="265" t="s">
        <v>2449</v>
      </c>
      <c r="F436" s="264" t="s">
        <v>125</v>
      </c>
      <c r="G436" s="263" t="s">
        <v>2452</v>
      </c>
      <c r="H436" s="263" t="s">
        <v>1481</v>
      </c>
      <c r="I436" s="288"/>
      <c r="J436" s="196"/>
      <c r="K436" s="196"/>
      <c r="L436" s="196"/>
      <c r="M436" s="270"/>
      <c r="N436" s="270"/>
      <c r="O436" s="33"/>
      <c r="P436" s="107"/>
      <c r="Q436" s="279"/>
      <c r="R436" s="279"/>
      <c r="S436" s="278">
        <v>45462</v>
      </c>
      <c r="T436" s="279" t="s">
        <v>2117</v>
      </c>
      <c r="U436" s="268" t="str">
        <f t="array" ref="U436">IFERROR(IF(INDEX(三跨两临近重点区段!$F:$F,MATCH(1,(MONTH(三跨两临近重点区段!$D:$D)=7)*(三跨两临近重点区段!$A:$A=D436),0))="已取消","已取消",INDEX(三跨两临近重点区段!$D:$D,MATCH(1,(MONTH(三跨两临近重点区段!$D:$D)=7)*(三跨两临近重点区段!$A:$A=D436)*(三跨两临近重点区段!$F:$F="现存区段"),0))),"")</f>
        <v/>
      </c>
      <c r="V436" s="232" t="str">
        <f t="array" ref="V436">IFERROR(IF(INDEX(三跨两临近重点区段!$F:$F,MATCH(1,(MONTH(三跨两临近重点区段!$D:$D)=7)*(三跨两临近重点区段!$A:$A=D436),0))="已取消","已取消",INDEX(三跨两临近重点区段!$E:$E,MATCH(1,(MONTH(三跨两临近重点区段!$D:$D)=7)*(三跨两临近重点区段!$A:$A=D436)*(三跨两临近重点区段!$F:$F="现存区段"),0))),"")</f>
        <v/>
      </c>
      <c r="W436" s="268" t="str">
        <f t="array" ref="W436">IFERROR(IF(INDEX(三跨两临近重点区段!$F:$F,MATCH(1,(MONTH(三跨两临近重点区段!$D:$D)=8)*(三跨两临近重点区段!$A:$A=D436),0))="已取消","已取消",INDEX(三跨两临近重点区段!$D:$D,MATCH(1,(MONTH(三跨两临近重点区段!$D:$D)=8)*(三跨两临近重点区段!$A:$A=D436)*(三跨两临近重点区段!$F:$F="现存区段"),0))),"")</f>
        <v/>
      </c>
      <c r="X436" s="232" t="str">
        <f t="array" ref="X436">IFERROR(IF(INDEX(三跨两临近重点区段!$F:$F,MATCH(1,(MONTH(三跨两临近重点区段!$D:$D)=8)*(三跨两临近重点区段!$A:$A=D436),0))="已取消","已取消",INDEX(三跨两临近重点区段!$E:$E,MATCH(1,(MONTH(三跨两临近重点区段!$D:$D)=8)*(三跨两临近重点区段!$A:$A=D436)*(三跨两临近重点区段!$F:$F="现存区段"),0))),"")</f>
        <v/>
      </c>
      <c r="Y436" s="268" t="str">
        <f t="array" ref="Y436">IFERROR(IF(INDEX(三跨两临近重点区段!$F:$F,MATCH(1,(MONTH(三跨两临近重点区段!$D:$D)=9)*(三跨两临近重点区段!$A:$A=D436),0))="已取消","已取消",INDEX(三跨两临近重点区段!$D:$D,MATCH(1,(MONTH(三跨两临近重点区段!$D:$D)=9)*(三跨两临近重点区段!$A:$A=D436)*(三跨两临近重点区段!$F:$F="现存区段"),0))),"")</f>
        <v/>
      </c>
      <c r="Z436" s="232" t="str">
        <f t="array" ref="Z436">IFERROR(IF(INDEX(三跨两临近重点区段!$F:$F,MATCH(1,(MONTH(三跨两临近重点区段!$D:$D)=9)*(三跨两临近重点区段!$A:$A=D436),0))="已取消","已取消",INDEX(三跨两临近重点区段!$E:$E,MATCH(1,(MONTH(三跨两临近重点区段!$D:$D)=9)*(三跨两临近重点区段!$A:$A=D436)*(三跨两临近重点区段!$F:$F="现存区段"),0))),"")</f>
        <v/>
      </c>
      <c r="AA436" s="268" t="str">
        <f t="array" ref="AA436">IFERROR(IF(INDEX(三跨两临近重点区段!$F:$F,MATCH(1,(MONTH(三跨两临近重点区段!$D:$D)=10)*(三跨两临近重点区段!$A:$A=D436),0))="已取消","已取消",INDEX(三跨两临近重点区段!$D:$D,MATCH(1,(MONTH(三跨两临近重点区段!$D:$D)=10)*(三跨两临近重点区段!$A:$A=D436)*(三跨两临近重点区段!$F:$F="现存区段"),0))),"")</f>
        <v/>
      </c>
      <c r="AB436" s="72" t="str">
        <f t="array" ref="AB436">IFERROR(IF(INDEX(三跨两临近重点区段!$F:$F,MATCH(1,(MONTH(三跨两临近重点区段!$D:$D)=10)*(三跨两临近重点区段!$A:$A=D436),0))="已取消","已取消",INDEX(三跨两临近重点区段!$E:$E,MATCH(1,(MONTH(三跨两临近重点区段!$D:$D)=10)*(三跨两临近重点区段!$A:$A=D436)*(三跨两临近重点区段!$F:$F="现存区段"),0))),"")</f>
        <v/>
      </c>
      <c r="AC436" s="284" t="str">
        <f t="array" ref="AC436">IFERROR(IF(INDEX(三跨两临近重点区段!$F:$F,MATCH(1,(MONTH(三跨两临近重点区段!$D:$D)=11)*(三跨两临近重点区段!$A:$A=D436),0))="已取消","已取消",INDEX(三跨两临近重点区段!$D:$D,MATCH(1,(MONTH(三跨两临近重点区段!$D:$D)=11)*(三跨两临近重点区段!$A:$A=D436)*(三跨两临近重点区段!$F:$F="现存区段"),0))),"")</f>
        <v/>
      </c>
      <c r="AD436" s="72" t="str">
        <f t="array" ref="AD436">IFERROR(IF(INDEX(三跨两临近重点区段!$F:$F,MATCH(1,(MONTH(三跨两临近重点区段!$D:$D)=11)*(三跨两临近重点区段!$A:$A=D436),0))="已取消","已取消",INDEX(三跨两临近重点区段!$E:$E,MATCH(1,(MONTH(三跨两临近重点区段!$D:$D)=11)*(三跨两临近重点区段!$A:$A=D436)*(三跨两临近重点区段!$F:$F="现存区段"),0))),"")</f>
        <v/>
      </c>
      <c r="AE436" s="284" t="str">
        <f t="array" ref="AE436">IFERROR(IF(INDEX(三跨两临近重点区段!$F:$F,MATCH(1,(MONTH(三跨两临近重点区段!$D:$D)=12)*(三跨两临近重点区段!$A:$A=D436),0))="已取消","已取消",INDEX(三跨两临近重点区段!$D:$D,MATCH(1,(MONTH(三跨两临近重点区段!$D:$D)=12)*(三跨两临近重点区段!$A:$A=D436)*(三跨两临近重点区段!$F:$F="现存区段"),0))),"")</f>
        <v/>
      </c>
      <c r="AF436" s="72" t="str">
        <f t="array" ref="AF436">IFERROR(IF(INDEX(三跨两临近重点区段!$F:$F,MATCH(1,(MONTH(三跨两临近重点区段!$D:$D)=12)*(三跨两临近重点区段!$A:$A=D436),0))="已取消","已取消",INDEX(三跨两临近重点区段!$E:$E,MATCH(1,(MONTH(三跨两临近重点区段!$D:$D)=12)*(三跨两临近重点区段!$A:$A=D436)*(三跨两临近重点区段!$F:$F="现存区段"),0))),"")</f>
        <v/>
      </c>
      <c r="AH436" t="e">
        <f t="array" ref="AH436">INDEX(三跨两临近重点区段!$G:$G,MATCH(D436,三跨两临近重点区段!$A:$A,0))</f>
        <v>#N/A</v>
      </c>
      <c r="AI436" t="e">
        <f>INDEX(三跨两临近重点区段!$J:$J,MATCH(D436,三跨两临近重点区段!$A:$A,0))</f>
        <v>#N/A</v>
      </c>
    </row>
    <row r="437" ht="14.25" spans="1:35">
      <c r="A437" s="263" t="s">
        <v>363</v>
      </c>
      <c r="B437" s="264" t="s">
        <v>2806</v>
      </c>
      <c r="C437" s="263" t="s">
        <v>2733</v>
      </c>
      <c r="D437" s="263" t="s">
        <v>2808</v>
      </c>
      <c r="E437" s="265" t="s">
        <v>2449</v>
      </c>
      <c r="F437" s="264" t="s">
        <v>125</v>
      </c>
      <c r="G437" s="263" t="s">
        <v>2452</v>
      </c>
      <c r="H437" s="263" t="s">
        <v>1481</v>
      </c>
      <c r="I437" s="288"/>
      <c r="J437" s="196"/>
      <c r="K437" s="196"/>
      <c r="L437" s="196"/>
      <c r="M437" s="270"/>
      <c r="N437" s="270"/>
      <c r="O437" s="33"/>
      <c r="P437" s="107"/>
      <c r="Q437" s="279"/>
      <c r="R437" s="279"/>
      <c r="S437" s="278">
        <v>45462</v>
      </c>
      <c r="T437" s="279" t="s">
        <v>2117</v>
      </c>
      <c r="U437" s="268" t="str">
        <f t="array" ref="U437">IFERROR(IF(INDEX(三跨两临近重点区段!$F:$F,MATCH(1,(MONTH(三跨两临近重点区段!$D:$D)=7)*(三跨两临近重点区段!$A:$A=D437),0))="已取消","已取消",INDEX(三跨两临近重点区段!$D:$D,MATCH(1,(MONTH(三跨两临近重点区段!$D:$D)=7)*(三跨两临近重点区段!$A:$A=D437)*(三跨两临近重点区段!$F:$F="现存区段"),0))),"")</f>
        <v/>
      </c>
      <c r="V437" s="232" t="str">
        <f t="array" ref="V437">IFERROR(IF(INDEX(三跨两临近重点区段!$F:$F,MATCH(1,(MONTH(三跨两临近重点区段!$D:$D)=7)*(三跨两临近重点区段!$A:$A=D437),0))="已取消","已取消",INDEX(三跨两临近重点区段!$E:$E,MATCH(1,(MONTH(三跨两临近重点区段!$D:$D)=7)*(三跨两临近重点区段!$A:$A=D437)*(三跨两临近重点区段!$F:$F="现存区段"),0))),"")</f>
        <v/>
      </c>
      <c r="W437" s="268" t="str">
        <f t="array" ref="W437">IFERROR(IF(INDEX(三跨两临近重点区段!$F:$F,MATCH(1,(MONTH(三跨两临近重点区段!$D:$D)=8)*(三跨两临近重点区段!$A:$A=D437),0))="已取消","已取消",INDEX(三跨两临近重点区段!$D:$D,MATCH(1,(MONTH(三跨两临近重点区段!$D:$D)=8)*(三跨两临近重点区段!$A:$A=D437)*(三跨两临近重点区段!$F:$F="现存区段"),0))),"")</f>
        <v/>
      </c>
      <c r="X437" s="232" t="str">
        <f t="array" ref="X437">IFERROR(IF(INDEX(三跨两临近重点区段!$F:$F,MATCH(1,(MONTH(三跨两临近重点区段!$D:$D)=8)*(三跨两临近重点区段!$A:$A=D437),0))="已取消","已取消",INDEX(三跨两临近重点区段!$E:$E,MATCH(1,(MONTH(三跨两临近重点区段!$D:$D)=8)*(三跨两临近重点区段!$A:$A=D437)*(三跨两临近重点区段!$F:$F="现存区段"),0))),"")</f>
        <v/>
      </c>
      <c r="Y437" s="268" t="str">
        <f t="array" ref="Y437">IFERROR(IF(INDEX(三跨两临近重点区段!$F:$F,MATCH(1,(MONTH(三跨两临近重点区段!$D:$D)=9)*(三跨两临近重点区段!$A:$A=D437),0))="已取消","已取消",INDEX(三跨两临近重点区段!$D:$D,MATCH(1,(MONTH(三跨两临近重点区段!$D:$D)=9)*(三跨两临近重点区段!$A:$A=D437)*(三跨两临近重点区段!$F:$F="现存区段"),0))),"")</f>
        <v/>
      </c>
      <c r="Z437" s="232" t="str">
        <f t="array" ref="Z437">IFERROR(IF(INDEX(三跨两临近重点区段!$F:$F,MATCH(1,(MONTH(三跨两临近重点区段!$D:$D)=9)*(三跨两临近重点区段!$A:$A=D437),0))="已取消","已取消",INDEX(三跨两临近重点区段!$E:$E,MATCH(1,(MONTH(三跨两临近重点区段!$D:$D)=9)*(三跨两临近重点区段!$A:$A=D437)*(三跨两临近重点区段!$F:$F="现存区段"),0))),"")</f>
        <v/>
      </c>
      <c r="AA437" s="268" t="str">
        <f t="array" ref="AA437">IFERROR(IF(INDEX(三跨两临近重点区段!$F:$F,MATCH(1,(MONTH(三跨两临近重点区段!$D:$D)=10)*(三跨两临近重点区段!$A:$A=D437),0))="已取消","已取消",INDEX(三跨两临近重点区段!$D:$D,MATCH(1,(MONTH(三跨两临近重点区段!$D:$D)=10)*(三跨两临近重点区段!$A:$A=D437)*(三跨两临近重点区段!$F:$F="现存区段"),0))),"")</f>
        <v/>
      </c>
      <c r="AB437" s="72" t="str">
        <f t="array" ref="AB437">IFERROR(IF(INDEX(三跨两临近重点区段!$F:$F,MATCH(1,(MONTH(三跨两临近重点区段!$D:$D)=10)*(三跨两临近重点区段!$A:$A=D437),0))="已取消","已取消",INDEX(三跨两临近重点区段!$E:$E,MATCH(1,(MONTH(三跨两临近重点区段!$D:$D)=10)*(三跨两临近重点区段!$A:$A=D437)*(三跨两临近重点区段!$F:$F="现存区段"),0))),"")</f>
        <v/>
      </c>
      <c r="AC437" s="284" t="str">
        <f t="array" ref="AC437">IFERROR(IF(INDEX(三跨两临近重点区段!$F:$F,MATCH(1,(MONTH(三跨两临近重点区段!$D:$D)=11)*(三跨两临近重点区段!$A:$A=D437),0))="已取消","已取消",INDEX(三跨两临近重点区段!$D:$D,MATCH(1,(MONTH(三跨两临近重点区段!$D:$D)=11)*(三跨两临近重点区段!$A:$A=D437)*(三跨两临近重点区段!$F:$F="现存区段"),0))),"")</f>
        <v/>
      </c>
      <c r="AD437" s="72" t="str">
        <f t="array" ref="AD437">IFERROR(IF(INDEX(三跨两临近重点区段!$F:$F,MATCH(1,(MONTH(三跨两临近重点区段!$D:$D)=11)*(三跨两临近重点区段!$A:$A=D437),0))="已取消","已取消",INDEX(三跨两临近重点区段!$E:$E,MATCH(1,(MONTH(三跨两临近重点区段!$D:$D)=11)*(三跨两临近重点区段!$A:$A=D437)*(三跨两临近重点区段!$F:$F="现存区段"),0))),"")</f>
        <v/>
      </c>
      <c r="AE437" s="284" t="str">
        <f t="array" ref="AE437">IFERROR(IF(INDEX(三跨两临近重点区段!$F:$F,MATCH(1,(MONTH(三跨两临近重点区段!$D:$D)=12)*(三跨两临近重点区段!$A:$A=D437),0))="已取消","已取消",INDEX(三跨两临近重点区段!$D:$D,MATCH(1,(MONTH(三跨两临近重点区段!$D:$D)=12)*(三跨两临近重点区段!$A:$A=D437)*(三跨两临近重点区段!$F:$F="现存区段"),0))),"")</f>
        <v/>
      </c>
      <c r="AF437" s="72" t="str">
        <f t="array" ref="AF437">IFERROR(IF(INDEX(三跨两临近重点区段!$F:$F,MATCH(1,(MONTH(三跨两临近重点区段!$D:$D)=12)*(三跨两临近重点区段!$A:$A=D437),0))="已取消","已取消",INDEX(三跨两临近重点区段!$E:$E,MATCH(1,(MONTH(三跨两临近重点区段!$D:$D)=12)*(三跨两临近重点区段!$A:$A=D437)*(三跨两临近重点区段!$F:$F="现存区段"),0))),"")</f>
        <v/>
      </c>
      <c r="AH437" t="e">
        <f t="array" ref="AH437">INDEX(三跨两临近重点区段!$G:$G,MATCH(D437,三跨两临近重点区段!$A:$A,0))</f>
        <v>#N/A</v>
      </c>
      <c r="AI437" t="e">
        <f>INDEX(三跨两临近重点区段!$J:$J,MATCH(D437,三跨两临近重点区段!$A:$A,0))</f>
        <v>#N/A</v>
      </c>
    </row>
    <row r="438" ht="14.25" spans="1:35">
      <c r="A438" s="263" t="s">
        <v>363</v>
      </c>
      <c r="B438" s="264" t="s">
        <v>2806</v>
      </c>
      <c r="C438" s="263" t="s">
        <v>2428</v>
      </c>
      <c r="D438" s="263" t="s">
        <v>2809</v>
      </c>
      <c r="E438" s="265" t="s">
        <v>2449</v>
      </c>
      <c r="F438" s="264" t="s">
        <v>125</v>
      </c>
      <c r="G438" s="263" t="s">
        <v>2452</v>
      </c>
      <c r="H438" s="263" t="s">
        <v>1481</v>
      </c>
      <c r="I438" s="288"/>
      <c r="J438" s="196"/>
      <c r="K438" s="196"/>
      <c r="L438" s="196"/>
      <c r="M438" s="270"/>
      <c r="N438" s="270"/>
      <c r="O438" s="33"/>
      <c r="P438" s="107"/>
      <c r="Q438" s="279"/>
      <c r="R438" s="279"/>
      <c r="S438" s="278">
        <v>45462</v>
      </c>
      <c r="T438" s="279" t="s">
        <v>2117</v>
      </c>
      <c r="U438" s="268" t="str">
        <f t="array" ref="U438">IFERROR(IF(INDEX(三跨两临近重点区段!$F:$F,MATCH(1,(MONTH(三跨两临近重点区段!$D:$D)=7)*(三跨两临近重点区段!$A:$A=D438),0))="已取消","已取消",INDEX(三跨两临近重点区段!$D:$D,MATCH(1,(MONTH(三跨两临近重点区段!$D:$D)=7)*(三跨两临近重点区段!$A:$A=D438)*(三跨两临近重点区段!$F:$F="现存区段"),0))),"")</f>
        <v/>
      </c>
      <c r="V438" s="232" t="str">
        <f t="array" ref="V438">IFERROR(IF(INDEX(三跨两临近重点区段!$F:$F,MATCH(1,(MONTH(三跨两临近重点区段!$D:$D)=7)*(三跨两临近重点区段!$A:$A=D438),0))="已取消","已取消",INDEX(三跨两临近重点区段!$E:$E,MATCH(1,(MONTH(三跨两临近重点区段!$D:$D)=7)*(三跨两临近重点区段!$A:$A=D438)*(三跨两临近重点区段!$F:$F="现存区段"),0))),"")</f>
        <v/>
      </c>
      <c r="W438" s="268" t="str">
        <f t="array" ref="W438">IFERROR(IF(INDEX(三跨两临近重点区段!$F:$F,MATCH(1,(MONTH(三跨两临近重点区段!$D:$D)=8)*(三跨两临近重点区段!$A:$A=D438),0))="已取消","已取消",INDEX(三跨两临近重点区段!$D:$D,MATCH(1,(MONTH(三跨两临近重点区段!$D:$D)=8)*(三跨两临近重点区段!$A:$A=D438)*(三跨两临近重点区段!$F:$F="现存区段"),0))),"")</f>
        <v/>
      </c>
      <c r="X438" s="232" t="str">
        <f t="array" ref="X438">IFERROR(IF(INDEX(三跨两临近重点区段!$F:$F,MATCH(1,(MONTH(三跨两临近重点区段!$D:$D)=8)*(三跨两临近重点区段!$A:$A=D438),0))="已取消","已取消",INDEX(三跨两临近重点区段!$E:$E,MATCH(1,(MONTH(三跨两临近重点区段!$D:$D)=8)*(三跨两临近重点区段!$A:$A=D438)*(三跨两临近重点区段!$F:$F="现存区段"),0))),"")</f>
        <v/>
      </c>
      <c r="Y438" s="268" t="str">
        <f t="array" ref="Y438">IFERROR(IF(INDEX(三跨两临近重点区段!$F:$F,MATCH(1,(MONTH(三跨两临近重点区段!$D:$D)=9)*(三跨两临近重点区段!$A:$A=D438),0))="已取消","已取消",INDEX(三跨两临近重点区段!$D:$D,MATCH(1,(MONTH(三跨两临近重点区段!$D:$D)=9)*(三跨两临近重点区段!$A:$A=D438)*(三跨两临近重点区段!$F:$F="现存区段"),0))),"")</f>
        <v/>
      </c>
      <c r="Z438" s="232" t="str">
        <f t="array" ref="Z438">IFERROR(IF(INDEX(三跨两临近重点区段!$F:$F,MATCH(1,(MONTH(三跨两临近重点区段!$D:$D)=9)*(三跨两临近重点区段!$A:$A=D438),0))="已取消","已取消",INDEX(三跨两临近重点区段!$E:$E,MATCH(1,(MONTH(三跨两临近重点区段!$D:$D)=9)*(三跨两临近重点区段!$A:$A=D438)*(三跨两临近重点区段!$F:$F="现存区段"),0))),"")</f>
        <v/>
      </c>
      <c r="AA438" s="268" t="str">
        <f t="array" ref="AA438">IFERROR(IF(INDEX(三跨两临近重点区段!$F:$F,MATCH(1,(MONTH(三跨两临近重点区段!$D:$D)=10)*(三跨两临近重点区段!$A:$A=D438),0))="已取消","已取消",INDEX(三跨两临近重点区段!$D:$D,MATCH(1,(MONTH(三跨两临近重点区段!$D:$D)=10)*(三跨两临近重点区段!$A:$A=D438)*(三跨两临近重点区段!$F:$F="现存区段"),0))),"")</f>
        <v/>
      </c>
      <c r="AB438" s="72" t="str">
        <f t="array" ref="AB438">IFERROR(IF(INDEX(三跨两临近重点区段!$F:$F,MATCH(1,(MONTH(三跨两临近重点区段!$D:$D)=10)*(三跨两临近重点区段!$A:$A=D438),0))="已取消","已取消",INDEX(三跨两临近重点区段!$E:$E,MATCH(1,(MONTH(三跨两临近重点区段!$D:$D)=10)*(三跨两临近重点区段!$A:$A=D438)*(三跨两临近重点区段!$F:$F="现存区段"),0))),"")</f>
        <v/>
      </c>
      <c r="AC438" s="284" t="str">
        <f t="array" ref="AC438">IFERROR(IF(INDEX(三跨两临近重点区段!$F:$F,MATCH(1,(MONTH(三跨两临近重点区段!$D:$D)=11)*(三跨两临近重点区段!$A:$A=D438),0))="已取消","已取消",INDEX(三跨两临近重点区段!$D:$D,MATCH(1,(MONTH(三跨两临近重点区段!$D:$D)=11)*(三跨两临近重点区段!$A:$A=D438)*(三跨两临近重点区段!$F:$F="现存区段"),0))),"")</f>
        <v/>
      </c>
      <c r="AD438" s="72" t="str">
        <f t="array" ref="AD438">IFERROR(IF(INDEX(三跨两临近重点区段!$F:$F,MATCH(1,(MONTH(三跨两临近重点区段!$D:$D)=11)*(三跨两临近重点区段!$A:$A=D438),0))="已取消","已取消",INDEX(三跨两临近重点区段!$E:$E,MATCH(1,(MONTH(三跨两临近重点区段!$D:$D)=11)*(三跨两临近重点区段!$A:$A=D438)*(三跨两临近重点区段!$F:$F="现存区段"),0))),"")</f>
        <v/>
      </c>
      <c r="AE438" s="284" t="str">
        <f t="array" ref="AE438">IFERROR(IF(INDEX(三跨两临近重点区段!$F:$F,MATCH(1,(MONTH(三跨两临近重点区段!$D:$D)=12)*(三跨两临近重点区段!$A:$A=D438),0))="已取消","已取消",INDEX(三跨两临近重点区段!$D:$D,MATCH(1,(MONTH(三跨两临近重点区段!$D:$D)=12)*(三跨两临近重点区段!$A:$A=D438)*(三跨两临近重点区段!$F:$F="现存区段"),0))),"")</f>
        <v/>
      </c>
      <c r="AF438" s="72" t="str">
        <f t="array" ref="AF438">IFERROR(IF(INDEX(三跨两临近重点区段!$F:$F,MATCH(1,(MONTH(三跨两临近重点区段!$D:$D)=12)*(三跨两临近重点区段!$A:$A=D438),0))="已取消","已取消",INDEX(三跨两临近重点区段!$E:$E,MATCH(1,(MONTH(三跨两临近重点区段!$D:$D)=12)*(三跨两临近重点区段!$A:$A=D438)*(三跨两临近重点区段!$F:$F="现存区段"),0))),"")</f>
        <v/>
      </c>
      <c r="AH438" t="e">
        <f t="array" ref="AH438">INDEX(三跨两临近重点区段!$G:$G,MATCH(D438,三跨两临近重点区段!$A:$A,0))</f>
        <v>#N/A</v>
      </c>
      <c r="AI438" t="e">
        <f>INDEX(三跨两临近重点区段!$J:$J,MATCH(D438,三跨两临近重点区段!$A:$A,0))</f>
        <v>#N/A</v>
      </c>
    </row>
    <row r="439" ht="14.25" spans="1:35">
      <c r="A439" s="263" t="s">
        <v>363</v>
      </c>
      <c r="B439" s="264" t="s">
        <v>2806</v>
      </c>
      <c r="C439" s="263" t="s">
        <v>2796</v>
      </c>
      <c r="D439" s="263" t="s">
        <v>2810</v>
      </c>
      <c r="E439" s="265" t="s">
        <v>2449</v>
      </c>
      <c r="F439" s="264" t="s">
        <v>125</v>
      </c>
      <c r="G439" s="263" t="s">
        <v>2452</v>
      </c>
      <c r="H439" s="263" t="s">
        <v>1481</v>
      </c>
      <c r="I439" s="288"/>
      <c r="J439" s="196"/>
      <c r="K439" s="196"/>
      <c r="L439" s="196"/>
      <c r="M439" s="270"/>
      <c r="N439" s="270"/>
      <c r="O439" s="33"/>
      <c r="P439" s="107"/>
      <c r="Q439" s="279"/>
      <c r="R439" s="279"/>
      <c r="S439" s="282">
        <v>45446.60625</v>
      </c>
      <c r="T439" s="279" t="s">
        <v>2117</v>
      </c>
      <c r="U439" s="268" t="str">
        <f t="array" ref="U439">IFERROR(IF(INDEX(三跨两临近重点区段!$F:$F,MATCH(1,(MONTH(三跨两临近重点区段!$D:$D)=7)*(三跨两临近重点区段!$A:$A=D439),0))="已取消","已取消",INDEX(三跨两临近重点区段!$D:$D,MATCH(1,(MONTH(三跨两临近重点区段!$D:$D)=7)*(三跨两临近重点区段!$A:$A=D439)*(三跨两临近重点区段!$F:$F="现存区段"),0))),"")</f>
        <v/>
      </c>
      <c r="V439" s="232" t="str">
        <f t="array" ref="V439">IFERROR(IF(INDEX(三跨两临近重点区段!$F:$F,MATCH(1,(MONTH(三跨两临近重点区段!$D:$D)=7)*(三跨两临近重点区段!$A:$A=D439),0))="已取消","已取消",INDEX(三跨两临近重点区段!$E:$E,MATCH(1,(MONTH(三跨两临近重点区段!$D:$D)=7)*(三跨两临近重点区段!$A:$A=D439)*(三跨两临近重点区段!$F:$F="现存区段"),0))),"")</f>
        <v/>
      </c>
      <c r="W439" s="268" t="str">
        <f t="array" ref="W439">IFERROR(IF(INDEX(三跨两临近重点区段!$F:$F,MATCH(1,(MONTH(三跨两临近重点区段!$D:$D)=8)*(三跨两临近重点区段!$A:$A=D439),0))="已取消","已取消",INDEX(三跨两临近重点区段!$D:$D,MATCH(1,(MONTH(三跨两临近重点区段!$D:$D)=8)*(三跨两临近重点区段!$A:$A=D439)*(三跨两临近重点区段!$F:$F="现存区段"),0))),"")</f>
        <v/>
      </c>
      <c r="X439" s="232" t="str">
        <f t="array" ref="X439">IFERROR(IF(INDEX(三跨两临近重点区段!$F:$F,MATCH(1,(MONTH(三跨两临近重点区段!$D:$D)=8)*(三跨两临近重点区段!$A:$A=D439),0))="已取消","已取消",INDEX(三跨两临近重点区段!$E:$E,MATCH(1,(MONTH(三跨两临近重点区段!$D:$D)=8)*(三跨两临近重点区段!$A:$A=D439)*(三跨两临近重点区段!$F:$F="现存区段"),0))),"")</f>
        <v/>
      </c>
      <c r="Y439" s="268" t="str">
        <f t="array" ref="Y439">IFERROR(IF(INDEX(三跨两临近重点区段!$F:$F,MATCH(1,(MONTH(三跨两临近重点区段!$D:$D)=9)*(三跨两临近重点区段!$A:$A=D439),0))="已取消","已取消",INDEX(三跨两临近重点区段!$D:$D,MATCH(1,(MONTH(三跨两临近重点区段!$D:$D)=9)*(三跨两临近重点区段!$A:$A=D439)*(三跨两临近重点区段!$F:$F="现存区段"),0))),"")</f>
        <v/>
      </c>
      <c r="Z439" s="232" t="str">
        <f t="array" ref="Z439">IFERROR(IF(INDEX(三跨两临近重点区段!$F:$F,MATCH(1,(MONTH(三跨两临近重点区段!$D:$D)=9)*(三跨两临近重点区段!$A:$A=D439),0))="已取消","已取消",INDEX(三跨两临近重点区段!$E:$E,MATCH(1,(MONTH(三跨两临近重点区段!$D:$D)=9)*(三跨两临近重点区段!$A:$A=D439)*(三跨两临近重点区段!$F:$F="现存区段"),0))),"")</f>
        <v/>
      </c>
      <c r="AA439" s="268" t="str">
        <f t="array" ref="AA439">IFERROR(IF(INDEX(三跨两临近重点区段!$F:$F,MATCH(1,(MONTH(三跨两临近重点区段!$D:$D)=10)*(三跨两临近重点区段!$A:$A=D439),0))="已取消","已取消",INDEX(三跨两临近重点区段!$D:$D,MATCH(1,(MONTH(三跨两临近重点区段!$D:$D)=10)*(三跨两临近重点区段!$A:$A=D439)*(三跨两临近重点区段!$F:$F="现存区段"),0))),"")</f>
        <v/>
      </c>
      <c r="AB439" s="72" t="str">
        <f t="array" ref="AB439">IFERROR(IF(INDEX(三跨两临近重点区段!$F:$F,MATCH(1,(MONTH(三跨两临近重点区段!$D:$D)=10)*(三跨两临近重点区段!$A:$A=D439),0))="已取消","已取消",INDEX(三跨两临近重点区段!$E:$E,MATCH(1,(MONTH(三跨两临近重点区段!$D:$D)=10)*(三跨两临近重点区段!$A:$A=D439)*(三跨两临近重点区段!$F:$F="现存区段"),0))),"")</f>
        <v/>
      </c>
      <c r="AC439" s="284" t="str">
        <f t="array" ref="AC439">IFERROR(IF(INDEX(三跨两临近重点区段!$F:$F,MATCH(1,(MONTH(三跨两临近重点区段!$D:$D)=11)*(三跨两临近重点区段!$A:$A=D439),0))="已取消","已取消",INDEX(三跨两临近重点区段!$D:$D,MATCH(1,(MONTH(三跨两临近重点区段!$D:$D)=11)*(三跨两临近重点区段!$A:$A=D439)*(三跨两临近重点区段!$F:$F="现存区段"),0))),"")</f>
        <v/>
      </c>
      <c r="AD439" s="72" t="str">
        <f t="array" ref="AD439">IFERROR(IF(INDEX(三跨两临近重点区段!$F:$F,MATCH(1,(MONTH(三跨两临近重点区段!$D:$D)=11)*(三跨两临近重点区段!$A:$A=D439),0))="已取消","已取消",INDEX(三跨两临近重点区段!$E:$E,MATCH(1,(MONTH(三跨两临近重点区段!$D:$D)=11)*(三跨两临近重点区段!$A:$A=D439)*(三跨两临近重点区段!$F:$F="现存区段"),0))),"")</f>
        <v/>
      </c>
      <c r="AE439" s="284" t="str">
        <f t="array" ref="AE439">IFERROR(IF(INDEX(三跨两临近重点区段!$F:$F,MATCH(1,(MONTH(三跨两临近重点区段!$D:$D)=12)*(三跨两临近重点区段!$A:$A=D439),0))="已取消","已取消",INDEX(三跨两临近重点区段!$D:$D,MATCH(1,(MONTH(三跨两临近重点区段!$D:$D)=12)*(三跨两临近重点区段!$A:$A=D439)*(三跨两临近重点区段!$F:$F="现存区段"),0))),"")</f>
        <v/>
      </c>
      <c r="AF439" s="72" t="str">
        <f t="array" ref="AF439">IFERROR(IF(INDEX(三跨两临近重点区段!$F:$F,MATCH(1,(MONTH(三跨两临近重点区段!$D:$D)=12)*(三跨两临近重点区段!$A:$A=D439),0))="已取消","已取消",INDEX(三跨两临近重点区段!$E:$E,MATCH(1,(MONTH(三跨两临近重点区段!$D:$D)=12)*(三跨两临近重点区段!$A:$A=D439)*(三跨两临近重点区段!$F:$F="现存区段"),0))),"")</f>
        <v/>
      </c>
      <c r="AH439" t="e">
        <f t="array" ref="AH439">INDEX(三跨两临近重点区段!$G:$G,MATCH(D439,三跨两临近重点区段!$A:$A,0))</f>
        <v>#N/A</v>
      </c>
      <c r="AI439" t="e">
        <f>INDEX(三跨两临近重点区段!$J:$J,MATCH(D439,三跨两临近重点区段!$A:$A,0))</f>
        <v>#N/A</v>
      </c>
    </row>
    <row r="440" ht="14.25" spans="1:35">
      <c r="A440" s="263" t="s">
        <v>363</v>
      </c>
      <c r="B440" s="264" t="s">
        <v>2811</v>
      </c>
      <c r="C440" s="263" t="s">
        <v>2796</v>
      </c>
      <c r="D440" s="263" t="s">
        <v>2812</v>
      </c>
      <c r="E440" s="265" t="s">
        <v>2449</v>
      </c>
      <c r="F440" s="264" t="s">
        <v>125</v>
      </c>
      <c r="G440" s="263" t="s">
        <v>2452</v>
      </c>
      <c r="H440" s="263" t="s">
        <v>1481</v>
      </c>
      <c r="I440" s="288"/>
      <c r="J440" s="196"/>
      <c r="K440" s="196"/>
      <c r="L440" s="196"/>
      <c r="M440" s="270"/>
      <c r="N440" s="270"/>
      <c r="O440" s="33"/>
      <c r="P440" s="107"/>
      <c r="Q440" s="279"/>
      <c r="R440" s="279"/>
      <c r="S440" s="282">
        <v>45462.6770833333</v>
      </c>
      <c r="T440" s="279" t="s">
        <v>2117</v>
      </c>
      <c r="U440" s="268" t="str">
        <f t="array" ref="U440">IFERROR(IF(INDEX(三跨两临近重点区段!$F:$F,MATCH(1,(MONTH(三跨两临近重点区段!$D:$D)=7)*(三跨两临近重点区段!$A:$A=D440),0))="已取消","已取消",INDEX(三跨两临近重点区段!$D:$D,MATCH(1,(MONTH(三跨两临近重点区段!$D:$D)=7)*(三跨两临近重点区段!$A:$A=D440)*(三跨两临近重点区段!$F:$F="现存区段"),0))),"")</f>
        <v/>
      </c>
      <c r="V440" s="232" t="str">
        <f t="array" ref="V440">IFERROR(IF(INDEX(三跨两临近重点区段!$F:$F,MATCH(1,(MONTH(三跨两临近重点区段!$D:$D)=7)*(三跨两临近重点区段!$A:$A=D440),0))="已取消","已取消",INDEX(三跨两临近重点区段!$E:$E,MATCH(1,(MONTH(三跨两临近重点区段!$D:$D)=7)*(三跨两临近重点区段!$A:$A=D440)*(三跨两临近重点区段!$F:$F="现存区段"),0))),"")</f>
        <v/>
      </c>
      <c r="W440" s="268" t="str">
        <f t="array" ref="W440">IFERROR(IF(INDEX(三跨两临近重点区段!$F:$F,MATCH(1,(MONTH(三跨两临近重点区段!$D:$D)=8)*(三跨两临近重点区段!$A:$A=D440),0))="已取消","已取消",INDEX(三跨两临近重点区段!$D:$D,MATCH(1,(MONTH(三跨两临近重点区段!$D:$D)=8)*(三跨两临近重点区段!$A:$A=D440)*(三跨两临近重点区段!$F:$F="现存区段"),0))),"")</f>
        <v/>
      </c>
      <c r="X440" s="232" t="str">
        <f t="array" ref="X440">IFERROR(IF(INDEX(三跨两临近重点区段!$F:$F,MATCH(1,(MONTH(三跨两临近重点区段!$D:$D)=8)*(三跨两临近重点区段!$A:$A=D440),0))="已取消","已取消",INDEX(三跨两临近重点区段!$E:$E,MATCH(1,(MONTH(三跨两临近重点区段!$D:$D)=8)*(三跨两临近重点区段!$A:$A=D440)*(三跨两临近重点区段!$F:$F="现存区段"),0))),"")</f>
        <v/>
      </c>
      <c r="Y440" s="268" t="str">
        <f t="array" ref="Y440">IFERROR(IF(INDEX(三跨两临近重点区段!$F:$F,MATCH(1,(MONTH(三跨两临近重点区段!$D:$D)=9)*(三跨两临近重点区段!$A:$A=D440),0))="已取消","已取消",INDEX(三跨两临近重点区段!$D:$D,MATCH(1,(MONTH(三跨两临近重点区段!$D:$D)=9)*(三跨两临近重点区段!$A:$A=D440)*(三跨两临近重点区段!$F:$F="现存区段"),0))),"")</f>
        <v/>
      </c>
      <c r="Z440" s="232" t="str">
        <f t="array" ref="Z440">IFERROR(IF(INDEX(三跨两临近重点区段!$F:$F,MATCH(1,(MONTH(三跨两临近重点区段!$D:$D)=9)*(三跨两临近重点区段!$A:$A=D440),0))="已取消","已取消",INDEX(三跨两临近重点区段!$E:$E,MATCH(1,(MONTH(三跨两临近重点区段!$D:$D)=9)*(三跨两临近重点区段!$A:$A=D440)*(三跨两临近重点区段!$F:$F="现存区段"),0))),"")</f>
        <v/>
      </c>
      <c r="AA440" s="268" t="str">
        <f t="array" ref="AA440">IFERROR(IF(INDEX(三跨两临近重点区段!$F:$F,MATCH(1,(MONTH(三跨两临近重点区段!$D:$D)=10)*(三跨两临近重点区段!$A:$A=D440),0))="已取消","已取消",INDEX(三跨两临近重点区段!$D:$D,MATCH(1,(MONTH(三跨两临近重点区段!$D:$D)=10)*(三跨两临近重点区段!$A:$A=D440)*(三跨两临近重点区段!$F:$F="现存区段"),0))),"")</f>
        <v/>
      </c>
      <c r="AB440" s="72" t="str">
        <f t="array" ref="AB440">IFERROR(IF(INDEX(三跨两临近重点区段!$F:$F,MATCH(1,(MONTH(三跨两临近重点区段!$D:$D)=10)*(三跨两临近重点区段!$A:$A=D440),0))="已取消","已取消",INDEX(三跨两临近重点区段!$E:$E,MATCH(1,(MONTH(三跨两临近重点区段!$D:$D)=10)*(三跨两临近重点区段!$A:$A=D440)*(三跨两临近重点区段!$F:$F="现存区段"),0))),"")</f>
        <v/>
      </c>
      <c r="AC440" s="284" t="str">
        <f t="array" ref="AC440">IFERROR(IF(INDEX(三跨两临近重点区段!$F:$F,MATCH(1,(MONTH(三跨两临近重点区段!$D:$D)=11)*(三跨两临近重点区段!$A:$A=D440),0))="已取消","已取消",INDEX(三跨两临近重点区段!$D:$D,MATCH(1,(MONTH(三跨两临近重点区段!$D:$D)=11)*(三跨两临近重点区段!$A:$A=D440)*(三跨两临近重点区段!$F:$F="现存区段"),0))),"")</f>
        <v/>
      </c>
      <c r="AD440" s="72" t="str">
        <f t="array" ref="AD440">IFERROR(IF(INDEX(三跨两临近重点区段!$F:$F,MATCH(1,(MONTH(三跨两临近重点区段!$D:$D)=11)*(三跨两临近重点区段!$A:$A=D440),0))="已取消","已取消",INDEX(三跨两临近重点区段!$E:$E,MATCH(1,(MONTH(三跨两临近重点区段!$D:$D)=11)*(三跨两临近重点区段!$A:$A=D440)*(三跨两临近重点区段!$F:$F="现存区段"),0))),"")</f>
        <v/>
      </c>
      <c r="AE440" s="284" t="str">
        <f t="array" ref="AE440">IFERROR(IF(INDEX(三跨两临近重点区段!$F:$F,MATCH(1,(MONTH(三跨两临近重点区段!$D:$D)=12)*(三跨两临近重点区段!$A:$A=D440),0))="已取消","已取消",INDEX(三跨两临近重点区段!$D:$D,MATCH(1,(MONTH(三跨两临近重点区段!$D:$D)=12)*(三跨两临近重点区段!$A:$A=D440)*(三跨两临近重点区段!$F:$F="现存区段"),0))),"")</f>
        <v/>
      </c>
      <c r="AF440" s="72" t="str">
        <f t="array" ref="AF440">IFERROR(IF(INDEX(三跨两临近重点区段!$F:$F,MATCH(1,(MONTH(三跨两临近重点区段!$D:$D)=12)*(三跨两临近重点区段!$A:$A=D440),0))="已取消","已取消",INDEX(三跨两临近重点区段!$E:$E,MATCH(1,(MONTH(三跨两临近重点区段!$D:$D)=12)*(三跨两临近重点区段!$A:$A=D440)*(三跨两临近重点区段!$F:$F="现存区段"),0))),"")</f>
        <v/>
      </c>
      <c r="AH440" t="e">
        <f t="array" ref="AH440">INDEX(三跨两临近重点区段!$G:$G,MATCH(D440,三跨两临近重点区段!$A:$A,0))</f>
        <v>#N/A</v>
      </c>
      <c r="AI440" t="e">
        <f>INDEX(三跨两临近重点区段!$J:$J,MATCH(D440,三跨两临近重点区段!$A:$A,0))</f>
        <v>#N/A</v>
      </c>
    </row>
    <row r="441" ht="14.25" spans="1:35">
      <c r="A441" s="263" t="s">
        <v>363</v>
      </c>
      <c r="B441" s="264" t="s">
        <v>2811</v>
      </c>
      <c r="C441" s="263" t="s">
        <v>2733</v>
      </c>
      <c r="D441" s="263" t="s">
        <v>2813</v>
      </c>
      <c r="E441" s="265" t="s">
        <v>2449</v>
      </c>
      <c r="F441" s="264" t="s">
        <v>125</v>
      </c>
      <c r="G441" s="263" t="s">
        <v>2452</v>
      </c>
      <c r="H441" s="263" t="s">
        <v>1481</v>
      </c>
      <c r="I441" s="288"/>
      <c r="J441" s="196"/>
      <c r="K441" s="196"/>
      <c r="L441" s="196"/>
      <c r="M441" s="270"/>
      <c r="N441" s="270"/>
      <c r="O441" s="33"/>
      <c r="P441" s="107"/>
      <c r="Q441" s="279"/>
      <c r="R441" s="279"/>
      <c r="S441" s="278">
        <v>45462</v>
      </c>
      <c r="T441" s="279" t="s">
        <v>2117</v>
      </c>
      <c r="U441" s="268" t="str">
        <f t="array" ref="U441">IFERROR(IF(INDEX(三跨两临近重点区段!$F:$F,MATCH(1,(MONTH(三跨两临近重点区段!$D:$D)=7)*(三跨两临近重点区段!$A:$A=D441),0))="已取消","已取消",INDEX(三跨两临近重点区段!$D:$D,MATCH(1,(MONTH(三跨两临近重点区段!$D:$D)=7)*(三跨两临近重点区段!$A:$A=D441)*(三跨两临近重点区段!$F:$F="现存区段"),0))),"")</f>
        <v/>
      </c>
      <c r="V441" s="232" t="str">
        <f t="array" ref="V441">IFERROR(IF(INDEX(三跨两临近重点区段!$F:$F,MATCH(1,(MONTH(三跨两临近重点区段!$D:$D)=7)*(三跨两临近重点区段!$A:$A=D441),0))="已取消","已取消",INDEX(三跨两临近重点区段!$E:$E,MATCH(1,(MONTH(三跨两临近重点区段!$D:$D)=7)*(三跨两临近重点区段!$A:$A=D441)*(三跨两临近重点区段!$F:$F="现存区段"),0))),"")</f>
        <v/>
      </c>
      <c r="W441" s="268" t="str">
        <f t="array" ref="W441">IFERROR(IF(INDEX(三跨两临近重点区段!$F:$F,MATCH(1,(MONTH(三跨两临近重点区段!$D:$D)=8)*(三跨两临近重点区段!$A:$A=D441),0))="已取消","已取消",INDEX(三跨两临近重点区段!$D:$D,MATCH(1,(MONTH(三跨两临近重点区段!$D:$D)=8)*(三跨两临近重点区段!$A:$A=D441)*(三跨两临近重点区段!$F:$F="现存区段"),0))),"")</f>
        <v/>
      </c>
      <c r="X441" s="232" t="str">
        <f t="array" ref="X441">IFERROR(IF(INDEX(三跨两临近重点区段!$F:$F,MATCH(1,(MONTH(三跨两临近重点区段!$D:$D)=8)*(三跨两临近重点区段!$A:$A=D441),0))="已取消","已取消",INDEX(三跨两临近重点区段!$E:$E,MATCH(1,(MONTH(三跨两临近重点区段!$D:$D)=8)*(三跨两临近重点区段!$A:$A=D441)*(三跨两临近重点区段!$F:$F="现存区段"),0))),"")</f>
        <v/>
      </c>
      <c r="Y441" s="268" t="str">
        <f t="array" ref="Y441">IFERROR(IF(INDEX(三跨两临近重点区段!$F:$F,MATCH(1,(MONTH(三跨两临近重点区段!$D:$D)=9)*(三跨两临近重点区段!$A:$A=D441),0))="已取消","已取消",INDEX(三跨两临近重点区段!$D:$D,MATCH(1,(MONTH(三跨两临近重点区段!$D:$D)=9)*(三跨两临近重点区段!$A:$A=D441)*(三跨两临近重点区段!$F:$F="现存区段"),0))),"")</f>
        <v/>
      </c>
      <c r="Z441" s="232" t="str">
        <f t="array" ref="Z441">IFERROR(IF(INDEX(三跨两临近重点区段!$F:$F,MATCH(1,(MONTH(三跨两临近重点区段!$D:$D)=9)*(三跨两临近重点区段!$A:$A=D441),0))="已取消","已取消",INDEX(三跨两临近重点区段!$E:$E,MATCH(1,(MONTH(三跨两临近重点区段!$D:$D)=9)*(三跨两临近重点区段!$A:$A=D441)*(三跨两临近重点区段!$F:$F="现存区段"),0))),"")</f>
        <v/>
      </c>
      <c r="AA441" s="268" t="str">
        <f t="array" ref="AA441">IFERROR(IF(INDEX(三跨两临近重点区段!$F:$F,MATCH(1,(MONTH(三跨两临近重点区段!$D:$D)=10)*(三跨两临近重点区段!$A:$A=D441),0))="已取消","已取消",INDEX(三跨两临近重点区段!$D:$D,MATCH(1,(MONTH(三跨两临近重点区段!$D:$D)=10)*(三跨两临近重点区段!$A:$A=D441)*(三跨两临近重点区段!$F:$F="现存区段"),0))),"")</f>
        <v/>
      </c>
      <c r="AB441" s="72" t="str">
        <f t="array" ref="AB441">IFERROR(IF(INDEX(三跨两临近重点区段!$F:$F,MATCH(1,(MONTH(三跨两临近重点区段!$D:$D)=10)*(三跨两临近重点区段!$A:$A=D441),0))="已取消","已取消",INDEX(三跨两临近重点区段!$E:$E,MATCH(1,(MONTH(三跨两临近重点区段!$D:$D)=10)*(三跨两临近重点区段!$A:$A=D441)*(三跨两临近重点区段!$F:$F="现存区段"),0))),"")</f>
        <v/>
      </c>
      <c r="AC441" s="284" t="str">
        <f t="array" ref="AC441">IFERROR(IF(INDEX(三跨两临近重点区段!$F:$F,MATCH(1,(MONTH(三跨两临近重点区段!$D:$D)=11)*(三跨两临近重点区段!$A:$A=D441),0))="已取消","已取消",INDEX(三跨两临近重点区段!$D:$D,MATCH(1,(MONTH(三跨两临近重点区段!$D:$D)=11)*(三跨两临近重点区段!$A:$A=D441)*(三跨两临近重点区段!$F:$F="现存区段"),0))),"")</f>
        <v/>
      </c>
      <c r="AD441" s="72" t="str">
        <f t="array" ref="AD441">IFERROR(IF(INDEX(三跨两临近重点区段!$F:$F,MATCH(1,(MONTH(三跨两临近重点区段!$D:$D)=11)*(三跨两临近重点区段!$A:$A=D441),0))="已取消","已取消",INDEX(三跨两临近重点区段!$E:$E,MATCH(1,(MONTH(三跨两临近重点区段!$D:$D)=11)*(三跨两临近重点区段!$A:$A=D441)*(三跨两临近重点区段!$F:$F="现存区段"),0))),"")</f>
        <v/>
      </c>
      <c r="AE441" s="284" t="str">
        <f t="array" ref="AE441">IFERROR(IF(INDEX(三跨两临近重点区段!$F:$F,MATCH(1,(MONTH(三跨两临近重点区段!$D:$D)=12)*(三跨两临近重点区段!$A:$A=D441),0))="已取消","已取消",INDEX(三跨两临近重点区段!$D:$D,MATCH(1,(MONTH(三跨两临近重点区段!$D:$D)=12)*(三跨两临近重点区段!$A:$A=D441)*(三跨两临近重点区段!$F:$F="现存区段"),0))),"")</f>
        <v/>
      </c>
      <c r="AF441" s="72" t="str">
        <f t="array" ref="AF441">IFERROR(IF(INDEX(三跨两临近重点区段!$F:$F,MATCH(1,(MONTH(三跨两临近重点区段!$D:$D)=12)*(三跨两临近重点区段!$A:$A=D441),0))="已取消","已取消",INDEX(三跨两临近重点区段!$E:$E,MATCH(1,(MONTH(三跨两临近重点区段!$D:$D)=12)*(三跨两临近重点区段!$A:$A=D441)*(三跨两临近重点区段!$F:$F="现存区段"),0))),"")</f>
        <v/>
      </c>
      <c r="AH441" t="e">
        <f t="array" ref="AH441">INDEX(三跨两临近重点区段!$G:$G,MATCH(D441,三跨两临近重点区段!$A:$A,0))</f>
        <v>#N/A</v>
      </c>
      <c r="AI441" t="e">
        <f>INDEX(三跨两临近重点区段!$J:$J,MATCH(D441,三跨两临近重点区段!$A:$A,0))</f>
        <v>#N/A</v>
      </c>
    </row>
    <row r="442" ht="14.25" spans="1:35">
      <c r="A442" s="263" t="s">
        <v>363</v>
      </c>
      <c r="B442" s="264" t="s">
        <v>2811</v>
      </c>
      <c r="C442" s="263" t="s">
        <v>2756</v>
      </c>
      <c r="D442" s="263" t="s">
        <v>2814</v>
      </c>
      <c r="E442" s="265" t="s">
        <v>2449</v>
      </c>
      <c r="F442" s="264" t="s">
        <v>125</v>
      </c>
      <c r="G442" s="263" t="s">
        <v>2452</v>
      </c>
      <c r="H442" s="263" t="s">
        <v>1481</v>
      </c>
      <c r="I442" s="288"/>
      <c r="J442" s="196"/>
      <c r="K442" s="196"/>
      <c r="L442" s="196"/>
      <c r="M442" s="270"/>
      <c r="N442" s="270"/>
      <c r="O442" s="33"/>
      <c r="P442" s="107"/>
      <c r="Q442" s="279"/>
      <c r="R442" s="279"/>
      <c r="S442" s="278">
        <v>45462</v>
      </c>
      <c r="T442" s="279" t="s">
        <v>2117</v>
      </c>
      <c r="U442" s="268" t="str">
        <f t="array" ref="U442">IFERROR(IF(INDEX(三跨两临近重点区段!$F:$F,MATCH(1,(MONTH(三跨两临近重点区段!$D:$D)=7)*(三跨两临近重点区段!$A:$A=D442),0))="已取消","已取消",INDEX(三跨两临近重点区段!$D:$D,MATCH(1,(MONTH(三跨两临近重点区段!$D:$D)=7)*(三跨两临近重点区段!$A:$A=D442)*(三跨两临近重点区段!$F:$F="现存区段"),0))),"")</f>
        <v/>
      </c>
      <c r="V442" s="232" t="str">
        <f t="array" ref="V442">IFERROR(IF(INDEX(三跨两临近重点区段!$F:$F,MATCH(1,(MONTH(三跨两临近重点区段!$D:$D)=7)*(三跨两临近重点区段!$A:$A=D442),0))="已取消","已取消",INDEX(三跨两临近重点区段!$E:$E,MATCH(1,(MONTH(三跨两临近重点区段!$D:$D)=7)*(三跨两临近重点区段!$A:$A=D442)*(三跨两临近重点区段!$F:$F="现存区段"),0))),"")</f>
        <v/>
      </c>
      <c r="W442" s="268" t="str">
        <f t="array" ref="W442">IFERROR(IF(INDEX(三跨两临近重点区段!$F:$F,MATCH(1,(MONTH(三跨两临近重点区段!$D:$D)=8)*(三跨两临近重点区段!$A:$A=D442),0))="已取消","已取消",INDEX(三跨两临近重点区段!$D:$D,MATCH(1,(MONTH(三跨两临近重点区段!$D:$D)=8)*(三跨两临近重点区段!$A:$A=D442)*(三跨两临近重点区段!$F:$F="现存区段"),0))),"")</f>
        <v/>
      </c>
      <c r="X442" s="232" t="str">
        <f t="array" ref="X442">IFERROR(IF(INDEX(三跨两临近重点区段!$F:$F,MATCH(1,(MONTH(三跨两临近重点区段!$D:$D)=8)*(三跨两临近重点区段!$A:$A=D442),0))="已取消","已取消",INDEX(三跨两临近重点区段!$E:$E,MATCH(1,(MONTH(三跨两临近重点区段!$D:$D)=8)*(三跨两临近重点区段!$A:$A=D442)*(三跨两临近重点区段!$F:$F="现存区段"),0))),"")</f>
        <v/>
      </c>
      <c r="Y442" s="268" t="str">
        <f t="array" ref="Y442">IFERROR(IF(INDEX(三跨两临近重点区段!$F:$F,MATCH(1,(MONTH(三跨两临近重点区段!$D:$D)=9)*(三跨两临近重点区段!$A:$A=D442),0))="已取消","已取消",INDEX(三跨两临近重点区段!$D:$D,MATCH(1,(MONTH(三跨两临近重点区段!$D:$D)=9)*(三跨两临近重点区段!$A:$A=D442)*(三跨两临近重点区段!$F:$F="现存区段"),0))),"")</f>
        <v/>
      </c>
      <c r="Z442" s="232" t="str">
        <f t="array" ref="Z442">IFERROR(IF(INDEX(三跨两临近重点区段!$F:$F,MATCH(1,(MONTH(三跨两临近重点区段!$D:$D)=9)*(三跨两临近重点区段!$A:$A=D442),0))="已取消","已取消",INDEX(三跨两临近重点区段!$E:$E,MATCH(1,(MONTH(三跨两临近重点区段!$D:$D)=9)*(三跨两临近重点区段!$A:$A=D442)*(三跨两临近重点区段!$F:$F="现存区段"),0))),"")</f>
        <v/>
      </c>
      <c r="AA442" s="268" t="str">
        <f t="array" ref="AA442">IFERROR(IF(INDEX(三跨两临近重点区段!$F:$F,MATCH(1,(MONTH(三跨两临近重点区段!$D:$D)=10)*(三跨两临近重点区段!$A:$A=D442),0))="已取消","已取消",INDEX(三跨两临近重点区段!$D:$D,MATCH(1,(MONTH(三跨两临近重点区段!$D:$D)=10)*(三跨两临近重点区段!$A:$A=D442)*(三跨两临近重点区段!$F:$F="现存区段"),0))),"")</f>
        <v/>
      </c>
      <c r="AB442" s="72" t="str">
        <f t="array" ref="AB442">IFERROR(IF(INDEX(三跨两临近重点区段!$F:$F,MATCH(1,(MONTH(三跨两临近重点区段!$D:$D)=10)*(三跨两临近重点区段!$A:$A=D442),0))="已取消","已取消",INDEX(三跨两临近重点区段!$E:$E,MATCH(1,(MONTH(三跨两临近重点区段!$D:$D)=10)*(三跨两临近重点区段!$A:$A=D442)*(三跨两临近重点区段!$F:$F="现存区段"),0))),"")</f>
        <v/>
      </c>
      <c r="AC442" s="284" t="str">
        <f t="array" ref="AC442">IFERROR(IF(INDEX(三跨两临近重点区段!$F:$F,MATCH(1,(MONTH(三跨两临近重点区段!$D:$D)=11)*(三跨两临近重点区段!$A:$A=D442),0))="已取消","已取消",INDEX(三跨两临近重点区段!$D:$D,MATCH(1,(MONTH(三跨两临近重点区段!$D:$D)=11)*(三跨两临近重点区段!$A:$A=D442)*(三跨两临近重点区段!$F:$F="现存区段"),0))),"")</f>
        <v/>
      </c>
      <c r="AD442" s="72" t="str">
        <f t="array" ref="AD442">IFERROR(IF(INDEX(三跨两临近重点区段!$F:$F,MATCH(1,(MONTH(三跨两临近重点区段!$D:$D)=11)*(三跨两临近重点区段!$A:$A=D442),0))="已取消","已取消",INDEX(三跨两临近重点区段!$E:$E,MATCH(1,(MONTH(三跨两临近重点区段!$D:$D)=11)*(三跨两临近重点区段!$A:$A=D442)*(三跨两临近重点区段!$F:$F="现存区段"),0))),"")</f>
        <v/>
      </c>
      <c r="AE442" s="284" t="str">
        <f t="array" ref="AE442">IFERROR(IF(INDEX(三跨两临近重点区段!$F:$F,MATCH(1,(MONTH(三跨两临近重点区段!$D:$D)=12)*(三跨两临近重点区段!$A:$A=D442),0))="已取消","已取消",INDEX(三跨两临近重点区段!$D:$D,MATCH(1,(MONTH(三跨两临近重点区段!$D:$D)=12)*(三跨两临近重点区段!$A:$A=D442)*(三跨两临近重点区段!$F:$F="现存区段"),0))),"")</f>
        <v/>
      </c>
      <c r="AF442" s="72" t="str">
        <f t="array" ref="AF442">IFERROR(IF(INDEX(三跨两临近重点区段!$F:$F,MATCH(1,(MONTH(三跨两临近重点区段!$D:$D)=12)*(三跨两临近重点区段!$A:$A=D442),0))="已取消","已取消",INDEX(三跨两临近重点区段!$E:$E,MATCH(1,(MONTH(三跨两临近重点区段!$D:$D)=12)*(三跨两临近重点区段!$A:$A=D442)*(三跨两临近重点区段!$F:$F="现存区段"),0))),"")</f>
        <v/>
      </c>
      <c r="AH442" t="e">
        <f t="array" ref="AH442">INDEX(三跨两临近重点区段!$G:$G,MATCH(D442,三跨两临近重点区段!$A:$A,0))</f>
        <v>#N/A</v>
      </c>
      <c r="AI442" t="e">
        <f>INDEX(三跨两临近重点区段!$J:$J,MATCH(D442,三跨两临近重点区段!$A:$A,0))</f>
        <v>#N/A</v>
      </c>
    </row>
    <row r="443" ht="14.25" spans="1:35">
      <c r="A443" s="263" t="s">
        <v>363</v>
      </c>
      <c r="B443" s="264" t="s">
        <v>2811</v>
      </c>
      <c r="C443" s="263" t="s">
        <v>2428</v>
      </c>
      <c r="D443" s="263" t="s">
        <v>2815</v>
      </c>
      <c r="E443" s="265" t="s">
        <v>2449</v>
      </c>
      <c r="F443" s="264" t="s">
        <v>125</v>
      </c>
      <c r="G443" s="263" t="s">
        <v>2452</v>
      </c>
      <c r="H443" s="263" t="s">
        <v>1481</v>
      </c>
      <c r="I443" s="288"/>
      <c r="J443" s="196"/>
      <c r="K443" s="196"/>
      <c r="L443" s="196"/>
      <c r="M443" s="270"/>
      <c r="N443" s="270"/>
      <c r="O443" s="33"/>
      <c r="P443" s="107"/>
      <c r="Q443" s="279"/>
      <c r="R443" s="279"/>
      <c r="S443" s="278">
        <v>45462</v>
      </c>
      <c r="T443" s="279" t="s">
        <v>2117</v>
      </c>
      <c r="U443" s="268" t="str">
        <f t="array" ref="U443">IFERROR(IF(INDEX(三跨两临近重点区段!$F:$F,MATCH(1,(MONTH(三跨两临近重点区段!$D:$D)=7)*(三跨两临近重点区段!$A:$A=D443),0))="已取消","已取消",INDEX(三跨两临近重点区段!$D:$D,MATCH(1,(MONTH(三跨两临近重点区段!$D:$D)=7)*(三跨两临近重点区段!$A:$A=D443)*(三跨两临近重点区段!$F:$F="现存区段"),0))),"")</f>
        <v/>
      </c>
      <c r="V443" s="232" t="str">
        <f t="array" ref="V443">IFERROR(IF(INDEX(三跨两临近重点区段!$F:$F,MATCH(1,(MONTH(三跨两临近重点区段!$D:$D)=7)*(三跨两临近重点区段!$A:$A=D443),0))="已取消","已取消",INDEX(三跨两临近重点区段!$E:$E,MATCH(1,(MONTH(三跨两临近重点区段!$D:$D)=7)*(三跨两临近重点区段!$A:$A=D443)*(三跨两临近重点区段!$F:$F="现存区段"),0))),"")</f>
        <v/>
      </c>
      <c r="W443" s="268" t="str">
        <f t="array" ref="W443">IFERROR(IF(INDEX(三跨两临近重点区段!$F:$F,MATCH(1,(MONTH(三跨两临近重点区段!$D:$D)=8)*(三跨两临近重点区段!$A:$A=D443),0))="已取消","已取消",INDEX(三跨两临近重点区段!$D:$D,MATCH(1,(MONTH(三跨两临近重点区段!$D:$D)=8)*(三跨两临近重点区段!$A:$A=D443)*(三跨两临近重点区段!$F:$F="现存区段"),0))),"")</f>
        <v/>
      </c>
      <c r="X443" s="232" t="str">
        <f t="array" ref="X443">IFERROR(IF(INDEX(三跨两临近重点区段!$F:$F,MATCH(1,(MONTH(三跨两临近重点区段!$D:$D)=8)*(三跨两临近重点区段!$A:$A=D443),0))="已取消","已取消",INDEX(三跨两临近重点区段!$E:$E,MATCH(1,(MONTH(三跨两临近重点区段!$D:$D)=8)*(三跨两临近重点区段!$A:$A=D443)*(三跨两临近重点区段!$F:$F="现存区段"),0))),"")</f>
        <v/>
      </c>
      <c r="Y443" s="268" t="str">
        <f t="array" ref="Y443">IFERROR(IF(INDEX(三跨两临近重点区段!$F:$F,MATCH(1,(MONTH(三跨两临近重点区段!$D:$D)=9)*(三跨两临近重点区段!$A:$A=D443),0))="已取消","已取消",INDEX(三跨两临近重点区段!$D:$D,MATCH(1,(MONTH(三跨两临近重点区段!$D:$D)=9)*(三跨两临近重点区段!$A:$A=D443)*(三跨两临近重点区段!$F:$F="现存区段"),0))),"")</f>
        <v/>
      </c>
      <c r="Z443" s="232" t="str">
        <f t="array" ref="Z443">IFERROR(IF(INDEX(三跨两临近重点区段!$F:$F,MATCH(1,(MONTH(三跨两临近重点区段!$D:$D)=9)*(三跨两临近重点区段!$A:$A=D443),0))="已取消","已取消",INDEX(三跨两临近重点区段!$E:$E,MATCH(1,(MONTH(三跨两临近重点区段!$D:$D)=9)*(三跨两临近重点区段!$A:$A=D443)*(三跨两临近重点区段!$F:$F="现存区段"),0))),"")</f>
        <v/>
      </c>
      <c r="AA443" s="268" t="str">
        <f t="array" ref="AA443">IFERROR(IF(INDEX(三跨两临近重点区段!$F:$F,MATCH(1,(MONTH(三跨两临近重点区段!$D:$D)=10)*(三跨两临近重点区段!$A:$A=D443),0))="已取消","已取消",INDEX(三跨两临近重点区段!$D:$D,MATCH(1,(MONTH(三跨两临近重点区段!$D:$D)=10)*(三跨两临近重点区段!$A:$A=D443)*(三跨两临近重点区段!$F:$F="现存区段"),0))),"")</f>
        <v/>
      </c>
      <c r="AB443" s="72" t="str">
        <f t="array" ref="AB443">IFERROR(IF(INDEX(三跨两临近重点区段!$F:$F,MATCH(1,(MONTH(三跨两临近重点区段!$D:$D)=10)*(三跨两临近重点区段!$A:$A=D443),0))="已取消","已取消",INDEX(三跨两临近重点区段!$E:$E,MATCH(1,(MONTH(三跨两临近重点区段!$D:$D)=10)*(三跨两临近重点区段!$A:$A=D443)*(三跨两临近重点区段!$F:$F="现存区段"),0))),"")</f>
        <v/>
      </c>
      <c r="AC443" s="284" t="str">
        <f t="array" ref="AC443">IFERROR(IF(INDEX(三跨两临近重点区段!$F:$F,MATCH(1,(MONTH(三跨两临近重点区段!$D:$D)=11)*(三跨两临近重点区段!$A:$A=D443),0))="已取消","已取消",INDEX(三跨两临近重点区段!$D:$D,MATCH(1,(MONTH(三跨两临近重点区段!$D:$D)=11)*(三跨两临近重点区段!$A:$A=D443)*(三跨两临近重点区段!$F:$F="现存区段"),0))),"")</f>
        <v/>
      </c>
      <c r="AD443" s="72" t="str">
        <f t="array" ref="AD443">IFERROR(IF(INDEX(三跨两临近重点区段!$F:$F,MATCH(1,(MONTH(三跨两临近重点区段!$D:$D)=11)*(三跨两临近重点区段!$A:$A=D443),0))="已取消","已取消",INDEX(三跨两临近重点区段!$E:$E,MATCH(1,(MONTH(三跨两临近重点区段!$D:$D)=11)*(三跨两临近重点区段!$A:$A=D443)*(三跨两临近重点区段!$F:$F="现存区段"),0))),"")</f>
        <v/>
      </c>
      <c r="AE443" s="284" t="str">
        <f t="array" ref="AE443">IFERROR(IF(INDEX(三跨两临近重点区段!$F:$F,MATCH(1,(MONTH(三跨两临近重点区段!$D:$D)=12)*(三跨两临近重点区段!$A:$A=D443),0))="已取消","已取消",INDEX(三跨两临近重点区段!$D:$D,MATCH(1,(MONTH(三跨两临近重点区段!$D:$D)=12)*(三跨两临近重点区段!$A:$A=D443)*(三跨两临近重点区段!$F:$F="现存区段"),0))),"")</f>
        <v/>
      </c>
      <c r="AF443" s="72" t="str">
        <f t="array" ref="AF443">IFERROR(IF(INDEX(三跨两临近重点区段!$F:$F,MATCH(1,(MONTH(三跨两临近重点区段!$D:$D)=12)*(三跨两临近重点区段!$A:$A=D443),0))="已取消","已取消",INDEX(三跨两临近重点区段!$E:$E,MATCH(1,(MONTH(三跨两临近重点区段!$D:$D)=12)*(三跨两临近重点区段!$A:$A=D443)*(三跨两临近重点区段!$F:$F="现存区段"),0))),"")</f>
        <v/>
      </c>
      <c r="AH443" t="e">
        <f t="array" ref="AH443">INDEX(三跨两临近重点区段!$G:$G,MATCH(D443,三跨两临近重点区段!$A:$A,0))</f>
        <v>#N/A</v>
      </c>
      <c r="AI443" t="e">
        <f>INDEX(三跨两临近重点区段!$J:$J,MATCH(D443,三跨两临近重点区段!$A:$A,0))</f>
        <v>#N/A</v>
      </c>
    </row>
    <row r="444" ht="14.25" spans="1:35">
      <c r="A444" s="263" t="s">
        <v>363</v>
      </c>
      <c r="B444" s="264" t="s">
        <v>2816</v>
      </c>
      <c r="C444" s="263" t="s">
        <v>2152</v>
      </c>
      <c r="D444" s="263" t="s">
        <v>2817</v>
      </c>
      <c r="E444" s="265" t="s">
        <v>2449</v>
      </c>
      <c r="F444" s="264" t="s">
        <v>125</v>
      </c>
      <c r="G444" s="263" t="s">
        <v>2452</v>
      </c>
      <c r="H444" s="263" t="s">
        <v>1462</v>
      </c>
      <c r="I444" s="288"/>
      <c r="J444" s="196"/>
      <c r="K444" s="196"/>
      <c r="L444" s="196"/>
      <c r="M444" s="270"/>
      <c r="N444" s="270"/>
      <c r="O444" s="33"/>
      <c r="P444" s="107"/>
      <c r="Q444" s="279"/>
      <c r="R444" s="279"/>
      <c r="S444" s="278">
        <v>45462</v>
      </c>
      <c r="T444" s="279" t="s">
        <v>2117</v>
      </c>
      <c r="U444" s="268" t="str">
        <f t="array" ref="U444">IFERROR(IF(INDEX(三跨两临近重点区段!$F:$F,MATCH(1,(MONTH(三跨两临近重点区段!$D:$D)=7)*(三跨两临近重点区段!$A:$A=D444),0))="已取消","已取消",INDEX(三跨两临近重点区段!$D:$D,MATCH(1,(MONTH(三跨两临近重点区段!$D:$D)=7)*(三跨两临近重点区段!$A:$A=D444)*(三跨两临近重点区段!$F:$F="现存区段"),0))),"")</f>
        <v/>
      </c>
      <c r="V444" s="232" t="str">
        <f t="array" ref="V444">IFERROR(IF(INDEX(三跨两临近重点区段!$F:$F,MATCH(1,(MONTH(三跨两临近重点区段!$D:$D)=7)*(三跨两临近重点区段!$A:$A=D444),0))="已取消","已取消",INDEX(三跨两临近重点区段!$E:$E,MATCH(1,(MONTH(三跨两临近重点区段!$D:$D)=7)*(三跨两临近重点区段!$A:$A=D444)*(三跨两临近重点区段!$F:$F="现存区段"),0))),"")</f>
        <v/>
      </c>
      <c r="W444" s="268" t="str">
        <f t="array" ref="W444">IFERROR(IF(INDEX(三跨两临近重点区段!$F:$F,MATCH(1,(MONTH(三跨两临近重点区段!$D:$D)=8)*(三跨两临近重点区段!$A:$A=D444),0))="已取消","已取消",INDEX(三跨两临近重点区段!$D:$D,MATCH(1,(MONTH(三跨两临近重点区段!$D:$D)=8)*(三跨两临近重点区段!$A:$A=D444)*(三跨两临近重点区段!$F:$F="现存区段"),0))),"")</f>
        <v/>
      </c>
      <c r="X444" s="232" t="str">
        <f t="array" ref="X444">IFERROR(IF(INDEX(三跨两临近重点区段!$F:$F,MATCH(1,(MONTH(三跨两临近重点区段!$D:$D)=8)*(三跨两临近重点区段!$A:$A=D444),0))="已取消","已取消",INDEX(三跨两临近重点区段!$E:$E,MATCH(1,(MONTH(三跨两临近重点区段!$D:$D)=8)*(三跨两临近重点区段!$A:$A=D444)*(三跨两临近重点区段!$F:$F="现存区段"),0))),"")</f>
        <v/>
      </c>
      <c r="Y444" s="268" t="str">
        <f t="array" ref="Y444">IFERROR(IF(INDEX(三跨两临近重点区段!$F:$F,MATCH(1,(MONTH(三跨两临近重点区段!$D:$D)=9)*(三跨两临近重点区段!$A:$A=D444),0))="已取消","已取消",INDEX(三跨两临近重点区段!$D:$D,MATCH(1,(MONTH(三跨两临近重点区段!$D:$D)=9)*(三跨两临近重点区段!$A:$A=D444)*(三跨两临近重点区段!$F:$F="现存区段"),0))),"")</f>
        <v/>
      </c>
      <c r="Z444" s="232" t="str">
        <f t="array" ref="Z444">IFERROR(IF(INDEX(三跨两临近重点区段!$F:$F,MATCH(1,(MONTH(三跨两临近重点区段!$D:$D)=9)*(三跨两临近重点区段!$A:$A=D444),0))="已取消","已取消",INDEX(三跨两临近重点区段!$E:$E,MATCH(1,(MONTH(三跨两临近重点区段!$D:$D)=9)*(三跨两临近重点区段!$A:$A=D444)*(三跨两临近重点区段!$F:$F="现存区段"),0))),"")</f>
        <v/>
      </c>
      <c r="AA444" s="268" t="str">
        <f t="array" ref="AA444">IFERROR(IF(INDEX(三跨两临近重点区段!$F:$F,MATCH(1,(MONTH(三跨两临近重点区段!$D:$D)=10)*(三跨两临近重点区段!$A:$A=D444),0))="已取消","已取消",INDEX(三跨两临近重点区段!$D:$D,MATCH(1,(MONTH(三跨两临近重点区段!$D:$D)=10)*(三跨两临近重点区段!$A:$A=D444)*(三跨两临近重点区段!$F:$F="现存区段"),0))),"")</f>
        <v/>
      </c>
      <c r="AB444" s="72" t="str">
        <f t="array" ref="AB444">IFERROR(IF(INDEX(三跨两临近重点区段!$F:$F,MATCH(1,(MONTH(三跨两临近重点区段!$D:$D)=10)*(三跨两临近重点区段!$A:$A=D444),0))="已取消","已取消",INDEX(三跨两临近重点区段!$E:$E,MATCH(1,(MONTH(三跨两临近重点区段!$D:$D)=10)*(三跨两临近重点区段!$A:$A=D444)*(三跨两临近重点区段!$F:$F="现存区段"),0))),"")</f>
        <v/>
      </c>
      <c r="AC444" s="284" t="str">
        <f t="array" ref="AC444">IFERROR(IF(INDEX(三跨两临近重点区段!$F:$F,MATCH(1,(MONTH(三跨两临近重点区段!$D:$D)=11)*(三跨两临近重点区段!$A:$A=D444),0))="已取消","已取消",INDEX(三跨两临近重点区段!$D:$D,MATCH(1,(MONTH(三跨两临近重点区段!$D:$D)=11)*(三跨两临近重点区段!$A:$A=D444)*(三跨两临近重点区段!$F:$F="现存区段"),0))),"")</f>
        <v/>
      </c>
      <c r="AD444" s="72" t="str">
        <f t="array" ref="AD444">IFERROR(IF(INDEX(三跨两临近重点区段!$F:$F,MATCH(1,(MONTH(三跨两临近重点区段!$D:$D)=11)*(三跨两临近重点区段!$A:$A=D444),0))="已取消","已取消",INDEX(三跨两临近重点区段!$E:$E,MATCH(1,(MONTH(三跨两临近重点区段!$D:$D)=11)*(三跨两临近重点区段!$A:$A=D444)*(三跨两临近重点区段!$F:$F="现存区段"),0))),"")</f>
        <v/>
      </c>
      <c r="AE444" s="284" t="str">
        <f t="array" ref="AE444">IFERROR(IF(INDEX(三跨两临近重点区段!$F:$F,MATCH(1,(MONTH(三跨两临近重点区段!$D:$D)=12)*(三跨两临近重点区段!$A:$A=D444),0))="已取消","已取消",INDEX(三跨两临近重点区段!$D:$D,MATCH(1,(MONTH(三跨两临近重点区段!$D:$D)=12)*(三跨两临近重点区段!$A:$A=D444)*(三跨两临近重点区段!$F:$F="现存区段"),0))),"")</f>
        <v/>
      </c>
      <c r="AF444" s="72" t="str">
        <f t="array" ref="AF444">IFERROR(IF(INDEX(三跨两临近重点区段!$F:$F,MATCH(1,(MONTH(三跨两临近重点区段!$D:$D)=12)*(三跨两临近重点区段!$A:$A=D444),0))="已取消","已取消",INDEX(三跨两临近重点区段!$E:$E,MATCH(1,(MONTH(三跨两临近重点区段!$D:$D)=12)*(三跨两临近重点区段!$A:$A=D444)*(三跨两临近重点区段!$F:$F="现存区段"),0))),"")</f>
        <v/>
      </c>
      <c r="AH444" t="e">
        <f t="array" ref="AH444">INDEX(三跨两临近重点区段!$G:$G,MATCH(D444,三跨两临近重点区段!$A:$A,0))</f>
        <v>#N/A</v>
      </c>
      <c r="AI444" t="e">
        <f>INDEX(三跨两临近重点区段!$J:$J,MATCH(D444,三跨两临近重点区段!$A:$A,0))</f>
        <v>#N/A</v>
      </c>
    </row>
    <row r="445" ht="14.25" spans="1:35">
      <c r="A445" s="263" t="s">
        <v>363</v>
      </c>
      <c r="B445" s="264" t="s">
        <v>2816</v>
      </c>
      <c r="C445" s="263" t="s">
        <v>2431</v>
      </c>
      <c r="D445" s="263" t="s">
        <v>2818</v>
      </c>
      <c r="E445" s="265" t="s">
        <v>2449</v>
      </c>
      <c r="F445" s="264" t="s">
        <v>125</v>
      </c>
      <c r="G445" s="263" t="s">
        <v>2452</v>
      </c>
      <c r="H445" s="263" t="s">
        <v>1462</v>
      </c>
      <c r="I445" s="288"/>
      <c r="J445" s="196"/>
      <c r="K445" s="196"/>
      <c r="L445" s="196"/>
      <c r="M445" s="270"/>
      <c r="N445" s="270"/>
      <c r="O445" s="33"/>
      <c r="P445" s="107"/>
      <c r="Q445" s="279"/>
      <c r="R445" s="279"/>
      <c r="S445" s="278">
        <v>45462</v>
      </c>
      <c r="T445" s="279" t="s">
        <v>2117</v>
      </c>
      <c r="U445" s="268" t="str">
        <f t="array" ref="U445">IFERROR(IF(INDEX(三跨两临近重点区段!$F:$F,MATCH(1,(MONTH(三跨两临近重点区段!$D:$D)=7)*(三跨两临近重点区段!$A:$A=D445),0))="已取消","已取消",INDEX(三跨两临近重点区段!$D:$D,MATCH(1,(MONTH(三跨两临近重点区段!$D:$D)=7)*(三跨两临近重点区段!$A:$A=D445)*(三跨两临近重点区段!$F:$F="现存区段"),0))),"")</f>
        <v/>
      </c>
      <c r="V445" s="232" t="str">
        <f t="array" ref="V445">IFERROR(IF(INDEX(三跨两临近重点区段!$F:$F,MATCH(1,(MONTH(三跨两临近重点区段!$D:$D)=7)*(三跨两临近重点区段!$A:$A=D445),0))="已取消","已取消",INDEX(三跨两临近重点区段!$E:$E,MATCH(1,(MONTH(三跨两临近重点区段!$D:$D)=7)*(三跨两临近重点区段!$A:$A=D445)*(三跨两临近重点区段!$F:$F="现存区段"),0))),"")</f>
        <v/>
      </c>
      <c r="W445" s="268" t="str">
        <f t="array" ref="W445">IFERROR(IF(INDEX(三跨两临近重点区段!$F:$F,MATCH(1,(MONTH(三跨两临近重点区段!$D:$D)=8)*(三跨两临近重点区段!$A:$A=D445),0))="已取消","已取消",INDEX(三跨两临近重点区段!$D:$D,MATCH(1,(MONTH(三跨两临近重点区段!$D:$D)=8)*(三跨两临近重点区段!$A:$A=D445)*(三跨两临近重点区段!$F:$F="现存区段"),0))),"")</f>
        <v/>
      </c>
      <c r="X445" s="232" t="str">
        <f t="array" ref="X445">IFERROR(IF(INDEX(三跨两临近重点区段!$F:$F,MATCH(1,(MONTH(三跨两临近重点区段!$D:$D)=8)*(三跨两临近重点区段!$A:$A=D445),0))="已取消","已取消",INDEX(三跨两临近重点区段!$E:$E,MATCH(1,(MONTH(三跨两临近重点区段!$D:$D)=8)*(三跨两临近重点区段!$A:$A=D445)*(三跨两临近重点区段!$F:$F="现存区段"),0))),"")</f>
        <v/>
      </c>
      <c r="Y445" s="268" t="str">
        <f t="array" ref="Y445">IFERROR(IF(INDEX(三跨两临近重点区段!$F:$F,MATCH(1,(MONTH(三跨两临近重点区段!$D:$D)=9)*(三跨两临近重点区段!$A:$A=D445),0))="已取消","已取消",INDEX(三跨两临近重点区段!$D:$D,MATCH(1,(MONTH(三跨两临近重点区段!$D:$D)=9)*(三跨两临近重点区段!$A:$A=D445)*(三跨两临近重点区段!$F:$F="现存区段"),0))),"")</f>
        <v/>
      </c>
      <c r="Z445" s="232" t="str">
        <f t="array" ref="Z445">IFERROR(IF(INDEX(三跨两临近重点区段!$F:$F,MATCH(1,(MONTH(三跨两临近重点区段!$D:$D)=9)*(三跨两临近重点区段!$A:$A=D445),0))="已取消","已取消",INDEX(三跨两临近重点区段!$E:$E,MATCH(1,(MONTH(三跨两临近重点区段!$D:$D)=9)*(三跨两临近重点区段!$A:$A=D445)*(三跨两临近重点区段!$F:$F="现存区段"),0))),"")</f>
        <v/>
      </c>
      <c r="AA445" s="268" t="str">
        <f t="array" ref="AA445">IFERROR(IF(INDEX(三跨两临近重点区段!$F:$F,MATCH(1,(MONTH(三跨两临近重点区段!$D:$D)=10)*(三跨两临近重点区段!$A:$A=D445),0))="已取消","已取消",INDEX(三跨两临近重点区段!$D:$D,MATCH(1,(MONTH(三跨两临近重点区段!$D:$D)=10)*(三跨两临近重点区段!$A:$A=D445)*(三跨两临近重点区段!$F:$F="现存区段"),0))),"")</f>
        <v/>
      </c>
      <c r="AB445" s="72" t="str">
        <f t="array" ref="AB445">IFERROR(IF(INDEX(三跨两临近重点区段!$F:$F,MATCH(1,(MONTH(三跨两临近重点区段!$D:$D)=10)*(三跨两临近重点区段!$A:$A=D445),0))="已取消","已取消",INDEX(三跨两临近重点区段!$E:$E,MATCH(1,(MONTH(三跨两临近重点区段!$D:$D)=10)*(三跨两临近重点区段!$A:$A=D445)*(三跨两临近重点区段!$F:$F="现存区段"),0))),"")</f>
        <v/>
      </c>
      <c r="AC445" s="284" t="str">
        <f t="array" ref="AC445">IFERROR(IF(INDEX(三跨两临近重点区段!$F:$F,MATCH(1,(MONTH(三跨两临近重点区段!$D:$D)=11)*(三跨两临近重点区段!$A:$A=D445),0))="已取消","已取消",INDEX(三跨两临近重点区段!$D:$D,MATCH(1,(MONTH(三跨两临近重点区段!$D:$D)=11)*(三跨两临近重点区段!$A:$A=D445)*(三跨两临近重点区段!$F:$F="现存区段"),0))),"")</f>
        <v/>
      </c>
      <c r="AD445" s="72" t="str">
        <f t="array" ref="AD445">IFERROR(IF(INDEX(三跨两临近重点区段!$F:$F,MATCH(1,(MONTH(三跨两临近重点区段!$D:$D)=11)*(三跨两临近重点区段!$A:$A=D445),0))="已取消","已取消",INDEX(三跨两临近重点区段!$E:$E,MATCH(1,(MONTH(三跨两临近重点区段!$D:$D)=11)*(三跨两临近重点区段!$A:$A=D445)*(三跨两临近重点区段!$F:$F="现存区段"),0))),"")</f>
        <v/>
      </c>
      <c r="AE445" s="284" t="str">
        <f t="array" ref="AE445">IFERROR(IF(INDEX(三跨两临近重点区段!$F:$F,MATCH(1,(MONTH(三跨两临近重点区段!$D:$D)=12)*(三跨两临近重点区段!$A:$A=D445),0))="已取消","已取消",INDEX(三跨两临近重点区段!$D:$D,MATCH(1,(MONTH(三跨两临近重点区段!$D:$D)=12)*(三跨两临近重点区段!$A:$A=D445)*(三跨两临近重点区段!$F:$F="现存区段"),0))),"")</f>
        <v/>
      </c>
      <c r="AF445" s="72" t="str">
        <f t="array" ref="AF445">IFERROR(IF(INDEX(三跨两临近重点区段!$F:$F,MATCH(1,(MONTH(三跨两临近重点区段!$D:$D)=12)*(三跨两临近重点区段!$A:$A=D445),0))="已取消","已取消",INDEX(三跨两临近重点区段!$E:$E,MATCH(1,(MONTH(三跨两临近重点区段!$D:$D)=12)*(三跨两临近重点区段!$A:$A=D445)*(三跨两临近重点区段!$F:$F="现存区段"),0))),"")</f>
        <v/>
      </c>
      <c r="AH445" t="e">
        <f t="array" ref="AH445">INDEX(三跨两临近重点区段!$G:$G,MATCH(D445,三跨两临近重点区段!$A:$A,0))</f>
        <v>#N/A</v>
      </c>
      <c r="AI445" t="e">
        <f>INDEX(三跨两临近重点区段!$J:$J,MATCH(D445,三跨两临近重点区段!$A:$A,0))</f>
        <v>#N/A</v>
      </c>
    </row>
    <row r="446" ht="14.25" spans="1:35">
      <c r="A446" s="263" t="s">
        <v>363</v>
      </c>
      <c r="B446" s="264" t="s">
        <v>2816</v>
      </c>
      <c r="C446" s="263" t="s">
        <v>2120</v>
      </c>
      <c r="D446" s="263" t="s">
        <v>2819</v>
      </c>
      <c r="E446" s="265" t="s">
        <v>2449</v>
      </c>
      <c r="F446" s="264" t="s">
        <v>125</v>
      </c>
      <c r="G446" s="263" t="s">
        <v>2452</v>
      </c>
      <c r="H446" s="263" t="s">
        <v>1462</v>
      </c>
      <c r="I446" s="288"/>
      <c r="J446" s="196"/>
      <c r="K446" s="196"/>
      <c r="L446" s="196"/>
      <c r="M446" s="270"/>
      <c r="N446" s="270"/>
      <c r="O446" s="33"/>
      <c r="P446" s="107"/>
      <c r="Q446" s="279"/>
      <c r="R446" s="279"/>
      <c r="S446" s="278">
        <v>45462</v>
      </c>
      <c r="T446" s="279" t="s">
        <v>2117</v>
      </c>
      <c r="U446" s="268" t="str">
        <f t="array" ref="U446">IFERROR(IF(INDEX(三跨两临近重点区段!$F:$F,MATCH(1,(MONTH(三跨两临近重点区段!$D:$D)=7)*(三跨两临近重点区段!$A:$A=D446),0))="已取消","已取消",INDEX(三跨两临近重点区段!$D:$D,MATCH(1,(MONTH(三跨两临近重点区段!$D:$D)=7)*(三跨两临近重点区段!$A:$A=D446)*(三跨两临近重点区段!$F:$F="现存区段"),0))),"")</f>
        <v/>
      </c>
      <c r="V446" s="232" t="str">
        <f t="array" ref="V446">IFERROR(IF(INDEX(三跨两临近重点区段!$F:$F,MATCH(1,(MONTH(三跨两临近重点区段!$D:$D)=7)*(三跨两临近重点区段!$A:$A=D446),0))="已取消","已取消",INDEX(三跨两临近重点区段!$E:$E,MATCH(1,(MONTH(三跨两临近重点区段!$D:$D)=7)*(三跨两临近重点区段!$A:$A=D446)*(三跨两临近重点区段!$F:$F="现存区段"),0))),"")</f>
        <v/>
      </c>
      <c r="W446" s="268" t="str">
        <f t="array" ref="W446">IFERROR(IF(INDEX(三跨两临近重点区段!$F:$F,MATCH(1,(MONTH(三跨两临近重点区段!$D:$D)=8)*(三跨两临近重点区段!$A:$A=D446),0))="已取消","已取消",INDEX(三跨两临近重点区段!$D:$D,MATCH(1,(MONTH(三跨两临近重点区段!$D:$D)=8)*(三跨两临近重点区段!$A:$A=D446)*(三跨两临近重点区段!$F:$F="现存区段"),0))),"")</f>
        <v/>
      </c>
      <c r="X446" s="232" t="str">
        <f t="array" ref="X446">IFERROR(IF(INDEX(三跨两临近重点区段!$F:$F,MATCH(1,(MONTH(三跨两临近重点区段!$D:$D)=8)*(三跨两临近重点区段!$A:$A=D446),0))="已取消","已取消",INDEX(三跨两临近重点区段!$E:$E,MATCH(1,(MONTH(三跨两临近重点区段!$D:$D)=8)*(三跨两临近重点区段!$A:$A=D446)*(三跨两临近重点区段!$F:$F="现存区段"),0))),"")</f>
        <v/>
      </c>
      <c r="Y446" s="268" t="str">
        <f t="array" ref="Y446">IFERROR(IF(INDEX(三跨两临近重点区段!$F:$F,MATCH(1,(MONTH(三跨两临近重点区段!$D:$D)=9)*(三跨两临近重点区段!$A:$A=D446),0))="已取消","已取消",INDEX(三跨两临近重点区段!$D:$D,MATCH(1,(MONTH(三跨两临近重点区段!$D:$D)=9)*(三跨两临近重点区段!$A:$A=D446)*(三跨两临近重点区段!$F:$F="现存区段"),0))),"")</f>
        <v/>
      </c>
      <c r="Z446" s="232" t="str">
        <f t="array" ref="Z446">IFERROR(IF(INDEX(三跨两临近重点区段!$F:$F,MATCH(1,(MONTH(三跨两临近重点区段!$D:$D)=9)*(三跨两临近重点区段!$A:$A=D446),0))="已取消","已取消",INDEX(三跨两临近重点区段!$E:$E,MATCH(1,(MONTH(三跨两临近重点区段!$D:$D)=9)*(三跨两临近重点区段!$A:$A=D446)*(三跨两临近重点区段!$F:$F="现存区段"),0))),"")</f>
        <v/>
      </c>
      <c r="AA446" s="268" t="str">
        <f t="array" ref="AA446">IFERROR(IF(INDEX(三跨两临近重点区段!$F:$F,MATCH(1,(MONTH(三跨两临近重点区段!$D:$D)=10)*(三跨两临近重点区段!$A:$A=D446),0))="已取消","已取消",INDEX(三跨两临近重点区段!$D:$D,MATCH(1,(MONTH(三跨两临近重点区段!$D:$D)=10)*(三跨两临近重点区段!$A:$A=D446)*(三跨两临近重点区段!$F:$F="现存区段"),0))),"")</f>
        <v/>
      </c>
      <c r="AB446" s="72" t="str">
        <f t="array" ref="AB446">IFERROR(IF(INDEX(三跨两临近重点区段!$F:$F,MATCH(1,(MONTH(三跨两临近重点区段!$D:$D)=10)*(三跨两临近重点区段!$A:$A=D446),0))="已取消","已取消",INDEX(三跨两临近重点区段!$E:$E,MATCH(1,(MONTH(三跨两临近重点区段!$D:$D)=10)*(三跨两临近重点区段!$A:$A=D446)*(三跨两临近重点区段!$F:$F="现存区段"),0))),"")</f>
        <v/>
      </c>
      <c r="AC446" s="284" t="str">
        <f t="array" ref="AC446">IFERROR(IF(INDEX(三跨两临近重点区段!$F:$F,MATCH(1,(MONTH(三跨两临近重点区段!$D:$D)=11)*(三跨两临近重点区段!$A:$A=D446),0))="已取消","已取消",INDEX(三跨两临近重点区段!$D:$D,MATCH(1,(MONTH(三跨两临近重点区段!$D:$D)=11)*(三跨两临近重点区段!$A:$A=D446)*(三跨两临近重点区段!$F:$F="现存区段"),0))),"")</f>
        <v/>
      </c>
      <c r="AD446" s="72" t="str">
        <f t="array" ref="AD446">IFERROR(IF(INDEX(三跨两临近重点区段!$F:$F,MATCH(1,(MONTH(三跨两临近重点区段!$D:$D)=11)*(三跨两临近重点区段!$A:$A=D446),0))="已取消","已取消",INDEX(三跨两临近重点区段!$E:$E,MATCH(1,(MONTH(三跨两临近重点区段!$D:$D)=11)*(三跨两临近重点区段!$A:$A=D446)*(三跨两临近重点区段!$F:$F="现存区段"),0))),"")</f>
        <v/>
      </c>
      <c r="AE446" s="284" t="str">
        <f t="array" ref="AE446">IFERROR(IF(INDEX(三跨两临近重点区段!$F:$F,MATCH(1,(MONTH(三跨两临近重点区段!$D:$D)=12)*(三跨两临近重点区段!$A:$A=D446),0))="已取消","已取消",INDEX(三跨两临近重点区段!$D:$D,MATCH(1,(MONTH(三跨两临近重点区段!$D:$D)=12)*(三跨两临近重点区段!$A:$A=D446)*(三跨两临近重点区段!$F:$F="现存区段"),0))),"")</f>
        <v/>
      </c>
      <c r="AF446" s="72" t="str">
        <f t="array" ref="AF446">IFERROR(IF(INDEX(三跨两临近重点区段!$F:$F,MATCH(1,(MONTH(三跨两临近重点区段!$D:$D)=12)*(三跨两临近重点区段!$A:$A=D446),0))="已取消","已取消",INDEX(三跨两临近重点区段!$E:$E,MATCH(1,(MONTH(三跨两临近重点区段!$D:$D)=12)*(三跨两临近重点区段!$A:$A=D446)*(三跨两临近重点区段!$F:$F="现存区段"),0))),"")</f>
        <v/>
      </c>
      <c r="AH446" t="e">
        <f t="array" ref="AH446">INDEX(三跨两临近重点区段!$G:$G,MATCH(D446,三跨两临近重点区段!$A:$A,0))</f>
        <v>#N/A</v>
      </c>
      <c r="AI446" t="e">
        <f>INDEX(三跨两临近重点区段!$J:$J,MATCH(D446,三跨两临近重点区段!$A:$A,0))</f>
        <v>#N/A</v>
      </c>
    </row>
    <row r="447" ht="14.25" spans="1:35">
      <c r="A447" s="263" t="s">
        <v>363</v>
      </c>
      <c r="B447" s="264" t="s">
        <v>2816</v>
      </c>
      <c r="C447" s="263" t="s">
        <v>2135</v>
      </c>
      <c r="D447" s="263" t="s">
        <v>2820</v>
      </c>
      <c r="E447" s="265" t="s">
        <v>2449</v>
      </c>
      <c r="F447" s="264" t="s">
        <v>125</v>
      </c>
      <c r="G447" s="263" t="s">
        <v>2452</v>
      </c>
      <c r="H447" s="263" t="s">
        <v>1462</v>
      </c>
      <c r="I447" s="288"/>
      <c r="J447" s="196"/>
      <c r="K447" s="196"/>
      <c r="L447" s="196"/>
      <c r="M447" s="270"/>
      <c r="N447" s="270"/>
      <c r="O447" s="33"/>
      <c r="P447" s="107"/>
      <c r="Q447" s="279"/>
      <c r="R447" s="279"/>
      <c r="S447" s="278">
        <v>45462</v>
      </c>
      <c r="T447" s="279" t="s">
        <v>2117</v>
      </c>
      <c r="U447" s="268" t="str">
        <f t="array" ref="U447">IFERROR(IF(INDEX(三跨两临近重点区段!$F:$F,MATCH(1,(MONTH(三跨两临近重点区段!$D:$D)=7)*(三跨两临近重点区段!$A:$A=D447),0))="已取消","已取消",INDEX(三跨两临近重点区段!$D:$D,MATCH(1,(MONTH(三跨两临近重点区段!$D:$D)=7)*(三跨两临近重点区段!$A:$A=D447)*(三跨两临近重点区段!$F:$F="现存区段"),0))),"")</f>
        <v/>
      </c>
      <c r="V447" s="232" t="str">
        <f t="array" ref="V447">IFERROR(IF(INDEX(三跨两临近重点区段!$F:$F,MATCH(1,(MONTH(三跨两临近重点区段!$D:$D)=7)*(三跨两临近重点区段!$A:$A=D447),0))="已取消","已取消",INDEX(三跨两临近重点区段!$E:$E,MATCH(1,(MONTH(三跨两临近重点区段!$D:$D)=7)*(三跨两临近重点区段!$A:$A=D447)*(三跨两临近重点区段!$F:$F="现存区段"),0))),"")</f>
        <v/>
      </c>
      <c r="W447" s="268" t="str">
        <f t="array" ref="W447">IFERROR(IF(INDEX(三跨两临近重点区段!$F:$F,MATCH(1,(MONTH(三跨两临近重点区段!$D:$D)=8)*(三跨两临近重点区段!$A:$A=D447),0))="已取消","已取消",INDEX(三跨两临近重点区段!$D:$D,MATCH(1,(MONTH(三跨两临近重点区段!$D:$D)=8)*(三跨两临近重点区段!$A:$A=D447)*(三跨两临近重点区段!$F:$F="现存区段"),0))),"")</f>
        <v/>
      </c>
      <c r="X447" s="232" t="str">
        <f t="array" ref="X447">IFERROR(IF(INDEX(三跨两临近重点区段!$F:$F,MATCH(1,(MONTH(三跨两临近重点区段!$D:$D)=8)*(三跨两临近重点区段!$A:$A=D447),0))="已取消","已取消",INDEX(三跨两临近重点区段!$E:$E,MATCH(1,(MONTH(三跨两临近重点区段!$D:$D)=8)*(三跨两临近重点区段!$A:$A=D447)*(三跨两临近重点区段!$F:$F="现存区段"),0))),"")</f>
        <v/>
      </c>
      <c r="Y447" s="268" t="str">
        <f t="array" ref="Y447">IFERROR(IF(INDEX(三跨两临近重点区段!$F:$F,MATCH(1,(MONTH(三跨两临近重点区段!$D:$D)=9)*(三跨两临近重点区段!$A:$A=D447),0))="已取消","已取消",INDEX(三跨两临近重点区段!$D:$D,MATCH(1,(MONTH(三跨两临近重点区段!$D:$D)=9)*(三跨两临近重点区段!$A:$A=D447)*(三跨两临近重点区段!$F:$F="现存区段"),0))),"")</f>
        <v/>
      </c>
      <c r="Z447" s="232" t="str">
        <f t="array" ref="Z447">IFERROR(IF(INDEX(三跨两临近重点区段!$F:$F,MATCH(1,(MONTH(三跨两临近重点区段!$D:$D)=9)*(三跨两临近重点区段!$A:$A=D447),0))="已取消","已取消",INDEX(三跨两临近重点区段!$E:$E,MATCH(1,(MONTH(三跨两临近重点区段!$D:$D)=9)*(三跨两临近重点区段!$A:$A=D447)*(三跨两临近重点区段!$F:$F="现存区段"),0))),"")</f>
        <v/>
      </c>
      <c r="AA447" s="268" t="str">
        <f t="array" ref="AA447">IFERROR(IF(INDEX(三跨两临近重点区段!$F:$F,MATCH(1,(MONTH(三跨两临近重点区段!$D:$D)=10)*(三跨两临近重点区段!$A:$A=D447),0))="已取消","已取消",INDEX(三跨两临近重点区段!$D:$D,MATCH(1,(MONTH(三跨两临近重点区段!$D:$D)=10)*(三跨两临近重点区段!$A:$A=D447)*(三跨两临近重点区段!$F:$F="现存区段"),0))),"")</f>
        <v/>
      </c>
      <c r="AB447" s="72" t="str">
        <f t="array" ref="AB447">IFERROR(IF(INDEX(三跨两临近重点区段!$F:$F,MATCH(1,(MONTH(三跨两临近重点区段!$D:$D)=10)*(三跨两临近重点区段!$A:$A=D447),0))="已取消","已取消",INDEX(三跨两临近重点区段!$E:$E,MATCH(1,(MONTH(三跨两临近重点区段!$D:$D)=10)*(三跨两临近重点区段!$A:$A=D447)*(三跨两临近重点区段!$F:$F="现存区段"),0))),"")</f>
        <v/>
      </c>
      <c r="AC447" s="284" t="str">
        <f t="array" ref="AC447">IFERROR(IF(INDEX(三跨两临近重点区段!$F:$F,MATCH(1,(MONTH(三跨两临近重点区段!$D:$D)=11)*(三跨两临近重点区段!$A:$A=D447),0))="已取消","已取消",INDEX(三跨两临近重点区段!$D:$D,MATCH(1,(MONTH(三跨两临近重点区段!$D:$D)=11)*(三跨两临近重点区段!$A:$A=D447)*(三跨两临近重点区段!$F:$F="现存区段"),0))),"")</f>
        <v/>
      </c>
      <c r="AD447" s="72" t="str">
        <f t="array" ref="AD447">IFERROR(IF(INDEX(三跨两临近重点区段!$F:$F,MATCH(1,(MONTH(三跨两临近重点区段!$D:$D)=11)*(三跨两临近重点区段!$A:$A=D447),0))="已取消","已取消",INDEX(三跨两临近重点区段!$E:$E,MATCH(1,(MONTH(三跨两临近重点区段!$D:$D)=11)*(三跨两临近重点区段!$A:$A=D447)*(三跨两临近重点区段!$F:$F="现存区段"),0))),"")</f>
        <v/>
      </c>
      <c r="AE447" s="284" t="str">
        <f t="array" ref="AE447">IFERROR(IF(INDEX(三跨两临近重点区段!$F:$F,MATCH(1,(MONTH(三跨两临近重点区段!$D:$D)=12)*(三跨两临近重点区段!$A:$A=D447),0))="已取消","已取消",INDEX(三跨两临近重点区段!$D:$D,MATCH(1,(MONTH(三跨两临近重点区段!$D:$D)=12)*(三跨两临近重点区段!$A:$A=D447)*(三跨两临近重点区段!$F:$F="现存区段"),0))),"")</f>
        <v/>
      </c>
      <c r="AF447" s="72" t="str">
        <f t="array" ref="AF447">IFERROR(IF(INDEX(三跨两临近重点区段!$F:$F,MATCH(1,(MONTH(三跨两临近重点区段!$D:$D)=12)*(三跨两临近重点区段!$A:$A=D447),0))="已取消","已取消",INDEX(三跨两临近重点区段!$E:$E,MATCH(1,(MONTH(三跨两临近重点区段!$D:$D)=12)*(三跨两临近重点区段!$A:$A=D447)*(三跨两临近重点区段!$F:$F="现存区段"),0))),"")</f>
        <v/>
      </c>
      <c r="AH447" t="e">
        <f t="array" ref="AH447">INDEX(三跨两临近重点区段!$G:$G,MATCH(D447,三跨两临近重点区段!$A:$A,0))</f>
        <v>#N/A</v>
      </c>
      <c r="AI447" t="e">
        <f>INDEX(三跨两临近重点区段!$J:$J,MATCH(D447,三跨两临近重点区段!$A:$A,0))</f>
        <v>#N/A</v>
      </c>
    </row>
    <row r="448" ht="14.25" spans="1:35">
      <c r="A448" s="263" t="s">
        <v>363</v>
      </c>
      <c r="B448" s="264" t="s">
        <v>2816</v>
      </c>
      <c r="C448" s="263" t="s">
        <v>2509</v>
      </c>
      <c r="D448" s="263" t="s">
        <v>2821</v>
      </c>
      <c r="E448" s="265" t="s">
        <v>2449</v>
      </c>
      <c r="F448" s="264" t="s">
        <v>125</v>
      </c>
      <c r="G448" s="263" t="s">
        <v>2452</v>
      </c>
      <c r="H448" s="263" t="s">
        <v>1462</v>
      </c>
      <c r="I448" s="288"/>
      <c r="J448" s="196"/>
      <c r="K448" s="196"/>
      <c r="L448" s="196"/>
      <c r="M448" s="270"/>
      <c r="N448" s="270"/>
      <c r="O448" s="33"/>
      <c r="P448" s="107"/>
      <c r="Q448" s="279"/>
      <c r="R448" s="279"/>
      <c r="S448" s="278">
        <v>45462</v>
      </c>
      <c r="T448" s="279" t="s">
        <v>2117</v>
      </c>
      <c r="U448" s="268" t="str">
        <f t="array" ref="U448">IFERROR(IF(INDEX(三跨两临近重点区段!$F:$F,MATCH(1,(MONTH(三跨两临近重点区段!$D:$D)=7)*(三跨两临近重点区段!$A:$A=D448),0))="已取消","已取消",INDEX(三跨两临近重点区段!$D:$D,MATCH(1,(MONTH(三跨两临近重点区段!$D:$D)=7)*(三跨两临近重点区段!$A:$A=D448)*(三跨两临近重点区段!$F:$F="现存区段"),0))),"")</f>
        <v/>
      </c>
      <c r="V448" s="232" t="str">
        <f t="array" ref="V448">IFERROR(IF(INDEX(三跨两临近重点区段!$F:$F,MATCH(1,(MONTH(三跨两临近重点区段!$D:$D)=7)*(三跨两临近重点区段!$A:$A=D448),0))="已取消","已取消",INDEX(三跨两临近重点区段!$E:$E,MATCH(1,(MONTH(三跨两临近重点区段!$D:$D)=7)*(三跨两临近重点区段!$A:$A=D448)*(三跨两临近重点区段!$F:$F="现存区段"),0))),"")</f>
        <v/>
      </c>
      <c r="W448" s="268" t="str">
        <f t="array" ref="W448">IFERROR(IF(INDEX(三跨两临近重点区段!$F:$F,MATCH(1,(MONTH(三跨两临近重点区段!$D:$D)=8)*(三跨两临近重点区段!$A:$A=D448),0))="已取消","已取消",INDEX(三跨两临近重点区段!$D:$D,MATCH(1,(MONTH(三跨两临近重点区段!$D:$D)=8)*(三跨两临近重点区段!$A:$A=D448)*(三跨两临近重点区段!$F:$F="现存区段"),0))),"")</f>
        <v/>
      </c>
      <c r="X448" s="232" t="str">
        <f t="array" ref="X448">IFERROR(IF(INDEX(三跨两临近重点区段!$F:$F,MATCH(1,(MONTH(三跨两临近重点区段!$D:$D)=8)*(三跨两临近重点区段!$A:$A=D448),0))="已取消","已取消",INDEX(三跨两临近重点区段!$E:$E,MATCH(1,(MONTH(三跨两临近重点区段!$D:$D)=8)*(三跨两临近重点区段!$A:$A=D448)*(三跨两临近重点区段!$F:$F="现存区段"),0))),"")</f>
        <v/>
      </c>
      <c r="Y448" s="268" t="str">
        <f t="array" ref="Y448">IFERROR(IF(INDEX(三跨两临近重点区段!$F:$F,MATCH(1,(MONTH(三跨两临近重点区段!$D:$D)=9)*(三跨两临近重点区段!$A:$A=D448),0))="已取消","已取消",INDEX(三跨两临近重点区段!$D:$D,MATCH(1,(MONTH(三跨两临近重点区段!$D:$D)=9)*(三跨两临近重点区段!$A:$A=D448)*(三跨两临近重点区段!$F:$F="现存区段"),0))),"")</f>
        <v/>
      </c>
      <c r="Z448" s="232" t="str">
        <f t="array" ref="Z448">IFERROR(IF(INDEX(三跨两临近重点区段!$F:$F,MATCH(1,(MONTH(三跨两临近重点区段!$D:$D)=9)*(三跨两临近重点区段!$A:$A=D448),0))="已取消","已取消",INDEX(三跨两临近重点区段!$E:$E,MATCH(1,(MONTH(三跨两临近重点区段!$D:$D)=9)*(三跨两临近重点区段!$A:$A=D448)*(三跨两临近重点区段!$F:$F="现存区段"),0))),"")</f>
        <v/>
      </c>
      <c r="AA448" s="268" t="str">
        <f t="array" ref="AA448">IFERROR(IF(INDEX(三跨两临近重点区段!$F:$F,MATCH(1,(MONTH(三跨两临近重点区段!$D:$D)=10)*(三跨两临近重点区段!$A:$A=D448),0))="已取消","已取消",INDEX(三跨两临近重点区段!$D:$D,MATCH(1,(MONTH(三跨两临近重点区段!$D:$D)=10)*(三跨两临近重点区段!$A:$A=D448)*(三跨两临近重点区段!$F:$F="现存区段"),0))),"")</f>
        <v/>
      </c>
      <c r="AB448" s="72" t="str">
        <f t="array" ref="AB448">IFERROR(IF(INDEX(三跨两临近重点区段!$F:$F,MATCH(1,(MONTH(三跨两临近重点区段!$D:$D)=10)*(三跨两临近重点区段!$A:$A=D448),0))="已取消","已取消",INDEX(三跨两临近重点区段!$E:$E,MATCH(1,(MONTH(三跨两临近重点区段!$D:$D)=10)*(三跨两临近重点区段!$A:$A=D448)*(三跨两临近重点区段!$F:$F="现存区段"),0))),"")</f>
        <v/>
      </c>
      <c r="AC448" s="284" t="str">
        <f t="array" ref="AC448">IFERROR(IF(INDEX(三跨两临近重点区段!$F:$F,MATCH(1,(MONTH(三跨两临近重点区段!$D:$D)=11)*(三跨两临近重点区段!$A:$A=D448),0))="已取消","已取消",INDEX(三跨两临近重点区段!$D:$D,MATCH(1,(MONTH(三跨两临近重点区段!$D:$D)=11)*(三跨两临近重点区段!$A:$A=D448)*(三跨两临近重点区段!$F:$F="现存区段"),0))),"")</f>
        <v/>
      </c>
      <c r="AD448" s="72" t="str">
        <f t="array" ref="AD448">IFERROR(IF(INDEX(三跨两临近重点区段!$F:$F,MATCH(1,(MONTH(三跨两临近重点区段!$D:$D)=11)*(三跨两临近重点区段!$A:$A=D448),0))="已取消","已取消",INDEX(三跨两临近重点区段!$E:$E,MATCH(1,(MONTH(三跨两临近重点区段!$D:$D)=11)*(三跨两临近重点区段!$A:$A=D448)*(三跨两临近重点区段!$F:$F="现存区段"),0))),"")</f>
        <v/>
      </c>
      <c r="AE448" s="284" t="str">
        <f t="array" ref="AE448">IFERROR(IF(INDEX(三跨两临近重点区段!$F:$F,MATCH(1,(MONTH(三跨两临近重点区段!$D:$D)=12)*(三跨两临近重点区段!$A:$A=D448),0))="已取消","已取消",INDEX(三跨两临近重点区段!$D:$D,MATCH(1,(MONTH(三跨两临近重点区段!$D:$D)=12)*(三跨两临近重点区段!$A:$A=D448)*(三跨两临近重点区段!$F:$F="现存区段"),0))),"")</f>
        <v/>
      </c>
      <c r="AF448" s="72" t="str">
        <f t="array" ref="AF448">IFERROR(IF(INDEX(三跨两临近重点区段!$F:$F,MATCH(1,(MONTH(三跨两临近重点区段!$D:$D)=12)*(三跨两临近重点区段!$A:$A=D448),0))="已取消","已取消",INDEX(三跨两临近重点区段!$E:$E,MATCH(1,(MONTH(三跨两临近重点区段!$D:$D)=12)*(三跨两临近重点区段!$A:$A=D448)*(三跨两临近重点区段!$F:$F="现存区段"),0))),"")</f>
        <v/>
      </c>
      <c r="AH448" t="e">
        <f t="array" ref="AH448">INDEX(三跨两临近重点区段!$G:$G,MATCH(D448,三跨两临近重点区段!$A:$A,0))</f>
        <v>#N/A</v>
      </c>
      <c r="AI448" t="e">
        <f>INDEX(三跨两临近重点区段!$J:$J,MATCH(D448,三跨两临近重点区段!$A:$A,0))</f>
        <v>#N/A</v>
      </c>
    </row>
    <row r="449" ht="14.25" spans="1:35">
      <c r="A449" s="263" t="s">
        <v>363</v>
      </c>
      <c r="B449" s="264" t="s">
        <v>2816</v>
      </c>
      <c r="C449" s="263" t="s">
        <v>2509</v>
      </c>
      <c r="D449" s="263" t="s">
        <v>2822</v>
      </c>
      <c r="E449" s="265" t="s">
        <v>2449</v>
      </c>
      <c r="F449" s="264" t="s">
        <v>125</v>
      </c>
      <c r="G449" s="263" t="s">
        <v>2452</v>
      </c>
      <c r="H449" s="263" t="s">
        <v>1462</v>
      </c>
      <c r="I449" s="288"/>
      <c r="J449" s="196"/>
      <c r="K449" s="196"/>
      <c r="L449" s="196"/>
      <c r="M449" s="270"/>
      <c r="N449" s="270"/>
      <c r="O449" s="33"/>
      <c r="P449" s="107"/>
      <c r="Q449" s="279"/>
      <c r="R449" s="279"/>
      <c r="S449" s="278">
        <v>45462</v>
      </c>
      <c r="T449" s="279" t="s">
        <v>2117</v>
      </c>
      <c r="U449" s="268" t="str">
        <f t="array" ref="U449">IFERROR(IF(INDEX(三跨两临近重点区段!$F:$F,MATCH(1,(MONTH(三跨两临近重点区段!$D:$D)=7)*(三跨两临近重点区段!$A:$A=D449),0))="已取消","已取消",INDEX(三跨两临近重点区段!$D:$D,MATCH(1,(MONTH(三跨两临近重点区段!$D:$D)=7)*(三跨两临近重点区段!$A:$A=D449)*(三跨两临近重点区段!$F:$F="现存区段"),0))),"")</f>
        <v/>
      </c>
      <c r="V449" s="232" t="str">
        <f t="array" ref="V449">IFERROR(IF(INDEX(三跨两临近重点区段!$F:$F,MATCH(1,(MONTH(三跨两临近重点区段!$D:$D)=7)*(三跨两临近重点区段!$A:$A=D449),0))="已取消","已取消",INDEX(三跨两临近重点区段!$E:$E,MATCH(1,(MONTH(三跨两临近重点区段!$D:$D)=7)*(三跨两临近重点区段!$A:$A=D449)*(三跨两临近重点区段!$F:$F="现存区段"),0))),"")</f>
        <v/>
      </c>
      <c r="W449" s="268" t="str">
        <f t="array" ref="W449">IFERROR(IF(INDEX(三跨两临近重点区段!$F:$F,MATCH(1,(MONTH(三跨两临近重点区段!$D:$D)=8)*(三跨两临近重点区段!$A:$A=D449),0))="已取消","已取消",INDEX(三跨两临近重点区段!$D:$D,MATCH(1,(MONTH(三跨两临近重点区段!$D:$D)=8)*(三跨两临近重点区段!$A:$A=D449)*(三跨两临近重点区段!$F:$F="现存区段"),0))),"")</f>
        <v/>
      </c>
      <c r="X449" s="232" t="str">
        <f t="array" ref="X449">IFERROR(IF(INDEX(三跨两临近重点区段!$F:$F,MATCH(1,(MONTH(三跨两临近重点区段!$D:$D)=8)*(三跨两临近重点区段!$A:$A=D449),0))="已取消","已取消",INDEX(三跨两临近重点区段!$E:$E,MATCH(1,(MONTH(三跨两临近重点区段!$D:$D)=8)*(三跨两临近重点区段!$A:$A=D449)*(三跨两临近重点区段!$F:$F="现存区段"),0))),"")</f>
        <v/>
      </c>
      <c r="Y449" s="268" t="str">
        <f t="array" ref="Y449">IFERROR(IF(INDEX(三跨两临近重点区段!$F:$F,MATCH(1,(MONTH(三跨两临近重点区段!$D:$D)=9)*(三跨两临近重点区段!$A:$A=D449),0))="已取消","已取消",INDEX(三跨两临近重点区段!$D:$D,MATCH(1,(MONTH(三跨两临近重点区段!$D:$D)=9)*(三跨两临近重点区段!$A:$A=D449)*(三跨两临近重点区段!$F:$F="现存区段"),0))),"")</f>
        <v/>
      </c>
      <c r="Z449" s="232" t="str">
        <f t="array" ref="Z449">IFERROR(IF(INDEX(三跨两临近重点区段!$F:$F,MATCH(1,(MONTH(三跨两临近重点区段!$D:$D)=9)*(三跨两临近重点区段!$A:$A=D449),0))="已取消","已取消",INDEX(三跨两临近重点区段!$E:$E,MATCH(1,(MONTH(三跨两临近重点区段!$D:$D)=9)*(三跨两临近重点区段!$A:$A=D449)*(三跨两临近重点区段!$F:$F="现存区段"),0))),"")</f>
        <v/>
      </c>
      <c r="AA449" s="268" t="str">
        <f t="array" ref="AA449">IFERROR(IF(INDEX(三跨两临近重点区段!$F:$F,MATCH(1,(MONTH(三跨两临近重点区段!$D:$D)=10)*(三跨两临近重点区段!$A:$A=D449),0))="已取消","已取消",INDEX(三跨两临近重点区段!$D:$D,MATCH(1,(MONTH(三跨两临近重点区段!$D:$D)=10)*(三跨两临近重点区段!$A:$A=D449)*(三跨两临近重点区段!$F:$F="现存区段"),0))),"")</f>
        <v/>
      </c>
      <c r="AB449" s="72" t="str">
        <f t="array" ref="AB449">IFERROR(IF(INDEX(三跨两临近重点区段!$F:$F,MATCH(1,(MONTH(三跨两临近重点区段!$D:$D)=10)*(三跨两临近重点区段!$A:$A=D449),0))="已取消","已取消",INDEX(三跨两临近重点区段!$E:$E,MATCH(1,(MONTH(三跨两临近重点区段!$D:$D)=10)*(三跨两临近重点区段!$A:$A=D449)*(三跨两临近重点区段!$F:$F="现存区段"),0))),"")</f>
        <v/>
      </c>
      <c r="AC449" s="284" t="str">
        <f t="array" ref="AC449">IFERROR(IF(INDEX(三跨两临近重点区段!$F:$F,MATCH(1,(MONTH(三跨两临近重点区段!$D:$D)=11)*(三跨两临近重点区段!$A:$A=D449),0))="已取消","已取消",INDEX(三跨两临近重点区段!$D:$D,MATCH(1,(MONTH(三跨两临近重点区段!$D:$D)=11)*(三跨两临近重点区段!$A:$A=D449)*(三跨两临近重点区段!$F:$F="现存区段"),0))),"")</f>
        <v/>
      </c>
      <c r="AD449" s="72" t="str">
        <f t="array" ref="AD449">IFERROR(IF(INDEX(三跨两临近重点区段!$F:$F,MATCH(1,(MONTH(三跨两临近重点区段!$D:$D)=11)*(三跨两临近重点区段!$A:$A=D449),0))="已取消","已取消",INDEX(三跨两临近重点区段!$E:$E,MATCH(1,(MONTH(三跨两临近重点区段!$D:$D)=11)*(三跨两临近重点区段!$A:$A=D449)*(三跨两临近重点区段!$F:$F="现存区段"),0))),"")</f>
        <v/>
      </c>
      <c r="AE449" s="284" t="str">
        <f t="array" ref="AE449">IFERROR(IF(INDEX(三跨两临近重点区段!$F:$F,MATCH(1,(MONTH(三跨两临近重点区段!$D:$D)=12)*(三跨两临近重点区段!$A:$A=D449),0))="已取消","已取消",INDEX(三跨两临近重点区段!$D:$D,MATCH(1,(MONTH(三跨两临近重点区段!$D:$D)=12)*(三跨两临近重点区段!$A:$A=D449)*(三跨两临近重点区段!$F:$F="现存区段"),0))),"")</f>
        <v/>
      </c>
      <c r="AF449" s="72" t="str">
        <f t="array" ref="AF449">IFERROR(IF(INDEX(三跨两临近重点区段!$F:$F,MATCH(1,(MONTH(三跨两临近重点区段!$D:$D)=12)*(三跨两临近重点区段!$A:$A=D449),0))="已取消","已取消",INDEX(三跨两临近重点区段!$E:$E,MATCH(1,(MONTH(三跨两临近重点区段!$D:$D)=12)*(三跨两临近重点区段!$A:$A=D449)*(三跨两临近重点区段!$F:$F="现存区段"),0))),"")</f>
        <v/>
      </c>
      <c r="AH449" t="e">
        <f t="array" ref="AH449">INDEX(三跨两临近重点区段!$G:$G,MATCH(D449,三跨两临近重点区段!$A:$A,0))</f>
        <v>#N/A</v>
      </c>
      <c r="AI449" t="e">
        <f>INDEX(三跨两临近重点区段!$J:$J,MATCH(D449,三跨两临近重点区段!$A:$A,0))</f>
        <v>#N/A</v>
      </c>
    </row>
    <row r="450" ht="14.25" spans="1:35">
      <c r="A450" s="263" t="s">
        <v>119</v>
      </c>
      <c r="B450" s="264" t="s">
        <v>2816</v>
      </c>
      <c r="C450" s="263" t="s">
        <v>2177</v>
      </c>
      <c r="D450" s="263" t="s">
        <v>2823</v>
      </c>
      <c r="E450" s="265" t="s">
        <v>2449</v>
      </c>
      <c r="F450" s="264" t="s">
        <v>125</v>
      </c>
      <c r="G450" s="263" t="s">
        <v>2452</v>
      </c>
      <c r="H450" s="263" t="s">
        <v>1462</v>
      </c>
      <c r="I450" s="288"/>
      <c r="J450" s="196"/>
      <c r="K450" s="196"/>
      <c r="L450" s="196"/>
      <c r="M450" s="270"/>
      <c r="N450" s="270"/>
      <c r="O450" s="33"/>
      <c r="P450" s="107"/>
      <c r="Q450" s="279"/>
      <c r="R450" s="279"/>
      <c r="S450" s="278">
        <v>45462</v>
      </c>
      <c r="T450" s="279" t="s">
        <v>2117</v>
      </c>
      <c r="U450" s="268" t="str">
        <f t="array" ref="U450">IFERROR(IF(INDEX(三跨两临近重点区段!$F:$F,MATCH(1,(MONTH(三跨两临近重点区段!$D:$D)=7)*(三跨两临近重点区段!$A:$A=D450),0))="已取消","已取消",INDEX(三跨两临近重点区段!$D:$D,MATCH(1,(MONTH(三跨两临近重点区段!$D:$D)=7)*(三跨两临近重点区段!$A:$A=D450)*(三跨两临近重点区段!$F:$F="现存区段"),0))),"")</f>
        <v/>
      </c>
      <c r="V450" s="232" t="str">
        <f t="array" ref="V450">IFERROR(IF(INDEX(三跨两临近重点区段!$F:$F,MATCH(1,(MONTH(三跨两临近重点区段!$D:$D)=7)*(三跨两临近重点区段!$A:$A=D450),0))="已取消","已取消",INDEX(三跨两临近重点区段!$E:$E,MATCH(1,(MONTH(三跨两临近重点区段!$D:$D)=7)*(三跨两临近重点区段!$A:$A=D450)*(三跨两临近重点区段!$F:$F="现存区段"),0))),"")</f>
        <v/>
      </c>
      <c r="W450" s="268" t="str">
        <f t="array" ref="W450">IFERROR(IF(INDEX(三跨两临近重点区段!$F:$F,MATCH(1,(MONTH(三跨两临近重点区段!$D:$D)=8)*(三跨两临近重点区段!$A:$A=D450),0))="已取消","已取消",INDEX(三跨两临近重点区段!$D:$D,MATCH(1,(MONTH(三跨两临近重点区段!$D:$D)=8)*(三跨两临近重点区段!$A:$A=D450)*(三跨两临近重点区段!$F:$F="现存区段"),0))),"")</f>
        <v/>
      </c>
      <c r="X450" s="232" t="str">
        <f t="array" ref="X450">IFERROR(IF(INDEX(三跨两临近重点区段!$F:$F,MATCH(1,(MONTH(三跨两临近重点区段!$D:$D)=8)*(三跨两临近重点区段!$A:$A=D450),0))="已取消","已取消",INDEX(三跨两临近重点区段!$E:$E,MATCH(1,(MONTH(三跨两临近重点区段!$D:$D)=8)*(三跨两临近重点区段!$A:$A=D450)*(三跨两临近重点区段!$F:$F="现存区段"),0))),"")</f>
        <v/>
      </c>
      <c r="Y450" s="268" t="str">
        <f t="array" ref="Y450">IFERROR(IF(INDEX(三跨两临近重点区段!$F:$F,MATCH(1,(MONTH(三跨两临近重点区段!$D:$D)=9)*(三跨两临近重点区段!$A:$A=D450),0))="已取消","已取消",INDEX(三跨两临近重点区段!$D:$D,MATCH(1,(MONTH(三跨两临近重点区段!$D:$D)=9)*(三跨两临近重点区段!$A:$A=D450)*(三跨两临近重点区段!$F:$F="现存区段"),0))),"")</f>
        <v/>
      </c>
      <c r="Z450" s="232" t="str">
        <f t="array" ref="Z450">IFERROR(IF(INDEX(三跨两临近重点区段!$F:$F,MATCH(1,(MONTH(三跨两临近重点区段!$D:$D)=9)*(三跨两临近重点区段!$A:$A=D450),0))="已取消","已取消",INDEX(三跨两临近重点区段!$E:$E,MATCH(1,(MONTH(三跨两临近重点区段!$D:$D)=9)*(三跨两临近重点区段!$A:$A=D450)*(三跨两临近重点区段!$F:$F="现存区段"),0))),"")</f>
        <v/>
      </c>
      <c r="AA450" s="268" t="str">
        <f t="array" ref="AA450">IFERROR(IF(INDEX(三跨两临近重点区段!$F:$F,MATCH(1,(MONTH(三跨两临近重点区段!$D:$D)=10)*(三跨两临近重点区段!$A:$A=D450),0))="已取消","已取消",INDEX(三跨两临近重点区段!$D:$D,MATCH(1,(MONTH(三跨两临近重点区段!$D:$D)=10)*(三跨两临近重点区段!$A:$A=D450)*(三跨两临近重点区段!$F:$F="现存区段"),0))),"")</f>
        <v/>
      </c>
      <c r="AB450" s="72" t="str">
        <f t="array" ref="AB450">IFERROR(IF(INDEX(三跨两临近重点区段!$F:$F,MATCH(1,(MONTH(三跨两临近重点区段!$D:$D)=10)*(三跨两临近重点区段!$A:$A=D450),0))="已取消","已取消",INDEX(三跨两临近重点区段!$E:$E,MATCH(1,(MONTH(三跨两临近重点区段!$D:$D)=10)*(三跨两临近重点区段!$A:$A=D450)*(三跨两临近重点区段!$F:$F="现存区段"),0))),"")</f>
        <v/>
      </c>
      <c r="AC450" s="284" t="str">
        <f t="array" ref="AC450">IFERROR(IF(INDEX(三跨两临近重点区段!$F:$F,MATCH(1,(MONTH(三跨两临近重点区段!$D:$D)=11)*(三跨两临近重点区段!$A:$A=D450),0))="已取消","已取消",INDEX(三跨两临近重点区段!$D:$D,MATCH(1,(MONTH(三跨两临近重点区段!$D:$D)=11)*(三跨两临近重点区段!$A:$A=D450)*(三跨两临近重点区段!$F:$F="现存区段"),0))),"")</f>
        <v/>
      </c>
      <c r="AD450" s="72" t="str">
        <f t="array" ref="AD450">IFERROR(IF(INDEX(三跨两临近重点区段!$F:$F,MATCH(1,(MONTH(三跨两临近重点区段!$D:$D)=11)*(三跨两临近重点区段!$A:$A=D450),0))="已取消","已取消",INDEX(三跨两临近重点区段!$E:$E,MATCH(1,(MONTH(三跨两临近重点区段!$D:$D)=11)*(三跨两临近重点区段!$A:$A=D450)*(三跨两临近重点区段!$F:$F="现存区段"),0))),"")</f>
        <v/>
      </c>
      <c r="AE450" s="284" t="str">
        <f t="array" ref="AE450">IFERROR(IF(INDEX(三跨两临近重点区段!$F:$F,MATCH(1,(MONTH(三跨两临近重点区段!$D:$D)=12)*(三跨两临近重点区段!$A:$A=D450),0))="已取消","已取消",INDEX(三跨两临近重点区段!$D:$D,MATCH(1,(MONTH(三跨两临近重点区段!$D:$D)=12)*(三跨两临近重点区段!$A:$A=D450)*(三跨两临近重点区段!$F:$F="现存区段"),0))),"")</f>
        <v/>
      </c>
      <c r="AF450" s="72" t="str">
        <f t="array" ref="AF450">IFERROR(IF(INDEX(三跨两临近重点区段!$F:$F,MATCH(1,(MONTH(三跨两临近重点区段!$D:$D)=12)*(三跨两临近重点区段!$A:$A=D450),0))="已取消","已取消",INDEX(三跨两临近重点区段!$E:$E,MATCH(1,(MONTH(三跨两临近重点区段!$D:$D)=12)*(三跨两临近重点区段!$A:$A=D450)*(三跨两临近重点区段!$F:$F="现存区段"),0))),"")</f>
        <v/>
      </c>
      <c r="AH450" t="e">
        <f t="array" ref="AH450">INDEX(三跨两临近重点区段!$G:$G,MATCH(D450,三跨两临近重点区段!$A:$A,0))</f>
        <v>#N/A</v>
      </c>
      <c r="AI450" t="e">
        <f>INDEX(三跨两临近重点区段!$J:$J,MATCH(D450,三跨两临近重点区段!$A:$A,0))</f>
        <v>#N/A</v>
      </c>
    </row>
    <row r="451" ht="14.25" spans="1:35">
      <c r="A451" s="263" t="s">
        <v>363</v>
      </c>
      <c r="B451" s="264" t="s">
        <v>2816</v>
      </c>
      <c r="C451" s="263" t="s">
        <v>2304</v>
      </c>
      <c r="D451" s="263" t="s">
        <v>2824</v>
      </c>
      <c r="E451" s="265" t="s">
        <v>2449</v>
      </c>
      <c r="F451" s="264" t="s">
        <v>125</v>
      </c>
      <c r="G451" s="263" t="s">
        <v>2452</v>
      </c>
      <c r="H451" s="263" t="s">
        <v>1462</v>
      </c>
      <c r="I451" s="288"/>
      <c r="J451" s="196"/>
      <c r="K451" s="196"/>
      <c r="L451" s="196"/>
      <c r="M451" s="270"/>
      <c r="N451" s="270"/>
      <c r="O451" s="33"/>
      <c r="P451" s="107"/>
      <c r="Q451" s="279"/>
      <c r="R451" s="279"/>
      <c r="S451" s="278">
        <v>45462</v>
      </c>
      <c r="T451" s="279" t="s">
        <v>2117</v>
      </c>
      <c r="U451" s="268" t="str">
        <f t="array" ref="U451">IFERROR(IF(INDEX(三跨两临近重点区段!$F:$F,MATCH(1,(MONTH(三跨两临近重点区段!$D:$D)=7)*(三跨两临近重点区段!$A:$A=D451),0))="已取消","已取消",INDEX(三跨两临近重点区段!$D:$D,MATCH(1,(MONTH(三跨两临近重点区段!$D:$D)=7)*(三跨两临近重点区段!$A:$A=D451)*(三跨两临近重点区段!$F:$F="现存区段"),0))),"")</f>
        <v/>
      </c>
      <c r="V451" s="232" t="str">
        <f t="array" ref="V451">IFERROR(IF(INDEX(三跨两临近重点区段!$F:$F,MATCH(1,(MONTH(三跨两临近重点区段!$D:$D)=7)*(三跨两临近重点区段!$A:$A=D451),0))="已取消","已取消",INDEX(三跨两临近重点区段!$E:$E,MATCH(1,(MONTH(三跨两临近重点区段!$D:$D)=7)*(三跨两临近重点区段!$A:$A=D451)*(三跨两临近重点区段!$F:$F="现存区段"),0))),"")</f>
        <v/>
      </c>
      <c r="W451" s="268" t="str">
        <f t="array" ref="W451">IFERROR(IF(INDEX(三跨两临近重点区段!$F:$F,MATCH(1,(MONTH(三跨两临近重点区段!$D:$D)=8)*(三跨两临近重点区段!$A:$A=D451),0))="已取消","已取消",INDEX(三跨两临近重点区段!$D:$D,MATCH(1,(MONTH(三跨两临近重点区段!$D:$D)=8)*(三跨两临近重点区段!$A:$A=D451)*(三跨两临近重点区段!$F:$F="现存区段"),0))),"")</f>
        <v/>
      </c>
      <c r="X451" s="232" t="str">
        <f t="array" ref="X451">IFERROR(IF(INDEX(三跨两临近重点区段!$F:$F,MATCH(1,(MONTH(三跨两临近重点区段!$D:$D)=8)*(三跨两临近重点区段!$A:$A=D451),0))="已取消","已取消",INDEX(三跨两临近重点区段!$E:$E,MATCH(1,(MONTH(三跨两临近重点区段!$D:$D)=8)*(三跨两临近重点区段!$A:$A=D451)*(三跨两临近重点区段!$F:$F="现存区段"),0))),"")</f>
        <v/>
      </c>
      <c r="Y451" s="268" t="str">
        <f t="array" ref="Y451">IFERROR(IF(INDEX(三跨两临近重点区段!$F:$F,MATCH(1,(MONTH(三跨两临近重点区段!$D:$D)=9)*(三跨两临近重点区段!$A:$A=D451),0))="已取消","已取消",INDEX(三跨两临近重点区段!$D:$D,MATCH(1,(MONTH(三跨两临近重点区段!$D:$D)=9)*(三跨两临近重点区段!$A:$A=D451)*(三跨两临近重点区段!$F:$F="现存区段"),0))),"")</f>
        <v/>
      </c>
      <c r="Z451" s="232" t="str">
        <f t="array" ref="Z451">IFERROR(IF(INDEX(三跨两临近重点区段!$F:$F,MATCH(1,(MONTH(三跨两临近重点区段!$D:$D)=9)*(三跨两临近重点区段!$A:$A=D451),0))="已取消","已取消",INDEX(三跨两临近重点区段!$E:$E,MATCH(1,(MONTH(三跨两临近重点区段!$D:$D)=9)*(三跨两临近重点区段!$A:$A=D451)*(三跨两临近重点区段!$F:$F="现存区段"),0))),"")</f>
        <v/>
      </c>
      <c r="AA451" s="268" t="str">
        <f t="array" ref="AA451">IFERROR(IF(INDEX(三跨两临近重点区段!$F:$F,MATCH(1,(MONTH(三跨两临近重点区段!$D:$D)=10)*(三跨两临近重点区段!$A:$A=D451),0))="已取消","已取消",INDEX(三跨两临近重点区段!$D:$D,MATCH(1,(MONTH(三跨两临近重点区段!$D:$D)=10)*(三跨两临近重点区段!$A:$A=D451)*(三跨两临近重点区段!$F:$F="现存区段"),0))),"")</f>
        <v/>
      </c>
      <c r="AB451" s="72" t="str">
        <f t="array" ref="AB451">IFERROR(IF(INDEX(三跨两临近重点区段!$F:$F,MATCH(1,(MONTH(三跨两临近重点区段!$D:$D)=10)*(三跨两临近重点区段!$A:$A=D451),0))="已取消","已取消",INDEX(三跨两临近重点区段!$E:$E,MATCH(1,(MONTH(三跨两临近重点区段!$D:$D)=10)*(三跨两临近重点区段!$A:$A=D451)*(三跨两临近重点区段!$F:$F="现存区段"),0))),"")</f>
        <v/>
      </c>
      <c r="AC451" s="284" t="str">
        <f t="array" ref="AC451">IFERROR(IF(INDEX(三跨两临近重点区段!$F:$F,MATCH(1,(MONTH(三跨两临近重点区段!$D:$D)=11)*(三跨两临近重点区段!$A:$A=D451),0))="已取消","已取消",INDEX(三跨两临近重点区段!$D:$D,MATCH(1,(MONTH(三跨两临近重点区段!$D:$D)=11)*(三跨两临近重点区段!$A:$A=D451)*(三跨两临近重点区段!$F:$F="现存区段"),0))),"")</f>
        <v/>
      </c>
      <c r="AD451" s="72" t="str">
        <f t="array" ref="AD451">IFERROR(IF(INDEX(三跨两临近重点区段!$F:$F,MATCH(1,(MONTH(三跨两临近重点区段!$D:$D)=11)*(三跨两临近重点区段!$A:$A=D451),0))="已取消","已取消",INDEX(三跨两临近重点区段!$E:$E,MATCH(1,(MONTH(三跨两临近重点区段!$D:$D)=11)*(三跨两临近重点区段!$A:$A=D451)*(三跨两临近重点区段!$F:$F="现存区段"),0))),"")</f>
        <v/>
      </c>
      <c r="AE451" s="284" t="str">
        <f t="array" ref="AE451">IFERROR(IF(INDEX(三跨两临近重点区段!$F:$F,MATCH(1,(MONTH(三跨两临近重点区段!$D:$D)=12)*(三跨两临近重点区段!$A:$A=D451),0))="已取消","已取消",INDEX(三跨两临近重点区段!$D:$D,MATCH(1,(MONTH(三跨两临近重点区段!$D:$D)=12)*(三跨两临近重点区段!$A:$A=D451)*(三跨两临近重点区段!$F:$F="现存区段"),0))),"")</f>
        <v/>
      </c>
      <c r="AF451" s="72" t="str">
        <f t="array" ref="AF451">IFERROR(IF(INDEX(三跨两临近重点区段!$F:$F,MATCH(1,(MONTH(三跨两临近重点区段!$D:$D)=12)*(三跨两临近重点区段!$A:$A=D451),0))="已取消","已取消",INDEX(三跨两临近重点区段!$E:$E,MATCH(1,(MONTH(三跨两临近重点区段!$D:$D)=12)*(三跨两临近重点区段!$A:$A=D451)*(三跨两临近重点区段!$F:$F="现存区段"),0))),"")</f>
        <v/>
      </c>
      <c r="AH451" t="e">
        <f t="array" ref="AH451">INDEX(三跨两临近重点区段!$G:$G,MATCH(D451,三跨两临近重点区段!$A:$A,0))</f>
        <v>#N/A</v>
      </c>
      <c r="AI451" t="e">
        <f>INDEX(三跨两临近重点区段!$J:$J,MATCH(D451,三跨两临近重点区段!$A:$A,0))</f>
        <v>#N/A</v>
      </c>
    </row>
    <row r="452" ht="14.25" spans="1:35">
      <c r="A452" s="263" t="s">
        <v>150</v>
      </c>
      <c r="B452" s="264" t="s">
        <v>2715</v>
      </c>
      <c r="C452" s="263" t="s">
        <v>2711</v>
      </c>
      <c r="D452" s="263" t="s">
        <v>2825</v>
      </c>
      <c r="E452" s="265" t="s">
        <v>2115</v>
      </c>
      <c r="F452" s="264" t="s">
        <v>125</v>
      </c>
      <c r="G452" s="263" t="s">
        <v>2116</v>
      </c>
      <c r="H452" s="263" t="s">
        <v>2717</v>
      </c>
      <c r="I452" s="288"/>
      <c r="J452" s="196"/>
      <c r="K452" s="196"/>
      <c r="L452" s="196"/>
      <c r="M452" s="270"/>
      <c r="N452" s="270"/>
      <c r="O452" s="33"/>
      <c r="P452" s="107"/>
      <c r="Q452" s="279"/>
      <c r="R452" s="279"/>
      <c r="S452" s="278">
        <v>45448</v>
      </c>
      <c r="T452" s="279" t="s">
        <v>2117</v>
      </c>
      <c r="U452" s="268" t="str">
        <f t="array" ref="U452">IFERROR(IF(INDEX(三跨两临近重点区段!$F:$F,MATCH(1,(MONTH(三跨两临近重点区段!$D:$D)=7)*(三跨两临近重点区段!$A:$A=D452),0))="已取消","已取消",INDEX(三跨两临近重点区段!$D:$D,MATCH(1,(MONTH(三跨两临近重点区段!$D:$D)=7)*(三跨两临近重点区段!$A:$A=D452)*(三跨两临近重点区段!$F:$F="现存区段"),0))),"")</f>
        <v/>
      </c>
      <c r="V452" s="232" t="str">
        <f t="array" ref="V452">IFERROR(IF(INDEX(三跨两临近重点区段!$F:$F,MATCH(1,(MONTH(三跨两临近重点区段!$D:$D)=7)*(三跨两临近重点区段!$A:$A=D452),0))="已取消","已取消",INDEX(三跨两临近重点区段!$E:$E,MATCH(1,(MONTH(三跨两临近重点区段!$D:$D)=7)*(三跨两临近重点区段!$A:$A=D452)*(三跨两临近重点区段!$F:$F="现存区段"),0))),"")</f>
        <v/>
      </c>
      <c r="W452" s="268" t="str">
        <f t="array" ref="W452">IFERROR(IF(INDEX(三跨两临近重点区段!$F:$F,MATCH(1,(MONTH(三跨两临近重点区段!$D:$D)=8)*(三跨两临近重点区段!$A:$A=D452),0))="已取消","已取消",INDEX(三跨两临近重点区段!$D:$D,MATCH(1,(MONTH(三跨两临近重点区段!$D:$D)=8)*(三跨两临近重点区段!$A:$A=D452)*(三跨两临近重点区段!$F:$F="现存区段"),0))),"")</f>
        <v/>
      </c>
      <c r="X452" s="232" t="str">
        <f t="array" ref="X452">IFERROR(IF(INDEX(三跨两临近重点区段!$F:$F,MATCH(1,(MONTH(三跨两临近重点区段!$D:$D)=8)*(三跨两临近重点区段!$A:$A=D452),0))="已取消","已取消",INDEX(三跨两临近重点区段!$E:$E,MATCH(1,(MONTH(三跨两临近重点区段!$D:$D)=8)*(三跨两临近重点区段!$A:$A=D452)*(三跨两临近重点区段!$F:$F="现存区段"),0))),"")</f>
        <v/>
      </c>
      <c r="Y452" s="268" t="str">
        <f t="array" ref="Y452">IFERROR(IF(INDEX(三跨两临近重点区段!$F:$F,MATCH(1,(MONTH(三跨两临近重点区段!$D:$D)=9)*(三跨两临近重点区段!$A:$A=D452),0))="已取消","已取消",INDEX(三跨两临近重点区段!$D:$D,MATCH(1,(MONTH(三跨两临近重点区段!$D:$D)=9)*(三跨两临近重点区段!$A:$A=D452)*(三跨两临近重点区段!$F:$F="现存区段"),0))),"")</f>
        <v/>
      </c>
      <c r="Z452" s="232" t="str">
        <f t="array" ref="Z452">IFERROR(IF(INDEX(三跨两临近重点区段!$F:$F,MATCH(1,(MONTH(三跨两临近重点区段!$D:$D)=9)*(三跨两临近重点区段!$A:$A=D452),0))="已取消","已取消",INDEX(三跨两临近重点区段!$E:$E,MATCH(1,(MONTH(三跨两临近重点区段!$D:$D)=9)*(三跨两临近重点区段!$A:$A=D452)*(三跨两临近重点区段!$F:$F="现存区段"),0))),"")</f>
        <v/>
      </c>
      <c r="AA452" s="268" t="str">
        <f t="array" ref="AA452">IFERROR(IF(INDEX(三跨两临近重点区段!$F:$F,MATCH(1,(MONTH(三跨两临近重点区段!$D:$D)=10)*(三跨两临近重点区段!$A:$A=D452),0))="已取消","已取消",INDEX(三跨两临近重点区段!$D:$D,MATCH(1,(MONTH(三跨两临近重点区段!$D:$D)=10)*(三跨两临近重点区段!$A:$A=D452)*(三跨两临近重点区段!$F:$F="现存区段"),0))),"")</f>
        <v/>
      </c>
      <c r="AB452" s="72" t="str">
        <f t="array" ref="AB452">IFERROR(IF(INDEX(三跨两临近重点区段!$F:$F,MATCH(1,(MONTH(三跨两临近重点区段!$D:$D)=10)*(三跨两临近重点区段!$A:$A=D452),0))="已取消","已取消",INDEX(三跨两临近重点区段!$E:$E,MATCH(1,(MONTH(三跨两临近重点区段!$D:$D)=10)*(三跨两临近重点区段!$A:$A=D452)*(三跨两临近重点区段!$F:$F="现存区段"),0))),"")</f>
        <v/>
      </c>
      <c r="AC452" s="284" t="str">
        <f t="array" ref="AC452">IFERROR(IF(INDEX(三跨两临近重点区段!$F:$F,MATCH(1,(MONTH(三跨两临近重点区段!$D:$D)=11)*(三跨两临近重点区段!$A:$A=D452),0))="已取消","已取消",INDEX(三跨两临近重点区段!$D:$D,MATCH(1,(MONTH(三跨两临近重点区段!$D:$D)=11)*(三跨两临近重点区段!$A:$A=D452)*(三跨两临近重点区段!$F:$F="现存区段"),0))),"")</f>
        <v/>
      </c>
      <c r="AD452" s="72" t="str">
        <f t="array" ref="AD452">IFERROR(IF(INDEX(三跨两临近重点区段!$F:$F,MATCH(1,(MONTH(三跨两临近重点区段!$D:$D)=11)*(三跨两临近重点区段!$A:$A=D452),0))="已取消","已取消",INDEX(三跨两临近重点区段!$E:$E,MATCH(1,(MONTH(三跨两临近重点区段!$D:$D)=11)*(三跨两临近重点区段!$A:$A=D452)*(三跨两临近重点区段!$F:$F="现存区段"),0))),"")</f>
        <v/>
      </c>
      <c r="AE452" s="284" t="str">
        <f t="array" ref="AE452">IFERROR(IF(INDEX(三跨两临近重点区段!$F:$F,MATCH(1,(MONTH(三跨两临近重点区段!$D:$D)=12)*(三跨两临近重点区段!$A:$A=D452),0))="已取消","已取消",INDEX(三跨两临近重点区段!$D:$D,MATCH(1,(MONTH(三跨两临近重点区段!$D:$D)=12)*(三跨两临近重点区段!$A:$A=D452)*(三跨两临近重点区段!$F:$F="现存区段"),0))),"")</f>
        <v/>
      </c>
      <c r="AF452" s="72" t="str">
        <f t="array" ref="AF452">IFERROR(IF(INDEX(三跨两临近重点区段!$F:$F,MATCH(1,(MONTH(三跨两临近重点区段!$D:$D)=12)*(三跨两临近重点区段!$A:$A=D452),0))="已取消","已取消",INDEX(三跨两临近重点区段!$E:$E,MATCH(1,(MONTH(三跨两临近重点区段!$D:$D)=12)*(三跨两临近重点区段!$A:$A=D452)*(三跨两临近重点区段!$F:$F="现存区段"),0))),"")</f>
        <v/>
      </c>
      <c r="AH452" t="e">
        <f t="array" ref="AH452">INDEX(三跨两临近重点区段!$G:$G,MATCH(D452,三跨两临近重点区段!$A:$A,0))</f>
        <v>#N/A</v>
      </c>
      <c r="AI452" t="e">
        <f>INDEX(三跨两临近重点区段!$J:$J,MATCH(D452,三跨两临近重点区段!$A:$A,0))</f>
        <v>#N/A</v>
      </c>
    </row>
    <row r="453" ht="14.25" spans="1:35">
      <c r="A453" s="263" t="s">
        <v>150</v>
      </c>
      <c r="B453" s="264" t="s">
        <v>2718</v>
      </c>
      <c r="C453" s="263" t="s">
        <v>2711</v>
      </c>
      <c r="D453" s="263" t="s">
        <v>2826</v>
      </c>
      <c r="E453" s="265" t="s">
        <v>2115</v>
      </c>
      <c r="F453" s="264" t="s">
        <v>125</v>
      </c>
      <c r="G453" s="263" t="s">
        <v>2116</v>
      </c>
      <c r="H453" s="263" t="s">
        <v>2717</v>
      </c>
      <c r="I453" s="288"/>
      <c r="J453" s="196"/>
      <c r="K453" s="196"/>
      <c r="L453" s="196"/>
      <c r="M453" s="270"/>
      <c r="N453" s="270"/>
      <c r="O453" s="33"/>
      <c r="P453" s="107"/>
      <c r="Q453" s="279"/>
      <c r="R453" s="279"/>
      <c r="S453" s="278">
        <v>45448</v>
      </c>
      <c r="T453" s="279" t="s">
        <v>2117</v>
      </c>
      <c r="U453" s="268" t="str">
        <f t="array" ref="U453">IFERROR(IF(INDEX(三跨两临近重点区段!$F:$F,MATCH(1,(MONTH(三跨两临近重点区段!$D:$D)=7)*(三跨两临近重点区段!$A:$A=D453),0))="已取消","已取消",INDEX(三跨两临近重点区段!$D:$D,MATCH(1,(MONTH(三跨两临近重点区段!$D:$D)=7)*(三跨两临近重点区段!$A:$A=D453)*(三跨两临近重点区段!$F:$F="现存区段"),0))),"")</f>
        <v/>
      </c>
      <c r="V453" s="232" t="str">
        <f t="array" ref="V453">IFERROR(IF(INDEX(三跨两临近重点区段!$F:$F,MATCH(1,(MONTH(三跨两临近重点区段!$D:$D)=7)*(三跨两临近重点区段!$A:$A=D453),0))="已取消","已取消",INDEX(三跨两临近重点区段!$E:$E,MATCH(1,(MONTH(三跨两临近重点区段!$D:$D)=7)*(三跨两临近重点区段!$A:$A=D453)*(三跨两临近重点区段!$F:$F="现存区段"),0))),"")</f>
        <v/>
      </c>
      <c r="W453" s="268" t="str">
        <f t="array" ref="W453">IFERROR(IF(INDEX(三跨两临近重点区段!$F:$F,MATCH(1,(MONTH(三跨两临近重点区段!$D:$D)=8)*(三跨两临近重点区段!$A:$A=D453),0))="已取消","已取消",INDEX(三跨两临近重点区段!$D:$D,MATCH(1,(MONTH(三跨两临近重点区段!$D:$D)=8)*(三跨两临近重点区段!$A:$A=D453)*(三跨两临近重点区段!$F:$F="现存区段"),0))),"")</f>
        <v/>
      </c>
      <c r="X453" s="232" t="str">
        <f t="array" ref="X453">IFERROR(IF(INDEX(三跨两临近重点区段!$F:$F,MATCH(1,(MONTH(三跨两临近重点区段!$D:$D)=8)*(三跨两临近重点区段!$A:$A=D453),0))="已取消","已取消",INDEX(三跨两临近重点区段!$E:$E,MATCH(1,(MONTH(三跨两临近重点区段!$D:$D)=8)*(三跨两临近重点区段!$A:$A=D453)*(三跨两临近重点区段!$F:$F="现存区段"),0))),"")</f>
        <v/>
      </c>
      <c r="Y453" s="268" t="str">
        <f t="array" ref="Y453">IFERROR(IF(INDEX(三跨两临近重点区段!$F:$F,MATCH(1,(MONTH(三跨两临近重点区段!$D:$D)=9)*(三跨两临近重点区段!$A:$A=D453),0))="已取消","已取消",INDEX(三跨两临近重点区段!$D:$D,MATCH(1,(MONTH(三跨两临近重点区段!$D:$D)=9)*(三跨两临近重点区段!$A:$A=D453)*(三跨两临近重点区段!$F:$F="现存区段"),0))),"")</f>
        <v/>
      </c>
      <c r="Z453" s="232" t="str">
        <f t="array" ref="Z453">IFERROR(IF(INDEX(三跨两临近重点区段!$F:$F,MATCH(1,(MONTH(三跨两临近重点区段!$D:$D)=9)*(三跨两临近重点区段!$A:$A=D453),0))="已取消","已取消",INDEX(三跨两临近重点区段!$E:$E,MATCH(1,(MONTH(三跨两临近重点区段!$D:$D)=9)*(三跨两临近重点区段!$A:$A=D453)*(三跨两临近重点区段!$F:$F="现存区段"),0))),"")</f>
        <v/>
      </c>
      <c r="AA453" s="268" t="str">
        <f t="array" ref="AA453">IFERROR(IF(INDEX(三跨两临近重点区段!$F:$F,MATCH(1,(MONTH(三跨两临近重点区段!$D:$D)=10)*(三跨两临近重点区段!$A:$A=D453),0))="已取消","已取消",INDEX(三跨两临近重点区段!$D:$D,MATCH(1,(MONTH(三跨两临近重点区段!$D:$D)=10)*(三跨两临近重点区段!$A:$A=D453)*(三跨两临近重点区段!$F:$F="现存区段"),0))),"")</f>
        <v/>
      </c>
      <c r="AB453" s="72" t="str">
        <f t="array" ref="AB453">IFERROR(IF(INDEX(三跨两临近重点区段!$F:$F,MATCH(1,(MONTH(三跨两临近重点区段!$D:$D)=10)*(三跨两临近重点区段!$A:$A=D453),0))="已取消","已取消",INDEX(三跨两临近重点区段!$E:$E,MATCH(1,(MONTH(三跨两临近重点区段!$D:$D)=10)*(三跨两临近重点区段!$A:$A=D453)*(三跨两临近重点区段!$F:$F="现存区段"),0))),"")</f>
        <v/>
      </c>
      <c r="AC453" s="284" t="str">
        <f t="array" ref="AC453">IFERROR(IF(INDEX(三跨两临近重点区段!$F:$F,MATCH(1,(MONTH(三跨两临近重点区段!$D:$D)=11)*(三跨两临近重点区段!$A:$A=D453),0))="已取消","已取消",INDEX(三跨两临近重点区段!$D:$D,MATCH(1,(MONTH(三跨两临近重点区段!$D:$D)=11)*(三跨两临近重点区段!$A:$A=D453)*(三跨两临近重点区段!$F:$F="现存区段"),0))),"")</f>
        <v/>
      </c>
      <c r="AD453" s="72" t="str">
        <f t="array" ref="AD453">IFERROR(IF(INDEX(三跨两临近重点区段!$F:$F,MATCH(1,(MONTH(三跨两临近重点区段!$D:$D)=11)*(三跨两临近重点区段!$A:$A=D453),0))="已取消","已取消",INDEX(三跨两临近重点区段!$E:$E,MATCH(1,(MONTH(三跨两临近重点区段!$D:$D)=11)*(三跨两临近重点区段!$A:$A=D453)*(三跨两临近重点区段!$F:$F="现存区段"),0))),"")</f>
        <v/>
      </c>
      <c r="AE453" s="284" t="str">
        <f t="array" ref="AE453">IFERROR(IF(INDEX(三跨两临近重点区段!$F:$F,MATCH(1,(MONTH(三跨两临近重点区段!$D:$D)=12)*(三跨两临近重点区段!$A:$A=D453),0))="已取消","已取消",INDEX(三跨两临近重点区段!$D:$D,MATCH(1,(MONTH(三跨两临近重点区段!$D:$D)=12)*(三跨两临近重点区段!$A:$A=D453)*(三跨两临近重点区段!$F:$F="现存区段"),0))),"")</f>
        <v/>
      </c>
      <c r="AF453" s="72" t="str">
        <f t="array" ref="AF453">IFERROR(IF(INDEX(三跨两临近重点区段!$F:$F,MATCH(1,(MONTH(三跨两临近重点区段!$D:$D)=12)*(三跨两临近重点区段!$A:$A=D453),0))="已取消","已取消",INDEX(三跨两临近重点区段!$E:$E,MATCH(1,(MONTH(三跨两临近重点区段!$D:$D)=12)*(三跨两临近重点区段!$A:$A=D453)*(三跨两临近重点区段!$F:$F="现存区段"),0))),"")</f>
        <v/>
      </c>
      <c r="AH453" t="e">
        <f t="array" ref="AH453">INDEX(三跨两临近重点区段!$G:$G,MATCH(D453,三跨两临近重点区段!$A:$A,0))</f>
        <v>#N/A</v>
      </c>
      <c r="AI453" t="e">
        <f>INDEX(三跨两临近重点区段!$J:$J,MATCH(D453,三跨两临近重点区段!$A:$A,0))</f>
        <v>#N/A</v>
      </c>
    </row>
    <row r="454" ht="14.25" spans="1:35">
      <c r="A454" s="263" t="s">
        <v>150</v>
      </c>
      <c r="B454" s="264" t="s">
        <v>2827</v>
      </c>
      <c r="C454" s="263" t="s">
        <v>2756</v>
      </c>
      <c r="D454" s="263" t="s">
        <v>2828</v>
      </c>
      <c r="E454" s="265" t="s">
        <v>2115</v>
      </c>
      <c r="F454" s="264" t="s">
        <v>125</v>
      </c>
      <c r="G454" s="263" t="s">
        <v>2116</v>
      </c>
      <c r="H454" s="263" t="s">
        <v>1297</v>
      </c>
      <c r="I454" s="288"/>
      <c r="J454" s="196"/>
      <c r="K454" s="196"/>
      <c r="L454" s="196"/>
      <c r="M454" s="270"/>
      <c r="N454" s="270"/>
      <c r="O454" s="33"/>
      <c r="P454" s="107"/>
      <c r="Q454" s="279"/>
      <c r="R454" s="279"/>
      <c r="S454" s="282">
        <v>45450.4361111111</v>
      </c>
      <c r="T454" s="279" t="s">
        <v>2117</v>
      </c>
      <c r="U454" s="268" t="str">
        <f t="array" ref="U454">IFERROR(IF(INDEX(三跨两临近重点区段!$F:$F,MATCH(1,(MONTH(三跨两临近重点区段!$D:$D)=7)*(三跨两临近重点区段!$A:$A=D454),0))="已取消","已取消",INDEX(三跨两临近重点区段!$D:$D,MATCH(1,(MONTH(三跨两临近重点区段!$D:$D)=7)*(三跨两临近重点区段!$A:$A=D454)*(三跨两临近重点区段!$F:$F="现存区段"),0))),"")</f>
        <v/>
      </c>
      <c r="V454" s="232" t="str">
        <f t="array" ref="V454">IFERROR(IF(INDEX(三跨两临近重点区段!$F:$F,MATCH(1,(MONTH(三跨两临近重点区段!$D:$D)=7)*(三跨两临近重点区段!$A:$A=D454),0))="已取消","已取消",INDEX(三跨两临近重点区段!$E:$E,MATCH(1,(MONTH(三跨两临近重点区段!$D:$D)=7)*(三跨两临近重点区段!$A:$A=D454)*(三跨两临近重点区段!$F:$F="现存区段"),0))),"")</f>
        <v/>
      </c>
      <c r="W454" s="268" t="str">
        <f t="array" ref="W454">IFERROR(IF(INDEX(三跨两临近重点区段!$F:$F,MATCH(1,(MONTH(三跨两临近重点区段!$D:$D)=8)*(三跨两临近重点区段!$A:$A=D454),0))="已取消","已取消",INDEX(三跨两临近重点区段!$D:$D,MATCH(1,(MONTH(三跨两临近重点区段!$D:$D)=8)*(三跨两临近重点区段!$A:$A=D454)*(三跨两临近重点区段!$F:$F="现存区段"),0))),"")</f>
        <v/>
      </c>
      <c r="X454" s="232" t="str">
        <f t="array" ref="X454">IFERROR(IF(INDEX(三跨两临近重点区段!$F:$F,MATCH(1,(MONTH(三跨两临近重点区段!$D:$D)=8)*(三跨两临近重点区段!$A:$A=D454),0))="已取消","已取消",INDEX(三跨两临近重点区段!$E:$E,MATCH(1,(MONTH(三跨两临近重点区段!$D:$D)=8)*(三跨两临近重点区段!$A:$A=D454)*(三跨两临近重点区段!$F:$F="现存区段"),0))),"")</f>
        <v/>
      </c>
      <c r="Y454" s="268" t="str">
        <f t="array" ref="Y454">IFERROR(IF(INDEX(三跨两临近重点区段!$F:$F,MATCH(1,(MONTH(三跨两临近重点区段!$D:$D)=9)*(三跨两临近重点区段!$A:$A=D454),0))="已取消","已取消",INDEX(三跨两临近重点区段!$D:$D,MATCH(1,(MONTH(三跨两临近重点区段!$D:$D)=9)*(三跨两临近重点区段!$A:$A=D454)*(三跨两临近重点区段!$F:$F="现存区段"),0))),"")</f>
        <v/>
      </c>
      <c r="Z454" s="232" t="str">
        <f t="array" ref="Z454">IFERROR(IF(INDEX(三跨两临近重点区段!$F:$F,MATCH(1,(MONTH(三跨两临近重点区段!$D:$D)=9)*(三跨两临近重点区段!$A:$A=D454),0))="已取消","已取消",INDEX(三跨两临近重点区段!$E:$E,MATCH(1,(MONTH(三跨两临近重点区段!$D:$D)=9)*(三跨两临近重点区段!$A:$A=D454)*(三跨两临近重点区段!$F:$F="现存区段"),0))),"")</f>
        <v/>
      </c>
      <c r="AA454" s="268" t="str">
        <f t="array" ref="AA454">IFERROR(IF(INDEX(三跨两临近重点区段!$F:$F,MATCH(1,(MONTH(三跨两临近重点区段!$D:$D)=10)*(三跨两临近重点区段!$A:$A=D454),0))="已取消","已取消",INDEX(三跨两临近重点区段!$D:$D,MATCH(1,(MONTH(三跨两临近重点区段!$D:$D)=10)*(三跨两临近重点区段!$A:$A=D454)*(三跨两临近重点区段!$F:$F="现存区段"),0))),"")</f>
        <v/>
      </c>
      <c r="AB454" s="72" t="str">
        <f t="array" ref="AB454">IFERROR(IF(INDEX(三跨两临近重点区段!$F:$F,MATCH(1,(MONTH(三跨两临近重点区段!$D:$D)=10)*(三跨两临近重点区段!$A:$A=D454),0))="已取消","已取消",INDEX(三跨两临近重点区段!$E:$E,MATCH(1,(MONTH(三跨两临近重点区段!$D:$D)=10)*(三跨两临近重点区段!$A:$A=D454)*(三跨两临近重点区段!$F:$F="现存区段"),0))),"")</f>
        <v/>
      </c>
      <c r="AC454" s="284" t="str">
        <f t="array" ref="AC454">IFERROR(IF(INDEX(三跨两临近重点区段!$F:$F,MATCH(1,(MONTH(三跨两临近重点区段!$D:$D)=11)*(三跨两临近重点区段!$A:$A=D454),0))="已取消","已取消",INDEX(三跨两临近重点区段!$D:$D,MATCH(1,(MONTH(三跨两临近重点区段!$D:$D)=11)*(三跨两临近重点区段!$A:$A=D454)*(三跨两临近重点区段!$F:$F="现存区段"),0))),"")</f>
        <v/>
      </c>
      <c r="AD454" s="72" t="str">
        <f t="array" ref="AD454">IFERROR(IF(INDEX(三跨两临近重点区段!$F:$F,MATCH(1,(MONTH(三跨两临近重点区段!$D:$D)=11)*(三跨两临近重点区段!$A:$A=D454),0))="已取消","已取消",INDEX(三跨两临近重点区段!$E:$E,MATCH(1,(MONTH(三跨两临近重点区段!$D:$D)=11)*(三跨两临近重点区段!$A:$A=D454)*(三跨两临近重点区段!$F:$F="现存区段"),0))),"")</f>
        <v/>
      </c>
      <c r="AE454" s="284" t="str">
        <f t="array" ref="AE454">IFERROR(IF(INDEX(三跨两临近重点区段!$F:$F,MATCH(1,(MONTH(三跨两临近重点区段!$D:$D)=12)*(三跨两临近重点区段!$A:$A=D454),0))="已取消","已取消",INDEX(三跨两临近重点区段!$D:$D,MATCH(1,(MONTH(三跨两临近重点区段!$D:$D)=12)*(三跨两临近重点区段!$A:$A=D454)*(三跨两临近重点区段!$F:$F="现存区段"),0))),"")</f>
        <v/>
      </c>
      <c r="AF454" s="72" t="str">
        <f t="array" ref="AF454">IFERROR(IF(INDEX(三跨两临近重点区段!$F:$F,MATCH(1,(MONTH(三跨两临近重点区段!$D:$D)=12)*(三跨两临近重点区段!$A:$A=D454),0))="已取消","已取消",INDEX(三跨两临近重点区段!$E:$E,MATCH(1,(MONTH(三跨两临近重点区段!$D:$D)=12)*(三跨两临近重点区段!$A:$A=D454)*(三跨两临近重点区段!$F:$F="现存区段"),0))),"")</f>
        <v/>
      </c>
      <c r="AH454" t="e">
        <f t="array" ref="AH454">INDEX(三跨两临近重点区段!$G:$G,MATCH(D454,三跨两临近重点区段!$A:$A,0))</f>
        <v>#N/A</v>
      </c>
      <c r="AI454" t="e">
        <f>INDEX(三跨两临近重点区段!$J:$J,MATCH(D454,三跨两临近重点区段!$A:$A,0))</f>
        <v>#N/A</v>
      </c>
    </row>
    <row r="455" ht="14.25" spans="1:35">
      <c r="A455" s="263" t="s">
        <v>150</v>
      </c>
      <c r="B455" s="264" t="s">
        <v>2829</v>
      </c>
      <c r="C455" s="263" t="s">
        <v>2172</v>
      </c>
      <c r="D455" s="263" t="s">
        <v>2830</v>
      </c>
      <c r="E455" s="265" t="s">
        <v>2115</v>
      </c>
      <c r="F455" s="264" t="s">
        <v>125</v>
      </c>
      <c r="G455" s="263" t="s">
        <v>2116</v>
      </c>
      <c r="H455" s="263" t="s">
        <v>1297</v>
      </c>
      <c r="I455" s="288"/>
      <c r="J455" s="196"/>
      <c r="K455" s="196"/>
      <c r="L455" s="196"/>
      <c r="M455" s="270"/>
      <c r="N455" s="270"/>
      <c r="O455" s="33"/>
      <c r="P455" s="107"/>
      <c r="Q455" s="279"/>
      <c r="R455" s="279"/>
      <c r="S455" s="282">
        <v>45450.4361111111</v>
      </c>
      <c r="T455" s="279" t="s">
        <v>2117</v>
      </c>
      <c r="U455" s="268" t="str">
        <f t="array" ref="U455">IFERROR(IF(INDEX(三跨两临近重点区段!$F:$F,MATCH(1,(MONTH(三跨两临近重点区段!$D:$D)=7)*(三跨两临近重点区段!$A:$A=D455),0))="已取消","已取消",INDEX(三跨两临近重点区段!$D:$D,MATCH(1,(MONTH(三跨两临近重点区段!$D:$D)=7)*(三跨两临近重点区段!$A:$A=D455)*(三跨两临近重点区段!$F:$F="现存区段"),0))),"")</f>
        <v/>
      </c>
      <c r="V455" s="232" t="str">
        <f t="array" ref="V455">IFERROR(IF(INDEX(三跨两临近重点区段!$F:$F,MATCH(1,(MONTH(三跨两临近重点区段!$D:$D)=7)*(三跨两临近重点区段!$A:$A=D455),0))="已取消","已取消",INDEX(三跨两临近重点区段!$E:$E,MATCH(1,(MONTH(三跨两临近重点区段!$D:$D)=7)*(三跨两临近重点区段!$A:$A=D455)*(三跨两临近重点区段!$F:$F="现存区段"),0))),"")</f>
        <v/>
      </c>
      <c r="W455" s="268" t="str">
        <f t="array" ref="W455">IFERROR(IF(INDEX(三跨两临近重点区段!$F:$F,MATCH(1,(MONTH(三跨两临近重点区段!$D:$D)=8)*(三跨两临近重点区段!$A:$A=D455),0))="已取消","已取消",INDEX(三跨两临近重点区段!$D:$D,MATCH(1,(MONTH(三跨两临近重点区段!$D:$D)=8)*(三跨两临近重点区段!$A:$A=D455)*(三跨两临近重点区段!$F:$F="现存区段"),0))),"")</f>
        <v/>
      </c>
      <c r="X455" s="232" t="str">
        <f t="array" ref="X455">IFERROR(IF(INDEX(三跨两临近重点区段!$F:$F,MATCH(1,(MONTH(三跨两临近重点区段!$D:$D)=8)*(三跨两临近重点区段!$A:$A=D455),0))="已取消","已取消",INDEX(三跨两临近重点区段!$E:$E,MATCH(1,(MONTH(三跨两临近重点区段!$D:$D)=8)*(三跨两临近重点区段!$A:$A=D455)*(三跨两临近重点区段!$F:$F="现存区段"),0))),"")</f>
        <v/>
      </c>
      <c r="Y455" s="268" t="str">
        <f t="array" ref="Y455">IFERROR(IF(INDEX(三跨两临近重点区段!$F:$F,MATCH(1,(MONTH(三跨两临近重点区段!$D:$D)=9)*(三跨两临近重点区段!$A:$A=D455),0))="已取消","已取消",INDEX(三跨两临近重点区段!$D:$D,MATCH(1,(MONTH(三跨两临近重点区段!$D:$D)=9)*(三跨两临近重点区段!$A:$A=D455)*(三跨两临近重点区段!$F:$F="现存区段"),0))),"")</f>
        <v/>
      </c>
      <c r="Z455" s="232" t="str">
        <f t="array" ref="Z455">IFERROR(IF(INDEX(三跨两临近重点区段!$F:$F,MATCH(1,(MONTH(三跨两临近重点区段!$D:$D)=9)*(三跨两临近重点区段!$A:$A=D455),0))="已取消","已取消",INDEX(三跨两临近重点区段!$E:$E,MATCH(1,(MONTH(三跨两临近重点区段!$D:$D)=9)*(三跨两临近重点区段!$A:$A=D455)*(三跨两临近重点区段!$F:$F="现存区段"),0))),"")</f>
        <v/>
      </c>
      <c r="AA455" s="268" t="str">
        <f t="array" ref="AA455">IFERROR(IF(INDEX(三跨两临近重点区段!$F:$F,MATCH(1,(MONTH(三跨两临近重点区段!$D:$D)=10)*(三跨两临近重点区段!$A:$A=D455),0))="已取消","已取消",INDEX(三跨两临近重点区段!$D:$D,MATCH(1,(MONTH(三跨两临近重点区段!$D:$D)=10)*(三跨两临近重点区段!$A:$A=D455)*(三跨两临近重点区段!$F:$F="现存区段"),0))),"")</f>
        <v/>
      </c>
      <c r="AB455" s="72" t="str">
        <f t="array" ref="AB455">IFERROR(IF(INDEX(三跨两临近重点区段!$F:$F,MATCH(1,(MONTH(三跨两临近重点区段!$D:$D)=10)*(三跨两临近重点区段!$A:$A=D455),0))="已取消","已取消",INDEX(三跨两临近重点区段!$E:$E,MATCH(1,(MONTH(三跨两临近重点区段!$D:$D)=10)*(三跨两临近重点区段!$A:$A=D455)*(三跨两临近重点区段!$F:$F="现存区段"),0))),"")</f>
        <v/>
      </c>
      <c r="AC455" s="284" t="str">
        <f t="array" ref="AC455">IFERROR(IF(INDEX(三跨两临近重点区段!$F:$F,MATCH(1,(MONTH(三跨两临近重点区段!$D:$D)=11)*(三跨两临近重点区段!$A:$A=D455),0))="已取消","已取消",INDEX(三跨两临近重点区段!$D:$D,MATCH(1,(MONTH(三跨两临近重点区段!$D:$D)=11)*(三跨两临近重点区段!$A:$A=D455)*(三跨两临近重点区段!$F:$F="现存区段"),0))),"")</f>
        <v/>
      </c>
      <c r="AD455" s="72" t="str">
        <f t="array" ref="AD455">IFERROR(IF(INDEX(三跨两临近重点区段!$F:$F,MATCH(1,(MONTH(三跨两临近重点区段!$D:$D)=11)*(三跨两临近重点区段!$A:$A=D455),0))="已取消","已取消",INDEX(三跨两临近重点区段!$E:$E,MATCH(1,(MONTH(三跨两临近重点区段!$D:$D)=11)*(三跨两临近重点区段!$A:$A=D455)*(三跨两临近重点区段!$F:$F="现存区段"),0))),"")</f>
        <v/>
      </c>
      <c r="AE455" s="284" t="str">
        <f t="array" ref="AE455">IFERROR(IF(INDEX(三跨两临近重点区段!$F:$F,MATCH(1,(MONTH(三跨两临近重点区段!$D:$D)=12)*(三跨两临近重点区段!$A:$A=D455),0))="已取消","已取消",INDEX(三跨两临近重点区段!$D:$D,MATCH(1,(MONTH(三跨两临近重点区段!$D:$D)=12)*(三跨两临近重点区段!$A:$A=D455)*(三跨两临近重点区段!$F:$F="现存区段"),0))),"")</f>
        <v/>
      </c>
      <c r="AF455" s="72" t="str">
        <f t="array" ref="AF455">IFERROR(IF(INDEX(三跨两临近重点区段!$F:$F,MATCH(1,(MONTH(三跨两临近重点区段!$D:$D)=12)*(三跨两临近重点区段!$A:$A=D455),0))="已取消","已取消",INDEX(三跨两临近重点区段!$E:$E,MATCH(1,(MONTH(三跨两临近重点区段!$D:$D)=12)*(三跨两临近重点区段!$A:$A=D455)*(三跨两临近重点区段!$F:$F="现存区段"),0))),"")</f>
        <v/>
      </c>
      <c r="AH455" t="e">
        <f t="array" ref="AH455">INDEX(三跨两临近重点区段!$G:$G,MATCH(D455,三跨两临近重点区段!$A:$A,0))</f>
        <v>#N/A</v>
      </c>
      <c r="AI455" t="e">
        <f>INDEX(三跨两临近重点区段!$J:$J,MATCH(D455,三跨两临近重点区段!$A:$A,0))</f>
        <v>#N/A</v>
      </c>
    </row>
    <row r="456" ht="14.25" spans="1:35">
      <c r="A456" s="263" t="s">
        <v>363</v>
      </c>
      <c r="B456" s="264" t="s">
        <v>2831</v>
      </c>
      <c r="C456" s="263" t="s">
        <v>2304</v>
      </c>
      <c r="D456" s="263" t="s">
        <v>2832</v>
      </c>
      <c r="E456" s="265" t="s">
        <v>2449</v>
      </c>
      <c r="F456" s="264" t="s">
        <v>125</v>
      </c>
      <c r="G456" s="263" t="s">
        <v>2452</v>
      </c>
      <c r="H456" s="263" t="s">
        <v>1462</v>
      </c>
      <c r="I456" s="288"/>
      <c r="J456" s="196"/>
      <c r="K456" s="196"/>
      <c r="L456" s="196"/>
      <c r="M456" s="270"/>
      <c r="N456" s="270"/>
      <c r="O456" s="33"/>
      <c r="P456" s="107"/>
      <c r="Q456" s="279"/>
      <c r="R456" s="279"/>
      <c r="S456" s="278">
        <v>45462</v>
      </c>
      <c r="T456" s="279" t="s">
        <v>2117</v>
      </c>
      <c r="U456" s="268" t="str">
        <f t="array" ref="U456">IFERROR(IF(INDEX(三跨两临近重点区段!$F:$F,MATCH(1,(MONTH(三跨两临近重点区段!$D:$D)=7)*(三跨两临近重点区段!$A:$A=D456),0))="已取消","已取消",INDEX(三跨两临近重点区段!$D:$D,MATCH(1,(MONTH(三跨两临近重点区段!$D:$D)=7)*(三跨两临近重点区段!$A:$A=D456)*(三跨两临近重点区段!$F:$F="现存区段"),0))),"")</f>
        <v/>
      </c>
      <c r="V456" s="232" t="str">
        <f t="array" ref="V456">IFERROR(IF(INDEX(三跨两临近重点区段!$F:$F,MATCH(1,(MONTH(三跨两临近重点区段!$D:$D)=7)*(三跨两临近重点区段!$A:$A=D456),0))="已取消","已取消",INDEX(三跨两临近重点区段!$E:$E,MATCH(1,(MONTH(三跨两临近重点区段!$D:$D)=7)*(三跨两临近重点区段!$A:$A=D456)*(三跨两临近重点区段!$F:$F="现存区段"),0))),"")</f>
        <v/>
      </c>
      <c r="W456" s="268" t="str">
        <f t="array" ref="W456">IFERROR(IF(INDEX(三跨两临近重点区段!$F:$F,MATCH(1,(MONTH(三跨两临近重点区段!$D:$D)=8)*(三跨两临近重点区段!$A:$A=D456),0))="已取消","已取消",INDEX(三跨两临近重点区段!$D:$D,MATCH(1,(MONTH(三跨两临近重点区段!$D:$D)=8)*(三跨两临近重点区段!$A:$A=D456)*(三跨两临近重点区段!$F:$F="现存区段"),0))),"")</f>
        <v/>
      </c>
      <c r="X456" s="232" t="str">
        <f t="array" ref="X456">IFERROR(IF(INDEX(三跨两临近重点区段!$F:$F,MATCH(1,(MONTH(三跨两临近重点区段!$D:$D)=8)*(三跨两临近重点区段!$A:$A=D456),0))="已取消","已取消",INDEX(三跨两临近重点区段!$E:$E,MATCH(1,(MONTH(三跨两临近重点区段!$D:$D)=8)*(三跨两临近重点区段!$A:$A=D456)*(三跨两临近重点区段!$F:$F="现存区段"),0))),"")</f>
        <v/>
      </c>
      <c r="Y456" s="268" t="str">
        <f t="array" ref="Y456">IFERROR(IF(INDEX(三跨两临近重点区段!$F:$F,MATCH(1,(MONTH(三跨两临近重点区段!$D:$D)=9)*(三跨两临近重点区段!$A:$A=D456),0))="已取消","已取消",INDEX(三跨两临近重点区段!$D:$D,MATCH(1,(MONTH(三跨两临近重点区段!$D:$D)=9)*(三跨两临近重点区段!$A:$A=D456)*(三跨两临近重点区段!$F:$F="现存区段"),0))),"")</f>
        <v/>
      </c>
      <c r="Z456" s="232" t="str">
        <f t="array" ref="Z456">IFERROR(IF(INDEX(三跨两临近重点区段!$F:$F,MATCH(1,(MONTH(三跨两临近重点区段!$D:$D)=9)*(三跨两临近重点区段!$A:$A=D456),0))="已取消","已取消",INDEX(三跨两临近重点区段!$E:$E,MATCH(1,(MONTH(三跨两临近重点区段!$D:$D)=9)*(三跨两临近重点区段!$A:$A=D456)*(三跨两临近重点区段!$F:$F="现存区段"),0))),"")</f>
        <v/>
      </c>
      <c r="AA456" s="268" t="str">
        <f t="array" ref="AA456">IFERROR(IF(INDEX(三跨两临近重点区段!$F:$F,MATCH(1,(MONTH(三跨两临近重点区段!$D:$D)=10)*(三跨两临近重点区段!$A:$A=D456),0))="已取消","已取消",INDEX(三跨两临近重点区段!$D:$D,MATCH(1,(MONTH(三跨两临近重点区段!$D:$D)=10)*(三跨两临近重点区段!$A:$A=D456)*(三跨两临近重点区段!$F:$F="现存区段"),0))),"")</f>
        <v/>
      </c>
      <c r="AB456" s="72" t="str">
        <f t="array" ref="AB456">IFERROR(IF(INDEX(三跨两临近重点区段!$F:$F,MATCH(1,(MONTH(三跨两临近重点区段!$D:$D)=10)*(三跨两临近重点区段!$A:$A=D456),0))="已取消","已取消",INDEX(三跨两临近重点区段!$E:$E,MATCH(1,(MONTH(三跨两临近重点区段!$D:$D)=10)*(三跨两临近重点区段!$A:$A=D456)*(三跨两临近重点区段!$F:$F="现存区段"),0))),"")</f>
        <v/>
      </c>
      <c r="AC456" s="284" t="str">
        <f t="array" ref="AC456">IFERROR(IF(INDEX(三跨两临近重点区段!$F:$F,MATCH(1,(MONTH(三跨两临近重点区段!$D:$D)=11)*(三跨两临近重点区段!$A:$A=D456),0))="已取消","已取消",INDEX(三跨两临近重点区段!$D:$D,MATCH(1,(MONTH(三跨两临近重点区段!$D:$D)=11)*(三跨两临近重点区段!$A:$A=D456)*(三跨两临近重点区段!$F:$F="现存区段"),0))),"")</f>
        <v/>
      </c>
      <c r="AD456" s="72" t="str">
        <f t="array" ref="AD456">IFERROR(IF(INDEX(三跨两临近重点区段!$F:$F,MATCH(1,(MONTH(三跨两临近重点区段!$D:$D)=11)*(三跨两临近重点区段!$A:$A=D456),0))="已取消","已取消",INDEX(三跨两临近重点区段!$E:$E,MATCH(1,(MONTH(三跨两临近重点区段!$D:$D)=11)*(三跨两临近重点区段!$A:$A=D456)*(三跨两临近重点区段!$F:$F="现存区段"),0))),"")</f>
        <v/>
      </c>
      <c r="AE456" s="284" t="str">
        <f t="array" ref="AE456">IFERROR(IF(INDEX(三跨两临近重点区段!$F:$F,MATCH(1,(MONTH(三跨两临近重点区段!$D:$D)=12)*(三跨两临近重点区段!$A:$A=D456),0))="已取消","已取消",INDEX(三跨两临近重点区段!$D:$D,MATCH(1,(MONTH(三跨两临近重点区段!$D:$D)=12)*(三跨两临近重点区段!$A:$A=D456)*(三跨两临近重点区段!$F:$F="现存区段"),0))),"")</f>
        <v/>
      </c>
      <c r="AF456" s="72" t="str">
        <f t="array" ref="AF456">IFERROR(IF(INDEX(三跨两临近重点区段!$F:$F,MATCH(1,(MONTH(三跨两临近重点区段!$D:$D)=12)*(三跨两临近重点区段!$A:$A=D456),0))="已取消","已取消",INDEX(三跨两临近重点区段!$E:$E,MATCH(1,(MONTH(三跨两临近重点区段!$D:$D)=12)*(三跨两临近重点区段!$A:$A=D456)*(三跨两临近重点区段!$F:$F="现存区段"),0))),"")</f>
        <v/>
      </c>
      <c r="AH456" t="e">
        <f t="array" ref="AH456">INDEX(三跨两临近重点区段!$G:$G,MATCH(D456,三跨两临近重点区段!$A:$A,0))</f>
        <v>#N/A</v>
      </c>
      <c r="AI456" t="e">
        <f>INDEX(三跨两临近重点区段!$J:$J,MATCH(D456,三跨两临近重点区段!$A:$A,0))</f>
        <v>#N/A</v>
      </c>
    </row>
    <row r="457" ht="14.25" spans="1:35">
      <c r="A457" s="263" t="s">
        <v>363</v>
      </c>
      <c r="B457" s="264" t="s">
        <v>2833</v>
      </c>
      <c r="C457" s="263" t="s">
        <v>2243</v>
      </c>
      <c r="D457" s="263" t="s">
        <v>2834</v>
      </c>
      <c r="E457" s="265" t="s">
        <v>2115</v>
      </c>
      <c r="F457" s="264" t="s">
        <v>125</v>
      </c>
      <c r="G457" s="263" t="s">
        <v>2116</v>
      </c>
      <c r="H457" s="263" t="s">
        <v>1308</v>
      </c>
      <c r="I457" s="288"/>
      <c r="J457" s="196"/>
      <c r="K457" s="196"/>
      <c r="L457" s="196"/>
      <c r="M457" s="270"/>
      <c r="N457" s="270"/>
      <c r="O457" s="33"/>
      <c r="P457" s="107"/>
      <c r="Q457" s="279"/>
      <c r="R457" s="279"/>
      <c r="S457" s="278">
        <v>45455</v>
      </c>
      <c r="T457" s="279" t="s">
        <v>2117</v>
      </c>
      <c r="U457" s="268" t="str">
        <f t="array" ref="U457">IFERROR(IF(INDEX(三跨两临近重点区段!$F:$F,MATCH(1,(MONTH(三跨两临近重点区段!$D:$D)=7)*(三跨两临近重点区段!$A:$A=D457),0))="已取消","已取消",INDEX(三跨两临近重点区段!$D:$D,MATCH(1,(MONTH(三跨两临近重点区段!$D:$D)=7)*(三跨两临近重点区段!$A:$A=D457)*(三跨两临近重点区段!$F:$F="现存区段"),0))),"")</f>
        <v/>
      </c>
      <c r="V457" s="232" t="str">
        <f t="array" ref="V457">IFERROR(IF(INDEX(三跨两临近重点区段!$F:$F,MATCH(1,(MONTH(三跨两临近重点区段!$D:$D)=7)*(三跨两临近重点区段!$A:$A=D457),0))="已取消","已取消",INDEX(三跨两临近重点区段!$E:$E,MATCH(1,(MONTH(三跨两临近重点区段!$D:$D)=7)*(三跨两临近重点区段!$A:$A=D457)*(三跨两临近重点区段!$F:$F="现存区段"),0))),"")</f>
        <v/>
      </c>
      <c r="W457" s="268" t="str">
        <f t="array" ref="W457">IFERROR(IF(INDEX(三跨两临近重点区段!$F:$F,MATCH(1,(MONTH(三跨两临近重点区段!$D:$D)=8)*(三跨两临近重点区段!$A:$A=D457),0))="已取消","已取消",INDEX(三跨两临近重点区段!$D:$D,MATCH(1,(MONTH(三跨两临近重点区段!$D:$D)=8)*(三跨两临近重点区段!$A:$A=D457)*(三跨两临近重点区段!$F:$F="现存区段"),0))),"")</f>
        <v/>
      </c>
      <c r="X457" s="232" t="str">
        <f t="array" ref="X457">IFERROR(IF(INDEX(三跨两临近重点区段!$F:$F,MATCH(1,(MONTH(三跨两临近重点区段!$D:$D)=8)*(三跨两临近重点区段!$A:$A=D457),0))="已取消","已取消",INDEX(三跨两临近重点区段!$E:$E,MATCH(1,(MONTH(三跨两临近重点区段!$D:$D)=8)*(三跨两临近重点区段!$A:$A=D457)*(三跨两临近重点区段!$F:$F="现存区段"),0))),"")</f>
        <v/>
      </c>
      <c r="Y457" s="268" t="str">
        <f t="array" ref="Y457">IFERROR(IF(INDEX(三跨两临近重点区段!$F:$F,MATCH(1,(MONTH(三跨两临近重点区段!$D:$D)=9)*(三跨两临近重点区段!$A:$A=D457),0))="已取消","已取消",INDEX(三跨两临近重点区段!$D:$D,MATCH(1,(MONTH(三跨两临近重点区段!$D:$D)=9)*(三跨两临近重点区段!$A:$A=D457)*(三跨两临近重点区段!$F:$F="现存区段"),0))),"")</f>
        <v/>
      </c>
      <c r="Z457" s="232" t="str">
        <f t="array" ref="Z457">IFERROR(IF(INDEX(三跨两临近重点区段!$F:$F,MATCH(1,(MONTH(三跨两临近重点区段!$D:$D)=9)*(三跨两临近重点区段!$A:$A=D457),0))="已取消","已取消",INDEX(三跨两临近重点区段!$E:$E,MATCH(1,(MONTH(三跨两临近重点区段!$D:$D)=9)*(三跨两临近重点区段!$A:$A=D457)*(三跨两临近重点区段!$F:$F="现存区段"),0))),"")</f>
        <v/>
      </c>
      <c r="AA457" s="268" t="str">
        <f t="array" ref="AA457">IFERROR(IF(INDEX(三跨两临近重点区段!$F:$F,MATCH(1,(MONTH(三跨两临近重点区段!$D:$D)=10)*(三跨两临近重点区段!$A:$A=D457),0))="已取消","已取消",INDEX(三跨两临近重点区段!$D:$D,MATCH(1,(MONTH(三跨两临近重点区段!$D:$D)=10)*(三跨两临近重点区段!$A:$A=D457)*(三跨两临近重点区段!$F:$F="现存区段"),0))),"")</f>
        <v/>
      </c>
      <c r="AB457" s="72" t="str">
        <f t="array" ref="AB457">IFERROR(IF(INDEX(三跨两临近重点区段!$F:$F,MATCH(1,(MONTH(三跨两临近重点区段!$D:$D)=10)*(三跨两临近重点区段!$A:$A=D457),0))="已取消","已取消",INDEX(三跨两临近重点区段!$E:$E,MATCH(1,(MONTH(三跨两临近重点区段!$D:$D)=10)*(三跨两临近重点区段!$A:$A=D457)*(三跨两临近重点区段!$F:$F="现存区段"),0))),"")</f>
        <v/>
      </c>
      <c r="AC457" s="284" t="str">
        <f t="array" ref="AC457">IFERROR(IF(INDEX(三跨两临近重点区段!$F:$F,MATCH(1,(MONTH(三跨两临近重点区段!$D:$D)=11)*(三跨两临近重点区段!$A:$A=D457),0))="已取消","已取消",INDEX(三跨两临近重点区段!$D:$D,MATCH(1,(MONTH(三跨两临近重点区段!$D:$D)=11)*(三跨两临近重点区段!$A:$A=D457)*(三跨两临近重点区段!$F:$F="现存区段"),0))),"")</f>
        <v/>
      </c>
      <c r="AD457" s="72" t="str">
        <f t="array" ref="AD457">IFERROR(IF(INDEX(三跨两临近重点区段!$F:$F,MATCH(1,(MONTH(三跨两临近重点区段!$D:$D)=11)*(三跨两临近重点区段!$A:$A=D457),0))="已取消","已取消",INDEX(三跨两临近重点区段!$E:$E,MATCH(1,(MONTH(三跨两临近重点区段!$D:$D)=11)*(三跨两临近重点区段!$A:$A=D457)*(三跨两临近重点区段!$F:$F="现存区段"),0))),"")</f>
        <v/>
      </c>
      <c r="AE457" s="284" t="str">
        <f t="array" ref="AE457">IFERROR(IF(INDEX(三跨两临近重点区段!$F:$F,MATCH(1,(MONTH(三跨两临近重点区段!$D:$D)=12)*(三跨两临近重点区段!$A:$A=D457),0))="已取消","已取消",INDEX(三跨两临近重点区段!$D:$D,MATCH(1,(MONTH(三跨两临近重点区段!$D:$D)=12)*(三跨两临近重点区段!$A:$A=D457)*(三跨两临近重点区段!$F:$F="现存区段"),0))),"")</f>
        <v/>
      </c>
      <c r="AF457" s="72" t="str">
        <f t="array" ref="AF457">IFERROR(IF(INDEX(三跨两临近重点区段!$F:$F,MATCH(1,(MONTH(三跨两临近重点区段!$D:$D)=12)*(三跨两临近重点区段!$A:$A=D457),0))="已取消","已取消",INDEX(三跨两临近重点区段!$E:$E,MATCH(1,(MONTH(三跨两临近重点区段!$D:$D)=12)*(三跨两临近重点区段!$A:$A=D457)*(三跨两临近重点区段!$F:$F="现存区段"),0))),"")</f>
        <v/>
      </c>
      <c r="AH457" t="e">
        <f t="array" ref="AH457">INDEX(三跨两临近重点区段!$G:$G,MATCH(D457,三跨两临近重点区段!$A:$A,0))</f>
        <v>#N/A</v>
      </c>
      <c r="AI457" t="e">
        <f>INDEX(三跨两临近重点区段!$J:$J,MATCH(D457,三跨两临近重点区段!$A:$A,0))</f>
        <v>#N/A</v>
      </c>
    </row>
    <row r="458" ht="14.25" spans="1:35">
      <c r="A458" s="263" t="s">
        <v>363</v>
      </c>
      <c r="B458" s="264" t="s">
        <v>2835</v>
      </c>
      <c r="C458" s="263" t="s">
        <v>2243</v>
      </c>
      <c r="D458" s="263" t="s">
        <v>2836</v>
      </c>
      <c r="E458" s="265" t="s">
        <v>2115</v>
      </c>
      <c r="F458" s="264" t="s">
        <v>125</v>
      </c>
      <c r="G458" s="263" t="s">
        <v>2116</v>
      </c>
      <c r="H458" s="263" t="s">
        <v>1308</v>
      </c>
      <c r="I458" s="288"/>
      <c r="J458" s="196"/>
      <c r="K458" s="196"/>
      <c r="L458" s="196"/>
      <c r="M458" s="270"/>
      <c r="N458" s="270"/>
      <c r="O458" s="33"/>
      <c r="P458" s="107"/>
      <c r="Q458" s="279"/>
      <c r="R458" s="279"/>
      <c r="S458" s="278">
        <v>45455</v>
      </c>
      <c r="T458" s="279" t="s">
        <v>2117</v>
      </c>
      <c r="U458" s="268" t="str">
        <f t="array" ref="U458">IFERROR(IF(INDEX(三跨两临近重点区段!$F:$F,MATCH(1,(MONTH(三跨两临近重点区段!$D:$D)=7)*(三跨两临近重点区段!$A:$A=D458),0))="已取消","已取消",INDEX(三跨两临近重点区段!$D:$D,MATCH(1,(MONTH(三跨两临近重点区段!$D:$D)=7)*(三跨两临近重点区段!$A:$A=D458)*(三跨两临近重点区段!$F:$F="现存区段"),0))),"")</f>
        <v/>
      </c>
      <c r="V458" s="232" t="str">
        <f t="array" ref="V458">IFERROR(IF(INDEX(三跨两临近重点区段!$F:$F,MATCH(1,(MONTH(三跨两临近重点区段!$D:$D)=7)*(三跨两临近重点区段!$A:$A=D458),0))="已取消","已取消",INDEX(三跨两临近重点区段!$E:$E,MATCH(1,(MONTH(三跨两临近重点区段!$D:$D)=7)*(三跨两临近重点区段!$A:$A=D458)*(三跨两临近重点区段!$F:$F="现存区段"),0))),"")</f>
        <v/>
      </c>
      <c r="W458" s="268" t="str">
        <f t="array" ref="W458">IFERROR(IF(INDEX(三跨两临近重点区段!$F:$F,MATCH(1,(MONTH(三跨两临近重点区段!$D:$D)=8)*(三跨两临近重点区段!$A:$A=D458),0))="已取消","已取消",INDEX(三跨两临近重点区段!$D:$D,MATCH(1,(MONTH(三跨两临近重点区段!$D:$D)=8)*(三跨两临近重点区段!$A:$A=D458)*(三跨两临近重点区段!$F:$F="现存区段"),0))),"")</f>
        <v/>
      </c>
      <c r="X458" s="232" t="str">
        <f t="array" ref="X458">IFERROR(IF(INDEX(三跨两临近重点区段!$F:$F,MATCH(1,(MONTH(三跨两临近重点区段!$D:$D)=8)*(三跨两临近重点区段!$A:$A=D458),0))="已取消","已取消",INDEX(三跨两临近重点区段!$E:$E,MATCH(1,(MONTH(三跨两临近重点区段!$D:$D)=8)*(三跨两临近重点区段!$A:$A=D458)*(三跨两临近重点区段!$F:$F="现存区段"),0))),"")</f>
        <v/>
      </c>
      <c r="Y458" s="268" t="str">
        <f t="array" ref="Y458">IFERROR(IF(INDEX(三跨两临近重点区段!$F:$F,MATCH(1,(MONTH(三跨两临近重点区段!$D:$D)=9)*(三跨两临近重点区段!$A:$A=D458),0))="已取消","已取消",INDEX(三跨两临近重点区段!$D:$D,MATCH(1,(MONTH(三跨两临近重点区段!$D:$D)=9)*(三跨两临近重点区段!$A:$A=D458)*(三跨两临近重点区段!$F:$F="现存区段"),0))),"")</f>
        <v/>
      </c>
      <c r="Z458" s="232" t="str">
        <f t="array" ref="Z458">IFERROR(IF(INDEX(三跨两临近重点区段!$F:$F,MATCH(1,(MONTH(三跨两临近重点区段!$D:$D)=9)*(三跨两临近重点区段!$A:$A=D458),0))="已取消","已取消",INDEX(三跨两临近重点区段!$E:$E,MATCH(1,(MONTH(三跨两临近重点区段!$D:$D)=9)*(三跨两临近重点区段!$A:$A=D458)*(三跨两临近重点区段!$F:$F="现存区段"),0))),"")</f>
        <v/>
      </c>
      <c r="AA458" s="268" t="str">
        <f t="array" ref="AA458">IFERROR(IF(INDEX(三跨两临近重点区段!$F:$F,MATCH(1,(MONTH(三跨两临近重点区段!$D:$D)=10)*(三跨两临近重点区段!$A:$A=D458),0))="已取消","已取消",INDEX(三跨两临近重点区段!$D:$D,MATCH(1,(MONTH(三跨两临近重点区段!$D:$D)=10)*(三跨两临近重点区段!$A:$A=D458)*(三跨两临近重点区段!$F:$F="现存区段"),0))),"")</f>
        <v/>
      </c>
      <c r="AB458" s="72" t="str">
        <f t="array" ref="AB458">IFERROR(IF(INDEX(三跨两临近重点区段!$F:$F,MATCH(1,(MONTH(三跨两临近重点区段!$D:$D)=10)*(三跨两临近重点区段!$A:$A=D458),0))="已取消","已取消",INDEX(三跨两临近重点区段!$E:$E,MATCH(1,(MONTH(三跨两临近重点区段!$D:$D)=10)*(三跨两临近重点区段!$A:$A=D458)*(三跨两临近重点区段!$F:$F="现存区段"),0))),"")</f>
        <v/>
      </c>
      <c r="AC458" s="284" t="str">
        <f t="array" ref="AC458">IFERROR(IF(INDEX(三跨两临近重点区段!$F:$F,MATCH(1,(MONTH(三跨两临近重点区段!$D:$D)=11)*(三跨两临近重点区段!$A:$A=D458),0))="已取消","已取消",INDEX(三跨两临近重点区段!$D:$D,MATCH(1,(MONTH(三跨两临近重点区段!$D:$D)=11)*(三跨两临近重点区段!$A:$A=D458)*(三跨两临近重点区段!$F:$F="现存区段"),0))),"")</f>
        <v/>
      </c>
      <c r="AD458" s="72" t="str">
        <f t="array" ref="AD458">IFERROR(IF(INDEX(三跨两临近重点区段!$F:$F,MATCH(1,(MONTH(三跨两临近重点区段!$D:$D)=11)*(三跨两临近重点区段!$A:$A=D458),0))="已取消","已取消",INDEX(三跨两临近重点区段!$E:$E,MATCH(1,(MONTH(三跨两临近重点区段!$D:$D)=11)*(三跨两临近重点区段!$A:$A=D458)*(三跨两临近重点区段!$F:$F="现存区段"),0))),"")</f>
        <v/>
      </c>
      <c r="AE458" s="284" t="str">
        <f t="array" ref="AE458">IFERROR(IF(INDEX(三跨两临近重点区段!$F:$F,MATCH(1,(MONTH(三跨两临近重点区段!$D:$D)=12)*(三跨两临近重点区段!$A:$A=D458),0))="已取消","已取消",INDEX(三跨两临近重点区段!$D:$D,MATCH(1,(MONTH(三跨两临近重点区段!$D:$D)=12)*(三跨两临近重点区段!$A:$A=D458)*(三跨两临近重点区段!$F:$F="现存区段"),0))),"")</f>
        <v/>
      </c>
      <c r="AF458" s="72" t="str">
        <f t="array" ref="AF458">IFERROR(IF(INDEX(三跨两临近重点区段!$F:$F,MATCH(1,(MONTH(三跨两临近重点区段!$D:$D)=12)*(三跨两临近重点区段!$A:$A=D458),0))="已取消","已取消",INDEX(三跨两临近重点区段!$E:$E,MATCH(1,(MONTH(三跨两临近重点区段!$D:$D)=12)*(三跨两临近重点区段!$A:$A=D458)*(三跨两临近重点区段!$F:$F="现存区段"),0))),"")</f>
        <v/>
      </c>
      <c r="AH458" t="e">
        <f t="array" ref="AH458">INDEX(三跨两临近重点区段!$G:$G,MATCH(D458,三跨两临近重点区段!$A:$A,0))</f>
        <v>#N/A</v>
      </c>
      <c r="AI458" t="e">
        <f>INDEX(三跨两临近重点区段!$J:$J,MATCH(D458,三跨两临近重点区段!$A:$A,0))</f>
        <v>#N/A</v>
      </c>
    </row>
    <row r="459" ht="14.25" spans="1:35">
      <c r="A459" s="263" t="s">
        <v>119</v>
      </c>
      <c r="B459" s="264" t="s">
        <v>2831</v>
      </c>
      <c r="C459" s="263" t="s">
        <v>2177</v>
      </c>
      <c r="D459" s="263" t="s">
        <v>2837</v>
      </c>
      <c r="E459" s="265" t="s">
        <v>2449</v>
      </c>
      <c r="F459" s="264" t="s">
        <v>125</v>
      </c>
      <c r="G459" s="263" t="s">
        <v>2452</v>
      </c>
      <c r="H459" s="263" t="s">
        <v>1462</v>
      </c>
      <c r="I459" s="288"/>
      <c r="J459" s="196"/>
      <c r="K459" s="196"/>
      <c r="L459" s="196"/>
      <c r="M459" s="270"/>
      <c r="N459" s="270"/>
      <c r="O459" s="33"/>
      <c r="P459" s="107"/>
      <c r="Q459" s="279"/>
      <c r="R459" s="279"/>
      <c r="S459" s="278">
        <v>45462</v>
      </c>
      <c r="T459" s="279" t="s">
        <v>2117</v>
      </c>
      <c r="U459" s="268" t="str">
        <f t="array" ref="U459">IFERROR(IF(INDEX(三跨两临近重点区段!$F:$F,MATCH(1,(MONTH(三跨两临近重点区段!$D:$D)=7)*(三跨两临近重点区段!$A:$A=D459),0))="已取消","已取消",INDEX(三跨两临近重点区段!$D:$D,MATCH(1,(MONTH(三跨两临近重点区段!$D:$D)=7)*(三跨两临近重点区段!$A:$A=D459)*(三跨两临近重点区段!$F:$F="现存区段"),0))),"")</f>
        <v/>
      </c>
      <c r="V459" s="232" t="str">
        <f t="array" ref="V459">IFERROR(IF(INDEX(三跨两临近重点区段!$F:$F,MATCH(1,(MONTH(三跨两临近重点区段!$D:$D)=7)*(三跨两临近重点区段!$A:$A=D459),0))="已取消","已取消",INDEX(三跨两临近重点区段!$E:$E,MATCH(1,(MONTH(三跨两临近重点区段!$D:$D)=7)*(三跨两临近重点区段!$A:$A=D459)*(三跨两临近重点区段!$F:$F="现存区段"),0))),"")</f>
        <v/>
      </c>
      <c r="W459" s="268" t="str">
        <f t="array" ref="W459">IFERROR(IF(INDEX(三跨两临近重点区段!$F:$F,MATCH(1,(MONTH(三跨两临近重点区段!$D:$D)=8)*(三跨两临近重点区段!$A:$A=D459),0))="已取消","已取消",INDEX(三跨两临近重点区段!$D:$D,MATCH(1,(MONTH(三跨两临近重点区段!$D:$D)=8)*(三跨两临近重点区段!$A:$A=D459)*(三跨两临近重点区段!$F:$F="现存区段"),0))),"")</f>
        <v/>
      </c>
      <c r="X459" s="232" t="str">
        <f t="array" ref="X459">IFERROR(IF(INDEX(三跨两临近重点区段!$F:$F,MATCH(1,(MONTH(三跨两临近重点区段!$D:$D)=8)*(三跨两临近重点区段!$A:$A=D459),0))="已取消","已取消",INDEX(三跨两临近重点区段!$E:$E,MATCH(1,(MONTH(三跨两临近重点区段!$D:$D)=8)*(三跨两临近重点区段!$A:$A=D459)*(三跨两临近重点区段!$F:$F="现存区段"),0))),"")</f>
        <v/>
      </c>
      <c r="Y459" s="268" t="str">
        <f t="array" ref="Y459">IFERROR(IF(INDEX(三跨两临近重点区段!$F:$F,MATCH(1,(MONTH(三跨两临近重点区段!$D:$D)=9)*(三跨两临近重点区段!$A:$A=D459),0))="已取消","已取消",INDEX(三跨两临近重点区段!$D:$D,MATCH(1,(MONTH(三跨两临近重点区段!$D:$D)=9)*(三跨两临近重点区段!$A:$A=D459)*(三跨两临近重点区段!$F:$F="现存区段"),0))),"")</f>
        <v/>
      </c>
      <c r="Z459" s="232" t="str">
        <f t="array" ref="Z459">IFERROR(IF(INDEX(三跨两临近重点区段!$F:$F,MATCH(1,(MONTH(三跨两临近重点区段!$D:$D)=9)*(三跨两临近重点区段!$A:$A=D459),0))="已取消","已取消",INDEX(三跨两临近重点区段!$E:$E,MATCH(1,(MONTH(三跨两临近重点区段!$D:$D)=9)*(三跨两临近重点区段!$A:$A=D459)*(三跨两临近重点区段!$F:$F="现存区段"),0))),"")</f>
        <v/>
      </c>
      <c r="AA459" s="268" t="str">
        <f t="array" ref="AA459">IFERROR(IF(INDEX(三跨两临近重点区段!$F:$F,MATCH(1,(MONTH(三跨两临近重点区段!$D:$D)=10)*(三跨两临近重点区段!$A:$A=D459),0))="已取消","已取消",INDEX(三跨两临近重点区段!$D:$D,MATCH(1,(MONTH(三跨两临近重点区段!$D:$D)=10)*(三跨两临近重点区段!$A:$A=D459)*(三跨两临近重点区段!$F:$F="现存区段"),0))),"")</f>
        <v/>
      </c>
      <c r="AB459" s="72" t="str">
        <f t="array" ref="AB459">IFERROR(IF(INDEX(三跨两临近重点区段!$F:$F,MATCH(1,(MONTH(三跨两临近重点区段!$D:$D)=10)*(三跨两临近重点区段!$A:$A=D459),0))="已取消","已取消",INDEX(三跨两临近重点区段!$E:$E,MATCH(1,(MONTH(三跨两临近重点区段!$D:$D)=10)*(三跨两临近重点区段!$A:$A=D459)*(三跨两临近重点区段!$F:$F="现存区段"),0))),"")</f>
        <v/>
      </c>
      <c r="AC459" s="284" t="str">
        <f t="array" ref="AC459">IFERROR(IF(INDEX(三跨两临近重点区段!$F:$F,MATCH(1,(MONTH(三跨两临近重点区段!$D:$D)=11)*(三跨两临近重点区段!$A:$A=D459),0))="已取消","已取消",INDEX(三跨两临近重点区段!$D:$D,MATCH(1,(MONTH(三跨两临近重点区段!$D:$D)=11)*(三跨两临近重点区段!$A:$A=D459)*(三跨两临近重点区段!$F:$F="现存区段"),0))),"")</f>
        <v/>
      </c>
      <c r="AD459" s="72" t="str">
        <f t="array" ref="AD459">IFERROR(IF(INDEX(三跨两临近重点区段!$F:$F,MATCH(1,(MONTH(三跨两临近重点区段!$D:$D)=11)*(三跨两临近重点区段!$A:$A=D459),0))="已取消","已取消",INDEX(三跨两临近重点区段!$E:$E,MATCH(1,(MONTH(三跨两临近重点区段!$D:$D)=11)*(三跨两临近重点区段!$A:$A=D459)*(三跨两临近重点区段!$F:$F="现存区段"),0))),"")</f>
        <v/>
      </c>
      <c r="AE459" s="284" t="str">
        <f t="array" ref="AE459">IFERROR(IF(INDEX(三跨两临近重点区段!$F:$F,MATCH(1,(MONTH(三跨两临近重点区段!$D:$D)=12)*(三跨两临近重点区段!$A:$A=D459),0))="已取消","已取消",INDEX(三跨两临近重点区段!$D:$D,MATCH(1,(MONTH(三跨两临近重点区段!$D:$D)=12)*(三跨两临近重点区段!$A:$A=D459)*(三跨两临近重点区段!$F:$F="现存区段"),0))),"")</f>
        <v/>
      </c>
      <c r="AF459" s="72" t="str">
        <f t="array" ref="AF459">IFERROR(IF(INDEX(三跨两临近重点区段!$F:$F,MATCH(1,(MONTH(三跨两临近重点区段!$D:$D)=12)*(三跨两临近重点区段!$A:$A=D459),0))="已取消","已取消",INDEX(三跨两临近重点区段!$E:$E,MATCH(1,(MONTH(三跨两临近重点区段!$D:$D)=12)*(三跨两临近重点区段!$A:$A=D459)*(三跨两临近重点区段!$F:$F="现存区段"),0))),"")</f>
        <v/>
      </c>
      <c r="AH459" t="e">
        <f t="array" ref="AH459">INDEX(三跨两临近重点区段!$G:$G,MATCH(D459,三跨两临近重点区段!$A:$A,0))</f>
        <v>#N/A</v>
      </c>
      <c r="AI459" t="e">
        <f>INDEX(三跨两临近重点区段!$J:$J,MATCH(D459,三跨两临近重点区段!$A:$A,0))</f>
        <v>#N/A</v>
      </c>
    </row>
    <row r="460" ht="14.25" spans="1:35">
      <c r="A460" s="263" t="s">
        <v>363</v>
      </c>
      <c r="B460" s="264" t="s">
        <v>2831</v>
      </c>
      <c r="C460" s="263" t="s">
        <v>2509</v>
      </c>
      <c r="D460" s="263" t="s">
        <v>2838</v>
      </c>
      <c r="E460" s="265" t="s">
        <v>2449</v>
      </c>
      <c r="F460" s="264" t="s">
        <v>125</v>
      </c>
      <c r="G460" s="263" t="s">
        <v>2452</v>
      </c>
      <c r="H460" s="263" t="s">
        <v>1462</v>
      </c>
      <c r="I460" s="288"/>
      <c r="J460" s="196"/>
      <c r="K460" s="196"/>
      <c r="L460" s="196"/>
      <c r="M460" s="270"/>
      <c r="N460" s="270"/>
      <c r="O460" s="33"/>
      <c r="P460" s="107"/>
      <c r="Q460" s="279"/>
      <c r="R460" s="279"/>
      <c r="S460" s="278">
        <v>45462</v>
      </c>
      <c r="T460" s="279" t="s">
        <v>2117</v>
      </c>
      <c r="U460" s="268" t="str">
        <f t="array" ref="U460">IFERROR(IF(INDEX(三跨两临近重点区段!$F:$F,MATCH(1,(MONTH(三跨两临近重点区段!$D:$D)=7)*(三跨两临近重点区段!$A:$A=D460),0))="已取消","已取消",INDEX(三跨两临近重点区段!$D:$D,MATCH(1,(MONTH(三跨两临近重点区段!$D:$D)=7)*(三跨两临近重点区段!$A:$A=D460)*(三跨两临近重点区段!$F:$F="现存区段"),0))),"")</f>
        <v/>
      </c>
      <c r="V460" s="232" t="str">
        <f t="array" ref="V460">IFERROR(IF(INDEX(三跨两临近重点区段!$F:$F,MATCH(1,(MONTH(三跨两临近重点区段!$D:$D)=7)*(三跨两临近重点区段!$A:$A=D460),0))="已取消","已取消",INDEX(三跨两临近重点区段!$E:$E,MATCH(1,(MONTH(三跨两临近重点区段!$D:$D)=7)*(三跨两临近重点区段!$A:$A=D460)*(三跨两临近重点区段!$F:$F="现存区段"),0))),"")</f>
        <v/>
      </c>
      <c r="W460" s="268" t="str">
        <f t="array" ref="W460">IFERROR(IF(INDEX(三跨两临近重点区段!$F:$F,MATCH(1,(MONTH(三跨两临近重点区段!$D:$D)=8)*(三跨两临近重点区段!$A:$A=D460),0))="已取消","已取消",INDEX(三跨两临近重点区段!$D:$D,MATCH(1,(MONTH(三跨两临近重点区段!$D:$D)=8)*(三跨两临近重点区段!$A:$A=D460)*(三跨两临近重点区段!$F:$F="现存区段"),0))),"")</f>
        <v/>
      </c>
      <c r="X460" s="232" t="str">
        <f t="array" ref="X460">IFERROR(IF(INDEX(三跨两临近重点区段!$F:$F,MATCH(1,(MONTH(三跨两临近重点区段!$D:$D)=8)*(三跨两临近重点区段!$A:$A=D460),0))="已取消","已取消",INDEX(三跨两临近重点区段!$E:$E,MATCH(1,(MONTH(三跨两临近重点区段!$D:$D)=8)*(三跨两临近重点区段!$A:$A=D460)*(三跨两临近重点区段!$F:$F="现存区段"),0))),"")</f>
        <v/>
      </c>
      <c r="Y460" s="268" t="str">
        <f t="array" ref="Y460">IFERROR(IF(INDEX(三跨两临近重点区段!$F:$F,MATCH(1,(MONTH(三跨两临近重点区段!$D:$D)=9)*(三跨两临近重点区段!$A:$A=D460),0))="已取消","已取消",INDEX(三跨两临近重点区段!$D:$D,MATCH(1,(MONTH(三跨两临近重点区段!$D:$D)=9)*(三跨两临近重点区段!$A:$A=D460)*(三跨两临近重点区段!$F:$F="现存区段"),0))),"")</f>
        <v/>
      </c>
      <c r="Z460" s="232" t="str">
        <f t="array" ref="Z460">IFERROR(IF(INDEX(三跨两临近重点区段!$F:$F,MATCH(1,(MONTH(三跨两临近重点区段!$D:$D)=9)*(三跨两临近重点区段!$A:$A=D460),0))="已取消","已取消",INDEX(三跨两临近重点区段!$E:$E,MATCH(1,(MONTH(三跨两临近重点区段!$D:$D)=9)*(三跨两临近重点区段!$A:$A=D460)*(三跨两临近重点区段!$F:$F="现存区段"),0))),"")</f>
        <v/>
      </c>
      <c r="AA460" s="268" t="str">
        <f t="array" ref="AA460">IFERROR(IF(INDEX(三跨两临近重点区段!$F:$F,MATCH(1,(MONTH(三跨两临近重点区段!$D:$D)=10)*(三跨两临近重点区段!$A:$A=D460),0))="已取消","已取消",INDEX(三跨两临近重点区段!$D:$D,MATCH(1,(MONTH(三跨两临近重点区段!$D:$D)=10)*(三跨两临近重点区段!$A:$A=D460)*(三跨两临近重点区段!$F:$F="现存区段"),0))),"")</f>
        <v/>
      </c>
      <c r="AB460" s="72" t="str">
        <f t="array" ref="AB460">IFERROR(IF(INDEX(三跨两临近重点区段!$F:$F,MATCH(1,(MONTH(三跨两临近重点区段!$D:$D)=10)*(三跨两临近重点区段!$A:$A=D460),0))="已取消","已取消",INDEX(三跨两临近重点区段!$E:$E,MATCH(1,(MONTH(三跨两临近重点区段!$D:$D)=10)*(三跨两临近重点区段!$A:$A=D460)*(三跨两临近重点区段!$F:$F="现存区段"),0))),"")</f>
        <v/>
      </c>
      <c r="AC460" s="284" t="str">
        <f t="array" ref="AC460">IFERROR(IF(INDEX(三跨两临近重点区段!$F:$F,MATCH(1,(MONTH(三跨两临近重点区段!$D:$D)=11)*(三跨两临近重点区段!$A:$A=D460),0))="已取消","已取消",INDEX(三跨两临近重点区段!$D:$D,MATCH(1,(MONTH(三跨两临近重点区段!$D:$D)=11)*(三跨两临近重点区段!$A:$A=D460)*(三跨两临近重点区段!$F:$F="现存区段"),0))),"")</f>
        <v/>
      </c>
      <c r="AD460" s="72" t="str">
        <f t="array" ref="AD460">IFERROR(IF(INDEX(三跨两临近重点区段!$F:$F,MATCH(1,(MONTH(三跨两临近重点区段!$D:$D)=11)*(三跨两临近重点区段!$A:$A=D460),0))="已取消","已取消",INDEX(三跨两临近重点区段!$E:$E,MATCH(1,(MONTH(三跨两临近重点区段!$D:$D)=11)*(三跨两临近重点区段!$A:$A=D460)*(三跨两临近重点区段!$F:$F="现存区段"),0))),"")</f>
        <v/>
      </c>
      <c r="AE460" s="284" t="str">
        <f t="array" ref="AE460">IFERROR(IF(INDEX(三跨两临近重点区段!$F:$F,MATCH(1,(MONTH(三跨两临近重点区段!$D:$D)=12)*(三跨两临近重点区段!$A:$A=D460),0))="已取消","已取消",INDEX(三跨两临近重点区段!$D:$D,MATCH(1,(MONTH(三跨两临近重点区段!$D:$D)=12)*(三跨两临近重点区段!$A:$A=D460)*(三跨两临近重点区段!$F:$F="现存区段"),0))),"")</f>
        <v/>
      </c>
      <c r="AF460" s="72" t="str">
        <f t="array" ref="AF460">IFERROR(IF(INDEX(三跨两临近重点区段!$F:$F,MATCH(1,(MONTH(三跨两临近重点区段!$D:$D)=12)*(三跨两临近重点区段!$A:$A=D460),0))="已取消","已取消",INDEX(三跨两临近重点区段!$E:$E,MATCH(1,(MONTH(三跨两临近重点区段!$D:$D)=12)*(三跨两临近重点区段!$A:$A=D460)*(三跨两临近重点区段!$F:$F="现存区段"),0))),"")</f>
        <v/>
      </c>
      <c r="AH460" t="e">
        <f t="array" ref="AH460">INDEX(三跨两临近重点区段!$G:$G,MATCH(D460,三跨两临近重点区段!$A:$A,0))</f>
        <v>#N/A</v>
      </c>
      <c r="AI460" t="e">
        <f>INDEX(三跨两临近重点区段!$J:$J,MATCH(D460,三跨两临近重点区段!$A:$A,0))</f>
        <v>#N/A</v>
      </c>
    </row>
    <row r="461" ht="14.25" spans="1:35">
      <c r="A461" s="263" t="s">
        <v>363</v>
      </c>
      <c r="B461" s="264" t="s">
        <v>2831</v>
      </c>
      <c r="C461" s="263" t="s">
        <v>2509</v>
      </c>
      <c r="D461" s="263" t="s">
        <v>2839</v>
      </c>
      <c r="E461" s="265" t="s">
        <v>2449</v>
      </c>
      <c r="F461" s="264" t="s">
        <v>125</v>
      </c>
      <c r="G461" s="263" t="s">
        <v>2452</v>
      </c>
      <c r="H461" s="263" t="s">
        <v>1462</v>
      </c>
      <c r="I461" s="288"/>
      <c r="J461" s="196"/>
      <c r="K461" s="196"/>
      <c r="L461" s="196"/>
      <c r="M461" s="270"/>
      <c r="N461" s="270"/>
      <c r="O461" s="33"/>
      <c r="P461" s="107"/>
      <c r="Q461" s="280"/>
      <c r="R461" s="280"/>
      <c r="S461" s="278">
        <v>45462</v>
      </c>
      <c r="T461" s="279" t="s">
        <v>2117</v>
      </c>
      <c r="U461" s="268" t="str">
        <f t="array" ref="U461">IFERROR(IF(INDEX(三跨两临近重点区段!$F:$F,MATCH(1,(MONTH(三跨两临近重点区段!$D:$D)=7)*(三跨两临近重点区段!$A:$A=D461),0))="已取消","已取消",INDEX(三跨两临近重点区段!$D:$D,MATCH(1,(MONTH(三跨两临近重点区段!$D:$D)=7)*(三跨两临近重点区段!$A:$A=D461)*(三跨两临近重点区段!$F:$F="现存区段"),0))),"")</f>
        <v/>
      </c>
      <c r="V461" s="232" t="str">
        <f t="array" ref="V461">IFERROR(IF(INDEX(三跨两临近重点区段!$F:$F,MATCH(1,(MONTH(三跨两临近重点区段!$D:$D)=7)*(三跨两临近重点区段!$A:$A=D461),0))="已取消","已取消",INDEX(三跨两临近重点区段!$E:$E,MATCH(1,(MONTH(三跨两临近重点区段!$D:$D)=7)*(三跨两临近重点区段!$A:$A=D461)*(三跨两临近重点区段!$F:$F="现存区段"),0))),"")</f>
        <v/>
      </c>
      <c r="W461" s="268" t="str">
        <f t="array" ref="W461">IFERROR(IF(INDEX(三跨两临近重点区段!$F:$F,MATCH(1,(MONTH(三跨两临近重点区段!$D:$D)=8)*(三跨两临近重点区段!$A:$A=D461),0))="已取消","已取消",INDEX(三跨两临近重点区段!$D:$D,MATCH(1,(MONTH(三跨两临近重点区段!$D:$D)=8)*(三跨两临近重点区段!$A:$A=D461)*(三跨两临近重点区段!$F:$F="现存区段"),0))),"")</f>
        <v/>
      </c>
      <c r="X461" s="232" t="str">
        <f t="array" ref="X461">IFERROR(IF(INDEX(三跨两临近重点区段!$F:$F,MATCH(1,(MONTH(三跨两临近重点区段!$D:$D)=8)*(三跨两临近重点区段!$A:$A=D461),0))="已取消","已取消",INDEX(三跨两临近重点区段!$E:$E,MATCH(1,(MONTH(三跨两临近重点区段!$D:$D)=8)*(三跨两临近重点区段!$A:$A=D461)*(三跨两临近重点区段!$F:$F="现存区段"),0))),"")</f>
        <v/>
      </c>
      <c r="Y461" s="268" t="str">
        <f t="array" ref="Y461">IFERROR(IF(INDEX(三跨两临近重点区段!$F:$F,MATCH(1,(MONTH(三跨两临近重点区段!$D:$D)=9)*(三跨两临近重点区段!$A:$A=D461),0))="已取消","已取消",INDEX(三跨两临近重点区段!$D:$D,MATCH(1,(MONTH(三跨两临近重点区段!$D:$D)=9)*(三跨两临近重点区段!$A:$A=D461)*(三跨两临近重点区段!$F:$F="现存区段"),0))),"")</f>
        <v/>
      </c>
      <c r="Z461" s="232" t="str">
        <f t="array" ref="Z461">IFERROR(IF(INDEX(三跨两临近重点区段!$F:$F,MATCH(1,(MONTH(三跨两临近重点区段!$D:$D)=9)*(三跨两临近重点区段!$A:$A=D461),0))="已取消","已取消",INDEX(三跨两临近重点区段!$E:$E,MATCH(1,(MONTH(三跨两临近重点区段!$D:$D)=9)*(三跨两临近重点区段!$A:$A=D461)*(三跨两临近重点区段!$F:$F="现存区段"),0))),"")</f>
        <v/>
      </c>
      <c r="AA461" s="268" t="str">
        <f t="array" ref="AA461">IFERROR(IF(INDEX(三跨两临近重点区段!$F:$F,MATCH(1,(MONTH(三跨两临近重点区段!$D:$D)=10)*(三跨两临近重点区段!$A:$A=D461),0))="已取消","已取消",INDEX(三跨两临近重点区段!$D:$D,MATCH(1,(MONTH(三跨两临近重点区段!$D:$D)=10)*(三跨两临近重点区段!$A:$A=D461)*(三跨两临近重点区段!$F:$F="现存区段"),0))),"")</f>
        <v/>
      </c>
      <c r="AB461" s="72" t="str">
        <f t="array" ref="AB461">IFERROR(IF(INDEX(三跨两临近重点区段!$F:$F,MATCH(1,(MONTH(三跨两临近重点区段!$D:$D)=10)*(三跨两临近重点区段!$A:$A=D461),0))="已取消","已取消",INDEX(三跨两临近重点区段!$E:$E,MATCH(1,(MONTH(三跨两临近重点区段!$D:$D)=10)*(三跨两临近重点区段!$A:$A=D461)*(三跨两临近重点区段!$F:$F="现存区段"),0))),"")</f>
        <v/>
      </c>
      <c r="AC461" s="284" t="str">
        <f t="array" ref="AC461">IFERROR(IF(INDEX(三跨两临近重点区段!$F:$F,MATCH(1,(MONTH(三跨两临近重点区段!$D:$D)=11)*(三跨两临近重点区段!$A:$A=D461),0))="已取消","已取消",INDEX(三跨两临近重点区段!$D:$D,MATCH(1,(MONTH(三跨两临近重点区段!$D:$D)=11)*(三跨两临近重点区段!$A:$A=D461)*(三跨两临近重点区段!$F:$F="现存区段"),0))),"")</f>
        <v/>
      </c>
      <c r="AD461" s="72" t="str">
        <f t="array" ref="AD461">IFERROR(IF(INDEX(三跨两临近重点区段!$F:$F,MATCH(1,(MONTH(三跨两临近重点区段!$D:$D)=11)*(三跨两临近重点区段!$A:$A=D461),0))="已取消","已取消",INDEX(三跨两临近重点区段!$E:$E,MATCH(1,(MONTH(三跨两临近重点区段!$D:$D)=11)*(三跨两临近重点区段!$A:$A=D461)*(三跨两临近重点区段!$F:$F="现存区段"),0))),"")</f>
        <v/>
      </c>
      <c r="AE461" s="284" t="str">
        <f t="array" ref="AE461">IFERROR(IF(INDEX(三跨两临近重点区段!$F:$F,MATCH(1,(MONTH(三跨两临近重点区段!$D:$D)=12)*(三跨两临近重点区段!$A:$A=D461),0))="已取消","已取消",INDEX(三跨两临近重点区段!$D:$D,MATCH(1,(MONTH(三跨两临近重点区段!$D:$D)=12)*(三跨两临近重点区段!$A:$A=D461)*(三跨两临近重点区段!$F:$F="现存区段"),0))),"")</f>
        <v/>
      </c>
      <c r="AF461" s="72" t="str">
        <f t="array" ref="AF461">IFERROR(IF(INDEX(三跨两临近重点区段!$F:$F,MATCH(1,(MONTH(三跨两临近重点区段!$D:$D)=12)*(三跨两临近重点区段!$A:$A=D461),0))="已取消","已取消",INDEX(三跨两临近重点区段!$E:$E,MATCH(1,(MONTH(三跨两临近重点区段!$D:$D)=12)*(三跨两临近重点区段!$A:$A=D461)*(三跨两临近重点区段!$F:$F="现存区段"),0))),"")</f>
        <v/>
      </c>
      <c r="AH461" t="e">
        <f t="array" ref="AH461">INDEX(三跨两临近重点区段!$G:$G,MATCH(D461,三跨两临近重点区段!$A:$A,0))</f>
        <v>#N/A</v>
      </c>
      <c r="AI461" t="e">
        <f>INDEX(三跨两临近重点区段!$J:$J,MATCH(D461,三跨两临近重点区段!$A:$A,0))</f>
        <v>#N/A</v>
      </c>
    </row>
    <row r="462" ht="14.25" spans="1:35">
      <c r="A462" s="263" t="s">
        <v>363</v>
      </c>
      <c r="B462" s="264" t="s">
        <v>2833</v>
      </c>
      <c r="C462" s="263" t="s">
        <v>2221</v>
      </c>
      <c r="D462" s="263" t="s">
        <v>2840</v>
      </c>
      <c r="E462" s="265" t="s">
        <v>2115</v>
      </c>
      <c r="F462" s="264" t="s">
        <v>125</v>
      </c>
      <c r="G462" s="263" t="s">
        <v>2116</v>
      </c>
      <c r="H462" s="263" t="s">
        <v>1308</v>
      </c>
      <c r="I462" s="288"/>
      <c r="J462" s="196"/>
      <c r="K462" s="196"/>
      <c r="L462" s="196"/>
      <c r="M462" s="270"/>
      <c r="N462" s="270"/>
      <c r="O462" s="33"/>
      <c r="P462" s="107"/>
      <c r="Q462" s="279"/>
      <c r="R462" s="279"/>
      <c r="S462" s="282">
        <v>45450.4361111111</v>
      </c>
      <c r="T462" s="279" t="s">
        <v>2117</v>
      </c>
      <c r="U462" s="268" t="str">
        <f t="array" ref="U462">IFERROR(IF(INDEX(三跨两临近重点区段!$F:$F,MATCH(1,(MONTH(三跨两临近重点区段!$D:$D)=7)*(三跨两临近重点区段!$A:$A=D462),0))="已取消","已取消",INDEX(三跨两临近重点区段!$D:$D,MATCH(1,(MONTH(三跨两临近重点区段!$D:$D)=7)*(三跨两临近重点区段!$A:$A=D462)*(三跨两临近重点区段!$F:$F="现存区段"),0))),"")</f>
        <v/>
      </c>
      <c r="V462" s="232" t="str">
        <f t="array" ref="V462">IFERROR(IF(INDEX(三跨两临近重点区段!$F:$F,MATCH(1,(MONTH(三跨两临近重点区段!$D:$D)=7)*(三跨两临近重点区段!$A:$A=D462),0))="已取消","已取消",INDEX(三跨两临近重点区段!$E:$E,MATCH(1,(MONTH(三跨两临近重点区段!$D:$D)=7)*(三跨两临近重点区段!$A:$A=D462)*(三跨两临近重点区段!$F:$F="现存区段"),0))),"")</f>
        <v/>
      </c>
      <c r="W462" s="268" t="str">
        <f t="array" ref="W462">IFERROR(IF(INDEX(三跨两临近重点区段!$F:$F,MATCH(1,(MONTH(三跨两临近重点区段!$D:$D)=8)*(三跨两临近重点区段!$A:$A=D462),0))="已取消","已取消",INDEX(三跨两临近重点区段!$D:$D,MATCH(1,(MONTH(三跨两临近重点区段!$D:$D)=8)*(三跨两临近重点区段!$A:$A=D462)*(三跨两临近重点区段!$F:$F="现存区段"),0))),"")</f>
        <v/>
      </c>
      <c r="X462" s="232" t="str">
        <f t="array" ref="X462">IFERROR(IF(INDEX(三跨两临近重点区段!$F:$F,MATCH(1,(MONTH(三跨两临近重点区段!$D:$D)=8)*(三跨两临近重点区段!$A:$A=D462),0))="已取消","已取消",INDEX(三跨两临近重点区段!$E:$E,MATCH(1,(MONTH(三跨两临近重点区段!$D:$D)=8)*(三跨两临近重点区段!$A:$A=D462)*(三跨两临近重点区段!$F:$F="现存区段"),0))),"")</f>
        <v/>
      </c>
      <c r="Y462" s="268" t="str">
        <f t="array" ref="Y462">IFERROR(IF(INDEX(三跨两临近重点区段!$F:$F,MATCH(1,(MONTH(三跨两临近重点区段!$D:$D)=9)*(三跨两临近重点区段!$A:$A=D462),0))="已取消","已取消",INDEX(三跨两临近重点区段!$D:$D,MATCH(1,(MONTH(三跨两临近重点区段!$D:$D)=9)*(三跨两临近重点区段!$A:$A=D462)*(三跨两临近重点区段!$F:$F="现存区段"),0))),"")</f>
        <v/>
      </c>
      <c r="Z462" s="232" t="str">
        <f t="array" ref="Z462">IFERROR(IF(INDEX(三跨两临近重点区段!$F:$F,MATCH(1,(MONTH(三跨两临近重点区段!$D:$D)=9)*(三跨两临近重点区段!$A:$A=D462),0))="已取消","已取消",INDEX(三跨两临近重点区段!$E:$E,MATCH(1,(MONTH(三跨两临近重点区段!$D:$D)=9)*(三跨两临近重点区段!$A:$A=D462)*(三跨两临近重点区段!$F:$F="现存区段"),0))),"")</f>
        <v/>
      </c>
      <c r="AA462" s="268" t="str">
        <f t="array" ref="AA462">IFERROR(IF(INDEX(三跨两临近重点区段!$F:$F,MATCH(1,(MONTH(三跨两临近重点区段!$D:$D)=10)*(三跨两临近重点区段!$A:$A=D462),0))="已取消","已取消",INDEX(三跨两临近重点区段!$D:$D,MATCH(1,(MONTH(三跨两临近重点区段!$D:$D)=10)*(三跨两临近重点区段!$A:$A=D462)*(三跨两临近重点区段!$F:$F="现存区段"),0))),"")</f>
        <v/>
      </c>
      <c r="AB462" s="72" t="str">
        <f t="array" ref="AB462">IFERROR(IF(INDEX(三跨两临近重点区段!$F:$F,MATCH(1,(MONTH(三跨两临近重点区段!$D:$D)=10)*(三跨两临近重点区段!$A:$A=D462),0))="已取消","已取消",INDEX(三跨两临近重点区段!$E:$E,MATCH(1,(MONTH(三跨两临近重点区段!$D:$D)=10)*(三跨两临近重点区段!$A:$A=D462)*(三跨两临近重点区段!$F:$F="现存区段"),0))),"")</f>
        <v/>
      </c>
      <c r="AC462" s="284" t="str">
        <f t="array" ref="AC462">IFERROR(IF(INDEX(三跨两临近重点区段!$F:$F,MATCH(1,(MONTH(三跨两临近重点区段!$D:$D)=11)*(三跨两临近重点区段!$A:$A=D462),0))="已取消","已取消",INDEX(三跨两临近重点区段!$D:$D,MATCH(1,(MONTH(三跨两临近重点区段!$D:$D)=11)*(三跨两临近重点区段!$A:$A=D462)*(三跨两临近重点区段!$F:$F="现存区段"),0))),"")</f>
        <v/>
      </c>
      <c r="AD462" s="72" t="str">
        <f t="array" ref="AD462">IFERROR(IF(INDEX(三跨两临近重点区段!$F:$F,MATCH(1,(MONTH(三跨两临近重点区段!$D:$D)=11)*(三跨两临近重点区段!$A:$A=D462),0))="已取消","已取消",INDEX(三跨两临近重点区段!$E:$E,MATCH(1,(MONTH(三跨两临近重点区段!$D:$D)=11)*(三跨两临近重点区段!$A:$A=D462)*(三跨两临近重点区段!$F:$F="现存区段"),0))),"")</f>
        <v/>
      </c>
      <c r="AE462" s="284" t="str">
        <f t="array" ref="AE462">IFERROR(IF(INDEX(三跨两临近重点区段!$F:$F,MATCH(1,(MONTH(三跨两临近重点区段!$D:$D)=12)*(三跨两临近重点区段!$A:$A=D462),0))="已取消","已取消",INDEX(三跨两临近重点区段!$D:$D,MATCH(1,(MONTH(三跨两临近重点区段!$D:$D)=12)*(三跨两临近重点区段!$A:$A=D462)*(三跨两临近重点区段!$F:$F="现存区段"),0))),"")</f>
        <v/>
      </c>
      <c r="AF462" s="72" t="str">
        <f t="array" ref="AF462">IFERROR(IF(INDEX(三跨两临近重点区段!$F:$F,MATCH(1,(MONTH(三跨两临近重点区段!$D:$D)=12)*(三跨两临近重点区段!$A:$A=D462),0))="已取消","已取消",INDEX(三跨两临近重点区段!$E:$E,MATCH(1,(MONTH(三跨两临近重点区段!$D:$D)=12)*(三跨两临近重点区段!$A:$A=D462)*(三跨两临近重点区段!$F:$F="现存区段"),0))),"")</f>
        <v/>
      </c>
      <c r="AH462" t="e">
        <f t="array" ref="AH462">INDEX(三跨两临近重点区段!$G:$G,MATCH(D462,三跨两临近重点区段!$A:$A,0))</f>
        <v>#N/A</v>
      </c>
      <c r="AI462" t="e">
        <f>INDEX(三跨两临近重点区段!$J:$J,MATCH(D462,三跨两临近重点区段!$A:$A,0))</f>
        <v>#N/A</v>
      </c>
    </row>
    <row r="463" ht="14.25" spans="1:35">
      <c r="A463" s="263" t="s">
        <v>363</v>
      </c>
      <c r="B463" s="264" t="s">
        <v>2835</v>
      </c>
      <c r="C463" s="263" t="s">
        <v>2221</v>
      </c>
      <c r="D463" s="263" t="s">
        <v>2841</v>
      </c>
      <c r="E463" s="265" t="s">
        <v>2115</v>
      </c>
      <c r="F463" s="264" t="s">
        <v>125</v>
      </c>
      <c r="G463" s="263" t="s">
        <v>2116</v>
      </c>
      <c r="H463" s="263" t="s">
        <v>1308</v>
      </c>
      <c r="I463" s="288"/>
      <c r="J463" s="196"/>
      <c r="K463" s="196"/>
      <c r="L463" s="196"/>
      <c r="M463" s="270"/>
      <c r="N463" s="270"/>
      <c r="O463" s="33"/>
      <c r="P463" s="107"/>
      <c r="Q463" s="279"/>
      <c r="R463" s="279"/>
      <c r="S463" s="281"/>
      <c r="T463" s="279"/>
      <c r="U463" s="268" t="str">
        <f t="array" ref="U463">IFERROR(IF(INDEX(三跨两临近重点区段!$F:$F,MATCH(1,(MONTH(三跨两临近重点区段!$D:$D)=7)*(三跨两临近重点区段!$A:$A=D463),0))="已取消","已取消",INDEX(三跨两临近重点区段!$D:$D,MATCH(1,(MONTH(三跨两临近重点区段!$D:$D)=7)*(三跨两临近重点区段!$A:$A=D463)*(三跨两临近重点区段!$F:$F="现存区段"),0))),"")</f>
        <v/>
      </c>
      <c r="V463" s="232" t="str">
        <f t="array" ref="V463">IFERROR(IF(INDEX(三跨两临近重点区段!$F:$F,MATCH(1,(MONTH(三跨两临近重点区段!$D:$D)=7)*(三跨两临近重点区段!$A:$A=D463),0))="已取消","已取消",INDEX(三跨两临近重点区段!$E:$E,MATCH(1,(MONTH(三跨两临近重点区段!$D:$D)=7)*(三跨两临近重点区段!$A:$A=D463)*(三跨两临近重点区段!$F:$F="现存区段"),0))),"")</f>
        <v/>
      </c>
      <c r="W463" s="268" t="str">
        <f t="array" ref="W463">IFERROR(IF(INDEX(三跨两临近重点区段!$F:$F,MATCH(1,(MONTH(三跨两临近重点区段!$D:$D)=8)*(三跨两临近重点区段!$A:$A=D463),0))="已取消","已取消",INDEX(三跨两临近重点区段!$D:$D,MATCH(1,(MONTH(三跨两临近重点区段!$D:$D)=8)*(三跨两临近重点区段!$A:$A=D463)*(三跨两临近重点区段!$F:$F="现存区段"),0))),"")</f>
        <v/>
      </c>
      <c r="X463" s="232" t="str">
        <f t="array" ref="X463">IFERROR(IF(INDEX(三跨两临近重点区段!$F:$F,MATCH(1,(MONTH(三跨两临近重点区段!$D:$D)=8)*(三跨两临近重点区段!$A:$A=D463),0))="已取消","已取消",INDEX(三跨两临近重点区段!$E:$E,MATCH(1,(MONTH(三跨两临近重点区段!$D:$D)=8)*(三跨两临近重点区段!$A:$A=D463)*(三跨两临近重点区段!$F:$F="现存区段"),0))),"")</f>
        <v/>
      </c>
      <c r="Y463" s="268" t="str">
        <f t="array" ref="Y463">IFERROR(IF(INDEX(三跨两临近重点区段!$F:$F,MATCH(1,(MONTH(三跨两临近重点区段!$D:$D)=9)*(三跨两临近重点区段!$A:$A=D463),0))="已取消","已取消",INDEX(三跨两临近重点区段!$D:$D,MATCH(1,(MONTH(三跨两临近重点区段!$D:$D)=9)*(三跨两临近重点区段!$A:$A=D463)*(三跨两临近重点区段!$F:$F="现存区段"),0))),"")</f>
        <v/>
      </c>
      <c r="Z463" s="232" t="str">
        <f t="array" ref="Z463">IFERROR(IF(INDEX(三跨两临近重点区段!$F:$F,MATCH(1,(MONTH(三跨两临近重点区段!$D:$D)=9)*(三跨两临近重点区段!$A:$A=D463),0))="已取消","已取消",INDEX(三跨两临近重点区段!$E:$E,MATCH(1,(MONTH(三跨两临近重点区段!$D:$D)=9)*(三跨两临近重点区段!$A:$A=D463)*(三跨两临近重点区段!$F:$F="现存区段"),0))),"")</f>
        <v/>
      </c>
      <c r="AA463" s="268" t="str">
        <f t="array" ref="AA463">IFERROR(IF(INDEX(三跨两临近重点区段!$F:$F,MATCH(1,(MONTH(三跨两临近重点区段!$D:$D)=10)*(三跨两临近重点区段!$A:$A=D463),0))="已取消","已取消",INDEX(三跨两临近重点区段!$D:$D,MATCH(1,(MONTH(三跨两临近重点区段!$D:$D)=10)*(三跨两临近重点区段!$A:$A=D463)*(三跨两临近重点区段!$F:$F="现存区段"),0))),"")</f>
        <v/>
      </c>
      <c r="AB463" s="72" t="str">
        <f t="array" ref="AB463">IFERROR(IF(INDEX(三跨两临近重点区段!$F:$F,MATCH(1,(MONTH(三跨两临近重点区段!$D:$D)=10)*(三跨两临近重点区段!$A:$A=D463),0))="已取消","已取消",INDEX(三跨两临近重点区段!$E:$E,MATCH(1,(MONTH(三跨两临近重点区段!$D:$D)=10)*(三跨两临近重点区段!$A:$A=D463)*(三跨两临近重点区段!$F:$F="现存区段"),0))),"")</f>
        <v/>
      </c>
      <c r="AC463" s="284" t="str">
        <f t="array" ref="AC463">IFERROR(IF(INDEX(三跨两临近重点区段!$F:$F,MATCH(1,(MONTH(三跨两临近重点区段!$D:$D)=11)*(三跨两临近重点区段!$A:$A=D463),0))="已取消","已取消",INDEX(三跨两临近重点区段!$D:$D,MATCH(1,(MONTH(三跨两临近重点区段!$D:$D)=11)*(三跨两临近重点区段!$A:$A=D463)*(三跨两临近重点区段!$F:$F="现存区段"),0))),"")</f>
        <v/>
      </c>
      <c r="AD463" s="72" t="str">
        <f t="array" ref="AD463">IFERROR(IF(INDEX(三跨两临近重点区段!$F:$F,MATCH(1,(MONTH(三跨两临近重点区段!$D:$D)=11)*(三跨两临近重点区段!$A:$A=D463),0))="已取消","已取消",INDEX(三跨两临近重点区段!$E:$E,MATCH(1,(MONTH(三跨两临近重点区段!$D:$D)=11)*(三跨两临近重点区段!$A:$A=D463)*(三跨两临近重点区段!$F:$F="现存区段"),0))),"")</f>
        <v/>
      </c>
      <c r="AE463" s="284" t="str">
        <f t="array" ref="AE463">IFERROR(IF(INDEX(三跨两临近重点区段!$F:$F,MATCH(1,(MONTH(三跨两临近重点区段!$D:$D)=12)*(三跨两临近重点区段!$A:$A=D463),0))="已取消","已取消",INDEX(三跨两临近重点区段!$D:$D,MATCH(1,(MONTH(三跨两临近重点区段!$D:$D)=12)*(三跨两临近重点区段!$A:$A=D463)*(三跨两临近重点区段!$F:$F="现存区段"),0))),"")</f>
        <v/>
      </c>
      <c r="AF463" s="72" t="str">
        <f t="array" ref="AF463">IFERROR(IF(INDEX(三跨两临近重点区段!$F:$F,MATCH(1,(MONTH(三跨两临近重点区段!$D:$D)=12)*(三跨两临近重点区段!$A:$A=D463),0))="已取消","已取消",INDEX(三跨两临近重点区段!$E:$E,MATCH(1,(MONTH(三跨两临近重点区段!$D:$D)=12)*(三跨两临近重点区段!$A:$A=D463)*(三跨两临近重点区段!$F:$F="现存区段"),0))),"")</f>
        <v/>
      </c>
      <c r="AH463" t="e">
        <f t="array" ref="AH463">INDEX(三跨两临近重点区段!$G:$G,MATCH(D463,三跨两临近重点区段!$A:$A,0))</f>
        <v>#N/A</v>
      </c>
      <c r="AI463" t="e">
        <f>INDEX(三跨两临近重点区段!$J:$J,MATCH(D463,三跨两临近重点区段!$A:$A,0))</f>
        <v>#N/A</v>
      </c>
    </row>
    <row r="464" ht="14.25" spans="1:35">
      <c r="A464" s="263" t="s">
        <v>363</v>
      </c>
      <c r="B464" s="264" t="s">
        <v>2831</v>
      </c>
      <c r="C464" s="263" t="s">
        <v>2152</v>
      </c>
      <c r="D464" s="263" t="s">
        <v>2842</v>
      </c>
      <c r="E464" s="265" t="s">
        <v>2449</v>
      </c>
      <c r="F464" s="264" t="s">
        <v>125</v>
      </c>
      <c r="G464" s="263" t="s">
        <v>2452</v>
      </c>
      <c r="H464" s="263" t="s">
        <v>1462</v>
      </c>
      <c r="I464" s="288"/>
      <c r="J464" s="196"/>
      <c r="K464" s="196"/>
      <c r="L464" s="196"/>
      <c r="M464" s="270"/>
      <c r="N464" s="270"/>
      <c r="O464" s="33"/>
      <c r="P464" s="107"/>
      <c r="Q464" s="277"/>
      <c r="R464" s="277"/>
      <c r="S464" s="278">
        <v>45462</v>
      </c>
      <c r="T464" s="279" t="s">
        <v>2117</v>
      </c>
      <c r="U464" s="268" t="str">
        <f t="array" ref="U464">IFERROR(IF(INDEX(三跨两临近重点区段!$F:$F,MATCH(1,(MONTH(三跨两临近重点区段!$D:$D)=7)*(三跨两临近重点区段!$A:$A=D464),0))="已取消","已取消",INDEX(三跨两临近重点区段!$D:$D,MATCH(1,(MONTH(三跨两临近重点区段!$D:$D)=7)*(三跨两临近重点区段!$A:$A=D464)*(三跨两临近重点区段!$F:$F="现存区段"),0))),"")</f>
        <v/>
      </c>
      <c r="V464" s="232" t="str">
        <f t="array" ref="V464">IFERROR(IF(INDEX(三跨两临近重点区段!$F:$F,MATCH(1,(MONTH(三跨两临近重点区段!$D:$D)=7)*(三跨两临近重点区段!$A:$A=D464),0))="已取消","已取消",INDEX(三跨两临近重点区段!$E:$E,MATCH(1,(MONTH(三跨两临近重点区段!$D:$D)=7)*(三跨两临近重点区段!$A:$A=D464)*(三跨两临近重点区段!$F:$F="现存区段"),0))),"")</f>
        <v/>
      </c>
      <c r="W464" s="268" t="str">
        <f t="array" ref="W464">IFERROR(IF(INDEX(三跨两临近重点区段!$F:$F,MATCH(1,(MONTH(三跨两临近重点区段!$D:$D)=8)*(三跨两临近重点区段!$A:$A=D464),0))="已取消","已取消",INDEX(三跨两临近重点区段!$D:$D,MATCH(1,(MONTH(三跨两临近重点区段!$D:$D)=8)*(三跨两临近重点区段!$A:$A=D464)*(三跨两临近重点区段!$F:$F="现存区段"),0))),"")</f>
        <v/>
      </c>
      <c r="X464" s="232" t="str">
        <f t="array" ref="X464">IFERROR(IF(INDEX(三跨两临近重点区段!$F:$F,MATCH(1,(MONTH(三跨两临近重点区段!$D:$D)=8)*(三跨两临近重点区段!$A:$A=D464),0))="已取消","已取消",INDEX(三跨两临近重点区段!$E:$E,MATCH(1,(MONTH(三跨两临近重点区段!$D:$D)=8)*(三跨两临近重点区段!$A:$A=D464)*(三跨两临近重点区段!$F:$F="现存区段"),0))),"")</f>
        <v/>
      </c>
      <c r="Y464" s="268" t="str">
        <f t="array" ref="Y464">IFERROR(IF(INDEX(三跨两临近重点区段!$F:$F,MATCH(1,(MONTH(三跨两临近重点区段!$D:$D)=9)*(三跨两临近重点区段!$A:$A=D464),0))="已取消","已取消",INDEX(三跨两临近重点区段!$D:$D,MATCH(1,(MONTH(三跨两临近重点区段!$D:$D)=9)*(三跨两临近重点区段!$A:$A=D464)*(三跨两临近重点区段!$F:$F="现存区段"),0))),"")</f>
        <v/>
      </c>
      <c r="Z464" s="232" t="str">
        <f t="array" ref="Z464">IFERROR(IF(INDEX(三跨两临近重点区段!$F:$F,MATCH(1,(MONTH(三跨两临近重点区段!$D:$D)=9)*(三跨两临近重点区段!$A:$A=D464),0))="已取消","已取消",INDEX(三跨两临近重点区段!$E:$E,MATCH(1,(MONTH(三跨两临近重点区段!$D:$D)=9)*(三跨两临近重点区段!$A:$A=D464)*(三跨两临近重点区段!$F:$F="现存区段"),0))),"")</f>
        <v/>
      </c>
      <c r="AA464" s="268" t="str">
        <f t="array" ref="AA464">IFERROR(IF(INDEX(三跨两临近重点区段!$F:$F,MATCH(1,(MONTH(三跨两临近重点区段!$D:$D)=10)*(三跨两临近重点区段!$A:$A=D464),0))="已取消","已取消",INDEX(三跨两临近重点区段!$D:$D,MATCH(1,(MONTH(三跨两临近重点区段!$D:$D)=10)*(三跨两临近重点区段!$A:$A=D464)*(三跨两临近重点区段!$F:$F="现存区段"),0))),"")</f>
        <v/>
      </c>
      <c r="AB464" s="72" t="str">
        <f t="array" ref="AB464">IFERROR(IF(INDEX(三跨两临近重点区段!$F:$F,MATCH(1,(MONTH(三跨两临近重点区段!$D:$D)=10)*(三跨两临近重点区段!$A:$A=D464),0))="已取消","已取消",INDEX(三跨两临近重点区段!$E:$E,MATCH(1,(MONTH(三跨两临近重点区段!$D:$D)=10)*(三跨两临近重点区段!$A:$A=D464)*(三跨两临近重点区段!$F:$F="现存区段"),0))),"")</f>
        <v/>
      </c>
      <c r="AC464" s="284" t="str">
        <f t="array" ref="AC464">IFERROR(IF(INDEX(三跨两临近重点区段!$F:$F,MATCH(1,(MONTH(三跨两临近重点区段!$D:$D)=11)*(三跨两临近重点区段!$A:$A=D464),0))="已取消","已取消",INDEX(三跨两临近重点区段!$D:$D,MATCH(1,(MONTH(三跨两临近重点区段!$D:$D)=11)*(三跨两临近重点区段!$A:$A=D464)*(三跨两临近重点区段!$F:$F="现存区段"),0))),"")</f>
        <v/>
      </c>
      <c r="AD464" s="72" t="str">
        <f t="array" ref="AD464">IFERROR(IF(INDEX(三跨两临近重点区段!$F:$F,MATCH(1,(MONTH(三跨两临近重点区段!$D:$D)=11)*(三跨两临近重点区段!$A:$A=D464),0))="已取消","已取消",INDEX(三跨两临近重点区段!$E:$E,MATCH(1,(MONTH(三跨两临近重点区段!$D:$D)=11)*(三跨两临近重点区段!$A:$A=D464)*(三跨两临近重点区段!$F:$F="现存区段"),0))),"")</f>
        <v/>
      </c>
      <c r="AE464" s="284" t="str">
        <f t="array" ref="AE464">IFERROR(IF(INDEX(三跨两临近重点区段!$F:$F,MATCH(1,(MONTH(三跨两临近重点区段!$D:$D)=12)*(三跨两临近重点区段!$A:$A=D464),0))="已取消","已取消",INDEX(三跨两临近重点区段!$D:$D,MATCH(1,(MONTH(三跨两临近重点区段!$D:$D)=12)*(三跨两临近重点区段!$A:$A=D464)*(三跨两临近重点区段!$F:$F="现存区段"),0))),"")</f>
        <v/>
      </c>
      <c r="AF464" s="72" t="str">
        <f t="array" ref="AF464">IFERROR(IF(INDEX(三跨两临近重点区段!$F:$F,MATCH(1,(MONTH(三跨两临近重点区段!$D:$D)=12)*(三跨两临近重点区段!$A:$A=D464),0))="已取消","已取消",INDEX(三跨两临近重点区段!$E:$E,MATCH(1,(MONTH(三跨两临近重点区段!$D:$D)=12)*(三跨两临近重点区段!$A:$A=D464)*(三跨两临近重点区段!$F:$F="现存区段"),0))),"")</f>
        <v/>
      </c>
      <c r="AH464" t="e">
        <f t="array" ref="AH464">INDEX(三跨两临近重点区段!$G:$G,MATCH(D464,三跨两临近重点区段!$A:$A,0))</f>
        <v>#N/A</v>
      </c>
      <c r="AI464" t="e">
        <f>INDEX(三跨两临近重点区段!$J:$J,MATCH(D464,三跨两临近重点区段!$A:$A,0))</f>
        <v>#N/A</v>
      </c>
    </row>
    <row r="465" ht="14.25" spans="1:35">
      <c r="A465" s="263" t="s">
        <v>363</v>
      </c>
      <c r="B465" s="264" t="s">
        <v>2831</v>
      </c>
      <c r="C465" s="263" t="s">
        <v>2120</v>
      </c>
      <c r="D465" s="263" t="s">
        <v>2843</v>
      </c>
      <c r="E465" s="265" t="s">
        <v>2449</v>
      </c>
      <c r="F465" s="264" t="s">
        <v>125</v>
      </c>
      <c r="G465" s="263" t="s">
        <v>2452</v>
      </c>
      <c r="H465" s="263" t="s">
        <v>1462</v>
      </c>
      <c r="I465" s="288"/>
      <c r="J465" s="196"/>
      <c r="K465" s="196"/>
      <c r="L465" s="196"/>
      <c r="M465" s="270"/>
      <c r="N465" s="270"/>
      <c r="O465" s="33"/>
      <c r="P465" s="107"/>
      <c r="Q465" s="279"/>
      <c r="R465" s="279"/>
      <c r="S465" s="278">
        <v>45462</v>
      </c>
      <c r="T465" s="279" t="s">
        <v>2117</v>
      </c>
      <c r="U465" s="268" t="str">
        <f t="array" ref="U465">IFERROR(IF(INDEX(三跨两临近重点区段!$F:$F,MATCH(1,(MONTH(三跨两临近重点区段!$D:$D)=7)*(三跨两临近重点区段!$A:$A=D465),0))="已取消","已取消",INDEX(三跨两临近重点区段!$D:$D,MATCH(1,(MONTH(三跨两临近重点区段!$D:$D)=7)*(三跨两临近重点区段!$A:$A=D465)*(三跨两临近重点区段!$F:$F="现存区段"),0))),"")</f>
        <v/>
      </c>
      <c r="V465" s="232" t="str">
        <f t="array" ref="V465">IFERROR(IF(INDEX(三跨两临近重点区段!$F:$F,MATCH(1,(MONTH(三跨两临近重点区段!$D:$D)=7)*(三跨两临近重点区段!$A:$A=D465),0))="已取消","已取消",INDEX(三跨两临近重点区段!$E:$E,MATCH(1,(MONTH(三跨两临近重点区段!$D:$D)=7)*(三跨两临近重点区段!$A:$A=D465)*(三跨两临近重点区段!$F:$F="现存区段"),0))),"")</f>
        <v/>
      </c>
      <c r="W465" s="268" t="str">
        <f t="array" ref="W465">IFERROR(IF(INDEX(三跨两临近重点区段!$F:$F,MATCH(1,(MONTH(三跨两临近重点区段!$D:$D)=8)*(三跨两临近重点区段!$A:$A=D465),0))="已取消","已取消",INDEX(三跨两临近重点区段!$D:$D,MATCH(1,(MONTH(三跨两临近重点区段!$D:$D)=8)*(三跨两临近重点区段!$A:$A=D465)*(三跨两临近重点区段!$F:$F="现存区段"),0))),"")</f>
        <v/>
      </c>
      <c r="X465" s="232" t="str">
        <f t="array" ref="X465">IFERROR(IF(INDEX(三跨两临近重点区段!$F:$F,MATCH(1,(MONTH(三跨两临近重点区段!$D:$D)=8)*(三跨两临近重点区段!$A:$A=D465),0))="已取消","已取消",INDEX(三跨两临近重点区段!$E:$E,MATCH(1,(MONTH(三跨两临近重点区段!$D:$D)=8)*(三跨两临近重点区段!$A:$A=D465)*(三跨两临近重点区段!$F:$F="现存区段"),0))),"")</f>
        <v/>
      </c>
      <c r="Y465" s="268" t="str">
        <f t="array" ref="Y465">IFERROR(IF(INDEX(三跨两临近重点区段!$F:$F,MATCH(1,(MONTH(三跨两临近重点区段!$D:$D)=9)*(三跨两临近重点区段!$A:$A=D465),0))="已取消","已取消",INDEX(三跨两临近重点区段!$D:$D,MATCH(1,(MONTH(三跨两临近重点区段!$D:$D)=9)*(三跨两临近重点区段!$A:$A=D465)*(三跨两临近重点区段!$F:$F="现存区段"),0))),"")</f>
        <v/>
      </c>
      <c r="Z465" s="232" t="str">
        <f t="array" ref="Z465">IFERROR(IF(INDEX(三跨两临近重点区段!$F:$F,MATCH(1,(MONTH(三跨两临近重点区段!$D:$D)=9)*(三跨两临近重点区段!$A:$A=D465),0))="已取消","已取消",INDEX(三跨两临近重点区段!$E:$E,MATCH(1,(MONTH(三跨两临近重点区段!$D:$D)=9)*(三跨两临近重点区段!$A:$A=D465)*(三跨两临近重点区段!$F:$F="现存区段"),0))),"")</f>
        <v/>
      </c>
      <c r="AA465" s="268" t="str">
        <f t="array" ref="AA465">IFERROR(IF(INDEX(三跨两临近重点区段!$F:$F,MATCH(1,(MONTH(三跨两临近重点区段!$D:$D)=10)*(三跨两临近重点区段!$A:$A=D465),0))="已取消","已取消",INDEX(三跨两临近重点区段!$D:$D,MATCH(1,(MONTH(三跨两临近重点区段!$D:$D)=10)*(三跨两临近重点区段!$A:$A=D465)*(三跨两临近重点区段!$F:$F="现存区段"),0))),"")</f>
        <v/>
      </c>
      <c r="AB465" s="72" t="str">
        <f t="array" ref="AB465">IFERROR(IF(INDEX(三跨两临近重点区段!$F:$F,MATCH(1,(MONTH(三跨两临近重点区段!$D:$D)=10)*(三跨两临近重点区段!$A:$A=D465),0))="已取消","已取消",INDEX(三跨两临近重点区段!$E:$E,MATCH(1,(MONTH(三跨两临近重点区段!$D:$D)=10)*(三跨两临近重点区段!$A:$A=D465)*(三跨两临近重点区段!$F:$F="现存区段"),0))),"")</f>
        <v/>
      </c>
      <c r="AC465" s="284" t="str">
        <f t="array" ref="AC465">IFERROR(IF(INDEX(三跨两临近重点区段!$F:$F,MATCH(1,(MONTH(三跨两临近重点区段!$D:$D)=11)*(三跨两临近重点区段!$A:$A=D465),0))="已取消","已取消",INDEX(三跨两临近重点区段!$D:$D,MATCH(1,(MONTH(三跨两临近重点区段!$D:$D)=11)*(三跨两临近重点区段!$A:$A=D465)*(三跨两临近重点区段!$F:$F="现存区段"),0))),"")</f>
        <v/>
      </c>
      <c r="AD465" s="72" t="str">
        <f t="array" ref="AD465">IFERROR(IF(INDEX(三跨两临近重点区段!$F:$F,MATCH(1,(MONTH(三跨两临近重点区段!$D:$D)=11)*(三跨两临近重点区段!$A:$A=D465),0))="已取消","已取消",INDEX(三跨两临近重点区段!$E:$E,MATCH(1,(MONTH(三跨两临近重点区段!$D:$D)=11)*(三跨两临近重点区段!$A:$A=D465)*(三跨两临近重点区段!$F:$F="现存区段"),0))),"")</f>
        <v/>
      </c>
      <c r="AE465" s="284" t="str">
        <f t="array" ref="AE465">IFERROR(IF(INDEX(三跨两临近重点区段!$F:$F,MATCH(1,(MONTH(三跨两临近重点区段!$D:$D)=12)*(三跨两临近重点区段!$A:$A=D465),0))="已取消","已取消",INDEX(三跨两临近重点区段!$D:$D,MATCH(1,(MONTH(三跨两临近重点区段!$D:$D)=12)*(三跨两临近重点区段!$A:$A=D465)*(三跨两临近重点区段!$F:$F="现存区段"),0))),"")</f>
        <v/>
      </c>
      <c r="AF465" s="72" t="str">
        <f t="array" ref="AF465">IFERROR(IF(INDEX(三跨两临近重点区段!$F:$F,MATCH(1,(MONTH(三跨两临近重点区段!$D:$D)=12)*(三跨两临近重点区段!$A:$A=D465),0))="已取消","已取消",INDEX(三跨两临近重点区段!$E:$E,MATCH(1,(MONTH(三跨两临近重点区段!$D:$D)=12)*(三跨两临近重点区段!$A:$A=D465)*(三跨两临近重点区段!$F:$F="现存区段"),0))),"")</f>
        <v/>
      </c>
      <c r="AH465" t="e">
        <f t="array" ref="AH465">INDEX(三跨两临近重点区段!$G:$G,MATCH(D465,三跨两临近重点区段!$A:$A,0))</f>
        <v>#N/A</v>
      </c>
      <c r="AI465" t="e">
        <f>INDEX(三跨两临近重点区段!$J:$J,MATCH(D465,三跨两临近重点区段!$A:$A,0))</f>
        <v>#N/A</v>
      </c>
    </row>
    <row r="466" ht="14.25" spans="1:35">
      <c r="A466" s="263" t="s">
        <v>119</v>
      </c>
      <c r="B466" s="264" t="s">
        <v>2695</v>
      </c>
      <c r="C466" s="263" t="s">
        <v>2844</v>
      </c>
      <c r="D466" s="263" t="s">
        <v>2845</v>
      </c>
      <c r="E466" s="265" t="s">
        <v>2115</v>
      </c>
      <c r="F466" s="264" t="s">
        <v>125</v>
      </c>
      <c r="G466" s="263" t="s">
        <v>2116</v>
      </c>
      <c r="H466" s="263" t="s">
        <v>1196</v>
      </c>
      <c r="I466" s="288"/>
      <c r="J466" s="196"/>
      <c r="K466" s="196"/>
      <c r="L466" s="196"/>
      <c r="M466" s="270"/>
      <c r="N466" s="270"/>
      <c r="O466" s="33"/>
      <c r="P466" s="107"/>
      <c r="Q466" s="279"/>
      <c r="R466" s="279"/>
      <c r="S466" s="278">
        <v>45455</v>
      </c>
      <c r="T466" s="279" t="s">
        <v>2117</v>
      </c>
      <c r="U466" s="268" t="str">
        <f t="array" ref="U466">IFERROR(IF(INDEX(三跨两临近重点区段!$F:$F,MATCH(1,(MONTH(三跨两临近重点区段!$D:$D)=7)*(三跨两临近重点区段!$A:$A=D466),0))="已取消","已取消",INDEX(三跨两临近重点区段!$D:$D,MATCH(1,(MONTH(三跨两临近重点区段!$D:$D)=7)*(三跨两临近重点区段!$A:$A=D466)*(三跨两临近重点区段!$F:$F="现存区段"),0))),"")</f>
        <v/>
      </c>
      <c r="V466" s="232" t="str">
        <f t="array" ref="V466">IFERROR(IF(INDEX(三跨两临近重点区段!$F:$F,MATCH(1,(MONTH(三跨两临近重点区段!$D:$D)=7)*(三跨两临近重点区段!$A:$A=D466),0))="已取消","已取消",INDEX(三跨两临近重点区段!$E:$E,MATCH(1,(MONTH(三跨两临近重点区段!$D:$D)=7)*(三跨两临近重点区段!$A:$A=D466)*(三跨两临近重点区段!$F:$F="现存区段"),0))),"")</f>
        <v/>
      </c>
      <c r="W466" s="268" t="str">
        <f t="array" ref="W466">IFERROR(IF(INDEX(三跨两临近重点区段!$F:$F,MATCH(1,(MONTH(三跨两临近重点区段!$D:$D)=8)*(三跨两临近重点区段!$A:$A=D466),0))="已取消","已取消",INDEX(三跨两临近重点区段!$D:$D,MATCH(1,(MONTH(三跨两临近重点区段!$D:$D)=8)*(三跨两临近重点区段!$A:$A=D466)*(三跨两临近重点区段!$F:$F="现存区段"),0))),"")</f>
        <v/>
      </c>
      <c r="X466" s="232" t="str">
        <f t="array" ref="X466">IFERROR(IF(INDEX(三跨两临近重点区段!$F:$F,MATCH(1,(MONTH(三跨两临近重点区段!$D:$D)=8)*(三跨两临近重点区段!$A:$A=D466),0))="已取消","已取消",INDEX(三跨两临近重点区段!$E:$E,MATCH(1,(MONTH(三跨两临近重点区段!$D:$D)=8)*(三跨两临近重点区段!$A:$A=D466)*(三跨两临近重点区段!$F:$F="现存区段"),0))),"")</f>
        <v/>
      </c>
      <c r="Y466" s="268" t="str">
        <f t="array" ref="Y466">IFERROR(IF(INDEX(三跨两临近重点区段!$F:$F,MATCH(1,(MONTH(三跨两临近重点区段!$D:$D)=9)*(三跨两临近重点区段!$A:$A=D466),0))="已取消","已取消",INDEX(三跨两临近重点区段!$D:$D,MATCH(1,(MONTH(三跨两临近重点区段!$D:$D)=9)*(三跨两临近重点区段!$A:$A=D466)*(三跨两临近重点区段!$F:$F="现存区段"),0))),"")</f>
        <v/>
      </c>
      <c r="Z466" s="232" t="str">
        <f t="array" ref="Z466">IFERROR(IF(INDEX(三跨两临近重点区段!$F:$F,MATCH(1,(MONTH(三跨两临近重点区段!$D:$D)=9)*(三跨两临近重点区段!$A:$A=D466),0))="已取消","已取消",INDEX(三跨两临近重点区段!$E:$E,MATCH(1,(MONTH(三跨两临近重点区段!$D:$D)=9)*(三跨两临近重点区段!$A:$A=D466)*(三跨两临近重点区段!$F:$F="现存区段"),0))),"")</f>
        <v/>
      </c>
      <c r="AA466" s="268" t="str">
        <f t="array" ref="AA466">IFERROR(IF(INDEX(三跨两临近重点区段!$F:$F,MATCH(1,(MONTH(三跨两临近重点区段!$D:$D)=10)*(三跨两临近重点区段!$A:$A=D466),0))="已取消","已取消",INDEX(三跨两临近重点区段!$D:$D,MATCH(1,(MONTH(三跨两临近重点区段!$D:$D)=10)*(三跨两临近重点区段!$A:$A=D466)*(三跨两临近重点区段!$F:$F="现存区段"),0))),"")</f>
        <v/>
      </c>
      <c r="AB466" s="72" t="str">
        <f t="array" ref="AB466">IFERROR(IF(INDEX(三跨两临近重点区段!$F:$F,MATCH(1,(MONTH(三跨两临近重点区段!$D:$D)=10)*(三跨两临近重点区段!$A:$A=D466),0))="已取消","已取消",INDEX(三跨两临近重点区段!$E:$E,MATCH(1,(MONTH(三跨两临近重点区段!$D:$D)=10)*(三跨两临近重点区段!$A:$A=D466)*(三跨两临近重点区段!$F:$F="现存区段"),0))),"")</f>
        <v/>
      </c>
      <c r="AC466" s="284" t="str">
        <f t="array" ref="AC466">IFERROR(IF(INDEX(三跨两临近重点区段!$F:$F,MATCH(1,(MONTH(三跨两临近重点区段!$D:$D)=11)*(三跨两临近重点区段!$A:$A=D466),0))="已取消","已取消",INDEX(三跨两临近重点区段!$D:$D,MATCH(1,(MONTH(三跨两临近重点区段!$D:$D)=11)*(三跨两临近重点区段!$A:$A=D466)*(三跨两临近重点区段!$F:$F="现存区段"),0))),"")</f>
        <v/>
      </c>
      <c r="AD466" s="72" t="str">
        <f t="array" ref="AD466">IFERROR(IF(INDEX(三跨两临近重点区段!$F:$F,MATCH(1,(MONTH(三跨两临近重点区段!$D:$D)=11)*(三跨两临近重点区段!$A:$A=D466),0))="已取消","已取消",INDEX(三跨两临近重点区段!$E:$E,MATCH(1,(MONTH(三跨两临近重点区段!$D:$D)=11)*(三跨两临近重点区段!$A:$A=D466)*(三跨两临近重点区段!$F:$F="现存区段"),0))),"")</f>
        <v/>
      </c>
      <c r="AE466" s="284" t="str">
        <f t="array" ref="AE466">IFERROR(IF(INDEX(三跨两临近重点区段!$F:$F,MATCH(1,(MONTH(三跨两临近重点区段!$D:$D)=12)*(三跨两临近重点区段!$A:$A=D466),0))="已取消","已取消",INDEX(三跨两临近重点区段!$D:$D,MATCH(1,(MONTH(三跨两临近重点区段!$D:$D)=12)*(三跨两临近重点区段!$A:$A=D466)*(三跨两临近重点区段!$F:$F="现存区段"),0))),"")</f>
        <v/>
      </c>
      <c r="AF466" s="72" t="str">
        <f t="array" ref="AF466">IFERROR(IF(INDEX(三跨两临近重点区段!$F:$F,MATCH(1,(MONTH(三跨两临近重点区段!$D:$D)=12)*(三跨两临近重点区段!$A:$A=D466),0))="已取消","已取消",INDEX(三跨两临近重点区段!$E:$E,MATCH(1,(MONTH(三跨两临近重点区段!$D:$D)=12)*(三跨两临近重点区段!$A:$A=D466)*(三跨两临近重点区段!$F:$F="现存区段"),0))),"")</f>
        <v/>
      </c>
      <c r="AH466" t="e">
        <f t="array" ref="AH466">INDEX(三跨两临近重点区段!$G:$G,MATCH(D466,三跨两临近重点区段!$A:$A,0))</f>
        <v>#N/A</v>
      </c>
      <c r="AI466" t="e">
        <f>INDEX(三跨两临近重点区段!$J:$J,MATCH(D466,三跨两临近重点区段!$A:$A,0))</f>
        <v>#N/A</v>
      </c>
    </row>
    <row r="467" ht="14.25" spans="1:35">
      <c r="A467" s="263" t="s">
        <v>119</v>
      </c>
      <c r="B467" s="264" t="s">
        <v>2698</v>
      </c>
      <c r="C467" s="263" t="s">
        <v>2846</v>
      </c>
      <c r="D467" s="263" t="s">
        <v>2847</v>
      </c>
      <c r="E467" s="265" t="s">
        <v>2115</v>
      </c>
      <c r="F467" s="264" t="s">
        <v>125</v>
      </c>
      <c r="G467" s="263" t="s">
        <v>2116</v>
      </c>
      <c r="H467" s="263" t="s">
        <v>1186</v>
      </c>
      <c r="I467" s="288"/>
      <c r="J467" s="196"/>
      <c r="K467" s="196"/>
      <c r="L467" s="196"/>
      <c r="M467" s="270"/>
      <c r="N467" s="270"/>
      <c r="O467" s="33"/>
      <c r="P467" s="107"/>
      <c r="Q467" s="279"/>
      <c r="R467" s="279"/>
      <c r="S467" s="278">
        <v>45455</v>
      </c>
      <c r="T467" s="279" t="s">
        <v>2117</v>
      </c>
      <c r="U467" s="268" t="str">
        <f t="array" ref="U467">IFERROR(IF(INDEX(三跨两临近重点区段!$F:$F,MATCH(1,(MONTH(三跨两临近重点区段!$D:$D)=7)*(三跨两临近重点区段!$A:$A=D467),0))="已取消","已取消",INDEX(三跨两临近重点区段!$D:$D,MATCH(1,(MONTH(三跨两临近重点区段!$D:$D)=7)*(三跨两临近重点区段!$A:$A=D467)*(三跨两临近重点区段!$F:$F="现存区段"),0))),"")</f>
        <v/>
      </c>
      <c r="V467" s="232" t="str">
        <f t="array" ref="V467">IFERROR(IF(INDEX(三跨两临近重点区段!$F:$F,MATCH(1,(MONTH(三跨两临近重点区段!$D:$D)=7)*(三跨两临近重点区段!$A:$A=D467),0))="已取消","已取消",INDEX(三跨两临近重点区段!$E:$E,MATCH(1,(MONTH(三跨两临近重点区段!$D:$D)=7)*(三跨两临近重点区段!$A:$A=D467)*(三跨两临近重点区段!$F:$F="现存区段"),0))),"")</f>
        <v/>
      </c>
      <c r="W467" s="268" t="str">
        <f t="array" ref="W467">IFERROR(IF(INDEX(三跨两临近重点区段!$F:$F,MATCH(1,(MONTH(三跨两临近重点区段!$D:$D)=8)*(三跨两临近重点区段!$A:$A=D467),0))="已取消","已取消",INDEX(三跨两临近重点区段!$D:$D,MATCH(1,(MONTH(三跨两临近重点区段!$D:$D)=8)*(三跨两临近重点区段!$A:$A=D467)*(三跨两临近重点区段!$F:$F="现存区段"),0))),"")</f>
        <v/>
      </c>
      <c r="X467" s="232" t="str">
        <f t="array" ref="X467">IFERROR(IF(INDEX(三跨两临近重点区段!$F:$F,MATCH(1,(MONTH(三跨两临近重点区段!$D:$D)=8)*(三跨两临近重点区段!$A:$A=D467),0))="已取消","已取消",INDEX(三跨两临近重点区段!$E:$E,MATCH(1,(MONTH(三跨两临近重点区段!$D:$D)=8)*(三跨两临近重点区段!$A:$A=D467)*(三跨两临近重点区段!$F:$F="现存区段"),0))),"")</f>
        <v/>
      </c>
      <c r="Y467" s="268" t="str">
        <f t="array" ref="Y467">IFERROR(IF(INDEX(三跨两临近重点区段!$F:$F,MATCH(1,(MONTH(三跨两临近重点区段!$D:$D)=9)*(三跨两临近重点区段!$A:$A=D467),0))="已取消","已取消",INDEX(三跨两临近重点区段!$D:$D,MATCH(1,(MONTH(三跨两临近重点区段!$D:$D)=9)*(三跨两临近重点区段!$A:$A=D467)*(三跨两临近重点区段!$F:$F="现存区段"),0))),"")</f>
        <v/>
      </c>
      <c r="Z467" s="232" t="str">
        <f t="array" ref="Z467">IFERROR(IF(INDEX(三跨两临近重点区段!$F:$F,MATCH(1,(MONTH(三跨两临近重点区段!$D:$D)=9)*(三跨两临近重点区段!$A:$A=D467),0))="已取消","已取消",INDEX(三跨两临近重点区段!$E:$E,MATCH(1,(MONTH(三跨两临近重点区段!$D:$D)=9)*(三跨两临近重点区段!$A:$A=D467)*(三跨两临近重点区段!$F:$F="现存区段"),0))),"")</f>
        <v/>
      </c>
      <c r="AA467" s="268" t="str">
        <f t="array" ref="AA467">IFERROR(IF(INDEX(三跨两临近重点区段!$F:$F,MATCH(1,(MONTH(三跨两临近重点区段!$D:$D)=10)*(三跨两临近重点区段!$A:$A=D467),0))="已取消","已取消",INDEX(三跨两临近重点区段!$D:$D,MATCH(1,(MONTH(三跨两临近重点区段!$D:$D)=10)*(三跨两临近重点区段!$A:$A=D467)*(三跨两临近重点区段!$F:$F="现存区段"),0))),"")</f>
        <v/>
      </c>
      <c r="AB467" s="72" t="str">
        <f t="array" ref="AB467">IFERROR(IF(INDEX(三跨两临近重点区段!$F:$F,MATCH(1,(MONTH(三跨两临近重点区段!$D:$D)=10)*(三跨两临近重点区段!$A:$A=D467),0))="已取消","已取消",INDEX(三跨两临近重点区段!$E:$E,MATCH(1,(MONTH(三跨两临近重点区段!$D:$D)=10)*(三跨两临近重点区段!$A:$A=D467)*(三跨两临近重点区段!$F:$F="现存区段"),0))),"")</f>
        <v/>
      </c>
      <c r="AC467" s="284" t="str">
        <f t="array" ref="AC467">IFERROR(IF(INDEX(三跨两临近重点区段!$F:$F,MATCH(1,(MONTH(三跨两临近重点区段!$D:$D)=11)*(三跨两临近重点区段!$A:$A=D467),0))="已取消","已取消",INDEX(三跨两临近重点区段!$D:$D,MATCH(1,(MONTH(三跨两临近重点区段!$D:$D)=11)*(三跨两临近重点区段!$A:$A=D467)*(三跨两临近重点区段!$F:$F="现存区段"),0))),"")</f>
        <v/>
      </c>
      <c r="AD467" s="72" t="str">
        <f t="array" ref="AD467">IFERROR(IF(INDEX(三跨两临近重点区段!$F:$F,MATCH(1,(MONTH(三跨两临近重点区段!$D:$D)=11)*(三跨两临近重点区段!$A:$A=D467),0))="已取消","已取消",INDEX(三跨两临近重点区段!$E:$E,MATCH(1,(MONTH(三跨两临近重点区段!$D:$D)=11)*(三跨两临近重点区段!$A:$A=D467)*(三跨两临近重点区段!$F:$F="现存区段"),0))),"")</f>
        <v/>
      </c>
      <c r="AE467" s="284" t="str">
        <f t="array" ref="AE467">IFERROR(IF(INDEX(三跨两临近重点区段!$F:$F,MATCH(1,(MONTH(三跨两临近重点区段!$D:$D)=12)*(三跨两临近重点区段!$A:$A=D467),0))="已取消","已取消",INDEX(三跨两临近重点区段!$D:$D,MATCH(1,(MONTH(三跨两临近重点区段!$D:$D)=12)*(三跨两临近重点区段!$A:$A=D467)*(三跨两临近重点区段!$F:$F="现存区段"),0))),"")</f>
        <v/>
      </c>
      <c r="AF467" s="72" t="str">
        <f t="array" ref="AF467">IFERROR(IF(INDEX(三跨两临近重点区段!$F:$F,MATCH(1,(MONTH(三跨两临近重点区段!$D:$D)=12)*(三跨两临近重点区段!$A:$A=D467),0))="已取消","已取消",INDEX(三跨两临近重点区段!$E:$E,MATCH(1,(MONTH(三跨两临近重点区段!$D:$D)=12)*(三跨两临近重点区段!$A:$A=D467)*(三跨两临近重点区段!$F:$F="现存区段"),0))),"")</f>
        <v/>
      </c>
      <c r="AH467" t="e">
        <f t="array" ref="AH467">INDEX(三跨两临近重点区段!$G:$G,MATCH(D467,三跨两临近重点区段!$A:$A,0))</f>
        <v>#N/A</v>
      </c>
      <c r="AI467" t="e">
        <f>INDEX(三跨两临近重点区段!$J:$J,MATCH(D467,三跨两临近重点区段!$A:$A,0))</f>
        <v>#N/A</v>
      </c>
    </row>
    <row r="468" ht="14.25" spans="1:35">
      <c r="A468" s="263" t="s">
        <v>150</v>
      </c>
      <c r="B468" s="264" t="s">
        <v>2848</v>
      </c>
      <c r="C468" s="263" t="s">
        <v>2849</v>
      </c>
      <c r="D468" s="263" t="s">
        <v>2850</v>
      </c>
      <c r="E468" s="265" t="s">
        <v>2115</v>
      </c>
      <c r="F468" s="264" t="s">
        <v>125</v>
      </c>
      <c r="G468" s="263" t="s">
        <v>2116</v>
      </c>
      <c r="H468" s="263" t="s">
        <v>1297</v>
      </c>
      <c r="I468" s="288"/>
      <c r="J468" s="196"/>
      <c r="K468" s="196"/>
      <c r="L468" s="196"/>
      <c r="M468" s="270"/>
      <c r="N468" s="270"/>
      <c r="O468" s="33"/>
      <c r="P468" s="107"/>
      <c r="Q468" s="279"/>
      <c r="R468" s="279"/>
      <c r="S468" s="278">
        <v>45455</v>
      </c>
      <c r="T468" s="279" t="s">
        <v>2117</v>
      </c>
      <c r="U468" s="268" t="str">
        <f t="array" ref="U468">IFERROR(IF(INDEX(三跨两临近重点区段!$F:$F,MATCH(1,(MONTH(三跨两临近重点区段!$D:$D)=7)*(三跨两临近重点区段!$A:$A=D468),0))="已取消","已取消",INDEX(三跨两临近重点区段!$D:$D,MATCH(1,(MONTH(三跨两临近重点区段!$D:$D)=7)*(三跨两临近重点区段!$A:$A=D468)*(三跨两临近重点区段!$F:$F="现存区段"),0))),"")</f>
        <v/>
      </c>
      <c r="V468" s="232" t="str">
        <f t="array" ref="V468">IFERROR(IF(INDEX(三跨两临近重点区段!$F:$F,MATCH(1,(MONTH(三跨两临近重点区段!$D:$D)=7)*(三跨两临近重点区段!$A:$A=D468),0))="已取消","已取消",INDEX(三跨两临近重点区段!$E:$E,MATCH(1,(MONTH(三跨两临近重点区段!$D:$D)=7)*(三跨两临近重点区段!$A:$A=D468)*(三跨两临近重点区段!$F:$F="现存区段"),0))),"")</f>
        <v/>
      </c>
      <c r="W468" s="268" t="str">
        <f t="array" ref="W468">IFERROR(IF(INDEX(三跨两临近重点区段!$F:$F,MATCH(1,(MONTH(三跨两临近重点区段!$D:$D)=8)*(三跨两临近重点区段!$A:$A=D468),0))="已取消","已取消",INDEX(三跨两临近重点区段!$D:$D,MATCH(1,(MONTH(三跨两临近重点区段!$D:$D)=8)*(三跨两临近重点区段!$A:$A=D468)*(三跨两临近重点区段!$F:$F="现存区段"),0))),"")</f>
        <v/>
      </c>
      <c r="X468" s="232" t="str">
        <f t="array" ref="X468">IFERROR(IF(INDEX(三跨两临近重点区段!$F:$F,MATCH(1,(MONTH(三跨两临近重点区段!$D:$D)=8)*(三跨两临近重点区段!$A:$A=D468),0))="已取消","已取消",INDEX(三跨两临近重点区段!$E:$E,MATCH(1,(MONTH(三跨两临近重点区段!$D:$D)=8)*(三跨两临近重点区段!$A:$A=D468)*(三跨两临近重点区段!$F:$F="现存区段"),0))),"")</f>
        <v/>
      </c>
      <c r="Y468" s="268" t="str">
        <f t="array" ref="Y468">IFERROR(IF(INDEX(三跨两临近重点区段!$F:$F,MATCH(1,(MONTH(三跨两临近重点区段!$D:$D)=9)*(三跨两临近重点区段!$A:$A=D468),0))="已取消","已取消",INDEX(三跨两临近重点区段!$D:$D,MATCH(1,(MONTH(三跨两临近重点区段!$D:$D)=9)*(三跨两临近重点区段!$A:$A=D468)*(三跨两临近重点区段!$F:$F="现存区段"),0))),"")</f>
        <v/>
      </c>
      <c r="Z468" s="232" t="str">
        <f t="array" ref="Z468">IFERROR(IF(INDEX(三跨两临近重点区段!$F:$F,MATCH(1,(MONTH(三跨两临近重点区段!$D:$D)=9)*(三跨两临近重点区段!$A:$A=D468),0))="已取消","已取消",INDEX(三跨两临近重点区段!$E:$E,MATCH(1,(MONTH(三跨两临近重点区段!$D:$D)=9)*(三跨两临近重点区段!$A:$A=D468)*(三跨两临近重点区段!$F:$F="现存区段"),0))),"")</f>
        <v/>
      </c>
      <c r="AA468" s="268" t="str">
        <f t="array" ref="AA468">IFERROR(IF(INDEX(三跨两临近重点区段!$F:$F,MATCH(1,(MONTH(三跨两临近重点区段!$D:$D)=10)*(三跨两临近重点区段!$A:$A=D468),0))="已取消","已取消",INDEX(三跨两临近重点区段!$D:$D,MATCH(1,(MONTH(三跨两临近重点区段!$D:$D)=10)*(三跨两临近重点区段!$A:$A=D468)*(三跨两临近重点区段!$F:$F="现存区段"),0))),"")</f>
        <v/>
      </c>
      <c r="AB468" s="72" t="str">
        <f t="array" ref="AB468">IFERROR(IF(INDEX(三跨两临近重点区段!$F:$F,MATCH(1,(MONTH(三跨两临近重点区段!$D:$D)=10)*(三跨两临近重点区段!$A:$A=D468),0))="已取消","已取消",INDEX(三跨两临近重点区段!$E:$E,MATCH(1,(MONTH(三跨两临近重点区段!$D:$D)=10)*(三跨两临近重点区段!$A:$A=D468)*(三跨两临近重点区段!$F:$F="现存区段"),0))),"")</f>
        <v/>
      </c>
      <c r="AC468" s="284" t="str">
        <f t="array" ref="AC468">IFERROR(IF(INDEX(三跨两临近重点区段!$F:$F,MATCH(1,(MONTH(三跨两临近重点区段!$D:$D)=11)*(三跨两临近重点区段!$A:$A=D468),0))="已取消","已取消",INDEX(三跨两临近重点区段!$D:$D,MATCH(1,(MONTH(三跨两临近重点区段!$D:$D)=11)*(三跨两临近重点区段!$A:$A=D468)*(三跨两临近重点区段!$F:$F="现存区段"),0))),"")</f>
        <v/>
      </c>
      <c r="AD468" s="72" t="str">
        <f t="array" ref="AD468">IFERROR(IF(INDEX(三跨两临近重点区段!$F:$F,MATCH(1,(MONTH(三跨两临近重点区段!$D:$D)=11)*(三跨两临近重点区段!$A:$A=D468),0))="已取消","已取消",INDEX(三跨两临近重点区段!$E:$E,MATCH(1,(MONTH(三跨两临近重点区段!$D:$D)=11)*(三跨两临近重点区段!$A:$A=D468)*(三跨两临近重点区段!$F:$F="现存区段"),0))),"")</f>
        <v/>
      </c>
      <c r="AE468" s="284" t="str">
        <f t="array" ref="AE468">IFERROR(IF(INDEX(三跨两临近重点区段!$F:$F,MATCH(1,(MONTH(三跨两临近重点区段!$D:$D)=12)*(三跨两临近重点区段!$A:$A=D468),0))="已取消","已取消",INDEX(三跨两临近重点区段!$D:$D,MATCH(1,(MONTH(三跨两临近重点区段!$D:$D)=12)*(三跨两临近重点区段!$A:$A=D468)*(三跨两临近重点区段!$F:$F="现存区段"),0))),"")</f>
        <v/>
      </c>
      <c r="AF468" s="72" t="str">
        <f t="array" ref="AF468">IFERROR(IF(INDEX(三跨两临近重点区段!$F:$F,MATCH(1,(MONTH(三跨两临近重点区段!$D:$D)=12)*(三跨两临近重点区段!$A:$A=D468),0))="已取消","已取消",INDEX(三跨两临近重点区段!$E:$E,MATCH(1,(MONTH(三跨两临近重点区段!$D:$D)=12)*(三跨两临近重点区段!$A:$A=D468)*(三跨两临近重点区段!$F:$F="现存区段"),0))),"")</f>
        <v/>
      </c>
      <c r="AH468" t="e">
        <f t="array" ref="AH468">INDEX(三跨两临近重点区段!$G:$G,MATCH(D468,三跨两临近重点区段!$A:$A,0))</f>
        <v>#N/A</v>
      </c>
      <c r="AI468" t="e">
        <f>INDEX(三跨两临近重点区段!$J:$J,MATCH(D468,三跨两临近重点区段!$A:$A,0))</f>
        <v>#N/A</v>
      </c>
    </row>
    <row r="469" ht="14.25" spans="1:35">
      <c r="A469" s="263" t="s">
        <v>363</v>
      </c>
      <c r="B469" s="264" t="s">
        <v>2831</v>
      </c>
      <c r="C469" s="263" t="s">
        <v>2431</v>
      </c>
      <c r="D469" s="263" t="s">
        <v>2851</v>
      </c>
      <c r="E469" s="265" t="s">
        <v>2449</v>
      </c>
      <c r="F469" s="264" t="s">
        <v>125</v>
      </c>
      <c r="G469" s="263" t="s">
        <v>2452</v>
      </c>
      <c r="H469" s="263" t="s">
        <v>1462</v>
      </c>
      <c r="I469" s="288"/>
      <c r="J469" s="196"/>
      <c r="K469" s="196"/>
      <c r="L469" s="196"/>
      <c r="M469" s="270"/>
      <c r="N469" s="270"/>
      <c r="O469" s="33"/>
      <c r="P469" s="107"/>
      <c r="Q469" s="279"/>
      <c r="R469" s="279"/>
      <c r="S469" s="278">
        <v>45462</v>
      </c>
      <c r="T469" s="279" t="s">
        <v>2117</v>
      </c>
      <c r="U469" s="268" t="str">
        <f t="array" ref="U469">IFERROR(IF(INDEX(三跨两临近重点区段!$F:$F,MATCH(1,(MONTH(三跨两临近重点区段!$D:$D)=7)*(三跨两临近重点区段!$A:$A=D469),0))="已取消","已取消",INDEX(三跨两临近重点区段!$D:$D,MATCH(1,(MONTH(三跨两临近重点区段!$D:$D)=7)*(三跨两临近重点区段!$A:$A=D469)*(三跨两临近重点区段!$F:$F="现存区段"),0))),"")</f>
        <v/>
      </c>
      <c r="V469" s="232" t="str">
        <f t="array" ref="V469">IFERROR(IF(INDEX(三跨两临近重点区段!$F:$F,MATCH(1,(MONTH(三跨两临近重点区段!$D:$D)=7)*(三跨两临近重点区段!$A:$A=D469),0))="已取消","已取消",INDEX(三跨两临近重点区段!$E:$E,MATCH(1,(MONTH(三跨两临近重点区段!$D:$D)=7)*(三跨两临近重点区段!$A:$A=D469)*(三跨两临近重点区段!$F:$F="现存区段"),0))),"")</f>
        <v/>
      </c>
      <c r="W469" s="268" t="str">
        <f t="array" ref="W469">IFERROR(IF(INDEX(三跨两临近重点区段!$F:$F,MATCH(1,(MONTH(三跨两临近重点区段!$D:$D)=8)*(三跨两临近重点区段!$A:$A=D469),0))="已取消","已取消",INDEX(三跨两临近重点区段!$D:$D,MATCH(1,(MONTH(三跨两临近重点区段!$D:$D)=8)*(三跨两临近重点区段!$A:$A=D469)*(三跨两临近重点区段!$F:$F="现存区段"),0))),"")</f>
        <v/>
      </c>
      <c r="X469" s="232" t="str">
        <f t="array" ref="X469">IFERROR(IF(INDEX(三跨两临近重点区段!$F:$F,MATCH(1,(MONTH(三跨两临近重点区段!$D:$D)=8)*(三跨两临近重点区段!$A:$A=D469),0))="已取消","已取消",INDEX(三跨两临近重点区段!$E:$E,MATCH(1,(MONTH(三跨两临近重点区段!$D:$D)=8)*(三跨两临近重点区段!$A:$A=D469)*(三跨两临近重点区段!$F:$F="现存区段"),0))),"")</f>
        <v/>
      </c>
      <c r="Y469" s="268" t="str">
        <f t="array" ref="Y469">IFERROR(IF(INDEX(三跨两临近重点区段!$F:$F,MATCH(1,(MONTH(三跨两临近重点区段!$D:$D)=9)*(三跨两临近重点区段!$A:$A=D469),0))="已取消","已取消",INDEX(三跨两临近重点区段!$D:$D,MATCH(1,(MONTH(三跨两临近重点区段!$D:$D)=9)*(三跨两临近重点区段!$A:$A=D469)*(三跨两临近重点区段!$F:$F="现存区段"),0))),"")</f>
        <v/>
      </c>
      <c r="Z469" s="232" t="str">
        <f t="array" ref="Z469">IFERROR(IF(INDEX(三跨两临近重点区段!$F:$F,MATCH(1,(MONTH(三跨两临近重点区段!$D:$D)=9)*(三跨两临近重点区段!$A:$A=D469),0))="已取消","已取消",INDEX(三跨两临近重点区段!$E:$E,MATCH(1,(MONTH(三跨两临近重点区段!$D:$D)=9)*(三跨两临近重点区段!$A:$A=D469)*(三跨两临近重点区段!$F:$F="现存区段"),0))),"")</f>
        <v/>
      </c>
      <c r="AA469" s="268" t="str">
        <f t="array" ref="AA469">IFERROR(IF(INDEX(三跨两临近重点区段!$F:$F,MATCH(1,(MONTH(三跨两临近重点区段!$D:$D)=10)*(三跨两临近重点区段!$A:$A=D469),0))="已取消","已取消",INDEX(三跨两临近重点区段!$D:$D,MATCH(1,(MONTH(三跨两临近重点区段!$D:$D)=10)*(三跨两临近重点区段!$A:$A=D469)*(三跨两临近重点区段!$F:$F="现存区段"),0))),"")</f>
        <v/>
      </c>
      <c r="AB469" s="72" t="str">
        <f t="array" ref="AB469">IFERROR(IF(INDEX(三跨两临近重点区段!$F:$F,MATCH(1,(MONTH(三跨两临近重点区段!$D:$D)=10)*(三跨两临近重点区段!$A:$A=D469),0))="已取消","已取消",INDEX(三跨两临近重点区段!$E:$E,MATCH(1,(MONTH(三跨两临近重点区段!$D:$D)=10)*(三跨两临近重点区段!$A:$A=D469)*(三跨两临近重点区段!$F:$F="现存区段"),0))),"")</f>
        <v/>
      </c>
      <c r="AC469" s="284" t="str">
        <f t="array" ref="AC469">IFERROR(IF(INDEX(三跨两临近重点区段!$F:$F,MATCH(1,(MONTH(三跨两临近重点区段!$D:$D)=11)*(三跨两临近重点区段!$A:$A=D469),0))="已取消","已取消",INDEX(三跨两临近重点区段!$D:$D,MATCH(1,(MONTH(三跨两临近重点区段!$D:$D)=11)*(三跨两临近重点区段!$A:$A=D469)*(三跨两临近重点区段!$F:$F="现存区段"),0))),"")</f>
        <v/>
      </c>
      <c r="AD469" s="72" t="str">
        <f t="array" ref="AD469">IFERROR(IF(INDEX(三跨两临近重点区段!$F:$F,MATCH(1,(MONTH(三跨两临近重点区段!$D:$D)=11)*(三跨两临近重点区段!$A:$A=D469),0))="已取消","已取消",INDEX(三跨两临近重点区段!$E:$E,MATCH(1,(MONTH(三跨两临近重点区段!$D:$D)=11)*(三跨两临近重点区段!$A:$A=D469)*(三跨两临近重点区段!$F:$F="现存区段"),0))),"")</f>
        <v/>
      </c>
      <c r="AE469" s="284" t="str">
        <f t="array" ref="AE469">IFERROR(IF(INDEX(三跨两临近重点区段!$F:$F,MATCH(1,(MONTH(三跨两临近重点区段!$D:$D)=12)*(三跨两临近重点区段!$A:$A=D469),0))="已取消","已取消",INDEX(三跨两临近重点区段!$D:$D,MATCH(1,(MONTH(三跨两临近重点区段!$D:$D)=12)*(三跨两临近重点区段!$A:$A=D469)*(三跨两临近重点区段!$F:$F="现存区段"),0))),"")</f>
        <v/>
      </c>
      <c r="AF469" s="72" t="str">
        <f t="array" ref="AF469">IFERROR(IF(INDEX(三跨两临近重点区段!$F:$F,MATCH(1,(MONTH(三跨两临近重点区段!$D:$D)=12)*(三跨两临近重点区段!$A:$A=D469),0))="已取消","已取消",INDEX(三跨两临近重点区段!$E:$E,MATCH(1,(MONTH(三跨两临近重点区段!$D:$D)=12)*(三跨两临近重点区段!$A:$A=D469)*(三跨两临近重点区段!$F:$F="现存区段"),0))),"")</f>
        <v/>
      </c>
      <c r="AH469" t="e">
        <f t="array" ref="AH469">INDEX(三跨两临近重点区段!$G:$G,MATCH(D469,三跨两临近重点区段!$A:$A,0))</f>
        <v>#N/A</v>
      </c>
      <c r="AI469" t="e">
        <f>INDEX(三跨两临近重点区段!$J:$J,MATCH(D469,三跨两临近重点区段!$A:$A,0))</f>
        <v>#N/A</v>
      </c>
    </row>
    <row r="470" ht="14.25" spans="1:35">
      <c r="A470" s="263" t="s">
        <v>363</v>
      </c>
      <c r="B470" s="264" t="s">
        <v>2831</v>
      </c>
      <c r="C470" s="263" t="s">
        <v>2135</v>
      </c>
      <c r="D470" s="263" t="s">
        <v>2852</v>
      </c>
      <c r="E470" s="265" t="s">
        <v>2449</v>
      </c>
      <c r="F470" s="264" t="s">
        <v>125</v>
      </c>
      <c r="G470" s="263" t="s">
        <v>2452</v>
      </c>
      <c r="H470" s="263" t="s">
        <v>1462</v>
      </c>
      <c r="I470" s="288"/>
      <c r="J470" s="196"/>
      <c r="K470" s="196"/>
      <c r="L470" s="196"/>
      <c r="M470" s="270"/>
      <c r="N470" s="270"/>
      <c r="O470" s="33"/>
      <c r="P470" s="107"/>
      <c r="Q470" s="280"/>
      <c r="R470" s="280"/>
      <c r="S470" s="278">
        <v>45462</v>
      </c>
      <c r="T470" s="279" t="s">
        <v>2117</v>
      </c>
      <c r="U470" s="268" t="str">
        <f t="array" ref="U470">IFERROR(IF(INDEX(三跨两临近重点区段!$F:$F,MATCH(1,(MONTH(三跨两临近重点区段!$D:$D)=7)*(三跨两临近重点区段!$A:$A=D470),0))="已取消","已取消",INDEX(三跨两临近重点区段!$D:$D,MATCH(1,(MONTH(三跨两临近重点区段!$D:$D)=7)*(三跨两临近重点区段!$A:$A=D470)*(三跨两临近重点区段!$F:$F="现存区段"),0))),"")</f>
        <v/>
      </c>
      <c r="V470" s="232" t="str">
        <f t="array" ref="V470">IFERROR(IF(INDEX(三跨两临近重点区段!$F:$F,MATCH(1,(MONTH(三跨两临近重点区段!$D:$D)=7)*(三跨两临近重点区段!$A:$A=D470),0))="已取消","已取消",INDEX(三跨两临近重点区段!$E:$E,MATCH(1,(MONTH(三跨两临近重点区段!$D:$D)=7)*(三跨两临近重点区段!$A:$A=D470)*(三跨两临近重点区段!$F:$F="现存区段"),0))),"")</f>
        <v/>
      </c>
      <c r="W470" s="268" t="str">
        <f t="array" ref="W470">IFERROR(IF(INDEX(三跨两临近重点区段!$F:$F,MATCH(1,(MONTH(三跨两临近重点区段!$D:$D)=8)*(三跨两临近重点区段!$A:$A=D470),0))="已取消","已取消",INDEX(三跨两临近重点区段!$D:$D,MATCH(1,(MONTH(三跨两临近重点区段!$D:$D)=8)*(三跨两临近重点区段!$A:$A=D470)*(三跨两临近重点区段!$F:$F="现存区段"),0))),"")</f>
        <v/>
      </c>
      <c r="X470" s="232" t="str">
        <f t="array" ref="X470">IFERROR(IF(INDEX(三跨两临近重点区段!$F:$F,MATCH(1,(MONTH(三跨两临近重点区段!$D:$D)=8)*(三跨两临近重点区段!$A:$A=D470),0))="已取消","已取消",INDEX(三跨两临近重点区段!$E:$E,MATCH(1,(MONTH(三跨两临近重点区段!$D:$D)=8)*(三跨两临近重点区段!$A:$A=D470)*(三跨两临近重点区段!$F:$F="现存区段"),0))),"")</f>
        <v/>
      </c>
      <c r="Y470" s="268" t="str">
        <f t="array" ref="Y470">IFERROR(IF(INDEX(三跨两临近重点区段!$F:$F,MATCH(1,(MONTH(三跨两临近重点区段!$D:$D)=9)*(三跨两临近重点区段!$A:$A=D470),0))="已取消","已取消",INDEX(三跨两临近重点区段!$D:$D,MATCH(1,(MONTH(三跨两临近重点区段!$D:$D)=9)*(三跨两临近重点区段!$A:$A=D470)*(三跨两临近重点区段!$F:$F="现存区段"),0))),"")</f>
        <v/>
      </c>
      <c r="Z470" s="232" t="str">
        <f t="array" ref="Z470">IFERROR(IF(INDEX(三跨两临近重点区段!$F:$F,MATCH(1,(MONTH(三跨两临近重点区段!$D:$D)=9)*(三跨两临近重点区段!$A:$A=D470),0))="已取消","已取消",INDEX(三跨两临近重点区段!$E:$E,MATCH(1,(MONTH(三跨两临近重点区段!$D:$D)=9)*(三跨两临近重点区段!$A:$A=D470)*(三跨两临近重点区段!$F:$F="现存区段"),0))),"")</f>
        <v/>
      </c>
      <c r="AA470" s="268" t="str">
        <f t="array" ref="AA470">IFERROR(IF(INDEX(三跨两临近重点区段!$F:$F,MATCH(1,(MONTH(三跨两临近重点区段!$D:$D)=10)*(三跨两临近重点区段!$A:$A=D470),0))="已取消","已取消",INDEX(三跨两临近重点区段!$D:$D,MATCH(1,(MONTH(三跨两临近重点区段!$D:$D)=10)*(三跨两临近重点区段!$A:$A=D470)*(三跨两临近重点区段!$F:$F="现存区段"),0))),"")</f>
        <v/>
      </c>
      <c r="AB470" s="72" t="str">
        <f t="array" ref="AB470">IFERROR(IF(INDEX(三跨两临近重点区段!$F:$F,MATCH(1,(MONTH(三跨两临近重点区段!$D:$D)=10)*(三跨两临近重点区段!$A:$A=D470),0))="已取消","已取消",INDEX(三跨两临近重点区段!$E:$E,MATCH(1,(MONTH(三跨两临近重点区段!$D:$D)=10)*(三跨两临近重点区段!$A:$A=D470)*(三跨两临近重点区段!$F:$F="现存区段"),0))),"")</f>
        <v/>
      </c>
      <c r="AC470" s="284" t="str">
        <f t="array" ref="AC470">IFERROR(IF(INDEX(三跨两临近重点区段!$F:$F,MATCH(1,(MONTH(三跨两临近重点区段!$D:$D)=11)*(三跨两临近重点区段!$A:$A=D470),0))="已取消","已取消",INDEX(三跨两临近重点区段!$D:$D,MATCH(1,(MONTH(三跨两临近重点区段!$D:$D)=11)*(三跨两临近重点区段!$A:$A=D470)*(三跨两临近重点区段!$F:$F="现存区段"),0))),"")</f>
        <v/>
      </c>
      <c r="AD470" s="72" t="str">
        <f t="array" ref="AD470">IFERROR(IF(INDEX(三跨两临近重点区段!$F:$F,MATCH(1,(MONTH(三跨两临近重点区段!$D:$D)=11)*(三跨两临近重点区段!$A:$A=D470),0))="已取消","已取消",INDEX(三跨两临近重点区段!$E:$E,MATCH(1,(MONTH(三跨两临近重点区段!$D:$D)=11)*(三跨两临近重点区段!$A:$A=D470)*(三跨两临近重点区段!$F:$F="现存区段"),0))),"")</f>
        <v/>
      </c>
      <c r="AE470" s="284" t="str">
        <f t="array" ref="AE470">IFERROR(IF(INDEX(三跨两临近重点区段!$F:$F,MATCH(1,(MONTH(三跨两临近重点区段!$D:$D)=12)*(三跨两临近重点区段!$A:$A=D470),0))="已取消","已取消",INDEX(三跨两临近重点区段!$D:$D,MATCH(1,(MONTH(三跨两临近重点区段!$D:$D)=12)*(三跨两临近重点区段!$A:$A=D470)*(三跨两临近重点区段!$F:$F="现存区段"),0))),"")</f>
        <v/>
      </c>
      <c r="AF470" s="72" t="str">
        <f t="array" ref="AF470">IFERROR(IF(INDEX(三跨两临近重点区段!$F:$F,MATCH(1,(MONTH(三跨两临近重点区段!$D:$D)=12)*(三跨两临近重点区段!$A:$A=D470),0))="已取消","已取消",INDEX(三跨两临近重点区段!$E:$E,MATCH(1,(MONTH(三跨两临近重点区段!$D:$D)=12)*(三跨两临近重点区段!$A:$A=D470)*(三跨两临近重点区段!$F:$F="现存区段"),0))),"")</f>
        <v/>
      </c>
      <c r="AH470" t="e">
        <f t="array" ref="AH470">INDEX(三跨两临近重点区段!$G:$G,MATCH(D470,三跨两临近重点区段!$A:$A,0))</f>
        <v>#N/A</v>
      </c>
      <c r="AI470" t="e">
        <f>INDEX(三跨两临近重点区段!$J:$J,MATCH(D470,三跨两临近重点区段!$A:$A,0))</f>
        <v>#N/A</v>
      </c>
    </row>
    <row r="471" ht="14.25" spans="1:35">
      <c r="A471" s="263" t="s">
        <v>150</v>
      </c>
      <c r="B471" s="264" t="s">
        <v>2853</v>
      </c>
      <c r="C471" s="263" t="s">
        <v>2854</v>
      </c>
      <c r="D471" s="263" t="s">
        <v>2855</v>
      </c>
      <c r="E471" s="265" t="s">
        <v>2115</v>
      </c>
      <c r="F471" s="264" t="s">
        <v>125</v>
      </c>
      <c r="G471" s="263" t="s">
        <v>2116</v>
      </c>
      <c r="H471" s="263" t="s">
        <v>1225</v>
      </c>
      <c r="I471" s="288"/>
      <c r="J471" s="196"/>
      <c r="K471" s="196"/>
      <c r="L471" s="196"/>
      <c r="M471" s="270"/>
      <c r="N471" s="270"/>
      <c r="O471" s="33"/>
      <c r="P471" s="107"/>
      <c r="Q471" s="279"/>
      <c r="R471" s="279"/>
      <c r="S471" s="282">
        <v>45446.4833333333</v>
      </c>
      <c r="T471" s="279" t="s">
        <v>2117</v>
      </c>
      <c r="U471" s="268" t="str">
        <f t="array" ref="U471">IFERROR(IF(INDEX(三跨两临近重点区段!$F:$F,MATCH(1,(MONTH(三跨两临近重点区段!$D:$D)=7)*(三跨两临近重点区段!$A:$A=D471),0))="已取消","已取消",INDEX(三跨两临近重点区段!$D:$D,MATCH(1,(MONTH(三跨两临近重点区段!$D:$D)=7)*(三跨两临近重点区段!$A:$A=D471)*(三跨两临近重点区段!$F:$F="现存区段"),0))),"")</f>
        <v/>
      </c>
      <c r="V471" s="232" t="str">
        <f t="array" ref="V471">IFERROR(IF(INDEX(三跨两临近重点区段!$F:$F,MATCH(1,(MONTH(三跨两临近重点区段!$D:$D)=7)*(三跨两临近重点区段!$A:$A=D471),0))="已取消","已取消",INDEX(三跨两临近重点区段!$E:$E,MATCH(1,(MONTH(三跨两临近重点区段!$D:$D)=7)*(三跨两临近重点区段!$A:$A=D471)*(三跨两临近重点区段!$F:$F="现存区段"),0))),"")</f>
        <v/>
      </c>
      <c r="W471" s="268" t="str">
        <f t="array" ref="W471">IFERROR(IF(INDEX(三跨两临近重点区段!$F:$F,MATCH(1,(MONTH(三跨两临近重点区段!$D:$D)=8)*(三跨两临近重点区段!$A:$A=D471),0))="已取消","已取消",INDEX(三跨两临近重点区段!$D:$D,MATCH(1,(MONTH(三跨两临近重点区段!$D:$D)=8)*(三跨两临近重点区段!$A:$A=D471)*(三跨两临近重点区段!$F:$F="现存区段"),0))),"")</f>
        <v/>
      </c>
      <c r="X471" s="232" t="str">
        <f t="array" ref="X471">IFERROR(IF(INDEX(三跨两临近重点区段!$F:$F,MATCH(1,(MONTH(三跨两临近重点区段!$D:$D)=8)*(三跨两临近重点区段!$A:$A=D471),0))="已取消","已取消",INDEX(三跨两临近重点区段!$E:$E,MATCH(1,(MONTH(三跨两临近重点区段!$D:$D)=8)*(三跨两临近重点区段!$A:$A=D471)*(三跨两临近重点区段!$F:$F="现存区段"),0))),"")</f>
        <v/>
      </c>
      <c r="Y471" s="268" t="str">
        <f t="array" ref="Y471">IFERROR(IF(INDEX(三跨两临近重点区段!$F:$F,MATCH(1,(MONTH(三跨两临近重点区段!$D:$D)=9)*(三跨两临近重点区段!$A:$A=D471),0))="已取消","已取消",INDEX(三跨两临近重点区段!$D:$D,MATCH(1,(MONTH(三跨两临近重点区段!$D:$D)=9)*(三跨两临近重点区段!$A:$A=D471)*(三跨两临近重点区段!$F:$F="现存区段"),0))),"")</f>
        <v/>
      </c>
      <c r="Z471" s="232" t="str">
        <f t="array" ref="Z471">IFERROR(IF(INDEX(三跨两临近重点区段!$F:$F,MATCH(1,(MONTH(三跨两临近重点区段!$D:$D)=9)*(三跨两临近重点区段!$A:$A=D471),0))="已取消","已取消",INDEX(三跨两临近重点区段!$E:$E,MATCH(1,(MONTH(三跨两临近重点区段!$D:$D)=9)*(三跨两临近重点区段!$A:$A=D471)*(三跨两临近重点区段!$F:$F="现存区段"),0))),"")</f>
        <v/>
      </c>
      <c r="AA471" s="268" t="str">
        <f t="array" ref="AA471">IFERROR(IF(INDEX(三跨两临近重点区段!$F:$F,MATCH(1,(MONTH(三跨两临近重点区段!$D:$D)=10)*(三跨两临近重点区段!$A:$A=D471),0))="已取消","已取消",INDEX(三跨两临近重点区段!$D:$D,MATCH(1,(MONTH(三跨两临近重点区段!$D:$D)=10)*(三跨两临近重点区段!$A:$A=D471)*(三跨两临近重点区段!$F:$F="现存区段"),0))),"")</f>
        <v/>
      </c>
      <c r="AB471" s="72" t="str">
        <f t="array" ref="AB471">IFERROR(IF(INDEX(三跨两临近重点区段!$F:$F,MATCH(1,(MONTH(三跨两临近重点区段!$D:$D)=10)*(三跨两临近重点区段!$A:$A=D471),0))="已取消","已取消",INDEX(三跨两临近重点区段!$E:$E,MATCH(1,(MONTH(三跨两临近重点区段!$D:$D)=10)*(三跨两临近重点区段!$A:$A=D471)*(三跨两临近重点区段!$F:$F="现存区段"),0))),"")</f>
        <v/>
      </c>
      <c r="AC471" s="284" t="str">
        <f t="array" ref="AC471">IFERROR(IF(INDEX(三跨两临近重点区段!$F:$F,MATCH(1,(MONTH(三跨两临近重点区段!$D:$D)=11)*(三跨两临近重点区段!$A:$A=D471),0))="已取消","已取消",INDEX(三跨两临近重点区段!$D:$D,MATCH(1,(MONTH(三跨两临近重点区段!$D:$D)=11)*(三跨两临近重点区段!$A:$A=D471)*(三跨两临近重点区段!$F:$F="现存区段"),0))),"")</f>
        <v/>
      </c>
      <c r="AD471" s="72" t="str">
        <f t="array" ref="AD471">IFERROR(IF(INDEX(三跨两临近重点区段!$F:$F,MATCH(1,(MONTH(三跨两临近重点区段!$D:$D)=11)*(三跨两临近重点区段!$A:$A=D471),0))="已取消","已取消",INDEX(三跨两临近重点区段!$E:$E,MATCH(1,(MONTH(三跨两临近重点区段!$D:$D)=11)*(三跨两临近重点区段!$A:$A=D471)*(三跨两临近重点区段!$F:$F="现存区段"),0))),"")</f>
        <v/>
      </c>
      <c r="AE471" s="284" t="str">
        <f t="array" ref="AE471">IFERROR(IF(INDEX(三跨两临近重点区段!$F:$F,MATCH(1,(MONTH(三跨两临近重点区段!$D:$D)=12)*(三跨两临近重点区段!$A:$A=D471),0))="已取消","已取消",INDEX(三跨两临近重点区段!$D:$D,MATCH(1,(MONTH(三跨两临近重点区段!$D:$D)=12)*(三跨两临近重点区段!$A:$A=D471)*(三跨两临近重点区段!$F:$F="现存区段"),0))),"")</f>
        <v/>
      </c>
      <c r="AF471" s="72" t="str">
        <f t="array" ref="AF471">IFERROR(IF(INDEX(三跨两临近重点区段!$F:$F,MATCH(1,(MONTH(三跨两临近重点区段!$D:$D)=12)*(三跨两临近重点区段!$A:$A=D471),0))="已取消","已取消",INDEX(三跨两临近重点区段!$E:$E,MATCH(1,(MONTH(三跨两临近重点区段!$D:$D)=12)*(三跨两临近重点区段!$A:$A=D471)*(三跨两临近重点区段!$F:$F="现存区段"),0))),"")</f>
        <v/>
      </c>
      <c r="AH471" t="e">
        <f t="array" ref="AH471">INDEX(三跨两临近重点区段!$G:$G,MATCH(D471,三跨两临近重点区段!$A:$A,0))</f>
        <v>#N/A</v>
      </c>
      <c r="AI471" t="e">
        <f>INDEX(三跨两临近重点区段!$J:$J,MATCH(D471,三跨两临近重点区段!$A:$A,0))</f>
        <v>#N/A</v>
      </c>
    </row>
    <row r="472" ht="14.25" spans="1:35">
      <c r="A472" s="263" t="s">
        <v>150</v>
      </c>
      <c r="B472" s="264" t="s">
        <v>2856</v>
      </c>
      <c r="C472" s="263" t="s">
        <v>2854</v>
      </c>
      <c r="D472" s="263" t="s">
        <v>2857</v>
      </c>
      <c r="E472" s="265" t="s">
        <v>2115</v>
      </c>
      <c r="F472" s="264" t="s">
        <v>125</v>
      </c>
      <c r="G472" s="263" t="s">
        <v>2116</v>
      </c>
      <c r="H472" s="263" t="s">
        <v>1225</v>
      </c>
      <c r="I472" s="288"/>
      <c r="J472" s="196"/>
      <c r="K472" s="196"/>
      <c r="L472" s="196"/>
      <c r="M472" s="270"/>
      <c r="N472" s="270"/>
      <c r="O472" s="33"/>
      <c r="P472" s="107"/>
      <c r="Q472" s="279"/>
      <c r="R472" s="279"/>
      <c r="S472" s="282">
        <v>45448.5013888889</v>
      </c>
      <c r="T472" s="279" t="s">
        <v>2117</v>
      </c>
      <c r="U472" s="268" t="str">
        <f t="array" ref="U472">IFERROR(IF(INDEX(三跨两临近重点区段!$F:$F,MATCH(1,(MONTH(三跨两临近重点区段!$D:$D)=7)*(三跨两临近重点区段!$A:$A=D472),0))="已取消","已取消",INDEX(三跨两临近重点区段!$D:$D,MATCH(1,(MONTH(三跨两临近重点区段!$D:$D)=7)*(三跨两临近重点区段!$A:$A=D472)*(三跨两临近重点区段!$F:$F="现存区段"),0))),"")</f>
        <v/>
      </c>
      <c r="V472" s="232" t="str">
        <f t="array" ref="V472">IFERROR(IF(INDEX(三跨两临近重点区段!$F:$F,MATCH(1,(MONTH(三跨两临近重点区段!$D:$D)=7)*(三跨两临近重点区段!$A:$A=D472),0))="已取消","已取消",INDEX(三跨两临近重点区段!$E:$E,MATCH(1,(MONTH(三跨两临近重点区段!$D:$D)=7)*(三跨两临近重点区段!$A:$A=D472)*(三跨两临近重点区段!$F:$F="现存区段"),0))),"")</f>
        <v/>
      </c>
      <c r="W472" s="268" t="str">
        <f t="array" ref="W472">IFERROR(IF(INDEX(三跨两临近重点区段!$F:$F,MATCH(1,(MONTH(三跨两临近重点区段!$D:$D)=8)*(三跨两临近重点区段!$A:$A=D472),0))="已取消","已取消",INDEX(三跨两临近重点区段!$D:$D,MATCH(1,(MONTH(三跨两临近重点区段!$D:$D)=8)*(三跨两临近重点区段!$A:$A=D472)*(三跨两临近重点区段!$F:$F="现存区段"),0))),"")</f>
        <v/>
      </c>
      <c r="X472" s="232" t="str">
        <f t="array" ref="X472">IFERROR(IF(INDEX(三跨两临近重点区段!$F:$F,MATCH(1,(MONTH(三跨两临近重点区段!$D:$D)=8)*(三跨两临近重点区段!$A:$A=D472),0))="已取消","已取消",INDEX(三跨两临近重点区段!$E:$E,MATCH(1,(MONTH(三跨两临近重点区段!$D:$D)=8)*(三跨两临近重点区段!$A:$A=D472)*(三跨两临近重点区段!$F:$F="现存区段"),0))),"")</f>
        <v/>
      </c>
      <c r="Y472" s="268" t="str">
        <f t="array" ref="Y472">IFERROR(IF(INDEX(三跨两临近重点区段!$F:$F,MATCH(1,(MONTH(三跨两临近重点区段!$D:$D)=9)*(三跨两临近重点区段!$A:$A=D472),0))="已取消","已取消",INDEX(三跨两临近重点区段!$D:$D,MATCH(1,(MONTH(三跨两临近重点区段!$D:$D)=9)*(三跨两临近重点区段!$A:$A=D472)*(三跨两临近重点区段!$F:$F="现存区段"),0))),"")</f>
        <v/>
      </c>
      <c r="Z472" s="232" t="str">
        <f t="array" ref="Z472">IFERROR(IF(INDEX(三跨两临近重点区段!$F:$F,MATCH(1,(MONTH(三跨两临近重点区段!$D:$D)=9)*(三跨两临近重点区段!$A:$A=D472),0))="已取消","已取消",INDEX(三跨两临近重点区段!$E:$E,MATCH(1,(MONTH(三跨两临近重点区段!$D:$D)=9)*(三跨两临近重点区段!$A:$A=D472)*(三跨两临近重点区段!$F:$F="现存区段"),0))),"")</f>
        <v/>
      </c>
      <c r="AA472" s="268" t="str">
        <f t="array" ref="AA472">IFERROR(IF(INDEX(三跨两临近重点区段!$F:$F,MATCH(1,(MONTH(三跨两临近重点区段!$D:$D)=10)*(三跨两临近重点区段!$A:$A=D472),0))="已取消","已取消",INDEX(三跨两临近重点区段!$D:$D,MATCH(1,(MONTH(三跨两临近重点区段!$D:$D)=10)*(三跨两临近重点区段!$A:$A=D472)*(三跨两临近重点区段!$F:$F="现存区段"),0))),"")</f>
        <v/>
      </c>
      <c r="AB472" s="72" t="str">
        <f t="array" ref="AB472">IFERROR(IF(INDEX(三跨两临近重点区段!$F:$F,MATCH(1,(MONTH(三跨两临近重点区段!$D:$D)=10)*(三跨两临近重点区段!$A:$A=D472),0))="已取消","已取消",INDEX(三跨两临近重点区段!$E:$E,MATCH(1,(MONTH(三跨两临近重点区段!$D:$D)=10)*(三跨两临近重点区段!$A:$A=D472)*(三跨两临近重点区段!$F:$F="现存区段"),0))),"")</f>
        <v/>
      </c>
      <c r="AC472" s="284" t="str">
        <f t="array" ref="AC472">IFERROR(IF(INDEX(三跨两临近重点区段!$F:$F,MATCH(1,(MONTH(三跨两临近重点区段!$D:$D)=11)*(三跨两临近重点区段!$A:$A=D472),0))="已取消","已取消",INDEX(三跨两临近重点区段!$D:$D,MATCH(1,(MONTH(三跨两临近重点区段!$D:$D)=11)*(三跨两临近重点区段!$A:$A=D472)*(三跨两临近重点区段!$F:$F="现存区段"),0))),"")</f>
        <v/>
      </c>
      <c r="AD472" s="72" t="str">
        <f t="array" ref="AD472">IFERROR(IF(INDEX(三跨两临近重点区段!$F:$F,MATCH(1,(MONTH(三跨两临近重点区段!$D:$D)=11)*(三跨两临近重点区段!$A:$A=D472),0))="已取消","已取消",INDEX(三跨两临近重点区段!$E:$E,MATCH(1,(MONTH(三跨两临近重点区段!$D:$D)=11)*(三跨两临近重点区段!$A:$A=D472)*(三跨两临近重点区段!$F:$F="现存区段"),0))),"")</f>
        <v/>
      </c>
      <c r="AE472" s="284" t="str">
        <f t="array" ref="AE472">IFERROR(IF(INDEX(三跨两临近重点区段!$F:$F,MATCH(1,(MONTH(三跨两临近重点区段!$D:$D)=12)*(三跨两临近重点区段!$A:$A=D472),0))="已取消","已取消",INDEX(三跨两临近重点区段!$D:$D,MATCH(1,(MONTH(三跨两临近重点区段!$D:$D)=12)*(三跨两临近重点区段!$A:$A=D472)*(三跨两临近重点区段!$F:$F="现存区段"),0))),"")</f>
        <v/>
      </c>
      <c r="AF472" s="72" t="str">
        <f t="array" ref="AF472">IFERROR(IF(INDEX(三跨两临近重点区段!$F:$F,MATCH(1,(MONTH(三跨两临近重点区段!$D:$D)=12)*(三跨两临近重点区段!$A:$A=D472),0))="已取消","已取消",INDEX(三跨两临近重点区段!$E:$E,MATCH(1,(MONTH(三跨两临近重点区段!$D:$D)=12)*(三跨两临近重点区段!$A:$A=D472)*(三跨两临近重点区段!$F:$F="现存区段"),0))),"")</f>
        <v/>
      </c>
      <c r="AH472" t="e">
        <f t="array" ref="AH472">INDEX(三跨两临近重点区段!$G:$G,MATCH(D472,三跨两临近重点区段!$A:$A,0))</f>
        <v>#N/A</v>
      </c>
      <c r="AI472" t="e">
        <f>INDEX(三跨两临近重点区段!$J:$J,MATCH(D472,三跨两临近重点区段!$A:$A,0))</f>
        <v>#N/A</v>
      </c>
    </row>
    <row r="473" ht="14.25" spans="1:35">
      <c r="A473" s="263" t="s">
        <v>119</v>
      </c>
      <c r="B473" s="264" t="s">
        <v>2698</v>
      </c>
      <c r="C473" s="263" t="s">
        <v>2340</v>
      </c>
      <c r="D473" s="263" t="s">
        <v>2858</v>
      </c>
      <c r="E473" s="265" t="s">
        <v>2115</v>
      </c>
      <c r="F473" s="264" t="s">
        <v>125</v>
      </c>
      <c r="G473" s="263" t="s">
        <v>2116</v>
      </c>
      <c r="H473" s="263" t="s">
        <v>1186</v>
      </c>
      <c r="I473" s="288"/>
      <c r="J473" s="196"/>
      <c r="K473" s="196"/>
      <c r="L473" s="196"/>
      <c r="M473" s="270"/>
      <c r="N473" s="270"/>
      <c r="O473" s="33"/>
      <c r="P473" s="107"/>
      <c r="Q473" s="277"/>
      <c r="R473" s="277"/>
      <c r="S473" s="282">
        <v>45446.4833333333</v>
      </c>
      <c r="T473" s="279" t="s">
        <v>2117</v>
      </c>
      <c r="U473" s="268" t="str">
        <f t="array" ref="U473">IFERROR(IF(INDEX(三跨两临近重点区段!$F:$F,MATCH(1,(MONTH(三跨两临近重点区段!$D:$D)=7)*(三跨两临近重点区段!$A:$A=D473),0))="已取消","已取消",INDEX(三跨两临近重点区段!$D:$D,MATCH(1,(MONTH(三跨两临近重点区段!$D:$D)=7)*(三跨两临近重点区段!$A:$A=D473)*(三跨两临近重点区段!$F:$F="现存区段"),0))),"")</f>
        <v/>
      </c>
      <c r="V473" s="232" t="str">
        <f t="array" ref="V473">IFERROR(IF(INDEX(三跨两临近重点区段!$F:$F,MATCH(1,(MONTH(三跨两临近重点区段!$D:$D)=7)*(三跨两临近重点区段!$A:$A=D473),0))="已取消","已取消",INDEX(三跨两临近重点区段!$E:$E,MATCH(1,(MONTH(三跨两临近重点区段!$D:$D)=7)*(三跨两临近重点区段!$A:$A=D473)*(三跨两临近重点区段!$F:$F="现存区段"),0))),"")</f>
        <v/>
      </c>
      <c r="W473" s="268" t="str">
        <f t="array" ref="W473">IFERROR(IF(INDEX(三跨两临近重点区段!$F:$F,MATCH(1,(MONTH(三跨两临近重点区段!$D:$D)=8)*(三跨两临近重点区段!$A:$A=D473),0))="已取消","已取消",INDEX(三跨两临近重点区段!$D:$D,MATCH(1,(MONTH(三跨两临近重点区段!$D:$D)=8)*(三跨两临近重点区段!$A:$A=D473)*(三跨两临近重点区段!$F:$F="现存区段"),0))),"")</f>
        <v/>
      </c>
      <c r="X473" s="232" t="str">
        <f t="array" ref="X473">IFERROR(IF(INDEX(三跨两临近重点区段!$F:$F,MATCH(1,(MONTH(三跨两临近重点区段!$D:$D)=8)*(三跨两临近重点区段!$A:$A=D473),0))="已取消","已取消",INDEX(三跨两临近重点区段!$E:$E,MATCH(1,(MONTH(三跨两临近重点区段!$D:$D)=8)*(三跨两临近重点区段!$A:$A=D473)*(三跨两临近重点区段!$F:$F="现存区段"),0))),"")</f>
        <v/>
      </c>
      <c r="Y473" s="268" t="str">
        <f t="array" ref="Y473">IFERROR(IF(INDEX(三跨两临近重点区段!$F:$F,MATCH(1,(MONTH(三跨两临近重点区段!$D:$D)=9)*(三跨两临近重点区段!$A:$A=D473),0))="已取消","已取消",INDEX(三跨两临近重点区段!$D:$D,MATCH(1,(MONTH(三跨两临近重点区段!$D:$D)=9)*(三跨两临近重点区段!$A:$A=D473)*(三跨两临近重点区段!$F:$F="现存区段"),0))),"")</f>
        <v/>
      </c>
      <c r="Z473" s="232" t="str">
        <f t="array" ref="Z473">IFERROR(IF(INDEX(三跨两临近重点区段!$F:$F,MATCH(1,(MONTH(三跨两临近重点区段!$D:$D)=9)*(三跨两临近重点区段!$A:$A=D473),0))="已取消","已取消",INDEX(三跨两临近重点区段!$E:$E,MATCH(1,(MONTH(三跨两临近重点区段!$D:$D)=9)*(三跨两临近重点区段!$A:$A=D473)*(三跨两临近重点区段!$F:$F="现存区段"),0))),"")</f>
        <v/>
      </c>
      <c r="AA473" s="268" t="str">
        <f t="array" ref="AA473">IFERROR(IF(INDEX(三跨两临近重点区段!$F:$F,MATCH(1,(MONTH(三跨两临近重点区段!$D:$D)=10)*(三跨两临近重点区段!$A:$A=D473),0))="已取消","已取消",INDEX(三跨两临近重点区段!$D:$D,MATCH(1,(MONTH(三跨两临近重点区段!$D:$D)=10)*(三跨两临近重点区段!$A:$A=D473)*(三跨两临近重点区段!$F:$F="现存区段"),0))),"")</f>
        <v/>
      </c>
      <c r="AB473" s="72" t="str">
        <f t="array" ref="AB473">IFERROR(IF(INDEX(三跨两临近重点区段!$F:$F,MATCH(1,(MONTH(三跨两临近重点区段!$D:$D)=10)*(三跨两临近重点区段!$A:$A=D473),0))="已取消","已取消",INDEX(三跨两临近重点区段!$E:$E,MATCH(1,(MONTH(三跨两临近重点区段!$D:$D)=10)*(三跨两临近重点区段!$A:$A=D473)*(三跨两临近重点区段!$F:$F="现存区段"),0))),"")</f>
        <v/>
      </c>
      <c r="AC473" s="284" t="str">
        <f t="array" ref="AC473">IFERROR(IF(INDEX(三跨两临近重点区段!$F:$F,MATCH(1,(MONTH(三跨两临近重点区段!$D:$D)=11)*(三跨两临近重点区段!$A:$A=D473),0))="已取消","已取消",INDEX(三跨两临近重点区段!$D:$D,MATCH(1,(MONTH(三跨两临近重点区段!$D:$D)=11)*(三跨两临近重点区段!$A:$A=D473)*(三跨两临近重点区段!$F:$F="现存区段"),0))),"")</f>
        <v/>
      </c>
      <c r="AD473" s="72" t="str">
        <f t="array" ref="AD473">IFERROR(IF(INDEX(三跨两临近重点区段!$F:$F,MATCH(1,(MONTH(三跨两临近重点区段!$D:$D)=11)*(三跨两临近重点区段!$A:$A=D473),0))="已取消","已取消",INDEX(三跨两临近重点区段!$E:$E,MATCH(1,(MONTH(三跨两临近重点区段!$D:$D)=11)*(三跨两临近重点区段!$A:$A=D473)*(三跨两临近重点区段!$F:$F="现存区段"),0))),"")</f>
        <v/>
      </c>
      <c r="AE473" s="284" t="str">
        <f t="array" ref="AE473">IFERROR(IF(INDEX(三跨两临近重点区段!$F:$F,MATCH(1,(MONTH(三跨两临近重点区段!$D:$D)=12)*(三跨两临近重点区段!$A:$A=D473),0))="已取消","已取消",INDEX(三跨两临近重点区段!$D:$D,MATCH(1,(MONTH(三跨两临近重点区段!$D:$D)=12)*(三跨两临近重点区段!$A:$A=D473)*(三跨两临近重点区段!$F:$F="现存区段"),0))),"")</f>
        <v/>
      </c>
      <c r="AF473" s="72" t="str">
        <f t="array" ref="AF473">IFERROR(IF(INDEX(三跨两临近重点区段!$F:$F,MATCH(1,(MONTH(三跨两临近重点区段!$D:$D)=12)*(三跨两临近重点区段!$A:$A=D473),0))="已取消","已取消",INDEX(三跨两临近重点区段!$E:$E,MATCH(1,(MONTH(三跨两临近重点区段!$D:$D)=12)*(三跨两临近重点区段!$A:$A=D473)*(三跨两临近重点区段!$F:$F="现存区段"),0))),"")</f>
        <v/>
      </c>
      <c r="AH473" t="e">
        <f t="array" ref="AH473">INDEX(三跨两临近重点区段!$G:$G,MATCH(D473,三跨两临近重点区段!$A:$A,0))</f>
        <v>#N/A</v>
      </c>
      <c r="AI473" t="e">
        <f>INDEX(三跨两临近重点区段!$J:$J,MATCH(D473,三跨两临近重点区段!$A:$A,0))</f>
        <v>#N/A</v>
      </c>
    </row>
    <row r="474" ht="14.25" spans="1:35">
      <c r="A474" s="263" t="s">
        <v>119</v>
      </c>
      <c r="B474" s="264" t="s">
        <v>2695</v>
      </c>
      <c r="C474" s="263" t="s">
        <v>2340</v>
      </c>
      <c r="D474" s="263" t="s">
        <v>2859</v>
      </c>
      <c r="E474" s="265" t="s">
        <v>2115</v>
      </c>
      <c r="F474" s="264" t="s">
        <v>125</v>
      </c>
      <c r="G474" s="263" t="s">
        <v>2116</v>
      </c>
      <c r="H474" s="263" t="s">
        <v>1196</v>
      </c>
      <c r="I474" s="288"/>
      <c r="J474" s="196"/>
      <c r="K474" s="196"/>
      <c r="L474" s="196"/>
      <c r="M474" s="270"/>
      <c r="N474" s="270"/>
      <c r="O474" s="33"/>
      <c r="P474" s="107"/>
      <c r="Q474" s="280"/>
      <c r="R474" s="280"/>
      <c r="S474" s="282">
        <v>45446.4833333333</v>
      </c>
      <c r="T474" s="279" t="s">
        <v>2117</v>
      </c>
      <c r="U474" s="268" t="str">
        <f t="array" ref="U474">IFERROR(IF(INDEX(三跨两临近重点区段!$F:$F,MATCH(1,(MONTH(三跨两临近重点区段!$D:$D)=7)*(三跨两临近重点区段!$A:$A=D474),0))="已取消","已取消",INDEX(三跨两临近重点区段!$D:$D,MATCH(1,(MONTH(三跨两临近重点区段!$D:$D)=7)*(三跨两临近重点区段!$A:$A=D474)*(三跨两临近重点区段!$F:$F="现存区段"),0))),"")</f>
        <v/>
      </c>
      <c r="V474" s="232" t="str">
        <f t="array" ref="V474">IFERROR(IF(INDEX(三跨两临近重点区段!$F:$F,MATCH(1,(MONTH(三跨两临近重点区段!$D:$D)=7)*(三跨两临近重点区段!$A:$A=D474),0))="已取消","已取消",INDEX(三跨两临近重点区段!$E:$E,MATCH(1,(MONTH(三跨两临近重点区段!$D:$D)=7)*(三跨两临近重点区段!$A:$A=D474)*(三跨两临近重点区段!$F:$F="现存区段"),0))),"")</f>
        <v/>
      </c>
      <c r="W474" s="268" t="str">
        <f t="array" ref="W474">IFERROR(IF(INDEX(三跨两临近重点区段!$F:$F,MATCH(1,(MONTH(三跨两临近重点区段!$D:$D)=8)*(三跨两临近重点区段!$A:$A=D474),0))="已取消","已取消",INDEX(三跨两临近重点区段!$D:$D,MATCH(1,(MONTH(三跨两临近重点区段!$D:$D)=8)*(三跨两临近重点区段!$A:$A=D474)*(三跨两临近重点区段!$F:$F="现存区段"),0))),"")</f>
        <v/>
      </c>
      <c r="X474" s="232" t="str">
        <f t="array" ref="X474">IFERROR(IF(INDEX(三跨两临近重点区段!$F:$F,MATCH(1,(MONTH(三跨两临近重点区段!$D:$D)=8)*(三跨两临近重点区段!$A:$A=D474),0))="已取消","已取消",INDEX(三跨两临近重点区段!$E:$E,MATCH(1,(MONTH(三跨两临近重点区段!$D:$D)=8)*(三跨两临近重点区段!$A:$A=D474)*(三跨两临近重点区段!$F:$F="现存区段"),0))),"")</f>
        <v/>
      </c>
      <c r="Y474" s="268" t="str">
        <f t="array" ref="Y474">IFERROR(IF(INDEX(三跨两临近重点区段!$F:$F,MATCH(1,(MONTH(三跨两临近重点区段!$D:$D)=9)*(三跨两临近重点区段!$A:$A=D474),0))="已取消","已取消",INDEX(三跨两临近重点区段!$D:$D,MATCH(1,(MONTH(三跨两临近重点区段!$D:$D)=9)*(三跨两临近重点区段!$A:$A=D474)*(三跨两临近重点区段!$F:$F="现存区段"),0))),"")</f>
        <v/>
      </c>
      <c r="Z474" s="232" t="str">
        <f t="array" ref="Z474">IFERROR(IF(INDEX(三跨两临近重点区段!$F:$F,MATCH(1,(MONTH(三跨两临近重点区段!$D:$D)=9)*(三跨两临近重点区段!$A:$A=D474),0))="已取消","已取消",INDEX(三跨两临近重点区段!$E:$E,MATCH(1,(MONTH(三跨两临近重点区段!$D:$D)=9)*(三跨两临近重点区段!$A:$A=D474)*(三跨两临近重点区段!$F:$F="现存区段"),0))),"")</f>
        <v/>
      </c>
      <c r="AA474" s="268" t="str">
        <f t="array" ref="AA474">IFERROR(IF(INDEX(三跨两临近重点区段!$F:$F,MATCH(1,(MONTH(三跨两临近重点区段!$D:$D)=10)*(三跨两临近重点区段!$A:$A=D474),0))="已取消","已取消",INDEX(三跨两临近重点区段!$D:$D,MATCH(1,(MONTH(三跨两临近重点区段!$D:$D)=10)*(三跨两临近重点区段!$A:$A=D474)*(三跨两临近重点区段!$F:$F="现存区段"),0))),"")</f>
        <v/>
      </c>
      <c r="AB474" s="72" t="str">
        <f t="array" ref="AB474">IFERROR(IF(INDEX(三跨两临近重点区段!$F:$F,MATCH(1,(MONTH(三跨两临近重点区段!$D:$D)=10)*(三跨两临近重点区段!$A:$A=D474),0))="已取消","已取消",INDEX(三跨两临近重点区段!$E:$E,MATCH(1,(MONTH(三跨两临近重点区段!$D:$D)=10)*(三跨两临近重点区段!$A:$A=D474)*(三跨两临近重点区段!$F:$F="现存区段"),0))),"")</f>
        <v/>
      </c>
      <c r="AC474" s="284" t="str">
        <f t="array" ref="AC474">IFERROR(IF(INDEX(三跨两临近重点区段!$F:$F,MATCH(1,(MONTH(三跨两临近重点区段!$D:$D)=11)*(三跨两临近重点区段!$A:$A=D474),0))="已取消","已取消",INDEX(三跨两临近重点区段!$D:$D,MATCH(1,(MONTH(三跨两临近重点区段!$D:$D)=11)*(三跨两临近重点区段!$A:$A=D474)*(三跨两临近重点区段!$F:$F="现存区段"),0))),"")</f>
        <v/>
      </c>
      <c r="AD474" s="72" t="str">
        <f t="array" ref="AD474">IFERROR(IF(INDEX(三跨两临近重点区段!$F:$F,MATCH(1,(MONTH(三跨两临近重点区段!$D:$D)=11)*(三跨两临近重点区段!$A:$A=D474),0))="已取消","已取消",INDEX(三跨两临近重点区段!$E:$E,MATCH(1,(MONTH(三跨两临近重点区段!$D:$D)=11)*(三跨两临近重点区段!$A:$A=D474)*(三跨两临近重点区段!$F:$F="现存区段"),0))),"")</f>
        <v/>
      </c>
      <c r="AE474" s="284" t="str">
        <f t="array" ref="AE474">IFERROR(IF(INDEX(三跨两临近重点区段!$F:$F,MATCH(1,(MONTH(三跨两临近重点区段!$D:$D)=12)*(三跨两临近重点区段!$A:$A=D474),0))="已取消","已取消",INDEX(三跨两临近重点区段!$D:$D,MATCH(1,(MONTH(三跨两临近重点区段!$D:$D)=12)*(三跨两临近重点区段!$A:$A=D474)*(三跨两临近重点区段!$F:$F="现存区段"),0))),"")</f>
        <v/>
      </c>
      <c r="AF474" s="72" t="str">
        <f t="array" ref="AF474">IFERROR(IF(INDEX(三跨两临近重点区段!$F:$F,MATCH(1,(MONTH(三跨两临近重点区段!$D:$D)=12)*(三跨两临近重点区段!$A:$A=D474),0))="已取消","已取消",INDEX(三跨两临近重点区段!$E:$E,MATCH(1,(MONTH(三跨两临近重点区段!$D:$D)=12)*(三跨两临近重点区段!$A:$A=D474)*(三跨两临近重点区段!$F:$F="现存区段"),0))),"")</f>
        <v/>
      </c>
      <c r="AH474" t="e">
        <f t="array" ref="AH474">INDEX(三跨两临近重点区段!$G:$G,MATCH(D474,三跨两临近重点区段!$A:$A,0))</f>
        <v>#N/A</v>
      </c>
      <c r="AI474" t="e">
        <f>INDEX(三跨两临近重点区段!$J:$J,MATCH(D474,三跨两临近重点区段!$A:$A,0))</f>
        <v>#N/A</v>
      </c>
    </row>
    <row r="475" ht="14.25" spans="1:35">
      <c r="A475" s="263" t="s">
        <v>363</v>
      </c>
      <c r="B475" s="264" t="s">
        <v>2702</v>
      </c>
      <c r="C475" s="263" t="s">
        <v>2340</v>
      </c>
      <c r="D475" s="263" t="s">
        <v>2860</v>
      </c>
      <c r="E475" s="265" t="s">
        <v>2115</v>
      </c>
      <c r="F475" s="264" t="s">
        <v>125</v>
      </c>
      <c r="G475" s="263" t="s">
        <v>2116</v>
      </c>
      <c r="H475" s="263" t="s">
        <v>1144</v>
      </c>
      <c r="I475" s="288"/>
      <c r="J475" s="196"/>
      <c r="K475" s="196"/>
      <c r="L475" s="196"/>
      <c r="M475" s="270"/>
      <c r="N475" s="270"/>
      <c r="O475" s="33"/>
      <c r="P475" s="107"/>
      <c r="Q475" s="279"/>
      <c r="R475" s="279"/>
      <c r="S475" s="281"/>
      <c r="T475" s="279"/>
      <c r="U475" s="268" t="str">
        <f t="array" ref="U475">IFERROR(IF(INDEX(三跨两临近重点区段!$F:$F,MATCH(1,(MONTH(三跨两临近重点区段!$D:$D)=7)*(三跨两临近重点区段!$A:$A=D475),0))="已取消","已取消",INDEX(三跨两临近重点区段!$D:$D,MATCH(1,(MONTH(三跨两临近重点区段!$D:$D)=7)*(三跨两临近重点区段!$A:$A=D475)*(三跨两临近重点区段!$F:$F="现存区段"),0))),"")</f>
        <v/>
      </c>
      <c r="V475" s="232" t="str">
        <f t="array" ref="V475">IFERROR(IF(INDEX(三跨两临近重点区段!$F:$F,MATCH(1,(MONTH(三跨两临近重点区段!$D:$D)=7)*(三跨两临近重点区段!$A:$A=D475),0))="已取消","已取消",INDEX(三跨两临近重点区段!$E:$E,MATCH(1,(MONTH(三跨两临近重点区段!$D:$D)=7)*(三跨两临近重点区段!$A:$A=D475)*(三跨两临近重点区段!$F:$F="现存区段"),0))),"")</f>
        <v/>
      </c>
      <c r="W475" s="268" t="str">
        <f t="array" ref="W475">IFERROR(IF(INDEX(三跨两临近重点区段!$F:$F,MATCH(1,(MONTH(三跨两临近重点区段!$D:$D)=8)*(三跨两临近重点区段!$A:$A=D475),0))="已取消","已取消",INDEX(三跨两临近重点区段!$D:$D,MATCH(1,(MONTH(三跨两临近重点区段!$D:$D)=8)*(三跨两临近重点区段!$A:$A=D475)*(三跨两临近重点区段!$F:$F="现存区段"),0))),"")</f>
        <v/>
      </c>
      <c r="X475" s="232" t="str">
        <f t="array" ref="X475">IFERROR(IF(INDEX(三跨两临近重点区段!$F:$F,MATCH(1,(MONTH(三跨两临近重点区段!$D:$D)=8)*(三跨两临近重点区段!$A:$A=D475),0))="已取消","已取消",INDEX(三跨两临近重点区段!$E:$E,MATCH(1,(MONTH(三跨两临近重点区段!$D:$D)=8)*(三跨两临近重点区段!$A:$A=D475)*(三跨两临近重点区段!$F:$F="现存区段"),0))),"")</f>
        <v/>
      </c>
      <c r="Y475" s="268" t="str">
        <f t="array" ref="Y475">IFERROR(IF(INDEX(三跨两临近重点区段!$F:$F,MATCH(1,(MONTH(三跨两临近重点区段!$D:$D)=9)*(三跨两临近重点区段!$A:$A=D475),0))="已取消","已取消",INDEX(三跨两临近重点区段!$D:$D,MATCH(1,(MONTH(三跨两临近重点区段!$D:$D)=9)*(三跨两临近重点区段!$A:$A=D475)*(三跨两临近重点区段!$F:$F="现存区段"),0))),"")</f>
        <v/>
      </c>
      <c r="Z475" s="232" t="str">
        <f t="array" ref="Z475">IFERROR(IF(INDEX(三跨两临近重点区段!$F:$F,MATCH(1,(MONTH(三跨两临近重点区段!$D:$D)=9)*(三跨两临近重点区段!$A:$A=D475),0))="已取消","已取消",INDEX(三跨两临近重点区段!$E:$E,MATCH(1,(MONTH(三跨两临近重点区段!$D:$D)=9)*(三跨两临近重点区段!$A:$A=D475)*(三跨两临近重点区段!$F:$F="现存区段"),0))),"")</f>
        <v/>
      </c>
      <c r="AA475" s="268" t="str">
        <f t="array" ref="AA475">IFERROR(IF(INDEX(三跨两临近重点区段!$F:$F,MATCH(1,(MONTH(三跨两临近重点区段!$D:$D)=10)*(三跨两临近重点区段!$A:$A=D475),0))="已取消","已取消",INDEX(三跨两临近重点区段!$D:$D,MATCH(1,(MONTH(三跨两临近重点区段!$D:$D)=10)*(三跨两临近重点区段!$A:$A=D475)*(三跨两临近重点区段!$F:$F="现存区段"),0))),"")</f>
        <v/>
      </c>
      <c r="AB475" s="72" t="str">
        <f t="array" ref="AB475">IFERROR(IF(INDEX(三跨两临近重点区段!$F:$F,MATCH(1,(MONTH(三跨两临近重点区段!$D:$D)=10)*(三跨两临近重点区段!$A:$A=D475),0))="已取消","已取消",INDEX(三跨两临近重点区段!$E:$E,MATCH(1,(MONTH(三跨两临近重点区段!$D:$D)=10)*(三跨两临近重点区段!$A:$A=D475)*(三跨两临近重点区段!$F:$F="现存区段"),0))),"")</f>
        <v/>
      </c>
      <c r="AC475" s="284" t="str">
        <f t="array" ref="AC475">IFERROR(IF(INDEX(三跨两临近重点区段!$F:$F,MATCH(1,(MONTH(三跨两临近重点区段!$D:$D)=11)*(三跨两临近重点区段!$A:$A=D475),0))="已取消","已取消",INDEX(三跨两临近重点区段!$D:$D,MATCH(1,(MONTH(三跨两临近重点区段!$D:$D)=11)*(三跨两临近重点区段!$A:$A=D475)*(三跨两临近重点区段!$F:$F="现存区段"),0))),"")</f>
        <v/>
      </c>
      <c r="AD475" s="72" t="str">
        <f t="array" ref="AD475">IFERROR(IF(INDEX(三跨两临近重点区段!$F:$F,MATCH(1,(MONTH(三跨两临近重点区段!$D:$D)=11)*(三跨两临近重点区段!$A:$A=D475),0))="已取消","已取消",INDEX(三跨两临近重点区段!$E:$E,MATCH(1,(MONTH(三跨两临近重点区段!$D:$D)=11)*(三跨两临近重点区段!$A:$A=D475)*(三跨两临近重点区段!$F:$F="现存区段"),0))),"")</f>
        <v/>
      </c>
      <c r="AE475" s="284" t="str">
        <f t="array" ref="AE475">IFERROR(IF(INDEX(三跨两临近重点区段!$F:$F,MATCH(1,(MONTH(三跨两临近重点区段!$D:$D)=12)*(三跨两临近重点区段!$A:$A=D475),0))="已取消","已取消",INDEX(三跨两临近重点区段!$D:$D,MATCH(1,(MONTH(三跨两临近重点区段!$D:$D)=12)*(三跨两临近重点区段!$A:$A=D475)*(三跨两临近重点区段!$F:$F="现存区段"),0))),"")</f>
        <v/>
      </c>
      <c r="AF475" s="72" t="str">
        <f t="array" ref="AF475">IFERROR(IF(INDEX(三跨两临近重点区段!$F:$F,MATCH(1,(MONTH(三跨两临近重点区段!$D:$D)=12)*(三跨两临近重点区段!$A:$A=D475),0))="已取消","已取消",INDEX(三跨两临近重点区段!$E:$E,MATCH(1,(MONTH(三跨两临近重点区段!$D:$D)=12)*(三跨两临近重点区段!$A:$A=D475)*(三跨两临近重点区段!$F:$F="现存区段"),0))),"")</f>
        <v/>
      </c>
      <c r="AH475" t="e">
        <f t="array" ref="AH475">INDEX(三跨两临近重点区段!$G:$G,MATCH(D475,三跨两临近重点区段!$A:$A,0))</f>
        <v>#N/A</v>
      </c>
      <c r="AI475" t="e">
        <f>INDEX(三跨两临近重点区段!$J:$J,MATCH(D475,三跨两临近重点区段!$A:$A,0))</f>
        <v>#N/A</v>
      </c>
    </row>
    <row r="476" ht="14.25" spans="1:35">
      <c r="A476" s="263" t="s">
        <v>363</v>
      </c>
      <c r="B476" s="264" t="s">
        <v>2704</v>
      </c>
      <c r="C476" s="263" t="s">
        <v>2340</v>
      </c>
      <c r="D476" s="263" t="s">
        <v>2861</v>
      </c>
      <c r="E476" s="265" t="s">
        <v>2115</v>
      </c>
      <c r="F476" s="264" t="s">
        <v>125</v>
      </c>
      <c r="G476" s="263" t="s">
        <v>2116</v>
      </c>
      <c r="H476" s="263" t="s">
        <v>1144</v>
      </c>
      <c r="I476" s="288"/>
      <c r="J476" s="196"/>
      <c r="K476" s="196"/>
      <c r="L476" s="196"/>
      <c r="M476" s="270"/>
      <c r="N476" s="270"/>
      <c r="O476" s="33"/>
      <c r="P476" s="107"/>
      <c r="Q476" s="279"/>
      <c r="R476" s="279"/>
      <c r="S476" s="282">
        <v>45446.4833333333</v>
      </c>
      <c r="T476" s="279" t="s">
        <v>2117</v>
      </c>
      <c r="U476" s="268" t="str">
        <f t="array" ref="U476">IFERROR(IF(INDEX(三跨两临近重点区段!$F:$F,MATCH(1,(MONTH(三跨两临近重点区段!$D:$D)=7)*(三跨两临近重点区段!$A:$A=D476),0))="已取消","已取消",INDEX(三跨两临近重点区段!$D:$D,MATCH(1,(MONTH(三跨两临近重点区段!$D:$D)=7)*(三跨两临近重点区段!$A:$A=D476)*(三跨两临近重点区段!$F:$F="现存区段"),0))),"")</f>
        <v/>
      </c>
      <c r="V476" s="232" t="str">
        <f t="array" ref="V476">IFERROR(IF(INDEX(三跨两临近重点区段!$F:$F,MATCH(1,(MONTH(三跨两临近重点区段!$D:$D)=7)*(三跨两临近重点区段!$A:$A=D476),0))="已取消","已取消",INDEX(三跨两临近重点区段!$E:$E,MATCH(1,(MONTH(三跨两临近重点区段!$D:$D)=7)*(三跨两临近重点区段!$A:$A=D476)*(三跨两临近重点区段!$F:$F="现存区段"),0))),"")</f>
        <v/>
      </c>
      <c r="W476" s="268" t="str">
        <f t="array" ref="W476">IFERROR(IF(INDEX(三跨两临近重点区段!$F:$F,MATCH(1,(MONTH(三跨两临近重点区段!$D:$D)=8)*(三跨两临近重点区段!$A:$A=D476),0))="已取消","已取消",INDEX(三跨两临近重点区段!$D:$D,MATCH(1,(MONTH(三跨两临近重点区段!$D:$D)=8)*(三跨两临近重点区段!$A:$A=D476)*(三跨两临近重点区段!$F:$F="现存区段"),0))),"")</f>
        <v/>
      </c>
      <c r="X476" s="232" t="str">
        <f t="array" ref="X476">IFERROR(IF(INDEX(三跨两临近重点区段!$F:$F,MATCH(1,(MONTH(三跨两临近重点区段!$D:$D)=8)*(三跨两临近重点区段!$A:$A=D476),0))="已取消","已取消",INDEX(三跨两临近重点区段!$E:$E,MATCH(1,(MONTH(三跨两临近重点区段!$D:$D)=8)*(三跨两临近重点区段!$A:$A=D476)*(三跨两临近重点区段!$F:$F="现存区段"),0))),"")</f>
        <v/>
      </c>
      <c r="Y476" s="268" t="str">
        <f t="array" ref="Y476">IFERROR(IF(INDEX(三跨两临近重点区段!$F:$F,MATCH(1,(MONTH(三跨两临近重点区段!$D:$D)=9)*(三跨两临近重点区段!$A:$A=D476),0))="已取消","已取消",INDEX(三跨两临近重点区段!$D:$D,MATCH(1,(MONTH(三跨两临近重点区段!$D:$D)=9)*(三跨两临近重点区段!$A:$A=D476)*(三跨两临近重点区段!$F:$F="现存区段"),0))),"")</f>
        <v/>
      </c>
      <c r="Z476" s="232" t="str">
        <f t="array" ref="Z476">IFERROR(IF(INDEX(三跨两临近重点区段!$F:$F,MATCH(1,(MONTH(三跨两临近重点区段!$D:$D)=9)*(三跨两临近重点区段!$A:$A=D476),0))="已取消","已取消",INDEX(三跨两临近重点区段!$E:$E,MATCH(1,(MONTH(三跨两临近重点区段!$D:$D)=9)*(三跨两临近重点区段!$A:$A=D476)*(三跨两临近重点区段!$F:$F="现存区段"),0))),"")</f>
        <v/>
      </c>
      <c r="AA476" s="268" t="str">
        <f t="array" ref="AA476">IFERROR(IF(INDEX(三跨两临近重点区段!$F:$F,MATCH(1,(MONTH(三跨两临近重点区段!$D:$D)=10)*(三跨两临近重点区段!$A:$A=D476),0))="已取消","已取消",INDEX(三跨两临近重点区段!$D:$D,MATCH(1,(MONTH(三跨两临近重点区段!$D:$D)=10)*(三跨两临近重点区段!$A:$A=D476)*(三跨两临近重点区段!$F:$F="现存区段"),0))),"")</f>
        <v/>
      </c>
      <c r="AB476" s="72" t="str">
        <f t="array" ref="AB476">IFERROR(IF(INDEX(三跨两临近重点区段!$F:$F,MATCH(1,(MONTH(三跨两临近重点区段!$D:$D)=10)*(三跨两临近重点区段!$A:$A=D476),0))="已取消","已取消",INDEX(三跨两临近重点区段!$E:$E,MATCH(1,(MONTH(三跨两临近重点区段!$D:$D)=10)*(三跨两临近重点区段!$A:$A=D476)*(三跨两临近重点区段!$F:$F="现存区段"),0))),"")</f>
        <v/>
      </c>
      <c r="AC476" s="284" t="str">
        <f t="array" ref="AC476">IFERROR(IF(INDEX(三跨两临近重点区段!$F:$F,MATCH(1,(MONTH(三跨两临近重点区段!$D:$D)=11)*(三跨两临近重点区段!$A:$A=D476),0))="已取消","已取消",INDEX(三跨两临近重点区段!$D:$D,MATCH(1,(MONTH(三跨两临近重点区段!$D:$D)=11)*(三跨两临近重点区段!$A:$A=D476)*(三跨两临近重点区段!$F:$F="现存区段"),0))),"")</f>
        <v/>
      </c>
      <c r="AD476" s="72" t="str">
        <f t="array" ref="AD476">IFERROR(IF(INDEX(三跨两临近重点区段!$F:$F,MATCH(1,(MONTH(三跨两临近重点区段!$D:$D)=11)*(三跨两临近重点区段!$A:$A=D476),0))="已取消","已取消",INDEX(三跨两临近重点区段!$E:$E,MATCH(1,(MONTH(三跨两临近重点区段!$D:$D)=11)*(三跨两临近重点区段!$A:$A=D476)*(三跨两临近重点区段!$F:$F="现存区段"),0))),"")</f>
        <v/>
      </c>
      <c r="AE476" s="284" t="str">
        <f t="array" ref="AE476">IFERROR(IF(INDEX(三跨两临近重点区段!$F:$F,MATCH(1,(MONTH(三跨两临近重点区段!$D:$D)=12)*(三跨两临近重点区段!$A:$A=D476),0))="已取消","已取消",INDEX(三跨两临近重点区段!$D:$D,MATCH(1,(MONTH(三跨两临近重点区段!$D:$D)=12)*(三跨两临近重点区段!$A:$A=D476)*(三跨两临近重点区段!$F:$F="现存区段"),0))),"")</f>
        <v/>
      </c>
      <c r="AF476" s="72" t="str">
        <f t="array" ref="AF476">IFERROR(IF(INDEX(三跨两临近重点区段!$F:$F,MATCH(1,(MONTH(三跨两临近重点区段!$D:$D)=12)*(三跨两临近重点区段!$A:$A=D476),0))="已取消","已取消",INDEX(三跨两临近重点区段!$E:$E,MATCH(1,(MONTH(三跨两临近重点区段!$D:$D)=12)*(三跨两临近重点区段!$A:$A=D476)*(三跨两临近重点区段!$F:$F="现存区段"),0))),"")</f>
        <v/>
      </c>
      <c r="AH476" t="e">
        <f t="array" ref="AH476">INDEX(三跨两临近重点区段!$G:$G,MATCH(D476,三跨两临近重点区段!$A:$A,0))</f>
        <v>#N/A</v>
      </c>
      <c r="AI476" t="e">
        <f>INDEX(三跨两临近重点区段!$J:$J,MATCH(D476,三跨两临近重点区段!$A:$A,0))</f>
        <v>#N/A</v>
      </c>
    </row>
    <row r="477" ht="14.25" spans="1:35">
      <c r="A477" s="263" t="s">
        <v>150</v>
      </c>
      <c r="B477" s="264" t="s">
        <v>2862</v>
      </c>
      <c r="C477" s="263" t="s">
        <v>2159</v>
      </c>
      <c r="D477" s="263" t="s">
        <v>2863</v>
      </c>
      <c r="E477" s="265" t="s">
        <v>2115</v>
      </c>
      <c r="F477" s="264" t="s">
        <v>125</v>
      </c>
      <c r="G477" s="263" t="s">
        <v>2116</v>
      </c>
      <c r="H477" s="263" t="s">
        <v>1175</v>
      </c>
      <c r="I477" s="288"/>
      <c r="J477" s="196"/>
      <c r="K477" s="196"/>
      <c r="L477" s="196"/>
      <c r="M477" s="270"/>
      <c r="N477" s="270"/>
      <c r="O477" s="33"/>
      <c r="P477" s="107"/>
      <c r="Q477" s="289"/>
      <c r="R477" s="289"/>
      <c r="S477" s="282">
        <v>45446.60625</v>
      </c>
      <c r="T477" s="279" t="s">
        <v>2117</v>
      </c>
      <c r="U477" s="268" t="str">
        <f t="array" ref="U477">IFERROR(IF(INDEX(三跨两临近重点区段!$F:$F,MATCH(1,(MONTH(三跨两临近重点区段!$D:$D)=7)*(三跨两临近重点区段!$A:$A=D477),0))="已取消","已取消",INDEX(三跨两临近重点区段!$D:$D,MATCH(1,(MONTH(三跨两临近重点区段!$D:$D)=7)*(三跨两临近重点区段!$A:$A=D477)*(三跨两临近重点区段!$F:$F="现存区段"),0))),"")</f>
        <v/>
      </c>
      <c r="V477" s="232" t="str">
        <f t="array" ref="V477">IFERROR(IF(INDEX(三跨两临近重点区段!$F:$F,MATCH(1,(MONTH(三跨两临近重点区段!$D:$D)=7)*(三跨两临近重点区段!$A:$A=D477),0))="已取消","已取消",INDEX(三跨两临近重点区段!$E:$E,MATCH(1,(MONTH(三跨两临近重点区段!$D:$D)=7)*(三跨两临近重点区段!$A:$A=D477)*(三跨两临近重点区段!$F:$F="现存区段"),0))),"")</f>
        <v/>
      </c>
      <c r="W477" s="268" t="str">
        <f t="array" ref="W477">IFERROR(IF(INDEX(三跨两临近重点区段!$F:$F,MATCH(1,(MONTH(三跨两临近重点区段!$D:$D)=8)*(三跨两临近重点区段!$A:$A=D477),0))="已取消","已取消",INDEX(三跨两临近重点区段!$D:$D,MATCH(1,(MONTH(三跨两临近重点区段!$D:$D)=8)*(三跨两临近重点区段!$A:$A=D477)*(三跨两临近重点区段!$F:$F="现存区段"),0))),"")</f>
        <v/>
      </c>
      <c r="X477" s="232" t="str">
        <f t="array" ref="X477">IFERROR(IF(INDEX(三跨两临近重点区段!$F:$F,MATCH(1,(MONTH(三跨两临近重点区段!$D:$D)=8)*(三跨两临近重点区段!$A:$A=D477),0))="已取消","已取消",INDEX(三跨两临近重点区段!$E:$E,MATCH(1,(MONTH(三跨两临近重点区段!$D:$D)=8)*(三跨两临近重点区段!$A:$A=D477)*(三跨两临近重点区段!$F:$F="现存区段"),0))),"")</f>
        <v/>
      </c>
      <c r="Y477" s="268" t="str">
        <f t="array" ref="Y477">IFERROR(IF(INDEX(三跨两临近重点区段!$F:$F,MATCH(1,(MONTH(三跨两临近重点区段!$D:$D)=9)*(三跨两临近重点区段!$A:$A=D477),0))="已取消","已取消",INDEX(三跨两临近重点区段!$D:$D,MATCH(1,(MONTH(三跨两临近重点区段!$D:$D)=9)*(三跨两临近重点区段!$A:$A=D477)*(三跨两临近重点区段!$F:$F="现存区段"),0))),"")</f>
        <v/>
      </c>
      <c r="Z477" s="232" t="str">
        <f t="array" ref="Z477">IFERROR(IF(INDEX(三跨两临近重点区段!$F:$F,MATCH(1,(MONTH(三跨两临近重点区段!$D:$D)=9)*(三跨两临近重点区段!$A:$A=D477),0))="已取消","已取消",INDEX(三跨两临近重点区段!$E:$E,MATCH(1,(MONTH(三跨两临近重点区段!$D:$D)=9)*(三跨两临近重点区段!$A:$A=D477)*(三跨两临近重点区段!$F:$F="现存区段"),0))),"")</f>
        <v/>
      </c>
      <c r="AA477" s="268" t="str">
        <f t="array" ref="AA477">IFERROR(IF(INDEX(三跨两临近重点区段!$F:$F,MATCH(1,(MONTH(三跨两临近重点区段!$D:$D)=10)*(三跨两临近重点区段!$A:$A=D477),0))="已取消","已取消",INDEX(三跨两临近重点区段!$D:$D,MATCH(1,(MONTH(三跨两临近重点区段!$D:$D)=10)*(三跨两临近重点区段!$A:$A=D477)*(三跨两临近重点区段!$F:$F="现存区段"),0))),"")</f>
        <v/>
      </c>
      <c r="AB477" s="72" t="str">
        <f t="array" ref="AB477">IFERROR(IF(INDEX(三跨两临近重点区段!$F:$F,MATCH(1,(MONTH(三跨两临近重点区段!$D:$D)=10)*(三跨两临近重点区段!$A:$A=D477),0))="已取消","已取消",INDEX(三跨两临近重点区段!$E:$E,MATCH(1,(MONTH(三跨两临近重点区段!$D:$D)=10)*(三跨两临近重点区段!$A:$A=D477)*(三跨两临近重点区段!$F:$F="现存区段"),0))),"")</f>
        <v/>
      </c>
      <c r="AC477" s="284" t="str">
        <f t="array" ref="AC477">IFERROR(IF(INDEX(三跨两临近重点区段!$F:$F,MATCH(1,(MONTH(三跨两临近重点区段!$D:$D)=11)*(三跨两临近重点区段!$A:$A=D477),0))="已取消","已取消",INDEX(三跨两临近重点区段!$D:$D,MATCH(1,(MONTH(三跨两临近重点区段!$D:$D)=11)*(三跨两临近重点区段!$A:$A=D477)*(三跨两临近重点区段!$F:$F="现存区段"),0))),"")</f>
        <v/>
      </c>
      <c r="AD477" s="72" t="str">
        <f t="array" ref="AD477">IFERROR(IF(INDEX(三跨两临近重点区段!$F:$F,MATCH(1,(MONTH(三跨两临近重点区段!$D:$D)=11)*(三跨两临近重点区段!$A:$A=D477),0))="已取消","已取消",INDEX(三跨两临近重点区段!$E:$E,MATCH(1,(MONTH(三跨两临近重点区段!$D:$D)=11)*(三跨两临近重点区段!$A:$A=D477)*(三跨两临近重点区段!$F:$F="现存区段"),0))),"")</f>
        <v/>
      </c>
      <c r="AE477" s="284" t="str">
        <f t="array" ref="AE477">IFERROR(IF(INDEX(三跨两临近重点区段!$F:$F,MATCH(1,(MONTH(三跨两临近重点区段!$D:$D)=12)*(三跨两临近重点区段!$A:$A=D477),0))="已取消","已取消",INDEX(三跨两临近重点区段!$D:$D,MATCH(1,(MONTH(三跨两临近重点区段!$D:$D)=12)*(三跨两临近重点区段!$A:$A=D477)*(三跨两临近重点区段!$F:$F="现存区段"),0))),"")</f>
        <v/>
      </c>
      <c r="AF477" s="72" t="str">
        <f t="array" ref="AF477">IFERROR(IF(INDEX(三跨两临近重点区段!$F:$F,MATCH(1,(MONTH(三跨两临近重点区段!$D:$D)=12)*(三跨两临近重点区段!$A:$A=D477),0))="已取消","已取消",INDEX(三跨两临近重点区段!$E:$E,MATCH(1,(MONTH(三跨两临近重点区段!$D:$D)=12)*(三跨两临近重点区段!$A:$A=D477)*(三跨两临近重点区段!$F:$F="现存区段"),0))),"")</f>
        <v/>
      </c>
      <c r="AH477" t="e">
        <f t="array" ref="AH477">INDEX(三跨两临近重点区段!$G:$G,MATCH(D477,三跨两临近重点区段!$A:$A,0))</f>
        <v>#N/A</v>
      </c>
      <c r="AI477" t="e">
        <f>INDEX(三跨两临近重点区段!$J:$J,MATCH(D477,三跨两临近重点区段!$A:$A,0))</f>
        <v>#N/A</v>
      </c>
    </row>
    <row r="478" ht="14.25" spans="1:35">
      <c r="A478" s="263" t="s">
        <v>150</v>
      </c>
      <c r="B478" s="264" t="s">
        <v>2856</v>
      </c>
      <c r="C478" s="263" t="s">
        <v>2157</v>
      </c>
      <c r="D478" s="263" t="s">
        <v>2864</v>
      </c>
      <c r="E478" s="265" t="s">
        <v>2115</v>
      </c>
      <c r="F478" s="264" t="s">
        <v>125</v>
      </c>
      <c r="G478" s="263" t="s">
        <v>2116</v>
      </c>
      <c r="H478" s="263" t="s">
        <v>1225</v>
      </c>
      <c r="I478" s="288"/>
      <c r="J478" s="196"/>
      <c r="K478" s="196"/>
      <c r="L478" s="196"/>
      <c r="M478" s="270"/>
      <c r="N478" s="270"/>
      <c r="O478" s="33"/>
      <c r="P478" s="107"/>
      <c r="Q478" s="279"/>
      <c r="R478" s="279"/>
      <c r="S478" s="282">
        <v>45448.5013888889</v>
      </c>
      <c r="T478" s="279" t="s">
        <v>2117</v>
      </c>
      <c r="U478" s="268" t="str">
        <f t="array" ref="U478">IFERROR(IF(INDEX(三跨两临近重点区段!$F:$F,MATCH(1,(MONTH(三跨两临近重点区段!$D:$D)=7)*(三跨两临近重点区段!$A:$A=D478),0))="已取消","已取消",INDEX(三跨两临近重点区段!$D:$D,MATCH(1,(MONTH(三跨两临近重点区段!$D:$D)=7)*(三跨两临近重点区段!$A:$A=D478)*(三跨两临近重点区段!$F:$F="现存区段"),0))),"")</f>
        <v/>
      </c>
      <c r="V478" s="232" t="str">
        <f t="array" ref="V478">IFERROR(IF(INDEX(三跨两临近重点区段!$F:$F,MATCH(1,(MONTH(三跨两临近重点区段!$D:$D)=7)*(三跨两临近重点区段!$A:$A=D478),0))="已取消","已取消",INDEX(三跨两临近重点区段!$E:$E,MATCH(1,(MONTH(三跨两临近重点区段!$D:$D)=7)*(三跨两临近重点区段!$A:$A=D478)*(三跨两临近重点区段!$F:$F="现存区段"),0))),"")</f>
        <v/>
      </c>
      <c r="W478" s="268" t="str">
        <f t="array" ref="W478">IFERROR(IF(INDEX(三跨两临近重点区段!$F:$F,MATCH(1,(MONTH(三跨两临近重点区段!$D:$D)=8)*(三跨两临近重点区段!$A:$A=D478),0))="已取消","已取消",INDEX(三跨两临近重点区段!$D:$D,MATCH(1,(MONTH(三跨两临近重点区段!$D:$D)=8)*(三跨两临近重点区段!$A:$A=D478)*(三跨两临近重点区段!$F:$F="现存区段"),0))),"")</f>
        <v/>
      </c>
      <c r="X478" s="232" t="str">
        <f t="array" ref="X478">IFERROR(IF(INDEX(三跨两临近重点区段!$F:$F,MATCH(1,(MONTH(三跨两临近重点区段!$D:$D)=8)*(三跨两临近重点区段!$A:$A=D478),0))="已取消","已取消",INDEX(三跨两临近重点区段!$E:$E,MATCH(1,(MONTH(三跨两临近重点区段!$D:$D)=8)*(三跨两临近重点区段!$A:$A=D478)*(三跨两临近重点区段!$F:$F="现存区段"),0))),"")</f>
        <v/>
      </c>
      <c r="Y478" s="268" t="str">
        <f t="array" ref="Y478">IFERROR(IF(INDEX(三跨两临近重点区段!$F:$F,MATCH(1,(MONTH(三跨两临近重点区段!$D:$D)=9)*(三跨两临近重点区段!$A:$A=D478),0))="已取消","已取消",INDEX(三跨两临近重点区段!$D:$D,MATCH(1,(MONTH(三跨两临近重点区段!$D:$D)=9)*(三跨两临近重点区段!$A:$A=D478)*(三跨两临近重点区段!$F:$F="现存区段"),0))),"")</f>
        <v/>
      </c>
      <c r="Z478" s="232" t="str">
        <f t="array" ref="Z478">IFERROR(IF(INDEX(三跨两临近重点区段!$F:$F,MATCH(1,(MONTH(三跨两临近重点区段!$D:$D)=9)*(三跨两临近重点区段!$A:$A=D478),0))="已取消","已取消",INDEX(三跨两临近重点区段!$E:$E,MATCH(1,(MONTH(三跨两临近重点区段!$D:$D)=9)*(三跨两临近重点区段!$A:$A=D478)*(三跨两临近重点区段!$F:$F="现存区段"),0))),"")</f>
        <v/>
      </c>
      <c r="AA478" s="268" t="str">
        <f t="array" ref="AA478">IFERROR(IF(INDEX(三跨两临近重点区段!$F:$F,MATCH(1,(MONTH(三跨两临近重点区段!$D:$D)=10)*(三跨两临近重点区段!$A:$A=D478),0))="已取消","已取消",INDEX(三跨两临近重点区段!$D:$D,MATCH(1,(MONTH(三跨两临近重点区段!$D:$D)=10)*(三跨两临近重点区段!$A:$A=D478)*(三跨两临近重点区段!$F:$F="现存区段"),0))),"")</f>
        <v/>
      </c>
      <c r="AB478" s="72" t="str">
        <f t="array" ref="AB478">IFERROR(IF(INDEX(三跨两临近重点区段!$F:$F,MATCH(1,(MONTH(三跨两临近重点区段!$D:$D)=10)*(三跨两临近重点区段!$A:$A=D478),0))="已取消","已取消",INDEX(三跨两临近重点区段!$E:$E,MATCH(1,(MONTH(三跨两临近重点区段!$D:$D)=10)*(三跨两临近重点区段!$A:$A=D478)*(三跨两临近重点区段!$F:$F="现存区段"),0))),"")</f>
        <v/>
      </c>
      <c r="AC478" s="284" t="str">
        <f t="array" ref="AC478">IFERROR(IF(INDEX(三跨两临近重点区段!$F:$F,MATCH(1,(MONTH(三跨两临近重点区段!$D:$D)=11)*(三跨两临近重点区段!$A:$A=D478),0))="已取消","已取消",INDEX(三跨两临近重点区段!$D:$D,MATCH(1,(MONTH(三跨两临近重点区段!$D:$D)=11)*(三跨两临近重点区段!$A:$A=D478)*(三跨两临近重点区段!$F:$F="现存区段"),0))),"")</f>
        <v/>
      </c>
      <c r="AD478" s="72" t="str">
        <f t="array" ref="AD478">IFERROR(IF(INDEX(三跨两临近重点区段!$F:$F,MATCH(1,(MONTH(三跨两临近重点区段!$D:$D)=11)*(三跨两临近重点区段!$A:$A=D478),0))="已取消","已取消",INDEX(三跨两临近重点区段!$E:$E,MATCH(1,(MONTH(三跨两临近重点区段!$D:$D)=11)*(三跨两临近重点区段!$A:$A=D478)*(三跨两临近重点区段!$F:$F="现存区段"),0))),"")</f>
        <v/>
      </c>
      <c r="AE478" s="284" t="str">
        <f t="array" ref="AE478">IFERROR(IF(INDEX(三跨两临近重点区段!$F:$F,MATCH(1,(MONTH(三跨两临近重点区段!$D:$D)=12)*(三跨两临近重点区段!$A:$A=D478),0))="已取消","已取消",INDEX(三跨两临近重点区段!$D:$D,MATCH(1,(MONTH(三跨两临近重点区段!$D:$D)=12)*(三跨两临近重点区段!$A:$A=D478)*(三跨两临近重点区段!$F:$F="现存区段"),0))),"")</f>
        <v/>
      </c>
      <c r="AF478" s="72" t="str">
        <f t="array" ref="AF478">IFERROR(IF(INDEX(三跨两临近重点区段!$F:$F,MATCH(1,(MONTH(三跨两临近重点区段!$D:$D)=12)*(三跨两临近重点区段!$A:$A=D478),0))="已取消","已取消",INDEX(三跨两临近重点区段!$E:$E,MATCH(1,(MONTH(三跨两临近重点区段!$D:$D)=12)*(三跨两临近重点区段!$A:$A=D478)*(三跨两临近重点区段!$F:$F="现存区段"),0))),"")</f>
        <v/>
      </c>
      <c r="AH478" t="e">
        <f t="array" ref="AH478">INDEX(三跨两临近重点区段!$G:$G,MATCH(D478,三跨两临近重点区段!$A:$A,0))</f>
        <v>#N/A</v>
      </c>
      <c r="AI478" t="e">
        <f>INDEX(三跨两临近重点区段!$J:$J,MATCH(D478,三跨两临近重点区段!$A:$A,0))</f>
        <v>#N/A</v>
      </c>
    </row>
    <row r="479" ht="14.25" spans="1:35">
      <c r="A479" s="263" t="s">
        <v>150</v>
      </c>
      <c r="B479" s="264" t="s">
        <v>2853</v>
      </c>
      <c r="C479" s="263" t="s">
        <v>2157</v>
      </c>
      <c r="D479" s="263" t="s">
        <v>2865</v>
      </c>
      <c r="E479" s="265" t="s">
        <v>2115</v>
      </c>
      <c r="F479" s="264" t="s">
        <v>125</v>
      </c>
      <c r="G479" s="263" t="s">
        <v>2116</v>
      </c>
      <c r="H479" s="263" t="s">
        <v>1225</v>
      </c>
      <c r="I479" s="288"/>
      <c r="J479" s="196"/>
      <c r="K479" s="196"/>
      <c r="L479" s="196"/>
      <c r="M479" s="270"/>
      <c r="N479" s="270"/>
      <c r="O479" s="33"/>
      <c r="P479" s="107"/>
      <c r="Q479" s="279"/>
      <c r="R479" s="279"/>
      <c r="S479" s="282">
        <v>45446.4833333333</v>
      </c>
      <c r="T479" s="279" t="s">
        <v>2117</v>
      </c>
      <c r="U479" s="268" t="str">
        <f t="array" ref="U479">IFERROR(IF(INDEX(三跨两临近重点区段!$F:$F,MATCH(1,(MONTH(三跨两临近重点区段!$D:$D)=7)*(三跨两临近重点区段!$A:$A=D479),0))="已取消","已取消",INDEX(三跨两临近重点区段!$D:$D,MATCH(1,(MONTH(三跨两临近重点区段!$D:$D)=7)*(三跨两临近重点区段!$A:$A=D479)*(三跨两临近重点区段!$F:$F="现存区段"),0))),"")</f>
        <v/>
      </c>
      <c r="V479" s="232" t="str">
        <f t="array" ref="V479">IFERROR(IF(INDEX(三跨两临近重点区段!$F:$F,MATCH(1,(MONTH(三跨两临近重点区段!$D:$D)=7)*(三跨两临近重点区段!$A:$A=D479),0))="已取消","已取消",INDEX(三跨两临近重点区段!$E:$E,MATCH(1,(MONTH(三跨两临近重点区段!$D:$D)=7)*(三跨两临近重点区段!$A:$A=D479)*(三跨两临近重点区段!$F:$F="现存区段"),0))),"")</f>
        <v/>
      </c>
      <c r="W479" s="268" t="str">
        <f t="array" ref="W479">IFERROR(IF(INDEX(三跨两临近重点区段!$F:$F,MATCH(1,(MONTH(三跨两临近重点区段!$D:$D)=8)*(三跨两临近重点区段!$A:$A=D479),0))="已取消","已取消",INDEX(三跨两临近重点区段!$D:$D,MATCH(1,(MONTH(三跨两临近重点区段!$D:$D)=8)*(三跨两临近重点区段!$A:$A=D479)*(三跨两临近重点区段!$F:$F="现存区段"),0))),"")</f>
        <v/>
      </c>
      <c r="X479" s="232" t="str">
        <f t="array" ref="X479">IFERROR(IF(INDEX(三跨两临近重点区段!$F:$F,MATCH(1,(MONTH(三跨两临近重点区段!$D:$D)=8)*(三跨两临近重点区段!$A:$A=D479),0))="已取消","已取消",INDEX(三跨两临近重点区段!$E:$E,MATCH(1,(MONTH(三跨两临近重点区段!$D:$D)=8)*(三跨两临近重点区段!$A:$A=D479)*(三跨两临近重点区段!$F:$F="现存区段"),0))),"")</f>
        <v/>
      </c>
      <c r="Y479" s="268" t="str">
        <f t="array" ref="Y479">IFERROR(IF(INDEX(三跨两临近重点区段!$F:$F,MATCH(1,(MONTH(三跨两临近重点区段!$D:$D)=9)*(三跨两临近重点区段!$A:$A=D479),0))="已取消","已取消",INDEX(三跨两临近重点区段!$D:$D,MATCH(1,(MONTH(三跨两临近重点区段!$D:$D)=9)*(三跨两临近重点区段!$A:$A=D479)*(三跨两临近重点区段!$F:$F="现存区段"),0))),"")</f>
        <v/>
      </c>
      <c r="Z479" s="232" t="str">
        <f t="array" ref="Z479">IFERROR(IF(INDEX(三跨两临近重点区段!$F:$F,MATCH(1,(MONTH(三跨两临近重点区段!$D:$D)=9)*(三跨两临近重点区段!$A:$A=D479),0))="已取消","已取消",INDEX(三跨两临近重点区段!$E:$E,MATCH(1,(MONTH(三跨两临近重点区段!$D:$D)=9)*(三跨两临近重点区段!$A:$A=D479)*(三跨两临近重点区段!$F:$F="现存区段"),0))),"")</f>
        <v/>
      </c>
      <c r="AA479" s="268" t="str">
        <f t="array" ref="AA479">IFERROR(IF(INDEX(三跨两临近重点区段!$F:$F,MATCH(1,(MONTH(三跨两临近重点区段!$D:$D)=10)*(三跨两临近重点区段!$A:$A=D479),0))="已取消","已取消",INDEX(三跨两临近重点区段!$D:$D,MATCH(1,(MONTH(三跨两临近重点区段!$D:$D)=10)*(三跨两临近重点区段!$A:$A=D479)*(三跨两临近重点区段!$F:$F="现存区段"),0))),"")</f>
        <v/>
      </c>
      <c r="AB479" s="72" t="str">
        <f t="array" ref="AB479">IFERROR(IF(INDEX(三跨两临近重点区段!$F:$F,MATCH(1,(MONTH(三跨两临近重点区段!$D:$D)=10)*(三跨两临近重点区段!$A:$A=D479),0))="已取消","已取消",INDEX(三跨两临近重点区段!$E:$E,MATCH(1,(MONTH(三跨两临近重点区段!$D:$D)=10)*(三跨两临近重点区段!$A:$A=D479)*(三跨两临近重点区段!$F:$F="现存区段"),0))),"")</f>
        <v/>
      </c>
      <c r="AC479" s="284" t="str">
        <f t="array" ref="AC479">IFERROR(IF(INDEX(三跨两临近重点区段!$F:$F,MATCH(1,(MONTH(三跨两临近重点区段!$D:$D)=11)*(三跨两临近重点区段!$A:$A=D479),0))="已取消","已取消",INDEX(三跨两临近重点区段!$D:$D,MATCH(1,(MONTH(三跨两临近重点区段!$D:$D)=11)*(三跨两临近重点区段!$A:$A=D479)*(三跨两临近重点区段!$F:$F="现存区段"),0))),"")</f>
        <v/>
      </c>
      <c r="AD479" s="72" t="str">
        <f t="array" ref="AD479">IFERROR(IF(INDEX(三跨两临近重点区段!$F:$F,MATCH(1,(MONTH(三跨两临近重点区段!$D:$D)=11)*(三跨两临近重点区段!$A:$A=D479),0))="已取消","已取消",INDEX(三跨两临近重点区段!$E:$E,MATCH(1,(MONTH(三跨两临近重点区段!$D:$D)=11)*(三跨两临近重点区段!$A:$A=D479)*(三跨两临近重点区段!$F:$F="现存区段"),0))),"")</f>
        <v/>
      </c>
      <c r="AE479" s="284" t="str">
        <f t="array" ref="AE479">IFERROR(IF(INDEX(三跨两临近重点区段!$F:$F,MATCH(1,(MONTH(三跨两临近重点区段!$D:$D)=12)*(三跨两临近重点区段!$A:$A=D479),0))="已取消","已取消",INDEX(三跨两临近重点区段!$D:$D,MATCH(1,(MONTH(三跨两临近重点区段!$D:$D)=12)*(三跨两临近重点区段!$A:$A=D479)*(三跨两临近重点区段!$F:$F="现存区段"),0))),"")</f>
        <v/>
      </c>
      <c r="AF479" s="72" t="str">
        <f t="array" ref="AF479">IFERROR(IF(INDEX(三跨两临近重点区段!$F:$F,MATCH(1,(MONTH(三跨两临近重点区段!$D:$D)=12)*(三跨两临近重点区段!$A:$A=D479),0))="已取消","已取消",INDEX(三跨两临近重点区段!$E:$E,MATCH(1,(MONTH(三跨两临近重点区段!$D:$D)=12)*(三跨两临近重点区段!$A:$A=D479)*(三跨两临近重点区段!$F:$F="现存区段"),0))),"")</f>
        <v/>
      </c>
      <c r="AH479" t="e">
        <f t="array" ref="AH479">INDEX(三跨两临近重点区段!$G:$G,MATCH(D479,三跨两临近重点区段!$A:$A,0))</f>
        <v>#N/A</v>
      </c>
      <c r="AI479" t="e">
        <f>INDEX(三跨两临近重点区段!$J:$J,MATCH(D479,三跨两临近重点区段!$A:$A,0))</f>
        <v>#N/A</v>
      </c>
    </row>
    <row r="480" ht="14.25" spans="1:35">
      <c r="A480" s="263" t="s">
        <v>363</v>
      </c>
      <c r="B480" s="264" t="s">
        <v>2866</v>
      </c>
      <c r="C480" s="263" t="s">
        <v>2711</v>
      </c>
      <c r="D480" s="263" t="s">
        <v>2867</v>
      </c>
      <c r="E480" s="265" t="s">
        <v>2115</v>
      </c>
      <c r="F480" s="264" t="s">
        <v>125</v>
      </c>
      <c r="G480" s="263" t="s">
        <v>2116</v>
      </c>
      <c r="H480" s="263" t="s">
        <v>1144</v>
      </c>
      <c r="I480" s="288"/>
      <c r="J480" s="196"/>
      <c r="K480" s="196"/>
      <c r="L480" s="196"/>
      <c r="M480" s="270"/>
      <c r="N480" s="270"/>
      <c r="O480" s="33"/>
      <c r="P480" s="107"/>
      <c r="Q480" s="277"/>
      <c r="R480" s="277"/>
      <c r="S480" s="278">
        <v>45448</v>
      </c>
      <c r="T480" s="279" t="s">
        <v>2117</v>
      </c>
      <c r="U480" s="268" t="str">
        <f t="array" ref="U480">IFERROR(IF(INDEX(三跨两临近重点区段!$F:$F,MATCH(1,(MONTH(三跨两临近重点区段!$D:$D)=7)*(三跨两临近重点区段!$A:$A=D480),0))="已取消","已取消",INDEX(三跨两临近重点区段!$D:$D,MATCH(1,(MONTH(三跨两临近重点区段!$D:$D)=7)*(三跨两临近重点区段!$A:$A=D480)*(三跨两临近重点区段!$F:$F="现存区段"),0))),"")</f>
        <v/>
      </c>
      <c r="V480" s="232" t="str">
        <f t="array" ref="V480">IFERROR(IF(INDEX(三跨两临近重点区段!$F:$F,MATCH(1,(MONTH(三跨两临近重点区段!$D:$D)=7)*(三跨两临近重点区段!$A:$A=D480),0))="已取消","已取消",INDEX(三跨两临近重点区段!$E:$E,MATCH(1,(MONTH(三跨两临近重点区段!$D:$D)=7)*(三跨两临近重点区段!$A:$A=D480)*(三跨两临近重点区段!$F:$F="现存区段"),0))),"")</f>
        <v/>
      </c>
      <c r="W480" s="268" t="str">
        <f t="array" ref="W480">IFERROR(IF(INDEX(三跨两临近重点区段!$F:$F,MATCH(1,(MONTH(三跨两临近重点区段!$D:$D)=8)*(三跨两临近重点区段!$A:$A=D480),0))="已取消","已取消",INDEX(三跨两临近重点区段!$D:$D,MATCH(1,(MONTH(三跨两临近重点区段!$D:$D)=8)*(三跨两临近重点区段!$A:$A=D480)*(三跨两临近重点区段!$F:$F="现存区段"),0))),"")</f>
        <v/>
      </c>
      <c r="X480" s="232" t="str">
        <f t="array" ref="X480">IFERROR(IF(INDEX(三跨两临近重点区段!$F:$F,MATCH(1,(MONTH(三跨两临近重点区段!$D:$D)=8)*(三跨两临近重点区段!$A:$A=D480),0))="已取消","已取消",INDEX(三跨两临近重点区段!$E:$E,MATCH(1,(MONTH(三跨两临近重点区段!$D:$D)=8)*(三跨两临近重点区段!$A:$A=D480)*(三跨两临近重点区段!$F:$F="现存区段"),0))),"")</f>
        <v/>
      </c>
      <c r="Y480" s="268" t="str">
        <f t="array" ref="Y480">IFERROR(IF(INDEX(三跨两临近重点区段!$F:$F,MATCH(1,(MONTH(三跨两临近重点区段!$D:$D)=9)*(三跨两临近重点区段!$A:$A=D480),0))="已取消","已取消",INDEX(三跨两临近重点区段!$D:$D,MATCH(1,(MONTH(三跨两临近重点区段!$D:$D)=9)*(三跨两临近重点区段!$A:$A=D480)*(三跨两临近重点区段!$F:$F="现存区段"),0))),"")</f>
        <v/>
      </c>
      <c r="Z480" s="232" t="str">
        <f t="array" ref="Z480">IFERROR(IF(INDEX(三跨两临近重点区段!$F:$F,MATCH(1,(MONTH(三跨两临近重点区段!$D:$D)=9)*(三跨两临近重点区段!$A:$A=D480),0))="已取消","已取消",INDEX(三跨两临近重点区段!$E:$E,MATCH(1,(MONTH(三跨两临近重点区段!$D:$D)=9)*(三跨两临近重点区段!$A:$A=D480)*(三跨两临近重点区段!$F:$F="现存区段"),0))),"")</f>
        <v/>
      </c>
      <c r="AA480" s="268" t="str">
        <f t="array" ref="AA480">IFERROR(IF(INDEX(三跨两临近重点区段!$F:$F,MATCH(1,(MONTH(三跨两临近重点区段!$D:$D)=10)*(三跨两临近重点区段!$A:$A=D480),0))="已取消","已取消",INDEX(三跨两临近重点区段!$D:$D,MATCH(1,(MONTH(三跨两临近重点区段!$D:$D)=10)*(三跨两临近重点区段!$A:$A=D480)*(三跨两临近重点区段!$F:$F="现存区段"),0))),"")</f>
        <v/>
      </c>
      <c r="AB480" s="72" t="str">
        <f t="array" ref="AB480">IFERROR(IF(INDEX(三跨两临近重点区段!$F:$F,MATCH(1,(MONTH(三跨两临近重点区段!$D:$D)=10)*(三跨两临近重点区段!$A:$A=D480),0))="已取消","已取消",INDEX(三跨两临近重点区段!$E:$E,MATCH(1,(MONTH(三跨两临近重点区段!$D:$D)=10)*(三跨两临近重点区段!$A:$A=D480)*(三跨两临近重点区段!$F:$F="现存区段"),0))),"")</f>
        <v/>
      </c>
      <c r="AC480" s="284" t="str">
        <f t="array" ref="AC480">IFERROR(IF(INDEX(三跨两临近重点区段!$F:$F,MATCH(1,(MONTH(三跨两临近重点区段!$D:$D)=11)*(三跨两临近重点区段!$A:$A=D480),0))="已取消","已取消",INDEX(三跨两临近重点区段!$D:$D,MATCH(1,(MONTH(三跨两临近重点区段!$D:$D)=11)*(三跨两临近重点区段!$A:$A=D480)*(三跨两临近重点区段!$F:$F="现存区段"),0))),"")</f>
        <v/>
      </c>
      <c r="AD480" s="72" t="str">
        <f t="array" ref="AD480">IFERROR(IF(INDEX(三跨两临近重点区段!$F:$F,MATCH(1,(MONTH(三跨两临近重点区段!$D:$D)=11)*(三跨两临近重点区段!$A:$A=D480),0))="已取消","已取消",INDEX(三跨两临近重点区段!$E:$E,MATCH(1,(MONTH(三跨两临近重点区段!$D:$D)=11)*(三跨两临近重点区段!$A:$A=D480)*(三跨两临近重点区段!$F:$F="现存区段"),0))),"")</f>
        <v/>
      </c>
      <c r="AE480" s="284" t="str">
        <f t="array" ref="AE480">IFERROR(IF(INDEX(三跨两临近重点区段!$F:$F,MATCH(1,(MONTH(三跨两临近重点区段!$D:$D)=12)*(三跨两临近重点区段!$A:$A=D480),0))="已取消","已取消",INDEX(三跨两临近重点区段!$D:$D,MATCH(1,(MONTH(三跨两临近重点区段!$D:$D)=12)*(三跨两临近重点区段!$A:$A=D480)*(三跨两临近重点区段!$F:$F="现存区段"),0))),"")</f>
        <v/>
      </c>
      <c r="AF480" s="72" t="str">
        <f t="array" ref="AF480">IFERROR(IF(INDEX(三跨两临近重点区段!$F:$F,MATCH(1,(MONTH(三跨两临近重点区段!$D:$D)=12)*(三跨两临近重点区段!$A:$A=D480),0))="已取消","已取消",INDEX(三跨两临近重点区段!$E:$E,MATCH(1,(MONTH(三跨两临近重点区段!$D:$D)=12)*(三跨两临近重点区段!$A:$A=D480)*(三跨两临近重点区段!$F:$F="现存区段"),0))),"")</f>
        <v/>
      </c>
      <c r="AH480" t="e">
        <f t="array" ref="AH480">INDEX(三跨两临近重点区段!$G:$G,MATCH(D480,三跨两临近重点区段!$A:$A,0))</f>
        <v>#N/A</v>
      </c>
      <c r="AI480" t="e">
        <f>INDEX(三跨两临近重点区段!$J:$J,MATCH(D480,三跨两临近重点区段!$A:$A,0))</f>
        <v>#N/A</v>
      </c>
    </row>
    <row r="481" ht="14.25" spans="1:35">
      <c r="A481" s="263" t="s">
        <v>363</v>
      </c>
      <c r="B481" s="264" t="s">
        <v>2868</v>
      </c>
      <c r="C481" s="263" t="s">
        <v>2711</v>
      </c>
      <c r="D481" s="263" t="s">
        <v>2869</v>
      </c>
      <c r="E481" s="265" t="s">
        <v>2115</v>
      </c>
      <c r="F481" s="264" t="s">
        <v>125</v>
      </c>
      <c r="G481" s="263" t="s">
        <v>2116</v>
      </c>
      <c r="H481" s="263" t="s">
        <v>1144</v>
      </c>
      <c r="I481" s="288"/>
      <c r="J481" s="196"/>
      <c r="K481" s="196"/>
      <c r="L481" s="196"/>
      <c r="M481" s="270"/>
      <c r="N481" s="270"/>
      <c r="O481" s="33"/>
      <c r="P481" s="107"/>
      <c r="Q481" s="279"/>
      <c r="R481" s="279"/>
      <c r="S481" s="278">
        <v>45448</v>
      </c>
      <c r="T481" s="279" t="s">
        <v>2117</v>
      </c>
      <c r="U481" s="268" t="str">
        <f t="array" ref="U481">IFERROR(IF(INDEX(三跨两临近重点区段!$F:$F,MATCH(1,(MONTH(三跨两临近重点区段!$D:$D)=7)*(三跨两临近重点区段!$A:$A=D481),0))="已取消","已取消",INDEX(三跨两临近重点区段!$D:$D,MATCH(1,(MONTH(三跨两临近重点区段!$D:$D)=7)*(三跨两临近重点区段!$A:$A=D481)*(三跨两临近重点区段!$F:$F="现存区段"),0))),"")</f>
        <v/>
      </c>
      <c r="V481" s="232" t="str">
        <f t="array" ref="V481">IFERROR(IF(INDEX(三跨两临近重点区段!$F:$F,MATCH(1,(MONTH(三跨两临近重点区段!$D:$D)=7)*(三跨两临近重点区段!$A:$A=D481),0))="已取消","已取消",INDEX(三跨两临近重点区段!$E:$E,MATCH(1,(MONTH(三跨两临近重点区段!$D:$D)=7)*(三跨两临近重点区段!$A:$A=D481)*(三跨两临近重点区段!$F:$F="现存区段"),0))),"")</f>
        <v/>
      </c>
      <c r="W481" s="268" t="str">
        <f t="array" ref="W481">IFERROR(IF(INDEX(三跨两临近重点区段!$F:$F,MATCH(1,(MONTH(三跨两临近重点区段!$D:$D)=8)*(三跨两临近重点区段!$A:$A=D481),0))="已取消","已取消",INDEX(三跨两临近重点区段!$D:$D,MATCH(1,(MONTH(三跨两临近重点区段!$D:$D)=8)*(三跨两临近重点区段!$A:$A=D481)*(三跨两临近重点区段!$F:$F="现存区段"),0))),"")</f>
        <v/>
      </c>
      <c r="X481" s="232" t="str">
        <f t="array" ref="X481">IFERROR(IF(INDEX(三跨两临近重点区段!$F:$F,MATCH(1,(MONTH(三跨两临近重点区段!$D:$D)=8)*(三跨两临近重点区段!$A:$A=D481),0))="已取消","已取消",INDEX(三跨两临近重点区段!$E:$E,MATCH(1,(MONTH(三跨两临近重点区段!$D:$D)=8)*(三跨两临近重点区段!$A:$A=D481)*(三跨两临近重点区段!$F:$F="现存区段"),0))),"")</f>
        <v/>
      </c>
      <c r="Y481" s="268" t="str">
        <f t="array" ref="Y481">IFERROR(IF(INDEX(三跨两临近重点区段!$F:$F,MATCH(1,(MONTH(三跨两临近重点区段!$D:$D)=9)*(三跨两临近重点区段!$A:$A=D481),0))="已取消","已取消",INDEX(三跨两临近重点区段!$D:$D,MATCH(1,(MONTH(三跨两临近重点区段!$D:$D)=9)*(三跨两临近重点区段!$A:$A=D481)*(三跨两临近重点区段!$F:$F="现存区段"),0))),"")</f>
        <v/>
      </c>
      <c r="Z481" s="232" t="str">
        <f t="array" ref="Z481">IFERROR(IF(INDEX(三跨两临近重点区段!$F:$F,MATCH(1,(MONTH(三跨两临近重点区段!$D:$D)=9)*(三跨两临近重点区段!$A:$A=D481),0))="已取消","已取消",INDEX(三跨两临近重点区段!$E:$E,MATCH(1,(MONTH(三跨两临近重点区段!$D:$D)=9)*(三跨两临近重点区段!$A:$A=D481)*(三跨两临近重点区段!$F:$F="现存区段"),0))),"")</f>
        <v/>
      </c>
      <c r="AA481" s="268" t="str">
        <f t="array" ref="AA481">IFERROR(IF(INDEX(三跨两临近重点区段!$F:$F,MATCH(1,(MONTH(三跨两临近重点区段!$D:$D)=10)*(三跨两临近重点区段!$A:$A=D481),0))="已取消","已取消",INDEX(三跨两临近重点区段!$D:$D,MATCH(1,(MONTH(三跨两临近重点区段!$D:$D)=10)*(三跨两临近重点区段!$A:$A=D481)*(三跨两临近重点区段!$F:$F="现存区段"),0))),"")</f>
        <v/>
      </c>
      <c r="AB481" s="72" t="str">
        <f t="array" ref="AB481">IFERROR(IF(INDEX(三跨两临近重点区段!$F:$F,MATCH(1,(MONTH(三跨两临近重点区段!$D:$D)=10)*(三跨两临近重点区段!$A:$A=D481),0))="已取消","已取消",INDEX(三跨两临近重点区段!$E:$E,MATCH(1,(MONTH(三跨两临近重点区段!$D:$D)=10)*(三跨两临近重点区段!$A:$A=D481)*(三跨两临近重点区段!$F:$F="现存区段"),0))),"")</f>
        <v/>
      </c>
      <c r="AC481" s="284" t="str">
        <f t="array" ref="AC481">IFERROR(IF(INDEX(三跨两临近重点区段!$F:$F,MATCH(1,(MONTH(三跨两临近重点区段!$D:$D)=11)*(三跨两临近重点区段!$A:$A=D481),0))="已取消","已取消",INDEX(三跨两临近重点区段!$D:$D,MATCH(1,(MONTH(三跨两临近重点区段!$D:$D)=11)*(三跨两临近重点区段!$A:$A=D481)*(三跨两临近重点区段!$F:$F="现存区段"),0))),"")</f>
        <v/>
      </c>
      <c r="AD481" s="72" t="str">
        <f t="array" ref="AD481">IFERROR(IF(INDEX(三跨两临近重点区段!$F:$F,MATCH(1,(MONTH(三跨两临近重点区段!$D:$D)=11)*(三跨两临近重点区段!$A:$A=D481),0))="已取消","已取消",INDEX(三跨两临近重点区段!$E:$E,MATCH(1,(MONTH(三跨两临近重点区段!$D:$D)=11)*(三跨两临近重点区段!$A:$A=D481)*(三跨两临近重点区段!$F:$F="现存区段"),0))),"")</f>
        <v/>
      </c>
      <c r="AE481" s="284" t="str">
        <f t="array" ref="AE481">IFERROR(IF(INDEX(三跨两临近重点区段!$F:$F,MATCH(1,(MONTH(三跨两临近重点区段!$D:$D)=12)*(三跨两临近重点区段!$A:$A=D481),0))="已取消","已取消",INDEX(三跨两临近重点区段!$D:$D,MATCH(1,(MONTH(三跨两临近重点区段!$D:$D)=12)*(三跨两临近重点区段!$A:$A=D481)*(三跨两临近重点区段!$F:$F="现存区段"),0))),"")</f>
        <v/>
      </c>
      <c r="AF481" s="72" t="str">
        <f t="array" ref="AF481">IFERROR(IF(INDEX(三跨两临近重点区段!$F:$F,MATCH(1,(MONTH(三跨两临近重点区段!$D:$D)=12)*(三跨两临近重点区段!$A:$A=D481),0))="已取消","已取消",INDEX(三跨两临近重点区段!$E:$E,MATCH(1,(MONTH(三跨两临近重点区段!$D:$D)=12)*(三跨两临近重点区段!$A:$A=D481)*(三跨两临近重点区段!$F:$F="现存区段"),0))),"")</f>
        <v/>
      </c>
      <c r="AH481" t="e">
        <f t="array" ref="AH481">INDEX(三跨两临近重点区段!$G:$G,MATCH(D481,三跨两临近重点区段!$A:$A,0))</f>
        <v>#N/A</v>
      </c>
      <c r="AI481" t="e">
        <f>INDEX(三跨两临近重点区段!$J:$J,MATCH(D481,三跨两临近重点区段!$A:$A,0))</f>
        <v>#N/A</v>
      </c>
    </row>
    <row r="482" ht="14.25" spans="1:35">
      <c r="A482" s="263" t="s">
        <v>150</v>
      </c>
      <c r="B482" s="264" t="s">
        <v>2856</v>
      </c>
      <c r="C482" s="263" t="s">
        <v>2844</v>
      </c>
      <c r="D482" s="263" t="s">
        <v>2870</v>
      </c>
      <c r="E482" s="265" t="s">
        <v>2115</v>
      </c>
      <c r="F482" s="264" t="s">
        <v>125</v>
      </c>
      <c r="G482" s="263" t="s">
        <v>2116</v>
      </c>
      <c r="H482" s="263" t="s">
        <v>1225</v>
      </c>
      <c r="I482" s="288"/>
      <c r="J482" s="196"/>
      <c r="K482" s="196"/>
      <c r="L482" s="196"/>
      <c r="M482" s="270"/>
      <c r="N482" s="270"/>
      <c r="O482" s="33"/>
      <c r="P482" s="107"/>
      <c r="Q482" s="279"/>
      <c r="R482" s="279"/>
      <c r="S482" s="278">
        <v>45448</v>
      </c>
      <c r="T482" s="279" t="s">
        <v>2117</v>
      </c>
      <c r="U482" s="268" t="str">
        <f t="array" ref="U482">IFERROR(IF(INDEX(三跨两临近重点区段!$F:$F,MATCH(1,(MONTH(三跨两临近重点区段!$D:$D)=7)*(三跨两临近重点区段!$A:$A=D482),0))="已取消","已取消",INDEX(三跨两临近重点区段!$D:$D,MATCH(1,(MONTH(三跨两临近重点区段!$D:$D)=7)*(三跨两临近重点区段!$A:$A=D482)*(三跨两临近重点区段!$F:$F="现存区段"),0))),"")</f>
        <v/>
      </c>
      <c r="V482" s="232" t="str">
        <f t="array" ref="V482">IFERROR(IF(INDEX(三跨两临近重点区段!$F:$F,MATCH(1,(MONTH(三跨两临近重点区段!$D:$D)=7)*(三跨两临近重点区段!$A:$A=D482),0))="已取消","已取消",INDEX(三跨两临近重点区段!$E:$E,MATCH(1,(MONTH(三跨两临近重点区段!$D:$D)=7)*(三跨两临近重点区段!$A:$A=D482)*(三跨两临近重点区段!$F:$F="现存区段"),0))),"")</f>
        <v/>
      </c>
      <c r="W482" s="268" t="str">
        <f t="array" ref="W482">IFERROR(IF(INDEX(三跨两临近重点区段!$F:$F,MATCH(1,(MONTH(三跨两临近重点区段!$D:$D)=8)*(三跨两临近重点区段!$A:$A=D482),0))="已取消","已取消",INDEX(三跨两临近重点区段!$D:$D,MATCH(1,(MONTH(三跨两临近重点区段!$D:$D)=8)*(三跨两临近重点区段!$A:$A=D482)*(三跨两临近重点区段!$F:$F="现存区段"),0))),"")</f>
        <v/>
      </c>
      <c r="X482" s="232" t="str">
        <f t="array" ref="X482">IFERROR(IF(INDEX(三跨两临近重点区段!$F:$F,MATCH(1,(MONTH(三跨两临近重点区段!$D:$D)=8)*(三跨两临近重点区段!$A:$A=D482),0))="已取消","已取消",INDEX(三跨两临近重点区段!$E:$E,MATCH(1,(MONTH(三跨两临近重点区段!$D:$D)=8)*(三跨两临近重点区段!$A:$A=D482)*(三跨两临近重点区段!$F:$F="现存区段"),0))),"")</f>
        <v/>
      </c>
      <c r="Y482" s="268" t="str">
        <f t="array" ref="Y482">IFERROR(IF(INDEX(三跨两临近重点区段!$F:$F,MATCH(1,(MONTH(三跨两临近重点区段!$D:$D)=9)*(三跨两临近重点区段!$A:$A=D482),0))="已取消","已取消",INDEX(三跨两临近重点区段!$D:$D,MATCH(1,(MONTH(三跨两临近重点区段!$D:$D)=9)*(三跨两临近重点区段!$A:$A=D482)*(三跨两临近重点区段!$F:$F="现存区段"),0))),"")</f>
        <v/>
      </c>
      <c r="Z482" s="232" t="str">
        <f t="array" ref="Z482">IFERROR(IF(INDEX(三跨两临近重点区段!$F:$F,MATCH(1,(MONTH(三跨两临近重点区段!$D:$D)=9)*(三跨两临近重点区段!$A:$A=D482),0))="已取消","已取消",INDEX(三跨两临近重点区段!$E:$E,MATCH(1,(MONTH(三跨两临近重点区段!$D:$D)=9)*(三跨两临近重点区段!$A:$A=D482)*(三跨两临近重点区段!$F:$F="现存区段"),0))),"")</f>
        <v/>
      </c>
      <c r="AA482" s="268" t="str">
        <f t="array" ref="AA482">IFERROR(IF(INDEX(三跨两临近重点区段!$F:$F,MATCH(1,(MONTH(三跨两临近重点区段!$D:$D)=10)*(三跨两临近重点区段!$A:$A=D482),0))="已取消","已取消",INDEX(三跨两临近重点区段!$D:$D,MATCH(1,(MONTH(三跨两临近重点区段!$D:$D)=10)*(三跨两临近重点区段!$A:$A=D482)*(三跨两临近重点区段!$F:$F="现存区段"),0))),"")</f>
        <v/>
      </c>
      <c r="AB482" s="72" t="str">
        <f t="array" ref="AB482">IFERROR(IF(INDEX(三跨两临近重点区段!$F:$F,MATCH(1,(MONTH(三跨两临近重点区段!$D:$D)=10)*(三跨两临近重点区段!$A:$A=D482),0))="已取消","已取消",INDEX(三跨两临近重点区段!$E:$E,MATCH(1,(MONTH(三跨两临近重点区段!$D:$D)=10)*(三跨两临近重点区段!$A:$A=D482)*(三跨两临近重点区段!$F:$F="现存区段"),0))),"")</f>
        <v/>
      </c>
      <c r="AC482" s="284" t="str">
        <f t="array" ref="AC482">IFERROR(IF(INDEX(三跨两临近重点区段!$F:$F,MATCH(1,(MONTH(三跨两临近重点区段!$D:$D)=11)*(三跨两临近重点区段!$A:$A=D482),0))="已取消","已取消",INDEX(三跨两临近重点区段!$D:$D,MATCH(1,(MONTH(三跨两临近重点区段!$D:$D)=11)*(三跨两临近重点区段!$A:$A=D482)*(三跨两临近重点区段!$F:$F="现存区段"),0))),"")</f>
        <v/>
      </c>
      <c r="AD482" s="72" t="str">
        <f t="array" ref="AD482">IFERROR(IF(INDEX(三跨两临近重点区段!$F:$F,MATCH(1,(MONTH(三跨两临近重点区段!$D:$D)=11)*(三跨两临近重点区段!$A:$A=D482),0))="已取消","已取消",INDEX(三跨两临近重点区段!$E:$E,MATCH(1,(MONTH(三跨两临近重点区段!$D:$D)=11)*(三跨两临近重点区段!$A:$A=D482)*(三跨两临近重点区段!$F:$F="现存区段"),0))),"")</f>
        <v/>
      </c>
      <c r="AE482" s="284" t="str">
        <f t="array" ref="AE482">IFERROR(IF(INDEX(三跨两临近重点区段!$F:$F,MATCH(1,(MONTH(三跨两临近重点区段!$D:$D)=12)*(三跨两临近重点区段!$A:$A=D482),0))="已取消","已取消",INDEX(三跨两临近重点区段!$D:$D,MATCH(1,(MONTH(三跨两临近重点区段!$D:$D)=12)*(三跨两临近重点区段!$A:$A=D482)*(三跨两临近重点区段!$F:$F="现存区段"),0))),"")</f>
        <v/>
      </c>
      <c r="AF482" s="72" t="str">
        <f t="array" ref="AF482">IFERROR(IF(INDEX(三跨两临近重点区段!$F:$F,MATCH(1,(MONTH(三跨两临近重点区段!$D:$D)=12)*(三跨两临近重点区段!$A:$A=D482),0))="已取消","已取消",INDEX(三跨两临近重点区段!$E:$E,MATCH(1,(MONTH(三跨两临近重点区段!$D:$D)=12)*(三跨两临近重点区段!$A:$A=D482)*(三跨两临近重点区段!$F:$F="现存区段"),0))),"")</f>
        <v/>
      </c>
      <c r="AH482" t="e">
        <f t="array" ref="AH482">INDEX(三跨两临近重点区段!$G:$G,MATCH(D482,三跨两临近重点区段!$A:$A,0))</f>
        <v>#N/A</v>
      </c>
      <c r="AI482" t="e">
        <f>INDEX(三跨两临近重点区段!$J:$J,MATCH(D482,三跨两临近重点区段!$A:$A,0))</f>
        <v>#N/A</v>
      </c>
    </row>
    <row r="483" ht="14.25" spans="1:35">
      <c r="A483" s="263" t="s">
        <v>150</v>
      </c>
      <c r="B483" s="264" t="s">
        <v>2853</v>
      </c>
      <c r="C483" s="263" t="s">
        <v>2844</v>
      </c>
      <c r="D483" s="263" t="s">
        <v>2871</v>
      </c>
      <c r="E483" s="265" t="s">
        <v>2115</v>
      </c>
      <c r="F483" s="264" t="s">
        <v>125</v>
      </c>
      <c r="G483" s="263" t="s">
        <v>2116</v>
      </c>
      <c r="H483" s="263" t="s">
        <v>1225</v>
      </c>
      <c r="I483" s="288"/>
      <c r="J483" s="196"/>
      <c r="K483" s="196"/>
      <c r="L483" s="196"/>
      <c r="M483" s="270"/>
      <c r="N483" s="270"/>
      <c r="O483" s="33"/>
      <c r="P483" s="107"/>
      <c r="Q483" s="279"/>
      <c r="R483" s="279"/>
      <c r="S483" s="278">
        <v>45448</v>
      </c>
      <c r="T483" s="279" t="s">
        <v>2117</v>
      </c>
      <c r="U483" s="268" t="str">
        <f t="array" ref="U483">IFERROR(IF(INDEX(三跨两临近重点区段!$F:$F,MATCH(1,(MONTH(三跨两临近重点区段!$D:$D)=7)*(三跨两临近重点区段!$A:$A=D483),0))="已取消","已取消",INDEX(三跨两临近重点区段!$D:$D,MATCH(1,(MONTH(三跨两临近重点区段!$D:$D)=7)*(三跨两临近重点区段!$A:$A=D483)*(三跨两临近重点区段!$F:$F="现存区段"),0))),"")</f>
        <v/>
      </c>
      <c r="V483" s="232" t="str">
        <f t="array" ref="V483">IFERROR(IF(INDEX(三跨两临近重点区段!$F:$F,MATCH(1,(MONTH(三跨两临近重点区段!$D:$D)=7)*(三跨两临近重点区段!$A:$A=D483),0))="已取消","已取消",INDEX(三跨两临近重点区段!$E:$E,MATCH(1,(MONTH(三跨两临近重点区段!$D:$D)=7)*(三跨两临近重点区段!$A:$A=D483)*(三跨两临近重点区段!$F:$F="现存区段"),0))),"")</f>
        <v/>
      </c>
      <c r="W483" s="268" t="str">
        <f t="array" ref="W483">IFERROR(IF(INDEX(三跨两临近重点区段!$F:$F,MATCH(1,(MONTH(三跨两临近重点区段!$D:$D)=8)*(三跨两临近重点区段!$A:$A=D483),0))="已取消","已取消",INDEX(三跨两临近重点区段!$D:$D,MATCH(1,(MONTH(三跨两临近重点区段!$D:$D)=8)*(三跨两临近重点区段!$A:$A=D483)*(三跨两临近重点区段!$F:$F="现存区段"),0))),"")</f>
        <v/>
      </c>
      <c r="X483" s="232" t="str">
        <f t="array" ref="X483">IFERROR(IF(INDEX(三跨两临近重点区段!$F:$F,MATCH(1,(MONTH(三跨两临近重点区段!$D:$D)=8)*(三跨两临近重点区段!$A:$A=D483),0))="已取消","已取消",INDEX(三跨两临近重点区段!$E:$E,MATCH(1,(MONTH(三跨两临近重点区段!$D:$D)=8)*(三跨两临近重点区段!$A:$A=D483)*(三跨两临近重点区段!$F:$F="现存区段"),0))),"")</f>
        <v/>
      </c>
      <c r="Y483" s="268" t="str">
        <f t="array" ref="Y483">IFERROR(IF(INDEX(三跨两临近重点区段!$F:$F,MATCH(1,(MONTH(三跨两临近重点区段!$D:$D)=9)*(三跨两临近重点区段!$A:$A=D483),0))="已取消","已取消",INDEX(三跨两临近重点区段!$D:$D,MATCH(1,(MONTH(三跨两临近重点区段!$D:$D)=9)*(三跨两临近重点区段!$A:$A=D483)*(三跨两临近重点区段!$F:$F="现存区段"),0))),"")</f>
        <v/>
      </c>
      <c r="Z483" s="232" t="str">
        <f t="array" ref="Z483">IFERROR(IF(INDEX(三跨两临近重点区段!$F:$F,MATCH(1,(MONTH(三跨两临近重点区段!$D:$D)=9)*(三跨两临近重点区段!$A:$A=D483),0))="已取消","已取消",INDEX(三跨两临近重点区段!$E:$E,MATCH(1,(MONTH(三跨两临近重点区段!$D:$D)=9)*(三跨两临近重点区段!$A:$A=D483)*(三跨两临近重点区段!$F:$F="现存区段"),0))),"")</f>
        <v/>
      </c>
      <c r="AA483" s="268" t="str">
        <f t="array" ref="AA483">IFERROR(IF(INDEX(三跨两临近重点区段!$F:$F,MATCH(1,(MONTH(三跨两临近重点区段!$D:$D)=10)*(三跨两临近重点区段!$A:$A=D483),0))="已取消","已取消",INDEX(三跨两临近重点区段!$D:$D,MATCH(1,(MONTH(三跨两临近重点区段!$D:$D)=10)*(三跨两临近重点区段!$A:$A=D483)*(三跨两临近重点区段!$F:$F="现存区段"),0))),"")</f>
        <v/>
      </c>
      <c r="AB483" s="72" t="str">
        <f t="array" ref="AB483">IFERROR(IF(INDEX(三跨两临近重点区段!$F:$F,MATCH(1,(MONTH(三跨两临近重点区段!$D:$D)=10)*(三跨两临近重点区段!$A:$A=D483),0))="已取消","已取消",INDEX(三跨两临近重点区段!$E:$E,MATCH(1,(MONTH(三跨两临近重点区段!$D:$D)=10)*(三跨两临近重点区段!$A:$A=D483)*(三跨两临近重点区段!$F:$F="现存区段"),0))),"")</f>
        <v/>
      </c>
      <c r="AC483" s="284" t="str">
        <f t="array" ref="AC483">IFERROR(IF(INDEX(三跨两临近重点区段!$F:$F,MATCH(1,(MONTH(三跨两临近重点区段!$D:$D)=11)*(三跨两临近重点区段!$A:$A=D483),0))="已取消","已取消",INDEX(三跨两临近重点区段!$D:$D,MATCH(1,(MONTH(三跨两临近重点区段!$D:$D)=11)*(三跨两临近重点区段!$A:$A=D483)*(三跨两临近重点区段!$F:$F="现存区段"),0))),"")</f>
        <v/>
      </c>
      <c r="AD483" s="72" t="str">
        <f t="array" ref="AD483">IFERROR(IF(INDEX(三跨两临近重点区段!$F:$F,MATCH(1,(MONTH(三跨两临近重点区段!$D:$D)=11)*(三跨两临近重点区段!$A:$A=D483),0))="已取消","已取消",INDEX(三跨两临近重点区段!$E:$E,MATCH(1,(MONTH(三跨两临近重点区段!$D:$D)=11)*(三跨两临近重点区段!$A:$A=D483)*(三跨两临近重点区段!$F:$F="现存区段"),0))),"")</f>
        <v/>
      </c>
      <c r="AE483" s="284" t="str">
        <f t="array" ref="AE483">IFERROR(IF(INDEX(三跨两临近重点区段!$F:$F,MATCH(1,(MONTH(三跨两临近重点区段!$D:$D)=12)*(三跨两临近重点区段!$A:$A=D483),0))="已取消","已取消",INDEX(三跨两临近重点区段!$D:$D,MATCH(1,(MONTH(三跨两临近重点区段!$D:$D)=12)*(三跨两临近重点区段!$A:$A=D483)*(三跨两临近重点区段!$F:$F="现存区段"),0))),"")</f>
        <v/>
      </c>
      <c r="AF483" s="72" t="str">
        <f t="array" ref="AF483">IFERROR(IF(INDEX(三跨两临近重点区段!$F:$F,MATCH(1,(MONTH(三跨两临近重点区段!$D:$D)=12)*(三跨两临近重点区段!$A:$A=D483),0))="已取消","已取消",INDEX(三跨两临近重点区段!$E:$E,MATCH(1,(MONTH(三跨两临近重点区段!$D:$D)=12)*(三跨两临近重点区段!$A:$A=D483)*(三跨两临近重点区段!$F:$F="现存区段"),0))),"")</f>
        <v/>
      </c>
      <c r="AH483" t="e">
        <f t="array" ref="AH483">INDEX(三跨两临近重点区段!$G:$G,MATCH(D483,三跨两临近重点区段!$A:$A,0))</f>
        <v>#N/A</v>
      </c>
      <c r="AI483" t="e">
        <f>INDEX(三跨两临近重点区段!$J:$J,MATCH(D483,三跨两临近重点区段!$A:$A,0))</f>
        <v>#N/A</v>
      </c>
    </row>
    <row r="484" ht="14.25" spans="1:35">
      <c r="A484" s="263" t="s">
        <v>119</v>
      </c>
      <c r="B484" s="264" t="s">
        <v>2695</v>
      </c>
      <c r="C484" s="263" t="s">
        <v>2183</v>
      </c>
      <c r="D484" s="263" t="s">
        <v>2872</v>
      </c>
      <c r="E484" s="265" t="s">
        <v>2115</v>
      </c>
      <c r="F484" s="264" t="s">
        <v>125</v>
      </c>
      <c r="G484" s="263" t="s">
        <v>2116</v>
      </c>
      <c r="H484" s="263" t="s">
        <v>1196</v>
      </c>
      <c r="I484" s="288"/>
      <c r="J484" s="196"/>
      <c r="K484" s="196"/>
      <c r="L484" s="196"/>
      <c r="M484" s="270"/>
      <c r="N484" s="270"/>
      <c r="O484" s="33"/>
      <c r="P484" s="107"/>
      <c r="Q484" s="279"/>
      <c r="R484" s="279"/>
      <c r="S484" s="278">
        <v>45455</v>
      </c>
      <c r="T484" s="279" t="s">
        <v>2117</v>
      </c>
      <c r="U484" s="268" t="str">
        <f t="array" ref="U484">IFERROR(IF(INDEX(三跨两临近重点区段!$F:$F,MATCH(1,(MONTH(三跨两临近重点区段!$D:$D)=7)*(三跨两临近重点区段!$A:$A=D484),0))="已取消","已取消",INDEX(三跨两临近重点区段!$D:$D,MATCH(1,(MONTH(三跨两临近重点区段!$D:$D)=7)*(三跨两临近重点区段!$A:$A=D484)*(三跨两临近重点区段!$F:$F="现存区段"),0))),"")</f>
        <v/>
      </c>
      <c r="V484" s="232" t="str">
        <f t="array" ref="V484">IFERROR(IF(INDEX(三跨两临近重点区段!$F:$F,MATCH(1,(MONTH(三跨两临近重点区段!$D:$D)=7)*(三跨两临近重点区段!$A:$A=D484),0))="已取消","已取消",INDEX(三跨两临近重点区段!$E:$E,MATCH(1,(MONTH(三跨两临近重点区段!$D:$D)=7)*(三跨两临近重点区段!$A:$A=D484)*(三跨两临近重点区段!$F:$F="现存区段"),0))),"")</f>
        <v/>
      </c>
      <c r="W484" s="268" t="str">
        <f t="array" ref="W484">IFERROR(IF(INDEX(三跨两临近重点区段!$F:$F,MATCH(1,(MONTH(三跨两临近重点区段!$D:$D)=8)*(三跨两临近重点区段!$A:$A=D484),0))="已取消","已取消",INDEX(三跨两临近重点区段!$D:$D,MATCH(1,(MONTH(三跨两临近重点区段!$D:$D)=8)*(三跨两临近重点区段!$A:$A=D484)*(三跨两临近重点区段!$F:$F="现存区段"),0))),"")</f>
        <v/>
      </c>
      <c r="X484" s="232" t="str">
        <f t="array" ref="X484">IFERROR(IF(INDEX(三跨两临近重点区段!$F:$F,MATCH(1,(MONTH(三跨两临近重点区段!$D:$D)=8)*(三跨两临近重点区段!$A:$A=D484),0))="已取消","已取消",INDEX(三跨两临近重点区段!$E:$E,MATCH(1,(MONTH(三跨两临近重点区段!$D:$D)=8)*(三跨两临近重点区段!$A:$A=D484)*(三跨两临近重点区段!$F:$F="现存区段"),0))),"")</f>
        <v/>
      </c>
      <c r="Y484" s="268" t="str">
        <f t="array" ref="Y484">IFERROR(IF(INDEX(三跨两临近重点区段!$F:$F,MATCH(1,(MONTH(三跨两临近重点区段!$D:$D)=9)*(三跨两临近重点区段!$A:$A=D484),0))="已取消","已取消",INDEX(三跨两临近重点区段!$D:$D,MATCH(1,(MONTH(三跨两临近重点区段!$D:$D)=9)*(三跨两临近重点区段!$A:$A=D484)*(三跨两临近重点区段!$F:$F="现存区段"),0))),"")</f>
        <v/>
      </c>
      <c r="Z484" s="232" t="str">
        <f t="array" ref="Z484">IFERROR(IF(INDEX(三跨两临近重点区段!$F:$F,MATCH(1,(MONTH(三跨两临近重点区段!$D:$D)=9)*(三跨两临近重点区段!$A:$A=D484),0))="已取消","已取消",INDEX(三跨两临近重点区段!$E:$E,MATCH(1,(MONTH(三跨两临近重点区段!$D:$D)=9)*(三跨两临近重点区段!$A:$A=D484)*(三跨两临近重点区段!$F:$F="现存区段"),0))),"")</f>
        <v/>
      </c>
      <c r="AA484" s="268" t="str">
        <f t="array" ref="AA484">IFERROR(IF(INDEX(三跨两临近重点区段!$F:$F,MATCH(1,(MONTH(三跨两临近重点区段!$D:$D)=10)*(三跨两临近重点区段!$A:$A=D484),0))="已取消","已取消",INDEX(三跨两临近重点区段!$D:$D,MATCH(1,(MONTH(三跨两临近重点区段!$D:$D)=10)*(三跨两临近重点区段!$A:$A=D484)*(三跨两临近重点区段!$F:$F="现存区段"),0))),"")</f>
        <v/>
      </c>
      <c r="AB484" s="72" t="str">
        <f t="array" ref="AB484">IFERROR(IF(INDEX(三跨两临近重点区段!$F:$F,MATCH(1,(MONTH(三跨两临近重点区段!$D:$D)=10)*(三跨两临近重点区段!$A:$A=D484),0))="已取消","已取消",INDEX(三跨两临近重点区段!$E:$E,MATCH(1,(MONTH(三跨两临近重点区段!$D:$D)=10)*(三跨两临近重点区段!$A:$A=D484)*(三跨两临近重点区段!$F:$F="现存区段"),0))),"")</f>
        <v/>
      </c>
      <c r="AC484" s="284" t="str">
        <f t="array" ref="AC484">IFERROR(IF(INDEX(三跨两临近重点区段!$F:$F,MATCH(1,(MONTH(三跨两临近重点区段!$D:$D)=11)*(三跨两临近重点区段!$A:$A=D484),0))="已取消","已取消",INDEX(三跨两临近重点区段!$D:$D,MATCH(1,(MONTH(三跨两临近重点区段!$D:$D)=11)*(三跨两临近重点区段!$A:$A=D484)*(三跨两临近重点区段!$F:$F="现存区段"),0))),"")</f>
        <v/>
      </c>
      <c r="AD484" s="72" t="str">
        <f t="array" ref="AD484">IFERROR(IF(INDEX(三跨两临近重点区段!$F:$F,MATCH(1,(MONTH(三跨两临近重点区段!$D:$D)=11)*(三跨两临近重点区段!$A:$A=D484),0))="已取消","已取消",INDEX(三跨两临近重点区段!$E:$E,MATCH(1,(MONTH(三跨两临近重点区段!$D:$D)=11)*(三跨两临近重点区段!$A:$A=D484)*(三跨两临近重点区段!$F:$F="现存区段"),0))),"")</f>
        <v/>
      </c>
      <c r="AE484" s="284" t="str">
        <f t="array" ref="AE484">IFERROR(IF(INDEX(三跨两临近重点区段!$F:$F,MATCH(1,(MONTH(三跨两临近重点区段!$D:$D)=12)*(三跨两临近重点区段!$A:$A=D484),0))="已取消","已取消",INDEX(三跨两临近重点区段!$D:$D,MATCH(1,(MONTH(三跨两临近重点区段!$D:$D)=12)*(三跨两临近重点区段!$A:$A=D484)*(三跨两临近重点区段!$F:$F="现存区段"),0))),"")</f>
        <v/>
      </c>
      <c r="AF484" s="72" t="str">
        <f t="array" ref="AF484">IFERROR(IF(INDEX(三跨两临近重点区段!$F:$F,MATCH(1,(MONTH(三跨两临近重点区段!$D:$D)=12)*(三跨两临近重点区段!$A:$A=D484),0))="已取消","已取消",INDEX(三跨两临近重点区段!$E:$E,MATCH(1,(MONTH(三跨两临近重点区段!$D:$D)=12)*(三跨两临近重点区段!$A:$A=D484)*(三跨两临近重点区段!$F:$F="现存区段"),0))),"")</f>
        <v/>
      </c>
      <c r="AH484" t="e">
        <f t="array" ref="AH484">INDEX(三跨两临近重点区段!$G:$G,MATCH(D484,三跨两临近重点区段!$A:$A,0))</f>
        <v>#N/A</v>
      </c>
      <c r="AI484" t="e">
        <f>INDEX(三跨两临近重点区段!$J:$J,MATCH(D484,三跨两临近重点区段!$A:$A,0))</f>
        <v>#N/A</v>
      </c>
    </row>
    <row r="485" ht="14.25" spans="1:35">
      <c r="A485" s="263" t="s">
        <v>119</v>
      </c>
      <c r="B485" s="264" t="s">
        <v>2698</v>
      </c>
      <c r="C485" s="263" t="s">
        <v>2246</v>
      </c>
      <c r="D485" s="263" t="s">
        <v>2873</v>
      </c>
      <c r="E485" s="265" t="s">
        <v>2115</v>
      </c>
      <c r="F485" s="264" t="s">
        <v>125</v>
      </c>
      <c r="G485" s="263" t="s">
        <v>2116</v>
      </c>
      <c r="H485" s="263" t="s">
        <v>1186</v>
      </c>
      <c r="I485" s="288"/>
      <c r="J485" s="196"/>
      <c r="K485" s="196"/>
      <c r="L485" s="196"/>
      <c r="M485" s="270"/>
      <c r="N485" s="270"/>
      <c r="O485" s="33"/>
      <c r="P485" s="107"/>
      <c r="Q485" s="279"/>
      <c r="R485" s="279"/>
      <c r="S485" s="278">
        <v>45455</v>
      </c>
      <c r="T485" s="279" t="s">
        <v>2117</v>
      </c>
      <c r="U485" s="268" t="str">
        <f t="array" ref="U485">IFERROR(IF(INDEX(三跨两临近重点区段!$F:$F,MATCH(1,(MONTH(三跨两临近重点区段!$D:$D)=7)*(三跨两临近重点区段!$A:$A=D485),0))="已取消","已取消",INDEX(三跨两临近重点区段!$D:$D,MATCH(1,(MONTH(三跨两临近重点区段!$D:$D)=7)*(三跨两临近重点区段!$A:$A=D485)*(三跨两临近重点区段!$F:$F="现存区段"),0))),"")</f>
        <v/>
      </c>
      <c r="V485" s="232" t="str">
        <f t="array" ref="V485">IFERROR(IF(INDEX(三跨两临近重点区段!$F:$F,MATCH(1,(MONTH(三跨两临近重点区段!$D:$D)=7)*(三跨两临近重点区段!$A:$A=D485),0))="已取消","已取消",INDEX(三跨两临近重点区段!$E:$E,MATCH(1,(MONTH(三跨两临近重点区段!$D:$D)=7)*(三跨两临近重点区段!$A:$A=D485)*(三跨两临近重点区段!$F:$F="现存区段"),0))),"")</f>
        <v/>
      </c>
      <c r="W485" s="268" t="str">
        <f t="array" ref="W485">IFERROR(IF(INDEX(三跨两临近重点区段!$F:$F,MATCH(1,(MONTH(三跨两临近重点区段!$D:$D)=8)*(三跨两临近重点区段!$A:$A=D485),0))="已取消","已取消",INDEX(三跨两临近重点区段!$D:$D,MATCH(1,(MONTH(三跨两临近重点区段!$D:$D)=8)*(三跨两临近重点区段!$A:$A=D485)*(三跨两临近重点区段!$F:$F="现存区段"),0))),"")</f>
        <v/>
      </c>
      <c r="X485" s="232" t="str">
        <f t="array" ref="X485">IFERROR(IF(INDEX(三跨两临近重点区段!$F:$F,MATCH(1,(MONTH(三跨两临近重点区段!$D:$D)=8)*(三跨两临近重点区段!$A:$A=D485),0))="已取消","已取消",INDEX(三跨两临近重点区段!$E:$E,MATCH(1,(MONTH(三跨两临近重点区段!$D:$D)=8)*(三跨两临近重点区段!$A:$A=D485)*(三跨两临近重点区段!$F:$F="现存区段"),0))),"")</f>
        <v/>
      </c>
      <c r="Y485" s="268" t="str">
        <f t="array" ref="Y485">IFERROR(IF(INDEX(三跨两临近重点区段!$F:$F,MATCH(1,(MONTH(三跨两临近重点区段!$D:$D)=9)*(三跨两临近重点区段!$A:$A=D485),0))="已取消","已取消",INDEX(三跨两临近重点区段!$D:$D,MATCH(1,(MONTH(三跨两临近重点区段!$D:$D)=9)*(三跨两临近重点区段!$A:$A=D485)*(三跨两临近重点区段!$F:$F="现存区段"),0))),"")</f>
        <v/>
      </c>
      <c r="Z485" s="232" t="str">
        <f t="array" ref="Z485">IFERROR(IF(INDEX(三跨两临近重点区段!$F:$F,MATCH(1,(MONTH(三跨两临近重点区段!$D:$D)=9)*(三跨两临近重点区段!$A:$A=D485),0))="已取消","已取消",INDEX(三跨两临近重点区段!$E:$E,MATCH(1,(MONTH(三跨两临近重点区段!$D:$D)=9)*(三跨两临近重点区段!$A:$A=D485)*(三跨两临近重点区段!$F:$F="现存区段"),0))),"")</f>
        <v/>
      </c>
      <c r="AA485" s="268" t="str">
        <f t="array" ref="AA485">IFERROR(IF(INDEX(三跨两临近重点区段!$F:$F,MATCH(1,(MONTH(三跨两临近重点区段!$D:$D)=10)*(三跨两临近重点区段!$A:$A=D485),0))="已取消","已取消",INDEX(三跨两临近重点区段!$D:$D,MATCH(1,(MONTH(三跨两临近重点区段!$D:$D)=10)*(三跨两临近重点区段!$A:$A=D485)*(三跨两临近重点区段!$F:$F="现存区段"),0))),"")</f>
        <v/>
      </c>
      <c r="AB485" s="72" t="str">
        <f t="array" ref="AB485">IFERROR(IF(INDEX(三跨两临近重点区段!$F:$F,MATCH(1,(MONTH(三跨两临近重点区段!$D:$D)=10)*(三跨两临近重点区段!$A:$A=D485),0))="已取消","已取消",INDEX(三跨两临近重点区段!$E:$E,MATCH(1,(MONTH(三跨两临近重点区段!$D:$D)=10)*(三跨两临近重点区段!$A:$A=D485)*(三跨两临近重点区段!$F:$F="现存区段"),0))),"")</f>
        <v/>
      </c>
      <c r="AC485" s="284" t="str">
        <f t="array" ref="AC485">IFERROR(IF(INDEX(三跨两临近重点区段!$F:$F,MATCH(1,(MONTH(三跨两临近重点区段!$D:$D)=11)*(三跨两临近重点区段!$A:$A=D485),0))="已取消","已取消",INDEX(三跨两临近重点区段!$D:$D,MATCH(1,(MONTH(三跨两临近重点区段!$D:$D)=11)*(三跨两临近重点区段!$A:$A=D485)*(三跨两临近重点区段!$F:$F="现存区段"),0))),"")</f>
        <v/>
      </c>
      <c r="AD485" s="72" t="str">
        <f t="array" ref="AD485">IFERROR(IF(INDEX(三跨两临近重点区段!$F:$F,MATCH(1,(MONTH(三跨两临近重点区段!$D:$D)=11)*(三跨两临近重点区段!$A:$A=D485),0))="已取消","已取消",INDEX(三跨两临近重点区段!$E:$E,MATCH(1,(MONTH(三跨两临近重点区段!$D:$D)=11)*(三跨两临近重点区段!$A:$A=D485)*(三跨两临近重点区段!$F:$F="现存区段"),0))),"")</f>
        <v/>
      </c>
      <c r="AE485" s="284" t="str">
        <f t="array" ref="AE485">IFERROR(IF(INDEX(三跨两临近重点区段!$F:$F,MATCH(1,(MONTH(三跨两临近重点区段!$D:$D)=12)*(三跨两临近重点区段!$A:$A=D485),0))="已取消","已取消",INDEX(三跨两临近重点区段!$D:$D,MATCH(1,(MONTH(三跨两临近重点区段!$D:$D)=12)*(三跨两临近重点区段!$A:$A=D485)*(三跨两临近重点区段!$F:$F="现存区段"),0))),"")</f>
        <v/>
      </c>
      <c r="AF485" s="72" t="str">
        <f t="array" ref="AF485">IFERROR(IF(INDEX(三跨两临近重点区段!$F:$F,MATCH(1,(MONTH(三跨两临近重点区段!$D:$D)=12)*(三跨两临近重点区段!$A:$A=D485),0))="已取消","已取消",INDEX(三跨两临近重点区段!$E:$E,MATCH(1,(MONTH(三跨两临近重点区段!$D:$D)=12)*(三跨两临近重点区段!$A:$A=D485)*(三跨两临近重点区段!$F:$F="现存区段"),0))),"")</f>
        <v/>
      </c>
      <c r="AH485" t="e">
        <f t="array" ref="AH485">INDEX(三跨两临近重点区段!$G:$G,MATCH(D485,三跨两临近重点区段!$A:$A,0))</f>
        <v>#N/A</v>
      </c>
      <c r="AI485" t="e">
        <f>INDEX(三跨两临近重点区段!$J:$J,MATCH(D485,三跨两临近重点区段!$A:$A,0))</f>
        <v>#N/A</v>
      </c>
    </row>
    <row r="486" ht="14.25" spans="1:35">
      <c r="A486" s="263" t="s">
        <v>119</v>
      </c>
      <c r="B486" s="264" t="s">
        <v>2695</v>
      </c>
      <c r="C486" s="263" t="s">
        <v>2120</v>
      </c>
      <c r="D486" s="263" t="s">
        <v>2874</v>
      </c>
      <c r="E486" s="265" t="s">
        <v>2115</v>
      </c>
      <c r="F486" s="264" t="s">
        <v>125</v>
      </c>
      <c r="G486" s="263" t="s">
        <v>2116</v>
      </c>
      <c r="H486" s="263" t="s">
        <v>1196</v>
      </c>
      <c r="I486" s="288"/>
      <c r="J486" s="196"/>
      <c r="K486" s="196"/>
      <c r="L486" s="196"/>
      <c r="M486" s="270"/>
      <c r="N486" s="270"/>
      <c r="O486" s="33"/>
      <c r="P486" s="107"/>
      <c r="Q486" s="279"/>
      <c r="R486" s="279"/>
      <c r="S486" s="282">
        <v>45446.4833333333</v>
      </c>
      <c r="T486" s="279" t="s">
        <v>2117</v>
      </c>
      <c r="U486" s="268" t="str">
        <f t="array" ref="U486">IFERROR(IF(INDEX(三跨两临近重点区段!$F:$F,MATCH(1,(MONTH(三跨两临近重点区段!$D:$D)=7)*(三跨两临近重点区段!$A:$A=D486),0))="已取消","已取消",INDEX(三跨两临近重点区段!$D:$D,MATCH(1,(MONTH(三跨两临近重点区段!$D:$D)=7)*(三跨两临近重点区段!$A:$A=D486)*(三跨两临近重点区段!$F:$F="现存区段"),0))),"")</f>
        <v/>
      </c>
      <c r="V486" s="232" t="str">
        <f t="array" ref="V486">IFERROR(IF(INDEX(三跨两临近重点区段!$F:$F,MATCH(1,(MONTH(三跨两临近重点区段!$D:$D)=7)*(三跨两临近重点区段!$A:$A=D486),0))="已取消","已取消",INDEX(三跨两临近重点区段!$E:$E,MATCH(1,(MONTH(三跨两临近重点区段!$D:$D)=7)*(三跨两临近重点区段!$A:$A=D486)*(三跨两临近重点区段!$F:$F="现存区段"),0))),"")</f>
        <v/>
      </c>
      <c r="W486" s="268" t="str">
        <f t="array" ref="W486">IFERROR(IF(INDEX(三跨两临近重点区段!$F:$F,MATCH(1,(MONTH(三跨两临近重点区段!$D:$D)=8)*(三跨两临近重点区段!$A:$A=D486),0))="已取消","已取消",INDEX(三跨两临近重点区段!$D:$D,MATCH(1,(MONTH(三跨两临近重点区段!$D:$D)=8)*(三跨两临近重点区段!$A:$A=D486)*(三跨两临近重点区段!$F:$F="现存区段"),0))),"")</f>
        <v/>
      </c>
      <c r="X486" s="232" t="str">
        <f t="array" ref="X486">IFERROR(IF(INDEX(三跨两临近重点区段!$F:$F,MATCH(1,(MONTH(三跨两临近重点区段!$D:$D)=8)*(三跨两临近重点区段!$A:$A=D486),0))="已取消","已取消",INDEX(三跨两临近重点区段!$E:$E,MATCH(1,(MONTH(三跨两临近重点区段!$D:$D)=8)*(三跨两临近重点区段!$A:$A=D486)*(三跨两临近重点区段!$F:$F="现存区段"),0))),"")</f>
        <v/>
      </c>
      <c r="Y486" s="268" t="str">
        <f t="array" ref="Y486">IFERROR(IF(INDEX(三跨两临近重点区段!$F:$F,MATCH(1,(MONTH(三跨两临近重点区段!$D:$D)=9)*(三跨两临近重点区段!$A:$A=D486),0))="已取消","已取消",INDEX(三跨两临近重点区段!$D:$D,MATCH(1,(MONTH(三跨两临近重点区段!$D:$D)=9)*(三跨两临近重点区段!$A:$A=D486)*(三跨两临近重点区段!$F:$F="现存区段"),0))),"")</f>
        <v/>
      </c>
      <c r="Z486" s="232" t="str">
        <f t="array" ref="Z486">IFERROR(IF(INDEX(三跨两临近重点区段!$F:$F,MATCH(1,(MONTH(三跨两临近重点区段!$D:$D)=9)*(三跨两临近重点区段!$A:$A=D486),0))="已取消","已取消",INDEX(三跨两临近重点区段!$E:$E,MATCH(1,(MONTH(三跨两临近重点区段!$D:$D)=9)*(三跨两临近重点区段!$A:$A=D486)*(三跨两临近重点区段!$F:$F="现存区段"),0))),"")</f>
        <v/>
      </c>
      <c r="AA486" s="268" t="str">
        <f t="array" ref="AA486">IFERROR(IF(INDEX(三跨两临近重点区段!$F:$F,MATCH(1,(MONTH(三跨两临近重点区段!$D:$D)=10)*(三跨两临近重点区段!$A:$A=D486),0))="已取消","已取消",INDEX(三跨两临近重点区段!$D:$D,MATCH(1,(MONTH(三跨两临近重点区段!$D:$D)=10)*(三跨两临近重点区段!$A:$A=D486)*(三跨两临近重点区段!$F:$F="现存区段"),0))),"")</f>
        <v/>
      </c>
      <c r="AB486" s="72" t="str">
        <f t="array" ref="AB486">IFERROR(IF(INDEX(三跨两临近重点区段!$F:$F,MATCH(1,(MONTH(三跨两临近重点区段!$D:$D)=10)*(三跨两临近重点区段!$A:$A=D486),0))="已取消","已取消",INDEX(三跨两临近重点区段!$E:$E,MATCH(1,(MONTH(三跨两临近重点区段!$D:$D)=10)*(三跨两临近重点区段!$A:$A=D486)*(三跨两临近重点区段!$F:$F="现存区段"),0))),"")</f>
        <v/>
      </c>
      <c r="AC486" s="284" t="str">
        <f t="array" ref="AC486">IFERROR(IF(INDEX(三跨两临近重点区段!$F:$F,MATCH(1,(MONTH(三跨两临近重点区段!$D:$D)=11)*(三跨两临近重点区段!$A:$A=D486),0))="已取消","已取消",INDEX(三跨两临近重点区段!$D:$D,MATCH(1,(MONTH(三跨两临近重点区段!$D:$D)=11)*(三跨两临近重点区段!$A:$A=D486)*(三跨两临近重点区段!$F:$F="现存区段"),0))),"")</f>
        <v/>
      </c>
      <c r="AD486" s="72" t="str">
        <f t="array" ref="AD486">IFERROR(IF(INDEX(三跨两临近重点区段!$F:$F,MATCH(1,(MONTH(三跨两临近重点区段!$D:$D)=11)*(三跨两临近重点区段!$A:$A=D486),0))="已取消","已取消",INDEX(三跨两临近重点区段!$E:$E,MATCH(1,(MONTH(三跨两临近重点区段!$D:$D)=11)*(三跨两临近重点区段!$A:$A=D486)*(三跨两临近重点区段!$F:$F="现存区段"),0))),"")</f>
        <v/>
      </c>
      <c r="AE486" s="284" t="str">
        <f t="array" ref="AE486">IFERROR(IF(INDEX(三跨两临近重点区段!$F:$F,MATCH(1,(MONTH(三跨两临近重点区段!$D:$D)=12)*(三跨两临近重点区段!$A:$A=D486),0))="已取消","已取消",INDEX(三跨两临近重点区段!$D:$D,MATCH(1,(MONTH(三跨两临近重点区段!$D:$D)=12)*(三跨两临近重点区段!$A:$A=D486)*(三跨两临近重点区段!$F:$F="现存区段"),0))),"")</f>
        <v/>
      </c>
      <c r="AF486" s="72" t="str">
        <f t="array" ref="AF486">IFERROR(IF(INDEX(三跨两临近重点区段!$F:$F,MATCH(1,(MONTH(三跨两临近重点区段!$D:$D)=12)*(三跨两临近重点区段!$A:$A=D486),0))="已取消","已取消",INDEX(三跨两临近重点区段!$E:$E,MATCH(1,(MONTH(三跨两临近重点区段!$D:$D)=12)*(三跨两临近重点区段!$A:$A=D486)*(三跨两临近重点区段!$F:$F="现存区段"),0))),"")</f>
        <v/>
      </c>
      <c r="AH486" t="e">
        <f t="array" ref="AH486">INDEX(三跨两临近重点区段!$G:$G,MATCH(D486,三跨两临近重点区段!$A:$A,0))</f>
        <v>#N/A</v>
      </c>
      <c r="AI486" t="e">
        <f>INDEX(三跨两临近重点区段!$J:$J,MATCH(D486,三跨两临近重点区段!$A:$A,0))</f>
        <v>#N/A</v>
      </c>
    </row>
    <row r="487" ht="14.25" spans="1:35">
      <c r="A487" s="263" t="s">
        <v>119</v>
      </c>
      <c r="B487" s="264" t="s">
        <v>2698</v>
      </c>
      <c r="C487" s="263" t="s">
        <v>2418</v>
      </c>
      <c r="D487" s="263" t="s">
        <v>2875</v>
      </c>
      <c r="E487" s="265" t="s">
        <v>2115</v>
      </c>
      <c r="F487" s="264" t="s">
        <v>125</v>
      </c>
      <c r="G487" s="263" t="s">
        <v>2116</v>
      </c>
      <c r="H487" s="263" t="s">
        <v>1186</v>
      </c>
      <c r="I487" s="288"/>
      <c r="J487" s="196"/>
      <c r="K487" s="196"/>
      <c r="L487" s="196"/>
      <c r="M487" s="270"/>
      <c r="N487" s="270"/>
      <c r="O487" s="33"/>
      <c r="P487" s="107"/>
      <c r="Q487" s="279"/>
      <c r="R487" s="279"/>
      <c r="S487" s="278">
        <v>45454</v>
      </c>
      <c r="T487" s="279" t="s">
        <v>2117</v>
      </c>
      <c r="U487" s="268" t="str">
        <f t="array" ref="U487">IFERROR(IF(INDEX(三跨两临近重点区段!$F:$F,MATCH(1,(MONTH(三跨两临近重点区段!$D:$D)=7)*(三跨两临近重点区段!$A:$A=D487),0))="已取消","已取消",INDEX(三跨两临近重点区段!$D:$D,MATCH(1,(MONTH(三跨两临近重点区段!$D:$D)=7)*(三跨两临近重点区段!$A:$A=D487)*(三跨两临近重点区段!$F:$F="现存区段"),0))),"")</f>
        <v/>
      </c>
      <c r="V487" s="232" t="str">
        <f t="array" ref="V487">IFERROR(IF(INDEX(三跨两临近重点区段!$F:$F,MATCH(1,(MONTH(三跨两临近重点区段!$D:$D)=7)*(三跨两临近重点区段!$A:$A=D487),0))="已取消","已取消",INDEX(三跨两临近重点区段!$E:$E,MATCH(1,(MONTH(三跨两临近重点区段!$D:$D)=7)*(三跨两临近重点区段!$A:$A=D487)*(三跨两临近重点区段!$F:$F="现存区段"),0))),"")</f>
        <v/>
      </c>
      <c r="W487" s="268" t="str">
        <f t="array" ref="W487">IFERROR(IF(INDEX(三跨两临近重点区段!$F:$F,MATCH(1,(MONTH(三跨两临近重点区段!$D:$D)=8)*(三跨两临近重点区段!$A:$A=D487),0))="已取消","已取消",INDEX(三跨两临近重点区段!$D:$D,MATCH(1,(MONTH(三跨两临近重点区段!$D:$D)=8)*(三跨两临近重点区段!$A:$A=D487)*(三跨两临近重点区段!$F:$F="现存区段"),0))),"")</f>
        <v/>
      </c>
      <c r="X487" s="232" t="str">
        <f t="array" ref="X487">IFERROR(IF(INDEX(三跨两临近重点区段!$F:$F,MATCH(1,(MONTH(三跨两临近重点区段!$D:$D)=8)*(三跨两临近重点区段!$A:$A=D487),0))="已取消","已取消",INDEX(三跨两临近重点区段!$E:$E,MATCH(1,(MONTH(三跨两临近重点区段!$D:$D)=8)*(三跨两临近重点区段!$A:$A=D487)*(三跨两临近重点区段!$F:$F="现存区段"),0))),"")</f>
        <v/>
      </c>
      <c r="Y487" s="268" t="str">
        <f t="array" ref="Y487">IFERROR(IF(INDEX(三跨两临近重点区段!$F:$F,MATCH(1,(MONTH(三跨两临近重点区段!$D:$D)=9)*(三跨两临近重点区段!$A:$A=D487),0))="已取消","已取消",INDEX(三跨两临近重点区段!$D:$D,MATCH(1,(MONTH(三跨两临近重点区段!$D:$D)=9)*(三跨两临近重点区段!$A:$A=D487)*(三跨两临近重点区段!$F:$F="现存区段"),0))),"")</f>
        <v/>
      </c>
      <c r="Z487" s="232" t="str">
        <f t="array" ref="Z487">IFERROR(IF(INDEX(三跨两临近重点区段!$F:$F,MATCH(1,(MONTH(三跨两临近重点区段!$D:$D)=9)*(三跨两临近重点区段!$A:$A=D487),0))="已取消","已取消",INDEX(三跨两临近重点区段!$E:$E,MATCH(1,(MONTH(三跨两临近重点区段!$D:$D)=9)*(三跨两临近重点区段!$A:$A=D487)*(三跨两临近重点区段!$F:$F="现存区段"),0))),"")</f>
        <v/>
      </c>
      <c r="AA487" s="268" t="str">
        <f t="array" ref="AA487">IFERROR(IF(INDEX(三跨两临近重点区段!$F:$F,MATCH(1,(MONTH(三跨两临近重点区段!$D:$D)=10)*(三跨两临近重点区段!$A:$A=D487),0))="已取消","已取消",INDEX(三跨两临近重点区段!$D:$D,MATCH(1,(MONTH(三跨两临近重点区段!$D:$D)=10)*(三跨两临近重点区段!$A:$A=D487)*(三跨两临近重点区段!$F:$F="现存区段"),0))),"")</f>
        <v/>
      </c>
      <c r="AB487" s="72" t="str">
        <f t="array" ref="AB487">IFERROR(IF(INDEX(三跨两临近重点区段!$F:$F,MATCH(1,(MONTH(三跨两临近重点区段!$D:$D)=10)*(三跨两临近重点区段!$A:$A=D487),0))="已取消","已取消",INDEX(三跨两临近重点区段!$E:$E,MATCH(1,(MONTH(三跨两临近重点区段!$D:$D)=10)*(三跨两临近重点区段!$A:$A=D487)*(三跨两临近重点区段!$F:$F="现存区段"),0))),"")</f>
        <v/>
      </c>
      <c r="AC487" s="284" t="str">
        <f t="array" ref="AC487">IFERROR(IF(INDEX(三跨两临近重点区段!$F:$F,MATCH(1,(MONTH(三跨两临近重点区段!$D:$D)=11)*(三跨两临近重点区段!$A:$A=D487),0))="已取消","已取消",INDEX(三跨两临近重点区段!$D:$D,MATCH(1,(MONTH(三跨两临近重点区段!$D:$D)=11)*(三跨两临近重点区段!$A:$A=D487)*(三跨两临近重点区段!$F:$F="现存区段"),0))),"")</f>
        <v/>
      </c>
      <c r="AD487" s="72" t="str">
        <f t="array" ref="AD487">IFERROR(IF(INDEX(三跨两临近重点区段!$F:$F,MATCH(1,(MONTH(三跨两临近重点区段!$D:$D)=11)*(三跨两临近重点区段!$A:$A=D487),0))="已取消","已取消",INDEX(三跨两临近重点区段!$E:$E,MATCH(1,(MONTH(三跨两临近重点区段!$D:$D)=11)*(三跨两临近重点区段!$A:$A=D487)*(三跨两临近重点区段!$F:$F="现存区段"),0))),"")</f>
        <v/>
      </c>
      <c r="AE487" s="284" t="str">
        <f t="array" ref="AE487">IFERROR(IF(INDEX(三跨两临近重点区段!$F:$F,MATCH(1,(MONTH(三跨两临近重点区段!$D:$D)=12)*(三跨两临近重点区段!$A:$A=D487),0))="已取消","已取消",INDEX(三跨两临近重点区段!$D:$D,MATCH(1,(MONTH(三跨两临近重点区段!$D:$D)=12)*(三跨两临近重点区段!$A:$A=D487)*(三跨两临近重点区段!$F:$F="现存区段"),0))),"")</f>
        <v/>
      </c>
      <c r="AF487" s="72" t="str">
        <f t="array" ref="AF487">IFERROR(IF(INDEX(三跨两临近重点区段!$F:$F,MATCH(1,(MONTH(三跨两临近重点区段!$D:$D)=12)*(三跨两临近重点区段!$A:$A=D487),0))="已取消","已取消",INDEX(三跨两临近重点区段!$E:$E,MATCH(1,(MONTH(三跨两临近重点区段!$D:$D)=12)*(三跨两临近重点区段!$A:$A=D487)*(三跨两临近重点区段!$F:$F="现存区段"),0))),"")</f>
        <v/>
      </c>
      <c r="AH487" t="e">
        <f t="array" ref="AH487">INDEX(三跨两临近重点区段!$G:$G,MATCH(D487,三跨两临近重点区段!$A:$A,0))</f>
        <v>#N/A</v>
      </c>
      <c r="AI487" t="e">
        <f>INDEX(三跨两临近重点区段!$J:$J,MATCH(D487,三跨两临近重点区段!$A:$A,0))</f>
        <v>#N/A</v>
      </c>
    </row>
    <row r="488" ht="14.25" spans="1:35">
      <c r="A488" s="263" t="s">
        <v>119</v>
      </c>
      <c r="B488" s="264" t="s">
        <v>2695</v>
      </c>
      <c r="C488" s="263" t="s">
        <v>2876</v>
      </c>
      <c r="D488" s="263" t="s">
        <v>2877</v>
      </c>
      <c r="E488" s="265" t="s">
        <v>2115</v>
      </c>
      <c r="F488" s="264" t="s">
        <v>125</v>
      </c>
      <c r="G488" s="263" t="s">
        <v>2116</v>
      </c>
      <c r="H488" s="263" t="s">
        <v>1196</v>
      </c>
      <c r="I488" s="288"/>
      <c r="J488" s="196"/>
      <c r="K488" s="196"/>
      <c r="L488" s="196"/>
      <c r="M488" s="270"/>
      <c r="N488" s="270"/>
      <c r="O488" s="33"/>
      <c r="P488" s="107"/>
      <c r="Q488" s="279"/>
      <c r="R488" s="279"/>
      <c r="S488" s="278">
        <v>45454</v>
      </c>
      <c r="T488" s="279" t="s">
        <v>2117</v>
      </c>
      <c r="U488" s="268" t="str">
        <f t="array" ref="U488">IFERROR(IF(INDEX(三跨两临近重点区段!$F:$F,MATCH(1,(MONTH(三跨两临近重点区段!$D:$D)=7)*(三跨两临近重点区段!$A:$A=D488),0))="已取消","已取消",INDEX(三跨两临近重点区段!$D:$D,MATCH(1,(MONTH(三跨两临近重点区段!$D:$D)=7)*(三跨两临近重点区段!$A:$A=D488)*(三跨两临近重点区段!$F:$F="现存区段"),0))),"")</f>
        <v/>
      </c>
      <c r="V488" s="232" t="str">
        <f t="array" ref="V488">IFERROR(IF(INDEX(三跨两临近重点区段!$F:$F,MATCH(1,(MONTH(三跨两临近重点区段!$D:$D)=7)*(三跨两临近重点区段!$A:$A=D488),0))="已取消","已取消",INDEX(三跨两临近重点区段!$E:$E,MATCH(1,(MONTH(三跨两临近重点区段!$D:$D)=7)*(三跨两临近重点区段!$A:$A=D488)*(三跨两临近重点区段!$F:$F="现存区段"),0))),"")</f>
        <v/>
      </c>
      <c r="W488" s="268" t="str">
        <f t="array" ref="W488">IFERROR(IF(INDEX(三跨两临近重点区段!$F:$F,MATCH(1,(MONTH(三跨两临近重点区段!$D:$D)=8)*(三跨两临近重点区段!$A:$A=D488),0))="已取消","已取消",INDEX(三跨两临近重点区段!$D:$D,MATCH(1,(MONTH(三跨两临近重点区段!$D:$D)=8)*(三跨两临近重点区段!$A:$A=D488)*(三跨两临近重点区段!$F:$F="现存区段"),0))),"")</f>
        <v/>
      </c>
      <c r="X488" s="232" t="str">
        <f t="array" ref="X488">IFERROR(IF(INDEX(三跨两临近重点区段!$F:$F,MATCH(1,(MONTH(三跨两临近重点区段!$D:$D)=8)*(三跨两临近重点区段!$A:$A=D488),0))="已取消","已取消",INDEX(三跨两临近重点区段!$E:$E,MATCH(1,(MONTH(三跨两临近重点区段!$D:$D)=8)*(三跨两临近重点区段!$A:$A=D488)*(三跨两临近重点区段!$F:$F="现存区段"),0))),"")</f>
        <v/>
      </c>
      <c r="Y488" s="268" t="str">
        <f t="array" ref="Y488">IFERROR(IF(INDEX(三跨两临近重点区段!$F:$F,MATCH(1,(MONTH(三跨两临近重点区段!$D:$D)=9)*(三跨两临近重点区段!$A:$A=D488),0))="已取消","已取消",INDEX(三跨两临近重点区段!$D:$D,MATCH(1,(MONTH(三跨两临近重点区段!$D:$D)=9)*(三跨两临近重点区段!$A:$A=D488)*(三跨两临近重点区段!$F:$F="现存区段"),0))),"")</f>
        <v/>
      </c>
      <c r="Z488" s="232" t="str">
        <f t="array" ref="Z488">IFERROR(IF(INDEX(三跨两临近重点区段!$F:$F,MATCH(1,(MONTH(三跨两临近重点区段!$D:$D)=9)*(三跨两临近重点区段!$A:$A=D488),0))="已取消","已取消",INDEX(三跨两临近重点区段!$E:$E,MATCH(1,(MONTH(三跨两临近重点区段!$D:$D)=9)*(三跨两临近重点区段!$A:$A=D488)*(三跨两临近重点区段!$F:$F="现存区段"),0))),"")</f>
        <v/>
      </c>
      <c r="AA488" s="268" t="str">
        <f t="array" ref="AA488">IFERROR(IF(INDEX(三跨两临近重点区段!$F:$F,MATCH(1,(MONTH(三跨两临近重点区段!$D:$D)=10)*(三跨两临近重点区段!$A:$A=D488),0))="已取消","已取消",INDEX(三跨两临近重点区段!$D:$D,MATCH(1,(MONTH(三跨两临近重点区段!$D:$D)=10)*(三跨两临近重点区段!$A:$A=D488)*(三跨两临近重点区段!$F:$F="现存区段"),0))),"")</f>
        <v/>
      </c>
      <c r="AB488" s="72" t="str">
        <f t="array" ref="AB488">IFERROR(IF(INDEX(三跨两临近重点区段!$F:$F,MATCH(1,(MONTH(三跨两临近重点区段!$D:$D)=10)*(三跨两临近重点区段!$A:$A=D488),0))="已取消","已取消",INDEX(三跨两临近重点区段!$E:$E,MATCH(1,(MONTH(三跨两临近重点区段!$D:$D)=10)*(三跨两临近重点区段!$A:$A=D488)*(三跨两临近重点区段!$F:$F="现存区段"),0))),"")</f>
        <v/>
      </c>
      <c r="AC488" s="284" t="str">
        <f t="array" ref="AC488">IFERROR(IF(INDEX(三跨两临近重点区段!$F:$F,MATCH(1,(MONTH(三跨两临近重点区段!$D:$D)=11)*(三跨两临近重点区段!$A:$A=D488),0))="已取消","已取消",INDEX(三跨两临近重点区段!$D:$D,MATCH(1,(MONTH(三跨两临近重点区段!$D:$D)=11)*(三跨两临近重点区段!$A:$A=D488)*(三跨两临近重点区段!$F:$F="现存区段"),0))),"")</f>
        <v/>
      </c>
      <c r="AD488" s="72" t="str">
        <f t="array" ref="AD488">IFERROR(IF(INDEX(三跨两临近重点区段!$F:$F,MATCH(1,(MONTH(三跨两临近重点区段!$D:$D)=11)*(三跨两临近重点区段!$A:$A=D488),0))="已取消","已取消",INDEX(三跨两临近重点区段!$E:$E,MATCH(1,(MONTH(三跨两临近重点区段!$D:$D)=11)*(三跨两临近重点区段!$A:$A=D488)*(三跨两临近重点区段!$F:$F="现存区段"),0))),"")</f>
        <v/>
      </c>
      <c r="AE488" s="284" t="str">
        <f t="array" ref="AE488">IFERROR(IF(INDEX(三跨两临近重点区段!$F:$F,MATCH(1,(MONTH(三跨两临近重点区段!$D:$D)=12)*(三跨两临近重点区段!$A:$A=D488),0))="已取消","已取消",INDEX(三跨两临近重点区段!$D:$D,MATCH(1,(MONTH(三跨两临近重点区段!$D:$D)=12)*(三跨两临近重点区段!$A:$A=D488)*(三跨两临近重点区段!$F:$F="现存区段"),0))),"")</f>
        <v/>
      </c>
      <c r="AF488" s="72" t="str">
        <f t="array" ref="AF488">IFERROR(IF(INDEX(三跨两临近重点区段!$F:$F,MATCH(1,(MONTH(三跨两临近重点区段!$D:$D)=12)*(三跨两临近重点区段!$A:$A=D488),0))="已取消","已取消",INDEX(三跨两临近重点区段!$E:$E,MATCH(1,(MONTH(三跨两临近重点区段!$D:$D)=12)*(三跨两临近重点区段!$A:$A=D488)*(三跨两临近重点区段!$F:$F="现存区段"),0))),"")</f>
        <v/>
      </c>
      <c r="AH488" t="e">
        <f t="array" ref="AH488">INDEX(三跨两临近重点区段!$G:$G,MATCH(D488,三跨两临近重点区段!$A:$A,0))</f>
        <v>#N/A</v>
      </c>
      <c r="AI488" t="e">
        <f>INDEX(三跨两临近重点区段!$J:$J,MATCH(D488,三跨两临近重点区段!$A:$A,0))</f>
        <v>#N/A</v>
      </c>
    </row>
    <row r="489" ht="14.25" spans="1:35">
      <c r="A489" s="263" t="s">
        <v>150</v>
      </c>
      <c r="B489" s="264" t="s">
        <v>2710</v>
      </c>
      <c r="C489" s="263" t="s">
        <v>2302</v>
      </c>
      <c r="D489" s="263" t="s">
        <v>2878</v>
      </c>
      <c r="E489" s="265" t="s">
        <v>2115</v>
      </c>
      <c r="F489" s="264" t="s">
        <v>125</v>
      </c>
      <c r="G489" s="263" t="s">
        <v>2116</v>
      </c>
      <c r="H489" s="263" t="s">
        <v>1367</v>
      </c>
      <c r="I489" s="288"/>
      <c r="J489" s="196"/>
      <c r="K489" s="196"/>
      <c r="L489" s="196"/>
      <c r="M489" s="270"/>
      <c r="N489" s="270"/>
      <c r="O489" s="33"/>
      <c r="P489" s="107"/>
      <c r="Q489" s="279"/>
      <c r="R489" s="279"/>
      <c r="S489" s="278">
        <v>45447</v>
      </c>
      <c r="T489" s="279" t="s">
        <v>2117</v>
      </c>
      <c r="U489" s="268" t="str">
        <f t="array" ref="U489">IFERROR(IF(INDEX(三跨两临近重点区段!$F:$F,MATCH(1,(MONTH(三跨两临近重点区段!$D:$D)=7)*(三跨两临近重点区段!$A:$A=D489),0))="已取消","已取消",INDEX(三跨两临近重点区段!$D:$D,MATCH(1,(MONTH(三跨两临近重点区段!$D:$D)=7)*(三跨两临近重点区段!$A:$A=D489)*(三跨两临近重点区段!$F:$F="现存区段"),0))),"")</f>
        <v/>
      </c>
      <c r="V489" s="232" t="str">
        <f t="array" ref="V489">IFERROR(IF(INDEX(三跨两临近重点区段!$F:$F,MATCH(1,(MONTH(三跨两临近重点区段!$D:$D)=7)*(三跨两临近重点区段!$A:$A=D489),0))="已取消","已取消",INDEX(三跨两临近重点区段!$E:$E,MATCH(1,(MONTH(三跨两临近重点区段!$D:$D)=7)*(三跨两临近重点区段!$A:$A=D489)*(三跨两临近重点区段!$F:$F="现存区段"),0))),"")</f>
        <v/>
      </c>
      <c r="W489" s="268" t="str">
        <f t="array" ref="W489">IFERROR(IF(INDEX(三跨两临近重点区段!$F:$F,MATCH(1,(MONTH(三跨两临近重点区段!$D:$D)=8)*(三跨两临近重点区段!$A:$A=D489),0))="已取消","已取消",INDEX(三跨两临近重点区段!$D:$D,MATCH(1,(MONTH(三跨两临近重点区段!$D:$D)=8)*(三跨两临近重点区段!$A:$A=D489)*(三跨两临近重点区段!$F:$F="现存区段"),0))),"")</f>
        <v/>
      </c>
      <c r="X489" s="232" t="str">
        <f t="array" ref="X489">IFERROR(IF(INDEX(三跨两临近重点区段!$F:$F,MATCH(1,(MONTH(三跨两临近重点区段!$D:$D)=8)*(三跨两临近重点区段!$A:$A=D489),0))="已取消","已取消",INDEX(三跨两临近重点区段!$E:$E,MATCH(1,(MONTH(三跨两临近重点区段!$D:$D)=8)*(三跨两临近重点区段!$A:$A=D489)*(三跨两临近重点区段!$F:$F="现存区段"),0))),"")</f>
        <v/>
      </c>
      <c r="Y489" s="268" t="str">
        <f t="array" ref="Y489">IFERROR(IF(INDEX(三跨两临近重点区段!$F:$F,MATCH(1,(MONTH(三跨两临近重点区段!$D:$D)=9)*(三跨两临近重点区段!$A:$A=D489),0))="已取消","已取消",INDEX(三跨两临近重点区段!$D:$D,MATCH(1,(MONTH(三跨两临近重点区段!$D:$D)=9)*(三跨两临近重点区段!$A:$A=D489)*(三跨两临近重点区段!$F:$F="现存区段"),0))),"")</f>
        <v/>
      </c>
      <c r="Z489" s="232" t="str">
        <f t="array" ref="Z489">IFERROR(IF(INDEX(三跨两临近重点区段!$F:$F,MATCH(1,(MONTH(三跨两临近重点区段!$D:$D)=9)*(三跨两临近重点区段!$A:$A=D489),0))="已取消","已取消",INDEX(三跨两临近重点区段!$E:$E,MATCH(1,(MONTH(三跨两临近重点区段!$D:$D)=9)*(三跨两临近重点区段!$A:$A=D489)*(三跨两临近重点区段!$F:$F="现存区段"),0))),"")</f>
        <v/>
      </c>
      <c r="AA489" s="268" t="str">
        <f t="array" ref="AA489">IFERROR(IF(INDEX(三跨两临近重点区段!$F:$F,MATCH(1,(MONTH(三跨两临近重点区段!$D:$D)=10)*(三跨两临近重点区段!$A:$A=D489),0))="已取消","已取消",INDEX(三跨两临近重点区段!$D:$D,MATCH(1,(MONTH(三跨两临近重点区段!$D:$D)=10)*(三跨两临近重点区段!$A:$A=D489)*(三跨两临近重点区段!$F:$F="现存区段"),0))),"")</f>
        <v/>
      </c>
      <c r="AB489" s="72" t="str">
        <f t="array" ref="AB489">IFERROR(IF(INDEX(三跨两临近重点区段!$F:$F,MATCH(1,(MONTH(三跨两临近重点区段!$D:$D)=10)*(三跨两临近重点区段!$A:$A=D489),0))="已取消","已取消",INDEX(三跨两临近重点区段!$E:$E,MATCH(1,(MONTH(三跨两临近重点区段!$D:$D)=10)*(三跨两临近重点区段!$A:$A=D489)*(三跨两临近重点区段!$F:$F="现存区段"),0))),"")</f>
        <v/>
      </c>
      <c r="AC489" s="284" t="str">
        <f t="array" ref="AC489">IFERROR(IF(INDEX(三跨两临近重点区段!$F:$F,MATCH(1,(MONTH(三跨两临近重点区段!$D:$D)=11)*(三跨两临近重点区段!$A:$A=D489),0))="已取消","已取消",INDEX(三跨两临近重点区段!$D:$D,MATCH(1,(MONTH(三跨两临近重点区段!$D:$D)=11)*(三跨两临近重点区段!$A:$A=D489)*(三跨两临近重点区段!$F:$F="现存区段"),0))),"")</f>
        <v/>
      </c>
      <c r="AD489" s="72" t="str">
        <f t="array" ref="AD489">IFERROR(IF(INDEX(三跨两临近重点区段!$F:$F,MATCH(1,(MONTH(三跨两临近重点区段!$D:$D)=11)*(三跨两临近重点区段!$A:$A=D489),0))="已取消","已取消",INDEX(三跨两临近重点区段!$E:$E,MATCH(1,(MONTH(三跨两临近重点区段!$D:$D)=11)*(三跨两临近重点区段!$A:$A=D489)*(三跨两临近重点区段!$F:$F="现存区段"),0))),"")</f>
        <v/>
      </c>
      <c r="AE489" s="284" t="str">
        <f t="array" ref="AE489">IFERROR(IF(INDEX(三跨两临近重点区段!$F:$F,MATCH(1,(MONTH(三跨两临近重点区段!$D:$D)=12)*(三跨两临近重点区段!$A:$A=D489),0))="已取消","已取消",INDEX(三跨两临近重点区段!$D:$D,MATCH(1,(MONTH(三跨两临近重点区段!$D:$D)=12)*(三跨两临近重点区段!$A:$A=D489)*(三跨两临近重点区段!$F:$F="现存区段"),0))),"")</f>
        <v/>
      </c>
      <c r="AF489" s="72" t="str">
        <f t="array" ref="AF489">IFERROR(IF(INDEX(三跨两临近重点区段!$F:$F,MATCH(1,(MONTH(三跨两临近重点区段!$D:$D)=12)*(三跨两临近重点区段!$A:$A=D489),0))="已取消","已取消",INDEX(三跨两临近重点区段!$E:$E,MATCH(1,(MONTH(三跨两临近重点区段!$D:$D)=12)*(三跨两临近重点区段!$A:$A=D489)*(三跨两临近重点区段!$F:$F="现存区段"),0))),"")</f>
        <v/>
      </c>
      <c r="AH489" t="e">
        <f t="array" ref="AH489">INDEX(三跨两临近重点区段!$G:$G,MATCH(D489,三跨两临近重点区段!$A:$A,0))</f>
        <v>#N/A</v>
      </c>
      <c r="AI489" t="e">
        <f>INDEX(三跨两临近重点区段!$J:$J,MATCH(D489,三跨两临近重点区段!$A:$A,0))</f>
        <v>#N/A</v>
      </c>
    </row>
    <row r="490" ht="14.25" spans="1:35">
      <c r="A490" s="263" t="s">
        <v>150</v>
      </c>
      <c r="B490" s="264" t="s">
        <v>2710</v>
      </c>
      <c r="C490" s="263" t="s">
        <v>2431</v>
      </c>
      <c r="D490" s="263" t="s">
        <v>2879</v>
      </c>
      <c r="E490" s="265" t="s">
        <v>2115</v>
      </c>
      <c r="F490" s="264" t="s">
        <v>125</v>
      </c>
      <c r="G490" s="263" t="s">
        <v>2116</v>
      </c>
      <c r="H490" s="263" t="s">
        <v>1367</v>
      </c>
      <c r="I490" s="288"/>
      <c r="J490" s="196"/>
      <c r="K490" s="196"/>
      <c r="L490" s="196"/>
      <c r="M490" s="270"/>
      <c r="N490" s="270"/>
      <c r="O490" s="33"/>
      <c r="P490" s="107"/>
      <c r="Q490" s="279"/>
      <c r="R490" s="279"/>
      <c r="S490" s="278">
        <v>45457</v>
      </c>
      <c r="T490" s="279" t="s">
        <v>2117</v>
      </c>
      <c r="U490" s="268" t="str">
        <f t="array" ref="U490">IFERROR(IF(INDEX(三跨两临近重点区段!$F:$F,MATCH(1,(MONTH(三跨两临近重点区段!$D:$D)=7)*(三跨两临近重点区段!$A:$A=D490),0))="已取消","已取消",INDEX(三跨两临近重点区段!$D:$D,MATCH(1,(MONTH(三跨两临近重点区段!$D:$D)=7)*(三跨两临近重点区段!$A:$A=D490)*(三跨两临近重点区段!$F:$F="现存区段"),0))),"")</f>
        <v/>
      </c>
      <c r="V490" s="232" t="str">
        <f t="array" ref="V490">IFERROR(IF(INDEX(三跨两临近重点区段!$F:$F,MATCH(1,(MONTH(三跨两临近重点区段!$D:$D)=7)*(三跨两临近重点区段!$A:$A=D490),0))="已取消","已取消",INDEX(三跨两临近重点区段!$E:$E,MATCH(1,(MONTH(三跨两临近重点区段!$D:$D)=7)*(三跨两临近重点区段!$A:$A=D490)*(三跨两临近重点区段!$F:$F="现存区段"),0))),"")</f>
        <v/>
      </c>
      <c r="W490" s="268" t="str">
        <f t="array" ref="W490">IFERROR(IF(INDEX(三跨两临近重点区段!$F:$F,MATCH(1,(MONTH(三跨两临近重点区段!$D:$D)=8)*(三跨两临近重点区段!$A:$A=D490),0))="已取消","已取消",INDEX(三跨两临近重点区段!$D:$D,MATCH(1,(MONTH(三跨两临近重点区段!$D:$D)=8)*(三跨两临近重点区段!$A:$A=D490)*(三跨两临近重点区段!$F:$F="现存区段"),0))),"")</f>
        <v/>
      </c>
      <c r="X490" s="232" t="str">
        <f t="array" ref="X490">IFERROR(IF(INDEX(三跨两临近重点区段!$F:$F,MATCH(1,(MONTH(三跨两临近重点区段!$D:$D)=8)*(三跨两临近重点区段!$A:$A=D490),0))="已取消","已取消",INDEX(三跨两临近重点区段!$E:$E,MATCH(1,(MONTH(三跨两临近重点区段!$D:$D)=8)*(三跨两临近重点区段!$A:$A=D490)*(三跨两临近重点区段!$F:$F="现存区段"),0))),"")</f>
        <v/>
      </c>
      <c r="Y490" s="268" t="str">
        <f t="array" ref="Y490">IFERROR(IF(INDEX(三跨两临近重点区段!$F:$F,MATCH(1,(MONTH(三跨两临近重点区段!$D:$D)=9)*(三跨两临近重点区段!$A:$A=D490),0))="已取消","已取消",INDEX(三跨两临近重点区段!$D:$D,MATCH(1,(MONTH(三跨两临近重点区段!$D:$D)=9)*(三跨两临近重点区段!$A:$A=D490)*(三跨两临近重点区段!$F:$F="现存区段"),0))),"")</f>
        <v/>
      </c>
      <c r="Z490" s="232" t="str">
        <f t="array" ref="Z490">IFERROR(IF(INDEX(三跨两临近重点区段!$F:$F,MATCH(1,(MONTH(三跨两临近重点区段!$D:$D)=9)*(三跨两临近重点区段!$A:$A=D490),0))="已取消","已取消",INDEX(三跨两临近重点区段!$E:$E,MATCH(1,(MONTH(三跨两临近重点区段!$D:$D)=9)*(三跨两临近重点区段!$A:$A=D490)*(三跨两临近重点区段!$F:$F="现存区段"),0))),"")</f>
        <v/>
      </c>
      <c r="AA490" s="268" t="str">
        <f t="array" ref="AA490">IFERROR(IF(INDEX(三跨两临近重点区段!$F:$F,MATCH(1,(MONTH(三跨两临近重点区段!$D:$D)=10)*(三跨两临近重点区段!$A:$A=D490),0))="已取消","已取消",INDEX(三跨两临近重点区段!$D:$D,MATCH(1,(MONTH(三跨两临近重点区段!$D:$D)=10)*(三跨两临近重点区段!$A:$A=D490)*(三跨两临近重点区段!$F:$F="现存区段"),0))),"")</f>
        <v/>
      </c>
      <c r="AB490" s="72" t="str">
        <f t="array" ref="AB490">IFERROR(IF(INDEX(三跨两临近重点区段!$F:$F,MATCH(1,(MONTH(三跨两临近重点区段!$D:$D)=10)*(三跨两临近重点区段!$A:$A=D490),0))="已取消","已取消",INDEX(三跨两临近重点区段!$E:$E,MATCH(1,(MONTH(三跨两临近重点区段!$D:$D)=10)*(三跨两临近重点区段!$A:$A=D490)*(三跨两临近重点区段!$F:$F="现存区段"),0))),"")</f>
        <v/>
      </c>
      <c r="AC490" s="284" t="str">
        <f t="array" ref="AC490">IFERROR(IF(INDEX(三跨两临近重点区段!$F:$F,MATCH(1,(MONTH(三跨两临近重点区段!$D:$D)=11)*(三跨两临近重点区段!$A:$A=D490),0))="已取消","已取消",INDEX(三跨两临近重点区段!$D:$D,MATCH(1,(MONTH(三跨两临近重点区段!$D:$D)=11)*(三跨两临近重点区段!$A:$A=D490)*(三跨两临近重点区段!$F:$F="现存区段"),0))),"")</f>
        <v/>
      </c>
      <c r="AD490" s="72" t="str">
        <f t="array" ref="AD490">IFERROR(IF(INDEX(三跨两临近重点区段!$F:$F,MATCH(1,(MONTH(三跨两临近重点区段!$D:$D)=11)*(三跨两临近重点区段!$A:$A=D490),0))="已取消","已取消",INDEX(三跨两临近重点区段!$E:$E,MATCH(1,(MONTH(三跨两临近重点区段!$D:$D)=11)*(三跨两临近重点区段!$A:$A=D490)*(三跨两临近重点区段!$F:$F="现存区段"),0))),"")</f>
        <v/>
      </c>
      <c r="AE490" s="284" t="str">
        <f t="array" ref="AE490">IFERROR(IF(INDEX(三跨两临近重点区段!$F:$F,MATCH(1,(MONTH(三跨两临近重点区段!$D:$D)=12)*(三跨两临近重点区段!$A:$A=D490),0))="已取消","已取消",INDEX(三跨两临近重点区段!$D:$D,MATCH(1,(MONTH(三跨两临近重点区段!$D:$D)=12)*(三跨两临近重点区段!$A:$A=D490)*(三跨两临近重点区段!$F:$F="现存区段"),0))),"")</f>
        <v/>
      </c>
      <c r="AF490" s="72" t="str">
        <f t="array" ref="AF490">IFERROR(IF(INDEX(三跨两临近重点区段!$F:$F,MATCH(1,(MONTH(三跨两临近重点区段!$D:$D)=12)*(三跨两临近重点区段!$A:$A=D490),0))="已取消","已取消",INDEX(三跨两临近重点区段!$E:$E,MATCH(1,(MONTH(三跨两临近重点区段!$D:$D)=12)*(三跨两临近重点区段!$A:$A=D490)*(三跨两临近重点区段!$F:$F="现存区段"),0))),"")</f>
        <v/>
      </c>
      <c r="AH490" t="e">
        <f t="array" ref="AH490">INDEX(三跨两临近重点区段!$G:$G,MATCH(D490,三跨两临近重点区段!$A:$A,0))</f>
        <v>#N/A</v>
      </c>
      <c r="AI490" t="e">
        <f>INDEX(三跨两临近重点区段!$J:$J,MATCH(D490,三跨两临近重点区段!$A:$A,0))</f>
        <v>#N/A</v>
      </c>
    </row>
    <row r="491" ht="14.25" spans="1:35">
      <c r="A491" s="263" t="s">
        <v>150</v>
      </c>
      <c r="B491" s="264" t="s">
        <v>2710</v>
      </c>
      <c r="C491" s="263" t="s">
        <v>2243</v>
      </c>
      <c r="D491" s="263" t="s">
        <v>2880</v>
      </c>
      <c r="E491" s="265" t="s">
        <v>2115</v>
      </c>
      <c r="F491" s="264" t="s">
        <v>125</v>
      </c>
      <c r="G491" s="263" t="s">
        <v>2116</v>
      </c>
      <c r="H491" s="263" t="s">
        <v>1367</v>
      </c>
      <c r="I491" s="288"/>
      <c r="J491" s="196"/>
      <c r="K491" s="196"/>
      <c r="L491" s="196"/>
      <c r="M491" s="270"/>
      <c r="N491" s="270"/>
      <c r="O491" s="33"/>
      <c r="P491" s="107"/>
      <c r="Q491" s="279"/>
      <c r="R491" s="279"/>
      <c r="S491" s="278">
        <v>45447</v>
      </c>
      <c r="T491" s="279" t="s">
        <v>2117</v>
      </c>
      <c r="U491" s="268" t="str">
        <f t="array" ref="U491">IFERROR(IF(INDEX(三跨两临近重点区段!$F:$F,MATCH(1,(MONTH(三跨两临近重点区段!$D:$D)=7)*(三跨两临近重点区段!$A:$A=D491),0))="已取消","已取消",INDEX(三跨两临近重点区段!$D:$D,MATCH(1,(MONTH(三跨两临近重点区段!$D:$D)=7)*(三跨两临近重点区段!$A:$A=D491)*(三跨两临近重点区段!$F:$F="现存区段"),0))),"")</f>
        <v/>
      </c>
      <c r="V491" s="232" t="str">
        <f t="array" ref="V491">IFERROR(IF(INDEX(三跨两临近重点区段!$F:$F,MATCH(1,(MONTH(三跨两临近重点区段!$D:$D)=7)*(三跨两临近重点区段!$A:$A=D491),0))="已取消","已取消",INDEX(三跨两临近重点区段!$E:$E,MATCH(1,(MONTH(三跨两临近重点区段!$D:$D)=7)*(三跨两临近重点区段!$A:$A=D491)*(三跨两临近重点区段!$F:$F="现存区段"),0))),"")</f>
        <v/>
      </c>
      <c r="W491" s="268" t="str">
        <f t="array" ref="W491">IFERROR(IF(INDEX(三跨两临近重点区段!$F:$F,MATCH(1,(MONTH(三跨两临近重点区段!$D:$D)=8)*(三跨两临近重点区段!$A:$A=D491),0))="已取消","已取消",INDEX(三跨两临近重点区段!$D:$D,MATCH(1,(MONTH(三跨两临近重点区段!$D:$D)=8)*(三跨两临近重点区段!$A:$A=D491)*(三跨两临近重点区段!$F:$F="现存区段"),0))),"")</f>
        <v/>
      </c>
      <c r="X491" s="232" t="str">
        <f t="array" ref="X491">IFERROR(IF(INDEX(三跨两临近重点区段!$F:$F,MATCH(1,(MONTH(三跨两临近重点区段!$D:$D)=8)*(三跨两临近重点区段!$A:$A=D491),0))="已取消","已取消",INDEX(三跨两临近重点区段!$E:$E,MATCH(1,(MONTH(三跨两临近重点区段!$D:$D)=8)*(三跨两临近重点区段!$A:$A=D491)*(三跨两临近重点区段!$F:$F="现存区段"),0))),"")</f>
        <v/>
      </c>
      <c r="Y491" s="268" t="str">
        <f t="array" ref="Y491">IFERROR(IF(INDEX(三跨两临近重点区段!$F:$F,MATCH(1,(MONTH(三跨两临近重点区段!$D:$D)=9)*(三跨两临近重点区段!$A:$A=D491),0))="已取消","已取消",INDEX(三跨两临近重点区段!$D:$D,MATCH(1,(MONTH(三跨两临近重点区段!$D:$D)=9)*(三跨两临近重点区段!$A:$A=D491)*(三跨两临近重点区段!$F:$F="现存区段"),0))),"")</f>
        <v/>
      </c>
      <c r="Z491" s="232" t="str">
        <f t="array" ref="Z491">IFERROR(IF(INDEX(三跨两临近重点区段!$F:$F,MATCH(1,(MONTH(三跨两临近重点区段!$D:$D)=9)*(三跨两临近重点区段!$A:$A=D491),0))="已取消","已取消",INDEX(三跨两临近重点区段!$E:$E,MATCH(1,(MONTH(三跨两临近重点区段!$D:$D)=9)*(三跨两临近重点区段!$A:$A=D491)*(三跨两临近重点区段!$F:$F="现存区段"),0))),"")</f>
        <v/>
      </c>
      <c r="AA491" s="268" t="str">
        <f t="array" ref="AA491">IFERROR(IF(INDEX(三跨两临近重点区段!$F:$F,MATCH(1,(MONTH(三跨两临近重点区段!$D:$D)=10)*(三跨两临近重点区段!$A:$A=D491),0))="已取消","已取消",INDEX(三跨两临近重点区段!$D:$D,MATCH(1,(MONTH(三跨两临近重点区段!$D:$D)=10)*(三跨两临近重点区段!$A:$A=D491)*(三跨两临近重点区段!$F:$F="现存区段"),0))),"")</f>
        <v/>
      </c>
      <c r="AB491" s="72" t="str">
        <f t="array" ref="AB491">IFERROR(IF(INDEX(三跨两临近重点区段!$F:$F,MATCH(1,(MONTH(三跨两临近重点区段!$D:$D)=10)*(三跨两临近重点区段!$A:$A=D491),0))="已取消","已取消",INDEX(三跨两临近重点区段!$E:$E,MATCH(1,(MONTH(三跨两临近重点区段!$D:$D)=10)*(三跨两临近重点区段!$A:$A=D491)*(三跨两临近重点区段!$F:$F="现存区段"),0))),"")</f>
        <v/>
      </c>
      <c r="AC491" s="284" t="str">
        <f t="array" ref="AC491">IFERROR(IF(INDEX(三跨两临近重点区段!$F:$F,MATCH(1,(MONTH(三跨两临近重点区段!$D:$D)=11)*(三跨两临近重点区段!$A:$A=D491),0))="已取消","已取消",INDEX(三跨两临近重点区段!$D:$D,MATCH(1,(MONTH(三跨两临近重点区段!$D:$D)=11)*(三跨两临近重点区段!$A:$A=D491)*(三跨两临近重点区段!$F:$F="现存区段"),0))),"")</f>
        <v/>
      </c>
      <c r="AD491" s="72" t="str">
        <f t="array" ref="AD491">IFERROR(IF(INDEX(三跨两临近重点区段!$F:$F,MATCH(1,(MONTH(三跨两临近重点区段!$D:$D)=11)*(三跨两临近重点区段!$A:$A=D491),0))="已取消","已取消",INDEX(三跨两临近重点区段!$E:$E,MATCH(1,(MONTH(三跨两临近重点区段!$D:$D)=11)*(三跨两临近重点区段!$A:$A=D491)*(三跨两临近重点区段!$F:$F="现存区段"),0))),"")</f>
        <v/>
      </c>
      <c r="AE491" s="284" t="str">
        <f t="array" ref="AE491">IFERROR(IF(INDEX(三跨两临近重点区段!$F:$F,MATCH(1,(MONTH(三跨两临近重点区段!$D:$D)=12)*(三跨两临近重点区段!$A:$A=D491),0))="已取消","已取消",INDEX(三跨两临近重点区段!$D:$D,MATCH(1,(MONTH(三跨两临近重点区段!$D:$D)=12)*(三跨两临近重点区段!$A:$A=D491)*(三跨两临近重点区段!$F:$F="现存区段"),0))),"")</f>
        <v/>
      </c>
      <c r="AF491" s="72" t="str">
        <f t="array" ref="AF491">IFERROR(IF(INDEX(三跨两临近重点区段!$F:$F,MATCH(1,(MONTH(三跨两临近重点区段!$D:$D)=12)*(三跨两临近重点区段!$A:$A=D491),0))="已取消","已取消",INDEX(三跨两临近重点区段!$E:$E,MATCH(1,(MONTH(三跨两临近重点区段!$D:$D)=12)*(三跨两临近重点区段!$A:$A=D491)*(三跨两临近重点区段!$F:$F="现存区段"),0))),"")</f>
        <v/>
      </c>
      <c r="AH491" t="e">
        <f t="array" ref="AH491">INDEX(三跨两临近重点区段!$G:$G,MATCH(D491,三跨两临近重点区段!$A:$A,0))</f>
        <v>#N/A</v>
      </c>
      <c r="AI491" t="e">
        <f>INDEX(三跨两临近重点区段!$J:$J,MATCH(D491,三跨两临近重点区段!$A:$A,0))</f>
        <v>#N/A</v>
      </c>
    </row>
    <row r="492" ht="14.25" spans="1:35">
      <c r="A492" s="263" t="s">
        <v>150</v>
      </c>
      <c r="B492" s="264" t="s">
        <v>2881</v>
      </c>
      <c r="C492" s="263" t="s">
        <v>2431</v>
      </c>
      <c r="D492" s="263" t="s">
        <v>2882</v>
      </c>
      <c r="E492" s="265" t="s">
        <v>2115</v>
      </c>
      <c r="F492" s="264" t="s">
        <v>125</v>
      </c>
      <c r="G492" s="263" t="s">
        <v>2116</v>
      </c>
      <c r="H492" s="263" t="s">
        <v>1342</v>
      </c>
      <c r="I492" s="288"/>
      <c r="J492" s="196"/>
      <c r="K492" s="196"/>
      <c r="L492" s="196"/>
      <c r="M492" s="270"/>
      <c r="N492" s="270"/>
      <c r="O492" s="33"/>
      <c r="P492" s="107"/>
      <c r="Q492" s="279"/>
      <c r="R492" s="279"/>
      <c r="S492" s="278">
        <v>45457</v>
      </c>
      <c r="T492" s="279" t="s">
        <v>2117</v>
      </c>
      <c r="U492" s="268" t="str">
        <f t="array" ref="U492">IFERROR(IF(INDEX(三跨两临近重点区段!$F:$F,MATCH(1,(MONTH(三跨两临近重点区段!$D:$D)=7)*(三跨两临近重点区段!$A:$A=D492),0))="已取消","已取消",INDEX(三跨两临近重点区段!$D:$D,MATCH(1,(MONTH(三跨两临近重点区段!$D:$D)=7)*(三跨两临近重点区段!$A:$A=D492)*(三跨两临近重点区段!$F:$F="现存区段"),0))),"")</f>
        <v/>
      </c>
      <c r="V492" s="232" t="str">
        <f t="array" ref="V492">IFERROR(IF(INDEX(三跨两临近重点区段!$F:$F,MATCH(1,(MONTH(三跨两临近重点区段!$D:$D)=7)*(三跨两临近重点区段!$A:$A=D492),0))="已取消","已取消",INDEX(三跨两临近重点区段!$E:$E,MATCH(1,(MONTH(三跨两临近重点区段!$D:$D)=7)*(三跨两临近重点区段!$A:$A=D492)*(三跨两临近重点区段!$F:$F="现存区段"),0))),"")</f>
        <v/>
      </c>
      <c r="W492" s="268" t="str">
        <f t="array" ref="W492">IFERROR(IF(INDEX(三跨两临近重点区段!$F:$F,MATCH(1,(MONTH(三跨两临近重点区段!$D:$D)=8)*(三跨两临近重点区段!$A:$A=D492),0))="已取消","已取消",INDEX(三跨两临近重点区段!$D:$D,MATCH(1,(MONTH(三跨两临近重点区段!$D:$D)=8)*(三跨两临近重点区段!$A:$A=D492)*(三跨两临近重点区段!$F:$F="现存区段"),0))),"")</f>
        <v/>
      </c>
      <c r="X492" s="232" t="str">
        <f t="array" ref="X492">IFERROR(IF(INDEX(三跨两临近重点区段!$F:$F,MATCH(1,(MONTH(三跨两临近重点区段!$D:$D)=8)*(三跨两临近重点区段!$A:$A=D492),0))="已取消","已取消",INDEX(三跨两临近重点区段!$E:$E,MATCH(1,(MONTH(三跨两临近重点区段!$D:$D)=8)*(三跨两临近重点区段!$A:$A=D492)*(三跨两临近重点区段!$F:$F="现存区段"),0))),"")</f>
        <v/>
      </c>
      <c r="Y492" s="268" t="str">
        <f t="array" ref="Y492">IFERROR(IF(INDEX(三跨两临近重点区段!$F:$F,MATCH(1,(MONTH(三跨两临近重点区段!$D:$D)=9)*(三跨两临近重点区段!$A:$A=D492),0))="已取消","已取消",INDEX(三跨两临近重点区段!$D:$D,MATCH(1,(MONTH(三跨两临近重点区段!$D:$D)=9)*(三跨两临近重点区段!$A:$A=D492)*(三跨两临近重点区段!$F:$F="现存区段"),0))),"")</f>
        <v/>
      </c>
      <c r="Z492" s="232" t="str">
        <f t="array" ref="Z492">IFERROR(IF(INDEX(三跨两临近重点区段!$F:$F,MATCH(1,(MONTH(三跨两临近重点区段!$D:$D)=9)*(三跨两临近重点区段!$A:$A=D492),0))="已取消","已取消",INDEX(三跨两临近重点区段!$E:$E,MATCH(1,(MONTH(三跨两临近重点区段!$D:$D)=9)*(三跨两临近重点区段!$A:$A=D492)*(三跨两临近重点区段!$F:$F="现存区段"),0))),"")</f>
        <v/>
      </c>
      <c r="AA492" s="268" t="str">
        <f t="array" ref="AA492">IFERROR(IF(INDEX(三跨两临近重点区段!$F:$F,MATCH(1,(MONTH(三跨两临近重点区段!$D:$D)=10)*(三跨两临近重点区段!$A:$A=D492),0))="已取消","已取消",INDEX(三跨两临近重点区段!$D:$D,MATCH(1,(MONTH(三跨两临近重点区段!$D:$D)=10)*(三跨两临近重点区段!$A:$A=D492)*(三跨两临近重点区段!$F:$F="现存区段"),0))),"")</f>
        <v/>
      </c>
      <c r="AB492" s="72" t="str">
        <f t="array" ref="AB492">IFERROR(IF(INDEX(三跨两临近重点区段!$F:$F,MATCH(1,(MONTH(三跨两临近重点区段!$D:$D)=10)*(三跨两临近重点区段!$A:$A=D492),0))="已取消","已取消",INDEX(三跨两临近重点区段!$E:$E,MATCH(1,(MONTH(三跨两临近重点区段!$D:$D)=10)*(三跨两临近重点区段!$A:$A=D492)*(三跨两临近重点区段!$F:$F="现存区段"),0))),"")</f>
        <v/>
      </c>
      <c r="AC492" s="284" t="str">
        <f t="array" ref="AC492">IFERROR(IF(INDEX(三跨两临近重点区段!$F:$F,MATCH(1,(MONTH(三跨两临近重点区段!$D:$D)=11)*(三跨两临近重点区段!$A:$A=D492),0))="已取消","已取消",INDEX(三跨两临近重点区段!$D:$D,MATCH(1,(MONTH(三跨两临近重点区段!$D:$D)=11)*(三跨两临近重点区段!$A:$A=D492)*(三跨两临近重点区段!$F:$F="现存区段"),0))),"")</f>
        <v/>
      </c>
      <c r="AD492" s="72" t="str">
        <f t="array" ref="AD492">IFERROR(IF(INDEX(三跨两临近重点区段!$F:$F,MATCH(1,(MONTH(三跨两临近重点区段!$D:$D)=11)*(三跨两临近重点区段!$A:$A=D492),0))="已取消","已取消",INDEX(三跨两临近重点区段!$E:$E,MATCH(1,(MONTH(三跨两临近重点区段!$D:$D)=11)*(三跨两临近重点区段!$A:$A=D492)*(三跨两临近重点区段!$F:$F="现存区段"),0))),"")</f>
        <v/>
      </c>
      <c r="AE492" s="284" t="str">
        <f t="array" ref="AE492">IFERROR(IF(INDEX(三跨两临近重点区段!$F:$F,MATCH(1,(MONTH(三跨两临近重点区段!$D:$D)=12)*(三跨两临近重点区段!$A:$A=D492),0))="已取消","已取消",INDEX(三跨两临近重点区段!$D:$D,MATCH(1,(MONTH(三跨两临近重点区段!$D:$D)=12)*(三跨两临近重点区段!$A:$A=D492)*(三跨两临近重点区段!$F:$F="现存区段"),0))),"")</f>
        <v/>
      </c>
      <c r="AF492" s="72" t="str">
        <f t="array" ref="AF492">IFERROR(IF(INDEX(三跨两临近重点区段!$F:$F,MATCH(1,(MONTH(三跨两临近重点区段!$D:$D)=12)*(三跨两临近重点区段!$A:$A=D492),0))="已取消","已取消",INDEX(三跨两临近重点区段!$E:$E,MATCH(1,(MONTH(三跨两临近重点区段!$D:$D)=12)*(三跨两临近重点区段!$A:$A=D492)*(三跨两临近重点区段!$F:$F="现存区段"),0))),"")</f>
        <v/>
      </c>
      <c r="AH492" t="e">
        <f t="array" ref="AH492">INDEX(三跨两临近重点区段!$G:$G,MATCH(D492,三跨两临近重点区段!$A:$A,0))</f>
        <v>#N/A</v>
      </c>
      <c r="AI492" t="e">
        <f>INDEX(三跨两临近重点区段!$J:$J,MATCH(D492,三跨两临近重点区段!$A:$A,0))</f>
        <v>#N/A</v>
      </c>
    </row>
    <row r="493" ht="14.25" spans="1:35">
      <c r="A493" s="263" t="s">
        <v>150</v>
      </c>
      <c r="B493" s="264" t="s">
        <v>2883</v>
      </c>
      <c r="C493" s="263" t="s">
        <v>2756</v>
      </c>
      <c r="D493" s="263" t="s">
        <v>2884</v>
      </c>
      <c r="E493" s="265" t="s">
        <v>2115</v>
      </c>
      <c r="F493" s="264" t="s">
        <v>125</v>
      </c>
      <c r="G493" s="263" t="s">
        <v>2116</v>
      </c>
      <c r="H493" s="263" t="s">
        <v>1255</v>
      </c>
      <c r="I493" s="288"/>
      <c r="J493" s="196"/>
      <c r="K493" s="196"/>
      <c r="L493" s="196"/>
      <c r="M493" s="270"/>
      <c r="N493" s="270"/>
      <c r="O493" s="33"/>
      <c r="P493" s="107"/>
      <c r="Q493" s="279"/>
      <c r="R493" s="279"/>
      <c r="S493" s="278">
        <v>45457</v>
      </c>
      <c r="T493" s="279" t="s">
        <v>2117</v>
      </c>
      <c r="U493" s="268" t="str">
        <f t="array" ref="U493">IFERROR(IF(INDEX(三跨两临近重点区段!$F:$F,MATCH(1,(MONTH(三跨两临近重点区段!$D:$D)=7)*(三跨两临近重点区段!$A:$A=D493),0))="已取消","已取消",INDEX(三跨两临近重点区段!$D:$D,MATCH(1,(MONTH(三跨两临近重点区段!$D:$D)=7)*(三跨两临近重点区段!$A:$A=D493)*(三跨两临近重点区段!$F:$F="现存区段"),0))),"")</f>
        <v/>
      </c>
      <c r="V493" s="232" t="str">
        <f t="array" ref="V493">IFERROR(IF(INDEX(三跨两临近重点区段!$F:$F,MATCH(1,(MONTH(三跨两临近重点区段!$D:$D)=7)*(三跨两临近重点区段!$A:$A=D493),0))="已取消","已取消",INDEX(三跨两临近重点区段!$E:$E,MATCH(1,(MONTH(三跨两临近重点区段!$D:$D)=7)*(三跨两临近重点区段!$A:$A=D493)*(三跨两临近重点区段!$F:$F="现存区段"),0))),"")</f>
        <v/>
      </c>
      <c r="W493" s="268" t="str">
        <f t="array" ref="W493">IFERROR(IF(INDEX(三跨两临近重点区段!$F:$F,MATCH(1,(MONTH(三跨两临近重点区段!$D:$D)=8)*(三跨两临近重点区段!$A:$A=D493),0))="已取消","已取消",INDEX(三跨两临近重点区段!$D:$D,MATCH(1,(MONTH(三跨两临近重点区段!$D:$D)=8)*(三跨两临近重点区段!$A:$A=D493)*(三跨两临近重点区段!$F:$F="现存区段"),0))),"")</f>
        <v/>
      </c>
      <c r="X493" s="232" t="str">
        <f t="array" ref="X493">IFERROR(IF(INDEX(三跨两临近重点区段!$F:$F,MATCH(1,(MONTH(三跨两临近重点区段!$D:$D)=8)*(三跨两临近重点区段!$A:$A=D493),0))="已取消","已取消",INDEX(三跨两临近重点区段!$E:$E,MATCH(1,(MONTH(三跨两临近重点区段!$D:$D)=8)*(三跨两临近重点区段!$A:$A=D493)*(三跨两临近重点区段!$F:$F="现存区段"),0))),"")</f>
        <v/>
      </c>
      <c r="Y493" s="268" t="str">
        <f t="array" ref="Y493">IFERROR(IF(INDEX(三跨两临近重点区段!$F:$F,MATCH(1,(MONTH(三跨两临近重点区段!$D:$D)=9)*(三跨两临近重点区段!$A:$A=D493),0))="已取消","已取消",INDEX(三跨两临近重点区段!$D:$D,MATCH(1,(MONTH(三跨两临近重点区段!$D:$D)=9)*(三跨两临近重点区段!$A:$A=D493)*(三跨两临近重点区段!$F:$F="现存区段"),0))),"")</f>
        <v/>
      </c>
      <c r="Z493" s="232" t="str">
        <f t="array" ref="Z493">IFERROR(IF(INDEX(三跨两临近重点区段!$F:$F,MATCH(1,(MONTH(三跨两临近重点区段!$D:$D)=9)*(三跨两临近重点区段!$A:$A=D493),0))="已取消","已取消",INDEX(三跨两临近重点区段!$E:$E,MATCH(1,(MONTH(三跨两临近重点区段!$D:$D)=9)*(三跨两临近重点区段!$A:$A=D493)*(三跨两临近重点区段!$F:$F="现存区段"),0))),"")</f>
        <v/>
      </c>
      <c r="AA493" s="268" t="str">
        <f t="array" ref="AA493">IFERROR(IF(INDEX(三跨两临近重点区段!$F:$F,MATCH(1,(MONTH(三跨两临近重点区段!$D:$D)=10)*(三跨两临近重点区段!$A:$A=D493),0))="已取消","已取消",INDEX(三跨两临近重点区段!$D:$D,MATCH(1,(MONTH(三跨两临近重点区段!$D:$D)=10)*(三跨两临近重点区段!$A:$A=D493)*(三跨两临近重点区段!$F:$F="现存区段"),0))),"")</f>
        <v/>
      </c>
      <c r="AB493" s="72" t="str">
        <f t="array" ref="AB493">IFERROR(IF(INDEX(三跨两临近重点区段!$F:$F,MATCH(1,(MONTH(三跨两临近重点区段!$D:$D)=10)*(三跨两临近重点区段!$A:$A=D493),0))="已取消","已取消",INDEX(三跨两临近重点区段!$E:$E,MATCH(1,(MONTH(三跨两临近重点区段!$D:$D)=10)*(三跨两临近重点区段!$A:$A=D493)*(三跨两临近重点区段!$F:$F="现存区段"),0))),"")</f>
        <v/>
      </c>
      <c r="AC493" s="284" t="str">
        <f t="array" ref="AC493">IFERROR(IF(INDEX(三跨两临近重点区段!$F:$F,MATCH(1,(MONTH(三跨两临近重点区段!$D:$D)=11)*(三跨两临近重点区段!$A:$A=D493),0))="已取消","已取消",INDEX(三跨两临近重点区段!$D:$D,MATCH(1,(MONTH(三跨两临近重点区段!$D:$D)=11)*(三跨两临近重点区段!$A:$A=D493)*(三跨两临近重点区段!$F:$F="现存区段"),0))),"")</f>
        <v/>
      </c>
      <c r="AD493" s="72" t="str">
        <f t="array" ref="AD493">IFERROR(IF(INDEX(三跨两临近重点区段!$F:$F,MATCH(1,(MONTH(三跨两临近重点区段!$D:$D)=11)*(三跨两临近重点区段!$A:$A=D493),0))="已取消","已取消",INDEX(三跨两临近重点区段!$E:$E,MATCH(1,(MONTH(三跨两临近重点区段!$D:$D)=11)*(三跨两临近重点区段!$A:$A=D493)*(三跨两临近重点区段!$F:$F="现存区段"),0))),"")</f>
        <v/>
      </c>
      <c r="AE493" s="284" t="str">
        <f t="array" ref="AE493">IFERROR(IF(INDEX(三跨两临近重点区段!$F:$F,MATCH(1,(MONTH(三跨两临近重点区段!$D:$D)=12)*(三跨两临近重点区段!$A:$A=D493),0))="已取消","已取消",INDEX(三跨两临近重点区段!$D:$D,MATCH(1,(MONTH(三跨两临近重点区段!$D:$D)=12)*(三跨两临近重点区段!$A:$A=D493)*(三跨两临近重点区段!$F:$F="现存区段"),0))),"")</f>
        <v/>
      </c>
      <c r="AF493" s="72" t="str">
        <f t="array" ref="AF493">IFERROR(IF(INDEX(三跨两临近重点区段!$F:$F,MATCH(1,(MONTH(三跨两临近重点区段!$D:$D)=12)*(三跨两临近重点区段!$A:$A=D493),0))="已取消","已取消",INDEX(三跨两临近重点区段!$E:$E,MATCH(1,(MONTH(三跨两临近重点区段!$D:$D)=12)*(三跨两临近重点区段!$A:$A=D493)*(三跨两临近重点区段!$F:$F="现存区段"),0))),"")</f>
        <v/>
      </c>
      <c r="AH493" t="e">
        <f t="array" ref="AH493">INDEX(三跨两临近重点区段!$G:$G,MATCH(D493,三跨两临近重点区段!$A:$A,0))</f>
        <v>#N/A</v>
      </c>
      <c r="AI493" t="e">
        <f>INDEX(三跨两临近重点区段!$J:$J,MATCH(D493,三跨两临近重点区段!$A:$A,0))</f>
        <v>#N/A</v>
      </c>
    </row>
    <row r="494" ht="14.25" spans="1:35">
      <c r="A494" s="263" t="s">
        <v>150</v>
      </c>
      <c r="B494" s="264" t="s">
        <v>2715</v>
      </c>
      <c r="C494" s="263" t="s">
        <v>2773</v>
      </c>
      <c r="D494" s="263" t="s">
        <v>2885</v>
      </c>
      <c r="E494" s="265" t="s">
        <v>2115</v>
      </c>
      <c r="F494" s="264" t="s">
        <v>125</v>
      </c>
      <c r="G494" s="263" t="s">
        <v>2116</v>
      </c>
      <c r="H494" s="263" t="s">
        <v>2717</v>
      </c>
      <c r="I494" s="288"/>
      <c r="J494" s="196"/>
      <c r="K494" s="196"/>
      <c r="L494" s="196"/>
      <c r="M494" s="270"/>
      <c r="N494" s="270"/>
      <c r="O494" s="33"/>
      <c r="P494" s="107"/>
      <c r="Q494" s="279"/>
      <c r="R494" s="279"/>
      <c r="S494" s="278">
        <v>45448</v>
      </c>
      <c r="T494" s="279" t="s">
        <v>2117</v>
      </c>
      <c r="U494" s="268" t="str">
        <f t="array" ref="U494">IFERROR(IF(INDEX(三跨两临近重点区段!$F:$F,MATCH(1,(MONTH(三跨两临近重点区段!$D:$D)=7)*(三跨两临近重点区段!$A:$A=D494),0))="已取消","已取消",INDEX(三跨两临近重点区段!$D:$D,MATCH(1,(MONTH(三跨两临近重点区段!$D:$D)=7)*(三跨两临近重点区段!$A:$A=D494)*(三跨两临近重点区段!$F:$F="现存区段"),0))),"")</f>
        <v/>
      </c>
      <c r="V494" s="232" t="str">
        <f t="array" ref="V494">IFERROR(IF(INDEX(三跨两临近重点区段!$F:$F,MATCH(1,(MONTH(三跨两临近重点区段!$D:$D)=7)*(三跨两临近重点区段!$A:$A=D494),0))="已取消","已取消",INDEX(三跨两临近重点区段!$E:$E,MATCH(1,(MONTH(三跨两临近重点区段!$D:$D)=7)*(三跨两临近重点区段!$A:$A=D494)*(三跨两临近重点区段!$F:$F="现存区段"),0))),"")</f>
        <v/>
      </c>
      <c r="W494" s="268" t="str">
        <f t="array" ref="W494">IFERROR(IF(INDEX(三跨两临近重点区段!$F:$F,MATCH(1,(MONTH(三跨两临近重点区段!$D:$D)=8)*(三跨两临近重点区段!$A:$A=D494),0))="已取消","已取消",INDEX(三跨两临近重点区段!$D:$D,MATCH(1,(MONTH(三跨两临近重点区段!$D:$D)=8)*(三跨两临近重点区段!$A:$A=D494)*(三跨两临近重点区段!$F:$F="现存区段"),0))),"")</f>
        <v/>
      </c>
      <c r="X494" s="232" t="str">
        <f t="array" ref="X494">IFERROR(IF(INDEX(三跨两临近重点区段!$F:$F,MATCH(1,(MONTH(三跨两临近重点区段!$D:$D)=8)*(三跨两临近重点区段!$A:$A=D494),0))="已取消","已取消",INDEX(三跨两临近重点区段!$E:$E,MATCH(1,(MONTH(三跨两临近重点区段!$D:$D)=8)*(三跨两临近重点区段!$A:$A=D494)*(三跨两临近重点区段!$F:$F="现存区段"),0))),"")</f>
        <v/>
      </c>
      <c r="Y494" s="268" t="str">
        <f t="array" ref="Y494">IFERROR(IF(INDEX(三跨两临近重点区段!$F:$F,MATCH(1,(MONTH(三跨两临近重点区段!$D:$D)=9)*(三跨两临近重点区段!$A:$A=D494),0))="已取消","已取消",INDEX(三跨两临近重点区段!$D:$D,MATCH(1,(MONTH(三跨两临近重点区段!$D:$D)=9)*(三跨两临近重点区段!$A:$A=D494)*(三跨两临近重点区段!$F:$F="现存区段"),0))),"")</f>
        <v/>
      </c>
      <c r="Z494" s="232" t="str">
        <f t="array" ref="Z494">IFERROR(IF(INDEX(三跨两临近重点区段!$F:$F,MATCH(1,(MONTH(三跨两临近重点区段!$D:$D)=9)*(三跨两临近重点区段!$A:$A=D494),0))="已取消","已取消",INDEX(三跨两临近重点区段!$E:$E,MATCH(1,(MONTH(三跨两临近重点区段!$D:$D)=9)*(三跨两临近重点区段!$A:$A=D494)*(三跨两临近重点区段!$F:$F="现存区段"),0))),"")</f>
        <v/>
      </c>
      <c r="AA494" s="268" t="str">
        <f t="array" ref="AA494">IFERROR(IF(INDEX(三跨两临近重点区段!$F:$F,MATCH(1,(MONTH(三跨两临近重点区段!$D:$D)=10)*(三跨两临近重点区段!$A:$A=D494),0))="已取消","已取消",INDEX(三跨两临近重点区段!$D:$D,MATCH(1,(MONTH(三跨两临近重点区段!$D:$D)=10)*(三跨两临近重点区段!$A:$A=D494)*(三跨两临近重点区段!$F:$F="现存区段"),0))),"")</f>
        <v/>
      </c>
      <c r="AB494" s="72" t="str">
        <f t="array" ref="AB494">IFERROR(IF(INDEX(三跨两临近重点区段!$F:$F,MATCH(1,(MONTH(三跨两临近重点区段!$D:$D)=10)*(三跨两临近重点区段!$A:$A=D494),0))="已取消","已取消",INDEX(三跨两临近重点区段!$E:$E,MATCH(1,(MONTH(三跨两临近重点区段!$D:$D)=10)*(三跨两临近重点区段!$A:$A=D494)*(三跨两临近重点区段!$F:$F="现存区段"),0))),"")</f>
        <v/>
      </c>
      <c r="AC494" s="284" t="str">
        <f t="array" ref="AC494">IFERROR(IF(INDEX(三跨两临近重点区段!$F:$F,MATCH(1,(MONTH(三跨两临近重点区段!$D:$D)=11)*(三跨两临近重点区段!$A:$A=D494),0))="已取消","已取消",INDEX(三跨两临近重点区段!$D:$D,MATCH(1,(MONTH(三跨两临近重点区段!$D:$D)=11)*(三跨两临近重点区段!$A:$A=D494)*(三跨两临近重点区段!$F:$F="现存区段"),0))),"")</f>
        <v/>
      </c>
      <c r="AD494" s="72" t="str">
        <f t="array" ref="AD494">IFERROR(IF(INDEX(三跨两临近重点区段!$F:$F,MATCH(1,(MONTH(三跨两临近重点区段!$D:$D)=11)*(三跨两临近重点区段!$A:$A=D494),0))="已取消","已取消",INDEX(三跨两临近重点区段!$E:$E,MATCH(1,(MONTH(三跨两临近重点区段!$D:$D)=11)*(三跨两临近重点区段!$A:$A=D494)*(三跨两临近重点区段!$F:$F="现存区段"),0))),"")</f>
        <v/>
      </c>
      <c r="AE494" s="284" t="str">
        <f t="array" ref="AE494">IFERROR(IF(INDEX(三跨两临近重点区段!$F:$F,MATCH(1,(MONTH(三跨两临近重点区段!$D:$D)=12)*(三跨两临近重点区段!$A:$A=D494),0))="已取消","已取消",INDEX(三跨两临近重点区段!$D:$D,MATCH(1,(MONTH(三跨两临近重点区段!$D:$D)=12)*(三跨两临近重点区段!$A:$A=D494)*(三跨两临近重点区段!$F:$F="现存区段"),0))),"")</f>
        <v/>
      </c>
      <c r="AF494" s="72" t="str">
        <f t="array" ref="AF494">IFERROR(IF(INDEX(三跨两临近重点区段!$F:$F,MATCH(1,(MONTH(三跨两临近重点区段!$D:$D)=12)*(三跨两临近重点区段!$A:$A=D494),0))="已取消","已取消",INDEX(三跨两临近重点区段!$E:$E,MATCH(1,(MONTH(三跨两临近重点区段!$D:$D)=12)*(三跨两临近重点区段!$A:$A=D494)*(三跨两临近重点区段!$F:$F="现存区段"),0))),"")</f>
        <v/>
      </c>
      <c r="AH494" t="e">
        <f t="array" ref="AH494">INDEX(三跨两临近重点区段!$G:$G,MATCH(D494,三跨两临近重点区段!$A:$A,0))</f>
        <v>#N/A</v>
      </c>
      <c r="AI494" t="e">
        <f>INDEX(三跨两临近重点区段!$J:$J,MATCH(D494,三跨两临近重点区段!$A:$A,0))</f>
        <v>#N/A</v>
      </c>
    </row>
    <row r="495" ht="14.25" spans="1:35">
      <c r="A495" s="263" t="s">
        <v>150</v>
      </c>
      <c r="B495" s="264" t="s">
        <v>2886</v>
      </c>
      <c r="C495" s="263" t="s">
        <v>2431</v>
      </c>
      <c r="D495" s="263" t="s">
        <v>2887</v>
      </c>
      <c r="E495" s="265" t="s">
        <v>2115</v>
      </c>
      <c r="F495" s="264" t="s">
        <v>125</v>
      </c>
      <c r="G495" s="263" t="s">
        <v>2116</v>
      </c>
      <c r="H495" s="263" t="s">
        <v>1255</v>
      </c>
      <c r="I495" s="288"/>
      <c r="J495" s="196"/>
      <c r="K495" s="196"/>
      <c r="L495" s="196"/>
      <c r="M495" s="270"/>
      <c r="N495" s="270"/>
      <c r="O495" s="33"/>
      <c r="P495" s="107"/>
      <c r="Q495" s="279"/>
      <c r="R495" s="279"/>
      <c r="S495" s="278">
        <v>45457</v>
      </c>
      <c r="T495" s="279" t="s">
        <v>2117</v>
      </c>
      <c r="U495" s="268" t="str">
        <f t="array" ref="U495">IFERROR(IF(INDEX(三跨两临近重点区段!$F:$F,MATCH(1,(MONTH(三跨两临近重点区段!$D:$D)=7)*(三跨两临近重点区段!$A:$A=D495),0))="已取消","已取消",INDEX(三跨两临近重点区段!$D:$D,MATCH(1,(MONTH(三跨两临近重点区段!$D:$D)=7)*(三跨两临近重点区段!$A:$A=D495)*(三跨两临近重点区段!$F:$F="现存区段"),0))),"")</f>
        <v/>
      </c>
      <c r="V495" s="232" t="str">
        <f t="array" ref="V495">IFERROR(IF(INDEX(三跨两临近重点区段!$F:$F,MATCH(1,(MONTH(三跨两临近重点区段!$D:$D)=7)*(三跨两临近重点区段!$A:$A=D495),0))="已取消","已取消",INDEX(三跨两临近重点区段!$E:$E,MATCH(1,(MONTH(三跨两临近重点区段!$D:$D)=7)*(三跨两临近重点区段!$A:$A=D495)*(三跨两临近重点区段!$F:$F="现存区段"),0))),"")</f>
        <v/>
      </c>
      <c r="W495" s="268" t="str">
        <f t="array" ref="W495">IFERROR(IF(INDEX(三跨两临近重点区段!$F:$F,MATCH(1,(MONTH(三跨两临近重点区段!$D:$D)=8)*(三跨两临近重点区段!$A:$A=D495),0))="已取消","已取消",INDEX(三跨两临近重点区段!$D:$D,MATCH(1,(MONTH(三跨两临近重点区段!$D:$D)=8)*(三跨两临近重点区段!$A:$A=D495)*(三跨两临近重点区段!$F:$F="现存区段"),0))),"")</f>
        <v/>
      </c>
      <c r="X495" s="232" t="str">
        <f t="array" ref="X495">IFERROR(IF(INDEX(三跨两临近重点区段!$F:$F,MATCH(1,(MONTH(三跨两临近重点区段!$D:$D)=8)*(三跨两临近重点区段!$A:$A=D495),0))="已取消","已取消",INDEX(三跨两临近重点区段!$E:$E,MATCH(1,(MONTH(三跨两临近重点区段!$D:$D)=8)*(三跨两临近重点区段!$A:$A=D495)*(三跨两临近重点区段!$F:$F="现存区段"),0))),"")</f>
        <v/>
      </c>
      <c r="Y495" s="268" t="str">
        <f t="array" ref="Y495">IFERROR(IF(INDEX(三跨两临近重点区段!$F:$F,MATCH(1,(MONTH(三跨两临近重点区段!$D:$D)=9)*(三跨两临近重点区段!$A:$A=D495),0))="已取消","已取消",INDEX(三跨两临近重点区段!$D:$D,MATCH(1,(MONTH(三跨两临近重点区段!$D:$D)=9)*(三跨两临近重点区段!$A:$A=D495)*(三跨两临近重点区段!$F:$F="现存区段"),0))),"")</f>
        <v/>
      </c>
      <c r="Z495" s="232" t="str">
        <f t="array" ref="Z495">IFERROR(IF(INDEX(三跨两临近重点区段!$F:$F,MATCH(1,(MONTH(三跨两临近重点区段!$D:$D)=9)*(三跨两临近重点区段!$A:$A=D495),0))="已取消","已取消",INDEX(三跨两临近重点区段!$E:$E,MATCH(1,(MONTH(三跨两临近重点区段!$D:$D)=9)*(三跨两临近重点区段!$A:$A=D495)*(三跨两临近重点区段!$F:$F="现存区段"),0))),"")</f>
        <v/>
      </c>
      <c r="AA495" s="268" t="str">
        <f t="array" ref="AA495">IFERROR(IF(INDEX(三跨两临近重点区段!$F:$F,MATCH(1,(MONTH(三跨两临近重点区段!$D:$D)=10)*(三跨两临近重点区段!$A:$A=D495),0))="已取消","已取消",INDEX(三跨两临近重点区段!$D:$D,MATCH(1,(MONTH(三跨两临近重点区段!$D:$D)=10)*(三跨两临近重点区段!$A:$A=D495)*(三跨两临近重点区段!$F:$F="现存区段"),0))),"")</f>
        <v/>
      </c>
      <c r="AB495" s="72" t="str">
        <f t="array" ref="AB495">IFERROR(IF(INDEX(三跨两临近重点区段!$F:$F,MATCH(1,(MONTH(三跨两临近重点区段!$D:$D)=10)*(三跨两临近重点区段!$A:$A=D495),0))="已取消","已取消",INDEX(三跨两临近重点区段!$E:$E,MATCH(1,(MONTH(三跨两临近重点区段!$D:$D)=10)*(三跨两临近重点区段!$A:$A=D495)*(三跨两临近重点区段!$F:$F="现存区段"),0))),"")</f>
        <v/>
      </c>
      <c r="AC495" s="284" t="str">
        <f t="array" ref="AC495">IFERROR(IF(INDEX(三跨两临近重点区段!$F:$F,MATCH(1,(MONTH(三跨两临近重点区段!$D:$D)=11)*(三跨两临近重点区段!$A:$A=D495),0))="已取消","已取消",INDEX(三跨两临近重点区段!$D:$D,MATCH(1,(MONTH(三跨两临近重点区段!$D:$D)=11)*(三跨两临近重点区段!$A:$A=D495)*(三跨两临近重点区段!$F:$F="现存区段"),0))),"")</f>
        <v/>
      </c>
      <c r="AD495" s="72" t="str">
        <f t="array" ref="AD495">IFERROR(IF(INDEX(三跨两临近重点区段!$F:$F,MATCH(1,(MONTH(三跨两临近重点区段!$D:$D)=11)*(三跨两临近重点区段!$A:$A=D495),0))="已取消","已取消",INDEX(三跨两临近重点区段!$E:$E,MATCH(1,(MONTH(三跨两临近重点区段!$D:$D)=11)*(三跨两临近重点区段!$A:$A=D495)*(三跨两临近重点区段!$F:$F="现存区段"),0))),"")</f>
        <v/>
      </c>
      <c r="AE495" s="284" t="str">
        <f t="array" ref="AE495">IFERROR(IF(INDEX(三跨两临近重点区段!$F:$F,MATCH(1,(MONTH(三跨两临近重点区段!$D:$D)=12)*(三跨两临近重点区段!$A:$A=D495),0))="已取消","已取消",INDEX(三跨两临近重点区段!$D:$D,MATCH(1,(MONTH(三跨两临近重点区段!$D:$D)=12)*(三跨两临近重点区段!$A:$A=D495)*(三跨两临近重点区段!$F:$F="现存区段"),0))),"")</f>
        <v/>
      </c>
      <c r="AF495" s="72" t="str">
        <f t="array" ref="AF495">IFERROR(IF(INDEX(三跨两临近重点区段!$F:$F,MATCH(1,(MONTH(三跨两临近重点区段!$D:$D)=12)*(三跨两临近重点区段!$A:$A=D495),0))="已取消","已取消",INDEX(三跨两临近重点区段!$E:$E,MATCH(1,(MONTH(三跨两临近重点区段!$D:$D)=12)*(三跨两临近重点区段!$A:$A=D495)*(三跨两临近重点区段!$F:$F="现存区段"),0))),"")</f>
        <v/>
      </c>
      <c r="AH495" t="e">
        <f t="array" ref="AH495">INDEX(三跨两临近重点区段!$G:$G,MATCH(D495,三跨两临近重点区段!$A:$A,0))</f>
        <v>#N/A</v>
      </c>
      <c r="AI495" t="e">
        <f>INDEX(三跨两临近重点区段!$J:$J,MATCH(D495,三跨两临近重点区段!$A:$A,0))</f>
        <v>#N/A</v>
      </c>
    </row>
    <row r="496" ht="14.25" spans="1:35">
      <c r="A496" s="263" t="s">
        <v>150</v>
      </c>
      <c r="B496" s="264" t="s">
        <v>2720</v>
      </c>
      <c r="C496" s="263" t="s">
        <v>2773</v>
      </c>
      <c r="D496" s="263" t="s">
        <v>2888</v>
      </c>
      <c r="E496" s="265" t="s">
        <v>2115</v>
      </c>
      <c r="F496" s="264" t="s">
        <v>125</v>
      </c>
      <c r="G496" s="263" t="s">
        <v>2116</v>
      </c>
      <c r="H496" s="263" t="s">
        <v>2717</v>
      </c>
      <c r="I496" s="288"/>
      <c r="J496" s="196"/>
      <c r="K496" s="196"/>
      <c r="L496" s="196"/>
      <c r="M496" s="270"/>
      <c r="N496" s="270"/>
      <c r="O496" s="33"/>
      <c r="P496" s="107"/>
      <c r="Q496" s="279"/>
      <c r="R496" s="279"/>
      <c r="S496" s="278">
        <v>45448</v>
      </c>
      <c r="T496" s="279" t="s">
        <v>2117</v>
      </c>
      <c r="U496" s="268" t="str">
        <f t="array" ref="U496">IFERROR(IF(INDEX(三跨两临近重点区段!$F:$F,MATCH(1,(MONTH(三跨两临近重点区段!$D:$D)=7)*(三跨两临近重点区段!$A:$A=D496),0))="已取消","已取消",INDEX(三跨两临近重点区段!$D:$D,MATCH(1,(MONTH(三跨两临近重点区段!$D:$D)=7)*(三跨两临近重点区段!$A:$A=D496)*(三跨两临近重点区段!$F:$F="现存区段"),0))),"")</f>
        <v/>
      </c>
      <c r="V496" s="232" t="str">
        <f t="array" ref="V496">IFERROR(IF(INDEX(三跨两临近重点区段!$F:$F,MATCH(1,(MONTH(三跨两临近重点区段!$D:$D)=7)*(三跨两临近重点区段!$A:$A=D496),0))="已取消","已取消",INDEX(三跨两临近重点区段!$E:$E,MATCH(1,(MONTH(三跨两临近重点区段!$D:$D)=7)*(三跨两临近重点区段!$A:$A=D496)*(三跨两临近重点区段!$F:$F="现存区段"),0))),"")</f>
        <v/>
      </c>
      <c r="W496" s="268" t="str">
        <f t="array" ref="W496">IFERROR(IF(INDEX(三跨两临近重点区段!$F:$F,MATCH(1,(MONTH(三跨两临近重点区段!$D:$D)=8)*(三跨两临近重点区段!$A:$A=D496),0))="已取消","已取消",INDEX(三跨两临近重点区段!$D:$D,MATCH(1,(MONTH(三跨两临近重点区段!$D:$D)=8)*(三跨两临近重点区段!$A:$A=D496)*(三跨两临近重点区段!$F:$F="现存区段"),0))),"")</f>
        <v/>
      </c>
      <c r="X496" s="232" t="str">
        <f t="array" ref="X496">IFERROR(IF(INDEX(三跨两临近重点区段!$F:$F,MATCH(1,(MONTH(三跨两临近重点区段!$D:$D)=8)*(三跨两临近重点区段!$A:$A=D496),0))="已取消","已取消",INDEX(三跨两临近重点区段!$E:$E,MATCH(1,(MONTH(三跨两临近重点区段!$D:$D)=8)*(三跨两临近重点区段!$A:$A=D496)*(三跨两临近重点区段!$F:$F="现存区段"),0))),"")</f>
        <v/>
      </c>
      <c r="Y496" s="268" t="str">
        <f t="array" ref="Y496">IFERROR(IF(INDEX(三跨两临近重点区段!$F:$F,MATCH(1,(MONTH(三跨两临近重点区段!$D:$D)=9)*(三跨两临近重点区段!$A:$A=D496),0))="已取消","已取消",INDEX(三跨两临近重点区段!$D:$D,MATCH(1,(MONTH(三跨两临近重点区段!$D:$D)=9)*(三跨两临近重点区段!$A:$A=D496)*(三跨两临近重点区段!$F:$F="现存区段"),0))),"")</f>
        <v/>
      </c>
      <c r="Z496" s="232" t="str">
        <f t="array" ref="Z496">IFERROR(IF(INDEX(三跨两临近重点区段!$F:$F,MATCH(1,(MONTH(三跨两临近重点区段!$D:$D)=9)*(三跨两临近重点区段!$A:$A=D496),0))="已取消","已取消",INDEX(三跨两临近重点区段!$E:$E,MATCH(1,(MONTH(三跨两临近重点区段!$D:$D)=9)*(三跨两临近重点区段!$A:$A=D496)*(三跨两临近重点区段!$F:$F="现存区段"),0))),"")</f>
        <v/>
      </c>
      <c r="AA496" s="268" t="str">
        <f t="array" ref="AA496">IFERROR(IF(INDEX(三跨两临近重点区段!$F:$F,MATCH(1,(MONTH(三跨两临近重点区段!$D:$D)=10)*(三跨两临近重点区段!$A:$A=D496),0))="已取消","已取消",INDEX(三跨两临近重点区段!$D:$D,MATCH(1,(MONTH(三跨两临近重点区段!$D:$D)=10)*(三跨两临近重点区段!$A:$A=D496)*(三跨两临近重点区段!$F:$F="现存区段"),0))),"")</f>
        <v/>
      </c>
      <c r="AB496" s="72" t="str">
        <f t="array" ref="AB496">IFERROR(IF(INDEX(三跨两临近重点区段!$F:$F,MATCH(1,(MONTH(三跨两临近重点区段!$D:$D)=10)*(三跨两临近重点区段!$A:$A=D496),0))="已取消","已取消",INDEX(三跨两临近重点区段!$E:$E,MATCH(1,(MONTH(三跨两临近重点区段!$D:$D)=10)*(三跨两临近重点区段!$A:$A=D496)*(三跨两临近重点区段!$F:$F="现存区段"),0))),"")</f>
        <v/>
      </c>
      <c r="AC496" s="284" t="str">
        <f t="array" ref="AC496">IFERROR(IF(INDEX(三跨两临近重点区段!$F:$F,MATCH(1,(MONTH(三跨两临近重点区段!$D:$D)=11)*(三跨两临近重点区段!$A:$A=D496),0))="已取消","已取消",INDEX(三跨两临近重点区段!$D:$D,MATCH(1,(MONTH(三跨两临近重点区段!$D:$D)=11)*(三跨两临近重点区段!$A:$A=D496)*(三跨两临近重点区段!$F:$F="现存区段"),0))),"")</f>
        <v/>
      </c>
      <c r="AD496" s="72" t="str">
        <f t="array" ref="AD496">IFERROR(IF(INDEX(三跨两临近重点区段!$F:$F,MATCH(1,(MONTH(三跨两临近重点区段!$D:$D)=11)*(三跨两临近重点区段!$A:$A=D496),0))="已取消","已取消",INDEX(三跨两临近重点区段!$E:$E,MATCH(1,(MONTH(三跨两临近重点区段!$D:$D)=11)*(三跨两临近重点区段!$A:$A=D496)*(三跨两临近重点区段!$F:$F="现存区段"),0))),"")</f>
        <v/>
      </c>
      <c r="AE496" s="284" t="str">
        <f t="array" ref="AE496">IFERROR(IF(INDEX(三跨两临近重点区段!$F:$F,MATCH(1,(MONTH(三跨两临近重点区段!$D:$D)=12)*(三跨两临近重点区段!$A:$A=D496),0))="已取消","已取消",INDEX(三跨两临近重点区段!$D:$D,MATCH(1,(MONTH(三跨两临近重点区段!$D:$D)=12)*(三跨两临近重点区段!$A:$A=D496)*(三跨两临近重点区段!$F:$F="现存区段"),0))),"")</f>
        <v/>
      </c>
      <c r="AF496" s="72" t="str">
        <f t="array" ref="AF496">IFERROR(IF(INDEX(三跨两临近重点区段!$F:$F,MATCH(1,(MONTH(三跨两临近重点区段!$D:$D)=12)*(三跨两临近重点区段!$A:$A=D496),0))="已取消","已取消",INDEX(三跨两临近重点区段!$E:$E,MATCH(1,(MONTH(三跨两临近重点区段!$D:$D)=12)*(三跨两临近重点区段!$A:$A=D496)*(三跨两临近重点区段!$F:$F="现存区段"),0))),"")</f>
        <v/>
      </c>
      <c r="AH496" t="e">
        <f t="array" ref="AH496">INDEX(三跨两临近重点区段!$G:$G,MATCH(D496,三跨两临近重点区段!$A:$A,0))</f>
        <v>#N/A</v>
      </c>
      <c r="AI496" t="e">
        <f>INDEX(三跨两临近重点区段!$J:$J,MATCH(D496,三跨两临近重点区段!$A:$A,0))</f>
        <v>#N/A</v>
      </c>
    </row>
    <row r="497" ht="14.25" spans="1:35">
      <c r="A497" s="263" t="s">
        <v>150</v>
      </c>
      <c r="B497" s="264" t="s">
        <v>2720</v>
      </c>
      <c r="C497" s="263" t="s">
        <v>2271</v>
      </c>
      <c r="D497" s="263" t="s">
        <v>2889</v>
      </c>
      <c r="E497" s="265" t="s">
        <v>2115</v>
      </c>
      <c r="F497" s="264" t="s">
        <v>125</v>
      </c>
      <c r="G497" s="263" t="s">
        <v>2116</v>
      </c>
      <c r="H497" s="263" t="s">
        <v>2717</v>
      </c>
      <c r="I497" s="288"/>
      <c r="J497" s="196"/>
      <c r="K497" s="196"/>
      <c r="L497" s="196"/>
      <c r="M497" s="270"/>
      <c r="N497" s="270"/>
      <c r="O497" s="33"/>
      <c r="P497" s="107"/>
      <c r="Q497" s="279"/>
      <c r="R497" s="279"/>
      <c r="S497" s="278">
        <v>45448</v>
      </c>
      <c r="T497" s="279" t="s">
        <v>2117</v>
      </c>
      <c r="U497" s="268" t="str">
        <f t="array" ref="U497">IFERROR(IF(INDEX(三跨两临近重点区段!$F:$F,MATCH(1,(MONTH(三跨两临近重点区段!$D:$D)=7)*(三跨两临近重点区段!$A:$A=D497),0))="已取消","已取消",INDEX(三跨两临近重点区段!$D:$D,MATCH(1,(MONTH(三跨两临近重点区段!$D:$D)=7)*(三跨两临近重点区段!$A:$A=D497)*(三跨两临近重点区段!$F:$F="现存区段"),0))),"")</f>
        <v/>
      </c>
      <c r="V497" s="232" t="str">
        <f t="array" ref="V497">IFERROR(IF(INDEX(三跨两临近重点区段!$F:$F,MATCH(1,(MONTH(三跨两临近重点区段!$D:$D)=7)*(三跨两临近重点区段!$A:$A=D497),0))="已取消","已取消",INDEX(三跨两临近重点区段!$E:$E,MATCH(1,(MONTH(三跨两临近重点区段!$D:$D)=7)*(三跨两临近重点区段!$A:$A=D497)*(三跨两临近重点区段!$F:$F="现存区段"),0))),"")</f>
        <v/>
      </c>
      <c r="W497" s="268" t="str">
        <f t="array" ref="W497">IFERROR(IF(INDEX(三跨两临近重点区段!$F:$F,MATCH(1,(MONTH(三跨两临近重点区段!$D:$D)=8)*(三跨两临近重点区段!$A:$A=D497),0))="已取消","已取消",INDEX(三跨两临近重点区段!$D:$D,MATCH(1,(MONTH(三跨两临近重点区段!$D:$D)=8)*(三跨两临近重点区段!$A:$A=D497)*(三跨两临近重点区段!$F:$F="现存区段"),0))),"")</f>
        <v/>
      </c>
      <c r="X497" s="232" t="str">
        <f t="array" ref="X497">IFERROR(IF(INDEX(三跨两临近重点区段!$F:$F,MATCH(1,(MONTH(三跨两临近重点区段!$D:$D)=8)*(三跨两临近重点区段!$A:$A=D497),0))="已取消","已取消",INDEX(三跨两临近重点区段!$E:$E,MATCH(1,(MONTH(三跨两临近重点区段!$D:$D)=8)*(三跨两临近重点区段!$A:$A=D497)*(三跨两临近重点区段!$F:$F="现存区段"),0))),"")</f>
        <v/>
      </c>
      <c r="Y497" s="268" t="str">
        <f t="array" ref="Y497">IFERROR(IF(INDEX(三跨两临近重点区段!$F:$F,MATCH(1,(MONTH(三跨两临近重点区段!$D:$D)=9)*(三跨两临近重点区段!$A:$A=D497),0))="已取消","已取消",INDEX(三跨两临近重点区段!$D:$D,MATCH(1,(MONTH(三跨两临近重点区段!$D:$D)=9)*(三跨两临近重点区段!$A:$A=D497)*(三跨两临近重点区段!$F:$F="现存区段"),0))),"")</f>
        <v/>
      </c>
      <c r="Z497" s="232" t="str">
        <f t="array" ref="Z497">IFERROR(IF(INDEX(三跨两临近重点区段!$F:$F,MATCH(1,(MONTH(三跨两临近重点区段!$D:$D)=9)*(三跨两临近重点区段!$A:$A=D497),0))="已取消","已取消",INDEX(三跨两临近重点区段!$E:$E,MATCH(1,(MONTH(三跨两临近重点区段!$D:$D)=9)*(三跨两临近重点区段!$A:$A=D497)*(三跨两临近重点区段!$F:$F="现存区段"),0))),"")</f>
        <v/>
      </c>
      <c r="AA497" s="268" t="str">
        <f t="array" ref="AA497">IFERROR(IF(INDEX(三跨两临近重点区段!$F:$F,MATCH(1,(MONTH(三跨两临近重点区段!$D:$D)=10)*(三跨两临近重点区段!$A:$A=D497),0))="已取消","已取消",INDEX(三跨两临近重点区段!$D:$D,MATCH(1,(MONTH(三跨两临近重点区段!$D:$D)=10)*(三跨两临近重点区段!$A:$A=D497)*(三跨两临近重点区段!$F:$F="现存区段"),0))),"")</f>
        <v/>
      </c>
      <c r="AB497" s="72" t="str">
        <f t="array" ref="AB497">IFERROR(IF(INDEX(三跨两临近重点区段!$F:$F,MATCH(1,(MONTH(三跨两临近重点区段!$D:$D)=10)*(三跨两临近重点区段!$A:$A=D497),0))="已取消","已取消",INDEX(三跨两临近重点区段!$E:$E,MATCH(1,(MONTH(三跨两临近重点区段!$D:$D)=10)*(三跨两临近重点区段!$A:$A=D497)*(三跨两临近重点区段!$F:$F="现存区段"),0))),"")</f>
        <v/>
      </c>
      <c r="AC497" s="284" t="str">
        <f t="array" ref="AC497">IFERROR(IF(INDEX(三跨两临近重点区段!$F:$F,MATCH(1,(MONTH(三跨两临近重点区段!$D:$D)=11)*(三跨两临近重点区段!$A:$A=D497),0))="已取消","已取消",INDEX(三跨两临近重点区段!$D:$D,MATCH(1,(MONTH(三跨两临近重点区段!$D:$D)=11)*(三跨两临近重点区段!$A:$A=D497)*(三跨两临近重点区段!$F:$F="现存区段"),0))),"")</f>
        <v/>
      </c>
      <c r="AD497" s="72" t="str">
        <f t="array" ref="AD497">IFERROR(IF(INDEX(三跨两临近重点区段!$F:$F,MATCH(1,(MONTH(三跨两临近重点区段!$D:$D)=11)*(三跨两临近重点区段!$A:$A=D497),0))="已取消","已取消",INDEX(三跨两临近重点区段!$E:$E,MATCH(1,(MONTH(三跨两临近重点区段!$D:$D)=11)*(三跨两临近重点区段!$A:$A=D497)*(三跨两临近重点区段!$F:$F="现存区段"),0))),"")</f>
        <v/>
      </c>
      <c r="AE497" s="284" t="str">
        <f t="array" ref="AE497">IFERROR(IF(INDEX(三跨两临近重点区段!$F:$F,MATCH(1,(MONTH(三跨两临近重点区段!$D:$D)=12)*(三跨两临近重点区段!$A:$A=D497),0))="已取消","已取消",INDEX(三跨两临近重点区段!$D:$D,MATCH(1,(MONTH(三跨两临近重点区段!$D:$D)=12)*(三跨两临近重点区段!$A:$A=D497)*(三跨两临近重点区段!$F:$F="现存区段"),0))),"")</f>
        <v/>
      </c>
      <c r="AF497" s="72" t="str">
        <f t="array" ref="AF497">IFERROR(IF(INDEX(三跨两临近重点区段!$F:$F,MATCH(1,(MONTH(三跨两临近重点区段!$D:$D)=12)*(三跨两临近重点区段!$A:$A=D497),0))="已取消","已取消",INDEX(三跨两临近重点区段!$E:$E,MATCH(1,(MONTH(三跨两临近重点区段!$D:$D)=12)*(三跨两临近重点区段!$A:$A=D497)*(三跨两临近重点区段!$F:$F="现存区段"),0))),"")</f>
        <v/>
      </c>
      <c r="AH497" t="e">
        <f t="array" ref="AH497">INDEX(三跨两临近重点区段!$G:$G,MATCH(D497,三跨两临近重点区段!$A:$A,0))</f>
        <v>#N/A</v>
      </c>
      <c r="AI497" t="e">
        <f>INDEX(三跨两临近重点区段!$J:$J,MATCH(D497,三跨两临近重点区段!$A:$A,0))</f>
        <v>#N/A</v>
      </c>
    </row>
    <row r="498" ht="14.25" spans="1:35">
      <c r="A498" s="263" t="s">
        <v>150</v>
      </c>
      <c r="B498" s="264" t="s">
        <v>2718</v>
      </c>
      <c r="C498" s="263" t="s">
        <v>2773</v>
      </c>
      <c r="D498" s="263" t="s">
        <v>2890</v>
      </c>
      <c r="E498" s="265" t="s">
        <v>2115</v>
      </c>
      <c r="F498" s="264" t="s">
        <v>125</v>
      </c>
      <c r="G498" s="263" t="s">
        <v>2116</v>
      </c>
      <c r="H498" s="263" t="s">
        <v>2717</v>
      </c>
      <c r="I498" s="288"/>
      <c r="J498" s="196"/>
      <c r="K498" s="196"/>
      <c r="L498" s="196"/>
      <c r="M498" s="270"/>
      <c r="N498" s="270"/>
      <c r="O498" s="33"/>
      <c r="P498" s="107"/>
      <c r="Q498" s="279"/>
      <c r="R498" s="279"/>
      <c r="S498" s="278">
        <v>45448</v>
      </c>
      <c r="T498" s="279" t="s">
        <v>2117</v>
      </c>
      <c r="U498" s="268" t="str">
        <f t="array" ref="U498">IFERROR(IF(INDEX(三跨两临近重点区段!$F:$F,MATCH(1,(MONTH(三跨两临近重点区段!$D:$D)=7)*(三跨两临近重点区段!$A:$A=D498),0))="已取消","已取消",INDEX(三跨两临近重点区段!$D:$D,MATCH(1,(MONTH(三跨两临近重点区段!$D:$D)=7)*(三跨两临近重点区段!$A:$A=D498)*(三跨两临近重点区段!$F:$F="现存区段"),0))),"")</f>
        <v/>
      </c>
      <c r="V498" s="232" t="str">
        <f t="array" ref="V498">IFERROR(IF(INDEX(三跨两临近重点区段!$F:$F,MATCH(1,(MONTH(三跨两临近重点区段!$D:$D)=7)*(三跨两临近重点区段!$A:$A=D498),0))="已取消","已取消",INDEX(三跨两临近重点区段!$E:$E,MATCH(1,(MONTH(三跨两临近重点区段!$D:$D)=7)*(三跨两临近重点区段!$A:$A=D498)*(三跨两临近重点区段!$F:$F="现存区段"),0))),"")</f>
        <v/>
      </c>
      <c r="W498" s="268" t="str">
        <f t="array" ref="W498">IFERROR(IF(INDEX(三跨两临近重点区段!$F:$F,MATCH(1,(MONTH(三跨两临近重点区段!$D:$D)=8)*(三跨两临近重点区段!$A:$A=D498),0))="已取消","已取消",INDEX(三跨两临近重点区段!$D:$D,MATCH(1,(MONTH(三跨两临近重点区段!$D:$D)=8)*(三跨两临近重点区段!$A:$A=D498)*(三跨两临近重点区段!$F:$F="现存区段"),0))),"")</f>
        <v/>
      </c>
      <c r="X498" s="232" t="str">
        <f t="array" ref="X498">IFERROR(IF(INDEX(三跨两临近重点区段!$F:$F,MATCH(1,(MONTH(三跨两临近重点区段!$D:$D)=8)*(三跨两临近重点区段!$A:$A=D498),0))="已取消","已取消",INDEX(三跨两临近重点区段!$E:$E,MATCH(1,(MONTH(三跨两临近重点区段!$D:$D)=8)*(三跨两临近重点区段!$A:$A=D498)*(三跨两临近重点区段!$F:$F="现存区段"),0))),"")</f>
        <v/>
      </c>
      <c r="Y498" s="268" t="str">
        <f t="array" ref="Y498">IFERROR(IF(INDEX(三跨两临近重点区段!$F:$F,MATCH(1,(MONTH(三跨两临近重点区段!$D:$D)=9)*(三跨两临近重点区段!$A:$A=D498),0))="已取消","已取消",INDEX(三跨两临近重点区段!$D:$D,MATCH(1,(MONTH(三跨两临近重点区段!$D:$D)=9)*(三跨两临近重点区段!$A:$A=D498)*(三跨两临近重点区段!$F:$F="现存区段"),0))),"")</f>
        <v/>
      </c>
      <c r="Z498" s="232" t="str">
        <f t="array" ref="Z498">IFERROR(IF(INDEX(三跨两临近重点区段!$F:$F,MATCH(1,(MONTH(三跨两临近重点区段!$D:$D)=9)*(三跨两临近重点区段!$A:$A=D498),0))="已取消","已取消",INDEX(三跨两临近重点区段!$E:$E,MATCH(1,(MONTH(三跨两临近重点区段!$D:$D)=9)*(三跨两临近重点区段!$A:$A=D498)*(三跨两临近重点区段!$F:$F="现存区段"),0))),"")</f>
        <v/>
      </c>
      <c r="AA498" s="268" t="str">
        <f t="array" ref="AA498">IFERROR(IF(INDEX(三跨两临近重点区段!$F:$F,MATCH(1,(MONTH(三跨两临近重点区段!$D:$D)=10)*(三跨两临近重点区段!$A:$A=D498),0))="已取消","已取消",INDEX(三跨两临近重点区段!$D:$D,MATCH(1,(MONTH(三跨两临近重点区段!$D:$D)=10)*(三跨两临近重点区段!$A:$A=D498)*(三跨两临近重点区段!$F:$F="现存区段"),0))),"")</f>
        <v/>
      </c>
      <c r="AB498" s="72" t="str">
        <f t="array" ref="AB498">IFERROR(IF(INDEX(三跨两临近重点区段!$F:$F,MATCH(1,(MONTH(三跨两临近重点区段!$D:$D)=10)*(三跨两临近重点区段!$A:$A=D498),0))="已取消","已取消",INDEX(三跨两临近重点区段!$E:$E,MATCH(1,(MONTH(三跨两临近重点区段!$D:$D)=10)*(三跨两临近重点区段!$A:$A=D498)*(三跨两临近重点区段!$F:$F="现存区段"),0))),"")</f>
        <v/>
      </c>
      <c r="AC498" s="284" t="str">
        <f t="array" ref="AC498">IFERROR(IF(INDEX(三跨两临近重点区段!$F:$F,MATCH(1,(MONTH(三跨两临近重点区段!$D:$D)=11)*(三跨两临近重点区段!$A:$A=D498),0))="已取消","已取消",INDEX(三跨两临近重点区段!$D:$D,MATCH(1,(MONTH(三跨两临近重点区段!$D:$D)=11)*(三跨两临近重点区段!$A:$A=D498)*(三跨两临近重点区段!$F:$F="现存区段"),0))),"")</f>
        <v/>
      </c>
      <c r="AD498" s="72" t="str">
        <f t="array" ref="AD498">IFERROR(IF(INDEX(三跨两临近重点区段!$F:$F,MATCH(1,(MONTH(三跨两临近重点区段!$D:$D)=11)*(三跨两临近重点区段!$A:$A=D498),0))="已取消","已取消",INDEX(三跨两临近重点区段!$E:$E,MATCH(1,(MONTH(三跨两临近重点区段!$D:$D)=11)*(三跨两临近重点区段!$A:$A=D498)*(三跨两临近重点区段!$F:$F="现存区段"),0))),"")</f>
        <v/>
      </c>
      <c r="AE498" s="284" t="str">
        <f t="array" ref="AE498">IFERROR(IF(INDEX(三跨两临近重点区段!$F:$F,MATCH(1,(MONTH(三跨两临近重点区段!$D:$D)=12)*(三跨两临近重点区段!$A:$A=D498),0))="已取消","已取消",INDEX(三跨两临近重点区段!$D:$D,MATCH(1,(MONTH(三跨两临近重点区段!$D:$D)=12)*(三跨两临近重点区段!$A:$A=D498)*(三跨两临近重点区段!$F:$F="现存区段"),0))),"")</f>
        <v/>
      </c>
      <c r="AF498" s="72" t="str">
        <f t="array" ref="AF498">IFERROR(IF(INDEX(三跨两临近重点区段!$F:$F,MATCH(1,(MONTH(三跨两临近重点区段!$D:$D)=12)*(三跨两临近重点区段!$A:$A=D498),0))="已取消","已取消",INDEX(三跨两临近重点区段!$E:$E,MATCH(1,(MONTH(三跨两临近重点区段!$D:$D)=12)*(三跨两临近重点区段!$A:$A=D498)*(三跨两临近重点区段!$F:$F="现存区段"),0))),"")</f>
        <v/>
      </c>
      <c r="AH498" t="e">
        <f t="array" ref="AH498">INDEX(三跨两临近重点区段!$G:$G,MATCH(D498,三跨两临近重点区段!$A:$A,0))</f>
        <v>#N/A</v>
      </c>
      <c r="AI498" t="e">
        <f>INDEX(三跨两临近重点区段!$J:$J,MATCH(D498,三跨两临近重点区段!$A:$A,0))</f>
        <v>#N/A</v>
      </c>
    </row>
    <row r="499" ht="14.25" spans="1:35">
      <c r="A499" s="263" t="s">
        <v>150</v>
      </c>
      <c r="B499" s="264" t="s">
        <v>2891</v>
      </c>
      <c r="C499" s="263" t="s">
        <v>2428</v>
      </c>
      <c r="D499" s="263" t="s">
        <v>2892</v>
      </c>
      <c r="E499" s="265" t="s">
        <v>2115</v>
      </c>
      <c r="F499" s="264" t="s">
        <v>125</v>
      </c>
      <c r="G499" s="263" t="s">
        <v>2116</v>
      </c>
      <c r="H499" s="263" t="s">
        <v>1175</v>
      </c>
      <c r="I499" s="288"/>
      <c r="J499" s="196"/>
      <c r="K499" s="196"/>
      <c r="L499" s="196"/>
      <c r="M499" s="270"/>
      <c r="N499" s="270"/>
      <c r="O499" s="33"/>
      <c r="P499" s="107"/>
      <c r="Q499" s="279"/>
      <c r="R499" s="279"/>
      <c r="S499" s="278">
        <v>45455</v>
      </c>
      <c r="T499" s="279" t="s">
        <v>2117</v>
      </c>
      <c r="U499" s="268" t="str">
        <f t="array" ref="U499">IFERROR(IF(INDEX(三跨两临近重点区段!$F:$F,MATCH(1,(MONTH(三跨两临近重点区段!$D:$D)=7)*(三跨两临近重点区段!$A:$A=D499),0))="已取消","已取消",INDEX(三跨两临近重点区段!$D:$D,MATCH(1,(MONTH(三跨两临近重点区段!$D:$D)=7)*(三跨两临近重点区段!$A:$A=D499)*(三跨两临近重点区段!$F:$F="现存区段"),0))),"")</f>
        <v/>
      </c>
      <c r="V499" s="232" t="str">
        <f t="array" ref="V499">IFERROR(IF(INDEX(三跨两临近重点区段!$F:$F,MATCH(1,(MONTH(三跨两临近重点区段!$D:$D)=7)*(三跨两临近重点区段!$A:$A=D499),0))="已取消","已取消",INDEX(三跨两临近重点区段!$E:$E,MATCH(1,(MONTH(三跨两临近重点区段!$D:$D)=7)*(三跨两临近重点区段!$A:$A=D499)*(三跨两临近重点区段!$F:$F="现存区段"),0))),"")</f>
        <v/>
      </c>
      <c r="W499" s="268" t="str">
        <f t="array" ref="W499">IFERROR(IF(INDEX(三跨两临近重点区段!$F:$F,MATCH(1,(MONTH(三跨两临近重点区段!$D:$D)=8)*(三跨两临近重点区段!$A:$A=D499),0))="已取消","已取消",INDEX(三跨两临近重点区段!$D:$D,MATCH(1,(MONTH(三跨两临近重点区段!$D:$D)=8)*(三跨两临近重点区段!$A:$A=D499)*(三跨两临近重点区段!$F:$F="现存区段"),0))),"")</f>
        <v/>
      </c>
      <c r="X499" s="232" t="str">
        <f t="array" ref="X499">IFERROR(IF(INDEX(三跨两临近重点区段!$F:$F,MATCH(1,(MONTH(三跨两临近重点区段!$D:$D)=8)*(三跨两临近重点区段!$A:$A=D499),0))="已取消","已取消",INDEX(三跨两临近重点区段!$E:$E,MATCH(1,(MONTH(三跨两临近重点区段!$D:$D)=8)*(三跨两临近重点区段!$A:$A=D499)*(三跨两临近重点区段!$F:$F="现存区段"),0))),"")</f>
        <v/>
      </c>
      <c r="Y499" s="268" t="str">
        <f t="array" ref="Y499">IFERROR(IF(INDEX(三跨两临近重点区段!$F:$F,MATCH(1,(MONTH(三跨两临近重点区段!$D:$D)=9)*(三跨两临近重点区段!$A:$A=D499),0))="已取消","已取消",INDEX(三跨两临近重点区段!$D:$D,MATCH(1,(MONTH(三跨两临近重点区段!$D:$D)=9)*(三跨两临近重点区段!$A:$A=D499)*(三跨两临近重点区段!$F:$F="现存区段"),0))),"")</f>
        <v/>
      </c>
      <c r="Z499" s="232" t="str">
        <f t="array" ref="Z499">IFERROR(IF(INDEX(三跨两临近重点区段!$F:$F,MATCH(1,(MONTH(三跨两临近重点区段!$D:$D)=9)*(三跨两临近重点区段!$A:$A=D499),0))="已取消","已取消",INDEX(三跨两临近重点区段!$E:$E,MATCH(1,(MONTH(三跨两临近重点区段!$D:$D)=9)*(三跨两临近重点区段!$A:$A=D499)*(三跨两临近重点区段!$F:$F="现存区段"),0))),"")</f>
        <v/>
      </c>
      <c r="AA499" s="268" t="str">
        <f t="array" ref="AA499">IFERROR(IF(INDEX(三跨两临近重点区段!$F:$F,MATCH(1,(MONTH(三跨两临近重点区段!$D:$D)=10)*(三跨两临近重点区段!$A:$A=D499),0))="已取消","已取消",INDEX(三跨两临近重点区段!$D:$D,MATCH(1,(MONTH(三跨两临近重点区段!$D:$D)=10)*(三跨两临近重点区段!$A:$A=D499)*(三跨两临近重点区段!$F:$F="现存区段"),0))),"")</f>
        <v/>
      </c>
      <c r="AB499" s="72" t="str">
        <f t="array" ref="AB499">IFERROR(IF(INDEX(三跨两临近重点区段!$F:$F,MATCH(1,(MONTH(三跨两临近重点区段!$D:$D)=10)*(三跨两临近重点区段!$A:$A=D499),0))="已取消","已取消",INDEX(三跨两临近重点区段!$E:$E,MATCH(1,(MONTH(三跨两临近重点区段!$D:$D)=10)*(三跨两临近重点区段!$A:$A=D499)*(三跨两临近重点区段!$F:$F="现存区段"),0))),"")</f>
        <v/>
      </c>
      <c r="AC499" s="284" t="str">
        <f t="array" ref="AC499">IFERROR(IF(INDEX(三跨两临近重点区段!$F:$F,MATCH(1,(MONTH(三跨两临近重点区段!$D:$D)=11)*(三跨两临近重点区段!$A:$A=D499),0))="已取消","已取消",INDEX(三跨两临近重点区段!$D:$D,MATCH(1,(MONTH(三跨两临近重点区段!$D:$D)=11)*(三跨两临近重点区段!$A:$A=D499)*(三跨两临近重点区段!$F:$F="现存区段"),0))),"")</f>
        <v/>
      </c>
      <c r="AD499" s="72" t="str">
        <f t="array" ref="AD499">IFERROR(IF(INDEX(三跨两临近重点区段!$F:$F,MATCH(1,(MONTH(三跨两临近重点区段!$D:$D)=11)*(三跨两临近重点区段!$A:$A=D499),0))="已取消","已取消",INDEX(三跨两临近重点区段!$E:$E,MATCH(1,(MONTH(三跨两临近重点区段!$D:$D)=11)*(三跨两临近重点区段!$A:$A=D499)*(三跨两临近重点区段!$F:$F="现存区段"),0))),"")</f>
        <v/>
      </c>
      <c r="AE499" s="284" t="str">
        <f t="array" ref="AE499">IFERROR(IF(INDEX(三跨两临近重点区段!$F:$F,MATCH(1,(MONTH(三跨两临近重点区段!$D:$D)=12)*(三跨两临近重点区段!$A:$A=D499),0))="已取消","已取消",INDEX(三跨两临近重点区段!$D:$D,MATCH(1,(MONTH(三跨两临近重点区段!$D:$D)=12)*(三跨两临近重点区段!$A:$A=D499)*(三跨两临近重点区段!$F:$F="现存区段"),0))),"")</f>
        <v/>
      </c>
      <c r="AF499" s="72" t="str">
        <f t="array" ref="AF499">IFERROR(IF(INDEX(三跨两临近重点区段!$F:$F,MATCH(1,(MONTH(三跨两临近重点区段!$D:$D)=12)*(三跨两临近重点区段!$A:$A=D499),0))="已取消","已取消",INDEX(三跨两临近重点区段!$E:$E,MATCH(1,(MONTH(三跨两临近重点区段!$D:$D)=12)*(三跨两临近重点区段!$A:$A=D499)*(三跨两临近重点区段!$F:$F="现存区段"),0))),"")</f>
        <v/>
      </c>
      <c r="AH499" t="e">
        <f t="array" ref="AH499">INDEX(三跨两临近重点区段!$G:$G,MATCH(D499,三跨两临近重点区段!$A:$A,0))</f>
        <v>#N/A</v>
      </c>
      <c r="AI499" t="e">
        <f>INDEX(三跨两临近重点区段!$J:$J,MATCH(D499,三跨两临近重点区段!$A:$A,0))</f>
        <v>#N/A</v>
      </c>
    </row>
    <row r="500" ht="14.25" spans="1:35">
      <c r="A500" s="263" t="s">
        <v>150</v>
      </c>
      <c r="B500" s="264" t="s">
        <v>2893</v>
      </c>
      <c r="C500" s="263" t="s">
        <v>2428</v>
      </c>
      <c r="D500" s="263" t="s">
        <v>2894</v>
      </c>
      <c r="E500" s="265" t="s">
        <v>2115</v>
      </c>
      <c r="F500" s="264" t="s">
        <v>125</v>
      </c>
      <c r="G500" s="263" t="s">
        <v>2116</v>
      </c>
      <c r="H500" s="263" t="s">
        <v>1175</v>
      </c>
      <c r="I500" s="288"/>
      <c r="J500" s="196"/>
      <c r="K500" s="196"/>
      <c r="L500" s="196"/>
      <c r="M500" s="270"/>
      <c r="N500" s="270"/>
      <c r="O500" s="33"/>
      <c r="P500" s="107"/>
      <c r="Q500" s="279"/>
      <c r="R500" s="279"/>
      <c r="S500" s="278">
        <v>45457</v>
      </c>
      <c r="T500" s="279" t="s">
        <v>2117</v>
      </c>
      <c r="U500" s="268" t="str">
        <f t="array" ref="U500">IFERROR(IF(INDEX(三跨两临近重点区段!$F:$F,MATCH(1,(MONTH(三跨两临近重点区段!$D:$D)=7)*(三跨两临近重点区段!$A:$A=D500),0))="已取消","已取消",INDEX(三跨两临近重点区段!$D:$D,MATCH(1,(MONTH(三跨两临近重点区段!$D:$D)=7)*(三跨两临近重点区段!$A:$A=D500)*(三跨两临近重点区段!$F:$F="现存区段"),0))),"")</f>
        <v/>
      </c>
      <c r="V500" s="232" t="str">
        <f t="array" ref="V500">IFERROR(IF(INDEX(三跨两临近重点区段!$F:$F,MATCH(1,(MONTH(三跨两临近重点区段!$D:$D)=7)*(三跨两临近重点区段!$A:$A=D500),0))="已取消","已取消",INDEX(三跨两临近重点区段!$E:$E,MATCH(1,(MONTH(三跨两临近重点区段!$D:$D)=7)*(三跨两临近重点区段!$A:$A=D500)*(三跨两临近重点区段!$F:$F="现存区段"),0))),"")</f>
        <v/>
      </c>
      <c r="W500" s="268" t="str">
        <f t="array" ref="W500">IFERROR(IF(INDEX(三跨两临近重点区段!$F:$F,MATCH(1,(MONTH(三跨两临近重点区段!$D:$D)=8)*(三跨两临近重点区段!$A:$A=D500),0))="已取消","已取消",INDEX(三跨两临近重点区段!$D:$D,MATCH(1,(MONTH(三跨两临近重点区段!$D:$D)=8)*(三跨两临近重点区段!$A:$A=D500)*(三跨两临近重点区段!$F:$F="现存区段"),0))),"")</f>
        <v/>
      </c>
      <c r="X500" s="232" t="str">
        <f t="array" ref="X500">IFERROR(IF(INDEX(三跨两临近重点区段!$F:$F,MATCH(1,(MONTH(三跨两临近重点区段!$D:$D)=8)*(三跨两临近重点区段!$A:$A=D500),0))="已取消","已取消",INDEX(三跨两临近重点区段!$E:$E,MATCH(1,(MONTH(三跨两临近重点区段!$D:$D)=8)*(三跨两临近重点区段!$A:$A=D500)*(三跨两临近重点区段!$F:$F="现存区段"),0))),"")</f>
        <v/>
      </c>
      <c r="Y500" s="268" t="str">
        <f t="array" ref="Y500">IFERROR(IF(INDEX(三跨两临近重点区段!$F:$F,MATCH(1,(MONTH(三跨两临近重点区段!$D:$D)=9)*(三跨两临近重点区段!$A:$A=D500),0))="已取消","已取消",INDEX(三跨两临近重点区段!$D:$D,MATCH(1,(MONTH(三跨两临近重点区段!$D:$D)=9)*(三跨两临近重点区段!$A:$A=D500)*(三跨两临近重点区段!$F:$F="现存区段"),0))),"")</f>
        <v/>
      </c>
      <c r="Z500" s="232" t="str">
        <f t="array" ref="Z500">IFERROR(IF(INDEX(三跨两临近重点区段!$F:$F,MATCH(1,(MONTH(三跨两临近重点区段!$D:$D)=9)*(三跨两临近重点区段!$A:$A=D500),0))="已取消","已取消",INDEX(三跨两临近重点区段!$E:$E,MATCH(1,(MONTH(三跨两临近重点区段!$D:$D)=9)*(三跨两临近重点区段!$A:$A=D500)*(三跨两临近重点区段!$F:$F="现存区段"),0))),"")</f>
        <v/>
      </c>
      <c r="AA500" s="268" t="str">
        <f t="array" ref="AA500">IFERROR(IF(INDEX(三跨两临近重点区段!$F:$F,MATCH(1,(MONTH(三跨两临近重点区段!$D:$D)=10)*(三跨两临近重点区段!$A:$A=D500),0))="已取消","已取消",INDEX(三跨两临近重点区段!$D:$D,MATCH(1,(MONTH(三跨两临近重点区段!$D:$D)=10)*(三跨两临近重点区段!$A:$A=D500)*(三跨两临近重点区段!$F:$F="现存区段"),0))),"")</f>
        <v/>
      </c>
      <c r="AB500" s="72" t="str">
        <f t="array" ref="AB500">IFERROR(IF(INDEX(三跨两临近重点区段!$F:$F,MATCH(1,(MONTH(三跨两临近重点区段!$D:$D)=10)*(三跨两临近重点区段!$A:$A=D500),0))="已取消","已取消",INDEX(三跨两临近重点区段!$E:$E,MATCH(1,(MONTH(三跨两临近重点区段!$D:$D)=10)*(三跨两临近重点区段!$A:$A=D500)*(三跨两临近重点区段!$F:$F="现存区段"),0))),"")</f>
        <v/>
      </c>
      <c r="AC500" s="284" t="str">
        <f t="array" ref="AC500">IFERROR(IF(INDEX(三跨两临近重点区段!$F:$F,MATCH(1,(MONTH(三跨两临近重点区段!$D:$D)=11)*(三跨两临近重点区段!$A:$A=D500),0))="已取消","已取消",INDEX(三跨两临近重点区段!$D:$D,MATCH(1,(MONTH(三跨两临近重点区段!$D:$D)=11)*(三跨两临近重点区段!$A:$A=D500)*(三跨两临近重点区段!$F:$F="现存区段"),0))),"")</f>
        <v/>
      </c>
      <c r="AD500" s="72" t="str">
        <f t="array" ref="AD500">IFERROR(IF(INDEX(三跨两临近重点区段!$F:$F,MATCH(1,(MONTH(三跨两临近重点区段!$D:$D)=11)*(三跨两临近重点区段!$A:$A=D500),0))="已取消","已取消",INDEX(三跨两临近重点区段!$E:$E,MATCH(1,(MONTH(三跨两临近重点区段!$D:$D)=11)*(三跨两临近重点区段!$A:$A=D500)*(三跨两临近重点区段!$F:$F="现存区段"),0))),"")</f>
        <v/>
      </c>
      <c r="AE500" s="284" t="str">
        <f t="array" ref="AE500">IFERROR(IF(INDEX(三跨两临近重点区段!$F:$F,MATCH(1,(MONTH(三跨两临近重点区段!$D:$D)=12)*(三跨两临近重点区段!$A:$A=D500),0))="已取消","已取消",INDEX(三跨两临近重点区段!$D:$D,MATCH(1,(MONTH(三跨两临近重点区段!$D:$D)=12)*(三跨两临近重点区段!$A:$A=D500)*(三跨两临近重点区段!$F:$F="现存区段"),0))),"")</f>
        <v/>
      </c>
      <c r="AF500" s="72" t="str">
        <f t="array" ref="AF500">IFERROR(IF(INDEX(三跨两临近重点区段!$F:$F,MATCH(1,(MONTH(三跨两临近重点区段!$D:$D)=12)*(三跨两临近重点区段!$A:$A=D500),0))="已取消","已取消",INDEX(三跨两临近重点区段!$E:$E,MATCH(1,(MONTH(三跨两临近重点区段!$D:$D)=12)*(三跨两临近重点区段!$A:$A=D500)*(三跨两临近重点区段!$F:$F="现存区段"),0))),"")</f>
        <v/>
      </c>
      <c r="AH500" t="e">
        <f t="array" ref="AH500">INDEX(三跨两临近重点区段!$G:$G,MATCH(D500,三跨两临近重点区段!$A:$A,0))</f>
        <v>#N/A</v>
      </c>
      <c r="AI500" t="e">
        <f>INDEX(三跨两临近重点区段!$J:$J,MATCH(D500,三跨两临近重点区段!$A:$A,0))</f>
        <v>#N/A</v>
      </c>
    </row>
    <row r="501" ht="14.25" spans="1:35">
      <c r="A501" s="263" t="s">
        <v>150</v>
      </c>
      <c r="B501" s="264" t="s">
        <v>2895</v>
      </c>
      <c r="C501" s="263" t="s">
        <v>2431</v>
      </c>
      <c r="D501" s="263" t="s">
        <v>2896</v>
      </c>
      <c r="E501" s="265" t="s">
        <v>2115</v>
      </c>
      <c r="F501" s="264" t="s">
        <v>125</v>
      </c>
      <c r="G501" s="263" t="s">
        <v>2116</v>
      </c>
      <c r="H501" s="263" t="s">
        <v>1342</v>
      </c>
      <c r="I501" s="288"/>
      <c r="J501" s="196"/>
      <c r="K501" s="196"/>
      <c r="L501" s="196"/>
      <c r="M501" s="270"/>
      <c r="N501" s="270"/>
      <c r="O501" s="33"/>
      <c r="P501" s="107"/>
      <c r="Q501" s="279"/>
      <c r="R501" s="279"/>
      <c r="S501" s="278">
        <v>45457</v>
      </c>
      <c r="T501" s="279" t="s">
        <v>2117</v>
      </c>
      <c r="U501" s="268" t="str">
        <f t="array" ref="U501">IFERROR(IF(INDEX(三跨两临近重点区段!$F:$F,MATCH(1,(MONTH(三跨两临近重点区段!$D:$D)=7)*(三跨两临近重点区段!$A:$A=D501),0))="已取消","已取消",INDEX(三跨两临近重点区段!$D:$D,MATCH(1,(MONTH(三跨两临近重点区段!$D:$D)=7)*(三跨两临近重点区段!$A:$A=D501)*(三跨两临近重点区段!$F:$F="现存区段"),0))),"")</f>
        <v/>
      </c>
      <c r="V501" s="232" t="str">
        <f t="array" ref="V501">IFERROR(IF(INDEX(三跨两临近重点区段!$F:$F,MATCH(1,(MONTH(三跨两临近重点区段!$D:$D)=7)*(三跨两临近重点区段!$A:$A=D501),0))="已取消","已取消",INDEX(三跨两临近重点区段!$E:$E,MATCH(1,(MONTH(三跨两临近重点区段!$D:$D)=7)*(三跨两临近重点区段!$A:$A=D501)*(三跨两临近重点区段!$F:$F="现存区段"),0))),"")</f>
        <v/>
      </c>
      <c r="W501" s="268" t="str">
        <f t="array" ref="W501">IFERROR(IF(INDEX(三跨两临近重点区段!$F:$F,MATCH(1,(MONTH(三跨两临近重点区段!$D:$D)=8)*(三跨两临近重点区段!$A:$A=D501),0))="已取消","已取消",INDEX(三跨两临近重点区段!$D:$D,MATCH(1,(MONTH(三跨两临近重点区段!$D:$D)=8)*(三跨两临近重点区段!$A:$A=D501)*(三跨两临近重点区段!$F:$F="现存区段"),0))),"")</f>
        <v/>
      </c>
      <c r="X501" s="232" t="str">
        <f t="array" ref="X501">IFERROR(IF(INDEX(三跨两临近重点区段!$F:$F,MATCH(1,(MONTH(三跨两临近重点区段!$D:$D)=8)*(三跨两临近重点区段!$A:$A=D501),0))="已取消","已取消",INDEX(三跨两临近重点区段!$E:$E,MATCH(1,(MONTH(三跨两临近重点区段!$D:$D)=8)*(三跨两临近重点区段!$A:$A=D501)*(三跨两临近重点区段!$F:$F="现存区段"),0))),"")</f>
        <v/>
      </c>
      <c r="Y501" s="268" t="str">
        <f t="array" ref="Y501">IFERROR(IF(INDEX(三跨两临近重点区段!$F:$F,MATCH(1,(MONTH(三跨两临近重点区段!$D:$D)=9)*(三跨两临近重点区段!$A:$A=D501),0))="已取消","已取消",INDEX(三跨两临近重点区段!$D:$D,MATCH(1,(MONTH(三跨两临近重点区段!$D:$D)=9)*(三跨两临近重点区段!$A:$A=D501)*(三跨两临近重点区段!$F:$F="现存区段"),0))),"")</f>
        <v/>
      </c>
      <c r="Z501" s="232" t="str">
        <f t="array" ref="Z501">IFERROR(IF(INDEX(三跨两临近重点区段!$F:$F,MATCH(1,(MONTH(三跨两临近重点区段!$D:$D)=9)*(三跨两临近重点区段!$A:$A=D501),0))="已取消","已取消",INDEX(三跨两临近重点区段!$E:$E,MATCH(1,(MONTH(三跨两临近重点区段!$D:$D)=9)*(三跨两临近重点区段!$A:$A=D501)*(三跨两临近重点区段!$F:$F="现存区段"),0))),"")</f>
        <v/>
      </c>
      <c r="AA501" s="268" t="str">
        <f t="array" ref="AA501">IFERROR(IF(INDEX(三跨两临近重点区段!$F:$F,MATCH(1,(MONTH(三跨两临近重点区段!$D:$D)=10)*(三跨两临近重点区段!$A:$A=D501),0))="已取消","已取消",INDEX(三跨两临近重点区段!$D:$D,MATCH(1,(MONTH(三跨两临近重点区段!$D:$D)=10)*(三跨两临近重点区段!$A:$A=D501)*(三跨两临近重点区段!$F:$F="现存区段"),0))),"")</f>
        <v/>
      </c>
      <c r="AB501" s="72" t="str">
        <f t="array" ref="AB501">IFERROR(IF(INDEX(三跨两临近重点区段!$F:$F,MATCH(1,(MONTH(三跨两临近重点区段!$D:$D)=10)*(三跨两临近重点区段!$A:$A=D501),0))="已取消","已取消",INDEX(三跨两临近重点区段!$E:$E,MATCH(1,(MONTH(三跨两临近重点区段!$D:$D)=10)*(三跨两临近重点区段!$A:$A=D501)*(三跨两临近重点区段!$F:$F="现存区段"),0))),"")</f>
        <v/>
      </c>
      <c r="AC501" s="284" t="str">
        <f t="array" ref="AC501">IFERROR(IF(INDEX(三跨两临近重点区段!$F:$F,MATCH(1,(MONTH(三跨两临近重点区段!$D:$D)=11)*(三跨两临近重点区段!$A:$A=D501),0))="已取消","已取消",INDEX(三跨两临近重点区段!$D:$D,MATCH(1,(MONTH(三跨两临近重点区段!$D:$D)=11)*(三跨两临近重点区段!$A:$A=D501)*(三跨两临近重点区段!$F:$F="现存区段"),0))),"")</f>
        <v/>
      </c>
      <c r="AD501" s="72" t="str">
        <f t="array" ref="AD501">IFERROR(IF(INDEX(三跨两临近重点区段!$F:$F,MATCH(1,(MONTH(三跨两临近重点区段!$D:$D)=11)*(三跨两临近重点区段!$A:$A=D501),0))="已取消","已取消",INDEX(三跨两临近重点区段!$E:$E,MATCH(1,(MONTH(三跨两临近重点区段!$D:$D)=11)*(三跨两临近重点区段!$A:$A=D501)*(三跨两临近重点区段!$F:$F="现存区段"),0))),"")</f>
        <v/>
      </c>
      <c r="AE501" s="284" t="str">
        <f t="array" ref="AE501">IFERROR(IF(INDEX(三跨两临近重点区段!$F:$F,MATCH(1,(MONTH(三跨两临近重点区段!$D:$D)=12)*(三跨两临近重点区段!$A:$A=D501),0))="已取消","已取消",INDEX(三跨两临近重点区段!$D:$D,MATCH(1,(MONTH(三跨两临近重点区段!$D:$D)=12)*(三跨两临近重点区段!$A:$A=D501)*(三跨两临近重点区段!$F:$F="现存区段"),0))),"")</f>
        <v/>
      </c>
      <c r="AF501" s="72" t="str">
        <f t="array" ref="AF501">IFERROR(IF(INDEX(三跨两临近重点区段!$F:$F,MATCH(1,(MONTH(三跨两临近重点区段!$D:$D)=12)*(三跨两临近重点区段!$A:$A=D501),0))="已取消","已取消",INDEX(三跨两临近重点区段!$E:$E,MATCH(1,(MONTH(三跨两临近重点区段!$D:$D)=12)*(三跨两临近重点区段!$A:$A=D501)*(三跨两临近重点区段!$F:$F="现存区段"),0))),"")</f>
        <v/>
      </c>
      <c r="AH501" t="e">
        <f t="array" ref="AH501">INDEX(三跨两临近重点区段!$G:$G,MATCH(D501,三跨两临近重点区段!$A:$A,0))</f>
        <v>#N/A</v>
      </c>
      <c r="AI501" t="e">
        <f>INDEX(三跨两临近重点区段!$J:$J,MATCH(D501,三跨两临近重点区段!$A:$A,0))</f>
        <v>#N/A</v>
      </c>
    </row>
    <row r="502" ht="14.25" spans="1:35">
      <c r="A502" s="263" t="s">
        <v>150</v>
      </c>
      <c r="B502" s="264" t="s">
        <v>2718</v>
      </c>
      <c r="C502" s="263" t="s">
        <v>2271</v>
      </c>
      <c r="D502" s="263" t="s">
        <v>2897</v>
      </c>
      <c r="E502" s="265" t="s">
        <v>2115</v>
      </c>
      <c r="F502" s="264" t="s">
        <v>125</v>
      </c>
      <c r="G502" s="263" t="s">
        <v>2116</v>
      </c>
      <c r="H502" s="263" t="s">
        <v>2717</v>
      </c>
      <c r="I502" s="288"/>
      <c r="J502" s="196"/>
      <c r="K502" s="196"/>
      <c r="L502" s="196"/>
      <c r="M502" s="270"/>
      <c r="N502" s="270"/>
      <c r="O502" s="33"/>
      <c r="P502" s="107"/>
      <c r="Q502" s="279"/>
      <c r="R502" s="279"/>
      <c r="S502" s="278">
        <v>45448</v>
      </c>
      <c r="T502" s="279" t="s">
        <v>2117</v>
      </c>
      <c r="U502" s="268" t="str">
        <f t="array" ref="U502">IFERROR(IF(INDEX(三跨两临近重点区段!$F:$F,MATCH(1,(MONTH(三跨两临近重点区段!$D:$D)=7)*(三跨两临近重点区段!$A:$A=D502),0))="已取消","已取消",INDEX(三跨两临近重点区段!$D:$D,MATCH(1,(MONTH(三跨两临近重点区段!$D:$D)=7)*(三跨两临近重点区段!$A:$A=D502)*(三跨两临近重点区段!$F:$F="现存区段"),0))),"")</f>
        <v/>
      </c>
      <c r="V502" s="232" t="str">
        <f t="array" ref="V502">IFERROR(IF(INDEX(三跨两临近重点区段!$F:$F,MATCH(1,(MONTH(三跨两临近重点区段!$D:$D)=7)*(三跨两临近重点区段!$A:$A=D502),0))="已取消","已取消",INDEX(三跨两临近重点区段!$E:$E,MATCH(1,(MONTH(三跨两临近重点区段!$D:$D)=7)*(三跨两临近重点区段!$A:$A=D502)*(三跨两临近重点区段!$F:$F="现存区段"),0))),"")</f>
        <v/>
      </c>
      <c r="W502" s="268" t="str">
        <f t="array" ref="W502">IFERROR(IF(INDEX(三跨两临近重点区段!$F:$F,MATCH(1,(MONTH(三跨两临近重点区段!$D:$D)=8)*(三跨两临近重点区段!$A:$A=D502),0))="已取消","已取消",INDEX(三跨两临近重点区段!$D:$D,MATCH(1,(MONTH(三跨两临近重点区段!$D:$D)=8)*(三跨两临近重点区段!$A:$A=D502)*(三跨两临近重点区段!$F:$F="现存区段"),0))),"")</f>
        <v/>
      </c>
      <c r="X502" s="232" t="str">
        <f t="array" ref="X502">IFERROR(IF(INDEX(三跨两临近重点区段!$F:$F,MATCH(1,(MONTH(三跨两临近重点区段!$D:$D)=8)*(三跨两临近重点区段!$A:$A=D502),0))="已取消","已取消",INDEX(三跨两临近重点区段!$E:$E,MATCH(1,(MONTH(三跨两临近重点区段!$D:$D)=8)*(三跨两临近重点区段!$A:$A=D502)*(三跨两临近重点区段!$F:$F="现存区段"),0))),"")</f>
        <v/>
      </c>
      <c r="Y502" s="268" t="str">
        <f t="array" ref="Y502">IFERROR(IF(INDEX(三跨两临近重点区段!$F:$F,MATCH(1,(MONTH(三跨两临近重点区段!$D:$D)=9)*(三跨两临近重点区段!$A:$A=D502),0))="已取消","已取消",INDEX(三跨两临近重点区段!$D:$D,MATCH(1,(MONTH(三跨两临近重点区段!$D:$D)=9)*(三跨两临近重点区段!$A:$A=D502)*(三跨两临近重点区段!$F:$F="现存区段"),0))),"")</f>
        <v/>
      </c>
      <c r="Z502" s="232" t="str">
        <f t="array" ref="Z502">IFERROR(IF(INDEX(三跨两临近重点区段!$F:$F,MATCH(1,(MONTH(三跨两临近重点区段!$D:$D)=9)*(三跨两临近重点区段!$A:$A=D502),0))="已取消","已取消",INDEX(三跨两临近重点区段!$E:$E,MATCH(1,(MONTH(三跨两临近重点区段!$D:$D)=9)*(三跨两临近重点区段!$A:$A=D502)*(三跨两临近重点区段!$F:$F="现存区段"),0))),"")</f>
        <v/>
      </c>
      <c r="AA502" s="268" t="str">
        <f t="array" ref="AA502">IFERROR(IF(INDEX(三跨两临近重点区段!$F:$F,MATCH(1,(MONTH(三跨两临近重点区段!$D:$D)=10)*(三跨两临近重点区段!$A:$A=D502),0))="已取消","已取消",INDEX(三跨两临近重点区段!$D:$D,MATCH(1,(MONTH(三跨两临近重点区段!$D:$D)=10)*(三跨两临近重点区段!$A:$A=D502)*(三跨两临近重点区段!$F:$F="现存区段"),0))),"")</f>
        <v/>
      </c>
      <c r="AB502" s="72" t="str">
        <f t="array" ref="AB502">IFERROR(IF(INDEX(三跨两临近重点区段!$F:$F,MATCH(1,(MONTH(三跨两临近重点区段!$D:$D)=10)*(三跨两临近重点区段!$A:$A=D502),0))="已取消","已取消",INDEX(三跨两临近重点区段!$E:$E,MATCH(1,(MONTH(三跨两临近重点区段!$D:$D)=10)*(三跨两临近重点区段!$A:$A=D502)*(三跨两临近重点区段!$F:$F="现存区段"),0))),"")</f>
        <v/>
      </c>
      <c r="AC502" s="284" t="str">
        <f t="array" ref="AC502">IFERROR(IF(INDEX(三跨两临近重点区段!$F:$F,MATCH(1,(MONTH(三跨两临近重点区段!$D:$D)=11)*(三跨两临近重点区段!$A:$A=D502),0))="已取消","已取消",INDEX(三跨两临近重点区段!$D:$D,MATCH(1,(MONTH(三跨两临近重点区段!$D:$D)=11)*(三跨两临近重点区段!$A:$A=D502)*(三跨两临近重点区段!$F:$F="现存区段"),0))),"")</f>
        <v/>
      </c>
      <c r="AD502" s="72" t="str">
        <f t="array" ref="AD502">IFERROR(IF(INDEX(三跨两临近重点区段!$F:$F,MATCH(1,(MONTH(三跨两临近重点区段!$D:$D)=11)*(三跨两临近重点区段!$A:$A=D502),0))="已取消","已取消",INDEX(三跨两临近重点区段!$E:$E,MATCH(1,(MONTH(三跨两临近重点区段!$D:$D)=11)*(三跨两临近重点区段!$A:$A=D502)*(三跨两临近重点区段!$F:$F="现存区段"),0))),"")</f>
        <v/>
      </c>
      <c r="AE502" s="284" t="str">
        <f t="array" ref="AE502">IFERROR(IF(INDEX(三跨两临近重点区段!$F:$F,MATCH(1,(MONTH(三跨两临近重点区段!$D:$D)=12)*(三跨两临近重点区段!$A:$A=D502),0))="已取消","已取消",INDEX(三跨两临近重点区段!$D:$D,MATCH(1,(MONTH(三跨两临近重点区段!$D:$D)=12)*(三跨两临近重点区段!$A:$A=D502)*(三跨两临近重点区段!$F:$F="现存区段"),0))),"")</f>
        <v/>
      </c>
      <c r="AF502" s="72" t="str">
        <f t="array" ref="AF502">IFERROR(IF(INDEX(三跨两临近重点区段!$F:$F,MATCH(1,(MONTH(三跨两临近重点区段!$D:$D)=12)*(三跨两临近重点区段!$A:$A=D502),0))="已取消","已取消",INDEX(三跨两临近重点区段!$E:$E,MATCH(1,(MONTH(三跨两临近重点区段!$D:$D)=12)*(三跨两临近重点区段!$A:$A=D502)*(三跨两临近重点区段!$F:$F="现存区段"),0))),"")</f>
        <v/>
      </c>
      <c r="AH502" t="e">
        <f t="array" ref="AH502">INDEX(三跨两临近重点区段!$G:$G,MATCH(D502,三跨两临近重点区段!$A:$A,0))</f>
        <v>#N/A</v>
      </c>
      <c r="AI502" t="e">
        <f>INDEX(三跨两临近重点区段!$J:$J,MATCH(D502,三跨两临近重点区段!$A:$A,0))</f>
        <v>#N/A</v>
      </c>
    </row>
    <row r="503" ht="14.25" spans="1:35">
      <c r="A503" s="263" t="s">
        <v>150</v>
      </c>
      <c r="B503" s="264" t="s">
        <v>2715</v>
      </c>
      <c r="C503" s="263" t="s">
        <v>2271</v>
      </c>
      <c r="D503" s="263" t="s">
        <v>2898</v>
      </c>
      <c r="E503" s="265" t="s">
        <v>2115</v>
      </c>
      <c r="F503" s="264" t="s">
        <v>125</v>
      </c>
      <c r="G503" s="263" t="s">
        <v>2116</v>
      </c>
      <c r="H503" s="263" t="s">
        <v>2717</v>
      </c>
      <c r="I503" s="288"/>
      <c r="J503" s="196"/>
      <c r="K503" s="196"/>
      <c r="L503" s="196"/>
      <c r="M503" s="270"/>
      <c r="N503" s="270"/>
      <c r="O503" s="33"/>
      <c r="P503" s="107"/>
      <c r="Q503" s="279"/>
      <c r="R503" s="279"/>
      <c r="S503" s="278">
        <v>45448</v>
      </c>
      <c r="T503" s="279" t="s">
        <v>2117</v>
      </c>
      <c r="U503" s="268" t="str">
        <f t="array" ref="U503">IFERROR(IF(INDEX(三跨两临近重点区段!$F:$F,MATCH(1,(MONTH(三跨两临近重点区段!$D:$D)=7)*(三跨两临近重点区段!$A:$A=D503),0))="已取消","已取消",INDEX(三跨两临近重点区段!$D:$D,MATCH(1,(MONTH(三跨两临近重点区段!$D:$D)=7)*(三跨两临近重点区段!$A:$A=D503)*(三跨两临近重点区段!$F:$F="现存区段"),0))),"")</f>
        <v/>
      </c>
      <c r="V503" s="232" t="str">
        <f t="array" ref="V503">IFERROR(IF(INDEX(三跨两临近重点区段!$F:$F,MATCH(1,(MONTH(三跨两临近重点区段!$D:$D)=7)*(三跨两临近重点区段!$A:$A=D503),0))="已取消","已取消",INDEX(三跨两临近重点区段!$E:$E,MATCH(1,(MONTH(三跨两临近重点区段!$D:$D)=7)*(三跨两临近重点区段!$A:$A=D503)*(三跨两临近重点区段!$F:$F="现存区段"),0))),"")</f>
        <v/>
      </c>
      <c r="W503" s="268" t="str">
        <f t="array" ref="W503">IFERROR(IF(INDEX(三跨两临近重点区段!$F:$F,MATCH(1,(MONTH(三跨两临近重点区段!$D:$D)=8)*(三跨两临近重点区段!$A:$A=D503),0))="已取消","已取消",INDEX(三跨两临近重点区段!$D:$D,MATCH(1,(MONTH(三跨两临近重点区段!$D:$D)=8)*(三跨两临近重点区段!$A:$A=D503)*(三跨两临近重点区段!$F:$F="现存区段"),0))),"")</f>
        <v/>
      </c>
      <c r="X503" s="232" t="str">
        <f t="array" ref="X503">IFERROR(IF(INDEX(三跨两临近重点区段!$F:$F,MATCH(1,(MONTH(三跨两临近重点区段!$D:$D)=8)*(三跨两临近重点区段!$A:$A=D503),0))="已取消","已取消",INDEX(三跨两临近重点区段!$E:$E,MATCH(1,(MONTH(三跨两临近重点区段!$D:$D)=8)*(三跨两临近重点区段!$A:$A=D503)*(三跨两临近重点区段!$F:$F="现存区段"),0))),"")</f>
        <v/>
      </c>
      <c r="Y503" s="268" t="str">
        <f t="array" ref="Y503">IFERROR(IF(INDEX(三跨两临近重点区段!$F:$F,MATCH(1,(MONTH(三跨两临近重点区段!$D:$D)=9)*(三跨两临近重点区段!$A:$A=D503),0))="已取消","已取消",INDEX(三跨两临近重点区段!$D:$D,MATCH(1,(MONTH(三跨两临近重点区段!$D:$D)=9)*(三跨两临近重点区段!$A:$A=D503)*(三跨两临近重点区段!$F:$F="现存区段"),0))),"")</f>
        <v/>
      </c>
      <c r="Z503" s="232" t="str">
        <f t="array" ref="Z503">IFERROR(IF(INDEX(三跨两临近重点区段!$F:$F,MATCH(1,(MONTH(三跨两临近重点区段!$D:$D)=9)*(三跨两临近重点区段!$A:$A=D503),0))="已取消","已取消",INDEX(三跨两临近重点区段!$E:$E,MATCH(1,(MONTH(三跨两临近重点区段!$D:$D)=9)*(三跨两临近重点区段!$A:$A=D503)*(三跨两临近重点区段!$F:$F="现存区段"),0))),"")</f>
        <v/>
      </c>
      <c r="AA503" s="268" t="str">
        <f t="array" ref="AA503">IFERROR(IF(INDEX(三跨两临近重点区段!$F:$F,MATCH(1,(MONTH(三跨两临近重点区段!$D:$D)=10)*(三跨两临近重点区段!$A:$A=D503),0))="已取消","已取消",INDEX(三跨两临近重点区段!$D:$D,MATCH(1,(MONTH(三跨两临近重点区段!$D:$D)=10)*(三跨两临近重点区段!$A:$A=D503)*(三跨两临近重点区段!$F:$F="现存区段"),0))),"")</f>
        <v/>
      </c>
      <c r="AB503" s="72" t="str">
        <f t="array" ref="AB503">IFERROR(IF(INDEX(三跨两临近重点区段!$F:$F,MATCH(1,(MONTH(三跨两临近重点区段!$D:$D)=10)*(三跨两临近重点区段!$A:$A=D503),0))="已取消","已取消",INDEX(三跨两临近重点区段!$E:$E,MATCH(1,(MONTH(三跨两临近重点区段!$D:$D)=10)*(三跨两临近重点区段!$A:$A=D503)*(三跨两临近重点区段!$F:$F="现存区段"),0))),"")</f>
        <v/>
      </c>
      <c r="AC503" s="284" t="str">
        <f t="array" ref="AC503">IFERROR(IF(INDEX(三跨两临近重点区段!$F:$F,MATCH(1,(MONTH(三跨两临近重点区段!$D:$D)=11)*(三跨两临近重点区段!$A:$A=D503),0))="已取消","已取消",INDEX(三跨两临近重点区段!$D:$D,MATCH(1,(MONTH(三跨两临近重点区段!$D:$D)=11)*(三跨两临近重点区段!$A:$A=D503)*(三跨两临近重点区段!$F:$F="现存区段"),0))),"")</f>
        <v/>
      </c>
      <c r="AD503" s="72" t="str">
        <f t="array" ref="AD503">IFERROR(IF(INDEX(三跨两临近重点区段!$F:$F,MATCH(1,(MONTH(三跨两临近重点区段!$D:$D)=11)*(三跨两临近重点区段!$A:$A=D503),0))="已取消","已取消",INDEX(三跨两临近重点区段!$E:$E,MATCH(1,(MONTH(三跨两临近重点区段!$D:$D)=11)*(三跨两临近重点区段!$A:$A=D503)*(三跨两临近重点区段!$F:$F="现存区段"),0))),"")</f>
        <v/>
      </c>
      <c r="AE503" s="284" t="str">
        <f t="array" ref="AE503">IFERROR(IF(INDEX(三跨两临近重点区段!$F:$F,MATCH(1,(MONTH(三跨两临近重点区段!$D:$D)=12)*(三跨两临近重点区段!$A:$A=D503),0))="已取消","已取消",INDEX(三跨两临近重点区段!$D:$D,MATCH(1,(MONTH(三跨两临近重点区段!$D:$D)=12)*(三跨两临近重点区段!$A:$A=D503)*(三跨两临近重点区段!$F:$F="现存区段"),0))),"")</f>
        <v/>
      </c>
      <c r="AF503" s="72" t="str">
        <f t="array" ref="AF503">IFERROR(IF(INDEX(三跨两临近重点区段!$F:$F,MATCH(1,(MONTH(三跨两临近重点区段!$D:$D)=12)*(三跨两临近重点区段!$A:$A=D503),0))="已取消","已取消",INDEX(三跨两临近重点区段!$E:$E,MATCH(1,(MONTH(三跨两临近重点区段!$D:$D)=12)*(三跨两临近重点区段!$A:$A=D503)*(三跨两临近重点区段!$F:$F="现存区段"),0))),"")</f>
        <v/>
      </c>
      <c r="AH503" t="e">
        <f t="array" ref="AH503">INDEX(三跨两临近重点区段!$G:$G,MATCH(D503,三跨两临近重点区段!$A:$A,0))</f>
        <v>#N/A</v>
      </c>
      <c r="AI503" t="e">
        <f>INDEX(三跨两临近重点区段!$J:$J,MATCH(D503,三跨两临近重点区段!$A:$A,0))</f>
        <v>#N/A</v>
      </c>
    </row>
    <row r="504" ht="14.25" spans="1:35">
      <c r="A504" s="263" t="s">
        <v>150</v>
      </c>
      <c r="B504" s="264" t="s">
        <v>2862</v>
      </c>
      <c r="C504" s="263" t="s">
        <v>2302</v>
      </c>
      <c r="D504" s="263" t="s">
        <v>2899</v>
      </c>
      <c r="E504" s="265" t="s">
        <v>2115</v>
      </c>
      <c r="F504" s="264" t="s">
        <v>125</v>
      </c>
      <c r="G504" s="263" t="s">
        <v>2116</v>
      </c>
      <c r="H504" s="263" t="s">
        <v>1175</v>
      </c>
      <c r="I504" s="288"/>
      <c r="J504" s="196"/>
      <c r="K504" s="196"/>
      <c r="L504" s="196"/>
      <c r="M504" s="270"/>
      <c r="N504" s="270"/>
      <c r="O504" s="33"/>
      <c r="P504" s="107"/>
      <c r="Q504" s="279"/>
      <c r="R504" s="279"/>
      <c r="S504" s="278">
        <v>45455</v>
      </c>
      <c r="T504" s="279" t="s">
        <v>2117</v>
      </c>
      <c r="U504" s="268" t="str">
        <f t="array" ref="U504">IFERROR(IF(INDEX(三跨两临近重点区段!$F:$F,MATCH(1,(MONTH(三跨两临近重点区段!$D:$D)=7)*(三跨两临近重点区段!$A:$A=D504),0))="已取消","已取消",INDEX(三跨两临近重点区段!$D:$D,MATCH(1,(MONTH(三跨两临近重点区段!$D:$D)=7)*(三跨两临近重点区段!$A:$A=D504)*(三跨两临近重点区段!$F:$F="现存区段"),0))),"")</f>
        <v/>
      </c>
      <c r="V504" s="232" t="str">
        <f t="array" ref="V504">IFERROR(IF(INDEX(三跨两临近重点区段!$F:$F,MATCH(1,(MONTH(三跨两临近重点区段!$D:$D)=7)*(三跨两临近重点区段!$A:$A=D504),0))="已取消","已取消",INDEX(三跨两临近重点区段!$E:$E,MATCH(1,(MONTH(三跨两临近重点区段!$D:$D)=7)*(三跨两临近重点区段!$A:$A=D504)*(三跨两临近重点区段!$F:$F="现存区段"),0))),"")</f>
        <v/>
      </c>
      <c r="W504" s="268" t="str">
        <f t="array" ref="W504">IFERROR(IF(INDEX(三跨两临近重点区段!$F:$F,MATCH(1,(MONTH(三跨两临近重点区段!$D:$D)=8)*(三跨两临近重点区段!$A:$A=D504),0))="已取消","已取消",INDEX(三跨两临近重点区段!$D:$D,MATCH(1,(MONTH(三跨两临近重点区段!$D:$D)=8)*(三跨两临近重点区段!$A:$A=D504)*(三跨两临近重点区段!$F:$F="现存区段"),0))),"")</f>
        <v/>
      </c>
      <c r="X504" s="232" t="str">
        <f t="array" ref="X504">IFERROR(IF(INDEX(三跨两临近重点区段!$F:$F,MATCH(1,(MONTH(三跨两临近重点区段!$D:$D)=8)*(三跨两临近重点区段!$A:$A=D504),0))="已取消","已取消",INDEX(三跨两临近重点区段!$E:$E,MATCH(1,(MONTH(三跨两临近重点区段!$D:$D)=8)*(三跨两临近重点区段!$A:$A=D504)*(三跨两临近重点区段!$F:$F="现存区段"),0))),"")</f>
        <v/>
      </c>
      <c r="Y504" s="268" t="str">
        <f t="array" ref="Y504">IFERROR(IF(INDEX(三跨两临近重点区段!$F:$F,MATCH(1,(MONTH(三跨两临近重点区段!$D:$D)=9)*(三跨两临近重点区段!$A:$A=D504),0))="已取消","已取消",INDEX(三跨两临近重点区段!$D:$D,MATCH(1,(MONTH(三跨两临近重点区段!$D:$D)=9)*(三跨两临近重点区段!$A:$A=D504)*(三跨两临近重点区段!$F:$F="现存区段"),0))),"")</f>
        <v/>
      </c>
      <c r="Z504" s="232" t="str">
        <f t="array" ref="Z504">IFERROR(IF(INDEX(三跨两临近重点区段!$F:$F,MATCH(1,(MONTH(三跨两临近重点区段!$D:$D)=9)*(三跨两临近重点区段!$A:$A=D504),0))="已取消","已取消",INDEX(三跨两临近重点区段!$E:$E,MATCH(1,(MONTH(三跨两临近重点区段!$D:$D)=9)*(三跨两临近重点区段!$A:$A=D504)*(三跨两临近重点区段!$F:$F="现存区段"),0))),"")</f>
        <v/>
      </c>
      <c r="AA504" s="268" t="str">
        <f t="array" ref="AA504">IFERROR(IF(INDEX(三跨两临近重点区段!$F:$F,MATCH(1,(MONTH(三跨两临近重点区段!$D:$D)=10)*(三跨两临近重点区段!$A:$A=D504),0))="已取消","已取消",INDEX(三跨两临近重点区段!$D:$D,MATCH(1,(MONTH(三跨两临近重点区段!$D:$D)=10)*(三跨两临近重点区段!$A:$A=D504)*(三跨两临近重点区段!$F:$F="现存区段"),0))),"")</f>
        <v/>
      </c>
      <c r="AB504" s="72" t="str">
        <f t="array" ref="AB504">IFERROR(IF(INDEX(三跨两临近重点区段!$F:$F,MATCH(1,(MONTH(三跨两临近重点区段!$D:$D)=10)*(三跨两临近重点区段!$A:$A=D504),0))="已取消","已取消",INDEX(三跨两临近重点区段!$E:$E,MATCH(1,(MONTH(三跨两临近重点区段!$D:$D)=10)*(三跨两临近重点区段!$A:$A=D504)*(三跨两临近重点区段!$F:$F="现存区段"),0))),"")</f>
        <v/>
      </c>
      <c r="AC504" s="284" t="str">
        <f t="array" ref="AC504">IFERROR(IF(INDEX(三跨两临近重点区段!$F:$F,MATCH(1,(MONTH(三跨两临近重点区段!$D:$D)=11)*(三跨两临近重点区段!$A:$A=D504),0))="已取消","已取消",INDEX(三跨两临近重点区段!$D:$D,MATCH(1,(MONTH(三跨两临近重点区段!$D:$D)=11)*(三跨两临近重点区段!$A:$A=D504)*(三跨两临近重点区段!$F:$F="现存区段"),0))),"")</f>
        <v/>
      </c>
      <c r="AD504" s="72" t="str">
        <f t="array" ref="AD504">IFERROR(IF(INDEX(三跨两临近重点区段!$F:$F,MATCH(1,(MONTH(三跨两临近重点区段!$D:$D)=11)*(三跨两临近重点区段!$A:$A=D504),0))="已取消","已取消",INDEX(三跨两临近重点区段!$E:$E,MATCH(1,(MONTH(三跨两临近重点区段!$D:$D)=11)*(三跨两临近重点区段!$A:$A=D504)*(三跨两临近重点区段!$F:$F="现存区段"),0))),"")</f>
        <v/>
      </c>
      <c r="AE504" s="284" t="str">
        <f t="array" ref="AE504">IFERROR(IF(INDEX(三跨两临近重点区段!$F:$F,MATCH(1,(MONTH(三跨两临近重点区段!$D:$D)=12)*(三跨两临近重点区段!$A:$A=D504),0))="已取消","已取消",INDEX(三跨两临近重点区段!$D:$D,MATCH(1,(MONTH(三跨两临近重点区段!$D:$D)=12)*(三跨两临近重点区段!$A:$A=D504)*(三跨两临近重点区段!$F:$F="现存区段"),0))),"")</f>
        <v/>
      </c>
      <c r="AF504" s="72" t="str">
        <f t="array" ref="AF504">IFERROR(IF(INDEX(三跨两临近重点区段!$F:$F,MATCH(1,(MONTH(三跨两临近重点区段!$D:$D)=12)*(三跨两临近重点区段!$A:$A=D504),0))="已取消","已取消",INDEX(三跨两临近重点区段!$E:$E,MATCH(1,(MONTH(三跨两临近重点区段!$D:$D)=12)*(三跨两临近重点区段!$A:$A=D504)*(三跨两临近重点区段!$F:$F="现存区段"),0))),"")</f>
        <v/>
      </c>
      <c r="AH504" t="e">
        <f t="array" ref="AH504">INDEX(三跨两临近重点区段!$G:$G,MATCH(D504,三跨两临近重点区段!$A:$A,0))</f>
        <v>#N/A</v>
      </c>
      <c r="AI504" t="e">
        <f>INDEX(三跨两临近重点区段!$J:$J,MATCH(D504,三跨两临近重点区段!$A:$A,0))</f>
        <v>#N/A</v>
      </c>
    </row>
    <row r="505" ht="14.25" spans="1:35">
      <c r="A505" s="263" t="s">
        <v>150</v>
      </c>
      <c r="B505" s="264" t="s">
        <v>2862</v>
      </c>
      <c r="C505" s="263" t="s">
        <v>2326</v>
      </c>
      <c r="D505" s="263" t="s">
        <v>2900</v>
      </c>
      <c r="E505" s="265" t="s">
        <v>2115</v>
      </c>
      <c r="F505" s="264" t="s">
        <v>125</v>
      </c>
      <c r="G505" s="263" t="s">
        <v>2116</v>
      </c>
      <c r="H505" s="263" t="s">
        <v>1175</v>
      </c>
      <c r="I505" s="288"/>
      <c r="J505" s="196"/>
      <c r="K505" s="196"/>
      <c r="L505" s="196"/>
      <c r="M505" s="270"/>
      <c r="N505" s="270"/>
      <c r="O505" s="33"/>
      <c r="P505" s="107"/>
      <c r="Q505" s="279"/>
      <c r="R505" s="279"/>
      <c r="S505" s="278">
        <v>45455</v>
      </c>
      <c r="T505" s="279" t="s">
        <v>2117</v>
      </c>
      <c r="U505" s="268" t="str">
        <f t="array" ref="U505">IFERROR(IF(INDEX(三跨两临近重点区段!$F:$F,MATCH(1,(MONTH(三跨两临近重点区段!$D:$D)=7)*(三跨两临近重点区段!$A:$A=D505),0))="已取消","已取消",INDEX(三跨两临近重点区段!$D:$D,MATCH(1,(MONTH(三跨两临近重点区段!$D:$D)=7)*(三跨两临近重点区段!$A:$A=D505)*(三跨两临近重点区段!$F:$F="现存区段"),0))),"")</f>
        <v/>
      </c>
      <c r="V505" s="232" t="str">
        <f t="array" ref="V505">IFERROR(IF(INDEX(三跨两临近重点区段!$F:$F,MATCH(1,(MONTH(三跨两临近重点区段!$D:$D)=7)*(三跨两临近重点区段!$A:$A=D505),0))="已取消","已取消",INDEX(三跨两临近重点区段!$E:$E,MATCH(1,(MONTH(三跨两临近重点区段!$D:$D)=7)*(三跨两临近重点区段!$A:$A=D505)*(三跨两临近重点区段!$F:$F="现存区段"),0))),"")</f>
        <v/>
      </c>
      <c r="W505" s="268" t="str">
        <f t="array" ref="W505">IFERROR(IF(INDEX(三跨两临近重点区段!$F:$F,MATCH(1,(MONTH(三跨两临近重点区段!$D:$D)=8)*(三跨两临近重点区段!$A:$A=D505),0))="已取消","已取消",INDEX(三跨两临近重点区段!$D:$D,MATCH(1,(MONTH(三跨两临近重点区段!$D:$D)=8)*(三跨两临近重点区段!$A:$A=D505)*(三跨两临近重点区段!$F:$F="现存区段"),0))),"")</f>
        <v/>
      </c>
      <c r="X505" s="232" t="str">
        <f t="array" ref="X505">IFERROR(IF(INDEX(三跨两临近重点区段!$F:$F,MATCH(1,(MONTH(三跨两临近重点区段!$D:$D)=8)*(三跨两临近重点区段!$A:$A=D505),0))="已取消","已取消",INDEX(三跨两临近重点区段!$E:$E,MATCH(1,(MONTH(三跨两临近重点区段!$D:$D)=8)*(三跨两临近重点区段!$A:$A=D505)*(三跨两临近重点区段!$F:$F="现存区段"),0))),"")</f>
        <v/>
      </c>
      <c r="Y505" s="268" t="str">
        <f t="array" ref="Y505">IFERROR(IF(INDEX(三跨两临近重点区段!$F:$F,MATCH(1,(MONTH(三跨两临近重点区段!$D:$D)=9)*(三跨两临近重点区段!$A:$A=D505),0))="已取消","已取消",INDEX(三跨两临近重点区段!$D:$D,MATCH(1,(MONTH(三跨两临近重点区段!$D:$D)=9)*(三跨两临近重点区段!$A:$A=D505)*(三跨两临近重点区段!$F:$F="现存区段"),0))),"")</f>
        <v/>
      </c>
      <c r="Z505" s="232" t="str">
        <f t="array" ref="Z505">IFERROR(IF(INDEX(三跨两临近重点区段!$F:$F,MATCH(1,(MONTH(三跨两临近重点区段!$D:$D)=9)*(三跨两临近重点区段!$A:$A=D505),0))="已取消","已取消",INDEX(三跨两临近重点区段!$E:$E,MATCH(1,(MONTH(三跨两临近重点区段!$D:$D)=9)*(三跨两临近重点区段!$A:$A=D505)*(三跨两临近重点区段!$F:$F="现存区段"),0))),"")</f>
        <v/>
      </c>
      <c r="AA505" s="268" t="str">
        <f t="array" ref="AA505">IFERROR(IF(INDEX(三跨两临近重点区段!$F:$F,MATCH(1,(MONTH(三跨两临近重点区段!$D:$D)=10)*(三跨两临近重点区段!$A:$A=D505),0))="已取消","已取消",INDEX(三跨两临近重点区段!$D:$D,MATCH(1,(MONTH(三跨两临近重点区段!$D:$D)=10)*(三跨两临近重点区段!$A:$A=D505)*(三跨两临近重点区段!$F:$F="现存区段"),0))),"")</f>
        <v/>
      </c>
      <c r="AB505" s="72" t="str">
        <f t="array" ref="AB505">IFERROR(IF(INDEX(三跨两临近重点区段!$F:$F,MATCH(1,(MONTH(三跨两临近重点区段!$D:$D)=10)*(三跨两临近重点区段!$A:$A=D505),0))="已取消","已取消",INDEX(三跨两临近重点区段!$E:$E,MATCH(1,(MONTH(三跨两临近重点区段!$D:$D)=10)*(三跨两临近重点区段!$A:$A=D505)*(三跨两临近重点区段!$F:$F="现存区段"),0))),"")</f>
        <v/>
      </c>
      <c r="AC505" s="284" t="str">
        <f t="array" ref="AC505">IFERROR(IF(INDEX(三跨两临近重点区段!$F:$F,MATCH(1,(MONTH(三跨两临近重点区段!$D:$D)=11)*(三跨两临近重点区段!$A:$A=D505),0))="已取消","已取消",INDEX(三跨两临近重点区段!$D:$D,MATCH(1,(MONTH(三跨两临近重点区段!$D:$D)=11)*(三跨两临近重点区段!$A:$A=D505)*(三跨两临近重点区段!$F:$F="现存区段"),0))),"")</f>
        <v/>
      </c>
      <c r="AD505" s="72" t="str">
        <f t="array" ref="AD505">IFERROR(IF(INDEX(三跨两临近重点区段!$F:$F,MATCH(1,(MONTH(三跨两临近重点区段!$D:$D)=11)*(三跨两临近重点区段!$A:$A=D505),0))="已取消","已取消",INDEX(三跨两临近重点区段!$E:$E,MATCH(1,(MONTH(三跨两临近重点区段!$D:$D)=11)*(三跨两临近重点区段!$A:$A=D505)*(三跨两临近重点区段!$F:$F="现存区段"),0))),"")</f>
        <v/>
      </c>
      <c r="AE505" s="284" t="str">
        <f t="array" ref="AE505">IFERROR(IF(INDEX(三跨两临近重点区段!$F:$F,MATCH(1,(MONTH(三跨两临近重点区段!$D:$D)=12)*(三跨两临近重点区段!$A:$A=D505),0))="已取消","已取消",INDEX(三跨两临近重点区段!$D:$D,MATCH(1,(MONTH(三跨两临近重点区段!$D:$D)=12)*(三跨两临近重点区段!$A:$A=D505)*(三跨两临近重点区段!$F:$F="现存区段"),0))),"")</f>
        <v/>
      </c>
      <c r="AF505" s="72" t="str">
        <f t="array" ref="AF505">IFERROR(IF(INDEX(三跨两临近重点区段!$F:$F,MATCH(1,(MONTH(三跨两临近重点区段!$D:$D)=12)*(三跨两临近重点区段!$A:$A=D505),0))="已取消","已取消",INDEX(三跨两临近重点区段!$E:$E,MATCH(1,(MONTH(三跨两临近重点区段!$D:$D)=12)*(三跨两临近重点区段!$A:$A=D505)*(三跨两临近重点区段!$F:$F="现存区段"),0))),"")</f>
        <v/>
      </c>
      <c r="AH505" t="e">
        <f t="array" ref="AH505">INDEX(三跨两临近重点区段!$G:$G,MATCH(D505,三跨两临近重点区段!$A:$A,0))</f>
        <v>#N/A</v>
      </c>
      <c r="AI505" t="e">
        <f>INDEX(三跨两临近重点区段!$J:$J,MATCH(D505,三跨两临近重点区段!$A:$A,0))</f>
        <v>#N/A</v>
      </c>
    </row>
    <row r="506" ht="14.25" spans="1:35">
      <c r="A506" s="263" t="s">
        <v>150</v>
      </c>
      <c r="B506" s="264" t="s">
        <v>2848</v>
      </c>
      <c r="C506" s="263" t="s">
        <v>2302</v>
      </c>
      <c r="D506" s="263" t="s">
        <v>2901</v>
      </c>
      <c r="E506" s="265" t="s">
        <v>2115</v>
      </c>
      <c r="F506" s="264" t="s">
        <v>125</v>
      </c>
      <c r="G506" s="263" t="s">
        <v>2116</v>
      </c>
      <c r="H506" s="263" t="s">
        <v>1297</v>
      </c>
      <c r="I506" s="288"/>
      <c r="J506" s="196"/>
      <c r="K506" s="196"/>
      <c r="L506" s="196"/>
      <c r="M506" s="270"/>
      <c r="N506" s="270"/>
      <c r="O506" s="33"/>
      <c r="P506" s="107"/>
      <c r="Q506" s="279"/>
      <c r="R506" s="279"/>
      <c r="S506" s="278">
        <v>45455</v>
      </c>
      <c r="T506" s="279" t="s">
        <v>2117</v>
      </c>
      <c r="U506" s="268" t="str">
        <f t="array" ref="U506">IFERROR(IF(INDEX(三跨两临近重点区段!$F:$F,MATCH(1,(MONTH(三跨两临近重点区段!$D:$D)=7)*(三跨两临近重点区段!$A:$A=D506),0))="已取消","已取消",INDEX(三跨两临近重点区段!$D:$D,MATCH(1,(MONTH(三跨两临近重点区段!$D:$D)=7)*(三跨两临近重点区段!$A:$A=D506)*(三跨两临近重点区段!$F:$F="现存区段"),0))),"")</f>
        <v/>
      </c>
      <c r="V506" s="232" t="str">
        <f t="array" ref="V506">IFERROR(IF(INDEX(三跨两临近重点区段!$F:$F,MATCH(1,(MONTH(三跨两临近重点区段!$D:$D)=7)*(三跨两临近重点区段!$A:$A=D506),0))="已取消","已取消",INDEX(三跨两临近重点区段!$E:$E,MATCH(1,(MONTH(三跨两临近重点区段!$D:$D)=7)*(三跨两临近重点区段!$A:$A=D506)*(三跨两临近重点区段!$F:$F="现存区段"),0))),"")</f>
        <v/>
      </c>
      <c r="W506" s="268" t="str">
        <f t="array" ref="W506">IFERROR(IF(INDEX(三跨两临近重点区段!$F:$F,MATCH(1,(MONTH(三跨两临近重点区段!$D:$D)=8)*(三跨两临近重点区段!$A:$A=D506),0))="已取消","已取消",INDEX(三跨两临近重点区段!$D:$D,MATCH(1,(MONTH(三跨两临近重点区段!$D:$D)=8)*(三跨两临近重点区段!$A:$A=D506)*(三跨两临近重点区段!$F:$F="现存区段"),0))),"")</f>
        <v/>
      </c>
      <c r="X506" s="232" t="str">
        <f t="array" ref="X506">IFERROR(IF(INDEX(三跨两临近重点区段!$F:$F,MATCH(1,(MONTH(三跨两临近重点区段!$D:$D)=8)*(三跨两临近重点区段!$A:$A=D506),0))="已取消","已取消",INDEX(三跨两临近重点区段!$E:$E,MATCH(1,(MONTH(三跨两临近重点区段!$D:$D)=8)*(三跨两临近重点区段!$A:$A=D506)*(三跨两临近重点区段!$F:$F="现存区段"),0))),"")</f>
        <v/>
      </c>
      <c r="Y506" s="268" t="str">
        <f t="array" ref="Y506">IFERROR(IF(INDEX(三跨两临近重点区段!$F:$F,MATCH(1,(MONTH(三跨两临近重点区段!$D:$D)=9)*(三跨两临近重点区段!$A:$A=D506),0))="已取消","已取消",INDEX(三跨两临近重点区段!$D:$D,MATCH(1,(MONTH(三跨两临近重点区段!$D:$D)=9)*(三跨两临近重点区段!$A:$A=D506)*(三跨两临近重点区段!$F:$F="现存区段"),0))),"")</f>
        <v/>
      </c>
      <c r="Z506" s="232" t="str">
        <f t="array" ref="Z506">IFERROR(IF(INDEX(三跨两临近重点区段!$F:$F,MATCH(1,(MONTH(三跨两临近重点区段!$D:$D)=9)*(三跨两临近重点区段!$A:$A=D506),0))="已取消","已取消",INDEX(三跨两临近重点区段!$E:$E,MATCH(1,(MONTH(三跨两临近重点区段!$D:$D)=9)*(三跨两临近重点区段!$A:$A=D506)*(三跨两临近重点区段!$F:$F="现存区段"),0))),"")</f>
        <v/>
      </c>
      <c r="AA506" s="268" t="str">
        <f t="array" ref="AA506">IFERROR(IF(INDEX(三跨两临近重点区段!$F:$F,MATCH(1,(MONTH(三跨两临近重点区段!$D:$D)=10)*(三跨两临近重点区段!$A:$A=D506),0))="已取消","已取消",INDEX(三跨两临近重点区段!$D:$D,MATCH(1,(MONTH(三跨两临近重点区段!$D:$D)=10)*(三跨两临近重点区段!$A:$A=D506)*(三跨两临近重点区段!$F:$F="现存区段"),0))),"")</f>
        <v/>
      </c>
      <c r="AB506" s="72" t="str">
        <f t="array" ref="AB506">IFERROR(IF(INDEX(三跨两临近重点区段!$F:$F,MATCH(1,(MONTH(三跨两临近重点区段!$D:$D)=10)*(三跨两临近重点区段!$A:$A=D506),0))="已取消","已取消",INDEX(三跨两临近重点区段!$E:$E,MATCH(1,(MONTH(三跨两临近重点区段!$D:$D)=10)*(三跨两临近重点区段!$A:$A=D506)*(三跨两临近重点区段!$F:$F="现存区段"),0))),"")</f>
        <v/>
      </c>
      <c r="AC506" s="284" t="str">
        <f t="array" ref="AC506">IFERROR(IF(INDEX(三跨两临近重点区段!$F:$F,MATCH(1,(MONTH(三跨两临近重点区段!$D:$D)=11)*(三跨两临近重点区段!$A:$A=D506),0))="已取消","已取消",INDEX(三跨两临近重点区段!$D:$D,MATCH(1,(MONTH(三跨两临近重点区段!$D:$D)=11)*(三跨两临近重点区段!$A:$A=D506)*(三跨两临近重点区段!$F:$F="现存区段"),0))),"")</f>
        <v/>
      </c>
      <c r="AD506" s="72" t="str">
        <f t="array" ref="AD506">IFERROR(IF(INDEX(三跨两临近重点区段!$F:$F,MATCH(1,(MONTH(三跨两临近重点区段!$D:$D)=11)*(三跨两临近重点区段!$A:$A=D506),0))="已取消","已取消",INDEX(三跨两临近重点区段!$E:$E,MATCH(1,(MONTH(三跨两临近重点区段!$D:$D)=11)*(三跨两临近重点区段!$A:$A=D506)*(三跨两临近重点区段!$F:$F="现存区段"),0))),"")</f>
        <v/>
      </c>
      <c r="AE506" s="284" t="str">
        <f t="array" ref="AE506">IFERROR(IF(INDEX(三跨两临近重点区段!$F:$F,MATCH(1,(MONTH(三跨两临近重点区段!$D:$D)=12)*(三跨两临近重点区段!$A:$A=D506),0))="已取消","已取消",INDEX(三跨两临近重点区段!$D:$D,MATCH(1,(MONTH(三跨两临近重点区段!$D:$D)=12)*(三跨两临近重点区段!$A:$A=D506)*(三跨两临近重点区段!$F:$F="现存区段"),0))),"")</f>
        <v/>
      </c>
      <c r="AF506" s="72" t="str">
        <f t="array" ref="AF506">IFERROR(IF(INDEX(三跨两临近重点区段!$F:$F,MATCH(1,(MONTH(三跨两临近重点区段!$D:$D)=12)*(三跨两临近重点区段!$A:$A=D506),0))="已取消","已取消",INDEX(三跨两临近重点区段!$E:$E,MATCH(1,(MONTH(三跨两临近重点区段!$D:$D)=12)*(三跨两临近重点区段!$A:$A=D506)*(三跨两临近重点区段!$F:$F="现存区段"),0))),"")</f>
        <v/>
      </c>
      <c r="AH506" t="e">
        <f t="array" ref="AH506">INDEX(三跨两临近重点区段!$G:$G,MATCH(D506,三跨两临近重点区段!$A:$A,0))</f>
        <v>#N/A</v>
      </c>
      <c r="AI506" t="e">
        <f>INDEX(三跨两临近重点区段!$J:$J,MATCH(D506,三跨两临近重点区段!$A:$A,0))</f>
        <v>#N/A</v>
      </c>
    </row>
    <row r="507" ht="14.25" spans="1:35">
      <c r="A507" s="263" t="s">
        <v>150</v>
      </c>
      <c r="B507" s="264" t="s">
        <v>2723</v>
      </c>
      <c r="C507" s="263" t="s">
        <v>2302</v>
      </c>
      <c r="D507" s="263" t="s">
        <v>2902</v>
      </c>
      <c r="E507" s="265" t="s">
        <v>2115</v>
      </c>
      <c r="F507" s="264" t="s">
        <v>125</v>
      </c>
      <c r="G507" s="263" t="s">
        <v>2116</v>
      </c>
      <c r="H507" s="263" t="s">
        <v>1297</v>
      </c>
      <c r="I507" s="288"/>
      <c r="J507" s="196"/>
      <c r="K507" s="196"/>
      <c r="L507" s="196"/>
      <c r="M507" s="270"/>
      <c r="N507" s="270"/>
      <c r="O507" s="33"/>
      <c r="P507" s="107"/>
      <c r="Q507" s="279"/>
      <c r="R507" s="279"/>
      <c r="S507" s="278">
        <v>45455</v>
      </c>
      <c r="T507" s="279" t="s">
        <v>2117</v>
      </c>
      <c r="U507" s="268" t="str">
        <f t="array" ref="U507">IFERROR(IF(INDEX(三跨两临近重点区段!$F:$F,MATCH(1,(MONTH(三跨两临近重点区段!$D:$D)=7)*(三跨两临近重点区段!$A:$A=D507),0))="已取消","已取消",INDEX(三跨两临近重点区段!$D:$D,MATCH(1,(MONTH(三跨两临近重点区段!$D:$D)=7)*(三跨两临近重点区段!$A:$A=D507)*(三跨两临近重点区段!$F:$F="现存区段"),0))),"")</f>
        <v/>
      </c>
      <c r="V507" s="232" t="str">
        <f t="array" ref="V507">IFERROR(IF(INDEX(三跨两临近重点区段!$F:$F,MATCH(1,(MONTH(三跨两临近重点区段!$D:$D)=7)*(三跨两临近重点区段!$A:$A=D507),0))="已取消","已取消",INDEX(三跨两临近重点区段!$E:$E,MATCH(1,(MONTH(三跨两临近重点区段!$D:$D)=7)*(三跨两临近重点区段!$A:$A=D507)*(三跨两临近重点区段!$F:$F="现存区段"),0))),"")</f>
        <v/>
      </c>
      <c r="W507" s="268" t="str">
        <f t="array" ref="W507">IFERROR(IF(INDEX(三跨两临近重点区段!$F:$F,MATCH(1,(MONTH(三跨两临近重点区段!$D:$D)=8)*(三跨两临近重点区段!$A:$A=D507),0))="已取消","已取消",INDEX(三跨两临近重点区段!$D:$D,MATCH(1,(MONTH(三跨两临近重点区段!$D:$D)=8)*(三跨两临近重点区段!$A:$A=D507)*(三跨两临近重点区段!$F:$F="现存区段"),0))),"")</f>
        <v/>
      </c>
      <c r="X507" s="232" t="str">
        <f t="array" ref="X507">IFERROR(IF(INDEX(三跨两临近重点区段!$F:$F,MATCH(1,(MONTH(三跨两临近重点区段!$D:$D)=8)*(三跨两临近重点区段!$A:$A=D507),0))="已取消","已取消",INDEX(三跨两临近重点区段!$E:$E,MATCH(1,(MONTH(三跨两临近重点区段!$D:$D)=8)*(三跨两临近重点区段!$A:$A=D507)*(三跨两临近重点区段!$F:$F="现存区段"),0))),"")</f>
        <v/>
      </c>
      <c r="Y507" s="268" t="str">
        <f t="array" ref="Y507">IFERROR(IF(INDEX(三跨两临近重点区段!$F:$F,MATCH(1,(MONTH(三跨两临近重点区段!$D:$D)=9)*(三跨两临近重点区段!$A:$A=D507),0))="已取消","已取消",INDEX(三跨两临近重点区段!$D:$D,MATCH(1,(MONTH(三跨两临近重点区段!$D:$D)=9)*(三跨两临近重点区段!$A:$A=D507)*(三跨两临近重点区段!$F:$F="现存区段"),0))),"")</f>
        <v/>
      </c>
      <c r="Z507" s="232" t="str">
        <f t="array" ref="Z507">IFERROR(IF(INDEX(三跨两临近重点区段!$F:$F,MATCH(1,(MONTH(三跨两临近重点区段!$D:$D)=9)*(三跨两临近重点区段!$A:$A=D507),0))="已取消","已取消",INDEX(三跨两临近重点区段!$E:$E,MATCH(1,(MONTH(三跨两临近重点区段!$D:$D)=9)*(三跨两临近重点区段!$A:$A=D507)*(三跨两临近重点区段!$F:$F="现存区段"),0))),"")</f>
        <v/>
      </c>
      <c r="AA507" s="268" t="str">
        <f t="array" ref="AA507">IFERROR(IF(INDEX(三跨两临近重点区段!$F:$F,MATCH(1,(MONTH(三跨两临近重点区段!$D:$D)=10)*(三跨两临近重点区段!$A:$A=D507),0))="已取消","已取消",INDEX(三跨两临近重点区段!$D:$D,MATCH(1,(MONTH(三跨两临近重点区段!$D:$D)=10)*(三跨两临近重点区段!$A:$A=D507)*(三跨两临近重点区段!$F:$F="现存区段"),0))),"")</f>
        <v/>
      </c>
      <c r="AB507" s="72" t="str">
        <f t="array" ref="AB507">IFERROR(IF(INDEX(三跨两临近重点区段!$F:$F,MATCH(1,(MONTH(三跨两临近重点区段!$D:$D)=10)*(三跨两临近重点区段!$A:$A=D507),0))="已取消","已取消",INDEX(三跨两临近重点区段!$E:$E,MATCH(1,(MONTH(三跨两临近重点区段!$D:$D)=10)*(三跨两临近重点区段!$A:$A=D507)*(三跨两临近重点区段!$F:$F="现存区段"),0))),"")</f>
        <v/>
      </c>
      <c r="AC507" s="284" t="str">
        <f t="array" ref="AC507">IFERROR(IF(INDEX(三跨两临近重点区段!$F:$F,MATCH(1,(MONTH(三跨两临近重点区段!$D:$D)=11)*(三跨两临近重点区段!$A:$A=D507),0))="已取消","已取消",INDEX(三跨两临近重点区段!$D:$D,MATCH(1,(MONTH(三跨两临近重点区段!$D:$D)=11)*(三跨两临近重点区段!$A:$A=D507)*(三跨两临近重点区段!$F:$F="现存区段"),0))),"")</f>
        <v/>
      </c>
      <c r="AD507" s="72" t="str">
        <f t="array" ref="AD507">IFERROR(IF(INDEX(三跨两临近重点区段!$F:$F,MATCH(1,(MONTH(三跨两临近重点区段!$D:$D)=11)*(三跨两临近重点区段!$A:$A=D507),0))="已取消","已取消",INDEX(三跨两临近重点区段!$E:$E,MATCH(1,(MONTH(三跨两临近重点区段!$D:$D)=11)*(三跨两临近重点区段!$A:$A=D507)*(三跨两临近重点区段!$F:$F="现存区段"),0))),"")</f>
        <v/>
      </c>
      <c r="AE507" s="284" t="str">
        <f t="array" ref="AE507">IFERROR(IF(INDEX(三跨两临近重点区段!$F:$F,MATCH(1,(MONTH(三跨两临近重点区段!$D:$D)=12)*(三跨两临近重点区段!$A:$A=D507),0))="已取消","已取消",INDEX(三跨两临近重点区段!$D:$D,MATCH(1,(MONTH(三跨两临近重点区段!$D:$D)=12)*(三跨两临近重点区段!$A:$A=D507)*(三跨两临近重点区段!$F:$F="现存区段"),0))),"")</f>
        <v/>
      </c>
      <c r="AF507" s="72" t="str">
        <f t="array" ref="AF507">IFERROR(IF(INDEX(三跨两临近重点区段!$F:$F,MATCH(1,(MONTH(三跨两临近重点区段!$D:$D)=12)*(三跨两临近重点区段!$A:$A=D507),0))="已取消","已取消",INDEX(三跨两临近重点区段!$E:$E,MATCH(1,(MONTH(三跨两临近重点区段!$D:$D)=12)*(三跨两临近重点区段!$A:$A=D507)*(三跨两临近重点区段!$F:$F="现存区段"),0))),"")</f>
        <v/>
      </c>
      <c r="AH507" t="e">
        <f t="array" ref="AH507">INDEX(三跨两临近重点区段!$G:$G,MATCH(D507,三跨两临近重点区段!$A:$A,0))</f>
        <v>#N/A</v>
      </c>
      <c r="AI507" t="e">
        <f>INDEX(三跨两临近重点区段!$J:$J,MATCH(D507,三跨两临近重点区段!$A:$A,0))</f>
        <v>#N/A</v>
      </c>
    </row>
    <row r="508" ht="14.25" spans="1:35">
      <c r="A508" s="263" t="s">
        <v>150</v>
      </c>
      <c r="B508" s="264" t="s">
        <v>2853</v>
      </c>
      <c r="C508" s="263" t="s">
        <v>2304</v>
      </c>
      <c r="D508" s="263" t="s">
        <v>2903</v>
      </c>
      <c r="E508" s="265" t="s">
        <v>2115</v>
      </c>
      <c r="F508" s="264" t="s">
        <v>125</v>
      </c>
      <c r="G508" s="263" t="s">
        <v>2116</v>
      </c>
      <c r="H508" s="263" t="s">
        <v>1225</v>
      </c>
      <c r="I508" s="288"/>
      <c r="J508" s="196"/>
      <c r="K508" s="196"/>
      <c r="L508" s="196"/>
      <c r="M508" s="270"/>
      <c r="N508" s="270"/>
      <c r="O508" s="33"/>
      <c r="P508" s="107"/>
      <c r="Q508" s="279"/>
      <c r="R508" s="279"/>
      <c r="S508" s="278">
        <v>45448</v>
      </c>
      <c r="T508" s="279" t="s">
        <v>2117</v>
      </c>
      <c r="U508" s="268" t="str">
        <f t="array" ref="U508">IFERROR(IF(INDEX(三跨两临近重点区段!$F:$F,MATCH(1,(MONTH(三跨两临近重点区段!$D:$D)=7)*(三跨两临近重点区段!$A:$A=D508),0))="已取消","已取消",INDEX(三跨两临近重点区段!$D:$D,MATCH(1,(MONTH(三跨两临近重点区段!$D:$D)=7)*(三跨两临近重点区段!$A:$A=D508)*(三跨两临近重点区段!$F:$F="现存区段"),0))),"")</f>
        <v/>
      </c>
      <c r="V508" s="232" t="str">
        <f t="array" ref="V508">IFERROR(IF(INDEX(三跨两临近重点区段!$F:$F,MATCH(1,(MONTH(三跨两临近重点区段!$D:$D)=7)*(三跨两临近重点区段!$A:$A=D508),0))="已取消","已取消",INDEX(三跨两临近重点区段!$E:$E,MATCH(1,(MONTH(三跨两临近重点区段!$D:$D)=7)*(三跨两临近重点区段!$A:$A=D508)*(三跨两临近重点区段!$F:$F="现存区段"),0))),"")</f>
        <v/>
      </c>
      <c r="W508" s="268" t="str">
        <f t="array" ref="W508">IFERROR(IF(INDEX(三跨两临近重点区段!$F:$F,MATCH(1,(MONTH(三跨两临近重点区段!$D:$D)=8)*(三跨两临近重点区段!$A:$A=D508),0))="已取消","已取消",INDEX(三跨两临近重点区段!$D:$D,MATCH(1,(MONTH(三跨两临近重点区段!$D:$D)=8)*(三跨两临近重点区段!$A:$A=D508)*(三跨两临近重点区段!$F:$F="现存区段"),0))),"")</f>
        <v/>
      </c>
      <c r="X508" s="232" t="str">
        <f t="array" ref="X508">IFERROR(IF(INDEX(三跨两临近重点区段!$F:$F,MATCH(1,(MONTH(三跨两临近重点区段!$D:$D)=8)*(三跨两临近重点区段!$A:$A=D508),0))="已取消","已取消",INDEX(三跨两临近重点区段!$E:$E,MATCH(1,(MONTH(三跨两临近重点区段!$D:$D)=8)*(三跨两临近重点区段!$A:$A=D508)*(三跨两临近重点区段!$F:$F="现存区段"),0))),"")</f>
        <v/>
      </c>
      <c r="Y508" s="268" t="str">
        <f t="array" ref="Y508">IFERROR(IF(INDEX(三跨两临近重点区段!$F:$F,MATCH(1,(MONTH(三跨两临近重点区段!$D:$D)=9)*(三跨两临近重点区段!$A:$A=D508),0))="已取消","已取消",INDEX(三跨两临近重点区段!$D:$D,MATCH(1,(MONTH(三跨两临近重点区段!$D:$D)=9)*(三跨两临近重点区段!$A:$A=D508)*(三跨两临近重点区段!$F:$F="现存区段"),0))),"")</f>
        <v/>
      </c>
      <c r="Z508" s="232" t="str">
        <f t="array" ref="Z508">IFERROR(IF(INDEX(三跨两临近重点区段!$F:$F,MATCH(1,(MONTH(三跨两临近重点区段!$D:$D)=9)*(三跨两临近重点区段!$A:$A=D508),0))="已取消","已取消",INDEX(三跨两临近重点区段!$E:$E,MATCH(1,(MONTH(三跨两临近重点区段!$D:$D)=9)*(三跨两临近重点区段!$A:$A=D508)*(三跨两临近重点区段!$F:$F="现存区段"),0))),"")</f>
        <v/>
      </c>
      <c r="AA508" s="268" t="str">
        <f t="array" ref="AA508">IFERROR(IF(INDEX(三跨两临近重点区段!$F:$F,MATCH(1,(MONTH(三跨两临近重点区段!$D:$D)=10)*(三跨两临近重点区段!$A:$A=D508),0))="已取消","已取消",INDEX(三跨两临近重点区段!$D:$D,MATCH(1,(MONTH(三跨两临近重点区段!$D:$D)=10)*(三跨两临近重点区段!$A:$A=D508)*(三跨两临近重点区段!$F:$F="现存区段"),0))),"")</f>
        <v/>
      </c>
      <c r="AB508" s="72" t="str">
        <f t="array" ref="AB508">IFERROR(IF(INDEX(三跨两临近重点区段!$F:$F,MATCH(1,(MONTH(三跨两临近重点区段!$D:$D)=10)*(三跨两临近重点区段!$A:$A=D508),0))="已取消","已取消",INDEX(三跨两临近重点区段!$E:$E,MATCH(1,(MONTH(三跨两临近重点区段!$D:$D)=10)*(三跨两临近重点区段!$A:$A=D508)*(三跨两临近重点区段!$F:$F="现存区段"),0))),"")</f>
        <v/>
      </c>
      <c r="AC508" s="284" t="str">
        <f t="array" ref="AC508">IFERROR(IF(INDEX(三跨两临近重点区段!$F:$F,MATCH(1,(MONTH(三跨两临近重点区段!$D:$D)=11)*(三跨两临近重点区段!$A:$A=D508),0))="已取消","已取消",INDEX(三跨两临近重点区段!$D:$D,MATCH(1,(MONTH(三跨两临近重点区段!$D:$D)=11)*(三跨两临近重点区段!$A:$A=D508)*(三跨两临近重点区段!$F:$F="现存区段"),0))),"")</f>
        <v/>
      </c>
      <c r="AD508" s="72" t="str">
        <f t="array" ref="AD508">IFERROR(IF(INDEX(三跨两临近重点区段!$F:$F,MATCH(1,(MONTH(三跨两临近重点区段!$D:$D)=11)*(三跨两临近重点区段!$A:$A=D508),0))="已取消","已取消",INDEX(三跨两临近重点区段!$E:$E,MATCH(1,(MONTH(三跨两临近重点区段!$D:$D)=11)*(三跨两临近重点区段!$A:$A=D508)*(三跨两临近重点区段!$F:$F="现存区段"),0))),"")</f>
        <v/>
      </c>
      <c r="AE508" s="284" t="str">
        <f t="array" ref="AE508">IFERROR(IF(INDEX(三跨两临近重点区段!$F:$F,MATCH(1,(MONTH(三跨两临近重点区段!$D:$D)=12)*(三跨两临近重点区段!$A:$A=D508),0))="已取消","已取消",INDEX(三跨两临近重点区段!$D:$D,MATCH(1,(MONTH(三跨两临近重点区段!$D:$D)=12)*(三跨两临近重点区段!$A:$A=D508)*(三跨两临近重点区段!$F:$F="现存区段"),0))),"")</f>
        <v/>
      </c>
      <c r="AF508" s="72" t="str">
        <f t="array" ref="AF508">IFERROR(IF(INDEX(三跨两临近重点区段!$F:$F,MATCH(1,(MONTH(三跨两临近重点区段!$D:$D)=12)*(三跨两临近重点区段!$A:$A=D508),0))="已取消","已取消",INDEX(三跨两临近重点区段!$E:$E,MATCH(1,(MONTH(三跨两临近重点区段!$D:$D)=12)*(三跨两临近重点区段!$A:$A=D508)*(三跨两临近重点区段!$F:$F="现存区段"),0))),"")</f>
        <v/>
      </c>
      <c r="AH508" t="e">
        <f t="array" ref="AH508">INDEX(三跨两临近重点区段!$G:$G,MATCH(D508,三跨两临近重点区段!$A:$A,0))</f>
        <v>#N/A</v>
      </c>
      <c r="AI508" t="e">
        <f>INDEX(三跨两临近重点区段!$J:$J,MATCH(D508,三跨两临近重点区段!$A:$A,0))</f>
        <v>#N/A</v>
      </c>
    </row>
    <row r="509" ht="14.25" spans="1:35">
      <c r="A509" s="263" t="s">
        <v>150</v>
      </c>
      <c r="B509" s="264" t="s">
        <v>2856</v>
      </c>
      <c r="C509" s="263" t="s">
        <v>2304</v>
      </c>
      <c r="D509" s="263" t="s">
        <v>2904</v>
      </c>
      <c r="E509" s="265" t="s">
        <v>2115</v>
      </c>
      <c r="F509" s="264" t="s">
        <v>125</v>
      </c>
      <c r="G509" s="263" t="s">
        <v>2116</v>
      </c>
      <c r="H509" s="263" t="s">
        <v>1225</v>
      </c>
      <c r="I509" s="288"/>
      <c r="J509" s="196"/>
      <c r="K509" s="196"/>
      <c r="L509" s="196"/>
      <c r="M509" s="270"/>
      <c r="N509" s="270"/>
      <c r="O509" s="33"/>
      <c r="P509" s="107"/>
      <c r="Q509" s="280"/>
      <c r="R509" s="280"/>
      <c r="S509" s="278">
        <v>45448</v>
      </c>
      <c r="T509" s="279" t="s">
        <v>2117</v>
      </c>
      <c r="U509" s="268" t="str">
        <f t="array" ref="U509">IFERROR(IF(INDEX(三跨两临近重点区段!$F:$F,MATCH(1,(MONTH(三跨两临近重点区段!$D:$D)=7)*(三跨两临近重点区段!$A:$A=D509),0))="已取消","已取消",INDEX(三跨两临近重点区段!$D:$D,MATCH(1,(MONTH(三跨两临近重点区段!$D:$D)=7)*(三跨两临近重点区段!$A:$A=D509)*(三跨两临近重点区段!$F:$F="现存区段"),0))),"")</f>
        <v/>
      </c>
      <c r="V509" s="232" t="str">
        <f t="array" ref="V509">IFERROR(IF(INDEX(三跨两临近重点区段!$F:$F,MATCH(1,(MONTH(三跨两临近重点区段!$D:$D)=7)*(三跨两临近重点区段!$A:$A=D509),0))="已取消","已取消",INDEX(三跨两临近重点区段!$E:$E,MATCH(1,(MONTH(三跨两临近重点区段!$D:$D)=7)*(三跨两临近重点区段!$A:$A=D509)*(三跨两临近重点区段!$F:$F="现存区段"),0))),"")</f>
        <v/>
      </c>
      <c r="W509" s="268" t="str">
        <f t="array" ref="W509">IFERROR(IF(INDEX(三跨两临近重点区段!$F:$F,MATCH(1,(MONTH(三跨两临近重点区段!$D:$D)=8)*(三跨两临近重点区段!$A:$A=D509),0))="已取消","已取消",INDEX(三跨两临近重点区段!$D:$D,MATCH(1,(MONTH(三跨两临近重点区段!$D:$D)=8)*(三跨两临近重点区段!$A:$A=D509)*(三跨两临近重点区段!$F:$F="现存区段"),0))),"")</f>
        <v/>
      </c>
      <c r="X509" s="232" t="str">
        <f t="array" ref="X509">IFERROR(IF(INDEX(三跨两临近重点区段!$F:$F,MATCH(1,(MONTH(三跨两临近重点区段!$D:$D)=8)*(三跨两临近重点区段!$A:$A=D509),0))="已取消","已取消",INDEX(三跨两临近重点区段!$E:$E,MATCH(1,(MONTH(三跨两临近重点区段!$D:$D)=8)*(三跨两临近重点区段!$A:$A=D509)*(三跨两临近重点区段!$F:$F="现存区段"),0))),"")</f>
        <v/>
      </c>
      <c r="Y509" s="268" t="str">
        <f t="array" ref="Y509">IFERROR(IF(INDEX(三跨两临近重点区段!$F:$F,MATCH(1,(MONTH(三跨两临近重点区段!$D:$D)=9)*(三跨两临近重点区段!$A:$A=D509),0))="已取消","已取消",INDEX(三跨两临近重点区段!$D:$D,MATCH(1,(MONTH(三跨两临近重点区段!$D:$D)=9)*(三跨两临近重点区段!$A:$A=D509)*(三跨两临近重点区段!$F:$F="现存区段"),0))),"")</f>
        <v/>
      </c>
      <c r="Z509" s="232" t="str">
        <f t="array" ref="Z509">IFERROR(IF(INDEX(三跨两临近重点区段!$F:$F,MATCH(1,(MONTH(三跨两临近重点区段!$D:$D)=9)*(三跨两临近重点区段!$A:$A=D509),0))="已取消","已取消",INDEX(三跨两临近重点区段!$E:$E,MATCH(1,(MONTH(三跨两临近重点区段!$D:$D)=9)*(三跨两临近重点区段!$A:$A=D509)*(三跨两临近重点区段!$F:$F="现存区段"),0))),"")</f>
        <v/>
      </c>
      <c r="AA509" s="268" t="str">
        <f t="array" ref="AA509">IFERROR(IF(INDEX(三跨两临近重点区段!$F:$F,MATCH(1,(MONTH(三跨两临近重点区段!$D:$D)=10)*(三跨两临近重点区段!$A:$A=D509),0))="已取消","已取消",INDEX(三跨两临近重点区段!$D:$D,MATCH(1,(MONTH(三跨两临近重点区段!$D:$D)=10)*(三跨两临近重点区段!$A:$A=D509)*(三跨两临近重点区段!$F:$F="现存区段"),0))),"")</f>
        <v/>
      </c>
      <c r="AB509" s="72" t="str">
        <f t="array" ref="AB509">IFERROR(IF(INDEX(三跨两临近重点区段!$F:$F,MATCH(1,(MONTH(三跨两临近重点区段!$D:$D)=10)*(三跨两临近重点区段!$A:$A=D509),0))="已取消","已取消",INDEX(三跨两临近重点区段!$E:$E,MATCH(1,(MONTH(三跨两临近重点区段!$D:$D)=10)*(三跨两临近重点区段!$A:$A=D509)*(三跨两临近重点区段!$F:$F="现存区段"),0))),"")</f>
        <v/>
      </c>
      <c r="AC509" s="284" t="str">
        <f t="array" ref="AC509">IFERROR(IF(INDEX(三跨两临近重点区段!$F:$F,MATCH(1,(MONTH(三跨两临近重点区段!$D:$D)=11)*(三跨两临近重点区段!$A:$A=D509),0))="已取消","已取消",INDEX(三跨两临近重点区段!$D:$D,MATCH(1,(MONTH(三跨两临近重点区段!$D:$D)=11)*(三跨两临近重点区段!$A:$A=D509)*(三跨两临近重点区段!$F:$F="现存区段"),0))),"")</f>
        <v/>
      </c>
      <c r="AD509" s="72" t="str">
        <f t="array" ref="AD509">IFERROR(IF(INDEX(三跨两临近重点区段!$F:$F,MATCH(1,(MONTH(三跨两临近重点区段!$D:$D)=11)*(三跨两临近重点区段!$A:$A=D509),0))="已取消","已取消",INDEX(三跨两临近重点区段!$E:$E,MATCH(1,(MONTH(三跨两临近重点区段!$D:$D)=11)*(三跨两临近重点区段!$A:$A=D509)*(三跨两临近重点区段!$F:$F="现存区段"),0))),"")</f>
        <v/>
      </c>
      <c r="AE509" s="284" t="str">
        <f t="array" ref="AE509">IFERROR(IF(INDEX(三跨两临近重点区段!$F:$F,MATCH(1,(MONTH(三跨两临近重点区段!$D:$D)=12)*(三跨两临近重点区段!$A:$A=D509),0))="已取消","已取消",INDEX(三跨两临近重点区段!$D:$D,MATCH(1,(MONTH(三跨两临近重点区段!$D:$D)=12)*(三跨两临近重点区段!$A:$A=D509)*(三跨两临近重点区段!$F:$F="现存区段"),0))),"")</f>
        <v/>
      </c>
      <c r="AF509" s="72" t="str">
        <f t="array" ref="AF509">IFERROR(IF(INDEX(三跨两临近重点区段!$F:$F,MATCH(1,(MONTH(三跨两临近重点区段!$D:$D)=12)*(三跨两临近重点区段!$A:$A=D509),0))="已取消","已取消",INDEX(三跨两临近重点区段!$E:$E,MATCH(1,(MONTH(三跨两临近重点区段!$D:$D)=12)*(三跨两临近重点区段!$A:$A=D509)*(三跨两临近重点区段!$F:$F="现存区段"),0))),"")</f>
        <v/>
      </c>
      <c r="AH509" t="e">
        <f t="array" ref="AH509">INDEX(三跨两临近重点区段!$G:$G,MATCH(D509,三跨两临近重点区段!$A:$A,0))</f>
        <v>#N/A</v>
      </c>
      <c r="AI509" t="e">
        <f>INDEX(三跨两临近重点区段!$J:$J,MATCH(D509,三跨两临近重点区段!$A:$A,0))</f>
        <v>#N/A</v>
      </c>
    </row>
    <row r="510" ht="14.25" spans="1:35">
      <c r="A510" s="263" t="s">
        <v>363</v>
      </c>
      <c r="B510" s="264" t="s">
        <v>2905</v>
      </c>
      <c r="C510" s="263" t="s">
        <v>2773</v>
      </c>
      <c r="D510" s="263" t="s">
        <v>2906</v>
      </c>
      <c r="E510" s="265" t="s">
        <v>2115</v>
      </c>
      <c r="F510" s="264" t="s">
        <v>125</v>
      </c>
      <c r="G510" s="263" t="s">
        <v>2116</v>
      </c>
      <c r="H510" s="263" t="s">
        <v>1175</v>
      </c>
      <c r="I510" s="288"/>
      <c r="J510" s="196"/>
      <c r="K510" s="196"/>
      <c r="L510" s="196"/>
      <c r="M510" s="270"/>
      <c r="N510" s="270"/>
      <c r="O510" s="33"/>
      <c r="P510" s="107"/>
      <c r="Q510" s="279"/>
      <c r="R510" s="279"/>
      <c r="S510" s="282">
        <v>45446.60625</v>
      </c>
      <c r="T510" s="279" t="s">
        <v>2117</v>
      </c>
      <c r="U510" s="268" t="str">
        <f t="array" ref="U510">IFERROR(IF(INDEX(三跨两临近重点区段!$F:$F,MATCH(1,(MONTH(三跨两临近重点区段!$D:$D)=7)*(三跨两临近重点区段!$A:$A=D510),0))="已取消","已取消",INDEX(三跨两临近重点区段!$D:$D,MATCH(1,(MONTH(三跨两临近重点区段!$D:$D)=7)*(三跨两临近重点区段!$A:$A=D510)*(三跨两临近重点区段!$F:$F="现存区段"),0))),"")</f>
        <v/>
      </c>
      <c r="V510" s="232" t="str">
        <f t="array" ref="V510">IFERROR(IF(INDEX(三跨两临近重点区段!$F:$F,MATCH(1,(MONTH(三跨两临近重点区段!$D:$D)=7)*(三跨两临近重点区段!$A:$A=D510),0))="已取消","已取消",INDEX(三跨两临近重点区段!$E:$E,MATCH(1,(MONTH(三跨两临近重点区段!$D:$D)=7)*(三跨两临近重点区段!$A:$A=D510)*(三跨两临近重点区段!$F:$F="现存区段"),0))),"")</f>
        <v/>
      </c>
      <c r="W510" s="268" t="str">
        <f t="array" ref="W510">IFERROR(IF(INDEX(三跨两临近重点区段!$F:$F,MATCH(1,(MONTH(三跨两临近重点区段!$D:$D)=8)*(三跨两临近重点区段!$A:$A=D510),0))="已取消","已取消",INDEX(三跨两临近重点区段!$D:$D,MATCH(1,(MONTH(三跨两临近重点区段!$D:$D)=8)*(三跨两临近重点区段!$A:$A=D510)*(三跨两临近重点区段!$F:$F="现存区段"),0))),"")</f>
        <v/>
      </c>
      <c r="X510" s="232" t="str">
        <f t="array" ref="X510">IFERROR(IF(INDEX(三跨两临近重点区段!$F:$F,MATCH(1,(MONTH(三跨两临近重点区段!$D:$D)=8)*(三跨两临近重点区段!$A:$A=D510),0))="已取消","已取消",INDEX(三跨两临近重点区段!$E:$E,MATCH(1,(MONTH(三跨两临近重点区段!$D:$D)=8)*(三跨两临近重点区段!$A:$A=D510)*(三跨两临近重点区段!$F:$F="现存区段"),0))),"")</f>
        <v/>
      </c>
      <c r="Y510" s="268" t="str">
        <f t="array" ref="Y510">IFERROR(IF(INDEX(三跨两临近重点区段!$F:$F,MATCH(1,(MONTH(三跨两临近重点区段!$D:$D)=9)*(三跨两临近重点区段!$A:$A=D510),0))="已取消","已取消",INDEX(三跨两临近重点区段!$D:$D,MATCH(1,(MONTH(三跨两临近重点区段!$D:$D)=9)*(三跨两临近重点区段!$A:$A=D510)*(三跨两临近重点区段!$F:$F="现存区段"),0))),"")</f>
        <v/>
      </c>
      <c r="Z510" s="232" t="str">
        <f t="array" ref="Z510">IFERROR(IF(INDEX(三跨两临近重点区段!$F:$F,MATCH(1,(MONTH(三跨两临近重点区段!$D:$D)=9)*(三跨两临近重点区段!$A:$A=D510),0))="已取消","已取消",INDEX(三跨两临近重点区段!$E:$E,MATCH(1,(MONTH(三跨两临近重点区段!$D:$D)=9)*(三跨两临近重点区段!$A:$A=D510)*(三跨两临近重点区段!$F:$F="现存区段"),0))),"")</f>
        <v/>
      </c>
      <c r="AA510" s="268" t="str">
        <f t="array" ref="AA510">IFERROR(IF(INDEX(三跨两临近重点区段!$F:$F,MATCH(1,(MONTH(三跨两临近重点区段!$D:$D)=10)*(三跨两临近重点区段!$A:$A=D510),0))="已取消","已取消",INDEX(三跨两临近重点区段!$D:$D,MATCH(1,(MONTH(三跨两临近重点区段!$D:$D)=10)*(三跨两临近重点区段!$A:$A=D510)*(三跨两临近重点区段!$F:$F="现存区段"),0))),"")</f>
        <v/>
      </c>
      <c r="AB510" s="72" t="str">
        <f t="array" ref="AB510">IFERROR(IF(INDEX(三跨两临近重点区段!$F:$F,MATCH(1,(MONTH(三跨两临近重点区段!$D:$D)=10)*(三跨两临近重点区段!$A:$A=D510),0))="已取消","已取消",INDEX(三跨两临近重点区段!$E:$E,MATCH(1,(MONTH(三跨两临近重点区段!$D:$D)=10)*(三跨两临近重点区段!$A:$A=D510)*(三跨两临近重点区段!$F:$F="现存区段"),0))),"")</f>
        <v/>
      </c>
      <c r="AC510" s="284" t="str">
        <f t="array" ref="AC510">IFERROR(IF(INDEX(三跨两临近重点区段!$F:$F,MATCH(1,(MONTH(三跨两临近重点区段!$D:$D)=11)*(三跨两临近重点区段!$A:$A=D510),0))="已取消","已取消",INDEX(三跨两临近重点区段!$D:$D,MATCH(1,(MONTH(三跨两临近重点区段!$D:$D)=11)*(三跨两临近重点区段!$A:$A=D510)*(三跨两临近重点区段!$F:$F="现存区段"),0))),"")</f>
        <v/>
      </c>
      <c r="AD510" s="72" t="str">
        <f t="array" ref="AD510">IFERROR(IF(INDEX(三跨两临近重点区段!$F:$F,MATCH(1,(MONTH(三跨两临近重点区段!$D:$D)=11)*(三跨两临近重点区段!$A:$A=D510),0))="已取消","已取消",INDEX(三跨两临近重点区段!$E:$E,MATCH(1,(MONTH(三跨两临近重点区段!$D:$D)=11)*(三跨两临近重点区段!$A:$A=D510)*(三跨两临近重点区段!$F:$F="现存区段"),0))),"")</f>
        <v/>
      </c>
      <c r="AE510" s="284" t="str">
        <f t="array" ref="AE510">IFERROR(IF(INDEX(三跨两临近重点区段!$F:$F,MATCH(1,(MONTH(三跨两临近重点区段!$D:$D)=12)*(三跨两临近重点区段!$A:$A=D510),0))="已取消","已取消",INDEX(三跨两临近重点区段!$D:$D,MATCH(1,(MONTH(三跨两临近重点区段!$D:$D)=12)*(三跨两临近重点区段!$A:$A=D510)*(三跨两临近重点区段!$F:$F="现存区段"),0))),"")</f>
        <v/>
      </c>
      <c r="AF510" s="72" t="str">
        <f t="array" ref="AF510">IFERROR(IF(INDEX(三跨两临近重点区段!$F:$F,MATCH(1,(MONTH(三跨两临近重点区段!$D:$D)=12)*(三跨两临近重点区段!$A:$A=D510),0))="已取消","已取消",INDEX(三跨两临近重点区段!$E:$E,MATCH(1,(MONTH(三跨两临近重点区段!$D:$D)=12)*(三跨两临近重点区段!$A:$A=D510)*(三跨两临近重点区段!$F:$F="现存区段"),0))),"")</f>
        <v/>
      </c>
      <c r="AH510" t="e">
        <f t="array" ref="AH510">INDEX(三跨两临近重点区段!$G:$G,MATCH(D510,三跨两临近重点区段!$A:$A,0))</f>
        <v>#N/A</v>
      </c>
      <c r="AI510" t="e">
        <f>INDEX(三跨两临近重点区段!$J:$J,MATCH(D510,三跨两临近重点区段!$A:$A,0))</f>
        <v>#N/A</v>
      </c>
    </row>
    <row r="511" ht="14.25" spans="1:35">
      <c r="A511" s="263" t="s">
        <v>363</v>
      </c>
      <c r="B511" s="264" t="s">
        <v>2905</v>
      </c>
      <c r="C511" s="263" t="s">
        <v>2428</v>
      </c>
      <c r="D511" s="263" t="s">
        <v>2907</v>
      </c>
      <c r="E511" s="265" t="s">
        <v>2115</v>
      </c>
      <c r="F511" s="264" t="s">
        <v>125</v>
      </c>
      <c r="G511" s="263" t="s">
        <v>2116</v>
      </c>
      <c r="H511" s="263" t="s">
        <v>1175</v>
      </c>
      <c r="I511" s="288"/>
      <c r="J511" s="196"/>
      <c r="K511" s="196"/>
      <c r="L511" s="196"/>
      <c r="M511" s="270"/>
      <c r="N511" s="270"/>
      <c r="O511" s="33"/>
      <c r="P511" s="107"/>
      <c r="Q511" s="279"/>
      <c r="R511" s="279"/>
      <c r="S511" s="282">
        <v>45446.60625</v>
      </c>
      <c r="T511" s="279" t="s">
        <v>2117</v>
      </c>
      <c r="U511" s="268" t="str">
        <f t="array" ref="U511">IFERROR(IF(INDEX(三跨两临近重点区段!$F:$F,MATCH(1,(MONTH(三跨两临近重点区段!$D:$D)=7)*(三跨两临近重点区段!$A:$A=D511),0))="已取消","已取消",INDEX(三跨两临近重点区段!$D:$D,MATCH(1,(MONTH(三跨两临近重点区段!$D:$D)=7)*(三跨两临近重点区段!$A:$A=D511)*(三跨两临近重点区段!$F:$F="现存区段"),0))),"")</f>
        <v/>
      </c>
      <c r="V511" s="232" t="str">
        <f t="array" ref="V511">IFERROR(IF(INDEX(三跨两临近重点区段!$F:$F,MATCH(1,(MONTH(三跨两临近重点区段!$D:$D)=7)*(三跨两临近重点区段!$A:$A=D511),0))="已取消","已取消",INDEX(三跨两临近重点区段!$E:$E,MATCH(1,(MONTH(三跨两临近重点区段!$D:$D)=7)*(三跨两临近重点区段!$A:$A=D511)*(三跨两临近重点区段!$F:$F="现存区段"),0))),"")</f>
        <v/>
      </c>
      <c r="W511" s="268" t="str">
        <f t="array" ref="W511">IFERROR(IF(INDEX(三跨两临近重点区段!$F:$F,MATCH(1,(MONTH(三跨两临近重点区段!$D:$D)=8)*(三跨两临近重点区段!$A:$A=D511),0))="已取消","已取消",INDEX(三跨两临近重点区段!$D:$D,MATCH(1,(MONTH(三跨两临近重点区段!$D:$D)=8)*(三跨两临近重点区段!$A:$A=D511)*(三跨两临近重点区段!$F:$F="现存区段"),0))),"")</f>
        <v/>
      </c>
      <c r="X511" s="232" t="str">
        <f t="array" ref="X511">IFERROR(IF(INDEX(三跨两临近重点区段!$F:$F,MATCH(1,(MONTH(三跨两临近重点区段!$D:$D)=8)*(三跨两临近重点区段!$A:$A=D511),0))="已取消","已取消",INDEX(三跨两临近重点区段!$E:$E,MATCH(1,(MONTH(三跨两临近重点区段!$D:$D)=8)*(三跨两临近重点区段!$A:$A=D511)*(三跨两临近重点区段!$F:$F="现存区段"),0))),"")</f>
        <v/>
      </c>
      <c r="Y511" s="268" t="str">
        <f t="array" ref="Y511">IFERROR(IF(INDEX(三跨两临近重点区段!$F:$F,MATCH(1,(MONTH(三跨两临近重点区段!$D:$D)=9)*(三跨两临近重点区段!$A:$A=D511),0))="已取消","已取消",INDEX(三跨两临近重点区段!$D:$D,MATCH(1,(MONTH(三跨两临近重点区段!$D:$D)=9)*(三跨两临近重点区段!$A:$A=D511)*(三跨两临近重点区段!$F:$F="现存区段"),0))),"")</f>
        <v/>
      </c>
      <c r="Z511" s="232" t="str">
        <f t="array" ref="Z511">IFERROR(IF(INDEX(三跨两临近重点区段!$F:$F,MATCH(1,(MONTH(三跨两临近重点区段!$D:$D)=9)*(三跨两临近重点区段!$A:$A=D511),0))="已取消","已取消",INDEX(三跨两临近重点区段!$E:$E,MATCH(1,(MONTH(三跨两临近重点区段!$D:$D)=9)*(三跨两临近重点区段!$A:$A=D511)*(三跨两临近重点区段!$F:$F="现存区段"),0))),"")</f>
        <v/>
      </c>
      <c r="AA511" s="268" t="str">
        <f t="array" ref="AA511">IFERROR(IF(INDEX(三跨两临近重点区段!$F:$F,MATCH(1,(MONTH(三跨两临近重点区段!$D:$D)=10)*(三跨两临近重点区段!$A:$A=D511),0))="已取消","已取消",INDEX(三跨两临近重点区段!$D:$D,MATCH(1,(MONTH(三跨两临近重点区段!$D:$D)=10)*(三跨两临近重点区段!$A:$A=D511)*(三跨两临近重点区段!$F:$F="现存区段"),0))),"")</f>
        <v/>
      </c>
      <c r="AB511" s="72" t="str">
        <f t="array" ref="AB511">IFERROR(IF(INDEX(三跨两临近重点区段!$F:$F,MATCH(1,(MONTH(三跨两临近重点区段!$D:$D)=10)*(三跨两临近重点区段!$A:$A=D511),0))="已取消","已取消",INDEX(三跨两临近重点区段!$E:$E,MATCH(1,(MONTH(三跨两临近重点区段!$D:$D)=10)*(三跨两临近重点区段!$A:$A=D511)*(三跨两临近重点区段!$F:$F="现存区段"),0))),"")</f>
        <v/>
      </c>
      <c r="AC511" s="284" t="str">
        <f t="array" ref="AC511">IFERROR(IF(INDEX(三跨两临近重点区段!$F:$F,MATCH(1,(MONTH(三跨两临近重点区段!$D:$D)=11)*(三跨两临近重点区段!$A:$A=D511),0))="已取消","已取消",INDEX(三跨两临近重点区段!$D:$D,MATCH(1,(MONTH(三跨两临近重点区段!$D:$D)=11)*(三跨两临近重点区段!$A:$A=D511)*(三跨两临近重点区段!$F:$F="现存区段"),0))),"")</f>
        <v/>
      </c>
      <c r="AD511" s="72" t="str">
        <f t="array" ref="AD511">IFERROR(IF(INDEX(三跨两临近重点区段!$F:$F,MATCH(1,(MONTH(三跨两临近重点区段!$D:$D)=11)*(三跨两临近重点区段!$A:$A=D511),0))="已取消","已取消",INDEX(三跨两临近重点区段!$E:$E,MATCH(1,(MONTH(三跨两临近重点区段!$D:$D)=11)*(三跨两临近重点区段!$A:$A=D511)*(三跨两临近重点区段!$F:$F="现存区段"),0))),"")</f>
        <v/>
      </c>
      <c r="AE511" s="284" t="str">
        <f t="array" ref="AE511">IFERROR(IF(INDEX(三跨两临近重点区段!$F:$F,MATCH(1,(MONTH(三跨两临近重点区段!$D:$D)=12)*(三跨两临近重点区段!$A:$A=D511),0))="已取消","已取消",INDEX(三跨两临近重点区段!$D:$D,MATCH(1,(MONTH(三跨两临近重点区段!$D:$D)=12)*(三跨两临近重点区段!$A:$A=D511)*(三跨两临近重点区段!$F:$F="现存区段"),0))),"")</f>
        <v/>
      </c>
      <c r="AF511" s="72" t="str">
        <f t="array" ref="AF511">IFERROR(IF(INDEX(三跨两临近重点区段!$F:$F,MATCH(1,(MONTH(三跨两临近重点区段!$D:$D)=12)*(三跨两临近重点区段!$A:$A=D511),0))="已取消","已取消",INDEX(三跨两临近重点区段!$E:$E,MATCH(1,(MONTH(三跨两临近重点区段!$D:$D)=12)*(三跨两临近重点区段!$A:$A=D511)*(三跨两临近重点区段!$F:$F="现存区段"),0))),"")</f>
        <v/>
      </c>
      <c r="AH511" t="e">
        <f t="array" ref="AH511">INDEX(三跨两临近重点区段!$G:$G,MATCH(D511,三跨两临近重点区段!$A:$A,0))</f>
        <v>#N/A</v>
      </c>
      <c r="AI511" t="e">
        <f>INDEX(三跨两临近重点区段!$J:$J,MATCH(D511,三跨两临近重点区段!$A:$A,0))</f>
        <v>#N/A</v>
      </c>
    </row>
    <row r="512" ht="14.25" spans="1:35">
      <c r="A512" s="263" t="s">
        <v>363</v>
      </c>
      <c r="B512" s="264" t="s">
        <v>2905</v>
      </c>
      <c r="C512" s="263" t="s">
        <v>2172</v>
      </c>
      <c r="D512" s="263" t="s">
        <v>2908</v>
      </c>
      <c r="E512" s="265" t="s">
        <v>2115</v>
      </c>
      <c r="F512" s="264" t="s">
        <v>125</v>
      </c>
      <c r="G512" s="263" t="s">
        <v>2116</v>
      </c>
      <c r="H512" s="263" t="s">
        <v>1175</v>
      </c>
      <c r="I512" s="288"/>
      <c r="J512" s="196"/>
      <c r="K512" s="196"/>
      <c r="L512" s="196"/>
      <c r="M512" s="270"/>
      <c r="N512" s="270"/>
      <c r="O512" s="33"/>
      <c r="P512" s="107"/>
      <c r="Q512" s="279"/>
      <c r="R512" s="279"/>
      <c r="S512" s="282">
        <v>45446.60625</v>
      </c>
      <c r="T512" s="279" t="s">
        <v>2117</v>
      </c>
      <c r="U512" s="268" t="str">
        <f t="array" ref="U512">IFERROR(IF(INDEX(三跨两临近重点区段!$F:$F,MATCH(1,(MONTH(三跨两临近重点区段!$D:$D)=7)*(三跨两临近重点区段!$A:$A=D512),0))="已取消","已取消",INDEX(三跨两临近重点区段!$D:$D,MATCH(1,(MONTH(三跨两临近重点区段!$D:$D)=7)*(三跨两临近重点区段!$A:$A=D512)*(三跨两临近重点区段!$F:$F="现存区段"),0))),"")</f>
        <v/>
      </c>
      <c r="V512" s="232" t="str">
        <f t="array" ref="V512">IFERROR(IF(INDEX(三跨两临近重点区段!$F:$F,MATCH(1,(MONTH(三跨两临近重点区段!$D:$D)=7)*(三跨两临近重点区段!$A:$A=D512),0))="已取消","已取消",INDEX(三跨两临近重点区段!$E:$E,MATCH(1,(MONTH(三跨两临近重点区段!$D:$D)=7)*(三跨两临近重点区段!$A:$A=D512)*(三跨两临近重点区段!$F:$F="现存区段"),0))),"")</f>
        <v/>
      </c>
      <c r="W512" s="268" t="str">
        <f t="array" ref="W512">IFERROR(IF(INDEX(三跨两临近重点区段!$F:$F,MATCH(1,(MONTH(三跨两临近重点区段!$D:$D)=8)*(三跨两临近重点区段!$A:$A=D512),0))="已取消","已取消",INDEX(三跨两临近重点区段!$D:$D,MATCH(1,(MONTH(三跨两临近重点区段!$D:$D)=8)*(三跨两临近重点区段!$A:$A=D512)*(三跨两临近重点区段!$F:$F="现存区段"),0))),"")</f>
        <v/>
      </c>
      <c r="X512" s="232" t="str">
        <f t="array" ref="X512">IFERROR(IF(INDEX(三跨两临近重点区段!$F:$F,MATCH(1,(MONTH(三跨两临近重点区段!$D:$D)=8)*(三跨两临近重点区段!$A:$A=D512),0))="已取消","已取消",INDEX(三跨两临近重点区段!$E:$E,MATCH(1,(MONTH(三跨两临近重点区段!$D:$D)=8)*(三跨两临近重点区段!$A:$A=D512)*(三跨两临近重点区段!$F:$F="现存区段"),0))),"")</f>
        <v/>
      </c>
      <c r="Y512" s="268" t="str">
        <f t="array" ref="Y512">IFERROR(IF(INDEX(三跨两临近重点区段!$F:$F,MATCH(1,(MONTH(三跨两临近重点区段!$D:$D)=9)*(三跨两临近重点区段!$A:$A=D512),0))="已取消","已取消",INDEX(三跨两临近重点区段!$D:$D,MATCH(1,(MONTH(三跨两临近重点区段!$D:$D)=9)*(三跨两临近重点区段!$A:$A=D512)*(三跨两临近重点区段!$F:$F="现存区段"),0))),"")</f>
        <v/>
      </c>
      <c r="Z512" s="232" t="str">
        <f t="array" ref="Z512">IFERROR(IF(INDEX(三跨两临近重点区段!$F:$F,MATCH(1,(MONTH(三跨两临近重点区段!$D:$D)=9)*(三跨两临近重点区段!$A:$A=D512),0))="已取消","已取消",INDEX(三跨两临近重点区段!$E:$E,MATCH(1,(MONTH(三跨两临近重点区段!$D:$D)=9)*(三跨两临近重点区段!$A:$A=D512)*(三跨两临近重点区段!$F:$F="现存区段"),0))),"")</f>
        <v/>
      </c>
      <c r="AA512" s="268" t="str">
        <f t="array" ref="AA512">IFERROR(IF(INDEX(三跨两临近重点区段!$F:$F,MATCH(1,(MONTH(三跨两临近重点区段!$D:$D)=10)*(三跨两临近重点区段!$A:$A=D512),0))="已取消","已取消",INDEX(三跨两临近重点区段!$D:$D,MATCH(1,(MONTH(三跨两临近重点区段!$D:$D)=10)*(三跨两临近重点区段!$A:$A=D512)*(三跨两临近重点区段!$F:$F="现存区段"),0))),"")</f>
        <v/>
      </c>
      <c r="AB512" s="72" t="str">
        <f t="array" ref="AB512">IFERROR(IF(INDEX(三跨两临近重点区段!$F:$F,MATCH(1,(MONTH(三跨两临近重点区段!$D:$D)=10)*(三跨两临近重点区段!$A:$A=D512),0))="已取消","已取消",INDEX(三跨两临近重点区段!$E:$E,MATCH(1,(MONTH(三跨两临近重点区段!$D:$D)=10)*(三跨两临近重点区段!$A:$A=D512)*(三跨两临近重点区段!$F:$F="现存区段"),0))),"")</f>
        <v/>
      </c>
      <c r="AC512" s="284" t="str">
        <f t="array" ref="AC512">IFERROR(IF(INDEX(三跨两临近重点区段!$F:$F,MATCH(1,(MONTH(三跨两临近重点区段!$D:$D)=11)*(三跨两临近重点区段!$A:$A=D512),0))="已取消","已取消",INDEX(三跨两临近重点区段!$D:$D,MATCH(1,(MONTH(三跨两临近重点区段!$D:$D)=11)*(三跨两临近重点区段!$A:$A=D512)*(三跨两临近重点区段!$F:$F="现存区段"),0))),"")</f>
        <v/>
      </c>
      <c r="AD512" s="72" t="str">
        <f t="array" ref="AD512">IFERROR(IF(INDEX(三跨两临近重点区段!$F:$F,MATCH(1,(MONTH(三跨两临近重点区段!$D:$D)=11)*(三跨两临近重点区段!$A:$A=D512),0))="已取消","已取消",INDEX(三跨两临近重点区段!$E:$E,MATCH(1,(MONTH(三跨两临近重点区段!$D:$D)=11)*(三跨两临近重点区段!$A:$A=D512)*(三跨两临近重点区段!$F:$F="现存区段"),0))),"")</f>
        <v/>
      </c>
      <c r="AE512" s="284" t="str">
        <f t="array" ref="AE512">IFERROR(IF(INDEX(三跨两临近重点区段!$F:$F,MATCH(1,(MONTH(三跨两临近重点区段!$D:$D)=12)*(三跨两临近重点区段!$A:$A=D512),0))="已取消","已取消",INDEX(三跨两临近重点区段!$D:$D,MATCH(1,(MONTH(三跨两临近重点区段!$D:$D)=12)*(三跨两临近重点区段!$A:$A=D512)*(三跨两临近重点区段!$F:$F="现存区段"),0))),"")</f>
        <v/>
      </c>
      <c r="AF512" s="72" t="str">
        <f t="array" ref="AF512">IFERROR(IF(INDEX(三跨两临近重点区段!$F:$F,MATCH(1,(MONTH(三跨两临近重点区段!$D:$D)=12)*(三跨两临近重点区段!$A:$A=D512),0))="已取消","已取消",INDEX(三跨两临近重点区段!$E:$E,MATCH(1,(MONTH(三跨两临近重点区段!$D:$D)=12)*(三跨两临近重点区段!$A:$A=D512)*(三跨两临近重点区段!$F:$F="现存区段"),0))),"")</f>
        <v/>
      </c>
      <c r="AH512" t="e">
        <f t="array" ref="AH512">INDEX(三跨两临近重点区段!$G:$G,MATCH(D512,三跨两临近重点区段!$A:$A,0))</f>
        <v>#N/A</v>
      </c>
      <c r="AI512" t="e">
        <f>INDEX(三跨两临近重点区段!$J:$J,MATCH(D512,三跨两临近重点区段!$A:$A,0))</f>
        <v>#N/A</v>
      </c>
    </row>
    <row r="513" ht="14.25" spans="1:35">
      <c r="A513" s="263" t="s">
        <v>363</v>
      </c>
      <c r="B513" s="264" t="s">
        <v>2905</v>
      </c>
      <c r="C513" s="263" t="s">
        <v>2152</v>
      </c>
      <c r="D513" s="263" t="s">
        <v>2909</v>
      </c>
      <c r="E513" s="265" t="s">
        <v>2115</v>
      </c>
      <c r="F513" s="264" t="s">
        <v>125</v>
      </c>
      <c r="G513" s="263" t="s">
        <v>2116</v>
      </c>
      <c r="H513" s="263" t="s">
        <v>1175</v>
      </c>
      <c r="I513" s="288"/>
      <c r="J513" s="196"/>
      <c r="K513" s="196"/>
      <c r="L513" s="196"/>
      <c r="M513" s="270"/>
      <c r="N513" s="270"/>
      <c r="O513" s="33"/>
      <c r="P513" s="107"/>
      <c r="Q513" s="279"/>
      <c r="R513" s="279"/>
      <c r="S513" s="282">
        <v>45446.60625</v>
      </c>
      <c r="T513" s="279" t="s">
        <v>2117</v>
      </c>
      <c r="U513" s="268" t="str">
        <f t="array" ref="U513">IFERROR(IF(INDEX(三跨两临近重点区段!$F:$F,MATCH(1,(MONTH(三跨两临近重点区段!$D:$D)=7)*(三跨两临近重点区段!$A:$A=D513),0))="已取消","已取消",INDEX(三跨两临近重点区段!$D:$D,MATCH(1,(MONTH(三跨两临近重点区段!$D:$D)=7)*(三跨两临近重点区段!$A:$A=D513)*(三跨两临近重点区段!$F:$F="现存区段"),0))),"")</f>
        <v/>
      </c>
      <c r="V513" s="232" t="str">
        <f t="array" ref="V513">IFERROR(IF(INDEX(三跨两临近重点区段!$F:$F,MATCH(1,(MONTH(三跨两临近重点区段!$D:$D)=7)*(三跨两临近重点区段!$A:$A=D513),0))="已取消","已取消",INDEX(三跨两临近重点区段!$E:$E,MATCH(1,(MONTH(三跨两临近重点区段!$D:$D)=7)*(三跨两临近重点区段!$A:$A=D513)*(三跨两临近重点区段!$F:$F="现存区段"),0))),"")</f>
        <v/>
      </c>
      <c r="W513" s="268" t="str">
        <f t="array" ref="W513">IFERROR(IF(INDEX(三跨两临近重点区段!$F:$F,MATCH(1,(MONTH(三跨两临近重点区段!$D:$D)=8)*(三跨两临近重点区段!$A:$A=D513),0))="已取消","已取消",INDEX(三跨两临近重点区段!$D:$D,MATCH(1,(MONTH(三跨两临近重点区段!$D:$D)=8)*(三跨两临近重点区段!$A:$A=D513)*(三跨两临近重点区段!$F:$F="现存区段"),0))),"")</f>
        <v/>
      </c>
      <c r="X513" s="232" t="str">
        <f t="array" ref="X513">IFERROR(IF(INDEX(三跨两临近重点区段!$F:$F,MATCH(1,(MONTH(三跨两临近重点区段!$D:$D)=8)*(三跨两临近重点区段!$A:$A=D513),0))="已取消","已取消",INDEX(三跨两临近重点区段!$E:$E,MATCH(1,(MONTH(三跨两临近重点区段!$D:$D)=8)*(三跨两临近重点区段!$A:$A=D513)*(三跨两临近重点区段!$F:$F="现存区段"),0))),"")</f>
        <v/>
      </c>
      <c r="Y513" s="268" t="str">
        <f t="array" ref="Y513">IFERROR(IF(INDEX(三跨两临近重点区段!$F:$F,MATCH(1,(MONTH(三跨两临近重点区段!$D:$D)=9)*(三跨两临近重点区段!$A:$A=D513),0))="已取消","已取消",INDEX(三跨两临近重点区段!$D:$D,MATCH(1,(MONTH(三跨两临近重点区段!$D:$D)=9)*(三跨两临近重点区段!$A:$A=D513)*(三跨两临近重点区段!$F:$F="现存区段"),0))),"")</f>
        <v/>
      </c>
      <c r="Z513" s="232" t="str">
        <f t="array" ref="Z513">IFERROR(IF(INDEX(三跨两临近重点区段!$F:$F,MATCH(1,(MONTH(三跨两临近重点区段!$D:$D)=9)*(三跨两临近重点区段!$A:$A=D513),0))="已取消","已取消",INDEX(三跨两临近重点区段!$E:$E,MATCH(1,(MONTH(三跨两临近重点区段!$D:$D)=9)*(三跨两临近重点区段!$A:$A=D513)*(三跨两临近重点区段!$F:$F="现存区段"),0))),"")</f>
        <v/>
      </c>
      <c r="AA513" s="268" t="str">
        <f t="array" ref="AA513">IFERROR(IF(INDEX(三跨两临近重点区段!$F:$F,MATCH(1,(MONTH(三跨两临近重点区段!$D:$D)=10)*(三跨两临近重点区段!$A:$A=D513),0))="已取消","已取消",INDEX(三跨两临近重点区段!$D:$D,MATCH(1,(MONTH(三跨两临近重点区段!$D:$D)=10)*(三跨两临近重点区段!$A:$A=D513)*(三跨两临近重点区段!$F:$F="现存区段"),0))),"")</f>
        <v/>
      </c>
      <c r="AB513" s="72" t="str">
        <f t="array" ref="AB513">IFERROR(IF(INDEX(三跨两临近重点区段!$F:$F,MATCH(1,(MONTH(三跨两临近重点区段!$D:$D)=10)*(三跨两临近重点区段!$A:$A=D513),0))="已取消","已取消",INDEX(三跨两临近重点区段!$E:$E,MATCH(1,(MONTH(三跨两临近重点区段!$D:$D)=10)*(三跨两临近重点区段!$A:$A=D513)*(三跨两临近重点区段!$F:$F="现存区段"),0))),"")</f>
        <v/>
      </c>
      <c r="AC513" s="284" t="str">
        <f t="array" ref="AC513">IFERROR(IF(INDEX(三跨两临近重点区段!$F:$F,MATCH(1,(MONTH(三跨两临近重点区段!$D:$D)=11)*(三跨两临近重点区段!$A:$A=D513),0))="已取消","已取消",INDEX(三跨两临近重点区段!$D:$D,MATCH(1,(MONTH(三跨两临近重点区段!$D:$D)=11)*(三跨两临近重点区段!$A:$A=D513)*(三跨两临近重点区段!$F:$F="现存区段"),0))),"")</f>
        <v/>
      </c>
      <c r="AD513" s="72" t="str">
        <f t="array" ref="AD513">IFERROR(IF(INDEX(三跨两临近重点区段!$F:$F,MATCH(1,(MONTH(三跨两临近重点区段!$D:$D)=11)*(三跨两临近重点区段!$A:$A=D513),0))="已取消","已取消",INDEX(三跨两临近重点区段!$E:$E,MATCH(1,(MONTH(三跨两临近重点区段!$D:$D)=11)*(三跨两临近重点区段!$A:$A=D513)*(三跨两临近重点区段!$F:$F="现存区段"),0))),"")</f>
        <v/>
      </c>
      <c r="AE513" s="284" t="str">
        <f t="array" ref="AE513">IFERROR(IF(INDEX(三跨两临近重点区段!$F:$F,MATCH(1,(MONTH(三跨两临近重点区段!$D:$D)=12)*(三跨两临近重点区段!$A:$A=D513),0))="已取消","已取消",INDEX(三跨两临近重点区段!$D:$D,MATCH(1,(MONTH(三跨两临近重点区段!$D:$D)=12)*(三跨两临近重点区段!$A:$A=D513)*(三跨两临近重点区段!$F:$F="现存区段"),0))),"")</f>
        <v/>
      </c>
      <c r="AF513" s="72" t="str">
        <f t="array" ref="AF513">IFERROR(IF(INDEX(三跨两临近重点区段!$F:$F,MATCH(1,(MONTH(三跨两临近重点区段!$D:$D)=12)*(三跨两临近重点区段!$A:$A=D513),0))="已取消","已取消",INDEX(三跨两临近重点区段!$E:$E,MATCH(1,(MONTH(三跨两临近重点区段!$D:$D)=12)*(三跨两临近重点区段!$A:$A=D513)*(三跨两临近重点区段!$F:$F="现存区段"),0))),"")</f>
        <v/>
      </c>
      <c r="AH513" t="e">
        <f t="array" ref="AH513">INDEX(三跨两临近重点区段!$G:$G,MATCH(D513,三跨两临近重点区段!$A:$A,0))</f>
        <v>#N/A</v>
      </c>
      <c r="AI513" t="e">
        <f>INDEX(三跨两临近重点区段!$J:$J,MATCH(D513,三跨两临近重点区段!$A:$A,0))</f>
        <v>#N/A</v>
      </c>
    </row>
    <row r="514" ht="14.25" spans="1:35">
      <c r="A514" s="263" t="s">
        <v>363</v>
      </c>
      <c r="B514" s="264" t="s">
        <v>2905</v>
      </c>
      <c r="C514" s="263" t="s">
        <v>2711</v>
      </c>
      <c r="D514" s="263" t="s">
        <v>2910</v>
      </c>
      <c r="E514" s="265" t="s">
        <v>2115</v>
      </c>
      <c r="F514" s="264" t="s">
        <v>125</v>
      </c>
      <c r="G514" s="263" t="s">
        <v>2116</v>
      </c>
      <c r="H514" s="263" t="s">
        <v>1175</v>
      </c>
      <c r="I514" s="288"/>
      <c r="J514" s="196"/>
      <c r="K514" s="196"/>
      <c r="L514" s="196"/>
      <c r="M514" s="270"/>
      <c r="N514" s="270"/>
      <c r="O514" s="33"/>
      <c r="P514" s="107"/>
      <c r="Q514" s="289"/>
      <c r="R514" s="289"/>
      <c r="S514" s="278">
        <v>45455</v>
      </c>
      <c r="T514" s="279" t="s">
        <v>2117</v>
      </c>
      <c r="U514" s="268" t="str">
        <f t="array" ref="U514">IFERROR(IF(INDEX(三跨两临近重点区段!$F:$F,MATCH(1,(MONTH(三跨两临近重点区段!$D:$D)=7)*(三跨两临近重点区段!$A:$A=D514),0))="已取消","已取消",INDEX(三跨两临近重点区段!$D:$D,MATCH(1,(MONTH(三跨两临近重点区段!$D:$D)=7)*(三跨两临近重点区段!$A:$A=D514)*(三跨两临近重点区段!$F:$F="现存区段"),0))),"")</f>
        <v/>
      </c>
      <c r="V514" s="232" t="str">
        <f t="array" ref="V514">IFERROR(IF(INDEX(三跨两临近重点区段!$F:$F,MATCH(1,(MONTH(三跨两临近重点区段!$D:$D)=7)*(三跨两临近重点区段!$A:$A=D514),0))="已取消","已取消",INDEX(三跨两临近重点区段!$E:$E,MATCH(1,(MONTH(三跨两临近重点区段!$D:$D)=7)*(三跨两临近重点区段!$A:$A=D514)*(三跨两临近重点区段!$F:$F="现存区段"),0))),"")</f>
        <v/>
      </c>
      <c r="W514" s="268" t="str">
        <f t="array" ref="W514">IFERROR(IF(INDEX(三跨两临近重点区段!$F:$F,MATCH(1,(MONTH(三跨两临近重点区段!$D:$D)=8)*(三跨两临近重点区段!$A:$A=D514),0))="已取消","已取消",INDEX(三跨两临近重点区段!$D:$D,MATCH(1,(MONTH(三跨两临近重点区段!$D:$D)=8)*(三跨两临近重点区段!$A:$A=D514)*(三跨两临近重点区段!$F:$F="现存区段"),0))),"")</f>
        <v/>
      </c>
      <c r="X514" s="232" t="str">
        <f t="array" ref="X514">IFERROR(IF(INDEX(三跨两临近重点区段!$F:$F,MATCH(1,(MONTH(三跨两临近重点区段!$D:$D)=8)*(三跨两临近重点区段!$A:$A=D514),0))="已取消","已取消",INDEX(三跨两临近重点区段!$E:$E,MATCH(1,(MONTH(三跨两临近重点区段!$D:$D)=8)*(三跨两临近重点区段!$A:$A=D514)*(三跨两临近重点区段!$F:$F="现存区段"),0))),"")</f>
        <v/>
      </c>
      <c r="Y514" s="268" t="str">
        <f t="array" ref="Y514">IFERROR(IF(INDEX(三跨两临近重点区段!$F:$F,MATCH(1,(MONTH(三跨两临近重点区段!$D:$D)=9)*(三跨两临近重点区段!$A:$A=D514),0))="已取消","已取消",INDEX(三跨两临近重点区段!$D:$D,MATCH(1,(MONTH(三跨两临近重点区段!$D:$D)=9)*(三跨两临近重点区段!$A:$A=D514)*(三跨两临近重点区段!$F:$F="现存区段"),0))),"")</f>
        <v/>
      </c>
      <c r="Z514" s="232" t="str">
        <f t="array" ref="Z514">IFERROR(IF(INDEX(三跨两临近重点区段!$F:$F,MATCH(1,(MONTH(三跨两临近重点区段!$D:$D)=9)*(三跨两临近重点区段!$A:$A=D514),0))="已取消","已取消",INDEX(三跨两临近重点区段!$E:$E,MATCH(1,(MONTH(三跨两临近重点区段!$D:$D)=9)*(三跨两临近重点区段!$A:$A=D514)*(三跨两临近重点区段!$F:$F="现存区段"),0))),"")</f>
        <v/>
      </c>
      <c r="AA514" s="268" t="str">
        <f t="array" ref="AA514">IFERROR(IF(INDEX(三跨两临近重点区段!$F:$F,MATCH(1,(MONTH(三跨两临近重点区段!$D:$D)=10)*(三跨两临近重点区段!$A:$A=D514),0))="已取消","已取消",INDEX(三跨两临近重点区段!$D:$D,MATCH(1,(MONTH(三跨两临近重点区段!$D:$D)=10)*(三跨两临近重点区段!$A:$A=D514)*(三跨两临近重点区段!$F:$F="现存区段"),0))),"")</f>
        <v/>
      </c>
      <c r="AB514" s="72" t="str">
        <f t="array" ref="AB514">IFERROR(IF(INDEX(三跨两临近重点区段!$F:$F,MATCH(1,(MONTH(三跨两临近重点区段!$D:$D)=10)*(三跨两临近重点区段!$A:$A=D514),0))="已取消","已取消",INDEX(三跨两临近重点区段!$E:$E,MATCH(1,(MONTH(三跨两临近重点区段!$D:$D)=10)*(三跨两临近重点区段!$A:$A=D514)*(三跨两临近重点区段!$F:$F="现存区段"),0))),"")</f>
        <v/>
      </c>
      <c r="AC514" s="284" t="str">
        <f t="array" ref="AC514">IFERROR(IF(INDEX(三跨两临近重点区段!$F:$F,MATCH(1,(MONTH(三跨两临近重点区段!$D:$D)=11)*(三跨两临近重点区段!$A:$A=D514),0))="已取消","已取消",INDEX(三跨两临近重点区段!$D:$D,MATCH(1,(MONTH(三跨两临近重点区段!$D:$D)=11)*(三跨两临近重点区段!$A:$A=D514)*(三跨两临近重点区段!$F:$F="现存区段"),0))),"")</f>
        <v/>
      </c>
      <c r="AD514" s="72" t="str">
        <f t="array" ref="AD514">IFERROR(IF(INDEX(三跨两临近重点区段!$F:$F,MATCH(1,(MONTH(三跨两临近重点区段!$D:$D)=11)*(三跨两临近重点区段!$A:$A=D514),0))="已取消","已取消",INDEX(三跨两临近重点区段!$E:$E,MATCH(1,(MONTH(三跨两临近重点区段!$D:$D)=11)*(三跨两临近重点区段!$A:$A=D514)*(三跨两临近重点区段!$F:$F="现存区段"),0))),"")</f>
        <v/>
      </c>
      <c r="AE514" s="284" t="str">
        <f t="array" ref="AE514">IFERROR(IF(INDEX(三跨两临近重点区段!$F:$F,MATCH(1,(MONTH(三跨两临近重点区段!$D:$D)=12)*(三跨两临近重点区段!$A:$A=D514),0))="已取消","已取消",INDEX(三跨两临近重点区段!$D:$D,MATCH(1,(MONTH(三跨两临近重点区段!$D:$D)=12)*(三跨两临近重点区段!$A:$A=D514)*(三跨两临近重点区段!$F:$F="现存区段"),0))),"")</f>
        <v/>
      </c>
      <c r="AF514" s="72" t="str">
        <f t="array" ref="AF514">IFERROR(IF(INDEX(三跨两临近重点区段!$F:$F,MATCH(1,(MONTH(三跨两临近重点区段!$D:$D)=12)*(三跨两临近重点区段!$A:$A=D514),0))="已取消","已取消",INDEX(三跨两临近重点区段!$E:$E,MATCH(1,(MONTH(三跨两临近重点区段!$D:$D)=12)*(三跨两临近重点区段!$A:$A=D514)*(三跨两临近重点区段!$F:$F="现存区段"),0))),"")</f>
        <v/>
      </c>
      <c r="AH514" t="e">
        <f t="array" ref="AH514">INDEX(三跨两临近重点区段!$G:$G,MATCH(D514,三跨两临近重点区段!$A:$A,0))</f>
        <v>#N/A</v>
      </c>
      <c r="AI514" t="e">
        <f>INDEX(三跨两临近重点区段!$J:$J,MATCH(D514,三跨两临近重点区段!$A:$A,0))</f>
        <v>#N/A</v>
      </c>
    </row>
    <row r="515" ht="14.25" spans="1:35">
      <c r="A515" s="263" t="s">
        <v>363</v>
      </c>
      <c r="B515" s="264" t="s">
        <v>2911</v>
      </c>
      <c r="C515" s="263" t="s">
        <v>2773</v>
      </c>
      <c r="D515" s="263" t="s">
        <v>2912</v>
      </c>
      <c r="E515" s="265" t="s">
        <v>2115</v>
      </c>
      <c r="F515" s="264" t="s">
        <v>125</v>
      </c>
      <c r="G515" s="263" t="s">
        <v>2116</v>
      </c>
      <c r="H515" s="263" t="s">
        <v>1175</v>
      </c>
      <c r="I515" s="288"/>
      <c r="J515" s="196"/>
      <c r="K515" s="196"/>
      <c r="L515" s="196"/>
      <c r="M515" s="270"/>
      <c r="N515" s="270"/>
      <c r="O515" s="33"/>
      <c r="P515" s="107"/>
      <c r="Q515" s="279"/>
      <c r="R515" s="279"/>
      <c r="S515" s="281"/>
      <c r="T515" s="279"/>
      <c r="U515" s="268" t="str">
        <f t="array" ref="U515">IFERROR(IF(INDEX(三跨两临近重点区段!$F:$F,MATCH(1,(MONTH(三跨两临近重点区段!$D:$D)=7)*(三跨两临近重点区段!$A:$A=D515),0))="已取消","已取消",INDEX(三跨两临近重点区段!$D:$D,MATCH(1,(MONTH(三跨两临近重点区段!$D:$D)=7)*(三跨两临近重点区段!$A:$A=D515)*(三跨两临近重点区段!$F:$F="现存区段"),0))),"")</f>
        <v/>
      </c>
      <c r="V515" s="232" t="str">
        <f t="array" ref="V515">IFERROR(IF(INDEX(三跨两临近重点区段!$F:$F,MATCH(1,(MONTH(三跨两临近重点区段!$D:$D)=7)*(三跨两临近重点区段!$A:$A=D515),0))="已取消","已取消",INDEX(三跨两临近重点区段!$E:$E,MATCH(1,(MONTH(三跨两临近重点区段!$D:$D)=7)*(三跨两临近重点区段!$A:$A=D515)*(三跨两临近重点区段!$F:$F="现存区段"),0))),"")</f>
        <v/>
      </c>
      <c r="W515" s="268" t="str">
        <f t="array" ref="W515">IFERROR(IF(INDEX(三跨两临近重点区段!$F:$F,MATCH(1,(MONTH(三跨两临近重点区段!$D:$D)=8)*(三跨两临近重点区段!$A:$A=D515),0))="已取消","已取消",INDEX(三跨两临近重点区段!$D:$D,MATCH(1,(MONTH(三跨两临近重点区段!$D:$D)=8)*(三跨两临近重点区段!$A:$A=D515)*(三跨两临近重点区段!$F:$F="现存区段"),0))),"")</f>
        <v/>
      </c>
      <c r="X515" s="232" t="str">
        <f t="array" ref="X515">IFERROR(IF(INDEX(三跨两临近重点区段!$F:$F,MATCH(1,(MONTH(三跨两临近重点区段!$D:$D)=8)*(三跨两临近重点区段!$A:$A=D515),0))="已取消","已取消",INDEX(三跨两临近重点区段!$E:$E,MATCH(1,(MONTH(三跨两临近重点区段!$D:$D)=8)*(三跨两临近重点区段!$A:$A=D515)*(三跨两临近重点区段!$F:$F="现存区段"),0))),"")</f>
        <v/>
      </c>
      <c r="Y515" s="268" t="str">
        <f t="array" ref="Y515">IFERROR(IF(INDEX(三跨两临近重点区段!$F:$F,MATCH(1,(MONTH(三跨两临近重点区段!$D:$D)=9)*(三跨两临近重点区段!$A:$A=D515),0))="已取消","已取消",INDEX(三跨两临近重点区段!$D:$D,MATCH(1,(MONTH(三跨两临近重点区段!$D:$D)=9)*(三跨两临近重点区段!$A:$A=D515)*(三跨两临近重点区段!$F:$F="现存区段"),0))),"")</f>
        <v/>
      </c>
      <c r="Z515" s="232" t="str">
        <f t="array" ref="Z515">IFERROR(IF(INDEX(三跨两临近重点区段!$F:$F,MATCH(1,(MONTH(三跨两临近重点区段!$D:$D)=9)*(三跨两临近重点区段!$A:$A=D515),0))="已取消","已取消",INDEX(三跨两临近重点区段!$E:$E,MATCH(1,(MONTH(三跨两临近重点区段!$D:$D)=9)*(三跨两临近重点区段!$A:$A=D515)*(三跨两临近重点区段!$F:$F="现存区段"),0))),"")</f>
        <v/>
      </c>
      <c r="AA515" s="268" t="str">
        <f t="array" ref="AA515">IFERROR(IF(INDEX(三跨两临近重点区段!$F:$F,MATCH(1,(MONTH(三跨两临近重点区段!$D:$D)=10)*(三跨两临近重点区段!$A:$A=D515),0))="已取消","已取消",INDEX(三跨两临近重点区段!$D:$D,MATCH(1,(MONTH(三跨两临近重点区段!$D:$D)=10)*(三跨两临近重点区段!$A:$A=D515)*(三跨两临近重点区段!$F:$F="现存区段"),0))),"")</f>
        <v/>
      </c>
      <c r="AB515" s="72" t="str">
        <f t="array" ref="AB515">IFERROR(IF(INDEX(三跨两临近重点区段!$F:$F,MATCH(1,(MONTH(三跨两临近重点区段!$D:$D)=10)*(三跨两临近重点区段!$A:$A=D515),0))="已取消","已取消",INDEX(三跨两临近重点区段!$E:$E,MATCH(1,(MONTH(三跨两临近重点区段!$D:$D)=10)*(三跨两临近重点区段!$A:$A=D515)*(三跨两临近重点区段!$F:$F="现存区段"),0))),"")</f>
        <v/>
      </c>
      <c r="AC515" s="284" t="str">
        <f t="array" ref="AC515">IFERROR(IF(INDEX(三跨两临近重点区段!$F:$F,MATCH(1,(MONTH(三跨两临近重点区段!$D:$D)=11)*(三跨两临近重点区段!$A:$A=D515),0))="已取消","已取消",INDEX(三跨两临近重点区段!$D:$D,MATCH(1,(MONTH(三跨两临近重点区段!$D:$D)=11)*(三跨两临近重点区段!$A:$A=D515)*(三跨两临近重点区段!$F:$F="现存区段"),0))),"")</f>
        <v/>
      </c>
      <c r="AD515" s="72" t="str">
        <f t="array" ref="AD515">IFERROR(IF(INDEX(三跨两临近重点区段!$F:$F,MATCH(1,(MONTH(三跨两临近重点区段!$D:$D)=11)*(三跨两临近重点区段!$A:$A=D515),0))="已取消","已取消",INDEX(三跨两临近重点区段!$E:$E,MATCH(1,(MONTH(三跨两临近重点区段!$D:$D)=11)*(三跨两临近重点区段!$A:$A=D515)*(三跨两临近重点区段!$F:$F="现存区段"),0))),"")</f>
        <v/>
      </c>
      <c r="AE515" s="284" t="str">
        <f t="array" ref="AE515">IFERROR(IF(INDEX(三跨两临近重点区段!$F:$F,MATCH(1,(MONTH(三跨两临近重点区段!$D:$D)=12)*(三跨两临近重点区段!$A:$A=D515),0))="已取消","已取消",INDEX(三跨两临近重点区段!$D:$D,MATCH(1,(MONTH(三跨两临近重点区段!$D:$D)=12)*(三跨两临近重点区段!$A:$A=D515)*(三跨两临近重点区段!$F:$F="现存区段"),0))),"")</f>
        <v/>
      </c>
      <c r="AF515" s="72" t="str">
        <f t="array" ref="AF515">IFERROR(IF(INDEX(三跨两临近重点区段!$F:$F,MATCH(1,(MONTH(三跨两临近重点区段!$D:$D)=12)*(三跨两临近重点区段!$A:$A=D515),0))="已取消","已取消",INDEX(三跨两临近重点区段!$E:$E,MATCH(1,(MONTH(三跨两临近重点区段!$D:$D)=12)*(三跨两临近重点区段!$A:$A=D515)*(三跨两临近重点区段!$F:$F="现存区段"),0))),"")</f>
        <v/>
      </c>
      <c r="AH515" t="e">
        <f t="array" ref="AH515">INDEX(三跨两临近重点区段!$G:$G,MATCH(D515,三跨两临近重点区段!$A:$A,0))</f>
        <v>#N/A</v>
      </c>
      <c r="AI515" t="e">
        <f>INDEX(三跨两临近重点区段!$J:$J,MATCH(D515,三跨两临近重点区段!$A:$A,0))</f>
        <v>#N/A</v>
      </c>
    </row>
    <row r="516" ht="14.25" spans="1:35">
      <c r="A516" s="263" t="s">
        <v>363</v>
      </c>
      <c r="B516" s="264" t="s">
        <v>2911</v>
      </c>
      <c r="C516" s="263" t="s">
        <v>2428</v>
      </c>
      <c r="D516" s="263" t="s">
        <v>2913</v>
      </c>
      <c r="E516" s="265" t="s">
        <v>2115</v>
      </c>
      <c r="F516" s="264" t="s">
        <v>125</v>
      </c>
      <c r="G516" s="263" t="s">
        <v>2116</v>
      </c>
      <c r="H516" s="263" t="s">
        <v>1175</v>
      </c>
      <c r="I516" s="288"/>
      <c r="J516" s="196"/>
      <c r="K516" s="196"/>
      <c r="L516" s="196"/>
      <c r="M516" s="270"/>
      <c r="N516" s="270"/>
      <c r="O516" s="33"/>
      <c r="P516" s="107"/>
      <c r="Q516" s="279"/>
      <c r="R516" s="279"/>
      <c r="S516" s="281"/>
      <c r="T516" s="279"/>
      <c r="U516" s="268" t="str">
        <f t="array" ref="U516">IFERROR(IF(INDEX(三跨两临近重点区段!$F:$F,MATCH(1,(MONTH(三跨两临近重点区段!$D:$D)=7)*(三跨两临近重点区段!$A:$A=D516),0))="已取消","已取消",INDEX(三跨两临近重点区段!$D:$D,MATCH(1,(MONTH(三跨两临近重点区段!$D:$D)=7)*(三跨两临近重点区段!$A:$A=D516)*(三跨两临近重点区段!$F:$F="现存区段"),0))),"")</f>
        <v/>
      </c>
      <c r="V516" s="232" t="str">
        <f t="array" ref="V516">IFERROR(IF(INDEX(三跨两临近重点区段!$F:$F,MATCH(1,(MONTH(三跨两临近重点区段!$D:$D)=7)*(三跨两临近重点区段!$A:$A=D516),0))="已取消","已取消",INDEX(三跨两临近重点区段!$E:$E,MATCH(1,(MONTH(三跨两临近重点区段!$D:$D)=7)*(三跨两临近重点区段!$A:$A=D516)*(三跨两临近重点区段!$F:$F="现存区段"),0))),"")</f>
        <v/>
      </c>
      <c r="W516" s="268" t="str">
        <f t="array" ref="W516">IFERROR(IF(INDEX(三跨两临近重点区段!$F:$F,MATCH(1,(MONTH(三跨两临近重点区段!$D:$D)=8)*(三跨两临近重点区段!$A:$A=D516),0))="已取消","已取消",INDEX(三跨两临近重点区段!$D:$D,MATCH(1,(MONTH(三跨两临近重点区段!$D:$D)=8)*(三跨两临近重点区段!$A:$A=D516)*(三跨两临近重点区段!$F:$F="现存区段"),0))),"")</f>
        <v/>
      </c>
      <c r="X516" s="232" t="str">
        <f t="array" ref="X516">IFERROR(IF(INDEX(三跨两临近重点区段!$F:$F,MATCH(1,(MONTH(三跨两临近重点区段!$D:$D)=8)*(三跨两临近重点区段!$A:$A=D516),0))="已取消","已取消",INDEX(三跨两临近重点区段!$E:$E,MATCH(1,(MONTH(三跨两临近重点区段!$D:$D)=8)*(三跨两临近重点区段!$A:$A=D516)*(三跨两临近重点区段!$F:$F="现存区段"),0))),"")</f>
        <v/>
      </c>
      <c r="Y516" s="268" t="str">
        <f t="array" ref="Y516">IFERROR(IF(INDEX(三跨两临近重点区段!$F:$F,MATCH(1,(MONTH(三跨两临近重点区段!$D:$D)=9)*(三跨两临近重点区段!$A:$A=D516),0))="已取消","已取消",INDEX(三跨两临近重点区段!$D:$D,MATCH(1,(MONTH(三跨两临近重点区段!$D:$D)=9)*(三跨两临近重点区段!$A:$A=D516)*(三跨两临近重点区段!$F:$F="现存区段"),0))),"")</f>
        <v/>
      </c>
      <c r="Z516" s="232" t="str">
        <f t="array" ref="Z516">IFERROR(IF(INDEX(三跨两临近重点区段!$F:$F,MATCH(1,(MONTH(三跨两临近重点区段!$D:$D)=9)*(三跨两临近重点区段!$A:$A=D516),0))="已取消","已取消",INDEX(三跨两临近重点区段!$E:$E,MATCH(1,(MONTH(三跨两临近重点区段!$D:$D)=9)*(三跨两临近重点区段!$A:$A=D516)*(三跨两临近重点区段!$F:$F="现存区段"),0))),"")</f>
        <v/>
      </c>
      <c r="AA516" s="268" t="str">
        <f t="array" ref="AA516">IFERROR(IF(INDEX(三跨两临近重点区段!$F:$F,MATCH(1,(MONTH(三跨两临近重点区段!$D:$D)=10)*(三跨两临近重点区段!$A:$A=D516),0))="已取消","已取消",INDEX(三跨两临近重点区段!$D:$D,MATCH(1,(MONTH(三跨两临近重点区段!$D:$D)=10)*(三跨两临近重点区段!$A:$A=D516)*(三跨两临近重点区段!$F:$F="现存区段"),0))),"")</f>
        <v/>
      </c>
      <c r="AB516" s="72" t="str">
        <f t="array" ref="AB516">IFERROR(IF(INDEX(三跨两临近重点区段!$F:$F,MATCH(1,(MONTH(三跨两临近重点区段!$D:$D)=10)*(三跨两临近重点区段!$A:$A=D516),0))="已取消","已取消",INDEX(三跨两临近重点区段!$E:$E,MATCH(1,(MONTH(三跨两临近重点区段!$D:$D)=10)*(三跨两临近重点区段!$A:$A=D516)*(三跨两临近重点区段!$F:$F="现存区段"),0))),"")</f>
        <v/>
      </c>
      <c r="AC516" s="284" t="str">
        <f t="array" ref="AC516">IFERROR(IF(INDEX(三跨两临近重点区段!$F:$F,MATCH(1,(MONTH(三跨两临近重点区段!$D:$D)=11)*(三跨两临近重点区段!$A:$A=D516),0))="已取消","已取消",INDEX(三跨两临近重点区段!$D:$D,MATCH(1,(MONTH(三跨两临近重点区段!$D:$D)=11)*(三跨两临近重点区段!$A:$A=D516)*(三跨两临近重点区段!$F:$F="现存区段"),0))),"")</f>
        <v/>
      </c>
      <c r="AD516" s="72" t="str">
        <f t="array" ref="AD516">IFERROR(IF(INDEX(三跨两临近重点区段!$F:$F,MATCH(1,(MONTH(三跨两临近重点区段!$D:$D)=11)*(三跨两临近重点区段!$A:$A=D516),0))="已取消","已取消",INDEX(三跨两临近重点区段!$E:$E,MATCH(1,(MONTH(三跨两临近重点区段!$D:$D)=11)*(三跨两临近重点区段!$A:$A=D516)*(三跨两临近重点区段!$F:$F="现存区段"),0))),"")</f>
        <v/>
      </c>
      <c r="AE516" s="284" t="str">
        <f t="array" ref="AE516">IFERROR(IF(INDEX(三跨两临近重点区段!$F:$F,MATCH(1,(MONTH(三跨两临近重点区段!$D:$D)=12)*(三跨两临近重点区段!$A:$A=D516),0))="已取消","已取消",INDEX(三跨两临近重点区段!$D:$D,MATCH(1,(MONTH(三跨两临近重点区段!$D:$D)=12)*(三跨两临近重点区段!$A:$A=D516)*(三跨两临近重点区段!$F:$F="现存区段"),0))),"")</f>
        <v/>
      </c>
      <c r="AF516" s="72" t="str">
        <f t="array" ref="AF516">IFERROR(IF(INDEX(三跨两临近重点区段!$F:$F,MATCH(1,(MONTH(三跨两临近重点区段!$D:$D)=12)*(三跨两临近重点区段!$A:$A=D516),0))="已取消","已取消",INDEX(三跨两临近重点区段!$E:$E,MATCH(1,(MONTH(三跨两临近重点区段!$D:$D)=12)*(三跨两临近重点区段!$A:$A=D516)*(三跨两临近重点区段!$F:$F="现存区段"),0))),"")</f>
        <v/>
      </c>
      <c r="AH516" t="e">
        <f t="array" ref="AH516">INDEX(三跨两临近重点区段!$G:$G,MATCH(D516,三跨两临近重点区段!$A:$A,0))</f>
        <v>#N/A</v>
      </c>
      <c r="AI516" t="e">
        <f>INDEX(三跨两临近重点区段!$J:$J,MATCH(D516,三跨两临近重点区段!$A:$A,0))</f>
        <v>#N/A</v>
      </c>
    </row>
    <row r="517" ht="14.25" spans="1:35">
      <c r="A517" s="263" t="s">
        <v>363</v>
      </c>
      <c r="B517" s="264" t="s">
        <v>2911</v>
      </c>
      <c r="C517" s="263" t="s">
        <v>2172</v>
      </c>
      <c r="D517" s="263" t="s">
        <v>2914</v>
      </c>
      <c r="E517" s="265" t="s">
        <v>2115</v>
      </c>
      <c r="F517" s="264" t="s">
        <v>125</v>
      </c>
      <c r="G517" s="263" t="s">
        <v>2116</v>
      </c>
      <c r="H517" s="263" t="s">
        <v>1175</v>
      </c>
      <c r="I517" s="288"/>
      <c r="J517" s="196"/>
      <c r="K517" s="196"/>
      <c r="L517" s="196"/>
      <c r="M517" s="270"/>
      <c r="N517" s="270"/>
      <c r="O517" s="33"/>
      <c r="P517" s="107"/>
      <c r="Q517" s="279"/>
      <c r="R517" s="279"/>
      <c r="S517" s="281"/>
      <c r="T517" s="279"/>
      <c r="U517" s="268" t="str">
        <f t="array" ref="U517">IFERROR(IF(INDEX(三跨两临近重点区段!$F:$F,MATCH(1,(MONTH(三跨两临近重点区段!$D:$D)=7)*(三跨两临近重点区段!$A:$A=D517),0))="已取消","已取消",INDEX(三跨两临近重点区段!$D:$D,MATCH(1,(MONTH(三跨两临近重点区段!$D:$D)=7)*(三跨两临近重点区段!$A:$A=D517)*(三跨两临近重点区段!$F:$F="现存区段"),0))),"")</f>
        <v/>
      </c>
      <c r="V517" s="232" t="str">
        <f t="array" ref="V517">IFERROR(IF(INDEX(三跨两临近重点区段!$F:$F,MATCH(1,(MONTH(三跨两临近重点区段!$D:$D)=7)*(三跨两临近重点区段!$A:$A=D517),0))="已取消","已取消",INDEX(三跨两临近重点区段!$E:$E,MATCH(1,(MONTH(三跨两临近重点区段!$D:$D)=7)*(三跨两临近重点区段!$A:$A=D517)*(三跨两临近重点区段!$F:$F="现存区段"),0))),"")</f>
        <v/>
      </c>
      <c r="W517" s="268" t="str">
        <f t="array" ref="W517">IFERROR(IF(INDEX(三跨两临近重点区段!$F:$F,MATCH(1,(MONTH(三跨两临近重点区段!$D:$D)=8)*(三跨两临近重点区段!$A:$A=D517),0))="已取消","已取消",INDEX(三跨两临近重点区段!$D:$D,MATCH(1,(MONTH(三跨两临近重点区段!$D:$D)=8)*(三跨两临近重点区段!$A:$A=D517)*(三跨两临近重点区段!$F:$F="现存区段"),0))),"")</f>
        <v/>
      </c>
      <c r="X517" s="232" t="str">
        <f t="array" ref="X517">IFERROR(IF(INDEX(三跨两临近重点区段!$F:$F,MATCH(1,(MONTH(三跨两临近重点区段!$D:$D)=8)*(三跨两临近重点区段!$A:$A=D517),0))="已取消","已取消",INDEX(三跨两临近重点区段!$E:$E,MATCH(1,(MONTH(三跨两临近重点区段!$D:$D)=8)*(三跨两临近重点区段!$A:$A=D517)*(三跨两临近重点区段!$F:$F="现存区段"),0))),"")</f>
        <v/>
      </c>
      <c r="Y517" s="268" t="str">
        <f t="array" ref="Y517">IFERROR(IF(INDEX(三跨两临近重点区段!$F:$F,MATCH(1,(MONTH(三跨两临近重点区段!$D:$D)=9)*(三跨两临近重点区段!$A:$A=D517),0))="已取消","已取消",INDEX(三跨两临近重点区段!$D:$D,MATCH(1,(MONTH(三跨两临近重点区段!$D:$D)=9)*(三跨两临近重点区段!$A:$A=D517)*(三跨两临近重点区段!$F:$F="现存区段"),0))),"")</f>
        <v/>
      </c>
      <c r="Z517" s="232" t="str">
        <f t="array" ref="Z517">IFERROR(IF(INDEX(三跨两临近重点区段!$F:$F,MATCH(1,(MONTH(三跨两临近重点区段!$D:$D)=9)*(三跨两临近重点区段!$A:$A=D517),0))="已取消","已取消",INDEX(三跨两临近重点区段!$E:$E,MATCH(1,(MONTH(三跨两临近重点区段!$D:$D)=9)*(三跨两临近重点区段!$A:$A=D517)*(三跨两临近重点区段!$F:$F="现存区段"),0))),"")</f>
        <v/>
      </c>
      <c r="AA517" s="268" t="str">
        <f t="array" ref="AA517">IFERROR(IF(INDEX(三跨两临近重点区段!$F:$F,MATCH(1,(MONTH(三跨两临近重点区段!$D:$D)=10)*(三跨两临近重点区段!$A:$A=D517),0))="已取消","已取消",INDEX(三跨两临近重点区段!$D:$D,MATCH(1,(MONTH(三跨两临近重点区段!$D:$D)=10)*(三跨两临近重点区段!$A:$A=D517)*(三跨两临近重点区段!$F:$F="现存区段"),0))),"")</f>
        <v/>
      </c>
      <c r="AB517" s="72" t="str">
        <f t="array" ref="AB517">IFERROR(IF(INDEX(三跨两临近重点区段!$F:$F,MATCH(1,(MONTH(三跨两临近重点区段!$D:$D)=10)*(三跨两临近重点区段!$A:$A=D517),0))="已取消","已取消",INDEX(三跨两临近重点区段!$E:$E,MATCH(1,(MONTH(三跨两临近重点区段!$D:$D)=10)*(三跨两临近重点区段!$A:$A=D517)*(三跨两临近重点区段!$F:$F="现存区段"),0))),"")</f>
        <v/>
      </c>
      <c r="AC517" s="284" t="str">
        <f t="array" ref="AC517">IFERROR(IF(INDEX(三跨两临近重点区段!$F:$F,MATCH(1,(MONTH(三跨两临近重点区段!$D:$D)=11)*(三跨两临近重点区段!$A:$A=D517),0))="已取消","已取消",INDEX(三跨两临近重点区段!$D:$D,MATCH(1,(MONTH(三跨两临近重点区段!$D:$D)=11)*(三跨两临近重点区段!$A:$A=D517)*(三跨两临近重点区段!$F:$F="现存区段"),0))),"")</f>
        <v/>
      </c>
      <c r="AD517" s="72" t="str">
        <f t="array" ref="AD517">IFERROR(IF(INDEX(三跨两临近重点区段!$F:$F,MATCH(1,(MONTH(三跨两临近重点区段!$D:$D)=11)*(三跨两临近重点区段!$A:$A=D517),0))="已取消","已取消",INDEX(三跨两临近重点区段!$E:$E,MATCH(1,(MONTH(三跨两临近重点区段!$D:$D)=11)*(三跨两临近重点区段!$A:$A=D517)*(三跨两临近重点区段!$F:$F="现存区段"),0))),"")</f>
        <v/>
      </c>
      <c r="AE517" s="284" t="str">
        <f t="array" ref="AE517">IFERROR(IF(INDEX(三跨两临近重点区段!$F:$F,MATCH(1,(MONTH(三跨两临近重点区段!$D:$D)=12)*(三跨两临近重点区段!$A:$A=D517),0))="已取消","已取消",INDEX(三跨两临近重点区段!$D:$D,MATCH(1,(MONTH(三跨两临近重点区段!$D:$D)=12)*(三跨两临近重点区段!$A:$A=D517)*(三跨两临近重点区段!$F:$F="现存区段"),0))),"")</f>
        <v/>
      </c>
      <c r="AF517" s="72" t="str">
        <f t="array" ref="AF517">IFERROR(IF(INDEX(三跨两临近重点区段!$F:$F,MATCH(1,(MONTH(三跨两临近重点区段!$D:$D)=12)*(三跨两临近重点区段!$A:$A=D517),0))="已取消","已取消",INDEX(三跨两临近重点区段!$E:$E,MATCH(1,(MONTH(三跨两临近重点区段!$D:$D)=12)*(三跨两临近重点区段!$A:$A=D517)*(三跨两临近重点区段!$F:$F="现存区段"),0))),"")</f>
        <v/>
      </c>
      <c r="AH517" t="e">
        <f t="array" ref="AH517">INDEX(三跨两临近重点区段!$G:$G,MATCH(D517,三跨两临近重点区段!$A:$A,0))</f>
        <v>#N/A</v>
      </c>
      <c r="AI517" t="e">
        <f>INDEX(三跨两临近重点区段!$J:$J,MATCH(D517,三跨两临近重点区段!$A:$A,0))</f>
        <v>#N/A</v>
      </c>
    </row>
    <row r="518" ht="14.25" spans="1:35">
      <c r="A518" s="263" t="s">
        <v>363</v>
      </c>
      <c r="B518" s="264" t="s">
        <v>2911</v>
      </c>
      <c r="C518" s="263" t="s">
        <v>2152</v>
      </c>
      <c r="D518" s="263" t="s">
        <v>2915</v>
      </c>
      <c r="E518" s="265" t="s">
        <v>2115</v>
      </c>
      <c r="F518" s="264" t="s">
        <v>125</v>
      </c>
      <c r="G518" s="263" t="s">
        <v>2116</v>
      </c>
      <c r="H518" s="263" t="s">
        <v>1175</v>
      </c>
      <c r="I518" s="288"/>
      <c r="J518" s="196"/>
      <c r="K518" s="196"/>
      <c r="L518" s="196"/>
      <c r="M518" s="270"/>
      <c r="N518" s="270"/>
      <c r="O518" s="33"/>
      <c r="P518" s="107"/>
      <c r="Q518" s="279"/>
      <c r="R518" s="279"/>
      <c r="S518" s="281"/>
      <c r="T518" s="279"/>
      <c r="U518" s="268" t="str">
        <f t="array" ref="U518">IFERROR(IF(INDEX(三跨两临近重点区段!$F:$F,MATCH(1,(MONTH(三跨两临近重点区段!$D:$D)=7)*(三跨两临近重点区段!$A:$A=D518),0))="已取消","已取消",INDEX(三跨两临近重点区段!$D:$D,MATCH(1,(MONTH(三跨两临近重点区段!$D:$D)=7)*(三跨两临近重点区段!$A:$A=D518)*(三跨两临近重点区段!$F:$F="现存区段"),0))),"")</f>
        <v/>
      </c>
      <c r="V518" s="232" t="str">
        <f t="array" ref="V518">IFERROR(IF(INDEX(三跨两临近重点区段!$F:$F,MATCH(1,(MONTH(三跨两临近重点区段!$D:$D)=7)*(三跨两临近重点区段!$A:$A=D518),0))="已取消","已取消",INDEX(三跨两临近重点区段!$E:$E,MATCH(1,(MONTH(三跨两临近重点区段!$D:$D)=7)*(三跨两临近重点区段!$A:$A=D518)*(三跨两临近重点区段!$F:$F="现存区段"),0))),"")</f>
        <v/>
      </c>
      <c r="W518" s="268" t="str">
        <f t="array" ref="W518">IFERROR(IF(INDEX(三跨两临近重点区段!$F:$F,MATCH(1,(MONTH(三跨两临近重点区段!$D:$D)=8)*(三跨两临近重点区段!$A:$A=D518),0))="已取消","已取消",INDEX(三跨两临近重点区段!$D:$D,MATCH(1,(MONTH(三跨两临近重点区段!$D:$D)=8)*(三跨两临近重点区段!$A:$A=D518)*(三跨两临近重点区段!$F:$F="现存区段"),0))),"")</f>
        <v/>
      </c>
      <c r="X518" s="232" t="str">
        <f t="array" ref="X518">IFERROR(IF(INDEX(三跨两临近重点区段!$F:$F,MATCH(1,(MONTH(三跨两临近重点区段!$D:$D)=8)*(三跨两临近重点区段!$A:$A=D518),0))="已取消","已取消",INDEX(三跨两临近重点区段!$E:$E,MATCH(1,(MONTH(三跨两临近重点区段!$D:$D)=8)*(三跨两临近重点区段!$A:$A=D518)*(三跨两临近重点区段!$F:$F="现存区段"),0))),"")</f>
        <v/>
      </c>
      <c r="Y518" s="268" t="str">
        <f t="array" ref="Y518">IFERROR(IF(INDEX(三跨两临近重点区段!$F:$F,MATCH(1,(MONTH(三跨两临近重点区段!$D:$D)=9)*(三跨两临近重点区段!$A:$A=D518),0))="已取消","已取消",INDEX(三跨两临近重点区段!$D:$D,MATCH(1,(MONTH(三跨两临近重点区段!$D:$D)=9)*(三跨两临近重点区段!$A:$A=D518)*(三跨两临近重点区段!$F:$F="现存区段"),0))),"")</f>
        <v/>
      </c>
      <c r="Z518" s="232" t="str">
        <f t="array" ref="Z518">IFERROR(IF(INDEX(三跨两临近重点区段!$F:$F,MATCH(1,(MONTH(三跨两临近重点区段!$D:$D)=9)*(三跨两临近重点区段!$A:$A=D518),0))="已取消","已取消",INDEX(三跨两临近重点区段!$E:$E,MATCH(1,(MONTH(三跨两临近重点区段!$D:$D)=9)*(三跨两临近重点区段!$A:$A=D518)*(三跨两临近重点区段!$F:$F="现存区段"),0))),"")</f>
        <v/>
      </c>
      <c r="AA518" s="268" t="str">
        <f t="array" ref="AA518">IFERROR(IF(INDEX(三跨两临近重点区段!$F:$F,MATCH(1,(MONTH(三跨两临近重点区段!$D:$D)=10)*(三跨两临近重点区段!$A:$A=D518),0))="已取消","已取消",INDEX(三跨两临近重点区段!$D:$D,MATCH(1,(MONTH(三跨两临近重点区段!$D:$D)=10)*(三跨两临近重点区段!$A:$A=D518)*(三跨两临近重点区段!$F:$F="现存区段"),0))),"")</f>
        <v/>
      </c>
      <c r="AB518" s="72" t="str">
        <f t="array" ref="AB518">IFERROR(IF(INDEX(三跨两临近重点区段!$F:$F,MATCH(1,(MONTH(三跨两临近重点区段!$D:$D)=10)*(三跨两临近重点区段!$A:$A=D518),0))="已取消","已取消",INDEX(三跨两临近重点区段!$E:$E,MATCH(1,(MONTH(三跨两临近重点区段!$D:$D)=10)*(三跨两临近重点区段!$A:$A=D518)*(三跨两临近重点区段!$F:$F="现存区段"),0))),"")</f>
        <v/>
      </c>
      <c r="AC518" s="284" t="str">
        <f t="array" ref="AC518">IFERROR(IF(INDEX(三跨两临近重点区段!$F:$F,MATCH(1,(MONTH(三跨两临近重点区段!$D:$D)=11)*(三跨两临近重点区段!$A:$A=D518),0))="已取消","已取消",INDEX(三跨两临近重点区段!$D:$D,MATCH(1,(MONTH(三跨两临近重点区段!$D:$D)=11)*(三跨两临近重点区段!$A:$A=D518)*(三跨两临近重点区段!$F:$F="现存区段"),0))),"")</f>
        <v/>
      </c>
      <c r="AD518" s="72" t="str">
        <f t="array" ref="AD518">IFERROR(IF(INDEX(三跨两临近重点区段!$F:$F,MATCH(1,(MONTH(三跨两临近重点区段!$D:$D)=11)*(三跨两临近重点区段!$A:$A=D518),0))="已取消","已取消",INDEX(三跨两临近重点区段!$E:$E,MATCH(1,(MONTH(三跨两临近重点区段!$D:$D)=11)*(三跨两临近重点区段!$A:$A=D518)*(三跨两临近重点区段!$F:$F="现存区段"),0))),"")</f>
        <v/>
      </c>
      <c r="AE518" s="284" t="str">
        <f t="array" ref="AE518">IFERROR(IF(INDEX(三跨两临近重点区段!$F:$F,MATCH(1,(MONTH(三跨两临近重点区段!$D:$D)=12)*(三跨两临近重点区段!$A:$A=D518),0))="已取消","已取消",INDEX(三跨两临近重点区段!$D:$D,MATCH(1,(MONTH(三跨两临近重点区段!$D:$D)=12)*(三跨两临近重点区段!$A:$A=D518)*(三跨两临近重点区段!$F:$F="现存区段"),0))),"")</f>
        <v/>
      </c>
      <c r="AF518" s="72" t="str">
        <f t="array" ref="AF518">IFERROR(IF(INDEX(三跨两临近重点区段!$F:$F,MATCH(1,(MONTH(三跨两临近重点区段!$D:$D)=12)*(三跨两临近重点区段!$A:$A=D518),0))="已取消","已取消",INDEX(三跨两临近重点区段!$E:$E,MATCH(1,(MONTH(三跨两临近重点区段!$D:$D)=12)*(三跨两临近重点区段!$A:$A=D518)*(三跨两临近重点区段!$F:$F="现存区段"),0))),"")</f>
        <v/>
      </c>
      <c r="AH518" t="e">
        <f t="array" ref="AH518">INDEX(三跨两临近重点区段!$G:$G,MATCH(D518,三跨两临近重点区段!$A:$A,0))</f>
        <v>#N/A</v>
      </c>
      <c r="AI518" t="e">
        <f>INDEX(三跨两临近重点区段!$J:$J,MATCH(D518,三跨两临近重点区段!$A:$A,0))</f>
        <v>#N/A</v>
      </c>
    </row>
    <row r="519" ht="14.25" spans="1:35">
      <c r="A519" s="263" t="s">
        <v>363</v>
      </c>
      <c r="B519" s="264" t="s">
        <v>2704</v>
      </c>
      <c r="C519" s="263" t="s">
        <v>2509</v>
      </c>
      <c r="D519" s="263" t="s">
        <v>2916</v>
      </c>
      <c r="E519" s="265" t="s">
        <v>2115</v>
      </c>
      <c r="F519" s="264" t="s">
        <v>125</v>
      </c>
      <c r="G519" s="263" t="s">
        <v>2116</v>
      </c>
      <c r="H519" s="263" t="s">
        <v>1144</v>
      </c>
      <c r="I519" s="288"/>
      <c r="J519" s="196"/>
      <c r="K519" s="196"/>
      <c r="L519" s="196"/>
      <c r="M519" s="270"/>
      <c r="N519" s="270"/>
      <c r="O519" s="33"/>
      <c r="P519" s="107"/>
      <c r="Q519" s="279"/>
      <c r="R519" s="279"/>
      <c r="S519" s="282">
        <v>45446.4833333333</v>
      </c>
      <c r="T519" s="279" t="s">
        <v>2117</v>
      </c>
      <c r="U519" s="268" t="str">
        <f t="array" ref="U519">IFERROR(IF(INDEX(三跨两临近重点区段!$F:$F,MATCH(1,(MONTH(三跨两临近重点区段!$D:$D)=7)*(三跨两临近重点区段!$A:$A=D519),0))="已取消","已取消",INDEX(三跨两临近重点区段!$D:$D,MATCH(1,(MONTH(三跨两临近重点区段!$D:$D)=7)*(三跨两临近重点区段!$A:$A=D519)*(三跨两临近重点区段!$F:$F="现存区段"),0))),"")</f>
        <v/>
      </c>
      <c r="V519" s="232" t="str">
        <f t="array" ref="V519">IFERROR(IF(INDEX(三跨两临近重点区段!$F:$F,MATCH(1,(MONTH(三跨两临近重点区段!$D:$D)=7)*(三跨两临近重点区段!$A:$A=D519),0))="已取消","已取消",INDEX(三跨两临近重点区段!$E:$E,MATCH(1,(MONTH(三跨两临近重点区段!$D:$D)=7)*(三跨两临近重点区段!$A:$A=D519)*(三跨两临近重点区段!$F:$F="现存区段"),0))),"")</f>
        <v/>
      </c>
      <c r="W519" s="268" t="str">
        <f t="array" ref="W519">IFERROR(IF(INDEX(三跨两临近重点区段!$F:$F,MATCH(1,(MONTH(三跨两临近重点区段!$D:$D)=8)*(三跨两临近重点区段!$A:$A=D519),0))="已取消","已取消",INDEX(三跨两临近重点区段!$D:$D,MATCH(1,(MONTH(三跨两临近重点区段!$D:$D)=8)*(三跨两临近重点区段!$A:$A=D519)*(三跨两临近重点区段!$F:$F="现存区段"),0))),"")</f>
        <v/>
      </c>
      <c r="X519" s="232" t="str">
        <f t="array" ref="X519">IFERROR(IF(INDEX(三跨两临近重点区段!$F:$F,MATCH(1,(MONTH(三跨两临近重点区段!$D:$D)=8)*(三跨两临近重点区段!$A:$A=D519),0))="已取消","已取消",INDEX(三跨两临近重点区段!$E:$E,MATCH(1,(MONTH(三跨两临近重点区段!$D:$D)=8)*(三跨两临近重点区段!$A:$A=D519)*(三跨两临近重点区段!$F:$F="现存区段"),0))),"")</f>
        <v/>
      </c>
      <c r="Y519" s="268" t="str">
        <f t="array" ref="Y519">IFERROR(IF(INDEX(三跨两临近重点区段!$F:$F,MATCH(1,(MONTH(三跨两临近重点区段!$D:$D)=9)*(三跨两临近重点区段!$A:$A=D519),0))="已取消","已取消",INDEX(三跨两临近重点区段!$D:$D,MATCH(1,(MONTH(三跨两临近重点区段!$D:$D)=9)*(三跨两临近重点区段!$A:$A=D519)*(三跨两临近重点区段!$F:$F="现存区段"),0))),"")</f>
        <v/>
      </c>
      <c r="Z519" s="232" t="str">
        <f t="array" ref="Z519">IFERROR(IF(INDEX(三跨两临近重点区段!$F:$F,MATCH(1,(MONTH(三跨两临近重点区段!$D:$D)=9)*(三跨两临近重点区段!$A:$A=D519),0))="已取消","已取消",INDEX(三跨两临近重点区段!$E:$E,MATCH(1,(MONTH(三跨两临近重点区段!$D:$D)=9)*(三跨两临近重点区段!$A:$A=D519)*(三跨两临近重点区段!$F:$F="现存区段"),0))),"")</f>
        <v/>
      </c>
      <c r="AA519" s="268" t="str">
        <f t="array" ref="AA519">IFERROR(IF(INDEX(三跨两临近重点区段!$F:$F,MATCH(1,(MONTH(三跨两临近重点区段!$D:$D)=10)*(三跨两临近重点区段!$A:$A=D519),0))="已取消","已取消",INDEX(三跨两临近重点区段!$D:$D,MATCH(1,(MONTH(三跨两临近重点区段!$D:$D)=10)*(三跨两临近重点区段!$A:$A=D519)*(三跨两临近重点区段!$F:$F="现存区段"),0))),"")</f>
        <v/>
      </c>
      <c r="AB519" s="72" t="str">
        <f t="array" ref="AB519">IFERROR(IF(INDEX(三跨两临近重点区段!$F:$F,MATCH(1,(MONTH(三跨两临近重点区段!$D:$D)=10)*(三跨两临近重点区段!$A:$A=D519),0))="已取消","已取消",INDEX(三跨两临近重点区段!$E:$E,MATCH(1,(MONTH(三跨两临近重点区段!$D:$D)=10)*(三跨两临近重点区段!$A:$A=D519)*(三跨两临近重点区段!$F:$F="现存区段"),0))),"")</f>
        <v/>
      </c>
      <c r="AC519" s="284" t="str">
        <f t="array" ref="AC519">IFERROR(IF(INDEX(三跨两临近重点区段!$F:$F,MATCH(1,(MONTH(三跨两临近重点区段!$D:$D)=11)*(三跨两临近重点区段!$A:$A=D519),0))="已取消","已取消",INDEX(三跨两临近重点区段!$D:$D,MATCH(1,(MONTH(三跨两临近重点区段!$D:$D)=11)*(三跨两临近重点区段!$A:$A=D519)*(三跨两临近重点区段!$F:$F="现存区段"),0))),"")</f>
        <v/>
      </c>
      <c r="AD519" s="72" t="str">
        <f t="array" ref="AD519">IFERROR(IF(INDEX(三跨两临近重点区段!$F:$F,MATCH(1,(MONTH(三跨两临近重点区段!$D:$D)=11)*(三跨两临近重点区段!$A:$A=D519),0))="已取消","已取消",INDEX(三跨两临近重点区段!$E:$E,MATCH(1,(MONTH(三跨两临近重点区段!$D:$D)=11)*(三跨两临近重点区段!$A:$A=D519)*(三跨两临近重点区段!$F:$F="现存区段"),0))),"")</f>
        <v/>
      </c>
      <c r="AE519" s="284" t="str">
        <f t="array" ref="AE519">IFERROR(IF(INDEX(三跨两临近重点区段!$F:$F,MATCH(1,(MONTH(三跨两临近重点区段!$D:$D)=12)*(三跨两临近重点区段!$A:$A=D519),0))="已取消","已取消",INDEX(三跨两临近重点区段!$D:$D,MATCH(1,(MONTH(三跨两临近重点区段!$D:$D)=12)*(三跨两临近重点区段!$A:$A=D519)*(三跨两临近重点区段!$F:$F="现存区段"),0))),"")</f>
        <v/>
      </c>
      <c r="AF519" s="72" t="str">
        <f t="array" ref="AF519">IFERROR(IF(INDEX(三跨两临近重点区段!$F:$F,MATCH(1,(MONTH(三跨两临近重点区段!$D:$D)=12)*(三跨两临近重点区段!$A:$A=D519),0))="已取消","已取消",INDEX(三跨两临近重点区段!$E:$E,MATCH(1,(MONTH(三跨两临近重点区段!$D:$D)=12)*(三跨两临近重点区段!$A:$A=D519)*(三跨两临近重点区段!$F:$F="现存区段"),0))),"")</f>
        <v/>
      </c>
      <c r="AH519" t="e">
        <f t="array" ref="AH519">INDEX(三跨两临近重点区段!$G:$G,MATCH(D519,三跨两临近重点区段!$A:$A,0))</f>
        <v>#N/A</v>
      </c>
      <c r="AI519" t="e">
        <f>INDEX(三跨两临近重点区段!$J:$J,MATCH(D519,三跨两临近重点区段!$A:$A,0))</f>
        <v>#N/A</v>
      </c>
    </row>
    <row r="520" ht="14.25" spans="1:35">
      <c r="A520" s="263" t="s">
        <v>363</v>
      </c>
      <c r="B520" s="264" t="s">
        <v>2702</v>
      </c>
      <c r="C520" s="263" t="s">
        <v>2428</v>
      </c>
      <c r="D520" s="263" t="s">
        <v>2917</v>
      </c>
      <c r="E520" s="265" t="s">
        <v>2115</v>
      </c>
      <c r="F520" s="264" t="s">
        <v>125</v>
      </c>
      <c r="G520" s="263" t="s">
        <v>2116</v>
      </c>
      <c r="H520" s="263" t="s">
        <v>1144</v>
      </c>
      <c r="I520" s="288"/>
      <c r="J520" s="196"/>
      <c r="K520" s="196"/>
      <c r="L520" s="196"/>
      <c r="M520" s="270"/>
      <c r="N520" s="270"/>
      <c r="O520" s="33"/>
      <c r="P520" s="107"/>
      <c r="Q520" s="279"/>
      <c r="R520" s="279"/>
      <c r="S520" s="281"/>
      <c r="T520" s="279"/>
      <c r="U520" s="268" t="str">
        <f t="array" ref="U520">IFERROR(IF(INDEX(三跨两临近重点区段!$F:$F,MATCH(1,(MONTH(三跨两临近重点区段!$D:$D)=7)*(三跨两临近重点区段!$A:$A=D520),0))="已取消","已取消",INDEX(三跨两临近重点区段!$D:$D,MATCH(1,(MONTH(三跨两临近重点区段!$D:$D)=7)*(三跨两临近重点区段!$A:$A=D520)*(三跨两临近重点区段!$F:$F="现存区段"),0))),"")</f>
        <v/>
      </c>
      <c r="V520" s="232" t="str">
        <f t="array" ref="V520">IFERROR(IF(INDEX(三跨两临近重点区段!$F:$F,MATCH(1,(MONTH(三跨两临近重点区段!$D:$D)=7)*(三跨两临近重点区段!$A:$A=D520),0))="已取消","已取消",INDEX(三跨两临近重点区段!$E:$E,MATCH(1,(MONTH(三跨两临近重点区段!$D:$D)=7)*(三跨两临近重点区段!$A:$A=D520)*(三跨两临近重点区段!$F:$F="现存区段"),0))),"")</f>
        <v/>
      </c>
      <c r="W520" s="268" t="str">
        <f t="array" ref="W520">IFERROR(IF(INDEX(三跨两临近重点区段!$F:$F,MATCH(1,(MONTH(三跨两临近重点区段!$D:$D)=8)*(三跨两临近重点区段!$A:$A=D520),0))="已取消","已取消",INDEX(三跨两临近重点区段!$D:$D,MATCH(1,(MONTH(三跨两临近重点区段!$D:$D)=8)*(三跨两临近重点区段!$A:$A=D520)*(三跨两临近重点区段!$F:$F="现存区段"),0))),"")</f>
        <v/>
      </c>
      <c r="X520" s="232" t="str">
        <f t="array" ref="X520">IFERROR(IF(INDEX(三跨两临近重点区段!$F:$F,MATCH(1,(MONTH(三跨两临近重点区段!$D:$D)=8)*(三跨两临近重点区段!$A:$A=D520),0))="已取消","已取消",INDEX(三跨两临近重点区段!$E:$E,MATCH(1,(MONTH(三跨两临近重点区段!$D:$D)=8)*(三跨两临近重点区段!$A:$A=D520)*(三跨两临近重点区段!$F:$F="现存区段"),0))),"")</f>
        <v/>
      </c>
      <c r="Y520" s="268" t="str">
        <f t="array" ref="Y520">IFERROR(IF(INDEX(三跨两临近重点区段!$F:$F,MATCH(1,(MONTH(三跨两临近重点区段!$D:$D)=9)*(三跨两临近重点区段!$A:$A=D520),0))="已取消","已取消",INDEX(三跨两临近重点区段!$D:$D,MATCH(1,(MONTH(三跨两临近重点区段!$D:$D)=9)*(三跨两临近重点区段!$A:$A=D520)*(三跨两临近重点区段!$F:$F="现存区段"),0))),"")</f>
        <v/>
      </c>
      <c r="Z520" s="232" t="str">
        <f t="array" ref="Z520">IFERROR(IF(INDEX(三跨两临近重点区段!$F:$F,MATCH(1,(MONTH(三跨两临近重点区段!$D:$D)=9)*(三跨两临近重点区段!$A:$A=D520),0))="已取消","已取消",INDEX(三跨两临近重点区段!$E:$E,MATCH(1,(MONTH(三跨两临近重点区段!$D:$D)=9)*(三跨两临近重点区段!$A:$A=D520)*(三跨两临近重点区段!$F:$F="现存区段"),0))),"")</f>
        <v/>
      </c>
      <c r="AA520" s="268" t="str">
        <f t="array" ref="AA520">IFERROR(IF(INDEX(三跨两临近重点区段!$F:$F,MATCH(1,(MONTH(三跨两临近重点区段!$D:$D)=10)*(三跨两临近重点区段!$A:$A=D520),0))="已取消","已取消",INDEX(三跨两临近重点区段!$D:$D,MATCH(1,(MONTH(三跨两临近重点区段!$D:$D)=10)*(三跨两临近重点区段!$A:$A=D520)*(三跨两临近重点区段!$F:$F="现存区段"),0))),"")</f>
        <v/>
      </c>
      <c r="AB520" s="72" t="str">
        <f t="array" ref="AB520">IFERROR(IF(INDEX(三跨两临近重点区段!$F:$F,MATCH(1,(MONTH(三跨两临近重点区段!$D:$D)=10)*(三跨两临近重点区段!$A:$A=D520),0))="已取消","已取消",INDEX(三跨两临近重点区段!$E:$E,MATCH(1,(MONTH(三跨两临近重点区段!$D:$D)=10)*(三跨两临近重点区段!$A:$A=D520)*(三跨两临近重点区段!$F:$F="现存区段"),0))),"")</f>
        <v/>
      </c>
      <c r="AC520" s="284" t="str">
        <f t="array" ref="AC520">IFERROR(IF(INDEX(三跨两临近重点区段!$F:$F,MATCH(1,(MONTH(三跨两临近重点区段!$D:$D)=11)*(三跨两临近重点区段!$A:$A=D520),0))="已取消","已取消",INDEX(三跨两临近重点区段!$D:$D,MATCH(1,(MONTH(三跨两临近重点区段!$D:$D)=11)*(三跨两临近重点区段!$A:$A=D520)*(三跨两临近重点区段!$F:$F="现存区段"),0))),"")</f>
        <v/>
      </c>
      <c r="AD520" s="72" t="str">
        <f t="array" ref="AD520">IFERROR(IF(INDEX(三跨两临近重点区段!$F:$F,MATCH(1,(MONTH(三跨两临近重点区段!$D:$D)=11)*(三跨两临近重点区段!$A:$A=D520),0))="已取消","已取消",INDEX(三跨两临近重点区段!$E:$E,MATCH(1,(MONTH(三跨两临近重点区段!$D:$D)=11)*(三跨两临近重点区段!$A:$A=D520)*(三跨两临近重点区段!$F:$F="现存区段"),0))),"")</f>
        <v/>
      </c>
      <c r="AE520" s="284" t="str">
        <f t="array" ref="AE520">IFERROR(IF(INDEX(三跨两临近重点区段!$F:$F,MATCH(1,(MONTH(三跨两临近重点区段!$D:$D)=12)*(三跨两临近重点区段!$A:$A=D520),0))="已取消","已取消",INDEX(三跨两临近重点区段!$D:$D,MATCH(1,(MONTH(三跨两临近重点区段!$D:$D)=12)*(三跨两临近重点区段!$A:$A=D520)*(三跨两临近重点区段!$F:$F="现存区段"),0))),"")</f>
        <v/>
      </c>
      <c r="AF520" s="72" t="str">
        <f t="array" ref="AF520">IFERROR(IF(INDEX(三跨两临近重点区段!$F:$F,MATCH(1,(MONTH(三跨两临近重点区段!$D:$D)=12)*(三跨两临近重点区段!$A:$A=D520),0))="已取消","已取消",INDEX(三跨两临近重点区段!$E:$E,MATCH(1,(MONTH(三跨两临近重点区段!$D:$D)=12)*(三跨两临近重点区段!$A:$A=D520)*(三跨两临近重点区段!$F:$F="现存区段"),0))),"")</f>
        <v/>
      </c>
      <c r="AH520" t="e">
        <f t="array" ref="AH520">INDEX(三跨两临近重点区段!$G:$G,MATCH(D520,三跨两临近重点区段!$A:$A,0))</f>
        <v>#N/A</v>
      </c>
      <c r="AI520" t="e">
        <f>INDEX(三跨两临近重点区段!$J:$J,MATCH(D520,三跨两临近重点区段!$A:$A,0))</f>
        <v>#N/A</v>
      </c>
    </row>
    <row r="521" ht="14.25" spans="1:35">
      <c r="A521" s="263" t="s">
        <v>363</v>
      </c>
      <c r="B521" s="264" t="s">
        <v>2704</v>
      </c>
      <c r="C521" s="263" t="s">
        <v>2428</v>
      </c>
      <c r="D521" s="263" t="s">
        <v>2918</v>
      </c>
      <c r="E521" s="265" t="s">
        <v>2115</v>
      </c>
      <c r="F521" s="264" t="s">
        <v>125</v>
      </c>
      <c r="G521" s="263" t="s">
        <v>2116</v>
      </c>
      <c r="H521" s="263" t="s">
        <v>1144</v>
      </c>
      <c r="I521" s="288"/>
      <c r="J521" s="196"/>
      <c r="K521" s="196"/>
      <c r="L521" s="196"/>
      <c r="M521" s="270"/>
      <c r="N521" s="270"/>
      <c r="O521" s="33"/>
      <c r="P521" s="107"/>
      <c r="Q521" s="279"/>
      <c r="R521" s="279"/>
      <c r="S521" s="282">
        <v>45446.4833333333</v>
      </c>
      <c r="T521" s="279" t="s">
        <v>2117</v>
      </c>
      <c r="U521" s="268" t="str">
        <f t="array" ref="U521">IFERROR(IF(INDEX(三跨两临近重点区段!$F:$F,MATCH(1,(MONTH(三跨两临近重点区段!$D:$D)=7)*(三跨两临近重点区段!$A:$A=D521),0))="已取消","已取消",INDEX(三跨两临近重点区段!$D:$D,MATCH(1,(MONTH(三跨两临近重点区段!$D:$D)=7)*(三跨两临近重点区段!$A:$A=D521)*(三跨两临近重点区段!$F:$F="现存区段"),0))),"")</f>
        <v/>
      </c>
      <c r="V521" s="232" t="str">
        <f t="array" ref="V521">IFERROR(IF(INDEX(三跨两临近重点区段!$F:$F,MATCH(1,(MONTH(三跨两临近重点区段!$D:$D)=7)*(三跨两临近重点区段!$A:$A=D521),0))="已取消","已取消",INDEX(三跨两临近重点区段!$E:$E,MATCH(1,(MONTH(三跨两临近重点区段!$D:$D)=7)*(三跨两临近重点区段!$A:$A=D521)*(三跨两临近重点区段!$F:$F="现存区段"),0))),"")</f>
        <v/>
      </c>
      <c r="W521" s="268" t="str">
        <f t="array" ref="W521">IFERROR(IF(INDEX(三跨两临近重点区段!$F:$F,MATCH(1,(MONTH(三跨两临近重点区段!$D:$D)=8)*(三跨两临近重点区段!$A:$A=D521),0))="已取消","已取消",INDEX(三跨两临近重点区段!$D:$D,MATCH(1,(MONTH(三跨两临近重点区段!$D:$D)=8)*(三跨两临近重点区段!$A:$A=D521)*(三跨两临近重点区段!$F:$F="现存区段"),0))),"")</f>
        <v/>
      </c>
      <c r="X521" s="232" t="str">
        <f t="array" ref="X521">IFERROR(IF(INDEX(三跨两临近重点区段!$F:$F,MATCH(1,(MONTH(三跨两临近重点区段!$D:$D)=8)*(三跨两临近重点区段!$A:$A=D521),0))="已取消","已取消",INDEX(三跨两临近重点区段!$E:$E,MATCH(1,(MONTH(三跨两临近重点区段!$D:$D)=8)*(三跨两临近重点区段!$A:$A=D521)*(三跨两临近重点区段!$F:$F="现存区段"),0))),"")</f>
        <v/>
      </c>
      <c r="Y521" s="268" t="str">
        <f t="array" ref="Y521">IFERROR(IF(INDEX(三跨两临近重点区段!$F:$F,MATCH(1,(MONTH(三跨两临近重点区段!$D:$D)=9)*(三跨两临近重点区段!$A:$A=D521),0))="已取消","已取消",INDEX(三跨两临近重点区段!$D:$D,MATCH(1,(MONTH(三跨两临近重点区段!$D:$D)=9)*(三跨两临近重点区段!$A:$A=D521)*(三跨两临近重点区段!$F:$F="现存区段"),0))),"")</f>
        <v/>
      </c>
      <c r="Z521" s="232" t="str">
        <f t="array" ref="Z521">IFERROR(IF(INDEX(三跨两临近重点区段!$F:$F,MATCH(1,(MONTH(三跨两临近重点区段!$D:$D)=9)*(三跨两临近重点区段!$A:$A=D521),0))="已取消","已取消",INDEX(三跨两临近重点区段!$E:$E,MATCH(1,(MONTH(三跨两临近重点区段!$D:$D)=9)*(三跨两临近重点区段!$A:$A=D521)*(三跨两临近重点区段!$F:$F="现存区段"),0))),"")</f>
        <v/>
      </c>
      <c r="AA521" s="268" t="str">
        <f t="array" ref="AA521">IFERROR(IF(INDEX(三跨两临近重点区段!$F:$F,MATCH(1,(MONTH(三跨两临近重点区段!$D:$D)=10)*(三跨两临近重点区段!$A:$A=D521),0))="已取消","已取消",INDEX(三跨两临近重点区段!$D:$D,MATCH(1,(MONTH(三跨两临近重点区段!$D:$D)=10)*(三跨两临近重点区段!$A:$A=D521)*(三跨两临近重点区段!$F:$F="现存区段"),0))),"")</f>
        <v/>
      </c>
      <c r="AB521" s="72" t="str">
        <f t="array" ref="AB521">IFERROR(IF(INDEX(三跨两临近重点区段!$F:$F,MATCH(1,(MONTH(三跨两临近重点区段!$D:$D)=10)*(三跨两临近重点区段!$A:$A=D521),0))="已取消","已取消",INDEX(三跨两临近重点区段!$E:$E,MATCH(1,(MONTH(三跨两临近重点区段!$D:$D)=10)*(三跨两临近重点区段!$A:$A=D521)*(三跨两临近重点区段!$F:$F="现存区段"),0))),"")</f>
        <v/>
      </c>
      <c r="AC521" s="284" t="str">
        <f t="array" ref="AC521">IFERROR(IF(INDEX(三跨两临近重点区段!$F:$F,MATCH(1,(MONTH(三跨两临近重点区段!$D:$D)=11)*(三跨两临近重点区段!$A:$A=D521),0))="已取消","已取消",INDEX(三跨两临近重点区段!$D:$D,MATCH(1,(MONTH(三跨两临近重点区段!$D:$D)=11)*(三跨两临近重点区段!$A:$A=D521)*(三跨两临近重点区段!$F:$F="现存区段"),0))),"")</f>
        <v/>
      </c>
      <c r="AD521" s="72" t="str">
        <f t="array" ref="AD521">IFERROR(IF(INDEX(三跨两临近重点区段!$F:$F,MATCH(1,(MONTH(三跨两临近重点区段!$D:$D)=11)*(三跨两临近重点区段!$A:$A=D521),0))="已取消","已取消",INDEX(三跨两临近重点区段!$E:$E,MATCH(1,(MONTH(三跨两临近重点区段!$D:$D)=11)*(三跨两临近重点区段!$A:$A=D521)*(三跨两临近重点区段!$F:$F="现存区段"),0))),"")</f>
        <v/>
      </c>
      <c r="AE521" s="284" t="str">
        <f t="array" ref="AE521">IFERROR(IF(INDEX(三跨两临近重点区段!$F:$F,MATCH(1,(MONTH(三跨两临近重点区段!$D:$D)=12)*(三跨两临近重点区段!$A:$A=D521),0))="已取消","已取消",INDEX(三跨两临近重点区段!$D:$D,MATCH(1,(MONTH(三跨两临近重点区段!$D:$D)=12)*(三跨两临近重点区段!$A:$A=D521)*(三跨两临近重点区段!$F:$F="现存区段"),0))),"")</f>
        <v/>
      </c>
      <c r="AF521" s="72" t="str">
        <f t="array" ref="AF521">IFERROR(IF(INDEX(三跨两临近重点区段!$F:$F,MATCH(1,(MONTH(三跨两临近重点区段!$D:$D)=12)*(三跨两临近重点区段!$A:$A=D521),0))="已取消","已取消",INDEX(三跨两临近重点区段!$E:$E,MATCH(1,(MONTH(三跨两临近重点区段!$D:$D)=12)*(三跨两临近重点区段!$A:$A=D521)*(三跨两临近重点区段!$F:$F="现存区段"),0))),"")</f>
        <v/>
      </c>
      <c r="AH521" t="e">
        <f t="array" ref="AH521">INDEX(三跨两临近重点区段!$G:$G,MATCH(D521,三跨两临近重点区段!$A:$A,0))</f>
        <v>#N/A</v>
      </c>
      <c r="AI521" t="e">
        <f>INDEX(三跨两临近重点区段!$J:$J,MATCH(D521,三跨两临近重点区段!$A:$A,0))</f>
        <v>#N/A</v>
      </c>
    </row>
    <row r="522" ht="14.25" spans="1:35">
      <c r="A522" s="263" t="s">
        <v>363</v>
      </c>
      <c r="B522" s="264" t="s">
        <v>2702</v>
      </c>
      <c r="C522" s="263" t="s">
        <v>2431</v>
      </c>
      <c r="D522" s="263" t="s">
        <v>2919</v>
      </c>
      <c r="E522" s="265" t="s">
        <v>2115</v>
      </c>
      <c r="F522" s="264" t="s">
        <v>125</v>
      </c>
      <c r="G522" s="263" t="s">
        <v>2116</v>
      </c>
      <c r="H522" s="263" t="s">
        <v>1144</v>
      </c>
      <c r="I522" s="288"/>
      <c r="J522" s="196"/>
      <c r="K522" s="196"/>
      <c r="L522" s="196"/>
      <c r="M522" s="270"/>
      <c r="N522" s="270"/>
      <c r="O522" s="33"/>
      <c r="P522" s="107"/>
      <c r="Q522" s="279"/>
      <c r="R522" s="279"/>
      <c r="S522" s="281"/>
      <c r="T522" s="279"/>
      <c r="U522" s="268" t="str">
        <f t="array" ref="U522">IFERROR(IF(INDEX(三跨两临近重点区段!$F:$F,MATCH(1,(MONTH(三跨两临近重点区段!$D:$D)=7)*(三跨两临近重点区段!$A:$A=D522),0))="已取消","已取消",INDEX(三跨两临近重点区段!$D:$D,MATCH(1,(MONTH(三跨两临近重点区段!$D:$D)=7)*(三跨两临近重点区段!$A:$A=D522)*(三跨两临近重点区段!$F:$F="现存区段"),0))),"")</f>
        <v/>
      </c>
      <c r="V522" s="232" t="str">
        <f t="array" ref="V522">IFERROR(IF(INDEX(三跨两临近重点区段!$F:$F,MATCH(1,(MONTH(三跨两临近重点区段!$D:$D)=7)*(三跨两临近重点区段!$A:$A=D522),0))="已取消","已取消",INDEX(三跨两临近重点区段!$E:$E,MATCH(1,(MONTH(三跨两临近重点区段!$D:$D)=7)*(三跨两临近重点区段!$A:$A=D522)*(三跨两临近重点区段!$F:$F="现存区段"),0))),"")</f>
        <v/>
      </c>
      <c r="W522" s="268" t="str">
        <f t="array" ref="W522">IFERROR(IF(INDEX(三跨两临近重点区段!$F:$F,MATCH(1,(MONTH(三跨两临近重点区段!$D:$D)=8)*(三跨两临近重点区段!$A:$A=D522),0))="已取消","已取消",INDEX(三跨两临近重点区段!$D:$D,MATCH(1,(MONTH(三跨两临近重点区段!$D:$D)=8)*(三跨两临近重点区段!$A:$A=D522)*(三跨两临近重点区段!$F:$F="现存区段"),0))),"")</f>
        <v/>
      </c>
      <c r="X522" s="232" t="str">
        <f t="array" ref="X522">IFERROR(IF(INDEX(三跨两临近重点区段!$F:$F,MATCH(1,(MONTH(三跨两临近重点区段!$D:$D)=8)*(三跨两临近重点区段!$A:$A=D522),0))="已取消","已取消",INDEX(三跨两临近重点区段!$E:$E,MATCH(1,(MONTH(三跨两临近重点区段!$D:$D)=8)*(三跨两临近重点区段!$A:$A=D522)*(三跨两临近重点区段!$F:$F="现存区段"),0))),"")</f>
        <v/>
      </c>
      <c r="Y522" s="268" t="str">
        <f t="array" ref="Y522">IFERROR(IF(INDEX(三跨两临近重点区段!$F:$F,MATCH(1,(MONTH(三跨两临近重点区段!$D:$D)=9)*(三跨两临近重点区段!$A:$A=D522),0))="已取消","已取消",INDEX(三跨两临近重点区段!$D:$D,MATCH(1,(MONTH(三跨两临近重点区段!$D:$D)=9)*(三跨两临近重点区段!$A:$A=D522)*(三跨两临近重点区段!$F:$F="现存区段"),0))),"")</f>
        <v/>
      </c>
      <c r="Z522" s="232" t="str">
        <f t="array" ref="Z522">IFERROR(IF(INDEX(三跨两临近重点区段!$F:$F,MATCH(1,(MONTH(三跨两临近重点区段!$D:$D)=9)*(三跨两临近重点区段!$A:$A=D522),0))="已取消","已取消",INDEX(三跨两临近重点区段!$E:$E,MATCH(1,(MONTH(三跨两临近重点区段!$D:$D)=9)*(三跨两临近重点区段!$A:$A=D522)*(三跨两临近重点区段!$F:$F="现存区段"),0))),"")</f>
        <v/>
      </c>
      <c r="AA522" s="268" t="str">
        <f t="array" ref="AA522">IFERROR(IF(INDEX(三跨两临近重点区段!$F:$F,MATCH(1,(MONTH(三跨两临近重点区段!$D:$D)=10)*(三跨两临近重点区段!$A:$A=D522),0))="已取消","已取消",INDEX(三跨两临近重点区段!$D:$D,MATCH(1,(MONTH(三跨两临近重点区段!$D:$D)=10)*(三跨两临近重点区段!$A:$A=D522)*(三跨两临近重点区段!$F:$F="现存区段"),0))),"")</f>
        <v/>
      </c>
      <c r="AB522" s="72" t="str">
        <f t="array" ref="AB522">IFERROR(IF(INDEX(三跨两临近重点区段!$F:$F,MATCH(1,(MONTH(三跨两临近重点区段!$D:$D)=10)*(三跨两临近重点区段!$A:$A=D522),0))="已取消","已取消",INDEX(三跨两临近重点区段!$E:$E,MATCH(1,(MONTH(三跨两临近重点区段!$D:$D)=10)*(三跨两临近重点区段!$A:$A=D522)*(三跨两临近重点区段!$F:$F="现存区段"),0))),"")</f>
        <v/>
      </c>
      <c r="AC522" s="284" t="str">
        <f t="array" ref="AC522">IFERROR(IF(INDEX(三跨两临近重点区段!$F:$F,MATCH(1,(MONTH(三跨两临近重点区段!$D:$D)=11)*(三跨两临近重点区段!$A:$A=D522),0))="已取消","已取消",INDEX(三跨两临近重点区段!$D:$D,MATCH(1,(MONTH(三跨两临近重点区段!$D:$D)=11)*(三跨两临近重点区段!$A:$A=D522)*(三跨两临近重点区段!$F:$F="现存区段"),0))),"")</f>
        <v/>
      </c>
      <c r="AD522" s="72" t="str">
        <f t="array" ref="AD522">IFERROR(IF(INDEX(三跨两临近重点区段!$F:$F,MATCH(1,(MONTH(三跨两临近重点区段!$D:$D)=11)*(三跨两临近重点区段!$A:$A=D522),0))="已取消","已取消",INDEX(三跨两临近重点区段!$E:$E,MATCH(1,(MONTH(三跨两临近重点区段!$D:$D)=11)*(三跨两临近重点区段!$A:$A=D522)*(三跨两临近重点区段!$F:$F="现存区段"),0))),"")</f>
        <v/>
      </c>
      <c r="AE522" s="284" t="str">
        <f t="array" ref="AE522">IFERROR(IF(INDEX(三跨两临近重点区段!$F:$F,MATCH(1,(MONTH(三跨两临近重点区段!$D:$D)=12)*(三跨两临近重点区段!$A:$A=D522),0))="已取消","已取消",INDEX(三跨两临近重点区段!$D:$D,MATCH(1,(MONTH(三跨两临近重点区段!$D:$D)=12)*(三跨两临近重点区段!$A:$A=D522)*(三跨两临近重点区段!$F:$F="现存区段"),0))),"")</f>
        <v/>
      </c>
      <c r="AF522" s="72" t="str">
        <f t="array" ref="AF522">IFERROR(IF(INDEX(三跨两临近重点区段!$F:$F,MATCH(1,(MONTH(三跨两临近重点区段!$D:$D)=12)*(三跨两临近重点区段!$A:$A=D522),0))="已取消","已取消",INDEX(三跨两临近重点区段!$E:$E,MATCH(1,(MONTH(三跨两临近重点区段!$D:$D)=12)*(三跨两临近重点区段!$A:$A=D522)*(三跨两临近重点区段!$F:$F="现存区段"),0))),"")</f>
        <v/>
      </c>
      <c r="AH522" t="e">
        <f t="array" ref="AH522">INDEX(三跨两临近重点区段!$G:$G,MATCH(D522,三跨两临近重点区段!$A:$A,0))</f>
        <v>#N/A</v>
      </c>
      <c r="AI522" t="e">
        <f>INDEX(三跨两临近重点区段!$J:$J,MATCH(D522,三跨两临近重点区段!$A:$A,0))</f>
        <v>#N/A</v>
      </c>
    </row>
    <row r="523" ht="14.25" spans="1:35">
      <c r="A523" s="263" t="s">
        <v>363</v>
      </c>
      <c r="B523" s="264" t="s">
        <v>2702</v>
      </c>
      <c r="C523" s="263" t="s">
        <v>2509</v>
      </c>
      <c r="D523" s="263" t="s">
        <v>2920</v>
      </c>
      <c r="E523" s="265" t="s">
        <v>2115</v>
      </c>
      <c r="F523" s="264" t="s">
        <v>125</v>
      </c>
      <c r="G523" s="263" t="s">
        <v>2116</v>
      </c>
      <c r="H523" s="263" t="s">
        <v>1144</v>
      </c>
      <c r="I523" s="288"/>
      <c r="J523" s="196"/>
      <c r="K523" s="196"/>
      <c r="L523" s="196"/>
      <c r="M523" s="270"/>
      <c r="N523" s="270"/>
      <c r="O523" s="33"/>
      <c r="P523" s="107"/>
      <c r="Q523" s="279"/>
      <c r="R523" s="279"/>
      <c r="S523" s="281"/>
      <c r="T523" s="279"/>
      <c r="U523" s="268" t="str">
        <f t="array" ref="U523">IFERROR(IF(INDEX(三跨两临近重点区段!$F:$F,MATCH(1,(MONTH(三跨两临近重点区段!$D:$D)=7)*(三跨两临近重点区段!$A:$A=D523),0))="已取消","已取消",INDEX(三跨两临近重点区段!$D:$D,MATCH(1,(MONTH(三跨两临近重点区段!$D:$D)=7)*(三跨两临近重点区段!$A:$A=D523)*(三跨两临近重点区段!$F:$F="现存区段"),0))),"")</f>
        <v/>
      </c>
      <c r="V523" s="232" t="str">
        <f t="array" ref="V523">IFERROR(IF(INDEX(三跨两临近重点区段!$F:$F,MATCH(1,(MONTH(三跨两临近重点区段!$D:$D)=7)*(三跨两临近重点区段!$A:$A=D523),0))="已取消","已取消",INDEX(三跨两临近重点区段!$E:$E,MATCH(1,(MONTH(三跨两临近重点区段!$D:$D)=7)*(三跨两临近重点区段!$A:$A=D523)*(三跨两临近重点区段!$F:$F="现存区段"),0))),"")</f>
        <v/>
      </c>
      <c r="W523" s="268" t="str">
        <f t="array" ref="W523">IFERROR(IF(INDEX(三跨两临近重点区段!$F:$F,MATCH(1,(MONTH(三跨两临近重点区段!$D:$D)=8)*(三跨两临近重点区段!$A:$A=D523),0))="已取消","已取消",INDEX(三跨两临近重点区段!$D:$D,MATCH(1,(MONTH(三跨两临近重点区段!$D:$D)=8)*(三跨两临近重点区段!$A:$A=D523)*(三跨两临近重点区段!$F:$F="现存区段"),0))),"")</f>
        <v/>
      </c>
      <c r="X523" s="232" t="str">
        <f t="array" ref="X523">IFERROR(IF(INDEX(三跨两临近重点区段!$F:$F,MATCH(1,(MONTH(三跨两临近重点区段!$D:$D)=8)*(三跨两临近重点区段!$A:$A=D523),0))="已取消","已取消",INDEX(三跨两临近重点区段!$E:$E,MATCH(1,(MONTH(三跨两临近重点区段!$D:$D)=8)*(三跨两临近重点区段!$A:$A=D523)*(三跨两临近重点区段!$F:$F="现存区段"),0))),"")</f>
        <v/>
      </c>
      <c r="Y523" s="268" t="str">
        <f t="array" ref="Y523">IFERROR(IF(INDEX(三跨两临近重点区段!$F:$F,MATCH(1,(MONTH(三跨两临近重点区段!$D:$D)=9)*(三跨两临近重点区段!$A:$A=D523),0))="已取消","已取消",INDEX(三跨两临近重点区段!$D:$D,MATCH(1,(MONTH(三跨两临近重点区段!$D:$D)=9)*(三跨两临近重点区段!$A:$A=D523)*(三跨两临近重点区段!$F:$F="现存区段"),0))),"")</f>
        <v/>
      </c>
      <c r="Z523" s="232" t="str">
        <f t="array" ref="Z523">IFERROR(IF(INDEX(三跨两临近重点区段!$F:$F,MATCH(1,(MONTH(三跨两临近重点区段!$D:$D)=9)*(三跨两临近重点区段!$A:$A=D523),0))="已取消","已取消",INDEX(三跨两临近重点区段!$E:$E,MATCH(1,(MONTH(三跨两临近重点区段!$D:$D)=9)*(三跨两临近重点区段!$A:$A=D523)*(三跨两临近重点区段!$F:$F="现存区段"),0))),"")</f>
        <v/>
      </c>
      <c r="AA523" s="268" t="str">
        <f t="array" ref="AA523">IFERROR(IF(INDEX(三跨两临近重点区段!$F:$F,MATCH(1,(MONTH(三跨两临近重点区段!$D:$D)=10)*(三跨两临近重点区段!$A:$A=D523),0))="已取消","已取消",INDEX(三跨两临近重点区段!$D:$D,MATCH(1,(MONTH(三跨两临近重点区段!$D:$D)=10)*(三跨两临近重点区段!$A:$A=D523)*(三跨两临近重点区段!$F:$F="现存区段"),0))),"")</f>
        <v/>
      </c>
      <c r="AB523" s="72" t="str">
        <f t="array" ref="AB523">IFERROR(IF(INDEX(三跨两临近重点区段!$F:$F,MATCH(1,(MONTH(三跨两临近重点区段!$D:$D)=10)*(三跨两临近重点区段!$A:$A=D523),0))="已取消","已取消",INDEX(三跨两临近重点区段!$E:$E,MATCH(1,(MONTH(三跨两临近重点区段!$D:$D)=10)*(三跨两临近重点区段!$A:$A=D523)*(三跨两临近重点区段!$F:$F="现存区段"),0))),"")</f>
        <v/>
      </c>
      <c r="AC523" s="284" t="str">
        <f t="array" ref="AC523">IFERROR(IF(INDEX(三跨两临近重点区段!$F:$F,MATCH(1,(MONTH(三跨两临近重点区段!$D:$D)=11)*(三跨两临近重点区段!$A:$A=D523),0))="已取消","已取消",INDEX(三跨两临近重点区段!$D:$D,MATCH(1,(MONTH(三跨两临近重点区段!$D:$D)=11)*(三跨两临近重点区段!$A:$A=D523)*(三跨两临近重点区段!$F:$F="现存区段"),0))),"")</f>
        <v/>
      </c>
      <c r="AD523" s="72" t="str">
        <f t="array" ref="AD523">IFERROR(IF(INDEX(三跨两临近重点区段!$F:$F,MATCH(1,(MONTH(三跨两临近重点区段!$D:$D)=11)*(三跨两临近重点区段!$A:$A=D523),0))="已取消","已取消",INDEX(三跨两临近重点区段!$E:$E,MATCH(1,(MONTH(三跨两临近重点区段!$D:$D)=11)*(三跨两临近重点区段!$A:$A=D523)*(三跨两临近重点区段!$F:$F="现存区段"),0))),"")</f>
        <v/>
      </c>
      <c r="AE523" s="284" t="str">
        <f t="array" ref="AE523">IFERROR(IF(INDEX(三跨两临近重点区段!$F:$F,MATCH(1,(MONTH(三跨两临近重点区段!$D:$D)=12)*(三跨两临近重点区段!$A:$A=D523),0))="已取消","已取消",INDEX(三跨两临近重点区段!$D:$D,MATCH(1,(MONTH(三跨两临近重点区段!$D:$D)=12)*(三跨两临近重点区段!$A:$A=D523)*(三跨两临近重点区段!$F:$F="现存区段"),0))),"")</f>
        <v/>
      </c>
      <c r="AF523" s="72" t="str">
        <f t="array" ref="AF523">IFERROR(IF(INDEX(三跨两临近重点区段!$F:$F,MATCH(1,(MONTH(三跨两临近重点区段!$D:$D)=12)*(三跨两临近重点区段!$A:$A=D523),0))="已取消","已取消",INDEX(三跨两临近重点区段!$E:$E,MATCH(1,(MONTH(三跨两临近重点区段!$D:$D)=12)*(三跨两临近重点区段!$A:$A=D523)*(三跨两临近重点区段!$F:$F="现存区段"),0))),"")</f>
        <v/>
      </c>
      <c r="AH523" t="e">
        <f t="array" ref="AH523">INDEX(三跨两临近重点区段!$G:$G,MATCH(D523,三跨两临近重点区段!$A:$A,0))</f>
        <v>#N/A</v>
      </c>
      <c r="AI523" t="e">
        <f>INDEX(三跨两临近重点区段!$J:$J,MATCH(D523,三跨两临近重点区段!$A:$A,0))</f>
        <v>#N/A</v>
      </c>
    </row>
    <row r="524" ht="14.25" spans="1:35">
      <c r="A524" s="263" t="s">
        <v>363</v>
      </c>
      <c r="B524" s="264" t="s">
        <v>2704</v>
      </c>
      <c r="C524" s="263" t="s">
        <v>2431</v>
      </c>
      <c r="D524" s="263" t="s">
        <v>2921</v>
      </c>
      <c r="E524" s="265" t="s">
        <v>2115</v>
      </c>
      <c r="F524" s="264" t="s">
        <v>125</v>
      </c>
      <c r="G524" s="263" t="s">
        <v>2116</v>
      </c>
      <c r="H524" s="263" t="s">
        <v>1144</v>
      </c>
      <c r="I524" s="288"/>
      <c r="J524" s="196"/>
      <c r="K524" s="196"/>
      <c r="L524" s="196"/>
      <c r="M524" s="270"/>
      <c r="N524" s="270"/>
      <c r="O524" s="33"/>
      <c r="P524" s="107"/>
      <c r="Q524" s="279"/>
      <c r="R524" s="279"/>
      <c r="S524" s="282">
        <v>45446.4833333333</v>
      </c>
      <c r="T524" s="279" t="s">
        <v>2117</v>
      </c>
      <c r="U524" s="268" t="str">
        <f t="array" ref="U524">IFERROR(IF(INDEX(三跨两临近重点区段!$F:$F,MATCH(1,(MONTH(三跨两临近重点区段!$D:$D)=7)*(三跨两临近重点区段!$A:$A=D524),0))="已取消","已取消",INDEX(三跨两临近重点区段!$D:$D,MATCH(1,(MONTH(三跨两临近重点区段!$D:$D)=7)*(三跨两临近重点区段!$A:$A=D524)*(三跨两临近重点区段!$F:$F="现存区段"),0))),"")</f>
        <v/>
      </c>
      <c r="V524" s="232" t="str">
        <f t="array" ref="V524">IFERROR(IF(INDEX(三跨两临近重点区段!$F:$F,MATCH(1,(MONTH(三跨两临近重点区段!$D:$D)=7)*(三跨两临近重点区段!$A:$A=D524),0))="已取消","已取消",INDEX(三跨两临近重点区段!$E:$E,MATCH(1,(MONTH(三跨两临近重点区段!$D:$D)=7)*(三跨两临近重点区段!$A:$A=D524)*(三跨两临近重点区段!$F:$F="现存区段"),0))),"")</f>
        <v/>
      </c>
      <c r="W524" s="268" t="str">
        <f t="array" ref="W524">IFERROR(IF(INDEX(三跨两临近重点区段!$F:$F,MATCH(1,(MONTH(三跨两临近重点区段!$D:$D)=8)*(三跨两临近重点区段!$A:$A=D524),0))="已取消","已取消",INDEX(三跨两临近重点区段!$D:$D,MATCH(1,(MONTH(三跨两临近重点区段!$D:$D)=8)*(三跨两临近重点区段!$A:$A=D524)*(三跨两临近重点区段!$F:$F="现存区段"),0))),"")</f>
        <v/>
      </c>
      <c r="X524" s="232" t="str">
        <f t="array" ref="X524">IFERROR(IF(INDEX(三跨两临近重点区段!$F:$F,MATCH(1,(MONTH(三跨两临近重点区段!$D:$D)=8)*(三跨两临近重点区段!$A:$A=D524),0))="已取消","已取消",INDEX(三跨两临近重点区段!$E:$E,MATCH(1,(MONTH(三跨两临近重点区段!$D:$D)=8)*(三跨两临近重点区段!$A:$A=D524)*(三跨两临近重点区段!$F:$F="现存区段"),0))),"")</f>
        <v/>
      </c>
      <c r="Y524" s="268" t="str">
        <f t="array" ref="Y524">IFERROR(IF(INDEX(三跨两临近重点区段!$F:$F,MATCH(1,(MONTH(三跨两临近重点区段!$D:$D)=9)*(三跨两临近重点区段!$A:$A=D524),0))="已取消","已取消",INDEX(三跨两临近重点区段!$D:$D,MATCH(1,(MONTH(三跨两临近重点区段!$D:$D)=9)*(三跨两临近重点区段!$A:$A=D524)*(三跨两临近重点区段!$F:$F="现存区段"),0))),"")</f>
        <v/>
      </c>
      <c r="Z524" s="232" t="str">
        <f t="array" ref="Z524">IFERROR(IF(INDEX(三跨两临近重点区段!$F:$F,MATCH(1,(MONTH(三跨两临近重点区段!$D:$D)=9)*(三跨两临近重点区段!$A:$A=D524),0))="已取消","已取消",INDEX(三跨两临近重点区段!$E:$E,MATCH(1,(MONTH(三跨两临近重点区段!$D:$D)=9)*(三跨两临近重点区段!$A:$A=D524)*(三跨两临近重点区段!$F:$F="现存区段"),0))),"")</f>
        <v/>
      </c>
      <c r="AA524" s="268" t="str">
        <f t="array" ref="AA524">IFERROR(IF(INDEX(三跨两临近重点区段!$F:$F,MATCH(1,(MONTH(三跨两临近重点区段!$D:$D)=10)*(三跨两临近重点区段!$A:$A=D524),0))="已取消","已取消",INDEX(三跨两临近重点区段!$D:$D,MATCH(1,(MONTH(三跨两临近重点区段!$D:$D)=10)*(三跨两临近重点区段!$A:$A=D524)*(三跨两临近重点区段!$F:$F="现存区段"),0))),"")</f>
        <v/>
      </c>
      <c r="AB524" s="72" t="str">
        <f t="array" ref="AB524">IFERROR(IF(INDEX(三跨两临近重点区段!$F:$F,MATCH(1,(MONTH(三跨两临近重点区段!$D:$D)=10)*(三跨两临近重点区段!$A:$A=D524),0))="已取消","已取消",INDEX(三跨两临近重点区段!$E:$E,MATCH(1,(MONTH(三跨两临近重点区段!$D:$D)=10)*(三跨两临近重点区段!$A:$A=D524)*(三跨两临近重点区段!$F:$F="现存区段"),0))),"")</f>
        <v/>
      </c>
      <c r="AC524" s="284" t="str">
        <f t="array" ref="AC524">IFERROR(IF(INDEX(三跨两临近重点区段!$F:$F,MATCH(1,(MONTH(三跨两临近重点区段!$D:$D)=11)*(三跨两临近重点区段!$A:$A=D524),0))="已取消","已取消",INDEX(三跨两临近重点区段!$D:$D,MATCH(1,(MONTH(三跨两临近重点区段!$D:$D)=11)*(三跨两临近重点区段!$A:$A=D524)*(三跨两临近重点区段!$F:$F="现存区段"),0))),"")</f>
        <v/>
      </c>
      <c r="AD524" s="72" t="str">
        <f t="array" ref="AD524">IFERROR(IF(INDEX(三跨两临近重点区段!$F:$F,MATCH(1,(MONTH(三跨两临近重点区段!$D:$D)=11)*(三跨两临近重点区段!$A:$A=D524),0))="已取消","已取消",INDEX(三跨两临近重点区段!$E:$E,MATCH(1,(MONTH(三跨两临近重点区段!$D:$D)=11)*(三跨两临近重点区段!$A:$A=D524)*(三跨两临近重点区段!$F:$F="现存区段"),0))),"")</f>
        <v/>
      </c>
      <c r="AE524" s="284" t="str">
        <f t="array" ref="AE524">IFERROR(IF(INDEX(三跨两临近重点区段!$F:$F,MATCH(1,(MONTH(三跨两临近重点区段!$D:$D)=12)*(三跨两临近重点区段!$A:$A=D524),0))="已取消","已取消",INDEX(三跨两临近重点区段!$D:$D,MATCH(1,(MONTH(三跨两临近重点区段!$D:$D)=12)*(三跨两临近重点区段!$A:$A=D524)*(三跨两临近重点区段!$F:$F="现存区段"),0))),"")</f>
        <v/>
      </c>
      <c r="AF524" s="72" t="str">
        <f t="array" ref="AF524">IFERROR(IF(INDEX(三跨两临近重点区段!$F:$F,MATCH(1,(MONTH(三跨两临近重点区段!$D:$D)=12)*(三跨两临近重点区段!$A:$A=D524),0))="已取消","已取消",INDEX(三跨两临近重点区段!$E:$E,MATCH(1,(MONTH(三跨两临近重点区段!$D:$D)=12)*(三跨两临近重点区段!$A:$A=D524)*(三跨两临近重点区段!$F:$F="现存区段"),0))),"")</f>
        <v/>
      </c>
      <c r="AH524" t="e">
        <f t="array" ref="AH524">INDEX(三跨两临近重点区段!$G:$G,MATCH(D524,三跨两临近重点区段!$A:$A,0))</f>
        <v>#N/A</v>
      </c>
      <c r="AI524" t="e">
        <f>INDEX(三跨两临近重点区段!$J:$J,MATCH(D524,三跨两临近重点区段!$A:$A,0))</f>
        <v>#N/A</v>
      </c>
    </row>
    <row r="525" ht="14.25" spans="1:35">
      <c r="A525" s="263" t="s">
        <v>363</v>
      </c>
      <c r="B525" s="264" t="s">
        <v>2911</v>
      </c>
      <c r="C525" s="263" t="s">
        <v>2711</v>
      </c>
      <c r="D525" s="263" t="s">
        <v>2922</v>
      </c>
      <c r="E525" s="265" t="s">
        <v>2115</v>
      </c>
      <c r="F525" s="264" t="s">
        <v>125</v>
      </c>
      <c r="G525" s="263" t="s">
        <v>2116</v>
      </c>
      <c r="H525" s="263" t="s">
        <v>1175</v>
      </c>
      <c r="I525" s="288"/>
      <c r="J525" s="196"/>
      <c r="K525" s="196"/>
      <c r="L525" s="196"/>
      <c r="M525" s="270"/>
      <c r="N525" s="270"/>
      <c r="O525" s="33"/>
      <c r="P525" s="107"/>
      <c r="Q525" s="277"/>
      <c r="R525" s="277"/>
      <c r="S525" s="278">
        <v>45455</v>
      </c>
      <c r="T525" s="279" t="s">
        <v>2117</v>
      </c>
      <c r="U525" s="268" t="str">
        <f t="array" ref="U525">IFERROR(IF(INDEX(三跨两临近重点区段!$F:$F,MATCH(1,(MONTH(三跨两临近重点区段!$D:$D)=7)*(三跨两临近重点区段!$A:$A=D525),0))="已取消","已取消",INDEX(三跨两临近重点区段!$D:$D,MATCH(1,(MONTH(三跨两临近重点区段!$D:$D)=7)*(三跨两临近重点区段!$A:$A=D525)*(三跨两临近重点区段!$F:$F="现存区段"),0))),"")</f>
        <v/>
      </c>
      <c r="V525" s="232" t="str">
        <f t="array" ref="V525">IFERROR(IF(INDEX(三跨两临近重点区段!$F:$F,MATCH(1,(MONTH(三跨两临近重点区段!$D:$D)=7)*(三跨两临近重点区段!$A:$A=D525),0))="已取消","已取消",INDEX(三跨两临近重点区段!$E:$E,MATCH(1,(MONTH(三跨两临近重点区段!$D:$D)=7)*(三跨两临近重点区段!$A:$A=D525)*(三跨两临近重点区段!$F:$F="现存区段"),0))),"")</f>
        <v/>
      </c>
      <c r="W525" s="268" t="str">
        <f t="array" ref="W525">IFERROR(IF(INDEX(三跨两临近重点区段!$F:$F,MATCH(1,(MONTH(三跨两临近重点区段!$D:$D)=8)*(三跨两临近重点区段!$A:$A=D525),0))="已取消","已取消",INDEX(三跨两临近重点区段!$D:$D,MATCH(1,(MONTH(三跨两临近重点区段!$D:$D)=8)*(三跨两临近重点区段!$A:$A=D525)*(三跨两临近重点区段!$F:$F="现存区段"),0))),"")</f>
        <v/>
      </c>
      <c r="X525" s="232" t="str">
        <f t="array" ref="X525">IFERROR(IF(INDEX(三跨两临近重点区段!$F:$F,MATCH(1,(MONTH(三跨两临近重点区段!$D:$D)=8)*(三跨两临近重点区段!$A:$A=D525),0))="已取消","已取消",INDEX(三跨两临近重点区段!$E:$E,MATCH(1,(MONTH(三跨两临近重点区段!$D:$D)=8)*(三跨两临近重点区段!$A:$A=D525)*(三跨两临近重点区段!$F:$F="现存区段"),0))),"")</f>
        <v/>
      </c>
      <c r="Y525" s="268" t="str">
        <f t="array" ref="Y525">IFERROR(IF(INDEX(三跨两临近重点区段!$F:$F,MATCH(1,(MONTH(三跨两临近重点区段!$D:$D)=9)*(三跨两临近重点区段!$A:$A=D525),0))="已取消","已取消",INDEX(三跨两临近重点区段!$D:$D,MATCH(1,(MONTH(三跨两临近重点区段!$D:$D)=9)*(三跨两临近重点区段!$A:$A=D525)*(三跨两临近重点区段!$F:$F="现存区段"),0))),"")</f>
        <v/>
      </c>
      <c r="Z525" s="232" t="str">
        <f t="array" ref="Z525">IFERROR(IF(INDEX(三跨两临近重点区段!$F:$F,MATCH(1,(MONTH(三跨两临近重点区段!$D:$D)=9)*(三跨两临近重点区段!$A:$A=D525),0))="已取消","已取消",INDEX(三跨两临近重点区段!$E:$E,MATCH(1,(MONTH(三跨两临近重点区段!$D:$D)=9)*(三跨两临近重点区段!$A:$A=D525)*(三跨两临近重点区段!$F:$F="现存区段"),0))),"")</f>
        <v/>
      </c>
      <c r="AA525" s="268" t="str">
        <f t="array" ref="AA525">IFERROR(IF(INDEX(三跨两临近重点区段!$F:$F,MATCH(1,(MONTH(三跨两临近重点区段!$D:$D)=10)*(三跨两临近重点区段!$A:$A=D525),0))="已取消","已取消",INDEX(三跨两临近重点区段!$D:$D,MATCH(1,(MONTH(三跨两临近重点区段!$D:$D)=10)*(三跨两临近重点区段!$A:$A=D525)*(三跨两临近重点区段!$F:$F="现存区段"),0))),"")</f>
        <v/>
      </c>
      <c r="AB525" s="72" t="str">
        <f t="array" ref="AB525">IFERROR(IF(INDEX(三跨两临近重点区段!$F:$F,MATCH(1,(MONTH(三跨两临近重点区段!$D:$D)=10)*(三跨两临近重点区段!$A:$A=D525),0))="已取消","已取消",INDEX(三跨两临近重点区段!$E:$E,MATCH(1,(MONTH(三跨两临近重点区段!$D:$D)=10)*(三跨两临近重点区段!$A:$A=D525)*(三跨两临近重点区段!$F:$F="现存区段"),0))),"")</f>
        <v/>
      </c>
      <c r="AC525" s="284" t="str">
        <f t="array" ref="AC525">IFERROR(IF(INDEX(三跨两临近重点区段!$F:$F,MATCH(1,(MONTH(三跨两临近重点区段!$D:$D)=11)*(三跨两临近重点区段!$A:$A=D525),0))="已取消","已取消",INDEX(三跨两临近重点区段!$D:$D,MATCH(1,(MONTH(三跨两临近重点区段!$D:$D)=11)*(三跨两临近重点区段!$A:$A=D525)*(三跨两临近重点区段!$F:$F="现存区段"),0))),"")</f>
        <v/>
      </c>
      <c r="AD525" s="72" t="str">
        <f t="array" ref="AD525">IFERROR(IF(INDEX(三跨两临近重点区段!$F:$F,MATCH(1,(MONTH(三跨两临近重点区段!$D:$D)=11)*(三跨两临近重点区段!$A:$A=D525),0))="已取消","已取消",INDEX(三跨两临近重点区段!$E:$E,MATCH(1,(MONTH(三跨两临近重点区段!$D:$D)=11)*(三跨两临近重点区段!$A:$A=D525)*(三跨两临近重点区段!$F:$F="现存区段"),0))),"")</f>
        <v/>
      </c>
      <c r="AE525" s="284" t="str">
        <f t="array" ref="AE525">IFERROR(IF(INDEX(三跨两临近重点区段!$F:$F,MATCH(1,(MONTH(三跨两临近重点区段!$D:$D)=12)*(三跨两临近重点区段!$A:$A=D525),0))="已取消","已取消",INDEX(三跨两临近重点区段!$D:$D,MATCH(1,(MONTH(三跨两临近重点区段!$D:$D)=12)*(三跨两临近重点区段!$A:$A=D525)*(三跨两临近重点区段!$F:$F="现存区段"),0))),"")</f>
        <v/>
      </c>
      <c r="AF525" s="72" t="str">
        <f t="array" ref="AF525">IFERROR(IF(INDEX(三跨两临近重点区段!$F:$F,MATCH(1,(MONTH(三跨两临近重点区段!$D:$D)=12)*(三跨两临近重点区段!$A:$A=D525),0))="已取消","已取消",INDEX(三跨两临近重点区段!$E:$E,MATCH(1,(MONTH(三跨两临近重点区段!$D:$D)=12)*(三跨两临近重点区段!$A:$A=D525)*(三跨两临近重点区段!$F:$F="现存区段"),0))),"")</f>
        <v/>
      </c>
      <c r="AH525" t="e">
        <f t="array" ref="AH525">INDEX(三跨两临近重点区段!$G:$G,MATCH(D525,三跨两临近重点区段!$A:$A,0))</f>
        <v>#N/A</v>
      </c>
      <c r="AI525" t="e">
        <f>INDEX(三跨两临近重点区段!$J:$J,MATCH(D525,三跨两临近重点区段!$A:$A,0))</f>
        <v>#N/A</v>
      </c>
    </row>
    <row r="526" ht="14.25" spans="1:35">
      <c r="A526" s="263" t="s">
        <v>119</v>
      </c>
      <c r="B526" s="264" t="s">
        <v>2923</v>
      </c>
      <c r="C526" s="263" t="s">
        <v>2924</v>
      </c>
      <c r="D526" s="263" t="s">
        <v>2925</v>
      </c>
      <c r="E526" s="265" t="s">
        <v>2926</v>
      </c>
      <c r="F526" s="264" t="s">
        <v>125</v>
      </c>
      <c r="G526" s="263" t="s">
        <v>204</v>
      </c>
      <c r="H526" s="263" t="s">
        <v>127</v>
      </c>
      <c r="I526" s="288"/>
      <c r="J526" s="196"/>
      <c r="K526" s="196"/>
      <c r="L526" s="196"/>
      <c r="M526" s="270"/>
      <c r="N526" s="270"/>
      <c r="O526" s="33"/>
      <c r="P526" s="107"/>
      <c r="Q526" s="279"/>
      <c r="R526" s="279"/>
      <c r="S526" s="282">
        <v>45448.5180555556</v>
      </c>
      <c r="T526" s="279" t="s">
        <v>2117</v>
      </c>
      <c r="U526" s="268" t="str">
        <f t="array" ref="U526">IFERROR(IF(INDEX(三跨两临近重点区段!$F:$F,MATCH(1,(MONTH(三跨两临近重点区段!$D:$D)=7)*(三跨两临近重点区段!$A:$A=D526),0))="已取消","已取消",INDEX(三跨两临近重点区段!$D:$D,MATCH(1,(MONTH(三跨两临近重点区段!$D:$D)=7)*(三跨两临近重点区段!$A:$A=D526)*(三跨两临近重点区段!$F:$F="现存区段"),0))),"")</f>
        <v/>
      </c>
      <c r="V526" s="232" t="str">
        <f t="array" ref="V526">IFERROR(IF(INDEX(三跨两临近重点区段!$F:$F,MATCH(1,(MONTH(三跨两临近重点区段!$D:$D)=7)*(三跨两临近重点区段!$A:$A=D526),0))="已取消","已取消",INDEX(三跨两临近重点区段!$E:$E,MATCH(1,(MONTH(三跨两临近重点区段!$D:$D)=7)*(三跨两临近重点区段!$A:$A=D526)*(三跨两临近重点区段!$F:$F="现存区段"),0))),"")</f>
        <v/>
      </c>
      <c r="W526" s="268" t="str">
        <f t="array" ref="W526">IFERROR(IF(INDEX(三跨两临近重点区段!$F:$F,MATCH(1,(MONTH(三跨两临近重点区段!$D:$D)=8)*(三跨两临近重点区段!$A:$A=D526),0))="已取消","已取消",INDEX(三跨两临近重点区段!$D:$D,MATCH(1,(MONTH(三跨两临近重点区段!$D:$D)=8)*(三跨两临近重点区段!$A:$A=D526)*(三跨两临近重点区段!$F:$F="现存区段"),0))),"")</f>
        <v/>
      </c>
      <c r="X526" s="232" t="str">
        <f t="array" ref="X526">IFERROR(IF(INDEX(三跨两临近重点区段!$F:$F,MATCH(1,(MONTH(三跨两临近重点区段!$D:$D)=8)*(三跨两临近重点区段!$A:$A=D526),0))="已取消","已取消",INDEX(三跨两临近重点区段!$E:$E,MATCH(1,(MONTH(三跨两临近重点区段!$D:$D)=8)*(三跨两临近重点区段!$A:$A=D526)*(三跨两临近重点区段!$F:$F="现存区段"),0))),"")</f>
        <v/>
      </c>
      <c r="Y526" s="268" t="str">
        <f t="array" ref="Y526">IFERROR(IF(INDEX(三跨两临近重点区段!$F:$F,MATCH(1,(MONTH(三跨两临近重点区段!$D:$D)=9)*(三跨两临近重点区段!$A:$A=D526),0))="已取消","已取消",INDEX(三跨两临近重点区段!$D:$D,MATCH(1,(MONTH(三跨两临近重点区段!$D:$D)=9)*(三跨两临近重点区段!$A:$A=D526)*(三跨两临近重点区段!$F:$F="现存区段"),0))),"")</f>
        <v/>
      </c>
      <c r="Z526" s="232" t="str">
        <f t="array" ref="Z526">IFERROR(IF(INDEX(三跨两临近重点区段!$F:$F,MATCH(1,(MONTH(三跨两临近重点区段!$D:$D)=9)*(三跨两临近重点区段!$A:$A=D526),0))="已取消","已取消",INDEX(三跨两临近重点区段!$E:$E,MATCH(1,(MONTH(三跨两临近重点区段!$D:$D)=9)*(三跨两临近重点区段!$A:$A=D526)*(三跨两临近重点区段!$F:$F="现存区段"),0))),"")</f>
        <v/>
      </c>
      <c r="AA526" s="268" t="str">
        <f t="array" ref="AA526">IFERROR(IF(INDEX(三跨两临近重点区段!$F:$F,MATCH(1,(MONTH(三跨两临近重点区段!$D:$D)=10)*(三跨两临近重点区段!$A:$A=D526),0))="已取消","已取消",INDEX(三跨两临近重点区段!$D:$D,MATCH(1,(MONTH(三跨两临近重点区段!$D:$D)=10)*(三跨两临近重点区段!$A:$A=D526)*(三跨两临近重点区段!$F:$F="现存区段"),0))),"")</f>
        <v/>
      </c>
      <c r="AB526" s="72" t="str">
        <f t="array" ref="AB526">IFERROR(IF(INDEX(三跨两临近重点区段!$F:$F,MATCH(1,(MONTH(三跨两临近重点区段!$D:$D)=10)*(三跨两临近重点区段!$A:$A=D526),0))="已取消","已取消",INDEX(三跨两临近重点区段!$E:$E,MATCH(1,(MONTH(三跨两临近重点区段!$D:$D)=10)*(三跨两临近重点区段!$A:$A=D526)*(三跨两临近重点区段!$F:$F="现存区段"),0))),"")</f>
        <v/>
      </c>
      <c r="AC526" s="284" t="str">
        <f t="array" ref="AC526">IFERROR(IF(INDEX(三跨两临近重点区段!$F:$F,MATCH(1,(MONTH(三跨两临近重点区段!$D:$D)=11)*(三跨两临近重点区段!$A:$A=D526),0))="已取消","已取消",INDEX(三跨两临近重点区段!$D:$D,MATCH(1,(MONTH(三跨两临近重点区段!$D:$D)=11)*(三跨两临近重点区段!$A:$A=D526)*(三跨两临近重点区段!$F:$F="现存区段"),0))),"")</f>
        <v/>
      </c>
      <c r="AD526" s="72" t="str">
        <f t="array" ref="AD526">IFERROR(IF(INDEX(三跨两临近重点区段!$F:$F,MATCH(1,(MONTH(三跨两临近重点区段!$D:$D)=11)*(三跨两临近重点区段!$A:$A=D526),0))="已取消","已取消",INDEX(三跨两临近重点区段!$E:$E,MATCH(1,(MONTH(三跨两临近重点区段!$D:$D)=11)*(三跨两临近重点区段!$A:$A=D526)*(三跨两临近重点区段!$F:$F="现存区段"),0))),"")</f>
        <v/>
      </c>
      <c r="AE526" s="284" t="str">
        <f t="array" ref="AE526">IFERROR(IF(INDEX(三跨两临近重点区段!$F:$F,MATCH(1,(MONTH(三跨两临近重点区段!$D:$D)=12)*(三跨两临近重点区段!$A:$A=D526),0))="已取消","已取消",INDEX(三跨两临近重点区段!$D:$D,MATCH(1,(MONTH(三跨两临近重点区段!$D:$D)=12)*(三跨两临近重点区段!$A:$A=D526)*(三跨两临近重点区段!$F:$F="现存区段"),0))),"")</f>
        <v/>
      </c>
      <c r="AF526" s="72" t="str">
        <f t="array" ref="AF526">IFERROR(IF(INDEX(三跨两临近重点区段!$F:$F,MATCH(1,(MONTH(三跨两临近重点区段!$D:$D)=12)*(三跨两临近重点区段!$A:$A=D526),0))="已取消","已取消",INDEX(三跨两临近重点区段!$E:$E,MATCH(1,(MONTH(三跨两临近重点区段!$D:$D)=12)*(三跨两临近重点区段!$A:$A=D526)*(三跨两临近重点区段!$F:$F="现存区段"),0))),"")</f>
        <v/>
      </c>
      <c r="AH526" t="e">
        <f t="array" ref="AH526">INDEX(三跨两临近重点区段!$G:$G,MATCH(D526,三跨两临近重点区段!$A:$A,0))</f>
        <v>#N/A</v>
      </c>
      <c r="AI526" t="e">
        <f>INDEX(三跨两临近重点区段!$J:$J,MATCH(D526,三跨两临近重点区段!$A:$A,0))</f>
        <v>#N/A</v>
      </c>
    </row>
    <row r="527" ht="14.25" spans="1:35">
      <c r="A527" s="263" t="s">
        <v>150</v>
      </c>
      <c r="B527" s="264" t="s">
        <v>2927</v>
      </c>
      <c r="C527" s="263" t="s">
        <v>2928</v>
      </c>
      <c r="D527" s="263" t="s">
        <v>2929</v>
      </c>
      <c r="E527" s="265" t="s">
        <v>2926</v>
      </c>
      <c r="F527" s="264" t="s">
        <v>125</v>
      </c>
      <c r="G527" s="263" t="s">
        <v>204</v>
      </c>
      <c r="H527" s="263" t="s">
        <v>177</v>
      </c>
      <c r="I527" s="288"/>
      <c r="J527" s="196"/>
      <c r="K527" s="196"/>
      <c r="L527" s="196"/>
      <c r="M527" s="270"/>
      <c r="N527" s="270"/>
      <c r="O527" s="33"/>
      <c r="P527" s="107"/>
      <c r="Q527" s="279"/>
      <c r="R527" s="279"/>
      <c r="S527" s="278">
        <v>45463</v>
      </c>
      <c r="T527" s="279" t="s">
        <v>2117</v>
      </c>
      <c r="U527" s="268" t="str">
        <f t="array" ref="U527">IFERROR(IF(INDEX(三跨两临近重点区段!$F:$F,MATCH(1,(MONTH(三跨两临近重点区段!$D:$D)=7)*(三跨两临近重点区段!$A:$A=D527),0))="已取消","已取消",INDEX(三跨两临近重点区段!$D:$D,MATCH(1,(MONTH(三跨两临近重点区段!$D:$D)=7)*(三跨两临近重点区段!$A:$A=D527)*(三跨两临近重点区段!$F:$F="现存区段"),0))),"")</f>
        <v/>
      </c>
      <c r="V527" s="232" t="str">
        <f t="array" ref="V527">IFERROR(IF(INDEX(三跨两临近重点区段!$F:$F,MATCH(1,(MONTH(三跨两临近重点区段!$D:$D)=7)*(三跨两临近重点区段!$A:$A=D527),0))="已取消","已取消",INDEX(三跨两临近重点区段!$E:$E,MATCH(1,(MONTH(三跨两临近重点区段!$D:$D)=7)*(三跨两临近重点区段!$A:$A=D527)*(三跨两临近重点区段!$F:$F="现存区段"),0))),"")</f>
        <v/>
      </c>
      <c r="W527" s="268" t="str">
        <f t="array" ref="W527">IFERROR(IF(INDEX(三跨两临近重点区段!$F:$F,MATCH(1,(MONTH(三跨两临近重点区段!$D:$D)=8)*(三跨两临近重点区段!$A:$A=D527),0))="已取消","已取消",INDEX(三跨两临近重点区段!$D:$D,MATCH(1,(MONTH(三跨两临近重点区段!$D:$D)=8)*(三跨两临近重点区段!$A:$A=D527)*(三跨两临近重点区段!$F:$F="现存区段"),0))),"")</f>
        <v/>
      </c>
      <c r="X527" s="232" t="str">
        <f t="array" ref="X527">IFERROR(IF(INDEX(三跨两临近重点区段!$F:$F,MATCH(1,(MONTH(三跨两临近重点区段!$D:$D)=8)*(三跨两临近重点区段!$A:$A=D527),0))="已取消","已取消",INDEX(三跨两临近重点区段!$E:$E,MATCH(1,(MONTH(三跨两临近重点区段!$D:$D)=8)*(三跨两临近重点区段!$A:$A=D527)*(三跨两临近重点区段!$F:$F="现存区段"),0))),"")</f>
        <v/>
      </c>
      <c r="Y527" s="268" t="str">
        <f t="array" ref="Y527">IFERROR(IF(INDEX(三跨两临近重点区段!$F:$F,MATCH(1,(MONTH(三跨两临近重点区段!$D:$D)=9)*(三跨两临近重点区段!$A:$A=D527),0))="已取消","已取消",INDEX(三跨两临近重点区段!$D:$D,MATCH(1,(MONTH(三跨两临近重点区段!$D:$D)=9)*(三跨两临近重点区段!$A:$A=D527)*(三跨两临近重点区段!$F:$F="现存区段"),0))),"")</f>
        <v/>
      </c>
      <c r="Z527" s="232" t="str">
        <f t="array" ref="Z527">IFERROR(IF(INDEX(三跨两临近重点区段!$F:$F,MATCH(1,(MONTH(三跨两临近重点区段!$D:$D)=9)*(三跨两临近重点区段!$A:$A=D527),0))="已取消","已取消",INDEX(三跨两临近重点区段!$E:$E,MATCH(1,(MONTH(三跨两临近重点区段!$D:$D)=9)*(三跨两临近重点区段!$A:$A=D527)*(三跨两临近重点区段!$F:$F="现存区段"),0))),"")</f>
        <v/>
      </c>
      <c r="AA527" s="268" t="str">
        <f t="array" ref="AA527">IFERROR(IF(INDEX(三跨两临近重点区段!$F:$F,MATCH(1,(MONTH(三跨两临近重点区段!$D:$D)=10)*(三跨两临近重点区段!$A:$A=D527),0))="已取消","已取消",INDEX(三跨两临近重点区段!$D:$D,MATCH(1,(MONTH(三跨两临近重点区段!$D:$D)=10)*(三跨两临近重点区段!$A:$A=D527)*(三跨两临近重点区段!$F:$F="现存区段"),0))),"")</f>
        <v/>
      </c>
      <c r="AB527" s="72" t="str">
        <f t="array" ref="AB527">IFERROR(IF(INDEX(三跨两临近重点区段!$F:$F,MATCH(1,(MONTH(三跨两临近重点区段!$D:$D)=10)*(三跨两临近重点区段!$A:$A=D527),0))="已取消","已取消",INDEX(三跨两临近重点区段!$E:$E,MATCH(1,(MONTH(三跨两临近重点区段!$D:$D)=10)*(三跨两临近重点区段!$A:$A=D527)*(三跨两临近重点区段!$F:$F="现存区段"),0))),"")</f>
        <v/>
      </c>
      <c r="AC527" s="284" t="str">
        <f t="array" ref="AC527">IFERROR(IF(INDEX(三跨两临近重点区段!$F:$F,MATCH(1,(MONTH(三跨两临近重点区段!$D:$D)=11)*(三跨两临近重点区段!$A:$A=D527),0))="已取消","已取消",INDEX(三跨两临近重点区段!$D:$D,MATCH(1,(MONTH(三跨两临近重点区段!$D:$D)=11)*(三跨两临近重点区段!$A:$A=D527)*(三跨两临近重点区段!$F:$F="现存区段"),0))),"")</f>
        <v/>
      </c>
      <c r="AD527" s="72" t="str">
        <f t="array" ref="AD527">IFERROR(IF(INDEX(三跨两临近重点区段!$F:$F,MATCH(1,(MONTH(三跨两临近重点区段!$D:$D)=11)*(三跨两临近重点区段!$A:$A=D527),0))="已取消","已取消",INDEX(三跨两临近重点区段!$E:$E,MATCH(1,(MONTH(三跨两临近重点区段!$D:$D)=11)*(三跨两临近重点区段!$A:$A=D527)*(三跨两临近重点区段!$F:$F="现存区段"),0))),"")</f>
        <v/>
      </c>
      <c r="AE527" s="284" t="str">
        <f t="array" ref="AE527">IFERROR(IF(INDEX(三跨两临近重点区段!$F:$F,MATCH(1,(MONTH(三跨两临近重点区段!$D:$D)=12)*(三跨两临近重点区段!$A:$A=D527),0))="已取消","已取消",INDEX(三跨两临近重点区段!$D:$D,MATCH(1,(MONTH(三跨两临近重点区段!$D:$D)=12)*(三跨两临近重点区段!$A:$A=D527)*(三跨两临近重点区段!$F:$F="现存区段"),0))),"")</f>
        <v/>
      </c>
      <c r="AF527" s="72" t="str">
        <f t="array" ref="AF527">IFERROR(IF(INDEX(三跨两临近重点区段!$F:$F,MATCH(1,(MONTH(三跨两临近重点区段!$D:$D)=12)*(三跨两临近重点区段!$A:$A=D527),0))="已取消","已取消",INDEX(三跨两临近重点区段!$E:$E,MATCH(1,(MONTH(三跨两临近重点区段!$D:$D)=12)*(三跨两临近重点区段!$A:$A=D527)*(三跨两临近重点区段!$F:$F="现存区段"),0))),"")</f>
        <v/>
      </c>
      <c r="AH527" t="e">
        <f t="array" ref="AH527">INDEX(三跨两临近重点区段!$G:$G,MATCH(D527,三跨两临近重点区段!$A:$A,0))</f>
        <v>#N/A</v>
      </c>
      <c r="AI527" t="e">
        <f>INDEX(三跨两临近重点区段!$J:$J,MATCH(D527,三跨两临近重点区段!$A:$A,0))</f>
        <v>#N/A</v>
      </c>
    </row>
    <row r="528" ht="14.25" spans="1:35">
      <c r="A528" s="263" t="s">
        <v>150</v>
      </c>
      <c r="B528" s="264" t="s">
        <v>2930</v>
      </c>
      <c r="C528" s="263" t="s">
        <v>2931</v>
      </c>
      <c r="D528" s="263" t="s">
        <v>2932</v>
      </c>
      <c r="E528" s="265" t="s">
        <v>2926</v>
      </c>
      <c r="F528" s="264" t="s">
        <v>125</v>
      </c>
      <c r="G528" s="263" t="s">
        <v>204</v>
      </c>
      <c r="H528" s="263" t="s">
        <v>177</v>
      </c>
      <c r="I528" s="288"/>
      <c r="J528" s="196"/>
      <c r="K528" s="196"/>
      <c r="L528" s="196"/>
      <c r="M528" s="270"/>
      <c r="N528" s="270"/>
      <c r="O528" s="33"/>
      <c r="P528" s="107"/>
      <c r="Q528" s="279"/>
      <c r="R528" s="279"/>
      <c r="S528" s="278">
        <v>45463</v>
      </c>
      <c r="T528" s="279" t="s">
        <v>2117</v>
      </c>
      <c r="U528" s="268" t="str">
        <f t="array" ref="U528">IFERROR(IF(INDEX(三跨两临近重点区段!$F:$F,MATCH(1,(MONTH(三跨两临近重点区段!$D:$D)=7)*(三跨两临近重点区段!$A:$A=D528),0))="已取消","已取消",INDEX(三跨两临近重点区段!$D:$D,MATCH(1,(MONTH(三跨两临近重点区段!$D:$D)=7)*(三跨两临近重点区段!$A:$A=D528)*(三跨两临近重点区段!$F:$F="现存区段"),0))),"")</f>
        <v/>
      </c>
      <c r="V528" s="232" t="str">
        <f t="array" ref="V528">IFERROR(IF(INDEX(三跨两临近重点区段!$F:$F,MATCH(1,(MONTH(三跨两临近重点区段!$D:$D)=7)*(三跨两临近重点区段!$A:$A=D528),0))="已取消","已取消",INDEX(三跨两临近重点区段!$E:$E,MATCH(1,(MONTH(三跨两临近重点区段!$D:$D)=7)*(三跨两临近重点区段!$A:$A=D528)*(三跨两临近重点区段!$F:$F="现存区段"),0))),"")</f>
        <v/>
      </c>
      <c r="W528" s="268" t="str">
        <f t="array" ref="W528">IFERROR(IF(INDEX(三跨两临近重点区段!$F:$F,MATCH(1,(MONTH(三跨两临近重点区段!$D:$D)=8)*(三跨两临近重点区段!$A:$A=D528),0))="已取消","已取消",INDEX(三跨两临近重点区段!$D:$D,MATCH(1,(MONTH(三跨两临近重点区段!$D:$D)=8)*(三跨两临近重点区段!$A:$A=D528)*(三跨两临近重点区段!$F:$F="现存区段"),0))),"")</f>
        <v/>
      </c>
      <c r="X528" s="232" t="str">
        <f t="array" ref="X528">IFERROR(IF(INDEX(三跨两临近重点区段!$F:$F,MATCH(1,(MONTH(三跨两临近重点区段!$D:$D)=8)*(三跨两临近重点区段!$A:$A=D528),0))="已取消","已取消",INDEX(三跨两临近重点区段!$E:$E,MATCH(1,(MONTH(三跨两临近重点区段!$D:$D)=8)*(三跨两临近重点区段!$A:$A=D528)*(三跨两临近重点区段!$F:$F="现存区段"),0))),"")</f>
        <v/>
      </c>
      <c r="Y528" s="268" t="str">
        <f t="array" ref="Y528">IFERROR(IF(INDEX(三跨两临近重点区段!$F:$F,MATCH(1,(MONTH(三跨两临近重点区段!$D:$D)=9)*(三跨两临近重点区段!$A:$A=D528),0))="已取消","已取消",INDEX(三跨两临近重点区段!$D:$D,MATCH(1,(MONTH(三跨两临近重点区段!$D:$D)=9)*(三跨两临近重点区段!$A:$A=D528)*(三跨两临近重点区段!$F:$F="现存区段"),0))),"")</f>
        <v/>
      </c>
      <c r="Z528" s="232" t="str">
        <f t="array" ref="Z528">IFERROR(IF(INDEX(三跨两临近重点区段!$F:$F,MATCH(1,(MONTH(三跨两临近重点区段!$D:$D)=9)*(三跨两临近重点区段!$A:$A=D528),0))="已取消","已取消",INDEX(三跨两临近重点区段!$E:$E,MATCH(1,(MONTH(三跨两临近重点区段!$D:$D)=9)*(三跨两临近重点区段!$A:$A=D528)*(三跨两临近重点区段!$F:$F="现存区段"),0))),"")</f>
        <v/>
      </c>
      <c r="AA528" s="268" t="str">
        <f t="array" ref="AA528">IFERROR(IF(INDEX(三跨两临近重点区段!$F:$F,MATCH(1,(MONTH(三跨两临近重点区段!$D:$D)=10)*(三跨两临近重点区段!$A:$A=D528),0))="已取消","已取消",INDEX(三跨两临近重点区段!$D:$D,MATCH(1,(MONTH(三跨两临近重点区段!$D:$D)=10)*(三跨两临近重点区段!$A:$A=D528)*(三跨两临近重点区段!$F:$F="现存区段"),0))),"")</f>
        <v/>
      </c>
      <c r="AB528" s="72" t="str">
        <f t="array" ref="AB528">IFERROR(IF(INDEX(三跨两临近重点区段!$F:$F,MATCH(1,(MONTH(三跨两临近重点区段!$D:$D)=10)*(三跨两临近重点区段!$A:$A=D528),0))="已取消","已取消",INDEX(三跨两临近重点区段!$E:$E,MATCH(1,(MONTH(三跨两临近重点区段!$D:$D)=10)*(三跨两临近重点区段!$A:$A=D528)*(三跨两临近重点区段!$F:$F="现存区段"),0))),"")</f>
        <v/>
      </c>
      <c r="AC528" s="284" t="str">
        <f t="array" ref="AC528">IFERROR(IF(INDEX(三跨两临近重点区段!$F:$F,MATCH(1,(MONTH(三跨两临近重点区段!$D:$D)=11)*(三跨两临近重点区段!$A:$A=D528),0))="已取消","已取消",INDEX(三跨两临近重点区段!$D:$D,MATCH(1,(MONTH(三跨两临近重点区段!$D:$D)=11)*(三跨两临近重点区段!$A:$A=D528)*(三跨两临近重点区段!$F:$F="现存区段"),0))),"")</f>
        <v/>
      </c>
      <c r="AD528" s="72" t="str">
        <f t="array" ref="AD528">IFERROR(IF(INDEX(三跨两临近重点区段!$F:$F,MATCH(1,(MONTH(三跨两临近重点区段!$D:$D)=11)*(三跨两临近重点区段!$A:$A=D528),0))="已取消","已取消",INDEX(三跨两临近重点区段!$E:$E,MATCH(1,(MONTH(三跨两临近重点区段!$D:$D)=11)*(三跨两临近重点区段!$A:$A=D528)*(三跨两临近重点区段!$F:$F="现存区段"),0))),"")</f>
        <v/>
      </c>
      <c r="AE528" s="284" t="str">
        <f t="array" ref="AE528">IFERROR(IF(INDEX(三跨两临近重点区段!$F:$F,MATCH(1,(MONTH(三跨两临近重点区段!$D:$D)=12)*(三跨两临近重点区段!$A:$A=D528),0))="已取消","已取消",INDEX(三跨两临近重点区段!$D:$D,MATCH(1,(MONTH(三跨两临近重点区段!$D:$D)=12)*(三跨两临近重点区段!$A:$A=D528)*(三跨两临近重点区段!$F:$F="现存区段"),0))),"")</f>
        <v/>
      </c>
      <c r="AF528" s="72" t="str">
        <f t="array" ref="AF528">IFERROR(IF(INDEX(三跨两临近重点区段!$F:$F,MATCH(1,(MONTH(三跨两临近重点区段!$D:$D)=12)*(三跨两临近重点区段!$A:$A=D528),0))="已取消","已取消",INDEX(三跨两临近重点区段!$E:$E,MATCH(1,(MONTH(三跨两临近重点区段!$D:$D)=12)*(三跨两临近重点区段!$A:$A=D528)*(三跨两临近重点区段!$F:$F="现存区段"),0))),"")</f>
        <v/>
      </c>
      <c r="AH528" t="e">
        <f t="array" ref="AH528">INDEX(三跨两临近重点区段!$G:$G,MATCH(D528,三跨两临近重点区段!$A:$A,0))</f>
        <v>#N/A</v>
      </c>
      <c r="AI528" t="e">
        <f>INDEX(三跨两临近重点区段!$J:$J,MATCH(D528,三跨两临近重点区段!$A:$A,0))</f>
        <v>#N/A</v>
      </c>
    </row>
    <row r="529" ht="14.25" spans="1:35">
      <c r="A529" s="263" t="s">
        <v>150</v>
      </c>
      <c r="B529" s="264" t="s">
        <v>2927</v>
      </c>
      <c r="C529" s="263" t="s">
        <v>2849</v>
      </c>
      <c r="D529" s="263" t="s">
        <v>2933</v>
      </c>
      <c r="E529" s="265" t="s">
        <v>2926</v>
      </c>
      <c r="F529" s="264" t="s">
        <v>125</v>
      </c>
      <c r="G529" s="263" t="s">
        <v>204</v>
      </c>
      <c r="H529" s="263" t="s">
        <v>177</v>
      </c>
      <c r="I529" s="288"/>
      <c r="J529" s="196"/>
      <c r="K529" s="196"/>
      <c r="L529" s="196"/>
      <c r="M529" s="270"/>
      <c r="N529" s="270"/>
      <c r="O529" s="33"/>
      <c r="P529" s="107"/>
      <c r="Q529" s="279"/>
      <c r="R529" s="279"/>
      <c r="S529" s="278">
        <v>45463</v>
      </c>
      <c r="T529" s="279" t="s">
        <v>2117</v>
      </c>
      <c r="U529" s="268" t="str">
        <f t="array" ref="U529">IFERROR(IF(INDEX(三跨两临近重点区段!$F:$F,MATCH(1,(MONTH(三跨两临近重点区段!$D:$D)=7)*(三跨两临近重点区段!$A:$A=D529),0))="已取消","已取消",INDEX(三跨两临近重点区段!$D:$D,MATCH(1,(MONTH(三跨两临近重点区段!$D:$D)=7)*(三跨两临近重点区段!$A:$A=D529)*(三跨两临近重点区段!$F:$F="现存区段"),0))),"")</f>
        <v/>
      </c>
      <c r="V529" s="232" t="str">
        <f t="array" ref="V529">IFERROR(IF(INDEX(三跨两临近重点区段!$F:$F,MATCH(1,(MONTH(三跨两临近重点区段!$D:$D)=7)*(三跨两临近重点区段!$A:$A=D529),0))="已取消","已取消",INDEX(三跨两临近重点区段!$E:$E,MATCH(1,(MONTH(三跨两临近重点区段!$D:$D)=7)*(三跨两临近重点区段!$A:$A=D529)*(三跨两临近重点区段!$F:$F="现存区段"),0))),"")</f>
        <v/>
      </c>
      <c r="W529" s="268" t="str">
        <f t="array" ref="W529">IFERROR(IF(INDEX(三跨两临近重点区段!$F:$F,MATCH(1,(MONTH(三跨两临近重点区段!$D:$D)=8)*(三跨两临近重点区段!$A:$A=D529),0))="已取消","已取消",INDEX(三跨两临近重点区段!$D:$D,MATCH(1,(MONTH(三跨两临近重点区段!$D:$D)=8)*(三跨两临近重点区段!$A:$A=D529)*(三跨两临近重点区段!$F:$F="现存区段"),0))),"")</f>
        <v/>
      </c>
      <c r="X529" s="232" t="str">
        <f t="array" ref="X529">IFERROR(IF(INDEX(三跨两临近重点区段!$F:$F,MATCH(1,(MONTH(三跨两临近重点区段!$D:$D)=8)*(三跨两临近重点区段!$A:$A=D529),0))="已取消","已取消",INDEX(三跨两临近重点区段!$E:$E,MATCH(1,(MONTH(三跨两临近重点区段!$D:$D)=8)*(三跨两临近重点区段!$A:$A=D529)*(三跨两临近重点区段!$F:$F="现存区段"),0))),"")</f>
        <v/>
      </c>
      <c r="Y529" s="268" t="str">
        <f t="array" ref="Y529">IFERROR(IF(INDEX(三跨两临近重点区段!$F:$F,MATCH(1,(MONTH(三跨两临近重点区段!$D:$D)=9)*(三跨两临近重点区段!$A:$A=D529),0))="已取消","已取消",INDEX(三跨两临近重点区段!$D:$D,MATCH(1,(MONTH(三跨两临近重点区段!$D:$D)=9)*(三跨两临近重点区段!$A:$A=D529)*(三跨两临近重点区段!$F:$F="现存区段"),0))),"")</f>
        <v/>
      </c>
      <c r="Z529" s="232" t="str">
        <f t="array" ref="Z529">IFERROR(IF(INDEX(三跨两临近重点区段!$F:$F,MATCH(1,(MONTH(三跨两临近重点区段!$D:$D)=9)*(三跨两临近重点区段!$A:$A=D529),0))="已取消","已取消",INDEX(三跨两临近重点区段!$E:$E,MATCH(1,(MONTH(三跨两临近重点区段!$D:$D)=9)*(三跨两临近重点区段!$A:$A=D529)*(三跨两临近重点区段!$F:$F="现存区段"),0))),"")</f>
        <v/>
      </c>
      <c r="AA529" s="268" t="str">
        <f t="array" ref="AA529">IFERROR(IF(INDEX(三跨两临近重点区段!$F:$F,MATCH(1,(MONTH(三跨两临近重点区段!$D:$D)=10)*(三跨两临近重点区段!$A:$A=D529),0))="已取消","已取消",INDEX(三跨两临近重点区段!$D:$D,MATCH(1,(MONTH(三跨两临近重点区段!$D:$D)=10)*(三跨两临近重点区段!$A:$A=D529)*(三跨两临近重点区段!$F:$F="现存区段"),0))),"")</f>
        <v/>
      </c>
      <c r="AB529" s="72" t="str">
        <f t="array" ref="AB529">IFERROR(IF(INDEX(三跨两临近重点区段!$F:$F,MATCH(1,(MONTH(三跨两临近重点区段!$D:$D)=10)*(三跨两临近重点区段!$A:$A=D529),0))="已取消","已取消",INDEX(三跨两临近重点区段!$E:$E,MATCH(1,(MONTH(三跨两临近重点区段!$D:$D)=10)*(三跨两临近重点区段!$A:$A=D529)*(三跨两临近重点区段!$F:$F="现存区段"),0))),"")</f>
        <v/>
      </c>
      <c r="AC529" s="284" t="str">
        <f t="array" ref="AC529">IFERROR(IF(INDEX(三跨两临近重点区段!$F:$F,MATCH(1,(MONTH(三跨两临近重点区段!$D:$D)=11)*(三跨两临近重点区段!$A:$A=D529),0))="已取消","已取消",INDEX(三跨两临近重点区段!$D:$D,MATCH(1,(MONTH(三跨两临近重点区段!$D:$D)=11)*(三跨两临近重点区段!$A:$A=D529)*(三跨两临近重点区段!$F:$F="现存区段"),0))),"")</f>
        <v/>
      </c>
      <c r="AD529" s="72" t="str">
        <f t="array" ref="AD529">IFERROR(IF(INDEX(三跨两临近重点区段!$F:$F,MATCH(1,(MONTH(三跨两临近重点区段!$D:$D)=11)*(三跨两临近重点区段!$A:$A=D529),0))="已取消","已取消",INDEX(三跨两临近重点区段!$E:$E,MATCH(1,(MONTH(三跨两临近重点区段!$D:$D)=11)*(三跨两临近重点区段!$A:$A=D529)*(三跨两临近重点区段!$F:$F="现存区段"),0))),"")</f>
        <v/>
      </c>
      <c r="AE529" s="284" t="str">
        <f t="array" ref="AE529">IFERROR(IF(INDEX(三跨两临近重点区段!$F:$F,MATCH(1,(MONTH(三跨两临近重点区段!$D:$D)=12)*(三跨两临近重点区段!$A:$A=D529),0))="已取消","已取消",INDEX(三跨两临近重点区段!$D:$D,MATCH(1,(MONTH(三跨两临近重点区段!$D:$D)=12)*(三跨两临近重点区段!$A:$A=D529)*(三跨两临近重点区段!$F:$F="现存区段"),0))),"")</f>
        <v/>
      </c>
      <c r="AF529" s="72" t="str">
        <f t="array" ref="AF529">IFERROR(IF(INDEX(三跨两临近重点区段!$F:$F,MATCH(1,(MONTH(三跨两临近重点区段!$D:$D)=12)*(三跨两临近重点区段!$A:$A=D529),0))="已取消","已取消",INDEX(三跨两临近重点区段!$E:$E,MATCH(1,(MONTH(三跨两临近重点区段!$D:$D)=12)*(三跨两临近重点区段!$A:$A=D529)*(三跨两临近重点区段!$F:$F="现存区段"),0))),"")</f>
        <v/>
      </c>
      <c r="AH529" t="e">
        <f t="array" ref="AH529">INDEX(三跨两临近重点区段!$G:$G,MATCH(D529,三跨两临近重点区段!$A:$A,0))</f>
        <v>#N/A</v>
      </c>
      <c r="AI529" t="e">
        <f>INDEX(三跨两临近重点区段!$J:$J,MATCH(D529,三跨两临近重点区段!$A:$A,0))</f>
        <v>#N/A</v>
      </c>
    </row>
    <row r="530" ht="14.25" spans="1:35">
      <c r="A530" s="263" t="s">
        <v>150</v>
      </c>
      <c r="B530" s="264" t="s">
        <v>2927</v>
      </c>
      <c r="C530" s="263" t="s">
        <v>2574</v>
      </c>
      <c r="D530" s="263" t="s">
        <v>2934</v>
      </c>
      <c r="E530" s="265" t="s">
        <v>2926</v>
      </c>
      <c r="F530" s="264" t="s">
        <v>125</v>
      </c>
      <c r="G530" s="263" t="s">
        <v>204</v>
      </c>
      <c r="H530" s="263" t="s">
        <v>177</v>
      </c>
      <c r="I530" s="288"/>
      <c r="J530" s="196"/>
      <c r="K530" s="196"/>
      <c r="L530" s="196"/>
      <c r="M530" s="270"/>
      <c r="N530" s="270"/>
      <c r="O530" s="33"/>
      <c r="P530" s="107"/>
      <c r="Q530" s="279"/>
      <c r="R530" s="279"/>
      <c r="S530" s="278">
        <v>45463</v>
      </c>
      <c r="T530" s="279" t="s">
        <v>2117</v>
      </c>
      <c r="U530" s="268" t="str">
        <f t="array" ref="U530">IFERROR(IF(INDEX(三跨两临近重点区段!$F:$F,MATCH(1,(MONTH(三跨两临近重点区段!$D:$D)=7)*(三跨两临近重点区段!$A:$A=D530),0))="已取消","已取消",INDEX(三跨两临近重点区段!$D:$D,MATCH(1,(MONTH(三跨两临近重点区段!$D:$D)=7)*(三跨两临近重点区段!$A:$A=D530)*(三跨两临近重点区段!$F:$F="现存区段"),0))),"")</f>
        <v/>
      </c>
      <c r="V530" s="232" t="str">
        <f t="array" ref="V530">IFERROR(IF(INDEX(三跨两临近重点区段!$F:$F,MATCH(1,(MONTH(三跨两临近重点区段!$D:$D)=7)*(三跨两临近重点区段!$A:$A=D530),0))="已取消","已取消",INDEX(三跨两临近重点区段!$E:$E,MATCH(1,(MONTH(三跨两临近重点区段!$D:$D)=7)*(三跨两临近重点区段!$A:$A=D530)*(三跨两临近重点区段!$F:$F="现存区段"),0))),"")</f>
        <v/>
      </c>
      <c r="W530" s="268" t="str">
        <f t="array" ref="W530">IFERROR(IF(INDEX(三跨两临近重点区段!$F:$F,MATCH(1,(MONTH(三跨两临近重点区段!$D:$D)=8)*(三跨两临近重点区段!$A:$A=D530),0))="已取消","已取消",INDEX(三跨两临近重点区段!$D:$D,MATCH(1,(MONTH(三跨两临近重点区段!$D:$D)=8)*(三跨两临近重点区段!$A:$A=D530)*(三跨两临近重点区段!$F:$F="现存区段"),0))),"")</f>
        <v/>
      </c>
      <c r="X530" s="232" t="str">
        <f t="array" ref="X530">IFERROR(IF(INDEX(三跨两临近重点区段!$F:$F,MATCH(1,(MONTH(三跨两临近重点区段!$D:$D)=8)*(三跨两临近重点区段!$A:$A=D530),0))="已取消","已取消",INDEX(三跨两临近重点区段!$E:$E,MATCH(1,(MONTH(三跨两临近重点区段!$D:$D)=8)*(三跨两临近重点区段!$A:$A=D530)*(三跨两临近重点区段!$F:$F="现存区段"),0))),"")</f>
        <v/>
      </c>
      <c r="Y530" s="268" t="str">
        <f t="array" ref="Y530">IFERROR(IF(INDEX(三跨两临近重点区段!$F:$F,MATCH(1,(MONTH(三跨两临近重点区段!$D:$D)=9)*(三跨两临近重点区段!$A:$A=D530),0))="已取消","已取消",INDEX(三跨两临近重点区段!$D:$D,MATCH(1,(MONTH(三跨两临近重点区段!$D:$D)=9)*(三跨两临近重点区段!$A:$A=D530)*(三跨两临近重点区段!$F:$F="现存区段"),0))),"")</f>
        <v/>
      </c>
      <c r="Z530" s="232" t="str">
        <f t="array" ref="Z530">IFERROR(IF(INDEX(三跨两临近重点区段!$F:$F,MATCH(1,(MONTH(三跨两临近重点区段!$D:$D)=9)*(三跨两临近重点区段!$A:$A=D530),0))="已取消","已取消",INDEX(三跨两临近重点区段!$E:$E,MATCH(1,(MONTH(三跨两临近重点区段!$D:$D)=9)*(三跨两临近重点区段!$A:$A=D530)*(三跨两临近重点区段!$F:$F="现存区段"),0))),"")</f>
        <v/>
      </c>
      <c r="AA530" s="268" t="str">
        <f t="array" ref="AA530">IFERROR(IF(INDEX(三跨两临近重点区段!$F:$F,MATCH(1,(MONTH(三跨两临近重点区段!$D:$D)=10)*(三跨两临近重点区段!$A:$A=D530),0))="已取消","已取消",INDEX(三跨两临近重点区段!$D:$D,MATCH(1,(MONTH(三跨两临近重点区段!$D:$D)=10)*(三跨两临近重点区段!$A:$A=D530)*(三跨两临近重点区段!$F:$F="现存区段"),0))),"")</f>
        <v/>
      </c>
      <c r="AB530" s="72" t="str">
        <f t="array" ref="AB530">IFERROR(IF(INDEX(三跨两临近重点区段!$F:$F,MATCH(1,(MONTH(三跨两临近重点区段!$D:$D)=10)*(三跨两临近重点区段!$A:$A=D530),0))="已取消","已取消",INDEX(三跨两临近重点区段!$E:$E,MATCH(1,(MONTH(三跨两临近重点区段!$D:$D)=10)*(三跨两临近重点区段!$A:$A=D530)*(三跨两临近重点区段!$F:$F="现存区段"),0))),"")</f>
        <v/>
      </c>
      <c r="AC530" s="284" t="str">
        <f t="array" ref="AC530">IFERROR(IF(INDEX(三跨两临近重点区段!$F:$F,MATCH(1,(MONTH(三跨两临近重点区段!$D:$D)=11)*(三跨两临近重点区段!$A:$A=D530),0))="已取消","已取消",INDEX(三跨两临近重点区段!$D:$D,MATCH(1,(MONTH(三跨两临近重点区段!$D:$D)=11)*(三跨两临近重点区段!$A:$A=D530)*(三跨两临近重点区段!$F:$F="现存区段"),0))),"")</f>
        <v/>
      </c>
      <c r="AD530" s="72" t="str">
        <f t="array" ref="AD530">IFERROR(IF(INDEX(三跨两临近重点区段!$F:$F,MATCH(1,(MONTH(三跨两临近重点区段!$D:$D)=11)*(三跨两临近重点区段!$A:$A=D530),0))="已取消","已取消",INDEX(三跨两临近重点区段!$E:$E,MATCH(1,(MONTH(三跨两临近重点区段!$D:$D)=11)*(三跨两临近重点区段!$A:$A=D530)*(三跨两临近重点区段!$F:$F="现存区段"),0))),"")</f>
        <v/>
      </c>
      <c r="AE530" s="284" t="str">
        <f t="array" ref="AE530">IFERROR(IF(INDEX(三跨两临近重点区段!$F:$F,MATCH(1,(MONTH(三跨两临近重点区段!$D:$D)=12)*(三跨两临近重点区段!$A:$A=D530),0))="已取消","已取消",INDEX(三跨两临近重点区段!$D:$D,MATCH(1,(MONTH(三跨两临近重点区段!$D:$D)=12)*(三跨两临近重点区段!$A:$A=D530)*(三跨两临近重点区段!$F:$F="现存区段"),0))),"")</f>
        <v/>
      </c>
      <c r="AF530" s="72" t="str">
        <f t="array" ref="AF530">IFERROR(IF(INDEX(三跨两临近重点区段!$F:$F,MATCH(1,(MONTH(三跨两临近重点区段!$D:$D)=12)*(三跨两临近重点区段!$A:$A=D530),0))="已取消","已取消",INDEX(三跨两临近重点区段!$E:$E,MATCH(1,(MONTH(三跨两临近重点区段!$D:$D)=12)*(三跨两临近重点区段!$A:$A=D530)*(三跨两临近重点区段!$F:$F="现存区段"),0))),"")</f>
        <v/>
      </c>
      <c r="AH530" t="e">
        <f t="array" ref="AH530">INDEX(三跨两临近重点区段!$G:$G,MATCH(D530,三跨两临近重点区段!$A:$A,0))</f>
        <v>#N/A</v>
      </c>
      <c r="AI530" t="e">
        <f>INDEX(三跨两临近重点区段!$J:$J,MATCH(D530,三跨两临近重点区段!$A:$A,0))</f>
        <v>#N/A</v>
      </c>
    </row>
    <row r="531" ht="14.25" spans="1:35">
      <c r="A531" s="263" t="s">
        <v>240</v>
      </c>
      <c r="B531" s="264" t="s">
        <v>2935</v>
      </c>
      <c r="C531" s="263" t="s">
        <v>2589</v>
      </c>
      <c r="D531" s="263" t="s">
        <v>2936</v>
      </c>
      <c r="E531" s="265" t="s">
        <v>2926</v>
      </c>
      <c r="F531" s="264" t="s">
        <v>125</v>
      </c>
      <c r="G531" s="263" t="s">
        <v>204</v>
      </c>
      <c r="H531" s="263" t="s">
        <v>242</v>
      </c>
      <c r="I531" s="288"/>
      <c r="J531" s="196"/>
      <c r="K531" s="196"/>
      <c r="L531" s="196"/>
      <c r="M531" s="270"/>
      <c r="N531" s="270"/>
      <c r="O531" s="33"/>
      <c r="P531" s="107"/>
      <c r="Q531" s="279"/>
      <c r="R531" s="279"/>
      <c r="S531" s="278">
        <v>45463</v>
      </c>
      <c r="T531" s="279" t="s">
        <v>2117</v>
      </c>
      <c r="U531" s="268" t="str">
        <f t="array" ref="U531">IFERROR(IF(INDEX(三跨两临近重点区段!$F:$F,MATCH(1,(MONTH(三跨两临近重点区段!$D:$D)=7)*(三跨两临近重点区段!$A:$A=D531),0))="已取消","已取消",INDEX(三跨两临近重点区段!$D:$D,MATCH(1,(MONTH(三跨两临近重点区段!$D:$D)=7)*(三跨两临近重点区段!$A:$A=D531)*(三跨两临近重点区段!$F:$F="现存区段"),0))),"")</f>
        <v/>
      </c>
      <c r="V531" s="232" t="str">
        <f t="array" ref="V531">IFERROR(IF(INDEX(三跨两临近重点区段!$F:$F,MATCH(1,(MONTH(三跨两临近重点区段!$D:$D)=7)*(三跨两临近重点区段!$A:$A=D531),0))="已取消","已取消",INDEX(三跨两临近重点区段!$E:$E,MATCH(1,(MONTH(三跨两临近重点区段!$D:$D)=7)*(三跨两临近重点区段!$A:$A=D531)*(三跨两临近重点区段!$F:$F="现存区段"),0))),"")</f>
        <v/>
      </c>
      <c r="W531" s="268" t="str">
        <f t="array" ref="W531">IFERROR(IF(INDEX(三跨两临近重点区段!$F:$F,MATCH(1,(MONTH(三跨两临近重点区段!$D:$D)=8)*(三跨两临近重点区段!$A:$A=D531),0))="已取消","已取消",INDEX(三跨两临近重点区段!$D:$D,MATCH(1,(MONTH(三跨两临近重点区段!$D:$D)=8)*(三跨两临近重点区段!$A:$A=D531)*(三跨两临近重点区段!$F:$F="现存区段"),0))),"")</f>
        <v/>
      </c>
      <c r="X531" s="232" t="str">
        <f t="array" ref="X531">IFERROR(IF(INDEX(三跨两临近重点区段!$F:$F,MATCH(1,(MONTH(三跨两临近重点区段!$D:$D)=8)*(三跨两临近重点区段!$A:$A=D531),0))="已取消","已取消",INDEX(三跨两临近重点区段!$E:$E,MATCH(1,(MONTH(三跨两临近重点区段!$D:$D)=8)*(三跨两临近重点区段!$A:$A=D531)*(三跨两临近重点区段!$F:$F="现存区段"),0))),"")</f>
        <v/>
      </c>
      <c r="Y531" s="268" t="str">
        <f t="array" ref="Y531">IFERROR(IF(INDEX(三跨两临近重点区段!$F:$F,MATCH(1,(MONTH(三跨两临近重点区段!$D:$D)=9)*(三跨两临近重点区段!$A:$A=D531),0))="已取消","已取消",INDEX(三跨两临近重点区段!$D:$D,MATCH(1,(MONTH(三跨两临近重点区段!$D:$D)=9)*(三跨两临近重点区段!$A:$A=D531)*(三跨两临近重点区段!$F:$F="现存区段"),0))),"")</f>
        <v/>
      </c>
      <c r="Z531" s="232" t="str">
        <f t="array" ref="Z531">IFERROR(IF(INDEX(三跨两临近重点区段!$F:$F,MATCH(1,(MONTH(三跨两临近重点区段!$D:$D)=9)*(三跨两临近重点区段!$A:$A=D531),0))="已取消","已取消",INDEX(三跨两临近重点区段!$E:$E,MATCH(1,(MONTH(三跨两临近重点区段!$D:$D)=9)*(三跨两临近重点区段!$A:$A=D531)*(三跨两临近重点区段!$F:$F="现存区段"),0))),"")</f>
        <v/>
      </c>
      <c r="AA531" s="268" t="str">
        <f t="array" ref="AA531">IFERROR(IF(INDEX(三跨两临近重点区段!$F:$F,MATCH(1,(MONTH(三跨两临近重点区段!$D:$D)=10)*(三跨两临近重点区段!$A:$A=D531),0))="已取消","已取消",INDEX(三跨两临近重点区段!$D:$D,MATCH(1,(MONTH(三跨两临近重点区段!$D:$D)=10)*(三跨两临近重点区段!$A:$A=D531)*(三跨两临近重点区段!$F:$F="现存区段"),0))),"")</f>
        <v/>
      </c>
      <c r="AB531" s="72" t="str">
        <f t="array" ref="AB531">IFERROR(IF(INDEX(三跨两临近重点区段!$F:$F,MATCH(1,(MONTH(三跨两临近重点区段!$D:$D)=10)*(三跨两临近重点区段!$A:$A=D531),0))="已取消","已取消",INDEX(三跨两临近重点区段!$E:$E,MATCH(1,(MONTH(三跨两临近重点区段!$D:$D)=10)*(三跨两临近重点区段!$A:$A=D531)*(三跨两临近重点区段!$F:$F="现存区段"),0))),"")</f>
        <v/>
      </c>
      <c r="AC531" s="284" t="str">
        <f t="array" ref="AC531">IFERROR(IF(INDEX(三跨两临近重点区段!$F:$F,MATCH(1,(MONTH(三跨两临近重点区段!$D:$D)=11)*(三跨两临近重点区段!$A:$A=D531),0))="已取消","已取消",INDEX(三跨两临近重点区段!$D:$D,MATCH(1,(MONTH(三跨两临近重点区段!$D:$D)=11)*(三跨两临近重点区段!$A:$A=D531)*(三跨两临近重点区段!$F:$F="现存区段"),0))),"")</f>
        <v/>
      </c>
      <c r="AD531" s="72" t="str">
        <f t="array" ref="AD531">IFERROR(IF(INDEX(三跨两临近重点区段!$F:$F,MATCH(1,(MONTH(三跨两临近重点区段!$D:$D)=11)*(三跨两临近重点区段!$A:$A=D531),0))="已取消","已取消",INDEX(三跨两临近重点区段!$E:$E,MATCH(1,(MONTH(三跨两临近重点区段!$D:$D)=11)*(三跨两临近重点区段!$A:$A=D531)*(三跨两临近重点区段!$F:$F="现存区段"),0))),"")</f>
        <v/>
      </c>
      <c r="AE531" s="284" t="str">
        <f t="array" ref="AE531">IFERROR(IF(INDEX(三跨两临近重点区段!$F:$F,MATCH(1,(MONTH(三跨两临近重点区段!$D:$D)=12)*(三跨两临近重点区段!$A:$A=D531),0))="已取消","已取消",INDEX(三跨两临近重点区段!$D:$D,MATCH(1,(MONTH(三跨两临近重点区段!$D:$D)=12)*(三跨两临近重点区段!$A:$A=D531)*(三跨两临近重点区段!$F:$F="现存区段"),0))),"")</f>
        <v/>
      </c>
      <c r="AF531" s="72" t="str">
        <f t="array" ref="AF531">IFERROR(IF(INDEX(三跨两临近重点区段!$F:$F,MATCH(1,(MONTH(三跨两临近重点区段!$D:$D)=12)*(三跨两临近重点区段!$A:$A=D531),0))="已取消","已取消",INDEX(三跨两临近重点区段!$E:$E,MATCH(1,(MONTH(三跨两临近重点区段!$D:$D)=12)*(三跨两临近重点区段!$A:$A=D531)*(三跨两临近重点区段!$F:$F="现存区段"),0))),"")</f>
        <v/>
      </c>
      <c r="AH531" t="e">
        <f t="array" ref="AH531">INDEX(三跨两临近重点区段!$G:$G,MATCH(D531,三跨两临近重点区段!$A:$A,0))</f>
        <v>#N/A</v>
      </c>
      <c r="AI531" t="e">
        <f>INDEX(三跨两临近重点区段!$J:$J,MATCH(D531,三跨两临近重点区段!$A:$A,0))</f>
        <v>#N/A</v>
      </c>
    </row>
    <row r="532" ht="14.25" spans="1:35">
      <c r="A532" s="263" t="s">
        <v>240</v>
      </c>
      <c r="B532" s="264" t="s">
        <v>2935</v>
      </c>
      <c r="C532" s="263" t="s">
        <v>2574</v>
      </c>
      <c r="D532" s="263" t="s">
        <v>2937</v>
      </c>
      <c r="E532" s="265" t="s">
        <v>2926</v>
      </c>
      <c r="F532" s="264" t="s">
        <v>125</v>
      </c>
      <c r="G532" s="263" t="s">
        <v>204</v>
      </c>
      <c r="H532" s="263" t="s">
        <v>242</v>
      </c>
      <c r="I532" s="288"/>
      <c r="J532" s="196"/>
      <c r="K532" s="196"/>
      <c r="L532" s="196"/>
      <c r="M532" s="270"/>
      <c r="N532" s="270"/>
      <c r="O532" s="33"/>
      <c r="P532" s="107"/>
      <c r="Q532" s="279"/>
      <c r="R532" s="279"/>
      <c r="S532" s="278">
        <v>45463</v>
      </c>
      <c r="T532" s="279" t="s">
        <v>2117</v>
      </c>
      <c r="U532" s="268" t="str">
        <f t="array" ref="U532">IFERROR(IF(INDEX(三跨两临近重点区段!$F:$F,MATCH(1,(MONTH(三跨两临近重点区段!$D:$D)=7)*(三跨两临近重点区段!$A:$A=D532),0))="已取消","已取消",INDEX(三跨两临近重点区段!$D:$D,MATCH(1,(MONTH(三跨两临近重点区段!$D:$D)=7)*(三跨两临近重点区段!$A:$A=D532)*(三跨两临近重点区段!$F:$F="现存区段"),0))),"")</f>
        <v/>
      </c>
      <c r="V532" s="232" t="str">
        <f t="array" ref="V532">IFERROR(IF(INDEX(三跨两临近重点区段!$F:$F,MATCH(1,(MONTH(三跨两临近重点区段!$D:$D)=7)*(三跨两临近重点区段!$A:$A=D532),0))="已取消","已取消",INDEX(三跨两临近重点区段!$E:$E,MATCH(1,(MONTH(三跨两临近重点区段!$D:$D)=7)*(三跨两临近重点区段!$A:$A=D532)*(三跨两临近重点区段!$F:$F="现存区段"),0))),"")</f>
        <v/>
      </c>
      <c r="W532" s="268" t="str">
        <f t="array" ref="W532">IFERROR(IF(INDEX(三跨两临近重点区段!$F:$F,MATCH(1,(MONTH(三跨两临近重点区段!$D:$D)=8)*(三跨两临近重点区段!$A:$A=D532),0))="已取消","已取消",INDEX(三跨两临近重点区段!$D:$D,MATCH(1,(MONTH(三跨两临近重点区段!$D:$D)=8)*(三跨两临近重点区段!$A:$A=D532)*(三跨两临近重点区段!$F:$F="现存区段"),0))),"")</f>
        <v/>
      </c>
      <c r="X532" s="232" t="str">
        <f t="array" ref="X532">IFERROR(IF(INDEX(三跨两临近重点区段!$F:$F,MATCH(1,(MONTH(三跨两临近重点区段!$D:$D)=8)*(三跨两临近重点区段!$A:$A=D532),0))="已取消","已取消",INDEX(三跨两临近重点区段!$E:$E,MATCH(1,(MONTH(三跨两临近重点区段!$D:$D)=8)*(三跨两临近重点区段!$A:$A=D532)*(三跨两临近重点区段!$F:$F="现存区段"),0))),"")</f>
        <v/>
      </c>
      <c r="Y532" s="268" t="str">
        <f t="array" ref="Y532">IFERROR(IF(INDEX(三跨两临近重点区段!$F:$F,MATCH(1,(MONTH(三跨两临近重点区段!$D:$D)=9)*(三跨两临近重点区段!$A:$A=D532),0))="已取消","已取消",INDEX(三跨两临近重点区段!$D:$D,MATCH(1,(MONTH(三跨两临近重点区段!$D:$D)=9)*(三跨两临近重点区段!$A:$A=D532)*(三跨两临近重点区段!$F:$F="现存区段"),0))),"")</f>
        <v/>
      </c>
      <c r="Z532" s="232" t="str">
        <f t="array" ref="Z532">IFERROR(IF(INDEX(三跨两临近重点区段!$F:$F,MATCH(1,(MONTH(三跨两临近重点区段!$D:$D)=9)*(三跨两临近重点区段!$A:$A=D532),0))="已取消","已取消",INDEX(三跨两临近重点区段!$E:$E,MATCH(1,(MONTH(三跨两临近重点区段!$D:$D)=9)*(三跨两临近重点区段!$A:$A=D532)*(三跨两临近重点区段!$F:$F="现存区段"),0))),"")</f>
        <v/>
      </c>
      <c r="AA532" s="268" t="str">
        <f t="array" ref="AA532">IFERROR(IF(INDEX(三跨两临近重点区段!$F:$F,MATCH(1,(MONTH(三跨两临近重点区段!$D:$D)=10)*(三跨两临近重点区段!$A:$A=D532),0))="已取消","已取消",INDEX(三跨两临近重点区段!$D:$D,MATCH(1,(MONTH(三跨两临近重点区段!$D:$D)=10)*(三跨两临近重点区段!$A:$A=D532)*(三跨两临近重点区段!$F:$F="现存区段"),0))),"")</f>
        <v/>
      </c>
      <c r="AB532" s="72" t="str">
        <f t="array" ref="AB532">IFERROR(IF(INDEX(三跨两临近重点区段!$F:$F,MATCH(1,(MONTH(三跨两临近重点区段!$D:$D)=10)*(三跨两临近重点区段!$A:$A=D532),0))="已取消","已取消",INDEX(三跨两临近重点区段!$E:$E,MATCH(1,(MONTH(三跨两临近重点区段!$D:$D)=10)*(三跨两临近重点区段!$A:$A=D532)*(三跨两临近重点区段!$F:$F="现存区段"),0))),"")</f>
        <v/>
      </c>
      <c r="AC532" s="284" t="str">
        <f t="array" ref="AC532">IFERROR(IF(INDEX(三跨两临近重点区段!$F:$F,MATCH(1,(MONTH(三跨两临近重点区段!$D:$D)=11)*(三跨两临近重点区段!$A:$A=D532),0))="已取消","已取消",INDEX(三跨两临近重点区段!$D:$D,MATCH(1,(MONTH(三跨两临近重点区段!$D:$D)=11)*(三跨两临近重点区段!$A:$A=D532)*(三跨两临近重点区段!$F:$F="现存区段"),0))),"")</f>
        <v/>
      </c>
      <c r="AD532" s="72" t="str">
        <f t="array" ref="AD532">IFERROR(IF(INDEX(三跨两临近重点区段!$F:$F,MATCH(1,(MONTH(三跨两临近重点区段!$D:$D)=11)*(三跨两临近重点区段!$A:$A=D532),0))="已取消","已取消",INDEX(三跨两临近重点区段!$E:$E,MATCH(1,(MONTH(三跨两临近重点区段!$D:$D)=11)*(三跨两临近重点区段!$A:$A=D532)*(三跨两临近重点区段!$F:$F="现存区段"),0))),"")</f>
        <v/>
      </c>
      <c r="AE532" s="284" t="str">
        <f t="array" ref="AE532">IFERROR(IF(INDEX(三跨两临近重点区段!$F:$F,MATCH(1,(MONTH(三跨两临近重点区段!$D:$D)=12)*(三跨两临近重点区段!$A:$A=D532),0))="已取消","已取消",INDEX(三跨两临近重点区段!$D:$D,MATCH(1,(MONTH(三跨两临近重点区段!$D:$D)=12)*(三跨两临近重点区段!$A:$A=D532)*(三跨两临近重点区段!$F:$F="现存区段"),0))),"")</f>
        <v/>
      </c>
      <c r="AF532" s="72" t="str">
        <f t="array" ref="AF532">IFERROR(IF(INDEX(三跨两临近重点区段!$F:$F,MATCH(1,(MONTH(三跨两临近重点区段!$D:$D)=12)*(三跨两临近重点区段!$A:$A=D532),0))="已取消","已取消",INDEX(三跨两临近重点区段!$E:$E,MATCH(1,(MONTH(三跨两临近重点区段!$D:$D)=12)*(三跨两临近重点区段!$A:$A=D532)*(三跨两临近重点区段!$F:$F="现存区段"),0))),"")</f>
        <v/>
      </c>
      <c r="AH532" t="e">
        <f t="array" ref="AH532">INDEX(三跨两临近重点区段!$G:$G,MATCH(D532,三跨两临近重点区段!$A:$A,0))</f>
        <v>#N/A</v>
      </c>
      <c r="AI532" t="e">
        <f>INDEX(三跨两临近重点区段!$J:$J,MATCH(D532,三跨两临近重点区段!$A:$A,0))</f>
        <v>#N/A</v>
      </c>
    </row>
    <row r="533" ht="14.25" spans="1:35">
      <c r="A533" s="263" t="s">
        <v>150</v>
      </c>
      <c r="B533" s="264" t="s">
        <v>2930</v>
      </c>
      <c r="C533" s="263" t="s">
        <v>2167</v>
      </c>
      <c r="D533" s="263" t="s">
        <v>2938</v>
      </c>
      <c r="E533" s="265" t="s">
        <v>2926</v>
      </c>
      <c r="F533" s="264" t="s">
        <v>125</v>
      </c>
      <c r="G533" s="263" t="s">
        <v>204</v>
      </c>
      <c r="H533" s="263" t="s">
        <v>177</v>
      </c>
      <c r="I533" s="288"/>
      <c r="J533" s="196"/>
      <c r="K533" s="196"/>
      <c r="L533" s="196"/>
      <c r="M533" s="270"/>
      <c r="N533" s="270"/>
      <c r="O533" s="33"/>
      <c r="P533" s="107"/>
      <c r="Q533" s="279"/>
      <c r="R533" s="279"/>
      <c r="S533" s="278">
        <v>45463</v>
      </c>
      <c r="T533" s="279" t="s">
        <v>2117</v>
      </c>
      <c r="U533" s="268" t="str">
        <f t="array" ref="U533">IFERROR(IF(INDEX(三跨两临近重点区段!$F:$F,MATCH(1,(MONTH(三跨两临近重点区段!$D:$D)=7)*(三跨两临近重点区段!$A:$A=D533),0))="已取消","已取消",INDEX(三跨两临近重点区段!$D:$D,MATCH(1,(MONTH(三跨两临近重点区段!$D:$D)=7)*(三跨两临近重点区段!$A:$A=D533)*(三跨两临近重点区段!$F:$F="现存区段"),0))),"")</f>
        <v/>
      </c>
      <c r="V533" s="232" t="str">
        <f t="array" ref="V533">IFERROR(IF(INDEX(三跨两临近重点区段!$F:$F,MATCH(1,(MONTH(三跨两临近重点区段!$D:$D)=7)*(三跨两临近重点区段!$A:$A=D533),0))="已取消","已取消",INDEX(三跨两临近重点区段!$E:$E,MATCH(1,(MONTH(三跨两临近重点区段!$D:$D)=7)*(三跨两临近重点区段!$A:$A=D533)*(三跨两临近重点区段!$F:$F="现存区段"),0))),"")</f>
        <v/>
      </c>
      <c r="W533" s="268" t="str">
        <f t="array" ref="W533">IFERROR(IF(INDEX(三跨两临近重点区段!$F:$F,MATCH(1,(MONTH(三跨两临近重点区段!$D:$D)=8)*(三跨两临近重点区段!$A:$A=D533),0))="已取消","已取消",INDEX(三跨两临近重点区段!$D:$D,MATCH(1,(MONTH(三跨两临近重点区段!$D:$D)=8)*(三跨两临近重点区段!$A:$A=D533)*(三跨两临近重点区段!$F:$F="现存区段"),0))),"")</f>
        <v/>
      </c>
      <c r="X533" s="232" t="str">
        <f t="array" ref="X533">IFERROR(IF(INDEX(三跨两临近重点区段!$F:$F,MATCH(1,(MONTH(三跨两临近重点区段!$D:$D)=8)*(三跨两临近重点区段!$A:$A=D533),0))="已取消","已取消",INDEX(三跨两临近重点区段!$E:$E,MATCH(1,(MONTH(三跨两临近重点区段!$D:$D)=8)*(三跨两临近重点区段!$A:$A=D533)*(三跨两临近重点区段!$F:$F="现存区段"),0))),"")</f>
        <v/>
      </c>
      <c r="Y533" s="268" t="str">
        <f t="array" ref="Y533">IFERROR(IF(INDEX(三跨两临近重点区段!$F:$F,MATCH(1,(MONTH(三跨两临近重点区段!$D:$D)=9)*(三跨两临近重点区段!$A:$A=D533),0))="已取消","已取消",INDEX(三跨两临近重点区段!$D:$D,MATCH(1,(MONTH(三跨两临近重点区段!$D:$D)=9)*(三跨两临近重点区段!$A:$A=D533)*(三跨两临近重点区段!$F:$F="现存区段"),0))),"")</f>
        <v/>
      </c>
      <c r="Z533" s="232" t="str">
        <f t="array" ref="Z533">IFERROR(IF(INDEX(三跨两临近重点区段!$F:$F,MATCH(1,(MONTH(三跨两临近重点区段!$D:$D)=9)*(三跨两临近重点区段!$A:$A=D533),0))="已取消","已取消",INDEX(三跨两临近重点区段!$E:$E,MATCH(1,(MONTH(三跨两临近重点区段!$D:$D)=9)*(三跨两临近重点区段!$A:$A=D533)*(三跨两临近重点区段!$F:$F="现存区段"),0))),"")</f>
        <v/>
      </c>
      <c r="AA533" s="268" t="str">
        <f t="array" ref="AA533">IFERROR(IF(INDEX(三跨两临近重点区段!$F:$F,MATCH(1,(MONTH(三跨两临近重点区段!$D:$D)=10)*(三跨两临近重点区段!$A:$A=D533),0))="已取消","已取消",INDEX(三跨两临近重点区段!$D:$D,MATCH(1,(MONTH(三跨两临近重点区段!$D:$D)=10)*(三跨两临近重点区段!$A:$A=D533)*(三跨两临近重点区段!$F:$F="现存区段"),0))),"")</f>
        <v/>
      </c>
      <c r="AB533" s="72" t="str">
        <f t="array" ref="AB533">IFERROR(IF(INDEX(三跨两临近重点区段!$F:$F,MATCH(1,(MONTH(三跨两临近重点区段!$D:$D)=10)*(三跨两临近重点区段!$A:$A=D533),0))="已取消","已取消",INDEX(三跨两临近重点区段!$E:$E,MATCH(1,(MONTH(三跨两临近重点区段!$D:$D)=10)*(三跨两临近重点区段!$A:$A=D533)*(三跨两临近重点区段!$F:$F="现存区段"),0))),"")</f>
        <v/>
      </c>
      <c r="AC533" s="284" t="str">
        <f t="array" ref="AC533">IFERROR(IF(INDEX(三跨两临近重点区段!$F:$F,MATCH(1,(MONTH(三跨两临近重点区段!$D:$D)=11)*(三跨两临近重点区段!$A:$A=D533),0))="已取消","已取消",INDEX(三跨两临近重点区段!$D:$D,MATCH(1,(MONTH(三跨两临近重点区段!$D:$D)=11)*(三跨两临近重点区段!$A:$A=D533)*(三跨两临近重点区段!$F:$F="现存区段"),0))),"")</f>
        <v/>
      </c>
      <c r="AD533" s="72" t="str">
        <f t="array" ref="AD533">IFERROR(IF(INDEX(三跨两临近重点区段!$F:$F,MATCH(1,(MONTH(三跨两临近重点区段!$D:$D)=11)*(三跨两临近重点区段!$A:$A=D533),0))="已取消","已取消",INDEX(三跨两临近重点区段!$E:$E,MATCH(1,(MONTH(三跨两临近重点区段!$D:$D)=11)*(三跨两临近重点区段!$A:$A=D533)*(三跨两临近重点区段!$F:$F="现存区段"),0))),"")</f>
        <v/>
      </c>
      <c r="AE533" s="284" t="str">
        <f t="array" ref="AE533">IFERROR(IF(INDEX(三跨两临近重点区段!$F:$F,MATCH(1,(MONTH(三跨两临近重点区段!$D:$D)=12)*(三跨两临近重点区段!$A:$A=D533),0))="已取消","已取消",INDEX(三跨两临近重点区段!$D:$D,MATCH(1,(MONTH(三跨两临近重点区段!$D:$D)=12)*(三跨两临近重点区段!$A:$A=D533)*(三跨两临近重点区段!$F:$F="现存区段"),0))),"")</f>
        <v/>
      </c>
      <c r="AF533" s="72" t="str">
        <f t="array" ref="AF533">IFERROR(IF(INDEX(三跨两临近重点区段!$F:$F,MATCH(1,(MONTH(三跨两临近重点区段!$D:$D)=12)*(三跨两临近重点区段!$A:$A=D533),0))="已取消","已取消",INDEX(三跨两临近重点区段!$E:$E,MATCH(1,(MONTH(三跨两临近重点区段!$D:$D)=12)*(三跨两临近重点区段!$A:$A=D533)*(三跨两临近重点区段!$F:$F="现存区段"),0))),"")</f>
        <v/>
      </c>
      <c r="AH533" t="e">
        <f t="array" ref="AH533">INDEX(三跨两临近重点区段!$G:$G,MATCH(D533,三跨两临近重点区段!$A:$A,0))</f>
        <v>#N/A</v>
      </c>
      <c r="AI533" t="e">
        <f>INDEX(三跨两临近重点区段!$J:$J,MATCH(D533,三跨两临近重点区段!$A:$A,0))</f>
        <v>#N/A</v>
      </c>
    </row>
    <row r="534" ht="14.25" spans="1:35">
      <c r="A534" s="263" t="s">
        <v>240</v>
      </c>
      <c r="B534" s="264" t="s">
        <v>2935</v>
      </c>
      <c r="C534" s="263" t="s">
        <v>2678</v>
      </c>
      <c r="D534" s="263" t="s">
        <v>2939</v>
      </c>
      <c r="E534" s="265" t="s">
        <v>2926</v>
      </c>
      <c r="F534" s="264" t="s">
        <v>125</v>
      </c>
      <c r="G534" s="263" t="s">
        <v>204</v>
      </c>
      <c r="H534" s="263" t="s">
        <v>242</v>
      </c>
      <c r="I534" s="288"/>
      <c r="J534" s="196"/>
      <c r="K534" s="196"/>
      <c r="L534" s="196"/>
      <c r="M534" s="270"/>
      <c r="N534" s="270"/>
      <c r="O534" s="33"/>
      <c r="P534" s="107"/>
      <c r="Q534" s="279"/>
      <c r="R534" s="279"/>
      <c r="S534" s="278">
        <v>45463</v>
      </c>
      <c r="T534" s="279" t="s">
        <v>2117</v>
      </c>
      <c r="U534" s="268" t="str">
        <f t="array" ref="U534">IFERROR(IF(INDEX(三跨两临近重点区段!$F:$F,MATCH(1,(MONTH(三跨两临近重点区段!$D:$D)=7)*(三跨两临近重点区段!$A:$A=D534),0))="已取消","已取消",INDEX(三跨两临近重点区段!$D:$D,MATCH(1,(MONTH(三跨两临近重点区段!$D:$D)=7)*(三跨两临近重点区段!$A:$A=D534)*(三跨两临近重点区段!$F:$F="现存区段"),0))),"")</f>
        <v/>
      </c>
      <c r="V534" s="232" t="str">
        <f t="array" ref="V534">IFERROR(IF(INDEX(三跨两临近重点区段!$F:$F,MATCH(1,(MONTH(三跨两临近重点区段!$D:$D)=7)*(三跨两临近重点区段!$A:$A=D534),0))="已取消","已取消",INDEX(三跨两临近重点区段!$E:$E,MATCH(1,(MONTH(三跨两临近重点区段!$D:$D)=7)*(三跨两临近重点区段!$A:$A=D534)*(三跨两临近重点区段!$F:$F="现存区段"),0))),"")</f>
        <v/>
      </c>
      <c r="W534" s="268" t="str">
        <f t="array" ref="W534">IFERROR(IF(INDEX(三跨两临近重点区段!$F:$F,MATCH(1,(MONTH(三跨两临近重点区段!$D:$D)=8)*(三跨两临近重点区段!$A:$A=D534),0))="已取消","已取消",INDEX(三跨两临近重点区段!$D:$D,MATCH(1,(MONTH(三跨两临近重点区段!$D:$D)=8)*(三跨两临近重点区段!$A:$A=D534)*(三跨两临近重点区段!$F:$F="现存区段"),0))),"")</f>
        <v/>
      </c>
      <c r="X534" s="232" t="str">
        <f t="array" ref="X534">IFERROR(IF(INDEX(三跨两临近重点区段!$F:$F,MATCH(1,(MONTH(三跨两临近重点区段!$D:$D)=8)*(三跨两临近重点区段!$A:$A=D534),0))="已取消","已取消",INDEX(三跨两临近重点区段!$E:$E,MATCH(1,(MONTH(三跨两临近重点区段!$D:$D)=8)*(三跨两临近重点区段!$A:$A=D534)*(三跨两临近重点区段!$F:$F="现存区段"),0))),"")</f>
        <v/>
      </c>
      <c r="Y534" s="268" t="str">
        <f t="array" ref="Y534">IFERROR(IF(INDEX(三跨两临近重点区段!$F:$F,MATCH(1,(MONTH(三跨两临近重点区段!$D:$D)=9)*(三跨两临近重点区段!$A:$A=D534),0))="已取消","已取消",INDEX(三跨两临近重点区段!$D:$D,MATCH(1,(MONTH(三跨两临近重点区段!$D:$D)=9)*(三跨两临近重点区段!$A:$A=D534)*(三跨两临近重点区段!$F:$F="现存区段"),0))),"")</f>
        <v/>
      </c>
      <c r="Z534" s="232" t="str">
        <f t="array" ref="Z534">IFERROR(IF(INDEX(三跨两临近重点区段!$F:$F,MATCH(1,(MONTH(三跨两临近重点区段!$D:$D)=9)*(三跨两临近重点区段!$A:$A=D534),0))="已取消","已取消",INDEX(三跨两临近重点区段!$E:$E,MATCH(1,(MONTH(三跨两临近重点区段!$D:$D)=9)*(三跨两临近重点区段!$A:$A=D534)*(三跨两临近重点区段!$F:$F="现存区段"),0))),"")</f>
        <v/>
      </c>
      <c r="AA534" s="268" t="str">
        <f t="array" ref="AA534">IFERROR(IF(INDEX(三跨两临近重点区段!$F:$F,MATCH(1,(MONTH(三跨两临近重点区段!$D:$D)=10)*(三跨两临近重点区段!$A:$A=D534),0))="已取消","已取消",INDEX(三跨两临近重点区段!$D:$D,MATCH(1,(MONTH(三跨两临近重点区段!$D:$D)=10)*(三跨两临近重点区段!$A:$A=D534)*(三跨两临近重点区段!$F:$F="现存区段"),0))),"")</f>
        <v/>
      </c>
      <c r="AB534" s="72" t="str">
        <f t="array" ref="AB534">IFERROR(IF(INDEX(三跨两临近重点区段!$F:$F,MATCH(1,(MONTH(三跨两临近重点区段!$D:$D)=10)*(三跨两临近重点区段!$A:$A=D534),0))="已取消","已取消",INDEX(三跨两临近重点区段!$E:$E,MATCH(1,(MONTH(三跨两临近重点区段!$D:$D)=10)*(三跨两临近重点区段!$A:$A=D534)*(三跨两临近重点区段!$F:$F="现存区段"),0))),"")</f>
        <v/>
      </c>
      <c r="AC534" s="284" t="str">
        <f t="array" ref="AC534">IFERROR(IF(INDEX(三跨两临近重点区段!$F:$F,MATCH(1,(MONTH(三跨两临近重点区段!$D:$D)=11)*(三跨两临近重点区段!$A:$A=D534),0))="已取消","已取消",INDEX(三跨两临近重点区段!$D:$D,MATCH(1,(MONTH(三跨两临近重点区段!$D:$D)=11)*(三跨两临近重点区段!$A:$A=D534)*(三跨两临近重点区段!$F:$F="现存区段"),0))),"")</f>
        <v/>
      </c>
      <c r="AD534" s="72" t="str">
        <f t="array" ref="AD534">IFERROR(IF(INDEX(三跨两临近重点区段!$F:$F,MATCH(1,(MONTH(三跨两临近重点区段!$D:$D)=11)*(三跨两临近重点区段!$A:$A=D534),0))="已取消","已取消",INDEX(三跨两临近重点区段!$E:$E,MATCH(1,(MONTH(三跨两临近重点区段!$D:$D)=11)*(三跨两临近重点区段!$A:$A=D534)*(三跨两临近重点区段!$F:$F="现存区段"),0))),"")</f>
        <v/>
      </c>
      <c r="AE534" s="284" t="str">
        <f t="array" ref="AE534">IFERROR(IF(INDEX(三跨两临近重点区段!$F:$F,MATCH(1,(MONTH(三跨两临近重点区段!$D:$D)=12)*(三跨两临近重点区段!$A:$A=D534),0))="已取消","已取消",INDEX(三跨两临近重点区段!$D:$D,MATCH(1,(MONTH(三跨两临近重点区段!$D:$D)=12)*(三跨两临近重点区段!$A:$A=D534)*(三跨两临近重点区段!$F:$F="现存区段"),0))),"")</f>
        <v/>
      </c>
      <c r="AF534" s="72" t="str">
        <f t="array" ref="AF534">IFERROR(IF(INDEX(三跨两临近重点区段!$F:$F,MATCH(1,(MONTH(三跨两临近重点区段!$D:$D)=12)*(三跨两临近重点区段!$A:$A=D534),0))="已取消","已取消",INDEX(三跨两临近重点区段!$E:$E,MATCH(1,(MONTH(三跨两临近重点区段!$D:$D)=12)*(三跨两临近重点区段!$A:$A=D534)*(三跨两临近重点区段!$F:$F="现存区段"),0))),"")</f>
        <v/>
      </c>
      <c r="AH534" t="e">
        <f t="array" ref="AH534">INDEX(三跨两临近重点区段!$G:$G,MATCH(D534,三跨两临近重点区段!$A:$A,0))</f>
        <v>#N/A</v>
      </c>
      <c r="AI534" t="e">
        <f>INDEX(三跨两临近重点区段!$J:$J,MATCH(D534,三跨两临近重点区段!$A:$A,0))</f>
        <v>#N/A</v>
      </c>
    </row>
    <row r="535" ht="14.25" spans="1:35">
      <c r="A535" s="263" t="s">
        <v>240</v>
      </c>
      <c r="B535" s="264" t="s">
        <v>2935</v>
      </c>
      <c r="C535" s="263" t="s">
        <v>2940</v>
      </c>
      <c r="D535" s="263" t="s">
        <v>2941</v>
      </c>
      <c r="E535" s="265" t="s">
        <v>2926</v>
      </c>
      <c r="F535" s="264" t="s">
        <v>125</v>
      </c>
      <c r="G535" s="263" t="s">
        <v>204</v>
      </c>
      <c r="H535" s="263" t="s">
        <v>242</v>
      </c>
      <c r="I535" s="288"/>
      <c r="J535" s="196"/>
      <c r="K535" s="196"/>
      <c r="L535" s="196"/>
      <c r="M535" s="270"/>
      <c r="N535" s="270"/>
      <c r="O535" s="33"/>
      <c r="P535" s="107"/>
      <c r="Q535" s="279"/>
      <c r="R535" s="279"/>
      <c r="S535" s="278">
        <v>45463</v>
      </c>
      <c r="T535" s="279" t="s">
        <v>2117</v>
      </c>
      <c r="U535" s="268" t="str">
        <f t="array" ref="U535">IFERROR(IF(INDEX(三跨两临近重点区段!$F:$F,MATCH(1,(MONTH(三跨两临近重点区段!$D:$D)=7)*(三跨两临近重点区段!$A:$A=D535),0))="已取消","已取消",INDEX(三跨两临近重点区段!$D:$D,MATCH(1,(MONTH(三跨两临近重点区段!$D:$D)=7)*(三跨两临近重点区段!$A:$A=D535)*(三跨两临近重点区段!$F:$F="现存区段"),0))),"")</f>
        <v/>
      </c>
      <c r="V535" s="232" t="str">
        <f t="array" ref="V535">IFERROR(IF(INDEX(三跨两临近重点区段!$F:$F,MATCH(1,(MONTH(三跨两临近重点区段!$D:$D)=7)*(三跨两临近重点区段!$A:$A=D535),0))="已取消","已取消",INDEX(三跨两临近重点区段!$E:$E,MATCH(1,(MONTH(三跨两临近重点区段!$D:$D)=7)*(三跨两临近重点区段!$A:$A=D535)*(三跨两临近重点区段!$F:$F="现存区段"),0))),"")</f>
        <v/>
      </c>
      <c r="W535" s="268" t="str">
        <f t="array" ref="W535">IFERROR(IF(INDEX(三跨两临近重点区段!$F:$F,MATCH(1,(MONTH(三跨两临近重点区段!$D:$D)=8)*(三跨两临近重点区段!$A:$A=D535),0))="已取消","已取消",INDEX(三跨两临近重点区段!$D:$D,MATCH(1,(MONTH(三跨两临近重点区段!$D:$D)=8)*(三跨两临近重点区段!$A:$A=D535)*(三跨两临近重点区段!$F:$F="现存区段"),0))),"")</f>
        <v/>
      </c>
      <c r="X535" s="232" t="str">
        <f t="array" ref="X535">IFERROR(IF(INDEX(三跨两临近重点区段!$F:$F,MATCH(1,(MONTH(三跨两临近重点区段!$D:$D)=8)*(三跨两临近重点区段!$A:$A=D535),0))="已取消","已取消",INDEX(三跨两临近重点区段!$E:$E,MATCH(1,(MONTH(三跨两临近重点区段!$D:$D)=8)*(三跨两临近重点区段!$A:$A=D535)*(三跨两临近重点区段!$F:$F="现存区段"),0))),"")</f>
        <v/>
      </c>
      <c r="Y535" s="268" t="str">
        <f t="array" ref="Y535">IFERROR(IF(INDEX(三跨两临近重点区段!$F:$F,MATCH(1,(MONTH(三跨两临近重点区段!$D:$D)=9)*(三跨两临近重点区段!$A:$A=D535),0))="已取消","已取消",INDEX(三跨两临近重点区段!$D:$D,MATCH(1,(MONTH(三跨两临近重点区段!$D:$D)=9)*(三跨两临近重点区段!$A:$A=D535)*(三跨两临近重点区段!$F:$F="现存区段"),0))),"")</f>
        <v/>
      </c>
      <c r="Z535" s="232" t="str">
        <f t="array" ref="Z535">IFERROR(IF(INDEX(三跨两临近重点区段!$F:$F,MATCH(1,(MONTH(三跨两临近重点区段!$D:$D)=9)*(三跨两临近重点区段!$A:$A=D535),0))="已取消","已取消",INDEX(三跨两临近重点区段!$E:$E,MATCH(1,(MONTH(三跨两临近重点区段!$D:$D)=9)*(三跨两临近重点区段!$A:$A=D535)*(三跨两临近重点区段!$F:$F="现存区段"),0))),"")</f>
        <v/>
      </c>
      <c r="AA535" s="268" t="str">
        <f t="array" ref="AA535">IFERROR(IF(INDEX(三跨两临近重点区段!$F:$F,MATCH(1,(MONTH(三跨两临近重点区段!$D:$D)=10)*(三跨两临近重点区段!$A:$A=D535),0))="已取消","已取消",INDEX(三跨两临近重点区段!$D:$D,MATCH(1,(MONTH(三跨两临近重点区段!$D:$D)=10)*(三跨两临近重点区段!$A:$A=D535)*(三跨两临近重点区段!$F:$F="现存区段"),0))),"")</f>
        <v/>
      </c>
      <c r="AB535" s="72" t="str">
        <f t="array" ref="AB535">IFERROR(IF(INDEX(三跨两临近重点区段!$F:$F,MATCH(1,(MONTH(三跨两临近重点区段!$D:$D)=10)*(三跨两临近重点区段!$A:$A=D535),0))="已取消","已取消",INDEX(三跨两临近重点区段!$E:$E,MATCH(1,(MONTH(三跨两临近重点区段!$D:$D)=10)*(三跨两临近重点区段!$A:$A=D535)*(三跨两临近重点区段!$F:$F="现存区段"),0))),"")</f>
        <v/>
      </c>
      <c r="AC535" s="284" t="str">
        <f t="array" ref="AC535">IFERROR(IF(INDEX(三跨两临近重点区段!$F:$F,MATCH(1,(MONTH(三跨两临近重点区段!$D:$D)=11)*(三跨两临近重点区段!$A:$A=D535),0))="已取消","已取消",INDEX(三跨两临近重点区段!$D:$D,MATCH(1,(MONTH(三跨两临近重点区段!$D:$D)=11)*(三跨两临近重点区段!$A:$A=D535)*(三跨两临近重点区段!$F:$F="现存区段"),0))),"")</f>
        <v/>
      </c>
      <c r="AD535" s="72" t="str">
        <f t="array" ref="AD535">IFERROR(IF(INDEX(三跨两临近重点区段!$F:$F,MATCH(1,(MONTH(三跨两临近重点区段!$D:$D)=11)*(三跨两临近重点区段!$A:$A=D535),0))="已取消","已取消",INDEX(三跨两临近重点区段!$E:$E,MATCH(1,(MONTH(三跨两临近重点区段!$D:$D)=11)*(三跨两临近重点区段!$A:$A=D535)*(三跨两临近重点区段!$F:$F="现存区段"),0))),"")</f>
        <v/>
      </c>
      <c r="AE535" s="284" t="str">
        <f t="array" ref="AE535">IFERROR(IF(INDEX(三跨两临近重点区段!$F:$F,MATCH(1,(MONTH(三跨两临近重点区段!$D:$D)=12)*(三跨两临近重点区段!$A:$A=D535),0))="已取消","已取消",INDEX(三跨两临近重点区段!$D:$D,MATCH(1,(MONTH(三跨两临近重点区段!$D:$D)=12)*(三跨两临近重点区段!$A:$A=D535)*(三跨两临近重点区段!$F:$F="现存区段"),0))),"")</f>
        <v/>
      </c>
      <c r="AF535" s="72" t="str">
        <f t="array" ref="AF535">IFERROR(IF(INDEX(三跨两临近重点区段!$F:$F,MATCH(1,(MONTH(三跨两临近重点区段!$D:$D)=12)*(三跨两临近重点区段!$A:$A=D535),0))="已取消","已取消",INDEX(三跨两临近重点区段!$E:$E,MATCH(1,(MONTH(三跨两临近重点区段!$D:$D)=12)*(三跨两临近重点区段!$A:$A=D535)*(三跨两临近重点区段!$F:$F="现存区段"),0))),"")</f>
        <v/>
      </c>
      <c r="AH535" t="e">
        <f t="array" ref="AH535">INDEX(三跨两临近重点区段!$G:$G,MATCH(D535,三跨两临近重点区段!$A:$A,0))</f>
        <v>#N/A</v>
      </c>
      <c r="AI535" t="e">
        <f>INDEX(三跨两临近重点区段!$J:$J,MATCH(D535,三跨两临近重点区段!$A:$A,0))</f>
        <v>#N/A</v>
      </c>
    </row>
    <row r="536" ht="14.25" spans="1:35">
      <c r="A536" s="263" t="s">
        <v>150</v>
      </c>
      <c r="B536" s="264" t="s">
        <v>2930</v>
      </c>
      <c r="C536" s="263" t="s">
        <v>2197</v>
      </c>
      <c r="D536" s="263" t="s">
        <v>2942</v>
      </c>
      <c r="E536" s="265" t="s">
        <v>2926</v>
      </c>
      <c r="F536" s="264" t="s">
        <v>125</v>
      </c>
      <c r="G536" s="263" t="s">
        <v>204</v>
      </c>
      <c r="H536" s="263" t="s">
        <v>177</v>
      </c>
      <c r="I536" s="288"/>
      <c r="J536" s="196"/>
      <c r="K536" s="196"/>
      <c r="L536" s="196"/>
      <c r="M536" s="270"/>
      <c r="N536" s="270"/>
      <c r="O536" s="33"/>
      <c r="P536" s="107"/>
      <c r="Q536" s="279"/>
      <c r="R536" s="279"/>
      <c r="S536" s="278">
        <v>45463</v>
      </c>
      <c r="T536" s="279" t="s">
        <v>2117</v>
      </c>
      <c r="U536" s="268" t="str">
        <f t="array" ref="U536">IFERROR(IF(INDEX(三跨两临近重点区段!$F:$F,MATCH(1,(MONTH(三跨两临近重点区段!$D:$D)=7)*(三跨两临近重点区段!$A:$A=D536),0))="已取消","已取消",INDEX(三跨两临近重点区段!$D:$D,MATCH(1,(MONTH(三跨两临近重点区段!$D:$D)=7)*(三跨两临近重点区段!$A:$A=D536)*(三跨两临近重点区段!$F:$F="现存区段"),0))),"")</f>
        <v/>
      </c>
      <c r="V536" s="232" t="str">
        <f t="array" ref="V536">IFERROR(IF(INDEX(三跨两临近重点区段!$F:$F,MATCH(1,(MONTH(三跨两临近重点区段!$D:$D)=7)*(三跨两临近重点区段!$A:$A=D536),0))="已取消","已取消",INDEX(三跨两临近重点区段!$E:$E,MATCH(1,(MONTH(三跨两临近重点区段!$D:$D)=7)*(三跨两临近重点区段!$A:$A=D536)*(三跨两临近重点区段!$F:$F="现存区段"),0))),"")</f>
        <v/>
      </c>
      <c r="W536" s="268" t="str">
        <f t="array" ref="W536">IFERROR(IF(INDEX(三跨两临近重点区段!$F:$F,MATCH(1,(MONTH(三跨两临近重点区段!$D:$D)=8)*(三跨两临近重点区段!$A:$A=D536),0))="已取消","已取消",INDEX(三跨两临近重点区段!$D:$D,MATCH(1,(MONTH(三跨两临近重点区段!$D:$D)=8)*(三跨两临近重点区段!$A:$A=D536)*(三跨两临近重点区段!$F:$F="现存区段"),0))),"")</f>
        <v/>
      </c>
      <c r="X536" s="232" t="str">
        <f t="array" ref="X536">IFERROR(IF(INDEX(三跨两临近重点区段!$F:$F,MATCH(1,(MONTH(三跨两临近重点区段!$D:$D)=8)*(三跨两临近重点区段!$A:$A=D536),0))="已取消","已取消",INDEX(三跨两临近重点区段!$E:$E,MATCH(1,(MONTH(三跨两临近重点区段!$D:$D)=8)*(三跨两临近重点区段!$A:$A=D536)*(三跨两临近重点区段!$F:$F="现存区段"),0))),"")</f>
        <v/>
      </c>
      <c r="Y536" s="268" t="str">
        <f t="array" ref="Y536">IFERROR(IF(INDEX(三跨两临近重点区段!$F:$F,MATCH(1,(MONTH(三跨两临近重点区段!$D:$D)=9)*(三跨两临近重点区段!$A:$A=D536),0))="已取消","已取消",INDEX(三跨两临近重点区段!$D:$D,MATCH(1,(MONTH(三跨两临近重点区段!$D:$D)=9)*(三跨两临近重点区段!$A:$A=D536)*(三跨两临近重点区段!$F:$F="现存区段"),0))),"")</f>
        <v/>
      </c>
      <c r="Z536" s="232" t="str">
        <f t="array" ref="Z536">IFERROR(IF(INDEX(三跨两临近重点区段!$F:$F,MATCH(1,(MONTH(三跨两临近重点区段!$D:$D)=9)*(三跨两临近重点区段!$A:$A=D536),0))="已取消","已取消",INDEX(三跨两临近重点区段!$E:$E,MATCH(1,(MONTH(三跨两临近重点区段!$D:$D)=9)*(三跨两临近重点区段!$A:$A=D536)*(三跨两临近重点区段!$F:$F="现存区段"),0))),"")</f>
        <v/>
      </c>
      <c r="AA536" s="268" t="str">
        <f t="array" ref="AA536">IFERROR(IF(INDEX(三跨两临近重点区段!$F:$F,MATCH(1,(MONTH(三跨两临近重点区段!$D:$D)=10)*(三跨两临近重点区段!$A:$A=D536),0))="已取消","已取消",INDEX(三跨两临近重点区段!$D:$D,MATCH(1,(MONTH(三跨两临近重点区段!$D:$D)=10)*(三跨两临近重点区段!$A:$A=D536)*(三跨两临近重点区段!$F:$F="现存区段"),0))),"")</f>
        <v/>
      </c>
      <c r="AB536" s="72" t="str">
        <f t="array" ref="AB536">IFERROR(IF(INDEX(三跨两临近重点区段!$F:$F,MATCH(1,(MONTH(三跨两临近重点区段!$D:$D)=10)*(三跨两临近重点区段!$A:$A=D536),0))="已取消","已取消",INDEX(三跨两临近重点区段!$E:$E,MATCH(1,(MONTH(三跨两临近重点区段!$D:$D)=10)*(三跨两临近重点区段!$A:$A=D536)*(三跨两临近重点区段!$F:$F="现存区段"),0))),"")</f>
        <v/>
      </c>
      <c r="AC536" s="284" t="str">
        <f t="array" ref="AC536">IFERROR(IF(INDEX(三跨两临近重点区段!$F:$F,MATCH(1,(MONTH(三跨两临近重点区段!$D:$D)=11)*(三跨两临近重点区段!$A:$A=D536),0))="已取消","已取消",INDEX(三跨两临近重点区段!$D:$D,MATCH(1,(MONTH(三跨两临近重点区段!$D:$D)=11)*(三跨两临近重点区段!$A:$A=D536)*(三跨两临近重点区段!$F:$F="现存区段"),0))),"")</f>
        <v/>
      </c>
      <c r="AD536" s="72" t="str">
        <f t="array" ref="AD536">IFERROR(IF(INDEX(三跨两临近重点区段!$F:$F,MATCH(1,(MONTH(三跨两临近重点区段!$D:$D)=11)*(三跨两临近重点区段!$A:$A=D536),0))="已取消","已取消",INDEX(三跨两临近重点区段!$E:$E,MATCH(1,(MONTH(三跨两临近重点区段!$D:$D)=11)*(三跨两临近重点区段!$A:$A=D536)*(三跨两临近重点区段!$F:$F="现存区段"),0))),"")</f>
        <v/>
      </c>
      <c r="AE536" s="284" t="str">
        <f t="array" ref="AE536">IFERROR(IF(INDEX(三跨两临近重点区段!$F:$F,MATCH(1,(MONTH(三跨两临近重点区段!$D:$D)=12)*(三跨两临近重点区段!$A:$A=D536),0))="已取消","已取消",INDEX(三跨两临近重点区段!$D:$D,MATCH(1,(MONTH(三跨两临近重点区段!$D:$D)=12)*(三跨两临近重点区段!$A:$A=D536)*(三跨两临近重点区段!$F:$F="现存区段"),0))),"")</f>
        <v/>
      </c>
      <c r="AF536" s="72" t="str">
        <f t="array" ref="AF536">IFERROR(IF(INDEX(三跨两临近重点区段!$F:$F,MATCH(1,(MONTH(三跨两临近重点区段!$D:$D)=12)*(三跨两临近重点区段!$A:$A=D536),0))="已取消","已取消",INDEX(三跨两临近重点区段!$E:$E,MATCH(1,(MONTH(三跨两临近重点区段!$D:$D)=12)*(三跨两临近重点区段!$A:$A=D536)*(三跨两临近重点区段!$F:$F="现存区段"),0))),"")</f>
        <v/>
      </c>
      <c r="AH536" t="e">
        <f t="array" ref="AH536">INDEX(三跨两临近重点区段!$G:$G,MATCH(D536,三跨两临近重点区段!$A:$A,0))</f>
        <v>#N/A</v>
      </c>
      <c r="AI536" t="e">
        <f>INDEX(三跨两临近重点区段!$J:$J,MATCH(D536,三跨两临近重点区段!$A:$A,0))</f>
        <v>#N/A</v>
      </c>
    </row>
    <row r="537" ht="14.25" spans="1:35">
      <c r="A537" s="263" t="s">
        <v>150</v>
      </c>
      <c r="B537" s="264" t="s">
        <v>2943</v>
      </c>
      <c r="C537" s="263" t="s">
        <v>2187</v>
      </c>
      <c r="D537" s="263" t="s">
        <v>2944</v>
      </c>
      <c r="E537" s="265" t="s">
        <v>2926</v>
      </c>
      <c r="F537" s="264" t="s">
        <v>125</v>
      </c>
      <c r="G537" s="263" t="s">
        <v>204</v>
      </c>
      <c r="H537" s="263" t="s">
        <v>183</v>
      </c>
      <c r="I537" s="288"/>
      <c r="J537" s="196"/>
      <c r="K537" s="196"/>
      <c r="L537" s="196"/>
      <c r="M537" s="270"/>
      <c r="N537" s="270"/>
      <c r="O537" s="33"/>
      <c r="P537" s="107"/>
      <c r="Q537" s="279"/>
      <c r="R537" s="279"/>
      <c r="S537" s="278">
        <v>45470</v>
      </c>
      <c r="T537" s="279" t="s">
        <v>2117</v>
      </c>
      <c r="U537" s="268" t="str">
        <f t="array" ref="U537">IFERROR(IF(INDEX(三跨两临近重点区段!$F:$F,MATCH(1,(MONTH(三跨两临近重点区段!$D:$D)=7)*(三跨两临近重点区段!$A:$A=D537),0))="已取消","已取消",INDEX(三跨两临近重点区段!$D:$D,MATCH(1,(MONTH(三跨两临近重点区段!$D:$D)=7)*(三跨两临近重点区段!$A:$A=D537)*(三跨两临近重点区段!$F:$F="现存区段"),0))),"")</f>
        <v/>
      </c>
      <c r="V537" s="232" t="str">
        <f t="array" ref="V537">IFERROR(IF(INDEX(三跨两临近重点区段!$F:$F,MATCH(1,(MONTH(三跨两临近重点区段!$D:$D)=7)*(三跨两临近重点区段!$A:$A=D537),0))="已取消","已取消",INDEX(三跨两临近重点区段!$E:$E,MATCH(1,(MONTH(三跨两临近重点区段!$D:$D)=7)*(三跨两临近重点区段!$A:$A=D537)*(三跨两临近重点区段!$F:$F="现存区段"),0))),"")</f>
        <v/>
      </c>
      <c r="W537" s="268" t="str">
        <f t="array" ref="W537">IFERROR(IF(INDEX(三跨两临近重点区段!$F:$F,MATCH(1,(MONTH(三跨两临近重点区段!$D:$D)=8)*(三跨两临近重点区段!$A:$A=D537),0))="已取消","已取消",INDEX(三跨两临近重点区段!$D:$D,MATCH(1,(MONTH(三跨两临近重点区段!$D:$D)=8)*(三跨两临近重点区段!$A:$A=D537)*(三跨两临近重点区段!$F:$F="现存区段"),0))),"")</f>
        <v/>
      </c>
      <c r="X537" s="232" t="str">
        <f t="array" ref="X537">IFERROR(IF(INDEX(三跨两临近重点区段!$F:$F,MATCH(1,(MONTH(三跨两临近重点区段!$D:$D)=8)*(三跨两临近重点区段!$A:$A=D537),0))="已取消","已取消",INDEX(三跨两临近重点区段!$E:$E,MATCH(1,(MONTH(三跨两临近重点区段!$D:$D)=8)*(三跨两临近重点区段!$A:$A=D537)*(三跨两临近重点区段!$F:$F="现存区段"),0))),"")</f>
        <v/>
      </c>
      <c r="Y537" s="268" t="str">
        <f t="array" ref="Y537">IFERROR(IF(INDEX(三跨两临近重点区段!$F:$F,MATCH(1,(MONTH(三跨两临近重点区段!$D:$D)=9)*(三跨两临近重点区段!$A:$A=D537),0))="已取消","已取消",INDEX(三跨两临近重点区段!$D:$D,MATCH(1,(MONTH(三跨两临近重点区段!$D:$D)=9)*(三跨两临近重点区段!$A:$A=D537)*(三跨两临近重点区段!$F:$F="现存区段"),0))),"")</f>
        <v/>
      </c>
      <c r="Z537" s="232" t="str">
        <f t="array" ref="Z537">IFERROR(IF(INDEX(三跨两临近重点区段!$F:$F,MATCH(1,(MONTH(三跨两临近重点区段!$D:$D)=9)*(三跨两临近重点区段!$A:$A=D537),0))="已取消","已取消",INDEX(三跨两临近重点区段!$E:$E,MATCH(1,(MONTH(三跨两临近重点区段!$D:$D)=9)*(三跨两临近重点区段!$A:$A=D537)*(三跨两临近重点区段!$F:$F="现存区段"),0))),"")</f>
        <v/>
      </c>
      <c r="AA537" s="268" t="str">
        <f t="array" ref="AA537">IFERROR(IF(INDEX(三跨两临近重点区段!$F:$F,MATCH(1,(MONTH(三跨两临近重点区段!$D:$D)=10)*(三跨两临近重点区段!$A:$A=D537),0))="已取消","已取消",INDEX(三跨两临近重点区段!$D:$D,MATCH(1,(MONTH(三跨两临近重点区段!$D:$D)=10)*(三跨两临近重点区段!$A:$A=D537)*(三跨两临近重点区段!$F:$F="现存区段"),0))),"")</f>
        <v/>
      </c>
      <c r="AB537" s="72" t="str">
        <f t="array" ref="AB537">IFERROR(IF(INDEX(三跨两临近重点区段!$F:$F,MATCH(1,(MONTH(三跨两临近重点区段!$D:$D)=10)*(三跨两临近重点区段!$A:$A=D537),0))="已取消","已取消",INDEX(三跨两临近重点区段!$E:$E,MATCH(1,(MONTH(三跨两临近重点区段!$D:$D)=10)*(三跨两临近重点区段!$A:$A=D537)*(三跨两临近重点区段!$F:$F="现存区段"),0))),"")</f>
        <v/>
      </c>
      <c r="AC537" s="284" t="str">
        <f t="array" ref="AC537">IFERROR(IF(INDEX(三跨两临近重点区段!$F:$F,MATCH(1,(MONTH(三跨两临近重点区段!$D:$D)=11)*(三跨两临近重点区段!$A:$A=D537),0))="已取消","已取消",INDEX(三跨两临近重点区段!$D:$D,MATCH(1,(MONTH(三跨两临近重点区段!$D:$D)=11)*(三跨两临近重点区段!$A:$A=D537)*(三跨两临近重点区段!$F:$F="现存区段"),0))),"")</f>
        <v/>
      </c>
      <c r="AD537" s="72" t="str">
        <f t="array" ref="AD537">IFERROR(IF(INDEX(三跨两临近重点区段!$F:$F,MATCH(1,(MONTH(三跨两临近重点区段!$D:$D)=11)*(三跨两临近重点区段!$A:$A=D537),0))="已取消","已取消",INDEX(三跨两临近重点区段!$E:$E,MATCH(1,(MONTH(三跨两临近重点区段!$D:$D)=11)*(三跨两临近重点区段!$A:$A=D537)*(三跨两临近重点区段!$F:$F="现存区段"),0))),"")</f>
        <v/>
      </c>
      <c r="AE537" s="284" t="str">
        <f t="array" ref="AE537">IFERROR(IF(INDEX(三跨两临近重点区段!$F:$F,MATCH(1,(MONTH(三跨两临近重点区段!$D:$D)=12)*(三跨两临近重点区段!$A:$A=D537),0))="已取消","已取消",INDEX(三跨两临近重点区段!$D:$D,MATCH(1,(MONTH(三跨两临近重点区段!$D:$D)=12)*(三跨两临近重点区段!$A:$A=D537)*(三跨两临近重点区段!$F:$F="现存区段"),0))),"")</f>
        <v/>
      </c>
      <c r="AF537" s="72" t="str">
        <f t="array" ref="AF537">IFERROR(IF(INDEX(三跨两临近重点区段!$F:$F,MATCH(1,(MONTH(三跨两临近重点区段!$D:$D)=12)*(三跨两临近重点区段!$A:$A=D537),0))="已取消","已取消",INDEX(三跨两临近重点区段!$E:$E,MATCH(1,(MONTH(三跨两临近重点区段!$D:$D)=12)*(三跨两临近重点区段!$A:$A=D537)*(三跨两临近重点区段!$F:$F="现存区段"),0))),"")</f>
        <v/>
      </c>
      <c r="AH537" t="e">
        <f t="array" ref="AH537">INDEX(三跨两临近重点区段!$G:$G,MATCH(D537,三跨两临近重点区段!$A:$A,0))</f>
        <v>#N/A</v>
      </c>
      <c r="AI537" t="e">
        <f>INDEX(三跨两临近重点区段!$J:$J,MATCH(D537,三跨两临近重点区段!$A:$A,0))</f>
        <v>#N/A</v>
      </c>
    </row>
    <row r="538" ht="14.25" spans="1:35">
      <c r="A538" s="263" t="s">
        <v>150</v>
      </c>
      <c r="B538" s="264" t="s">
        <v>2945</v>
      </c>
      <c r="C538" s="263" t="s">
        <v>2172</v>
      </c>
      <c r="D538" s="263" t="s">
        <v>2946</v>
      </c>
      <c r="E538" s="265" t="s">
        <v>2926</v>
      </c>
      <c r="F538" s="264" t="s">
        <v>125</v>
      </c>
      <c r="G538" s="263" t="s">
        <v>204</v>
      </c>
      <c r="H538" s="263" t="s">
        <v>152</v>
      </c>
      <c r="I538" s="288"/>
      <c r="J538" s="196"/>
      <c r="K538" s="196"/>
      <c r="L538" s="196"/>
      <c r="M538" s="270"/>
      <c r="N538" s="270"/>
      <c r="O538" s="33"/>
      <c r="P538" s="107"/>
      <c r="Q538" s="279"/>
      <c r="R538" s="279"/>
      <c r="S538" s="278">
        <v>45467</v>
      </c>
      <c r="T538" s="279" t="s">
        <v>2117</v>
      </c>
      <c r="U538" s="268" t="str">
        <f t="array" ref="U538">IFERROR(IF(INDEX(三跨两临近重点区段!$F:$F,MATCH(1,(MONTH(三跨两临近重点区段!$D:$D)=7)*(三跨两临近重点区段!$A:$A=D538),0))="已取消","已取消",INDEX(三跨两临近重点区段!$D:$D,MATCH(1,(MONTH(三跨两临近重点区段!$D:$D)=7)*(三跨两临近重点区段!$A:$A=D538)*(三跨两临近重点区段!$F:$F="现存区段"),0))),"")</f>
        <v/>
      </c>
      <c r="V538" s="232" t="str">
        <f t="array" ref="V538">IFERROR(IF(INDEX(三跨两临近重点区段!$F:$F,MATCH(1,(MONTH(三跨两临近重点区段!$D:$D)=7)*(三跨两临近重点区段!$A:$A=D538),0))="已取消","已取消",INDEX(三跨两临近重点区段!$E:$E,MATCH(1,(MONTH(三跨两临近重点区段!$D:$D)=7)*(三跨两临近重点区段!$A:$A=D538)*(三跨两临近重点区段!$F:$F="现存区段"),0))),"")</f>
        <v/>
      </c>
      <c r="W538" s="268" t="str">
        <f t="array" ref="W538">IFERROR(IF(INDEX(三跨两临近重点区段!$F:$F,MATCH(1,(MONTH(三跨两临近重点区段!$D:$D)=8)*(三跨两临近重点区段!$A:$A=D538),0))="已取消","已取消",INDEX(三跨两临近重点区段!$D:$D,MATCH(1,(MONTH(三跨两临近重点区段!$D:$D)=8)*(三跨两临近重点区段!$A:$A=D538)*(三跨两临近重点区段!$F:$F="现存区段"),0))),"")</f>
        <v/>
      </c>
      <c r="X538" s="232" t="str">
        <f t="array" ref="X538">IFERROR(IF(INDEX(三跨两临近重点区段!$F:$F,MATCH(1,(MONTH(三跨两临近重点区段!$D:$D)=8)*(三跨两临近重点区段!$A:$A=D538),0))="已取消","已取消",INDEX(三跨两临近重点区段!$E:$E,MATCH(1,(MONTH(三跨两临近重点区段!$D:$D)=8)*(三跨两临近重点区段!$A:$A=D538)*(三跨两临近重点区段!$F:$F="现存区段"),0))),"")</f>
        <v/>
      </c>
      <c r="Y538" s="268" t="str">
        <f t="array" ref="Y538">IFERROR(IF(INDEX(三跨两临近重点区段!$F:$F,MATCH(1,(MONTH(三跨两临近重点区段!$D:$D)=9)*(三跨两临近重点区段!$A:$A=D538),0))="已取消","已取消",INDEX(三跨两临近重点区段!$D:$D,MATCH(1,(MONTH(三跨两临近重点区段!$D:$D)=9)*(三跨两临近重点区段!$A:$A=D538)*(三跨两临近重点区段!$F:$F="现存区段"),0))),"")</f>
        <v/>
      </c>
      <c r="Z538" s="232" t="str">
        <f t="array" ref="Z538">IFERROR(IF(INDEX(三跨两临近重点区段!$F:$F,MATCH(1,(MONTH(三跨两临近重点区段!$D:$D)=9)*(三跨两临近重点区段!$A:$A=D538),0))="已取消","已取消",INDEX(三跨两临近重点区段!$E:$E,MATCH(1,(MONTH(三跨两临近重点区段!$D:$D)=9)*(三跨两临近重点区段!$A:$A=D538)*(三跨两临近重点区段!$F:$F="现存区段"),0))),"")</f>
        <v/>
      </c>
      <c r="AA538" s="268" t="str">
        <f t="array" ref="AA538">IFERROR(IF(INDEX(三跨两临近重点区段!$F:$F,MATCH(1,(MONTH(三跨两临近重点区段!$D:$D)=10)*(三跨两临近重点区段!$A:$A=D538),0))="已取消","已取消",INDEX(三跨两临近重点区段!$D:$D,MATCH(1,(MONTH(三跨两临近重点区段!$D:$D)=10)*(三跨两临近重点区段!$A:$A=D538)*(三跨两临近重点区段!$F:$F="现存区段"),0))),"")</f>
        <v/>
      </c>
      <c r="AB538" s="72" t="str">
        <f t="array" ref="AB538">IFERROR(IF(INDEX(三跨两临近重点区段!$F:$F,MATCH(1,(MONTH(三跨两临近重点区段!$D:$D)=10)*(三跨两临近重点区段!$A:$A=D538),0))="已取消","已取消",INDEX(三跨两临近重点区段!$E:$E,MATCH(1,(MONTH(三跨两临近重点区段!$D:$D)=10)*(三跨两临近重点区段!$A:$A=D538)*(三跨两临近重点区段!$F:$F="现存区段"),0))),"")</f>
        <v/>
      </c>
      <c r="AC538" s="284" t="str">
        <f t="array" ref="AC538">IFERROR(IF(INDEX(三跨两临近重点区段!$F:$F,MATCH(1,(MONTH(三跨两临近重点区段!$D:$D)=11)*(三跨两临近重点区段!$A:$A=D538),0))="已取消","已取消",INDEX(三跨两临近重点区段!$D:$D,MATCH(1,(MONTH(三跨两临近重点区段!$D:$D)=11)*(三跨两临近重点区段!$A:$A=D538)*(三跨两临近重点区段!$F:$F="现存区段"),0))),"")</f>
        <v/>
      </c>
      <c r="AD538" s="72" t="str">
        <f t="array" ref="AD538">IFERROR(IF(INDEX(三跨两临近重点区段!$F:$F,MATCH(1,(MONTH(三跨两临近重点区段!$D:$D)=11)*(三跨两临近重点区段!$A:$A=D538),0))="已取消","已取消",INDEX(三跨两临近重点区段!$E:$E,MATCH(1,(MONTH(三跨两临近重点区段!$D:$D)=11)*(三跨两临近重点区段!$A:$A=D538)*(三跨两临近重点区段!$F:$F="现存区段"),0))),"")</f>
        <v/>
      </c>
      <c r="AE538" s="284" t="str">
        <f t="array" ref="AE538">IFERROR(IF(INDEX(三跨两临近重点区段!$F:$F,MATCH(1,(MONTH(三跨两临近重点区段!$D:$D)=12)*(三跨两临近重点区段!$A:$A=D538),0))="已取消","已取消",INDEX(三跨两临近重点区段!$D:$D,MATCH(1,(MONTH(三跨两临近重点区段!$D:$D)=12)*(三跨两临近重点区段!$A:$A=D538)*(三跨两临近重点区段!$F:$F="现存区段"),0))),"")</f>
        <v/>
      </c>
      <c r="AF538" s="72" t="str">
        <f t="array" ref="AF538">IFERROR(IF(INDEX(三跨两临近重点区段!$F:$F,MATCH(1,(MONTH(三跨两临近重点区段!$D:$D)=12)*(三跨两临近重点区段!$A:$A=D538),0))="已取消","已取消",INDEX(三跨两临近重点区段!$E:$E,MATCH(1,(MONTH(三跨两临近重点区段!$D:$D)=12)*(三跨两临近重点区段!$A:$A=D538)*(三跨两临近重点区段!$F:$F="现存区段"),0))),"")</f>
        <v/>
      </c>
      <c r="AH538" t="e">
        <f t="array" ref="AH538">INDEX(三跨两临近重点区段!$G:$G,MATCH(D538,三跨两临近重点区段!$A:$A,0))</f>
        <v>#N/A</v>
      </c>
      <c r="AI538" t="e">
        <f>INDEX(三跨两临近重点区段!$J:$J,MATCH(D538,三跨两临近重点区段!$A:$A,0))</f>
        <v>#N/A</v>
      </c>
    </row>
    <row r="539" ht="14.25" spans="1:35">
      <c r="A539" s="263" t="s">
        <v>150</v>
      </c>
      <c r="B539" s="264" t="s">
        <v>2947</v>
      </c>
      <c r="C539" s="263" t="s">
        <v>2207</v>
      </c>
      <c r="D539" s="263" t="s">
        <v>2948</v>
      </c>
      <c r="E539" s="265" t="s">
        <v>2926</v>
      </c>
      <c r="F539" s="264" t="s">
        <v>125</v>
      </c>
      <c r="G539" s="263" t="s">
        <v>204</v>
      </c>
      <c r="H539" s="263" t="s">
        <v>152</v>
      </c>
      <c r="I539" s="288"/>
      <c r="J539" s="196"/>
      <c r="K539" s="196"/>
      <c r="L539" s="196"/>
      <c r="M539" s="270"/>
      <c r="N539" s="270"/>
      <c r="O539" s="33"/>
      <c r="P539" s="107"/>
      <c r="Q539" s="279"/>
      <c r="R539" s="279"/>
      <c r="S539" s="278">
        <v>45467</v>
      </c>
      <c r="T539" s="279" t="s">
        <v>2117</v>
      </c>
      <c r="U539" s="268" t="str">
        <f t="array" ref="U539">IFERROR(IF(INDEX(三跨两临近重点区段!$F:$F,MATCH(1,(MONTH(三跨两临近重点区段!$D:$D)=7)*(三跨两临近重点区段!$A:$A=D539),0))="已取消","已取消",INDEX(三跨两临近重点区段!$D:$D,MATCH(1,(MONTH(三跨两临近重点区段!$D:$D)=7)*(三跨两临近重点区段!$A:$A=D539)*(三跨两临近重点区段!$F:$F="现存区段"),0))),"")</f>
        <v/>
      </c>
      <c r="V539" s="232" t="str">
        <f t="array" ref="V539">IFERROR(IF(INDEX(三跨两临近重点区段!$F:$F,MATCH(1,(MONTH(三跨两临近重点区段!$D:$D)=7)*(三跨两临近重点区段!$A:$A=D539),0))="已取消","已取消",INDEX(三跨两临近重点区段!$E:$E,MATCH(1,(MONTH(三跨两临近重点区段!$D:$D)=7)*(三跨两临近重点区段!$A:$A=D539)*(三跨两临近重点区段!$F:$F="现存区段"),0))),"")</f>
        <v/>
      </c>
      <c r="W539" s="268" t="str">
        <f t="array" ref="W539">IFERROR(IF(INDEX(三跨两临近重点区段!$F:$F,MATCH(1,(MONTH(三跨两临近重点区段!$D:$D)=8)*(三跨两临近重点区段!$A:$A=D539),0))="已取消","已取消",INDEX(三跨两临近重点区段!$D:$D,MATCH(1,(MONTH(三跨两临近重点区段!$D:$D)=8)*(三跨两临近重点区段!$A:$A=D539)*(三跨两临近重点区段!$F:$F="现存区段"),0))),"")</f>
        <v/>
      </c>
      <c r="X539" s="232" t="str">
        <f t="array" ref="X539">IFERROR(IF(INDEX(三跨两临近重点区段!$F:$F,MATCH(1,(MONTH(三跨两临近重点区段!$D:$D)=8)*(三跨两临近重点区段!$A:$A=D539),0))="已取消","已取消",INDEX(三跨两临近重点区段!$E:$E,MATCH(1,(MONTH(三跨两临近重点区段!$D:$D)=8)*(三跨两临近重点区段!$A:$A=D539)*(三跨两临近重点区段!$F:$F="现存区段"),0))),"")</f>
        <v/>
      </c>
      <c r="Y539" s="268" t="str">
        <f t="array" ref="Y539">IFERROR(IF(INDEX(三跨两临近重点区段!$F:$F,MATCH(1,(MONTH(三跨两临近重点区段!$D:$D)=9)*(三跨两临近重点区段!$A:$A=D539),0))="已取消","已取消",INDEX(三跨两临近重点区段!$D:$D,MATCH(1,(MONTH(三跨两临近重点区段!$D:$D)=9)*(三跨两临近重点区段!$A:$A=D539)*(三跨两临近重点区段!$F:$F="现存区段"),0))),"")</f>
        <v/>
      </c>
      <c r="Z539" s="232" t="str">
        <f t="array" ref="Z539">IFERROR(IF(INDEX(三跨两临近重点区段!$F:$F,MATCH(1,(MONTH(三跨两临近重点区段!$D:$D)=9)*(三跨两临近重点区段!$A:$A=D539),0))="已取消","已取消",INDEX(三跨两临近重点区段!$E:$E,MATCH(1,(MONTH(三跨两临近重点区段!$D:$D)=9)*(三跨两临近重点区段!$A:$A=D539)*(三跨两临近重点区段!$F:$F="现存区段"),0))),"")</f>
        <v/>
      </c>
      <c r="AA539" s="268" t="str">
        <f t="array" ref="AA539">IFERROR(IF(INDEX(三跨两临近重点区段!$F:$F,MATCH(1,(MONTH(三跨两临近重点区段!$D:$D)=10)*(三跨两临近重点区段!$A:$A=D539),0))="已取消","已取消",INDEX(三跨两临近重点区段!$D:$D,MATCH(1,(MONTH(三跨两临近重点区段!$D:$D)=10)*(三跨两临近重点区段!$A:$A=D539)*(三跨两临近重点区段!$F:$F="现存区段"),0))),"")</f>
        <v/>
      </c>
      <c r="AB539" s="72" t="str">
        <f t="array" ref="AB539">IFERROR(IF(INDEX(三跨两临近重点区段!$F:$F,MATCH(1,(MONTH(三跨两临近重点区段!$D:$D)=10)*(三跨两临近重点区段!$A:$A=D539),0))="已取消","已取消",INDEX(三跨两临近重点区段!$E:$E,MATCH(1,(MONTH(三跨两临近重点区段!$D:$D)=10)*(三跨两临近重点区段!$A:$A=D539)*(三跨两临近重点区段!$F:$F="现存区段"),0))),"")</f>
        <v/>
      </c>
      <c r="AC539" s="284" t="str">
        <f t="array" ref="AC539">IFERROR(IF(INDEX(三跨两临近重点区段!$F:$F,MATCH(1,(MONTH(三跨两临近重点区段!$D:$D)=11)*(三跨两临近重点区段!$A:$A=D539),0))="已取消","已取消",INDEX(三跨两临近重点区段!$D:$D,MATCH(1,(MONTH(三跨两临近重点区段!$D:$D)=11)*(三跨两临近重点区段!$A:$A=D539)*(三跨两临近重点区段!$F:$F="现存区段"),0))),"")</f>
        <v/>
      </c>
      <c r="AD539" s="72" t="str">
        <f t="array" ref="AD539">IFERROR(IF(INDEX(三跨两临近重点区段!$F:$F,MATCH(1,(MONTH(三跨两临近重点区段!$D:$D)=11)*(三跨两临近重点区段!$A:$A=D539),0))="已取消","已取消",INDEX(三跨两临近重点区段!$E:$E,MATCH(1,(MONTH(三跨两临近重点区段!$D:$D)=11)*(三跨两临近重点区段!$A:$A=D539)*(三跨两临近重点区段!$F:$F="现存区段"),0))),"")</f>
        <v/>
      </c>
      <c r="AE539" s="284" t="str">
        <f t="array" ref="AE539">IFERROR(IF(INDEX(三跨两临近重点区段!$F:$F,MATCH(1,(MONTH(三跨两临近重点区段!$D:$D)=12)*(三跨两临近重点区段!$A:$A=D539),0))="已取消","已取消",INDEX(三跨两临近重点区段!$D:$D,MATCH(1,(MONTH(三跨两临近重点区段!$D:$D)=12)*(三跨两临近重点区段!$A:$A=D539)*(三跨两临近重点区段!$F:$F="现存区段"),0))),"")</f>
        <v/>
      </c>
      <c r="AF539" s="72" t="str">
        <f t="array" ref="AF539">IFERROR(IF(INDEX(三跨两临近重点区段!$F:$F,MATCH(1,(MONTH(三跨两临近重点区段!$D:$D)=12)*(三跨两临近重点区段!$A:$A=D539),0))="已取消","已取消",INDEX(三跨两临近重点区段!$E:$E,MATCH(1,(MONTH(三跨两临近重点区段!$D:$D)=12)*(三跨两临近重点区段!$A:$A=D539)*(三跨两临近重点区段!$F:$F="现存区段"),0))),"")</f>
        <v/>
      </c>
      <c r="AH539" t="e">
        <f t="array" ref="AH539">INDEX(三跨两临近重点区段!$G:$G,MATCH(D539,三跨两临近重点区段!$A:$A,0))</f>
        <v>#N/A</v>
      </c>
      <c r="AI539" t="e">
        <f>INDEX(三跨两临近重点区段!$J:$J,MATCH(D539,三跨两临近重点区段!$A:$A,0))</f>
        <v>#N/A</v>
      </c>
    </row>
    <row r="540" ht="14.25" spans="1:35">
      <c r="A540" s="263" t="s">
        <v>150</v>
      </c>
      <c r="B540" s="264" t="s">
        <v>2947</v>
      </c>
      <c r="C540" s="263" t="s">
        <v>2949</v>
      </c>
      <c r="D540" s="263" t="s">
        <v>2950</v>
      </c>
      <c r="E540" s="265" t="s">
        <v>2926</v>
      </c>
      <c r="F540" s="264" t="s">
        <v>125</v>
      </c>
      <c r="G540" s="263" t="s">
        <v>204</v>
      </c>
      <c r="H540" s="263" t="s">
        <v>152</v>
      </c>
      <c r="I540" s="288"/>
      <c r="J540" s="196"/>
      <c r="K540" s="196"/>
      <c r="L540" s="196"/>
      <c r="M540" s="270"/>
      <c r="N540" s="270"/>
      <c r="O540" s="33"/>
      <c r="P540" s="107"/>
      <c r="Q540" s="279"/>
      <c r="R540" s="279"/>
      <c r="S540" s="278">
        <v>45467</v>
      </c>
      <c r="T540" s="279" t="s">
        <v>2117</v>
      </c>
      <c r="U540" s="268" t="str">
        <f t="array" ref="U540">IFERROR(IF(INDEX(三跨两临近重点区段!$F:$F,MATCH(1,(MONTH(三跨两临近重点区段!$D:$D)=7)*(三跨两临近重点区段!$A:$A=D540),0))="已取消","已取消",INDEX(三跨两临近重点区段!$D:$D,MATCH(1,(MONTH(三跨两临近重点区段!$D:$D)=7)*(三跨两临近重点区段!$A:$A=D540)*(三跨两临近重点区段!$F:$F="现存区段"),0))),"")</f>
        <v/>
      </c>
      <c r="V540" s="232" t="str">
        <f t="array" ref="V540">IFERROR(IF(INDEX(三跨两临近重点区段!$F:$F,MATCH(1,(MONTH(三跨两临近重点区段!$D:$D)=7)*(三跨两临近重点区段!$A:$A=D540),0))="已取消","已取消",INDEX(三跨两临近重点区段!$E:$E,MATCH(1,(MONTH(三跨两临近重点区段!$D:$D)=7)*(三跨两临近重点区段!$A:$A=D540)*(三跨两临近重点区段!$F:$F="现存区段"),0))),"")</f>
        <v/>
      </c>
      <c r="W540" s="268" t="str">
        <f t="array" ref="W540">IFERROR(IF(INDEX(三跨两临近重点区段!$F:$F,MATCH(1,(MONTH(三跨两临近重点区段!$D:$D)=8)*(三跨两临近重点区段!$A:$A=D540),0))="已取消","已取消",INDEX(三跨两临近重点区段!$D:$D,MATCH(1,(MONTH(三跨两临近重点区段!$D:$D)=8)*(三跨两临近重点区段!$A:$A=D540)*(三跨两临近重点区段!$F:$F="现存区段"),0))),"")</f>
        <v/>
      </c>
      <c r="X540" s="232" t="str">
        <f t="array" ref="X540">IFERROR(IF(INDEX(三跨两临近重点区段!$F:$F,MATCH(1,(MONTH(三跨两临近重点区段!$D:$D)=8)*(三跨两临近重点区段!$A:$A=D540),0))="已取消","已取消",INDEX(三跨两临近重点区段!$E:$E,MATCH(1,(MONTH(三跨两临近重点区段!$D:$D)=8)*(三跨两临近重点区段!$A:$A=D540)*(三跨两临近重点区段!$F:$F="现存区段"),0))),"")</f>
        <v/>
      </c>
      <c r="Y540" s="268" t="str">
        <f t="array" ref="Y540">IFERROR(IF(INDEX(三跨两临近重点区段!$F:$F,MATCH(1,(MONTH(三跨两临近重点区段!$D:$D)=9)*(三跨两临近重点区段!$A:$A=D540),0))="已取消","已取消",INDEX(三跨两临近重点区段!$D:$D,MATCH(1,(MONTH(三跨两临近重点区段!$D:$D)=9)*(三跨两临近重点区段!$A:$A=D540)*(三跨两临近重点区段!$F:$F="现存区段"),0))),"")</f>
        <v/>
      </c>
      <c r="Z540" s="232" t="str">
        <f t="array" ref="Z540">IFERROR(IF(INDEX(三跨两临近重点区段!$F:$F,MATCH(1,(MONTH(三跨两临近重点区段!$D:$D)=9)*(三跨两临近重点区段!$A:$A=D540),0))="已取消","已取消",INDEX(三跨两临近重点区段!$E:$E,MATCH(1,(MONTH(三跨两临近重点区段!$D:$D)=9)*(三跨两临近重点区段!$A:$A=D540)*(三跨两临近重点区段!$F:$F="现存区段"),0))),"")</f>
        <v/>
      </c>
      <c r="AA540" s="268" t="str">
        <f t="array" ref="AA540">IFERROR(IF(INDEX(三跨两临近重点区段!$F:$F,MATCH(1,(MONTH(三跨两临近重点区段!$D:$D)=10)*(三跨两临近重点区段!$A:$A=D540),0))="已取消","已取消",INDEX(三跨两临近重点区段!$D:$D,MATCH(1,(MONTH(三跨两临近重点区段!$D:$D)=10)*(三跨两临近重点区段!$A:$A=D540)*(三跨两临近重点区段!$F:$F="现存区段"),0))),"")</f>
        <v/>
      </c>
      <c r="AB540" s="72" t="str">
        <f t="array" ref="AB540">IFERROR(IF(INDEX(三跨两临近重点区段!$F:$F,MATCH(1,(MONTH(三跨两临近重点区段!$D:$D)=10)*(三跨两临近重点区段!$A:$A=D540),0))="已取消","已取消",INDEX(三跨两临近重点区段!$E:$E,MATCH(1,(MONTH(三跨两临近重点区段!$D:$D)=10)*(三跨两临近重点区段!$A:$A=D540)*(三跨两临近重点区段!$F:$F="现存区段"),0))),"")</f>
        <v/>
      </c>
      <c r="AC540" s="284" t="str">
        <f t="array" ref="AC540">IFERROR(IF(INDEX(三跨两临近重点区段!$F:$F,MATCH(1,(MONTH(三跨两临近重点区段!$D:$D)=11)*(三跨两临近重点区段!$A:$A=D540),0))="已取消","已取消",INDEX(三跨两临近重点区段!$D:$D,MATCH(1,(MONTH(三跨两临近重点区段!$D:$D)=11)*(三跨两临近重点区段!$A:$A=D540)*(三跨两临近重点区段!$F:$F="现存区段"),0))),"")</f>
        <v/>
      </c>
      <c r="AD540" s="72" t="str">
        <f t="array" ref="AD540">IFERROR(IF(INDEX(三跨两临近重点区段!$F:$F,MATCH(1,(MONTH(三跨两临近重点区段!$D:$D)=11)*(三跨两临近重点区段!$A:$A=D540),0))="已取消","已取消",INDEX(三跨两临近重点区段!$E:$E,MATCH(1,(MONTH(三跨两临近重点区段!$D:$D)=11)*(三跨两临近重点区段!$A:$A=D540)*(三跨两临近重点区段!$F:$F="现存区段"),0))),"")</f>
        <v/>
      </c>
      <c r="AE540" s="284" t="str">
        <f t="array" ref="AE540">IFERROR(IF(INDEX(三跨两临近重点区段!$F:$F,MATCH(1,(MONTH(三跨两临近重点区段!$D:$D)=12)*(三跨两临近重点区段!$A:$A=D540),0))="已取消","已取消",INDEX(三跨两临近重点区段!$D:$D,MATCH(1,(MONTH(三跨两临近重点区段!$D:$D)=12)*(三跨两临近重点区段!$A:$A=D540)*(三跨两临近重点区段!$F:$F="现存区段"),0))),"")</f>
        <v/>
      </c>
      <c r="AF540" s="72" t="str">
        <f t="array" ref="AF540">IFERROR(IF(INDEX(三跨两临近重点区段!$F:$F,MATCH(1,(MONTH(三跨两临近重点区段!$D:$D)=12)*(三跨两临近重点区段!$A:$A=D540),0))="已取消","已取消",INDEX(三跨两临近重点区段!$E:$E,MATCH(1,(MONTH(三跨两临近重点区段!$D:$D)=12)*(三跨两临近重点区段!$A:$A=D540)*(三跨两临近重点区段!$F:$F="现存区段"),0))),"")</f>
        <v/>
      </c>
      <c r="AH540" t="e">
        <f t="array" ref="AH540">INDEX(三跨两临近重点区段!$G:$G,MATCH(D540,三跨两临近重点区段!$A:$A,0))</f>
        <v>#N/A</v>
      </c>
      <c r="AI540" t="e">
        <f>INDEX(三跨两临近重点区段!$J:$J,MATCH(D540,三跨两临近重点区段!$A:$A,0))</f>
        <v>#N/A</v>
      </c>
    </row>
    <row r="541" ht="14.25" spans="1:35">
      <c r="A541" s="263" t="s">
        <v>150</v>
      </c>
      <c r="B541" s="264" t="s">
        <v>2951</v>
      </c>
      <c r="C541" s="263" t="s">
        <v>2172</v>
      </c>
      <c r="D541" s="263" t="s">
        <v>2952</v>
      </c>
      <c r="E541" s="265" t="s">
        <v>2926</v>
      </c>
      <c r="F541" s="264" t="s">
        <v>125</v>
      </c>
      <c r="G541" s="263" t="s">
        <v>204</v>
      </c>
      <c r="H541" s="263" t="s">
        <v>220</v>
      </c>
      <c r="I541" s="288"/>
      <c r="J541" s="196"/>
      <c r="K541" s="196"/>
      <c r="L541" s="196"/>
      <c r="M541" s="270"/>
      <c r="N541" s="270"/>
      <c r="O541" s="33"/>
      <c r="P541" s="107"/>
      <c r="Q541" s="279"/>
      <c r="R541" s="279"/>
      <c r="S541" s="278">
        <v>45467</v>
      </c>
      <c r="T541" s="279" t="s">
        <v>2117</v>
      </c>
      <c r="U541" s="268" t="str">
        <f t="array" ref="U541">IFERROR(IF(INDEX(三跨两临近重点区段!$F:$F,MATCH(1,(MONTH(三跨两临近重点区段!$D:$D)=7)*(三跨两临近重点区段!$A:$A=D541),0))="已取消","已取消",INDEX(三跨两临近重点区段!$D:$D,MATCH(1,(MONTH(三跨两临近重点区段!$D:$D)=7)*(三跨两临近重点区段!$A:$A=D541)*(三跨两临近重点区段!$F:$F="现存区段"),0))),"")</f>
        <v/>
      </c>
      <c r="V541" s="232" t="str">
        <f t="array" ref="V541">IFERROR(IF(INDEX(三跨两临近重点区段!$F:$F,MATCH(1,(MONTH(三跨两临近重点区段!$D:$D)=7)*(三跨两临近重点区段!$A:$A=D541),0))="已取消","已取消",INDEX(三跨两临近重点区段!$E:$E,MATCH(1,(MONTH(三跨两临近重点区段!$D:$D)=7)*(三跨两临近重点区段!$A:$A=D541)*(三跨两临近重点区段!$F:$F="现存区段"),0))),"")</f>
        <v/>
      </c>
      <c r="W541" s="268" t="str">
        <f t="array" ref="W541">IFERROR(IF(INDEX(三跨两临近重点区段!$F:$F,MATCH(1,(MONTH(三跨两临近重点区段!$D:$D)=8)*(三跨两临近重点区段!$A:$A=D541),0))="已取消","已取消",INDEX(三跨两临近重点区段!$D:$D,MATCH(1,(MONTH(三跨两临近重点区段!$D:$D)=8)*(三跨两临近重点区段!$A:$A=D541)*(三跨两临近重点区段!$F:$F="现存区段"),0))),"")</f>
        <v/>
      </c>
      <c r="X541" s="232" t="str">
        <f t="array" ref="X541">IFERROR(IF(INDEX(三跨两临近重点区段!$F:$F,MATCH(1,(MONTH(三跨两临近重点区段!$D:$D)=8)*(三跨两临近重点区段!$A:$A=D541),0))="已取消","已取消",INDEX(三跨两临近重点区段!$E:$E,MATCH(1,(MONTH(三跨两临近重点区段!$D:$D)=8)*(三跨两临近重点区段!$A:$A=D541)*(三跨两临近重点区段!$F:$F="现存区段"),0))),"")</f>
        <v/>
      </c>
      <c r="Y541" s="268" t="str">
        <f t="array" ref="Y541">IFERROR(IF(INDEX(三跨两临近重点区段!$F:$F,MATCH(1,(MONTH(三跨两临近重点区段!$D:$D)=9)*(三跨两临近重点区段!$A:$A=D541),0))="已取消","已取消",INDEX(三跨两临近重点区段!$D:$D,MATCH(1,(MONTH(三跨两临近重点区段!$D:$D)=9)*(三跨两临近重点区段!$A:$A=D541)*(三跨两临近重点区段!$F:$F="现存区段"),0))),"")</f>
        <v/>
      </c>
      <c r="Z541" s="232" t="str">
        <f t="array" ref="Z541">IFERROR(IF(INDEX(三跨两临近重点区段!$F:$F,MATCH(1,(MONTH(三跨两临近重点区段!$D:$D)=9)*(三跨两临近重点区段!$A:$A=D541),0))="已取消","已取消",INDEX(三跨两临近重点区段!$E:$E,MATCH(1,(MONTH(三跨两临近重点区段!$D:$D)=9)*(三跨两临近重点区段!$A:$A=D541)*(三跨两临近重点区段!$F:$F="现存区段"),0))),"")</f>
        <v/>
      </c>
      <c r="AA541" s="268" t="str">
        <f t="array" ref="AA541">IFERROR(IF(INDEX(三跨两临近重点区段!$F:$F,MATCH(1,(MONTH(三跨两临近重点区段!$D:$D)=10)*(三跨两临近重点区段!$A:$A=D541),0))="已取消","已取消",INDEX(三跨两临近重点区段!$D:$D,MATCH(1,(MONTH(三跨两临近重点区段!$D:$D)=10)*(三跨两临近重点区段!$A:$A=D541)*(三跨两临近重点区段!$F:$F="现存区段"),0))),"")</f>
        <v/>
      </c>
      <c r="AB541" s="72" t="str">
        <f t="array" ref="AB541">IFERROR(IF(INDEX(三跨两临近重点区段!$F:$F,MATCH(1,(MONTH(三跨两临近重点区段!$D:$D)=10)*(三跨两临近重点区段!$A:$A=D541),0))="已取消","已取消",INDEX(三跨两临近重点区段!$E:$E,MATCH(1,(MONTH(三跨两临近重点区段!$D:$D)=10)*(三跨两临近重点区段!$A:$A=D541)*(三跨两临近重点区段!$F:$F="现存区段"),0))),"")</f>
        <v/>
      </c>
      <c r="AC541" s="284" t="str">
        <f t="array" ref="AC541">IFERROR(IF(INDEX(三跨两临近重点区段!$F:$F,MATCH(1,(MONTH(三跨两临近重点区段!$D:$D)=11)*(三跨两临近重点区段!$A:$A=D541),0))="已取消","已取消",INDEX(三跨两临近重点区段!$D:$D,MATCH(1,(MONTH(三跨两临近重点区段!$D:$D)=11)*(三跨两临近重点区段!$A:$A=D541)*(三跨两临近重点区段!$F:$F="现存区段"),0))),"")</f>
        <v/>
      </c>
      <c r="AD541" s="72" t="str">
        <f t="array" ref="AD541">IFERROR(IF(INDEX(三跨两临近重点区段!$F:$F,MATCH(1,(MONTH(三跨两临近重点区段!$D:$D)=11)*(三跨两临近重点区段!$A:$A=D541),0))="已取消","已取消",INDEX(三跨两临近重点区段!$E:$E,MATCH(1,(MONTH(三跨两临近重点区段!$D:$D)=11)*(三跨两临近重点区段!$A:$A=D541)*(三跨两临近重点区段!$F:$F="现存区段"),0))),"")</f>
        <v/>
      </c>
      <c r="AE541" s="284" t="str">
        <f t="array" ref="AE541">IFERROR(IF(INDEX(三跨两临近重点区段!$F:$F,MATCH(1,(MONTH(三跨两临近重点区段!$D:$D)=12)*(三跨两临近重点区段!$A:$A=D541),0))="已取消","已取消",INDEX(三跨两临近重点区段!$D:$D,MATCH(1,(MONTH(三跨两临近重点区段!$D:$D)=12)*(三跨两临近重点区段!$A:$A=D541)*(三跨两临近重点区段!$F:$F="现存区段"),0))),"")</f>
        <v/>
      </c>
      <c r="AF541" s="72" t="str">
        <f t="array" ref="AF541">IFERROR(IF(INDEX(三跨两临近重点区段!$F:$F,MATCH(1,(MONTH(三跨两临近重点区段!$D:$D)=12)*(三跨两临近重点区段!$A:$A=D541),0))="已取消","已取消",INDEX(三跨两临近重点区段!$E:$E,MATCH(1,(MONTH(三跨两临近重点区段!$D:$D)=12)*(三跨两临近重点区段!$A:$A=D541)*(三跨两临近重点区段!$F:$F="现存区段"),0))),"")</f>
        <v/>
      </c>
      <c r="AH541" t="e">
        <f t="array" ref="AH541">INDEX(三跨两临近重点区段!$G:$G,MATCH(D541,三跨两临近重点区段!$A:$A,0))</f>
        <v>#N/A</v>
      </c>
      <c r="AI541" t="e">
        <f>INDEX(三跨两临近重点区段!$J:$J,MATCH(D541,三跨两临近重点区段!$A:$A,0))</f>
        <v>#N/A</v>
      </c>
    </row>
    <row r="542" ht="14.25" spans="1:35">
      <c r="A542" s="263" t="s">
        <v>150</v>
      </c>
      <c r="B542" s="264" t="s">
        <v>2951</v>
      </c>
      <c r="C542" s="263" t="s">
        <v>2123</v>
      </c>
      <c r="D542" s="263" t="s">
        <v>2953</v>
      </c>
      <c r="E542" s="265" t="s">
        <v>2926</v>
      </c>
      <c r="F542" s="264" t="s">
        <v>125</v>
      </c>
      <c r="G542" s="263" t="s">
        <v>204</v>
      </c>
      <c r="H542" s="263" t="s">
        <v>220</v>
      </c>
      <c r="I542" s="288"/>
      <c r="J542" s="196"/>
      <c r="K542" s="196"/>
      <c r="L542" s="196"/>
      <c r="M542" s="270"/>
      <c r="N542" s="270"/>
      <c r="O542" s="33"/>
      <c r="P542" s="107"/>
      <c r="Q542" s="279"/>
      <c r="R542" s="279"/>
      <c r="S542" s="278">
        <v>45469</v>
      </c>
      <c r="T542" s="279" t="s">
        <v>2117</v>
      </c>
      <c r="U542" s="268" t="str">
        <f t="array" ref="U542">IFERROR(IF(INDEX(三跨两临近重点区段!$F:$F,MATCH(1,(MONTH(三跨两临近重点区段!$D:$D)=7)*(三跨两临近重点区段!$A:$A=D542),0))="已取消","已取消",INDEX(三跨两临近重点区段!$D:$D,MATCH(1,(MONTH(三跨两临近重点区段!$D:$D)=7)*(三跨两临近重点区段!$A:$A=D542)*(三跨两临近重点区段!$F:$F="现存区段"),0))),"")</f>
        <v/>
      </c>
      <c r="V542" s="232" t="str">
        <f t="array" ref="V542">IFERROR(IF(INDEX(三跨两临近重点区段!$F:$F,MATCH(1,(MONTH(三跨两临近重点区段!$D:$D)=7)*(三跨两临近重点区段!$A:$A=D542),0))="已取消","已取消",INDEX(三跨两临近重点区段!$E:$E,MATCH(1,(MONTH(三跨两临近重点区段!$D:$D)=7)*(三跨两临近重点区段!$A:$A=D542)*(三跨两临近重点区段!$F:$F="现存区段"),0))),"")</f>
        <v/>
      </c>
      <c r="W542" s="268" t="str">
        <f t="array" ref="W542">IFERROR(IF(INDEX(三跨两临近重点区段!$F:$F,MATCH(1,(MONTH(三跨两临近重点区段!$D:$D)=8)*(三跨两临近重点区段!$A:$A=D542),0))="已取消","已取消",INDEX(三跨两临近重点区段!$D:$D,MATCH(1,(MONTH(三跨两临近重点区段!$D:$D)=8)*(三跨两临近重点区段!$A:$A=D542)*(三跨两临近重点区段!$F:$F="现存区段"),0))),"")</f>
        <v/>
      </c>
      <c r="X542" s="232" t="str">
        <f t="array" ref="X542">IFERROR(IF(INDEX(三跨两临近重点区段!$F:$F,MATCH(1,(MONTH(三跨两临近重点区段!$D:$D)=8)*(三跨两临近重点区段!$A:$A=D542),0))="已取消","已取消",INDEX(三跨两临近重点区段!$E:$E,MATCH(1,(MONTH(三跨两临近重点区段!$D:$D)=8)*(三跨两临近重点区段!$A:$A=D542)*(三跨两临近重点区段!$F:$F="现存区段"),0))),"")</f>
        <v/>
      </c>
      <c r="Y542" s="268" t="str">
        <f t="array" ref="Y542">IFERROR(IF(INDEX(三跨两临近重点区段!$F:$F,MATCH(1,(MONTH(三跨两临近重点区段!$D:$D)=9)*(三跨两临近重点区段!$A:$A=D542),0))="已取消","已取消",INDEX(三跨两临近重点区段!$D:$D,MATCH(1,(MONTH(三跨两临近重点区段!$D:$D)=9)*(三跨两临近重点区段!$A:$A=D542)*(三跨两临近重点区段!$F:$F="现存区段"),0))),"")</f>
        <v/>
      </c>
      <c r="Z542" s="232" t="str">
        <f t="array" ref="Z542">IFERROR(IF(INDEX(三跨两临近重点区段!$F:$F,MATCH(1,(MONTH(三跨两临近重点区段!$D:$D)=9)*(三跨两临近重点区段!$A:$A=D542),0))="已取消","已取消",INDEX(三跨两临近重点区段!$E:$E,MATCH(1,(MONTH(三跨两临近重点区段!$D:$D)=9)*(三跨两临近重点区段!$A:$A=D542)*(三跨两临近重点区段!$F:$F="现存区段"),0))),"")</f>
        <v/>
      </c>
      <c r="AA542" s="268" t="str">
        <f t="array" ref="AA542">IFERROR(IF(INDEX(三跨两临近重点区段!$F:$F,MATCH(1,(MONTH(三跨两临近重点区段!$D:$D)=10)*(三跨两临近重点区段!$A:$A=D542),0))="已取消","已取消",INDEX(三跨两临近重点区段!$D:$D,MATCH(1,(MONTH(三跨两临近重点区段!$D:$D)=10)*(三跨两临近重点区段!$A:$A=D542)*(三跨两临近重点区段!$F:$F="现存区段"),0))),"")</f>
        <v/>
      </c>
      <c r="AB542" s="72" t="str">
        <f t="array" ref="AB542">IFERROR(IF(INDEX(三跨两临近重点区段!$F:$F,MATCH(1,(MONTH(三跨两临近重点区段!$D:$D)=10)*(三跨两临近重点区段!$A:$A=D542),0))="已取消","已取消",INDEX(三跨两临近重点区段!$E:$E,MATCH(1,(MONTH(三跨两临近重点区段!$D:$D)=10)*(三跨两临近重点区段!$A:$A=D542)*(三跨两临近重点区段!$F:$F="现存区段"),0))),"")</f>
        <v/>
      </c>
      <c r="AC542" s="284" t="str">
        <f t="array" ref="AC542">IFERROR(IF(INDEX(三跨两临近重点区段!$F:$F,MATCH(1,(MONTH(三跨两临近重点区段!$D:$D)=11)*(三跨两临近重点区段!$A:$A=D542),0))="已取消","已取消",INDEX(三跨两临近重点区段!$D:$D,MATCH(1,(MONTH(三跨两临近重点区段!$D:$D)=11)*(三跨两临近重点区段!$A:$A=D542)*(三跨两临近重点区段!$F:$F="现存区段"),0))),"")</f>
        <v/>
      </c>
      <c r="AD542" s="72" t="str">
        <f t="array" ref="AD542">IFERROR(IF(INDEX(三跨两临近重点区段!$F:$F,MATCH(1,(MONTH(三跨两临近重点区段!$D:$D)=11)*(三跨两临近重点区段!$A:$A=D542),0))="已取消","已取消",INDEX(三跨两临近重点区段!$E:$E,MATCH(1,(MONTH(三跨两临近重点区段!$D:$D)=11)*(三跨两临近重点区段!$A:$A=D542)*(三跨两临近重点区段!$F:$F="现存区段"),0))),"")</f>
        <v/>
      </c>
      <c r="AE542" s="284" t="str">
        <f t="array" ref="AE542">IFERROR(IF(INDEX(三跨两临近重点区段!$F:$F,MATCH(1,(MONTH(三跨两临近重点区段!$D:$D)=12)*(三跨两临近重点区段!$A:$A=D542),0))="已取消","已取消",INDEX(三跨两临近重点区段!$D:$D,MATCH(1,(MONTH(三跨两临近重点区段!$D:$D)=12)*(三跨两临近重点区段!$A:$A=D542)*(三跨两临近重点区段!$F:$F="现存区段"),0))),"")</f>
        <v/>
      </c>
      <c r="AF542" s="72" t="str">
        <f t="array" ref="AF542">IFERROR(IF(INDEX(三跨两临近重点区段!$F:$F,MATCH(1,(MONTH(三跨两临近重点区段!$D:$D)=12)*(三跨两临近重点区段!$A:$A=D542),0))="已取消","已取消",INDEX(三跨两临近重点区段!$E:$E,MATCH(1,(MONTH(三跨两临近重点区段!$D:$D)=12)*(三跨两临近重点区段!$A:$A=D542)*(三跨两临近重点区段!$F:$F="现存区段"),0))),"")</f>
        <v/>
      </c>
      <c r="AH542" t="e">
        <f t="array" ref="AH542">INDEX(三跨两临近重点区段!$G:$G,MATCH(D542,三跨两临近重点区段!$A:$A,0))</f>
        <v>#N/A</v>
      </c>
      <c r="AI542" t="e">
        <f>INDEX(三跨两临近重点区段!$J:$J,MATCH(D542,三跨两临近重点区段!$A:$A,0))</f>
        <v>#N/A</v>
      </c>
    </row>
    <row r="543" ht="14.25" spans="1:35">
      <c r="A543" s="263" t="s">
        <v>150</v>
      </c>
      <c r="B543" s="264" t="s">
        <v>2945</v>
      </c>
      <c r="C543" s="263" t="s">
        <v>2756</v>
      </c>
      <c r="D543" s="263" t="s">
        <v>2954</v>
      </c>
      <c r="E543" s="265" t="s">
        <v>2926</v>
      </c>
      <c r="F543" s="264" t="s">
        <v>125</v>
      </c>
      <c r="G543" s="263" t="s">
        <v>204</v>
      </c>
      <c r="H543" s="263" t="s">
        <v>152</v>
      </c>
      <c r="I543" s="288"/>
      <c r="J543" s="196"/>
      <c r="K543" s="196"/>
      <c r="L543" s="196"/>
      <c r="M543" s="270"/>
      <c r="N543" s="270"/>
      <c r="O543" s="33"/>
      <c r="P543" s="107"/>
      <c r="Q543" s="279"/>
      <c r="R543" s="279"/>
      <c r="S543" s="278">
        <v>45467</v>
      </c>
      <c r="T543" s="279" t="s">
        <v>2117</v>
      </c>
      <c r="U543" s="268" t="str">
        <f t="array" ref="U543">IFERROR(IF(INDEX(三跨两临近重点区段!$F:$F,MATCH(1,(MONTH(三跨两临近重点区段!$D:$D)=7)*(三跨两临近重点区段!$A:$A=D543),0))="已取消","已取消",INDEX(三跨两临近重点区段!$D:$D,MATCH(1,(MONTH(三跨两临近重点区段!$D:$D)=7)*(三跨两临近重点区段!$A:$A=D543)*(三跨两临近重点区段!$F:$F="现存区段"),0))),"")</f>
        <v/>
      </c>
      <c r="V543" s="232" t="str">
        <f t="array" ref="V543">IFERROR(IF(INDEX(三跨两临近重点区段!$F:$F,MATCH(1,(MONTH(三跨两临近重点区段!$D:$D)=7)*(三跨两临近重点区段!$A:$A=D543),0))="已取消","已取消",INDEX(三跨两临近重点区段!$E:$E,MATCH(1,(MONTH(三跨两临近重点区段!$D:$D)=7)*(三跨两临近重点区段!$A:$A=D543)*(三跨两临近重点区段!$F:$F="现存区段"),0))),"")</f>
        <v/>
      </c>
      <c r="W543" s="268" t="str">
        <f t="array" ref="W543">IFERROR(IF(INDEX(三跨两临近重点区段!$F:$F,MATCH(1,(MONTH(三跨两临近重点区段!$D:$D)=8)*(三跨两临近重点区段!$A:$A=D543),0))="已取消","已取消",INDEX(三跨两临近重点区段!$D:$D,MATCH(1,(MONTH(三跨两临近重点区段!$D:$D)=8)*(三跨两临近重点区段!$A:$A=D543)*(三跨两临近重点区段!$F:$F="现存区段"),0))),"")</f>
        <v/>
      </c>
      <c r="X543" s="232" t="str">
        <f t="array" ref="X543">IFERROR(IF(INDEX(三跨两临近重点区段!$F:$F,MATCH(1,(MONTH(三跨两临近重点区段!$D:$D)=8)*(三跨两临近重点区段!$A:$A=D543),0))="已取消","已取消",INDEX(三跨两临近重点区段!$E:$E,MATCH(1,(MONTH(三跨两临近重点区段!$D:$D)=8)*(三跨两临近重点区段!$A:$A=D543)*(三跨两临近重点区段!$F:$F="现存区段"),0))),"")</f>
        <v/>
      </c>
      <c r="Y543" s="268" t="str">
        <f t="array" ref="Y543">IFERROR(IF(INDEX(三跨两临近重点区段!$F:$F,MATCH(1,(MONTH(三跨两临近重点区段!$D:$D)=9)*(三跨两临近重点区段!$A:$A=D543),0))="已取消","已取消",INDEX(三跨两临近重点区段!$D:$D,MATCH(1,(MONTH(三跨两临近重点区段!$D:$D)=9)*(三跨两临近重点区段!$A:$A=D543)*(三跨两临近重点区段!$F:$F="现存区段"),0))),"")</f>
        <v/>
      </c>
      <c r="Z543" s="232" t="str">
        <f t="array" ref="Z543">IFERROR(IF(INDEX(三跨两临近重点区段!$F:$F,MATCH(1,(MONTH(三跨两临近重点区段!$D:$D)=9)*(三跨两临近重点区段!$A:$A=D543),0))="已取消","已取消",INDEX(三跨两临近重点区段!$E:$E,MATCH(1,(MONTH(三跨两临近重点区段!$D:$D)=9)*(三跨两临近重点区段!$A:$A=D543)*(三跨两临近重点区段!$F:$F="现存区段"),0))),"")</f>
        <v/>
      </c>
      <c r="AA543" s="268" t="str">
        <f t="array" ref="AA543">IFERROR(IF(INDEX(三跨两临近重点区段!$F:$F,MATCH(1,(MONTH(三跨两临近重点区段!$D:$D)=10)*(三跨两临近重点区段!$A:$A=D543),0))="已取消","已取消",INDEX(三跨两临近重点区段!$D:$D,MATCH(1,(MONTH(三跨两临近重点区段!$D:$D)=10)*(三跨两临近重点区段!$A:$A=D543)*(三跨两临近重点区段!$F:$F="现存区段"),0))),"")</f>
        <v/>
      </c>
      <c r="AB543" s="72" t="str">
        <f t="array" ref="AB543">IFERROR(IF(INDEX(三跨两临近重点区段!$F:$F,MATCH(1,(MONTH(三跨两临近重点区段!$D:$D)=10)*(三跨两临近重点区段!$A:$A=D543),0))="已取消","已取消",INDEX(三跨两临近重点区段!$E:$E,MATCH(1,(MONTH(三跨两临近重点区段!$D:$D)=10)*(三跨两临近重点区段!$A:$A=D543)*(三跨两临近重点区段!$F:$F="现存区段"),0))),"")</f>
        <v/>
      </c>
      <c r="AC543" s="284" t="str">
        <f t="array" ref="AC543">IFERROR(IF(INDEX(三跨两临近重点区段!$F:$F,MATCH(1,(MONTH(三跨两临近重点区段!$D:$D)=11)*(三跨两临近重点区段!$A:$A=D543),0))="已取消","已取消",INDEX(三跨两临近重点区段!$D:$D,MATCH(1,(MONTH(三跨两临近重点区段!$D:$D)=11)*(三跨两临近重点区段!$A:$A=D543)*(三跨两临近重点区段!$F:$F="现存区段"),0))),"")</f>
        <v/>
      </c>
      <c r="AD543" s="72" t="str">
        <f t="array" ref="AD543">IFERROR(IF(INDEX(三跨两临近重点区段!$F:$F,MATCH(1,(MONTH(三跨两临近重点区段!$D:$D)=11)*(三跨两临近重点区段!$A:$A=D543),0))="已取消","已取消",INDEX(三跨两临近重点区段!$E:$E,MATCH(1,(MONTH(三跨两临近重点区段!$D:$D)=11)*(三跨两临近重点区段!$A:$A=D543)*(三跨两临近重点区段!$F:$F="现存区段"),0))),"")</f>
        <v/>
      </c>
      <c r="AE543" s="284" t="str">
        <f t="array" ref="AE543">IFERROR(IF(INDEX(三跨两临近重点区段!$F:$F,MATCH(1,(MONTH(三跨两临近重点区段!$D:$D)=12)*(三跨两临近重点区段!$A:$A=D543),0))="已取消","已取消",INDEX(三跨两临近重点区段!$D:$D,MATCH(1,(MONTH(三跨两临近重点区段!$D:$D)=12)*(三跨两临近重点区段!$A:$A=D543)*(三跨两临近重点区段!$F:$F="现存区段"),0))),"")</f>
        <v/>
      </c>
      <c r="AF543" s="72" t="str">
        <f t="array" ref="AF543">IFERROR(IF(INDEX(三跨两临近重点区段!$F:$F,MATCH(1,(MONTH(三跨两临近重点区段!$D:$D)=12)*(三跨两临近重点区段!$A:$A=D543),0))="已取消","已取消",INDEX(三跨两临近重点区段!$E:$E,MATCH(1,(MONTH(三跨两临近重点区段!$D:$D)=12)*(三跨两临近重点区段!$A:$A=D543)*(三跨两临近重点区段!$F:$F="现存区段"),0))),"")</f>
        <v/>
      </c>
      <c r="AH543" t="e">
        <f t="array" ref="AH543">INDEX(三跨两临近重点区段!$G:$G,MATCH(D543,三跨两临近重点区段!$A:$A,0))</f>
        <v>#N/A</v>
      </c>
      <c r="AI543" t="e">
        <f>INDEX(三跨两临近重点区段!$J:$J,MATCH(D543,三跨两临近重点区段!$A:$A,0))</f>
        <v>#N/A</v>
      </c>
    </row>
    <row r="544" ht="14.25" spans="1:35">
      <c r="A544" s="263" t="s">
        <v>150</v>
      </c>
      <c r="B544" s="264" t="s">
        <v>2955</v>
      </c>
      <c r="C544" s="263" t="s">
        <v>2135</v>
      </c>
      <c r="D544" s="263" t="s">
        <v>2956</v>
      </c>
      <c r="E544" s="265" t="s">
        <v>2926</v>
      </c>
      <c r="F544" s="264" t="s">
        <v>125</v>
      </c>
      <c r="G544" s="263" t="s">
        <v>204</v>
      </c>
      <c r="H544" s="263" t="s">
        <v>165</v>
      </c>
      <c r="I544" s="288"/>
      <c r="J544" s="196"/>
      <c r="K544" s="196"/>
      <c r="L544" s="196"/>
      <c r="M544" s="270"/>
      <c r="N544" s="270"/>
      <c r="O544" s="33"/>
      <c r="P544" s="107"/>
      <c r="Q544" s="279"/>
      <c r="R544" s="279"/>
      <c r="S544" s="278">
        <v>45469</v>
      </c>
      <c r="T544" s="279" t="s">
        <v>2117</v>
      </c>
      <c r="U544" s="268" t="str">
        <f t="array" ref="U544">IFERROR(IF(INDEX(三跨两临近重点区段!$F:$F,MATCH(1,(MONTH(三跨两临近重点区段!$D:$D)=7)*(三跨两临近重点区段!$A:$A=D544),0))="已取消","已取消",INDEX(三跨两临近重点区段!$D:$D,MATCH(1,(MONTH(三跨两临近重点区段!$D:$D)=7)*(三跨两临近重点区段!$A:$A=D544)*(三跨两临近重点区段!$F:$F="现存区段"),0))),"")</f>
        <v/>
      </c>
      <c r="V544" s="232" t="str">
        <f t="array" ref="V544">IFERROR(IF(INDEX(三跨两临近重点区段!$F:$F,MATCH(1,(MONTH(三跨两临近重点区段!$D:$D)=7)*(三跨两临近重点区段!$A:$A=D544),0))="已取消","已取消",INDEX(三跨两临近重点区段!$E:$E,MATCH(1,(MONTH(三跨两临近重点区段!$D:$D)=7)*(三跨两临近重点区段!$A:$A=D544)*(三跨两临近重点区段!$F:$F="现存区段"),0))),"")</f>
        <v/>
      </c>
      <c r="W544" s="268" t="str">
        <f t="array" ref="W544">IFERROR(IF(INDEX(三跨两临近重点区段!$F:$F,MATCH(1,(MONTH(三跨两临近重点区段!$D:$D)=8)*(三跨两临近重点区段!$A:$A=D544),0))="已取消","已取消",INDEX(三跨两临近重点区段!$D:$D,MATCH(1,(MONTH(三跨两临近重点区段!$D:$D)=8)*(三跨两临近重点区段!$A:$A=D544)*(三跨两临近重点区段!$F:$F="现存区段"),0))),"")</f>
        <v/>
      </c>
      <c r="X544" s="232" t="str">
        <f t="array" ref="X544">IFERROR(IF(INDEX(三跨两临近重点区段!$F:$F,MATCH(1,(MONTH(三跨两临近重点区段!$D:$D)=8)*(三跨两临近重点区段!$A:$A=D544),0))="已取消","已取消",INDEX(三跨两临近重点区段!$E:$E,MATCH(1,(MONTH(三跨两临近重点区段!$D:$D)=8)*(三跨两临近重点区段!$A:$A=D544)*(三跨两临近重点区段!$F:$F="现存区段"),0))),"")</f>
        <v/>
      </c>
      <c r="Y544" s="268" t="str">
        <f t="array" ref="Y544">IFERROR(IF(INDEX(三跨两临近重点区段!$F:$F,MATCH(1,(MONTH(三跨两临近重点区段!$D:$D)=9)*(三跨两临近重点区段!$A:$A=D544),0))="已取消","已取消",INDEX(三跨两临近重点区段!$D:$D,MATCH(1,(MONTH(三跨两临近重点区段!$D:$D)=9)*(三跨两临近重点区段!$A:$A=D544)*(三跨两临近重点区段!$F:$F="现存区段"),0))),"")</f>
        <v/>
      </c>
      <c r="Z544" s="232" t="str">
        <f t="array" ref="Z544">IFERROR(IF(INDEX(三跨两临近重点区段!$F:$F,MATCH(1,(MONTH(三跨两临近重点区段!$D:$D)=9)*(三跨两临近重点区段!$A:$A=D544),0))="已取消","已取消",INDEX(三跨两临近重点区段!$E:$E,MATCH(1,(MONTH(三跨两临近重点区段!$D:$D)=9)*(三跨两临近重点区段!$A:$A=D544)*(三跨两临近重点区段!$F:$F="现存区段"),0))),"")</f>
        <v/>
      </c>
      <c r="AA544" s="268" t="str">
        <f t="array" ref="AA544">IFERROR(IF(INDEX(三跨两临近重点区段!$F:$F,MATCH(1,(MONTH(三跨两临近重点区段!$D:$D)=10)*(三跨两临近重点区段!$A:$A=D544),0))="已取消","已取消",INDEX(三跨两临近重点区段!$D:$D,MATCH(1,(MONTH(三跨两临近重点区段!$D:$D)=10)*(三跨两临近重点区段!$A:$A=D544)*(三跨两临近重点区段!$F:$F="现存区段"),0))),"")</f>
        <v/>
      </c>
      <c r="AB544" s="72" t="str">
        <f t="array" ref="AB544">IFERROR(IF(INDEX(三跨两临近重点区段!$F:$F,MATCH(1,(MONTH(三跨两临近重点区段!$D:$D)=10)*(三跨两临近重点区段!$A:$A=D544),0))="已取消","已取消",INDEX(三跨两临近重点区段!$E:$E,MATCH(1,(MONTH(三跨两临近重点区段!$D:$D)=10)*(三跨两临近重点区段!$A:$A=D544)*(三跨两临近重点区段!$F:$F="现存区段"),0))),"")</f>
        <v/>
      </c>
      <c r="AC544" s="284" t="str">
        <f t="array" ref="AC544">IFERROR(IF(INDEX(三跨两临近重点区段!$F:$F,MATCH(1,(MONTH(三跨两临近重点区段!$D:$D)=11)*(三跨两临近重点区段!$A:$A=D544),0))="已取消","已取消",INDEX(三跨两临近重点区段!$D:$D,MATCH(1,(MONTH(三跨两临近重点区段!$D:$D)=11)*(三跨两临近重点区段!$A:$A=D544)*(三跨两临近重点区段!$F:$F="现存区段"),0))),"")</f>
        <v/>
      </c>
      <c r="AD544" s="72" t="str">
        <f t="array" ref="AD544">IFERROR(IF(INDEX(三跨两临近重点区段!$F:$F,MATCH(1,(MONTH(三跨两临近重点区段!$D:$D)=11)*(三跨两临近重点区段!$A:$A=D544),0))="已取消","已取消",INDEX(三跨两临近重点区段!$E:$E,MATCH(1,(MONTH(三跨两临近重点区段!$D:$D)=11)*(三跨两临近重点区段!$A:$A=D544)*(三跨两临近重点区段!$F:$F="现存区段"),0))),"")</f>
        <v/>
      </c>
      <c r="AE544" s="284" t="str">
        <f t="array" ref="AE544">IFERROR(IF(INDEX(三跨两临近重点区段!$F:$F,MATCH(1,(MONTH(三跨两临近重点区段!$D:$D)=12)*(三跨两临近重点区段!$A:$A=D544),0))="已取消","已取消",INDEX(三跨两临近重点区段!$D:$D,MATCH(1,(MONTH(三跨两临近重点区段!$D:$D)=12)*(三跨两临近重点区段!$A:$A=D544)*(三跨两临近重点区段!$F:$F="现存区段"),0))),"")</f>
        <v/>
      </c>
      <c r="AF544" s="72" t="str">
        <f t="array" ref="AF544">IFERROR(IF(INDEX(三跨两临近重点区段!$F:$F,MATCH(1,(MONTH(三跨两临近重点区段!$D:$D)=12)*(三跨两临近重点区段!$A:$A=D544),0))="已取消","已取消",INDEX(三跨两临近重点区段!$E:$E,MATCH(1,(MONTH(三跨两临近重点区段!$D:$D)=12)*(三跨两临近重点区段!$A:$A=D544)*(三跨两临近重点区段!$F:$F="现存区段"),0))),"")</f>
        <v/>
      </c>
      <c r="AH544" t="e">
        <f t="array" ref="AH544">INDEX(三跨两临近重点区段!$G:$G,MATCH(D544,三跨两临近重点区段!$A:$A,0))</f>
        <v>#N/A</v>
      </c>
      <c r="AI544" t="e">
        <f>INDEX(三跨两临近重点区段!$J:$J,MATCH(D544,三跨两临近重点区段!$A:$A,0))</f>
        <v>#N/A</v>
      </c>
    </row>
    <row r="545" ht="14.25" spans="1:35">
      <c r="A545" s="263" t="s">
        <v>150</v>
      </c>
      <c r="B545" s="264" t="s">
        <v>2945</v>
      </c>
      <c r="C545" s="263" t="s">
        <v>2326</v>
      </c>
      <c r="D545" s="263" t="s">
        <v>2957</v>
      </c>
      <c r="E545" s="265" t="s">
        <v>2926</v>
      </c>
      <c r="F545" s="264" t="s">
        <v>125</v>
      </c>
      <c r="G545" s="263" t="s">
        <v>204</v>
      </c>
      <c r="H545" s="263" t="s">
        <v>152</v>
      </c>
      <c r="I545" s="288"/>
      <c r="J545" s="196"/>
      <c r="K545" s="196"/>
      <c r="L545" s="196"/>
      <c r="M545" s="270"/>
      <c r="N545" s="270"/>
      <c r="O545" s="33"/>
      <c r="P545" s="107"/>
      <c r="Q545" s="279"/>
      <c r="R545" s="279"/>
      <c r="S545" s="278">
        <v>45469</v>
      </c>
      <c r="T545" s="279" t="s">
        <v>2117</v>
      </c>
      <c r="U545" s="268" t="str">
        <f t="array" ref="U545">IFERROR(IF(INDEX(三跨两临近重点区段!$F:$F,MATCH(1,(MONTH(三跨两临近重点区段!$D:$D)=7)*(三跨两临近重点区段!$A:$A=D545),0))="已取消","已取消",INDEX(三跨两临近重点区段!$D:$D,MATCH(1,(MONTH(三跨两临近重点区段!$D:$D)=7)*(三跨两临近重点区段!$A:$A=D545)*(三跨两临近重点区段!$F:$F="现存区段"),0))),"")</f>
        <v/>
      </c>
      <c r="V545" s="232" t="str">
        <f t="array" ref="V545">IFERROR(IF(INDEX(三跨两临近重点区段!$F:$F,MATCH(1,(MONTH(三跨两临近重点区段!$D:$D)=7)*(三跨两临近重点区段!$A:$A=D545),0))="已取消","已取消",INDEX(三跨两临近重点区段!$E:$E,MATCH(1,(MONTH(三跨两临近重点区段!$D:$D)=7)*(三跨两临近重点区段!$A:$A=D545)*(三跨两临近重点区段!$F:$F="现存区段"),0))),"")</f>
        <v/>
      </c>
      <c r="W545" s="268" t="str">
        <f t="array" ref="W545">IFERROR(IF(INDEX(三跨两临近重点区段!$F:$F,MATCH(1,(MONTH(三跨两临近重点区段!$D:$D)=8)*(三跨两临近重点区段!$A:$A=D545),0))="已取消","已取消",INDEX(三跨两临近重点区段!$D:$D,MATCH(1,(MONTH(三跨两临近重点区段!$D:$D)=8)*(三跨两临近重点区段!$A:$A=D545)*(三跨两临近重点区段!$F:$F="现存区段"),0))),"")</f>
        <v/>
      </c>
      <c r="X545" s="232" t="str">
        <f t="array" ref="X545">IFERROR(IF(INDEX(三跨两临近重点区段!$F:$F,MATCH(1,(MONTH(三跨两临近重点区段!$D:$D)=8)*(三跨两临近重点区段!$A:$A=D545),0))="已取消","已取消",INDEX(三跨两临近重点区段!$E:$E,MATCH(1,(MONTH(三跨两临近重点区段!$D:$D)=8)*(三跨两临近重点区段!$A:$A=D545)*(三跨两临近重点区段!$F:$F="现存区段"),0))),"")</f>
        <v/>
      </c>
      <c r="Y545" s="268" t="str">
        <f t="array" ref="Y545">IFERROR(IF(INDEX(三跨两临近重点区段!$F:$F,MATCH(1,(MONTH(三跨两临近重点区段!$D:$D)=9)*(三跨两临近重点区段!$A:$A=D545),0))="已取消","已取消",INDEX(三跨两临近重点区段!$D:$D,MATCH(1,(MONTH(三跨两临近重点区段!$D:$D)=9)*(三跨两临近重点区段!$A:$A=D545)*(三跨两临近重点区段!$F:$F="现存区段"),0))),"")</f>
        <v/>
      </c>
      <c r="Z545" s="232" t="str">
        <f t="array" ref="Z545">IFERROR(IF(INDEX(三跨两临近重点区段!$F:$F,MATCH(1,(MONTH(三跨两临近重点区段!$D:$D)=9)*(三跨两临近重点区段!$A:$A=D545),0))="已取消","已取消",INDEX(三跨两临近重点区段!$E:$E,MATCH(1,(MONTH(三跨两临近重点区段!$D:$D)=9)*(三跨两临近重点区段!$A:$A=D545)*(三跨两临近重点区段!$F:$F="现存区段"),0))),"")</f>
        <v/>
      </c>
      <c r="AA545" s="268" t="str">
        <f t="array" ref="AA545">IFERROR(IF(INDEX(三跨两临近重点区段!$F:$F,MATCH(1,(MONTH(三跨两临近重点区段!$D:$D)=10)*(三跨两临近重点区段!$A:$A=D545),0))="已取消","已取消",INDEX(三跨两临近重点区段!$D:$D,MATCH(1,(MONTH(三跨两临近重点区段!$D:$D)=10)*(三跨两临近重点区段!$A:$A=D545)*(三跨两临近重点区段!$F:$F="现存区段"),0))),"")</f>
        <v/>
      </c>
      <c r="AB545" s="72" t="str">
        <f t="array" ref="AB545">IFERROR(IF(INDEX(三跨两临近重点区段!$F:$F,MATCH(1,(MONTH(三跨两临近重点区段!$D:$D)=10)*(三跨两临近重点区段!$A:$A=D545),0))="已取消","已取消",INDEX(三跨两临近重点区段!$E:$E,MATCH(1,(MONTH(三跨两临近重点区段!$D:$D)=10)*(三跨两临近重点区段!$A:$A=D545)*(三跨两临近重点区段!$F:$F="现存区段"),0))),"")</f>
        <v/>
      </c>
      <c r="AC545" s="284" t="str">
        <f t="array" ref="AC545">IFERROR(IF(INDEX(三跨两临近重点区段!$F:$F,MATCH(1,(MONTH(三跨两临近重点区段!$D:$D)=11)*(三跨两临近重点区段!$A:$A=D545),0))="已取消","已取消",INDEX(三跨两临近重点区段!$D:$D,MATCH(1,(MONTH(三跨两临近重点区段!$D:$D)=11)*(三跨两临近重点区段!$A:$A=D545)*(三跨两临近重点区段!$F:$F="现存区段"),0))),"")</f>
        <v/>
      </c>
      <c r="AD545" s="72" t="str">
        <f t="array" ref="AD545">IFERROR(IF(INDEX(三跨两临近重点区段!$F:$F,MATCH(1,(MONTH(三跨两临近重点区段!$D:$D)=11)*(三跨两临近重点区段!$A:$A=D545),0))="已取消","已取消",INDEX(三跨两临近重点区段!$E:$E,MATCH(1,(MONTH(三跨两临近重点区段!$D:$D)=11)*(三跨两临近重点区段!$A:$A=D545)*(三跨两临近重点区段!$F:$F="现存区段"),0))),"")</f>
        <v/>
      </c>
      <c r="AE545" s="284" t="str">
        <f t="array" ref="AE545">IFERROR(IF(INDEX(三跨两临近重点区段!$F:$F,MATCH(1,(MONTH(三跨两临近重点区段!$D:$D)=12)*(三跨两临近重点区段!$A:$A=D545),0))="已取消","已取消",INDEX(三跨两临近重点区段!$D:$D,MATCH(1,(MONTH(三跨两临近重点区段!$D:$D)=12)*(三跨两临近重点区段!$A:$A=D545)*(三跨两临近重点区段!$F:$F="现存区段"),0))),"")</f>
        <v/>
      </c>
      <c r="AF545" s="72" t="str">
        <f t="array" ref="AF545">IFERROR(IF(INDEX(三跨两临近重点区段!$F:$F,MATCH(1,(MONTH(三跨两临近重点区段!$D:$D)=12)*(三跨两临近重点区段!$A:$A=D545),0))="已取消","已取消",INDEX(三跨两临近重点区段!$E:$E,MATCH(1,(MONTH(三跨两临近重点区段!$D:$D)=12)*(三跨两临近重点区段!$A:$A=D545)*(三跨两临近重点区段!$F:$F="现存区段"),0))),"")</f>
        <v/>
      </c>
      <c r="AH545" t="e">
        <f t="array" ref="AH545">INDEX(三跨两临近重点区段!$G:$G,MATCH(D545,三跨两临近重点区段!$A:$A,0))</f>
        <v>#N/A</v>
      </c>
      <c r="AI545" t="e">
        <f>INDEX(三跨两临近重点区段!$J:$J,MATCH(D545,三跨两临近重点区段!$A:$A,0))</f>
        <v>#N/A</v>
      </c>
    </row>
    <row r="546" ht="14.25" spans="1:35">
      <c r="A546" s="263" t="s">
        <v>150</v>
      </c>
      <c r="B546" s="264" t="s">
        <v>2958</v>
      </c>
      <c r="C546" s="263" t="s">
        <v>2543</v>
      </c>
      <c r="D546" s="263" t="s">
        <v>2959</v>
      </c>
      <c r="E546" s="265" t="s">
        <v>2926</v>
      </c>
      <c r="F546" s="264" t="s">
        <v>125</v>
      </c>
      <c r="G546" s="263" t="s">
        <v>204</v>
      </c>
      <c r="H546" s="263" t="s">
        <v>204</v>
      </c>
      <c r="I546" s="288"/>
      <c r="J546" s="196"/>
      <c r="K546" s="196"/>
      <c r="L546" s="196"/>
      <c r="M546" s="270"/>
      <c r="N546" s="270"/>
      <c r="O546" s="33"/>
      <c r="P546" s="107"/>
      <c r="Q546" s="279"/>
      <c r="R546" s="279"/>
      <c r="S546" s="278">
        <v>45469</v>
      </c>
      <c r="T546" s="279" t="s">
        <v>2117</v>
      </c>
      <c r="U546" s="268" t="str">
        <f t="array" ref="U546">IFERROR(IF(INDEX(三跨两临近重点区段!$F:$F,MATCH(1,(MONTH(三跨两临近重点区段!$D:$D)=7)*(三跨两临近重点区段!$A:$A=D546),0))="已取消","已取消",INDEX(三跨两临近重点区段!$D:$D,MATCH(1,(MONTH(三跨两临近重点区段!$D:$D)=7)*(三跨两临近重点区段!$A:$A=D546)*(三跨两临近重点区段!$F:$F="现存区段"),0))),"")</f>
        <v/>
      </c>
      <c r="V546" s="232" t="str">
        <f t="array" ref="V546">IFERROR(IF(INDEX(三跨两临近重点区段!$F:$F,MATCH(1,(MONTH(三跨两临近重点区段!$D:$D)=7)*(三跨两临近重点区段!$A:$A=D546),0))="已取消","已取消",INDEX(三跨两临近重点区段!$E:$E,MATCH(1,(MONTH(三跨两临近重点区段!$D:$D)=7)*(三跨两临近重点区段!$A:$A=D546)*(三跨两临近重点区段!$F:$F="现存区段"),0))),"")</f>
        <v/>
      </c>
      <c r="W546" s="268" t="str">
        <f t="array" ref="W546">IFERROR(IF(INDEX(三跨两临近重点区段!$F:$F,MATCH(1,(MONTH(三跨两临近重点区段!$D:$D)=8)*(三跨两临近重点区段!$A:$A=D546),0))="已取消","已取消",INDEX(三跨两临近重点区段!$D:$D,MATCH(1,(MONTH(三跨两临近重点区段!$D:$D)=8)*(三跨两临近重点区段!$A:$A=D546)*(三跨两临近重点区段!$F:$F="现存区段"),0))),"")</f>
        <v/>
      </c>
      <c r="X546" s="232" t="str">
        <f t="array" ref="X546">IFERROR(IF(INDEX(三跨两临近重点区段!$F:$F,MATCH(1,(MONTH(三跨两临近重点区段!$D:$D)=8)*(三跨两临近重点区段!$A:$A=D546),0))="已取消","已取消",INDEX(三跨两临近重点区段!$E:$E,MATCH(1,(MONTH(三跨两临近重点区段!$D:$D)=8)*(三跨两临近重点区段!$A:$A=D546)*(三跨两临近重点区段!$F:$F="现存区段"),0))),"")</f>
        <v/>
      </c>
      <c r="Y546" s="268" t="str">
        <f t="array" ref="Y546">IFERROR(IF(INDEX(三跨两临近重点区段!$F:$F,MATCH(1,(MONTH(三跨两临近重点区段!$D:$D)=9)*(三跨两临近重点区段!$A:$A=D546),0))="已取消","已取消",INDEX(三跨两临近重点区段!$D:$D,MATCH(1,(MONTH(三跨两临近重点区段!$D:$D)=9)*(三跨两临近重点区段!$A:$A=D546)*(三跨两临近重点区段!$F:$F="现存区段"),0))),"")</f>
        <v/>
      </c>
      <c r="Z546" s="232" t="str">
        <f t="array" ref="Z546">IFERROR(IF(INDEX(三跨两临近重点区段!$F:$F,MATCH(1,(MONTH(三跨两临近重点区段!$D:$D)=9)*(三跨两临近重点区段!$A:$A=D546),0))="已取消","已取消",INDEX(三跨两临近重点区段!$E:$E,MATCH(1,(MONTH(三跨两临近重点区段!$D:$D)=9)*(三跨两临近重点区段!$A:$A=D546)*(三跨两临近重点区段!$F:$F="现存区段"),0))),"")</f>
        <v/>
      </c>
      <c r="AA546" s="268" t="str">
        <f t="array" ref="AA546">IFERROR(IF(INDEX(三跨两临近重点区段!$F:$F,MATCH(1,(MONTH(三跨两临近重点区段!$D:$D)=10)*(三跨两临近重点区段!$A:$A=D546),0))="已取消","已取消",INDEX(三跨两临近重点区段!$D:$D,MATCH(1,(MONTH(三跨两临近重点区段!$D:$D)=10)*(三跨两临近重点区段!$A:$A=D546)*(三跨两临近重点区段!$F:$F="现存区段"),0))),"")</f>
        <v/>
      </c>
      <c r="AB546" s="72" t="str">
        <f t="array" ref="AB546">IFERROR(IF(INDEX(三跨两临近重点区段!$F:$F,MATCH(1,(MONTH(三跨两临近重点区段!$D:$D)=10)*(三跨两临近重点区段!$A:$A=D546),0))="已取消","已取消",INDEX(三跨两临近重点区段!$E:$E,MATCH(1,(MONTH(三跨两临近重点区段!$D:$D)=10)*(三跨两临近重点区段!$A:$A=D546)*(三跨两临近重点区段!$F:$F="现存区段"),0))),"")</f>
        <v/>
      </c>
      <c r="AC546" s="284" t="str">
        <f t="array" ref="AC546">IFERROR(IF(INDEX(三跨两临近重点区段!$F:$F,MATCH(1,(MONTH(三跨两临近重点区段!$D:$D)=11)*(三跨两临近重点区段!$A:$A=D546),0))="已取消","已取消",INDEX(三跨两临近重点区段!$D:$D,MATCH(1,(MONTH(三跨两临近重点区段!$D:$D)=11)*(三跨两临近重点区段!$A:$A=D546)*(三跨两临近重点区段!$F:$F="现存区段"),0))),"")</f>
        <v/>
      </c>
      <c r="AD546" s="72" t="str">
        <f t="array" ref="AD546">IFERROR(IF(INDEX(三跨两临近重点区段!$F:$F,MATCH(1,(MONTH(三跨两临近重点区段!$D:$D)=11)*(三跨两临近重点区段!$A:$A=D546),0))="已取消","已取消",INDEX(三跨两临近重点区段!$E:$E,MATCH(1,(MONTH(三跨两临近重点区段!$D:$D)=11)*(三跨两临近重点区段!$A:$A=D546)*(三跨两临近重点区段!$F:$F="现存区段"),0))),"")</f>
        <v/>
      </c>
      <c r="AE546" s="284" t="str">
        <f t="array" ref="AE546">IFERROR(IF(INDEX(三跨两临近重点区段!$F:$F,MATCH(1,(MONTH(三跨两临近重点区段!$D:$D)=12)*(三跨两临近重点区段!$A:$A=D546),0))="已取消","已取消",INDEX(三跨两临近重点区段!$D:$D,MATCH(1,(MONTH(三跨两临近重点区段!$D:$D)=12)*(三跨两临近重点区段!$A:$A=D546)*(三跨两临近重点区段!$F:$F="现存区段"),0))),"")</f>
        <v/>
      </c>
      <c r="AF546" s="72" t="str">
        <f t="array" ref="AF546">IFERROR(IF(INDEX(三跨两临近重点区段!$F:$F,MATCH(1,(MONTH(三跨两临近重点区段!$D:$D)=12)*(三跨两临近重点区段!$A:$A=D546),0))="已取消","已取消",INDEX(三跨两临近重点区段!$E:$E,MATCH(1,(MONTH(三跨两临近重点区段!$D:$D)=12)*(三跨两临近重点区段!$A:$A=D546)*(三跨两临近重点区段!$F:$F="现存区段"),0))),"")</f>
        <v/>
      </c>
      <c r="AH546" t="e">
        <f t="array" ref="AH546">INDEX(三跨两临近重点区段!$G:$G,MATCH(D546,三跨两临近重点区段!$A:$A,0))</f>
        <v>#N/A</v>
      </c>
      <c r="AI546" t="e">
        <f>INDEX(三跨两临近重点区段!$J:$J,MATCH(D546,三跨两临近重点区段!$A:$A,0))</f>
        <v>#N/A</v>
      </c>
    </row>
    <row r="547" ht="14.25" spans="1:35">
      <c r="A547" s="263" t="s">
        <v>150</v>
      </c>
      <c r="B547" s="264" t="s">
        <v>2960</v>
      </c>
      <c r="C547" s="263" t="s">
        <v>2152</v>
      </c>
      <c r="D547" s="263" t="s">
        <v>2961</v>
      </c>
      <c r="E547" s="265" t="s">
        <v>2926</v>
      </c>
      <c r="F547" s="264" t="s">
        <v>125</v>
      </c>
      <c r="G547" s="263" t="s">
        <v>204</v>
      </c>
      <c r="H547" s="263" t="s">
        <v>152</v>
      </c>
      <c r="I547" s="288"/>
      <c r="J547" s="196"/>
      <c r="K547" s="196"/>
      <c r="L547" s="196"/>
      <c r="M547" s="270"/>
      <c r="N547" s="270"/>
      <c r="O547" s="33"/>
      <c r="P547" s="107"/>
      <c r="Q547" s="279"/>
      <c r="R547" s="279"/>
      <c r="S547" s="278">
        <v>45469</v>
      </c>
      <c r="T547" s="279" t="s">
        <v>2117</v>
      </c>
      <c r="U547" s="268" t="str">
        <f t="array" ref="U547">IFERROR(IF(INDEX(三跨两临近重点区段!$F:$F,MATCH(1,(MONTH(三跨两临近重点区段!$D:$D)=7)*(三跨两临近重点区段!$A:$A=D547),0))="已取消","已取消",INDEX(三跨两临近重点区段!$D:$D,MATCH(1,(MONTH(三跨两临近重点区段!$D:$D)=7)*(三跨两临近重点区段!$A:$A=D547)*(三跨两临近重点区段!$F:$F="现存区段"),0))),"")</f>
        <v/>
      </c>
      <c r="V547" s="232" t="str">
        <f t="array" ref="V547">IFERROR(IF(INDEX(三跨两临近重点区段!$F:$F,MATCH(1,(MONTH(三跨两临近重点区段!$D:$D)=7)*(三跨两临近重点区段!$A:$A=D547),0))="已取消","已取消",INDEX(三跨两临近重点区段!$E:$E,MATCH(1,(MONTH(三跨两临近重点区段!$D:$D)=7)*(三跨两临近重点区段!$A:$A=D547)*(三跨两临近重点区段!$F:$F="现存区段"),0))),"")</f>
        <v/>
      </c>
      <c r="W547" s="268" t="str">
        <f t="array" ref="W547">IFERROR(IF(INDEX(三跨两临近重点区段!$F:$F,MATCH(1,(MONTH(三跨两临近重点区段!$D:$D)=8)*(三跨两临近重点区段!$A:$A=D547),0))="已取消","已取消",INDEX(三跨两临近重点区段!$D:$D,MATCH(1,(MONTH(三跨两临近重点区段!$D:$D)=8)*(三跨两临近重点区段!$A:$A=D547)*(三跨两临近重点区段!$F:$F="现存区段"),0))),"")</f>
        <v/>
      </c>
      <c r="X547" s="232" t="str">
        <f t="array" ref="X547">IFERROR(IF(INDEX(三跨两临近重点区段!$F:$F,MATCH(1,(MONTH(三跨两临近重点区段!$D:$D)=8)*(三跨两临近重点区段!$A:$A=D547),0))="已取消","已取消",INDEX(三跨两临近重点区段!$E:$E,MATCH(1,(MONTH(三跨两临近重点区段!$D:$D)=8)*(三跨两临近重点区段!$A:$A=D547)*(三跨两临近重点区段!$F:$F="现存区段"),0))),"")</f>
        <v/>
      </c>
      <c r="Y547" s="268" t="str">
        <f t="array" ref="Y547">IFERROR(IF(INDEX(三跨两临近重点区段!$F:$F,MATCH(1,(MONTH(三跨两临近重点区段!$D:$D)=9)*(三跨两临近重点区段!$A:$A=D547),0))="已取消","已取消",INDEX(三跨两临近重点区段!$D:$D,MATCH(1,(MONTH(三跨两临近重点区段!$D:$D)=9)*(三跨两临近重点区段!$A:$A=D547)*(三跨两临近重点区段!$F:$F="现存区段"),0))),"")</f>
        <v/>
      </c>
      <c r="Z547" s="232" t="str">
        <f t="array" ref="Z547">IFERROR(IF(INDEX(三跨两临近重点区段!$F:$F,MATCH(1,(MONTH(三跨两临近重点区段!$D:$D)=9)*(三跨两临近重点区段!$A:$A=D547),0))="已取消","已取消",INDEX(三跨两临近重点区段!$E:$E,MATCH(1,(MONTH(三跨两临近重点区段!$D:$D)=9)*(三跨两临近重点区段!$A:$A=D547)*(三跨两临近重点区段!$F:$F="现存区段"),0))),"")</f>
        <v/>
      </c>
      <c r="AA547" s="268" t="str">
        <f t="array" ref="AA547">IFERROR(IF(INDEX(三跨两临近重点区段!$F:$F,MATCH(1,(MONTH(三跨两临近重点区段!$D:$D)=10)*(三跨两临近重点区段!$A:$A=D547),0))="已取消","已取消",INDEX(三跨两临近重点区段!$D:$D,MATCH(1,(MONTH(三跨两临近重点区段!$D:$D)=10)*(三跨两临近重点区段!$A:$A=D547)*(三跨两临近重点区段!$F:$F="现存区段"),0))),"")</f>
        <v/>
      </c>
      <c r="AB547" s="72" t="str">
        <f t="array" ref="AB547">IFERROR(IF(INDEX(三跨两临近重点区段!$F:$F,MATCH(1,(MONTH(三跨两临近重点区段!$D:$D)=10)*(三跨两临近重点区段!$A:$A=D547),0))="已取消","已取消",INDEX(三跨两临近重点区段!$E:$E,MATCH(1,(MONTH(三跨两临近重点区段!$D:$D)=10)*(三跨两临近重点区段!$A:$A=D547)*(三跨两临近重点区段!$F:$F="现存区段"),0))),"")</f>
        <v/>
      </c>
      <c r="AC547" s="284" t="str">
        <f t="array" ref="AC547">IFERROR(IF(INDEX(三跨两临近重点区段!$F:$F,MATCH(1,(MONTH(三跨两临近重点区段!$D:$D)=11)*(三跨两临近重点区段!$A:$A=D547),0))="已取消","已取消",INDEX(三跨两临近重点区段!$D:$D,MATCH(1,(MONTH(三跨两临近重点区段!$D:$D)=11)*(三跨两临近重点区段!$A:$A=D547)*(三跨两临近重点区段!$F:$F="现存区段"),0))),"")</f>
        <v/>
      </c>
      <c r="AD547" s="72" t="str">
        <f t="array" ref="AD547">IFERROR(IF(INDEX(三跨两临近重点区段!$F:$F,MATCH(1,(MONTH(三跨两临近重点区段!$D:$D)=11)*(三跨两临近重点区段!$A:$A=D547),0))="已取消","已取消",INDEX(三跨两临近重点区段!$E:$E,MATCH(1,(MONTH(三跨两临近重点区段!$D:$D)=11)*(三跨两临近重点区段!$A:$A=D547)*(三跨两临近重点区段!$F:$F="现存区段"),0))),"")</f>
        <v/>
      </c>
      <c r="AE547" s="284" t="str">
        <f t="array" ref="AE547">IFERROR(IF(INDEX(三跨两临近重点区段!$F:$F,MATCH(1,(MONTH(三跨两临近重点区段!$D:$D)=12)*(三跨两临近重点区段!$A:$A=D547),0))="已取消","已取消",INDEX(三跨两临近重点区段!$D:$D,MATCH(1,(MONTH(三跨两临近重点区段!$D:$D)=12)*(三跨两临近重点区段!$A:$A=D547)*(三跨两临近重点区段!$F:$F="现存区段"),0))),"")</f>
        <v/>
      </c>
      <c r="AF547" s="72" t="str">
        <f t="array" ref="AF547">IFERROR(IF(INDEX(三跨两临近重点区段!$F:$F,MATCH(1,(MONTH(三跨两临近重点区段!$D:$D)=12)*(三跨两临近重点区段!$A:$A=D547),0))="已取消","已取消",INDEX(三跨两临近重点区段!$E:$E,MATCH(1,(MONTH(三跨两临近重点区段!$D:$D)=12)*(三跨两临近重点区段!$A:$A=D547)*(三跨两临近重点区段!$F:$F="现存区段"),0))),"")</f>
        <v/>
      </c>
      <c r="AH547" t="e">
        <f t="array" ref="AH547">INDEX(三跨两临近重点区段!$G:$G,MATCH(D547,三跨两临近重点区段!$A:$A,0))</f>
        <v>#N/A</v>
      </c>
      <c r="AI547" t="e">
        <f>INDEX(三跨两临近重点区段!$J:$J,MATCH(D547,三跨两临近重点区段!$A:$A,0))</f>
        <v>#N/A</v>
      </c>
    </row>
    <row r="548" ht="14.25" spans="1:35">
      <c r="A548" s="263" t="s">
        <v>150</v>
      </c>
      <c r="B548" s="264" t="s">
        <v>2962</v>
      </c>
      <c r="C548" s="263" t="s">
        <v>2187</v>
      </c>
      <c r="D548" s="263" t="s">
        <v>2963</v>
      </c>
      <c r="E548" s="265" t="s">
        <v>2926</v>
      </c>
      <c r="F548" s="264" t="s">
        <v>125</v>
      </c>
      <c r="G548" s="263" t="s">
        <v>204</v>
      </c>
      <c r="H548" s="263" t="s">
        <v>220</v>
      </c>
      <c r="I548" s="288"/>
      <c r="J548" s="196"/>
      <c r="K548" s="196"/>
      <c r="L548" s="196"/>
      <c r="M548" s="270"/>
      <c r="N548" s="270"/>
      <c r="O548" s="33"/>
      <c r="P548" s="107"/>
      <c r="Q548" s="279"/>
      <c r="R548" s="279"/>
      <c r="S548" s="278">
        <v>45469</v>
      </c>
      <c r="T548" s="279" t="s">
        <v>2117</v>
      </c>
      <c r="U548" s="268" t="str">
        <f t="array" ref="U548">IFERROR(IF(INDEX(三跨两临近重点区段!$F:$F,MATCH(1,(MONTH(三跨两临近重点区段!$D:$D)=7)*(三跨两临近重点区段!$A:$A=D548),0))="已取消","已取消",INDEX(三跨两临近重点区段!$D:$D,MATCH(1,(MONTH(三跨两临近重点区段!$D:$D)=7)*(三跨两临近重点区段!$A:$A=D548)*(三跨两临近重点区段!$F:$F="现存区段"),0))),"")</f>
        <v/>
      </c>
      <c r="V548" s="232" t="str">
        <f t="array" ref="V548">IFERROR(IF(INDEX(三跨两临近重点区段!$F:$F,MATCH(1,(MONTH(三跨两临近重点区段!$D:$D)=7)*(三跨两临近重点区段!$A:$A=D548),0))="已取消","已取消",INDEX(三跨两临近重点区段!$E:$E,MATCH(1,(MONTH(三跨两临近重点区段!$D:$D)=7)*(三跨两临近重点区段!$A:$A=D548)*(三跨两临近重点区段!$F:$F="现存区段"),0))),"")</f>
        <v/>
      </c>
      <c r="W548" s="268" t="str">
        <f t="array" ref="W548">IFERROR(IF(INDEX(三跨两临近重点区段!$F:$F,MATCH(1,(MONTH(三跨两临近重点区段!$D:$D)=8)*(三跨两临近重点区段!$A:$A=D548),0))="已取消","已取消",INDEX(三跨两临近重点区段!$D:$D,MATCH(1,(MONTH(三跨两临近重点区段!$D:$D)=8)*(三跨两临近重点区段!$A:$A=D548)*(三跨两临近重点区段!$F:$F="现存区段"),0))),"")</f>
        <v/>
      </c>
      <c r="X548" s="232" t="str">
        <f t="array" ref="X548">IFERROR(IF(INDEX(三跨两临近重点区段!$F:$F,MATCH(1,(MONTH(三跨两临近重点区段!$D:$D)=8)*(三跨两临近重点区段!$A:$A=D548),0))="已取消","已取消",INDEX(三跨两临近重点区段!$E:$E,MATCH(1,(MONTH(三跨两临近重点区段!$D:$D)=8)*(三跨两临近重点区段!$A:$A=D548)*(三跨两临近重点区段!$F:$F="现存区段"),0))),"")</f>
        <v/>
      </c>
      <c r="Y548" s="268" t="str">
        <f t="array" ref="Y548">IFERROR(IF(INDEX(三跨两临近重点区段!$F:$F,MATCH(1,(MONTH(三跨两临近重点区段!$D:$D)=9)*(三跨两临近重点区段!$A:$A=D548),0))="已取消","已取消",INDEX(三跨两临近重点区段!$D:$D,MATCH(1,(MONTH(三跨两临近重点区段!$D:$D)=9)*(三跨两临近重点区段!$A:$A=D548)*(三跨两临近重点区段!$F:$F="现存区段"),0))),"")</f>
        <v/>
      </c>
      <c r="Z548" s="232" t="str">
        <f t="array" ref="Z548">IFERROR(IF(INDEX(三跨两临近重点区段!$F:$F,MATCH(1,(MONTH(三跨两临近重点区段!$D:$D)=9)*(三跨两临近重点区段!$A:$A=D548),0))="已取消","已取消",INDEX(三跨两临近重点区段!$E:$E,MATCH(1,(MONTH(三跨两临近重点区段!$D:$D)=9)*(三跨两临近重点区段!$A:$A=D548)*(三跨两临近重点区段!$F:$F="现存区段"),0))),"")</f>
        <v/>
      </c>
      <c r="AA548" s="268" t="str">
        <f t="array" ref="AA548">IFERROR(IF(INDEX(三跨两临近重点区段!$F:$F,MATCH(1,(MONTH(三跨两临近重点区段!$D:$D)=10)*(三跨两临近重点区段!$A:$A=D548),0))="已取消","已取消",INDEX(三跨两临近重点区段!$D:$D,MATCH(1,(MONTH(三跨两临近重点区段!$D:$D)=10)*(三跨两临近重点区段!$A:$A=D548)*(三跨两临近重点区段!$F:$F="现存区段"),0))),"")</f>
        <v/>
      </c>
      <c r="AB548" s="72" t="str">
        <f t="array" ref="AB548">IFERROR(IF(INDEX(三跨两临近重点区段!$F:$F,MATCH(1,(MONTH(三跨两临近重点区段!$D:$D)=10)*(三跨两临近重点区段!$A:$A=D548),0))="已取消","已取消",INDEX(三跨两临近重点区段!$E:$E,MATCH(1,(MONTH(三跨两临近重点区段!$D:$D)=10)*(三跨两临近重点区段!$A:$A=D548)*(三跨两临近重点区段!$F:$F="现存区段"),0))),"")</f>
        <v/>
      </c>
      <c r="AC548" s="284" t="str">
        <f t="array" ref="AC548">IFERROR(IF(INDEX(三跨两临近重点区段!$F:$F,MATCH(1,(MONTH(三跨两临近重点区段!$D:$D)=11)*(三跨两临近重点区段!$A:$A=D548),0))="已取消","已取消",INDEX(三跨两临近重点区段!$D:$D,MATCH(1,(MONTH(三跨两临近重点区段!$D:$D)=11)*(三跨两临近重点区段!$A:$A=D548)*(三跨两临近重点区段!$F:$F="现存区段"),0))),"")</f>
        <v/>
      </c>
      <c r="AD548" s="72" t="str">
        <f t="array" ref="AD548">IFERROR(IF(INDEX(三跨两临近重点区段!$F:$F,MATCH(1,(MONTH(三跨两临近重点区段!$D:$D)=11)*(三跨两临近重点区段!$A:$A=D548),0))="已取消","已取消",INDEX(三跨两临近重点区段!$E:$E,MATCH(1,(MONTH(三跨两临近重点区段!$D:$D)=11)*(三跨两临近重点区段!$A:$A=D548)*(三跨两临近重点区段!$F:$F="现存区段"),0))),"")</f>
        <v/>
      </c>
      <c r="AE548" s="284" t="str">
        <f t="array" ref="AE548">IFERROR(IF(INDEX(三跨两临近重点区段!$F:$F,MATCH(1,(MONTH(三跨两临近重点区段!$D:$D)=12)*(三跨两临近重点区段!$A:$A=D548),0))="已取消","已取消",INDEX(三跨两临近重点区段!$D:$D,MATCH(1,(MONTH(三跨两临近重点区段!$D:$D)=12)*(三跨两临近重点区段!$A:$A=D548)*(三跨两临近重点区段!$F:$F="现存区段"),0))),"")</f>
        <v/>
      </c>
      <c r="AF548" s="72" t="str">
        <f t="array" ref="AF548">IFERROR(IF(INDEX(三跨两临近重点区段!$F:$F,MATCH(1,(MONTH(三跨两临近重点区段!$D:$D)=12)*(三跨两临近重点区段!$A:$A=D548),0))="已取消","已取消",INDEX(三跨两临近重点区段!$E:$E,MATCH(1,(MONTH(三跨两临近重点区段!$D:$D)=12)*(三跨两临近重点区段!$A:$A=D548)*(三跨两临近重点区段!$F:$F="现存区段"),0))),"")</f>
        <v/>
      </c>
      <c r="AH548" t="e">
        <f t="array" ref="AH548">INDEX(三跨两临近重点区段!$G:$G,MATCH(D548,三跨两临近重点区段!$A:$A,0))</f>
        <v>#N/A</v>
      </c>
      <c r="AI548" t="e">
        <f>INDEX(三跨两临近重点区段!$J:$J,MATCH(D548,三跨两临近重点区段!$A:$A,0))</f>
        <v>#N/A</v>
      </c>
    </row>
    <row r="549" ht="14.25" spans="1:35">
      <c r="A549" s="263" t="s">
        <v>150</v>
      </c>
      <c r="B549" s="264" t="s">
        <v>2962</v>
      </c>
      <c r="C549" s="263" t="s">
        <v>2123</v>
      </c>
      <c r="D549" s="263" t="s">
        <v>2964</v>
      </c>
      <c r="E549" s="265" t="s">
        <v>2926</v>
      </c>
      <c r="F549" s="264" t="s">
        <v>125</v>
      </c>
      <c r="G549" s="263" t="s">
        <v>204</v>
      </c>
      <c r="H549" s="263" t="s">
        <v>220</v>
      </c>
      <c r="I549" s="288"/>
      <c r="J549" s="196"/>
      <c r="K549" s="196"/>
      <c r="L549" s="196"/>
      <c r="M549" s="270"/>
      <c r="N549" s="270"/>
      <c r="O549" s="33"/>
      <c r="P549" s="107"/>
      <c r="Q549" s="279"/>
      <c r="R549" s="279"/>
      <c r="S549" s="278">
        <v>45469</v>
      </c>
      <c r="T549" s="279" t="s">
        <v>2117</v>
      </c>
      <c r="U549" s="268" t="str">
        <f t="array" ref="U549">IFERROR(IF(INDEX(三跨两临近重点区段!$F:$F,MATCH(1,(MONTH(三跨两临近重点区段!$D:$D)=7)*(三跨两临近重点区段!$A:$A=D549),0))="已取消","已取消",INDEX(三跨两临近重点区段!$D:$D,MATCH(1,(MONTH(三跨两临近重点区段!$D:$D)=7)*(三跨两临近重点区段!$A:$A=D549)*(三跨两临近重点区段!$F:$F="现存区段"),0))),"")</f>
        <v/>
      </c>
      <c r="V549" s="232" t="str">
        <f t="array" ref="V549">IFERROR(IF(INDEX(三跨两临近重点区段!$F:$F,MATCH(1,(MONTH(三跨两临近重点区段!$D:$D)=7)*(三跨两临近重点区段!$A:$A=D549),0))="已取消","已取消",INDEX(三跨两临近重点区段!$E:$E,MATCH(1,(MONTH(三跨两临近重点区段!$D:$D)=7)*(三跨两临近重点区段!$A:$A=D549)*(三跨两临近重点区段!$F:$F="现存区段"),0))),"")</f>
        <v/>
      </c>
      <c r="W549" s="268" t="str">
        <f t="array" ref="W549">IFERROR(IF(INDEX(三跨两临近重点区段!$F:$F,MATCH(1,(MONTH(三跨两临近重点区段!$D:$D)=8)*(三跨两临近重点区段!$A:$A=D549),0))="已取消","已取消",INDEX(三跨两临近重点区段!$D:$D,MATCH(1,(MONTH(三跨两临近重点区段!$D:$D)=8)*(三跨两临近重点区段!$A:$A=D549)*(三跨两临近重点区段!$F:$F="现存区段"),0))),"")</f>
        <v/>
      </c>
      <c r="X549" s="232" t="str">
        <f t="array" ref="X549">IFERROR(IF(INDEX(三跨两临近重点区段!$F:$F,MATCH(1,(MONTH(三跨两临近重点区段!$D:$D)=8)*(三跨两临近重点区段!$A:$A=D549),0))="已取消","已取消",INDEX(三跨两临近重点区段!$E:$E,MATCH(1,(MONTH(三跨两临近重点区段!$D:$D)=8)*(三跨两临近重点区段!$A:$A=D549)*(三跨两临近重点区段!$F:$F="现存区段"),0))),"")</f>
        <v/>
      </c>
      <c r="Y549" s="268" t="str">
        <f t="array" ref="Y549">IFERROR(IF(INDEX(三跨两临近重点区段!$F:$F,MATCH(1,(MONTH(三跨两临近重点区段!$D:$D)=9)*(三跨两临近重点区段!$A:$A=D549),0))="已取消","已取消",INDEX(三跨两临近重点区段!$D:$D,MATCH(1,(MONTH(三跨两临近重点区段!$D:$D)=9)*(三跨两临近重点区段!$A:$A=D549)*(三跨两临近重点区段!$F:$F="现存区段"),0))),"")</f>
        <v/>
      </c>
      <c r="Z549" s="232" t="str">
        <f t="array" ref="Z549">IFERROR(IF(INDEX(三跨两临近重点区段!$F:$F,MATCH(1,(MONTH(三跨两临近重点区段!$D:$D)=9)*(三跨两临近重点区段!$A:$A=D549),0))="已取消","已取消",INDEX(三跨两临近重点区段!$E:$E,MATCH(1,(MONTH(三跨两临近重点区段!$D:$D)=9)*(三跨两临近重点区段!$A:$A=D549)*(三跨两临近重点区段!$F:$F="现存区段"),0))),"")</f>
        <v/>
      </c>
      <c r="AA549" s="268" t="str">
        <f t="array" ref="AA549">IFERROR(IF(INDEX(三跨两临近重点区段!$F:$F,MATCH(1,(MONTH(三跨两临近重点区段!$D:$D)=10)*(三跨两临近重点区段!$A:$A=D549),0))="已取消","已取消",INDEX(三跨两临近重点区段!$D:$D,MATCH(1,(MONTH(三跨两临近重点区段!$D:$D)=10)*(三跨两临近重点区段!$A:$A=D549)*(三跨两临近重点区段!$F:$F="现存区段"),0))),"")</f>
        <v/>
      </c>
      <c r="AB549" s="72" t="str">
        <f t="array" ref="AB549">IFERROR(IF(INDEX(三跨两临近重点区段!$F:$F,MATCH(1,(MONTH(三跨两临近重点区段!$D:$D)=10)*(三跨两临近重点区段!$A:$A=D549),0))="已取消","已取消",INDEX(三跨两临近重点区段!$E:$E,MATCH(1,(MONTH(三跨两临近重点区段!$D:$D)=10)*(三跨两临近重点区段!$A:$A=D549)*(三跨两临近重点区段!$F:$F="现存区段"),0))),"")</f>
        <v/>
      </c>
      <c r="AC549" s="284" t="str">
        <f t="array" ref="AC549">IFERROR(IF(INDEX(三跨两临近重点区段!$F:$F,MATCH(1,(MONTH(三跨两临近重点区段!$D:$D)=11)*(三跨两临近重点区段!$A:$A=D549),0))="已取消","已取消",INDEX(三跨两临近重点区段!$D:$D,MATCH(1,(MONTH(三跨两临近重点区段!$D:$D)=11)*(三跨两临近重点区段!$A:$A=D549)*(三跨两临近重点区段!$F:$F="现存区段"),0))),"")</f>
        <v/>
      </c>
      <c r="AD549" s="72" t="str">
        <f t="array" ref="AD549">IFERROR(IF(INDEX(三跨两临近重点区段!$F:$F,MATCH(1,(MONTH(三跨两临近重点区段!$D:$D)=11)*(三跨两临近重点区段!$A:$A=D549),0))="已取消","已取消",INDEX(三跨两临近重点区段!$E:$E,MATCH(1,(MONTH(三跨两临近重点区段!$D:$D)=11)*(三跨两临近重点区段!$A:$A=D549)*(三跨两临近重点区段!$F:$F="现存区段"),0))),"")</f>
        <v/>
      </c>
      <c r="AE549" s="284" t="str">
        <f t="array" ref="AE549">IFERROR(IF(INDEX(三跨两临近重点区段!$F:$F,MATCH(1,(MONTH(三跨两临近重点区段!$D:$D)=12)*(三跨两临近重点区段!$A:$A=D549),0))="已取消","已取消",INDEX(三跨两临近重点区段!$D:$D,MATCH(1,(MONTH(三跨两临近重点区段!$D:$D)=12)*(三跨两临近重点区段!$A:$A=D549)*(三跨两临近重点区段!$F:$F="现存区段"),0))),"")</f>
        <v/>
      </c>
      <c r="AF549" s="72" t="str">
        <f t="array" ref="AF549">IFERROR(IF(INDEX(三跨两临近重点区段!$F:$F,MATCH(1,(MONTH(三跨两临近重点区段!$D:$D)=12)*(三跨两临近重点区段!$A:$A=D549),0))="已取消","已取消",INDEX(三跨两临近重点区段!$E:$E,MATCH(1,(MONTH(三跨两临近重点区段!$D:$D)=12)*(三跨两临近重点区段!$A:$A=D549)*(三跨两临近重点区段!$F:$F="现存区段"),0))),"")</f>
        <v/>
      </c>
      <c r="AH549" t="e">
        <f t="array" ref="AH549">INDEX(三跨两临近重点区段!$G:$G,MATCH(D549,三跨两临近重点区段!$A:$A,0))</f>
        <v>#N/A</v>
      </c>
      <c r="AI549" t="e">
        <f>INDEX(三跨两临近重点区段!$J:$J,MATCH(D549,三跨两临近重点区段!$A:$A,0))</f>
        <v>#N/A</v>
      </c>
    </row>
    <row r="550" ht="14.25" spans="1:35">
      <c r="A550" s="263" t="s">
        <v>150</v>
      </c>
      <c r="B550" s="264" t="s">
        <v>2951</v>
      </c>
      <c r="C550" s="263" t="s">
        <v>2326</v>
      </c>
      <c r="D550" s="263" t="s">
        <v>2965</v>
      </c>
      <c r="E550" s="265" t="s">
        <v>2926</v>
      </c>
      <c r="F550" s="264" t="s">
        <v>125</v>
      </c>
      <c r="G550" s="263" t="s">
        <v>204</v>
      </c>
      <c r="H550" s="263" t="s">
        <v>220</v>
      </c>
      <c r="I550" s="288"/>
      <c r="J550" s="196"/>
      <c r="K550" s="196"/>
      <c r="L550" s="196"/>
      <c r="M550" s="270"/>
      <c r="N550" s="270"/>
      <c r="O550" s="33"/>
      <c r="P550" s="107"/>
      <c r="Q550" s="279"/>
      <c r="R550" s="279"/>
      <c r="S550" s="278">
        <v>45469</v>
      </c>
      <c r="T550" s="279" t="s">
        <v>2117</v>
      </c>
      <c r="U550" s="268" t="str">
        <f t="array" ref="U550">IFERROR(IF(INDEX(三跨两临近重点区段!$F:$F,MATCH(1,(MONTH(三跨两临近重点区段!$D:$D)=7)*(三跨两临近重点区段!$A:$A=D550),0))="已取消","已取消",INDEX(三跨两临近重点区段!$D:$D,MATCH(1,(MONTH(三跨两临近重点区段!$D:$D)=7)*(三跨两临近重点区段!$A:$A=D550)*(三跨两临近重点区段!$F:$F="现存区段"),0))),"")</f>
        <v/>
      </c>
      <c r="V550" s="232" t="str">
        <f t="array" ref="V550">IFERROR(IF(INDEX(三跨两临近重点区段!$F:$F,MATCH(1,(MONTH(三跨两临近重点区段!$D:$D)=7)*(三跨两临近重点区段!$A:$A=D550),0))="已取消","已取消",INDEX(三跨两临近重点区段!$E:$E,MATCH(1,(MONTH(三跨两临近重点区段!$D:$D)=7)*(三跨两临近重点区段!$A:$A=D550)*(三跨两临近重点区段!$F:$F="现存区段"),0))),"")</f>
        <v/>
      </c>
      <c r="W550" s="268" t="str">
        <f t="array" ref="W550">IFERROR(IF(INDEX(三跨两临近重点区段!$F:$F,MATCH(1,(MONTH(三跨两临近重点区段!$D:$D)=8)*(三跨两临近重点区段!$A:$A=D550),0))="已取消","已取消",INDEX(三跨两临近重点区段!$D:$D,MATCH(1,(MONTH(三跨两临近重点区段!$D:$D)=8)*(三跨两临近重点区段!$A:$A=D550)*(三跨两临近重点区段!$F:$F="现存区段"),0))),"")</f>
        <v/>
      </c>
      <c r="X550" s="232" t="str">
        <f t="array" ref="X550">IFERROR(IF(INDEX(三跨两临近重点区段!$F:$F,MATCH(1,(MONTH(三跨两临近重点区段!$D:$D)=8)*(三跨两临近重点区段!$A:$A=D550),0))="已取消","已取消",INDEX(三跨两临近重点区段!$E:$E,MATCH(1,(MONTH(三跨两临近重点区段!$D:$D)=8)*(三跨两临近重点区段!$A:$A=D550)*(三跨两临近重点区段!$F:$F="现存区段"),0))),"")</f>
        <v/>
      </c>
      <c r="Y550" s="268" t="str">
        <f t="array" ref="Y550">IFERROR(IF(INDEX(三跨两临近重点区段!$F:$F,MATCH(1,(MONTH(三跨两临近重点区段!$D:$D)=9)*(三跨两临近重点区段!$A:$A=D550),0))="已取消","已取消",INDEX(三跨两临近重点区段!$D:$D,MATCH(1,(MONTH(三跨两临近重点区段!$D:$D)=9)*(三跨两临近重点区段!$A:$A=D550)*(三跨两临近重点区段!$F:$F="现存区段"),0))),"")</f>
        <v/>
      </c>
      <c r="Z550" s="232" t="str">
        <f t="array" ref="Z550">IFERROR(IF(INDEX(三跨两临近重点区段!$F:$F,MATCH(1,(MONTH(三跨两临近重点区段!$D:$D)=9)*(三跨两临近重点区段!$A:$A=D550),0))="已取消","已取消",INDEX(三跨两临近重点区段!$E:$E,MATCH(1,(MONTH(三跨两临近重点区段!$D:$D)=9)*(三跨两临近重点区段!$A:$A=D550)*(三跨两临近重点区段!$F:$F="现存区段"),0))),"")</f>
        <v/>
      </c>
      <c r="AA550" s="268" t="str">
        <f t="array" ref="AA550">IFERROR(IF(INDEX(三跨两临近重点区段!$F:$F,MATCH(1,(MONTH(三跨两临近重点区段!$D:$D)=10)*(三跨两临近重点区段!$A:$A=D550),0))="已取消","已取消",INDEX(三跨两临近重点区段!$D:$D,MATCH(1,(MONTH(三跨两临近重点区段!$D:$D)=10)*(三跨两临近重点区段!$A:$A=D550)*(三跨两临近重点区段!$F:$F="现存区段"),0))),"")</f>
        <v/>
      </c>
      <c r="AB550" s="72" t="str">
        <f t="array" ref="AB550">IFERROR(IF(INDEX(三跨两临近重点区段!$F:$F,MATCH(1,(MONTH(三跨两临近重点区段!$D:$D)=10)*(三跨两临近重点区段!$A:$A=D550),0))="已取消","已取消",INDEX(三跨两临近重点区段!$E:$E,MATCH(1,(MONTH(三跨两临近重点区段!$D:$D)=10)*(三跨两临近重点区段!$A:$A=D550)*(三跨两临近重点区段!$F:$F="现存区段"),0))),"")</f>
        <v/>
      </c>
      <c r="AC550" s="284" t="str">
        <f t="array" ref="AC550">IFERROR(IF(INDEX(三跨两临近重点区段!$F:$F,MATCH(1,(MONTH(三跨两临近重点区段!$D:$D)=11)*(三跨两临近重点区段!$A:$A=D550),0))="已取消","已取消",INDEX(三跨两临近重点区段!$D:$D,MATCH(1,(MONTH(三跨两临近重点区段!$D:$D)=11)*(三跨两临近重点区段!$A:$A=D550)*(三跨两临近重点区段!$F:$F="现存区段"),0))),"")</f>
        <v/>
      </c>
      <c r="AD550" s="72" t="str">
        <f t="array" ref="AD550">IFERROR(IF(INDEX(三跨两临近重点区段!$F:$F,MATCH(1,(MONTH(三跨两临近重点区段!$D:$D)=11)*(三跨两临近重点区段!$A:$A=D550),0))="已取消","已取消",INDEX(三跨两临近重点区段!$E:$E,MATCH(1,(MONTH(三跨两临近重点区段!$D:$D)=11)*(三跨两临近重点区段!$A:$A=D550)*(三跨两临近重点区段!$F:$F="现存区段"),0))),"")</f>
        <v/>
      </c>
      <c r="AE550" s="284" t="str">
        <f t="array" ref="AE550">IFERROR(IF(INDEX(三跨两临近重点区段!$F:$F,MATCH(1,(MONTH(三跨两临近重点区段!$D:$D)=12)*(三跨两临近重点区段!$A:$A=D550),0))="已取消","已取消",INDEX(三跨两临近重点区段!$D:$D,MATCH(1,(MONTH(三跨两临近重点区段!$D:$D)=12)*(三跨两临近重点区段!$A:$A=D550)*(三跨两临近重点区段!$F:$F="现存区段"),0))),"")</f>
        <v/>
      </c>
      <c r="AF550" s="72" t="str">
        <f t="array" ref="AF550">IFERROR(IF(INDEX(三跨两临近重点区段!$F:$F,MATCH(1,(MONTH(三跨两临近重点区段!$D:$D)=12)*(三跨两临近重点区段!$A:$A=D550),0))="已取消","已取消",INDEX(三跨两临近重点区段!$E:$E,MATCH(1,(MONTH(三跨两临近重点区段!$D:$D)=12)*(三跨两临近重点区段!$A:$A=D550)*(三跨两临近重点区段!$F:$F="现存区段"),0))),"")</f>
        <v/>
      </c>
      <c r="AH550" t="e">
        <f t="array" ref="AH550">INDEX(三跨两临近重点区段!$G:$G,MATCH(D550,三跨两临近重点区段!$A:$A,0))</f>
        <v>#N/A</v>
      </c>
      <c r="AI550" t="e">
        <f>INDEX(三跨两临近重点区段!$J:$J,MATCH(D550,三跨两临近重点区段!$A:$A,0))</f>
        <v>#N/A</v>
      </c>
    </row>
    <row r="551" ht="14.25" spans="1:35">
      <c r="A551" s="263" t="s">
        <v>240</v>
      </c>
      <c r="B551" s="264" t="s">
        <v>2935</v>
      </c>
      <c r="C551" s="263" t="s">
        <v>2307</v>
      </c>
      <c r="D551" s="263" t="s">
        <v>2966</v>
      </c>
      <c r="E551" s="265" t="s">
        <v>2926</v>
      </c>
      <c r="F551" s="264" t="s">
        <v>125</v>
      </c>
      <c r="G551" s="263" t="s">
        <v>204</v>
      </c>
      <c r="H551" s="263" t="s">
        <v>242</v>
      </c>
      <c r="I551" s="288"/>
      <c r="J551" s="196"/>
      <c r="K551" s="196"/>
      <c r="L551" s="196"/>
      <c r="M551" s="270"/>
      <c r="N551" s="270"/>
      <c r="O551" s="33"/>
      <c r="P551" s="107"/>
      <c r="Q551" s="279"/>
      <c r="R551" s="279"/>
      <c r="S551" s="278">
        <v>45470</v>
      </c>
      <c r="T551" s="279" t="s">
        <v>2117</v>
      </c>
      <c r="U551" s="268" t="str">
        <f t="array" ref="U551">IFERROR(IF(INDEX(三跨两临近重点区段!$F:$F,MATCH(1,(MONTH(三跨两临近重点区段!$D:$D)=7)*(三跨两临近重点区段!$A:$A=D551),0))="已取消","已取消",INDEX(三跨两临近重点区段!$D:$D,MATCH(1,(MONTH(三跨两临近重点区段!$D:$D)=7)*(三跨两临近重点区段!$A:$A=D551)*(三跨两临近重点区段!$F:$F="现存区段"),0))),"")</f>
        <v/>
      </c>
      <c r="V551" s="232" t="str">
        <f t="array" ref="V551">IFERROR(IF(INDEX(三跨两临近重点区段!$F:$F,MATCH(1,(MONTH(三跨两临近重点区段!$D:$D)=7)*(三跨两临近重点区段!$A:$A=D551),0))="已取消","已取消",INDEX(三跨两临近重点区段!$E:$E,MATCH(1,(MONTH(三跨两临近重点区段!$D:$D)=7)*(三跨两临近重点区段!$A:$A=D551)*(三跨两临近重点区段!$F:$F="现存区段"),0))),"")</f>
        <v/>
      </c>
      <c r="W551" s="268" t="str">
        <f t="array" ref="W551">IFERROR(IF(INDEX(三跨两临近重点区段!$F:$F,MATCH(1,(MONTH(三跨两临近重点区段!$D:$D)=8)*(三跨两临近重点区段!$A:$A=D551),0))="已取消","已取消",INDEX(三跨两临近重点区段!$D:$D,MATCH(1,(MONTH(三跨两临近重点区段!$D:$D)=8)*(三跨两临近重点区段!$A:$A=D551)*(三跨两临近重点区段!$F:$F="现存区段"),0))),"")</f>
        <v/>
      </c>
      <c r="X551" s="232" t="str">
        <f t="array" ref="X551">IFERROR(IF(INDEX(三跨两临近重点区段!$F:$F,MATCH(1,(MONTH(三跨两临近重点区段!$D:$D)=8)*(三跨两临近重点区段!$A:$A=D551),0))="已取消","已取消",INDEX(三跨两临近重点区段!$E:$E,MATCH(1,(MONTH(三跨两临近重点区段!$D:$D)=8)*(三跨两临近重点区段!$A:$A=D551)*(三跨两临近重点区段!$F:$F="现存区段"),0))),"")</f>
        <v/>
      </c>
      <c r="Y551" s="268" t="str">
        <f t="array" ref="Y551">IFERROR(IF(INDEX(三跨两临近重点区段!$F:$F,MATCH(1,(MONTH(三跨两临近重点区段!$D:$D)=9)*(三跨两临近重点区段!$A:$A=D551),0))="已取消","已取消",INDEX(三跨两临近重点区段!$D:$D,MATCH(1,(MONTH(三跨两临近重点区段!$D:$D)=9)*(三跨两临近重点区段!$A:$A=D551)*(三跨两临近重点区段!$F:$F="现存区段"),0))),"")</f>
        <v/>
      </c>
      <c r="Z551" s="232" t="str">
        <f t="array" ref="Z551">IFERROR(IF(INDEX(三跨两临近重点区段!$F:$F,MATCH(1,(MONTH(三跨两临近重点区段!$D:$D)=9)*(三跨两临近重点区段!$A:$A=D551),0))="已取消","已取消",INDEX(三跨两临近重点区段!$E:$E,MATCH(1,(MONTH(三跨两临近重点区段!$D:$D)=9)*(三跨两临近重点区段!$A:$A=D551)*(三跨两临近重点区段!$F:$F="现存区段"),0))),"")</f>
        <v/>
      </c>
      <c r="AA551" s="268" t="str">
        <f t="array" ref="AA551">IFERROR(IF(INDEX(三跨两临近重点区段!$F:$F,MATCH(1,(MONTH(三跨两临近重点区段!$D:$D)=10)*(三跨两临近重点区段!$A:$A=D551),0))="已取消","已取消",INDEX(三跨两临近重点区段!$D:$D,MATCH(1,(MONTH(三跨两临近重点区段!$D:$D)=10)*(三跨两临近重点区段!$A:$A=D551)*(三跨两临近重点区段!$F:$F="现存区段"),0))),"")</f>
        <v/>
      </c>
      <c r="AB551" s="72" t="str">
        <f t="array" ref="AB551">IFERROR(IF(INDEX(三跨两临近重点区段!$F:$F,MATCH(1,(MONTH(三跨两临近重点区段!$D:$D)=10)*(三跨两临近重点区段!$A:$A=D551),0))="已取消","已取消",INDEX(三跨两临近重点区段!$E:$E,MATCH(1,(MONTH(三跨两临近重点区段!$D:$D)=10)*(三跨两临近重点区段!$A:$A=D551)*(三跨两临近重点区段!$F:$F="现存区段"),0))),"")</f>
        <v/>
      </c>
      <c r="AC551" s="284" t="str">
        <f t="array" ref="AC551">IFERROR(IF(INDEX(三跨两临近重点区段!$F:$F,MATCH(1,(MONTH(三跨两临近重点区段!$D:$D)=11)*(三跨两临近重点区段!$A:$A=D551),0))="已取消","已取消",INDEX(三跨两临近重点区段!$D:$D,MATCH(1,(MONTH(三跨两临近重点区段!$D:$D)=11)*(三跨两临近重点区段!$A:$A=D551)*(三跨两临近重点区段!$F:$F="现存区段"),0))),"")</f>
        <v/>
      </c>
      <c r="AD551" s="72" t="str">
        <f t="array" ref="AD551">IFERROR(IF(INDEX(三跨两临近重点区段!$F:$F,MATCH(1,(MONTH(三跨两临近重点区段!$D:$D)=11)*(三跨两临近重点区段!$A:$A=D551),0))="已取消","已取消",INDEX(三跨两临近重点区段!$E:$E,MATCH(1,(MONTH(三跨两临近重点区段!$D:$D)=11)*(三跨两临近重点区段!$A:$A=D551)*(三跨两临近重点区段!$F:$F="现存区段"),0))),"")</f>
        <v/>
      </c>
      <c r="AE551" s="284" t="str">
        <f t="array" ref="AE551">IFERROR(IF(INDEX(三跨两临近重点区段!$F:$F,MATCH(1,(MONTH(三跨两临近重点区段!$D:$D)=12)*(三跨两临近重点区段!$A:$A=D551),0))="已取消","已取消",INDEX(三跨两临近重点区段!$D:$D,MATCH(1,(MONTH(三跨两临近重点区段!$D:$D)=12)*(三跨两临近重点区段!$A:$A=D551)*(三跨两临近重点区段!$F:$F="现存区段"),0))),"")</f>
        <v/>
      </c>
      <c r="AF551" s="72" t="str">
        <f t="array" ref="AF551">IFERROR(IF(INDEX(三跨两临近重点区段!$F:$F,MATCH(1,(MONTH(三跨两临近重点区段!$D:$D)=12)*(三跨两临近重点区段!$A:$A=D551),0))="已取消","已取消",INDEX(三跨两临近重点区段!$E:$E,MATCH(1,(MONTH(三跨两临近重点区段!$D:$D)=12)*(三跨两临近重点区段!$A:$A=D551)*(三跨两临近重点区段!$F:$F="现存区段"),0))),"")</f>
        <v/>
      </c>
      <c r="AH551" t="e">
        <f t="array" ref="AH551">INDEX(三跨两临近重点区段!$G:$G,MATCH(D551,三跨两临近重点区段!$A:$A,0))</f>
        <v>#N/A</v>
      </c>
      <c r="AI551" t="e">
        <f>INDEX(三跨两临近重点区段!$J:$J,MATCH(D551,三跨两临近重点区段!$A:$A,0))</f>
        <v>#N/A</v>
      </c>
    </row>
    <row r="552" ht="14.25" spans="1:35">
      <c r="A552" s="263" t="s">
        <v>240</v>
      </c>
      <c r="B552" s="264" t="s">
        <v>2935</v>
      </c>
      <c r="C552" s="263" t="s">
        <v>2126</v>
      </c>
      <c r="D552" s="263" t="s">
        <v>2967</v>
      </c>
      <c r="E552" s="265" t="s">
        <v>2926</v>
      </c>
      <c r="F552" s="264" t="s">
        <v>125</v>
      </c>
      <c r="G552" s="263" t="s">
        <v>204</v>
      </c>
      <c r="H552" s="263" t="s">
        <v>242</v>
      </c>
      <c r="I552" s="288"/>
      <c r="J552" s="196"/>
      <c r="K552" s="196"/>
      <c r="L552" s="196"/>
      <c r="M552" s="270"/>
      <c r="N552" s="270"/>
      <c r="O552" s="33"/>
      <c r="P552" s="107"/>
      <c r="Q552" s="279"/>
      <c r="R552" s="279"/>
      <c r="S552" s="278">
        <v>45470</v>
      </c>
      <c r="T552" s="279" t="s">
        <v>2117</v>
      </c>
      <c r="U552" s="268" t="str">
        <f t="array" ref="U552">IFERROR(IF(INDEX(三跨两临近重点区段!$F:$F,MATCH(1,(MONTH(三跨两临近重点区段!$D:$D)=7)*(三跨两临近重点区段!$A:$A=D552),0))="已取消","已取消",INDEX(三跨两临近重点区段!$D:$D,MATCH(1,(MONTH(三跨两临近重点区段!$D:$D)=7)*(三跨两临近重点区段!$A:$A=D552)*(三跨两临近重点区段!$F:$F="现存区段"),0))),"")</f>
        <v/>
      </c>
      <c r="V552" s="232" t="str">
        <f t="array" ref="V552">IFERROR(IF(INDEX(三跨两临近重点区段!$F:$F,MATCH(1,(MONTH(三跨两临近重点区段!$D:$D)=7)*(三跨两临近重点区段!$A:$A=D552),0))="已取消","已取消",INDEX(三跨两临近重点区段!$E:$E,MATCH(1,(MONTH(三跨两临近重点区段!$D:$D)=7)*(三跨两临近重点区段!$A:$A=D552)*(三跨两临近重点区段!$F:$F="现存区段"),0))),"")</f>
        <v/>
      </c>
      <c r="W552" s="268" t="str">
        <f t="array" ref="W552">IFERROR(IF(INDEX(三跨两临近重点区段!$F:$F,MATCH(1,(MONTH(三跨两临近重点区段!$D:$D)=8)*(三跨两临近重点区段!$A:$A=D552),0))="已取消","已取消",INDEX(三跨两临近重点区段!$D:$D,MATCH(1,(MONTH(三跨两临近重点区段!$D:$D)=8)*(三跨两临近重点区段!$A:$A=D552)*(三跨两临近重点区段!$F:$F="现存区段"),0))),"")</f>
        <v/>
      </c>
      <c r="X552" s="232" t="str">
        <f t="array" ref="X552">IFERROR(IF(INDEX(三跨两临近重点区段!$F:$F,MATCH(1,(MONTH(三跨两临近重点区段!$D:$D)=8)*(三跨两临近重点区段!$A:$A=D552),0))="已取消","已取消",INDEX(三跨两临近重点区段!$E:$E,MATCH(1,(MONTH(三跨两临近重点区段!$D:$D)=8)*(三跨两临近重点区段!$A:$A=D552)*(三跨两临近重点区段!$F:$F="现存区段"),0))),"")</f>
        <v/>
      </c>
      <c r="Y552" s="268" t="str">
        <f t="array" ref="Y552">IFERROR(IF(INDEX(三跨两临近重点区段!$F:$F,MATCH(1,(MONTH(三跨两临近重点区段!$D:$D)=9)*(三跨两临近重点区段!$A:$A=D552),0))="已取消","已取消",INDEX(三跨两临近重点区段!$D:$D,MATCH(1,(MONTH(三跨两临近重点区段!$D:$D)=9)*(三跨两临近重点区段!$A:$A=D552)*(三跨两临近重点区段!$F:$F="现存区段"),0))),"")</f>
        <v/>
      </c>
      <c r="Z552" s="232" t="str">
        <f t="array" ref="Z552">IFERROR(IF(INDEX(三跨两临近重点区段!$F:$F,MATCH(1,(MONTH(三跨两临近重点区段!$D:$D)=9)*(三跨两临近重点区段!$A:$A=D552),0))="已取消","已取消",INDEX(三跨两临近重点区段!$E:$E,MATCH(1,(MONTH(三跨两临近重点区段!$D:$D)=9)*(三跨两临近重点区段!$A:$A=D552)*(三跨两临近重点区段!$F:$F="现存区段"),0))),"")</f>
        <v/>
      </c>
      <c r="AA552" s="268" t="str">
        <f t="array" ref="AA552">IFERROR(IF(INDEX(三跨两临近重点区段!$F:$F,MATCH(1,(MONTH(三跨两临近重点区段!$D:$D)=10)*(三跨两临近重点区段!$A:$A=D552),0))="已取消","已取消",INDEX(三跨两临近重点区段!$D:$D,MATCH(1,(MONTH(三跨两临近重点区段!$D:$D)=10)*(三跨两临近重点区段!$A:$A=D552)*(三跨两临近重点区段!$F:$F="现存区段"),0))),"")</f>
        <v/>
      </c>
      <c r="AB552" s="72" t="str">
        <f t="array" ref="AB552">IFERROR(IF(INDEX(三跨两临近重点区段!$F:$F,MATCH(1,(MONTH(三跨两临近重点区段!$D:$D)=10)*(三跨两临近重点区段!$A:$A=D552),0))="已取消","已取消",INDEX(三跨两临近重点区段!$E:$E,MATCH(1,(MONTH(三跨两临近重点区段!$D:$D)=10)*(三跨两临近重点区段!$A:$A=D552)*(三跨两临近重点区段!$F:$F="现存区段"),0))),"")</f>
        <v/>
      </c>
      <c r="AC552" s="284" t="str">
        <f t="array" ref="AC552">IFERROR(IF(INDEX(三跨两临近重点区段!$F:$F,MATCH(1,(MONTH(三跨两临近重点区段!$D:$D)=11)*(三跨两临近重点区段!$A:$A=D552),0))="已取消","已取消",INDEX(三跨两临近重点区段!$D:$D,MATCH(1,(MONTH(三跨两临近重点区段!$D:$D)=11)*(三跨两临近重点区段!$A:$A=D552)*(三跨两临近重点区段!$F:$F="现存区段"),0))),"")</f>
        <v/>
      </c>
      <c r="AD552" s="72" t="str">
        <f t="array" ref="AD552">IFERROR(IF(INDEX(三跨两临近重点区段!$F:$F,MATCH(1,(MONTH(三跨两临近重点区段!$D:$D)=11)*(三跨两临近重点区段!$A:$A=D552),0))="已取消","已取消",INDEX(三跨两临近重点区段!$E:$E,MATCH(1,(MONTH(三跨两临近重点区段!$D:$D)=11)*(三跨两临近重点区段!$A:$A=D552)*(三跨两临近重点区段!$F:$F="现存区段"),0))),"")</f>
        <v/>
      </c>
      <c r="AE552" s="284" t="str">
        <f t="array" ref="AE552">IFERROR(IF(INDEX(三跨两临近重点区段!$F:$F,MATCH(1,(MONTH(三跨两临近重点区段!$D:$D)=12)*(三跨两临近重点区段!$A:$A=D552),0))="已取消","已取消",INDEX(三跨两临近重点区段!$D:$D,MATCH(1,(MONTH(三跨两临近重点区段!$D:$D)=12)*(三跨两临近重点区段!$A:$A=D552)*(三跨两临近重点区段!$F:$F="现存区段"),0))),"")</f>
        <v/>
      </c>
      <c r="AF552" s="72" t="str">
        <f t="array" ref="AF552">IFERROR(IF(INDEX(三跨两临近重点区段!$F:$F,MATCH(1,(MONTH(三跨两临近重点区段!$D:$D)=12)*(三跨两临近重点区段!$A:$A=D552),0))="已取消","已取消",INDEX(三跨两临近重点区段!$E:$E,MATCH(1,(MONTH(三跨两临近重点区段!$D:$D)=12)*(三跨两临近重点区段!$A:$A=D552)*(三跨两临近重点区段!$F:$F="现存区段"),0))),"")</f>
        <v/>
      </c>
      <c r="AH552" t="e">
        <f t="array" ref="AH552">INDEX(三跨两临近重点区段!$G:$G,MATCH(D552,三跨两临近重点区段!$A:$A,0))</f>
        <v>#N/A</v>
      </c>
      <c r="AI552" t="e">
        <f>INDEX(三跨两临近重点区段!$J:$J,MATCH(D552,三跨两临近重点区段!$A:$A,0))</f>
        <v>#N/A</v>
      </c>
    </row>
    <row r="553" ht="14.25" spans="1:35">
      <c r="A553" s="263" t="s">
        <v>240</v>
      </c>
      <c r="B553" s="264" t="s">
        <v>2935</v>
      </c>
      <c r="C553" s="263" t="s">
        <v>2968</v>
      </c>
      <c r="D553" s="263" t="s">
        <v>2969</v>
      </c>
      <c r="E553" s="265" t="s">
        <v>2926</v>
      </c>
      <c r="F553" s="264" t="s">
        <v>125</v>
      </c>
      <c r="G553" s="263" t="s">
        <v>204</v>
      </c>
      <c r="H553" s="263" t="s">
        <v>242</v>
      </c>
      <c r="I553" s="288"/>
      <c r="J553" s="196"/>
      <c r="K553" s="196"/>
      <c r="L553" s="196"/>
      <c r="M553" s="270"/>
      <c r="N553" s="270"/>
      <c r="O553" s="33"/>
      <c r="P553" s="107"/>
      <c r="Q553" s="279"/>
      <c r="R553" s="279"/>
      <c r="S553" s="278">
        <v>45470</v>
      </c>
      <c r="T553" s="279" t="s">
        <v>2117</v>
      </c>
      <c r="U553" s="268" t="str">
        <f t="array" ref="U553">IFERROR(IF(INDEX(三跨两临近重点区段!$F:$F,MATCH(1,(MONTH(三跨两临近重点区段!$D:$D)=7)*(三跨两临近重点区段!$A:$A=D553),0))="已取消","已取消",INDEX(三跨两临近重点区段!$D:$D,MATCH(1,(MONTH(三跨两临近重点区段!$D:$D)=7)*(三跨两临近重点区段!$A:$A=D553)*(三跨两临近重点区段!$F:$F="现存区段"),0))),"")</f>
        <v/>
      </c>
      <c r="V553" s="232" t="str">
        <f t="array" ref="V553">IFERROR(IF(INDEX(三跨两临近重点区段!$F:$F,MATCH(1,(MONTH(三跨两临近重点区段!$D:$D)=7)*(三跨两临近重点区段!$A:$A=D553),0))="已取消","已取消",INDEX(三跨两临近重点区段!$E:$E,MATCH(1,(MONTH(三跨两临近重点区段!$D:$D)=7)*(三跨两临近重点区段!$A:$A=D553)*(三跨两临近重点区段!$F:$F="现存区段"),0))),"")</f>
        <v/>
      </c>
      <c r="W553" s="268" t="str">
        <f t="array" ref="W553">IFERROR(IF(INDEX(三跨两临近重点区段!$F:$F,MATCH(1,(MONTH(三跨两临近重点区段!$D:$D)=8)*(三跨两临近重点区段!$A:$A=D553),0))="已取消","已取消",INDEX(三跨两临近重点区段!$D:$D,MATCH(1,(MONTH(三跨两临近重点区段!$D:$D)=8)*(三跨两临近重点区段!$A:$A=D553)*(三跨两临近重点区段!$F:$F="现存区段"),0))),"")</f>
        <v/>
      </c>
      <c r="X553" s="232" t="str">
        <f t="array" ref="X553">IFERROR(IF(INDEX(三跨两临近重点区段!$F:$F,MATCH(1,(MONTH(三跨两临近重点区段!$D:$D)=8)*(三跨两临近重点区段!$A:$A=D553),0))="已取消","已取消",INDEX(三跨两临近重点区段!$E:$E,MATCH(1,(MONTH(三跨两临近重点区段!$D:$D)=8)*(三跨两临近重点区段!$A:$A=D553)*(三跨两临近重点区段!$F:$F="现存区段"),0))),"")</f>
        <v/>
      </c>
      <c r="Y553" s="268" t="str">
        <f t="array" ref="Y553">IFERROR(IF(INDEX(三跨两临近重点区段!$F:$F,MATCH(1,(MONTH(三跨两临近重点区段!$D:$D)=9)*(三跨两临近重点区段!$A:$A=D553),0))="已取消","已取消",INDEX(三跨两临近重点区段!$D:$D,MATCH(1,(MONTH(三跨两临近重点区段!$D:$D)=9)*(三跨两临近重点区段!$A:$A=D553)*(三跨两临近重点区段!$F:$F="现存区段"),0))),"")</f>
        <v/>
      </c>
      <c r="Z553" s="232" t="str">
        <f t="array" ref="Z553">IFERROR(IF(INDEX(三跨两临近重点区段!$F:$F,MATCH(1,(MONTH(三跨两临近重点区段!$D:$D)=9)*(三跨两临近重点区段!$A:$A=D553),0))="已取消","已取消",INDEX(三跨两临近重点区段!$E:$E,MATCH(1,(MONTH(三跨两临近重点区段!$D:$D)=9)*(三跨两临近重点区段!$A:$A=D553)*(三跨两临近重点区段!$F:$F="现存区段"),0))),"")</f>
        <v/>
      </c>
      <c r="AA553" s="268" t="str">
        <f t="array" ref="AA553">IFERROR(IF(INDEX(三跨两临近重点区段!$F:$F,MATCH(1,(MONTH(三跨两临近重点区段!$D:$D)=10)*(三跨两临近重点区段!$A:$A=D553),0))="已取消","已取消",INDEX(三跨两临近重点区段!$D:$D,MATCH(1,(MONTH(三跨两临近重点区段!$D:$D)=10)*(三跨两临近重点区段!$A:$A=D553)*(三跨两临近重点区段!$F:$F="现存区段"),0))),"")</f>
        <v/>
      </c>
      <c r="AB553" s="72" t="str">
        <f t="array" ref="AB553">IFERROR(IF(INDEX(三跨两临近重点区段!$F:$F,MATCH(1,(MONTH(三跨两临近重点区段!$D:$D)=10)*(三跨两临近重点区段!$A:$A=D553),0))="已取消","已取消",INDEX(三跨两临近重点区段!$E:$E,MATCH(1,(MONTH(三跨两临近重点区段!$D:$D)=10)*(三跨两临近重点区段!$A:$A=D553)*(三跨两临近重点区段!$F:$F="现存区段"),0))),"")</f>
        <v/>
      </c>
      <c r="AC553" s="284" t="str">
        <f t="array" ref="AC553">IFERROR(IF(INDEX(三跨两临近重点区段!$F:$F,MATCH(1,(MONTH(三跨两临近重点区段!$D:$D)=11)*(三跨两临近重点区段!$A:$A=D553),0))="已取消","已取消",INDEX(三跨两临近重点区段!$D:$D,MATCH(1,(MONTH(三跨两临近重点区段!$D:$D)=11)*(三跨两临近重点区段!$A:$A=D553)*(三跨两临近重点区段!$F:$F="现存区段"),0))),"")</f>
        <v/>
      </c>
      <c r="AD553" s="72" t="str">
        <f t="array" ref="AD553">IFERROR(IF(INDEX(三跨两临近重点区段!$F:$F,MATCH(1,(MONTH(三跨两临近重点区段!$D:$D)=11)*(三跨两临近重点区段!$A:$A=D553),0))="已取消","已取消",INDEX(三跨两临近重点区段!$E:$E,MATCH(1,(MONTH(三跨两临近重点区段!$D:$D)=11)*(三跨两临近重点区段!$A:$A=D553)*(三跨两临近重点区段!$F:$F="现存区段"),0))),"")</f>
        <v/>
      </c>
      <c r="AE553" s="284" t="str">
        <f t="array" ref="AE553">IFERROR(IF(INDEX(三跨两临近重点区段!$F:$F,MATCH(1,(MONTH(三跨两临近重点区段!$D:$D)=12)*(三跨两临近重点区段!$A:$A=D553),0))="已取消","已取消",INDEX(三跨两临近重点区段!$D:$D,MATCH(1,(MONTH(三跨两临近重点区段!$D:$D)=12)*(三跨两临近重点区段!$A:$A=D553)*(三跨两临近重点区段!$F:$F="现存区段"),0))),"")</f>
        <v/>
      </c>
      <c r="AF553" s="72" t="str">
        <f t="array" ref="AF553">IFERROR(IF(INDEX(三跨两临近重点区段!$F:$F,MATCH(1,(MONTH(三跨两临近重点区段!$D:$D)=12)*(三跨两临近重点区段!$A:$A=D553),0))="已取消","已取消",INDEX(三跨两临近重点区段!$E:$E,MATCH(1,(MONTH(三跨两临近重点区段!$D:$D)=12)*(三跨两临近重点区段!$A:$A=D553)*(三跨两临近重点区段!$F:$F="现存区段"),0))),"")</f>
        <v/>
      </c>
      <c r="AH553" t="e">
        <f t="array" ref="AH553">INDEX(三跨两临近重点区段!$G:$G,MATCH(D553,三跨两临近重点区段!$A:$A,0))</f>
        <v>#N/A</v>
      </c>
      <c r="AI553" t="e">
        <f>INDEX(三跨两临近重点区段!$J:$J,MATCH(D553,三跨两临近重点区段!$A:$A,0))</f>
        <v>#N/A</v>
      </c>
    </row>
    <row r="554" ht="14.25" spans="1:35">
      <c r="A554" s="263" t="s">
        <v>240</v>
      </c>
      <c r="B554" s="264" t="s">
        <v>2935</v>
      </c>
      <c r="C554" s="263" t="s">
        <v>2187</v>
      </c>
      <c r="D554" s="263" t="s">
        <v>2970</v>
      </c>
      <c r="E554" s="265" t="s">
        <v>2926</v>
      </c>
      <c r="F554" s="264" t="s">
        <v>125</v>
      </c>
      <c r="G554" s="263" t="s">
        <v>204</v>
      </c>
      <c r="H554" s="263" t="s">
        <v>242</v>
      </c>
      <c r="I554" s="288"/>
      <c r="J554" s="196"/>
      <c r="K554" s="196"/>
      <c r="L554" s="196"/>
      <c r="M554" s="270"/>
      <c r="N554" s="270"/>
      <c r="O554" s="33"/>
      <c r="P554" s="107"/>
      <c r="Q554" s="279"/>
      <c r="R554" s="279"/>
      <c r="S554" s="278">
        <v>45470</v>
      </c>
      <c r="T554" s="279" t="s">
        <v>2117</v>
      </c>
      <c r="U554" s="268" t="str">
        <f t="array" ref="U554">IFERROR(IF(INDEX(三跨两临近重点区段!$F:$F,MATCH(1,(MONTH(三跨两临近重点区段!$D:$D)=7)*(三跨两临近重点区段!$A:$A=D554),0))="已取消","已取消",INDEX(三跨两临近重点区段!$D:$D,MATCH(1,(MONTH(三跨两临近重点区段!$D:$D)=7)*(三跨两临近重点区段!$A:$A=D554)*(三跨两临近重点区段!$F:$F="现存区段"),0))),"")</f>
        <v/>
      </c>
      <c r="V554" s="232" t="str">
        <f t="array" ref="V554">IFERROR(IF(INDEX(三跨两临近重点区段!$F:$F,MATCH(1,(MONTH(三跨两临近重点区段!$D:$D)=7)*(三跨两临近重点区段!$A:$A=D554),0))="已取消","已取消",INDEX(三跨两临近重点区段!$E:$E,MATCH(1,(MONTH(三跨两临近重点区段!$D:$D)=7)*(三跨两临近重点区段!$A:$A=D554)*(三跨两临近重点区段!$F:$F="现存区段"),0))),"")</f>
        <v/>
      </c>
      <c r="W554" s="268" t="str">
        <f t="array" ref="W554">IFERROR(IF(INDEX(三跨两临近重点区段!$F:$F,MATCH(1,(MONTH(三跨两临近重点区段!$D:$D)=8)*(三跨两临近重点区段!$A:$A=D554),0))="已取消","已取消",INDEX(三跨两临近重点区段!$D:$D,MATCH(1,(MONTH(三跨两临近重点区段!$D:$D)=8)*(三跨两临近重点区段!$A:$A=D554)*(三跨两临近重点区段!$F:$F="现存区段"),0))),"")</f>
        <v/>
      </c>
      <c r="X554" s="232" t="str">
        <f t="array" ref="X554">IFERROR(IF(INDEX(三跨两临近重点区段!$F:$F,MATCH(1,(MONTH(三跨两临近重点区段!$D:$D)=8)*(三跨两临近重点区段!$A:$A=D554),0))="已取消","已取消",INDEX(三跨两临近重点区段!$E:$E,MATCH(1,(MONTH(三跨两临近重点区段!$D:$D)=8)*(三跨两临近重点区段!$A:$A=D554)*(三跨两临近重点区段!$F:$F="现存区段"),0))),"")</f>
        <v/>
      </c>
      <c r="Y554" s="268" t="str">
        <f t="array" ref="Y554">IFERROR(IF(INDEX(三跨两临近重点区段!$F:$F,MATCH(1,(MONTH(三跨两临近重点区段!$D:$D)=9)*(三跨两临近重点区段!$A:$A=D554),0))="已取消","已取消",INDEX(三跨两临近重点区段!$D:$D,MATCH(1,(MONTH(三跨两临近重点区段!$D:$D)=9)*(三跨两临近重点区段!$A:$A=D554)*(三跨两临近重点区段!$F:$F="现存区段"),0))),"")</f>
        <v/>
      </c>
      <c r="Z554" s="232" t="str">
        <f t="array" ref="Z554">IFERROR(IF(INDEX(三跨两临近重点区段!$F:$F,MATCH(1,(MONTH(三跨两临近重点区段!$D:$D)=9)*(三跨两临近重点区段!$A:$A=D554),0))="已取消","已取消",INDEX(三跨两临近重点区段!$E:$E,MATCH(1,(MONTH(三跨两临近重点区段!$D:$D)=9)*(三跨两临近重点区段!$A:$A=D554)*(三跨两临近重点区段!$F:$F="现存区段"),0))),"")</f>
        <v/>
      </c>
      <c r="AA554" s="268" t="str">
        <f t="array" ref="AA554">IFERROR(IF(INDEX(三跨两临近重点区段!$F:$F,MATCH(1,(MONTH(三跨两临近重点区段!$D:$D)=10)*(三跨两临近重点区段!$A:$A=D554),0))="已取消","已取消",INDEX(三跨两临近重点区段!$D:$D,MATCH(1,(MONTH(三跨两临近重点区段!$D:$D)=10)*(三跨两临近重点区段!$A:$A=D554)*(三跨两临近重点区段!$F:$F="现存区段"),0))),"")</f>
        <v/>
      </c>
      <c r="AB554" s="72" t="str">
        <f t="array" ref="AB554">IFERROR(IF(INDEX(三跨两临近重点区段!$F:$F,MATCH(1,(MONTH(三跨两临近重点区段!$D:$D)=10)*(三跨两临近重点区段!$A:$A=D554),0))="已取消","已取消",INDEX(三跨两临近重点区段!$E:$E,MATCH(1,(MONTH(三跨两临近重点区段!$D:$D)=10)*(三跨两临近重点区段!$A:$A=D554)*(三跨两临近重点区段!$F:$F="现存区段"),0))),"")</f>
        <v/>
      </c>
      <c r="AC554" s="284" t="str">
        <f t="array" ref="AC554">IFERROR(IF(INDEX(三跨两临近重点区段!$F:$F,MATCH(1,(MONTH(三跨两临近重点区段!$D:$D)=11)*(三跨两临近重点区段!$A:$A=D554),0))="已取消","已取消",INDEX(三跨两临近重点区段!$D:$D,MATCH(1,(MONTH(三跨两临近重点区段!$D:$D)=11)*(三跨两临近重点区段!$A:$A=D554)*(三跨两临近重点区段!$F:$F="现存区段"),0))),"")</f>
        <v/>
      </c>
      <c r="AD554" s="72" t="str">
        <f t="array" ref="AD554">IFERROR(IF(INDEX(三跨两临近重点区段!$F:$F,MATCH(1,(MONTH(三跨两临近重点区段!$D:$D)=11)*(三跨两临近重点区段!$A:$A=D554),0))="已取消","已取消",INDEX(三跨两临近重点区段!$E:$E,MATCH(1,(MONTH(三跨两临近重点区段!$D:$D)=11)*(三跨两临近重点区段!$A:$A=D554)*(三跨两临近重点区段!$F:$F="现存区段"),0))),"")</f>
        <v/>
      </c>
      <c r="AE554" s="284" t="str">
        <f t="array" ref="AE554">IFERROR(IF(INDEX(三跨两临近重点区段!$F:$F,MATCH(1,(MONTH(三跨两临近重点区段!$D:$D)=12)*(三跨两临近重点区段!$A:$A=D554),0))="已取消","已取消",INDEX(三跨两临近重点区段!$D:$D,MATCH(1,(MONTH(三跨两临近重点区段!$D:$D)=12)*(三跨两临近重点区段!$A:$A=D554)*(三跨两临近重点区段!$F:$F="现存区段"),0))),"")</f>
        <v/>
      </c>
      <c r="AF554" s="72" t="str">
        <f t="array" ref="AF554">IFERROR(IF(INDEX(三跨两临近重点区段!$F:$F,MATCH(1,(MONTH(三跨两临近重点区段!$D:$D)=12)*(三跨两临近重点区段!$A:$A=D554),0))="已取消","已取消",INDEX(三跨两临近重点区段!$E:$E,MATCH(1,(MONTH(三跨两临近重点区段!$D:$D)=12)*(三跨两临近重点区段!$A:$A=D554)*(三跨两临近重点区段!$F:$F="现存区段"),0))),"")</f>
        <v/>
      </c>
      <c r="AH554" t="e">
        <f t="array" ref="AH554">INDEX(三跨两临近重点区段!$G:$G,MATCH(D554,三跨两临近重点区段!$A:$A,0))</f>
        <v>#N/A</v>
      </c>
      <c r="AI554" t="e">
        <f>INDEX(三跨两临近重点区段!$J:$J,MATCH(D554,三跨两临近重点区段!$A:$A,0))</f>
        <v>#N/A</v>
      </c>
    </row>
    <row r="555" ht="14.25" spans="1:35">
      <c r="A555" s="263" t="s">
        <v>240</v>
      </c>
      <c r="B555" s="264" t="s">
        <v>2935</v>
      </c>
      <c r="C555" s="263" t="s">
        <v>2130</v>
      </c>
      <c r="D555" s="263" t="s">
        <v>2971</v>
      </c>
      <c r="E555" s="265" t="s">
        <v>2926</v>
      </c>
      <c r="F555" s="264" t="s">
        <v>125</v>
      </c>
      <c r="G555" s="263" t="s">
        <v>204</v>
      </c>
      <c r="H555" s="263" t="s">
        <v>242</v>
      </c>
      <c r="I555" s="288"/>
      <c r="J555" s="196"/>
      <c r="K555" s="196"/>
      <c r="L555" s="196"/>
      <c r="M555" s="270"/>
      <c r="N555" s="270"/>
      <c r="O555" s="33"/>
      <c r="P555" s="107"/>
      <c r="Q555" s="279"/>
      <c r="R555" s="279"/>
      <c r="S555" s="278">
        <v>45470</v>
      </c>
      <c r="T555" s="279" t="s">
        <v>2117</v>
      </c>
      <c r="U555" s="268" t="str">
        <f t="array" ref="U555">IFERROR(IF(INDEX(三跨两临近重点区段!$F:$F,MATCH(1,(MONTH(三跨两临近重点区段!$D:$D)=7)*(三跨两临近重点区段!$A:$A=D555),0))="已取消","已取消",INDEX(三跨两临近重点区段!$D:$D,MATCH(1,(MONTH(三跨两临近重点区段!$D:$D)=7)*(三跨两临近重点区段!$A:$A=D555)*(三跨两临近重点区段!$F:$F="现存区段"),0))),"")</f>
        <v/>
      </c>
      <c r="V555" s="232" t="str">
        <f t="array" ref="V555">IFERROR(IF(INDEX(三跨两临近重点区段!$F:$F,MATCH(1,(MONTH(三跨两临近重点区段!$D:$D)=7)*(三跨两临近重点区段!$A:$A=D555),0))="已取消","已取消",INDEX(三跨两临近重点区段!$E:$E,MATCH(1,(MONTH(三跨两临近重点区段!$D:$D)=7)*(三跨两临近重点区段!$A:$A=D555)*(三跨两临近重点区段!$F:$F="现存区段"),0))),"")</f>
        <v/>
      </c>
      <c r="W555" s="268" t="str">
        <f t="array" ref="W555">IFERROR(IF(INDEX(三跨两临近重点区段!$F:$F,MATCH(1,(MONTH(三跨两临近重点区段!$D:$D)=8)*(三跨两临近重点区段!$A:$A=D555),0))="已取消","已取消",INDEX(三跨两临近重点区段!$D:$D,MATCH(1,(MONTH(三跨两临近重点区段!$D:$D)=8)*(三跨两临近重点区段!$A:$A=D555)*(三跨两临近重点区段!$F:$F="现存区段"),0))),"")</f>
        <v/>
      </c>
      <c r="X555" s="232" t="str">
        <f t="array" ref="X555">IFERROR(IF(INDEX(三跨两临近重点区段!$F:$F,MATCH(1,(MONTH(三跨两临近重点区段!$D:$D)=8)*(三跨两临近重点区段!$A:$A=D555),0))="已取消","已取消",INDEX(三跨两临近重点区段!$E:$E,MATCH(1,(MONTH(三跨两临近重点区段!$D:$D)=8)*(三跨两临近重点区段!$A:$A=D555)*(三跨两临近重点区段!$F:$F="现存区段"),0))),"")</f>
        <v/>
      </c>
      <c r="Y555" s="268" t="str">
        <f t="array" ref="Y555">IFERROR(IF(INDEX(三跨两临近重点区段!$F:$F,MATCH(1,(MONTH(三跨两临近重点区段!$D:$D)=9)*(三跨两临近重点区段!$A:$A=D555),0))="已取消","已取消",INDEX(三跨两临近重点区段!$D:$D,MATCH(1,(MONTH(三跨两临近重点区段!$D:$D)=9)*(三跨两临近重点区段!$A:$A=D555)*(三跨两临近重点区段!$F:$F="现存区段"),0))),"")</f>
        <v/>
      </c>
      <c r="Z555" s="232" t="str">
        <f t="array" ref="Z555">IFERROR(IF(INDEX(三跨两临近重点区段!$F:$F,MATCH(1,(MONTH(三跨两临近重点区段!$D:$D)=9)*(三跨两临近重点区段!$A:$A=D555),0))="已取消","已取消",INDEX(三跨两临近重点区段!$E:$E,MATCH(1,(MONTH(三跨两临近重点区段!$D:$D)=9)*(三跨两临近重点区段!$A:$A=D555)*(三跨两临近重点区段!$F:$F="现存区段"),0))),"")</f>
        <v/>
      </c>
      <c r="AA555" s="268" t="str">
        <f t="array" ref="AA555">IFERROR(IF(INDEX(三跨两临近重点区段!$F:$F,MATCH(1,(MONTH(三跨两临近重点区段!$D:$D)=10)*(三跨两临近重点区段!$A:$A=D555),0))="已取消","已取消",INDEX(三跨两临近重点区段!$D:$D,MATCH(1,(MONTH(三跨两临近重点区段!$D:$D)=10)*(三跨两临近重点区段!$A:$A=D555)*(三跨两临近重点区段!$F:$F="现存区段"),0))),"")</f>
        <v/>
      </c>
      <c r="AB555" s="72" t="str">
        <f t="array" ref="AB555">IFERROR(IF(INDEX(三跨两临近重点区段!$F:$F,MATCH(1,(MONTH(三跨两临近重点区段!$D:$D)=10)*(三跨两临近重点区段!$A:$A=D555),0))="已取消","已取消",INDEX(三跨两临近重点区段!$E:$E,MATCH(1,(MONTH(三跨两临近重点区段!$D:$D)=10)*(三跨两临近重点区段!$A:$A=D555)*(三跨两临近重点区段!$F:$F="现存区段"),0))),"")</f>
        <v/>
      </c>
      <c r="AC555" s="284" t="str">
        <f t="array" ref="AC555">IFERROR(IF(INDEX(三跨两临近重点区段!$F:$F,MATCH(1,(MONTH(三跨两临近重点区段!$D:$D)=11)*(三跨两临近重点区段!$A:$A=D555),0))="已取消","已取消",INDEX(三跨两临近重点区段!$D:$D,MATCH(1,(MONTH(三跨两临近重点区段!$D:$D)=11)*(三跨两临近重点区段!$A:$A=D555)*(三跨两临近重点区段!$F:$F="现存区段"),0))),"")</f>
        <v/>
      </c>
      <c r="AD555" s="72" t="str">
        <f t="array" ref="AD555">IFERROR(IF(INDEX(三跨两临近重点区段!$F:$F,MATCH(1,(MONTH(三跨两临近重点区段!$D:$D)=11)*(三跨两临近重点区段!$A:$A=D555),0))="已取消","已取消",INDEX(三跨两临近重点区段!$E:$E,MATCH(1,(MONTH(三跨两临近重点区段!$D:$D)=11)*(三跨两临近重点区段!$A:$A=D555)*(三跨两临近重点区段!$F:$F="现存区段"),0))),"")</f>
        <v/>
      </c>
      <c r="AE555" s="284" t="str">
        <f t="array" ref="AE555">IFERROR(IF(INDEX(三跨两临近重点区段!$F:$F,MATCH(1,(MONTH(三跨两临近重点区段!$D:$D)=12)*(三跨两临近重点区段!$A:$A=D555),0))="已取消","已取消",INDEX(三跨两临近重点区段!$D:$D,MATCH(1,(MONTH(三跨两临近重点区段!$D:$D)=12)*(三跨两临近重点区段!$A:$A=D555)*(三跨两临近重点区段!$F:$F="现存区段"),0))),"")</f>
        <v/>
      </c>
      <c r="AF555" s="72" t="str">
        <f t="array" ref="AF555">IFERROR(IF(INDEX(三跨两临近重点区段!$F:$F,MATCH(1,(MONTH(三跨两临近重点区段!$D:$D)=12)*(三跨两临近重点区段!$A:$A=D555),0))="已取消","已取消",INDEX(三跨两临近重点区段!$E:$E,MATCH(1,(MONTH(三跨两临近重点区段!$D:$D)=12)*(三跨两临近重点区段!$A:$A=D555)*(三跨两临近重点区段!$F:$F="现存区段"),0))),"")</f>
        <v/>
      </c>
      <c r="AH555" t="e">
        <f t="array" ref="AH555">INDEX(三跨两临近重点区段!$G:$G,MATCH(D555,三跨两临近重点区段!$A:$A,0))</f>
        <v>#N/A</v>
      </c>
      <c r="AI555" t="e">
        <f>INDEX(三跨两临近重点区段!$J:$J,MATCH(D555,三跨两临近重点区段!$A:$A,0))</f>
        <v>#N/A</v>
      </c>
    </row>
    <row r="556" ht="14.25" spans="1:35">
      <c r="A556" s="263" t="s">
        <v>240</v>
      </c>
      <c r="B556" s="264" t="s">
        <v>2935</v>
      </c>
      <c r="C556" s="263" t="s">
        <v>2418</v>
      </c>
      <c r="D556" s="263" t="s">
        <v>2972</v>
      </c>
      <c r="E556" s="265" t="s">
        <v>2926</v>
      </c>
      <c r="F556" s="264" t="s">
        <v>125</v>
      </c>
      <c r="G556" s="263" t="s">
        <v>204</v>
      </c>
      <c r="H556" s="263" t="s">
        <v>242</v>
      </c>
      <c r="I556" s="288"/>
      <c r="J556" s="196"/>
      <c r="K556" s="196"/>
      <c r="L556" s="196"/>
      <c r="M556" s="270"/>
      <c r="N556" s="270"/>
      <c r="O556" s="33"/>
      <c r="P556" s="107"/>
      <c r="Q556" s="279"/>
      <c r="R556" s="279"/>
      <c r="S556" s="278">
        <v>45470</v>
      </c>
      <c r="T556" s="279" t="s">
        <v>2117</v>
      </c>
      <c r="U556" s="268" t="str">
        <f t="array" ref="U556">IFERROR(IF(INDEX(三跨两临近重点区段!$F:$F,MATCH(1,(MONTH(三跨两临近重点区段!$D:$D)=7)*(三跨两临近重点区段!$A:$A=D556),0))="已取消","已取消",INDEX(三跨两临近重点区段!$D:$D,MATCH(1,(MONTH(三跨两临近重点区段!$D:$D)=7)*(三跨两临近重点区段!$A:$A=D556)*(三跨两临近重点区段!$F:$F="现存区段"),0))),"")</f>
        <v/>
      </c>
      <c r="V556" s="232" t="str">
        <f t="array" ref="V556">IFERROR(IF(INDEX(三跨两临近重点区段!$F:$F,MATCH(1,(MONTH(三跨两临近重点区段!$D:$D)=7)*(三跨两临近重点区段!$A:$A=D556),0))="已取消","已取消",INDEX(三跨两临近重点区段!$E:$E,MATCH(1,(MONTH(三跨两临近重点区段!$D:$D)=7)*(三跨两临近重点区段!$A:$A=D556)*(三跨两临近重点区段!$F:$F="现存区段"),0))),"")</f>
        <v/>
      </c>
      <c r="W556" s="268" t="str">
        <f t="array" ref="W556">IFERROR(IF(INDEX(三跨两临近重点区段!$F:$F,MATCH(1,(MONTH(三跨两临近重点区段!$D:$D)=8)*(三跨两临近重点区段!$A:$A=D556),0))="已取消","已取消",INDEX(三跨两临近重点区段!$D:$D,MATCH(1,(MONTH(三跨两临近重点区段!$D:$D)=8)*(三跨两临近重点区段!$A:$A=D556)*(三跨两临近重点区段!$F:$F="现存区段"),0))),"")</f>
        <v/>
      </c>
      <c r="X556" s="232" t="str">
        <f t="array" ref="X556">IFERROR(IF(INDEX(三跨两临近重点区段!$F:$F,MATCH(1,(MONTH(三跨两临近重点区段!$D:$D)=8)*(三跨两临近重点区段!$A:$A=D556),0))="已取消","已取消",INDEX(三跨两临近重点区段!$E:$E,MATCH(1,(MONTH(三跨两临近重点区段!$D:$D)=8)*(三跨两临近重点区段!$A:$A=D556)*(三跨两临近重点区段!$F:$F="现存区段"),0))),"")</f>
        <v/>
      </c>
      <c r="Y556" s="268" t="str">
        <f t="array" ref="Y556">IFERROR(IF(INDEX(三跨两临近重点区段!$F:$F,MATCH(1,(MONTH(三跨两临近重点区段!$D:$D)=9)*(三跨两临近重点区段!$A:$A=D556),0))="已取消","已取消",INDEX(三跨两临近重点区段!$D:$D,MATCH(1,(MONTH(三跨两临近重点区段!$D:$D)=9)*(三跨两临近重点区段!$A:$A=D556)*(三跨两临近重点区段!$F:$F="现存区段"),0))),"")</f>
        <v/>
      </c>
      <c r="Z556" s="232" t="str">
        <f t="array" ref="Z556">IFERROR(IF(INDEX(三跨两临近重点区段!$F:$F,MATCH(1,(MONTH(三跨两临近重点区段!$D:$D)=9)*(三跨两临近重点区段!$A:$A=D556),0))="已取消","已取消",INDEX(三跨两临近重点区段!$E:$E,MATCH(1,(MONTH(三跨两临近重点区段!$D:$D)=9)*(三跨两临近重点区段!$A:$A=D556)*(三跨两临近重点区段!$F:$F="现存区段"),0))),"")</f>
        <v/>
      </c>
      <c r="AA556" s="268" t="str">
        <f t="array" ref="AA556">IFERROR(IF(INDEX(三跨两临近重点区段!$F:$F,MATCH(1,(MONTH(三跨两临近重点区段!$D:$D)=10)*(三跨两临近重点区段!$A:$A=D556),0))="已取消","已取消",INDEX(三跨两临近重点区段!$D:$D,MATCH(1,(MONTH(三跨两临近重点区段!$D:$D)=10)*(三跨两临近重点区段!$A:$A=D556)*(三跨两临近重点区段!$F:$F="现存区段"),0))),"")</f>
        <v/>
      </c>
      <c r="AB556" s="72" t="str">
        <f t="array" ref="AB556">IFERROR(IF(INDEX(三跨两临近重点区段!$F:$F,MATCH(1,(MONTH(三跨两临近重点区段!$D:$D)=10)*(三跨两临近重点区段!$A:$A=D556),0))="已取消","已取消",INDEX(三跨两临近重点区段!$E:$E,MATCH(1,(MONTH(三跨两临近重点区段!$D:$D)=10)*(三跨两临近重点区段!$A:$A=D556)*(三跨两临近重点区段!$F:$F="现存区段"),0))),"")</f>
        <v/>
      </c>
      <c r="AC556" s="284" t="str">
        <f t="array" ref="AC556">IFERROR(IF(INDEX(三跨两临近重点区段!$F:$F,MATCH(1,(MONTH(三跨两临近重点区段!$D:$D)=11)*(三跨两临近重点区段!$A:$A=D556),0))="已取消","已取消",INDEX(三跨两临近重点区段!$D:$D,MATCH(1,(MONTH(三跨两临近重点区段!$D:$D)=11)*(三跨两临近重点区段!$A:$A=D556)*(三跨两临近重点区段!$F:$F="现存区段"),0))),"")</f>
        <v/>
      </c>
      <c r="AD556" s="72" t="str">
        <f t="array" ref="AD556">IFERROR(IF(INDEX(三跨两临近重点区段!$F:$F,MATCH(1,(MONTH(三跨两临近重点区段!$D:$D)=11)*(三跨两临近重点区段!$A:$A=D556),0))="已取消","已取消",INDEX(三跨两临近重点区段!$E:$E,MATCH(1,(MONTH(三跨两临近重点区段!$D:$D)=11)*(三跨两临近重点区段!$A:$A=D556)*(三跨两临近重点区段!$F:$F="现存区段"),0))),"")</f>
        <v/>
      </c>
      <c r="AE556" s="284" t="str">
        <f t="array" ref="AE556">IFERROR(IF(INDEX(三跨两临近重点区段!$F:$F,MATCH(1,(MONTH(三跨两临近重点区段!$D:$D)=12)*(三跨两临近重点区段!$A:$A=D556),0))="已取消","已取消",INDEX(三跨两临近重点区段!$D:$D,MATCH(1,(MONTH(三跨两临近重点区段!$D:$D)=12)*(三跨两临近重点区段!$A:$A=D556)*(三跨两临近重点区段!$F:$F="现存区段"),0))),"")</f>
        <v/>
      </c>
      <c r="AF556" s="72" t="str">
        <f t="array" ref="AF556">IFERROR(IF(INDEX(三跨两临近重点区段!$F:$F,MATCH(1,(MONTH(三跨两临近重点区段!$D:$D)=12)*(三跨两临近重点区段!$A:$A=D556),0))="已取消","已取消",INDEX(三跨两临近重点区段!$E:$E,MATCH(1,(MONTH(三跨两临近重点区段!$D:$D)=12)*(三跨两临近重点区段!$A:$A=D556)*(三跨两临近重点区段!$F:$F="现存区段"),0))),"")</f>
        <v/>
      </c>
      <c r="AH556" t="e">
        <f t="array" ref="AH556">INDEX(三跨两临近重点区段!$G:$G,MATCH(D556,三跨两临近重点区段!$A:$A,0))</f>
        <v>#N/A</v>
      </c>
      <c r="AI556" t="e">
        <f>INDEX(三跨两临近重点区段!$J:$J,MATCH(D556,三跨两临近重点区段!$A:$A,0))</f>
        <v>#N/A</v>
      </c>
    </row>
    <row r="557" ht="14.25" spans="1:35">
      <c r="A557" s="263" t="s">
        <v>240</v>
      </c>
      <c r="B557" s="264" t="s">
        <v>2935</v>
      </c>
      <c r="C557" s="263" t="s">
        <v>2172</v>
      </c>
      <c r="D557" s="263" t="s">
        <v>2973</v>
      </c>
      <c r="E557" s="265" t="s">
        <v>2926</v>
      </c>
      <c r="F557" s="264" t="s">
        <v>125</v>
      </c>
      <c r="G557" s="263" t="s">
        <v>204</v>
      </c>
      <c r="H557" s="263" t="s">
        <v>242</v>
      </c>
      <c r="I557" s="288"/>
      <c r="J557" s="196"/>
      <c r="K557" s="196"/>
      <c r="L557" s="196"/>
      <c r="M557" s="270"/>
      <c r="N557" s="270"/>
      <c r="O557" s="33"/>
      <c r="P557" s="107"/>
      <c r="Q557" s="279"/>
      <c r="R557" s="279"/>
      <c r="S557" s="278">
        <v>45470</v>
      </c>
      <c r="T557" s="279" t="s">
        <v>2117</v>
      </c>
      <c r="U557" s="268" t="str">
        <f t="array" ref="U557">IFERROR(IF(INDEX(三跨两临近重点区段!$F:$F,MATCH(1,(MONTH(三跨两临近重点区段!$D:$D)=7)*(三跨两临近重点区段!$A:$A=D557),0))="已取消","已取消",INDEX(三跨两临近重点区段!$D:$D,MATCH(1,(MONTH(三跨两临近重点区段!$D:$D)=7)*(三跨两临近重点区段!$A:$A=D557)*(三跨两临近重点区段!$F:$F="现存区段"),0))),"")</f>
        <v/>
      </c>
      <c r="V557" s="232" t="str">
        <f t="array" ref="V557">IFERROR(IF(INDEX(三跨两临近重点区段!$F:$F,MATCH(1,(MONTH(三跨两临近重点区段!$D:$D)=7)*(三跨两临近重点区段!$A:$A=D557),0))="已取消","已取消",INDEX(三跨两临近重点区段!$E:$E,MATCH(1,(MONTH(三跨两临近重点区段!$D:$D)=7)*(三跨两临近重点区段!$A:$A=D557)*(三跨两临近重点区段!$F:$F="现存区段"),0))),"")</f>
        <v/>
      </c>
      <c r="W557" s="268" t="str">
        <f t="array" ref="W557">IFERROR(IF(INDEX(三跨两临近重点区段!$F:$F,MATCH(1,(MONTH(三跨两临近重点区段!$D:$D)=8)*(三跨两临近重点区段!$A:$A=D557),0))="已取消","已取消",INDEX(三跨两临近重点区段!$D:$D,MATCH(1,(MONTH(三跨两临近重点区段!$D:$D)=8)*(三跨两临近重点区段!$A:$A=D557)*(三跨两临近重点区段!$F:$F="现存区段"),0))),"")</f>
        <v/>
      </c>
      <c r="X557" s="232" t="str">
        <f t="array" ref="X557">IFERROR(IF(INDEX(三跨两临近重点区段!$F:$F,MATCH(1,(MONTH(三跨两临近重点区段!$D:$D)=8)*(三跨两临近重点区段!$A:$A=D557),0))="已取消","已取消",INDEX(三跨两临近重点区段!$E:$E,MATCH(1,(MONTH(三跨两临近重点区段!$D:$D)=8)*(三跨两临近重点区段!$A:$A=D557)*(三跨两临近重点区段!$F:$F="现存区段"),0))),"")</f>
        <v/>
      </c>
      <c r="Y557" s="268" t="str">
        <f t="array" ref="Y557">IFERROR(IF(INDEX(三跨两临近重点区段!$F:$F,MATCH(1,(MONTH(三跨两临近重点区段!$D:$D)=9)*(三跨两临近重点区段!$A:$A=D557),0))="已取消","已取消",INDEX(三跨两临近重点区段!$D:$D,MATCH(1,(MONTH(三跨两临近重点区段!$D:$D)=9)*(三跨两临近重点区段!$A:$A=D557)*(三跨两临近重点区段!$F:$F="现存区段"),0))),"")</f>
        <v/>
      </c>
      <c r="Z557" s="232" t="str">
        <f t="array" ref="Z557">IFERROR(IF(INDEX(三跨两临近重点区段!$F:$F,MATCH(1,(MONTH(三跨两临近重点区段!$D:$D)=9)*(三跨两临近重点区段!$A:$A=D557),0))="已取消","已取消",INDEX(三跨两临近重点区段!$E:$E,MATCH(1,(MONTH(三跨两临近重点区段!$D:$D)=9)*(三跨两临近重点区段!$A:$A=D557)*(三跨两临近重点区段!$F:$F="现存区段"),0))),"")</f>
        <v/>
      </c>
      <c r="AA557" s="268" t="str">
        <f t="array" ref="AA557">IFERROR(IF(INDEX(三跨两临近重点区段!$F:$F,MATCH(1,(MONTH(三跨两临近重点区段!$D:$D)=10)*(三跨两临近重点区段!$A:$A=D557),0))="已取消","已取消",INDEX(三跨两临近重点区段!$D:$D,MATCH(1,(MONTH(三跨两临近重点区段!$D:$D)=10)*(三跨两临近重点区段!$A:$A=D557)*(三跨两临近重点区段!$F:$F="现存区段"),0))),"")</f>
        <v/>
      </c>
      <c r="AB557" s="72" t="str">
        <f t="array" ref="AB557">IFERROR(IF(INDEX(三跨两临近重点区段!$F:$F,MATCH(1,(MONTH(三跨两临近重点区段!$D:$D)=10)*(三跨两临近重点区段!$A:$A=D557),0))="已取消","已取消",INDEX(三跨两临近重点区段!$E:$E,MATCH(1,(MONTH(三跨两临近重点区段!$D:$D)=10)*(三跨两临近重点区段!$A:$A=D557)*(三跨两临近重点区段!$F:$F="现存区段"),0))),"")</f>
        <v/>
      </c>
      <c r="AC557" s="284" t="str">
        <f t="array" ref="AC557">IFERROR(IF(INDEX(三跨两临近重点区段!$F:$F,MATCH(1,(MONTH(三跨两临近重点区段!$D:$D)=11)*(三跨两临近重点区段!$A:$A=D557),0))="已取消","已取消",INDEX(三跨两临近重点区段!$D:$D,MATCH(1,(MONTH(三跨两临近重点区段!$D:$D)=11)*(三跨两临近重点区段!$A:$A=D557)*(三跨两临近重点区段!$F:$F="现存区段"),0))),"")</f>
        <v/>
      </c>
      <c r="AD557" s="72" t="str">
        <f t="array" ref="AD557">IFERROR(IF(INDEX(三跨两临近重点区段!$F:$F,MATCH(1,(MONTH(三跨两临近重点区段!$D:$D)=11)*(三跨两临近重点区段!$A:$A=D557),0))="已取消","已取消",INDEX(三跨两临近重点区段!$E:$E,MATCH(1,(MONTH(三跨两临近重点区段!$D:$D)=11)*(三跨两临近重点区段!$A:$A=D557)*(三跨两临近重点区段!$F:$F="现存区段"),0))),"")</f>
        <v/>
      </c>
      <c r="AE557" s="284" t="str">
        <f t="array" ref="AE557">IFERROR(IF(INDEX(三跨两临近重点区段!$F:$F,MATCH(1,(MONTH(三跨两临近重点区段!$D:$D)=12)*(三跨两临近重点区段!$A:$A=D557),0))="已取消","已取消",INDEX(三跨两临近重点区段!$D:$D,MATCH(1,(MONTH(三跨两临近重点区段!$D:$D)=12)*(三跨两临近重点区段!$A:$A=D557)*(三跨两临近重点区段!$F:$F="现存区段"),0))),"")</f>
        <v/>
      </c>
      <c r="AF557" s="72" t="str">
        <f t="array" ref="AF557">IFERROR(IF(INDEX(三跨两临近重点区段!$F:$F,MATCH(1,(MONTH(三跨两临近重点区段!$D:$D)=12)*(三跨两临近重点区段!$A:$A=D557),0))="已取消","已取消",INDEX(三跨两临近重点区段!$E:$E,MATCH(1,(MONTH(三跨两临近重点区段!$D:$D)=12)*(三跨两临近重点区段!$A:$A=D557)*(三跨两临近重点区段!$F:$F="现存区段"),0))),"")</f>
        <v/>
      </c>
      <c r="AH557" t="e">
        <f t="array" ref="AH557">INDEX(三跨两临近重点区段!$G:$G,MATCH(D557,三跨两临近重点区段!$A:$A,0))</f>
        <v>#N/A</v>
      </c>
      <c r="AI557" t="e">
        <f>INDEX(三跨两临近重点区段!$J:$J,MATCH(D557,三跨两临近重点区段!$A:$A,0))</f>
        <v>#N/A</v>
      </c>
    </row>
    <row r="558" ht="14.25" spans="1:35">
      <c r="A558" s="263" t="s">
        <v>150</v>
      </c>
      <c r="B558" s="264" t="s">
        <v>2974</v>
      </c>
      <c r="C558" s="263" t="s">
        <v>2509</v>
      </c>
      <c r="D558" s="263" t="s">
        <v>2975</v>
      </c>
      <c r="E558" s="265" t="s">
        <v>2926</v>
      </c>
      <c r="F558" s="264" t="s">
        <v>125</v>
      </c>
      <c r="G558" s="263" t="s">
        <v>204</v>
      </c>
      <c r="H558" s="263" t="s">
        <v>177</v>
      </c>
      <c r="I558" s="288"/>
      <c r="J558" s="196"/>
      <c r="K558" s="196"/>
      <c r="L558" s="196"/>
      <c r="M558" s="270"/>
      <c r="N558" s="270"/>
      <c r="O558" s="33"/>
      <c r="P558" s="107"/>
      <c r="Q558" s="279"/>
      <c r="R558" s="279"/>
      <c r="S558" s="278">
        <v>45467</v>
      </c>
      <c r="T558" s="279" t="s">
        <v>2117</v>
      </c>
      <c r="U558" s="268" t="str">
        <f t="array" ref="U558">IFERROR(IF(INDEX(三跨两临近重点区段!$F:$F,MATCH(1,(MONTH(三跨两临近重点区段!$D:$D)=7)*(三跨两临近重点区段!$A:$A=D558),0))="已取消","已取消",INDEX(三跨两临近重点区段!$D:$D,MATCH(1,(MONTH(三跨两临近重点区段!$D:$D)=7)*(三跨两临近重点区段!$A:$A=D558)*(三跨两临近重点区段!$F:$F="现存区段"),0))),"")</f>
        <v/>
      </c>
      <c r="V558" s="232" t="str">
        <f t="array" ref="V558">IFERROR(IF(INDEX(三跨两临近重点区段!$F:$F,MATCH(1,(MONTH(三跨两临近重点区段!$D:$D)=7)*(三跨两临近重点区段!$A:$A=D558),0))="已取消","已取消",INDEX(三跨两临近重点区段!$E:$E,MATCH(1,(MONTH(三跨两临近重点区段!$D:$D)=7)*(三跨两临近重点区段!$A:$A=D558)*(三跨两临近重点区段!$F:$F="现存区段"),0))),"")</f>
        <v/>
      </c>
      <c r="W558" s="268" t="str">
        <f t="array" ref="W558">IFERROR(IF(INDEX(三跨两临近重点区段!$F:$F,MATCH(1,(MONTH(三跨两临近重点区段!$D:$D)=8)*(三跨两临近重点区段!$A:$A=D558),0))="已取消","已取消",INDEX(三跨两临近重点区段!$D:$D,MATCH(1,(MONTH(三跨两临近重点区段!$D:$D)=8)*(三跨两临近重点区段!$A:$A=D558)*(三跨两临近重点区段!$F:$F="现存区段"),0))),"")</f>
        <v/>
      </c>
      <c r="X558" s="232" t="str">
        <f t="array" ref="X558">IFERROR(IF(INDEX(三跨两临近重点区段!$F:$F,MATCH(1,(MONTH(三跨两临近重点区段!$D:$D)=8)*(三跨两临近重点区段!$A:$A=D558),0))="已取消","已取消",INDEX(三跨两临近重点区段!$E:$E,MATCH(1,(MONTH(三跨两临近重点区段!$D:$D)=8)*(三跨两临近重点区段!$A:$A=D558)*(三跨两临近重点区段!$F:$F="现存区段"),0))),"")</f>
        <v/>
      </c>
      <c r="Y558" s="268" t="str">
        <f t="array" ref="Y558">IFERROR(IF(INDEX(三跨两临近重点区段!$F:$F,MATCH(1,(MONTH(三跨两临近重点区段!$D:$D)=9)*(三跨两临近重点区段!$A:$A=D558),0))="已取消","已取消",INDEX(三跨两临近重点区段!$D:$D,MATCH(1,(MONTH(三跨两临近重点区段!$D:$D)=9)*(三跨两临近重点区段!$A:$A=D558)*(三跨两临近重点区段!$F:$F="现存区段"),0))),"")</f>
        <v/>
      </c>
      <c r="Z558" s="232" t="str">
        <f t="array" ref="Z558">IFERROR(IF(INDEX(三跨两临近重点区段!$F:$F,MATCH(1,(MONTH(三跨两临近重点区段!$D:$D)=9)*(三跨两临近重点区段!$A:$A=D558),0))="已取消","已取消",INDEX(三跨两临近重点区段!$E:$E,MATCH(1,(MONTH(三跨两临近重点区段!$D:$D)=9)*(三跨两临近重点区段!$A:$A=D558)*(三跨两临近重点区段!$F:$F="现存区段"),0))),"")</f>
        <v/>
      </c>
      <c r="AA558" s="268" t="str">
        <f t="array" ref="AA558">IFERROR(IF(INDEX(三跨两临近重点区段!$F:$F,MATCH(1,(MONTH(三跨两临近重点区段!$D:$D)=10)*(三跨两临近重点区段!$A:$A=D558),0))="已取消","已取消",INDEX(三跨两临近重点区段!$D:$D,MATCH(1,(MONTH(三跨两临近重点区段!$D:$D)=10)*(三跨两临近重点区段!$A:$A=D558)*(三跨两临近重点区段!$F:$F="现存区段"),0))),"")</f>
        <v/>
      </c>
      <c r="AB558" s="72" t="str">
        <f t="array" ref="AB558">IFERROR(IF(INDEX(三跨两临近重点区段!$F:$F,MATCH(1,(MONTH(三跨两临近重点区段!$D:$D)=10)*(三跨两临近重点区段!$A:$A=D558),0))="已取消","已取消",INDEX(三跨两临近重点区段!$E:$E,MATCH(1,(MONTH(三跨两临近重点区段!$D:$D)=10)*(三跨两临近重点区段!$A:$A=D558)*(三跨两临近重点区段!$F:$F="现存区段"),0))),"")</f>
        <v/>
      </c>
      <c r="AC558" s="284" t="str">
        <f t="array" ref="AC558">IFERROR(IF(INDEX(三跨两临近重点区段!$F:$F,MATCH(1,(MONTH(三跨两临近重点区段!$D:$D)=11)*(三跨两临近重点区段!$A:$A=D558),0))="已取消","已取消",INDEX(三跨两临近重点区段!$D:$D,MATCH(1,(MONTH(三跨两临近重点区段!$D:$D)=11)*(三跨两临近重点区段!$A:$A=D558)*(三跨两临近重点区段!$F:$F="现存区段"),0))),"")</f>
        <v/>
      </c>
      <c r="AD558" s="72" t="str">
        <f t="array" ref="AD558">IFERROR(IF(INDEX(三跨两临近重点区段!$F:$F,MATCH(1,(MONTH(三跨两临近重点区段!$D:$D)=11)*(三跨两临近重点区段!$A:$A=D558),0))="已取消","已取消",INDEX(三跨两临近重点区段!$E:$E,MATCH(1,(MONTH(三跨两临近重点区段!$D:$D)=11)*(三跨两临近重点区段!$A:$A=D558)*(三跨两临近重点区段!$F:$F="现存区段"),0))),"")</f>
        <v/>
      </c>
      <c r="AE558" s="284" t="str">
        <f t="array" ref="AE558">IFERROR(IF(INDEX(三跨两临近重点区段!$F:$F,MATCH(1,(MONTH(三跨两临近重点区段!$D:$D)=12)*(三跨两临近重点区段!$A:$A=D558),0))="已取消","已取消",INDEX(三跨两临近重点区段!$D:$D,MATCH(1,(MONTH(三跨两临近重点区段!$D:$D)=12)*(三跨两临近重点区段!$A:$A=D558)*(三跨两临近重点区段!$F:$F="现存区段"),0))),"")</f>
        <v/>
      </c>
      <c r="AF558" s="72" t="str">
        <f t="array" ref="AF558">IFERROR(IF(INDEX(三跨两临近重点区段!$F:$F,MATCH(1,(MONTH(三跨两临近重点区段!$D:$D)=12)*(三跨两临近重点区段!$A:$A=D558),0))="已取消","已取消",INDEX(三跨两临近重点区段!$E:$E,MATCH(1,(MONTH(三跨两临近重点区段!$D:$D)=12)*(三跨两临近重点区段!$A:$A=D558)*(三跨两临近重点区段!$F:$F="现存区段"),0))),"")</f>
        <v/>
      </c>
      <c r="AH558" t="e">
        <f t="array" ref="AH558">INDEX(三跨两临近重点区段!$G:$G,MATCH(D558,三跨两临近重点区段!$A:$A,0))</f>
        <v>#N/A</v>
      </c>
      <c r="AI558" t="e">
        <f>INDEX(三跨两临近重点区段!$J:$J,MATCH(D558,三跨两临近重点区段!$A:$A,0))</f>
        <v>#N/A</v>
      </c>
    </row>
    <row r="559" ht="14.25" spans="1:35">
      <c r="A559" s="263" t="s">
        <v>150</v>
      </c>
      <c r="B559" s="264" t="s">
        <v>2976</v>
      </c>
      <c r="C559" s="263" t="s">
        <v>2977</v>
      </c>
      <c r="D559" s="263" t="s">
        <v>2978</v>
      </c>
      <c r="E559" s="265" t="s">
        <v>2926</v>
      </c>
      <c r="F559" s="264" t="s">
        <v>125</v>
      </c>
      <c r="G559" s="263" t="s">
        <v>204</v>
      </c>
      <c r="H559" s="263" t="s">
        <v>183</v>
      </c>
      <c r="I559" s="288"/>
      <c r="J559" s="196"/>
      <c r="K559" s="196"/>
      <c r="L559" s="196"/>
      <c r="M559" s="270"/>
      <c r="N559" s="270"/>
      <c r="O559" s="33"/>
      <c r="P559" s="107"/>
      <c r="Q559" s="279"/>
      <c r="R559" s="279"/>
      <c r="S559" s="278">
        <v>45467</v>
      </c>
      <c r="T559" s="279" t="s">
        <v>2117</v>
      </c>
      <c r="U559" s="268" t="str">
        <f t="array" ref="U559">IFERROR(IF(INDEX(三跨两临近重点区段!$F:$F,MATCH(1,(MONTH(三跨两临近重点区段!$D:$D)=7)*(三跨两临近重点区段!$A:$A=D559),0))="已取消","已取消",INDEX(三跨两临近重点区段!$D:$D,MATCH(1,(MONTH(三跨两临近重点区段!$D:$D)=7)*(三跨两临近重点区段!$A:$A=D559)*(三跨两临近重点区段!$F:$F="现存区段"),0))),"")</f>
        <v/>
      </c>
      <c r="V559" s="232" t="str">
        <f t="array" ref="V559">IFERROR(IF(INDEX(三跨两临近重点区段!$F:$F,MATCH(1,(MONTH(三跨两临近重点区段!$D:$D)=7)*(三跨两临近重点区段!$A:$A=D559),0))="已取消","已取消",INDEX(三跨两临近重点区段!$E:$E,MATCH(1,(MONTH(三跨两临近重点区段!$D:$D)=7)*(三跨两临近重点区段!$A:$A=D559)*(三跨两临近重点区段!$F:$F="现存区段"),0))),"")</f>
        <v/>
      </c>
      <c r="W559" s="268" t="str">
        <f t="array" ref="W559">IFERROR(IF(INDEX(三跨两临近重点区段!$F:$F,MATCH(1,(MONTH(三跨两临近重点区段!$D:$D)=8)*(三跨两临近重点区段!$A:$A=D559),0))="已取消","已取消",INDEX(三跨两临近重点区段!$D:$D,MATCH(1,(MONTH(三跨两临近重点区段!$D:$D)=8)*(三跨两临近重点区段!$A:$A=D559)*(三跨两临近重点区段!$F:$F="现存区段"),0))),"")</f>
        <v/>
      </c>
      <c r="X559" s="232" t="str">
        <f t="array" ref="X559">IFERROR(IF(INDEX(三跨两临近重点区段!$F:$F,MATCH(1,(MONTH(三跨两临近重点区段!$D:$D)=8)*(三跨两临近重点区段!$A:$A=D559),0))="已取消","已取消",INDEX(三跨两临近重点区段!$E:$E,MATCH(1,(MONTH(三跨两临近重点区段!$D:$D)=8)*(三跨两临近重点区段!$A:$A=D559)*(三跨两临近重点区段!$F:$F="现存区段"),0))),"")</f>
        <v/>
      </c>
      <c r="Y559" s="268" t="str">
        <f t="array" ref="Y559">IFERROR(IF(INDEX(三跨两临近重点区段!$F:$F,MATCH(1,(MONTH(三跨两临近重点区段!$D:$D)=9)*(三跨两临近重点区段!$A:$A=D559),0))="已取消","已取消",INDEX(三跨两临近重点区段!$D:$D,MATCH(1,(MONTH(三跨两临近重点区段!$D:$D)=9)*(三跨两临近重点区段!$A:$A=D559)*(三跨两临近重点区段!$F:$F="现存区段"),0))),"")</f>
        <v/>
      </c>
      <c r="Z559" s="232" t="str">
        <f t="array" ref="Z559">IFERROR(IF(INDEX(三跨两临近重点区段!$F:$F,MATCH(1,(MONTH(三跨两临近重点区段!$D:$D)=9)*(三跨两临近重点区段!$A:$A=D559),0))="已取消","已取消",INDEX(三跨两临近重点区段!$E:$E,MATCH(1,(MONTH(三跨两临近重点区段!$D:$D)=9)*(三跨两临近重点区段!$A:$A=D559)*(三跨两临近重点区段!$F:$F="现存区段"),0))),"")</f>
        <v/>
      </c>
      <c r="AA559" s="268" t="str">
        <f t="array" ref="AA559">IFERROR(IF(INDEX(三跨两临近重点区段!$F:$F,MATCH(1,(MONTH(三跨两临近重点区段!$D:$D)=10)*(三跨两临近重点区段!$A:$A=D559),0))="已取消","已取消",INDEX(三跨两临近重点区段!$D:$D,MATCH(1,(MONTH(三跨两临近重点区段!$D:$D)=10)*(三跨两临近重点区段!$A:$A=D559)*(三跨两临近重点区段!$F:$F="现存区段"),0))),"")</f>
        <v/>
      </c>
      <c r="AB559" s="72" t="str">
        <f t="array" ref="AB559">IFERROR(IF(INDEX(三跨两临近重点区段!$F:$F,MATCH(1,(MONTH(三跨两临近重点区段!$D:$D)=10)*(三跨两临近重点区段!$A:$A=D559),0))="已取消","已取消",INDEX(三跨两临近重点区段!$E:$E,MATCH(1,(MONTH(三跨两临近重点区段!$D:$D)=10)*(三跨两临近重点区段!$A:$A=D559)*(三跨两临近重点区段!$F:$F="现存区段"),0))),"")</f>
        <v/>
      </c>
      <c r="AC559" s="284" t="str">
        <f t="array" ref="AC559">IFERROR(IF(INDEX(三跨两临近重点区段!$F:$F,MATCH(1,(MONTH(三跨两临近重点区段!$D:$D)=11)*(三跨两临近重点区段!$A:$A=D559),0))="已取消","已取消",INDEX(三跨两临近重点区段!$D:$D,MATCH(1,(MONTH(三跨两临近重点区段!$D:$D)=11)*(三跨两临近重点区段!$A:$A=D559)*(三跨两临近重点区段!$F:$F="现存区段"),0))),"")</f>
        <v/>
      </c>
      <c r="AD559" s="72" t="str">
        <f t="array" ref="AD559">IFERROR(IF(INDEX(三跨两临近重点区段!$F:$F,MATCH(1,(MONTH(三跨两临近重点区段!$D:$D)=11)*(三跨两临近重点区段!$A:$A=D559),0))="已取消","已取消",INDEX(三跨两临近重点区段!$E:$E,MATCH(1,(MONTH(三跨两临近重点区段!$D:$D)=11)*(三跨两临近重点区段!$A:$A=D559)*(三跨两临近重点区段!$F:$F="现存区段"),0))),"")</f>
        <v/>
      </c>
      <c r="AE559" s="284" t="str">
        <f t="array" ref="AE559">IFERROR(IF(INDEX(三跨两临近重点区段!$F:$F,MATCH(1,(MONTH(三跨两临近重点区段!$D:$D)=12)*(三跨两临近重点区段!$A:$A=D559),0))="已取消","已取消",INDEX(三跨两临近重点区段!$D:$D,MATCH(1,(MONTH(三跨两临近重点区段!$D:$D)=12)*(三跨两临近重点区段!$A:$A=D559)*(三跨两临近重点区段!$F:$F="现存区段"),0))),"")</f>
        <v/>
      </c>
      <c r="AF559" s="72" t="str">
        <f t="array" ref="AF559">IFERROR(IF(INDEX(三跨两临近重点区段!$F:$F,MATCH(1,(MONTH(三跨两临近重点区段!$D:$D)=12)*(三跨两临近重点区段!$A:$A=D559),0))="已取消","已取消",INDEX(三跨两临近重点区段!$E:$E,MATCH(1,(MONTH(三跨两临近重点区段!$D:$D)=12)*(三跨两临近重点区段!$A:$A=D559)*(三跨两临近重点区段!$F:$F="现存区段"),0))),"")</f>
        <v/>
      </c>
      <c r="AH559" t="e">
        <f t="array" ref="AH559">INDEX(三跨两临近重点区段!$G:$G,MATCH(D559,三跨两临近重点区段!$A:$A,0))</f>
        <v>#N/A</v>
      </c>
      <c r="AI559" t="e">
        <f>INDEX(三跨两临近重点区段!$J:$J,MATCH(D559,三跨两临近重点区段!$A:$A,0))</f>
        <v>#N/A</v>
      </c>
    </row>
    <row r="560" ht="14.25" spans="1:35">
      <c r="A560" s="263" t="s">
        <v>240</v>
      </c>
      <c r="B560" s="264" t="s">
        <v>2935</v>
      </c>
      <c r="C560" s="263" t="s">
        <v>2274</v>
      </c>
      <c r="D560" s="263" t="s">
        <v>2979</v>
      </c>
      <c r="E560" s="265" t="s">
        <v>2926</v>
      </c>
      <c r="F560" s="264" t="s">
        <v>125</v>
      </c>
      <c r="G560" s="263" t="s">
        <v>204</v>
      </c>
      <c r="H560" s="263" t="s">
        <v>242</v>
      </c>
      <c r="I560" s="288"/>
      <c r="J560" s="196"/>
      <c r="K560" s="196"/>
      <c r="L560" s="196"/>
      <c r="M560" s="270"/>
      <c r="N560" s="270"/>
      <c r="O560" s="33"/>
      <c r="P560" s="107"/>
      <c r="Q560" s="279"/>
      <c r="R560" s="279"/>
      <c r="S560" s="278">
        <v>45470</v>
      </c>
      <c r="T560" s="279" t="s">
        <v>2117</v>
      </c>
      <c r="U560" s="268" t="str">
        <f t="array" ref="U560">IFERROR(IF(INDEX(三跨两临近重点区段!$F:$F,MATCH(1,(MONTH(三跨两临近重点区段!$D:$D)=7)*(三跨两临近重点区段!$A:$A=D560),0))="已取消","已取消",INDEX(三跨两临近重点区段!$D:$D,MATCH(1,(MONTH(三跨两临近重点区段!$D:$D)=7)*(三跨两临近重点区段!$A:$A=D560)*(三跨两临近重点区段!$F:$F="现存区段"),0))),"")</f>
        <v/>
      </c>
      <c r="V560" s="232" t="str">
        <f t="array" ref="V560">IFERROR(IF(INDEX(三跨两临近重点区段!$F:$F,MATCH(1,(MONTH(三跨两临近重点区段!$D:$D)=7)*(三跨两临近重点区段!$A:$A=D560),0))="已取消","已取消",INDEX(三跨两临近重点区段!$E:$E,MATCH(1,(MONTH(三跨两临近重点区段!$D:$D)=7)*(三跨两临近重点区段!$A:$A=D560)*(三跨两临近重点区段!$F:$F="现存区段"),0))),"")</f>
        <v/>
      </c>
      <c r="W560" s="268" t="str">
        <f t="array" ref="W560">IFERROR(IF(INDEX(三跨两临近重点区段!$F:$F,MATCH(1,(MONTH(三跨两临近重点区段!$D:$D)=8)*(三跨两临近重点区段!$A:$A=D560),0))="已取消","已取消",INDEX(三跨两临近重点区段!$D:$D,MATCH(1,(MONTH(三跨两临近重点区段!$D:$D)=8)*(三跨两临近重点区段!$A:$A=D560)*(三跨两临近重点区段!$F:$F="现存区段"),0))),"")</f>
        <v/>
      </c>
      <c r="X560" s="232" t="str">
        <f t="array" ref="X560">IFERROR(IF(INDEX(三跨两临近重点区段!$F:$F,MATCH(1,(MONTH(三跨两临近重点区段!$D:$D)=8)*(三跨两临近重点区段!$A:$A=D560),0))="已取消","已取消",INDEX(三跨两临近重点区段!$E:$E,MATCH(1,(MONTH(三跨两临近重点区段!$D:$D)=8)*(三跨两临近重点区段!$A:$A=D560)*(三跨两临近重点区段!$F:$F="现存区段"),0))),"")</f>
        <v/>
      </c>
      <c r="Y560" s="268" t="str">
        <f t="array" ref="Y560">IFERROR(IF(INDEX(三跨两临近重点区段!$F:$F,MATCH(1,(MONTH(三跨两临近重点区段!$D:$D)=9)*(三跨两临近重点区段!$A:$A=D560),0))="已取消","已取消",INDEX(三跨两临近重点区段!$D:$D,MATCH(1,(MONTH(三跨两临近重点区段!$D:$D)=9)*(三跨两临近重点区段!$A:$A=D560)*(三跨两临近重点区段!$F:$F="现存区段"),0))),"")</f>
        <v/>
      </c>
      <c r="Z560" s="232" t="str">
        <f t="array" ref="Z560">IFERROR(IF(INDEX(三跨两临近重点区段!$F:$F,MATCH(1,(MONTH(三跨两临近重点区段!$D:$D)=9)*(三跨两临近重点区段!$A:$A=D560),0))="已取消","已取消",INDEX(三跨两临近重点区段!$E:$E,MATCH(1,(MONTH(三跨两临近重点区段!$D:$D)=9)*(三跨两临近重点区段!$A:$A=D560)*(三跨两临近重点区段!$F:$F="现存区段"),0))),"")</f>
        <v/>
      </c>
      <c r="AA560" s="268" t="str">
        <f t="array" ref="AA560">IFERROR(IF(INDEX(三跨两临近重点区段!$F:$F,MATCH(1,(MONTH(三跨两临近重点区段!$D:$D)=10)*(三跨两临近重点区段!$A:$A=D560),0))="已取消","已取消",INDEX(三跨两临近重点区段!$D:$D,MATCH(1,(MONTH(三跨两临近重点区段!$D:$D)=10)*(三跨两临近重点区段!$A:$A=D560)*(三跨两临近重点区段!$F:$F="现存区段"),0))),"")</f>
        <v/>
      </c>
      <c r="AB560" s="72" t="str">
        <f t="array" ref="AB560">IFERROR(IF(INDEX(三跨两临近重点区段!$F:$F,MATCH(1,(MONTH(三跨两临近重点区段!$D:$D)=10)*(三跨两临近重点区段!$A:$A=D560),0))="已取消","已取消",INDEX(三跨两临近重点区段!$E:$E,MATCH(1,(MONTH(三跨两临近重点区段!$D:$D)=10)*(三跨两临近重点区段!$A:$A=D560)*(三跨两临近重点区段!$F:$F="现存区段"),0))),"")</f>
        <v/>
      </c>
      <c r="AC560" s="284" t="str">
        <f t="array" ref="AC560">IFERROR(IF(INDEX(三跨两临近重点区段!$F:$F,MATCH(1,(MONTH(三跨两临近重点区段!$D:$D)=11)*(三跨两临近重点区段!$A:$A=D560),0))="已取消","已取消",INDEX(三跨两临近重点区段!$D:$D,MATCH(1,(MONTH(三跨两临近重点区段!$D:$D)=11)*(三跨两临近重点区段!$A:$A=D560)*(三跨两临近重点区段!$F:$F="现存区段"),0))),"")</f>
        <v/>
      </c>
      <c r="AD560" s="72" t="str">
        <f t="array" ref="AD560">IFERROR(IF(INDEX(三跨两临近重点区段!$F:$F,MATCH(1,(MONTH(三跨两临近重点区段!$D:$D)=11)*(三跨两临近重点区段!$A:$A=D560),0))="已取消","已取消",INDEX(三跨两临近重点区段!$E:$E,MATCH(1,(MONTH(三跨两临近重点区段!$D:$D)=11)*(三跨两临近重点区段!$A:$A=D560)*(三跨两临近重点区段!$F:$F="现存区段"),0))),"")</f>
        <v/>
      </c>
      <c r="AE560" s="284" t="str">
        <f t="array" ref="AE560">IFERROR(IF(INDEX(三跨两临近重点区段!$F:$F,MATCH(1,(MONTH(三跨两临近重点区段!$D:$D)=12)*(三跨两临近重点区段!$A:$A=D560),0))="已取消","已取消",INDEX(三跨两临近重点区段!$D:$D,MATCH(1,(MONTH(三跨两临近重点区段!$D:$D)=12)*(三跨两临近重点区段!$A:$A=D560)*(三跨两临近重点区段!$F:$F="现存区段"),0))),"")</f>
        <v/>
      </c>
      <c r="AF560" s="72" t="str">
        <f t="array" ref="AF560">IFERROR(IF(INDEX(三跨两临近重点区段!$F:$F,MATCH(1,(MONTH(三跨两临近重点区段!$D:$D)=12)*(三跨两临近重点区段!$A:$A=D560),0))="已取消","已取消",INDEX(三跨两临近重点区段!$E:$E,MATCH(1,(MONTH(三跨两临近重点区段!$D:$D)=12)*(三跨两临近重点区段!$A:$A=D560)*(三跨两临近重点区段!$F:$F="现存区段"),0))),"")</f>
        <v/>
      </c>
      <c r="AH560" t="e">
        <f t="array" ref="AH560">INDEX(三跨两临近重点区段!$G:$G,MATCH(D560,三跨两临近重点区段!$A:$A,0))</f>
        <v>#N/A</v>
      </c>
      <c r="AI560" t="e">
        <f>INDEX(三跨两临近重点区段!$J:$J,MATCH(D560,三跨两临近重点区段!$A:$A,0))</f>
        <v>#N/A</v>
      </c>
    </row>
    <row r="561" ht="14.25" spans="1:35">
      <c r="A561" s="263" t="s">
        <v>150</v>
      </c>
      <c r="B561" s="264" t="s">
        <v>2943</v>
      </c>
      <c r="C561" s="263" t="s">
        <v>2340</v>
      </c>
      <c r="D561" s="263" t="s">
        <v>2980</v>
      </c>
      <c r="E561" s="265" t="s">
        <v>2926</v>
      </c>
      <c r="F561" s="264" t="s">
        <v>125</v>
      </c>
      <c r="G561" s="263" t="s">
        <v>204</v>
      </c>
      <c r="H561" s="263" t="s">
        <v>183</v>
      </c>
      <c r="I561" s="288"/>
      <c r="J561" s="196"/>
      <c r="K561" s="196"/>
      <c r="L561" s="196"/>
      <c r="M561" s="270"/>
      <c r="N561" s="270"/>
      <c r="O561" s="33"/>
      <c r="P561" s="107"/>
      <c r="Q561" s="279"/>
      <c r="R561" s="279"/>
      <c r="S561" s="278">
        <v>45467</v>
      </c>
      <c r="T561" s="279" t="s">
        <v>2117</v>
      </c>
      <c r="U561" s="268" t="str">
        <f t="array" ref="U561">IFERROR(IF(INDEX(三跨两临近重点区段!$F:$F,MATCH(1,(MONTH(三跨两临近重点区段!$D:$D)=7)*(三跨两临近重点区段!$A:$A=D561),0))="已取消","已取消",INDEX(三跨两临近重点区段!$D:$D,MATCH(1,(MONTH(三跨两临近重点区段!$D:$D)=7)*(三跨两临近重点区段!$A:$A=D561)*(三跨两临近重点区段!$F:$F="现存区段"),0))),"")</f>
        <v/>
      </c>
      <c r="V561" s="232" t="str">
        <f t="array" ref="V561">IFERROR(IF(INDEX(三跨两临近重点区段!$F:$F,MATCH(1,(MONTH(三跨两临近重点区段!$D:$D)=7)*(三跨两临近重点区段!$A:$A=D561),0))="已取消","已取消",INDEX(三跨两临近重点区段!$E:$E,MATCH(1,(MONTH(三跨两临近重点区段!$D:$D)=7)*(三跨两临近重点区段!$A:$A=D561)*(三跨两临近重点区段!$F:$F="现存区段"),0))),"")</f>
        <v/>
      </c>
      <c r="W561" s="268" t="str">
        <f t="array" ref="W561">IFERROR(IF(INDEX(三跨两临近重点区段!$F:$F,MATCH(1,(MONTH(三跨两临近重点区段!$D:$D)=8)*(三跨两临近重点区段!$A:$A=D561),0))="已取消","已取消",INDEX(三跨两临近重点区段!$D:$D,MATCH(1,(MONTH(三跨两临近重点区段!$D:$D)=8)*(三跨两临近重点区段!$A:$A=D561)*(三跨两临近重点区段!$F:$F="现存区段"),0))),"")</f>
        <v/>
      </c>
      <c r="X561" s="232" t="str">
        <f t="array" ref="X561">IFERROR(IF(INDEX(三跨两临近重点区段!$F:$F,MATCH(1,(MONTH(三跨两临近重点区段!$D:$D)=8)*(三跨两临近重点区段!$A:$A=D561),0))="已取消","已取消",INDEX(三跨两临近重点区段!$E:$E,MATCH(1,(MONTH(三跨两临近重点区段!$D:$D)=8)*(三跨两临近重点区段!$A:$A=D561)*(三跨两临近重点区段!$F:$F="现存区段"),0))),"")</f>
        <v/>
      </c>
      <c r="Y561" s="268" t="str">
        <f t="array" ref="Y561">IFERROR(IF(INDEX(三跨两临近重点区段!$F:$F,MATCH(1,(MONTH(三跨两临近重点区段!$D:$D)=9)*(三跨两临近重点区段!$A:$A=D561),0))="已取消","已取消",INDEX(三跨两临近重点区段!$D:$D,MATCH(1,(MONTH(三跨两临近重点区段!$D:$D)=9)*(三跨两临近重点区段!$A:$A=D561)*(三跨两临近重点区段!$F:$F="现存区段"),0))),"")</f>
        <v/>
      </c>
      <c r="Z561" s="232" t="str">
        <f t="array" ref="Z561">IFERROR(IF(INDEX(三跨两临近重点区段!$F:$F,MATCH(1,(MONTH(三跨两临近重点区段!$D:$D)=9)*(三跨两临近重点区段!$A:$A=D561),0))="已取消","已取消",INDEX(三跨两临近重点区段!$E:$E,MATCH(1,(MONTH(三跨两临近重点区段!$D:$D)=9)*(三跨两临近重点区段!$A:$A=D561)*(三跨两临近重点区段!$F:$F="现存区段"),0))),"")</f>
        <v/>
      </c>
      <c r="AA561" s="268" t="str">
        <f t="array" ref="AA561">IFERROR(IF(INDEX(三跨两临近重点区段!$F:$F,MATCH(1,(MONTH(三跨两临近重点区段!$D:$D)=10)*(三跨两临近重点区段!$A:$A=D561),0))="已取消","已取消",INDEX(三跨两临近重点区段!$D:$D,MATCH(1,(MONTH(三跨两临近重点区段!$D:$D)=10)*(三跨两临近重点区段!$A:$A=D561)*(三跨两临近重点区段!$F:$F="现存区段"),0))),"")</f>
        <v/>
      </c>
      <c r="AB561" s="72" t="str">
        <f t="array" ref="AB561">IFERROR(IF(INDEX(三跨两临近重点区段!$F:$F,MATCH(1,(MONTH(三跨两临近重点区段!$D:$D)=10)*(三跨两临近重点区段!$A:$A=D561),0))="已取消","已取消",INDEX(三跨两临近重点区段!$E:$E,MATCH(1,(MONTH(三跨两临近重点区段!$D:$D)=10)*(三跨两临近重点区段!$A:$A=D561)*(三跨两临近重点区段!$F:$F="现存区段"),0))),"")</f>
        <v/>
      </c>
      <c r="AC561" s="284" t="str">
        <f t="array" ref="AC561">IFERROR(IF(INDEX(三跨两临近重点区段!$F:$F,MATCH(1,(MONTH(三跨两临近重点区段!$D:$D)=11)*(三跨两临近重点区段!$A:$A=D561),0))="已取消","已取消",INDEX(三跨两临近重点区段!$D:$D,MATCH(1,(MONTH(三跨两临近重点区段!$D:$D)=11)*(三跨两临近重点区段!$A:$A=D561)*(三跨两临近重点区段!$F:$F="现存区段"),0))),"")</f>
        <v/>
      </c>
      <c r="AD561" s="72" t="str">
        <f t="array" ref="AD561">IFERROR(IF(INDEX(三跨两临近重点区段!$F:$F,MATCH(1,(MONTH(三跨两临近重点区段!$D:$D)=11)*(三跨两临近重点区段!$A:$A=D561),0))="已取消","已取消",INDEX(三跨两临近重点区段!$E:$E,MATCH(1,(MONTH(三跨两临近重点区段!$D:$D)=11)*(三跨两临近重点区段!$A:$A=D561)*(三跨两临近重点区段!$F:$F="现存区段"),0))),"")</f>
        <v/>
      </c>
      <c r="AE561" s="284" t="str">
        <f t="array" ref="AE561">IFERROR(IF(INDEX(三跨两临近重点区段!$F:$F,MATCH(1,(MONTH(三跨两临近重点区段!$D:$D)=12)*(三跨两临近重点区段!$A:$A=D561),0))="已取消","已取消",INDEX(三跨两临近重点区段!$D:$D,MATCH(1,(MONTH(三跨两临近重点区段!$D:$D)=12)*(三跨两临近重点区段!$A:$A=D561)*(三跨两临近重点区段!$F:$F="现存区段"),0))),"")</f>
        <v/>
      </c>
      <c r="AF561" s="72" t="str">
        <f t="array" ref="AF561">IFERROR(IF(INDEX(三跨两临近重点区段!$F:$F,MATCH(1,(MONTH(三跨两临近重点区段!$D:$D)=12)*(三跨两临近重点区段!$A:$A=D561),0))="已取消","已取消",INDEX(三跨两临近重点区段!$E:$E,MATCH(1,(MONTH(三跨两临近重点区段!$D:$D)=12)*(三跨两临近重点区段!$A:$A=D561)*(三跨两临近重点区段!$F:$F="现存区段"),0))),"")</f>
        <v/>
      </c>
      <c r="AH561" t="e">
        <f t="array" ref="AH561">INDEX(三跨两临近重点区段!$G:$G,MATCH(D561,三跨两临近重点区段!$A:$A,0))</f>
        <v>#N/A</v>
      </c>
      <c r="AI561" t="e">
        <f>INDEX(三跨两临近重点区段!$J:$J,MATCH(D561,三跨两临近重点区段!$A:$A,0))</f>
        <v>#N/A</v>
      </c>
    </row>
    <row r="562" ht="14.25" spans="1:35">
      <c r="A562" s="263" t="s">
        <v>150</v>
      </c>
      <c r="B562" s="264" t="s">
        <v>2943</v>
      </c>
      <c r="C562" s="263" t="s">
        <v>2711</v>
      </c>
      <c r="D562" s="263" t="s">
        <v>2981</v>
      </c>
      <c r="E562" s="265" t="s">
        <v>2926</v>
      </c>
      <c r="F562" s="264" t="s">
        <v>125</v>
      </c>
      <c r="G562" s="263" t="s">
        <v>204</v>
      </c>
      <c r="H562" s="263" t="s">
        <v>183</v>
      </c>
      <c r="I562" s="288"/>
      <c r="J562" s="196"/>
      <c r="K562" s="196"/>
      <c r="L562" s="196"/>
      <c r="M562" s="270"/>
      <c r="N562" s="270"/>
      <c r="O562" s="33"/>
      <c r="P562" s="107"/>
      <c r="Q562" s="279"/>
      <c r="R562" s="279"/>
      <c r="S562" s="278">
        <v>45467</v>
      </c>
      <c r="T562" s="279" t="s">
        <v>2117</v>
      </c>
      <c r="U562" s="268" t="str">
        <f t="array" ref="U562">IFERROR(IF(INDEX(三跨两临近重点区段!$F:$F,MATCH(1,(MONTH(三跨两临近重点区段!$D:$D)=7)*(三跨两临近重点区段!$A:$A=D562),0))="已取消","已取消",INDEX(三跨两临近重点区段!$D:$D,MATCH(1,(MONTH(三跨两临近重点区段!$D:$D)=7)*(三跨两临近重点区段!$A:$A=D562)*(三跨两临近重点区段!$F:$F="现存区段"),0))),"")</f>
        <v/>
      </c>
      <c r="V562" s="232" t="str">
        <f t="array" ref="V562">IFERROR(IF(INDEX(三跨两临近重点区段!$F:$F,MATCH(1,(MONTH(三跨两临近重点区段!$D:$D)=7)*(三跨两临近重点区段!$A:$A=D562),0))="已取消","已取消",INDEX(三跨两临近重点区段!$E:$E,MATCH(1,(MONTH(三跨两临近重点区段!$D:$D)=7)*(三跨两临近重点区段!$A:$A=D562)*(三跨两临近重点区段!$F:$F="现存区段"),0))),"")</f>
        <v/>
      </c>
      <c r="W562" s="268" t="str">
        <f t="array" ref="W562">IFERROR(IF(INDEX(三跨两临近重点区段!$F:$F,MATCH(1,(MONTH(三跨两临近重点区段!$D:$D)=8)*(三跨两临近重点区段!$A:$A=D562),0))="已取消","已取消",INDEX(三跨两临近重点区段!$D:$D,MATCH(1,(MONTH(三跨两临近重点区段!$D:$D)=8)*(三跨两临近重点区段!$A:$A=D562)*(三跨两临近重点区段!$F:$F="现存区段"),0))),"")</f>
        <v/>
      </c>
      <c r="X562" s="232" t="str">
        <f t="array" ref="X562">IFERROR(IF(INDEX(三跨两临近重点区段!$F:$F,MATCH(1,(MONTH(三跨两临近重点区段!$D:$D)=8)*(三跨两临近重点区段!$A:$A=D562),0))="已取消","已取消",INDEX(三跨两临近重点区段!$E:$E,MATCH(1,(MONTH(三跨两临近重点区段!$D:$D)=8)*(三跨两临近重点区段!$A:$A=D562)*(三跨两临近重点区段!$F:$F="现存区段"),0))),"")</f>
        <v/>
      </c>
      <c r="Y562" s="268" t="str">
        <f t="array" ref="Y562">IFERROR(IF(INDEX(三跨两临近重点区段!$F:$F,MATCH(1,(MONTH(三跨两临近重点区段!$D:$D)=9)*(三跨两临近重点区段!$A:$A=D562),0))="已取消","已取消",INDEX(三跨两临近重点区段!$D:$D,MATCH(1,(MONTH(三跨两临近重点区段!$D:$D)=9)*(三跨两临近重点区段!$A:$A=D562)*(三跨两临近重点区段!$F:$F="现存区段"),0))),"")</f>
        <v/>
      </c>
      <c r="Z562" s="232" t="str">
        <f t="array" ref="Z562">IFERROR(IF(INDEX(三跨两临近重点区段!$F:$F,MATCH(1,(MONTH(三跨两临近重点区段!$D:$D)=9)*(三跨两临近重点区段!$A:$A=D562),0))="已取消","已取消",INDEX(三跨两临近重点区段!$E:$E,MATCH(1,(MONTH(三跨两临近重点区段!$D:$D)=9)*(三跨两临近重点区段!$A:$A=D562)*(三跨两临近重点区段!$F:$F="现存区段"),0))),"")</f>
        <v/>
      </c>
      <c r="AA562" s="268" t="str">
        <f t="array" ref="AA562">IFERROR(IF(INDEX(三跨两临近重点区段!$F:$F,MATCH(1,(MONTH(三跨两临近重点区段!$D:$D)=10)*(三跨两临近重点区段!$A:$A=D562),0))="已取消","已取消",INDEX(三跨两临近重点区段!$D:$D,MATCH(1,(MONTH(三跨两临近重点区段!$D:$D)=10)*(三跨两临近重点区段!$A:$A=D562)*(三跨两临近重点区段!$F:$F="现存区段"),0))),"")</f>
        <v/>
      </c>
      <c r="AB562" s="72" t="str">
        <f t="array" ref="AB562">IFERROR(IF(INDEX(三跨两临近重点区段!$F:$F,MATCH(1,(MONTH(三跨两临近重点区段!$D:$D)=10)*(三跨两临近重点区段!$A:$A=D562),0))="已取消","已取消",INDEX(三跨两临近重点区段!$E:$E,MATCH(1,(MONTH(三跨两临近重点区段!$D:$D)=10)*(三跨两临近重点区段!$A:$A=D562)*(三跨两临近重点区段!$F:$F="现存区段"),0))),"")</f>
        <v/>
      </c>
      <c r="AC562" s="284" t="str">
        <f t="array" ref="AC562">IFERROR(IF(INDEX(三跨两临近重点区段!$F:$F,MATCH(1,(MONTH(三跨两临近重点区段!$D:$D)=11)*(三跨两临近重点区段!$A:$A=D562),0))="已取消","已取消",INDEX(三跨两临近重点区段!$D:$D,MATCH(1,(MONTH(三跨两临近重点区段!$D:$D)=11)*(三跨两临近重点区段!$A:$A=D562)*(三跨两临近重点区段!$F:$F="现存区段"),0))),"")</f>
        <v/>
      </c>
      <c r="AD562" s="72" t="str">
        <f t="array" ref="AD562">IFERROR(IF(INDEX(三跨两临近重点区段!$F:$F,MATCH(1,(MONTH(三跨两临近重点区段!$D:$D)=11)*(三跨两临近重点区段!$A:$A=D562),0))="已取消","已取消",INDEX(三跨两临近重点区段!$E:$E,MATCH(1,(MONTH(三跨两临近重点区段!$D:$D)=11)*(三跨两临近重点区段!$A:$A=D562)*(三跨两临近重点区段!$F:$F="现存区段"),0))),"")</f>
        <v/>
      </c>
      <c r="AE562" s="284" t="str">
        <f t="array" ref="AE562">IFERROR(IF(INDEX(三跨两临近重点区段!$F:$F,MATCH(1,(MONTH(三跨两临近重点区段!$D:$D)=12)*(三跨两临近重点区段!$A:$A=D562),0))="已取消","已取消",INDEX(三跨两临近重点区段!$D:$D,MATCH(1,(MONTH(三跨两临近重点区段!$D:$D)=12)*(三跨两临近重点区段!$A:$A=D562)*(三跨两临近重点区段!$F:$F="现存区段"),0))),"")</f>
        <v/>
      </c>
      <c r="AF562" s="72" t="str">
        <f t="array" ref="AF562">IFERROR(IF(INDEX(三跨两临近重点区段!$F:$F,MATCH(1,(MONTH(三跨两临近重点区段!$D:$D)=12)*(三跨两临近重点区段!$A:$A=D562),0))="已取消","已取消",INDEX(三跨两临近重点区段!$E:$E,MATCH(1,(MONTH(三跨两临近重点区段!$D:$D)=12)*(三跨两临近重点区段!$A:$A=D562)*(三跨两临近重点区段!$F:$F="现存区段"),0))),"")</f>
        <v/>
      </c>
      <c r="AH562" t="e">
        <f t="array" ref="AH562">INDEX(三跨两临近重点区段!$G:$G,MATCH(D562,三跨两临近重点区段!$A:$A,0))</f>
        <v>#N/A</v>
      </c>
      <c r="AI562" t="e">
        <f>INDEX(三跨两临近重点区段!$J:$J,MATCH(D562,三跨两临近重点区段!$A:$A,0))</f>
        <v>#N/A</v>
      </c>
    </row>
    <row r="563" ht="14.25" spans="1:35">
      <c r="A563" s="263" t="s">
        <v>150</v>
      </c>
      <c r="B563" s="264" t="s">
        <v>2976</v>
      </c>
      <c r="C563" s="263" t="s">
        <v>2509</v>
      </c>
      <c r="D563" s="263" t="s">
        <v>2982</v>
      </c>
      <c r="E563" s="265" t="s">
        <v>2926</v>
      </c>
      <c r="F563" s="264" t="s">
        <v>125</v>
      </c>
      <c r="G563" s="263" t="s">
        <v>204</v>
      </c>
      <c r="H563" s="263" t="s">
        <v>183</v>
      </c>
      <c r="I563" s="288"/>
      <c r="J563" s="196"/>
      <c r="K563" s="196"/>
      <c r="L563" s="196"/>
      <c r="M563" s="270"/>
      <c r="N563" s="270"/>
      <c r="O563" s="33"/>
      <c r="P563" s="107"/>
      <c r="Q563" s="279"/>
      <c r="R563" s="279"/>
      <c r="S563" s="278">
        <v>45467</v>
      </c>
      <c r="T563" s="279" t="s">
        <v>2117</v>
      </c>
      <c r="U563" s="268" t="str">
        <f t="array" ref="U563">IFERROR(IF(INDEX(三跨两临近重点区段!$F:$F,MATCH(1,(MONTH(三跨两临近重点区段!$D:$D)=7)*(三跨两临近重点区段!$A:$A=D563),0))="已取消","已取消",INDEX(三跨两临近重点区段!$D:$D,MATCH(1,(MONTH(三跨两临近重点区段!$D:$D)=7)*(三跨两临近重点区段!$A:$A=D563)*(三跨两临近重点区段!$F:$F="现存区段"),0))),"")</f>
        <v/>
      </c>
      <c r="V563" s="232" t="str">
        <f t="array" ref="V563">IFERROR(IF(INDEX(三跨两临近重点区段!$F:$F,MATCH(1,(MONTH(三跨两临近重点区段!$D:$D)=7)*(三跨两临近重点区段!$A:$A=D563),0))="已取消","已取消",INDEX(三跨两临近重点区段!$E:$E,MATCH(1,(MONTH(三跨两临近重点区段!$D:$D)=7)*(三跨两临近重点区段!$A:$A=D563)*(三跨两临近重点区段!$F:$F="现存区段"),0))),"")</f>
        <v/>
      </c>
      <c r="W563" s="268" t="str">
        <f t="array" ref="W563">IFERROR(IF(INDEX(三跨两临近重点区段!$F:$F,MATCH(1,(MONTH(三跨两临近重点区段!$D:$D)=8)*(三跨两临近重点区段!$A:$A=D563),0))="已取消","已取消",INDEX(三跨两临近重点区段!$D:$D,MATCH(1,(MONTH(三跨两临近重点区段!$D:$D)=8)*(三跨两临近重点区段!$A:$A=D563)*(三跨两临近重点区段!$F:$F="现存区段"),0))),"")</f>
        <v/>
      </c>
      <c r="X563" s="232" t="str">
        <f t="array" ref="X563">IFERROR(IF(INDEX(三跨两临近重点区段!$F:$F,MATCH(1,(MONTH(三跨两临近重点区段!$D:$D)=8)*(三跨两临近重点区段!$A:$A=D563),0))="已取消","已取消",INDEX(三跨两临近重点区段!$E:$E,MATCH(1,(MONTH(三跨两临近重点区段!$D:$D)=8)*(三跨两临近重点区段!$A:$A=D563)*(三跨两临近重点区段!$F:$F="现存区段"),0))),"")</f>
        <v/>
      </c>
      <c r="Y563" s="268" t="str">
        <f t="array" ref="Y563">IFERROR(IF(INDEX(三跨两临近重点区段!$F:$F,MATCH(1,(MONTH(三跨两临近重点区段!$D:$D)=9)*(三跨两临近重点区段!$A:$A=D563),0))="已取消","已取消",INDEX(三跨两临近重点区段!$D:$D,MATCH(1,(MONTH(三跨两临近重点区段!$D:$D)=9)*(三跨两临近重点区段!$A:$A=D563)*(三跨两临近重点区段!$F:$F="现存区段"),0))),"")</f>
        <v/>
      </c>
      <c r="Z563" s="232" t="str">
        <f t="array" ref="Z563">IFERROR(IF(INDEX(三跨两临近重点区段!$F:$F,MATCH(1,(MONTH(三跨两临近重点区段!$D:$D)=9)*(三跨两临近重点区段!$A:$A=D563),0))="已取消","已取消",INDEX(三跨两临近重点区段!$E:$E,MATCH(1,(MONTH(三跨两临近重点区段!$D:$D)=9)*(三跨两临近重点区段!$A:$A=D563)*(三跨两临近重点区段!$F:$F="现存区段"),0))),"")</f>
        <v/>
      </c>
      <c r="AA563" s="268" t="str">
        <f t="array" ref="AA563">IFERROR(IF(INDEX(三跨两临近重点区段!$F:$F,MATCH(1,(MONTH(三跨两临近重点区段!$D:$D)=10)*(三跨两临近重点区段!$A:$A=D563),0))="已取消","已取消",INDEX(三跨两临近重点区段!$D:$D,MATCH(1,(MONTH(三跨两临近重点区段!$D:$D)=10)*(三跨两临近重点区段!$A:$A=D563)*(三跨两临近重点区段!$F:$F="现存区段"),0))),"")</f>
        <v/>
      </c>
      <c r="AB563" s="72" t="str">
        <f t="array" ref="AB563">IFERROR(IF(INDEX(三跨两临近重点区段!$F:$F,MATCH(1,(MONTH(三跨两临近重点区段!$D:$D)=10)*(三跨两临近重点区段!$A:$A=D563),0))="已取消","已取消",INDEX(三跨两临近重点区段!$E:$E,MATCH(1,(MONTH(三跨两临近重点区段!$D:$D)=10)*(三跨两临近重点区段!$A:$A=D563)*(三跨两临近重点区段!$F:$F="现存区段"),0))),"")</f>
        <v/>
      </c>
      <c r="AC563" s="284" t="str">
        <f t="array" ref="AC563">IFERROR(IF(INDEX(三跨两临近重点区段!$F:$F,MATCH(1,(MONTH(三跨两临近重点区段!$D:$D)=11)*(三跨两临近重点区段!$A:$A=D563),0))="已取消","已取消",INDEX(三跨两临近重点区段!$D:$D,MATCH(1,(MONTH(三跨两临近重点区段!$D:$D)=11)*(三跨两临近重点区段!$A:$A=D563)*(三跨两临近重点区段!$F:$F="现存区段"),0))),"")</f>
        <v/>
      </c>
      <c r="AD563" s="72" t="str">
        <f t="array" ref="AD563">IFERROR(IF(INDEX(三跨两临近重点区段!$F:$F,MATCH(1,(MONTH(三跨两临近重点区段!$D:$D)=11)*(三跨两临近重点区段!$A:$A=D563),0))="已取消","已取消",INDEX(三跨两临近重点区段!$E:$E,MATCH(1,(MONTH(三跨两临近重点区段!$D:$D)=11)*(三跨两临近重点区段!$A:$A=D563)*(三跨两临近重点区段!$F:$F="现存区段"),0))),"")</f>
        <v/>
      </c>
      <c r="AE563" s="284" t="str">
        <f t="array" ref="AE563">IFERROR(IF(INDEX(三跨两临近重点区段!$F:$F,MATCH(1,(MONTH(三跨两临近重点区段!$D:$D)=12)*(三跨两临近重点区段!$A:$A=D563),0))="已取消","已取消",INDEX(三跨两临近重点区段!$D:$D,MATCH(1,(MONTH(三跨两临近重点区段!$D:$D)=12)*(三跨两临近重点区段!$A:$A=D563)*(三跨两临近重点区段!$F:$F="现存区段"),0))),"")</f>
        <v/>
      </c>
      <c r="AF563" s="72" t="str">
        <f t="array" ref="AF563">IFERROR(IF(INDEX(三跨两临近重点区段!$F:$F,MATCH(1,(MONTH(三跨两临近重点区段!$D:$D)=12)*(三跨两临近重点区段!$A:$A=D563),0))="已取消","已取消",INDEX(三跨两临近重点区段!$E:$E,MATCH(1,(MONTH(三跨两临近重点区段!$D:$D)=12)*(三跨两临近重点区段!$A:$A=D563)*(三跨两临近重点区段!$F:$F="现存区段"),0))),"")</f>
        <v/>
      </c>
      <c r="AH563" t="e">
        <f t="array" ref="AH563">INDEX(三跨两临近重点区段!$G:$G,MATCH(D563,三跨两临近重点区段!$A:$A,0))</f>
        <v>#N/A</v>
      </c>
      <c r="AI563" t="e">
        <f>INDEX(三跨两临近重点区段!$J:$J,MATCH(D563,三跨两临近重点区段!$A:$A,0))</f>
        <v>#N/A</v>
      </c>
    </row>
    <row r="564" ht="14.25" spans="1:35">
      <c r="A564" s="263" t="s">
        <v>240</v>
      </c>
      <c r="B564" s="264" t="s">
        <v>2935</v>
      </c>
      <c r="C564" s="263" t="s">
        <v>2165</v>
      </c>
      <c r="D564" s="263" t="s">
        <v>2983</v>
      </c>
      <c r="E564" s="265" t="s">
        <v>2926</v>
      </c>
      <c r="F564" s="264" t="s">
        <v>125</v>
      </c>
      <c r="G564" s="263" t="s">
        <v>204</v>
      </c>
      <c r="H564" s="263" t="s">
        <v>242</v>
      </c>
      <c r="I564" s="288"/>
      <c r="J564" s="196"/>
      <c r="K564" s="196"/>
      <c r="L564" s="196"/>
      <c r="M564" s="270"/>
      <c r="N564" s="270"/>
      <c r="O564" s="33"/>
      <c r="P564" s="107"/>
      <c r="Q564" s="279"/>
      <c r="R564" s="279"/>
      <c r="S564" s="278">
        <v>45470</v>
      </c>
      <c r="T564" s="279" t="s">
        <v>2117</v>
      </c>
      <c r="U564" s="268" t="str">
        <f t="array" ref="U564">IFERROR(IF(INDEX(三跨两临近重点区段!$F:$F,MATCH(1,(MONTH(三跨两临近重点区段!$D:$D)=7)*(三跨两临近重点区段!$A:$A=D564),0))="已取消","已取消",INDEX(三跨两临近重点区段!$D:$D,MATCH(1,(MONTH(三跨两临近重点区段!$D:$D)=7)*(三跨两临近重点区段!$A:$A=D564)*(三跨两临近重点区段!$F:$F="现存区段"),0))),"")</f>
        <v/>
      </c>
      <c r="V564" s="232" t="str">
        <f t="array" ref="V564">IFERROR(IF(INDEX(三跨两临近重点区段!$F:$F,MATCH(1,(MONTH(三跨两临近重点区段!$D:$D)=7)*(三跨两临近重点区段!$A:$A=D564),0))="已取消","已取消",INDEX(三跨两临近重点区段!$E:$E,MATCH(1,(MONTH(三跨两临近重点区段!$D:$D)=7)*(三跨两临近重点区段!$A:$A=D564)*(三跨两临近重点区段!$F:$F="现存区段"),0))),"")</f>
        <v/>
      </c>
      <c r="W564" s="268" t="str">
        <f t="array" ref="W564">IFERROR(IF(INDEX(三跨两临近重点区段!$F:$F,MATCH(1,(MONTH(三跨两临近重点区段!$D:$D)=8)*(三跨两临近重点区段!$A:$A=D564),0))="已取消","已取消",INDEX(三跨两临近重点区段!$D:$D,MATCH(1,(MONTH(三跨两临近重点区段!$D:$D)=8)*(三跨两临近重点区段!$A:$A=D564)*(三跨两临近重点区段!$F:$F="现存区段"),0))),"")</f>
        <v/>
      </c>
      <c r="X564" s="232" t="str">
        <f t="array" ref="X564">IFERROR(IF(INDEX(三跨两临近重点区段!$F:$F,MATCH(1,(MONTH(三跨两临近重点区段!$D:$D)=8)*(三跨两临近重点区段!$A:$A=D564),0))="已取消","已取消",INDEX(三跨两临近重点区段!$E:$E,MATCH(1,(MONTH(三跨两临近重点区段!$D:$D)=8)*(三跨两临近重点区段!$A:$A=D564)*(三跨两临近重点区段!$F:$F="现存区段"),0))),"")</f>
        <v/>
      </c>
      <c r="Y564" s="268" t="str">
        <f t="array" ref="Y564">IFERROR(IF(INDEX(三跨两临近重点区段!$F:$F,MATCH(1,(MONTH(三跨两临近重点区段!$D:$D)=9)*(三跨两临近重点区段!$A:$A=D564),0))="已取消","已取消",INDEX(三跨两临近重点区段!$D:$D,MATCH(1,(MONTH(三跨两临近重点区段!$D:$D)=9)*(三跨两临近重点区段!$A:$A=D564)*(三跨两临近重点区段!$F:$F="现存区段"),0))),"")</f>
        <v/>
      </c>
      <c r="Z564" s="232" t="str">
        <f t="array" ref="Z564">IFERROR(IF(INDEX(三跨两临近重点区段!$F:$F,MATCH(1,(MONTH(三跨两临近重点区段!$D:$D)=9)*(三跨两临近重点区段!$A:$A=D564),0))="已取消","已取消",INDEX(三跨两临近重点区段!$E:$E,MATCH(1,(MONTH(三跨两临近重点区段!$D:$D)=9)*(三跨两临近重点区段!$A:$A=D564)*(三跨两临近重点区段!$F:$F="现存区段"),0))),"")</f>
        <v/>
      </c>
      <c r="AA564" s="268" t="str">
        <f t="array" ref="AA564">IFERROR(IF(INDEX(三跨两临近重点区段!$F:$F,MATCH(1,(MONTH(三跨两临近重点区段!$D:$D)=10)*(三跨两临近重点区段!$A:$A=D564),0))="已取消","已取消",INDEX(三跨两临近重点区段!$D:$D,MATCH(1,(MONTH(三跨两临近重点区段!$D:$D)=10)*(三跨两临近重点区段!$A:$A=D564)*(三跨两临近重点区段!$F:$F="现存区段"),0))),"")</f>
        <v/>
      </c>
      <c r="AB564" s="72" t="str">
        <f t="array" ref="AB564">IFERROR(IF(INDEX(三跨两临近重点区段!$F:$F,MATCH(1,(MONTH(三跨两临近重点区段!$D:$D)=10)*(三跨两临近重点区段!$A:$A=D564),0))="已取消","已取消",INDEX(三跨两临近重点区段!$E:$E,MATCH(1,(MONTH(三跨两临近重点区段!$D:$D)=10)*(三跨两临近重点区段!$A:$A=D564)*(三跨两临近重点区段!$F:$F="现存区段"),0))),"")</f>
        <v/>
      </c>
      <c r="AC564" s="284" t="str">
        <f t="array" ref="AC564">IFERROR(IF(INDEX(三跨两临近重点区段!$F:$F,MATCH(1,(MONTH(三跨两临近重点区段!$D:$D)=11)*(三跨两临近重点区段!$A:$A=D564),0))="已取消","已取消",INDEX(三跨两临近重点区段!$D:$D,MATCH(1,(MONTH(三跨两临近重点区段!$D:$D)=11)*(三跨两临近重点区段!$A:$A=D564)*(三跨两临近重点区段!$F:$F="现存区段"),0))),"")</f>
        <v/>
      </c>
      <c r="AD564" s="72" t="str">
        <f t="array" ref="AD564">IFERROR(IF(INDEX(三跨两临近重点区段!$F:$F,MATCH(1,(MONTH(三跨两临近重点区段!$D:$D)=11)*(三跨两临近重点区段!$A:$A=D564),0))="已取消","已取消",INDEX(三跨两临近重点区段!$E:$E,MATCH(1,(MONTH(三跨两临近重点区段!$D:$D)=11)*(三跨两临近重点区段!$A:$A=D564)*(三跨两临近重点区段!$F:$F="现存区段"),0))),"")</f>
        <v/>
      </c>
      <c r="AE564" s="284" t="str">
        <f t="array" ref="AE564">IFERROR(IF(INDEX(三跨两临近重点区段!$F:$F,MATCH(1,(MONTH(三跨两临近重点区段!$D:$D)=12)*(三跨两临近重点区段!$A:$A=D564),0))="已取消","已取消",INDEX(三跨两临近重点区段!$D:$D,MATCH(1,(MONTH(三跨两临近重点区段!$D:$D)=12)*(三跨两临近重点区段!$A:$A=D564)*(三跨两临近重点区段!$F:$F="现存区段"),0))),"")</f>
        <v/>
      </c>
      <c r="AF564" s="72" t="str">
        <f t="array" ref="AF564">IFERROR(IF(INDEX(三跨两临近重点区段!$F:$F,MATCH(1,(MONTH(三跨两临近重点区段!$D:$D)=12)*(三跨两临近重点区段!$A:$A=D564),0))="已取消","已取消",INDEX(三跨两临近重点区段!$E:$E,MATCH(1,(MONTH(三跨两临近重点区段!$D:$D)=12)*(三跨两临近重点区段!$A:$A=D564)*(三跨两临近重点区段!$F:$F="现存区段"),0))),"")</f>
        <v/>
      </c>
      <c r="AH564" t="e">
        <f t="array" ref="AH564">INDEX(三跨两临近重点区段!$G:$G,MATCH(D564,三跨两临近重点区段!$A:$A,0))</f>
        <v>#N/A</v>
      </c>
      <c r="AI564" t="e">
        <f>INDEX(三跨两临近重点区段!$J:$J,MATCH(D564,三跨两临近重点区段!$A:$A,0))</f>
        <v>#N/A</v>
      </c>
    </row>
    <row r="565" ht="14.25" spans="1:35">
      <c r="A565" s="263" t="s">
        <v>150</v>
      </c>
      <c r="B565" s="264" t="s">
        <v>2930</v>
      </c>
      <c r="C565" s="263" t="s">
        <v>2120</v>
      </c>
      <c r="D565" s="263" t="s">
        <v>2984</v>
      </c>
      <c r="E565" s="265" t="s">
        <v>2926</v>
      </c>
      <c r="F565" s="264" t="s">
        <v>125</v>
      </c>
      <c r="G565" s="263" t="s">
        <v>204</v>
      </c>
      <c r="H565" s="263" t="s">
        <v>177</v>
      </c>
      <c r="I565" s="288"/>
      <c r="J565" s="196"/>
      <c r="K565" s="196"/>
      <c r="L565" s="196"/>
      <c r="M565" s="270"/>
      <c r="N565" s="270"/>
      <c r="O565" s="33"/>
      <c r="P565" s="107"/>
      <c r="Q565" s="279"/>
      <c r="R565" s="279"/>
      <c r="S565" s="278">
        <v>45470</v>
      </c>
      <c r="T565" s="279" t="s">
        <v>2117</v>
      </c>
      <c r="U565" s="268" t="str">
        <f t="array" ref="U565">IFERROR(IF(INDEX(三跨两临近重点区段!$F:$F,MATCH(1,(MONTH(三跨两临近重点区段!$D:$D)=7)*(三跨两临近重点区段!$A:$A=D565),0))="已取消","已取消",INDEX(三跨两临近重点区段!$D:$D,MATCH(1,(MONTH(三跨两临近重点区段!$D:$D)=7)*(三跨两临近重点区段!$A:$A=D565)*(三跨两临近重点区段!$F:$F="现存区段"),0))),"")</f>
        <v/>
      </c>
      <c r="V565" s="232" t="str">
        <f t="array" ref="V565">IFERROR(IF(INDEX(三跨两临近重点区段!$F:$F,MATCH(1,(MONTH(三跨两临近重点区段!$D:$D)=7)*(三跨两临近重点区段!$A:$A=D565),0))="已取消","已取消",INDEX(三跨两临近重点区段!$E:$E,MATCH(1,(MONTH(三跨两临近重点区段!$D:$D)=7)*(三跨两临近重点区段!$A:$A=D565)*(三跨两临近重点区段!$F:$F="现存区段"),0))),"")</f>
        <v/>
      </c>
      <c r="W565" s="268" t="str">
        <f t="array" ref="W565">IFERROR(IF(INDEX(三跨两临近重点区段!$F:$F,MATCH(1,(MONTH(三跨两临近重点区段!$D:$D)=8)*(三跨两临近重点区段!$A:$A=D565),0))="已取消","已取消",INDEX(三跨两临近重点区段!$D:$D,MATCH(1,(MONTH(三跨两临近重点区段!$D:$D)=8)*(三跨两临近重点区段!$A:$A=D565)*(三跨两临近重点区段!$F:$F="现存区段"),0))),"")</f>
        <v/>
      </c>
      <c r="X565" s="232" t="str">
        <f t="array" ref="X565">IFERROR(IF(INDEX(三跨两临近重点区段!$F:$F,MATCH(1,(MONTH(三跨两临近重点区段!$D:$D)=8)*(三跨两临近重点区段!$A:$A=D565),0))="已取消","已取消",INDEX(三跨两临近重点区段!$E:$E,MATCH(1,(MONTH(三跨两临近重点区段!$D:$D)=8)*(三跨两临近重点区段!$A:$A=D565)*(三跨两临近重点区段!$F:$F="现存区段"),0))),"")</f>
        <v/>
      </c>
      <c r="Y565" s="268" t="str">
        <f t="array" ref="Y565">IFERROR(IF(INDEX(三跨两临近重点区段!$F:$F,MATCH(1,(MONTH(三跨两临近重点区段!$D:$D)=9)*(三跨两临近重点区段!$A:$A=D565),0))="已取消","已取消",INDEX(三跨两临近重点区段!$D:$D,MATCH(1,(MONTH(三跨两临近重点区段!$D:$D)=9)*(三跨两临近重点区段!$A:$A=D565)*(三跨两临近重点区段!$F:$F="现存区段"),0))),"")</f>
        <v/>
      </c>
      <c r="Z565" s="232" t="str">
        <f t="array" ref="Z565">IFERROR(IF(INDEX(三跨两临近重点区段!$F:$F,MATCH(1,(MONTH(三跨两临近重点区段!$D:$D)=9)*(三跨两临近重点区段!$A:$A=D565),0))="已取消","已取消",INDEX(三跨两临近重点区段!$E:$E,MATCH(1,(MONTH(三跨两临近重点区段!$D:$D)=9)*(三跨两临近重点区段!$A:$A=D565)*(三跨两临近重点区段!$F:$F="现存区段"),0))),"")</f>
        <v/>
      </c>
      <c r="AA565" s="268" t="str">
        <f t="array" ref="AA565">IFERROR(IF(INDEX(三跨两临近重点区段!$F:$F,MATCH(1,(MONTH(三跨两临近重点区段!$D:$D)=10)*(三跨两临近重点区段!$A:$A=D565),0))="已取消","已取消",INDEX(三跨两临近重点区段!$D:$D,MATCH(1,(MONTH(三跨两临近重点区段!$D:$D)=10)*(三跨两临近重点区段!$A:$A=D565)*(三跨两临近重点区段!$F:$F="现存区段"),0))),"")</f>
        <v/>
      </c>
      <c r="AB565" s="72" t="str">
        <f t="array" ref="AB565">IFERROR(IF(INDEX(三跨两临近重点区段!$F:$F,MATCH(1,(MONTH(三跨两临近重点区段!$D:$D)=10)*(三跨两临近重点区段!$A:$A=D565),0))="已取消","已取消",INDEX(三跨两临近重点区段!$E:$E,MATCH(1,(MONTH(三跨两临近重点区段!$D:$D)=10)*(三跨两临近重点区段!$A:$A=D565)*(三跨两临近重点区段!$F:$F="现存区段"),0))),"")</f>
        <v/>
      </c>
      <c r="AC565" s="284" t="str">
        <f t="array" ref="AC565">IFERROR(IF(INDEX(三跨两临近重点区段!$F:$F,MATCH(1,(MONTH(三跨两临近重点区段!$D:$D)=11)*(三跨两临近重点区段!$A:$A=D565),0))="已取消","已取消",INDEX(三跨两临近重点区段!$D:$D,MATCH(1,(MONTH(三跨两临近重点区段!$D:$D)=11)*(三跨两临近重点区段!$A:$A=D565)*(三跨两临近重点区段!$F:$F="现存区段"),0))),"")</f>
        <v/>
      </c>
      <c r="AD565" s="72" t="str">
        <f t="array" ref="AD565">IFERROR(IF(INDEX(三跨两临近重点区段!$F:$F,MATCH(1,(MONTH(三跨两临近重点区段!$D:$D)=11)*(三跨两临近重点区段!$A:$A=D565),0))="已取消","已取消",INDEX(三跨两临近重点区段!$E:$E,MATCH(1,(MONTH(三跨两临近重点区段!$D:$D)=11)*(三跨两临近重点区段!$A:$A=D565)*(三跨两临近重点区段!$F:$F="现存区段"),0))),"")</f>
        <v/>
      </c>
      <c r="AE565" s="284" t="str">
        <f t="array" ref="AE565">IFERROR(IF(INDEX(三跨两临近重点区段!$F:$F,MATCH(1,(MONTH(三跨两临近重点区段!$D:$D)=12)*(三跨两临近重点区段!$A:$A=D565),0))="已取消","已取消",INDEX(三跨两临近重点区段!$D:$D,MATCH(1,(MONTH(三跨两临近重点区段!$D:$D)=12)*(三跨两临近重点区段!$A:$A=D565)*(三跨两临近重点区段!$F:$F="现存区段"),0))),"")</f>
        <v/>
      </c>
      <c r="AF565" s="72" t="str">
        <f t="array" ref="AF565">IFERROR(IF(INDEX(三跨两临近重点区段!$F:$F,MATCH(1,(MONTH(三跨两临近重点区段!$D:$D)=12)*(三跨两临近重点区段!$A:$A=D565),0))="已取消","已取消",INDEX(三跨两临近重点区段!$E:$E,MATCH(1,(MONTH(三跨两临近重点区段!$D:$D)=12)*(三跨两临近重点区段!$A:$A=D565)*(三跨两临近重点区段!$F:$F="现存区段"),0))),"")</f>
        <v/>
      </c>
      <c r="AH565" t="e">
        <f t="array" ref="AH565">INDEX(三跨两临近重点区段!$G:$G,MATCH(D565,三跨两临近重点区段!$A:$A,0))</f>
        <v>#N/A</v>
      </c>
      <c r="AI565" t="e">
        <f>INDEX(三跨两临近重点区段!$J:$J,MATCH(D565,三跨两临近重点区段!$A:$A,0))</f>
        <v>#N/A</v>
      </c>
    </row>
    <row r="566" ht="14.25" spans="1:35">
      <c r="A566" s="263" t="s">
        <v>150</v>
      </c>
      <c r="B566" s="264" t="s">
        <v>2947</v>
      </c>
      <c r="C566" s="263" t="s">
        <v>2201</v>
      </c>
      <c r="D566" s="263" t="s">
        <v>2985</v>
      </c>
      <c r="E566" s="265" t="s">
        <v>2926</v>
      </c>
      <c r="F566" s="264" t="s">
        <v>125</v>
      </c>
      <c r="G566" s="263" t="s">
        <v>204</v>
      </c>
      <c r="H566" s="263" t="s">
        <v>152</v>
      </c>
      <c r="I566" s="288"/>
      <c r="J566" s="196"/>
      <c r="K566" s="196"/>
      <c r="L566" s="196"/>
      <c r="M566" s="270"/>
      <c r="N566" s="270"/>
      <c r="O566" s="33"/>
      <c r="P566" s="107"/>
      <c r="Q566" s="279"/>
      <c r="R566" s="279"/>
      <c r="S566" s="278">
        <v>45467</v>
      </c>
      <c r="T566" s="279" t="s">
        <v>2117</v>
      </c>
      <c r="U566" s="268" t="str">
        <f t="array" ref="U566">IFERROR(IF(INDEX(三跨两临近重点区段!$F:$F,MATCH(1,(MONTH(三跨两临近重点区段!$D:$D)=7)*(三跨两临近重点区段!$A:$A=D566),0))="已取消","已取消",INDEX(三跨两临近重点区段!$D:$D,MATCH(1,(MONTH(三跨两临近重点区段!$D:$D)=7)*(三跨两临近重点区段!$A:$A=D566)*(三跨两临近重点区段!$F:$F="现存区段"),0))),"")</f>
        <v/>
      </c>
      <c r="V566" s="232" t="str">
        <f t="array" ref="V566">IFERROR(IF(INDEX(三跨两临近重点区段!$F:$F,MATCH(1,(MONTH(三跨两临近重点区段!$D:$D)=7)*(三跨两临近重点区段!$A:$A=D566),0))="已取消","已取消",INDEX(三跨两临近重点区段!$E:$E,MATCH(1,(MONTH(三跨两临近重点区段!$D:$D)=7)*(三跨两临近重点区段!$A:$A=D566)*(三跨两临近重点区段!$F:$F="现存区段"),0))),"")</f>
        <v/>
      </c>
      <c r="W566" s="268" t="str">
        <f t="array" ref="W566">IFERROR(IF(INDEX(三跨两临近重点区段!$F:$F,MATCH(1,(MONTH(三跨两临近重点区段!$D:$D)=8)*(三跨两临近重点区段!$A:$A=D566),0))="已取消","已取消",INDEX(三跨两临近重点区段!$D:$D,MATCH(1,(MONTH(三跨两临近重点区段!$D:$D)=8)*(三跨两临近重点区段!$A:$A=D566)*(三跨两临近重点区段!$F:$F="现存区段"),0))),"")</f>
        <v/>
      </c>
      <c r="X566" s="232" t="str">
        <f t="array" ref="X566">IFERROR(IF(INDEX(三跨两临近重点区段!$F:$F,MATCH(1,(MONTH(三跨两临近重点区段!$D:$D)=8)*(三跨两临近重点区段!$A:$A=D566),0))="已取消","已取消",INDEX(三跨两临近重点区段!$E:$E,MATCH(1,(MONTH(三跨两临近重点区段!$D:$D)=8)*(三跨两临近重点区段!$A:$A=D566)*(三跨两临近重点区段!$F:$F="现存区段"),0))),"")</f>
        <v/>
      </c>
      <c r="Y566" s="268" t="str">
        <f t="array" ref="Y566">IFERROR(IF(INDEX(三跨两临近重点区段!$F:$F,MATCH(1,(MONTH(三跨两临近重点区段!$D:$D)=9)*(三跨两临近重点区段!$A:$A=D566),0))="已取消","已取消",INDEX(三跨两临近重点区段!$D:$D,MATCH(1,(MONTH(三跨两临近重点区段!$D:$D)=9)*(三跨两临近重点区段!$A:$A=D566)*(三跨两临近重点区段!$F:$F="现存区段"),0))),"")</f>
        <v/>
      </c>
      <c r="Z566" s="232" t="str">
        <f t="array" ref="Z566">IFERROR(IF(INDEX(三跨两临近重点区段!$F:$F,MATCH(1,(MONTH(三跨两临近重点区段!$D:$D)=9)*(三跨两临近重点区段!$A:$A=D566),0))="已取消","已取消",INDEX(三跨两临近重点区段!$E:$E,MATCH(1,(MONTH(三跨两临近重点区段!$D:$D)=9)*(三跨两临近重点区段!$A:$A=D566)*(三跨两临近重点区段!$F:$F="现存区段"),0))),"")</f>
        <v/>
      </c>
      <c r="AA566" s="268" t="str">
        <f t="array" ref="AA566">IFERROR(IF(INDEX(三跨两临近重点区段!$F:$F,MATCH(1,(MONTH(三跨两临近重点区段!$D:$D)=10)*(三跨两临近重点区段!$A:$A=D566),0))="已取消","已取消",INDEX(三跨两临近重点区段!$D:$D,MATCH(1,(MONTH(三跨两临近重点区段!$D:$D)=10)*(三跨两临近重点区段!$A:$A=D566)*(三跨两临近重点区段!$F:$F="现存区段"),0))),"")</f>
        <v/>
      </c>
      <c r="AB566" s="72" t="str">
        <f t="array" ref="AB566">IFERROR(IF(INDEX(三跨两临近重点区段!$F:$F,MATCH(1,(MONTH(三跨两临近重点区段!$D:$D)=10)*(三跨两临近重点区段!$A:$A=D566),0))="已取消","已取消",INDEX(三跨两临近重点区段!$E:$E,MATCH(1,(MONTH(三跨两临近重点区段!$D:$D)=10)*(三跨两临近重点区段!$A:$A=D566)*(三跨两临近重点区段!$F:$F="现存区段"),0))),"")</f>
        <v/>
      </c>
      <c r="AC566" s="284" t="str">
        <f t="array" ref="AC566">IFERROR(IF(INDEX(三跨两临近重点区段!$F:$F,MATCH(1,(MONTH(三跨两临近重点区段!$D:$D)=11)*(三跨两临近重点区段!$A:$A=D566),0))="已取消","已取消",INDEX(三跨两临近重点区段!$D:$D,MATCH(1,(MONTH(三跨两临近重点区段!$D:$D)=11)*(三跨两临近重点区段!$A:$A=D566)*(三跨两临近重点区段!$F:$F="现存区段"),0))),"")</f>
        <v/>
      </c>
      <c r="AD566" s="72" t="str">
        <f t="array" ref="AD566">IFERROR(IF(INDEX(三跨两临近重点区段!$F:$F,MATCH(1,(MONTH(三跨两临近重点区段!$D:$D)=11)*(三跨两临近重点区段!$A:$A=D566),0))="已取消","已取消",INDEX(三跨两临近重点区段!$E:$E,MATCH(1,(MONTH(三跨两临近重点区段!$D:$D)=11)*(三跨两临近重点区段!$A:$A=D566)*(三跨两临近重点区段!$F:$F="现存区段"),0))),"")</f>
        <v/>
      </c>
      <c r="AE566" s="284" t="str">
        <f t="array" ref="AE566">IFERROR(IF(INDEX(三跨两临近重点区段!$F:$F,MATCH(1,(MONTH(三跨两临近重点区段!$D:$D)=12)*(三跨两临近重点区段!$A:$A=D566),0))="已取消","已取消",INDEX(三跨两临近重点区段!$D:$D,MATCH(1,(MONTH(三跨两临近重点区段!$D:$D)=12)*(三跨两临近重点区段!$A:$A=D566)*(三跨两临近重点区段!$F:$F="现存区段"),0))),"")</f>
        <v/>
      </c>
      <c r="AF566" s="72" t="str">
        <f t="array" ref="AF566">IFERROR(IF(INDEX(三跨两临近重点区段!$F:$F,MATCH(1,(MONTH(三跨两临近重点区段!$D:$D)=12)*(三跨两临近重点区段!$A:$A=D566),0))="已取消","已取消",INDEX(三跨两临近重点区段!$E:$E,MATCH(1,(MONTH(三跨两临近重点区段!$D:$D)=12)*(三跨两临近重点区段!$A:$A=D566)*(三跨两临近重点区段!$F:$F="现存区段"),0))),"")</f>
        <v/>
      </c>
      <c r="AH566" t="e">
        <f t="array" ref="AH566">INDEX(三跨两临近重点区段!$G:$G,MATCH(D566,三跨两临近重点区段!$A:$A,0))</f>
        <v>#N/A</v>
      </c>
      <c r="AI566" t="e">
        <f>INDEX(三跨两临近重点区段!$J:$J,MATCH(D566,三跨两临近重点区段!$A:$A,0))</f>
        <v>#N/A</v>
      </c>
    </row>
    <row r="567" ht="14.25" spans="1:35">
      <c r="A567" s="263" t="s">
        <v>150</v>
      </c>
      <c r="B567" s="264" t="s">
        <v>2947</v>
      </c>
      <c r="C567" s="263" t="s">
        <v>2977</v>
      </c>
      <c r="D567" s="263" t="s">
        <v>2986</v>
      </c>
      <c r="E567" s="265" t="s">
        <v>2926</v>
      </c>
      <c r="F567" s="264" t="s">
        <v>125</v>
      </c>
      <c r="G567" s="263" t="s">
        <v>204</v>
      </c>
      <c r="H567" s="263" t="s">
        <v>152</v>
      </c>
      <c r="I567" s="288"/>
      <c r="J567" s="196"/>
      <c r="K567" s="196"/>
      <c r="L567" s="196"/>
      <c r="M567" s="270"/>
      <c r="N567" s="270"/>
      <c r="O567" s="33"/>
      <c r="P567" s="107"/>
      <c r="Q567" s="279"/>
      <c r="R567" s="279"/>
      <c r="S567" s="278">
        <v>45471</v>
      </c>
      <c r="T567" s="279" t="s">
        <v>2117</v>
      </c>
      <c r="U567" s="268" t="str">
        <f t="array" ref="U567">IFERROR(IF(INDEX(三跨两临近重点区段!$F:$F,MATCH(1,(MONTH(三跨两临近重点区段!$D:$D)=7)*(三跨两临近重点区段!$A:$A=D567),0))="已取消","已取消",INDEX(三跨两临近重点区段!$D:$D,MATCH(1,(MONTH(三跨两临近重点区段!$D:$D)=7)*(三跨两临近重点区段!$A:$A=D567)*(三跨两临近重点区段!$F:$F="现存区段"),0))),"")</f>
        <v/>
      </c>
      <c r="V567" s="232" t="str">
        <f t="array" ref="V567">IFERROR(IF(INDEX(三跨两临近重点区段!$F:$F,MATCH(1,(MONTH(三跨两临近重点区段!$D:$D)=7)*(三跨两临近重点区段!$A:$A=D567),0))="已取消","已取消",INDEX(三跨两临近重点区段!$E:$E,MATCH(1,(MONTH(三跨两临近重点区段!$D:$D)=7)*(三跨两临近重点区段!$A:$A=D567)*(三跨两临近重点区段!$F:$F="现存区段"),0))),"")</f>
        <v/>
      </c>
      <c r="W567" s="268" t="str">
        <f t="array" ref="W567">IFERROR(IF(INDEX(三跨两临近重点区段!$F:$F,MATCH(1,(MONTH(三跨两临近重点区段!$D:$D)=8)*(三跨两临近重点区段!$A:$A=D567),0))="已取消","已取消",INDEX(三跨两临近重点区段!$D:$D,MATCH(1,(MONTH(三跨两临近重点区段!$D:$D)=8)*(三跨两临近重点区段!$A:$A=D567)*(三跨两临近重点区段!$F:$F="现存区段"),0))),"")</f>
        <v/>
      </c>
      <c r="X567" s="232" t="str">
        <f t="array" ref="X567">IFERROR(IF(INDEX(三跨两临近重点区段!$F:$F,MATCH(1,(MONTH(三跨两临近重点区段!$D:$D)=8)*(三跨两临近重点区段!$A:$A=D567),0))="已取消","已取消",INDEX(三跨两临近重点区段!$E:$E,MATCH(1,(MONTH(三跨两临近重点区段!$D:$D)=8)*(三跨两临近重点区段!$A:$A=D567)*(三跨两临近重点区段!$F:$F="现存区段"),0))),"")</f>
        <v/>
      </c>
      <c r="Y567" s="268" t="str">
        <f t="array" ref="Y567">IFERROR(IF(INDEX(三跨两临近重点区段!$F:$F,MATCH(1,(MONTH(三跨两临近重点区段!$D:$D)=9)*(三跨两临近重点区段!$A:$A=D567),0))="已取消","已取消",INDEX(三跨两临近重点区段!$D:$D,MATCH(1,(MONTH(三跨两临近重点区段!$D:$D)=9)*(三跨两临近重点区段!$A:$A=D567)*(三跨两临近重点区段!$F:$F="现存区段"),0))),"")</f>
        <v/>
      </c>
      <c r="Z567" s="232" t="str">
        <f t="array" ref="Z567">IFERROR(IF(INDEX(三跨两临近重点区段!$F:$F,MATCH(1,(MONTH(三跨两临近重点区段!$D:$D)=9)*(三跨两临近重点区段!$A:$A=D567),0))="已取消","已取消",INDEX(三跨两临近重点区段!$E:$E,MATCH(1,(MONTH(三跨两临近重点区段!$D:$D)=9)*(三跨两临近重点区段!$A:$A=D567)*(三跨两临近重点区段!$F:$F="现存区段"),0))),"")</f>
        <v/>
      </c>
      <c r="AA567" s="268" t="str">
        <f t="array" ref="AA567">IFERROR(IF(INDEX(三跨两临近重点区段!$F:$F,MATCH(1,(MONTH(三跨两临近重点区段!$D:$D)=10)*(三跨两临近重点区段!$A:$A=D567),0))="已取消","已取消",INDEX(三跨两临近重点区段!$D:$D,MATCH(1,(MONTH(三跨两临近重点区段!$D:$D)=10)*(三跨两临近重点区段!$A:$A=D567)*(三跨两临近重点区段!$F:$F="现存区段"),0))),"")</f>
        <v/>
      </c>
      <c r="AB567" s="72" t="str">
        <f t="array" ref="AB567">IFERROR(IF(INDEX(三跨两临近重点区段!$F:$F,MATCH(1,(MONTH(三跨两临近重点区段!$D:$D)=10)*(三跨两临近重点区段!$A:$A=D567),0))="已取消","已取消",INDEX(三跨两临近重点区段!$E:$E,MATCH(1,(MONTH(三跨两临近重点区段!$D:$D)=10)*(三跨两临近重点区段!$A:$A=D567)*(三跨两临近重点区段!$F:$F="现存区段"),0))),"")</f>
        <v/>
      </c>
      <c r="AC567" s="284" t="str">
        <f t="array" ref="AC567">IFERROR(IF(INDEX(三跨两临近重点区段!$F:$F,MATCH(1,(MONTH(三跨两临近重点区段!$D:$D)=11)*(三跨两临近重点区段!$A:$A=D567),0))="已取消","已取消",INDEX(三跨两临近重点区段!$D:$D,MATCH(1,(MONTH(三跨两临近重点区段!$D:$D)=11)*(三跨两临近重点区段!$A:$A=D567)*(三跨两临近重点区段!$F:$F="现存区段"),0))),"")</f>
        <v/>
      </c>
      <c r="AD567" s="72" t="str">
        <f t="array" ref="AD567">IFERROR(IF(INDEX(三跨两临近重点区段!$F:$F,MATCH(1,(MONTH(三跨两临近重点区段!$D:$D)=11)*(三跨两临近重点区段!$A:$A=D567),0))="已取消","已取消",INDEX(三跨两临近重点区段!$E:$E,MATCH(1,(MONTH(三跨两临近重点区段!$D:$D)=11)*(三跨两临近重点区段!$A:$A=D567)*(三跨两临近重点区段!$F:$F="现存区段"),0))),"")</f>
        <v/>
      </c>
      <c r="AE567" s="284" t="str">
        <f t="array" ref="AE567">IFERROR(IF(INDEX(三跨两临近重点区段!$F:$F,MATCH(1,(MONTH(三跨两临近重点区段!$D:$D)=12)*(三跨两临近重点区段!$A:$A=D567),0))="已取消","已取消",INDEX(三跨两临近重点区段!$D:$D,MATCH(1,(MONTH(三跨两临近重点区段!$D:$D)=12)*(三跨两临近重点区段!$A:$A=D567)*(三跨两临近重点区段!$F:$F="现存区段"),0))),"")</f>
        <v/>
      </c>
      <c r="AF567" s="72" t="str">
        <f t="array" ref="AF567">IFERROR(IF(INDEX(三跨两临近重点区段!$F:$F,MATCH(1,(MONTH(三跨两临近重点区段!$D:$D)=12)*(三跨两临近重点区段!$A:$A=D567),0))="已取消","已取消",INDEX(三跨两临近重点区段!$E:$E,MATCH(1,(MONTH(三跨两临近重点区段!$D:$D)=12)*(三跨两临近重点区段!$A:$A=D567)*(三跨两临近重点区段!$F:$F="现存区段"),0))),"")</f>
        <v/>
      </c>
      <c r="AH567" t="e">
        <f t="array" ref="AH567">INDEX(三跨两临近重点区段!$G:$G,MATCH(D567,三跨两临近重点区段!$A:$A,0))</f>
        <v>#N/A</v>
      </c>
      <c r="AI567" t="e">
        <f>INDEX(三跨两临近重点区段!$J:$J,MATCH(D567,三跨两临近重点区段!$A:$A,0))</f>
        <v>#N/A</v>
      </c>
    </row>
    <row r="568" ht="14.25" spans="1:35">
      <c r="A568" s="263" t="s">
        <v>150</v>
      </c>
      <c r="B568" s="264" t="s">
        <v>2960</v>
      </c>
      <c r="C568" s="263" t="s">
        <v>2187</v>
      </c>
      <c r="D568" s="263" t="s">
        <v>2987</v>
      </c>
      <c r="E568" s="265" t="s">
        <v>2926</v>
      </c>
      <c r="F568" s="264" t="s">
        <v>125</v>
      </c>
      <c r="G568" s="263" t="s">
        <v>204</v>
      </c>
      <c r="H568" s="263" t="s">
        <v>152</v>
      </c>
      <c r="I568" s="288"/>
      <c r="J568" s="196"/>
      <c r="K568" s="196"/>
      <c r="L568" s="196"/>
      <c r="M568" s="270"/>
      <c r="N568" s="270"/>
      <c r="O568" s="33"/>
      <c r="P568" s="107"/>
      <c r="Q568" s="279"/>
      <c r="R568" s="279"/>
      <c r="S568" s="278">
        <v>45467</v>
      </c>
      <c r="T568" s="279" t="s">
        <v>2117</v>
      </c>
      <c r="U568" s="268" t="str">
        <f t="array" ref="U568">IFERROR(IF(INDEX(三跨两临近重点区段!$F:$F,MATCH(1,(MONTH(三跨两临近重点区段!$D:$D)=7)*(三跨两临近重点区段!$A:$A=D568),0))="已取消","已取消",INDEX(三跨两临近重点区段!$D:$D,MATCH(1,(MONTH(三跨两临近重点区段!$D:$D)=7)*(三跨两临近重点区段!$A:$A=D568)*(三跨两临近重点区段!$F:$F="现存区段"),0))),"")</f>
        <v/>
      </c>
      <c r="V568" s="232" t="str">
        <f t="array" ref="V568">IFERROR(IF(INDEX(三跨两临近重点区段!$F:$F,MATCH(1,(MONTH(三跨两临近重点区段!$D:$D)=7)*(三跨两临近重点区段!$A:$A=D568),0))="已取消","已取消",INDEX(三跨两临近重点区段!$E:$E,MATCH(1,(MONTH(三跨两临近重点区段!$D:$D)=7)*(三跨两临近重点区段!$A:$A=D568)*(三跨两临近重点区段!$F:$F="现存区段"),0))),"")</f>
        <v/>
      </c>
      <c r="W568" s="268" t="str">
        <f t="array" ref="W568">IFERROR(IF(INDEX(三跨两临近重点区段!$F:$F,MATCH(1,(MONTH(三跨两临近重点区段!$D:$D)=8)*(三跨两临近重点区段!$A:$A=D568),0))="已取消","已取消",INDEX(三跨两临近重点区段!$D:$D,MATCH(1,(MONTH(三跨两临近重点区段!$D:$D)=8)*(三跨两临近重点区段!$A:$A=D568)*(三跨两临近重点区段!$F:$F="现存区段"),0))),"")</f>
        <v/>
      </c>
      <c r="X568" s="232" t="str">
        <f t="array" ref="X568">IFERROR(IF(INDEX(三跨两临近重点区段!$F:$F,MATCH(1,(MONTH(三跨两临近重点区段!$D:$D)=8)*(三跨两临近重点区段!$A:$A=D568),0))="已取消","已取消",INDEX(三跨两临近重点区段!$E:$E,MATCH(1,(MONTH(三跨两临近重点区段!$D:$D)=8)*(三跨两临近重点区段!$A:$A=D568)*(三跨两临近重点区段!$F:$F="现存区段"),0))),"")</f>
        <v/>
      </c>
      <c r="Y568" s="268" t="str">
        <f t="array" ref="Y568">IFERROR(IF(INDEX(三跨两临近重点区段!$F:$F,MATCH(1,(MONTH(三跨两临近重点区段!$D:$D)=9)*(三跨两临近重点区段!$A:$A=D568),0))="已取消","已取消",INDEX(三跨两临近重点区段!$D:$D,MATCH(1,(MONTH(三跨两临近重点区段!$D:$D)=9)*(三跨两临近重点区段!$A:$A=D568)*(三跨两临近重点区段!$F:$F="现存区段"),0))),"")</f>
        <v/>
      </c>
      <c r="Z568" s="232" t="str">
        <f t="array" ref="Z568">IFERROR(IF(INDEX(三跨两临近重点区段!$F:$F,MATCH(1,(MONTH(三跨两临近重点区段!$D:$D)=9)*(三跨两临近重点区段!$A:$A=D568),0))="已取消","已取消",INDEX(三跨两临近重点区段!$E:$E,MATCH(1,(MONTH(三跨两临近重点区段!$D:$D)=9)*(三跨两临近重点区段!$A:$A=D568)*(三跨两临近重点区段!$F:$F="现存区段"),0))),"")</f>
        <v/>
      </c>
      <c r="AA568" s="268" t="str">
        <f t="array" ref="AA568">IFERROR(IF(INDEX(三跨两临近重点区段!$F:$F,MATCH(1,(MONTH(三跨两临近重点区段!$D:$D)=10)*(三跨两临近重点区段!$A:$A=D568),0))="已取消","已取消",INDEX(三跨两临近重点区段!$D:$D,MATCH(1,(MONTH(三跨两临近重点区段!$D:$D)=10)*(三跨两临近重点区段!$A:$A=D568)*(三跨两临近重点区段!$F:$F="现存区段"),0))),"")</f>
        <v/>
      </c>
      <c r="AB568" s="72" t="str">
        <f t="array" ref="AB568">IFERROR(IF(INDEX(三跨两临近重点区段!$F:$F,MATCH(1,(MONTH(三跨两临近重点区段!$D:$D)=10)*(三跨两临近重点区段!$A:$A=D568),0))="已取消","已取消",INDEX(三跨两临近重点区段!$E:$E,MATCH(1,(MONTH(三跨两临近重点区段!$D:$D)=10)*(三跨两临近重点区段!$A:$A=D568)*(三跨两临近重点区段!$F:$F="现存区段"),0))),"")</f>
        <v/>
      </c>
      <c r="AC568" s="284" t="str">
        <f t="array" ref="AC568">IFERROR(IF(INDEX(三跨两临近重点区段!$F:$F,MATCH(1,(MONTH(三跨两临近重点区段!$D:$D)=11)*(三跨两临近重点区段!$A:$A=D568),0))="已取消","已取消",INDEX(三跨两临近重点区段!$D:$D,MATCH(1,(MONTH(三跨两临近重点区段!$D:$D)=11)*(三跨两临近重点区段!$A:$A=D568)*(三跨两临近重点区段!$F:$F="现存区段"),0))),"")</f>
        <v/>
      </c>
      <c r="AD568" s="72" t="str">
        <f t="array" ref="AD568">IFERROR(IF(INDEX(三跨两临近重点区段!$F:$F,MATCH(1,(MONTH(三跨两临近重点区段!$D:$D)=11)*(三跨两临近重点区段!$A:$A=D568),0))="已取消","已取消",INDEX(三跨两临近重点区段!$E:$E,MATCH(1,(MONTH(三跨两临近重点区段!$D:$D)=11)*(三跨两临近重点区段!$A:$A=D568)*(三跨两临近重点区段!$F:$F="现存区段"),0))),"")</f>
        <v/>
      </c>
      <c r="AE568" s="284" t="str">
        <f t="array" ref="AE568">IFERROR(IF(INDEX(三跨两临近重点区段!$F:$F,MATCH(1,(MONTH(三跨两临近重点区段!$D:$D)=12)*(三跨两临近重点区段!$A:$A=D568),0))="已取消","已取消",INDEX(三跨两临近重点区段!$D:$D,MATCH(1,(MONTH(三跨两临近重点区段!$D:$D)=12)*(三跨两临近重点区段!$A:$A=D568)*(三跨两临近重点区段!$F:$F="现存区段"),0))),"")</f>
        <v/>
      </c>
      <c r="AF568" s="72" t="str">
        <f t="array" ref="AF568">IFERROR(IF(INDEX(三跨两临近重点区段!$F:$F,MATCH(1,(MONTH(三跨两临近重点区段!$D:$D)=12)*(三跨两临近重点区段!$A:$A=D568),0))="已取消","已取消",INDEX(三跨两临近重点区段!$E:$E,MATCH(1,(MONTH(三跨两临近重点区段!$D:$D)=12)*(三跨两临近重点区段!$A:$A=D568)*(三跨两临近重点区段!$F:$F="现存区段"),0))),"")</f>
        <v/>
      </c>
      <c r="AH568" t="e">
        <f t="array" ref="AH568">INDEX(三跨两临近重点区段!$G:$G,MATCH(D568,三跨两临近重点区段!$A:$A,0))</f>
        <v>#N/A</v>
      </c>
      <c r="AI568" t="e">
        <f>INDEX(三跨两临近重点区段!$J:$J,MATCH(D568,三跨两临近重点区段!$A:$A,0))</f>
        <v>#N/A</v>
      </c>
    </row>
    <row r="569" ht="14.25" spans="1:35">
      <c r="A569" s="263" t="s">
        <v>150</v>
      </c>
      <c r="B569" s="264" t="s">
        <v>2988</v>
      </c>
      <c r="C569" s="263" t="s">
        <v>2977</v>
      </c>
      <c r="D569" s="263" t="s">
        <v>2989</v>
      </c>
      <c r="E569" s="265" t="s">
        <v>2926</v>
      </c>
      <c r="F569" s="264" t="s">
        <v>125</v>
      </c>
      <c r="G569" s="263" t="s">
        <v>204</v>
      </c>
      <c r="H569" s="263" t="s">
        <v>204</v>
      </c>
      <c r="I569" s="288"/>
      <c r="J569" s="196"/>
      <c r="K569" s="196"/>
      <c r="L569" s="196"/>
      <c r="M569" s="270"/>
      <c r="N569" s="270"/>
      <c r="O569" s="33"/>
      <c r="P569" s="107"/>
      <c r="Q569" s="279"/>
      <c r="R569" s="279"/>
      <c r="S569" s="278">
        <v>45467</v>
      </c>
      <c r="T569" s="279" t="s">
        <v>2117</v>
      </c>
      <c r="U569" s="268" t="str">
        <f t="array" ref="U569">IFERROR(IF(INDEX(三跨两临近重点区段!$F:$F,MATCH(1,(MONTH(三跨两临近重点区段!$D:$D)=7)*(三跨两临近重点区段!$A:$A=D569),0))="已取消","已取消",INDEX(三跨两临近重点区段!$D:$D,MATCH(1,(MONTH(三跨两临近重点区段!$D:$D)=7)*(三跨两临近重点区段!$A:$A=D569)*(三跨两临近重点区段!$F:$F="现存区段"),0))),"")</f>
        <v/>
      </c>
      <c r="V569" s="232" t="str">
        <f t="array" ref="V569">IFERROR(IF(INDEX(三跨两临近重点区段!$F:$F,MATCH(1,(MONTH(三跨两临近重点区段!$D:$D)=7)*(三跨两临近重点区段!$A:$A=D569),0))="已取消","已取消",INDEX(三跨两临近重点区段!$E:$E,MATCH(1,(MONTH(三跨两临近重点区段!$D:$D)=7)*(三跨两临近重点区段!$A:$A=D569)*(三跨两临近重点区段!$F:$F="现存区段"),0))),"")</f>
        <v/>
      </c>
      <c r="W569" s="268" t="str">
        <f t="array" ref="W569">IFERROR(IF(INDEX(三跨两临近重点区段!$F:$F,MATCH(1,(MONTH(三跨两临近重点区段!$D:$D)=8)*(三跨两临近重点区段!$A:$A=D569),0))="已取消","已取消",INDEX(三跨两临近重点区段!$D:$D,MATCH(1,(MONTH(三跨两临近重点区段!$D:$D)=8)*(三跨两临近重点区段!$A:$A=D569)*(三跨两临近重点区段!$F:$F="现存区段"),0))),"")</f>
        <v/>
      </c>
      <c r="X569" s="232" t="str">
        <f t="array" ref="X569">IFERROR(IF(INDEX(三跨两临近重点区段!$F:$F,MATCH(1,(MONTH(三跨两临近重点区段!$D:$D)=8)*(三跨两临近重点区段!$A:$A=D569),0))="已取消","已取消",INDEX(三跨两临近重点区段!$E:$E,MATCH(1,(MONTH(三跨两临近重点区段!$D:$D)=8)*(三跨两临近重点区段!$A:$A=D569)*(三跨两临近重点区段!$F:$F="现存区段"),0))),"")</f>
        <v/>
      </c>
      <c r="Y569" s="268" t="str">
        <f t="array" ref="Y569">IFERROR(IF(INDEX(三跨两临近重点区段!$F:$F,MATCH(1,(MONTH(三跨两临近重点区段!$D:$D)=9)*(三跨两临近重点区段!$A:$A=D569),0))="已取消","已取消",INDEX(三跨两临近重点区段!$D:$D,MATCH(1,(MONTH(三跨两临近重点区段!$D:$D)=9)*(三跨两临近重点区段!$A:$A=D569)*(三跨两临近重点区段!$F:$F="现存区段"),0))),"")</f>
        <v/>
      </c>
      <c r="Z569" s="232" t="str">
        <f t="array" ref="Z569">IFERROR(IF(INDEX(三跨两临近重点区段!$F:$F,MATCH(1,(MONTH(三跨两临近重点区段!$D:$D)=9)*(三跨两临近重点区段!$A:$A=D569),0))="已取消","已取消",INDEX(三跨两临近重点区段!$E:$E,MATCH(1,(MONTH(三跨两临近重点区段!$D:$D)=9)*(三跨两临近重点区段!$A:$A=D569)*(三跨两临近重点区段!$F:$F="现存区段"),0))),"")</f>
        <v/>
      </c>
      <c r="AA569" s="268" t="str">
        <f t="array" ref="AA569">IFERROR(IF(INDEX(三跨两临近重点区段!$F:$F,MATCH(1,(MONTH(三跨两临近重点区段!$D:$D)=10)*(三跨两临近重点区段!$A:$A=D569),0))="已取消","已取消",INDEX(三跨两临近重点区段!$D:$D,MATCH(1,(MONTH(三跨两临近重点区段!$D:$D)=10)*(三跨两临近重点区段!$A:$A=D569)*(三跨两临近重点区段!$F:$F="现存区段"),0))),"")</f>
        <v/>
      </c>
      <c r="AB569" s="72" t="str">
        <f t="array" ref="AB569">IFERROR(IF(INDEX(三跨两临近重点区段!$F:$F,MATCH(1,(MONTH(三跨两临近重点区段!$D:$D)=10)*(三跨两临近重点区段!$A:$A=D569),0))="已取消","已取消",INDEX(三跨两临近重点区段!$E:$E,MATCH(1,(MONTH(三跨两临近重点区段!$D:$D)=10)*(三跨两临近重点区段!$A:$A=D569)*(三跨两临近重点区段!$F:$F="现存区段"),0))),"")</f>
        <v/>
      </c>
      <c r="AC569" s="284" t="str">
        <f t="array" ref="AC569">IFERROR(IF(INDEX(三跨两临近重点区段!$F:$F,MATCH(1,(MONTH(三跨两临近重点区段!$D:$D)=11)*(三跨两临近重点区段!$A:$A=D569),0))="已取消","已取消",INDEX(三跨两临近重点区段!$D:$D,MATCH(1,(MONTH(三跨两临近重点区段!$D:$D)=11)*(三跨两临近重点区段!$A:$A=D569)*(三跨两临近重点区段!$F:$F="现存区段"),0))),"")</f>
        <v/>
      </c>
      <c r="AD569" s="72" t="str">
        <f t="array" ref="AD569">IFERROR(IF(INDEX(三跨两临近重点区段!$F:$F,MATCH(1,(MONTH(三跨两临近重点区段!$D:$D)=11)*(三跨两临近重点区段!$A:$A=D569),0))="已取消","已取消",INDEX(三跨两临近重点区段!$E:$E,MATCH(1,(MONTH(三跨两临近重点区段!$D:$D)=11)*(三跨两临近重点区段!$A:$A=D569)*(三跨两临近重点区段!$F:$F="现存区段"),0))),"")</f>
        <v/>
      </c>
      <c r="AE569" s="284" t="str">
        <f t="array" ref="AE569">IFERROR(IF(INDEX(三跨两临近重点区段!$F:$F,MATCH(1,(MONTH(三跨两临近重点区段!$D:$D)=12)*(三跨两临近重点区段!$A:$A=D569),0))="已取消","已取消",INDEX(三跨两临近重点区段!$D:$D,MATCH(1,(MONTH(三跨两临近重点区段!$D:$D)=12)*(三跨两临近重点区段!$A:$A=D569)*(三跨两临近重点区段!$F:$F="现存区段"),0))),"")</f>
        <v/>
      </c>
      <c r="AF569" s="72" t="str">
        <f t="array" ref="AF569">IFERROR(IF(INDEX(三跨两临近重点区段!$F:$F,MATCH(1,(MONTH(三跨两临近重点区段!$D:$D)=12)*(三跨两临近重点区段!$A:$A=D569),0))="已取消","已取消",INDEX(三跨两临近重点区段!$E:$E,MATCH(1,(MONTH(三跨两临近重点区段!$D:$D)=12)*(三跨两临近重点区段!$A:$A=D569)*(三跨两临近重点区段!$F:$F="现存区段"),0))),"")</f>
        <v/>
      </c>
      <c r="AH569" t="e">
        <f t="array" ref="AH569">INDEX(三跨两临近重点区段!$G:$G,MATCH(D569,三跨两临近重点区段!$A:$A,0))</f>
        <v>#N/A</v>
      </c>
      <c r="AI569" t="e">
        <f>INDEX(三跨两临近重点区段!$J:$J,MATCH(D569,三跨两临近重点区段!$A:$A,0))</f>
        <v>#N/A</v>
      </c>
    </row>
    <row r="570" ht="14.25" spans="1:35">
      <c r="A570" s="263" t="s">
        <v>150</v>
      </c>
      <c r="B570" s="264" t="s">
        <v>2958</v>
      </c>
      <c r="C570" s="263" t="s">
        <v>2977</v>
      </c>
      <c r="D570" s="263" t="s">
        <v>2990</v>
      </c>
      <c r="E570" s="265" t="s">
        <v>2926</v>
      </c>
      <c r="F570" s="264" t="s">
        <v>125</v>
      </c>
      <c r="G570" s="263" t="s">
        <v>204</v>
      </c>
      <c r="H570" s="263" t="s">
        <v>204</v>
      </c>
      <c r="I570" s="288"/>
      <c r="J570" s="196"/>
      <c r="K570" s="196"/>
      <c r="L570" s="196"/>
      <c r="M570" s="270"/>
      <c r="N570" s="270"/>
      <c r="O570" s="33"/>
      <c r="P570" s="107"/>
      <c r="Q570" s="279"/>
      <c r="R570" s="279"/>
      <c r="S570" s="278">
        <v>45467</v>
      </c>
      <c r="T570" s="279" t="s">
        <v>2117</v>
      </c>
      <c r="U570" s="268" t="str">
        <f t="array" ref="U570">IFERROR(IF(INDEX(三跨两临近重点区段!$F:$F,MATCH(1,(MONTH(三跨两临近重点区段!$D:$D)=7)*(三跨两临近重点区段!$A:$A=D570),0))="已取消","已取消",INDEX(三跨两临近重点区段!$D:$D,MATCH(1,(MONTH(三跨两临近重点区段!$D:$D)=7)*(三跨两临近重点区段!$A:$A=D570)*(三跨两临近重点区段!$F:$F="现存区段"),0))),"")</f>
        <v/>
      </c>
      <c r="V570" s="232" t="str">
        <f t="array" ref="V570">IFERROR(IF(INDEX(三跨两临近重点区段!$F:$F,MATCH(1,(MONTH(三跨两临近重点区段!$D:$D)=7)*(三跨两临近重点区段!$A:$A=D570),0))="已取消","已取消",INDEX(三跨两临近重点区段!$E:$E,MATCH(1,(MONTH(三跨两临近重点区段!$D:$D)=7)*(三跨两临近重点区段!$A:$A=D570)*(三跨两临近重点区段!$F:$F="现存区段"),0))),"")</f>
        <v/>
      </c>
      <c r="W570" s="268" t="str">
        <f t="array" ref="W570">IFERROR(IF(INDEX(三跨两临近重点区段!$F:$F,MATCH(1,(MONTH(三跨两临近重点区段!$D:$D)=8)*(三跨两临近重点区段!$A:$A=D570),0))="已取消","已取消",INDEX(三跨两临近重点区段!$D:$D,MATCH(1,(MONTH(三跨两临近重点区段!$D:$D)=8)*(三跨两临近重点区段!$A:$A=D570)*(三跨两临近重点区段!$F:$F="现存区段"),0))),"")</f>
        <v/>
      </c>
      <c r="X570" s="232" t="str">
        <f t="array" ref="X570">IFERROR(IF(INDEX(三跨两临近重点区段!$F:$F,MATCH(1,(MONTH(三跨两临近重点区段!$D:$D)=8)*(三跨两临近重点区段!$A:$A=D570),0))="已取消","已取消",INDEX(三跨两临近重点区段!$E:$E,MATCH(1,(MONTH(三跨两临近重点区段!$D:$D)=8)*(三跨两临近重点区段!$A:$A=D570)*(三跨两临近重点区段!$F:$F="现存区段"),0))),"")</f>
        <v/>
      </c>
      <c r="Y570" s="268" t="str">
        <f t="array" ref="Y570">IFERROR(IF(INDEX(三跨两临近重点区段!$F:$F,MATCH(1,(MONTH(三跨两临近重点区段!$D:$D)=9)*(三跨两临近重点区段!$A:$A=D570),0))="已取消","已取消",INDEX(三跨两临近重点区段!$D:$D,MATCH(1,(MONTH(三跨两临近重点区段!$D:$D)=9)*(三跨两临近重点区段!$A:$A=D570)*(三跨两临近重点区段!$F:$F="现存区段"),0))),"")</f>
        <v/>
      </c>
      <c r="Z570" s="232" t="str">
        <f t="array" ref="Z570">IFERROR(IF(INDEX(三跨两临近重点区段!$F:$F,MATCH(1,(MONTH(三跨两临近重点区段!$D:$D)=9)*(三跨两临近重点区段!$A:$A=D570),0))="已取消","已取消",INDEX(三跨两临近重点区段!$E:$E,MATCH(1,(MONTH(三跨两临近重点区段!$D:$D)=9)*(三跨两临近重点区段!$A:$A=D570)*(三跨两临近重点区段!$F:$F="现存区段"),0))),"")</f>
        <v/>
      </c>
      <c r="AA570" s="268" t="str">
        <f t="array" ref="AA570">IFERROR(IF(INDEX(三跨两临近重点区段!$F:$F,MATCH(1,(MONTH(三跨两临近重点区段!$D:$D)=10)*(三跨两临近重点区段!$A:$A=D570),0))="已取消","已取消",INDEX(三跨两临近重点区段!$D:$D,MATCH(1,(MONTH(三跨两临近重点区段!$D:$D)=10)*(三跨两临近重点区段!$A:$A=D570)*(三跨两临近重点区段!$F:$F="现存区段"),0))),"")</f>
        <v/>
      </c>
      <c r="AB570" s="72" t="str">
        <f t="array" ref="AB570">IFERROR(IF(INDEX(三跨两临近重点区段!$F:$F,MATCH(1,(MONTH(三跨两临近重点区段!$D:$D)=10)*(三跨两临近重点区段!$A:$A=D570),0))="已取消","已取消",INDEX(三跨两临近重点区段!$E:$E,MATCH(1,(MONTH(三跨两临近重点区段!$D:$D)=10)*(三跨两临近重点区段!$A:$A=D570)*(三跨两临近重点区段!$F:$F="现存区段"),0))),"")</f>
        <v/>
      </c>
      <c r="AC570" s="284" t="str">
        <f t="array" ref="AC570">IFERROR(IF(INDEX(三跨两临近重点区段!$F:$F,MATCH(1,(MONTH(三跨两临近重点区段!$D:$D)=11)*(三跨两临近重点区段!$A:$A=D570),0))="已取消","已取消",INDEX(三跨两临近重点区段!$D:$D,MATCH(1,(MONTH(三跨两临近重点区段!$D:$D)=11)*(三跨两临近重点区段!$A:$A=D570)*(三跨两临近重点区段!$F:$F="现存区段"),0))),"")</f>
        <v/>
      </c>
      <c r="AD570" s="72" t="str">
        <f t="array" ref="AD570">IFERROR(IF(INDEX(三跨两临近重点区段!$F:$F,MATCH(1,(MONTH(三跨两临近重点区段!$D:$D)=11)*(三跨两临近重点区段!$A:$A=D570),0))="已取消","已取消",INDEX(三跨两临近重点区段!$E:$E,MATCH(1,(MONTH(三跨两临近重点区段!$D:$D)=11)*(三跨两临近重点区段!$A:$A=D570)*(三跨两临近重点区段!$F:$F="现存区段"),0))),"")</f>
        <v/>
      </c>
      <c r="AE570" s="284" t="str">
        <f t="array" ref="AE570">IFERROR(IF(INDEX(三跨两临近重点区段!$F:$F,MATCH(1,(MONTH(三跨两临近重点区段!$D:$D)=12)*(三跨两临近重点区段!$A:$A=D570),0))="已取消","已取消",INDEX(三跨两临近重点区段!$D:$D,MATCH(1,(MONTH(三跨两临近重点区段!$D:$D)=12)*(三跨两临近重点区段!$A:$A=D570)*(三跨两临近重点区段!$F:$F="现存区段"),0))),"")</f>
        <v/>
      </c>
      <c r="AF570" s="72" t="str">
        <f t="array" ref="AF570">IFERROR(IF(INDEX(三跨两临近重点区段!$F:$F,MATCH(1,(MONTH(三跨两临近重点区段!$D:$D)=12)*(三跨两临近重点区段!$A:$A=D570),0))="已取消","已取消",INDEX(三跨两临近重点区段!$E:$E,MATCH(1,(MONTH(三跨两临近重点区段!$D:$D)=12)*(三跨两临近重点区段!$A:$A=D570)*(三跨两临近重点区段!$F:$F="现存区段"),0))),"")</f>
        <v/>
      </c>
      <c r="AH570" t="e">
        <f t="array" ref="AH570">INDEX(三跨两临近重点区段!$G:$G,MATCH(D570,三跨两临近重点区段!$A:$A,0))</f>
        <v>#N/A</v>
      </c>
      <c r="AI570" t="e">
        <f>INDEX(三跨两临近重点区段!$J:$J,MATCH(D570,三跨两临近重点区段!$A:$A,0))</f>
        <v>#N/A</v>
      </c>
    </row>
    <row r="571" ht="14.25" spans="1:35">
      <c r="A571" s="263" t="s">
        <v>150</v>
      </c>
      <c r="B571" s="264" t="s">
        <v>2958</v>
      </c>
      <c r="C571" s="263" t="s">
        <v>2307</v>
      </c>
      <c r="D571" s="263" t="s">
        <v>2991</v>
      </c>
      <c r="E571" s="265" t="s">
        <v>2926</v>
      </c>
      <c r="F571" s="264" t="s">
        <v>125</v>
      </c>
      <c r="G571" s="263" t="s">
        <v>204</v>
      </c>
      <c r="H571" s="263" t="s">
        <v>204</v>
      </c>
      <c r="I571" s="288"/>
      <c r="J571" s="196"/>
      <c r="K571" s="196"/>
      <c r="L571" s="196"/>
      <c r="M571" s="270"/>
      <c r="N571" s="270"/>
      <c r="O571" s="33"/>
      <c r="P571" s="107"/>
      <c r="Q571" s="279"/>
      <c r="R571" s="279"/>
      <c r="S571" s="278">
        <v>45469</v>
      </c>
      <c r="T571" s="279" t="s">
        <v>2117</v>
      </c>
      <c r="U571" s="268" t="str">
        <f t="array" ref="U571">IFERROR(IF(INDEX(三跨两临近重点区段!$F:$F,MATCH(1,(MONTH(三跨两临近重点区段!$D:$D)=7)*(三跨两临近重点区段!$A:$A=D571),0))="已取消","已取消",INDEX(三跨两临近重点区段!$D:$D,MATCH(1,(MONTH(三跨两临近重点区段!$D:$D)=7)*(三跨两临近重点区段!$A:$A=D571)*(三跨两临近重点区段!$F:$F="现存区段"),0))),"")</f>
        <v/>
      </c>
      <c r="V571" s="232" t="str">
        <f t="array" ref="V571">IFERROR(IF(INDEX(三跨两临近重点区段!$F:$F,MATCH(1,(MONTH(三跨两临近重点区段!$D:$D)=7)*(三跨两临近重点区段!$A:$A=D571),0))="已取消","已取消",INDEX(三跨两临近重点区段!$E:$E,MATCH(1,(MONTH(三跨两临近重点区段!$D:$D)=7)*(三跨两临近重点区段!$A:$A=D571)*(三跨两临近重点区段!$F:$F="现存区段"),0))),"")</f>
        <v/>
      </c>
      <c r="W571" s="268" t="str">
        <f t="array" ref="W571">IFERROR(IF(INDEX(三跨两临近重点区段!$F:$F,MATCH(1,(MONTH(三跨两临近重点区段!$D:$D)=8)*(三跨两临近重点区段!$A:$A=D571),0))="已取消","已取消",INDEX(三跨两临近重点区段!$D:$D,MATCH(1,(MONTH(三跨两临近重点区段!$D:$D)=8)*(三跨两临近重点区段!$A:$A=D571)*(三跨两临近重点区段!$F:$F="现存区段"),0))),"")</f>
        <v/>
      </c>
      <c r="X571" s="232" t="str">
        <f t="array" ref="X571">IFERROR(IF(INDEX(三跨两临近重点区段!$F:$F,MATCH(1,(MONTH(三跨两临近重点区段!$D:$D)=8)*(三跨两临近重点区段!$A:$A=D571),0))="已取消","已取消",INDEX(三跨两临近重点区段!$E:$E,MATCH(1,(MONTH(三跨两临近重点区段!$D:$D)=8)*(三跨两临近重点区段!$A:$A=D571)*(三跨两临近重点区段!$F:$F="现存区段"),0))),"")</f>
        <v/>
      </c>
      <c r="Y571" s="268" t="str">
        <f t="array" ref="Y571">IFERROR(IF(INDEX(三跨两临近重点区段!$F:$F,MATCH(1,(MONTH(三跨两临近重点区段!$D:$D)=9)*(三跨两临近重点区段!$A:$A=D571),0))="已取消","已取消",INDEX(三跨两临近重点区段!$D:$D,MATCH(1,(MONTH(三跨两临近重点区段!$D:$D)=9)*(三跨两临近重点区段!$A:$A=D571)*(三跨两临近重点区段!$F:$F="现存区段"),0))),"")</f>
        <v/>
      </c>
      <c r="Z571" s="232" t="str">
        <f t="array" ref="Z571">IFERROR(IF(INDEX(三跨两临近重点区段!$F:$F,MATCH(1,(MONTH(三跨两临近重点区段!$D:$D)=9)*(三跨两临近重点区段!$A:$A=D571),0))="已取消","已取消",INDEX(三跨两临近重点区段!$E:$E,MATCH(1,(MONTH(三跨两临近重点区段!$D:$D)=9)*(三跨两临近重点区段!$A:$A=D571)*(三跨两临近重点区段!$F:$F="现存区段"),0))),"")</f>
        <v/>
      </c>
      <c r="AA571" s="268" t="str">
        <f t="array" ref="AA571">IFERROR(IF(INDEX(三跨两临近重点区段!$F:$F,MATCH(1,(MONTH(三跨两临近重点区段!$D:$D)=10)*(三跨两临近重点区段!$A:$A=D571),0))="已取消","已取消",INDEX(三跨两临近重点区段!$D:$D,MATCH(1,(MONTH(三跨两临近重点区段!$D:$D)=10)*(三跨两临近重点区段!$A:$A=D571)*(三跨两临近重点区段!$F:$F="现存区段"),0))),"")</f>
        <v/>
      </c>
      <c r="AB571" s="72" t="str">
        <f t="array" ref="AB571">IFERROR(IF(INDEX(三跨两临近重点区段!$F:$F,MATCH(1,(MONTH(三跨两临近重点区段!$D:$D)=10)*(三跨两临近重点区段!$A:$A=D571),0))="已取消","已取消",INDEX(三跨两临近重点区段!$E:$E,MATCH(1,(MONTH(三跨两临近重点区段!$D:$D)=10)*(三跨两临近重点区段!$A:$A=D571)*(三跨两临近重点区段!$F:$F="现存区段"),0))),"")</f>
        <v/>
      </c>
      <c r="AC571" s="284" t="str">
        <f t="array" ref="AC571">IFERROR(IF(INDEX(三跨两临近重点区段!$F:$F,MATCH(1,(MONTH(三跨两临近重点区段!$D:$D)=11)*(三跨两临近重点区段!$A:$A=D571),0))="已取消","已取消",INDEX(三跨两临近重点区段!$D:$D,MATCH(1,(MONTH(三跨两临近重点区段!$D:$D)=11)*(三跨两临近重点区段!$A:$A=D571)*(三跨两临近重点区段!$F:$F="现存区段"),0))),"")</f>
        <v/>
      </c>
      <c r="AD571" s="72" t="str">
        <f t="array" ref="AD571">IFERROR(IF(INDEX(三跨两临近重点区段!$F:$F,MATCH(1,(MONTH(三跨两临近重点区段!$D:$D)=11)*(三跨两临近重点区段!$A:$A=D571),0))="已取消","已取消",INDEX(三跨两临近重点区段!$E:$E,MATCH(1,(MONTH(三跨两临近重点区段!$D:$D)=11)*(三跨两临近重点区段!$A:$A=D571)*(三跨两临近重点区段!$F:$F="现存区段"),0))),"")</f>
        <v/>
      </c>
      <c r="AE571" s="284" t="str">
        <f t="array" ref="AE571">IFERROR(IF(INDEX(三跨两临近重点区段!$F:$F,MATCH(1,(MONTH(三跨两临近重点区段!$D:$D)=12)*(三跨两临近重点区段!$A:$A=D571),0))="已取消","已取消",INDEX(三跨两临近重点区段!$D:$D,MATCH(1,(MONTH(三跨两临近重点区段!$D:$D)=12)*(三跨两临近重点区段!$A:$A=D571)*(三跨两临近重点区段!$F:$F="现存区段"),0))),"")</f>
        <v/>
      </c>
      <c r="AF571" s="72" t="str">
        <f t="array" ref="AF571">IFERROR(IF(INDEX(三跨两临近重点区段!$F:$F,MATCH(1,(MONTH(三跨两临近重点区段!$D:$D)=12)*(三跨两临近重点区段!$A:$A=D571),0))="已取消","已取消",INDEX(三跨两临近重点区段!$E:$E,MATCH(1,(MONTH(三跨两临近重点区段!$D:$D)=12)*(三跨两临近重点区段!$A:$A=D571)*(三跨两临近重点区段!$F:$F="现存区段"),0))),"")</f>
        <v/>
      </c>
      <c r="AH571" t="e">
        <f t="array" ref="AH571">INDEX(三跨两临近重点区段!$G:$G,MATCH(D571,三跨两临近重点区段!$A:$A,0))</f>
        <v>#N/A</v>
      </c>
      <c r="AI571" t="e">
        <f>INDEX(三跨两临近重点区段!$J:$J,MATCH(D571,三跨两临近重点区段!$A:$A,0))</f>
        <v>#N/A</v>
      </c>
    </row>
    <row r="572" ht="14.25" spans="1:35">
      <c r="A572" s="263" t="s">
        <v>150</v>
      </c>
      <c r="B572" s="264" t="s">
        <v>2927</v>
      </c>
      <c r="C572" s="263" t="s">
        <v>2977</v>
      </c>
      <c r="D572" s="263" t="s">
        <v>2992</v>
      </c>
      <c r="E572" s="265" t="s">
        <v>2926</v>
      </c>
      <c r="F572" s="264" t="s">
        <v>125</v>
      </c>
      <c r="G572" s="263" t="s">
        <v>204</v>
      </c>
      <c r="H572" s="263" t="s">
        <v>177</v>
      </c>
      <c r="I572" s="288"/>
      <c r="J572" s="196"/>
      <c r="K572" s="196"/>
      <c r="L572" s="196"/>
      <c r="M572" s="270"/>
      <c r="N572" s="270"/>
      <c r="O572" s="33"/>
      <c r="P572" s="107"/>
      <c r="Q572" s="279"/>
      <c r="R572" s="279"/>
      <c r="S572" s="278">
        <v>45467</v>
      </c>
      <c r="T572" s="279" t="s">
        <v>2117</v>
      </c>
      <c r="U572" s="268" t="str">
        <f t="array" ref="U572">IFERROR(IF(INDEX(三跨两临近重点区段!$F:$F,MATCH(1,(MONTH(三跨两临近重点区段!$D:$D)=7)*(三跨两临近重点区段!$A:$A=D572),0))="已取消","已取消",INDEX(三跨两临近重点区段!$D:$D,MATCH(1,(MONTH(三跨两临近重点区段!$D:$D)=7)*(三跨两临近重点区段!$A:$A=D572)*(三跨两临近重点区段!$F:$F="现存区段"),0))),"")</f>
        <v/>
      </c>
      <c r="V572" s="232" t="str">
        <f t="array" ref="V572">IFERROR(IF(INDEX(三跨两临近重点区段!$F:$F,MATCH(1,(MONTH(三跨两临近重点区段!$D:$D)=7)*(三跨两临近重点区段!$A:$A=D572),0))="已取消","已取消",INDEX(三跨两临近重点区段!$E:$E,MATCH(1,(MONTH(三跨两临近重点区段!$D:$D)=7)*(三跨两临近重点区段!$A:$A=D572)*(三跨两临近重点区段!$F:$F="现存区段"),0))),"")</f>
        <v/>
      </c>
      <c r="W572" s="268" t="str">
        <f t="array" ref="W572">IFERROR(IF(INDEX(三跨两临近重点区段!$F:$F,MATCH(1,(MONTH(三跨两临近重点区段!$D:$D)=8)*(三跨两临近重点区段!$A:$A=D572),0))="已取消","已取消",INDEX(三跨两临近重点区段!$D:$D,MATCH(1,(MONTH(三跨两临近重点区段!$D:$D)=8)*(三跨两临近重点区段!$A:$A=D572)*(三跨两临近重点区段!$F:$F="现存区段"),0))),"")</f>
        <v/>
      </c>
      <c r="X572" s="232" t="str">
        <f t="array" ref="X572">IFERROR(IF(INDEX(三跨两临近重点区段!$F:$F,MATCH(1,(MONTH(三跨两临近重点区段!$D:$D)=8)*(三跨两临近重点区段!$A:$A=D572),0))="已取消","已取消",INDEX(三跨两临近重点区段!$E:$E,MATCH(1,(MONTH(三跨两临近重点区段!$D:$D)=8)*(三跨两临近重点区段!$A:$A=D572)*(三跨两临近重点区段!$F:$F="现存区段"),0))),"")</f>
        <v/>
      </c>
      <c r="Y572" s="268" t="str">
        <f t="array" ref="Y572">IFERROR(IF(INDEX(三跨两临近重点区段!$F:$F,MATCH(1,(MONTH(三跨两临近重点区段!$D:$D)=9)*(三跨两临近重点区段!$A:$A=D572),0))="已取消","已取消",INDEX(三跨两临近重点区段!$D:$D,MATCH(1,(MONTH(三跨两临近重点区段!$D:$D)=9)*(三跨两临近重点区段!$A:$A=D572)*(三跨两临近重点区段!$F:$F="现存区段"),0))),"")</f>
        <v/>
      </c>
      <c r="Z572" s="232" t="str">
        <f t="array" ref="Z572">IFERROR(IF(INDEX(三跨两临近重点区段!$F:$F,MATCH(1,(MONTH(三跨两临近重点区段!$D:$D)=9)*(三跨两临近重点区段!$A:$A=D572),0))="已取消","已取消",INDEX(三跨两临近重点区段!$E:$E,MATCH(1,(MONTH(三跨两临近重点区段!$D:$D)=9)*(三跨两临近重点区段!$A:$A=D572)*(三跨两临近重点区段!$F:$F="现存区段"),0))),"")</f>
        <v/>
      </c>
      <c r="AA572" s="268" t="str">
        <f t="array" ref="AA572">IFERROR(IF(INDEX(三跨两临近重点区段!$F:$F,MATCH(1,(MONTH(三跨两临近重点区段!$D:$D)=10)*(三跨两临近重点区段!$A:$A=D572),0))="已取消","已取消",INDEX(三跨两临近重点区段!$D:$D,MATCH(1,(MONTH(三跨两临近重点区段!$D:$D)=10)*(三跨两临近重点区段!$A:$A=D572)*(三跨两临近重点区段!$F:$F="现存区段"),0))),"")</f>
        <v/>
      </c>
      <c r="AB572" s="72" t="str">
        <f t="array" ref="AB572">IFERROR(IF(INDEX(三跨两临近重点区段!$F:$F,MATCH(1,(MONTH(三跨两临近重点区段!$D:$D)=10)*(三跨两临近重点区段!$A:$A=D572),0))="已取消","已取消",INDEX(三跨两临近重点区段!$E:$E,MATCH(1,(MONTH(三跨两临近重点区段!$D:$D)=10)*(三跨两临近重点区段!$A:$A=D572)*(三跨两临近重点区段!$F:$F="现存区段"),0))),"")</f>
        <v/>
      </c>
      <c r="AC572" s="284" t="str">
        <f t="array" ref="AC572">IFERROR(IF(INDEX(三跨两临近重点区段!$F:$F,MATCH(1,(MONTH(三跨两临近重点区段!$D:$D)=11)*(三跨两临近重点区段!$A:$A=D572),0))="已取消","已取消",INDEX(三跨两临近重点区段!$D:$D,MATCH(1,(MONTH(三跨两临近重点区段!$D:$D)=11)*(三跨两临近重点区段!$A:$A=D572)*(三跨两临近重点区段!$F:$F="现存区段"),0))),"")</f>
        <v/>
      </c>
      <c r="AD572" s="72" t="str">
        <f t="array" ref="AD572">IFERROR(IF(INDEX(三跨两临近重点区段!$F:$F,MATCH(1,(MONTH(三跨两临近重点区段!$D:$D)=11)*(三跨两临近重点区段!$A:$A=D572),0))="已取消","已取消",INDEX(三跨两临近重点区段!$E:$E,MATCH(1,(MONTH(三跨两临近重点区段!$D:$D)=11)*(三跨两临近重点区段!$A:$A=D572)*(三跨两临近重点区段!$F:$F="现存区段"),0))),"")</f>
        <v/>
      </c>
      <c r="AE572" s="284" t="str">
        <f t="array" ref="AE572">IFERROR(IF(INDEX(三跨两临近重点区段!$F:$F,MATCH(1,(MONTH(三跨两临近重点区段!$D:$D)=12)*(三跨两临近重点区段!$A:$A=D572),0))="已取消","已取消",INDEX(三跨两临近重点区段!$D:$D,MATCH(1,(MONTH(三跨两临近重点区段!$D:$D)=12)*(三跨两临近重点区段!$A:$A=D572)*(三跨两临近重点区段!$F:$F="现存区段"),0))),"")</f>
        <v/>
      </c>
      <c r="AF572" s="72" t="str">
        <f t="array" ref="AF572">IFERROR(IF(INDEX(三跨两临近重点区段!$F:$F,MATCH(1,(MONTH(三跨两临近重点区段!$D:$D)=12)*(三跨两临近重点区段!$A:$A=D572),0))="已取消","已取消",INDEX(三跨两临近重点区段!$E:$E,MATCH(1,(MONTH(三跨两临近重点区段!$D:$D)=12)*(三跨两临近重点区段!$A:$A=D572)*(三跨两临近重点区段!$F:$F="现存区段"),0))),"")</f>
        <v/>
      </c>
      <c r="AH572" t="e">
        <f t="array" ref="AH572">INDEX(三跨两临近重点区段!$G:$G,MATCH(D572,三跨两临近重点区段!$A:$A,0))</f>
        <v>#N/A</v>
      </c>
      <c r="AI572" t="e">
        <f>INDEX(三跨两临近重点区段!$J:$J,MATCH(D572,三跨两临近重点区段!$A:$A,0))</f>
        <v>#N/A</v>
      </c>
    </row>
    <row r="573" ht="14.25" spans="1:35">
      <c r="A573" s="263" t="s">
        <v>150</v>
      </c>
      <c r="B573" s="264" t="s">
        <v>2927</v>
      </c>
      <c r="C573" s="263" t="s">
        <v>2509</v>
      </c>
      <c r="D573" s="263" t="s">
        <v>2993</v>
      </c>
      <c r="E573" s="265" t="s">
        <v>2926</v>
      </c>
      <c r="F573" s="264" t="s">
        <v>125</v>
      </c>
      <c r="G573" s="263" t="s">
        <v>204</v>
      </c>
      <c r="H573" s="263" t="s">
        <v>177</v>
      </c>
      <c r="I573" s="33"/>
      <c r="J573" s="196"/>
      <c r="K573" s="196"/>
      <c r="L573" s="196"/>
      <c r="M573" s="270"/>
      <c r="N573" s="270"/>
      <c r="O573" s="33"/>
      <c r="P573" s="48"/>
      <c r="Q573" s="279"/>
      <c r="R573" s="279"/>
      <c r="S573" s="278">
        <v>45467</v>
      </c>
      <c r="T573" s="279" t="s">
        <v>2117</v>
      </c>
      <c r="U573" s="268" t="str">
        <f t="array" ref="U573">IFERROR(IF(INDEX(三跨两临近重点区段!$F:$F,MATCH(1,(MONTH(三跨两临近重点区段!$D:$D)=7)*(三跨两临近重点区段!$A:$A=D573),0))="已取消","已取消",INDEX(三跨两临近重点区段!$D:$D,MATCH(1,(MONTH(三跨两临近重点区段!$D:$D)=7)*(三跨两临近重点区段!$A:$A=D573)*(三跨两临近重点区段!$F:$F="现存区段"),0))),"")</f>
        <v/>
      </c>
      <c r="V573" s="232" t="str">
        <f t="array" ref="V573">IFERROR(IF(INDEX(三跨两临近重点区段!$F:$F,MATCH(1,(MONTH(三跨两临近重点区段!$D:$D)=7)*(三跨两临近重点区段!$A:$A=D573),0))="已取消","已取消",INDEX(三跨两临近重点区段!$E:$E,MATCH(1,(MONTH(三跨两临近重点区段!$D:$D)=7)*(三跨两临近重点区段!$A:$A=D573)*(三跨两临近重点区段!$F:$F="现存区段"),0))),"")</f>
        <v/>
      </c>
      <c r="W573" s="268" t="str">
        <f t="array" ref="W573">IFERROR(IF(INDEX(三跨两临近重点区段!$F:$F,MATCH(1,(MONTH(三跨两临近重点区段!$D:$D)=8)*(三跨两临近重点区段!$A:$A=D573),0))="已取消","已取消",INDEX(三跨两临近重点区段!$D:$D,MATCH(1,(MONTH(三跨两临近重点区段!$D:$D)=8)*(三跨两临近重点区段!$A:$A=D573)*(三跨两临近重点区段!$F:$F="现存区段"),0))),"")</f>
        <v/>
      </c>
      <c r="X573" s="232" t="str">
        <f t="array" ref="X573">IFERROR(IF(INDEX(三跨两临近重点区段!$F:$F,MATCH(1,(MONTH(三跨两临近重点区段!$D:$D)=8)*(三跨两临近重点区段!$A:$A=D573),0))="已取消","已取消",INDEX(三跨两临近重点区段!$E:$E,MATCH(1,(MONTH(三跨两临近重点区段!$D:$D)=8)*(三跨两临近重点区段!$A:$A=D573)*(三跨两临近重点区段!$F:$F="现存区段"),0))),"")</f>
        <v/>
      </c>
      <c r="Y573" s="268" t="str">
        <f t="array" ref="Y573">IFERROR(IF(INDEX(三跨两临近重点区段!$F:$F,MATCH(1,(MONTH(三跨两临近重点区段!$D:$D)=9)*(三跨两临近重点区段!$A:$A=D573),0))="已取消","已取消",INDEX(三跨两临近重点区段!$D:$D,MATCH(1,(MONTH(三跨两临近重点区段!$D:$D)=9)*(三跨两临近重点区段!$A:$A=D573)*(三跨两临近重点区段!$F:$F="现存区段"),0))),"")</f>
        <v/>
      </c>
      <c r="Z573" s="232" t="str">
        <f t="array" ref="Z573">IFERROR(IF(INDEX(三跨两临近重点区段!$F:$F,MATCH(1,(MONTH(三跨两临近重点区段!$D:$D)=9)*(三跨两临近重点区段!$A:$A=D573),0))="已取消","已取消",INDEX(三跨两临近重点区段!$E:$E,MATCH(1,(MONTH(三跨两临近重点区段!$D:$D)=9)*(三跨两临近重点区段!$A:$A=D573)*(三跨两临近重点区段!$F:$F="现存区段"),0))),"")</f>
        <v/>
      </c>
      <c r="AA573" s="268" t="str">
        <f t="array" ref="AA573">IFERROR(IF(INDEX(三跨两临近重点区段!$F:$F,MATCH(1,(MONTH(三跨两临近重点区段!$D:$D)=10)*(三跨两临近重点区段!$A:$A=D573),0))="已取消","已取消",INDEX(三跨两临近重点区段!$D:$D,MATCH(1,(MONTH(三跨两临近重点区段!$D:$D)=10)*(三跨两临近重点区段!$A:$A=D573)*(三跨两临近重点区段!$F:$F="现存区段"),0))),"")</f>
        <v/>
      </c>
      <c r="AB573" s="72" t="str">
        <f t="array" ref="AB573">IFERROR(IF(INDEX(三跨两临近重点区段!$F:$F,MATCH(1,(MONTH(三跨两临近重点区段!$D:$D)=10)*(三跨两临近重点区段!$A:$A=D573),0))="已取消","已取消",INDEX(三跨两临近重点区段!$E:$E,MATCH(1,(MONTH(三跨两临近重点区段!$D:$D)=10)*(三跨两临近重点区段!$A:$A=D573)*(三跨两临近重点区段!$F:$F="现存区段"),0))),"")</f>
        <v/>
      </c>
      <c r="AC573" s="284" t="str">
        <f t="array" ref="AC573">IFERROR(IF(INDEX(三跨两临近重点区段!$F:$F,MATCH(1,(MONTH(三跨两临近重点区段!$D:$D)=11)*(三跨两临近重点区段!$A:$A=D573),0))="已取消","已取消",INDEX(三跨两临近重点区段!$D:$D,MATCH(1,(MONTH(三跨两临近重点区段!$D:$D)=11)*(三跨两临近重点区段!$A:$A=D573)*(三跨两临近重点区段!$F:$F="现存区段"),0))),"")</f>
        <v/>
      </c>
      <c r="AD573" s="72" t="str">
        <f t="array" ref="AD573">IFERROR(IF(INDEX(三跨两临近重点区段!$F:$F,MATCH(1,(MONTH(三跨两临近重点区段!$D:$D)=11)*(三跨两临近重点区段!$A:$A=D573),0))="已取消","已取消",INDEX(三跨两临近重点区段!$E:$E,MATCH(1,(MONTH(三跨两临近重点区段!$D:$D)=11)*(三跨两临近重点区段!$A:$A=D573)*(三跨两临近重点区段!$F:$F="现存区段"),0))),"")</f>
        <v/>
      </c>
      <c r="AE573" s="284" t="str">
        <f t="array" ref="AE573">IFERROR(IF(INDEX(三跨两临近重点区段!$F:$F,MATCH(1,(MONTH(三跨两临近重点区段!$D:$D)=12)*(三跨两临近重点区段!$A:$A=D573),0))="已取消","已取消",INDEX(三跨两临近重点区段!$D:$D,MATCH(1,(MONTH(三跨两临近重点区段!$D:$D)=12)*(三跨两临近重点区段!$A:$A=D573)*(三跨两临近重点区段!$F:$F="现存区段"),0))),"")</f>
        <v/>
      </c>
      <c r="AF573" s="72" t="str">
        <f t="array" ref="AF573">IFERROR(IF(INDEX(三跨两临近重点区段!$F:$F,MATCH(1,(MONTH(三跨两临近重点区段!$D:$D)=12)*(三跨两临近重点区段!$A:$A=D573),0))="已取消","已取消",INDEX(三跨两临近重点区段!$E:$E,MATCH(1,(MONTH(三跨两临近重点区段!$D:$D)=12)*(三跨两临近重点区段!$A:$A=D573)*(三跨两临近重点区段!$F:$F="现存区段"),0))),"")</f>
        <v/>
      </c>
      <c r="AH573" t="e">
        <f t="array" ref="AH573">INDEX(三跨两临近重点区段!$G:$G,MATCH(D573,三跨两临近重点区段!$A:$A,0))</f>
        <v>#N/A</v>
      </c>
      <c r="AI573" t="e">
        <f>INDEX(三跨两临近重点区段!$J:$J,MATCH(D573,三跨两临近重点区段!$A:$A,0))</f>
        <v>#N/A</v>
      </c>
    </row>
    <row r="574" ht="14.25" spans="1:35">
      <c r="A574" s="263" t="s">
        <v>119</v>
      </c>
      <c r="B574" s="264" t="s">
        <v>2923</v>
      </c>
      <c r="C574" s="263" t="s">
        <v>2994</v>
      </c>
      <c r="D574" s="263" t="s">
        <v>2995</v>
      </c>
      <c r="E574" s="265" t="s">
        <v>2926</v>
      </c>
      <c r="F574" s="264" t="s">
        <v>125</v>
      </c>
      <c r="G574" s="263" t="s">
        <v>204</v>
      </c>
      <c r="H574" s="263" t="s">
        <v>127</v>
      </c>
      <c r="I574" s="33"/>
      <c r="J574" s="196"/>
      <c r="K574" s="196"/>
      <c r="L574" s="196"/>
      <c r="M574" s="270"/>
      <c r="N574" s="270"/>
      <c r="O574" s="33"/>
      <c r="P574" s="48"/>
      <c r="Q574" s="279"/>
      <c r="R574" s="279"/>
      <c r="S574" s="278">
        <v>45457</v>
      </c>
      <c r="T574" s="279" t="s">
        <v>2117</v>
      </c>
      <c r="U574" s="268" t="str">
        <f t="array" ref="U574">IFERROR(IF(INDEX(三跨两临近重点区段!$F:$F,MATCH(1,(MONTH(三跨两临近重点区段!$D:$D)=7)*(三跨两临近重点区段!$A:$A=D574),0))="已取消","已取消",INDEX(三跨两临近重点区段!$D:$D,MATCH(1,(MONTH(三跨两临近重点区段!$D:$D)=7)*(三跨两临近重点区段!$A:$A=D574)*(三跨两临近重点区段!$F:$F="现存区段"),0))),"")</f>
        <v/>
      </c>
      <c r="V574" s="232" t="str">
        <f t="array" ref="V574">IFERROR(IF(INDEX(三跨两临近重点区段!$F:$F,MATCH(1,(MONTH(三跨两临近重点区段!$D:$D)=7)*(三跨两临近重点区段!$A:$A=D574),0))="已取消","已取消",INDEX(三跨两临近重点区段!$E:$E,MATCH(1,(MONTH(三跨两临近重点区段!$D:$D)=7)*(三跨两临近重点区段!$A:$A=D574)*(三跨两临近重点区段!$F:$F="现存区段"),0))),"")</f>
        <v/>
      </c>
      <c r="W574" s="268" t="str">
        <f t="array" ref="W574">IFERROR(IF(INDEX(三跨两临近重点区段!$F:$F,MATCH(1,(MONTH(三跨两临近重点区段!$D:$D)=8)*(三跨两临近重点区段!$A:$A=D574),0))="已取消","已取消",INDEX(三跨两临近重点区段!$D:$D,MATCH(1,(MONTH(三跨两临近重点区段!$D:$D)=8)*(三跨两临近重点区段!$A:$A=D574)*(三跨两临近重点区段!$F:$F="现存区段"),0))),"")</f>
        <v/>
      </c>
      <c r="X574" s="232" t="str">
        <f t="array" ref="X574">IFERROR(IF(INDEX(三跨两临近重点区段!$F:$F,MATCH(1,(MONTH(三跨两临近重点区段!$D:$D)=8)*(三跨两临近重点区段!$A:$A=D574),0))="已取消","已取消",INDEX(三跨两临近重点区段!$E:$E,MATCH(1,(MONTH(三跨两临近重点区段!$D:$D)=8)*(三跨两临近重点区段!$A:$A=D574)*(三跨两临近重点区段!$F:$F="现存区段"),0))),"")</f>
        <v/>
      </c>
      <c r="Y574" s="268" t="str">
        <f t="array" ref="Y574">IFERROR(IF(INDEX(三跨两临近重点区段!$F:$F,MATCH(1,(MONTH(三跨两临近重点区段!$D:$D)=9)*(三跨两临近重点区段!$A:$A=D574),0))="已取消","已取消",INDEX(三跨两临近重点区段!$D:$D,MATCH(1,(MONTH(三跨两临近重点区段!$D:$D)=9)*(三跨两临近重点区段!$A:$A=D574)*(三跨两临近重点区段!$F:$F="现存区段"),0))),"")</f>
        <v/>
      </c>
      <c r="Z574" s="232" t="str">
        <f t="array" ref="Z574">IFERROR(IF(INDEX(三跨两临近重点区段!$F:$F,MATCH(1,(MONTH(三跨两临近重点区段!$D:$D)=9)*(三跨两临近重点区段!$A:$A=D574),0))="已取消","已取消",INDEX(三跨两临近重点区段!$E:$E,MATCH(1,(MONTH(三跨两临近重点区段!$D:$D)=9)*(三跨两临近重点区段!$A:$A=D574)*(三跨两临近重点区段!$F:$F="现存区段"),0))),"")</f>
        <v/>
      </c>
      <c r="AA574" s="268" t="str">
        <f t="array" ref="AA574">IFERROR(IF(INDEX(三跨两临近重点区段!$F:$F,MATCH(1,(MONTH(三跨两临近重点区段!$D:$D)=10)*(三跨两临近重点区段!$A:$A=D574),0))="已取消","已取消",INDEX(三跨两临近重点区段!$D:$D,MATCH(1,(MONTH(三跨两临近重点区段!$D:$D)=10)*(三跨两临近重点区段!$A:$A=D574)*(三跨两临近重点区段!$F:$F="现存区段"),0))),"")</f>
        <v/>
      </c>
      <c r="AB574" s="72" t="str">
        <f t="array" ref="AB574">IFERROR(IF(INDEX(三跨两临近重点区段!$F:$F,MATCH(1,(MONTH(三跨两临近重点区段!$D:$D)=10)*(三跨两临近重点区段!$A:$A=D574),0))="已取消","已取消",INDEX(三跨两临近重点区段!$E:$E,MATCH(1,(MONTH(三跨两临近重点区段!$D:$D)=10)*(三跨两临近重点区段!$A:$A=D574)*(三跨两临近重点区段!$F:$F="现存区段"),0))),"")</f>
        <v/>
      </c>
      <c r="AC574" s="284" t="str">
        <f t="array" ref="AC574">IFERROR(IF(INDEX(三跨两临近重点区段!$F:$F,MATCH(1,(MONTH(三跨两临近重点区段!$D:$D)=11)*(三跨两临近重点区段!$A:$A=D574),0))="已取消","已取消",INDEX(三跨两临近重点区段!$D:$D,MATCH(1,(MONTH(三跨两临近重点区段!$D:$D)=11)*(三跨两临近重点区段!$A:$A=D574)*(三跨两临近重点区段!$F:$F="现存区段"),0))),"")</f>
        <v/>
      </c>
      <c r="AD574" s="72" t="str">
        <f t="array" ref="AD574">IFERROR(IF(INDEX(三跨两临近重点区段!$F:$F,MATCH(1,(MONTH(三跨两临近重点区段!$D:$D)=11)*(三跨两临近重点区段!$A:$A=D574),0))="已取消","已取消",INDEX(三跨两临近重点区段!$E:$E,MATCH(1,(MONTH(三跨两临近重点区段!$D:$D)=11)*(三跨两临近重点区段!$A:$A=D574)*(三跨两临近重点区段!$F:$F="现存区段"),0))),"")</f>
        <v/>
      </c>
      <c r="AE574" s="284" t="str">
        <f t="array" ref="AE574">IFERROR(IF(INDEX(三跨两临近重点区段!$F:$F,MATCH(1,(MONTH(三跨两临近重点区段!$D:$D)=12)*(三跨两临近重点区段!$A:$A=D574),0))="已取消","已取消",INDEX(三跨两临近重点区段!$D:$D,MATCH(1,(MONTH(三跨两临近重点区段!$D:$D)=12)*(三跨两临近重点区段!$A:$A=D574)*(三跨两临近重点区段!$F:$F="现存区段"),0))),"")</f>
        <v/>
      </c>
      <c r="AF574" s="72" t="str">
        <f t="array" ref="AF574">IFERROR(IF(INDEX(三跨两临近重点区段!$F:$F,MATCH(1,(MONTH(三跨两临近重点区段!$D:$D)=12)*(三跨两临近重点区段!$A:$A=D574),0))="已取消","已取消",INDEX(三跨两临近重点区段!$E:$E,MATCH(1,(MONTH(三跨两临近重点区段!$D:$D)=12)*(三跨两临近重点区段!$A:$A=D574)*(三跨两临近重点区段!$F:$F="现存区段"),0))),"")</f>
        <v/>
      </c>
      <c r="AH574" t="e">
        <f t="array" ref="AH574">INDEX(三跨两临近重点区段!$G:$G,MATCH(D574,三跨两临近重点区段!$A:$A,0))</f>
        <v>#N/A</v>
      </c>
      <c r="AI574" t="e">
        <f>INDEX(三跨两临近重点区段!$J:$J,MATCH(D574,三跨两临近重点区段!$A:$A,0))</f>
        <v>#N/A</v>
      </c>
    </row>
    <row r="575" ht="14.25" spans="1:35">
      <c r="A575" s="263" t="s">
        <v>119</v>
      </c>
      <c r="B575" s="264" t="s">
        <v>2923</v>
      </c>
      <c r="C575" s="263" t="s">
        <v>2996</v>
      </c>
      <c r="D575" s="263" t="s">
        <v>2997</v>
      </c>
      <c r="E575" s="265" t="s">
        <v>2926</v>
      </c>
      <c r="F575" s="264" t="s">
        <v>125</v>
      </c>
      <c r="G575" s="263" t="s">
        <v>204</v>
      </c>
      <c r="H575" s="263" t="s">
        <v>127</v>
      </c>
      <c r="I575" s="33"/>
      <c r="J575" s="196"/>
      <c r="K575" s="196"/>
      <c r="L575" s="196"/>
      <c r="M575" s="235"/>
      <c r="N575" s="235"/>
      <c r="O575" s="33"/>
      <c r="P575" s="48"/>
      <c r="Q575" s="279"/>
      <c r="R575" s="279"/>
      <c r="S575" s="278">
        <v>45447</v>
      </c>
      <c r="T575" s="279" t="s">
        <v>2117</v>
      </c>
      <c r="U575" s="268" t="str">
        <f t="array" ref="U575">IFERROR(IF(INDEX(三跨两临近重点区段!$F:$F,MATCH(1,(MONTH(三跨两临近重点区段!$D:$D)=7)*(三跨两临近重点区段!$A:$A=D575),0))="已取消","已取消",INDEX(三跨两临近重点区段!$D:$D,MATCH(1,(MONTH(三跨两临近重点区段!$D:$D)=7)*(三跨两临近重点区段!$A:$A=D575)*(三跨两临近重点区段!$F:$F="现存区段"),0))),"")</f>
        <v/>
      </c>
      <c r="V575" s="232" t="str">
        <f t="array" ref="V575">IFERROR(IF(INDEX(三跨两临近重点区段!$F:$F,MATCH(1,(MONTH(三跨两临近重点区段!$D:$D)=7)*(三跨两临近重点区段!$A:$A=D575),0))="已取消","已取消",INDEX(三跨两临近重点区段!$E:$E,MATCH(1,(MONTH(三跨两临近重点区段!$D:$D)=7)*(三跨两临近重点区段!$A:$A=D575)*(三跨两临近重点区段!$F:$F="现存区段"),0))),"")</f>
        <v/>
      </c>
      <c r="W575" s="268" t="str">
        <f t="array" ref="W575">IFERROR(IF(INDEX(三跨两临近重点区段!$F:$F,MATCH(1,(MONTH(三跨两临近重点区段!$D:$D)=8)*(三跨两临近重点区段!$A:$A=D575),0))="已取消","已取消",INDEX(三跨两临近重点区段!$D:$D,MATCH(1,(MONTH(三跨两临近重点区段!$D:$D)=8)*(三跨两临近重点区段!$A:$A=D575)*(三跨两临近重点区段!$F:$F="现存区段"),0))),"")</f>
        <v/>
      </c>
      <c r="X575" s="232" t="str">
        <f t="array" ref="X575">IFERROR(IF(INDEX(三跨两临近重点区段!$F:$F,MATCH(1,(MONTH(三跨两临近重点区段!$D:$D)=8)*(三跨两临近重点区段!$A:$A=D575),0))="已取消","已取消",INDEX(三跨两临近重点区段!$E:$E,MATCH(1,(MONTH(三跨两临近重点区段!$D:$D)=8)*(三跨两临近重点区段!$A:$A=D575)*(三跨两临近重点区段!$F:$F="现存区段"),0))),"")</f>
        <v/>
      </c>
      <c r="Y575" s="268" t="str">
        <f t="array" ref="Y575">IFERROR(IF(INDEX(三跨两临近重点区段!$F:$F,MATCH(1,(MONTH(三跨两临近重点区段!$D:$D)=9)*(三跨两临近重点区段!$A:$A=D575),0))="已取消","已取消",INDEX(三跨两临近重点区段!$D:$D,MATCH(1,(MONTH(三跨两临近重点区段!$D:$D)=9)*(三跨两临近重点区段!$A:$A=D575)*(三跨两临近重点区段!$F:$F="现存区段"),0))),"")</f>
        <v/>
      </c>
      <c r="Z575" s="232" t="str">
        <f t="array" ref="Z575">IFERROR(IF(INDEX(三跨两临近重点区段!$F:$F,MATCH(1,(MONTH(三跨两临近重点区段!$D:$D)=9)*(三跨两临近重点区段!$A:$A=D575),0))="已取消","已取消",INDEX(三跨两临近重点区段!$E:$E,MATCH(1,(MONTH(三跨两临近重点区段!$D:$D)=9)*(三跨两临近重点区段!$A:$A=D575)*(三跨两临近重点区段!$F:$F="现存区段"),0))),"")</f>
        <v/>
      </c>
      <c r="AA575" s="268" t="str">
        <f t="array" ref="AA575">IFERROR(IF(INDEX(三跨两临近重点区段!$F:$F,MATCH(1,(MONTH(三跨两临近重点区段!$D:$D)=10)*(三跨两临近重点区段!$A:$A=D575),0))="已取消","已取消",INDEX(三跨两临近重点区段!$D:$D,MATCH(1,(MONTH(三跨两临近重点区段!$D:$D)=10)*(三跨两临近重点区段!$A:$A=D575)*(三跨两临近重点区段!$F:$F="现存区段"),0))),"")</f>
        <v/>
      </c>
      <c r="AB575" s="72" t="str">
        <f t="array" ref="AB575">IFERROR(IF(INDEX(三跨两临近重点区段!$F:$F,MATCH(1,(MONTH(三跨两临近重点区段!$D:$D)=10)*(三跨两临近重点区段!$A:$A=D575),0))="已取消","已取消",INDEX(三跨两临近重点区段!$E:$E,MATCH(1,(MONTH(三跨两临近重点区段!$D:$D)=10)*(三跨两临近重点区段!$A:$A=D575)*(三跨两临近重点区段!$F:$F="现存区段"),0))),"")</f>
        <v/>
      </c>
      <c r="AC575" s="284" t="str">
        <f t="array" ref="AC575">IFERROR(IF(INDEX(三跨两临近重点区段!$F:$F,MATCH(1,(MONTH(三跨两临近重点区段!$D:$D)=11)*(三跨两临近重点区段!$A:$A=D575),0))="已取消","已取消",INDEX(三跨两临近重点区段!$D:$D,MATCH(1,(MONTH(三跨两临近重点区段!$D:$D)=11)*(三跨两临近重点区段!$A:$A=D575)*(三跨两临近重点区段!$F:$F="现存区段"),0))),"")</f>
        <v/>
      </c>
      <c r="AD575" s="72" t="str">
        <f t="array" ref="AD575">IFERROR(IF(INDEX(三跨两临近重点区段!$F:$F,MATCH(1,(MONTH(三跨两临近重点区段!$D:$D)=11)*(三跨两临近重点区段!$A:$A=D575),0))="已取消","已取消",INDEX(三跨两临近重点区段!$E:$E,MATCH(1,(MONTH(三跨两临近重点区段!$D:$D)=11)*(三跨两临近重点区段!$A:$A=D575)*(三跨两临近重点区段!$F:$F="现存区段"),0))),"")</f>
        <v/>
      </c>
      <c r="AE575" s="284" t="str">
        <f t="array" ref="AE575">IFERROR(IF(INDEX(三跨两临近重点区段!$F:$F,MATCH(1,(MONTH(三跨两临近重点区段!$D:$D)=12)*(三跨两临近重点区段!$A:$A=D575),0))="已取消","已取消",INDEX(三跨两临近重点区段!$D:$D,MATCH(1,(MONTH(三跨两临近重点区段!$D:$D)=12)*(三跨两临近重点区段!$A:$A=D575)*(三跨两临近重点区段!$F:$F="现存区段"),0))),"")</f>
        <v/>
      </c>
      <c r="AF575" s="72" t="str">
        <f t="array" ref="AF575">IFERROR(IF(INDEX(三跨两临近重点区段!$F:$F,MATCH(1,(MONTH(三跨两临近重点区段!$D:$D)=12)*(三跨两临近重点区段!$A:$A=D575),0))="已取消","已取消",INDEX(三跨两临近重点区段!$E:$E,MATCH(1,(MONTH(三跨两临近重点区段!$D:$D)=12)*(三跨两临近重点区段!$A:$A=D575)*(三跨两临近重点区段!$F:$F="现存区段"),0))),"")</f>
        <v/>
      </c>
      <c r="AH575" t="e">
        <f t="array" ref="AH575">INDEX(三跨两临近重点区段!$G:$G,MATCH(D575,三跨两临近重点区段!$A:$A,0))</f>
        <v>#N/A</v>
      </c>
      <c r="AI575" t="e">
        <f>INDEX(三跨两临近重点区段!$J:$J,MATCH(D575,三跨两临近重点区段!$A:$A,0))</f>
        <v>#N/A</v>
      </c>
    </row>
    <row r="576" ht="14.25" spans="1:35">
      <c r="A576" s="263" t="s">
        <v>119</v>
      </c>
      <c r="B576" s="264" t="s">
        <v>2923</v>
      </c>
      <c r="C576" s="263" t="s">
        <v>2312</v>
      </c>
      <c r="D576" s="263" t="s">
        <v>2998</v>
      </c>
      <c r="E576" s="265" t="s">
        <v>2926</v>
      </c>
      <c r="F576" s="264" t="s">
        <v>125</v>
      </c>
      <c r="G576" s="263" t="s">
        <v>204</v>
      </c>
      <c r="H576" s="263" t="s">
        <v>127</v>
      </c>
      <c r="I576" s="33"/>
      <c r="J576" s="196"/>
      <c r="K576" s="196"/>
      <c r="L576" s="196"/>
      <c r="M576" s="235"/>
      <c r="N576" s="235"/>
      <c r="O576" s="33"/>
      <c r="P576" s="48"/>
      <c r="Q576" s="279"/>
      <c r="R576" s="279"/>
      <c r="S576" s="278">
        <v>45463</v>
      </c>
      <c r="T576" s="279" t="s">
        <v>2117</v>
      </c>
      <c r="U576" s="268" t="str">
        <f t="array" ref="U576">IFERROR(IF(INDEX(三跨两临近重点区段!$F:$F,MATCH(1,(MONTH(三跨两临近重点区段!$D:$D)=7)*(三跨两临近重点区段!$A:$A=D576),0))="已取消","已取消",INDEX(三跨两临近重点区段!$D:$D,MATCH(1,(MONTH(三跨两临近重点区段!$D:$D)=7)*(三跨两临近重点区段!$A:$A=D576)*(三跨两临近重点区段!$F:$F="现存区段"),0))),"")</f>
        <v/>
      </c>
      <c r="V576" s="232" t="str">
        <f t="array" ref="V576">IFERROR(IF(INDEX(三跨两临近重点区段!$F:$F,MATCH(1,(MONTH(三跨两临近重点区段!$D:$D)=7)*(三跨两临近重点区段!$A:$A=D576),0))="已取消","已取消",INDEX(三跨两临近重点区段!$E:$E,MATCH(1,(MONTH(三跨两临近重点区段!$D:$D)=7)*(三跨两临近重点区段!$A:$A=D576)*(三跨两临近重点区段!$F:$F="现存区段"),0))),"")</f>
        <v/>
      </c>
      <c r="W576" s="268" t="str">
        <f t="array" ref="W576">IFERROR(IF(INDEX(三跨两临近重点区段!$F:$F,MATCH(1,(MONTH(三跨两临近重点区段!$D:$D)=8)*(三跨两临近重点区段!$A:$A=D576),0))="已取消","已取消",INDEX(三跨两临近重点区段!$D:$D,MATCH(1,(MONTH(三跨两临近重点区段!$D:$D)=8)*(三跨两临近重点区段!$A:$A=D576)*(三跨两临近重点区段!$F:$F="现存区段"),0))),"")</f>
        <v/>
      </c>
      <c r="X576" s="232" t="str">
        <f t="array" ref="X576">IFERROR(IF(INDEX(三跨两临近重点区段!$F:$F,MATCH(1,(MONTH(三跨两临近重点区段!$D:$D)=8)*(三跨两临近重点区段!$A:$A=D576),0))="已取消","已取消",INDEX(三跨两临近重点区段!$E:$E,MATCH(1,(MONTH(三跨两临近重点区段!$D:$D)=8)*(三跨两临近重点区段!$A:$A=D576)*(三跨两临近重点区段!$F:$F="现存区段"),0))),"")</f>
        <v/>
      </c>
      <c r="Y576" s="268" t="str">
        <f t="array" ref="Y576">IFERROR(IF(INDEX(三跨两临近重点区段!$F:$F,MATCH(1,(MONTH(三跨两临近重点区段!$D:$D)=9)*(三跨两临近重点区段!$A:$A=D576),0))="已取消","已取消",INDEX(三跨两临近重点区段!$D:$D,MATCH(1,(MONTH(三跨两临近重点区段!$D:$D)=9)*(三跨两临近重点区段!$A:$A=D576)*(三跨两临近重点区段!$F:$F="现存区段"),0))),"")</f>
        <v/>
      </c>
      <c r="Z576" s="232" t="str">
        <f t="array" ref="Z576">IFERROR(IF(INDEX(三跨两临近重点区段!$F:$F,MATCH(1,(MONTH(三跨两临近重点区段!$D:$D)=9)*(三跨两临近重点区段!$A:$A=D576),0))="已取消","已取消",INDEX(三跨两临近重点区段!$E:$E,MATCH(1,(MONTH(三跨两临近重点区段!$D:$D)=9)*(三跨两临近重点区段!$A:$A=D576)*(三跨两临近重点区段!$F:$F="现存区段"),0))),"")</f>
        <v/>
      </c>
      <c r="AA576" s="268" t="str">
        <f t="array" ref="AA576">IFERROR(IF(INDEX(三跨两临近重点区段!$F:$F,MATCH(1,(MONTH(三跨两临近重点区段!$D:$D)=10)*(三跨两临近重点区段!$A:$A=D576),0))="已取消","已取消",INDEX(三跨两临近重点区段!$D:$D,MATCH(1,(MONTH(三跨两临近重点区段!$D:$D)=10)*(三跨两临近重点区段!$A:$A=D576)*(三跨两临近重点区段!$F:$F="现存区段"),0))),"")</f>
        <v/>
      </c>
      <c r="AB576" s="72" t="str">
        <f t="array" ref="AB576">IFERROR(IF(INDEX(三跨两临近重点区段!$F:$F,MATCH(1,(MONTH(三跨两临近重点区段!$D:$D)=10)*(三跨两临近重点区段!$A:$A=D576),0))="已取消","已取消",INDEX(三跨两临近重点区段!$E:$E,MATCH(1,(MONTH(三跨两临近重点区段!$D:$D)=10)*(三跨两临近重点区段!$A:$A=D576)*(三跨两临近重点区段!$F:$F="现存区段"),0))),"")</f>
        <v/>
      </c>
      <c r="AC576" s="284" t="str">
        <f t="array" ref="AC576">IFERROR(IF(INDEX(三跨两临近重点区段!$F:$F,MATCH(1,(MONTH(三跨两临近重点区段!$D:$D)=11)*(三跨两临近重点区段!$A:$A=D576),0))="已取消","已取消",INDEX(三跨两临近重点区段!$D:$D,MATCH(1,(MONTH(三跨两临近重点区段!$D:$D)=11)*(三跨两临近重点区段!$A:$A=D576)*(三跨两临近重点区段!$F:$F="现存区段"),0))),"")</f>
        <v/>
      </c>
      <c r="AD576" s="72" t="str">
        <f t="array" ref="AD576">IFERROR(IF(INDEX(三跨两临近重点区段!$F:$F,MATCH(1,(MONTH(三跨两临近重点区段!$D:$D)=11)*(三跨两临近重点区段!$A:$A=D576),0))="已取消","已取消",INDEX(三跨两临近重点区段!$E:$E,MATCH(1,(MONTH(三跨两临近重点区段!$D:$D)=11)*(三跨两临近重点区段!$A:$A=D576)*(三跨两临近重点区段!$F:$F="现存区段"),0))),"")</f>
        <v/>
      </c>
      <c r="AE576" s="284" t="str">
        <f t="array" ref="AE576">IFERROR(IF(INDEX(三跨两临近重点区段!$F:$F,MATCH(1,(MONTH(三跨两临近重点区段!$D:$D)=12)*(三跨两临近重点区段!$A:$A=D576),0))="已取消","已取消",INDEX(三跨两临近重点区段!$D:$D,MATCH(1,(MONTH(三跨两临近重点区段!$D:$D)=12)*(三跨两临近重点区段!$A:$A=D576)*(三跨两临近重点区段!$F:$F="现存区段"),0))),"")</f>
        <v/>
      </c>
      <c r="AF576" s="72" t="str">
        <f t="array" ref="AF576">IFERROR(IF(INDEX(三跨两临近重点区段!$F:$F,MATCH(1,(MONTH(三跨两临近重点区段!$D:$D)=12)*(三跨两临近重点区段!$A:$A=D576),0))="已取消","已取消",INDEX(三跨两临近重点区段!$E:$E,MATCH(1,(MONTH(三跨两临近重点区段!$D:$D)=12)*(三跨两临近重点区段!$A:$A=D576)*(三跨两临近重点区段!$F:$F="现存区段"),0))),"")</f>
        <v/>
      </c>
      <c r="AH576" t="e">
        <f t="array" ref="AH576">INDEX(三跨两临近重点区段!$G:$G,MATCH(D576,三跨两临近重点区段!$A:$A,0))</f>
        <v>#N/A</v>
      </c>
      <c r="AI576" t="e">
        <f>INDEX(三跨两临近重点区段!$J:$J,MATCH(D576,三跨两临近重点区段!$A:$A,0))</f>
        <v>#N/A</v>
      </c>
    </row>
    <row r="577" ht="14.25" spans="1:35">
      <c r="A577" s="263" t="s">
        <v>119</v>
      </c>
      <c r="B577" s="264" t="s">
        <v>2923</v>
      </c>
      <c r="C577" s="263" t="s">
        <v>2316</v>
      </c>
      <c r="D577" s="263" t="s">
        <v>2999</v>
      </c>
      <c r="E577" s="265" t="s">
        <v>2926</v>
      </c>
      <c r="F577" s="264" t="s">
        <v>125</v>
      </c>
      <c r="G577" s="263" t="s">
        <v>204</v>
      </c>
      <c r="H577" s="263" t="s">
        <v>127</v>
      </c>
      <c r="I577" s="33"/>
      <c r="J577" s="196"/>
      <c r="K577" s="196"/>
      <c r="L577" s="196"/>
      <c r="M577" s="235"/>
      <c r="N577" s="235"/>
      <c r="O577" s="33"/>
      <c r="P577" s="48"/>
      <c r="Q577" s="279"/>
      <c r="R577" s="279"/>
      <c r="S577" s="278">
        <v>45447</v>
      </c>
      <c r="T577" s="279" t="s">
        <v>2117</v>
      </c>
      <c r="U577" s="268" t="str">
        <f t="array" ref="U577">IFERROR(IF(INDEX(三跨两临近重点区段!$F:$F,MATCH(1,(MONTH(三跨两临近重点区段!$D:$D)=7)*(三跨两临近重点区段!$A:$A=D577),0))="已取消","已取消",INDEX(三跨两临近重点区段!$D:$D,MATCH(1,(MONTH(三跨两临近重点区段!$D:$D)=7)*(三跨两临近重点区段!$A:$A=D577)*(三跨两临近重点区段!$F:$F="现存区段"),0))),"")</f>
        <v/>
      </c>
      <c r="V577" s="232" t="str">
        <f t="array" ref="V577">IFERROR(IF(INDEX(三跨两临近重点区段!$F:$F,MATCH(1,(MONTH(三跨两临近重点区段!$D:$D)=7)*(三跨两临近重点区段!$A:$A=D577),0))="已取消","已取消",INDEX(三跨两临近重点区段!$E:$E,MATCH(1,(MONTH(三跨两临近重点区段!$D:$D)=7)*(三跨两临近重点区段!$A:$A=D577)*(三跨两临近重点区段!$F:$F="现存区段"),0))),"")</f>
        <v/>
      </c>
      <c r="W577" s="268" t="str">
        <f t="array" ref="W577">IFERROR(IF(INDEX(三跨两临近重点区段!$F:$F,MATCH(1,(MONTH(三跨两临近重点区段!$D:$D)=8)*(三跨两临近重点区段!$A:$A=D577),0))="已取消","已取消",INDEX(三跨两临近重点区段!$D:$D,MATCH(1,(MONTH(三跨两临近重点区段!$D:$D)=8)*(三跨两临近重点区段!$A:$A=D577)*(三跨两临近重点区段!$F:$F="现存区段"),0))),"")</f>
        <v/>
      </c>
      <c r="X577" s="232" t="str">
        <f t="array" ref="X577">IFERROR(IF(INDEX(三跨两临近重点区段!$F:$F,MATCH(1,(MONTH(三跨两临近重点区段!$D:$D)=8)*(三跨两临近重点区段!$A:$A=D577),0))="已取消","已取消",INDEX(三跨两临近重点区段!$E:$E,MATCH(1,(MONTH(三跨两临近重点区段!$D:$D)=8)*(三跨两临近重点区段!$A:$A=D577)*(三跨两临近重点区段!$F:$F="现存区段"),0))),"")</f>
        <v/>
      </c>
      <c r="Y577" s="268" t="str">
        <f t="array" ref="Y577">IFERROR(IF(INDEX(三跨两临近重点区段!$F:$F,MATCH(1,(MONTH(三跨两临近重点区段!$D:$D)=9)*(三跨两临近重点区段!$A:$A=D577),0))="已取消","已取消",INDEX(三跨两临近重点区段!$D:$D,MATCH(1,(MONTH(三跨两临近重点区段!$D:$D)=9)*(三跨两临近重点区段!$A:$A=D577)*(三跨两临近重点区段!$F:$F="现存区段"),0))),"")</f>
        <v/>
      </c>
      <c r="Z577" s="232" t="str">
        <f t="array" ref="Z577">IFERROR(IF(INDEX(三跨两临近重点区段!$F:$F,MATCH(1,(MONTH(三跨两临近重点区段!$D:$D)=9)*(三跨两临近重点区段!$A:$A=D577),0))="已取消","已取消",INDEX(三跨两临近重点区段!$E:$E,MATCH(1,(MONTH(三跨两临近重点区段!$D:$D)=9)*(三跨两临近重点区段!$A:$A=D577)*(三跨两临近重点区段!$F:$F="现存区段"),0))),"")</f>
        <v/>
      </c>
      <c r="AA577" s="268" t="str">
        <f t="array" ref="AA577">IFERROR(IF(INDEX(三跨两临近重点区段!$F:$F,MATCH(1,(MONTH(三跨两临近重点区段!$D:$D)=10)*(三跨两临近重点区段!$A:$A=D577),0))="已取消","已取消",INDEX(三跨两临近重点区段!$D:$D,MATCH(1,(MONTH(三跨两临近重点区段!$D:$D)=10)*(三跨两临近重点区段!$A:$A=D577)*(三跨两临近重点区段!$F:$F="现存区段"),0))),"")</f>
        <v/>
      </c>
      <c r="AB577" s="72" t="str">
        <f t="array" ref="AB577">IFERROR(IF(INDEX(三跨两临近重点区段!$F:$F,MATCH(1,(MONTH(三跨两临近重点区段!$D:$D)=10)*(三跨两临近重点区段!$A:$A=D577),0))="已取消","已取消",INDEX(三跨两临近重点区段!$E:$E,MATCH(1,(MONTH(三跨两临近重点区段!$D:$D)=10)*(三跨两临近重点区段!$A:$A=D577)*(三跨两临近重点区段!$F:$F="现存区段"),0))),"")</f>
        <v/>
      </c>
      <c r="AC577" s="284" t="str">
        <f t="array" ref="AC577">IFERROR(IF(INDEX(三跨两临近重点区段!$F:$F,MATCH(1,(MONTH(三跨两临近重点区段!$D:$D)=11)*(三跨两临近重点区段!$A:$A=D577),0))="已取消","已取消",INDEX(三跨两临近重点区段!$D:$D,MATCH(1,(MONTH(三跨两临近重点区段!$D:$D)=11)*(三跨两临近重点区段!$A:$A=D577)*(三跨两临近重点区段!$F:$F="现存区段"),0))),"")</f>
        <v/>
      </c>
      <c r="AD577" s="72" t="str">
        <f t="array" ref="AD577">IFERROR(IF(INDEX(三跨两临近重点区段!$F:$F,MATCH(1,(MONTH(三跨两临近重点区段!$D:$D)=11)*(三跨两临近重点区段!$A:$A=D577),0))="已取消","已取消",INDEX(三跨两临近重点区段!$E:$E,MATCH(1,(MONTH(三跨两临近重点区段!$D:$D)=11)*(三跨两临近重点区段!$A:$A=D577)*(三跨两临近重点区段!$F:$F="现存区段"),0))),"")</f>
        <v/>
      </c>
      <c r="AE577" s="284" t="str">
        <f t="array" ref="AE577">IFERROR(IF(INDEX(三跨两临近重点区段!$F:$F,MATCH(1,(MONTH(三跨两临近重点区段!$D:$D)=12)*(三跨两临近重点区段!$A:$A=D577),0))="已取消","已取消",INDEX(三跨两临近重点区段!$D:$D,MATCH(1,(MONTH(三跨两临近重点区段!$D:$D)=12)*(三跨两临近重点区段!$A:$A=D577)*(三跨两临近重点区段!$F:$F="现存区段"),0))),"")</f>
        <v/>
      </c>
      <c r="AF577" s="72" t="str">
        <f t="array" ref="AF577">IFERROR(IF(INDEX(三跨两临近重点区段!$F:$F,MATCH(1,(MONTH(三跨两临近重点区段!$D:$D)=12)*(三跨两临近重点区段!$A:$A=D577),0))="已取消","已取消",INDEX(三跨两临近重点区段!$E:$E,MATCH(1,(MONTH(三跨两临近重点区段!$D:$D)=12)*(三跨两临近重点区段!$A:$A=D577)*(三跨两临近重点区段!$F:$F="现存区段"),0))),"")</f>
        <v/>
      </c>
      <c r="AH577" t="e">
        <f t="array" ref="AH577">INDEX(三跨两临近重点区段!$G:$G,MATCH(D577,三跨两临近重点区段!$A:$A,0))</f>
        <v>#N/A</v>
      </c>
      <c r="AI577" t="e">
        <f>INDEX(三跨两临近重点区段!$J:$J,MATCH(D577,三跨两临近重点区段!$A:$A,0))</f>
        <v>#N/A</v>
      </c>
    </row>
    <row r="578" ht="14.25" spans="1:35">
      <c r="A578" s="263" t="s">
        <v>119</v>
      </c>
      <c r="B578" s="264" t="s">
        <v>2923</v>
      </c>
      <c r="C578" s="263" t="s">
        <v>2503</v>
      </c>
      <c r="D578" s="263" t="s">
        <v>3000</v>
      </c>
      <c r="E578" s="265" t="s">
        <v>2926</v>
      </c>
      <c r="F578" s="264" t="s">
        <v>125</v>
      </c>
      <c r="G578" s="263" t="s">
        <v>204</v>
      </c>
      <c r="H578" s="263" t="s">
        <v>127</v>
      </c>
      <c r="I578" s="33"/>
      <c r="J578" s="196"/>
      <c r="K578" s="196"/>
      <c r="L578" s="196"/>
      <c r="M578" s="235"/>
      <c r="N578" s="235"/>
      <c r="O578" s="33"/>
      <c r="P578" s="48"/>
      <c r="Q578" s="279"/>
      <c r="R578" s="279"/>
      <c r="S578" s="278">
        <v>45447</v>
      </c>
      <c r="T578" s="279" t="s">
        <v>2117</v>
      </c>
      <c r="U578" s="268" t="str">
        <f t="array" ref="U578">IFERROR(IF(INDEX(三跨两临近重点区段!$F:$F,MATCH(1,(MONTH(三跨两临近重点区段!$D:$D)=7)*(三跨两临近重点区段!$A:$A=D578),0))="已取消","已取消",INDEX(三跨两临近重点区段!$D:$D,MATCH(1,(MONTH(三跨两临近重点区段!$D:$D)=7)*(三跨两临近重点区段!$A:$A=D578)*(三跨两临近重点区段!$F:$F="现存区段"),0))),"")</f>
        <v/>
      </c>
      <c r="V578" s="232" t="str">
        <f t="array" ref="V578">IFERROR(IF(INDEX(三跨两临近重点区段!$F:$F,MATCH(1,(MONTH(三跨两临近重点区段!$D:$D)=7)*(三跨两临近重点区段!$A:$A=D578),0))="已取消","已取消",INDEX(三跨两临近重点区段!$E:$E,MATCH(1,(MONTH(三跨两临近重点区段!$D:$D)=7)*(三跨两临近重点区段!$A:$A=D578)*(三跨两临近重点区段!$F:$F="现存区段"),0))),"")</f>
        <v/>
      </c>
      <c r="W578" s="268" t="str">
        <f t="array" ref="W578">IFERROR(IF(INDEX(三跨两临近重点区段!$F:$F,MATCH(1,(MONTH(三跨两临近重点区段!$D:$D)=8)*(三跨两临近重点区段!$A:$A=D578),0))="已取消","已取消",INDEX(三跨两临近重点区段!$D:$D,MATCH(1,(MONTH(三跨两临近重点区段!$D:$D)=8)*(三跨两临近重点区段!$A:$A=D578)*(三跨两临近重点区段!$F:$F="现存区段"),0))),"")</f>
        <v/>
      </c>
      <c r="X578" s="232" t="str">
        <f t="array" ref="X578">IFERROR(IF(INDEX(三跨两临近重点区段!$F:$F,MATCH(1,(MONTH(三跨两临近重点区段!$D:$D)=8)*(三跨两临近重点区段!$A:$A=D578),0))="已取消","已取消",INDEX(三跨两临近重点区段!$E:$E,MATCH(1,(MONTH(三跨两临近重点区段!$D:$D)=8)*(三跨两临近重点区段!$A:$A=D578)*(三跨两临近重点区段!$F:$F="现存区段"),0))),"")</f>
        <v/>
      </c>
      <c r="Y578" s="268" t="str">
        <f t="array" ref="Y578">IFERROR(IF(INDEX(三跨两临近重点区段!$F:$F,MATCH(1,(MONTH(三跨两临近重点区段!$D:$D)=9)*(三跨两临近重点区段!$A:$A=D578),0))="已取消","已取消",INDEX(三跨两临近重点区段!$D:$D,MATCH(1,(MONTH(三跨两临近重点区段!$D:$D)=9)*(三跨两临近重点区段!$A:$A=D578)*(三跨两临近重点区段!$F:$F="现存区段"),0))),"")</f>
        <v/>
      </c>
      <c r="Z578" s="232" t="str">
        <f t="array" ref="Z578">IFERROR(IF(INDEX(三跨两临近重点区段!$F:$F,MATCH(1,(MONTH(三跨两临近重点区段!$D:$D)=9)*(三跨两临近重点区段!$A:$A=D578),0))="已取消","已取消",INDEX(三跨两临近重点区段!$E:$E,MATCH(1,(MONTH(三跨两临近重点区段!$D:$D)=9)*(三跨两临近重点区段!$A:$A=D578)*(三跨两临近重点区段!$F:$F="现存区段"),0))),"")</f>
        <v/>
      </c>
      <c r="AA578" s="268" t="str">
        <f t="array" ref="AA578">IFERROR(IF(INDEX(三跨两临近重点区段!$F:$F,MATCH(1,(MONTH(三跨两临近重点区段!$D:$D)=10)*(三跨两临近重点区段!$A:$A=D578),0))="已取消","已取消",INDEX(三跨两临近重点区段!$D:$D,MATCH(1,(MONTH(三跨两临近重点区段!$D:$D)=10)*(三跨两临近重点区段!$A:$A=D578)*(三跨两临近重点区段!$F:$F="现存区段"),0))),"")</f>
        <v/>
      </c>
      <c r="AB578" s="72" t="str">
        <f t="array" ref="AB578">IFERROR(IF(INDEX(三跨两临近重点区段!$F:$F,MATCH(1,(MONTH(三跨两临近重点区段!$D:$D)=10)*(三跨两临近重点区段!$A:$A=D578),0))="已取消","已取消",INDEX(三跨两临近重点区段!$E:$E,MATCH(1,(MONTH(三跨两临近重点区段!$D:$D)=10)*(三跨两临近重点区段!$A:$A=D578)*(三跨两临近重点区段!$F:$F="现存区段"),0))),"")</f>
        <v/>
      </c>
      <c r="AC578" s="284" t="str">
        <f t="array" ref="AC578">IFERROR(IF(INDEX(三跨两临近重点区段!$F:$F,MATCH(1,(MONTH(三跨两临近重点区段!$D:$D)=11)*(三跨两临近重点区段!$A:$A=D578),0))="已取消","已取消",INDEX(三跨两临近重点区段!$D:$D,MATCH(1,(MONTH(三跨两临近重点区段!$D:$D)=11)*(三跨两临近重点区段!$A:$A=D578)*(三跨两临近重点区段!$F:$F="现存区段"),0))),"")</f>
        <v/>
      </c>
      <c r="AD578" s="72" t="str">
        <f t="array" ref="AD578">IFERROR(IF(INDEX(三跨两临近重点区段!$F:$F,MATCH(1,(MONTH(三跨两临近重点区段!$D:$D)=11)*(三跨两临近重点区段!$A:$A=D578),0))="已取消","已取消",INDEX(三跨两临近重点区段!$E:$E,MATCH(1,(MONTH(三跨两临近重点区段!$D:$D)=11)*(三跨两临近重点区段!$A:$A=D578)*(三跨两临近重点区段!$F:$F="现存区段"),0))),"")</f>
        <v/>
      </c>
      <c r="AE578" s="284" t="str">
        <f t="array" ref="AE578">IFERROR(IF(INDEX(三跨两临近重点区段!$F:$F,MATCH(1,(MONTH(三跨两临近重点区段!$D:$D)=12)*(三跨两临近重点区段!$A:$A=D578),0))="已取消","已取消",INDEX(三跨两临近重点区段!$D:$D,MATCH(1,(MONTH(三跨两临近重点区段!$D:$D)=12)*(三跨两临近重点区段!$A:$A=D578)*(三跨两临近重点区段!$F:$F="现存区段"),0))),"")</f>
        <v/>
      </c>
      <c r="AF578" s="72" t="str">
        <f t="array" ref="AF578">IFERROR(IF(INDEX(三跨两临近重点区段!$F:$F,MATCH(1,(MONTH(三跨两临近重点区段!$D:$D)=12)*(三跨两临近重点区段!$A:$A=D578),0))="已取消","已取消",INDEX(三跨两临近重点区段!$E:$E,MATCH(1,(MONTH(三跨两临近重点区段!$D:$D)=12)*(三跨两临近重点区段!$A:$A=D578)*(三跨两临近重点区段!$F:$F="现存区段"),0))),"")</f>
        <v/>
      </c>
      <c r="AH578" t="e">
        <f t="array" ref="AH578">INDEX(三跨两临近重点区段!$G:$G,MATCH(D578,三跨两临近重点区段!$A:$A,0))</f>
        <v>#N/A</v>
      </c>
      <c r="AI578" t="e">
        <f>INDEX(三跨两临近重点区段!$J:$J,MATCH(D578,三跨两临近重点区段!$A:$A,0))</f>
        <v>#N/A</v>
      </c>
    </row>
    <row r="579" ht="14.25" spans="1:35">
      <c r="A579" s="263" t="s">
        <v>119</v>
      </c>
      <c r="B579" s="264" t="s">
        <v>2923</v>
      </c>
      <c r="C579" s="263" t="s">
        <v>2949</v>
      </c>
      <c r="D579" s="263" t="s">
        <v>3001</v>
      </c>
      <c r="E579" s="265" t="s">
        <v>2926</v>
      </c>
      <c r="F579" s="264" t="s">
        <v>125</v>
      </c>
      <c r="G579" s="263" t="s">
        <v>204</v>
      </c>
      <c r="H579" s="263" t="s">
        <v>127</v>
      </c>
      <c r="I579" s="33"/>
      <c r="J579" s="196"/>
      <c r="K579" s="196"/>
      <c r="L579" s="196"/>
      <c r="M579" s="235"/>
      <c r="N579" s="235"/>
      <c r="O579" s="33"/>
      <c r="P579" s="48"/>
      <c r="Q579" s="279"/>
      <c r="R579" s="279"/>
      <c r="S579" s="278">
        <v>45447</v>
      </c>
      <c r="T579" s="279" t="s">
        <v>2117</v>
      </c>
      <c r="U579" s="268" t="str">
        <f t="array" ref="U579">IFERROR(IF(INDEX(三跨两临近重点区段!$F:$F,MATCH(1,(MONTH(三跨两临近重点区段!$D:$D)=7)*(三跨两临近重点区段!$A:$A=D579),0))="已取消","已取消",INDEX(三跨两临近重点区段!$D:$D,MATCH(1,(MONTH(三跨两临近重点区段!$D:$D)=7)*(三跨两临近重点区段!$A:$A=D579)*(三跨两临近重点区段!$F:$F="现存区段"),0))),"")</f>
        <v/>
      </c>
      <c r="V579" s="232" t="str">
        <f t="array" ref="V579">IFERROR(IF(INDEX(三跨两临近重点区段!$F:$F,MATCH(1,(MONTH(三跨两临近重点区段!$D:$D)=7)*(三跨两临近重点区段!$A:$A=D579),0))="已取消","已取消",INDEX(三跨两临近重点区段!$E:$E,MATCH(1,(MONTH(三跨两临近重点区段!$D:$D)=7)*(三跨两临近重点区段!$A:$A=D579)*(三跨两临近重点区段!$F:$F="现存区段"),0))),"")</f>
        <v/>
      </c>
      <c r="W579" s="268" t="str">
        <f t="array" ref="W579">IFERROR(IF(INDEX(三跨两临近重点区段!$F:$F,MATCH(1,(MONTH(三跨两临近重点区段!$D:$D)=8)*(三跨两临近重点区段!$A:$A=D579),0))="已取消","已取消",INDEX(三跨两临近重点区段!$D:$D,MATCH(1,(MONTH(三跨两临近重点区段!$D:$D)=8)*(三跨两临近重点区段!$A:$A=D579)*(三跨两临近重点区段!$F:$F="现存区段"),0))),"")</f>
        <v/>
      </c>
      <c r="X579" s="232" t="str">
        <f t="array" ref="X579">IFERROR(IF(INDEX(三跨两临近重点区段!$F:$F,MATCH(1,(MONTH(三跨两临近重点区段!$D:$D)=8)*(三跨两临近重点区段!$A:$A=D579),0))="已取消","已取消",INDEX(三跨两临近重点区段!$E:$E,MATCH(1,(MONTH(三跨两临近重点区段!$D:$D)=8)*(三跨两临近重点区段!$A:$A=D579)*(三跨两临近重点区段!$F:$F="现存区段"),0))),"")</f>
        <v/>
      </c>
      <c r="Y579" s="268" t="str">
        <f t="array" ref="Y579">IFERROR(IF(INDEX(三跨两临近重点区段!$F:$F,MATCH(1,(MONTH(三跨两临近重点区段!$D:$D)=9)*(三跨两临近重点区段!$A:$A=D579),0))="已取消","已取消",INDEX(三跨两临近重点区段!$D:$D,MATCH(1,(MONTH(三跨两临近重点区段!$D:$D)=9)*(三跨两临近重点区段!$A:$A=D579)*(三跨两临近重点区段!$F:$F="现存区段"),0))),"")</f>
        <v/>
      </c>
      <c r="Z579" s="232" t="str">
        <f t="array" ref="Z579">IFERROR(IF(INDEX(三跨两临近重点区段!$F:$F,MATCH(1,(MONTH(三跨两临近重点区段!$D:$D)=9)*(三跨两临近重点区段!$A:$A=D579),0))="已取消","已取消",INDEX(三跨两临近重点区段!$E:$E,MATCH(1,(MONTH(三跨两临近重点区段!$D:$D)=9)*(三跨两临近重点区段!$A:$A=D579)*(三跨两临近重点区段!$F:$F="现存区段"),0))),"")</f>
        <v/>
      </c>
      <c r="AA579" s="268" t="str">
        <f t="array" ref="AA579">IFERROR(IF(INDEX(三跨两临近重点区段!$F:$F,MATCH(1,(MONTH(三跨两临近重点区段!$D:$D)=10)*(三跨两临近重点区段!$A:$A=D579),0))="已取消","已取消",INDEX(三跨两临近重点区段!$D:$D,MATCH(1,(MONTH(三跨两临近重点区段!$D:$D)=10)*(三跨两临近重点区段!$A:$A=D579)*(三跨两临近重点区段!$F:$F="现存区段"),0))),"")</f>
        <v/>
      </c>
      <c r="AB579" s="72" t="str">
        <f t="array" ref="AB579">IFERROR(IF(INDEX(三跨两临近重点区段!$F:$F,MATCH(1,(MONTH(三跨两临近重点区段!$D:$D)=10)*(三跨两临近重点区段!$A:$A=D579),0))="已取消","已取消",INDEX(三跨两临近重点区段!$E:$E,MATCH(1,(MONTH(三跨两临近重点区段!$D:$D)=10)*(三跨两临近重点区段!$A:$A=D579)*(三跨两临近重点区段!$F:$F="现存区段"),0))),"")</f>
        <v/>
      </c>
      <c r="AC579" s="284" t="str">
        <f t="array" ref="AC579">IFERROR(IF(INDEX(三跨两临近重点区段!$F:$F,MATCH(1,(MONTH(三跨两临近重点区段!$D:$D)=11)*(三跨两临近重点区段!$A:$A=D579),0))="已取消","已取消",INDEX(三跨两临近重点区段!$D:$D,MATCH(1,(MONTH(三跨两临近重点区段!$D:$D)=11)*(三跨两临近重点区段!$A:$A=D579)*(三跨两临近重点区段!$F:$F="现存区段"),0))),"")</f>
        <v/>
      </c>
      <c r="AD579" s="72" t="str">
        <f t="array" ref="AD579">IFERROR(IF(INDEX(三跨两临近重点区段!$F:$F,MATCH(1,(MONTH(三跨两临近重点区段!$D:$D)=11)*(三跨两临近重点区段!$A:$A=D579),0))="已取消","已取消",INDEX(三跨两临近重点区段!$E:$E,MATCH(1,(MONTH(三跨两临近重点区段!$D:$D)=11)*(三跨两临近重点区段!$A:$A=D579)*(三跨两临近重点区段!$F:$F="现存区段"),0))),"")</f>
        <v/>
      </c>
      <c r="AE579" s="284" t="str">
        <f t="array" ref="AE579">IFERROR(IF(INDEX(三跨两临近重点区段!$F:$F,MATCH(1,(MONTH(三跨两临近重点区段!$D:$D)=12)*(三跨两临近重点区段!$A:$A=D579),0))="已取消","已取消",INDEX(三跨两临近重点区段!$D:$D,MATCH(1,(MONTH(三跨两临近重点区段!$D:$D)=12)*(三跨两临近重点区段!$A:$A=D579)*(三跨两临近重点区段!$F:$F="现存区段"),0))),"")</f>
        <v/>
      </c>
      <c r="AF579" s="72" t="str">
        <f t="array" ref="AF579">IFERROR(IF(INDEX(三跨两临近重点区段!$F:$F,MATCH(1,(MONTH(三跨两临近重点区段!$D:$D)=12)*(三跨两临近重点区段!$A:$A=D579),0))="已取消","已取消",INDEX(三跨两临近重点区段!$E:$E,MATCH(1,(MONTH(三跨两临近重点区段!$D:$D)=12)*(三跨两临近重点区段!$A:$A=D579)*(三跨两临近重点区段!$F:$F="现存区段"),0))),"")</f>
        <v/>
      </c>
      <c r="AH579" t="e">
        <f t="array" ref="AH579">INDEX(三跨两临近重点区段!$G:$G,MATCH(D579,三跨两临近重点区段!$A:$A,0))</f>
        <v>#N/A</v>
      </c>
      <c r="AI579" t="e">
        <f>INDEX(三跨两临近重点区段!$J:$J,MATCH(D579,三跨两临近重点区段!$A:$A,0))</f>
        <v>#N/A</v>
      </c>
    </row>
    <row r="580" ht="14.25" spans="1:35">
      <c r="A580" s="263" t="s">
        <v>119</v>
      </c>
      <c r="B580" s="264" t="s">
        <v>2923</v>
      </c>
      <c r="C580" s="263" t="s">
        <v>3002</v>
      </c>
      <c r="D580" s="263" t="s">
        <v>3003</v>
      </c>
      <c r="E580" s="265" t="s">
        <v>2926</v>
      </c>
      <c r="F580" s="264" t="s">
        <v>125</v>
      </c>
      <c r="G580" s="263" t="s">
        <v>204</v>
      </c>
      <c r="H580" s="263" t="s">
        <v>127</v>
      </c>
      <c r="I580" s="33"/>
      <c r="J580" s="196"/>
      <c r="K580" s="196"/>
      <c r="L580" s="196"/>
      <c r="M580" s="235"/>
      <c r="N580" s="235"/>
      <c r="O580" s="33"/>
      <c r="P580" s="48"/>
      <c r="Q580" s="279"/>
      <c r="R580" s="279"/>
      <c r="S580" s="278">
        <v>45448</v>
      </c>
      <c r="T580" s="279" t="s">
        <v>2117</v>
      </c>
      <c r="U580" s="268" t="str">
        <f t="array" ref="U580">IFERROR(IF(INDEX(三跨两临近重点区段!$F:$F,MATCH(1,(MONTH(三跨两临近重点区段!$D:$D)=7)*(三跨两临近重点区段!$A:$A=D580),0))="已取消","已取消",INDEX(三跨两临近重点区段!$D:$D,MATCH(1,(MONTH(三跨两临近重点区段!$D:$D)=7)*(三跨两临近重点区段!$A:$A=D580)*(三跨两临近重点区段!$F:$F="现存区段"),0))),"")</f>
        <v/>
      </c>
      <c r="V580" s="232" t="str">
        <f t="array" ref="V580">IFERROR(IF(INDEX(三跨两临近重点区段!$F:$F,MATCH(1,(MONTH(三跨两临近重点区段!$D:$D)=7)*(三跨两临近重点区段!$A:$A=D580),0))="已取消","已取消",INDEX(三跨两临近重点区段!$E:$E,MATCH(1,(MONTH(三跨两临近重点区段!$D:$D)=7)*(三跨两临近重点区段!$A:$A=D580)*(三跨两临近重点区段!$F:$F="现存区段"),0))),"")</f>
        <v/>
      </c>
      <c r="W580" s="268" t="str">
        <f t="array" ref="W580">IFERROR(IF(INDEX(三跨两临近重点区段!$F:$F,MATCH(1,(MONTH(三跨两临近重点区段!$D:$D)=8)*(三跨两临近重点区段!$A:$A=D580),0))="已取消","已取消",INDEX(三跨两临近重点区段!$D:$D,MATCH(1,(MONTH(三跨两临近重点区段!$D:$D)=8)*(三跨两临近重点区段!$A:$A=D580)*(三跨两临近重点区段!$F:$F="现存区段"),0))),"")</f>
        <v/>
      </c>
      <c r="X580" s="232" t="str">
        <f t="array" ref="X580">IFERROR(IF(INDEX(三跨两临近重点区段!$F:$F,MATCH(1,(MONTH(三跨两临近重点区段!$D:$D)=8)*(三跨两临近重点区段!$A:$A=D580),0))="已取消","已取消",INDEX(三跨两临近重点区段!$E:$E,MATCH(1,(MONTH(三跨两临近重点区段!$D:$D)=8)*(三跨两临近重点区段!$A:$A=D580)*(三跨两临近重点区段!$F:$F="现存区段"),0))),"")</f>
        <v/>
      </c>
      <c r="Y580" s="268" t="str">
        <f t="array" ref="Y580">IFERROR(IF(INDEX(三跨两临近重点区段!$F:$F,MATCH(1,(MONTH(三跨两临近重点区段!$D:$D)=9)*(三跨两临近重点区段!$A:$A=D580),0))="已取消","已取消",INDEX(三跨两临近重点区段!$D:$D,MATCH(1,(MONTH(三跨两临近重点区段!$D:$D)=9)*(三跨两临近重点区段!$A:$A=D580)*(三跨两临近重点区段!$F:$F="现存区段"),0))),"")</f>
        <v/>
      </c>
      <c r="Z580" s="232" t="str">
        <f t="array" ref="Z580">IFERROR(IF(INDEX(三跨两临近重点区段!$F:$F,MATCH(1,(MONTH(三跨两临近重点区段!$D:$D)=9)*(三跨两临近重点区段!$A:$A=D580),0))="已取消","已取消",INDEX(三跨两临近重点区段!$E:$E,MATCH(1,(MONTH(三跨两临近重点区段!$D:$D)=9)*(三跨两临近重点区段!$A:$A=D580)*(三跨两临近重点区段!$F:$F="现存区段"),0))),"")</f>
        <v/>
      </c>
      <c r="AA580" s="268" t="str">
        <f t="array" ref="AA580">IFERROR(IF(INDEX(三跨两临近重点区段!$F:$F,MATCH(1,(MONTH(三跨两临近重点区段!$D:$D)=10)*(三跨两临近重点区段!$A:$A=D580),0))="已取消","已取消",INDEX(三跨两临近重点区段!$D:$D,MATCH(1,(MONTH(三跨两临近重点区段!$D:$D)=10)*(三跨两临近重点区段!$A:$A=D580)*(三跨两临近重点区段!$F:$F="现存区段"),0))),"")</f>
        <v/>
      </c>
      <c r="AB580" s="72" t="str">
        <f t="array" ref="AB580">IFERROR(IF(INDEX(三跨两临近重点区段!$F:$F,MATCH(1,(MONTH(三跨两临近重点区段!$D:$D)=10)*(三跨两临近重点区段!$A:$A=D580),0))="已取消","已取消",INDEX(三跨两临近重点区段!$E:$E,MATCH(1,(MONTH(三跨两临近重点区段!$D:$D)=10)*(三跨两临近重点区段!$A:$A=D580)*(三跨两临近重点区段!$F:$F="现存区段"),0))),"")</f>
        <v/>
      </c>
      <c r="AC580" s="284" t="str">
        <f t="array" ref="AC580">IFERROR(IF(INDEX(三跨两临近重点区段!$F:$F,MATCH(1,(MONTH(三跨两临近重点区段!$D:$D)=11)*(三跨两临近重点区段!$A:$A=D580),0))="已取消","已取消",INDEX(三跨两临近重点区段!$D:$D,MATCH(1,(MONTH(三跨两临近重点区段!$D:$D)=11)*(三跨两临近重点区段!$A:$A=D580)*(三跨两临近重点区段!$F:$F="现存区段"),0))),"")</f>
        <v/>
      </c>
      <c r="AD580" s="72" t="str">
        <f t="array" ref="AD580">IFERROR(IF(INDEX(三跨两临近重点区段!$F:$F,MATCH(1,(MONTH(三跨两临近重点区段!$D:$D)=11)*(三跨两临近重点区段!$A:$A=D580),0))="已取消","已取消",INDEX(三跨两临近重点区段!$E:$E,MATCH(1,(MONTH(三跨两临近重点区段!$D:$D)=11)*(三跨两临近重点区段!$A:$A=D580)*(三跨两临近重点区段!$F:$F="现存区段"),0))),"")</f>
        <v/>
      </c>
      <c r="AE580" s="284" t="str">
        <f t="array" ref="AE580">IFERROR(IF(INDEX(三跨两临近重点区段!$F:$F,MATCH(1,(MONTH(三跨两临近重点区段!$D:$D)=12)*(三跨两临近重点区段!$A:$A=D580),0))="已取消","已取消",INDEX(三跨两临近重点区段!$D:$D,MATCH(1,(MONTH(三跨两临近重点区段!$D:$D)=12)*(三跨两临近重点区段!$A:$A=D580)*(三跨两临近重点区段!$F:$F="现存区段"),0))),"")</f>
        <v/>
      </c>
      <c r="AF580" s="72" t="str">
        <f t="array" ref="AF580">IFERROR(IF(INDEX(三跨两临近重点区段!$F:$F,MATCH(1,(MONTH(三跨两临近重点区段!$D:$D)=12)*(三跨两临近重点区段!$A:$A=D580),0))="已取消","已取消",INDEX(三跨两临近重点区段!$E:$E,MATCH(1,(MONTH(三跨两临近重点区段!$D:$D)=12)*(三跨两临近重点区段!$A:$A=D580)*(三跨两临近重点区段!$F:$F="现存区段"),0))),"")</f>
        <v/>
      </c>
      <c r="AH580" t="e">
        <f t="array" ref="AH580">INDEX(三跨两临近重点区段!$G:$G,MATCH(D580,三跨两临近重点区段!$A:$A,0))</f>
        <v>#N/A</v>
      </c>
      <c r="AI580" t="e">
        <f>INDEX(三跨两临近重点区段!$J:$J,MATCH(D580,三跨两临近重点区段!$A:$A,0))</f>
        <v>#N/A</v>
      </c>
    </row>
    <row r="581" ht="14.25" spans="1:35">
      <c r="A581" s="263" t="s">
        <v>119</v>
      </c>
      <c r="B581" s="264" t="s">
        <v>2923</v>
      </c>
      <c r="C581" s="263" t="s">
        <v>3004</v>
      </c>
      <c r="D581" s="263" t="s">
        <v>3005</v>
      </c>
      <c r="E581" s="265" t="s">
        <v>2926</v>
      </c>
      <c r="F581" s="264" t="s">
        <v>125</v>
      </c>
      <c r="G581" s="263" t="s">
        <v>204</v>
      </c>
      <c r="H581" s="263" t="s">
        <v>127</v>
      </c>
      <c r="I581" s="33"/>
      <c r="J581" s="196"/>
      <c r="K581" s="196"/>
      <c r="L581" s="196"/>
      <c r="M581" s="235"/>
      <c r="N581" s="235"/>
      <c r="O581" s="33"/>
      <c r="P581" s="48"/>
      <c r="Q581" s="279"/>
      <c r="R581" s="279"/>
      <c r="S581" s="278">
        <v>45471</v>
      </c>
      <c r="T581" s="279" t="s">
        <v>2117</v>
      </c>
      <c r="U581" s="268" t="str">
        <f t="array" ref="U581">IFERROR(IF(INDEX(三跨两临近重点区段!$F:$F,MATCH(1,(MONTH(三跨两临近重点区段!$D:$D)=7)*(三跨两临近重点区段!$A:$A=D581),0))="已取消","已取消",INDEX(三跨两临近重点区段!$D:$D,MATCH(1,(MONTH(三跨两临近重点区段!$D:$D)=7)*(三跨两临近重点区段!$A:$A=D581)*(三跨两临近重点区段!$F:$F="现存区段"),0))),"")</f>
        <v/>
      </c>
      <c r="V581" s="232" t="str">
        <f t="array" ref="V581">IFERROR(IF(INDEX(三跨两临近重点区段!$F:$F,MATCH(1,(MONTH(三跨两临近重点区段!$D:$D)=7)*(三跨两临近重点区段!$A:$A=D581),0))="已取消","已取消",INDEX(三跨两临近重点区段!$E:$E,MATCH(1,(MONTH(三跨两临近重点区段!$D:$D)=7)*(三跨两临近重点区段!$A:$A=D581)*(三跨两临近重点区段!$F:$F="现存区段"),0))),"")</f>
        <v/>
      </c>
      <c r="W581" s="268" t="str">
        <f t="array" ref="W581">IFERROR(IF(INDEX(三跨两临近重点区段!$F:$F,MATCH(1,(MONTH(三跨两临近重点区段!$D:$D)=8)*(三跨两临近重点区段!$A:$A=D581),0))="已取消","已取消",INDEX(三跨两临近重点区段!$D:$D,MATCH(1,(MONTH(三跨两临近重点区段!$D:$D)=8)*(三跨两临近重点区段!$A:$A=D581)*(三跨两临近重点区段!$F:$F="现存区段"),0))),"")</f>
        <v/>
      </c>
      <c r="X581" s="232" t="str">
        <f t="array" ref="X581">IFERROR(IF(INDEX(三跨两临近重点区段!$F:$F,MATCH(1,(MONTH(三跨两临近重点区段!$D:$D)=8)*(三跨两临近重点区段!$A:$A=D581),0))="已取消","已取消",INDEX(三跨两临近重点区段!$E:$E,MATCH(1,(MONTH(三跨两临近重点区段!$D:$D)=8)*(三跨两临近重点区段!$A:$A=D581)*(三跨两临近重点区段!$F:$F="现存区段"),0))),"")</f>
        <v/>
      </c>
      <c r="Y581" s="268" t="str">
        <f t="array" ref="Y581">IFERROR(IF(INDEX(三跨两临近重点区段!$F:$F,MATCH(1,(MONTH(三跨两临近重点区段!$D:$D)=9)*(三跨两临近重点区段!$A:$A=D581),0))="已取消","已取消",INDEX(三跨两临近重点区段!$D:$D,MATCH(1,(MONTH(三跨两临近重点区段!$D:$D)=9)*(三跨两临近重点区段!$A:$A=D581)*(三跨两临近重点区段!$F:$F="现存区段"),0))),"")</f>
        <v/>
      </c>
      <c r="Z581" s="232" t="str">
        <f t="array" ref="Z581">IFERROR(IF(INDEX(三跨两临近重点区段!$F:$F,MATCH(1,(MONTH(三跨两临近重点区段!$D:$D)=9)*(三跨两临近重点区段!$A:$A=D581),0))="已取消","已取消",INDEX(三跨两临近重点区段!$E:$E,MATCH(1,(MONTH(三跨两临近重点区段!$D:$D)=9)*(三跨两临近重点区段!$A:$A=D581)*(三跨两临近重点区段!$F:$F="现存区段"),0))),"")</f>
        <v/>
      </c>
      <c r="AA581" s="268" t="str">
        <f t="array" ref="AA581">IFERROR(IF(INDEX(三跨两临近重点区段!$F:$F,MATCH(1,(MONTH(三跨两临近重点区段!$D:$D)=10)*(三跨两临近重点区段!$A:$A=D581),0))="已取消","已取消",INDEX(三跨两临近重点区段!$D:$D,MATCH(1,(MONTH(三跨两临近重点区段!$D:$D)=10)*(三跨两临近重点区段!$A:$A=D581)*(三跨两临近重点区段!$F:$F="现存区段"),0))),"")</f>
        <v/>
      </c>
      <c r="AB581" s="72" t="str">
        <f t="array" ref="AB581">IFERROR(IF(INDEX(三跨两临近重点区段!$F:$F,MATCH(1,(MONTH(三跨两临近重点区段!$D:$D)=10)*(三跨两临近重点区段!$A:$A=D581),0))="已取消","已取消",INDEX(三跨两临近重点区段!$E:$E,MATCH(1,(MONTH(三跨两临近重点区段!$D:$D)=10)*(三跨两临近重点区段!$A:$A=D581)*(三跨两临近重点区段!$F:$F="现存区段"),0))),"")</f>
        <v/>
      </c>
      <c r="AC581" s="284" t="str">
        <f t="array" ref="AC581">IFERROR(IF(INDEX(三跨两临近重点区段!$F:$F,MATCH(1,(MONTH(三跨两临近重点区段!$D:$D)=11)*(三跨两临近重点区段!$A:$A=D581),0))="已取消","已取消",INDEX(三跨两临近重点区段!$D:$D,MATCH(1,(MONTH(三跨两临近重点区段!$D:$D)=11)*(三跨两临近重点区段!$A:$A=D581)*(三跨两临近重点区段!$F:$F="现存区段"),0))),"")</f>
        <v/>
      </c>
      <c r="AD581" s="72" t="str">
        <f t="array" ref="AD581">IFERROR(IF(INDEX(三跨两临近重点区段!$F:$F,MATCH(1,(MONTH(三跨两临近重点区段!$D:$D)=11)*(三跨两临近重点区段!$A:$A=D581),0))="已取消","已取消",INDEX(三跨两临近重点区段!$E:$E,MATCH(1,(MONTH(三跨两临近重点区段!$D:$D)=11)*(三跨两临近重点区段!$A:$A=D581)*(三跨两临近重点区段!$F:$F="现存区段"),0))),"")</f>
        <v/>
      </c>
      <c r="AE581" s="284" t="str">
        <f t="array" ref="AE581">IFERROR(IF(INDEX(三跨两临近重点区段!$F:$F,MATCH(1,(MONTH(三跨两临近重点区段!$D:$D)=12)*(三跨两临近重点区段!$A:$A=D581),0))="已取消","已取消",INDEX(三跨两临近重点区段!$D:$D,MATCH(1,(MONTH(三跨两临近重点区段!$D:$D)=12)*(三跨两临近重点区段!$A:$A=D581)*(三跨两临近重点区段!$F:$F="现存区段"),0))),"")</f>
        <v/>
      </c>
      <c r="AF581" s="72" t="str">
        <f t="array" ref="AF581">IFERROR(IF(INDEX(三跨两临近重点区段!$F:$F,MATCH(1,(MONTH(三跨两临近重点区段!$D:$D)=12)*(三跨两临近重点区段!$A:$A=D581),0))="已取消","已取消",INDEX(三跨两临近重点区段!$E:$E,MATCH(1,(MONTH(三跨两临近重点区段!$D:$D)=12)*(三跨两临近重点区段!$A:$A=D581)*(三跨两临近重点区段!$F:$F="现存区段"),0))),"")</f>
        <v/>
      </c>
      <c r="AH581" t="e">
        <f t="array" ref="AH581">INDEX(三跨两临近重点区段!$G:$G,MATCH(D581,三跨两临近重点区段!$A:$A,0))</f>
        <v>#N/A</v>
      </c>
      <c r="AI581" t="e">
        <f>INDEX(三跨两临近重点区段!$J:$J,MATCH(D581,三跨两临近重点区段!$A:$A,0))</f>
        <v>#N/A</v>
      </c>
    </row>
    <row r="582" ht="14.25" spans="1:35">
      <c r="A582" s="263" t="s">
        <v>119</v>
      </c>
      <c r="B582" s="264" t="s">
        <v>2923</v>
      </c>
      <c r="C582" s="263" t="s">
        <v>2399</v>
      </c>
      <c r="D582" s="263" t="s">
        <v>3006</v>
      </c>
      <c r="E582" s="265" t="s">
        <v>2926</v>
      </c>
      <c r="F582" s="264" t="s">
        <v>125</v>
      </c>
      <c r="G582" s="263" t="s">
        <v>204</v>
      </c>
      <c r="H582" s="263" t="s">
        <v>127</v>
      </c>
      <c r="I582" s="33"/>
      <c r="J582" s="196"/>
      <c r="K582" s="196"/>
      <c r="L582" s="196"/>
      <c r="M582" s="235"/>
      <c r="N582" s="235"/>
      <c r="O582" s="33"/>
      <c r="P582" s="48"/>
      <c r="Q582" s="279"/>
      <c r="R582" s="279"/>
      <c r="S582" s="278">
        <v>45463</v>
      </c>
      <c r="T582" s="279" t="s">
        <v>2117</v>
      </c>
      <c r="U582" s="268" t="str">
        <f t="array" ref="U582">IFERROR(IF(INDEX(三跨两临近重点区段!$F:$F,MATCH(1,(MONTH(三跨两临近重点区段!$D:$D)=7)*(三跨两临近重点区段!$A:$A=D582),0))="已取消","已取消",INDEX(三跨两临近重点区段!$D:$D,MATCH(1,(MONTH(三跨两临近重点区段!$D:$D)=7)*(三跨两临近重点区段!$A:$A=D582)*(三跨两临近重点区段!$F:$F="现存区段"),0))),"")</f>
        <v/>
      </c>
      <c r="V582" s="232" t="str">
        <f t="array" ref="V582">IFERROR(IF(INDEX(三跨两临近重点区段!$F:$F,MATCH(1,(MONTH(三跨两临近重点区段!$D:$D)=7)*(三跨两临近重点区段!$A:$A=D582),0))="已取消","已取消",INDEX(三跨两临近重点区段!$E:$E,MATCH(1,(MONTH(三跨两临近重点区段!$D:$D)=7)*(三跨两临近重点区段!$A:$A=D582)*(三跨两临近重点区段!$F:$F="现存区段"),0))),"")</f>
        <v/>
      </c>
      <c r="W582" s="268" t="str">
        <f t="array" ref="W582">IFERROR(IF(INDEX(三跨两临近重点区段!$F:$F,MATCH(1,(MONTH(三跨两临近重点区段!$D:$D)=8)*(三跨两临近重点区段!$A:$A=D582),0))="已取消","已取消",INDEX(三跨两临近重点区段!$D:$D,MATCH(1,(MONTH(三跨两临近重点区段!$D:$D)=8)*(三跨两临近重点区段!$A:$A=D582)*(三跨两临近重点区段!$F:$F="现存区段"),0))),"")</f>
        <v/>
      </c>
      <c r="X582" s="232" t="str">
        <f t="array" ref="X582">IFERROR(IF(INDEX(三跨两临近重点区段!$F:$F,MATCH(1,(MONTH(三跨两临近重点区段!$D:$D)=8)*(三跨两临近重点区段!$A:$A=D582),0))="已取消","已取消",INDEX(三跨两临近重点区段!$E:$E,MATCH(1,(MONTH(三跨两临近重点区段!$D:$D)=8)*(三跨两临近重点区段!$A:$A=D582)*(三跨两临近重点区段!$F:$F="现存区段"),0))),"")</f>
        <v/>
      </c>
      <c r="Y582" s="268" t="str">
        <f t="array" ref="Y582">IFERROR(IF(INDEX(三跨两临近重点区段!$F:$F,MATCH(1,(MONTH(三跨两临近重点区段!$D:$D)=9)*(三跨两临近重点区段!$A:$A=D582),0))="已取消","已取消",INDEX(三跨两临近重点区段!$D:$D,MATCH(1,(MONTH(三跨两临近重点区段!$D:$D)=9)*(三跨两临近重点区段!$A:$A=D582)*(三跨两临近重点区段!$F:$F="现存区段"),0))),"")</f>
        <v/>
      </c>
      <c r="Z582" s="232" t="str">
        <f t="array" ref="Z582">IFERROR(IF(INDEX(三跨两临近重点区段!$F:$F,MATCH(1,(MONTH(三跨两临近重点区段!$D:$D)=9)*(三跨两临近重点区段!$A:$A=D582),0))="已取消","已取消",INDEX(三跨两临近重点区段!$E:$E,MATCH(1,(MONTH(三跨两临近重点区段!$D:$D)=9)*(三跨两临近重点区段!$A:$A=D582)*(三跨两临近重点区段!$F:$F="现存区段"),0))),"")</f>
        <v/>
      </c>
      <c r="AA582" s="268" t="str">
        <f t="array" ref="AA582">IFERROR(IF(INDEX(三跨两临近重点区段!$F:$F,MATCH(1,(MONTH(三跨两临近重点区段!$D:$D)=10)*(三跨两临近重点区段!$A:$A=D582),0))="已取消","已取消",INDEX(三跨两临近重点区段!$D:$D,MATCH(1,(MONTH(三跨两临近重点区段!$D:$D)=10)*(三跨两临近重点区段!$A:$A=D582)*(三跨两临近重点区段!$F:$F="现存区段"),0))),"")</f>
        <v/>
      </c>
      <c r="AB582" s="72" t="str">
        <f t="array" ref="AB582">IFERROR(IF(INDEX(三跨两临近重点区段!$F:$F,MATCH(1,(MONTH(三跨两临近重点区段!$D:$D)=10)*(三跨两临近重点区段!$A:$A=D582),0))="已取消","已取消",INDEX(三跨两临近重点区段!$E:$E,MATCH(1,(MONTH(三跨两临近重点区段!$D:$D)=10)*(三跨两临近重点区段!$A:$A=D582)*(三跨两临近重点区段!$F:$F="现存区段"),0))),"")</f>
        <v/>
      </c>
      <c r="AC582" s="284" t="str">
        <f t="array" ref="AC582">IFERROR(IF(INDEX(三跨两临近重点区段!$F:$F,MATCH(1,(MONTH(三跨两临近重点区段!$D:$D)=11)*(三跨两临近重点区段!$A:$A=D582),0))="已取消","已取消",INDEX(三跨两临近重点区段!$D:$D,MATCH(1,(MONTH(三跨两临近重点区段!$D:$D)=11)*(三跨两临近重点区段!$A:$A=D582)*(三跨两临近重点区段!$F:$F="现存区段"),0))),"")</f>
        <v/>
      </c>
      <c r="AD582" s="72" t="str">
        <f t="array" ref="AD582">IFERROR(IF(INDEX(三跨两临近重点区段!$F:$F,MATCH(1,(MONTH(三跨两临近重点区段!$D:$D)=11)*(三跨两临近重点区段!$A:$A=D582),0))="已取消","已取消",INDEX(三跨两临近重点区段!$E:$E,MATCH(1,(MONTH(三跨两临近重点区段!$D:$D)=11)*(三跨两临近重点区段!$A:$A=D582)*(三跨两临近重点区段!$F:$F="现存区段"),0))),"")</f>
        <v/>
      </c>
      <c r="AE582" s="284" t="str">
        <f t="array" ref="AE582">IFERROR(IF(INDEX(三跨两临近重点区段!$F:$F,MATCH(1,(MONTH(三跨两临近重点区段!$D:$D)=12)*(三跨两临近重点区段!$A:$A=D582),0))="已取消","已取消",INDEX(三跨两临近重点区段!$D:$D,MATCH(1,(MONTH(三跨两临近重点区段!$D:$D)=12)*(三跨两临近重点区段!$A:$A=D582)*(三跨两临近重点区段!$F:$F="现存区段"),0))),"")</f>
        <v/>
      </c>
      <c r="AF582" s="72" t="str">
        <f t="array" ref="AF582">IFERROR(IF(INDEX(三跨两临近重点区段!$F:$F,MATCH(1,(MONTH(三跨两临近重点区段!$D:$D)=12)*(三跨两临近重点区段!$A:$A=D582),0))="已取消","已取消",INDEX(三跨两临近重点区段!$E:$E,MATCH(1,(MONTH(三跨两临近重点区段!$D:$D)=12)*(三跨两临近重点区段!$A:$A=D582)*(三跨两临近重点区段!$F:$F="现存区段"),0))),"")</f>
        <v/>
      </c>
      <c r="AH582" t="e">
        <f t="array" ref="AH582">INDEX(三跨两临近重点区段!$G:$G,MATCH(D582,三跨两临近重点区段!$A:$A,0))</f>
        <v>#N/A</v>
      </c>
      <c r="AI582" t="e">
        <f>INDEX(三跨两临近重点区段!$J:$J,MATCH(D582,三跨两临近重点区段!$A:$A,0))</f>
        <v>#N/A</v>
      </c>
    </row>
    <row r="583" ht="14.25" spans="1:35">
      <c r="A583" s="263" t="s">
        <v>119</v>
      </c>
      <c r="B583" s="264" t="s">
        <v>2923</v>
      </c>
      <c r="C583" s="263" t="s">
        <v>3007</v>
      </c>
      <c r="D583" s="263" t="s">
        <v>3008</v>
      </c>
      <c r="E583" s="265" t="s">
        <v>2926</v>
      </c>
      <c r="F583" s="264" t="s">
        <v>125</v>
      </c>
      <c r="G583" s="263" t="s">
        <v>204</v>
      </c>
      <c r="H583" s="263" t="s">
        <v>127</v>
      </c>
      <c r="I583" s="33"/>
      <c r="J583" s="196"/>
      <c r="K583" s="196"/>
      <c r="L583" s="196"/>
      <c r="M583" s="235"/>
      <c r="N583" s="235"/>
      <c r="O583" s="33"/>
      <c r="P583" s="48"/>
      <c r="Q583" s="279"/>
      <c r="R583" s="279"/>
      <c r="S583" s="278">
        <v>45471</v>
      </c>
      <c r="T583" s="279" t="s">
        <v>2117</v>
      </c>
      <c r="U583" s="268" t="str">
        <f t="array" ref="U583">IFERROR(IF(INDEX(三跨两临近重点区段!$F:$F,MATCH(1,(MONTH(三跨两临近重点区段!$D:$D)=7)*(三跨两临近重点区段!$A:$A=D583),0))="已取消","已取消",INDEX(三跨两临近重点区段!$D:$D,MATCH(1,(MONTH(三跨两临近重点区段!$D:$D)=7)*(三跨两临近重点区段!$A:$A=D583)*(三跨两临近重点区段!$F:$F="现存区段"),0))),"")</f>
        <v/>
      </c>
      <c r="V583" s="232" t="str">
        <f t="array" ref="V583">IFERROR(IF(INDEX(三跨两临近重点区段!$F:$F,MATCH(1,(MONTH(三跨两临近重点区段!$D:$D)=7)*(三跨两临近重点区段!$A:$A=D583),0))="已取消","已取消",INDEX(三跨两临近重点区段!$E:$E,MATCH(1,(MONTH(三跨两临近重点区段!$D:$D)=7)*(三跨两临近重点区段!$A:$A=D583)*(三跨两临近重点区段!$F:$F="现存区段"),0))),"")</f>
        <v/>
      </c>
      <c r="W583" s="268" t="str">
        <f t="array" ref="W583">IFERROR(IF(INDEX(三跨两临近重点区段!$F:$F,MATCH(1,(MONTH(三跨两临近重点区段!$D:$D)=8)*(三跨两临近重点区段!$A:$A=D583),0))="已取消","已取消",INDEX(三跨两临近重点区段!$D:$D,MATCH(1,(MONTH(三跨两临近重点区段!$D:$D)=8)*(三跨两临近重点区段!$A:$A=D583)*(三跨两临近重点区段!$F:$F="现存区段"),0))),"")</f>
        <v/>
      </c>
      <c r="X583" s="232" t="str">
        <f t="array" ref="X583">IFERROR(IF(INDEX(三跨两临近重点区段!$F:$F,MATCH(1,(MONTH(三跨两临近重点区段!$D:$D)=8)*(三跨两临近重点区段!$A:$A=D583),0))="已取消","已取消",INDEX(三跨两临近重点区段!$E:$E,MATCH(1,(MONTH(三跨两临近重点区段!$D:$D)=8)*(三跨两临近重点区段!$A:$A=D583)*(三跨两临近重点区段!$F:$F="现存区段"),0))),"")</f>
        <v/>
      </c>
      <c r="Y583" s="268" t="str">
        <f t="array" ref="Y583">IFERROR(IF(INDEX(三跨两临近重点区段!$F:$F,MATCH(1,(MONTH(三跨两临近重点区段!$D:$D)=9)*(三跨两临近重点区段!$A:$A=D583),0))="已取消","已取消",INDEX(三跨两临近重点区段!$D:$D,MATCH(1,(MONTH(三跨两临近重点区段!$D:$D)=9)*(三跨两临近重点区段!$A:$A=D583)*(三跨两临近重点区段!$F:$F="现存区段"),0))),"")</f>
        <v/>
      </c>
      <c r="Z583" s="232" t="str">
        <f t="array" ref="Z583">IFERROR(IF(INDEX(三跨两临近重点区段!$F:$F,MATCH(1,(MONTH(三跨两临近重点区段!$D:$D)=9)*(三跨两临近重点区段!$A:$A=D583),0))="已取消","已取消",INDEX(三跨两临近重点区段!$E:$E,MATCH(1,(MONTH(三跨两临近重点区段!$D:$D)=9)*(三跨两临近重点区段!$A:$A=D583)*(三跨两临近重点区段!$F:$F="现存区段"),0))),"")</f>
        <v/>
      </c>
      <c r="AA583" s="268" t="str">
        <f t="array" ref="AA583">IFERROR(IF(INDEX(三跨两临近重点区段!$F:$F,MATCH(1,(MONTH(三跨两临近重点区段!$D:$D)=10)*(三跨两临近重点区段!$A:$A=D583),0))="已取消","已取消",INDEX(三跨两临近重点区段!$D:$D,MATCH(1,(MONTH(三跨两临近重点区段!$D:$D)=10)*(三跨两临近重点区段!$A:$A=D583)*(三跨两临近重点区段!$F:$F="现存区段"),0))),"")</f>
        <v/>
      </c>
      <c r="AB583" s="72" t="str">
        <f t="array" ref="AB583">IFERROR(IF(INDEX(三跨两临近重点区段!$F:$F,MATCH(1,(MONTH(三跨两临近重点区段!$D:$D)=10)*(三跨两临近重点区段!$A:$A=D583),0))="已取消","已取消",INDEX(三跨两临近重点区段!$E:$E,MATCH(1,(MONTH(三跨两临近重点区段!$D:$D)=10)*(三跨两临近重点区段!$A:$A=D583)*(三跨两临近重点区段!$F:$F="现存区段"),0))),"")</f>
        <v/>
      </c>
      <c r="AC583" s="284" t="str">
        <f t="array" ref="AC583">IFERROR(IF(INDEX(三跨两临近重点区段!$F:$F,MATCH(1,(MONTH(三跨两临近重点区段!$D:$D)=11)*(三跨两临近重点区段!$A:$A=D583),0))="已取消","已取消",INDEX(三跨两临近重点区段!$D:$D,MATCH(1,(MONTH(三跨两临近重点区段!$D:$D)=11)*(三跨两临近重点区段!$A:$A=D583)*(三跨两临近重点区段!$F:$F="现存区段"),0))),"")</f>
        <v/>
      </c>
      <c r="AD583" s="72" t="str">
        <f t="array" ref="AD583">IFERROR(IF(INDEX(三跨两临近重点区段!$F:$F,MATCH(1,(MONTH(三跨两临近重点区段!$D:$D)=11)*(三跨两临近重点区段!$A:$A=D583),0))="已取消","已取消",INDEX(三跨两临近重点区段!$E:$E,MATCH(1,(MONTH(三跨两临近重点区段!$D:$D)=11)*(三跨两临近重点区段!$A:$A=D583)*(三跨两临近重点区段!$F:$F="现存区段"),0))),"")</f>
        <v/>
      </c>
      <c r="AE583" s="284" t="str">
        <f t="array" ref="AE583">IFERROR(IF(INDEX(三跨两临近重点区段!$F:$F,MATCH(1,(MONTH(三跨两临近重点区段!$D:$D)=12)*(三跨两临近重点区段!$A:$A=D583),0))="已取消","已取消",INDEX(三跨两临近重点区段!$D:$D,MATCH(1,(MONTH(三跨两临近重点区段!$D:$D)=12)*(三跨两临近重点区段!$A:$A=D583)*(三跨两临近重点区段!$F:$F="现存区段"),0))),"")</f>
        <v/>
      </c>
      <c r="AF583" s="72" t="str">
        <f t="array" ref="AF583">IFERROR(IF(INDEX(三跨两临近重点区段!$F:$F,MATCH(1,(MONTH(三跨两临近重点区段!$D:$D)=12)*(三跨两临近重点区段!$A:$A=D583),0))="已取消","已取消",INDEX(三跨两临近重点区段!$E:$E,MATCH(1,(MONTH(三跨两临近重点区段!$D:$D)=12)*(三跨两临近重点区段!$A:$A=D583)*(三跨两临近重点区段!$F:$F="现存区段"),0))),"")</f>
        <v/>
      </c>
      <c r="AH583" t="e">
        <f t="array" ref="AH583">INDEX(三跨两临近重点区段!$G:$G,MATCH(D583,三跨两临近重点区段!$A:$A,0))</f>
        <v>#N/A</v>
      </c>
      <c r="AI583" t="e">
        <f>INDEX(三跨两临近重点区段!$J:$J,MATCH(D583,三跨两临近重点区段!$A:$A,0))</f>
        <v>#N/A</v>
      </c>
    </row>
    <row r="584" ht="14.25" spans="1:35">
      <c r="A584" s="263" t="s">
        <v>119</v>
      </c>
      <c r="B584" s="264" t="s">
        <v>2923</v>
      </c>
      <c r="C584" s="263" t="s">
        <v>3009</v>
      </c>
      <c r="D584" s="263" t="s">
        <v>3010</v>
      </c>
      <c r="E584" s="265" t="s">
        <v>2926</v>
      </c>
      <c r="F584" s="264" t="s">
        <v>125</v>
      </c>
      <c r="G584" s="263" t="s">
        <v>204</v>
      </c>
      <c r="H584" s="263" t="s">
        <v>127</v>
      </c>
      <c r="I584" s="33"/>
      <c r="J584" s="196"/>
      <c r="K584" s="196"/>
      <c r="L584" s="196"/>
      <c r="M584" s="235"/>
      <c r="N584" s="235"/>
      <c r="O584" s="33"/>
      <c r="P584" s="48"/>
      <c r="Q584" s="279"/>
      <c r="R584" s="279"/>
      <c r="S584" s="278">
        <v>45463</v>
      </c>
      <c r="T584" s="279" t="s">
        <v>2117</v>
      </c>
      <c r="U584" s="268" t="str">
        <f t="array" ref="U584">IFERROR(IF(INDEX(三跨两临近重点区段!$F:$F,MATCH(1,(MONTH(三跨两临近重点区段!$D:$D)=7)*(三跨两临近重点区段!$A:$A=D584),0))="已取消","已取消",INDEX(三跨两临近重点区段!$D:$D,MATCH(1,(MONTH(三跨两临近重点区段!$D:$D)=7)*(三跨两临近重点区段!$A:$A=D584)*(三跨两临近重点区段!$F:$F="现存区段"),0))),"")</f>
        <v/>
      </c>
      <c r="V584" s="232" t="str">
        <f t="array" ref="V584">IFERROR(IF(INDEX(三跨两临近重点区段!$F:$F,MATCH(1,(MONTH(三跨两临近重点区段!$D:$D)=7)*(三跨两临近重点区段!$A:$A=D584),0))="已取消","已取消",INDEX(三跨两临近重点区段!$E:$E,MATCH(1,(MONTH(三跨两临近重点区段!$D:$D)=7)*(三跨两临近重点区段!$A:$A=D584)*(三跨两临近重点区段!$F:$F="现存区段"),0))),"")</f>
        <v/>
      </c>
      <c r="W584" s="268" t="str">
        <f t="array" ref="W584">IFERROR(IF(INDEX(三跨两临近重点区段!$F:$F,MATCH(1,(MONTH(三跨两临近重点区段!$D:$D)=8)*(三跨两临近重点区段!$A:$A=D584),0))="已取消","已取消",INDEX(三跨两临近重点区段!$D:$D,MATCH(1,(MONTH(三跨两临近重点区段!$D:$D)=8)*(三跨两临近重点区段!$A:$A=D584)*(三跨两临近重点区段!$F:$F="现存区段"),0))),"")</f>
        <v/>
      </c>
      <c r="X584" s="232" t="str">
        <f t="array" ref="X584">IFERROR(IF(INDEX(三跨两临近重点区段!$F:$F,MATCH(1,(MONTH(三跨两临近重点区段!$D:$D)=8)*(三跨两临近重点区段!$A:$A=D584),0))="已取消","已取消",INDEX(三跨两临近重点区段!$E:$E,MATCH(1,(MONTH(三跨两临近重点区段!$D:$D)=8)*(三跨两临近重点区段!$A:$A=D584)*(三跨两临近重点区段!$F:$F="现存区段"),0))),"")</f>
        <v/>
      </c>
      <c r="Y584" s="268" t="str">
        <f t="array" ref="Y584">IFERROR(IF(INDEX(三跨两临近重点区段!$F:$F,MATCH(1,(MONTH(三跨两临近重点区段!$D:$D)=9)*(三跨两临近重点区段!$A:$A=D584),0))="已取消","已取消",INDEX(三跨两临近重点区段!$D:$D,MATCH(1,(MONTH(三跨两临近重点区段!$D:$D)=9)*(三跨两临近重点区段!$A:$A=D584)*(三跨两临近重点区段!$F:$F="现存区段"),0))),"")</f>
        <v/>
      </c>
      <c r="Z584" s="232" t="str">
        <f t="array" ref="Z584">IFERROR(IF(INDEX(三跨两临近重点区段!$F:$F,MATCH(1,(MONTH(三跨两临近重点区段!$D:$D)=9)*(三跨两临近重点区段!$A:$A=D584),0))="已取消","已取消",INDEX(三跨两临近重点区段!$E:$E,MATCH(1,(MONTH(三跨两临近重点区段!$D:$D)=9)*(三跨两临近重点区段!$A:$A=D584)*(三跨两临近重点区段!$F:$F="现存区段"),0))),"")</f>
        <v/>
      </c>
      <c r="AA584" s="268" t="str">
        <f t="array" ref="AA584">IFERROR(IF(INDEX(三跨两临近重点区段!$F:$F,MATCH(1,(MONTH(三跨两临近重点区段!$D:$D)=10)*(三跨两临近重点区段!$A:$A=D584),0))="已取消","已取消",INDEX(三跨两临近重点区段!$D:$D,MATCH(1,(MONTH(三跨两临近重点区段!$D:$D)=10)*(三跨两临近重点区段!$A:$A=D584)*(三跨两临近重点区段!$F:$F="现存区段"),0))),"")</f>
        <v/>
      </c>
      <c r="AB584" s="72" t="str">
        <f t="array" ref="AB584">IFERROR(IF(INDEX(三跨两临近重点区段!$F:$F,MATCH(1,(MONTH(三跨两临近重点区段!$D:$D)=10)*(三跨两临近重点区段!$A:$A=D584),0))="已取消","已取消",INDEX(三跨两临近重点区段!$E:$E,MATCH(1,(MONTH(三跨两临近重点区段!$D:$D)=10)*(三跨两临近重点区段!$A:$A=D584)*(三跨两临近重点区段!$F:$F="现存区段"),0))),"")</f>
        <v/>
      </c>
      <c r="AC584" s="284" t="str">
        <f t="array" ref="AC584">IFERROR(IF(INDEX(三跨两临近重点区段!$F:$F,MATCH(1,(MONTH(三跨两临近重点区段!$D:$D)=11)*(三跨两临近重点区段!$A:$A=D584),0))="已取消","已取消",INDEX(三跨两临近重点区段!$D:$D,MATCH(1,(MONTH(三跨两临近重点区段!$D:$D)=11)*(三跨两临近重点区段!$A:$A=D584)*(三跨两临近重点区段!$F:$F="现存区段"),0))),"")</f>
        <v/>
      </c>
      <c r="AD584" s="72" t="str">
        <f t="array" ref="AD584">IFERROR(IF(INDEX(三跨两临近重点区段!$F:$F,MATCH(1,(MONTH(三跨两临近重点区段!$D:$D)=11)*(三跨两临近重点区段!$A:$A=D584),0))="已取消","已取消",INDEX(三跨两临近重点区段!$E:$E,MATCH(1,(MONTH(三跨两临近重点区段!$D:$D)=11)*(三跨两临近重点区段!$A:$A=D584)*(三跨两临近重点区段!$F:$F="现存区段"),0))),"")</f>
        <v/>
      </c>
      <c r="AE584" s="284" t="str">
        <f t="array" ref="AE584">IFERROR(IF(INDEX(三跨两临近重点区段!$F:$F,MATCH(1,(MONTH(三跨两临近重点区段!$D:$D)=12)*(三跨两临近重点区段!$A:$A=D584),0))="已取消","已取消",INDEX(三跨两临近重点区段!$D:$D,MATCH(1,(MONTH(三跨两临近重点区段!$D:$D)=12)*(三跨两临近重点区段!$A:$A=D584)*(三跨两临近重点区段!$F:$F="现存区段"),0))),"")</f>
        <v/>
      </c>
      <c r="AF584" s="72" t="str">
        <f t="array" ref="AF584">IFERROR(IF(INDEX(三跨两临近重点区段!$F:$F,MATCH(1,(MONTH(三跨两临近重点区段!$D:$D)=12)*(三跨两临近重点区段!$A:$A=D584),0))="已取消","已取消",INDEX(三跨两临近重点区段!$E:$E,MATCH(1,(MONTH(三跨两临近重点区段!$D:$D)=12)*(三跨两临近重点区段!$A:$A=D584)*(三跨两临近重点区段!$F:$F="现存区段"),0))),"")</f>
        <v/>
      </c>
      <c r="AH584" t="e">
        <f t="array" ref="AH584">INDEX(三跨两临近重点区段!$G:$G,MATCH(D584,三跨两临近重点区段!$A:$A,0))</f>
        <v>#N/A</v>
      </c>
      <c r="AI584" t="e">
        <f>INDEX(三跨两临近重点区段!$J:$J,MATCH(D584,三跨两临近重点区段!$A:$A,0))</f>
        <v>#N/A</v>
      </c>
    </row>
    <row r="585" ht="14.25" spans="1:35">
      <c r="A585" s="263" t="s">
        <v>119</v>
      </c>
      <c r="B585" s="264" t="s">
        <v>2923</v>
      </c>
      <c r="C585" s="263" t="s">
        <v>3007</v>
      </c>
      <c r="D585" s="263" t="s">
        <v>3011</v>
      </c>
      <c r="E585" s="265" t="s">
        <v>2926</v>
      </c>
      <c r="F585" s="264" t="s">
        <v>125</v>
      </c>
      <c r="G585" s="263" t="s">
        <v>204</v>
      </c>
      <c r="H585" s="263" t="s">
        <v>127</v>
      </c>
      <c r="I585" s="33"/>
      <c r="J585" s="196"/>
      <c r="K585" s="196"/>
      <c r="L585" s="196"/>
      <c r="M585" s="235"/>
      <c r="N585" s="235"/>
      <c r="O585" s="33"/>
      <c r="P585" s="48"/>
      <c r="Q585" s="279"/>
      <c r="R585" s="279"/>
      <c r="S585" s="278">
        <v>45471</v>
      </c>
      <c r="T585" s="279" t="s">
        <v>2117</v>
      </c>
      <c r="U585" s="268" t="str">
        <f t="array" ref="U585">IFERROR(IF(INDEX(三跨两临近重点区段!$F:$F,MATCH(1,(MONTH(三跨两临近重点区段!$D:$D)=7)*(三跨两临近重点区段!$A:$A=D585),0))="已取消","已取消",INDEX(三跨两临近重点区段!$D:$D,MATCH(1,(MONTH(三跨两临近重点区段!$D:$D)=7)*(三跨两临近重点区段!$A:$A=D585)*(三跨两临近重点区段!$F:$F="现存区段"),0))),"")</f>
        <v/>
      </c>
      <c r="V585" s="232" t="str">
        <f t="array" ref="V585">IFERROR(IF(INDEX(三跨两临近重点区段!$F:$F,MATCH(1,(MONTH(三跨两临近重点区段!$D:$D)=7)*(三跨两临近重点区段!$A:$A=D585),0))="已取消","已取消",INDEX(三跨两临近重点区段!$E:$E,MATCH(1,(MONTH(三跨两临近重点区段!$D:$D)=7)*(三跨两临近重点区段!$A:$A=D585)*(三跨两临近重点区段!$F:$F="现存区段"),0))),"")</f>
        <v/>
      </c>
      <c r="W585" s="268" t="str">
        <f t="array" ref="W585">IFERROR(IF(INDEX(三跨两临近重点区段!$F:$F,MATCH(1,(MONTH(三跨两临近重点区段!$D:$D)=8)*(三跨两临近重点区段!$A:$A=D585),0))="已取消","已取消",INDEX(三跨两临近重点区段!$D:$D,MATCH(1,(MONTH(三跨两临近重点区段!$D:$D)=8)*(三跨两临近重点区段!$A:$A=D585)*(三跨两临近重点区段!$F:$F="现存区段"),0))),"")</f>
        <v/>
      </c>
      <c r="X585" s="232" t="str">
        <f t="array" ref="X585">IFERROR(IF(INDEX(三跨两临近重点区段!$F:$F,MATCH(1,(MONTH(三跨两临近重点区段!$D:$D)=8)*(三跨两临近重点区段!$A:$A=D585),0))="已取消","已取消",INDEX(三跨两临近重点区段!$E:$E,MATCH(1,(MONTH(三跨两临近重点区段!$D:$D)=8)*(三跨两临近重点区段!$A:$A=D585)*(三跨两临近重点区段!$F:$F="现存区段"),0))),"")</f>
        <v/>
      </c>
      <c r="Y585" s="268" t="str">
        <f t="array" ref="Y585">IFERROR(IF(INDEX(三跨两临近重点区段!$F:$F,MATCH(1,(MONTH(三跨两临近重点区段!$D:$D)=9)*(三跨两临近重点区段!$A:$A=D585),0))="已取消","已取消",INDEX(三跨两临近重点区段!$D:$D,MATCH(1,(MONTH(三跨两临近重点区段!$D:$D)=9)*(三跨两临近重点区段!$A:$A=D585)*(三跨两临近重点区段!$F:$F="现存区段"),0))),"")</f>
        <v/>
      </c>
      <c r="Z585" s="232" t="str">
        <f t="array" ref="Z585">IFERROR(IF(INDEX(三跨两临近重点区段!$F:$F,MATCH(1,(MONTH(三跨两临近重点区段!$D:$D)=9)*(三跨两临近重点区段!$A:$A=D585),0))="已取消","已取消",INDEX(三跨两临近重点区段!$E:$E,MATCH(1,(MONTH(三跨两临近重点区段!$D:$D)=9)*(三跨两临近重点区段!$A:$A=D585)*(三跨两临近重点区段!$F:$F="现存区段"),0))),"")</f>
        <v/>
      </c>
      <c r="AA585" s="268" t="str">
        <f t="array" ref="AA585">IFERROR(IF(INDEX(三跨两临近重点区段!$F:$F,MATCH(1,(MONTH(三跨两临近重点区段!$D:$D)=10)*(三跨两临近重点区段!$A:$A=D585),0))="已取消","已取消",INDEX(三跨两临近重点区段!$D:$D,MATCH(1,(MONTH(三跨两临近重点区段!$D:$D)=10)*(三跨两临近重点区段!$A:$A=D585)*(三跨两临近重点区段!$F:$F="现存区段"),0))),"")</f>
        <v/>
      </c>
      <c r="AB585" s="72" t="str">
        <f t="array" ref="AB585">IFERROR(IF(INDEX(三跨两临近重点区段!$F:$F,MATCH(1,(MONTH(三跨两临近重点区段!$D:$D)=10)*(三跨两临近重点区段!$A:$A=D585),0))="已取消","已取消",INDEX(三跨两临近重点区段!$E:$E,MATCH(1,(MONTH(三跨两临近重点区段!$D:$D)=10)*(三跨两临近重点区段!$A:$A=D585)*(三跨两临近重点区段!$F:$F="现存区段"),0))),"")</f>
        <v/>
      </c>
      <c r="AC585" s="284" t="str">
        <f t="array" ref="AC585">IFERROR(IF(INDEX(三跨两临近重点区段!$F:$F,MATCH(1,(MONTH(三跨两临近重点区段!$D:$D)=11)*(三跨两临近重点区段!$A:$A=D585),0))="已取消","已取消",INDEX(三跨两临近重点区段!$D:$D,MATCH(1,(MONTH(三跨两临近重点区段!$D:$D)=11)*(三跨两临近重点区段!$A:$A=D585)*(三跨两临近重点区段!$F:$F="现存区段"),0))),"")</f>
        <v/>
      </c>
      <c r="AD585" s="72" t="str">
        <f t="array" ref="AD585">IFERROR(IF(INDEX(三跨两临近重点区段!$F:$F,MATCH(1,(MONTH(三跨两临近重点区段!$D:$D)=11)*(三跨两临近重点区段!$A:$A=D585),0))="已取消","已取消",INDEX(三跨两临近重点区段!$E:$E,MATCH(1,(MONTH(三跨两临近重点区段!$D:$D)=11)*(三跨两临近重点区段!$A:$A=D585)*(三跨两临近重点区段!$F:$F="现存区段"),0))),"")</f>
        <v/>
      </c>
      <c r="AE585" s="284" t="str">
        <f t="array" ref="AE585">IFERROR(IF(INDEX(三跨两临近重点区段!$F:$F,MATCH(1,(MONTH(三跨两临近重点区段!$D:$D)=12)*(三跨两临近重点区段!$A:$A=D585),0))="已取消","已取消",INDEX(三跨两临近重点区段!$D:$D,MATCH(1,(MONTH(三跨两临近重点区段!$D:$D)=12)*(三跨两临近重点区段!$A:$A=D585)*(三跨两临近重点区段!$F:$F="现存区段"),0))),"")</f>
        <v/>
      </c>
      <c r="AF585" s="72" t="str">
        <f t="array" ref="AF585">IFERROR(IF(INDEX(三跨两临近重点区段!$F:$F,MATCH(1,(MONTH(三跨两临近重点区段!$D:$D)=12)*(三跨两临近重点区段!$A:$A=D585),0))="已取消","已取消",INDEX(三跨两临近重点区段!$E:$E,MATCH(1,(MONTH(三跨两临近重点区段!$D:$D)=12)*(三跨两临近重点区段!$A:$A=D585)*(三跨两临近重点区段!$F:$F="现存区段"),0))),"")</f>
        <v/>
      </c>
      <c r="AH585" t="e">
        <f t="array" ref="AH585">INDEX(三跨两临近重点区段!$G:$G,MATCH(D585,三跨两临近重点区段!$A:$A,0))</f>
        <v>#N/A</v>
      </c>
      <c r="AI585" t="e">
        <f>INDEX(三跨两临近重点区段!$J:$J,MATCH(D585,三跨两临近重点区段!$A:$A,0))</f>
        <v>#N/A</v>
      </c>
    </row>
    <row r="586" ht="14.25" spans="1:35">
      <c r="A586" s="263" t="s">
        <v>119</v>
      </c>
      <c r="B586" s="264" t="s">
        <v>2923</v>
      </c>
      <c r="C586" s="263" t="s">
        <v>3012</v>
      </c>
      <c r="D586" s="263" t="s">
        <v>3013</v>
      </c>
      <c r="E586" s="265" t="s">
        <v>2926</v>
      </c>
      <c r="F586" s="264" t="s">
        <v>125</v>
      </c>
      <c r="G586" s="263" t="s">
        <v>204</v>
      </c>
      <c r="H586" s="263" t="s">
        <v>127</v>
      </c>
      <c r="I586" s="33"/>
      <c r="J586" s="196"/>
      <c r="K586" s="196"/>
      <c r="L586" s="196"/>
      <c r="M586" s="235"/>
      <c r="N586" s="235"/>
      <c r="O586" s="33"/>
      <c r="P586" s="48"/>
      <c r="Q586" s="279"/>
      <c r="R586" s="279"/>
      <c r="S586" s="278">
        <v>45448</v>
      </c>
      <c r="T586" s="279" t="s">
        <v>2117</v>
      </c>
      <c r="U586" s="268" t="str">
        <f t="array" ref="U586">IFERROR(IF(INDEX(三跨两临近重点区段!$F:$F,MATCH(1,(MONTH(三跨两临近重点区段!$D:$D)=7)*(三跨两临近重点区段!$A:$A=D586),0))="已取消","已取消",INDEX(三跨两临近重点区段!$D:$D,MATCH(1,(MONTH(三跨两临近重点区段!$D:$D)=7)*(三跨两临近重点区段!$A:$A=D586)*(三跨两临近重点区段!$F:$F="现存区段"),0))),"")</f>
        <v/>
      </c>
      <c r="V586" s="232" t="str">
        <f t="array" ref="V586">IFERROR(IF(INDEX(三跨两临近重点区段!$F:$F,MATCH(1,(MONTH(三跨两临近重点区段!$D:$D)=7)*(三跨两临近重点区段!$A:$A=D586),0))="已取消","已取消",INDEX(三跨两临近重点区段!$E:$E,MATCH(1,(MONTH(三跨两临近重点区段!$D:$D)=7)*(三跨两临近重点区段!$A:$A=D586)*(三跨两临近重点区段!$F:$F="现存区段"),0))),"")</f>
        <v/>
      </c>
      <c r="W586" s="268" t="str">
        <f t="array" ref="W586">IFERROR(IF(INDEX(三跨两临近重点区段!$F:$F,MATCH(1,(MONTH(三跨两临近重点区段!$D:$D)=8)*(三跨两临近重点区段!$A:$A=D586),0))="已取消","已取消",INDEX(三跨两临近重点区段!$D:$D,MATCH(1,(MONTH(三跨两临近重点区段!$D:$D)=8)*(三跨两临近重点区段!$A:$A=D586)*(三跨两临近重点区段!$F:$F="现存区段"),0))),"")</f>
        <v/>
      </c>
      <c r="X586" s="232" t="str">
        <f t="array" ref="X586">IFERROR(IF(INDEX(三跨两临近重点区段!$F:$F,MATCH(1,(MONTH(三跨两临近重点区段!$D:$D)=8)*(三跨两临近重点区段!$A:$A=D586),0))="已取消","已取消",INDEX(三跨两临近重点区段!$E:$E,MATCH(1,(MONTH(三跨两临近重点区段!$D:$D)=8)*(三跨两临近重点区段!$A:$A=D586)*(三跨两临近重点区段!$F:$F="现存区段"),0))),"")</f>
        <v/>
      </c>
      <c r="Y586" s="268" t="str">
        <f t="array" ref="Y586">IFERROR(IF(INDEX(三跨两临近重点区段!$F:$F,MATCH(1,(MONTH(三跨两临近重点区段!$D:$D)=9)*(三跨两临近重点区段!$A:$A=D586),0))="已取消","已取消",INDEX(三跨两临近重点区段!$D:$D,MATCH(1,(MONTH(三跨两临近重点区段!$D:$D)=9)*(三跨两临近重点区段!$A:$A=D586)*(三跨两临近重点区段!$F:$F="现存区段"),0))),"")</f>
        <v/>
      </c>
      <c r="Z586" s="232" t="str">
        <f t="array" ref="Z586">IFERROR(IF(INDEX(三跨两临近重点区段!$F:$F,MATCH(1,(MONTH(三跨两临近重点区段!$D:$D)=9)*(三跨两临近重点区段!$A:$A=D586),0))="已取消","已取消",INDEX(三跨两临近重点区段!$E:$E,MATCH(1,(MONTH(三跨两临近重点区段!$D:$D)=9)*(三跨两临近重点区段!$A:$A=D586)*(三跨两临近重点区段!$F:$F="现存区段"),0))),"")</f>
        <v/>
      </c>
      <c r="AA586" s="268" t="str">
        <f t="array" ref="AA586">IFERROR(IF(INDEX(三跨两临近重点区段!$F:$F,MATCH(1,(MONTH(三跨两临近重点区段!$D:$D)=10)*(三跨两临近重点区段!$A:$A=D586),0))="已取消","已取消",INDEX(三跨两临近重点区段!$D:$D,MATCH(1,(MONTH(三跨两临近重点区段!$D:$D)=10)*(三跨两临近重点区段!$A:$A=D586)*(三跨两临近重点区段!$F:$F="现存区段"),0))),"")</f>
        <v/>
      </c>
      <c r="AB586" s="72" t="str">
        <f t="array" ref="AB586">IFERROR(IF(INDEX(三跨两临近重点区段!$F:$F,MATCH(1,(MONTH(三跨两临近重点区段!$D:$D)=10)*(三跨两临近重点区段!$A:$A=D586),0))="已取消","已取消",INDEX(三跨两临近重点区段!$E:$E,MATCH(1,(MONTH(三跨两临近重点区段!$D:$D)=10)*(三跨两临近重点区段!$A:$A=D586)*(三跨两临近重点区段!$F:$F="现存区段"),0))),"")</f>
        <v/>
      </c>
      <c r="AC586" s="284" t="str">
        <f t="array" ref="AC586">IFERROR(IF(INDEX(三跨两临近重点区段!$F:$F,MATCH(1,(MONTH(三跨两临近重点区段!$D:$D)=11)*(三跨两临近重点区段!$A:$A=D586),0))="已取消","已取消",INDEX(三跨两临近重点区段!$D:$D,MATCH(1,(MONTH(三跨两临近重点区段!$D:$D)=11)*(三跨两临近重点区段!$A:$A=D586)*(三跨两临近重点区段!$F:$F="现存区段"),0))),"")</f>
        <v/>
      </c>
      <c r="AD586" s="72" t="str">
        <f t="array" ref="AD586">IFERROR(IF(INDEX(三跨两临近重点区段!$F:$F,MATCH(1,(MONTH(三跨两临近重点区段!$D:$D)=11)*(三跨两临近重点区段!$A:$A=D586),0))="已取消","已取消",INDEX(三跨两临近重点区段!$E:$E,MATCH(1,(MONTH(三跨两临近重点区段!$D:$D)=11)*(三跨两临近重点区段!$A:$A=D586)*(三跨两临近重点区段!$F:$F="现存区段"),0))),"")</f>
        <v/>
      </c>
      <c r="AE586" s="284" t="str">
        <f t="array" ref="AE586">IFERROR(IF(INDEX(三跨两临近重点区段!$F:$F,MATCH(1,(MONTH(三跨两临近重点区段!$D:$D)=12)*(三跨两临近重点区段!$A:$A=D586),0))="已取消","已取消",INDEX(三跨两临近重点区段!$D:$D,MATCH(1,(MONTH(三跨两临近重点区段!$D:$D)=12)*(三跨两临近重点区段!$A:$A=D586)*(三跨两临近重点区段!$F:$F="现存区段"),0))),"")</f>
        <v/>
      </c>
      <c r="AF586" s="72" t="str">
        <f t="array" ref="AF586">IFERROR(IF(INDEX(三跨两临近重点区段!$F:$F,MATCH(1,(MONTH(三跨两临近重点区段!$D:$D)=12)*(三跨两临近重点区段!$A:$A=D586),0))="已取消","已取消",INDEX(三跨两临近重点区段!$E:$E,MATCH(1,(MONTH(三跨两临近重点区段!$D:$D)=12)*(三跨两临近重点区段!$A:$A=D586)*(三跨两临近重点区段!$F:$F="现存区段"),0))),"")</f>
        <v/>
      </c>
      <c r="AH586" t="e">
        <f t="array" ref="AH586">INDEX(三跨两临近重点区段!$G:$G,MATCH(D586,三跨两临近重点区段!$A:$A,0))</f>
        <v>#N/A</v>
      </c>
      <c r="AI586" t="e">
        <f>INDEX(三跨两临近重点区段!$J:$J,MATCH(D586,三跨两临近重点区段!$A:$A,0))</f>
        <v>#N/A</v>
      </c>
    </row>
    <row r="587" ht="14.25" spans="1:35">
      <c r="A587" s="263" t="s">
        <v>150</v>
      </c>
      <c r="B587" s="264" t="s">
        <v>3014</v>
      </c>
      <c r="C587" s="263" t="s">
        <v>2123</v>
      </c>
      <c r="D587" s="263" t="s">
        <v>3015</v>
      </c>
      <c r="E587" s="265" t="s">
        <v>3016</v>
      </c>
      <c r="F587" s="264" t="s">
        <v>125</v>
      </c>
      <c r="G587" s="263" t="s">
        <v>255</v>
      </c>
      <c r="H587" s="263" t="s">
        <v>255</v>
      </c>
      <c r="I587" s="33"/>
      <c r="J587" s="196"/>
      <c r="K587" s="196"/>
      <c r="L587" s="196"/>
      <c r="M587" s="235"/>
      <c r="N587" s="235"/>
      <c r="O587" s="33"/>
      <c r="P587" s="48"/>
      <c r="Q587" s="279"/>
      <c r="R587" s="279"/>
      <c r="S587" s="282">
        <v>45449.4861111111</v>
      </c>
      <c r="T587" s="279" t="s">
        <v>2117</v>
      </c>
      <c r="U587" s="268" t="str">
        <f t="array" ref="U587">IFERROR(IF(INDEX(三跨两临近重点区段!$F:$F,MATCH(1,(MONTH(三跨两临近重点区段!$D:$D)=7)*(三跨两临近重点区段!$A:$A=D587),0))="已取消","已取消",INDEX(三跨两临近重点区段!$D:$D,MATCH(1,(MONTH(三跨两临近重点区段!$D:$D)=7)*(三跨两临近重点区段!$A:$A=D587)*(三跨两临近重点区段!$F:$F="现存区段"),0))),"")</f>
        <v/>
      </c>
      <c r="V587" s="232" t="str">
        <f t="array" ref="V587">IFERROR(IF(INDEX(三跨两临近重点区段!$F:$F,MATCH(1,(MONTH(三跨两临近重点区段!$D:$D)=7)*(三跨两临近重点区段!$A:$A=D587),0))="已取消","已取消",INDEX(三跨两临近重点区段!$E:$E,MATCH(1,(MONTH(三跨两临近重点区段!$D:$D)=7)*(三跨两临近重点区段!$A:$A=D587)*(三跨两临近重点区段!$F:$F="现存区段"),0))),"")</f>
        <v/>
      </c>
      <c r="W587" s="268" t="str">
        <f t="array" ref="W587">IFERROR(IF(INDEX(三跨两临近重点区段!$F:$F,MATCH(1,(MONTH(三跨两临近重点区段!$D:$D)=8)*(三跨两临近重点区段!$A:$A=D587),0))="已取消","已取消",INDEX(三跨两临近重点区段!$D:$D,MATCH(1,(MONTH(三跨两临近重点区段!$D:$D)=8)*(三跨两临近重点区段!$A:$A=D587)*(三跨两临近重点区段!$F:$F="现存区段"),0))),"")</f>
        <v/>
      </c>
      <c r="X587" s="232" t="str">
        <f t="array" ref="X587">IFERROR(IF(INDEX(三跨两临近重点区段!$F:$F,MATCH(1,(MONTH(三跨两临近重点区段!$D:$D)=8)*(三跨两临近重点区段!$A:$A=D587),0))="已取消","已取消",INDEX(三跨两临近重点区段!$E:$E,MATCH(1,(MONTH(三跨两临近重点区段!$D:$D)=8)*(三跨两临近重点区段!$A:$A=D587)*(三跨两临近重点区段!$F:$F="现存区段"),0))),"")</f>
        <v/>
      </c>
      <c r="Y587" s="268" t="str">
        <f t="array" ref="Y587">IFERROR(IF(INDEX(三跨两临近重点区段!$F:$F,MATCH(1,(MONTH(三跨两临近重点区段!$D:$D)=9)*(三跨两临近重点区段!$A:$A=D587),0))="已取消","已取消",INDEX(三跨两临近重点区段!$D:$D,MATCH(1,(MONTH(三跨两临近重点区段!$D:$D)=9)*(三跨两临近重点区段!$A:$A=D587)*(三跨两临近重点区段!$F:$F="现存区段"),0))),"")</f>
        <v/>
      </c>
      <c r="Z587" s="232" t="str">
        <f t="array" ref="Z587">IFERROR(IF(INDEX(三跨两临近重点区段!$F:$F,MATCH(1,(MONTH(三跨两临近重点区段!$D:$D)=9)*(三跨两临近重点区段!$A:$A=D587),0))="已取消","已取消",INDEX(三跨两临近重点区段!$E:$E,MATCH(1,(MONTH(三跨两临近重点区段!$D:$D)=9)*(三跨两临近重点区段!$A:$A=D587)*(三跨两临近重点区段!$F:$F="现存区段"),0))),"")</f>
        <v/>
      </c>
      <c r="AA587" s="268" t="str">
        <f t="array" ref="AA587">IFERROR(IF(INDEX(三跨两临近重点区段!$F:$F,MATCH(1,(MONTH(三跨两临近重点区段!$D:$D)=10)*(三跨两临近重点区段!$A:$A=D587),0))="已取消","已取消",INDEX(三跨两临近重点区段!$D:$D,MATCH(1,(MONTH(三跨两临近重点区段!$D:$D)=10)*(三跨两临近重点区段!$A:$A=D587)*(三跨两临近重点区段!$F:$F="现存区段"),0))),"")</f>
        <v/>
      </c>
      <c r="AB587" s="72" t="str">
        <f t="array" ref="AB587">IFERROR(IF(INDEX(三跨两临近重点区段!$F:$F,MATCH(1,(MONTH(三跨两临近重点区段!$D:$D)=10)*(三跨两临近重点区段!$A:$A=D587),0))="已取消","已取消",INDEX(三跨两临近重点区段!$E:$E,MATCH(1,(MONTH(三跨两临近重点区段!$D:$D)=10)*(三跨两临近重点区段!$A:$A=D587)*(三跨两临近重点区段!$F:$F="现存区段"),0))),"")</f>
        <v/>
      </c>
      <c r="AC587" s="284" t="str">
        <f t="array" ref="AC587">IFERROR(IF(INDEX(三跨两临近重点区段!$F:$F,MATCH(1,(MONTH(三跨两临近重点区段!$D:$D)=11)*(三跨两临近重点区段!$A:$A=D587),0))="已取消","已取消",INDEX(三跨两临近重点区段!$D:$D,MATCH(1,(MONTH(三跨两临近重点区段!$D:$D)=11)*(三跨两临近重点区段!$A:$A=D587)*(三跨两临近重点区段!$F:$F="现存区段"),0))),"")</f>
        <v/>
      </c>
      <c r="AD587" s="72" t="str">
        <f t="array" ref="AD587">IFERROR(IF(INDEX(三跨两临近重点区段!$F:$F,MATCH(1,(MONTH(三跨两临近重点区段!$D:$D)=11)*(三跨两临近重点区段!$A:$A=D587),0))="已取消","已取消",INDEX(三跨两临近重点区段!$E:$E,MATCH(1,(MONTH(三跨两临近重点区段!$D:$D)=11)*(三跨两临近重点区段!$A:$A=D587)*(三跨两临近重点区段!$F:$F="现存区段"),0))),"")</f>
        <v/>
      </c>
      <c r="AE587" s="284" t="str">
        <f t="array" ref="AE587">IFERROR(IF(INDEX(三跨两临近重点区段!$F:$F,MATCH(1,(MONTH(三跨两临近重点区段!$D:$D)=12)*(三跨两临近重点区段!$A:$A=D587),0))="已取消","已取消",INDEX(三跨两临近重点区段!$D:$D,MATCH(1,(MONTH(三跨两临近重点区段!$D:$D)=12)*(三跨两临近重点区段!$A:$A=D587)*(三跨两临近重点区段!$F:$F="现存区段"),0))),"")</f>
        <v/>
      </c>
      <c r="AF587" s="72" t="str">
        <f t="array" ref="AF587">IFERROR(IF(INDEX(三跨两临近重点区段!$F:$F,MATCH(1,(MONTH(三跨两临近重点区段!$D:$D)=12)*(三跨两临近重点区段!$A:$A=D587),0))="已取消","已取消",INDEX(三跨两临近重点区段!$E:$E,MATCH(1,(MONTH(三跨两临近重点区段!$D:$D)=12)*(三跨两临近重点区段!$A:$A=D587)*(三跨两临近重点区段!$F:$F="现存区段"),0))),"")</f>
        <v/>
      </c>
      <c r="AH587" t="e">
        <f t="array" ref="AH587">INDEX(三跨两临近重点区段!$G:$G,MATCH(D587,三跨两临近重点区段!$A:$A,0))</f>
        <v>#N/A</v>
      </c>
      <c r="AI587" t="e">
        <f>INDEX(三跨两临近重点区段!$J:$J,MATCH(D587,三跨两临近重点区段!$A:$A,0))</f>
        <v>#N/A</v>
      </c>
    </row>
    <row r="588" ht="14.25" spans="1:35">
      <c r="A588" s="263" t="s">
        <v>150</v>
      </c>
      <c r="B588" s="264" t="s">
        <v>3014</v>
      </c>
      <c r="C588" s="263" t="s">
        <v>2428</v>
      </c>
      <c r="D588" s="263" t="s">
        <v>3017</v>
      </c>
      <c r="E588" s="265" t="s">
        <v>3016</v>
      </c>
      <c r="F588" s="264" t="s">
        <v>125</v>
      </c>
      <c r="G588" s="263" t="s">
        <v>255</v>
      </c>
      <c r="H588" s="263" t="s">
        <v>255</v>
      </c>
      <c r="I588" s="33"/>
      <c r="J588" s="196"/>
      <c r="K588" s="196"/>
      <c r="L588" s="196"/>
      <c r="M588" s="235"/>
      <c r="N588" s="235"/>
      <c r="O588" s="33"/>
      <c r="P588" s="48"/>
      <c r="Q588" s="279"/>
      <c r="R588" s="279"/>
      <c r="S588" s="282">
        <v>45449.4861111111</v>
      </c>
      <c r="T588" s="279" t="s">
        <v>2117</v>
      </c>
      <c r="U588" s="268" t="str">
        <f t="array" ref="U588">IFERROR(IF(INDEX(三跨两临近重点区段!$F:$F,MATCH(1,(MONTH(三跨两临近重点区段!$D:$D)=7)*(三跨两临近重点区段!$A:$A=D588),0))="已取消","已取消",INDEX(三跨两临近重点区段!$D:$D,MATCH(1,(MONTH(三跨两临近重点区段!$D:$D)=7)*(三跨两临近重点区段!$A:$A=D588)*(三跨两临近重点区段!$F:$F="现存区段"),0))),"")</f>
        <v/>
      </c>
      <c r="V588" s="232" t="str">
        <f t="array" ref="V588">IFERROR(IF(INDEX(三跨两临近重点区段!$F:$F,MATCH(1,(MONTH(三跨两临近重点区段!$D:$D)=7)*(三跨两临近重点区段!$A:$A=D588),0))="已取消","已取消",INDEX(三跨两临近重点区段!$E:$E,MATCH(1,(MONTH(三跨两临近重点区段!$D:$D)=7)*(三跨两临近重点区段!$A:$A=D588)*(三跨两临近重点区段!$F:$F="现存区段"),0))),"")</f>
        <v/>
      </c>
      <c r="W588" s="268" t="str">
        <f t="array" ref="W588">IFERROR(IF(INDEX(三跨两临近重点区段!$F:$F,MATCH(1,(MONTH(三跨两临近重点区段!$D:$D)=8)*(三跨两临近重点区段!$A:$A=D588),0))="已取消","已取消",INDEX(三跨两临近重点区段!$D:$D,MATCH(1,(MONTH(三跨两临近重点区段!$D:$D)=8)*(三跨两临近重点区段!$A:$A=D588)*(三跨两临近重点区段!$F:$F="现存区段"),0))),"")</f>
        <v/>
      </c>
      <c r="X588" s="232" t="str">
        <f t="array" ref="X588">IFERROR(IF(INDEX(三跨两临近重点区段!$F:$F,MATCH(1,(MONTH(三跨两临近重点区段!$D:$D)=8)*(三跨两临近重点区段!$A:$A=D588),0))="已取消","已取消",INDEX(三跨两临近重点区段!$E:$E,MATCH(1,(MONTH(三跨两临近重点区段!$D:$D)=8)*(三跨两临近重点区段!$A:$A=D588)*(三跨两临近重点区段!$F:$F="现存区段"),0))),"")</f>
        <v/>
      </c>
      <c r="Y588" s="268" t="str">
        <f t="array" ref="Y588">IFERROR(IF(INDEX(三跨两临近重点区段!$F:$F,MATCH(1,(MONTH(三跨两临近重点区段!$D:$D)=9)*(三跨两临近重点区段!$A:$A=D588),0))="已取消","已取消",INDEX(三跨两临近重点区段!$D:$D,MATCH(1,(MONTH(三跨两临近重点区段!$D:$D)=9)*(三跨两临近重点区段!$A:$A=D588)*(三跨两临近重点区段!$F:$F="现存区段"),0))),"")</f>
        <v/>
      </c>
      <c r="Z588" s="232" t="str">
        <f t="array" ref="Z588">IFERROR(IF(INDEX(三跨两临近重点区段!$F:$F,MATCH(1,(MONTH(三跨两临近重点区段!$D:$D)=9)*(三跨两临近重点区段!$A:$A=D588),0))="已取消","已取消",INDEX(三跨两临近重点区段!$E:$E,MATCH(1,(MONTH(三跨两临近重点区段!$D:$D)=9)*(三跨两临近重点区段!$A:$A=D588)*(三跨两临近重点区段!$F:$F="现存区段"),0))),"")</f>
        <v/>
      </c>
      <c r="AA588" s="268" t="str">
        <f t="array" ref="AA588">IFERROR(IF(INDEX(三跨两临近重点区段!$F:$F,MATCH(1,(MONTH(三跨两临近重点区段!$D:$D)=10)*(三跨两临近重点区段!$A:$A=D588),0))="已取消","已取消",INDEX(三跨两临近重点区段!$D:$D,MATCH(1,(MONTH(三跨两临近重点区段!$D:$D)=10)*(三跨两临近重点区段!$A:$A=D588)*(三跨两临近重点区段!$F:$F="现存区段"),0))),"")</f>
        <v/>
      </c>
      <c r="AB588" s="72" t="str">
        <f t="array" ref="AB588">IFERROR(IF(INDEX(三跨两临近重点区段!$F:$F,MATCH(1,(MONTH(三跨两临近重点区段!$D:$D)=10)*(三跨两临近重点区段!$A:$A=D588),0))="已取消","已取消",INDEX(三跨两临近重点区段!$E:$E,MATCH(1,(MONTH(三跨两临近重点区段!$D:$D)=10)*(三跨两临近重点区段!$A:$A=D588)*(三跨两临近重点区段!$F:$F="现存区段"),0))),"")</f>
        <v/>
      </c>
      <c r="AC588" s="284" t="str">
        <f t="array" ref="AC588">IFERROR(IF(INDEX(三跨两临近重点区段!$F:$F,MATCH(1,(MONTH(三跨两临近重点区段!$D:$D)=11)*(三跨两临近重点区段!$A:$A=D588),0))="已取消","已取消",INDEX(三跨两临近重点区段!$D:$D,MATCH(1,(MONTH(三跨两临近重点区段!$D:$D)=11)*(三跨两临近重点区段!$A:$A=D588)*(三跨两临近重点区段!$F:$F="现存区段"),0))),"")</f>
        <v/>
      </c>
      <c r="AD588" s="72" t="str">
        <f t="array" ref="AD588">IFERROR(IF(INDEX(三跨两临近重点区段!$F:$F,MATCH(1,(MONTH(三跨两临近重点区段!$D:$D)=11)*(三跨两临近重点区段!$A:$A=D588),0))="已取消","已取消",INDEX(三跨两临近重点区段!$E:$E,MATCH(1,(MONTH(三跨两临近重点区段!$D:$D)=11)*(三跨两临近重点区段!$A:$A=D588)*(三跨两临近重点区段!$F:$F="现存区段"),0))),"")</f>
        <v/>
      </c>
      <c r="AE588" s="284" t="str">
        <f t="array" ref="AE588">IFERROR(IF(INDEX(三跨两临近重点区段!$F:$F,MATCH(1,(MONTH(三跨两临近重点区段!$D:$D)=12)*(三跨两临近重点区段!$A:$A=D588),0))="已取消","已取消",INDEX(三跨两临近重点区段!$D:$D,MATCH(1,(MONTH(三跨两临近重点区段!$D:$D)=12)*(三跨两临近重点区段!$A:$A=D588)*(三跨两临近重点区段!$F:$F="现存区段"),0))),"")</f>
        <v/>
      </c>
      <c r="AF588" s="72" t="str">
        <f t="array" ref="AF588">IFERROR(IF(INDEX(三跨两临近重点区段!$F:$F,MATCH(1,(MONTH(三跨两临近重点区段!$D:$D)=12)*(三跨两临近重点区段!$A:$A=D588),0))="已取消","已取消",INDEX(三跨两临近重点区段!$E:$E,MATCH(1,(MONTH(三跨两临近重点区段!$D:$D)=12)*(三跨两临近重点区段!$A:$A=D588)*(三跨两临近重点区段!$F:$F="现存区段"),0))),"")</f>
        <v/>
      </c>
      <c r="AH588" t="e">
        <f t="array" ref="AH588">INDEX(三跨两临近重点区段!$G:$G,MATCH(D588,三跨两临近重点区段!$A:$A,0))</f>
        <v>#N/A</v>
      </c>
      <c r="AI588" t="e">
        <f>INDEX(三跨两临近重点区段!$J:$J,MATCH(D588,三跨两临近重点区段!$A:$A,0))</f>
        <v>#N/A</v>
      </c>
    </row>
    <row r="589" ht="14.25" spans="1:35">
      <c r="A589" s="263" t="s">
        <v>150</v>
      </c>
      <c r="B589" s="264" t="s">
        <v>3014</v>
      </c>
      <c r="C589" s="263" t="s">
        <v>2304</v>
      </c>
      <c r="D589" s="263" t="s">
        <v>3018</v>
      </c>
      <c r="E589" s="265" t="s">
        <v>3016</v>
      </c>
      <c r="F589" s="264" t="s">
        <v>125</v>
      </c>
      <c r="G589" s="263" t="s">
        <v>255</v>
      </c>
      <c r="H589" s="263" t="s">
        <v>255</v>
      </c>
      <c r="I589" s="33"/>
      <c r="J589" s="196"/>
      <c r="K589" s="196"/>
      <c r="L589" s="196"/>
      <c r="M589" s="235"/>
      <c r="N589" s="235"/>
      <c r="O589" s="33"/>
      <c r="P589" s="48"/>
      <c r="Q589" s="279"/>
      <c r="R589" s="279"/>
      <c r="S589" s="282">
        <v>45449.4861111111</v>
      </c>
      <c r="T589" s="279" t="s">
        <v>2117</v>
      </c>
      <c r="U589" s="268" t="str">
        <f t="array" ref="U589">IFERROR(IF(INDEX(三跨两临近重点区段!$F:$F,MATCH(1,(MONTH(三跨两临近重点区段!$D:$D)=7)*(三跨两临近重点区段!$A:$A=D589),0))="已取消","已取消",INDEX(三跨两临近重点区段!$D:$D,MATCH(1,(MONTH(三跨两临近重点区段!$D:$D)=7)*(三跨两临近重点区段!$A:$A=D589)*(三跨两临近重点区段!$F:$F="现存区段"),0))),"")</f>
        <v/>
      </c>
      <c r="V589" s="232" t="str">
        <f t="array" ref="V589">IFERROR(IF(INDEX(三跨两临近重点区段!$F:$F,MATCH(1,(MONTH(三跨两临近重点区段!$D:$D)=7)*(三跨两临近重点区段!$A:$A=D589),0))="已取消","已取消",INDEX(三跨两临近重点区段!$E:$E,MATCH(1,(MONTH(三跨两临近重点区段!$D:$D)=7)*(三跨两临近重点区段!$A:$A=D589)*(三跨两临近重点区段!$F:$F="现存区段"),0))),"")</f>
        <v/>
      </c>
      <c r="W589" s="268" t="str">
        <f t="array" ref="W589">IFERROR(IF(INDEX(三跨两临近重点区段!$F:$F,MATCH(1,(MONTH(三跨两临近重点区段!$D:$D)=8)*(三跨两临近重点区段!$A:$A=D589),0))="已取消","已取消",INDEX(三跨两临近重点区段!$D:$D,MATCH(1,(MONTH(三跨两临近重点区段!$D:$D)=8)*(三跨两临近重点区段!$A:$A=D589)*(三跨两临近重点区段!$F:$F="现存区段"),0))),"")</f>
        <v/>
      </c>
      <c r="X589" s="232" t="str">
        <f t="array" ref="X589">IFERROR(IF(INDEX(三跨两临近重点区段!$F:$F,MATCH(1,(MONTH(三跨两临近重点区段!$D:$D)=8)*(三跨两临近重点区段!$A:$A=D589),0))="已取消","已取消",INDEX(三跨两临近重点区段!$E:$E,MATCH(1,(MONTH(三跨两临近重点区段!$D:$D)=8)*(三跨两临近重点区段!$A:$A=D589)*(三跨两临近重点区段!$F:$F="现存区段"),0))),"")</f>
        <v/>
      </c>
      <c r="Y589" s="268" t="str">
        <f t="array" ref="Y589">IFERROR(IF(INDEX(三跨两临近重点区段!$F:$F,MATCH(1,(MONTH(三跨两临近重点区段!$D:$D)=9)*(三跨两临近重点区段!$A:$A=D589),0))="已取消","已取消",INDEX(三跨两临近重点区段!$D:$D,MATCH(1,(MONTH(三跨两临近重点区段!$D:$D)=9)*(三跨两临近重点区段!$A:$A=D589)*(三跨两临近重点区段!$F:$F="现存区段"),0))),"")</f>
        <v/>
      </c>
      <c r="Z589" s="232" t="str">
        <f t="array" ref="Z589">IFERROR(IF(INDEX(三跨两临近重点区段!$F:$F,MATCH(1,(MONTH(三跨两临近重点区段!$D:$D)=9)*(三跨两临近重点区段!$A:$A=D589),0))="已取消","已取消",INDEX(三跨两临近重点区段!$E:$E,MATCH(1,(MONTH(三跨两临近重点区段!$D:$D)=9)*(三跨两临近重点区段!$A:$A=D589)*(三跨两临近重点区段!$F:$F="现存区段"),0))),"")</f>
        <v/>
      </c>
      <c r="AA589" s="268" t="str">
        <f t="array" ref="AA589">IFERROR(IF(INDEX(三跨两临近重点区段!$F:$F,MATCH(1,(MONTH(三跨两临近重点区段!$D:$D)=10)*(三跨两临近重点区段!$A:$A=D589),0))="已取消","已取消",INDEX(三跨两临近重点区段!$D:$D,MATCH(1,(MONTH(三跨两临近重点区段!$D:$D)=10)*(三跨两临近重点区段!$A:$A=D589)*(三跨两临近重点区段!$F:$F="现存区段"),0))),"")</f>
        <v/>
      </c>
      <c r="AB589" s="72" t="str">
        <f t="array" ref="AB589">IFERROR(IF(INDEX(三跨两临近重点区段!$F:$F,MATCH(1,(MONTH(三跨两临近重点区段!$D:$D)=10)*(三跨两临近重点区段!$A:$A=D589),0))="已取消","已取消",INDEX(三跨两临近重点区段!$E:$E,MATCH(1,(MONTH(三跨两临近重点区段!$D:$D)=10)*(三跨两临近重点区段!$A:$A=D589)*(三跨两临近重点区段!$F:$F="现存区段"),0))),"")</f>
        <v/>
      </c>
      <c r="AC589" s="284" t="str">
        <f t="array" ref="AC589">IFERROR(IF(INDEX(三跨两临近重点区段!$F:$F,MATCH(1,(MONTH(三跨两临近重点区段!$D:$D)=11)*(三跨两临近重点区段!$A:$A=D589),0))="已取消","已取消",INDEX(三跨两临近重点区段!$D:$D,MATCH(1,(MONTH(三跨两临近重点区段!$D:$D)=11)*(三跨两临近重点区段!$A:$A=D589)*(三跨两临近重点区段!$F:$F="现存区段"),0))),"")</f>
        <v/>
      </c>
      <c r="AD589" s="72" t="str">
        <f t="array" ref="AD589">IFERROR(IF(INDEX(三跨两临近重点区段!$F:$F,MATCH(1,(MONTH(三跨两临近重点区段!$D:$D)=11)*(三跨两临近重点区段!$A:$A=D589),0))="已取消","已取消",INDEX(三跨两临近重点区段!$E:$E,MATCH(1,(MONTH(三跨两临近重点区段!$D:$D)=11)*(三跨两临近重点区段!$A:$A=D589)*(三跨两临近重点区段!$F:$F="现存区段"),0))),"")</f>
        <v/>
      </c>
      <c r="AE589" s="284" t="str">
        <f t="array" ref="AE589">IFERROR(IF(INDEX(三跨两临近重点区段!$F:$F,MATCH(1,(MONTH(三跨两临近重点区段!$D:$D)=12)*(三跨两临近重点区段!$A:$A=D589),0))="已取消","已取消",INDEX(三跨两临近重点区段!$D:$D,MATCH(1,(MONTH(三跨两临近重点区段!$D:$D)=12)*(三跨两临近重点区段!$A:$A=D589)*(三跨两临近重点区段!$F:$F="现存区段"),0))),"")</f>
        <v/>
      </c>
      <c r="AF589" s="72" t="str">
        <f t="array" ref="AF589">IFERROR(IF(INDEX(三跨两临近重点区段!$F:$F,MATCH(1,(MONTH(三跨两临近重点区段!$D:$D)=12)*(三跨两临近重点区段!$A:$A=D589),0))="已取消","已取消",INDEX(三跨两临近重点区段!$E:$E,MATCH(1,(MONTH(三跨两临近重点区段!$D:$D)=12)*(三跨两临近重点区段!$A:$A=D589)*(三跨两临近重点区段!$F:$F="现存区段"),0))),"")</f>
        <v/>
      </c>
      <c r="AH589" t="e">
        <f t="array" ref="AH589">INDEX(三跨两临近重点区段!$G:$G,MATCH(D589,三跨两临近重点区段!$A:$A,0))</f>
        <v>#N/A</v>
      </c>
      <c r="AI589" t="e">
        <f>INDEX(三跨两临近重点区段!$J:$J,MATCH(D589,三跨两临近重点区段!$A:$A,0))</f>
        <v>#N/A</v>
      </c>
    </row>
    <row r="590" ht="14.25" spans="1:35">
      <c r="A590" s="263" t="s">
        <v>363</v>
      </c>
      <c r="B590" s="264" t="s">
        <v>3019</v>
      </c>
      <c r="C590" s="263" t="s">
        <v>2130</v>
      </c>
      <c r="D590" s="263" t="s">
        <v>3020</v>
      </c>
      <c r="E590" s="265" t="s">
        <v>3016</v>
      </c>
      <c r="F590" s="264" t="s">
        <v>125</v>
      </c>
      <c r="G590" s="263" t="s">
        <v>266</v>
      </c>
      <c r="H590" s="263" t="s">
        <v>266</v>
      </c>
      <c r="I590" s="33"/>
      <c r="J590" s="196"/>
      <c r="K590" s="196"/>
      <c r="L590" s="196"/>
      <c r="M590" s="235"/>
      <c r="N590" s="235"/>
      <c r="O590" s="33"/>
      <c r="P590" s="48"/>
      <c r="Q590" s="279"/>
      <c r="R590" s="279"/>
      <c r="S590" s="278">
        <v>45457</v>
      </c>
      <c r="T590" s="279" t="s">
        <v>2117</v>
      </c>
      <c r="U590" s="268" t="str">
        <f t="array" ref="U590">IFERROR(IF(INDEX(三跨两临近重点区段!$F:$F,MATCH(1,(MONTH(三跨两临近重点区段!$D:$D)=7)*(三跨两临近重点区段!$A:$A=D590),0))="已取消","已取消",INDEX(三跨两临近重点区段!$D:$D,MATCH(1,(MONTH(三跨两临近重点区段!$D:$D)=7)*(三跨两临近重点区段!$A:$A=D590)*(三跨两临近重点区段!$F:$F="现存区段"),0))),"")</f>
        <v/>
      </c>
      <c r="V590" s="232" t="str">
        <f t="array" ref="V590">IFERROR(IF(INDEX(三跨两临近重点区段!$F:$F,MATCH(1,(MONTH(三跨两临近重点区段!$D:$D)=7)*(三跨两临近重点区段!$A:$A=D590),0))="已取消","已取消",INDEX(三跨两临近重点区段!$E:$E,MATCH(1,(MONTH(三跨两临近重点区段!$D:$D)=7)*(三跨两临近重点区段!$A:$A=D590)*(三跨两临近重点区段!$F:$F="现存区段"),0))),"")</f>
        <v/>
      </c>
      <c r="W590" s="268" t="str">
        <f t="array" ref="W590">IFERROR(IF(INDEX(三跨两临近重点区段!$F:$F,MATCH(1,(MONTH(三跨两临近重点区段!$D:$D)=8)*(三跨两临近重点区段!$A:$A=D590),0))="已取消","已取消",INDEX(三跨两临近重点区段!$D:$D,MATCH(1,(MONTH(三跨两临近重点区段!$D:$D)=8)*(三跨两临近重点区段!$A:$A=D590)*(三跨两临近重点区段!$F:$F="现存区段"),0))),"")</f>
        <v/>
      </c>
      <c r="X590" s="232" t="str">
        <f t="array" ref="X590">IFERROR(IF(INDEX(三跨两临近重点区段!$F:$F,MATCH(1,(MONTH(三跨两临近重点区段!$D:$D)=8)*(三跨两临近重点区段!$A:$A=D590),0))="已取消","已取消",INDEX(三跨两临近重点区段!$E:$E,MATCH(1,(MONTH(三跨两临近重点区段!$D:$D)=8)*(三跨两临近重点区段!$A:$A=D590)*(三跨两临近重点区段!$F:$F="现存区段"),0))),"")</f>
        <v/>
      </c>
      <c r="Y590" s="268" t="str">
        <f t="array" ref="Y590">IFERROR(IF(INDEX(三跨两临近重点区段!$F:$F,MATCH(1,(MONTH(三跨两临近重点区段!$D:$D)=9)*(三跨两临近重点区段!$A:$A=D590),0))="已取消","已取消",INDEX(三跨两临近重点区段!$D:$D,MATCH(1,(MONTH(三跨两临近重点区段!$D:$D)=9)*(三跨两临近重点区段!$A:$A=D590)*(三跨两临近重点区段!$F:$F="现存区段"),0))),"")</f>
        <v/>
      </c>
      <c r="Z590" s="232" t="str">
        <f t="array" ref="Z590">IFERROR(IF(INDEX(三跨两临近重点区段!$F:$F,MATCH(1,(MONTH(三跨两临近重点区段!$D:$D)=9)*(三跨两临近重点区段!$A:$A=D590),0))="已取消","已取消",INDEX(三跨两临近重点区段!$E:$E,MATCH(1,(MONTH(三跨两临近重点区段!$D:$D)=9)*(三跨两临近重点区段!$A:$A=D590)*(三跨两临近重点区段!$F:$F="现存区段"),0))),"")</f>
        <v/>
      </c>
      <c r="AA590" s="268" t="str">
        <f t="array" ref="AA590">IFERROR(IF(INDEX(三跨两临近重点区段!$F:$F,MATCH(1,(MONTH(三跨两临近重点区段!$D:$D)=10)*(三跨两临近重点区段!$A:$A=D590),0))="已取消","已取消",INDEX(三跨两临近重点区段!$D:$D,MATCH(1,(MONTH(三跨两临近重点区段!$D:$D)=10)*(三跨两临近重点区段!$A:$A=D590)*(三跨两临近重点区段!$F:$F="现存区段"),0))),"")</f>
        <v/>
      </c>
      <c r="AB590" s="72" t="str">
        <f t="array" ref="AB590">IFERROR(IF(INDEX(三跨两临近重点区段!$F:$F,MATCH(1,(MONTH(三跨两临近重点区段!$D:$D)=10)*(三跨两临近重点区段!$A:$A=D590),0))="已取消","已取消",INDEX(三跨两临近重点区段!$E:$E,MATCH(1,(MONTH(三跨两临近重点区段!$D:$D)=10)*(三跨两临近重点区段!$A:$A=D590)*(三跨两临近重点区段!$F:$F="现存区段"),0))),"")</f>
        <v/>
      </c>
      <c r="AC590" s="284" t="str">
        <f t="array" ref="AC590">IFERROR(IF(INDEX(三跨两临近重点区段!$F:$F,MATCH(1,(MONTH(三跨两临近重点区段!$D:$D)=11)*(三跨两临近重点区段!$A:$A=D590),0))="已取消","已取消",INDEX(三跨两临近重点区段!$D:$D,MATCH(1,(MONTH(三跨两临近重点区段!$D:$D)=11)*(三跨两临近重点区段!$A:$A=D590)*(三跨两临近重点区段!$F:$F="现存区段"),0))),"")</f>
        <v/>
      </c>
      <c r="AD590" s="72" t="str">
        <f t="array" ref="AD590">IFERROR(IF(INDEX(三跨两临近重点区段!$F:$F,MATCH(1,(MONTH(三跨两临近重点区段!$D:$D)=11)*(三跨两临近重点区段!$A:$A=D590),0))="已取消","已取消",INDEX(三跨两临近重点区段!$E:$E,MATCH(1,(MONTH(三跨两临近重点区段!$D:$D)=11)*(三跨两临近重点区段!$A:$A=D590)*(三跨两临近重点区段!$F:$F="现存区段"),0))),"")</f>
        <v/>
      </c>
      <c r="AE590" s="284" t="str">
        <f t="array" ref="AE590">IFERROR(IF(INDEX(三跨两临近重点区段!$F:$F,MATCH(1,(MONTH(三跨两临近重点区段!$D:$D)=12)*(三跨两临近重点区段!$A:$A=D590),0))="已取消","已取消",INDEX(三跨两临近重点区段!$D:$D,MATCH(1,(MONTH(三跨两临近重点区段!$D:$D)=12)*(三跨两临近重点区段!$A:$A=D590)*(三跨两临近重点区段!$F:$F="现存区段"),0))),"")</f>
        <v/>
      </c>
      <c r="AF590" s="72" t="str">
        <f t="array" ref="AF590">IFERROR(IF(INDEX(三跨两临近重点区段!$F:$F,MATCH(1,(MONTH(三跨两临近重点区段!$D:$D)=12)*(三跨两临近重点区段!$A:$A=D590),0))="已取消","已取消",INDEX(三跨两临近重点区段!$E:$E,MATCH(1,(MONTH(三跨两临近重点区段!$D:$D)=12)*(三跨两临近重点区段!$A:$A=D590)*(三跨两临近重点区段!$F:$F="现存区段"),0))),"")</f>
        <v/>
      </c>
      <c r="AH590" t="e">
        <f t="array" ref="AH590">INDEX(三跨两临近重点区段!$G:$G,MATCH(D590,三跨两临近重点区段!$A:$A,0))</f>
        <v>#N/A</v>
      </c>
      <c r="AI590" t="e">
        <f>INDEX(三跨两临近重点区段!$J:$J,MATCH(D590,三跨两临近重点区段!$A:$A,0))</f>
        <v>#N/A</v>
      </c>
    </row>
    <row r="591" ht="14.25" spans="1:35">
      <c r="A591" s="263" t="s">
        <v>363</v>
      </c>
      <c r="B591" s="264" t="s">
        <v>3019</v>
      </c>
      <c r="C591" s="263" t="s">
        <v>2126</v>
      </c>
      <c r="D591" s="263" t="s">
        <v>3021</v>
      </c>
      <c r="E591" s="265" t="s">
        <v>3016</v>
      </c>
      <c r="F591" s="264" t="s">
        <v>125</v>
      </c>
      <c r="G591" s="263" t="s">
        <v>266</v>
      </c>
      <c r="H591" s="263" t="s">
        <v>266</v>
      </c>
      <c r="I591" s="33"/>
      <c r="J591" s="196"/>
      <c r="K591" s="196"/>
      <c r="L591" s="196"/>
      <c r="M591" s="235"/>
      <c r="N591" s="235"/>
      <c r="O591" s="33"/>
      <c r="P591" s="48"/>
      <c r="Q591" s="279"/>
      <c r="R591" s="279"/>
      <c r="S591" s="278">
        <v>45457</v>
      </c>
      <c r="T591" s="279" t="s">
        <v>2117</v>
      </c>
      <c r="U591" s="268" t="str">
        <f t="array" ref="U591">IFERROR(IF(INDEX(三跨两临近重点区段!$F:$F,MATCH(1,(MONTH(三跨两临近重点区段!$D:$D)=7)*(三跨两临近重点区段!$A:$A=D591),0))="已取消","已取消",INDEX(三跨两临近重点区段!$D:$D,MATCH(1,(MONTH(三跨两临近重点区段!$D:$D)=7)*(三跨两临近重点区段!$A:$A=D591)*(三跨两临近重点区段!$F:$F="现存区段"),0))),"")</f>
        <v/>
      </c>
      <c r="V591" s="232" t="str">
        <f t="array" ref="V591">IFERROR(IF(INDEX(三跨两临近重点区段!$F:$F,MATCH(1,(MONTH(三跨两临近重点区段!$D:$D)=7)*(三跨两临近重点区段!$A:$A=D591),0))="已取消","已取消",INDEX(三跨两临近重点区段!$E:$E,MATCH(1,(MONTH(三跨两临近重点区段!$D:$D)=7)*(三跨两临近重点区段!$A:$A=D591)*(三跨两临近重点区段!$F:$F="现存区段"),0))),"")</f>
        <v/>
      </c>
      <c r="W591" s="268" t="str">
        <f t="array" ref="W591">IFERROR(IF(INDEX(三跨两临近重点区段!$F:$F,MATCH(1,(MONTH(三跨两临近重点区段!$D:$D)=8)*(三跨两临近重点区段!$A:$A=D591),0))="已取消","已取消",INDEX(三跨两临近重点区段!$D:$D,MATCH(1,(MONTH(三跨两临近重点区段!$D:$D)=8)*(三跨两临近重点区段!$A:$A=D591)*(三跨两临近重点区段!$F:$F="现存区段"),0))),"")</f>
        <v/>
      </c>
      <c r="X591" s="232" t="str">
        <f t="array" ref="X591">IFERROR(IF(INDEX(三跨两临近重点区段!$F:$F,MATCH(1,(MONTH(三跨两临近重点区段!$D:$D)=8)*(三跨两临近重点区段!$A:$A=D591),0))="已取消","已取消",INDEX(三跨两临近重点区段!$E:$E,MATCH(1,(MONTH(三跨两临近重点区段!$D:$D)=8)*(三跨两临近重点区段!$A:$A=D591)*(三跨两临近重点区段!$F:$F="现存区段"),0))),"")</f>
        <v/>
      </c>
      <c r="Y591" s="268" t="str">
        <f t="array" ref="Y591">IFERROR(IF(INDEX(三跨两临近重点区段!$F:$F,MATCH(1,(MONTH(三跨两临近重点区段!$D:$D)=9)*(三跨两临近重点区段!$A:$A=D591),0))="已取消","已取消",INDEX(三跨两临近重点区段!$D:$D,MATCH(1,(MONTH(三跨两临近重点区段!$D:$D)=9)*(三跨两临近重点区段!$A:$A=D591)*(三跨两临近重点区段!$F:$F="现存区段"),0))),"")</f>
        <v/>
      </c>
      <c r="Z591" s="232" t="str">
        <f t="array" ref="Z591">IFERROR(IF(INDEX(三跨两临近重点区段!$F:$F,MATCH(1,(MONTH(三跨两临近重点区段!$D:$D)=9)*(三跨两临近重点区段!$A:$A=D591),0))="已取消","已取消",INDEX(三跨两临近重点区段!$E:$E,MATCH(1,(MONTH(三跨两临近重点区段!$D:$D)=9)*(三跨两临近重点区段!$A:$A=D591)*(三跨两临近重点区段!$F:$F="现存区段"),0))),"")</f>
        <v/>
      </c>
      <c r="AA591" s="268" t="str">
        <f t="array" ref="AA591">IFERROR(IF(INDEX(三跨两临近重点区段!$F:$F,MATCH(1,(MONTH(三跨两临近重点区段!$D:$D)=10)*(三跨两临近重点区段!$A:$A=D591),0))="已取消","已取消",INDEX(三跨两临近重点区段!$D:$D,MATCH(1,(MONTH(三跨两临近重点区段!$D:$D)=10)*(三跨两临近重点区段!$A:$A=D591)*(三跨两临近重点区段!$F:$F="现存区段"),0))),"")</f>
        <v/>
      </c>
      <c r="AB591" s="72" t="str">
        <f t="array" ref="AB591">IFERROR(IF(INDEX(三跨两临近重点区段!$F:$F,MATCH(1,(MONTH(三跨两临近重点区段!$D:$D)=10)*(三跨两临近重点区段!$A:$A=D591),0))="已取消","已取消",INDEX(三跨两临近重点区段!$E:$E,MATCH(1,(MONTH(三跨两临近重点区段!$D:$D)=10)*(三跨两临近重点区段!$A:$A=D591)*(三跨两临近重点区段!$F:$F="现存区段"),0))),"")</f>
        <v/>
      </c>
      <c r="AC591" s="284" t="str">
        <f t="array" ref="AC591">IFERROR(IF(INDEX(三跨两临近重点区段!$F:$F,MATCH(1,(MONTH(三跨两临近重点区段!$D:$D)=11)*(三跨两临近重点区段!$A:$A=D591),0))="已取消","已取消",INDEX(三跨两临近重点区段!$D:$D,MATCH(1,(MONTH(三跨两临近重点区段!$D:$D)=11)*(三跨两临近重点区段!$A:$A=D591)*(三跨两临近重点区段!$F:$F="现存区段"),0))),"")</f>
        <v/>
      </c>
      <c r="AD591" s="72" t="str">
        <f t="array" ref="AD591">IFERROR(IF(INDEX(三跨两临近重点区段!$F:$F,MATCH(1,(MONTH(三跨两临近重点区段!$D:$D)=11)*(三跨两临近重点区段!$A:$A=D591),0))="已取消","已取消",INDEX(三跨两临近重点区段!$E:$E,MATCH(1,(MONTH(三跨两临近重点区段!$D:$D)=11)*(三跨两临近重点区段!$A:$A=D591)*(三跨两临近重点区段!$F:$F="现存区段"),0))),"")</f>
        <v/>
      </c>
      <c r="AE591" s="284" t="str">
        <f t="array" ref="AE591">IFERROR(IF(INDEX(三跨两临近重点区段!$F:$F,MATCH(1,(MONTH(三跨两临近重点区段!$D:$D)=12)*(三跨两临近重点区段!$A:$A=D591),0))="已取消","已取消",INDEX(三跨两临近重点区段!$D:$D,MATCH(1,(MONTH(三跨两临近重点区段!$D:$D)=12)*(三跨两临近重点区段!$A:$A=D591)*(三跨两临近重点区段!$F:$F="现存区段"),0))),"")</f>
        <v/>
      </c>
      <c r="AF591" s="72" t="str">
        <f t="array" ref="AF591">IFERROR(IF(INDEX(三跨两临近重点区段!$F:$F,MATCH(1,(MONTH(三跨两临近重点区段!$D:$D)=12)*(三跨两临近重点区段!$A:$A=D591),0))="已取消","已取消",INDEX(三跨两临近重点区段!$E:$E,MATCH(1,(MONTH(三跨两临近重点区段!$D:$D)=12)*(三跨两临近重点区段!$A:$A=D591)*(三跨两临近重点区段!$F:$F="现存区段"),0))),"")</f>
        <v/>
      </c>
      <c r="AH591" t="e">
        <f t="array" ref="AH591">INDEX(三跨两临近重点区段!$G:$G,MATCH(D591,三跨两临近重点区段!$A:$A,0))</f>
        <v>#N/A</v>
      </c>
      <c r="AI591" t="e">
        <f>INDEX(三跨两临近重点区段!$J:$J,MATCH(D591,三跨两临近重点区段!$A:$A,0))</f>
        <v>#N/A</v>
      </c>
    </row>
    <row r="592" ht="14.25" spans="1:35">
      <c r="A592" s="263" t="s">
        <v>363</v>
      </c>
      <c r="B592" s="264" t="s">
        <v>3019</v>
      </c>
      <c r="C592" s="263" t="s">
        <v>2931</v>
      </c>
      <c r="D592" s="263" t="s">
        <v>3022</v>
      </c>
      <c r="E592" s="265" t="s">
        <v>3016</v>
      </c>
      <c r="F592" s="264" t="s">
        <v>125</v>
      </c>
      <c r="G592" s="263" t="s">
        <v>266</v>
      </c>
      <c r="H592" s="263" t="s">
        <v>266</v>
      </c>
      <c r="I592" s="33"/>
      <c r="J592" s="196"/>
      <c r="K592" s="196"/>
      <c r="L592" s="196"/>
      <c r="M592" s="235"/>
      <c r="N592" s="235"/>
      <c r="O592" s="33"/>
      <c r="P592" s="48"/>
      <c r="Q592" s="279"/>
      <c r="R592" s="279"/>
      <c r="S592" s="278">
        <v>45457</v>
      </c>
      <c r="T592" s="279" t="s">
        <v>2117</v>
      </c>
      <c r="U592" s="268" t="str">
        <f t="array" ref="U592">IFERROR(IF(INDEX(三跨两临近重点区段!$F:$F,MATCH(1,(MONTH(三跨两临近重点区段!$D:$D)=7)*(三跨两临近重点区段!$A:$A=D592),0))="已取消","已取消",INDEX(三跨两临近重点区段!$D:$D,MATCH(1,(MONTH(三跨两临近重点区段!$D:$D)=7)*(三跨两临近重点区段!$A:$A=D592)*(三跨两临近重点区段!$F:$F="现存区段"),0))),"")</f>
        <v/>
      </c>
      <c r="V592" s="232" t="str">
        <f t="array" ref="V592">IFERROR(IF(INDEX(三跨两临近重点区段!$F:$F,MATCH(1,(MONTH(三跨两临近重点区段!$D:$D)=7)*(三跨两临近重点区段!$A:$A=D592),0))="已取消","已取消",INDEX(三跨两临近重点区段!$E:$E,MATCH(1,(MONTH(三跨两临近重点区段!$D:$D)=7)*(三跨两临近重点区段!$A:$A=D592)*(三跨两临近重点区段!$F:$F="现存区段"),0))),"")</f>
        <v/>
      </c>
      <c r="W592" s="268" t="str">
        <f t="array" ref="W592">IFERROR(IF(INDEX(三跨两临近重点区段!$F:$F,MATCH(1,(MONTH(三跨两临近重点区段!$D:$D)=8)*(三跨两临近重点区段!$A:$A=D592),0))="已取消","已取消",INDEX(三跨两临近重点区段!$D:$D,MATCH(1,(MONTH(三跨两临近重点区段!$D:$D)=8)*(三跨两临近重点区段!$A:$A=D592)*(三跨两临近重点区段!$F:$F="现存区段"),0))),"")</f>
        <v/>
      </c>
      <c r="X592" s="232" t="str">
        <f t="array" ref="X592">IFERROR(IF(INDEX(三跨两临近重点区段!$F:$F,MATCH(1,(MONTH(三跨两临近重点区段!$D:$D)=8)*(三跨两临近重点区段!$A:$A=D592),0))="已取消","已取消",INDEX(三跨两临近重点区段!$E:$E,MATCH(1,(MONTH(三跨两临近重点区段!$D:$D)=8)*(三跨两临近重点区段!$A:$A=D592)*(三跨两临近重点区段!$F:$F="现存区段"),0))),"")</f>
        <v/>
      </c>
      <c r="Y592" s="268" t="str">
        <f t="array" ref="Y592">IFERROR(IF(INDEX(三跨两临近重点区段!$F:$F,MATCH(1,(MONTH(三跨两临近重点区段!$D:$D)=9)*(三跨两临近重点区段!$A:$A=D592),0))="已取消","已取消",INDEX(三跨两临近重点区段!$D:$D,MATCH(1,(MONTH(三跨两临近重点区段!$D:$D)=9)*(三跨两临近重点区段!$A:$A=D592)*(三跨两临近重点区段!$F:$F="现存区段"),0))),"")</f>
        <v/>
      </c>
      <c r="Z592" s="232" t="str">
        <f t="array" ref="Z592">IFERROR(IF(INDEX(三跨两临近重点区段!$F:$F,MATCH(1,(MONTH(三跨两临近重点区段!$D:$D)=9)*(三跨两临近重点区段!$A:$A=D592),0))="已取消","已取消",INDEX(三跨两临近重点区段!$E:$E,MATCH(1,(MONTH(三跨两临近重点区段!$D:$D)=9)*(三跨两临近重点区段!$A:$A=D592)*(三跨两临近重点区段!$F:$F="现存区段"),0))),"")</f>
        <v/>
      </c>
      <c r="AA592" s="268" t="str">
        <f t="array" ref="AA592">IFERROR(IF(INDEX(三跨两临近重点区段!$F:$F,MATCH(1,(MONTH(三跨两临近重点区段!$D:$D)=10)*(三跨两临近重点区段!$A:$A=D592),0))="已取消","已取消",INDEX(三跨两临近重点区段!$D:$D,MATCH(1,(MONTH(三跨两临近重点区段!$D:$D)=10)*(三跨两临近重点区段!$A:$A=D592)*(三跨两临近重点区段!$F:$F="现存区段"),0))),"")</f>
        <v/>
      </c>
      <c r="AB592" s="72" t="str">
        <f t="array" ref="AB592">IFERROR(IF(INDEX(三跨两临近重点区段!$F:$F,MATCH(1,(MONTH(三跨两临近重点区段!$D:$D)=10)*(三跨两临近重点区段!$A:$A=D592),0))="已取消","已取消",INDEX(三跨两临近重点区段!$E:$E,MATCH(1,(MONTH(三跨两临近重点区段!$D:$D)=10)*(三跨两临近重点区段!$A:$A=D592)*(三跨两临近重点区段!$F:$F="现存区段"),0))),"")</f>
        <v/>
      </c>
      <c r="AC592" s="284" t="str">
        <f t="array" ref="AC592">IFERROR(IF(INDEX(三跨两临近重点区段!$F:$F,MATCH(1,(MONTH(三跨两临近重点区段!$D:$D)=11)*(三跨两临近重点区段!$A:$A=D592),0))="已取消","已取消",INDEX(三跨两临近重点区段!$D:$D,MATCH(1,(MONTH(三跨两临近重点区段!$D:$D)=11)*(三跨两临近重点区段!$A:$A=D592)*(三跨两临近重点区段!$F:$F="现存区段"),0))),"")</f>
        <v/>
      </c>
      <c r="AD592" s="72" t="str">
        <f t="array" ref="AD592">IFERROR(IF(INDEX(三跨两临近重点区段!$F:$F,MATCH(1,(MONTH(三跨两临近重点区段!$D:$D)=11)*(三跨两临近重点区段!$A:$A=D592),0))="已取消","已取消",INDEX(三跨两临近重点区段!$E:$E,MATCH(1,(MONTH(三跨两临近重点区段!$D:$D)=11)*(三跨两临近重点区段!$A:$A=D592)*(三跨两临近重点区段!$F:$F="现存区段"),0))),"")</f>
        <v/>
      </c>
      <c r="AE592" s="284" t="str">
        <f t="array" ref="AE592">IFERROR(IF(INDEX(三跨两临近重点区段!$F:$F,MATCH(1,(MONTH(三跨两临近重点区段!$D:$D)=12)*(三跨两临近重点区段!$A:$A=D592),0))="已取消","已取消",INDEX(三跨两临近重点区段!$D:$D,MATCH(1,(MONTH(三跨两临近重点区段!$D:$D)=12)*(三跨两临近重点区段!$A:$A=D592)*(三跨两临近重点区段!$F:$F="现存区段"),0))),"")</f>
        <v/>
      </c>
      <c r="AF592" s="72" t="str">
        <f t="array" ref="AF592">IFERROR(IF(INDEX(三跨两临近重点区段!$F:$F,MATCH(1,(MONTH(三跨两临近重点区段!$D:$D)=12)*(三跨两临近重点区段!$A:$A=D592),0))="已取消","已取消",INDEX(三跨两临近重点区段!$E:$E,MATCH(1,(MONTH(三跨两临近重点区段!$D:$D)=12)*(三跨两临近重点区段!$A:$A=D592)*(三跨两临近重点区段!$F:$F="现存区段"),0))),"")</f>
        <v/>
      </c>
      <c r="AH592" t="e">
        <f t="array" ref="AH592">INDEX(三跨两临近重点区段!$G:$G,MATCH(D592,三跨两临近重点区段!$A:$A,0))</f>
        <v>#N/A</v>
      </c>
      <c r="AI592" t="e">
        <f>INDEX(三跨两临近重点区段!$J:$J,MATCH(D592,三跨两临近重点区段!$A:$A,0))</f>
        <v>#N/A</v>
      </c>
    </row>
    <row r="593" ht="14.25" spans="1:35">
      <c r="A593" s="263" t="s">
        <v>363</v>
      </c>
      <c r="B593" s="264" t="s">
        <v>3019</v>
      </c>
      <c r="C593" s="263" t="s">
        <v>2113</v>
      </c>
      <c r="D593" s="263" t="s">
        <v>3023</v>
      </c>
      <c r="E593" s="265" t="s">
        <v>3016</v>
      </c>
      <c r="F593" s="264" t="s">
        <v>125</v>
      </c>
      <c r="G593" s="263" t="s">
        <v>266</v>
      </c>
      <c r="H593" s="263" t="s">
        <v>266</v>
      </c>
      <c r="I593" s="33"/>
      <c r="J593" s="196"/>
      <c r="K593" s="196"/>
      <c r="L593" s="196"/>
      <c r="M593" s="235"/>
      <c r="N593" s="235"/>
      <c r="O593" s="33"/>
      <c r="P593" s="48"/>
      <c r="Q593" s="279"/>
      <c r="R593" s="279"/>
      <c r="S593" s="278">
        <v>45457</v>
      </c>
      <c r="T593" s="279" t="s">
        <v>2117</v>
      </c>
      <c r="U593" s="268" t="str">
        <f t="array" ref="U593">IFERROR(IF(INDEX(三跨两临近重点区段!$F:$F,MATCH(1,(MONTH(三跨两临近重点区段!$D:$D)=7)*(三跨两临近重点区段!$A:$A=D593),0))="已取消","已取消",INDEX(三跨两临近重点区段!$D:$D,MATCH(1,(MONTH(三跨两临近重点区段!$D:$D)=7)*(三跨两临近重点区段!$A:$A=D593)*(三跨两临近重点区段!$F:$F="现存区段"),0))),"")</f>
        <v/>
      </c>
      <c r="V593" s="232" t="str">
        <f t="array" ref="V593">IFERROR(IF(INDEX(三跨两临近重点区段!$F:$F,MATCH(1,(MONTH(三跨两临近重点区段!$D:$D)=7)*(三跨两临近重点区段!$A:$A=D593),0))="已取消","已取消",INDEX(三跨两临近重点区段!$E:$E,MATCH(1,(MONTH(三跨两临近重点区段!$D:$D)=7)*(三跨两临近重点区段!$A:$A=D593)*(三跨两临近重点区段!$F:$F="现存区段"),0))),"")</f>
        <v/>
      </c>
      <c r="W593" s="268" t="str">
        <f t="array" ref="W593">IFERROR(IF(INDEX(三跨两临近重点区段!$F:$F,MATCH(1,(MONTH(三跨两临近重点区段!$D:$D)=8)*(三跨两临近重点区段!$A:$A=D593),0))="已取消","已取消",INDEX(三跨两临近重点区段!$D:$D,MATCH(1,(MONTH(三跨两临近重点区段!$D:$D)=8)*(三跨两临近重点区段!$A:$A=D593)*(三跨两临近重点区段!$F:$F="现存区段"),0))),"")</f>
        <v/>
      </c>
      <c r="X593" s="232" t="str">
        <f t="array" ref="X593">IFERROR(IF(INDEX(三跨两临近重点区段!$F:$F,MATCH(1,(MONTH(三跨两临近重点区段!$D:$D)=8)*(三跨两临近重点区段!$A:$A=D593),0))="已取消","已取消",INDEX(三跨两临近重点区段!$E:$E,MATCH(1,(MONTH(三跨两临近重点区段!$D:$D)=8)*(三跨两临近重点区段!$A:$A=D593)*(三跨两临近重点区段!$F:$F="现存区段"),0))),"")</f>
        <v/>
      </c>
      <c r="Y593" s="268" t="str">
        <f t="array" ref="Y593">IFERROR(IF(INDEX(三跨两临近重点区段!$F:$F,MATCH(1,(MONTH(三跨两临近重点区段!$D:$D)=9)*(三跨两临近重点区段!$A:$A=D593),0))="已取消","已取消",INDEX(三跨两临近重点区段!$D:$D,MATCH(1,(MONTH(三跨两临近重点区段!$D:$D)=9)*(三跨两临近重点区段!$A:$A=D593)*(三跨两临近重点区段!$F:$F="现存区段"),0))),"")</f>
        <v/>
      </c>
      <c r="Z593" s="232" t="str">
        <f t="array" ref="Z593">IFERROR(IF(INDEX(三跨两临近重点区段!$F:$F,MATCH(1,(MONTH(三跨两临近重点区段!$D:$D)=9)*(三跨两临近重点区段!$A:$A=D593),0))="已取消","已取消",INDEX(三跨两临近重点区段!$E:$E,MATCH(1,(MONTH(三跨两临近重点区段!$D:$D)=9)*(三跨两临近重点区段!$A:$A=D593)*(三跨两临近重点区段!$F:$F="现存区段"),0))),"")</f>
        <v/>
      </c>
      <c r="AA593" s="268" t="str">
        <f t="array" ref="AA593">IFERROR(IF(INDEX(三跨两临近重点区段!$F:$F,MATCH(1,(MONTH(三跨两临近重点区段!$D:$D)=10)*(三跨两临近重点区段!$A:$A=D593),0))="已取消","已取消",INDEX(三跨两临近重点区段!$D:$D,MATCH(1,(MONTH(三跨两临近重点区段!$D:$D)=10)*(三跨两临近重点区段!$A:$A=D593)*(三跨两临近重点区段!$F:$F="现存区段"),0))),"")</f>
        <v/>
      </c>
      <c r="AB593" s="72" t="str">
        <f t="array" ref="AB593">IFERROR(IF(INDEX(三跨两临近重点区段!$F:$F,MATCH(1,(MONTH(三跨两临近重点区段!$D:$D)=10)*(三跨两临近重点区段!$A:$A=D593),0))="已取消","已取消",INDEX(三跨两临近重点区段!$E:$E,MATCH(1,(MONTH(三跨两临近重点区段!$D:$D)=10)*(三跨两临近重点区段!$A:$A=D593)*(三跨两临近重点区段!$F:$F="现存区段"),0))),"")</f>
        <v/>
      </c>
      <c r="AC593" s="284" t="str">
        <f t="array" ref="AC593">IFERROR(IF(INDEX(三跨两临近重点区段!$F:$F,MATCH(1,(MONTH(三跨两临近重点区段!$D:$D)=11)*(三跨两临近重点区段!$A:$A=D593),0))="已取消","已取消",INDEX(三跨两临近重点区段!$D:$D,MATCH(1,(MONTH(三跨两临近重点区段!$D:$D)=11)*(三跨两临近重点区段!$A:$A=D593)*(三跨两临近重点区段!$F:$F="现存区段"),0))),"")</f>
        <v/>
      </c>
      <c r="AD593" s="72" t="str">
        <f t="array" ref="AD593">IFERROR(IF(INDEX(三跨两临近重点区段!$F:$F,MATCH(1,(MONTH(三跨两临近重点区段!$D:$D)=11)*(三跨两临近重点区段!$A:$A=D593),0))="已取消","已取消",INDEX(三跨两临近重点区段!$E:$E,MATCH(1,(MONTH(三跨两临近重点区段!$D:$D)=11)*(三跨两临近重点区段!$A:$A=D593)*(三跨两临近重点区段!$F:$F="现存区段"),0))),"")</f>
        <v/>
      </c>
      <c r="AE593" s="284" t="str">
        <f t="array" ref="AE593">IFERROR(IF(INDEX(三跨两临近重点区段!$F:$F,MATCH(1,(MONTH(三跨两临近重点区段!$D:$D)=12)*(三跨两临近重点区段!$A:$A=D593),0))="已取消","已取消",INDEX(三跨两临近重点区段!$D:$D,MATCH(1,(MONTH(三跨两临近重点区段!$D:$D)=12)*(三跨两临近重点区段!$A:$A=D593)*(三跨两临近重点区段!$F:$F="现存区段"),0))),"")</f>
        <v/>
      </c>
      <c r="AF593" s="72" t="str">
        <f t="array" ref="AF593">IFERROR(IF(INDEX(三跨两临近重点区段!$F:$F,MATCH(1,(MONTH(三跨两临近重点区段!$D:$D)=12)*(三跨两临近重点区段!$A:$A=D593),0))="已取消","已取消",INDEX(三跨两临近重点区段!$E:$E,MATCH(1,(MONTH(三跨两临近重点区段!$D:$D)=12)*(三跨两临近重点区段!$A:$A=D593)*(三跨两临近重点区段!$F:$F="现存区段"),0))),"")</f>
        <v/>
      </c>
      <c r="AH593" t="e">
        <f t="array" ref="AH593">INDEX(三跨两临近重点区段!$G:$G,MATCH(D593,三跨两临近重点区段!$A:$A,0))</f>
        <v>#N/A</v>
      </c>
      <c r="AI593" t="e">
        <f>INDEX(三跨两临近重点区段!$J:$J,MATCH(D593,三跨两临近重点区段!$A:$A,0))</f>
        <v>#N/A</v>
      </c>
    </row>
    <row r="594" ht="14.25" spans="1:35">
      <c r="A594" s="263" t="s">
        <v>363</v>
      </c>
      <c r="B594" s="264" t="s">
        <v>3024</v>
      </c>
      <c r="C594" s="263" t="s">
        <v>2130</v>
      </c>
      <c r="D594" s="263" t="s">
        <v>3025</v>
      </c>
      <c r="E594" s="265" t="s">
        <v>3016</v>
      </c>
      <c r="F594" s="264" t="s">
        <v>125</v>
      </c>
      <c r="G594" s="263" t="s">
        <v>266</v>
      </c>
      <c r="H594" s="263" t="s">
        <v>266</v>
      </c>
      <c r="I594" s="33"/>
      <c r="J594" s="196"/>
      <c r="K594" s="196"/>
      <c r="L594" s="196"/>
      <c r="M594" s="235"/>
      <c r="N594" s="235"/>
      <c r="O594" s="33"/>
      <c r="P594" s="48"/>
      <c r="Q594" s="279"/>
      <c r="R594" s="279"/>
      <c r="S594" s="278">
        <v>45457</v>
      </c>
      <c r="T594" s="279" t="s">
        <v>2117</v>
      </c>
      <c r="U594" s="268" t="str">
        <f t="array" ref="U594">IFERROR(IF(INDEX(三跨两临近重点区段!$F:$F,MATCH(1,(MONTH(三跨两临近重点区段!$D:$D)=7)*(三跨两临近重点区段!$A:$A=D594),0))="已取消","已取消",INDEX(三跨两临近重点区段!$D:$D,MATCH(1,(MONTH(三跨两临近重点区段!$D:$D)=7)*(三跨两临近重点区段!$A:$A=D594)*(三跨两临近重点区段!$F:$F="现存区段"),0))),"")</f>
        <v/>
      </c>
      <c r="V594" s="232" t="str">
        <f t="array" ref="V594">IFERROR(IF(INDEX(三跨两临近重点区段!$F:$F,MATCH(1,(MONTH(三跨两临近重点区段!$D:$D)=7)*(三跨两临近重点区段!$A:$A=D594),0))="已取消","已取消",INDEX(三跨两临近重点区段!$E:$E,MATCH(1,(MONTH(三跨两临近重点区段!$D:$D)=7)*(三跨两临近重点区段!$A:$A=D594)*(三跨两临近重点区段!$F:$F="现存区段"),0))),"")</f>
        <v/>
      </c>
      <c r="W594" s="268" t="str">
        <f t="array" ref="W594">IFERROR(IF(INDEX(三跨两临近重点区段!$F:$F,MATCH(1,(MONTH(三跨两临近重点区段!$D:$D)=8)*(三跨两临近重点区段!$A:$A=D594),0))="已取消","已取消",INDEX(三跨两临近重点区段!$D:$D,MATCH(1,(MONTH(三跨两临近重点区段!$D:$D)=8)*(三跨两临近重点区段!$A:$A=D594)*(三跨两临近重点区段!$F:$F="现存区段"),0))),"")</f>
        <v/>
      </c>
      <c r="X594" s="232" t="str">
        <f t="array" ref="X594">IFERROR(IF(INDEX(三跨两临近重点区段!$F:$F,MATCH(1,(MONTH(三跨两临近重点区段!$D:$D)=8)*(三跨两临近重点区段!$A:$A=D594),0))="已取消","已取消",INDEX(三跨两临近重点区段!$E:$E,MATCH(1,(MONTH(三跨两临近重点区段!$D:$D)=8)*(三跨两临近重点区段!$A:$A=D594)*(三跨两临近重点区段!$F:$F="现存区段"),0))),"")</f>
        <v/>
      </c>
      <c r="Y594" s="268" t="str">
        <f t="array" ref="Y594">IFERROR(IF(INDEX(三跨两临近重点区段!$F:$F,MATCH(1,(MONTH(三跨两临近重点区段!$D:$D)=9)*(三跨两临近重点区段!$A:$A=D594),0))="已取消","已取消",INDEX(三跨两临近重点区段!$D:$D,MATCH(1,(MONTH(三跨两临近重点区段!$D:$D)=9)*(三跨两临近重点区段!$A:$A=D594)*(三跨两临近重点区段!$F:$F="现存区段"),0))),"")</f>
        <v/>
      </c>
      <c r="Z594" s="232" t="str">
        <f t="array" ref="Z594">IFERROR(IF(INDEX(三跨两临近重点区段!$F:$F,MATCH(1,(MONTH(三跨两临近重点区段!$D:$D)=9)*(三跨两临近重点区段!$A:$A=D594),0))="已取消","已取消",INDEX(三跨两临近重点区段!$E:$E,MATCH(1,(MONTH(三跨两临近重点区段!$D:$D)=9)*(三跨两临近重点区段!$A:$A=D594)*(三跨两临近重点区段!$F:$F="现存区段"),0))),"")</f>
        <v/>
      </c>
      <c r="AA594" s="268" t="str">
        <f t="array" ref="AA594">IFERROR(IF(INDEX(三跨两临近重点区段!$F:$F,MATCH(1,(MONTH(三跨两临近重点区段!$D:$D)=10)*(三跨两临近重点区段!$A:$A=D594),0))="已取消","已取消",INDEX(三跨两临近重点区段!$D:$D,MATCH(1,(MONTH(三跨两临近重点区段!$D:$D)=10)*(三跨两临近重点区段!$A:$A=D594)*(三跨两临近重点区段!$F:$F="现存区段"),0))),"")</f>
        <v/>
      </c>
      <c r="AB594" s="72" t="str">
        <f t="array" ref="AB594">IFERROR(IF(INDEX(三跨两临近重点区段!$F:$F,MATCH(1,(MONTH(三跨两临近重点区段!$D:$D)=10)*(三跨两临近重点区段!$A:$A=D594),0))="已取消","已取消",INDEX(三跨两临近重点区段!$E:$E,MATCH(1,(MONTH(三跨两临近重点区段!$D:$D)=10)*(三跨两临近重点区段!$A:$A=D594)*(三跨两临近重点区段!$F:$F="现存区段"),0))),"")</f>
        <v/>
      </c>
      <c r="AC594" s="284" t="str">
        <f t="array" ref="AC594">IFERROR(IF(INDEX(三跨两临近重点区段!$F:$F,MATCH(1,(MONTH(三跨两临近重点区段!$D:$D)=11)*(三跨两临近重点区段!$A:$A=D594),0))="已取消","已取消",INDEX(三跨两临近重点区段!$D:$D,MATCH(1,(MONTH(三跨两临近重点区段!$D:$D)=11)*(三跨两临近重点区段!$A:$A=D594)*(三跨两临近重点区段!$F:$F="现存区段"),0))),"")</f>
        <v/>
      </c>
      <c r="AD594" s="72" t="str">
        <f t="array" ref="AD594">IFERROR(IF(INDEX(三跨两临近重点区段!$F:$F,MATCH(1,(MONTH(三跨两临近重点区段!$D:$D)=11)*(三跨两临近重点区段!$A:$A=D594),0))="已取消","已取消",INDEX(三跨两临近重点区段!$E:$E,MATCH(1,(MONTH(三跨两临近重点区段!$D:$D)=11)*(三跨两临近重点区段!$A:$A=D594)*(三跨两临近重点区段!$F:$F="现存区段"),0))),"")</f>
        <v/>
      </c>
      <c r="AE594" s="284" t="str">
        <f t="array" ref="AE594">IFERROR(IF(INDEX(三跨两临近重点区段!$F:$F,MATCH(1,(MONTH(三跨两临近重点区段!$D:$D)=12)*(三跨两临近重点区段!$A:$A=D594),0))="已取消","已取消",INDEX(三跨两临近重点区段!$D:$D,MATCH(1,(MONTH(三跨两临近重点区段!$D:$D)=12)*(三跨两临近重点区段!$A:$A=D594)*(三跨两临近重点区段!$F:$F="现存区段"),0))),"")</f>
        <v/>
      </c>
      <c r="AF594" s="72" t="str">
        <f t="array" ref="AF594">IFERROR(IF(INDEX(三跨两临近重点区段!$F:$F,MATCH(1,(MONTH(三跨两临近重点区段!$D:$D)=12)*(三跨两临近重点区段!$A:$A=D594),0))="已取消","已取消",INDEX(三跨两临近重点区段!$E:$E,MATCH(1,(MONTH(三跨两临近重点区段!$D:$D)=12)*(三跨两临近重点区段!$A:$A=D594)*(三跨两临近重点区段!$F:$F="现存区段"),0))),"")</f>
        <v/>
      </c>
      <c r="AH594" t="e">
        <f t="array" ref="AH594">INDEX(三跨两临近重点区段!$G:$G,MATCH(D594,三跨两临近重点区段!$A:$A,0))</f>
        <v>#N/A</v>
      </c>
      <c r="AI594" t="e">
        <f>INDEX(三跨两临近重点区段!$J:$J,MATCH(D594,三跨两临近重点区段!$A:$A,0))</f>
        <v>#N/A</v>
      </c>
    </row>
    <row r="595" ht="14.25" spans="1:35">
      <c r="A595" s="263" t="s">
        <v>363</v>
      </c>
      <c r="B595" s="264" t="s">
        <v>3024</v>
      </c>
      <c r="C595" s="263" t="s">
        <v>2126</v>
      </c>
      <c r="D595" s="263" t="s">
        <v>3026</v>
      </c>
      <c r="E595" s="265" t="s">
        <v>3016</v>
      </c>
      <c r="F595" s="264" t="s">
        <v>125</v>
      </c>
      <c r="G595" s="263" t="s">
        <v>266</v>
      </c>
      <c r="H595" s="263" t="s">
        <v>266</v>
      </c>
      <c r="I595" s="33"/>
      <c r="J595" s="196"/>
      <c r="K595" s="196"/>
      <c r="L595" s="196"/>
      <c r="M595" s="235"/>
      <c r="N595" s="235"/>
      <c r="O595" s="33"/>
      <c r="P595" s="48"/>
      <c r="Q595" s="279"/>
      <c r="R595" s="279"/>
      <c r="S595" s="278">
        <v>45457</v>
      </c>
      <c r="T595" s="279" t="s">
        <v>2117</v>
      </c>
      <c r="U595" s="268" t="str">
        <f t="array" ref="U595">IFERROR(IF(INDEX(三跨两临近重点区段!$F:$F,MATCH(1,(MONTH(三跨两临近重点区段!$D:$D)=7)*(三跨两临近重点区段!$A:$A=D595),0))="已取消","已取消",INDEX(三跨两临近重点区段!$D:$D,MATCH(1,(MONTH(三跨两临近重点区段!$D:$D)=7)*(三跨两临近重点区段!$A:$A=D595)*(三跨两临近重点区段!$F:$F="现存区段"),0))),"")</f>
        <v/>
      </c>
      <c r="V595" s="232" t="str">
        <f t="array" ref="V595">IFERROR(IF(INDEX(三跨两临近重点区段!$F:$F,MATCH(1,(MONTH(三跨两临近重点区段!$D:$D)=7)*(三跨两临近重点区段!$A:$A=D595),0))="已取消","已取消",INDEX(三跨两临近重点区段!$E:$E,MATCH(1,(MONTH(三跨两临近重点区段!$D:$D)=7)*(三跨两临近重点区段!$A:$A=D595)*(三跨两临近重点区段!$F:$F="现存区段"),0))),"")</f>
        <v/>
      </c>
      <c r="W595" s="268" t="str">
        <f t="array" ref="W595">IFERROR(IF(INDEX(三跨两临近重点区段!$F:$F,MATCH(1,(MONTH(三跨两临近重点区段!$D:$D)=8)*(三跨两临近重点区段!$A:$A=D595),0))="已取消","已取消",INDEX(三跨两临近重点区段!$D:$D,MATCH(1,(MONTH(三跨两临近重点区段!$D:$D)=8)*(三跨两临近重点区段!$A:$A=D595)*(三跨两临近重点区段!$F:$F="现存区段"),0))),"")</f>
        <v/>
      </c>
      <c r="X595" s="232" t="str">
        <f t="array" ref="X595">IFERROR(IF(INDEX(三跨两临近重点区段!$F:$F,MATCH(1,(MONTH(三跨两临近重点区段!$D:$D)=8)*(三跨两临近重点区段!$A:$A=D595),0))="已取消","已取消",INDEX(三跨两临近重点区段!$E:$E,MATCH(1,(MONTH(三跨两临近重点区段!$D:$D)=8)*(三跨两临近重点区段!$A:$A=D595)*(三跨两临近重点区段!$F:$F="现存区段"),0))),"")</f>
        <v/>
      </c>
      <c r="Y595" s="268" t="str">
        <f t="array" ref="Y595">IFERROR(IF(INDEX(三跨两临近重点区段!$F:$F,MATCH(1,(MONTH(三跨两临近重点区段!$D:$D)=9)*(三跨两临近重点区段!$A:$A=D595),0))="已取消","已取消",INDEX(三跨两临近重点区段!$D:$D,MATCH(1,(MONTH(三跨两临近重点区段!$D:$D)=9)*(三跨两临近重点区段!$A:$A=D595)*(三跨两临近重点区段!$F:$F="现存区段"),0))),"")</f>
        <v/>
      </c>
      <c r="Z595" s="232" t="str">
        <f t="array" ref="Z595">IFERROR(IF(INDEX(三跨两临近重点区段!$F:$F,MATCH(1,(MONTH(三跨两临近重点区段!$D:$D)=9)*(三跨两临近重点区段!$A:$A=D595),0))="已取消","已取消",INDEX(三跨两临近重点区段!$E:$E,MATCH(1,(MONTH(三跨两临近重点区段!$D:$D)=9)*(三跨两临近重点区段!$A:$A=D595)*(三跨两临近重点区段!$F:$F="现存区段"),0))),"")</f>
        <v/>
      </c>
      <c r="AA595" s="268" t="str">
        <f t="array" ref="AA595">IFERROR(IF(INDEX(三跨两临近重点区段!$F:$F,MATCH(1,(MONTH(三跨两临近重点区段!$D:$D)=10)*(三跨两临近重点区段!$A:$A=D595),0))="已取消","已取消",INDEX(三跨两临近重点区段!$D:$D,MATCH(1,(MONTH(三跨两临近重点区段!$D:$D)=10)*(三跨两临近重点区段!$A:$A=D595)*(三跨两临近重点区段!$F:$F="现存区段"),0))),"")</f>
        <v/>
      </c>
      <c r="AB595" s="72" t="str">
        <f t="array" ref="AB595">IFERROR(IF(INDEX(三跨两临近重点区段!$F:$F,MATCH(1,(MONTH(三跨两临近重点区段!$D:$D)=10)*(三跨两临近重点区段!$A:$A=D595),0))="已取消","已取消",INDEX(三跨两临近重点区段!$E:$E,MATCH(1,(MONTH(三跨两临近重点区段!$D:$D)=10)*(三跨两临近重点区段!$A:$A=D595)*(三跨两临近重点区段!$F:$F="现存区段"),0))),"")</f>
        <v/>
      </c>
      <c r="AC595" s="284" t="str">
        <f t="array" ref="AC595">IFERROR(IF(INDEX(三跨两临近重点区段!$F:$F,MATCH(1,(MONTH(三跨两临近重点区段!$D:$D)=11)*(三跨两临近重点区段!$A:$A=D595),0))="已取消","已取消",INDEX(三跨两临近重点区段!$D:$D,MATCH(1,(MONTH(三跨两临近重点区段!$D:$D)=11)*(三跨两临近重点区段!$A:$A=D595)*(三跨两临近重点区段!$F:$F="现存区段"),0))),"")</f>
        <v/>
      </c>
      <c r="AD595" s="72" t="str">
        <f t="array" ref="AD595">IFERROR(IF(INDEX(三跨两临近重点区段!$F:$F,MATCH(1,(MONTH(三跨两临近重点区段!$D:$D)=11)*(三跨两临近重点区段!$A:$A=D595),0))="已取消","已取消",INDEX(三跨两临近重点区段!$E:$E,MATCH(1,(MONTH(三跨两临近重点区段!$D:$D)=11)*(三跨两临近重点区段!$A:$A=D595)*(三跨两临近重点区段!$F:$F="现存区段"),0))),"")</f>
        <v/>
      </c>
      <c r="AE595" s="284" t="str">
        <f t="array" ref="AE595">IFERROR(IF(INDEX(三跨两临近重点区段!$F:$F,MATCH(1,(MONTH(三跨两临近重点区段!$D:$D)=12)*(三跨两临近重点区段!$A:$A=D595),0))="已取消","已取消",INDEX(三跨两临近重点区段!$D:$D,MATCH(1,(MONTH(三跨两临近重点区段!$D:$D)=12)*(三跨两临近重点区段!$A:$A=D595)*(三跨两临近重点区段!$F:$F="现存区段"),0))),"")</f>
        <v/>
      </c>
      <c r="AF595" s="72" t="str">
        <f t="array" ref="AF595">IFERROR(IF(INDEX(三跨两临近重点区段!$F:$F,MATCH(1,(MONTH(三跨两临近重点区段!$D:$D)=12)*(三跨两临近重点区段!$A:$A=D595),0))="已取消","已取消",INDEX(三跨两临近重点区段!$E:$E,MATCH(1,(MONTH(三跨两临近重点区段!$D:$D)=12)*(三跨两临近重点区段!$A:$A=D595)*(三跨两临近重点区段!$F:$F="现存区段"),0))),"")</f>
        <v/>
      </c>
      <c r="AH595" t="e">
        <f t="array" ref="AH595">INDEX(三跨两临近重点区段!$G:$G,MATCH(D595,三跨两临近重点区段!$A:$A,0))</f>
        <v>#N/A</v>
      </c>
      <c r="AI595" t="e">
        <f>INDEX(三跨两临近重点区段!$J:$J,MATCH(D595,三跨两临近重点区段!$A:$A,0))</f>
        <v>#N/A</v>
      </c>
    </row>
    <row r="596" ht="14.25" spans="1:35">
      <c r="A596" s="263" t="s">
        <v>363</v>
      </c>
      <c r="B596" s="264" t="s">
        <v>3024</v>
      </c>
      <c r="C596" s="263" t="s">
        <v>2931</v>
      </c>
      <c r="D596" s="263" t="s">
        <v>3027</v>
      </c>
      <c r="E596" s="265" t="s">
        <v>3016</v>
      </c>
      <c r="F596" s="264" t="s">
        <v>125</v>
      </c>
      <c r="G596" s="263" t="s">
        <v>266</v>
      </c>
      <c r="H596" s="263" t="s">
        <v>266</v>
      </c>
      <c r="I596" s="33"/>
      <c r="J596" s="196"/>
      <c r="K596" s="196"/>
      <c r="L596" s="196"/>
      <c r="M596" s="235"/>
      <c r="N596" s="235"/>
      <c r="O596" s="33"/>
      <c r="P596" s="48"/>
      <c r="Q596" s="279"/>
      <c r="R596" s="279"/>
      <c r="S596" s="278">
        <v>45457</v>
      </c>
      <c r="T596" s="279" t="s">
        <v>2117</v>
      </c>
      <c r="U596" s="268" t="str">
        <f t="array" ref="U596">IFERROR(IF(INDEX(三跨两临近重点区段!$F:$F,MATCH(1,(MONTH(三跨两临近重点区段!$D:$D)=7)*(三跨两临近重点区段!$A:$A=D596),0))="已取消","已取消",INDEX(三跨两临近重点区段!$D:$D,MATCH(1,(MONTH(三跨两临近重点区段!$D:$D)=7)*(三跨两临近重点区段!$A:$A=D596)*(三跨两临近重点区段!$F:$F="现存区段"),0))),"")</f>
        <v/>
      </c>
      <c r="V596" s="232" t="str">
        <f t="array" ref="V596">IFERROR(IF(INDEX(三跨两临近重点区段!$F:$F,MATCH(1,(MONTH(三跨两临近重点区段!$D:$D)=7)*(三跨两临近重点区段!$A:$A=D596),0))="已取消","已取消",INDEX(三跨两临近重点区段!$E:$E,MATCH(1,(MONTH(三跨两临近重点区段!$D:$D)=7)*(三跨两临近重点区段!$A:$A=D596)*(三跨两临近重点区段!$F:$F="现存区段"),0))),"")</f>
        <v/>
      </c>
      <c r="W596" s="268" t="str">
        <f t="array" ref="W596">IFERROR(IF(INDEX(三跨两临近重点区段!$F:$F,MATCH(1,(MONTH(三跨两临近重点区段!$D:$D)=8)*(三跨两临近重点区段!$A:$A=D596),0))="已取消","已取消",INDEX(三跨两临近重点区段!$D:$D,MATCH(1,(MONTH(三跨两临近重点区段!$D:$D)=8)*(三跨两临近重点区段!$A:$A=D596)*(三跨两临近重点区段!$F:$F="现存区段"),0))),"")</f>
        <v/>
      </c>
      <c r="X596" s="232" t="str">
        <f t="array" ref="X596">IFERROR(IF(INDEX(三跨两临近重点区段!$F:$F,MATCH(1,(MONTH(三跨两临近重点区段!$D:$D)=8)*(三跨两临近重点区段!$A:$A=D596),0))="已取消","已取消",INDEX(三跨两临近重点区段!$E:$E,MATCH(1,(MONTH(三跨两临近重点区段!$D:$D)=8)*(三跨两临近重点区段!$A:$A=D596)*(三跨两临近重点区段!$F:$F="现存区段"),0))),"")</f>
        <v/>
      </c>
      <c r="Y596" s="268" t="str">
        <f t="array" ref="Y596">IFERROR(IF(INDEX(三跨两临近重点区段!$F:$F,MATCH(1,(MONTH(三跨两临近重点区段!$D:$D)=9)*(三跨两临近重点区段!$A:$A=D596),0))="已取消","已取消",INDEX(三跨两临近重点区段!$D:$D,MATCH(1,(MONTH(三跨两临近重点区段!$D:$D)=9)*(三跨两临近重点区段!$A:$A=D596)*(三跨两临近重点区段!$F:$F="现存区段"),0))),"")</f>
        <v/>
      </c>
      <c r="Z596" s="232" t="str">
        <f t="array" ref="Z596">IFERROR(IF(INDEX(三跨两临近重点区段!$F:$F,MATCH(1,(MONTH(三跨两临近重点区段!$D:$D)=9)*(三跨两临近重点区段!$A:$A=D596),0))="已取消","已取消",INDEX(三跨两临近重点区段!$E:$E,MATCH(1,(MONTH(三跨两临近重点区段!$D:$D)=9)*(三跨两临近重点区段!$A:$A=D596)*(三跨两临近重点区段!$F:$F="现存区段"),0))),"")</f>
        <v/>
      </c>
      <c r="AA596" s="268" t="str">
        <f t="array" ref="AA596">IFERROR(IF(INDEX(三跨两临近重点区段!$F:$F,MATCH(1,(MONTH(三跨两临近重点区段!$D:$D)=10)*(三跨两临近重点区段!$A:$A=D596),0))="已取消","已取消",INDEX(三跨两临近重点区段!$D:$D,MATCH(1,(MONTH(三跨两临近重点区段!$D:$D)=10)*(三跨两临近重点区段!$A:$A=D596)*(三跨两临近重点区段!$F:$F="现存区段"),0))),"")</f>
        <v/>
      </c>
      <c r="AB596" s="72" t="str">
        <f t="array" ref="AB596">IFERROR(IF(INDEX(三跨两临近重点区段!$F:$F,MATCH(1,(MONTH(三跨两临近重点区段!$D:$D)=10)*(三跨两临近重点区段!$A:$A=D596),0))="已取消","已取消",INDEX(三跨两临近重点区段!$E:$E,MATCH(1,(MONTH(三跨两临近重点区段!$D:$D)=10)*(三跨两临近重点区段!$A:$A=D596)*(三跨两临近重点区段!$F:$F="现存区段"),0))),"")</f>
        <v/>
      </c>
      <c r="AC596" s="284" t="str">
        <f t="array" ref="AC596">IFERROR(IF(INDEX(三跨两临近重点区段!$F:$F,MATCH(1,(MONTH(三跨两临近重点区段!$D:$D)=11)*(三跨两临近重点区段!$A:$A=D596),0))="已取消","已取消",INDEX(三跨两临近重点区段!$D:$D,MATCH(1,(MONTH(三跨两临近重点区段!$D:$D)=11)*(三跨两临近重点区段!$A:$A=D596)*(三跨两临近重点区段!$F:$F="现存区段"),0))),"")</f>
        <v/>
      </c>
      <c r="AD596" s="72" t="str">
        <f t="array" ref="AD596">IFERROR(IF(INDEX(三跨两临近重点区段!$F:$F,MATCH(1,(MONTH(三跨两临近重点区段!$D:$D)=11)*(三跨两临近重点区段!$A:$A=D596),0))="已取消","已取消",INDEX(三跨两临近重点区段!$E:$E,MATCH(1,(MONTH(三跨两临近重点区段!$D:$D)=11)*(三跨两临近重点区段!$A:$A=D596)*(三跨两临近重点区段!$F:$F="现存区段"),0))),"")</f>
        <v/>
      </c>
      <c r="AE596" s="284" t="str">
        <f t="array" ref="AE596">IFERROR(IF(INDEX(三跨两临近重点区段!$F:$F,MATCH(1,(MONTH(三跨两临近重点区段!$D:$D)=12)*(三跨两临近重点区段!$A:$A=D596),0))="已取消","已取消",INDEX(三跨两临近重点区段!$D:$D,MATCH(1,(MONTH(三跨两临近重点区段!$D:$D)=12)*(三跨两临近重点区段!$A:$A=D596)*(三跨两临近重点区段!$F:$F="现存区段"),0))),"")</f>
        <v/>
      </c>
      <c r="AF596" s="72" t="str">
        <f t="array" ref="AF596">IFERROR(IF(INDEX(三跨两临近重点区段!$F:$F,MATCH(1,(MONTH(三跨两临近重点区段!$D:$D)=12)*(三跨两临近重点区段!$A:$A=D596),0))="已取消","已取消",INDEX(三跨两临近重点区段!$E:$E,MATCH(1,(MONTH(三跨两临近重点区段!$D:$D)=12)*(三跨两临近重点区段!$A:$A=D596)*(三跨两临近重点区段!$F:$F="现存区段"),0))),"")</f>
        <v/>
      </c>
      <c r="AH596" t="e">
        <f t="array" ref="AH596">INDEX(三跨两临近重点区段!$G:$G,MATCH(D596,三跨两临近重点区段!$A:$A,0))</f>
        <v>#N/A</v>
      </c>
      <c r="AI596" t="e">
        <f>INDEX(三跨两临近重点区段!$J:$J,MATCH(D596,三跨两临近重点区段!$A:$A,0))</f>
        <v>#N/A</v>
      </c>
    </row>
    <row r="597" ht="14.25" spans="1:35">
      <c r="A597" s="263" t="s">
        <v>363</v>
      </c>
      <c r="B597" s="264" t="s">
        <v>3024</v>
      </c>
      <c r="C597" s="263" t="s">
        <v>2113</v>
      </c>
      <c r="D597" s="263" t="s">
        <v>3028</v>
      </c>
      <c r="E597" s="265" t="s">
        <v>3016</v>
      </c>
      <c r="F597" s="264" t="s">
        <v>125</v>
      </c>
      <c r="G597" s="263" t="s">
        <v>266</v>
      </c>
      <c r="H597" s="263" t="s">
        <v>266</v>
      </c>
      <c r="I597" s="33"/>
      <c r="J597" s="196"/>
      <c r="K597" s="196"/>
      <c r="L597" s="196"/>
      <c r="M597" s="235"/>
      <c r="N597" s="235"/>
      <c r="O597" s="33"/>
      <c r="P597" s="48"/>
      <c r="Q597" s="279"/>
      <c r="R597" s="279"/>
      <c r="S597" s="278">
        <v>45457</v>
      </c>
      <c r="T597" s="279" t="s">
        <v>2117</v>
      </c>
      <c r="U597" s="268" t="str">
        <f t="array" ref="U597">IFERROR(IF(INDEX(三跨两临近重点区段!$F:$F,MATCH(1,(MONTH(三跨两临近重点区段!$D:$D)=7)*(三跨两临近重点区段!$A:$A=D597),0))="已取消","已取消",INDEX(三跨两临近重点区段!$D:$D,MATCH(1,(MONTH(三跨两临近重点区段!$D:$D)=7)*(三跨两临近重点区段!$A:$A=D597)*(三跨两临近重点区段!$F:$F="现存区段"),0))),"")</f>
        <v/>
      </c>
      <c r="V597" s="232" t="str">
        <f t="array" ref="V597">IFERROR(IF(INDEX(三跨两临近重点区段!$F:$F,MATCH(1,(MONTH(三跨两临近重点区段!$D:$D)=7)*(三跨两临近重点区段!$A:$A=D597),0))="已取消","已取消",INDEX(三跨两临近重点区段!$E:$E,MATCH(1,(MONTH(三跨两临近重点区段!$D:$D)=7)*(三跨两临近重点区段!$A:$A=D597)*(三跨两临近重点区段!$F:$F="现存区段"),0))),"")</f>
        <v/>
      </c>
      <c r="W597" s="268" t="str">
        <f t="array" ref="W597">IFERROR(IF(INDEX(三跨两临近重点区段!$F:$F,MATCH(1,(MONTH(三跨两临近重点区段!$D:$D)=8)*(三跨两临近重点区段!$A:$A=D597),0))="已取消","已取消",INDEX(三跨两临近重点区段!$D:$D,MATCH(1,(MONTH(三跨两临近重点区段!$D:$D)=8)*(三跨两临近重点区段!$A:$A=D597)*(三跨两临近重点区段!$F:$F="现存区段"),0))),"")</f>
        <v/>
      </c>
      <c r="X597" s="232" t="str">
        <f t="array" ref="X597">IFERROR(IF(INDEX(三跨两临近重点区段!$F:$F,MATCH(1,(MONTH(三跨两临近重点区段!$D:$D)=8)*(三跨两临近重点区段!$A:$A=D597),0))="已取消","已取消",INDEX(三跨两临近重点区段!$E:$E,MATCH(1,(MONTH(三跨两临近重点区段!$D:$D)=8)*(三跨两临近重点区段!$A:$A=D597)*(三跨两临近重点区段!$F:$F="现存区段"),0))),"")</f>
        <v/>
      </c>
      <c r="Y597" s="268" t="str">
        <f t="array" ref="Y597">IFERROR(IF(INDEX(三跨两临近重点区段!$F:$F,MATCH(1,(MONTH(三跨两临近重点区段!$D:$D)=9)*(三跨两临近重点区段!$A:$A=D597),0))="已取消","已取消",INDEX(三跨两临近重点区段!$D:$D,MATCH(1,(MONTH(三跨两临近重点区段!$D:$D)=9)*(三跨两临近重点区段!$A:$A=D597)*(三跨两临近重点区段!$F:$F="现存区段"),0))),"")</f>
        <v/>
      </c>
      <c r="Z597" s="232" t="str">
        <f t="array" ref="Z597">IFERROR(IF(INDEX(三跨两临近重点区段!$F:$F,MATCH(1,(MONTH(三跨两临近重点区段!$D:$D)=9)*(三跨两临近重点区段!$A:$A=D597),0))="已取消","已取消",INDEX(三跨两临近重点区段!$E:$E,MATCH(1,(MONTH(三跨两临近重点区段!$D:$D)=9)*(三跨两临近重点区段!$A:$A=D597)*(三跨两临近重点区段!$F:$F="现存区段"),0))),"")</f>
        <v/>
      </c>
      <c r="AA597" s="268" t="str">
        <f t="array" ref="AA597">IFERROR(IF(INDEX(三跨两临近重点区段!$F:$F,MATCH(1,(MONTH(三跨两临近重点区段!$D:$D)=10)*(三跨两临近重点区段!$A:$A=D597),0))="已取消","已取消",INDEX(三跨两临近重点区段!$D:$D,MATCH(1,(MONTH(三跨两临近重点区段!$D:$D)=10)*(三跨两临近重点区段!$A:$A=D597)*(三跨两临近重点区段!$F:$F="现存区段"),0))),"")</f>
        <v/>
      </c>
      <c r="AB597" s="72" t="str">
        <f t="array" ref="AB597">IFERROR(IF(INDEX(三跨两临近重点区段!$F:$F,MATCH(1,(MONTH(三跨两临近重点区段!$D:$D)=10)*(三跨两临近重点区段!$A:$A=D597),0))="已取消","已取消",INDEX(三跨两临近重点区段!$E:$E,MATCH(1,(MONTH(三跨两临近重点区段!$D:$D)=10)*(三跨两临近重点区段!$A:$A=D597)*(三跨两临近重点区段!$F:$F="现存区段"),0))),"")</f>
        <v/>
      </c>
      <c r="AC597" s="284" t="str">
        <f t="array" ref="AC597">IFERROR(IF(INDEX(三跨两临近重点区段!$F:$F,MATCH(1,(MONTH(三跨两临近重点区段!$D:$D)=11)*(三跨两临近重点区段!$A:$A=D597),0))="已取消","已取消",INDEX(三跨两临近重点区段!$D:$D,MATCH(1,(MONTH(三跨两临近重点区段!$D:$D)=11)*(三跨两临近重点区段!$A:$A=D597)*(三跨两临近重点区段!$F:$F="现存区段"),0))),"")</f>
        <v/>
      </c>
      <c r="AD597" s="72" t="str">
        <f t="array" ref="AD597">IFERROR(IF(INDEX(三跨两临近重点区段!$F:$F,MATCH(1,(MONTH(三跨两临近重点区段!$D:$D)=11)*(三跨两临近重点区段!$A:$A=D597),0))="已取消","已取消",INDEX(三跨两临近重点区段!$E:$E,MATCH(1,(MONTH(三跨两临近重点区段!$D:$D)=11)*(三跨两临近重点区段!$A:$A=D597)*(三跨两临近重点区段!$F:$F="现存区段"),0))),"")</f>
        <v/>
      </c>
      <c r="AE597" s="284" t="str">
        <f t="array" ref="AE597">IFERROR(IF(INDEX(三跨两临近重点区段!$F:$F,MATCH(1,(MONTH(三跨两临近重点区段!$D:$D)=12)*(三跨两临近重点区段!$A:$A=D597),0))="已取消","已取消",INDEX(三跨两临近重点区段!$D:$D,MATCH(1,(MONTH(三跨两临近重点区段!$D:$D)=12)*(三跨两临近重点区段!$A:$A=D597)*(三跨两临近重点区段!$F:$F="现存区段"),0))),"")</f>
        <v/>
      </c>
      <c r="AF597" s="72" t="str">
        <f t="array" ref="AF597">IFERROR(IF(INDEX(三跨两临近重点区段!$F:$F,MATCH(1,(MONTH(三跨两临近重点区段!$D:$D)=12)*(三跨两临近重点区段!$A:$A=D597),0))="已取消","已取消",INDEX(三跨两临近重点区段!$E:$E,MATCH(1,(MONTH(三跨两临近重点区段!$D:$D)=12)*(三跨两临近重点区段!$A:$A=D597)*(三跨两临近重点区段!$F:$F="现存区段"),0))),"")</f>
        <v/>
      </c>
      <c r="AH597" t="e">
        <f t="array" ref="AH597">INDEX(三跨两临近重点区段!$G:$G,MATCH(D597,三跨两临近重点区段!$A:$A,0))</f>
        <v>#N/A</v>
      </c>
      <c r="AI597" t="e">
        <f>INDEX(三跨两临近重点区段!$J:$J,MATCH(D597,三跨两临近重点区段!$A:$A,0))</f>
        <v>#N/A</v>
      </c>
    </row>
    <row r="598" ht="14.25" spans="1:35">
      <c r="A598" s="263" t="s">
        <v>363</v>
      </c>
      <c r="B598" s="264" t="s">
        <v>3019</v>
      </c>
      <c r="C598" s="263" t="s">
        <v>2120</v>
      </c>
      <c r="D598" s="263" t="s">
        <v>3029</v>
      </c>
      <c r="E598" s="265" t="s">
        <v>3016</v>
      </c>
      <c r="F598" s="264" t="s">
        <v>125</v>
      </c>
      <c r="G598" s="263" t="s">
        <v>266</v>
      </c>
      <c r="H598" s="263" t="s">
        <v>266</v>
      </c>
      <c r="I598" s="33"/>
      <c r="J598" s="196"/>
      <c r="K598" s="196"/>
      <c r="L598" s="196"/>
      <c r="M598" s="235"/>
      <c r="N598" s="235"/>
      <c r="O598" s="33"/>
      <c r="P598" s="48"/>
      <c r="Q598" s="279"/>
      <c r="R598" s="279"/>
      <c r="S598" s="278">
        <v>45455</v>
      </c>
      <c r="T598" s="279" t="s">
        <v>2117</v>
      </c>
      <c r="U598" s="268" t="str">
        <f t="array" ref="U598">IFERROR(IF(INDEX(三跨两临近重点区段!$F:$F,MATCH(1,(MONTH(三跨两临近重点区段!$D:$D)=7)*(三跨两临近重点区段!$A:$A=D598),0))="已取消","已取消",INDEX(三跨两临近重点区段!$D:$D,MATCH(1,(MONTH(三跨两临近重点区段!$D:$D)=7)*(三跨两临近重点区段!$A:$A=D598)*(三跨两临近重点区段!$F:$F="现存区段"),0))),"")</f>
        <v/>
      </c>
      <c r="V598" s="232" t="str">
        <f t="array" ref="V598">IFERROR(IF(INDEX(三跨两临近重点区段!$F:$F,MATCH(1,(MONTH(三跨两临近重点区段!$D:$D)=7)*(三跨两临近重点区段!$A:$A=D598),0))="已取消","已取消",INDEX(三跨两临近重点区段!$E:$E,MATCH(1,(MONTH(三跨两临近重点区段!$D:$D)=7)*(三跨两临近重点区段!$A:$A=D598)*(三跨两临近重点区段!$F:$F="现存区段"),0))),"")</f>
        <v/>
      </c>
      <c r="W598" s="268" t="str">
        <f t="array" ref="W598">IFERROR(IF(INDEX(三跨两临近重点区段!$F:$F,MATCH(1,(MONTH(三跨两临近重点区段!$D:$D)=8)*(三跨两临近重点区段!$A:$A=D598),0))="已取消","已取消",INDEX(三跨两临近重点区段!$D:$D,MATCH(1,(MONTH(三跨两临近重点区段!$D:$D)=8)*(三跨两临近重点区段!$A:$A=D598)*(三跨两临近重点区段!$F:$F="现存区段"),0))),"")</f>
        <v/>
      </c>
      <c r="X598" s="232" t="str">
        <f t="array" ref="X598">IFERROR(IF(INDEX(三跨两临近重点区段!$F:$F,MATCH(1,(MONTH(三跨两临近重点区段!$D:$D)=8)*(三跨两临近重点区段!$A:$A=D598),0))="已取消","已取消",INDEX(三跨两临近重点区段!$E:$E,MATCH(1,(MONTH(三跨两临近重点区段!$D:$D)=8)*(三跨两临近重点区段!$A:$A=D598)*(三跨两临近重点区段!$F:$F="现存区段"),0))),"")</f>
        <v/>
      </c>
      <c r="Y598" s="268" t="str">
        <f t="array" ref="Y598">IFERROR(IF(INDEX(三跨两临近重点区段!$F:$F,MATCH(1,(MONTH(三跨两临近重点区段!$D:$D)=9)*(三跨两临近重点区段!$A:$A=D598),0))="已取消","已取消",INDEX(三跨两临近重点区段!$D:$D,MATCH(1,(MONTH(三跨两临近重点区段!$D:$D)=9)*(三跨两临近重点区段!$A:$A=D598)*(三跨两临近重点区段!$F:$F="现存区段"),0))),"")</f>
        <v/>
      </c>
      <c r="Z598" s="232" t="str">
        <f t="array" ref="Z598">IFERROR(IF(INDEX(三跨两临近重点区段!$F:$F,MATCH(1,(MONTH(三跨两临近重点区段!$D:$D)=9)*(三跨两临近重点区段!$A:$A=D598),0))="已取消","已取消",INDEX(三跨两临近重点区段!$E:$E,MATCH(1,(MONTH(三跨两临近重点区段!$D:$D)=9)*(三跨两临近重点区段!$A:$A=D598)*(三跨两临近重点区段!$F:$F="现存区段"),0))),"")</f>
        <v/>
      </c>
      <c r="AA598" s="268" t="str">
        <f t="array" ref="AA598">IFERROR(IF(INDEX(三跨两临近重点区段!$F:$F,MATCH(1,(MONTH(三跨两临近重点区段!$D:$D)=10)*(三跨两临近重点区段!$A:$A=D598),0))="已取消","已取消",INDEX(三跨两临近重点区段!$D:$D,MATCH(1,(MONTH(三跨两临近重点区段!$D:$D)=10)*(三跨两临近重点区段!$A:$A=D598)*(三跨两临近重点区段!$F:$F="现存区段"),0))),"")</f>
        <v/>
      </c>
      <c r="AB598" s="72" t="str">
        <f t="array" ref="AB598">IFERROR(IF(INDEX(三跨两临近重点区段!$F:$F,MATCH(1,(MONTH(三跨两临近重点区段!$D:$D)=10)*(三跨两临近重点区段!$A:$A=D598),0))="已取消","已取消",INDEX(三跨两临近重点区段!$E:$E,MATCH(1,(MONTH(三跨两临近重点区段!$D:$D)=10)*(三跨两临近重点区段!$A:$A=D598)*(三跨两临近重点区段!$F:$F="现存区段"),0))),"")</f>
        <v/>
      </c>
      <c r="AC598" s="284" t="str">
        <f t="array" ref="AC598">IFERROR(IF(INDEX(三跨两临近重点区段!$F:$F,MATCH(1,(MONTH(三跨两临近重点区段!$D:$D)=11)*(三跨两临近重点区段!$A:$A=D598),0))="已取消","已取消",INDEX(三跨两临近重点区段!$D:$D,MATCH(1,(MONTH(三跨两临近重点区段!$D:$D)=11)*(三跨两临近重点区段!$A:$A=D598)*(三跨两临近重点区段!$F:$F="现存区段"),0))),"")</f>
        <v/>
      </c>
      <c r="AD598" s="72" t="str">
        <f t="array" ref="AD598">IFERROR(IF(INDEX(三跨两临近重点区段!$F:$F,MATCH(1,(MONTH(三跨两临近重点区段!$D:$D)=11)*(三跨两临近重点区段!$A:$A=D598),0))="已取消","已取消",INDEX(三跨两临近重点区段!$E:$E,MATCH(1,(MONTH(三跨两临近重点区段!$D:$D)=11)*(三跨两临近重点区段!$A:$A=D598)*(三跨两临近重点区段!$F:$F="现存区段"),0))),"")</f>
        <v/>
      </c>
      <c r="AE598" s="284" t="str">
        <f t="array" ref="AE598">IFERROR(IF(INDEX(三跨两临近重点区段!$F:$F,MATCH(1,(MONTH(三跨两临近重点区段!$D:$D)=12)*(三跨两临近重点区段!$A:$A=D598),0))="已取消","已取消",INDEX(三跨两临近重点区段!$D:$D,MATCH(1,(MONTH(三跨两临近重点区段!$D:$D)=12)*(三跨两临近重点区段!$A:$A=D598)*(三跨两临近重点区段!$F:$F="现存区段"),0))),"")</f>
        <v/>
      </c>
      <c r="AF598" s="72" t="str">
        <f t="array" ref="AF598">IFERROR(IF(INDEX(三跨两临近重点区段!$F:$F,MATCH(1,(MONTH(三跨两临近重点区段!$D:$D)=12)*(三跨两临近重点区段!$A:$A=D598),0))="已取消","已取消",INDEX(三跨两临近重点区段!$E:$E,MATCH(1,(MONTH(三跨两临近重点区段!$D:$D)=12)*(三跨两临近重点区段!$A:$A=D598)*(三跨两临近重点区段!$F:$F="现存区段"),0))),"")</f>
        <v/>
      </c>
      <c r="AH598" t="e">
        <f t="array" ref="AH598">INDEX(三跨两临近重点区段!$G:$G,MATCH(D598,三跨两临近重点区段!$A:$A,0))</f>
        <v>#N/A</v>
      </c>
      <c r="AI598" t="e">
        <f>INDEX(三跨两临近重点区段!$J:$J,MATCH(D598,三跨两临近重点区段!$A:$A,0))</f>
        <v>#N/A</v>
      </c>
    </row>
    <row r="599" ht="14.25" spans="1:35">
      <c r="A599" s="263" t="s">
        <v>363</v>
      </c>
      <c r="B599" s="264" t="s">
        <v>3019</v>
      </c>
      <c r="C599" s="263" t="s">
        <v>2928</v>
      </c>
      <c r="D599" s="263" t="s">
        <v>3030</v>
      </c>
      <c r="E599" s="265" t="s">
        <v>3016</v>
      </c>
      <c r="F599" s="264" t="s">
        <v>125</v>
      </c>
      <c r="G599" s="263" t="s">
        <v>266</v>
      </c>
      <c r="H599" s="263" t="s">
        <v>266</v>
      </c>
      <c r="I599" s="33"/>
      <c r="J599" s="196"/>
      <c r="K599" s="196"/>
      <c r="L599" s="196"/>
      <c r="M599" s="235"/>
      <c r="N599" s="235"/>
      <c r="O599" s="33"/>
      <c r="P599" s="48"/>
      <c r="Q599" s="279"/>
      <c r="R599" s="279"/>
      <c r="S599" s="282">
        <v>45455.4854166667</v>
      </c>
      <c r="T599" s="279" t="s">
        <v>2117</v>
      </c>
      <c r="U599" s="268" t="str">
        <f t="array" ref="U599">IFERROR(IF(INDEX(三跨两临近重点区段!$F:$F,MATCH(1,(MONTH(三跨两临近重点区段!$D:$D)=7)*(三跨两临近重点区段!$A:$A=D599),0))="已取消","已取消",INDEX(三跨两临近重点区段!$D:$D,MATCH(1,(MONTH(三跨两临近重点区段!$D:$D)=7)*(三跨两临近重点区段!$A:$A=D599)*(三跨两临近重点区段!$F:$F="现存区段"),0))),"")</f>
        <v/>
      </c>
      <c r="V599" s="232" t="str">
        <f t="array" ref="V599">IFERROR(IF(INDEX(三跨两临近重点区段!$F:$F,MATCH(1,(MONTH(三跨两临近重点区段!$D:$D)=7)*(三跨两临近重点区段!$A:$A=D599),0))="已取消","已取消",INDEX(三跨两临近重点区段!$E:$E,MATCH(1,(MONTH(三跨两临近重点区段!$D:$D)=7)*(三跨两临近重点区段!$A:$A=D599)*(三跨两临近重点区段!$F:$F="现存区段"),0))),"")</f>
        <v/>
      </c>
      <c r="W599" s="268" t="str">
        <f t="array" ref="W599">IFERROR(IF(INDEX(三跨两临近重点区段!$F:$F,MATCH(1,(MONTH(三跨两临近重点区段!$D:$D)=8)*(三跨两临近重点区段!$A:$A=D599),0))="已取消","已取消",INDEX(三跨两临近重点区段!$D:$D,MATCH(1,(MONTH(三跨两临近重点区段!$D:$D)=8)*(三跨两临近重点区段!$A:$A=D599)*(三跨两临近重点区段!$F:$F="现存区段"),0))),"")</f>
        <v/>
      </c>
      <c r="X599" s="232" t="str">
        <f t="array" ref="X599">IFERROR(IF(INDEX(三跨两临近重点区段!$F:$F,MATCH(1,(MONTH(三跨两临近重点区段!$D:$D)=8)*(三跨两临近重点区段!$A:$A=D599),0))="已取消","已取消",INDEX(三跨两临近重点区段!$E:$E,MATCH(1,(MONTH(三跨两临近重点区段!$D:$D)=8)*(三跨两临近重点区段!$A:$A=D599)*(三跨两临近重点区段!$F:$F="现存区段"),0))),"")</f>
        <v/>
      </c>
      <c r="Y599" s="268" t="str">
        <f t="array" ref="Y599">IFERROR(IF(INDEX(三跨两临近重点区段!$F:$F,MATCH(1,(MONTH(三跨两临近重点区段!$D:$D)=9)*(三跨两临近重点区段!$A:$A=D599),0))="已取消","已取消",INDEX(三跨两临近重点区段!$D:$D,MATCH(1,(MONTH(三跨两临近重点区段!$D:$D)=9)*(三跨两临近重点区段!$A:$A=D599)*(三跨两临近重点区段!$F:$F="现存区段"),0))),"")</f>
        <v/>
      </c>
      <c r="Z599" s="232" t="str">
        <f t="array" ref="Z599">IFERROR(IF(INDEX(三跨两临近重点区段!$F:$F,MATCH(1,(MONTH(三跨两临近重点区段!$D:$D)=9)*(三跨两临近重点区段!$A:$A=D599),0))="已取消","已取消",INDEX(三跨两临近重点区段!$E:$E,MATCH(1,(MONTH(三跨两临近重点区段!$D:$D)=9)*(三跨两临近重点区段!$A:$A=D599)*(三跨两临近重点区段!$F:$F="现存区段"),0))),"")</f>
        <v/>
      </c>
      <c r="AA599" s="268" t="str">
        <f t="array" ref="AA599">IFERROR(IF(INDEX(三跨两临近重点区段!$F:$F,MATCH(1,(MONTH(三跨两临近重点区段!$D:$D)=10)*(三跨两临近重点区段!$A:$A=D599),0))="已取消","已取消",INDEX(三跨两临近重点区段!$D:$D,MATCH(1,(MONTH(三跨两临近重点区段!$D:$D)=10)*(三跨两临近重点区段!$A:$A=D599)*(三跨两临近重点区段!$F:$F="现存区段"),0))),"")</f>
        <v/>
      </c>
      <c r="AB599" s="72" t="str">
        <f t="array" ref="AB599">IFERROR(IF(INDEX(三跨两临近重点区段!$F:$F,MATCH(1,(MONTH(三跨两临近重点区段!$D:$D)=10)*(三跨两临近重点区段!$A:$A=D599),0))="已取消","已取消",INDEX(三跨两临近重点区段!$E:$E,MATCH(1,(MONTH(三跨两临近重点区段!$D:$D)=10)*(三跨两临近重点区段!$A:$A=D599)*(三跨两临近重点区段!$F:$F="现存区段"),0))),"")</f>
        <v/>
      </c>
      <c r="AC599" s="284" t="str">
        <f t="array" ref="AC599">IFERROR(IF(INDEX(三跨两临近重点区段!$F:$F,MATCH(1,(MONTH(三跨两临近重点区段!$D:$D)=11)*(三跨两临近重点区段!$A:$A=D599),0))="已取消","已取消",INDEX(三跨两临近重点区段!$D:$D,MATCH(1,(MONTH(三跨两临近重点区段!$D:$D)=11)*(三跨两临近重点区段!$A:$A=D599)*(三跨两临近重点区段!$F:$F="现存区段"),0))),"")</f>
        <v/>
      </c>
      <c r="AD599" s="72" t="str">
        <f t="array" ref="AD599">IFERROR(IF(INDEX(三跨两临近重点区段!$F:$F,MATCH(1,(MONTH(三跨两临近重点区段!$D:$D)=11)*(三跨两临近重点区段!$A:$A=D599),0))="已取消","已取消",INDEX(三跨两临近重点区段!$E:$E,MATCH(1,(MONTH(三跨两临近重点区段!$D:$D)=11)*(三跨两临近重点区段!$A:$A=D599)*(三跨两临近重点区段!$F:$F="现存区段"),0))),"")</f>
        <v/>
      </c>
      <c r="AE599" s="284" t="str">
        <f t="array" ref="AE599">IFERROR(IF(INDEX(三跨两临近重点区段!$F:$F,MATCH(1,(MONTH(三跨两临近重点区段!$D:$D)=12)*(三跨两临近重点区段!$A:$A=D599),0))="已取消","已取消",INDEX(三跨两临近重点区段!$D:$D,MATCH(1,(MONTH(三跨两临近重点区段!$D:$D)=12)*(三跨两临近重点区段!$A:$A=D599)*(三跨两临近重点区段!$F:$F="现存区段"),0))),"")</f>
        <v/>
      </c>
      <c r="AF599" s="72" t="str">
        <f t="array" ref="AF599">IFERROR(IF(INDEX(三跨两临近重点区段!$F:$F,MATCH(1,(MONTH(三跨两临近重点区段!$D:$D)=12)*(三跨两临近重点区段!$A:$A=D599),0))="已取消","已取消",INDEX(三跨两临近重点区段!$E:$E,MATCH(1,(MONTH(三跨两临近重点区段!$D:$D)=12)*(三跨两临近重点区段!$A:$A=D599)*(三跨两临近重点区段!$F:$F="现存区段"),0))),"")</f>
        <v/>
      </c>
      <c r="AH599" t="e">
        <f t="array" ref="AH599">INDEX(三跨两临近重点区段!$G:$G,MATCH(D599,三跨两临近重点区段!$A:$A,0))</f>
        <v>#N/A</v>
      </c>
      <c r="AI599" t="e">
        <f>INDEX(三跨两临近重点区段!$J:$J,MATCH(D599,三跨两临近重点区段!$A:$A,0))</f>
        <v>#N/A</v>
      </c>
    </row>
    <row r="600" ht="14.25" spans="1:35">
      <c r="A600" s="263" t="s">
        <v>363</v>
      </c>
      <c r="B600" s="264" t="s">
        <v>3024</v>
      </c>
      <c r="C600" s="263" t="s">
        <v>2120</v>
      </c>
      <c r="D600" s="263" t="s">
        <v>3031</v>
      </c>
      <c r="E600" s="265" t="s">
        <v>3016</v>
      </c>
      <c r="F600" s="264" t="s">
        <v>125</v>
      </c>
      <c r="G600" s="263" t="s">
        <v>266</v>
      </c>
      <c r="H600" s="263" t="s">
        <v>266</v>
      </c>
      <c r="I600" s="33"/>
      <c r="J600" s="196"/>
      <c r="K600" s="196"/>
      <c r="L600" s="196"/>
      <c r="M600" s="235"/>
      <c r="N600" s="235"/>
      <c r="O600" s="33"/>
      <c r="P600" s="48"/>
      <c r="Q600" s="279"/>
      <c r="R600" s="279"/>
      <c r="S600" s="278">
        <v>45455</v>
      </c>
      <c r="T600" s="279" t="s">
        <v>2117</v>
      </c>
      <c r="U600" s="268" t="str">
        <f t="array" ref="U600">IFERROR(IF(INDEX(三跨两临近重点区段!$F:$F,MATCH(1,(MONTH(三跨两临近重点区段!$D:$D)=7)*(三跨两临近重点区段!$A:$A=D600),0))="已取消","已取消",INDEX(三跨两临近重点区段!$D:$D,MATCH(1,(MONTH(三跨两临近重点区段!$D:$D)=7)*(三跨两临近重点区段!$A:$A=D600)*(三跨两临近重点区段!$F:$F="现存区段"),0))),"")</f>
        <v/>
      </c>
      <c r="V600" s="232" t="str">
        <f t="array" ref="V600">IFERROR(IF(INDEX(三跨两临近重点区段!$F:$F,MATCH(1,(MONTH(三跨两临近重点区段!$D:$D)=7)*(三跨两临近重点区段!$A:$A=D600),0))="已取消","已取消",INDEX(三跨两临近重点区段!$E:$E,MATCH(1,(MONTH(三跨两临近重点区段!$D:$D)=7)*(三跨两临近重点区段!$A:$A=D600)*(三跨两临近重点区段!$F:$F="现存区段"),0))),"")</f>
        <v/>
      </c>
      <c r="W600" s="268" t="str">
        <f t="array" ref="W600">IFERROR(IF(INDEX(三跨两临近重点区段!$F:$F,MATCH(1,(MONTH(三跨两临近重点区段!$D:$D)=8)*(三跨两临近重点区段!$A:$A=D600),0))="已取消","已取消",INDEX(三跨两临近重点区段!$D:$D,MATCH(1,(MONTH(三跨两临近重点区段!$D:$D)=8)*(三跨两临近重点区段!$A:$A=D600)*(三跨两临近重点区段!$F:$F="现存区段"),0))),"")</f>
        <v/>
      </c>
      <c r="X600" s="232" t="str">
        <f t="array" ref="X600">IFERROR(IF(INDEX(三跨两临近重点区段!$F:$F,MATCH(1,(MONTH(三跨两临近重点区段!$D:$D)=8)*(三跨两临近重点区段!$A:$A=D600),0))="已取消","已取消",INDEX(三跨两临近重点区段!$E:$E,MATCH(1,(MONTH(三跨两临近重点区段!$D:$D)=8)*(三跨两临近重点区段!$A:$A=D600)*(三跨两临近重点区段!$F:$F="现存区段"),0))),"")</f>
        <v/>
      </c>
      <c r="Y600" s="268" t="str">
        <f t="array" ref="Y600">IFERROR(IF(INDEX(三跨两临近重点区段!$F:$F,MATCH(1,(MONTH(三跨两临近重点区段!$D:$D)=9)*(三跨两临近重点区段!$A:$A=D600),0))="已取消","已取消",INDEX(三跨两临近重点区段!$D:$D,MATCH(1,(MONTH(三跨两临近重点区段!$D:$D)=9)*(三跨两临近重点区段!$A:$A=D600)*(三跨两临近重点区段!$F:$F="现存区段"),0))),"")</f>
        <v/>
      </c>
      <c r="Z600" s="232" t="str">
        <f t="array" ref="Z600">IFERROR(IF(INDEX(三跨两临近重点区段!$F:$F,MATCH(1,(MONTH(三跨两临近重点区段!$D:$D)=9)*(三跨两临近重点区段!$A:$A=D600),0))="已取消","已取消",INDEX(三跨两临近重点区段!$E:$E,MATCH(1,(MONTH(三跨两临近重点区段!$D:$D)=9)*(三跨两临近重点区段!$A:$A=D600)*(三跨两临近重点区段!$F:$F="现存区段"),0))),"")</f>
        <v/>
      </c>
      <c r="AA600" s="268" t="str">
        <f t="array" ref="AA600">IFERROR(IF(INDEX(三跨两临近重点区段!$F:$F,MATCH(1,(MONTH(三跨两临近重点区段!$D:$D)=10)*(三跨两临近重点区段!$A:$A=D600),0))="已取消","已取消",INDEX(三跨两临近重点区段!$D:$D,MATCH(1,(MONTH(三跨两临近重点区段!$D:$D)=10)*(三跨两临近重点区段!$A:$A=D600)*(三跨两临近重点区段!$F:$F="现存区段"),0))),"")</f>
        <v/>
      </c>
      <c r="AB600" s="72" t="str">
        <f t="array" ref="AB600">IFERROR(IF(INDEX(三跨两临近重点区段!$F:$F,MATCH(1,(MONTH(三跨两临近重点区段!$D:$D)=10)*(三跨两临近重点区段!$A:$A=D600),0))="已取消","已取消",INDEX(三跨两临近重点区段!$E:$E,MATCH(1,(MONTH(三跨两临近重点区段!$D:$D)=10)*(三跨两临近重点区段!$A:$A=D600)*(三跨两临近重点区段!$F:$F="现存区段"),0))),"")</f>
        <v/>
      </c>
      <c r="AC600" s="284" t="str">
        <f t="array" ref="AC600">IFERROR(IF(INDEX(三跨两临近重点区段!$F:$F,MATCH(1,(MONTH(三跨两临近重点区段!$D:$D)=11)*(三跨两临近重点区段!$A:$A=D600),0))="已取消","已取消",INDEX(三跨两临近重点区段!$D:$D,MATCH(1,(MONTH(三跨两临近重点区段!$D:$D)=11)*(三跨两临近重点区段!$A:$A=D600)*(三跨两临近重点区段!$F:$F="现存区段"),0))),"")</f>
        <v/>
      </c>
      <c r="AD600" s="72" t="str">
        <f t="array" ref="AD600">IFERROR(IF(INDEX(三跨两临近重点区段!$F:$F,MATCH(1,(MONTH(三跨两临近重点区段!$D:$D)=11)*(三跨两临近重点区段!$A:$A=D600),0))="已取消","已取消",INDEX(三跨两临近重点区段!$E:$E,MATCH(1,(MONTH(三跨两临近重点区段!$D:$D)=11)*(三跨两临近重点区段!$A:$A=D600)*(三跨两临近重点区段!$F:$F="现存区段"),0))),"")</f>
        <v/>
      </c>
      <c r="AE600" s="284" t="str">
        <f t="array" ref="AE600">IFERROR(IF(INDEX(三跨两临近重点区段!$F:$F,MATCH(1,(MONTH(三跨两临近重点区段!$D:$D)=12)*(三跨两临近重点区段!$A:$A=D600),0))="已取消","已取消",INDEX(三跨两临近重点区段!$D:$D,MATCH(1,(MONTH(三跨两临近重点区段!$D:$D)=12)*(三跨两临近重点区段!$A:$A=D600)*(三跨两临近重点区段!$F:$F="现存区段"),0))),"")</f>
        <v/>
      </c>
      <c r="AF600" s="72" t="str">
        <f t="array" ref="AF600">IFERROR(IF(INDEX(三跨两临近重点区段!$F:$F,MATCH(1,(MONTH(三跨两临近重点区段!$D:$D)=12)*(三跨两临近重点区段!$A:$A=D600),0))="已取消","已取消",INDEX(三跨两临近重点区段!$E:$E,MATCH(1,(MONTH(三跨两临近重点区段!$D:$D)=12)*(三跨两临近重点区段!$A:$A=D600)*(三跨两临近重点区段!$F:$F="现存区段"),0))),"")</f>
        <v/>
      </c>
      <c r="AH600" t="e">
        <f t="array" ref="AH600">INDEX(三跨两临近重点区段!$G:$G,MATCH(D600,三跨两临近重点区段!$A:$A,0))</f>
        <v>#N/A</v>
      </c>
      <c r="AI600" t="e">
        <f>INDEX(三跨两临近重点区段!$J:$J,MATCH(D600,三跨两临近重点区段!$A:$A,0))</f>
        <v>#N/A</v>
      </c>
    </row>
    <row r="601" ht="14.25" spans="1:35">
      <c r="A601" s="263" t="s">
        <v>363</v>
      </c>
      <c r="B601" s="264" t="s">
        <v>3024</v>
      </c>
      <c r="C601" s="263" t="s">
        <v>2928</v>
      </c>
      <c r="D601" s="263" t="s">
        <v>3032</v>
      </c>
      <c r="E601" s="265" t="s">
        <v>3016</v>
      </c>
      <c r="F601" s="264" t="s">
        <v>125</v>
      </c>
      <c r="G601" s="263" t="s">
        <v>266</v>
      </c>
      <c r="H601" s="263" t="s">
        <v>266</v>
      </c>
      <c r="I601" s="33"/>
      <c r="J601" s="196"/>
      <c r="K601" s="196"/>
      <c r="L601" s="196"/>
      <c r="M601" s="235"/>
      <c r="N601" s="235"/>
      <c r="O601" s="33"/>
      <c r="P601" s="48"/>
      <c r="Q601" s="279"/>
      <c r="R601" s="279"/>
      <c r="S601" s="282">
        <v>45455.4854166667</v>
      </c>
      <c r="T601" s="279" t="s">
        <v>2117</v>
      </c>
      <c r="U601" s="268" t="str">
        <f t="array" ref="U601">IFERROR(IF(INDEX(三跨两临近重点区段!$F:$F,MATCH(1,(MONTH(三跨两临近重点区段!$D:$D)=7)*(三跨两临近重点区段!$A:$A=D601),0))="已取消","已取消",INDEX(三跨两临近重点区段!$D:$D,MATCH(1,(MONTH(三跨两临近重点区段!$D:$D)=7)*(三跨两临近重点区段!$A:$A=D601)*(三跨两临近重点区段!$F:$F="现存区段"),0))),"")</f>
        <v/>
      </c>
      <c r="V601" s="232" t="str">
        <f t="array" ref="V601">IFERROR(IF(INDEX(三跨两临近重点区段!$F:$F,MATCH(1,(MONTH(三跨两临近重点区段!$D:$D)=7)*(三跨两临近重点区段!$A:$A=D601),0))="已取消","已取消",INDEX(三跨两临近重点区段!$E:$E,MATCH(1,(MONTH(三跨两临近重点区段!$D:$D)=7)*(三跨两临近重点区段!$A:$A=D601)*(三跨两临近重点区段!$F:$F="现存区段"),0))),"")</f>
        <v/>
      </c>
      <c r="W601" s="268" t="str">
        <f t="array" ref="W601">IFERROR(IF(INDEX(三跨两临近重点区段!$F:$F,MATCH(1,(MONTH(三跨两临近重点区段!$D:$D)=8)*(三跨两临近重点区段!$A:$A=D601),0))="已取消","已取消",INDEX(三跨两临近重点区段!$D:$D,MATCH(1,(MONTH(三跨两临近重点区段!$D:$D)=8)*(三跨两临近重点区段!$A:$A=D601)*(三跨两临近重点区段!$F:$F="现存区段"),0))),"")</f>
        <v/>
      </c>
      <c r="X601" s="232" t="str">
        <f t="array" ref="X601">IFERROR(IF(INDEX(三跨两临近重点区段!$F:$F,MATCH(1,(MONTH(三跨两临近重点区段!$D:$D)=8)*(三跨两临近重点区段!$A:$A=D601),0))="已取消","已取消",INDEX(三跨两临近重点区段!$E:$E,MATCH(1,(MONTH(三跨两临近重点区段!$D:$D)=8)*(三跨两临近重点区段!$A:$A=D601)*(三跨两临近重点区段!$F:$F="现存区段"),0))),"")</f>
        <v/>
      </c>
      <c r="Y601" s="268" t="str">
        <f t="array" ref="Y601">IFERROR(IF(INDEX(三跨两临近重点区段!$F:$F,MATCH(1,(MONTH(三跨两临近重点区段!$D:$D)=9)*(三跨两临近重点区段!$A:$A=D601),0))="已取消","已取消",INDEX(三跨两临近重点区段!$D:$D,MATCH(1,(MONTH(三跨两临近重点区段!$D:$D)=9)*(三跨两临近重点区段!$A:$A=D601)*(三跨两临近重点区段!$F:$F="现存区段"),0))),"")</f>
        <v/>
      </c>
      <c r="Z601" s="232" t="str">
        <f t="array" ref="Z601">IFERROR(IF(INDEX(三跨两临近重点区段!$F:$F,MATCH(1,(MONTH(三跨两临近重点区段!$D:$D)=9)*(三跨两临近重点区段!$A:$A=D601),0))="已取消","已取消",INDEX(三跨两临近重点区段!$E:$E,MATCH(1,(MONTH(三跨两临近重点区段!$D:$D)=9)*(三跨两临近重点区段!$A:$A=D601)*(三跨两临近重点区段!$F:$F="现存区段"),0))),"")</f>
        <v/>
      </c>
      <c r="AA601" s="268" t="str">
        <f t="array" ref="AA601">IFERROR(IF(INDEX(三跨两临近重点区段!$F:$F,MATCH(1,(MONTH(三跨两临近重点区段!$D:$D)=10)*(三跨两临近重点区段!$A:$A=D601),0))="已取消","已取消",INDEX(三跨两临近重点区段!$D:$D,MATCH(1,(MONTH(三跨两临近重点区段!$D:$D)=10)*(三跨两临近重点区段!$A:$A=D601)*(三跨两临近重点区段!$F:$F="现存区段"),0))),"")</f>
        <v/>
      </c>
      <c r="AB601" s="72" t="str">
        <f t="array" ref="AB601">IFERROR(IF(INDEX(三跨两临近重点区段!$F:$F,MATCH(1,(MONTH(三跨两临近重点区段!$D:$D)=10)*(三跨两临近重点区段!$A:$A=D601),0))="已取消","已取消",INDEX(三跨两临近重点区段!$E:$E,MATCH(1,(MONTH(三跨两临近重点区段!$D:$D)=10)*(三跨两临近重点区段!$A:$A=D601)*(三跨两临近重点区段!$F:$F="现存区段"),0))),"")</f>
        <v/>
      </c>
      <c r="AC601" s="284" t="str">
        <f t="array" ref="AC601">IFERROR(IF(INDEX(三跨两临近重点区段!$F:$F,MATCH(1,(MONTH(三跨两临近重点区段!$D:$D)=11)*(三跨两临近重点区段!$A:$A=D601),0))="已取消","已取消",INDEX(三跨两临近重点区段!$D:$D,MATCH(1,(MONTH(三跨两临近重点区段!$D:$D)=11)*(三跨两临近重点区段!$A:$A=D601)*(三跨两临近重点区段!$F:$F="现存区段"),0))),"")</f>
        <v/>
      </c>
      <c r="AD601" s="72" t="str">
        <f t="array" ref="AD601">IFERROR(IF(INDEX(三跨两临近重点区段!$F:$F,MATCH(1,(MONTH(三跨两临近重点区段!$D:$D)=11)*(三跨两临近重点区段!$A:$A=D601),0))="已取消","已取消",INDEX(三跨两临近重点区段!$E:$E,MATCH(1,(MONTH(三跨两临近重点区段!$D:$D)=11)*(三跨两临近重点区段!$A:$A=D601)*(三跨两临近重点区段!$F:$F="现存区段"),0))),"")</f>
        <v/>
      </c>
      <c r="AE601" s="284" t="str">
        <f t="array" ref="AE601">IFERROR(IF(INDEX(三跨两临近重点区段!$F:$F,MATCH(1,(MONTH(三跨两临近重点区段!$D:$D)=12)*(三跨两临近重点区段!$A:$A=D601),0))="已取消","已取消",INDEX(三跨两临近重点区段!$D:$D,MATCH(1,(MONTH(三跨两临近重点区段!$D:$D)=12)*(三跨两临近重点区段!$A:$A=D601)*(三跨两临近重点区段!$F:$F="现存区段"),0))),"")</f>
        <v/>
      </c>
      <c r="AF601" s="72" t="str">
        <f t="array" ref="AF601">IFERROR(IF(INDEX(三跨两临近重点区段!$F:$F,MATCH(1,(MONTH(三跨两临近重点区段!$D:$D)=12)*(三跨两临近重点区段!$A:$A=D601),0))="已取消","已取消",INDEX(三跨两临近重点区段!$E:$E,MATCH(1,(MONTH(三跨两临近重点区段!$D:$D)=12)*(三跨两临近重点区段!$A:$A=D601)*(三跨两临近重点区段!$F:$F="现存区段"),0))),"")</f>
        <v/>
      </c>
      <c r="AH601" t="e">
        <f t="array" ref="AH601">INDEX(三跨两临近重点区段!$G:$G,MATCH(D601,三跨两临近重点区段!$A:$A,0))</f>
        <v>#N/A</v>
      </c>
      <c r="AI601" t="e">
        <f>INDEX(三跨两临近重点区段!$J:$J,MATCH(D601,三跨两临近重点区段!$A:$A,0))</f>
        <v>#N/A</v>
      </c>
    </row>
    <row r="602" ht="14.25" spans="1:35">
      <c r="A602" s="263" t="s">
        <v>363</v>
      </c>
      <c r="B602" s="264" t="s">
        <v>3033</v>
      </c>
      <c r="C602" s="263" t="s">
        <v>2431</v>
      </c>
      <c r="D602" s="263" t="s">
        <v>3034</v>
      </c>
      <c r="E602" s="265" t="s">
        <v>3016</v>
      </c>
      <c r="F602" s="264" t="s">
        <v>125</v>
      </c>
      <c r="G602" s="263" t="s">
        <v>353</v>
      </c>
      <c r="H602" s="263" t="s">
        <v>353</v>
      </c>
      <c r="I602" s="33"/>
      <c r="J602" s="196"/>
      <c r="K602" s="196"/>
      <c r="L602" s="196"/>
      <c r="M602" s="235"/>
      <c r="N602" s="235"/>
      <c r="O602" s="33"/>
      <c r="P602" s="48"/>
      <c r="Q602" s="279"/>
      <c r="R602" s="279"/>
      <c r="S602" s="278">
        <v>45463</v>
      </c>
      <c r="T602" s="279" t="s">
        <v>2117</v>
      </c>
      <c r="U602" s="268" t="str">
        <f t="array" ref="U602">IFERROR(IF(INDEX(三跨两临近重点区段!$F:$F,MATCH(1,(MONTH(三跨两临近重点区段!$D:$D)=7)*(三跨两临近重点区段!$A:$A=D602),0))="已取消","已取消",INDEX(三跨两临近重点区段!$D:$D,MATCH(1,(MONTH(三跨两临近重点区段!$D:$D)=7)*(三跨两临近重点区段!$A:$A=D602)*(三跨两临近重点区段!$F:$F="现存区段"),0))),"")</f>
        <v/>
      </c>
      <c r="V602" s="232" t="str">
        <f t="array" ref="V602">IFERROR(IF(INDEX(三跨两临近重点区段!$F:$F,MATCH(1,(MONTH(三跨两临近重点区段!$D:$D)=7)*(三跨两临近重点区段!$A:$A=D602),0))="已取消","已取消",INDEX(三跨两临近重点区段!$E:$E,MATCH(1,(MONTH(三跨两临近重点区段!$D:$D)=7)*(三跨两临近重点区段!$A:$A=D602)*(三跨两临近重点区段!$F:$F="现存区段"),0))),"")</f>
        <v/>
      </c>
      <c r="W602" s="268" t="str">
        <f t="array" ref="W602">IFERROR(IF(INDEX(三跨两临近重点区段!$F:$F,MATCH(1,(MONTH(三跨两临近重点区段!$D:$D)=8)*(三跨两临近重点区段!$A:$A=D602),0))="已取消","已取消",INDEX(三跨两临近重点区段!$D:$D,MATCH(1,(MONTH(三跨两临近重点区段!$D:$D)=8)*(三跨两临近重点区段!$A:$A=D602)*(三跨两临近重点区段!$F:$F="现存区段"),0))),"")</f>
        <v/>
      </c>
      <c r="X602" s="232" t="str">
        <f t="array" ref="X602">IFERROR(IF(INDEX(三跨两临近重点区段!$F:$F,MATCH(1,(MONTH(三跨两临近重点区段!$D:$D)=8)*(三跨两临近重点区段!$A:$A=D602),0))="已取消","已取消",INDEX(三跨两临近重点区段!$E:$E,MATCH(1,(MONTH(三跨两临近重点区段!$D:$D)=8)*(三跨两临近重点区段!$A:$A=D602)*(三跨两临近重点区段!$F:$F="现存区段"),0))),"")</f>
        <v/>
      </c>
      <c r="Y602" s="268" t="str">
        <f t="array" ref="Y602">IFERROR(IF(INDEX(三跨两临近重点区段!$F:$F,MATCH(1,(MONTH(三跨两临近重点区段!$D:$D)=9)*(三跨两临近重点区段!$A:$A=D602),0))="已取消","已取消",INDEX(三跨两临近重点区段!$D:$D,MATCH(1,(MONTH(三跨两临近重点区段!$D:$D)=9)*(三跨两临近重点区段!$A:$A=D602)*(三跨两临近重点区段!$F:$F="现存区段"),0))),"")</f>
        <v/>
      </c>
      <c r="Z602" s="232" t="str">
        <f t="array" ref="Z602">IFERROR(IF(INDEX(三跨两临近重点区段!$F:$F,MATCH(1,(MONTH(三跨两临近重点区段!$D:$D)=9)*(三跨两临近重点区段!$A:$A=D602),0))="已取消","已取消",INDEX(三跨两临近重点区段!$E:$E,MATCH(1,(MONTH(三跨两临近重点区段!$D:$D)=9)*(三跨两临近重点区段!$A:$A=D602)*(三跨两临近重点区段!$F:$F="现存区段"),0))),"")</f>
        <v/>
      </c>
      <c r="AA602" s="268" t="str">
        <f t="array" ref="AA602">IFERROR(IF(INDEX(三跨两临近重点区段!$F:$F,MATCH(1,(MONTH(三跨两临近重点区段!$D:$D)=10)*(三跨两临近重点区段!$A:$A=D602),0))="已取消","已取消",INDEX(三跨两临近重点区段!$D:$D,MATCH(1,(MONTH(三跨两临近重点区段!$D:$D)=10)*(三跨两临近重点区段!$A:$A=D602)*(三跨两临近重点区段!$F:$F="现存区段"),0))),"")</f>
        <v/>
      </c>
      <c r="AB602" s="72" t="str">
        <f t="array" ref="AB602">IFERROR(IF(INDEX(三跨两临近重点区段!$F:$F,MATCH(1,(MONTH(三跨两临近重点区段!$D:$D)=10)*(三跨两临近重点区段!$A:$A=D602),0))="已取消","已取消",INDEX(三跨两临近重点区段!$E:$E,MATCH(1,(MONTH(三跨两临近重点区段!$D:$D)=10)*(三跨两临近重点区段!$A:$A=D602)*(三跨两临近重点区段!$F:$F="现存区段"),0))),"")</f>
        <v/>
      </c>
      <c r="AC602" s="284" t="str">
        <f t="array" ref="AC602">IFERROR(IF(INDEX(三跨两临近重点区段!$F:$F,MATCH(1,(MONTH(三跨两临近重点区段!$D:$D)=11)*(三跨两临近重点区段!$A:$A=D602),0))="已取消","已取消",INDEX(三跨两临近重点区段!$D:$D,MATCH(1,(MONTH(三跨两临近重点区段!$D:$D)=11)*(三跨两临近重点区段!$A:$A=D602)*(三跨两临近重点区段!$F:$F="现存区段"),0))),"")</f>
        <v/>
      </c>
      <c r="AD602" s="72" t="str">
        <f t="array" ref="AD602">IFERROR(IF(INDEX(三跨两临近重点区段!$F:$F,MATCH(1,(MONTH(三跨两临近重点区段!$D:$D)=11)*(三跨两临近重点区段!$A:$A=D602),0))="已取消","已取消",INDEX(三跨两临近重点区段!$E:$E,MATCH(1,(MONTH(三跨两临近重点区段!$D:$D)=11)*(三跨两临近重点区段!$A:$A=D602)*(三跨两临近重点区段!$F:$F="现存区段"),0))),"")</f>
        <v/>
      </c>
      <c r="AE602" s="284" t="str">
        <f t="array" ref="AE602">IFERROR(IF(INDEX(三跨两临近重点区段!$F:$F,MATCH(1,(MONTH(三跨两临近重点区段!$D:$D)=12)*(三跨两临近重点区段!$A:$A=D602),0))="已取消","已取消",INDEX(三跨两临近重点区段!$D:$D,MATCH(1,(MONTH(三跨两临近重点区段!$D:$D)=12)*(三跨两临近重点区段!$A:$A=D602)*(三跨两临近重点区段!$F:$F="现存区段"),0))),"")</f>
        <v/>
      </c>
      <c r="AF602" s="72" t="str">
        <f t="array" ref="AF602">IFERROR(IF(INDEX(三跨两临近重点区段!$F:$F,MATCH(1,(MONTH(三跨两临近重点区段!$D:$D)=12)*(三跨两临近重点区段!$A:$A=D602),0))="已取消","已取消",INDEX(三跨两临近重点区段!$E:$E,MATCH(1,(MONTH(三跨两临近重点区段!$D:$D)=12)*(三跨两临近重点区段!$A:$A=D602)*(三跨两临近重点区段!$F:$F="现存区段"),0))),"")</f>
        <v/>
      </c>
      <c r="AH602" t="e">
        <f t="array" ref="AH602">INDEX(三跨两临近重点区段!$G:$G,MATCH(D602,三跨两临近重点区段!$A:$A,0))</f>
        <v>#N/A</v>
      </c>
      <c r="AI602" t="e">
        <f>INDEX(三跨两临近重点区段!$J:$J,MATCH(D602,三跨两临近重点区段!$A:$A,0))</f>
        <v>#N/A</v>
      </c>
    </row>
    <row r="603" ht="14.25" spans="1:35">
      <c r="A603" s="263" t="s">
        <v>363</v>
      </c>
      <c r="B603" s="264" t="s">
        <v>3033</v>
      </c>
      <c r="C603" s="263" t="s">
        <v>2730</v>
      </c>
      <c r="D603" s="263" t="s">
        <v>3035</v>
      </c>
      <c r="E603" s="265" t="s">
        <v>3016</v>
      </c>
      <c r="F603" s="264" t="s">
        <v>125</v>
      </c>
      <c r="G603" s="263" t="s">
        <v>353</v>
      </c>
      <c r="H603" s="263" t="s">
        <v>353</v>
      </c>
      <c r="I603" s="33"/>
      <c r="J603" s="196"/>
      <c r="K603" s="196"/>
      <c r="L603" s="196"/>
      <c r="M603" s="235"/>
      <c r="N603" s="235"/>
      <c r="O603" s="33"/>
      <c r="P603" s="48"/>
      <c r="Q603" s="279"/>
      <c r="R603" s="279"/>
      <c r="S603" s="278">
        <v>45462</v>
      </c>
      <c r="T603" s="279" t="s">
        <v>2117</v>
      </c>
      <c r="U603" s="268" t="str">
        <f t="array" ref="U603">IFERROR(IF(INDEX(三跨两临近重点区段!$F:$F,MATCH(1,(MONTH(三跨两临近重点区段!$D:$D)=7)*(三跨两临近重点区段!$A:$A=D603),0))="已取消","已取消",INDEX(三跨两临近重点区段!$D:$D,MATCH(1,(MONTH(三跨两临近重点区段!$D:$D)=7)*(三跨两临近重点区段!$A:$A=D603)*(三跨两临近重点区段!$F:$F="现存区段"),0))),"")</f>
        <v/>
      </c>
      <c r="V603" s="232" t="str">
        <f t="array" ref="V603">IFERROR(IF(INDEX(三跨两临近重点区段!$F:$F,MATCH(1,(MONTH(三跨两临近重点区段!$D:$D)=7)*(三跨两临近重点区段!$A:$A=D603),0))="已取消","已取消",INDEX(三跨两临近重点区段!$E:$E,MATCH(1,(MONTH(三跨两临近重点区段!$D:$D)=7)*(三跨两临近重点区段!$A:$A=D603)*(三跨两临近重点区段!$F:$F="现存区段"),0))),"")</f>
        <v/>
      </c>
      <c r="W603" s="268" t="str">
        <f t="array" ref="W603">IFERROR(IF(INDEX(三跨两临近重点区段!$F:$F,MATCH(1,(MONTH(三跨两临近重点区段!$D:$D)=8)*(三跨两临近重点区段!$A:$A=D603),0))="已取消","已取消",INDEX(三跨两临近重点区段!$D:$D,MATCH(1,(MONTH(三跨两临近重点区段!$D:$D)=8)*(三跨两临近重点区段!$A:$A=D603)*(三跨两临近重点区段!$F:$F="现存区段"),0))),"")</f>
        <v/>
      </c>
      <c r="X603" s="232" t="str">
        <f t="array" ref="X603">IFERROR(IF(INDEX(三跨两临近重点区段!$F:$F,MATCH(1,(MONTH(三跨两临近重点区段!$D:$D)=8)*(三跨两临近重点区段!$A:$A=D603),0))="已取消","已取消",INDEX(三跨两临近重点区段!$E:$E,MATCH(1,(MONTH(三跨两临近重点区段!$D:$D)=8)*(三跨两临近重点区段!$A:$A=D603)*(三跨两临近重点区段!$F:$F="现存区段"),0))),"")</f>
        <v/>
      </c>
      <c r="Y603" s="268" t="str">
        <f t="array" ref="Y603">IFERROR(IF(INDEX(三跨两临近重点区段!$F:$F,MATCH(1,(MONTH(三跨两临近重点区段!$D:$D)=9)*(三跨两临近重点区段!$A:$A=D603),0))="已取消","已取消",INDEX(三跨两临近重点区段!$D:$D,MATCH(1,(MONTH(三跨两临近重点区段!$D:$D)=9)*(三跨两临近重点区段!$A:$A=D603)*(三跨两临近重点区段!$F:$F="现存区段"),0))),"")</f>
        <v/>
      </c>
      <c r="Z603" s="232" t="str">
        <f t="array" ref="Z603">IFERROR(IF(INDEX(三跨两临近重点区段!$F:$F,MATCH(1,(MONTH(三跨两临近重点区段!$D:$D)=9)*(三跨两临近重点区段!$A:$A=D603),0))="已取消","已取消",INDEX(三跨两临近重点区段!$E:$E,MATCH(1,(MONTH(三跨两临近重点区段!$D:$D)=9)*(三跨两临近重点区段!$A:$A=D603)*(三跨两临近重点区段!$F:$F="现存区段"),0))),"")</f>
        <v/>
      </c>
      <c r="AA603" s="268" t="str">
        <f t="array" ref="AA603">IFERROR(IF(INDEX(三跨两临近重点区段!$F:$F,MATCH(1,(MONTH(三跨两临近重点区段!$D:$D)=10)*(三跨两临近重点区段!$A:$A=D603),0))="已取消","已取消",INDEX(三跨两临近重点区段!$D:$D,MATCH(1,(MONTH(三跨两临近重点区段!$D:$D)=10)*(三跨两临近重点区段!$A:$A=D603)*(三跨两临近重点区段!$F:$F="现存区段"),0))),"")</f>
        <v/>
      </c>
      <c r="AB603" s="72" t="str">
        <f t="array" ref="AB603">IFERROR(IF(INDEX(三跨两临近重点区段!$F:$F,MATCH(1,(MONTH(三跨两临近重点区段!$D:$D)=10)*(三跨两临近重点区段!$A:$A=D603),0))="已取消","已取消",INDEX(三跨两临近重点区段!$E:$E,MATCH(1,(MONTH(三跨两临近重点区段!$D:$D)=10)*(三跨两临近重点区段!$A:$A=D603)*(三跨两临近重点区段!$F:$F="现存区段"),0))),"")</f>
        <v/>
      </c>
      <c r="AC603" s="284" t="str">
        <f t="array" ref="AC603">IFERROR(IF(INDEX(三跨两临近重点区段!$F:$F,MATCH(1,(MONTH(三跨两临近重点区段!$D:$D)=11)*(三跨两临近重点区段!$A:$A=D603),0))="已取消","已取消",INDEX(三跨两临近重点区段!$D:$D,MATCH(1,(MONTH(三跨两临近重点区段!$D:$D)=11)*(三跨两临近重点区段!$A:$A=D603)*(三跨两临近重点区段!$F:$F="现存区段"),0))),"")</f>
        <v/>
      </c>
      <c r="AD603" s="72" t="str">
        <f t="array" ref="AD603">IFERROR(IF(INDEX(三跨两临近重点区段!$F:$F,MATCH(1,(MONTH(三跨两临近重点区段!$D:$D)=11)*(三跨两临近重点区段!$A:$A=D603),0))="已取消","已取消",INDEX(三跨两临近重点区段!$E:$E,MATCH(1,(MONTH(三跨两临近重点区段!$D:$D)=11)*(三跨两临近重点区段!$A:$A=D603)*(三跨两临近重点区段!$F:$F="现存区段"),0))),"")</f>
        <v/>
      </c>
      <c r="AE603" s="284" t="str">
        <f t="array" ref="AE603">IFERROR(IF(INDEX(三跨两临近重点区段!$F:$F,MATCH(1,(MONTH(三跨两临近重点区段!$D:$D)=12)*(三跨两临近重点区段!$A:$A=D603),0))="已取消","已取消",INDEX(三跨两临近重点区段!$D:$D,MATCH(1,(MONTH(三跨两临近重点区段!$D:$D)=12)*(三跨两临近重点区段!$A:$A=D603)*(三跨两临近重点区段!$F:$F="现存区段"),0))),"")</f>
        <v/>
      </c>
      <c r="AF603" s="72" t="str">
        <f t="array" ref="AF603">IFERROR(IF(INDEX(三跨两临近重点区段!$F:$F,MATCH(1,(MONTH(三跨两临近重点区段!$D:$D)=12)*(三跨两临近重点区段!$A:$A=D603),0))="已取消","已取消",INDEX(三跨两临近重点区段!$E:$E,MATCH(1,(MONTH(三跨两临近重点区段!$D:$D)=12)*(三跨两临近重点区段!$A:$A=D603)*(三跨两临近重点区段!$F:$F="现存区段"),0))),"")</f>
        <v/>
      </c>
      <c r="AH603" t="e">
        <f t="array" ref="AH603">INDEX(三跨两临近重点区段!$G:$G,MATCH(D603,三跨两临近重点区段!$A:$A,0))</f>
        <v>#N/A</v>
      </c>
      <c r="AI603" t="e">
        <f>INDEX(三跨两临近重点区段!$J:$J,MATCH(D603,三跨两临近重点区段!$A:$A,0))</f>
        <v>#N/A</v>
      </c>
    </row>
    <row r="604" ht="14.25" spans="1:35">
      <c r="A604" s="263" t="s">
        <v>363</v>
      </c>
      <c r="B604" s="264" t="s">
        <v>3033</v>
      </c>
      <c r="C604" s="263" t="s">
        <v>2187</v>
      </c>
      <c r="D604" s="263" t="s">
        <v>3036</v>
      </c>
      <c r="E604" s="265" t="s">
        <v>3016</v>
      </c>
      <c r="F604" s="264" t="s">
        <v>125</v>
      </c>
      <c r="G604" s="263" t="s">
        <v>353</v>
      </c>
      <c r="H604" s="263" t="s">
        <v>353</v>
      </c>
      <c r="I604" s="33"/>
      <c r="J604" s="196"/>
      <c r="K604" s="196"/>
      <c r="L604" s="196"/>
      <c r="M604" s="235"/>
      <c r="N604" s="235"/>
      <c r="O604" s="33"/>
      <c r="P604" s="48"/>
      <c r="Q604" s="279"/>
      <c r="R604" s="279"/>
      <c r="S604" s="278">
        <v>45463</v>
      </c>
      <c r="T604" s="279" t="s">
        <v>2117</v>
      </c>
      <c r="U604" s="268" t="str">
        <f t="array" ref="U604">IFERROR(IF(INDEX(三跨两临近重点区段!$F:$F,MATCH(1,(MONTH(三跨两临近重点区段!$D:$D)=7)*(三跨两临近重点区段!$A:$A=D604),0))="已取消","已取消",INDEX(三跨两临近重点区段!$D:$D,MATCH(1,(MONTH(三跨两临近重点区段!$D:$D)=7)*(三跨两临近重点区段!$A:$A=D604)*(三跨两临近重点区段!$F:$F="现存区段"),0))),"")</f>
        <v/>
      </c>
      <c r="V604" s="232" t="str">
        <f t="array" ref="V604">IFERROR(IF(INDEX(三跨两临近重点区段!$F:$F,MATCH(1,(MONTH(三跨两临近重点区段!$D:$D)=7)*(三跨两临近重点区段!$A:$A=D604),0))="已取消","已取消",INDEX(三跨两临近重点区段!$E:$E,MATCH(1,(MONTH(三跨两临近重点区段!$D:$D)=7)*(三跨两临近重点区段!$A:$A=D604)*(三跨两临近重点区段!$F:$F="现存区段"),0))),"")</f>
        <v/>
      </c>
      <c r="W604" s="268" t="str">
        <f t="array" ref="W604">IFERROR(IF(INDEX(三跨两临近重点区段!$F:$F,MATCH(1,(MONTH(三跨两临近重点区段!$D:$D)=8)*(三跨两临近重点区段!$A:$A=D604),0))="已取消","已取消",INDEX(三跨两临近重点区段!$D:$D,MATCH(1,(MONTH(三跨两临近重点区段!$D:$D)=8)*(三跨两临近重点区段!$A:$A=D604)*(三跨两临近重点区段!$F:$F="现存区段"),0))),"")</f>
        <v/>
      </c>
      <c r="X604" s="232" t="str">
        <f t="array" ref="X604">IFERROR(IF(INDEX(三跨两临近重点区段!$F:$F,MATCH(1,(MONTH(三跨两临近重点区段!$D:$D)=8)*(三跨两临近重点区段!$A:$A=D604),0))="已取消","已取消",INDEX(三跨两临近重点区段!$E:$E,MATCH(1,(MONTH(三跨两临近重点区段!$D:$D)=8)*(三跨两临近重点区段!$A:$A=D604)*(三跨两临近重点区段!$F:$F="现存区段"),0))),"")</f>
        <v/>
      </c>
      <c r="Y604" s="268" t="str">
        <f t="array" ref="Y604">IFERROR(IF(INDEX(三跨两临近重点区段!$F:$F,MATCH(1,(MONTH(三跨两临近重点区段!$D:$D)=9)*(三跨两临近重点区段!$A:$A=D604),0))="已取消","已取消",INDEX(三跨两临近重点区段!$D:$D,MATCH(1,(MONTH(三跨两临近重点区段!$D:$D)=9)*(三跨两临近重点区段!$A:$A=D604)*(三跨两临近重点区段!$F:$F="现存区段"),0))),"")</f>
        <v/>
      </c>
      <c r="Z604" s="232" t="str">
        <f t="array" ref="Z604">IFERROR(IF(INDEX(三跨两临近重点区段!$F:$F,MATCH(1,(MONTH(三跨两临近重点区段!$D:$D)=9)*(三跨两临近重点区段!$A:$A=D604),0))="已取消","已取消",INDEX(三跨两临近重点区段!$E:$E,MATCH(1,(MONTH(三跨两临近重点区段!$D:$D)=9)*(三跨两临近重点区段!$A:$A=D604)*(三跨两临近重点区段!$F:$F="现存区段"),0))),"")</f>
        <v/>
      </c>
      <c r="AA604" s="268" t="str">
        <f t="array" ref="AA604">IFERROR(IF(INDEX(三跨两临近重点区段!$F:$F,MATCH(1,(MONTH(三跨两临近重点区段!$D:$D)=10)*(三跨两临近重点区段!$A:$A=D604),0))="已取消","已取消",INDEX(三跨两临近重点区段!$D:$D,MATCH(1,(MONTH(三跨两临近重点区段!$D:$D)=10)*(三跨两临近重点区段!$A:$A=D604)*(三跨两临近重点区段!$F:$F="现存区段"),0))),"")</f>
        <v/>
      </c>
      <c r="AB604" s="72" t="str">
        <f t="array" ref="AB604">IFERROR(IF(INDEX(三跨两临近重点区段!$F:$F,MATCH(1,(MONTH(三跨两临近重点区段!$D:$D)=10)*(三跨两临近重点区段!$A:$A=D604),0))="已取消","已取消",INDEX(三跨两临近重点区段!$E:$E,MATCH(1,(MONTH(三跨两临近重点区段!$D:$D)=10)*(三跨两临近重点区段!$A:$A=D604)*(三跨两临近重点区段!$F:$F="现存区段"),0))),"")</f>
        <v/>
      </c>
      <c r="AC604" s="284" t="str">
        <f t="array" ref="AC604">IFERROR(IF(INDEX(三跨两临近重点区段!$F:$F,MATCH(1,(MONTH(三跨两临近重点区段!$D:$D)=11)*(三跨两临近重点区段!$A:$A=D604),0))="已取消","已取消",INDEX(三跨两临近重点区段!$D:$D,MATCH(1,(MONTH(三跨两临近重点区段!$D:$D)=11)*(三跨两临近重点区段!$A:$A=D604)*(三跨两临近重点区段!$F:$F="现存区段"),0))),"")</f>
        <v/>
      </c>
      <c r="AD604" s="72" t="str">
        <f t="array" ref="AD604">IFERROR(IF(INDEX(三跨两临近重点区段!$F:$F,MATCH(1,(MONTH(三跨两临近重点区段!$D:$D)=11)*(三跨两临近重点区段!$A:$A=D604),0))="已取消","已取消",INDEX(三跨两临近重点区段!$E:$E,MATCH(1,(MONTH(三跨两临近重点区段!$D:$D)=11)*(三跨两临近重点区段!$A:$A=D604)*(三跨两临近重点区段!$F:$F="现存区段"),0))),"")</f>
        <v/>
      </c>
      <c r="AE604" s="284" t="str">
        <f t="array" ref="AE604">IFERROR(IF(INDEX(三跨两临近重点区段!$F:$F,MATCH(1,(MONTH(三跨两临近重点区段!$D:$D)=12)*(三跨两临近重点区段!$A:$A=D604),0))="已取消","已取消",INDEX(三跨两临近重点区段!$D:$D,MATCH(1,(MONTH(三跨两临近重点区段!$D:$D)=12)*(三跨两临近重点区段!$A:$A=D604)*(三跨两临近重点区段!$F:$F="现存区段"),0))),"")</f>
        <v/>
      </c>
      <c r="AF604" s="72" t="str">
        <f t="array" ref="AF604">IFERROR(IF(INDEX(三跨两临近重点区段!$F:$F,MATCH(1,(MONTH(三跨两临近重点区段!$D:$D)=12)*(三跨两临近重点区段!$A:$A=D604),0))="已取消","已取消",INDEX(三跨两临近重点区段!$E:$E,MATCH(1,(MONTH(三跨两临近重点区段!$D:$D)=12)*(三跨两临近重点区段!$A:$A=D604)*(三跨两临近重点区段!$F:$F="现存区段"),0))),"")</f>
        <v/>
      </c>
      <c r="AH604" t="e">
        <f t="array" ref="AH604">INDEX(三跨两临近重点区段!$G:$G,MATCH(D604,三跨两临近重点区段!$A:$A,0))</f>
        <v>#N/A</v>
      </c>
      <c r="AI604" t="e">
        <f>INDEX(三跨两临近重点区段!$J:$J,MATCH(D604,三跨两临近重点区段!$A:$A,0))</f>
        <v>#N/A</v>
      </c>
    </row>
    <row r="605" ht="14.25" spans="1:35">
      <c r="A605" s="263" t="s">
        <v>363</v>
      </c>
      <c r="B605" s="264" t="s">
        <v>3037</v>
      </c>
      <c r="C605" s="263" t="s">
        <v>2187</v>
      </c>
      <c r="D605" s="263" t="s">
        <v>3038</v>
      </c>
      <c r="E605" s="265" t="s">
        <v>3016</v>
      </c>
      <c r="F605" s="264" t="s">
        <v>125</v>
      </c>
      <c r="G605" s="263" t="s">
        <v>353</v>
      </c>
      <c r="H605" s="263" t="s">
        <v>353</v>
      </c>
      <c r="I605" s="33"/>
      <c r="J605" s="196"/>
      <c r="K605" s="196"/>
      <c r="L605" s="196"/>
      <c r="M605" s="235"/>
      <c r="N605" s="235"/>
      <c r="O605" s="33"/>
      <c r="P605" s="48"/>
      <c r="Q605" s="279"/>
      <c r="R605" s="279"/>
      <c r="S605" s="278">
        <v>45463</v>
      </c>
      <c r="T605" s="279" t="s">
        <v>2117</v>
      </c>
      <c r="U605" s="268" t="str">
        <f t="array" ref="U605">IFERROR(IF(INDEX(三跨两临近重点区段!$F:$F,MATCH(1,(MONTH(三跨两临近重点区段!$D:$D)=7)*(三跨两临近重点区段!$A:$A=D605),0))="已取消","已取消",INDEX(三跨两临近重点区段!$D:$D,MATCH(1,(MONTH(三跨两临近重点区段!$D:$D)=7)*(三跨两临近重点区段!$A:$A=D605)*(三跨两临近重点区段!$F:$F="现存区段"),0))),"")</f>
        <v/>
      </c>
      <c r="V605" s="232" t="str">
        <f t="array" ref="V605">IFERROR(IF(INDEX(三跨两临近重点区段!$F:$F,MATCH(1,(MONTH(三跨两临近重点区段!$D:$D)=7)*(三跨两临近重点区段!$A:$A=D605),0))="已取消","已取消",INDEX(三跨两临近重点区段!$E:$E,MATCH(1,(MONTH(三跨两临近重点区段!$D:$D)=7)*(三跨两临近重点区段!$A:$A=D605)*(三跨两临近重点区段!$F:$F="现存区段"),0))),"")</f>
        <v/>
      </c>
      <c r="W605" s="268" t="str">
        <f t="array" ref="W605">IFERROR(IF(INDEX(三跨两临近重点区段!$F:$F,MATCH(1,(MONTH(三跨两临近重点区段!$D:$D)=8)*(三跨两临近重点区段!$A:$A=D605),0))="已取消","已取消",INDEX(三跨两临近重点区段!$D:$D,MATCH(1,(MONTH(三跨两临近重点区段!$D:$D)=8)*(三跨两临近重点区段!$A:$A=D605)*(三跨两临近重点区段!$F:$F="现存区段"),0))),"")</f>
        <v/>
      </c>
      <c r="X605" s="232" t="str">
        <f t="array" ref="X605">IFERROR(IF(INDEX(三跨两临近重点区段!$F:$F,MATCH(1,(MONTH(三跨两临近重点区段!$D:$D)=8)*(三跨两临近重点区段!$A:$A=D605),0))="已取消","已取消",INDEX(三跨两临近重点区段!$E:$E,MATCH(1,(MONTH(三跨两临近重点区段!$D:$D)=8)*(三跨两临近重点区段!$A:$A=D605)*(三跨两临近重点区段!$F:$F="现存区段"),0))),"")</f>
        <v/>
      </c>
      <c r="Y605" s="268" t="str">
        <f t="array" ref="Y605">IFERROR(IF(INDEX(三跨两临近重点区段!$F:$F,MATCH(1,(MONTH(三跨两临近重点区段!$D:$D)=9)*(三跨两临近重点区段!$A:$A=D605),0))="已取消","已取消",INDEX(三跨两临近重点区段!$D:$D,MATCH(1,(MONTH(三跨两临近重点区段!$D:$D)=9)*(三跨两临近重点区段!$A:$A=D605)*(三跨两临近重点区段!$F:$F="现存区段"),0))),"")</f>
        <v/>
      </c>
      <c r="Z605" s="232" t="str">
        <f t="array" ref="Z605">IFERROR(IF(INDEX(三跨两临近重点区段!$F:$F,MATCH(1,(MONTH(三跨两临近重点区段!$D:$D)=9)*(三跨两临近重点区段!$A:$A=D605),0))="已取消","已取消",INDEX(三跨两临近重点区段!$E:$E,MATCH(1,(MONTH(三跨两临近重点区段!$D:$D)=9)*(三跨两临近重点区段!$A:$A=D605)*(三跨两临近重点区段!$F:$F="现存区段"),0))),"")</f>
        <v/>
      </c>
      <c r="AA605" s="268" t="str">
        <f t="array" ref="AA605">IFERROR(IF(INDEX(三跨两临近重点区段!$F:$F,MATCH(1,(MONTH(三跨两临近重点区段!$D:$D)=10)*(三跨两临近重点区段!$A:$A=D605),0))="已取消","已取消",INDEX(三跨两临近重点区段!$D:$D,MATCH(1,(MONTH(三跨两临近重点区段!$D:$D)=10)*(三跨两临近重点区段!$A:$A=D605)*(三跨两临近重点区段!$F:$F="现存区段"),0))),"")</f>
        <v/>
      </c>
      <c r="AB605" s="72" t="str">
        <f t="array" ref="AB605">IFERROR(IF(INDEX(三跨两临近重点区段!$F:$F,MATCH(1,(MONTH(三跨两临近重点区段!$D:$D)=10)*(三跨两临近重点区段!$A:$A=D605),0))="已取消","已取消",INDEX(三跨两临近重点区段!$E:$E,MATCH(1,(MONTH(三跨两临近重点区段!$D:$D)=10)*(三跨两临近重点区段!$A:$A=D605)*(三跨两临近重点区段!$F:$F="现存区段"),0))),"")</f>
        <v/>
      </c>
      <c r="AC605" s="284" t="str">
        <f t="array" ref="AC605">IFERROR(IF(INDEX(三跨两临近重点区段!$F:$F,MATCH(1,(MONTH(三跨两临近重点区段!$D:$D)=11)*(三跨两临近重点区段!$A:$A=D605),0))="已取消","已取消",INDEX(三跨两临近重点区段!$D:$D,MATCH(1,(MONTH(三跨两临近重点区段!$D:$D)=11)*(三跨两临近重点区段!$A:$A=D605)*(三跨两临近重点区段!$F:$F="现存区段"),0))),"")</f>
        <v/>
      </c>
      <c r="AD605" s="72" t="str">
        <f t="array" ref="AD605">IFERROR(IF(INDEX(三跨两临近重点区段!$F:$F,MATCH(1,(MONTH(三跨两临近重点区段!$D:$D)=11)*(三跨两临近重点区段!$A:$A=D605),0))="已取消","已取消",INDEX(三跨两临近重点区段!$E:$E,MATCH(1,(MONTH(三跨两临近重点区段!$D:$D)=11)*(三跨两临近重点区段!$A:$A=D605)*(三跨两临近重点区段!$F:$F="现存区段"),0))),"")</f>
        <v/>
      </c>
      <c r="AE605" s="284" t="str">
        <f t="array" ref="AE605">IFERROR(IF(INDEX(三跨两临近重点区段!$F:$F,MATCH(1,(MONTH(三跨两临近重点区段!$D:$D)=12)*(三跨两临近重点区段!$A:$A=D605),0))="已取消","已取消",INDEX(三跨两临近重点区段!$D:$D,MATCH(1,(MONTH(三跨两临近重点区段!$D:$D)=12)*(三跨两临近重点区段!$A:$A=D605)*(三跨两临近重点区段!$F:$F="现存区段"),0))),"")</f>
        <v/>
      </c>
      <c r="AF605" s="72" t="str">
        <f t="array" ref="AF605">IFERROR(IF(INDEX(三跨两临近重点区段!$F:$F,MATCH(1,(MONTH(三跨两临近重点区段!$D:$D)=12)*(三跨两临近重点区段!$A:$A=D605),0))="已取消","已取消",INDEX(三跨两临近重点区段!$E:$E,MATCH(1,(MONTH(三跨两临近重点区段!$D:$D)=12)*(三跨两临近重点区段!$A:$A=D605)*(三跨两临近重点区段!$F:$F="现存区段"),0))),"")</f>
        <v/>
      </c>
      <c r="AH605" t="e">
        <f t="array" ref="AH605">INDEX(三跨两临近重点区段!$G:$G,MATCH(D605,三跨两临近重点区段!$A:$A,0))</f>
        <v>#N/A</v>
      </c>
      <c r="AI605" t="e">
        <f>INDEX(三跨两临近重点区段!$J:$J,MATCH(D605,三跨两临近重点区段!$A:$A,0))</f>
        <v>#N/A</v>
      </c>
    </row>
    <row r="606" ht="14.25" spans="1:35">
      <c r="A606" s="263" t="s">
        <v>363</v>
      </c>
      <c r="B606" s="264" t="s">
        <v>3039</v>
      </c>
      <c r="C606" s="263" t="s">
        <v>3040</v>
      </c>
      <c r="D606" s="263" t="s">
        <v>3041</v>
      </c>
      <c r="E606" s="265" t="s">
        <v>3016</v>
      </c>
      <c r="F606" s="264" t="s">
        <v>125</v>
      </c>
      <c r="G606" s="263" t="s">
        <v>387</v>
      </c>
      <c r="H606" s="263" t="s">
        <v>387</v>
      </c>
      <c r="I606" s="33"/>
      <c r="J606" s="196"/>
      <c r="K606" s="196"/>
      <c r="L606" s="196"/>
      <c r="M606" s="235"/>
      <c r="N606" s="235"/>
      <c r="O606" s="33"/>
      <c r="P606" s="48"/>
      <c r="Q606" s="279"/>
      <c r="R606" s="279"/>
      <c r="S606" s="278">
        <v>45463</v>
      </c>
      <c r="T606" s="279" t="s">
        <v>2117</v>
      </c>
      <c r="U606" s="268" t="str">
        <f t="array" ref="U606">IFERROR(IF(INDEX(三跨两临近重点区段!$F:$F,MATCH(1,(MONTH(三跨两临近重点区段!$D:$D)=7)*(三跨两临近重点区段!$A:$A=D606),0))="已取消","已取消",INDEX(三跨两临近重点区段!$D:$D,MATCH(1,(MONTH(三跨两临近重点区段!$D:$D)=7)*(三跨两临近重点区段!$A:$A=D606)*(三跨两临近重点区段!$F:$F="现存区段"),0))),"")</f>
        <v/>
      </c>
      <c r="V606" s="232" t="str">
        <f t="array" ref="V606">IFERROR(IF(INDEX(三跨两临近重点区段!$F:$F,MATCH(1,(MONTH(三跨两临近重点区段!$D:$D)=7)*(三跨两临近重点区段!$A:$A=D606),0))="已取消","已取消",INDEX(三跨两临近重点区段!$E:$E,MATCH(1,(MONTH(三跨两临近重点区段!$D:$D)=7)*(三跨两临近重点区段!$A:$A=D606)*(三跨两临近重点区段!$F:$F="现存区段"),0))),"")</f>
        <v/>
      </c>
      <c r="W606" s="268" t="str">
        <f t="array" ref="W606">IFERROR(IF(INDEX(三跨两临近重点区段!$F:$F,MATCH(1,(MONTH(三跨两临近重点区段!$D:$D)=8)*(三跨两临近重点区段!$A:$A=D606),0))="已取消","已取消",INDEX(三跨两临近重点区段!$D:$D,MATCH(1,(MONTH(三跨两临近重点区段!$D:$D)=8)*(三跨两临近重点区段!$A:$A=D606)*(三跨两临近重点区段!$F:$F="现存区段"),0))),"")</f>
        <v/>
      </c>
      <c r="X606" s="232" t="str">
        <f t="array" ref="X606">IFERROR(IF(INDEX(三跨两临近重点区段!$F:$F,MATCH(1,(MONTH(三跨两临近重点区段!$D:$D)=8)*(三跨两临近重点区段!$A:$A=D606),0))="已取消","已取消",INDEX(三跨两临近重点区段!$E:$E,MATCH(1,(MONTH(三跨两临近重点区段!$D:$D)=8)*(三跨两临近重点区段!$A:$A=D606)*(三跨两临近重点区段!$F:$F="现存区段"),0))),"")</f>
        <v/>
      </c>
      <c r="Y606" s="268" t="str">
        <f t="array" ref="Y606">IFERROR(IF(INDEX(三跨两临近重点区段!$F:$F,MATCH(1,(MONTH(三跨两临近重点区段!$D:$D)=9)*(三跨两临近重点区段!$A:$A=D606),0))="已取消","已取消",INDEX(三跨两临近重点区段!$D:$D,MATCH(1,(MONTH(三跨两临近重点区段!$D:$D)=9)*(三跨两临近重点区段!$A:$A=D606)*(三跨两临近重点区段!$F:$F="现存区段"),0))),"")</f>
        <v/>
      </c>
      <c r="Z606" s="232" t="str">
        <f t="array" ref="Z606">IFERROR(IF(INDEX(三跨两临近重点区段!$F:$F,MATCH(1,(MONTH(三跨两临近重点区段!$D:$D)=9)*(三跨两临近重点区段!$A:$A=D606),0))="已取消","已取消",INDEX(三跨两临近重点区段!$E:$E,MATCH(1,(MONTH(三跨两临近重点区段!$D:$D)=9)*(三跨两临近重点区段!$A:$A=D606)*(三跨两临近重点区段!$F:$F="现存区段"),0))),"")</f>
        <v/>
      </c>
      <c r="AA606" s="268" t="str">
        <f t="array" ref="AA606">IFERROR(IF(INDEX(三跨两临近重点区段!$F:$F,MATCH(1,(MONTH(三跨两临近重点区段!$D:$D)=10)*(三跨两临近重点区段!$A:$A=D606),0))="已取消","已取消",INDEX(三跨两临近重点区段!$D:$D,MATCH(1,(MONTH(三跨两临近重点区段!$D:$D)=10)*(三跨两临近重点区段!$A:$A=D606)*(三跨两临近重点区段!$F:$F="现存区段"),0))),"")</f>
        <v/>
      </c>
      <c r="AB606" s="72" t="str">
        <f t="array" ref="AB606">IFERROR(IF(INDEX(三跨两临近重点区段!$F:$F,MATCH(1,(MONTH(三跨两临近重点区段!$D:$D)=10)*(三跨两临近重点区段!$A:$A=D606),0))="已取消","已取消",INDEX(三跨两临近重点区段!$E:$E,MATCH(1,(MONTH(三跨两临近重点区段!$D:$D)=10)*(三跨两临近重点区段!$A:$A=D606)*(三跨两临近重点区段!$F:$F="现存区段"),0))),"")</f>
        <v/>
      </c>
      <c r="AC606" s="284" t="str">
        <f t="array" ref="AC606">IFERROR(IF(INDEX(三跨两临近重点区段!$F:$F,MATCH(1,(MONTH(三跨两临近重点区段!$D:$D)=11)*(三跨两临近重点区段!$A:$A=D606),0))="已取消","已取消",INDEX(三跨两临近重点区段!$D:$D,MATCH(1,(MONTH(三跨两临近重点区段!$D:$D)=11)*(三跨两临近重点区段!$A:$A=D606)*(三跨两临近重点区段!$F:$F="现存区段"),0))),"")</f>
        <v/>
      </c>
      <c r="AD606" s="72" t="str">
        <f t="array" ref="AD606">IFERROR(IF(INDEX(三跨两临近重点区段!$F:$F,MATCH(1,(MONTH(三跨两临近重点区段!$D:$D)=11)*(三跨两临近重点区段!$A:$A=D606),0))="已取消","已取消",INDEX(三跨两临近重点区段!$E:$E,MATCH(1,(MONTH(三跨两临近重点区段!$D:$D)=11)*(三跨两临近重点区段!$A:$A=D606)*(三跨两临近重点区段!$F:$F="现存区段"),0))),"")</f>
        <v/>
      </c>
      <c r="AE606" s="284" t="str">
        <f t="array" ref="AE606">IFERROR(IF(INDEX(三跨两临近重点区段!$F:$F,MATCH(1,(MONTH(三跨两临近重点区段!$D:$D)=12)*(三跨两临近重点区段!$A:$A=D606),0))="已取消","已取消",INDEX(三跨两临近重点区段!$D:$D,MATCH(1,(MONTH(三跨两临近重点区段!$D:$D)=12)*(三跨两临近重点区段!$A:$A=D606)*(三跨两临近重点区段!$F:$F="现存区段"),0))),"")</f>
        <v/>
      </c>
      <c r="AF606" s="72" t="str">
        <f t="array" ref="AF606">IFERROR(IF(INDEX(三跨两临近重点区段!$F:$F,MATCH(1,(MONTH(三跨两临近重点区段!$D:$D)=12)*(三跨两临近重点区段!$A:$A=D606),0))="已取消","已取消",INDEX(三跨两临近重点区段!$E:$E,MATCH(1,(MONTH(三跨两临近重点区段!$D:$D)=12)*(三跨两临近重点区段!$A:$A=D606)*(三跨两临近重点区段!$F:$F="现存区段"),0))),"")</f>
        <v/>
      </c>
      <c r="AH606" t="e">
        <f t="array" ref="AH606">INDEX(三跨两临近重点区段!$G:$G,MATCH(D606,三跨两临近重点区段!$A:$A,0))</f>
        <v>#N/A</v>
      </c>
      <c r="AI606" t="e">
        <f>INDEX(三跨两临近重点区段!$J:$J,MATCH(D606,三跨两临近重点区段!$A:$A,0))</f>
        <v>#N/A</v>
      </c>
    </row>
    <row r="607" ht="14.25" spans="1:35">
      <c r="A607" s="263" t="s">
        <v>363</v>
      </c>
      <c r="B607" s="264" t="s">
        <v>3042</v>
      </c>
      <c r="C607" s="263" t="s">
        <v>2281</v>
      </c>
      <c r="D607" s="263" t="s">
        <v>3043</v>
      </c>
      <c r="E607" s="265" t="s">
        <v>3016</v>
      </c>
      <c r="F607" s="264" t="s">
        <v>125</v>
      </c>
      <c r="G607" s="263" t="s">
        <v>387</v>
      </c>
      <c r="H607" s="263" t="s">
        <v>387</v>
      </c>
      <c r="I607" s="33"/>
      <c r="J607" s="196"/>
      <c r="K607" s="196"/>
      <c r="L607" s="196"/>
      <c r="M607" s="235"/>
      <c r="N607" s="235"/>
      <c r="O607" s="33"/>
      <c r="P607" s="48"/>
      <c r="Q607" s="279"/>
      <c r="R607" s="279"/>
      <c r="S607" s="278">
        <v>45463</v>
      </c>
      <c r="T607" s="279" t="s">
        <v>2117</v>
      </c>
      <c r="U607" s="268" t="str">
        <f t="array" ref="U607">IFERROR(IF(INDEX(三跨两临近重点区段!$F:$F,MATCH(1,(MONTH(三跨两临近重点区段!$D:$D)=7)*(三跨两临近重点区段!$A:$A=D607),0))="已取消","已取消",INDEX(三跨两临近重点区段!$D:$D,MATCH(1,(MONTH(三跨两临近重点区段!$D:$D)=7)*(三跨两临近重点区段!$A:$A=D607)*(三跨两临近重点区段!$F:$F="现存区段"),0))),"")</f>
        <v/>
      </c>
      <c r="V607" s="232" t="str">
        <f t="array" ref="V607">IFERROR(IF(INDEX(三跨两临近重点区段!$F:$F,MATCH(1,(MONTH(三跨两临近重点区段!$D:$D)=7)*(三跨两临近重点区段!$A:$A=D607),0))="已取消","已取消",INDEX(三跨两临近重点区段!$E:$E,MATCH(1,(MONTH(三跨两临近重点区段!$D:$D)=7)*(三跨两临近重点区段!$A:$A=D607)*(三跨两临近重点区段!$F:$F="现存区段"),0))),"")</f>
        <v/>
      </c>
      <c r="W607" s="268" t="str">
        <f t="array" ref="W607">IFERROR(IF(INDEX(三跨两临近重点区段!$F:$F,MATCH(1,(MONTH(三跨两临近重点区段!$D:$D)=8)*(三跨两临近重点区段!$A:$A=D607),0))="已取消","已取消",INDEX(三跨两临近重点区段!$D:$D,MATCH(1,(MONTH(三跨两临近重点区段!$D:$D)=8)*(三跨两临近重点区段!$A:$A=D607)*(三跨两临近重点区段!$F:$F="现存区段"),0))),"")</f>
        <v/>
      </c>
      <c r="X607" s="232" t="str">
        <f t="array" ref="X607">IFERROR(IF(INDEX(三跨两临近重点区段!$F:$F,MATCH(1,(MONTH(三跨两临近重点区段!$D:$D)=8)*(三跨两临近重点区段!$A:$A=D607),0))="已取消","已取消",INDEX(三跨两临近重点区段!$E:$E,MATCH(1,(MONTH(三跨两临近重点区段!$D:$D)=8)*(三跨两临近重点区段!$A:$A=D607)*(三跨两临近重点区段!$F:$F="现存区段"),0))),"")</f>
        <v/>
      </c>
      <c r="Y607" s="268" t="str">
        <f t="array" ref="Y607">IFERROR(IF(INDEX(三跨两临近重点区段!$F:$F,MATCH(1,(MONTH(三跨两临近重点区段!$D:$D)=9)*(三跨两临近重点区段!$A:$A=D607),0))="已取消","已取消",INDEX(三跨两临近重点区段!$D:$D,MATCH(1,(MONTH(三跨两临近重点区段!$D:$D)=9)*(三跨两临近重点区段!$A:$A=D607)*(三跨两临近重点区段!$F:$F="现存区段"),0))),"")</f>
        <v/>
      </c>
      <c r="Z607" s="232" t="str">
        <f t="array" ref="Z607">IFERROR(IF(INDEX(三跨两临近重点区段!$F:$F,MATCH(1,(MONTH(三跨两临近重点区段!$D:$D)=9)*(三跨两临近重点区段!$A:$A=D607),0))="已取消","已取消",INDEX(三跨两临近重点区段!$E:$E,MATCH(1,(MONTH(三跨两临近重点区段!$D:$D)=9)*(三跨两临近重点区段!$A:$A=D607)*(三跨两临近重点区段!$F:$F="现存区段"),0))),"")</f>
        <v/>
      </c>
      <c r="AA607" s="268" t="str">
        <f t="array" ref="AA607">IFERROR(IF(INDEX(三跨两临近重点区段!$F:$F,MATCH(1,(MONTH(三跨两临近重点区段!$D:$D)=10)*(三跨两临近重点区段!$A:$A=D607),0))="已取消","已取消",INDEX(三跨两临近重点区段!$D:$D,MATCH(1,(MONTH(三跨两临近重点区段!$D:$D)=10)*(三跨两临近重点区段!$A:$A=D607)*(三跨两临近重点区段!$F:$F="现存区段"),0))),"")</f>
        <v/>
      </c>
      <c r="AB607" s="72" t="str">
        <f t="array" ref="AB607">IFERROR(IF(INDEX(三跨两临近重点区段!$F:$F,MATCH(1,(MONTH(三跨两临近重点区段!$D:$D)=10)*(三跨两临近重点区段!$A:$A=D607),0))="已取消","已取消",INDEX(三跨两临近重点区段!$E:$E,MATCH(1,(MONTH(三跨两临近重点区段!$D:$D)=10)*(三跨两临近重点区段!$A:$A=D607)*(三跨两临近重点区段!$F:$F="现存区段"),0))),"")</f>
        <v/>
      </c>
      <c r="AC607" s="284" t="str">
        <f t="array" ref="AC607">IFERROR(IF(INDEX(三跨两临近重点区段!$F:$F,MATCH(1,(MONTH(三跨两临近重点区段!$D:$D)=11)*(三跨两临近重点区段!$A:$A=D607),0))="已取消","已取消",INDEX(三跨两临近重点区段!$D:$D,MATCH(1,(MONTH(三跨两临近重点区段!$D:$D)=11)*(三跨两临近重点区段!$A:$A=D607)*(三跨两临近重点区段!$F:$F="现存区段"),0))),"")</f>
        <v/>
      </c>
      <c r="AD607" s="72" t="str">
        <f t="array" ref="AD607">IFERROR(IF(INDEX(三跨两临近重点区段!$F:$F,MATCH(1,(MONTH(三跨两临近重点区段!$D:$D)=11)*(三跨两临近重点区段!$A:$A=D607),0))="已取消","已取消",INDEX(三跨两临近重点区段!$E:$E,MATCH(1,(MONTH(三跨两临近重点区段!$D:$D)=11)*(三跨两临近重点区段!$A:$A=D607)*(三跨两临近重点区段!$F:$F="现存区段"),0))),"")</f>
        <v/>
      </c>
      <c r="AE607" s="284" t="str">
        <f t="array" ref="AE607">IFERROR(IF(INDEX(三跨两临近重点区段!$F:$F,MATCH(1,(MONTH(三跨两临近重点区段!$D:$D)=12)*(三跨两临近重点区段!$A:$A=D607),0))="已取消","已取消",INDEX(三跨两临近重点区段!$D:$D,MATCH(1,(MONTH(三跨两临近重点区段!$D:$D)=12)*(三跨两临近重点区段!$A:$A=D607)*(三跨两临近重点区段!$F:$F="现存区段"),0))),"")</f>
        <v/>
      </c>
      <c r="AF607" s="72" t="str">
        <f t="array" ref="AF607">IFERROR(IF(INDEX(三跨两临近重点区段!$F:$F,MATCH(1,(MONTH(三跨两临近重点区段!$D:$D)=12)*(三跨两临近重点区段!$A:$A=D607),0))="已取消","已取消",INDEX(三跨两临近重点区段!$E:$E,MATCH(1,(MONTH(三跨两临近重点区段!$D:$D)=12)*(三跨两临近重点区段!$A:$A=D607)*(三跨两临近重点区段!$F:$F="现存区段"),0))),"")</f>
        <v/>
      </c>
      <c r="AH607" t="e">
        <f t="array" ref="AH607">INDEX(三跨两临近重点区段!$G:$G,MATCH(D607,三跨两临近重点区段!$A:$A,0))</f>
        <v>#N/A</v>
      </c>
      <c r="AI607" t="e">
        <f>INDEX(三跨两临近重点区段!$J:$J,MATCH(D607,三跨两临近重点区段!$A:$A,0))</f>
        <v>#N/A</v>
      </c>
    </row>
    <row r="608" ht="14.25" spans="1:35">
      <c r="A608" s="263" t="s">
        <v>363</v>
      </c>
      <c r="B608" s="264" t="s">
        <v>3039</v>
      </c>
      <c r="C608" s="263" t="s">
        <v>3044</v>
      </c>
      <c r="D608" s="263" t="s">
        <v>3045</v>
      </c>
      <c r="E608" s="265" t="s">
        <v>3016</v>
      </c>
      <c r="F608" s="264" t="s">
        <v>125</v>
      </c>
      <c r="G608" s="263" t="s">
        <v>387</v>
      </c>
      <c r="H608" s="263" t="s">
        <v>387</v>
      </c>
      <c r="I608" s="33"/>
      <c r="J608" s="196"/>
      <c r="K608" s="196"/>
      <c r="L608" s="196"/>
      <c r="M608" s="235"/>
      <c r="N608" s="235"/>
      <c r="O608" s="33"/>
      <c r="P608" s="48"/>
      <c r="Q608" s="279"/>
      <c r="R608" s="279"/>
      <c r="S608" s="278">
        <v>45463</v>
      </c>
      <c r="T608" s="279" t="s">
        <v>2117</v>
      </c>
      <c r="U608" s="268" t="str">
        <f t="array" ref="U608">IFERROR(IF(INDEX(三跨两临近重点区段!$F:$F,MATCH(1,(MONTH(三跨两临近重点区段!$D:$D)=7)*(三跨两临近重点区段!$A:$A=D608),0))="已取消","已取消",INDEX(三跨两临近重点区段!$D:$D,MATCH(1,(MONTH(三跨两临近重点区段!$D:$D)=7)*(三跨两临近重点区段!$A:$A=D608)*(三跨两临近重点区段!$F:$F="现存区段"),0))),"")</f>
        <v/>
      </c>
      <c r="V608" s="232" t="str">
        <f t="array" ref="V608">IFERROR(IF(INDEX(三跨两临近重点区段!$F:$F,MATCH(1,(MONTH(三跨两临近重点区段!$D:$D)=7)*(三跨两临近重点区段!$A:$A=D608),0))="已取消","已取消",INDEX(三跨两临近重点区段!$E:$E,MATCH(1,(MONTH(三跨两临近重点区段!$D:$D)=7)*(三跨两临近重点区段!$A:$A=D608)*(三跨两临近重点区段!$F:$F="现存区段"),0))),"")</f>
        <v/>
      </c>
      <c r="W608" s="268" t="str">
        <f t="array" ref="W608">IFERROR(IF(INDEX(三跨两临近重点区段!$F:$F,MATCH(1,(MONTH(三跨两临近重点区段!$D:$D)=8)*(三跨两临近重点区段!$A:$A=D608),0))="已取消","已取消",INDEX(三跨两临近重点区段!$D:$D,MATCH(1,(MONTH(三跨两临近重点区段!$D:$D)=8)*(三跨两临近重点区段!$A:$A=D608)*(三跨两临近重点区段!$F:$F="现存区段"),0))),"")</f>
        <v/>
      </c>
      <c r="X608" s="232" t="str">
        <f t="array" ref="X608">IFERROR(IF(INDEX(三跨两临近重点区段!$F:$F,MATCH(1,(MONTH(三跨两临近重点区段!$D:$D)=8)*(三跨两临近重点区段!$A:$A=D608),0))="已取消","已取消",INDEX(三跨两临近重点区段!$E:$E,MATCH(1,(MONTH(三跨两临近重点区段!$D:$D)=8)*(三跨两临近重点区段!$A:$A=D608)*(三跨两临近重点区段!$F:$F="现存区段"),0))),"")</f>
        <v/>
      </c>
      <c r="Y608" s="268" t="str">
        <f t="array" ref="Y608">IFERROR(IF(INDEX(三跨两临近重点区段!$F:$F,MATCH(1,(MONTH(三跨两临近重点区段!$D:$D)=9)*(三跨两临近重点区段!$A:$A=D608),0))="已取消","已取消",INDEX(三跨两临近重点区段!$D:$D,MATCH(1,(MONTH(三跨两临近重点区段!$D:$D)=9)*(三跨两临近重点区段!$A:$A=D608)*(三跨两临近重点区段!$F:$F="现存区段"),0))),"")</f>
        <v/>
      </c>
      <c r="Z608" s="232" t="str">
        <f t="array" ref="Z608">IFERROR(IF(INDEX(三跨两临近重点区段!$F:$F,MATCH(1,(MONTH(三跨两临近重点区段!$D:$D)=9)*(三跨两临近重点区段!$A:$A=D608),0))="已取消","已取消",INDEX(三跨两临近重点区段!$E:$E,MATCH(1,(MONTH(三跨两临近重点区段!$D:$D)=9)*(三跨两临近重点区段!$A:$A=D608)*(三跨两临近重点区段!$F:$F="现存区段"),0))),"")</f>
        <v/>
      </c>
      <c r="AA608" s="268" t="str">
        <f t="array" ref="AA608">IFERROR(IF(INDEX(三跨两临近重点区段!$F:$F,MATCH(1,(MONTH(三跨两临近重点区段!$D:$D)=10)*(三跨两临近重点区段!$A:$A=D608),0))="已取消","已取消",INDEX(三跨两临近重点区段!$D:$D,MATCH(1,(MONTH(三跨两临近重点区段!$D:$D)=10)*(三跨两临近重点区段!$A:$A=D608)*(三跨两临近重点区段!$F:$F="现存区段"),0))),"")</f>
        <v/>
      </c>
      <c r="AB608" s="72" t="str">
        <f t="array" ref="AB608">IFERROR(IF(INDEX(三跨两临近重点区段!$F:$F,MATCH(1,(MONTH(三跨两临近重点区段!$D:$D)=10)*(三跨两临近重点区段!$A:$A=D608),0))="已取消","已取消",INDEX(三跨两临近重点区段!$E:$E,MATCH(1,(MONTH(三跨两临近重点区段!$D:$D)=10)*(三跨两临近重点区段!$A:$A=D608)*(三跨两临近重点区段!$F:$F="现存区段"),0))),"")</f>
        <v/>
      </c>
      <c r="AC608" s="284" t="str">
        <f t="array" ref="AC608">IFERROR(IF(INDEX(三跨两临近重点区段!$F:$F,MATCH(1,(MONTH(三跨两临近重点区段!$D:$D)=11)*(三跨两临近重点区段!$A:$A=D608),0))="已取消","已取消",INDEX(三跨两临近重点区段!$D:$D,MATCH(1,(MONTH(三跨两临近重点区段!$D:$D)=11)*(三跨两临近重点区段!$A:$A=D608)*(三跨两临近重点区段!$F:$F="现存区段"),0))),"")</f>
        <v/>
      </c>
      <c r="AD608" s="72" t="str">
        <f t="array" ref="AD608">IFERROR(IF(INDEX(三跨两临近重点区段!$F:$F,MATCH(1,(MONTH(三跨两临近重点区段!$D:$D)=11)*(三跨两临近重点区段!$A:$A=D608),0))="已取消","已取消",INDEX(三跨两临近重点区段!$E:$E,MATCH(1,(MONTH(三跨两临近重点区段!$D:$D)=11)*(三跨两临近重点区段!$A:$A=D608)*(三跨两临近重点区段!$F:$F="现存区段"),0))),"")</f>
        <v/>
      </c>
      <c r="AE608" s="284" t="str">
        <f t="array" ref="AE608">IFERROR(IF(INDEX(三跨两临近重点区段!$F:$F,MATCH(1,(MONTH(三跨两临近重点区段!$D:$D)=12)*(三跨两临近重点区段!$A:$A=D608),0))="已取消","已取消",INDEX(三跨两临近重点区段!$D:$D,MATCH(1,(MONTH(三跨两临近重点区段!$D:$D)=12)*(三跨两临近重点区段!$A:$A=D608)*(三跨两临近重点区段!$F:$F="现存区段"),0))),"")</f>
        <v/>
      </c>
      <c r="AF608" s="72" t="str">
        <f t="array" ref="AF608">IFERROR(IF(INDEX(三跨两临近重点区段!$F:$F,MATCH(1,(MONTH(三跨两临近重点区段!$D:$D)=12)*(三跨两临近重点区段!$A:$A=D608),0))="已取消","已取消",INDEX(三跨两临近重点区段!$E:$E,MATCH(1,(MONTH(三跨两临近重点区段!$D:$D)=12)*(三跨两临近重点区段!$A:$A=D608)*(三跨两临近重点区段!$F:$F="现存区段"),0))),"")</f>
        <v/>
      </c>
      <c r="AH608" t="e">
        <f t="array" ref="AH608">INDEX(三跨两临近重点区段!$G:$G,MATCH(D608,三跨两临近重点区段!$A:$A,0))</f>
        <v>#N/A</v>
      </c>
      <c r="AI608" t="e">
        <f>INDEX(三跨两临近重点区段!$J:$J,MATCH(D608,三跨两临近重点区段!$A:$A,0))</f>
        <v>#N/A</v>
      </c>
    </row>
    <row r="609" ht="14.25" spans="1:35">
      <c r="A609" s="263" t="s">
        <v>363</v>
      </c>
      <c r="B609" s="264" t="s">
        <v>3046</v>
      </c>
      <c r="C609" s="263" t="s">
        <v>2977</v>
      </c>
      <c r="D609" s="263" t="s">
        <v>3047</v>
      </c>
      <c r="E609" s="265" t="s">
        <v>3016</v>
      </c>
      <c r="F609" s="264" t="s">
        <v>125</v>
      </c>
      <c r="G609" s="263" t="s">
        <v>249</v>
      </c>
      <c r="H609" s="263" t="s">
        <v>249</v>
      </c>
      <c r="I609" s="33"/>
      <c r="J609" s="196"/>
      <c r="K609" s="196"/>
      <c r="L609" s="196"/>
      <c r="M609" s="235"/>
      <c r="N609" s="235"/>
      <c r="O609" s="33"/>
      <c r="P609" s="48"/>
      <c r="Q609" s="279"/>
      <c r="R609" s="279"/>
      <c r="S609" s="278">
        <v>45467</v>
      </c>
      <c r="T609" s="279" t="s">
        <v>2117</v>
      </c>
      <c r="U609" s="268" t="str">
        <f t="array" ref="U609">IFERROR(IF(INDEX(三跨两临近重点区段!$F:$F,MATCH(1,(MONTH(三跨两临近重点区段!$D:$D)=7)*(三跨两临近重点区段!$A:$A=D609),0))="已取消","已取消",INDEX(三跨两临近重点区段!$D:$D,MATCH(1,(MONTH(三跨两临近重点区段!$D:$D)=7)*(三跨两临近重点区段!$A:$A=D609)*(三跨两临近重点区段!$F:$F="现存区段"),0))),"")</f>
        <v/>
      </c>
      <c r="V609" s="232" t="str">
        <f t="array" ref="V609">IFERROR(IF(INDEX(三跨两临近重点区段!$F:$F,MATCH(1,(MONTH(三跨两临近重点区段!$D:$D)=7)*(三跨两临近重点区段!$A:$A=D609),0))="已取消","已取消",INDEX(三跨两临近重点区段!$E:$E,MATCH(1,(MONTH(三跨两临近重点区段!$D:$D)=7)*(三跨两临近重点区段!$A:$A=D609)*(三跨两临近重点区段!$F:$F="现存区段"),0))),"")</f>
        <v/>
      </c>
      <c r="W609" s="268" t="str">
        <f t="array" ref="W609">IFERROR(IF(INDEX(三跨两临近重点区段!$F:$F,MATCH(1,(MONTH(三跨两临近重点区段!$D:$D)=8)*(三跨两临近重点区段!$A:$A=D609),0))="已取消","已取消",INDEX(三跨两临近重点区段!$D:$D,MATCH(1,(MONTH(三跨两临近重点区段!$D:$D)=8)*(三跨两临近重点区段!$A:$A=D609)*(三跨两临近重点区段!$F:$F="现存区段"),0))),"")</f>
        <v/>
      </c>
      <c r="X609" s="232" t="str">
        <f t="array" ref="X609">IFERROR(IF(INDEX(三跨两临近重点区段!$F:$F,MATCH(1,(MONTH(三跨两临近重点区段!$D:$D)=8)*(三跨两临近重点区段!$A:$A=D609),0))="已取消","已取消",INDEX(三跨两临近重点区段!$E:$E,MATCH(1,(MONTH(三跨两临近重点区段!$D:$D)=8)*(三跨两临近重点区段!$A:$A=D609)*(三跨两临近重点区段!$F:$F="现存区段"),0))),"")</f>
        <v/>
      </c>
      <c r="Y609" s="268" t="str">
        <f t="array" ref="Y609">IFERROR(IF(INDEX(三跨两临近重点区段!$F:$F,MATCH(1,(MONTH(三跨两临近重点区段!$D:$D)=9)*(三跨两临近重点区段!$A:$A=D609),0))="已取消","已取消",INDEX(三跨两临近重点区段!$D:$D,MATCH(1,(MONTH(三跨两临近重点区段!$D:$D)=9)*(三跨两临近重点区段!$A:$A=D609)*(三跨两临近重点区段!$F:$F="现存区段"),0))),"")</f>
        <v/>
      </c>
      <c r="Z609" s="232" t="str">
        <f t="array" ref="Z609">IFERROR(IF(INDEX(三跨两临近重点区段!$F:$F,MATCH(1,(MONTH(三跨两临近重点区段!$D:$D)=9)*(三跨两临近重点区段!$A:$A=D609),0))="已取消","已取消",INDEX(三跨两临近重点区段!$E:$E,MATCH(1,(MONTH(三跨两临近重点区段!$D:$D)=9)*(三跨两临近重点区段!$A:$A=D609)*(三跨两临近重点区段!$F:$F="现存区段"),0))),"")</f>
        <v/>
      </c>
      <c r="AA609" s="268" t="str">
        <f t="array" ref="AA609">IFERROR(IF(INDEX(三跨两临近重点区段!$F:$F,MATCH(1,(MONTH(三跨两临近重点区段!$D:$D)=10)*(三跨两临近重点区段!$A:$A=D609),0))="已取消","已取消",INDEX(三跨两临近重点区段!$D:$D,MATCH(1,(MONTH(三跨两临近重点区段!$D:$D)=10)*(三跨两临近重点区段!$A:$A=D609)*(三跨两临近重点区段!$F:$F="现存区段"),0))),"")</f>
        <v/>
      </c>
      <c r="AB609" s="72" t="str">
        <f t="array" ref="AB609">IFERROR(IF(INDEX(三跨两临近重点区段!$F:$F,MATCH(1,(MONTH(三跨两临近重点区段!$D:$D)=10)*(三跨两临近重点区段!$A:$A=D609),0))="已取消","已取消",INDEX(三跨两临近重点区段!$E:$E,MATCH(1,(MONTH(三跨两临近重点区段!$D:$D)=10)*(三跨两临近重点区段!$A:$A=D609)*(三跨两临近重点区段!$F:$F="现存区段"),0))),"")</f>
        <v/>
      </c>
      <c r="AC609" s="284" t="str">
        <f t="array" ref="AC609">IFERROR(IF(INDEX(三跨两临近重点区段!$F:$F,MATCH(1,(MONTH(三跨两临近重点区段!$D:$D)=11)*(三跨两临近重点区段!$A:$A=D609),0))="已取消","已取消",INDEX(三跨两临近重点区段!$D:$D,MATCH(1,(MONTH(三跨两临近重点区段!$D:$D)=11)*(三跨两临近重点区段!$A:$A=D609)*(三跨两临近重点区段!$F:$F="现存区段"),0))),"")</f>
        <v/>
      </c>
      <c r="AD609" s="72" t="str">
        <f t="array" ref="AD609">IFERROR(IF(INDEX(三跨两临近重点区段!$F:$F,MATCH(1,(MONTH(三跨两临近重点区段!$D:$D)=11)*(三跨两临近重点区段!$A:$A=D609),0))="已取消","已取消",INDEX(三跨两临近重点区段!$E:$E,MATCH(1,(MONTH(三跨两临近重点区段!$D:$D)=11)*(三跨两临近重点区段!$A:$A=D609)*(三跨两临近重点区段!$F:$F="现存区段"),0))),"")</f>
        <v/>
      </c>
      <c r="AE609" s="284" t="str">
        <f t="array" ref="AE609">IFERROR(IF(INDEX(三跨两临近重点区段!$F:$F,MATCH(1,(MONTH(三跨两临近重点区段!$D:$D)=12)*(三跨两临近重点区段!$A:$A=D609),0))="已取消","已取消",INDEX(三跨两临近重点区段!$D:$D,MATCH(1,(MONTH(三跨两临近重点区段!$D:$D)=12)*(三跨两临近重点区段!$A:$A=D609)*(三跨两临近重点区段!$F:$F="现存区段"),0))),"")</f>
        <v/>
      </c>
      <c r="AF609" s="72" t="str">
        <f t="array" ref="AF609">IFERROR(IF(INDEX(三跨两临近重点区段!$F:$F,MATCH(1,(MONTH(三跨两临近重点区段!$D:$D)=12)*(三跨两临近重点区段!$A:$A=D609),0))="已取消","已取消",INDEX(三跨两临近重点区段!$E:$E,MATCH(1,(MONTH(三跨两临近重点区段!$D:$D)=12)*(三跨两临近重点区段!$A:$A=D609)*(三跨两临近重点区段!$F:$F="现存区段"),0))),"")</f>
        <v/>
      </c>
      <c r="AH609" t="e">
        <f t="array" ref="AH609">INDEX(三跨两临近重点区段!$G:$G,MATCH(D609,三跨两临近重点区段!$A:$A,0))</f>
        <v>#N/A</v>
      </c>
      <c r="AI609" t="e">
        <f>INDEX(三跨两临近重点区段!$J:$J,MATCH(D609,三跨两临近重点区段!$A:$A,0))</f>
        <v>#N/A</v>
      </c>
    </row>
    <row r="610" ht="14.25" spans="1:35">
      <c r="A610" s="263" t="s">
        <v>363</v>
      </c>
      <c r="B610" s="264" t="s">
        <v>3046</v>
      </c>
      <c r="C610" s="263" t="s">
        <v>2167</v>
      </c>
      <c r="D610" s="263" t="s">
        <v>3048</v>
      </c>
      <c r="E610" s="265" t="s">
        <v>3016</v>
      </c>
      <c r="F610" s="264" t="s">
        <v>125</v>
      </c>
      <c r="G610" s="263" t="s">
        <v>249</v>
      </c>
      <c r="H610" s="263" t="s">
        <v>249</v>
      </c>
      <c r="I610" s="33"/>
      <c r="J610" s="196"/>
      <c r="K610" s="196"/>
      <c r="L610" s="196"/>
      <c r="M610" s="235"/>
      <c r="N610" s="235"/>
      <c r="O610" s="33"/>
      <c r="P610" s="48"/>
      <c r="Q610" s="279"/>
      <c r="R610" s="279"/>
      <c r="S610" s="282">
        <v>45467.4826388889</v>
      </c>
      <c r="T610" s="279" t="s">
        <v>2117</v>
      </c>
      <c r="U610" s="268" t="str">
        <f t="array" ref="U610">IFERROR(IF(INDEX(三跨两临近重点区段!$F:$F,MATCH(1,(MONTH(三跨两临近重点区段!$D:$D)=7)*(三跨两临近重点区段!$A:$A=D610),0))="已取消","已取消",INDEX(三跨两临近重点区段!$D:$D,MATCH(1,(MONTH(三跨两临近重点区段!$D:$D)=7)*(三跨两临近重点区段!$A:$A=D610)*(三跨两临近重点区段!$F:$F="现存区段"),0))),"")</f>
        <v/>
      </c>
      <c r="V610" s="232" t="str">
        <f t="array" ref="V610">IFERROR(IF(INDEX(三跨两临近重点区段!$F:$F,MATCH(1,(MONTH(三跨两临近重点区段!$D:$D)=7)*(三跨两临近重点区段!$A:$A=D610),0))="已取消","已取消",INDEX(三跨两临近重点区段!$E:$E,MATCH(1,(MONTH(三跨两临近重点区段!$D:$D)=7)*(三跨两临近重点区段!$A:$A=D610)*(三跨两临近重点区段!$F:$F="现存区段"),0))),"")</f>
        <v/>
      </c>
      <c r="W610" s="268" t="str">
        <f t="array" ref="W610">IFERROR(IF(INDEX(三跨两临近重点区段!$F:$F,MATCH(1,(MONTH(三跨两临近重点区段!$D:$D)=8)*(三跨两临近重点区段!$A:$A=D610),0))="已取消","已取消",INDEX(三跨两临近重点区段!$D:$D,MATCH(1,(MONTH(三跨两临近重点区段!$D:$D)=8)*(三跨两临近重点区段!$A:$A=D610)*(三跨两临近重点区段!$F:$F="现存区段"),0))),"")</f>
        <v/>
      </c>
      <c r="X610" s="232" t="str">
        <f t="array" ref="X610">IFERROR(IF(INDEX(三跨两临近重点区段!$F:$F,MATCH(1,(MONTH(三跨两临近重点区段!$D:$D)=8)*(三跨两临近重点区段!$A:$A=D610),0))="已取消","已取消",INDEX(三跨两临近重点区段!$E:$E,MATCH(1,(MONTH(三跨两临近重点区段!$D:$D)=8)*(三跨两临近重点区段!$A:$A=D610)*(三跨两临近重点区段!$F:$F="现存区段"),0))),"")</f>
        <v/>
      </c>
      <c r="Y610" s="268" t="str">
        <f t="array" ref="Y610">IFERROR(IF(INDEX(三跨两临近重点区段!$F:$F,MATCH(1,(MONTH(三跨两临近重点区段!$D:$D)=9)*(三跨两临近重点区段!$A:$A=D610),0))="已取消","已取消",INDEX(三跨两临近重点区段!$D:$D,MATCH(1,(MONTH(三跨两临近重点区段!$D:$D)=9)*(三跨两临近重点区段!$A:$A=D610)*(三跨两临近重点区段!$F:$F="现存区段"),0))),"")</f>
        <v/>
      </c>
      <c r="Z610" s="232" t="str">
        <f t="array" ref="Z610">IFERROR(IF(INDEX(三跨两临近重点区段!$F:$F,MATCH(1,(MONTH(三跨两临近重点区段!$D:$D)=9)*(三跨两临近重点区段!$A:$A=D610),0))="已取消","已取消",INDEX(三跨两临近重点区段!$E:$E,MATCH(1,(MONTH(三跨两临近重点区段!$D:$D)=9)*(三跨两临近重点区段!$A:$A=D610)*(三跨两临近重点区段!$F:$F="现存区段"),0))),"")</f>
        <v/>
      </c>
      <c r="AA610" s="268" t="str">
        <f t="array" ref="AA610">IFERROR(IF(INDEX(三跨两临近重点区段!$F:$F,MATCH(1,(MONTH(三跨两临近重点区段!$D:$D)=10)*(三跨两临近重点区段!$A:$A=D610),0))="已取消","已取消",INDEX(三跨两临近重点区段!$D:$D,MATCH(1,(MONTH(三跨两临近重点区段!$D:$D)=10)*(三跨两临近重点区段!$A:$A=D610)*(三跨两临近重点区段!$F:$F="现存区段"),0))),"")</f>
        <v/>
      </c>
      <c r="AB610" s="72" t="str">
        <f t="array" ref="AB610">IFERROR(IF(INDEX(三跨两临近重点区段!$F:$F,MATCH(1,(MONTH(三跨两临近重点区段!$D:$D)=10)*(三跨两临近重点区段!$A:$A=D610),0))="已取消","已取消",INDEX(三跨两临近重点区段!$E:$E,MATCH(1,(MONTH(三跨两临近重点区段!$D:$D)=10)*(三跨两临近重点区段!$A:$A=D610)*(三跨两临近重点区段!$F:$F="现存区段"),0))),"")</f>
        <v/>
      </c>
      <c r="AC610" s="284" t="str">
        <f t="array" ref="AC610">IFERROR(IF(INDEX(三跨两临近重点区段!$F:$F,MATCH(1,(MONTH(三跨两临近重点区段!$D:$D)=11)*(三跨两临近重点区段!$A:$A=D610),0))="已取消","已取消",INDEX(三跨两临近重点区段!$D:$D,MATCH(1,(MONTH(三跨两临近重点区段!$D:$D)=11)*(三跨两临近重点区段!$A:$A=D610)*(三跨两临近重点区段!$F:$F="现存区段"),0))),"")</f>
        <v/>
      </c>
      <c r="AD610" s="72" t="str">
        <f t="array" ref="AD610">IFERROR(IF(INDEX(三跨两临近重点区段!$F:$F,MATCH(1,(MONTH(三跨两临近重点区段!$D:$D)=11)*(三跨两临近重点区段!$A:$A=D610),0))="已取消","已取消",INDEX(三跨两临近重点区段!$E:$E,MATCH(1,(MONTH(三跨两临近重点区段!$D:$D)=11)*(三跨两临近重点区段!$A:$A=D610)*(三跨两临近重点区段!$F:$F="现存区段"),0))),"")</f>
        <v/>
      </c>
      <c r="AE610" s="284" t="str">
        <f t="array" ref="AE610">IFERROR(IF(INDEX(三跨两临近重点区段!$F:$F,MATCH(1,(MONTH(三跨两临近重点区段!$D:$D)=12)*(三跨两临近重点区段!$A:$A=D610),0))="已取消","已取消",INDEX(三跨两临近重点区段!$D:$D,MATCH(1,(MONTH(三跨两临近重点区段!$D:$D)=12)*(三跨两临近重点区段!$A:$A=D610)*(三跨两临近重点区段!$F:$F="现存区段"),0))),"")</f>
        <v/>
      </c>
      <c r="AF610" s="72" t="str">
        <f t="array" ref="AF610">IFERROR(IF(INDEX(三跨两临近重点区段!$F:$F,MATCH(1,(MONTH(三跨两临近重点区段!$D:$D)=12)*(三跨两临近重点区段!$A:$A=D610),0))="已取消","已取消",INDEX(三跨两临近重点区段!$E:$E,MATCH(1,(MONTH(三跨两临近重点区段!$D:$D)=12)*(三跨两临近重点区段!$A:$A=D610)*(三跨两临近重点区段!$F:$F="现存区段"),0))),"")</f>
        <v/>
      </c>
      <c r="AH610" t="e">
        <f t="array" ref="AH610">INDEX(三跨两临近重点区段!$G:$G,MATCH(D610,三跨两临近重点区段!$A:$A,0))</f>
        <v>#N/A</v>
      </c>
      <c r="AI610" t="e">
        <f>INDEX(三跨两临近重点区段!$J:$J,MATCH(D610,三跨两临近重点区段!$A:$A,0))</f>
        <v>#N/A</v>
      </c>
    </row>
    <row r="611" ht="14.25" spans="1:35">
      <c r="A611" s="263" t="s">
        <v>363</v>
      </c>
      <c r="B611" s="264" t="s">
        <v>3049</v>
      </c>
      <c r="C611" s="263" t="s">
        <v>2167</v>
      </c>
      <c r="D611" s="263" t="s">
        <v>3050</v>
      </c>
      <c r="E611" s="265" t="s">
        <v>3016</v>
      </c>
      <c r="F611" s="264" t="s">
        <v>125</v>
      </c>
      <c r="G611" s="263" t="s">
        <v>249</v>
      </c>
      <c r="H611" s="263" t="s">
        <v>249</v>
      </c>
      <c r="I611" s="33"/>
      <c r="J611" s="196"/>
      <c r="K611" s="196"/>
      <c r="L611" s="196"/>
      <c r="M611" s="235"/>
      <c r="N611" s="235"/>
      <c r="O611" s="33"/>
      <c r="P611" s="48"/>
      <c r="Q611" s="279"/>
      <c r="R611" s="279"/>
      <c r="S611" s="282">
        <v>45467.4826388889</v>
      </c>
      <c r="T611" s="279" t="s">
        <v>2117</v>
      </c>
      <c r="U611" s="268" t="str">
        <f t="array" ref="U611">IFERROR(IF(INDEX(三跨两临近重点区段!$F:$F,MATCH(1,(MONTH(三跨两临近重点区段!$D:$D)=7)*(三跨两临近重点区段!$A:$A=D611),0))="已取消","已取消",INDEX(三跨两临近重点区段!$D:$D,MATCH(1,(MONTH(三跨两临近重点区段!$D:$D)=7)*(三跨两临近重点区段!$A:$A=D611)*(三跨两临近重点区段!$F:$F="现存区段"),0))),"")</f>
        <v/>
      </c>
      <c r="V611" s="232" t="str">
        <f t="array" ref="V611">IFERROR(IF(INDEX(三跨两临近重点区段!$F:$F,MATCH(1,(MONTH(三跨两临近重点区段!$D:$D)=7)*(三跨两临近重点区段!$A:$A=D611),0))="已取消","已取消",INDEX(三跨两临近重点区段!$E:$E,MATCH(1,(MONTH(三跨两临近重点区段!$D:$D)=7)*(三跨两临近重点区段!$A:$A=D611)*(三跨两临近重点区段!$F:$F="现存区段"),0))),"")</f>
        <v/>
      </c>
      <c r="W611" s="268" t="str">
        <f t="array" ref="W611">IFERROR(IF(INDEX(三跨两临近重点区段!$F:$F,MATCH(1,(MONTH(三跨两临近重点区段!$D:$D)=8)*(三跨两临近重点区段!$A:$A=D611),0))="已取消","已取消",INDEX(三跨两临近重点区段!$D:$D,MATCH(1,(MONTH(三跨两临近重点区段!$D:$D)=8)*(三跨两临近重点区段!$A:$A=D611)*(三跨两临近重点区段!$F:$F="现存区段"),0))),"")</f>
        <v/>
      </c>
      <c r="X611" s="232" t="str">
        <f t="array" ref="X611">IFERROR(IF(INDEX(三跨两临近重点区段!$F:$F,MATCH(1,(MONTH(三跨两临近重点区段!$D:$D)=8)*(三跨两临近重点区段!$A:$A=D611),0))="已取消","已取消",INDEX(三跨两临近重点区段!$E:$E,MATCH(1,(MONTH(三跨两临近重点区段!$D:$D)=8)*(三跨两临近重点区段!$A:$A=D611)*(三跨两临近重点区段!$F:$F="现存区段"),0))),"")</f>
        <v/>
      </c>
      <c r="Y611" s="268" t="str">
        <f t="array" ref="Y611">IFERROR(IF(INDEX(三跨两临近重点区段!$F:$F,MATCH(1,(MONTH(三跨两临近重点区段!$D:$D)=9)*(三跨两临近重点区段!$A:$A=D611),0))="已取消","已取消",INDEX(三跨两临近重点区段!$D:$D,MATCH(1,(MONTH(三跨两临近重点区段!$D:$D)=9)*(三跨两临近重点区段!$A:$A=D611)*(三跨两临近重点区段!$F:$F="现存区段"),0))),"")</f>
        <v/>
      </c>
      <c r="Z611" s="232" t="str">
        <f t="array" ref="Z611">IFERROR(IF(INDEX(三跨两临近重点区段!$F:$F,MATCH(1,(MONTH(三跨两临近重点区段!$D:$D)=9)*(三跨两临近重点区段!$A:$A=D611),0))="已取消","已取消",INDEX(三跨两临近重点区段!$E:$E,MATCH(1,(MONTH(三跨两临近重点区段!$D:$D)=9)*(三跨两临近重点区段!$A:$A=D611)*(三跨两临近重点区段!$F:$F="现存区段"),0))),"")</f>
        <v/>
      </c>
      <c r="AA611" s="268" t="str">
        <f t="array" ref="AA611">IFERROR(IF(INDEX(三跨两临近重点区段!$F:$F,MATCH(1,(MONTH(三跨两临近重点区段!$D:$D)=10)*(三跨两临近重点区段!$A:$A=D611),0))="已取消","已取消",INDEX(三跨两临近重点区段!$D:$D,MATCH(1,(MONTH(三跨两临近重点区段!$D:$D)=10)*(三跨两临近重点区段!$A:$A=D611)*(三跨两临近重点区段!$F:$F="现存区段"),0))),"")</f>
        <v/>
      </c>
      <c r="AB611" s="72" t="str">
        <f t="array" ref="AB611">IFERROR(IF(INDEX(三跨两临近重点区段!$F:$F,MATCH(1,(MONTH(三跨两临近重点区段!$D:$D)=10)*(三跨两临近重点区段!$A:$A=D611),0))="已取消","已取消",INDEX(三跨两临近重点区段!$E:$E,MATCH(1,(MONTH(三跨两临近重点区段!$D:$D)=10)*(三跨两临近重点区段!$A:$A=D611)*(三跨两临近重点区段!$F:$F="现存区段"),0))),"")</f>
        <v/>
      </c>
      <c r="AC611" s="284" t="str">
        <f t="array" ref="AC611">IFERROR(IF(INDEX(三跨两临近重点区段!$F:$F,MATCH(1,(MONTH(三跨两临近重点区段!$D:$D)=11)*(三跨两临近重点区段!$A:$A=D611),0))="已取消","已取消",INDEX(三跨两临近重点区段!$D:$D,MATCH(1,(MONTH(三跨两临近重点区段!$D:$D)=11)*(三跨两临近重点区段!$A:$A=D611)*(三跨两临近重点区段!$F:$F="现存区段"),0))),"")</f>
        <v/>
      </c>
      <c r="AD611" s="72" t="str">
        <f t="array" ref="AD611">IFERROR(IF(INDEX(三跨两临近重点区段!$F:$F,MATCH(1,(MONTH(三跨两临近重点区段!$D:$D)=11)*(三跨两临近重点区段!$A:$A=D611),0))="已取消","已取消",INDEX(三跨两临近重点区段!$E:$E,MATCH(1,(MONTH(三跨两临近重点区段!$D:$D)=11)*(三跨两临近重点区段!$A:$A=D611)*(三跨两临近重点区段!$F:$F="现存区段"),0))),"")</f>
        <v/>
      </c>
      <c r="AE611" s="284" t="str">
        <f t="array" ref="AE611">IFERROR(IF(INDEX(三跨两临近重点区段!$F:$F,MATCH(1,(MONTH(三跨两临近重点区段!$D:$D)=12)*(三跨两临近重点区段!$A:$A=D611),0))="已取消","已取消",INDEX(三跨两临近重点区段!$D:$D,MATCH(1,(MONTH(三跨两临近重点区段!$D:$D)=12)*(三跨两临近重点区段!$A:$A=D611)*(三跨两临近重点区段!$F:$F="现存区段"),0))),"")</f>
        <v/>
      </c>
      <c r="AF611" s="72" t="str">
        <f t="array" ref="AF611">IFERROR(IF(INDEX(三跨两临近重点区段!$F:$F,MATCH(1,(MONTH(三跨两临近重点区段!$D:$D)=12)*(三跨两临近重点区段!$A:$A=D611),0))="已取消","已取消",INDEX(三跨两临近重点区段!$E:$E,MATCH(1,(MONTH(三跨两临近重点区段!$D:$D)=12)*(三跨两临近重点区段!$A:$A=D611)*(三跨两临近重点区段!$F:$F="现存区段"),0))),"")</f>
        <v/>
      </c>
      <c r="AH611" t="e">
        <f t="array" ref="AH611">INDEX(三跨两临近重点区段!$G:$G,MATCH(D611,三跨两临近重点区段!$A:$A,0))</f>
        <v>#N/A</v>
      </c>
      <c r="AI611" t="e">
        <f>INDEX(三跨两临近重点区段!$J:$J,MATCH(D611,三跨两临近重点区段!$A:$A,0))</f>
        <v>#N/A</v>
      </c>
    </row>
    <row r="612" ht="14.25" spans="1:35">
      <c r="A612" s="263" t="s">
        <v>150</v>
      </c>
      <c r="B612" s="264" t="s">
        <v>3051</v>
      </c>
      <c r="C612" s="263" t="s">
        <v>2120</v>
      </c>
      <c r="D612" s="263" t="s">
        <v>3052</v>
      </c>
      <c r="E612" s="265" t="s">
        <v>3016</v>
      </c>
      <c r="F612" s="264" t="s">
        <v>125</v>
      </c>
      <c r="G612" s="263" t="s">
        <v>249</v>
      </c>
      <c r="H612" s="263" t="s">
        <v>249</v>
      </c>
      <c r="I612" s="33"/>
      <c r="J612" s="196"/>
      <c r="K612" s="196"/>
      <c r="L612" s="196"/>
      <c r="M612" s="235"/>
      <c r="N612" s="235"/>
      <c r="O612" s="33"/>
      <c r="P612" s="48"/>
      <c r="Q612" s="279"/>
      <c r="R612" s="279"/>
      <c r="S612" s="278">
        <v>45455</v>
      </c>
      <c r="T612" s="279" t="s">
        <v>2117</v>
      </c>
      <c r="U612" s="268" t="str">
        <f t="array" ref="U612">IFERROR(IF(INDEX(三跨两临近重点区段!$F:$F,MATCH(1,(MONTH(三跨两临近重点区段!$D:$D)=7)*(三跨两临近重点区段!$A:$A=D612),0))="已取消","已取消",INDEX(三跨两临近重点区段!$D:$D,MATCH(1,(MONTH(三跨两临近重点区段!$D:$D)=7)*(三跨两临近重点区段!$A:$A=D612)*(三跨两临近重点区段!$F:$F="现存区段"),0))),"")</f>
        <v/>
      </c>
      <c r="V612" s="232" t="str">
        <f t="array" ref="V612">IFERROR(IF(INDEX(三跨两临近重点区段!$F:$F,MATCH(1,(MONTH(三跨两临近重点区段!$D:$D)=7)*(三跨两临近重点区段!$A:$A=D612),0))="已取消","已取消",INDEX(三跨两临近重点区段!$E:$E,MATCH(1,(MONTH(三跨两临近重点区段!$D:$D)=7)*(三跨两临近重点区段!$A:$A=D612)*(三跨两临近重点区段!$F:$F="现存区段"),0))),"")</f>
        <v/>
      </c>
      <c r="W612" s="268" t="str">
        <f t="array" ref="W612">IFERROR(IF(INDEX(三跨两临近重点区段!$F:$F,MATCH(1,(MONTH(三跨两临近重点区段!$D:$D)=8)*(三跨两临近重点区段!$A:$A=D612),0))="已取消","已取消",INDEX(三跨两临近重点区段!$D:$D,MATCH(1,(MONTH(三跨两临近重点区段!$D:$D)=8)*(三跨两临近重点区段!$A:$A=D612)*(三跨两临近重点区段!$F:$F="现存区段"),0))),"")</f>
        <v/>
      </c>
      <c r="X612" s="232" t="str">
        <f t="array" ref="X612">IFERROR(IF(INDEX(三跨两临近重点区段!$F:$F,MATCH(1,(MONTH(三跨两临近重点区段!$D:$D)=8)*(三跨两临近重点区段!$A:$A=D612),0))="已取消","已取消",INDEX(三跨两临近重点区段!$E:$E,MATCH(1,(MONTH(三跨两临近重点区段!$D:$D)=8)*(三跨两临近重点区段!$A:$A=D612)*(三跨两临近重点区段!$F:$F="现存区段"),0))),"")</f>
        <v/>
      </c>
      <c r="Y612" s="268" t="str">
        <f t="array" ref="Y612">IFERROR(IF(INDEX(三跨两临近重点区段!$F:$F,MATCH(1,(MONTH(三跨两临近重点区段!$D:$D)=9)*(三跨两临近重点区段!$A:$A=D612),0))="已取消","已取消",INDEX(三跨两临近重点区段!$D:$D,MATCH(1,(MONTH(三跨两临近重点区段!$D:$D)=9)*(三跨两临近重点区段!$A:$A=D612)*(三跨两临近重点区段!$F:$F="现存区段"),0))),"")</f>
        <v/>
      </c>
      <c r="Z612" s="232" t="str">
        <f t="array" ref="Z612">IFERROR(IF(INDEX(三跨两临近重点区段!$F:$F,MATCH(1,(MONTH(三跨两临近重点区段!$D:$D)=9)*(三跨两临近重点区段!$A:$A=D612),0))="已取消","已取消",INDEX(三跨两临近重点区段!$E:$E,MATCH(1,(MONTH(三跨两临近重点区段!$D:$D)=9)*(三跨两临近重点区段!$A:$A=D612)*(三跨两临近重点区段!$F:$F="现存区段"),0))),"")</f>
        <v/>
      </c>
      <c r="AA612" s="268" t="str">
        <f t="array" ref="AA612">IFERROR(IF(INDEX(三跨两临近重点区段!$F:$F,MATCH(1,(MONTH(三跨两临近重点区段!$D:$D)=10)*(三跨两临近重点区段!$A:$A=D612),0))="已取消","已取消",INDEX(三跨两临近重点区段!$D:$D,MATCH(1,(MONTH(三跨两临近重点区段!$D:$D)=10)*(三跨两临近重点区段!$A:$A=D612)*(三跨两临近重点区段!$F:$F="现存区段"),0))),"")</f>
        <v/>
      </c>
      <c r="AB612" s="72" t="str">
        <f t="array" ref="AB612">IFERROR(IF(INDEX(三跨两临近重点区段!$F:$F,MATCH(1,(MONTH(三跨两临近重点区段!$D:$D)=10)*(三跨两临近重点区段!$A:$A=D612),0))="已取消","已取消",INDEX(三跨两临近重点区段!$E:$E,MATCH(1,(MONTH(三跨两临近重点区段!$D:$D)=10)*(三跨两临近重点区段!$A:$A=D612)*(三跨两临近重点区段!$F:$F="现存区段"),0))),"")</f>
        <v/>
      </c>
      <c r="AC612" s="284" t="str">
        <f t="array" ref="AC612">IFERROR(IF(INDEX(三跨两临近重点区段!$F:$F,MATCH(1,(MONTH(三跨两临近重点区段!$D:$D)=11)*(三跨两临近重点区段!$A:$A=D612),0))="已取消","已取消",INDEX(三跨两临近重点区段!$D:$D,MATCH(1,(MONTH(三跨两临近重点区段!$D:$D)=11)*(三跨两临近重点区段!$A:$A=D612)*(三跨两临近重点区段!$F:$F="现存区段"),0))),"")</f>
        <v/>
      </c>
      <c r="AD612" s="72" t="str">
        <f t="array" ref="AD612">IFERROR(IF(INDEX(三跨两临近重点区段!$F:$F,MATCH(1,(MONTH(三跨两临近重点区段!$D:$D)=11)*(三跨两临近重点区段!$A:$A=D612),0))="已取消","已取消",INDEX(三跨两临近重点区段!$E:$E,MATCH(1,(MONTH(三跨两临近重点区段!$D:$D)=11)*(三跨两临近重点区段!$A:$A=D612)*(三跨两临近重点区段!$F:$F="现存区段"),0))),"")</f>
        <v/>
      </c>
      <c r="AE612" s="284" t="str">
        <f t="array" ref="AE612">IFERROR(IF(INDEX(三跨两临近重点区段!$F:$F,MATCH(1,(MONTH(三跨两临近重点区段!$D:$D)=12)*(三跨两临近重点区段!$A:$A=D612),0))="已取消","已取消",INDEX(三跨两临近重点区段!$D:$D,MATCH(1,(MONTH(三跨两临近重点区段!$D:$D)=12)*(三跨两临近重点区段!$A:$A=D612)*(三跨两临近重点区段!$F:$F="现存区段"),0))),"")</f>
        <v/>
      </c>
      <c r="AF612" s="72" t="str">
        <f t="array" ref="AF612">IFERROR(IF(INDEX(三跨两临近重点区段!$F:$F,MATCH(1,(MONTH(三跨两临近重点区段!$D:$D)=12)*(三跨两临近重点区段!$A:$A=D612),0))="已取消","已取消",INDEX(三跨两临近重点区段!$E:$E,MATCH(1,(MONTH(三跨两临近重点区段!$D:$D)=12)*(三跨两临近重点区段!$A:$A=D612)*(三跨两临近重点区段!$F:$F="现存区段"),0))),"")</f>
        <v/>
      </c>
      <c r="AH612" t="e">
        <f t="array" ref="AH612">INDEX(三跨两临近重点区段!$G:$G,MATCH(D612,三跨两临近重点区段!$A:$A,0))</f>
        <v>#N/A</v>
      </c>
      <c r="AI612" t="e">
        <f>INDEX(三跨两临近重点区段!$J:$J,MATCH(D612,三跨两临近重点区段!$A:$A,0))</f>
        <v>#N/A</v>
      </c>
    </row>
    <row r="613" ht="14.25" spans="1:35">
      <c r="A613" s="263" t="s">
        <v>150</v>
      </c>
      <c r="B613" s="264" t="s">
        <v>3051</v>
      </c>
      <c r="C613" s="263" t="s">
        <v>2756</v>
      </c>
      <c r="D613" s="263" t="s">
        <v>3053</v>
      </c>
      <c r="E613" s="265" t="s">
        <v>3016</v>
      </c>
      <c r="F613" s="264" t="s">
        <v>125</v>
      </c>
      <c r="G613" s="263" t="s">
        <v>249</v>
      </c>
      <c r="H613" s="263" t="s">
        <v>249</v>
      </c>
      <c r="I613" s="33"/>
      <c r="J613" s="196"/>
      <c r="K613" s="196"/>
      <c r="L613" s="196"/>
      <c r="M613" s="235"/>
      <c r="N613" s="235"/>
      <c r="O613" s="33"/>
      <c r="P613" s="48"/>
      <c r="Q613" s="279"/>
      <c r="R613" s="279"/>
      <c r="S613" s="278">
        <v>45455</v>
      </c>
      <c r="T613" s="279" t="s">
        <v>2117</v>
      </c>
      <c r="U613" s="268" t="str">
        <f t="array" ref="U613">IFERROR(IF(INDEX(三跨两临近重点区段!$F:$F,MATCH(1,(MONTH(三跨两临近重点区段!$D:$D)=7)*(三跨两临近重点区段!$A:$A=D613),0))="已取消","已取消",INDEX(三跨两临近重点区段!$D:$D,MATCH(1,(MONTH(三跨两临近重点区段!$D:$D)=7)*(三跨两临近重点区段!$A:$A=D613)*(三跨两临近重点区段!$F:$F="现存区段"),0))),"")</f>
        <v/>
      </c>
      <c r="V613" s="232" t="str">
        <f t="array" ref="V613">IFERROR(IF(INDEX(三跨两临近重点区段!$F:$F,MATCH(1,(MONTH(三跨两临近重点区段!$D:$D)=7)*(三跨两临近重点区段!$A:$A=D613),0))="已取消","已取消",INDEX(三跨两临近重点区段!$E:$E,MATCH(1,(MONTH(三跨两临近重点区段!$D:$D)=7)*(三跨两临近重点区段!$A:$A=D613)*(三跨两临近重点区段!$F:$F="现存区段"),0))),"")</f>
        <v/>
      </c>
      <c r="W613" s="268" t="str">
        <f t="array" ref="W613">IFERROR(IF(INDEX(三跨两临近重点区段!$F:$F,MATCH(1,(MONTH(三跨两临近重点区段!$D:$D)=8)*(三跨两临近重点区段!$A:$A=D613),0))="已取消","已取消",INDEX(三跨两临近重点区段!$D:$D,MATCH(1,(MONTH(三跨两临近重点区段!$D:$D)=8)*(三跨两临近重点区段!$A:$A=D613)*(三跨两临近重点区段!$F:$F="现存区段"),0))),"")</f>
        <v/>
      </c>
      <c r="X613" s="232" t="str">
        <f t="array" ref="X613">IFERROR(IF(INDEX(三跨两临近重点区段!$F:$F,MATCH(1,(MONTH(三跨两临近重点区段!$D:$D)=8)*(三跨两临近重点区段!$A:$A=D613),0))="已取消","已取消",INDEX(三跨两临近重点区段!$E:$E,MATCH(1,(MONTH(三跨两临近重点区段!$D:$D)=8)*(三跨两临近重点区段!$A:$A=D613)*(三跨两临近重点区段!$F:$F="现存区段"),0))),"")</f>
        <v/>
      </c>
      <c r="Y613" s="268" t="str">
        <f t="array" ref="Y613">IFERROR(IF(INDEX(三跨两临近重点区段!$F:$F,MATCH(1,(MONTH(三跨两临近重点区段!$D:$D)=9)*(三跨两临近重点区段!$A:$A=D613),0))="已取消","已取消",INDEX(三跨两临近重点区段!$D:$D,MATCH(1,(MONTH(三跨两临近重点区段!$D:$D)=9)*(三跨两临近重点区段!$A:$A=D613)*(三跨两临近重点区段!$F:$F="现存区段"),0))),"")</f>
        <v/>
      </c>
      <c r="Z613" s="232" t="str">
        <f t="array" ref="Z613">IFERROR(IF(INDEX(三跨两临近重点区段!$F:$F,MATCH(1,(MONTH(三跨两临近重点区段!$D:$D)=9)*(三跨两临近重点区段!$A:$A=D613),0))="已取消","已取消",INDEX(三跨两临近重点区段!$E:$E,MATCH(1,(MONTH(三跨两临近重点区段!$D:$D)=9)*(三跨两临近重点区段!$A:$A=D613)*(三跨两临近重点区段!$F:$F="现存区段"),0))),"")</f>
        <v/>
      </c>
      <c r="AA613" s="268" t="str">
        <f t="array" ref="AA613">IFERROR(IF(INDEX(三跨两临近重点区段!$F:$F,MATCH(1,(MONTH(三跨两临近重点区段!$D:$D)=10)*(三跨两临近重点区段!$A:$A=D613),0))="已取消","已取消",INDEX(三跨两临近重点区段!$D:$D,MATCH(1,(MONTH(三跨两临近重点区段!$D:$D)=10)*(三跨两临近重点区段!$A:$A=D613)*(三跨两临近重点区段!$F:$F="现存区段"),0))),"")</f>
        <v/>
      </c>
      <c r="AB613" s="72" t="str">
        <f t="array" ref="AB613">IFERROR(IF(INDEX(三跨两临近重点区段!$F:$F,MATCH(1,(MONTH(三跨两临近重点区段!$D:$D)=10)*(三跨两临近重点区段!$A:$A=D613),0))="已取消","已取消",INDEX(三跨两临近重点区段!$E:$E,MATCH(1,(MONTH(三跨两临近重点区段!$D:$D)=10)*(三跨两临近重点区段!$A:$A=D613)*(三跨两临近重点区段!$F:$F="现存区段"),0))),"")</f>
        <v/>
      </c>
      <c r="AC613" s="284" t="str">
        <f t="array" ref="AC613">IFERROR(IF(INDEX(三跨两临近重点区段!$F:$F,MATCH(1,(MONTH(三跨两临近重点区段!$D:$D)=11)*(三跨两临近重点区段!$A:$A=D613),0))="已取消","已取消",INDEX(三跨两临近重点区段!$D:$D,MATCH(1,(MONTH(三跨两临近重点区段!$D:$D)=11)*(三跨两临近重点区段!$A:$A=D613)*(三跨两临近重点区段!$F:$F="现存区段"),0))),"")</f>
        <v/>
      </c>
      <c r="AD613" s="72" t="str">
        <f t="array" ref="AD613">IFERROR(IF(INDEX(三跨两临近重点区段!$F:$F,MATCH(1,(MONTH(三跨两临近重点区段!$D:$D)=11)*(三跨两临近重点区段!$A:$A=D613),0))="已取消","已取消",INDEX(三跨两临近重点区段!$E:$E,MATCH(1,(MONTH(三跨两临近重点区段!$D:$D)=11)*(三跨两临近重点区段!$A:$A=D613)*(三跨两临近重点区段!$F:$F="现存区段"),0))),"")</f>
        <v/>
      </c>
      <c r="AE613" s="284" t="str">
        <f t="array" ref="AE613">IFERROR(IF(INDEX(三跨两临近重点区段!$F:$F,MATCH(1,(MONTH(三跨两临近重点区段!$D:$D)=12)*(三跨两临近重点区段!$A:$A=D613),0))="已取消","已取消",INDEX(三跨两临近重点区段!$D:$D,MATCH(1,(MONTH(三跨两临近重点区段!$D:$D)=12)*(三跨两临近重点区段!$A:$A=D613)*(三跨两临近重点区段!$F:$F="现存区段"),0))),"")</f>
        <v/>
      </c>
      <c r="AF613" s="72" t="str">
        <f t="array" ref="AF613">IFERROR(IF(INDEX(三跨两临近重点区段!$F:$F,MATCH(1,(MONTH(三跨两临近重点区段!$D:$D)=12)*(三跨两临近重点区段!$A:$A=D613),0))="已取消","已取消",INDEX(三跨两临近重点区段!$E:$E,MATCH(1,(MONTH(三跨两临近重点区段!$D:$D)=12)*(三跨两临近重点区段!$A:$A=D613)*(三跨两临近重点区段!$F:$F="现存区段"),0))),"")</f>
        <v/>
      </c>
      <c r="AH613" t="e">
        <f t="array" ref="AH613">INDEX(三跨两临近重点区段!$G:$G,MATCH(D613,三跨两临近重点区段!$A:$A,0))</f>
        <v>#N/A</v>
      </c>
      <c r="AI613" t="e">
        <f>INDEX(三跨两临近重点区段!$J:$J,MATCH(D613,三跨两临近重点区段!$A:$A,0))</f>
        <v>#N/A</v>
      </c>
    </row>
    <row r="614" ht="14.25" spans="1:35">
      <c r="A614" s="263" t="s">
        <v>150</v>
      </c>
      <c r="B614" s="264" t="s">
        <v>3054</v>
      </c>
      <c r="C614" s="263" t="s">
        <v>2977</v>
      </c>
      <c r="D614" s="263" t="s">
        <v>3055</v>
      </c>
      <c r="E614" s="265" t="s">
        <v>3016</v>
      </c>
      <c r="F614" s="264" t="s">
        <v>125</v>
      </c>
      <c r="G614" s="263" t="s">
        <v>276</v>
      </c>
      <c r="H614" s="263" t="s">
        <v>276</v>
      </c>
      <c r="I614" s="33"/>
      <c r="J614" s="196"/>
      <c r="K614" s="196"/>
      <c r="L614" s="196"/>
      <c r="M614" s="235"/>
      <c r="N614" s="235"/>
      <c r="O614" s="33"/>
      <c r="P614" s="48"/>
      <c r="Q614" s="279"/>
      <c r="R614" s="279"/>
      <c r="S614" s="282">
        <v>45457.6458333333</v>
      </c>
      <c r="T614" s="279" t="s">
        <v>2117</v>
      </c>
      <c r="U614" s="268" t="str">
        <f t="array" ref="U614">IFERROR(IF(INDEX(三跨两临近重点区段!$F:$F,MATCH(1,(MONTH(三跨两临近重点区段!$D:$D)=7)*(三跨两临近重点区段!$A:$A=D614),0))="已取消","已取消",INDEX(三跨两临近重点区段!$D:$D,MATCH(1,(MONTH(三跨两临近重点区段!$D:$D)=7)*(三跨两临近重点区段!$A:$A=D614)*(三跨两临近重点区段!$F:$F="现存区段"),0))),"")</f>
        <v/>
      </c>
      <c r="V614" s="232" t="str">
        <f t="array" ref="V614">IFERROR(IF(INDEX(三跨两临近重点区段!$F:$F,MATCH(1,(MONTH(三跨两临近重点区段!$D:$D)=7)*(三跨两临近重点区段!$A:$A=D614),0))="已取消","已取消",INDEX(三跨两临近重点区段!$E:$E,MATCH(1,(MONTH(三跨两临近重点区段!$D:$D)=7)*(三跨两临近重点区段!$A:$A=D614)*(三跨两临近重点区段!$F:$F="现存区段"),0))),"")</f>
        <v/>
      </c>
      <c r="W614" s="268" t="str">
        <f t="array" ref="W614">IFERROR(IF(INDEX(三跨两临近重点区段!$F:$F,MATCH(1,(MONTH(三跨两临近重点区段!$D:$D)=8)*(三跨两临近重点区段!$A:$A=D614),0))="已取消","已取消",INDEX(三跨两临近重点区段!$D:$D,MATCH(1,(MONTH(三跨两临近重点区段!$D:$D)=8)*(三跨两临近重点区段!$A:$A=D614)*(三跨两临近重点区段!$F:$F="现存区段"),0))),"")</f>
        <v/>
      </c>
      <c r="X614" s="232" t="str">
        <f t="array" ref="X614">IFERROR(IF(INDEX(三跨两临近重点区段!$F:$F,MATCH(1,(MONTH(三跨两临近重点区段!$D:$D)=8)*(三跨两临近重点区段!$A:$A=D614),0))="已取消","已取消",INDEX(三跨两临近重点区段!$E:$E,MATCH(1,(MONTH(三跨两临近重点区段!$D:$D)=8)*(三跨两临近重点区段!$A:$A=D614)*(三跨两临近重点区段!$F:$F="现存区段"),0))),"")</f>
        <v/>
      </c>
      <c r="Y614" s="268" t="str">
        <f t="array" ref="Y614">IFERROR(IF(INDEX(三跨两临近重点区段!$F:$F,MATCH(1,(MONTH(三跨两临近重点区段!$D:$D)=9)*(三跨两临近重点区段!$A:$A=D614),0))="已取消","已取消",INDEX(三跨两临近重点区段!$D:$D,MATCH(1,(MONTH(三跨两临近重点区段!$D:$D)=9)*(三跨两临近重点区段!$A:$A=D614)*(三跨两临近重点区段!$F:$F="现存区段"),0))),"")</f>
        <v/>
      </c>
      <c r="Z614" s="232" t="str">
        <f t="array" ref="Z614">IFERROR(IF(INDEX(三跨两临近重点区段!$F:$F,MATCH(1,(MONTH(三跨两临近重点区段!$D:$D)=9)*(三跨两临近重点区段!$A:$A=D614),0))="已取消","已取消",INDEX(三跨两临近重点区段!$E:$E,MATCH(1,(MONTH(三跨两临近重点区段!$D:$D)=9)*(三跨两临近重点区段!$A:$A=D614)*(三跨两临近重点区段!$F:$F="现存区段"),0))),"")</f>
        <v/>
      </c>
      <c r="AA614" s="268" t="str">
        <f t="array" ref="AA614">IFERROR(IF(INDEX(三跨两临近重点区段!$F:$F,MATCH(1,(MONTH(三跨两临近重点区段!$D:$D)=10)*(三跨两临近重点区段!$A:$A=D614),0))="已取消","已取消",INDEX(三跨两临近重点区段!$D:$D,MATCH(1,(MONTH(三跨两临近重点区段!$D:$D)=10)*(三跨两临近重点区段!$A:$A=D614)*(三跨两临近重点区段!$F:$F="现存区段"),0))),"")</f>
        <v/>
      </c>
      <c r="AB614" s="72" t="str">
        <f t="array" ref="AB614">IFERROR(IF(INDEX(三跨两临近重点区段!$F:$F,MATCH(1,(MONTH(三跨两临近重点区段!$D:$D)=10)*(三跨两临近重点区段!$A:$A=D614),0))="已取消","已取消",INDEX(三跨两临近重点区段!$E:$E,MATCH(1,(MONTH(三跨两临近重点区段!$D:$D)=10)*(三跨两临近重点区段!$A:$A=D614)*(三跨两临近重点区段!$F:$F="现存区段"),0))),"")</f>
        <v/>
      </c>
      <c r="AC614" s="284" t="str">
        <f t="array" ref="AC614">IFERROR(IF(INDEX(三跨两临近重点区段!$F:$F,MATCH(1,(MONTH(三跨两临近重点区段!$D:$D)=11)*(三跨两临近重点区段!$A:$A=D614),0))="已取消","已取消",INDEX(三跨两临近重点区段!$D:$D,MATCH(1,(MONTH(三跨两临近重点区段!$D:$D)=11)*(三跨两临近重点区段!$A:$A=D614)*(三跨两临近重点区段!$F:$F="现存区段"),0))),"")</f>
        <v/>
      </c>
      <c r="AD614" s="72" t="str">
        <f t="array" ref="AD614">IFERROR(IF(INDEX(三跨两临近重点区段!$F:$F,MATCH(1,(MONTH(三跨两临近重点区段!$D:$D)=11)*(三跨两临近重点区段!$A:$A=D614),0))="已取消","已取消",INDEX(三跨两临近重点区段!$E:$E,MATCH(1,(MONTH(三跨两临近重点区段!$D:$D)=11)*(三跨两临近重点区段!$A:$A=D614)*(三跨两临近重点区段!$F:$F="现存区段"),0))),"")</f>
        <v/>
      </c>
      <c r="AE614" s="284" t="str">
        <f t="array" ref="AE614">IFERROR(IF(INDEX(三跨两临近重点区段!$F:$F,MATCH(1,(MONTH(三跨两临近重点区段!$D:$D)=12)*(三跨两临近重点区段!$A:$A=D614),0))="已取消","已取消",INDEX(三跨两临近重点区段!$D:$D,MATCH(1,(MONTH(三跨两临近重点区段!$D:$D)=12)*(三跨两临近重点区段!$A:$A=D614)*(三跨两临近重点区段!$F:$F="现存区段"),0))),"")</f>
        <v/>
      </c>
      <c r="AF614" s="72" t="str">
        <f t="array" ref="AF614">IFERROR(IF(INDEX(三跨两临近重点区段!$F:$F,MATCH(1,(MONTH(三跨两临近重点区段!$D:$D)=12)*(三跨两临近重点区段!$A:$A=D614),0))="已取消","已取消",INDEX(三跨两临近重点区段!$E:$E,MATCH(1,(MONTH(三跨两临近重点区段!$D:$D)=12)*(三跨两临近重点区段!$A:$A=D614)*(三跨两临近重点区段!$F:$F="现存区段"),0))),"")</f>
        <v/>
      </c>
      <c r="AH614" t="e">
        <f t="array" ref="AH614">INDEX(三跨两临近重点区段!$G:$G,MATCH(D614,三跨两临近重点区段!$A:$A,0))</f>
        <v>#N/A</v>
      </c>
      <c r="AI614" t="e">
        <f>INDEX(三跨两临近重点区段!$J:$J,MATCH(D614,三跨两临近重点区段!$A:$A,0))</f>
        <v>#N/A</v>
      </c>
    </row>
    <row r="615" ht="14.25" spans="1:35">
      <c r="A615" s="263" t="s">
        <v>150</v>
      </c>
      <c r="B615" s="264" t="s">
        <v>3056</v>
      </c>
      <c r="C615" s="263" t="s">
        <v>2172</v>
      </c>
      <c r="D615" s="263" t="s">
        <v>3057</v>
      </c>
      <c r="E615" s="265" t="s">
        <v>3016</v>
      </c>
      <c r="F615" s="264" t="s">
        <v>125</v>
      </c>
      <c r="G615" s="263" t="s">
        <v>249</v>
      </c>
      <c r="H615" s="263" t="s">
        <v>249</v>
      </c>
      <c r="I615" s="33"/>
      <c r="J615" s="196"/>
      <c r="K615" s="196"/>
      <c r="L615" s="196"/>
      <c r="M615" s="235"/>
      <c r="N615" s="235"/>
      <c r="O615" s="33"/>
      <c r="P615" s="48"/>
      <c r="Q615" s="279"/>
      <c r="R615" s="279"/>
      <c r="S615" s="282">
        <v>45467.4826388889</v>
      </c>
      <c r="T615" s="279" t="s">
        <v>2117</v>
      </c>
      <c r="U615" s="268" t="str">
        <f t="array" ref="U615">IFERROR(IF(INDEX(三跨两临近重点区段!$F:$F,MATCH(1,(MONTH(三跨两临近重点区段!$D:$D)=7)*(三跨两临近重点区段!$A:$A=D615),0))="已取消","已取消",INDEX(三跨两临近重点区段!$D:$D,MATCH(1,(MONTH(三跨两临近重点区段!$D:$D)=7)*(三跨两临近重点区段!$A:$A=D615)*(三跨两临近重点区段!$F:$F="现存区段"),0))),"")</f>
        <v/>
      </c>
      <c r="V615" s="232" t="str">
        <f t="array" ref="V615">IFERROR(IF(INDEX(三跨两临近重点区段!$F:$F,MATCH(1,(MONTH(三跨两临近重点区段!$D:$D)=7)*(三跨两临近重点区段!$A:$A=D615),0))="已取消","已取消",INDEX(三跨两临近重点区段!$E:$E,MATCH(1,(MONTH(三跨两临近重点区段!$D:$D)=7)*(三跨两临近重点区段!$A:$A=D615)*(三跨两临近重点区段!$F:$F="现存区段"),0))),"")</f>
        <v/>
      </c>
      <c r="W615" s="268" t="str">
        <f t="array" ref="W615">IFERROR(IF(INDEX(三跨两临近重点区段!$F:$F,MATCH(1,(MONTH(三跨两临近重点区段!$D:$D)=8)*(三跨两临近重点区段!$A:$A=D615),0))="已取消","已取消",INDEX(三跨两临近重点区段!$D:$D,MATCH(1,(MONTH(三跨两临近重点区段!$D:$D)=8)*(三跨两临近重点区段!$A:$A=D615)*(三跨两临近重点区段!$F:$F="现存区段"),0))),"")</f>
        <v/>
      </c>
      <c r="X615" s="232" t="str">
        <f t="array" ref="X615">IFERROR(IF(INDEX(三跨两临近重点区段!$F:$F,MATCH(1,(MONTH(三跨两临近重点区段!$D:$D)=8)*(三跨两临近重点区段!$A:$A=D615),0))="已取消","已取消",INDEX(三跨两临近重点区段!$E:$E,MATCH(1,(MONTH(三跨两临近重点区段!$D:$D)=8)*(三跨两临近重点区段!$A:$A=D615)*(三跨两临近重点区段!$F:$F="现存区段"),0))),"")</f>
        <v/>
      </c>
      <c r="Y615" s="268" t="str">
        <f t="array" ref="Y615">IFERROR(IF(INDEX(三跨两临近重点区段!$F:$F,MATCH(1,(MONTH(三跨两临近重点区段!$D:$D)=9)*(三跨两临近重点区段!$A:$A=D615),0))="已取消","已取消",INDEX(三跨两临近重点区段!$D:$D,MATCH(1,(MONTH(三跨两临近重点区段!$D:$D)=9)*(三跨两临近重点区段!$A:$A=D615)*(三跨两临近重点区段!$F:$F="现存区段"),0))),"")</f>
        <v/>
      </c>
      <c r="Z615" s="232" t="str">
        <f t="array" ref="Z615">IFERROR(IF(INDEX(三跨两临近重点区段!$F:$F,MATCH(1,(MONTH(三跨两临近重点区段!$D:$D)=9)*(三跨两临近重点区段!$A:$A=D615),0))="已取消","已取消",INDEX(三跨两临近重点区段!$E:$E,MATCH(1,(MONTH(三跨两临近重点区段!$D:$D)=9)*(三跨两临近重点区段!$A:$A=D615)*(三跨两临近重点区段!$F:$F="现存区段"),0))),"")</f>
        <v/>
      </c>
      <c r="AA615" s="268" t="str">
        <f t="array" ref="AA615">IFERROR(IF(INDEX(三跨两临近重点区段!$F:$F,MATCH(1,(MONTH(三跨两临近重点区段!$D:$D)=10)*(三跨两临近重点区段!$A:$A=D615),0))="已取消","已取消",INDEX(三跨两临近重点区段!$D:$D,MATCH(1,(MONTH(三跨两临近重点区段!$D:$D)=10)*(三跨两临近重点区段!$A:$A=D615)*(三跨两临近重点区段!$F:$F="现存区段"),0))),"")</f>
        <v/>
      </c>
      <c r="AB615" s="72" t="str">
        <f t="array" ref="AB615">IFERROR(IF(INDEX(三跨两临近重点区段!$F:$F,MATCH(1,(MONTH(三跨两临近重点区段!$D:$D)=10)*(三跨两临近重点区段!$A:$A=D615),0))="已取消","已取消",INDEX(三跨两临近重点区段!$E:$E,MATCH(1,(MONTH(三跨两临近重点区段!$D:$D)=10)*(三跨两临近重点区段!$A:$A=D615)*(三跨两临近重点区段!$F:$F="现存区段"),0))),"")</f>
        <v/>
      </c>
      <c r="AC615" s="284" t="str">
        <f t="array" ref="AC615">IFERROR(IF(INDEX(三跨两临近重点区段!$F:$F,MATCH(1,(MONTH(三跨两临近重点区段!$D:$D)=11)*(三跨两临近重点区段!$A:$A=D615),0))="已取消","已取消",INDEX(三跨两临近重点区段!$D:$D,MATCH(1,(MONTH(三跨两临近重点区段!$D:$D)=11)*(三跨两临近重点区段!$A:$A=D615)*(三跨两临近重点区段!$F:$F="现存区段"),0))),"")</f>
        <v/>
      </c>
      <c r="AD615" s="72" t="str">
        <f t="array" ref="AD615">IFERROR(IF(INDEX(三跨两临近重点区段!$F:$F,MATCH(1,(MONTH(三跨两临近重点区段!$D:$D)=11)*(三跨两临近重点区段!$A:$A=D615),0))="已取消","已取消",INDEX(三跨两临近重点区段!$E:$E,MATCH(1,(MONTH(三跨两临近重点区段!$D:$D)=11)*(三跨两临近重点区段!$A:$A=D615)*(三跨两临近重点区段!$F:$F="现存区段"),0))),"")</f>
        <v/>
      </c>
      <c r="AE615" s="284" t="str">
        <f t="array" ref="AE615">IFERROR(IF(INDEX(三跨两临近重点区段!$F:$F,MATCH(1,(MONTH(三跨两临近重点区段!$D:$D)=12)*(三跨两临近重点区段!$A:$A=D615),0))="已取消","已取消",INDEX(三跨两临近重点区段!$D:$D,MATCH(1,(MONTH(三跨两临近重点区段!$D:$D)=12)*(三跨两临近重点区段!$A:$A=D615)*(三跨两临近重点区段!$F:$F="现存区段"),0))),"")</f>
        <v/>
      </c>
      <c r="AF615" s="72" t="str">
        <f t="array" ref="AF615">IFERROR(IF(INDEX(三跨两临近重点区段!$F:$F,MATCH(1,(MONTH(三跨两临近重点区段!$D:$D)=12)*(三跨两临近重点区段!$A:$A=D615),0))="已取消","已取消",INDEX(三跨两临近重点区段!$E:$E,MATCH(1,(MONTH(三跨两临近重点区段!$D:$D)=12)*(三跨两临近重点区段!$A:$A=D615)*(三跨两临近重点区段!$F:$F="现存区段"),0))),"")</f>
        <v/>
      </c>
      <c r="AH615" t="e">
        <f t="array" ref="AH615">INDEX(三跨两临近重点区段!$G:$G,MATCH(D615,三跨两临近重点区段!$A:$A,0))</f>
        <v>#N/A</v>
      </c>
      <c r="AI615" t="e">
        <f>INDEX(三跨两临近重点区段!$J:$J,MATCH(D615,三跨两临近重点区段!$A:$A,0))</f>
        <v>#N/A</v>
      </c>
    </row>
    <row r="616" ht="14.25" spans="1:35">
      <c r="A616" s="263" t="s">
        <v>150</v>
      </c>
      <c r="B616" s="264" t="s">
        <v>3056</v>
      </c>
      <c r="C616" s="263" t="s">
        <v>2123</v>
      </c>
      <c r="D616" s="263" t="s">
        <v>3058</v>
      </c>
      <c r="E616" s="265" t="s">
        <v>3016</v>
      </c>
      <c r="F616" s="264" t="s">
        <v>125</v>
      </c>
      <c r="G616" s="263" t="s">
        <v>249</v>
      </c>
      <c r="H616" s="263" t="s">
        <v>249</v>
      </c>
      <c r="I616" s="33"/>
      <c r="J616" s="196"/>
      <c r="K616" s="196"/>
      <c r="L616" s="196"/>
      <c r="M616" s="235"/>
      <c r="N616" s="235"/>
      <c r="O616" s="33"/>
      <c r="P616" s="48"/>
      <c r="Q616" s="279"/>
      <c r="R616" s="279"/>
      <c r="S616" s="282">
        <v>45467.4826388889</v>
      </c>
      <c r="T616" s="279" t="s">
        <v>2117</v>
      </c>
      <c r="U616" s="268" t="str">
        <f t="array" ref="U616">IFERROR(IF(INDEX(三跨两临近重点区段!$F:$F,MATCH(1,(MONTH(三跨两临近重点区段!$D:$D)=7)*(三跨两临近重点区段!$A:$A=D616),0))="已取消","已取消",INDEX(三跨两临近重点区段!$D:$D,MATCH(1,(MONTH(三跨两临近重点区段!$D:$D)=7)*(三跨两临近重点区段!$A:$A=D616)*(三跨两临近重点区段!$F:$F="现存区段"),0))),"")</f>
        <v/>
      </c>
      <c r="V616" s="232" t="str">
        <f t="array" ref="V616">IFERROR(IF(INDEX(三跨两临近重点区段!$F:$F,MATCH(1,(MONTH(三跨两临近重点区段!$D:$D)=7)*(三跨两临近重点区段!$A:$A=D616),0))="已取消","已取消",INDEX(三跨两临近重点区段!$E:$E,MATCH(1,(MONTH(三跨两临近重点区段!$D:$D)=7)*(三跨两临近重点区段!$A:$A=D616)*(三跨两临近重点区段!$F:$F="现存区段"),0))),"")</f>
        <v/>
      </c>
      <c r="W616" s="268" t="str">
        <f t="array" ref="W616">IFERROR(IF(INDEX(三跨两临近重点区段!$F:$F,MATCH(1,(MONTH(三跨两临近重点区段!$D:$D)=8)*(三跨两临近重点区段!$A:$A=D616),0))="已取消","已取消",INDEX(三跨两临近重点区段!$D:$D,MATCH(1,(MONTH(三跨两临近重点区段!$D:$D)=8)*(三跨两临近重点区段!$A:$A=D616)*(三跨两临近重点区段!$F:$F="现存区段"),0))),"")</f>
        <v/>
      </c>
      <c r="X616" s="232" t="str">
        <f t="array" ref="X616">IFERROR(IF(INDEX(三跨两临近重点区段!$F:$F,MATCH(1,(MONTH(三跨两临近重点区段!$D:$D)=8)*(三跨两临近重点区段!$A:$A=D616),0))="已取消","已取消",INDEX(三跨两临近重点区段!$E:$E,MATCH(1,(MONTH(三跨两临近重点区段!$D:$D)=8)*(三跨两临近重点区段!$A:$A=D616)*(三跨两临近重点区段!$F:$F="现存区段"),0))),"")</f>
        <v/>
      </c>
      <c r="Y616" s="268" t="str">
        <f t="array" ref="Y616">IFERROR(IF(INDEX(三跨两临近重点区段!$F:$F,MATCH(1,(MONTH(三跨两临近重点区段!$D:$D)=9)*(三跨两临近重点区段!$A:$A=D616),0))="已取消","已取消",INDEX(三跨两临近重点区段!$D:$D,MATCH(1,(MONTH(三跨两临近重点区段!$D:$D)=9)*(三跨两临近重点区段!$A:$A=D616)*(三跨两临近重点区段!$F:$F="现存区段"),0))),"")</f>
        <v/>
      </c>
      <c r="Z616" s="232" t="str">
        <f t="array" ref="Z616">IFERROR(IF(INDEX(三跨两临近重点区段!$F:$F,MATCH(1,(MONTH(三跨两临近重点区段!$D:$D)=9)*(三跨两临近重点区段!$A:$A=D616),0))="已取消","已取消",INDEX(三跨两临近重点区段!$E:$E,MATCH(1,(MONTH(三跨两临近重点区段!$D:$D)=9)*(三跨两临近重点区段!$A:$A=D616)*(三跨两临近重点区段!$F:$F="现存区段"),0))),"")</f>
        <v/>
      </c>
      <c r="AA616" s="268" t="str">
        <f t="array" ref="AA616">IFERROR(IF(INDEX(三跨两临近重点区段!$F:$F,MATCH(1,(MONTH(三跨两临近重点区段!$D:$D)=10)*(三跨两临近重点区段!$A:$A=D616),0))="已取消","已取消",INDEX(三跨两临近重点区段!$D:$D,MATCH(1,(MONTH(三跨两临近重点区段!$D:$D)=10)*(三跨两临近重点区段!$A:$A=D616)*(三跨两临近重点区段!$F:$F="现存区段"),0))),"")</f>
        <v/>
      </c>
      <c r="AB616" s="72" t="str">
        <f t="array" ref="AB616">IFERROR(IF(INDEX(三跨两临近重点区段!$F:$F,MATCH(1,(MONTH(三跨两临近重点区段!$D:$D)=10)*(三跨两临近重点区段!$A:$A=D616),0))="已取消","已取消",INDEX(三跨两临近重点区段!$E:$E,MATCH(1,(MONTH(三跨两临近重点区段!$D:$D)=10)*(三跨两临近重点区段!$A:$A=D616)*(三跨两临近重点区段!$F:$F="现存区段"),0))),"")</f>
        <v/>
      </c>
      <c r="AC616" s="284" t="str">
        <f t="array" ref="AC616">IFERROR(IF(INDEX(三跨两临近重点区段!$F:$F,MATCH(1,(MONTH(三跨两临近重点区段!$D:$D)=11)*(三跨两临近重点区段!$A:$A=D616),0))="已取消","已取消",INDEX(三跨两临近重点区段!$D:$D,MATCH(1,(MONTH(三跨两临近重点区段!$D:$D)=11)*(三跨两临近重点区段!$A:$A=D616)*(三跨两临近重点区段!$F:$F="现存区段"),0))),"")</f>
        <v/>
      </c>
      <c r="AD616" s="72" t="str">
        <f t="array" ref="AD616">IFERROR(IF(INDEX(三跨两临近重点区段!$F:$F,MATCH(1,(MONTH(三跨两临近重点区段!$D:$D)=11)*(三跨两临近重点区段!$A:$A=D616),0))="已取消","已取消",INDEX(三跨两临近重点区段!$E:$E,MATCH(1,(MONTH(三跨两临近重点区段!$D:$D)=11)*(三跨两临近重点区段!$A:$A=D616)*(三跨两临近重点区段!$F:$F="现存区段"),0))),"")</f>
        <v/>
      </c>
      <c r="AE616" s="284" t="str">
        <f t="array" ref="AE616">IFERROR(IF(INDEX(三跨两临近重点区段!$F:$F,MATCH(1,(MONTH(三跨两临近重点区段!$D:$D)=12)*(三跨两临近重点区段!$A:$A=D616),0))="已取消","已取消",INDEX(三跨两临近重点区段!$D:$D,MATCH(1,(MONTH(三跨两临近重点区段!$D:$D)=12)*(三跨两临近重点区段!$A:$A=D616)*(三跨两临近重点区段!$F:$F="现存区段"),0))),"")</f>
        <v/>
      </c>
      <c r="AF616" s="72" t="str">
        <f t="array" ref="AF616">IFERROR(IF(INDEX(三跨两临近重点区段!$F:$F,MATCH(1,(MONTH(三跨两临近重点区段!$D:$D)=12)*(三跨两临近重点区段!$A:$A=D616),0))="已取消","已取消",INDEX(三跨两临近重点区段!$E:$E,MATCH(1,(MONTH(三跨两临近重点区段!$D:$D)=12)*(三跨两临近重点区段!$A:$A=D616)*(三跨两临近重点区段!$F:$F="现存区段"),0))),"")</f>
        <v/>
      </c>
      <c r="AH616" t="e">
        <f t="array" ref="AH616">INDEX(三跨两临近重点区段!$G:$G,MATCH(D616,三跨两临近重点区段!$A:$A,0))</f>
        <v>#N/A</v>
      </c>
      <c r="AI616" t="e">
        <f>INDEX(三跨两临近重点区段!$J:$J,MATCH(D616,三跨两临近重点区段!$A:$A,0))</f>
        <v>#N/A</v>
      </c>
    </row>
    <row r="617" ht="14.25" spans="1:35">
      <c r="A617" s="263" t="s">
        <v>150</v>
      </c>
      <c r="B617" s="264" t="s">
        <v>3059</v>
      </c>
      <c r="C617" s="263" t="s">
        <v>2187</v>
      </c>
      <c r="D617" s="263" t="s">
        <v>3060</v>
      </c>
      <c r="E617" s="265" t="s">
        <v>3016</v>
      </c>
      <c r="F617" s="264" t="s">
        <v>125</v>
      </c>
      <c r="G617" s="263" t="s">
        <v>387</v>
      </c>
      <c r="H617" s="263" t="s">
        <v>387</v>
      </c>
      <c r="I617" s="33"/>
      <c r="J617" s="196"/>
      <c r="K617" s="196"/>
      <c r="L617" s="196"/>
      <c r="M617" s="235"/>
      <c r="N617" s="235"/>
      <c r="O617" s="33"/>
      <c r="P617" s="48"/>
      <c r="Q617" s="279"/>
      <c r="R617" s="279"/>
      <c r="S617" s="282">
        <v>45449.4861111111</v>
      </c>
      <c r="T617" s="279" t="s">
        <v>2117</v>
      </c>
      <c r="U617" s="268" t="str">
        <f t="array" ref="U617">IFERROR(IF(INDEX(三跨两临近重点区段!$F:$F,MATCH(1,(MONTH(三跨两临近重点区段!$D:$D)=7)*(三跨两临近重点区段!$A:$A=D617),0))="已取消","已取消",INDEX(三跨两临近重点区段!$D:$D,MATCH(1,(MONTH(三跨两临近重点区段!$D:$D)=7)*(三跨两临近重点区段!$A:$A=D617)*(三跨两临近重点区段!$F:$F="现存区段"),0))),"")</f>
        <v/>
      </c>
      <c r="V617" s="232" t="str">
        <f t="array" ref="V617">IFERROR(IF(INDEX(三跨两临近重点区段!$F:$F,MATCH(1,(MONTH(三跨两临近重点区段!$D:$D)=7)*(三跨两临近重点区段!$A:$A=D617),0))="已取消","已取消",INDEX(三跨两临近重点区段!$E:$E,MATCH(1,(MONTH(三跨两临近重点区段!$D:$D)=7)*(三跨两临近重点区段!$A:$A=D617)*(三跨两临近重点区段!$F:$F="现存区段"),0))),"")</f>
        <v/>
      </c>
      <c r="W617" s="268" t="str">
        <f t="array" ref="W617">IFERROR(IF(INDEX(三跨两临近重点区段!$F:$F,MATCH(1,(MONTH(三跨两临近重点区段!$D:$D)=8)*(三跨两临近重点区段!$A:$A=D617),0))="已取消","已取消",INDEX(三跨两临近重点区段!$D:$D,MATCH(1,(MONTH(三跨两临近重点区段!$D:$D)=8)*(三跨两临近重点区段!$A:$A=D617)*(三跨两临近重点区段!$F:$F="现存区段"),0))),"")</f>
        <v/>
      </c>
      <c r="X617" s="232" t="str">
        <f t="array" ref="X617">IFERROR(IF(INDEX(三跨两临近重点区段!$F:$F,MATCH(1,(MONTH(三跨两临近重点区段!$D:$D)=8)*(三跨两临近重点区段!$A:$A=D617),0))="已取消","已取消",INDEX(三跨两临近重点区段!$E:$E,MATCH(1,(MONTH(三跨两临近重点区段!$D:$D)=8)*(三跨两临近重点区段!$A:$A=D617)*(三跨两临近重点区段!$F:$F="现存区段"),0))),"")</f>
        <v/>
      </c>
      <c r="Y617" s="268" t="str">
        <f t="array" ref="Y617">IFERROR(IF(INDEX(三跨两临近重点区段!$F:$F,MATCH(1,(MONTH(三跨两临近重点区段!$D:$D)=9)*(三跨两临近重点区段!$A:$A=D617),0))="已取消","已取消",INDEX(三跨两临近重点区段!$D:$D,MATCH(1,(MONTH(三跨两临近重点区段!$D:$D)=9)*(三跨两临近重点区段!$A:$A=D617)*(三跨两临近重点区段!$F:$F="现存区段"),0))),"")</f>
        <v/>
      </c>
      <c r="Z617" s="232" t="str">
        <f t="array" ref="Z617">IFERROR(IF(INDEX(三跨两临近重点区段!$F:$F,MATCH(1,(MONTH(三跨两临近重点区段!$D:$D)=9)*(三跨两临近重点区段!$A:$A=D617),0))="已取消","已取消",INDEX(三跨两临近重点区段!$E:$E,MATCH(1,(MONTH(三跨两临近重点区段!$D:$D)=9)*(三跨两临近重点区段!$A:$A=D617)*(三跨两临近重点区段!$F:$F="现存区段"),0))),"")</f>
        <v/>
      </c>
      <c r="AA617" s="268" t="str">
        <f t="array" ref="AA617">IFERROR(IF(INDEX(三跨两临近重点区段!$F:$F,MATCH(1,(MONTH(三跨两临近重点区段!$D:$D)=10)*(三跨两临近重点区段!$A:$A=D617),0))="已取消","已取消",INDEX(三跨两临近重点区段!$D:$D,MATCH(1,(MONTH(三跨两临近重点区段!$D:$D)=10)*(三跨两临近重点区段!$A:$A=D617)*(三跨两临近重点区段!$F:$F="现存区段"),0))),"")</f>
        <v/>
      </c>
      <c r="AB617" s="72" t="str">
        <f t="array" ref="AB617">IFERROR(IF(INDEX(三跨两临近重点区段!$F:$F,MATCH(1,(MONTH(三跨两临近重点区段!$D:$D)=10)*(三跨两临近重点区段!$A:$A=D617),0))="已取消","已取消",INDEX(三跨两临近重点区段!$E:$E,MATCH(1,(MONTH(三跨两临近重点区段!$D:$D)=10)*(三跨两临近重点区段!$A:$A=D617)*(三跨两临近重点区段!$F:$F="现存区段"),0))),"")</f>
        <v/>
      </c>
      <c r="AC617" s="284" t="str">
        <f t="array" ref="AC617">IFERROR(IF(INDEX(三跨两临近重点区段!$F:$F,MATCH(1,(MONTH(三跨两临近重点区段!$D:$D)=11)*(三跨两临近重点区段!$A:$A=D617),0))="已取消","已取消",INDEX(三跨两临近重点区段!$D:$D,MATCH(1,(MONTH(三跨两临近重点区段!$D:$D)=11)*(三跨两临近重点区段!$A:$A=D617)*(三跨两临近重点区段!$F:$F="现存区段"),0))),"")</f>
        <v/>
      </c>
      <c r="AD617" s="72" t="str">
        <f t="array" ref="AD617">IFERROR(IF(INDEX(三跨两临近重点区段!$F:$F,MATCH(1,(MONTH(三跨两临近重点区段!$D:$D)=11)*(三跨两临近重点区段!$A:$A=D617),0))="已取消","已取消",INDEX(三跨两临近重点区段!$E:$E,MATCH(1,(MONTH(三跨两临近重点区段!$D:$D)=11)*(三跨两临近重点区段!$A:$A=D617)*(三跨两临近重点区段!$F:$F="现存区段"),0))),"")</f>
        <v/>
      </c>
      <c r="AE617" s="284" t="str">
        <f t="array" ref="AE617">IFERROR(IF(INDEX(三跨两临近重点区段!$F:$F,MATCH(1,(MONTH(三跨两临近重点区段!$D:$D)=12)*(三跨两临近重点区段!$A:$A=D617),0))="已取消","已取消",INDEX(三跨两临近重点区段!$D:$D,MATCH(1,(MONTH(三跨两临近重点区段!$D:$D)=12)*(三跨两临近重点区段!$A:$A=D617)*(三跨两临近重点区段!$F:$F="现存区段"),0))),"")</f>
        <v/>
      </c>
      <c r="AF617" s="72" t="str">
        <f t="array" ref="AF617">IFERROR(IF(INDEX(三跨两临近重点区段!$F:$F,MATCH(1,(MONTH(三跨两临近重点区段!$D:$D)=12)*(三跨两临近重点区段!$A:$A=D617),0))="已取消","已取消",INDEX(三跨两临近重点区段!$E:$E,MATCH(1,(MONTH(三跨两临近重点区段!$D:$D)=12)*(三跨两临近重点区段!$A:$A=D617)*(三跨两临近重点区段!$F:$F="现存区段"),0))),"")</f>
        <v/>
      </c>
      <c r="AH617" t="e">
        <f t="array" ref="AH617">INDEX(三跨两临近重点区段!$G:$G,MATCH(D617,三跨两临近重点区段!$A:$A,0))</f>
        <v>#N/A</v>
      </c>
      <c r="AI617" t="e">
        <f>INDEX(三跨两临近重点区段!$J:$J,MATCH(D617,三跨两临近重点区段!$A:$A,0))</f>
        <v>#N/A</v>
      </c>
    </row>
    <row r="618" ht="14.25" spans="1:35">
      <c r="A618" s="263" t="s">
        <v>363</v>
      </c>
      <c r="B618" s="264" t="s">
        <v>3019</v>
      </c>
      <c r="C618" s="263" t="s">
        <v>2543</v>
      </c>
      <c r="D618" s="263" t="s">
        <v>3061</v>
      </c>
      <c r="E618" s="265" t="s">
        <v>3016</v>
      </c>
      <c r="F618" s="264" t="s">
        <v>125</v>
      </c>
      <c r="G618" s="263" t="s">
        <v>266</v>
      </c>
      <c r="H618" s="263" t="s">
        <v>266</v>
      </c>
      <c r="I618" s="33"/>
      <c r="J618" s="196"/>
      <c r="K618" s="196"/>
      <c r="L618" s="196"/>
      <c r="M618" s="235"/>
      <c r="N618" s="235"/>
      <c r="O618" s="33"/>
      <c r="P618" s="48"/>
      <c r="Q618" s="279"/>
      <c r="R618" s="279"/>
      <c r="S618" s="282">
        <v>45455.4854166667</v>
      </c>
      <c r="T618" s="279" t="s">
        <v>2117</v>
      </c>
      <c r="U618" s="268" t="str">
        <f t="array" ref="U618">IFERROR(IF(INDEX(三跨两临近重点区段!$F:$F,MATCH(1,(MONTH(三跨两临近重点区段!$D:$D)=7)*(三跨两临近重点区段!$A:$A=D618),0))="已取消","已取消",INDEX(三跨两临近重点区段!$D:$D,MATCH(1,(MONTH(三跨两临近重点区段!$D:$D)=7)*(三跨两临近重点区段!$A:$A=D618)*(三跨两临近重点区段!$F:$F="现存区段"),0))),"")</f>
        <v/>
      </c>
      <c r="V618" s="232" t="str">
        <f t="array" ref="V618">IFERROR(IF(INDEX(三跨两临近重点区段!$F:$F,MATCH(1,(MONTH(三跨两临近重点区段!$D:$D)=7)*(三跨两临近重点区段!$A:$A=D618),0))="已取消","已取消",INDEX(三跨两临近重点区段!$E:$E,MATCH(1,(MONTH(三跨两临近重点区段!$D:$D)=7)*(三跨两临近重点区段!$A:$A=D618)*(三跨两临近重点区段!$F:$F="现存区段"),0))),"")</f>
        <v/>
      </c>
      <c r="W618" s="268" t="str">
        <f t="array" ref="W618">IFERROR(IF(INDEX(三跨两临近重点区段!$F:$F,MATCH(1,(MONTH(三跨两临近重点区段!$D:$D)=8)*(三跨两临近重点区段!$A:$A=D618),0))="已取消","已取消",INDEX(三跨两临近重点区段!$D:$D,MATCH(1,(MONTH(三跨两临近重点区段!$D:$D)=8)*(三跨两临近重点区段!$A:$A=D618)*(三跨两临近重点区段!$F:$F="现存区段"),0))),"")</f>
        <v/>
      </c>
      <c r="X618" s="232" t="str">
        <f t="array" ref="X618">IFERROR(IF(INDEX(三跨两临近重点区段!$F:$F,MATCH(1,(MONTH(三跨两临近重点区段!$D:$D)=8)*(三跨两临近重点区段!$A:$A=D618),0))="已取消","已取消",INDEX(三跨两临近重点区段!$E:$E,MATCH(1,(MONTH(三跨两临近重点区段!$D:$D)=8)*(三跨两临近重点区段!$A:$A=D618)*(三跨两临近重点区段!$F:$F="现存区段"),0))),"")</f>
        <v/>
      </c>
      <c r="Y618" s="268" t="str">
        <f t="array" ref="Y618">IFERROR(IF(INDEX(三跨两临近重点区段!$F:$F,MATCH(1,(MONTH(三跨两临近重点区段!$D:$D)=9)*(三跨两临近重点区段!$A:$A=D618),0))="已取消","已取消",INDEX(三跨两临近重点区段!$D:$D,MATCH(1,(MONTH(三跨两临近重点区段!$D:$D)=9)*(三跨两临近重点区段!$A:$A=D618)*(三跨两临近重点区段!$F:$F="现存区段"),0))),"")</f>
        <v/>
      </c>
      <c r="Z618" s="232" t="str">
        <f t="array" ref="Z618">IFERROR(IF(INDEX(三跨两临近重点区段!$F:$F,MATCH(1,(MONTH(三跨两临近重点区段!$D:$D)=9)*(三跨两临近重点区段!$A:$A=D618),0))="已取消","已取消",INDEX(三跨两临近重点区段!$E:$E,MATCH(1,(MONTH(三跨两临近重点区段!$D:$D)=9)*(三跨两临近重点区段!$A:$A=D618)*(三跨两临近重点区段!$F:$F="现存区段"),0))),"")</f>
        <v/>
      </c>
      <c r="AA618" s="268" t="str">
        <f t="array" ref="AA618">IFERROR(IF(INDEX(三跨两临近重点区段!$F:$F,MATCH(1,(MONTH(三跨两临近重点区段!$D:$D)=10)*(三跨两临近重点区段!$A:$A=D618),0))="已取消","已取消",INDEX(三跨两临近重点区段!$D:$D,MATCH(1,(MONTH(三跨两临近重点区段!$D:$D)=10)*(三跨两临近重点区段!$A:$A=D618)*(三跨两临近重点区段!$F:$F="现存区段"),0))),"")</f>
        <v/>
      </c>
      <c r="AB618" s="72" t="str">
        <f t="array" ref="AB618">IFERROR(IF(INDEX(三跨两临近重点区段!$F:$F,MATCH(1,(MONTH(三跨两临近重点区段!$D:$D)=10)*(三跨两临近重点区段!$A:$A=D618),0))="已取消","已取消",INDEX(三跨两临近重点区段!$E:$E,MATCH(1,(MONTH(三跨两临近重点区段!$D:$D)=10)*(三跨两临近重点区段!$A:$A=D618)*(三跨两临近重点区段!$F:$F="现存区段"),0))),"")</f>
        <v/>
      </c>
      <c r="AC618" s="284" t="str">
        <f t="array" ref="AC618">IFERROR(IF(INDEX(三跨两临近重点区段!$F:$F,MATCH(1,(MONTH(三跨两临近重点区段!$D:$D)=11)*(三跨两临近重点区段!$A:$A=D618),0))="已取消","已取消",INDEX(三跨两临近重点区段!$D:$D,MATCH(1,(MONTH(三跨两临近重点区段!$D:$D)=11)*(三跨两临近重点区段!$A:$A=D618)*(三跨两临近重点区段!$F:$F="现存区段"),0))),"")</f>
        <v/>
      </c>
      <c r="AD618" s="72" t="str">
        <f t="array" ref="AD618">IFERROR(IF(INDEX(三跨两临近重点区段!$F:$F,MATCH(1,(MONTH(三跨两临近重点区段!$D:$D)=11)*(三跨两临近重点区段!$A:$A=D618),0))="已取消","已取消",INDEX(三跨两临近重点区段!$E:$E,MATCH(1,(MONTH(三跨两临近重点区段!$D:$D)=11)*(三跨两临近重点区段!$A:$A=D618)*(三跨两临近重点区段!$F:$F="现存区段"),0))),"")</f>
        <v/>
      </c>
      <c r="AE618" s="284" t="str">
        <f t="array" ref="AE618">IFERROR(IF(INDEX(三跨两临近重点区段!$F:$F,MATCH(1,(MONTH(三跨两临近重点区段!$D:$D)=12)*(三跨两临近重点区段!$A:$A=D618),0))="已取消","已取消",INDEX(三跨两临近重点区段!$D:$D,MATCH(1,(MONTH(三跨两临近重点区段!$D:$D)=12)*(三跨两临近重点区段!$A:$A=D618)*(三跨两临近重点区段!$F:$F="现存区段"),0))),"")</f>
        <v/>
      </c>
      <c r="AF618" s="72" t="str">
        <f t="array" ref="AF618">IFERROR(IF(INDEX(三跨两临近重点区段!$F:$F,MATCH(1,(MONTH(三跨两临近重点区段!$D:$D)=12)*(三跨两临近重点区段!$A:$A=D618),0))="已取消","已取消",INDEX(三跨两临近重点区段!$E:$E,MATCH(1,(MONTH(三跨两临近重点区段!$D:$D)=12)*(三跨两临近重点区段!$A:$A=D618)*(三跨两临近重点区段!$F:$F="现存区段"),0))),"")</f>
        <v/>
      </c>
      <c r="AH618" t="e">
        <f t="array" ref="AH618">INDEX(三跨两临近重点区段!$G:$G,MATCH(D618,三跨两临近重点区段!$A:$A,0))</f>
        <v>#N/A</v>
      </c>
      <c r="AI618" t="e">
        <f>INDEX(三跨两临近重点区段!$J:$J,MATCH(D618,三跨两临近重点区段!$A:$A,0))</f>
        <v>#N/A</v>
      </c>
    </row>
    <row r="619" ht="14.25" spans="1:35">
      <c r="A619" s="263" t="s">
        <v>363</v>
      </c>
      <c r="B619" s="264" t="s">
        <v>3024</v>
      </c>
      <c r="C619" s="263" t="s">
        <v>2543</v>
      </c>
      <c r="D619" s="263" t="s">
        <v>3062</v>
      </c>
      <c r="E619" s="265" t="s">
        <v>3016</v>
      </c>
      <c r="F619" s="264" t="s">
        <v>125</v>
      </c>
      <c r="G619" s="263" t="s">
        <v>266</v>
      </c>
      <c r="H619" s="263" t="s">
        <v>266</v>
      </c>
      <c r="I619" s="33"/>
      <c r="J619" s="196"/>
      <c r="K619" s="196"/>
      <c r="L619" s="196"/>
      <c r="M619" s="235"/>
      <c r="N619" s="235"/>
      <c r="O619" s="33"/>
      <c r="P619" s="48"/>
      <c r="Q619" s="279"/>
      <c r="R619" s="279"/>
      <c r="S619" s="282">
        <v>45455.4854166667</v>
      </c>
      <c r="T619" s="279" t="s">
        <v>2117</v>
      </c>
      <c r="U619" s="268" t="str">
        <f t="array" ref="U619">IFERROR(IF(INDEX(三跨两临近重点区段!$F:$F,MATCH(1,(MONTH(三跨两临近重点区段!$D:$D)=7)*(三跨两临近重点区段!$A:$A=D619),0))="已取消","已取消",INDEX(三跨两临近重点区段!$D:$D,MATCH(1,(MONTH(三跨两临近重点区段!$D:$D)=7)*(三跨两临近重点区段!$A:$A=D619)*(三跨两临近重点区段!$F:$F="现存区段"),0))),"")</f>
        <v/>
      </c>
      <c r="V619" s="232" t="str">
        <f t="array" ref="V619">IFERROR(IF(INDEX(三跨两临近重点区段!$F:$F,MATCH(1,(MONTH(三跨两临近重点区段!$D:$D)=7)*(三跨两临近重点区段!$A:$A=D619),0))="已取消","已取消",INDEX(三跨两临近重点区段!$E:$E,MATCH(1,(MONTH(三跨两临近重点区段!$D:$D)=7)*(三跨两临近重点区段!$A:$A=D619)*(三跨两临近重点区段!$F:$F="现存区段"),0))),"")</f>
        <v/>
      </c>
      <c r="W619" s="268" t="str">
        <f t="array" ref="W619">IFERROR(IF(INDEX(三跨两临近重点区段!$F:$F,MATCH(1,(MONTH(三跨两临近重点区段!$D:$D)=8)*(三跨两临近重点区段!$A:$A=D619),0))="已取消","已取消",INDEX(三跨两临近重点区段!$D:$D,MATCH(1,(MONTH(三跨两临近重点区段!$D:$D)=8)*(三跨两临近重点区段!$A:$A=D619)*(三跨两临近重点区段!$F:$F="现存区段"),0))),"")</f>
        <v/>
      </c>
      <c r="X619" s="232" t="str">
        <f t="array" ref="X619">IFERROR(IF(INDEX(三跨两临近重点区段!$F:$F,MATCH(1,(MONTH(三跨两临近重点区段!$D:$D)=8)*(三跨两临近重点区段!$A:$A=D619),0))="已取消","已取消",INDEX(三跨两临近重点区段!$E:$E,MATCH(1,(MONTH(三跨两临近重点区段!$D:$D)=8)*(三跨两临近重点区段!$A:$A=D619)*(三跨两临近重点区段!$F:$F="现存区段"),0))),"")</f>
        <v/>
      </c>
      <c r="Y619" s="268" t="str">
        <f t="array" ref="Y619">IFERROR(IF(INDEX(三跨两临近重点区段!$F:$F,MATCH(1,(MONTH(三跨两临近重点区段!$D:$D)=9)*(三跨两临近重点区段!$A:$A=D619),0))="已取消","已取消",INDEX(三跨两临近重点区段!$D:$D,MATCH(1,(MONTH(三跨两临近重点区段!$D:$D)=9)*(三跨两临近重点区段!$A:$A=D619)*(三跨两临近重点区段!$F:$F="现存区段"),0))),"")</f>
        <v/>
      </c>
      <c r="Z619" s="232" t="str">
        <f t="array" ref="Z619">IFERROR(IF(INDEX(三跨两临近重点区段!$F:$F,MATCH(1,(MONTH(三跨两临近重点区段!$D:$D)=9)*(三跨两临近重点区段!$A:$A=D619),0))="已取消","已取消",INDEX(三跨两临近重点区段!$E:$E,MATCH(1,(MONTH(三跨两临近重点区段!$D:$D)=9)*(三跨两临近重点区段!$A:$A=D619)*(三跨两临近重点区段!$F:$F="现存区段"),0))),"")</f>
        <v/>
      </c>
      <c r="AA619" s="268" t="str">
        <f t="array" ref="AA619">IFERROR(IF(INDEX(三跨两临近重点区段!$F:$F,MATCH(1,(MONTH(三跨两临近重点区段!$D:$D)=10)*(三跨两临近重点区段!$A:$A=D619),0))="已取消","已取消",INDEX(三跨两临近重点区段!$D:$D,MATCH(1,(MONTH(三跨两临近重点区段!$D:$D)=10)*(三跨两临近重点区段!$A:$A=D619)*(三跨两临近重点区段!$F:$F="现存区段"),0))),"")</f>
        <v/>
      </c>
      <c r="AB619" s="72" t="str">
        <f t="array" ref="AB619">IFERROR(IF(INDEX(三跨两临近重点区段!$F:$F,MATCH(1,(MONTH(三跨两临近重点区段!$D:$D)=10)*(三跨两临近重点区段!$A:$A=D619),0))="已取消","已取消",INDEX(三跨两临近重点区段!$E:$E,MATCH(1,(MONTH(三跨两临近重点区段!$D:$D)=10)*(三跨两临近重点区段!$A:$A=D619)*(三跨两临近重点区段!$F:$F="现存区段"),0))),"")</f>
        <v/>
      </c>
      <c r="AC619" s="284" t="str">
        <f t="array" ref="AC619">IFERROR(IF(INDEX(三跨两临近重点区段!$F:$F,MATCH(1,(MONTH(三跨两临近重点区段!$D:$D)=11)*(三跨两临近重点区段!$A:$A=D619),0))="已取消","已取消",INDEX(三跨两临近重点区段!$D:$D,MATCH(1,(MONTH(三跨两临近重点区段!$D:$D)=11)*(三跨两临近重点区段!$A:$A=D619)*(三跨两临近重点区段!$F:$F="现存区段"),0))),"")</f>
        <v/>
      </c>
      <c r="AD619" s="72" t="str">
        <f t="array" ref="AD619">IFERROR(IF(INDEX(三跨两临近重点区段!$F:$F,MATCH(1,(MONTH(三跨两临近重点区段!$D:$D)=11)*(三跨两临近重点区段!$A:$A=D619),0))="已取消","已取消",INDEX(三跨两临近重点区段!$E:$E,MATCH(1,(MONTH(三跨两临近重点区段!$D:$D)=11)*(三跨两临近重点区段!$A:$A=D619)*(三跨两临近重点区段!$F:$F="现存区段"),0))),"")</f>
        <v/>
      </c>
      <c r="AE619" s="284" t="str">
        <f t="array" ref="AE619">IFERROR(IF(INDEX(三跨两临近重点区段!$F:$F,MATCH(1,(MONTH(三跨两临近重点区段!$D:$D)=12)*(三跨两临近重点区段!$A:$A=D619),0))="已取消","已取消",INDEX(三跨两临近重点区段!$D:$D,MATCH(1,(MONTH(三跨两临近重点区段!$D:$D)=12)*(三跨两临近重点区段!$A:$A=D619)*(三跨两临近重点区段!$F:$F="现存区段"),0))),"")</f>
        <v/>
      </c>
      <c r="AF619" s="72" t="str">
        <f t="array" ref="AF619">IFERROR(IF(INDEX(三跨两临近重点区段!$F:$F,MATCH(1,(MONTH(三跨两临近重点区段!$D:$D)=12)*(三跨两临近重点区段!$A:$A=D619),0))="已取消","已取消",INDEX(三跨两临近重点区段!$E:$E,MATCH(1,(MONTH(三跨两临近重点区段!$D:$D)=12)*(三跨两临近重点区段!$A:$A=D619)*(三跨两临近重点区段!$F:$F="现存区段"),0))),"")</f>
        <v/>
      </c>
      <c r="AH619" t="e">
        <f t="array" ref="AH619">INDEX(三跨两临近重点区段!$G:$G,MATCH(D619,三跨两临近重点区段!$A:$A,0))</f>
        <v>#N/A</v>
      </c>
      <c r="AI619" t="e">
        <f>INDEX(三跨两临近重点区段!$J:$J,MATCH(D619,三跨两临近重点区段!$A:$A,0))</f>
        <v>#N/A</v>
      </c>
    </row>
    <row r="620" ht="14.25" spans="1:35">
      <c r="A620" s="263" t="s">
        <v>363</v>
      </c>
      <c r="B620" s="264" t="s">
        <v>3037</v>
      </c>
      <c r="C620" s="263" t="s">
        <v>2431</v>
      </c>
      <c r="D620" s="263" t="s">
        <v>3063</v>
      </c>
      <c r="E620" s="265" t="s">
        <v>3016</v>
      </c>
      <c r="F620" s="264" t="s">
        <v>125</v>
      </c>
      <c r="G620" s="263" t="s">
        <v>353</v>
      </c>
      <c r="H620" s="263" t="s">
        <v>353</v>
      </c>
      <c r="I620" s="33"/>
      <c r="J620" s="196"/>
      <c r="K620" s="196"/>
      <c r="L620" s="196"/>
      <c r="M620" s="235"/>
      <c r="N620" s="235"/>
      <c r="O620" s="33"/>
      <c r="P620" s="48"/>
      <c r="Q620" s="279"/>
      <c r="R620" s="279"/>
      <c r="S620" s="278">
        <v>45463</v>
      </c>
      <c r="T620" s="279" t="s">
        <v>2117</v>
      </c>
      <c r="U620" s="268" t="str">
        <f t="array" ref="U620">IFERROR(IF(INDEX(三跨两临近重点区段!$F:$F,MATCH(1,(MONTH(三跨两临近重点区段!$D:$D)=7)*(三跨两临近重点区段!$A:$A=D620),0))="已取消","已取消",INDEX(三跨两临近重点区段!$D:$D,MATCH(1,(MONTH(三跨两临近重点区段!$D:$D)=7)*(三跨两临近重点区段!$A:$A=D620)*(三跨两临近重点区段!$F:$F="现存区段"),0))),"")</f>
        <v/>
      </c>
      <c r="V620" s="232" t="str">
        <f t="array" ref="V620">IFERROR(IF(INDEX(三跨两临近重点区段!$F:$F,MATCH(1,(MONTH(三跨两临近重点区段!$D:$D)=7)*(三跨两临近重点区段!$A:$A=D620),0))="已取消","已取消",INDEX(三跨两临近重点区段!$E:$E,MATCH(1,(MONTH(三跨两临近重点区段!$D:$D)=7)*(三跨两临近重点区段!$A:$A=D620)*(三跨两临近重点区段!$F:$F="现存区段"),0))),"")</f>
        <v/>
      </c>
      <c r="W620" s="268" t="str">
        <f t="array" ref="W620">IFERROR(IF(INDEX(三跨两临近重点区段!$F:$F,MATCH(1,(MONTH(三跨两临近重点区段!$D:$D)=8)*(三跨两临近重点区段!$A:$A=D620),0))="已取消","已取消",INDEX(三跨两临近重点区段!$D:$D,MATCH(1,(MONTH(三跨两临近重点区段!$D:$D)=8)*(三跨两临近重点区段!$A:$A=D620)*(三跨两临近重点区段!$F:$F="现存区段"),0))),"")</f>
        <v/>
      </c>
      <c r="X620" s="232" t="str">
        <f t="array" ref="X620">IFERROR(IF(INDEX(三跨两临近重点区段!$F:$F,MATCH(1,(MONTH(三跨两临近重点区段!$D:$D)=8)*(三跨两临近重点区段!$A:$A=D620),0))="已取消","已取消",INDEX(三跨两临近重点区段!$E:$E,MATCH(1,(MONTH(三跨两临近重点区段!$D:$D)=8)*(三跨两临近重点区段!$A:$A=D620)*(三跨两临近重点区段!$F:$F="现存区段"),0))),"")</f>
        <v/>
      </c>
      <c r="Y620" s="268" t="str">
        <f t="array" ref="Y620">IFERROR(IF(INDEX(三跨两临近重点区段!$F:$F,MATCH(1,(MONTH(三跨两临近重点区段!$D:$D)=9)*(三跨两临近重点区段!$A:$A=D620),0))="已取消","已取消",INDEX(三跨两临近重点区段!$D:$D,MATCH(1,(MONTH(三跨两临近重点区段!$D:$D)=9)*(三跨两临近重点区段!$A:$A=D620)*(三跨两临近重点区段!$F:$F="现存区段"),0))),"")</f>
        <v/>
      </c>
      <c r="Z620" s="232" t="str">
        <f t="array" ref="Z620">IFERROR(IF(INDEX(三跨两临近重点区段!$F:$F,MATCH(1,(MONTH(三跨两临近重点区段!$D:$D)=9)*(三跨两临近重点区段!$A:$A=D620),0))="已取消","已取消",INDEX(三跨两临近重点区段!$E:$E,MATCH(1,(MONTH(三跨两临近重点区段!$D:$D)=9)*(三跨两临近重点区段!$A:$A=D620)*(三跨两临近重点区段!$F:$F="现存区段"),0))),"")</f>
        <v/>
      </c>
      <c r="AA620" s="268" t="str">
        <f t="array" ref="AA620">IFERROR(IF(INDEX(三跨两临近重点区段!$F:$F,MATCH(1,(MONTH(三跨两临近重点区段!$D:$D)=10)*(三跨两临近重点区段!$A:$A=D620),0))="已取消","已取消",INDEX(三跨两临近重点区段!$D:$D,MATCH(1,(MONTH(三跨两临近重点区段!$D:$D)=10)*(三跨两临近重点区段!$A:$A=D620)*(三跨两临近重点区段!$F:$F="现存区段"),0))),"")</f>
        <v/>
      </c>
      <c r="AB620" s="72" t="str">
        <f t="array" ref="AB620">IFERROR(IF(INDEX(三跨两临近重点区段!$F:$F,MATCH(1,(MONTH(三跨两临近重点区段!$D:$D)=10)*(三跨两临近重点区段!$A:$A=D620),0))="已取消","已取消",INDEX(三跨两临近重点区段!$E:$E,MATCH(1,(MONTH(三跨两临近重点区段!$D:$D)=10)*(三跨两临近重点区段!$A:$A=D620)*(三跨两临近重点区段!$F:$F="现存区段"),0))),"")</f>
        <v/>
      </c>
      <c r="AC620" s="284" t="str">
        <f t="array" ref="AC620">IFERROR(IF(INDEX(三跨两临近重点区段!$F:$F,MATCH(1,(MONTH(三跨两临近重点区段!$D:$D)=11)*(三跨两临近重点区段!$A:$A=D620),0))="已取消","已取消",INDEX(三跨两临近重点区段!$D:$D,MATCH(1,(MONTH(三跨两临近重点区段!$D:$D)=11)*(三跨两临近重点区段!$A:$A=D620)*(三跨两临近重点区段!$F:$F="现存区段"),0))),"")</f>
        <v/>
      </c>
      <c r="AD620" s="72" t="str">
        <f t="array" ref="AD620">IFERROR(IF(INDEX(三跨两临近重点区段!$F:$F,MATCH(1,(MONTH(三跨两临近重点区段!$D:$D)=11)*(三跨两临近重点区段!$A:$A=D620),0))="已取消","已取消",INDEX(三跨两临近重点区段!$E:$E,MATCH(1,(MONTH(三跨两临近重点区段!$D:$D)=11)*(三跨两临近重点区段!$A:$A=D620)*(三跨两临近重点区段!$F:$F="现存区段"),0))),"")</f>
        <v/>
      </c>
      <c r="AE620" s="284" t="str">
        <f t="array" ref="AE620">IFERROR(IF(INDEX(三跨两临近重点区段!$F:$F,MATCH(1,(MONTH(三跨两临近重点区段!$D:$D)=12)*(三跨两临近重点区段!$A:$A=D620),0))="已取消","已取消",INDEX(三跨两临近重点区段!$D:$D,MATCH(1,(MONTH(三跨两临近重点区段!$D:$D)=12)*(三跨两临近重点区段!$A:$A=D620)*(三跨两临近重点区段!$F:$F="现存区段"),0))),"")</f>
        <v/>
      </c>
      <c r="AF620" s="72" t="str">
        <f t="array" ref="AF620">IFERROR(IF(INDEX(三跨两临近重点区段!$F:$F,MATCH(1,(MONTH(三跨两临近重点区段!$D:$D)=12)*(三跨两临近重点区段!$A:$A=D620),0))="已取消","已取消",INDEX(三跨两临近重点区段!$E:$E,MATCH(1,(MONTH(三跨两临近重点区段!$D:$D)=12)*(三跨两临近重点区段!$A:$A=D620)*(三跨两临近重点区段!$F:$F="现存区段"),0))),"")</f>
        <v/>
      </c>
      <c r="AH620" t="e">
        <f t="array" ref="AH620">INDEX(三跨两临近重点区段!$G:$G,MATCH(D620,三跨两临近重点区段!$A:$A,0))</f>
        <v>#N/A</v>
      </c>
      <c r="AI620" t="e">
        <f>INDEX(三跨两临近重点区段!$J:$J,MATCH(D620,三跨两临近重点区段!$A:$A,0))</f>
        <v>#N/A</v>
      </c>
    </row>
    <row r="621" ht="14.25" spans="1:35">
      <c r="A621" s="263" t="s">
        <v>363</v>
      </c>
      <c r="B621" s="264" t="s">
        <v>3037</v>
      </c>
      <c r="C621" s="263" t="s">
        <v>3064</v>
      </c>
      <c r="D621" s="263" t="s">
        <v>3065</v>
      </c>
      <c r="E621" s="265" t="s">
        <v>3016</v>
      </c>
      <c r="F621" s="264" t="s">
        <v>125</v>
      </c>
      <c r="G621" s="263" t="s">
        <v>353</v>
      </c>
      <c r="H621" s="263" t="s">
        <v>353</v>
      </c>
      <c r="I621" s="33"/>
      <c r="J621" s="196"/>
      <c r="K621" s="196"/>
      <c r="L621" s="196"/>
      <c r="M621" s="235"/>
      <c r="N621" s="235"/>
      <c r="O621" s="33"/>
      <c r="P621" s="48"/>
      <c r="Q621" s="279"/>
      <c r="R621" s="279"/>
      <c r="S621" s="282">
        <v>45463.6944444444</v>
      </c>
      <c r="T621" s="279" t="s">
        <v>2117</v>
      </c>
      <c r="U621" s="268" t="str">
        <f t="array" ref="U621">IFERROR(IF(INDEX(三跨两临近重点区段!$F:$F,MATCH(1,(MONTH(三跨两临近重点区段!$D:$D)=7)*(三跨两临近重点区段!$A:$A=D621),0))="已取消","已取消",INDEX(三跨两临近重点区段!$D:$D,MATCH(1,(MONTH(三跨两临近重点区段!$D:$D)=7)*(三跨两临近重点区段!$A:$A=D621)*(三跨两临近重点区段!$F:$F="现存区段"),0))),"")</f>
        <v/>
      </c>
      <c r="V621" s="232" t="str">
        <f t="array" ref="V621">IFERROR(IF(INDEX(三跨两临近重点区段!$F:$F,MATCH(1,(MONTH(三跨两临近重点区段!$D:$D)=7)*(三跨两临近重点区段!$A:$A=D621),0))="已取消","已取消",INDEX(三跨两临近重点区段!$E:$E,MATCH(1,(MONTH(三跨两临近重点区段!$D:$D)=7)*(三跨两临近重点区段!$A:$A=D621)*(三跨两临近重点区段!$F:$F="现存区段"),0))),"")</f>
        <v/>
      </c>
      <c r="W621" s="268" t="str">
        <f t="array" ref="W621">IFERROR(IF(INDEX(三跨两临近重点区段!$F:$F,MATCH(1,(MONTH(三跨两临近重点区段!$D:$D)=8)*(三跨两临近重点区段!$A:$A=D621),0))="已取消","已取消",INDEX(三跨两临近重点区段!$D:$D,MATCH(1,(MONTH(三跨两临近重点区段!$D:$D)=8)*(三跨两临近重点区段!$A:$A=D621)*(三跨两临近重点区段!$F:$F="现存区段"),0))),"")</f>
        <v/>
      </c>
      <c r="X621" s="232" t="str">
        <f t="array" ref="X621">IFERROR(IF(INDEX(三跨两临近重点区段!$F:$F,MATCH(1,(MONTH(三跨两临近重点区段!$D:$D)=8)*(三跨两临近重点区段!$A:$A=D621),0))="已取消","已取消",INDEX(三跨两临近重点区段!$E:$E,MATCH(1,(MONTH(三跨两临近重点区段!$D:$D)=8)*(三跨两临近重点区段!$A:$A=D621)*(三跨两临近重点区段!$F:$F="现存区段"),0))),"")</f>
        <v/>
      </c>
      <c r="Y621" s="268" t="str">
        <f t="array" ref="Y621">IFERROR(IF(INDEX(三跨两临近重点区段!$F:$F,MATCH(1,(MONTH(三跨两临近重点区段!$D:$D)=9)*(三跨两临近重点区段!$A:$A=D621),0))="已取消","已取消",INDEX(三跨两临近重点区段!$D:$D,MATCH(1,(MONTH(三跨两临近重点区段!$D:$D)=9)*(三跨两临近重点区段!$A:$A=D621)*(三跨两临近重点区段!$F:$F="现存区段"),0))),"")</f>
        <v/>
      </c>
      <c r="Z621" s="232" t="str">
        <f t="array" ref="Z621">IFERROR(IF(INDEX(三跨两临近重点区段!$F:$F,MATCH(1,(MONTH(三跨两临近重点区段!$D:$D)=9)*(三跨两临近重点区段!$A:$A=D621),0))="已取消","已取消",INDEX(三跨两临近重点区段!$E:$E,MATCH(1,(MONTH(三跨两临近重点区段!$D:$D)=9)*(三跨两临近重点区段!$A:$A=D621)*(三跨两临近重点区段!$F:$F="现存区段"),0))),"")</f>
        <v/>
      </c>
      <c r="AA621" s="268" t="str">
        <f t="array" ref="AA621">IFERROR(IF(INDEX(三跨两临近重点区段!$F:$F,MATCH(1,(MONTH(三跨两临近重点区段!$D:$D)=10)*(三跨两临近重点区段!$A:$A=D621),0))="已取消","已取消",INDEX(三跨两临近重点区段!$D:$D,MATCH(1,(MONTH(三跨两临近重点区段!$D:$D)=10)*(三跨两临近重点区段!$A:$A=D621)*(三跨两临近重点区段!$F:$F="现存区段"),0))),"")</f>
        <v/>
      </c>
      <c r="AB621" s="72" t="str">
        <f t="array" ref="AB621">IFERROR(IF(INDEX(三跨两临近重点区段!$F:$F,MATCH(1,(MONTH(三跨两临近重点区段!$D:$D)=10)*(三跨两临近重点区段!$A:$A=D621),0))="已取消","已取消",INDEX(三跨两临近重点区段!$E:$E,MATCH(1,(MONTH(三跨两临近重点区段!$D:$D)=10)*(三跨两临近重点区段!$A:$A=D621)*(三跨两临近重点区段!$F:$F="现存区段"),0))),"")</f>
        <v/>
      </c>
      <c r="AC621" s="284" t="str">
        <f t="array" ref="AC621">IFERROR(IF(INDEX(三跨两临近重点区段!$F:$F,MATCH(1,(MONTH(三跨两临近重点区段!$D:$D)=11)*(三跨两临近重点区段!$A:$A=D621),0))="已取消","已取消",INDEX(三跨两临近重点区段!$D:$D,MATCH(1,(MONTH(三跨两临近重点区段!$D:$D)=11)*(三跨两临近重点区段!$A:$A=D621)*(三跨两临近重点区段!$F:$F="现存区段"),0))),"")</f>
        <v/>
      </c>
      <c r="AD621" s="72" t="str">
        <f t="array" ref="AD621">IFERROR(IF(INDEX(三跨两临近重点区段!$F:$F,MATCH(1,(MONTH(三跨两临近重点区段!$D:$D)=11)*(三跨两临近重点区段!$A:$A=D621),0))="已取消","已取消",INDEX(三跨两临近重点区段!$E:$E,MATCH(1,(MONTH(三跨两临近重点区段!$D:$D)=11)*(三跨两临近重点区段!$A:$A=D621)*(三跨两临近重点区段!$F:$F="现存区段"),0))),"")</f>
        <v/>
      </c>
      <c r="AE621" s="284" t="str">
        <f t="array" ref="AE621">IFERROR(IF(INDEX(三跨两临近重点区段!$F:$F,MATCH(1,(MONTH(三跨两临近重点区段!$D:$D)=12)*(三跨两临近重点区段!$A:$A=D621),0))="已取消","已取消",INDEX(三跨两临近重点区段!$D:$D,MATCH(1,(MONTH(三跨两临近重点区段!$D:$D)=12)*(三跨两临近重点区段!$A:$A=D621)*(三跨两临近重点区段!$F:$F="现存区段"),0))),"")</f>
        <v/>
      </c>
      <c r="AF621" s="72" t="str">
        <f t="array" ref="AF621">IFERROR(IF(INDEX(三跨两临近重点区段!$F:$F,MATCH(1,(MONTH(三跨两临近重点区段!$D:$D)=12)*(三跨两临近重点区段!$A:$A=D621),0))="已取消","已取消",INDEX(三跨两临近重点区段!$E:$E,MATCH(1,(MONTH(三跨两临近重点区段!$D:$D)=12)*(三跨两临近重点区段!$A:$A=D621)*(三跨两临近重点区段!$F:$F="现存区段"),0))),"")</f>
        <v/>
      </c>
      <c r="AH621" t="e">
        <f t="array" ref="AH621">INDEX(三跨两临近重点区段!$G:$G,MATCH(D621,三跨两临近重点区段!$A:$A,0))</f>
        <v>#N/A</v>
      </c>
      <c r="AI621" t="e">
        <f>INDEX(三跨两临近重点区段!$J:$J,MATCH(D621,三跨两临近重点区段!$A:$A,0))</f>
        <v>#N/A</v>
      </c>
    </row>
    <row r="622" ht="14.25" spans="1:35">
      <c r="A622" s="263" t="s">
        <v>150</v>
      </c>
      <c r="B622" s="264" t="s">
        <v>3066</v>
      </c>
      <c r="C622" s="263" t="s">
        <v>2152</v>
      </c>
      <c r="D622" s="263" t="s">
        <v>3067</v>
      </c>
      <c r="E622" s="265" t="s">
        <v>3016</v>
      </c>
      <c r="F622" s="264" t="s">
        <v>125</v>
      </c>
      <c r="G622" s="263" t="s">
        <v>266</v>
      </c>
      <c r="H622" s="263" t="s">
        <v>266</v>
      </c>
      <c r="I622" s="33"/>
      <c r="J622" s="196"/>
      <c r="K622" s="196"/>
      <c r="L622" s="196"/>
      <c r="M622" s="235"/>
      <c r="N622" s="235"/>
      <c r="O622" s="33"/>
      <c r="P622" s="48"/>
      <c r="Q622" s="279"/>
      <c r="R622" s="279"/>
      <c r="S622" s="278">
        <v>45455</v>
      </c>
      <c r="T622" s="279" t="s">
        <v>2117</v>
      </c>
      <c r="U622" s="268" t="str">
        <f t="array" ref="U622">IFERROR(IF(INDEX(三跨两临近重点区段!$F:$F,MATCH(1,(MONTH(三跨两临近重点区段!$D:$D)=7)*(三跨两临近重点区段!$A:$A=D622),0))="已取消","已取消",INDEX(三跨两临近重点区段!$D:$D,MATCH(1,(MONTH(三跨两临近重点区段!$D:$D)=7)*(三跨两临近重点区段!$A:$A=D622)*(三跨两临近重点区段!$F:$F="现存区段"),0))),"")</f>
        <v/>
      </c>
      <c r="V622" s="232" t="str">
        <f t="array" ref="V622">IFERROR(IF(INDEX(三跨两临近重点区段!$F:$F,MATCH(1,(MONTH(三跨两临近重点区段!$D:$D)=7)*(三跨两临近重点区段!$A:$A=D622),0))="已取消","已取消",INDEX(三跨两临近重点区段!$E:$E,MATCH(1,(MONTH(三跨两临近重点区段!$D:$D)=7)*(三跨两临近重点区段!$A:$A=D622)*(三跨两临近重点区段!$F:$F="现存区段"),0))),"")</f>
        <v/>
      </c>
      <c r="W622" s="268" t="str">
        <f t="array" ref="W622">IFERROR(IF(INDEX(三跨两临近重点区段!$F:$F,MATCH(1,(MONTH(三跨两临近重点区段!$D:$D)=8)*(三跨两临近重点区段!$A:$A=D622),0))="已取消","已取消",INDEX(三跨两临近重点区段!$D:$D,MATCH(1,(MONTH(三跨两临近重点区段!$D:$D)=8)*(三跨两临近重点区段!$A:$A=D622)*(三跨两临近重点区段!$F:$F="现存区段"),0))),"")</f>
        <v/>
      </c>
      <c r="X622" s="232" t="str">
        <f t="array" ref="X622">IFERROR(IF(INDEX(三跨两临近重点区段!$F:$F,MATCH(1,(MONTH(三跨两临近重点区段!$D:$D)=8)*(三跨两临近重点区段!$A:$A=D622),0))="已取消","已取消",INDEX(三跨两临近重点区段!$E:$E,MATCH(1,(MONTH(三跨两临近重点区段!$D:$D)=8)*(三跨两临近重点区段!$A:$A=D622)*(三跨两临近重点区段!$F:$F="现存区段"),0))),"")</f>
        <v/>
      </c>
      <c r="Y622" s="268" t="str">
        <f t="array" ref="Y622">IFERROR(IF(INDEX(三跨两临近重点区段!$F:$F,MATCH(1,(MONTH(三跨两临近重点区段!$D:$D)=9)*(三跨两临近重点区段!$A:$A=D622),0))="已取消","已取消",INDEX(三跨两临近重点区段!$D:$D,MATCH(1,(MONTH(三跨两临近重点区段!$D:$D)=9)*(三跨两临近重点区段!$A:$A=D622)*(三跨两临近重点区段!$F:$F="现存区段"),0))),"")</f>
        <v/>
      </c>
      <c r="Z622" s="232" t="str">
        <f t="array" ref="Z622">IFERROR(IF(INDEX(三跨两临近重点区段!$F:$F,MATCH(1,(MONTH(三跨两临近重点区段!$D:$D)=9)*(三跨两临近重点区段!$A:$A=D622),0))="已取消","已取消",INDEX(三跨两临近重点区段!$E:$E,MATCH(1,(MONTH(三跨两临近重点区段!$D:$D)=9)*(三跨两临近重点区段!$A:$A=D622)*(三跨两临近重点区段!$F:$F="现存区段"),0))),"")</f>
        <v/>
      </c>
      <c r="AA622" s="268" t="str">
        <f t="array" ref="AA622">IFERROR(IF(INDEX(三跨两临近重点区段!$F:$F,MATCH(1,(MONTH(三跨两临近重点区段!$D:$D)=10)*(三跨两临近重点区段!$A:$A=D622),0))="已取消","已取消",INDEX(三跨两临近重点区段!$D:$D,MATCH(1,(MONTH(三跨两临近重点区段!$D:$D)=10)*(三跨两临近重点区段!$A:$A=D622)*(三跨两临近重点区段!$F:$F="现存区段"),0))),"")</f>
        <v/>
      </c>
      <c r="AB622" s="72" t="str">
        <f t="array" ref="AB622">IFERROR(IF(INDEX(三跨两临近重点区段!$F:$F,MATCH(1,(MONTH(三跨两临近重点区段!$D:$D)=10)*(三跨两临近重点区段!$A:$A=D622),0))="已取消","已取消",INDEX(三跨两临近重点区段!$E:$E,MATCH(1,(MONTH(三跨两临近重点区段!$D:$D)=10)*(三跨两临近重点区段!$A:$A=D622)*(三跨两临近重点区段!$F:$F="现存区段"),0))),"")</f>
        <v/>
      </c>
      <c r="AC622" s="284" t="str">
        <f t="array" ref="AC622">IFERROR(IF(INDEX(三跨两临近重点区段!$F:$F,MATCH(1,(MONTH(三跨两临近重点区段!$D:$D)=11)*(三跨两临近重点区段!$A:$A=D622),0))="已取消","已取消",INDEX(三跨两临近重点区段!$D:$D,MATCH(1,(MONTH(三跨两临近重点区段!$D:$D)=11)*(三跨两临近重点区段!$A:$A=D622)*(三跨两临近重点区段!$F:$F="现存区段"),0))),"")</f>
        <v/>
      </c>
      <c r="AD622" s="72" t="str">
        <f t="array" ref="AD622">IFERROR(IF(INDEX(三跨两临近重点区段!$F:$F,MATCH(1,(MONTH(三跨两临近重点区段!$D:$D)=11)*(三跨两临近重点区段!$A:$A=D622),0))="已取消","已取消",INDEX(三跨两临近重点区段!$E:$E,MATCH(1,(MONTH(三跨两临近重点区段!$D:$D)=11)*(三跨两临近重点区段!$A:$A=D622)*(三跨两临近重点区段!$F:$F="现存区段"),0))),"")</f>
        <v/>
      </c>
      <c r="AE622" s="284" t="str">
        <f t="array" ref="AE622">IFERROR(IF(INDEX(三跨两临近重点区段!$F:$F,MATCH(1,(MONTH(三跨两临近重点区段!$D:$D)=12)*(三跨两临近重点区段!$A:$A=D622),0))="已取消","已取消",INDEX(三跨两临近重点区段!$D:$D,MATCH(1,(MONTH(三跨两临近重点区段!$D:$D)=12)*(三跨两临近重点区段!$A:$A=D622)*(三跨两临近重点区段!$F:$F="现存区段"),0))),"")</f>
        <v/>
      </c>
      <c r="AF622" s="72" t="str">
        <f t="array" ref="AF622">IFERROR(IF(INDEX(三跨两临近重点区段!$F:$F,MATCH(1,(MONTH(三跨两临近重点区段!$D:$D)=12)*(三跨两临近重点区段!$A:$A=D622),0))="已取消","已取消",INDEX(三跨两临近重点区段!$E:$E,MATCH(1,(MONTH(三跨两临近重点区段!$D:$D)=12)*(三跨两临近重点区段!$A:$A=D622)*(三跨两临近重点区段!$F:$F="现存区段"),0))),"")</f>
        <v/>
      </c>
      <c r="AH622" t="e">
        <f t="array" ref="AH622">INDEX(三跨两临近重点区段!$G:$G,MATCH(D622,三跨两临近重点区段!$A:$A,0))</f>
        <v>#N/A</v>
      </c>
      <c r="AI622" t="e">
        <f>INDEX(三跨两临近重点区段!$J:$J,MATCH(D622,三跨两临近重点区段!$A:$A,0))</f>
        <v>#N/A</v>
      </c>
    </row>
    <row r="623" ht="14.25" spans="1:35">
      <c r="A623" s="263" t="s">
        <v>150</v>
      </c>
      <c r="B623" s="264" t="s">
        <v>3068</v>
      </c>
      <c r="C623" s="263" t="s">
        <v>2977</v>
      </c>
      <c r="D623" s="263" t="s">
        <v>3069</v>
      </c>
      <c r="E623" s="265" t="s">
        <v>3016</v>
      </c>
      <c r="F623" s="264" t="s">
        <v>125</v>
      </c>
      <c r="G623" s="263" t="s">
        <v>353</v>
      </c>
      <c r="H623" s="263" t="s">
        <v>353</v>
      </c>
      <c r="I623" s="33"/>
      <c r="J623" s="196"/>
      <c r="K623" s="196"/>
      <c r="L623" s="196"/>
      <c r="M623" s="235"/>
      <c r="N623" s="235"/>
      <c r="O623" s="33"/>
      <c r="P623" s="48"/>
      <c r="Q623" s="279"/>
      <c r="R623" s="279"/>
      <c r="S623" s="278">
        <v>45462</v>
      </c>
      <c r="T623" s="279" t="s">
        <v>2117</v>
      </c>
      <c r="U623" s="268" t="str">
        <f t="array" ref="U623">IFERROR(IF(INDEX(三跨两临近重点区段!$F:$F,MATCH(1,(MONTH(三跨两临近重点区段!$D:$D)=7)*(三跨两临近重点区段!$A:$A=D623),0))="已取消","已取消",INDEX(三跨两临近重点区段!$D:$D,MATCH(1,(MONTH(三跨两临近重点区段!$D:$D)=7)*(三跨两临近重点区段!$A:$A=D623)*(三跨两临近重点区段!$F:$F="现存区段"),0))),"")</f>
        <v/>
      </c>
      <c r="V623" s="232" t="str">
        <f t="array" ref="V623">IFERROR(IF(INDEX(三跨两临近重点区段!$F:$F,MATCH(1,(MONTH(三跨两临近重点区段!$D:$D)=7)*(三跨两临近重点区段!$A:$A=D623),0))="已取消","已取消",INDEX(三跨两临近重点区段!$E:$E,MATCH(1,(MONTH(三跨两临近重点区段!$D:$D)=7)*(三跨两临近重点区段!$A:$A=D623)*(三跨两临近重点区段!$F:$F="现存区段"),0))),"")</f>
        <v/>
      </c>
      <c r="W623" s="268" t="str">
        <f t="array" ref="W623">IFERROR(IF(INDEX(三跨两临近重点区段!$F:$F,MATCH(1,(MONTH(三跨两临近重点区段!$D:$D)=8)*(三跨两临近重点区段!$A:$A=D623),0))="已取消","已取消",INDEX(三跨两临近重点区段!$D:$D,MATCH(1,(MONTH(三跨两临近重点区段!$D:$D)=8)*(三跨两临近重点区段!$A:$A=D623)*(三跨两临近重点区段!$F:$F="现存区段"),0))),"")</f>
        <v/>
      </c>
      <c r="X623" s="232" t="str">
        <f t="array" ref="X623">IFERROR(IF(INDEX(三跨两临近重点区段!$F:$F,MATCH(1,(MONTH(三跨两临近重点区段!$D:$D)=8)*(三跨两临近重点区段!$A:$A=D623),0))="已取消","已取消",INDEX(三跨两临近重点区段!$E:$E,MATCH(1,(MONTH(三跨两临近重点区段!$D:$D)=8)*(三跨两临近重点区段!$A:$A=D623)*(三跨两临近重点区段!$F:$F="现存区段"),0))),"")</f>
        <v/>
      </c>
      <c r="Y623" s="268" t="str">
        <f t="array" ref="Y623">IFERROR(IF(INDEX(三跨两临近重点区段!$F:$F,MATCH(1,(MONTH(三跨两临近重点区段!$D:$D)=9)*(三跨两临近重点区段!$A:$A=D623),0))="已取消","已取消",INDEX(三跨两临近重点区段!$D:$D,MATCH(1,(MONTH(三跨两临近重点区段!$D:$D)=9)*(三跨两临近重点区段!$A:$A=D623)*(三跨两临近重点区段!$F:$F="现存区段"),0))),"")</f>
        <v/>
      </c>
      <c r="Z623" s="232" t="str">
        <f t="array" ref="Z623">IFERROR(IF(INDEX(三跨两临近重点区段!$F:$F,MATCH(1,(MONTH(三跨两临近重点区段!$D:$D)=9)*(三跨两临近重点区段!$A:$A=D623),0))="已取消","已取消",INDEX(三跨两临近重点区段!$E:$E,MATCH(1,(MONTH(三跨两临近重点区段!$D:$D)=9)*(三跨两临近重点区段!$A:$A=D623)*(三跨两临近重点区段!$F:$F="现存区段"),0))),"")</f>
        <v/>
      </c>
      <c r="AA623" s="268" t="str">
        <f t="array" ref="AA623">IFERROR(IF(INDEX(三跨两临近重点区段!$F:$F,MATCH(1,(MONTH(三跨两临近重点区段!$D:$D)=10)*(三跨两临近重点区段!$A:$A=D623),0))="已取消","已取消",INDEX(三跨两临近重点区段!$D:$D,MATCH(1,(MONTH(三跨两临近重点区段!$D:$D)=10)*(三跨两临近重点区段!$A:$A=D623)*(三跨两临近重点区段!$F:$F="现存区段"),0))),"")</f>
        <v/>
      </c>
      <c r="AB623" s="72" t="str">
        <f t="array" ref="AB623">IFERROR(IF(INDEX(三跨两临近重点区段!$F:$F,MATCH(1,(MONTH(三跨两临近重点区段!$D:$D)=10)*(三跨两临近重点区段!$A:$A=D623),0))="已取消","已取消",INDEX(三跨两临近重点区段!$E:$E,MATCH(1,(MONTH(三跨两临近重点区段!$D:$D)=10)*(三跨两临近重点区段!$A:$A=D623)*(三跨两临近重点区段!$F:$F="现存区段"),0))),"")</f>
        <v/>
      </c>
      <c r="AC623" s="284" t="str">
        <f t="array" ref="AC623">IFERROR(IF(INDEX(三跨两临近重点区段!$F:$F,MATCH(1,(MONTH(三跨两临近重点区段!$D:$D)=11)*(三跨两临近重点区段!$A:$A=D623),0))="已取消","已取消",INDEX(三跨两临近重点区段!$D:$D,MATCH(1,(MONTH(三跨两临近重点区段!$D:$D)=11)*(三跨两临近重点区段!$A:$A=D623)*(三跨两临近重点区段!$F:$F="现存区段"),0))),"")</f>
        <v/>
      </c>
      <c r="AD623" s="72" t="str">
        <f t="array" ref="AD623">IFERROR(IF(INDEX(三跨两临近重点区段!$F:$F,MATCH(1,(MONTH(三跨两临近重点区段!$D:$D)=11)*(三跨两临近重点区段!$A:$A=D623),0))="已取消","已取消",INDEX(三跨两临近重点区段!$E:$E,MATCH(1,(MONTH(三跨两临近重点区段!$D:$D)=11)*(三跨两临近重点区段!$A:$A=D623)*(三跨两临近重点区段!$F:$F="现存区段"),0))),"")</f>
        <v/>
      </c>
      <c r="AE623" s="284" t="str">
        <f t="array" ref="AE623">IFERROR(IF(INDEX(三跨两临近重点区段!$F:$F,MATCH(1,(MONTH(三跨两临近重点区段!$D:$D)=12)*(三跨两临近重点区段!$A:$A=D623),0))="已取消","已取消",INDEX(三跨两临近重点区段!$D:$D,MATCH(1,(MONTH(三跨两临近重点区段!$D:$D)=12)*(三跨两临近重点区段!$A:$A=D623)*(三跨两临近重点区段!$F:$F="现存区段"),0))),"")</f>
        <v/>
      </c>
      <c r="AF623" s="72" t="str">
        <f t="array" ref="AF623">IFERROR(IF(INDEX(三跨两临近重点区段!$F:$F,MATCH(1,(MONTH(三跨两临近重点区段!$D:$D)=12)*(三跨两临近重点区段!$A:$A=D623),0))="已取消","已取消",INDEX(三跨两临近重点区段!$E:$E,MATCH(1,(MONTH(三跨两临近重点区段!$D:$D)=12)*(三跨两临近重点区段!$A:$A=D623)*(三跨两临近重点区段!$F:$F="现存区段"),0))),"")</f>
        <v/>
      </c>
      <c r="AH623" t="e">
        <f t="array" ref="AH623">INDEX(三跨两临近重点区段!$G:$G,MATCH(D623,三跨两临近重点区段!$A:$A,0))</f>
        <v>#N/A</v>
      </c>
      <c r="AI623" t="e">
        <f>INDEX(三跨两临近重点区段!$J:$J,MATCH(D623,三跨两临近重点区段!$A:$A,0))</f>
        <v>#N/A</v>
      </c>
    </row>
    <row r="624" ht="14.25" spans="1:35">
      <c r="A624" s="263" t="s">
        <v>150</v>
      </c>
      <c r="B624" s="264" t="s">
        <v>3070</v>
      </c>
      <c r="C624" s="263" t="s">
        <v>2152</v>
      </c>
      <c r="D624" s="263" t="s">
        <v>3071</v>
      </c>
      <c r="E624" s="265" t="s">
        <v>3016</v>
      </c>
      <c r="F624" s="264" t="s">
        <v>125</v>
      </c>
      <c r="G624" s="263" t="s">
        <v>266</v>
      </c>
      <c r="H624" s="263" t="s">
        <v>266</v>
      </c>
      <c r="I624" s="33"/>
      <c r="J624" s="196"/>
      <c r="K624" s="196"/>
      <c r="L624" s="196"/>
      <c r="M624" s="235"/>
      <c r="N624" s="235"/>
      <c r="O624" s="33"/>
      <c r="P624" s="48"/>
      <c r="Q624" s="279"/>
      <c r="R624" s="279"/>
      <c r="S624" s="278">
        <v>45455</v>
      </c>
      <c r="T624" s="279" t="s">
        <v>2117</v>
      </c>
      <c r="U624" s="268" t="str">
        <f t="array" ref="U624">IFERROR(IF(INDEX(三跨两临近重点区段!$F:$F,MATCH(1,(MONTH(三跨两临近重点区段!$D:$D)=7)*(三跨两临近重点区段!$A:$A=D624),0))="已取消","已取消",INDEX(三跨两临近重点区段!$D:$D,MATCH(1,(MONTH(三跨两临近重点区段!$D:$D)=7)*(三跨两临近重点区段!$A:$A=D624)*(三跨两临近重点区段!$F:$F="现存区段"),0))),"")</f>
        <v/>
      </c>
      <c r="V624" s="232" t="str">
        <f t="array" ref="V624">IFERROR(IF(INDEX(三跨两临近重点区段!$F:$F,MATCH(1,(MONTH(三跨两临近重点区段!$D:$D)=7)*(三跨两临近重点区段!$A:$A=D624),0))="已取消","已取消",INDEX(三跨两临近重点区段!$E:$E,MATCH(1,(MONTH(三跨两临近重点区段!$D:$D)=7)*(三跨两临近重点区段!$A:$A=D624)*(三跨两临近重点区段!$F:$F="现存区段"),0))),"")</f>
        <v/>
      </c>
      <c r="W624" s="268" t="str">
        <f t="array" ref="W624">IFERROR(IF(INDEX(三跨两临近重点区段!$F:$F,MATCH(1,(MONTH(三跨两临近重点区段!$D:$D)=8)*(三跨两临近重点区段!$A:$A=D624),0))="已取消","已取消",INDEX(三跨两临近重点区段!$D:$D,MATCH(1,(MONTH(三跨两临近重点区段!$D:$D)=8)*(三跨两临近重点区段!$A:$A=D624)*(三跨两临近重点区段!$F:$F="现存区段"),0))),"")</f>
        <v/>
      </c>
      <c r="X624" s="232" t="str">
        <f t="array" ref="X624">IFERROR(IF(INDEX(三跨两临近重点区段!$F:$F,MATCH(1,(MONTH(三跨两临近重点区段!$D:$D)=8)*(三跨两临近重点区段!$A:$A=D624),0))="已取消","已取消",INDEX(三跨两临近重点区段!$E:$E,MATCH(1,(MONTH(三跨两临近重点区段!$D:$D)=8)*(三跨两临近重点区段!$A:$A=D624)*(三跨两临近重点区段!$F:$F="现存区段"),0))),"")</f>
        <v/>
      </c>
      <c r="Y624" s="268" t="str">
        <f t="array" ref="Y624">IFERROR(IF(INDEX(三跨两临近重点区段!$F:$F,MATCH(1,(MONTH(三跨两临近重点区段!$D:$D)=9)*(三跨两临近重点区段!$A:$A=D624),0))="已取消","已取消",INDEX(三跨两临近重点区段!$D:$D,MATCH(1,(MONTH(三跨两临近重点区段!$D:$D)=9)*(三跨两临近重点区段!$A:$A=D624)*(三跨两临近重点区段!$F:$F="现存区段"),0))),"")</f>
        <v/>
      </c>
      <c r="Z624" s="232" t="str">
        <f t="array" ref="Z624">IFERROR(IF(INDEX(三跨两临近重点区段!$F:$F,MATCH(1,(MONTH(三跨两临近重点区段!$D:$D)=9)*(三跨两临近重点区段!$A:$A=D624),0))="已取消","已取消",INDEX(三跨两临近重点区段!$E:$E,MATCH(1,(MONTH(三跨两临近重点区段!$D:$D)=9)*(三跨两临近重点区段!$A:$A=D624)*(三跨两临近重点区段!$F:$F="现存区段"),0))),"")</f>
        <v/>
      </c>
      <c r="AA624" s="268" t="str">
        <f t="array" ref="AA624">IFERROR(IF(INDEX(三跨两临近重点区段!$F:$F,MATCH(1,(MONTH(三跨两临近重点区段!$D:$D)=10)*(三跨两临近重点区段!$A:$A=D624),0))="已取消","已取消",INDEX(三跨两临近重点区段!$D:$D,MATCH(1,(MONTH(三跨两临近重点区段!$D:$D)=10)*(三跨两临近重点区段!$A:$A=D624)*(三跨两临近重点区段!$F:$F="现存区段"),0))),"")</f>
        <v/>
      </c>
      <c r="AB624" s="72" t="str">
        <f t="array" ref="AB624">IFERROR(IF(INDEX(三跨两临近重点区段!$F:$F,MATCH(1,(MONTH(三跨两临近重点区段!$D:$D)=10)*(三跨两临近重点区段!$A:$A=D624),0))="已取消","已取消",INDEX(三跨两临近重点区段!$E:$E,MATCH(1,(MONTH(三跨两临近重点区段!$D:$D)=10)*(三跨两临近重点区段!$A:$A=D624)*(三跨两临近重点区段!$F:$F="现存区段"),0))),"")</f>
        <v/>
      </c>
      <c r="AC624" s="284" t="str">
        <f t="array" ref="AC624">IFERROR(IF(INDEX(三跨两临近重点区段!$F:$F,MATCH(1,(MONTH(三跨两临近重点区段!$D:$D)=11)*(三跨两临近重点区段!$A:$A=D624),0))="已取消","已取消",INDEX(三跨两临近重点区段!$D:$D,MATCH(1,(MONTH(三跨两临近重点区段!$D:$D)=11)*(三跨两临近重点区段!$A:$A=D624)*(三跨两临近重点区段!$F:$F="现存区段"),0))),"")</f>
        <v/>
      </c>
      <c r="AD624" s="72" t="str">
        <f t="array" ref="AD624">IFERROR(IF(INDEX(三跨两临近重点区段!$F:$F,MATCH(1,(MONTH(三跨两临近重点区段!$D:$D)=11)*(三跨两临近重点区段!$A:$A=D624),0))="已取消","已取消",INDEX(三跨两临近重点区段!$E:$E,MATCH(1,(MONTH(三跨两临近重点区段!$D:$D)=11)*(三跨两临近重点区段!$A:$A=D624)*(三跨两临近重点区段!$F:$F="现存区段"),0))),"")</f>
        <v/>
      </c>
      <c r="AE624" s="284" t="str">
        <f t="array" ref="AE624">IFERROR(IF(INDEX(三跨两临近重点区段!$F:$F,MATCH(1,(MONTH(三跨两临近重点区段!$D:$D)=12)*(三跨两临近重点区段!$A:$A=D624),0))="已取消","已取消",INDEX(三跨两临近重点区段!$D:$D,MATCH(1,(MONTH(三跨两临近重点区段!$D:$D)=12)*(三跨两临近重点区段!$A:$A=D624)*(三跨两临近重点区段!$F:$F="现存区段"),0))),"")</f>
        <v/>
      </c>
      <c r="AF624" s="72" t="str">
        <f t="array" ref="AF624">IFERROR(IF(INDEX(三跨两临近重点区段!$F:$F,MATCH(1,(MONTH(三跨两临近重点区段!$D:$D)=12)*(三跨两临近重点区段!$A:$A=D624),0))="已取消","已取消",INDEX(三跨两临近重点区段!$E:$E,MATCH(1,(MONTH(三跨两临近重点区段!$D:$D)=12)*(三跨两临近重点区段!$A:$A=D624)*(三跨两临近重点区段!$F:$F="现存区段"),0))),"")</f>
        <v/>
      </c>
      <c r="AH624" t="e">
        <f t="array" ref="AH624">INDEX(三跨两临近重点区段!$G:$G,MATCH(D624,三跨两临近重点区段!$A:$A,0))</f>
        <v>#N/A</v>
      </c>
      <c r="AI624" t="e">
        <f>INDEX(三跨两临近重点区段!$J:$J,MATCH(D624,三跨两临近重点区段!$A:$A,0))</f>
        <v>#N/A</v>
      </c>
    </row>
    <row r="625" ht="14.25" spans="1:35">
      <c r="A625" s="263" t="s">
        <v>150</v>
      </c>
      <c r="B625" s="264" t="s">
        <v>3072</v>
      </c>
      <c r="C625" s="263" t="s">
        <v>2197</v>
      </c>
      <c r="D625" s="263" t="s">
        <v>3073</v>
      </c>
      <c r="E625" s="265" t="s">
        <v>3016</v>
      </c>
      <c r="F625" s="264" t="s">
        <v>125</v>
      </c>
      <c r="G625" s="263" t="s">
        <v>276</v>
      </c>
      <c r="H625" s="263" t="s">
        <v>276</v>
      </c>
      <c r="I625" s="33"/>
      <c r="J625" s="196"/>
      <c r="K625" s="196"/>
      <c r="L625" s="196"/>
      <c r="M625" s="235"/>
      <c r="N625" s="235"/>
      <c r="O625" s="33"/>
      <c r="P625" s="48"/>
      <c r="Q625" s="279"/>
      <c r="R625" s="279"/>
      <c r="S625" s="278">
        <v>45462</v>
      </c>
      <c r="T625" s="279" t="s">
        <v>2117</v>
      </c>
      <c r="U625" s="268" t="str">
        <f t="array" ref="U625">IFERROR(IF(INDEX(三跨两临近重点区段!$F:$F,MATCH(1,(MONTH(三跨两临近重点区段!$D:$D)=7)*(三跨两临近重点区段!$A:$A=D625),0))="已取消","已取消",INDEX(三跨两临近重点区段!$D:$D,MATCH(1,(MONTH(三跨两临近重点区段!$D:$D)=7)*(三跨两临近重点区段!$A:$A=D625)*(三跨两临近重点区段!$F:$F="现存区段"),0))),"")</f>
        <v/>
      </c>
      <c r="V625" s="232" t="str">
        <f t="array" ref="V625">IFERROR(IF(INDEX(三跨两临近重点区段!$F:$F,MATCH(1,(MONTH(三跨两临近重点区段!$D:$D)=7)*(三跨两临近重点区段!$A:$A=D625),0))="已取消","已取消",INDEX(三跨两临近重点区段!$E:$E,MATCH(1,(MONTH(三跨两临近重点区段!$D:$D)=7)*(三跨两临近重点区段!$A:$A=D625)*(三跨两临近重点区段!$F:$F="现存区段"),0))),"")</f>
        <v/>
      </c>
      <c r="W625" s="268" t="str">
        <f t="array" ref="W625">IFERROR(IF(INDEX(三跨两临近重点区段!$F:$F,MATCH(1,(MONTH(三跨两临近重点区段!$D:$D)=8)*(三跨两临近重点区段!$A:$A=D625),0))="已取消","已取消",INDEX(三跨两临近重点区段!$D:$D,MATCH(1,(MONTH(三跨两临近重点区段!$D:$D)=8)*(三跨两临近重点区段!$A:$A=D625)*(三跨两临近重点区段!$F:$F="现存区段"),0))),"")</f>
        <v/>
      </c>
      <c r="X625" s="232" t="str">
        <f t="array" ref="X625">IFERROR(IF(INDEX(三跨两临近重点区段!$F:$F,MATCH(1,(MONTH(三跨两临近重点区段!$D:$D)=8)*(三跨两临近重点区段!$A:$A=D625),0))="已取消","已取消",INDEX(三跨两临近重点区段!$E:$E,MATCH(1,(MONTH(三跨两临近重点区段!$D:$D)=8)*(三跨两临近重点区段!$A:$A=D625)*(三跨两临近重点区段!$F:$F="现存区段"),0))),"")</f>
        <v/>
      </c>
      <c r="Y625" s="268" t="str">
        <f t="array" ref="Y625">IFERROR(IF(INDEX(三跨两临近重点区段!$F:$F,MATCH(1,(MONTH(三跨两临近重点区段!$D:$D)=9)*(三跨两临近重点区段!$A:$A=D625),0))="已取消","已取消",INDEX(三跨两临近重点区段!$D:$D,MATCH(1,(MONTH(三跨两临近重点区段!$D:$D)=9)*(三跨两临近重点区段!$A:$A=D625)*(三跨两临近重点区段!$F:$F="现存区段"),0))),"")</f>
        <v/>
      </c>
      <c r="Z625" s="232" t="str">
        <f t="array" ref="Z625">IFERROR(IF(INDEX(三跨两临近重点区段!$F:$F,MATCH(1,(MONTH(三跨两临近重点区段!$D:$D)=9)*(三跨两临近重点区段!$A:$A=D625),0))="已取消","已取消",INDEX(三跨两临近重点区段!$E:$E,MATCH(1,(MONTH(三跨两临近重点区段!$D:$D)=9)*(三跨两临近重点区段!$A:$A=D625)*(三跨两临近重点区段!$F:$F="现存区段"),0))),"")</f>
        <v/>
      </c>
      <c r="AA625" s="268" t="str">
        <f t="array" ref="AA625">IFERROR(IF(INDEX(三跨两临近重点区段!$F:$F,MATCH(1,(MONTH(三跨两临近重点区段!$D:$D)=10)*(三跨两临近重点区段!$A:$A=D625),0))="已取消","已取消",INDEX(三跨两临近重点区段!$D:$D,MATCH(1,(MONTH(三跨两临近重点区段!$D:$D)=10)*(三跨两临近重点区段!$A:$A=D625)*(三跨两临近重点区段!$F:$F="现存区段"),0))),"")</f>
        <v/>
      </c>
      <c r="AB625" s="72" t="str">
        <f t="array" ref="AB625">IFERROR(IF(INDEX(三跨两临近重点区段!$F:$F,MATCH(1,(MONTH(三跨两临近重点区段!$D:$D)=10)*(三跨两临近重点区段!$A:$A=D625),0))="已取消","已取消",INDEX(三跨两临近重点区段!$E:$E,MATCH(1,(MONTH(三跨两临近重点区段!$D:$D)=10)*(三跨两临近重点区段!$A:$A=D625)*(三跨两临近重点区段!$F:$F="现存区段"),0))),"")</f>
        <v/>
      </c>
      <c r="AC625" s="284" t="str">
        <f t="array" ref="AC625">IFERROR(IF(INDEX(三跨两临近重点区段!$F:$F,MATCH(1,(MONTH(三跨两临近重点区段!$D:$D)=11)*(三跨两临近重点区段!$A:$A=D625),0))="已取消","已取消",INDEX(三跨两临近重点区段!$D:$D,MATCH(1,(MONTH(三跨两临近重点区段!$D:$D)=11)*(三跨两临近重点区段!$A:$A=D625)*(三跨两临近重点区段!$F:$F="现存区段"),0))),"")</f>
        <v/>
      </c>
      <c r="AD625" s="72" t="str">
        <f t="array" ref="AD625">IFERROR(IF(INDEX(三跨两临近重点区段!$F:$F,MATCH(1,(MONTH(三跨两临近重点区段!$D:$D)=11)*(三跨两临近重点区段!$A:$A=D625),0))="已取消","已取消",INDEX(三跨两临近重点区段!$E:$E,MATCH(1,(MONTH(三跨两临近重点区段!$D:$D)=11)*(三跨两临近重点区段!$A:$A=D625)*(三跨两临近重点区段!$F:$F="现存区段"),0))),"")</f>
        <v/>
      </c>
      <c r="AE625" s="284" t="str">
        <f t="array" ref="AE625">IFERROR(IF(INDEX(三跨两临近重点区段!$F:$F,MATCH(1,(MONTH(三跨两临近重点区段!$D:$D)=12)*(三跨两临近重点区段!$A:$A=D625),0))="已取消","已取消",INDEX(三跨两临近重点区段!$D:$D,MATCH(1,(MONTH(三跨两临近重点区段!$D:$D)=12)*(三跨两临近重点区段!$A:$A=D625)*(三跨两临近重点区段!$F:$F="现存区段"),0))),"")</f>
        <v/>
      </c>
      <c r="AF625" s="72" t="str">
        <f t="array" ref="AF625">IFERROR(IF(INDEX(三跨两临近重点区段!$F:$F,MATCH(1,(MONTH(三跨两临近重点区段!$D:$D)=12)*(三跨两临近重点区段!$A:$A=D625),0))="已取消","已取消",INDEX(三跨两临近重点区段!$E:$E,MATCH(1,(MONTH(三跨两临近重点区段!$D:$D)=12)*(三跨两临近重点区段!$A:$A=D625)*(三跨两临近重点区段!$F:$F="现存区段"),0))),"")</f>
        <v/>
      </c>
      <c r="AH625" t="e">
        <f t="array" ref="AH625">INDEX(三跨两临近重点区段!$G:$G,MATCH(D625,三跨两临近重点区段!$A:$A,0))</f>
        <v>#N/A</v>
      </c>
      <c r="AI625" t="e">
        <f>INDEX(三跨两临近重点区段!$J:$J,MATCH(D625,三跨两临近重点区段!$A:$A,0))</f>
        <v>#N/A</v>
      </c>
    </row>
    <row r="626" ht="14.25" spans="1:35">
      <c r="A626" s="263" t="s">
        <v>150</v>
      </c>
      <c r="B626" s="264" t="s">
        <v>3074</v>
      </c>
      <c r="C626" s="263" t="s">
        <v>2773</v>
      </c>
      <c r="D626" s="263" t="s">
        <v>3075</v>
      </c>
      <c r="E626" s="265" t="s">
        <v>3016</v>
      </c>
      <c r="F626" s="264" t="s">
        <v>125</v>
      </c>
      <c r="G626" s="263" t="s">
        <v>302</v>
      </c>
      <c r="H626" s="263" t="s">
        <v>302</v>
      </c>
      <c r="I626" s="33"/>
      <c r="J626" s="196"/>
      <c r="K626" s="196"/>
      <c r="L626" s="196"/>
      <c r="M626" s="235"/>
      <c r="N626" s="235"/>
      <c r="O626" s="33"/>
      <c r="P626" s="48"/>
      <c r="Q626" s="279"/>
      <c r="R626" s="279"/>
      <c r="S626" s="278">
        <v>45455</v>
      </c>
      <c r="T626" s="279" t="s">
        <v>2117</v>
      </c>
      <c r="U626" s="268" t="str">
        <f t="array" ref="U626">IFERROR(IF(INDEX(三跨两临近重点区段!$F:$F,MATCH(1,(MONTH(三跨两临近重点区段!$D:$D)=7)*(三跨两临近重点区段!$A:$A=D626),0))="已取消","已取消",INDEX(三跨两临近重点区段!$D:$D,MATCH(1,(MONTH(三跨两临近重点区段!$D:$D)=7)*(三跨两临近重点区段!$A:$A=D626)*(三跨两临近重点区段!$F:$F="现存区段"),0))),"")</f>
        <v/>
      </c>
      <c r="V626" s="232" t="str">
        <f t="array" ref="V626">IFERROR(IF(INDEX(三跨两临近重点区段!$F:$F,MATCH(1,(MONTH(三跨两临近重点区段!$D:$D)=7)*(三跨两临近重点区段!$A:$A=D626),0))="已取消","已取消",INDEX(三跨两临近重点区段!$E:$E,MATCH(1,(MONTH(三跨两临近重点区段!$D:$D)=7)*(三跨两临近重点区段!$A:$A=D626)*(三跨两临近重点区段!$F:$F="现存区段"),0))),"")</f>
        <v/>
      </c>
      <c r="W626" s="268" t="str">
        <f t="array" ref="W626">IFERROR(IF(INDEX(三跨两临近重点区段!$F:$F,MATCH(1,(MONTH(三跨两临近重点区段!$D:$D)=8)*(三跨两临近重点区段!$A:$A=D626),0))="已取消","已取消",INDEX(三跨两临近重点区段!$D:$D,MATCH(1,(MONTH(三跨两临近重点区段!$D:$D)=8)*(三跨两临近重点区段!$A:$A=D626)*(三跨两临近重点区段!$F:$F="现存区段"),0))),"")</f>
        <v/>
      </c>
      <c r="X626" s="232" t="str">
        <f t="array" ref="X626">IFERROR(IF(INDEX(三跨两临近重点区段!$F:$F,MATCH(1,(MONTH(三跨两临近重点区段!$D:$D)=8)*(三跨两临近重点区段!$A:$A=D626),0))="已取消","已取消",INDEX(三跨两临近重点区段!$E:$E,MATCH(1,(MONTH(三跨两临近重点区段!$D:$D)=8)*(三跨两临近重点区段!$A:$A=D626)*(三跨两临近重点区段!$F:$F="现存区段"),0))),"")</f>
        <v/>
      </c>
      <c r="Y626" s="268" t="str">
        <f t="array" ref="Y626">IFERROR(IF(INDEX(三跨两临近重点区段!$F:$F,MATCH(1,(MONTH(三跨两临近重点区段!$D:$D)=9)*(三跨两临近重点区段!$A:$A=D626),0))="已取消","已取消",INDEX(三跨两临近重点区段!$D:$D,MATCH(1,(MONTH(三跨两临近重点区段!$D:$D)=9)*(三跨两临近重点区段!$A:$A=D626)*(三跨两临近重点区段!$F:$F="现存区段"),0))),"")</f>
        <v/>
      </c>
      <c r="Z626" s="232" t="str">
        <f t="array" ref="Z626">IFERROR(IF(INDEX(三跨两临近重点区段!$F:$F,MATCH(1,(MONTH(三跨两临近重点区段!$D:$D)=9)*(三跨两临近重点区段!$A:$A=D626),0))="已取消","已取消",INDEX(三跨两临近重点区段!$E:$E,MATCH(1,(MONTH(三跨两临近重点区段!$D:$D)=9)*(三跨两临近重点区段!$A:$A=D626)*(三跨两临近重点区段!$F:$F="现存区段"),0))),"")</f>
        <v/>
      </c>
      <c r="AA626" s="268" t="str">
        <f t="array" ref="AA626">IFERROR(IF(INDEX(三跨两临近重点区段!$F:$F,MATCH(1,(MONTH(三跨两临近重点区段!$D:$D)=10)*(三跨两临近重点区段!$A:$A=D626),0))="已取消","已取消",INDEX(三跨两临近重点区段!$D:$D,MATCH(1,(MONTH(三跨两临近重点区段!$D:$D)=10)*(三跨两临近重点区段!$A:$A=D626)*(三跨两临近重点区段!$F:$F="现存区段"),0))),"")</f>
        <v/>
      </c>
      <c r="AB626" s="72" t="str">
        <f t="array" ref="AB626">IFERROR(IF(INDEX(三跨两临近重点区段!$F:$F,MATCH(1,(MONTH(三跨两临近重点区段!$D:$D)=10)*(三跨两临近重点区段!$A:$A=D626),0))="已取消","已取消",INDEX(三跨两临近重点区段!$E:$E,MATCH(1,(MONTH(三跨两临近重点区段!$D:$D)=10)*(三跨两临近重点区段!$A:$A=D626)*(三跨两临近重点区段!$F:$F="现存区段"),0))),"")</f>
        <v/>
      </c>
      <c r="AC626" s="284" t="str">
        <f t="array" ref="AC626">IFERROR(IF(INDEX(三跨两临近重点区段!$F:$F,MATCH(1,(MONTH(三跨两临近重点区段!$D:$D)=11)*(三跨两临近重点区段!$A:$A=D626),0))="已取消","已取消",INDEX(三跨两临近重点区段!$D:$D,MATCH(1,(MONTH(三跨两临近重点区段!$D:$D)=11)*(三跨两临近重点区段!$A:$A=D626)*(三跨两临近重点区段!$F:$F="现存区段"),0))),"")</f>
        <v/>
      </c>
      <c r="AD626" s="72" t="str">
        <f t="array" ref="AD626">IFERROR(IF(INDEX(三跨两临近重点区段!$F:$F,MATCH(1,(MONTH(三跨两临近重点区段!$D:$D)=11)*(三跨两临近重点区段!$A:$A=D626),0))="已取消","已取消",INDEX(三跨两临近重点区段!$E:$E,MATCH(1,(MONTH(三跨两临近重点区段!$D:$D)=11)*(三跨两临近重点区段!$A:$A=D626)*(三跨两临近重点区段!$F:$F="现存区段"),0))),"")</f>
        <v/>
      </c>
      <c r="AE626" s="284" t="str">
        <f t="array" ref="AE626">IFERROR(IF(INDEX(三跨两临近重点区段!$F:$F,MATCH(1,(MONTH(三跨两临近重点区段!$D:$D)=12)*(三跨两临近重点区段!$A:$A=D626),0))="已取消","已取消",INDEX(三跨两临近重点区段!$D:$D,MATCH(1,(MONTH(三跨两临近重点区段!$D:$D)=12)*(三跨两临近重点区段!$A:$A=D626)*(三跨两临近重点区段!$F:$F="现存区段"),0))),"")</f>
        <v/>
      </c>
      <c r="AF626" s="72" t="str">
        <f t="array" ref="AF626">IFERROR(IF(INDEX(三跨两临近重点区段!$F:$F,MATCH(1,(MONTH(三跨两临近重点区段!$D:$D)=12)*(三跨两临近重点区段!$A:$A=D626),0))="已取消","已取消",INDEX(三跨两临近重点区段!$E:$E,MATCH(1,(MONTH(三跨两临近重点区段!$D:$D)=12)*(三跨两临近重点区段!$A:$A=D626)*(三跨两临近重点区段!$F:$F="现存区段"),0))),"")</f>
        <v/>
      </c>
      <c r="AH626" t="e">
        <f t="array" ref="AH626">INDEX(三跨两临近重点区段!$G:$G,MATCH(D626,三跨两临近重点区段!$A:$A,0))</f>
        <v>#N/A</v>
      </c>
      <c r="AI626" t="e">
        <f>INDEX(三跨两临近重点区段!$J:$J,MATCH(D626,三跨两临近重点区段!$A:$A,0))</f>
        <v>#N/A</v>
      </c>
    </row>
    <row r="627" ht="14.25" spans="1:35">
      <c r="A627" s="263" t="s">
        <v>150</v>
      </c>
      <c r="B627" s="264" t="s">
        <v>3076</v>
      </c>
      <c r="C627" s="263" t="s">
        <v>2187</v>
      </c>
      <c r="D627" s="263" t="s">
        <v>3077</v>
      </c>
      <c r="E627" s="265" t="s">
        <v>3016</v>
      </c>
      <c r="F627" s="264" t="s">
        <v>125</v>
      </c>
      <c r="G627" s="263" t="s">
        <v>302</v>
      </c>
      <c r="H627" s="263" t="s">
        <v>302</v>
      </c>
      <c r="I627" s="33"/>
      <c r="J627" s="196"/>
      <c r="K627" s="196"/>
      <c r="L627" s="196"/>
      <c r="M627" s="235"/>
      <c r="N627" s="235"/>
      <c r="O627" s="33"/>
      <c r="P627" s="48"/>
      <c r="Q627" s="279"/>
      <c r="R627" s="279"/>
      <c r="S627" s="278">
        <v>45455</v>
      </c>
      <c r="T627" s="279" t="s">
        <v>2117</v>
      </c>
      <c r="U627" s="268" t="str">
        <f t="array" ref="U627">IFERROR(IF(INDEX(三跨两临近重点区段!$F:$F,MATCH(1,(MONTH(三跨两临近重点区段!$D:$D)=7)*(三跨两临近重点区段!$A:$A=D627),0))="已取消","已取消",INDEX(三跨两临近重点区段!$D:$D,MATCH(1,(MONTH(三跨两临近重点区段!$D:$D)=7)*(三跨两临近重点区段!$A:$A=D627)*(三跨两临近重点区段!$F:$F="现存区段"),0))),"")</f>
        <v/>
      </c>
      <c r="V627" s="232" t="str">
        <f t="array" ref="V627">IFERROR(IF(INDEX(三跨两临近重点区段!$F:$F,MATCH(1,(MONTH(三跨两临近重点区段!$D:$D)=7)*(三跨两临近重点区段!$A:$A=D627),0))="已取消","已取消",INDEX(三跨两临近重点区段!$E:$E,MATCH(1,(MONTH(三跨两临近重点区段!$D:$D)=7)*(三跨两临近重点区段!$A:$A=D627)*(三跨两临近重点区段!$F:$F="现存区段"),0))),"")</f>
        <v/>
      </c>
      <c r="W627" s="268" t="str">
        <f t="array" ref="W627">IFERROR(IF(INDEX(三跨两临近重点区段!$F:$F,MATCH(1,(MONTH(三跨两临近重点区段!$D:$D)=8)*(三跨两临近重点区段!$A:$A=D627),0))="已取消","已取消",INDEX(三跨两临近重点区段!$D:$D,MATCH(1,(MONTH(三跨两临近重点区段!$D:$D)=8)*(三跨两临近重点区段!$A:$A=D627)*(三跨两临近重点区段!$F:$F="现存区段"),0))),"")</f>
        <v/>
      </c>
      <c r="X627" s="232" t="str">
        <f t="array" ref="X627">IFERROR(IF(INDEX(三跨两临近重点区段!$F:$F,MATCH(1,(MONTH(三跨两临近重点区段!$D:$D)=8)*(三跨两临近重点区段!$A:$A=D627),0))="已取消","已取消",INDEX(三跨两临近重点区段!$E:$E,MATCH(1,(MONTH(三跨两临近重点区段!$D:$D)=8)*(三跨两临近重点区段!$A:$A=D627)*(三跨两临近重点区段!$F:$F="现存区段"),0))),"")</f>
        <v/>
      </c>
      <c r="Y627" s="268" t="str">
        <f t="array" ref="Y627">IFERROR(IF(INDEX(三跨两临近重点区段!$F:$F,MATCH(1,(MONTH(三跨两临近重点区段!$D:$D)=9)*(三跨两临近重点区段!$A:$A=D627),0))="已取消","已取消",INDEX(三跨两临近重点区段!$D:$D,MATCH(1,(MONTH(三跨两临近重点区段!$D:$D)=9)*(三跨两临近重点区段!$A:$A=D627)*(三跨两临近重点区段!$F:$F="现存区段"),0))),"")</f>
        <v/>
      </c>
      <c r="Z627" s="232" t="str">
        <f t="array" ref="Z627">IFERROR(IF(INDEX(三跨两临近重点区段!$F:$F,MATCH(1,(MONTH(三跨两临近重点区段!$D:$D)=9)*(三跨两临近重点区段!$A:$A=D627),0))="已取消","已取消",INDEX(三跨两临近重点区段!$E:$E,MATCH(1,(MONTH(三跨两临近重点区段!$D:$D)=9)*(三跨两临近重点区段!$A:$A=D627)*(三跨两临近重点区段!$F:$F="现存区段"),0))),"")</f>
        <v/>
      </c>
      <c r="AA627" s="268" t="str">
        <f t="array" ref="AA627">IFERROR(IF(INDEX(三跨两临近重点区段!$F:$F,MATCH(1,(MONTH(三跨两临近重点区段!$D:$D)=10)*(三跨两临近重点区段!$A:$A=D627),0))="已取消","已取消",INDEX(三跨两临近重点区段!$D:$D,MATCH(1,(MONTH(三跨两临近重点区段!$D:$D)=10)*(三跨两临近重点区段!$A:$A=D627)*(三跨两临近重点区段!$F:$F="现存区段"),0))),"")</f>
        <v/>
      </c>
      <c r="AB627" s="72" t="str">
        <f t="array" ref="AB627">IFERROR(IF(INDEX(三跨两临近重点区段!$F:$F,MATCH(1,(MONTH(三跨两临近重点区段!$D:$D)=10)*(三跨两临近重点区段!$A:$A=D627),0))="已取消","已取消",INDEX(三跨两临近重点区段!$E:$E,MATCH(1,(MONTH(三跨两临近重点区段!$D:$D)=10)*(三跨两临近重点区段!$A:$A=D627)*(三跨两临近重点区段!$F:$F="现存区段"),0))),"")</f>
        <v/>
      </c>
      <c r="AC627" s="284" t="str">
        <f t="array" ref="AC627">IFERROR(IF(INDEX(三跨两临近重点区段!$F:$F,MATCH(1,(MONTH(三跨两临近重点区段!$D:$D)=11)*(三跨两临近重点区段!$A:$A=D627),0))="已取消","已取消",INDEX(三跨两临近重点区段!$D:$D,MATCH(1,(MONTH(三跨两临近重点区段!$D:$D)=11)*(三跨两临近重点区段!$A:$A=D627)*(三跨两临近重点区段!$F:$F="现存区段"),0))),"")</f>
        <v/>
      </c>
      <c r="AD627" s="72" t="str">
        <f t="array" ref="AD627">IFERROR(IF(INDEX(三跨两临近重点区段!$F:$F,MATCH(1,(MONTH(三跨两临近重点区段!$D:$D)=11)*(三跨两临近重点区段!$A:$A=D627),0))="已取消","已取消",INDEX(三跨两临近重点区段!$E:$E,MATCH(1,(MONTH(三跨两临近重点区段!$D:$D)=11)*(三跨两临近重点区段!$A:$A=D627)*(三跨两临近重点区段!$F:$F="现存区段"),0))),"")</f>
        <v/>
      </c>
      <c r="AE627" s="284" t="str">
        <f t="array" ref="AE627">IFERROR(IF(INDEX(三跨两临近重点区段!$F:$F,MATCH(1,(MONTH(三跨两临近重点区段!$D:$D)=12)*(三跨两临近重点区段!$A:$A=D627),0))="已取消","已取消",INDEX(三跨两临近重点区段!$D:$D,MATCH(1,(MONTH(三跨两临近重点区段!$D:$D)=12)*(三跨两临近重点区段!$A:$A=D627)*(三跨两临近重点区段!$F:$F="现存区段"),0))),"")</f>
        <v/>
      </c>
      <c r="AF627" s="72" t="str">
        <f t="array" ref="AF627">IFERROR(IF(INDEX(三跨两临近重点区段!$F:$F,MATCH(1,(MONTH(三跨两临近重点区段!$D:$D)=12)*(三跨两临近重点区段!$A:$A=D627),0))="已取消","已取消",INDEX(三跨两临近重点区段!$E:$E,MATCH(1,(MONTH(三跨两临近重点区段!$D:$D)=12)*(三跨两临近重点区段!$A:$A=D627)*(三跨两临近重点区段!$F:$F="现存区段"),0))),"")</f>
        <v/>
      </c>
      <c r="AH627" t="e">
        <f t="array" ref="AH627">INDEX(三跨两临近重点区段!$G:$G,MATCH(D627,三跨两临近重点区段!$A:$A,0))</f>
        <v>#N/A</v>
      </c>
      <c r="AI627" t="e">
        <f>INDEX(三跨两临近重点区段!$J:$J,MATCH(D627,三跨两临近重点区段!$A:$A,0))</f>
        <v>#N/A</v>
      </c>
    </row>
    <row r="628" ht="14.25" spans="1:35">
      <c r="A628" s="263" t="s">
        <v>150</v>
      </c>
      <c r="B628" s="264" t="s">
        <v>3078</v>
      </c>
      <c r="C628" s="263" t="s">
        <v>2773</v>
      </c>
      <c r="D628" s="263" t="s">
        <v>3079</v>
      </c>
      <c r="E628" s="265" t="s">
        <v>3016</v>
      </c>
      <c r="F628" s="264" t="s">
        <v>125</v>
      </c>
      <c r="G628" s="263" t="s">
        <v>302</v>
      </c>
      <c r="H628" s="263" t="s">
        <v>302</v>
      </c>
      <c r="I628" s="33"/>
      <c r="J628" s="196"/>
      <c r="K628" s="196"/>
      <c r="L628" s="196"/>
      <c r="M628" s="235"/>
      <c r="N628" s="235"/>
      <c r="O628" s="33"/>
      <c r="P628" s="48"/>
      <c r="Q628" s="279"/>
      <c r="R628" s="279"/>
      <c r="S628" s="278">
        <v>45455</v>
      </c>
      <c r="T628" s="279" t="s">
        <v>2117</v>
      </c>
      <c r="U628" s="268" t="str">
        <f t="array" ref="U628">IFERROR(IF(INDEX(三跨两临近重点区段!$F:$F,MATCH(1,(MONTH(三跨两临近重点区段!$D:$D)=7)*(三跨两临近重点区段!$A:$A=D628),0))="已取消","已取消",INDEX(三跨两临近重点区段!$D:$D,MATCH(1,(MONTH(三跨两临近重点区段!$D:$D)=7)*(三跨两临近重点区段!$A:$A=D628)*(三跨两临近重点区段!$F:$F="现存区段"),0))),"")</f>
        <v/>
      </c>
      <c r="V628" s="232" t="str">
        <f t="array" ref="V628">IFERROR(IF(INDEX(三跨两临近重点区段!$F:$F,MATCH(1,(MONTH(三跨两临近重点区段!$D:$D)=7)*(三跨两临近重点区段!$A:$A=D628),0))="已取消","已取消",INDEX(三跨两临近重点区段!$E:$E,MATCH(1,(MONTH(三跨两临近重点区段!$D:$D)=7)*(三跨两临近重点区段!$A:$A=D628)*(三跨两临近重点区段!$F:$F="现存区段"),0))),"")</f>
        <v/>
      </c>
      <c r="W628" s="268" t="str">
        <f t="array" ref="W628">IFERROR(IF(INDEX(三跨两临近重点区段!$F:$F,MATCH(1,(MONTH(三跨两临近重点区段!$D:$D)=8)*(三跨两临近重点区段!$A:$A=D628),0))="已取消","已取消",INDEX(三跨两临近重点区段!$D:$D,MATCH(1,(MONTH(三跨两临近重点区段!$D:$D)=8)*(三跨两临近重点区段!$A:$A=D628)*(三跨两临近重点区段!$F:$F="现存区段"),0))),"")</f>
        <v/>
      </c>
      <c r="X628" s="232" t="str">
        <f t="array" ref="X628">IFERROR(IF(INDEX(三跨两临近重点区段!$F:$F,MATCH(1,(MONTH(三跨两临近重点区段!$D:$D)=8)*(三跨两临近重点区段!$A:$A=D628),0))="已取消","已取消",INDEX(三跨两临近重点区段!$E:$E,MATCH(1,(MONTH(三跨两临近重点区段!$D:$D)=8)*(三跨两临近重点区段!$A:$A=D628)*(三跨两临近重点区段!$F:$F="现存区段"),0))),"")</f>
        <v/>
      </c>
      <c r="Y628" s="268" t="str">
        <f t="array" ref="Y628">IFERROR(IF(INDEX(三跨两临近重点区段!$F:$F,MATCH(1,(MONTH(三跨两临近重点区段!$D:$D)=9)*(三跨两临近重点区段!$A:$A=D628),0))="已取消","已取消",INDEX(三跨两临近重点区段!$D:$D,MATCH(1,(MONTH(三跨两临近重点区段!$D:$D)=9)*(三跨两临近重点区段!$A:$A=D628)*(三跨两临近重点区段!$F:$F="现存区段"),0))),"")</f>
        <v/>
      </c>
      <c r="Z628" s="232" t="str">
        <f t="array" ref="Z628">IFERROR(IF(INDEX(三跨两临近重点区段!$F:$F,MATCH(1,(MONTH(三跨两临近重点区段!$D:$D)=9)*(三跨两临近重点区段!$A:$A=D628),0))="已取消","已取消",INDEX(三跨两临近重点区段!$E:$E,MATCH(1,(MONTH(三跨两临近重点区段!$D:$D)=9)*(三跨两临近重点区段!$A:$A=D628)*(三跨两临近重点区段!$F:$F="现存区段"),0))),"")</f>
        <v/>
      </c>
      <c r="AA628" s="268" t="str">
        <f t="array" ref="AA628">IFERROR(IF(INDEX(三跨两临近重点区段!$F:$F,MATCH(1,(MONTH(三跨两临近重点区段!$D:$D)=10)*(三跨两临近重点区段!$A:$A=D628),0))="已取消","已取消",INDEX(三跨两临近重点区段!$D:$D,MATCH(1,(MONTH(三跨两临近重点区段!$D:$D)=10)*(三跨两临近重点区段!$A:$A=D628)*(三跨两临近重点区段!$F:$F="现存区段"),0))),"")</f>
        <v/>
      </c>
      <c r="AB628" s="72" t="str">
        <f t="array" ref="AB628">IFERROR(IF(INDEX(三跨两临近重点区段!$F:$F,MATCH(1,(MONTH(三跨两临近重点区段!$D:$D)=10)*(三跨两临近重点区段!$A:$A=D628),0))="已取消","已取消",INDEX(三跨两临近重点区段!$E:$E,MATCH(1,(MONTH(三跨两临近重点区段!$D:$D)=10)*(三跨两临近重点区段!$A:$A=D628)*(三跨两临近重点区段!$F:$F="现存区段"),0))),"")</f>
        <v/>
      </c>
      <c r="AC628" s="284" t="str">
        <f t="array" ref="AC628">IFERROR(IF(INDEX(三跨两临近重点区段!$F:$F,MATCH(1,(MONTH(三跨两临近重点区段!$D:$D)=11)*(三跨两临近重点区段!$A:$A=D628),0))="已取消","已取消",INDEX(三跨两临近重点区段!$D:$D,MATCH(1,(MONTH(三跨两临近重点区段!$D:$D)=11)*(三跨两临近重点区段!$A:$A=D628)*(三跨两临近重点区段!$F:$F="现存区段"),0))),"")</f>
        <v/>
      </c>
      <c r="AD628" s="72" t="str">
        <f t="array" ref="AD628">IFERROR(IF(INDEX(三跨两临近重点区段!$F:$F,MATCH(1,(MONTH(三跨两临近重点区段!$D:$D)=11)*(三跨两临近重点区段!$A:$A=D628),0))="已取消","已取消",INDEX(三跨两临近重点区段!$E:$E,MATCH(1,(MONTH(三跨两临近重点区段!$D:$D)=11)*(三跨两临近重点区段!$A:$A=D628)*(三跨两临近重点区段!$F:$F="现存区段"),0))),"")</f>
        <v/>
      </c>
      <c r="AE628" s="284" t="str">
        <f t="array" ref="AE628">IFERROR(IF(INDEX(三跨两临近重点区段!$F:$F,MATCH(1,(MONTH(三跨两临近重点区段!$D:$D)=12)*(三跨两临近重点区段!$A:$A=D628),0))="已取消","已取消",INDEX(三跨两临近重点区段!$D:$D,MATCH(1,(MONTH(三跨两临近重点区段!$D:$D)=12)*(三跨两临近重点区段!$A:$A=D628)*(三跨两临近重点区段!$F:$F="现存区段"),0))),"")</f>
        <v/>
      </c>
      <c r="AF628" s="72" t="str">
        <f t="array" ref="AF628">IFERROR(IF(INDEX(三跨两临近重点区段!$F:$F,MATCH(1,(MONTH(三跨两临近重点区段!$D:$D)=12)*(三跨两临近重点区段!$A:$A=D628),0))="已取消","已取消",INDEX(三跨两临近重点区段!$E:$E,MATCH(1,(MONTH(三跨两临近重点区段!$D:$D)=12)*(三跨两临近重点区段!$A:$A=D628)*(三跨两临近重点区段!$F:$F="现存区段"),0))),"")</f>
        <v/>
      </c>
      <c r="AH628" t="e">
        <f t="array" ref="AH628">INDEX(三跨两临近重点区段!$G:$G,MATCH(D628,三跨两临近重点区段!$A:$A,0))</f>
        <v>#N/A</v>
      </c>
      <c r="AI628" t="e">
        <f>INDEX(三跨两临近重点区段!$J:$J,MATCH(D628,三跨两临近重点区段!$A:$A,0))</f>
        <v>#N/A</v>
      </c>
    </row>
    <row r="629" ht="14.25" spans="1:35">
      <c r="A629" s="263" t="s">
        <v>150</v>
      </c>
      <c r="B629" s="264" t="s">
        <v>3080</v>
      </c>
      <c r="C629" s="263" t="s">
        <v>2187</v>
      </c>
      <c r="D629" s="263" t="s">
        <v>3081</v>
      </c>
      <c r="E629" s="265" t="s">
        <v>3016</v>
      </c>
      <c r="F629" s="264" t="s">
        <v>125</v>
      </c>
      <c r="G629" s="263" t="s">
        <v>302</v>
      </c>
      <c r="H629" s="263" t="s">
        <v>302</v>
      </c>
      <c r="I629" s="33"/>
      <c r="J629" s="196"/>
      <c r="K629" s="196"/>
      <c r="L629" s="196"/>
      <c r="M629" s="235"/>
      <c r="N629" s="235"/>
      <c r="O629" s="33"/>
      <c r="P629" s="48"/>
      <c r="Q629" s="279"/>
      <c r="R629" s="279"/>
      <c r="S629" s="278">
        <v>45455</v>
      </c>
      <c r="T629" s="279" t="s">
        <v>2117</v>
      </c>
      <c r="U629" s="268" t="str">
        <f t="array" ref="U629">IFERROR(IF(INDEX(三跨两临近重点区段!$F:$F,MATCH(1,(MONTH(三跨两临近重点区段!$D:$D)=7)*(三跨两临近重点区段!$A:$A=D629),0))="已取消","已取消",INDEX(三跨两临近重点区段!$D:$D,MATCH(1,(MONTH(三跨两临近重点区段!$D:$D)=7)*(三跨两临近重点区段!$A:$A=D629)*(三跨两临近重点区段!$F:$F="现存区段"),0))),"")</f>
        <v/>
      </c>
      <c r="V629" s="232" t="str">
        <f t="array" ref="V629">IFERROR(IF(INDEX(三跨两临近重点区段!$F:$F,MATCH(1,(MONTH(三跨两临近重点区段!$D:$D)=7)*(三跨两临近重点区段!$A:$A=D629),0))="已取消","已取消",INDEX(三跨两临近重点区段!$E:$E,MATCH(1,(MONTH(三跨两临近重点区段!$D:$D)=7)*(三跨两临近重点区段!$A:$A=D629)*(三跨两临近重点区段!$F:$F="现存区段"),0))),"")</f>
        <v/>
      </c>
      <c r="W629" s="268" t="str">
        <f t="array" ref="W629">IFERROR(IF(INDEX(三跨两临近重点区段!$F:$F,MATCH(1,(MONTH(三跨两临近重点区段!$D:$D)=8)*(三跨两临近重点区段!$A:$A=D629),0))="已取消","已取消",INDEX(三跨两临近重点区段!$D:$D,MATCH(1,(MONTH(三跨两临近重点区段!$D:$D)=8)*(三跨两临近重点区段!$A:$A=D629)*(三跨两临近重点区段!$F:$F="现存区段"),0))),"")</f>
        <v/>
      </c>
      <c r="X629" s="232" t="str">
        <f t="array" ref="X629">IFERROR(IF(INDEX(三跨两临近重点区段!$F:$F,MATCH(1,(MONTH(三跨两临近重点区段!$D:$D)=8)*(三跨两临近重点区段!$A:$A=D629),0))="已取消","已取消",INDEX(三跨两临近重点区段!$E:$E,MATCH(1,(MONTH(三跨两临近重点区段!$D:$D)=8)*(三跨两临近重点区段!$A:$A=D629)*(三跨两临近重点区段!$F:$F="现存区段"),0))),"")</f>
        <v/>
      </c>
      <c r="Y629" s="268" t="str">
        <f t="array" ref="Y629">IFERROR(IF(INDEX(三跨两临近重点区段!$F:$F,MATCH(1,(MONTH(三跨两临近重点区段!$D:$D)=9)*(三跨两临近重点区段!$A:$A=D629),0))="已取消","已取消",INDEX(三跨两临近重点区段!$D:$D,MATCH(1,(MONTH(三跨两临近重点区段!$D:$D)=9)*(三跨两临近重点区段!$A:$A=D629)*(三跨两临近重点区段!$F:$F="现存区段"),0))),"")</f>
        <v/>
      </c>
      <c r="Z629" s="232" t="str">
        <f t="array" ref="Z629">IFERROR(IF(INDEX(三跨两临近重点区段!$F:$F,MATCH(1,(MONTH(三跨两临近重点区段!$D:$D)=9)*(三跨两临近重点区段!$A:$A=D629),0))="已取消","已取消",INDEX(三跨两临近重点区段!$E:$E,MATCH(1,(MONTH(三跨两临近重点区段!$D:$D)=9)*(三跨两临近重点区段!$A:$A=D629)*(三跨两临近重点区段!$F:$F="现存区段"),0))),"")</f>
        <v/>
      </c>
      <c r="AA629" s="268" t="str">
        <f t="array" ref="AA629">IFERROR(IF(INDEX(三跨两临近重点区段!$F:$F,MATCH(1,(MONTH(三跨两临近重点区段!$D:$D)=10)*(三跨两临近重点区段!$A:$A=D629),0))="已取消","已取消",INDEX(三跨两临近重点区段!$D:$D,MATCH(1,(MONTH(三跨两临近重点区段!$D:$D)=10)*(三跨两临近重点区段!$A:$A=D629)*(三跨两临近重点区段!$F:$F="现存区段"),0))),"")</f>
        <v/>
      </c>
      <c r="AB629" s="72" t="str">
        <f t="array" ref="AB629">IFERROR(IF(INDEX(三跨两临近重点区段!$F:$F,MATCH(1,(MONTH(三跨两临近重点区段!$D:$D)=10)*(三跨两临近重点区段!$A:$A=D629),0))="已取消","已取消",INDEX(三跨两临近重点区段!$E:$E,MATCH(1,(MONTH(三跨两临近重点区段!$D:$D)=10)*(三跨两临近重点区段!$A:$A=D629)*(三跨两临近重点区段!$F:$F="现存区段"),0))),"")</f>
        <v/>
      </c>
      <c r="AC629" s="284" t="str">
        <f t="array" ref="AC629">IFERROR(IF(INDEX(三跨两临近重点区段!$F:$F,MATCH(1,(MONTH(三跨两临近重点区段!$D:$D)=11)*(三跨两临近重点区段!$A:$A=D629),0))="已取消","已取消",INDEX(三跨两临近重点区段!$D:$D,MATCH(1,(MONTH(三跨两临近重点区段!$D:$D)=11)*(三跨两临近重点区段!$A:$A=D629)*(三跨两临近重点区段!$F:$F="现存区段"),0))),"")</f>
        <v/>
      </c>
      <c r="AD629" s="72" t="str">
        <f t="array" ref="AD629">IFERROR(IF(INDEX(三跨两临近重点区段!$F:$F,MATCH(1,(MONTH(三跨两临近重点区段!$D:$D)=11)*(三跨两临近重点区段!$A:$A=D629),0))="已取消","已取消",INDEX(三跨两临近重点区段!$E:$E,MATCH(1,(MONTH(三跨两临近重点区段!$D:$D)=11)*(三跨两临近重点区段!$A:$A=D629)*(三跨两临近重点区段!$F:$F="现存区段"),0))),"")</f>
        <v/>
      </c>
      <c r="AE629" s="284" t="str">
        <f t="array" ref="AE629">IFERROR(IF(INDEX(三跨两临近重点区段!$F:$F,MATCH(1,(MONTH(三跨两临近重点区段!$D:$D)=12)*(三跨两临近重点区段!$A:$A=D629),0))="已取消","已取消",INDEX(三跨两临近重点区段!$D:$D,MATCH(1,(MONTH(三跨两临近重点区段!$D:$D)=12)*(三跨两临近重点区段!$A:$A=D629)*(三跨两临近重点区段!$F:$F="现存区段"),0))),"")</f>
        <v/>
      </c>
      <c r="AF629" s="72" t="str">
        <f t="array" ref="AF629">IFERROR(IF(INDEX(三跨两临近重点区段!$F:$F,MATCH(1,(MONTH(三跨两临近重点区段!$D:$D)=12)*(三跨两临近重点区段!$A:$A=D629),0))="已取消","已取消",INDEX(三跨两临近重点区段!$E:$E,MATCH(1,(MONTH(三跨两临近重点区段!$D:$D)=12)*(三跨两临近重点区段!$A:$A=D629)*(三跨两临近重点区段!$F:$F="现存区段"),0))),"")</f>
        <v/>
      </c>
      <c r="AH629" t="e">
        <f t="array" ref="AH629">INDEX(三跨两临近重点区段!$G:$G,MATCH(D629,三跨两临近重点区段!$A:$A,0))</f>
        <v>#N/A</v>
      </c>
      <c r="AI629" t="e">
        <f>INDEX(三跨两临近重点区段!$J:$J,MATCH(D629,三跨两临近重点区段!$A:$A,0))</f>
        <v>#N/A</v>
      </c>
    </row>
    <row r="630" ht="14.25" spans="1:35">
      <c r="A630" s="263" t="s">
        <v>150</v>
      </c>
      <c r="B630" s="264" t="s">
        <v>3082</v>
      </c>
      <c r="C630" s="263" t="s">
        <v>2773</v>
      </c>
      <c r="D630" s="263" t="s">
        <v>3083</v>
      </c>
      <c r="E630" s="265" t="s">
        <v>3016</v>
      </c>
      <c r="F630" s="264" t="s">
        <v>125</v>
      </c>
      <c r="G630" s="263" t="s">
        <v>302</v>
      </c>
      <c r="H630" s="263" t="s">
        <v>302</v>
      </c>
      <c r="I630" s="33"/>
      <c r="J630" s="196"/>
      <c r="K630" s="196"/>
      <c r="L630" s="196"/>
      <c r="M630" s="235"/>
      <c r="N630" s="235"/>
      <c r="O630" s="33"/>
      <c r="P630" s="48"/>
      <c r="Q630" s="279"/>
      <c r="R630" s="279"/>
      <c r="S630" s="278">
        <v>45455</v>
      </c>
      <c r="T630" s="279" t="s">
        <v>2117</v>
      </c>
      <c r="U630" s="268" t="str">
        <f t="array" ref="U630">IFERROR(IF(INDEX(三跨两临近重点区段!$F:$F,MATCH(1,(MONTH(三跨两临近重点区段!$D:$D)=7)*(三跨两临近重点区段!$A:$A=D630),0))="已取消","已取消",INDEX(三跨两临近重点区段!$D:$D,MATCH(1,(MONTH(三跨两临近重点区段!$D:$D)=7)*(三跨两临近重点区段!$A:$A=D630)*(三跨两临近重点区段!$F:$F="现存区段"),0))),"")</f>
        <v/>
      </c>
      <c r="V630" s="232" t="str">
        <f t="array" ref="V630">IFERROR(IF(INDEX(三跨两临近重点区段!$F:$F,MATCH(1,(MONTH(三跨两临近重点区段!$D:$D)=7)*(三跨两临近重点区段!$A:$A=D630),0))="已取消","已取消",INDEX(三跨两临近重点区段!$E:$E,MATCH(1,(MONTH(三跨两临近重点区段!$D:$D)=7)*(三跨两临近重点区段!$A:$A=D630)*(三跨两临近重点区段!$F:$F="现存区段"),0))),"")</f>
        <v/>
      </c>
      <c r="W630" s="268" t="str">
        <f t="array" ref="W630">IFERROR(IF(INDEX(三跨两临近重点区段!$F:$F,MATCH(1,(MONTH(三跨两临近重点区段!$D:$D)=8)*(三跨两临近重点区段!$A:$A=D630),0))="已取消","已取消",INDEX(三跨两临近重点区段!$D:$D,MATCH(1,(MONTH(三跨两临近重点区段!$D:$D)=8)*(三跨两临近重点区段!$A:$A=D630)*(三跨两临近重点区段!$F:$F="现存区段"),0))),"")</f>
        <v/>
      </c>
      <c r="X630" s="232" t="str">
        <f t="array" ref="X630">IFERROR(IF(INDEX(三跨两临近重点区段!$F:$F,MATCH(1,(MONTH(三跨两临近重点区段!$D:$D)=8)*(三跨两临近重点区段!$A:$A=D630),0))="已取消","已取消",INDEX(三跨两临近重点区段!$E:$E,MATCH(1,(MONTH(三跨两临近重点区段!$D:$D)=8)*(三跨两临近重点区段!$A:$A=D630)*(三跨两临近重点区段!$F:$F="现存区段"),0))),"")</f>
        <v/>
      </c>
      <c r="Y630" s="268" t="str">
        <f t="array" ref="Y630">IFERROR(IF(INDEX(三跨两临近重点区段!$F:$F,MATCH(1,(MONTH(三跨两临近重点区段!$D:$D)=9)*(三跨两临近重点区段!$A:$A=D630),0))="已取消","已取消",INDEX(三跨两临近重点区段!$D:$D,MATCH(1,(MONTH(三跨两临近重点区段!$D:$D)=9)*(三跨两临近重点区段!$A:$A=D630)*(三跨两临近重点区段!$F:$F="现存区段"),0))),"")</f>
        <v/>
      </c>
      <c r="Z630" s="232" t="str">
        <f t="array" ref="Z630">IFERROR(IF(INDEX(三跨两临近重点区段!$F:$F,MATCH(1,(MONTH(三跨两临近重点区段!$D:$D)=9)*(三跨两临近重点区段!$A:$A=D630),0))="已取消","已取消",INDEX(三跨两临近重点区段!$E:$E,MATCH(1,(MONTH(三跨两临近重点区段!$D:$D)=9)*(三跨两临近重点区段!$A:$A=D630)*(三跨两临近重点区段!$F:$F="现存区段"),0))),"")</f>
        <v/>
      </c>
      <c r="AA630" s="268" t="str">
        <f t="array" ref="AA630">IFERROR(IF(INDEX(三跨两临近重点区段!$F:$F,MATCH(1,(MONTH(三跨两临近重点区段!$D:$D)=10)*(三跨两临近重点区段!$A:$A=D630),0))="已取消","已取消",INDEX(三跨两临近重点区段!$D:$D,MATCH(1,(MONTH(三跨两临近重点区段!$D:$D)=10)*(三跨两临近重点区段!$A:$A=D630)*(三跨两临近重点区段!$F:$F="现存区段"),0))),"")</f>
        <v/>
      </c>
      <c r="AB630" s="72" t="str">
        <f t="array" ref="AB630">IFERROR(IF(INDEX(三跨两临近重点区段!$F:$F,MATCH(1,(MONTH(三跨两临近重点区段!$D:$D)=10)*(三跨两临近重点区段!$A:$A=D630),0))="已取消","已取消",INDEX(三跨两临近重点区段!$E:$E,MATCH(1,(MONTH(三跨两临近重点区段!$D:$D)=10)*(三跨两临近重点区段!$A:$A=D630)*(三跨两临近重点区段!$F:$F="现存区段"),0))),"")</f>
        <v/>
      </c>
      <c r="AC630" s="284" t="str">
        <f t="array" ref="AC630">IFERROR(IF(INDEX(三跨两临近重点区段!$F:$F,MATCH(1,(MONTH(三跨两临近重点区段!$D:$D)=11)*(三跨两临近重点区段!$A:$A=D630),0))="已取消","已取消",INDEX(三跨两临近重点区段!$D:$D,MATCH(1,(MONTH(三跨两临近重点区段!$D:$D)=11)*(三跨两临近重点区段!$A:$A=D630)*(三跨两临近重点区段!$F:$F="现存区段"),0))),"")</f>
        <v/>
      </c>
      <c r="AD630" s="72" t="str">
        <f t="array" ref="AD630">IFERROR(IF(INDEX(三跨两临近重点区段!$F:$F,MATCH(1,(MONTH(三跨两临近重点区段!$D:$D)=11)*(三跨两临近重点区段!$A:$A=D630),0))="已取消","已取消",INDEX(三跨两临近重点区段!$E:$E,MATCH(1,(MONTH(三跨两临近重点区段!$D:$D)=11)*(三跨两临近重点区段!$A:$A=D630)*(三跨两临近重点区段!$F:$F="现存区段"),0))),"")</f>
        <v/>
      </c>
      <c r="AE630" s="284" t="str">
        <f t="array" ref="AE630">IFERROR(IF(INDEX(三跨两临近重点区段!$F:$F,MATCH(1,(MONTH(三跨两临近重点区段!$D:$D)=12)*(三跨两临近重点区段!$A:$A=D630),0))="已取消","已取消",INDEX(三跨两临近重点区段!$D:$D,MATCH(1,(MONTH(三跨两临近重点区段!$D:$D)=12)*(三跨两临近重点区段!$A:$A=D630)*(三跨两临近重点区段!$F:$F="现存区段"),0))),"")</f>
        <v/>
      </c>
      <c r="AF630" s="72" t="str">
        <f t="array" ref="AF630">IFERROR(IF(INDEX(三跨两临近重点区段!$F:$F,MATCH(1,(MONTH(三跨两临近重点区段!$D:$D)=12)*(三跨两临近重点区段!$A:$A=D630),0))="已取消","已取消",INDEX(三跨两临近重点区段!$E:$E,MATCH(1,(MONTH(三跨两临近重点区段!$D:$D)=12)*(三跨两临近重点区段!$A:$A=D630)*(三跨两临近重点区段!$F:$F="现存区段"),0))),"")</f>
        <v/>
      </c>
      <c r="AH630" t="e">
        <f t="array" ref="AH630">INDEX(三跨两临近重点区段!$G:$G,MATCH(D630,三跨两临近重点区段!$A:$A,0))</f>
        <v>#N/A</v>
      </c>
      <c r="AI630" t="e">
        <f>INDEX(三跨两临近重点区段!$J:$J,MATCH(D630,三跨两临近重点区段!$A:$A,0))</f>
        <v>#N/A</v>
      </c>
    </row>
    <row r="631" ht="14.25" spans="1:35">
      <c r="A631" s="263" t="s">
        <v>150</v>
      </c>
      <c r="B631" s="264" t="s">
        <v>3084</v>
      </c>
      <c r="C631" s="263" t="s">
        <v>2773</v>
      </c>
      <c r="D631" s="263" t="s">
        <v>3085</v>
      </c>
      <c r="E631" s="265" t="s">
        <v>3016</v>
      </c>
      <c r="F631" s="264" t="s">
        <v>125</v>
      </c>
      <c r="G631" s="263" t="s">
        <v>302</v>
      </c>
      <c r="H631" s="263" t="s">
        <v>302</v>
      </c>
      <c r="I631" s="33"/>
      <c r="J631" s="196"/>
      <c r="K631" s="196"/>
      <c r="L631" s="196"/>
      <c r="M631" s="235"/>
      <c r="N631" s="235"/>
      <c r="O631" s="33"/>
      <c r="P631" s="48"/>
      <c r="Q631" s="279"/>
      <c r="R631" s="279"/>
      <c r="S631" s="278">
        <v>45455</v>
      </c>
      <c r="T631" s="279" t="s">
        <v>2117</v>
      </c>
      <c r="U631" s="268" t="str">
        <f t="array" ref="U631">IFERROR(IF(INDEX(三跨两临近重点区段!$F:$F,MATCH(1,(MONTH(三跨两临近重点区段!$D:$D)=7)*(三跨两临近重点区段!$A:$A=D631),0))="已取消","已取消",INDEX(三跨两临近重点区段!$D:$D,MATCH(1,(MONTH(三跨两临近重点区段!$D:$D)=7)*(三跨两临近重点区段!$A:$A=D631)*(三跨两临近重点区段!$F:$F="现存区段"),0))),"")</f>
        <v/>
      </c>
      <c r="V631" s="232" t="str">
        <f t="array" ref="V631">IFERROR(IF(INDEX(三跨两临近重点区段!$F:$F,MATCH(1,(MONTH(三跨两临近重点区段!$D:$D)=7)*(三跨两临近重点区段!$A:$A=D631),0))="已取消","已取消",INDEX(三跨两临近重点区段!$E:$E,MATCH(1,(MONTH(三跨两临近重点区段!$D:$D)=7)*(三跨两临近重点区段!$A:$A=D631)*(三跨两临近重点区段!$F:$F="现存区段"),0))),"")</f>
        <v/>
      </c>
      <c r="W631" s="268" t="str">
        <f t="array" ref="W631">IFERROR(IF(INDEX(三跨两临近重点区段!$F:$F,MATCH(1,(MONTH(三跨两临近重点区段!$D:$D)=8)*(三跨两临近重点区段!$A:$A=D631),0))="已取消","已取消",INDEX(三跨两临近重点区段!$D:$D,MATCH(1,(MONTH(三跨两临近重点区段!$D:$D)=8)*(三跨两临近重点区段!$A:$A=D631)*(三跨两临近重点区段!$F:$F="现存区段"),0))),"")</f>
        <v/>
      </c>
      <c r="X631" s="232" t="str">
        <f t="array" ref="X631">IFERROR(IF(INDEX(三跨两临近重点区段!$F:$F,MATCH(1,(MONTH(三跨两临近重点区段!$D:$D)=8)*(三跨两临近重点区段!$A:$A=D631),0))="已取消","已取消",INDEX(三跨两临近重点区段!$E:$E,MATCH(1,(MONTH(三跨两临近重点区段!$D:$D)=8)*(三跨两临近重点区段!$A:$A=D631)*(三跨两临近重点区段!$F:$F="现存区段"),0))),"")</f>
        <v/>
      </c>
      <c r="Y631" s="268" t="str">
        <f t="array" ref="Y631">IFERROR(IF(INDEX(三跨两临近重点区段!$F:$F,MATCH(1,(MONTH(三跨两临近重点区段!$D:$D)=9)*(三跨两临近重点区段!$A:$A=D631),0))="已取消","已取消",INDEX(三跨两临近重点区段!$D:$D,MATCH(1,(MONTH(三跨两临近重点区段!$D:$D)=9)*(三跨两临近重点区段!$A:$A=D631)*(三跨两临近重点区段!$F:$F="现存区段"),0))),"")</f>
        <v/>
      </c>
      <c r="Z631" s="232" t="str">
        <f t="array" ref="Z631">IFERROR(IF(INDEX(三跨两临近重点区段!$F:$F,MATCH(1,(MONTH(三跨两临近重点区段!$D:$D)=9)*(三跨两临近重点区段!$A:$A=D631),0))="已取消","已取消",INDEX(三跨两临近重点区段!$E:$E,MATCH(1,(MONTH(三跨两临近重点区段!$D:$D)=9)*(三跨两临近重点区段!$A:$A=D631)*(三跨两临近重点区段!$F:$F="现存区段"),0))),"")</f>
        <v/>
      </c>
      <c r="AA631" s="268" t="str">
        <f t="array" ref="AA631">IFERROR(IF(INDEX(三跨两临近重点区段!$F:$F,MATCH(1,(MONTH(三跨两临近重点区段!$D:$D)=10)*(三跨两临近重点区段!$A:$A=D631),0))="已取消","已取消",INDEX(三跨两临近重点区段!$D:$D,MATCH(1,(MONTH(三跨两临近重点区段!$D:$D)=10)*(三跨两临近重点区段!$A:$A=D631)*(三跨两临近重点区段!$F:$F="现存区段"),0))),"")</f>
        <v/>
      </c>
      <c r="AB631" s="72" t="str">
        <f t="array" ref="AB631">IFERROR(IF(INDEX(三跨两临近重点区段!$F:$F,MATCH(1,(MONTH(三跨两临近重点区段!$D:$D)=10)*(三跨两临近重点区段!$A:$A=D631),0))="已取消","已取消",INDEX(三跨两临近重点区段!$E:$E,MATCH(1,(MONTH(三跨两临近重点区段!$D:$D)=10)*(三跨两临近重点区段!$A:$A=D631)*(三跨两临近重点区段!$F:$F="现存区段"),0))),"")</f>
        <v/>
      </c>
      <c r="AC631" s="284" t="str">
        <f t="array" ref="AC631">IFERROR(IF(INDEX(三跨两临近重点区段!$F:$F,MATCH(1,(MONTH(三跨两临近重点区段!$D:$D)=11)*(三跨两临近重点区段!$A:$A=D631),0))="已取消","已取消",INDEX(三跨两临近重点区段!$D:$D,MATCH(1,(MONTH(三跨两临近重点区段!$D:$D)=11)*(三跨两临近重点区段!$A:$A=D631)*(三跨两临近重点区段!$F:$F="现存区段"),0))),"")</f>
        <v/>
      </c>
      <c r="AD631" s="72" t="str">
        <f t="array" ref="AD631">IFERROR(IF(INDEX(三跨两临近重点区段!$F:$F,MATCH(1,(MONTH(三跨两临近重点区段!$D:$D)=11)*(三跨两临近重点区段!$A:$A=D631),0))="已取消","已取消",INDEX(三跨两临近重点区段!$E:$E,MATCH(1,(MONTH(三跨两临近重点区段!$D:$D)=11)*(三跨两临近重点区段!$A:$A=D631)*(三跨两临近重点区段!$F:$F="现存区段"),0))),"")</f>
        <v/>
      </c>
      <c r="AE631" s="284" t="str">
        <f t="array" ref="AE631">IFERROR(IF(INDEX(三跨两临近重点区段!$F:$F,MATCH(1,(MONTH(三跨两临近重点区段!$D:$D)=12)*(三跨两临近重点区段!$A:$A=D631),0))="已取消","已取消",INDEX(三跨两临近重点区段!$D:$D,MATCH(1,(MONTH(三跨两临近重点区段!$D:$D)=12)*(三跨两临近重点区段!$A:$A=D631)*(三跨两临近重点区段!$F:$F="现存区段"),0))),"")</f>
        <v/>
      </c>
      <c r="AF631" s="72" t="str">
        <f t="array" ref="AF631">IFERROR(IF(INDEX(三跨两临近重点区段!$F:$F,MATCH(1,(MONTH(三跨两临近重点区段!$D:$D)=12)*(三跨两临近重点区段!$A:$A=D631),0))="已取消","已取消",INDEX(三跨两临近重点区段!$E:$E,MATCH(1,(MONTH(三跨两临近重点区段!$D:$D)=12)*(三跨两临近重点区段!$A:$A=D631)*(三跨两临近重点区段!$F:$F="现存区段"),0))),"")</f>
        <v/>
      </c>
      <c r="AH631" t="e">
        <f t="array" ref="AH631">INDEX(三跨两临近重点区段!$G:$G,MATCH(D631,三跨两临近重点区段!$A:$A,0))</f>
        <v>#N/A</v>
      </c>
      <c r="AI631" t="e">
        <f>INDEX(三跨两临近重点区段!$J:$J,MATCH(D631,三跨两临近重点区段!$A:$A,0))</f>
        <v>#N/A</v>
      </c>
    </row>
    <row r="632" ht="14.25" spans="1:35">
      <c r="A632" s="263" t="s">
        <v>150</v>
      </c>
      <c r="B632" s="264" t="s">
        <v>3086</v>
      </c>
      <c r="C632" s="263" t="s">
        <v>2159</v>
      </c>
      <c r="D632" s="263" t="s">
        <v>3087</v>
      </c>
      <c r="E632" s="265" t="s">
        <v>3016</v>
      </c>
      <c r="F632" s="264" t="s">
        <v>125</v>
      </c>
      <c r="G632" s="263" t="s">
        <v>276</v>
      </c>
      <c r="H632" s="263" t="s">
        <v>276</v>
      </c>
      <c r="I632" s="33"/>
      <c r="J632" s="196"/>
      <c r="K632" s="196"/>
      <c r="L632" s="196"/>
      <c r="M632" s="235"/>
      <c r="N632" s="235"/>
      <c r="O632" s="33"/>
      <c r="P632" s="48"/>
      <c r="Q632" s="279"/>
      <c r="R632" s="279"/>
      <c r="S632" s="278">
        <v>45462</v>
      </c>
      <c r="T632" s="279" t="s">
        <v>2117</v>
      </c>
      <c r="U632" s="268" t="str">
        <f t="array" ref="U632">IFERROR(IF(INDEX(三跨两临近重点区段!$F:$F,MATCH(1,(MONTH(三跨两临近重点区段!$D:$D)=7)*(三跨两临近重点区段!$A:$A=D632),0))="已取消","已取消",INDEX(三跨两临近重点区段!$D:$D,MATCH(1,(MONTH(三跨两临近重点区段!$D:$D)=7)*(三跨两临近重点区段!$A:$A=D632)*(三跨两临近重点区段!$F:$F="现存区段"),0))),"")</f>
        <v/>
      </c>
      <c r="V632" s="232" t="str">
        <f t="array" ref="V632">IFERROR(IF(INDEX(三跨两临近重点区段!$F:$F,MATCH(1,(MONTH(三跨两临近重点区段!$D:$D)=7)*(三跨两临近重点区段!$A:$A=D632),0))="已取消","已取消",INDEX(三跨两临近重点区段!$E:$E,MATCH(1,(MONTH(三跨两临近重点区段!$D:$D)=7)*(三跨两临近重点区段!$A:$A=D632)*(三跨两临近重点区段!$F:$F="现存区段"),0))),"")</f>
        <v/>
      </c>
      <c r="W632" s="268" t="str">
        <f t="array" ref="W632">IFERROR(IF(INDEX(三跨两临近重点区段!$F:$F,MATCH(1,(MONTH(三跨两临近重点区段!$D:$D)=8)*(三跨两临近重点区段!$A:$A=D632),0))="已取消","已取消",INDEX(三跨两临近重点区段!$D:$D,MATCH(1,(MONTH(三跨两临近重点区段!$D:$D)=8)*(三跨两临近重点区段!$A:$A=D632)*(三跨两临近重点区段!$F:$F="现存区段"),0))),"")</f>
        <v/>
      </c>
      <c r="X632" s="232" t="str">
        <f t="array" ref="X632">IFERROR(IF(INDEX(三跨两临近重点区段!$F:$F,MATCH(1,(MONTH(三跨两临近重点区段!$D:$D)=8)*(三跨两临近重点区段!$A:$A=D632),0))="已取消","已取消",INDEX(三跨两临近重点区段!$E:$E,MATCH(1,(MONTH(三跨两临近重点区段!$D:$D)=8)*(三跨两临近重点区段!$A:$A=D632)*(三跨两临近重点区段!$F:$F="现存区段"),0))),"")</f>
        <v/>
      </c>
      <c r="Y632" s="268" t="str">
        <f t="array" ref="Y632">IFERROR(IF(INDEX(三跨两临近重点区段!$F:$F,MATCH(1,(MONTH(三跨两临近重点区段!$D:$D)=9)*(三跨两临近重点区段!$A:$A=D632),0))="已取消","已取消",INDEX(三跨两临近重点区段!$D:$D,MATCH(1,(MONTH(三跨两临近重点区段!$D:$D)=9)*(三跨两临近重点区段!$A:$A=D632)*(三跨两临近重点区段!$F:$F="现存区段"),0))),"")</f>
        <v/>
      </c>
      <c r="Z632" s="232" t="str">
        <f t="array" ref="Z632">IFERROR(IF(INDEX(三跨两临近重点区段!$F:$F,MATCH(1,(MONTH(三跨两临近重点区段!$D:$D)=9)*(三跨两临近重点区段!$A:$A=D632),0))="已取消","已取消",INDEX(三跨两临近重点区段!$E:$E,MATCH(1,(MONTH(三跨两临近重点区段!$D:$D)=9)*(三跨两临近重点区段!$A:$A=D632)*(三跨两临近重点区段!$F:$F="现存区段"),0))),"")</f>
        <v/>
      </c>
      <c r="AA632" s="268" t="str">
        <f t="array" ref="AA632">IFERROR(IF(INDEX(三跨两临近重点区段!$F:$F,MATCH(1,(MONTH(三跨两临近重点区段!$D:$D)=10)*(三跨两临近重点区段!$A:$A=D632),0))="已取消","已取消",INDEX(三跨两临近重点区段!$D:$D,MATCH(1,(MONTH(三跨两临近重点区段!$D:$D)=10)*(三跨两临近重点区段!$A:$A=D632)*(三跨两临近重点区段!$F:$F="现存区段"),0))),"")</f>
        <v/>
      </c>
      <c r="AB632" s="72" t="str">
        <f t="array" ref="AB632">IFERROR(IF(INDEX(三跨两临近重点区段!$F:$F,MATCH(1,(MONTH(三跨两临近重点区段!$D:$D)=10)*(三跨两临近重点区段!$A:$A=D632),0))="已取消","已取消",INDEX(三跨两临近重点区段!$E:$E,MATCH(1,(MONTH(三跨两临近重点区段!$D:$D)=10)*(三跨两临近重点区段!$A:$A=D632)*(三跨两临近重点区段!$F:$F="现存区段"),0))),"")</f>
        <v/>
      </c>
      <c r="AC632" s="284" t="str">
        <f t="array" ref="AC632">IFERROR(IF(INDEX(三跨两临近重点区段!$F:$F,MATCH(1,(MONTH(三跨两临近重点区段!$D:$D)=11)*(三跨两临近重点区段!$A:$A=D632),0))="已取消","已取消",INDEX(三跨两临近重点区段!$D:$D,MATCH(1,(MONTH(三跨两临近重点区段!$D:$D)=11)*(三跨两临近重点区段!$A:$A=D632)*(三跨两临近重点区段!$F:$F="现存区段"),0))),"")</f>
        <v/>
      </c>
      <c r="AD632" s="72" t="str">
        <f t="array" ref="AD632">IFERROR(IF(INDEX(三跨两临近重点区段!$F:$F,MATCH(1,(MONTH(三跨两临近重点区段!$D:$D)=11)*(三跨两临近重点区段!$A:$A=D632),0))="已取消","已取消",INDEX(三跨两临近重点区段!$E:$E,MATCH(1,(MONTH(三跨两临近重点区段!$D:$D)=11)*(三跨两临近重点区段!$A:$A=D632)*(三跨两临近重点区段!$F:$F="现存区段"),0))),"")</f>
        <v/>
      </c>
      <c r="AE632" s="284" t="str">
        <f t="array" ref="AE632">IFERROR(IF(INDEX(三跨两临近重点区段!$F:$F,MATCH(1,(MONTH(三跨两临近重点区段!$D:$D)=12)*(三跨两临近重点区段!$A:$A=D632),0))="已取消","已取消",INDEX(三跨两临近重点区段!$D:$D,MATCH(1,(MONTH(三跨两临近重点区段!$D:$D)=12)*(三跨两临近重点区段!$A:$A=D632)*(三跨两临近重点区段!$F:$F="现存区段"),0))),"")</f>
        <v/>
      </c>
      <c r="AF632" s="72" t="str">
        <f t="array" ref="AF632">IFERROR(IF(INDEX(三跨两临近重点区段!$F:$F,MATCH(1,(MONTH(三跨两临近重点区段!$D:$D)=12)*(三跨两临近重点区段!$A:$A=D632),0))="已取消","已取消",INDEX(三跨两临近重点区段!$E:$E,MATCH(1,(MONTH(三跨两临近重点区段!$D:$D)=12)*(三跨两临近重点区段!$A:$A=D632)*(三跨两临近重点区段!$F:$F="现存区段"),0))),"")</f>
        <v/>
      </c>
      <c r="AH632" t="e">
        <f t="array" ref="AH632">INDEX(三跨两临近重点区段!$G:$G,MATCH(D632,三跨两临近重点区段!$A:$A,0))</f>
        <v>#N/A</v>
      </c>
      <c r="AI632" t="e">
        <f>INDEX(三跨两临近重点区段!$J:$J,MATCH(D632,三跨两临近重点区段!$A:$A,0))</f>
        <v>#N/A</v>
      </c>
    </row>
    <row r="633" ht="14.25" spans="1:35">
      <c r="A633" s="263" t="s">
        <v>150</v>
      </c>
      <c r="B633" s="264" t="s">
        <v>3088</v>
      </c>
      <c r="C633" s="263" t="s">
        <v>2304</v>
      </c>
      <c r="D633" s="263" t="s">
        <v>3089</v>
      </c>
      <c r="E633" s="265" t="s">
        <v>3016</v>
      </c>
      <c r="F633" s="264" t="s">
        <v>125</v>
      </c>
      <c r="G633" s="263" t="s">
        <v>255</v>
      </c>
      <c r="H633" s="263" t="s">
        <v>255</v>
      </c>
      <c r="I633" s="33"/>
      <c r="J633" s="196"/>
      <c r="K633" s="196"/>
      <c r="L633" s="196"/>
      <c r="M633" s="235"/>
      <c r="N633" s="235"/>
      <c r="O633" s="33"/>
      <c r="P633" s="48"/>
      <c r="Q633" s="279"/>
      <c r="R633" s="279"/>
      <c r="S633" s="282">
        <v>45449.4861111111</v>
      </c>
      <c r="T633" s="279" t="s">
        <v>2117</v>
      </c>
      <c r="U633" s="268" t="str">
        <f t="array" ref="U633">IFERROR(IF(INDEX(三跨两临近重点区段!$F:$F,MATCH(1,(MONTH(三跨两临近重点区段!$D:$D)=7)*(三跨两临近重点区段!$A:$A=D633),0))="已取消","已取消",INDEX(三跨两临近重点区段!$D:$D,MATCH(1,(MONTH(三跨两临近重点区段!$D:$D)=7)*(三跨两临近重点区段!$A:$A=D633)*(三跨两临近重点区段!$F:$F="现存区段"),0))),"")</f>
        <v/>
      </c>
      <c r="V633" s="232" t="str">
        <f t="array" ref="V633">IFERROR(IF(INDEX(三跨两临近重点区段!$F:$F,MATCH(1,(MONTH(三跨两临近重点区段!$D:$D)=7)*(三跨两临近重点区段!$A:$A=D633),0))="已取消","已取消",INDEX(三跨两临近重点区段!$E:$E,MATCH(1,(MONTH(三跨两临近重点区段!$D:$D)=7)*(三跨两临近重点区段!$A:$A=D633)*(三跨两临近重点区段!$F:$F="现存区段"),0))),"")</f>
        <v/>
      </c>
      <c r="W633" s="268" t="str">
        <f t="array" ref="W633">IFERROR(IF(INDEX(三跨两临近重点区段!$F:$F,MATCH(1,(MONTH(三跨两临近重点区段!$D:$D)=8)*(三跨两临近重点区段!$A:$A=D633),0))="已取消","已取消",INDEX(三跨两临近重点区段!$D:$D,MATCH(1,(MONTH(三跨两临近重点区段!$D:$D)=8)*(三跨两临近重点区段!$A:$A=D633)*(三跨两临近重点区段!$F:$F="现存区段"),0))),"")</f>
        <v/>
      </c>
      <c r="X633" s="232" t="str">
        <f t="array" ref="X633">IFERROR(IF(INDEX(三跨两临近重点区段!$F:$F,MATCH(1,(MONTH(三跨两临近重点区段!$D:$D)=8)*(三跨两临近重点区段!$A:$A=D633),0))="已取消","已取消",INDEX(三跨两临近重点区段!$E:$E,MATCH(1,(MONTH(三跨两临近重点区段!$D:$D)=8)*(三跨两临近重点区段!$A:$A=D633)*(三跨两临近重点区段!$F:$F="现存区段"),0))),"")</f>
        <v/>
      </c>
      <c r="Y633" s="268" t="str">
        <f t="array" ref="Y633">IFERROR(IF(INDEX(三跨两临近重点区段!$F:$F,MATCH(1,(MONTH(三跨两临近重点区段!$D:$D)=9)*(三跨两临近重点区段!$A:$A=D633),0))="已取消","已取消",INDEX(三跨两临近重点区段!$D:$D,MATCH(1,(MONTH(三跨两临近重点区段!$D:$D)=9)*(三跨两临近重点区段!$A:$A=D633)*(三跨两临近重点区段!$F:$F="现存区段"),0))),"")</f>
        <v/>
      </c>
      <c r="Z633" s="232" t="str">
        <f t="array" ref="Z633">IFERROR(IF(INDEX(三跨两临近重点区段!$F:$F,MATCH(1,(MONTH(三跨两临近重点区段!$D:$D)=9)*(三跨两临近重点区段!$A:$A=D633),0))="已取消","已取消",INDEX(三跨两临近重点区段!$E:$E,MATCH(1,(MONTH(三跨两临近重点区段!$D:$D)=9)*(三跨两临近重点区段!$A:$A=D633)*(三跨两临近重点区段!$F:$F="现存区段"),0))),"")</f>
        <v/>
      </c>
      <c r="AA633" s="268" t="str">
        <f t="array" ref="AA633">IFERROR(IF(INDEX(三跨两临近重点区段!$F:$F,MATCH(1,(MONTH(三跨两临近重点区段!$D:$D)=10)*(三跨两临近重点区段!$A:$A=D633),0))="已取消","已取消",INDEX(三跨两临近重点区段!$D:$D,MATCH(1,(MONTH(三跨两临近重点区段!$D:$D)=10)*(三跨两临近重点区段!$A:$A=D633)*(三跨两临近重点区段!$F:$F="现存区段"),0))),"")</f>
        <v/>
      </c>
      <c r="AB633" s="72" t="str">
        <f t="array" ref="AB633">IFERROR(IF(INDEX(三跨两临近重点区段!$F:$F,MATCH(1,(MONTH(三跨两临近重点区段!$D:$D)=10)*(三跨两临近重点区段!$A:$A=D633),0))="已取消","已取消",INDEX(三跨两临近重点区段!$E:$E,MATCH(1,(MONTH(三跨两临近重点区段!$D:$D)=10)*(三跨两临近重点区段!$A:$A=D633)*(三跨两临近重点区段!$F:$F="现存区段"),0))),"")</f>
        <v/>
      </c>
      <c r="AC633" s="284" t="str">
        <f t="array" ref="AC633">IFERROR(IF(INDEX(三跨两临近重点区段!$F:$F,MATCH(1,(MONTH(三跨两临近重点区段!$D:$D)=11)*(三跨两临近重点区段!$A:$A=D633),0))="已取消","已取消",INDEX(三跨两临近重点区段!$D:$D,MATCH(1,(MONTH(三跨两临近重点区段!$D:$D)=11)*(三跨两临近重点区段!$A:$A=D633)*(三跨两临近重点区段!$F:$F="现存区段"),0))),"")</f>
        <v/>
      </c>
      <c r="AD633" s="72" t="str">
        <f t="array" ref="AD633">IFERROR(IF(INDEX(三跨两临近重点区段!$F:$F,MATCH(1,(MONTH(三跨两临近重点区段!$D:$D)=11)*(三跨两临近重点区段!$A:$A=D633),0))="已取消","已取消",INDEX(三跨两临近重点区段!$E:$E,MATCH(1,(MONTH(三跨两临近重点区段!$D:$D)=11)*(三跨两临近重点区段!$A:$A=D633)*(三跨两临近重点区段!$F:$F="现存区段"),0))),"")</f>
        <v/>
      </c>
      <c r="AE633" s="284" t="str">
        <f t="array" ref="AE633">IFERROR(IF(INDEX(三跨两临近重点区段!$F:$F,MATCH(1,(MONTH(三跨两临近重点区段!$D:$D)=12)*(三跨两临近重点区段!$A:$A=D633),0))="已取消","已取消",INDEX(三跨两临近重点区段!$D:$D,MATCH(1,(MONTH(三跨两临近重点区段!$D:$D)=12)*(三跨两临近重点区段!$A:$A=D633)*(三跨两临近重点区段!$F:$F="现存区段"),0))),"")</f>
        <v/>
      </c>
      <c r="AF633" s="72" t="str">
        <f t="array" ref="AF633">IFERROR(IF(INDEX(三跨两临近重点区段!$F:$F,MATCH(1,(MONTH(三跨两临近重点区段!$D:$D)=12)*(三跨两临近重点区段!$A:$A=D633),0))="已取消","已取消",INDEX(三跨两临近重点区段!$E:$E,MATCH(1,(MONTH(三跨两临近重点区段!$D:$D)=12)*(三跨两临近重点区段!$A:$A=D633)*(三跨两临近重点区段!$F:$F="现存区段"),0))),"")</f>
        <v/>
      </c>
      <c r="AH633" t="e">
        <f t="array" ref="AH633">INDEX(三跨两临近重点区段!$G:$G,MATCH(D633,三跨两临近重点区段!$A:$A,0))</f>
        <v>#N/A</v>
      </c>
      <c r="AI633" t="e">
        <f>INDEX(三跨两临近重点区段!$J:$J,MATCH(D633,三跨两临近重点区段!$A:$A,0))</f>
        <v>#N/A</v>
      </c>
    </row>
    <row r="634" ht="14.25" spans="1:35">
      <c r="A634" s="263" t="s">
        <v>150</v>
      </c>
      <c r="B634" s="264" t="s">
        <v>3088</v>
      </c>
      <c r="C634" s="263" t="s">
        <v>2163</v>
      </c>
      <c r="D634" s="263" t="s">
        <v>3090</v>
      </c>
      <c r="E634" s="265" t="s">
        <v>3016</v>
      </c>
      <c r="F634" s="264" t="s">
        <v>125</v>
      </c>
      <c r="G634" s="263" t="s">
        <v>255</v>
      </c>
      <c r="H634" s="263" t="s">
        <v>255</v>
      </c>
      <c r="I634" s="33"/>
      <c r="J634" s="196"/>
      <c r="K634" s="196"/>
      <c r="L634" s="196"/>
      <c r="M634" s="235"/>
      <c r="N634" s="235"/>
      <c r="O634" s="33"/>
      <c r="P634" s="48"/>
      <c r="Q634" s="279"/>
      <c r="R634" s="279"/>
      <c r="S634" s="282">
        <v>45449.4861111111</v>
      </c>
      <c r="T634" s="279" t="s">
        <v>2117</v>
      </c>
      <c r="U634" s="268" t="str">
        <f t="array" ref="U634">IFERROR(IF(INDEX(三跨两临近重点区段!$F:$F,MATCH(1,(MONTH(三跨两临近重点区段!$D:$D)=7)*(三跨两临近重点区段!$A:$A=D634),0))="已取消","已取消",INDEX(三跨两临近重点区段!$D:$D,MATCH(1,(MONTH(三跨两临近重点区段!$D:$D)=7)*(三跨两临近重点区段!$A:$A=D634)*(三跨两临近重点区段!$F:$F="现存区段"),0))),"")</f>
        <v/>
      </c>
      <c r="V634" s="232" t="str">
        <f t="array" ref="V634">IFERROR(IF(INDEX(三跨两临近重点区段!$F:$F,MATCH(1,(MONTH(三跨两临近重点区段!$D:$D)=7)*(三跨两临近重点区段!$A:$A=D634),0))="已取消","已取消",INDEX(三跨两临近重点区段!$E:$E,MATCH(1,(MONTH(三跨两临近重点区段!$D:$D)=7)*(三跨两临近重点区段!$A:$A=D634)*(三跨两临近重点区段!$F:$F="现存区段"),0))),"")</f>
        <v/>
      </c>
      <c r="W634" s="268" t="str">
        <f t="array" ref="W634">IFERROR(IF(INDEX(三跨两临近重点区段!$F:$F,MATCH(1,(MONTH(三跨两临近重点区段!$D:$D)=8)*(三跨两临近重点区段!$A:$A=D634),0))="已取消","已取消",INDEX(三跨两临近重点区段!$D:$D,MATCH(1,(MONTH(三跨两临近重点区段!$D:$D)=8)*(三跨两临近重点区段!$A:$A=D634)*(三跨两临近重点区段!$F:$F="现存区段"),0))),"")</f>
        <v/>
      </c>
      <c r="X634" s="232" t="str">
        <f t="array" ref="X634">IFERROR(IF(INDEX(三跨两临近重点区段!$F:$F,MATCH(1,(MONTH(三跨两临近重点区段!$D:$D)=8)*(三跨两临近重点区段!$A:$A=D634),0))="已取消","已取消",INDEX(三跨两临近重点区段!$E:$E,MATCH(1,(MONTH(三跨两临近重点区段!$D:$D)=8)*(三跨两临近重点区段!$A:$A=D634)*(三跨两临近重点区段!$F:$F="现存区段"),0))),"")</f>
        <v/>
      </c>
      <c r="Y634" s="268" t="str">
        <f t="array" ref="Y634">IFERROR(IF(INDEX(三跨两临近重点区段!$F:$F,MATCH(1,(MONTH(三跨两临近重点区段!$D:$D)=9)*(三跨两临近重点区段!$A:$A=D634),0))="已取消","已取消",INDEX(三跨两临近重点区段!$D:$D,MATCH(1,(MONTH(三跨两临近重点区段!$D:$D)=9)*(三跨两临近重点区段!$A:$A=D634)*(三跨两临近重点区段!$F:$F="现存区段"),0))),"")</f>
        <v/>
      </c>
      <c r="Z634" s="232" t="str">
        <f t="array" ref="Z634">IFERROR(IF(INDEX(三跨两临近重点区段!$F:$F,MATCH(1,(MONTH(三跨两临近重点区段!$D:$D)=9)*(三跨两临近重点区段!$A:$A=D634),0))="已取消","已取消",INDEX(三跨两临近重点区段!$E:$E,MATCH(1,(MONTH(三跨两临近重点区段!$D:$D)=9)*(三跨两临近重点区段!$A:$A=D634)*(三跨两临近重点区段!$F:$F="现存区段"),0))),"")</f>
        <v/>
      </c>
      <c r="AA634" s="268" t="str">
        <f t="array" ref="AA634">IFERROR(IF(INDEX(三跨两临近重点区段!$F:$F,MATCH(1,(MONTH(三跨两临近重点区段!$D:$D)=10)*(三跨两临近重点区段!$A:$A=D634),0))="已取消","已取消",INDEX(三跨两临近重点区段!$D:$D,MATCH(1,(MONTH(三跨两临近重点区段!$D:$D)=10)*(三跨两临近重点区段!$A:$A=D634)*(三跨两临近重点区段!$F:$F="现存区段"),0))),"")</f>
        <v/>
      </c>
      <c r="AB634" s="72" t="str">
        <f t="array" ref="AB634">IFERROR(IF(INDEX(三跨两临近重点区段!$F:$F,MATCH(1,(MONTH(三跨两临近重点区段!$D:$D)=10)*(三跨两临近重点区段!$A:$A=D634),0))="已取消","已取消",INDEX(三跨两临近重点区段!$E:$E,MATCH(1,(MONTH(三跨两临近重点区段!$D:$D)=10)*(三跨两临近重点区段!$A:$A=D634)*(三跨两临近重点区段!$F:$F="现存区段"),0))),"")</f>
        <v/>
      </c>
      <c r="AC634" s="284" t="str">
        <f t="array" ref="AC634">IFERROR(IF(INDEX(三跨两临近重点区段!$F:$F,MATCH(1,(MONTH(三跨两临近重点区段!$D:$D)=11)*(三跨两临近重点区段!$A:$A=D634),0))="已取消","已取消",INDEX(三跨两临近重点区段!$D:$D,MATCH(1,(MONTH(三跨两临近重点区段!$D:$D)=11)*(三跨两临近重点区段!$A:$A=D634)*(三跨两临近重点区段!$F:$F="现存区段"),0))),"")</f>
        <v/>
      </c>
      <c r="AD634" s="72" t="str">
        <f t="array" ref="AD634">IFERROR(IF(INDEX(三跨两临近重点区段!$F:$F,MATCH(1,(MONTH(三跨两临近重点区段!$D:$D)=11)*(三跨两临近重点区段!$A:$A=D634),0))="已取消","已取消",INDEX(三跨两临近重点区段!$E:$E,MATCH(1,(MONTH(三跨两临近重点区段!$D:$D)=11)*(三跨两临近重点区段!$A:$A=D634)*(三跨两临近重点区段!$F:$F="现存区段"),0))),"")</f>
        <v/>
      </c>
      <c r="AE634" s="284" t="str">
        <f t="array" ref="AE634">IFERROR(IF(INDEX(三跨两临近重点区段!$F:$F,MATCH(1,(MONTH(三跨两临近重点区段!$D:$D)=12)*(三跨两临近重点区段!$A:$A=D634),0))="已取消","已取消",INDEX(三跨两临近重点区段!$D:$D,MATCH(1,(MONTH(三跨两临近重点区段!$D:$D)=12)*(三跨两临近重点区段!$A:$A=D634)*(三跨两临近重点区段!$F:$F="现存区段"),0))),"")</f>
        <v/>
      </c>
      <c r="AF634" s="72" t="str">
        <f t="array" ref="AF634">IFERROR(IF(INDEX(三跨两临近重点区段!$F:$F,MATCH(1,(MONTH(三跨两临近重点区段!$D:$D)=12)*(三跨两临近重点区段!$A:$A=D634),0))="已取消","已取消",INDEX(三跨两临近重点区段!$E:$E,MATCH(1,(MONTH(三跨两临近重点区段!$D:$D)=12)*(三跨两临近重点区段!$A:$A=D634)*(三跨两临近重点区段!$F:$F="现存区段"),0))),"")</f>
        <v/>
      </c>
      <c r="AH634" t="e">
        <f t="array" ref="AH634">INDEX(三跨两临近重点区段!$G:$G,MATCH(D634,三跨两临近重点区段!$A:$A,0))</f>
        <v>#N/A</v>
      </c>
      <c r="AI634" t="e">
        <f>INDEX(三跨两临近重点区段!$J:$J,MATCH(D634,三跨两临近重点区段!$A:$A,0))</f>
        <v>#N/A</v>
      </c>
    </row>
    <row r="635" ht="14.25" spans="1:35">
      <c r="A635" s="263" t="s">
        <v>150</v>
      </c>
      <c r="B635" s="264" t="s">
        <v>3091</v>
      </c>
      <c r="C635" s="263" t="s">
        <v>2326</v>
      </c>
      <c r="D635" s="263" t="s">
        <v>3092</v>
      </c>
      <c r="E635" s="265" t="s">
        <v>3016</v>
      </c>
      <c r="F635" s="264" t="s">
        <v>125</v>
      </c>
      <c r="G635" s="263" t="s">
        <v>266</v>
      </c>
      <c r="H635" s="263" t="s">
        <v>266</v>
      </c>
      <c r="I635" s="33"/>
      <c r="J635" s="196"/>
      <c r="K635" s="196"/>
      <c r="L635" s="196"/>
      <c r="M635" s="235"/>
      <c r="N635" s="235"/>
      <c r="O635" s="33"/>
      <c r="P635" s="48"/>
      <c r="Q635" s="279"/>
      <c r="R635" s="279"/>
      <c r="S635" s="282">
        <v>45449.4861111111</v>
      </c>
      <c r="T635" s="279" t="s">
        <v>2117</v>
      </c>
      <c r="U635" s="268" t="str">
        <f t="array" ref="U635">IFERROR(IF(INDEX(三跨两临近重点区段!$F:$F,MATCH(1,(MONTH(三跨两临近重点区段!$D:$D)=7)*(三跨两临近重点区段!$A:$A=D635),0))="已取消","已取消",INDEX(三跨两临近重点区段!$D:$D,MATCH(1,(MONTH(三跨两临近重点区段!$D:$D)=7)*(三跨两临近重点区段!$A:$A=D635)*(三跨两临近重点区段!$F:$F="现存区段"),0))),"")</f>
        <v/>
      </c>
      <c r="V635" s="232" t="str">
        <f t="array" ref="V635">IFERROR(IF(INDEX(三跨两临近重点区段!$F:$F,MATCH(1,(MONTH(三跨两临近重点区段!$D:$D)=7)*(三跨两临近重点区段!$A:$A=D635),0))="已取消","已取消",INDEX(三跨两临近重点区段!$E:$E,MATCH(1,(MONTH(三跨两临近重点区段!$D:$D)=7)*(三跨两临近重点区段!$A:$A=D635)*(三跨两临近重点区段!$F:$F="现存区段"),0))),"")</f>
        <v/>
      </c>
      <c r="W635" s="268" t="str">
        <f t="array" ref="W635">IFERROR(IF(INDEX(三跨两临近重点区段!$F:$F,MATCH(1,(MONTH(三跨两临近重点区段!$D:$D)=8)*(三跨两临近重点区段!$A:$A=D635),0))="已取消","已取消",INDEX(三跨两临近重点区段!$D:$D,MATCH(1,(MONTH(三跨两临近重点区段!$D:$D)=8)*(三跨两临近重点区段!$A:$A=D635)*(三跨两临近重点区段!$F:$F="现存区段"),0))),"")</f>
        <v/>
      </c>
      <c r="X635" s="232" t="str">
        <f t="array" ref="X635">IFERROR(IF(INDEX(三跨两临近重点区段!$F:$F,MATCH(1,(MONTH(三跨两临近重点区段!$D:$D)=8)*(三跨两临近重点区段!$A:$A=D635),0))="已取消","已取消",INDEX(三跨两临近重点区段!$E:$E,MATCH(1,(MONTH(三跨两临近重点区段!$D:$D)=8)*(三跨两临近重点区段!$A:$A=D635)*(三跨两临近重点区段!$F:$F="现存区段"),0))),"")</f>
        <v/>
      </c>
      <c r="Y635" s="268" t="str">
        <f t="array" ref="Y635">IFERROR(IF(INDEX(三跨两临近重点区段!$F:$F,MATCH(1,(MONTH(三跨两临近重点区段!$D:$D)=9)*(三跨两临近重点区段!$A:$A=D635),0))="已取消","已取消",INDEX(三跨两临近重点区段!$D:$D,MATCH(1,(MONTH(三跨两临近重点区段!$D:$D)=9)*(三跨两临近重点区段!$A:$A=D635)*(三跨两临近重点区段!$F:$F="现存区段"),0))),"")</f>
        <v/>
      </c>
      <c r="Z635" s="232" t="str">
        <f t="array" ref="Z635">IFERROR(IF(INDEX(三跨两临近重点区段!$F:$F,MATCH(1,(MONTH(三跨两临近重点区段!$D:$D)=9)*(三跨两临近重点区段!$A:$A=D635),0))="已取消","已取消",INDEX(三跨两临近重点区段!$E:$E,MATCH(1,(MONTH(三跨两临近重点区段!$D:$D)=9)*(三跨两临近重点区段!$A:$A=D635)*(三跨两临近重点区段!$F:$F="现存区段"),0))),"")</f>
        <v/>
      </c>
      <c r="AA635" s="268" t="str">
        <f t="array" ref="AA635">IFERROR(IF(INDEX(三跨两临近重点区段!$F:$F,MATCH(1,(MONTH(三跨两临近重点区段!$D:$D)=10)*(三跨两临近重点区段!$A:$A=D635),0))="已取消","已取消",INDEX(三跨两临近重点区段!$D:$D,MATCH(1,(MONTH(三跨两临近重点区段!$D:$D)=10)*(三跨两临近重点区段!$A:$A=D635)*(三跨两临近重点区段!$F:$F="现存区段"),0))),"")</f>
        <v/>
      </c>
      <c r="AB635" s="72" t="str">
        <f t="array" ref="AB635">IFERROR(IF(INDEX(三跨两临近重点区段!$F:$F,MATCH(1,(MONTH(三跨两临近重点区段!$D:$D)=10)*(三跨两临近重点区段!$A:$A=D635),0))="已取消","已取消",INDEX(三跨两临近重点区段!$E:$E,MATCH(1,(MONTH(三跨两临近重点区段!$D:$D)=10)*(三跨两临近重点区段!$A:$A=D635)*(三跨两临近重点区段!$F:$F="现存区段"),0))),"")</f>
        <v/>
      </c>
      <c r="AC635" s="284" t="str">
        <f t="array" ref="AC635">IFERROR(IF(INDEX(三跨两临近重点区段!$F:$F,MATCH(1,(MONTH(三跨两临近重点区段!$D:$D)=11)*(三跨两临近重点区段!$A:$A=D635),0))="已取消","已取消",INDEX(三跨两临近重点区段!$D:$D,MATCH(1,(MONTH(三跨两临近重点区段!$D:$D)=11)*(三跨两临近重点区段!$A:$A=D635)*(三跨两临近重点区段!$F:$F="现存区段"),0))),"")</f>
        <v/>
      </c>
      <c r="AD635" s="72" t="str">
        <f t="array" ref="AD635">IFERROR(IF(INDEX(三跨两临近重点区段!$F:$F,MATCH(1,(MONTH(三跨两临近重点区段!$D:$D)=11)*(三跨两临近重点区段!$A:$A=D635),0))="已取消","已取消",INDEX(三跨两临近重点区段!$E:$E,MATCH(1,(MONTH(三跨两临近重点区段!$D:$D)=11)*(三跨两临近重点区段!$A:$A=D635)*(三跨两临近重点区段!$F:$F="现存区段"),0))),"")</f>
        <v/>
      </c>
      <c r="AE635" s="284" t="str">
        <f t="array" ref="AE635">IFERROR(IF(INDEX(三跨两临近重点区段!$F:$F,MATCH(1,(MONTH(三跨两临近重点区段!$D:$D)=12)*(三跨两临近重点区段!$A:$A=D635),0))="已取消","已取消",INDEX(三跨两临近重点区段!$D:$D,MATCH(1,(MONTH(三跨两临近重点区段!$D:$D)=12)*(三跨两临近重点区段!$A:$A=D635)*(三跨两临近重点区段!$F:$F="现存区段"),0))),"")</f>
        <v/>
      </c>
      <c r="AF635" s="72" t="str">
        <f t="array" ref="AF635">IFERROR(IF(INDEX(三跨两临近重点区段!$F:$F,MATCH(1,(MONTH(三跨两临近重点区段!$D:$D)=12)*(三跨两临近重点区段!$A:$A=D635),0))="已取消","已取消",INDEX(三跨两临近重点区段!$E:$E,MATCH(1,(MONTH(三跨两临近重点区段!$D:$D)=12)*(三跨两临近重点区段!$A:$A=D635)*(三跨两临近重点区段!$F:$F="现存区段"),0))),"")</f>
        <v/>
      </c>
      <c r="AH635" t="e">
        <f t="array" ref="AH635">INDEX(三跨两临近重点区段!$G:$G,MATCH(D635,三跨两临近重点区段!$A:$A,0))</f>
        <v>#N/A</v>
      </c>
      <c r="AI635" t="e">
        <f>INDEX(三跨两临近重点区段!$J:$J,MATCH(D635,三跨两临近重点区段!$A:$A,0))</f>
        <v>#N/A</v>
      </c>
    </row>
    <row r="636" ht="14.25" spans="1:35">
      <c r="A636" s="263" t="s">
        <v>150</v>
      </c>
      <c r="B636" s="264" t="s">
        <v>3093</v>
      </c>
      <c r="C636" s="263" t="s">
        <v>2326</v>
      </c>
      <c r="D636" s="263" t="s">
        <v>3094</v>
      </c>
      <c r="E636" s="265" t="s">
        <v>3016</v>
      </c>
      <c r="F636" s="264" t="s">
        <v>125</v>
      </c>
      <c r="G636" s="263" t="s">
        <v>266</v>
      </c>
      <c r="H636" s="263" t="s">
        <v>266</v>
      </c>
      <c r="I636" s="33"/>
      <c r="J636" s="196"/>
      <c r="K636" s="196"/>
      <c r="L636" s="196"/>
      <c r="M636" s="235"/>
      <c r="N636" s="235"/>
      <c r="O636" s="33"/>
      <c r="P636" s="48"/>
      <c r="Q636" s="279"/>
      <c r="R636" s="279"/>
      <c r="S636" s="282">
        <v>45449.4861111111</v>
      </c>
      <c r="T636" s="279" t="s">
        <v>2117</v>
      </c>
      <c r="U636" s="268" t="str">
        <f t="array" ref="U636">IFERROR(IF(INDEX(三跨两临近重点区段!$F:$F,MATCH(1,(MONTH(三跨两临近重点区段!$D:$D)=7)*(三跨两临近重点区段!$A:$A=D636),0))="已取消","已取消",INDEX(三跨两临近重点区段!$D:$D,MATCH(1,(MONTH(三跨两临近重点区段!$D:$D)=7)*(三跨两临近重点区段!$A:$A=D636)*(三跨两临近重点区段!$F:$F="现存区段"),0))),"")</f>
        <v/>
      </c>
      <c r="V636" s="232" t="str">
        <f t="array" ref="V636">IFERROR(IF(INDEX(三跨两临近重点区段!$F:$F,MATCH(1,(MONTH(三跨两临近重点区段!$D:$D)=7)*(三跨两临近重点区段!$A:$A=D636),0))="已取消","已取消",INDEX(三跨两临近重点区段!$E:$E,MATCH(1,(MONTH(三跨两临近重点区段!$D:$D)=7)*(三跨两临近重点区段!$A:$A=D636)*(三跨两临近重点区段!$F:$F="现存区段"),0))),"")</f>
        <v/>
      </c>
      <c r="W636" s="268" t="str">
        <f t="array" ref="W636">IFERROR(IF(INDEX(三跨两临近重点区段!$F:$F,MATCH(1,(MONTH(三跨两临近重点区段!$D:$D)=8)*(三跨两临近重点区段!$A:$A=D636),0))="已取消","已取消",INDEX(三跨两临近重点区段!$D:$D,MATCH(1,(MONTH(三跨两临近重点区段!$D:$D)=8)*(三跨两临近重点区段!$A:$A=D636)*(三跨两临近重点区段!$F:$F="现存区段"),0))),"")</f>
        <v/>
      </c>
      <c r="X636" s="232" t="str">
        <f t="array" ref="X636">IFERROR(IF(INDEX(三跨两临近重点区段!$F:$F,MATCH(1,(MONTH(三跨两临近重点区段!$D:$D)=8)*(三跨两临近重点区段!$A:$A=D636),0))="已取消","已取消",INDEX(三跨两临近重点区段!$E:$E,MATCH(1,(MONTH(三跨两临近重点区段!$D:$D)=8)*(三跨两临近重点区段!$A:$A=D636)*(三跨两临近重点区段!$F:$F="现存区段"),0))),"")</f>
        <v/>
      </c>
      <c r="Y636" s="268" t="str">
        <f t="array" ref="Y636">IFERROR(IF(INDEX(三跨两临近重点区段!$F:$F,MATCH(1,(MONTH(三跨两临近重点区段!$D:$D)=9)*(三跨两临近重点区段!$A:$A=D636),0))="已取消","已取消",INDEX(三跨两临近重点区段!$D:$D,MATCH(1,(MONTH(三跨两临近重点区段!$D:$D)=9)*(三跨两临近重点区段!$A:$A=D636)*(三跨两临近重点区段!$F:$F="现存区段"),0))),"")</f>
        <v/>
      </c>
      <c r="Z636" s="232" t="str">
        <f t="array" ref="Z636">IFERROR(IF(INDEX(三跨两临近重点区段!$F:$F,MATCH(1,(MONTH(三跨两临近重点区段!$D:$D)=9)*(三跨两临近重点区段!$A:$A=D636),0))="已取消","已取消",INDEX(三跨两临近重点区段!$E:$E,MATCH(1,(MONTH(三跨两临近重点区段!$D:$D)=9)*(三跨两临近重点区段!$A:$A=D636)*(三跨两临近重点区段!$F:$F="现存区段"),0))),"")</f>
        <v/>
      </c>
      <c r="AA636" s="268" t="str">
        <f t="array" ref="AA636">IFERROR(IF(INDEX(三跨两临近重点区段!$F:$F,MATCH(1,(MONTH(三跨两临近重点区段!$D:$D)=10)*(三跨两临近重点区段!$A:$A=D636),0))="已取消","已取消",INDEX(三跨两临近重点区段!$D:$D,MATCH(1,(MONTH(三跨两临近重点区段!$D:$D)=10)*(三跨两临近重点区段!$A:$A=D636)*(三跨两临近重点区段!$F:$F="现存区段"),0))),"")</f>
        <v/>
      </c>
      <c r="AB636" s="72" t="str">
        <f t="array" ref="AB636">IFERROR(IF(INDEX(三跨两临近重点区段!$F:$F,MATCH(1,(MONTH(三跨两临近重点区段!$D:$D)=10)*(三跨两临近重点区段!$A:$A=D636),0))="已取消","已取消",INDEX(三跨两临近重点区段!$E:$E,MATCH(1,(MONTH(三跨两临近重点区段!$D:$D)=10)*(三跨两临近重点区段!$A:$A=D636)*(三跨两临近重点区段!$F:$F="现存区段"),0))),"")</f>
        <v/>
      </c>
      <c r="AC636" s="284" t="str">
        <f t="array" ref="AC636">IFERROR(IF(INDEX(三跨两临近重点区段!$F:$F,MATCH(1,(MONTH(三跨两临近重点区段!$D:$D)=11)*(三跨两临近重点区段!$A:$A=D636),0))="已取消","已取消",INDEX(三跨两临近重点区段!$D:$D,MATCH(1,(MONTH(三跨两临近重点区段!$D:$D)=11)*(三跨两临近重点区段!$A:$A=D636)*(三跨两临近重点区段!$F:$F="现存区段"),0))),"")</f>
        <v/>
      </c>
      <c r="AD636" s="72" t="str">
        <f t="array" ref="AD636">IFERROR(IF(INDEX(三跨两临近重点区段!$F:$F,MATCH(1,(MONTH(三跨两临近重点区段!$D:$D)=11)*(三跨两临近重点区段!$A:$A=D636),0))="已取消","已取消",INDEX(三跨两临近重点区段!$E:$E,MATCH(1,(MONTH(三跨两临近重点区段!$D:$D)=11)*(三跨两临近重点区段!$A:$A=D636)*(三跨两临近重点区段!$F:$F="现存区段"),0))),"")</f>
        <v/>
      </c>
      <c r="AE636" s="284" t="str">
        <f t="array" ref="AE636">IFERROR(IF(INDEX(三跨两临近重点区段!$F:$F,MATCH(1,(MONTH(三跨两临近重点区段!$D:$D)=12)*(三跨两临近重点区段!$A:$A=D636),0))="已取消","已取消",INDEX(三跨两临近重点区段!$D:$D,MATCH(1,(MONTH(三跨两临近重点区段!$D:$D)=12)*(三跨两临近重点区段!$A:$A=D636)*(三跨两临近重点区段!$F:$F="现存区段"),0))),"")</f>
        <v/>
      </c>
      <c r="AF636" s="72" t="str">
        <f t="array" ref="AF636">IFERROR(IF(INDEX(三跨两临近重点区段!$F:$F,MATCH(1,(MONTH(三跨两临近重点区段!$D:$D)=12)*(三跨两临近重点区段!$A:$A=D636),0))="已取消","已取消",INDEX(三跨两临近重点区段!$E:$E,MATCH(1,(MONTH(三跨两临近重点区段!$D:$D)=12)*(三跨两临近重点区段!$A:$A=D636)*(三跨两临近重点区段!$F:$F="现存区段"),0))),"")</f>
        <v/>
      </c>
      <c r="AH636" t="e">
        <f t="array" ref="AH636">INDEX(三跨两临近重点区段!$G:$G,MATCH(D636,三跨两临近重点区段!$A:$A,0))</f>
        <v>#N/A</v>
      </c>
      <c r="AI636" t="e">
        <f>INDEX(三跨两临近重点区段!$J:$J,MATCH(D636,三跨两临近重点区段!$A:$A,0))</f>
        <v>#N/A</v>
      </c>
    </row>
    <row r="637" ht="14.25" spans="1:35">
      <c r="A637" s="263" t="s">
        <v>150</v>
      </c>
      <c r="B637" s="264" t="s">
        <v>3091</v>
      </c>
      <c r="C637" s="263" t="s">
        <v>2418</v>
      </c>
      <c r="D637" s="263" t="s">
        <v>3095</v>
      </c>
      <c r="E637" s="265" t="s">
        <v>3016</v>
      </c>
      <c r="F637" s="264" t="s">
        <v>125</v>
      </c>
      <c r="G637" s="263" t="s">
        <v>266</v>
      </c>
      <c r="H637" s="263" t="s">
        <v>266</v>
      </c>
      <c r="I637" s="33"/>
      <c r="J637" s="196"/>
      <c r="K637" s="196"/>
      <c r="L637" s="196"/>
      <c r="M637" s="235"/>
      <c r="N637" s="235"/>
      <c r="O637" s="33"/>
      <c r="P637" s="48"/>
      <c r="Q637" s="279"/>
      <c r="R637" s="279"/>
      <c r="S637" s="282">
        <v>45449.4861111111</v>
      </c>
      <c r="T637" s="279" t="s">
        <v>2117</v>
      </c>
      <c r="U637" s="268" t="str">
        <f t="array" ref="U637">IFERROR(IF(INDEX(三跨两临近重点区段!$F:$F,MATCH(1,(MONTH(三跨两临近重点区段!$D:$D)=7)*(三跨两临近重点区段!$A:$A=D637),0))="已取消","已取消",INDEX(三跨两临近重点区段!$D:$D,MATCH(1,(MONTH(三跨两临近重点区段!$D:$D)=7)*(三跨两临近重点区段!$A:$A=D637)*(三跨两临近重点区段!$F:$F="现存区段"),0))),"")</f>
        <v/>
      </c>
      <c r="V637" s="232" t="str">
        <f t="array" ref="V637">IFERROR(IF(INDEX(三跨两临近重点区段!$F:$F,MATCH(1,(MONTH(三跨两临近重点区段!$D:$D)=7)*(三跨两临近重点区段!$A:$A=D637),0))="已取消","已取消",INDEX(三跨两临近重点区段!$E:$E,MATCH(1,(MONTH(三跨两临近重点区段!$D:$D)=7)*(三跨两临近重点区段!$A:$A=D637)*(三跨两临近重点区段!$F:$F="现存区段"),0))),"")</f>
        <v/>
      </c>
      <c r="W637" s="268" t="str">
        <f t="array" ref="W637">IFERROR(IF(INDEX(三跨两临近重点区段!$F:$F,MATCH(1,(MONTH(三跨两临近重点区段!$D:$D)=8)*(三跨两临近重点区段!$A:$A=D637),0))="已取消","已取消",INDEX(三跨两临近重点区段!$D:$D,MATCH(1,(MONTH(三跨两临近重点区段!$D:$D)=8)*(三跨两临近重点区段!$A:$A=D637)*(三跨两临近重点区段!$F:$F="现存区段"),0))),"")</f>
        <v/>
      </c>
      <c r="X637" s="232" t="str">
        <f t="array" ref="X637">IFERROR(IF(INDEX(三跨两临近重点区段!$F:$F,MATCH(1,(MONTH(三跨两临近重点区段!$D:$D)=8)*(三跨两临近重点区段!$A:$A=D637),0))="已取消","已取消",INDEX(三跨两临近重点区段!$E:$E,MATCH(1,(MONTH(三跨两临近重点区段!$D:$D)=8)*(三跨两临近重点区段!$A:$A=D637)*(三跨两临近重点区段!$F:$F="现存区段"),0))),"")</f>
        <v/>
      </c>
      <c r="Y637" s="268" t="str">
        <f t="array" ref="Y637">IFERROR(IF(INDEX(三跨两临近重点区段!$F:$F,MATCH(1,(MONTH(三跨两临近重点区段!$D:$D)=9)*(三跨两临近重点区段!$A:$A=D637),0))="已取消","已取消",INDEX(三跨两临近重点区段!$D:$D,MATCH(1,(MONTH(三跨两临近重点区段!$D:$D)=9)*(三跨两临近重点区段!$A:$A=D637)*(三跨两临近重点区段!$F:$F="现存区段"),0))),"")</f>
        <v/>
      </c>
      <c r="Z637" s="232" t="str">
        <f t="array" ref="Z637">IFERROR(IF(INDEX(三跨两临近重点区段!$F:$F,MATCH(1,(MONTH(三跨两临近重点区段!$D:$D)=9)*(三跨两临近重点区段!$A:$A=D637),0))="已取消","已取消",INDEX(三跨两临近重点区段!$E:$E,MATCH(1,(MONTH(三跨两临近重点区段!$D:$D)=9)*(三跨两临近重点区段!$A:$A=D637)*(三跨两临近重点区段!$F:$F="现存区段"),0))),"")</f>
        <v/>
      </c>
      <c r="AA637" s="268" t="str">
        <f t="array" ref="AA637">IFERROR(IF(INDEX(三跨两临近重点区段!$F:$F,MATCH(1,(MONTH(三跨两临近重点区段!$D:$D)=10)*(三跨两临近重点区段!$A:$A=D637),0))="已取消","已取消",INDEX(三跨两临近重点区段!$D:$D,MATCH(1,(MONTH(三跨两临近重点区段!$D:$D)=10)*(三跨两临近重点区段!$A:$A=D637)*(三跨两临近重点区段!$F:$F="现存区段"),0))),"")</f>
        <v/>
      </c>
      <c r="AB637" s="72" t="str">
        <f t="array" ref="AB637">IFERROR(IF(INDEX(三跨两临近重点区段!$F:$F,MATCH(1,(MONTH(三跨两临近重点区段!$D:$D)=10)*(三跨两临近重点区段!$A:$A=D637),0))="已取消","已取消",INDEX(三跨两临近重点区段!$E:$E,MATCH(1,(MONTH(三跨两临近重点区段!$D:$D)=10)*(三跨两临近重点区段!$A:$A=D637)*(三跨两临近重点区段!$F:$F="现存区段"),0))),"")</f>
        <v/>
      </c>
      <c r="AC637" s="284" t="str">
        <f t="array" ref="AC637">IFERROR(IF(INDEX(三跨两临近重点区段!$F:$F,MATCH(1,(MONTH(三跨两临近重点区段!$D:$D)=11)*(三跨两临近重点区段!$A:$A=D637),0))="已取消","已取消",INDEX(三跨两临近重点区段!$D:$D,MATCH(1,(MONTH(三跨两临近重点区段!$D:$D)=11)*(三跨两临近重点区段!$A:$A=D637)*(三跨两临近重点区段!$F:$F="现存区段"),0))),"")</f>
        <v/>
      </c>
      <c r="AD637" s="72" t="str">
        <f t="array" ref="AD637">IFERROR(IF(INDEX(三跨两临近重点区段!$F:$F,MATCH(1,(MONTH(三跨两临近重点区段!$D:$D)=11)*(三跨两临近重点区段!$A:$A=D637),0))="已取消","已取消",INDEX(三跨两临近重点区段!$E:$E,MATCH(1,(MONTH(三跨两临近重点区段!$D:$D)=11)*(三跨两临近重点区段!$A:$A=D637)*(三跨两临近重点区段!$F:$F="现存区段"),0))),"")</f>
        <v/>
      </c>
      <c r="AE637" s="284" t="str">
        <f t="array" ref="AE637">IFERROR(IF(INDEX(三跨两临近重点区段!$F:$F,MATCH(1,(MONTH(三跨两临近重点区段!$D:$D)=12)*(三跨两临近重点区段!$A:$A=D637),0))="已取消","已取消",INDEX(三跨两临近重点区段!$D:$D,MATCH(1,(MONTH(三跨两临近重点区段!$D:$D)=12)*(三跨两临近重点区段!$A:$A=D637)*(三跨两临近重点区段!$F:$F="现存区段"),0))),"")</f>
        <v/>
      </c>
      <c r="AF637" s="72" t="str">
        <f t="array" ref="AF637">IFERROR(IF(INDEX(三跨两临近重点区段!$F:$F,MATCH(1,(MONTH(三跨两临近重点区段!$D:$D)=12)*(三跨两临近重点区段!$A:$A=D637),0))="已取消","已取消",INDEX(三跨两临近重点区段!$E:$E,MATCH(1,(MONTH(三跨两临近重点区段!$D:$D)=12)*(三跨两临近重点区段!$A:$A=D637)*(三跨两临近重点区段!$F:$F="现存区段"),0))),"")</f>
        <v/>
      </c>
      <c r="AH637" t="e">
        <f t="array" ref="AH637">INDEX(三跨两临近重点区段!$G:$G,MATCH(D637,三跨两临近重点区段!$A:$A,0))</f>
        <v>#N/A</v>
      </c>
      <c r="AI637" t="e">
        <f>INDEX(三跨两临近重点区段!$J:$J,MATCH(D637,三跨两临近重点区段!$A:$A,0))</f>
        <v>#N/A</v>
      </c>
    </row>
    <row r="638" ht="14.25" spans="1:35">
      <c r="A638" s="263" t="s">
        <v>363</v>
      </c>
      <c r="B638" s="264" t="s">
        <v>3039</v>
      </c>
      <c r="C638" s="263" t="s">
        <v>3096</v>
      </c>
      <c r="D638" s="263" t="s">
        <v>3097</v>
      </c>
      <c r="E638" s="265" t="s">
        <v>3016</v>
      </c>
      <c r="F638" s="264" t="s">
        <v>125</v>
      </c>
      <c r="G638" s="263" t="s">
        <v>387</v>
      </c>
      <c r="H638" s="263" t="s">
        <v>387</v>
      </c>
      <c r="I638" s="33"/>
      <c r="J638" s="196"/>
      <c r="K638" s="196"/>
      <c r="L638" s="196"/>
      <c r="M638" s="235"/>
      <c r="N638" s="235"/>
      <c r="O638" s="33"/>
      <c r="P638" s="48"/>
      <c r="Q638" s="279"/>
      <c r="R638" s="279"/>
      <c r="S638" s="278">
        <v>45469</v>
      </c>
      <c r="T638" s="279" t="s">
        <v>2117</v>
      </c>
      <c r="U638" s="268" t="str">
        <f t="array" ref="U638">IFERROR(IF(INDEX(三跨两临近重点区段!$F:$F,MATCH(1,(MONTH(三跨两临近重点区段!$D:$D)=7)*(三跨两临近重点区段!$A:$A=D638),0))="已取消","已取消",INDEX(三跨两临近重点区段!$D:$D,MATCH(1,(MONTH(三跨两临近重点区段!$D:$D)=7)*(三跨两临近重点区段!$A:$A=D638)*(三跨两临近重点区段!$F:$F="现存区段"),0))),"")</f>
        <v/>
      </c>
      <c r="V638" s="232" t="str">
        <f t="array" ref="V638">IFERROR(IF(INDEX(三跨两临近重点区段!$F:$F,MATCH(1,(MONTH(三跨两临近重点区段!$D:$D)=7)*(三跨两临近重点区段!$A:$A=D638),0))="已取消","已取消",INDEX(三跨两临近重点区段!$E:$E,MATCH(1,(MONTH(三跨两临近重点区段!$D:$D)=7)*(三跨两临近重点区段!$A:$A=D638)*(三跨两临近重点区段!$F:$F="现存区段"),0))),"")</f>
        <v/>
      </c>
      <c r="W638" s="268" t="str">
        <f t="array" ref="W638">IFERROR(IF(INDEX(三跨两临近重点区段!$F:$F,MATCH(1,(MONTH(三跨两临近重点区段!$D:$D)=8)*(三跨两临近重点区段!$A:$A=D638),0))="已取消","已取消",INDEX(三跨两临近重点区段!$D:$D,MATCH(1,(MONTH(三跨两临近重点区段!$D:$D)=8)*(三跨两临近重点区段!$A:$A=D638)*(三跨两临近重点区段!$F:$F="现存区段"),0))),"")</f>
        <v/>
      </c>
      <c r="X638" s="232" t="str">
        <f t="array" ref="X638">IFERROR(IF(INDEX(三跨两临近重点区段!$F:$F,MATCH(1,(MONTH(三跨两临近重点区段!$D:$D)=8)*(三跨两临近重点区段!$A:$A=D638),0))="已取消","已取消",INDEX(三跨两临近重点区段!$E:$E,MATCH(1,(MONTH(三跨两临近重点区段!$D:$D)=8)*(三跨两临近重点区段!$A:$A=D638)*(三跨两临近重点区段!$F:$F="现存区段"),0))),"")</f>
        <v/>
      </c>
      <c r="Y638" s="268" t="str">
        <f t="array" ref="Y638">IFERROR(IF(INDEX(三跨两临近重点区段!$F:$F,MATCH(1,(MONTH(三跨两临近重点区段!$D:$D)=9)*(三跨两临近重点区段!$A:$A=D638),0))="已取消","已取消",INDEX(三跨两临近重点区段!$D:$D,MATCH(1,(MONTH(三跨两临近重点区段!$D:$D)=9)*(三跨两临近重点区段!$A:$A=D638)*(三跨两临近重点区段!$F:$F="现存区段"),0))),"")</f>
        <v/>
      </c>
      <c r="Z638" s="232" t="str">
        <f t="array" ref="Z638">IFERROR(IF(INDEX(三跨两临近重点区段!$F:$F,MATCH(1,(MONTH(三跨两临近重点区段!$D:$D)=9)*(三跨两临近重点区段!$A:$A=D638),0))="已取消","已取消",INDEX(三跨两临近重点区段!$E:$E,MATCH(1,(MONTH(三跨两临近重点区段!$D:$D)=9)*(三跨两临近重点区段!$A:$A=D638)*(三跨两临近重点区段!$F:$F="现存区段"),0))),"")</f>
        <v/>
      </c>
      <c r="AA638" s="268" t="str">
        <f t="array" ref="AA638">IFERROR(IF(INDEX(三跨两临近重点区段!$F:$F,MATCH(1,(MONTH(三跨两临近重点区段!$D:$D)=10)*(三跨两临近重点区段!$A:$A=D638),0))="已取消","已取消",INDEX(三跨两临近重点区段!$D:$D,MATCH(1,(MONTH(三跨两临近重点区段!$D:$D)=10)*(三跨两临近重点区段!$A:$A=D638)*(三跨两临近重点区段!$F:$F="现存区段"),0))),"")</f>
        <v/>
      </c>
      <c r="AB638" s="72" t="str">
        <f t="array" ref="AB638">IFERROR(IF(INDEX(三跨两临近重点区段!$F:$F,MATCH(1,(MONTH(三跨两临近重点区段!$D:$D)=10)*(三跨两临近重点区段!$A:$A=D638),0))="已取消","已取消",INDEX(三跨两临近重点区段!$E:$E,MATCH(1,(MONTH(三跨两临近重点区段!$D:$D)=10)*(三跨两临近重点区段!$A:$A=D638)*(三跨两临近重点区段!$F:$F="现存区段"),0))),"")</f>
        <v/>
      </c>
      <c r="AC638" s="284" t="str">
        <f t="array" ref="AC638">IFERROR(IF(INDEX(三跨两临近重点区段!$F:$F,MATCH(1,(MONTH(三跨两临近重点区段!$D:$D)=11)*(三跨两临近重点区段!$A:$A=D638),0))="已取消","已取消",INDEX(三跨两临近重点区段!$D:$D,MATCH(1,(MONTH(三跨两临近重点区段!$D:$D)=11)*(三跨两临近重点区段!$A:$A=D638)*(三跨两临近重点区段!$F:$F="现存区段"),0))),"")</f>
        <v/>
      </c>
      <c r="AD638" s="72" t="str">
        <f t="array" ref="AD638">IFERROR(IF(INDEX(三跨两临近重点区段!$F:$F,MATCH(1,(MONTH(三跨两临近重点区段!$D:$D)=11)*(三跨两临近重点区段!$A:$A=D638),0))="已取消","已取消",INDEX(三跨两临近重点区段!$E:$E,MATCH(1,(MONTH(三跨两临近重点区段!$D:$D)=11)*(三跨两临近重点区段!$A:$A=D638)*(三跨两临近重点区段!$F:$F="现存区段"),0))),"")</f>
        <v/>
      </c>
      <c r="AE638" s="284" t="str">
        <f t="array" ref="AE638">IFERROR(IF(INDEX(三跨两临近重点区段!$F:$F,MATCH(1,(MONTH(三跨两临近重点区段!$D:$D)=12)*(三跨两临近重点区段!$A:$A=D638),0))="已取消","已取消",INDEX(三跨两临近重点区段!$D:$D,MATCH(1,(MONTH(三跨两临近重点区段!$D:$D)=12)*(三跨两临近重点区段!$A:$A=D638)*(三跨两临近重点区段!$F:$F="现存区段"),0))),"")</f>
        <v/>
      </c>
      <c r="AF638" s="72" t="str">
        <f t="array" ref="AF638">IFERROR(IF(INDEX(三跨两临近重点区段!$F:$F,MATCH(1,(MONTH(三跨两临近重点区段!$D:$D)=12)*(三跨两临近重点区段!$A:$A=D638),0))="已取消","已取消",INDEX(三跨两临近重点区段!$E:$E,MATCH(1,(MONTH(三跨两临近重点区段!$D:$D)=12)*(三跨两临近重点区段!$A:$A=D638)*(三跨两临近重点区段!$F:$F="现存区段"),0))),"")</f>
        <v/>
      </c>
      <c r="AH638" t="e">
        <f t="array" ref="AH638">INDEX(三跨两临近重点区段!$G:$G,MATCH(D638,三跨两临近重点区段!$A:$A,0))</f>
        <v>#N/A</v>
      </c>
      <c r="AI638" t="e">
        <f>INDEX(三跨两临近重点区段!$J:$J,MATCH(D638,三跨两临近重点区段!$A:$A,0))</f>
        <v>#N/A</v>
      </c>
    </row>
    <row r="639" ht="14.25" spans="1:35">
      <c r="A639" s="263" t="s">
        <v>363</v>
      </c>
      <c r="B639" s="264" t="s">
        <v>3049</v>
      </c>
      <c r="C639" s="263" t="s">
        <v>2977</v>
      </c>
      <c r="D639" s="263" t="s">
        <v>3098</v>
      </c>
      <c r="E639" s="265" t="s">
        <v>3016</v>
      </c>
      <c r="F639" s="264" t="s">
        <v>125</v>
      </c>
      <c r="G639" s="263" t="s">
        <v>249</v>
      </c>
      <c r="H639" s="263" t="s">
        <v>249</v>
      </c>
      <c r="I639" s="33"/>
      <c r="J639" s="196"/>
      <c r="K639" s="196"/>
      <c r="L639" s="196"/>
      <c r="M639" s="235"/>
      <c r="N639" s="235"/>
      <c r="O639" s="33"/>
      <c r="P639" s="48"/>
      <c r="Q639" s="279"/>
      <c r="R639" s="279"/>
      <c r="S639" s="278">
        <v>45467</v>
      </c>
      <c r="T639" s="279" t="s">
        <v>2117</v>
      </c>
      <c r="U639" s="268" t="str">
        <f t="array" ref="U639">IFERROR(IF(INDEX(三跨两临近重点区段!$F:$F,MATCH(1,(MONTH(三跨两临近重点区段!$D:$D)=7)*(三跨两临近重点区段!$A:$A=D639),0))="已取消","已取消",INDEX(三跨两临近重点区段!$D:$D,MATCH(1,(MONTH(三跨两临近重点区段!$D:$D)=7)*(三跨两临近重点区段!$A:$A=D639)*(三跨两临近重点区段!$F:$F="现存区段"),0))),"")</f>
        <v/>
      </c>
      <c r="V639" s="232" t="str">
        <f t="array" ref="V639">IFERROR(IF(INDEX(三跨两临近重点区段!$F:$F,MATCH(1,(MONTH(三跨两临近重点区段!$D:$D)=7)*(三跨两临近重点区段!$A:$A=D639),0))="已取消","已取消",INDEX(三跨两临近重点区段!$E:$E,MATCH(1,(MONTH(三跨两临近重点区段!$D:$D)=7)*(三跨两临近重点区段!$A:$A=D639)*(三跨两临近重点区段!$F:$F="现存区段"),0))),"")</f>
        <v/>
      </c>
      <c r="W639" s="268" t="str">
        <f t="array" ref="W639">IFERROR(IF(INDEX(三跨两临近重点区段!$F:$F,MATCH(1,(MONTH(三跨两临近重点区段!$D:$D)=8)*(三跨两临近重点区段!$A:$A=D639),0))="已取消","已取消",INDEX(三跨两临近重点区段!$D:$D,MATCH(1,(MONTH(三跨两临近重点区段!$D:$D)=8)*(三跨两临近重点区段!$A:$A=D639)*(三跨两临近重点区段!$F:$F="现存区段"),0))),"")</f>
        <v/>
      </c>
      <c r="X639" s="232" t="str">
        <f t="array" ref="X639">IFERROR(IF(INDEX(三跨两临近重点区段!$F:$F,MATCH(1,(MONTH(三跨两临近重点区段!$D:$D)=8)*(三跨两临近重点区段!$A:$A=D639),0))="已取消","已取消",INDEX(三跨两临近重点区段!$E:$E,MATCH(1,(MONTH(三跨两临近重点区段!$D:$D)=8)*(三跨两临近重点区段!$A:$A=D639)*(三跨两临近重点区段!$F:$F="现存区段"),0))),"")</f>
        <v/>
      </c>
      <c r="Y639" s="268" t="str">
        <f t="array" ref="Y639">IFERROR(IF(INDEX(三跨两临近重点区段!$F:$F,MATCH(1,(MONTH(三跨两临近重点区段!$D:$D)=9)*(三跨两临近重点区段!$A:$A=D639),0))="已取消","已取消",INDEX(三跨两临近重点区段!$D:$D,MATCH(1,(MONTH(三跨两临近重点区段!$D:$D)=9)*(三跨两临近重点区段!$A:$A=D639)*(三跨两临近重点区段!$F:$F="现存区段"),0))),"")</f>
        <v/>
      </c>
      <c r="Z639" s="232" t="str">
        <f t="array" ref="Z639">IFERROR(IF(INDEX(三跨两临近重点区段!$F:$F,MATCH(1,(MONTH(三跨两临近重点区段!$D:$D)=9)*(三跨两临近重点区段!$A:$A=D639),0))="已取消","已取消",INDEX(三跨两临近重点区段!$E:$E,MATCH(1,(MONTH(三跨两临近重点区段!$D:$D)=9)*(三跨两临近重点区段!$A:$A=D639)*(三跨两临近重点区段!$F:$F="现存区段"),0))),"")</f>
        <v/>
      </c>
      <c r="AA639" s="268" t="str">
        <f t="array" ref="AA639">IFERROR(IF(INDEX(三跨两临近重点区段!$F:$F,MATCH(1,(MONTH(三跨两临近重点区段!$D:$D)=10)*(三跨两临近重点区段!$A:$A=D639),0))="已取消","已取消",INDEX(三跨两临近重点区段!$D:$D,MATCH(1,(MONTH(三跨两临近重点区段!$D:$D)=10)*(三跨两临近重点区段!$A:$A=D639)*(三跨两临近重点区段!$F:$F="现存区段"),0))),"")</f>
        <v/>
      </c>
      <c r="AB639" s="72" t="str">
        <f t="array" ref="AB639">IFERROR(IF(INDEX(三跨两临近重点区段!$F:$F,MATCH(1,(MONTH(三跨两临近重点区段!$D:$D)=10)*(三跨两临近重点区段!$A:$A=D639),0))="已取消","已取消",INDEX(三跨两临近重点区段!$E:$E,MATCH(1,(MONTH(三跨两临近重点区段!$D:$D)=10)*(三跨两临近重点区段!$A:$A=D639)*(三跨两临近重点区段!$F:$F="现存区段"),0))),"")</f>
        <v/>
      </c>
      <c r="AC639" s="284" t="str">
        <f t="array" ref="AC639">IFERROR(IF(INDEX(三跨两临近重点区段!$F:$F,MATCH(1,(MONTH(三跨两临近重点区段!$D:$D)=11)*(三跨两临近重点区段!$A:$A=D639),0))="已取消","已取消",INDEX(三跨两临近重点区段!$D:$D,MATCH(1,(MONTH(三跨两临近重点区段!$D:$D)=11)*(三跨两临近重点区段!$A:$A=D639)*(三跨两临近重点区段!$F:$F="现存区段"),0))),"")</f>
        <v/>
      </c>
      <c r="AD639" s="72" t="str">
        <f t="array" ref="AD639">IFERROR(IF(INDEX(三跨两临近重点区段!$F:$F,MATCH(1,(MONTH(三跨两临近重点区段!$D:$D)=11)*(三跨两临近重点区段!$A:$A=D639),0))="已取消","已取消",INDEX(三跨两临近重点区段!$E:$E,MATCH(1,(MONTH(三跨两临近重点区段!$D:$D)=11)*(三跨两临近重点区段!$A:$A=D639)*(三跨两临近重点区段!$F:$F="现存区段"),0))),"")</f>
        <v/>
      </c>
      <c r="AE639" s="284" t="str">
        <f t="array" ref="AE639">IFERROR(IF(INDEX(三跨两临近重点区段!$F:$F,MATCH(1,(MONTH(三跨两临近重点区段!$D:$D)=12)*(三跨两临近重点区段!$A:$A=D639),0))="已取消","已取消",INDEX(三跨两临近重点区段!$D:$D,MATCH(1,(MONTH(三跨两临近重点区段!$D:$D)=12)*(三跨两临近重点区段!$A:$A=D639)*(三跨两临近重点区段!$F:$F="现存区段"),0))),"")</f>
        <v/>
      </c>
      <c r="AF639" s="72" t="str">
        <f t="array" ref="AF639">IFERROR(IF(INDEX(三跨两临近重点区段!$F:$F,MATCH(1,(MONTH(三跨两临近重点区段!$D:$D)=12)*(三跨两临近重点区段!$A:$A=D639),0))="已取消","已取消",INDEX(三跨两临近重点区段!$E:$E,MATCH(1,(MONTH(三跨两临近重点区段!$D:$D)=12)*(三跨两临近重点区段!$A:$A=D639)*(三跨两临近重点区段!$F:$F="现存区段"),0))),"")</f>
        <v/>
      </c>
      <c r="AH639" t="e">
        <f t="array" ref="AH639">INDEX(三跨两临近重点区段!$G:$G,MATCH(D639,三跨两临近重点区段!$A:$A,0))</f>
        <v>#N/A</v>
      </c>
      <c r="AI639" t="e">
        <f>INDEX(三跨两临近重点区段!$J:$J,MATCH(D639,三跨两临近重点区段!$A:$A,0))</f>
        <v>#N/A</v>
      </c>
    </row>
    <row r="640" ht="14.25" spans="1:35">
      <c r="A640" s="263" t="s">
        <v>150</v>
      </c>
      <c r="B640" s="264" t="s">
        <v>3056</v>
      </c>
      <c r="C640" s="263" t="s">
        <v>2221</v>
      </c>
      <c r="D640" s="263" t="s">
        <v>3099</v>
      </c>
      <c r="E640" s="265" t="s">
        <v>3016</v>
      </c>
      <c r="F640" s="264" t="s">
        <v>125</v>
      </c>
      <c r="G640" s="263" t="s">
        <v>249</v>
      </c>
      <c r="H640" s="263" t="s">
        <v>249</v>
      </c>
      <c r="I640" s="33"/>
      <c r="J640" s="196"/>
      <c r="K640" s="196"/>
      <c r="L640" s="196"/>
      <c r="M640" s="235"/>
      <c r="N640" s="235"/>
      <c r="O640" s="33"/>
      <c r="P640" s="48"/>
      <c r="Q640" s="279"/>
      <c r="R640" s="279"/>
      <c r="S640" s="278">
        <v>45467</v>
      </c>
      <c r="T640" s="279" t="s">
        <v>2117</v>
      </c>
      <c r="U640" s="268" t="str">
        <f t="array" ref="U640">IFERROR(IF(INDEX(三跨两临近重点区段!$F:$F,MATCH(1,(MONTH(三跨两临近重点区段!$D:$D)=7)*(三跨两临近重点区段!$A:$A=D640),0))="已取消","已取消",INDEX(三跨两临近重点区段!$D:$D,MATCH(1,(MONTH(三跨两临近重点区段!$D:$D)=7)*(三跨两临近重点区段!$A:$A=D640)*(三跨两临近重点区段!$F:$F="现存区段"),0))),"")</f>
        <v/>
      </c>
      <c r="V640" s="232" t="str">
        <f t="array" ref="V640">IFERROR(IF(INDEX(三跨两临近重点区段!$F:$F,MATCH(1,(MONTH(三跨两临近重点区段!$D:$D)=7)*(三跨两临近重点区段!$A:$A=D640),0))="已取消","已取消",INDEX(三跨两临近重点区段!$E:$E,MATCH(1,(MONTH(三跨两临近重点区段!$D:$D)=7)*(三跨两临近重点区段!$A:$A=D640)*(三跨两临近重点区段!$F:$F="现存区段"),0))),"")</f>
        <v/>
      </c>
      <c r="W640" s="268" t="str">
        <f t="array" ref="W640">IFERROR(IF(INDEX(三跨两临近重点区段!$F:$F,MATCH(1,(MONTH(三跨两临近重点区段!$D:$D)=8)*(三跨两临近重点区段!$A:$A=D640),0))="已取消","已取消",INDEX(三跨两临近重点区段!$D:$D,MATCH(1,(MONTH(三跨两临近重点区段!$D:$D)=8)*(三跨两临近重点区段!$A:$A=D640)*(三跨两临近重点区段!$F:$F="现存区段"),0))),"")</f>
        <v/>
      </c>
      <c r="X640" s="232" t="str">
        <f t="array" ref="X640">IFERROR(IF(INDEX(三跨两临近重点区段!$F:$F,MATCH(1,(MONTH(三跨两临近重点区段!$D:$D)=8)*(三跨两临近重点区段!$A:$A=D640),0))="已取消","已取消",INDEX(三跨两临近重点区段!$E:$E,MATCH(1,(MONTH(三跨两临近重点区段!$D:$D)=8)*(三跨两临近重点区段!$A:$A=D640)*(三跨两临近重点区段!$F:$F="现存区段"),0))),"")</f>
        <v/>
      </c>
      <c r="Y640" s="268" t="str">
        <f t="array" ref="Y640">IFERROR(IF(INDEX(三跨两临近重点区段!$F:$F,MATCH(1,(MONTH(三跨两临近重点区段!$D:$D)=9)*(三跨两临近重点区段!$A:$A=D640),0))="已取消","已取消",INDEX(三跨两临近重点区段!$D:$D,MATCH(1,(MONTH(三跨两临近重点区段!$D:$D)=9)*(三跨两临近重点区段!$A:$A=D640)*(三跨两临近重点区段!$F:$F="现存区段"),0))),"")</f>
        <v/>
      </c>
      <c r="Z640" s="232" t="str">
        <f t="array" ref="Z640">IFERROR(IF(INDEX(三跨两临近重点区段!$F:$F,MATCH(1,(MONTH(三跨两临近重点区段!$D:$D)=9)*(三跨两临近重点区段!$A:$A=D640),0))="已取消","已取消",INDEX(三跨两临近重点区段!$E:$E,MATCH(1,(MONTH(三跨两临近重点区段!$D:$D)=9)*(三跨两临近重点区段!$A:$A=D640)*(三跨两临近重点区段!$F:$F="现存区段"),0))),"")</f>
        <v/>
      </c>
      <c r="AA640" s="268" t="str">
        <f t="array" ref="AA640">IFERROR(IF(INDEX(三跨两临近重点区段!$F:$F,MATCH(1,(MONTH(三跨两临近重点区段!$D:$D)=10)*(三跨两临近重点区段!$A:$A=D640),0))="已取消","已取消",INDEX(三跨两临近重点区段!$D:$D,MATCH(1,(MONTH(三跨两临近重点区段!$D:$D)=10)*(三跨两临近重点区段!$A:$A=D640)*(三跨两临近重点区段!$F:$F="现存区段"),0))),"")</f>
        <v/>
      </c>
      <c r="AB640" s="72" t="str">
        <f t="array" ref="AB640">IFERROR(IF(INDEX(三跨两临近重点区段!$F:$F,MATCH(1,(MONTH(三跨两临近重点区段!$D:$D)=10)*(三跨两临近重点区段!$A:$A=D640),0))="已取消","已取消",INDEX(三跨两临近重点区段!$E:$E,MATCH(1,(MONTH(三跨两临近重点区段!$D:$D)=10)*(三跨两临近重点区段!$A:$A=D640)*(三跨两临近重点区段!$F:$F="现存区段"),0))),"")</f>
        <v/>
      </c>
      <c r="AC640" s="284" t="str">
        <f t="array" ref="AC640">IFERROR(IF(INDEX(三跨两临近重点区段!$F:$F,MATCH(1,(MONTH(三跨两临近重点区段!$D:$D)=11)*(三跨两临近重点区段!$A:$A=D640),0))="已取消","已取消",INDEX(三跨两临近重点区段!$D:$D,MATCH(1,(MONTH(三跨两临近重点区段!$D:$D)=11)*(三跨两临近重点区段!$A:$A=D640)*(三跨两临近重点区段!$F:$F="现存区段"),0))),"")</f>
        <v/>
      </c>
      <c r="AD640" s="72" t="str">
        <f t="array" ref="AD640">IFERROR(IF(INDEX(三跨两临近重点区段!$F:$F,MATCH(1,(MONTH(三跨两临近重点区段!$D:$D)=11)*(三跨两临近重点区段!$A:$A=D640),0))="已取消","已取消",INDEX(三跨两临近重点区段!$E:$E,MATCH(1,(MONTH(三跨两临近重点区段!$D:$D)=11)*(三跨两临近重点区段!$A:$A=D640)*(三跨两临近重点区段!$F:$F="现存区段"),0))),"")</f>
        <v/>
      </c>
      <c r="AE640" s="284" t="str">
        <f t="array" ref="AE640">IFERROR(IF(INDEX(三跨两临近重点区段!$F:$F,MATCH(1,(MONTH(三跨两临近重点区段!$D:$D)=12)*(三跨两临近重点区段!$A:$A=D640),0))="已取消","已取消",INDEX(三跨两临近重点区段!$D:$D,MATCH(1,(MONTH(三跨两临近重点区段!$D:$D)=12)*(三跨两临近重点区段!$A:$A=D640)*(三跨两临近重点区段!$F:$F="现存区段"),0))),"")</f>
        <v/>
      </c>
      <c r="AF640" s="72" t="str">
        <f t="array" ref="AF640">IFERROR(IF(INDEX(三跨两临近重点区段!$F:$F,MATCH(1,(MONTH(三跨两临近重点区段!$D:$D)=12)*(三跨两临近重点区段!$A:$A=D640),0))="已取消","已取消",INDEX(三跨两临近重点区段!$E:$E,MATCH(1,(MONTH(三跨两临近重点区段!$D:$D)=12)*(三跨两临近重点区段!$A:$A=D640)*(三跨两临近重点区段!$F:$F="现存区段"),0))),"")</f>
        <v/>
      </c>
      <c r="AH640" t="e">
        <f t="array" ref="AH640">INDEX(三跨两临近重点区段!$G:$G,MATCH(D640,三跨两临近重点区段!$A:$A,0))</f>
        <v>#N/A</v>
      </c>
      <c r="AI640" t="e">
        <f>INDEX(三跨两临近重点区段!$J:$J,MATCH(D640,三跨两临近重点区段!$A:$A,0))</f>
        <v>#N/A</v>
      </c>
    </row>
    <row r="641" ht="14.25" spans="1:35">
      <c r="A641" s="263" t="s">
        <v>363</v>
      </c>
      <c r="B641" s="264" t="s">
        <v>3033</v>
      </c>
      <c r="C641" s="263" t="s">
        <v>2225</v>
      </c>
      <c r="D641" s="263" t="s">
        <v>3100</v>
      </c>
      <c r="E641" s="265" t="s">
        <v>3016</v>
      </c>
      <c r="F641" s="264" t="s">
        <v>125</v>
      </c>
      <c r="G641" s="263" t="s">
        <v>353</v>
      </c>
      <c r="H641" s="263" t="s">
        <v>353</v>
      </c>
      <c r="I641" s="33"/>
      <c r="J641" s="196"/>
      <c r="K641" s="196"/>
      <c r="L641" s="196"/>
      <c r="M641" s="235"/>
      <c r="N641" s="235"/>
      <c r="O641" s="33"/>
      <c r="P641" s="48"/>
      <c r="Q641" s="279"/>
      <c r="R641" s="279"/>
      <c r="S641" s="278">
        <v>45467</v>
      </c>
      <c r="T641" s="279" t="s">
        <v>2117</v>
      </c>
      <c r="U641" s="268" t="str">
        <f t="array" ref="U641">IFERROR(IF(INDEX(三跨两临近重点区段!$F:$F,MATCH(1,(MONTH(三跨两临近重点区段!$D:$D)=7)*(三跨两临近重点区段!$A:$A=D641),0))="已取消","已取消",INDEX(三跨两临近重点区段!$D:$D,MATCH(1,(MONTH(三跨两临近重点区段!$D:$D)=7)*(三跨两临近重点区段!$A:$A=D641)*(三跨两临近重点区段!$F:$F="现存区段"),0))),"")</f>
        <v/>
      </c>
      <c r="V641" s="232" t="str">
        <f t="array" ref="V641">IFERROR(IF(INDEX(三跨两临近重点区段!$F:$F,MATCH(1,(MONTH(三跨两临近重点区段!$D:$D)=7)*(三跨两临近重点区段!$A:$A=D641),0))="已取消","已取消",INDEX(三跨两临近重点区段!$E:$E,MATCH(1,(MONTH(三跨两临近重点区段!$D:$D)=7)*(三跨两临近重点区段!$A:$A=D641)*(三跨两临近重点区段!$F:$F="现存区段"),0))),"")</f>
        <v/>
      </c>
      <c r="W641" s="268" t="str">
        <f t="array" ref="W641">IFERROR(IF(INDEX(三跨两临近重点区段!$F:$F,MATCH(1,(MONTH(三跨两临近重点区段!$D:$D)=8)*(三跨两临近重点区段!$A:$A=D641),0))="已取消","已取消",INDEX(三跨两临近重点区段!$D:$D,MATCH(1,(MONTH(三跨两临近重点区段!$D:$D)=8)*(三跨两临近重点区段!$A:$A=D641)*(三跨两临近重点区段!$F:$F="现存区段"),0))),"")</f>
        <v/>
      </c>
      <c r="X641" s="232" t="str">
        <f t="array" ref="X641">IFERROR(IF(INDEX(三跨两临近重点区段!$F:$F,MATCH(1,(MONTH(三跨两临近重点区段!$D:$D)=8)*(三跨两临近重点区段!$A:$A=D641),0))="已取消","已取消",INDEX(三跨两临近重点区段!$E:$E,MATCH(1,(MONTH(三跨两临近重点区段!$D:$D)=8)*(三跨两临近重点区段!$A:$A=D641)*(三跨两临近重点区段!$F:$F="现存区段"),0))),"")</f>
        <v/>
      </c>
      <c r="Y641" s="268" t="str">
        <f t="array" ref="Y641">IFERROR(IF(INDEX(三跨两临近重点区段!$F:$F,MATCH(1,(MONTH(三跨两临近重点区段!$D:$D)=9)*(三跨两临近重点区段!$A:$A=D641),0))="已取消","已取消",INDEX(三跨两临近重点区段!$D:$D,MATCH(1,(MONTH(三跨两临近重点区段!$D:$D)=9)*(三跨两临近重点区段!$A:$A=D641)*(三跨两临近重点区段!$F:$F="现存区段"),0))),"")</f>
        <v/>
      </c>
      <c r="Z641" s="232" t="str">
        <f t="array" ref="Z641">IFERROR(IF(INDEX(三跨两临近重点区段!$F:$F,MATCH(1,(MONTH(三跨两临近重点区段!$D:$D)=9)*(三跨两临近重点区段!$A:$A=D641),0))="已取消","已取消",INDEX(三跨两临近重点区段!$E:$E,MATCH(1,(MONTH(三跨两临近重点区段!$D:$D)=9)*(三跨两临近重点区段!$A:$A=D641)*(三跨两临近重点区段!$F:$F="现存区段"),0))),"")</f>
        <v/>
      </c>
      <c r="AA641" s="268" t="str">
        <f t="array" ref="AA641">IFERROR(IF(INDEX(三跨两临近重点区段!$F:$F,MATCH(1,(MONTH(三跨两临近重点区段!$D:$D)=10)*(三跨两临近重点区段!$A:$A=D641),0))="已取消","已取消",INDEX(三跨两临近重点区段!$D:$D,MATCH(1,(MONTH(三跨两临近重点区段!$D:$D)=10)*(三跨两临近重点区段!$A:$A=D641)*(三跨两临近重点区段!$F:$F="现存区段"),0))),"")</f>
        <v/>
      </c>
      <c r="AB641" s="72" t="str">
        <f t="array" ref="AB641">IFERROR(IF(INDEX(三跨两临近重点区段!$F:$F,MATCH(1,(MONTH(三跨两临近重点区段!$D:$D)=10)*(三跨两临近重点区段!$A:$A=D641),0))="已取消","已取消",INDEX(三跨两临近重点区段!$E:$E,MATCH(1,(MONTH(三跨两临近重点区段!$D:$D)=10)*(三跨两临近重点区段!$A:$A=D641)*(三跨两临近重点区段!$F:$F="现存区段"),0))),"")</f>
        <v/>
      </c>
      <c r="AC641" s="284" t="str">
        <f t="array" ref="AC641">IFERROR(IF(INDEX(三跨两临近重点区段!$F:$F,MATCH(1,(MONTH(三跨两临近重点区段!$D:$D)=11)*(三跨两临近重点区段!$A:$A=D641),0))="已取消","已取消",INDEX(三跨两临近重点区段!$D:$D,MATCH(1,(MONTH(三跨两临近重点区段!$D:$D)=11)*(三跨两临近重点区段!$A:$A=D641)*(三跨两临近重点区段!$F:$F="现存区段"),0))),"")</f>
        <v/>
      </c>
      <c r="AD641" s="72" t="str">
        <f t="array" ref="AD641">IFERROR(IF(INDEX(三跨两临近重点区段!$F:$F,MATCH(1,(MONTH(三跨两临近重点区段!$D:$D)=11)*(三跨两临近重点区段!$A:$A=D641),0))="已取消","已取消",INDEX(三跨两临近重点区段!$E:$E,MATCH(1,(MONTH(三跨两临近重点区段!$D:$D)=11)*(三跨两临近重点区段!$A:$A=D641)*(三跨两临近重点区段!$F:$F="现存区段"),0))),"")</f>
        <v/>
      </c>
      <c r="AE641" s="284" t="str">
        <f t="array" ref="AE641">IFERROR(IF(INDEX(三跨两临近重点区段!$F:$F,MATCH(1,(MONTH(三跨两临近重点区段!$D:$D)=12)*(三跨两临近重点区段!$A:$A=D641),0))="已取消","已取消",INDEX(三跨两临近重点区段!$D:$D,MATCH(1,(MONTH(三跨两临近重点区段!$D:$D)=12)*(三跨两临近重点区段!$A:$A=D641)*(三跨两临近重点区段!$F:$F="现存区段"),0))),"")</f>
        <v/>
      </c>
      <c r="AF641" s="72" t="str">
        <f t="array" ref="AF641">IFERROR(IF(INDEX(三跨两临近重点区段!$F:$F,MATCH(1,(MONTH(三跨两临近重点区段!$D:$D)=12)*(三跨两临近重点区段!$A:$A=D641),0))="已取消","已取消",INDEX(三跨两临近重点区段!$E:$E,MATCH(1,(MONTH(三跨两临近重点区段!$D:$D)=12)*(三跨两临近重点区段!$A:$A=D641)*(三跨两临近重点区段!$F:$F="现存区段"),0))),"")</f>
        <v/>
      </c>
      <c r="AH641" t="e">
        <f t="array" ref="AH641">INDEX(三跨两临近重点区段!$G:$G,MATCH(D641,三跨两临近重点区段!$A:$A,0))</f>
        <v>#N/A</v>
      </c>
      <c r="AI641" t="e">
        <f>INDEX(三跨两临近重点区段!$J:$J,MATCH(D641,三跨两临近重点区段!$A:$A,0))</f>
        <v>#N/A</v>
      </c>
    </row>
    <row r="642" ht="14.25" spans="1:35">
      <c r="A642" s="263" t="s">
        <v>150</v>
      </c>
      <c r="B642" s="264" t="s">
        <v>3051</v>
      </c>
      <c r="C642" s="263" t="s">
        <v>2328</v>
      </c>
      <c r="D642" s="263" t="s">
        <v>3101</v>
      </c>
      <c r="E642" s="265" t="s">
        <v>3016</v>
      </c>
      <c r="F642" s="264" t="s">
        <v>125</v>
      </c>
      <c r="G642" s="263" t="s">
        <v>249</v>
      </c>
      <c r="H642" s="263" t="s">
        <v>249</v>
      </c>
      <c r="I642" s="33"/>
      <c r="J642" s="196"/>
      <c r="K642" s="196"/>
      <c r="L642" s="196"/>
      <c r="M642" s="235"/>
      <c r="N642" s="235"/>
      <c r="O642" s="33"/>
      <c r="P642" s="48"/>
      <c r="Q642" s="279"/>
      <c r="R642" s="279"/>
      <c r="S642" s="278">
        <v>45469</v>
      </c>
      <c r="T642" s="279" t="s">
        <v>2117</v>
      </c>
      <c r="U642" s="268" t="str">
        <f t="array" ref="U642">IFERROR(IF(INDEX(三跨两临近重点区段!$F:$F,MATCH(1,(MONTH(三跨两临近重点区段!$D:$D)=7)*(三跨两临近重点区段!$A:$A=D642),0))="已取消","已取消",INDEX(三跨两临近重点区段!$D:$D,MATCH(1,(MONTH(三跨两临近重点区段!$D:$D)=7)*(三跨两临近重点区段!$A:$A=D642)*(三跨两临近重点区段!$F:$F="现存区段"),0))),"")</f>
        <v/>
      </c>
      <c r="V642" s="232" t="str">
        <f t="array" ref="V642">IFERROR(IF(INDEX(三跨两临近重点区段!$F:$F,MATCH(1,(MONTH(三跨两临近重点区段!$D:$D)=7)*(三跨两临近重点区段!$A:$A=D642),0))="已取消","已取消",INDEX(三跨两临近重点区段!$E:$E,MATCH(1,(MONTH(三跨两临近重点区段!$D:$D)=7)*(三跨两临近重点区段!$A:$A=D642)*(三跨两临近重点区段!$F:$F="现存区段"),0))),"")</f>
        <v/>
      </c>
      <c r="W642" s="268" t="str">
        <f t="array" ref="W642">IFERROR(IF(INDEX(三跨两临近重点区段!$F:$F,MATCH(1,(MONTH(三跨两临近重点区段!$D:$D)=8)*(三跨两临近重点区段!$A:$A=D642),0))="已取消","已取消",INDEX(三跨两临近重点区段!$D:$D,MATCH(1,(MONTH(三跨两临近重点区段!$D:$D)=8)*(三跨两临近重点区段!$A:$A=D642)*(三跨两临近重点区段!$F:$F="现存区段"),0))),"")</f>
        <v/>
      </c>
      <c r="X642" s="232" t="str">
        <f t="array" ref="X642">IFERROR(IF(INDEX(三跨两临近重点区段!$F:$F,MATCH(1,(MONTH(三跨两临近重点区段!$D:$D)=8)*(三跨两临近重点区段!$A:$A=D642),0))="已取消","已取消",INDEX(三跨两临近重点区段!$E:$E,MATCH(1,(MONTH(三跨两临近重点区段!$D:$D)=8)*(三跨两临近重点区段!$A:$A=D642)*(三跨两临近重点区段!$F:$F="现存区段"),0))),"")</f>
        <v/>
      </c>
      <c r="Y642" s="268" t="str">
        <f t="array" ref="Y642">IFERROR(IF(INDEX(三跨两临近重点区段!$F:$F,MATCH(1,(MONTH(三跨两临近重点区段!$D:$D)=9)*(三跨两临近重点区段!$A:$A=D642),0))="已取消","已取消",INDEX(三跨两临近重点区段!$D:$D,MATCH(1,(MONTH(三跨两临近重点区段!$D:$D)=9)*(三跨两临近重点区段!$A:$A=D642)*(三跨两临近重点区段!$F:$F="现存区段"),0))),"")</f>
        <v/>
      </c>
      <c r="Z642" s="232" t="str">
        <f t="array" ref="Z642">IFERROR(IF(INDEX(三跨两临近重点区段!$F:$F,MATCH(1,(MONTH(三跨两临近重点区段!$D:$D)=9)*(三跨两临近重点区段!$A:$A=D642),0))="已取消","已取消",INDEX(三跨两临近重点区段!$E:$E,MATCH(1,(MONTH(三跨两临近重点区段!$D:$D)=9)*(三跨两临近重点区段!$A:$A=D642)*(三跨两临近重点区段!$F:$F="现存区段"),0))),"")</f>
        <v/>
      </c>
      <c r="AA642" s="268" t="str">
        <f t="array" ref="AA642">IFERROR(IF(INDEX(三跨两临近重点区段!$F:$F,MATCH(1,(MONTH(三跨两临近重点区段!$D:$D)=10)*(三跨两临近重点区段!$A:$A=D642),0))="已取消","已取消",INDEX(三跨两临近重点区段!$D:$D,MATCH(1,(MONTH(三跨两临近重点区段!$D:$D)=10)*(三跨两临近重点区段!$A:$A=D642)*(三跨两临近重点区段!$F:$F="现存区段"),0))),"")</f>
        <v/>
      </c>
      <c r="AB642" s="72" t="str">
        <f t="array" ref="AB642">IFERROR(IF(INDEX(三跨两临近重点区段!$F:$F,MATCH(1,(MONTH(三跨两临近重点区段!$D:$D)=10)*(三跨两临近重点区段!$A:$A=D642),0))="已取消","已取消",INDEX(三跨两临近重点区段!$E:$E,MATCH(1,(MONTH(三跨两临近重点区段!$D:$D)=10)*(三跨两临近重点区段!$A:$A=D642)*(三跨两临近重点区段!$F:$F="现存区段"),0))),"")</f>
        <v/>
      </c>
      <c r="AC642" s="284" t="str">
        <f t="array" ref="AC642">IFERROR(IF(INDEX(三跨两临近重点区段!$F:$F,MATCH(1,(MONTH(三跨两临近重点区段!$D:$D)=11)*(三跨两临近重点区段!$A:$A=D642),0))="已取消","已取消",INDEX(三跨两临近重点区段!$D:$D,MATCH(1,(MONTH(三跨两临近重点区段!$D:$D)=11)*(三跨两临近重点区段!$A:$A=D642)*(三跨两临近重点区段!$F:$F="现存区段"),0))),"")</f>
        <v/>
      </c>
      <c r="AD642" s="72" t="str">
        <f t="array" ref="AD642">IFERROR(IF(INDEX(三跨两临近重点区段!$F:$F,MATCH(1,(MONTH(三跨两临近重点区段!$D:$D)=11)*(三跨两临近重点区段!$A:$A=D642),0))="已取消","已取消",INDEX(三跨两临近重点区段!$E:$E,MATCH(1,(MONTH(三跨两临近重点区段!$D:$D)=11)*(三跨两临近重点区段!$A:$A=D642)*(三跨两临近重点区段!$F:$F="现存区段"),0))),"")</f>
        <v/>
      </c>
      <c r="AE642" s="284" t="str">
        <f t="array" ref="AE642">IFERROR(IF(INDEX(三跨两临近重点区段!$F:$F,MATCH(1,(MONTH(三跨两临近重点区段!$D:$D)=12)*(三跨两临近重点区段!$A:$A=D642),0))="已取消","已取消",INDEX(三跨两临近重点区段!$D:$D,MATCH(1,(MONTH(三跨两临近重点区段!$D:$D)=12)*(三跨两临近重点区段!$A:$A=D642)*(三跨两临近重点区段!$F:$F="现存区段"),0))),"")</f>
        <v/>
      </c>
      <c r="AF642" s="72" t="str">
        <f t="array" ref="AF642">IFERROR(IF(INDEX(三跨两临近重点区段!$F:$F,MATCH(1,(MONTH(三跨两临近重点区段!$D:$D)=12)*(三跨两临近重点区段!$A:$A=D642),0))="已取消","已取消",INDEX(三跨两临近重点区段!$E:$E,MATCH(1,(MONTH(三跨两临近重点区段!$D:$D)=12)*(三跨两临近重点区段!$A:$A=D642)*(三跨两临近重点区段!$F:$F="现存区段"),0))),"")</f>
        <v/>
      </c>
      <c r="AH642" t="e">
        <f t="array" ref="AH642">INDEX(三跨两临近重点区段!$G:$G,MATCH(D642,三跨两临近重点区段!$A:$A,0))</f>
        <v>#N/A</v>
      </c>
      <c r="AI642" t="e">
        <f>INDEX(三跨两临近重点区段!$J:$J,MATCH(D642,三跨两临近重点区段!$A:$A,0))</f>
        <v>#N/A</v>
      </c>
    </row>
    <row r="643" ht="14.25" spans="1:35">
      <c r="A643" s="263" t="s">
        <v>150</v>
      </c>
      <c r="B643" s="264" t="s">
        <v>3066</v>
      </c>
      <c r="C643" s="263" t="s">
        <v>2733</v>
      </c>
      <c r="D643" s="263" t="s">
        <v>3102</v>
      </c>
      <c r="E643" s="265" t="s">
        <v>3016</v>
      </c>
      <c r="F643" s="264" t="s">
        <v>125</v>
      </c>
      <c r="G643" s="263" t="s">
        <v>266</v>
      </c>
      <c r="H643" s="263" t="s">
        <v>266</v>
      </c>
      <c r="I643" s="33"/>
      <c r="J643" s="196"/>
      <c r="K643" s="196"/>
      <c r="L643" s="196"/>
      <c r="M643" s="235"/>
      <c r="N643" s="235"/>
      <c r="O643" s="33"/>
      <c r="P643" s="48"/>
      <c r="Q643" s="279"/>
      <c r="R643" s="279"/>
      <c r="S643" s="278">
        <v>45469</v>
      </c>
      <c r="T643" s="279" t="s">
        <v>2117</v>
      </c>
      <c r="U643" s="268" t="str">
        <f t="array" ref="U643">IFERROR(IF(INDEX(三跨两临近重点区段!$F:$F,MATCH(1,(MONTH(三跨两临近重点区段!$D:$D)=7)*(三跨两临近重点区段!$A:$A=D643),0))="已取消","已取消",INDEX(三跨两临近重点区段!$D:$D,MATCH(1,(MONTH(三跨两临近重点区段!$D:$D)=7)*(三跨两临近重点区段!$A:$A=D643)*(三跨两临近重点区段!$F:$F="现存区段"),0))),"")</f>
        <v/>
      </c>
      <c r="V643" s="232" t="str">
        <f t="array" ref="V643">IFERROR(IF(INDEX(三跨两临近重点区段!$F:$F,MATCH(1,(MONTH(三跨两临近重点区段!$D:$D)=7)*(三跨两临近重点区段!$A:$A=D643),0))="已取消","已取消",INDEX(三跨两临近重点区段!$E:$E,MATCH(1,(MONTH(三跨两临近重点区段!$D:$D)=7)*(三跨两临近重点区段!$A:$A=D643)*(三跨两临近重点区段!$F:$F="现存区段"),0))),"")</f>
        <v/>
      </c>
      <c r="W643" s="268" t="str">
        <f t="array" ref="W643">IFERROR(IF(INDEX(三跨两临近重点区段!$F:$F,MATCH(1,(MONTH(三跨两临近重点区段!$D:$D)=8)*(三跨两临近重点区段!$A:$A=D643),0))="已取消","已取消",INDEX(三跨两临近重点区段!$D:$D,MATCH(1,(MONTH(三跨两临近重点区段!$D:$D)=8)*(三跨两临近重点区段!$A:$A=D643)*(三跨两临近重点区段!$F:$F="现存区段"),0))),"")</f>
        <v/>
      </c>
      <c r="X643" s="232" t="str">
        <f t="array" ref="X643">IFERROR(IF(INDEX(三跨两临近重点区段!$F:$F,MATCH(1,(MONTH(三跨两临近重点区段!$D:$D)=8)*(三跨两临近重点区段!$A:$A=D643),0))="已取消","已取消",INDEX(三跨两临近重点区段!$E:$E,MATCH(1,(MONTH(三跨两临近重点区段!$D:$D)=8)*(三跨两临近重点区段!$A:$A=D643)*(三跨两临近重点区段!$F:$F="现存区段"),0))),"")</f>
        <v/>
      </c>
      <c r="Y643" s="268" t="str">
        <f t="array" ref="Y643">IFERROR(IF(INDEX(三跨两临近重点区段!$F:$F,MATCH(1,(MONTH(三跨两临近重点区段!$D:$D)=9)*(三跨两临近重点区段!$A:$A=D643),0))="已取消","已取消",INDEX(三跨两临近重点区段!$D:$D,MATCH(1,(MONTH(三跨两临近重点区段!$D:$D)=9)*(三跨两临近重点区段!$A:$A=D643)*(三跨两临近重点区段!$F:$F="现存区段"),0))),"")</f>
        <v/>
      </c>
      <c r="Z643" s="232" t="str">
        <f t="array" ref="Z643">IFERROR(IF(INDEX(三跨两临近重点区段!$F:$F,MATCH(1,(MONTH(三跨两临近重点区段!$D:$D)=9)*(三跨两临近重点区段!$A:$A=D643),0))="已取消","已取消",INDEX(三跨两临近重点区段!$E:$E,MATCH(1,(MONTH(三跨两临近重点区段!$D:$D)=9)*(三跨两临近重点区段!$A:$A=D643)*(三跨两临近重点区段!$F:$F="现存区段"),0))),"")</f>
        <v/>
      </c>
      <c r="AA643" s="268" t="str">
        <f t="array" ref="AA643">IFERROR(IF(INDEX(三跨两临近重点区段!$F:$F,MATCH(1,(MONTH(三跨两临近重点区段!$D:$D)=10)*(三跨两临近重点区段!$A:$A=D643),0))="已取消","已取消",INDEX(三跨两临近重点区段!$D:$D,MATCH(1,(MONTH(三跨两临近重点区段!$D:$D)=10)*(三跨两临近重点区段!$A:$A=D643)*(三跨两临近重点区段!$F:$F="现存区段"),0))),"")</f>
        <v/>
      </c>
      <c r="AB643" s="72" t="str">
        <f t="array" ref="AB643">IFERROR(IF(INDEX(三跨两临近重点区段!$F:$F,MATCH(1,(MONTH(三跨两临近重点区段!$D:$D)=10)*(三跨两临近重点区段!$A:$A=D643),0))="已取消","已取消",INDEX(三跨两临近重点区段!$E:$E,MATCH(1,(MONTH(三跨两临近重点区段!$D:$D)=10)*(三跨两临近重点区段!$A:$A=D643)*(三跨两临近重点区段!$F:$F="现存区段"),0))),"")</f>
        <v/>
      </c>
      <c r="AC643" s="284" t="str">
        <f t="array" ref="AC643">IFERROR(IF(INDEX(三跨两临近重点区段!$F:$F,MATCH(1,(MONTH(三跨两临近重点区段!$D:$D)=11)*(三跨两临近重点区段!$A:$A=D643),0))="已取消","已取消",INDEX(三跨两临近重点区段!$D:$D,MATCH(1,(MONTH(三跨两临近重点区段!$D:$D)=11)*(三跨两临近重点区段!$A:$A=D643)*(三跨两临近重点区段!$F:$F="现存区段"),0))),"")</f>
        <v/>
      </c>
      <c r="AD643" s="72" t="str">
        <f t="array" ref="AD643">IFERROR(IF(INDEX(三跨两临近重点区段!$F:$F,MATCH(1,(MONTH(三跨两临近重点区段!$D:$D)=11)*(三跨两临近重点区段!$A:$A=D643),0))="已取消","已取消",INDEX(三跨两临近重点区段!$E:$E,MATCH(1,(MONTH(三跨两临近重点区段!$D:$D)=11)*(三跨两临近重点区段!$A:$A=D643)*(三跨两临近重点区段!$F:$F="现存区段"),0))),"")</f>
        <v/>
      </c>
      <c r="AE643" s="284" t="str">
        <f t="array" ref="AE643">IFERROR(IF(INDEX(三跨两临近重点区段!$F:$F,MATCH(1,(MONTH(三跨两临近重点区段!$D:$D)=12)*(三跨两临近重点区段!$A:$A=D643),0))="已取消","已取消",INDEX(三跨两临近重点区段!$D:$D,MATCH(1,(MONTH(三跨两临近重点区段!$D:$D)=12)*(三跨两临近重点区段!$A:$A=D643)*(三跨两临近重点区段!$F:$F="现存区段"),0))),"")</f>
        <v/>
      </c>
      <c r="AF643" s="72" t="str">
        <f t="array" ref="AF643">IFERROR(IF(INDEX(三跨两临近重点区段!$F:$F,MATCH(1,(MONTH(三跨两临近重点区段!$D:$D)=12)*(三跨两临近重点区段!$A:$A=D643),0))="已取消","已取消",INDEX(三跨两临近重点区段!$E:$E,MATCH(1,(MONTH(三跨两临近重点区段!$D:$D)=12)*(三跨两临近重点区段!$A:$A=D643)*(三跨两临近重点区段!$F:$F="现存区段"),0))),"")</f>
        <v/>
      </c>
      <c r="AH643" t="e">
        <f t="array" ref="AH643">INDEX(三跨两临近重点区段!$G:$G,MATCH(D643,三跨两临近重点区段!$A:$A,0))</f>
        <v>#N/A</v>
      </c>
      <c r="AI643" t="e">
        <f>INDEX(三跨两临近重点区段!$J:$J,MATCH(D643,三跨两临近重点区段!$A:$A,0))</f>
        <v>#N/A</v>
      </c>
    </row>
    <row r="644" ht="14.25" spans="1:35">
      <c r="A644" s="263" t="s">
        <v>150</v>
      </c>
      <c r="B644" s="264" t="s">
        <v>3070</v>
      </c>
      <c r="C644" s="263" t="s">
        <v>2589</v>
      </c>
      <c r="D644" s="263" t="s">
        <v>3103</v>
      </c>
      <c r="E644" s="265" t="s">
        <v>3016</v>
      </c>
      <c r="F644" s="264" t="s">
        <v>125</v>
      </c>
      <c r="G644" s="263" t="s">
        <v>266</v>
      </c>
      <c r="H644" s="263" t="s">
        <v>266</v>
      </c>
      <c r="I644" s="33"/>
      <c r="J644" s="196"/>
      <c r="K644" s="196"/>
      <c r="L644" s="196"/>
      <c r="M644" s="235"/>
      <c r="N644" s="235"/>
      <c r="O644" s="33"/>
      <c r="P644" s="48"/>
      <c r="Q644" s="279"/>
      <c r="R644" s="279"/>
      <c r="S644" s="278">
        <v>45467</v>
      </c>
      <c r="T644" s="279" t="s">
        <v>2117</v>
      </c>
      <c r="U644" s="268" t="str">
        <f t="array" ref="U644">IFERROR(IF(INDEX(三跨两临近重点区段!$F:$F,MATCH(1,(MONTH(三跨两临近重点区段!$D:$D)=7)*(三跨两临近重点区段!$A:$A=D644),0))="已取消","已取消",INDEX(三跨两临近重点区段!$D:$D,MATCH(1,(MONTH(三跨两临近重点区段!$D:$D)=7)*(三跨两临近重点区段!$A:$A=D644)*(三跨两临近重点区段!$F:$F="现存区段"),0))),"")</f>
        <v/>
      </c>
      <c r="V644" s="232" t="str">
        <f t="array" ref="V644">IFERROR(IF(INDEX(三跨两临近重点区段!$F:$F,MATCH(1,(MONTH(三跨两临近重点区段!$D:$D)=7)*(三跨两临近重点区段!$A:$A=D644),0))="已取消","已取消",INDEX(三跨两临近重点区段!$E:$E,MATCH(1,(MONTH(三跨两临近重点区段!$D:$D)=7)*(三跨两临近重点区段!$A:$A=D644)*(三跨两临近重点区段!$F:$F="现存区段"),0))),"")</f>
        <v/>
      </c>
      <c r="W644" s="268" t="str">
        <f t="array" ref="W644">IFERROR(IF(INDEX(三跨两临近重点区段!$F:$F,MATCH(1,(MONTH(三跨两临近重点区段!$D:$D)=8)*(三跨两临近重点区段!$A:$A=D644),0))="已取消","已取消",INDEX(三跨两临近重点区段!$D:$D,MATCH(1,(MONTH(三跨两临近重点区段!$D:$D)=8)*(三跨两临近重点区段!$A:$A=D644)*(三跨两临近重点区段!$F:$F="现存区段"),0))),"")</f>
        <v/>
      </c>
      <c r="X644" s="232" t="str">
        <f t="array" ref="X644">IFERROR(IF(INDEX(三跨两临近重点区段!$F:$F,MATCH(1,(MONTH(三跨两临近重点区段!$D:$D)=8)*(三跨两临近重点区段!$A:$A=D644),0))="已取消","已取消",INDEX(三跨两临近重点区段!$E:$E,MATCH(1,(MONTH(三跨两临近重点区段!$D:$D)=8)*(三跨两临近重点区段!$A:$A=D644)*(三跨两临近重点区段!$F:$F="现存区段"),0))),"")</f>
        <v/>
      </c>
      <c r="Y644" s="268" t="str">
        <f t="array" ref="Y644">IFERROR(IF(INDEX(三跨两临近重点区段!$F:$F,MATCH(1,(MONTH(三跨两临近重点区段!$D:$D)=9)*(三跨两临近重点区段!$A:$A=D644),0))="已取消","已取消",INDEX(三跨两临近重点区段!$D:$D,MATCH(1,(MONTH(三跨两临近重点区段!$D:$D)=9)*(三跨两临近重点区段!$A:$A=D644)*(三跨两临近重点区段!$F:$F="现存区段"),0))),"")</f>
        <v/>
      </c>
      <c r="Z644" s="232" t="str">
        <f t="array" ref="Z644">IFERROR(IF(INDEX(三跨两临近重点区段!$F:$F,MATCH(1,(MONTH(三跨两临近重点区段!$D:$D)=9)*(三跨两临近重点区段!$A:$A=D644),0))="已取消","已取消",INDEX(三跨两临近重点区段!$E:$E,MATCH(1,(MONTH(三跨两临近重点区段!$D:$D)=9)*(三跨两临近重点区段!$A:$A=D644)*(三跨两临近重点区段!$F:$F="现存区段"),0))),"")</f>
        <v/>
      </c>
      <c r="AA644" s="268" t="str">
        <f t="array" ref="AA644">IFERROR(IF(INDEX(三跨两临近重点区段!$F:$F,MATCH(1,(MONTH(三跨两临近重点区段!$D:$D)=10)*(三跨两临近重点区段!$A:$A=D644),0))="已取消","已取消",INDEX(三跨两临近重点区段!$D:$D,MATCH(1,(MONTH(三跨两临近重点区段!$D:$D)=10)*(三跨两临近重点区段!$A:$A=D644)*(三跨两临近重点区段!$F:$F="现存区段"),0))),"")</f>
        <v/>
      </c>
      <c r="AB644" s="72" t="str">
        <f t="array" ref="AB644">IFERROR(IF(INDEX(三跨两临近重点区段!$F:$F,MATCH(1,(MONTH(三跨两临近重点区段!$D:$D)=10)*(三跨两临近重点区段!$A:$A=D644),0))="已取消","已取消",INDEX(三跨两临近重点区段!$E:$E,MATCH(1,(MONTH(三跨两临近重点区段!$D:$D)=10)*(三跨两临近重点区段!$A:$A=D644)*(三跨两临近重点区段!$F:$F="现存区段"),0))),"")</f>
        <v/>
      </c>
      <c r="AC644" s="284" t="str">
        <f t="array" ref="AC644">IFERROR(IF(INDEX(三跨两临近重点区段!$F:$F,MATCH(1,(MONTH(三跨两临近重点区段!$D:$D)=11)*(三跨两临近重点区段!$A:$A=D644),0))="已取消","已取消",INDEX(三跨两临近重点区段!$D:$D,MATCH(1,(MONTH(三跨两临近重点区段!$D:$D)=11)*(三跨两临近重点区段!$A:$A=D644)*(三跨两临近重点区段!$F:$F="现存区段"),0))),"")</f>
        <v/>
      </c>
      <c r="AD644" s="72" t="str">
        <f t="array" ref="AD644">IFERROR(IF(INDEX(三跨两临近重点区段!$F:$F,MATCH(1,(MONTH(三跨两临近重点区段!$D:$D)=11)*(三跨两临近重点区段!$A:$A=D644),0))="已取消","已取消",INDEX(三跨两临近重点区段!$E:$E,MATCH(1,(MONTH(三跨两临近重点区段!$D:$D)=11)*(三跨两临近重点区段!$A:$A=D644)*(三跨两临近重点区段!$F:$F="现存区段"),0))),"")</f>
        <v/>
      </c>
      <c r="AE644" s="284" t="str">
        <f t="array" ref="AE644">IFERROR(IF(INDEX(三跨两临近重点区段!$F:$F,MATCH(1,(MONTH(三跨两临近重点区段!$D:$D)=12)*(三跨两临近重点区段!$A:$A=D644),0))="已取消","已取消",INDEX(三跨两临近重点区段!$D:$D,MATCH(1,(MONTH(三跨两临近重点区段!$D:$D)=12)*(三跨两临近重点区段!$A:$A=D644)*(三跨两临近重点区段!$F:$F="现存区段"),0))),"")</f>
        <v/>
      </c>
      <c r="AF644" s="72" t="str">
        <f t="array" ref="AF644">IFERROR(IF(INDEX(三跨两临近重点区段!$F:$F,MATCH(1,(MONTH(三跨两临近重点区段!$D:$D)=12)*(三跨两临近重点区段!$A:$A=D644),0))="已取消","已取消",INDEX(三跨两临近重点区段!$E:$E,MATCH(1,(MONTH(三跨两临近重点区段!$D:$D)=12)*(三跨两临近重点区段!$A:$A=D644)*(三跨两临近重点区段!$F:$F="现存区段"),0))),"")</f>
        <v/>
      </c>
      <c r="AH644" t="e">
        <f t="array" ref="AH644">INDEX(三跨两临近重点区段!$G:$G,MATCH(D644,三跨两临近重点区段!$A:$A,0))</f>
        <v>#N/A</v>
      </c>
      <c r="AI644" t="e">
        <f>INDEX(三跨两临近重点区段!$J:$J,MATCH(D644,三跨两临近重点区段!$A:$A,0))</f>
        <v>#N/A</v>
      </c>
    </row>
    <row r="645" ht="14.25" spans="1:35">
      <c r="A645" s="263" t="s">
        <v>150</v>
      </c>
      <c r="B645" s="264" t="s">
        <v>3070</v>
      </c>
      <c r="C645" s="263" t="s">
        <v>2733</v>
      </c>
      <c r="D645" s="263" t="s">
        <v>3104</v>
      </c>
      <c r="E645" s="265" t="s">
        <v>3016</v>
      </c>
      <c r="F645" s="264" t="s">
        <v>125</v>
      </c>
      <c r="G645" s="263" t="s">
        <v>266</v>
      </c>
      <c r="H645" s="263" t="s">
        <v>266</v>
      </c>
      <c r="I645" s="33"/>
      <c r="J645" s="196"/>
      <c r="K645" s="196"/>
      <c r="L645" s="196"/>
      <c r="M645" s="235"/>
      <c r="N645" s="235"/>
      <c r="O645" s="33"/>
      <c r="P645" s="48"/>
      <c r="Q645" s="279"/>
      <c r="R645" s="279"/>
      <c r="S645" s="278">
        <v>45469</v>
      </c>
      <c r="T645" s="279" t="s">
        <v>2117</v>
      </c>
      <c r="U645" s="268" t="str">
        <f t="array" ref="U645">IFERROR(IF(INDEX(三跨两临近重点区段!$F:$F,MATCH(1,(MONTH(三跨两临近重点区段!$D:$D)=7)*(三跨两临近重点区段!$A:$A=D645),0))="已取消","已取消",INDEX(三跨两临近重点区段!$D:$D,MATCH(1,(MONTH(三跨两临近重点区段!$D:$D)=7)*(三跨两临近重点区段!$A:$A=D645)*(三跨两临近重点区段!$F:$F="现存区段"),0))),"")</f>
        <v/>
      </c>
      <c r="V645" s="232" t="str">
        <f t="array" ref="V645">IFERROR(IF(INDEX(三跨两临近重点区段!$F:$F,MATCH(1,(MONTH(三跨两临近重点区段!$D:$D)=7)*(三跨两临近重点区段!$A:$A=D645),0))="已取消","已取消",INDEX(三跨两临近重点区段!$E:$E,MATCH(1,(MONTH(三跨两临近重点区段!$D:$D)=7)*(三跨两临近重点区段!$A:$A=D645)*(三跨两临近重点区段!$F:$F="现存区段"),0))),"")</f>
        <v/>
      </c>
      <c r="W645" s="268" t="str">
        <f t="array" ref="W645">IFERROR(IF(INDEX(三跨两临近重点区段!$F:$F,MATCH(1,(MONTH(三跨两临近重点区段!$D:$D)=8)*(三跨两临近重点区段!$A:$A=D645),0))="已取消","已取消",INDEX(三跨两临近重点区段!$D:$D,MATCH(1,(MONTH(三跨两临近重点区段!$D:$D)=8)*(三跨两临近重点区段!$A:$A=D645)*(三跨两临近重点区段!$F:$F="现存区段"),0))),"")</f>
        <v/>
      </c>
      <c r="X645" s="232" t="str">
        <f t="array" ref="X645">IFERROR(IF(INDEX(三跨两临近重点区段!$F:$F,MATCH(1,(MONTH(三跨两临近重点区段!$D:$D)=8)*(三跨两临近重点区段!$A:$A=D645),0))="已取消","已取消",INDEX(三跨两临近重点区段!$E:$E,MATCH(1,(MONTH(三跨两临近重点区段!$D:$D)=8)*(三跨两临近重点区段!$A:$A=D645)*(三跨两临近重点区段!$F:$F="现存区段"),0))),"")</f>
        <v/>
      </c>
      <c r="Y645" s="268" t="str">
        <f t="array" ref="Y645">IFERROR(IF(INDEX(三跨两临近重点区段!$F:$F,MATCH(1,(MONTH(三跨两临近重点区段!$D:$D)=9)*(三跨两临近重点区段!$A:$A=D645),0))="已取消","已取消",INDEX(三跨两临近重点区段!$D:$D,MATCH(1,(MONTH(三跨两临近重点区段!$D:$D)=9)*(三跨两临近重点区段!$A:$A=D645)*(三跨两临近重点区段!$F:$F="现存区段"),0))),"")</f>
        <v/>
      </c>
      <c r="Z645" s="232" t="str">
        <f t="array" ref="Z645">IFERROR(IF(INDEX(三跨两临近重点区段!$F:$F,MATCH(1,(MONTH(三跨两临近重点区段!$D:$D)=9)*(三跨两临近重点区段!$A:$A=D645),0))="已取消","已取消",INDEX(三跨两临近重点区段!$E:$E,MATCH(1,(MONTH(三跨两临近重点区段!$D:$D)=9)*(三跨两临近重点区段!$A:$A=D645)*(三跨两临近重点区段!$F:$F="现存区段"),0))),"")</f>
        <v/>
      </c>
      <c r="AA645" s="268" t="str">
        <f t="array" ref="AA645">IFERROR(IF(INDEX(三跨两临近重点区段!$F:$F,MATCH(1,(MONTH(三跨两临近重点区段!$D:$D)=10)*(三跨两临近重点区段!$A:$A=D645),0))="已取消","已取消",INDEX(三跨两临近重点区段!$D:$D,MATCH(1,(MONTH(三跨两临近重点区段!$D:$D)=10)*(三跨两临近重点区段!$A:$A=D645)*(三跨两临近重点区段!$F:$F="现存区段"),0))),"")</f>
        <v/>
      </c>
      <c r="AB645" s="72" t="str">
        <f t="array" ref="AB645">IFERROR(IF(INDEX(三跨两临近重点区段!$F:$F,MATCH(1,(MONTH(三跨两临近重点区段!$D:$D)=10)*(三跨两临近重点区段!$A:$A=D645),0))="已取消","已取消",INDEX(三跨两临近重点区段!$E:$E,MATCH(1,(MONTH(三跨两临近重点区段!$D:$D)=10)*(三跨两临近重点区段!$A:$A=D645)*(三跨两临近重点区段!$F:$F="现存区段"),0))),"")</f>
        <v/>
      </c>
      <c r="AC645" s="284" t="str">
        <f t="array" ref="AC645">IFERROR(IF(INDEX(三跨两临近重点区段!$F:$F,MATCH(1,(MONTH(三跨两临近重点区段!$D:$D)=11)*(三跨两临近重点区段!$A:$A=D645),0))="已取消","已取消",INDEX(三跨两临近重点区段!$D:$D,MATCH(1,(MONTH(三跨两临近重点区段!$D:$D)=11)*(三跨两临近重点区段!$A:$A=D645)*(三跨两临近重点区段!$F:$F="现存区段"),0))),"")</f>
        <v/>
      </c>
      <c r="AD645" s="72" t="str">
        <f t="array" ref="AD645">IFERROR(IF(INDEX(三跨两临近重点区段!$F:$F,MATCH(1,(MONTH(三跨两临近重点区段!$D:$D)=11)*(三跨两临近重点区段!$A:$A=D645),0))="已取消","已取消",INDEX(三跨两临近重点区段!$E:$E,MATCH(1,(MONTH(三跨两临近重点区段!$D:$D)=11)*(三跨两临近重点区段!$A:$A=D645)*(三跨两临近重点区段!$F:$F="现存区段"),0))),"")</f>
        <v/>
      </c>
      <c r="AE645" s="284" t="str">
        <f t="array" ref="AE645">IFERROR(IF(INDEX(三跨两临近重点区段!$F:$F,MATCH(1,(MONTH(三跨两临近重点区段!$D:$D)=12)*(三跨两临近重点区段!$A:$A=D645),0))="已取消","已取消",INDEX(三跨两临近重点区段!$D:$D,MATCH(1,(MONTH(三跨两临近重点区段!$D:$D)=12)*(三跨两临近重点区段!$A:$A=D645)*(三跨两临近重点区段!$F:$F="现存区段"),0))),"")</f>
        <v/>
      </c>
      <c r="AF645" s="72" t="str">
        <f t="array" ref="AF645">IFERROR(IF(INDEX(三跨两临近重点区段!$F:$F,MATCH(1,(MONTH(三跨两临近重点区段!$D:$D)=12)*(三跨两临近重点区段!$A:$A=D645),0))="已取消","已取消",INDEX(三跨两临近重点区段!$E:$E,MATCH(1,(MONTH(三跨两临近重点区段!$D:$D)=12)*(三跨两临近重点区段!$A:$A=D645)*(三跨两临近重点区段!$F:$F="现存区段"),0))),"")</f>
        <v/>
      </c>
      <c r="AH645" t="e">
        <f t="array" ref="AH645">INDEX(三跨两临近重点区段!$G:$G,MATCH(D645,三跨两临近重点区段!$A:$A,0))</f>
        <v>#N/A</v>
      </c>
      <c r="AI645" t="e">
        <f>INDEX(三跨两临近重点区段!$J:$J,MATCH(D645,三跨两临近重点区段!$A:$A,0))</f>
        <v>#N/A</v>
      </c>
    </row>
    <row r="646" ht="14.25" spans="1:35">
      <c r="A646" s="263" t="s">
        <v>150</v>
      </c>
      <c r="B646" s="264" t="s">
        <v>3093</v>
      </c>
      <c r="C646" s="263" t="s">
        <v>2418</v>
      </c>
      <c r="D646" s="263" t="s">
        <v>3105</v>
      </c>
      <c r="E646" s="265" t="s">
        <v>3016</v>
      </c>
      <c r="F646" s="264" t="s">
        <v>125</v>
      </c>
      <c r="G646" s="263" t="s">
        <v>266</v>
      </c>
      <c r="H646" s="263" t="s">
        <v>266</v>
      </c>
      <c r="I646" s="33"/>
      <c r="J646" s="196"/>
      <c r="K646" s="196"/>
      <c r="L646" s="196"/>
      <c r="M646" s="235"/>
      <c r="N646" s="235"/>
      <c r="O646" s="33"/>
      <c r="P646" s="48"/>
      <c r="Q646" s="279"/>
      <c r="R646" s="279"/>
      <c r="S646" s="282">
        <v>45449.4861111111</v>
      </c>
      <c r="T646" s="279" t="s">
        <v>2117</v>
      </c>
      <c r="U646" s="268" t="str">
        <f t="array" ref="U646">IFERROR(IF(INDEX(三跨两临近重点区段!$F:$F,MATCH(1,(MONTH(三跨两临近重点区段!$D:$D)=7)*(三跨两临近重点区段!$A:$A=D646),0))="已取消","已取消",INDEX(三跨两临近重点区段!$D:$D,MATCH(1,(MONTH(三跨两临近重点区段!$D:$D)=7)*(三跨两临近重点区段!$A:$A=D646)*(三跨两临近重点区段!$F:$F="现存区段"),0))),"")</f>
        <v/>
      </c>
      <c r="V646" s="232" t="str">
        <f t="array" ref="V646">IFERROR(IF(INDEX(三跨两临近重点区段!$F:$F,MATCH(1,(MONTH(三跨两临近重点区段!$D:$D)=7)*(三跨两临近重点区段!$A:$A=D646),0))="已取消","已取消",INDEX(三跨两临近重点区段!$E:$E,MATCH(1,(MONTH(三跨两临近重点区段!$D:$D)=7)*(三跨两临近重点区段!$A:$A=D646)*(三跨两临近重点区段!$F:$F="现存区段"),0))),"")</f>
        <v/>
      </c>
      <c r="W646" s="268" t="str">
        <f t="array" ref="W646">IFERROR(IF(INDEX(三跨两临近重点区段!$F:$F,MATCH(1,(MONTH(三跨两临近重点区段!$D:$D)=8)*(三跨两临近重点区段!$A:$A=D646),0))="已取消","已取消",INDEX(三跨两临近重点区段!$D:$D,MATCH(1,(MONTH(三跨两临近重点区段!$D:$D)=8)*(三跨两临近重点区段!$A:$A=D646)*(三跨两临近重点区段!$F:$F="现存区段"),0))),"")</f>
        <v/>
      </c>
      <c r="X646" s="232" t="str">
        <f t="array" ref="X646">IFERROR(IF(INDEX(三跨两临近重点区段!$F:$F,MATCH(1,(MONTH(三跨两临近重点区段!$D:$D)=8)*(三跨两临近重点区段!$A:$A=D646),0))="已取消","已取消",INDEX(三跨两临近重点区段!$E:$E,MATCH(1,(MONTH(三跨两临近重点区段!$D:$D)=8)*(三跨两临近重点区段!$A:$A=D646)*(三跨两临近重点区段!$F:$F="现存区段"),0))),"")</f>
        <v/>
      </c>
      <c r="Y646" s="268" t="str">
        <f t="array" ref="Y646">IFERROR(IF(INDEX(三跨两临近重点区段!$F:$F,MATCH(1,(MONTH(三跨两临近重点区段!$D:$D)=9)*(三跨两临近重点区段!$A:$A=D646),0))="已取消","已取消",INDEX(三跨两临近重点区段!$D:$D,MATCH(1,(MONTH(三跨两临近重点区段!$D:$D)=9)*(三跨两临近重点区段!$A:$A=D646)*(三跨两临近重点区段!$F:$F="现存区段"),0))),"")</f>
        <v/>
      </c>
      <c r="Z646" s="232" t="str">
        <f t="array" ref="Z646">IFERROR(IF(INDEX(三跨两临近重点区段!$F:$F,MATCH(1,(MONTH(三跨两临近重点区段!$D:$D)=9)*(三跨两临近重点区段!$A:$A=D646),0))="已取消","已取消",INDEX(三跨两临近重点区段!$E:$E,MATCH(1,(MONTH(三跨两临近重点区段!$D:$D)=9)*(三跨两临近重点区段!$A:$A=D646)*(三跨两临近重点区段!$F:$F="现存区段"),0))),"")</f>
        <v/>
      </c>
      <c r="AA646" s="268" t="str">
        <f t="array" ref="AA646">IFERROR(IF(INDEX(三跨两临近重点区段!$F:$F,MATCH(1,(MONTH(三跨两临近重点区段!$D:$D)=10)*(三跨两临近重点区段!$A:$A=D646),0))="已取消","已取消",INDEX(三跨两临近重点区段!$D:$D,MATCH(1,(MONTH(三跨两临近重点区段!$D:$D)=10)*(三跨两临近重点区段!$A:$A=D646)*(三跨两临近重点区段!$F:$F="现存区段"),0))),"")</f>
        <v/>
      </c>
      <c r="AB646" s="72" t="str">
        <f t="array" ref="AB646">IFERROR(IF(INDEX(三跨两临近重点区段!$F:$F,MATCH(1,(MONTH(三跨两临近重点区段!$D:$D)=10)*(三跨两临近重点区段!$A:$A=D646),0))="已取消","已取消",INDEX(三跨两临近重点区段!$E:$E,MATCH(1,(MONTH(三跨两临近重点区段!$D:$D)=10)*(三跨两临近重点区段!$A:$A=D646)*(三跨两临近重点区段!$F:$F="现存区段"),0))),"")</f>
        <v/>
      </c>
      <c r="AC646" s="284" t="str">
        <f t="array" ref="AC646">IFERROR(IF(INDEX(三跨两临近重点区段!$F:$F,MATCH(1,(MONTH(三跨两临近重点区段!$D:$D)=11)*(三跨两临近重点区段!$A:$A=D646),0))="已取消","已取消",INDEX(三跨两临近重点区段!$D:$D,MATCH(1,(MONTH(三跨两临近重点区段!$D:$D)=11)*(三跨两临近重点区段!$A:$A=D646)*(三跨两临近重点区段!$F:$F="现存区段"),0))),"")</f>
        <v/>
      </c>
      <c r="AD646" s="72" t="str">
        <f t="array" ref="AD646">IFERROR(IF(INDEX(三跨两临近重点区段!$F:$F,MATCH(1,(MONTH(三跨两临近重点区段!$D:$D)=11)*(三跨两临近重点区段!$A:$A=D646),0))="已取消","已取消",INDEX(三跨两临近重点区段!$E:$E,MATCH(1,(MONTH(三跨两临近重点区段!$D:$D)=11)*(三跨两临近重点区段!$A:$A=D646)*(三跨两临近重点区段!$F:$F="现存区段"),0))),"")</f>
        <v/>
      </c>
      <c r="AE646" s="284" t="str">
        <f t="array" ref="AE646">IFERROR(IF(INDEX(三跨两临近重点区段!$F:$F,MATCH(1,(MONTH(三跨两临近重点区段!$D:$D)=12)*(三跨两临近重点区段!$A:$A=D646),0))="已取消","已取消",INDEX(三跨两临近重点区段!$D:$D,MATCH(1,(MONTH(三跨两临近重点区段!$D:$D)=12)*(三跨两临近重点区段!$A:$A=D646)*(三跨两临近重点区段!$F:$F="现存区段"),0))),"")</f>
        <v/>
      </c>
      <c r="AF646" s="72" t="str">
        <f t="array" ref="AF646">IFERROR(IF(INDEX(三跨两临近重点区段!$F:$F,MATCH(1,(MONTH(三跨两临近重点区段!$D:$D)=12)*(三跨两临近重点区段!$A:$A=D646),0))="已取消","已取消",INDEX(三跨两临近重点区段!$E:$E,MATCH(1,(MONTH(三跨两临近重点区段!$D:$D)=12)*(三跨两临近重点区段!$A:$A=D646)*(三跨两临近重点区段!$F:$F="现存区段"),0))),"")</f>
        <v/>
      </c>
      <c r="AH646" t="e">
        <f t="array" ref="AH646">INDEX(三跨两临近重点区段!$G:$G,MATCH(D646,三跨两临近重点区段!$A:$A,0))</f>
        <v>#N/A</v>
      </c>
      <c r="AI646" t="e">
        <f>INDEX(三跨两临近重点区段!$J:$J,MATCH(D646,三跨两临近重点区段!$A:$A,0))</f>
        <v>#N/A</v>
      </c>
    </row>
    <row r="647" ht="14.25" spans="1:35">
      <c r="A647" s="263" t="s">
        <v>150</v>
      </c>
      <c r="B647" s="264" t="s">
        <v>3066</v>
      </c>
      <c r="C647" s="263" t="s">
        <v>2589</v>
      </c>
      <c r="D647" s="263" t="s">
        <v>3106</v>
      </c>
      <c r="E647" s="265" t="s">
        <v>3016</v>
      </c>
      <c r="F647" s="264" t="s">
        <v>125</v>
      </c>
      <c r="G647" s="263" t="s">
        <v>266</v>
      </c>
      <c r="H647" s="263" t="s">
        <v>266</v>
      </c>
      <c r="I647" s="33"/>
      <c r="J647" s="196"/>
      <c r="K647" s="196"/>
      <c r="L647" s="196"/>
      <c r="M647" s="235"/>
      <c r="N647" s="235"/>
      <c r="O647" s="33"/>
      <c r="P647" s="48"/>
      <c r="Q647" s="279"/>
      <c r="R647" s="279"/>
      <c r="S647" s="278">
        <v>45467</v>
      </c>
      <c r="T647" s="279" t="s">
        <v>2117</v>
      </c>
      <c r="U647" s="268" t="str">
        <f t="array" ref="U647">IFERROR(IF(INDEX(三跨两临近重点区段!$F:$F,MATCH(1,(MONTH(三跨两临近重点区段!$D:$D)=7)*(三跨两临近重点区段!$A:$A=D647),0))="已取消","已取消",INDEX(三跨两临近重点区段!$D:$D,MATCH(1,(MONTH(三跨两临近重点区段!$D:$D)=7)*(三跨两临近重点区段!$A:$A=D647)*(三跨两临近重点区段!$F:$F="现存区段"),0))),"")</f>
        <v/>
      </c>
      <c r="V647" s="232" t="str">
        <f t="array" ref="V647">IFERROR(IF(INDEX(三跨两临近重点区段!$F:$F,MATCH(1,(MONTH(三跨两临近重点区段!$D:$D)=7)*(三跨两临近重点区段!$A:$A=D647),0))="已取消","已取消",INDEX(三跨两临近重点区段!$E:$E,MATCH(1,(MONTH(三跨两临近重点区段!$D:$D)=7)*(三跨两临近重点区段!$A:$A=D647)*(三跨两临近重点区段!$F:$F="现存区段"),0))),"")</f>
        <v/>
      </c>
      <c r="W647" s="268" t="str">
        <f t="array" ref="W647">IFERROR(IF(INDEX(三跨两临近重点区段!$F:$F,MATCH(1,(MONTH(三跨两临近重点区段!$D:$D)=8)*(三跨两临近重点区段!$A:$A=D647),0))="已取消","已取消",INDEX(三跨两临近重点区段!$D:$D,MATCH(1,(MONTH(三跨两临近重点区段!$D:$D)=8)*(三跨两临近重点区段!$A:$A=D647)*(三跨两临近重点区段!$F:$F="现存区段"),0))),"")</f>
        <v/>
      </c>
      <c r="X647" s="232" t="str">
        <f t="array" ref="X647">IFERROR(IF(INDEX(三跨两临近重点区段!$F:$F,MATCH(1,(MONTH(三跨两临近重点区段!$D:$D)=8)*(三跨两临近重点区段!$A:$A=D647),0))="已取消","已取消",INDEX(三跨两临近重点区段!$E:$E,MATCH(1,(MONTH(三跨两临近重点区段!$D:$D)=8)*(三跨两临近重点区段!$A:$A=D647)*(三跨两临近重点区段!$F:$F="现存区段"),0))),"")</f>
        <v/>
      </c>
      <c r="Y647" s="268" t="str">
        <f t="array" ref="Y647">IFERROR(IF(INDEX(三跨两临近重点区段!$F:$F,MATCH(1,(MONTH(三跨两临近重点区段!$D:$D)=9)*(三跨两临近重点区段!$A:$A=D647),0))="已取消","已取消",INDEX(三跨两临近重点区段!$D:$D,MATCH(1,(MONTH(三跨两临近重点区段!$D:$D)=9)*(三跨两临近重点区段!$A:$A=D647)*(三跨两临近重点区段!$F:$F="现存区段"),0))),"")</f>
        <v/>
      </c>
      <c r="Z647" s="232" t="str">
        <f t="array" ref="Z647">IFERROR(IF(INDEX(三跨两临近重点区段!$F:$F,MATCH(1,(MONTH(三跨两临近重点区段!$D:$D)=9)*(三跨两临近重点区段!$A:$A=D647),0))="已取消","已取消",INDEX(三跨两临近重点区段!$E:$E,MATCH(1,(MONTH(三跨两临近重点区段!$D:$D)=9)*(三跨两临近重点区段!$A:$A=D647)*(三跨两临近重点区段!$F:$F="现存区段"),0))),"")</f>
        <v/>
      </c>
      <c r="AA647" s="268" t="str">
        <f t="array" ref="AA647">IFERROR(IF(INDEX(三跨两临近重点区段!$F:$F,MATCH(1,(MONTH(三跨两临近重点区段!$D:$D)=10)*(三跨两临近重点区段!$A:$A=D647),0))="已取消","已取消",INDEX(三跨两临近重点区段!$D:$D,MATCH(1,(MONTH(三跨两临近重点区段!$D:$D)=10)*(三跨两临近重点区段!$A:$A=D647)*(三跨两临近重点区段!$F:$F="现存区段"),0))),"")</f>
        <v/>
      </c>
      <c r="AB647" s="72" t="str">
        <f t="array" ref="AB647">IFERROR(IF(INDEX(三跨两临近重点区段!$F:$F,MATCH(1,(MONTH(三跨两临近重点区段!$D:$D)=10)*(三跨两临近重点区段!$A:$A=D647),0))="已取消","已取消",INDEX(三跨两临近重点区段!$E:$E,MATCH(1,(MONTH(三跨两临近重点区段!$D:$D)=10)*(三跨两临近重点区段!$A:$A=D647)*(三跨两临近重点区段!$F:$F="现存区段"),0))),"")</f>
        <v/>
      </c>
      <c r="AC647" s="284" t="str">
        <f t="array" ref="AC647">IFERROR(IF(INDEX(三跨两临近重点区段!$F:$F,MATCH(1,(MONTH(三跨两临近重点区段!$D:$D)=11)*(三跨两临近重点区段!$A:$A=D647),0))="已取消","已取消",INDEX(三跨两临近重点区段!$D:$D,MATCH(1,(MONTH(三跨两临近重点区段!$D:$D)=11)*(三跨两临近重点区段!$A:$A=D647)*(三跨两临近重点区段!$F:$F="现存区段"),0))),"")</f>
        <v/>
      </c>
      <c r="AD647" s="72" t="str">
        <f t="array" ref="AD647">IFERROR(IF(INDEX(三跨两临近重点区段!$F:$F,MATCH(1,(MONTH(三跨两临近重点区段!$D:$D)=11)*(三跨两临近重点区段!$A:$A=D647),0))="已取消","已取消",INDEX(三跨两临近重点区段!$E:$E,MATCH(1,(MONTH(三跨两临近重点区段!$D:$D)=11)*(三跨两临近重点区段!$A:$A=D647)*(三跨两临近重点区段!$F:$F="现存区段"),0))),"")</f>
        <v/>
      </c>
      <c r="AE647" s="284" t="str">
        <f t="array" ref="AE647">IFERROR(IF(INDEX(三跨两临近重点区段!$F:$F,MATCH(1,(MONTH(三跨两临近重点区段!$D:$D)=12)*(三跨两临近重点区段!$A:$A=D647),0))="已取消","已取消",INDEX(三跨两临近重点区段!$D:$D,MATCH(1,(MONTH(三跨两临近重点区段!$D:$D)=12)*(三跨两临近重点区段!$A:$A=D647)*(三跨两临近重点区段!$F:$F="现存区段"),0))),"")</f>
        <v/>
      </c>
      <c r="AF647" s="72" t="str">
        <f t="array" ref="AF647">IFERROR(IF(INDEX(三跨两临近重点区段!$F:$F,MATCH(1,(MONTH(三跨两临近重点区段!$D:$D)=12)*(三跨两临近重点区段!$A:$A=D647),0))="已取消","已取消",INDEX(三跨两临近重点区段!$E:$E,MATCH(1,(MONTH(三跨两临近重点区段!$D:$D)=12)*(三跨两临近重点区段!$A:$A=D647)*(三跨两临近重点区段!$F:$F="现存区段"),0))),"")</f>
        <v/>
      </c>
      <c r="AH647" t="e">
        <f t="array" ref="AH647">INDEX(三跨两临近重点区段!$G:$G,MATCH(D647,三跨两临近重点区段!$A:$A,0))</f>
        <v>#N/A</v>
      </c>
      <c r="AI647" t="e">
        <f>INDEX(三跨两临近重点区段!$J:$J,MATCH(D647,三跨两临近重点区段!$A:$A,0))</f>
        <v>#N/A</v>
      </c>
    </row>
    <row r="648" ht="14.25" spans="1:35">
      <c r="A648" s="263" t="s">
        <v>363</v>
      </c>
      <c r="B648" s="264" t="s">
        <v>3033</v>
      </c>
      <c r="C648" s="263" t="s">
        <v>2312</v>
      </c>
      <c r="D648" s="263" t="s">
        <v>3107</v>
      </c>
      <c r="E648" s="265" t="s">
        <v>3016</v>
      </c>
      <c r="F648" s="264" t="s">
        <v>125</v>
      </c>
      <c r="G648" s="263" t="s">
        <v>353</v>
      </c>
      <c r="H648" s="263" t="s">
        <v>353</v>
      </c>
      <c r="I648" s="33"/>
      <c r="J648" s="196"/>
      <c r="K648" s="196"/>
      <c r="L648" s="196"/>
      <c r="M648" s="235"/>
      <c r="N648" s="235"/>
      <c r="O648" s="33"/>
      <c r="P648" s="48"/>
      <c r="Q648" s="280"/>
      <c r="R648" s="280"/>
      <c r="S648" s="278">
        <v>45467</v>
      </c>
      <c r="T648" s="279" t="s">
        <v>2117</v>
      </c>
      <c r="U648" s="268" t="str">
        <f t="array" ref="U648">IFERROR(IF(INDEX(三跨两临近重点区段!$F:$F,MATCH(1,(MONTH(三跨两临近重点区段!$D:$D)=7)*(三跨两临近重点区段!$A:$A=D648),0))="已取消","已取消",INDEX(三跨两临近重点区段!$D:$D,MATCH(1,(MONTH(三跨两临近重点区段!$D:$D)=7)*(三跨两临近重点区段!$A:$A=D648)*(三跨两临近重点区段!$F:$F="现存区段"),0))),"")</f>
        <v/>
      </c>
      <c r="V648" s="232" t="str">
        <f t="array" ref="V648">IFERROR(IF(INDEX(三跨两临近重点区段!$F:$F,MATCH(1,(MONTH(三跨两临近重点区段!$D:$D)=7)*(三跨两临近重点区段!$A:$A=D648),0))="已取消","已取消",INDEX(三跨两临近重点区段!$E:$E,MATCH(1,(MONTH(三跨两临近重点区段!$D:$D)=7)*(三跨两临近重点区段!$A:$A=D648)*(三跨两临近重点区段!$F:$F="现存区段"),0))),"")</f>
        <v/>
      </c>
      <c r="W648" s="268" t="str">
        <f t="array" ref="W648">IFERROR(IF(INDEX(三跨两临近重点区段!$F:$F,MATCH(1,(MONTH(三跨两临近重点区段!$D:$D)=8)*(三跨两临近重点区段!$A:$A=D648),0))="已取消","已取消",INDEX(三跨两临近重点区段!$D:$D,MATCH(1,(MONTH(三跨两临近重点区段!$D:$D)=8)*(三跨两临近重点区段!$A:$A=D648)*(三跨两临近重点区段!$F:$F="现存区段"),0))),"")</f>
        <v/>
      </c>
      <c r="X648" s="232" t="str">
        <f t="array" ref="X648">IFERROR(IF(INDEX(三跨两临近重点区段!$F:$F,MATCH(1,(MONTH(三跨两临近重点区段!$D:$D)=8)*(三跨两临近重点区段!$A:$A=D648),0))="已取消","已取消",INDEX(三跨两临近重点区段!$E:$E,MATCH(1,(MONTH(三跨两临近重点区段!$D:$D)=8)*(三跨两临近重点区段!$A:$A=D648)*(三跨两临近重点区段!$F:$F="现存区段"),0))),"")</f>
        <v/>
      </c>
      <c r="Y648" s="268" t="str">
        <f t="array" ref="Y648">IFERROR(IF(INDEX(三跨两临近重点区段!$F:$F,MATCH(1,(MONTH(三跨两临近重点区段!$D:$D)=9)*(三跨两临近重点区段!$A:$A=D648),0))="已取消","已取消",INDEX(三跨两临近重点区段!$D:$D,MATCH(1,(MONTH(三跨两临近重点区段!$D:$D)=9)*(三跨两临近重点区段!$A:$A=D648)*(三跨两临近重点区段!$F:$F="现存区段"),0))),"")</f>
        <v/>
      </c>
      <c r="Z648" s="232" t="str">
        <f t="array" ref="Z648">IFERROR(IF(INDEX(三跨两临近重点区段!$F:$F,MATCH(1,(MONTH(三跨两临近重点区段!$D:$D)=9)*(三跨两临近重点区段!$A:$A=D648),0))="已取消","已取消",INDEX(三跨两临近重点区段!$E:$E,MATCH(1,(MONTH(三跨两临近重点区段!$D:$D)=9)*(三跨两临近重点区段!$A:$A=D648)*(三跨两临近重点区段!$F:$F="现存区段"),0))),"")</f>
        <v/>
      </c>
      <c r="AA648" s="268" t="str">
        <f t="array" ref="AA648">IFERROR(IF(INDEX(三跨两临近重点区段!$F:$F,MATCH(1,(MONTH(三跨两临近重点区段!$D:$D)=10)*(三跨两临近重点区段!$A:$A=D648),0))="已取消","已取消",INDEX(三跨两临近重点区段!$D:$D,MATCH(1,(MONTH(三跨两临近重点区段!$D:$D)=10)*(三跨两临近重点区段!$A:$A=D648)*(三跨两临近重点区段!$F:$F="现存区段"),0))),"")</f>
        <v/>
      </c>
      <c r="AB648" s="72" t="str">
        <f t="array" ref="AB648">IFERROR(IF(INDEX(三跨两临近重点区段!$F:$F,MATCH(1,(MONTH(三跨两临近重点区段!$D:$D)=10)*(三跨两临近重点区段!$A:$A=D648),0))="已取消","已取消",INDEX(三跨两临近重点区段!$E:$E,MATCH(1,(MONTH(三跨两临近重点区段!$D:$D)=10)*(三跨两临近重点区段!$A:$A=D648)*(三跨两临近重点区段!$F:$F="现存区段"),0))),"")</f>
        <v/>
      </c>
      <c r="AC648" s="284" t="str">
        <f t="array" ref="AC648">IFERROR(IF(INDEX(三跨两临近重点区段!$F:$F,MATCH(1,(MONTH(三跨两临近重点区段!$D:$D)=11)*(三跨两临近重点区段!$A:$A=D648),0))="已取消","已取消",INDEX(三跨两临近重点区段!$D:$D,MATCH(1,(MONTH(三跨两临近重点区段!$D:$D)=11)*(三跨两临近重点区段!$A:$A=D648)*(三跨两临近重点区段!$F:$F="现存区段"),0))),"")</f>
        <v/>
      </c>
      <c r="AD648" s="72" t="str">
        <f t="array" ref="AD648">IFERROR(IF(INDEX(三跨两临近重点区段!$F:$F,MATCH(1,(MONTH(三跨两临近重点区段!$D:$D)=11)*(三跨两临近重点区段!$A:$A=D648),0))="已取消","已取消",INDEX(三跨两临近重点区段!$E:$E,MATCH(1,(MONTH(三跨两临近重点区段!$D:$D)=11)*(三跨两临近重点区段!$A:$A=D648)*(三跨两临近重点区段!$F:$F="现存区段"),0))),"")</f>
        <v/>
      </c>
      <c r="AE648" s="284" t="str">
        <f t="array" ref="AE648">IFERROR(IF(INDEX(三跨两临近重点区段!$F:$F,MATCH(1,(MONTH(三跨两临近重点区段!$D:$D)=12)*(三跨两临近重点区段!$A:$A=D648),0))="已取消","已取消",INDEX(三跨两临近重点区段!$D:$D,MATCH(1,(MONTH(三跨两临近重点区段!$D:$D)=12)*(三跨两临近重点区段!$A:$A=D648)*(三跨两临近重点区段!$F:$F="现存区段"),0))),"")</f>
        <v/>
      </c>
      <c r="AF648" s="72" t="str">
        <f t="array" ref="AF648">IFERROR(IF(INDEX(三跨两临近重点区段!$F:$F,MATCH(1,(MONTH(三跨两临近重点区段!$D:$D)=12)*(三跨两临近重点区段!$A:$A=D648),0))="已取消","已取消",INDEX(三跨两临近重点区段!$E:$E,MATCH(1,(MONTH(三跨两临近重点区段!$D:$D)=12)*(三跨两临近重点区段!$A:$A=D648)*(三跨两临近重点区段!$F:$F="现存区段"),0))),"")</f>
        <v/>
      </c>
      <c r="AH648" t="e">
        <f t="array" ref="AH648">INDEX(三跨两临近重点区段!$G:$G,MATCH(D648,三跨两临近重点区段!$A:$A,0))</f>
        <v>#N/A</v>
      </c>
      <c r="AI648" t="e">
        <f>INDEX(三跨两临近重点区段!$J:$J,MATCH(D648,三跨两临近重点区段!$A:$A,0))</f>
        <v>#N/A</v>
      </c>
    </row>
    <row r="649" ht="14.25" spans="1:35">
      <c r="A649" s="263" t="s">
        <v>363</v>
      </c>
      <c r="B649" s="264" t="s">
        <v>3033</v>
      </c>
      <c r="C649" s="263" t="s">
        <v>3108</v>
      </c>
      <c r="D649" s="263" t="s">
        <v>3109</v>
      </c>
      <c r="E649" s="265" t="s">
        <v>3016</v>
      </c>
      <c r="F649" s="264" t="s">
        <v>125</v>
      </c>
      <c r="G649" s="263" t="s">
        <v>353</v>
      </c>
      <c r="H649" s="263" t="s">
        <v>353</v>
      </c>
      <c r="I649" s="33"/>
      <c r="J649" s="196"/>
      <c r="K649" s="196"/>
      <c r="L649" s="196"/>
      <c r="M649" s="235"/>
      <c r="N649" s="235"/>
      <c r="O649" s="33"/>
      <c r="P649" s="48"/>
      <c r="Q649" s="279"/>
      <c r="R649" s="279"/>
      <c r="S649" s="282">
        <v>45463.6944444444</v>
      </c>
      <c r="T649" s="279" t="s">
        <v>2117</v>
      </c>
      <c r="U649" s="268" t="str">
        <f t="array" ref="U649">IFERROR(IF(INDEX(三跨两临近重点区段!$F:$F,MATCH(1,(MONTH(三跨两临近重点区段!$D:$D)=7)*(三跨两临近重点区段!$A:$A=D649),0))="已取消","已取消",INDEX(三跨两临近重点区段!$D:$D,MATCH(1,(MONTH(三跨两临近重点区段!$D:$D)=7)*(三跨两临近重点区段!$A:$A=D649)*(三跨两临近重点区段!$F:$F="现存区段"),0))),"")</f>
        <v/>
      </c>
      <c r="V649" s="232" t="str">
        <f t="array" ref="V649">IFERROR(IF(INDEX(三跨两临近重点区段!$F:$F,MATCH(1,(MONTH(三跨两临近重点区段!$D:$D)=7)*(三跨两临近重点区段!$A:$A=D649),0))="已取消","已取消",INDEX(三跨两临近重点区段!$E:$E,MATCH(1,(MONTH(三跨两临近重点区段!$D:$D)=7)*(三跨两临近重点区段!$A:$A=D649)*(三跨两临近重点区段!$F:$F="现存区段"),0))),"")</f>
        <v/>
      </c>
      <c r="W649" s="268" t="str">
        <f t="array" ref="W649">IFERROR(IF(INDEX(三跨两临近重点区段!$F:$F,MATCH(1,(MONTH(三跨两临近重点区段!$D:$D)=8)*(三跨两临近重点区段!$A:$A=D649),0))="已取消","已取消",INDEX(三跨两临近重点区段!$D:$D,MATCH(1,(MONTH(三跨两临近重点区段!$D:$D)=8)*(三跨两临近重点区段!$A:$A=D649)*(三跨两临近重点区段!$F:$F="现存区段"),0))),"")</f>
        <v/>
      </c>
      <c r="X649" s="232" t="str">
        <f t="array" ref="X649">IFERROR(IF(INDEX(三跨两临近重点区段!$F:$F,MATCH(1,(MONTH(三跨两临近重点区段!$D:$D)=8)*(三跨两临近重点区段!$A:$A=D649),0))="已取消","已取消",INDEX(三跨两临近重点区段!$E:$E,MATCH(1,(MONTH(三跨两临近重点区段!$D:$D)=8)*(三跨两临近重点区段!$A:$A=D649)*(三跨两临近重点区段!$F:$F="现存区段"),0))),"")</f>
        <v/>
      </c>
      <c r="Y649" s="268" t="str">
        <f t="array" ref="Y649">IFERROR(IF(INDEX(三跨两临近重点区段!$F:$F,MATCH(1,(MONTH(三跨两临近重点区段!$D:$D)=9)*(三跨两临近重点区段!$A:$A=D649),0))="已取消","已取消",INDEX(三跨两临近重点区段!$D:$D,MATCH(1,(MONTH(三跨两临近重点区段!$D:$D)=9)*(三跨两临近重点区段!$A:$A=D649)*(三跨两临近重点区段!$F:$F="现存区段"),0))),"")</f>
        <v/>
      </c>
      <c r="Z649" s="232" t="str">
        <f t="array" ref="Z649">IFERROR(IF(INDEX(三跨两临近重点区段!$F:$F,MATCH(1,(MONTH(三跨两临近重点区段!$D:$D)=9)*(三跨两临近重点区段!$A:$A=D649),0))="已取消","已取消",INDEX(三跨两临近重点区段!$E:$E,MATCH(1,(MONTH(三跨两临近重点区段!$D:$D)=9)*(三跨两临近重点区段!$A:$A=D649)*(三跨两临近重点区段!$F:$F="现存区段"),0))),"")</f>
        <v/>
      </c>
      <c r="AA649" s="268" t="str">
        <f t="array" ref="AA649">IFERROR(IF(INDEX(三跨两临近重点区段!$F:$F,MATCH(1,(MONTH(三跨两临近重点区段!$D:$D)=10)*(三跨两临近重点区段!$A:$A=D649),0))="已取消","已取消",INDEX(三跨两临近重点区段!$D:$D,MATCH(1,(MONTH(三跨两临近重点区段!$D:$D)=10)*(三跨两临近重点区段!$A:$A=D649)*(三跨两临近重点区段!$F:$F="现存区段"),0))),"")</f>
        <v/>
      </c>
      <c r="AB649" s="72" t="str">
        <f t="array" ref="AB649">IFERROR(IF(INDEX(三跨两临近重点区段!$F:$F,MATCH(1,(MONTH(三跨两临近重点区段!$D:$D)=10)*(三跨两临近重点区段!$A:$A=D649),0))="已取消","已取消",INDEX(三跨两临近重点区段!$E:$E,MATCH(1,(MONTH(三跨两临近重点区段!$D:$D)=10)*(三跨两临近重点区段!$A:$A=D649)*(三跨两临近重点区段!$F:$F="现存区段"),0))),"")</f>
        <v/>
      </c>
      <c r="AC649" s="284" t="str">
        <f t="array" ref="AC649">IFERROR(IF(INDEX(三跨两临近重点区段!$F:$F,MATCH(1,(MONTH(三跨两临近重点区段!$D:$D)=11)*(三跨两临近重点区段!$A:$A=D649),0))="已取消","已取消",INDEX(三跨两临近重点区段!$D:$D,MATCH(1,(MONTH(三跨两临近重点区段!$D:$D)=11)*(三跨两临近重点区段!$A:$A=D649)*(三跨两临近重点区段!$F:$F="现存区段"),0))),"")</f>
        <v/>
      </c>
      <c r="AD649" s="72" t="str">
        <f t="array" ref="AD649">IFERROR(IF(INDEX(三跨两临近重点区段!$F:$F,MATCH(1,(MONTH(三跨两临近重点区段!$D:$D)=11)*(三跨两临近重点区段!$A:$A=D649),0))="已取消","已取消",INDEX(三跨两临近重点区段!$E:$E,MATCH(1,(MONTH(三跨两临近重点区段!$D:$D)=11)*(三跨两临近重点区段!$A:$A=D649)*(三跨两临近重点区段!$F:$F="现存区段"),0))),"")</f>
        <v/>
      </c>
      <c r="AE649" s="284" t="str">
        <f t="array" ref="AE649">IFERROR(IF(INDEX(三跨两临近重点区段!$F:$F,MATCH(1,(MONTH(三跨两临近重点区段!$D:$D)=12)*(三跨两临近重点区段!$A:$A=D649),0))="已取消","已取消",INDEX(三跨两临近重点区段!$D:$D,MATCH(1,(MONTH(三跨两临近重点区段!$D:$D)=12)*(三跨两临近重点区段!$A:$A=D649)*(三跨两临近重点区段!$F:$F="现存区段"),0))),"")</f>
        <v/>
      </c>
      <c r="AF649" s="72" t="str">
        <f t="array" ref="AF649">IFERROR(IF(INDEX(三跨两临近重点区段!$F:$F,MATCH(1,(MONTH(三跨两临近重点区段!$D:$D)=12)*(三跨两临近重点区段!$A:$A=D649),0))="已取消","已取消",INDEX(三跨两临近重点区段!$E:$E,MATCH(1,(MONTH(三跨两临近重点区段!$D:$D)=12)*(三跨两临近重点区段!$A:$A=D649)*(三跨两临近重点区段!$F:$F="现存区段"),0))),"")</f>
        <v/>
      </c>
      <c r="AH649" t="e">
        <f t="array" ref="AH649">INDEX(三跨两临近重点区段!$G:$G,MATCH(D649,三跨两临近重点区段!$A:$A,0))</f>
        <v>#N/A</v>
      </c>
      <c r="AI649" t="e">
        <f>INDEX(三跨两临近重点区段!$J:$J,MATCH(D649,三跨两临近重点区段!$A:$A,0))</f>
        <v>#N/A</v>
      </c>
    </row>
    <row r="650" ht="14.25" spans="1:35">
      <c r="A650" s="263" t="s">
        <v>363</v>
      </c>
      <c r="B650" s="264" t="s">
        <v>3033</v>
      </c>
      <c r="C650" s="263" t="s">
        <v>3110</v>
      </c>
      <c r="D650" s="263" t="s">
        <v>3111</v>
      </c>
      <c r="E650" s="265" t="s">
        <v>3016</v>
      </c>
      <c r="F650" s="264" t="s">
        <v>125</v>
      </c>
      <c r="G650" s="263" t="s">
        <v>353</v>
      </c>
      <c r="H650" s="263" t="s">
        <v>353</v>
      </c>
      <c r="I650" s="33"/>
      <c r="J650" s="196"/>
      <c r="K650" s="196"/>
      <c r="L650" s="196"/>
      <c r="M650" s="235"/>
      <c r="N650" s="235"/>
      <c r="O650" s="33"/>
      <c r="P650" s="48"/>
      <c r="Q650" s="279"/>
      <c r="R650" s="279"/>
      <c r="S650" s="282">
        <v>45463.6944444444</v>
      </c>
      <c r="T650" s="279" t="s">
        <v>2117</v>
      </c>
      <c r="U650" s="268" t="str">
        <f t="array" ref="U650">IFERROR(IF(INDEX(三跨两临近重点区段!$F:$F,MATCH(1,(MONTH(三跨两临近重点区段!$D:$D)=7)*(三跨两临近重点区段!$A:$A=D650),0))="已取消","已取消",INDEX(三跨两临近重点区段!$D:$D,MATCH(1,(MONTH(三跨两临近重点区段!$D:$D)=7)*(三跨两临近重点区段!$A:$A=D650)*(三跨两临近重点区段!$F:$F="现存区段"),0))),"")</f>
        <v/>
      </c>
      <c r="V650" s="232" t="str">
        <f t="array" ref="V650">IFERROR(IF(INDEX(三跨两临近重点区段!$F:$F,MATCH(1,(MONTH(三跨两临近重点区段!$D:$D)=7)*(三跨两临近重点区段!$A:$A=D650),0))="已取消","已取消",INDEX(三跨两临近重点区段!$E:$E,MATCH(1,(MONTH(三跨两临近重点区段!$D:$D)=7)*(三跨两临近重点区段!$A:$A=D650)*(三跨两临近重点区段!$F:$F="现存区段"),0))),"")</f>
        <v/>
      </c>
      <c r="W650" s="268" t="str">
        <f t="array" ref="W650">IFERROR(IF(INDEX(三跨两临近重点区段!$F:$F,MATCH(1,(MONTH(三跨两临近重点区段!$D:$D)=8)*(三跨两临近重点区段!$A:$A=D650),0))="已取消","已取消",INDEX(三跨两临近重点区段!$D:$D,MATCH(1,(MONTH(三跨两临近重点区段!$D:$D)=8)*(三跨两临近重点区段!$A:$A=D650)*(三跨两临近重点区段!$F:$F="现存区段"),0))),"")</f>
        <v/>
      </c>
      <c r="X650" s="232" t="str">
        <f t="array" ref="X650">IFERROR(IF(INDEX(三跨两临近重点区段!$F:$F,MATCH(1,(MONTH(三跨两临近重点区段!$D:$D)=8)*(三跨两临近重点区段!$A:$A=D650),0))="已取消","已取消",INDEX(三跨两临近重点区段!$E:$E,MATCH(1,(MONTH(三跨两临近重点区段!$D:$D)=8)*(三跨两临近重点区段!$A:$A=D650)*(三跨两临近重点区段!$F:$F="现存区段"),0))),"")</f>
        <v/>
      </c>
      <c r="Y650" s="268" t="str">
        <f t="array" ref="Y650">IFERROR(IF(INDEX(三跨两临近重点区段!$F:$F,MATCH(1,(MONTH(三跨两临近重点区段!$D:$D)=9)*(三跨两临近重点区段!$A:$A=D650),0))="已取消","已取消",INDEX(三跨两临近重点区段!$D:$D,MATCH(1,(MONTH(三跨两临近重点区段!$D:$D)=9)*(三跨两临近重点区段!$A:$A=D650)*(三跨两临近重点区段!$F:$F="现存区段"),0))),"")</f>
        <v/>
      </c>
      <c r="Z650" s="232" t="str">
        <f t="array" ref="Z650">IFERROR(IF(INDEX(三跨两临近重点区段!$F:$F,MATCH(1,(MONTH(三跨两临近重点区段!$D:$D)=9)*(三跨两临近重点区段!$A:$A=D650),0))="已取消","已取消",INDEX(三跨两临近重点区段!$E:$E,MATCH(1,(MONTH(三跨两临近重点区段!$D:$D)=9)*(三跨两临近重点区段!$A:$A=D650)*(三跨两临近重点区段!$F:$F="现存区段"),0))),"")</f>
        <v/>
      </c>
      <c r="AA650" s="268" t="str">
        <f t="array" ref="AA650">IFERROR(IF(INDEX(三跨两临近重点区段!$F:$F,MATCH(1,(MONTH(三跨两临近重点区段!$D:$D)=10)*(三跨两临近重点区段!$A:$A=D650),0))="已取消","已取消",INDEX(三跨两临近重点区段!$D:$D,MATCH(1,(MONTH(三跨两临近重点区段!$D:$D)=10)*(三跨两临近重点区段!$A:$A=D650)*(三跨两临近重点区段!$F:$F="现存区段"),0))),"")</f>
        <v/>
      </c>
      <c r="AB650" s="72" t="str">
        <f t="array" ref="AB650">IFERROR(IF(INDEX(三跨两临近重点区段!$F:$F,MATCH(1,(MONTH(三跨两临近重点区段!$D:$D)=10)*(三跨两临近重点区段!$A:$A=D650),0))="已取消","已取消",INDEX(三跨两临近重点区段!$E:$E,MATCH(1,(MONTH(三跨两临近重点区段!$D:$D)=10)*(三跨两临近重点区段!$A:$A=D650)*(三跨两临近重点区段!$F:$F="现存区段"),0))),"")</f>
        <v/>
      </c>
      <c r="AC650" s="284" t="str">
        <f t="array" ref="AC650">IFERROR(IF(INDEX(三跨两临近重点区段!$F:$F,MATCH(1,(MONTH(三跨两临近重点区段!$D:$D)=11)*(三跨两临近重点区段!$A:$A=D650),0))="已取消","已取消",INDEX(三跨两临近重点区段!$D:$D,MATCH(1,(MONTH(三跨两临近重点区段!$D:$D)=11)*(三跨两临近重点区段!$A:$A=D650)*(三跨两临近重点区段!$F:$F="现存区段"),0))),"")</f>
        <v/>
      </c>
      <c r="AD650" s="72" t="str">
        <f t="array" ref="AD650">IFERROR(IF(INDEX(三跨两临近重点区段!$F:$F,MATCH(1,(MONTH(三跨两临近重点区段!$D:$D)=11)*(三跨两临近重点区段!$A:$A=D650),0))="已取消","已取消",INDEX(三跨两临近重点区段!$E:$E,MATCH(1,(MONTH(三跨两临近重点区段!$D:$D)=11)*(三跨两临近重点区段!$A:$A=D650)*(三跨两临近重点区段!$F:$F="现存区段"),0))),"")</f>
        <v/>
      </c>
      <c r="AE650" s="284" t="str">
        <f t="array" ref="AE650">IFERROR(IF(INDEX(三跨两临近重点区段!$F:$F,MATCH(1,(MONTH(三跨两临近重点区段!$D:$D)=12)*(三跨两临近重点区段!$A:$A=D650),0))="已取消","已取消",INDEX(三跨两临近重点区段!$D:$D,MATCH(1,(MONTH(三跨两临近重点区段!$D:$D)=12)*(三跨两临近重点区段!$A:$A=D650)*(三跨两临近重点区段!$F:$F="现存区段"),0))),"")</f>
        <v/>
      </c>
      <c r="AF650" s="72" t="str">
        <f t="array" ref="AF650">IFERROR(IF(INDEX(三跨两临近重点区段!$F:$F,MATCH(1,(MONTH(三跨两临近重点区段!$D:$D)=12)*(三跨两临近重点区段!$A:$A=D650),0))="已取消","已取消",INDEX(三跨两临近重点区段!$E:$E,MATCH(1,(MONTH(三跨两临近重点区段!$D:$D)=12)*(三跨两临近重点区段!$A:$A=D650)*(三跨两临近重点区段!$F:$F="现存区段"),0))),"")</f>
        <v/>
      </c>
      <c r="AH650" t="e">
        <f t="array" ref="AH650">INDEX(三跨两临近重点区段!$G:$G,MATCH(D650,三跨两临近重点区段!$A:$A,0))</f>
        <v>#N/A</v>
      </c>
      <c r="AI650" t="e">
        <f>INDEX(三跨两临近重点区段!$J:$J,MATCH(D650,三跨两临近重点区段!$A:$A,0))</f>
        <v>#N/A</v>
      </c>
    </row>
    <row r="651" ht="14.25" spans="1:35">
      <c r="A651" s="263" t="s">
        <v>363</v>
      </c>
      <c r="B651" s="264" t="s">
        <v>3049</v>
      </c>
      <c r="C651" s="263" t="s">
        <v>2169</v>
      </c>
      <c r="D651" s="263" t="s">
        <v>3112</v>
      </c>
      <c r="E651" s="265" t="s">
        <v>3016</v>
      </c>
      <c r="F651" s="264" t="s">
        <v>125</v>
      </c>
      <c r="G651" s="263" t="s">
        <v>249</v>
      </c>
      <c r="H651" s="263" t="s">
        <v>249</v>
      </c>
      <c r="I651" s="33"/>
      <c r="J651" s="196"/>
      <c r="K651" s="196"/>
      <c r="L651" s="196"/>
      <c r="M651" s="235"/>
      <c r="N651" s="235"/>
      <c r="O651" s="33"/>
      <c r="P651" s="48"/>
      <c r="Q651" s="277"/>
      <c r="R651" s="277"/>
      <c r="S651" s="282">
        <v>45467.4826388889</v>
      </c>
      <c r="T651" s="279" t="s">
        <v>2117</v>
      </c>
      <c r="U651" s="268" t="str">
        <f t="array" ref="U651">IFERROR(IF(INDEX(三跨两临近重点区段!$F:$F,MATCH(1,(MONTH(三跨两临近重点区段!$D:$D)=7)*(三跨两临近重点区段!$A:$A=D651),0))="已取消","已取消",INDEX(三跨两临近重点区段!$D:$D,MATCH(1,(MONTH(三跨两临近重点区段!$D:$D)=7)*(三跨两临近重点区段!$A:$A=D651)*(三跨两临近重点区段!$F:$F="现存区段"),0))),"")</f>
        <v/>
      </c>
      <c r="V651" s="232" t="str">
        <f t="array" ref="V651">IFERROR(IF(INDEX(三跨两临近重点区段!$F:$F,MATCH(1,(MONTH(三跨两临近重点区段!$D:$D)=7)*(三跨两临近重点区段!$A:$A=D651),0))="已取消","已取消",INDEX(三跨两临近重点区段!$E:$E,MATCH(1,(MONTH(三跨两临近重点区段!$D:$D)=7)*(三跨两临近重点区段!$A:$A=D651)*(三跨两临近重点区段!$F:$F="现存区段"),0))),"")</f>
        <v/>
      </c>
      <c r="W651" s="268" t="str">
        <f t="array" ref="W651">IFERROR(IF(INDEX(三跨两临近重点区段!$F:$F,MATCH(1,(MONTH(三跨两临近重点区段!$D:$D)=8)*(三跨两临近重点区段!$A:$A=D651),0))="已取消","已取消",INDEX(三跨两临近重点区段!$D:$D,MATCH(1,(MONTH(三跨两临近重点区段!$D:$D)=8)*(三跨两临近重点区段!$A:$A=D651)*(三跨两临近重点区段!$F:$F="现存区段"),0))),"")</f>
        <v/>
      </c>
      <c r="X651" s="232" t="str">
        <f t="array" ref="X651">IFERROR(IF(INDEX(三跨两临近重点区段!$F:$F,MATCH(1,(MONTH(三跨两临近重点区段!$D:$D)=8)*(三跨两临近重点区段!$A:$A=D651),0))="已取消","已取消",INDEX(三跨两临近重点区段!$E:$E,MATCH(1,(MONTH(三跨两临近重点区段!$D:$D)=8)*(三跨两临近重点区段!$A:$A=D651)*(三跨两临近重点区段!$F:$F="现存区段"),0))),"")</f>
        <v/>
      </c>
      <c r="Y651" s="268" t="str">
        <f t="array" ref="Y651">IFERROR(IF(INDEX(三跨两临近重点区段!$F:$F,MATCH(1,(MONTH(三跨两临近重点区段!$D:$D)=9)*(三跨两临近重点区段!$A:$A=D651),0))="已取消","已取消",INDEX(三跨两临近重点区段!$D:$D,MATCH(1,(MONTH(三跨两临近重点区段!$D:$D)=9)*(三跨两临近重点区段!$A:$A=D651)*(三跨两临近重点区段!$F:$F="现存区段"),0))),"")</f>
        <v/>
      </c>
      <c r="Z651" s="232" t="str">
        <f t="array" ref="Z651">IFERROR(IF(INDEX(三跨两临近重点区段!$F:$F,MATCH(1,(MONTH(三跨两临近重点区段!$D:$D)=9)*(三跨两临近重点区段!$A:$A=D651),0))="已取消","已取消",INDEX(三跨两临近重点区段!$E:$E,MATCH(1,(MONTH(三跨两临近重点区段!$D:$D)=9)*(三跨两临近重点区段!$A:$A=D651)*(三跨两临近重点区段!$F:$F="现存区段"),0))),"")</f>
        <v/>
      </c>
      <c r="AA651" s="268" t="str">
        <f t="array" ref="AA651">IFERROR(IF(INDEX(三跨两临近重点区段!$F:$F,MATCH(1,(MONTH(三跨两临近重点区段!$D:$D)=10)*(三跨两临近重点区段!$A:$A=D651),0))="已取消","已取消",INDEX(三跨两临近重点区段!$D:$D,MATCH(1,(MONTH(三跨两临近重点区段!$D:$D)=10)*(三跨两临近重点区段!$A:$A=D651)*(三跨两临近重点区段!$F:$F="现存区段"),0))),"")</f>
        <v/>
      </c>
      <c r="AB651" s="72" t="str">
        <f t="array" ref="AB651">IFERROR(IF(INDEX(三跨两临近重点区段!$F:$F,MATCH(1,(MONTH(三跨两临近重点区段!$D:$D)=10)*(三跨两临近重点区段!$A:$A=D651),0))="已取消","已取消",INDEX(三跨两临近重点区段!$E:$E,MATCH(1,(MONTH(三跨两临近重点区段!$D:$D)=10)*(三跨两临近重点区段!$A:$A=D651)*(三跨两临近重点区段!$F:$F="现存区段"),0))),"")</f>
        <v/>
      </c>
      <c r="AC651" s="284" t="str">
        <f t="array" ref="AC651">IFERROR(IF(INDEX(三跨两临近重点区段!$F:$F,MATCH(1,(MONTH(三跨两临近重点区段!$D:$D)=11)*(三跨两临近重点区段!$A:$A=D651),0))="已取消","已取消",INDEX(三跨两临近重点区段!$D:$D,MATCH(1,(MONTH(三跨两临近重点区段!$D:$D)=11)*(三跨两临近重点区段!$A:$A=D651)*(三跨两临近重点区段!$F:$F="现存区段"),0))),"")</f>
        <v/>
      </c>
      <c r="AD651" s="72" t="str">
        <f t="array" ref="AD651">IFERROR(IF(INDEX(三跨两临近重点区段!$F:$F,MATCH(1,(MONTH(三跨两临近重点区段!$D:$D)=11)*(三跨两临近重点区段!$A:$A=D651),0))="已取消","已取消",INDEX(三跨两临近重点区段!$E:$E,MATCH(1,(MONTH(三跨两临近重点区段!$D:$D)=11)*(三跨两临近重点区段!$A:$A=D651)*(三跨两临近重点区段!$F:$F="现存区段"),0))),"")</f>
        <v/>
      </c>
      <c r="AE651" s="284" t="str">
        <f t="array" ref="AE651">IFERROR(IF(INDEX(三跨两临近重点区段!$F:$F,MATCH(1,(MONTH(三跨两临近重点区段!$D:$D)=12)*(三跨两临近重点区段!$A:$A=D651),0))="已取消","已取消",INDEX(三跨两临近重点区段!$D:$D,MATCH(1,(MONTH(三跨两临近重点区段!$D:$D)=12)*(三跨两临近重点区段!$A:$A=D651)*(三跨两临近重点区段!$F:$F="现存区段"),0))),"")</f>
        <v/>
      </c>
      <c r="AF651" s="72" t="str">
        <f t="array" ref="AF651">IFERROR(IF(INDEX(三跨两临近重点区段!$F:$F,MATCH(1,(MONTH(三跨两临近重点区段!$D:$D)=12)*(三跨两临近重点区段!$A:$A=D651),0))="已取消","已取消",INDEX(三跨两临近重点区段!$E:$E,MATCH(1,(MONTH(三跨两临近重点区段!$D:$D)=12)*(三跨两临近重点区段!$A:$A=D651)*(三跨两临近重点区段!$F:$F="现存区段"),0))),"")</f>
        <v/>
      </c>
      <c r="AH651" t="e">
        <f t="array" ref="AH651">INDEX(三跨两临近重点区段!$G:$G,MATCH(D651,三跨两临近重点区段!$A:$A,0))</f>
        <v>#N/A</v>
      </c>
      <c r="AI651" t="e">
        <f>INDEX(三跨两临近重点区段!$J:$J,MATCH(D651,三跨两临近重点区段!$A:$A,0))</f>
        <v>#N/A</v>
      </c>
    </row>
    <row r="652" ht="14.25" spans="1:35">
      <c r="A652" s="263" t="s">
        <v>363</v>
      </c>
      <c r="B652" s="264" t="s">
        <v>3046</v>
      </c>
      <c r="C652" s="263" t="s">
        <v>2169</v>
      </c>
      <c r="D652" s="263" t="s">
        <v>3113</v>
      </c>
      <c r="E652" s="265" t="s">
        <v>3016</v>
      </c>
      <c r="F652" s="264" t="s">
        <v>125</v>
      </c>
      <c r="G652" s="263" t="s">
        <v>249</v>
      </c>
      <c r="H652" s="263" t="s">
        <v>249</v>
      </c>
      <c r="I652" s="33"/>
      <c r="J652" s="196"/>
      <c r="K652" s="196"/>
      <c r="L652" s="196"/>
      <c r="M652" s="235"/>
      <c r="N652" s="235"/>
      <c r="O652" s="33"/>
      <c r="P652" s="48"/>
      <c r="Q652" s="279"/>
      <c r="R652" s="279"/>
      <c r="S652" s="282">
        <v>45467.4826388889</v>
      </c>
      <c r="T652" s="279" t="s">
        <v>2117</v>
      </c>
      <c r="U652" s="268" t="str">
        <f t="array" ref="U652">IFERROR(IF(INDEX(三跨两临近重点区段!$F:$F,MATCH(1,(MONTH(三跨两临近重点区段!$D:$D)=7)*(三跨两临近重点区段!$A:$A=D652),0))="已取消","已取消",INDEX(三跨两临近重点区段!$D:$D,MATCH(1,(MONTH(三跨两临近重点区段!$D:$D)=7)*(三跨两临近重点区段!$A:$A=D652)*(三跨两临近重点区段!$F:$F="现存区段"),0))),"")</f>
        <v/>
      </c>
      <c r="V652" s="232" t="str">
        <f t="array" ref="V652">IFERROR(IF(INDEX(三跨两临近重点区段!$F:$F,MATCH(1,(MONTH(三跨两临近重点区段!$D:$D)=7)*(三跨两临近重点区段!$A:$A=D652),0))="已取消","已取消",INDEX(三跨两临近重点区段!$E:$E,MATCH(1,(MONTH(三跨两临近重点区段!$D:$D)=7)*(三跨两临近重点区段!$A:$A=D652)*(三跨两临近重点区段!$F:$F="现存区段"),0))),"")</f>
        <v/>
      </c>
      <c r="W652" s="268" t="str">
        <f t="array" ref="W652">IFERROR(IF(INDEX(三跨两临近重点区段!$F:$F,MATCH(1,(MONTH(三跨两临近重点区段!$D:$D)=8)*(三跨两临近重点区段!$A:$A=D652),0))="已取消","已取消",INDEX(三跨两临近重点区段!$D:$D,MATCH(1,(MONTH(三跨两临近重点区段!$D:$D)=8)*(三跨两临近重点区段!$A:$A=D652)*(三跨两临近重点区段!$F:$F="现存区段"),0))),"")</f>
        <v/>
      </c>
      <c r="X652" s="232" t="str">
        <f t="array" ref="X652">IFERROR(IF(INDEX(三跨两临近重点区段!$F:$F,MATCH(1,(MONTH(三跨两临近重点区段!$D:$D)=8)*(三跨两临近重点区段!$A:$A=D652),0))="已取消","已取消",INDEX(三跨两临近重点区段!$E:$E,MATCH(1,(MONTH(三跨两临近重点区段!$D:$D)=8)*(三跨两临近重点区段!$A:$A=D652)*(三跨两临近重点区段!$F:$F="现存区段"),0))),"")</f>
        <v/>
      </c>
      <c r="Y652" s="268" t="str">
        <f t="array" ref="Y652">IFERROR(IF(INDEX(三跨两临近重点区段!$F:$F,MATCH(1,(MONTH(三跨两临近重点区段!$D:$D)=9)*(三跨两临近重点区段!$A:$A=D652),0))="已取消","已取消",INDEX(三跨两临近重点区段!$D:$D,MATCH(1,(MONTH(三跨两临近重点区段!$D:$D)=9)*(三跨两临近重点区段!$A:$A=D652)*(三跨两临近重点区段!$F:$F="现存区段"),0))),"")</f>
        <v/>
      </c>
      <c r="Z652" s="232" t="str">
        <f t="array" ref="Z652">IFERROR(IF(INDEX(三跨两临近重点区段!$F:$F,MATCH(1,(MONTH(三跨两临近重点区段!$D:$D)=9)*(三跨两临近重点区段!$A:$A=D652),0))="已取消","已取消",INDEX(三跨两临近重点区段!$E:$E,MATCH(1,(MONTH(三跨两临近重点区段!$D:$D)=9)*(三跨两临近重点区段!$A:$A=D652)*(三跨两临近重点区段!$F:$F="现存区段"),0))),"")</f>
        <v/>
      </c>
      <c r="AA652" s="268" t="str">
        <f t="array" ref="AA652">IFERROR(IF(INDEX(三跨两临近重点区段!$F:$F,MATCH(1,(MONTH(三跨两临近重点区段!$D:$D)=10)*(三跨两临近重点区段!$A:$A=D652),0))="已取消","已取消",INDEX(三跨两临近重点区段!$D:$D,MATCH(1,(MONTH(三跨两临近重点区段!$D:$D)=10)*(三跨两临近重点区段!$A:$A=D652)*(三跨两临近重点区段!$F:$F="现存区段"),0))),"")</f>
        <v/>
      </c>
      <c r="AB652" s="72" t="str">
        <f t="array" ref="AB652">IFERROR(IF(INDEX(三跨两临近重点区段!$F:$F,MATCH(1,(MONTH(三跨两临近重点区段!$D:$D)=10)*(三跨两临近重点区段!$A:$A=D652),0))="已取消","已取消",INDEX(三跨两临近重点区段!$E:$E,MATCH(1,(MONTH(三跨两临近重点区段!$D:$D)=10)*(三跨两临近重点区段!$A:$A=D652)*(三跨两临近重点区段!$F:$F="现存区段"),0))),"")</f>
        <v/>
      </c>
      <c r="AC652" s="284" t="str">
        <f t="array" ref="AC652">IFERROR(IF(INDEX(三跨两临近重点区段!$F:$F,MATCH(1,(MONTH(三跨两临近重点区段!$D:$D)=11)*(三跨两临近重点区段!$A:$A=D652),0))="已取消","已取消",INDEX(三跨两临近重点区段!$D:$D,MATCH(1,(MONTH(三跨两临近重点区段!$D:$D)=11)*(三跨两临近重点区段!$A:$A=D652)*(三跨两临近重点区段!$F:$F="现存区段"),0))),"")</f>
        <v/>
      </c>
      <c r="AD652" s="72" t="str">
        <f t="array" ref="AD652">IFERROR(IF(INDEX(三跨两临近重点区段!$F:$F,MATCH(1,(MONTH(三跨两临近重点区段!$D:$D)=11)*(三跨两临近重点区段!$A:$A=D652),0))="已取消","已取消",INDEX(三跨两临近重点区段!$E:$E,MATCH(1,(MONTH(三跨两临近重点区段!$D:$D)=11)*(三跨两临近重点区段!$A:$A=D652)*(三跨两临近重点区段!$F:$F="现存区段"),0))),"")</f>
        <v/>
      </c>
      <c r="AE652" s="284" t="str">
        <f t="array" ref="AE652">IFERROR(IF(INDEX(三跨两临近重点区段!$F:$F,MATCH(1,(MONTH(三跨两临近重点区段!$D:$D)=12)*(三跨两临近重点区段!$A:$A=D652),0))="已取消","已取消",INDEX(三跨两临近重点区段!$D:$D,MATCH(1,(MONTH(三跨两临近重点区段!$D:$D)=12)*(三跨两临近重点区段!$A:$A=D652)*(三跨两临近重点区段!$F:$F="现存区段"),0))),"")</f>
        <v/>
      </c>
      <c r="AF652" s="72" t="str">
        <f t="array" ref="AF652">IFERROR(IF(INDEX(三跨两临近重点区段!$F:$F,MATCH(1,(MONTH(三跨两临近重点区段!$D:$D)=12)*(三跨两临近重点区段!$A:$A=D652),0))="已取消","已取消",INDEX(三跨两临近重点区段!$E:$E,MATCH(1,(MONTH(三跨两临近重点区段!$D:$D)=12)*(三跨两临近重点区段!$A:$A=D652)*(三跨两临近重点区段!$F:$F="现存区段"),0))),"")</f>
        <v/>
      </c>
      <c r="AH652" t="e">
        <f t="array" ref="AH652">INDEX(三跨两临近重点区段!$G:$G,MATCH(D652,三跨两临近重点区段!$A:$A,0))</f>
        <v>#N/A</v>
      </c>
      <c r="AI652" t="e">
        <f>INDEX(三跨两临近重点区段!$J:$J,MATCH(D652,三跨两临近重点区段!$A:$A,0))</f>
        <v>#N/A</v>
      </c>
    </row>
    <row r="653" ht="14.25" spans="1:35">
      <c r="A653" s="263" t="s">
        <v>363</v>
      </c>
      <c r="B653" s="264" t="s">
        <v>3114</v>
      </c>
      <c r="C653" s="263" t="s">
        <v>2163</v>
      </c>
      <c r="D653" s="263" t="s">
        <v>3115</v>
      </c>
      <c r="E653" s="265" t="s">
        <v>3016</v>
      </c>
      <c r="F653" s="264" t="s">
        <v>125</v>
      </c>
      <c r="G653" s="263" t="s">
        <v>255</v>
      </c>
      <c r="H653" s="263" t="s">
        <v>255</v>
      </c>
      <c r="I653" s="33"/>
      <c r="J653" s="196"/>
      <c r="K653" s="196"/>
      <c r="L653" s="196"/>
      <c r="M653" s="235"/>
      <c r="N653" s="235"/>
      <c r="O653" s="33"/>
      <c r="P653" s="48"/>
      <c r="Q653" s="279"/>
      <c r="R653" s="279"/>
      <c r="S653" s="282">
        <v>45449.4861111111</v>
      </c>
      <c r="T653" s="279" t="s">
        <v>2117</v>
      </c>
      <c r="U653" s="268" t="str">
        <f t="array" ref="U653">IFERROR(IF(INDEX(三跨两临近重点区段!$F:$F,MATCH(1,(MONTH(三跨两临近重点区段!$D:$D)=7)*(三跨两临近重点区段!$A:$A=D653),0))="已取消","已取消",INDEX(三跨两临近重点区段!$D:$D,MATCH(1,(MONTH(三跨两临近重点区段!$D:$D)=7)*(三跨两临近重点区段!$A:$A=D653)*(三跨两临近重点区段!$F:$F="现存区段"),0))),"")</f>
        <v/>
      </c>
      <c r="V653" s="232" t="str">
        <f t="array" ref="V653">IFERROR(IF(INDEX(三跨两临近重点区段!$F:$F,MATCH(1,(MONTH(三跨两临近重点区段!$D:$D)=7)*(三跨两临近重点区段!$A:$A=D653),0))="已取消","已取消",INDEX(三跨两临近重点区段!$E:$E,MATCH(1,(MONTH(三跨两临近重点区段!$D:$D)=7)*(三跨两临近重点区段!$A:$A=D653)*(三跨两临近重点区段!$F:$F="现存区段"),0))),"")</f>
        <v/>
      </c>
      <c r="W653" s="268" t="str">
        <f t="array" ref="W653">IFERROR(IF(INDEX(三跨两临近重点区段!$F:$F,MATCH(1,(MONTH(三跨两临近重点区段!$D:$D)=8)*(三跨两临近重点区段!$A:$A=D653),0))="已取消","已取消",INDEX(三跨两临近重点区段!$D:$D,MATCH(1,(MONTH(三跨两临近重点区段!$D:$D)=8)*(三跨两临近重点区段!$A:$A=D653)*(三跨两临近重点区段!$F:$F="现存区段"),0))),"")</f>
        <v/>
      </c>
      <c r="X653" s="232" t="str">
        <f t="array" ref="X653">IFERROR(IF(INDEX(三跨两临近重点区段!$F:$F,MATCH(1,(MONTH(三跨两临近重点区段!$D:$D)=8)*(三跨两临近重点区段!$A:$A=D653),0))="已取消","已取消",INDEX(三跨两临近重点区段!$E:$E,MATCH(1,(MONTH(三跨两临近重点区段!$D:$D)=8)*(三跨两临近重点区段!$A:$A=D653)*(三跨两临近重点区段!$F:$F="现存区段"),0))),"")</f>
        <v/>
      </c>
      <c r="Y653" s="268" t="str">
        <f t="array" ref="Y653">IFERROR(IF(INDEX(三跨两临近重点区段!$F:$F,MATCH(1,(MONTH(三跨两临近重点区段!$D:$D)=9)*(三跨两临近重点区段!$A:$A=D653),0))="已取消","已取消",INDEX(三跨两临近重点区段!$D:$D,MATCH(1,(MONTH(三跨两临近重点区段!$D:$D)=9)*(三跨两临近重点区段!$A:$A=D653)*(三跨两临近重点区段!$F:$F="现存区段"),0))),"")</f>
        <v/>
      </c>
      <c r="Z653" s="232" t="str">
        <f t="array" ref="Z653">IFERROR(IF(INDEX(三跨两临近重点区段!$F:$F,MATCH(1,(MONTH(三跨两临近重点区段!$D:$D)=9)*(三跨两临近重点区段!$A:$A=D653),0))="已取消","已取消",INDEX(三跨两临近重点区段!$E:$E,MATCH(1,(MONTH(三跨两临近重点区段!$D:$D)=9)*(三跨两临近重点区段!$A:$A=D653)*(三跨两临近重点区段!$F:$F="现存区段"),0))),"")</f>
        <v/>
      </c>
      <c r="AA653" s="268" t="str">
        <f t="array" ref="AA653">IFERROR(IF(INDEX(三跨两临近重点区段!$F:$F,MATCH(1,(MONTH(三跨两临近重点区段!$D:$D)=10)*(三跨两临近重点区段!$A:$A=D653),0))="已取消","已取消",INDEX(三跨两临近重点区段!$D:$D,MATCH(1,(MONTH(三跨两临近重点区段!$D:$D)=10)*(三跨两临近重点区段!$A:$A=D653)*(三跨两临近重点区段!$F:$F="现存区段"),0))),"")</f>
        <v/>
      </c>
      <c r="AB653" s="72" t="str">
        <f t="array" ref="AB653">IFERROR(IF(INDEX(三跨两临近重点区段!$F:$F,MATCH(1,(MONTH(三跨两临近重点区段!$D:$D)=10)*(三跨两临近重点区段!$A:$A=D653),0))="已取消","已取消",INDEX(三跨两临近重点区段!$E:$E,MATCH(1,(MONTH(三跨两临近重点区段!$D:$D)=10)*(三跨两临近重点区段!$A:$A=D653)*(三跨两临近重点区段!$F:$F="现存区段"),0))),"")</f>
        <v/>
      </c>
      <c r="AC653" s="284" t="str">
        <f t="array" ref="AC653">IFERROR(IF(INDEX(三跨两临近重点区段!$F:$F,MATCH(1,(MONTH(三跨两临近重点区段!$D:$D)=11)*(三跨两临近重点区段!$A:$A=D653),0))="已取消","已取消",INDEX(三跨两临近重点区段!$D:$D,MATCH(1,(MONTH(三跨两临近重点区段!$D:$D)=11)*(三跨两临近重点区段!$A:$A=D653)*(三跨两临近重点区段!$F:$F="现存区段"),0))),"")</f>
        <v/>
      </c>
      <c r="AD653" s="72" t="str">
        <f t="array" ref="AD653">IFERROR(IF(INDEX(三跨两临近重点区段!$F:$F,MATCH(1,(MONTH(三跨两临近重点区段!$D:$D)=11)*(三跨两临近重点区段!$A:$A=D653),0))="已取消","已取消",INDEX(三跨两临近重点区段!$E:$E,MATCH(1,(MONTH(三跨两临近重点区段!$D:$D)=11)*(三跨两临近重点区段!$A:$A=D653)*(三跨两临近重点区段!$F:$F="现存区段"),0))),"")</f>
        <v/>
      </c>
      <c r="AE653" s="284" t="str">
        <f t="array" ref="AE653">IFERROR(IF(INDEX(三跨两临近重点区段!$F:$F,MATCH(1,(MONTH(三跨两临近重点区段!$D:$D)=12)*(三跨两临近重点区段!$A:$A=D653),0))="已取消","已取消",INDEX(三跨两临近重点区段!$D:$D,MATCH(1,(MONTH(三跨两临近重点区段!$D:$D)=12)*(三跨两临近重点区段!$A:$A=D653)*(三跨两临近重点区段!$F:$F="现存区段"),0))),"")</f>
        <v/>
      </c>
      <c r="AF653" s="72" t="str">
        <f t="array" ref="AF653">IFERROR(IF(INDEX(三跨两临近重点区段!$F:$F,MATCH(1,(MONTH(三跨两临近重点区段!$D:$D)=12)*(三跨两临近重点区段!$A:$A=D653),0))="已取消","已取消",INDEX(三跨两临近重点区段!$E:$E,MATCH(1,(MONTH(三跨两临近重点区段!$D:$D)=12)*(三跨两临近重点区段!$A:$A=D653)*(三跨两临近重点区段!$F:$F="现存区段"),0))),"")</f>
        <v/>
      </c>
      <c r="AH653" t="e">
        <f t="array" ref="AH653">INDEX(三跨两临近重点区段!$G:$G,MATCH(D653,三跨两临近重点区段!$A:$A,0))</f>
        <v>#N/A</v>
      </c>
      <c r="AI653" t="e">
        <f>INDEX(三跨两临近重点区段!$J:$J,MATCH(D653,三跨两临近重点区段!$A:$A,0))</f>
        <v>#N/A</v>
      </c>
    </row>
    <row r="654" ht="14.25" spans="1:35">
      <c r="A654" s="263" t="s">
        <v>363</v>
      </c>
      <c r="B654" s="264" t="s">
        <v>3114</v>
      </c>
      <c r="C654" s="263" t="s">
        <v>2304</v>
      </c>
      <c r="D654" s="263" t="s">
        <v>3116</v>
      </c>
      <c r="E654" s="265" t="s">
        <v>3016</v>
      </c>
      <c r="F654" s="264" t="s">
        <v>125</v>
      </c>
      <c r="G654" s="263" t="s">
        <v>255</v>
      </c>
      <c r="H654" s="263" t="s">
        <v>255</v>
      </c>
      <c r="I654" s="33"/>
      <c r="J654" s="196"/>
      <c r="K654" s="196"/>
      <c r="L654" s="196"/>
      <c r="M654" s="235"/>
      <c r="N654" s="235"/>
      <c r="O654" s="33"/>
      <c r="P654" s="48"/>
      <c r="Q654" s="279"/>
      <c r="R654" s="279"/>
      <c r="S654" s="282">
        <v>45449.4861111111</v>
      </c>
      <c r="T654" s="279" t="s">
        <v>2117</v>
      </c>
      <c r="U654" s="268" t="str">
        <f t="array" ref="U654">IFERROR(IF(INDEX(三跨两临近重点区段!$F:$F,MATCH(1,(MONTH(三跨两临近重点区段!$D:$D)=7)*(三跨两临近重点区段!$A:$A=D654),0))="已取消","已取消",INDEX(三跨两临近重点区段!$D:$D,MATCH(1,(MONTH(三跨两临近重点区段!$D:$D)=7)*(三跨两临近重点区段!$A:$A=D654)*(三跨两临近重点区段!$F:$F="现存区段"),0))),"")</f>
        <v/>
      </c>
      <c r="V654" s="232" t="str">
        <f t="array" ref="V654">IFERROR(IF(INDEX(三跨两临近重点区段!$F:$F,MATCH(1,(MONTH(三跨两临近重点区段!$D:$D)=7)*(三跨两临近重点区段!$A:$A=D654),0))="已取消","已取消",INDEX(三跨两临近重点区段!$E:$E,MATCH(1,(MONTH(三跨两临近重点区段!$D:$D)=7)*(三跨两临近重点区段!$A:$A=D654)*(三跨两临近重点区段!$F:$F="现存区段"),0))),"")</f>
        <v/>
      </c>
      <c r="W654" s="268" t="str">
        <f t="array" ref="W654">IFERROR(IF(INDEX(三跨两临近重点区段!$F:$F,MATCH(1,(MONTH(三跨两临近重点区段!$D:$D)=8)*(三跨两临近重点区段!$A:$A=D654),0))="已取消","已取消",INDEX(三跨两临近重点区段!$D:$D,MATCH(1,(MONTH(三跨两临近重点区段!$D:$D)=8)*(三跨两临近重点区段!$A:$A=D654)*(三跨两临近重点区段!$F:$F="现存区段"),0))),"")</f>
        <v/>
      </c>
      <c r="X654" s="232" t="str">
        <f t="array" ref="X654">IFERROR(IF(INDEX(三跨两临近重点区段!$F:$F,MATCH(1,(MONTH(三跨两临近重点区段!$D:$D)=8)*(三跨两临近重点区段!$A:$A=D654),0))="已取消","已取消",INDEX(三跨两临近重点区段!$E:$E,MATCH(1,(MONTH(三跨两临近重点区段!$D:$D)=8)*(三跨两临近重点区段!$A:$A=D654)*(三跨两临近重点区段!$F:$F="现存区段"),0))),"")</f>
        <v/>
      </c>
      <c r="Y654" s="268" t="str">
        <f t="array" ref="Y654">IFERROR(IF(INDEX(三跨两临近重点区段!$F:$F,MATCH(1,(MONTH(三跨两临近重点区段!$D:$D)=9)*(三跨两临近重点区段!$A:$A=D654),0))="已取消","已取消",INDEX(三跨两临近重点区段!$D:$D,MATCH(1,(MONTH(三跨两临近重点区段!$D:$D)=9)*(三跨两临近重点区段!$A:$A=D654)*(三跨两临近重点区段!$F:$F="现存区段"),0))),"")</f>
        <v/>
      </c>
      <c r="Z654" s="232" t="str">
        <f t="array" ref="Z654">IFERROR(IF(INDEX(三跨两临近重点区段!$F:$F,MATCH(1,(MONTH(三跨两临近重点区段!$D:$D)=9)*(三跨两临近重点区段!$A:$A=D654),0))="已取消","已取消",INDEX(三跨两临近重点区段!$E:$E,MATCH(1,(MONTH(三跨两临近重点区段!$D:$D)=9)*(三跨两临近重点区段!$A:$A=D654)*(三跨两临近重点区段!$F:$F="现存区段"),0))),"")</f>
        <v/>
      </c>
      <c r="AA654" s="268" t="str">
        <f t="array" ref="AA654">IFERROR(IF(INDEX(三跨两临近重点区段!$F:$F,MATCH(1,(MONTH(三跨两临近重点区段!$D:$D)=10)*(三跨两临近重点区段!$A:$A=D654),0))="已取消","已取消",INDEX(三跨两临近重点区段!$D:$D,MATCH(1,(MONTH(三跨两临近重点区段!$D:$D)=10)*(三跨两临近重点区段!$A:$A=D654)*(三跨两临近重点区段!$F:$F="现存区段"),0))),"")</f>
        <v/>
      </c>
      <c r="AB654" s="72" t="str">
        <f t="array" ref="AB654">IFERROR(IF(INDEX(三跨两临近重点区段!$F:$F,MATCH(1,(MONTH(三跨两临近重点区段!$D:$D)=10)*(三跨两临近重点区段!$A:$A=D654),0))="已取消","已取消",INDEX(三跨两临近重点区段!$E:$E,MATCH(1,(MONTH(三跨两临近重点区段!$D:$D)=10)*(三跨两临近重点区段!$A:$A=D654)*(三跨两临近重点区段!$F:$F="现存区段"),0))),"")</f>
        <v/>
      </c>
      <c r="AC654" s="284" t="str">
        <f t="array" ref="AC654">IFERROR(IF(INDEX(三跨两临近重点区段!$F:$F,MATCH(1,(MONTH(三跨两临近重点区段!$D:$D)=11)*(三跨两临近重点区段!$A:$A=D654),0))="已取消","已取消",INDEX(三跨两临近重点区段!$D:$D,MATCH(1,(MONTH(三跨两临近重点区段!$D:$D)=11)*(三跨两临近重点区段!$A:$A=D654)*(三跨两临近重点区段!$F:$F="现存区段"),0))),"")</f>
        <v/>
      </c>
      <c r="AD654" s="72" t="str">
        <f t="array" ref="AD654">IFERROR(IF(INDEX(三跨两临近重点区段!$F:$F,MATCH(1,(MONTH(三跨两临近重点区段!$D:$D)=11)*(三跨两临近重点区段!$A:$A=D654),0))="已取消","已取消",INDEX(三跨两临近重点区段!$E:$E,MATCH(1,(MONTH(三跨两临近重点区段!$D:$D)=11)*(三跨两临近重点区段!$A:$A=D654)*(三跨两临近重点区段!$F:$F="现存区段"),0))),"")</f>
        <v/>
      </c>
      <c r="AE654" s="284" t="str">
        <f t="array" ref="AE654">IFERROR(IF(INDEX(三跨两临近重点区段!$F:$F,MATCH(1,(MONTH(三跨两临近重点区段!$D:$D)=12)*(三跨两临近重点区段!$A:$A=D654),0))="已取消","已取消",INDEX(三跨两临近重点区段!$D:$D,MATCH(1,(MONTH(三跨两临近重点区段!$D:$D)=12)*(三跨两临近重点区段!$A:$A=D654)*(三跨两临近重点区段!$F:$F="现存区段"),0))),"")</f>
        <v/>
      </c>
      <c r="AF654" s="72" t="str">
        <f t="array" ref="AF654">IFERROR(IF(INDEX(三跨两临近重点区段!$F:$F,MATCH(1,(MONTH(三跨两临近重点区段!$D:$D)=12)*(三跨两临近重点区段!$A:$A=D654),0))="已取消","已取消",INDEX(三跨两临近重点区段!$E:$E,MATCH(1,(MONTH(三跨两临近重点区段!$D:$D)=12)*(三跨两临近重点区段!$A:$A=D654)*(三跨两临近重点区段!$F:$F="现存区段"),0))),"")</f>
        <v/>
      </c>
      <c r="AH654" t="e">
        <f t="array" ref="AH654">INDEX(三跨两临近重点区段!$G:$G,MATCH(D654,三跨两临近重点区段!$A:$A,0))</f>
        <v>#N/A</v>
      </c>
      <c r="AI654" t="e">
        <f>INDEX(三跨两临近重点区段!$J:$J,MATCH(D654,三跨两临近重点区段!$A:$A,0))</f>
        <v>#N/A</v>
      </c>
    </row>
    <row r="655" ht="14.25" spans="1:35">
      <c r="A655" s="263" t="s">
        <v>363</v>
      </c>
      <c r="B655" s="264" t="s">
        <v>3042</v>
      </c>
      <c r="C655" s="263" t="s">
        <v>3117</v>
      </c>
      <c r="D655" s="263" t="s">
        <v>3118</v>
      </c>
      <c r="E655" s="265" t="s">
        <v>3016</v>
      </c>
      <c r="F655" s="264" t="s">
        <v>125</v>
      </c>
      <c r="G655" s="263" t="s">
        <v>387</v>
      </c>
      <c r="H655" s="263" t="s">
        <v>387</v>
      </c>
      <c r="I655" s="33"/>
      <c r="J655" s="196"/>
      <c r="K655" s="196"/>
      <c r="L655" s="196"/>
      <c r="M655" s="235"/>
      <c r="N655" s="235"/>
      <c r="O655" s="33"/>
      <c r="P655" s="48"/>
      <c r="Q655" s="279"/>
      <c r="R655" s="279"/>
      <c r="S655" s="278">
        <v>45463</v>
      </c>
      <c r="T655" s="279" t="s">
        <v>2117</v>
      </c>
      <c r="U655" s="268" t="str">
        <f t="array" ref="U655">IFERROR(IF(INDEX(三跨两临近重点区段!$F:$F,MATCH(1,(MONTH(三跨两临近重点区段!$D:$D)=7)*(三跨两临近重点区段!$A:$A=D655),0))="已取消","已取消",INDEX(三跨两临近重点区段!$D:$D,MATCH(1,(MONTH(三跨两临近重点区段!$D:$D)=7)*(三跨两临近重点区段!$A:$A=D655)*(三跨两临近重点区段!$F:$F="现存区段"),0))),"")</f>
        <v/>
      </c>
      <c r="V655" s="232" t="str">
        <f t="array" ref="V655">IFERROR(IF(INDEX(三跨两临近重点区段!$F:$F,MATCH(1,(MONTH(三跨两临近重点区段!$D:$D)=7)*(三跨两临近重点区段!$A:$A=D655),0))="已取消","已取消",INDEX(三跨两临近重点区段!$E:$E,MATCH(1,(MONTH(三跨两临近重点区段!$D:$D)=7)*(三跨两临近重点区段!$A:$A=D655)*(三跨两临近重点区段!$F:$F="现存区段"),0))),"")</f>
        <v/>
      </c>
      <c r="W655" s="268" t="str">
        <f t="array" ref="W655">IFERROR(IF(INDEX(三跨两临近重点区段!$F:$F,MATCH(1,(MONTH(三跨两临近重点区段!$D:$D)=8)*(三跨两临近重点区段!$A:$A=D655),0))="已取消","已取消",INDEX(三跨两临近重点区段!$D:$D,MATCH(1,(MONTH(三跨两临近重点区段!$D:$D)=8)*(三跨两临近重点区段!$A:$A=D655)*(三跨两临近重点区段!$F:$F="现存区段"),0))),"")</f>
        <v/>
      </c>
      <c r="X655" s="232" t="str">
        <f t="array" ref="X655">IFERROR(IF(INDEX(三跨两临近重点区段!$F:$F,MATCH(1,(MONTH(三跨两临近重点区段!$D:$D)=8)*(三跨两临近重点区段!$A:$A=D655),0))="已取消","已取消",INDEX(三跨两临近重点区段!$E:$E,MATCH(1,(MONTH(三跨两临近重点区段!$D:$D)=8)*(三跨两临近重点区段!$A:$A=D655)*(三跨两临近重点区段!$F:$F="现存区段"),0))),"")</f>
        <v/>
      </c>
      <c r="Y655" s="268" t="str">
        <f t="array" ref="Y655">IFERROR(IF(INDEX(三跨两临近重点区段!$F:$F,MATCH(1,(MONTH(三跨两临近重点区段!$D:$D)=9)*(三跨两临近重点区段!$A:$A=D655),0))="已取消","已取消",INDEX(三跨两临近重点区段!$D:$D,MATCH(1,(MONTH(三跨两临近重点区段!$D:$D)=9)*(三跨两临近重点区段!$A:$A=D655)*(三跨两临近重点区段!$F:$F="现存区段"),0))),"")</f>
        <v/>
      </c>
      <c r="Z655" s="232" t="str">
        <f t="array" ref="Z655">IFERROR(IF(INDEX(三跨两临近重点区段!$F:$F,MATCH(1,(MONTH(三跨两临近重点区段!$D:$D)=9)*(三跨两临近重点区段!$A:$A=D655),0))="已取消","已取消",INDEX(三跨两临近重点区段!$E:$E,MATCH(1,(MONTH(三跨两临近重点区段!$D:$D)=9)*(三跨两临近重点区段!$A:$A=D655)*(三跨两临近重点区段!$F:$F="现存区段"),0))),"")</f>
        <v/>
      </c>
      <c r="AA655" s="268" t="str">
        <f t="array" ref="AA655">IFERROR(IF(INDEX(三跨两临近重点区段!$F:$F,MATCH(1,(MONTH(三跨两临近重点区段!$D:$D)=10)*(三跨两临近重点区段!$A:$A=D655),0))="已取消","已取消",INDEX(三跨两临近重点区段!$D:$D,MATCH(1,(MONTH(三跨两临近重点区段!$D:$D)=10)*(三跨两临近重点区段!$A:$A=D655)*(三跨两临近重点区段!$F:$F="现存区段"),0))),"")</f>
        <v/>
      </c>
      <c r="AB655" s="72" t="str">
        <f t="array" ref="AB655">IFERROR(IF(INDEX(三跨两临近重点区段!$F:$F,MATCH(1,(MONTH(三跨两临近重点区段!$D:$D)=10)*(三跨两临近重点区段!$A:$A=D655),0))="已取消","已取消",INDEX(三跨两临近重点区段!$E:$E,MATCH(1,(MONTH(三跨两临近重点区段!$D:$D)=10)*(三跨两临近重点区段!$A:$A=D655)*(三跨两临近重点区段!$F:$F="现存区段"),0))),"")</f>
        <v/>
      </c>
      <c r="AC655" s="284" t="str">
        <f t="array" ref="AC655">IFERROR(IF(INDEX(三跨两临近重点区段!$F:$F,MATCH(1,(MONTH(三跨两临近重点区段!$D:$D)=11)*(三跨两临近重点区段!$A:$A=D655),0))="已取消","已取消",INDEX(三跨两临近重点区段!$D:$D,MATCH(1,(MONTH(三跨两临近重点区段!$D:$D)=11)*(三跨两临近重点区段!$A:$A=D655)*(三跨两临近重点区段!$F:$F="现存区段"),0))),"")</f>
        <v/>
      </c>
      <c r="AD655" s="72" t="str">
        <f t="array" ref="AD655">IFERROR(IF(INDEX(三跨两临近重点区段!$F:$F,MATCH(1,(MONTH(三跨两临近重点区段!$D:$D)=11)*(三跨两临近重点区段!$A:$A=D655),0))="已取消","已取消",INDEX(三跨两临近重点区段!$E:$E,MATCH(1,(MONTH(三跨两临近重点区段!$D:$D)=11)*(三跨两临近重点区段!$A:$A=D655)*(三跨两临近重点区段!$F:$F="现存区段"),0))),"")</f>
        <v/>
      </c>
      <c r="AE655" s="284" t="str">
        <f t="array" ref="AE655">IFERROR(IF(INDEX(三跨两临近重点区段!$F:$F,MATCH(1,(MONTH(三跨两临近重点区段!$D:$D)=12)*(三跨两临近重点区段!$A:$A=D655),0))="已取消","已取消",INDEX(三跨两临近重点区段!$D:$D,MATCH(1,(MONTH(三跨两临近重点区段!$D:$D)=12)*(三跨两临近重点区段!$A:$A=D655)*(三跨两临近重点区段!$F:$F="现存区段"),0))),"")</f>
        <v/>
      </c>
      <c r="AF655" s="72" t="str">
        <f t="array" ref="AF655">IFERROR(IF(INDEX(三跨两临近重点区段!$F:$F,MATCH(1,(MONTH(三跨两临近重点区段!$D:$D)=12)*(三跨两临近重点区段!$A:$A=D655),0))="已取消","已取消",INDEX(三跨两临近重点区段!$E:$E,MATCH(1,(MONTH(三跨两临近重点区段!$D:$D)=12)*(三跨两临近重点区段!$A:$A=D655)*(三跨两临近重点区段!$F:$F="现存区段"),0))),"")</f>
        <v/>
      </c>
      <c r="AH655" t="e">
        <f t="array" ref="AH655">INDEX(三跨两临近重点区段!$G:$G,MATCH(D655,三跨两临近重点区段!$A:$A,0))</f>
        <v>#N/A</v>
      </c>
      <c r="AI655" t="e">
        <f>INDEX(三跨两临近重点区段!$J:$J,MATCH(D655,三跨两临近重点区段!$A:$A,0))</f>
        <v>#N/A</v>
      </c>
    </row>
    <row r="656" ht="14.25" spans="1:35">
      <c r="A656" s="263" t="s">
        <v>150</v>
      </c>
      <c r="B656" s="264" t="s">
        <v>2974</v>
      </c>
      <c r="C656" s="263" t="s">
        <v>2977</v>
      </c>
      <c r="D656" s="263" t="s">
        <v>3119</v>
      </c>
      <c r="E656" s="265" t="s">
        <v>2926</v>
      </c>
      <c r="F656" s="264" t="s">
        <v>125</v>
      </c>
      <c r="G656" s="263" t="s">
        <v>177</v>
      </c>
      <c r="H656" s="263" t="s">
        <v>177</v>
      </c>
      <c r="I656" s="33"/>
      <c r="J656" s="196"/>
      <c r="K656" s="196"/>
      <c r="L656" s="196"/>
      <c r="M656" s="235"/>
      <c r="N656" s="235"/>
      <c r="O656" s="33"/>
      <c r="P656" s="48"/>
      <c r="Q656" s="279"/>
      <c r="R656" s="279"/>
      <c r="S656" s="278">
        <v>45467</v>
      </c>
      <c r="T656" s="279" t="s">
        <v>2117</v>
      </c>
      <c r="U656" s="268" t="str">
        <f t="array" ref="U656">IFERROR(IF(INDEX(三跨两临近重点区段!$F:$F,MATCH(1,(MONTH(三跨两临近重点区段!$D:$D)=7)*(三跨两临近重点区段!$A:$A=D656),0))="已取消","已取消",INDEX(三跨两临近重点区段!$D:$D,MATCH(1,(MONTH(三跨两临近重点区段!$D:$D)=7)*(三跨两临近重点区段!$A:$A=D656)*(三跨两临近重点区段!$F:$F="现存区段"),0))),"")</f>
        <v/>
      </c>
      <c r="V656" s="232" t="str">
        <f t="array" ref="V656">IFERROR(IF(INDEX(三跨两临近重点区段!$F:$F,MATCH(1,(MONTH(三跨两临近重点区段!$D:$D)=7)*(三跨两临近重点区段!$A:$A=D656),0))="已取消","已取消",INDEX(三跨两临近重点区段!$E:$E,MATCH(1,(MONTH(三跨两临近重点区段!$D:$D)=7)*(三跨两临近重点区段!$A:$A=D656)*(三跨两临近重点区段!$F:$F="现存区段"),0))),"")</f>
        <v/>
      </c>
      <c r="W656" s="268" t="str">
        <f t="array" ref="W656">IFERROR(IF(INDEX(三跨两临近重点区段!$F:$F,MATCH(1,(MONTH(三跨两临近重点区段!$D:$D)=8)*(三跨两临近重点区段!$A:$A=D656),0))="已取消","已取消",INDEX(三跨两临近重点区段!$D:$D,MATCH(1,(MONTH(三跨两临近重点区段!$D:$D)=8)*(三跨两临近重点区段!$A:$A=D656)*(三跨两临近重点区段!$F:$F="现存区段"),0))),"")</f>
        <v/>
      </c>
      <c r="X656" s="232" t="str">
        <f t="array" ref="X656">IFERROR(IF(INDEX(三跨两临近重点区段!$F:$F,MATCH(1,(MONTH(三跨两临近重点区段!$D:$D)=8)*(三跨两临近重点区段!$A:$A=D656),0))="已取消","已取消",INDEX(三跨两临近重点区段!$E:$E,MATCH(1,(MONTH(三跨两临近重点区段!$D:$D)=8)*(三跨两临近重点区段!$A:$A=D656)*(三跨两临近重点区段!$F:$F="现存区段"),0))),"")</f>
        <v/>
      </c>
      <c r="Y656" s="268" t="str">
        <f t="array" ref="Y656">IFERROR(IF(INDEX(三跨两临近重点区段!$F:$F,MATCH(1,(MONTH(三跨两临近重点区段!$D:$D)=9)*(三跨两临近重点区段!$A:$A=D656),0))="已取消","已取消",INDEX(三跨两临近重点区段!$D:$D,MATCH(1,(MONTH(三跨两临近重点区段!$D:$D)=9)*(三跨两临近重点区段!$A:$A=D656)*(三跨两临近重点区段!$F:$F="现存区段"),0))),"")</f>
        <v/>
      </c>
      <c r="Z656" s="232" t="str">
        <f t="array" ref="Z656">IFERROR(IF(INDEX(三跨两临近重点区段!$F:$F,MATCH(1,(MONTH(三跨两临近重点区段!$D:$D)=9)*(三跨两临近重点区段!$A:$A=D656),0))="已取消","已取消",INDEX(三跨两临近重点区段!$E:$E,MATCH(1,(MONTH(三跨两临近重点区段!$D:$D)=9)*(三跨两临近重点区段!$A:$A=D656)*(三跨两临近重点区段!$F:$F="现存区段"),0))),"")</f>
        <v/>
      </c>
      <c r="AA656" s="268" t="str">
        <f t="array" ref="AA656">IFERROR(IF(INDEX(三跨两临近重点区段!$F:$F,MATCH(1,(MONTH(三跨两临近重点区段!$D:$D)=10)*(三跨两临近重点区段!$A:$A=D656),0))="已取消","已取消",INDEX(三跨两临近重点区段!$D:$D,MATCH(1,(MONTH(三跨两临近重点区段!$D:$D)=10)*(三跨两临近重点区段!$A:$A=D656)*(三跨两临近重点区段!$F:$F="现存区段"),0))),"")</f>
        <v/>
      </c>
      <c r="AB656" s="72" t="str">
        <f t="array" ref="AB656">IFERROR(IF(INDEX(三跨两临近重点区段!$F:$F,MATCH(1,(MONTH(三跨两临近重点区段!$D:$D)=10)*(三跨两临近重点区段!$A:$A=D656),0))="已取消","已取消",INDEX(三跨两临近重点区段!$E:$E,MATCH(1,(MONTH(三跨两临近重点区段!$D:$D)=10)*(三跨两临近重点区段!$A:$A=D656)*(三跨两临近重点区段!$F:$F="现存区段"),0))),"")</f>
        <v/>
      </c>
      <c r="AC656" s="284" t="str">
        <f t="array" ref="AC656">IFERROR(IF(INDEX(三跨两临近重点区段!$F:$F,MATCH(1,(MONTH(三跨两临近重点区段!$D:$D)=11)*(三跨两临近重点区段!$A:$A=D656),0))="已取消","已取消",INDEX(三跨两临近重点区段!$D:$D,MATCH(1,(MONTH(三跨两临近重点区段!$D:$D)=11)*(三跨两临近重点区段!$A:$A=D656)*(三跨两临近重点区段!$F:$F="现存区段"),0))),"")</f>
        <v/>
      </c>
      <c r="AD656" s="72" t="str">
        <f t="array" ref="AD656">IFERROR(IF(INDEX(三跨两临近重点区段!$F:$F,MATCH(1,(MONTH(三跨两临近重点区段!$D:$D)=11)*(三跨两临近重点区段!$A:$A=D656),0))="已取消","已取消",INDEX(三跨两临近重点区段!$E:$E,MATCH(1,(MONTH(三跨两临近重点区段!$D:$D)=11)*(三跨两临近重点区段!$A:$A=D656)*(三跨两临近重点区段!$F:$F="现存区段"),0))),"")</f>
        <v/>
      </c>
      <c r="AE656" s="284" t="str">
        <f t="array" ref="AE656">IFERROR(IF(INDEX(三跨两临近重点区段!$F:$F,MATCH(1,(MONTH(三跨两临近重点区段!$D:$D)=12)*(三跨两临近重点区段!$A:$A=D656),0))="已取消","已取消",INDEX(三跨两临近重点区段!$D:$D,MATCH(1,(MONTH(三跨两临近重点区段!$D:$D)=12)*(三跨两临近重点区段!$A:$A=D656)*(三跨两临近重点区段!$F:$F="现存区段"),0))),"")</f>
        <v/>
      </c>
      <c r="AF656" s="72" t="str">
        <f t="array" ref="AF656">IFERROR(IF(INDEX(三跨两临近重点区段!$F:$F,MATCH(1,(MONTH(三跨两临近重点区段!$D:$D)=12)*(三跨两临近重点区段!$A:$A=D656),0))="已取消","已取消",INDEX(三跨两临近重点区段!$E:$E,MATCH(1,(MONTH(三跨两临近重点区段!$D:$D)=12)*(三跨两临近重点区段!$A:$A=D656)*(三跨两临近重点区段!$F:$F="现存区段"),0))),"")</f>
        <v/>
      </c>
      <c r="AH656" t="e">
        <f t="array" ref="AH656">INDEX(三跨两临近重点区段!$G:$G,MATCH(D656,三跨两临近重点区段!$A:$A,0))</f>
        <v>#N/A</v>
      </c>
      <c r="AI656" t="e">
        <f>INDEX(三跨两临近重点区段!$J:$J,MATCH(D656,三跨两临近重点区段!$A:$A,0))</f>
        <v>#N/A</v>
      </c>
    </row>
    <row r="657" ht="14.25" spans="1:35">
      <c r="A657" s="263" t="s">
        <v>363</v>
      </c>
      <c r="B657" s="264" t="s">
        <v>2112</v>
      </c>
      <c r="C657" s="263" t="s">
        <v>2509</v>
      </c>
      <c r="D657" s="263" t="s">
        <v>3120</v>
      </c>
      <c r="E657" s="264" t="s">
        <v>2115</v>
      </c>
      <c r="F657" s="264" t="s">
        <v>125</v>
      </c>
      <c r="G657" s="263" t="s">
        <v>2116</v>
      </c>
      <c r="H657" s="263" t="s">
        <v>1144</v>
      </c>
      <c r="I657" s="33"/>
      <c r="J657" s="196"/>
      <c r="K657" s="196"/>
      <c r="L657" s="196"/>
      <c r="M657" s="235"/>
      <c r="N657" s="235"/>
      <c r="O657" s="33"/>
      <c r="P657" s="48"/>
      <c r="Q657" s="279"/>
      <c r="R657" s="279"/>
      <c r="S657" s="278">
        <v>45446</v>
      </c>
      <c r="T657" s="279" t="s">
        <v>2117</v>
      </c>
      <c r="U657" s="268" t="str">
        <f t="array" ref="U657">IFERROR(IF(INDEX(三跨两临近重点区段!$F:$F,MATCH(1,(MONTH(三跨两临近重点区段!$D:$D)=7)*(三跨两临近重点区段!$A:$A=D657),0))="已取消","已取消",INDEX(三跨两临近重点区段!$D:$D,MATCH(1,(MONTH(三跨两临近重点区段!$D:$D)=7)*(三跨两临近重点区段!$A:$A=D657)*(三跨两临近重点区段!$F:$F="现存区段"),0))),"")</f>
        <v/>
      </c>
      <c r="V657" s="232" t="str">
        <f t="array" ref="V657">IFERROR(IF(INDEX(三跨两临近重点区段!$F:$F,MATCH(1,(MONTH(三跨两临近重点区段!$D:$D)=7)*(三跨两临近重点区段!$A:$A=D657),0))="已取消","已取消",INDEX(三跨两临近重点区段!$E:$E,MATCH(1,(MONTH(三跨两临近重点区段!$D:$D)=7)*(三跨两临近重点区段!$A:$A=D657)*(三跨两临近重点区段!$F:$F="现存区段"),0))),"")</f>
        <v/>
      </c>
      <c r="W657" s="268" t="str">
        <f t="array" ref="W657">IFERROR(IF(INDEX(三跨两临近重点区段!$F:$F,MATCH(1,(MONTH(三跨两临近重点区段!$D:$D)=8)*(三跨两临近重点区段!$A:$A=D657),0))="已取消","已取消",INDEX(三跨两临近重点区段!$D:$D,MATCH(1,(MONTH(三跨两临近重点区段!$D:$D)=8)*(三跨两临近重点区段!$A:$A=D657)*(三跨两临近重点区段!$F:$F="现存区段"),0))),"")</f>
        <v/>
      </c>
      <c r="X657" s="232" t="str">
        <f t="array" ref="X657">IFERROR(IF(INDEX(三跨两临近重点区段!$F:$F,MATCH(1,(MONTH(三跨两临近重点区段!$D:$D)=8)*(三跨两临近重点区段!$A:$A=D657),0))="已取消","已取消",INDEX(三跨两临近重点区段!$E:$E,MATCH(1,(MONTH(三跨两临近重点区段!$D:$D)=8)*(三跨两临近重点区段!$A:$A=D657)*(三跨两临近重点区段!$F:$F="现存区段"),0))),"")</f>
        <v/>
      </c>
      <c r="Y657" s="268" t="str">
        <f t="array" ref="Y657">IFERROR(IF(INDEX(三跨两临近重点区段!$F:$F,MATCH(1,(MONTH(三跨两临近重点区段!$D:$D)=9)*(三跨两临近重点区段!$A:$A=D657),0))="已取消","已取消",INDEX(三跨两临近重点区段!$D:$D,MATCH(1,(MONTH(三跨两临近重点区段!$D:$D)=9)*(三跨两临近重点区段!$A:$A=D657)*(三跨两临近重点区段!$F:$F="现存区段"),0))),"")</f>
        <v/>
      </c>
      <c r="Z657" s="232" t="str">
        <f t="array" ref="Z657">IFERROR(IF(INDEX(三跨两临近重点区段!$F:$F,MATCH(1,(MONTH(三跨两临近重点区段!$D:$D)=9)*(三跨两临近重点区段!$A:$A=D657),0))="已取消","已取消",INDEX(三跨两临近重点区段!$E:$E,MATCH(1,(MONTH(三跨两临近重点区段!$D:$D)=9)*(三跨两临近重点区段!$A:$A=D657)*(三跨两临近重点区段!$F:$F="现存区段"),0))),"")</f>
        <v/>
      </c>
      <c r="AA657" s="268" t="str">
        <f t="array" ref="AA657">IFERROR(IF(INDEX(三跨两临近重点区段!$F:$F,MATCH(1,(MONTH(三跨两临近重点区段!$D:$D)=10)*(三跨两临近重点区段!$A:$A=D657),0))="已取消","已取消",INDEX(三跨两临近重点区段!$D:$D,MATCH(1,(MONTH(三跨两临近重点区段!$D:$D)=10)*(三跨两临近重点区段!$A:$A=D657)*(三跨两临近重点区段!$F:$F="现存区段"),0))),"")</f>
        <v/>
      </c>
      <c r="AB657" s="72" t="str">
        <f t="array" ref="AB657">IFERROR(IF(INDEX(三跨两临近重点区段!$F:$F,MATCH(1,(MONTH(三跨两临近重点区段!$D:$D)=10)*(三跨两临近重点区段!$A:$A=D657),0))="已取消","已取消",INDEX(三跨两临近重点区段!$E:$E,MATCH(1,(MONTH(三跨两临近重点区段!$D:$D)=10)*(三跨两临近重点区段!$A:$A=D657)*(三跨两临近重点区段!$F:$F="现存区段"),0))),"")</f>
        <v/>
      </c>
      <c r="AC657" s="284" t="str">
        <f t="array" ref="AC657">IFERROR(IF(INDEX(三跨两临近重点区段!$F:$F,MATCH(1,(MONTH(三跨两临近重点区段!$D:$D)=11)*(三跨两临近重点区段!$A:$A=D657),0))="已取消","已取消",INDEX(三跨两临近重点区段!$D:$D,MATCH(1,(MONTH(三跨两临近重点区段!$D:$D)=11)*(三跨两临近重点区段!$A:$A=D657)*(三跨两临近重点区段!$F:$F="现存区段"),0))),"")</f>
        <v/>
      </c>
      <c r="AD657" s="72" t="str">
        <f t="array" ref="AD657">IFERROR(IF(INDEX(三跨两临近重点区段!$F:$F,MATCH(1,(MONTH(三跨两临近重点区段!$D:$D)=11)*(三跨两临近重点区段!$A:$A=D657),0))="已取消","已取消",INDEX(三跨两临近重点区段!$E:$E,MATCH(1,(MONTH(三跨两临近重点区段!$D:$D)=11)*(三跨两临近重点区段!$A:$A=D657)*(三跨两临近重点区段!$F:$F="现存区段"),0))),"")</f>
        <v/>
      </c>
      <c r="AE657" s="284" t="str">
        <f t="array" ref="AE657">IFERROR(IF(INDEX(三跨两临近重点区段!$F:$F,MATCH(1,(MONTH(三跨两临近重点区段!$D:$D)=12)*(三跨两临近重点区段!$A:$A=D657),0))="已取消","已取消",INDEX(三跨两临近重点区段!$D:$D,MATCH(1,(MONTH(三跨两临近重点区段!$D:$D)=12)*(三跨两临近重点区段!$A:$A=D657)*(三跨两临近重点区段!$F:$F="现存区段"),0))),"")</f>
        <v/>
      </c>
      <c r="AF657" s="72" t="str">
        <f t="array" ref="AF657">IFERROR(IF(INDEX(三跨两临近重点区段!$F:$F,MATCH(1,(MONTH(三跨两临近重点区段!$D:$D)=12)*(三跨两临近重点区段!$A:$A=D657),0))="已取消","已取消",INDEX(三跨两临近重点区段!$E:$E,MATCH(1,(MONTH(三跨两临近重点区段!$D:$D)=12)*(三跨两临近重点区段!$A:$A=D657)*(三跨两临近重点区段!$F:$F="现存区段"),0))),"")</f>
        <v/>
      </c>
      <c r="AH657" t="e">
        <f t="array" ref="AH657">INDEX(三跨两临近重点区段!$G:$G,MATCH(D657,三跨两临近重点区段!$A:$A,0))</f>
        <v>#N/A</v>
      </c>
      <c r="AI657" t="e">
        <f>INDEX(三跨两临近重点区段!$J:$J,MATCH(D657,三跨两临近重点区段!$A:$A,0))</f>
        <v>#N/A</v>
      </c>
    </row>
    <row r="658" ht="14.25" spans="1:35">
      <c r="A658" s="263" t="s">
        <v>363</v>
      </c>
      <c r="B658" s="264" t="s">
        <v>2118</v>
      </c>
      <c r="C658" s="263" t="s">
        <v>2509</v>
      </c>
      <c r="D658" s="263" t="s">
        <v>3121</v>
      </c>
      <c r="E658" s="264" t="s">
        <v>2115</v>
      </c>
      <c r="F658" s="264" t="s">
        <v>125</v>
      </c>
      <c r="G658" s="263" t="s">
        <v>2116</v>
      </c>
      <c r="H658" s="263" t="s">
        <v>1144</v>
      </c>
      <c r="I658" s="33"/>
      <c r="J658" s="196"/>
      <c r="K658" s="196"/>
      <c r="L658" s="196"/>
      <c r="M658" s="235"/>
      <c r="N658" s="235"/>
      <c r="O658" s="33"/>
      <c r="P658" s="48"/>
      <c r="Q658" s="279"/>
      <c r="R658" s="279"/>
      <c r="S658" s="278">
        <v>45446</v>
      </c>
      <c r="T658" s="279" t="s">
        <v>2117</v>
      </c>
      <c r="U658" s="268" t="str">
        <f t="array" ref="U658">IFERROR(IF(INDEX(三跨两临近重点区段!$F:$F,MATCH(1,(MONTH(三跨两临近重点区段!$D:$D)=7)*(三跨两临近重点区段!$A:$A=D658),0))="已取消","已取消",INDEX(三跨两临近重点区段!$D:$D,MATCH(1,(MONTH(三跨两临近重点区段!$D:$D)=7)*(三跨两临近重点区段!$A:$A=D658)*(三跨两临近重点区段!$F:$F="现存区段"),0))),"")</f>
        <v/>
      </c>
      <c r="V658" s="232" t="str">
        <f t="array" ref="V658">IFERROR(IF(INDEX(三跨两临近重点区段!$F:$F,MATCH(1,(MONTH(三跨两临近重点区段!$D:$D)=7)*(三跨两临近重点区段!$A:$A=D658),0))="已取消","已取消",INDEX(三跨两临近重点区段!$E:$E,MATCH(1,(MONTH(三跨两临近重点区段!$D:$D)=7)*(三跨两临近重点区段!$A:$A=D658)*(三跨两临近重点区段!$F:$F="现存区段"),0))),"")</f>
        <v/>
      </c>
      <c r="W658" s="268" t="str">
        <f t="array" ref="W658">IFERROR(IF(INDEX(三跨两临近重点区段!$F:$F,MATCH(1,(MONTH(三跨两临近重点区段!$D:$D)=8)*(三跨两临近重点区段!$A:$A=D658),0))="已取消","已取消",INDEX(三跨两临近重点区段!$D:$D,MATCH(1,(MONTH(三跨两临近重点区段!$D:$D)=8)*(三跨两临近重点区段!$A:$A=D658)*(三跨两临近重点区段!$F:$F="现存区段"),0))),"")</f>
        <v/>
      </c>
      <c r="X658" s="232" t="str">
        <f t="array" ref="X658">IFERROR(IF(INDEX(三跨两临近重点区段!$F:$F,MATCH(1,(MONTH(三跨两临近重点区段!$D:$D)=8)*(三跨两临近重点区段!$A:$A=D658),0))="已取消","已取消",INDEX(三跨两临近重点区段!$E:$E,MATCH(1,(MONTH(三跨两临近重点区段!$D:$D)=8)*(三跨两临近重点区段!$A:$A=D658)*(三跨两临近重点区段!$F:$F="现存区段"),0))),"")</f>
        <v/>
      </c>
      <c r="Y658" s="268" t="str">
        <f t="array" ref="Y658">IFERROR(IF(INDEX(三跨两临近重点区段!$F:$F,MATCH(1,(MONTH(三跨两临近重点区段!$D:$D)=9)*(三跨两临近重点区段!$A:$A=D658),0))="已取消","已取消",INDEX(三跨两临近重点区段!$D:$D,MATCH(1,(MONTH(三跨两临近重点区段!$D:$D)=9)*(三跨两临近重点区段!$A:$A=D658)*(三跨两临近重点区段!$F:$F="现存区段"),0))),"")</f>
        <v/>
      </c>
      <c r="Z658" s="232" t="str">
        <f t="array" ref="Z658">IFERROR(IF(INDEX(三跨两临近重点区段!$F:$F,MATCH(1,(MONTH(三跨两临近重点区段!$D:$D)=9)*(三跨两临近重点区段!$A:$A=D658),0))="已取消","已取消",INDEX(三跨两临近重点区段!$E:$E,MATCH(1,(MONTH(三跨两临近重点区段!$D:$D)=9)*(三跨两临近重点区段!$A:$A=D658)*(三跨两临近重点区段!$F:$F="现存区段"),0))),"")</f>
        <v/>
      </c>
      <c r="AA658" s="268" t="str">
        <f t="array" ref="AA658">IFERROR(IF(INDEX(三跨两临近重点区段!$F:$F,MATCH(1,(MONTH(三跨两临近重点区段!$D:$D)=10)*(三跨两临近重点区段!$A:$A=D658),0))="已取消","已取消",INDEX(三跨两临近重点区段!$D:$D,MATCH(1,(MONTH(三跨两临近重点区段!$D:$D)=10)*(三跨两临近重点区段!$A:$A=D658)*(三跨两临近重点区段!$F:$F="现存区段"),0))),"")</f>
        <v/>
      </c>
      <c r="AB658" s="72" t="str">
        <f t="array" ref="AB658">IFERROR(IF(INDEX(三跨两临近重点区段!$F:$F,MATCH(1,(MONTH(三跨两临近重点区段!$D:$D)=10)*(三跨两临近重点区段!$A:$A=D658),0))="已取消","已取消",INDEX(三跨两临近重点区段!$E:$E,MATCH(1,(MONTH(三跨两临近重点区段!$D:$D)=10)*(三跨两临近重点区段!$A:$A=D658)*(三跨两临近重点区段!$F:$F="现存区段"),0))),"")</f>
        <v/>
      </c>
      <c r="AC658" s="284" t="str">
        <f t="array" ref="AC658">IFERROR(IF(INDEX(三跨两临近重点区段!$F:$F,MATCH(1,(MONTH(三跨两临近重点区段!$D:$D)=11)*(三跨两临近重点区段!$A:$A=D658),0))="已取消","已取消",INDEX(三跨两临近重点区段!$D:$D,MATCH(1,(MONTH(三跨两临近重点区段!$D:$D)=11)*(三跨两临近重点区段!$A:$A=D658)*(三跨两临近重点区段!$F:$F="现存区段"),0))),"")</f>
        <v/>
      </c>
      <c r="AD658" s="72" t="str">
        <f t="array" ref="AD658">IFERROR(IF(INDEX(三跨两临近重点区段!$F:$F,MATCH(1,(MONTH(三跨两临近重点区段!$D:$D)=11)*(三跨两临近重点区段!$A:$A=D658),0))="已取消","已取消",INDEX(三跨两临近重点区段!$E:$E,MATCH(1,(MONTH(三跨两临近重点区段!$D:$D)=11)*(三跨两临近重点区段!$A:$A=D658)*(三跨两临近重点区段!$F:$F="现存区段"),0))),"")</f>
        <v/>
      </c>
      <c r="AE658" s="284" t="str">
        <f t="array" ref="AE658">IFERROR(IF(INDEX(三跨两临近重点区段!$F:$F,MATCH(1,(MONTH(三跨两临近重点区段!$D:$D)=12)*(三跨两临近重点区段!$A:$A=D658),0))="已取消","已取消",INDEX(三跨两临近重点区段!$D:$D,MATCH(1,(MONTH(三跨两临近重点区段!$D:$D)=12)*(三跨两临近重点区段!$A:$A=D658)*(三跨两临近重点区段!$F:$F="现存区段"),0))),"")</f>
        <v/>
      </c>
      <c r="AF658" s="72" t="str">
        <f t="array" ref="AF658">IFERROR(IF(INDEX(三跨两临近重点区段!$F:$F,MATCH(1,(MONTH(三跨两临近重点区段!$D:$D)=12)*(三跨两临近重点区段!$A:$A=D658),0))="已取消","已取消",INDEX(三跨两临近重点区段!$E:$E,MATCH(1,(MONTH(三跨两临近重点区段!$D:$D)=12)*(三跨两临近重点区段!$A:$A=D658)*(三跨两临近重点区段!$F:$F="现存区段"),0))),"")</f>
        <v/>
      </c>
      <c r="AH658" t="e">
        <f t="array" ref="AH658">INDEX(三跨两临近重点区段!$G:$G,MATCH(D658,三跨两临近重点区段!$A:$A,0))</f>
        <v>#N/A</v>
      </c>
      <c r="AI658" t="e">
        <f>INDEX(三跨两临近重点区段!$J:$J,MATCH(D658,三跨两临近重点区段!$A:$A,0))</f>
        <v>#N/A</v>
      </c>
    </row>
    <row r="659" ht="14.25" spans="1:35">
      <c r="A659" s="263" t="s">
        <v>363</v>
      </c>
      <c r="B659" s="264" t="s">
        <v>2441</v>
      </c>
      <c r="C659" s="263" t="s">
        <v>2773</v>
      </c>
      <c r="D659" s="263" t="s">
        <v>3122</v>
      </c>
      <c r="E659" s="264" t="s">
        <v>2115</v>
      </c>
      <c r="F659" s="264" t="s">
        <v>125</v>
      </c>
      <c r="G659" s="263" t="s">
        <v>2116</v>
      </c>
      <c r="H659" s="263" t="s">
        <v>1144</v>
      </c>
      <c r="I659" s="33"/>
      <c r="J659" s="196"/>
      <c r="K659" s="196"/>
      <c r="L659" s="196"/>
      <c r="M659" s="235"/>
      <c r="N659" s="235"/>
      <c r="O659" s="33"/>
      <c r="P659" s="48"/>
      <c r="Q659" s="279"/>
      <c r="R659" s="279"/>
      <c r="S659" s="281"/>
      <c r="T659" s="279"/>
      <c r="U659" s="268" t="str">
        <f t="array" ref="U659">IFERROR(IF(INDEX(三跨两临近重点区段!$F:$F,MATCH(1,(MONTH(三跨两临近重点区段!$D:$D)=7)*(三跨两临近重点区段!$A:$A=D659),0))="已取消","已取消",INDEX(三跨两临近重点区段!$D:$D,MATCH(1,(MONTH(三跨两临近重点区段!$D:$D)=7)*(三跨两临近重点区段!$A:$A=D659)*(三跨两临近重点区段!$F:$F="现存区段"),0))),"")</f>
        <v/>
      </c>
      <c r="V659" s="232" t="str">
        <f t="array" ref="V659">IFERROR(IF(INDEX(三跨两临近重点区段!$F:$F,MATCH(1,(MONTH(三跨两临近重点区段!$D:$D)=7)*(三跨两临近重点区段!$A:$A=D659),0))="已取消","已取消",INDEX(三跨两临近重点区段!$E:$E,MATCH(1,(MONTH(三跨两临近重点区段!$D:$D)=7)*(三跨两临近重点区段!$A:$A=D659)*(三跨两临近重点区段!$F:$F="现存区段"),0))),"")</f>
        <v/>
      </c>
      <c r="W659" s="268" t="str">
        <f t="array" ref="W659">IFERROR(IF(INDEX(三跨两临近重点区段!$F:$F,MATCH(1,(MONTH(三跨两临近重点区段!$D:$D)=8)*(三跨两临近重点区段!$A:$A=D659),0))="已取消","已取消",INDEX(三跨两临近重点区段!$D:$D,MATCH(1,(MONTH(三跨两临近重点区段!$D:$D)=8)*(三跨两临近重点区段!$A:$A=D659)*(三跨两临近重点区段!$F:$F="现存区段"),0))),"")</f>
        <v/>
      </c>
      <c r="X659" s="232" t="str">
        <f t="array" ref="X659">IFERROR(IF(INDEX(三跨两临近重点区段!$F:$F,MATCH(1,(MONTH(三跨两临近重点区段!$D:$D)=8)*(三跨两临近重点区段!$A:$A=D659),0))="已取消","已取消",INDEX(三跨两临近重点区段!$E:$E,MATCH(1,(MONTH(三跨两临近重点区段!$D:$D)=8)*(三跨两临近重点区段!$A:$A=D659)*(三跨两临近重点区段!$F:$F="现存区段"),0))),"")</f>
        <v/>
      </c>
      <c r="Y659" s="268" t="str">
        <f t="array" ref="Y659">IFERROR(IF(INDEX(三跨两临近重点区段!$F:$F,MATCH(1,(MONTH(三跨两临近重点区段!$D:$D)=9)*(三跨两临近重点区段!$A:$A=D659),0))="已取消","已取消",INDEX(三跨两临近重点区段!$D:$D,MATCH(1,(MONTH(三跨两临近重点区段!$D:$D)=9)*(三跨两临近重点区段!$A:$A=D659)*(三跨两临近重点区段!$F:$F="现存区段"),0))),"")</f>
        <v/>
      </c>
      <c r="Z659" s="232" t="str">
        <f t="array" ref="Z659">IFERROR(IF(INDEX(三跨两临近重点区段!$F:$F,MATCH(1,(MONTH(三跨两临近重点区段!$D:$D)=9)*(三跨两临近重点区段!$A:$A=D659),0))="已取消","已取消",INDEX(三跨两临近重点区段!$E:$E,MATCH(1,(MONTH(三跨两临近重点区段!$D:$D)=9)*(三跨两临近重点区段!$A:$A=D659)*(三跨两临近重点区段!$F:$F="现存区段"),0))),"")</f>
        <v/>
      </c>
      <c r="AA659" s="268" t="str">
        <f t="array" ref="AA659">IFERROR(IF(INDEX(三跨两临近重点区段!$F:$F,MATCH(1,(MONTH(三跨两临近重点区段!$D:$D)=10)*(三跨两临近重点区段!$A:$A=D659),0))="已取消","已取消",INDEX(三跨两临近重点区段!$D:$D,MATCH(1,(MONTH(三跨两临近重点区段!$D:$D)=10)*(三跨两临近重点区段!$A:$A=D659)*(三跨两临近重点区段!$F:$F="现存区段"),0))),"")</f>
        <v/>
      </c>
      <c r="AB659" s="72" t="str">
        <f t="array" ref="AB659">IFERROR(IF(INDEX(三跨两临近重点区段!$F:$F,MATCH(1,(MONTH(三跨两临近重点区段!$D:$D)=10)*(三跨两临近重点区段!$A:$A=D659),0))="已取消","已取消",INDEX(三跨两临近重点区段!$E:$E,MATCH(1,(MONTH(三跨两临近重点区段!$D:$D)=10)*(三跨两临近重点区段!$A:$A=D659)*(三跨两临近重点区段!$F:$F="现存区段"),0))),"")</f>
        <v/>
      </c>
      <c r="AC659" s="284" t="str">
        <f t="array" ref="AC659">IFERROR(IF(INDEX(三跨两临近重点区段!$F:$F,MATCH(1,(MONTH(三跨两临近重点区段!$D:$D)=11)*(三跨两临近重点区段!$A:$A=D659),0))="已取消","已取消",INDEX(三跨两临近重点区段!$D:$D,MATCH(1,(MONTH(三跨两临近重点区段!$D:$D)=11)*(三跨两临近重点区段!$A:$A=D659)*(三跨两临近重点区段!$F:$F="现存区段"),0))),"")</f>
        <v/>
      </c>
      <c r="AD659" s="72" t="str">
        <f t="array" ref="AD659">IFERROR(IF(INDEX(三跨两临近重点区段!$F:$F,MATCH(1,(MONTH(三跨两临近重点区段!$D:$D)=11)*(三跨两临近重点区段!$A:$A=D659),0))="已取消","已取消",INDEX(三跨两临近重点区段!$E:$E,MATCH(1,(MONTH(三跨两临近重点区段!$D:$D)=11)*(三跨两临近重点区段!$A:$A=D659)*(三跨两临近重点区段!$F:$F="现存区段"),0))),"")</f>
        <v/>
      </c>
      <c r="AE659" s="284" t="str">
        <f t="array" ref="AE659">IFERROR(IF(INDEX(三跨两临近重点区段!$F:$F,MATCH(1,(MONTH(三跨两临近重点区段!$D:$D)=12)*(三跨两临近重点区段!$A:$A=D659),0))="已取消","已取消",INDEX(三跨两临近重点区段!$D:$D,MATCH(1,(MONTH(三跨两临近重点区段!$D:$D)=12)*(三跨两临近重点区段!$A:$A=D659)*(三跨两临近重点区段!$F:$F="现存区段"),0))),"")</f>
        <v/>
      </c>
      <c r="AF659" s="72" t="str">
        <f t="array" ref="AF659">IFERROR(IF(INDEX(三跨两临近重点区段!$F:$F,MATCH(1,(MONTH(三跨两临近重点区段!$D:$D)=12)*(三跨两临近重点区段!$A:$A=D659),0))="已取消","已取消",INDEX(三跨两临近重点区段!$E:$E,MATCH(1,(MONTH(三跨两临近重点区段!$D:$D)=12)*(三跨两临近重点区段!$A:$A=D659)*(三跨两临近重点区段!$F:$F="现存区段"),0))),"")</f>
        <v/>
      </c>
      <c r="AH659" t="e">
        <f t="array" ref="AH659">INDEX(三跨两临近重点区段!$G:$G,MATCH(D659,三跨两临近重点区段!$A:$A,0))</f>
        <v>#N/A</v>
      </c>
      <c r="AI659" t="e">
        <f>INDEX(三跨两临近重点区段!$J:$J,MATCH(D659,三跨两临近重点区段!$A:$A,0))</f>
        <v>#N/A</v>
      </c>
    </row>
    <row r="660" ht="14.25" spans="1:35">
      <c r="A660" s="263" t="s">
        <v>150</v>
      </c>
      <c r="B660" s="264" t="s">
        <v>2600</v>
      </c>
      <c r="C660" s="263" t="s">
        <v>2274</v>
      </c>
      <c r="D660" s="263" t="s">
        <v>3123</v>
      </c>
      <c r="E660" s="264" t="s">
        <v>2142</v>
      </c>
      <c r="F660" s="264" t="s">
        <v>125</v>
      </c>
      <c r="G660" s="263" t="s">
        <v>2143</v>
      </c>
      <c r="H660" s="263" t="s">
        <v>644</v>
      </c>
      <c r="I660" s="33"/>
      <c r="J660" s="196"/>
      <c r="K660" s="196"/>
      <c r="L660" s="196"/>
      <c r="M660" s="235"/>
      <c r="N660" s="235"/>
      <c r="O660" s="33"/>
      <c r="P660" s="48"/>
      <c r="Q660" s="279"/>
      <c r="R660" s="279"/>
      <c r="S660" s="278">
        <v>45456</v>
      </c>
      <c r="T660" s="279" t="s">
        <v>2117</v>
      </c>
      <c r="U660" s="268" t="str">
        <f t="array" ref="U660">IFERROR(IF(INDEX(三跨两临近重点区段!$F:$F,MATCH(1,(MONTH(三跨两临近重点区段!$D:$D)=7)*(三跨两临近重点区段!$A:$A=D660),0))="已取消","已取消",INDEX(三跨两临近重点区段!$D:$D,MATCH(1,(MONTH(三跨两临近重点区段!$D:$D)=7)*(三跨两临近重点区段!$A:$A=D660)*(三跨两临近重点区段!$F:$F="现存区段"),0))),"")</f>
        <v/>
      </c>
      <c r="V660" s="232" t="str">
        <f t="array" ref="V660">IFERROR(IF(INDEX(三跨两临近重点区段!$F:$F,MATCH(1,(MONTH(三跨两临近重点区段!$D:$D)=7)*(三跨两临近重点区段!$A:$A=D660),0))="已取消","已取消",INDEX(三跨两临近重点区段!$E:$E,MATCH(1,(MONTH(三跨两临近重点区段!$D:$D)=7)*(三跨两临近重点区段!$A:$A=D660)*(三跨两临近重点区段!$F:$F="现存区段"),0))),"")</f>
        <v/>
      </c>
      <c r="W660" s="268" t="str">
        <f t="array" ref="W660">IFERROR(IF(INDEX(三跨两临近重点区段!$F:$F,MATCH(1,(MONTH(三跨两临近重点区段!$D:$D)=8)*(三跨两临近重点区段!$A:$A=D660),0))="已取消","已取消",INDEX(三跨两临近重点区段!$D:$D,MATCH(1,(MONTH(三跨两临近重点区段!$D:$D)=8)*(三跨两临近重点区段!$A:$A=D660)*(三跨两临近重点区段!$F:$F="现存区段"),0))),"")</f>
        <v/>
      </c>
      <c r="X660" s="232" t="str">
        <f t="array" ref="X660">IFERROR(IF(INDEX(三跨两临近重点区段!$F:$F,MATCH(1,(MONTH(三跨两临近重点区段!$D:$D)=8)*(三跨两临近重点区段!$A:$A=D660),0))="已取消","已取消",INDEX(三跨两临近重点区段!$E:$E,MATCH(1,(MONTH(三跨两临近重点区段!$D:$D)=8)*(三跨两临近重点区段!$A:$A=D660)*(三跨两临近重点区段!$F:$F="现存区段"),0))),"")</f>
        <v/>
      </c>
      <c r="Y660" s="268" t="str">
        <f t="array" ref="Y660">IFERROR(IF(INDEX(三跨两临近重点区段!$F:$F,MATCH(1,(MONTH(三跨两临近重点区段!$D:$D)=9)*(三跨两临近重点区段!$A:$A=D660),0))="已取消","已取消",INDEX(三跨两临近重点区段!$D:$D,MATCH(1,(MONTH(三跨两临近重点区段!$D:$D)=9)*(三跨两临近重点区段!$A:$A=D660)*(三跨两临近重点区段!$F:$F="现存区段"),0))),"")</f>
        <v/>
      </c>
      <c r="Z660" s="232" t="str">
        <f t="array" ref="Z660">IFERROR(IF(INDEX(三跨两临近重点区段!$F:$F,MATCH(1,(MONTH(三跨两临近重点区段!$D:$D)=9)*(三跨两临近重点区段!$A:$A=D660),0))="已取消","已取消",INDEX(三跨两临近重点区段!$E:$E,MATCH(1,(MONTH(三跨两临近重点区段!$D:$D)=9)*(三跨两临近重点区段!$A:$A=D660)*(三跨两临近重点区段!$F:$F="现存区段"),0))),"")</f>
        <v/>
      </c>
      <c r="AA660" s="268" t="str">
        <f t="array" ref="AA660">IFERROR(IF(INDEX(三跨两临近重点区段!$F:$F,MATCH(1,(MONTH(三跨两临近重点区段!$D:$D)=10)*(三跨两临近重点区段!$A:$A=D660),0))="已取消","已取消",INDEX(三跨两临近重点区段!$D:$D,MATCH(1,(MONTH(三跨两临近重点区段!$D:$D)=10)*(三跨两临近重点区段!$A:$A=D660)*(三跨两临近重点区段!$F:$F="现存区段"),0))),"")</f>
        <v/>
      </c>
      <c r="AB660" s="72" t="str">
        <f t="array" ref="AB660">IFERROR(IF(INDEX(三跨两临近重点区段!$F:$F,MATCH(1,(MONTH(三跨两临近重点区段!$D:$D)=10)*(三跨两临近重点区段!$A:$A=D660),0))="已取消","已取消",INDEX(三跨两临近重点区段!$E:$E,MATCH(1,(MONTH(三跨两临近重点区段!$D:$D)=10)*(三跨两临近重点区段!$A:$A=D660)*(三跨两临近重点区段!$F:$F="现存区段"),0))),"")</f>
        <v/>
      </c>
      <c r="AC660" s="284" t="str">
        <f t="array" ref="AC660">IFERROR(IF(INDEX(三跨两临近重点区段!$F:$F,MATCH(1,(MONTH(三跨两临近重点区段!$D:$D)=11)*(三跨两临近重点区段!$A:$A=D660),0))="已取消","已取消",INDEX(三跨两临近重点区段!$D:$D,MATCH(1,(MONTH(三跨两临近重点区段!$D:$D)=11)*(三跨两临近重点区段!$A:$A=D660)*(三跨两临近重点区段!$F:$F="现存区段"),0))),"")</f>
        <v/>
      </c>
      <c r="AD660" s="72" t="str">
        <f t="array" ref="AD660">IFERROR(IF(INDEX(三跨两临近重点区段!$F:$F,MATCH(1,(MONTH(三跨两临近重点区段!$D:$D)=11)*(三跨两临近重点区段!$A:$A=D660),0))="已取消","已取消",INDEX(三跨两临近重点区段!$E:$E,MATCH(1,(MONTH(三跨两临近重点区段!$D:$D)=11)*(三跨两临近重点区段!$A:$A=D660)*(三跨两临近重点区段!$F:$F="现存区段"),0))),"")</f>
        <v/>
      </c>
      <c r="AE660" s="284" t="str">
        <f t="array" ref="AE660">IFERROR(IF(INDEX(三跨两临近重点区段!$F:$F,MATCH(1,(MONTH(三跨两临近重点区段!$D:$D)=12)*(三跨两临近重点区段!$A:$A=D660),0))="已取消","已取消",INDEX(三跨两临近重点区段!$D:$D,MATCH(1,(MONTH(三跨两临近重点区段!$D:$D)=12)*(三跨两临近重点区段!$A:$A=D660)*(三跨两临近重点区段!$F:$F="现存区段"),0))),"")</f>
        <v/>
      </c>
      <c r="AF660" s="72" t="str">
        <f t="array" ref="AF660">IFERROR(IF(INDEX(三跨两临近重点区段!$F:$F,MATCH(1,(MONTH(三跨两临近重点区段!$D:$D)=12)*(三跨两临近重点区段!$A:$A=D660),0))="已取消","已取消",INDEX(三跨两临近重点区段!$E:$E,MATCH(1,(MONTH(三跨两临近重点区段!$D:$D)=12)*(三跨两临近重点区段!$A:$A=D660)*(三跨两临近重点区段!$F:$F="现存区段"),0))),"")</f>
        <v/>
      </c>
      <c r="AH660" t="e">
        <f t="array" ref="AH660">INDEX(三跨两临近重点区段!$G:$G,MATCH(D660,三跨两临近重点区段!$A:$A,0))</f>
        <v>#N/A</v>
      </c>
      <c r="AI660" t="e">
        <f>INDEX(三跨两临近重点区段!$J:$J,MATCH(D660,三跨两临近重点区段!$A:$A,0))</f>
        <v>#N/A</v>
      </c>
    </row>
    <row r="661" ht="14.25" spans="1:35">
      <c r="A661" s="263" t="s">
        <v>363</v>
      </c>
      <c r="B661" s="264" t="s">
        <v>2443</v>
      </c>
      <c r="C661" s="263" t="s">
        <v>2773</v>
      </c>
      <c r="D661" s="263" t="s">
        <v>3124</v>
      </c>
      <c r="E661" s="264" t="s">
        <v>2115</v>
      </c>
      <c r="F661" s="264" t="s">
        <v>125</v>
      </c>
      <c r="G661" s="263" t="s">
        <v>2116</v>
      </c>
      <c r="H661" s="263" t="s">
        <v>1144</v>
      </c>
      <c r="I661" s="33"/>
      <c r="J661" s="196"/>
      <c r="K661" s="196"/>
      <c r="L661" s="196"/>
      <c r="M661" s="235"/>
      <c r="N661" s="235"/>
      <c r="O661" s="33"/>
      <c r="P661" s="48"/>
      <c r="Q661" s="279"/>
      <c r="R661" s="279"/>
      <c r="S661" s="281"/>
      <c r="T661" s="279"/>
      <c r="U661" s="268" t="str">
        <f t="array" ref="U661">IFERROR(IF(INDEX(三跨两临近重点区段!$F:$F,MATCH(1,(MONTH(三跨两临近重点区段!$D:$D)=7)*(三跨两临近重点区段!$A:$A=D661),0))="已取消","已取消",INDEX(三跨两临近重点区段!$D:$D,MATCH(1,(MONTH(三跨两临近重点区段!$D:$D)=7)*(三跨两临近重点区段!$A:$A=D661)*(三跨两临近重点区段!$F:$F="现存区段"),0))),"")</f>
        <v/>
      </c>
      <c r="V661" s="232" t="str">
        <f t="array" ref="V661">IFERROR(IF(INDEX(三跨两临近重点区段!$F:$F,MATCH(1,(MONTH(三跨两临近重点区段!$D:$D)=7)*(三跨两临近重点区段!$A:$A=D661),0))="已取消","已取消",INDEX(三跨两临近重点区段!$E:$E,MATCH(1,(MONTH(三跨两临近重点区段!$D:$D)=7)*(三跨两临近重点区段!$A:$A=D661)*(三跨两临近重点区段!$F:$F="现存区段"),0))),"")</f>
        <v/>
      </c>
      <c r="W661" s="268" t="str">
        <f t="array" ref="W661">IFERROR(IF(INDEX(三跨两临近重点区段!$F:$F,MATCH(1,(MONTH(三跨两临近重点区段!$D:$D)=8)*(三跨两临近重点区段!$A:$A=D661),0))="已取消","已取消",INDEX(三跨两临近重点区段!$D:$D,MATCH(1,(MONTH(三跨两临近重点区段!$D:$D)=8)*(三跨两临近重点区段!$A:$A=D661)*(三跨两临近重点区段!$F:$F="现存区段"),0))),"")</f>
        <v/>
      </c>
      <c r="X661" s="232" t="str">
        <f t="array" ref="X661">IFERROR(IF(INDEX(三跨两临近重点区段!$F:$F,MATCH(1,(MONTH(三跨两临近重点区段!$D:$D)=8)*(三跨两临近重点区段!$A:$A=D661),0))="已取消","已取消",INDEX(三跨两临近重点区段!$E:$E,MATCH(1,(MONTH(三跨两临近重点区段!$D:$D)=8)*(三跨两临近重点区段!$A:$A=D661)*(三跨两临近重点区段!$F:$F="现存区段"),0))),"")</f>
        <v/>
      </c>
      <c r="Y661" s="268" t="str">
        <f t="array" ref="Y661">IFERROR(IF(INDEX(三跨两临近重点区段!$F:$F,MATCH(1,(MONTH(三跨两临近重点区段!$D:$D)=9)*(三跨两临近重点区段!$A:$A=D661),0))="已取消","已取消",INDEX(三跨两临近重点区段!$D:$D,MATCH(1,(MONTH(三跨两临近重点区段!$D:$D)=9)*(三跨两临近重点区段!$A:$A=D661)*(三跨两临近重点区段!$F:$F="现存区段"),0))),"")</f>
        <v/>
      </c>
      <c r="Z661" s="232" t="str">
        <f t="array" ref="Z661">IFERROR(IF(INDEX(三跨两临近重点区段!$F:$F,MATCH(1,(MONTH(三跨两临近重点区段!$D:$D)=9)*(三跨两临近重点区段!$A:$A=D661),0))="已取消","已取消",INDEX(三跨两临近重点区段!$E:$E,MATCH(1,(MONTH(三跨两临近重点区段!$D:$D)=9)*(三跨两临近重点区段!$A:$A=D661)*(三跨两临近重点区段!$F:$F="现存区段"),0))),"")</f>
        <v/>
      </c>
      <c r="AA661" s="268" t="str">
        <f t="array" ref="AA661">IFERROR(IF(INDEX(三跨两临近重点区段!$F:$F,MATCH(1,(MONTH(三跨两临近重点区段!$D:$D)=10)*(三跨两临近重点区段!$A:$A=D661),0))="已取消","已取消",INDEX(三跨两临近重点区段!$D:$D,MATCH(1,(MONTH(三跨两临近重点区段!$D:$D)=10)*(三跨两临近重点区段!$A:$A=D661)*(三跨两临近重点区段!$F:$F="现存区段"),0))),"")</f>
        <v/>
      </c>
      <c r="AB661" s="72" t="str">
        <f t="array" ref="AB661">IFERROR(IF(INDEX(三跨两临近重点区段!$F:$F,MATCH(1,(MONTH(三跨两临近重点区段!$D:$D)=10)*(三跨两临近重点区段!$A:$A=D661),0))="已取消","已取消",INDEX(三跨两临近重点区段!$E:$E,MATCH(1,(MONTH(三跨两临近重点区段!$D:$D)=10)*(三跨两临近重点区段!$A:$A=D661)*(三跨两临近重点区段!$F:$F="现存区段"),0))),"")</f>
        <v/>
      </c>
      <c r="AC661" s="284" t="str">
        <f t="array" ref="AC661">IFERROR(IF(INDEX(三跨两临近重点区段!$F:$F,MATCH(1,(MONTH(三跨两临近重点区段!$D:$D)=11)*(三跨两临近重点区段!$A:$A=D661),0))="已取消","已取消",INDEX(三跨两临近重点区段!$D:$D,MATCH(1,(MONTH(三跨两临近重点区段!$D:$D)=11)*(三跨两临近重点区段!$A:$A=D661)*(三跨两临近重点区段!$F:$F="现存区段"),0))),"")</f>
        <v/>
      </c>
      <c r="AD661" s="72" t="str">
        <f t="array" ref="AD661">IFERROR(IF(INDEX(三跨两临近重点区段!$F:$F,MATCH(1,(MONTH(三跨两临近重点区段!$D:$D)=11)*(三跨两临近重点区段!$A:$A=D661),0))="已取消","已取消",INDEX(三跨两临近重点区段!$E:$E,MATCH(1,(MONTH(三跨两临近重点区段!$D:$D)=11)*(三跨两临近重点区段!$A:$A=D661)*(三跨两临近重点区段!$F:$F="现存区段"),0))),"")</f>
        <v/>
      </c>
      <c r="AE661" s="284" t="str">
        <f t="array" ref="AE661">IFERROR(IF(INDEX(三跨两临近重点区段!$F:$F,MATCH(1,(MONTH(三跨两临近重点区段!$D:$D)=12)*(三跨两临近重点区段!$A:$A=D661),0))="已取消","已取消",INDEX(三跨两临近重点区段!$D:$D,MATCH(1,(MONTH(三跨两临近重点区段!$D:$D)=12)*(三跨两临近重点区段!$A:$A=D661)*(三跨两临近重点区段!$F:$F="现存区段"),0))),"")</f>
        <v/>
      </c>
      <c r="AF661" s="72" t="str">
        <f t="array" ref="AF661">IFERROR(IF(INDEX(三跨两临近重点区段!$F:$F,MATCH(1,(MONTH(三跨两临近重点区段!$D:$D)=12)*(三跨两临近重点区段!$A:$A=D661),0))="已取消","已取消",INDEX(三跨两临近重点区段!$E:$E,MATCH(1,(MONTH(三跨两临近重点区段!$D:$D)=12)*(三跨两临近重点区段!$A:$A=D661)*(三跨两临近重点区段!$F:$F="现存区段"),0))),"")</f>
        <v/>
      </c>
      <c r="AH661" t="e">
        <f t="array" ref="AH661">INDEX(三跨两临近重点区段!$G:$G,MATCH(D661,三跨两临近重点区段!$A:$A,0))</f>
        <v>#N/A</v>
      </c>
      <c r="AI661" t="e">
        <f>INDEX(三跨两临近重点区段!$J:$J,MATCH(D661,三跨两临近重点区段!$A:$A,0))</f>
        <v>#N/A</v>
      </c>
    </row>
    <row r="662" ht="14.25" spans="1:35">
      <c r="A662" s="263" t="s">
        <v>150</v>
      </c>
      <c r="B662" s="264" t="s">
        <v>2174</v>
      </c>
      <c r="C662" s="263" t="s">
        <v>2585</v>
      </c>
      <c r="D662" s="263" t="s">
        <v>3125</v>
      </c>
      <c r="E662" s="264" t="s">
        <v>2142</v>
      </c>
      <c r="F662" s="264" t="s">
        <v>125</v>
      </c>
      <c r="G662" s="263" t="s">
        <v>2143</v>
      </c>
      <c r="H662" s="263" t="s">
        <v>644</v>
      </c>
      <c r="I662" s="33"/>
      <c r="J662" s="196"/>
      <c r="K662" s="196"/>
      <c r="L662" s="196"/>
      <c r="M662" s="235"/>
      <c r="N662" s="235"/>
      <c r="O662" s="33"/>
      <c r="P662" s="48"/>
      <c r="Q662" s="279"/>
      <c r="R662" s="279"/>
      <c r="S662" s="278">
        <v>45456</v>
      </c>
      <c r="T662" s="279" t="s">
        <v>2117</v>
      </c>
      <c r="U662" s="268" t="str">
        <f t="array" ref="U662">IFERROR(IF(INDEX(三跨两临近重点区段!$F:$F,MATCH(1,(MONTH(三跨两临近重点区段!$D:$D)=7)*(三跨两临近重点区段!$A:$A=D662),0))="已取消","已取消",INDEX(三跨两临近重点区段!$D:$D,MATCH(1,(MONTH(三跨两临近重点区段!$D:$D)=7)*(三跨两临近重点区段!$A:$A=D662)*(三跨两临近重点区段!$F:$F="现存区段"),0))),"")</f>
        <v/>
      </c>
      <c r="V662" s="232" t="str">
        <f t="array" ref="V662">IFERROR(IF(INDEX(三跨两临近重点区段!$F:$F,MATCH(1,(MONTH(三跨两临近重点区段!$D:$D)=7)*(三跨两临近重点区段!$A:$A=D662),0))="已取消","已取消",INDEX(三跨两临近重点区段!$E:$E,MATCH(1,(MONTH(三跨两临近重点区段!$D:$D)=7)*(三跨两临近重点区段!$A:$A=D662)*(三跨两临近重点区段!$F:$F="现存区段"),0))),"")</f>
        <v/>
      </c>
      <c r="W662" s="268" t="str">
        <f t="array" ref="W662">IFERROR(IF(INDEX(三跨两临近重点区段!$F:$F,MATCH(1,(MONTH(三跨两临近重点区段!$D:$D)=8)*(三跨两临近重点区段!$A:$A=D662),0))="已取消","已取消",INDEX(三跨两临近重点区段!$D:$D,MATCH(1,(MONTH(三跨两临近重点区段!$D:$D)=8)*(三跨两临近重点区段!$A:$A=D662)*(三跨两临近重点区段!$F:$F="现存区段"),0))),"")</f>
        <v/>
      </c>
      <c r="X662" s="232" t="str">
        <f t="array" ref="X662">IFERROR(IF(INDEX(三跨两临近重点区段!$F:$F,MATCH(1,(MONTH(三跨两临近重点区段!$D:$D)=8)*(三跨两临近重点区段!$A:$A=D662),0))="已取消","已取消",INDEX(三跨两临近重点区段!$E:$E,MATCH(1,(MONTH(三跨两临近重点区段!$D:$D)=8)*(三跨两临近重点区段!$A:$A=D662)*(三跨两临近重点区段!$F:$F="现存区段"),0))),"")</f>
        <v/>
      </c>
      <c r="Y662" s="268" t="str">
        <f t="array" ref="Y662">IFERROR(IF(INDEX(三跨两临近重点区段!$F:$F,MATCH(1,(MONTH(三跨两临近重点区段!$D:$D)=9)*(三跨两临近重点区段!$A:$A=D662),0))="已取消","已取消",INDEX(三跨两临近重点区段!$D:$D,MATCH(1,(MONTH(三跨两临近重点区段!$D:$D)=9)*(三跨两临近重点区段!$A:$A=D662)*(三跨两临近重点区段!$F:$F="现存区段"),0))),"")</f>
        <v/>
      </c>
      <c r="Z662" s="232" t="str">
        <f t="array" ref="Z662">IFERROR(IF(INDEX(三跨两临近重点区段!$F:$F,MATCH(1,(MONTH(三跨两临近重点区段!$D:$D)=9)*(三跨两临近重点区段!$A:$A=D662),0))="已取消","已取消",INDEX(三跨两临近重点区段!$E:$E,MATCH(1,(MONTH(三跨两临近重点区段!$D:$D)=9)*(三跨两临近重点区段!$A:$A=D662)*(三跨两临近重点区段!$F:$F="现存区段"),0))),"")</f>
        <v/>
      </c>
      <c r="AA662" s="268" t="str">
        <f t="array" ref="AA662">IFERROR(IF(INDEX(三跨两临近重点区段!$F:$F,MATCH(1,(MONTH(三跨两临近重点区段!$D:$D)=10)*(三跨两临近重点区段!$A:$A=D662),0))="已取消","已取消",INDEX(三跨两临近重点区段!$D:$D,MATCH(1,(MONTH(三跨两临近重点区段!$D:$D)=10)*(三跨两临近重点区段!$A:$A=D662)*(三跨两临近重点区段!$F:$F="现存区段"),0))),"")</f>
        <v/>
      </c>
      <c r="AB662" s="72" t="str">
        <f t="array" ref="AB662">IFERROR(IF(INDEX(三跨两临近重点区段!$F:$F,MATCH(1,(MONTH(三跨两临近重点区段!$D:$D)=10)*(三跨两临近重点区段!$A:$A=D662),0))="已取消","已取消",INDEX(三跨两临近重点区段!$E:$E,MATCH(1,(MONTH(三跨两临近重点区段!$D:$D)=10)*(三跨两临近重点区段!$A:$A=D662)*(三跨两临近重点区段!$F:$F="现存区段"),0))),"")</f>
        <v/>
      </c>
      <c r="AC662" s="284" t="str">
        <f t="array" ref="AC662">IFERROR(IF(INDEX(三跨两临近重点区段!$F:$F,MATCH(1,(MONTH(三跨两临近重点区段!$D:$D)=11)*(三跨两临近重点区段!$A:$A=D662),0))="已取消","已取消",INDEX(三跨两临近重点区段!$D:$D,MATCH(1,(MONTH(三跨两临近重点区段!$D:$D)=11)*(三跨两临近重点区段!$A:$A=D662)*(三跨两临近重点区段!$F:$F="现存区段"),0))),"")</f>
        <v/>
      </c>
      <c r="AD662" s="72" t="str">
        <f t="array" ref="AD662">IFERROR(IF(INDEX(三跨两临近重点区段!$F:$F,MATCH(1,(MONTH(三跨两临近重点区段!$D:$D)=11)*(三跨两临近重点区段!$A:$A=D662),0))="已取消","已取消",INDEX(三跨两临近重点区段!$E:$E,MATCH(1,(MONTH(三跨两临近重点区段!$D:$D)=11)*(三跨两临近重点区段!$A:$A=D662)*(三跨两临近重点区段!$F:$F="现存区段"),0))),"")</f>
        <v/>
      </c>
      <c r="AE662" s="284" t="str">
        <f t="array" ref="AE662">IFERROR(IF(INDEX(三跨两临近重点区段!$F:$F,MATCH(1,(MONTH(三跨两临近重点区段!$D:$D)=12)*(三跨两临近重点区段!$A:$A=D662),0))="已取消","已取消",INDEX(三跨两临近重点区段!$D:$D,MATCH(1,(MONTH(三跨两临近重点区段!$D:$D)=12)*(三跨两临近重点区段!$A:$A=D662)*(三跨两临近重点区段!$F:$F="现存区段"),0))),"")</f>
        <v/>
      </c>
      <c r="AF662" s="72" t="str">
        <f t="array" ref="AF662">IFERROR(IF(INDEX(三跨两临近重点区段!$F:$F,MATCH(1,(MONTH(三跨两临近重点区段!$D:$D)=12)*(三跨两临近重点区段!$A:$A=D662),0))="已取消","已取消",INDEX(三跨两临近重点区段!$E:$E,MATCH(1,(MONTH(三跨两临近重点区段!$D:$D)=12)*(三跨两临近重点区段!$A:$A=D662)*(三跨两临近重点区段!$F:$F="现存区段"),0))),"")</f>
        <v/>
      </c>
      <c r="AH662" t="e">
        <f t="array" ref="AH662">INDEX(三跨两临近重点区段!$G:$G,MATCH(D662,三跨两临近重点区段!$A:$A,0))</f>
        <v>#N/A</v>
      </c>
      <c r="AI662" t="e">
        <f>INDEX(三跨两临近重点区段!$J:$J,MATCH(D662,三跨两临近重点区段!$A:$A,0))</f>
        <v>#N/A</v>
      </c>
    </row>
    <row r="663" ht="14.25" spans="1:35">
      <c r="A663" s="263" t="s">
        <v>150</v>
      </c>
      <c r="B663" s="264" t="s">
        <v>2174</v>
      </c>
      <c r="C663" s="263" t="s">
        <v>2968</v>
      </c>
      <c r="D663" s="263" t="s">
        <v>3126</v>
      </c>
      <c r="E663" s="264" t="s">
        <v>2378</v>
      </c>
      <c r="F663" s="264" t="s">
        <v>125</v>
      </c>
      <c r="G663" s="263" t="s">
        <v>2143</v>
      </c>
      <c r="H663" s="263" t="s">
        <v>644</v>
      </c>
      <c r="I663" s="33"/>
      <c r="J663" s="196"/>
      <c r="K663" s="196"/>
      <c r="L663" s="196"/>
      <c r="M663" s="235"/>
      <c r="N663" s="235"/>
      <c r="O663" s="33"/>
      <c r="P663" s="48"/>
      <c r="Q663" s="279"/>
      <c r="R663" s="279"/>
      <c r="S663" s="278">
        <v>45456</v>
      </c>
      <c r="T663" s="279" t="s">
        <v>2117</v>
      </c>
      <c r="U663" s="268" t="str">
        <f t="array" ref="U663">IFERROR(IF(INDEX(三跨两临近重点区段!$F:$F,MATCH(1,(MONTH(三跨两临近重点区段!$D:$D)=7)*(三跨两临近重点区段!$A:$A=D663),0))="已取消","已取消",INDEX(三跨两临近重点区段!$D:$D,MATCH(1,(MONTH(三跨两临近重点区段!$D:$D)=7)*(三跨两临近重点区段!$A:$A=D663)*(三跨两临近重点区段!$F:$F="现存区段"),0))),"")</f>
        <v/>
      </c>
      <c r="V663" s="232" t="str">
        <f t="array" ref="V663">IFERROR(IF(INDEX(三跨两临近重点区段!$F:$F,MATCH(1,(MONTH(三跨两临近重点区段!$D:$D)=7)*(三跨两临近重点区段!$A:$A=D663),0))="已取消","已取消",INDEX(三跨两临近重点区段!$E:$E,MATCH(1,(MONTH(三跨两临近重点区段!$D:$D)=7)*(三跨两临近重点区段!$A:$A=D663)*(三跨两临近重点区段!$F:$F="现存区段"),0))),"")</f>
        <v/>
      </c>
      <c r="W663" s="268" t="str">
        <f t="array" ref="W663">IFERROR(IF(INDEX(三跨两临近重点区段!$F:$F,MATCH(1,(MONTH(三跨两临近重点区段!$D:$D)=8)*(三跨两临近重点区段!$A:$A=D663),0))="已取消","已取消",INDEX(三跨两临近重点区段!$D:$D,MATCH(1,(MONTH(三跨两临近重点区段!$D:$D)=8)*(三跨两临近重点区段!$A:$A=D663)*(三跨两临近重点区段!$F:$F="现存区段"),0))),"")</f>
        <v/>
      </c>
      <c r="X663" s="232" t="str">
        <f t="array" ref="X663">IFERROR(IF(INDEX(三跨两临近重点区段!$F:$F,MATCH(1,(MONTH(三跨两临近重点区段!$D:$D)=8)*(三跨两临近重点区段!$A:$A=D663),0))="已取消","已取消",INDEX(三跨两临近重点区段!$E:$E,MATCH(1,(MONTH(三跨两临近重点区段!$D:$D)=8)*(三跨两临近重点区段!$A:$A=D663)*(三跨两临近重点区段!$F:$F="现存区段"),0))),"")</f>
        <v/>
      </c>
      <c r="Y663" s="268" t="str">
        <f t="array" ref="Y663">IFERROR(IF(INDEX(三跨两临近重点区段!$F:$F,MATCH(1,(MONTH(三跨两临近重点区段!$D:$D)=9)*(三跨两临近重点区段!$A:$A=D663),0))="已取消","已取消",INDEX(三跨两临近重点区段!$D:$D,MATCH(1,(MONTH(三跨两临近重点区段!$D:$D)=9)*(三跨两临近重点区段!$A:$A=D663)*(三跨两临近重点区段!$F:$F="现存区段"),0))),"")</f>
        <v/>
      </c>
      <c r="Z663" s="232" t="str">
        <f t="array" ref="Z663">IFERROR(IF(INDEX(三跨两临近重点区段!$F:$F,MATCH(1,(MONTH(三跨两临近重点区段!$D:$D)=9)*(三跨两临近重点区段!$A:$A=D663),0))="已取消","已取消",INDEX(三跨两临近重点区段!$E:$E,MATCH(1,(MONTH(三跨两临近重点区段!$D:$D)=9)*(三跨两临近重点区段!$A:$A=D663)*(三跨两临近重点区段!$F:$F="现存区段"),0))),"")</f>
        <v/>
      </c>
      <c r="AA663" s="268" t="str">
        <f t="array" ref="AA663">IFERROR(IF(INDEX(三跨两临近重点区段!$F:$F,MATCH(1,(MONTH(三跨两临近重点区段!$D:$D)=10)*(三跨两临近重点区段!$A:$A=D663),0))="已取消","已取消",INDEX(三跨两临近重点区段!$D:$D,MATCH(1,(MONTH(三跨两临近重点区段!$D:$D)=10)*(三跨两临近重点区段!$A:$A=D663)*(三跨两临近重点区段!$F:$F="现存区段"),0))),"")</f>
        <v/>
      </c>
      <c r="AB663" s="72" t="str">
        <f t="array" ref="AB663">IFERROR(IF(INDEX(三跨两临近重点区段!$F:$F,MATCH(1,(MONTH(三跨两临近重点区段!$D:$D)=10)*(三跨两临近重点区段!$A:$A=D663),0))="已取消","已取消",INDEX(三跨两临近重点区段!$E:$E,MATCH(1,(MONTH(三跨两临近重点区段!$D:$D)=10)*(三跨两临近重点区段!$A:$A=D663)*(三跨两临近重点区段!$F:$F="现存区段"),0))),"")</f>
        <v/>
      </c>
      <c r="AC663" s="284" t="str">
        <f t="array" ref="AC663">IFERROR(IF(INDEX(三跨两临近重点区段!$F:$F,MATCH(1,(MONTH(三跨两临近重点区段!$D:$D)=11)*(三跨两临近重点区段!$A:$A=D663),0))="已取消","已取消",INDEX(三跨两临近重点区段!$D:$D,MATCH(1,(MONTH(三跨两临近重点区段!$D:$D)=11)*(三跨两临近重点区段!$A:$A=D663)*(三跨两临近重点区段!$F:$F="现存区段"),0))),"")</f>
        <v/>
      </c>
      <c r="AD663" s="72" t="str">
        <f t="array" ref="AD663">IFERROR(IF(INDEX(三跨两临近重点区段!$F:$F,MATCH(1,(MONTH(三跨两临近重点区段!$D:$D)=11)*(三跨两临近重点区段!$A:$A=D663),0))="已取消","已取消",INDEX(三跨两临近重点区段!$E:$E,MATCH(1,(MONTH(三跨两临近重点区段!$D:$D)=11)*(三跨两临近重点区段!$A:$A=D663)*(三跨两临近重点区段!$F:$F="现存区段"),0))),"")</f>
        <v/>
      </c>
      <c r="AE663" s="284" t="str">
        <f t="array" ref="AE663">IFERROR(IF(INDEX(三跨两临近重点区段!$F:$F,MATCH(1,(MONTH(三跨两临近重点区段!$D:$D)=12)*(三跨两临近重点区段!$A:$A=D663),0))="已取消","已取消",INDEX(三跨两临近重点区段!$D:$D,MATCH(1,(MONTH(三跨两临近重点区段!$D:$D)=12)*(三跨两临近重点区段!$A:$A=D663)*(三跨两临近重点区段!$F:$F="现存区段"),0))),"")</f>
        <v/>
      </c>
      <c r="AF663" s="72" t="str">
        <f t="array" ref="AF663">IFERROR(IF(INDEX(三跨两临近重点区段!$F:$F,MATCH(1,(MONTH(三跨两临近重点区段!$D:$D)=12)*(三跨两临近重点区段!$A:$A=D663),0))="已取消","已取消",INDEX(三跨两临近重点区段!$E:$E,MATCH(1,(MONTH(三跨两临近重点区段!$D:$D)=12)*(三跨两临近重点区段!$A:$A=D663)*(三跨两临近重点区段!$F:$F="现存区段"),0))),"")</f>
        <v/>
      </c>
      <c r="AH663" t="e">
        <f t="array" ref="AH663">INDEX(三跨两临近重点区段!$G:$G,MATCH(D663,三跨两临近重点区段!$A:$A,0))</f>
        <v>#N/A</v>
      </c>
      <c r="AI663" t="e">
        <f>INDEX(三跨两临近重点区段!$J:$J,MATCH(D663,三跨两临近重点区段!$A:$A,0))</f>
        <v>#N/A</v>
      </c>
    </row>
    <row r="664" ht="14.25" spans="1:35">
      <c r="A664" s="263" t="s">
        <v>150</v>
      </c>
      <c r="B664" s="264" t="s">
        <v>3127</v>
      </c>
      <c r="C664" s="263" t="s">
        <v>2968</v>
      </c>
      <c r="D664" s="263" t="s">
        <v>3128</v>
      </c>
      <c r="E664" s="264" t="s">
        <v>2378</v>
      </c>
      <c r="F664" s="264" t="s">
        <v>125</v>
      </c>
      <c r="G664" s="263" t="s">
        <v>700</v>
      </c>
      <c r="H664" s="263" t="s">
        <v>791</v>
      </c>
      <c r="I664" s="33"/>
      <c r="J664" s="196"/>
      <c r="K664" s="196"/>
      <c r="L664" s="196"/>
      <c r="M664" s="235"/>
      <c r="N664" s="235"/>
      <c r="O664" s="33"/>
      <c r="P664" s="48"/>
      <c r="Q664" s="279"/>
      <c r="R664" s="279"/>
      <c r="S664" s="278">
        <v>45454</v>
      </c>
      <c r="T664" s="279" t="s">
        <v>2117</v>
      </c>
      <c r="U664" s="268" t="str">
        <f t="array" ref="U664">IFERROR(IF(INDEX(三跨两临近重点区段!$F:$F,MATCH(1,(MONTH(三跨两临近重点区段!$D:$D)=7)*(三跨两临近重点区段!$A:$A=D664),0))="已取消","已取消",INDEX(三跨两临近重点区段!$D:$D,MATCH(1,(MONTH(三跨两临近重点区段!$D:$D)=7)*(三跨两临近重点区段!$A:$A=D664)*(三跨两临近重点区段!$F:$F="现存区段"),0))),"")</f>
        <v/>
      </c>
      <c r="V664" s="232" t="str">
        <f t="array" ref="V664">IFERROR(IF(INDEX(三跨两临近重点区段!$F:$F,MATCH(1,(MONTH(三跨两临近重点区段!$D:$D)=7)*(三跨两临近重点区段!$A:$A=D664),0))="已取消","已取消",INDEX(三跨两临近重点区段!$E:$E,MATCH(1,(MONTH(三跨两临近重点区段!$D:$D)=7)*(三跨两临近重点区段!$A:$A=D664)*(三跨两临近重点区段!$F:$F="现存区段"),0))),"")</f>
        <v/>
      </c>
      <c r="W664" s="268" t="str">
        <f t="array" ref="W664">IFERROR(IF(INDEX(三跨两临近重点区段!$F:$F,MATCH(1,(MONTH(三跨两临近重点区段!$D:$D)=8)*(三跨两临近重点区段!$A:$A=D664),0))="已取消","已取消",INDEX(三跨两临近重点区段!$D:$D,MATCH(1,(MONTH(三跨两临近重点区段!$D:$D)=8)*(三跨两临近重点区段!$A:$A=D664)*(三跨两临近重点区段!$F:$F="现存区段"),0))),"")</f>
        <v/>
      </c>
      <c r="X664" s="232" t="str">
        <f t="array" ref="X664">IFERROR(IF(INDEX(三跨两临近重点区段!$F:$F,MATCH(1,(MONTH(三跨两临近重点区段!$D:$D)=8)*(三跨两临近重点区段!$A:$A=D664),0))="已取消","已取消",INDEX(三跨两临近重点区段!$E:$E,MATCH(1,(MONTH(三跨两临近重点区段!$D:$D)=8)*(三跨两临近重点区段!$A:$A=D664)*(三跨两临近重点区段!$F:$F="现存区段"),0))),"")</f>
        <v/>
      </c>
      <c r="Y664" s="268" t="str">
        <f t="array" ref="Y664">IFERROR(IF(INDEX(三跨两临近重点区段!$F:$F,MATCH(1,(MONTH(三跨两临近重点区段!$D:$D)=9)*(三跨两临近重点区段!$A:$A=D664),0))="已取消","已取消",INDEX(三跨两临近重点区段!$D:$D,MATCH(1,(MONTH(三跨两临近重点区段!$D:$D)=9)*(三跨两临近重点区段!$A:$A=D664)*(三跨两临近重点区段!$F:$F="现存区段"),0))),"")</f>
        <v/>
      </c>
      <c r="Z664" s="232" t="str">
        <f t="array" ref="Z664">IFERROR(IF(INDEX(三跨两临近重点区段!$F:$F,MATCH(1,(MONTH(三跨两临近重点区段!$D:$D)=9)*(三跨两临近重点区段!$A:$A=D664),0))="已取消","已取消",INDEX(三跨两临近重点区段!$E:$E,MATCH(1,(MONTH(三跨两临近重点区段!$D:$D)=9)*(三跨两临近重点区段!$A:$A=D664)*(三跨两临近重点区段!$F:$F="现存区段"),0))),"")</f>
        <v/>
      </c>
      <c r="AA664" s="268" t="str">
        <f t="array" ref="AA664">IFERROR(IF(INDEX(三跨两临近重点区段!$F:$F,MATCH(1,(MONTH(三跨两临近重点区段!$D:$D)=10)*(三跨两临近重点区段!$A:$A=D664),0))="已取消","已取消",INDEX(三跨两临近重点区段!$D:$D,MATCH(1,(MONTH(三跨两临近重点区段!$D:$D)=10)*(三跨两临近重点区段!$A:$A=D664)*(三跨两临近重点区段!$F:$F="现存区段"),0))),"")</f>
        <v/>
      </c>
      <c r="AB664" s="72" t="str">
        <f t="array" ref="AB664">IFERROR(IF(INDEX(三跨两临近重点区段!$F:$F,MATCH(1,(MONTH(三跨两临近重点区段!$D:$D)=10)*(三跨两临近重点区段!$A:$A=D664),0))="已取消","已取消",INDEX(三跨两临近重点区段!$E:$E,MATCH(1,(MONTH(三跨两临近重点区段!$D:$D)=10)*(三跨两临近重点区段!$A:$A=D664)*(三跨两临近重点区段!$F:$F="现存区段"),0))),"")</f>
        <v/>
      </c>
      <c r="AC664" s="284" t="str">
        <f t="array" ref="AC664">IFERROR(IF(INDEX(三跨两临近重点区段!$F:$F,MATCH(1,(MONTH(三跨两临近重点区段!$D:$D)=11)*(三跨两临近重点区段!$A:$A=D664),0))="已取消","已取消",INDEX(三跨两临近重点区段!$D:$D,MATCH(1,(MONTH(三跨两临近重点区段!$D:$D)=11)*(三跨两临近重点区段!$A:$A=D664)*(三跨两临近重点区段!$F:$F="现存区段"),0))),"")</f>
        <v/>
      </c>
      <c r="AD664" s="72" t="str">
        <f t="array" ref="AD664">IFERROR(IF(INDEX(三跨两临近重点区段!$F:$F,MATCH(1,(MONTH(三跨两临近重点区段!$D:$D)=11)*(三跨两临近重点区段!$A:$A=D664),0))="已取消","已取消",INDEX(三跨两临近重点区段!$E:$E,MATCH(1,(MONTH(三跨两临近重点区段!$D:$D)=11)*(三跨两临近重点区段!$A:$A=D664)*(三跨两临近重点区段!$F:$F="现存区段"),0))),"")</f>
        <v/>
      </c>
      <c r="AE664" s="284" t="str">
        <f t="array" ref="AE664">IFERROR(IF(INDEX(三跨两临近重点区段!$F:$F,MATCH(1,(MONTH(三跨两临近重点区段!$D:$D)=12)*(三跨两临近重点区段!$A:$A=D664),0))="已取消","已取消",INDEX(三跨两临近重点区段!$D:$D,MATCH(1,(MONTH(三跨两临近重点区段!$D:$D)=12)*(三跨两临近重点区段!$A:$A=D664)*(三跨两临近重点区段!$F:$F="现存区段"),0))),"")</f>
        <v/>
      </c>
      <c r="AF664" s="72" t="str">
        <f t="array" ref="AF664">IFERROR(IF(INDEX(三跨两临近重点区段!$F:$F,MATCH(1,(MONTH(三跨两临近重点区段!$D:$D)=12)*(三跨两临近重点区段!$A:$A=D664),0))="已取消","已取消",INDEX(三跨两临近重点区段!$E:$E,MATCH(1,(MONTH(三跨两临近重点区段!$D:$D)=12)*(三跨两临近重点区段!$A:$A=D664)*(三跨两临近重点区段!$F:$F="现存区段"),0))),"")</f>
        <v/>
      </c>
      <c r="AH664" t="e">
        <f t="array" ref="AH664">INDEX(三跨两临近重点区段!$G:$G,MATCH(D664,三跨两临近重点区段!$A:$A,0))</f>
        <v>#N/A</v>
      </c>
      <c r="AI664" t="e">
        <f>INDEX(三跨两临近重点区段!$J:$J,MATCH(D664,三跨两临近重点区段!$A:$A,0))</f>
        <v>#N/A</v>
      </c>
    </row>
    <row r="665" ht="14.25" spans="1:35">
      <c r="A665" s="263" t="s">
        <v>363</v>
      </c>
      <c r="B665" s="264" t="s">
        <v>2501</v>
      </c>
      <c r="C665" s="263" t="s">
        <v>2165</v>
      </c>
      <c r="D665" s="263" t="s">
        <v>3129</v>
      </c>
      <c r="E665" s="264" t="s">
        <v>2458</v>
      </c>
      <c r="F665" s="264" t="s">
        <v>125</v>
      </c>
      <c r="G665" s="263" t="s">
        <v>414</v>
      </c>
      <c r="H665" s="263" t="s">
        <v>414</v>
      </c>
      <c r="I665" s="33"/>
      <c r="J665" s="196"/>
      <c r="K665" s="196"/>
      <c r="L665" s="196"/>
      <c r="M665" s="235"/>
      <c r="N665" s="235"/>
      <c r="O665" s="33"/>
      <c r="P665" s="48"/>
      <c r="Q665" s="279"/>
      <c r="R665" s="279"/>
      <c r="S665" s="278">
        <v>45457</v>
      </c>
      <c r="T665" s="279" t="s">
        <v>2117</v>
      </c>
      <c r="U665" s="268" t="str">
        <f t="array" ref="U665">IFERROR(IF(INDEX(三跨两临近重点区段!$F:$F,MATCH(1,(MONTH(三跨两临近重点区段!$D:$D)=7)*(三跨两临近重点区段!$A:$A=D665),0))="已取消","已取消",INDEX(三跨两临近重点区段!$D:$D,MATCH(1,(MONTH(三跨两临近重点区段!$D:$D)=7)*(三跨两临近重点区段!$A:$A=D665)*(三跨两临近重点区段!$F:$F="现存区段"),0))),"")</f>
        <v/>
      </c>
      <c r="V665" s="232" t="str">
        <f t="array" ref="V665">IFERROR(IF(INDEX(三跨两临近重点区段!$F:$F,MATCH(1,(MONTH(三跨两临近重点区段!$D:$D)=7)*(三跨两临近重点区段!$A:$A=D665),0))="已取消","已取消",INDEX(三跨两临近重点区段!$E:$E,MATCH(1,(MONTH(三跨两临近重点区段!$D:$D)=7)*(三跨两临近重点区段!$A:$A=D665)*(三跨两临近重点区段!$F:$F="现存区段"),0))),"")</f>
        <v/>
      </c>
      <c r="W665" s="268" t="str">
        <f t="array" ref="W665">IFERROR(IF(INDEX(三跨两临近重点区段!$F:$F,MATCH(1,(MONTH(三跨两临近重点区段!$D:$D)=8)*(三跨两临近重点区段!$A:$A=D665),0))="已取消","已取消",INDEX(三跨两临近重点区段!$D:$D,MATCH(1,(MONTH(三跨两临近重点区段!$D:$D)=8)*(三跨两临近重点区段!$A:$A=D665)*(三跨两临近重点区段!$F:$F="现存区段"),0))),"")</f>
        <v/>
      </c>
      <c r="X665" s="232" t="str">
        <f t="array" ref="X665">IFERROR(IF(INDEX(三跨两临近重点区段!$F:$F,MATCH(1,(MONTH(三跨两临近重点区段!$D:$D)=8)*(三跨两临近重点区段!$A:$A=D665),0))="已取消","已取消",INDEX(三跨两临近重点区段!$E:$E,MATCH(1,(MONTH(三跨两临近重点区段!$D:$D)=8)*(三跨两临近重点区段!$A:$A=D665)*(三跨两临近重点区段!$F:$F="现存区段"),0))),"")</f>
        <v/>
      </c>
      <c r="Y665" s="268" t="str">
        <f t="array" ref="Y665">IFERROR(IF(INDEX(三跨两临近重点区段!$F:$F,MATCH(1,(MONTH(三跨两临近重点区段!$D:$D)=9)*(三跨两临近重点区段!$A:$A=D665),0))="已取消","已取消",INDEX(三跨两临近重点区段!$D:$D,MATCH(1,(MONTH(三跨两临近重点区段!$D:$D)=9)*(三跨两临近重点区段!$A:$A=D665)*(三跨两临近重点区段!$F:$F="现存区段"),0))),"")</f>
        <v/>
      </c>
      <c r="Z665" s="232" t="str">
        <f t="array" ref="Z665">IFERROR(IF(INDEX(三跨两临近重点区段!$F:$F,MATCH(1,(MONTH(三跨两临近重点区段!$D:$D)=9)*(三跨两临近重点区段!$A:$A=D665),0))="已取消","已取消",INDEX(三跨两临近重点区段!$E:$E,MATCH(1,(MONTH(三跨两临近重点区段!$D:$D)=9)*(三跨两临近重点区段!$A:$A=D665)*(三跨两临近重点区段!$F:$F="现存区段"),0))),"")</f>
        <v/>
      </c>
      <c r="AA665" s="268" t="str">
        <f t="array" ref="AA665">IFERROR(IF(INDEX(三跨两临近重点区段!$F:$F,MATCH(1,(MONTH(三跨两临近重点区段!$D:$D)=10)*(三跨两临近重点区段!$A:$A=D665),0))="已取消","已取消",INDEX(三跨两临近重点区段!$D:$D,MATCH(1,(MONTH(三跨两临近重点区段!$D:$D)=10)*(三跨两临近重点区段!$A:$A=D665)*(三跨两临近重点区段!$F:$F="现存区段"),0))),"")</f>
        <v/>
      </c>
      <c r="AB665" s="72" t="str">
        <f t="array" ref="AB665">IFERROR(IF(INDEX(三跨两临近重点区段!$F:$F,MATCH(1,(MONTH(三跨两临近重点区段!$D:$D)=10)*(三跨两临近重点区段!$A:$A=D665),0))="已取消","已取消",INDEX(三跨两临近重点区段!$E:$E,MATCH(1,(MONTH(三跨两临近重点区段!$D:$D)=10)*(三跨两临近重点区段!$A:$A=D665)*(三跨两临近重点区段!$F:$F="现存区段"),0))),"")</f>
        <v/>
      </c>
      <c r="AC665" s="284" t="str">
        <f t="array" ref="AC665">IFERROR(IF(INDEX(三跨两临近重点区段!$F:$F,MATCH(1,(MONTH(三跨两临近重点区段!$D:$D)=11)*(三跨两临近重点区段!$A:$A=D665),0))="已取消","已取消",INDEX(三跨两临近重点区段!$D:$D,MATCH(1,(MONTH(三跨两临近重点区段!$D:$D)=11)*(三跨两临近重点区段!$A:$A=D665)*(三跨两临近重点区段!$F:$F="现存区段"),0))),"")</f>
        <v/>
      </c>
      <c r="AD665" s="72" t="str">
        <f t="array" ref="AD665">IFERROR(IF(INDEX(三跨两临近重点区段!$F:$F,MATCH(1,(MONTH(三跨两临近重点区段!$D:$D)=11)*(三跨两临近重点区段!$A:$A=D665),0))="已取消","已取消",INDEX(三跨两临近重点区段!$E:$E,MATCH(1,(MONTH(三跨两临近重点区段!$D:$D)=11)*(三跨两临近重点区段!$A:$A=D665)*(三跨两临近重点区段!$F:$F="现存区段"),0))),"")</f>
        <v/>
      </c>
      <c r="AE665" s="284" t="str">
        <f t="array" ref="AE665">IFERROR(IF(INDEX(三跨两临近重点区段!$F:$F,MATCH(1,(MONTH(三跨两临近重点区段!$D:$D)=12)*(三跨两临近重点区段!$A:$A=D665),0))="已取消","已取消",INDEX(三跨两临近重点区段!$D:$D,MATCH(1,(MONTH(三跨两临近重点区段!$D:$D)=12)*(三跨两临近重点区段!$A:$A=D665)*(三跨两临近重点区段!$F:$F="现存区段"),0))),"")</f>
        <v/>
      </c>
      <c r="AF665" s="72" t="str">
        <f t="array" ref="AF665">IFERROR(IF(INDEX(三跨两临近重点区段!$F:$F,MATCH(1,(MONTH(三跨两临近重点区段!$D:$D)=12)*(三跨两临近重点区段!$A:$A=D665),0))="已取消","已取消",INDEX(三跨两临近重点区段!$E:$E,MATCH(1,(MONTH(三跨两临近重点区段!$D:$D)=12)*(三跨两临近重点区段!$A:$A=D665)*(三跨两临近重点区段!$F:$F="现存区段"),0))),"")</f>
        <v/>
      </c>
      <c r="AH665" t="e">
        <f t="array" ref="AH665">INDEX(三跨两临近重点区段!$G:$G,MATCH(D665,三跨两临近重点区段!$A:$A,0))</f>
        <v>#N/A</v>
      </c>
      <c r="AI665" t="e">
        <f>INDEX(三跨两临近重点区段!$J:$J,MATCH(D665,三跨两临近重点区段!$A:$A,0))</f>
        <v>#N/A</v>
      </c>
    </row>
    <row r="666" ht="14.25" spans="1:35">
      <c r="A666" s="263" t="s">
        <v>363</v>
      </c>
      <c r="B666" s="264" t="s">
        <v>2478</v>
      </c>
      <c r="C666" s="263" t="s">
        <v>2165</v>
      </c>
      <c r="D666" s="263" t="s">
        <v>3130</v>
      </c>
      <c r="E666" s="264" t="s">
        <v>2458</v>
      </c>
      <c r="F666" s="264" t="s">
        <v>125</v>
      </c>
      <c r="G666" s="263" t="s">
        <v>414</v>
      </c>
      <c r="H666" s="263" t="s">
        <v>414</v>
      </c>
      <c r="I666" s="33"/>
      <c r="J666" s="196"/>
      <c r="K666" s="196"/>
      <c r="L666" s="196"/>
      <c r="M666" s="235"/>
      <c r="N666" s="235"/>
      <c r="O666" s="33"/>
      <c r="P666" s="48"/>
      <c r="Q666" s="279"/>
      <c r="R666" s="279"/>
      <c r="S666" s="278">
        <v>45457</v>
      </c>
      <c r="T666" s="279" t="s">
        <v>2117</v>
      </c>
      <c r="U666" s="268" t="str">
        <f t="array" ref="U666">IFERROR(IF(INDEX(三跨两临近重点区段!$F:$F,MATCH(1,(MONTH(三跨两临近重点区段!$D:$D)=7)*(三跨两临近重点区段!$A:$A=D666),0))="已取消","已取消",INDEX(三跨两临近重点区段!$D:$D,MATCH(1,(MONTH(三跨两临近重点区段!$D:$D)=7)*(三跨两临近重点区段!$A:$A=D666)*(三跨两临近重点区段!$F:$F="现存区段"),0))),"")</f>
        <v/>
      </c>
      <c r="V666" s="232" t="str">
        <f t="array" ref="V666">IFERROR(IF(INDEX(三跨两临近重点区段!$F:$F,MATCH(1,(MONTH(三跨两临近重点区段!$D:$D)=7)*(三跨两临近重点区段!$A:$A=D666),0))="已取消","已取消",INDEX(三跨两临近重点区段!$E:$E,MATCH(1,(MONTH(三跨两临近重点区段!$D:$D)=7)*(三跨两临近重点区段!$A:$A=D666)*(三跨两临近重点区段!$F:$F="现存区段"),0))),"")</f>
        <v/>
      </c>
      <c r="W666" s="268" t="str">
        <f t="array" ref="W666">IFERROR(IF(INDEX(三跨两临近重点区段!$F:$F,MATCH(1,(MONTH(三跨两临近重点区段!$D:$D)=8)*(三跨两临近重点区段!$A:$A=D666),0))="已取消","已取消",INDEX(三跨两临近重点区段!$D:$D,MATCH(1,(MONTH(三跨两临近重点区段!$D:$D)=8)*(三跨两临近重点区段!$A:$A=D666)*(三跨两临近重点区段!$F:$F="现存区段"),0))),"")</f>
        <v/>
      </c>
      <c r="X666" s="232" t="str">
        <f t="array" ref="X666">IFERROR(IF(INDEX(三跨两临近重点区段!$F:$F,MATCH(1,(MONTH(三跨两临近重点区段!$D:$D)=8)*(三跨两临近重点区段!$A:$A=D666),0))="已取消","已取消",INDEX(三跨两临近重点区段!$E:$E,MATCH(1,(MONTH(三跨两临近重点区段!$D:$D)=8)*(三跨两临近重点区段!$A:$A=D666)*(三跨两临近重点区段!$F:$F="现存区段"),0))),"")</f>
        <v/>
      </c>
      <c r="Y666" s="268" t="str">
        <f t="array" ref="Y666">IFERROR(IF(INDEX(三跨两临近重点区段!$F:$F,MATCH(1,(MONTH(三跨两临近重点区段!$D:$D)=9)*(三跨两临近重点区段!$A:$A=D666),0))="已取消","已取消",INDEX(三跨两临近重点区段!$D:$D,MATCH(1,(MONTH(三跨两临近重点区段!$D:$D)=9)*(三跨两临近重点区段!$A:$A=D666)*(三跨两临近重点区段!$F:$F="现存区段"),0))),"")</f>
        <v/>
      </c>
      <c r="Z666" s="232" t="str">
        <f t="array" ref="Z666">IFERROR(IF(INDEX(三跨两临近重点区段!$F:$F,MATCH(1,(MONTH(三跨两临近重点区段!$D:$D)=9)*(三跨两临近重点区段!$A:$A=D666),0))="已取消","已取消",INDEX(三跨两临近重点区段!$E:$E,MATCH(1,(MONTH(三跨两临近重点区段!$D:$D)=9)*(三跨两临近重点区段!$A:$A=D666)*(三跨两临近重点区段!$F:$F="现存区段"),0))),"")</f>
        <v/>
      </c>
      <c r="AA666" s="268" t="str">
        <f t="array" ref="AA666">IFERROR(IF(INDEX(三跨两临近重点区段!$F:$F,MATCH(1,(MONTH(三跨两临近重点区段!$D:$D)=10)*(三跨两临近重点区段!$A:$A=D666),0))="已取消","已取消",INDEX(三跨两临近重点区段!$D:$D,MATCH(1,(MONTH(三跨两临近重点区段!$D:$D)=10)*(三跨两临近重点区段!$A:$A=D666)*(三跨两临近重点区段!$F:$F="现存区段"),0))),"")</f>
        <v/>
      </c>
      <c r="AB666" s="72" t="str">
        <f t="array" ref="AB666">IFERROR(IF(INDEX(三跨两临近重点区段!$F:$F,MATCH(1,(MONTH(三跨两临近重点区段!$D:$D)=10)*(三跨两临近重点区段!$A:$A=D666),0))="已取消","已取消",INDEX(三跨两临近重点区段!$E:$E,MATCH(1,(MONTH(三跨两临近重点区段!$D:$D)=10)*(三跨两临近重点区段!$A:$A=D666)*(三跨两临近重点区段!$F:$F="现存区段"),0))),"")</f>
        <v/>
      </c>
      <c r="AC666" s="284" t="str">
        <f t="array" ref="AC666">IFERROR(IF(INDEX(三跨两临近重点区段!$F:$F,MATCH(1,(MONTH(三跨两临近重点区段!$D:$D)=11)*(三跨两临近重点区段!$A:$A=D666),0))="已取消","已取消",INDEX(三跨两临近重点区段!$D:$D,MATCH(1,(MONTH(三跨两临近重点区段!$D:$D)=11)*(三跨两临近重点区段!$A:$A=D666)*(三跨两临近重点区段!$F:$F="现存区段"),0))),"")</f>
        <v/>
      </c>
      <c r="AD666" s="72" t="str">
        <f t="array" ref="AD666">IFERROR(IF(INDEX(三跨两临近重点区段!$F:$F,MATCH(1,(MONTH(三跨两临近重点区段!$D:$D)=11)*(三跨两临近重点区段!$A:$A=D666),0))="已取消","已取消",INDEX(三跨两临近重点区段!$E:$E,MATCH(1,(MONTH(三跨两临近重点区段!$D:$D)=11)*(三跨两临近重点区段!$A:$A=D666)*(三跨两临近重点区段!$F:$F="现存区段"),0))),"")</f>
        <v/>
      </c>
      <c r="AE666" s="284" t="str">
        <f t="array" ref="AE666">IFERROR(IF(INDEX(三跨两临近重点区段!$F:$F,MATCH(1,(MONTH(三跨两临近重点区段!$D:$D)=12)*(三跨两临近重点区段!$A:$A=D666),0))="已取消","已取消",INDEX(三跨两临近重点区段!$D:$D,MATCH(1,(MONTH(三跨两临近重点区段!$D:$D)=12)*(三跨两临近重点区段!$A:$A=D666)*(三跨两临近重点区段!$F:$F="现存区段"),0))),"")</f>
        <v/>
      </c>
      <c r="AF666" s="72" t="str">
        <f t="array" ref="AF666">IFERROR(IF(INDEX(三跨两临近重点区段!$F:$F,MATCH(1,(MONTH(三跨两临近重点区段!$D:$D)=12)*(三跨两临近重点区段!$A:$A=D666),0))="已取消","已取消",INDEX(三跨两临近重点区段!$E:$E,MATCH(1,(MONTH(三跨两临近重点区段!$D:$D)=12)*(三跨两临近重点区段!$A:$A=D666)*(三跨两临近重点区段!$F:$F="现存区段"),0))),"")</f>
        <v/>
      </c>
      <c r="AH666" t="e">
        <f t="array" ref="AH666">INDEX(三跨两临近重点区段!$G:$G,MATCH(D666,三跨两临近重点区段!$A:$A,0))</f>
        <v>#N/A</v>
      </c>
      <c r="AI666" t="e">
        <f>INDEX(三跨两临近重点区段!$J:$J,MATCH(D666,三跨两临近重点区段!$A:$A,0))</f>
        <v>#N/A</v>
      </c>
    </row>
    <row r="667" ht="14.25" spans="1:35">
      <c r="A667" s="263" t="s">
        <v>363</v>
      </c>
      <c r="B667" s="264" t="s">
        <v>2497</v>
      </c>
      <c r="C667" s="263" t="s">
        <v>3131</v>
      </c>
      <c r="D667" s="263" t="s">
        <v>3132</v>
      </c>
      <c r="E667" s="264" t="s">
        <v>2458</v>
      </c>
      <c r="F667" s="264" t="s">
        <v>125</v>
      </c>
      <c r="G667" s="263" t="s">
        <v>414</v>
      </c>
      <c r="H667" s="263" t="s">
        <v>399</v>
      </c>
      <c r="I667" s="33"/>
      <c r="J667" s="196"/>
      <c r="K667" s="196"/>
      <c r="L667" s="196"/>
      <c r="M667" s="235"/>
      <c r="N667" s="235"/>
      <c r="O667" s="33"/>
      <c r="P667" s="48"/>
      <c r="Q667" s="279"/>
      <c r="R667" s="279"/>
      <c r="S667" s="278">
        <v>45457</v>
      </c>
      <c r="T667" s="279" t="s">
        <v>2117</v>
      </c>
      <c r="U667" s="268" t="str">
        <f t="array" ref="U667">IFERROR(IF(INDEX(三跨两临近重点区段!$F:$F,MATCH(1,(MONTH(三跨两临近重点区段!$D:$D)=7)*(三跨两临近重点区段!$A:$A=D667),0))="已取消","已取消",INDEX(三跨两临近重点区段!$D:$D,MATCH(1,(MONTH(三跨两临近重点区段!$D:$D)=7)*(三跨两临近重点区段!$A:$A=D667)*(三跨两临近重点区段!$F:$F="现存区段"),0))),"")</f>
        <v/>
      </c>
      <c r="V667" s="232" t="str">
        <f t="array" ref="V667">IFERROR(IF(INDEX(三跨两临近重点区段!$F:$F,MATCH(1,(MONTH(三跨两临近重点区段!$D:$D)=7)*(三跨两临近重点区段!$A:$A=D667),0))="已取消","已取消",INDEX(三跨两临近重点区段!$E:$E,MATCH(1,(MONTH(三跨两临近重点区段!$D:$D)=7)*(三跨两临近重点区段!$A:$A=D667)*(三跨两临近重点区段!$F:$F="现存区段"),0))),"")</f>
        <v/>
      </c>
      <c r="W667" s="268" t="str">
        <f t="array" ref="W667">IFERROR(IF(INDEX(三跨两临近重点区段!$F:$F,MATCH(1,(MONTH(三跨两临近重点区段!$D:$D)=8)*(三跨两临近重点区段!$A:$A=D667),0))="已取消","已取消",INDEX(三跨两临近重点区段!$D:$D,MATCH(1,(MONTH(三跨两临近重点区段!$D:$D)=8)*(三跨两临近重点区段!$A:$A=D667)*(三跨两临近重点区段!$F:$F="现存区段"),0))),"")</f>
        <v/>
      </c>
      <c r="X667" s="232" t="str">
        <f t="array" ref="X667">IFERROR(IF(INDEX(三跨两临近重点区段!$F:$F,MATCH(1,(MONTH(三跨两临近重点区段!$D:$D)=8)*(三跨两临近重点区段!$A:$A=D667),0))="已取消","已取消",INDEX(三跨两临近重点区段!$E:$E,MATCH(1,(MONTH(三跨两临近重点区段!$D:$D)=8)*(三跨两临近重点区段!$A:$A=D667)*(三跨两临近重点区段!$F:$F="现存区段"),0))),"")</f>
        <v/>
      </c>
      <c r="Y667" s="268" t="str">
        <f t="array" ref="Y667">IFERROR(IF(INDEX(三跨两临近重点区段!$F:$F,MATCH(1,(MONTH(三跨两临近重点区段!$D:$D)=9)*(三跨两临近重点区段!$A:$A=D667),0))="已取消","已取消",INDEX(三跨两临近重点区段!$D:$D,MATCH(1,(MONTH(三跨两临近重点区段!$D:$D)=9)*(三跨两临近重点区段!$A:$A=D667)*(三跨两临近重点区段!$F:$F="现存区段"),0))),"")</f>
        <v/>
      </c>
      <c r="Z667" s="232" t="str">
        <f t="array" ref="Z667">IFERROR(IF(INDEX(三跨两临近重点区段!$F:$F,MATCH(1,(MONTH(三跨两临近重点区段!$D:$D)=9)*(三跨两临近重点区段!$A:$A=D667),0))="已取消","已取消",INDEX(三跨两临近重点区段!$E:$E,MATCH(1,(MONTH(三跨两临近重点区段!$D:$D)=9)*(三跨两临近重点区段!$A:$A=D667)*(三跨两临近重点区段!$F:$F="现存区段"),0))),"")</f>
        <v/>
      </c>
      <c r="AA667" s="268" t="str">
        <f t="array" ref="AA667">IFERROR(IF(INDEX(三跨两临近重点区段!$F:$F,MATCH(1,(MONTH(三跨两临近重点区段!$D:$D)=10)*(三跨两临近重点区段!$A:$A=D667),0))="已取消","已取消",INDEX(三跨两临近重点区段!$D:$D,MATCH(1,(MONTH(三跨两临近重点区段!$D:$D)=10)*(三跨两临近重点区段!$A:$A=D667)*(三跨两临近重点区段!$F:$F="现存区段"),0))),"")</f>
        <v/>
      </c>
      <c r="AB667" s="72" t="str">
        <f t="array" ref="AB667">IFERROR(IF(INDEX(三跨两临近重点区段!$F:$F,MATCH(1,(MONTH(三跨两临近重点区段!$D:$D)=10)*(三跨两临近重点区段!$A:$A=D667),0))="已取消","已取消",INDEX(三跨两临近重点区段!$E:$E,MATCH(1,(MONTH(三跨两临近重点区段!$D:$D)=10)*(三跨两临近重点区段!$A:$A=D667)*(三跨两临近重点区段!$F:$F="现存区段"),0))),"")</f>
        <v/>
      </c>
      <c r="AC667" s="284" t="str">
        <f t="array" ref="AC667">IFERROR(IF(INDEX(三跨两临近重点区段!$F:$F,MATCH(1,(MONTH(三跨两临近重点区段!$D:$D)=11)*(三跨两临近重点区段!$A:$A=D667),0))="已取消","已取消",INDEX(三跨两临近重点区段!$D:$D,MATCH(1,(MONTH(三跨两临近重点区段!$D:$D)=11)*(三跨两临近重点区段!$A:$A=D667)*(三跨两临近重点区段!$F:$F="现存区段"),0))),"")</f>
        <v/>
      </c>
      <c r="AD667" s="72" t="str">
        <f t="array" ref="AD667">IFERROR(IF(INDEX(三跨两临近重点区段!$F:$F,MATCH(1,(MONTH(三跨两临近重点区段!$D:$D)=11)*(三跨两临近重点区段!$A:$A=D667),0))="已取消","已取消",INDEX(三跨两临近重点区段!$E:$E,MATCH(1,(MONTH(三跨两临近重点区段!$D:$D)=11)*(三跨两临近重点区段!$A:$A=D667)*(三跨两临近重点区段!$F:$F="现存区段"),0))),"")</f>
        <v/>
      </c>
      <c r="AE667" s="284" t="str">
        <f t="array" ref="AE667">IFERROR(IF(INDEX(三跨两临近重点区段!$F:$F,MATCH(1,(MONTH(三跨两临近重点区段!$D:$D)=12)*(三跨两临近重点区段!$A:$A=D667),0))="已取消","已取消",INDEX(三跨两临近重点区段!$D:$D,MATCH(1,(MONTH(三跨两临近重点区段!$D:$D)=12)*(三跨两临近重点区段!$A:$A=D667)*(三跨两临近重点区段!$F:$F="现存区段"),0))),"")</f>
        <v/>
      </c>
      <c r="AF667" s="72" t="str">
        <f t="array" ref="AF667">IFERROR(IF(INDEX(三跨两临近重点区段!$F:$F,MATCH(1,(MONTH(三跨两临近重点区段!$D:$D)=12)*(三跨两临近重点区段!$A:$A=D667),0))="已取消","已取消",INDEX(三跨两临近重点区段!$E:$E,MATCH(1,(MONTH(三跨两临近重点区段!$D:$D)=12)*(三跨两临近重点区段!$A:$A=D667)*(三跨两临近重点区段!$F:$F="现存区段"),0))),"")</f>
        <v/>
      </c>
      <c r="AH667" t="e">
        <f t="array" ref="AH667">INDEX(三跨两临近重点区段!$G:$G,MATCH(D667,三跨两临近重点区段!$A:$A,0))</f>
        <v>#N/A</v>
      </c>
      <c r="AI667" t="e">
        <f>INDEX(三跨两临近重点区段!$J:$J,MATCH(D667,三跨两临近重点区段!$A:$A,0))</f>
        <v>#N/A</v>
      </c>
    </row>
    <row r="668" ht="14.25" spans="1:35">
      <c r="A668" s="263" t="s">
        <v>363</v>
      </c>
      <c r="B668" s="264" t="s">
        <v>2494</v>
      </c>
      <c r="C668" s="263" t="s">
        <v>3131</v>
      </c>
      <c r="D668" s="263" t="s">
        <v>3133</v>
      </c>
      <c r="E668" s="264" t="s">
        <v>2458</v>
      </c>
      <c r="F668" s="264" t="s">
        <v>125</v>
      </c>
      <c r="G668" s="263" t="s">
        <v>414</v>
      </c>
      <c r="H668" s="263" t="s">
        <v>399</v>
      </c>
      <c r="I668" s="33"/>
      <c r="J668" s="196"/>
      <c r="K668" s="196"/>
      <c r="L668" s="196"/>
      <c r="M668" s="235"/>
      <c r="N668" s="235"/>
      <c r="O668" s="33"/>
      <c r="P668" s="48"/>
      <c r="Q668" s="279"/>
      <c r="R668" s="279"/>
      <c r="S668" s="278">
        <v>45457</v>
      </c>
      <c r="T668" s="279" t="s">
        <v>2117</v>
      </c>
      <c r="U668" s="268" t="str">
        <f t="array" ref="U668">IFERROR(IF(INDEX(三跨两临近重点区段!$F:$F,MATCH(1,(MONTH(三跨两临近重点区段!$D:$D)=7)*(三跨两临近重点区段!$A:$A=D668),0))="已取消","已取消",INDEX(三跨两临近重点区段!$D:$D,MATCH(1,(MONTH(三跨两临近重点区段!$D:$D)=7)*(三跨两临近重点区段!$A:$A=D668)*(三跨两临近重点区段!$F:$F="现存区段"),0))),"")</f>
        <v/>
      </c>
      <c r="V668" s="232" t="str">
        <f t="array" ref="V668">IFERROR(IF(INDEX(三跨两临近重点区段!$F:$F,MATCH(1,(MONTH(三跨两临近重点区段!$D:$D)=7)*(三跨两临近重点区段!$A:$A=D668),0))="已取消","已取消",INDEX(三跨两临近重点区段!$E:$E,MATCH(1,(MONTH(三跨两临近重点区段!$D:$D)=7)*(三跨两临近重点区段!$A:$A=D668)*(三跨两临近重点区段!$F:$F="现存区段"),0))),"")</f>
        <v/>
      </c>
      <c r="W668" s="268" t="str">
        <f t="array" ref="W668">IFERROR(IF(INDEX(三跨两临近重点区段!$F:$F,MATCH(1,(MONTH(三跨两临近重点区段!$D:$D)=8)*(三跨两临近重点区段!$A:$A=D668),0))="已取消","已取消",INDEX(三跨两临近重点区段!$D:$D,MATCH(1,(MONTH(三跨两临近重点区段!$D:$D)=8)*(三跨两临近重点区段!$A:$A=D668)*(三跨两临近重点区段!$F:$F="现存区段"),0))),"")</f>
        <v/>
      </c>
      <c r="X668" s="232" t="str">
        <f t="array" ref="X668">IFERROR(IF(INDEX(三跨两临近重点区段!$F:$F,MATCH(1,(MONTH(三跨两临近重点区段!$D:$D)=8)*(三跨两临近重点区段!$A:$A=D668),0))="已取消","已取消",INDEX(三跨两临近重点区段!$E:$E,MATCH(1,(MONTH(三跨两临近重点区段!$D:$D)=8)*(三跨两临近重点区段!$A:$A=D668)*(三跨两临近重点区段!$F:$F="现存区段"),0))),"")</f>
        <v/>
      </c>
      <c r="Y668" s="268" t="str">
        <f t="array" ref="Y668">IFERROR(IF(INDEX(三跨两临近重点区段!$F:$F,MATCH(1,(MONTH(三跨两临近重点区段!$D:$D)=9)*(三跨两临近重点区段!$A:$A=D668),0))="已取消","已取消",INDEX(三跨两临近重点区段!$D:$D,MATCH(1,(MONTH(三跨两临近重点区段!$D:$D)=9)*(三跨两临近重点区段!$A:$A=D668)*(三跨两临近重点区段!$F:$F="现存区段"),0))),"")</f>
        <v/>
      </c>
      <c r="Z668" s="232" t="str">
        <f t="array" ref="Z668">IFERROR(IF(INDEX(三跨两临近重点区段!$F:$F,MATCH(1,(MONTH(三跨两临近重点区段!$D:$D)=9)*(三跨两临近重点区段!$A:$A=D668),0))="已取消","已取消",INDEX(三跨两临近重点区段!$E:$E,MATCH(1,(MONTH(三跨两临近重点区段!$D:$D)=9)*(三跨两临近重点区段!$A:$A=D668)*(三跨两临近重点区段!$F:$F="现存区段"),0))),"")</f>
        <v/>
      </c>
      <c r="AA668" s="268" t="str">
        <f t="array" ref="AA668">IFERROR(IF(INDEX(三跨两临近重点区段!$F:$F,MATCH(1,(MONTH(三跨两临近重点区段!$D:$D)=10)*(三跨两临近重点区段!$A:$A=D668),0))="已取消","已取消",INDEX(三跨两临近重点区段!$D:$D,MATCH(1,(MONTH(三跨两临近重点区段!$D:$D)=10)*(三跨两临近重点区段!$A:$A=D668)*(三跨两临近重点区段!$F:$F="现存区段"),0))),"")</f>
        <v/>
      </c>
      <c r="AB668" s="72" t="str">
        <f t="array" ref="AB668">IFERROR(IF(INDEX(三跨两临近重点区段!$F:$F,MATCH(1,(MONTH(三跨两临近重点区段!$D:$D)=10)*(三跨两临近重点区段!$A:$A=D668),0))="已取消","已取消",INDEX(三跨两临近重点区段!$E:$E,MATCH(1,(MONTH(三跨两临近重点区段!$D:$D)=10)*(三跨两临近重点区段!$A:$A=D668)*(三跨两临近重点区段!$F:$F="现存区段"),0))),"")</f>
        <v/>
      </c>
      <c r="AC668" s="284" t="str">
        <f t="array" ref="AC668">IFERROR(IF(INDEX(三跨两临近重点区段!$F:$F,MATCH(1,(MONTH(三跨两临近重点区段!$D:$D)=11)*(三跨两临近重点区段!$A:$A=D668),0))="已取消","已取消",INDEX(三跨两临近重点区段!$D:$D,MATCH(1,(MONTH(三跨两临近重点区段!$D:$D)=11)*(三跨两临近重点区段!$A:$A=D668)*(三跨两临近重点区段!$F:$F="现存区段"),0))),"")</f>
        <v/>
      </c>
      <c r="AD668" s="72" t="str">
        <f t="array" ref="AD668">IFERROR(IF(INDEX(三跨两临近重点区段!$F:$F,MATCH(1,(MONTH(三跨两临近重点区段!$D:$D)=11)*(三跨两临近重点区段!$A:$A=D668),0))="已取消","已取消",INDEX(三跨两临近重点区段!$E:$E,MATCH(1,(MONTH(三跨两临近重点区段!$D:$D)=11)*(三跨两临近重点区段!$A:$A=D668)*(三跨两临近重点区段!$F:$F="现存区段"),0))),"")</f>
        <v/>
      </c>
      <c r="AE668" s="284" t="str">
        <f t="array" ref="AE668">IFERROR(IF(INDEX(三跨两临近重点区段!$F:$F,MATCH(1,(MONTH(三跨两临近重点区段!$D:$D)=12)*(三跨两临近重点区段!$A:$A=D668),0))="已取消","已取消",INDEX(三跨两临近重点区段!$D:$D,MATCH(1,(MONTH(三跨两临近重点区段!$D:$D)=12)*(三跨两临近重点区段!$A:$A=D668)*(三跨两临近重点区段!$F:$F="现存区段"),0))),"")</f>
        <v/>
      </c>
      <c r="AF668" s="72" t="str">
        <f t="array" ref="AF668">IFERROR(IF(INDEX(三跨两临近重点区段!$F:$F,MATCH(1,(MONTH(三跨两临近重点区段!$D:$D)=12)*(三跨两临近重点区段!$A:$A=D668),0))="已取消","已取消",INDEX(三跨两临近重点区段!$E:$E,MATCH(1,(MONTH(三跨两临近重点区段!$D:$D)=12)*(三跨两临近重点区段!$A:$A=D668)*(三跨两临近重点区段!$F:$F="现存区段"),0))),"")</f>
        <v/>
      </c>
      <c r="AH668" t="e">
        <f t="array" ref="AH668">INDEX(三跨两临近重点区段!$G:$G,MATCH(D668,三跨两临近重点区段!$A:$A,0))</f>
        <v>#N/A</v>
      </c>
      <c r="AI668" t="e">
        <f>INDEX(三跨两临近重点区段!$J:$J,MATCH(D668,三跨两临近重点区段!$A:$A,0))</f>
        <v>#N/A</v>
      </c>
    </row>
    <row r="669" ht="14.25" spans="1:35">
      <c r="A669" s="263" t="s">
        <v>150</v>
      </c>
      <c r="B669" s="264" t="s">
        <v>3134</v>
      </c>
      <c r="C669" s="263" t="s">
        <v>2968</v>
      </c>
      <c r="D669" s="263" t="s">
        <v>3135</v>
      </c>
      <c r="E669" s="264" t="s">
        <v>2378</v>
      </c>
      <c r="F669" s="264" t="s">
        <v>125</v>
      </c>
      <c r="G669" s="263" t="s">
        <v>700</v>
      </c>
      <c r="H669" s="263" t="s">
        <v>791</v>
      </c>
      <c r="I669" s="33"/>
      <c r="J669" s="196"/>
      <c r="K669" s="196"/>
      <c r="L669" s="196"/>
      <c r="M669" s="235"/>
      <c r="N669" s="235"/>
      <c r="O669" s="33"/>
      <c r="P669" s="48"/>
      <c r="Q669" s="279"/>
      <c r="R669" s="279"/>
      <c r="S669" s="278">
        <v>45454</v>
      </c>
      <c r="T669" s="279" t="s">
        <v>2117</v>
      </c>
      <c r="U669" s="268" t="str">
        <f t="array" ref="U669">IFERROR(IF(INDEX(三跨两临近重点区段!$F:$F,MATCH(1,(MONTH(三跨两临近重点区段!$D:$D)=7)*(三跨两临近重点区段!$A:$A=D669),0))="已取消","已取消",INDEX(三跨两临近重点区段!$D:$D,MATCH(1,(MONTH(三跨两临近重点区段!$D:$D)=7)*(三跨两临近重点区段!$A:$A=D669)*(三跨两临近重点区段!$F:$F="现存区段"),0))),"")</f>
        <v/>
      </c>
      <c r="V669" s="232" t="str">
        <f t="array" ref="V669">IFERROR(IF(INDEX(三跨两临近重点区段!$F:$F,MATCH(1,(MONTH(三跨两临近重点区段!$D:$D)=7)*(三跨两临近重点区段!$A:$A=D669),0))="已取消","已取消",INDEX(三跨两临近重点区段!$E:$E,MATCH(1,(MONTH(三跨两临近重点区段!$D:$D)=7)*(三跨两临近重点区段!$A:$A=D669)*(三跨两临近重点区段!$F:$F="现存区段"),0))),"")</f>
        <v/>
      </c>
      <c r="W669" s="268" t="str">
        <f t="array" ref="W669">IFERROR(IF(INDEX(三跨两临近重点区段!$F:$F,MATCH(1,(MONTH(三跨两临近重点区段!$D:$D)=8)*(三跨两临近重点区段!$A:$A=D669),0))="已取消","已取消",INDEX(三跨两临近重点区段!$D:$D,MATCH(1,(MONTH(三跨两临近重点区段!$D:$D)=8)*(三跨两临近重点区段!$A:$A=D669)*(三跨两临近重点区段!$F:$F="现存区段"),0))),"")</f>
        <v/>
      </c>
      <c r="X669" s="232" t="str">
        <f t="array" ref="X669">IFERROR(IF(INDEX(三跨两临近重点区段!$F:$F,MATCH(1,(MONTH(三跨两临近重点区段!$D:$D)=8)*(三跨两临近重点区段!$A:$A=D669),0))="已取消","已取消",INDEX(三跨两临近重点区段!$E:$E,MATCH(1,(MONTH(三跨两临近重点区段!$D:$D)=8)*(三跨两临近重点区段!$A:$A=D669)*(三跨两临近重点区段!$F:$F="现存区段"),0))),"")</f>
        <v/>
      </c>
      <c r="Y669" s="268" t="str">
        <f t="array" ref="Y669">IFERROR(IF(INDEX(三跨两临近重点区段!$F:$F,MATCH(1,(MONTH(三跨两临近重点区段!$D:$D)=9)*(三跨两临近重点区段!$A:$A=D669),0))="已取消","已取消",INDEX(三跨两临近重点区段!$D:$D,MATCH(1,(MONTH(三跨两临近重点区段!$D:$D)=9)*(三跨两临近重点区段!$A:$A=D669)*(三跨两临近重点区段!$F:$F="现存区段"),0))),"")</f>
        <v/>
      </c>
      <c r="Z669" s="232" t="str">
        <f t="array" ref="Z669">IFERROR(IF(INDEX(三跨两临近重点区段!$F:$F,MATCH(1,(MONTH(三跨两临近重点区段!$D:$D)=9)*(三跨两临近重点区段!$A:$A=D669),0))="已取消","已取消",INDEX(三跨两临近重点区段!$E:$E,MATCH(1,(MONTH(三跨两临近重点区段!$D:$D)=9)*(三跨两临近重点区段!$A:$A=D669)*(三跨两临近重点区段!$F:$F="现存区段"),0))),"")</f>
        <v/>
      </c>
      <c r="AA669" s="268" t="str">
        <f t="array" ref="AA669">IFERROR(IF(INDEX(三跨两临近重点区段!$F:$F,MATCH(1,(MONTH(三跨两临近重点区段!$D:$D)=10)*(三跨两临近重点区段!$A:$A=D669),0))="已取消","已取消",INDEX(三跨两临近重点区段!$D:$D,MATCH(1,(MONTH(三跨两临近重点区段!$D:$D)=10)*(三跨两临近重点区段!$A:$A=D669)*(三跨两临近重点区段!$F:$F="现存区段"),0))),"")</f>
        <v/>
      </c>
      <c r="AB669" s="72" t="str">
        <f t="array" ref="AB669">IFERROR(IF(INDEX(三跨两临近重点区段!$F:$F,MATCH(1,(MONTH(三跨两临近重点区段!$D:$D)=10)*(三跨两临近重点区段!$A:$A=D669),0))="已取消","已取消",INDEX(三跨两临近重点区段!$E:$E,MATCH(1,(MONTH(三跨两临近重点区段!$D:$D)=10)*(三跨两临近重点区段!$A:$A=D669)*(三跨两临近重点区段!$F:$F="现存区段"),0))),"")</f>
        <v/>
      </c>
      <c r="AC669" s="284" t="str">
        <f t="array" ref="AC669">IFERROR(IF(INDEX(三跨两临近重点区段!$F:$F,MATCH(1,(MONTH(三跨两临近重点区段!$D:$D)=11)*(三跨两临近重点区段!$A:$A=D669),0))="已取消","已取消",INDEX(三跨两临近重点区段!$D:$D,MATCH(1,(MONTH(三跨两临近重点区段!$D:$D)=11)*(三跨两临近重点区段!$A:$A=D669)*(三跨两临近重点区段!$F:$F="现存区段"),0))),"")</f>
        <v/>
      </c>
      <c r="AD669" s="72" t="str">
        <f t="array" ref="AD669">IFERROR(IF(INDEX(三跨两临近重点区段!$F:$F,MATCH(1,(MONTH(三跨两临近重点区段!$D:$D)=11)*(三跨两临近重点区段!$A:$A=D669),0))="已取消","已取消",INDEX(三跨两临近重点区段!$E:$E,MATCH(1,(MONTH(三跨两临近重点区段!$D:$D)=11)*(三跨两临近重点区段!$A:$A=D669)*(三跨两临近重点区段!$F:$F="现存区段"),0))),"")</f>
        <v/>
      </c>
      <c r="AE669" s="284" t="str">
        <f t="array" ref="AE669">IFERROR(IF(INDEX(三跨两临近重点区段!$F:$F,MATCH(1,(MONTH(三跨两临近重点区段!$D:$D)=12)*(三跨两临近重点区段!$A:$A=D669),0))="已取消","已取消",INDEX(三跨两临近重点区段!$D:$D,MATCH(1,(MONTH(三跨两临近重点区段!$D:$D)=12)*(三跨两临近重点区段!$A:$A=D669)*(三跨两临近重点区段!$F:$F="现存区段"),0))),"")</f>
        <v/>
      </c>
      <c r="AF669" s="72" t="str">
        <f t="array" ref="AF669">IFERROR(IF(INDEX(三跨两临近重点区段!$F:$F,MATCH(1,(MONTH(三跨两临近重点区段!$D:$D)=12)*(三跨两临近重点区段!$A:$A=D669),0))="已取消","已取消",INDEX(三跨两临近重点区段!$E:$E,MATCH(1,(MONTH(三跨两临近重点区段!$D:$D)=12)*(三跨两临近重点区段!$A:$A=D669)*(三跨两临近重点区段!$F:$F="现存区段"),0))),"")</f>
        <v/>
      </c>
      <c r="AH669" t="e">
        <f t="array" ref="AH669">INDEX(三跨两临近重点区段!$G:$G,MATCH(D669,三跨两临近重点区段!$A:$A,0))</f>
        <v>#N/A</v>
      </c>
      <c r="AI669" t="e">
        <f>INDEX(三跨两临近重点区段!$J:$J,MATCH(D669,三跨两临近重点区段!$A:$A,0))</f>
        <v>#N/A</v>
      </c>
    </row>
    <row r="670" ht="14.25" spans="1:35">
      <c r="A670" s="263" t="s">
        <v>363</v>
      </c>
      <c r="B670" s="264" t="s">
        <v>2582</v>
      </c>
      <c r="C670" s="263" t="s">
        <v>2428</v>
      </c>
      <c r="D670" s="263" t="s">
        <v>3136</v>
      </c>
      <c r="E670" s="264" t="s">
        <v>3137</v>
      </c>
      <c r="F670" s="264" t="s">
        <v>125</v>
      </c>
      <c r="G670" s="263" t="s">
        <v>2143</v>
      </c>
      <c r="H670" s="263" t="s">
        <v>543</v>
      </c>
      <c r="I670" s="33"/>
      <c r="J670" s="196"/>
      <c r="K670" s="196"/>
      <c r="L670" s="196"/>
      <c r="M670" s="235"/>
      <c r="N670" s="235"/>
      <c r="O670" s="33"/>
      <c r="P670" s="48"/>
      <c r="Q670" s="279"/>
      <c r="R670" s="279"/>
      <c r="S670" s="278">
        <v>45456</v>
      </c>
      <c r="T670" s="279" t="s">
        <v>2117</v>
      </c>
      <c r="U670" s="268" t="str">
        <f t="array" ref="U670">IFERROR(IF(INDEX(三跨两临近重点区段!$F:$F,MATCH(1,(MONTH(三跨两临近重点区段!$D:$D)=7)*(三跨两临近重点区段!$A:$A=D670),0))="已取消","已取消",INDEX(三跨两临近重点区段!$D:$D,MATCH(1,(MONTH(三跨两临近重点区段!$D:$D)=7)*(三跨两临近重点区段!$A:$A=D670)*(三跨两临近重点区段!$F:$F="现存区段"),0))),"")</f>
        <v/>
      </c>
      <c r="V670" s="232" t="str">
        <f t="array" ref="V670">IFERROR(IF(INDEX(三跨两临近重点区段!$F:$F,MATCH(1,(MONTH(三跨两临近重点区段!$D:$D)=7)*(三跨两临近重点区段!$A:$A=D670),0))="已取消","已取消",INDEX(三跨两临近重点区段!$E:$E,MATCH(1,(MONTH(三跨两临近重点区段!$D:$D)=7)*(三跨两临近重点区段!$A:$A=D670)*(三跨两临近重点区段!$F:$F="现存区段"),0))),"")</f>
        <v/>
      </c>
      <c r="W670" s="268" t="str">
        <f t="array" ref="W670">IFERROR(IF(INDEX(三跨两临近重点区段!$F:$F,MATCH(1,(MONTH(三跨两临近重点区段!$D:$D)=8)*(三跨两临近重点区段!$A:$A=D670),0))="已取消","已取消",INDEX(三跨两临近重点区段!$D:$D,MATCH(1,(MONTH(三跨两临近重点区段!$D:$D)=8)*(三跨两临近重点区段!$A:$A=D670)*(三跨两临近重点区段!$F:$F="现存区段"),0))),"")</f>
        <v/>
      </c>
      <c r="X670" s="232" t="str">
        <f t="array" ref="X670">IFERROR(IF(INDEX(三跨两临近重点区段!$F:$F,MATCH(1,(MONTH(三跨两临近重点区段!$D:$D)=8)*(三跨两临近重点区段!$A:$A=D670),0))="已取消","已取消",INDEX(三跨两临近重点区段!$E:$E,MATCH(1,(MONTH(三跨两临近重点区段!$D:$D)=8)*(三跨两临近重点区段!$A:$A=D670)*(三跨两临近重点区段!$F:$F="现存区段"),0))),"")</f>
        <v/>
      </c>
      <c r="Y670" s="268" t="str">
        <f t="array" ref="Y670">IFERROR(IF(INDEX(三跨两临近重点区段!$F:$F,MATCH(1,(MONTH(三跨两临近重点区段!$D:$D)=9)*(三跨两临近重点区段!$A:$A=D670),0))="已取消","已取消",INDEX(三跨两临近重点区段!$D:$D,MATCH(1,(MONTH(三跨两临近重点区段!$D:$D)=9)*(三跨两临近重点区段!$A:$A=D670)*(三跨两临近重点区段!$F:$F="现存区段"),0))),"")</f>
        <v/>
      </c>
      <c r="Z670" s="232" t="str">
        <f t="array" ref="Z670">IFERROR(IF(INDEX(三跨两临近重点区段!$F:$F,MATCH(1,(MONTH(三跨两临近重点区段!$D:$D)=9)*(三跨两临近重点区段!$A:$A=D670),0))="已取消","已取消",INDEX(三跨两临近重点区段!$E:$E,MATCH(1,(MONTH(三跨两临近重点区段!$D:$D)=9)*(三跨两临近重点区段!$A:$A=D670)*(三跨两临近重点区段!$F:$F="现存区段"),0))),"")</f>
        <v/>
      </c>
      <c r="AA670" s="268" t="str">
        <f t="array" ref="AA670">IFERROR(IF(INDEX(三跨两临近重点区段!$F:$F,MATCH(1,(MONTH(三跨两临近重点区段!$D:$D)=10)*(三跨两临近重点区段!$A:$A=D670),0))="已取消","已取消",INDEX(三跨两临近重点区段!$D:$D,MATCH(1,(MONTH(三跨两临近重点区段!$D:$D)=10)*(三跨两临近重点区段!$A:$A=D670)*(三跨两临近重点区段!$F:$F="现存区段"),0))),"")</f>
        <v/>
      </c>
      <c r="AB670" s="72" t="str">
        <f t="array" ref="AB670">IFERROR(IF(INDEX(三跨两临近重点区段!$F:$F,MATCH(1,(MONTH(三跨两临近重点区段!$D:$D)=10)*(三跨两临近重点区段!$A:$A=D670),0))="已取消","已取消",INDEX(三跨两临近重点区段!$E:$E,MATCH(1,(MONTH(三跨两临近重点区段!$D:$D)=10)*(三跨两临近重点区段!$A:$A=D670)*(三跨两临近重点区段!$F:$F="现存区段"),0))),"")</f>
        <v/>
      </c>
      <c r="AC670" s="284" t="str">
        <f t="array" ref="AC670">IFERROR(IF(INDEX(三跨两临近重点区段!$F:$F,MATCH(1,(MONTH(三跨两临近重点区段!$D:$D)=11)*(三跨两临近重点区段!$A:$A=D670),0))="已取消","已取消",INDEX(三跨两临近重点区段!$D:$D,MATCH(1,(MONTH(三跨两临近重点区段!$D:$D)=11)*(三跨两临近重点区段!$A:$A=D670)*(三跨两临近重点区段!$F:$F="现存区段"),0))),"")</f>
        <v/>
      </c>
      <c r="AD670" s="72" t="str">
        <f t="array" ref="AD670">IFERROR(IF(INDEX(三跨两临近重点区段!$F:$F,MATCH(1,(MONTH(三跨两临近重点区段!$D:$D)=11)*(三跨两临近重点区段!$A:$A=D670),0))="已取消","已取消",INDEX(三跨两临近重点区段!$E:$E,MATCH(1,(MONTH(三跨两临近重点区段!$D:$D)=11)*(三跨两临近重点区段!$A:$A=D670)*(三跨两临近重点区段!$F:$F="现存区段"),0))),"")</f>
        <v/>
      </c>
      <c r="AE670" s="284" t="str">
        <f t="array" ref="AE670">IFERROR(IF(INDEX(三跨两临近重点区段!$F:$F,MATCH(1,(MONTH(三跨两临近重点区段!$D:$D)=12)*(三跨两临近重点区段!$A:$A=D670),0))="已取消","已取消",INDEX(三跨两临近重点区段!$D:$D,MATCH(1,(MONTH(三跨两临近重点区段!$D:$D)=12)*(三跨两临近重点区段!$A:$A=D670)*(三跨两临近重点区段!$F:$F="现存区段"),0))),"")</f>
        <v/>
      </c>
      <c r="AF670" s="72" t="str">
        <f t="array" ref="AF670">IFERROR(IF(INDEX(三跨两临近重点区段!$F:$F,MATCH(1,(MONTH(三跨两临近重点区段!$D:$D)=12)*(三跨两临近重点区段!$A:$A=D670),0))="已取消","已取消",INDEX(三跨两临近重点区段!$E:$E,MATCH(1,(MONTH(三跨两临近重点区段!$D:$D)=12)*(三跨两临近重点区段!$A:$A=D670)*(三跨两临近重点区段!$F:$F="现存区段"),0))),"")</f>
        <v/>
      </c>
      <c r="AH670" t="e">
        <f t="array" ref="AH670">INDEX(三跨两临近重点区段!$G:$G,MATCH(D670,三跨两临近重点区段!$A:$A,0))</f>
        <v>#N/A</v>
      </c>
      <c r="AI670" t="e">
        <f>INDEX(三跨两临近重点区段!$J:$J,MATCH(D670,三跨两临近重点区段!$A:$A,0))</f>
        <v>#N/A</v>
      </c>
    </row>
    <row r="671" ht="14.25" spans="1:35">
      <c r="A671" s="263" t="s">
        <v>363</v>
      </c>
      <c r="B671" s="264" t="s">
        <v>2582</v>
      </c>
      <c r="C671" s="263" t="s">
        <v>2359</v>
      </c>
      <c r="D671" s="263" t="s">
        <v>3138</v>
      </c>
      <c r="E671" s="264" t="s">
        <v>3137</v>
      </c>
      <c r="F671" s="264" t="s">
        <v>125</v>
      </c>
      <c r="G671" s="263" t="s">
        <v>2143</v>
      </c>
      <c r="H671" s="263" t="s">
        <v>543</v>
      </c>
      <c r="I671" s="33"/>
      <c r="J671" s="196"/>
      <c r="K671" s="196"/>
      <c r="L671" s="196"/>
      <c r="M671" s="235"/>
      <c r="N671" s="235"/>
      <c r="O671" s="33"/>
      <c r="P671" s="48"/>
      <c r="Q671" s="279"/>
      <c r="R671" s="279"/>
      <c r="S671" s="278">
        <v>45456</v>
      </c>
      <c r="T671" s="279" t="s">
        <v>2117</v>
      </c>
      <c r="U671" s="268" t="str">
        <f t="array" ref="U671">IFERROR(IF(INDEX(三跨两临近重点区段!$F:$F,MATCH(1,(MONTH(三跨两临近重点区段!$D:$D)=7)*(三跨两临近重点区段!$A:$A=D671),0))="已取消","已取消",INDEX(三跨两临近重点区段!$D:$D,MATCH(1,(MONTH(三跨两临近重点区段!$D:$D)=7)*(三跨两临近重点区段!$A:$A=D671)*(三跨两临近重点区段!$F:$F="现存区段"),0))),"")</f>
        <v/>
      </c>
      <c r="V671" s="232" t="str">
        <f t="array" ref="V671">IFERROR(IF(INDEX(三跨两临近重点区段!$F:$F,MATCH(1,(MONTH(三跨两临近重点区段!$D:$D)=7)*(三跨两临近重点区段!$A:$A=D671),0))="已取消","已取消",INDEX(三跨两临近重点区段!$E:$E,MATCH(1,(MONTH(三跨两临近重点区段!$D:$D)=7)*(三跨两临近重点区段!$A:$A=D671)*(三跨两临近重点区段!$F:$F="现存区段"),0))),"")</f>
        <v/>
      </c>
      <c r="W671" s="268" t="str">
        <f t="array" ref="W671">IFERROR(IF(INDEX(三跨两临近重点区段!$F:$F,MATCH(1,(MONTH(三跨两临近重点区段!$D:$D)=8)*(三跨两临近重点区段!$A:$A=D671),0))="已取消","已取消",INDEX(三跨两临近重点区段!$D:$D,MATCH(1,(MONTH(三跨两临近重点区段!$D:$D)=8)*(三跨两临近重点区段!$A:$A=D671)*(三跨两临近重点区段!$F:$F="现存区段"),0))),"")</f>
        <v/>
      </c>
      <c r="X671" s="232" t="str">
        <f t="array" ref="X671">IFERROR(IF(INDEX(三跨两临近重点区段!$F:$F,MATCH(1,(MONTH(三跨两临近重点区段!$D:$D)=8)*(三跨两临近重点区段!$A:$A=D671),0))="已取消","已取消",INDEX(三跨两临近重点区段!$E:$E,MATCH(1,(MONTH(三跨两临近重点区段!$D:$D)=8)*(三跨两临近重点区段!$A:$A=D671)*(三跨两临近重点区段!$F:$F="现存区段"),0))),"")</f>
        <v/>
      </c>
      <c r="Y671" s="268" t="str">
        <f t="array" ref="Y671">IFERROR(IF(INDEX(三跨两临近重点区段!$F:$F,MATCH(1,(MONTH(三跨两临近重点区段!$D:$D)=9)*(三跨两临近重点区段!$A:$A=D671),0))="已取消","已取消",INDEX(三跨两临近重点区段!$D:$D,MATCH(1,(MONTH(三跨两临近重点区段!$D:$D)=9)*(三跨两临近重点区段!$A:$A=D671)*(三跨两临近重点区段!$F:$F="现存区段"),0))),"")</f>
        <v/>
      </c>
      <c r="Z671" s="232" t="str">
        <f t="array" ref="Z671">IFERROR(IF(INDEX(三跨两临近重点区段!$F:$F,MATCH(1,(MONTH(三跨两临近重点区段!$D:$D)=9)*(三跨两临近重点区段!$A:$A=D671),0))="已取消","已取消",INDEX(三跨两临近重点区段!$E:$E,MATCH(1,(MONTH(三跨两临近重点区段!$D:$D)=9)*(三跨两临近重点区段!$A:$A=D671)*(三跨两临近重点区段!$F:$F="现存区段"),0))),"")</f>
        <v/>
      </c>
      <c r="AA671" s="268" t="str">
        <f t="array" ref="AA671">IFERROR(IF(INDEX(三跨两临近重点区段!$F:$F,MATCH(1,(MONTH(三跨两临近重点区段!$D:$D)=10)*(三跨两临近重点区段!$A:$A=D671),0))="已取消","已取消",INDEX(三跨两临近重点区段!$D:$D,MATCH(1,(MONTH(三跨两临近重点区段!$D:$D)=10)*(三跨两临近重点区段!$A:$A=D671)*(三跨两临近重点区段!$F:$F="现存区段"),0))),"")</f>
        <v/>
      </c>
      <c r="AB671" s="72" t="str">
        <f t="array" ref="AB671">IFERROR(IF(INDEX(三跨两临近重点区段!$F:$F,MATCH(1,(MONTH(三跨两临近重点区段!$D:$D)=10)*(三跨两临近重点区段!$A:$A=D671),0))="已取消","已取消",INDEX(三跨两临近重点区段!$E:$E,MATCH(1,(MONTH(三跨两临近重点区段!$D:$D)=10)*(三跨两临近重点区段!$A:$A=D671)*(三跨两临近重点区段!$F:$F="现存区段"),0))),"")</f>
        <v/>
      </c>
      <c r="AC671" s="284" t="str">
        <f t="array" ref="AC671">IFERROR(IF(INDEX(三跨两临近重点区段!$F:$F,MATCH(1,(MONTH(三跨两临近重点区段!$D:$D)=11)*(三跨两临近重点区段!$A:$A=D671),0))="已取消","已取消",INDEX(三跨两临近重点区段!$D:$D,MATCH(1,(MONTH(三跨两临近重点区段!$D:$D)=11)*(三跨两临近重点区段!$A:$A=D671)*(三跨两临近重点区段!$F:$F="现存区段"),0))),"")</f>
        <v/>
      </c>
      <c r="AD671" s="72" t="str">
        <f t="array" ref="AD671">IFERROR(IF(INDEX(三跨两临近重点区段!$F:$F,MATCH(1,(MONTH(三跨两临近重点区段!$D:$D)=11)*(三跨两临近重点区段!$A:$A=D671),0))="已取消","已取消",INDEX(三跨两临近重点区段!$E:$E,MATCH(1,(MONTH(三跨两临近重点区段!$D:$D)=11)*(三跨两临近重点区段!$A:$A=D671)*(三跨两临近重点区段!$F:$F="现存区段"),0))),"")</f>
        <v/>
      </c>
      <c r="AE671" s="284" t="str">
        <f t="array" ref="AE671">IFERROR(IF(INDEX(三跨两临近重点区段!$F:$F,MATCH(1,(MONTH(三跨两临近重点区段!$D:$D)=12)*(三跨两临近重点区段!$A:$A=D671),0))="已取消","已取消",INDEX(三跨两临近重点区段!$D:$D,MATCH(1,(MONTH(三跨两临近重点区段!$D:$D)=12)*(三跨两临近重点区段!$A:$A=D671)*(三跨两临近重点区段!$F:$F="现存区段"),0))),"")</f>
        <v/>
      </c>
      <c r="AF671" s="72" t="str">
        <f t="array" ref="AF671">IFERROR(IF(INDEX(三跨两临近重点区段!$F:$F,MATCH(1,(MONTH(三跨两临近重点区段!$D:$D)=12)*(三跨两临近重点区段!$A:$A=D671),0))="已取消","已取消",INDEX(三跨两临近重点区段!$E:$E,MATCH(1,(MONTH(三跨两临近重点区段!$D:$D)=12)*(三跨两临近重点区段!$A:$A=D671)*(三跨两临近重点区段!$F:$F="现存区段"),0))),"")</f>
        <v/>
      </c>
      <c r="AH671" t="e">
        <f t="array" ref="AH671">INDEX(三跨两临近重点区段!$G:$G,MATCH(D671,三跨两临近重点区段!$A:$A,0))</f>
        <v>#N/A</v>
      </c>
      <c r="AI671" t="e">
        <f>INDEX(三跨两临近重点区段!$J:$J,MATCH(D671,三跨两临近重点区段!$A:$A,0))</f>
        <v>#N/A</v>
      </c>
    </row>
    <row r="672" ht="14.25" spans="1:35">
      <c r="A672" s="263" t="s">
        <v>363</v>
      </c>
      <c r="B672" s="264" t="s">
        <v>2591</v>
      </c>
      <c r="C672" s="263" t="s">
        <v>2428</v>
      </c>
      <c r="D672" s="263" t="s">
        <v>3139</v>
      </c>
      <c r="E672" s="264" t="s">
        <v>2142</v>
      </c>
      <c r="F672" s="264" t="s">
        <v>125</v>
      </c>
      <c r="G672" s="263" t="s">
        <v>2143</v>
      </c>
      <c r="H672" s="263" t="s">
        <v>543</v>
      </c>
      <c r="I672" s="33"/>
      <c r="J672" s="196"/>
      <c r="K672" s="196"/>
      <c r="L672" s="196"/>
      <c r="M672" s="235"/>
      <c r="N672" s="235"/>
      <c r="O672" s="33"/>
      <c r="P672" s="48"/>
      <c r="Q672" s="279"/>
      <c r="R672" s="279"/>
      <c r="S672" s="278">
        <v>45456</v>
      </c>
      <c r="T672" s="279" t="s">
        <v>2117</v>
      </c>
      <c r="U672" s="268" t="str">
        <f t="array" ref="U672">IFERROR(IF(INDEX(三跨两临近重点区段!$F:$F,MATCH(1,(MONTH(三跨两临近重点区段!$D:$D)=7)*(三跨两临近重点区段!$A:$A=D672),0))="已取消","已取消",INDEX(三跨两临近重点区段!$D:$D,MATCH(1,(MONTH(三跨两临近重点区段!$D:$D)=7)*(三跨两临近重点区段!$A:$A=D672)*(三跨两临近重点区段!$F:$F="现存区段"),0))),"")</f>
        <v/>
      </c>
      <c r="V672" s="232" t="str">
        <f t="array" ref="V672">IFERROR(IF(INDEX(三跨两临近重点区段!$F:$F,MATCH(1,(MONTH(三跨两临近重点区段!$D:$D)=7)*(三跨两临近重点区段!$A:$A=D672),0))="已取消","已取消",INDEX(三跨两临近重点区段!$E:$E,MATCH(1,(MONTH(三跨两临近重点区段!$D:$D)=7)*(三跨两临近重点区段!$A:$A=D672)*(三跨两临近重点区段!$F:$F="现存区段"),0))),"")</f>
        <v/>
      </c>
      <c r="W672" s="268" t="str">
        <f t="array" ref="W672">IFERROR(IF(INDEX(三跨两临近重点区段!$F:$F,MATCH(1,(MONTH(三跨两临近重点区段!$D:$D)=8)*(三跨两临近重点区段!$A:$A=D672),0))="已取消","已取消",INDEX(三跨两临近重点区段!$D:$D,MATCH(1,(MONTH(三跨两临近重点区段!$D:$D)=8)*(三跨两临近重点区段!$A:$A=D672)*(三跨两临近重点区段!$F:$F="现存区段"),0))),"")</f>
        <v/>
      </c>
      <c r="X672" s="232" t="str">
        <f t="array" ref="X672">IFERROR(IF(INDEX(三跨两临近重点区段!$F:$F,MATCH(1,(MONTH(三跨两临近重点区段!$D:$D)=8)*(三跨两临近重点区段!$A:$A=D672),0))="已取消","已取消",INDEX(三跨两临近重点区段!$E:$E,MATCH(1,(MONTH(三跨两临近重点区段!$D:$D)=8)*(三跨两临近重点区段!$A:$A=D672)*(三跨两临近重点区段!$F:$F="现存区段"),0))),"")</f>
        <v/>
      </c>
      <c r="Y672" s="268" t="str">
        <f t="array" ref="Y672">IFERROR(IF(INDEX(三跨两临近重点区段!$F:$F,MATCH(1,(MONTH(三跨两临近重点区段!$D:$D)=9)*(三跨两临近重点区段!$A:$A=D672),0))="已取消","已取消",INDEX(三跨两临近重点区段!$D:$D,MATCH(1,(MONTH(三跨两临近重点区段!$D:$D)=9)*(三跨两临近重点区段!$A:$A=D672)*(三跨两临近重点区段!$F:$F="现存区段"),0))),"")</f>
        <v/>
      </c>
      <c r="Z672" s="232" t="str">
        <f t="array" ref="Z672">IFERROR(IF(INDEX(三跨两临近重点区段!$F:$F,MATCH(1,(MONTH(三跨两临近重点区段!$D:$D)=9)*(三跨两临近重点区段!$A:$A=D672),0))="已取消","已取消",INDEX(三跨两临近重点区段!$E:$E,MATCH(1,(MONTH(三跨两临近重点区段!$D:$D)=9)*(三跨两临近重点区段!$A:$A=D672)*(三跨两临近重点区段!$F:$F="现存区段"),0))),"")</f>
        <v/>
      </c>
      <c r="AA672" s="268" t="str">
        <f t="array" ref="AA672">IFERROR(IF(INDEX(三跨两临近重点区段!$F:$F,MATCH(1,(MONTH(三跨两临近重点区段!$D:$D)=10)*(三跨两临近重点区段!$A:$A=D672),0))="已取消","已取消",INDEX(三跨两临近重点区段!$D:$D,MATCH(1,(MONTH(三跨两临近重点区段!$D:$D)=10)*(三跨两临近重点区段!$A:$A=D672)*(三跨两临近重点区段!$F:$F="现存区段"),0))),"")</f>
        <v/>
      </c>
      <c r="AB672" s="72" t="str">
        <f t="array" ref="AB672">IFERROR(IF(INDEX(三跨两临近重点区段!$F:$F,MATCH(1,(MONTH(三跨两临近重点区段!$D:$D)=10)*(三跨两临近重点区段!$A:$A=D672),0))="已取消","已取消",INDEX(三跨两临近重点区段!$E:$E,MATCH(1,(MONTH(三跨两临近重点区段!$D:$D)=10)*(三跨两临近重点区段!$A:$A=D672)*(三跨两临近重点区段!$F:$F="现存区段"),0))),"")</f>
        <v/>
      </c>
      <c r="AC672" s="284" t="str">
        <f t="array" ref="AC672">IFERROR(IF(INDEX(三跨两临近重点区段!$F:$F,MATCH(1,(MONTH(三跨两临近重点区段!$D:$D)=11)*(三跨两临近重点区段!$A:$A=D672),0))="已取消","已取消",INDEX(三跨两临近重点区段!$D:$D,MATCH(1,(MONTH(三跨两临近重点区段!$D:$D)=11)*(三跨两临近重点区段!$A:$A=D672)*(三跨两临近重点区段!$F:$F="现存区段"),0))),"")</f>
        <v/>
      </c>
      <c r="AD672" s="72" t="str">
        <f t="array" ref="AD672">IFERROR(IF(INDEX(三跨两临近重点区段!$F:$F,MATCH(1,(MONTH(三跨两临近重点区段!$D:$D)=11)*(三跨两临近重点区段!$A:$A=D672),0))="已取消","已取消",INDEX(三跨两临近重点区段!$E:$E,MATCH(1,(MONTH(三跨两临近重点区段!$D:$D)=11)*(三跨两临近重点区段!$A:$A=D672)*(三跨两临近重点区段!$F:$F="现存区段"),0))),"")</f>
        <v/>
      </c>
      <c r="AE672" s="284" t="str">
        <f t="array" ref="AE672">IFERROR(IF(INDEX(三跨两临近重点区段!$F:$F,MATCH(1,(MONTH(三跨两临近重点区段!$D:$D)=12)*(三跨两临近重点区段!$A:$A=D672),0))="已取消","已取消",INDEX(三跨两临近重点区段!$D:$D,MATCH(1,(MONTH(三跨两临近重点区段!$D:$D)=12)*(三跨两临近重点区段!$A:$A=D672)*(三跨两临近重点区段!$F:$F="现存区段"),0))),"")</f>
        <v/>
      </c>
      <c r="AF672" s="72" t="str">
        <f t="array" ref="AF672">IFERROR(IF(INDEX(三跨两临近重点区段!$F:$F,MATCH(1,(MONTH(三跨两临近重点区段!$D:$D)=12)*(三跨两临近重点区段!$A:$A=D672),0))="已取消","已取消",INDEX(三跨两临近重点区段!$E:$E,MATCH(1,(MONTH(三跨两临近重点区段!$D:$D)=12)*(三跨两临近重点区段!$A:$A=D672)*(三跨两临近重点区段!$F:$F="现存区段"),0))),"")</f>
        <v/>
      </c>
      <c r="AH672" t="e">
        <f t="array" ref="AH672">INDEX(三跨两临近重点区段!$G:$G,MATCH(D672,三跨两临近重点区段!$A:$A,0))</f>
        <v>#N/A</v>
      </c>
      <c r="AI672" t="e">
        <f>INDEX(三跨两临近重点区段!$J:$J,MATCH(D672,三跨两临近重点区段!$A:$A,0))</f>
        <v>#N/A</v>
      </c>
    </row>
    <row r="673" ht="14.25" spans="1:35">
      <c r="A673" s="263" t="s">
        <v>363</v>
      </c>
      <c r="B673" s="264" t="s">
        <v>2591</v>
      </c>
      <c r="C673" s="263" t="s">
        <v>2359</v>
      </c>
      <c r="D673" s="263" t="s">
        <v>3140</v>
      </c>
      <c r="E673" s="264" t="s">
        <v>2142</v>
      </c>
      <c r="F673" s="264" t="s">
        <v>125</v>
      </c>
      <c r="G673" s="263" t="s">
        <v>2143</v>
      </c>
      <c r="H673" s="263" t="s">
        <v>543</v>
      </c>
      <c r="I673" s="33"/>
      <c r="J673" s="196"/>
      <c r="K673" s="196"/>
      <c r="L673" s="196"/>
      <c r="M673" s="235"/>
      <c r="N673" s="235"/>
      <c r="O673" s="33"/>
      <c r="P673" s="48"/>
      <c r="Q673" s="279"/>
      <c r="R673" s="279"/>
      <c r="S673" s="278">
        <v>45456</v>
      </c>
      <c r="T673" s="279" t="s">
        <v>2117</v>
      </c>
      <c r="U673" s="268" t="str">
        <f t="array" ref="U673">IFERROR(IF(INDEX(三跨两临近重点区段!$F:$F,MATCH(1,(MONTH(三跨两临近重点区段!$D:$D)=7)*(三跨两临近重点区段!$A:$A=D673),0))="已取消","已取消",INDEX(三跨两临近重点区段!$D:$D,MATCH(1,(MONTH(三跨两临近重点区段!$D:$D)=7)*(三跨两临近重点区段!$A:$A=D673)*(三跨两临近重点区段!$F:$F="现存区段"),0))),"")</f>
        <v/>
      </c>
      <c r="V673" s="232" t="str">
        <f t="array" ref="V673">IFERROR(IF(INDEX(三跨两临近重点区段!$F:$F,MATCH(1,(MONTH(三跨两临近重点区段!$D:$D)=7)*(三跨两临近重点区段!$A:$A=D673),0))="已取消","已取消",INDEX(三跨两临近重点区段!$E:$E,MATCH(1,(MONTH(三跨两临近重点区段!$D:$D)=7)*(三跨两临近重点区段!$A:$A=D673)*(三跨两临近重点区段!$F:$F="现存区段"),0))),"")</f>
        <v/>
      </c>
      <c r="W673" s="268" t="str">
        <f t="array" ref="W673">IFERROR(IF(INDEX(三跨两临近重点区段!$F:$F,MATCH(1,(MONTH(三跨两临近重点区段!$D:$D)=8)*(三跨两临近重点区段!$A:$A=D673),0))="已取消","已取消",INDEX(三跨两临近重点区段!$D:$D,MATCH(1,(MONTH(三跨两临近重点区段!$D:$D)=8)*(三跨两临近重点区段!$A:$A=D673)*(三跨两临近重点区段!$F:$F="现存区段"),0))),"")</f>
        <v/>
      </c>
      <c r="X673" s="232" t="str">
        <f t="array" ref="X673">IFERROR(IF(INDEX(三跨两临近重点区段!$F:$F,MATCH(1,(MONTH(三跨两临近重点区段!$D:$D)=8)*(三跨两临近重点区段!$A:$A=D673),0))="已取消","已取消",INDEX(三跨两临近重点区段!$E:$E,MATCH(1,(MONTH(三跨两临近重点区段!$D:$D)=8)*(三跨两临近重点区段!$A:$A=D673)*(三跨两临近重点区段!$F:$F="现存区段"),0))),"")</f>
        <v/>
      </c>
      <c r="Y673" s="268" t="str">
        <f t="array" ref="Y673">IFERROR(IF(INDEX(三跨两临近重点区段!$F:$F,MATCH(1,(MONTH(三跨两临近重点区段!$D:$D)=9)*(三跨两临近重点区段!$A:$A=D673),0))="已取消","已取消",INDEX(三跨两临近重点区段!$D:$D,MATCH(1,(MONTH(三跨两临近重点区段!$D:$D)=9)*(三跨两临近重点区段!$A:$A=D673)*(三跨两临近重点区段!$F:$F="现存区段"),0))),"")</f>
        <v/>
      </c>
      <c r="Z673" s="232" t="str">
        <f t="array" ref="Z673">IFERROR(IF(INDEX(三跨两临近重点区段!$F:$F,MATCH(1,(MONTH(三跨两临近重点区段!$D:$D)=9)*(三跨两临近重点区段!$A:$A=D673),0))="已取消","已取消",INDEX(三跨两临近重点区段!$E:$E,MATCH(1,(MONTH(三跨两临近重点区段!$D:$D)=9)*(三跨两临近重点区段!$A:$A=D673)*(三跨两临近重点区段!$F:$F="现存区段"),0))),"")</f>
        <v/>
      </c>
      <c r="AA673" s="268" t="str">
        <f t="array" ref="AA673">IFERROR(IF(INDEX(三跨两临近重点区段!$F:$F,MATCH(1,(MONTH(三跨两临近重点区段!$D:$D)=10)*(三跨两临近重点区段!$A:$A=D673),0))="已取消","已取消",INDEX(三跨两临近重点区段!$D:$D,MATCH(1,(MONTH(三跨两临近重点区段!$D:$D)=10)*(三跨两临近重点区段!$A:$A=D673)*(三跨两临近重点区段!$F:$F="现存区段"),0))),"")</f>
        <v/>
      </c>
      <c r="AB673" s="72" t="str">
        <f t="array" ref="AB673">IFERROR(IF(INDEX(三跨两临近重点区段!$F:$F,MATCH(1,(MONTH(三跨两临近重点区段!$D:$D)=10)*(三跨两临近重点区段!$A:$A=D673),0))="已取消","已取消",INDEX(三跨两临近重点区段!$E:$E,MATCH(1,(MONTH(三跨两临近重点区段!$D:$D)=10)*(三跨两临近重点区段!$A:$A=D673)*(三跨两临近重点区段!$F:$F="现存区段"),0))),"")</f>
        <v/>
      </c>
      <c r="AC673" s="284" t="str">
        <f t="array" ref="AC673">IFERROR(IF(INDEX(三跨两临近重点区段!$F:$F,MATCH(1,(MONTH(三跨两临近重点区段!$D:$D)=11)*(三跨两临近重点区段!$A:$A=D673),0))="已取消","已取消",INDEX(三跨两临近重点区段!$D:$D,MATCH(1,(MONTH(三跨两临近重点区段!$D:$D)=11)*(三跨两临近重点区段!$A:$A=D673)*(三跨两临近重点区段!$F:$F="现存区段"),0))),"")</f>
        <v/>
      </c>
      <c r="AD673" s="72" t="str">
        <f t="array" ref="AD673">IFERROR(IF(INDEX(三跨两临近重点区段!$F:$F,MATCH(1,(MONTH(三跨两临近重点区段!$D:$D)=11)*(三跨两临近重点区段!$A:$A=D673),0))="已取消","已取消",INDEX(三跨两临近重点区段!$E:$E,MATCH(1,(MONTH(三跨两临近重点区段!$D:$D)=11)*(三跨两临近重点区段!$A:$A=D673)*(三跨两临近重点区段!$F:$F="现存区段"),0))),"")</f>
        <v/>
      </c>
      <c r="AE673" s="284" t="str">
        <f t="array" ref="AE673">IFERROR(IF(INDEX(三跨两临近重点区段!$F:$F,MATCH(1,(MONTH(三跨两临近重点区段!$D:$D)=12)*(三跨两临近重点区段!$A:$A=D673),0))="已取消","已取消",INDEX(三跨两临近重点区段!$D:$D,MATCH(1,(MONTH(三跨两临近重点区段!$D:$D)=12)*(三跨两临近重点区段!$A:$A=D673)*(三跨两临近重点区段!$F:$F="现存区段"),0))),"")</f>
        <v/>
      </c>
      <c r="AF673" s="72" t="str">
        <f t="array" ref="AF673">IFERROR(IF(INDEX(三跨两临近重点区段!$F:$F,MATCH(1,(MONTH(三跨两临近重点区段!$D:$D)=12)*(三跨两临近重点区段!$A:$A=D673),0))="已取消","已取消",INDEX(三跨两临近重点区段!$E:$E,MATCH(1,(MONTH(三跨两临近重点区段!$D:$D)=12)*(三跨两临近重点区段!$A:$A=D673)*(三跨两临近重点区段!$F:$F="现存区段"),0))),"")</f>
        <v/>
      </c>
      <c r="AH673" t="e">
        <f t="array" ref="AH673">INDEX(三跨两临近重点区段!$G:$G,MATCH(D673,三跨两临近重点区段!$A:$A,0))</f>
        <v>#N/A</v>
      </c>
      <c r="AI673" t="e">
        <f>INDEX(三跨两临近重点区段!$J:$J,MATCH(D673,三跨两临近重点区段!$A:$A,0))</f>
        <v>#N/A</v>
      </c>
    </row>
    <row r="674" ht="14.25" spans="1:35">
      <c r="A674" s="263" t="s">
        <v>150</v>
      </c>
      <c r="B674" s="264" t="s">
        <v>2600</v>
      </c>
      <c r="C674" s="263" t="s">
        <v>2968</v>
      </c>
      <c r="D674" s="263" t="s">
        <v>3141</v>
      </c>
      <c r="E674" s="264" t="s">
        <v>2142</v>
      </c>
      <c r="F674" s="264" t="s">
        <v>125</v>
      </c>
      <c r="G674" s="263" t="s">
        <v>2143</v>
      </c>
      <c r="H674" s="263" t="s">
        <v>644</v>
      </c>
      <c r="I674" s="33"/>
      <c r="J674" s="196"/>
      <c r="K674" s="196"/>
      <c r="L674" s="196"/>
      <c r="M674" s="235"/>
      <c r="N674" s="235"/>
      <c r="O674" s="33"/>
      <c r="P674" s="48"/>
      <c r="Q674" s="279"/>
      <c r="R674" s="279"/>
      <c r="S674" s="278">
        <v>45456</v>
      </c>
      <c r="T674" s="279" t="s">
        <v>2117</v>
      </c>
      <c r="U674" s="268" t="str">
        <f t="array" ref="U674">IFERROR(IF(INDEX(三跨两临近重点区段!$F:$F,MATCH(1,(MONTH(三跨两临近重点区段!$D:$D)=7)*(三跨两临近重点区段!$A:$A=D674),0))="已取消","已取消",INDEX(三跨两临近重点区段!$D:$D,MATCH(1,(MONTH(三跨两临近重点区段!$D:$D)=7)*(三跨两临近重点区段!$A:$A=D674)*(三跨两临近重点区段!$F:$F="现存区段"),0))),"")</f>
        <v/>
      </c>
      <c r="V674" s="232" t="str">
        <f t="array" ref="V674">IFERROR(IF(INDEX(三跨两临近重点区段!$F:$F,MATCH(1,(MONTH(三跨两临近重点区段!$D:$D)=7)*(三跨两临近重点区段!$A:$A=D674),0))="已取消","已取消",INDEX(三跨两临近重点区段!$E:$E,MATCH(1,(MONTH(三跨两临近重点区段!$D:$D)=7)*(三跨两临近重点区段!$A:$A=D674)*(三跨两临近重点区段!$F:$F="现存区段"),0))),"")</f>
        <v/>
      </c>
      <c r="W674" s="268" t="str">
        <f t="array" ref="W674">IFERROR(IF(INDEX(三跨两临近重点区段!$F:$F,MATCH(1,(MONTH(三跨两临近重点区段!$D:$D)=8)*(三跨两临近重点区段!$A:$A=D674),0))="已取消","已取消",INDEX(三跨两临近重点区段!$D:$D,MATCH(1,(MONTH(三跨两临近重点区段!$D:$D)=8)*(三跨两临近重点区段!$A:$A=D674)*(三跨两临近重点区段!$F:$F="现存区段"),0))),"")</f>
        <v/>
      </c>
      <c r="X674" s="232" t="str">
        <f t="array" ref="X674">IFERROR(IF(INDEX(三跨两临近重点区段!$F:$F,MATCH(1,(MONTH(三跨两临近重点区段!$D:$D)=8)*(三跨两临近重点区段!$A:$A=D674),0))="已取消","已取消",INDEX(三跨两临近重点区段!$E:$E,MATCH(1,(MONTH(三跨两临近重点区段!$D:$D)=8)*(三跨两临近重点区段!$A:$A=D674)*(三跨两临近重点区段!$F:$F="现存区段"),0))),"")</f>
        <v/>
      </c>
      <c r="Y674" s="268" t="str">
        <f t="array" ref="Y674">IFERROR(IF(INDEX(三跨两临近重点区段!$F:$F,MATCH(1,(MONTH(三跨两临近重点区段!$D:$D)=9)*(三跨两临近重点区段!$A:$A=D674),0))="已取消","已取消",INDEX(三跨两临近重点区段!$D:$D,MATCH(1,(MONTH(三跨两临近重点区段!$D:$D)=9)*(三跨两临近重点区段!$A:$A=D674)*(三跨两临近重点区段!$F:$F="现存区段"),0))),"")</f>
        <v/>
      </c>
      <c r="Z674" s="232" t="str">
        <f t="array" ref="Z674">IFERROR(IF(INDEX(三跨两临近重点区段!$F:$F,MATCH(1,(MONTH(三跨两临近重点区段!$D:$D)=9)*(三跨两临近重点区段!$A:$A=D674),0))="已取消","已取消",INDEX(三跨两临近重点区段!$E:$E,MATCH(1,(MONTH(三跨两临近重点区段!$D:$D)=9)*(三跨两临近重点区段!$A:$A=D674)*(三跨两临近重点区段!$F:$F="现存区段"),0))),"")</f>
        <v/>
      </c>
      <c r="AA674" s="268" t="str">
        <f t="array" ref="AA674">IFERROR(IF(INDEX(三跨两临近重点区段!$F:$F,MATCH(1,(MONTH(三跨两临近重点区段!$D:$D)=10)*(三跨两临近重点区段!$A:$A=D674),0))="已取消","已取消",INDEX(三跨两临近重点区段!$D:$D,MATCH(1,(MONTH(三跨两临近重点区段!$D:$D)=10)*(三跨两临近重点区段!$A:$A=D674)*(三跨两临近重点区段!$F:$F="现存区段"),0))),"")</f>
        <v/>
      </c>
      <c r="AB674" s="72" t="str">
        <f t="array" ref="AB674">IFERROR(IF(INDEX(三跨两临近重点区段!$F:$F,MATCH(1,(MONTH(三跨两临近重点区段!$D:$D)=10)*(三跨两临近重点区段!$A:$A=D674),0))="已取消","已取消",INDEX(三跨两临近重点区段!$E:$E,MATCH(1,(MONTH(三跨两临近重点区段!$D:$D)=10)*(三跨两临近重点区段!$A:$A=D674)*(三跨两临近重点区段!$F:$F="现存区段"),0))),"")</f>
        <v/>
      </c>
      <c r="AC674" s="284" t="str">
        <f t="array" ref="AC674">IFERROR(IF(INDEX(三跨两临近重点区段!$F:$F,MATCH(1,(MONTH(三跨两临近重点区段!$D:$D)=11)*(三跨两临近重点区段!$A:$A=D674),0))="已取消","已取消",INDEX(三跨两临近重点区段!$D:$D,MATCH(1,(MONTH(三跨两临近重点区段!$D:$D)=11)*(三跨两临近重点区段!$A:$A=D674)*(三跨两临近重点区段!$F:$F="现存区段"),0))),"")</f>
        <v/>
      </c>
      <c r="AD674" s="72" t="str">
        <f t="array" ref="AD674">IFERROR(IF(INDEX(三跨两临近重点区段!$F:$F,MATCH(1,(MONTH(三跨两临近重点区段!$D:$D)=11)*(三跨两临近重点区段!$A:$A=D674),0))="已取消","已取消",INDEX(三跨两临近重点区段!$E:$E,MATCH(1,(MONTH(三跨两临近重点区段!$D:$D)=11)*(三跨两临近重点区段!$A:$A=D674)*(三跨两临近重点区段!$F:$F="现存区段"),0))),"")</f>
        <v/>
      </c>
      <c r="AE674" s="284" t="str">
        <f t="array" ref="AE674">IFERROR(IF(INDEX(三跨两临近重点区段!$F:$F,MATCH(1,(MONTH(三跨两临近重点区段!$D:$D)=12)*(三跨两临近重点区段!$A:$A=D674),0))="已取消","已取消",INDEX(三跨两临近重点区段!$D:$D,MATCH(1,(MONTH(三跨两临近重点区段!$D:$D)=12)*(三跨两临近重点区段!$A:$A=D674)*(三跨两临近重点区段!$F:$F="现存区段"),0))),"")</f>
        <v/>
      </c>
      <c r="AF674" s="72" t="str">
        <f t="array" ref="AF674">IFERROR(IF(INDEX(三跨两临近重点区段!$F:$F,MATCH(1,(MONTH(三跨两临近重点区段!$D:$D)=12)*(三跨两临近重点区段!$A:$A=D674),0))="已取消","已取消",INDEX(三跨两临近重点区段!$E:$E,MATCH(1,(MONTH(三跨两临近重点区段!$D:$D)=12)*(三跨两临近重点区段!$A:$A=D674)*(三跨两临近重点区段!$F:$F="现存区段"),0))),"")</f>
        <v/>
      </c>
      <c r="AH674" t="e">
        <f t="array" ref="AH674">INDEX(三跨两临近重点区段!$G:$G,MATCH(D674,三跨两临近重点区段!$A:$A,0))</f>
        <v>#N/A</v>
      </c>
      <c r="AI674" t="e">
        <f>INDEX(三跨两临近重点区段!$J:$J,MATCH(D674,三跨两临近重点区段!$A:$A,0))</f>
        <v>#N/A</v>
      </c>
    </row>
    <row r="675" ht="14.25" spans="1:35">
      <c r="A675" s="263" t="s">
        <v>150</v>
      </c>
      <c r="B675" s="264" t="s">
        <v>2600</v>
      </c>
      <c r="C675" s="263" t="s">
        <v>2274</v>
      </c>
      <c r="D675" s="263" t="s">
        <v>3142</v>
      </c>
      <c r="E675" s="264" t="s">
        <v>2142</v>
      </c>
      <c r="F675" s="264" t="s">
        <v>125</v>
      </c>
      <c r="G675" s="263" t="s">
        <v>2143</v>
      </c>
      <c r="H675" s="263" t="s">
        <v>644</v>
      </c>
      <c r="I675" s="33"/>
      <c r="J675" s="196"/>
      <c r="K675" s="196"/>
      <c r="L675" s="196"/>
      <c r="M675" s="235"/>
      <c r="N675" s="235"/>
      <c r="O675" s="33"/>
      <c r="P675" s="48"/>
      <c r="Q675" s="279"/>
      <c r="R675" s="279"/>
      <c r="S675" s="278">
        <v>45456</v>
      </c>
      <c r="T675" s="279" t="s">
        <v>2117</v>
      </c>
      <c r="U675" s="268" t="str">
        <f t="array" ref="U675">IFERROR(IF(INDEX(三跨两临近重点区段!$F:$F,MATCH(1,(MONTH(三跨两临近重点区段!$D:$D)=7)*(三跨两临近重点区段!$A:$A=D675),0))="已取消","已取消",INDEX(三跨两临近重点区段!$D:$D,MATCH(1,(MONTH(三跨两临近重点区段!$D:$D)=7)*(三跨两临近重点区段!$A:$A=D675)*(三跨两临近重点区段!$F:$F="现存区段"),0))),"")</f>
        <v/>
      </c>
      <c r="V675" s="232" t="str">
        <f t="array" ref="V675">IFERROR(IF(INDEX(三跨两临近重点区段!$F:$F,MATCH(1,(MONTH(三跨两临近重点区段!$D:$D)=7)*(三跨两临近重点区段!$A:$A=D675),0))="已取消","已取消",INDEX(三跨两临近重点区段!$E:$E,MATCH(1,(MONTH(三跨两临近重点区段!$D:$D)=7)*(三跨两临近重点区段!$A:$A=D675)*(三跨两临近重点区段!$F:$F="现存区段"),0))),"")</f>
        <v/>
      </c>
      <c r="W675" s="268" t="str">
        <f t="array" ref="W675">IFERROR(IF(INDEX(三跨两临近重点区段!$F:$F,MATCH(1,(MONTH(三跨两临近重点区段!$D:$D)=8)*(三跨两临近重点区段!$A:$A=D675),0))="已取消","已取消",INDEX(三跨两临近重点区段!$D:$D,MATCH(1,(MONTH(三跨两临近重点区段!$D:$D)=8)*(三跨两临近重点区段!$A:$A=D675)*(三跨两临近重点区段!$F:$F="现存区段"),0))),"")</f>
        <v/>
      </c>
      <c r="X675" s="232" t="str">
        <f t="array" ref="X675">IFERROR(IF(INDEX(三跨两临近重点区段!$F:$F,MATCH(1,(MONTH(三跨两临近重点区段!$D:$D)=8)*(三跨两临近重点区段!$A:$A=D675),0))="已取消","已取消",INDEX(三跨两临近重点区段!$E:$E,MATCH(1,(MONTH(三跨两临近重点区段!$D:$D)=8)*(三跨两临近重点区段!$A:$A=D675)*(三跨两临近重点区段!$F:$F="现存区段"),0))),"")</f>
        <v/>
      </c>
      <c r="Y675" s="268" t="str">
        <f t="array" ref="Y675">IFERROR(IF(INDEX(三跨两临近重点区段!$F:$F,MATCH(1,(MONTH(三跨两临近重点区段!$D:$D)=9)*(三跨两临近重点区段!$A:$A=D675),0))="已取消","已取消",INDEX(三跨两临近重点区段!$D:$D,MATCH(1,(MONTH(三跨两临近重点区段!$D:$D)=9)*(三跨两临近重点区段!$A:$A=D675)*(三跨两临近重点区段!$F:$F="现存区段"),0))),"")</f>
        <v/>
      </c>
      <c r="Z675" s="232" t="str">
        <f t="array" ref="Z675">IFERROR(IF(INDEX(三跨两临近重点区段!$F:$F,MATCH(1,(MONTH(三跨两临近重点区段!$D:$D)=9)*(三跨两临近重点区段!$A:$A=D675),0))="已取消","已取消",INDEX(三跨两临近重点区段!$E:$E,MATCH(1,(MONTH(三跨两临近重点区段!$D:$D)=9)*(三跨两临近重点区段!$A:$A=D675)*(三跨两临近重点区段!$F:$F="现存区段"),0))),"")</f>
        <v/>
      </c>
      <c r="AA675" s="268" t="str">
        <f t="array" ref="AA675">IFERROR(IF(INDEX(三跨两临近重点区段!$F:$F,MATCH(1,(MONTH(三跨两临近重点区段!$D:$D)=10)*(三跨两临近重点区段!$A:$A=D675),0))="已取消","已取消",INDEX(三跨两临近重点区段!$D:$D,MATCH(1,(MONTH(三跨两临近重点区段!$D:$D)=10)*(三跨两临近重点区段!$A:$A=D675)*(三跨两临近重点区段!$F:$F="现存区段"),0))),"")</f>
        <v/>
      </c>
      <c r="AB675" s="72" t="str">
        <f t="array" ref="AB675">IFERROR(IF(INDEX(三跨两临近重点区段!$F:$F,MATCH(1,(MONTH(三跨两临近重点区段!$D:$D)=10)*(三跨两临近重点区段!$A:$A=D675),0))="已取消","已取消",INDEX(三跨两临近重点区段!$E:$E,MATCH(1,(MONTH(三跨两临近重点区段!$D:$D)=10)*(三跨两临近重点区段!$A:$A=D675)*(三跨两临近重点区段!$F:$F="现存区段"),0))),"")</f>
        <v/>
      </c>
      <c r="AC675" s="284" t="str">
        <f t="array" ref="AC675">IFERROR(IF(INDEX(三跨两临近重点区段!$F:$F,MATCH(1,(MONTH(三跨两临近重点区段!$D:$D)=11)*(三跨两临近重点区段!$A:$A=D675),0))="已取消","已取消",INDEX(三跨两临近重点区段!$D:$D,MATCH(1,(MONTH(三跨两临近重点区段!$D:$D)=11)*(三跨两临近重点区段!$A:$A=D675)*(三跨两临近重点区段!$F:$F="现存区段"),0))),"")</f>
        <v/>
      </c>
      <c r="AD675" s="72" t="str">
        <f t="array" ref="AD675">IFERROR(IF(INDEX(三跨两临近重点区段!$F:$F,MATCH(1,(MONTH(三跨两临近重点区段!$D:$D)=11)*(三跨两临近重点区段!$A:$A=D675),0))="已取消","已取消",INDEX(三跨两临近重点区段!$E:$E,MATCH(1,(MONTH(三跨两临近重点区段!$D:$D)=11)*(三跨两临近重点区段!$A:$A=D675)*(三跨两临近重点区段!$F:$F="现存区段"),0))),"")</f>
        <v/>
      </c>
      <c r="AE675" s="284" t="str">
        <f t="array" ref="AE675">IFERROR(IF(INDEX(三跨两临近重点区段!$F:$F,MATCH(1,(MONTH(三跨两临近重点区段!$D:$D)=12)*(三跨两临近重点区段!$A:$A=D675),0))="已取消","已取消",INDEX(三跨两临近重点区段!$D:$D,MATCH(1,(MONTH(三跨两临近重点区段!$D:$D)=12)*(三跨两临近重点区段!$A:$A=D675)*(三跨两临近重点区段!$F:$F="现存区段"),0))),"")</f>
        <v/>
      </c>
      <c r="AF675" s="72" t="str">
        <f t="array" ref="AF675">IFERROR(IF(INDEX(三跨两临近重点区段!$F:$F,MATCH(1,(MONTH(三跨两临近重点区段!$D:$D)=12)*(三跨两临近重点区段!$A:$A=D675),0))="已取消","已取消",INDEX(三跨两临近重点区段!$E:$E,MATCH(1,(MONTH(三跨两临近重点区段!$D:$D)=12)*(三跨两临近重点区段!$A:$A=D675)*(三跨两临近重点区段!$F:$F="现存区段"),0))),"")</f>
        <v/>
      </c>
      <c r="AH675" t="e">
        <f t="array" ref="AH675">INDEX(三跨两临近重点区段!$G:$G,MATCH(D675,三跨两临近重点区段!$A:$A,0))</f>
        <v>#N/A</v>
      </c>
      <c r="AI675" t="e">
        <f>INDEX(三跨两临近重点区段!$J:$J,MATCH(D675,三跨两临近重点区段!$A:$A,0))</f>
        <v>#N/A</v>
      </c>
    </row>
    <row r="676" ht="14.25" spans="1:35">
      <c r="A676" s="263" t="s">
        <v>150</v>
      </c>
      <c r="B676" s="264" t="s">
        <v>2600</v>
      </c>
      <c r="C676" s="263" t="s">
        <v>2585</v>
      </c>
      <c r="D676" s="263" t="s">
        <v>3143</v>
      </c>
      <c r="E676" s="264" t="s">
        <v>2142</v>
      </c>
      <c r="F676" s="264" t="s">
        <v>125</v>
      </c>
      <c r="G676" s="263" t="s">
        <v>2143</v>
      </c>
      <c r="H676" s="263" t="s">
        <v>644</v>
      </c>
      <c r="I676" s="33"/>
      <c r="J676" s="196"/>
      <c r="K676" s="196"/>
      <c r="L676" s="196"/>
      <c r="M676" s="235"/>
      <c r="N676" s="235"/>
      <c r="O676" s="33"/>
      <c r="P676" s="48"/>
      <c r="Q676" s="279"/>
      <c r="R676" s="279"/>
      <c r="S676" s="278">
        <v>45456</v>
      </c>
      <c r="T676" s="279" t="s">
        <v>2117</v>
      </c>
      <c r="U676" s="268" t="str">
        <f t="array" ref="U676">IFERROR(IF(INDEX(三跨两临近重点区段!$F:$F,MATCH(1,(MONTH(三跨两临近重点区段!$D:$D)=7)*(三跨两临近重点区段!$A:$A=D676),0))="已取消","已取消",INDEX(三跨两临近重点区段!$D:$D,MATCH(1,(MONTH(三跨两临近重点区段!$D:$D)=7)*(三跨两临近重点区段!$A:$A=D676)*(三跨两临近重点区段!$F:$F="现存区段"),0))),"")</f>
        <v/>
      </c>
      <c r="V676" s="232" t="str">
        <f t="array" ref="V676">IFERROR(IF(INDEX(三跨两临近重点区段!$F:$F,MATCH(1,(MONTH(三跨两临近重点区段!$D:$D)=7)*(三跨两临近重点区段!$A:$A=D676),0))="已取消","已取消",INDEX(三跨两临近重点区段!$E:$E,MATCH(1,(MONTH(三跨两临近重点区段!$D:$D)=7)*(三跨两临近重点区段!$A:$A=D676)*(三跨两临近重点区段!$F:$F="现存区段"),0))),"")</f>
        <v/>
      </c>
      <c r="W676" s="268" t="str">
        <f t="array" ref="W676">IFERROR(IF(INDEX(三跨两临近重点区段!$F:$F,MATCH(1,(MONTH(三跨两临近重点区段!$D:$D)=8)*(三跨两临近重点区段!$A:$A=D676),0))="已取消","已取消",INDEX(三跨两临近重点区段!$D:$D,MATCH(1,(MONTH(三跨两临近重点区段!$D:$D)=8)*(三跨两临近重点区段!$A:$A=D676)*(三跨两临近重点区段!$F:$F="现存区段"),0))),"")</f>
        <v/>
      </c>
      <c r="X676" s="232" t="str">
        <f t="array" ref="X676">IFERROR(IF(INDEX(三跨两临近重点区段!$F:$F,MATCH(1,(MONTH(三跨两临近重点区段!$D:$D)=8)*(三跨两临近重点区段!$A:$A=D676),0))="已取消","已取消",INDEX(三跨两临近重点区段!$E:$E,MATCH(1,(MONTH(三跨两临近重点区段!$D:$D)=8)*(三跨两临近重点区段!$A:$A=D676)*(三跨两临近重点区段!$F:$F="现存区段"),0))),"")</f>
        <v/>
      </c>
      <c r="Y676" s="268" t="str">
        <f t="array" ref="Y676">IFERROR(IF(INDEX(三跨两临近重点区段!$F:$F,MATCH(1,(MONTH(三跨两临近重点区段!$D:$D)=9)*(三跨两临近重点区段!$A:$A=D676),0))="已取消","已取消",INDEX(三跨两临近重点区段!$D:$D,MATCH(1,(MONTH(三跨两临近重点区段!$D:$D)=9)*(三跨两临近重点区段!$A:$A=D676)*(三跨两临近重点区段!$F:$F="现存区段"),0))),"")</f>
        <v/>
      </c>
      <c r="Z676" s="232" t="str">
        <f t="array" ref="Z676">IFERROR(IF(INDEX(三跨两临近重点区段!$F:$F,MATCH(1,(MONTH(三跨两临近重点区段!$D:$D)=9)*(三跨两临近重点区段!$A:$A=D676),0))="已取消","已取消",INDEX(三跨两临近重点区段!$E:$E,MATCH(1,(MONTH(三跨两临近重点区段!$D:$D)=9)*(三跨两临近重点区段!$A:$A=D676)*(三跨两临近重点区段!$F:$F="现存区段"),0))),"")</f>
        <v/>
      </c>
      <c r="AA676" s="268" t="str">
        <f t="array" ref="AA676">IFERROR(IF(INDEX(三跨两临近重点区段!$F:$F,MATCH(1,(MONTH(三跨两临近重点区段!$D:$D)=10)*(三跨两临近重点区段!$A:$A=D676),0))="已取消","已取消",INDEX(三跨两临近重点区段!$D:$D,MATCH(1,(MONTH(三跨两临近重点区段!$D:$D)=10)*(三跨两临近重点区段!$A:$A=D676)*(三跨两临近重点区段!$F:$F="现存区段"),0))),"")</f>
        <v/>
      </c>
      <c r="AB676" s="72" t="str">
        <f t="array" ref="AB676">IFERROR(IF(INDEX(三跨两临近重点区段!$F:$F,MATCH(1,(MONTH(三跨两临近重点区段!$D:$D)=10)*(三跨两临近重点区段!$A:$A=D676),0))="已取消","已取消",INDEX(三跨两临近重点区段!$E:$E,MATCH(1,(MONTH(三跨两临近重点区段!$D:$D)=10)*(三跨两临近重点区段!$A:$A=D676)*(三跨两临近重点区段!$F:$F="现存区段"),0))),"")</f>
        <v/>
      </c>
      <c r="AC676" s="284" t="str">
        <f t="array" ref="AC676">IFERROR(IF(INDEX(三跨两临近重点区段!$F:$F,MATCH(1,(MONTH(三跨两临近重点区段!$D:$D)=11)*(三跨两临近重点区段!$A:$A=D676),0))="已取消","已取消",INDEX(三跨两临近重点区段!$D:$D,MATCH(1,(MONTH(三跨两临近重点区段!$D:$D)=11)*(三跨两临近重点区段!$A:$A=D676)*(三跨两临近重点区段!$F:$F="现存区段"),0))),"")</f>
        <v/>
      </c>
      <c r="AD676" s="72" t="str">
        <f t="array" ref="AD676">IFERROR(IF(INDEX(三跨两临近重点区段!$F:$F,MATCH(1,(MONTH(三跨两临近重点区段!$D:$D)=11)*(三跨两临近重点区段!$A:$A=D676),0))="已取消","已取消",INDEX(三跨两临近重点区段!$E:$E,MATCH(1,(MONTH(三跨两临近重点区段!$D:$D)=11)*(三跨两临近重点区段!$A:$A=D676)*(三跨两临近重点区段!$F:$F="现存区段"),0))),"")</f>
        <v/>
      </c>
      <c r="AE676" s="284" t="str">
        <f t="array" ref="AE676">IFERROR(IF(INDEX(三跨两临近重点区段!$F:$F,MATCH(1,(MONTH(三跨两临近重点区段!$D:$D)=12)*(三跨两临近重点区段!$A:$A=D676),0))="已取消","已取消",INDEX(三跨两临近重点区段!$D:$D,MATCH(1,(MONTH(三跨两临近重点区段!$D:$D)=12)*(三跨两临近重点区段!$A:$A=D676)*(三跨两临近重点区段!$F:$F="现存区段"),0))),"")</f>
        <v/>
      </c>
      <c r="AF676" s="72" t="str">
        <f t="array" ref="AF676">IFERROR(IF(INDEX(三跨两临近重点区段!$F:$F,MATCH(1,(MONTH(三跨两临近重点区段!$D:$D)=12)*(三跨两临近重点区段!$A:$A=D676),0))="已取消","已取消",INDEX(三跨两临近重点区段!$E:$E,MATCH(1,(MONTH(三跨两临近重点区段!$D:$D)=12)*(三跨两临近重点区段!$A:$A=D676)*(三跨两临近重点区段!$F:$F="现存区段"),0))),"")</f>
        <v/>
      </c>
      <c r="AH676" t="e">
        <f t="array" ref="AH676">INDEX(三跨两临近重点区段!$G:$G,MATCH(D676,三跨两临近重点区段!$A:$A,0))</f>
        <v>#N/A</v>
      </c>
      <c r="AI676" t="e">
        <f>INDEX(三跨两临近重点区段!$J:$J,MATCH(D676,三跨两临近重点区段!$A:$A,0))</f>
        <v>#N/A</v>
      </c>
    </row>
    <row r="677" ht="14.25" spans="1:35">
      <c r="A677" s="263" t="s">
        <v>363</v>
      </c>
      <c r="B677" s="264" t="s">
        <v>2607</v>
      </c>
      <c r="C677" s="263" t="s">
        <v>2733</v>
      </c>
      <c r="D677" s="263" t="s">
        <v>3144</v>
      </c>
      <c r="E677" s="264" t="s">
        <v>2142</v>
      </c>
      <c r="F677" s="264" t="s">
        <v>125</v>
      </c>
      <c r="G677" s="263" t="s">
        <v>2143</v>
      </c>
      <c r="H677" s="263" t="s">
        <v>620</v>
      </c>
      <c r="I677" s="33"/>
      <c r="J677" s="196"/>
      <c r="K677" s="196"/>
      <c r="L677" s="196"/>
      <c r="M677" s="235"/>
      <c r="N677" s="235"/>
      <c r="O677" s="33"/>
      <c r="P677" s="48"/>
      <c r="Q677" s="279"/>
      <c r="R677" s="279"/>
      <c r="S677" s="278">
        <v>45456</v>
      </c>
      <c r="T677" s="279" t="s">
        <v>2117</v>
      </c>
      <c r="U677" s="268" t="str">
        <f t="array" ref="U677">IFERROR(IF(INDEX(三跨两临近重点区段!$F:$F,MATCH(1,(MONTH(三跨两临近重点区段!$D:$D)=7)*(三跨两临近重点区段!$A:$A=D677),0))="已取消","已取消",INDEX(三跨两临近重点区段!$D:$D,MATCH(1,(MONTH(三跨两临近重点区段!$D:$D)=7)*(三跨两临近重点区段!$A:$A=D677)*(三跨两临近重点区段!$F:$F="现存区段"),0))),"")</f>
        <v/>
      </c>
      <c r="V677" s="232" t="str">
        <f t="array" ref="V677">IFERROR(IF(INDEX(三跨两临近重点区段!$F:$F,MATCH(1,(MONTH(三跨两临近重点区段!$D:$D)=7)*(三跨两临近重点区段!$A:$A=D677),0))="已取消","已取消",INDEX(三跨两临近重点区段!$E:$E,MATCH(1,(MONTH(三跨两临近重点区段!$D:$D)=7)*(三跨两临近重点区段!$A:$A=D677)*(三跨两临近重点区段!$F:$F="现存区段"),0))),"")</f>
        <v/>
      </c>
      <c r="W677" s="268" t="str">
        <f t="array" ref="W677">IFERROR(IF(INDEX(三跨两临近重点区段!$F:$F,MATCH(1,(MONTH(三跨两临近重点区段!$D:$D)=8)*(三跨两临近重点区段!$A:$A=D677),0))="已取消","已取消",INDEX(三跨两临近重点区段!$D:$D,MATCH(1,(MONTH(三跨两临近重点区段!$D:$D)=8)*(三跨两临近重点区段!$A:$A=D677)*(三跨两临近重点区段!$F:$F="现存区段"),0))),"")</f>
        <v/>
      </c>
      <c r="X677" s="232" t="str">
        <f t="array" ref="X677">IFERROR(IF(INDEX(三跨两临近重点区段!$F:$F,MATCH(1,(MONTH(三跨两临近重点区段!$D:$D)=8)*(三跨两临近重点区段!$A:$A=D677),0))="已取消","已取消",INDEX(三跨两临近重点区段!$E:$E,MATCH(1,(MONTH(三跨两临近重点区段!$D:$D)=8)*(三跨两临近重点区段!$A:$A=D677)*(三跨两临近重点区段!$F:$F="现存区段"),0))),"")</f>
        <v/>
      </c>
      <c r="Y677" s="268" t="str">
        <f t="array" ref="Y677">IFERROR(IF(INDEX(三跨两临近重点区段!$F:$F,MATCH(1,(MONTH(三跨两临近重点区段!$D:$D)=9)*(三跨两临近重点区段!$A:$A=D677),0))="已取消","已取消",INDEX(三跨两临近重点区段!$D:$D,MATCH(1,(MONTH(三跨两临近重点区段!$D:$D)=9)*(三跨两临近重点区段!$A:$A=D677)*(三跨两临近重点区段!$F:$F="现存区段"),0))),"")</f>
        <v/>
      </c>
      <c r="Z677" s="232" t="str">
        <f t="array" ref="Z677">IFERROR(IF(INDEX(三跨两临近重点区段!$F:$F,MATCH(1,(MONTH(三跨两临近重点区段!$D:$D)=9)*(三跨两临近重点区段!$A:$A=D677),0))="已取消","已取消",INDEX(三跨两临近重点区段!$E:$E,MATCH(1,(MONTH(三跨两临近重点区段!$D:$D)=9)*(三跨两临近重点区段!$A:$A=D677)*(三跨两临近重点区段!$F:$F="现存区段"),0))),"")</f>
        <v/>
      </c>
      <c r="AA677" s="268" t="str">
        <f t="array" ref="AA677">IFERROR(IF(INDEX(三跨两临近重点区段!$F:$F,MATCH(1,(MONTH(三跨两临近重点区段!$D:$D)=10)*(三跨两临近重点区段!$A:$A=D677),0))="已取消","已取消",INDEX(三跨两临近重点区段!$D:$D,MATCH(1,(MONTH(三跨两临近重点区段!$D:$D)=10)*(三跨两临近重点区段!$A:$A=D677)*(三跨两临近重点区段!$F:$F="现存区段"),0))),"")</f>
        <v/>
      </c>
      <c r="AB677" s="72" t="str">
        <f t="array" ref="AB677">IFERROR(IF(INDEX(三跨两临近重点区段!$F:$F,MATCH(1,(MONTH(三跨两临近重点区段!$D:$D)=10)*(三跨两临近重点区段!$A:$A=D677),0))="已取消","已取消",INDEX(三跨两临近重点区段!$E:$E,MATCH(1,(MONTH(三跨两临近重点区段!$D:$D)=10)*(三跨两临近重点区段!$A:$A=D677)*(三跨两临近重点区段!$F:$F="现存区段"),0))),"")</f>
        <v/>
      </c>
      <c r="AC677" s="284" t="str">
        <f t="array" ref="AC677">IFERROR(IF(INDEX(三跨两临近重点区段!$F:$F,MATCH(1,(MONTH(三跨两临近重点区段!$D:$D)=11)*(三跨两临近重点区段!$A:$A=D677),0))="已取消","已取消",INDEX(三跨两临近重点区段!$D:$D,MATCH(1,(MONTH(三跨两临近重点区段!$D:$D)=11)*(三跨两临近重点区段!$A:$A=D677)*(三跨两临近重点区段!$F:$F="现存区段"),0))),"")</f>
        <v/>
      </c>
      <c r="AD677" s="72" t="str">
        <f t="array" ref="AD677">IFERROR(IF(INDEX(三跨两临近重点区段!$F:$F,MATCH(1,(MONTH(三跨两临近重点区段!$D:$D)=11)*(三跨两临近重点区段!$A:$A=D677),0))="已取消","已取消",INDEX(三跨两临近重点区段!$E:$E,MATCH(1,(MONTH(三跨两临近重点区段!$D:$D)=11)*(三跨两临近重点区段!$A:$A=D677)*(三跨两临近重点区段!$F:$F="现存区段"),0))),"")</f>
        <v/>
      </c>
      <c r="AE677" s="284" t="str">
        <f t="array" ref="AE677">IFERROR(IF(INDEX(三跨两临近重点区段!$F:$F,MATCH(1,(MONTH(三跨两临近重点区段!$D:$D)=12)*(三跨两临近重点区段!$A:$A=D677),0))="已取消","已取消",INDEX(三跨两临近重点区段!$D:$D,MATCH(1,(MONTH(三跨两临近重点区段!$D:$D)=12)*(三跨两临近重点区段!$A:$A=D677)*(三跨两临近重点区段!$F:$F="现存区段"),0))),"")</f>
        <v/>
      </c>
      <c r="AF677" s="72" t="str">
        <f t="array" ref="AF677">IFERROR(IF(INDEX(三跨两临近重点区段!$F:$F,MATCH(1,(MONTH(三跨两临近重点区段!$D:$D)=12)*(三跨两临近重点区段!$A:$A=D677),0))="已取消","已取消",INDEX(三跨两临近重点区段!$E:$E,MATCH(1,(MONTH(三跨两临近重点区段!$D:$D)=12)*(三跨两临近重点区段!$A:$A=D677)*(三跨两临近重点区段!$F:$F="现存区段"),0))),"")</f>
        <v/>
      </c>
      <c r="AH677" t="e">
        <f t="array" ref="AH677">INDEX(三跨两临近重点区段!$G:$G,MATCH(D677,三跨两临近重点区段!$A:$A,0))</f>
        <v>#N/A</v>
      </c>
      <c r="AI677" t="e">
        <f>INDEX(三跨两临近重点区段!$J:$J,MATCH(D677,三跨两临近重点区段!$A:$A,0))</f>
        <v>#N/A</v>
      </c>
    </row>
    <row r="678" ht="14.25" spans="1:35">
      <c r="A678" s="263" t="s">
        <v>363</v>
      </c>
      <c r="B678" s="264" t="s">
        <v>2612</v>
      </c>
      <c r="C678" s="263" t="s">
        <v>2733</v>
      </c>
      <c r="D678" s="263" t="s">
        <v>3145</v>
      </c>
      <c r="E678" s="264" t="s">
        <v>2142</v>
      </c>
      <c r="F678" s="264" t="s">
        <v>125</v>
      </c>
      <c r="G678" s="263" t="s">
        <v>2143</v>
      </c>
      <c r="H678" s="263" t="s">
        <v>620</v>
      </c>
      <c r="I678" s="33"/>
      <c r="J678" s="196"/>
      <c r="K678" s="196"/>
      <c r="L678" s="196"/>
      <c r="M678" s="235"/>
      <c r="N678" s="235"/>
      <c r="O678" s="33"/>
      <c r="P678" s="48"/>
      <c r="Q678" s="279"/>
      <c r="R678" s="279"/>
      <c r="S678" s="278">
        <v>45456</v>
      </c>
      <c r="T678" s="279" t="s">
        <v>2117</v>
      </c>
      <c r="U678" s="268" t="str">
        <f t="array" ref="U678">IFERROR(IF(INDEX(三跨两临近重点区段!$F:$F,MATCH(1,(MONTH(三跨两临近重点区段!$D:$D)=7)*(三跨两临近重点区段!$A:$A=D678),0))="已取消","已取消",INDEX(三跨两临近重点区段!$D:$D,MATCH(1,(MONTH(三跨两临近重点区段!$D:$D)=7)*(三跨两临近重点区段!$A:$A=D678)*(三跨两临近重点区段!$F:$F="现存区段"),0))),"")</f>
        <v/>
      </c>
      <c r="V678" s="232" t="str">
        <f t="array" ref="V678">IFERROR(IF(INDEX(三跨两临近重点区段!$F:$F,MATCH(1,(MONTH(三跨两临近重点区段!$D:$D)=7)*(三跨两临近重点区段!$A:$A=D678),0))="已取消","已取消",INDEX(三跨两临近重点区段!$E:$E,MATCH(1,(MONTH(三跨两临近重点区段!$D:$D)=7)*(三跨两临近重点区段!$A:$A=D678)*(三跨两临近重点区段!$F:$F="现存区段"),0))),"")</f>
        <v/>
      </c>
      <c r="W678" s="268" t="str">
        <f t="array" ref="W678">IFERROR(IF(INDEX(三跨两临近重点区段!$F:$F,MATCH(1,(MONTH(三跨两临近重点区段!$D:$D)=8)*(三跨两临近重点区段!$A:$A=D678),0))="已取消","已取消",INDEX(三跨两临近重点区段!$D:$D,MATCH(1,(MONTH(三跨两临近重点区段!$D:$D)=8)*(三跨两临近重点区段!$A:$A=D678)*(三跨两临近重点区段!$F:$F="现存区段"),0))),"")</f>
        <v/>
      </c>
      <c r="X678" s="232" t="str">
        <f t="array" ref="X678">IFERROR(IF(INDEX(三跨两临近重点区段!$F:$F,MATCH(1,(MONTH(三跨两临近重点区段!$D:$D)=8)*(三跨两临近重点区段!$A:$A=D678),0))="已取消","已取消",INDEX(三跨两临近重点区段!$E:$E,MATCH(1,(MONTH(三跨两临近重点区段!$D:$D)=8)*(三跨两临近重点区段!$A:$A=D678)*(三跨两临近重点区段!$F:$F="现存区段"),0))),"")</f>
        <v/>
      </c>
      <c r="Y678" s="268" t="str">
        <f t="array" ref="Y678">IFERROR(IF(INDEX(三跨两临近重点区段!$F:$F,MATCH(1,(MONTH(三跨两临近重点区段!$D:$D)=9)*(三跨两临近重点区段!$A:$A=D678),0))="已取消","已取消",INDEX(三跨两临近重点区段!$D:$D,MATCH(1,(MONTH(三跨两临近重点区段!$D:$D)=9)*(三跨两临近重点区段!$A:$A=D678)*(三跨两临近重点区段!$F:$F="现存区段"),0))),"")</f>
        <v/>
      </c>
      <c r="Z678" s="232" t="str">
        <f t="array" ref="Z678">IFERROR(IF(INDEX(三跨两临近重点区段!$F:$F,MATCH(1,(MONTH(三跨两临近重点区段!$D:$D)=9)*(三跨两临近重点区段!$A:$A=D678),0))="已取消","已取消",INDEX(三跨两临近重点区段!$E:$E,MATCH(1,(MONTH(三跨两临近重点区段!$D:$D)=9)*(三跨两临近重点区段!$A:$A=D678)*(三跨两临近重点区段!$F:$F="现存区段"),0))),"")</f>
        <v/>
      </c>
      <c r="AA678" s="268" t="str">
        <f t="array" ref="AA678">IFERROR(IF(INDEX(三跨两临近重点区段!$F:$F,MATCH(1,(MONTH(三跨两临近重点区段!$D:$D)=10)*(三跨两临近重点区段!$A:$A=D678),0))="已取消","已取消",INDEX(三跨两临近重点区段!$D:$D,MATCH(1,(MONTH(三跨两临近重点区段!$D:$D)=10)*(三跨两临近重点区段!$A:$A=D678)*(三跨两临近重点区段!$F:$F="现存区段"),0))),"")</f>
        <v/>
      </c>
      <c r="AB678" s="72" t="str">
        <f t="array" ref="AB678">IFERROR(IF(INDEX(三跨两临近重点区段!$F:$F,MATCH(1,(MONTH(三跨两临近重点区段!$D:$D)=10)*(三跨两临近重点区段!$A:$A=D678),0))="已取消","已取消",INDEX(三跨两临近重点区段!$E:$E,MATCH(1,(MONTH(三跨两临近重点区段!$D:$D)=10)*(三跨两临近重点区段!$A:$A=D678)*(三跨两临近重点区段!$F:$F="现存区段"),0))),"")</f>
        <v/>
      </c>
      <c r="AC678" s="284" t="str">
        <f t="array" ref="AC678">IFERROR(IF(INDEX(三跨两临近重点区段!$F:$F,MATCH(1,(MONTH(三跨两临近重点区段!$D:$D)=11)*(三跨两临近重点区段!$A:$A=D678),0))="已取消","已取消",INDEX(三跨两临近重点区段!$D:$D,MATCH(1,(MONTH(三跨两临近重点区段!$D:$D)=11)*(三跨两临近重点区段!$A:$A=D678)*(三跨两临近重点区段!$F:$F="现存区段"),0))),"")</f>
        <v/>
      </c>
      <c r="AD678" s="72" t="str">
        <f t="array" ref="AD678">IFERROR(IF(INDEX(三跨两临近重点区段!$F:$F,MATCH(1,(MONTH(三跨两临近重点区段!$D:$D)=11)*(三跨两临近重点区段!$A:$A=D678),0))="已取消","已取消",INDEX(三跨两临近重点区段!$E:$E,MATCH(1,(MONTH(三跨两临近重点区段!$D:$D)=11)*(三跨两临近重点区段!$A:$A=D678)*(三跨两临近重点区段!$F:$F="现存区段"),0))),"")</f>
        <v/>
      </c>
      <c r="AE678" s="284" t="str">
        <f t="array" ref="AE678">IFERROR(IF(INDEX(三跨两临近重点区段!$F:$F,MATCH(1,(MONTH(三跨两临近重点区段!$D:$D)=12)*(三跨两临近重点区段!$A:$A=D678),0))="已取消","已取消",INDEX(三跨两临近重点区段!$D:$D,MATCH(1,(MONTH(三跨两临近重点区段!$D:$D)=12)*(三跨两临近重点区段!$A:$A=D678)*(三跨两临近重点区段!$F:$F="现存区段"),0))),"")</f>
        <v/>
      </c>
      <c r="AF678" s="72" t="str">
        <f t="array" ref="AF678">IFERROR(IF(INDEX(三跨两临近重点区段!$F:$F,MATCH(1,(MONTH(三跨两临近重点区段!$D:$D)=12)*(三跨两临近重点区段!$A:$A=D678),0))="已取消","已取消",INDEX(三跨两临近重点区段!$E:$E,MATCH(1,(MONTH(三跨两临近重点区段!$D:$D)=12)*(三跨两临近重点区段!$A:$A=D678)*(三跨两临近重点区段!$F:$F="现存区段"),0))),"")</f>
        <v/>
      </c>
      <c r="AH678" t="e">
        <f t="array" ref="AH678">INDEX(三跨两临近重点区段!$G:$G,MATCH(D678,三跨两临近重点区段!$A:$A,0))</f>
        <v>#N/A</v>
      </c>
      <c r="AI678" t="e">
        <f>INDEX(三跨两临近重点区段!$J:$J,MATCH(D678,三跨两临近重点区段!$A:$A,0))</f>
        <v>#N/A</v>
      </c>
    </row>
    <row r="679" ht="14.25" spans="1:35">
      <c r="A679" s="263" t="s">
        <v>150</v>
      </c>
      <c r="B679" s="264" t="s">
        <v>2179</v>
      </c>
      <c r="C679" s="263" t="s">
        <v>2585</v>
      </c>
      <c r="D679" s="263" t="s">
        <v>3146</v>
      </c>
      <c r="E679" s="264" t="s">
        <v>2142</v>
      </c>
      <c r="F679" s="264" t="s">
        <v>2142</v>
      </c>
      <c r="G679" s="263" t="s">
        <v>2143</v>
      </c>
      <c r="H679" s="263" t="s">
        <v>644</v>
      </c>
      <c r="I679" s="33"/>
      <c r="J679" s="196"/>
      <c r="K679" s="196"/>
      <c r="L679" s="196"/>
      <c r="M679" s="235"/>
      <c r="N679" s="235"/>
      <c r="O679" s="33"/>
      <c r="P679" s="48"/>
      <c r="Q679" s="279"/>
      <c r="R679" s="279"/>
      <c r="S679" s="278">
        <v>45456</v>
      </c>
      <c r="T679" s="279" t="s">
        <v>2117</v>
      </c>
      <c r="U679" s="268" t="str">
        <f t="array" ref="U679">IFERROR(IF(INDEX(三跨两临近重点区段!$F:$F,MATCH(1,(MONTH(三跨两临近重点区段!$D:$D)=7)*(三跨两临近重点区段!$A:$A=D679),0))="已取消","已取消",INDEX(三跨两临近重点区段!$D:$D,MATCH(1,(MONTH(三跨两临近重点区段!$D:$D)=7)*(三跨两临近重点区段!$A:$A=D679)*(三跨两临近重点区段!$F:$F="现存区段"),0))),"")</f>
        <v/>
      </c>
      <c r="V679" s="232" t="str">
        <f t="array" ref="V679">IFERROR(IF(INDEX(三跨两临近重点区段!$F:$F,MATCH(1,(MONTH(三跨两临近重点区段!$D:$D)=7)*(三跨两临近重点区段!$A:$A=D679),0))="已取消","已取消",INDEX(三跨两临近重点区段!$E:$E,MATCH(1,(MONTH(三跨两临近重点区段!$D:$D)=7)*(三跨两临近重点区段!$A:$A=D679)*(三跨两临近重点区段!$F:$F="现存区段"),0))),"")</f>
        <v/>
      </c>
      <c r="W679" s="268" t="str">
        <f t="array" ref="W679">IFERROR(IF(INDEX(三跨两临近重点区段!$F:$F,MATCH(1,(MONTH(三跨两临近重点区段!$D:$D)=8)*(三跨两临近重点区段!$A:$A=D679),0))="已取消","已取消",INDEX(三跨两临近重点区段!$D:$D,MATCH(1,(MONTH(三跨两临近重点区段!$D:$D)=8)*(三跨两临近重点区段!$A:$A=D679)*(三跨两临近重点区段!$F:$F="现存区段"),0))),"")</f>
        <v/>
      </c>
      <c r="X679" s="232" t="str">
        <f t="array" ref="X679">IFERROR(IF(INDEX(三跨两临近重点区段!$F:$F,MATCH(1,(MONTH(三跨两临近重点区段!$D:$D)=8)*(三跨两临近重点区段!$A:$A=D679),0))="已取消","已取消",INDEX(三跨两临近重点区段!$E:$E,MATCH(1,(MONTH(三跨两临近重点区段!$D:$D)=8)*(三跨两临近重点区段!$A:$A=D679)*(三跨两临近重点区段!$F:$F="现存区段"),0))),"")</f>
        <v/>
      </c>
      <c r="Y679" s="268" t="str">
        <f t="array" ref="Y679">IFERROR(IF(INDEX(三跨两临近重点区段!$F:$F,MATCH(1,(MONTH(三跨两临近重点区段!$D:$D)=9)*(三跨两临近重点区段!$A:$A=D679),0))="已取消","已取消",INDEX(三跨两临近重点区段!$D:$D,MATCH(1,(MONTH(三跨两临近重点区段!$D:$D)=9)*(三跨两临近重点区段!$A:$A=D679)*(三跨两临近重点区段!$F:$F="现存区段"),0))),"")</f>
        <v/>
      </c>
      <c r="Z679" s="232" t="str">
        <f t="array" ref="Z679">IFERROR(IF(INDEX(三跨两临近重点区段!$F:$F,MATCH(1,(MONTH(三跨两临近重点区段!$D:$D)=9)*(三跨两临近重点区段!$A:$A=D679),0))="已取消","已取消",INDEX(三跨两临近重点区段!$E:$E,MATCH(1,(MONTH(三跨两临近重点区段!$D:$D)=9)*(三跨两临近重点区段!$A:$A=D679)*(三跨两临近重点区段!$F:$F="现存区段"),0))),"")</f>
        <v/>
      </c>
      <c r="AA679" s="268" t="str">
        <f t="array" ref="AA679">IFERROR(IF(INDEX(三跨两临近重点区段!$F:$F,MATCH(1,(MONTH(三跨两临近重点区段!$D:$D)=10)*(三跨两临近重点区段!$A:$A=D679),0))="已取消","已取消",INDEX(三跨两临近重点区段!$D:$D,MATCH(1,(MONTH(三跨两临近重点区段!$D:$D)=10)*(三跨两临近重点区段!$A:$A=D679)*(三跨两临近重点区段!$F:$F="现存区段"),0))),"")</f>
        <v/>
      </c>
      <c r="AB679" s="72" t="str">
        <f t="array" ref="AB679">IFERROR(IF(INDEX(三跨两临近重点区段!$F:$F,MATCH(1,(MONTH(三跨两临近重点区段!$D:$D)=10)*(三跨两临近重点区段!$A:$A=D679),0))="已取消","已取消",INDEX(三跨两临近重点区段!$E:$E,MATCH(1,(MONTH(三跨两临近重点区段!$D:$D)=10)*(三跨两临近重点区段!$A:$A=D679)*(三跨两临近重点区段!$F:$F="现存区段"),0))),"")</f>
        <v/>
      </c>
      <c r="AC679" s="284" t="str">
        <f t="array" ref="AC679">IFERROR(IF(INDEX(三跨两临近重点区段!$F:$F,MATCH(1,(MONTH(三跨两临近重点区段!$D:$D)=11)*(三跨两临近重点区段!$A:$A=D679),0))="已取消","已取消",INDEX(三跨两临近重点区段!$D:$D,MATCH(1,(MONTH(三跨两临近重点区段!$D:$D)=11)*(三跨两临近重点区段!$A:$A=D679)*(三跨两临近重点区段!$F:$F="现存区段"),0))),"")</f>
        <v/>
      </c>
      <c r="AD679" s="72" t="str">
        <f t="array" ref="AD679">IFERROR(IF(INDEX(三跨两临近重点区段!$F:$F,MATCH(1,(MONTH(三跨两临近重点区段!$D:$D)=11)*(三跨两临近重点区段!$A:$A=D679),0))="已取消","已取消",INDEX(三跨两临近重点区段!$E:$E,MATCH(1,(MONTH(三跨两临近重点区段!$D:$D)=11)*(三跨两临近重点区段!$A:$A=D679)*(三跨两临近重点区段!$F:$F="现存区段"),0))),"")</f>
        <v/>
      </c>
      <c r="AE679" s="284" t="str">
        <f t="array" ref="AE679">IFERROR(IF(INDEX(三跨两临近重点区段!$F:$F,MATCH(1,(MONTH(三跨两临近重点区段!$D:$D)=12)*(三跨两临近重点区段!$A:$A=D679),0))="已取消","已取消",INDEX(三跨两临近重点区段!$D:$D,MATCH(1,(MONTH(三跨两临近重点区段!$D:$D)=12)*(三跨两临近重点区段!$A:$A=D679)*(三跨两临近重点区段!$F:$F="现存区段"),0))),"")</f>
        <v/>
      </c>
      <c r="AF679" s="72" t="str">
        <f t="array" ref="AF679">IFERROR(IF(INDEX(三跨两临近重点区段!$F:$F,MATCH(1,(MONTH(三跨两临近重点区段!$D:$D)=12)*(三跨两临近重点区段!$A:$A=D679),0))="已取消","已取消",INDEX(三跨两临近重点区段!$E:$E,MATCH(1,(MONTH(三跨两临近重点区段!$D:$D)=12)*(三跨两临近重点区段!$A:$A=D679)*(三跨两临近重点区段!$F:$F="现存区段"),0))),"")</f>
        <v/>
      </c>
      <c r="AH679" t="e">
        <f t="array" ref="AH679">INDEX(三跨两临近重点区段!$G:$G,MATCH(D679,三跨两临近重点区段!$A:$A,0))</f>
        <v>#N/A</v>
      </c>
      <c r="AI679" t="e">
        <f>INDEX(三跨两临近重点区段!$J:$J,MATCH(D679,三跨两临近重点区段!$A:$A,0))</f>
        <v>#N/A</v>
      </c>
    </row>
    <row r="680" ht="14.25" spans="1:35">
      <c r="A680" s="263" t="s">
        <v>150</v>
      </c>
      <c r="B680" s="264" t="s">
        <v>2389</v>
      </c>
      <c r="C680" s="263" t="s">
        <v>2269</v>
      </c>
      <c r="D680" s="263" t="s">
        <v>3147</v>
      </c>
      <c r="E680" s="264" t="s">
        <v>2142</v>
      </c>
      <c r="F680" s="264" t="s">
        <v>125</v>
      </c>
      <c r="G680" s="263" t="s">
        <v>2143</v>
      </c>
      <c r="H680" s="263" t="s">
        <v>564</v>
      </c>
      <c r="I680" s="33"/>
      <c r="J680" s="196"/>
      <c r="K680" s="196"/>
      <c r="L680" s="196"/>
      <c r="M680" s="235"/>
      <c r="N680" s="235"/>
      <c r="O680" s="33"/>
      <c r="P680" s="48"/>
      <c r="Q680" s="279"/>
      <c r="R680" s="279"/>
      <c r="S680" s="278">
        <v>45456</v>
      </c>
      <c r="T680" s="279" t="s">
        <v>2117</v>
      </c>
      <c r="U680" s="268" t="str">
        <f t="array" ref="U680">IFERROR(IF(INDEX(三跨两临近重点区段!$F:$F,MATCH(1,(MONTH(三跨两临近重点区段!$D:$D)=7)*(三跨两临近重点区段!$A:$A=D680),0))="已取消","已取消",INDEX(三跨两临近重点区段!$D:$D,MATCH(1,(MONTH(三跨两临近重点区段!$D:$D)=7)*(三跨两临近重点区段!$A:$A=D680)*(三跨两临近重点区段!$F:$F="现存区段"),0))),"")</f>
        <v/>
      </c>
      <c r="V680" s="232" t="str">
        <f t="array" ref="V680">IFERROR(IF(INDEX(三跨两临近重点区段!$F:$F,MATCH(1,(MONTH(三跨两临近重点区段!$D:$D)=7)*(三跨两临近重点区段!$A:$A=D680),0))="已取消","已取消",INDEX(三跨两临近重点区段!$E:$E,MATCH(1,(MONTH(三跨两临近重点区段!$D:$D)=7)*(三跨两临近重点区段!$A:$A=D680)*(三跨两临近重点区段!$F:$F="现存区段"),0))),"")</f>
        <v/>
      </c>
      <c r="W680" s="268" t="str">
        <f t="array" ref="W680">IFERROR(IF(INDEX(三跨两临近重点区段!$F:$F,MATCH(1,(MONTH(三跨两临近重点区段!$D:$D)=8)*(三跨两临近重点区段!$A:$A=D680),0))="已取消","已取消",INDEX(三跨两临近重点区段!$D:$D,MATCH(1,(MONTH(三跨两临近重点区段!$D:$D)=8)*(三跨两临近重点区段!$A:$A=D680)*(三跨两临近重点区段!$F:$F="现存区段"),0))),"")</f>
        <v/>
      </c>
      <c r="X680" s="232" t="str">
        <f t="array" ref="X680">IFERROR(IF(INDEX(三跨两临近重点区段!$F:$F,MATCH(1,(MONTH(三跨两临近重点区段!$D:$D)=8)*(三跨两临近重点区段!$A:$A=D680),0))="已取消","已取消",INDEX(三跨两临近重点区段!$E:$E,MATCH(1,(MONTH(三跨两临近重点区段!$D:$D)=8)*(三跨两临近重点区段!$A:$A=D680)*(三跨两临近重点区段!$F:$F="现存区段"),0))),"")</f>
        <v/>
      </c>
      <c r="Y680" s="268" t="str">
        <f t="array" ref="Y680">IFERROR(IF(INDEX(三跨两临近重点区段!$F:$F,MATCH(1,(MONTH(三跨两临近重点区段!$D:$D)=9)*(三跨两临近重点区段!$A:$A=D680),0))="已取消","已取消",INDEX(三跨两临近重点区段!$D:$D,MATCH(1,(MONTH(三跨两临近重点区段!$D:$D)=9)*(三跨两临近重点区段!$A:$A=D680)*(三跨两临近重点区段!$F:$F="现存区段"),0))),"")</f>
        <v/>
      </c>
      <c r="Z680" s="232" t="str">
        <f t="array" ref="Z680">IFERROR(IF(INDEX(三跨两临近重点区段!$F:$F,MATCH(1,(MONTH(三跨两临近重点区段!$D:$D)=9)*(三跨两临近重点区段!$A:$A=D680),0))="已取消","已取消",INDEX(三跨两临近重点区段!$E:$E,MATCH(1,(MONTH(三跨两临近重点区段!$D:$D)=9)*(三跨两临近重点区段!$A:$A=D680)*(三跨两临近重点区段!$F:$F="现存区段"),0))),"")</f>
        <v/>
      </c>
      <c r="AA680" s="268" t="str">
        <f t="array" ref="AA680">IFERROR(IF(INDEX(三跨两临近重点区段!$F:$F,MATCH(1,(MONTH(三跨两临近重点区段!$D:$D)=10)*(三跨两临近重点区段!$A:$A=D680),0))="已取消","已取消",INDEX(三跨两临近重点区段!$D:$D,MATCH(1,(MONTH(三跨两临近重点区段!$D:$D)=10)*(三跨两临近重点区段!$A:$A=D680)*(三跨两临近重点区段!$F:$F="现存区段"),0))),"")</f>
        <v/>
      </c>
      <c r="AB680" s="72" t="str">
        <f t="array" ref="AB680">IFERROR(IF(INDEX(三跨两临近重点区段!$F:$F,MATCH(1,(MONTH(三跨两临近重点区段!$D:$D)=10)*(三跨两临近重点区段!$A:$A=D680),0))="已取消","已取消",INDEX(三跨两临近重点区段!$E:$E,MATCH(1,(MONTH(三跨两临近重点区段!$D:$D)=10)*(三跨两临近重点区段!$A:$A=D680)*(三跨两临近重点区段!$F:$F="现存区段"),0))),"")</f>
        <v/>
      </c>
      <c r="AC680" s="284" t="str">
        <f t="array" ref="AC680">IFERROR(IF(INDEX(三跨两临近重点区段!$F:$F,MATCH(1,(MONTH(三跨两临近重点区段!$D:$D)=11)*(三跨两临近重点区段!$A:$A=D680),0))="已取消","已取消",INDEX(三跨两临近重点区段!$D:$D,MATCH(1,(MONTH(三跨两临近重点区段!$D:$D)=11)*(三跨两临近重点区段!$A:$A=D680)*(三跨两临近重点区段!$F:$F="现存区段"),0))),"")</f>
        <v/>
      </c>
      <c r="AD680" s="72" t="str">
        <f t="array" ref="AD680">IFERROR(IF(INDEX(三跨两临近重点区段!$F:$F,MATCH(1,(MONTH(三跨两临近重点区段!$D:$D)=11)*(三跨两临近重点区段!$A:$A=D680),0))="已取消","已取消",INDEX(三跨两临近重点区段!$E:$E,MATCH(1,(MONTH(三跨两临近重点区段!$D:$D)=11)*(三跨两临近重点区段!$A:$A=D680)*(三跨两临近重点区段!$F:$F="现存区段"),0))),"")</f>
        <v/>
      </c>
      <c r="AE680" s="284" t="str">
        <f t="array" ref="AE680">IFERROR(IF(INDEX(三跨两临近重点区段!$F:$F,MATCH(1,(MONTH(三跨两临近重点区段!$D:$D)=12)*(三跨两临近重点区段!$A:$A=D680),0))="已取消","已取消",INDEX(三跨两临近重点区段!$D:$D,MATCH(1,(MONTH(三跨两临近重点区段!$D:$D)=12)*(三跨两临近重点区段!$A:$A=D680)*(三跨两临近重点区段!$F:$F="现存区段"),0))),"")</f>
        <v/>
      </c>
      <c r="AF680" s="72" t="str">
        <f t="array" ref="AF680">IFERROR(IF(INDEX(三跨两临近重点区段!$F:$F,MATCH(1,(MONTH(三跨两临近重点区段!$D:$D)=12)*(三跨两临近重点区段!$A:$A=D680),0))="已取消","已取消",INDEX(三跨两临近重点区段!$E:$E,MATCH(1,(MONTH(三跨两临近重点区段!$D:$D)=12)*(三跨两临近重点区段!$A:$A=D680)*(三跨两临近重点区段!$F:$F="现存区段"),0))),"")</f>
        <v/>
      </c>
      <c r="AH680" t="e">
        <f t="array" ref="AH680">INDEX(三跨两临近重点区段!$G:$G,MATCH(D680,三跨两临近重点区段!$A:$A,0))</f>
        <v>#N/A</v>
      </c>
      <c r="AI680" t="e">
        <f>INDEX(三跨两临近重点区段!$J:$J,MATCH(D680,三跨两临近重点区段!$A:$A,0))</f>
        <v>#N/A</v>
      </c>
    </row>
    <row r="681" ht="14.25" spans="1:35">
      <c r="A681" s="263" t="s">
        <v>150</v>
      </c>
      <c r="B681" s="264" t="s">
        <v>2397</v>
      </c>
      <c r="C681" s="263" t="s">
        <v>2269</v>
      </c>
      <c r="D681" s="263" t="s">
        <v>3148</v>
      </c>
      <c r="E681" s="264" t="s">
        <v>2142</v>
      </c>
      <c r="F681" s="264" t="s">
        <v>125</v>
      </c>
      <c r="G681" s="263" t="s">
        <v>2143</v>
      </c>
      <c r="H681" s="263" t="s">
        <v>564</v>
      </c>
      <c r="I681" s="33"/>
      <c r="J681" s="196"/>
      <c r="K681" s="196"/>
      <c r="L681" s="196"/>
      <c r="M681" s="235"/>
      <c r="N681" s="235"/>
      <c r="O681" s="33"/>
      <c r="P681" s="48"/>
      <c r="Q681" s="279"/>
      <c r="R681" s="279"/>
      <c r="S681" s="278">
        <v>45456</v>
      </c>
      <c r="T681" s="279" t="s">
        <v>2117</v>
      </c>
      <c r="U681" s="268" t="str">
        <f t="array" ref="U681">IFERROR(IF(INDEX(三跨两临近重点区段!$F:$F,MATCH(1,(MONTH(三跨两临近重点区段!$D:$D)=7)*(三跨两临近重点区段!$A:$A=D681),0))="已取消","已取消",INDEX(三跨两临近重点区段!$D:$D,MATCH(1,(MONTH(三跨两临近重点区段!$D:$D)=7)*(三跨两临近重点区段!$A:$A=D681)*(三跨两临近重点区段!$F:$F="现存区段"),0))),"")</f>
        <v/>
      </c>
      <c r="V681" s="232" t="str">
        <f t="array" ref="V681">IFERROR(IF(INDEX(三跨两临近重点区段!$F:$F,MATCH(1,(MONTH(三跨两临近重点区段!$D:$D)=7)*(三跨两临近重点区段!$A:$A=D681),0))="已取消","已取消",INDEX(三跨两临近重点区段!$E:$E,MATCH(1,(MONTH(三跨两临近重点区段!$D:$D)=7)*(三跨两临近重点区段!$A:$A=D681)*(三跨两临近重点区段!$F:$F="现存区段"),0))),"")</f>
        <v/>
      </c>
      <c r="W681" s="268" t="str">
        <f t="array" ref="W681">IFERROR(IF(INDEX(三跨两临近重点区段!$F:$F,MATCH(1,(MONTH(三跨两临近重点区段!$D:$D)=8)*(三跨两临近重点区段!$A:$A=D681),0))="已取消","已取消",INDEX(三跨两临近重点区段!$D:$D,MATCH(1,(MONTH(三跨两临近重点区段!$D:$D)=8)*(三跨两临近重点区段!$A:$A=D681)*(三跨两临近重点区段!$F:$F="现存区段"),0))),"")</f>
        <v/>
      </c>
      <c r="X681" s="232" t="str">
        <f t="array" ref="X681">IFERROR(IF(INDEX(三跨两临近重点区段!$F:$F,MATCH(1,(MONTH(三跨两临近重点区段!$D:$D)=8)*(三跨两临近重点区段!$A:$A=D681),0))="已取消","已取消",INDEX(三跨两临近重点区段!$E:$E,MATCH(1,(MONTH(三跨两临近重点区段!$D:$D)=8)*(三跨两临近重点区段!$A:$A=D681)*(三跨两临近重点区段!$F:$F="现存区段"),0))),"")</f>
        <v/>
      </c>
      <c r="Y681" s="268" t="str">
        <f t="array" ref="Y681">IFERROR(IF(INDEX(三跨两临近重点区段!$F:$F,MATCH(1,(MONTH(三跨两临近重点区段!$D:$D)=9)*(三跨两临近重点区段!$A:$A=D681),0))="已取消","已取消",INDEX(三跨两临近重点区段!$D:$D,MATCH(1,(MONTH(三跨两临近重点区段!$D:$D)=9)*(三跨两临近重点区段!$A:$A=D681)*(三跨两临近重点区段!$F:$F="现存区段"),0))),"")</f>
        <v/>
      </c>
      <c r="Z681" s="232" t="str">
        <f t="array" ref="Z681">IFERROR(IF(INDEX(三跨两临近重点区段!$F:$F,MATCH(1,(MONTH(三跨两临近重点区段!$D:$D)=9)*(三跨两临近重点区段!$A:$A=D681),0))="已取消","已取消",INDEX(三跨两临近重点区段!$E:$E,MATCH(1,(MONTH(三跨两临近重点区段!$D:$D)=9)*(三跨两临近重点区段!$A:$A=D681)*(三跨两临近重点区段!$F:$F="现存区段"),0))),"")</f>
        <v/>
      </c>
      <c r="AA681" s="268" t="str">
        <f t="array" ref="AA681">IFERROR(IF(INDEX(三跨两临近重点区段!$F:$F,MATCH(1,(MONTH(三跨两临近重点区段!$D:$D)=10)*(三跨两临近重点区段!$A:$A=D681),0))="已取消","已取消",INDEX(三跨两临近重点区段!$D:$D,MATCH(1,(MONTH(三跨两临近重点区段!$D:$D)=10)*(三跨两临近重点区段!$A:$A=D681)*(三跨两临近重点区段!$F:$F="现存区段"),0))),"")</f>
        <v/>
      </c>
      <c r="AB681" s="72" t="str">
        <f t="array" ref="AB681">IFERROR(IF(INDEX(三跨两临近重点区段!$F:$F,MATCH(1,(MONTH(三跨两临近重点区段!$D:$D)=10)*(三跨两临近重点区段!$A:$A=D681),0))="已取消","已取消",INDEX(三跨两临近重点区段!$E:$E,MATCH(1,(MONTH(三跨两临近重点区段!$D:$D)=10)*(三跨两临近重点区段!$A:$A=D681)*(三跨两临近重点区段!$F:$F="现存区段"),0))),"")</f>
        <v/>
      </c>
      <c r="AC681" s="284" t="str">
        <f t="array" ref="AC681">IFERROR(IF(INDEX(三跨两临近重点区段!$F:$F,MATCH(1,(MONTH(三跨两临近重点区段!$D:$D)=11)*(三跨两临近重点区段!$A:$A=D681),0))="已取消","已取消",INDEX(三跨两临近重点区段!$D:$D,MATCH(1,(MONTH(三跨两临近重点区段!$D:$D)=11)*(三跨两临近重点区段!$A:$A=D681)*(三跨两临近重点区段!$F:$F="现存区段"),0))),"")</f>
        <v/>
      </c>
      <c r="AD681" s="72" t="str">
        <f t="array" ref="AD681">IFERROR(IF(INDEX(三跨两临近重点区段!$F:$F,MATCH(1,(MONTH(三跨两临近重点区段!$D:$D)=11)*(三跨两临近重点区段!$A:$A=D681),0))="已取消","已取消",INDEX(三跨两临近重点区段!$E:$E,MATCH(1,(MONTH(三跨两临近重点区段!$D:$D)=11)*(三跨两临近重点区段!$A:$A=D681)*(三跨两临近重点区段!$F:$F="现存区段"),0))),"")</f>
        <v/>
      </c>
      <c r="AE681" s="284" t="str">
        <f t="array" ref="AE681">IFERROR(IF(INDEX(三跨两临近重点区段!$F:$F,MATCH(1,(MONTH(三跨两临近重点区段!$D:$D)=12)*(三跨两临近重点区段!$A:$A=D681),0))="已取消","已取消",INDEX(三跨两临近重点区段!$D:$D,MATCH(1,(MONTH(三跨两临近重点区段!$D:$D)=12)*(三跨两临近重点区段!$A:$A=D681)*(三跨两临近重点区段!$F:$F="现存区段"),0))),"")</f>
        <v/>
      </c>
      <c r="AF681" s="72" t="str">
        <f t="array" ref="AF681">IFERROR(IF(INDEX(三跨两临近重点区段!$F:$F,MATCH(1,(MONTH(三跨两临近重点区段!$D:$D)=12)*(三跨两临近重点区段!$A:$A=D681),0))="已取消","已取消",INDEX(三跨两临近重点区段!$E:$E,MATCH(1,(MONTH(三跨两临近重点区段!$D:$D)=12)*(三跨两临近重点区段!$A:$A=D681)*(三跨两临近重点区段!$F:$F="现存区段"),0))),"")</f>
        <v/>
      </c>
      <c r="AH681" t="e">
        <f t="array" ref="AH681">INDEX(三跨两临近重点区段!$G:$G,MATCH(D681,三跨两临近重点区段!$A:$A,0))</f>
        <v>#N/A</v>
      </c>
      <c r="AI681" t="e">
        <f>INDEX(三跨两临近重点区段!$J:$J,MATCH(D681,三跨两临近重点区段!$A:$A,0))</f>
        <v>#N/A</v>
      </c>
    </row>
    <row r="682" ht="14.25" spans="1:35">
      <c r="A682" s="263" t="s">
        <v>119</v>
      </c>
      <c r="B682" s="264" t="s">
        <v>2658</v>
      </c>
      <c r="C682" s="263" t="s">
        <v>2126</v>
      </c>
      <c r="D682" s="263" t="s">
        <v>3149</v>
      </c>
      <c r="E682" s="264" t="s">
        <v>2142</v>
      </c>
      <c r="F682" s="264" t="s">
        <v>125</v>
      </c>
      <c r="G682" s="263" t="s">
        <v>2143</v>
      </c>
      <c r="H682" s="263" t="s">
        <v>525</v>
      </c>
      <c r="I682" s="33"/>
      <c r="J682" s="196"/>
      <c r="K682" s="196"/>
      <c r="L682" s="196"/>
      <c r="M682" s="235"/>
      <c r="N682" s="235"/>
      <c r="O682" s="33"/>
      <c r="P682" s="48"/>
      <c r="Q682" s="279"/>
      <c r="R682" s="279"/>
      <c r="S682" s="278">
        <v>45456</v>
      </c>
      <c r="T682" s="279" t="s">
        <v>2117</v>
      </c>
      <c r="U682" s="268" t="str">
        <f t="array" ref="U682">IFERROR(IF(INDEX(三跨两临近重点区段!$F:$F,MATCH(1,(MONTH(三跨两临近重点区段!$D:$D)=7)*(三跨两临近重点区段!$A:$A=D682),0))="已取消","已取消",INDEX(三跨两临近重点区段!$D:$D,MATCH(1,(MONTH(三跨两临近重点区段!$D:$D)=7)*(三跨两临近重点区段!$A:$A=D682)*(三跨两临近重点区段!$F:$F="现存区段"),0))),"")</f>
        <v/>
      </c>
      <c r="V682" s="232" t="str">
        <f t="array" ref="V682">IFERROR(IF(INDEX(三跨两临近重点区段!$F:$F,MATCH(1,(MONTH(三跨两临近重点区段!$D:$D)=7)*(三跨两临近重点区段!$A:$A=D682),0))="已取消","已取消",INDEX(三跨两临近重点区段!$E:$E,MATCH(1,(MONTH(三跨两临近重点区段!$D:$D)=7)*(三跨两临近重点区段!$A:$A=D682)*(三跨两临近重点区段!$F:$F="现存区段"),0))),"")</f>
        <v/>
      </c>
      <c r="W682" s="268" t="str">
        <f t="array" ref="W682">IFERROR(IF(INDEX(三跨两临近重点区段!$F:$F,MATCH(1,(MONTH(三跨两临近重点区段!$D:$D)=8)*(三跨两临近重点区段!$A:$A=D682),0))="已取消","已取消",INDEX(三跨两临近重点区段!$D:$D,MATCH(1,(MONTH(三跨两临近重点区段!$D:$D)=8)*(三跨两临近重点区段!$A:$A=D682)*(三跨两临近重点区段!$F:$F="现存区段"),0))),"")</f>
        <v/>
      </c>
      <c r="X682" s="232" t="str">
        <f t="array" ref="X682">IFERROR(IF(INDEX(三跨两临近重点区段!$F:$F,MATCH(1,(MONTH(三跨两临近重点区段!$D:$D)=8)*(三跨两临近重点区段!$A:$A=D682),0))="已取消","已取消",INDEX(三跨两临近重点区段!$E:$E,MATCH(1,(MONTH(三跨两临近重点区段!$D:$D)=8)*(三跨两临近重点区段!$A:$A=D682)*(三跨两临近重点区段!$F:$F="现存区段"),0))),"")</f>
        <v/>
      </c>
      <c r="Y682" s="268" t="str">
        <f t="array" ref="Y682">IFERROR(IF(INDEX(三跨两临近重点区段!$F:$F,MATCH(1,(MONTH(三跨两临近重点区段!$D:$D)=9)*(三跨两临近重点区段!$A:$A=D682),0))="已取消","已取消",INDEX(三跨两临近重点区段!$D:$D,MATCH(1,(MONTH(三跨两临近重点区段!$D:$D)=9)*(三跨两临近重点区段!$A:$A=D682)*(三跨两临近重点区段!$F:$F="现存区段"),0))),"")</f>
        <v/>
      </c>
      <c r="Z682" s="232" t="str">
        <f t="array" ref="Z682">IFERROR(IF(INDEX(三跨两临近重点区段!$F:$F,MATCH(1,(MONTH(三跨两临近重点区段!$D:$D)=9)*(三跨两临近重点区段!$A:$A=D682),0))="已取消","已取消",INDEX(三跨两临近重点区段!$E:$E,MATCH(1,(MONTH(三跨两临近重点区段!$D:$D)=9)*(三跨两临近重点区段!$A:$A=D682)*(三跨两临近重点区段!$F:$F="现存区段"),0))),"")</f>
        <v/>
      </c>
      <c r="AA682" s="268" t="str">
        <f t="array" ref="AA682">IFERROR(IF(INDEX(三跨两临近重点区段!$F:$F,MATCH(1,(MONTH(三跨两临近重点区段!$D:$D)=10)*(三跨两临近重点区段!$A:$A=D682),0))="已取消","已取消",INDEX(三跨两临近重点区段!$D:$D,MATCH(1,(MONTH(三跨两临近重点区段!$D:$D)=10)*(三跨两临近重点区段!$A:$A=D682)*(三跨两临近重点区段!$F:$F="现存区段"),0))),"")</f>
        <v/>
      </c>
      <c r="AB682" s="72" t="str">
        <f t="array" ref="AB682">IFERROR(IF(INDEX(三跨两临近重点区段!$F:$F,MATCH(1,(MONTH(三跨两临近重点区段!$D:$D)=10)*(三跨两临近重点区段!$A:$A=D682),0))="已取消","已取消",INDEX(三跨两临近重点区段!$E:$E,MATCH(1,(MONTH(三跨两临近重点区段!$D:$D)=10)*(三跨两临近重点区段!$A:$A=D682)*(三跨两临近重点区段!$F:$F="现存区段"),0))),"")</f>
        <v/>
      </c>
      <c r="AC682" s="284" t="str">
        <f t="array" ref="AC682">IFERROR(IF(INDEX(三跨两临近重点区段!$F:$F,MATCH(1,(MONTH(三跨两临近重点区段!$D:$D)=11)*(三跨两临近重点区段!$A:$A=D682),0))="已取消","已取消",INDEX(三跨两临近重点区段!$D:$D,MATCH(1,(MONTH(三跨两临近重点区段!$D:$D)=11)*(三跨两临近重点区段!$A:$A=D682)*(三跨两临近重点区段!$F:$F="现存区段"),0))),"")</f>
        <v/>
      </c>
      <c r="AD682" s="72" t="str">
        <f t="array" ref="AD682">IFERROR(IF(INDEX(三跨两临近重点区段!$F:$F,MATCH(1,(MONTH(三跨两临近重点区段!$D:$D)=11)*(三跨两临近重点区段!$A:$A=D682),0))="已取消","已取消",INDEX(三跨两临近重点区段!$E:$E,MATCH(1,(MONTH(三跨两临近重点区段!$D:$D)=11)*(三跨两临近重点区段!$A:$A=D682)*(三跨两临近重点区段!$F:$F="现存区段"),0))),"")</f>
        <v/>
      </c>
      <c r="AE682" s="284" t="str">
        <f t="array" ref="AE682">IFERROR(IF(INDEX(三跨两临近重点区段!$F:$F,MATCH(1,(MONTH(三跨两临近重点区段!$D:$D)=12)*(三跨两临近重点区段!$A:$A=D682),0))="已取消","已取消",INDEX(三跨两临近重点区段!$D:$D,MATCH(1,(MONTH(三跨两临近重点区段!$D:$D)=12)*(三跨两临近重点区段!$A:$A=D682)*(三跨两临近重点区段!$F:$F="现存区段"),0))),"")</f>
        <v/>
      </c>
      <c r="AF682" s="72" t="str">
        <f t="array" ref="AF682">IFERROR(IF(INDEX(三跨两临近重点区段!$F:$F,MATCH(1,(MONTH(三跨两临近重点区段!$D:$D)=12)*(三跨两临近重点区段!$A:$A=D682),0))="已取消","已取消",INDEX(三跨两临近重点区段!$E:$E,MATCH(1,(MONTH(三跨两临近重点区段!$D:$D)=12)*(三跨两临近重点区段!$A:$A=D682)*(三跨两临近重点区段!$F:$F="现存区段"),0))),"")</f>
        <v/>
      </c>
      <c r="AH682" t="e">
        <f t="array" ref="AH682">INDEX(三跨两临近重点区段!$G:$G,MATCH(D682,三跨两临近重点区段!$A:$A,0))</f>
        <v>#N/A</v>
      </c>
      <c r="AI682" t="e">
        <f>INDEX(三跨两临近重点区段!$J:$J,MATCH(D682,三跨两临近重点区段!$A:$A,0))</f>
        <v>#N/A</v>
      </c>
    </row>
    <row r="683" ht="14.25" spans="1:35">
      <c r="A683" s="263" t="s">
        <v>119</v>
      </c>
      <c r="B683" s="264" t="s">
        <v>2663</v>
      </c>
      <c r="C683" s="263" t="s">
        <v>2126</v>
      </c>
      <c r="D683" s="263" t="s">
        <v>3150</v>
      </c>
      <c r="E683" s="264" t="s">
        <v>2142</v>
      </c>
      <c r="F683" s="264" t="s">
        <v>125</v>
      </c>
      <c r="G683" s="263" t="s">
        <v>2143</v>
      </c>
      <c r="H683" s="263" t="s">
        <v>525</v>
      </c>
      <c r="I683" s="33"/>
      <c r="J683" s="196"/>
      <c r="K683" s="196"/>
      <c r="L683" s="196"/>
      <c r="M683" s="235"/>
      <c r="N683" s="235"/>
      <c r="O683" s="33"/>
      <c r="P683" s="48"/>
      <c r="Q683" s="279"/>
      <c r="R683" s="279"/>
      <c r="S683" s="278">
        <v>45456</v>
      </c>
      <c r="T683" s="279" t="s">
        <v>2117</v>
      </c>
      <c r="U683" s="268" t="str">
        <f t="array" ref="U683">IFERROR(IF(INDEX(三跨两临近重点区段!$F:$F,MATCH(1,(MONTH(三跨两临近重点区段!$D:$D)=7)*(三跨两临近重点区段!$A:$A=D683),0))="已取消","已取消",INDEX(三跨两临近重点区段!$D:$D,MATCH(1,(MONTH(三跨两临近重点区段!$D:$D)=7)*(三跨两临近重点区段!$A:$A=D683)*(三跨两临近重点区段!$F:$F="现存区段"),0))),"")</f>
        <v/>
      </c>
      <c r="V683" s="232" t="str">
        <f t="array" ref="V683">IFERROR(IF(INDEX(三跨两临近重点区段!$F:$F,MATCH(1,(MONTH(三跨两临近重点区段!$D:$D)=7)*(三跨两临近重点区段!$A:$A=D683),0))="已取消","已取消",INDEX(三跨两临近重点区段!$E:$E,MATCH(1,(MONTH(三跨两临近重点区段!$D:$D)=7)*(三跨两临近重点区段!$A:$A=D683)*(三跨两临近重点区段!$F:$F="现存区段"),0))),"")</f>
        <v/>
      </c>
      <c r="W683" s="268" t="str">
        <f t="array" ref="W683">IFERROR(IF(INDEX(三跨两临近重点区段!$F:$F,MATCH(1,(MONTH(三跨两临近重点区段!$D:$D)=8)*(三跨两临近重点区段!$A:$A=D683),0))="已取消","已取消",INDEX(三跨两临近重点区段!$D:$D,MATCH(1,(MONTH(三跨两临近重点区段!$D:$D)=8)*(三跨两临近重点区段!$A:$A=D683)*(三跨两临近重点区段!$F:$F="现存区段"),0))),"")</f>
        <v/>
      </c>
      <c r="X683" s="232" t="str">
        <f t="array" ref="X683">IFERROR(IF(INDEX(三跨两临近重点区段!$F:$F,MATCH(1,(MONTH(三跨两临近重点区段!$D:$D)=8)*(三跨两临近重点区段!$A:$A=D683),0))="已取消","已取消",INDEX(三跨两临近重点区段!$E:$E,MATCH(1,(MONTH(三跨两临近重点区段!$D:$D)=8)*(三跨两临近重点区段!$A:$A=D683)*(三跨两临近重点区段!$F:$F="现存区段"),0))),"")</f>
        <v/>
      </c>
      <c r="Y683" s="268" t="str">
        <f t="array" ref="Y683">IFERROR(IF(INDEX(三跨两临近重点区段!$F:$F,MATCH(1,(MONTH(三跨两临近重点区段!$D:$D)=9)*(三跨两临近重点区段!$A:$A=D683),0))="已取消","已取消",INDEX(三跨两临近重点区段!$D:$D,MATCH(1,(MONTH(三跨两临近重点区段!$D:$D)=9)*(三跨两临近重点区段!$A:$A=D683)*(三跨两临近重点区段!$F:$F="现存区段"),0))),"")</f>
        <v/>
      </c>
      <c r="Z683" s="232" t="str">
        <f t="array" ref="Z683">IFERROR(IF(INDEX(三跨两临近重点区段!$F:$F,MATCH(1,(MONTH(三跨两临近重点区段!$D:$D)=9)*(三跨两临近重点区段!$A:$A=D683),0))="已取消","已取消",INDEX(三跨两临近重点区段!$E:$E,MATCH(1,(MONTH(三跨两临近重点区段!$D:$D)=9)*(三跨两临近重点区段!$A:$A=D683)*(三跨两临近重点区段!$F:$F="现存区段"),0))),"")</f>
        <v/>
      </c>
      <c r="AA683" s="268" t="str">
        <f t="array" ref="AA683">IFERROR(IF(INDEX(三跨两临近重点区段!$F:$F,MATCH(1,(MONTH(三跨两临近重点区段!$D:$D)=10)*(三跨两临近重点区段!$A:$A=D683),0))="已取消","已取消",INDEX(三跨两临近重点区段!$D:$D,MATCH(1,(MONTH(三跨两临近重点区段!$D:$D)=10)*(三跨两临近重点区段!$A:$A=D683)*(三跨两临近重点区段!$F:$F="现存区段"),0))),"")</f>
        <v/>
      </c>
      <c r="AB683" s="72" t="str">
        <f t="array" ref="AB683">IFERROR(IF(INDEX(三跨两临近重点区段!$F:$F,MATCH(1,(MONTH(三跨两临近重点区段!$D:$D)=10)*(三跨两临近重点区段!$A:$A=D683),0))="已取消","已取消",INDEX(三跨两临近重点区段!$E:$E,MATCH(1,(MONTH(三跨两临近重点区段!$D:$D)=10)*(三跨两临近重点区段!$A:$A=D683)*(三跨两临近重点区段!$F:$F="现存区段"),0))),"")</f>
        <v/>
      </c>
      <c r="AC683" s="284" t="str">
        <f t="array" ref="AC683">IFERROR(IF(INDEX(三跨两临近重点区段!$F:$F,MATCH(1,(MONTH(三跨两临近重点区段!$D:$D)=11)*(三跨两临近重点区段!$A:$A=D683),0))="已取消","已取消",INDEX(三跨两临近重点区段!$D:$D,MATCH(1,(MONTH(三跨两临近重点区段!$D:$D)=11)*(三跨两临近重点区段!$A:$A=D683)*(三跨两临近重点区段!$F:$F="现存区段"),0))),"")</f>
        <v/>
      </c>
      <c r="AD683" s="72" t="str">
        <f t="array" ref="AD683">IFERROR(IF(INDEX(三跨两临近重点区段!$F:$F,MATCH(1,(MONTH(三跨两临近重点区段!$D:$D)=11)*(三跨两临近重点区段!$A:$A=D683),0))="已取消","已取消",INDEX(三跨两临近重点区段!$E:$E,MATCH(1,(MONTH(三跨两临近重点区段!$D:$D)=11)*(三跨两临近重点区段!$A:$A=D683)*(三跨两临近重点区段!$F:$F="现存区段"),0))),"")</f>
        <v/>
      </c>
      <c r="AE683" s="284" t="str">
        <f t="array" ref="AE683">IFERROR(IF(INDEX(三跨两临近重点区段!$F:$F,MATCH(1,(MONTH(三跨两临近重点区段!$D:$D)=12)*(三跨两临近重点区段!$A:$A=D683),0))="已取消","已取消",INDEX(三跨两临近重点区段!$D:$D,MATCH(1,(MONTH(三跨两临近重点区段!$D:$D)=12)*(三跨两临近重点区段!$A:$A=D683)*(三跨两临近重点区段!$F:$F="现存区段"),0))),"")</f>
        <v/>
      </c>
      <c r="AF683" s="72" t="str">
        <f t="array" ref="AF683">IFERROR(IF(INDEX(三跨两临近重点区段!$F:$F,MATCH(1,(MONTH(三跨两临近重点区段!$D:$D)=12)*(三跨两临近重点区段!$A:$A=D683),0))="已取消","已取消",INDEX(三跨两临近重点区段!$E:$E,MATCH(1,(MONTH(三跨两临近重点区段!$D:$D)=12)*(三跨两临近重点区段!$A:$A=D683)*(三跨两临近重点区段!$F:$F="现存区段"),0))),"")</f>
        <v/>
      </c>
      <c r="AH683" t="e">
        <f t="array" ref="AH683">INDEX(三跨两临近重点区段!$G:$G,MATCH(D683,三跨两临近重点区段!$A:$A,0))</f>
        <v>#N/A</v>
      </c>
      <c r="AI683" t="e">
        <f>INDEX(三跨两临近重点区段!$J:$J,MATCH(D683,三跨两临近重点区段!$A:$A,0))</f>
        <v>#N/A</v>
      </c>
    </row>
    <row r="684" ht="14.25" spans="1:35">
      <c r="A684" s="263" t="s">
        <v>363</v>
      </c>
      <c r="B684" s="264" t="s">
        <v>2144</v>
      </c>
      <c r="C684" s="263" t="s">
        <v>2543</v>
      </c>
      <c r="D684" s="263" t="s">
        <v>3151</v>
      </c>
      <c r="E684" s="264" t="s">
        <v>2142</v>
      </c>
      <c r="F684" s="264" t="s">
        <v>125</v>
      </c>
      <c r="G684" s="263" t="s">
        <v>2143</v>
      </c>
      <c r="H684" s="263" t="s">
        <v>543</v>
      </c>
      <c r="I684" s="33"/>
      <c r="J684" s="196"/>
      <c r="K684" s="196"/>
      <c r="L684" s="196"/>
      <c r="M684" s="235"/>
      <c r="N684" s="235"/>
      <c r="O684" s="33"/>
      <c r="P684" s="48"/>
      <c r="Q684" s="279"/>
      <c r="R684" s="279"/>
      <c r="S684" s="278">
        <v>45456</v>
      </c>
      <c r="T684" s="279" t="s">
        <v>2117</v>
      </c>
      <c r="U684" s="268" t="str">
        <f t="array" ref="U684">IFERROR(IF(INDEX(三跨两临近重点区段!$F:$F,MATCH(1,(MONTH(三跨两临近重点区段!$D:$D)=7)*(三跨两临近重点区段!$A:$A=D684),0))="已取消","已取消",INDEX(三跨两临近重点区段!$D:$D,MATCH(1,(MONTH(三跨两临近重点区段!$D:$D)=7)*(三跨两临近重点区段!$A:$A=D684)*(三跨两临近重点区段!$F:$F="现存区段"),0))),"")</f>
        <v/>
      </c>
      <c r="V684" s="232" t="str">
        <f t="array" ref="V684">IFERROR(IF(INDEX(三跨两临近重点区段!$F:$F,MATCH(1,(MONTH(三跨两临近重点区段!$D:$D)=7)*(三跨两临近重点区段!$A:$A=D684),0))="已取消","已取消",INDEX(三跨两临近重点区段!$E:$E,MATCH(1,(MONTH(三跨两临近重点区段!$D:$D)=7)*(三跨两临近重点区段!$A:$A=D684)*(三跨两临近重点区段!$F:$F="现存区段"),0))),"")</f>
        <v/>
      </c>
      <c r="W684" s="268" t="str">
        <f t="array" ref="W684">IFERROR(IF(INDEX(三跨两临近重点区段!$F:$F,MATCH(1,(MONTH(三跨两临近重点区段!$D:$D)=8)*(三跨两临近重点区段!$A:$A=D684),0))="已取消","已取消",INDEX(三跨两临近重点区段!$D:$D,MATCH(1,(MONTH(三跨两临近重点区段!$D:$D)=8)*(三跨两临近重点区段!$A:$A=D684)*(三跨两临近重点区段!$F:$F="现存区段"),0))),"")</f>
        <v/>
      </c>
      <c r="X684" s="232" t="str">
        <f t="array" ref="X684">IFERROR(IF(INDEX(三跨两临近重点区段!$F:$F,MATCH(1,(MONTH(三跨两临近重点区段!$D:$D)=8)*(三跨两临近重点区段!$A:$A=D684),0))="已取消","已取消",INDEX(三跨两临近重点区段!$E:$E,MATCH(1,(MONTH(三跨两临近重点区段!$D:$D)=8)*(三跨两临近重点区段!$A:$A=D684)*(三跨两临近重点区段!$F:$F="现存区段"),0))),"")</f>
        <v/>
      </c>
      <c r="Y684" s="268" t="str">
        <f t="array" ref="Y684">IFERROR(IF(INDEX(三跨两临近重点区段!$F:$F,MATCH(1,(MONTH(三跨两临近重点区段!$D:$D)=9)*(三跨两临近重点区段!$A:$A=D684),0))="已取消","已取消",INDEX(三跨两临近重点区段!$D:$D,MATCH(1,(MONTH(三跨两临近重点区段!$D:$D)=9)*(三跨两临近重点区段!$A:$A=D684)*(三跨两临近重点区段!$F:$F="现存区段"),0))),"")</f>
        <v/>
      </c>
      <c r="Z684" s="232" t="str">
        <f t="array" ref="Z684">IFERROR(IF(INDEX(三跨两临近重点区段!$F:$F,MATCH(1,(MONTH(三跨两临近重点区段!$D:$D)=9)*(三跨两临近重点区段!$A:$A=D684),0))="已取消","已取消",INDEX(三跨两临近重点区段!$E:$E,MATCH(1,(MONTH(三跨两临近重点区段!$D:$D)=9)*(三跨两临近重点区段!$A:$A=D684)*(三跨两临近重点区段!$F:$F="现存区段"),0))),"")</f>
        <v/>
      </c>
      <c r="AA684" s="268" t="str">
        <f t="array" ref="AA684">IFERROR(IF(INDEX(三跨两临近重点区段!$F:$F,MATCH(1,(MONTH(三跨两临近重点区段!$D:$D)=10)*(三跨两临近重点区段!$A:$A=D684),0))="已取消","已取消",INDEX(三跨两临近重点区段!$D:$D,MATCH(1,(MONTH(三跨两临近重点区段!$D:$D)=10)*(三跨两临近重点区段!$A:$A=D684)*(三跨两临近重点区段!$F:$F="现存区段"),0))),"")</f>
        <v/>
      </c>
      <c r="AB684" s="72" t="str">
        <f t="array" ref="AB684">IFERROR(IF(INDEX(三跨两临近重点区段!$F:$F,MATCH(1,(MONTH(三跨两临近重点区段!$D:$D)=10)*(三跨两临近重点区段!$A:$A=D684),0))="已取消","已取消",INDEX(三跨两临近重点区段!$E:$E,MATCH(1,(MONTH(三跨两临近重点区段!$D:$D)=10)*(三跨两临近重点区段!$A:$A=D684)*(三跨两临近重点区段!$F:$F="现存区段"),0))),"")</f>
        <v/>
      </c>
      <c r="AC684" s="284" t="str">
        <f t="array" ref="AC684">IFERROR(IF(INDEX(三跨两临近重点区段!$F:$F,MATCH(1,(MONTH(三跨两临近重点区段!$D:$D)=11)*(三跨两临近重点区段!$A:$A=D684),0))="已取消","已取消",INDEX(三跨两临近重点区段!$D:$D,MATCH(1,(MONTH(三跨两临近重点区段!$D:$D)=11)*(三跨两临近重点区段!$A:$A=D684)*(三跨两临近重点区段!$F:$F="现存区段"),0))),"")</f>
        <v/>
      </c>
      <c r="AD684" s="72" t="str">
        <f t="array" ref="AD684">IFERROR(IF(INDEX(三跨两临近重点区段!$F:$F,MATCH(1,(MONTH(三跨两临近重点区段!$D:$D)=11)*(三跨两临近重点区段!$A:$A=D684),0))="已取消","已取消",INDEX(三跨两临近重点区段!$E:$E,MATCH(1,(MONTH(三跨两临近重点区段!$D:$D)=11)*(三跨两临近重点区段!$A:$A=D684)*(三跨两临近重点区段!$F:$F="现存区段"),0))),"")</f>
        <v/>
      </c>
      <c r="AE684" s="284" t="str">
        <f t="array" ref="AE684">IFERROR(IF(INDEX(三跨两临近重点区段!$F:$F,MATCH(1,(MONTH(三跨两临近重点区段!$D:$D)=12)*(三跨两临近重点区段!$A:$A=D684),0))="已取消","已取消",INDEX(三跨两临近重点区段!$D:$D,MATCH(1,(MONTH(三跨两临近重点区段!$D:$D)=12)*(三跨两临近重点区段!$A:$A=D684)*(三跨两临近重点区段!$F:$F="现存区段"),0))),"")</f>
        <v/>
      </c>
      <c r="AF684" s="72" t="str">
        <f t="array" ref="AF684">IFERROR(IF(INDEX(三跨两临近重点区段!$F:$F,MATCH(1,(MONTH(三跨两临近重点区段!$D:$D)=12)*(三跨两临近重点区段!$A:$A=D684),0))="已取消","已取消",INDEX(三跨两临近重点区段!$E:$E,MATCH(1,(MONTH(三跨两临近重点区段!$D:$D)=12)*(三跨两临近重点区段!$A:$A=D684)*(三跨两临近重点区段!$F:$F="现存区段"),0))),"")</f>
        <v/>
      </c>
      <c r="AH684" t="e">
        <f t="array" ref="AH684">INDEX(三跨两临近重点区段!$G:$G,MATCH(D684,三跨两临近重点区段!$A:$A,0))</f>
        <v>#N/A</v>
      </c>
      <c r="AI684" t="e">
        <f>INDEX(三跨两临近重点区段!$J:$J,MATCH(D684,三跨两临近重点区段!$A:$A,0))</f>
        <v>#N/A</v>
      </c>
    </row>
    <row r="685" ht="14.25" spans="1:35">
      <c r="A685" s="263" t="s">
        <v>363</v>
      </c>
      <c r="B685" s="264" t="s">
        <v>2139</v>
      </c>
      <c r="C685" s="263" t="s">
        <v>2543</v>
      </c>
      <c r="D685" s="263" t="s">
        <v>3152</v>
      </c>
      <c r="E685" s="264" t="s">
        <v>2142</v>
      </c>
      <c r="F685" s="264" t="s">
        <v>125</v>
      </c>
      <c r="G685" s="263" t="s">
        <v>2143</v>
      </c>
      <c r="H685" s="263" t="s">
        <v>543</v>
      </c>
      <c r="I685" s="33"/>
      <c r="J685" s="196"/>
      <c r="K685" s="196"/>
      <c r="L685" s="196"/>
      <c r="M685" s="235"/>
      <c r="N685" s="235"/>
      <c r="O685" s="33"/>
      <c r="P685" s="48"/>
      <c r="Q685" s="279"/>
      <c r="R685" s="279"/>
      <c r="S685" s="278">
        <v>45456</v>
      </c>
      <c r="T685" s="279" t="s">
        <v>2117</v>
      </c>
      <c r="U685" s="268" t="str">
        <f t="array" ref="U685">IFERROR(IF(INDEX(三跨两临近重点区段!$F:$F,MATCH(1,(MONTH(三跨两临近重点区段!$D:$D)=7)*(三跨两临近重点区段!$A:$A=D685),0))="已取消","已取消",INDEX(三跨两临近重点区段!$D:$D,MATCH(1,(MONTH(三跨两临近重点区段!$D:$D)=7)*(三跨两临近重点区段!$A:$A=D685)*(三跨两临近重点区段!$F:$F="现存区段"),0))),"")</f>
        <v/>
      </c>
      <c r="V685" s="232" t="str">
        <f t="array" ref="V685">IFERROR(IF(INDEX(三跨两临近重点区段!$F:$F,MATCH(1,(MONTH(三跨两临近重点区段!$D:$D)=7)*(三跨两临近重点区段!$A:$A=D685),0))="已取消","已取消",INDEX(三跨两临近重点区段!$E:$E,MATCH(1,(MONTH(三跨两临近重点区段!$D:$D)=7)*(三跨两临近重点区段!$A:$A=D685)*(三跨两临近重点区段!$F:$F="现存区段"),0))),"")</f>
        <v/>
      </c>
      <c r="W685" s="268" t="str">
        <f t="array" ref="W685">IFERROR(IF(INDEX(三跨两临近重点区段!$F:$F,MATCH(1,(MONTH(三跨两临近重点区段!$D:$D)=8)*(三跨两临近重点区段!$A:$A=D685),0))="已取消","已取消",INDEX(三跨两临近重点区段!$D:$D,MATCH(1,(MONTH(三跨两临近重点区段!$D:$D)=8)*(三跨两临近重点区段!$A:$A=D685)*(三跨两临近重点区段!$F:$F="现存区段"),0))),"")</f>
        <v/>
      </c>
      <c r="X685" s="232" t="str">
        <f t="array" ref="X685">IFERROR(IF(INDEX(三跨两临近重点区段!$F:$F,MATCH(1,(MONTH(三跨两临近重点区段!$D:$D)=8)*(三跨两临近重点区段!$A:$A=D685),0))="已取消","已取消",INDEX(三跨两临近重点区段!$E:$E,MATCH(1,(MONTH(三跨两临近重点区段!$D:$D)=8)*(三跨两临近重点区段!$A:$A=D685)*(三跨两临近重点区段!$F:$F="现存区段"),0))),"")</f>
        <v/>
      </c>
      <c r="Y685" s="268" t="str">
        <f t="array" ref="Y685">IFERROR(IF(INDEX(三跨两临近重点区段!$F:$F,MATCH(1,(MONTH(三跨两临近重点区段!$D:$D)=9)*(三跨两临近重点区段!$A:$A=D685),0))="已取消","已取消",INDEX(三跨两临近重点区段!$D:$D,MATCH(1,(MONTH(三跨两临近重点区段!$D:$D)=9)*(三跨两临近重点区段!$A:$A=D685)*(三跨两临近重点区段!$F:$F="现存区段"),0))),"")</f>
        <v/>
      </c>
      <c r="Z685" s="232" t="str">
        <f t="array" ref="Z685">IFERROR(IF(INDEX(三跨两临近重点区段!$F:$F,MATCH(1,(MONTH(三跨两临近重点区段!$D:$D)=9)*(三跨两临近重点区段!$A:$A=D685),0))="已取消","已取消",INDEX(三跨两临近重点区段!$E:$E,MATCH(1,(MONTH(三跨两临近重点区段!$D:$D)=9)*(三跨两临近重点区段!$A:$A=D685)*(三跨两临近重点区段!$F:$F="现存区段"),0))),"")</f>
        <v/>
      </c>
      <c r="AA685" s="268" t="str">
        <f t="array" ref="AA685">IFERROR(IF(INDEX(三跨两临近重点区段!$F:$F,MATCH(1,(MONTH(三跨两临近重点区段!$D:$D)=10)*(三跨两临近重点区段!$A:$A=D685),0))="已取消","已取消",INDEX(三跨两临近重点区段!$D:$D,MATCH(1,(MONTH(三跨两临近重点区段!$D:$D)=10)*(三跨两临近重点区段!$A:$A=D685)*(三跨两临近重点区段!$F:$F="现存区段"),0))),"")</f>
        <v/>
      </c>
      <c r="AB685" s="72" t="str">
        <f t="array" ref="AB685">IFERROR(IF(INDEX(三跨两临近重点区段!$F:$F,MATCH(1,(MONTH(三跨两临近重点区段!$D:$D)=10)*(三跨两临近重点区段!$A:$A=D685),0))="已取消","已取消",INDEX(三跨两临近重点区段!$E:$E,MATCH(1,(MONTH(三跨两临近重点区段!$D:$D)=10)*(三跨两临近重点区段!$A:$A=D685)*(三跨两临近重点区段!$F:$F="现存区段"),0))),"")</f>
        <v/>
      </c>
      <c r="AC685" s="284" t="str">
        <f t="array" ref="AC685">IFERROR(IF(INDEX(三跨两临近重点区段!$F:$F,MATCH(1,(MONTH(三跨两临近重点区段!$D:$D)=11)*(三跨两临近重点区段!$A:$A=D685),0))="已取消","已取消",INDEX(三跨两临近重点区段!$D:$D,MATCH(1,(MONTH(三跨两临近重点区段!$D:$D)=11)*(三跨两临近重点区段!$A:$A=D685)*(三跨两临近重点区段!$F:$F="现存区段"),0))),"")</f>
        <v/>
      </c>
      <c r="AD685" s="72" t="str">
        <f t="array" ref="AD685">IFERROR(IF(INDEX(三跨两临近重点区段!$F:$F,MATCH(1,(MONTH(三跨两临近重点区段!$D:$D)=11)*(三跨两临近重点区段!$A:$A=D685),0))="已取消","已取消",INDEX(三跨两临近重点区段!$E:$E,MATCH(1,(MONTH(三跨两临近重点区段!$D:$D)=11)*(三跨两临近重点区段!$A:$A=D685)*(三跨两临近重点区段!$F:$F="现存区段"),0))),"")</f>
        <v/>
      </c>
      <c r="AE685" s="284" t="str">
        <f t="array" ref="AE685">IFERROR(IF(INDEX(三跨两临近重点区段!$F:$F,MATCH(1,(MONTH(三跨两临近重点区段!$D:$D)=12)*(三跨两临近重点区段!$A:$A=D685),0))="已取消","已取消",INDEX(三跨两临近重点区段!$D:$D,MATCH(1,(MONTH(三跨两临近重点区段!$D:$D)=12)*(三跨两临近重点区段!$A:$A=D685)*(三跨两临近重点区段!$F:$F="现存区段"),0))),"")</f>
        <v/>
      </c>
      <c r="AF685" s="72" t="str">
        <f t="array" ref="AF685">IFERROR(IF(INDEX(三跨两临近重点区段!$F:$F,MATCH(1,(MONTH(三跨两临近重点区段!$D:$D)=12)*(三跨两临近重点区段!$A:$A=D685),0))="已取消","已取消",INDEX(三跨两临近重点区段!$E:$E,MATCH(1,(MONTH(三跨两临近重点区段!$D:$D)=12)*(三跨两临近重点区段!$A:$A=D685)*(三跨两临近重点区段!$F:$F="现存区段"),0))),"")</f>
        <v/>
      </c>
      <c r="AH685" t="e">
        <f t="array" ref="AH685">INDEX(三跨两临近重点区段!$G:$G,MATCH(D685,三跨两临近重点区段!$A:$A,0))</f>
        <v>#N/A</v>
      </c>
      <c r="AI685" t="e">
        <f>INDEX(三跨两临近重点区段!$J:$J,MATCH(D685,三跨两临近重点区段!$A:$A,0))</f>
        <v>#N/A</v>
      </c>
    </row>
    <row r="686" ht="14.25" spans="1:35">
      <c r="A686" s="263" t="s">
        <v>363</v>
      </c>
      <c r="B686" s="264" t="s">
        <v>2401</v>
      </c>
      <c r="C686" s="263" t="s">
        <v>2968</v>
      </c>
      <c r="D686" s="263" t="s">
        <v>3153</v>
      </c>
      <c r="E686" s="264" t="s">
        <v>3137</v>
      </c>
      <c r="F686" s="264" t="s">
        <v>125</v>
      </c>
      <c r="G686" s="263" t="s">
        <v>2143</v>
      </c>
      <c r="H686" s="263" t="s">
        <v>564</v>
      </c>
      <c r="I686" s="33"/>
      <c r="J686" s="196"/>
      <c r="K686" s="196"/>
      <c r="L686" s="196"/>
      <c r="M686" s="235"/>
      <c r="N686" s="235"/>
      <c r="O686" s="33"/>
      <c r="P686" s="48"/>
      <c r="Q686" s="279"/>
      <c r="R686" s="279"/>
      <c r="S686" s="278">
        <v>45456</v>
      </c>
      <c r="T686" s="279" t="s">
        <v>2117</v>
      </c>
      <c r="U686" s="268" t="str">
        <f t="array" ref="U686">IFERROR(IF(INDEX(三跨两临近重点区段!$F:$F,MATCH(1,(MONTH(三跨两临近重点区段!$D:$D)=7)*(三跨两临近重点区段!$A:$A=D686),0))="已取消","已取消",INDEX(三跨两临近重点区段!$D:$D,MATCH(1,(MONTH(三跨两临近重点区段!$D:$D)=7)*(三跨两临近重点区段!$A:$A=D686)*(三跨两临近重点区段!$F:$F="现存区段"),0))),"")</f>
        <v/>
      </c>
      <c r="V686" s="232" t="str">
        <f t="array" ref="V686">IFERROR(IF(INDEX(三跨两临近重点区段!$F:$F,MATCH(1,(MONTH(三跨两临近重点区段!$D:$D)=7)*(三跨两临近重点区段!$A:$A=D686),0))="已取消","已取消",INDEX(三跨两临近重点区段!$E:$E,MATCH(1,(MONTH(三跨两临近重点区段!$D:$D)=7)*(三跨两临近重点区段!$A:$A=D686)*(三跨两临近重点区段!$F:$F="现存区段"),0))),"")</f>
        <v/>
      </c>
      <c r="W686" s="268" t="str">
        <f t="array" ref="W686">IFERROR(IF(INDEX(三跨两临近重点区段!$F:$F,MATCH(1,(MONTH(三跨两临近重点区段!$D:$D)=8)*(三跨两临近重点区段!$A:$A=D686),0))="已取消","已取消",INDEX(三跨两临近重点区段!$D:$D,MATCH(1,(MONTH(三跨两临近重点区段!$D:$D)=8)*(三跨两临近重点区段!$A:$A=D686)*(三跨两临近重点区段!$F:$F="现存区段"),0))),"")</f>
        <v/>
      </c>
      <c r="X686" s="232" t="str">
        <f t="array" ref="X686">IFERROR(IF(INDEX(三跨两临近重点区段!$F:$F,MATCH(1,(MONTH(三跨两临近重点区段!$D:$D)=8)*(三跨两临近重点区段!$A:$A=D686),0))="已取消","已取消",INDEX(三跨两临近重点区段!$E:$E,MATCH(1,(MONTH(三跨两临近重点区段!$D:$D)=8)*(三跨两临近重点区段!$A:$A=D686)*(三跨两临近重点区段!$F:$F="现存区段"),0))),"")</f>
        <v/>
      </c>
      <c r="Y686" s="268" t="str">
        <f t="array" ref="Y686">IFERROR(IF(INDEX(三跨两临近重点区段!$F:$F,MATCH(1,(MONTH(三跨两临近重点区段!$D:$D)=9)*(三跨两临近重点区段!$A:$A=D686),0))="已取消","已取消",INDEX(三跨两临近重点区段!$D:$D,MATCH(1,(MONTH(三跨两临近重点区段!$D:$D)=9)*(三跨两临近重点区段!$A:$A=D686)*(三跨两临近重点区段!$F:$F="现存区段"),0))),"")</f>
        <v/>
      </c>
      <c r="Z686" s="232" t="str">
        <f t="array" ref="Z686">IFERROR(IF(INDEX(三跨两临近重点区段!$F:$F,MATCH(1,(MONTH(三跨两临近重点区段!$D:$D)=9)*(三跨两临近重点区段!$A:$A=D686),0))="已取消","已取消",INDEX(三跨两临近重点区段!$E:$E,MATCH(1,(MONTH(三跨两临近重点区段!$D:$D)=9)*(三跨两临近重点区段!$A:$A=D686)*(三跨两临近重点区段!$F:$F="现存区段"),0))),"")</f>
        <v/>
      </c>
      <c r="AA686" s="268" t="str">
        <f t="array" ref="AA686">IFERROR(IF(INDEX(三跨两临近重点区段!$F:$F,MATCH(1,(MONTH(三跨两临近重点区段!$D:$D)=10)*(三跨两临近重点区段!$A:$A=D686),0))="已取消","已取消",INDEX(三跨两临近重点区段!$D:$D,MATCH(1,(MONTH(三跨两临近重点区段!$D:$D)=10)*(三跨两临近重点区段!$A:$A=D686)*(三跨两临近重点区段!$F:$F="现存区段"),0))),"")</f>
        <v/>
      </c>
      <c r="AB686" s="72" t="str">
        <f t="array" ref="AB686">IFERROR(IF(INDEX(三跨两临近重点区段!$F:$F,MATCH(1,(MONTH(三跨两临近重点区段!$D:$D)=10)*(三跨两临近重点区段!$A:$A=D686),0))="已取消","已取消",INDEX(三跨两临近重点区段!$E:$E,MATCH(1,(MONTH(三跨两临近重点区段!$D:$D)=10)*(三跨两临近重点区段!$A:$A=D686)*(三跨两临近重点区段!$F:$F="现存区段"),0))),"")</f>
        <v/>
      </c>
      <c r="AC686" s="284" t="str">
        <f t="array" ref="AC686">IFERROR(IF(INDEX(三跨两临近重点区段!$F:$F,MATCH(1,(MONTH(三跨两临近重点区段!$D:$D)=11)*(三跨两临近重点区段!$A:$A=D686),0))="已取消","已取消",INDEX(三跨两临近重点区段!$D:$D,MATCH(1,(MONTH(三跨两临近重点区段!$D:$D)=11)*(三跨两临近重点区段!$A:$A=D686)*(三跨两临近重点区段!$F:$F="现存区段"),0))),"")</f>
        <v/>
      </c>
      <c r="AD686" s="72" t="str">
        <f t="array" ref="AD686">IFERROR(IF(INDEX(三跨两临近重点区段!$F:$F,MATCH(1,(MONTH(三跨两临近重点区段!$D:$D)=11)*(三跨两临近重点区段!$A:$A=D686),0))="已取消","已取消",INDEX(三跨两临近重点区段!$E:$E,MATCH(1,(MONTH(三跨两临近重点区段!$D:$D)=11)*(三跨两临近重点区段!$A:$A=D686)*(三跨两临近重点区段!$F:$F="现存区段"),0))),"")</f>
        <v/>
      </c>
      <c r="AE686" s="284" t="str">
        <f t="array" ref="AE686">IFERROR(IF(INDEX(三跨两临近重点区段!$F:$F,MATCH(1,(MONTH(三跨两临近重点区段!$D:$D)=12)*(三跨两临近重点区段!$A:$A=D686),0))="已取消","已取消",INDEX(三跨两临近重点区段!$D:$D,MATCH(1,(MONTH(三跨两临近重点区段!$D:$D)=12)*(三跨两临近重点区段!$A:$A=D686)*(三跨两临近重点区段!$F:$F="现存区段"),0))),"")</f>
        <v/>
      </c>
      <c r="AF686" s="72" t="str">
        <f t="array" ref="AF686">IFERROR(IF(INDEX(三跨两临近重点区段!$F:$F,MATCH(1,(MONTH(三跨两临近重点区段!$D:$D)=12)*(三跨两临近重点区段!$A:$A=D686),0))="已取消","已取消",INDEX(三跨两临近重点区段!$E:$E,MATCH(1,(MONTH(三跨两临近重点区段!$D:$D)=12)*(三跨两临近重点区段!$A:$A=D686)*(三跨两临近重点区段!$F:$F="现存区段"),0))),"")</f>
        <v/>
      </c>
      <c r="AH686" t="e">
        <f t="array" ref="AH686">INDEX(三跨两临近重点区段!$G:$G,MATCH(D686,三跨两临近重点区段!$A:$A,0))</f>
        <v>#N/A</v>
      </c>
      <c r="AI686" t="e">
        <f>INDEX(三跨两临近重点区段!$J:$J,MATCH(D686,三跨两临近重点区段!$A:$A,0))</f>
        <v>#N/A</v>
      </c>
    </row>
    <row r="687" ht="14.25" spans="1:35">
      <c r="A687" s="263" t="s">
        <v>363</v>
      </c>
      <c r="B687" s="264" t="s">
        <v>2403</v>
      </c>
      <c r="C687" s="263" t="s">
        <v>2968</v>
      </c>
      <c r="D687" s="263" t="s">
        <v>3154</v>
      </c>
      <c r="E687" s="264" t="s">
        <v>3137</v>
      </c>
      <c r="F687" s="264" t="s">
        <v>125</v>
      </c>
      <c r="G687" s="263" t="s">
        <v>2143</v>
      </c>
      <c r="H687" s="263" t="s">
        <v>564</v>
      </c>
      <c r="I687" s="33"/>
      <c r="J687" s="196"/>
      <c r="K687" s="196"/>
      <c r="L687" s="196"/>
      <c r="M687" s="235"/>
      <c r="N687" s="235"/>
      <c r="O687" s="33"/>
      <c r="P687" s="48"/>
      <c r="Q687" s="279"/>
      <c r="R687" s="279"/>
      <c r="S687" s="278">
        <v>45456</v>
      </c>
      <c r="T687" s="279" t="s">
        <v>2117</v>
      </c>
      <c r="U687" s="268" t="str">
        <f t="array" ref="U687">IFERROR(IF(INDEX(三跨两临近重点区段!$F:$F,MATCH(1,(MONTH(三跨两临近重点区段!$D:$D)=7)*(三跨两临近重点区段!$A:$A=D687),0))="已取消","已取消",INDEX(三跨两临近重点区段!$D:$D,MATCH(1,(MONTH(三跨两临近重点区段!$D:$D)=7)*(三跨两临近重点区段!$A:$A=D687)*(三跨两临近重点区段!$F:$F="现存区段"),0))),"")</f>
        <v/>
      </c>
      <c r="V687" s="232" t="str">
        <f t="array" ref="V687">IFERROR(IF(INDEX(三跨两临近重点区段!$F:$F,MATCH(1,(MONTH(三跨两临近重点区段!$D:$D)=7)*(三跨两临近重点区段!$A:$A=D687),0))="已取消","已取消",INDEX(三跨两临近重点区段!$E:$E,MATCH(1,(MONTH(三跨两临近重点区段!$D:$D)=7)*(三跨两临近重点区段!$A:$A=D687)*(三跨两临近重点区段!$F:$F="现存区段"),0))),"")</f>
        <v/>
      </c>
      <c r="W687" s="268" t="str">
        <f t="array" ref="W687">IFERROR(IF(INDEX(三跨两临近重点区段!$F:$F,MATCH(1,(MONTH(三跨两临近重点区段!$D:$D)=8)*(三跨两临近重点区段!$A:$A=D687),0))="已取消","已取消",INDEX(三跨两临近重点区段!$D:$D,MATCH(1,(MONTH(三跨两临近重点区段!$D:$D)=8)*(三跨两临近重点区段!$A:$A=D687)*(三跨两临近重点区段!$F:$F="现存区段"),0))),"")</f>
        <v/>
      </c>
      <c r="X687" s="232" t="str">
        <f t="array" ref="X687">IFERROR(IF(INDEX(三跨两临近重点区段!$F:$F,MATCH(1,(MONTH(三跨两临近重点区段!$D:$D)=8)*(三跨两临近重点区段!$A:$A=D687),0))="已取消","已取消",INDEX(三跨两临近重点区段!$E:$E,MATCH(1,(MONTH(三跨两临近重点区段!$D:$D)=8)*(三跨两临近重点区段!$A:$A=D687)*(三跨两临近重点区段!$F:$F="现存区段"),0))),"")</f>
        <v/>
      </c>
      <c r="Y687" s="268" t="str">
        <f t="array" ref="Y687">IFERROR(IF(INDEX(三跨两临近重点区段!$F:$F,MATCH(1,(MONTH(三跨两临近重点区段!$D:$D)=9)*(三跨两临近重点区段!$A:$A=D687),0))="已取消","已取消",INDEX(三跨两临近重点区段!$D:$D,MATCH(1,(MONTH(三跨两临近重点区段!$D:$D)=9)*(三跨两临近重点区段!$A:$A=D687)*(三跨两临近重点区段!$F:$F="现存区段"),0))),"")</f>
        <v/>
      </c>
      <c r="Z687" s="232" t="str">
        <f t="array" ref="Z687">IFERROR(IF(INDEX(三跨两临近重点区段!$F:$F,MATCH(1,(MONTH(三跨两临近重点区段!$D:$D)=9)*(三跨两临近重点区段!$A:$A=D687),0))="已取消","已取消",INDEX(三跨两临近重点区段!$E:$E,MATCH(1,(MONTH(三跨两临近重点区段!$D:$D)=9)*(三跨两临近重点区段!$A:$A=D687)*(三跨两临近重点区段!$F:$F="现存区段"),0))),"")</f>
        <v/>
      </c>
      <c r="AA687" s="268" t="str">
        <f t="array" ref="AA687">IFERROR(IF(INDEX(三跨两临近重点区段!$F:$F,MATCH(1,(MONTH(三跨两临近重点区段!$D:$D)=10)*(三跨两临近重点区段!$A:$A=D687),0))="已取消","已取消",INDEX(三跨两临近重点区段!$D:$D,MATCH(1,(MONTH(三跨两临近重点区段!$D:$D)=10)*(三跨两临近重点区段!$A:$A=D687)*(三跨两临近重点区段!$F:$F="现存区段"),0))),"")</f>
        <v/>
      </c>
      <c r="AB687" s="72" t="str">
        <f t="array" ref="AB687">IFERROR(IF(INDEX(三跨两临近重点区段!$F:$F,MATCH(1,(MONTH(三跨两临近重点区段!$D:$D)=10)*(三跨两临近重点区段!$A:$A=D687),0))="已取消","已取消",INDEX(三跨两临近重点区段!$E:$E,MATCH(1,(MONTH(三跨两临近重点区段!$D:$D)=10)*(三跨两临近重点区段!$A:$A=D687)*(三跨两临近重点区段!$F:$F="现存区段"),0))),"")</f>
        <v/>
      </c>
      <c r="AC687" s="284" t="str">
        <f t="array" ref="AC687">IFERROR(IF(INDEX(三跨两临近重点区段!$F:$F,MATCH(1,(MONTH(三跨两临近重点区段!$D:$D)=11)*(三跨两临近重点区段!$A:$A=D687),0))="已取消","已取消",INDEX(三跨两临近重点区段!$D:$D,MATCH(1,(MONTH(三跨两临近重点区段!$D:$D)=11)*(三跨两临近重点区段!$A:$A=D687)*(三跨两临近重点区段!$F:$F="现存区段"),0))),"")</f>
        <v/>
      </c>
      <c r="AD687" s="72" t="str">
        <f t="array" ref="AD687">IFERROR(IF(INDEX(三跨两临近重点区段!$F:$F,MATCH(1,(MONTH(三跨两临近重点区段!$D:$D)=11)*(三跨两临近重点区段!$A:$A=D687),0))="已取消","已取消",INDEX(三跨两临近重点区段!$E:$E,MATCH(1,(MONTH(三跨两临近重点区段!$D:$D)=11)*(三跨两临近重点区段!$A:$A=D687)*(三跨两临近重点区段!$F:$F="现存区段"),0))),"")</f>
        <v/>
      </c>
      <c r="AE687" s="284" t="str">
        <f t="array" ref="AE687">IFERROR(IF(INDEX(三跨两临近重点区段!$F:$F,MATCH(1,(MONTH(三跨两临近重点区段!$D:$D)=12)*(三跨两临近重点区段!$A:$A=D687),0))="已取消","已取消",INDEX(三跨两临近重点区段!$D:$D,MATCH(1,(MONTH(三跨两临近重点区段!$D:$D)=12)*(三跨两临近重点区段!$A:$A=D687)*(三跨两临近重点区段!$F:$F="现存区段"),0))),"")</f>
        <v/>
      </c>
      <c r="AF687" s="72" t="str">
        <f t="array" ref="AF687">IFERROR(IF(INDEX(三跨两临近重点区段!$F:$F,MATCH(1,(MONTH(三跨两临近重点区段!$D:$D)=12)*(三跨两临近重点区段!$A:$A=D687),0))="已取消","已取消",INDEX(三跨两临近重点区段!$E:$E,MATCH(1,(MONTH(三跨两临近重点区段!$D:$D)=12)*(三跨两临近重点区段!$A:$A=D687)*(三跨两临近重点区段!$F:$F="现存区段"),0))),"")</f>
        <v/>
      </c>
      <c r="AH687" t="e">
        <f t="array" ref="AH687">INDEX(三跨两临近重点区段!$G:$G,MATCH(D687,三跨两临近重点区段!$A:$A,0))</f>
        <v>#N/A</v>
      </c>
      <c r="AI687" t="e">
        <f>INDEX(三跨两临近重点区段!$J:$J,MATCH(D687,三跨两临近重点区段!$A:$A,0))</f>
        <v>#N/A</v>
      </c>
    </row>
    <row r="688" ht="14.25" spans="1:35">
      <c r="A688" s="263" t="s">
        <v>150</v>
      </c>
      <c r="B688" s="264" t="s">
        <v>2389</v>
      </c>
      <c r="C688" s="263" t="s">
        <v>2269</v>
      </c>
      <c r="D688" s="263" t="s">
        <v>3155</v>
      </c>
      <c r="E688" s="264" t="s">
        <v>2142</v>
      </c>
      <c r="F688" s="264" t="s">
        <v>125</v>
      </c>
      <c r="G688" s="263" t="s">
        <v>2143</v>
      </c>
      <c r="H688" s="263" t="s">
        <v>564</v>
      </c>
      <c r="I688" s="33"/>
      <c r="J688" s="196"/>
      <c r="K688" s="196"/>
      <c r="L688" s="196"/>
      <c r="M688" s="235"/>
      <c r="N688" s="235"/>
      <c r="O688" s="33"/>
      <c r="P688" s="48"/>
      <c r="Q688" s="279"/>
      <c r="R688" s="279"/>
      <c r="S688" s="278">
        <v>45456</v>
      </c>
      <c r="T688" s="279" t="s">
        <v>2117</v>
      </c>
      <c r="U688" s="268" t="str">
        <f t="array" ref="U688">IFERROR(IF(INDEX(三跨两临近重点区段!$F:$F,MATCH(1,(MONTH(三跨两临近重点区段!$D:$D)=7)*(三跨两临近重点区段!$A:$A=D688),0))="已取消","已取消",INDEX(三跨两临近重点区段!$D:$D,MATCH(1,(MONTH(三跨两临近重点区段!$D:$D)=7)*(三跨两临近重点区段!$A:$A=D688)*(三跨两临近重点区段!$F:$F="现存区段"),0))),"")</f>
        <v/>
      </c>
      <c r="V688" s="232" t="str">
        <f t="array" ref="V688">IFERROR(IF(INDEX(三跨两临近重点区段!$F:$F,MATCH(1,(MONTH(三跨两临近重点区段!$D:$D)=7)*(三跨两临近重点区段!$A:$A=D688),0))="已取消","已取消",INDEX(三跨两临近重点区段!$E:$E,MATCH(1,(MONTH(三跨两临近重点区段!$D:$D)=7)*(三跨两临近重点区段!$A:$A=D688)*(三跨两临近重点区段!$F:$F="现存区段"),0))),"")</f>
        <v/>
      </c>
      <c r="W688" s="268" t="str">
        <f t="array" ref="W688">IFERROR(IF(INDEX(三跨两临近重点区段!$F:$F,MATCH(1,(MONTH(三跨两临近重点区段!$D:$D)=8)*(三跨两临近重点区段!$A:$A=D688),0))="已取消","已取消",INDEX(三跨两临近重点区段!$D:$D,MATCH(1,(MONTH(三跨两临近重点区段!$D:$D)=8)*(三跨两临近重点区段!$A:$A=D688)*(三跨两临近重点区段!$F:$F="现存区段"),0))),"")</f>
        <v/>
      </c>
      <c r="X688" s="232" t="str">
        <f t="array" ref="X688">IFERROR(IF(INDEX(三跨两临近重点区段!$F:$F,MATCH(1,(MONTH(三跨两临近重点区段!$D:$D)=8)*(三跨两临近重点区段!$A:$A=D688),0))="已取消","已取消",INDEX(三跨两临近重点区段!$E:$E,MATCH(1,(MONTH(三跨两临近重点区段!$D:$D)=8)*(三跨两临近重点区段!$A:$A=D688)*(三跨两临近重点区段!$F:$F="现存区段"),0))),"")</f>
        <v/>
      </c>
      <c r="Y688" s="268" t="str">
        <f t="array" ref="Y688">IFERROR(IF(INDEX(三跨两临近重点区段!$F:$F,MATCH(1,(MONTH(三跨两临近重点区段!$D:$D)=9)*(三跨两临近重点区段!$A:$A=D688),0))="已取消","已取消",INDEX(三跨两临近重点区段!$D:$D,MATCH(1,(MONTH(三跨两临近重点区段!$D:$D)=9)*(三跨两临近重点区段!$A:$A=D688)*(三跨两临近重点区段!$F:$F="现存区段"),0))),"")</f>
        <v/>
      </c>
      <c r="Z688" s="232" t="str">
        <f t="array" ref="Z688">IFERROR(IF(INDEX(三跨两临近重点区段!$F:$F,MATCH(1,(MONTH(三跨两临近重点区段!$D:$D)=9)*(三跨两临近重点区段!$A:$A=D688),0))="已取消","已取消",INDEX(三跨两临近重点区段!$E:$E,MATCH(1,(MONTH(三跨两临近重点区段!$D:$D)=9)*(三跨两临近重点区段!$A:$A=D688)*(三跨两临近重点区段!$F:$F="现存区段"),0))),"")</f>
        <v/>
      </c>
      <c r="AA688" s="268" t="str">
        <f t="array" ref="AA688">IFERROR(IF(INDEX(三跨两临近重点区段!$F:$F,MATCH(1,(MONTH(三跨两临近重点区段!$D:$D)=10)*(三跨两临近重点区段!$A:$A=D688),0))="已取消","已取消",INDEX(三跨两临近重点区段!$D:$D,MATCH(1,(MONTH(三跨两临近重点区段!$D:$D)=10)*(三跨两临近重点区段!$A:$A=D688)*(三跨两临近重点区段!$F:$F="现存区段"),0))),"")</f>
        <v/>
      </c>
      <c r="AB688" s="72" t="str">
        <f t="array" ref="AB688">IFERROR(IF(INDEX(三跨两临近重点区段!$F:$F,MATCH(1,(MONTH(三跨两临近重点区段!$D:$D)=10)*(三跨两临近重点区段!$A:$A=D688),0))="已取消","已取消",INDEX(三跨两临近重点区段!$E:$E,MATCH(1,(MONTH(三跨两临近重点区段!$D:$D)=10)*(三跨两临近重点区段!$A:$A=D688)*(三跨两临近重点区段!$F:$F="现存区段"),0))),"")</f>
        <v/>
      </c>
      <c r="AC688" s="284" t="str">
        <f t="array" ref="AC688">IFERROR(IF(INDEX(三跨两临近重点区段!$F:$F,MATCH(1,(MONTH(三跨两临近重点区段!$D:$D)=11)*(三跨两临近重点区段!$A:$A=D688),0))="已取消","已取消",INDEX(三跨两临近重点区段!$D:$D,MATCH(1,(MONTH(三跨两临近重点区段!$D:$D)=11)*(三跨两临近重点区段!$A:$A=D688)*(三跨两临近重点区段!$F:$F="现存区段"),0))),"")</f>
        <v/>
      </c>
      <c r="AD688" s="72" t="str">
        <f t="array" ref="AD688">IFERROR(IF(INDEX(三跨两临近重点区段!$F:$F,MATCH(1,(MONTH(三跨两临近重点区段!$D:$D)=11)*(三跨两临近重点区段!$A:$A=D688),0))="已取消","已取消",INDEX(三跨两临近重点区段!$E:$E,MATCH(1,(MONTH(三跨两临近重点区段!$D:$D)=11)*(三跨两临近重点区段!$A:$A=D688)*(三跨两临近重点区段!$F:$F="现存区段"),0))),"")</f>
        <v/>
      </c>
      <c r="AE688" s="284" t="str">
        <f t="array" ref="AE688">IFERROR(IF(INDEX(三跨两临近重点区段!$F:$F,MATCH(1,(MONTH(三跨两临近重点区段!$D:$D)=12)*(三跨两临近重点区段!$A:$A=D688),0))="已取消","已取消",INDEX(三跨两临近重点区段!$D:$D,MATCH(1,(MONTH(三跨两临近重点区段!$D:$D)=12)*(三跨两临近重点区段!$A:$A=D688)*(三跨两临近重点区段!$F:$F="现存区段"),0))),"")</f>
        <v/>
      </c>
      <c r="AF688" s="72" t="str">
        <f t="array" ref="AF688">IFERROR(IF(INDEX(三跨两临近重点区段!$F:$F,MATCH(1,(MONTH(三跨两临近重点区段!$D:$D)=12)*(三跨两临近重点区段!$A:$A=D688),0))="已取消","已取消",INDEX(三跨两临近重点区段!$E:$E,MATCH(1,(MONTH(三跨两临近重点区段!$D:$D)=12)*(三跨两临近重点区段!$A:$A=D688)*(三跨两临近重点区段!$F:$F="现存区段"),0))),"")</f>
        <v/>
      </c>
      <c r="AH688" t="e">
        <f t="array" ref="AH688">INDEX(三跨两临近重点区段!$G:$G,MATCH(D688,三跨两临近重点区段!$A:$A,0))</f>
        <v>#N/A</v>
      </c>
      <c r="AI688" t="e">
        <f>INDEX(三跨两临近重点区段!$J:$J,MATCH(D688,三跨两临近重点区段!$A:$A,0))</f>
        <v>#N/A</v>
      </c>
    </row>
    <row r="689" ht="14.25" spans="1:35">
      <c r="A689" s="263" t="s">
        <v>150</v>
      </c>
      <c r="B689" s="264" t="s">
        <v>3156</v>
      </c>
      <c r="C689" s="263" t="s">
        <v>2846</v>
      </c>
      <c r="D689" s="263" t="s">
        <v>3157</v>
      </c>
      <c r="E689" s="264" t="s">
        <v>2142</v>
      </c>
      <c r="F689" s="264" t="s">
        <v>125</v>
      </c>
      <c r="G689" s="263" t="s">
        <v>2143</v>
      </c>
      <c r="H689" s="263" t="s">
        <v>689</v>
      </c>
      <c r="I689" s="33"/>
      <c r="J689" s="196"/>
      <c r="K689" s="196"/>
      <c r="L689" s="196"/>
      <c r="M689" s="235"/>
      <c r="N689" s="235"/>
      <c r="O689" s="33"/>
      <c r="P689" s="48"/>
      <c r="Q689" s="279"/>
      <c r="R689" s="279"/>
      <c r="S689" s="278">
        <v>45456</v>
      </c>
      <c r="T689" s="279" t="s">
        <v>2117</v>
      </c>
      <c r="U689" s="268" t="str">
        <f t="array" ref="U689">IFERROR(IF(INDEX(三跨两临近重点区段!$F:$F,MATCH(1,(MONTH(三跨两临近重点区段!$D:$D)=7)*(三跨两临近重点区段!$A:$A=D689),0))="已取消","已取消",INDEX(三跨两临近重点区段!$D:$D,MATCH(1,(MONTH(三跨两临近重点区段!$D:$D)=7)*(三跨两临近重点区段!$A:$A=D689)*(三跨两临近重点区段!$F:$F="现存区段"),0))),"")</f>
        <v/>
      </c>
      <c r="V689" s="232" t="str">
        <f t="array" ref="V689">IFERROR(IF(INDEX(三跨两临近重点区段!$F:$F,MATCH(1,(MONTH(三跨两临近重点区段!$D:$D)=7)*(三跨两临近重点区段!$A:$A=D689),0))="已取消","已取消",INDEX(三跨两临近重点区段!$E:$E,MATCH(1,(MONTH(三跨两临近重点区段!$D:$D)=7)*(三跨两临近重点区段!$A:$A=D689)*(三跨两临近重点区段!$F:$F="现存区段"),0))),"")</f>
        <v/>
      </c>
      <c r="W689" s="268" t="str">
        <f t="array" ref="W689">IFERROR(IF(INDEX(三跨两临近重点区段!$F:$F,MATCH(1,(MONTH(三跨两临近重点区段!$D:$D)=8)*(三跨两临近重点区段!$A:$A=D689),0))="已取消","已取消",INDEX(三跨两临近重点区段!$D:$D,MATCH(1,(MONTH(三跨两临近重点区段!$D:$D)=8)*(三跨两临近重点区段!$A:$A=D689)*(三跨两临近重点区段!$F:$F="现存区段"),0))),"")</f>
        <v/>
      </c>
      <c r="X689" s="232" t="str">
        <f t="array" ref="X689">IFERROR(IF(INDEX(三跨两临近重点区段!$F:$F,MATCH(1,(MONTH(三跨两临近重点区段!$D:$D)=8)*(三跨两临近重点区段!$A:$A=D689),0))="已取消","已取消",INDEX(三跨两临近重点区段!$E:$E,MATCH(1,(MONTH(三跨两临近重点区段!$D:$D)=8)*(三跨两临近重点区段!$A:$A=D689)*(三跨两临近重点区段!$F:$F="现存区段"),0))),"")</f>
        <v/>
      </c>
      <c r="Y689" s="268" t="str">
        <f t="array" ref="Y689">IFERROR(IF(INDEX(三跨两临近重点区段!$F:$F,MATCH(1,(MONTH(三跨两临近重点区段!$D:$D)=9)*(三跨两临近重点区段!$A:$A=D689),0))="已取消","已取消",INDEX(三跨两临近重点区段!$D:$D,MATCH(1,(MONTH(三跨两临近重点区段!$D:$D)=9)*(三跨两临近重点区段!$A:$A=D689)*(三跨两临近重点区段!$F:$F="现存区段"),0))),"")</f>
        <v/>
      </c>
      <c r="Z689" s="232" t="str">
        <f t="array" ref="Z689">IFERROR(IF(INDEX(三跨两临近重点区段!$F:$F,MATCH(1,(MONTH(三跨两临近重点区段!$D:$D)=9)*(三跨两临近重点区段!$A:$A=D689),0))="已取消","已取消",INDEX(三跨两临近重点区段!$E:$E,MATCH(1,(MONTH(三跨两临近重点区段!$D:$D)=9)*(三跨两临近重点区段!$A:$A=D689)*(三跨两临近重点区段!$F:$F="现存区段"),0))),"")</f>
        <v/>
      </c>
      <c r="AA689" s="268" t="str">
        <f t="array" ref="AA689">IFERROR(IF(INDEX(三跨两临近重点区段!$F:$F,MATCH(1,(MONTH(三跨两临近重点区段!$D:$D)=10)*(三跨两临近重点区段!$A:$A=D689),0))="已取消","已取消",INDEX(三跨两临近重点区段!$D:$D,MATCH(1,(MONTH(三跨两临近重点区段!$D:$D)=10)*(三跨两临近重点区段!$A:$A=D689)*(三跨两临近重点区段!$F:$F="现存区段"),0))),"")</f>
        <v/>
      </c>
      <c r="AB689" s="72" t="str">
        <f t="array" ref="AB689">IFERROR(IF(INDEX(三跨两临近重点区段!$F:$F,MATCH(1,(MONTH(三跨两临近重点区段!$D:$D)=10)*(三跨两临近重点区段!$A:$A=D689),0))="已取消","已取消",INDEX(三跨两临近重点区段!$E:$E,MATCH(1,(MONTH(三跨两临近重点区段!$D:$D)=10)*(三跨两临近重点区段!$A:$A=D689)*(三跨两临近重点区段!$F:$F="现存区段"),0))),"")</f>
        <v/>
      </c>
      <c r="AC689" s="284" t="str">
        <f t="array" ref="AC689">IFERROR(IF(INDEX(三跨两临近重点区段!$F:$F,MATCH(1,(MONTH(三跨两临近重点区段!$D:$D)=11)*(三跨两临近重点区段!$A:$A=D689),0))="已取消","已取消",INDEX(三跨两临近重点区段!$D:$D,MATCH(1,(MONTH(三跨两临近重点区段!$D:$D)=11)*(三跨两临近重点区段!$A:$A=D689)*(三跨两临近重点区段!$F:$F="现存区段"),0))),"")</f>
        <v/>
      </c>
      <c r="AD689" s="72" t="str">
        <f t="array" ref="AD689">IFERROR(IF(INDEX(三跨两临近重点区段!$F:$F,MATCH(1,(MONTH(三跨两临近重点区段!$D:$D)=11)*(三跨两临近重点区段!$A:$A=D689),0))="已取消","已取消",INDEX(三跨两临近重点区段!$E:$E,MATCH(1,(MONTH(三跨两临近重点区段!$D:$D)=11)*(三跨两临近重点区段!$A:$A=D689)*(三跨两临近重点区段!$F:$F="现存区段"),0))),"")</f>
        <v/>
      </c>
      <c r="AE689" s="284" t="str">
        <f t="array" ref="AE689">IFERROR(IF(INDEX(三跨两临近重点区段!$F:$F,MATCH(1,(MONTH(三跨两临近重点区段!$D:$D)=12)*(三跨两临近重点区段!$A:$A=D689),0))="已取消","已取消",INDEX(三跨两临近重点区段!$D:$D,MATCH(1,(MONTH(三跨两临近重点区段!$D:$D)=12)*(三跨两临近重点区段!$A:$A=D689)*(三跨两临近重点区段!$F:$F="现存区段"),0))),"")</f>
        <v/>
      </c>
      <c r="AF689" s="72" t="str">
        <f t="array" ref="AF689">IFERROR(IF(INDEX(三跨两临近重点区段!$F:$F,MATCH(1,(MONTH(三跨两临近重点区段!$D:$D)=12)*(三跨两临近重点区段!$A:$A=D689),0))="已取消","已取消",INDEX(三跨两临近重点区段!$E:$E,MATCH(1,(MONTH(三跨两临近重点区段!$D:$D)=12)*(三跨两临近重点区段!$A:$A=D689)*(三跨两临近重点区段!$F:$F="现存区段"),0))),"")</f>
        <v/>
      </c>
      <c r="AH689" t="e">
        <f t="array" ref="AH689">INDEX(三跨两临近重点区段!$G:$G,MATCH(D689,三跨两临近重点区段!$A:$A,0))</f>
        <v>#N/A</v>
      </c>
      <c r="AI689" t="e">
        <f>INDEX(三跨两临近重点区段!$J:$J,MATCH(D689,三跨两临近重点区段!$A:$A,0))</f>
        <v>#N/A</v>
      </c>
    </row>
    <row r="690" ht="14.25" spans="1:35">
      <c r="A690" s="263" t="s">
        <v>150</v>
      </c>
      <c r="B690" s="264" t="s">
        <v>2603</v>
      </c>
      <c r="C690" s="263" t="s">
        <v>2756</v>
      </c>
      <c r="D690" s="263" t="s">
        <v>3158</v>
      </c>
      <c r="E690" s="264" t="s">
        <v>2142</v>
      </c>
      <c r="F690" s="264" t="s">
        <v>125</v>
      </c>
      <c r="G690" s="263" t="s">
        <v>2143</v>
      </c>
      <c r="H690" s="263" t="s">
        <v>564</v>
      </c>
      <c r="I690" s="33"/>
      <c r="J690" s="196"/>
      <c r="K690" s="196"/>
      <c r="L690" s="196"/>
      <c r="M690" s="235"/>
      <c r="N690" s="235"/>
      <c r="O690" s="33"/>
      <c r="P690" s="48"/>
      <c r="Q690" s="279"/>
      <c r="R690" s="279"/>
      <c r="S690" s="278">
        <v>45456</v>
      </c>
      <c r="T690" s="279" t="s">
        <v>2117</v>
      </c>
      <c r="U690" s="268" t="str">
        <f t="array" ref="U690">IFERROR(IF(INDEX(三跨两临近重点区段!$F:$F,MATCH(1,(MONTH(三跨两临近重点区段!$D:$D)=7)*(三跨两临近重点区段!$A:$A=D690),0))="已取消","已取消",INDEX(三跨两临近重点区段!$D:$D,MATCH(1,(MONTH(三跨两临近重点区段!$D:$D)=7)*(三跨两临近重点区段!$A:$A=D690)*(三跨两临近重点区段!$F:$F="现存区段"),0))),"")</f>
        <v/>
      </c>
      <c r="V690" s="232" t="str">
        <f t="array" ref="V690">IFERROR(IF(INDEX(三跨两临近重点区段!$F:$F,MATCH(1,(MONTH(三跨两临近重点区段!$D:$D)=7)*(三跨两临近重点区段!$A:$A=D690),0))="已取消","已取消",INDEX(三跨两临近重点区段!$E:$E,MATCH(1,(MONTH(三跨两临近重点区段!$D:$D)=7)*(三跨两临近重点区段!$A:$A=D690)*(三跨两临近重点区段!$F:$F="现存区段"),0))),"")</f>
        <v/>
      </c>
      <c r="W690" s="268" t="str">
        <f t="array" ref="W690">IFERROR(IF(INDEX(三跨两临近重点区段!$F:$F,MATCH(1,(MONTH(三跨两临近重点区段!$D:$D)=8)*(三跨两临近重点区段!$A:$A=D690),0))="已取消","已取消",INDEX(三跨两临近重点区段!$D:$D,MATCH(1,(MONTH(三跨两临近重点区段!$D:$D)=8)*(三跨两临近重点区段!$A:$A=D690)*(三跨两临近重点区段!$F:$F="现存区段"),0))),"")</f>
        <v/>
      </c>
      <c r="X690" s="232" t="str">
        <f t="array" ref="X690">IFERROR(IF(INDEX(三跨两临近重点区段!$F:$F,MATCH(1,(MONTH(三跨两临近重点区段!$D:$D)=8)*(三跨两临近重点区段!$A:$A=D690),0))="已取消","已取消",INDEX(三跨两临近重点区段!$E:$E,MATCH(1,(MONTH(三跨两临近重点区段!$D:$D)=8)*(三跨两临近重点区段!$A:$A=D690)*(三跨两临近重点区段!$F:$F="现存区段"),0))),"")</f>
        <v/>
      </c>
      <c r="Y690" s="268" t="str">
        <f t="array" ref="Y690">IFERROR(IF(INDEX(三跨两临近重点区段!$F:$F,MATCH(1,(MONTH(三跨两临近重点区段!$D:$D)=9)*(三跨两临近重点区段!$A:$A=D690),0))="已取消","已取消",INDEX(三跨两临近重点区段!$D:$D,MATCH(1,(MONTH(三跨两临近重点区段!$D:$D)=9)*(三跨两临近重点区段!$A:$A=D690)*(三跨两临近重点区段!$F:$F="现存区段"),0))),"")</f>
        <v/>
      </c>
      <c r="Z690" s="232" t="str">
        <f t="array" ref="Z690">IFERROR(IF(INDEX(三跨两临近重点区段!$F:$F,MATCH(1,(MONTH(三跨两临近重点区段!$D:$D)=9)*(三跨两临近重点区段!$A:$A=D690),0))="已取消","已取消",INDEX(三跨两临近重点区段!$E:$E,MATCH(1,(MONTH(三跨两临近重点区段!$D:$D)=9)*(三跨两临近重点区段!$A:$A=D690)*(三跨两临近重点区段!$F:$F="现存区段"),0))),"")</f>
        <v/>
      </c>
      <c r="AA690" s="268" t="str">
        <f t="array" ref="AA690">IFERROR(IF(INDEX(三跨两临近重点区段!$F:$F,MATCH(1,(MONTH(三跨两临近重点区段!$D:$D)=10)*(三跨两临近重点区段!$A:$A=D690),0))="已取消","已取消",INDEX(三跨两临近重点区段!$D:$D,MATCH(1,(MONTH(三跨两临近重点区段!$D:$D)=10)*(三跨两临近重点区段!$A:$A=D690)*(三跨两临近重点区段!$F:$F="现存区段"),0))),"")</f>
        <v/>
      </c>
      <c r="AB690" s="72" t="str">
        <f t="array" ref="AB690">IFERROR(IF(INDEX(三跨两临近重点区段!$F:$F,MATCH(1,(MONTH(三跨两临近重点区段!$D:$D)=10)*(三跨两临近重点区段!$A:$A=D690),0))="已取消","已取消",INDEX(三跨两临近重点区段!$E:$E,MATCH(1,(MONTH(三跨两临近重点区段!$D:$D)=10)*(三跨两临近重点区段!$A:$A=D690)*(三跨两临近重点区段!$F:$F="现存区段"),0))),"")</f>
        <v/>
      </c>
      <c r="AC690" s="284" t="str">
        <f t="array" ref="AC690">IFERROR(IF(INDEX(三跨两临近重点区段!$F:$F,MATCH(1,(MONTH(三跨两临近重点区段!$D:$D)=11)*(三跨两临近重点区段!$A:$A=D690),0))="已取消","已取消",INDEX(三跨两临近重点区段!$D:$D,MATCH(1,(MONTH(三跨两临近重点区段!$D:$D)=11)*(三跨两临近重点区段!$A:$A=D690)*(三跨两临近重点区段!$F:$F="现存区段"),0))),"")</f>
        <v/>
      </c>
      <c r="AD690" s="72" t="str">
        <f t="array" ref="AD690">IFERROR(IF(INDEX(三跨两临近重点区段!$F:$F,MATCH(1,(MONTH(三跨两临近重点区段!$D:$D)=11)*(三跨两临近重点区段!$A:$A=D690),0))="已取消","已取消",INDEX(三跨两临近重点区段!$E:$E,MATCH(1,(MONTH(三跨两临近重点区段!$D:$D)=11)*(三跨两临近重点区段!$A:$A=D690)*(三跨两临近重点区段!$F:$F="现存区段"),0))),"")</f>
        <v/>
      </c>
      <c r="AE690" s="284" t="str">
        <f t="array" ref="AE690">IFERROR(IF(INDEX(三跨两临近重点区段!$F:$F,MATCH(1,(MONTH(三跨两临近重点区段!$D:$D)=12)*(三跨两临近重点区段!$A:$A=D690),0))="已取消","已取消",INDEX(三跨两临近重点区段!$D:$D,MATCH(1,(MONTH(三跨两临近重点区段!$D:$D)=12)*(三跨两临近重点区段!$A:$A=D690)*(三跨两临近重点区段!$F:$F="现存区段"),0))),"")</f>
        <v/>
      </c>
      <c r="AF690" s="72" t="str">
        <f t="array" ref="AF690">IFERROR(IF(INDEX(三跨两临近重点区段!$F:$F,MATCH(1,(MONTH(三跨两临近重点区段!$D:$D)=12)*(三跨两临近重点区段!$A:$A=D690),0))="已取消","已取消",INDEX(三跨两临近重点区段!$E:$E,MATCH(1,(MONTH(三跨两临近重点区段!$D:$D)=12)*(三跨两临近重点区段!$A:$A=D690)*(三跨两临近重点区段!$F:$F="现存区段"),0))),"")</f>
        <v/>
      </c>
      <c r="AH690" t="e">
        <f t="array" ref="AH690">INDEX(三跨两临近重点区段!$G:$G,MATCH(D690,三跨两临近重点区段!$A:$A,0))</f>
        <v>#N/A</v>
      </c>
      <c r="AI690" t="e">
        <f>INDEX(三跨两临近重点区段!$J:$J,MATCH(D690,三跨两临近重点区段!$A:$A,0))</f>
        <v>#N/A</v>
      </c>
    </row>
    <row r="691" ht="14.25" spans="1:35">
      <c r="A691" s="263" t="s">
        <v>150</v>
      </c>
      <c r="B691" s="264" t="s">
        <v>2580</v>
      </c>
      <c r="C691" s="263" t="s">
        <v>2756</v>
      </c>
      <c r="D691" s="263" t="s">
        <v>3159</v>
      </c>
      <c r="E691" s="264" t="s">
        <v>2142</v>
      </c>
      <c r="F691" s="264" t="s">
        <v>125</v>
      </c>
      <c r="G691" s="263" t="s">
        <v>2143</v>
      </c>
      <c r="H691" s="263" t="s">
        <v>689</v>
      </c>
      <c r="I691" s="33"/>
      <c r="J691" s="196"/>
      <c r="K691" s="196"/>
      <c r="L691" s="196"/>
      <c r="M691" s="235"/>
      <c r="N691" s="235"/>
      <c r="O691" s="33"/>
      <c r="P691" s="48"/>
      <c r="Q691" s="279"/>
      <c r="R691" s="279"/>
      <c r="S691" s="278">
        <v>45456</v>
      </c>
      <c r="T691" s="279" t="s">
        <v>2117</v>
      </c>
      <c r="U691" s="268" t="str">
        <f t="array" ref="U691">IFERROR(IF(INDEX(三跨两临近重点区段!$F:$F,MATCH(1,(MONTH(三跨两临近重点区段!$D:$D)=7)*(三跨两临近重点区段!$A:$A=D691),0))="已取消","已取消",INDEX(三跨两临近重点区段!$D:$D,MATCH(1,(MONTH(三跨两临近重点区段!$D:$D)=7)*(三跨两临近重点区段!$A:$A=D691)*(三跨两临近重点区段!$F:$F="现存区段"),0))),"")</f>
        <v/>
      </c>
      <c r="V691" s="232" t="str">
        <f t="array" ref="V691">IFERROR(IF(INDEX(三跨两临近重点区段!$F:$F,MATCH(1,(MONTH(三跨两临近重点区段!$D:$D)=7)*(三跨两临近重点区段!$A:$A=D691),0))="已取消","已取消",INDEX(三跨两临近重点区段!$E:$E,MATCH(1,(MONTH(三跨两临近重点区段!$D:$D)=7)*(三跨两临近重点区段!$A:$A=D691)*(三跨两临近重点区段!$F:$F="现存区段"),0))),"")</f>
        <v/>
      </c>
      <c r="W691" s="268" t="str">
        <f t="array" ref="W691">IFERROR(IF(INDEX(三跨两临近重点区段!$F:$F,MATCH(1,(MONTH(三跨两临近重点区段!$D:$D)=8)*(三跨两临近重点区段!$A:$A=D691),0))="已取消","已取消",INDEX(三跨两临近重点区段!$D:$D,MATCH(1,(MONTH(三跨两临近重点区段!$D:$D)=8)*(三跨两临近重点区段!$A:$A=D691)*(三跨两临近重点区段!$F:$F="现存区段"),0))),"")</f>
        <v/>
      </c>
      <c r="X691" s="232" t="str">
        <f t="array" ref="X691">IFERROR(IF(INDEX(三跨两临近重点区段!$F:$F,MATCH(1,(MONTH(三跨两临近重点区段!$D:$D)=8)*(三跨两临近重点区段!$A:$A=D691),0))="已取消","已取消",INDEX(三跨两临近重点区段!$E:$E,MATCH(1,(MONTH(三跨两临近重点区段!$D:$D)=8)*(三跨两临近重点区段!$A:$A=D691)*(三跨两临近重点区段!$F:$F="现存区段"),0))),"")</f>
        <v/>
      </c>
      <c r="Y691" s="268" t="str">
        <f t="array" ref="Y691">IFERROR(IF(INDEX(三跨两临近重点区段!$F:$F,MATCH(1,(MONTH(三跨两临近重点区段!$D:$D)=9)*(三跨两临近重点区段!$A:$A=D691),0))="已取消","已取消",INDEX(三跨两临近重点区段!$D:$D,MATCH(1,(MONTH(三跨两临近重点区段!$D:$D)=9)*(三跨两临近重点区段!$A:$A=D691)*(三跨两临近重点区段!$F:$F="现存区段"),0))),"")</f>
        <v/>
      </c>
      <c r="Z691" s="232" t="str">
        <f t="array" ref="Z691">IFERROR(IF(INDEX(三跨两临近重点区段!$F:$F,MATCH(1,(MONTH(三跨两临近重点区段!$D:$D)=9)*(三跨两临近重点区段!$A:$A=D691),0))="已取消","已取消",INDEX(三跨两临近重点区段!$E:$E,MATCH(1,(MONTH(三跨两临近重点区段!$D:$D)=9)*(三跨两临近重点区段!$A:$A=D691)*(三跨两临近重点区段!$F:$F="现存区段"),0))),"")</f>
        <v/>
      </c>
      <c r="AA691" s="268" t="str">
        <f t="array" ref="AA691">IFERROR(IF(INDEX(三跨两临近重点区段!$F:$F,MATCH(1,(MONTH(三跨两临近重点区段!$D:$D)=10)*(三跨两临近重点区段!$A:$A=D691),0))="已取消","已取消",INDEX(三跨两临近重点区段!$D:$D,MATCH(1,(MONTH(三跨两临近重点区段!$D:$D)=10)*(三跨两临近重点区段!$A:$A=D691)*(三跨两临近重点区段!$F:$F="现存区段"),0))),"")</f>
        <v/>
      </c>
      <c r="AB691" s="72" t="str">
        <f t="array" ref="AB691">IFERROR(IF(INDEX(三跨两临近重点区段!$F:$F,MATCH(1,(MONTH(三跨两临近重点区段!$D:$D)=10)*(三跨两临近重点区段!$A:$A=D691),0))="已取消","已取消",INDEX(三跨两临近重点区段!$E:$E,MATCH(1,(MONTH(三跨两临近重点区段!$D:$D)=10)*(三跨两临近重点区段!$A:$A=D691)*(三跨两临近重点区段!$F:$F="现存区段"),0))),"")</f>
        <v/>
      </c>
      <c r="AC691" s="284" t="str">
        <f t="array" ref="AC691">IFERROR(IF(INDEX(三跨两临近重点区段!$F:$F,MATCH(1,(MONTH(三跨两临近重点区段!$D:$D)=11)*(三跨两临近重点区段!$A:$A=D691),0))="已取消","已取消",INDEX(三跨两临近重点区段!$D:$D,MATCH(1,(MONTH(三跨两临近重点区段!$D:$D)=11)*(三跨两临近重点区段!$A:$A=D691)*(三跨两临近重点区段!$F:$F="现存区段"),0))),"")</f>
        <v/>
      </c>
      <c r="AD691" s="72" t="str">
        <f t="array" ref="AD691">IFERROR(IF(INDEX(三跨两临近重点区段!$F:$F,MATCH(1,(MONTH(三跨两临近重点区段!$D:$D)=11)*(三跨两临近重点区段!$A:$A=D691),0))="已取消","已取消",INDEX(三跨两临近重点区段!$E:$E,MATCH(1,(MONTH(三跨两临近重点区段!$D:$D)=11)*(三跨两临近重点区段!$A:$A=D691)*(三跨两临近重点区段!$F:$F="现存区段"),0))),"")</f>
        <v/>
      </c>
      <c r="AE691" s="284" t="str">
        <f t="array" ref="AE691">IFERROR(IF(INDEX(三跨两临近重点区段!$F:$F,MATCH(1,(MONTH(三跨两临近重点区段!$D:$D)=12)*(三跨两临近重点区段!$A:$A=D691),0))="已取消","已取消",INDEX(三跨两临近重点区段!$D:$D,MATCH(1,(MONTH(三跨两临近重点区段!$D:$D)=12)*(三跨两临近重点区段!$A:$A=D691)*(三跨两临近重点区段!$F:$F="现存区段"),0))),"")</f>
        <v/>
      </c>
      <c r="AF691" s="72" t="str">
        <f t="array" ref="AF691">IFERROR(IF(INDEX(三跨两临近重点区段!$F:$F,MATCH(1,(MONTH(三跨两临近重点区段!$D:$D)=12)*(三跨两临近重点区段!$A:$A=D691),0))="已取消","已取消",INDEX(三跨两临近重点区段!$E:$E,MATCH(1,(MONTH(三跨两临近重点区段!$D:$D)=12)*(三跨两临近重点区段!$A:$A=D691)*(三跨两临近重点区段!$F:$F="现存区段"),0))),"")</f>
        <v/>
      </c>
      <c r="AH691" t="e">
        <f t="array" ref="AH691">INDEX(三跨两临近重点区段!$G:$G,MATCH(D691,三跨两临近重点区段!$A:$A,0))</f>
        <v>#N/A</v>
      </c>
      <c r="AI691" t="e">
        <f>INDEX(三跨两临近重点区段!$J:$J,MATCH(D691,三跨两临近重点区段!$A:$A,0))</f>
        <v>#N/A</v>
      </c>
    </row>
    <row r="692" ht="14.25" spans="1:35">
      <c r="A692" s="263" t="s">
        <v>363</v>
      </c>
      <c r="B692" s="264" t="s">
        <v>2806</v>
      </c>
      <c r="C692" s="263" t="s">
        <v>3160</v>
      </c>
      <c r="D692" s="263" t="s">
        <v>3161</v>
      </c>
      <c r="E692" s="264" t="s">
        <v>2449</v>
      </c>
      <c r="F692" s="264" t="s">
        <v>125</v>
      </c>
      <c r="G692" s="263" t="s">
        <v>2452</v>
      </c>
      <c r="H692" s="263" t="s">
        <v>1481</v>
      </c>
      <c r="I692" s="33"/>
      <c r="J692" s="196"/>
      <c r="K692" s="196"/>
      <c r="L692" s="196"/>
      <c r="M692" s="235"/>
      <c r="N692" s="235"/>
      <c r="O692" s="33"/>
      <c r="P692" s="48"/>
      <c r="Q692" s="279"/>
      <c r="R692" s="279"/>
      <c r="S692" s="278">
        <v>45462</v>
      </c>
      <c r="T692" s="279" t="s">
        <v>2117</v>
      </c>
      <c r="U692" s="268" t="str">
        <f t="array" ref="U692">IFERROR(IF(INDEX(三跨两临近重点区段!$F:$F,MATCH(1,(MONTH(三跨两临近重点区段!$D:$D)=7)*(三跨两临近重点区段!$A:$A=D692),0))="已取消","已取消",INDEX(三跨两临近重点区段!$D:$D,MATCH(1,(MONTH(三跨两临近重点区段!$D:$D)=7)*(三跨两临近重点区段!$A:$A=D692)*(三跨两临近重点区段!$F:$F="现存区段"),0))),"")</f>
        <v/>
      </c>
      <c r="V692" s="232" t="str">
        <f t="array" ref="V692">IFERROR(IF(INDEX(三跨两临近重点区段!$F:$F,MATCH(1,(MONTH(三跨两临近重点区段!$D:$D)=7)*(三跨两临近重点区段!$A:$A=D692),0))="已取消","已取消",INDEX(三跨两临近重点区段!$E:$E,MATCH(1,(MONTH(三跨两临近重点区段!$D:$D)=7)*(三跨两临近重点区段!$A:$A=D692)*(三跨两临近重点区段!$F:$F="现存区段"),0))),"")</f>
        <v/>
      </c>
      <c r="W692" s="268" t="str">
        <f t="array" ref="W692">IFERROR(IF(INDEX(三跨两临近重点区段!$F:$F,MATCH(1,(MONTH(三跨两临近重点区段!$D:$D)=8)*(三跨两临近重点区段!$A:$A=D692),0))="已取消","已取消",INDEX(三跨两临近重点区段!$D:$D,MATCH(1,(MONTH(三跨两临近重点区段!$D:$D)=8)*(三跨两临近重点区段!$A:$A=D692)*(三跨两临近重点区段!$F:$F="现存区段"),0))),"")</f>
        <v/>
      </c>
      <c r="X692" s="232" t="str">
        <f t="array" ref="X692">IFERROR(IF(INDEX(三跨两临近重点区段!$F:$F,MATCH(1,(MONTH(三跨两临近重点区段!$D:$D)=8)*(三跨两临近重点区段!$A:$A=D692),0))="已取消","已取消",INDEX(三跨两临近重点区段!$E:$E,MATCH(1,(MONTH(三跨两临近重点区段!$D:$D)=8)*(三跨两临近重点区段!$A:$A=D692)*(三跨两临近重点区段!$F:$F="现存区段"),0))),"")</f>
        <v/>
      </c>
      <c r="Y692" s="268" t="str">
        <f t="array" ref="Y692">IFERROR(IF(INDEX(三跨两临近重点区段!$F:$F,MATCH(1,(MONTH(三跨两临近重点区段!$D:$D)=9)*(三跨两临近重点区段!$A:$A=D692),0))="已取消","已取消",INDEX(三跨两临近重点区段!$D:$D,MATCH(1,(MONTH(三跨两临近重点区段!$D:$D)=9)*(三跨两临近重点区段!$A:$A=D692)*(三跨两临近重点区段!$F:$F="现存区段"),0))),"")</f>
        <v/>
      </c>
      <c r="Z692" s="232" t="str">
        <f t="array" ref="Z692">IFERROR(IF(INDEX(三跨两临近重点区段!$F:$F,MATCH(1,(MONTH(三跨两临近重点区段!$D:$D)=9)*(三跨两临近重点区段!$A:$A=D692),0))="已取消","已取消",INDEX(三跨两临近重点区段!$E:$E,MATCH(1,(MONTH(三跨两临近重点区段!$D:$D)=9)*(三跨两临近重点区段!$A:$A=D692)*(三跨两临近重点区段!$F:$F="现存区段"),0))),"")</f>
        <v/>
      </c>
      <c r="AA692" s="268" t="str">
        <f t="array" ref="AA692">IFERROR(IF(INDEX(三跨两临近重点区段!$F:$F,MATCH(1,(MONTH(三跨两临近重点区段!$D:$D)=10)*(三跨两临近重点区段!$A:$A=D692),0))="已取消","已取消",INDEX(三跨两临近重点区段!$D:$D,MATCH(1,(MONTH(三跨两临近重点区段!$D:$D)=10)*(三跨两临近重点区段!$A:$A=D692)*(三跨两临近重点区段!$F:$F="现存区段"),0))),"")</f>
        <v/>
      </c>
      <c r="AB692" s="72" t="str">
        <f t="array" ref="AB692">IFERROR(IF(INDEX(三跨两临近重点区段!$F:$F,MATCH(1,(MONTH(三跨两临近重点区段!$D:$D)=10)*(三跨两临近重点区段!$A:$A=D692),0))="已取消","已取消",INDEX(三跨两临近重点区段!$E:$E,MATCH(1,(MONTH(三跨两临近重点区段!$D:$D)=10)*(三跨两临近重点区段!$A:$A=D692)*(三跨两临近重点区段!$F:$F="现存区段"),0))),"")</f>
        <v/>
      </c>
      <c r="AC692" s="284" t="str">
        <f t="array" ref="AC692">IFERROR(IF(INDEX(三跨两临近重点区段!$F:$F,MATCH(1,(MONTH(三跨两临近重点区段!$D:$D)=11)*(三跨两临近重点区段!$A:$A=D692),0))="已取消","已取消",INDEX(三跨两临近重点区段!$D:$D,MATCH(1,(MONTH(三跨两临近重点区段!$D:$D)=11)*(三跨两临近重点区段!$A:$A=D692)*(三跨两临近重点区段!$F:$F="现存区段"),0))),"")</f>
        <v/>
      </c>
      <c r="AD692" s="72" t="str">
        <f t="array" ref="AD692">IFERROR(IF(INDEX(三跨两临近重点区段!$F:$F,MATCH(1,(MONTH(三跨两临近重点区段!$D:$D)=11)*(三跨两临近重点区段!$A:$A=D692),0))="已取消","已取消",INDEX(三跨两临近重点区段!$E:$E,MATCH(1,(MONTH(三跨两临近重点区段!$D:$D)=11)*(三跨两临近重点区段!$A:$A=D692)*(三跨两临近重点区段!$F:$F="现存区段"),0))),"")</f>
        <v/>
      </c>
      <c r="AE692" s="284" t="str">
        <f t="array" ref="AE692">IFERROR(IF(INDEX(三跨两临近重点区段!$F:$F,MATCH(1,(MONTH(三跨两临近重点区段!$D:$D)=12)*(三跨两临近重点区段!$A:$A=D692),0))="已取消","已取消",INDEX(三跨两临近重点区段!$D:$D,MATCH(1,(MONTH(三跨两临近重点区段!$D:$D)=12)*(三跨两临近重点区段!$A:$A=D692)*(三跨两临近重点区段!$F:$F="现存区段"),0))),"")</f>
        <v/>
      </c>
      <c r="AF692" s="72" t="str">
        <f t="array" ref="AF692">IFERROR(IF(INDEX(三跨两临近重点区段!$F:$F,MATCH(1,(MONTH(三跨两临近重点区段!$D:$D)=12)*(三跨两临近重点区段!$A:$A=D692),0))="已取消","已取消",INDEX(三跨两临近重点区段!$E:$E,MATCH(1,(MONTH(三跨两临近重点区段!$D:$D)=12)*(三跨两临近重点区段!$A:$A=D692)*(三跨两临近重点区段!$F:$F="现存区段"),0))),"")</f>
        <v/>
      </c>
      <c r="AH692" t="e">
        <f t="array" ref="AH692">INDEX(三跨两临近重点区段!$G:$G,MATCH(D692,三跨两临近重点区段!$A:$A,0))</f>
        <v>#N/A</v>
      </c>
      <c r="AI692" t="e">
        <f>INDEX(三跨两临近重点区段!$J:$J,MATCH(D692,三跨两临近重点区段!$A:$A,0))</f>
        <v>#N/A</v>
      </c>
    </row>
    <row r="693" ht="14.25" spans="1:35">
      <c r="A693" s="263" t="s">
        <v>150</v>
      </c>
      <c r="B693" s="264" t="s">
        <v>3162</v>
      </c>
      <c r="C693" s="263" t="s">
        <v>2428</v>
      </c>
      <c r="D693" s="263" t="s">
        <v>3163</v>
      </c>
      <c r="E693" s="264" t="s">
        <v>2449</v>
      </c>
      <c r="F693" s="264" t="s">
        <v>125</v>
      </c>
      <c r="G693" s="263" t="s">
        <v>2452</v>
      </c>
      <c r="H693" s="263" t="s">
        <v>1596</v>
      </c>
      <c r="I693" s="33"/>
      <c r="J693" s="196"/>
      <c r="K693" s="196"/>
      <c r="L693" s="196"/>
      <c r="M693" s="235"/>
      <c r="N693" s="235"/>
      <c r="O693" s="33"/>
      <c r="P693" s="48"/>
      <c r="Q693" s="279"/>
      <c r="R693" s="279"/>
      <c r="S693" s="278">
        <v>45462</v>
      </c>
      <c r="T693" s="279" t="s">
        <v>2117</v>
      </c>
      <c r="U693" s="268" t="str">
        <f t="array" ref="U693">IFERROR(IF(INDEX(三跨两临近重点区段!$F:$F,MATCH(1,(MONTH(三跨两临近重点区段!$D:$D)=7)*(三跨两临近重点区段!$A:$A=D693),0))="已取消","已取消",INDEX(三跨两临近重点区段!$D:$D,MATCH(1,(MONTH(三跨两临近重点区段!$D:$D)=7)*(三跨两临近重点区段!$A:$A=D693)*(三跨两临近重点区段!$F:$F="现存区段"),0))),"")</f>
        <v/>
      </c>
      <c r="V693" s="232" t="str">
        <f t="array" ref="V693">IFERROR(IF(INDEX(三跨两临近重点区段!$F:$F,MATCH(1,(MONTH(三跨两临近重点区段!$D:$D)=7)*(三跨两临近重点区段!$A:$A=D693),0))="已取消","已取消",INDEX(三跨两临近重点区段!$E:$E,MATCH(1,(MONTH(三跨两临近重点区段!$D:$D)=7)*(三跨两临近重点区段!$A:$A=D693)*(三跨两临近重点区段!$F:$F="现存区段"),0))),"")</f>
        <v/>
      </c>
      <c r="W693" s="268" t="str">
        <f t="array" ref="W693">IFERROR(IF(INDEX(三跨两临近重点区段!$F:$F,MATCH(1,(MONTH(三跨两临近重点区段!$D:$D)=8)*(三跨两临近重点区段!$A:$A=D693),0))="已取消","已取消",INDEX(三跨两临近重点区段!$D:$D,MATCH(1,(MONTH(三跨两临近重点区段!$D:$D)=8)*(三跨两临近重点区段!$A:$A=D693)*(三跨两临近重点区段!$F:$F="现存区段"),0))),"")</f>
        <v/>
      </c>
      <c r="X693" s="232" t="str">
        <f t="array" ref="X693">IFERROR(IF(INDEX(三跨两临近重点区段!$F:$F,MATCH(1,(MONTH(三跨两临近重点区段!$D:$D)=8)*(三跨两临近重点区段!$A:$A=D693),0))="已取消","已取消",INDEX(三跨两临近重点区段!$E:$E,MATCH(1,(MONTH(三跨两临近重点区段!$D:$D)=8)*(三跨两临近重点区段!$A:$A=D693)*(三跨两临近重点区段!$F:$F="现存区段"),0))),"")</f>
        <v/>
      </c>
      <c r="Y693" s="268" t="str">
        <f t="array" ref="Y693">IFERROR(IF(INDEX(三跨两临近重点区段!$F:$F,MATCH(1,(MONTH(三跨两临近重点区段!$D:$D)=9)*(三跨两临近重点区段!$A:$A=D693),0))="已取消","已取消",INDEX(三跨两临近重点区段!$D:$D,MATCH(1,(MONTH(三跨两临近重点区段!$D:$D)=9)*(三跨两临近重点区段!$A:$A=D693)*(三跨两临近重点区段!$F:$F="现存区段"),0))),"")</f>
        <v/>
      </c>
      <c r="Z693" s="232" t="str">
        <f t="array" ref="Z693">IFERROR(IF(INDEX(三跨两临近重点区段!$F:$F,MATCH(1,(MONTH(三跨两临近重点区段!$D:$D)=9)*(三跨两临近重点区段!$A:$A=D693),0))="已取消","已取消",INDEX(三跨两临近重点区段!$E:$E,MATCH(1,(MONTH(三跨两临近重点区段!$D:$D)=9)*(三跨两临近重点区段!$A:$A=D693)*(三跨两临近重点区段!$F:$F="现存区段"),0))),"")</f>
        <v/>
      </c>
      <c r="AA693" s="268" t="str">
        <f t="array" ref="AA693">IFERROR(IF(INDEX(三跨两临近重点区段!$F:$F,MATCH(1,(MONTH(三跨两临近重点区段!$D:$D)=10)*(三跨两临近重点区段!$A:$A=D693),0))="已取消","已取消",INDEX(三跨两临近重点区段!$D:$D,MATCH(1,(MONTH(三跨两临近重点区段!$D:$D)=10)*(三跨两临近重点区段!$A:$A=D693)*(三跨两临近重点区段!$F:$F="现存区段"),0))),"")</f>
        <v/>
      </c>
      <c r="AB693" s="72" t="str">
        <f t="array" ref="AB693">IFERROR(IF(INDEX(三跨两临近重点区段!$F:$F,MATCH(1,(MONTH(三跨两临近重点区段!$D:$D)=10)*(三跨两临近重点区段!$A:$A=D693),0))="已取消","已取消",INDEX(三跨两临近重点区段!$E:$E,MATCH(1,(MONTH(三跨两临近重点区段!$D:$D)=10)*(三跨两临近重点区段!$A:$A=D693)*(三跨两临近重点区段!$F:$F="现存区段"),0))),"")</f>
        <v/>
      </c>
      <c r="AC693" s="284" t="str">
        <f t="array" ref="AC693">IFERROR(IF(INDEX(三跨两临近重点区段!$F:$F,MATCH(1,(MONTH(三跨两临近重点区段!$D:$D)=11)*(三跨两临近重点区段!$A:$A=D693),0))="已取消","已取消",INDEX(三跨两临近重点区段!$D:$D,MATCH(1,(MONTH(三跨两临近重点区段!$D:$D)=11)*(三跨两临近重点区段!$A:$A=D693)*(三跨两临近重点区段!$F:$F="现存区段"),0))),"")</f>
        <v/>
      </c>
      <c r="AD693" s="72" t="str">
        <f t="array" ref="AD693">IFERROR(IF(INDEX(三跨两临近重点区段!$F:$F,MATCH(1,(MONTH(三跨两临近重点区段!$D:$D)=11)*(三跨两临近重点区段!$A:$A=D693),0))="已取消","已取消",INDEX(三跨两临近重点区段!$E:$E,MATCH(1,(MONTH(三跨两临近重点区段!$D:$D)=11)*(三跨两临近重点区段!$A:$A=D693)*(三跨两临近重点区段!$F:$F="现存区段"),0))),"")</f>
        <v/>
      </c>
      <c r="AE693" s="284" t="str">
        <f t="array" ref="AE693">IFERROR(IF(INDEX(三跨两临近重点区段!$F:$F,MATCH(1,(MONTH(三跨两临近重点区段!$D:$D)=12)*(三跨两临近重点区段!$A:$A=D693),0))="已取消","已取消",INDEX(三跨两临近重点区段!$D:$D,MATCH(1,(MONTH(三跨两临近重点区段!$D:$D)=12)*(三跨两临近重点区段!$A:$A=D693)*(三跨两临近重点区段!$F:$F="现存区段"),0))),"")</f>
        <v/>
      </c>
      <c r="AF693" s="72" t="str">
        <f t="array" ref="AF693">IFERROR(IF(INDEX(三跨两临近重点区段!$F:$F,MATCH(1,(MONTH(三跨两临近重点区段!$D:$D)=12)*(三跨两临近重点区段!$A:$A=D693),0))="已取消","已取消",INDEX(三跨两临近重点区段!$E:$E,MATCH(1,(MONTH(三跨两临近重点区段!$D:$D)=12)*(三跨两临近重点区段!$A:$A=D693)*(三跨两临近重点区段!$F:$F="现存区段"),0))),"")</f>
        <v/>
      </c>
      <c r="AH693" t="e">
        <f t="array" ref="AH693">INDEX(三跨两临近重点区段!$G:$G,MATCH(D693,三跨两临近重点区段!$A:$A,0))</f>
        <v>#N/A</v>
      </c>
      <c r="AI693" t="e">
        <f>INDEX(三跨两临近重点区段!$J:$J,MATCH(D693,三跨两临近重点区段!$A:$A,0))</f>
        <v>#N/A</v>
      </c>
    </row>
    <row r="694" ht="14.25" spans="1:35">
      <c r="A694" s="263" t="s">
        <v>150</v>
      </c>
      <c r="B694" s="264" t="s">
        <v>3164</v>
      </c>
      <c r="C694" s="263" t="s">
        <v>2428</v>
      </c>
      <c r="D694" s="263" t="s">
        <v>3165</v>
      </c>
      <c r="E694" s="264" t="s">
        <v>2449</v>
      </c>
      <c r="F694" s="264" t="s">
        <v>125</v>
      </c>
      <c r="G694" s="263" t="s">
        <v>2452</v>
      </c>
      <c r="H694" s="263" t="s">
        <v>1596</v>
      </c>
      <c r="I694" s="33"/>
      <c r="J694" s="196"/>
      <c r="K694" s="196"/>
      <c r="L694" s="196"/>
      <c r="M694" s="235"/>
      <c r="N694" s="235"/>
      <c r="O694" s="33"/>
      <c r="P694" s="48"/>
      <c r="Q694" s="279"/>
      <c r="R694" s="279"/>
      <c r="S694" s="278">
        <v>45462</v>
      </c>
      <c r="T694" s="279" t="s">
        <v>3166</v>
      </c>
      <c r="U694" s="268" t="str">
        <f t="array" ref="U694">IFERROR(IF(INDEX(三跨两临近重点区段!$F:$F,MATCH(1,(MONTH(三跨两临近重点区段!$D:$D)=7)*(三跨两临近重点区段!$A:$A=D694),0))="已取消","已取消",INDEX(三跨两临近重点区段!$D:$D,MATCH(1,(MONTH(三跨两临近重点区段!$D:$D)=7)*(三跨两临近重点区段!$A:$A=D694)*(三跨两临近重点区段!$F:$F="现存区段"),0))),"")</f>
        <v/>
      </c>
      <c r="V694" s="232" t="str">
        <f t="array" ref="V694">IFERROR(IF(INDEX(三跨两临近重点区段!$F:$F,MATCH(1,(MONTH(三跨两临近重点区段!$D:$D)=7)*(三跨两临近重点区段!$A:$A=D694),0))="已取消","已取消",INDEX(三跨两临近重点区段!$E:$E,MATCH(1,(MONTH(三跨两临近重点区段!$D:$D)=7)*(三跨两临近重点区段!$A:$A=D694)*(三跨两临近重点区段!$F:$F="现存区段"),0))),"")</f>
        <v/>
      </c>
      <c r="W694" s="268" t="str">
        <f t="array" ref="W694">IFERROR(IF(INDEX(三跨两临近重点区段!$F:$F,MATCH(1,(MONTH(三跨两临近重点区段!$D:$D)=8)*(三跨两临近重点区段!$A:$A=D694),0))="已取消","已取消",INDEX(三跨两临近重点区段!$D:$D,MATCH(1,(MONTH(三跨两临近重点区段!$D:$D)=8)*(三跨两临近重点区段!$A:$A=D694)*(三跨两临近重点区段!$F:$F="现存区段"),0))),"")</f>
        <v/>
      </c>
      <c r="X694" s="232" t="str">
        <f t="array" ref="X694">IFERROR(IF(INDEX(三跨两临近重点区段!$F:$F,MATCH(1,(MONTH(三跨两临近重点区段!$D:$D)=8)*(三跨两临近重点区段!$A:$A=D694),0))="已取消","已取消",INDEX(三跨两临近重点区段!$E:$E,MATCH(1,(MONTH(三跨两临近重点区段!$D:$D)=8)*(三跨两临近重点区段!$A:$A=D694)*(三跨两临近重点区段!$F:$F="现存区段"),0))),"")</f>
        <v/>
      </c>
      <c r="Y694" s="268" t="str">
        <f t="array" ref="Y694">IFERROR(IF(INDEX(三跨两临近重点区段!$F:$F,MATCH(1,(MONTH(三跨两临近重点区段!$D:$D)=9)*(三跨两临近重点区段!$A:$A=D694),0))="已取消","已取消",INDEX(三跨两临近重点区段!$D:$D,MATCH(1,(MONTH(三跨两临近重点区段!$D:$D)=9)*(三跨两临近重点区段!$A:$A=D694)*(三跨两临近重点区段!$F:$F="现存区段"),0))),"")</f>
        <v/>
      </c>
      <c r="Z694" s="232" t="str">
        <f t="array" ref="Z694">IFERROR(IF(INDEX(三跨两临近重点区段!$F:$F,MATCH(1,(MONTH(三跨两临近重点区段!$D:$D)=9)*(三跨两临近重点区段!$A:$A=D694),0))="已取消","已取消",INDEX(三跨两临近重点区段!$E:$E,MATCH(1,(MONTH(三跨两临近重点区段!$D:$D)=9)*(三跨两临近重点区段!$A:$A=D694)*(三跨两临近重点区段!$F:$F="现存区段"),0))),"")</f>
        <v/>
      </c>
      <c r="AA694" s="268" t="str">
        <f t="array" ref="AA694">IFERROR(IF(INDEX(三跨两临近重点区段!$F:$F,MATCH(1,(MONTH(三跨两临近重点区段!$D:$D)=10)*(三跨两临近重点区段!$A:$A=D694),0))="已取消","已取消",INDEX(三跨两临近重点区段!$D:$D,MATCH(1,(MONTH(三跨两临近重点区段!$D:$D)=10)*(三跨两临近重点区段!$A:$A=D694)*(三跨两临近重点区段!$F:$F="现存区段"),0))),"")</f>
        <v/>
      </c>
      <c r="AB694" s="72" t="str">
        <f t="array" ref="AB694">IFERROR(IF(INDEX(三跨两临近重点区段!$F:$F,MATCH(1,(MONTH(三跨两临近重点区段!$D:$D)=10)*(三跨两临近重点区段!$A:$A=D694),0))="已取消","已取消",INDEX(三跨两临近重点区段!$E:$E,MATCH(1,(MONTH(三跨两临近重点区段!$D:$D)=10)*(三跨两临近重点区段!$A:$A=D694)*(三跨两临近重点区段!$F:$F="现存区段"),0))),"")</f>
        <v/>
      </c>
      <c r="AC694" s="284" t="str">
        <f t="array" ref="AC694">IFERROR(IF(INDEX(三跨两临近重点区段!$F:$F,MATCH(1,(MONTH(三跨两临近重点区段!$D:$D)=11)*(三跨两临近重点区段!$A:$A=D694),0))="已取消","已取消",INDEX(三跨两临近重点区段!$D:$D,MATCH(1,(MONTH(三跨两临近重点区段!$D:$D)=11)*(三跨两临近重点区段!$A:$A=D694)*(三跨两临近重点区段!$F:$F="现存区段"),0))),"")</f>
        <v/>
      </c>
      <c r="AD694" s="72" t="str">
        <f t="array" ref="AD694">IFERROR(IF(INDEX(三跨两临近重点区段!$F:$F,MATCH(1,(MONTH(三跨两临近重点区段!$D:$D)=11)*(三跨两临近重点区段!$A:$A=D694),0))="已取消","已取消",INDEX(三跨两临近重点区段!$E:$E,MATCH(1,(MONTH(三跨两临近重点区段!$D:$D)=11)*(三跨两临近重点区段!$A:$A=D694)*(三跨两临近重点区段!$F:$F="现存区段"),0))),"")</f>
        <v/>
      </c>
      <c r="AE694" s="284" t="str">
        <f t="array" ref="AE694">IFERROR(IF(INDEX(三跨两临近重点区段!$F:$F,MATCH(1,(MONTH(三跨两临近重点区段!$D:$D)=12)*(三跨两临近重点区段!$A:$A=D694),0))="已取消","已取消",INDEX(三跨两临近重点区段!$D:$D,MATCH(1,(MONTH(三跨两临近重点区段!$D:$D)=12)*(三跨两临近重点区段!$A:$A=D694)*(三跨两临近重点区段!$F:$F="现存区段"),0))),"")</f>
        <v/>
      </c>
      <c r="AF694" s="72" t="str">
        <f t="array" ref="AF694">IFERROR(IF(INDEX(三跨两临近重点区段!$F:$F,MATCH(1,(MONTH(三跨两临近重点区段!$D:$D)=12)*(三跨两临近重点区段!$A:$A=D694),0))="已取消","已取消",INDEX(三跨两临近重点区段!$E:$E,MATCH(1,(MONTH(三跨两临近重点区段!$D:$D)=12)*(三跨两临近重点区段!$A:$A=D694)*(三跨两临近重点区段!$F:$F="现存区段"),0))),"")</f>
        <v/>
      </c>
      <c r="AH694" t="e">
        <f t="array" ref="AH694">INDEX(三跨两临近重点区段!$G:$G,MATCH(D694,三跨两临近重点区段!$A:$A,0))</f>
        <v>#N/A</v>
      </c>
      <c r="AI694" t="e">
        <f>INDEX(三跨两临近重点区段!$J:$J,MATCH(D694,三跨两临近重点区段!$A:$A,0))</f>
        <v>#N/A</v>
      </c>
    </row>
    <row r="695" ht="14.25" spans="1:35">
      <c r="A695" s="263" t="s">
        <v>150</v>
      </c>
      <c r="B695" s="264" t="s">
        <v>3167</v>
      </c>
      <c r="C695" s="263" t="s">
        <v>2428</v>
      </c>
      <c r="D695" s="263" t="s">
        <v>3168</v>
      </c>
      <c r="E695" s="264" t="s">
        <v>2449</v>
      </c>
      <c r="F695" s="264" t="s">
        <v>125</v>
      </c>
      <c r="G695" s="263" t="s">
        <v>2452</v>
      </c>
      <c r="H695" s="263" t="s">
        <v>1596</v>
      </c>
      <c r="I695" s="33"/>
      <c r="J695" s="196"/>
      <c r="K695" s="196"/>
      <c r="L695" s="196"/>
      <c r="M695" s="235"/>
      <c r="N695" s="235"/>
      <c r="O695" s="33"/>
      <c r="P695" s="48"/>
      <c r="Q695" s="279"/>
      <c r="R695" s="279"/>
      <c r="S695" s="278">
        <v>45462</v>
      </c>
      <c r="T695" s="279" t="s">
        <v>3166</v>
      </c>
      <c r="U695" s="268" t="str">
        <f t="array" ref="U695">IFERROR(IF(INDEX(三跨两临近重点区段!$F:$F,MATCH(1,(MONTH(三跨两临近重点区段!$D:$D)=7)*(三跨两临近重点区段!$A:$A=D695),0))="已取消","已取消",INDEX(三跨两临近重点区段!$D:$D,MATCH(1,(MONTH(三跨两临近重点区段!$D:$D)=7)*(三跨两临近重点区段!$A:$A=D695)*(三跨两临近重点区段!$F:$F="现存区段"),0))),"")</f>
        <v/>
      </c>
      <c r="V695" s="232" t="str">
        <f t="array" ref="V695">IFERROR(IF(INDEX(三跨两临近重点区段!$F:$F,MATCH(1,(MONTH(三跨两临近重点区段!$D:$D)=7)*(三跨两临近重点区段!$A:$A=D695),0))="已取消","已取消",INDEX(三跨两临近重点区段!$E:$E,MATCH(1,(MONTH(三跨两临近重点区段!$D:$D)=7)*(三跨两临近重点区段!$A:$A=D695)*(三跨两临近重点区段!$F:$F="现存区段"),0))),"")</f>
        <v/>
      </c>
      <c r="W695" s="268" t="str">
        <f t="array" ref="W695">IFERROR(IF(INDEX(三跨两临近重点区段!$F:$F,MATCH(1,(MONTH(三跨两临近重点区段!$D:$D)=8)*(三跨两临近重点区段!$A:$A=D695),0))="已取消","已取消",INDEX(三跨两临近重点区段!$D:$D,MATCH(1,(MONTH(三跨两临近重点区段!$D:$D)=8)*(三跨两临近重点区段!$A:$A=D695)*(三跨两临近重点区段!$F:$F="现存区段"),0))),"")</f>
        <v/>
      </c>
      <c r="X695" s="232" t="str">
        <f t="array" ref="X695">IFERROR(IF(INDEX(三跨两临近重点区段!$F:$F,MATCH(1,(MONTH(三跨两临近重点区段!$D:$D)=8)*(三跨两临近重点区段!$A:$A=D695),0))="已取消","已取消",INDEX(三跨两临近重点区段!$E:$E,MATCH(1,(MONTH(三跨两临近重点区段!$D:$D)=8)*(三跨两临近重点区段!$A:$A=D695)*(三跨两临近重点区段!$F:$F="现存区段"),0))),"")</f>
        <v/>
      </c>
      <c r="Y695" s="268" t="str">
        <f t="array" ref="Y695">IFERROR(IF(INDEX(三跨两临近重点区段!$F:$F,MATCH(1,(MONTH(三跨两临近重点区段!$D:$D)=9)*(三跨两临近重点区段!$A:$A=D695),0))="已取消","已取消",INDEX(三跨两临近重点区段!$D:$D,MATCH(1,(MONTH(三跨两临近重点区段!$D:$D)=9)*(三跨两临近重点区段!$A:$A=D695)*(三跨两临近重点区段!$F:$F="现存区段"),0))),"")</f>
        <v/>
      </c>
      <c r="Z695" s="232" t="str">
        <f t="array" ref="Z695">IFERROR(IF(INDEX(三跨两临近重点区段!$F:$F,MATCH(1,(MONTH(三跨两临近重点区段!$D:$D)=9)*(三跨两临近重点区段!$A:$A=D695),0))="已取消","已取消",INDEX(三跨两临近重点区段!$E:$E,MATCH(1,(MONTH(三跨两临近重点区段!$D:$D)=9)*(三跨两临近重点区段!$A:$A=D695)*(三跨两临近重点区段!$F:$F="现存区段"),0))),"")</f>
        <v/>
      </c>
      <c r="AA695" s="268" t="str">
        <f t="array" ref="AA695">IFERROR(IF(INDEX(三跨两临近重点区段!$F:$F,MATCH(1,(MONTH(三跨两临近重点区段!$D:$D)=10)*(三跨两临近重点区段!$A:$A=D695),0))="已取消","已取消",INDEX(三跨两临近重点区段!$D:$D,MATCH(1,(MONTH(三跨两临近重点区段!$D:$D)=10)*(三跨两临近重点区段!$A:$A=D695)*(三跨两临近重点区段!$F:$F="现存区段"),0))),"")</f>
        <v/>
      </c>
      <c r="AB695" s="72" t="str">
        <f t="array" ref="AB695">IFERROR(IF(INDEX(三跨两临近重点区段!$F:$F,MATCH(1,(MONTH(三跨两临近重点区段!$D:$D)=10)*(三跨两临近重点区段!$A:$A=D695),0))="已取消","已取消",INDEX(三跨两临近重点区段!$E:$E,MATCH(1,(MONTH(三跨两临近重点区段!$D:$D)=10)*(三跨两临近重点区段!$A:$A=D695)*(三跨两临近重点区段!$F:$F="现存区段"),0))),"")</f>
        <v/>
      </c>
      <c r="AC695" s="284" t="str">
        <f t="array" ref="AC695">IFERROR(IF(INDEX(三跨两临近重点区段!$F:$F,MATCH(1,(MONTH(三跨两临近重点区段!$D:$D)=11)*(三跨两临近重点区段!$A:$A=D695),0))="已取消","已取消",INDEX(三跨两临近重点区段!$D:$D,MATCH(1,(MONTH(三跨两临近重点区段!$D:$D)=11)*(三跨两临近重点区段!$A:$A=D695)*(三跨两临近重点区段!$F:$F="现存区段"),0))),"")</f>
        <v/>
      </c>
      <c r="AD695" s="72" t="str">
        <f t="array" ref="AD695">IFERROR(IF(INDEX(三跨两临近重点区段!$F:$F,MATCH(1,(MONTH(三跨两临近重点区段!$D:$D)=11)*(三跨两临近重点区段!$A:$A=D695),0))="已取消","已取消",INDEX(三跨两临近重点区段!$E:$E,MATCH(1,(MONTH(三跨两临近重点区段!$D:$D)=11)*(三跨两临近重点区段!$A:$A=D695)*(三跨两临近重点区段!$F:$F="现存区段"),0))),"")</f>
        <v/>
      </c>
      <c r="AE695" s="284" t="str">
        <f t="array" ref="AE695">IFERROR(IF(INDEX(三跨两临近重点区段!$F:$F,MATCH(1,(MONTH(三跨两临近重点区段!$D:$D)=12)*(三跨两临近重点区段!$A:$A=D695),0))="已取消","已取消",INDEX(三跨两临近重点区段!$D:$D,MATCH(1,(MONTH(三跨两临近重点区段!$D:$D)=12)*(三跨两临近重点区段!$A:$A=D695)*(三跨两临近重点区段!$F:$F="现存区段"),0))),"")</f>
        <v/>
      </c>
      <c r="AF695" s="72" t="str">
        <f t="array" ref="AF695">IFERROR(IF(INDEX(三跨两临近重点区段!$F:$F,MATCH(1,(MONTH(三跨两临近重点区段!$D:$D)=12)*(三跨两临近重点区段!$A:$A=D695),0))="已取消","已取消",INDEX(三跨两临近重点区段!$E:$E,MATCH(1,(MONTH(三跨两临近重点区段!$D:$D)=12)*(三跨两临近重点区段!$A:$A=D695)*(三跨两临近重点区段!$F:$F="现存区段"),0))),"")</f>
        <v/>
      </c>
      <c r="AH695" t="e">
        <f t="array" ref="AH695">INDEX(三跨两临近重点区段!$G:$G,MATCH(D695,三跨两临近重点区段!$A:$A,0))</f>
        <v>#N/A</v>
      </c>
      <c r="AI695" t="e">
        <f>INDEX(三跨两临近重点区段!$J:$J,MATCH(D695,三跨两临近重点区段!$A:$A,0))</f>
        <v>#N/A</v>
      </c>
    </row>
    <row r="696" ht="14.25" spans="1:35">
      <c r="A696" s="263" t="s">
        <v>150</v>
      </c>
      <c r="B696" s="264" t="s">
        <v>3169</v>
      </c>
      <c r="C696" s="263" t="s">
        <v>2431</v>
      </c>
      <c r="D696" s="263" t="s">
        <v>3170</v>
      </c>
      <c r="E696" s="264" t="s">
        <v>2449</v>
      </c>
      <c r="F696" s="264" t="s">
        <v>125</v>
      </c>
      <c r="G696" s="263" t="s">
        <v>2452</v>
      </c>
      <c r="H696" s="263" t="s">
        <v>1596</v>
      </c>
      <c r="I696" s="33"/>
      <c r="J696" s="196"/>
      <c r="K696" s="196"/>
      <c r="L696" s="196"/>
      <c r="M696" s="235"/>
      <c r="N696" s="235"/>
      <c r="O696" s="33"/>
      <c r="P696" s="48"/>
      <c r="Q696" s="279"/>
      <c r="R696" s="279"/>
      <c r="S696" s="278">
        <v>45462</v>
      </c>
      <c r="T696" s="279" t="s">
        <v>2117</v>
      </c>
      <c r="U696" s="268" t="str">
        <f t="array" ref="U696">IFERROR(IF(INDEX(三跨两临近重点区段!$F:$F,MATCH(1,(MONTH(三跨两临近重点区段!$D:$D)=7)*(三跨两临近重点区段!$A:$A=D696),0))="已取消","已取消",INDEX(三跨两临近重点区段!$D:$D,MATCH(1,(MONTH(三跨两临近重点区段!$D:$D)=7)*(三跨两临近重点区段!$A:$A=D696)*(三跨两临近重点区段!$F:$F="现存区段"),0))),"")</f>
        <v/>
      </c>
      <c r="V696" s="232" t="str">
        <f t="array" ref="V696">IFERROR(IF(INDEX(三跨两临近重点区段!$F:$F,MATCH(1,(MONTH(三跨两临近重点区段!$D:$D)=7)*(三跨两临近重点区段!$A:$A=D696),0))="已取消","已取消",INDEX(三跨两临近重点区段!$E:$E,MATCH(1,(MONTH(三跨两临近重点区段!$D:$D)=7)*(三跨两临近重点区段!$A:$A=D696)*(三跨两临近重点区段!$F:$F="现存区段"),0))),"")</f>
        <v/>
      </c>
      <c r="W696" s="268" t="str">
        <f t="array" ref="W696">IFERROR(IF(INDEX(三跨两临近重点区段!$F:$F,MATCH(1,(MONTH(三跨两临近重点区段!$D:$D)=8)*(三跨两临近重点区段!$A:$A=D696),0))="已取消","已取消",INDEX(三跨两临近重点区段!$D:$D,MATCH(1,(MONTH(三跨两临近重点区段!$D:$D)=8)*(三跨两临近重点区段!$A:$A=D696)*(三跨两临近重点区段!$F:$F="现存区段"),0))),"")</f>
        <v/>
      </c>
      <c r="X696" s="232" t="str">
        <f t="array" ref="X696">IFERROR(IF(INDEX(三跨两临近重点区段!$F:$F,MATCH(1,(MONTH(三跨两临近重点区段!$D:$D)=8)*(三跨两临近重点区段!$A:$A=D696),0))="已取消","已取消",INDEX(三跨两临近重点区段!$E:$E,MATCH(1,(MONTH(三跨两临近重点区段!$D:$D)=8)*(三跨两临近重点区段!$A:$A=D696)*(三跨两临近重点区段!$F:$F="现存区段"),0))),"")</f>
        <v/>
      </c>
      <c r="Y696" s="268" t="str">
        <f t="array" ref="Y696">IFERROR(IF(INDEX(三跨两临近重点区段!$F:$F,MATCH(1,(MONTH(三跨两临近重点区段!$D:$D)=9)*(三跨两临近重点区段!$A:$A=D696),0))="已取消","已取消",INDEX(三跨两临近重点区段!$D:$D,MATCH(1,(MONTH(三跨两临近重点区段!$D:$D)=9)*(三跨两临近重点区段!$A:$A=D696)*(三跨两临近重点区段!$F:$F="现存区段"),0))),"")</f>
        <v/>
      </c>
      <c r="Z696" s="232" t="str">
        <f t="array" ref="Z696">IFERROR(IF(INDEX(三跨两临近重点区段!$F:$F,MATCH(1,(MONTH(三跨两临近重点区段!$D:$D)=9)*(三跨两临近重点区段!$A:$A=D696),0))="已取消","已取消",INDEX(三跨两临近重点区段!$E:$E,MATCH(1,(MONTH(三跨两临近重点区段!$D:$D)=9)*(三跨两临近重点区段!$A:$A=D696)*(三跨两临近重点区段!$F:$F="现存区段"),0))),"")</f>
        <v/>
      </c>
      <c r="AA696" s="268" t="str">
        <f t="array" ref="AA696">IFERROR(IF(INDEX(三跨两临近重点区段!$F:$F,MATCH(1,(MONTH(三跨两临近重点区段!$D:$D)=10)*(三跨两临近重点区段!$A:$A=D696),0))="已取消","已取消",INDEX(三跨两临近重点区段!$D:$D,MATCH(1,(MONTH(三跨两临近重点区段!$D:$D)=10)*(三跨两临近重点区段!$A:$A=D696)*(三跨两临近重点区段!$F:$F="现存区段"),0))),"")</f>
        <v/>
      </c>
      <c r="AB696" s="72" t="str">
        <f t="array" ref="AB696">IFERROR(IF(INDEX(三跨两临近重点区段!$F:$F,MATCH(1,(MONTH(三跨两临近重点区段!$D:$D)=10)*(三跨两临近重点区段!$A:$A=D696),0))="已取消","已取消",INDEX(三跨两临近重点区段!$E:$E,MATCH(1,(MONTH(三跨两临近重点区段!$D:$D)=10)*(三跨两临近重点区段!$A:$A=D696)*(三跨两临近重点区段!$F:$F="现存区段"),0))),"")</f>
        <v/>
      </c>
      <c r="AC696" s="284" t="str">
        <f t="array" ref="AC696">IFERROR(IF(INDEX(三跨两临近重点区段!$F:$F,MATCH(1,(MONTH(三跨两临近重点区段!$D:$D)=11)*(三跨两临近重点区段!$A:$A=D696),0))="已取消","已取消",INDEX(三跨两临近重点区段!$D:$D,MATCH(1,(MONTH(三跨两临近重点区段!$D:$D)=11)*(三跨两临近重点区段!$A:$A=D696)*(三跨两临近重点区段!$F:$F="现存区段"),0))),"")</f>
        <v/>
      </c>
      <c r="AD696" s="72" t="str">
        <f t="array" ref="AD696">IFERROR(IF(INDEX(三跨两临近重点区段!$F:$F,MATCH(1,(MONTH(三跨两临近重点区段!$D:$D)=11)*(三跨两临近重点区段!$A:$A=D696),0))="已取消","已取消",INDEX(三跨两临近重点区段!$E:$E,MATCH(1,(MONTH(三跨两临近重点区段!$D:$D)=11)*(三跨两临近重点区段!$A:$A=D696)*(三跨两临近重点区段!$F:$F="现存区段"),0))),"")</f>
        <v/>
      </c>
      <c r="AE696" s="284" t="str">
        <f t="array" ref="AE696">IFERROR(IF(INDEX(三跨两临近重点区段!$F:$F,MATCH(1,(MONTH(三跨两临近重点区段!$D:$D)=12)*(三跨两临近重点区段!$A:$A=D696),0))="已取消","已取消",INDEX(三跨两临近重点区段!$D:$D,MATCH(1,(MONTH(三跨两临近重点区段!$D:$D)=12)*(三跨两临近重点区段!$A:$A=D696)*(三跨两临近重点区段!$F:$F="现存区段"),0))),"")</f>
        <v/>
      </c>
      <c r="AF696" s="72" t="str">
        <f t="array" ref="AF696">IFERROR(IF(INDEX(三跨两临近重点区段!$F:$F,MATCH(1,(MONTH(三跨两临近重点区段!$D:$D)=12)*(三跨两临近重点区段!$A:$A=D696),0))="已取消","已取消",INDEX(三跨两临近重点区段!$E:$E,MATCH(1,(MONTH(三跨两临近重点区段!$D:$D)=12)*(三跨两临近重点区段!$A:$A=D696)*(三跨两临近重点区段!$F:$F="现存区段"),0))),"")</f>
        <v/>
      </c>
      <c r="AH696" t="e">
        <f t="array" ref="AH696">INDEX(三跨两临近重点区段!$G:$G,MATCH(D696,三跨两临近重点区段!$A:$A,0))</f>
        <v>#N/A</v>
      </c>
      <c r="AI696" t="e">
        <f>INDEX(三跨两临近重点区段!$J:$J,MATCH(D696,三跨两临近重点区段!$A:$A,0))</f>
        <v>#N/A</v>
      </c>
    </row>
    <row r="697" ht="14.25" spans="1:35">
      <c r="A697" s="263" t="s">
        <v>363</v>
      </c>
      <c r="B697" s="264" t="s">
        <v>3171</v>
      </c>
      <c r="C697" s="263" t="s">
        <v>2191</v>
      </c>
      <c r="D697" s="263" t="s">
        <v>3172</v>
      </c>
      <c r="E697" s="264" t="s">
        <v>2449</v>
      </c>
      <c r="F697" s="264" t="s">
        <v>125</v>
      </c>
      <c r="G697" s="263" t="s">
        <v>2452</v>
      </c>
      <c r="H697" s="263" t="s">
        <v>1596</v>
      </c>
      <c r="I697" s="33"/>
      <c r="J697" s="196"/>
      <c r="K697" s="196"/>
      <c r="L697" s="196"/>
      <c r="M697" s="235"/>
      <c r="N697" s="235"/>
      <c r="O697" s="33"/>
      <c r="P697" s="48"/>
      <c r="Q697" s="279"/>
      <c r="R697" s="279"/>
      <c r="S697" s="278">
        <v>45462</v>
      </c>
      <c r="T697" s="279" t="s">
        <v>2117</v>
      </c>
      <c r="U697" s="268" t="str">
        <f t="array" ref="U697">IFERROR(IF(INDEX(三跨两临近重点区段!$F:$F,MATCH(1,(MONTH(三跨两临近重点区段!$D:$D)=7)*(三跨两临近重点区段!$A:$A=D697),0))="已取消","已取消",INDEX(三跨两临近重点区段!$D:$D,MATCH(1,(MONTH(三跨两临近重点区段!$D:$D)=7)*(三跨两临近重点区段!$A:$A=D697)*(三跨两临近重点区段!$F:$F="现存区段"),0))),"")</f>
        <v/>
      </c>
      <c r="V697" s="232" t="str">
        <f t="array" ref="V697">IFERROR(IF(INDEX(三跨两临近重点区段!$F:$F,MATCH(1,(MONTH(三跨两临近重点区段!$D:$D)=7)*(三跨两临近重点区段!$A:$A=D697),0))="已取消","已取消",INDEX(三跨两临近重点区段!$E:$E,MATCH(1,(MONTH(三跨两临近重点区段!$D:$D)=7)*(三跨两临近重点区段!$A:$A=D697)*(三跨两临近重点区段!$F:$F="现存区段"),0))),"")</f>
        <v/>
      </c>
      <c r="W697" s="268" t="str">
        <f t="array" ref="W697">IFERROR(IF(INDEX(三跨两临近重点区段!$F:$F,MATCH(1,(MONTH(三跨两临近重点区段!$D:$D)=8)*(三跨两临近重点区段!$A:$A=D697),0))="已取消","已取消",INDEX(三跨两临近重点区段!$D:$D,MATCH(1,(MONTH(三跨两临近重点区段!$D:$D)=8)*(三跨两临近重点区段!$A:$A=D697)*(三跨两临近重点区段!$F:$F="现存区段"),0))),"")</f>
        <v/>
      </c>
      <c r="X697" s="232" t="str">
        <f t="array" ref="X697">IFERROR(IF(INDEX(三跨两临近重点区段!$F:$F,MATCH(1,(MONTH(三跨两临近重点区段!$D:$D)=8)*(三跨两临近重点区段!$A:$A=D697),0))="已取消","已取消",INDEX(三跨两临近重点区段!$E:$E,MATCH(1,(MONTH(三跨两临近重点区段!$D:$D)=8)*(三跨两临近重点区段!$A:$A=D697)*(三跨两临近重点区段!$F:$F="现存区段"),0))),"")</f>
        <v/>
      </c>
      <c r="Y697" s="268" t="str">
        <f t="array" ref="Y697">IFERROR(IF(INDEX(三跨两临近重点区段!$F:$F,MATCH(1,(MONTH(三跨两临近重点区段!$D:$D)=9)*(三跨两临近重点区段!$A:$A=D697),0))="已取消","已取消",INDEX(三跨两临近重点区段!$D:$D,MATCH(1,(MONTH(三跨两临近重点区段!$D:$D)=9)*(三跨两临近重点区段!$A:$A=D697)*(三跨两临近重点区段!$F:$F="现存区段"),0))),"")</f>
        <v/>
      </c>
      <c r="Z697" s="232" t="str">
        <f t="array" ref="Z697">IFERROR(IF(INDEX(三跨两临近重点区段!$F:$F,MATCH(1,(MONTH(三跨两临近重点区段!$D:$D)=9)*(三跨两临近重点区段!$A:$A=D697),0))="已取消","已取消",INDEX(三跨两临近重点区段!$E:$E,MATCH(1,(MONTH(三跨两临近重点区段!$D:$D)=9)*(三跨两临近重点区段!$A:$A=D697)*(三跨两临近重点区段!$F:$F="现存区段"),0))),"")</f>
        <v/>
      </c>
      <c r="AA697" s="268" t="str">
        <f t="array" ref="AA697">IFERROR(IF(INDEX(三跨两临近重点区段!$F:$F,MATCH(1,(MONTH(三跨两临近重点区段!$D:$D)=10)*(三跨两临近重点区段!$A:$A=D697),0))="已取消","已取消",INDEX(三跨两临近重点区段!$D:$D,MATCH(1,(MONTH(三跨两临近重点区段!$D:$D)=10)*(三跨两临近重点区段!$A:$A=D697)*(三跨两临近重点区段!$F:$F="现存区段"),0))),"")</f>
        <v/>
      </c>
      <c r="AB697" s="72" t="str">
        <f t="array" ref="AB697">IFERROR(IF(INDEX(三跨两临近重点区段!$F:$F,MATCH(1,(MONTH(三跨两临近重点区段!$D:$D)=10)*(三跨两临近重点区段!$A:$A=D697),0))="已取消","已取消",INDEX(三跨两临近重点区段!$E:$E,MATCH(1,(MONTH(三跨两临近重点区段!$D:$D)=10)*(三跨两临近重点区段!$A:$A=D697)*(三跨两临近重点区段!$F:$F="现存区段"),0))),"")</f>
        <v/>
      </c>
      <c r="AC697" s="284" t="str">
        <f t="array" ref="AC697">IFERROR(IF(INDEX(三跨两临近重点区段!$F:$F,MATCH(1,(MONTH(三跨两临近重点区段!$D:$D)=11)*(三跨两临近重点区段!$A:$A=D697),0))="已取消","已取消",INDEX(三跨两临近重点区段!$D:$D,MATCH(1,(MONTH(三跨两临近重点区段!$D:$D)=11)*(三跨两临近重点区段!$A:$A=D697)*(三跨两临近重点区段!$F:$F="现存区段"),0))),"")</f>
        <v/>
      </c>
      <c r="AD697" s="72" t="str">
        <f t="array" ref="AD697">IFERROR(IF(INDEX(三跨两临近重点区段!$F:$F,MATCH(1,(MONTH(三跨两临近重点区段!$D:$D)=11)*(三跨两临近重点区段!$A:$A=D697),0))="已取消","已取消",INDEX(三跨两临近重点区段!$E:$E,MATCH(1,(MONTH(三跨两临近重点区段!$D:$D)=11)*(三跨两临近重点区段!$A:$A=D697)*(三跨两临近重点区段!$F:$F="现存区段"),0))),"")</f>
        <v/>
      </c>
      <c r="AE697" s="284" t="str">
        <f t="array" ref="AE697">IFERROR(IF(INDEX(三跨两临近重点区段!$F:$F,MATCH(1,(MONTH(三跨两临近重点区段!$D:$D)=12)*(三跨两临近重点区段!$A:$A=D697),0))="已取消","已取消",INDEX(三跨两临近重点区段!$D:$D,MATCH(1,(MONTH(三跨两临近重点区段!$D:$D)=12)*(三跨两临近重点区段!$A:$A=D697)*(三跨两临近重点区段!$F:$F="现存区段"),0))),"")</f>
        <v/>
      </c>
      <c r="AF697" s="72" t="str">
        <f t="array" ref="AF697">IFERROR(IF(INDEX(三跨两临近重点区段!$F:$F,MATCH(1,(MONTH(三跨两临近重点区段!$D:$D)=12)*(三跨两临近重点区段!$A:$A=D697),0))="已取消","已取消",INDEX(三跨两临近重点区段!$E:$E,MATCH(1,(MONTH(三跨两临近重点区段!$D:$D)=12)*(三跨两临近重点区段!$A:$A=D697)*(三跨两临近重点区段!$F:$F="现存区段"),0))),"")</f>
        <v/>
      </c>
      <c r="AH697" t="e">
        <f t="array" ref="AH697">INDEX(三跨两临近重点区段!$G:$G,MATCH(D697,三跨两临近重点区段!$A:$A,0))</f>
        <v>#N/A</v>
      </c>
      <c r="AI697" t="e">
        <f>INDEX(三跨两临近重点区段!$J:$J,MATCH(D697,三跨两临近重点区段!$A:$A,0))</f>
        <v>#N/A</v>
      </c>
    </row>
    <row r="698" ht="14.25" spans="1:35">
      <c r="A698" s="263" t="s">
        <v>363</v>
      </c>
      <c r="B698" s="264" t="s">
        <v>3171</v>
      </c>
      <c r="C698" s="263" t="s">
        <v>2428</v>
      </c>
      <c r="D698" s="263" t="s">
        <v>3173</v>
      </c>
      <c r="E698" s="264" t="s">
        <v>2449</v>
      </c>
      <c r="F698" s="264" t="s">
        <v>125</v>
      </c>
      <c r="G698" s="263" t="s">
        <v>2452</v>
      </c>
      <c r="H698" s="263" t="s">
        <v>1596</v>
      </c>
      <c r="I698" s="33"/>
      <c r="J698" s="196"/>
      <c r="K698" s="196"/>
      <c r="L698" s="196"/>
      <c r="M698" s="235"/>
      <c r="N698" s="235"/>
      <c r="O698" s="33"/>
      <c r="P698" s="48"/>
      <c r="Q698" s="279"/>
      <c r="R698" s="279"/>
      <c r="S698" s="278">
        <v>45462</v>
      </c>
      <c r="T698" s="279" t="s">
        <v>2117</v>
      </c>
      <c r="U698" s="268" t="str">
        <f t="array" ref="U698">IFERROR(IF(INDEX(三跨两临近重点区段!$F:$F,MATCH(1,(MONTH(三跨两临近重点区段!$D:$D)=7)*(三跨两临近重点区段!$A:$A=D698),0))="已取消","已取消",INDEX(三跨两临近重点区段!$D:$D,MATCH(1,(MONTH(三跨两临近重点区段!$D:$D)=7)*(三跨两临近重点区段!$A:$A=D698)*(三跨两临近重点区段!$F:$F="现存区段"),0))),"")</f>
        <v/>
      </c>
      <c r="V698" s="232" t="str">
        <f t="array" ref="V698">IFERROR(IF(INDEX(三跨两临近重点区段!$F:$F,MATCH(1,(MONTH(三跨两临近重点区段!$D:$D)=7)*(三跨两临近重点区段!$A:$A=D698),0))="已取消","已取消",INDEX(三跨两临近重点区段!$E:$E,MATCH(1,(MONTH(三跨两临近重点区段!$D:$D)=7)*(三跨两临近重点区段!$A:$A=D698)*(三跨两临近重点区段!$F:$F="现存区段"),0))),"")</f>
        <v/>
      </c>
      <c r="W698" s="268" t="str">
        <f t="array" ref="W698">IFERROR(IF(INDEX(三跨两临近重点区段!$F:$F,MATCH(1,(MONTH(三跨两临近重点区段!$D:$D)=8)*(三跨两临近重点区段!$A:$A=D698),0))="已取消","已取消",INDEX(三跨两临近重点区段!$D:$D,MATCH(1,(MONTH(三跨两临近重点区段!$D:$D)=8)*(三跨两临近重点区段!$A:$A=D698)*(三跨两临近重点区段!$F:$F="现存区段"),0))),"")</f>
        <v/>
      </c>
      <c r="X698" s="232" t="str">
        <f t="array" ref="X698">IFERROR(IF(INDEX(三跨两临近重点区段!$F:$F,MATCH(1,(MONTH(三跨两临近重点区段!$D:$D)=8)*(三跨两临近重点区段!$A:$A=D698),0))="已取消","已取消",INDEX(三跨两临近重点区段!$E:$E,MATCH(1,(MONTH(三跨两临近重点区段!$D:$D)=8)*(三跨两临近重点区段!$A:$A=D698)*(三跨两临近重点区段!$F:$F="现存区段"),0))),"")</f>
        <v/>
      </c>
      <c r="Y698" s="268" t="str">
        <f t="array" ref="Y698">IFERROR(IF(INDEX(三跨两临近重点区段!$F:$F,MATCH(1,(MONTH(三跨两临近重点区段!$D:$D)=9)*(三跨两临近重点区段!$A:$A=D698),0))="已取消","已取消",INDEX(三跨两临近重点区段!$D:$D,MATCH(1,(MONTH(三跨两临近重点区段!$D:$D)=9)*(三跨两临近重点区段!$A:$A=D698)*(三跨两临近重点区段!$F:$F="现存区段"),0))),"")</f>
        <v/>
      </c>
      <c r="Z698" s="232" t="str">
        <f t="array" ref="Z698">IFERROR(IF(INDEX(三跨两临近重点区段!$F:$F,MATCH(1,(MONTH(三跨两临近重点区段!$D:$D)=9)*(三跨两临近重点区段!$A:$A=D698),0))="已取消","已取消",INDEX(三跨两临近重点区段!$E:$E,MATCH(1,(MONTH(三跨两临近重点区段!$D:$D)=9)*(三跨两临近重点区段!$A:$A=D698)*(三跨两临近重点区段!$F:$F="现存区段"),0))),"")</f>
        <v/>
      </c>
      <c r="AA698" s="268" t="str">
        <f t="array" ref="AA698">IFERROR(IF(INDEX(三跨两临近重点区段!$F:$F,MATCH(1,(MONTH(三跨两临近重点区段!$D:$D)=10)*(三跨两临近重点区段!$A:$A=D698),0))="已取消","已取消",INDEX(三跨两临近重点区段!$D:$D,MATCH(1,(MONTH(三跨两临近重点区段!$D:$D)=10)*(三跨两临近重点区段!$A:$A=D698)*(三跨两临近重点区段!$F:$F="现存区段"),0))),"")</f>
        <v/>
      </c>
      <c r="AB698" s="72" t="str">
        <f t="array" ref="AB698">IFERROR(IF(INDEX(三跨两临近重点区段!$F:$F,MATCH(1,(MONTH(三跨两临近重点区段!$D:$D)=10)*(三跨两临近重点区段!$A:$A=D698),0))="已取消","已取消",INDEX(三跨两临近重点区段!$E:$E,MATCH(1,(MONTH(三跨两临近重点区段!$D:$D)=10)*(三跨两临近重点区段!$A:$A=D698)*(三跨两临近重点区段!$F:$F="现存区段"),0))),"")</f>
        <v/>
      </c>
      <c r="AC698" s="284" t="str">
        <f t="array" ref="AC698">IFERROR(IF(INDEX(三跨两临近重点区段!$F:$F,MATCH(1,(MONTH(三跨两临近重点区段!$D:$D)=11)*(三跨两临近重点区段!$A:$A=D698),0))="已取消","已取消",INDEX(三跨两临近重点区段!$D:$D,MATCH(1,(MONTH(三跨两临近重点区段!$D:$D)=11)*(三跨两临近重点区段!$A:$A=D698)*(三跨两临近重点区段!$F:$F="现存区段"),0))),"")</f>
        <v/>
      </c>
      <c r="AD698" s="72" t="str">
        <f t="array" ref="AD698">IFERROR(IF(INDEX(三跨两临近重点区段!$F:$F,MATCH(1,(MONTH(三跨两临近重点区段!$D:$D)=11)*(三跨两临近重点区段!$A:$A=D698),0))="已取消","已取消",INDEX(三跨两临近重点区段!$E:$E,MATCH(1,(MONTH(三跨两临近重点区段!$D:$D)=11)*(三跨两临近重点区段!$A:$A=D698)*(三跨两临近重点区段!$F:$F="现存区段"),0))),"")</f>
        <v/>
      </c>
      <c r="AE698" s="284" t="str">
        <f t="array" ref="AE698">IFERROR(IF(INDEX(三跨两临近重点区段!$F:$F,MATCH(1,(MONTH(三跨两临近重点区段!$D:$D)=12)*(三跨两临近重点区段!$A:$A=D698),0))="已取消","已取消",INDEX(三跨两临近重点区段!$D:$D,MATCH(1,(MONTH(三跨两临近重点区段!$D:$D)=12)*(三跨两临近重点区段!$A:$A=D698)*(三跨两临近重点区段!$F:$F="现存区段"),0))),"")</f>
        <v/>
      </c>
      <c r="AF698" s="72" t="str">
        <f t="array" ref="AF698">IFERROR(IF(INDEX(三跨两临近重点区段!$F:$F,MATCH(1,(MONTH(三跨两临近重点区段!$D:$D)=12)*(三跨两临近重点区段!$A:$A=D698),0))="已取消","已取消",INDEX(三跨两临近重点区段!$E:$E,MATCH(1,(MONTH(三跨两临近重点区段!$D:$D)=12)*(三跨两临近重点区段!$A:$A=D698)*(三跨两临近重点区段!$F:$F="现存区段"),0))),"")</f>
        <v/>
      </c>
      <c r="AH698" t="e">
        <f t="array" ref="AH698">INDEX(三跨两临近重点区段!$G:$G,MATCH(D698,三跨两临近重点区段!$A:$A,0))</f>
        <v>#N/A</v>
      </c>
      <c r="AI698" t="e">
        <f>INDEX(三跨两临近重点区段!$J:$J,MATCH(D698,三跨两临近重点区段!$A:$A,0))</f>
        <v>#N/A</v>
      </c>
    </row>
    <row r="699" ht="14.25" spans="1:35">
      <c r="A699" s="263" t="s">
        <v>363</v>
      </c>
      <c r="B699" s="264" t="s">
        <v>3174</v>
      </c>
      <c r="C699" s="263" t="s">
        <v>2471</v>
      </c>
      <c r="D699" s="263" t="s">
        <v>3175</v>
      </c>
      <c r="E699" s="264" t="s">
        <v>2449</v>
      </c>
      <c r="F699" s="264" t="s">
        <v>125</v>
      </c>
      <c r="G699" s="263" t="s">
        <v>1596</v>
      </c>
      <c r="H699" s="263" t="s">
        <v>3176</v>
      </c>
      <c r="I699" s="33"/>
      <c r="J699" s="196"/>
      <c r="K699" s="196"/>
      <c r="L699" s="196"/>
      <c r="M699" s="235"/>
      <c r="N699" s="235"/>
      <c r="O699" s="33"/>
      <c r="P699" s="48"/>
      <c r="Q699" s="279"/>
      <c r="R699" s="279"/>
      <c r="S699" s="278">
        <v>45462</v>
      </c>
      <c r="T699" s="279" t="s">
        <v>2117</v>
      </c>
      <c r="U699" s="268" t="str">
        <f t="array" ref="U699">IFERROR(IF(INDEX(三跨两临近重点区段!$F:$F,MATCH(1,(MONTH(三跨两临近重点区段!$D:$D)=7)*(三跨两临近重点区段!$A:$A=D699),0))="已取消","已取消",INDEX(三跨两临近重点区段!$D:$D,MATCH(1,(MONTH(三跨两临近重点区段!$D:$D)=7)*(三跨两临近重点区段!$A:$A=D699)*(三跨两临近重点区段!$F:$F="现存区段"),0))),"")</f>
        <v/>
      </c>
      <c r="V699" s="232" t="str">
        <f t="array" ref="V699">IFERROR(IF(INDEX(三跨两临近重点区段!$F:$F,MATCH(1,(MONTH(三跨两临近重点区段!$D:$D)=7)*(三跨两临近重点区段!$A:$A=D699),0))="已取消","已取消",INDEX(三跨两临近重点区段!$E:$E,MATCH(1,(MONTH(三跨两临近重点区段!$D:$D)=7)*(三跨两临近重点区段!$A:$A=D699)*(三跨两临近重点区段!$F:$F="现存区段"),0))),"")</f>
        <v/>
      </c>
      <c r="W699" s="268" t="str">
        <f t="array" ref="W699">IFERROR(IF(INDEX(三跨两临近重点区段!$F:$F,MATCH(1,(MONTH(三跨两临近重点区段!$D:$D)=8)*(三跨两临近重点区段!$A:$A=D699),0))="已取消","已取消",INDEX(三跨两临近重点区段!$D:$D,MATCH(1,(MONTH(三跨两临近重点区段!$D:$D)=8)*(三跨两临近重点区段!$A:$A=D699)*(三跨两临近重点区段!$F:$F="现存区段"),0))),"")</f>
        <v/>
      </c>
      <c r="X699" s="232" t="str">
        <f t="array" ref="X699">IFERROR(IF(INDEX(三跨两临近重点区段!$F:$F,MATCH(1,(MONTH(三跨两临近重点区段!$D:$D)=8)*(三跨两临近重点区段!$A:$A=D699),0))="已取消","已取消",INDEX(三跨两临近重点区段!$E:$E,MATCH(1,(MONTH(三跨两临近重点区段!$D:$D)=8)*(三跨两临近重点区段!$A:$A=D699)*(三跨两临近重点区段!$F:$F="现存区段"),0))),"")</f>
        <v/>
      </c>
      <c r="Y699" s="268" t="str">
        <f t="array" ref="Y699">IFERROR(IF(INDEX(三跨两临近重点区段!$F:$F,MATCH(1,(MONTH(三跨两临近重点区段!$D:$D)=9)*(三跨两临近重点区段!$A:$A=D699),0))="已取消","已取消",INDEX(三跨两临近重点区段!$D:$D,MATCH(1,(MONTH(三跨两临近重点区段!$D:$D)=9)*(三跨两临近重点区段!$A:$A=D699)*(三跨两临近重点区段!$F:$F="现存区段"),0))),"")</f>
        <v/>
      </c>
      <c r="Z699" s="232" t="str">
        <f t="array" ref="Z699">IFERROR(IF(INDEX(三跨两临近重点区段!$F:$F,MATCH(1,(MONTH(三跨两临近重点区段!$D:$D)=9)*(三跨两临近重点区段!$A:$A=D699),0))="已取消","已取消",INDEX(三跨两临近重点区段!$E:$E,MATCH(1,(MONTH(三跨两临近重点区段!$D:$D)=9)*(三跨两临近重点区段!$A:$A=D699)*(三跨两临近重点区段!$F:$F="现存区段"),0))),"")</f>
        <v/>
      </c>
      <c r="AA699" s="268" t="str">
        <f t="array" ref="AA699">IFERROR(IF(INDEX(三跨两临近重点区段!$F:$F,MATCH(1,(MONTH(三跨两临近重点区段!$D:$D)=10)*(三跨两临近重点区段!$A:$A=D699),0))="已取消","已取消",INDEX(三跨两临近重点区段!$D:$D,MATCH(1,(MONTH(三跨两临近重点区段!$D:$D)=10)*(三跨两临近重点区段!$A:$A=D699)*(三跨两临近重点区段!$F:$F="现存区段"),0))),"")</f>
        <v/>
      </c>
      <c r="AB699" s="72" t="str">
        <f t="array" ref="AB699">IFERROR(IF(INDEX(三跨两临近重点区段!$F:$F,MATCH(1,(MONTH(三跨两临近重点区段!$D:$D)=10)*(三跨两临近重点区段!$A:$A=D699),0))="已取消","已取消",INDEX(三跨两临近重点区段!$E:$E,MATCH(1,(MONTH(三跨两临近重点区段!$D:$D)=10)*(三跨两临近重点区段!$A:$A=D699)*(三跨两临近重点区段!$F:$F="现存区段"),0))),"")</f>
        <v/>
      </c>
      <c r="AC699" s="284" t="str">
        <f t="array" ref="AC699">IFERROR(IF(INDEX(三跨两临近重点区段!$F:$F,MATCH(1,(MONTH(三跨两临近重点区段!$D:$D)=11)*(三跨两临近重点区段!$A:$A=D699),0))="已取消","已取消",INDEX(三跨两临近重点区段!$D:$D,MATCH(1,(MONTH(三跨两临近重点区段!$D:$D)=11)*(三跨两临近重点区段!$A:$A=D699)*(三跨两临近重点区段!$F:$F="现存区段"),0))),"")</f>
        <v/>
      </c>
      <c r="AD699" s="72" t="str">
        <f t="array" ref="AD699">IFERROR(IF(INDEX(三跨两临近重点区段!$F:$F,MATCH(1,(MONTH(三跨两临近重点区段!$D:$D)=11)*(三跨两临近重点区段!$A:$A=D699),0))="已取消","已取消",INDEX(三跨两临近重点区段!$E:$E,MATCH(1,(MONTH(三跨两临近重点区段!$D:$D)=11)*(三跨两临近重点区段!$A:$A=D699)*(三跨两临近重点区段!$F:$F="现存区段"),0))),"")</f>
        <v/>
      </c>
      <c r="AE699" s="284" t="str">
        <f t="array" ref="AE699">IFERROR(IF(INDEX(三跨两临近重点区段!$F:$F,MATCH(1,(MONTH(三跨两临近重点区段!$D:$D)=12)*(三跨两临近重点区段!$A:$A=D699),0))="已取消","已取消",INDEX(三跨两临近重点区段!$D:$D,MATCH(1,(MONTH(三跨两临近重点区段!$D:$D)=12)*(三跨两临近重点区段!$A:$A=D699)*(三跨两临近重点区段!$F:$F="现存区段"),0))),"")</f>
        <v/>
      </c>
      <c r="AF699" s="72" t="str">
        <f t="array" ref="AF699">IFERROR(IF(INDEX(三跨两临近重点区段!$F:$F,MATCH(1,(MONTH(三跨两临近重点区段!$D:$D)=12)*(三跨两临近重点区段!$A:$A=D699),0))="已取消","已取消",INDEX(三跨两临近重点区段!$E:$E,MATCH(1,(MONTH(三跨两临近重点区段!$D:$D)=12)*(三跨两临近重点区段!$A:$A=D699)*(三跨两临近重点区段!$F:$F="现存区段"),0))),"")</f>
        <v/>
      </c>
      <c r="AH699" t="e">
        <f t="array" ref="AH699">INDEX(三跨两临近重点区段!$G:$G,MATCH(D699,三跨两临近重点区段!$A:$A,0))</f>
        <v>#N/A</v>
      </c>
      <c r="AI699" t="e">
        <f>INDEX(三跨两临近重点区段!$J:$J,MATCH(D699,三跨两临近重点区段!$A:$A,0))</f>
        <v>#N/A</v>
      </c>
    </row>
    <row r="700" ht="14.25" spans="1:35">
      <c r="A700" s="263" t="s">
        <v>363</v>
      </c>
      <c r="B700" s="264" t="s">
        <v>3174</v>
      </c>
      <c r="C700" s="263" t="s">
        <v>2326</v>
      </c>
      <c r="D700" s="263" t="s">
        <v>3177</v>
      </c>
      <c r="E700" s="264" t="s">
        <v>2449</v>
      </c>
      <c r="F700" s="264" t="s">
        <v>125</v>
      </c>
      <c r="G700" s="263" t="s">
        <v>1596</v>
      </c>
      <c r="H700" s="263" t="s">
        <v>3176</v>
      </c>
      <c r="I700" s="33"/>
      <c r="J700" s="196"/>
      <c r="K700" s="196"/>
      <c r="L700" s="196"/>
      <c r="M700" s="235"/>
      <c r="N700" s="235"/>
      <c r="O700" s="33"/>
      <c r="P700" s="48"/>
      <c r="Q700" s="279"/>
      <c r="R700" s="279"/>
      <c r="S700" s="278">
        <v>45462</v>
      </c>
      <c r="T700" s="279" t="s">
        <v>2117</v>
      </c>
      <c r="U700" s="268" t="str">
        <f t="array" ref="U700">IFERROR(IF(INDEX(三跨两临近重点区段!$F:$F,MATCH(1,(MONTH(三跨两临近重点区段!$D:$D)=7)*(三跨两临近重点区段!$A:$A=D700),0))="已取消","已取消",INDEX(三跨两临近重点区段!$D:$D,MATCH(1,(MONTH(三跨两临近重点区段!$D:$D)=7)*(三跨两临近重点区段!$A:$A=D700)*(三跨两临近重点区段!$F:$F="现存区段"),0))),"")</f>
        <v/>
      </c>
      <c r="V700" s="232" t="str">
        <f t="array" ref="V700">IFERROR(IF(INDEX(三跨两临近重点区段!$F:$F,MATCH(1,(MONTH(三跨两临近重点区段!$D:$D)=7)*(三跨两临近重点区段!$A:$A=D700),0))="已取消","已取消",INDEX(三跨两临近重点区段!$E:$E,MATCH(1,(MONTH(三跨两临近重点区段!$D:$D)=7)*(三跨两临近重点区段!$A:$A=D700)*(三跨两临近重点区段!$F:$F="现存区段"),0))),"")</f>
        <v/>
      </c>
      <c r="W700" s="268" t="str">
        <f t="array" ref="W700">IFERROR(IF(INDEX(三跨两临近重点区段!$F:$F,MATCH(1,(MONTH(三跨两临近重点区段!$D:$D)=8)*(三跨两临近重点区段!$A:$A=D700),0))="已取消","已取消",INDEX(三跨两临近重点区段!$D:$D,MATCH(1,(MONTH(三跨两临近重点区段!$D:$D)=8)*(三跨两临近重点区段!$A:$A=D700)*(三跨两临近重点区段!$F:$F="现存区段"),0))),"")</f>
        <v/>
      </c>
      <c r="X700" s="232" t="str">
        <f t="array" ref="X700">IFERROR(IF(INDEX(三跨两临近重点区段!$F:$F,MATCH(1,(MONTH(三跨两临近重点区段!$D:$D)=8)*(三跨两临近重点区段!$A:$A=D700),0))="已取消","已取消",INDEX(三跨两临近重点区段!$E:$E,MATCH(1,(MONTH(三跨两临近重点区段!$D:$D)=8)*(三跨两临近重点区段!$A:$A=D700)*(三跨两临近重点区段!$F:$F="现存区段"),0))),"")</f>
        <v/>
      </c>
      <c r="Y700" s="268" t="str">
        <f t="array" ref="Y700">IFERROR(IF(INDEX(三跨两临近重点区段!$F:$F,MATCH(1,(MONTH(三跨两临近重点区段!$D:$D)=9)*(三跨两临近重点区段!$A:$A=D700),0))="已取消","已取消",INDEX(三跨两临近重点区段!$D:$D,MATCH(1,(MONTH(三跨两临近重点区段!$D:$D)=9)*(三跨两临近重点区段!$A:$A=D700)*(三跨两临近重点区段!$F:$F="现存区段"),0))),"")</f>
        <v/>
      </c>
      <c r="Z700" s="232" t="str">
        <f t="array" ref="Z700">IFERROR(IF(INDEX(三跨两临近重点区段!$F:$F,MATCH(1,(MONTH(三跨两临近重点区段!$D:$D)=9)*(三跨两临近重点区段!$A:$A=D700),0))="已取消","已取消",INDEX(三跨两临近重点区段!$E:$E,MATCH(1,(MONTH(三跨两临近重点区段!$D:$D)=9)*(三跨两临近重点区段!$A:$A=D700)*(三跨两临近重点区段!$F:$F="现存区段"),0))),"")</f>
        <v/>
      </c>
      <c r="AA700" s="268" t="str">
        <f t="array" ref="AA700">IFERROR(IF(INDEX(三跨两临近重点区段!$F:$F,MATCH(1,(MONTH(三跨两临近重点区段!$D:$D)=10)*(三跨两临近重点区段!$A:$A=D700),0))="已取消","已取消",INDEX(三跨两临近重点区段!$D:$D,MATCH(1,(MONTH(三跨两临近重点区段!$D:$D)=10)*(三跨两临近重点区段!$A:$A=D700)*(三跨两临近重点区段!$F:$F="现存区段"),0))),"")</f>
        <v/>
      </c>
      <c r="AB700" s="72" t="str">
        <f t="array" ref="AB700">IFERROR(IF(INDEX(三跨两临近重点区段!$F:$F,MATCH(1,(MONTH(三跨两临近重点区段!$D:$D)=10)*(三跨两临近重点区段!$A:$A=D700),0))="已取消","已取消",INDEX(三跨两临近重点区段!$E:$E,MATCH(1,(MONTH(三跨两临近重点区段!$D:$D)=10)*(三跨两临近重点区段!$A:$A=D700)*(三跨两临近重点区段!$F:$F="现存区段"),0))),"")</f>
        <v/>
      </c>
      <c r="AC700" s="284" t="str">
        <f t="array" ref="AC700">IFERROR(IF(INDEX(三跨两临近重点区段!$F:$F,MATCH(1,(MONTH(三跨两临近重点区段!$D:$D)=11)*(三跨两临近重点区段!$A:$A=D700),0))="已取消","已取消",INDEX(三跨两临近重点区段!$D:$D,MATCH(1,(MONTH(三跨两临近重点区段!$D:$D)=11)*(三跨两临近重点区段!$A:$A=D700)*(三跨两临近重点区段!$F:$F="现存区段"),0))),"")</f>
        <v/>
      </c>
      <c r="AD700" s="72" t="str">
        <f t="array" ref="AD700">IFERROR(IF(INDEX(三跨两临近重点区段!$F:$F,MATCH(1,(MONTH(三跨两临近重点区段!$D:$D)=11)*(三跨两临近重点区段!$A:$A=D700),0))="已取消","已取消",INDEX(三跨两临近重点区段!$E:$E,MATCH(1,(MONTH(三跨两临近重点区段!$D:$D)=11)*(三跨两临近重点区段!$A:$A=D700)*(三跨两临近重点区段!$F:$F="现存区段"),0))),"")</f>
        <v/>
      </c>
      <c r="AE700" s="284" t="str">
        <f t="array" ref="AE700">IFERROR(IF(INDEX(三跨两临近重点区段!$F:$F,MATCH(1,(MONTH(三跨两临近重点区段!$D:$D)=12)*(三跨两临近重点区段!$A:$A=D700),0))="已取消","已取消",INDEX(三跨两临近重点区段!$D:$D,MATCH(1,(MONTH(三跨两临近重点区段!$D:$D)=12)*(三跨两临近重点区段!$A:$A=D700)*(三跨两临近重点区段!$F:$F="现存区段"),0))),"")</f>
        <v/>
      </c>
      <c r="AF700" s="72" t="str">
        <f t="array" ref="AF700">IFERROR(IF(INDEX(三跨两临近重点区段!$F:$F,MATCH(1,(MONTH(三跨两临近重点区段!$D:$D)=12)*(三跨两临近重点区段!$A:$A=D700),0))="已取消","已取消",INDEX(三跨两临近重点区段!$E:$E,MATCH(1,(MONTH(三跨两临近重点区段!$D:$D)=12)*(三跨两临近重点区段!$A:$A=D700)*(三跨两临近重点区段!$F:$F="现存区段"),0))),"")</f>
        <v/>
      </c>
      <c r="AH700" t="e">
        <f t="array" ref="AH700">INDEX(三跨两临近重点区段!$G:$G,MATCH(D700,三跨两临近重点区段!$A:$A,0))</f>
        <v>#N/A</v>
      </c>
      <c r="AI700" t="e">
        <f>INDEX(三跨两临近重点区段!$J:$J,MATCH(D700,三跨两临近重点区段!$A:$A,0))</f>
        <v>#N/A</v>
      </c>
    </row>
    <row r="701" ht="14.25" spans="1:35">
      <c r="A701" s="263" t="s">
        <v>363</v>
      </c>
      <c r="B701" s="264" t="s">
        <v>3174</v>
      </c>
      <c r="C701" s="263" t="s">
        <v>2243</v>
      </c>
      <c r="D701" s="263" t="s">
        <v>3178</v>
      </c>
      <c r="E701" s="264" t="s">
        <v>2449</v>
      </c>
      <c r="F701" s="264" t="s">
        <v>125</v>
      </c>
      <c r="G701" s="263" t="s">
        <v>1596</v>
      </c>
      <c r="H701" s="263" t="s">
        <v>3176</v>
      </c>
      <c r="I701" s="33"/>
      <c r="J701" s="196"/>
      <c r="K701" s="196"/>
      <c r="L701" s="196"/>
      <c r="M701" s="235"/>
      <c r="N701" s="235"/>
      <c r="O701" s="33"/>
      <c r="P701" s="48"/>
      <c r="Q701" s="279"/>
      <c r="R701" s="279"/>
      <c r="S701" s="278">
        <v>45462</v>
      </c>
      <c r="T701" s="279" t="s">
        <v>2117</v>
      </c>
      <c r="U701" s="268" t="str">
        <f t="array" ref="U701">IFERROR(IF(INDEX(三跨两临近重点区段!$F:$F,MATCH(1,(MONTH(三跨两临近重点区段!$D:$D)=7)*(三跨两临近重点区段!$A:$A=D701),0))="已取消","已取消",INDEX(三跨两临近重点区段!$D:$D,MATCH(1,(MONTH(三跨两临近重点区段!$D:$D)=7)*(三跨两临近重点区段!$A:$A=D701)*(三跨两临近重点区段!$F:$F="现存区段"),0))),"")</f>
        <v/>
      </c>
      <c r="V701" s="232" t="str">
        <f t="array" ref="V701">IFERROR(IF(INDEX(三跨两临近重点区段!$F:$F,MATCH(1,(MONTH(三跨两临近重点区段!$D:$D)=7)*(三跨两临近重点区段!$A:$A=D701),0))="已取消","已取消",INDEX(三跨两临近重点区段!$E:$E,MATCH(1,(MONTH(三跨两临近重点区段!$D:$D)=7)*(三跨两临近重点区段!$A:$A=D701)*(三跨两临近重点区段!$F:$F="现存区段"),0))),"")</f>
        <v/>
      </c>
      <c r="W701" s="268" t="str">
        <f t="array" ref="W701">IFERROR(IF(INDEX(三跨两临近重点区段!$F:$F,MATCH(1,(MONTH(三跨两临近重点区段!$D:$D)=8)*(三跨两临近重点区段!$A:$A=D701),0))="已取消","已取消",INDEX(三跨两临近重点区段!$D:$D,MATCH(1,(MONTH(三跨两临近重点区段!$D:$D)=8)*(三跨两临近重点区段!$A:$A=D701)*(三跨两临近重点区段!$F:$F="现存区段"),0))),"")</f>
        <v/>
      </c>
      <c r="X701" s="232" t="str">
        <f t="array" ref="X701">IFERROR(IF(INDEX(三跨两临近重点区段!$F:$F,MATCH(1,(MONTH(三跨两临近重点区段!$D:$D)=8)*(三跨两临近重点区段!$A:$A=D701),0))="已取消","已取消",INDEX(三跨两临近重点区段!$E:$E,MATCH(1,(MONTH(三跨两临近重点区段!$D:$D)=8)*(三跨两临近重点区段!$A:$A=D701)*(三跨两临近重点区段!$F:$F="现存区段"),0))),"")</f>
        <v/>
      </c>
      <c r="Y701" s="268" t="str">
        <f t="array" ref="Y701">IFERROR(IF(INDEX(三跨两临近重点区段!$F:$F,MATCH(1,(MONTH(三跨两临近重点区段!$D:$D)=9)*(三跨两临近重点区段!$A:$A=D701),0))="已取消","已取消",INDEX(三跨两临近重点区段!$D:$D,MATCH(1,(MONTH(三跨两临近重点区段!$D:$D)=9)*(三跨两临近重点区段!$A:$A=D701)*(三跨两临近重点区段!$F:$F="现存区段"),0))),"")</f>
        <v/>
      </c>
      <c r="Z701" s="232" t="str">
        <f t="array" ref="Z701">IFERROR(IF(INDEX(三跨两临近重点区段!$F:$F,MATCH(1,(MONTH(三跨两临近重点区段!$D:$D)=9)*(三跨两临近重点区段!$A:$A=D701),0))="已取消","已取消",INDEX(三跨两临近重点区段!$E:$E,MATCH(1,(MONTH(三跨两临近重点区段!$D:$D)=9)*(三跨两临近重点区段!$A:$A=D701)*(三跨两临近重点区段!$F:$F="现存区段"),0))),"")</f>
        <v/>
      </c>
      <c r="AA701" s="268" t="str">
        <f t="array" ref="AA701">IFERROR(IF(INDEX(三跨两临近重点区段!$F:$F,MATCH(1,(MONTH(三跨两临近重点区段!$D:$D)=10)*(三跨两临近重点区段!$A:$A=D701),0))="已取消","已取消",INDEX(三跨两临近重点区段!$D:$D,MATCH(1,(MONTH(三跨两临近重点区段!$D:$D)=10)*(三跨两临近重点区段!$A:$A=D701)*(三跨两临近重点区段!$F:$F="现存区段"),0))),"")</f>
        <v/>
      </c>
      <c r="AB701" s="72" t="str">
        <f t="array" ref="AB701">IFERROR(IF(INDEX(三跨两临近重点区段!$F:$F,MATCH(1,(MONTH(三跨两临近重点区段!$D:$D)=10)*(三跨两临近重点区段!$A:$A=D701),0))="已取消","已取消",INDEX(三跨两临近重点区段!$E:$E,MATCH(1,(MONTH(三跨两临近重点区段!$D:$D)=10)*(三跨两临近重点区段!$A:$A=D701)*(三跨两临近重点区段!$F:$F="现存区段"),0))),"")</f>
        <v/>
      </c>
      <c r="AC701" s="284" t="str">
        <f t="array" ref="AC701">IFERROR(IF(INDEX(三跨两临近重点区段!$F:$F,MATCH(1,(MONTH(三跨两临近重点区段!$D:$D)=11)*(三跨两临近重点区段!$A:$A=D701),0))="已取消","已取消",INDEX(三跨两临近重点区段!$D:$D,MATCH(1,(MONTH(三跨两临近重点区段!$D:$D)=11)*(三跨两临近重点区段!$A:$A=D701)*(三跨两临近重点区段!$F:$F="现存区段"),0))),"")</f>
        <v/>
      </c>
      <c r="AD701" s="72" t="str">
        <f t="array" ref="AD701">IFERROR(IF(INDEX(三跨两临近重点区段!$F:$F,MATCH(1,(MONTH(三跨两临近重点区段!$D:$D)=11)*(三跨两临近重点区段!$A:$A=D701),0))="已取消","已取消",INDEX(三跨两临近重点区段!$E:$E,MATCH(1,(MONTH(三跨两临近重点区段!$D:$D)=11)*(三跨两临近重点区段!$A:$A=D701)*(三跨两临近重点区段!$F:$F="现存区段"),0))),"")</f>
        <v/>
      </c>
      <c r="AE701" s="284" t="str">
        <f t="array" ref="AE701">IFERROR(IF(INDEX(三跨两临近重点区段!$F:$F,MATCH(1,(MONTH(三跨两临近重点区段!$D:$D)=12)*(三跨两临近重点区段!$A:$A=D701),0))="已取消","已取消",INDEX(三跨两临近重点区段!$D:$D,MATCH(1,(MONTH(三跨两临近重点区段!$D:$D)=12)*(三跨两临近重点区段!$A:$A=D701)*(三跨两临近重点区段!$F:$F="现存区段"),0))),"")</f>
        <v/>
      </c>
      <c r="AF701" s="72" t="str">
        <f t="array" ref="AF701">IFERROR(IF(INDEX(三跨两临近重点区段!$F:$F,MATCH(1,(MONTH(三跨两临近重点区段!$D:$D)=12)*(三跨两临近重点区段!$A:$A=D701),0))="已取消","已取消",INDEX(三跨两临近重点区段!$E:$E,MATCH(1,(MONTH(三跨两临近重点区段!$D:$D)=12)*(三跨两临近重点区段!$A:$A=D701)*(三跨两临近重点区段!$F:$F="现存区段"),0))),"")</f>
        <v/>
      </c>
      <c r="AH701" t="e">
        <f t="array" ref="AH701">INDEX(三跨两临近重点区段!$G:$G,MATCH(D701,三跨两临近重点区段!$A:$A,0))</f>
        <v>#N/A</v>
      </c>
      <c r="AI701" t="e">
        <f>INDEX(三跨两临近重点区段!$J:$J,MATCH(D701,三跨两临近重点区段!$A:$A,0))</f>
        <v>#N/A</v>
      </c>
    </row>
    <row r="702" ht="14.25" spans="1:35">
      <c r="A702" s="263" t="s">
        <v>363</v>
      </c>
      <c r="B702" s="264" t="s">
        <v>3179</v>
      </c>
      <c r="C702" s="263" t="s">
        <v>2197</v>
      </c>
      <c r="D702" s="263" t="s">
        <v>3180</v>
      </c>
      <c r="E702" s="264" t="s">
        <v>2449</v>
      </c>
      <c r="F702" s="264" t="s">
        <v>125</v>
      </c>
      <c r="G702" s="263" t="s">
        <v>1596</v>
      </c>
      <c r="H702" s="263" t="s">
        <v>3176</v>
      </c>
      <c r="I702" s="33"/>
      <c r="J702" s="196"/>
      <c r="K702" s="196"/>
      <c r="L702" s="196"/>
      <c r="M702" s="235"/>
      <c r="N702" s="235"/>
      <c r="O702" s="33"/>
      <c r="P702" s="48"/>
      <c r="Q702" s="279"/>
      <c r="R702" s="279"/>
      <c r="S702" s="278">
        <v>45462</v>
      </c>
      <c r="T702" s="279" t="s">
        <v>2117</v>
      </c>
      <c r="U702" s="268" t="str">
        <f t="array" ref="U702">IFERROR(IF(INDEX(三跨两临近重点区段!$F:$F,MATCH(1,(MONTH(三跨两临近重点区段!$D:$D)=7)*(三跨两临近重点区段!$A:$A=D702),0))="已取消","已取消",INDEX(三跨两临近重点区段!$D:$D,MATCH(1,(MONTH(三跨两临近重点区段!$D:$D)=7)*(三跨两临近重点区段!$A:$A=D702)*(三跨两临近重点区段!$F:$F="现存区段"),0))),"")</f>
        <v/>
      </c>
      <c r="V702" s="232" t="str">
        <f t="array" ref="V702">IFERROR(IF(INDEX(三跨两临近重点区段!$F:$F,MATCH(1,(MONTH(三跨两临近重点区段!$D:$D)=7)*(三跨两临近重点区段!$A:$A=D702),0))="已取消","已取消",INDEX(三跨两临近重点区段!$E:$E,MATCH(1,(MONTH(三跨两临近重点区段!$D:$D)=7)*(三跨两临近重点区段!$A:$A=D702)*(三跨两临近重点区段!$F:$F="现存区段"),0))),"")</f>
        <v/>
      </c>
      <c r="W702" s="268" t="str">
        <f t="array" ref="W702">IFERROR(IF(INDEX(三跨两临近重点区段!$F:$F,MATCH(1,(MONTH(三跨两临近重点区段!$D:$D)=8)*(三跨两临近重点区段!$A:$A=D702),0))="已取消","已取消",INDEX(三跨两临近重点区段!$D:$D,MATCH(1,(MONTH(三跨两临近重点区段!$D:$D)=8)*(三跨两临近重点区段!$A:$A=D702)*(三跨两临近重点区段!$F:$F="现存区段"),0))),"")</f>
        <v/>
      </c>
      <c r="X702" s="232" t="str">
        <f t="array" ref="X702">IFERROR(IF(INDEX(三跨两临近重点区段!$F:$F,MATCH(1,(MONTH(三跨两临近重点区段!$D:$D)=8)*(三跨两临近重点区段!$A:$A=D702),0))="已取消","已取消",INDEX(三跨两临近重点区段!$E:$E,MATCH(1,(MONTH(三跨两临近重点区段!$D:$D)=8)*(三跨两临近重点区段!$A:$A=D702)*(三跨两临近重点区段!$F:$F="现存区段"),0))),"")</f>
        <v/>
      </c>
      <c r="Y702" s="268" t="str">
        <f t="array" ref="Y702">IFERROR(IF(INDEX(三跨两临近重点区段!$F:$F,MATCH(1,(MONTH(三跨两临近重点区段!$D:$D)=9)*(三跨两临近重点区段!$A:$A=D702),0))="已取消","已取消",INDEX(三跨两临近重点区段!$D:$D,MATCH(1,(MONTH(三跨两临近重点区段!$D:$D)=9)*(三跨两临近重点区段!$A:$A=D702)*(三跨两临近重点区段!$F:$F="现存区段"),0))),"")</f>
        <v/>
      </c>
      <c r="Z702" s="232" t="str">
        <f t="array" ref="Z702">IFERROR(IF(INDEX(三跨两临近重点区段!$F:$F,MATCH(1,(MONTH(三跨两临近重点区段!$D:$D)=9)*(三跨两临近重点区段!$A:$A=D702),0))="已取消","已取消",INDEX(三跨两临近重点区段!$E:$E,MATCH(1,(MONTH(三跨两临近重点区段!$D:$D)=9)*(三跨两临近重点区段!$A:$A=D702)*(三跨两临近重点区段!$F:$F="现存区段"),0))),"")</f>
        <v/>
      </c>
      <c r="AA702" s="268" t="str">
        <f t="array" ref="AA702">IFERROR(IF(INDEX(三跨两临近重点区段!$F:$F,MATCH(1,(MONTH(三跨两临近重点区段!$D:$D)=10)*(三跨两临近重点区段!$A:$A=D702),0))="已取消","已取消",INDEX(三跨两临近重点区段!$D:$D,MATCH(1,(MONTH(三跨两临近重点区段!$D:$D)=10)*(三跨两临近重点区段!$A:$A=D702)*(三跨两临近重点区段!$F:$F="现存区段"),0))),"")</f>
        <v/>
      </c>
      <c r="AB702" s="72" t="str">
        <f t="array" ref="AB702">IFERROR(IF(INDEX(三跨两临近重点区段!$F:$F,MATCH(1,(MONTH(三跨两临近重点区段!$D:$D)=10)*(三跨两临近重点区段!$A:$A=D702),0))="已取消","已取消",INDEX(三跨两临近重点区段!$E:$E,MATCH(1,(MONTH(三跨两临近重点区段!$D:$D)=10)*(三跨两临近重点区段!$A:$A=D702)*(三跨两临近重点区段!$F:$F="现存区段"),0))),"")</f>
        <v/>
      </c>
      <c r="AC702" s="284" t="str">
        <f t="array" ref="AC702">IFERROR(IF(INDEX(三跨两临近重点区段!$F:$F,MATCH(1,(MONTH(三跨两临近重点区段!$D:$D)=11)*(三跨两临近重点区段!$A:$A=D702),0))="已取消","已取消",INDEX(三跨两临近重点区段!$D:$D,MATCH(1,(MONTH(三跨两临近重点区段!$D:$D)=11)*(三跨两临近重点区段!$A:$A=D702)*(三跨两临近重点区段!$F:$F="现存区段"),0))),"")</f>
        <v/>
      </c>
      <c r="AD702" s="72" t="str">
        <f t="array" ref="AD702">IFERROR(IF(INDEX(三跨两临近重点区段!$F:$F,MATCH(1,(MONTH(三跨两临近重点区段!$D:$D)=11)*(三跨两临近重点区段!$A:$A=D702),0))="已取消","已取消",INDEX(三跨两临近重点区段!$E:$E,MATCH(1,(MONTH(三跨两临近重点区段!$D:$D)=11)*(三跨两临近重点区段!$A:$A=D702)*(三跨两临近重点区段!$F:$F="现存区段"),0))),"")</f>
        <v/>
      </c>
      <c r="AE702" s="284" t="str">
        <f t="array" ref="AE702">IFERROR(IF(INDEX(三跨两临近重点区段!$F:$F,MATCH(1,(MONTH(三跨两临近重点区段!$D:$D)=12)*(三跨两临近重点区段!$A:$A=D702),0))="已取消","已取消",INDEX(三跨两临近重点区段!$D:$D,MATCH(1,(MONTH(三跨两临近重点区段!$D:$D)=12)*(三跨两临近重点区段!$A:$A=D702)*(三跨两临近重点区段!$F:$F="现存区段"),0))),"")</f>
        <v/>
      </c>
      <c r="AF702" s="72" t="str">
        <f t="array" ref="AF702">IFERROR(IF(INDEX(三跨两临近重点区段!$F:$F,MATCH(1,(MONTH(三跨两临近重点区段!$D:$D)=12)*(三跨两临近重点区段!$A:$A=D702),0))="已取消","已取消",INDEX(三跨两临近重点区段!$E:$E,MATCH(1,(MONTH(三跨两临近重点区段!$D:$D)=12)*(三跨两临近重点区段!$A:$A=D702)*(三跨两临近重点区段!$F:$F="现存区段"),0))),"")</f>
        <v/>
      </c>
      <c r="AH702" t="e">
        <f t="array" ref="AH702">INDEX(三跨两临近重点区段!$G:$G,MATCH(D702,三跨两临近重点区段!$A:$A,0))</f>
        <v>#N/A</v>
      </c>
      <c r="AI702" t="e">
        <f>INDEX(三跨两临近重点区段!$J:$J,MATCH(D702,三跨两临近重点区段!$A:$A,0))</f>
        <v>#N/A</v>
      </c>
    </row>
    <row r="703" ht="14.25" spans="1:35">
      <c r="A703" s="263" t="s">
        <v>363</v>
      </c>
      <c r="B703" s="264" t="s">
        <v>3179</v>
      </c>
      <c r="C703" s="263" t="s">
        <v>2326</v>
      </c>
      <c r="D703" s="263" t="s">
        <v>3181</v>
      </c>
      <c r="E703" s="264" t="s">
        <v>2449</v>
      </c>
      <c r="F703" s="264" t="s">
        <v>125</v>
      </c>
      <c r="G703" s="263" t="s">
        <v>1596</v>
      </c>
      <c r="H703" s="263" t="s">
        <v>3176</v>
      </c>
      <c r="I703" s="33"/>
      <c r="J703" s="196"/>
      <c r="K703" s="196"/>
      <c r="L703" s="196"/>
      <c r="M703" s="235"/>
      <c r="N703" s="235"/>
      <c r="O703" s="33"/>
      <c r="P703" s="48"/>
      <c r="Q703" s="279"/>
      <c r="R703" s="279"/>
      <c r="S703" s="278">
        <v>45462</v>
      </c>
      <c r="T703" s="279" t="s">
        <v>2117</v>
      </c>
      <c r="U703" s="268" t="str">
        <f t="array" ref="U703">IFERROR(IF(INDEX(三跨两临近重点区段!$F:$F,MATCH(1,(MONTH(三跨两临近重点区段!$D:$D)=7)*(三跨两临近重点区段!$A:$A=D703),0))="已取消","已取消",INDEX(三跨两临近重点区段!$D:$D,MATCH(1,(MONTH(三跨两临近重点区段!$D:$D)=7)*(三跨两临近重点区段!$A:$A=D703)*(三跨两临近重点区段!$F:$F="现存区段"),0))),"")</f>
        <v/>
      </c>
      <c r="V703" s="232" t="str">
        <f t="array" ref="V703">IFERROR(IF(INDEX(三跨两临近重点区段!$F:$F,MATCH(1,(MONTH(三跨两临近重点区段!$D:$D)=7)*(三跨两临近重点区段!$A:$A=D703),0))="已取消","已取消",INDEX(三跨两临近重点区段!$E:$E,MATCH(1,(MONTH(三跨两临近重点区段!$D:$D)=7)*(三跨两临近重点区段!$A:$A=D703)*(三跨两临近重点区段!$F:$F="现存区段"),0))),"")</f>
        <v/>
      </c>
      <c r="W703" s="268" t="str">
        <f t="array" ref="W703">IFERROR(IF(INDEX(三跨两临近重点区段!$F:$F,MATCH(1,(MONTH(三跨两临近重点区段!$D:$D)=8)*(三跨两临近重点区段!$A:$A=D703),0))="已取消","已取消",INDEX(三跨两临近重点区段!$D:$D,MATCH(1,(MONTH(三跨两临近重点区段!$D:$D)=8)*(三跨两临近重点区段!$A:$A=D703)*(三跨两临近重点区段!$F:$F="现存区段"),0))),"")</f>
        <v/>
      </c>
      <c r="X703" s="232" t="str">
        <f t="array" ref="X703">IFERROR(IF(INDEX(三跨两临近重点区段!$F:$F,MATCH(1,(MONTH(三跨两临近重点区段!$D:$D)=8)*(三跨两临近重点区段!$A:$A=D703),0))="已取消","已取消",INDEX(三跨两临近重点区段!$E:$E,MATCH(1,(MONTH(三跨两临近重点区段!$D:$D)=8)*(三跨两临近重点区段!$A:$A=D703)*(三跨两临近重点区段!$F:$F="现存区段"),0))),"")</f>
        <v/>
      </c>
      <c r="Y703" s="268" t="str">
        <f t="array" ref="Y703">IFERROR(IF(INDEX(三跨两临近重点区段!$F:$F,MATCH(1,(MONTH(三跨两临近重点区段!$D:$D)=9)*(三跨两临近重点区段!$A:$A=D703),0))="已取消","已取消",INDEX(三跨两临近重点区段!$D:$D,MATCH(1,(MONTH(三跨两临近重点区段!$D:$D)=9)*(三跨两临近重点区段!$A:$A=D703)*(三跨两临近重点区段!$F:$F="现存区段"),0))),"")</f>
        <v/>
      </c>
      <c r="Z703" s="232" t="str">
        <f t="array" ref="Z703">IFERROR(IF(INDEX(三跨两临近重点区段!$F:$F,MATCH(1,(MONTH(三跨两临近重点区段!$D:$D)=9)*(三跨两临近重点区段!$A:$A=D703),0))="已取消","已取消",INDEX(三跨两临近重点区段!$E:$E,MATCH(1,(MONTH(三跨两临近重点区段!$D:$D)=9)*(三跨两临近重点区段!$A:$A=D703)*(三跨两临近重点区段!$F:$F="现存区段"),0))),"")</f>
        <v/>
      </c>
      <c r="AA703" s="268" t="str">
        <f t="array" ref="AA703">IFERROR(IF(INDEX(三跨两临近重点区段!$F:$F,MATCH(1,(MONTH(三跨两临近重点区段!$D:$D)=10)*(三跨两临近重点区段!$A:$A=D703),0))="已取消","已取消",INDEX(三跨两临近重点区段!$D:$D,MATCH(1,(MONTH(三跨两临近重点区段!$D:$D)=10)*(三跨两临近重点区段!$A:$A=D703)*(三跨两临近重点区段!$F:$F="现存区段"),0))),"")</f>
        <v/>
      </c>
      <c r="AB703" s="72" t="str">
        <f t="array" ref="AB703">IFERROR(IF(INDEX(三跨两临近重点区段!$F:$F,MATCH(1,(MONTH(三跨两临近重点区段!$D:$D)=10)*(三跨两临近重点区段!$A:$A=D703),0))="已取消","已取消",INDEX(三跨两临近重点区段!$E:$E,MATCH(1,(MONTH(三跨两临近重点区段!$D:$D)=10)*(三跨两临近重点区段!$A:$A=D703)*(三跨两临近重点区段!$F:$F="现存区段"),0))),"")</f>
        <v/>
      </c>
      <c r="AC703" s="284" t="str">
        <f t="array" ref="AC703">IFERROR(IF(INDEX(三跨两临近重点区段!$F:$F,MATCH(1,(MONTH(三跨两临近重点区段!$D:$D)=11)*(三跨两临近重点区段!$A:$A=D703),0))="已取消","已取消",INDEX(三跨两临近重点区段!$D:$D,MATCH(1,(MONTH(三跨两临近重点区段!$D:$D)=11)*(三跨两临近重点区段!$A:$A=D703)*(三跨两临近重点区段!$F:$F="现存区段"),0))),"")</f>
        <v/>
      </c>
      <c r="AD703" s="72" t="str">
        <f t="array" ref="AD703">IFERROR(IF(INDEX(三跨两临近重点区段!$F:$F,MATCH(1,(MONTH(三跨两临近重点区段!$D:$D)=11)*(三跨两临近重点区段!$A:$A=D703),0))="已取消","已取消",INDEX(三跨两临近重点区段!$E:$E,MATCH(1,(MONTH(三跨两临近重点区段!$D:$D)=11)*(三跨两临近重点区段!$A:$A=D703)*(三跨两临近重点区段!$F:$F="现存区段"),0))),"")</f>
        <v/>
      </c>
      <c r="AE703" s="284" t="str">
        <f t="array" ref="AE703">IFERROR(IF(INDEX(三跨两临近重点区段!$F:$F,MATCH(1,(MONTH(三跨两临近重点区段!$D:$D)=12)*(三跨两临近重点区段!$A:$A=D703),0))="已取消","已取消",INDEX(三跨两临近重点区段!$D:$D,MATCH(1,(MONTH(三跨两临近重点区段!$D:$D)=12)*(三跨两临近重点区段!$A:$A=D703)*(三跨两临近重点区段!$F:$F="现存区段"),0))),"")</f>
        <v/>
      </c>
      <c r="AF703" s="72" t="str">
        <f t="array" ref="AF703">IFERROR(IF(INDEX(三跨两临近重点区段!$F:$F,MATCH(1,(MONTH(三跨两临近重点区段!$D:$D)=12)*(三跨两临近重点区段!$A:$A=D703),0))="已取消","已取消",INDEX(三跨两临近重点区段!$E:$E,MATCH(1,(MONTH(三跨两临近重点区段!$D:$D)=12)*(三跨两临近重点区段!$A:$A=D703)*(三跨两临近重点区段!$F:$F="现存区段"),0))),"")</f>
        <v/>
      </c>
      <c r="AH703" t="e">
        <f t="array" ref="AH703">INDEX(三跨两临近重点区段!$G:$G,MATCH(D703,三跨两临近重点区段!$A:$A,0))</f>
        <v>#N/A</v>
      </c>
      <c r="AI703" t="e">
        <f>INDEX(三跨两临近重点区段!$J:$J,MATCH(D703,三跨两临近重点区段!$A:$A,0))</f>
        <v>#N/A</v>
      </c>
    </row>
    <row r="704" ht="14.25" spans="1:35">
      <c r="A704" s="263" t="s">
        <v>363</v>
      </c>
      <c r="B704" s="264" t="s">
        <v>3179</v>
      </c>
      <c r="C704" s="263" t="s">
        <v>2243</v>
      </c>
      <c r="D704" s="263" t="s">
        <v>3182</v>
      </c>
      <c r="E704" s="264" t="s">
        <v>2449</v>
      </c>
      <c r="F704" s="264" t="s">
        <v>125</v>
      </c>
      <c r="G704" s="263" t="s">
        <v>1596</v>
      </c>
      <c r="H704" s="263" t="s">
        <v>3176</v>
      </c>
      <c r="I704" s="33"/>
      <c r="J704" s="196"/>
      <c r="K704" s="196"/>
      <c r="L704" s="196"/>
      <c r="M704" s="235"/>
      <c r="N704" s="235"/>
      <c r="O704" s="33"/>
      <c r="P704" s="48"/>
      <c r="Q704" s="279"/>
      <c r="R704" s="279"/>
      <c r="S704" s="278">
        <v>45462</v>
      </c>
      <c r="T704" s="279" t="s">
        <v>2117</v>
      </c>
      <c r="U704" s="268" t="str">
        <f t="array" ref="U704">IFERROR(IF(INDEX(三跨两临近重点区段!$F:$F,MATCH(1,(MONTH(三跨两临近重点区段!$D:$D)=7)*(三跨两临近重点区段!$A:$A=D704),0))="已取消","已取消",INDEX(三跨两临近重点区段!$D:$D,MATCH(1,(MONTH(三跨两临近重点区段!$D:$D)=7)*(三跨两临近重点区段!$A:$A=D704)*(三跨两临近重点区段!$F:$F="现存区段"),0))),"")</f>
        <v/>
      </c>
      <c r="V704" s="232" t="str">
        <f t="array" ref="V704">IFERROR(IF(INDEX(三跨两临近重点区段!$F:$F,MATCH(1,(MONTH(三跨两临近重点区段!$D:$D)=7)*(三跨两临近重点区段!$A:$A=D704),0))="已取消","已取消",INDEX(三跨两临近重点区段!$E:$E,MATCH(1,(MONTH(三跨两临近重点区段!$D:$D)=7)*(三跨两临近重点区段!$A:$A=D704)*(三跨两临近重点区段!$F:$F="现存区段"),0))),"")</f>
        <v/>
      </c>
      <c r="W704" s="268" t="str">
        <f t="array" ref="W704">IFERROR(IF(INDEX(三跨两临近重点区段!$F:$F,MATCH(1,(MONTH(三跨两临近重点区段!$D:$D)=8)*(三跨两临近重点区段!$A:$A=D704),0))="已取消","已取消",INDEX(三跨两临近重点区段!$D:$D,MATCH(1,(MONTH(三跨两临近重点区段!$D:$D)=8)*(三跨两临近重点区段!$A:$A=D704)*(三跨两临近重点区段!$F:$F="现存区段"),0))),"")</f>
        <v/>
      </c>
      <c r="X704" s="232" t="str">
        <f t="array" ref="X704">IFERROR(IF(INDEX(三跨两临近重点区段!$F:$F,MATCH(1,(MONTH(三跨两临近重点区段!$D:$D)=8)*(三跨两临近重点区段!$A:$A=D704),0))="已取消","已取消",INDEX(三跨两临近重点区段!$E:$E,MATCH(1,(MONTH(三跨两临近重点区段!$D:$D)=8)*(三跨两临近重点区段!$A:$A=D704)*(三跨两临近重点区段!$F:$F="现存区段"),0))),"")</f>
        <v/>
      </c>
      <c r="Y704" s="268" t="str">
        <f t="array" ref="Y704">IFERROR(IF(INDEX(三跨两临近重点区段!$F:$F,MATCH(1,(MONTH(三跨两临近重点区段!$D:$D)=9)*(三跨两临近重点区段!$A:$A=D704),0))="已取消","已取消",INDEX(三跨两临近重点区段!$D:$D,MATCH(1,(MONTH(三跨两临近重点区段!$D:$D)=9)*(三跨两临近重点区段!$A:$A=D704)*(三跨两临近重点区段!$F:$F="现存区段"),0))),"")</f>
        <v/>
      </c>
      <c r="Z704" s="232" t="str">
        <f t="array" ref="Z704">IFERROR(IF(INDEX(三跨两临近重点区段!$F:$F,MATCH(1,(MONTH(三跨两临近重点区段!$D:$D)=9)*(三跨两临近重点区段!$A:$A=D704),0))="已取消","已取消",INDEX(三跨两临近重点区段!$E:$E,MATCH(1,(MONTH(三跨两临近重点区段!$D:$D)=9)*(三跨两临近重点区段!$A:$A=D704)*(三跨两临近重点区段!$F:$F="现存区段"),0))),"")</f>
        <v/>
      </c>
      <c r="AA704" s="268" t="str">
        <f t="array" ref="AA704">IFERROR(IF(INDEX(三跨两临近重点区段!$F:$F,MATCH(1,(MONTH(三跨两临近重点区段!$D:$D)=10)*(三跨两临近重点区段!$A:$A=D704),0))="已取消","已取消",INDEX(三跨两临近重点区段!$D:$D,MATCH(1,(MONTH(三跨两临近重点区段!$D:$D)=10)*(三跨两临近重点区段!$A:$A=D704)*(三跨两临近重点区段!$F:$F="现存区段"),0))),"")</f>
        <v/>
      </c>
      <c r="AB704" s="72" t="str">
        <f t="array" ref="AB704">IFERROR(IF(INDEX(三跨两临近重点区段!$F:$F,MATCH(1,(MONTH(三跨两临近重点区段!$D:$D)=10)*(三跨两临近重点区段!$A:$A=D704),0))="已取消","已取消",INDEX(三跨两临近重点区段!$E:$E,MATCH(1,(MONTH(三跨两临近重点区段!$D:$D)=10)*(三跨两临近重点区段!$A:$A=D704)*(三跨两临近重点区段!$F:$F="现存区段"),0))),"")</f>
        <v/>
      </c>
      <c r="AC704" s="284" t="str">
        <f t="array" ref="AC704">IFERROR(IF(INDEX(三跨两临近重点区段!$F:$F,MATCH(1,(MONTH(三跨两临近重点区段!$D:$D)=11)*(三跨两临近重点区段!$A:$A=D704),0))="已取消","已取消",INDEX(三跨两临近重点区段!$D:$D,MATCH(1,(MONTH(三跨两临近重点区段!$D:$D)=11)*(三跨两临近重点区段!$A:$A=D704)*(三跨两临近重点区段!$F:$F="现存区段"),0))),"")</f>
        <v/>
      </c>
      <c r="AD704" s="72" t="str">
        <f t="array" ref="AD704">IFERROR(IF(INDEX(三跨两临近重点区段!$F:$F,MATCH(1,(MONTH(三跨两临近重点区段!$D:$D)=11)*(三跨两临近重点区段!$A:$A=D704),0))="已取消","已取消",INDEX(三跨两临近重点区段!$E:$E,MATCH(1,(MONTH(三跨两临近重点区段!$D:$D)=11)*(三跨两临近重点区段!$A:$A=D704)*(三跨两临近重点区段!$F:$F="现存区段"),0))),"")</f>
        <v/>
      </c>
      <c r="AE704" s="284" t="str">
        <f t="array" ref="AE704">IFERROR(IF(INDEX(三跨两临近重点区段!$F:$F,MATCH(1,(MONTH(三跨两临近重点区段!$D:$D)=12)*(三跨两临近重点区段!$A:$A=D704),0))="已取消","已取消",INDEX(三跨两临近重点区段!$D:$D,MATCH(1,(MONTH(三跨两临近重点区段!$D:$D)=12)*(三跨两临近重点区段!$A:$A=D704)*(三跨两临近重点区段!$F:$F="现存区段"),0))),"")</f>
        <v/>
      </c>
      <c r="AF704" s="72" t="str">
        <f t="array" ref="AF704">IFERROR(IF(INDEX(三跨两临近重点区段!$F:$F,MATCH(1,(MONTH(三跨两临近重点区段!$D:$D)=12)*(三跨两临近重点区段!$A:$A=D704),0))="已取消","已取消",INDEX(三跨两临近重点区段!$E:$E,MATCH(1,(MONTH(三跨两临近重点区段!$D:$D)=12)*(三跨两临近重点区段!$A:$A=D704)*(三跨两临近重点区段!$F:$F="现存区段"),0))),"")</f>
        <v/>
      </c>
      <c r="AH704" t="e">
        <f t="array" ref="AH704">INDEX(三跨两临近重点区段!$G:$G,MATCH(D704,三跨两临近重点区段!$A:$A,0))</f>
        <v>#N/A</v>
      </c>
      <c r="AI704" t="e">
        <f>INDEX(三跨两临近重点区段!$J:$J,MATCH(D704,三跨两临近重点区段!$A:$A,0))</f>
        <v>#N/A</v>
      </c>
    </row>
    <row r="705" ht="14.25" spans="1:35">
      <c r="A705" s="263" t="s">
        <v>150</v>
      </c>
      <c r="B705" s="264" t="s">
        <v>2783</v>
      </c>
      <c r="C705" s="263" t="s">
        <v>2543</v>
      </c>
      <c r="D705" s="263" t="s">
        <v>3183</v>
      </c>
      <c r="E705" s="264" t="s">
        <v>2449</v>
      </c>
      <c r="F705" s="264" t="s">
        <v>125</v>
      </c>
      <c r="G705" s="263" t="s">
        <v>1557</v>
      </c>
      <c r="H705" s="263" t="s">
        <v>1557</v>
      </c>
      <c r="I705" s="33"/>
      <c r="J705" s="196"/>
      <c r="K705" s="196"/>
      <c r="L705" s="196"/>
      <c r="M705" s="235"/>
      <c r="N705" s="235"/>
      <c r="O705" s="33"/>
      <c r="P705" s="48"/>
      <c r="Q705" s="279"/>
      <c r="R705" s="279"/>
      <c r="S705" s="278">
        <v>45462</v>
      </c>
      <c r="T705" s="279" t="s">
        <v>2117</v>
      </c>
      <c r="U705" s="268" t="str">
        <f t="array" ref="U705">IFERROR(IF(INDEX(三跨两临近重点区段!$F:$F,MATCH(1,(MONTH(三跨两临近重点区段!$D:$D)=7)*(三跨两临近重点区段!$A:$A=D705),0))="已取消","已取消",INDEX(三跨两临近重点区段!$D:$D,MATCH(1,(MONTH(三跨两临近重点区段!$D:$D)=7)*(三跨两临近重点区段!$A:$A=D705)*(三跨两临近重点区段!$F:$F="现存区段"),0))),"")</f>
        <v/>
      </c>
      <c r="V705" s="232" t="str">
        <f t="array" ref="V705">IFERROR(IF(INDEX(三跨两临近重点区段!$F:$F,MATCH(1,(MONTH(三跨两临近重点区段!$D:$D)=7)*(三跨两临近重点区段!$A:$A=D705),0))="已取消","已取消",INDEX(三跨两临近重点区段!$E:$E,MATCH(1,(MONTH(三跨两临近重点区段!$D:$D)=7)*(三跨两临近重点区段!$A:$A=D705)*(三跨两临近重点区段!$F:$F="现存区段"),0))),"")</f>
        <v/>
      </c>
      <c r="W705" s="268" t="str">
        <f t="array" ref="W705">IFERROR(IF(INDEX(三跨两临近重点区段!$F:$F,MATCH(1,(MONTH(三跨两临近重点区段!$D:$D)=8)*(三跨两临近重点区段!$A:$A=D705),0))="已取消","已取消",INDEX(三跨两临近重点区段!$D:$D,MATCH(1,(MONTH(三跨两临近重点区段!$D:$D)=8)*(三跨两临近重点区段!$A:$A=D705)*(三跨两临近重点区段!$F:$F="现存区段"),0))),"")</f>
        <v/>
      </c>
      <c r="X705" s="232" t="str">
        <f t="array" ref="X705">IFERROR(IF(INDEX(三跨两临近重点区段!$F:$F,MATCH(1,(MONTH(三跨两临近重点区段!$D:$D)=8)*(三跨两临近重点区段!$A:$A=D705),0))="已取消","已取消",INDEX(三跨两临近重点区段!$E:$E,MATCH(1,(MONTH(三跨两临近重点区段!$D:$D)=8)*(三跨两临近重点区段!$A:$A=D705)*(三跨两临近重点区段!$F:$F="现存区段"),0))),"")</f>
        <v/>
      </c>
      <c r="Y705" s="268" t="str">
        <f t="array" ref="Y705">IFERROR(IF(INDEX(三跨两临近重点区段!$F:$F,MATCH(1,(MONTH(三跨两临近重点区段!$D:$D)=9)*(三跨两临近重点区段!$A:$A=D705),0))="已取消","已取消",INDEX(三跨两临近重点区段!$D:$D,MATCH(1,(MONTH(三跨两临近重点区段!$D:$D)=9)*(三跨两临近重点区段!$A:$A=D705)*(三跨两临近重点区段!$F:$F="现存区段"),0))),"")</f>
        <v/>
      </c>
      <c r="Z705" s="232" t="str">
        <f t="array" ref="Z705">IFERROR(IF(INDEX(三跨两临近重点区段!$F:$F,MATCH(1,(MONTH(三跨两临近重点区段!$D:$D)=9)*(三跨两临近重点区段!$A:$A=D705),0))="已取消","已取消",INDEX(三跨两临近重点区段!$E:$E,MATCH(1,(MONTH(三跨两临近重点区段!$D:$D)=9)*(三跨两临近重点区段!$A:$A=D705)*(三跨两临近重点区段!$F:$F="现存区段"),0))),"")</f>
        <v/>
      </c>
      <c r="AA705" s="268" t="str">
        <f t="array" ref="AA705">IFERROR(IF(INDEX(三跨两临近重点区段!$F:$F,MATCH(1,(MONTH(三跨两临近重点区段!$D:$D)=10)*(三跨两临近重点区段!$A:$A=D705),0))="已取消","已取消",INDEX(三跨两临近重点区段!$D:$D,MATCH(1,(MONTH(三跨两临近重点区段!$D:$D)=10)*(三跨两临近重点区段!$A:$A=D705)*(三跨两临近重点区段!$F:$F="现存区段"),0))),"")</f>
        <v/>
      </c>
      <c r="AB705" s="72" t="str">
        <f t="array" ref="AB705">IFERROR(IF(INDEX(三跨两临近重点区段!$F:$F,MATCH(1,(MONTH(三跨两临近重点区段!$D:$D)=10)*(三跨两临近重点区段!$A:$A=D705),0))="已取消","已取消",INDEX(三跨两临近重点区段!$E:$E,MATCH(1,(MONTH(三跨两临近重点区段!$D:$D)=10)*(三跨两临近重点区段!$A:$A=D705)*(三跨两临近重点区段!$F:$F="现存区段"),0))),"")</f>
        <v/>
      </c>
      <c r="AC705" s="284" t="str">
        <f t="array" ref="AC705">IFERROR(IF(INDEX(三跨两临近重点区段!$F:$F,MATCH(1,(MONTH(三跨两临近重点区段!$D:$D)=11)*(三跨两临近重点区段!$A:$A=D705),0))="已取消","已取消",INDEX(三跨两临近重点区段!$D:$D,MATCH(1,(MONTH(三跨两临近重点区段!$D:$D)=11)*(三跨两临近重点区段!$A:$A=D705)*(三跨两临近重点区段!$F:$F="现存区段"),0))),"")</f>
        <v/>
      </c>
      <c r="AD705" s="72" t="str">
        <f t="array" ref="AD705">IFERROR(IF(INDEX(三跨两临近重点区段!$F:$F,MATCH(1,(MONTH(三跨两临近重点区段!$D:$D)=11)*(三跨两临近重点区段!$A:$A=D705),0))="已取消","已取消",INDEX(三跨两临近重点区段!$E:$E,MATCH(1,(MONTH(三跨两临近重点区段!$D:$D)=11)*(三跨两临近重点区段!$A:$A=D705)*(三跨两临近重点区段!$F:$F="现存区段"),0))),"")</f>
        <v/>
      </c>
      <c r="AE705" s="284" t="str">
        <f t="array" ref="AE705">IFERROR(IF(INDEX(三跨两临近重点区段!$F:$F,MATCH(1,(MONTH(三跨两临近重点区段!$D:$D)=12)*(三跨两临近重点区段!$A:$A=D705),0))="已取消","已取消",INDEX(三跨两临近重点区段!$D:$D,MATCH(1,(MONTH(三跨两临近重点区段!$D:$D)=12)*(三跨两临近重点区段!$A:$A=D705)*(三跨两临近重点区段!$F:$F="现存区段"),0))),"")</f>
        <v/>
      </c>
      <c r="AF705" s="72" t="str">
        <f t="array" ref="AF705">IFERROR(IF(INDEX(三跨两临近重点区段!$F:$F,MATCH(1,(MONTH(三跨两临近重点区段!$D:$D)=12)*(三跨两临近重点区段!$A:$A=D705),0))="已取消","已取消",INDEX(三跨两临近重点区段!$E:$E,MATCH(1,(MONTH(三跨两临近重点区段!$D:$D)=12)*(三跨两临近重点区段!$A:$A=D705)*(三跨两临近重点区段!$F:$F="现存区段"),0))),"")</f>
        <v/>
      </c>
      <c r="AH705" t="e">
        <f t="array" ref="AH705">INDEX(三跨两临近重点区段!$G:$G,MATCH(D705,三跨两临近重点区段!$A:$A,0))</f>
        <v>#N/A</v>
      </c>
      <c r="AI705" t="e">
        <f>INDEX(三跨两临近重点区段!$J:$J,MATCH(D705,三跨两临近重点区段!$A:$A,0))</f>
        <v>#N/A</v>
      </c>
    </row>
    <row r="706" ht="14.25" spans="1:35">
      <c r="A706" s="263" t="s">
        <v>150</v>
      </c>
      <c r="B706" s="264" t="s">
        <v>2453</v>
      </c>
      <c r="C706" s="263" t="s">
        <v>2172</v>
      </c>
      <c r="D706" s="263" t="s">
        <v>3184</v>
      </c>
      <c r="E706" s="264" t="s">
        <v>2449</v>
      </c>
      <c r="F706" s="264" t="s">
        <v>125</v>
      </c>
      <c r="G706" s="263" t="s">
        <v>2452</v>
      </c>
      <c r="H706" s="263" t="s">
        <v>1768</v>
      </c>
      <c r="I706" s="33"/>
      <c r="J706" s="196"/>
      <c r="K706" s="196"/>
      <c r="L706" s="196"/>
      <c r="M706" s="235"/>
      <c r="N706" s="235"/>
      <c r="O706" s="33"/>
      <c r="P706" s="48"/>
      <c r="Q706" s="279"/>
      <c r="R706" s="279"/>
      <c r="S706" s="278">
        <v>45462</v>
      </c>
      <c r="T706" s="279" t="s">
        <v>2117</v>
      </c>
      <c r="U706" s="268" t="str">
        <f t="array" ref="U706">IFERROR(IF(INDEX(三跨两临近重点区段!$F:$F,MATCH(1,(MONTH(三跨两临近重点区段!$D:$D)=7)*(三跨两临近重点区段!$A:$A=D706),0))="已取消","已取消",INDEX(三跨两临近重点区段!$D:$D,MATCH(1,(MONTH(三跨两临近重点区段!$D:$D)=7)*(三跨两临近重点区段!$A:$A=D706)*(三跨两临近重点区段!$F:$F="现存区段"),0))),"")</f>
        <v/>
      </c>
      <c r="V706" s="232" t="str">
        <f t="array" ref="V706">IFERROR(IF(INDEX(三跨两临近重点区段!$F:$F,MATCH(1,(MONTH(三跨两临近重点区段!$D:$D)=7)*(三跨两临近重点区段!$A:$A=D706),0))="已取消","已取消",INDEX(三跨两临近重点区段!$E:$E,MATCH(1,(MONTH(三跨两临近重点区段!$D:$D)=7)*(三跨两临近重点区段!$A:$A=D706)*(三跨两临近重点区段!$F:$F="现存区段"),0))),"")</f>
        <v/>
      </c>
      <c r="W706" s="268" t="str">
        <f t="array" ref="W706">IFERROR(IF(INDEX(三跨两临近重点区段!$F:$F,MATCH(1,(MONTH(三跨两临近重点区段!$D:$D)=8)*(三跨两临近重点区段!$A:$A=D706),0))="已取消","已取消",INDEX(三跨两临近重点区段!$D:$D,MATCH(1,(MONTH(三跨两临近重点区段!$D:$D)=8)*(三跨两临近重点区段!$A:$A=D706)*(三跨两临近重点区段!$F:$F="现存区段"),0))),"")</f>
        <v/>
      </c>
      <c r="X706" s="232" t="str">
        <f t="array" ref="X706">IFERROR(IF(INDEX(三跨两临近重点区段!$F:$F,MATCH(1,(MONTH(三跨两临近重点区段!$D:$D)=8)*(三跨两临近重点区段!$A:$A=D706),0))="已取消","已取消",INDEX(三跨两临近重点区段!$E:$E,MATCH(1,(MONTH(三跨两临近重点区段!$D:$D)=8)*(三跨两临近重点区段!$A:$A=D706)*(三跨两临近重点区段!$F:$F="现存区段"),0))),"")</f>
        <v/>
      </c>
      <c r="Y706" s="268" t="str">
        <f t="array" ref="Y706">IFERROR(IF(INDEX(三跨两临近重点区段!$F:$F,MATCH(1,(MONTH(三跨两临近重点区段!$D:$D)=9)*(三跨两临近重点区段!$A:$A=D706),0))="已取消","已取消",INDEX(三跨两临近重点区段!$D:$D,MATCH(1,(MONTH(三跨两临近重点区段!$D:$D)=9)*(三跨两临近重点区段!$A:$A=D706)*(三跨两临近重点区段!$F:$F="现存区段"),0))),"")</f>
        <v/>
      </c>
      <c r="Z706" s="232" t="str">
        <f t="array" ref="Z706">IFERROR(IF(INDEX(三跨两临近重点区段!$F:$F,MATCH(1,(MONTH(三跨两临近重点区段!$D:$D)=9)*(三跨两临近重点区段!$A:$A=D706),0))="已取消","已取消",INDEX(三跨两临近重点区段!$E:$E,MATCH(1,(MONTH(三跨两临近重点区段!$D:$D)=9)*(三跨两临近重点区段!$A:$A=D706)*(三跨两临近重点区段!$F:$F="现存区段"),0))),"")</f>
        <v/>
      </c>
      <c r="AA706" s="268" t="str">
        <f t="array" ref="AA706">IFERROR(IF(INDEX(三跨两临近重点区段!$F:$F,MATCH(1,(MONTH(三跨两临近重点区段!$D:$D)=10)*(三跨两临近重点区段!$A:$A=D706),0))="已取消","已取消",INDEX(三跨两临近重点区段!$D:$D,MATCH(1,(MONTH(三跨两临近重点区段!$D:$D)=10)*(三跨两临近重点区段!$A:$A=D706)*(三跨两临近重点区段!$F:$F="现存区段"),0))),"")</f>
        <v/>
      </c>
      <c r="AB706" s="72" t="str">
        <f t="array" ref="AB706">IFERROR(IF(INDEX(三跨两临近重点区段!$F:$F,MATCH(1,(MONTH(三跨两临近重点区段!$D:$D)=10)*(三跨两临近重点区段!$A:$A=D706),0))="已取消","已取消",INDEX(三跨两临近重点区段!$E:$E,MATCH(1,(MONTH(三跨两临近重点区段!$D:$D)=10)*(三跨两临近重点区段!$A:$A=D706)*(三跨两临近重点区段!$F:$F="现存区段"),0))),"")</f>
        <v/>
      </c>
      <c r="AC706" s="284" t="str">
        <f t="array" ref="AC706">IFERROR(IF(INDEX(三跨两临近重点区段!$F:$F,MATCH(1,(MONTH(三跨两临近重点区段!$D:$D)=11)*(三跨两临近重点区段!$A:$A=D706),0))="已取消","已取消",INDEX(三跨两临近重点区段!$D:$D,MATCH(1,(MONTH(三跨两临近重点区段!$D:$D)=11)*(三跨两临近重点区段!$A:$A=D706)*(三跨两临近重点区段!$F:$F="现存区段"),0))),"")</f>
        <v/>
      </c>
      <c r="AD706" s="72" t="str">
        <f t="array" ref="AD706">IFERROR(IF(INDEX(三跨两临近重点区段!$F:$F,MATCH(1,(MONTH(三跨两临近重点区段!$D:$D)=11)*(三跨两临近重点区段!$A:$A=D706),0))="已取消","已取消",INDEX(三跨两临近重点区段!$E:$E,MATCH(1,(MONTH(三跨两临近重点区段!$D:$D)=11)*(三跨两临近重点区段!$A:$A=D706)*(三跨两临近重点区段!$F:$F="现存区段"),0))),"")</f>
        <v/>
      </c>
      <c r="AE706" s="284" t="str">
        <f t="array" ref="AE706">IFERROR(IF(INDEX(三跨两临近重点区段!$F:$F,MATCH(1,(MONTH(三跨两临近重点区段!$D:$D)=12)*(三跨两临近重点区段!$A:$A=D706),0))="已取消","已取消",INDEX(三跨两临近重点区段!$D:$D,MATCH(1,(MONTH(三跨两临近重点区段!$D:$D)=12)*(三跨两临近重点区段!$A:$A=D706)*(三跨两临近重点区段!$F:$F="现存区段"),0))),"")</f>
        <v/>
      </c>
      <c r="AF706" s="72" t="str">
        <f t="array" ref="AF706">IFERROR(IF(INDEX(三跨两临近重点区段!$F:$F,MATCH(1,(MONTH(三跨两临近重点区段!$D:$D)=12)*(三跨两临近重点区段!$A:$A=D706),0))="已取消","已取消",INDEX(三跨两临近重点区段!$E:$E,MATCH(1,(MONTH(三跨两临近重点区段!$D:$D)=12)*(三跨两临近重点区段!$A:$A=D706)*(三跨两临近重点区段!$F:$F="现存区段"),0))),"")</f>
        <v/>
      </c>
      <c r="AH706" t="e">
        <f t="array" ref="AH706">INDEX(三跨两临近重点区段!$G:$G,MATCH(D706,三跨两临近重点区段!$A:$A,0))</f>
        <v>#N/A</v>
      </c>
      <c r="AI706" t="e">
        <f>INDEX(三跨两临近重点区段!$J:$J,MATCH(D706,三跨两临近重点区段!$A:$A,0))</f>
        <v>#N/A</v>
      </c>
    </row>
    <row r="707" ht="14.25" spans="1:35">
      <c r="A707" s="263" t="s">
        <v>150</v>
      </c>
      <c r="B707" s="264" t="s">
        <v>2753</v>
      </c>
      <c r="C707" s="263" t="s">
        <v>2172</v>
      </c>
      <c r="D707" s="263" t="s">
        <v>3185</v>
      </c>
      <c r="E707" s="264" t="s">
        <v>2449</v>
      </c>
      <c r="F707" s="264" t="s">
        <v>125</v>
      </c>
      <c r="G707" s="263" t="s">
        <v>2452</v>
      </c>
      <c r="H707" s="263" t="s">
        <v>1757</v>
      </c>
      <c r="I707" s="33"/>
      <c r="J707" s="196"/>
      <c r="K707" s="196"/>
      <c r="L707" s="196"/>
      <c r="M707" s="235"/>
      <c r="N707" s="235"/>
      <c r="O707" s="33"/>
      <c r="P707" s="48"/>
      <c r="Q707" s="279"/>
      <c r="R707" s="279"/>
      <c r="S707" s="278">
        <v>45462</v>
      </c>
      <c r="T707" s="279" t="s">
        <v>2117</v>
      </c>
      <c r="U707" s="268" t="str">
        <f t="array" ref="U707">IFERROR(IF(INDEX(三跨两临近重点区段!$F:$F,MATCH(1,(MONTH(三跨两临近重点区段!$D:$D)=7)*(三跨两临近重点区段!$A:$A=D707),0))="已取消","已取消",INDEX(三跨两临近重点区段!$D:$D,MATCH(1,(MONTH(三跨两临近重点区段!$D:$D)=7)*(三跨两临近重点区段!$A:$A=D707)*(三跨两临近重点区段!$F:$F="现存区段"),0))),"")</f>
        <v/>
      </c>
      <c r="V707" s="232" t="str">
        <f t="array" ref="V707">IFERROR(IF(INDEX(三跨两临近重点区段!$F:$F,MATCH(1,(MONTH(三跨两临近重点区段!$D:$D)=7)*(三跨两临近重点区段!$A:$A=D707),0))="已取消","已取消",INDEX(三跨两临近重点区段!$E:$E,MATCH(1,(MONTH(三跨两临近重点区段!$D:$D)=7)*(三跨两临近重点区段!$A:$A=D707)*(三跨两临近重点区段!$F:$F="现存区段"),0))),"")</f>
        <v/>
      </c>
      <c r="W707" s="268" t="str">
        <f t="array" ref="W707">IFERROR(IF(INDEX(三跨两临近重点区段!$F:$F,MATCH(1,(MONTH(三跨两临近重点区段!$D:$D)=8)*(三跨两临近重点区段!$A:$A=D707),0))="已取消","已取消",INDEX(三跨两临近重点区段!$D:$D,MATCH(1,(MONTH(三跨两临近重点区段!$D:$D)=8)*(三跨两临近重点区段!$A:$A=D707)*(三跨两临近重点区段!$F:$F="现存区段"),0))),"")</f>
        <v/>
      </c>
      <c r="X707" s="232" t="str">
        <f t="array" ref="X707">IFERROR(IF(INDEX(三跨两临近重点区段!$F:$F,MATCH(1,(MONTH(三跨两临近重点区段!$D:$D)=8)*(三跨两临近重点区段!$A:$A=D707),0))="已取消","已取消",INDEX(三跨两临近重点区段!$E:$E,MATCH(1,(MONTH(三跨两临近重点区段!$D:$D)=8)*(三跨两临近重点区段!$A:$A=D707)*(三跨两临近重点区段!$F:$F="现存区段"),0))),"")</f>
        <v/>
      </c>
      <c r="Y707" s="268" t="str">
        <f t="array" ref="Y707">IFERROR(IF(INDEX(三跨两临近重点区段!$F:$F,MATCH(1,(MONTH(三跨两临近重点区段!$D:$D)=9)*(三跨两临近重点区段!$A:$A=D707),0))="已取消","已取消",INDEX(三跨两临近重点区段!$D:$D,MATCH(1,(MONTH(三跨两临近重点区段!$D:$D)=9)*(三跨两临近重点区段!$A:$A=D707)*(三跨两临近重点区段!$F:$F="现存区段"),0))),"")</f>
        <v/>
      </c>
      <c r="Z707" s="232" t="str">
        <f t="array" ref="Z707">IFERROR(IF(INDEX(三跨两临近重点区段!$F:$F,MATCH(1,(MONTH(三跨两临近重点区段!$D:$D)=9)*(三跨两临近重点区段!$A:$A=D707),0))="已取消","已取消",INDEX(三跨两临近重点区段!$E:$E,MATCH(1,(MONTH(三跨两临近重点区段!$D:$D)=9)*(三跨两临近重点区段!$A:$A=D707)*(三跨两临近重点区段!$F:$F="现存区段"),0))),"")</f>
        <v/>
      </c>
      <c r="AA707" s="268" t="str">
        <f t="array" ref="AA707">IFERROR(IF(INDEX(三跨两临近重点区段!$F:$F,MATCH(1,(MONTH(三跨两临近重点区段!$D:$D)=10)*(三跨两临近重点区段!$A:$A=D707),0))="已取消","已取消",INDEX(三跨两临近重点区段!$D:$D,MATCH(1,(MONTH(三跨两临近重点区段!$D:$D)=10)*(三跨两临近重点区段!$A:$A=D707)*(三跨两临近重点区段!$F:$F="现存区段"),0))),"")</f>
        <v/>
      </c>
      <c r="AB707" s="72" t="str">
        <f t="array" ref="AB707">IFERROR(IF(INDEX(三跨两临近重点区段!$F:$F,MATCH(1,(MONTH(三跨两临近重点区段!$D:$D)=10)*(三跨两临近重点区段!$A:$A=D707),0))="已取消","已取消",INDEX(三跨两临近重点区段!$E:$E,MATCH(1,(MONTH(三跨两临近重点区段!$D:$D)=10)*(三跨两临近重点区段!$A:$A=D707)*(三跨两临近重点区段!$F:$F="现存区段"),0))),"")</f>
        <v/>
      </c>
      <c r="AC707" s="284" t="str">
        <f t="array" ref="AC707">IFERROR(IF(INDEX(三跨两临近重点区段!$F:$F,MATCH(1,(MONTH(三跨两临近重点区段!$D:$D)=11)*(三跨两临近重点区段!$A:$A=D707),0))="已取消","已取消",INDEX(三跨两临近重点区段!$D:$D,MATCH(1,(MONTH(三跨两临近重点区段!$D:$D)=11)*(三跨两临近重点区段!$A:$A=D707)*(三跨两临近重点区段!$F:$F="现存区段"),0))),"")</f>
        <v/>
      </c>
      <c r="AD707" s="72" t="str">
        <f t="array" ref="AD707">IFERROR(IF(INDEX(三跨两临近重点区段!$F:$F,MATCH(1,(MONTH(三跨两临近重点区段!$D:$D)=11)*(三跨两临近重点区段!$A:$A=D707),0))="已取消","已取消",INDEX(三跨两临近重点区段!$E:$E,MATCH(1,(MONTH(三跨两临近重点区段!$D:$D)=11)*(三跨两临近重点区段!$A:$A=D707)*(三跨两临近重点区段!$F:$F="现存区段"),0))),"")</f>
        <v/>
      </c>
      <c r="AE707" s="284" t="str">
        <f t="array" ref="AE707">IFERROR(IF(INDEX(三跨两临近重点区段!$F:$F,MATCH(1,(MONTH(三跨两临近重点区段!$D:$D)=12)*(三跨两临近重点区段!$A:$A=D707),0))="已取消","已取消",INDEX(三跨两临近重点区段!$D:$D,MATCH(1,(MONTH(三跨两临近重点区段!$D:$D)=12)*(三跨两临近重点区段!$A:$A=D707)*(三跨两临近重点区段!$F:$F="现存区段"),0))),"")</f>
        <v/>
      </c>
      <c r="AF707" s="72" t="str">
        <f t="array" ref="AF707">IFERROR(IF(INDEX(三跨两临近重点区段!$F:$F,MATCH(1,(MONTH(三跨两临近重点区段!$D:$D)=12)*(三跨两临近重点区段!$A:$A=D707),0))="已取消","已取消",INDEX(三跨两临近重点区段!$E:$E,MATCH(1,(MONTH(三跨两临近重点区段!$D:$D)=12)*(三跨两临近重点区段!$A:$A=D707)*(三跨两临近重点区段!$F:$F="现存区段"),0))),"")</f>
        <v/>
      </c>
      <c r="AH707" t="e">
        <f t="array" ref="AH707">INDEX(三跨两临近重点区段!$G:$G,MATCH(D707,三跨两临近重点区段!$A:$A,0))</f>
        <v>#N/A</v>
      </c>
      <c r="AI707" t="e">
        <f>INDEX(三跨两临近重点区段!$J:$J,MATCH(D707,三跨两临近重点区段!$A:$A,0))</f>
        <v>#N/A</v>
      </c>
    </row>
    <row r="708" ht="14.25" spans="1:35">
      <c r="A708" s="263" t="s">
        <v>150</v>
      </c>
      <c r="B708" s="264" t="s">
        <v>3186</v>
      </c>
      <c r="C708" s="263" t="s">
        <v>2756</v>
      </c>
      <c r="D708" s="263" t="s">
        <v>3187</v>
      </c>
      <c r="E708" s="264" t="s">
        <v>2449</v>
      </c>
      <c r="F708" s="264" t="s">
        <v>125</v>
      </c>
      <c r="G708" s="263" t="s">
        <v>2452</v>
      </c>
      <c r="H708" s="263" t="s">
        <v>1557</v>
      </c>
      <c r="I708" s="33"/>
      <c r="J708" s="196"/>
      <c r="K708" s="196"/>
      <c r="L708" s="196"/>
      <c r="M708" s="235"/>
      <c r="N708" s="235"/>
      <c r="O708" s="33"/>
      <c r="P708" s="48"/>
      <c r="Q708" s="279"/>
      <c r="R708" s="279"/>
      <c r="S708" s="278">
        <v>45462</v>
      </c>
      <c r="T708" s="279" t="s">
        <v>2117</v>
      </c>
      <c r="U708" s="268" t="str">
        <f t="array" ref="U708">IFERROR(IF(INDEX(三跨两临近重点区段!$F:$F,MATCH(1,(MONTH(三跨两临近重点区段!$D:$D)=7)*(三跨两临近重点区段!$A:$A=D708),0))="已取消","已取消",INDEX(三跨两临近重点区段!$D:$D,MATCH(1,(MONTH(三跨两临近重点区段!$D:$D)=7)*(三跨两临近重点区段!$A:$A=D708)*(三跨两临近重点区段!$F:$F="现存区段"),0))),"")</f>
        <v/>
      </c>
      <c r="V708" s="232" t="str">
        <f t="array" ref="V708">IFERROR(IF(INDEX(三跨两临近重点区段!$F:$F,MATCH(1,(MONTH(三跨两临近重点区段!$D:$D)=7)*(三跨两临近重点区段!$A:$A=D708),0))="已取消","已取消",INDEX(三跨两临近重点区段!$E:$E,MATCH(1,(MONTH(三跨两临近重点区段!$D:$D)=7)*(三跨两临近重点区段!$A:$A=D708)*(三跨两临近重点区段!$F:$F="现存区段"),0))),"")</f>
        <v/>
      </c>
      <c r="W708" s="268" t="str">
        <f t="array" ref="W708">IFERROR(IF(INDEX(三跨两临近重点区段!$F:$F,MATCH(1,(MONTH(三跨两临近重点区段!$D:$D)=8)*(三跨两临近重点区段!$A:$A=D708),0))="已取消","已取消",INDEX(三跨两临近重点区段!$D:$D,MATCH(1,(MONTH(三跨两临近重点区段!$D:$D)=8)*(三跨两临近重点区段!$A:$A=D708)*(三跨两临近重点区段!$F:$F="现存区段"),0))),"")</f>
        <v/>
      </c>
      <c r="X708" s="232" t="str">
        <f t="array" ref="X708">IFERROR(IF(INDEX(三跨两临近重点区段!$F:$F,MATCH(1,(MONTH(三跨两临近重点区段!$D:$D)=8)*(三跨两临近重点区段!$A:$A=D708),0))="已取消","已取消",INDEX(三跨两临近重点区段!$E:$E,MATCH(1,(MONTH(三跨两临近重点区段!$D:$D)=8)*(三跨两临近重点区段!$A:$A=D708)*(三跨两临近重点区段!$F:$F="现存区段"),0))),"")</f>
        <v/>
      </c>
      <c r="Y708" s="268" t="str">
        <f t="array" ref="Y708">IFERROR(IF(INDEX(三跨两临近重点区段!$F:$F,MATCH(1,(MONTH(三跨两临近重点区段!$D:$D)=9)*(三跨两临近重点区段!$A:$A=D708),0))="已取消","已取消",INDEX(三跨两临近重点区段!$D:$D,MATCH(1,(MONTH(三跨两临近重点区段!$D:$D)=9)*(三跨两临近重点区段!$A:$A=D708)*(三跨两临近重点区段!$F:$F="现存区段"),0))),"")</f>
        <v/>
      </c>
      <c r="Z708" s="232" t="str">
        <f t="array" ref="Z708">IFERROR(IF(INDEX(三跨两临近重点区段!$F:$F,MATCH(1,(MONTH(三跨两临近重点区段!$D:$D)=9)*(三跨两临近重点区段!$A:$A=D708),0))="已取消","已取消",INDEX(三跨两临近重点区段!$E:$E,MATCH(1,(MONTH(三跨两临近重点区段!$D:$D)=9)*(三跨两临近重点区段!$A:$A=D708)*(三跨两临近重点区段!$F:$F="现存区段"),0))),"")</f>
        <v/>
      </c>
      <c r="AA708" s="268" t="str">
        <f t="array" ref="AA708">IFERROR(IF(INDEX(三跨两临近重点区段!$F:$F,MATCH(1,(MONTH(三跨两临近重点区段!$D:$D)=10)*(三跨两临近重点区段!$A:$A=D708),0))="已取消","已取消",INDEX(三跨两临近重点区段!$D:$D,MATCH(1,(MONTH(三跨两临近重点区段!$D:$D)=10)*(三跨两临近重点区段!$A:$A=D708)*(三跨两临近重点区段!$F:$F="现存区段"),0))),"")</f>
        <v/>
      </c>
      <c r="AB708" s="72" t="str">
        <f t="array" ref="AB708">IFERROR(IF(INDEX(三跨两临近重点区段!$F:$F,MATCH(1,(MONTH(三跨两临近重点区段!$D:$D)=10)*(三跨两临近重点区段!$A:$A=D708),0))="已取消","已取消",INDEX(三跨两临近重点区段!$E:$E,MATCH(1,(MONTH(三跨两临近重点区段!$D:$D)=10)*(三跨两临近重点区段!$A:$A=D708)*(三跨两临近重点区段!$F:$F="现存区段"),0))),"")</f>
        <v/>
      </c>
      <c r="AC708" s="284" t="str">
        <f t="array" ref="AC708">IFERROR(IF(INDEX(三跨两临近重点区段!$F:$F,MATCH(1,(MONTH(三跨两临近重点区段!$D:$D)=11)*(三跨两临近重点区段!$A:$A=D708),0))="已取消","已取消",INDEX(三跨两临近重点区段!$D:$D,MATCH(1,(MONTH(三跨两临近重点区段!$D:$D)=11)*(三跨两临近重点区段!$A:$A=D708)*(三跨两临近重点区段!$F:$F="现存区段"),0))),"")</f>
        <v/>
      </c>
      <c r="AD708" s="72" t="str">
        <f t="array" ref="AD708">IFERROR(IF(INDEX(三跨两临近重点区段!$F:$F,MATCH(1,(MONTH(三跨两临近重点区段!$D:$D)=11)*(三跨两临近重点区段!$A:$A=D708),0))="已取消","已取消",INDEX(三跨两临近重点区段!$E:$E,MATCH(1,(MONTH(三跨两临近重点区段!$D:$D)=11)*(三跨两临近重点区段!$A:$A=D708)*(三跨两临近重点区段!$F:$F="现存区段"),0))),"")</f>
        <v/>
      </c>
      <c r="AE708" s="284" t="str">
        <f t="array" ref="AE708">IFERROR(IF(INDEX(三跨两临近重点区段!$F:$F,MATCH(1,(MONTH(三跨两临近重点区段!$D:$D)=12)*(三跨两临近重点区段!$A:$A=D708),0))="已取消","已取消",INDEX(三跨两临近重点区段!$D:$D,MATCH(1,(MONTH(三跨两临近重点区段!$D:$D)=12)*(三跨两临近重点区段!$A:$A=D708)*(三跨两临近重点区段!$F:$F="现存区段"),0))),"")</f>
        <v/>
      </c>
      <c r="AF708" s="72" t="str">
        <f t="array" ref="AF708">IFERROR(IF(INDEX(三跨两临近重点区段!$F:$F,MATCH(1,(MONTH(三跨两临近重点区段!$D:$D)=12)*(三跨两临近重点区段!$A:$A=D708),0))="已取消","已取消",INDEX(三跨两临近重点区段!$E:$E,MATCH(1,(MONTH(三跨两临近重点区段!$D:$D)=12)*(三跨两临近重点区段!$A:$A=D708)*(三跨两临近重点区段!$F:$F="现存区段"),0))),"")</f>
        <v/>
      </c>
      <c r="AH708" t="e">
        <f t="array" ref="AH708">INDEX(三跨两临近重点区段!$G:$G,MATCH(D708,三跨两临近重点区段!$A:$A,0))</f>
        <v>#N/A</v>
      </c>
      <c r="AI708" t="e">
        <f>INDEX(三跨两临近重点区段!$J:$J,MATCH(D708,三跨两临近重点区段!$A:$A,0))</f>
        <v>#N/A</v>
      </c>
    </row>
    <row r="709" ht="14.25" spans="1:35">
      <c r="A709" s="263" t="s">
        <v>363</v>
      </c>
      <c r="B709" s="264" t="s">
        <v>2792</v>
      </c>
      <c r="C709" s="263" t="s">
        <v>3188</v>
      </c>
      <c r="D709" s="263" t="s">
        <v>3189</v>
      </c>
      <c r="E709" s="264" t="s">
        <v>2449</v>
      </c>
      <c r="F709" s="264" t="s">
        <v>125</v>
      </c>
      <c r="G709" s="263" t="s">
        <v>2452</v>
      </c>
      <c r="H709" s="263" t="s">
        <v>1492</v>
      </c>
      <c r="I709" s="33"/>
      <c r="J709" s="196"/>
      <c r="K709" s="196"/>
      <c r="L709" s="196"/>
      <c r="M709" s="235"/>
      <c r="N709" s="235"/>
      <c r="O709" s="33"/>
      <c r="P709" s="48"/>
      <c r="Q709" s="279"/>
      <c r="R709" s="279"/>
      <c r="S709" s="278">
        <v>45462</v>
      </c>
      <c r="T709" s="279" t="s">
        <v>2117</v>
      </c>
      <c r="U709" s="268" t="str">
        <f t="array" ref="U709">IFERROR(IF(INDEX(三跨两临近重点区段!$F:$F,MATCH(1,(MONTH(三跨两临近重点区段!$D:$D)=7)*(三跨两临近重点区段!$A:$A=D709),0))="已取消","已取消",INDEX(三跨两临近重点区段!$D:$D,MATCH(1,(MONTH(三跨两临近重点区段!$D:$D)=7)*(三跨两临近重点区段!$A:$A=D709)*(三跨两临近重点区段!$F:$F="现存区段"),0))),"")</f>
        <v/>
      </c>
      <c r="V709" s="232" t="str">
        <f t="array" ref="V709">IFERROR(IF(INDEX(三跨两临近重点区段!$F:$F,MATCH(1,(MONTH(三跨两临近重点区段!$D:$D)=7)*(三跨两临近重点区段!$A:$A=D709),0))="已取消","已取消",INDEX(三跨两临近重点区段!$E:$E,MATCH(1,(MONTH(三跨两临近重点区段!$D:$D)=7)*(三跨两临近重点区段!$A:$A=D709)*(三跨两临近重点区段!$F:$F="现存区段"),0))),"")</f>
        <v/>
      </c>
      <c r="W709" s="268" t="str">
        <f t="array" ref="W709">IFERROR(IF(INDEX(三跨两临近重点区段!$F:$F,MATCH(1,(MONTH(三跨两临近重点区段!$D:$D)=8)*(三跨两临近重点区段!$A:$A=D709),0))="已取消","已取消",INDEX(三跨两临近重点区段!$D:$D,MATCH(1,(MONTH(三跨两临近重点区段!$D:$D)=8)*(三跨两临近重点区段!$A:$A=D709)*(三跨两临近重点区段!$F:$F="现存区段"),0))),"")</f>
        <v/>
      </c>
      <c r="X709" s="232" t="str">
        <f t="array" ref="X709">IFERROR(IF(INDEX(三跨两临近重点区段!$F:$F,MATCH(1,(MONTH(三跨两临近重点区段!$D:$D)=8)*(三跨两临近重点区段!$A:$A=D709),0))="已取消","已取消",INDEX(三跨两临近重点区段!$E:$E,MATCH(1,(MONTH(三跨两临近重点区段!$D:$D)=8)*(三跨两临近重点区段!$A:$A=D709)*(三跨两临近重点区段!$F:$F="现存区段"),0))),"")</f>
        <v/>
      </c>
      <c r="Y709" s="268" t="str">
        <f t="array" ref="Y709">IFERROR(IF(INDEX(三跨两临近重点区段!$F:$F,MATCH(1,(MONTH(三跨两临近重点区段!$D:$D)=9)*(三跨两临近重点区段!$A:$A=D709),0))="已取消","已取消",INDEX(三跨两临近重点区段!$D:$D,MATCH(1,(MONTH(三跨两临近重点区段!$D:$D)=9)*(三跨两临近重点区段!$A:$A=D709)*(三跨两临近重点区段!$F:$F="现存区段"),0))),"")</f>
        <v/>
      </c>
      <c r="Z709" s="232" t="str">
        <f t="array" ref="Z709">IFERROR(IF(INDEX(三跨两临近重点区段!$F:$F,MATCH(1,(MONTH(三跨两临近重点区段!$D:$D)=9)*(三跨两临近重点区段!$A:$A=D709),0))="已取消","已取消",INDEX(三跨两临近重点区段!$E:$E,MATCH(1,(MONTH(三跨两临近重点区段!$D:$D)=9)*(三跨两临近重点区段!$A:$A=D709)*(三跨两临近重点区段!$F:$F="现存区段"),0))),"")</f>
        <v/>
      </c>
      <c r="AA709" s="268" t="str">
        <f t="array" ref="AA709">IFERROR(IF(INDEX(三跨两临近重点区段!$F:$F,MATCH(1,(MONTH(三跨两临近重点区段!$D:$D)=10)*(三跨两临近重点区段!$A:$A=D709),0))="已取消","已取消",INDEX(三跨两临近重点区段!$D:$D,MATCH(1,(MONTH(三跨两临近重点区段!$D:$D)=10)*(三跨两临近重点区段!$A:$A=D709)*(三跨两临近重点区段!$F:$F="现存区段"),0))),"")</f>
        <v/>
      </c>
      <c r="AB709" s="72" t="str">
        <f t="array" ref="AB709">IFERROR(IF(INDEX(三跨两临近重点区段!$F:$F,MATCH(1,(MONTH(三跨两临近重点区段!$D:$D)=10)*(三跨两临近重点区段!$A:$A=D709),0))="已取消","已取消",INDEX(三跨两临近重点区段!$E:$E,MATCH(1,(MONTH(三跨两临近重点区段!$D:$D)=10)*(三跨两临近重点区段!$A:$A=D709)*(三跨两临近重点区段!$F:$F="现存区段"),0))),"")</f>
        <v/>
      </c>
      <c r="AC709" s="284" t="str">
        <f t="array" ref="AC709">IFERROR(IF(INDEX(三跨两临近重点区段!$F:$F,MATCH(1,(MONTH(三跨两临近重点区段!$D:$D)=11)*(三跨两临近重点区段!$A:$A=D709),0))="已取消","已取消",INDEX(三跨两临近重点区段!$D:$D,MATCH(1,(MONTH(三跨两临近重点区段!$D:$D)=11)*(三跨两临近重点区段!$A:$A=D709)*(三跨两临近重点区段!$F:$F="现存区段"),0))),"")</f>
        <v/>
      </c>
      <c r="AD709" s="72" t="str">
        <f t="array" ref="AD709">IFERROR(IF(INDEX(三跨两临近重点区段!$F:$F,MATCH(1,(MONTH(三跨两临近重点区段!$D:$D)=11)*(三跨两临近重点区段!$A:$A=D709),0))="已取消","已取消",INDEX(三跨两临近重点区段!$E:$E,MATCH(1,(MONTH(三跨两临近重点区段!$D:$D)=11)*(三跨两临近重点区段!$A:$A=D709)*(三跨两临近重点区段!$F:$F="现存区段"),0))),"")</f>
        <v/>
      </c>
      <c r="AE709" s="284" t="str">
        <f t="array" ref="AE709">IFERROR(IF(INDEX(三跨两临近重点区段!$F:$F,MATCH(1,(MONTH(三跨两临近重点区段!$D:$D)=12)*(三跨两临近重点区段!$A:$A=D709),0))="已取消","已取消",INDEX(三跨两临近重点区段!$D:$D,MATCH(1,(MONTH(三跨两临近重点区段!$D:$D)=12)*(三跨两临近重点区段!$A:$A=D709)*(三跨两临近重点区段!$F:$F="现存区段"),0))),"")</f>
        <v/>
      </c>
      <c r="AF709" s="72" t="str">
        <f t="array" ref="AF709">IFERROR(IF(INDEX(三跨两临近重点区段!$F:$F,MATCH(1,(MONTH(三跨两临近重点区段!$D:$D)=12)*(三跨两临近重点区段!$A:$A=D709),0))="已取消","已取消",INDEX(三跨两临近重点区段!$E:$E,MATCH(1,(MONTH(三跨两临近重点区段!$D:$D)=12)*(三跨两临近重点区段!$A:$A=D709)*(三跨两临近重点区段!$F:$F="现存区段"),0))),"")</f>
        <v/>
      </c>
      <c r="AH709" t="e">
        <f t="array" ref="AH709">INDEX(三跨两临近重点区段!$G:$G,MATCH(D709,三跨两临近重点区段!$A:$A,0))</f>
        <v>#N/A</v>
      </c>
      <c r="AI709" t="e">
        <f>INDEX(三跨两临近重点区段!$J:$J,MATCH(D709,三跨两临近重点区段!$A:$A,0))</f>
        <v>#N/A</v>
      </c>
    </row>
    <row r="710" ht="14.25" spans="1:35">
      <c r="A710" s="263" t="s">
        <v>119</v>
      </c>
      <c r="B710" s="264" t="s">
        <v>2450</v>
      </c>
      <c r="C710" s="263" t="s">
        <v>2770</v>
      </c>
      <c r="D710" s="263" t="s">
        <v>3190</v>
      </c>
      <c r="E710" s="264" t="s">
        <v>2449</v>
      </c>
      <c r="F710" s="264" t="s">
        <v>125</v>
      </c>
      <c r="G710" s="263" t="s">
        <v>2452</v>
      </c>
      <c r="H710" s="263" t="s">
        <v>1462</v>
      </c>
      <c r="I710" s="33"/>
      <c r="J710" s="196"/>
      <c r="K710" s="196"/>
      <c r="L710" s="196"/>
      <c r="M710" s="235"/>
      <c r="N710" s="235"/>
      <c r="O710" s="33"/>
      <c r="P710" s="48"/>
      <c r="Q710" s="279"/>
      <c r="R710" s="279"/>
      <c r="S710" s="278">
        <v>45462</v>
      </c>
      <c r="T710" s="279" t="s">
        <v>2117</v>
      </c>
      <c r="U710" s="268" t="str">
        <f t="array" ref="U710">IFERROR(IF(INDEX(三跨两临近重点区段!$F:$F,MATCH(1,(MONTH(三跨两临近重点区段!$D:$D)=7)*(三跨两临近重点区段!$A:$A=D710),0))="已取消","已取消",INDEX(三跨两临近重点区段!$D:$D,MATCH(1,(MONTH(三跨两临近重点区段!$D:$D)=7)*(三跨两临近重点区段!$A:$A=D710)*(三跨两临近重点区段!$F:$F="现存区段"),0))),"")</f>
        <v/>
      </c>
      <c r="V710" s="232" t="str">
        <f t="array" ref="V710">IFERROR(IF(INDEX(三跨两临近重点区段!$F:$F,MATCH(1,(MONTH(三跨两临近重点区段!$D:$D)=7)*(三跨两临近重点区段!$A:$A=D710),0))="已取消","已取消",INDEX(三跨两临近重点区段!$E:$E,MATCH(1,(MONTH(三跨两临近重点区段!$D:$D)=7)*(三跨两临近重点区段!$A:$A=D710)*(三跨两临近重点区段!$F:$F="现存区段"),0))),"")</f>
        <v/>
      </c>
      <c r="W710" s="268" t="str">
        <f t="array" ref="W710">IFERROR(IF(INDEX(三跨两临近重点区段!$F:$F,MATCH(1,(MONTH(三跨两临近重点区段!$D:$D)=8)*(三跨两临近重点区段!$A:$A=D710),0))="已取消","已取消",INDEX(三跨两临近重点区段!$D:$D,MATCH(1,(MONTH(三跨两临近重点区段!$D:$D)=8)*(三跨两临近重点区段!$A:$A=D710)*(三跨两临近重点区段!$F:$F="现存区段"),0))),"")</f>
        <v/>
      </c>
      <c r="X710" s="232" t="str">
        <f t="array" ref="X710">IFERROR(IF(INDEX(三跨两临近重点区段!$F:$F,MATCH(1,(MONTH(三跨两临近重点区段!$D:$D)=8)*(三跨两临近重点区段!$A:$A=D710),0))="已取消","已取消",INDEX(三跨两临近重点区段!$E:$E,MATCH(1,(MONTH(三跨两临近重点区段!$D:$D)=8)*(三跨两临近重点区段!$A:$A=D710)*(三跨两临近重点区段!$F:$F="现存区段"),0))),"")</f>
        <v/>
      </c>
      <c r="Y710" s="268" t="str">
        <f t="array" ref="Y710">IFERROR(IF(INDEX(三跨两临近重点区段!$F:$F,MATCH(1,(MONTH(三跨两临近重点区段!$D:$D)=9)*(三跨两临近重点区段!$A:$A=D710),0))="已取消","已取消",INDEX(三跨两临近重点区段!$D:$D,MATCH(1,(MONTH(三跨两临近重点区段!$D:$D)=9)*(三跨两临近重点区段!$A:$A=D710)*(三跨两临近重点区段!$F:$F="现存区段"),0))),"")</f>
        <v/>
      </c>
      <c r="Z710" s="232" t="str">
        <f t="array" ref="Z710">IFERROR(IF(INDEX(三跨两临近重点区段!$F:$F,MATCH(1,(MONTH(三跨两临近重点区段!$D:$D)=9)*(三跨两临近重点区段!$A:$A=D710),0))="已取消","已取消",INDEX(三跨两临近重点区段!$E:$E,MATCH(1,(MONTH(三跨两临近重点区段!$D:$D)=9)*(三跨两临近重点区段!$A:$A=D710)*(三跨两临近重点区段!$F:$F="现存区段"),0))),"")</f>
        <v/>
      </c>
      <c r="AA710" s="268" t="str">
        <f t="array" ref="AA710">IFERROR(IF(INDEX(三跨两临近重点区段!$F:$F,MATCH(1,(MONTH(三跨两临近重点区段!$D:$D)=10)*(三跨两临近重点区段!$A:$A=D710),0))="已取消","已取消",INDEX(三跨两临近重点区段!$D:$D,MATCH(1,(MONTH(三跨两临近重点区段!$D:$D)=10)*(三跨两临近重点区段!$A:$A=D710)*(三跨两临近重点区段!$F:$F="现存区段"),0))),"")</f>
        <v/>
      </c>
      <c r="AB710" s="72" t="str">
        <f t="array" ref="AB710">IFERROR(IF(INDEX(三跨两临近重点区段!$F:$F,MATCH(1,(MONTH(三跨两临近重点区段!$D:$D)=10)*(三跨两临近重点区段!$A:$A=D710),0))="已取消","已取消",INDEX(三跨两临近重点区段!$E:$E,MATCH(1,(MONTH(三跨两临近重点区段!$D:$D)=10)*(三跨两临近重点区段!$A:$A=D710)*(三跨两临近重点区段!$F:$F="现存区段"),0))),"")</f>
        <v/>
      </c>
      <c r="AC710" s="284" t="str">
        <f t="array" ref="AC710">IFERROR(IF(INDEX(三跨两临近重点区段!$F:$F,MATCH(1,(MONTH(三跨两临近重点区段!$D:$D)=11)*(三跨两临近重点区段!$A:$A=D710),0))="已取消","已取消",INDEX(三跨两临近重点区段!$D:$D,MATCH(1,(MONTH(三跨两临近重点区段!$D:$D)=11)*(三跨两临近重点区段!$A:$A=D710)*(三跨两临近重点区段!$F:$F="现存区段"),0))),"")</f>
        <v/>
      </c>
      <c r="AD710" s="72" t="str">
        <f t="array" ref="AD710">IFERROR(IF(INDEX(三跨两临近重点区段!$F:$F,MATCH(1,(MONTH(三跨两临近重点区段!$D:$D)=11)*(三跨两临近重点区段!$A:$A=D710),0))="已取消","已取消",INDEX(三跨两临近重点区段!$E:$E,MATCH(1,(MONTH(三跨两临近重点区段!$D:$D)=11)*(三跨两临近重点区段!$A:$A=D710)*(三跨两临近重点区段!$F:$F="现存区段"),0))),"")</f>
        <v/>
      </c>
      <c r="AE710" s="284" t="str">
        <f t="array" ref="AE710">IFERROR(IF(INDEX(三跨两临近重点区段!$F:$F,MATCH(1,(MONTH(三跨两临近重点区段!$D:$D)=12)*(三跨两临近重点区段!$A:$A=D710),0))="已取消","已取消",INDEX(三跨两临近重点区段!$D:$D,MATCH(1,(MONTH(三跨两临近重点区段!$D:$D)=12)*(三跨两临近重点区段!$A:$A=D710)*(三跨两临近重点区段!$F:$F="现存区段"),0))),"")</f>
        <v/>
      </c>
      <c r="AF710" s="72" t="str">
        <f t="array" ref="AF710">IFERROR(IF(INDEX(三跨两临近重点区段!$F:$F,MATCH(1,(MONTH(三跨两临近重点区段!$D:$D)=12)*(三跨两临近重点区段!$A:$A=D710),0))="已取消","已取消",INDEX(三跨两临近重点区段!$E:$E,MATCH(1,(MONTH(三跨两临近重点区段!$D:$D)=12)*(三跨两临近重点区段!$A:$A=D710)*(三跨两临近重点区段!$F:$F="现存区段"),0))),"")</f>
        <v/>
      </c>
      <c r="AH710" t="e">
        <f t="array" ref="AH710">INDEX(三跨两临近重点区段!$G:$G,MATCH(D710,三跨两临近重点区段!$A:$A,0))</f>
        <v>#N/A</v>
      </c>
      <c r="AI710" t="e">
        <f>INDEX(三跨两临近重点区段!$J:$J,MATCH(D710,三跨两临近重点区段!$A:$A,0))</f>
        <v>#N/A</v>
      </c>
    </row>
    <row r="711" ht="14.25" spans="1:35">
      <c r="A711" s="263" t="s">
        <v>119</v>
      </c>
      <c r="B711" s="264" t="s">
        <v>2447</v>
      </c>
      <c r="C711" s="263" t="s">
        <v>3191</v>
      </c>
      <c r="D711" s="263" t="s">
        <v>3192</v>
      </c>
      <c r="E711" s="264" t="s">
        <v>2449</v>
      </c>
      <c r="F711" s="264" t="s">
        <v>125</v>
      </c>
      <c r="G711" s="263" t="s">
        <v>2452</v>
      </c>
      <c r="H711" s="263" t="s">
        <v>1462</v>
      </c>
      <c r="I711" s="33"/>
      <c r="J711" s="196"/>
      <c r="K711" s="196"/>
      <c r="L711" s="196"/>
      <c r="M711" s="235"/>
      <c r="N711" s="235"/>
      <c r="O711" s="33"/>
      <c r="P711" s="48"/>
      <c r="Q711" s="279"/>
      <c r="R711" s="279"/>
      <c r="S711" s="278">
        <v>45462</v>
      </c>
      <c r="T711" s="279" t="s">
        <v>2117</v>
      </c>
      <c r="U711" s="268" t="str">
        <f t="array" ref="U711">IFERROR(IF(INDEX(三跨两临近重点区段!$F:$F,MATCH(1,(MONTH(三跨两临近重点区段!$D:$D)=7)*(三跨两临近重点区段!$A:$A=D711),0))="已取消","已取消",INDEX(三跨两临近重点区段!$D:$D,MATCH(1,(MONTH(三跨两临近重点区段!$D:$D)=7)*(三跨两临近重点区段!$A:$A=D711)*(三跨两临近重点区段!$F:$F="现存区段"),0))),"")</f>
        <v/>
      </c>
      <c r="V711" s="232" t="str">
        <f t="array" ref="V711">IFERROR(IF(INDEX(三跨两临近重点区段!$F:$F,MATCH(1,(MONTH(三跨两临近重点区段!$D:$D)=7)*(三跨两临近重点区段!$A:$A=D711),0))="已取消","已取消",INDEX(三跨两临近重点区段!$E:$E,MATCH(1,(MONTH(三跨两临近重点区段!$D:$D)=7)*(三跨两临近重点区段!$A:$A=D711)*(三跨两临近重点区段!$F:$F="现存区段"),0))),"")</f>
        <v/>
      </c>
      <c r="W711" s="268" t="str">
        <f t="array" ref="W711">IFERROR(IF(INDEX(三跨两临近重点区段!$F:$F,MATCH(1,(MONTH(三跨两临近重点区段!$D:$D)=8)*(三跨两临近重点区段!$A:$A=D711),0))="已取消","已取消",INDEX(三跨两临近重点区段!$D:$D,MATCH(1,(MONTH(三跨两临近重点区段!$D:$D)=8)*(三跨两临近重点区段!$A:$A=D711)*(三跨两临近重点区段!$F:$F="现存区段"),0))),"")</f>
        <v/>
      </c>
      <c r="X711" s="232" t="str">
        <f t="array" ref="X711">IFERROR(IF(INDEX(三跨两临近重点区段!$F:$F,MATCH(1,(MONTH(三跨两临近重点区段!$D:$D)=8)*(三跨两临近重点区段!$A:$A=D711),0))="已取消","已取消",INDEX(三跨两临近重点区段!$E:$E,MATCH(1,(MONTH(三跨两临近重点区段!$D:$D)=8)*(三跨两临近重点区段!$A:$A=D711)*(三跨两临近重点区段!$F:$F="现存区段"),0))),"")</f>
        <v/>
      </c>
      <c r="Y711" s="268" t="str">
        <f t="array" ref="Y711">IFERROR(IF(INDEX(三跨两临近重点区段!$F:$F,MATCH(1,(MONTH(三跨两临近重点区段!$D:$D)=9)*(三跨两临近重点区段!$A:$A=D711),0))="已取消","已取消",INDEX(三跨两临近重点区段!$D:$D,MATCH(1,(MONTH(三跨两临近重点区段!$D:$D)=9)*(三跨两临近重点区段!$A:$A=D711)*(三跨两临近重点区段!$F:$F="现存区段"),0))),"")</f>
        <v/>
      </c>
      <c r="Z711" s="232" t="str">
        <f t="array" ref="Z711">IFERROR(IF(INDEX(三跨两临近重点区段!$F:$F,MATCH(1,(MONTH(三跨两临近重点区段!$D:$D)=9)*(三跨两临近重点区段!$A:$A=D711),0))="已取消","已取消",INDEX(三跨两临近重点区段!$E:$E,MATCH(1,(MONTH(三跨两临近重点区段!$D:$D)=9)*(三跨两临近重点区段!$A:$A=D711)*(三跨两临近重点区段!$F:$F="现存区段"),0))),"")</f>
        <v/>
      </c>
      <c r="AA711" s="268" t="str">
        <f t="array" ref="AA711">IFERROR(IF(INDEX(三跨两临近重点区段!$F:$F,MATCH(1,(MONTH(三跨两临近重点区段!$D:$D)=10)*(三跨两临近重点区段!$A:$A=D711),0))="已取消","已取消",INDEX(三跨两临近重点区段!$D:$D,MATCH(1,(MONTH(三跨两临近重点区段!$D:$D)=10)*(三跨两临近重点区段!$A:$A=D711)*(三跨两临近重点区段!$F:$F="现存区段"),0))),"")</f>
        <v/>
      </c>
      <c r="AB711" s="72" t="str">
        <f t="array" ref="AB711">IFERROR(IF(INDEX(三跨两临近重点区段!$F:$F,MATCH(1,(MONTH(三跨两临近重点区段!$D:$D)=10)*(三跨两临近重点区段!$A:$A=D711),0))="已取消","已取消",INDEX(三跨两临近重点区段!$E:$E,MATCH(1,(MONTH(三跨两临近重点区段!$D:$D)=10)*(三跨两临近重点区段!$A:$A=D711)*(三跨两临近重点区段!$F:$F="现存区段"),0))),"")</f>
        <v/>
      </c>
      <c r="AC711" s="284" t="str">
        <f t="array" ref="AC711">IFERROR(IF(INDEX(三跨两临近重点区段!$F:$F,MATCH(1,(MONTH(三跨两临近重点区段!$D:$D)=11)*(三跨两临近重点区段!$A:$A=D711),0))="已取消","已取消",INDEX(三跨两临近重点区段!$D:$D,MATCH(1,(MONTH(三跨两临近重点区段!$D:$D)=11)*(三跨两临近重点区段!$A:$A=D711)*(三跨两临近重点区段!$F:$F="现存区段"),0))),"")</f>
        <v/>
      </c>
      <c r="AD711" s="72" t="str">
        <f t="array" ref="AD711">IFERROR(IF(INDEX(三跨两临近重点区段!$F:$F,MATCH(1,(MONTH(三跨两临近重点区段!$D:$D)=11)*(三跨两临近重点区段!$A:$A=D711),0))="已取消","已取消",INDEX(三跨两临近重点区段!$E:$E,MATCH(1,(MONTH(三跨两临近重点区段!$D:$D)=11)*(三跨两临近重点区段!$A:$A=D711)*(三跨两临近重点区段!$F:$F="现存区段"),0))),"")</f>
        <v/>
      </c>
      <c r="AE711" s="284" t="str">
        <f t="array" ref="AE711">IFERROR(IF(INDEX(三跨两临近重点区段!$F:$F,MATCH(1,(MONTH(三跨两临近重点区段!$D:$D)=12)*(三跨两临近重点区段!$A:$A=D711),0))="已取消","已取消",INDEX(三跨两临近重点区段!$D:$D,MATCH(1,(MONTH(三跨两临近重点区段!$D:$D)=12)*(三跨两临近重点区段!$A:$A=D711)*(三跨两临近重点区段!$F:$F="现存区段"),0))),"")</f>
        <v/>
      </c>
      <c r="AF711" s="72" t="str">
        <f t="array" ref="AF711">IFERROR(IF(INDEX(三跨两临近重点区段!$F:$F,MATCH(1,(MONTH(三跨两临近重点区段!$D:$D)=12)*(三跨两临近重点区段!$A:$A=D711),0))="已取消","已取消",INDEX(三跨两临近重点区段!$E:$E,MATCH(1,(MONTH(三跨两临近重点区段!$D:$D)=12)*(三跨两临近重点区段!$A:$A=D711)*(三跨两临近重点区段!$F:$F="现存区段"),0))),"")</f>
        <v/>
      </c>
      <c r="AH711" t="e">
        <f t="array" ref="AH711">INDEX(三跨两临近重点区段!$G:$G,MATCH(D711,三跨两临近重点区段!$A:$A,0))</f>
        <v>#N/A</v>
      </c>
      <c r="AI711" t="e">
        <f>INDEX(三跨两临近重点区段!$J:$J,MATCH(D711,三跨两临近重点区段!$A:$A,0))</f>
        <v>#N/A</v>
      </c>
    </row>
    <row r="712" ht="14.25" spans="1:35">
      <c r="A712" s="263" t="s">
        <v>363</v>
      </c>
      <c r="B712" s="264" t="s">
        <v>2792</v>
      </c>
      <c r="C712" s="263" t="s">
        <v>2384</v>
      </c>
      <c r="D712" s="263" t="s">
        <v>3193</v>
      </c>
      <c r="E712" s="264" t="s">
        <v>2449</v>
      </c>
      <c r="F712" s="264" t="s">
        <v>125</v>
      </c>
      <c r="G712" s="263" t="s">
        <v>2452</v>
      </c>
      <c r="H712" s="263" t="s">
        <v>1492</v>
      </c>
      <c r="I712" s="33"/>
      <c r="J712" s="196"/>
      <c r="K712" s="196"/>
      <c r="L712" s="196"/>
      <c r="M712" s="235"/>
      <c r="N712" s="235"/>
      <c r="O712" s="33"/>
      <c r="P712" s="48"/>
      <c r="Q712" s="279"/>
      <c r="R712" s="279"/>
      <c r="S712" s="278">
        <v>45462</v>
      </c>
      <c r="T712" s="279" t="s">
        <v>2117</v>
      </c>
      <c r="U712" s="268" t="str">
        <f t="array" ref="U712">IFERROR(IF(INDEX(三跨两临近重点区段!$F:$F,MATCH(1,(MONTH(三跨两临近重点区段!$D:$D)=7)*(三跨两临近重点区段!$A:$A=D712),0))="已取消","已取消",INDEX(三跨两临近重点区段!$D:$D,MATCH(1,(MONTH(三跨两临近重点区段!$D:$D)=7)*(三跨两临近重点区段!$A:$A=D712)*(三跨两临近重点区段!$F:$F="现存区段"),0))),"")</f>
        <v/>
      </c>
      <c r="V712" s="232" t="str">
        <f t="array" ref="V712">IFERROR(IF(INDEX(三跨两临近重点区段!$F:$F,MATCH(1,(MONTH(三跨两临近重点区段!$D:$D)=7)*(三跨两临近重点区段!$A:$A=D712),0))="已取消","已取消",INDEX(三跨两临近重点区段!$E:$E,MATCH(1,(MONTH(三跨两临近重点区段!$D:$D)=7)*(三跨两临近重点区段!$A:$A=D712)*(三跨两临近重点区段!$F:$F="现存区段"),0))),"")</f>
        <v/>
      </c>
      <c r="W712" s="268" t="str">
        <f t="array" ref="W712">IFERROR(IF(INDEX(三跨两临近重点区段!$F:$F,MATCH(1,(MONTH(三跨两临近重点区段!$D:$D)=8)*(三跨两临近重点区段!$A:$A=D712),0))="已取消","已取消",INDEX(三跨两临近重点区段!$D:$D,MATCH(1,(MONTH(三跨两临近重点区段!$D:$D)=8)*(三跨两临近重点区段!$A:$A=D712)*(三跨两临近重点区段!$F:$F="现存区段"),0))),"")</f>
        <v/>
      </c>
      <c r="X712" s="232" t="str">
        <f t="array" ref="X712">IFERROR(IF(INDEX(三跨两临近重点区段!$F:$F,MATCH(1,(MONTH(三跨两临近重点区段!$D:$D)=8)*(三跨两临近重点区段!$A:$A=D712),0))="已取消","已取消",INDEX(三跨两临近重点区段!$E:$E,MATCH(1,(MONTH(三跨两临近重点区段!$D:$D)=8)*(三跨两临近重点区段!$A:$A=D712)*(三跨两临近重点区段!$F:$F="现存区段"),0))),"")</f>
        <v/>
      </c>
      <c r="Y712" s="268" t="str">
        <f t="array" ref="Y712">IFERROR(IF(INDEX(三跨两临近重点区段!$F:$F,MATCH(1,(MONTH(三跨两临近重点区段!$D:$D)=9)*(三跨两临近重点区段!$A:$A=D712),0))="已取消","已取消",INDEX(三跨两临近重点区段!$D:$D,MATCH(1,(MONTH(三跨两临近重点区段!$D:$D)=9)*(三跨两临近重点区段!$A:$A=D712)*(三跨两临近重点区段!$F:$F="现存区段"),0))),"")</f>
        <v/>
      </c>
      <c r="Z712" s="232" t="str">
        <f t="array" ref="Z712">IFERROR(IF(INDEX(三跨两临近重点区段!$F:$F,MATCH(1,(MONTH(三跨两临近重点区段!$D:$D)=9)*(三跨两临近重点区段!$A:$A=D712),0))="已取消","已取消",INDEX(三跨两临近重点区段!$E:$E,MATCH(1,(MONTH(三跨两临近重点区段!$D:$D)=9)*(三跨两临近重点区段!$A:$A=D712)*(三跨两临近重点区段!$F:$F="现存区段"),0))),"")</f>
        <v/>
      </c>
      <c r="AA712" s="268" t="str">
        <f t="array" ref="AA712">IFERROR(IF(INDEX(三跨两临近重点区段!$F:$F,MATCH(1,(MONTH(三跨两临近重点区段!$D:$D)=10)*(三跨两临近重点区段!$A:$A=D712),0))="已取消","已取消",INDEX(三跨两临近重点区段!$D:$D,MATCH(1,(MONTH(三跨两临近重点区段!$D:$D)=10)*(三跨两临近重点区段!$A:$A=D712)*(三跨两临近重点区段!$F:$F="现存区段"),0))),"")</f>
        <v/>
      </c>
      <c r="AB712" s="72" t="str">
        <f t="array" ref="AB712">IFERROR(IF(INDEX(三跨两临近重点区段!$F:$F,MATCH(1,(MONTH(三跨两临近重点区段!$D:$D)=10)*(三跨两临近重点区段!$A:$A=D712),0))="已取消","已取消",INDEX(三跨两临近重点区段!$E:$E,MATCH(1,(MONTH(三跨两临近重点区段!$D:$D)=10)*(三跨两临近重点区段!$A:$A=D712)*(三跨两临近重点区段!$F:$F="现存区段"),0))),"")</f>
        <v/>
      </c>
      <c r="AC712" s="284" t="str">
        <f t="array" ref="AC712">IFERROR(IF(INDEX(三跨两临近重点区段!$F:$F,MATCH(1,(MONTH(三跨两临近重点区段!$D:$D)=11)*(三跨两临近重点区段!$A:$A=D712),0))="已取消","已取消",INDEX(三跨两临近重点区段!$D:$D,MATCH(1,(MONTH(三跨两临近重点区段!$D:$D)=11)*(三跨两临近重点区段!$A:$A=D712)*(三跨两临近重点区段!$F:$F="现存区段"),0))),"")</f>
        <v/>
      </c>
      <c r="AD712" s="72" t="str">
        <f t="array" ref="AD712">IFERROR(IF(INDEX(三跨两临近重点区段!$F:$F,MATCH(1,(MONTH(三跨两临近重点区段!$D:$D)=11)*(三跨两临近重点区段!$A:$A=D712),0))="已取消","已取消",INDEX(三跨两临近重点区段!$E:$E,MATCH(1,(MONTH(三跨两临近重点区段!$D:$D)=11)*(三跨两临近重点区段!$A:$A=D712)*(三跨两临近重点区段!$F:$F="现存区段"),0))),"")</f>
        <v/>
      </c>
      <c r="AE712" s="284" t="str">
        <f t="array" ref="AE712">IFERROR(IF(INDEX(三跨两临近重点区段!$F:$F,MATCH(1,(MONTH(三跨两临近重点区段!$D:$D)=12)*(三跨两临近重点区段!$A:$A=D712),0))="已取消","已取消",INDEX(三跨两临近重点区段!$D:$D,MATCH(1,(MONTH(三跨两临近重点区段!$D:$D)=12)*(三跨两临近重点区段!$A:$A=D712)*(三跨两临近重点区段!$F:$F="现存区段"),0))),"")</f>
        <v/>
      </c>
      <c r="AF712" s="72" t="str">
        <f t="array" ref="AF712">IFERROR(IF(INDEX(三跨两临近重点区段!$F:$F,MATCH(1,(MONTH(三跨两临近重点区段!$D:$D)=12)*(三跨两临近重点区段!$A:$A=D712),0))="已取消","已取消",INDEX(三跨两临近重点区段!$E:$E,MATCH(1,(MONTH(三跨两临近重点区段!$D:$D)=12)*(三跨两临近重点区段!$A:$A=D712)*(三跨两临近重点区段!$F:$F="现存区段"),0))),"")</f>
        <v/>
      </c>
      <c r="AH712" t="e">
        <f t="array" ref="AH712">INDEX(三跨两临近重点区段!$G:$G,MATCH(D712,三跨两临近重点区段!$A:$A,0))</f>
        <v>#N/A</v>
      </c>
      <c r="AI712" t="e">
        <f>INDEX(三跨两临近重点区段!$J:$J,MATCH(D712,三跨两临近重点区段!$A:$A,0))</f>
        <v>#N/A</v>
      </c>
    </row>
    <row r="713" ht="14.25" spans="1:35">
      <c r="A713" s="263" t="s">
        <v>363</v>
      </c>
      <c r="B713" s="264" t="s">
        <v>2800</v>
      </c>
      <c r="C713" s="263" t="s">
        <v>2180</v>
      </c>
      <c r="D713" s="263" t="s">
        <v>3194</v>
      </c>
      <c r="E713" s="264" t="s">
        <v>2449</v>
      </c>
      <c r="F713" s="264" t="s">
        <v>125</v>
      </c>
      <c r="G713" s="263" t="s">
        <v>2452</v>
      </c>
      <c r="H713" s="263" t="s">
        <v>1492</v>
      </c>
      <c r="I713" s="33"/>
      <c r="J713" s="196"/>
      <c r="K713" s="196"/>
      <c r="L713" s="196"/>
      <c r="M713" s="235"/>
      <c r="N713" s="235"/>
      <c r="O713" s="33"/>
      <c r="P713" s="48"/>
      <c r="Q713" s="279"/>
      <c r="R713" s="279"/>
      <c r="S713" s="278">
        <v>45462</v>
      </c>
      <c r="T713" s="279" t="s">
        <v>2117</v>
      </c>
      <c r="U713" s="268" t="str">
        <f t="array" ref="U713">IFERROR(IF(INDEX(三跨两临近重点区段!$F:$F,MATCH(1,(MONTH(三跨两临近重点区段!$D:$D)=7)*(三跨两临近重点区段!$A:$A=D713),0))="已取消","已取消",INDEX(三跨两临近重点区段!$D:$D,MATCH(1,(MONTH(三跨两临近重点区段!$D:$D)=7)*(三跨两临近重点区段!$A:$A=D713)*(三跨两临近重点区段!$F:$F="现存区段"),0))),"")</f>
        <v/>
      </c>
      <c r="V713" s="232" t="str">
        <f t="array" ref="V713">IFERROR(IF(INDEX(三跨两临近重点区段!$F:$F,MATCH(1,(MONTH(三跨两临近重点区段!$D:$D)=7)*(三跨两临近重点区段!$A:$A=D713),0))="已取消","已取消",INDEX(三跨两临近重点区段!$E:$E,MATCH(1,(MONTH(三跨两临近重点区段!$D:$D)=7)*(三跨两临近重点区段!$A:$A=D713)*(三跨两临近重点区段!$F:$F="现存区段"),0))),"")</f>
        <v/>
      </c>
      <c r="W713" s="268" t="str">
        <f t="array" ref="W713">IFERROR(IF(INDEX(三跨两临近重点区段!$F:$F,MATCH(1,(MONTH(三跨两临近重点区段!$D:$D)=8)*(三跨两临近重点区段!$A:$A=D713),0))="已取消","已取消",INDEX(三跨两临近重点区段!$D:$D,MATCH(1,(MONTH(三跨两临近重点区段!$D:$D)=8)*(三跨两临近重点区段!$A:$A=D713)*(三跨两临近重点区段!$F:$F="现存区段"),0))),"")</f>
        <v/>
      </c>
      <c r="X713" s="232" t="str">
        <f t="array" ref="X713">IFERROR(IF(INDEX(三跨两临近重点区段!$F:$F,MATCH(1,(MONTH(三跨两临近重点区段!$D:$D)=8)*(三跨两临近重点区段!$A:$A=D713),0))="已取消","已取消",INDEX(三跨两临近重点区段!$E:$E,MATCH(1,(MONTH(三跨两临近重点区段!$D:$D)=8)*(三跨两临近重点区段!$A:$A=D713)*(三跨两临近重点区段!$F:$F="现存区段"),0))),"")</f>
        <v/>
      </c>
      <c r="Y713" s="268" t="str">
        <f t="array" ref="Y713">IFERROR(IF(INDEX(三跨两临近重点区段!$F:$F,MATCH(1,(MONTH(三跨两临近重点区段!$D:$D)=9)*(三跨两临近重点区段!$A:$A=D713),0))="已取消","已取消",INDEX(三跨两临近重点区段!$D:$D,MATCH(1,(MONTH(三跨两临近重点区段!$D:$D)=9)*(三跨两临近重点区段!$A:$A=D713)*(三跨两临近重点区段!$F:$F="现存区段"),0))),"")</f>
        <v/>
      </c>
      <c r="Z713" s="232" t="str">
        <f t="array" ref="Z713">IFERROR(IF(INDEX(三跨两临近重点区段!$F:$F,MATCH(1,(MONTH(三跨两临近重点区段!$D:$D)=9)*(三跨两临近重点区段!$A:$A=D713),0))="已取消","已取消",INDEX(三跨两临近重点区段!$E:$E,MATCH(1,(MONTH(三跨两临近重点区段!$D:$D)=9)*(三跨两临近重点区段!$A:$A=D713)*(三跨两临近重点区段!$F:$F="现存区段"),0))),"")</f>
        <v/>
      </c>
      <c r="AA713" s="268" t="str">
        <f t="array" ref="AA713">IFERROR(IF(INDEX(三跨两临近重点区段!$F:$F,MATCH(1,(MONTH(三跨两临近重点区段!$D:$D)=10)*(三跨两临近重点区段!$A:$A=D713),0))="已取消","已取消",INDEX(三跨两临近重点区段!$D:$D,MATCH(1,(MONTH(三跨两临近重点区段!$D:$D)=10)*(三跨两临近重点区段!$A:$A=D713)*(三跨两临近重点区段!$F:$F="现存区段"),0))),"")</f>
        <v/>
      </c>
      <c r="AB713" s="72" t="str">
        <f t="array" ref="AB713">IFERROR(IF(INDEX(三跨两临近重点区段!$F:$F,MATCH(1,(MONTH(三跨两临近重点区段!$D:$D)=10)*(三跨两临近重点区段!$A:$A=D713),0))="已取消","已取消",INDEX(三跨两临近重点区段!$E:$E,MATCH(1,(MONTH(三跨两临近重点区段!$D:$D)=10)*(三跨两临近重点区段!$A:$A=D713)*(三跨两临近重点区段!$F:$F="现存区段"),0))),"")</f>
        <v/>
      </c>
      <c r="AC713" s="284" t="str">
        <f t="array" ref="AC713">IFERROR(IF(INDEX(三跨两临近重点区段!$F:$F,MATCH(1,(MONTH(三跨两临近重点区段!$D:$D)=11)*(三跨两临近重点区段!$A:$A=D713),0))="已取消","已取消",INDEX(三跨两临近重点区段!$D:$D,MATCH(1,(MONTH(三跨两临近重点区段!$D:$D)=11)*(三跨两临近重点区段!$A:$A=D713)*(三跨两临近重点区段!$F:$F="现存区段"),0))),"")</f>
        <v/>
      </c>
      <c r="AD713" s="72" t="str">
        <f t="array" ref="AD713">IFERROR(IF(INDEX(三跨两临近重点区段!$F:$F,MATCH(1,(MONTH(三跨两临近重点区段!$D:$D)=11)*(三跨两临近重点区段!$A:$A=D713),0))="已取消","已取消",INDEX(三跨两临近重点区段!$E:$E,MATCH(1,(MONTH(三跨两临近重点区段!$D:$D)=11)*(三跨两临近重点区段!$A:$A=D713)*(三跨两临近重点区段!$F:$F="现存区段"),0))),"")</f>
        <v/>
      </c>
      <c r="AE713" s="284" t="str">
        <f t="array" ref="AE713">IFERROR(IF(INDEX(三跨两临近重点区段!$F:$F,MATCH(1,(MONTH(三跨两临近重点区段!$D:$D)=12)*(三跨两临近重点区段!$A:$A=D713),0))="已取消","已取消",INDEX(三跨两临近重点区段!$D:$D,MATCH(1,(MONTH(三跨两临近重点区段!$D:$D)=12)*(三跨两临近重点区段!$A:$A=D713)*(三跨两临近重点区段!$F:$F="现存区段"),0))),"")</f>
        <v/>
      </c>
      <c r="AF713" s="72" t="str">
        <f t="array" ref="AF713">IFERROR(IF(INDEX(三跨两临近重点区段!$F:$F,MATCH(1,(MONTH(三跨两临近重点区段!$D:$D)=12)*(三跨两临近重点区段!$A:$A=D713),0))="已取消","已取消",INDEX(三跨两临近重点区段!$E:$E,MATCH(1,(MONTH(三跨两临近重点区段!$D:$D)=12)*(三跨两临近重点区段!$A:$A=D713)*(三跨两临近重点区段!$F:$F="现存区段"),0))),"")</f>
        <v/>
      </c>
      <c r="AH713" t="e">
        <f t="array" ref="AH713">INDEX(三跨两临近重点区段!$G:$G,MATCH(D713,三跨两临近重点区段!$A:$A,0))</f>
        <v>#N/A</v>
      </c>
      <c r="AI713" t="e">
        <f>INDEX(三跨两临近重点区段!$J:$J,MATCH(D713,三跨两临近重点区段!$A:$A,0))</f>
        <v>#N/A</v>
      </c>
    </row>
    <row r="714" ht="14.25" spans="1:35">
      <c r="A714" s="263" t="s">
        <v>363</v>
      </c>
      <c r="B714" s="264" t="s">
        <v>2792</v>
      </c>
      <c r="C714" s="263" t="s">
        <v>2180</v>
      </c>
      <c r="D714" s="263" t="s">
        <v>3195</v>
      </c>
      <c r="E714" s="264" t="s">
        <v>2449</v>
      </c>
      <c r="F714" s="264" t="s">
        <v>125</v>
      </c>
      <c r="G714" s="263" t="s">
        <v>2452</v>
      </c>
      <c r="H714" s="263" t="s">
        <v>1492</v>
      </c>
      <c r="I714" s="33"/>
      <c r="J714" s="196"/>
      <c r="K714" s="196"/>
      <c r="L714" s="196"/>
      <c r="M714" s="235"/>
      <c r="N714" s="235"/>
      <c r="O714" s="33"/>
      <c r="P714" s="48"/>
      <c r="Q714" s="279"/>
      <c r="R714" s="279"/>
      <c r="S714" s="278">
        <v>45462</v>
      </c>
      <c r="T714" s="279" t="s">
        <v>2117</v>
      </c>
      <c r="U714" s="268" t="str">
        <f t="array" ref="U714">IFERROR(IF(INDEX(三跨两临近重点区段!$F:$F,MATCH(1,(MONTH(三跨两临近重点区段!$D:$D)=7)*(三跨两临近重点区段!$A:$A=D714),0))="已取消","已取消",INDEX(三跨两临近重点区段!$D:$D,MATCH(1,(MONTH(三跨两临近重点区段!$D:$D)=7)*(三跨两临近重点区段!$A:$A=D714)*(三跨两临近重点区段!$F:$F="现存区段"),0))),"")</f>
        <v/>
      </c>
      <c r="V714" s="232" t="str">
        <f t="array" ref="V714">IFERROR(IF(INDEX(三跨两临近重点区段!$F:$F,MATCH(1,(MONTH(三跨两临近重点区段!$D:$D)=7)*(三跨两临近重点区段!$A:$A=D714),0))="已取消","已取消",INDEX(三跨两临近重点区段!$E:$E,MATCH(1,(MONTH(三跨两临近重点区段!$D:$D)=7)*(三跨两临近重点区段!$A:$A=D714)*(三跨两临近重点区段!$F:$F="现存区段"),0))),"")</f>
        <v/>
      </c>
      <c r="W714" s="268" t="str">
        <f t="array" ref="W714">IFERROR(IF(INDEX(三跨两临近重点区段!$F:$F,MATCH(1,(MONTH(三跨两临近重点区段!$D:$D)=8)*(三跨两临近重点区段!$A:$A=D714),0))="已取消","已取消",INDEX(三跨两临近重点区段!$D:$D,MATCH(1,(MONTH(三跨两临近重点区段!$D:$D)=8)*(三跨两临近重点区段!$A:$A=D714)*(三跨两临近重点区段!$F:$F="现存区段"),0))),"")</f>
        <v/>
      </c>
      <c r="X714" s="232" t="str">
        <f t="array" ref="X714">IFERROR(IF(INDEX(三跨两临近重点区段!$F:$F,MATCH(1,(MONTH(三跨两临近重点区段!$D:$D)=8)*(三跨两临近重点区段!$A:$A=D714),0))="已取消","已取消",INDEX(三跨两临近重点区段!$E:$E,MATCH(1,(MONTH(三跨两临近重点区段!$D:$D)=8)*(三跨两临近重点区段!$A:$A=D714)*(三跨两临近重点区段!$F:$F="现存区段"),0))),"")</f>
        <v/>
      </c>
      <c r="Y714" s="268" t="str">
        <f t="array" ref="Y714">IFERROR(IF(INDEX(三跨两临近重点区段!$F:$F,MATCH(1,(MONTH(三跨两临近重点区段!$D:$D)=9)*(三跨两临近重点区段!$A:$A=D714),0))="已取消","已取消",INDEX(三跨两临近重点区段!$D:$D,MATCH(1,(MONTH(三跨两临近重点区段!$D:$D)=9)*(三跨两临近重点区段!$A:$A=D714)*(三跨两临近重点区段!$F:$F="现存区段"),0))),"")</f>
        <v/>
      </c>
      <c r="Z714" s="232" t="str">
        <f t="array" ref="Z714">IFERROR(IF(INDEX(三跨两临近重点区段!$F:$F,MATCH(1,(MONTH(三跨两临近重点区段!$D:$D)=9)*(三跨两临近重点区段!$A:$A=D714),0))="已取消","已取消",INDEX(三跨两临近重点区段!$E:$E,MATCH(1,(MONTH(三跨两临近重点区段!$D:$D)=9)*(三跨两临近重点区段!$A:$A=D714)*(三跨两临近重点区段!$F:$F="现存区段"),0))),"")</f>
        <v/>
      </c>
      <c r="AA714" s="268" t="str">
        <f t="array" ref="AA714">IFERROR(IF(INDEX(三跨两临近重点区段!$F:$F,MATCH(1,(MONTH(三跨两临近重点区段!$D:$D)=10)*(三跨两临近重点区段!$A:$A=D714),0))="已取消","已取消",INDEX(三跨两临近重点区段!$D:$D,MATCH(1,(MONTH(三跨两临近重点区段!$D:$D)=10)*(三跨两临近重点区段!$A:$A=D714)*(三跨两临近重点区段!$F:$F="现存区段"),0))),"")</f>
        <v/>
      </c>
      <c r="AB714" s="72" t="str">
        <f t="array" ref="AB714">IFERROR(IF(INDEX(三跨两临近重点区段!$F:$F,MATCH(1,(MONTH(三跨两临近重点区段!$D:$D)=10)*(三跨两临近重点区段!$A:$A=D714),0))="已取消","已取消",INDEX(三跨两临近重点区段!$E:$E,MATCH(1,(MONTH(三跨两临近重点区段!$D:$D)=10)*(三跨两临近重点区段!$A:$A=D714)*(三跨两临近重点区段!$F:$F="现存区段"),0))),"")</f>
        <v/>
      </c>
      <c r="AC714" s="284" t="str">
        <f t="array" ref="AC714">IFERROR(IF(INDEX(三跨两临近重点区段!$F:$F,MATCH(1,(MONTH(三跨两临近重点区段!$D:$D)=11)*(三跨两临近重点区段!$A:$A=D714),0))="已取消","已取消",INDEX(三跨两临近重点区段!$D:$D,MATCH(1,(MONTH(三跨两临近重点区段!$D:$D)=11)*(三跨两临近重点区段!$A:$A=D714)*(三跨两临近重点区段!$F:$F="现存区段"),0))),"")</f>
        <v/>
      </c>
      <c r="AD714" s="72" t="str">
        <f t="array" ref="AD714">IFERROR(IF(INDEX(三跨两临近重点区段!$F:$F,MATCH(1,(MONTH(三跨两临近重点区段!$D:$D)=11)*(三跨两临近重点区段!$A:$A=D714),0))="已取消","已取消",INDEX(三跨两临近重点区段!$E:$E,MATCH(1,(MONTH(三跨两临近重点区段!$D:$D)=11)*(三跨两临近重点区段!$A:$A=D714)*(三跨两临近重点区段!$F:$F="现存区段"),0))),"")</f>
        <v/>
      </c>
      <c r="AE714" s="284" t="str">
        <f t="array" ref="AE714">IFERROR(IF(INDEX(三跨两临近重点区段!$F:$F,MATCH(1,(MONTH(三跨两临近重点区段!$D:$D)=12)*(三跨两临近重点区段!$A:$A=D714),0))="已取消","已取消",INDEX(三跨两临近重点区段!$D:$D,MATCH(1,(MONTH(三跨两临近重点区段!$D:$D)=12)*(三跨两临近重点区段!$A:$A=D714)*(三跨两临近重点区段!$F:$F="现存区段"),0))),"")</f>
        <v/>
      </c>
      <c r="AF714" s="72" t="str">
        <f t="array" ref="AF714">IFERROR(IF(INDEX(三跨两临近重点区段!$F:$F,MATCH(1,(MONTH(三跨两临近重点区段!$D:$D)=12)*(三跨两临近重点区段!$A:$A=D714),0))="已取消","已取消",INDEX(三跨两临近重点区段!$E:$E,MATCH(1,(MONTH(三跨两临近重点区段!$D:$D)=12)*(三跨两临近重点区段!$A:$A=D714)*(三跨两临近重点区段!$F:$F="现存区段"),0))),"")</f>
        <v/>
      </c>
      <c r="AH714" t="e">
        <f t="array" ref="AH714">INDEX(三跨两临近重点区段!$G:$G,MATCH(D714,三跨两临近重点区段!$A:$A,0))</f>
        <v>#N/A</v>
      </c>
      <c r="AI714" t="e">
        <f>INDEX(三跨两临近重点区段!$J:$J,MATCH(D714,三跨两临近重点区段!$A:$A,0))</f>
        <v>#N/A</v>
      </c>
    </row>
    <row r="715" ht="14.25" spans="1:35">
      <c r="A715" s="263" t="s">
        <v>363</v>
      </c>
      <c r="B715" s="264" t="s">
        <v>2806</v>
      </c>
      <c r="C715" s="263" t="s">
        <v>2849</v>
      </c>
      <c r="D715" s="263" t="s">
        <v>3196</v>
      </c>
      <c r="E715" s="264" t="s">
        <v>2449</v>
      </c>
      <c r="F715" s="264" t="s">
        <v>125</v>
      </c>
      <c r="G715" s="263" t="s">
        <v>2452</v>
      </c>
      <c r="H715" s="263" t="s">
        <v>1481</v>
      </c>
      <c r="I715" s="33"/>
      <c r="J715" s="196"/>
      <c r="K715" s="196"/>
      <c r="L715" s="196"/>
      <c r="M715" s="235"/>
      <c r="N715" s="235"/>
      <c r="O715" s="33"/>
      <c r="P715" s="48"/>
      <c r="Q715" s="279"/>
      <c r="R715" s="279"/>
      <c r="S715" s="278">
        <v>45462</v>
      </c>
      <c r="T715" s="279" t="s">
        <v>2117</v>
      </c>
      <c r="U715" s="268" t="str">
        <f t="array" ref="U715">IFERROR(IF(INDEX(三跨两临近重点区段!$F:$F,MATCH(1,(MONTH(三跨两临近重点区段!$D:$D)=7)*(三跨两临近重点区段!$A:$A=D715),0))="已取消","已取消",INDEX(三跨两临近重点区段!$D:$D,MATCH(1,(MONTH(三跨两临近重点区段!$D:$D)=7)*(三跨两临近重点区段!$A:$A=D715)*(三跨两临近重点区段!$F:$F="现存区段"),0))),"")</f>
        <v/>
      </c>
      <c r="V715" s="232" t="str">
        <f t="array" ref="V715">IFERROR(IF(INDEX(三跨两临近重点区段!$F:$F,MATCH(1,(MONTH(三跨两临近重点区段!$D:$D)=7)*(三跨两临近重点区段!$A:$A=D715),0))="已取消","已取消",INDEX(三跨两临近重点区段!$E:$E,MATCH(1,(MONTH(三跨两临近重点区段!$D:$D)=7)*(三跨两临近重点区段!$A:$A=D715)*(三跨两临近重点区段!$F:$F="现存区段"),0))),"")</f>
        <v/>
      </c>
      <c r="W715" s="268" t="str">
        <f t="array" ref="W715">IFERROR(IF(INDEX(三跨两临近重点区段!$F:$F,MATCH(1,(MONTH(三跨两临近重点区段!$D:$D)=8)*(三跨两临近重点区段!$A:$A=D715),0))="已取消","已取消",INDEX(三跨两临近重点区段!$D:$D,MATCH(1,(MONTH(三跨两临近重点区段!$D:$D)=8)*(三跨两临近重点区段!$A:$A=D715)*(三跨两临近重点区段!$F:$F="现存区段"),0))),"")</f>
        <v/>
      </c>
      <c r="X715" s="232" t="str">
        <f t="array" ref="X715">IFERROR(IF(INDEX(三跨两临近重点区段!$F:$F,MATCH(1,(MONTH(三跨两临近重点区段!$D:$D)=8)*(三跨两临近重点区段!$A:$A=D715),0))="已取消","已取消",INDEX(三跨两临近重点区段!$E:$E,MATCH(1,(MONTH(三跨两临近重点区段!$D:$D)=8)*(三跨两临近重点区段!$A:$A=D715)*(三跨两临近重点区段!$F:$F="现存区段"),0))),"")</f>
        <v/>
      </c>
      <c r="Y715" s="268" t="str">
        <f t="array" ref="Y715">IFERROR(IF(INDEX(三跨两临近重点区段!$F:$F,MATCH(1,(MONTH(三跨两临近重点区段!$D:$D)=9)*(三跨两临近重点区段!$A:$A=D715),0))="已取消","已取消",INDEX(三跨两临近重点区段!$D:$D,MATCH(1,(MONTH(三跨两临近重点区段!$D:$D)=9)*(三跨两临近重点区段!$A:$A=D715)*(三跨两临近重点区段!$F:$F="现存区段"),0))),"")</f>
        <v/>
      </c>
      <c r="Z715" s="232" t="str">
        <f t="array" ref="Z715">IFERROR(IF(INDEX(三跨两临近重点区段!$F:$F,MATCH(1,(MONTH(三跨两临近重点区段!$D:$D)=9)*(三跨两临近重点区段!$A:$A=D715),0))="已取消","已取消",INDEX(三跨两临近重点区段!$E:$E,MATCH(1,(MONTH(三跨两临近重点区段!$D:$D)=9)*(三跨两临近重点区段!$A:$A=D715)*(三跨两临近重点区段!$F:$F="现存区段"),0))),"")</f>
        <v/>
      </c>
      <c r="AA715" s="268" t="str">
        <f t="array" ref="AA715">IFERROR(IF(INDEX(三跨两临近重点区段!$F:$F,MATCH(1,(MONTH(三跨两临近重点区段!$D:$D)=10)*(三跨两临近重点区段!$A:$A=D715),0))="已取消","已取消",INDEX(三跨两临近重点区段!$D:$D,MATCH(1,(MONTH(三跨两临近重点区段!$D:$D)=10)*(三跨两临近重点区段!$A:$A=D715)*(三跨两临近重点区段!$F:$F="现存区段"),0))),"")</f>
        <v/>
      </c>
      <c r="AB715" s="72" t="str">
        <f t="array" ref="AB715">IFERROR(IF(INDEX(三跨两临近重点区段!$F:$F,MATCH(1,(MONTH(三跨两临近重点区段!$D:$D)=10)*(三跨两临近重点区段!$A:$A=D715),0))="已取消","已取消",INDEX(三跨两临近重点区段!$E:$E,MATCH(1,(MONTH(三跨两临近重点区段!$D:$D)=10)*(三跨两临近重点区段!$A:$A=D715)*(三跨两临近重点区段!$F:$F="现存区段"),0))),"")</f>
        <v/>
      </c>
      <c r="AC715" s="284" t="str">
        <f t="array" ref="AC715">IFERROR(IF(INDEX(三跨两临近重点区段!$F:$F,MATCH(1,(MONTH(三跨两临近重点区段!$D:$D)=11)*(三跨两临近重点区段!$A:$A=D715),0))="已取消","已取消",INDEX(三跨两临近重点区段!$D:$D,MATCH(1,(MONTH(三跨两临近重点区段!$D:$D)=11)*(三跨两临近重点区段!$A:$A=D715)*(三跨两临近重点区段!$F:$F="现存区段"),0))),"")</f>
        <v/>
      </c>
      <c r="AD715" s="72" t="str">
        <f t="array" ref="AD715">IFERROR(IF(INDEX(三跨两临近重点区段!$F:$F,MATCH(1,(MONTH(三跨两临近重点区段!$D:$D)=11)*(三跨两临近重点区段!$A:$A=D715),0))="已取消","已取消",INDEX(三跨两临近重点区段!$E:$E,MATCH(1,(MONTH(三跨两临近重点区段!$D:$D)=11)*(三跨两临近重点区段!$A:$A=D715)*(三跨两临近重点区段!$F:$F="现存区段"),0))),"")</f>
        <v/>
      </c>
      <c r="AE715" s="284" t="str">
        <f t="array" ref="AE715">IFERROR(IF(INDEX(三跨两临近重点区段!$F:$F,MATCH(1,(MONTH(三跨两临近重点区段!$D:$D)=12)*(三跨两临近重点区段!$A:$A=D715),0))="已取消","已取消",INDEX(三跨两临近重点区段!$D:$D,MATCH(1,(MONTH(三跨两临近重点区段!$D:$D)=12)*(三跨两临近重点区段!$A:$A=D715)*(三跨两临近重点区段!$F:$F="现存区段"),0))),"")</f>
        <v/>
      </c>
      <c r="AF715" s="72" t="str">
        <f t="array" ref="AF715">IFERROR(IF(INDEX(三跨两临近重点区段!$F:$F,MATCH(1,(MONTH(三跨两临近重点区段!$D:$D)=12)*(三跨两临近重点区段!$A:$A=D715),0))="已取消","已取消",INDEX(三跨两临近重点区段!$E:$E,MATCH(1,(MONTH(三跨两临近重点区段!$D:$D)=12)*(三跨两临近重点区段!$A:$A=D715)*(三跨两临近重点区段!$F:$F="现存区段"),0))),"")</f>
        <v/>
      </c>
      <c r="AH715" t="e">
        <f t="array" ref="AH715">INDEX(三跨两临近重点区段!$G:$G,MATCH(D715,三跨两临近重点区段!$A:$A,0))</f>
        <v>#N/A</v>
      </c>
      <c r="AI715" t="e">
        <f>INDEX(三跨两临近重点区段!$J:$J,MATCH(D715,三跨两临近重点区段!$A:$A,0))</f>
        <v>#N/A</v>
      </c>
    </row>
    <row r="716" ht="14.25" spans="1:35">
      <c r="A716" s="263" t="s">
        <v>363</v>
      </c>
      <c r="B716" s="264" t="s">
        <v>2749</v>
      </c>
      <c r="C716" s="263" t="s">
        <v>2187</v>
      </c>
      <c r="D716" s="263" t="s">
        <v>3197</v>
      </c>
      <c r="E716" s="264" t="s">
        <v>2449</v>
      </c>
      <c r="F716" s="264" t="s">
        <v>125</v>
      </c>
      <c r="G716" s="263" t="s">
        <v>2452</v>
      </c>
      <c r="H716" s="263" t="s">
        <v>1492</v>
      </c>
      <c r="I716" s="33"/>
      <c r="J716" s="196"/>
      <c r="K716" s="196"/>
      <c r="L716" s="196"/>
      <c r="M716" s="235"/>
      <c r="N716" s="235"/>
      <c r="O716" s="33"/>
      <c r="P716" s="48"/>
      <c r="Q716" s="279"/>
      <c r="R716" s="279"/>
      <c r="S716" s="278">
        <v>45462</v>
      </c>
      <c r="T716" s="279" t="s">
        <v>2117</v>
      </c>
      <c r="U716" s="268" t="str">
        <f t="array" ref="U716">IFERROR(IF(INDEX(三跨两临近重点区段!$F:$F,MATCH(1,(MONTH(三跨两临近重点区段!$D:$D)=7)*(三跨两临近重点区段!$A:$A=D716),0))="已取消","已取消",INDEX(三跨两临近重点区段!$D:$D,MATCH(1,(MONTH(三跨两临近重点区段!$D:$D)=7)*(三跨两临近重点区段!$A:$A=D716)*(三跨两临近重点区段!$F:$F="现存区段"),0))),"")</f>
        <v/>
      </c>
      <c r="V716" s="232" t="str">
        <f t="array" ref="V716">IFERROR(IF(INDEX(三跨两临近重点区段!$F:$F,MATCH(1,(MONTH(三跨两临近重点区段!$D:$D)=7)*(三跨两临近重点区段!$A:$A=D716),0))="已取消","已取消",INDEX(三跨两临近重点区段!$E:$E,MATCH(1,(MONTH(三跨两临近重点区段!$D:$D)=7)*(三跨两临近重点区段!$A:$A=D716)*(三跨两临近重点区段!$F:$F="现存区段"),0))),"")</f>
        <v/>
      </c>
      <c r="W716" s="268" t="str">
        <f t="array" ref="W716">IFERROR(IF(INDEX(三跨两临近重点区段!$F:$F,MATCH(1,(MONTH(三跨两临近重点区段!$D:$D)=8)*(三跨两临近重点区段!$A:$A=D716),0))="已取消","已取消",INDEX(三跨两临近重点区段!$D:$D,MATCH(1,(MONTH(三跨两临近重点区段!$D:$D)=8)*(三跨两临近重点区段!$A:$A=D716)*(三跨两临近重点区段!$F:$F="现存区段"),0))),"")</f>
        <v/>
      </c>
      <c r="X716" s="232" t="str">
        <f t="array" ref="X716">IFERROR(IF(INDEX(三跨两临近重点区段!$F:$F,MATCH(1,(MONTH(三跨两临近重点区段!$D:$D)=8)*(三跨两临近重点区段!$A:$A=D716),0))="已取消","已取消",INDEX(三跨两临近重点区段!$E:$E,MATCH(1,(MONTH(三跨两临近重点区段!$D:$D)=8)*(三跨两临近重点区段!$A:$A=D716)*(三跨两临近重点区段!$F:$F="现存区段"),0))),"")</f>
        <v/>
      </c>
      <c r="Y716" s="268" t="str">
        <f t="array" ref="Y716">IFERROR(IF(INDEX(三跨两临近重点区段!$F:$F,MATCH(1,(MONTH(三跨两临近重点区段!$D:$D)=9)*(三跨两临近重点区段!$A:$A=D716),0))="已取消","已取消",INDEX(三跨两临近重点区段!$D:$D,MATCH(1,(MONTH(三跨两临近重点区段!$D:$D)=9)*(三跨两临近重点区段!$A:$A=D716)*(三跨两临近重点区段!$F:$F="现存区段"),0))),"")</f>
        <v/>
      </c>
      <c r="Z716" s="232" t="str">
        <f t="array" ref="Z716">IFERROR(IF(INDEX(三跨两临近重点区段!$F:$F,MATCH(1,(MONTH(三跨两临近重点区段!$D:$D)=9)*(三跨两临近重点区段!$A:$A=D716),0))="已取消","已取消",INDEX(三跨两临近重点区段!$E:$E,MATCH(1,(MONTH(三跨两临近重点区段!$D:$D)=9)*(三跨两临近重点区段!$A:$A=D716)*(三跨两临近重点区段!$F:$F="现存区段"),0))),"")</f>
        <v/>
      </c>
      <c r="AA716" s="268" t="str">
        <f t="array" ref="AA716">IFERROR(IF(INDEX(三跨两临近重点区段!$F:$F,MATCH(1,(MONTH(三跨两临近重点区段!$D:$D)=10)*(三跨两临近重点区段!$A:$A=D716),0))="已取消","已取消",INDEX(三跨两临近重点区段!$D:$D,MATCH(1,(MONTH(三跨两临近重点区段!$D:$D)=10)*(三跨两临近重点区段!$A:$A=D716)*(三跨两临近重点区段!$F:$F="现存区段"),0))),"")</f>
        <v/>
      </c>
      <c r="AB716" s="72" t="str">
        <f t="array" ref="AB716">IFERROR(IF(INDEX(三跨两临近重点区段!$F:$F,MATCH(1,(MONTH(三跨两临近重点区段!$D:$D)=10)*(三跨两临近重点区段!$A:$A=D716),0))="已取消","已取消",INDEX(三跨两临近重点区段!$E:$E,MATCH(1,(MONTH(三跨两临近重点区段!$D:$D)=10)*(三跨两临近重点区段!$A:$A=D716)*(三跨两临近重点区段!$F:$F="现存区段"),0))),"")</f>
        <v/>
      </c>
      <c r="AC716" s="284" t="str">
        <f t="array" ref="AC716">IFERROR(IF(INDEX(三跨两临近重点区段!$F:$F,MATCH(1,(MONTH(三跨两临近重点区段!$D:$D)=11)*(三跨两临近重点区段!$A:$A=D716),0))="已取消","已取消",INDEX(三跨两临近重点区段!$D:$D,MATCH(1,(MONTH(三跨两临近重点区段!$D:$D)=11)*(三跨两临近重点区段!$A:$A=D716)*(三跨两临近重点区段!$F:$F="现存区段"),0))),"")</f>
        <v/>
      </c>
      <c r="AD716" s="72" t="str">
        <f t="array" ref="AD716">IFERROR(IF(INDEX(三跨两临近重点区段!$F:$F,MATCH(1,(MONTH(三跨两临近重点区段!$D:$D)=11)*(三跨两临近重点区段!$A:$A=D716),0))="已取消","已取消",INDEX(三跨两临近重点区段!$E:$E,MATCH(1,(MONTH(三跨两临近重点区段!$D:$D)=11)*(三跨两临近重点区段!$A:$A=D716)*(三跨两临近重点区段!$F:$F="现存区段"),0))),"")</f>
        <v/>
      </c>
      <c r="AE716" s="284" t="str">
        <f t="array" ref="AE716">IFERROR(IF(INDEX(三跨两临近重点区段!$F:$F,MATCH(1,(MONTH(三跨两临近重点区段!$D:$D)=12)*(三跨两临近重点区段!$A:$A=D716),0))="已取消","已取消",INDEX(三跨两临近重点区段!$D:$D,MATCH(1,(MONTH(三跨两临近重点区段!$D:$D)=12)*(三跨两临近重点区段!$A:$A=D716)*(三跨两临近重点区段!$F:$F="现存区段"),0))),"")</f>
        <v/>
      </c>
      <c r="AF716" s="72" t="str">
        <f t="array" ref="AF716">IFERROR(IF(INDEX(三跨两临近重点区段!$F:$F,MATCH(1,(MONTH(三跨两临近重点区段!$D:$D)=12)*(三跨两临近重点区段!$A:$A=D716),0))="已取消","已取消",INDEX(三跨两临近重点区段!$E:$E,MATCH(1,(MONTH(三跨两临近重点区段!$D:$D)=12)*(三跨两临近重点区段!$A:$A=D716)*(三跨两临近重点区段!$F:$F="现存区段"),0))),"")</f>
        <v/>
      </c>
      <c r="AH716" t="e">
        <f t="array" ref="AH716">INDEX(三跨两临近重点区段!$G:$G,MATCH(D716,三跨两临近重点区段!$A:$A,0))</f>
        <v>#N/A</v>
      </c>
      <c r="AI716" t="e">
        <f>INDEX(三跨两临近重点区段!$J:$J,MATCH(D716,三跨两临近重点区段!$A:$A,0))</f>
        <v>#N/A</v>
      </c>
    </row>
    <row r="717" ht="14.25" spans="1:35">
      <c r="A717" s="263" t="s">
        <v>363</v>
      </c>
      <c r="B717" s="264" t="s">
        <v>2751</v>
      </c>
      <c r="C717" s="263" t="s">
        <v>2187</v>
      </c>
      <c r="D717" s="263" t="s">
        <v>3198</v>
      </c>
      <c r="E717" s="264" t="s">
        <v>2449</v>
      </c>
      <c r="F717" s="264" t="s">
        <v>125</v>
      </c>
      <c r="G717" s="263" t="s">
        <v>2452</v>
      </c>
      <c r="H717" s="263" t="s">
        <v>1492</v>
      </c>
      <c r="I717" s="33"/>
      <c r="J717" s="196"/>
      <c r="K717" s="196"/>
      <c r="L717" s="196"/>
      <c r="M717" s="235"/>
      <c r="N717" s="235"/>
      <c r="O717" s="33"/>
      <c r="P717" s="48"/>
      <c r="Q717" s="279"/>
      <c r="R717" s="279"/>
      <c r="S717" s="278">
        <v>45462</v>
      </c>
      <c r="T717" s="279" t="s">
        <v>2117</v>
      </c>
      <c r="U717" s="268" t="str">
        <f t="array" ref="U717">IFERROR(IF(INDEX(三跨两临近重点区段!$F:$F,MATCH(1,(MONTH(三跨两临近重点区段!$D:$D)=7)*(三跨两临近重点区段!$A:$A=D717),0))="已取消","已取消",INDEX(三跨两临近重点区段!$D:$D,MATCH(1,(MONTH(三跨两临近重点区段!$D:$D)=7)*(三跨两临近重点区段!$A:$A=D717)*(三跨两临近重点区段!$F:$F="现存区段"),0))),"")</f>
        <v/>
      </c>
      <c r="V717" s="232" t="str">
        <f t="array" ref="V717">IFERROR(IF(INDEX(三跨两临近重点区段!$F:$F,MATCH(1,(MONTH(三跨两临近重点区段!$D:$D)=7)*(三跨两临近重点区段!$A:$A=D717),0))="已取消","已取消",INDEX(三跨两临近重点区段!$E:$E,MATCH(1,(MONTH(三跨两临近重点区段!$D:$D)=7)*(三跨两临近重点区段!$A:$A=D717)*(三跨两临近重点区段!$F:$F="现存区段"),0))),"")</f>
        <v/>
      </c>
      <c r="W717" s="268" t="str">
        <f t="array" ref="W717">IFERROR(IF(INDEX(三跨两临近重点区段!$F:$F,MATCH(1,(MONTH(三跨两临近重点区段!$D:$D)=8)*(三跨两临近重点区段!$A:$A=D717),0))="已取消","已取消",INDEX(三跨两临近重点区段!$D:$D,MATCH(1,(MONTH(三跨两临近重点区段!$D:$D)=8)*(三跨两临近重点区段!$A:$A=D717)*(三跨两临近重点区段!$F:$F="现存区段"),0))),"")</f>
        <v/>
      </c>
      <c r="X717" s="232" t="str">
        <f t="array" ref="X717">IFERROR(IF(INDEX(三跨两临近重点区段!$F:$F,MATCH(1,(MONTH(三跨两临近重点区段!$D:$D)=8)*(三跨两临近重点区段!$A:$A=D717),0))="已取消","已取消",INDEX(三跨两临近重点区段!$E:$E,MATCH(1,(MONTH(三跨两临近重点区段!$D:$D)=8)*(三跨两临近重点区段!$A:$A=D717)*(三跨两临近重点区段!$F:$F="现存区段"),0))),"")</f>
        <v/>
      </c>
      <c r="Y717" s="268" t="str">
        <f t="array" ref="Y717">IFERROR(IF(INDEX(三跨两临近重点区段!$F:$F,MATCH(1,(MONTH(三跨两临近重点区段!$D:$D)=9)*(三跨两临近重点区段!$A:$A=D717),0))="已取消","已取消",INDEX(三跨两临近重点区段!$D:$D,MATCH(1,(MONTH(三跨两临近重点区段!$D:$D)=9)*(三跨两临近重点区段!$A:$A=D717)*(三跨两临近重点区段!$F:$F="现存区段"),0))),"")</f>
        <v/>
      </c>
      <c r="Z717" s="232" t="str">
        <f t="array" ref="Z717">IFERROR(IF(INDEX(三跨两临近重点区段!$F:$F,MATCH(1,(MONTH(三跨两临近重点区段!$D:$D)=9)*(三跨两临近重点区段!$A:$A=D717),0))="已取消","已取消",INDEX(三跨两临近重点区段!$E:$E,MATCH(1,(MONTH(三跨两临近重点区段!$D:$D)=9)*(三跨两临近重点区段!$A:$A=D717)*(三跨两临近重点区段!$F:$F="现存区段"),0))),"")</f>
        <v/>
      </c>
      <c r="AA717" s="268" t="str">
        <f t="array" ref="AA717">IFERROR(IF(INDEX(三跨两临近重点区段!$F:$F,MATCH(1,(MONTH(三跨两临近重点区段!$D:$D)=10)*(三跨两临近重点区段!$A:$A=D717),0))="已取消","已取消",INDEX(三跨两临近重点区段!$D:$D,MATCH(1,(MONTH(三跨两临近重点区段!$D:$D)=10)*(三跨两临近重点区段!$A:$A=D717)*(三跨两临近重点区段!$F:$F="现存区段"),0))),"")</f>
        <v/>
      </c>
      <c r="AB717" s="72" t="str">
        <f t="array" ref="AB717">IFERROR(IF(INDEX(三跨两临近重点区段!$F:$F,MATCH(1,(MONTH(三跨两临近重点区段!$D:$D)=10)*(三跨两临近重点区段!$A:$A=D717),0))="已取消","已取消",INDEX(三跨两临近重点区段!$E:$E,MATCH(1,(MONTH(三跨两临近重点区段!$D:$D)=10)*(三跨两临近重点区段!$A:$A=D717)*(三跨两临近重点区段!$F:$F="现存区段"),0))),"")</f>
        <v/>
      </c>
      <c r="AC717" s="284" t="str">
        <f t="array" ref="AC717">IFERROR(IF(INDEX(三跨两临近重点区段!$F:$F,MATCH(1,(MONTH(三跨两临近重点区段!$D:$D)=11)*(三跨两临近重点区段!$A:$A=D717),0))="已取消","已取消",INDEX(三跨两临近重点区段!$D:$D,MATCH(1,(MONTH(三跨两临近重点区段!$D:$D)=11)*(三跨两临近重点区段!$A:$A=D717)*(三跨两临近重点区段!$F:$F="现存区段"),0))),"")</f>
        <v/>
      </c>
      <c r="AD717" s="72" t="str">
        <f t="array" ref="AD717">IFERROR(IF(INDEX(三跨两临近重点区段!$F:$F,MATCH(1,(MONTH(三跨两临近重点区段!$D:$D)=11)*(三跨两临近重点区段!$A:$A=D717),0))="已取消","已取消",INDEX(三跨两临近重点区段!$E:$E,MATCH(1,(MONTH(三跨两临近重点区段!$D:$D)=11)*(三跨两临近重点区段!$A:$A=D717)*(三跨两临近重点区段!$F:$F="现存区段"),0))),"")</f>
        <v/>
      </c>
      <c r="AE717" s="284" t="str">
        <f t="array" ref="AE717">IFERROR(IF(INDEX(三跨两临近重点区段!$F:$F,MATCH(1,(MONTH(三跨两临近重点区段!$D:$D)=12)*(三跨两临近重点区段!$A:$A=D717),0))="已取消","已取消",INDEX(三跨两临近重点区段!$D:$D,MATCH(1,(MONTH(三跨两临近重点区段!$D:$D)=12)*(三跨两临近重点区段!$A:$A=D717)*(三跨两临近重点区段!$F:$F="现存区段"),0))),"")</f>
        <v/>
      </c>
      <c r="AF717" s="72" t="str">
        <f t="array" ref="AF717">IFERROR(IF(INDEX(三跨两临近重点区段!$F:$F,MATCH(1,(MONTH(三跨两临近重点区段!$D:$D)=12)*(三跨两临近重点区段!$A:$A=D717),0))="已取消","已取消",INDEX(三跨两临近重点区段!$E:$E,MATCH(1,(MONTH(三跨两临近重点区段!$D:$D)=12)*(三跨两临近重点区段!$A:$A=D717)*(三跨两临近重点区段!$F:$F="现存区段"),0))),"")</f>
        <v/>
      </c>
      <c r="AH717" t="e">
        <f t="array" ref="AH717">INDEX(三跨两临近重点区段!$G:$G,MATCH(D717,三跨两临近重点区段!$A:$A,0))</f>
        <v>#N/A</v>
      </c>
      <c r="AI717" t="e">
        <f>INDEX(三跨两临近重点区段!$J:$J,MATCH(D717,三跨两临近重点区段!$A:$A,0))</f>
        <v>#N/A</v>
      </c>
    </row>
    <row r="718" ht="14.25" spans="1:35">
      <c r="A718" s="263" t="s">
        <v>363</v>
      </c>
      <c r="B718" s="264" t="s">
        <v>2749</v>
      </c>
      <c r="C718" s="263" t="s">
        <v>2123</v>
      </c>
      <c r="D718" s="263" t="s">
        <v>3199</v>
      </c>
      <c r="E718" s="264" t="s">
        <v>2449</v>
      </c>
      <c r="F718" s="264" t="s">
        <v>125</v>
      </c>
      <c r="G718" s="263" t="s">
        <v>2452</v>
      </c>
      <c r="H718" s="263" t="s">
        <v>1492</v>
      </c>
      <c r="I718" s="33"/>
      <c r="J718" s="196"/>
      <c r="K718" s="196"/>
      <c r="L718" s="196"/>
      <c r="M718" s="235"/>
      <c r="N718" s="235"/>
      <c r="O718" s="33"/>
      <c r="P718" s="48"/>
      <c r="Q718" s="279"/>
      <c r="R718" s="279"/>
      <c r="S718" s="278">
        <v>45462</v>
      </c>
      <c r="T718" s="279" t="s">
        <v>2117</v>
      </c>
      <c r="U718" s="268" t="str">
        <f t="array" ref="U718">IFERROR(IF(INDEX(三跨两临近重点区段!$F:$F,MATCH(1,(MONTH(三跨两临近重点区段!$D:$D)=7)*(三跨两临近重点区段!$A:$A=D718),0))="已取消","已取消",INDEX(三跨两临近重点区段!$D:$D,MATCH(1,(MONTH(三跨两临近重点区段!$D:$D)=7)*(三跨两临近重点区段!$A:$A=D718)*(三跨两临近重点区段!$F:$F="现存区段"),0))),"")</f>
        <v/>
      </c>
      <c r="V718" s="232" t="str">
        <f t="array" ref="V718">IFERROR(IF(INDEX(三跨两临近重点区段!$F:$F,MATCH(1,(MONTH(三跨两临近重点区段!$D:$D)=7)*(三跨两临近重点区段!$A:$A=D718),0))="已取消","已取消",INDEX(三跨两临近重点区段!$E:$E,MATCH(1,(MONTH(三跨两临近重点区段!$D:$D)=7)*(三跨两临近重点区段!$A:$A=D718)*(三跨两临近重点区段!$F:$F="现存区段"),0))),"")</f>
        <v/>
      </c>
      <c r="W718" s="268" t="str">
        <f t="array" ref="W718">IFERROR(IF(INDEX(三跨两临近重点区段!$F:$F,MATCH(1,(MONTH(三跨两临近重点区段!$D:$D)=8)*(三跨两临近重点区段!$A:$A=D718),0))="已取消","已取消",INDEX(三跨两临近重点区段!$D:$D,MATCH(1,(MONTH(三跨两临近重点区段!$D:$D)=8)*(三跨两临近重点区段!$A:$A=D718)*(三跨两临近重点区段!$F:$F="现存区段"),0))),"")</f>
        <v/>
      </c>
      <c r="X718" s="232" t="str">
        <f t="array" ref="X718">IFERROR(IF(INDEX(三跨两临近重点区段!$F:$F,MATCH(1,(MONTH(三跨两临近重点区段!$D:$D)=8)*(三跨两临近重点区段!$A:$A=D718),0))="已取消","已取消",INDEX(三跨两临近重点区段!$E:$E,MATCH(1,(MONTH(三跨两临近重点区段!$D:$D)=8)*(三跨两临近重点区段!$A:$A=D718)*(三跨两临近重点区段!$F:$F="现存区段"),0))),"")</f>
        <v/>
      </c>
      <c r="Y718" s="268" t="str">
        <f t="array" ref="Y718">IFERROR(IF(INDEX(三跨两临近重点区段!$F:$F,MATCH(1,(MONTH(三跨两临近重点区段!$D:$D)=9)*(三跨两临近重点区段!$A:$A=D718),0))="已取消","已取消",INDEX(三跨两临近重点区段!$D:$D,MATCH(1,(MONTH(三跨两临近重点区段!$D:$D)=9)*(三跨两临近重点区段!$A:$A=D718)*(三跨两临近重点区段!$F:$F="现存区段"),0))),"")</f>
        <v/>
      </c>
      <c r="Z718" s="232" t="str">
        <f t="array" ref="Z718">IFERROR(IF(INDEX(三跨两临近重点区段!$F:$F,MATCH(1,(MONTH(三跨两临近重点区段!$D:$D)=9)*(三跨两临近重点区段!$A:$A=D718),0))="已取消","已取消",INDEX(三跨两临近重点区段!$E:$E,MATCH(1,(MONTH(三跨两临近重点区段!$D:$D)=9)*(三跨两临近重点区段!$A:$A=D718)*(三跨两临近重点区段!$F:$F="现存区段"),0))),"")</f>
        <v/>
      </c>
      <c r="AA718" s="268" t="str">
        <f t="array" ref="AA718">IFERROR(IF(INDEX(三跨两临近重点区段!$F:$F,MATCH(1,(MONTH(三跨两临近重点区段!$D:$D)=10)*(三跨两临近重点区段!$A:$A=D718),0))="已取消","已取消",INDEX(三跨两临近重点区段!$D:$D,MATCH(1,(MONTH(三跨两临近重点区段!$D:$D)=10)*(三跨两临近重点区段!$A:$A=D718)*(三跨两临近重点区段!$F:$F="现存区段"),0))),"")</f>
        <v/>
      </c>
      <c r="AB718" s="72" t="str">
        <f t="array" ref="AB718">IFERROR(IF(INDEX(三跨两临近重点区段!$F:$F,MATCH(1,(MONTH(三跨两临近重点区段!$D:$D)=10)*(三跨两临近重点区段!$A:$A=D718),0))="已取消","已取消",INDEX(三跨两临近重点区段!$E:$E,MATCH(1,(MONTH(三跨两临近重点区段!$D:$D)=10)*(三跨两临近重点区段!$A:$A=D718)*(三跨两临近重点区段!$F:$F="现存区段"),0))),"")</f>
        <v/>
      </c>
      <c r="AC718" s="284" t="str">
        <f t="array" ref="AC718">IFERROR(IF(INDEX(三跨两临近重点区段!$F:$F,MATCH(1,(MONTH(三跨两临近重点区段!$D:$D)=11)*(三跨两临近重点区段!$A:$A=D718),0))="已取消","已取消",INDEX(三跨两临近重点区段!$D:$D,MATCH(1,(MONTH(三跨两临近重点区段!$D:$D)=11)*(三跨两临近重点区段!$A:$A=D718)*(三跨两临近重点区段!$F:$F="现存区段"),0))),"")</f>
        <v/>
      </c>
      <c r="AD718" s="72" t="str">
        <f t="array" ref="AD718">IFERROR(IF(INDEX(三跨两临近重点区段!$F:$F,MATCH(1,(MONTH(三跨两临近重点区段!$D:$D)=11)*(三跨两临近重点区段!$A:$A=D718),0))="已取消","已取消",INDEX(三跨两临近重点区段!$E:$E,MATCH(1,(MONTH(三跨两临近重点区段!$D:$D)=11)*(三跨两临近重点区段!$A:$A=D718)*(三跨两临近重点区段!$F:$F="现存区段"),0))),"")</f>
        <v/>
      </c>
      <c r="AE718" s="284" t="str">
        <f t="array" ref="AE718">IFERROR(IF(INDEX(三跨两临近重点区段!$F:$F,MATCH(1,(MONTH(三跨两临近重点区段!$D:$D)=12)*(三跨两临近重点区段!$A:$A=D718),0))="已取消","已取消",INDEX(三跨两临近重点区段!$D:$D,MATCH(1,(MONTH(三跨两临近重点区段!$D:$D)=12)*(三跨两临近重点区段!$A:$A=D718)*(三跨两临近重点区段!$F:$F="现存区段"),0))),"")</f>
        <v/>
      </c>
      <c r="AF718" s="72" t="str">
        <f t="array" ref="AF718">IFERROR(IF(INDEX(三跨两临近重点区段!$F:$F,MATCH(1,(MONTH(三跨两临近重点区段!$D:$D)=12)*(三跨两临近重点区段!$A:$A=D718),0))="已取消","已取消",INDEX(三跨两临近重点区段!$E:$E,MATCH(1,(MONTH(三跨两临近重点区段!$D:$D)=12)*(三跨两临近重点区段!$A:$A=D718)*(三跨两临近重点区段!$F:$F="现存区段"),0))),"")</f>
        <v/>
      </c>
      <c r="AH718" t="e">
        <f t="array" ref="AH718">INDEX(三跨两临近重点区段!$G:$G,MATCH(D718,三跨两临近重点区段!$A:$A,0))</f>
        <v>#N/A</v>
      </c>
      <c r="AI718" t="e">
        <f>INDEX(三跨两临近重点区段!$J:$J,MATCH(D718,三跨两临近重点区段!$A:$A,0))</f>
        <v>#N/A</v>
      </c>
    </row>
    <row r="719" ht="14.25" spans="1:35">
      <c r="A719" s="263" t="s">
        <v>363</v>
      </c>
      <c r="B719" s="264" t="s">
        <v>2751</v>
      </c>
      <c r="C719" s="263" t="s">
        <v>2123</v>
      </c>
      <c r="D719" s="263" t="s">
        <v>3200</v>
      </c>
      <c r="E719" s="264" t="s">
        <v>2449</v>
      </c>
      <c r="F719" s="264" t="s">
        <v>125</v>
      </c>
      <c r="G719" s="263" t="s">
        <v>2452</v>
      </c>
      <c r="H719" s="263" t="s">
        <v>1492</v>
      </c>
      <c r="I719" s="33"/>
      <c r="J719" s="196"/>
      <c r="K719" s="196"/>
      <c r="L719" s="196"/>
      <c r="M719" s="235"/>
      <c r="N719" s="235"/>
      <c r="O719" s="33"/>
      <c r="P719" s="48"/>
      <c r="Q719" s="279"/>
      <c r="R719" s="279"/>
      <c r="S719" s="278">
        <v>45462</v>
      </c>
      <c r="T719" s="279" t="s">
        <v>2117</v>
      </c>
      <c r="U719" s="268" t="str">
        <f t="array" ref="U719">IFERROR(IF(INDEX(三跨两临近重点区段!$F:$F,MATCH(1,(MONTH(三跨两临近重点区段!$D:$D)=7)*(三跨两临近重点区段!$A:$A=D719),0))="已取消","已取消",INDEX(三跨两临近重点区段!$D:$D,MATCH(1,(MONTH(三跨两临近重点区段!$D:$D)=7)*(三跨两临近重点区段!$A:$A=D719)*(三跨两临近重点区段!$F:$F="现存区段"),0))),"")</f>
        <v/>
      </c>
      <c r="V719" s="232" t="str">
        <f t="array" ref="V719">IFERROR(IF(INDEX(三跨两临近重点区段!$F:$F,MATCH(1,(MONTH(三跨两临近重点区段!$D:$D)=7)*(三跨两临近重点区段!$A:$A=D719),0))="已取消","已取消",INDEX(三跨两临近重点区段!$E:$E,MATCH(1,(MONTH(三跨两临近重点区段!$D:$D)=7)*(三跨两临近重点区段!$A:$A=D719)*(三跨两临近重点区段!$F:$F="现存区段"),0))),"")</f>
        <v/>
      </c>
      <c r="W719" s="268" t="str">
        <f t="array" ref="W719">IFERROR(IF(INDEX(三跨两临近重点区段!$F:$F,MATCH(1,(MONTH(三跨两临近重点区段!$D:$D)=8)*(三跨两临近重点区段!$A:$A=D719),0))="已取消","已取消",INDEX(三跨两临近重点区段!$D:$D,MATCH(1,(MONTH(三跨两临近重点区段!$D:$D)=8)*(三跨两临近重点区段!$A:$A=D719)*(三跨两临近重点区段!$F:$F="现存区段"),0))),"")</f>
        <v/>
      </c>
      <c r="X719" s="232" t="str">
        <f t="array" ref="X719">IFERROR(IF(INDEX(三跨两临近重点区段!$F:$F,MATCH(1,(MONTH(三跨两临近重点区段!$D:$D)=8)*(三跨两临近重点区段!$A:$A=D719),0))="已取消","已取消",INDEX(三跨两临近重点区段!$E:$E,MATCH(1,(MONTH(三跨两临近重点区段!$D:$D)=8)*(三跨两临近重点区段!$A:$A=D719)*(三跨两临近重点区段!$F:$F="现存区段"),0))),"")</f>
        <v/>
      </c>
      <c r="Y719" s="268" t="str">
        <f t="array" ref="Y719">IFERROR(IF(INDEX(三跨两临近重点区段!$F:$F,MATCH(1,(MONTH(三跨两临近重点区段!$D:$D)=9)*(三跨两临近重点区段!$A:$A=D719),0))="已取消","已取消",INDEX(三跨两临近重点区段!$D:$D,MATCH(1,(MONTH(三跨两临近重点区段!$D:$D)=9)*(三跨两临近重点区段!$A:$A=D719)*(三跨两临近重点区段!$F:$F="现存区段"),0))),"")</f>
        <v/>
      </c>
      <c r="Z719" s="232" t="str">
        <f t="array" ref="Z719">IFERROR(IF(INDEX(三跨两临近重点区段!$F:$F,MATCH(1,(MONTH(三跨两临近重点区段!$D:$D)=9)*(三跨两临近重点区段!$A:$A=D719),0))="已取消","已取消",INDEX(三跨两临近重点区段!$E:$E,MATCH(1,(MONTH(三跨两临近重点区段!$D:$D)=9)*(三跨两临近重点区段!$A:$A=D719)*(三跨两临近重点区段!$F:$F="现存区段"),0))),"")</f>
        <v/>
      </c>
      <c r="AA719" s="268" t="str">
        <f t="array" ref="AA719">IFERROR(IF(INDEX(三跨两临近重点区段!$F:$F,MATCH(1,(MONTH(三跨两临近重点区段!$D:$D)=10)*(三跨两临近重点区段!$A:$A=D719),0))="已取消","已取消",INDEX(三跨两临近重点区段!$D:$D,MATCH(1,(MONTH(三跨两临近重点区段!$D:$D)=10)*(三跨两临近重点区段!$A:$A=D719)*(三跨两临近重点区段!$F:$F="现存区段"),0))),"")</f>
        <v/>
      </c>
      <c r="AB719" s="72" t="str">
        <f t="array" ref="AB719">IFERROR(IF(INDEX(三跨两临近重点区段!$F:$F,MATCH(1,(MONTH(三跨两临近重点区段!$D:$D)=10)*(三跨两临近重点区段!$A:$A=D719),0))="已取消","已取消",INDEX(三跨两临近重点区段!$E:$E,MATCH(1,(MONTH(三跨两临近重点区段!$D:$D)=10)*(三跨两临近重点区段!$A:$A=D719)*(三跨两临近重点区段!$F:$F="现存区段"),0))),"")</f>
        <v/>
      </c>
      <c r="AC719" s="284" t="str">
        <f t="array" ref="AC719">IFERROR(IF(INDEX(三跨两临近重点区段!$F:$F,MATCH(1,(MONTH(三跨两临近重点区段!$D:$D)=11)*(三跨两临近重点区段!$A:$A=D719),0))="已取消","已取消",INDEX(三跨两临近重点区段!$D:$D,MATCH(1,(MONTH(三跨两临近重点区段!$D:$D)=11)*(三跨两临近重点区段!$A:$A=D719)*(三跨两临近重点区段!$F:$F="现存区段"),0))),"")</f>
        <v/>
      </c>
      <c r="AD719" s="72" t="str">
        <f t="array" ref="AD719">IFERROR(IF(INDEX(三跨两临近重点区段!$F:$F,MATCH(1,(MONTH(三跨两临近重点区段!$D:$D)=11)*(三跨两临近重点区段!$A:$A=D719),0))="已取消","已取消",INDEX(三跨两临近重点区段!$E:$E,MATCH(1,(MONTH(三跨两临近重点区段!$D:$D)=11)*(三跨两临近重点区段!$A:$A=D719)*(三跨两临近重点区段!$F:$F="现存区段"),0))),"")</f>
        <v/>
      </c>
      <c r="AE719" s="284" t="str">
        <f t="array" ref="AE719">IFERROR(IF(INDEX(三跨两临近重点区段!$F:$F,MATCH(1,(MONTH(三跨两临近重点区段!$D:$D)=12)*(三跨两临近重点区段!$A:$A=D719),0))="已取消","已取消",INDEX(三跨两临近重点区段!$D:$D,MATCH(1,(MONTH(三跨两临近重点区段!$D:$D)=12)*(三跨两临近重点区段!$A:$A=D719)*(三跨两临近重点区段!$F:$F="现存区段"),0))),"")</f>
        <v/>
      </c>
      <c r="AF719" s="72" t="str">
        <f t="array" ref="AF719">IFERROR(IF(INDEX(三跨两临近重点区段!$F:$F,MATCH(1,(MONTH(三跨两临近重点区段!$D:$D)=12)*(三跨两临近重点区段!$A:$A=D719),0))="已取消","已取消",INDEX(三跨两临近重点区段!$E:$E,MATCH(1,(MONTH(三跨两临近重点区段!$D:$D)=12)*(三跨两临近重点区段!$A:$A=D719)*(三跨两临近重点区段!$F:$F="现存区段"),0))),"")</f>
        <v/>
      </c>
      <c r="AH719" t="e">
        <f t="array" ref="AH719">INDEX(三跨两临近重点区段!$G:$G,MATCH(D719,三跨两临近重点区段!$A:$A,0))</f>
        <v>#N/A</v>
      </c>
      <c r="AI719" t="e">
        <f>INDEX(三跨两临近重点区段!$J:$J,MATCH(D719,三跨两临近重点区段!$A:$A,0))</f>
        <v>#N/A</v>
      </c>
    </row>
    <row r="720" ht="14.25" spans="1:35">
      <c r="A720" s="263" t="s">
        <v>363</v>
      </c>
      <c r="B720" s="264" t="s">
        <v>2792</v>
      </c>
      <c r="C720" s="263" t="s">
        <v>3160</v>
      </c>
      <c r="D720" s="263" t="s">
        <v>3201</v>
      </c>
      <c r="E720" s="264" t="s">
        <v>2449</v>
      </c>
      <c r="F720" s="264" t="s">
        <v>125</v>
      </c>
      <c r="G720" s="263" t="s">
        <v>2452</v>
      </c>
      <c r="H720" s="263" t="s">
        <v>1492</v>
      </c>
      <c r="I720" s="33"/>
      <c r="J720" s="196"/>
      <c r="K720" s="196"/>
      <c r="L720" s="196"/>
      <c r="M720" s="235"/>
      <c r="N720" s="235"/>
      <c r="O720" s="33"/>
      <c r="P720" s="48"/>
      <c r="Q720" s="279"/>
      <c r="R720" s="279"/>
      <c r="S720" s="278">
        <v>45462</v>
      </c>
      <c r="T720" s="279" t="s">
        <v>2117</v>
      </c>
      <c r="U720" s="268" t="str">
        <f t="array" ref="U720">IFERROR(IF(INDEX(三跨两临近重点区段!$F:$F,MATCH(1,(MONTH(三跨两临近重点区段!$D:$D)=7)*(三跨两临近重点区段!$A:$A=D720),0))="已取消","已取消",INDEX(三跨两临近重点区段!$D:$D,MATCH(1,(MONTH(三跨两临近重点区段!$D:$D)=7)*(三跨两临近重点区段!$A:$A=D720)*(三跨两临近重点区段!$F:$F="现存区段"),0))),"")</f>
        <v/>
      </c>
      <c r="V720" s="232" t="str">
        <f t="array" ref="V720">IFERROR(IF(INDEX(三跨两临近重点区段!$F:$F,MATCH(1,(MONTH(三跨两临近重点区段!$D:$D)=7)*(三跨两临近重点区段!$A:$A=D720),0))="已取消","已取消",INDEX(三跨两临近重点区段!$E:$E,MATCH(1,(MONTH(三跨两临近重点区段!$D:$D)=7)*(三跨两临近重点区段!$A:$A=D720)*(三跨两临近重点区段!$F:$F="现存区段"),0))),"")</f>
        <v/>
      </c>
      <c r="W720" s="268" t="str">
        <f t="array" ref="W720">IFERROR(IF(INDEX(三跨两临近重点区段!$F:$F,MATCH(1,(MONTH(三跨两临近重点区段!$D:$D)=8)*(三跨两临近重点区段!$A:$A=D720),0))="已取消","已取消",INDEX(三跨两临近重点区段!$D:$D,MATCH(1,(MONTH(三跨两临近重点区段!$D:$D)=8)*(三跨两临近重点区段!$A:$A=D720)*(三跨两临近重点区段!$F:$F="现存区段"),0))),"")</f>
        <v/>
      </c>
      <c r="X720" s="232" t="str">
        <f t="array" ref="X720">IFERROR(IF(INDEX(三跨两临近重点区段!$F:$F,MATCH(1,(MONTH(三跨两临近重点区段!$D:$D)=8)*(三跨两临近重点区段!$A:$A=D720),0))="已取消","已取消",INDEX(三跨两临近重点区段!$E:$E,MATCH(1,(MONTH(三跨两临近重点区段!$D:$D)=8)*(三跨两临近重点区段!$A:$A=D720)*(三跨两临近重点区段!$F:$F="现存区段"),0))),"")</f>
        <v/>
      </c>
      <c r="Y720" s="268" t="str">
        <f t="array" ref="Y720">IFERROR(IF(INDEX(三跨两临近重点区段!$F:$F,MATCH(1,(MONTH(三跨两临近重点区段!$D:$D)=9)*(三跨两临近重点区段!$A:$A=D720),0))="已取消","已取消",INDEX(三跨两临近重点区段!$D:$D,MATCH(1,(MONTH(三跨两临近重点区段!$D:$D)=9)*(三跨两临近重点区段!$A:$A=D720)*(三跨两临近重点区段!$F:$F="现存区段"),0))),"")</f>
        <v/>
      </c>
      <c r="Z720" s="232" t="str">
        <f t="array" ref="Z720">IFERROR(IF(INDEX(三跨两临近重点区段!$F:$F,MATCH(1,(MONTH(三跨两临近重点区段!$D:$D)=9)*(三跨两临近重点区段!$A:$A=D720),0))="已取消","已取消",INDEX(三跨两临近重点区段!$E:$E,MATCH(1,(MONTH(三跨两临近重点区段!$D:$D)=9)*(三跨两临近重点区段!$A:$A=D720)*(三跨两临近重点区段!$F:$F="现存区段"),0))),"")</f>
        <v/>
      </c>
      <c r="AA720" s="268" t="str">
        <f t="array" ref="AA720">IFERROR(IF(INDEX(三跨两临近重点区段!$F:$F,MATCH(1,(MONTH(三跨两临近重点区段!$D:$D)=10)*(三跨两临近重点区段!$A:$A=D720),0))="已取消","已取消",INDEX(三跨两临近重点区段!$D:$D,MATCH(1,(MONTH(三跨两临近重点区段!$D:$D)=10)*(三跨两临近重点区段!$A:$A=D720)*(三跨两临近重点区段!$F:$F="现存区段"),0))),"")</f>
        <v/>
      </c>
      <c r="AB720" s="72" t="str">
        <f t="array" ref="AB720">IFERROR(IF(INDEX(三跨两临近重点区段!$F:$F,MATCH(1,(MONTH(三跨两临近重点区段!$D:$D)=10)*(三跨两临近重点区段!$A:$A=D720),0))="已取消","已取消",INDEX(三跨两临近重点区段!$E:$E,MATCH(1,(MONTH(三跨两临近重点区段!$D:$D)=10)*(三跨两临近重点区段!$A:$A=D720)*(三跨两临近重点区段!$F:$F="现存区段"),0))),"")</f>
        <v/>
      </c>
      <c r="AC720" s="284" t="str">
        <f t="array" ref="AC720">IFERROR(IF(INDEX(三跨两临近重点区段!$F:$F,MATCH(1,(MONTH(三跨两临近重点区段!$D:$D)=11)*(三跨两临近重点区段!$A:$A=D720),0))="已取消","已取消",INDEX(三跨两临近重点区段!$D:$D,MATCH(1,(MONTH(三跨两临近重点区段!$D:$D)=11)*(三跨两临近重点区段!$A:$A=D720)*(三跨两临近重点区段!$F:$F="现存区段"),0))),"")</f>
        <v/>
      </c>
      <c r="AD720" s="72" t="str">
        <f t="array" ref="AD720">IFERROR(IF(INDEX(三跨两临近重点区段!$F:$F,MATCH(1,(MONTH(三跨两临近重点区段!$D:$D)=11)*(三跨两临近重点区段!$A:$A=D720),0))="已取消","已取消",INDEX(三跨两临近重点区段!$E:$E,MATCH(1,(MONTH(三跨两临近重点区段!$D:$D)=11)*(三跨两临近重点区段!$A:$A=D720)*(三跨两临近重点区段!$F:$F="现存区段"),0))),"")</f>
        <v/>
      </c>
      <c r="AE720" s="284" t="str">
        <f t="array" ref="AE720">IFERROR(IF(INDEX(三跨两临近重点区段!$F:$F,MATCH(1,(MONTH(三跨两临近重点区段!$D:$D)=12)*(三跨两临近重点区段!$A:$A=D720),0))="已取消","已取消",INDEX(三跨两临近重点区段!$D:$D,MATCH(1,(MONTH(三跨两临近重点区段!$D:$D)=12)*(三跨两临近重点区段!$A:$A=D720)*(三跨两临近重点区段!$F:$F="现存区段"),0))),"")</f>
        <v/>
      </c>
      <c r="AF720" s="72" t="str">
        <f t="array" ref="AF720">IFERROR(IF(INDEX(三跨两临近重点区段!$F:$F,MATCH(1,(MONTH(三跨两临近重点区段!$D:$D)=12)*(三跨两临近重点区段!$A:$A=D720),0))="已取消","已取消",INDEX(三跨两临近重点区段!$E:$E,MATCH(1,(MONTH(三跨两临近重点区段!$D:$D)=12)*(三跨两临近重点区段!$A:$A=D720)*(三跨两临近重点区段!$F:$F="现存区段"),0))),"")</f>
        <v/>
      </c>
      <c r="AH720" t="e">
        <f t="array" ref="AH720">INDEX(三跨两临近重点区段!$G:$G,MATCH(D720,三跨两临近重点区段!$A:$A,0))</f>
        <v>#N/A</v>
      </c>
      <c r="AI720" t="e">
        <f>INDEX(三跨两临近重点区段!$J:$J,MATCH(D720,三跨两临近重点区段!$A:$A,0))</f>
        <v>#N/A</v>
      </c>
    </row>
    <row r="721" ht="14.25" spans="1:35">
      <c r="A721" s="263" t="s">
        <v>363</v>
      </c>
      <c r="B721" s="264" t="s">
        <v>2806</v>
      </c>
      <c r="C721" s="263" t="s">
        <v>2180</v>
      </c>
      <c r="D721" s="263" t="s">
        <v>3202</v>
      </c>
      <c r="E721" s="264" t="s">
        <v>2449</v>
      </c>
      <c r="F721" s="264" t="s">
        <v>125</v>
      </c>
      <c r="G721" s="263" t="s">
        <v>2452</v>
      </c>
      <c r="H721" s="263" t="s">
        <v>1481</v>
      </c>
      <c r="I721" s="33"/>
      <c r="J721" s="196"/>
      <c r="K721" s="196"/>
      <c r="L721" s="196"/>
      <c r="M721" s="235"/>
      <c r="N721" s="235"/>
      <c r="O721" s="33"/>
      <c r="P721" s="48"/>
      <c r="Q721" s="279"/>
      <c r="R721" s="279"/>
      <c r="S721" s="278">
        <v>45462</v>
      </c>
      <c r="T721" s="279" t="s">
        <v>2117</v>
      </c>
      <c r="U721" s="268" t="str">
        <f t="array" ref="U721">IFERROR(IF(INDEX(三跨两临近重点区段!$F:$F,MATCH(1,(MONTH(三跨两临近重点区段!$D:$D)=7)*(三跨两临近重点区段!$A:$A=D721),0))="已取消","已取消",INDEX(三跨两临近重点区段!$D:$D,MATCH(1,(MONTH(三跨两临近重点区段!$D:$D)=7)*(三跨两临近重点区段!$A:$A=D721)*(三跨两临近重点区段!$F:$F="现存区段"),0))),"")</f>
        <v/>
      </c>
      <c r="V721" s="232" t="str">
        <f t="array" ref="V721">IFERROR(IF(INDEX(三跨两临近重点区段!$F:$F,MATCH(1,(MONTH(三跨两临近重点区段!$D:$D)=7)*(三跨两临近重点区段!$A:$A=D721),0))="已取消","已取消",INDEX(三跨两临近重点区段!$E:$E,MATCH(1,(MONTH(三跨两临近重点区段!$D:$D)=7)*(三跨两临近重点区段!$A:$A=D721)*(三跨两临近重点区段!$F:$F="现存区段"),0))),"")</f>
        <v/>
      </c>
      <c r="W721" s="268" t="str">
        <f t="array" ref="W721">IFERROR(IF(INDEX(三跨两临近重点区段!$F:$F,MATCH(1,(MONTH(三跨两临近重点区段!$D:$D)=8)*(三跨两临近重点区段!$A:$A=D721),0))="已取消","已取消",INDEX(三跨两临近重点区段!$D:$D,MATCH(1,(MONTH(三跨两临近重点区段!$D:$D)=8)*(三跨两临近重点区段!$A:$A=D721)*(三跨两临近重点区段!$F:$F="现存区段"),0))),"")</f>
        <v/>
      </c>
      <c r="X721" s="232" t="str">
        <f t="array" ref="X721">IFERROR(IF(INDEX(三跨两临近重点区段!$F:$F,MATCH(1,(MONTH(三跨两临近重点区段!$D:$D)=8)*(三跨两临近重点区段!$A:$A=D721),0))="已取消","已取消",INDEX(三跨两临近重点区段!$E:$E,MATCH(1,(MONTH(三跨两临近重点区段!$D:$D)=8)*(三跨两临近重点区段!$A:$A=D721)*(三跨两临近重点区段!$F:$F="现存区段"),0))),"")</f>
        <v/>
      </c>
      <c r="Y721" s="268" t="str">
        <f t="array" ref="Y721">IFERROR(IF(INDEX(三跨两临近重点区段!$F:$F,MATCH(1,(MONTH(三跨两临近重点区段!$D:$D)=9)*(三跨两临近重点区段!$A:$A=D721),0))="已取消","已取消",INDEX(三跨两临近重点区段!$D:$D,MATCH(1,(MONTH(三跨两临近重点区段!$D:$D)=9)*(三跨两临近重点区段!$A:$A=D721)*(三跨两临近重点区段!$F:$F="现存区段"),0))),"")</f>
        <v/>
      </c>
      <c r="Z721" s="232" t="str">
        <f t="array" ref="Z721">IFERROR(IF(INDEX(三跨两临近重点区段!$F:$F,MATCH(1,(MONTH(三跨两临近重点区段!$D:$D)=9)*(三跨两临近重点区段!$A:$A=D721),0))="已取消","已取消",INDEX(三跨两临近重点区段!$E:$E,MATCH(1,(MONTH(三跨两临近重点区段!$D:$D)=9)*(三跨两临近重点区段!$A:$A=D721)*(三跨两临近重点区段!$F:$F="现存区段"),0))),"")</f>
        <v/>
      </c>
      <c r="AA721" s="268" t="str">
        <f t="array" ref="AA721">IFERROR(IF(INDEX(三跨两临近重点区段!$F:$F,MATCH(1,(MONTH(三跨两临近重点区段!$D:$D)=10)*(三跨两临近重点区段!$A:$A=D721),0))="已取消","已取消",INDEX(三跨两临近重点区段!$D:$D,MATCH(1,(MONTH(三跨两临近重点区段!$D:$D)=10)*(三跨两临近重点区段!$A:$A=D721)*(三跨两临近重点区段!$F:$F="现存区段"),0))),"")</f>
        <v/>
      </c>
      <c r="AB721" s="72" t="str">
        <f t="array" ref="AB721">IFERROR(IF(INDEX(三跨两临近重点区段!$F:$F,MATCH(1,(MONTH(三跨两临近重点区段!$D:$D)=10)*(三跨两临近重点区段!$A:$A=D721),0))="已取消","已取消",INDEX(三跨两临近重点区段!$E:$E,MATCH(1,(MONTH(三跨两临近重点区段!$D:$D)=10)*(三跨两临近重点区段!$A:$A=D721)*(三跨两临近重点区段!$F:$F="现存区段"),0))),"")</f>
        <v/>
      </c>
      <c r="AC721" s="284" t="str">
        <f t="array" ref="AC721">IFERROR(IF(INDEX(三跨两临近重点区段!$F:$F,MATCH(1,(MONTH(三跨两临近重点区段!$D:$D)=11)*(三跨两临近重点区段!$A:$A=D721),0))="已取消","已取消",INDEX(三跨两临近重点区段!$D:$D,MATCH(1,(MONTH(三跨两临近重点区段!$D:$D)=11)*(三跨两临近重点区段!$A:$A=D721)*(三跨两临近重点区段!$F:$F="现存区段"),0))),"")</f>
        <v/>
      </c>
      <c r="AD721" s="72" t="str">
        <f t="array" ref="AD721">IFERROR(IF(INDEX(三跨两临近重点区段!$F:$F,MATCH(1,(MONTH(三跨两临近重点区段!$D:$D)=11)*(三跨两临近重点区段!$A:$A=D721),0))="已取消","已取消",INDEX(三跨两临近重点区段!$E:$E,MATCH(1,(MONTH(三跨两临近重点区段!$D:$D)=11)*(三跨两临近重点区段!$A:$A=D721)*(三跨两临近重点区段!$F:$F="现存区段"),0))),"")</f>
        <v/>
      </c>
      <c r="AE721" s="284" t="str">
        <f t="array" ref="AE721">IFERROR(IF(INDEX(三跨两临近重点区段!$F:$F,MATCH(1,(MONTH(三跨两临近重点区段!$D:$D)=12)*(三跨两临近重点区段!$A:$A=D721),0))="已取消","已取消",INDEX(三跨两临近重点区段!$D:$D,MATCH(1,(MONTH(三跨两临近重点区段!$D:$D)=12)*(三跨两临近重点区段!$A:$A=D721)*(三跨两临近重点区段!$F:$F="现存区段"),0))),"")</f>
        <v/>
      </c>
      <c r="AF721" s="72" t="str">
        <f t="array" ref="AF721">IFERROR(IF(INDEX(三跨两临近重点区段!$F:$F,MATCH(1,(MONTH(三跨两临近重点区段!$D:$D)=12)*(三跨两临近重点区段!$A:$A=D721),0))="已取消","已取消",INDEX(三跨两临近重点区段!$E:$E,MATCH(1,(MONTH(三跨两临近重点区段!$D:$D)=12)*(三跨两临近重点区段!$A:$A=D721)*(三跨两临近重点区段!$F:$F="现存区段"),0))),"")</f>
        <v/>
      </c>
      <c r="AH721" t="e">
        <f t="array" ref="AH721">INDEX(三跨两临近重点区段!$G:$G,MATCH(D721,三跨两临近重点区段!$A:$A,0))</f>
        <v>#N/A</v>
      </c>
      <c r="AI721" t="e">
        <f>INDEX(三跨两临近重点区段!$J:$J,MATCH(D721,三跨两临近重点区段!$A:$A,0))</f>
        <v>#N/A</v>
      </c>
    </row>
    <row r="722" ht="14.25" spans="1:35">
      <c r="A722" s="263" t="s">
        <v>363</v>
      </c>
      <c r="B722" s="264" t="s">
        <v>2811</v>
      </c>
      <c r="C722" s="263" t="s">
        <v>2180</v>
      </c>
      <c r="D722" s="263" t="s">
        <v>3203</v>
      </c>
      <c r="E722" s="264" t="s">
        <v>2449</v>
      </c>
      <c r="F722" s="264" t="s">
        <v>125</v>
      </c>
      <c r="G722" s="263" t="s">
        <v>2452</v>
      </c>
      <c r="H722" s="263" t="s">
        <v>1481</v>
      </c>
      <c r="I722" s="33"/>
      <c r="J722" s="196"/>
      <c r="K722" s="196"/>
      <c r="L722" s="196"/>
      <c r="M722" s="235"/>
      <c r="N722" s="235"/>
      <c r="O722" s="33"/>
      <c r="P722" s="48"/>
      <c r="Q722" s="279"/>
      <c r="R722" s="279"/>
      <c r="S722" s="278">
        <v>45462</v>
      </c>
      <c r="T722" s="279" t="s">
        <v>2117</v>
      </c>
      <c r="U722" s="268" t="str">
        <f t="array" ref="U722">IFERROR(IF(INDEX(三跨两临近重点区段!$F:$F,MATCH(1,(MONTH(三跨两临近重点区段!$D:$D)=7)*(三跨两临近重点区段!$A:$A=D722),0))="已取消","已取消",INDEX(三跨两临近重点区段!$D:$D,MATCH(1,(MONTH(三跨两临近重点区段!$D:$D)=7)*(三跨两临近重点区段!$A:$A=D722)*(三跨两临近重点区段!$F:$F="现存区段"),0))),"")</f>
        <v/>
      </c>
      <c r="V722" s="232" t="str">
        <f t="array" ref="V722">IFERROR(IF(INDEX(三跨两临近重点区段!$F:$F,MATCH(1,(MONTH(三跨两临近重点区段!$D:$D)=7)*(三跨两临近重点区段!$A:$A=D722),0))="已取消","已取消",INDEX(三跨两临近重点区段!$E:$E,MATCH(1,(MONTH(三跨两临近重点区段!$D:$D)=7)*(三跨两临近重点区段!$A:$A=D722)*(三跨两临近重点区段!$F:$F="现存区段"),0))),"")</f>
        <v/>
      </c>
      <c r="W722" s="268" t="str">
        <f t="array" ref="W722">IFERROR(IF(INDEX(三跨两临近重点区段!$F:$F,MATCH(1,(MONTH(三跨两临近重点区段!$D:$D)=8)*(三跨两临近重点区段!$A:$A=D722),0))="已取消","已取消",INDEX(三跨两临近重点区段!$D:$D,MATCH(1,(MONTH(三跨两临近重点区段!$D:$D)=8)*(三跨两临近重点区段!$A:$A=D722)*(三跨两临近重点区段!$F:$F="现存区段"),0))),"")</f>
        <v/>
      </c>
      <c r="X722" s="232" t="str">
        <f t="array" ref="X722">IFERROR(IF(INDEX(三跨两临近重点区段!$F:$F,MATCH(1,(MONTH(三跨两临近重点区段!$D:$D)=8)*(三跨两临近重点区段!$A:$A=D722),0))="已取消","已取消",INDEX(三跨两临近重点区段!$E:$E,MATCH(1,(MONTH(三跨两临近重点区段!$D:$D)=8)*(三跨两临近重点区段!$A:$A=D722)*(三跨两临近重点区段!$F:$F="现存区段"),0))),"")</f>
        <v/>
      </c>
      <c r="Y722" s="268" t="str">
        <f t="array" ref="Y722">IFERROR(IF(INDEX(三跨两临近重点区段!$F:$F,MATCH(1,(MONTH(三跨两临近重点区段!$D:$D)=9)*(三跨两临近重点区段!$A:$A=D722),0))="已取消","已取消",INDEX(三跨两临近重点区段!$D:$D,MATCH(1,(MONTH(三跨两临近重点区段!$D:$D)=9)*(三跨两临近重点区段!$A:$A=D722)*(三跨两临近重点区段!$F:$F="现存区段"),0))),"")</f>
        <v/>
      </c>
      <c r="Z722" s="232" t="str">
        <f t="array" ref="Z722">IFERROR(IF(INDEX(三跨两临近重点区段!$F:$F,MATCH(1,(MONTH(三跨两临近重点区段!$D:$D)=9)*(三跨两临近重点区段!$A:$A=D722),0))="已取消","已取消",INDEX(三跨两临近重点区段!$E:$E,MATCH(1,(MONTH(三跨两临近重点区段!$D:$D)=9)*(三跨两临近重点区段!$A:$A=D722)*(三跨两临近重点区段!$F:$F="现存区段"),0))),"")</f>
        <v/>
      </c>
      <c r="AA722" s="268" t="str">
        <f t="array" ref="AA722">IFERROR(IF(INDEX(三跨两临近重点区段!$F:$F,MATCH(1,(MONTH(三跨两临近重点区段!$D:$D)=10)*(三跨两临近重点区段!$A:$A=D722),0))="已取消","已取消",INDEX(三跨两临近重点区段!$D:$D,MATCH(1,(MONTH(三跨两临近重点区段!$D:$D)=10)*(三跨两临近重点区段!$A:$A=D722)*(三跨两临近重点区段!$F:$F="现存区段"),0))),"")</f>
        <v/>
      </c>
      <c r="AB722" s="72" t="str">
        <f t="array" ref="AB722">IFERROR(IF(INDEX(三跨两临近重点区段!$F:$F,MATCH(1,(MONTH(三跨两临近重点区段!$D:$D)=10)*(三跨两临近重点区段!$A:$A=D722),0))="已取消","已取消",INDEX(三跨两临近重点区段!$E:$E,MATCH(1,(MONTH(三跨两临近重点区段!$D:$D)=10)*(三跨两临近重点区段!$A:$A=D722)*(三跨两临近重点区段!$F:$F="现存区段"),0))),"")</f>
        <v/>
      </c>
      <c r="AC722" s="284" t="str">
        <f t="array" ref="AC722">IFERROR(IF(INDEX(三跨两临近重点区段!$F:$F,MATCH(1,(MONTH(三跨两临近重点区段!$D:$D)=11)*(三跨两临近重点区段!$A:$A=D722),0))="已取消","已取消",INDEX(三跨两临近重点区段!$D:$D,MATCH(1,(MONTH(三跨两临近重点区段!$D:$D)=11)*(三跨两临近重点区段!$A:$A=D722)*(三跨两临近重点区段!$F:$F="现存区段"),0))),"")</f>
        <v/>
      </c>
      <c r="AD722" s="72" t="str">
        <f t="array" ref="AD722">IFERROR(IF(INDEX(三跨两临近重点区段!$F:$F,MATCH(1,(MONTH(三跨两临近重点区段!$D:$D)=11)*(三跨两临近重点区段!$A:$A=D722),0))="已取消","已取消",INDEX(三跨两临近重点区段!$E:$E,MATCH(1,(MONTH(三跨两临近重点区段!$D:$D)=11)*(三跨两临近重点区段!$A:$A=D722)*(三跨两临近重点区段!$F:$F="现存区段"),0))),"")</f>
        <v/>
      </c>
      <c r="AE722" s="284" t="str">
        <f t="array" ref="AE722">IFERROR(IF(INDEX(三跨两临近重点区段!$F:$F,MATCH(1,(MONTH(三跨两临近重点区段!$D:$D)=12)*(三跨两临近重点区段!$A:$A=D722),0))="已取消","已取消",INDEX(三跨两临近重点区段!$D:$D,MATCH(1,(MONTH(三跨两临近重点区段!$D:$D)=12)*(三跨两临近重点区段!$A:$A=D722)*(三跨两临近重点区段!$F:$F="现存区段"),0))),"")</f>
        <v/>
      </c>
      <c r="AF722" s="72" t="str">
        <f t="array" ref="AF722">IFERROR(IF(INDEX(三跨两临近重点区段!$F:$F,MATCH(1,(MONTH(三跨两临近重点区段!$D:$D)=12)*(三跨两临近重点区段!$A:$A=D722),0))="已取消","已取消",INDEX(三跨两临近重点区段!$E:$E,MATCH(1,(MONTH(三跨两临近重点区段!$D:$D)=12)*(三跨两临近重点区段!$A:$A=D722)*(三跨两临近重点区段!$F:$F="现存区段"),0))),"")</f>
        <v/>
      </c>
      <c r="AH722" t="e">
        <f t="array" ref="AH722">INDEX(三跨两临近重点区段!$G:$G,MATCH(D722,三跨两临近重点区段!$A:$A,0))</f>
        <v>#N/A</v>
      </c>
      <c r="AI722" t="e">
        <f>INDEX(三跨两临近重点区段!$J:$J,MATCH(D722,三跨两临近重点区段!$A:$A,0))</f>
        <v>#N/A</v>
      </c>
    </row>
    <row r="723" ht="14.25" spans="1:35">
      <c r="A723" s="263" t="s">
        <v>363</v>
      </c>
      <c r="B723" s="264" t="s">
        <v>2800</v>
      </c>
      <c r="C723" s="263" t="s">
        <v>2844</v>
      </c>
      <c r="D723" s="263" t="s">
        <v>3204</v>
      </c>
      <c r="E723" s="264" t="s">
        <v>2449</v>
      </c>
      <c r="F723" s="264" t="s">
        <v>125</v>
      </c>
      <c r="G723" s="263" t="s">
        <v>2452</v>
      </c>
      <c r="H723" s="263" t="s">
        <v>1492</v>
      </c>
      <c r="I723" s="33"/>
      <c r="J723" s="196"/>
      <c r="K723" s="196"/>
      <c r="L723" s="196"/>
      <c r="M723" s="235"/>
      <c r="N723" s="235"/>
      <c r="O723" s="33"/>
      <c r="P723" s="48"/>
      <c r="Q723" s="279"/>
      <c r="R723" s="279"/>
      <c r="S723" s="278">
        <v>45462</v>
      </c>
      <c r="T723" s="279" t="s">
        <v>2117</v>
      </c>
      <c r="U723" s="268" t="str">
        <f t="array" ref="U723">IFERROR(IF(INDEX(三跨两临近重点区段!$F:$F,MATCH(1,(MONTH(三跨两临近重点区段!$D:$D)=7)*(三跨两临近重点区段!$A:$A=D723),0))="已取消","已取消",INDEX(三跨两临近重点区段!$D:$D,MATCH(1,(MONTH(三跨两临近重点区段!$D:$D)=7)*(三跨两临近重点区段!$A:$A=D723)*(三跨两临近重点区段!$F:$F="现存区段"),0))),"")</f>
        <v/>
      </c>
      <c r="V723" s="232" t="str">
        <f t="array" ref="V723">IFERROR(IF(INDEX(三跨两临近重点区段!$F:$F,MATCH(1,(MONTH(三跨两临近重点区段!$D:$D)=7)*(三跨两临近重点区段!$A:$A=D723),0))="已取消","已取消",INDEX(三跨两临近重点区段!$E:$E,MATCH(1,(MONTH(三跨两临近重点区段!$D:$D)=7)*(三跨两临近重点区段!$A:$A=D723)*(三跨两临近重点区段!$F:$F="现存区段"),0))),"")</f>
        <v/>
      </c>
      <c r="W723" s="268" t="str">
        <f t="array" ref="W723">IFERROR(IF(INDEX(三跨两临近重点区段!$F:$F,MATCH(1,(MONTH(三跨两临近重点区段!$D:$D)=8)*(三跨两临近重点区段!$A:$A=D723),0))="已取消","已取消",INDEX(三跨两临近重点区段!$D:$D,MATCH(1,(MONTH(三跨两临近重点区段!$D:$D)=8)*(三跨两临近重点区段!$A:$A=D723)*(三跨两临近重点区段!$F:$F="现存区段"),0))),"")</f>
        <v/>
      </c>
      <c r="X723" s="232" t="str">
        <f t="array" ref="X723">IFERROR(IF(INDEX(三跨两临近重点区段!$F:$F,MATCH(1,(MONTH(三跨两临近重点区段!$D:$D)=8)*(三跨两临近重点区段!$A:$A=D723),0))="已取消","已取消",INDEX(三跨两临近重点区段!$E:$E,MATCH(1,(MONTH(三跨两临近重点区段!$D:$D)=8)*(三跨两临近重点区段!$A:$A=D723)*(三跨两临近重点区段!$F:$F="现存区段"),0))),"")</f>
        <v/>
      </c>
      <c r="Y723" s="268" t="str">
        <f t="array" ref="Y723">IFERROR(IF(INDEX(三跨两临近重点区段!$F:$F,MATCH(1,(MONTH(三跨两临近重点区段!$D:$D)=9)*(三跨两临近重点区段!$A:$A=D723),0))="已取消","已取消",INDEX(三跨两临近重点区段!$D:$D,MATCH(1,(MONTH(三跨两临近重点区段!$D:$D)=9)*(三跨两临近重点区段!$A:$A=D723)*(三跨两临近重点区段!$F:$F="现存区段"),0))),"")</f>
        <v/>
      </c>
      <c r="Z723" s="232" t="str">
        <f t="array" ref="Z723">IFERROR(IF(INDEX(三跨两临近重点区段!$F:$F,MATCH(1,(MONTH(三跨两临近重点区段!$D:$D)=9)*(三跨两临近重点区段!$A:$A=D723),0))="已取消","已取消",INDEX(三跨两临近重点区段!$E:$E,MATCH(1,(MONTH(三跨两临近重点区段!$D:$D)=9)*(三跨两临近重点区段!$A:$A=D723)*(三跨两临近重点区段!$F:$F="现存区段"),0))),"")</f>
        <v/>
      </c>
      <c r="AA723" s="268" t="str">
        <f t="array" ref="AA723">IFERROR(IF(INDEX(三跨两临近重点区段!$F:$F,MATCH(1,(MONTH(三跨两临近重点区段!$D:$D)=10)*(三跨两临近重点区段!$A:$A=D723),0))="已取消","已取消",INDEX(三跨两临近重点区段!$D:$D,MATCH(1,(MONTH(三跨两临近重点区段!$D:$D)=10)*(三跨两临近重点区段!$A:$A=D723)*(三跨两临近重点区段!$F:$F="现存区段"),0))),"")</f>
        <v/>
      </c>
      <c r="AB723" s="72" t="str">
        <f t="array" ref="AB723">IFERROR(IF(INDEX(三跨两临近重点区段!$F:$F,MATCH(1,(MONTH(三跨两临近重点区段!$D:$D)=10)*(三跨两临近重点区段!$A:$A=D723),0))="已取消","已取消",INDEX(三跨两临近重点区段!$E:$E,MATCH(1,(MONTH(三跨两临近重点区段!$D:$D)=10)*(三跨两临近重点区段!$A:$A=D723)*(三跨两临近重点区段!$F:$F="现存区段"),0))),"")</f>
        <v/>
      </c>
      <c r="AC723" s="284" t="str">
        <f t="array" ref="AC723">IFERROR(IF(INDEX(三跨两临近重点区段!$F:$F,MATCH(1,(MONTH(三跨两临近重点区段!$D:$D)=11)*(三跨两临近重点区段!$A:$A=D723),0))="已取消","已取消",INDEX(三跨两临近重点区段!$D:$D,MATCH(1,(MONTH(三跨两临近重点区段!$D:$D)=11)*(三跨两临近重点区段!$A:$A=D723)*(三跨两临近重点区段!$F:$F="现存区段"),0))),"")</f>
        <v/>
      </c>
      <c r="AD723" s="72" t="str">
        <f t="array" ref="AD723">IFERROR(IF(INDEX(三跨两临近重点区段!$F:$F,MATCH(1,(MONTH(三跨两临近重点区段!$D:$D)=11)*(三跨两临近重点区段!$A:$A=D723),0))="已取消","已取消",INDEX(三跨两临近重点区段!$E:$E,MATCH(1,(MONTH(三跨两临近重点区段!$D:$D)=11)*(三跨两临近重点区段!$A:$A=D723)*(三跨两临近重点区段!$F:$F="现存区段"),0))),"")</f>
        <v/>
      </c>
      <c r="AE723" s="284" t="str">
        <f t="array" ref="AE723">IFERROR(IF(INDEX(三跨两临近重点区段!$F:$F,MATCH(1,(MONTH(三跨两临近重点区段!$D:$D)=12)*(三跨两临近重点区段!$A:$A=D723),0))="已取消","已取消",INDEX(三跨两临近重点区段!$D:$D,MATCH(1,(MONTH(三跨两临近重点区段!$D:$D)=12)*(三跨两临近重点区段!$A:$A=D723)*(三跨两临近重点区段!$F:$F="现存区段"),0))),"")</f>
        <v/>
      </c>
      <c r="AF723" s="72" t="str">
        <f t="array" ref="AF723">IFERROR(IF(INDEX(三跨两临近重点区段!$F:$F,MATCH(1,(MONTH(三跨两临近重点区段!$D:$D)=12)*(三跨两临近重点区段!$A:$A=D723),0))="已取消","已取消",INDEX(三跨两临近重点区段!$E:$E,MATCH(1,(MONTH(三跨两临近重点区段!$D:$D)=12)*(三跨两临近重点区段!$A:$A=D723)*(三跨两临近重点区段!$F:$F="现存区段"),0))),"")</f>
        <v/>
      </c>
      <c r="AH723" t="e">
        <f t="array" ref="AH723">INDEX(三跨两临近重点区段!$G:$G,MATCH(D723,三跨两临近重点区段!$A:$A,0))</f>
        <v>#N/A</v>
      </c>
      <c r="AI723" t="e">
        <f>INDEX(三跨两临近重点区段!$J:$J,MATCH(D723,三跨两临近重点区段!$A:$A,0))</f>
        <v>#N/A</v>
      </c>
    </row>
    <row r="724" ht="14.25" spans="1:35">
      <c r="A724" s="263" t="s">
        <v>363</v>
      </c>
      <c r="B724" s="264" t="s">
        <v>2792</v>
      </c>
      <c r="C724" s="263" t="s">
        <v>2844</v>
      </c>
      <c r="D724" s="263" t="s">
        <v>3205</v>
      </c>
      <c r="E724" s="264" t="s">
        <v>2449</v>
      </c>
      <c r="F724" s="264" t="s">
        <v>125</v>
      </c>
      <c r="G724" s="263" t="s">
        <v>2452</v>
      </c>
      <c r="H724" s="263" t="s">
        <v>1492</v>
      </c>
      <c r="I724" s="33"/>
      <c r="J724" s="196"/>
      <c r="K724" s="196"/>
      <c r="L724" s="196"/>
      <c r="M724" s="235"/>
      <c r="N724" s="235"/>
      <c r="O724" s="33"/>
      <c r="P724" s="48"/>
      <c r="Q724" s="279"/>
      <c r="R724" s="279"/>
      <c r="S724" s="278">
        <v>45462</v>
      </c>
      <c r="T724" s="279" t="s">
        <v>2117</v>
      </c>
      <c r="U724" s="268" t="str">
        <f t="array" ref="U724">IFERROR(IF(INDEX(三跨两临近重点区段!$F:$F,MATCH(1,(MONTH(三跨两临近重点区段!$D:$D)=7)*(三跨两临近重点区段!$A:$A=D724),0))="已取消","已取消",INDEX(三跨两临近重点区段!$D:$D,MATCH(1,(MONTH(三跨两临近重点区段!$D:$D)=7)*(三跨两临近重点区段!$A:$A=D724)*(三跨两临近重点区段!$F:$F="现存区段"),0))),"")</f>
        <v/>
      </c>
      <c r="V724" s="232" t="str">
        <f t="array" ref="V724">IFERROR(IF(INDEX(三跨两临近重点区段!$F:$F,MATCH(1,(MONTH(三跨两临近重点区段!$D:$D)=7)*(三跨两临近重点区段!$A:$A=D724),0))="已取消","已取消",INDEX(三跨两临近重点区段!$E:$E,MATCH(1,(MONTH(三跨两临近重点区段!$D:$D)=7)*(三跨两临近重点区段!$A:$A=D724)*(三跨两临近重点区段!$F:$F="现存区段"),0))),"")</f>
        <v/>
      </c>
      <c r="W724" s="268" t="str">
        <f t="array" ref="W724">IFERROR(IF(INDEX(三跨两临近重点区段!$F:$F,MATCH(1,(MONTH(三跨两临近重点区段!$D:$D)=8)*(三跨两临近重点区段!$A:$A=D724),0))="已取消","已取消",INDEX(三跨两临近重点区段!$D:$D,MATCH(1,(MONTH(三跨两临近重点区段!$D:$D)=8)*(三跨两临近重点区段!$A:$A=D724)*(三跨两临近重点区段!$F:$F="现存区段"),0))),"")</f>
        <v/>
      </c>
      <c r="X724" s="232" t="str">
        <f t="array" ref="X724">IFERROR(IF(INDEX(三跨两临近重点区段!$F:$F,MATCH(1,(MONTH(三跨两临近重点区段!$D:$D)=8)*(三跨两临近重点区段!$A:$A=D724),0))="已取消","已取消",INDEX(三跨两临近重点区段!$E:$E,MATCH(1,(MONTH(三跨两临近重点区段!$D:$D)=8)*(三跨两临近重点区段!$A:$A=D724)*(三跨两临近重点区段!$F:$F="现存区段"),0))),"")</f>
        <v/>
      </c>
      <c r="Y724" s="268" t="str">
        <f t="array" ref="Y724">IFERROR(IF(INDEX(三跨两临近重点区段!$F:$F,MATCH(1,(MONTH(三跨两临近重点区段!$D:$D)=9)*(三跨两临近重点区段!$A:$A=D724),0))="已取消","已取消",INDEX(三跨两临近重点区段!$D:$D,MATCH(1,(MONTH(三跨两临近重点区段!$D:$D)=9)*(三跨两临近重点区段!$A:$A=D724)*(三跨两临近重点区段!$F:$F="现存区段"),0))),"")</f>
        <v/>
      </c>
      <c r="Z724" s="232" t="str">
        <f t="array" ref="Z724">IFERROR(IF(INDEX(三跨两临近重点区段!$F:$F,MATCH(1,(MONTH(三跨两临近重点区段!$D:$D)=9)*(三跨两临近重点区段!$A:$A=D724),0))="已取消","已取消",INDEX(三跨两临近重点区段!$E:$E,MATCH(1,(MONTH(三跨两临近重点区段!$D:$D)=9)*(三跨两临近重点区段!$A:$A=D724)*(三跨两临近重点区段!$F:$F="现存区段"),0))),"")</f>
        <v/>
      </c>
      <c r="AA724" s="268" t="str">
        <f t="array" ref="AA724">IFERROR(IF(INDEX(三跨两临近重点区段!$F:$F,MATCH(1,(MONTH(三跨两临近重点区段!$D:$D)=10)*(三跨两临近重点区段!$A:$A=D724),0))="已取消","已取消",INDEX(三跨两临近重点区段!$D:$D,MATCH(1,(MONTH(三跨两临近重点区段!$D:$D)=10)*(三跨两临近重点区段!$A:$A=D724)*(三跨两临近重点区段!$F:$F="现存区段"),0))),"")</f>
        <v/>
      </c>
      <c r="AB724" s="72" t="str">
        <f t="array" ref="AB724">IFERROR(IF(INDEX(三跨两临近重点区段!$F:$F,MATCH(1,(MONTH(三跨两临近重点区段!$D:$D)=10)*(三跨两临近重点区段!$A:$A=D724),0))="已取消","已取消",INDEX(三跨两临近重点区段!$E:$E,MATCH(1,(MONTH(三跨两临近重点区段!$D:$D)=10)*(三跨两临近重点区段!$A:$A=D724)*(三跨两临近重点区段!$F:$F="现存区段"),0))),"")</f>
        <v/>
      </c>
      <c r="AC724" s="284" t="str">
        <f t="array" ref="AC724">IFERROR(IF(INDEX(三跨两临近重点区段!$F:$F,MATCH(1,(MONTH(三跨两临近重点区段!$D:$D)=11)*(三跨两临近重点区段!$A:$A=D724),0))="已取消","已取消",INDEX(三跨两临近重点区段!$D:$D,MATCH(1,(MONTH(三跨两临近重点区段!$D:$D)=11)*(三跨两临近重点区段!$A:$A=D724)*(三跨两临近重点区段!$F:$F="现存区段"),0))),"")</f>
        <v/>
      </c>
      <c r="AD724" s="72" t="str">
        <f t="array" ref="AD724">IFERROR(IF(INDEX(三跨两临近重点区段!$F:$F,MATCH(1,(MONTH(三跨两临近重点区段!$D:$D)=11)*(三跨两临近重点区段!$A:$A=D724),0))="已取消","已取消",INDEX(三跨两临近重点区段!$E:$E,MATCH(1,(MONTH(三跨两临近重点区段!$D:$D)=11)*(三跨两临近重点区段!$A:$A=D724)*(三跨两临近重点区段!$F:$F="现存区段"),0))),"")</f>
        <v/>
      </c>
      <c r="AE724" s="284" t="str">
        <f t="array" ref="AE724">IFERROR(IF(INDEX(三跨两临近重点区段!$F:$F,MATCH(1,(MONTH(三跨两临近重点区段!$D:$D)=12)*(三跨两临近重点区段!$A:$A=D724),0))="已取消","已取消",INDEX(三跨两临近重点区段!$D:$D,MATCH(1,(MONTH(三跨两临近重点区段!$D:$D)=12)*(三跨两临近重点区段!$A:$A=D724)*(三跨两临近重点区段!$F:$F="现存区段"),0))),"")</f>
        <v/>
      </c>
      <c r="AF724" s="72" t="str">
        <f t="array" ref="AF724">IFERROR(IF(INDEX(三跨两临近重点区段!$F:$F,MATCH(1,(MONTH(三跨两临近重点区段!$D:$D)=12)*(三跨两临近重点区段!$A:$A=D724),0))="已取消","已取消",INDEX(三跨两临近重点区段!$E:$E,MATCH(1,(MONTH(三跨两临近重点区段!$D:$D)=12)*(三跨两临近重点区段!$A:$A=D724)*(三跨两临近重点区段!$F:$F="现存区段"),0))),"")</f>
        <v/>
      </c>
      <c r="AH724" t="e">
        <f t="array" ref="AH724">INDEX(三跨两临近重点区段!$G:$G,MATCH(D724,三跨两临近重点区段!$A:$A,0))</f>
        <v>#N/A</v>
      </c>
      <c r="AI724" t="e">
        <f>INDEX(三跨两临近重点区段!$J:$J,MATCH(D724,三跨两临近重点区段!$A:$A,0))</f>
        <v>#N/A</v>
      </c>
    </row>
    <row r="725" ht="14.25" spans="1:35">
      <c r="A725" s="263" t="s">
        <v>363</v>
      </c>
      <c r="B725" s="264" t="s">
        <v>2811</v>
      </c>
      <c r="C725" s="263" t="s">
        <v>3160</v>
      </c>
      <c r="D725" s="263" t="s">
        <v>3206</v>
      </c>
      <c r="E725" s="264" t="s">
        <v>2449</v>
      </c>
      <c r="F725" s="264" t="s">
        <v>125</v>
      </c>
      <c r="G725" s="263" t="s">
        <v>2452</v>
      </c>
      <c r="H725" s="263" t="s">
        <v>1481</v>
      </c>
      <c r="I725" s="33"/>
      <c r="J725" s="196"/>
      <c r="K725" s="196"/>
      <c r="L725" s="196"/>
      <c r="M725" s="235"/>
      <c r="N725" s="235"/>
      <c r="O725" s="33"/>
      <c r="P725" s="48"/>
      <c r="Q725" s="279"/>
      <c r="R725" s="279"/>
      <c r="S725" s="278">
        <v>45462</v>
      </c>
      <c r="T725" s="279" t="s">
        <v>2117</v>
      </c>
      <c r="U725" s="268" t="str">
        <f t="array" ref="U725">IFERROR(IF(INDEX(三跨两临近重点区段!$F:$F,MATCH(1,(MONTH(三跨两临近重点区段!$D:$D)=7)*(三跨两临近重点区段!$A:$A=D725),0))="已取消","已取消",INDEX(三跨两临近重点区段!$D:$D,MATCH(1,(MONTH(三跨两临近重点区段!$D:$D)=7)*(三跨两临近重点区段!$A:$A=D725)*(三跨两临近重点区段!$F:$F="现存区段"),0))),"")</f>
        <v/>
      </c>
      <c r="V725" s="232" t="str">
        <f t="array" ref="V725">IFERROR(IF(INDEX(三跨两临近重点区段!$F:$F,MATCH(1,(MONTH(三跨两临近重点区段!$D:$D)=7)*(三跨两临近重点区段!$A:$A=D725),0))="已取消","已取消",INDEX(三跨两临近重点区段!$E:$E,MATCH(1,(MONTH(三跨两临近重点区段!$D:$D)=7)*(三跨两临近重点区段!$A:$A=D725)*(三跨两临近重点区段!$F:$F="现存区段"),0))),"")</f>
        <v/>
      </c>
      <c r="W725" s="268" t="str">
        <f t="array" ref="W725">IFERROR(IF(INDEX(三跨两临近重点区段!$F:$F,MATCH(1,(MONTH(三跨两临近重点区段!$D:$D)=8)*(三跨两临近重点区段!$A:$A=D725),0))="已取消","已取消",INDEX(三跨两临近重点区段!$D:$D,MATCH(1,(MONTH(三跨两临近重点区段!$D:$D)=8)*(三跨两临近重点区段!$A:$A=D725)*(三跨两临近重点区段!$F:$F="现存区段"),0))),"")</f>
        <v/>
      </c>
      <c r="X725" s="232" t="str">
        <f t="array" ref="X725">IFERROR(IF(INDEX(三跨两临近重点区段!$F:$F,MATCH(1,(MONTH(三跨两临近重点区段!$D:$D)=8)*(三跨两临近重点区段!$A:$A=D725),0))="已取消","已取消",INDEX(三跨两临近重点区段!$E:$E,MATCH(1,(MONTH(三跨两临近重点区段!$D:$D)=8)*(三跨两临近重点区段!$A:$A=D725)*(三跨两临近重点区段!$F:$F="现存区段"),0))),"")</f>
        <v/>
      </c>
      <c r="Y725" s="268" t="str">
        <f t="array" ref="Y725">IFERROR(IF(INDEX(三跨两临近重点区段!$F:$F,MATCH(1,(MONTH(三跨两临近重点区段!$D:$D)=9)*(三跨两临近重点区段!$A:$A=D725),0))="已取消","已取消",INDEX(三跨两临近重点区段!$D:$D,MATCH(1,(MONTH(三跨两临近重点区段!$D:$D)=9)*(三跨两临近重点区段!$A:$A=D725)*(三跨两临近重点区段!$F:$F="现存区段"),0))),"")</f>
        <v/>
      </c>
      <c r="Z725" s="232" t="str">
        <f t="array" ref="Z725">IFERROR(IF(INDEX(三跨两临近重点区段!$F:$F,MATCH(1,(MONTH(三跨两临近重点区段!$D:$D)=9)*(三跨两临近重点区段!$A:$A=D725),0))="已取消","已取消",INDEX(三跨两临近重点区段!$E:$E,MATCH(1,(MONTH(三跨两临近重点区段!$D:$D)=9)*(三跨两临近重点区段!$A:$A=D725)*(三跨两临近重点区段!$F:$F="现存区段"),0))),"")</f>
        <v/>
      </c>
      <c r="AA725" s="268" t="str">
        <f t="array" ref="AA725">IFERROR(IF(INDEX(三跨两临近重点区段!$F:$F,MATCH(1,(MONTH(三跨两临近重点区段!$D:$D)=10)*(三跨两临近重点区段!$A:$A=D725),0))="已取消","已取消",INDEX(三跨两临近重点区段!$D:$D,MATCH(1,(MONTH(三跨两临近重点区段!$D:$D)=10)*(三跨两临近重点区段!$A:$A=D725)*(三跨两临近重点区段!$F:$F="现存区段"),0))),"")</f>
        <v/>
      </c>
      <c r="AB725" s="72" t="str">
        <f t="array" ref="AB725">IFERROR(IF(INDEX(三跨两临近重点区段!$F:$F,MATCH(1,(MONTH(三跨两临近重点区段!$D:$D)=10)*(三跨两临近重点区段!$A:$A=D725),0))="已取消","已取消",INDEX(三跨两临近重点区段!$E:$E,MATCH(1,(MONTH(三跨两临近重点区段!$D:$D)=10)*(三跨两临近重点区段!$A:$A=D725)*(三跨两临近重点区段!$F:$F="现存区段"),0))),"")</f>
        <v/>
      </c>
      <c r="AC725" s="284" t="str">
        <f t="array" ref="AC725">IFERROR(IF(INDEX(三跨两临近重点区段!$F:$F,MATCH(1,(MONTH(三跨两临近重点区段!$D:$D)=11)*(三跨两临近重点区段!$A:$A=D725),0))="已取消","已取消",INDEX(三跨两临近重点区段!$D:$D,MATCH(1,(MONTH(三跨两临近重点区段!$D:$D)=11)*(三跨两临近重点区段!$A:$A=D725)*(三跨两临近重点区段!$F:$F="现存区段"),0))),"")</f>
        <v/>
      </c>
      <c r="AD725" s="72" t="str">
        <f t="array" ref="AD725">IFERROR(IF(INDEX(三跨两临近重点区段!$F:$F,MATCH(1,(MONTH(三跨两临近重点区段!$D:$D)=11)*(三跨两临近重点区段!$A:$A=D725),0))="已取消","已取消",INDEX(三跨两临近重点区段!$E:$E,MATCH(1,(MONTH(三跨两临近重点区段!$D:$D)=11)*(三跨两临近重点区段!$A:$A=D725)*(三跨两临近重点区段!$F:$F="现存区段"),0))),"")</f>
        <v/>
      </c>
      <c r="AE725" s="284" t="str">
        <f t="array" ref="AE725">IFERROR(IF(INDEX(三跨两临近重点区段!$F:$F,MATCH(1,(MONTH(三跨两临近重点区段!$D:$D)=12)*(三跨两临近重点区段!$A:$A=D725),0))="已取消","已取消",INDEX(三跨两临近重点区段!$D:$D,MATCH(1,(MONTH(三跨两临近重点区段!$D:$D)=12)*(三跨两临近重点区段!$A:$A=D725)*(三跨两临近重点区段!$F:$F="现存区段"),0))),"")</f>
        <v/>
      </c>
      <c r="AF725" s="72" t="str">
        <f t="array" ref="AF725">IFERROR(IF(INDEX(三跨两临近重点区段!$F:$F,MATCH(1,(MONTH(三跨两临近重点区段!$D:$D)=12)*(三跨两临近重点区段!$A:$A=D725),0))="已取消","已取消",INDEX(三跨两临近重点区段!$E:$E,MATCH(1,(MONTH(三跨两临近重点区段!$D:$D)=12)*(三跨两临近重点区段!$A:$A=D725)*(三跨两临近重点区段!$F:$F="现存区段"),0))),"")</f>
        <v/>
      </c>
      <c r="AH725" t="e">
        <f t="array" ref="AH725">INDEX(三跨两临近重点区段!$G:$G,MATCH(D725,三跨两临近重点区段!$A:$A,0))</f>
        <v>#N/A</v>
      </c>
      <c r="AI725" t="e">
        <f>INDEX(三跨两临近重点区段!$J:$J,MATCH(D725,三跨两临近重点区段!$A:$A,0))</f>
        <v>#N/A</v>
      </c>
    </row>
    <row r="726" ht="14.25" spans="1:35">
      <c r="A726" s="263" t="s">
        <v>363</v>
      </c>
      <c r="B726" s="264" t="s">
        <v>2800</v>
      </c>
      <c r="C726" s="263" t="s">
        <v>3188</v>
      </c>
      <c r="D726" s="263" t="s">
        <v>3207</v>
      </c>
      <c r="E726" s="264" t="s">
        <v>2449</v>
      </c>
      <c r="F726" s="264" t="s">
        <v>125</v>
      </c>
      <c r="G726" s="263" t="s">
        <v>2452</v>
      </c>
      <c r="H726" s="263" t="s">
        <v>1492</v>
      </c>
      <c r="I726" s="33"/>
      <c r="J726" s="196"/>
      <c r="K726" s="196"/>
      <c r="L726" s="196"/>
      <c r="M726" s="235"/>
      <c r="N726" s="235"/>
      <c r="O726" s="33"/>
      <c r="P726" s="48"/>
      <c r="Q726" s="279"/>
      <c r="R726" s="279"/>
      <c r="S726" s="278">
        <v>45462</v>
      </c>
      <c r="T726" s="279" t="s">
        <v>2117</v>
      </c>
      <c r="U726" s="268" t="str">
        <f t="array" ref="U726">IFERROR(IF(INDEX(三跨两临近重点区段!$F:$F,MATCH(1,(MONTH(三跨两临近重点区段!$D:$D)=7)*(三跨两临近重点区段!$A:$A=D726),0))="已取消","已取消",INDEX(三跨两临近重点区段!$D:$D,MATCH(1,(MONTH(三跨两临近重点区段!$D:$D)=7)*(三跨两临近重点区段!$A:$A=D726)*(三跨两临近重点区段!$F:$F="现存区段"),0))),"")</f>
        <v/>
      </c>
      <c r="V726" s="232" t="str">
        <f t="array" ref="V726">IFERROR(IF(INDEX(三跨两临近重点区段!$F:$F,MATCH(1,(MONTH(三跨两临近重点区段!$D:$D)=7)*(三跨两临近重点区段!$A:$A=D726),0))="已取消","已取消",INDEX(三跨两临近重点区段!$E:$E,MATCH(1,(MONTH(三跨两临近重点区段!$D:$D)=7)*(三跨两临近重点区段!$A:$A=D726)*(三跨两临近重点区段!$F:$F="现存区段"),0))),"")</f>
        <v/>
      </c>
      <c r="W726" s="268" t="str">
        <f t="array" ref="W726">IFERROR(IF(INDEX(三跨两临近重点区段!$F:$F,MATCH(1,(MONTH(三跨两临近重点区段!$D:$D)=8)*(三跨两临近重点区段!$A:$A=D726),0))="已取消","已取消",INDEX(三跨两临近重点区段!$D:$D,MATCH(1,(MONTH(三跨两临近重点区段!$D:$D)=8)*(三跨两临近重点区段!$A:$A=D726)*(三跨两临近重点区段!$F:$F="现存区段"),0))),"")</f>
        <v/>
      </c>
      <c r="X726" s="232" t="str">
        <f t="array" ref="X726">IFERROR(IF(INDEX(三跨两临近重点区段!$F:$F,MATCH(1,(MONTH(三跨两临近重点区段!$D:$D)=8)*(三跨两临近重点区段!$A:$A=D726),0))="已取消","已取消",INDEX(三跨两临近重点区段!$E:$E,MATCH(1,(MONTH(三跨两临近重点区段!$D:$D)=8)*(三跨两临近重点区段!$A:$A=D726)*(三跨两临近重点区段!$F:$F="现存区段"),0))),"")</f>
        <v/>
      </c>
      <c r="Y726" s="268" t="str">
        <f t="array" ref="Y726">IFERROR(IF(INDEX(三跨两临近重点区段!$F:$F,MATCH(1,(MONTH(三跨两临近重点区段!$D:$D)=9)*(三跨两临近重点区段!$A:$A=D726),0))="已取消","已取消",INDEX(三跨两临近重点区段!$D:$D,MATCH(1,(MONTH(三跨两临近重点区段!$D:$D)=9)*(三跨两临近重点区段!$A:$A=D726)*(三跨两临近重点区段!$F:$F="现存区段"),0))),"")</f>
        <v/>
      </c>
      <c r="Z726" s="232" t="str">
        <f t="array" ref="Z726">IFERROR(IF(INDEX(三跨两临近重点区段!$F:$F,MATCH(1,(MONTH(三跨两临近重点区段!$D:$D)=9)*(三跨两临近重点区段!$A:$A=D726),0))="已取消","已取消",INDEX(三跨两临近重点区段!$E:$E,MATCH(1,(MONTH(三跨两临近重点区段!$D:$D)=9)*(三跨两临近重点区段!$A:$A=D726)*(三跨两临近重点区段!$F:$F="现存区段"),0))),"")</f>
        <v/>
      </c>
      <c r="AA726" s="268" t="str">
        <f t="array" ref="AA726">IFERROR(IF(INDEX(三跨两临近重点区段!$F:$F,MATCH(1,(MONTH(三跨两临近重点区段!$D:$D)=10)*(三跨两临近重点区段!$A:$A=D726),0))="已取消","已取消",INDEX(三跨两临近重点区段!$D:$D,MATCH(1,(MONTH(三跨两临近重点区段!$D:$D)=10)*(三跨两临近重点区段!$A:$A=D726)*(三跨两临近重点区段!$F:$F="现存区段"),0))),"")</f>
        <v/>
      </c>
      <c r="AB726" s="72" t="str">
        <f t="array" ref="AB726">IFERROR(IF(INDEX(三跨两临近重点区段!$F:$F,MATCH(1,(MONTH(三跨两临近重点区段!$D:$D)=10)*(三跨两临近重点区段!$A:$A=D726),0))="已取消","已取消",INDEX(三跨两临近重点区段!$E:$E,MATCH(1,(MONTH(三跨两临近重点区段!$D:$D)=10)*(三跨两临近重点区段!$A:$A=D726)*(三跨两临近重点区段!$F:$F="现存区段"),0))),"")</f>
        <v/>
      </c>
      <c r="AC726" s="284" t="str">
        <f t="array" ref="AC726">IFERROR(IF(INDEX(三跨两临近重点区段!$F:$F,MATCH(1,(MONTH(三跨两临近重点区段!$D:$D)=11)*(三跨两临近重点区段!$A:$A=D726),0))="已取消","已取消",INDEX(三跨两临近重点区段!$D:$D,MATCH(1,(MONTH(三跨两临近重点区段!$D:$D)=11)*(三跨两临近重点区段!$A:$A=D726)*(三跨两临近重点区段!$F:$F="现存区段"),0))),"")</f>
        <v/>
      </c>
      <c r="AD726" s="72" t="str">
        <f t="array" ref="AD726">IFERROR(IF(INDEX(三跨两临近重点区段!$F:$F,MATCH(1,(MONTH(三跨两临近重点区段!$D:$D)=11)*(三跨两临近重点区段!$A:$A=D726),0))="已取消","已取消",INDEX(三跨两临近重点区段!$E:$E,MATCH(1,(MONTH(三跨两临近重点区段!$D:$D)=11)*(三跨两临近重点区段!$A:$A=D726)*(三跨两临近重点区段!$F:$F="现存区段"),0))),"")</f>
        <v/>
      </c>
      <c r="AE726" s="284" t="str">
        <f t="array" ref="AE726">IFERROR(IF(INDEX(三跨两临近重点区段!$F:$F,MATCH(1,(MONTH(三跨两临近重点区段!$D:$D)=12)*(三跨两临近重点区段!$A:$A=D726),0))="已取消","已取消",INDEX(三跨两临近重点区段!$D:$D,MATCH(1,(MONTH(三跨两临近重点区段!$D:$D)=12)*(三跨两临近重点区段!$A:$A=D726)*(三跨两临近重点区段!$F:$F="现存区段"),0))),"")</f>
        <v/>
      </c>
      <c r="AF726" s="72" t="str">
        <f t="array" ref="AF726">IFERROR(IF(INDEX(三跨两临近重点区段!$F:$F,MATCH(1,(MONTH(三跨两临近重点区段!$D:$D)=12)*(三跨两临近重点区段!$A:$A=D726),0))="已取消","已取消",INDEX(三跨两临近重点区段!$E:$E,MATCH(1,(MONTH(三跨两临近重点区段!$D:$D)=12)*(三跨两临近重点区段!$A:$A=D726)*(三跨两临近重点区段!$F:$F="现存区段"),0))),"")</f>
        <v/>
      </c>
      <c r="AH726" t="e">
        <f t="array" ref="AH726">INDEX(三跨两临近重点区段!$G:$G,MATCH(D726,三跨两临近重点区段!$A:$A,0))</f>
        <v>#N/A</v>
      </c>
      <c r="AI726" t="e">
        <f>INDEX(三跨两临近重点区段!$J:$J,MATCH(D726,三跨两临近重点区段!$A:$A,0))</f>
        <v>#N/A</v>
      </c>
    </row>
    <row r="727" ht="14.25" spans="1:35">
      <c r="A727" s="263" t="s">
        <v>363</v>
      </c>
      <c r="B727" s="264" t="s">
        <v>3208</v>
      </c>
      <c r="C727" s="263" t="s">
        <v>2157</v>
      </c>
      <c r="D727" s="263" t="s">
        <v>3209</v>
      </c>
      <c r="E727" s="264" t="s">
        <v>2449</v>
      </c>
      <c r="F727" s="264" t="s">
        <v>125</v>
      </c>
      <c r="G727" s="263" t="s">
        <v>2452</v>
      </c>
      <c r="H727" s="263" t="s">
        <v>1481</v>
      </c>
      <c r="I727" s="33"/>
      <c r="J727" s="196"/>
      <c r="K727" s="196"/>
      <c r="L727" s="196"/>
      <c r="M727" s="235"/>
      <c r="N727" s="235"/>
      <c r="O727" s="33"/>
      <c r="P727" s="48"/>
      <c r="Q727" s="279"/>
      <c r="R727" s="279"/>
      <c r="S727" s="278">
        <v>45462</v>
      </c>
      <c r="T727" s="279" t="s">
        <v>2117</v>
      </c>
      <c r="U727" s="268" t="str">
        <f t="array" ref="U727">IFERROR(IF(INDEX(三跨两临近重点区段!$F:$F,MATCH(1,(MONTH(三跨两临近重点区段!$D:$D)=7)*(三跨两临近重点区段!$A:$A=D727),0))="已取消","已取消",INDEX(三跨两临近重点区段!$D:$D,MATCH(1,(MONTH(三跨两临近重点区段!$D:$D)=7)*(三跨两临近重点区段!$A:$A=D727)*(三跨两临近重点区段!$F:$F="现存区段"),0))),"")</f>
        <v/>
      </c>
      <c r="V727" s="232" t="str">
        <f t="array" ref="V727">IFERROR(IF(INDEX(三跨两临近重点区段!$F:$F,MATCH(1,(MONTH(三跨两临近重点区段!$D:$D)=7)*(三跨两临近重点区段!$A:$A=D727),0))="已取消","已取消",INDEX(三跨两临近重点区段!$E:$E,MATCH(1,(MONTH(三跨两临近重点区段!$D:$D)=7)*(三跨两临近重点区段!$A:$A=D727)*(三跨两临近重点区段!$F:$F="现存区段"),0))),"")</f>
        <v/>
      </c>
      <c r="W727" s="268" t="str">
        <f t="array" ref="W727">IFERROR(IF(INDEX(三跨两临近重点区段!$F:$F,MATCH(1,(MONTH(三跨两临近重点区段!$D:$D)=8)*(三跨两临近重点区段!$A:$A=D727),0))="已取消","已取消",INDEX(三跨两临近重点区段!$D:$D,MATCH(1,(MONTH(三跨两临近重点区段!$D:$D)=8)*(三跨两临近重点区段!$A:$A=D727)*(三跨两临近重点区段!$F:$F="现存区段"),0))),"")</f>
        <v/>
      </c>
      <c r="X727" s="232" t="str">
        <f t="array" ref="X727">IFERROR(IF(INDEX(三跨两临近重点区段!$F:$F,MATCH(1,(MONTH(三跨两临近重点区段!$D:$D)=8)*(三跨两临近重点区段!$A:$A=D727),0))="已取消","已取消",INDEX(三跨两临近重点区段!$E:$E,MATCH(1,(MONTH(三跨两临近重点区段!$D:$D)=8)*(三跨两临近重点区段!$A:$A=D727)*(三跨两临近重点区段!$F:$F="现存区段"),0))),"")</f>
        <v/>
      </c>
      <c r="Y727" s="268" t="str">
        <f t="array" ref="Y727">IFERROR(IF(INDEX(三跨两临近重点区段!$F:$F,MATCH(1,(MONTH(三跨两临近重点区段!$D:$D)=9)*(三跨两临近重点区段!$A:$A=D727),0))="已取消","已取消",INDEX(三跨两临近重点区段!$D:$D,MATCH(1,(MONTH(三跨两临近重点区段!$D:$D)=9)*(三跨两临近重点区段!$A:$A=D727)*(三跨两临近重点区段!$F:$F="现存区段"),0))),"")</f>
        <v/>
      </c>
      <c r="Z727" s="232" t="str">
        <f t="array" ref="Z727">IFERROR(IF(INDEX(三跨两临近重点区段!$F:$F,MATCH(1,(MONTH(三跨两临近重点区段!$D:$D)=9)*(三跨两临近重点区段!$A:$A=D727),0))="已取消","已取消",INDEX(三跨两临近重点区段!$E:$E,MATCH(1,(MONTH(三跨两临近重点区段!$D:$D)=9)*(三跨两临近重点区段!$A:$A=D727)*(三跨两临近重点区段!$F:$F="现存区段"),0))),"")</f>
        <v/>
      </c>
      <c r="AA727" s="268" t="str">
        <f t="array" ref="AA727">IFERROR(IF(INDEX(三跨两临近重点区段!$F:$F,MATCH(1,(MONTH(三跨两临近重点区段!$D:$D)=10)*(三跨两临近重点区段!$A:$A=D727),0))="已取消","已取消",INDEX(三跨两临近重点区段!$D:$D,MATCH(1,(MONTH(三跨两临近重点区段!$D:$D)=10)*(三跨两临近重点区段!$A:$A=D727)*(三跨两临近重点区段!$F:$F="现存区段"),0))),"")</f>
        <v/>
      </c>
      <c r="AB727" s="72" t="str">
        <f t="array" ref="AB727">IFERROR(IF(INDEX(三跨两临近重点区段!$F:$F,MATCH(1,(MONTH(三跨两临近重点区段!$D:$D)=10)*(三跨两临近重点区段!$A:$A=D727),0))="已取消","已取消",INDEX(三跨两临近重点区段!$E:$E,MATCH(1,(MONTH(三跨两临近重点区段!$D:$D)=10)*(三跨两临近重点区段!$A:$A=D727)*(三跨两临近重点区段!$F:$F="现存区段"),0))),"")</f>
        <v/>
      </c>
      <c r="AC727" s="284" t="str">
        <f t="array" ref="AC727">IFERROR(IF(INDEX(三跨两临近重点区段!$F:$F,MATCH(1,(MONTH(三跨两临近重点区段!$D:$D)=11)*(三跨两临近重点区段!$A:$A=D727),0))="已取消","已取消",INDEX(三跨两临近重点区段!$D:$D,MATCH(1,(MONTH(三跨两临近重点区段!$D:$D)=11)*(三跨两临近重点区段!$A:$A=D727)*(三跨两临近重点区段!$F:$F="现存区段"),0))),"")</f>
        <v/>
      </c>
      <c r="AD727" s="72" t="str">
        <f t="array" ref="AD727">IFERROR(IF(INDEX(三跨两临近重点区段!$F:$F,MATCH(1,(MONTH(三跨两临近重点区段!$D:$D)=11)*(三跨两临近重点区段!$A:$A=D727),0))="已取消","已取消",INDEX(三跨两临近重点区段!$E:$E,MATCH(1,(MONTH(三跨两临近重点区段!$D:$D)=11)*(三跨两临近重点区段!$A:$A=D727)*(三跨两临近重点区段!$F:$F="现存区段"),0))),"")</f>
        <v/>
      </c>
      <c r="AE727" s="284" t="str">
        <f t="array" ref="AE727">IFERROR(IF(INDEX(三跨两临近重点区段!$F:$F,MATCH(1,(MONTH(三跨两临近重点区段!$D:$D)=12)*(三跨两临近重点区段!$A:$A=D727),0))="已取消","已取消",INDEX(三跨两临近重点区段!$D:$D,MATCH(1,(MONTH(三跨两临近重点区段!$D:$D)=12)*(三跨两临近重点区段!$A:$A=D727)*(三跨两临近重点区段!$F:$F="现存区段"),0))),"")</f>
        <v/>
      </c>
      <c r="AF727" s="72" t="str">
        <f t="array" ref="AF727">IFERROR(IF(INDEX(三跨两临近重点区段!$F:$F,MATCH(1,(MONTH(三跨两临近重点区段!$D:$D)=12)*(三跨两临近重点区段!$A:$A=D727),0))="已取消","已取消",INDEX(三跨两临近重点区段!$E:$E,MATCH(1,(MONTH(三跨两临近重点区段!$D:$D)=12)*(三跨两临近重点区段!$A:$A=D727)*(三跨两临近重点区段!$F:$F="现存区段"),0))),"")</f>
        <v/>
      </c>
      <c r="AH727" t="e">
        <f t="array" ref="AH727">INDEX(三跨两临近重点区段!$G:$G,MATCH(D727,三跨两临近重点区段!$A:$A,0))</f>
        <v>#N/A</v>
      </c>
      <c r="AI727" t="e">
        <f>INDEX(三跨两临近重点区段!$J:$J,MATCH(D727,三跨两临近重点区段!$A:$A,0))</f>
        <v>#N/A</v>
      </c>
    </row>
    <row r="728" ht="14.25" spans="1:35">
      <c r="A728" s="263" t="s">
        <v>363</v>
      </c>
      <c r="B728" s="264" t="s">
        <v>3210</v>
      </c>
      <c r="C728" s="263" t="s">
        <v>2157</v>
      </c>
      <c r="D728" s="263" t="s">
        <v>3211</v>
      </c>
      <c r="E728" s="264" t="s">
        <v>2449</v>
      </c>
      <c r="F728" s="264" t="s">
        <v>125</v>
      </c>
      <c r="G728" s="263" t="s">
        <v>2452</v>
      </c>
      <c r="H728" s="263" t="s">
        <v>1481</v>
      </c>
      <c r="I728" s="33"/>
      <c r="J728" s="196"/>
      <c r="K728" s="196"/>
      <c r="L728" s="196"/>
      <c r="M728" s="235"/>
      <c r="N728" s="235"/>
      <c r="O728" s="33"/>
      <c r="P728" s="48"/>
      <c r="Q728" s="279"/>
      <c r="R728" s="279"/>
      <c r="S728" s="278">
        <v>45462</v>
      </c>
      <c r="T728" s="279" t="s">
        <v>2117</v>
      </c>
      <c r="U728" s="268" t="str">
        <f t="array" ref="U728">IFERROR(IF(INDEX(三跨两临近重点区段!$F:$F,MATCH(1,(MONTH(三跨两临近重点区段!$D:$D)=7)*(三跨两临近重点区段!$A:$A=D728),0))="已取消","已取消",INDEX(三跨两临近重点区段!$D:$D,MATCH(1,(MONTH(三跨两临近重点区段!$D:$D)=7)*(三跨两临近重点区段!$A:$A=D728)*(三跨两临近重点区段!$F:$F="现存区段"),0))),"")</f>
        <v/>
      </c>
      <c r="V728" s="232" t="str">
        <f t="array" ref="V728">IFERROR(IF(INDEX(三跨两临近重点区段!$F:$F,MATCH(1,(MONTH(三跨两临近重点区段!$D:$D)=7)*(三跨两临近重点区段!$A:$A=D728),0))="已取消","已取消",INDEX(三跨两临近重点区段!$E:$E,MATCH(1,(MONTH(三跨两临近重点区段!$D:$D)=7)*(三跨两临近重点区段!$A:$A=D728)*(三跨两临近重点区段!$F:$F="现存区段"),0))),"")</f>
        <v/>
      </c>
      <c r="W728" s="268" t="str">
        <f t="array" ref="W728">IFERROR(IF(INDEX(三跨两临近重点区段!$F:$F,MATCH(1,(MONTH(三跨两临近重点区段!$D:$D)=8)*(三跨两临近重点区段!$A:$A=D728),0))="已取消","已取消",INDEX(三跨两临近重点区段!$D:$D,MATCH(1,(MONTH(三跨两临近重点区段!$D:$D)=8)*(三跨两临近重点区段!$A:$A=D728)*(三跨两临近重点区段!$F:$F="现存区段"),0))),"")</f>
        <v/>
      </c>
      <c r="X728" s="232" t="str">
        <f t="array" ref="X728">IFERROR(IF(INDEX(三跨两临近重点区段!$F:$F,MATCH(1,(MONTH(三跨两临近重点区段!$D:$D)=8)*(三跨两临近重点区段!$A:$A=D728),0))="已取消","已取消",INDEX(三跨两临近重点区段!$E:$E,MATCH(1,(MONTH(三跨两临近重点区段!$D:$D)=8)*(三跨两临近重点区段!$A:$A=D728)*(三跨两临近重点区段!$F:$F="现存区段"),0))),"")</f>
        <v/>
      </c>
      <c r="Y728" s="268" t="str">
        <f t="array" ref="Y728">IFERROR(IF(INDEX(三跨两临近重点区段!$F:$F,MATCH(1,(MONTH(三跨两临近重点区段!$D:$D)=9)*(三跨两临近重点区段!$A:$A=D728),0))="已取消","已取消",INDEX(三跨两临近重点区段!$D:$D,MATCH(1,(MONTH(三跨两临近重点区段!$D:$D)=9)*(三跨两临近重点区段!$A:$A=D728)*(三跨两临近重点区段!$F:$F="现存区段"),0))),"")</f>
        <v/>
      </c>
      <c r="Z728" s="232" t="str">
        <f t="array" ref="Z728">IFERROR(IF(INDEX(三跨两临近重点区段!$F:$F,MATCH(1,(MONTH(三跨两临近重点区段!$D:$D)=9)*(三跨两临近重点区段!$A:$A=D728),0))="已取消","已取消",INDEX(三跨两临近重点区段!$E:$E,MATCH(1,(MONTH(三跨两临近重点区段!$D:$D)=9)*(三跨两临近重点区段!$A:$A=D728)*(三跨两临近重点区段!$F:$F="现存区段"),0))),"")</f>
        <v/>
      </c>
      <c r="AA728" s="268" t="str">
        <f t="array" ref="AA728">IFERROR(IF(INDEX(三跨两临近重点区段!$F:$F,MATCH(1,(MONTH(三跨两临近重点区段!$D:$D)=10)*(三跨两临近重点区段!$A:$A=D728),0))="已取消","已取消",INDEX(三跨两临近重点区段!$D:$D,MATCH(1,(MONTH(三跨两临近重点区段!$D:$D)=10)*(三跨两临近重点区段!$A:$A=D728)*(三跨两临近重点区段!$F:$F="现存区段"),0))),"")</f>
        <v/>
      </c>
      <c r="AB728" s="72" t="str">
        <f t="array" ref="AB728">IFERROR(IF(INDEX(三跨两临近重点区段!$F:$F,MATCH(1,(MONTH(三跨两临近重点区段!$D:$D)=10)*(三跨两临近重点区段!$A:$A=D728),0))="已取消","已取消",INDEX(三跨两临近重点区段!$E:$E,MATCH(1,(MONTH(三跨两临近重点区段!$D:$D)=10)*(三跨两临近重点区段!$A:$A=D728)*(三跨两临近重点区段!$F:$F="现存区段"),0))),"")</f>
        <v/>
      </c>
      <c r="AC728" s="284" t="str">
        <f t="array" ref="AC728">IFERROR(IF(INDEX(三跨两临近重点区段!$F:$F,MATCH(1,(MONTH(三跨两临近重点区段!$D:$D)=11)*(三跨两临近重点区段!$A:$A=D728),0))="已取消","已取消",INDEX(三跨两临近重点区段!$D:$D,MATCH(1,(MONTH(三跨两临近重点区段!$D:$D)=11)*(三跨两临近重点区段!$A:$A=D728)*(三跨两临近重点区段!$F:$F="现存区段"),0))),"")</f>
        <v/>
      </c>
      <c r="AD728" s="72" t="str">
        <f t="array" ref="AD728">IFERROR(IF(INDEX(三跨两临近重点区段!$F:$F,MATCH(1,(MONTH(三跨两临近重点区段!$D:$D)=11)*(三跨两临近重点区段!$A:$A=D728),0))="已取消","已取消",INDEX(三跨两临近重点区段!$E:$E,MATCH(1,(MONTH(三跨两临近重点区段!$D:$D)=11)*(三跨两临近重点区段!$A:$A=D728)*(三跨两临近重点区段!$F:$F="现存区段"),0))),"")</f>
        <v/>
      </c>
      <c r="AE728" s="284" t="str">
        <f t="array" ref="AE728">IFERROR(IF(INDEX(三跨两临近重点区段!$F:$F,MATCH(1,(MONTH(三跨两临近重点区段!$D:$D)=12)*(三跨两临近重点区段!$A:$A=D728),0))="已取消","已取消",INDEX(三跨两临近重点区段!$D:$D,MATCH(1,(MONTH(三跨两临近重点区段!$D:$D)=12)*(三跨两临近重点区段!$A:$A=D728)*(三跨两临近重点区段!$F:$F="现存区段"),0))),"")</f>
        <v/>
      </c>
      <c r="AF728" s="72" t="str">
        <f t="array" ref="AF728">IFERROR(IF(INDEX(三跨两临近重点区段!$F:$F,MATCH(1,(MONTH(三跨两临近重点区段!$D:$D)=12)*(三跨两临近重点区段!$A:$A=D728),0))="已取消","已取消",INDEX(三跨两临近重点区段!$E:$E,MATCH(1,(MONTH(三跨两临近重点区段!$D:$D)=12)*(三跨两临近重点区段!$A:$A=D728)*(三跨两临近重点区段!$F:$F="现存区段"),0))),"")</f>
        <v/>
      </c>
      <c r="AH728" t="e">
        <f t="array" ref="AH728">INDEX(三跨两临近重点区段!$G:$G,MATCH(D728,三跨两临近重点区段!$A:$A,0))</f>
        <v>#N/A</v>
      </c>
      <c r="AI728" t="e">
        <f>INDEX(三跨两临近重点区段!$J:$J,MATCH(D728,三跨两临近重点区段!$A:$A,0))</f>
        <v>#N/A</v>
      </c>
    </row>
    <row r="729" ht="14.25" spans="1:35">
      <c r="A729" s="263" t="s">
        <v>363</v>
      </c>
      <c r="B729" s="264" t="s">
        <v>2811</v>
      </c>
      <c r="C729" s="263" t="s">
        <v>2849</v>
      </c>
      <c r="D729" s="263" t="s">
        <v>3212</v>
      </c>
      <c r="E729" s="264" t="s">
        <v>2449</v>
      </c>
      <c r="F729" s="264" t="s">
        <v>125</v>
      </c>
      <c r="G729" s="263" t="s">
        <v>2452</v>
      </c>
      <c r="H729" s="263" t="s">
        <v>1481</v>
      </c>
      <c r="I729" s="33"/>
      <c r="J729" s="196"/>
      <c r="K729" s="196"/>
      <c r="L729" s="196"/>
      <c r="M729" s="235"/>
      <c r="N729" s="235"/>
      <c r="O729" s="33"/>
      <c r="P729" s="48"/>
      <c r="Q729" s="279"/>
      <c r="R729" s="279"/>
      <c r="S729" s="278">
        <v>45462</v>
      </c>
      <c r="T729" s="279" t="s">
        <v>2117</v>
      </c>
      <c r="U729" s="268" t="str">
        <f t="array" ref="U729">IFERROR(IF(INDEX(三跨两临近重点区段!$F:$F,MATCH(1,(MONTH(三跨两临近重点区段!$D:$D)=7)*(三跨两临近重点区段!$A:$A=D729),0))="已取消","已取消",INDEX(三跨两临近重点区段!$D:$D,MATCH(1,(MONTH(三跨两临近重点区段!$D:$D)=7)*(三跨两临近重点区段!$A:$A=D729)*(三跨两临近重点区段!$F:$F="现存区段"),0))),"")</f>
        <v/>
      </c>
      <c r="V729" s="232" t="str">
        <f t="array" ref="V729">IFERROR(IF(INDEX(三跨两临近重点区段!$F:$F,MATCH(1,(MONTH(三跨两临近重点区段!$D:$D)=7)*(三跨两临近重点区段!$A:$A=D729),0))="已取消","已取消",INDEX(三跨两临近重点区段!$E:$E,MATCH(1,(MONTH(三跨两临近重点区段!$D:$D)=7)*(三跨两临近重点区段!$A:$A=D729)*(三跨两临近重点区段!$F:$F="现存区段"),0))),"")</f>
        <v/>
      </c>
      <c r="W729" s="268" t="str">
        <f t="array" ref="W729">IFERROR(IF(INDEX(三跨两临近重点区段!$F:$F,MATCH(1,(MONTH(三跨两临近重点区段!$D:$D)=8)*(三跨两临近重点区段!$A:$A=D729),0))="已取消","已取消",INDEX(三跨两临近重点区段!$D:$D,MATCH(1,(MONTH(三跨两临近重点区段!$D:$D)=8)*(三跨两临近重点区段!$A:$A=D729)*(三跨两临近重点区段!$F:$F="现存区段"),0))),"")</f>
        <v/>
      </c>
      <c r="X729" s="232" t="str">
        <f t="array" ref="X729">IFERROR(IF(INDEX(三跨两临近重点区段!$F:$F,MATCH(1,(MONTH(三跨两临近重点区段!$D:$D)=8)*(三跨两临近重点区段!$A:$A=D729),0))="已取消","已取消",INDEX(三跨两临近重点区段!$E:$E,MATCH(1,(MONTH(三跨两临近重点区段!$D:$D)=8)*(三跨两临近重点区段!$A:$A=D729)*(三跨两临近重点区段!$F:$F="现存区段"),0))),"")</f>
        <v/>
      </c>
      <c r="Y729" s="268" t="str">
        <f t="array" ref="Y729">IFERROR(IF(INDEX(三跨两临近重点区段!$F:$F,MATCH(1,(MONTH(三跨两临近重点区段!$D:$D)=9)*(三跨两临近重点区段!$A:$A=D729),0))="已取消","已取消",INDEX(三跨两临近重点区段!$D:$D,MATCH(1,(MONTH(三跨两临近重点区段!$D:$D)=9)*(三跨两临近重点区段!$A:$A=D729)*(三跨两临近重点区段!$F:$F="现存区段"),0))),"")</f>
        <v/>
      </c>
      <c r="Z729" s="232" t="str">
        <f t="array" ref="Z729">IFERROR(IF(INDEX(三跨两临近重点区段!$F:$F,MATCH(1,(MONTH(三跨两临近重点区段!$D:$D)=9)*(三跨两临近重点区段!$A:$A=D729),0))="已取消","已取消",INDEX(三跨两临近重点区段!$E:$E,MATCH(1,(MONTH(三跨两临近重点区段!$D:$D)=9)*(三跨两临近重点区段!$A:$A=D729)*(三跨两临近重点区段!$F:$F="现存区段"),0))),"")</f>
        <v/>
      </c>
      <c r="AA729" s="268" t="str">
        <f t="array" ref="AA729">IFERROR(IF(INDEX(三跨两临近重点区段!$F:$F,MATCH(1,(MONTH(三跨两临近重点区段!$D:$D)=10)*(三跨两临近重点区段!$A:$A=D729),0))="已取消","已取消",INDEX(三跨两临近重点区段!$D:$D,MATCH(1,(MONTH(三跨两临近重点区段!$D:$D)=10)*(三跨两临近重点区段!$A:$A=D729)*(三跨两临近重点区段!$F:$F="现存区段"),0))),"")</f>
        <v/>
      </c>
      <c r="AB729" s="72" t="str">
        <f t="array" ref="AB729">IFERROR(IF(INDEX(三跨两临近重点区段!$F:$F,MATCH(1,(MONTH(三跨两临近重点区段!$D:$D)=10)*(三跨两临近重点区段!$A:$A=D729),0))="已取消","已取消",INDEX(三跨两临近重点区段!$E:$E,MATCH(1,(MONTH(三跨两临近重点区段!$D:$D)=10)*(三跨两临近重点区段!$A:$A=D729)*(三跨两临近重点区段!$F:$F="现存区段"),0))),"")</f>
        <v/>
      </c>
      <c r="AC729" s="284" t="str">
        <f t="array" ref="AC729">IFERROR(IF(INDEX(三跨两临近重点区段!$F:$F,MATCH(1,(MONTH(三跨两临近重点区段!$D:$D)=11)*(三跨两临近重点区段!$A:$A=D729),0))="已取消","已取消",INDEX(三跨两临近重点区段!$D:$D,MATCH(1,(MONTH(三跨两临近重点区段!$D:$D)=11)*(三跨两临近重点区段!$A:$A=D729)*(三跨两临近重点区段!$F:$F="现存区段"),0))),"")</f>
        <v/>
      </c>
      <c r="AD729" s="72" t="str">
        <f t="array" ref="AD729">IFERROR(IF(INDEX(三跨两临近重点区段!$F:$F,MATCH(1,(MONTH(三跨两临近重点区段!$D:$D)=11)*(三跨两临近重点区段!$A:$A=D729),0))="已取消","已取消",INDEX(三跨两临近重点区段!$E:$E,MATCH(1,(MONTH(三跨两临近重点区段!$D:$D)=11)*(三跨两临近重点区段!$A:$A=D729)*(三跨两临近重点区段!$F:$F="现存区段"),0))),"")</f>
        <v/>
      </c>
      <c r="AE729" s="284" t="str">
        <f t="array" ref="AE729">IFERROR(IF(INDEX(三跨两临近重点区段!$F:$F,MATCH(1,(MONTH(三跨两临近重点区段!$D:$D)=12)*(三跨两临近重点区段!$A:$A=D729),0))="已取消","已取消",INDEX(三跨两临近重点区段!$D:$D,MATCH(1,(MONTH(三跨两临近重点区段!$D:$D)=12)*(三跨两临近重点区段!$A:$A=D729)*(三跨两临近重点区段!$F:$F="现存区段"),0))),"")</f>
        <v/>
      </c>
      <c r="AF729" s="72" t="str">
        <f t="array" ref="AF729">IFERROR(IF(INDEX(三跨两临近重点区段!$F:$F,MATCH(1,(MONTH(三跨两临近重点区段!$D:$D)=12)*(三跨两临近重点区段!$A:$A=D729),0))="已取消","已取消",INDEX(三跨两临近重点区段!$E:$E,MATCH(1,(MONTH(三跨两临近重点区段!$D:$D)=12)*(三跨两临近重点区段!$A:$A=D729)*(三跨两临近重点区段!$F:$F="现存区段"),0))),"")</f>
        <v/>
      </c>
      <c r="AH729" t="e">
        <f t="array" ref="AH729">INDEX(三跨两临近重点区段!$G:$G,MATCH(D729,三跨两临近重点区段!$A:$A,0))</f>
        <v>#N/A</v>
      </c>
      <c r="AI729" t="e">
        <f>INDEX(三跨两临近重点区段!$J:$J,MATCH(D729,三跨两临近重点区段!$A:$A,0))</f>
        <v>#N/A</v>
      </c>
    </row>
    <row r="730" ht="14.25" spans="1:35">
      <c r="A730" s="263" t="s">
        <v>363</v>
      </c>
      <c r="B730" s="264" t="s">
        <v>2800</v>
      </c>
      <c r="C730" s="263" t="s">
        <v>2384</v>
      </c>
      <c r="D730" s="263" t="s">
        <v>3213</v>
      </c>
      <c r="E730" s="264" t="s">
        <v>2449</v>
      </c>
      <c r="F730" s="264" t="s">
        <v>125</v>
      </c>
      <c r="G730" s="263" t="s">
        <v>2452</v>
      </c>
      <c r="H730" s="263" t="s">
        <v>1492</v>
      </c>
      <c r="I730" s="33"/>
      <c r="J730" s="196"/>
      <c r="K730" s="196"/>
      <c r="L730" s="196"/>
      <c r="M730" s="235"/>
      <c r="N730" s="235"/>
      <c r="O730" s="33"/>
      <c r="P730" s="48"/>
      <c r="Q730" s="279"/>
      <c r="R730" s="279"/>
      <c r="S730" s="278">
        <v>45462</v>
      </c>
      <c r="T730" s="279" t="s">
        <v>2117</v>
      </c>
      <c r="U730" s="268" t="str">
        <f t="array" ref="U730">IFERROR(IF(INDEX(三跨两临近重点区段!$F:$F,MATCH(1,(MONTH(三跨两临近重点区段!$D:$D)=7)*(三跨两临近重点区段!$A:$A=D730),0))="已取消","已取消",INDEX(三跨两临近重点区段!$D:$D,MATCH(1,(MONTH(三跨两临近重点区段!$D:$D)=7)*(三跨两临近重点区段!$A:$A=D730)*(三跨两临近重点区段!$F:$F="现存区段"),0))),"")</f>
        <v/>
      </c>
      <c r="V730" s="232" t="str">
        <f t="array" ref="V730">IFERROR(IF(INDEX(三跨两临近重点区段!$F:$F,MATCH(1,(MONTH(三跨两临近重点区段!$D:$D)=7)*(三跨两临近重点区段!$A:$A=D730),0))="已取消","已取消",INDEX(三跨两临近重点区段!$E:$E,MATCH(1,(MONTH(三跨两临近重点区段!$D:$D)=7)*(三跨两临近重点区段!$A:$A=D730)*(三跨两临近重点区段!$F:$F="现存区段"),0))),"")</f>
        <v/>
      </c>
      <c r="W730" s="268" t="str">
        <f t="array" ref="W730">IFERROR(IF(INDEX(三跨两临近重点区段!$F:$F,MATCH(1,(MONTH(三跨两临近重点区段!$D:$D)=8)*(三跨两临近重点区段!$A:$A=D730),0))="已取消","已取消",INDEX(三跨两临近重点区段!$D:$D,MATCH(1,(MONTH(三跨两临近重点区段!$D:$D)=8)*(三跨两临近重点区段!$A:$A=D730)*(三跨两临近重点区段!$F:$F="现存区段"),0))),"")</f>
        <v/>
      </c>
      <c r="X730" s="232" t="str">
        <f t="array" ref="X730">IFERROR(IF(INDEX(三跨两临近重点区段!$F:$F,MATCH(1,(MONTH(三跨两临近重点区段!$D:$D)=8)*(三跨两临近重点区段!$A:$A=D730),0))="已取消","已取消",INDEX(三跨两临近重点区段!$E:$E,MATCH(1,(MONTH(三跨两临近重点区段!$D:$D)=8)*(三跨两临近重点区段!$A:$A=D730)*(三跨两临近重点区段!$F:$F="现存区段"),0))),"")</f>
        <v/>
      </c>
      <c r="Y730" s="268" t="str">
        <f t="array" ref="Y730">IFERROR(IF(INDEX(三跨两临近重点区段!$F:$F,MATCH(1,(MONTH(三跨两临近重点区段!$D:$D)=9)*(三跨两临近重点区段!$A:$A=D730),0))="已取消","已取消",INDEX(三跨两临近重点区段!$D:$D,MATCH(1,(MONTH(三跨两临近重点区段!$D:$D)=9)*(三跨两临近重点区段!$A:$A=D730)*(三跨两临近重点区段!$F:$F="现存区段"),0))),"")</f>
        <v/>
      </c>
      <c r="Z730" s="232" t="str">
        <f t="array" ref="Z730">IFERROR(IF(INDEX(三跨两临近重点区段!$F:$F,MATCH(1,(MONTH(三跨两临近重点区段!$D:$D)=9)*(三跨两临近重点区段!$A:$A=D730),0))="已取消","已取消",INDEX(三跨两临近重点区段!$E:$E,MATCH(1,(MONTH(三跨两临近重点区段!$D:$D)=9)*(三跨两临近重点区段!$A:$A=D730)*(三跨两临近重点区段!$F:$F="现存区段"),0))),"")</f>
        <v/>
      </c>
      <c r="AA730" s="268" t="str">
        <f t="array" ref="AA730">IFERROR(IF(INDEX(三跨两临近重点区段!$F:$F,MATCH(1,(MONTH(三跨两临近重点区段!$D:$D)=10)*(三跨两临近重点区段!$A:$A=D730),0))="已取消","已取消",INDEX(三跨两临近重点区段!$D:$D,MATCH(1,(MONTH(三跨两临近重点区段!$D:$D)=10)*(三跨两临近重点区段!$A:$A=D730)*(三跨两临近重点区段!$F:$F="现存区段"),0))),"")</f>
        <v/>
      </c>
      <c r="AB730" s="72" t="str">
        <f t="array" ref="AB730">IFERROR(IF(INDEX(三跨两临近重点区段!$F:$F,MATCH(1,(MONTH(三跨两临近重点区段!$D:$D)=10)*(三跨两临近重点区段!$A:$A=D730),0))="已取消","已取消",INDEX(三跨两临近重点区段!$E:$E,MATCH(1,(MONTH(三跨两临近重点区段!$D:$D)=10)*(三跨两临近重点区段!$A:$A=D730)*(三跨两临近重点区段!$F:$F="现存区段"),0))),"")</f>
        <v/>
      </c>
      <c r="AC730" s="284" t="str">
        <f t="array" ref="AC730">IFERROR(IF(INDEX(三跨两临近重点区段!$F:$F,MATCH(1,(MONTH(三跨两临近重点区段!$D:$D)=11)*(三跨两临近重点区段!$A:$A=D730),0))="已取消","已取消",INDEX(三跨两临近重点区段!$D:$D,MATCH(1,(MONTH(三跨两临近重点区段!$D:$D)=11)*(三跨两临近重点区段!$A:$A=D730)*(三跨两临近重点区段!$F:$F="现存区段"),0))),"")</f>
        <v/>
      </c>
      <c r="AD730" s="72" t="str">
        <f t="array" ref="AD730">IFERROR(IF(INDEX(三跨两临近重点区段!$F:$F,MATCH(1,(MONTH(三跨两临近重点区段!$D:$D)=11)*(三跨两临近重点区段!$A:$A=D730),0))="已取消","已取消",INDEX(三跨两临近重点区段!$E:$E,MATCH(1,(MONTH(三跨两临近重点区段!$D:$D)=11)*(三跨两临近重点区段!$A:$A=D730)*(三跨两临近重点区段!$F:$F="现存区段"),0))),"")</f>
        <v/>
      </c>
      <c r="AE730" s="284" t="str">
        <f t="array" ref="AE730">IFERROR(IF(INDEX(三跨两临近重点区段!$F:$F,MATCH(1,(MONTH(三跨两临近重点区段!$D:$D)=12)*(三跨两临近重点区段!$A:$A=D730),0))="已取消","已取消",INDEX(三跨两临近重点区段!$D:$D,MATCH(1,(MONTH(三跨两临近重点区段!$D:$D)=12)*(三跨两临近重点区段!$A:$A=D730)*(三跨两临近重点区段!$F:$F="现存区段"),0))),"")</f>
        <v/>
      </c>
      <c r="AF730" s="72" t="str">
        <f t="array" ref="AF730">IFERROR(IF(INDEX(三跨两临近重点区段!$F:$F,MATCH(1,(MONTH(三跨两临近重点区段!$D:$D)=12)*(三跨两临近重点区段!$A:$A=D730),0))="已取消","已取消",INDEX(三跨两临近重点区段!$E:$E,MATCH(1,(MONTH(三跨两临近重点区段!$D:$D)=12)*(三跨两临近重点区段!$A:$A=D730)*(三跨两临近重点区段!$F:$F="现存区段"),0))),"")</f>
        <v/>
      </c>
      <c r="AH730" t="e">
        <f t="array" ref="AH730">INDEX(三跨两临近重点区段!$G:$G,MATCH(D730,三跨两临近重点区段!$A:$A,0))</f>
        <v>#N/A</v>
      </c>
      <c r="AI730" t="e">
        <f>INDEX(三跨两临近重点区段!$J:$J,MATCH(D730,三跨两临近重点区段!$A:$A,0))</f>
        <v>#N/A</v>
      </c>
    </row>
    <row r="731" ht="14.25" spans="1:35">
      <c r="A731" s="263" t="s">
        <v>363</v>
      </c>
      <c r="B731" s="264" t="s">
        <v>2806</v>
      </c>
      <c r="C731" s="263" t="s">
        <v>2928</v>
      </c>
      <c r="D731" s="263" t="s">
        <v>3214</v>
      </c>
      <c r="E731" s="264" t="s">
        <v>2449</v>
      </c>
      <c r="F731" s="264" t="s">
        <v>125</v>
      </c>
      <c r="G731" s="263" t="s">
        <v>2452</v>
      </c>
      <c r="H731" s="263" t="s">
        <v>1481</v>
      </c>
      <c r="I731" s="33"/>
      <c r="J731" s="196"/>
      <c r="K731" s="196"/>
      <c r="L731" s="196"/>
      <c r="M731" s="235"/>
      <c r="N731" s="235"/>
      <c r="O731" s="33"/>
      <c r="P731" s="48"/>
      <c r="Q731" s="279"/>
      <c r="R731" s="279"/>
      <c r="S731" s="278">
        <v>45462</v>
      </c>
      <c r="T731" s="279" t="s">
        <v>2117</v>
      </c>
      <c r="U731" s="268" t="str">
        <f t="array" ref="U731">IFERROR(IF(INDEX(三跨两临近重点区段!$F:$F,MATCH(1,(MONTH(三跨两临近重点区段!$D:$D)=7)*(三跨两临近重点区段!$A:$A=D731),0))="已取消","已取消",INDEX(三跨两临近重点区段!$D:$D,MATCH(1,(MONTH(三跨两临近重点区段!$D:$D)=7)*(三跨两临近重点区段!$A:$A=D731)*(三跨两临近重点区段!$F:$F="现存区段"),0))),"")</f>
        <v/>
      </c>
      <c r="V731" s="232" t="str">
        <f t="array" ref="V731">IFERROR(IF(INDEX(三跨两临近重点区段!$F:$F,MATCH(1,(MONTH(三跨两临近重点区段!$D:$D)=7)*(三跨两临近重点区段!$A:$A=D731),0))="已取消","已取消",INDEX(三跨两临近重点区段!$E:$E,MATCH(1,(MONTH(三跨两临近重点区段!$D:$D)=7)*(三跨两临近重点区段!$A:$A=D731)*(三跨两临近重点区段!$F:$F="现存区段"),0))),"")</f>
        <v/>
      </c>
      <c r="W731" s="268" t="str">
        <f t="array" ref="W731">IFERROR(IF(INDEX(三跨两临近重点区段!$F:$F,MATCH(1,(MONTH(三跨两临近重点区段!$D:$D)=8)*(三跨两临近重点区段!$A:$A=D731),0))="已取消","已取消",INDEX(三跨两临近重点区段!$D:$D,MATCH(1,(MONTH(三跨两临近重点区段!$D:$D)=8)*(三跨两临近重点区段!$A:$A=D731)*(三跨两临近重点区段!$F:$F="现存区段"),0))),"")</f>
        <v/>
      </c>
      <c r="X731" s="232" t="str">
        <f t="array" ref="X731">IFERROR(IF(INDEX(三跨两临近重点区段!$F:$F,MATCH(1,(MONTH(三跨两临近重点区段!$D:$D)=8)*(三跨两临近重点区段!$A:$A=D731),0))="已取消","已取消",INDEX(三跨两临近重点区段!$E:$E,MATCH(1,(MONTH(三跨两临近重点区段!$D:$D)=8)*(三跨两临近重点区段!$A:$A=D731)*(三跨两临近重点区段!$F:$F="现存区段"),0))),"")</f>
        <v/>
      </c>
      <c r="Y731" s="268" t="str">
        <f t="array" ref="Y731">IFERROR(IF(INDEX(三跨两临近重点区段!$F:$F,MATCH(1,(MONTH(三跨两临近重点区段!$D:$D)=9)*(三跨两临近重点区段!$A:$A=D731),0))="已取消","已取消",INDEX(三跨两临近重点区段!$D:$D,MATCH(1,(MONTH(三跨两临近重点区段!$D:$D)=9)*(三跨两临近重点区段!$A:$A=D731)*(三跨两临近重点区段!$F:$F="现存区段"),0))),"")</f>
        <v/>
      </c>
      <c r="Z731" s="232" t="str">
        <f t="array" ref="Z731">IFERROR(IF(INDEX(三跨两临近重点区段!$F:$F,MATCH(1,(MONTH(三跨两临近重点区段!$D:$D)=9)*(三跨两临近重点区段!$A:$A=D731),0))="已取消","已取消",INDEX(三跨两临近重点区段!$E:$E,MATCH(1,(MONTH(三跨两临近重点区段!$D:$D)=9)*(三跨两临近重点区段!$A:$A=D731)*(三跨两临近重点区段!$F:$F="现存区段"),0))),"")</f>
        <v/>
      </c>
      <c r="AA731" s="268" t="str">
        <f t="array" ref="AA731">IFERROR(IF(INDEX(三跨两临近重点区段!$F:$F,MATCH(1,(MONTH(三跨两临近重点区段!$D:$D)=10)*(三跨两临近重点区段!$A:$A=D731),0))="已取消","已取消",INDEX(三跨两临近重点区段!$D:$D,MATCH(1,(MONTH(三跨两临近重点区段!$D:$D)=10)*(三跨两临近重点区段!$A:$A=D731)*(三跨两临近重点区段!$F:$F="现存区段"),0))),"")</f>
        <v/>
      </c>
      <c r="AB731" s="72" t="str">
        <f t="array" ref="AB731">IFERROR(IF(INDEX(三跨两临近重点区段!$F:$F,MATCH(1,(MONTH(三跨两临近重点区段!$D:$D)=10)*(三跨两临近重点区段!$A:$A=D731),0))="已取消","已取消",INDEX(三跨两临近重点区段!$E:$E,MATCH(1,(MONTH(三跨两临近重点区段!$D:$D)=10)*(三跨两临近重点区段!$A:$A=D731)*(三跨两临近重点区段!$F:$F="现存区段"),0))),"")</f>
        <v/>
      </c>
      <c r="AC731" s="284" t="str">
        <f t="array" ref="AC731">IFERROR(IF(INDEX(三跨两临近重点区段!$F:$F,MATCH(1,(MONTH(三跨两临近重点区段!$D:$D)=11)*(三跨两临近重点区段!$A:$A=D731),0))="已取消","已取消",INDEX(三跨两临近重点区段!$D:$D,MATCH(1,(MONTH(三跨两临近重点区段!$D:$D)=11)*(三跨两临近重点区段!$A:$A=D731)*(三跨两临近重点区段!$F:$F="现存区段"),0))),"")</f>
        <v/>
      </c>
      <c r="AD731" s="72" t="str">
        <f t="array" ref="AD731">IFERROR(IF(INDEX(三跨两临近重点区段!$F:$F,MATCH(1,(MONTH(三跨两临近重点区段!$D:$D)=11)*(三跨两临近重点区段!$A:$A=D731),0))="已取消","已取消",INDEX(三跨两临近重点区段!$E:$E,MATCH(1,(MONTH(三跨两临近重点区段!$D:$D)=11)*(三跨两临近重点区段!$A:$A=D731)*(三跨两临近重点区段!$F:$F="现存区段"),0))),"")</f>
        <v/>
      </c>
      <c r="AE731" s="284" t="str">
        <f t="array" ref="AE731">IFERROR(IF(INDEX(三跨两临近重点区段!$F:$F,MATCH(1,(MONTH(三跨两临近重点区段!$D:$D)=12)*(三跨两临近重点区段!$A:$A=D731),0))="已取消","已取消",INDEX(三跨两临近重点区段!$D:$D,MATCH(1,(MONTH(三跨两临近重点区段!$D:$D)=12)*(三跨两临近重点区段!$A:$A=D731)*(三跨两临近重点区段!$F:$F="现存区段"),0))),"")</f>
        <v/>
      </c>
      <c r="AF731" s="72" t="str">
        <f t="array" ref="AF731">IFERROR(IF(INDEX(三跨两临近重点区段!$F:$F,MATCH(1,(MONTH(三跨两临近重点区段!$D:$D)=12)*(三跨两临近重点区段!$A:$A=D731),0))="已取消","已取消",INDEX(三跨两临近重点区段!$E:$E,MATCH(1,(MONTH(三跨两临近重点区段!$D:$D)=12)*(三跨两临近重点区段!$A:$A=D731)*(三跨两临近重点区段!$F:$F="现存区段"),0))),"")</f>
        <v/>
      </c>
      <c r="AH731" t="e">
        <f t="array" ref="AH731">INDEX(三跨两临近重点区段!$G:$G,MATCH(D731,三跨两临近重点区段!$A:$A,0))</f>
        <v>#N/A</v>
      </c>
      <c r="AI731" t="e">
        <f>INDEX(三跨两临近重点区段!$J:$J,MATCH(D731,三跨两临近重点区段!$A:$A,0))</f>
        <v>#N/A</v>
      </c>
    </row>
    <row r="732" ht="14.25" spans="1:35">
      <c r="A732" s="263" t="s">
        <v>363</v>
      </c>
      <c r="B732" s="264" t="s">
        <v>2800</v>
      </c>
      <c r="C732" s="263" t="s">
        <v>3160</v>
      </c>
      <c r="D732" s="263" t="s">
        <v>3215</v>
      </c>
      <c r="E732" s="264" t="s">
        <v>2449</v>
      </c>
      <c r="F732" s="264" t="s">
        <v>125</v>
      </c>
      <c r="G732" s="263" t="s">
        <v>2452</v>
      </c>
      <c r="H732" s="263" t="s">
        <v>1492</v>
      </c>
      <c r="I732" s="33"/>
      <c r="J732" s="196"/>
      <c r="K732" s="196"/>
      <c r="L732" s="196"/>
      <c r="M732" s="235"/>
      <c r="N732" s="235"/>
      <c r="O732" s="33"/>
      <c r="P732" s="48"/>
      <c r="Q732" s="279"/>
      <c r="R732" s="279"/>
      <c r="S732" s="278">
        <v>45462</v>
      </c>
      <c r="T732" s="279" t="s">
        <v>2117</v>
      </c>
      <c r="U732" s="268" t="str">
        <f t="array" ref="U732">IFERROR(IF(INDEX(三跨两临近重点区段!$F:$F,MATCH(1,(MONTH(三跨两临近重点区段!$D:$D)=7)*(三跨两临近重点区段!$A:$A=D732),0))="已取消","已取消",INDEX(三跨两临近重点区段!$D:$D,MATCH(1,(MONTH(三跨两临近重点区段!$D:$D)=7)*(三跨两临近重点区段!$A:$A=D732)*(三跨两临近重点区段!$F:$F="现存区段"),0))),"")</f>
        <v/>
      </c>
      <c r="V732" s="232" t="str">
        <f t="array" ref="V732">IFERROR(IF(INDEX(三跨两临近重点区段!$F:$F,MATCH(1,(MONTH(三跨两临近重点区段!$D:$D)=7)*(三跨两临近重点区段!$A:$A=D732),0))="已取消","已取消",INDEX(三跨两临近重点区段!$E:$E,MATCH(1,(MONTH(三跨两临近重点区段!$D:$D)=7)*(三跨两临近重点区段!$A:$A=D732)*(三跨两临近重点区段!$F:$F="现存区段"),0))),"")</f>
        <v/>
      </c>
      <c r="W732" s="268" t="str">
        <f t="array" ref="W732">IFERROR(IF(INDEX(三跨两临近重点区段!$F:$F,MATCH(1,(MONTH(三跨两临近重点区段!$D:$D)=8)*(三跨两临近重点区段!$A:$A=D732),0))="已取消","已取消",INDEX(三跨两临近重点区段!$D:$D,MATCH(1,(MONTH(三跨两临近重点区段!$D:$D)=8)*(三跨两临近重点区段!$A:$A=D732)*(三跨两临近重点区段!$F:$F="现存区段"),0))),"")</f>
        <v/>
      </c>
      <c r="X732" s="232" t="str">
        <f t="array" ref="X732">IFERROR(IF(INDEX(三跨两临近重点区段!$F:$F,MATCH(1,(MONTH(三跨两临近重点区段!$D:$D)=8)*(三跨两临近重点区段!$A:$A=D732),0))="已取消","已取消",INDEX(三跨两临近重点区段!$E:$E,MATCH(1,(MONTH(三跨两临近重点区段!$D:$D)=8)*(三跨两临近重点区段!$A:$A=D732)*(三跨两临近重点区段!$F:$F="现存区段"),0))),"")</f>
        <v/>
      </c>
      <c r="Y732" s="268" t="str">
        <f t="array" ref="Y732">IFERROR(IF(INDEX(三跨两临近重点区段!$F:$F,MATCH(1,(MONTH(三跨两临近重点区段!$D:$D)=9)*(三跨两临近重点区段!$A:$A=D732),0))="已取消","已取消",INDEX(三跨两临近重点区段!$D:$D,MATCH(1,(MONTH(三跨两临近重点区段!$D:$D)=9)*(三跨两临近重点区段!$A:$A=D732)*(三跨两临近重点区段!$F:$F="现存区段"),0))),"")</f>
        <v/>
      </c>
      <c r="Z732" s="232" t="str">
        <f t="array" ref="Z732">IFERROR(IF(INDEX(三跨两临近重点区段!$F:$F,MATCH(1,(MONTH(三跨两临近重点区段!$D:$D)=9)*(三跨两临近重点区段!$A:$A=D732),0))="已取消","已取消",INDEX(三跨两临近重点区段!$E:$E,MATCH(1,(MONTH(三跨两临近重点区段!$D:$D)=9)*(三跨两临近重点区段!$A:$A=D732)*(三跨两临近重点区段!$F:$F="现存区段"),0))),"")</f>
        <v/>
      </c>
      <c r="AA732" s="268" t="str">
        <f t="array" ref="AA732">IFERROR(IF(INDEX(三跨两临近重点区段!$F:$F,MATCH(1,(MONTH(三跨两临近重点区段!$D:$D)=10)*(三跨两临近重点区段!$A:$A=D732),0))="已取消","已取消",INDEX(三跨两临近重点区段!$D:$D,MATCH(1,(MONTH(三跨两临近重点区段!$D:$D)=10)*(三跨两临近重点区段!$A:$A=D732)*(三跨两临近重点区段!$F:$F="现存区段"),0))),"")</f>
        <v/>
      </c>
      <c r="AB732" s="72" t="str">
        <f t="array" ref="AB732">IFERROR(IF(INDEX(三跨两临近重点区段!$F:$F,MATCH(1,(MONTH(三跨两临近重点区段!$D:$D)=10)*(三跨两临近重点区段!$A:$A=D732),0))="已取消","已取消",INDEX(三跨两临近重点区段!$E:$E,MATCH(1,(MONTH(三跨两临近重点区段!$D:$D)=10)*(三跨两临近重点区段!$A:$A=D732)*(三跨两临近重点区段!$F:$F="现存区段"),0))),"")</f>
        <v/>
      </c>
      <c r="AC732" s="284" t="str">
        <f t="array" ref="AC732">IFERROR(IF(INDEX(三跨两临近重点区段!$F:$F,MATCH(1,(MONTH(三跨两临近重点区段!$D:$D)=11)*(三跨两临近重点区段!$A:$A=D732),0))="已取消","已取消",INDEX(三跨两临近重点区段!$D:$D,MATCH(1,(MONTH(三跨两临近重点区段!$D:$D)=11)*(三跨两临近重点区段!$A:$A=D732)*(三跨两临近重点区段!$F:$F="现存区段"),0))),"")</f>
        <v/>
      </c>
      <c r="AD732" s="72" t="str">
        <f t="array" ref="AD732">IFERROR(IF(INDEX(三跨两临近重点区段!$F:$F,MATCH(1,(MONTH(三跨两临近重点区段!$D:$D)=11)*(三跨两临近重点区段!$A:$A=D732),0))="已取消","已取消",INDEX(三跨两临近重点区段!$E:$E,MATCH(1,(MONTH(三跨两临近重点区段!$D:$D)=11)*(三跨两临近重点区段!$A:$A=D732)*(三跨两临近重点区段!$F:$F="现存区段"),0))),"")</f>
        <v/>
      </c>
      <c r="AE732" s="284" t="str">
        <f t="array" ref="AE732">IFERROR(IF(INDEX(三跨两临近重点区段!$F:$F,MATCH(1,(MONTH(三跨两临近重点区段!$D:$D)=12)*(三跨两临近重点区段!$A:$A=D732),0))="已取消","已取消",INDEX(三跨两临近重点区段!$D:$D,MATCH(1,(MONTH(三跨两临近重点区段!$D:$D)=12)*(三跨两临近重点区段!$A:$A=D732)*(三跨两临近重点区段!$F:$F="现存区段"),0))),"")</f>
        <v/>
      </c>
      <c r="AF732" s="72" t="str">
        <f t="array" ref="AF732">IFERROR(IF(INDEX(三跨两临近重点区段!$F:$F,MATCH(1,(MONTH(三跨两临近重点区段!$D:$D)=12)*(三跨两临近重点区段!$A:$A=D732),0))="已取消","已取消",INDEX(三跨两临近重点区段!$E:$E,MATCH(1,(MONTH(三跨两临近重点区段!$D:$D)=12)*(三跨两临近重点区段!$A:$A=D732)*(三跨两临近重点区段!$F:$F="现存区段"),0))),"")</f>
        <v/>
      </c>
      <c r="AH732" t="e">
        <f t="array" ref="AH732">INDEX(三跨两临近重点区段!$G:$G,MATCH(D732,三跨两临近重点区段!$A:$A,0))</f>
        <v>#N/A</v>
      </c>
      <c r="AI732" t="e">
        <f>INDEX(三跨两临近重点区段!$J:$J,MATCH(D732,三跨两临近重点区段!$A:$A,0))</f>
        <v>#N/A</v>
      </c>
    </row>
    <row r="733" ht="14.25" spans="1:35">
      <c r="A733" s="263" t="s">
        <v>363</v>
      </c>
      <c r="B733" s="264" t="s">
        <v>2811</v>
      </c>
      <c r="C733" s="263" t="s">
        <v>2928</v>
      </c>
      <c r="D733" s="263" t="s">
        <v>3216</v>
      </c>
      <c r="E733" s="264" t="s">
        <v>2449</v>
      </c>
      <c r="F733" s="264" t="s">
        <v>125</v>
      </c>
      <c r="G733" s="263" t="s">
        <v>2452</v>
      </c>
      <c r="H733" s="263" t="s">
        <v>1481</v>
      </c>
      <c r="I733" s="33"/>
      <c r="J733" s="196"/>
      <c r="K733" s="196"/>
      <c r="L733" s="196"/>
      <c r="M733" s="235"/>
      <c r="N733" s="235"/>
      <c r="O733" s="33"/>
      <c r="P733" s="48"/>
      <c r="Q733" s="279"/>
      <c r="R733" s="279"/>
      <c r="S733" s="278">
        <v>45462</v>
      </c>
      <c r="T733" s="279" t="s">
        <v>2117</v>
      </c>
      <c r="U733" s="268" t="str">
        <f t="array" ref="U733">IFERROR(IF(INDEX(三跨两临近重点区段!$F:$F,MATCH(1,(MONTH(三跨两临近重点区段!$D:$D)=7)*(三跨两临近重点区段!$A:$A=D733),0))="已取消","已取消",INDEX(三跨两临近重点区段!$D:$D,MATCH(1,(MONTH(三跨两临近重点区段!$D:$D)=7)*(三跨两临近重点区段!$A:$A=D733)*(三跨两临近重点区段!$F:$F="现存区段"),0))),"")</f>
        <v/>
      </c>
      <c r="V733" s="232" t="str">
        <f t="array" ref="V733">IFERROR(IF(INDEX(三跨两临近重点区段!$F:$F,MATCH(1,(MONTH(三跨两临近重点区段!$D:$D)=7)*(三跨两临近重点区段!$A:$A=D733),0))="已取消","已取消",INDEX(三跨两临近重点区段!$E:$E,MATCH(1,(MONTH(三跨两临近重点区段!$D:$D)=7)*(三跨两临近重点区段!$A:$A=D733)*(三跨两临近重点区段!$F:$F="现存区段"),0))),"")</f>
        <v/>
      </c>
      <c r="W733" s="268" t="str">
        <f t="array" ref="W733">IFERROR(IF(INDEX(三跨两临近重点区段!$F:$F,MATCH(1,(MONTH(三跨两临近重点区段!$D:$D)=8)*(三跨两临近重点区段!$A:$A=D733),0))="已取消","已取消",INDEX(三跨两临近重点区段!$D:$D,MATCH(1,(MONTH(三跨两临近重点区段!$D:$D)=8)*(三跨两临近重点区段!$A:$A=D733)*(三跨两临近重点区段!$F:$F="现存区段"),0))),"")</f>
        <v/>
      </c>
      <c r="X733" s="232" t="str">
        <f t="array" ref="X733">IFERROR(IF(INDEX(三跨两临近重点区段!$F:$F,MATCH(1,(MONTH(三跨两临近重点区段!$D:$D)=8)*(三跨两临近重点区段!$A:$A=D733),0))="已取消","已取消",INDEX(三跨两临近重点区段!$E:$E,MATCH(1,(MONTH(三跨两临近重点区段!$D:$D)=8)*(三跨两临近重点区段!$A:$A=D733)*(三跨两临近重点区段!$F:$F="现存区段"),0))),"")</f>
        <v/>
      </c>
      <c r="Y733" s="268" t="str">
        <f t="array" ref="Y733">IFERROR(IF(INDEX(三跨两临近重点区段!$F:$F,MATCH(1,(MONTH(三跨两临近重点区段!$D:$D)=9)*(三跨两临近重点区段!$A:$A=D733),0))="已取消","已取消",INDEX(三跨两临近重点区段!$D:$D,MATCH(1,(MONTH(三跨两临近重点区段!$D:$D)=9)*(三跨两临近重点区段!$A:$A=D733)*(三跨两临近重点区段!$F:$F="现存区段"),0))),"")</f>
        <v/>
      </c>
      <c r="Z733" s="232" t="str">
        <f t="array" ref="Z733">IFERROR(IF(INDEX(三跨两临近重点区段!$F:$F,MATCH(1,(MONTH(三跨两临近重点区段!$D:$D)=9)*(三跨两临近重点区段!$A:$A=D733),0))="已取消","已取消",INDEX(三跨两临近重点区段!$E:$E,MATCH(1,(MONTH(三跨两临近重点区段!$D:$D)=9)*(三跨两临近重点区段!$A:$A=D733)*(三跨两临近重点区段!$F:$F="现存区段"),0))),"")</f>
        <v/>
      </c>
      <c r="AA733" s="268" t="str">
        <f t="array" ref="AA733">IFERROR(IF(INDEX(三跨两临近重点区段!$F:$F,MATCH(1,(MONTH(三跨两临近重点区段!$D:$D)=10)*(三跨两临近重点区段!$A:$A=D733),0))="已取消","已取消",INDEX(三跨两临近重点区段!$D:$D,MATCH(1,(MONTH(三跨两临近重点区段!$D:$D)=10)*(三跨两临近重点区段!$A:$A=D733)*(三跨两临近重点区段!$F:$F="现存区段"),0))),"")</f>
        <v/>
      </c>
      <c r="AB733" s="72" t="str">
        <f t="array" ref="AB733">IFERROR(IF(INDEX(三跨两临近重点区段!$F:$F,MATCH(1,(MONTH(三跨两临近重点区段!$D:$D)=10)*(三跨两临近重点区段!$A:$A=D733),0))="已取消","已取消",INDEX(三跨两临近重点区段!$E:$E,MATCH(1,(MONTH(三跨两临近重点区段!$D:$D)=10)*(三跨两临近重点区段!$A:$A=D733)*(三跨两临近重点区段!$F:$F="现存区段"),0))),"")</f>
        <v/>
      </c>
      <c r="AC733" s="284" t="str">
        <f t="array" ref="AC733">IFERROR(IF(INDEX(三跨两临近重点区段!$F:$F,MATCH(1,(MONTH(三跨两临近重点区段!$D:$D)=11)*(三跨两临近重点区段!$A:$A=D733),0))="已取消","已取消",INDEX(三跨两临近重点区段!$D:$D,MATCH(1,(MONTH(三跨两临近重点区段!$D:$D)=11)*(三跨两临近重点区段!$A:$A=D733)*(三跨两临近重点区段!$F:$F="现存区段"),0))),"")</f>
        <v/>
      </c>
      <c r="AD733" s="72" t="str">
        <f t="array" ref="AD733">IFERROR(IF(INDEX(三跨两临近重点区段!$F:$F,MATCH(1,(MONTH(三跨两临近重点区段!$D:$D)=11)*(三跨两临近重点区段!$A:$A=D733),0))="已取消","已取消",INDEX(三跨两临近重点区段!$E:$E,MATCH(1,(MONTH(三跨两临近重点区段!$D:$D)=11)*(三跨两临近重点区段!$A:$A=D733)*(三跨两临近重点区段!$F:$F="现存区段"),0))),"")</f>
        <v/>
      </c>
      <c r="AE733" s="284" t="str">
        <f t="array" ref="AE733">IFERROR(IF(INDEX(三跨两临近重点区段!$F:$F,MATCH(1,(MONTH(三跨两临近重点区段!$D:$D)=12)*(三跨两临近重点区段!$A:$A=D733),0))="已取消","已取消",INDEX(三跨两临近重点区段!$D:$D,MATCH(1,(MONTH(三跨两临近重点区段!$D:$D)=12)*(三跨两临近重点区段!$A:$A=D733)*(三跨两临近重点区段!$F:$F="现存区段"),0))),"")</f>
        <v/>
      </c>
      <c r="AF733" s="72" t="str">
        <f t="array" ref="AF733">IFERROR(IF(INDEX(三跨两临近重点区段!$F:$F,MATCH(1,(MONTH(三跨两临近重点区段!$D:$D)=12)*(三跨两临近重点区段!$A:$A=D733),0))="已取消","已取消",INDEX(三跨两临近重点区段!$E:$E,MATCH(1,(MONTH(三跨两临近重点区段!$D:$D)=12)*(三跨两临近重点区段!$A:$A=D733)*(三跨两临近重点区段!$F:$F="现存区段"),0))),"")</f>
        <v/>
      </c>
      <c r="AH733" t="e">
        <f t="array" ref="AH733">INDEX(三跨两临近重点区段!$G:$G,MATCH(D733,三跨两临近重点区段!$A:$A,0))</f>
        <v>#N/A</v>
      </c>
      <c r="AI733" t="e">
        <f>INDEX(三跨两临近重点区段!$J:$J,MATCH(D733,三跨两临近重点区段!$A:$A,0))</f>
        <v>#N/A</v>
      </c>
    </row>
    <row r="734" ht="14.25" spans="1:35">
      <c r="A734" s="263" t="s">
        <v>150</v>
      </c>
      <c r="B734" s="264" t="s">
        <v>2891</v>
      </c>
      <c r="C734" s="263" t="s">
        <v>2977</v>
      </c>
      <c r="D734" s="263" t="s">
        <v>3217</v>
      </c>
      <c r="E734" s="264" t="s">
        <v>2115</v>
      </c>
      <c r="F734" s="264" t="s">
        <v>125</v>
      </c>
      <c r="G734" s="263" t="s">
        <v>2116</v>
      </c>
      <c r="H734" s="263" t="s">
        <v>1175</v>
      </c>
      <c r="I734" s="33"/>
      <c r="J734" s="196"/>
      <c r="K734" s="196"/>
      <c r="L734" s="196"/>
      <c r="M734" s="235"/>
      <c r="N734" s="235"/>
      <c r="O734" s="33"/>
      <c r="P734" s="48"/>
      <c r="Q734" s="279"/>
      <c r="R734" s="279"/>
      <c r="S734" s="278">
        <v>45446</v>
      </c>
      <c r="T734" s="279" t="s">
        <v>2117</v>
      </c>
      <c r="U734" s="268" t="str">
        <f t="array" ref="U734">IFERROR(IF(INDEX(三跨两临近重点区段!$F:$F,MATCH(1,(MONTH(三跨两临近重点区段!$D:$D)=7)*(三跨两临近重点区段!$A:$A=D734),0))="已取消","已取消",INDEX(三跨两临近重点区段!$D:$D,MATCH(1,(MONTH(三跨两临近重点区段!$D:$D)=7)*(三跨两临近重点区段!$A:$A=D734)*(三跨两临近重点区段!$F:$F="现存区段"),0))),"")</f>
        <v/>
      </c>
      <c r="V734" s="232" t="str">
        <f t="array" ref="V734">IFERROR(IF(INDEX(三跨两临近重点区段!$F:$F,MATCH(1,(MONTH(三跨两临近重点区段!$D:$D)=7)*(三跨两临近重点区段!$A:$A=D734),0))="已取消","已取消",INDEX(三跨两临近重点区段!$E:$E,MATCH(1,(MONTH(三跨两临近重点区段!$D:$D)=7)*(三跨两临近重点区段!$A:$A=D734)*(三跨两临近重点区段!$F:$F="现存区段"),0))),"")</f>
        <v/>
      </c>
      <c r="W734" s="268" t="str">
        <f t="array" ref="W734">IFERROR(IF(INDEX(三跨两临近重点区段!$F:$F,MATCH(1,(MONTH(三跨两临近重点区段!$D:$D)=8)*(三跨两临近重点区段!$A:$A=D734),0))="已取消","已取消",INDEX(三跨两临近重点区段!$D:$D,MATCH(1,(MONTH(三跨两临近重点区段!$D:$D)=8)*(三跨两临近重点区段!$A:$A=D734)*(三跨两临近重点区段!$F:$F="现存区段"),0))),"")</f>
        <v/>
      </c>
      <c r="X734" s="232" t="str">
        <f t="array" ref="X734">IFERROR(IF(INDEX(三跨两临近重点区段!$F:$F,MATCH(1,(MONTH(三跨两临近重点区段!$D:$D)=8)*(三跨两临近重点区段!$A:$A=D734),0))="已取消","已取消",INDEX(三跨两临近重点区段!$E:$E,MATCH(1,(MONTH(三跨两临近重点区段!$D:$D)=8)*(三跨两临近重点区段!$A:$A=D734)*(三跨两临近重点区段!$F:$F="现存区段"),0))),"")</f>
        <v/>
      </c>
      <c r="Y734" s="268" t="str">
        <f t="array" ref="Y734">IFERROR(IF(INDEX(三跨两临近重点区段!$F:$F,MATCH(1,(MONTH(三跨两临近重点区段!$D:$D)=9)*(三跨两临近重点区段!$A:$A=D734),0))="已取消","已取消",INDEX(三跨两临近重点区段!$D:$D,MATCH(1,(MONTH(三跨两临近重点区段!$D:$D)=9)*(三跨两临近重点区段!$A:$A=D734)*(三跨两临近重点区段!$F:$F="现存区段"),0))),"")</f>
        <v/>
      </c>
      <c r="Z734" s="232" t="str">
        <f t="array" ref="Z734">IFERROR(IF(INDEX(三跨两临近重点区段!$F:$F,MATCH(1,(MONTH(三跨两临近重点区段!$D:$D)=9)*(三跨两临近重点区段!$A:$A=D734),0))="已取消","已取消",INDEX(三跨两临近重点区段!$E:$E,MATCH(1,(MONTH(三跨两临近重点区段!$D:$D)=9)*(三跨两临近重点区段!$A:$A=D734)*(三跨两临近重点区段!$F:$F="现存区段"),0))),"")</f>
        <v/>
      </c>
      <c r="AA734" s="268" t="str">
        <f t="array" ref="AA734">IFERROR(IF(INDEX(三跨两临近重点区段!$F:$F,MATCH(1,(MONTH(三跨两临近重点区段!$D:$D)=10)*(三跨两临近重点区段!$A:$A=D734),0))="已取消","已取消",INDEX(三跨两临近重点区段!$D:$D,MATCH(1,(MONTH(三跨两临近重点区段!$D:$D)=10)*(三跨两临近重点区段!$A:$A=D734)*(三跨两临近重点区段!$F:$F="现存区段"),0))),"")</f>
        <v/>
      </c>
      <c r="AB734" s="72" t="str">
        <f t="array" ref="AB734">IFERROR(IF(INDEX(三跨两临近重点区段!$F:$F,MATCH(1,(MONTH(三跨两临近重点区段!$D:$D)=10)*(三跨两临近重点区段!$A:$A=D734),0))="已取消","已取消",INDEX(三跨两临近重点区段!$E:$E,MATCH(1,(MONTH(三跨两临近重点区段!$D:$D)=10)*(三跨两临近重点区段!$A:$A=D734)*(三跨两临近重点区段!$F:$F="现存区段"),0))),"")</f>
        <v/>
      </c>
      <c r="AC734" s="284" t="str">
        <f t="array" ref="AC734">IFERROR(IF(INDEX(三跨两临近重点区段!$F:$F,MATCH(1,(MONTH(三跨两临近重点区段!$D:$D)=11)*(三跨两临近重点区段!$A:$A=D734),0))="已取消","已取消",INDEX(三跨两临近重点区段!$D:$D,MATCH(1,(MONTH(三跨两临近重点区段!$D:$D)=11)*(三跨两临近重点区段!$A:$A=D734)*(三跨两临近重点区段!$F:$F="现存区段"),0))),"")</f>
        <v/>
      </c>
      <c r="AD734" s="72" t="str">
        <f t="array" ref="AD734">IFERROR(IF(INDEX(三跨两临近重点区段!$F:$F,MATCH(1,(MONTH(三跨两临近重点区段!$D:$D)=11)*(三跨两临近重点区段!$A:$A=D734),0))="已取消","已取消",INDEX(三跨两临近重点区段!$E:$E,MATCH(1,(MONTH(三跨两临近重点区段!$D:$D)=11)*(三跨两临近重点区段!$A:$A=D734)*(三跨两临近重点区段!$F:$F="现存区段"),0))),"")</f>
        <v/>
      </c>
      <c r="AE734" s="284" t="str">
        <f t="array" ref="AE734">IFERROR(IF(INDEX(三跨两临近重点区段!$F:$F,MATCH(1,(MONTH(三跨两临近重点区段!$D:$D)=12)*(三跨两临近重点区段!$A:$A=D734),0))="已取消","已取消",INDEX(三跨两临近重点区段!$D:$D,MATCH(1,(MONTH(三跨两临近重点区段!$D:$D)=12)*(三跨两临近重点区段!$A:$A=D734)*(三跨两临近重点区段!$F:$F="现存区段"),0))),"")</f>
        <v/>
      </c>
      <c r="AF734" s="72" t="str">
        <f t="array" ref="AF734">IFERROR(IF(INDEX(三跨两临近重点区段!$F:$F,MATCH(1,(MONTH(三跨两临近重点区段!$D:$D)=12)*(三跨两临近重点区段!$A:$A=D734),0))="已取消","已取消",INDEX(三跨两临近重点区段!$E:$E,MATCH(1,(MONTH(三跨两临近重点区段!$D:$D)=12)*(三跨两临近重点区段!$A:$A=D734)*(三跨两临近重点区段!$F:$F="现存区段"),0))),"")</f>
        <v/>
      </c>
      <c r="AH734" t="e">
        <f t="array" ref="AH734">INDEX(三跨两临近重点区段!$G:$G,MATCH(D734,三跨两临近重点区段!$A:$A,0))</f>
        <v>#N/A</v>
      </c>
      <c r="AI734" t="e">
        <f>INDEX(三跨两临近重点区段!$J:$J,MATCH(D734,三跨两临近重点区段!$A:$A,0))</f>
        <v>#N/A</v>
      </c>
    </row>
    <row r="735" ht="14.25" spans="1:35">
      <c r="A735" s="263" t="s">
        <v>150</v>
      </c>
      <c r="B735" s="264" t="s">
        <v>2893</v>
      </c>
      <c r="C735" s="263" t="s">
        <v>2977</v>
      </c>
      <c r="D735" s="263" t="s">
        <v>3218</v>
      </c>
      <c r="E735" s="264" t="s">
        <v>2115</v>
      </c>
      <c r="F735" s="264" t="s">
        <v>125</v>
      </c>
      <c r="G735" s="263" t="s">
        <v>2116</v>
      </c>
      <c r="H735" s="263" t="s">
        <v>1175</v>
      </c>
      <c r="I735" s="33"/>
      <c r="J735" s="196"/>
      <c r="K735" s="196"/>
      <c r="L735" s="196"/>
      <c r="M735" s="235"/>
      <c r="N735" s="235"/>
      <c r="O735" s="33"/>
      <c r="P735" s="48"/>
      <c r="Q735" s="279"/>
      <c r="R735" s="279"/>
      <c r="S735" s="278">
        <v>45446</v>
      </c>
      <c r="T735" s="279" t="s">
        <v>2117</v>
      </c>
      <c r="U735" s="268" t="str">
        <f t="array" ref="U735">IFERROR(IF(INDEX(三跨两临近重点区段!$F:$F,MATCH(1,(MONTH(三跨两临近重点区段!$D:$D)=7)*(三跨两临近重点区段!$A:$A=D735),0))="已取消","已取消",INDEX(三跨两临近重点区段!$D:$D,MATCH(1,(MONTH(三跨两临近重点区段!$D:$D)=7)*(三跨两临近重点区段!$A:$A=D735)*(三跨两临近重点区段!$F:$F="现存区段"),0))),"")</f>
        <v/>
      </c>
      <c r="V735" s="232" t="str">
        <f t="array" ref="V735">IFERROR(IF(INDEX(三跨两临近重点区段!$F:$F,MATCH(1,(MONTH(三跨两临近重点区段!$D:$D)=7)*(三跨两临近重点区段!$A:$A=D735),0))="已取消","已取消",INDEX(三跨两临近重点区段!$E:$E,MATCH(1,(MONTH(三跨两临近重点区段!$D:$D)=7)*(三跨两临近重点区段!$A:$A=D735)*(三跨两临近重点区段!$F:$F="现存区段"),0))),"")</f>
        <v/>
      </c>
      <c r="W735" s="268" t="str">
        <f t="array" ref="W735">IFERROR(IF(INDEX(三跨两临近重点区段!$F:$F,MATCH(1,(MONTH(三跨两临近重点区段!$D:$D)=8)*(三跨两临近重点区段!$A:$A=D735),0))="已取消","已取消",INDEX(三跨两临近重点区段!$D:$D,MATCH(1,(MONTH(三跨两临近重点区段!$D:$D)=8)*(三跨两临近重点区段!$A:$A=D735)*(三跨两临近重点区段!$F:$F="现存区段"),0))),"")</f>
        <v/>
      </c>
      <c r="X735" s="232" t="str">
        <f t="array" ref="X735">IFERROR(IF(INDEX(三跨两临近重点区段!$F:$F,MATCH(1,(MONTH(三跨两临近重点区段!$D:$D)=8)*(三跨两临近重点区段!$A:$A=D735),0))="已取消","已取消",INDEX(三跨两临近重点区段!$E:$E,MATCH(1,(MONTH(三跨两临近重点区段!$D:$D)=8)*(三跨两临近重点区段!$A:$A=D735)*(三跨两临近重点区段!$F:$F="现存区段"),0))),"")</f>
        <v/>
      </c>
      <c r="Y735" s="268" t="str">
        <f t="array" ref="Y735">IFERROR(IF(INDEX(三跨两临近重点区段!$F:$F,MATCH(1,(MONTH(三跨两临近重点区段!$D:$D)=9)*(三跨两临近重点区段!$A:$A=D735),0))="已取消","已取消",INDEX(三跨两临近重点区段!$D:$D,MATCH(1,(MONTH(三跨两临近重点区段!$D:$D)=9)*(三跨两临近重点区段!$A:$A=D735)*(三跨两临近重点区段!$F:$F="现存区段"),0))),"")</f>
        <v/>
      </c>
      <c r="Z735" s="232" t="str">
        <f t="array" ref="Z735">IFERROR(IF(INDEX(三跨两临近重点区段!$F:$F,MATCH(1,(MONTH(三跨两临近重点区段!$D:$D)=9)*(三跨两临近重点区段!$A:$A=D735),0))="已取消","已取消",INDEX(三跨两临近重点区段!$E:$E,MATCH(1,(MONTH(三跨两临近重点区段!$D:$D)=9)*(三跨两临近重点区段!$A:$A=D735)*(三跨两临近重点区段!$F:$F="现存区段"),0))),"")</f>
        <v/>
      </c>
      <c r="AA735" s="268" t="str">
        <f t="array" ref="AA735">IFERROR(IF(INDEX(三跨两临近重点区段!$F:$F,MATCH(1,(MONTH(三跨两临近重点区段!$D:$D)=10)*(三跨两临近重点区段!$A:$A=D735),0))="已取消","已取消",INDEX(三跨两临近重点区段!$D:$D,MATCH(1,(MONTH(三跨两临近重点区段!$D:$D)=10)*(三跨两临近重点区段!$A:$A=D735)*(三跨两临近重点区段!$F:$F="现存区段"),0))),"")</f>
        <v/>
      </c>
      <c r="AB735" s="72" t="str">
        <f t="array" ref="AB735">IFERROR(IF(INDEX(三跨两临近重点区段!$F:$F,MATCH(1,(MONTH(三跨两临近重点区段!$D:$D)=10)*(三跨两临近重点区段!$A:$A=D735),0))="已取消","已取消",INDEX(三跨两临近重点区段!$E:$E,MATCH(1,(MONTH(三跨两临近重点区段!$D:$D)=10)*(三跨两临近重点区段!$A:$A=D735)*(三跨两临近重点区段!$F:$F="现存区段"),0))),"")</f>
        <v/>
      </c>
      <c r="AC735" s="284" t="str">
        <f t="array" ref="AC735">IFERROR(IF(INDEX(三跨两临近重点区段!$F:$F,MATCH(1,(MONTH(三跨两临近重点区段!$D:$D)=11)*(三跨两临近重点区段!$A:$A=D735),0))="已取消","已取消",INDEX(三跨两临近重点区段!$D:$D,MATCH(1,(MONTH(三跨两临近重点区段!$D:$D)=11)*(三跨两临近重点区段!$A:$A=D735)*(三跨两临近重点区段!$F:$F="现存区段"),0))),"")</f>
        <v/>
      </c>
      <c r="AD735" s="72" t="str">
        <f t="array" ref="AD735">IFERROR(IF(INDEX(三跨两临近重点区段!$F:$F,MATCH(1,(MONTH(三跨两临近重点区段!$D:$D)=11)*(三跨两临近重点区段!$A:$A=D735),0))="已取消","已取消",INDEX(三跨两临近重点区段!$E:$E,MATCH(1,(MONTH(三跨两临近重点区段!$D:$D)=11)*(三跨两临近重点区段!$A:$A=D735)*(三跨两临近重点区段!$F:$F="现存区段"),0))),"")</f>
        <v/>
      </c>
      <c r="AE735" s="284" t="str">
        <f t="array" ref="AE735">IFERROR(IF(INDEX(三跨两临近重点区段!$F:$F,MATCH(1,(MONTH(三跨两临近重点区段!$D:$D)=12)*(三跨两临近重点区段!$A:$A=D735),0))="已取消","已取消",INDEX(三跨两临近重点区段!$D:$D,MATCH(1,(MONTH(三跨两临近重点区段!$D:$D)=12)*(三跨两临近重点区段!$A:$A=D735)*(三跨两临近重点区段!$F:$F="现存区段"),0))),"")</f>
        <v/>
      </c>
      <c r="AF735" s="72" t="str">
        <f t="array" ref="AF735">IFERROR(IF(INDEX(三跨两临近重点区段!$F:$F,MATCH(1,(MONTH(三跨两临近重点区段!$D:$D)=12)*(三跨两临近重点区段!$A:$A=D735),0))="已取消","已取消",INDEX(三跨两临近重点区段!$E:$E,MATCH(1,(MONTH(三跨两临近重点区段!$D:$D)=12)*(三跨两临近重点区段!$A:$A=D735)*(三跨两临近重点区段!$F:$F="现存区段"),0))),"")</f>
        <v/>
      </c>
      <c r="AH735" t="e">
        <f t="array" ref="AH735">INDEX(三跨两临近重点区段!$G:$G,MATCH(D735,三跨两临近重点区段!$A:$A,0))</f>
        <v>#N/A</v>
      </c>
      <c r="AI735" t="e">
        <f>INDEX(三跨两临近重点区段!$J:$J,MATCH(D735,三跨两临近重点区段!$A:$A,0))</f>
        <v>#N/A</v>
      </c>
    </row>
    <row r="736" ht="14.25" spans="1:35">
      <c r="A736" s="263" t="s">
        <v>119</v>
      </c>
      <c r="B736" s="264" t="s">
        <v>2695</v>
      </c>
      <c r="C736" s="263" t="s">
        <v>2269</v>
      </c>
      <c r="D736" s="263" t="s">
        <v>3219</v>
      </c>
      <c r="E736" s="264" t="s">
        <v>2115</v>
      </c>
      <c r="F736" s="264" t="s">
        <v>125</v>
      </c>
      <c r="G736" s="263" t="s">
        <v>2116</v>
      </c>
      <c r="H736" s="263" t="s">
        <v>1196</v>
      </c>
      <c r="I736" s="33"/>
      <c r="J736" s="196"/>
      <c r="K736" s="196"/>
      <c r="L736" s="196"/>
      <c r="M736" s="235"/>
      <c r="N736" s="235"/>
      <c r="O736" s="33"/>
      <c r="P736" s="48"/>
      <c r="Q736" s="279"/>
      <c r="R736" s="279"/>
      <c r="S736" s="278">
        <v>45446</v>
      </c>
      <c r="T736" s="279" t="s">
        <v>2117</v>
      </c>
      <c r="U736" s="268" t="str">
        <f t="array" ref="U736">IFERROR(IF(INDEX(三跨两临近重点区段!$F:$F,MATCH(1,(MONTH(三跨两临近重点区段!$D:$D)=7)*(三跨两临近重点区段!$A:$A=D736),0))="已取消","已取消",INDEX(三跨两临近重点区段!$D:$D,MATCH(1,(MONTH(三跨两临近重点区段!$D:$D)=7)*(三跨两临近重点区段!$A:$A=D736)*(三跨两临近重点区段!$F:$F="现存区段"),0))),"")</f>
        <v/>
      </c>
      <c r="V736" s="232" t="str">
        <f t="array" ref="V736">IFERROR(IF(INDEX(三跨两临近重点区段!$F:$F,MATCH(1,(MONTH(三跨两临近重点区段!$D:$D)=7)*(三跨两临近重点区段!$A:$A=D736),0))="已取消","已取消",INDEX(三跨两临近重点区段!$E:$E,MATCH(1,(MONTH(三跨两临近重点区段!$D:$D)=7)*(三跨两临近重点区段!$A:$A=D736)*(三跨两临近重点区段!$F:$F="现存区段"),0))),"")</f>
        <v/>
      </c>
      <c r="W736" s="268" t="str">
        <f t="array" ref="W736">IFERROR(IF(INDEX(三跨两临近重点区段!$F:$F,MATCH(1,(MONTH(三跨两临近重点区段!$D:$D)=8)*(三跨两临近重点区段!$A:$A=D736),0))="已取消","已取消",INDEX(三跨两临近重点区段!$D:$D,MATCH(1,(MONTH(三跨两临近重点区段!$D:$D)=8)*(三跨两临近重点区段!$A:$A=D736)*(三跨两临近重点区段!$F:$F="现存区段"),0))),"")</f>
        <v/>
      </c>
      <c r="X736" s="232" t="str">
        <f t="array" ref="X736">IFERROR(IF(INDEX(三跨两临近重点区段!$F:$F,MATCH(1,(MONTH(三跨两临近重点区段!$D:$D)=8)*(三跨两临近重点区段!$A:$A=D736),0))="已取消","已取消",INDEX(三跨两临近重点区段!$E:$E,MATCH(1,(MONTH(三跨两临近重点区段!$D:$D)=8)*(三跨两临近重点区段!$A:$A=D736)*(三跨两临近重点区段!$F:$F="现存区段"),0))),"")</f>
        <v/>
      </c>
      <c r="Y736" s="268" t="str">
        <f t="array" ref="Y736">IFERROR(IF(INDEX(三跨两临近重点区段!$F:$F,MATCH(1,(MONTH(三跨两临近重点区段!$D:$D)=9)*(三跨两临近重点区段!$A:$A=D736),0))="已取消","已取消",INDEX(三跨两临近重点区段!$D:$D,MATCH(1,(MONTH(三跨两临近重点区段!$D:$D)=9)*(三跨两临近重点区段!$A:$A=D736)*(三跨两临近重点区段!$F:$F="现存区段"),0))),"")</f>
        <v/>
      </c>
      <c r="Z736" s="232" t="str">
        <f t="array" ref="Z736">IFERROR(IF(INDEX(三跨两临近重点区段!$F:$F,MATCH(1,(MONTH(三跨两临近重点区段!$D:$D)=9)*(三跨两临近重点区段!$A:$A=D736),0))="已取消","已取消",INDEX(三跨两临近重点区段!$E:$E,MATCH(1,(MONTH(三跨两临近重点区段!$D:$D)=9)*(三跨两临近重点区段!$A:$A=D736)*(三跨两临近重点区段!$F:$F="现存区段"),0))),"")</f>
        <v/>
      </c>
      <c r="AA736" s="268" t="str">
        <f t="array" ref="AA736">IFERROR(IF(INDEX(三跨两临近重点区段!$F:$F,MATCH(1,(MONTH(三跨两临近重点区段!$D:$D)=10)*(三跨两临近重点区段!$A:$A=D736),0))="已取消","已取消",INDEX(三跨两临近重点区段!$D:$D,MATCH(1,(MONTH(三跨两临近重点区段!$D:$D)=10)*(三跨两临近重点区段!$A:$A=D736)*(三跨两临近重点区段!$F:$F="现存区段"),0))),"")</f>
        <v/>
      </c>
      <c r="AB736" s="72" t="str">
        <f t="array" ref="AB736">IFERROR(IF(INDEX(三跨两临近重点区段!$F:$F,MATCH(1,(MONTH(三跨两临近重点区段!$D:$D)=10)*(三跨两临近重点区段!$A:$A=D736),0))="已取消","已取消",INDEX(三跨两临近重点区段!$E:$E,MATCH(1,(MONTH(三跨两临近重点区段!$D:$D)=10)*(三跨两临近重点区段!$A:$A=D736)*(三跨两临近重点区段!$F:$F="现存区段"),0))),"")</f>
        <v/>
      </c>
      <c r="AC736" s="284" t="str">
        <f t="array" ref="AC736">IFERROR(IF(INDEX(三跨两临近重点区段!$F:$F,MATCH(1,(MONTH(三跨两临近重点区段!$D:$D)=11)*(三跨两临近重点区段!$A:$A=D736),0))="已取消","已取消",INDEX(三跨两临近重点区段!$D:$D,MATCH(1,(MONTH(三跨两临近重点区段!$D:$D)=11)*(三跨两临近重点区段!$A:$A=D736)*(三跨两临近重点区段!$F:$F="现存区段"),0))),"")</f>
        <v/>
      </c>
      <c r="AD736" s="72" t="str">
        <f t="array" ref="AD736">IFERROR(IF(INDEX(三跨两临近重点区段!$F:$F,MATCH(1,(MONTH(三跨两临近重点区段!$D:$D)=11)*(三跨两临近重点区段!$A:$A=D736),0))="已取消","已取消",INDEX(三跨两临近重点区段!$E:$E,MATCH(1,(MONTH(三跨两临近重点区段!$D:$D)=11)*(三跨两临近重点区段!$A:$A=D736)*(三跨两临近重点区段!$F:$F="现存区段"),0))),"")</f>
        <v/>
      </c>
      <c r="AE736" s="284" t="str">
        <f t="array" ref="AE736">IFERROR(IF(INDEX(三跨两临近重点区段!$F:$F,MATCH(1,(MONTH(三跨两临近重点区段!$D:$D)=12)*(三跨两临近重点区段!$A:$A=D736),0))="已取消","已取消",INDEX(三跨两临近重点区段!$D:$D,MATCH(1,(MONTH(三跨两临近重点区段!$D:$D)=12)*(三跨两临近重点区段!$A:$A=D736)*(三跨两临近重点区段!$F:$F="现存区段"),0))),"")</f>
        <v/>
      </c>
      <c r="AF736" s="72" t="str">
        <f t="array" ref="AF736">IFERROR(IF(INDEX(三跨两临近重点区段!$F:$F,MATCH(1,(MONTH(三跨两临近重点区段!$D:$D)=12)*(三跨两临近重点区段!$A:$A=D736),0))="已取消","已取消",INDEX(三跨两临近重点区段!$E:$E,MATCH(1,(MONTH(三跨两临近重点区段!$D:$D)=12)*(三跨两临近重点区段!$A:$A=D736)*(三跨两临近重点区段!$F:$F="现存区段"),0))),"")</f>
        <v/>
      </c>
      <c r="AH736" t="e">
        <f t="array" ref="AH736">INDEX(三跨两临近重点区段!$G:$G,MATCH(D736,三跨两临近重点区段!$A:$A,0))</f>
        <v>#N/A</v>
      </c>
      <c r="AI736" t="e">
        <f>INDEX(三跨两临近重点区段!$J:$J,MATCH(D736,三跨两临近重点区段!$A:$A,0))</f>
        <v>#N/A</v>
      </c>
    </row>
    <row r="737" ht="14.25" spans="1:35">
      <c r="A737" s="263" t="s">
        <v>119</v>
      </c>
      <c r="B737" s="264" t="s">
        <v>2698</v>
      </c>
      <c r="C737" s="263" t="s">
        <v>2269</v>
      </c>
      <c r="D737" s="263" t="s">
        <v>3220</v>
      </c>
      <c r="E737" s="264" t="s">
        <v>2115</v>
      </c>
      <c r="F737" s="264" t="s">
        <v>125</v>
      </c>
      <c r="G737" s="263" t="s">
        <v>2116</v>
      </c>
      <c r="H737" s="263" t="s">
        <v>1186</v>
      </c>
      <c r="I737" s="33"/>
      <c r="J737" s="196"/>
      <c r="K737" s="196"/>
      <c r="L737" s="196"/>
      <c r="M737" s="235"/>
      <c r="N737" s="235"/>
      <c r="O737" s="33"/>
      <c r="P737" s="48"/>
      <c r="Q737" s="279"/>
      <c r="R737" s="279"/>
      <c r="S737" s="278">
        <v>45446</v>
      </c>
      <c r="T737" s="279" t="s">
        <v>2117</v>
      </c>
      <c r="U737" s="268" t="str">
        <f t="array" ref="U737">IFERROR(IF(INDEX(三跨两临近重点区段!$F:$F,MATCH(1,(MONTH(三跨两临近重点区段!$D:$D)=7)*(三跨两临近重点区段!$A:$A=D737),0))="已取消","已取消",INDEX(三跨两临近重点区段!$D:$D,MATCH(1,(MONTH(三跨两临近重点区段!$D:$D)=7)*(三跨两临近重点区段!$A:$A=D737)*(三跨两临近重点区段!$F:$F="现存区段"),0))),"")</f>
        <v/>
      </c>
      <c r="V737" s="232" t="str">
        <f t="array" ref="V737">IFERROR(IF(INDEX(三跨两临近重点区段!$F:$F,MATCH(1,(MONTH(三跨两临近重点区段!$D:$D)=7)*(三跨两临近重点区段!$A:$A=D737),0))="已取消","已取消",INDEX(三跨两临近重点区段!$E:$E,MATCH(1,(MONTH(三跨两临近重点区段!$D:$D)=7)*(三跨两临近重点区段!$A:$A=D737)*(三跨两临近重点区段!$F:$F="现存区段"),0))),"")</f>
        <v/>
      </c>
      <c r="W737" s="268" t="str">
        <f t="array" ref="W737">IFERROR(IF(INDEX(三跨两临近重点区段!$F:$F,MATCH(1,(MONTH(三跨两临近重点区段!$D:$D)=8)*(三跨两临近重点区段!$A:$A=D737),0))="已取消","已取消",INDEX(三跨两临近重点区段!$D:$D,MATCH(1,(MONTH(三跨两临近重点区段!$D:$D)=8)*(三跨两临近重点区段!$A:$A=D737)*(三跨两临近重点区段!$F:$F="现存区段"),0))),"")</f>
        <v/>
      </c>
      <c r="X737" s="232" t="str">
        <f t="array" ref="X737">IFERROR(IF(INDEX(三跨两临近重点区段!$F:$F,MATCH(1,(MONTH(三跨两临近重点区段!$D:$D)=8)*(三跨两临近重点区段!$A:$A=D737),0))="已取消","已取消",INDEX(三跨两临近重点区段!$E:$E,MATCH(1,(MONTH(三跨两临近重点区段!$D:$D)=8)*(三跨两临近重点区段!$A:$A=D737)*(三跨两临近重点区段!$F:$F="现存区段"),0))),"")</f>
        <v/>
      </c>
      <c r="Y737" s="268" t="str">
        <f t="array" ref="Y737">IFERROR(IF(INDEX(三跨两临近重点区段!$F:$F,MATCH(1,(MONTH(三跨两临近重点区段!$D:$D)=9)*(三跨两临近重点区段!$A:$A=D737),0))="已取消","已取消",INDEX(三跨两临近重点区段!$D:$D,MATCH(1,(MONTH(三跨两临近重点区段!$D:$D)=9)*(三跨两临近重点区段!$A:$A=D737)*(三跨两临近重点区段!$F:$F="现存区段"),0))),"")</f>
        <v/>
      </c>
      <c r="Z737" s="232" t="str">
        <f t="array" ref="Z737">IFERROR(IF(INDEX(三跨两临近重点区段!$F:$F,MATCH(1,(MONTH(三跨两临近重点区段!$D:$D)=9)*(三跨两临近重点区段!$A:$A=D737),0))="已取消","已取消",INDEX(三跨两临近重点区段!$E:$E,MATCH(1,(MONTH(三跨两临近重点区段!$D:$D)=9)*(三跨两临近重点区段!$A:$A=D737)*(三跨两临近重点区段!$F:$F="现存区段"),0))),"")</f>
        <v/>
      </c>
      <c r="AA737" s="268" t="str">
        <f t="array" ref="AA737">IFERROR(IF(INDEX(三跨两临近重点区段!$F:$F,MATCH(1,(MONTH(三跨两临近重点区段!$D:$D)=10)*(三跨两临近重点区段!$A:$A=D737),0))="已取消","已取消",INDEX(三跨两临近重点区段!$D:$D,MATCH(1,(MONTH(三跨两临近重点区段!$D:$D)=10)*(三跨两临近重点区段!$A:$A=D737)*(三跨两临近重点区段!$F:$F="现存区段"),0))),"")</f>
        <v/>
      </c>
      <c r="AB737" s="72" t="str">
        <f t="array" ref="AB737">IFERROR(IF(INDEX(三跨两临近重点区段!$F:$F,MATCH(1,(MONTH(三跨两临近重点区段!$D:$D)=10)*(三跨两临近重点区段!$A:$A=D737),0))="已取消","已取消",INDEX(三跨两临近重点区段!$E:$E,MATCH(1,(MONTH(三跨两临近重点区段!$D:$D)=10)*(三跨两临近重点区段!$A:$A=D737)*(三跨两临近重点区段!$F:$F="现存区段"),0))),"")</f>
        <v/>
      </c>
      <c r="AC737" s="284" t="str">
        <f t="array" ref="AC737">IFERROR(IF(INDEX(三跨两临近重点区段!$F:$F,MATCH(1,(MONTH(三跨两临近重点区段!$D:$D)=11)*(三跨两临近重点区段!$A:$A=D737),0))="已取消","已取消",INDEX(三跨两临近重点区段!$D:$D,MATCH(1,(MONTH(三跨两临近重点区段!$D:$D)=11)*(三跨两临近重点区段!$A:$A=D737)*(三跨两临近重点区段!$F:$F="现存区段"),0))),"")</f>
        <v/>
      </c>
      <c r="AD737" s="72" t="str">
        <f t="array" ref="AD737">IFERROR(IF(INDEX(三跨两临近重点区段!$F:$F,MATCH(1,(MONTH(三跨两临近重点区段!$D:$D)=11)*(三跨两临近重点区段!$A:$A=D737),0))="已取消","已取消",INDEX(三跨两临近重点区段!$E:$E,MATCH(1,(MONTH(三跨两临近重点区段!$D:$D)=11)*(三跨两临近重点区段!$A:$A=D737)*(三跨两临近重点区段!$F:$F="现存区段"),0))),"")</f>
        <v/>
      </c>
      <c r="AE737" s="284" t="str">
        <f t="array" ref="AE737">IFERROR(IF(INDEX(三跨两临近重点区段!$F:$F,MATCH(1,(MONTH(三跨两临近重点区段!$D:$D)=12)*(三跨两临近重点区段!$A:$A=D737),0))="已取消","已取消",INDEX(三跨两临近重点区段!$D:$D,MATCH(1,(MONTH(三跨两临近重点区段!$D:$D)=12)*(三跨两临近重点区段!$A:$A=D737)*(三跨两临近重点区段!$F:$F="现存区段"),0))),"")</f>
        <v/>
      </c>
      <c r="AF737" s="72" t="str">
        <f t="array" ref="AF737">IFERROR(IF(INDEX(三跨两临近重点区段!$F:$F,MATCH(1,(MONTH(三跨两临近重点区段!$D:$D)=12)*(三跨两临近重点区段!$A:$A=D737),0))="已取消","已取消",INDEX(三跨两临近重点区段!$E:$E,MATCH(1,(MONTH(三跨两临近重点区段!$D:$D)=12)*(三跨两临近重点区段!$A:$A=D737)*(三跨两临近重点区段!$F:$F="现存区段"),0))),"")</f>
        <v/>
      </c>
      <c r="AH737" t="e">
        <f t="array" ref="AH737">INDEX(三跨两临近重点区段!$G:$G,MATCH(D737,三跨两临近重点区段!$A:$A,0))</f>
        <v>#N/A</v>
      </c>
      <c r="AI737" t="e">
        <f>INDEX(三跨两临近重点区段!$J:$J,MATCH(D737,三跨两临近重点区段!$A:$A,0))</f>
        <v>#N/A</v>
      </c>
    </row>
    <row r="738" ht="14.25" spans="1:35">
      <c r="A738" s="263" t="s">
        <v>363</v>
      </c>
      <c r="B738" s="264" t="s">
        <v>2905</v>
      </c>
      <c r="C738" s="263" t="s">
        <v>2340</v>
      </c>
      <c r="D738" s="263" t="s">
        <v>3221</v>
      </c>
      <c r="E738" s="264" t="s">
        <v>2115</v>
      </c>
      <c r="F738" s="264" t="s">
        <v>125</v>
      </c>
      <c r="G738" s="263" t="s">
        <v>2116</v>
      </c>
      <c r="H738" s="263" t="s">
        <v>1175</v>
      </c>
      <c r="I738" s="33"/>
      <c r="J738" s="196"/>
      <c r="K738" s="196"/>
      <c r="L738" s="196"/>
      <c r="M738" s="235"/>
      <c r="N738" s="235"/>
      <c r="O738" s="33"/>
      <c r="P738" s="48"/>
      <c r="Q738" s="279"/>
      <c r="R738" s="279"/>
      <c r="S738" s="278">
        <v>45446</v>
      </c>
      <c r="T738" s="279" t="s">
        <v>2117</v>
      </c>
      <c r="U738" s="268" t="str">
        <f t="array" ref="U738">IFERROR(IF(INDEX(三跨两临近重点区段!$F:$F,MATCH(1,(MONTH(三跨两临近重点区段!$D:$D)=7)*(三跨两临近重点区段!$A:$A=D738),0))="已取消","已取消",INDEX(三跨两临近重点区段!$D:$D,MATCH(1,(MONTH(三跨两临近重点区段!$D:$D)=7)*(三跨两临近重点区段!$A:$A=D738)*(三跨两临近重点区段!$F:$F="现存区段"),0))),"")</f>
        <v/>
      </c>
      <c r="V738" s="232" t="str">
        <f t="array" ref="V738">IFERROR(IF(INDEX(三跨两临近重点区段!$F:$F,MATCH(1,(MONTH(三跨两临近重点区段!$D:$D)=7)*(三跨两临近重点区段!$A:$A=D738),0))="已取消","已取消",INDEX(三跨两临近重点区段!$E:$E,MATCH(1,(MONTH(三跨两临近重点区段!$D:$D)=7)*(三跨两临近重点区段!$A:$A=D738)*(三跨两临近重点区段!$F:$F="现存区段"),0))),"")</f>
        <v/>
      </c>
      <c r="W738" s="268" t="str">
        <f t="array" ref="W738">IFERROR(IF(INDEX(三跨两临近重点区段!$F:$F,MATCH(1,(MONTH(三跨两临近重点区段!$D:$D)=8)*(三跨两临近重点区段!$A:$A=D738),0))="已取消","已取消",INDEX(三跨两临近重点区段!$D:$D,MATCH(1,(MONTH(三跨两临近重点区段!$D:$D)=8)*(三跨两临近重点区段!$A:$A=D738)*(三跨两临近重点区段!$F:$F="现存区段"),0))),"")</f>
        <v/>
      </c>
      <c r="X738" s="232" t="str">
        <f t="array" ref="X738">IFERROR(IF(INDEX(三跨两临近重点区段!$F:$F,MATCH(1,(MONTH(三跨两临近重点区段!$D:$D)=8)*(三跨两临近重点区段!$A:$A=D738),0))="已取消","已取消",INDEX(三跨两临近重点区段!$E:$E,MATCH(1,(MONTH(三跨两临近重点区段!$D:$D)=8)*(三跨两临近重点区段!$A:$A=D738)*(三跨两临近重点区段!$F:$F="现存区段"),0))),"")</f>
        <v/>
      </c>
      <c r="Y738" s="268" t="str">
        <f t="array" ref="Y738">IFERROR(IF(INDEX(三跨两临近重点区段!$F:$F,MATCH(1,(MONTH(三跨两临近重点区段!$D:$D)=9)*(三跨两临近重点区段!$A:$A=D738),0))="已取消","已取消",INDEX(三跨两临近重点区段!$D:$D,MATCH(1,(MONTH(三跨两临近重点区段!$D:$D)=9)*(三跨两临近重点区段!$A:$A=D738)*(三跨两临近重点区段!$F:$F="现存区段"),0))),"")</f>
        <v/>
      </c>
      <c r="Z738" s="232" t="str">
        <f t="array" ref="Z738">IFERROR(IF(INDEX(三跨两临近重点区段!$F:$F,MATCH(1,(MONTH(三跨两临近重点区段!$D:$D)=9)*(三跨两临近重点区段!$A:$A=D738),0))="已取消","已取消",INDEX(三跨两临近重点区段!$E:$E,MATCH(1,(MONTH(三跨两临近重点区段!$D:$D)=9)*(三跨两临近重点区段!$A:$A=D738)*(三跨两临近重点区段!$F:$F="现存区段"),0))),"")</f>
        <v/>
      </c>
      <c r="AA738" s="268" t="str">
        <f t="array" ref="AA738">IFERROR(IF(INDEX(三跨两临近重点区段!$F:$F,MATCH(1,(MONTH(三跨两临近重点区段!$D:$D)=10)*(三跨两临近重点区段!$A:$A=D738),0))="已取消","已取消",INDEX(三跨两临近重点区段!$D:$D,MATCH(1,(MONTH(三跨两临近重点区段!$D:$D)=10)*(三跨两临近重点区段!$A:$A=D738)*(三跨两临近重点区段!$F:$F="现存区段"),0))),"")</f>
        <v/>
      </c>
      <c r="AB738" s="72" t="str">
        <f t="array" ref="AB738">IFERROR(IF(INDEX(三跨两临近重点区段!$F:$F,MATCH(1,(MONTH(三跨两临近重点区段!$D:$D)=10)*(三跨两临近重点区段!$A:$A=D738),0))="已取消","已取消",INDEX(三跨两临近重点区段!$E:$E,MATCH(1,(MONTH(三跨两临近重点区段!$D:$D)=10)*(三跨两临近重点区段!$A:$A=D738)*(三跨两临近重点区段!$F:$F="现存区段"),0))),"")</f>
        <v/>
      </c>
      <c r="AC738" s="284" t="str">
        <f t="array" ref="AC738">IFERROR(IF(INDEX(三跨两临近重点区段!$F:$F,MATCH(1,(MONTH(三跨两临近重点区段!$D:$D)=11)*(三跨两临近重点区段!$A:$A=D738),0))="已取消","已取消",INDEX(三跨两临近重点区段!$D:$D,MATCH(1,(MONTH(三跨两临近重点区段!$D:$D)=11)*(三跨两临近重点区段!$A:$A=D738)*(三跨两临近重点区段!$F:$F="现存区段"),0))),"")</f>
        <v/>
      </c>
      <c r="AD738" s="72" t="str">
        <f t="array" ref="AD738">IFERROR(IF(INDEX(三跨两临近重点区段!$F:$F,MATCH(1,(MONTH(三跨两临近重点区段!$D:$D)=11)*(三跨两临近重点区段!$A:$A=D738),0))="已取消","已取消",INDEX(三跨两临近重点区段!$E:$E,MATCH(1,(MONTH(三跨两临近重点区段!$D:$D)=11)*(三跨两临近重点区段!$A:$A=D738)*(三跨两临近重点区段!$F:$F="现存区段"),0))),"")</f>
        <v/>
      </c>
      <c r="AE738" s="284" t="str">
        <f t="array" ref="AE738">IFERROR(IF(INDEX(三跨两临近重点区段!$F:$F,MATCH(1,(MONTH(三跨两临近重点区段!$D:$D)=12)*(三跨两临近重点区段!$A:$A=D738),0))="已取消","已取消",INDEX(三跨两临近重点区段!$D:$D,MATCH(1,(MONTH(三跨两临近重点区段!$D:$D)=12)*(三跨两临近重点区段!$A:$A=D738)*(三跨两临近重点区段!$F:$F="现存区段"),0))),"")</f>
        <v/>
      </c>
      <c r="AF738" s="72" t="str">
        <f t="array" ref="AF738">IFERROR(IF(INDEX(三跨两临近重点区段!$F:$F,MATCH(1,(MONTH(三跨两临近重点区段!$D:$D)=12)*(三跨两临近重点区段!$A:$A=D738),0))="已取消","已取消",INDEX(三跨两临近重点区段!$E:$E,MATCH(1,(MONTH(三跨两临近重点区段!$D:$D)=12)*(三跨两临近重点区段!$A:$A=D738)*(三跨两临近重点区段!$F:$F="现存区段"),0))),"")</f>
        <v/>
      </c>
      <c r="AH738" t="e">
        <f t="array" ref="AH738">INDEX(三跨两临近重点区段!$G:$G,MATCH(D738,三跨两临近重点区段!$A:$A,0))</f>
        <v>#N/A</v>
      </c>
      <c r="AI738" t="e">
        <f>INDEX(三跨两临近重点区段!$J:$J,MATCH(D738,三跨两临近重点区段!$A:$A,0))</f>
        <v>#N/A</v>
      </c>
    </row>
    <row r="739" ht="14.25" spans="1:35">
      <c r="A739" s="263" t="s">
        <v>363</v>
      </c>
      <c r="B739" s="264" t="s">
        <v>2911</v>
      </c>
      <c r="C739" s="263" t="s">
        <v>2340</v>
      </c>
      <c r="D739" s="263" t="s">
        <v>3222</v>
      </c>
      <c r="E739" s="264" t="s">
        <v>2115</v>
      </c>
      <c r="F739" s="264" t="s">
        <v>125</v>
      </c>
      <c r="G739" s="263" t="s">
        <v>2116</v>
      </c>
      <c r="H739" s="263" t="s">
        <v>1175</v>
      </c>
      <c r="I739" s="33"/>
      <c r="J739" s="196"/>
      <c r="K739" s="196"/>
      <c r="L739" s="196"/>
      <c r="M739" s="235"/>
      <c r="N739" s="235"/>
      <c r="O739" s="33"/>
      <c r="P739" s="48"/>
      <c r="Q739" s="279"/>
      <c r="R739" s="279"/>
      <c r="S739" s="278">
        <v>45446</v>
      </c>
      <c r="T739" s="279" t="s">
        <v>2117</v>
      </c>
      <c r="U739" s="268" t="str">
        <f t="array" ref="U739">IFERROR(IF(INDEX(三跨两临近重点区段!$F:$F,MATCH(1,(MONTH(三跨两临近重点区段!$D:$D)=7)*(三跨两临近重点区段!$A:$A=D739),0))="已取消","已取消",INDEX(三跨两临近重点区段!$D:$D,MATCH(1,(MONTH(三跨两临近重点区段!$D:$D)=7)*(三跨两临近重点区段!$A:$A=D739)*(三跨两临近重点区段!$F:$F="现存区段"),0))),"")</f>
        <v/>
      </c>
      <c r="V739" s="232" t="str">
        <f t="array" ref="V739">IFERROR(IF(INDEX(三跨两临近重点区段!$F:$F,MATCH(1,(MONTH(三跨两临近重点区段!$D:$D)=7)*(三跨两临近重点区段!$A:$A=D739),0))="已取消","已取消",INDEX(三跨两临近重点区段!$E:$E,MATCH(1,(MONTH(三跨两临近重点区段!$D:$D)=7)*(三跨两临近重点区段!$A:$A=D739)*(三跨两临近重点区段!$F:$F="现存区段"),0))),"")</f>
        <v/>
      </c>
      <c r="W739" s="268" t="str">
        <f t="array" ref="W739">IFERROR(IF(INDEX(三跨两临近重点区段!$F:$F,MATCH(1,(MONTH(三跨两临近重点区段!$D:$D)=8)*(三跨两临近重点区段!$A:$A=D739),0))="已取消","已取消",INDEX(三跨两临近重点区段!$D:$D,MATCH(1,(MONTH(三跨两临近重点区段!$D:$D)=8)*(三跨两临近重点区段!$A:$A=D739)*(三跨两临近重点区段!$F:$F="现存区段"),0))),"")</f>
        <v/>
      </c>
      <c r="X739" s="232" t="str">
        <f t="array" ref="X739">IFERROR(IF(INDEX(三跨两临近重点区段!$F:$F,MATCH(1,(MONTH(三跨两临近重点区段!$D:$D)=8)*(三跨两临近重点区段!$A:$A=D739),0))="已取消","已取消",INDEX(三跨两临近重点区段!$E:$E,MATCH(1,(MONTH(三跨两临近重点区段!$D:$D)=8)*(三跨两临近重点区段!$A:$A=D739)*(三跨两临近重点区段!$F:$F="现存区段"),0))),"")</f>
        <v/>
      </c>
      <c r="Y739" s="268" t="str">
        <f t="array" ref="Y739">IFERROR(IF(INDEX(三跨两临近重点区段!$F:$F,MATCH(1,(MONTH(三跨两临近重点区段!$D:$D)=9)*(三跨两临近重点区段!$A:$A=D739),0))="已取消","已取消",INDEX(三跨两临近重点区段!$D:$D,MATCH(1,(MONTH(三跨两临近重点区段!$D:$D)=9)*(三跨两临近重点区段!$A:$A=D739)*(三跨两临近重点区段!$F:$F="现存区段"),0))),"")</f>
        <v/>
      </c>
      <c r="Z739" s="232" t="str">
        <f t="array" ref="Z739">IFERROR(IF(INDEX(三跨两临近重点区段!$F:$F,MATCH(1,(MONTH(三跨两临近重点区段!$D:$D)=9)*(三跨两临近重点区段!$A:$A=D739),0))="已取消","已取消",INDEX(三跨两临近重点区段!$E:$E,MATCH(1,(MONTH(三跨两临近重点区段!$D:$D)=9)*(三跨两临近重点区段!$A:$A=D739)*(三跨两临近重点区段!$F:$F="现存区段"),0))),"")</f>
        <v/>
      </c>
      <c r="AA739" s="268" t="str">
        <f t="array" ref="AA739">IFERROR(IF(INDEX(三跨两临近重点区段!$F:$F,MATCH(1,(MONTH(三跨两临近重点区段!$D:$D)=10)*(三跨两临近重点区段!$A:$A=D739),0))="已取消","已取消",INDEX(三跨两临近重点区段!$D:$D,MATCH(1,(MONTH(三跨两临近重点区段!$D:$D)=10)*(三跨两临近重点区段!$A:$A=D739)*(三跨两临近重点区段!$F:$F="现存区段"),0))),"")</f>
        <v/>
      </c>
      <c r="AB739" s="72" t="str">
        <f t="array" ref="AB739">IFERROR(IF(INDEX(三跨两临近重点区段!$F:$F,MATCH(1,(MONTH(三跨两临近重点区段!$D:$D)=10)*(三跨两临近重点区段!$A:$A=D739),0))="已取消","已取消",INDEX(三跨两临近重点区段!$E:$E,MATCH(1,(MONTH(三跨两临近重点区段!$D:$D)=10)*(三跨两临近重点区段!$A:$A=D739)*(三跨两临近重点区段!$F:$F="现存区段"),0))),"")</f>
        <v/>
      </c>
      <c r="AC739" s="284" t="str">
        <f t="array" ref="AC739">IFERROR(IF(INDEX(三跨两临近重点区段!$F:$F,MATCH(1,(MONTH(三跨两临近重点区段!$D:$D)=11)*(三跨两临近重点区段!$A:$A=D739),0))="已取消","已取消",INDEX(三跨两临近重点区段!$D:$D,MATCH(1,(MONTH(三跨两临近重点区段!$D:$D)=11)*(三跨两临近重点区段!$A:$A=D739)*(三跨两临近重点区段!$F:$F="现存区段"),0))),"")</f>
        <v/>
      </c>
      <c r="AD739" s="72" t="str">
        <f t="array" ref="AD739">IFERROR(IF(INDEX(三跨两临近重点区段!$F:$F,MATCH(1,(MONTH(三跨两临近重点区段!$D:$D)=11)*(三跨两临近重点区段!$A:$A=D739),0))="已取消","已取消",INDEX(三跨两临近重点区段!$E:$E,MATCH(1,(MONTH(三跨两临近重点区段!$D:$D)=11)*(三跨两临近重点区段!$A:$A=D739)*(三跨两临近重点区段!$F:$F="现存区段"),0))),"")</f>
        <v/>
      </c>
      <c r="AE739" s="284" t="str">
        <f t="array" ref="AE739">IFERROR(IF(INDEX(三跨两临近重点区段!$F:$F,MATCH(1,(MONTH(三跨两临近重点区段!$D:$D)=12)*(三跨两临近重点区段!$A:$A=D739),0))="已取消","已取消",INDEX(三跨两临近重点区段!$D:$D,MATCH(1,(MONTH(三跨两临近重点区段!$D:$D)=12)*(三跨两临近重点区段!$A:$A=D739)*(三跨两临近重点区段!$F:$F="现存区段"),0))),"")</f>
        <v/>
      </c>
      <c r="AF739" s="72" t="str">
        <f t="array" ref="AF739">IFERROR(IF(INDEX(三跨两临近重点区段!$F:$F,MATCH(1,(MONTH(三跨两临近重点区段!$D:$D)=12)*(三跨两临近重点区段!$A:$A=D739),0))="已取消","已取消",INDEX(三跨两临近重点区段!$E:$E,MATCH(1,(MONTH(三跨两临近重点区段!$D:$D)=12)*(三跨两临近重点区段!$A:$A=D739)*(三跨两临近重点区段!$F:$F="现存区段"),0))),"")</f>
        <v/>
      </c>
      <c r="AH739" t="e">
        <f t="array" ref="AH739">INDEX(三跨两临近重点区段!$G:$G,MATCH(D739,三跨两临近重点区段!$A:$A,0))</f>
        <v>#N/A</v>
      </c>
      <c r="AI739" t="e">
        <f>INDEX(三跨两临近重点区段!$J:$J,MATCH(D739,三跨两临近重点区段!$A:$A,0))</f>
        <v>#N/A</v>
      </c>
    </row>
    <row r="740" ht="14.25" spans="1:35">
      <c r="A740" s="263" t="s">
        <v>363</v>
      </c>
      <c r="B740" s="264" t="s">
        <v>2704</v>
      </c>
      <c r="C740" s="263" t="s">
        <v>2773</v>
      </c>
      <c r="D740" s="263" t="s">
        <v>3223</v>
      </c>
      <c r="E740" s="264" t="s">
        <v>2115</v>
      </c>
      <c r="F740" s="264" t="s">
        <v>125</v>
      </c>
      <c r="G740" s="263" t="s">
        <v>2116</v>
      </c>
      <c r="H740" s="263" t="s">
        <v>1144</v>
      </c>
      <c r="I740" s="33"/>
      <c r="J740" s="196"/>
      <c r="K740" s="196"/>
      <c r="L740" s="196"/>
      <c r="M740" s="235"/>
      <c r="N740" s="235"/>
      <c r="O740" s="33"/>
      <c r="P740" s="48"/>
      <c r="Q740" s="279"/>
      <c r="R740" s="279"/>
      <c r="S740" s="278">
        <v>45446</v>
      </c>
      <c r="T740" s="279" t="s">
        <v>2117</v>
      </c>
      <c r="U740" s="268" t="str">
        <f t="array" ref="U740">IFERROR(IF(INDEX(三跨两临近重点区段!$F:$F,MATCH(1,(MONTH(三跨两临近重点区段!$D:$D)=7)*(三跨两临近重点区段!$A:$A=D740),0))="已取消","已取消",INDEX(三跨两临近重点区段!$D:$D,MATCH(1,(MONTH(三跨两临近重点区段!$D:$D)=7)*(三跨两临近重点区段!$A:$A=D740)*(三跨两临近重点区段!$F:$F="现存区段"),0))),"")</f>
        <v/>
      </c>
      <c r="V740" s="232" t="str">
        <f t="array" ref="V740">IFERROR(IF(INDEX(三跨两临近重点区段!$F:$F,MATCH(1,(MONTH(三跨两临近重点区段!$D:$D)=7)*(三跨两临近重点区段!$A:$A=D740),0))="已取消","已取消",INDEX(三跨两临近重点区段!$E:$E,MATCH(1,(MONTH(三跨两临近重点区段!$D:$D)=7)*(三跨两临近重点区段!$A:$A=D740)*(三跨两临近重点区段!$F:$F="现存区段"),0))),"")</f>
        <v/>
      </c>
      <c r="W740" s="268" t="str">
        <f t="array" ref="W740">IFERROR(IF(INDEX(三跨两临近重点区段!$F:$F,MATCH(1,(MONTH(三跨两临近重点区段!$D:$D)=8)*(三跨两临近重点区段!$A:$A=D740),0))="已取消","已取消",INDEX(三跨两临近重点区段!$D:$D,MATCH(1,(MONTH(三跨两临近重点区段!$D:$D)=8)*(三跨两临近重点区段!$A:$A=D740)*(三跨两临近重点区段!$F:$F="现存区段"),0))),"")</f>
        <v/>
      </c>
      <c r="X740" s="232" t="str">
        <f t="array" ref="X740">IFERROR(IF(INDEX(三跨两临近重点区段!$F:$F,MATCH(1,(MONTH(三跨两临近重点区段!$D:$D)=8)*(三跨两临近重点区段!$A:$A=D740),0))="已取消","已取消",INDEX(三跨两临近重点区段!$E:$E,MATCH(1,(MONTH(三跨两临近重点区段!$D:$D)=8)*(三跨两临近重点区段!$A:$A=D740)*(三跨两临近重点区段!$F:$F="现存区段"),0))),"")</f>
        <v/>
      </c>
      <c r="Y740" s="268" t="str">
        <f t="array" ref="Y740">IFERROR(IF(INDEX(三跨两临近重点区段!$F:$F,MATCH(1,(MONTH(三跨两临近重点区段!$D:$D)=9)*(三跨两临近重点区段!$A:$A=D740),0))="已取消","已取消",INDEX(三跨两临近重点区段!$D:$D,MATCH(1,(MONTH(三跨两临近重点区段!$D:$D)=9)*(三跨两临近重点区段!$A:$A=D740)*(三跨两临近重点区段!$F:$F="现存区段"),0))),"")</f>
        <v/>
      </c>
      <c r="Z740" s="232" t="str">
        <f t="array" ref="Z740">IFERROR(IF(INDEX(三跨两临近重点区段!$F:$F,MATCH(1,(MONTH(三跨两临近重点区段!$D:$D)=9)*(三跨两临近重点区段!$A:$A=D740),0))="已取消","已取消",INDEX(三跨两临近重点区段!$E:$E,MATCH(1,(MONTH(三跨两临近重点区段!$D:$D)=9)*(三跨两临近重点区段!$A:$A=D740)*(三跨两临近重点区段!$F:$F="现存区段"),0))),"")</f>
        <v/>
      </c>
      <c r="AA740" s="268" t="str">
        <f t="array" ref="AA740">IFERROR(IF(INDEX(三跨两临近重点区段!$F:$F,MATCH(1,(MONTH(三跨两临近重点区段!$D:$D)=10)*(三跨两临近重点区段!$A:$A=D740),0))="已取消","已取消",INDEX(三跨两临近重点区段!$D:$D,MATCH(1,(MONTH(三跨两临近重点区段!$D:$D)=10)*(三跨两临近重点区段!$A:$A=D740)*(三跨两临近重点区段!$F:$F="现存区段"),0))),"")</f>
        <v/>
      </c>
      <c r="AB740" s="72" t="str">
        <f t="array" ref="AB740">IFERROR(IF(INDEX(三跨两临近重点区段!$F:$F,MATCH(1,(MONTH(三跨两临近重点区段!$D:$D)=10)*(三跨两临近重点区段!$A:$A=D740),0))="已取消","已取消",INDEX(三跨两临近重点区段!$E:$E,MATCH(1,(MONTH(三跨两临近重点区段!$D:$D)=10)*(三跨两临近重点区段!$A:$A=D740)*(三跨两临近重点区段!$F:$F="现存区段"),0))),"")</f>
        <v/>
      </c>
      <c r="AC740" s="284" t="str">
        <f t="array" ref="AC740">IFERROR(IF(INDEX(三跨两临近重点区段!$F:$F,MATCH(1,(MONTH(三跨两临近重点区段!$D:$D)=11)*(三跨两临近重点区段!$A:$A=D740),0))="已取消","已取消",INDEX(三跨两临近重点区段!$D:$D,MATCH(1,(MONTH(三跨两临近重点区段!$D:$D)=11)*(三跨两临近重点区段!$A:$A=D740)*(三跨两临近重点区段!$F:$F="现存区段"),0))),"")</f>
        <v/>
      </c>
      <c r="AD740" s="72" t="str">
        <f t="array" ref="AD740">IFERROR(IF(INDEX(三跨两临近重点区段!$F:$F,MATCH(1,(MONTH(三跨两临近重点区段!$D:$D)=11)*(三跨两临近重点区段!$A:$A=D740),0))="已取消","已取消",INDEX(三跨两临近重点区段!$E:$E,MATCH(1,(MONTH(三跨两临近重点区段!$D:$D)=11)*(三跨两临近重点区段!$A:$A=D740)*(三跨两临近重点区段!$F:$F="现存区段"),0))),"")</f>
        <v/>
      </c>
      <c r="AE740" s="284" t="str">
        <f t="array" ref="AE740">IFERROR(IF(INDEX(三跨两临近重点区段!$F:$F,MATCH(1,(MONTH(三跨两临近重点区段!$D:$D)=12)*(三跨两临近重点区段!$A:$A=D740),0))="已取消","已取消",INDEX(三跨两临近重点区段!$D:$D,MATCH(1,(MONTH(三跨两临近重点区段!$D:$D)=12)*(三跨两临近重点区段!$A:$A=D740)*(三跨两临近重点区段!$F:$F="现存区段"),0))),"")</f>
        <v/>
      </c>
      <c r="AF740" s="72" t="str">
        <f t="array" ref="AF740">IFERROR(IF(INDEX(三跨两临近重点区段!$F:$F,MATCH(1,(MONTH(三跨两临近重点区段!$D:$D)=12)*(三跨两临近重点区段!$A:$A=D740),0))="已取消","已取消",INDEX(三跨两临近重点区段!$E:$E,MATCH(1,(MONTH(三跨两临近重点区段!$D:$D)=12)*(三跨两临近重点区段!$A:$A=D740)*(三跨两临近重点区段!$F:$F="现存区段"),0))),"")</f>
        <v/>
      </c>
      <c r="AH740" t="e">
        <f t="array" ref="AH740">INDEX(三跨两临近重点区段!$G:$G,MATCH(D740,三跨两临近重点区段!$A:$A,0))</f>
        <v>#N/A</v>
      </c>
      <c r="AI740" t="e">
        <f>INDEX(三跨两临近重点区段!$J:$J,MATCH(D740,三跨两临近重点区段!$A:$A,0))</f>
        <v>#N/A</v>
      </c>
    </row>
    <row r="741" ht="14.25" spans="1:35">
      <c r="A741" s="263" t="s">
        <v>363</v>
      </c>
      <c r="B741" s="264" t="s">
        <v>2702</v>
      </c>
      <c r="C741" s="263" t="s">
        <v>2773</v>
      </c>
      <c r="D741" s="263" t="s">
        <v>3224</v>
      </c>
      <c r="E741" s="264" t="s">
        <v>2115</v>
      </c>
      <c r="F741" s="264" t="s">
        <v>125</v>
      </c>
      <c r="G741" s="263" t="s">
        <v>2116</v>
      </c>
      <c r="H741" s="263" t="s">
        <v>1144</v>
      </c>
      <c r="I741" s="33"/>
      <c r="J741" s="196"/>
      <c r="K741" s="196"/>
      <c r="L741" s="196"/>
      <c r="M741" s="235"/>
      <c r="N741" s="235"/>
      <c r="O741" s="33"/>
      <c r="P741" s="48"/>
      <c r="Q741" s="279"/>
      <c r="R741" s="279"/>
      <c r="S741" s="278">
        <v>45446</v>
      </c>
      <c r="T741" s="279" t="s">
        <v>2117</v>
      </c>
      <c r="U741" s="268" t="str">
        <f t="array" ref="U741">IFERROR(IF(INDEX(三跨两临近重点区段!$F:$F,MATCH(1,(MONTH(三跨两临近重点区段!$D:$D)=7)*(三跨两临近重点区段!$A:$A=D741),0))="已取消","已取消",INDEX(三跨两临近重点区段!$D:$D,MATCH(1,(MONTH(三跨两临近重点区段!$D:$D)=7)*(三跨两临近重点区段!$A:$A=D741)*(三跨两临近重点区段!$F:$F="现存区段"),0))),"")</f>
        <v/>
      </c>
      <c r="V741" s="232" t="str">
        <f t="array" ref="V741">IFERROR(IF(INDEX(三跨两临近重点区段!$F:$F,MATCH(1,(MONTH(三跨两临近重点区段!$D:$D)=7)*(三跨两临近重点区段!$A:$A=D741),0))="已取消","已取消",INDEX(三跨两临近重点区段!$E:$E,MATCH(1,(MONTH(三跨两临近重点区段!$D:$D)=7)*(三跨两临近重点区段!$A:$A=D741)*(三跨两临近重点区段!$F:$F="现存区段"),0))),"")</f>
        <v/>
      </c>
      <c r="W741" s="268" t="str">
        <f t="array" ref="W741">IFERROR(IF(INDEX(三跨两临近重点区段!$F:$F,MATCH(1,(MONTH(三跨两临近重点区段!$D:$D)=8)*(三跨两临近重点区段!$A:$A=D741),0))="已取消","已取消",INDEX(三跨两临近重点区段!$D:$D,MATCH(1,(MONTH(三跨两临近重点区段!$D:$D)=8)*(三跨两临近重点区段!$A:$A=D741)*(三跨两临近重点区段!$F:$F="现存区段"),0))),"")</f>
        <v/>
      </c>
      <c r="X741" s="232" t="str">
        <f t="array" ref="X741">IFERROR(IF(INDEX(三跨两临近重点区段!$F:$F,MATCH(1,(MONTH(三跨两临近重点区段!$D:$D)=8)*(三跨两临近重点区段!$A:$A=D741),0))="已取消","已取消",INDEX(三跨两临近重点区段!$E:$E,MATCH(1,(MONTH(三跨两临近重点区段!$D:$D)=8)*(三跨两临近重点区段!$A:$A=D741)*(三跨两临近重点区段!$F:$F="现存区段"),0))),"")</f>
        <v/>
      </c>
      <c r="Y741" s="268" t="str">
        <f t="array" ref="Y741">IFERROR(IF(INDEX(三跨两临近重点区段!$F:$F,MATCH(1,(MONTH(三跨两临近重点区段!$D:$D)=9)*(三跨两临近重点区段!$A:$A=D741),0))="已取消","已取消",INDEX(三跨两临近重点区段!$D:$D,MATCH(1,(MONTH(三跨两临近重点区段!$D:$D)=9)*(三跨两临近重点区段!$A:$A=D741)*(三跨两临近重点区段!$F:$F="现存区段"),0))),"")</f>
        <v/>
      </c>
      <c r="Z741" s="232" t="str">
        <f t="array" ref="Z741">IFERROR(IF(INDEX(三跨两临近重点区段!$F:$F,MATCH(1,(MONTH(三跨两临近重点区段!$D:$D)=9)*(三跨两临近重点区段!$A:$A=D741),0))="已取消","已取消",INDEX(三跨两临近重点区段!$E:$E,MATCH(1,(MONTH(三跨两临近重点区段!$D:$D)=9)*(三跨两临近重点区段!$A:$A=D741)*(三跨两临近重点区段!$F:$F="现存区段"),0))),"")</f>
        <v/>
      </c>
      <c r="AA741" s="268" t="str">
        <f t="array" ref="AA741">IFERROR(IF(INDEX(三跨两临近重点区段!$F:$F,MATCH(1,(MONTH(三跨两临近重点区段!$D:$D)=10)*(三跨两临近重点区段!$A:$A=D741),0))="已取消","已取消",INDEX(三跨两临近重点区段!$D:$D,MATCH(1,(MONTH(三跨两临近重点区段!$D:$D)=10)*(三跨两临近重点区段!$A:$A=D741)*(三跨两临近重点区段!$F:$F="现存区段"),0))),"")</f>
        <v/>
      </c>
      <c r="AB741" s="72" t="str">
        <f t="array" ref="AB741">IFERROR(IF(INDEX(三跨两临近重点区段!$F:$F,MATCH(1,(MONTH(三跨两临近重点区段!$D:$D)=10)*(三跨两临近重点区段!$A:$A=D741),0))="已取消","已取消",INDEX(三跨两临近重点区段!$E:$E,MATCH(1,(MONTH(三跨两临近重点区段!$D:$D)=10)*(三跨两临近重点区段!$A:$A=D741)*(三跨两临近重点区段!$F:$F="现存区段"),0))),"")</f>
        <v/>
      </c>
      <c r="AC741" s="284" t="str">
        <f t="array" ref="AC741">IFERROR(IF(INDEX(三跨两临近重点区段!$F:$F,MATCH(1,(MONTH(三跨两临近重点区段!$D:$D)=11)*(三跨两临近重点区段!$A:$A=D741),0))="已取消","已取消",INDEX(三跨两临近重点区段!$D:$D,MATCH(1,(MONTH(三跨两临近重点区段!$D:$D)=11)*(三跨两临近重点区段!$A:$A=D741)*(三跨两临近重点区段!$F:$F="现存区段"),0))),"")</f>
        <v/>
      </c>
      <c r="AD741" s="72" t="str">
        <f t="array" ref="AD741">IFERROR(IF(INDEX(三跨两临近重点区段!$F:$F,MATCH(1,(MONTH(三跨两临近重点区段!$D:$D)=11)*(三跨两临近重点区段!$A:$A=D741),0))="已取消","已取消",INDEX(三跨两临近重点区段!$E:$E,MATCH(1,(MONTH(三跨两临近重点区段!$D:$D)=11)*(三跨两临近重点区段!$A:$A=D741)*(三跨两临近重点区段!$F:$F="现存区段"),0))),"")</f>
        <v/>
      </c>
      <c r="AE741" s="284" t="str">
        <f t="array" ref="AE741">IFERROR(IF(INDEX(三跨两临近重点区段!$F:$F,MATCH(1,(MONTH(三跨两临近重点区段!$D:$D)=12)*(三跨两临近重点区段!$A:$A=D741),0))="已取消","已取消",INDEX(三跨两临近重点区段!$D:$D,MATCH(1,(MONTH(三跨两临近重点区段!$D:$D)=12)*(三跨两临近重点区段!$A:$A=D741)*(三跨两临近重点区段!$F:$F="现存区段"),0))),"")</f>
        <v/>
      </c>
      <c r="AF741" s="72" t="str">
        <f t="array" ref="AF741">IFERROR(IF(INDEX(三跨两临近重点区段!$F:$F,MATCH(1,(MONTH(三跨两临近重点区段!$D:$D)=12)*(三跨两临近重点区段!$A:$A=D741),0))="已取消","已取消",INDEX(三跨两临近重点区段!$E:$E,MATCH(1,(MONTH(三跨两临近重点区段!$D:$D)=12)*(三跨两临近重点区段!$A:$A=D741)*(三跨两临近重点区段!$F:$F="现存区段"),0))),"")</f>
        <v/>
      </c>
      <c r="AH741" t="e">
        <f t="array" ref="AH741">INDEX(三跨两临近重点区段!$G:$G,MATCH(D741,三跨两临近重点区段!$A:$A,0))</f>
        <v>#N/A</v>
      </c>
      <c r="AI741" t="e">
        <f>INDEX(三跨两临近重点区段!$J:$J,MATCH(D741,三跨两临近重点区段!$A:$A,0))</f>
        <v>#N/A</v>
      </c>
    </row>
    <row r="742" ht="14.25" spans="1:35">
      <c r="A742" s="263" t="s">
        <v>363</v>
      </c>
      <c r="B742" s="264" t="s">
        <v>2112</v>
      </c>
      <c r="C742" s="263" t="s">
        <v>2113</v>
      </c>
      <c r="D742" s="263" t="s">
        <v>3225</v>
      </c>
      <c r="E742" s="264" t="s">
        <v>2115</v>
      </c>
      <c r="F742" s="264" t="s">
        <v>125</v>
      </c>
      <c r="G742" s="263" t="s">
        <v>2116</v>
      </c>
      <c r="H742" s="263" t="s">
        <v>1144</v>
      </c>
      <c r="I742" s="33"/>
      <c r="J742" s="196"/>
      <c r="K742" s="196"/>
      <c r="L742" s="196"/>
      <c r="M742" s="235"/>
      <c r="N742" s="235"/>
      <c r="O742" s="33"/>
      <c r="P742" s="48"/>
      <c r="Q742" s="279"/>
      <c r="R742" s="279"/>
      <c r="S742" s="278">
        <v>45448</v>
      </c>
      <c r="T742" s="279" t="s">
        <v>2117</v>
      </c>
      <c r="U742" s="268" t="str">
        <f t="array" ref="U742">IFERROR(IF(INDEX(三跨两临近重点区段!$F:$F,MATCH(1,(MONTH(三跨两临近重点区段!$D:$D)=7)*(三跨两临近重点区段!$A:$A=D742),0))="已取消","已取消",INDEX(三跨两临近重点区段!$D:$D,MATCH(1,(MONTH(三跨两临近重点区段!$D:$D)=7)*(三跨两临近重点区段!$A:$A=D742)*(三跨两临近重点区段!$F:$F="现存区段"),0))),"")</f>
        <v/>
      </c>
      <c r="V742" s="232" t="str">
        <f t="array" ref="V742">IFERROR(IF(INDEX(三跨两临近重点区段!$F:$F,MATCH(1,(MONTH(三跨两临近重点区段!$D:$D)=7)*(三跨两临近重点区段!$A:$A=D742),0))="已取消","已取消",INDEX(三跨两临近重点区段!$E:$E,MATCH(1,(MONTH(三跨两临近重点区段!$D:$D)=7)*(三跨两临近重点区段!$A:$A=D742)*(三跨两临近重点区段!$F:$F="现存区段"),0))),"")</f>
        <v/>
      </c>
      <c r="W742" s="268" t="str">
        <f t="array" ref="W742">IFERROR(IF(INDEX(三跨两临近重点区段!$F:$F,MATCH(1,(MONTH(三跨两临近重点区段!$D:$D)=8)*(三跨两临近重点区段!$A:$A=D742),0))="已取消","已取消",INDEX(三跨两临近重点区段!$D:$D,MATCH(1,(MONTH(三跨两临近重点区段!$D:$D)=8)*(三跨两临近重点区段!$A:$A=D742)*(三跨两临近重点区段!$F:$F="现存区段"),0))),"")</f>
        <v/>
      </c>
      <c r="X742" s="232" t="str">
        <f t="array" ref="X742">IFERROR(IF(INDEX(三跨两临近重点区段!$F:$F,MATCH(1,(MONTH(三跨两临近重点区段!$D:$D)=8)*(三跨两临近重点区段!$A:$A=D742),0))="已取消","已取消",INDEX(三跨两临近重点区段!$E:$E,MATCH(1,(MONTH(三跨两临近重点区段!$D:$D)=8)*(三跨两临近重点区段!$A:$A=D742)*(三跨两临近重点区段!$F:$F="现存区段"),0))),"")</f>
        <v/>
      </c>
      <c r="Y742" s="268" t="str">
        <f t="array" ref="Y742">IFERROR(IF(INDEX(三跨两临近重点区段!$F:$F,MATCH(1,(MONTH(三跨两临近重点区段!$D:$D)=9)*(三跨两临近重点区段!$A:$A=D742),0))="已取消","已取消",INDEX(三跨两临近重点区段!$D:$D,MATCH(1,(MONTH(三跨两临近重点区段!$D:$D)=9)*(三跨两临近重点区段!$A:$A=D742)*(三跨两临近重点区段!$F:$F="现存区段"),0))),"")</f>
        <v/>
      </c>
      <c r="Z742" s="232" t="str">
        <f t="array" ref="Z742">IFERROR(IF(INDEX(三跨两临近重点区段!$F:$F,MATCH(1,(MONTH(三跨两临近重点区段!$D:$D)=9)*(三跨两临近重点区段!$A:$A=D742),0))="已取消","已取消",INDEX(三跨两临近重点区段!$E:$E,MATCH(1,(MONTH(三跨两临近重点区段!$D:$D)=9)*(三跨两临近重点区段!$A:$A=D742)*(三跨两临近重点区段!$F:$F="现存区段"),0))),"")</f>
        <v/>
      </c>
      <c r="AA742" s="268" t="str">
        <f t="array" ref="AA742">IFERROR(IF(INDEX(三跨两临近重点区段!$F:$F,MATCH(1,(MONTH(三跨两临近重点区段!$D:$D)=10)*(三跨两临近重点区段!$A:$A=D742),0))="已取消","已取消",INDEX(三跨两临近重点区段!$D:$D,MATCH(1,(MONTH(三跨两临近重点区段!$D:$D)=10)*(三跨两临近重点区段!$A:$A=D742)*(三跨两临近重点区段!$F:$F="现存区段"),0))),"")</f>
        <v/>
      </c>
      <c r="AB742" s="72" t="str">
        <f t="array" ref="AB742">IFERROR(IF(INDEX(三跨两临近重点区段!$F:$F,MATCH(1,(MONTH(三跨两临近重点区段!$D:$D)=10)*(三跨两临近重点区段!$A:$A=D742),0))="已取消","已取消",INDEX(三跨两临近重点区段!$E:$E,MATCH(1,(MONTH(三跨两临近重点区段!$D:$D)=10)*(三跨两临近重点区段!$A:$A=D742)*(三跨两临近重点区段!$F:$F="现存区段"),0))),"")</f>
        <v/>
      </c>
      <c r="AC742" s="284" t="str">
        <f t="array" ref="AC742">IFERROR(IF(INDEX(三跨两临近重点区段!$F:$F,MATCH(1,(MONTH(三跨两临近重点区段!$D:$D)=11)*(三跨两临近重点区段!$A:$A=D742),0))="已取消","已取消",INDEX(三跨两临近重点区段!$D:$D,MATCH(1,(MONTH(三跨两临近重点区段!$D:$D)=11)*(三跨两临近重点区段!$A:$A=D742)*(三跨两临近重点区段!$F:$F="现存区段"),0))),"")</f>
        <v/>
      </c>
      <c r="AD742" s="72" t="str">
        <f t="array" ref="AD742">IFERROR(IF(INDEX(三跨两临近重点区段!$F:$F,MATCH(1,(MONTH(三跨两临近重点区段!$D:$D)=11)*(三跨两临近重点区段!$A:$A=D742),0))="已取消","已取消",INDEX(三跨两临近重点区段!$E:$E,MATCH(1,(MONTH(三跨两临近重点区段!$D:$D)=11)*(三跨两临近重点区段!$A:$A=D742)*(三跨两临近重点区段!$F:$F="现存区段"),0))),"")</f>
        <v/>
      </c>
      <c r="AE742" s="284" t="str">
        <f t="array" ref="AE742">IFERROR(IF(INDEX(三跨两临近重点区段!$F:$F,MATCH(1,(MONTH(三跨两临近重点区段!$D:$D)=12)*(三跨两临近重点区段!$A:$A=D742),0))="已取消","已取消",INDEX(三跨两临近重点区段!$D:$D,MATCH(1,(MONTH(三跨两临近重点区段!$D:$D)=12)*(三跨两临近重点区段!$A:$A=D742)*(三跨两临近重点区段!$F:$F="现存区段"),0))),"")</f>
        <v/>
      </c>
      <c r="AF742" s="72" t="str">
        <f t="array" ref="AF742">IFERROR(IF(INDEX(三跨两临近重点区段!$F:$F,MATCH(1,(MONTH(三跨两临近重点区段!$D:$D)=12)*(三跨两临近重点区段!$A:$A=D742),0))="已取消","已取消",INDEX(三跨两临近重点区段!$E:$E,MATCH(1,(MONTH(三跨两临近重点区段!$D:$D)=12)*(三跨两临近重点区段!$A:$A=D742)*(三跨两临近重点区段!$F:$F="现存区段"),0))),"")</f>
        <v/>
      </c>
      <c r="AH742" t="e">
        <f t="array" ref="AH742">INDEX(三跨两临近重点区段!$G:$G,MATCH(D742,三跨两临近重点区段!$A:$A,0))</f>
        <v>#N/A</v>
      </c>
      <c r="AI742" t="e">
        <f>INDEX(三跨两临近重点区段!$J:$J,MATCH(D742,三跨两临近重点区段!$A:$A,0))</f>
        <v>#N/A</v>
      </c>
    </row>
    <row r="743" ht="14.25" spans="1:35">
      <c r="A743" s="263" t="s">
        <v>363</v>
      </c>
      <c r="B743" s="264" t="s">
        <v>2118</v>
      </c>
      <c r="C743" s="263" t="s">
        <v>2113</v>
      </c>
      <c r="D743" s="263" t="s">
        <v>3226</v>
      </c>
      <c r="E743" s="264" t="s">
        <v>2115</v>
      </c>
      <c r="F743" s="264" t="s">
        <v>125</v>
      </c>
      <c r="G743" s="263" t="s">
        <v>2116</v>
      </c>
      <c r="H743" s="263" t="s">
        <v>1144</v>
      </c>
      <c r="I743" s="33"/>
      <c r="J743" s="196"/>
      <c r="K743" s="196"/>
      <c r="L743" s="196"/>
      <c r="M743" s="235"/>
      <c r="N743" s="235"/>
      <c r="O743" s="33"/>
      <c r="P743" s="48"/>
      <c r="Q743" s="280"/>
      <c r="R743" s="280"/>
      <c r="S743" s="278">
        <v>45448</v>
      </c>
      <c r="T743" s="279" t="s">
        <v>2117</v>
      </c>
      <c r="U743" s="268" t="str">
        <f t="array" ref="U743">IFERROR(IF(INDEX(三跨两临近重点区段!$F:$F,MATCH(1,(MONTH(三跨两临近重点区段!$D:$D)=7)*(三跨两临近重点区段!$A:$A=D743),0))="已取消","已取消",INDEX(三跨两临近重点区段!$D:$D,MATCH(1,(MONTH(三跨两临近重点区段!$D:$D)=7)*(三跨两临近重点区段!$A:$A=D743)*(三跨两临近重点区段!$F:$F="现存区段"),0))),"")</f>
        <v/>
      </c>
      <c r="V743" s="232" t="str">
        <f t="array" ref="V743">IFERROR(IF(INDEX(三跨两临近重点区段!$F:$F,MATCH(1,(MONTH(三跨两临近重点区段!$D:$D)=7)*(三跨两临近重点区段!$A:$A=D743),0))="已取消","已取消",INDEX(三跨两临近重点区段!$E:$E,MATCH(1,(MONTH(三跨两临近重点区段!$D:$D)=7)*(三跨两临近重点区段!$A:$A=D743)*(三跨两临近重点区段!$F:$F="现存区段"),0))),"")</f>
        <v/>
      </c>
      <c r="W743" s="268" t="str">
        <f t="array" ref="W743">IFERROR(IF(INDEX(三跨两临近重点区段!$F:$F,MATCH(1,(MONTH(三跨两临近重点区段!$D:$D)=8)*(三跨两临近重点区段!$A:$A=D743),0))="已取消","已取消",INDEX(三跨两临近重点区段!$D:$D,MATCH(1,(MONTH(三跨两临近重点区段!$D:$D)=8)*(三跨两临近重点区段!$A:$A=D743)*(三跨两临近重点区段!$F:$F="现存区段"),0))),"")</f>
        <v/>
      </c>
      <c r="X743" s="232" t="str">
        <f t="array" ref="X743">IFERROR(IF(INDEX(三跨两临近重点区段!$F:$F,MATCH(1,(MONTH(三跨两临近重点区段!$D:$D)=8)*(三跨两临近重点区段!$A:$A=D743),0))="已取消","已取消",INDEX(三跨两临近重点区段!$E:$E,MATCH(1,(MONTH(三跨两临近重点区段!$D:$D)=8)*(三跨两临近重点区段!$A:$A=D743)*(三跨两临近重点区段!$F:$F="现存区段"),0))),"")</f>
        <v/>
      </c>
      <c r="Y743" s="268" t="str">
        <f t="array" ref="Y743">IFERROR(IF(INDEX(三跨两临近重点区段!$F:$F,MATCH(1,(MONTH(三跨两临近重点区段!$D:$D)=9)*(三跨两临近重点区段!$A:$A=D743),0))="已取消","已取消",INDEX(三跨两临近重点区段!$D:$D,MATCH(1,(MONTH(三跨两临近重点区段!$D:$D)=9)*(三跨两临近重点区段!$A:$A=D743)*(三跨两临近重点区段!$F:$F="现存区段"),0))),"")</f>
        <v/>
      </c>
      <c r="Z743" s="232" t="str">
        <f t="array" ref="Z743">IFERROR(IF(INDEX(三跨两临近重点区段!$F:$F,MATCH(1,(MONTH(三跨两临近重点区段!$D:$D)=9)*(三跨两临近重点区段!$A:$A=D743),0))="已取消","已取消",INDEX(三跨两临近重点区段!$E:$E,MATCH(1,(MONTH(三跨两临近重点区段!$D:$D)=9)*(三跨两临近重点区段!$A:$A=D743)*(三跨两临近重点区段!$F:$F="现存区段"),0))),"")</f>
        <v/>
      </c>
      <c r="AA743" s="268" t="str">
        <f t="array" ref="AA743">IFERROR(IF(INDEX(三跨两临近重点区段!$F:$F,MATCH(1,(MONTH(三跨两临近重点区段!$D:$D)=10)*(三跨两临近重点区段!$A:$A=D743),0))="已取消","已取消",INDEX(三跨两临近重点区段!$D:$D,MATCH(1,(MONTH(三跨两临近重点区段!$D:$D)=10)*(三跨两临近重点区段!$A:$A=D743)*(三跨两临近重点区段!$F:$F="现存区段"),0))),"")</f>
        <v/>
      </c>
      <c r="AB743" s="72" t="str">
        <f t="array" ref="AB743">IFERROR(IF(INDEX(三跨两临近重点区段!$F:$F,MATCH(1,(MONTH(三跨两临近重点区段!$D:$D)=10)*(三跨两临近重点区段!$A:$A=D743),0))="已取消","已取消",INDEX(三跨两临近重点区段!$E:$E,MATCH(1,(MONTH(三跨两临近重点区段!$D:$D)=10)*(三跨两临近重点区段!$A:$A=D743)*(三跨两临近重点区段!$F:$F="现存区段"),0))),"")</f>
        <v/>
      </c>
      <c r="AC743" s="284" t="str">
        <f t="array" ref="AC743">IFERROR(IF(INDEX(三跨两临近重点区段!$F:$F,MATCH(1,(MONTH(三跨两临近重点区段!$D:$D)=11)*(三跨两临近重点区段!$A:$A=D743),0))="已取消","已取消",INDEX(三跨两临近重点区段!$D:$D,MATCH(1,(MONTH(三跨两临近重点区段!$D:$D)=11)*(三跨两临近重点区段!$A:$A=D743)*(三跨两临近重点区段!$F:$F="现存区段"),0))),"")</f>
        <v/>
      </c>
      <c r="AD743" s="72" t="str">
        <f t="array" ref="AD743">IFERROR(IF(INDEX(三跨两临近重点区段!$F:$F,MATCH(1,(MONTH(三跨两临近重点区段!$D:$D)=11)*(三跨两临近重点区段!$A:$A=D743),0))="已取消","已取消",INDEX(三跨两临近重点区段!$E:$E,MATCH(1,(MONTH(三跨两临近重点区段!$D:$D)=11)*(三跨两临近重点区段!$A:$A=D743)*(三跨两临近重点区段!$F:$F="现存区段"),0))),"")</f>
        <v/>
      </c>
      <c r="AE743" s="284" t="str">
        <f t="array" ref="AE743">IFERROR(IF(INDEX(三跨两临近重点区段!$F:$F,MATCH(1,(MONTH(三跨两临近重点区段!$D:$D)=12)*(三跨两临近重点区段!$A:$A=D743),0))="已取消","已取消",INDEX(三跨两临近重点区段!$D:$D,MATCH(1,(MONTH(三跨两临近重点区段!$D:$D)=12)*(三跨两临近重点区段!$A:$A=D743)*(三跨两临近重点区段!$F:$F="现存区段"),0))),"")</f>
        <v/>
      </c>
      <c r="AF743" s="72" t="str">
        <f t="array" ref="AF743">IFERROR(IF(INDEX(三跨两临近重点区段!$F:$F,MATCH(1,(MONTH(三跨两临近重点区段!$D:$D)=12)*(三跨两临近重点区段!$A:$A=D743),0))="已取消","已取消",INDEX(三跨两临近重点区段!$E:$E,MATCH(1,(MONTH(三跨两临近重点区段!$D:$D)=12)*(三跨两临近重点区段!$A:$A=D743)*(三跨两临近重点区段!$F:$F="现存区段"),0))),"")</f>
        <v/>
      </c>
      <c r="AH743" t="e">
        <f t="array" ref="AH743">INDEX(三跨两临近重点区段!$G:$G,MATCH(D743,三跨两临近重点区段!$A:$A,0))</f>
        <v>#N/A</v>
      </c>
      <c r="AI743" t="e">
        <f>INDEX(三跨两临近重点区段!$J:$J,MATCH(D743,三跨两临近重点区段!$A:$A,0))</f>
        <v>#N/A</v>
      </c>
    </row>
    <row r="744" ht="14.25" spans="1:35">
      <c r="A744" s="263" t="s">
        <v>363</v>
      </c>
      <c r="B744" s="264" t="s">
        <v>2112</v>
      </c>
      <c r="C744" s="263" t="s">
        <v>2431</v>
      </c>
      <c r="D744" s="263" t="s">
        <v>3227</v>
      </c>
      <c r="E744" s="264" t="s">
        <v>2115</v>
      </c>
      <c r="F744" s="264" t="s">
        <v>125</v>
      </c>
      <c r="G744" s="263" t="s">
        <v>2116</v>
      </c>
      <c r="H744" s="263" t="s">
        <v>1144</v>
      </c>
      <c r="I744" s="33"/>
      <c r="J744" s="196"/>
      <c r="K744" s="196"/>
      <c r="L744" s="196"/>
      <c r="M744" s="235"/>
      <c r="N744" s="235"/>
      <c r="O744" s="33"/>
      <c r="P744" s="48"/>
      <c r="Q744" s="279"/>
      <c r="R744" s="279"/>
      <c r="S744" s="281"/>
      <c r="T744" s="279"/>
      <c r="U744" s="268" t="str">
        <f t="array" ref="U744">IFERROR(IF(INDEX(三跨两临近重点区段!$F:$F,MATCH(1,(MONTH(三跨两临近重点区段!$D:$D)=7)*(三跨两临近重点区段!$A:$A=D744),0))="已取消","已取消",INDEX(三跨两临近重点区段!$D:$D,MATCH(1,(MONTH(三跨两临近重点区段!$D:$D)=7)*(三跨两临近重点区段!$A:$A=D744)*(三跨两临近重点区段!$F:$F="现存区段"),0))),"")</f>
        <v/>
      </c>
      <c r="V744" s="232" t="str">
        <f t="array" ref="V744">IFERROR(IF(INDEX(三跨两临近重点区段!$F:$F,MATCH(1,(MONTH(三跨两临近重点区段!$D:$D)=7)*(三跨两临近重点区段!$A:$A=D744),0))="已取消","已取消",INDEX(三跨两临近重点区段!$E:$E,MATCH(1,(MONTH(三跨两临近重点区段!$D:$D)=7)*(三跨两临近重点区段!$A:$A=D744)*(三跨两临近重点区段!$F:$F="现存区段"),0))),"")</f>
        <v/>
      </c>
      <c r="W744" s="268" t="str">
        <f t="array" ref="W744">IFERROR(IF(INDEX(三跨两临近重点区段!$F:$F,MATCH(1,(MONTH(三跨两临近重点区段!$D:$D)=8)*(三跨两临近重点区段!$A:$A=D744),0))="已取消","已取消",INDEX(三跨两临近重点区段!$D:$D,MATCH(1,(MONTH(三跨两临近重点区段!$D:$D)=8)*(三跨两临近重点区段!$A:$A=D744)*(三跨两临近重点区段!$F:$F="现存区段"),0))),"")</f>
        <v/>
      </c>
      <c r="X744" s="232" t="str">
        <f t="array" ref="X744">IFERROR(IF(INDEX(三跨两临近重点区段!$F:$F,MATCH(1,(MONTH(三跨两临近重点区段!$D:$D)=8)*(三跨两临近重点区段!$A:$A=D744),0))="已取消","已取消",INDEX(三跨两临近重点区段!$E:$E,MATCH(1,(MONTH(三跨两临近重点区段!$D:$D)=8)*(三跨两临近重点区段!$A:$A=D744)*(三跨两临近重点区段!$F:$F="现存区段"),0))),"")</f>
        <v/>
      </c>
      <c r="Y744" s="268" t="str">
        <f t="array" ref="Y744">IFERROR(IF(INDEX(三跨两临近重点区段!$F:$F,MATCH(1,(MONTH(三跨两临近重点区段!$D:$D)=9)*(三跨两临近重点区段!$A:$A=D744),0))="已取消","已取消",INDEX(三跨两临近重点区段!$D:$D,MATCH(1,(MONTH(三跨两临近重点区段!$D:$D)=9)*(三跨两临近重点区段!$A:$A=D744)*(三跨两临近重点区段!$F:$F="现存区段"),0))),"")</f>
        <v/>
      </c>
      <c r="Z744" s="232" t="str">
        <f t="array" ref="Z744">IFERROR(IF(INDEX(三跨两临近重点区段!$F:$F,MATCH(1,(MONTH(三跨两临近重点区段!$D:$D)=9)*(三跨两临近重点区段!$A:$A=D744),0))="已取消","已取消",INDEX(三跨两临近重点区段!$E:$E,MATCH(1,(MONTH(三跨两临近重点区段!$D:$D)=9)*(三跨两临近重点区段!$A:$A=D744)*(三跨两临近重点区段!$F:$F="现存区段"),0))),"")</f>
        <v/>
      </c>
      <c r="AA744" s="268" t="str">
        <f t="array" ref="AA744">IFERROR(IF(INDEX(三跨两临近重点区段!$F:$F,MATCH(1,(MONTH(三跨两临近重点区段!$D:$D)=10)*(三跨两临近重点区段!$A:$A=D744),0))="已取消","已取消",INDEX(三跨两临近重点区段!$D:$D,MATCH(1,(MONTH(三跨两临近重点区段!$D:$D)=10)*(三跨两临近重点区段!$A:$A=D744)*(三跨两临近重点区段!$F:$F="现存区段"),0))),"")</f>
        <v/>
      </c>
      <c r="AB744" s="72" t="str">
        <f t="array" ref="AB744">IFERROR(IF(INDEX(三跨两临近重点区段!$F:$F,MATCH(1,(MONTH(三跨两临近重点区段!$D:$D)=10)*(三跨两临近重点区段!$A:$A=D744),0))="已取消","已取消",INDEX(三跨两临近重点区段!$E:$E,MATCH(1,(MONTH(三跨两临近重点区段!$D:$D)=10)*(三跨两临近重点区段!$A:$A=D744)*(三跨两临近重点区段!$F:$F="现存区段"),0))),"")</f>
        <v/>
      </c>
      <c r="AC744" s="284" t="str">
        <f t="array" ref="AC744">IFERROR(IF(INDEX(三跨两临近重点区段!$F:$F,MATCH(1,(MONTH(三跨两临近重点区段!$D:$D)=11)*(三跨两临近重点区段!$A:$A=D744),0))="已取消","已取消",INDEX(三跨两临近重点区段!$D:$D,MATCH(1,(MONTH(三跨两临近重点区段!$D:$D)=11)*(三跨两临近重点区段!$A:$A=D744)*(三跨两临近重点区段!$F:$F="现存区段"),0))),"")</f>
        <v/>
      </c>
      <c r="AD744" s="72" t="str">
        <f t="array" ref="AD744">IFERROR(IF(INDEX(三跨两临近重点区段!$F:$F,MATCH(1,(MONTH(三跨两临近重点区段!$D:$D)=11)*(三跨两临近重点区段!$A:$A=D744),0))="已取消","已取消",INDEX(三跨两临近重点区段!$E:$E,MATCH(1,(MONTH(三跨两临近重点区段!$D:$D)=11)*(三跨两临近重点区段!$A:$A=D744)*(三跨两临近重点区段!$F:$F="现存区段"),0))),"")</f>
        <v/>
      </c>
      <c r="AE744" s="284" t="str">
        <f t="array" ref="AE744">IFERROR(IF(INDEX(三跨两临近重点区段!$F:$F,MATCH(1,(MONTH(三跨两临近重点区段!$D:$D)=12)*(三跨两临近重点区段!$A:$A=D744),0))="已取消","已取消",INDEX(三跨两临近重点区段!$D:$D,MATCH(1,(MONTH(三跨两临近重点区段!$D:$D)=12)*(三跨两临近重点区段!$A:$A=D744)*(三跨两临近重点区段!$F:$F="现存区段"),0))),"")</f>
        <v/>
      </c>
      <c r="AF744" s="72" t="str">
        <f t="array" ref="AF744">IFERROR(IF(INDEX(三跨两临近重点区段!$F:$F,MATCH(1,(MONTH(三跨两临近重点区段!$D:$D)=12)*(三跨两临近重点区段!$A:$A=D744),0))="已取消","已取消",INDEX(三跨两临近重点区段!$E:$E,MATCH(1,(MONTH(三跨两临近重点区段!$D:$D)=12)*(三跨两临近重点区段!$A:$A=D744)*(三跨两临近重点区段!$F:$F="现存区段"),0))),"")</f>
        <v/>
      </c>
      <c r="AH744" t="e">
        <f t="array" ref="AH744">INDEX(三跨两临近重点区段!$G:$G,MATCH(D744,三跨两临近重点区段!$A:$A,0))</f>
        <v>#N/A</v>
      </c>
      <c r="AI744" t="e">
        <f>INDEX(三跨两临近重点区段!$J:$J,MATCH(D744,三跨两临近重点区段!$A:$A,0))</f>
        <v>#N/A</v>
      </c>
    </row>
    <row r="745" ht="14.25" spans="1:35">
      <c r="A745" s="263" t="s">
        <v>363</v>
      </c>
      <c r="B745" s="264" t="s">
        <v>2112</v>
      </c>
      <c r="C745" s="263" t="s">
        <v>2431</v>
      </c>
      <c r="D745" s="263" t="s">
        <v>3228</v>
      </c>
      <c r="E745" s="264" t="s">
        <v>2115</v>
      </c>
      <c r="F745" s="264" t="s">
        <v>125</v>
      </c>
      <c r="G745" s="263" t="s">
        <v>2116</v>
      </c>
      <c r="H745" s="263" t="s">
        <v>1144</v>
      </c>
      <c r="I745" s="33"/>
      <c r="J745" s="196"/>
      <c r="K745" s="196"/>
      <c r="L745" s="196"/>
      <c r="M745" s="235"/>
      <c r="N745" s="235"/>
      <c r="O745" s="33"/>
      <c r="P745" s="48"/>
      <c r="Q745" s="279"/>
      <c r="R745" s="279"/>
      <c r="S745" s="281"/>
      <c r="T745" s="279"/>
      <c r="U745" s="268" t="str">
        <f t="array" ref="U745">IFERROR(IF(INDEX(三跨两临近重点区段!$F:$F,MATCH(1,(MONTH(三跨两临近重点区段!$D:$D)=7)*(三跨两临近重点区段!$A:$A=D745),0))="已取消","已取消",INDEX(三跨两临近重点区段!$D:$D,MATCH(1,(MONTH(三跨两临近重点区段!$D:$D)=7)*(三跨两临近重点区段!$A:$A=D745)*(三跨两临近重点区段!$F:$F="现存区段"),0))),"")</f>
        <v/>
      </c>
      <c r="V745" s="232" t="str">
        <f t="array" ref="V745">IFERROR(IF(INDEX(三跨两临近重点区段!$F:$F,MATCH(1,(MONTH(三跨两临近重点区段!$D:$D)=7)*(三跨两临近重点区段!$A:$A=D745),0))="已取消","已取消",INDEX(三跨两临近重点区段!$E:$E,MATCH(1,(MONTH(三跨两临近重点区段!$D:$D)=7)*(三跨两临近重点区段!$A:$A=D745)*(三跨两临近重点区段!$F:$F="现存区段"),0))),"")</f>
        <v/>
      </c>
      <c r="W745" s="268" t="str">
        <f t="array" ref="W745">IFERROR(IF(INDEX(三跨两临近重点区段!$F:$F,MATCH(1,(MONTH(三跨两临近重点区段!$D:$D)=8)*(三跨两临近重点区段!$A:$A=D745),0))="已取消","已取消",INDEX(三跨两临近重点区段!$D:$D,MATCH(1,(MONTH(三跨两临近重点区段!$D:$D)=8)*(三跨两临近重点区段!$A:$A=D745)*(三跨两临近重点区段!$F:$F="现存区段"),0))),"")</f>
        <v/>
      </c>
      <c r="X745" s="232" t="str">
        <f t="array" ref="X745">IFERROR(IF(INDEX(三跨两临近重点区段!$F:$F,MATCH(1,(MONTH(三跨两临近重点区段!$D:$D)=8)*(三跨两临近重点区段!$A:$A=D745),0))="已取消","已取消",INDEX(三跨两临近重点区段!$E:$E,MATCH(1,(MONTH(三跨两临近重点区段!$D:$D)=8)*(三跨两临近重点区段!$A:$A=D745)*(三跨两临近重点区段!$F:$F="现存区段"),0))),"")</f>
        <v/>
      </c>
      <c r="Y745" s="268" t="str">
        <f t="array" ref="Y745">IFERROR(IF(INDEX(三跨两临近重点区段!$F:$F,MATCH(1,(MONTH(三跨两临近重点区段!$D:$D)=9)*(三跨两临近重点区段!$A:$A=D745),0))="已取消","已取消",INDEX(三跨两临近重点区段!$D:$D,MATCH(1,(MONTH(三跨两临近重点区段!$D:$D)=9)*(三跨两临近重点区段!$A:$A=D745)*(三跨两临近重点区段!$F:$F="现存区段"),0))),"")</f>
        <v/>
      </c>
      <c r="Z745" s="232" t="str">
        <f t="array" ref="Z745">IFERROR(IF(INDEX(三跨两临近重点区段!$F:$F,MATCH(1,(MONTH(三跨两临近重点区段!$D:$D)=9)*(三跨两临近重点区段!$A:$A=D745),0))="已取消","已取消",INDEX(三跨两临近重点区段!$E:$E,MATCH(1,(MONTH(三跨两临近重点区段!$D:$D)=9)*(三跨两临近重点区段!$A:$A=D745)*(三跨两临近重点区段!$F:$F="现存区段"),0))),"")</f>
        <v/>
      </c>
      <c r="AA745" s="268" t="str">
        <f t="array" ref="AA745">IFERROR(IF(INDEX(三跨两临近重点区段!$F:$F,MATCH(1,(MONTH(三跨两临近重点区段!$D:$D)=10)*(三跨两临近重点区段!$A:$A=D745),0))="已取消","已取消",INDEX(三跨两临近重点区段!$D:$D,MATCH(1,(MONTH(三跨两临近重点区段!$D:$D)=10)*(三跨两临近重点区段!$A:$A=D745)*(三跨两临近重点区段!$F:$F="现存区段"),0))),"")</f>
        <v/>
      </c>
      <c r="AB745" s="72" t="str">
        <f t="array" ref="AB745">IFERROR(IF(INDEX(三跨两临近重点区段!$F:$F,MATCH(1,(MONTH(三跨两临近重点区段!$D:$D)=10)*(三跨两临近重点区段!$A:$A=D745),0))="已取消","已取消",INDEX(三跨两临近重点区段!$E:$E,MATCH(1,(MONTH(三跨两临近重点区段!$D:$D)=10)*(三跨两临近重点区段!$A:$A=D745)*(三跨两临近重点区段!$F:$F="现存区段"),0))),"")</f>
        <v/>
      </c>
      <c r="AC745" s="284" t="str">
        <f t="array" ref="AC745">IFERROR(IF(INDEX(三跨两临近重点区段!$F:$F,MATCH(1,(MONTH(三跨两临近重点区段!$D:$D)=11)*(三跨两临近重点区段!$A:$A=D745),0))="已取消","已取消",INDEX(三跨两临近重点区段!$D:$D,MATCH(1,(MONTH(三跨两临近重点区段!$D:$D)=11)*(三跨两临近重点区段!$A:$A=D745)*(三跨两临近重点区段!$F:$F="现存区段"),0))),"")</f>
        <v/>
      </c>
      <c r="AD745" s="72" t="str">
        <f t="array" ref="AD745">IFERROR(IF(INDEX(三跨两临近重点区段!$F:$F,MATCH(1,(MONTH(三跨两临近重点区段!$D:$D)=11)*(三跨两临近重点区段!$A:$A=D745),0))="已取消","已取消",INDEX(三跨两临近重点区段!$E:$E,MATCH(1,(MONTH(三跨两临近重点区段!$D:$D)=11)*(三跨两临近重点区段!$A:$A=D745)*(三跨两临近重点区段!$F:$F="现存区段"),0))),"")</f>
        <v/>
      </c>
      <c r="AE745" s="284" t="str">
        <f t="array" ref="AE745">IFERROR(IF(INDEX(三跨两临近重点区段!$F:$F,MATCH(1,(MONTH(三跨两临近重点区段!$D:$D)=12)*(三跨两临近重点区段!$A:$A=D745),0))="已取消","已取消",INDEX(三跨两临近重点区段!$D:$D,MATCH(1,(MONTH(三跨两临近重点区段!$D:$D)=12)*(三跨两临近重点区段!$A:$A=D745)*(三跨两临近重点区段!$F:$F="现存区段"),0))),"")</f>
        <v/>
      </c>
      <c r="AF745" s="72" t="str">
        <f t="array" ref="AF745">IFERROR(IF(INDEX(三跨两临近重点区段!$F:$F,MATCH(1,(MONTH(三跨两临近重点区段!$D:$D)=12)*(三跨两临近重点区段!$A:$A=D745),0))="已取消","已取消",INDEX(三跨两临近重点区段!$E:$E,MATCH(1,(MONTH(三跨两临近重点区段!$D:$D)=12)*(三跨两临近重点区段!$A:$A=D745)*(三跨两临近重点区段!$F:$F="现存区段"),0))),"")</f>
        <v/>
      </c>
      <c r="AH745" t="e">
        <f t="array" ref="AH745">INDEX(三跨两临近重点区段!$G:$G,MATCH(D745,三跨两临近重点区段!$A:$A,0))</f>
        <v>#N/A</v>
      </c>
      <c r="AI745" t="e">
        <f>INDEX(三跨两临近重点区段!$J:$J,MATCH(D745,三跨两临近重点区段!$A:$A,0))</f>
        <v>#N/A</v>
      </c>
    </row>
    <row r="746" ht="14.25" spans="1:35">
      <c r="A746" s="263" t="s">
        <v>150</v>
      </c>
      <c r="B746" s="264" t="s">
        <v>3229</v>
      </c>
      <c r="C746" s="263" t="s">
        <v>2585</v>
      </c>
      <c r="D746" s="263" t="s">
        <v>3230</v>
      </c>
      <c r="E746" s="264" t="s">
        <v>2378</v>
      </c>
      <c r="F746" s="264" t="s">
        <v>125</v>
      </c>
      <c r="G746" s="263" t="s">
        <v>791</v>
      </c>
      <c r="H746" s="263" t="s">
        <v>826</v>
      </c>
      <c r="I746" s="33"/>
      <c r="J746" s="196"/>
      <c r="K746" s="196"/>
      <c r="L746" s="196"/>
      <c r="M746" s="235"/>
      <c r="N746" s="235"/>
      <c r="O746" s="33"/>
      <c r="P746" s="48"/>
      <c r="Q746" s="277"/>
      <c r="R746" s="277"/>
      <c r="S746" s="278">
        <v>45448</v>
      </c>
      <c r="T746" s="279" t="s">
        <v>2117</v>
      </c>
      <c r="U746" s="268" t="str">
        <f t="array" ref="U746">IFERROR(IF(INDEX(三跨两临近重点区段!$F:$F,MATCH(1,(MONTH(三跨两临近重点区段!$D:$D)=7)*(三跨两临近重点区段!$A:$A=D746),0))="已取消","已取消",INDEX(三跨两临近重点区段!$D:$D,MATCH(1,(MONTH(三跨两临近重点区段!$D:$D)=7)*(三跨两临近重点区段!$A:$A=D746)*(三跨两临近重点区段!$F:$F="现存区段"),0))),"")</f>
        <v/>
      </c>
      <c r="V746" s="232" t="str">
        <f t="array" ref="V746">IFERROR(IF(INDEX(三跨两临近重点区段!$F:$F,MATCH(1,(MONTH(三跨两临近重点区段!$D:$D)=7)*(三跨两临近重点区段!$A:$A=D746),0))="已取消","已取消",INDEX(三跨两临近重点区段!$E:$E,MATCH(1,(MONTH(三跨两临近重点区段!$D:$D)=7)*(三跨两临近重点区段!$A:$A=D746)*(三跨两临近重点区段!$F:$F="现存区段"),0))),"")</f>
        <v/>
      </c>
      <c r="W746" s="268" t="str">
        <f t="array" ref="W746">IFERROR(IF(INDEX(三跨两临近重点区段!$F:$F,MATCH(1,(MONTH(三跨两临近重点区段!$D:$D)=8)*(三跨两临近重点区段!$A:$A=D746),0))="已取消","已取消",INDEX(三跨两临近重点区段!$D:$D,MATCH(1,(MONTH(三跨两临近重点区段!$D:$D)=8)*(三跨两临近重点区段!$A:$A=D746)*(三跨两临近重点区段!$F:$F="现存区段"),0))),"")</f>
        <v/>
      </c>
      <c r="X746" s="232" t="str">
        <f t="array" ref="X746">IFERROR(IF(INDEX(三跨两临近重点区段!$F:$F,MATCH(1,(MONTH(三跨两临近重点区段!$D:$D)=8)*(三跨两临近重点区段!$A:$A=D746),0))="已取消","已取消",INDEX(三跨两临近重点区段!$E:$E,MATCH(1,(MONTH(三跨两临近重点区段!$D:$D)=8)*(三跨两临近重点区段!$A:$A=D746)*(三跨两临近重点区段!$F:$F="现存区段"),0))),"")</f>
        <v/>
      </c>
      <c r="Y746" s="268" t="str">
        <f t="array" ref="Y746">IFERROR(IF(INDEX(三跨两临近重点区段!$F:$F,MATCH(1,(MONTH(三跨两临近重点区段!$D:$D)=9)*(三跨两临近重点区段!$A:$A=D746),0))="已取消","已取消",INDEX(三跨两临近重点区段!$D:$D,MATCH(1,(MONTH(三跨两临近重点区段!$D:$D)=9)*(三跨两临近重点区段!$A:$A=D746)*(三跨两临近重点区段!$F:$F="现存区段"),0))),"")</f>
        <v/>
      </c>
      <c r="Z746" s="232" t="str">
        <f t="array" ref="Z746">IFERROR(IF(INDEX(三跨两临近重点区段!$F:$F,MATCH(1,(MONTH(三跨两临近重点区段!$D:$D)=9)*(三跨两临近重点区段!$A:$A=D746),0))="已取消","已取消",INDEX(三跨两临近重点区段!$E:$E,MATCH(1,(MONTH(三跨两临近重点区段!$D:$D)=9)*(三跨两临近重点区段!$A:$A=D746)*(三跨两临近重点区段!$F:$F="现存区段"),0))),"")</f>
        <v/>
      </c>
      <c r="AA746" s="268" t="str">
        <f t="array" ref="AA746">IFERROR(IF(INDEX(三跨两临近重点区段!$F:$F,MATCH(1,(MONTH(三跨两临近重点区段!$D:$D)=10)*(三跨两临近重点区段!$A:$A=D746),0))="已取消","已取消",INDEX(三跨两临近重点区段!$D:$D,MATCH(1,(MONTH(三跨两临近重点区段!$D:$D)=10)*(三跨两临近重点区段!$A:$A=D746)*(三跨两临近重点区段!$F:$F="现存区段"),0))),"")</f>
        <v/>
      </c>
      <c r="AB746" s="72" t="str">
        <f t="array" ref="AB746">IFERROR(IF(INDEX(三跨两临近重点区段!$F:$F,MATCH(1,(MONTH(三跨两临近重点区段!$D:$D)=10)*(三跨两临近重点区段!$A:$A=D746),0))="已取消","已取消",INDEX(三跨两临近重点区段!$E:$E,MATCH(1,(MONTH(三跨两临近重点区段!$D:$D)=10)*(三跨两临近重点区段!$A:$A=D746)*(三跨两临近重点区段!$F:$F="现存区段"),0))),"")</f>
        <v/>
      </c>
      <c r="AC746" s="284" t="str">
        <f t="array" ref="AC746">IFERROR(IF(INDEX(三跨两临近重点区段!$F:$F,MATCH(1,(MONTH(三跨两临近重点区段!$D:$D)=11)*(三跨两临近重点区段!$A:$A=D746),0))="已取消","已取消",INDEX(三跨两临近重点区段!$D:$D,MATCH(1,(MONTH(三跨两临近重点区段!$D:$D)=11)*(三跨两临近重点区段!$A:$A=D746)*(三跨两临近重点区段!$F:$F="现存区段"),0))),"")</f>
        <v/>
      </c>
      <c r="AD746" s="72" t="str">
        <f t="array" ref="AD746">IFERROR(IF(INDEX(三跨两临近重点区段!$F:$F,MATCH(1,(MONTH(三跨两临近重点区段!$D:$D)=11)*(三跨两临近重点区段!$A:$A=D746),0))="已取消","已取消",INDEX(三跨两临近重点区段!$E:$E,MATCH(1,(MONTH(三跨两临近重点区段!$D:$D)=11)*(三跨两临近重点区段!$A:$A=D746)*(三跨两临近重点区段!$F:$F="现存区段"),0))),"")</f>
        <v/>
      </c>
      <c r="AE746" s="284" t="str">
        <f t="array" ref="AE746">IFERROR(IF(INDEX(三跨两临近重点区段!$F:$F,MATCH(1,(MONTH(三跨两临近重点区段!$D:$D)=12)*(三跨两临近重点区段!$A:$A=D746),0))="已取消","已取消",INDEX(三跨两临近重点区段!$D:$D,MATCH(1,(MONTH(三跨两临近重点区段!$D:$D)=12)*(三跨两临近重点区段!$A:$A=D746)*(三跨两临近重点区段!$F:$F="现存区段"),0))),"")</f>
        <v/>
      </c>
      <c r="AF746" s="72" t="str">
        <f t="array" ref="AF746">IFERROR(IF(INDEX(三跨两临近重点区段!$F:$F,MATCH(1,(MONTH(三跨两临近重点区段!$D:$D)=12)*(三跨两临近重点区段!$A:$A=D746),0))="已取消","已取消",INDEX(三跨两临近重点区段!$E:$E,MATCH(1,(MONTH(三跨两临近重点区段!$D:$D)=12)*(三跨两临近重点区段!$A:$A=D746)*(三跨两临近重点区段!$F:$F="现存区段"),0))),"")</f>
        <v/>
      </c>
      <c r="AH746" t="e">
        <f t="array" ref="AH746">INDEX(三跨两临近重点区段!$G:$G,MATCH(D746,三跨两临近重点区段!$A:$A,0))</f>
        <v>#N/A</v>
      </c>
      <c r="AI746" t="e">
        <f>INDEX(三跨两临近重点区段!$J:$J,MATCH(D746,三跨两临近重点区段!$A:$A,0))</f>
        <v>#N/A</v>
      </c>
    </row>
    <row r="747" ht="14.25" spans="1:35">
      <c r="A747" s="263" t="s">
        <v>150</v>
      </c>
      <c r="B747" s="264" t="s">
        <v>3229</v>
      </c>
      <c r="C747" s="263" t="s">
        <v>2585</v>
      </c>
      <c r="D747" s="263" t="s">
        <v>3231</v>
      </c>
      <c r="E747" s="264" t="s">
        <v>2378</v>
      </c>
      <c r="F747" s="264" t="s">
        <v>125</v>
      </c>
      <c r="G747" s="263" t="s">
        <v>791</v>
      </c>
      <c r="H747" s="263" t="s">
        <v>826</v>
      </c>
      <c r="I747" s="33"/>
      <c r="J747" s="196"/>
      <c r="K747" s="196"/>
      <c r="L747" s="196"/>
      <c r="M747" s="235"/>
      <c r="N747" s="235"/>
      <c r="O747" s="33"/>
      <c r="P747" s="48"/>
      <c r="Q747" s="279"/>
      <c r="R747" s="279"/>
      <c r="S747" s="278">
        <v>45448</v>
      </c>
      <c r="T747" s="279" t="s">
        <v>2117</v>
      </c>
      <c r="U747" s="268" t="str">
        <f t="array" ref="U747">IFERROR(IF(INDEX(三跨两临近重点区段!$F:$F,MATCH(1,(MONTH(三跨两临近重点区段!$D:$D)=7)*(三跨两临近重点区段!$A:$A=D747),0))="已取消","已取消",INDEX(三跨两临近重点区段!$D:$D,MATCH(1,(MONTH(三跨两临近重点区段!$D:$D)=7)*(三跨两临近重点区段!$A:$A=D747)*(三跨两临近重点区段!$F:$F="现存区段"),0))),"")</f>
        <v/>
      </c>
      <c r="V747" s="232" t="str">
        <f t="array" ref="V747">IFERROR(IF(INDEX(三跨两临近重点区段!$F:$F,MATCH(1,(MONTH(三跨两临近重点区段!$D:$D)=7)*(三跨两临近重点区段!$A:$A=D747),0))="已取消","已取消",INDEX(三跨两临近重点区段!$E:$E,MATCH(1,(MONTH(三跨两临近重点区段!$D:$D)=7)*(三跨两临近重点区段!$A:$A=D747)*(三跨两临近重点区段!$F:$F="现存区段"),0))),"")</f>
        <v/>
      </c>
      <c r="W747" s="268" t="str">
        <f t="array" ref="W747">IFERROR(IF(INDEX(三跨两临近重点区段!$F:$F,MATCH(1,(MONTH(三跨两临近重点区段!$D:$D)=8)*(三跨两临近重点区段!$A:$A=D747),0))="已取消","已取消",INDEX(三跨两临近重点区段!$D:$D,MATCH(1,(MONTH(三跨两临近重点区段!$D:$D)=8)*(三跨两临近重点区段!$A:$A=D747)*(三跨两临近重点区段!$F:$F="现存区段"),0))),"")</f>
        <v/>
      </c>
      <c r="X747" s="232" t="str">
        <f t="array" ref="X747">IFERROR(IF(INDEX(三跨两临近重点区段!$F:$F,MATCH(1,(MONTH(三跨两临近重点区段!$D:$D)=8)*(三跨两临近重点区段!$A:$A=D747),0))="已取消","已取消",INDEX(三跨两临近重点区段!$E:$E,MATCH(1,(MONTH(三跨两临近重点区段!$D:$D)=8)*(三跨两临近重点区段!$A:$A=D747)*(三跨两临近重点区段!$F:$F="现存区段"),0))),"")</f>
        <v/>
      </c>
      <c r="Y747" s="268" t="str">
        <f t="array" ref="Y747">IFERROR(IF(INDEX(三跨两临近重点区段!$F:$F,MATCH(1,(MONTH(三跨两临近重点区段!$D:$D)=9)*(三跨两临近重点区段!$A:$A=D747),0))="已取消","已取消",INDEX(三跨两临近重点区段!$D:$D,MATCH(1,(MONTH(三跨两临近重点区段!$D:$D)=9)*(三跨两临近重点区段!$A:$A=D747)*(三跨两临近重点区段!$F:$F="现存区段"),0))),"")</f>
        <v/>
      </c>
      <c r="Z747" s="232" t="str">
        <f t="array" ref="Z747">IFERROR(IF(INDEX(三跨两临近重点区段!$F:$F,MATCH(1,(MONTH(三跨两临近重点区段!$D:$D)=9)*(三跨两临近重点区段!$A:$A=D747),0))="已取消","已取消",INDEX(三跨两临近重点区段!$E:$E,MATCH(1,(MONTH(三跨两临近重点区段!$D:$D)=9)*(三跨两临近重点区段!$A:$A=D747)*(三跨两临近重点区段!$F:$F="现存区段"),0))),"")</f>
        <v/>
      </c>
      <c r="AA747" s="268" t="str">
        <f t="array" ref="AA747">IFERROR(IF(INDEX(三跨两临近重点区段!$F:$F,MATCH(1,(MONTH(三跨两临近重点区段!$D:$D)=10)*(三跨两临近重点区段!$A:$A=D747),0))="已取消","已取消",INDEX(三跨两临近重点区段!$D:$D,MATCH(1,(MONTH(三跨两临近重点区段!$D:$D)=10)*(三跨两临近重点区段!$A:$A=D747)*(三跨两临近重点区段!$F:$F="现存区段"),0))),"")</f>
        <v/>
      </c>
      <c r="AB747" s="72" t="str">
        <f t="array" ref="AB747">IFERROR(IF(INDEX(三跨两临近重点区段!$F:$F,MATCH(1,(MONTH(三跨两临近重点区段!$D:$D)=10)*(三跨两临近重点区段!$A:$A=D747),0))="已取消","已取消",INDEX(三跨两临近重点区段!$E:$E,MATCH(1,(MONTH(三跨两临近重点区段!$D:$D)=10)*(三跨两临近重点区段!$A:$A=D747)*(三跨两临近重点区段!$F:$F="现存区段"),0))),"")</f>
        <v/>
      </c>
      <c r="AC747" s="284" t="str">
        <f t="array" ref="AC747">IFERROR(IF(INDEX(三跨两临近重点区段!$F:$F,MATCH(1,(MONTH(三跨两临近重点区段!$D:$D)=11)*(三跨两临近重点区段!$A:$A=D747),0))="已取消","已取消",INDEX(三跨两临近重点区段!$D:$D,MATCH(1,(MONTH(三跨两临近重点区段!$D:$D)=11)*(三跨两临近重点区段!$A:$A=D747)*(三跨两临近重点区段!$F:$F="现存区段"),0))),"")</f>
        <v/>
      </c>
      <c r="AD747" s="72" t="str">
        <f t="array" ref="AD747">IFERROR(IF(INDEX(三跨两临近重点区段!$F:$F,MATCH(1,(MONTH(三跨两临近重点区段!$D:$D)=11)*(三跨两临近重点区段!$A:$A=D747),0))="已取消","已取消",INDEX(三跨两临近重点区段!$E:$E,MATCH(1,(MONTH(三跨两临近重点区段!$D:$D)=11)*(三跨两临近重点区段!$A:$A=D747)*(三跨两临近重点区段!$F:$F="现存区段"),0))),"")</f>
        <v/>
      </c>
      <c r="AE747" s="284" t="str">
        <f t="array" ref="AE747">IFERROR(IF(INDEX(三跨两临近重点区段!$F:$F,MATCH(1,(MONTH(三跨两临近重点区段!$D:$D)=12)*(三跨两临近重点区段!$A:$A=D747),0))="已取消","已取消",INDEX(三跨两临近重点区段!$D:$D,MATCH(1,(MONTH(三跨两临近重点区段!$D:$D)=12)*(三跨两临近重点区段!$A:$A=D747)*(三跨两临近重点区段!$F:$F="现存区段"),0))),"")</f>
        <v/>
      </c>
      <c r="AF747" s="72" t="str">
        <f t="array" ref="AF747">IFERROR(IF(INDEX(三跨两临近重点区段!$F:$F,MATCH(1,(MONTH(三跨两临近重点区段!$D:$D)=12)*(三跨两临近重点区段!$A:$A=D747),0))="已取消","已取消",INDEX(三跨两临近重点区段!$E:$E,MATCH(1,(MONTH(三跨两临近重点区段!$D:$D)=12)*(三跨两临近重点区段!$A:$A=D747)*(三跨两临近重点区段!$F:$F="现存区段"),0))),"")</f>
        <v/>
      </c>
      <c r="AH747" t="e">
        <f t="array" ref="AH747">INDEX(三跨两临近重点区段!$G:$G,MATCH(D747,三跨两临近重点区段!$A:$A,0))</f>
        <v>#N/A</v>
      </c>
      <c r="AI747" t="e">
        <f>INDEX(三跨两临近重点区段!$J:$J,MATCH(D747,三跨两临近重点区段!$A:$A,0))</f>
        <v>#N/A</v>
      </c>
    </row>
    <row r="748" ht="14.25" spans="1:35">
      <c r="A748" s="263" t="s">
        <v>363</v>
      </c>
      <c r="B748" s="264" t="s">
        <v>3232</v>
      </c>
      <c r="C748" s="263" t="s">
        <v>2431</v>
      </c>
      <c r="D748" s="263" t="s">
        <v>3233</v>
      </c>
      <c r="E748" s="264" t="s">
        <v>2378</v>
      </c>
      <c r="F748" s="264" t="s">
        <v>125</v>
      </c>
      <c r="G748" s="263" t="s">
        <v>791</v>
      </c>
      <c r="H748" s="263" t="s">
        <v>700</v>
      </c>
      <c r="I748" s="33"/>
      <c r="J748" s="196"/>
      <c r="K748" s="196"/>
      <c r="L748" s="196"/>
      <c r="M748" s="235"/>
      <c r="N748" s="235"/>
      <c r="O748" s="33"/>
      <c r="P748" s="48"/>
      <c r="Q748" s="279"/>
      <c r="R748" s="279"/>
      <c r="S748" s="278">
        <v>45448</v>
      </c>
      <c r="T748" s="279" t="s">
        <v>2117</v>
      </c>
      <c r="U748" s="268" t="str">
        <f t="array" ref="U748">IFERROR(IF(INDEX(三跨两临近重点区段!$F:$F,MATCH(1,(MONTH(三跨两临近重点区段!$D:$D)=7)*(三跨两临近重点区段!$A:$A=D748),0))="已取消","已取消",INDEX(三跨两临近重点区段!$D:$D,MATCH(1,(MONTH(三跨两临近重点区段!$D:$D)=7)*(三跨两临近重点区段!$A:$A=D748)*(三跨两临近重点区段!$F:$F="现存区段"),0))),"")</f>
        <v/>
      </c>
      <c r="V748" s="232" t="str">
        <f t="array" ref="V748">IFERROR(IF(INDEX(三跨两临近重点区段!$F:$F,MATCH(1,(MONTH(三跨两临近重点区段!$D:$D)=7)*(三跨两临近重点区段!$A:$A=D748),0))="已取消","已取消",INDEX(三跨两临近重点区段!$E:$E,MATCH(1,(MONTH(三跨两临近重点区段!$D:$D)=7)*(三跨两临近重点区段!$A:$A=D748)*(三跨两临近重点区段!$F:$F="现存区段"),0))),"")</f>
        <v/>
      </c>
      <c r="W748" s="268" t="str">
        <f t="array" ref="W748">IFERROR(IF(INDEX(三跨两临近重点区段!$F:$F,MATCH(1,(MONTH(三跨两临近重点区段!$D:$D)=8)*(三跨两临近重点区段!$A:$A=D748),0))="已取消","已取消",INDEX(三跨两临近重点区段!$D:$D,MATCH(1,(MONTH(三跨两临近重点区段!$D:$D)=8)*(三跨两临近重点区段!$A:$A=D748)*(三跨两临近重点区段!$F:$F="现存区段"),0))),"")</f>
        <v/>
      </c>
      <c r="X748" s="232" t="str">
        <f t="array" ref="X748">IFERROR(IF(INDEX(三跨两临近重点区段!$F:$F,MATCH(1,(MONTH(三跨两临近重点区段!$D:$D)=8)*(三跨两临近重点区段!$A:$A=D748),0))="已取消","已取消",INDEX(三跨两临近重点区段!$E:$E,MATCH(1,(MONTH(三跨两临近重点区段!$D:$D)=8)*(三跨两临近重点区段!$A:$A=D748)*(三跨两临近重点区段!$F:$F="现存区段"),0))),"")</f>
        <v/>
      </c>
      <c r="Y748" s="268" t="str">
        <f t="array" ref="Y748">IFERROR(IF(INDEX(三跨两临近重点区段!$F:$F,MATCH(1,(MONTH(三跨两临近重点区段!$D:$D)=9)*(三跨两临近重点区段!$A:$A=D748),0))="已取消","已取消",INDEX(三跨两临近重点区段!$D:$D,MATCH(1,(MONTH(三跨两临近重点区段!$D:$D)=9)*(三跨两临近重点区段!$A:$A=D748)*(三跨两临近重点区段!$F:$F="现存区段"),0))),"")</f>
        <v/>
      </c>
      <c r="Z748" s="232" t="str">
        <f t="array" ref="Z748">IFERROR(IF(INDEX(三跨两临近重点区段!$F:$F,MATCH(1,(MONTH(三跨两临近重点区段!$D:$D)=9)*(三跨两临近重点区段!$A:$A=D748),0))="已取消","已取消",INDEX(三跨两临近重点区段!$E:$E,MATCH(1,(MONTH(三跨两临近重点区段!$D:$D)=9)*(三跨两临近重点区段!$A:$A=D748)*(三跨两临近重点区段!$F:$F="现存区段"),0))),"")</f>
        <v/>
      </c>
      <c r="AA748" s="268" t="str">
        <f t="array" ref="AA748">IFERROR(IF(INDEX(三跨两临近重点区段!$F:$F,MATCH(1,(MONTH(三跨两临近重点区段!$D:$D)=10)*(三跨两临近重点区段!$A:$A=D748),0))="已取消","已取消",INDEX(三跨两临近重点区段!$D:$D,MATCH(1,(MONTH(三跨两临近重点区段!$D:$D)=10)*(三跨两临近重点区段!$A:$A=D748)*(三跨两临近重点区段!$F:$F="现存区段"),0))),"")</f>
        <v/>
      </c>
      <c r="AB748" s="72" t="str">
        <f t="array" ref="AB748">IFERROR(IF(INDEX(三跨两临近重点区段!$F:$F,MATCH(1,(MONTH(三跨两临近重点区段!$D:$D)=10)*(三跨两临近重点区段!$A:$A=D748),0))="已取消","已取消",INDEX(三跨两临近重点区段!$E:$E,MATCH(1,(MONTH(三跨两临近重点区段!$D:$D)=10)*(三跨两临近重点区段!$A:$A=D748)*(三跨两临近重点区段!$F:$F="现存区段"),0))),"")</f>
        <v/>
      </c>
      <c r="AC748" s="284" t="str">
        <f t="array" ref="AC748">IFERROR(IF(INDEX(三跨两临近重点区段!$F:$F,MATCH(1,(MONTH(三跨两临近重点区段!$D:$D)=11)*(三跨两临近重点区段!$A:$A=D748),0))="已取消","已取消",INDEX(三跨两临近重点区段!$D:$D,MATCH(1,(MONTH(三跨两临近重点区段!$D:$D)=11)*(三跨两临近重点区段!$A:$A=D748)*(三跨两临近重点区段!$F:$F="现存区段"),0))),"")</f>
        <v/>
      </c>
      <c r="AD748" s="72" t="str">
        <f t="array" ref="AD748">IFERROR(IF(INDEX(三跨两临近重点区段!$F:$F,MATCH(1,(MONTH(三跨两临近重点区段!$D:$D)=11)*(三跨两临近重点区段!$A:$A=D748),0))="已取消","已取消",INDEX(三跨两临近重点区段!$E:$E,MATCH(1,(MONTH(三跨两临近重点区段!$D:$D)=11)*(三跨两临近重点区段!$A:$A=D748)*(三跨两临近重点区段!$F:$F="现存区段"),0))),"")</f>
        <v/>
      </c>
      <c r="AE748" s="284" t="str">
        <f t="array" ref="AE748">IFERROR(IF(INDEX(三跨两临近重点区段!$F:$F,MATCH(1,(MONTH(三跨两临近重点区段!$D:$D)=12)*(三跨两临近重点区段!$A:$A=D748),0))="已取消","已取消",INDEX(三跨两临近重点区段!$D:$D,MATCH(1,(MONTH(三跨两临近重点区段!$D:$D)=12)*(三跨两临近重点区段!$A:$A=D748)*(三跨两临近重点区段!$F:$F="现存区段"),0))),"")</f>
        <v/>
      </c>
      <c r="AF748" s="72" t="str">
        <f t="array" ref="AF748">IFERROR(IF(INDEX(三跨两临近重点区段!$F:$F,MATCH(1,(MONTH(三跨两临近重点区段!$D:$D)=12)*(三跨两临近重点区段!$A:$A=D748),0))="已取消","已取消",INDEX(三跨两临近重点区段!$E:$E,MATCH(1,(MONTH(三跨两临近重点区段!$D:$D)=12)*(三跨两临近重点区段!$A:$A=D748)*(三跨两临近重点区段!$F:$F="现存区段"),0))),"")</f>
        <v/>
      </c>
      <c r="AH748" t="e">
        <f t="array" ref="AH748">INDEX(三跨两临近重点区段!$G:$G,MATCH(D748,三跨两临近重点区段!$A:$A,0))</f>
        <v>#N/A</v>
      </c>
      <c r="AI748" t="e">
        <f>INDEX(三跨两临近重点区段!$J:$J,MATCH(D748,三跨两临近重点区段!$A:$A,0))</f>
        <v>#N/A</v>
      </c>
    </row>
    <row r="749" ht="14.25" spans="1:35">
      <c r="A749" s="263" t="s">
        <v>363</v>
      </c>
      <c r="B749" s="264" t="s">
        <v>3234</v>
      </c>
      <c r="C749" s="263" t="s">
        <v>3235</v>
      </c>
      <c r="D749" s="263" t="s">
        <v>3236</v>
      </c>
      <c r="E749" s="264" t="s">
        <v>2378</v>
      </c>
      <c r="F749" s="264" t="s">
        <v>125</v>
      </c>
      <c r="G749" s="263" t="s">
        <v>3237</v>
      </c>
      <c r="H749" s="263" t="s">
        <v>837</v>
      </c>
      <c r="I749" s="33"/>
      <c r="J749" s="196"/>
      <c r="K749" s="196"/>
      <c r="L749" s="196"/>
      <c r="M749" s="235"/>
      <c r="N749" s="235"/>
      <c r="O749" s="33"/>
      <c r="P749" s="48"/>
      <c r="Q749" s="279"/>
      <c r="R749" s="279"/>
      <c r="S749" s="281"/>
      <c r="T749" s="279"/>
      <c r="U749" s="268" t="str">
        <f t="array" ref="U749">IFERROR(IF(INDEX(三跨两临近重点区段!$F:$F,MATCH(1,(MONTH(三跨两临近重点区段!$D:$D)=7)*(三跨两临近重点区段!$A:$A=D749),0))="已取消","已取消",INDEX(三跨两临近重点区段!$D:$D,MATCH(1,(MONTH(三跨两临近重点区段!$D:$D)=7)*(三跨两临近重点区段!$A:$A=D749)*(三跨两临近重点区段!$F:$F="现存区段"),0))),"")</f>
        <v/>
      </c>
      <c r="V749" s="232" t="str">
        <f t="array" ref="V749">IFERROR(IF(INDEX(三跨两临近重点区段!$F:$F,MATCH(1,(MONTH(三跨两临近重点区段!$D:$D)=7)*(三跨两临近重点区段!$A:$A=D749),0))="已取消","已取消",INDEX(三跨两临近重点区段!$E:$E,MATCH(1,(MONTH(三跨两临近重点区段!$D:$D)=7)*(三跨两临近重点区段!$A:$A=D749)*(三跨两临近重点区段!$F:$F="现存区段"),0))),"")</f>
        <v/>
      </c>
      <c r="W749" s="268" t="str">
        <f t="array" ref="W749">IFERROR(IF(INDEX(三跨两临近重点区段!$F:$F,MATCH(1,(MONTH(三跨两临近重点区段!$D:$D)=8)*(三跨两临近重点区段!$A:$A=D749),0))="已取消","已取消",INDEX(三跨两临近重点区段!$D:$D,MATCH(1,(MONTH(三跨两临近重点区段!$D:$D)=8)*(三跨两临近重点区段!$A:$A=D749)*(三跨两临近重点区段!$F:$F="现存区段"),0))),"")</f>
        <v/>
      </c>
      <c r="X749" s="232" t="str">
        <f t="array" ref="X749">IFERROR(IF(INDEX(三跨两临近重点区段!$F:$F,MATCH(1,(MONTH(三跨两临近重点区段!$D:$D)=8)*(三跨两临近重点区段!$A:$A=D749),0))="已取消","已取消",INDEX(三跨两临近重点区段!$E:$E,MATCH(1,(MONTH(三跨两临近重点区段!$D:$D)=8)*(三跨两临近重点区段!$A:$A=D749)*(三跨两临近重点区段!$F:$F="现存区段"),0))),"")</f>
        <v/>
      </c>
      <c r="Y749" s="268" t="str">
        <f t="array" ref="Y749">IFERROR(IF(INDEX(三跨两临近重点区段!$F:$F,MATCH(1,(MONTH(三跨两临近重点区段!$D:$D)=9)*(三跨两临近重点区段!$A:$A=D749),0))="已取消","已取消",INDEX(三跨两临近重点区段!$D:$D,MATCH(1,(MONTH(三跨两临近重点区段!$D:$D)=9)*(三跨两临近重点区段!$A:$A=D749)*(三跨两临近重点区段!$F:$F="现存区段"),0))),"")</f>
        <v/>
      </c>
      <c r="Z749" s="232" t="str">
        <f t="array" ref="Z749">IFERROR(IF(INDEX(三跨两临近重点区段!$F:$F,MATCH(1,(MONTH(三跨两临近重点区段!$D:$D)=9)*(三跨两临近重点区段!$A:$A=D749),0))="已取消","已取消",INDEX(三跨两临近重点区段!$E:$E,MATCH(1,(MONTH(三跨两临近重点区段!$D:$D)=9)*(三跨两临近重点区段!$A:$A=D749)*(三跨两临近重点区段!$F:$F="现存区段"),0))),"")</f>
        <v/>
      </c>
      <c r="AA749" s="268" t="str">
        <f t="array" ref="AA749">IFERROR(IF(INDEX(三跨两临近重点区段!$F:$F,MATCH(1,(MONTH(三跨两临近重点区段!$D:$D)=10)*(三跨两临近重点区段!$A:$A=D749),0))="已取消","已取消",INDEX(三跨两临近重点区段!$D:$D,MATCH(1,(MONTH(三跨两临近重点区段!$D:$D)=10)*(三跨两临近重点区段!$A:$A=D749)*(三跨两临近重点区段!$F:$F="现存区段"),0))),"")</f>
        <v/>
      </c>
      <c r="AB749" s="72" t="str">
        <f t="array" ref="AB749">IFERROR(IF(INDEX(三跨两临近重点区段!$F:$F,MATCH(1,(MONTH(三跨两临近重点区段!$D:$D)=10)*(三跨两临近重点区段!$A:$A=D749),0))="已取消","已取消",INDEX(三跨两临近重点区段!$E:$E,MATCH(1,(MONTH(三跨两临近重点区段!$D:$D)=10)*(三跨两临近重点区段!$A:$A=D749)*(三跨两临近重点区段!$F:$F="现存区段"),0))),"")</f>
        <v/>
      </c>
      <c r="AC749" s="284" t="str">
        <f t="array" ref="AC749">IFERROR(IF(INDEX(三跨两临近重点区段!$F:$F,MATCH(1,(MONTH(三跨两临近重点区段!$D:$D)=11)*(三跨两临近重点区段!$A:$A=D749),0))="已取消","已取消",INDEX(三跨两临近重点区段!$D:$D,MATCH(1,(MONTH(三跨两临近重点区段!$D:$D)=11)*(三跨两临近重点区段!$A:$A=D749)*(三跨两临近重点区段!$F:$F="现存区段"),0))),"")</f>
        <v/>
      </c>
      <c r="AD749" s="72" t="str">
        <f t="array" ref="AD749">IFERROR(IF(INDEX(三跨两临近重点区段!$F:$F,MATCH(1,(MONTH(三跨两临近重点区段!$D:$D)=11)*(三跨两临近重点区段!$A:$A=D749),0))="已取消","已取消",INDEX(三跨两临近重点区段!$E:$E,MATCH(1,(MONTH(三跨两临近重点区段!$D:$D)=11)*(三跨两临近重点区段!$A:$A=D749)*(三跨两临近重点区段!$F:$F="现存区段"),0))),"")</f>
        <v/>
      </c>
      <c r="AE749" s="284" t="str">
        <f t="array" ref="AE749">IFERROR(IF(INDEX(三跨两临近重点区段!$F:$F,MATCH(1,(MONTH(三跨两临近重点区段!$D:$D)=12)*(三跨两临近重点区段!$A:$A=D749),0))="已取消","已取消",INDEX(三跨两临近重点区段!$D:$D,MATCH(1,(MONTH(三跨两临近重点区段!$D:$D)=12)*(三跨两临近重点区段!$A:$A=D749)*(三跨两临近重点区段!$F:$F="现存区段"),0))),"")</f>
        <v/>
      </c>
      <c r="AF749" s="72" t="str">
        <f t="array" ref="AF749">IFERROR(IF(INDEX(三跨两临近重点区段!$F:$F,MATCH(1,(MONTH(三跨两临近重点区段!$D:$D)=12)*(三跨两临近重点区段!$A:$A=D749),0))="已取消","已取消",INDEX(三跨两临近重点区段!$E:$E,MATCH(1,(MONTH(三跨两临近重点区段!$D:$D)=12)*(三跨两临近重点区段!$A:$A=D749)*(三跨两临近重点区段!$F:$F="现存区段"),0))),"")</f>
        <v/>
      </c>
      <c r="AH749" t="e">
        <f t="array" ref="AH749">INDEX(三跨两临近重点区段!$G:$G,MATCH(D749,三跨两临近重点区段!$A:$A,0))</f>
        <v>#N/A</v>
      </c>
      <c r="AI749" t="e">
        <f>INDEX(三跨两临近重点区段!$J:$J,MATCH(D749,三跨两临近重点区段!$A:$A,0))</f>
        <v>#N/A</v>
      </c>
    </row>
    <row r="750" ht="14.25" spans="1:35">
      <c r="A750" s="263" t="s">
        <v>150</v>
      </c>
      <c r="B750" s="264" t="s">
        <v>2379</v>
      </c>
      <c r="C750" s="263" t="s">
        <v>2146</v>
      </c>
      <c r="D750" s="263" t="s">
        <v>3238</v>
      </c>
      <c r="E750" s="264" t="s">
        <v>2378</v>
      </c>
      <c r="F750" s="264" t="s">
        <v>2378</v>
      </c>
      <c r="G750" s="263" t="s">
        <v>791</v>
      </c>
      <c r="H750" s="263" t="s">
        <v>3239</v>
      </c>
      <c r="I750" s="33"/>
      <c r="J750" s="196"/>
      <c r="K750" s="196"/>
      <c r="L750" s="196"/>
      <c r="M750" s="235"/>
      <c r="N750" s="235"/>
      <c r="O750" s="33"/>
      <c r="P750" s="48"/>
      <c r="Q750" s="279"/>
      <c r="R750" s="279"/>
      <c r="S750" s="278">
        <v>45457</v>
      </c>
      <c r="T750" s="279" t="s">
        <v>2117</v>
      </c>
      <c r="U750" s="268" t="str">
        <f t="array" ref="U750">IFERROR(IF(INDEX(三跨两临近重点区段!$F:$F,MATCH(1,(MONTH(三跨两临近重点区段!$D:$D)=7)*(三跨两临近重点区段!$A:$A=D750),0))="已取消","已取消",INDEX(三跨两临近重点区段!$D:$D,MATCH(1,(MONTH(三跨两临近重点区段!$D:$D)=7)*(三跨两临近重点区段!$A:$A=D750)*(三跨两临近重点区段!$F:$F="现存区段"),0))),"")</f>
        <v/>
      </c>
      <c r="V750" s="232" t="str">
        <f t="array" ref="V750">IFERROR(IF(INDEX(三跨两临近重点区段!$F:$F,MATCH(1,(MONTH(三跨两临近重点区段!$D:$D)=7)*(三跨两临近重点区段!$A:$A=D750),0))="已取消","已取消",INDEX(三跨两临近重点区段!$E:$E,MATCH(1,(MONTH(三跨两临近重点区段!$D:$D)=7)*(三跨两临近重点区段!$A:$A=D750)*(三跨两临近重点区段!$F:$F="现存区段"),0))),"")</f>
        <v/>
      </c>
      <c r="W750" s="268" t="str">
        <f t="array" ref="W750">IFERROR(IF(INDEX(三跨两临近重点区段!$F:$F,MATCH(1,(MONTH(三跨两临近重点区段!$D:$D)=8)*(三跨两临近重点区段!$A:$A=D750),0))="已取消","已取消",INDEX(三跨两临近重点区段!$D:$D,MATCH(1,(MONTH(三跨两临近重点区段!$D:$D)=8)*(三跨两临近重点区段!$A:$A=D750)*(三跨两临近重点区段!$F:$F="现存区段"),0))),"")</f>
        <v/>
      </c>
      <c r="X750" s="232" t="str">
        <f t="array" ref="X750">IFERROR(IF(INDEX(三跨两临近重点区段!$F:$F,MATCH(1,(MONTH(三跨两临近重点区段!$D:$D)=8)*(三跨两临近重点区段!$A:$A=D750),0))="已取消","已取消",INDEX(三跨两临近重点区段!$E:$E,MATCH(1,(MONTH(三跨两临近重点区段!$D:$D)=8)*(三跨两临近重点区段!$A:$A=D750)*(三跨两临近重点区段!$F:$F="现存区段"),0))),"")</f>
        <v/>
      </c>
      <c r="Y750" s="268" t="str">
        <f t="array" ref="Y750">IFERROR(IF(INDEX(三跨两临近重点区段!$F:$F,MATCH(1,(MONTH(三跨两临近重点区段!$D:$D)=9)*(三跨两临近重点区段!$A:$A=D750),0))="已取消","已取消",INDEX(三跨两临近重点区段!$D:$D,MATCH(1,(MONTH(三跨两临近重点区段!$D:$D)=9)*(三跨两临近重点区段!$A:$A=D750)*(三跨两临近重点区段!$F:$F="现存区段"),0))),"")</f>
        <v/>
      </c>
      <c r="Z750" s="232" t="str">
        <f t="array" ref="Z750">IFERROR(IF(INDEX(三跨两临近重点区段!$F:$F,MATCH(1,(MONTH(三跨两临近重点区段!$D:$D)=9)*(三跨两临近重点区段!$A:$A=D750),0))="已取消","已取消",INDEX(三跨两临近重点区段!$E:$E,MATCH(1,(MONTH(三跨两临近重点区段!$D:$D)=9)*(三跨两临近重点区段!$A:$A=D750)*(三跨两临近重点区段!$F:$F="现存区段"),0))),"")</f>
        <v/>
      </c>
      <c r="AA750" s="268" t="str">
        <f t="array" ref="AA750">IFERROR(IF(INDEX(三跨两临近重点区段!$F:$F,MATCH(1,(MONTH(三跨两临近重点区段!$D:$D)=10)*(三跨两临近重点区段!$A:$A=D750),0))="已取消","已取消",INDEX(三跨两临近重点区段!$D:$D,MATCH(1,(MONTH(三跨两临近重点区段!$D:$D)=10)*(三跨两临近重点区段!$A:$A=D750)*(三跨两临近重点区段!$F:$F="现存区段"),0))),"")</f>
        <v/>
      </c>
      <c r="AB750" s="72" t="str">
        <f t="array" ref="AB750">IFERROR(IF(INDEX(三跨两临近重点区段!$F:$F,MATCH(1,(MONTH(三跨两临近重点区段!$D:$D)=10)*(三跨两临近重点区段!$A:$A=D750),0))="已取消","已取消",INDEX(三跨两临近重点区段!$E:$E,MATCH(1,(MONTH(三跨两临近重点区段!$D:$D)=10)*(三跨两临近重点区段!$A:$A=D750)*(三跨两临近重点区段!$F:$F="现存区段"),0))),"")</f>
        <v/>
      </c>
      <c r="AC750" s="284" t="str">
        <f t="array" ref="AC750">IFERROR(IF(INDEX(三跨两临近重点区段!$F:$F,MATCH(1,(MONTH(三跨两临近重点区段!$D:$D)=11)*(三跨两临近重点区段!$A:$A=D750),0))="已取消","已取消",INDEX(三跨两临近重点区段!$D:$D,MATCH(1,(MONTH(三跨两临近重点区段!$D:$D)=11)*(三跨两临近重点区段!$A:$A=D750)*(三跨两临近重点区段!$F:$F="现存区段"),0))),"")</f>
        <v/>
      </c>
      <c r="AD750" s="72" t="str">
        <f t="array" ref="AD750">IFERROR(IF(INDEX(三跨两临近重点区段!$F:$F,MATCH(1,(MONTH(三跨两临近重点区段!$D:$D)=11)*(三跨两临近重点区段!$A:$A=D750),0))="已取消","已取消",INDEX(三跨两临近重点区段!$E:$E,MATCH(1,(MONTH(三跨两临近重点区段!$D:$D)=11)*(三跨两临近重点区段!$A:$A=D750)*(三跨两临近重点区段!$F:$F="现存区段"),0))),"")</f>
        <v/>
      </c>
      <c r="AE750" s="284" t="str">
        <f t="array" ref="AE750">IFERROR(IF(INDEX(三跨两临近重点区段!$F:$F,MATCH(1,(MONTH(三跨两临近重点区段!$D:$D)=12)*(三跨两临近重点区段!$A:$A=D750),0))="已取消","已取消",INDEX(三跨两临近重点区段!$D:$D,MATCH(1,(MONTH(三跨两临近重点区段!$D:$D)=12)*(三跨两临近重点区段!$A:$A=D750)*(三跨两临近重点区段!$F:$F="现存区段"),0))),"")</f>
        <v/>
      </c>
      <c r="AF750" s="72" t="str">
        <f t="array" ref="AF750">IFERROR(IF(INDEX(三跨两临近重点区段!$F:$F,MATCH(1,(MONTH(三跨两临近重点区段!$D:$D)=12)*(三跨两临近重点区段!$A:$A=D750),0))="已取消","已取消",INDEX(三跨两临近重点区段!$E:$E,MATCH(1,(MONTH(三跨两临近重点区段!$D:$D)=12)*(三跨两临近重点区段!$A:$A=D750)*(三跨两临近重点区段!$F:$F="现存区段"),0))),"")</f>
        <v/>
      </c>
      <c r="AH750" t="e">
        <f t="array" ref="AH750">INDEX(三跨两临近重点区段!$G:$G,MATCH(D750,三跨两临近重点区段!$A:$A,0))</f>
        <v>#N/A</v>
      </c>
      <c r="AI750" t="e">
        <f>INDEX(三跨两临近重点区段!$J:$J,MATCH(D750,三跨两临近重点区段!$A:$A,0))</f>
        <v>#N/A</v>
      </c>
    </row>
    <row r="751" ht="14.25" spans="1:35">
      <c r="A751" s="263" t="s">
        <v>150</v>
      </c>
      <c r="B751" s="264" t="s">
        <v>2375</v>
      </c>
      <c r="C751" s="263" t="s">
        <v>2146</v>
      </c>
      <c r="D751" s="263" t="s">
        <v>3240</v>
      </c>
      <c r="E751" s="264" t="s">
        <v>2378</v>
      </c>
      <c r="F751" s="264" t="s">
        <v>2378</v>
      </c>
      <c r="G751" s="263" t="s">
        <v>791</v>
      </c>
      <c r="H751" s="263" t="s">
        <v>3239</v>
      </c>
      <c r="I751" s="33"/>
      <c r="J751" s="196"/>
      <c r="K751" s="196"/>
      <c r="L751" s="196"/>
      <c r="M751" s="235"/>
      <c r="N751" s="235"/>
      <c r="O751" s="33"/>
      <c r="P751" s="48"/>
      <c r="Q751" s="279"/>
      <c r="R751" s="279"/>
      <c r="S751" s="281"/>
      <c r="T751" s="279"/>
      <c r="U751" s="268" t="str">
        <f t="array" ref="U751">IFERROR(IF(INDEX(三跨两临近重点区段!$F:$F,MATCH(1,(MONTH(三跨两临近重点区段!$D:$D)=7)*(三跨两临近重点区段!$A:$A=D751),0))="已取消","已取消",INDEX(三跨两临近重点区段!$D:$D,MATCH(1,(MONTH(三跨两临近重点区段!$D:$D)=7)*(三跨两临近重点区段!$A:$A=D751)*(三跨两临近重点区段!$F:$F="现存区段"),0))),"")</f>
        <v/>
      </c>
      <c r="V751" s="232" t="str">
        <f t="array" ref="V751">IFERROR(IF(INDEX(三跨两临近重点区段!$F:$F,MATCH(1,(MONTH(三跨两临近重点区段!$D:$D)=7)*(三跨两临近重点区段!$A:$A=D751),0))="已取消","已取消",INDEX(三跨两临近重点区段!$E:$E,MATCH(1,(MONTH(三跨两临近重点区段!$D:$D)=7)*(三跨两临近重点区段!$A:$A=D751)*(三跨两临近重点区段!$F:$F="现存区段"),0))),"")</f>
        <v/>
      </c>
      <c r="W751" s="268" t="str">
        <f t="array" ref="W751">IFERROR(IF(INDEX(三跨两临近重点区段!$F:$F,MATCH(1,(MONTH(三跨两临近重点区段!$D:$D)=8)*(三跨两临近重点区段!$A:$A=D751),0))="已取消","已取消",INDEX(三跨两临近重点区段!$D:$D,MATCH(1,(MONTH(三跨两临近重点区段!$D:$D)=8)*(三跨两临近重点区段!$A:$A=D751)*(三跨两临近重点区段!$F:$F="现存区段"),0))),"")</f>
        <v/>
      </c>
      <c r="X751" s="232" t="str">
        <f t="array" ref="X751">IFERROR(IF(INDEX(三跨两临近重点区段!$F:$F,MATCH(1,(MONTH(三跨两临近重点区段!$D:$D)=8)*(三跨两临近重点区段!$A:$A=D751),0))="已取消","已取消",INDEX(三跨两临近重点区段!$E:$E,MATCH(1,(MONTH(三跨两临近重点区段!$D:$D)=8)*(三跨两临近重点区段!$A:$A=D751)*(三跨两临近重点区段!$F:$F="现存区段"),0))),"")</f>
        <v/>
      </c>
      <c r="Y751" s="268" t="str">
        <f t="array" ref="Y751">IFERROR(IF(INDEX(三跨两临近重点区段!$F:$F,MATCH(1,(MONTH(三跨两临近重点区段!$D:$D)=9)*(三跨两临近重点区段!$A:$A=D751),0))="已取消","已取消",INDEX(三跨两临近重点区段!$D:$D,MATCH(1,(MONTH(三跨两临近重点区段!$D:$D)=9)*(三跨两临近重点区段!$A:$A=D751)*(三跨两临近重点区段!$F:$F="现存区段"),0))),"")</f>
        <v/>
      </c>
      <c r="Z751" s="232" t="str">
        <f t="array" ref="Z751">IFERROR(IF(INDEX(三跨两临近重点区段!$F:$F,MATCH(1,(MONTH(三跨两临近重点区段!$D:$D)=9)*(三跨两临近重点区段!$A:$A=D751),0))="已取消","已取消",INDEX(三跨两临近重点区段!$E:$E,MATCH(1,(MONTH(三跨两临近重点区段!$D:$D)=9)*(三跨两临近重点区段!$A:$A=D751)*(三跨两临近重点区段!$F:$F="现存区段"),0))),"")</f>
        <v/>
      </c>
      <c r="AA751" s="268" t="str">
        <f t="array" ref="AA751">IFERROR(IF(INDEX(三跨两临近重点区段!$F:$F,MATCH(1,(MONTH(三跨两临近重点区段!$D:$D)=10)*(三跨两临近重点区段!$A:$A=D751),0))="已取消","已取消",INDEX(三跨两临近重点区段!$D:$D,MATCH(1,(MONTH(三跨两临近重点区段!$D:$D)=10)*(三跨两临近重点区段!$A:$A=D751)*(三跨两临近重点区段!$F:$F="现存区段"),0))),"")</f>
        <v/>
      </c>
      <c r="AB751" s="72" t="str">
        <f t="array" ref="AB751">IFERROR(IF(INDEX(三跨两临近重点区段!$F:$F,MATCH(1,(MONTH(三跨两临近重点区段!$D:$D)=10)*(三跨两临近重点区段!$A:$A=D751),0))="已取消","已取消",INDEX(三跨两临近重点区段!$E:$E,MATCH(1,(MONTH(三跨两临近重点区段!$D:$D)=10)*(三跨两临近重点区段!$A:$A=D751)*(三跨两临近重点区段!$F:$F="现存区段"),0))),"")</f>
        <v/>
      </c>
      <c r="AC751" s="284" t="str">
        <f t="array" ref="AC751">IFERROR(IF(INDEX(三跨两临近重点区段!$F:$F,MATCH(1,(MONTH(三跨两临近重点区段!$D:$D)=11)*(三跨两临近重点区段!$A:$A=D751),0))="已取消","已取消",INDEX(三跨两临近重点区段!$D:$D,MATCH(1,(MONTH(三跨两临近重点区段!$D:$D)=11)*(三跨两临近重点区段!$A:$A=D751)*(三跨两临近重点区段!$F:$F="现存区段"),0))),"")</f>
        <v/>
      </c>
      <c r="AD751" s="72" t="str">
        <f t="array" ref="AD751">IFERROR(IF(INDEX(三跨两临近重点区段!$F:$F,MATCH(1,(MONTH(三跨两临近重点区段!$D:$D)=11)*(三跨两临近重点区段!$A:$A=D751),0))="已取消","已取消",INDEX(三跨两临近重点区段!$E:$E,MATCH(1,(MONTH(三跨两临近重点区段!$D:$D)=11)*(三跨两临近重点区段!$A:$A=D751)*(三跨两临近重点区段!$F:$F="现存区段"),0))),"")</f>
        <v/>
      </c>
      <c r="AE751" s="284" t="str">
        <f t="array" ref="AE751">IFERROR(IF(INDEX(三跨两临近重点区段!$F:$F,MATCH(1,(MONTH(三跨两临近重点区段!$D:$D)=12)*(三跨两临近重点区段!$A:$A=D751),0))="已取消","已取消",INDEX(三跨两临近重点区段!$D:$D,MATCH(1,(MONTH(三跨两临近重点区段!$D:$D)=12)*(三跨两临近重点区段!$A:$A=D751)*(三跨两临近重点区段!$F:$F="现存区段"),0))),"")</f>
        <v/>
      </c>
      <c r="AF751" s="72" t="str">
        <f t="array" ref="AF751">IFERROR(IF(INDEX(三跨两临近重点区段!$F:$F,MATCH(1,(MONTH(三跨两临近重点区段!$D:$D)=12)*(三跨两临近重点区段!$A:$A=D751),0))="已取消","已取消",INDEX(三跨两临近重点区段!$E:$E,MATCH(1,(MONTH(三跨两临近重点区段!$D:$D)=12)*(三跨两临近重点区段!$A:$A=D751)*(三跨两临近重点区段!$F:$F="现存区段"),0))),"")</f>
        <v/>
      </c>
      <c r="AH751" t="e">
        <f t="array" ref="AH751">INDEX(三跨两临近重点区段!$G:$G,MATCH(D751,三跨两临近重点区段!$A:$A,0))</f>
        <v>#N/A</v>
      </c>
      <c r="AI751" t="e">
        <f>INDEX(三跨两临近重点区段!$J:$J,MATCH(D751,三跨两临近重点区段!$A:$A,0))</f>
        <v>#N/A</v>
      </c>
    </row>
    <row r="752" ht="14.25" spans="1:35">
      <c r="A752" s="263" t="s">
        <v>150</v>
      </c>
      <c r="B752" s="264" t="s">
        <v>2375</v>
      </c>
      <c r="C752" s="263" t="s">
        <v>2146</v>
      </c>
      <c r="D752" s="263" t="s">
        <v>3241</v>
      </c>
      <c r="E752" s="264" t="s">
        <v>2378</v>
      </c>
      <c r="F752" s="264" t="s">
        <v>2378</v>
      </c>
      <c r="G752" s="263" t="s">
        <v>791</v>
      </c>
      <c r="H752" s="263" t="s">
        <v>3239</v>
      </c>
      <c r="I752" s="33"/>
      <c r="J752" s="196"/>
      <c r="K752" s="196"/>
      <c r="L752" s="196"/>
      <c r="M752" s="235"/>
      <c r="N752" s="235"/>
      <c r="O752" s="33"/>
      <c r="P752" s="48"/>
      <c r="Q752" s="279"/>
      <c r="R752" s="279"/>
      <c r="S752" s="281"/>
      <c r="T752" s="279"/>
      <c r="U752" s="268" t="str">
        <f t="array" ref="U752">IFERROR(IF(INDEX(三跨两临近重点区段!$F:$F,MATCH(1,(MONTH(三跨两临近重点区段!$D:$D)=7)*(三跨两临近重点区段!$A:$A=D752),0))="已取消","已取消",INDEX(三跨两临近重点区段!$D:$D,MATCH(1,(MONTH(三跨两临近重点区段!$D:$D)=7)*(三跨两临近重点区段!$A:$A=D752)*(三跨两临近重点区段!$F:$F="现存区段"),0))),"")</f>
        <v/>
      </c>
      <c r="V752" s="232" t="str">
        <f t="array" ref="V752">IFERROR(IF(INDEX(三跨两临近重点区段!$F:$F,MATCH(1,(MONTH(三跨两临近重点区段!$D:$D)=7)*(三跨两临近重点区段!$A:$A=D752),0))="已取消","已取消",INDEX(三跨两临近重点区段!$E:$E,MATCH(1,(MONTH(三跨两临近重点区段!$D:$D)=7)*(三跨两临近重点区段!$A:$A=D752)*(三跨两临近重点区段!$F:$F="现存区段"),0))),"")</f>
        <v/>
      </c>
      <c r="W752" s="268" t="str">
        <f t="array" ref="W752">IFERROR(IF(INDEX(三跨两临近重点区段!$F:$F,MATCH(1,(MONTH(三跨两临近重点区段!$D:$D)=8)*(三跨两临近重点区段!$A:$A=D752),0))="已取消","已取消",INDEX(三跨两临近重点区段!$D:$D,MATCH(1,(MONTH(三跨两临近重点区段!$D:$D)=8)*(三跨两临近重点区段!$A:$A=D752)*(三跨两临近重点区段!$F:$F="现存区段"),0))),"")</f>
        <v/>
      </c>
      <c r="X752" s="232" t="str">
        <f t="array" ref="X752">IFERROR(IF(INDEX(三跨两临近重点区段!$F:$F,MATCH(1,(MONTH(三跨两临近重点区段!$D:$D)=8)*(三跨两临近重点区段!$A:$A=D752),0))="已取消","已取消",INDEX(三跨两临近重点区段!$E:$E,MATCH(1,(MONTH(三跨两临近重点区段!$D:$D)=8)*(三跨两临近重点区段!$A:$A=D752)*(三跨两临近重点区段!$F:$F="现存区段"),0))),"")</f>
        <v/>
      </c>
      <c r="Y752" s="268" t="str">
        <f t="array" ref="Y752">IFERROR(IF(INDEX(三跨两临近重点区段!$F:$F,MATCH(1,(MONTH(三跨两临近重点区段!$D:$D)=9)*(三跨两临近重点区段!$A:$A=D752),0))="已取消","已取消",INDEX(三跨两临近重点区段!$D:$D,MATCH(1,(MONTH(三跨两临近重点区段!$D:$D)=9)*(三跨两临近重点区段!$A:$A=D752)*(三跨两临近重点区段!$F:$F="现存区段"),0))),"")</f>
        <v/>
      </c>
      <c r="Z752" s="232" t="str">
        <f t="array" ref="Z752">IFERROR(IF(INDEX(三跨两临近重点区段!$F:$F,MATCH(1,(MONTH(三跨两临近重点区段!$D:$D)=9)*(三跨两临近重点区段!$A:$A=D752),0))="已取消","已取消",INDEX(三跨两临近重点区段!$E:$E,MATCH(1,(MONTH(三跨两临近重点区段!$D:$D)=9)*(三跨两临近重点区段!$A:$A=D752)*(三跨两临近重点区段!$F:$F="现存区段"),0))),"")</f>
        <v/>
      </c>
      <c r="AA752" s="268" t="str">
        <f t="array" ref="AA752">IFERROR(IF(INDEX(三跨两临近重点区段!$F:$F,MATCH(1,(MONTH(三跨两临近重点区段!$D:$D)=10)*(三跨两临近重点区段!$A:$A=D752),0))="已取消","已取消",INDEX(三跨两临近重点区段!$D:$D,MATCH(1,(MONTH(三跨两临近重点区段!$D:$D)=10)*(三跨两临近重点区段!$A:$A=D752)*(三跨两临近重点区段!$F:$F="现存区段"),0))),"")</f>
        <v/>
      </c>
      <c r="AB752" s="72" t="str">
        <f t="array" ref="AB752">IFERROR(IF(INDEX(三跨两临近重点区段!$F:$F,MATCH(1,(MONTH(三跨两临近重点区段!$D:$D)=10)*(三跨两临近重点区段!$A:$A=D752),0))="已取消","已取消",INDEX(三跨两临近重点区段!$E:$E,MATCH(1,(MONTH(三跨两临近重点区段!$D:$D)=10)*(三跨两临近重点区段!$A:$A=D752)*(三跨两临近重点区段!$F:$F="现存区段"),0))),"")</f>
        <v/>
      </c>
      <c r="AC752" s="284" t="str">
        <f t="array" ref="AC752">IFERROR(IF(INDEX(三跨两临近重点区段!$F:$F,MATCH(1,(MONTH(三跨两临近重点区段!$D:$D)=11)*(三跨两临近重点区段!$A:$A=D752),0))="已取消","已取消",INDEX(三跨两临近重点区段!$D:$D,MATCH(1,(MONTH(三跨两临近重点区段!$D:$D)=11)*(三跨两临近重点区段!$A:$A=D752)*(三跨两临近重点区段!$F:$F="现存区段"),0))),"")</f>
        <v/>
      </c>
      <c r="AD752" s="72" t="str">
        <f t="array" ref="AD752">IFERROR(IF(INDEX(三跨两临近重点区段!$F:$F,MATCH(1,(MONTH(三跨两临近重点区段!$D:$D)=11)*(三跨两临近重点区段!$A:$A=D752),0))="已取消","已取消",INDEX(三跨两临近重点区段!$E:$E,MATCH(1,(MONTH(三跨两临近重点区段!$D:$D)=11)*(三跨两临近重点区段!$A:$A=D752)*(三跨两临近重点区段!$F:$F="现存区段"),0))),"")</f>
        <v/>
      </c>
      <c r="AE752" s="284" t="str">
        <f t="array" ref="AE752">IFERROR(IF(INDEX(三跨两临近重点区段!$F:$F,MATCH(1,(MONTH(三跨两临近重点区段!$D:$D)=12)*(三跨两临近重点区段!$A:$A=D752),0))="已取消","已取消",INDEX(三跨两临近重点区段!$D:$D,MATCH(1,(MONTH(三跨两临近重点区段!$D:$D)=12)*(三跨两临近重点区段!$A:$A=D752)*(三跨两临近重点区段!$F:$F="现存区段"),0))),"")</f>
        <v/>
      </c>
      <c r="AF752" s="72" t="str">
        <f t="array" ref="AF752">IFERROR(IF(INDEX(三跨两临近重点区段!$F:$F,MATCH(1,(MONTH(三跨两临近重点区段!$D:$D)=12)*(三跨两临近重点区段!$A:$A=D752),0))="已取消","已取消",INDEX(三跨两临近重点区段!$E:$E,MATCH(1,(MONTH(三跨两临近重点区段!$D:$D)=12)*(三跨两临近重点区段!$A:$A=D752)*(三跨两临近重点区段!$F:$F="现存区段"),0))),"")</f>
        <v/>
      </c>
      <c r="AH752" t="e">
        <f t="array" ref="AH752">INDEX(三跨两临近重点区段!$G:$G,MATCH(D752,三跨两临近重点区段!$A:$A,0))</f>
        <v>#N/A</v>
      </c>
      <c r="AI752" t="e">
        <f>INDEX(三跨两临近重点区段!$J:$J,MATCH(D752,三跨两临近重点区段!$A:$A,0))</f>
        <v>#N/A</v>
      </c>
    </row>
    <row r="753" ht="14.25" spans="1:35">
      <c r="A753" s="263" t="s">
        <v>150</v>
      </c>
      <c r="B753" s="264" t="s">
        <v>2379</v>
      </c>
      <c r="C753" s="263" t="s">
        <v>2146</v>
      </c>
      <c r="D753" s="263" t="s">
        <v>3242</v>
      </c>
      <c r="E753" s="264" t="s">
        <v>2378</v>
      </c>
      <c r="F753" s="264" t="s">
        <v>2378</v>
      </c>
      <c r="G753" s="263" t="s">
        <v>791</v>
      </c>
      <c r="H753" s="263" t="s">
        <v>3239</v>
      </c>
      <c r="I753" s="33"/>
      <c r="J753" s="196"/>
      <c r="K753" s="196"/>
      <c r="L753" s="196"/>
      <c r="M753" s="235"/>
      <c r="N753" s="235"/>
      <c r="O753" s="33"/>
      <c r="P753" s="48"/>
      <c r="Q753" s="279"/>
      <c r="R753" s="279"/>
      <c r="S753" s="278">
        <v>45457</v>
      </c>
      <c r="T753" s="279" t="s">
        <v>2117</v>
      </c>
      <c r="U753" s="268" t="str">
        <f t="array" ref="U753">IFERROR(IF(INDEX(三跨两临近重点区段!$F:$F,MATCH(1,(MONTH(三跨两临近重点区段!$D:$D)=7)*(三跨两临近重点区段!$A:$A=D753),0))="已取消","已取消",INDEX(三跨两临近重点区段!$D:$D,MATCH(1,(MONTH(三跨两临近重点区段!$D:$D)=7)*(三跨两临近重点区段!$A:$A=D753)*(三跨两临近重点区段!$F:$F="现存区段"),0))),"")</f>
        <v/>
      </c>
      <c r="V753" s="232" t="str">
        <f t="array" ref="V753">IFERROR(IF(INDEX(三跨两临近重点区段!$F:$F,MATCH(1,(MONTH(三跨两临近重点区段!$D:$D)=7)*(三跨两临近重点区段!$A:$A=D753),0))="已取消","已取消",INDEX(三跨两临近重点区段!$E:$E,MATCH(1,(MONTH(三跨两临近重点区段!$D:$D)=7)*(三跨两临近重点区段!$A:$A=D753)*(三跨两临近重点区段!$F:$F="现存区段"),0))),"")</f>
        <v/>
      </c>
      <c r="W753" s="268" t="str">
        <f t="array" ref="W753">IFERROR(IF(INDEX(三跨两临近重点区段!$F:$F,MATCH(1,(MONTH(三跨两临近重点区段!$D:$D)=8)*(三跨两临近重点区段!$A:$A=D753),0))="已取消","已取消",INDEX(三跨两临近重点区段!$D:$D,MATCH(1,(MONTH(三跨两临近重点区段!$D:$D)=8)*(三跨两临近重点区段!$A:$A=D753)*(三跨两临近重点区段!$F:$F="现存区段"),0))),"")</f>
        <v/>
      </c>
      <c r="X753" s="232" t="str">
        <f t="array" ref="X753">IFERROR(IF(INDEX(三跨两临近重点区段!$F:$F,MATCH(1,(MONTH(三跨两临近重点区段!$D:$D)=8)*(三跨两临近重点区段!$A:$A=D753),0))="已取消","已取消",INDEX(三跨两临近重点区段!$E:$E,MATCH(1,(MONTH(三跨两临近重点区段!$D:$D)=8)*(三跨两临近重点区段!$A:$A=D753)*(三跨两临近重点区段!$F:$F="现存区段"),0))),"")</f>
        <v/>
      </c>
      <c r="Y753" s="268" t="str">
        <f t="array" ref="Y753">IFERROR(IF(INDEX(三跨两临近重点区段!$F:$F,MATCH(1,(MONTH(三跨两临近重点区段!$D:$D)=9)*(三跨两临近重点区段!$A:$A=D753),0))="已取消","已取消",INDEX(三跨两临近重点区段!$D:$D,MATCH(1,(MONTH(三跨两临近重点区段!$D:$D)=9)*(三跨两临近重点区段!$A:$A=D753)*(三跨两临近重点区段!$F:$F="现存区段"),0))),"")</f>
        <v/>
      </c>
      <c r="Z753" s="232" t="str">
        <f t="array" ref="Z753">IFERROR(IF(INDEX(三跨两临近重点区段!$F:$F,MATCH(1,(MONTH(三跨两临近重点区段!$D:$D)=9)*(三跨两临近重点区段!$A:$A=D753),0))="已取消","已取消",INDEX(三跨两临近重点区段!$E:$E,MATCH(1,(MONTH(三跨两临近重点区段!$D:$D)=9)*(三跨两临近重点区段!$A:$A=D753)*(三跨两临近重点区段!$F:$F="现存区段"),0))),"")</f>
        <v/>
      </c>
      <c r="AA753" s="268" t="str">
        <f t="array" ref="AA753">IFERROR(IF(INDEX(三跨两临近重点区段!$F:$F,MATCH(1,(MONTH(三跨两临近重点区段!$D:$D)=10)*(三跨两临近重点区段!$A:$A=D753),0))="已取消","已取消",INDEX(三跨两临近重点区段!$D:$D,MATCH(1,(MONTH(三跨两临近重点区段!$D:$D)=10)*(三跨两临近重点区段!$A:$A=D753)*(三跨两临近重点区段!$F:$F="现存区段"),0))),"")</f>
        <v/>
      </c>
      <c r="AB753" s="72" t="str">
        <f t="array" ref="AB753">IFERROR(IF(INDEX(三跨两临近重点区段!$F:$F,MATCH(1,(MONTH(三跨两临近重点区段!$D:$D)=10)*(三跨两临近重点区段!$A:$A=D753),0))="已取消","已取消",INDEX(三跨两临近重点区段!$E:$E,MATCH(1,(MONTH(三跨两临近重点区段!$D:$D)=10)*(三跨两临近重点区段!$A:$A=D753)*(三跨两临近重点区段!$F:$F="现存区段"),0))),"")</f>
        <v/>
      </c>
      <c r="AC753" s="284" t="str">
        <f t="array" ref="AC753">IFERROR(IF(INDEX(三跨两临近重点区段!$F:$F,MATCH(1,(MONTH(三跨两临近重点区段!$D:$D)=11)*(三跨两临近重点区段!$A:$A=D753),0))="已取消","已取消",INDEX(三跨两临近重点区段!$D:$D,MATCH(1,(MONTH(三跨两临近重点区段!$D:$D)=11)*(三跨两临近重点区段!$A:$A=D753)*(三跨两临近重点区段!$F:$F="现存区段"),0))),"")</f>
        <v/>
      </c>
      <c r="AD753" s="72" t="str">
        <f t="array" ref="AD753">IFERROR(IF(INDEX(三跨两临近重点区段!$F:$F,MATCH(1,(MONTH(三跨两临近重点区段!$D:$D)=11)*(三跨两临近重点区段!$A:$A=D753),0))="已取消","已取消",INDEX(三跨两临近重点区段!$E:$E,MATCH(1,(MONTH(三跨两临近重点区段!$D:$D)=11)*(三跨两临近重点区段!$A:$A=D753)*(三跨两临近重点区段!$F:$F="现存区段"),0))),"")</f>
        <v/>
      </c>
      <c r="AE753" s="284" t="str">
        <f t="array" ref="AE753">IFERROR(IF(INDEX(三跨两临近重点区段!$F:$F,MATCH(1,(MONTH(三跨两临近重点区段!$D:$D)=12)*(三跨两临近重点区段!$A:$A=D753),0))="已取消","已取消",INDEX(三跨两临近重点区段!$D:$D,MATCH(1,(MONTH(三跨两临近重点区段!$D:$D)=12)*(三跨两临近重点区段!$A:$A=D753)*(三跨两临近重点区段!$F:$F="现存区段"),0))),"")</f>
        <v/>
      </c>
      <c r="AF753" s="72" t="str">
        <f t="array" ref="AF753">IFERROR(IF(INDEX(三跨两临近重点区段!$F:$F,MATCH(1,(MONTH(三跨两临近重点区段!$D:$D)=12)*(三跨两临近重点区段!$A:$A=D753),0))="已取消","已取消",INDEX(三跨两临近重点区段!$E:$E,MATCH(1,(MONTH(三跨两临近重点区段!$D:$D)=12)*(三跨两临近重点区段!$A:$A=D753)*(三跨两临近重点区段!$F:$F="现存区段"),0))),"")</f>
        <v/>
      </c>
      <c r="AH753" t="e">
        <f t="array" ref="AH753">INDEX(三跨两临近重点区段!$G:$G,MATCH(D753,三跨两临近重点区段!$A:$A,0))</f>
        <v>#N/A</v>
      </c>
      <c r="AI753" t="e">
        <f>INDEX(三跨两临近重点区段!$J:$J,MATCH(D753,三跨两临近重点区段!$A:$A,0))</f>
        <v>#N/A</v>
      </c>
    </row>
    <row r="754" ht="14.25" spans="1:35">
      <c r="A754" s="263" t="s">
        <v>150</v>
      </c>
      <c r="B754" s="264" t="s">
        <v>2375</v>
      </c>
      <c r="C754" s="263" t="s">
        <v>2279</v>
      </c>
      <c r="D754" s="263" t="s">
        <v>3243</v>
      </c>
      <c r="E754" s="264" t="s">
        <v>2378</v>
      </c>
      <c r="F754" s="264" t="s">
        <v>2378</v>
      </c>
      <c r="G754" s="263" t="s">
        <v>791</v>
      </c>
      <c r="H754" s="263" t="s">
        <v>3239</v>
      </c>
      <c r="I754" s="33"/>
      <c r="J754" s="196"/>
      <c r="K754" s="196"/>
      <c r="L754" s="196"/>
      <c r="M754" s="235"/>
      <c r="N754" s="235"/>
      <c r="O754" s="33"/>
      <c r="P754" s="48"/>
      <c r="Q754" s="279"/>
      <c r="R754" s="279"/>
      <c r="S754" s="281"/>
      <c r="T754" s="279"/>
      <c r="U754" s="268" t="str">
        <f t="array" ref="U754">IFERROR(IF(INDEX(三跨两临近重点区段!$F:$F,MATCH(1,(MONTH(三跨两临近重点区段!$D:$D)=7)*(三跨两临近重点区段!$A:$A=D754),0))="已取消","已取消",INDEX(三跨两临近重点区段!$D:$D,MATCH(1,(MONTH(三跨两临近重点区段!$D:$D)=7)*(三跨两临近重点区段!$A:$A=D754)*(三跨两临近重点区段!$F:$F="现存区段"),0))),"")</f>
        <v/>
      </c>
      <c r="V754" s="232" t="str">
        <f t="array" ref="V754">IFERROR(IF(INDEX(三跨两临近重点区段!$F:$F,MATCH(1,(MONTH(三跨两临近重点区段!$D:$D)=7)*(三跨两临近重点区段!$A:$A=D754),0))="已取消","已取消",INDEX(三跨两临近重点区段!$E:$E,MATCH(1,(MONTH(三跨两临近重点区段!$D:$D)=7)*(三跨两临近重点区段!$A:$A=D754)*(三跨两临近重点区段!$F:$F="现存区段"),0))),"")</f>
        <v/>
      </c>
      <c r="W754" s="268" t="str">
        <f t="array" ref="W754">IFERROR(IF(INDEX(三跨两临近重点区段!$F:$F,MATCH(1,(MONTH(三跨两临近重点区段!$D:$D)=8)*(三跨两临近重点区段!$A:$A=D754),0))="已取消","已取消",INDEX(三跨两临近重点区段!$D:$D,MATCH(1,(MONTH(三跨两临近重点区段!$D:$D)=8)*(三跨两临近重点区段!$A:$A=D754)*(三跨两临近重点区段!$F:$F="现存区段"),0))),"")</f>
        <v/>
      </c>
      <c r="X754" s="232" t="str">
        <f t="array" ref="X754">IFERROR(IF(INDEX(三跨两临近重点区段!$F:$F,MATCH(1,(MONTH(三跨两临近重点区段!$D:$D)=8)*(三跨两临近重点区段!$A:$A=D754),0))="已取消","已取消",INDEX(三跨两临近重点区段!$E:$E,MATCH(1,(MONTH(三跨两临近重点区段!$D:$D)=8)*(三跨两临近重点区段!$A:$A=D754)*(三跨两临近重点区段!$F:$F="现存区段"),0))),"")</f>
        <v/>
      </c>
      <c r="Y754" s="268" t="str">
        <f t="array" ref="Y754">IFERROR(IF(INDEX(三跨两临近重点区段!$F:$F,MATCH(1,(MONTH(三跨两临近重点区段!$D:$D)=9)*(三跨两临近重点区段!$A:$A=D754),0))="已取消","已取消",INDEX(三跨两临近重点区段!$D:$D,MATCH(1,(MONTH(三跨两临近重点区段!$D:$D)=9)*(三跨两临近重点区段!$A:$A=D754)*(三跨两临近重点区段!$F:$F="现存区段"),0))),"")</f>
        <v/>
      </c>
      <c r="Z754" s="232" t="str">
        <f t="array" ref="Z754">IFERROR(IF(INDEX(三跨两临近重点区段!$F:$F,MATCH(1,(MONTH(三跨两临近重点区段!$D:$D)=9)*(三跨两临近重点区段!$A:$A=D754),0))="已取消","已取消",INDEX(三跨两临近重点区段!$E:$E,MATCH(1,(MONTH(三跨两临近重点区段!$D:$D)=9)*(三跨两临近重点区段!$A:$A=D754)*(三跨两临近重点区段!$F:$F="现存区段"),0))),"")</f>
        <v/>
      </c>
      <c r="AA754" s="268" t="str">
        <f t="array" ref="AA754">IFERROR(IF(INDEX(三跨两临近重点区段!$F:$F,MATCH(1,(MONTH(三跨两临近重点区段!$D:$D)=10)*(三跨两临近重点区段!$A:$A=D754),0))="已取消","已取消",INDEX(三跨两临近重点区段!$D:$D,MATCH(1,(MONTH(三跨两临近重点区段!$D:$D)=10)*(三跨两临近重点区段!$A:$A=D754)*(三跨两临近重点区段!$F:$F="现存区段"),0))),"")</f>
        <v/>
      </c>
      <c r="AB754" s="72" t="str">
        <f t="array" ref="AB754">IFERROR(IF(INDEX(三跨两临近重点区段!$F:$F,MATCH(1,(MONTH(三跨两临近重点区段!$D:$D)=10)*(三跨两临近重点区段!$A:$A=D754),0))="已取消","已取消",INDEX(三跨两临近重点区段!$E:$E,MATCH(1,(MONTH(三跨两临近重点区段!$D:$D)=10)*(三跨两临近重点区段!$A:$A=D754)*(三跨两临近重点区段!$F:$F="现存区段"),0))),"")</f>
        <v/>
      </c>
      <c r="AC754" s="284" t="str">
        <f t="array" ref="AC754">IFERROR(IF(INDEX(三跨两临近重点区段!$F:$F,MATCH(1,(MONTH(三跨两临近重点区段!$D:$D)=11)*(三跨两临近重点区段!$A:$A=D754),0))="已取消","已取消",INDEX(三跨两临近重点区段!$D:$D,MATCH(1,(MONTH(三跨两临近重点区段!$D:$D)=11)*(三跨两临近重点区段!$A:$A=D754)*(三跨两临近重点区段!$F:$F="现存区段"),0))),"")</f>
        <v/>
      </c>
      <c r="AD754" s="72" t="str">
        <f t="array" ref="AD754">IFERROR(IF(INDEX(三跨两临近重点区段!$F:$F,MATCH(1,(MONTH(三跨两临近重点区段!$D:$D)=11)*(三跨两临近重点区段!$A:$A=D754),0))="已取消","已取消",INDEX(三跨两临近重点区段!$E:$E,MATCH(1,(MONTH(三跨两临近重点区段!$D:$D)=11)*(三跨两临近重点区段!$A:$A=D754)*(三跨两临近重点区段!$F:$F="现存区段"),0))),"")</f>
        <v/>
      </c>
      <c r="AE754" s="284" t="str">
        <f t="array" ref="AE754">IFERROR(IF(INDEX(三跨两临近重点区段!$F:$F,MATCH(1,(MONTH(三跨两临近重点区段!$D:$D)=12)*(三跨两临近重点区段!$A:$A=D754),0))="已取消","已取消",INDEX(三跨两临近重点区段!$D:$D,MATCH(1,(MONTH(三跨两临近重点区段!$D:$D)=12)*(三跨两临近重点区段!$A:$A=D754)*(三跨两临近重点区段!$F:$F="现存区段"),0))),"")</f>
        <v/>
      </c>
      <c r="AF754" s="72" t="str">
        <f t="array" ref="AF754">IFERROR(IF(INDEX(三跨两临近重点区段!$F:$F,MATCH(1,(MONTH(三跨两临近重点区段!$D:$D)=12)*(三跨两临近重点区段!$A:$A=D754),0))="已取消","已取消",INDEX(三跨两临近重点区段!$E:$E,MATCH(1,(MONTH(三跨两临近重点区段!$D:$D)=12)*(三跨两临近重点区段!$A:$A=D754)*(三跨两临近重点区段!$F:$F="现存区段"),0))),"")</f>
        <v/>
      </c>
      <c r="AH754" t="e">
        <f t="array" ref="AH754">INDEX(三跨两临近重点区段!$G:$G,MATCH(D754,三跨两临近重点区段!$A:$A,0))</f>
        <v>#N/A</v>
      </c>
      <c r="AI754" t="e">
        <f>INDEX(三跨两临近重点区段!$J:$J,MATCH(D754,三跨两临近重点区段!$A:$A,0))</f>
        <v>#N/A</v>
      </c>
    </row>
    <row r="755" ht="14.25" spans="1:35">
      <c r="A755" s="263" t="s">
        <v>150</v>
      </c>
      <c r="B755" s="264" t="s">
        <v>2379</v>
      </c>
      <c r="C755" s="263" t="s">
        <v>2279</v>
      </c>
      <c r="D755" s="263" t="s">
        <v>3244</v>
      </c>
      <c r="E755" s="264" t="s">
        <v>2378</v>
      </c>
      <c r="F755" s="264" t="s">
        <v>2378</v>
      </c>
      <c r="G755" s="263" t="s">
        <v>791</v>
      </c>
      <c r="H755" s="263" t="s">
        <v>3239</v>
      </c>
      <c r="I755" s="33"/>
      <c r="J755" s="196"/>
      <c r="K755" s="196"/>
      <c r="L755" s="196"/>
      <c r="M755" s="235"/>
      <c r="N755" s="235"/>
      <c r="O755" s="33"/>
      <c r="P755" s="48"/>
      <c r="Q755" s="279"/>
      <c r="R755" s="279"/>
      <c r="S755" s="278">
        <v>45457</v>
      </c>
      <c r="T755" s="279" t="s">
        <v>2117</v>
      </c>
      <c r="U755" s="268" t="str">
        <f t="array" ref="U755">IFERROR(IF(INDEX(三跨两临近重点区段!$F:$F,MATCH(1,(MONTH(三跨两临近重点区段!$D:$D)=7)*(三跨两临近重点区段!$A:$A=D755),0))="已取消","已取消",INDEX(三跨两临近重点区段!$D:$D,MATCH(1,(MONTH(三跨两临近重点区段!$D:$D)=7)*(三跨两临近重点区段!$A:$A=D755)*(三跨两临近重点区段!$F:$F="现存区段"),0))),"")</f>
        <v/>
      </c>
      <c r="V755" s="232" t="str">
        <f t="array" ref="V755">IFERROR(IF(INDEX(三跨两临近重点区段!$F:$F,MATCH(1,(MONTH(三跨两临近重点区段!$D:$D)=7)*(三跨两临近重点区段!$A:$A=D755),0))="已取消","已取消",INDEX(三跨两临近重点区段!$E:$E,MATCH(1,(MONTH(三跨两临近重点区段!$D:$D)=7)*(三跨两临近重点区段!$A:$A=D755)*(三跨两临近重点区段!$F:$F="现存区段"),0))),"")</f>
        <v/>
      </c>
      <c r="W755" s="268" t="str">
        <f t="array" ref="W755">IFERROR(IF(INDEX(三跨两临近重点区段!$F:$F,MATCH(1,(MONTH(三跨两临近重点区段!$D:$D)=8)*(三跨两临近重点区段!$A:$A=D755),0))="已取消","已取消",INDEX(三跨两临近重点区段!$D:$D,MATCH(1,(MONTH(三跨两临近重点区段!$D:$D)=8)*(三跨两临近重点区段!$A:$A=D755)*(三跨两临近重点区段!$F:$F="现存区段"),0))),"")</f>
        <v/>
      </c>
      <c r="X755" s="232" t="str">
        <f t="array" ref="X755">IFERROR(IF(INDEX(三跨两临近重点区段!$F:$F,MATCH(1,(MONTH(三跨两临近重点区段!$D:$D)=8)*(三跨两临近重点区段!$A:$A=D755),0))="已取消","已取消",INDEX(三跨两临近重点区段!$E:$E,MATCH(1,(MONTH(三跨两临近重点区段!$D:$D)=8)*(三跨两临近重点区段!$A:$A=D755)*(三跨两临近重点区段!$F:$F="现存区段"),0))),"")</f>
        <v/>
      </c>
      <c r="Y755" s="268" t="str">
        <f t="array" ref="Y755">IFERROR(IF(INDEX(三跨两临近重点区段!$F:$F,MATCH(1,(MONTH(三跨两临近重点区段!$D:$D)=9)*(三跨两临近重点区段!$A:$A=D755),0))="已取消","已取消",INDEX(三跨两临近重点区段!$D:$D,MATCH(1,(MONTH(三跨两临近重点区段!$D:$D)=9)*(三跨两临近重点区段!$A:$A=D755)*(三跨两临近重点区段!$F:$F="现存区段"),0))),"")</f>
        <v/>
      </c>
      <c r="Z755" s="232" t="str">
        <f t="array" ref="Z755">IFERROR(IF(INDEX(三跨两临近重点区段!$F:$F,MATCH(1,(MONTH(三跨两临近重点区段!$D:$D)=9)*(三跨两临近重点区段!$A:$A=D755),0))="已取消","已取消",INDEX(三跨两临近重点区段!$E:$E,MATCH(1,(MONTH(三跨两临近重点区段!$D:$D)=9)*(三跨两临近重点区段!$A:$A=D755)*(三跨两临近重点区段!$F:$F="现存区段"),0))),"")</f>
        <v/>
      </c>
      <c r="AA755" s="268" t="str">
        <f t="array" ref="AA755">IFERROR(IF(INDEX(三跨两临近重点区段!$F:$F,MATCH(1,(MONTH(三跨两临近重点区段!$D:$D)=10)*(三跨两临近重点区段!$A:$A=D755),0))="已取消","已取消",INDEX(三跨两临近重点区段!$D:$D,MATCH(1,(MONTH(三跨两临近重点区段!$D:$D)=10)*(三跨两临近重点区段!$A:$A=D755)*(三跨两临近重点区段!$F:$F="现存区段"),0))),"")</f>
        <v/>
      </c>
      <c r="AB755" s="72" t="str">
        <f t="array" ref="AB755">IFERROR(IF(INDEX(三跨两临近重点区段!$F:$F,MATCH(1,(MONTH(三跨两临近重点区段!$D:$D)=10)*(三跨两临近重点区段!$A:$A=D755),0))="已取消","已取消",INDEX(三跨两临近重点区段!$E:$E,MATCH(1,(MONTH(三跨两临近重点区段!$D:$D)=10)*(三跨两临近重点区段!$A:$A=D755)*(三跨两临近重点区段!$F:$F="现存区段"),0))),"")</f>
        <v/>
      </c>
      <c r="AC755" s="284" t="str">
        <f t="array" ref="AC755">IFERROR(IF(INDEX(三跨两临近重点区段!$F:$F,MATCH(1,(MONTH(三跨两临近重点区段!$D:$D)=11)*(三跨两临近重点区段!$A:$A=D755),0))="已取消","已取消",INDEX(三跨两临近重点区段!$D:$D,MATCH(1,(MONTH(三跨两临近重点区段!$D:$D)=11)*(三跨两临近重点区段!$A:$A=D755)*(三跨两临近重点区段!$F:$F="现存区段"),0))),"")</f>
        <v/>
      </c>
      <c r="AD755" s="72" t="str">
        <f t="array" ref="AD755">IFERROR(IF(INDEX(三跨两临近重点区段!$F:$F,MATCH(1,(MONTH(三跨两临近重点区段!$D:$D)=11)*(三跨两临近重点区段!$A:$A=D755),0))="已取消","已取消",INDEX(三跨两临近重点区段!$E:$E,MATCH(1,(MONTH(三跨两临近重点区段!$D:$D)=11)*(三跨两临近重点区段!$A:$A=D755)*(三跨两临近重点区段!$F:$F="现存区段"),0))),"")</f>
        <v/>
      </c>
      <c r="AE755" s="284" t="str">
        <f t="array" ref="AE755">IFERROR(IF(INDEX(三跨两临近重点区段!$F:$F,MATCH(1,(MONTH(三跨两临近重点区段!$D:$D)=12)*(三跨两临近重点区段!$A:$A=D755),0))="已取消","已取消",INDEX(三跨两临近重点区段!$D:$D,MATCH(1,(MONTH(三跨两临近重点区段!$D:$D)=12)*(三跨两临近重点区段!$A:$A=D755)*(三跨两临近重点区段!$F:$F="现存区段"),0))),"")</f>
        <v/>
      </c>
      <c r="AF755" s="72" t="str">
        <f t="array" ref="AF755">IFERROR(IF(INDEX(三跨两临近重点区段!$F:$F,MATCH(1,(MONTH(三跨两临近重点区段!$D:$D)=12)*(三跨两临近重点区段!$A:$A=D755),0))="已取消","已取消",INDEX(三跨两临近重点区段!$E:$E,MATCH(1,(MONTH(三跨两临近重点区段!$D:$D)=12)*(三跨两临近重点区段!$A:$A=D755)*(三跨两临近重点区段!$F:$F="现存区段"),0))),"")</f>
        <v/>
      </c>
      <c r="AH755" t="e">
        <f t="array" ref="AH755">INDEX(三跨两临近重点区段!$G:$G,MATCH(D755,三跨两临近重点区段!$A:$A,0))</f>
        <v>#N/A</v>
      </c>
      <c r="AI755" t="e">
        <f>INDEX(三跨两临近重点区段!$J:$J,MATCH(D755,三跨两临近重点区段!$A:$A,0))</f>
        <v>#N/A</v>
      </c>
    </row>
    <row r="756" ht="14.25" spans="1:35">
      <c r="A756" s="263" t="s">
        <v>363</v>
      </c>
      <c r="B756" s="264" t="s">
        <v>2713</v>
      </c>
      <c r="C756" s="263" t="s">
        <v>2328</v>
      </c>
      <c r="D756" s="263" t="s">
        <v>3245</v>
      </c>
      <c r="E756" s="264" t="s">
        <v>3246</v>
      </c>
      <c r="F756" s="264" t="s">
        <v>125</v>
      </c>
      <c r="G756" s="263" t="s">
        <v>2116</v>
      </c>
      <c r="H756" s="263" t="s">
        <v>1367</v>
      </c>
      <c r="I756" s="33"/>
      <c r="J756" s="196"/>
      <c r="K756" s="196"/>
      <c r="L756" s="196"/>
      <c r="M756" s="235"/>
      <c r="N756" s="235"/>
      <c r="O756" s="33"/>
      <c r="P756" s="48"/>
      <c r="Q756" s="279"/>
      <c r="R756" s="279"/>
      <c r="S756" s="278">
        <v>45454</v>
      </c>
      <c r="T756" s="279" t="s">
        <v>2117</v>
      </c>
      <c r="U756" s="268" t="str">
        <f t="array" ref="U756">IFERROR(IF(INDEX(三跨两临近重点区段!$F:$F,MATCH(1,(MONTH(三跨两临近重点区段!$D:$D)=7)*(三跨两临近重点区段!$A:$A=D756),0))="已取消","已取消",INDEX(三跨两临近重点区段!$D:$D,MATCH(1,(MONTH(三跨两临近重点区段!$D:$D)=7)*(三跨两临近重点区段!$A:$A=D756)*(三跨两临近重点区段!$F:$F="现存区段"),0))),"")</f>
        <v/>
      </c>
      <c r="V756" s="232" t="str">
        <f t="array" ref="V756">IFERROR(IF(INDEX(三跨两临近重点区段!$F:$F,MATCH(1,(MONTH(三跨两临近重点区段!$D:$D)=7)*(三跨两临近重点区段!$A:$A=D756),0))="已取消","已取消",INDEX(三跨两临近重点区段!$E:$E,MATCH(1,(MONTH(三跨两临近重点区段!$D:$D)=7)*(三跨两临近重点区段!$A:$A=D756)*(三跨两临近重点区段!$F:$F="现存区段"),0))),"")</f>
        <v/>
      </c>
      <c r="W756" s="268" t="str">
        <f t="array" ref="W756">IFERROR(IF(INDEX(三跨两临近重点区段!$F:$F,MATCH(1,(MONTH(三跨两临近重点区段!$D:$D)=8)*(三跨两临近重点区段!$A:$A=D756),0))="已取消","已取消",INDEX(三跨两临近重点区段!$D:$D,MATCH(1,(MONTH(三跨两临近重点区段!$D:$D)=8)*(三跨两临近重点区段!$A:$A=D756)*(三跨两临近重点区段!$F:$F="现存区段"),0))),"")</f>
        <v/>
      </c>
      <c r="X756" s="232" t="str">
        <f t="array" ref="X756">IFERROR(IF(INDEX(三跨两临近重点区段!$F:$F,MATCH(1,(MONTH(三跨两临近重点区段!$D:$D)=8)*(三跨两临近重点区段!$A:$A=D756),0))="已取消","已取消",INDEX(三跨两临近重点区段!$E:$E,MATCH(1,(MONTH(三跨两临近重点区段!$D:$D)=8)*(三跨两临近重点区段!$A:$A=D756)*(三跨两临近重点区段!$F:$F="现存区段"),0))),"")</f>
        <v/>
      </c>
      <c r="Y756" s="268" t="str">
        <f t="array" ref="Y756">IFERROR(IF(INDEX(三跨两临近重点区段!$F:$F,MATCH(1,(MONTH(三跨两临近重点区段!$D:$D)=9)*(三跨两临近重点区段!$A:$A=D756),0))="已取消","已取消",INDEX(三跨两临近重点区段!$D:$D,MATCH(1,(MONTH(三跨两临近重点区段!$D:$D)=9)*(三跨两临近重点区段!$A:$A=D756)*(三跨两临近重点区段!$F:$F="现存区段"),0))),"")</f>
        <v/>
      </c>
      <c r="Z756" s="232" t="str">
        <f t="array" ref="Z756">IFERROR(IF(INDEX(三跨两临近重点区段!$F:$F,MATCH(1,(MONTH(三跨两临近重点区段!$D:$D)=9)*(三跨两临近重点区段!$A:$A=D756),0))="已取消","已取消",INDEX(三跨两临近重点区段!$E:$E,MATCH(1,(MONTH(三跨两临近重点区段!$D:$D)=9)*(三跨两临近重点区段!$A:$A=D756)*(三跨两临近重点区段!$F:$F="现存区段"),0))),"")</f>
        <v/>
      </c>
      <c r="AA756" s="268" t="str">
        <f t="array" ref="AA756">IFERROR(IF(INDEX(三跨两临近重点区段!$F:$F,MATCH(1,(MONTH(三跨两临近重点区段!$D:$D)=10)*(三跨两临近重点区段!$A:$A=D756),0))="已取消","已取消",INDEX(三跨两临近重点区段!$D:$D,MATCH(1,(MONTH(三跨两临近重点区段!$D:$D)=10)*(三跨两临近重点区段!$A:$A=D756)*(三跨两临近重点区段!$F:$F="现存区段"),0))),"")</f>
        <v/>
      </c>
      <c r="AB756" s="72" t="str">
        <f t="array" ref="AB756">IFERROR(IF(INDEX(三跨两临近重点区段!$F:$F,MATCH(1,(MONTH(三跨两临近重点区段!$D:$D)=10)*(三跨两临近重点区段!$A:$A=D756),0))="已取消","已取消",INDEX(三跨两临近重点区段!$E:$E,MATCH(1,(MONTH(三跨两临近重点区段!$D:$D)=10)*(三跨两临近重点区段!$A:$A=D756)*(三跨两临近重点区段!$F:$F="现存区段"),0))),"")</f>
        <v/>
      </c>
      <c r="AC756" s="284" t="str">
        <f t="array" ref="AC756">IFERROR(IF(INDEX(三跨两临近重点区段!$F:$F,MATCH(1,(MONTH(三跨两临近重点区段!$D:$D)=11)*(三跨两临近重点区段!$A:$A=D756),0))="已取消","已取消",INDEX(三跨两临近重点区段!$D:$D,MATCH(1,(MONTH(三跨两临近重点区段!$D:$D)=11)*(三跨两临近重点区段!$A:$A=D756)*(三跨两临近重点区段!$F:$F="现存区段"),0))),"")</f>
        <v/>
      </c>
      <c r="AD756" s="72" t="str">
        <f t="array" ref="AD756">IFERROR(IF(INDEX(三跨两临近重点区段!$F:$F,MATCH(1,(MONTH(三跨两临近重点区段!$D:$D)=11)*(三跨两临近重点区段!$A:$A=D756),0))="已取消","已取消",INDEX(三跨两临近重点区段!$E:$E,MATCH(1,(MONTH(三跨两临近重点区段!$D:$D)=11)*(三跨两临近重点区段!$A:$A=D756)*(三跨两临近重点区段!$F:$F="现存区段"),0))),"")</f>
        <v/>
      </c>
      <c r="AE756" s="284" t="str">
        <f t="array" ref="AE756">IFERROR(IF(INDEX(三跨两临近重点区段!$F:$F,MATCH(1,(MONTH(三跨两临近重点区段!$D:$D)=12)*(三跨两临近重点区段!$A:$A=D756),0))="已取消","已取消",INDEX(三跨两临近重点区段!$D:$D,MATCH(1,(MONTH(三跨两临近重点区段!$D:$D)=12)*(三跨两临近重点区段!$A:$A=D756)*(三跨两临近重点区段!$F:$F="现存区段"),0))),"")</f>
        <v/>
      </c>
      <c r="AF756" s="72" t="str">
        <f t="array" ref="AF756">IFERROR(IF(INDEX(三跨两临近重点区段!$F:$F,MATCH(1,(MONTH(三跨两临近重点区段!$D:$D)=12)*(三跨两临近重点区段!$A:$A=D756),0))="已取消","已取消",INDEX(三跨两临近重点区段!$E:$E,MATCH(1,(MONTH(三跨两临近重点区段!$D:$D)=12)*(三跨两临近重点区段!$A:$A=D756)*(三跨两临近重点区段!$F:$F="现存区段"),0))),"")</f>
        <v/>
      </c>
      <c r="AH756" t="e">
        <f t="array" ref="AH756">INDEX(三跨两临近重点区段!$G:$G,MATCH(D756,三跨两临近重点区段!$A:$A,0))</f>
        <v>#N/A</v>
      </c>
      <c r="AI756" t="e">
        <f>INDEX(三跨两临近重点区段!$J:$J,MATCH(D756,三跨两临近重点区段!$A:$A,0))</f>
        <v>#N/A</v>
      </c>
    </row>
    <row r="757" ht="14.25" spans="1:35">
      <c r="A757" s="263" t="s">
        <v>363</v>
      </c>
      <c r="B757" s="264" t="s">
        <v>2435</v>
      </c>
      <c r="C757" s="263" t="s">
        <v>2167</v>
      </c>
      <c r="D757" s="263" t="s">
        <v>3247</v>
      </c>
      <c r="E757" s="264" t="s">
        <v>2115</v>
      </c>
      <c r="F757" s="264" t="s">
        <v>125</v>
      </c>
      <c r="G757" s="263" t="s">
        <v>2116</v>
      </c>
      <c r="H757" s="263" t="s">
        <v>1144</v>
      </c>
      <c r="I757" s="33"/>
      <c r="J757" s="196"/>
      <c r="K757" s="196"/>
      <c r="L757" s="196"/>
      <c r="M757" s="235"/>
      <c r="N757" s="235"/>
      <c r="O757" s="33"/>
      <c r="P757" s="48"/>
      <c r="Q757" s="279"/>
      <c r="R757" s="279"/>
      <c r="S757" s="281"/>
      <c r="T757" s="279"/>
      <c r="U757" s="268" t="str">
        <f t="array" ref="U757">IFERROR(IF(INDEX(三跨两临近重点区段!$F:$F,MATCH(1,(MONTH(三跨两临近重点区段!$D:$D)=7)*(三跨两临近重点区段!$A:$A=D757),0))="已取消","已取消",INDEX(三跨两临近重点区段!$D:$D,MATCH(1,(MONTH(三跨两临近重点区段!$D:$D)=7)*(三跨两临近重点区段!$A:$A=D757)*(三跨两临近重点区段!$F:$F="现存区段"),0))),"")</f>
        <v/>
      </c>
      <c r="V757" s="232" t="str">
        <f t="array" ref="V757">IFERROR(IF(INDEX(三跨两临近重点区段!$F:$F,MATCH(1,(MONTH(三跨两临近重点区段!$D:$D)=7)*(三跨两临近重点区段!$A:$A=D757),0))="已取消","已取消",INDEX(三跨两临近重点区段!$E:$E,MATCH(1,(MONTH(三跨两临近重点区段!$D:$D)=7)*(三跨两临近重点区段!$A:$A=D757)*(三跨两临近重点区段!$F:$F="现存区段"),0))),"")</f>
        <v/>
      </c>
      <c r="W757" s="268" t="str">
        <f t="array" ref="W757">IFERROR(IF(INDEX(三跨两临近重点区段!$F:$F,MATCH(1,(MONTH(三跨两临近重点区段!$D:$D)=8)*(三跨两临近重点区段!$A:$A=D757),0))="已取消","已取消",INDEX(三跨两临近重点区段!$D:$D,MATCH(1,(MONTH(三跨两临近重点区段!$D:$D)=8)*(三跨两临近重点区段!$A:$A=D757)*(三跨两临近重点区段!$F:$F="现存区段"),0))),"")</f>
        <v/>
      </c>
      <c r="X757" s="232" t="str">
        <f t="array" ref="X757">IFERROR(IF(INDEX(三跨两临近重点区段!$F:$F,MATCH(1,(MONTH(三跨两临近重点区段!$D:$D)=8)*(三跨两临近重点区段!$A:$A=D757),0))="已取消","已取消",INDEX(三跨两临近重点区段!$E:$E,MATCH(1,(MONTH(三跨两临近重点区段!$D:$D)=8)*(三跨两临近重点区段!$A:$A=D757)*(三跨两临近重点区段!$F:$F="现存区段"),0))),"")</f>
        <v/>
      </c>
      <c r="Y757" s="268" t="str">
        <f t="array" ref="Y757">IFERROR(IF(INDEX(三跨两临近重点区段!$F:$F,MATCH(1,(MONTH(三跨两临近重点区段!$D:$D)=9)*(三跨两临近重点区段!$A:$A=D757),0))="已取消","已取消",INDEX(三跨两临近重点区段!$D:$D,MATCH(1,(MONTH(三跨两临近重点区段!$D:$D)=9)*(三跨两临近重点区段!$A:$A=D757)*(三跨两临近重点区段!$F:$F="现存区段"),0))),"")</f>
        <v/>
      </c>
      <c r="Z757" s="232" t="str">
        <f t="array" ref="Z757">IFERROR(IF(INDEX(三跨两临近重点区段!$F:$F,MATCH(1,(MONTH(三跨两临近重点区段!$D:$D)=9)*(三跨两临近重点区段!$A:$A=D757),0))="已取消","已取消",INDEX(三跨两临近重点区段!$E:$E,MATCH(1,(MONTH(三跨两临近重点区段!$D:$D)=9)*(三跨两临近重点区段!$A:$A=D757)*(三跨两临近重点区段!$F:$F="现存区段"),0))),"")</f>
        <v/>
      </c>
      <c r="AA757" s="268" t="str">
        <f t="array" ref="AA757">IFERROR(IF(INDEX(三跨两临近重点区段!$F:$F,MATCH(1,(MONTH(三跨两临近重点区段!$D:$D)=10)*(三跨两临近重点区段!$A:$A=D757),0))="已取消","已取消",INDEX(三跨两临近重点区段!$D:$D,MATCH(1,(MONTH(三跨两临近重点区段!$D:$D)=10)*(三跨两临近重点区段!$A:$A=D757)*(三跨两临近重点区段!$F:$F="现存区段"),0))),"")</f>
        <v/>
      </c>
      <c r="AB757" s="72" t="str">
        <f t="array" ref="AB757">IFERROR(IF(INDEX(三跨两临近重点区段!$F:$F,MATCH(1,(MONTH(三跨两临近重点区段!$D:$D)=10)*(三跨两临近重点区段!$A:$A=D757),0))="已取消","已取消",INDEX(三跨两临近重点区段!$E:$E,MATCH(1,(MONTH(三跨两临近重点区段!$D:$D)=10)*(三跨两临近重点区段!$A:$A=D757)*(三跨两临近重点区段!$F:$F="现存区段"),0))),"")</f>
        <v/>
      </c>
      <c r="AC757" s="284" t="str">
        <f t="array" ref="AC757">IFERROR(IF(INDEX(三跨两临近重点区段!$F:$F,MATCH(1,(MONTH(三跨两临近重点区段!$D:$D)=11)*(三跨两临近重点区段!$A:$A=D757),0))="已取消","已取消",INDEX(三跨两临近重点区段!$D:$D,MATCH(1,(MONTH(三跨两临近重点区段!$D:$D)=11)*(三跨两临近重点区段!$A:$A=D757)*(三跨两临近重点区段!$F:$F="现存区段"),0))),"")</f>
        <v/>
      </c>
      <c r="AD757" s="72" t="str">
        <f t="array" ref="AD757">IFERROR(IF(INDEX(三跨两临近重点区段!$F:$F,MATCH(1,(MONTH(三跨两临近重点区段!$D:$D)=11)*(三跨两临近重点区段!$A:$A=D757),0))="已取消","已取消",INDEX(三跨两临近重点区段!$E:$E,MATCH(1,(MONTH(三跨两临近重点区段!$D:$D)=11)*(三跨两临近重点区段!$A:$A=D757)*(三跨两临近重点区段!$F:$F="现存区段"),0))),"")</f>
        <v/>
      </c>
      <c r="AE757" s="284" t="str">
        <f t="array" ref="AE757">IFERROR(IF(INDEX(三跨两临近重点区段!$F:$F,MATCH(1,(MONTH(三跨两临近重点区段!$D:$D)=12)*(三跨两临近重点区段!$A:$A=D757),0))="已取消","已取消",INDEX(三跨两临近重点区段!$D:$D,MATCH(1,(MONTH(三跨两临近重点区段!$D:$D)=12)*(三跨两临近重点区段!$A:$A=D757)*(三跨两临近重点区段!$F:$F="现存区段"),0))),"")</f>
        <v/>
      </c>
      <c r="AF757" s="72" t="str">
        <f t="array" ref="AF757">IFERROR(IF(INDEX(三跨两临近重点区段!$F:$F,MATCH(1,(MONTH(三跨两临近重点区段!$D:$D)=12)*(三跨两临近重点区段!$A:$A=D757),0))="已取消","已取消",INDEX(三跨两临近重点区段!$E:$E,MATCH(1,(MONTH(三跨两临近重点区段!$D:$D)=12)*(三跨两临近重点区段!$A:$A=D757)*(三跨两临近重点区段!$F:$F="现存区段"),0))),"")</f>
        <v/>
      </c>
      <c r="AH757" t="e">
        <f t="array" ref="AH757">INDEX(三跨两临近重点区段!$G:$G,MATCH(D757,三跨两临近重点区段!$A:$A,0))</f>
        <v>#N/A</v>
      </c>
      <c r="AI757" t="e">
        <f>INDEX(三跨两临近重点区段!$J:$J,MATCH(D757,三跨两临近重点区段!$A:$A,0))</f>
        <v>#N/A</v>
      </c>
    </row>
    <row r="758" ht="14.25" spans="1:35">
      <c r="A758" s="263" t="s">
        <v>363</v>
      </c>
      <c r="B758" s="264" t="s">
        <v>2433</v>
      </c>
      <c r="C758" s="263" t="s">
        <v>2167</v>
      </c>
      <c r="D758" s="263" t="s">
        <v>3248</v>
      </c>
      <c r="E758" s="264" t="s">
        <v>2115</v>
      </c>
      <c r="F758" s="264" t="s">
        <v>125</v>
      </c>
      <c r="G758" s="263" t="s">
        <v>2116</v>
      </c>
      <c r="H758" s="263" t="s">
        <v>1144</v>
      </c>
      <c r="I758" s="33"/>
      <c r="J758" s="196"/>
      <c r="K758" s="196"/>
      <c r="L758" s="196"/>
      <c r="M758" s="235"/>
      <c r="N758" s="235"/>
      <c r="O758" s="33"/>
      <c r="P758" s="48"/>
      <c r="Q758" s="280"/>
      <c r="R758" s="280"/>
      <c r="S758" s="281"/>
      <c r="T758" s="279"/>
      <c r="U758" s="268" t="str">
        <f t="array" ref="U758">IFERROR(IF(INDEX(三跨两临近重点区段!$F:$F,MATCH(1,(MONTH(三跨两临近重点区段!$D:$D)=7)*(三跨两临近重点区段!$A:$A=D758),0))="已取消","已取消",INDEX(三跨两临近重点区段!$D:$D,MATCH(1,(MONTH(三跨两临近重点区段!$D:$D)=7)*(三跨两临近重点区段!$A:$A=D758)*(三跨两临近重点区段!$F:$F="现存区段"),0))),"")</f>
        <v/>
      </c>
      <c r="V758" s="232" t="str">
        <f t="array" ref="V758">IFERROR(IF(INDEX(三跨两临近重点区段!$F:$F,MATCH(1,(MONTH(三跨两临近重点区段!$D:$D)=7)*(三跨两临近重点区段!$A:$A=D758),0))="已取消","已取消",INDEX(三跨两临近重点区段!$E:$E,MATCH(1,(MONTH(三跨两临近重点区段!$D:$D)=7)*(三跨两临近重点区段!$A:$A=D758)*(三跨两临近重点区段!$F:$F="现存区段"),0))),"")</f>
        <v/>
      </c>
      <c r="W758" s="268" t="str">
        <f t="array" ref="W758">IFERROR(IF(INDEX(三跨两临近重点区段!$F:$F,MATCH(1,(MONTH(三跨两临近重点区段!$D:$D)=8)*(三跨两临近重点区段!$A:$A=D758),0))="已取消","已取消",INDEX(三跨两临近重点区段!$D:$D,MATCH(1,(MONTH(三跨两临近重点区段!$D:$D)=8)*(三跨两临近重点区段!$A:$A=D758)*(三跨两临近重点区段!$F:$F="现存区段"),0))),"")</f>
        <v/>
      </c>
      <c r="X758" s="232" t="str">
        <f t="array" ref="X758">IFERROR(IF(INDEX(三跨两临近重点区段!$F:$F,MATCH(1,(MONTH(三跨两临近重点区段!$D:$D)=8)*(三跨两临近重点区段!$A:$A=D758),0))="已取消","已取消",INDEX(三跨两临近重点区段!$E:$E,MATCH(1,(MONTH(三跨两临近重点区段!$D:$D)=8)*(三跨两临近重点区段!$A:$A=D758)*(三跨两临近重点区段!$F:$F="现存区段"),0))),"")</f>
        <v/>
      </c>
      <c r="Y758" s="268" t="str">
        <f t="array" ref="Y758">IFERROR(IF(INDEX(三跨两临近重点区段!$F:$F,MATCH(1,(MONTH(三跨两临近重点区段!$D:$D)=9)*(三跨两临近重点区段!$A:$A=D758),0))="已取消","已取消",INDEX(三跨两临近重点区段!$D:$D,MATCH(1,(MONTH(三跨两临近重点区段!$D:$D)=9)*(三跨两临近重点区段!$A:$A=D758)*(三跨两临近重点区段!$F:$F="现存区段"),0))),"")</f>
        <v/>
      </c>
      <c r="Z758" s="232" t="str">
        <f t="array" ref="Z758">IFERROR(IF(INDEX(三跨两临近重点区段!$F:$F,MATCH(1,(MONTH(三跨两临近重点区段!$D:$D)=9)*(三跨两临近重点区段!$A:$A=D758),0))="已取消","已取消",INDEX(三跨两临近重点区段!$E:$E,MATCH(1,(MONTH(三跨两临近重点区段!$D:$D)=9)*(三跨两临近重点区段!$A:$A=D758)*(三跨两临近重点区段!$F:$F="现存区段"),0))),"")</f>
        <v/>
      </c>
      <c r="AA758" s="268" t="str">
        <f t="array" ref="AA758">IFERROR(IF(INDEX(三跨两临近重点区段!$F:$F,MATCH(1,(MONTH(三跨两临近重点区段!$D:$D)=10)*(三跨两临近重点区段!$A:$A=D758),0))="已取消","已取消",INDEX(三跨两临近重点区段!$D:$D,MATCH(1,(MONTH(三跨两临近重点区段!$D:$D)=10)*(三跨两临近重点区段!$A:$A=D758)*(三跨两临近重点区段!$F:$F="现存区段"),0))),"")</f>
        <v/>
      </c>
      <c r="AB758" s="72" t="str">
        <f t="array" ref="AB758">IFERROR(IF(INDEX(三跨两临近重点区段!$F:$F,MATCH(1,(MONTH(三跨两临近重点区段!$D:$D)=10)*(三跨两临近重点区段!$A:$A=D758),0))="已取消","已取消",INDEX(三跨两临近重点区段!$E:$E,MATCH(1,(MONTH(三跨两临近重点区段!$D:$D)=10)*(三跨两临近重点区段!$A:$A=D758)*(三跨两临近重点区段!$F:$F="现存区段"),0))),"")</f>
        <v/>
      </c>
      <c r="AC758" s="284" t="str">
        <f t="array" ref="AC758">IFERROR(IF(INDEX(三跨两临近重点区段!$F:$F,MATCH(1,(MONTH(三跨两临近重点区段!$D:$D)=11)*(三跨两临近重点区段!$A:$A=D758),0))="已取消","已取消",INDEX(三跨两临近重点区段!$D:$D,MATCH(1,(MONTH(三跨两临近重点区段!$D:$D)=11)*(三跨两临近重点区段!$A:$A=D758)*(三跨两临近重点区段!$F:$F="现存区段"),0))),"")</f>
        <v/>
      </c>
      <c r="AD758" s="72" t="str">
        <f t="array" ref="AD758">IFERROR(IF(INDEX(三跨两临近重点区段!$F:$F,MATCH(1,(MONTH(三跨两临近重点区段!$D:$D)=11)*(三跨两临近重点区段!$A:$A=D758),0))="已取消","已取消",INDEX(三跨两临近重点区段!$E:$E,MATCH(1,(MONTH(三跨两临近重点区段!$D:$D)=11)*(三跨两临近重点区段!$A:$A=D758)*(三跨两临近重点区段!$F:$F="现存区段"),0))),"")</f>
        <v/>
      </c>
      <c r="AE758" s="284" t="str">
        <f t="array" ref="AE758">IFERROR(IF(INDEX(三跨两临近重点区段!$F:$F,MATCH(1,(MONTH(三跨两临近重点区段!$D:$D)=12)*(三跨两临近重点区段!$A:$A=D758),0))="已取消","已取消",INDEX(三跨两临近重点区段!$D:$D,MATCH(1,(MONTH(三跨两临近重点区段!$D:$D)=12)*(三跨两临近重点区段!$A:$A=D758)*(三跨两临近重点区段!$F:$F="现存区段"),0))),"")</f>
        <v/>
      </c>
      <c r="AF758" s="72" t="str">
        <f t="array" ref="AF758">IFERROR(IF(INDEX(三跨两临近重点区段!$F:$F,MATCH(1,(MONTH(三跨两临近重点区段!$D:$D)=12)*(三跨两临近重点区段!$A:$A=D758),0))="已取消","已取消",INDEX(三跨两临近重点区段!$E:$E,MATCH(1,(MONTH(三跨两临近重点区段!$D:$D)=12)*(三跨两临近重点区段!$A:$A=D758)*(三跨两临近重点区段!$F:$F="现存区段"),0))),"")</f>
        <v/>
      </c>
      <c r="AH758" t="e">
        <f t="array" ref="AH758">INDEX(三跨两临近重点区段!$G:$G,MATCH(D758,三跨两临近重点区段!$A:$A,0))</f>
        <v>#N/A</v>
      </c>
      <c r="AI758" t="e">
        <f>INDEX(三跨两临近重点区段!$J:$J,MATCH(D758,三跨两临近重点区段!$A:$A,0))</f>
        <v>#N/A</v>
      </c>
    </row>
    <row r="759" ht="14.25" spans="1:35">
      <c r="A759" s="263" t="s">
        <v>363</v>
      </c>
      <c r="B759" s="264" t="s">
        <v>2441</v>
      </c>
      <c r="C759" s="263" t="s">
        <v>2172</v>
      </c>
      <c r="D759" s="263" t="s">
        <v>3249</v>
      </c>
      <c r="E759" s="264" t="s">
        <v>2115</v>
      </c>
      <c r="F759" s="264" t="s">
        <v>125</v>
      </c>
      <c r="G759" s="263" t="s">
        <v>2116</v>
      </c>
      <c r="H759" s="263" t="s">
        <v>1144</v>
      </c>
      <c r="I759" s="33"/>
      <c r="J759" s="196"/>
      <c r="K759" s="196"/>
      <c r="L759" s="196"/>
      <c r="M759" s="235"/>
      <c r="N759" s="235"/>
      <c r="O759" s="33"/>
      <c r="P759" s="48"/>
      <c r="Q759" s="279"/>
      <c r="R759" s="279"/>
      <c r="S759" s="281"/>
      <c r="T759" s="279"/>
      <c r="U759" s="268" t="str">
        <f t="array" ref="U759">IFERROR(IF(INDEX(三跨两临近重点区段!$F:$F,MATCH(1,(MONTH(三跨两临近重点区段!$D:$D)=7)*(三跨两临近重点区段!$A:$A=D759),0))="已取消","已取消",INDEX(三跨两临近重点区段!$D:$D,MATCH(1,(MONTH(三跨两临近重点区段!$D:$D)=7)*(三跨两临近重点区段!$A:$A=D759)*(三跨两临近重点区段!$F:$F="现存区段"),0))),"")</f>
        <v/>
      </c>
      <c r="V759" s="232" t="str">
        <f t="array" ref="V759">IFERROR(IF(INDEX(三跨两临近重点区段!$F:$F,MATCH(1,(MONTH(三跨两临近重点区段!$D:$D)=7)*(三跨两临近重点区段!$A:$A=D759),0))="已取消","已取消",INDEX(三跨两临近重点区段!$E:$E,MATCH(1,(MONTH(三跨两临近重点区段!$D:$D)=7)*(三跨两临近重点区段!$A:$A=D759)*(三跨两临近重点区段!$F:$F="现存区段"),0))),"")</f>
        <v/>
      </c>
      <c r="W759" s="268" t="str">
        <f t="array" ref="W759">IFERROR(IF(INDEX(三跨两临近重点区段!$F:$F,MATCH(1,(MONTH(三跨两临近重点区段!$D:$D)=8)*(三跨两临近重点区段!$A:$A=D759),0))="已取消","已取消",INDEX(三跨两临近重点区段!$D:$D,MATCH(1,(MONTH(三跨两临近重点区段!$D:$D)=8)*(三跨两临近重点区段!$A:$A=D759)*(三跨两临近重点区段!$F:$F="现存区段"),0))),"")</f>
        <v/>
      </c>
      <c r="X759" s="232" t="str">
        <f t="array" ref="X759">IFERROR(IF(INDEX(三跨两临近重点区段!$F:$F,MATCH(1,(MONTH(三跨两临近重点区段!$D:$D)=8)*(三跨两临近重点区段!$A:$A=D759),0))="已取消","已取消",INDEX(三跨两临近重点区段!$E:$E,MATCH(1,(MONTH(三跨两临近重点区段!$D:$D)=8)*(三跨两临近重点区段!$A:$A=D759)*(三跨两临近重点区段!$F:$F="现存区段"),0))),"")</f>
        <v/>
      </c>
      <c r="Y759" s="268" t="str">
        <f t="array" ref="Y759">IFERROR(IF(INDEX(三跨两临近重点区段!$F:$F,MATCH(1,(MONTH(三跨两临近重点区段!$D:$D)=9)*(三跨两临近重点区段!$A:$A=D759),0))="已取消","已取消",INDEX(三跨两临近重点区段!$D:$D,MATCH(1,(MONTH(三跨两临近重点区段!$D:$D)=9)*(三跨两临近重点区段!$A:$A=D759)*(三跨两临近重点区段!$F:$F="现存区段"),0))),"")</f>
        <v/>
      </c>
      <c r="Z759" s="232" t="str">
        <f t="array" ref="Z759">IFERROR(IF(INDEX(三跨两临近重点区段!$F:$F,MATCH(1,(MONTH(三跨两临近重点区段!$D:$D)=9)*(三跨两临近重点区段!$A:$A=D759),0))="已取消","已取消",INDEX(三跨两临近重点区段!$E:$E,MATCH(1,(MONTH(三跨两临近重点区段!$D:$D)=9)*(三跨两临近重点区段!$A:$A=D759)*(三跨两临近重点区段!$F:$F="现存区段"),0))),"")</f>
        <v/>
      </c>
      <c r="AA759" s="268" t="str">
        <f t="array" ref="AA759">IFERROR(IF(INDEX(三跨两临近重点区段!$F:$F,MATCH(1,(MONTH(三跨两临近重点区段!$D:$D)=10)*(三跨两临近重点区段!$A:$A=D759),0))="已取消","已取消",INDEX(三跨两临近重点区段!$D:$D,MATCH(1,(MONTH(三跨两临近重点区段!$D:$D)=10)*(三跨两临近重点区段!$A:$A=D759)*(三跨两临近重点区段!$F:$F="现存区段"),0))),"")</f>
        <v/>
      </c>
      <c r="AB759" s="72" t="str">
        <f t="array" ref="AB759">IFERROR(IF(INDEX(三跨两临近重点区段!$F:$F,MATCH(1,(MONTH(三跨两临近重点区段!$D:$D)=10)*(三跨两临近重点区段!$A:$A=D759),0))="已取消","已取消",INDEX(三跨两临近重点区段!$E:$E,MATCH(1,(MONTH(三跨两临近重点区段!$D:$D)=10)*(三跨两临近重点区段!$A:$A=D759)*(三跨两临近重点区段!$F:$F="现存区段"),0))),"")</f>
        <v/>
      </c>
      <c r="AC759" s="284" t="str">
        <f t="array" ref="AC759">IFERROR(IF(INDEX(三跨两临近重点区段!$F:$F,MATCH(1,(MONTH(三跨两临近重点区段!$D:$D)=11)*(三跨两临近重点区段!$A:$A=D759),0))="已取消","已取消",INDEX(三跨两临近重点区段!$D:$D,MATCH(1,(MONTH(三跨两临近重点区段!$D:$D)=11)*(三跨两临近重点区段!$A:$A=D759)*(三跨两临近重点区段!$F:$F="现存区段"),0))),"")</f>
        <v/>
      </c>
      <c r="AD759" s="72" t="str">
        <f t="array" ref="AD759">IFERROR(IF(INDEX(三跨两临近重点区段!$F:$F,MATCH(1,(MONTH(三跨两临近重点区段!$D:$D)=11)*(三跨两临近重点区段!$A:$A=D759),0))="已取消","已取消",INDEX(三跨两临近重点区段!$E:$E,MATCH(1,(MONTH(三跨两临近重点区段!$D:$D)=11)*(三跨两临近重点区段!$A:$A=D759)*(三跨两临近重点区段!$F:$F="现存区段"),0))),"")</f>
        <v/>
      </c>
      <c r="AE759" s="284" t="str">
        <f t="array" ref="AE759">IFERROR(IF(INDEX(三跨两临近重点区段!$F:$F,MATCH(1,(MONTH(三跨两临近重点区段!$D:$D)=12)*(三跨两临近重点区段!$A:$A=D759),0))="已取消","已取消",INDEX(三跨两临近重点区段!$D:$D,MATCH(1,(MONTH(三跨两临近重点区段!$D:$D)=12)*(三跨两临近重点区段!$A:$A=D759)*(三跨两临近重点区段!$F:$F="现存区段"),0))),"")</f>
        <v/>
      </c>
      <c r="AF759" s="72" t="str">
        <f t="array" ref="AF759">IFERROR(IF(INDEX(三跨两临近重点区段!$F:$F,MATCH(1,(MONTH(三跨两临近重点区段!$D:$D)=12)*(三跨两临近重点区段!$A:$A=D759),0))="已取消","已取消",INDEX(三跨两临近重点区段!$E:$E,MATCH(1,(MONTH(三跨两临近重点区段!$D:$D)=12)*(三跨两临近重点区段!$A:$A=D759)*(三跨两临近重点区段!$F:$F="现存区段"),0))),"")</f>
        <v/>
      </c>
      <c r="AH759" t="e">
        <f t="array" ref="AH759">INDEX(三跨两临近重点区段!$G:$G,MATCH(D759,三跨两临近重点区段!$A:$A,0))</f>
        <v>#N/A</v>
      </c>
      <c r="AI759" t="e">
        <f>INDEX(三跨两临近重点区段!$J:$J,MATCH(D759,三跨两临近重点区段!$A:$A,0))</f>
        <v>#N/A</v>
      </c>
    </row>
    <row r="760" ht="14.25" spans="1:35">
      <c r="A760" s="263" t="s">
        <v>363</v>
      </c>
      <c r="B760" s="264" t="s">
        <v>2443</v>
      </c>
      <c r="C760" s="263" t="s">
        <v>2172</v>
      </c>
      <c r="D760" s="263" t="s">
        <v>3250</v>
      </c>
      <c r="E760" s="264" t="s">
        <v>2115</v>
      </c>
      <c r="F760" s="264" t="s">
        <v>125</v>
      </c>
      <c r="G760" s="263" t="s">
        <v>2116</v>
      </c>
      <c r="H760" s="263" t="s">
        <v>1144</v>
      </c>
      <c r="I760" s="33"/>
      <c r="J760" s="196"/>
      <c r="K760" s="196"/>
      <c r="L760" s="196"/>
      <c r="M760" s="235"/>
      <c r="N760" s="235"/>
      <c r="O760" s="33"/>
      <c r="P760" s="48"/>
      <c r="Q760" s="279"/>
      <c r="R760" s="279"/>
      <c r="S760" s="281"/>
      <c r="T760" s="279"/>
      <c r="U760" s="268" t="str">
        <f t="array" ref="U760">IFERROR(IF(INDEX(三跨两临近重点区段!$F:$F,MATCH(1,(MONTH(三跨两临近重点区段!$D:$D)=7)*(三跨两临近重点区段!$A:$A=D760),0))="已取消","已取消",INDEX(三跨两临近重点区段!$D:$D,MATCH(1,(MONTH(三跨两临近重点区段!$D:$D)=7)*(三跨两临近重点区段!$A:$A=D760)*(三跨两临近重点区段!$F:$F="现存区段"),0))),"")</f>
        <v/>
      </c>
      <c r="V760" s="232" t="str">
        <f t="array" ref="V760">IFERROR(IF(INDEX(三跨两临近重点区段!$F:$F,MATCH(1,(MONTH(三跨两临近重点区段!$D:$D)=7)*(三跨两临近重点区段!$A:$A=D760),0))="已取消","已取消",INDEX(三跨两临近重点区段!$E:$E,MATCH(1,(MONTH(三跨两临近重点区段!$D:$D)=7)*(三跨两临近重点区段!$A:$A=D760)*(三跨两临近重点区段!$F:$F="现存区段"),0))),"")</f>
        <v/>
      </c>
      <c r="W760" s="268" t="str">
        <f t="array" ref="W760">IFERROR(IF(INDEX(三跨两临近重点区段!$F:$F,MATCH(1,(MONTH(三跨两临近重点区段!$D:$D)=8)*(三跨两临近重点区段!$A:$A=D760),0))="已取消","已取消",INDEX(三跨两临近重点区段!$D:$D,MATCH(1,(MONTH(三跨两临近重点区段!$D:$D)=8)*(三跨两临近重点区段!$A:$A=D760)*(三跨两临近重点区段!$F:$F="现存区段"),0))),"")</f>
        <v/>
      </c>
      <c r="X760" s="232" t="str">
        <f t="array" ref="X760">IFERROR(IF(INDEX(三跨两临近重点区段!$F:$F,MATCH(1,(MONTH(三跨两临近重点区段!$D:$D)=8)*(三跨两临近重点区段!$A:$A=D760),0))="已取消","已取消",INDEX(三跨两临近重点区段!$E:$E,MATCH(1,(MONTH(三跨两临近重点区段!$D:$D)=8)*(三跨两临近重点区段!$A:$A=D760)*(三跨两临近重点区段!$F:$F="现存区段"),0))),"")</f>
        <v/>
      </c>
      <c r="Y760" s="268" t="str">
        <f t="array" ref="Y760">IFERROR(IF(INDEX(三跨两临近重点区段!$F:$F,MATCH(1,(MONTH(三跨两临近重点区段!$D:$D)=9)*(三跨两临近重点区段!$A:$A=D760),0))="已取消","已取消",INDEX(三跨两临近重点区段!$D:$D,MATCH(1,(MONTH(三跨两临近重点区段!$D:$D)=9)*(三跨两临近重点区段!$A:$A=D760)*(三跨两临近重点区段!$F:$F="现存区段"),0))),"")</f>
        <v/>
      </c>
      <c r="Z760" s="232" t="str">
        <f t="array" ref="Z760">IFERROR(IF(INDEX(三跨两临近重点区段!$F:$F,MATCH(1,(MONTH(三跨两临近重点区段!$D:$D)=9)*(三跨两临近重点区段!$A:$A=D760),0))="已取消","已取消",INDEX(三跨两临近重点区段!$E:$E,MATCH(1,(MONTH(三跨两临近重点区段!$D:$D)=9)*(三跨两临近重点区段!$A:$A=D760)*(三跨两临近重点区段!$F:$F="现存区段"),0))),"")</f>
        <v/>
      </c>
      <c r="AA760" s="268" t="str">
        <f t="array" ref="AA760">IFERROR(IF(INDEX(三跨两临近重点区段!$F:$F,MATCH(1,(MONTH(三跨两临近重点区段!$D:$D)=10)*(三跨两临近重点区段!$A:$A=D760),0))="已取消","已取消",INDEX(三跨两临近重点区段!$D:$D,MATCH(1,(MONTH(三跨两临近重点区段!$D:$D)=10)*(三跨两临近重点区段!$A:$A=D760)*(三跨两临近重点区段!$F:$F="现存区段"),0))),"")</f>
        <v/>
      </c>
      <c r="AB760" s="72" t="str">
        <f t="array" ref="AB760">IFERROR(IF(INDEX(三跨两临近重点区段!$F:$F,MATCH(1,(MONTH(三跨两临近重点区段!$D:$D)=10)*(三跨两临近重点区段!$A:$A=D760),0))="已取消","已取消",INDEX(三跨两临近重点区段!$E:$E,MATCH(1,(MONTH(三跨两临近重点区段!$D:$D)=10)*(三跨两临近重点区段!$A:$A=D760)*(三跨两临近重点区段!$F:$F="现存区段"),0))),"")</f>
        <v/>
      </c>
      <c r="AC760" s="284" t="str">
        <f t="array" ref="AC760">IFERROR(IF(INDEX(三跨两临近重点区段!$F:$F,MATCH(1,(MONTH(三跨两临近重点区段!$D:$D)=11)*(三跨两临近重点区段!$A:$A=D760),0))="已取消","已取消",INDEX(三跨两临近重点区段!$D:$D,MATCH(1,(MONTH(三跨两临近重点区段!$D:$D)=11)*(三跨两临近重点区段!$A:$A=D760)*(三跨两临近重点区段!$F:$F="现存区段"),0))),"")</f>
        <v/>
      </c>
      <c r="AD760" s="72" t="str">
        <f t="array" ref="AD760">IFERROR(IF(INDEX(三跨两临近重点区段!$F:$F,MATCH(1,(MONTH(三跨两临近重点区段!$D:$D)=11)*(三跨两临近重点区段!$A:$A=D760),0))="已取消","已取消",INDEX(三跨两临近重点区段!$E:$E,MATCH(1,(MONTH(三跨两临近重点区段!$D:$D)=11)*(三跨两临近重点区段!$A:$A=D760)*(三跨两临近重点区段!$F:$F="现存区段"),0))),"")</f>
        <v/>
      </c>
      <c r="AE760" s="284" t="str">
        <f t="array" ref="AE760">IFERROR(IF(INDEX(三跨两临近重点区段!$F:$F,MATCH(1,(MONTH(三跨两临近重点区段!$D:$D)=12)*(三跨两临近重点区段!$A:$A=D760),0))="已取消","已取消",INDEX(三跨两临近重点区段!$D:$D,MATCH(1,(MONTH(三跨两临近重点区段!$D:$D)=12)*(三跨两临近重点区段!$A:$A=D760)*(三跨两临近重点区段!$F:$F="现存区段"),0))),"")</f>
        <v/>
      </c>
      <c r="AF760" s="72" t="str">
        <f t="array" ref="AF760">IFERROR(IF(INDEX(三跨两临近重点区段!$F:$F,MATCH(1,(MONTH(三跨两临近重点区段!$D:$D)=12)*(三跨两临近重点区段!$A:$A=D760),0))="已取消","已取消",INDEX(三跨两临近重点区段!$E:$E,MATCH(1,(MONTH(三跨两临近重点区段!$D:$D)=12)*(三跨两临近重点区段!$A:$A=D760)*(三跨两临近重点区段!$F:$F="现存区段"),0))),"")</f>
        <v/>
      </c>
      <c r="AH760" t="e">
        <f t="array" ref="AH760">INDEX(三跨两临近重点区段!$G:$G,MATCH(D760,三跨两临近重点区段!$A:$A,0))</f>
        <v>#N/A</v>
      </c>
      <c r="AI760" t="e">
        <f>INDEX(三跨两临近重点区段!$J:$J,MATCH(D760,三跨两临近重点区段!$A:$A,0))</f>
        <v>#N/A</v>
      </c>
    </row>
    <row r="761" ht="14.25" spans="1:35">
      <c r="A761" s="263" t="s">
        <v>150</v>
      </c>
      <c r="B761" s="264" t="s">
        <v>3251</v>
      </c>
      <c r="C761" s="263" t="s">
        <v>2187</v>
      </c>
      <c r="D761" s="263" t="s">
        <v>3252</v>
      </c>
      <c r="E761" s="264" t="s">
        <v>2449</v>
      </c>
      <c r="F761" s="264" t="s">
        <v>2449</v>
      </c>
      <c r="G761" s="263" t="s">
        <v>2452</v>
      </c>
      <c r="H761" s="263" t="s">
        <v>1596</v>
      </c>
      <c r="I761" s="33"/>
      <c r="J761" s="196"/>
      <c r="K761" s="196"/>
      <c r="L761" s="196"/>
      <c r="M761" s="235"/>
      <c r="N761" s="235"/>
      <c r="O761" s="33"/>
      <c r="P761" s="48"/>
      <c r="Q761" s="277"/>
      <c r="R761" s="277"/>
      <c r="S761" s="278">
        <v>45462</v>
      </c>
      <c r="T761" s="279" t="s">
        <v>3166</v>
      </c>
      <c r="U761" s="268" t="str">
        <f t="array" ref="U761">IFERROR(IF(INDEX(三跨两临近重点区段!$F:$F,MATCH(1,(MONTH(三跨两临近重点区段!$D:$D)=7)*(三跨两临近重点区段!$A:$A=D761),0))="已取消","已取消",INDEX(三跨两临近重点区段!$D:$D,MATCH(1,(MONTH(三跨两临近重点区段!$D:$D)=7)*(三跨两临近重点区段!$A:$A=D761)*(三跨两临近重点区段!$F:$F="现存区段"),0))),"")</f>
        <v/>
      </c>
      <c r="V761" s="232" t="str">
        <f t="array" ref="V761">IFERROR(IF(INDEX(三跨两临近重点区段!$F:$F,MATCH(1,(MONTH(三跨两临近重点区段!$D:$D)=7)*(三跨两临近重点区段!$A:$A=D761),0))="已取消","已取消",INDEX(三跨两临近重点区段!$E:$E,MATCH(1,(MONTH(三跨两临近重点区段!$D:$D)=7)*(三跨两临近重点区段!$A:$A=D761)*(三跨两临近重点区段!$F:$F="现存区段"),0))),"")</f>
        <v/>
      </c>
      <c r="W761" s="268" t="str">
        <f t="array" ref="W761">IFERROR(IF(INDEX(三跨两临近重点区段!$F:$F,MATCH(1,(MONTH(三跨两临近重点区段!$D:$D)=8)*(三跨两临近重点区段!$A:$A=D761),0))="已取消","已取消",INDEX(三跨两临近重点区段!$D:$D,MATCH(1,(MONTH(三跨两临近重点区段!$D:$D)=8)*(三跨两临近重点区段!$A:$A=D761)*(三跨两临近重点区段!$F:$F="现存区段"),0))),"")</f>
        <v/>
      </c>
      <c r="X761" s="232" t="str">
        <f t="array" ref="X761">IFERROR(IF(INDEX(三跨两临近重点区段!$F:$F,MATCH(1,(MONTH(三跨两临近重点区段!$D:$D)=8)*(三跨两临近重点区段!$A:$A=D761),0))="已取消","已取消",INDEX(三跨两临近重点区段!$E:$E,MATCH(1,(MONTH(三跨两临近重点区段!$D:$D)=8)*(三跨两临近重点区段!$A:$A=D761)*(三跨两临近重点区段!$F:$F="现存区段"),0))),"")</f>
        <v/>
      </c>
      <c r="Y761" s="268" t="str">
        <f t="array" ref="Y761">IFERROR(IF(INDEX(三跨两临近重点区段!$F:$F,MATCH(1,(MONTH(三跨两临近重点区段!$D:$D)=9)*(三跨两临近重点区段!$A:$A=D761),0))="已取消","已取消",INDEX(三跨两临近重点区段!$D:$D,MATCH(1,(MONTH(三跨两临近重点区段!$D:$D)=9)*(三跨两临近重点区段!$A:$A=D761)*(三跨两临近重点区段!$F:$F="现存区段"),0))),"")</f>
        <v/>
      </c>
      <c r="Z761" s="232" t="str">
        <f t="array" ref="Z761">IFERROR(IF(INDEX(三跨两临近重点区段!$F:$F,MATCH(1,(MONTH(三跨两临近重点区段!$D:$D)=9)*(三跨两临近重点区段!$A:$A=D761),0))="已取消","已取消",INDEX(三跨两临近重点区段!$E:$E,MATCH(1,(MONTH(三跨两临近重点区段!$D:$D)=9)*(三跨两临近重点区段!$A:$A=D761)*(三跨两临近重点区段!$F:$F="现存区段"),0))),"")</f>
        <v/>
      </c>
      <c r="AA761" s="268" t="str">
        <f t="array" ref="AA761">IFERROR(IF(INDEX(三跨两临近重点区段!$F:$F,MATCH(1,(MONTH(三跨两临近重点区段!$D:$D)=10)*(三跨两临近重点区段!$A:$A=D761),0))="已取消","已取消",INDEX(三跨两临近重点区段!$D:$D,MATCH(1,(MONTH(三跨两临近重点区段!$D:$D)=10)*(三跨两临近重点区段!$A:$A=D761)*(三跨两临近重点区段!$F:$F="现存区段"),0))),"")</f>
        <v/>
      </c>
      <c r="AB761" s="72" t="str">
        <f t="array" ref="AB761">IFERROR(IF(INDEX(三跨两临近重点区段!$F:$F,MATCH(1,(MONTH(三跨两临近重点区段!$D:$D)=10)*(三跨两临近重点区段!$A:$A=D761),0))="已取消","已取消",INDEX(三跨两临近重点区段!$E:$E,MATCH(1,(MONTH(三跨两临近重点区段!$D:$D)=10)*(三跨两临近重点区段!$A:$A=D761)*(三跨两临近重点区段!$F:$F="现存区段"),0))),"")</f>
        <v/>
      </c>
      <c r="AC761" s="284" t="str">
        <f t="array" ref="AC761">IFERROR(IF(INDEX(三跨两临近重点区段!$F:$F,MATCH(1,(MONTH(三跨两临近重点区段!$D:$D)=11)*(三跨两临近重点区段!$A:$A=D761),0))="已取消","已取消",INDEX(三跨两临近重点区段!$D:$D,MATCH(1,(MONTH(三跨两临近重点区段!$D:$D)=11)*(三跨两临近重点区段!$A:$A=D761)*(三跨两临近重点区段!$F:$F="现存区段"),0))),"")</f>
        <v/>
      </c>
      <c r="AD761" s="72" t="str">
        <f t="array" ref="AD761">IFERROR(IF(INDEX(三跨两临近重点区段!$F:$F,MATCH(1,(MONTH(三跨两临近重点区段!$D:$D)=11)*(三跨两临近重点区段!$A:$A=D761),0))="已取消","已取消",INDEX(三跨两临近重点区段!$E:$E,MATCH(1,(MONTH(三跨两临近重点区段!$D:$D)=11)*(三跨两临近重点区段!$A:$A=D761)*(三跨两临近重点区段!$F:$F="现存区段"),0))),"")</f>
        <v/>
      </c>
      <c r="AE761" s="284" t="str">
        <f t="array" ref="AE761">IFERROR(IF(INDEX(三跨两临近重点区段!$F:$F,MATCH(1,(MONTH(三跨两临近重点区段!$D:$D)=12)*(三跨两临近重点区段!$A:$A=D761),0))="已取消","已取消",INDEX(三跨两临近重点区段!$D:$D,MATCH(1,(MONTH(三跨两临近重点区段!$D:$D)=12)*(三跨两临近重点区段!$A:$A=D761)*(三跨两临近重点区段!$F:$F="现存区段"),0))),"")</f>
        <v/>
      </c>
      <c r="AF761" s="72" t="str">
        <f t="array" ref="AF761">IFERROR(IF(INDEX(三跨两临近重点区段!$F:$F,MATCH(1,(MONTH(三跨两临近重点区段!$D:$D)=12)*(三跨两临近重点区段!$A:$A=D761),0))="已取消","已取消",INDEX(三跨两临近重点区段!$E:$E,MATCH(1,(MONTH(三跨两临近重点区段!$D:$D)=12)*(三跨两临近重点区段!$A:$A=D761)*(三跨两临近重点区段!$F:$F="现存区段"),0))),"")</f>
        <v/>
      </c>
      <c r="AH761" t="e">
        <f t="array" ref="AH761">INDEX(三跨两临近重点区段!$G:$G,MATCH(D761,三跨两临近重点区段!$A:$A,0))</f>
        <v>#N/A</v>
      </c>
      <c r="AI761" t="e">
        <f>INDEX(三跨两临近重点区段!$J:$J,MATCH(D761,三跨两临近重点区段!$A:$A,0))</f>
        <v>#N/A</v>
      </c>
    </row>
    <row r="762" ht="14.25" spans="1:35">
      <c r="A762" s="263" t="s">
        <v>150</v>
      </c>
      <c r="B762" s="264" t="s">
        <v>3251</v>
      </c>
      <c r="C762" s="263" t="s">
        <v>2187</v>
      </c>
      <c r="D762" s="263" t="s">
        <v>3253</v>
      </c>
      <c r="E762" s="264" t="s">
        <v>2449</v>
      </c>
      <c r="F762" s="264" t="s">
        <v>2449</v>
      </c>
      <c r="G762" s="263" t="s">
        <v>2452</v>
      </c>
      <c r="H762" s="263" t="s">
        <v>1596</v>
      </c>
      <c r="I762" s="33"/>
      <c r="J762" s="196"/>
      <c r="K762" s="196"/>
      <c r="L762" s="196"/>
      <c r="M762" s="235"/>
      <c r="N762" s="235"/>
      <c r="O762" s="33"/>
      <c r="P762" s="48"/>
      <c r="Q762" s="279"/>
      <c r="R762" s="279"/>
      <c r="S762" s="278">
        <v>45462</v>
      </c>
      <c r="T762" s="279" t="s">
        <v>3166</v>
      </c>
      <c r="U762" s="268" t="str">
        <f t="array" ref="U762">IFERROR(IF(INDEX(三跨两临近重点区段!$F:$F,MATCH(1,(MONTH(三跨两临近重点区段!$D:$D)=7)*(三跨两临近重点区段!$A:$A=D762),0))="已取消","已取消",INDEX(三跨两临近重点区段!$D:$D,MATCH(1,(MONTH(三跨两临近重点区段!$D:$D)=7)*(三跨两临近重点区段!$A:$A=D762)*(三跨两临近重点区段!$F:$F="现存区段"),0))),"")</f>
        <v/>
      </c>
      <c r="V762" s="232" t="str">
        <f t="array" ref="V762">IFERROR(IF(INDEX(三跨两临近重点区段!$F:$F,MATCH(1,(MONTH(三跨两临近重点区段!$D:$D)=7)*(三跨两临近重点区段!$A:$A=D762),0))="已取消","已取消",INDEX(三跨两临近重点区段!$E:$E,MATCH(1,(MONTH(三跨两临近重点区段!$D:$D)=7)*(三跨两临近重点区段!$A:$A=D762)*(三跨两临近重点区段!$F:$F="现存区段"),0))),"")</f>
        <v/>
      </c>
      <c r="W762" s="268" t="str">
        <f t="array" ref="W762">IFERROR(IF(INDEX(三跨两临近重点区段!$F:$F,MATCH(1,(MONTH(三跨两临近重点区段!$D:$D)=8)*(三跨两临近重点区段!$A:$A=D762),0))="已取消","已取消",INDEX(三跨两临近重点区段!$D:$D,MATCH(1,(MONTH(三跨两临近重点区段!$D:$D)=8)*(三跨两临近重点区段!$A:$A=D762)*(三跨两临近重点区段!$F:$F="现存区段"),0))),"")</f>
        <v/>
      </c>
      <c r="X762" s="232" t="str">
        <f t="array" ref="X762">IFERROR(IF(INDEX(三跨两临近重点区段!$F:$F,MATCH(1,(MONTH(三跨两临近重点区段!$D:$D)=8)*(三跨两临近重点区段!$A:$A=D762),0))="已取消","已取消",INDEX(三跨两临近重点区段!$E:$E,MATCH(1,(MONTH(三跨两临近重点区段!$D:$D)=8)*(三跨两临近重点区段!$A:$A=D762)*(三跨两临近重点区段!$F:$F="现存区段"),0))),"")</f>
        <v/>
      </c>
      <c r="Y762" s="268" t="str">
        <f t="array" ref="Y762">IFERROR(IF(INDEX(三跨两临近重点区段!$F:$F,MATCH(1,(MONTH(三跨两临近重点区段!$D:$D)=9)*(三跨两临近重点区段!$A:$A=D762),0))="已取消","已取消",INDEX(三跨两临近重点区段!$D:$D,MATCH(1,(MONTH(三跨两临近重点区段!$D:$D)=9)*(三跨两临近重点区段!$A:$A=D762)*(三跨两临近重点区段!$F:$F="现存区段"),0))),"")</f>
        <v/>
      </c>
      <c r="Z762" s="232" t="str">
        <f t="array" ref="Z762">IFERROR(IF(INDEX(三跨两临近重点区段!$F:$F,MATCH(1,(MONTH(三跨两临近重点区段!$D:$D)=9)*(三跨两临近重点区段!$A:$A=D762),0))="已取消","已取消",INDEX(三跨两临近重点区段!$E:$E,MATCH(1,(MONTH(三跨两临近重点区段!$D:$D)=9)*(三跨两临近重点区段!$A:$A=D762)*(三跨两临近重点区段!$F:$F="现存区段"),0))),"")</f>
        <v/>
      </c>
      <c r="AA762" s="268" t="str">
        <f t="array" ref="AA762">IFERROR(IF(INDEX(三跨两临近重点区段!$F:$F,MATCH(1,(MONTH(三跨两临近重点区段!$D:$D)=10)*(三跨两临近重点区段!$A:$A=D762),0))="已取消","已取消",INDEX(三跨两临近重点区段!$D:$D,MATCH(1,(MONTH(三跨两临近重点区段!$D:$D)=10)*(三跨两临近重点区段!$A:$A=D762)*(三跨两临近重点区段!$F:$F="现存区段"),0))),"")</f>
        <v/>
      </c>
      <c r="AB762" s="72" t="str">
        <f t="array" ref="AB762">IFERROR(IF(INDEX(三跨两临近重点区段!$F:$F,MATCH(1,(MONTH(三跨两临近重点区段!$D:$D)=10)*(三跨两临近重点区段!$A:$A=D762),0))="已取消","已取消",INDEX(三跨两临近重点区段!$E:$E,MATCH(1,(MONTH(三跨两临近重点区段!$D:$D)=10)*(三跨两临近重点区段!$A:$A=D762)*(三跨两临近重点区段!$F:$F="现存区段"),0))),"")</f>
        <v/>
      </c>
      <c r="AC762" s="284" t="str">
        <f t="array" ref="AC762">IFERROR(IF(INDEX(三跨两临近重点区段!$F:$F,MATCH(1,(MONTH(三跨两临近重点区段!$D:$D)=11)*(三跨两临近重点区段!$A:$A=D762),0))="已取消","已取消",INDEX(三跨两临近重点区段!$D:$D,MATCH(1,(MONTH(三跨两临近重点区段!$D:$D)=11)*(三跨两临近重点区段!$A:$A=D762)*(三跨两临近重点区段!$F:$F="现存区段"),0))),"")</f>
        <v/>
      </c>
      <c r="AD762" s="72" t="str">
        <f t="array" ref="AD762">IFERROR(IF(INDEX(三跨两临近重点区段!$F:$F,MATCH(1,(MONTH(三跨两临近重点区段!$D:$D)=11)*(三跨两临近重点区段!$A:$A=D762),0))="已取消","已取消",INDEX(三跨两临近重点区段!$E:$E,MATCH(1,(MONTH(三跨两临近重点区段!$D:$D)=11)*(三跨两临近重点区段!$A:$A=D762)*(三跨两临近重点区段!$F:$F="现存区段"),0))),"")</f>
        <v/>
      </c>
      <c r="AE762" s="284" t="str">
        <f t="array" ref="AE762">IFERROR(IF(INDEX(三跨两临近重点区段!$F:$F,MATCH(1,(MONTH(三跨两临近重点区段!$D:$D)=12)*(三跨两临近重点区段!$A:$A=D762),0))="已取消","已取消",INDEX(三跨两临近重点区段!$D:$D,MATCH(1,(MONTH(三跨两临近重点区段!$D:$D)=12)*(三跨两临近重点区段!$A:$A=D762)*(三跨两临近重点区段!$F:$F="现存区段"),0))),"")</f>
        <v/>
      </c>
      <c r="AF762" s="72" t="str">
        <f t="array" ref="AF762">IFERROR(IF(INDEX(三跨两临近重点区段!$F:$F,MATCH(1,(MONTH(三跨两临近重点区段!$D:$D)=12)*(三跨两临近重点区段!$A:$A=D762),0))="已取消","已取消",INDEX(三跨两临近重点区段!$E:$E,MATCH(1,(MONTH(三跨两临近重点区段!$D:$D)=12)*(三跨两临近重点区段!$A:$A=D762)*(三跨两临近重点区段!$F:$F="现存区段"),0))),"")</f>
        <v/>
      </c>
      <c r="AH762" t="e">
        <f t="array" ref="AH762">INDEX(三跨两临近重点区段!$G:$G,MATCH(D762,三跨两临近重点区段!$A:$A,0))</f>
        <v>#N/A</v>
      </c>
      <c r="AI762" t="e">
        <f>INDEX(三跨两临近重点区段!$J:$J,MATCH(D762,三跨两临近重点区段!$A:$A,0))</f>
        <v>#N/A</v>
      </c>
    </row>
    <row r="763" ht="14.25" spans="1:35">
      <c r="A763" s="263" t="s">
        <v>119</v>
      </c>
      <c r="B763" s="264" t="s">
        <v>2447</v>
      </c>
      <c r="C763" s="263" t="s">
        <v>2227</v>
      </c>
      <c r="D763" s="263" t="s">
        <v>3254</v>
      </c>
      <c r="E763" s="264" t="s">
        <v>2449</v>
      </c>
      <c r="F763" s="264" t="s">
        <v>3246</v>
      </c>
      <c r="G763" s="263" t="s">
        <v>2452</v>
      </c>
      <c r="H763" s="263" t="s">
        <v>1462</v>
      </c>
      <c r="I763" s="33"/>
      <c r="J763" s="196"/>
      <c r="K763" s="196"/>
      <c r="L763" s="196"/>
      <c r="M763" s="235"/>
      <c r="N763" s="235"/>
      <c r="O763" s="33"/>
      <c r="P763" s="48"/>
      <c r="Q763" s="279"/>
      <c r="R763" s="279"/>
      <c r="S763" s="278">
        <v>45462</v>
      </c>
      <c r="T763" s="279" t="s">
        <v>2117</v>
      </c>
      <c r="U763" s="268" t="str">
        <f t="array" ref="U763">IFERROR(IF(INDEX(三跨两临近重点区段!$F:$F,MATCH(1,(MONTH(三跨两临近重点区段!$D:$D)=7)*(三跨两临近重点区段!$A:$A=D763),0))="已取消","已取消",INDEX(三跨两临近重点区段!$D:$D,MATCH(1,(MONTH(三跨两临近重点区段!$D:$D)=7)*(三跨两临近重点区段!$A:$A=D763)*(三跨两临近重点区段!$F:$F="现存区段"),0))),"")</f>
        <v/>
      </c>
      <c r="V763" s="232" t="str">
        <f t="array" ref="V763">IFERROR(IF(INDEX(三跨两临近重点区段!$F:$F,MATCH(1,(MONTH(三跨两临近重点区段!$D:$D)=7)*(三跨两临近重点区段!$A:$A=D763),0))="已取消","已取消",INDEX(三跨两临近重点区段!$E:$E,MATCH(1,(MONTH(三跨两临近重点区段!$D:$D)=7)*(三跨两临近重点区段!$A:$A=D763)*(三跨两临近重点区段!$F:$F="现存区段"),0))),"")</f>
        <v/>
      </c>
      <c r="W763" s="268" t="str">
        <f t="array" ref="W763">IFERROR(IF(INDEX(三跨两临近重点区段!$F:$F,MATCH(1,(MONTH(三跨两临近重点区段!$D:$D)=8)*(三跨两临近重点区段!$A:$A=D763),0))="已取消","已取消",INDEX(三跨两临近重点区段!$D:$D,MATCH(1,(MONTH(三跨两临近重点区段!$D:$D)=8)*(三跨两临近重点区段!$A:$A=D763)*(三跨两临近重点区段!$F:$F="现存区段"),0))),"")</f>
        <v/>
      </c>
      <c r="X763" s="232" t="str">
        <f t="array" ref="X763">IFERROR(IF(INDEX(三跨两临近重点区段!$F:$F,MATCH(1,(MONTH(三跨两临近重点区段!$D:$D)=8)*(三跨两临近重点区段!$A:$A=D763),0))="已取消","已取消",INDEX(三跨两临近重点区段!$E:$E,MATCH(1,(MONTH(三跨两临近重点区段!$D:$D)=8)*(三跨两临近重点区段!$A:$A=D763)*(三跨两临近重点区段!$F:$F="现存区段"),0))),"")</f>
        <v/>
      </c>
      <c r="Y763" s="268" t="str">
        <f t="array" ref="Y763">IFERROR(IF(INDEX(三跨两临近重点区段!$F:$F,MATCH(1,(MONTH(三跨两临近重点区段!$D:$D)=9)*(三跨两临近重点区段!$A:$A=D763),0))="已取消","已取消",INDEX(三跨两临近重点区段!$D:$D,MATCH(1,(MONTH(三跨两临近重点区段!$D:$D)=9)*(三跨两临近重点区段!$A:$A=D763)*(三跨两临近重点区段!$F:$F="现存区段"),0))),"")</f>
        <v/>
      </c>
      <c r="Z763" s="232" t="str">
        <f t="array" ref="Z763">IFERROR(IF(INDEX(三跨两临近重点区段!$F:$F,MATCH(1,(MONTH(三跨两临近重点区段!$D:$D)=9)*(三跨两临近重点区段!$A:$A=D763),0))="已取消","已取消",INDEX(三跨两临近重点区段!$E:$E,MATCH(1,(MONTH(三跨两临近重点区段!$D:$D)=9)*(三跨两临近重点区段!$A:$A=D763)*(三跨两临近重点区段!$F:$F="现存区段"),0))),"")</f>
        <v/>
      </c>
      <c r="AA763" s="268" t="str">
        <f t="array" ref="AA763">IFERROR(IF(INDEX(三跨两临近重点区段!$F:$F,MATCH(1,(MONTH(三跨两临近重点区段!$D:$D)=10)*(三跨两临近重点区段!$A:$A=D763),0))="已取消","已取消",INDEX(三跨两临近重点区段!$D:$D,MATCH(1,(MONTH(三跨两临近重点区段!$D:$D)=10)*(三跨两临近重点区段!$A:$A=D763)*(三跨两临近重点区段!$F:$F="现存区段"),0))),"")</f>
        <v/>
      </c>
      <c r="AB763" s="72" t="str">
        <f t="array" ref="AB763">IFERROR(IF(INDEX(三跨两临近重点区段!$F:$F,MATCH(1,(MONTH(三跨两临近重点区段!$D:$D)=10)*(三跨两临近重点区段!$A:$A=D763),0))="已取消","已取消",INDEX(三跨两临近重点区段!$E:$E,MATCH(1,(MONTH(三跨两临近重点区段!$D:$D)=10)*(三跨两临近重点区段!$A:$A=D763)*(三跨两临近重点区段!$F:$F="现存区段"),0))),"")</f>
        <v/>
      </c>
      <c r="AC763" s="284" t="str">
        <f t="array" ref="AC763">IFERROR(IF(INDEX(三跨两临近重点区段!$F:$F,MATCH(1,(MONTH(三跨两临近重点区段!$D:$D)=11)*(三跨两临近重点区段!$A:$A=D763),0))="已取消","已取消",INDEX(三跨两临近重点区段!$D:$D,MATCH(1,(MONTH(三跨两临近重点区段!$D:$D)=11)*(三跨两临近重点区段!$A:$A=D763)*(三跨两临近重点区段!$F:$F="现存区段"),0))),"")</f>
        <v/>
      </c>
      <c r="AD763" s="72" t="str">
        <f t="array" ref="AD763">IFERROR(IF(INDEX(三跨两临近重点区段!$F:$F,MATCH(1,(MONTH(三跨两临近重点区段!$D:$D)=11)*(三跨两临近重点区段!$A:$A=D763),0))="已取消","已取消",INDEX(三跨两临近重点区段!$E:$E,MATCH(1,(MONTH(三跨两临近重点区段!$D:$D)=11)*(三跨两临近重点区段!$A:$A=D763)*(三跨两临近重点区段!$F:$F="现存区段"),0))),"")</f>
        <v/>
      </c>
      <c r="AE763" s="284" t="str">
        <f t="array" ref="AE763">IFERROR(IF(INDEX(三跨两临近重点区段!$F:$F,MATCH(1,(MONTH(三跨两临近重点区段!$D:$D)=12)*(三跨两临近重点区段!$A:$A=D763),0))="已取消","已取消",INDEX(三跨两临近重点区段!$D:$D,MATCH(1,(MONTH(三跨两临近重点区段!$D:$D)=12)*(三跨两临近重点区段!$A:$A=D763)*(三跨两临近重点区段!$F:$F="现存区段"),0))),"")</f>
        <v/>
      </c>
      <c r="AF763" s="72" t="str">
        <f t="array" ref="AF763">IFERROR(IF(INDEX(三跨两临近重点区段!$F:$F,MATCH(1,(MONTH(三跨两临近重点区段!$D:$D)=12)*(三跨两临近重点区段!$A:$A=D763),0))="已取消","已取消",INDEX(三跨两临近重点区段!$E:$E,MATCH(1,(MONTH(三跨两临近重点区段!$D:$D)=12)*(三跨两临近重点区段!$A:$A=D763)*(三跨两临近重点区段!$F:$F="现存区段"),0))),"")</f>
        <v/>
      </c>
      <c r="AH763" t="e">
        <f t="array" ref="AH763">INDEX(三跨两临近重点区段!$G:$G,MATCH(D763,三跨两临近重点区段!$A:$A,0))</f>
        <v>#N/A</v>
      </c>
      <c r="AI763" t="e">
        <f>INDEX(三跨两临近重点区段!$J:$J,MATCH(D763,三跨两临近重点区段!$A:$A,0))</f>
        <v>#N/A</v>
      </c>
    </row>
    <row r="764" ht="14.25" spans="1:35">
      <c r="A764" s="263" t="s">
        <v>363</v>
      </c>
      <c r="B764" s="264" t="s">
        <v>2218</v>
      </c>
      <c r="C764" s="263" t="s">
        <v>2656</v>
      </c>
      <c r="D764" s="263" t="s">
        <v>3255</v>
      </c>
      <c r="E764" s="264" t="s">
        <v>2137</v>
      </c>
      <c r="F764" s="264" t="s">
        <v>125</v>
      </c>
      <c r="G764" s="263" t="s">
        <v>989</v>
      </c>
      <c r="H764" s="263" t="s">
        <v>971</v>
      </c>
      <c r="I764" s="33"/>
      <c r="J764" s="196"/>
      <c r="K764" s="196"/>
      <c r="L764" s="196"/>
      <c r="M764" s="235"/>
      <c r="N764" s="235"/>
      <c r="O764" s="33"/>
      <c r="P764" s="48"/>
      <c r="Q764" s="279"/>
      <c r="R764" s="279"/>
      <c r="S764" s="278">
        <v>45447</v>
      </c>
      <c r="T764" s="279" t="s">
        <v>2117</v>
      </c>
      <c r="U764" s="268" t="str">
        <f t="array" ref="U764">IFERROR(IF(INDEX(三跨两临近重点区段!$F:$F,MATCH(1,(MONTH(三跨两临近重点区段!$D:$D)=7)*(三跨两临近重点区段!$A:$A=D764),0))="已取消","已取消",INDEX(三跨两临近重点区段!$D:$D,MATCH(1,(MONTH(三跨两临近重点区段!$D:$D)=7)*(三跨两临近重点区段!$A:$A=D764)*(三跨两临近重点区段!$F:$F="现存区段"),0))),"")</f>
        <v/>
      </c>
      <c r="V764" s="232" t="str">
        <f t="array" ref="V764">IFERROR(IF(INDEX(三跨两临近重点区段!$F:$F,MATCH(1,(MONTH(三跨两临近重点区段!$D:$D)=7)*(三跨两临近重点区段!$A:$A=D764),0))="已取消","已取消",INDEX(三跨两临近重点区段!$E:$E,MATCH(1,(MONTH(三跨两临近重点区段!$D:$D)=7)*(三跨两临近重点区段!$A:$A=D764)*(三跨两临近重点区段!$F:$F="现存区段"),0))),"")</f>
        <v/>
      </c>
      <c r="W764" s="268" t="str">
        <f t="array" ref="W764">IFERROR(IF(INDEX(三跨两临近重点区段!$F:$F,MATCH(1,(MONTH(三跨两临近重点区段!$D:$D)=8)*(三跨两临近重点区段!$A:$A=D764),0))="已取消","已取消",INDEX(三跨两临近重点区段!$D:$D,MATCH(1,(MONTH(三跨两临近重点区段!$D:$D)=8)*(三跨两临近重点区段!$A:$A=D764)*(三跨两临近重点区段!$F:$F="现存区段"),0))),"")</f>
        <v/>
      </c>
      <c r="X764" s="232" t="str">
        <f t="array" ref="X764">IFERROR(IF(INDEX(三跨两临近重点区段!$F:$F,MATCH(1,(MONTH(三跨两临近重点区段!$D:$D)=8)*(三跨两临近重点区段!$A:$A=D764),0))="已取消","已取消",INDEX(三跨两临近重点区段!$E:$E,MATCH(1,(MONTH(三跨两临近重点区段!$D:$D)=8)*(三跨两临近重点区段!$A:$A=D764)*(三跨两临近重点区段!$F:$F="现存区段"),0))),"")</f>
        <v/>
      </c>
      <c r="Y764" s="268" t="str">
        <f t="array" ref="Y764">IFERROR(IF(INDEX(三跨两临近重点区段!$F:$F,MATCH(1,(MONTH(三跨两临近重点区段!$D:$D)=9)*(三跨两临近重点区段!$A:$A=D764),0))="已取消","已取消",INDEX(三跨两临近重点区段!$D:$D,MATCH(1,(MONTH(三跨两临近重点区段!$D:$D)=9)*(三跨两临近重点区段!$A:$A=D764)*(三跨两临近重点区段!$F:$F="现存区段"),0))),"")</f>
        <v/>
      </c>
      <c r="Z764" s="232" t="str">
        <f t="array" ref="Z764">IFERROR(IF(INDEX(三跨两临近重点区段!$F:$F,MATCH(1,(MONTH(三跨两临近重点区段!$D:$D)=9)*(三跨两临近重点区段!$A:$A=D764),0))="已取消","已取消",INDEX(三跨两临近重点区段!$E:$E,MATCH(1,(MONTH(三跨两临近重点区段!$D:$D)=9)*(三跨两临近重点区段!$A:$A=D764)*(三跨两临近重点区段!$F:$F="现存区段"),0))),"")</f>
        <v/>
      </c>
      <c r="AA764" s="268" t="str">
        <f t="array" ref="AA764">IFERROR(IF(INDEX(三跨两临近重点区段!$F:$F,MATCH(1,(MONTH(三跨两临近重点区段!$D:$D)=10)*(三跨两临近重点区段!$A:$A=D764),0))="已取消","已取消",INDEX(三跨两临近重点区段!$D:$D,MATCH(1,(MONTH(三跨两临近重点区段!$D:$D)=10)*(三跨两临近重点区段!$A:$A=D764)*(三跨两临近重点区段!$F:$F="现存区段"),0))),"")</f>
        <v/>
      </c>
      <c r="AB764" s="72" t="str">
        <f t="array" ref="AB764">IFERROR(IF(INDEX(三跨两临近重点区段!$F:$F,MATCH(1,(MONTH(三跨两临近重点区段!$D:$D)=10)*(三跨两临近重点区段!$A:$A=D764),0))="已取消","已取消",INDEX(三跨两临近重点区段!$E:$E,MATCH(1,(MONTH(三跨两临近重点区段!$D:$D)=10)*(三跨两临近重点区段!$A:$A=D764)*(三跨两临近重点区段!$F:$F="现存区段"),0))),"")</f>
        <v/>
      </c>
      <c r="AC764" s="284" t="str">
        <f t="array" ref="AC764">IFERROR(IF(INDEX(三跨两临近重点区段!$F:$F,MATCH(1,(MONTH(三跨两临近重点区段!$D:$D)=11)*(三跨两临近重点区段!$A:$A=D764),0))="已取消","已取消",INDEX(三跨两临近重点区段!$D:$D,MATCH(1,(MONTH(三跨两临近重点区段!$D:$D)=11)*(三跨两临近重点区段!$A:$A=D764)*(三跨两临近重点区段!$F:$F="现存区段"),0))),"")</f>
        <v/>
      </c>
      <c r="AD764" s="72" t="str">
        <f t="array" ref="AD764">IFERROR(IF(INDEX(三跨两临近重点区段!$F:$F,MATCH(1,(MONTH(三跨两临近重点区段!$D:$D)=11)*(三跨两临近重点区段!$A:$A=D764),0))="已取消","已取消",INDEX(三跨两临近重点区段!$E:$E,MATCH(1,(MONTH(三跨两临近重点区段!$D:$D)=11)*(三跨两临近重点区段!$A:$A=D764)*(三跨两临近重点区段!$F:$F="现存区段"),0))),"")</f>
        <v/>
      </c>
      <c r="AE764" s="284" t="str">
        <f t="array" ref="AE764">IFERROR(IF(INDEX(三跨两临近重点区段!$F:$F,MATCH(1,(MONTH(三跨两临近重点区段!$D:$D)=12)*(三跨两临近重点区段!$A:$A=D764),0))="已取消","已取消",INDEX(三跨两临近重点区段!$D:$D,MATCH(1,(MONTH(三跨两临近重点区段!$D:$D)=12)*(三跨两临近重点区段!$A:$A=D764)*(三跨两临近重点区段!$F:$F="现存区段"),0))),"")</f>
        <v/>
      </c>
      <c r="AF764" s="72" t="str">
        <f t="array" ref="AF764">IFERROR(IF(INDEX(三跨两临近重点区段!$F:$F,MATCH(1,(MONTH(三跨两临近重点区段!$D:$D)=12)*(三跨两临近重点区段!$A:$A=D764),0))="已取消","已取消",INDEX(三跨两临近重点区段!$E:$E,MATCH(1,(MONTH(三跨两临近重点区段!$D:$D)=12)*(三跨两临近重点区段!$A:$A=D764)*(三跨两临近重点区段!$F:$F="现存区段"),0))),"")</f>
        <v/>
      </c>
      <c r="AH764" t="e">
        <f t="array" ref="AH764">INDEX(三跨两临近重点区段!$G:$G,MATCH(D764,三跨两临近重点区段!$A:$A,0))</f>
        <v>#N/A</v>
      </c>
      <c r="AI764" t="e">
        <f>INDEX(三跨两临近重点区段!$J:$J,MATCH(D764,三跨两临近重点区段!$A:$A,0))</f>
        <v>#N/A</v>
      </c>
    </row>
    <row r="765" ht="14.25" spans="1:35">
      <c r="A765" s="263" t="s">
        <v>119</v>
      </c>
      <c r="B765" s="264" t="s">
        <v>2450</v>
      </c>
      <c r="C765" s="263" t="s">
        <v>3188</v>
      </c>
      <c r="D765" s="263" t="s">
        <v>3256</v>
      </c>
      <c r="E765" s="264" t="s">
        <v>2449</v>
      </c>
      <c r="F765" s="264" t="s">
        <v>3246</v>
      </c>
      <c r="G765" s="263" t="s">
        <v>2452</v>
      </c>
      <c r="H765" s="263" t="s">
        <v>1462</v>
      </c>
      <c r="I765" s="33"/>
      <c r="J765" s="196"/>
      <c r="K765" s="196"/>
      <c r="L765" s="196"/>
      <c r="M765" s="235"/>
      <c r="N765" s="235"/>
      <c r="O765" s="33"/>
      <c r="P765" s="48"/>
      <c r="Q765" s="279"/>
      <c r="R765" s="279"/>
      <c r="S765" s="278">
        <v>45462</v>
      </c>
      <c r="T765" s="279" t="s">
        <v>2117</v>
      </c>
      <c r="U765" s="268" t="str">
        <f t="array" ref="U765">IFERROR(IF(INDEX(三跨两临近重点区段!$F:$F,MATCH(1,(MONTH(三跨两临近重点区段!$D:$D)=7)*(三跨两临近重点区段!$A:$A=D765),0))="已取消","已取消",INDEX(三跨两临近重点区段!$D:$D,MATCH(1,(MONTH(三跨两临近重点区段!$D:$D)=7)*(三跨两临近重点区段!$A:$A=D765)*(三跨两临近重点区段!$F:$F="现存区段"),0))),"")</f>
        <v/>
      </c>
      <c r="V765" s="232" t="str">
        <f t="array" ref="V765">IFERROR(IF(INDEX(三跨两临近重点区段!$F:$F,MATCH(1,(MONTH(三跨两临近重点区段!$D:$D)=7)*(三跨两临近重点区段!$A:$A=D765),0))="已取消","已取消",INDEX(三跨两临近重点区段!$E:$E,MATCH(1,(MONTH(三跨两临近重点区段!$D:$D)=7)*(三跨两临近重点区段!$A:$A=D765)*(三跨两临近重点区段!$F:$F="现存区段"),0))),"")</f>
        <v/>
      </c>
      <c r="W765" s="268" t="str">
        <f t="array" ref="W765">IFERROR(IF(INDEX(三跨两临近重点区段!$F:$F,MATCH(1,(MONTH(三跨两临近重点区段!$D:$D)=8)*(三跨两临近重点区段!$A:$A=D765),0))="已取消","已取消",INDEX(三跨两临近重点区段!$D:$D,MATCH(1,(MONTH(三跨两临近重点区段!$D:$D)=8)*(三跨两临近重点区段!$A:$A=D765)*(三跨两临近重点区段!$F:$F="现存区段"),0))),"")</f>
        <v/>
      </c>
      <c r="X765" s="232" t="str">
        <f t="array" ref="X765">IFERROR(IF(INDEX(三跨两临近重点区段!$F:$F,MATCH(1,(MONTH(三跨两临近重点区段!$D:$D)=8)*(三跨两临近重点区段!$A:$A=D765),0))="已取消","已取消",INDEX(三跨两临近重点区段!$E:$E,MATCH(1,(MONTH(三跨两临近重点区段!$D:$D)=8)*(三跨两临近重点区段!$A:$A=D765)*(三跨两临近重点区段!$F:$F="现存区段"),0))),"")</f>
        <v/>
      </c>
      <c r="Y765" s="268" t="str">
        <f t="array" ref="Y765">IFERROR(IF(INDEX(三跨两临近重点区段!$F:$F,MATCH(1,(MONTH(三跨两临近重点区段!$D:$D)=9)*(三跨两临近重点区段!$A:$A=D765),0))="已取消","已取消",INDEX(三跨两临近重点区段!$D:$D,MATCH(1,(MONTH(三跨两临近重点区段!$D:$D)=9)*(三跨两临近重点区段!$A:$A=D765)*(三跨两临近重点区段!$F:$F="现存区段"),0))),"")</f>
        <v/>
      </c>
      <c r="Z765" s="232" t="str">
        <f t="array" ref="Z765">IFERROR(IF(INDEX(三跨两临近重点区段!$F:$F,MATCH(1,(MONTH(三跨两临近重点区段!$D:$D)=9)*(三跨两临近重点区段!$A:$A=D765),0))="已取消","已取消",INDEX(三跨两临近重点区段!$E:$E,MATCH(1,(MONTH(三跨两临近重点区段!$D:$D)=9)*(三跨两临近重点区段!$A:$A=D765)*(三跨两临近重点区段!$F:$F="现存区段"),0))),"")</f>
        <v/>
      </c>
      <c r="AA765" s="268" t="str">
        <f t="array" ref="AA765">IFERROR(IF(INDEX(三跨两临近重点区段!$F:$F,MATCH(1,(MONTH(三跨两临近重点区段!$D:$D)=10)*(三跨两临近重点区段!$A:$A=D765),0))="已取消","已取消",INDEX(三跨两临近重点区段!$D:$D,MATCH(1,(MONTH(三跨两临近重点区段!$D:$D)=10)*(三跨两临近重点区段!$A:$A=D765)*(三跨两临近重点区段!$F:$F="现存区段"),0))),"")</f>
        <v/>
      </c>
      <c r="AB765" s="72" t="str">
        <f t="array" ref="AB765">IFERROR(IF(INDEX(三跨两临近重点区段!$F:$F,MATCH(1,(MONTH(三跨两临近重点区段!$D:$D)=10)*(三跨两临近重点区段!$A:$A=D765),0))="已取消","已取消",INDEX(三跨两临近重点区段!$E:$E,MATCH(1,(MONTH(三跨两临近重点区段!$D:$D)=10)*(三跨两临近重点区段!$A:$A=D765)*(三跨两临近重点区段!$F:$F="现存区段"),0))),"")</f>
        <v/>
      </c>
      <c r="AC765" s="284" t="str">
        <f t="array" ref="AC765">IFERROR(IF(INDEX(三跨两临近重点区段!$F:$F,MATCH(1,(MONTH(三跨两临近重点区段!$D:$D)=11)*(三跨两临近重点区段!$A:$A=D765),0))="已取消","已取消",INDEX(三跨两临近重点区段!$D:$D,MATCH(1,(MONTH(三跨两临近重点区段!$D:$D)=11)*(三跨两临近重点区段!$A:$A=D765)*(三跨两临近重点区段!$F:$F="现存区段"),0))),"")</f>
        <v/>
      </c>
      <c r="AD765" s="72" t="str">
        <f t="array" ref="AD765">IFERROR(IF(INDEX(三跨两临近重点区段!$F:$F,MATCH(1,(MONTH(三跨两临近重点区段!$D:$D)=11)*(三跨两临近重点区段!$A:$A=D765),0))="已取消","已取消",INDEX(三跨两临近重点区段!$E:$E,MATCH(1,(MONTH(三跨两临近重点区段!$D:$D)=11)*(三跨两临近重点区段!$A:$A=D765)*(三跨两临近重点区段!$F:$F="现存区段"),0))),"")</f>
        <v/>
      </c>
      <c r="AE765" s="284" t="str">
        <f t="array" ref="AE765">IFERROR(IF(INDEX(三跨两临近重点区段!$F:$F,MATCH(1,(MONTH(三跨两临近重点区段!$D:$D)=12)*(三跨两临近重点区段!$A:$A=D765),0))="已取消","已取消",INDEX(三跨两临近重点区段!$D:$D,MATCH(1,(MONTH(三跨两临近重点区段!$D:$D)=12)*(三跨两临近重点区段!$A:$A=D765)*(三跨两临近重点区段!$F:$F="现存区段"),0))),"")</f>
        <v/>
      </c>
      <c r="AF765" s="72" t="str">
        <f t="array" ref="AF765">IFERROR(IF(INDEX(三跨两临近重点区段!$F:$F,MATCH(1,(MONTH(三跨两临近重点区段!$D:$D)=12)*(三跨两临近重点区段!$A:$A=D765),0))="已取消","已取消",INDEX(三跨两临近重点区段!$E:$E,MATCH(1,(MONTH(三跨两临近重点区段!$D:$D)=12)*(三跨两临近重点区段!$A:$A=D765)*(三跨两临近重点区段!$F:$F="现存区段"),0))),"")</f>
        <v/>
      </c>
      <c r="AH765" t="e">
        <f t="array" ref="AH765">INDEX(三跨两临近重点区段!$G:$G,MATCH(D765,三跨两临近重点区段!$A:$A,0))</f>
        <v>#N/A</v>
      </c>
      <c r="AI765" t="e">
        <f>INDEX(三跨两临近重点区段!$J:$J,MATCH(D765,三跨两临近重点区段!$A:$A,0))</f>
        <v>#N/A</v>
      </c>
    </row>
    <row r="766" ht="14.25" spans="1:35">
      <c r="A766" s="263" t="s">
        <v>119</v>
      </c>
      <c r="B766" s="264" t="s">
        <v>2447</v>
      </c>
      <c r="C766" s="263" t="s">
        <v>2468</v>
      </c>
      <c r="D766" s="263" t="s">
        <v>3257</v>
      </c>
      <c r="E766" s="264" t="s">
        <v>2449</v>
      </c>
      <c r="F766" s="264" t="s">
        <v>3246</v>
      </c>
      <c r="G766" s="263" t="s">
        <v>2452</v>
      </c>
      <c r="H766" s="263" t="s">
        <v>1462</v>
      </c>
      <c r="I766" s="33"/>
      <c r="J766" s="196"/>
      <c r="K766" s="196"/>
      <c r="L766" s="196"/>
      <c r="M766" s="235"/>
      <c r="N766" s="235"/>
      <c r="O766" s="33"/>
      <c r="P766" s="48"/>
      <c r="Q766" s="279"/>
      <c r="R766" s="279"/>
      <c r="S766" s="278">
        <v>45462</v>
      </c>
      <c r="T766" s="279" t="s">
        <v>3166</v>
      </c>
      <c r="U766" s="268" t="str">
        <f t="array" ref="U766">IFERROR(IF(INDEX(三跨两临近重点区段!$F:$F,MATCH(1,(MONTH(三跨两临近重点区段!$D:$D)=7)*(三跨两临近重点区段!$A:$A=D766),0))="已取消","已取消",INDEX(三跨两临近重点区段!$D:$D,MATCH(1,(MONTH(三跨两临近重点区段!$D:$D)=7)*(三跨两临近重点区段!$A:$A=D766)*(三跨两临近重点区段!$F:$F="现存区段"),0))),"")</f>
        <v/>
      </c>
      <c r="V766" s="232" t="str">
        <f t="array" ref="V766">IFERROR(IF(INDEX(三跨两临近重点区段!$F:$F,MATCH(1,(MONTH(三跨两临近重点区段!$D:$D)=7)*(三跨两临近重点区段!$A:$A=D766),0))="已取消","已取消",INDEX(三跨两临近重点区段!$E:$E,MATCH(1,(MONTH(三跨两临近重点区段!$D:$D)=7)*(三跨两临近重点区段!$A:$A=D766)*(三跨两临近重点区段!$F:$F="现存区段"),0))),"")</f>
        <v/>
      </c>
      <c r="W766" s="268" t="str">
        <f t="array" ref="W766">IFERROR(IF(INDEX(三跨两临近重点区段!$F:$F,MATCH(1,(MONTH(三跨两临近重点区段!$D:$D)=8)*(三跨两临近重点区段!$A:$A=D766),0))="已取消","已取消",INDEX(三跨两临近重点区段!$D:$D,MATCH(1,(MONTH(三跨两临近重点区段!$D:$D)=8)*(三跨两临近重点区段!$A:$A=D766)*(三跨两临近重点区段!$F:$F="现存区段"),0))),"")</f>
        <v/>
      </c>
      <c r="X766" s="232" t="str">
        <f t="array" ref="X766">IFERROR(IF(INDEX(三跨两临近重点区段!$F:$F,MATCH(1,(MONTH(三跨两临近重点区段!$D:$D)=8)*(三跨两临近重点区段!$A:$A=D766),0))="已取消","已取消",INDEX(三跨两临近重点区段!$E:$E,MATCH(1,(MONTH(三跨两临近重点区段!$D:$D)=8)*(三跨两临近重点区段!$A:$A=D766)*(三跨两临近重点区段!$F:$F="现存区段"),0))),"")</f>
        <v/>
      </c>
      <c r="Y766" s="268" t="str">
        <f t="array" ref="Y766">IFERROR(IF(INDEX(三跨两临近重点区段!$F:$F,MATCH(1,(MONTH(三跨两临近重点区段!$D:$D)=9)*(三跨两临近重点区段!$A:$A=D766),0))="已取消","已取消",INDEX(三跨两临近重点区段!$D:$D,MATCH(1,(MONTH(三跨两临近重点区段!$D:$D)=9)*(三跨两临近重点区段!$A:$A=D766)*(三跨两临近重点区段!$F:$F="现存区段"),0))),"")</f>
        <v/>
      </c>
      <c r="Z766" s="232" t="str">
        <f t="array" ref="Z766">IFERROR(IF(INDEX(三跨两临近重点区段!$F:$F,MATCH(1,(MONTH(三跨两临近重点区段!$D:$D)=9)*(三跨两临近重点区段!$A:$A=D766),0))="已取消","已取消",INDEX(三跨两临近重点区段!$E:$E,MATCH(1,(MONTH(三跨两临近重点区段!$D:$D)=9)*(三跨两临近重点区段!$A:$A=D766)*(三跨两临近重点区段!$F:$F="现存区段"),0))),"")</f>
        <v/>
      </c>
      <c r="AA766" s="268" t="str">
        <f t="array" ref="AA766">IFERROR(IF(INDEX(三跨两临近重点区段!$F:$F,MATCH(1,(MONTH(三跨两临近重点区段!$D:$D)=10)*(三跨两临近重点区段!$A:$A=D766),0))="已取消","已取消",INDEX(三跨两临近重点区段!$D:$D,MATCH(1,(MONTH(三跨两临近重点区段!$D:$D)=10)*(三跨两临近重点区段!$A:$A=D766)*(三跨两临近重点区段!$F:$F="现存区段"),0))),"")</f>
        <v/>
      </c>
      <c r="AB766" s="72" t="str">
        <f t="array" ref="AB766">IFERROR(IF(INDEX(三跨两临近重点区段!$F:$F,MATCH(1,(MONTH(三跨两临近重点区段!$D:$D)=10)*(三跨两临近重点区段!$A:$A=D766),0))="已取消","已取消",INDEX(三跨两临近重点区段!$E:$E,MATCH(1,(MONTH(三跨两临近重点区段!$D:$D)=10)*(三跨两临近重点区段!$A:$A=D766)*(三跨两临近重点区段!$F:$F="现存区段"),0))),"")</f>
        <v/>
      </c>
      <c r="AC766" s="284" t="str">
        <f t="array" ref="AC766">IFERROR(IF(INDEX(三跨两临近重点区段!$F:$F,MATCH(1,(MONTH(三跨两临近重点区段!$D:$D)=11)*(三跨两临近重点区段!$A:$A=D766),0))="已取消","已取消",INDEX(三跨两临近重点区段!$D:$D,MATCH(1,(MONTH(三跨两临近重点区段!$D:$D)=11)*(三跨两临近重点区段!$A:$A=D766)*(三跨两临近重点区段!$F:$F="现存区段"),0))),"")</f>
        <v/>
      </c>
      <c r="AD766" s="72" t="str">
        <f t="array" ref="AD766">IFERROR(IF(INDEX(三跨两临近重点区段!$F:$F,MATCH(1,(MONTH(三跨两临近重点区段!$D:$D)=11)*(三跨两临近重点区段!$A:$A=D766),0))="已取消","已取消",INDEX(三跨两临近重点区段!$E:$E,MATCH(1,(MONTH(三跨两临近重点区段!$D:$D)=11)*(三跨两临近重点区段!$A:$A=D766)*(三跨两临近重点区段!$F:$F="现存区段"),0))),"")</f>
        <v/>
      </c>
      <c r="AE766" s="284" t="str">
        <f t="array" ref="AE766">IFERROR(IF(INDEX(三跨两临近重点区段!$F:$F,MATCH(1,(MONTH(三跨两临近重点区段!$D:$D)=12)*(三跨两临近重点区段!$A:$A=D766),0))="已取消","已取消",INDEX(三跨两临近重点区段!$D:$D,MATCH(1,(MONTH(三跨两临近重点区段!$D:$D)=12)*(三跨两临近重点区段!$A:$A=D766)*(三跨两临近重点区段!$F:$F="现存区段"),0))),"")</f>
        <v/>
      </c>
      <c r="AF766" s="72" t="str">
        <f t="array" ref="AF766">IFERROR(IF(INDEX(三跨两临近重点区段!$F:$F,MATCH(1,(MONTH(三跨两临近重点区段!$D:$D)=12)*(三跨两临近重点区段!$A:$A=D766),0))="已取消","已取消",INDEX(三跨两临近重点区段!$E:$E,MATCH(1,(MONTH(三跨两临近重点区段!$D:$D)=12)*(三跨两临近重点区段!$A:$A=D766)*(三跨两临近重点区段!$F:$F="现存区段"),0))),"")</f>
        <v/>
      </c>
      <c r="AH766" t="e">
        <f t="array" ref="AH766">INDEX(三跨两临近重点区段!$G:$G,MATCH(D766,三跨两临近重点区段!$A:$A,0))</f>
        <v>#N/A</v>
      </c>
      <c r="AI766" t="e">
        <f>INDEX(三跨两临近重点区段!$J:$J,MATCH(D766,三跨两临近重点区段!$A:$A,0))</f>
        <v>#N/A</v>
      </c>
    </row>
    <row r="767" ht="14.25" spans="1:35">
      <c r="A767" s="263" t="s">
        <v>119</v>
      </c>
      <c r="B767" s="264" t="s">
        <v>2450</v>
      </c>
      <c r="C767" s="263" t="s">
        <v>2201</v>
      </c>
      <c r="D767" s="263" t="s">
        <v>3258</v>
      </c>
      <c r="E767" s="264" t="s">
        <v>2449</v>
      </c>
      <c r="F767" s="264" t="s">
        <v>3246</v>
      </c>
      <c r="G767" s="263" t="s">
        <v>2452</v>
      </c>
      <c r="H767" s="263" t="s">
        <v>1462</v>
      </c>
      <c r="I767" s="33"/>
      <c r="J767" s="196"/>
      <c r="K767" s="196"/>
      <c r="L767" s="196"/>
      <c r="M767" s="235"/>
      <c r="N767" s="235"/>
      <c r="O767" s="33"/>
      <c r="P767" s="48"/>
      <c r="Q767" s="279"/>
      <c r="R767" s="279"/>
      <c r="S767" s="278">
        <v>45462</v>
      </c>
      <c r="T767" s="279" t="s">
        <v>3166</v>
      </c>
      <c r="U767" s="268" t="str">
        <f t="array" ref="U767">IFERROR(IF(INDEX(三跨两临近重点区段!$F:$F,MATCH(1,(MONTH(三跨两临近重点区段!$D:$D)=7)*(三跨两临近重点区段!$A:$A=D767),0))="已取消","已取消",INDEX(三跨两临近重点区段!$D:$D,MATCH(1,(MONTH(三跨两临近重点区段!$D:$D)=7)*(三跨两临近重点区段!$A:$A=D767)*(三跨两临近重点区段!$F:$F="现存区段"),0))),"")</f>
        <v/>
      </c>
      <c r="V767" s="232" t="str">
        <f t="array" ref="V767">IFERROR(IF(INDEX(三跨两临近重点区段!$F:$F,MATCH(1,(MONTH(三跨两临近重点区段!$D:$D)=7)*(三跨两临近重点区段!$A:$A=D767),0))="已取消","已取消",INDEX(三跨两临近重点区段!$E:$E,MATCH(1,(MONTH(三跨两临近重点区段!$D:$D)=7)*(三跨两临近重点区段!$A:$A=D767)*(三跨两临近重点区段!$F:$F="现存区段"),0))),"")</f>
        <v/>
      </c>
      <c r="W767" s="268" t="str">
        <f t="array" ref="W767">IFERROR(IF(INDEX(三跨两临近重点区段!$F:$F,MATCH(1,(MONTH(三跨两临近重点区段!$D:$D)=8)*(三跨两临近重点区段!$A:$A=D767),0))="已取消","已取消",INDEX(三跨两临近重点区段!$D:$D,MATCH(1,(MONTH(三跨两临近重点区段!$D:$D)=8)*(三跨两临近重点区段!$A:$A=D767)*(三跨两临近重点区段!$F:$F="现存区段"),0))),"")</f>
        <v/>
      </c>
      <c r="X767" s="232" t="str">
        <f t="array" ref="X767">IFERROR(IF(INDEX(三跨两临近重点区段!$F:$F,MATCH(1,(MONTH(三跨两临近重点区段!$D:$D)=8)*(三跨两临近重点区段!$A:$A=D767),0))="已取消","已取消",INDEX(三跨两临近重点区段!$E:$E,MATCH(1,(MONTH(三跨两临近重点区段!$D:$D)=8)*(三跨两临近重点区段!$A:$A=D767)*(三跨两临近重点区段!$F:$F="现存区段"),0))),"")</f>
        <v/>
      </c>
      <c r="Y767" s="268" t="str">
        <f t="array" ref="Y767">IFERROR(IF(INDEX(三跨两临近重点区段!$F:$F,MATCH(1,(MONTH(三跨两临近重点区段!$D:$D)=9)*(三跨两临近重点区段!$A:$A=D767),0))="已取消","已取消",INDEX(三跨两临近重点区段!$D:$D,MATCH(1,(MONTH(三跨两临近重点区段!$D:$D)=9)*(三跨两临近重点区段!$A:$A=D767)*(三跨两临近重点区段!$F:$F="现存区段"),0))),"")</f>
        <v/>
      </c>
      <c r="Z767" s="232" t="str">
        <f t="array" ref="Z767">IFERROR(IF(INDEX(三跨两临近重点区段!$F:$F,MATCH(1,(MONTH(三跨两临近重点区段!$D:$D)=9)*(三跨两临近重点区段!$A:$A=D767),0))="已取消","已取消",INDEX(三跨两临近重点区段!$E:$E,MATCH(1,(MONTH(三跨两临近重点区段!$D:$D)=9)*(三跨两临近重点区段!$A:$A=D767)*(三跨两临近重点区段!$F:$F="现存区段"),0))),"")</f>
        <v/>
      </c>
      <c r="AA767" s="268" t="str">
        <f t="array" ref="AA767">IFERROR(IF(INDEX(三跨两临近重点区段!$F:$F,MATCH(1,(MONTH(三跨两临近重点区段!$D:$D)=10)*(三跨两临近重点区段!$A:$A=D767),0))="已取消","已取消",INDEX(三跨两临近重点区段!$D:$D,MATCH(1,(MONTH(三跨两临近重点区段!$D:$D)=10)*(三跨两临近重点区段!$A:$A=D767)*(三跨两临近重点区段!$F:$F="现存区段"),0))),"")</f>
        <v/>
      </c>
      <c r="AB767" s="72" t="str">
        <f t="array" ref="AB767">IFERROR(IF(INDEX(三跨两临近重点区段!$F:$F,MATCH(1,(MONTH(三跨两临近重点区段!$D:$D)=10)*(三跨两临近重点区段!$A:$A=D767),0))="已取消","已取消",INDEX(三跨两临近重点区段!$E:$E,MATCH(1,(MONTH(三跨两临近重点区段!$D:$D)=10)*(三跨两临近重点区段!$A:$A=D767)*(三跨两临近重点区段!$F:$F="现存区段"),0))),"")</f>
        <v/>
      </c>
      <c r="AC767" s="284" t="str">
        <f t="array" ref="AC767">IFERROR(IF(INDEX(三跨两临近重点区段!$F:$F,MATCH(1,(MONTH(三跨两临近重点区段!$D:$D)=11)*(三跨两临近重点区段!$A:$A=D767),0))="已取消","已取消",INDEX(三跨两临近重点区段!$D:$D,MATCH(1,(MONTH(三跨两临近重点区段!$D:$D)=11)*(三跨两临近重点区段!$A:$A=D767)*(三跨两临近重点区段!$F:$F="现存区段"),0))),"")</f>
        <v/>
      </c>
      <c r="AD767" s="72" t="str">
        <f t="array" ref="AD767">IFERROR(IF(INDEX(三跨两临近重点区段!$F:$F,MATCH(1,(MONTH(三跨两临近重点区段!$D:$D)=11)*(三跨两临近重点区段!$A:$A=D767),0))="已取消","已取消",INDEX(三跨两临近重点区段!$E:$E,MATCH(1,(MONTH(三跨两临近重点区段!$D:$D)=11)*(三跨两临近重点区段!$A:$A=D767)*(三跨两临近重点区段!$F:$F="现存区段"),0))),"")</f>
        <v/>
      </c>
      <c r="AE767" s="284" t="str">
        <f t="array" ref="AE767">IFERROR(IF(INDEX(三跨两临近重点区段!$F:$F,MATCH(1,(MONTH(三跨两临近重点区段!$D:$D)=12)*(三跨两临近重点区段!$A:$A=D767),0))="已取消","已取消",INDEX(三跨两临近重点区段!$D:$D,MATCH(1,(MONTH(三跨两临近重点区段!$D:$D)=12)*(三跨两临近重点区段!$A:$A=D767)*(三跨两临近重点区段!$F:$F="现存区段"),0))),"")</f>
        <v/>
      </c>
      <c r="AF767" s="72" t="str">
        <f t="array" ref="AF767">IFERROR(IF(INDEX(三跨两临近重点区段!$F:$F,MATCH(1,(MONTH(三跨两临近重点区段!$D:$D)=12)*(三跨两临近重点区段!$A:$A=D767),0))="已取消","已取消",INDEX(三跨两临近重点区段!$E:$E,MATCH(1,(MONTH(三跨两临近重点区段!$D:$D)=12)*(三跨两临近重点区段!$A:$A=D767)*(三跨两临近重点区段!$F:$F="现存区段"),0))),"")</f>
        <v/>
      </c>
      <c r="AH767" t="e">
        <f t="array" ref="AH767">INDEX(三跨两临近重点区段!$G:$G,MATCH(D767,三跨两临近重点区段!$A:$A,0))</f>
        <v>#N/A</v>
      </c>
      <c r="AI767" t="e">
        <f>INDEX(三跨两临近重点区段!$J:$J,MATCH(D767,三跨两临近重点区段!$A:$A,0))</f>
        <v>#N/A</v>
      </c>
    </row>
    <row r="768" ht="14.25" spans="1:35">
      <c r="A768" s="263" t="s">
        <v>119</v>
      </c>
      <c r="B768" s="264" t="s">
        <v>2450</v>
      </c>
      <c r="C768" s="263" t="s">
        <v>2189</v>
      </c>
      <c r="D768" s="263" t="s">
        <v>3259</v>
      </c>
      <c r="E768" s="264" t="s">
        <v>2449</v>
      </c>
      <c r="F768" s="264" t="s">
        <v>3246</v>
      </c>
      <c r="G768" s="263" t="s">
        <v>2452</v>
      </c>
      <c r="H768" s="263" t="s">
        <v>1462</v>
      </c>
      <c r="I768" s="33"/>
      <c r="J768" s="196"/>
      <c r="K768" s="196"/>
      <c r="L768" s="196"/>
      <c r="M768" s="235"/>
      <c r="N768" s="235"/>
      <c r="O768" s="33"/>
      <c r="P768" s="48"/>
      <c r="Q768" s="279"/>
      <c r="R768" s="279"/>
      <c r="S768" s="278">
        <v>45462</v>
      </c>
      <c r="T768" s="279" t="s">
        <v>2117</v>
      </c>
      <c r="U768" s="268" t="str">
        <f t="array" ref="U768">IFERROR(IF(INDEX(三跨两临近重点区段!$F:$F,MATCH(1,(MONTH(三跨两临近重点区段!$D:$D)=7)*(三跨两临近重点区段!$A:$A=D768),0))="已取消","已取消",INDEX(三跨两临近重点区段!$D:$D,MATCH(1,(MONTH(三跨两临近重点区段!$D:$D)=7)*(三跨两临近重点区段!$A:$A=D768)*(三跨两临近重点区段!$F:$F="现存区段"),0))),"")</f>
        <v/>
      </c>
      <c r="V768" s="232" t="str">
        <f t="array" ref="V768">IFERROR(IF(INDEX(三跨两临近重点区段!$F:$F,MATCH(1,(MONTH(三跨两临近重点区段!$D:$D)=7)*(三跨两临近重点区段!$A:$A=D768),0))="已取消","已取消",INDEX(三跨两临近重点区段!$E:$E,MATCH(1,(MONTH(三跨两临近重点区段!$D:$D)=7)*(三跨两临近重点区段!$A:$A=D768)*(三跨两临近重点区段!$F:$F="现存区段"),0))),"")</f>
        <v/>
      </c>
      <c r="W768" s="268" t="str">
        <f t="array" ref="W768">IFERROR(IF(INDEX(三跨两临近重点区段!$F:$F,MATCH(1,(MONTH(三跨两临近重点区段!$D:$D)=8)*(三跨两临近重点区段!$A:$A=D768),0))="已取消","已取消",INDEX(三跨两临近重点区段!$D:$D,MATCH(1,(MONTH(三跨两临近重点区段!$D:$D)=8)*(三跨两临近重点区段!$A:$A=D768)*(三跨两临近重点区段!$F:$F="现存区段"),0))),"")</f>
        <v/>
      </c>
      <c r="X768" s="232" t="str">
        <f t="array" ref="X768">IFERROR(IF(INDEX(三跨两临近重点区段!$F:$F,MATCH(1,(MONTH(三跨两临近重点区段!$D:$D)=8)*(三跨两临近重点区段!$A:$A=D768),0))="已取消","已取消",INDEX(三跨两临近重点区段!$E:$E,MATCH(1,(MONTH(三跨两临近重点区段!$D:$D)=8)*(三跨两临近重点区段!$A:$A=D768)*(三跨两临近重点区段!$F:$F="现存区段"),0))),"")</f>
        <v/>
      </c>
      <c r="Y768" s="268" t="str">
        <f t="array" ref="Y768">IFERROR(IF(INDEX(三跨两临近重点区段!$F:$F,MATCH(1,(MONTH(三跨两临近重点区段!$D:$D)=9)*(三跨两临近重点区段!$A:$A=D768),0))="已取消","已取消",INDEX(三跨两临近重点区段!$D:$D,MATCH(1,(MONTH(三跨两临近重点区段!$D:$D)=9)*(三跨两临近重点区段!$A:$A=D768)*(三跨两临近重点区段!$F:$F="现存区段"),0))),"")</f>
        <v/>
      </c>
      <c r="Z768" s="232" t="str">
        <f t="array" ref="Z768">IFERROR(IF(INDEX(三跨两临近重点区段!$F:$F,MATCH(1,(MONTH(三跨两临近重点区段!$D:$D)=9)*(三跨两临近重点区段!$A:$A=D768),0))="已取消","已取消",INDEX(三跨两临近重点区段!$E:$E,MATCH(1,(MONTH(三跨两临近重点区段!$D:$D)=9)*(三跨两临近重点区段!$A:$A=D768)*(三跨两临近重点区段!$F:$F="现存区段"),0))),"")</f>
        <v/>
      </c>
      <c r="AA768" s="268" t="str">
        <f t="array" ref="AA768">IFERROR(IF(INDEX(三跨两临近重点区段!$F:$F,MATCH(1,(MONTH(三跨两临近重点区段!$D:$D)=10)*(三跨两临近重点区段!$A:$A=D768),0))="已取消","已取消",INDEX(三跨两临近重点区段!$D:$D,MATCH(1,(MONTH(三跨两临近重点区段!$D:$D)=10)*(三跨两临近重点区段!$A:$A=D768)*(三跨两临近重点区段!$F:$F="现存区段"),0))),"")</f>
        <v/>
      </c>
      <c r="AB768" s="72" t="str">
        <f t="array" ref="AB768">IFERROR(IF(INDEX(三跨两临近重点区段!$F:$F,MATCH(1,(MONTH(三跨两临近重点区段!$D:$D)=10)*(三跨两临近重点区段!$A:$A=D768),0))="已取消","已取消",INDEX(三跨两临近重点区段!$E:$E,MATCH(1,(MONTH(三跨两临近重点区段!$D:$D)=10)*(三跨两临近重点区段!$A:$A=D768)*(三跨两临近重点区段!$F:$F="现存区段"),0))),"")</f>
        <v/>
      </c>
      <c r="AC768" s="284" t="str">
        <f t="array" ref="AC768">IFERROR(IF(INDEX(三跨两临近重点区段!$F:$F,MATCH(1,(MONTH(三跨两临近重点区段!$D:$D)=11)*(三跨两临近重点区段!$A:$A=D768),0))="已取消","已取消",INDEX(三跨两临近重点区段!$D:$D,MATCH(1,(MONTH(三跨两临近重点区段!$D:$D)=11)*(三跨两临近重点区段!$A:$A=D768)*(三跨两临近重点区段!$F:$F="现存区段"),0))),"")</f>
        <v/>
      </c>
      <c r="AD768" s="72" t="str">
        <f t="array" ref="AD768">IFERROR(IF(INDEX(三跨两临近重点区段!$F:$F,MATCH(1,(MONTH(三跨两临近重点区段!$D:$D)=11)*(三跨两临近重点区段!$A:$A=D768),0))="已取消","已取消",INDEX(三跨两临近重点区段!$E:$E,MATCH(1,(MONTH(三跨两临近重点区段!$D:$D)=11)*(三跨两临近重点区段!$A:$A=D768)*(三跨两临近重点区段!$F:$F="现存区段"),0))),"")</f>
        <v/>
      </c>
      <c r="AE768" s="284" t="str">
        <f t="array" ref="AE768">IFERROR(IF(INDEX(三跨两临近重点区段!$F:$F,MATCH(1,(MONTH(三跨两临近重点区段!$D:$D)=12)*(三跨两临近重点区段!$A:$A=D768),0))="已取消","已取消",INDEX(三跨两临近重点区段!$D:$D,MATCH(1,(MONTH(三跨两临近重点区段!$D:$D)=12)*(三跨两临近重点区段!$A:$A=D768)*(三跨两临近重点区段!$F:$F="现存区段"),0))),"")</f>
        <v/>
      </c>
      <c r="AF768" s="72" t="str">
        <f t="array" ref="AF768">IFERROR(IF(INDEX(三跨两临近重点区段!$F:$F,MATCH(1,(MONTH(三跨两临近重点区段!$D:$D)=12)*(三跨两临近重点区段!$A:$A=D768),0))="已取消","已取消",INDEX(三跨两临近重点区段!$E:$E,MATCH(1,(MONTH(三跨两临近重点区段!$D:$D)=12)*(三跨两临近重点区段!$A:$A=D768)*(三跨两临近重点区段!$F:$F="现存区段"),0))),"")</f>
        <v/>
      </c>
      <c r="AH768" t="e">
        <f t="array" ref="AH768">INDEX(三跨两临近重点区段!$G:$G,MATCH(D768,三跨两临近重点区段!$A:$A,0))</f>
        <v>#N/A</v>
      </c>
      <c r="AI768" t="e">
        <f>INDEX(三跨两临近重点区段!$J:$J,MATCH(D768,三跨两临近重点区段!$A:$A,0))</f>
        <v>#N/A</v>
      </c>
    </row>
    <row r="769" ht="14.25" spans="1:35">
      <c r="A769" s="263" t="s">
        <v>119</v>
      </c>
      <c r="B769" s="264" t="s">
        <v>2447</v>
      </c>
      <c r="C769" s="263" t="s">
        <v>3064</v>
      </c>
      <c r="D769" s="263" t="s">
        <v>3260</v>
      </c>
      <c r="E769" s="264" t="s">
        <v>2449</v>
      </c>
      <c r="F769" s="264" t="s">
        <v>3246</v>
      </c>
      <c r="G769" s="263" t="s">
        <v>2452</v>
      </c>
      <c r="H769" s="263" t="s">
        <v>1462</v>
      </c>
      <c r="I769" s="33"/>
      <c r="J769" s="196"/>
      <c r="K769" s="196"/>
      <c r="L769" s="196"/>
      <c r="M769" s="235"/>
      <c r="N769" s="235"/>
      <c r="O769" s="33"/>
      <c r="P769" s="48"/>
      <c r="Q769" s="279"/>
      <c r="R769" s="279"/>
      <c r="S769" s="278">
        <v>45462</v>
      </c>
      <c r="T769" s="279" t="s">
        <v>3166</v>
      </c>
      <c r="U769" s="268" t="str">
        <f t="array" ref="U769">IFERROR(IF(INDEX(三跨两临近重点区段!$F:$F,MATCH(1,(MONTH(三跨两临近重点区段!$D:$D)=7)*(三跨两临近重点区段!$A:$A=D769),0))="已取消","已取消",INDEX(三跨两临近重点区段!$D:$D,MATCH(1,(MONTH(三跨两临近重点区段!$D:$D)=7)*(三跨两临近重点区段!$A:$A=D769)*(三跨两临近重点区段!$F:$F="现存区段"),0))),"")</f>
        <v/>
      </c>
      <c r="V769" s="232" t="str">
        <f t="array" ref="V769">IFERROR(IF(INDEX(三跨两临近重点区段!$F:$F,MATCH(1,(MONTH(三跨两临近重点区段!$D:$D)=7)*(三跨两临近重点区段!$A:$A=D769),0))="已取消","已取消",INDEX(三跨两临近重点区段!$E:$E,MATCH(1,(MONTH(三跨两临近重点区段!$D:$D)=7)*(三跨两临近重点区段!$A:$A=D769)*(三跨两临近重点区段!$F:$F="现存区段"),0))),"")</f>
        <v/>
      </c>
      <c r="W769" s="268" t="str">
        <f t="array" ref="W769">IFERROR(IF(INDEX(三跨两临近重点区段!$F:$F,MATCH(1,(MONTH(三跨两临近重点区段!$D:$D)=8)*(三跨两临近重点区段!$A:$A=D769),0))="已取消","已取消",INDEX(三跨两临近重点区段!$D:$D,MATCH(1,(MONTH(三跨两临近重点区段!$D:$D)=8)*(三跨两临近重点区段!$A:$A=D769)*(三跨两临近重点区段!$F:$F="现存区段"),0))),"")</f>
        <v/>
      </c>
      <c r="X769" s="232" t="str">
        <f t="array" ref="X769">IFERROR(IF(INDEX(三跨两临近重点区段!$F:$F,MATCH(1,(MONTH(三跨两临近重点区段!$D:$D)=8)*(三跨两临近重点区段!$A:$A=D769),0))="已取消","已取消",INDEX(三跨两临近重点区段!$E:$E,MATCH(1,(MONTH(三跨两临近重点区段!$D:$D)=8)*(三跨两临近重点区段!$A:$A=D769)*(三跨两临近重点区段!$F:$F="现存区段"),0))),"")</f>
        <v/>
      </c>
      <c r="Y769" s="268" t="str">
        <f t="array" ref="Y769">IFERROR(IF(INDEX(三跨两临近重点区段!$F:$F,MATCH(1,(MONTH(三跨两临近重点区段!$D:$D)=9)*(三跨两临近重点区段!$A:$A=D769),0))="已取消","已取消",INDEX(三跨两临近重点区段!$D:$D,MATCH(1,(MONTH(三跨两临近重点区段!$D:$D)=9)*(三跨两临近重点区段!$A:$A=D769)*(三跨两临近重点区段!$F:$F="现存区段"),0))),"")</f>
        <v/>
      </c>
      <c r="Z769" s="232" t="str">
        <f t="array" ref="Z769">IFERROR(IF(INDEX(三跨两临近重点区段!$F:$F,MATCH(1,(MONTH(三跨两临近重点区段!$D:$D)=9)*(三跨两临近重点区段!$A:$A=D769),0))="已取消","已取消",INDEX(三跨两临近重点区段!$E:$E,MATCH(1,(MONTH(三跨两临近重点区段!$D:$D)=9)*(三跨两临近重点区段!$A:$A=D769)*(三跨两临近重点区段!$F:$F="现存区段"),0))),"")</f>
        <v/>
      </c>
      <c r="AA769" s="268" t="str">
        <f t="array" ref="AA769">IFERROR(IF(INDEX(三跨两临近重点区段!$F:$F,MATCH(1,(MONTH(三跨两临近重点区段!$D:$D)=10)*(三跨两临近重点区段!$A:$A=D769),0))="已取消","已取消",INDEX(三跨两临近重点区段!$D:$D,MATCH(1,(MONTH(三跨两临近重点区段!$D:$D)=10)*(三跨两临近重点区段!$A:$A=D769)*(三跨两临近重点区段!$F:$F="现存区段"),0))),"")</f>
        <v/>
      </c>
      <c r="AB769" s="72" t="str">
        <f t="array" ref="AB769">IFERROR(IF(INDEX(三跨两临近重点区段!$F:$F,MATCH(1,(MONTH(三跨两临近重点区段!$D:$D)=10)*(三跨两临近重点区段!$A:$A=D769),0))="已取消","已取消",INDEX(三跨两临近重点区段!$E:$E,MATCH(1,(MONTH(三跨两临近重点区段!$D:$D)=10)*(三跨两临近重点区段!$A:$A=D769)*(三跨两临近重点区段!$F:$F="现存区段"),0))),"")</f>
        <v/>
      </c>
      <c r="AC769" s="284" t="str">
        <f t="array" ref="AC769">IFERROR(IF(INDEX(三跨两临近重点区段!$F:$F,MATCH(1,(MONTH(三跨两临近重点区段!$D:$D)=11)*(三跨两临近重点区段!$A:$A=D769),0))="已取消","已取消",INDEX(三跨两临近重点区段!$D:$D,MATCH(1,(MONTH(三跨两临近重点区段!$D:$D)=11)*(三跨两临近重点区段!$A:$A=D769)*(三跨两临近重点区段!$F:$F="现存区段"),0))),"")</f>
        <v/>
      </c>
      <c r="AD769" s="72" t="str">
        <f t="array" ref="AD769">IFERROR(IF(INDEX(三跨两临近重点区段!$F:$F,MATCH(1,(MONTH(三跨两临近重点区段!$D:$D)=11)*(三跨两临近重点区段!$A:$A=D769),0))="已取消","已取消",INDEX(三跨两临近重点区段!$E:$E,MATCH(1,(MONTH(三跨两临近重点区段!$D:$D)=11)*(三跨两临近重点区段!$A:$A=D769)*(三跨两临近重点区段!$F:$F="现存区段"),0))),"")</f>
        <v/>
      </c>
      <c r="AE769" s="284" t="str">
        <f t="array" ref="AE769">IFERROR(IF(INDEX(三跨两临近重点区段!$F:$F,MATCH(1,(MONTH(三跨两临近重点区段!$D:$D)=12)*(三跨两临近重点区段!$A:$A=D769),0))="已取消","已取消",INDEX(三跨两临近重点区段!$D:$D,MATCH(1,(MONTH(三跨两临近重点区段!$D:$D)=12)*(三跨两临近重点区段!$A:$A=D769)*(三跨两临近重点区段!$F:$F="现存区段"),0))),"")</f>
        <v/>
      </c>
      <c r="AF769" s="72" t="str">
        <f t="array" ref="AF769">IFERROR(IF(INDEX(三跨两临近重点区段!$F:$F,MATCH(1,(MONTH(三跨两临近重点区段!$D:$D)=12)*(三跨两临近重点区段!$A:$A=D769),0))="已取消","已取消",INDEX(三跨两临近重点区段!$E:$E,MATCH(1,(MONTH(三跨两临近重点区段!$D:$D)=12)*(三跨两临近重点区段!$A:$A=D769)*(三跨两临近重点区段!$F:$F="现存区段"),0))),"")</f>
        <v/>
      </c>
      <c r="AH769" t="e">
        <f t="array" ref="AH769">INDEX(三跨两临近重点区段!$G:$G,MATCH(D769,三跨两临近重点区段!$A:$A,0))</f>
        <v>#N/A</v>
      </c>
      <c r="AI769" t="e">
        <f>INDEX(三跨两临近重点区段!$J:$J,MATCH(D769,三跨两临近重点区段!$A:$A,0))</f>
        <v>#N/A</v>
      </c>
    </row>
    <row r="770" ht="14.25" spans="1:35">
      <c r="A770" s="263" t="s">
        <v>150</v>
      </c>
      <c r="B770" s="264" t="s">
        <v>2689</v>
      </c>
      <c r="C770" s="263" t="s">
        <v>2733</v>
      </c>
      <c r="D770" s="263" t="s">
        <v>3261</v>
      </c>
      <c r="E770" s="264" t="s">
        <v>2115</v>
      </c>
      <c r="F770" s="264" t="s">
        <v>125</v>
      </c>
      <c r="G770" s="263" t="s">
        <v>2116</v>
      </c>
      <c r="H770" s="263" t="s">
        <v>1204</v>
      </c>
      <c r="I770" s="33"/>
      <c r="J770" s="196"/>
      <c r="K770" s="196"/>
      <c r="L770" s="196"/>
      <c r="M770" s="235"/>
      <c r="N770" s="235"/>
      <c r="O770" s="33"/>
      <c r="P770" s="48"/>
      <c r="Q770" s="279"/>
      <c r="R770" s="279"/>
      <c r="S770" s="278">
        <v>45448</v>
      </c>
      <c r="T770" s="279" t="s">
        <v>2117</v>
      </c>
      <c r="U770" s="268" t="str">
        <f t="array" ref="U770">IFERROR(IF(INDEX(三跨两临近重点区段!$F:$F,MATCH(1,(MONTH(三跨两临近重点区段!$D:$D)=7)*(三跨两临近重点区段!$A:$A=D770),0))="已取消","已取消",INDEX(三跨两临近重点区段!$D:$D,MATCH(1,(MONTH(三跨两临近重点区段!$D:$D)=7)*(三跨两临近重点区段!$A:$A=D770)*(三跨两临近重点区段!$F:$F="现存区段"),0))),"")</f>
        <v/>
      </c>
      <c r="V770" s="232" t="str">
        <f t="array" ref="V770">IFERROR(IF(INDEX(三跨两临近重点区段!$F:$F,MATCH(1,(MONTH(三跨两临近重点区段!$D:$D)=7)*(三跨两临近重点区段!$A:$A=D770),0))="已取消","已取消",INDEX(三跨两临近重点区段!$E:$E,MATCH(1,(MONTH(三跨两临近重点区段!$D:$D)=7)*(三跨两临近重点区段!$A:$A=D770)*(三跨两临近重点区段!$F:$F="现存区段"),0))),"")</f>
        <v/>
      </c>
      <c r="W770" s="268" t="str">
        <f t="array" ref="W770">IFERROR(IF(INDEX(三跨两临近重点区段!$F:$F,MATCH(1,(MONTH(三跨两临近重点区段!$D:$D)=8)*(三跨两临近重点区段!$A:$A=D770),0))="已取消","已取消",INDEX(三跨两临近重点区段!$D:$D,MATCH(1,(MONTH(三跨两临近重点区段!$D:$D)=8)*(三跨两临近重点区段!$A:$A=D770)*(三跨两临近重点区段!$F:$F="现存区段"),0))),"")</f>
        <v/>
      </c>
      <c r="X770" s="232" t="str">
        <f t="array" ref="X770">IFERROR(IF(INDEX(三跨两临近重点区段!$F:$F,MATCH(1,(MONTH(三跨两临近重点区段!$D:$D)=8)*(三跨两临近重点区段!$A:$A=D770),0))="已取消","已取消",INDEX(三跨两临近重点区段!$E:$E,MATCH(1,(MONTH(三跨两临近重点区段!$D:$D)=8)*(三跨两临近重点区段!$A:$A=D770)*(三跨两临近重点区段!$F:$F="现存区段"),0))),"")</f>
        <v/>
      </c>
      <c r="Y770" s="268" t="str">
        <f t="array" ref="Y770">IFERROR(IF(INDEX(三跨两临近重点区段!$F:$F,MATCH(1,(MONTH(三跨两临近重点区段!$D:$D)=9)*(三跨两临近重点区段!$A:$A=D770),0))="已取消","已取消",INDEX(三跨两临近重点区段!$D:$D,MATCH(1,(MONTH(三跨两临近重点区段!$D:$D)=9)*(三跨两临近重点区段!$A:$A=D770)*(三跨两临近重点区段!$F:$F="现存区段"),0))),"")</f>
        <v/>
      </c>
      <c r="Z770" s="232" t="str">
        <f t="array" ref="Z770">IFERROR(IF(INDEX(三跨两临近重点区段!$F:$F,MATCH(1,(MONTH(三跨两临近重点区段!$D:$D)=9)*(三跨两临近重点区段!$A:$A=D770),0))="已取消","已取消",INDEX(三跨两临近重点区段!$E:$E,MATCH(1,(MONTH(三跨两临近重点区段!$D:$D)=9)*(三跨两临近重点区段!$A:$A=D770)*(三跨两临近重点区段!$F:$F="现存区段"),0))),"")</f>
        <v/>
      </c>
      <c r="AA770" s="268" t="str">
        <f t="array" ref="AA770">IFERROR(IF(INDEX(三跨两临近重点区段!$F:$F,MATCH(1,(MONTH(三跨两临近重点区段!$D:$D)=10)*(三跨两临近重点区段!$A:$A=D770),0))="已取消","已取消",INDEX(三跨两临近重点区段!$D:$D,MATCH(1,(MONTH(三跨两临近重点区段!$D:$D)=10)*(三跨两临近重点区段!$A:$A=D770)*(三跨两临近重点区段!$F:$F="现存区段"),0))),"")</f>
        <v/>
      </c>
      <c r="AB770" s="72" t="str">
        <f t="array" ref="AB770">IFERROR(IF(INDEX(三跨两临近重点区段!$F:$F,MATCH(1,(MONTH(三跨两临近重点区段!$D:$D)=10)*(三跨两临近重点区段!$A:$A=D770),0))="已取消","已取消",INDEX(三跨两临近重点区段!$E:$E,MATCH(1,(MONTH(三跨两临近重点区段!$D:$D)=10)*(三跨两临近重点区段!$A:$A=D770)*(三跨两临近重点区段!$F:$F="现存区段"),0))),"")</f>
        <v/>
      </c>
      <c r="AC770" s="284" t="str">
        <f t="array" ref="AC770">IFERROR(IF(INDEX(三跨两临近重点区段!$F:$F,MATCH(1,(MONTH(三跨两临近重点区段!$D:$D)=11)*(三跨两临近重点区段!$A:$A=D770),0))="已取消","已取消",INDEX(三跨两临近重点区段!$D:$D,MATCH(1,(MONTH(三跨两临近重点区段!$D:$D)=11)*(三跨两临近重点区段!$A:$A=D770)*(三跨两临近重点区段!$F:$F="现存区段"),0))),"")</f>
        <v/>
      </c>
      <c r="AD770" s="72" t="str">
        <f t="array" ref="AD770">IFERROR(IF(INDEX(三跨两临近重点区段!$F:$F,MATCH(1,(MONTH(三跨两临近重点区段!$D:$D)=11)*(三跨两临近重点区段!$A:$A=D770),0))="已取消","已取消",INDEX(三跨两临近重点区段!$E:$E,MATCH(1,(MONTH(三跨两临近重点区段!$D:$D)=11)*(三跨两临近重点区段!$A:$A=D770)*(三跨两临近重点区段!$F:$F="现存区段"),0))),"")</f>
        <v/>
      </c>
      <c r="AE770" s="284" t="str">
        <f t="array" ref="AE770">IFERROR(IF(INDEX(三跨两临近重点区段!$F:$F,MATCH(1,(MONTH(三跨两临近重点区段!$D:$D)=12)*(三跨两临近重点区段!$A:$A=D770),0))="已取消","已取消",INDEX(三跨两临近重点区段!$D:$D,MATCH(1,(MONTH(三跨两临近重点区段!$D:$D)=12)*(三跨两临近重点区段!$A:$A=D770)*(三跨两临近重点区段!$F:$F="现存区段"),0))),"")</f>
        <v/>
      </c>
      <c r="AF770" s="72" t="str">
        <f t="array" ref="AF770">IFERROR(IF(INDEX(三跨两临近重点区段!$F:$F,MATCH(1,(MONTH(三跨两临近重点区段!$D:$D)=12)*(三跨两临近重点区段!$A:$A=D770),0))="已取消","已取消",INDEX(三跨两临近重点区段!$E:$E,MATCH(1,(MONTH(三跨两临近重点区段!$D:$D)=12)*(三跨两临近重点区段!$A:$A=D770)*(三跨两临近重点区段!$F:$F="现存区段"),0))),"")</f>
        <v/>
      </c>
      <c r="AH770" t="e">
        <f t="array" ref="AH770">INDEX(三跨两临近重点区段!$G:$G,MATCH(D770,三跨两临近重点区段!$A:$A,0))</f>
        <v>#N/A</v>
      </c>
      <c r="AI770" t="e">
        <f>INDEX(三跨两临近重点区段!$J:$J,MATCH(D770,三跨两临近重点区段!$A:$A,0))</f>
        <v>#N/A</v>
      </c>
    </row>
    <row r="771" ht="14.25" spans="1:35">
      <c r="A771" s="263" t="s">
        <v>363</v>
      </c>
      <c r="B771" s="264" t="s">
        <v>2501</v>
      </c>
      <c r="C771" s="263" t="s">
        <v>2418</v>
      </c>
      <c r="D771" s="263" t="s">
        <v>3262</v>
      </c>
      <c r="E771" s="264" t="s">
        <v>2458</v>
      </c>
      <c r="F771" s="264" t="s">
        <v>125</v>
      </c>
      <c r="G771" s="263" t="s">
        <v>414</v>
      </c>
      <c r="H771" s="263" t="s">
        <v>414</v>
      </c>
      <c r="I771" s="33"/>
      <c r="J771" s="196"/>
      <c r="K771" s="196"/>
      <c r="L771" s="196"/>
      <c r="M771" s="235"/>
      <c r="N771" s="235"/>
      <c r="O771" s="33"/>
      <c r="P771" s="48"/>
      <c r="Q771" s="279"/>
      <c r="R771" s="279"/>
      <c r="S771" s="278">
        <v>45457</v>
      </c>
      <c r="T771" s="279" t="s">
        <v>2117</v>
      </c>
      <c r="U771" s="268" t="str">
        <f t="array" ref="U771">IFERROR(IF(INDEX(三跨两临近重点区段!$F:$F,MATCH(1,(MONTH(三跨两临近重点区段!$D:$D)=7)*(三跨两临近重点区段!$A:$A=D771),0))="已取消","已取消",INDEX(三跨两临近重点区段!$D:$D,MATCH(1,(MONTH(三跨两临近重点区段!$D:$D)=7)*(三跨两临近重点区段!$A:$A=D771)*(三跨两临近重点区段!$F:$F="现存区段"),0))),"")</f>
        <v/>
      </c>
      <c r="V771" s="232" t="str">
        <f t="array" ref="V771">IFERROR(IF(INDEX(三跨两临近重点区段!$F:$F,MATCH(1,(MONTH(三跨两临近重点区段!$D:$D)=7)*(三跨两临近重点区段!$A:$A=D771),0))="已取消","已取消",INDEX(三跨两临近重点区段!$E:$E,MATCH(1,(MONTH(三跨两临近重点区段!$D:$D)=7)*(三跨两临近重点区段!$A:$A=D771)*(三跨两临近重点区段!$F:$F="现存区段"),0))),"")</f>
        <v/>
      </c>
      <c r="W771" s="268" t="str">
        <f t="array" ref="W771">IFERROR(IF(INDEX(三跨两临近重点区段!$F:$F,MATCH(1,(MONTH(三跨两临近重点区段!$D:$D)=8)*(三跨两临近重点区段!$A:$A=D771),0))="已取消","已取消",INDEX(三跨两临近重点区段!$D:$D,MATCH(1,(MONTH(三跨两临近重点区段!$D:$D)=8)*(三跨两临近重点区段!$A:$A=D771)*(三跨两临近重点区段!$F:$F="现存区段"),0))),"")</f>
        <v/>
      </c>
      <c r="X771" s="232" t="str">
        <f t="array" ref="X771">IFERROR(IF(INDEX(三跨两临近重点区段!$F:$F,MATCH(1,(MONTH(三跨两临近重点区段!$D:$D)=8)*(三跨两临近重点区段!$A:$A=D771),0))="已取消","已取消",INDEX(三跨两临近重点区段!$E:$E,MATCH(1,(MONTH(三跨两临近重点区段!$D:$D)=8)*(三跨两临近重点区段!$A:$A=D771)*(三跨两临近重点区段!$F:$F="现存区段"),0))),"")</f>
        <v/>
      </c>
      <c r="Y771" s="268" t="str">
        <f t="array" ref="Y771">IFERROR(IF(INDEX(三跨两临近重点区段!$F:$F,MATCH(1,(MONTH(三跨两临近重点区段!$D:$D)=9)*(三跨两临近重点区段!$A:$A=D771),0))="已取消","已取消",INDEX(三跨两临近重点区段!$D:$D,MATCH(1,(MONTH(三跨两临近重点区段!$D:$D)=9)*(三跨两临近重点区段!$A:$A=D771)*(三跨两临近重点区段!$F:$F="现存区段"),0))),"")</f>
        <v/>
      </c>
      <c r="Z771" s="232" t="str">
        <f t="array" ref="Z771">IFERROR(IF(INDEX(三跨两临近重点区段!$F:$F,MATCH(1,(MONTH(三跨两临近重点区段!$D:$D)=9)*(三跨两临近重点区段!$A:$A=D771),0))="已取消","已取消",INDEX(三跨两临近重点区段!$E:$E,MATCH(1,(MONTH(三跨两临近重点区段!$D:$D)=9)*(三跨两临近重点区段!$A:$A=D771)*(三跨两临近重点区段!$F:$F="现存区段"),0))),"")</f>
        <v/>
      </c>
      <c r="AA771" s="268" t="str">
        <f t="array" ref="AA771">IFERROR(IF(INDEX(三跨两临近重点区段!$F:$F,MATCH(1,(MONTH(三跨两临近重点区段!$D:$D)=10)*(三跨两临近重点区段!$A:$A=D771),0))="已取消","已取消",INDEX(三跨两临近重点区段!$D:$D,MATCH(1,(MONTH(三跨两临近重点区段!$D:$D)=10)*(三跨两临近重点区段!$A:$A=D771)*(三跨两临近重点区段!$F:$F="现存区段"),0))),"")</f>
        <v/>
      </c>
      <c r="AB771" s="72" t="str">
        <f t="array" ref="AB771">IFERROR(IF(INDEX(三跨两临近重点区段!$F:$F,MATCH(1,(MONTH(三跨两临近重点区段!$D:$D)=10)*(三跨两临近重点区段!$A:$A=D771),0))="已取消","已取消",INDEX(三跨两临近重点区段!$E:$E,MATCH(1,(MONTH(三跨两临近重点区段!$D:$D)=10)*(三跨两临近重点区段!$A:$A=D771)*(三跨两临近重点区段!$F:$F="现存区段"),0))),"")</f>
        <v/>
      </c>
      <c r="AC771" s="284" t="str">
        <f t="array" ref="AC771">IFERROR(IF(INDEX(三跨两临近重点区段!$F:$F,MATCH(1,(MONTH(三跨两临近重点区段!$D:$D)=11)*(三跨两临近重点区段!$A:$A=D771),0))="已取消","已取消",INDEX(三跨两临近重点区段!$D:$D,MATCH(1,(MONTH(三跨两临近重点区段!$D:$D)=11)*(三跨两临近重点区段!$A:$A=D771)*(三跨两临近重点区段!$F:$F="现存区段"),0))),"")</f>
        <v/>
      </c>
      <c r="AD771" s="72" t="str">
        <f t="array" ref="AD771">IFERROR(IF(INDEX(三跨两临近重点区段!$F:$F,MATCH(1,(MONTH(三跨两临近重点区段!$D:$D)=11)*(三跨两临近重点区段!$A:$A=D771),0))="已取消","已取消",INDEX(三跨两临近重点区段!$E:$E,MATCH(1,(MONTH(三跨两临近重点区段!$D:$D)=11)*(三跨两临近重点区段!$A:$A=D771)*(三跨两临近重点区段!$F:$F="现存区段"),0))),"")</f>
        <v/>
      </c>
      <c r="AE771" s="284" t="str">
        <f t="array" ref="AE771">IFERROR(IF(INDEX(三跨两临近重点区段!$F:$F,MATCH(1,(MONTH(三跨两临近重点区段!$D:$D)=12)*(三跨两临近重点区段!$A:$A=D771),0))="已取消","已取消",INDEX(三跨两临近重点区段!$D:$D,MATCH(1,(MONTH(三跨两临近重点区段!$D:$D)=12)*(三跨两临近重点区段!$A:$A=D771)*(三跨两临近重点区段!$F:$F="现存区段"),0))),"")</f>
        <v/>
      </c>
      <c r="AF771" s="72" t="str">
        <f t="array" ref="AF771">IFERROR(IF(INDEX(三跨两临近重点区段!$F:$F,MATCH(1,(MONTH(三跨两临近重点区段!$D:$D)=12)*(三跨两临近重点区段!$A:$A=D771),0))="已取消","已取消",INDEX(三跨两临近重点区段!$E:$E,MATCH(1,(MONTH(三跨两临近重点区段!$D:$D)=12)*(三跨两临近重点区段!$A:$A=D771)*(三跨两临近重点区段!$F:$F="现存区段"),0))),"")</f>
        <v/>
      </c>
      <c r="AH771" t="e">
        <f t="array" ref="AH771">INDEX(三跨两临近重点区段!$G:$G,MATCH(D771,三跨两临近重点区段!$A:$A,0))</f>
        <v>#N/A</v>
      </c>
      <c r="AI771" t="e">
        <f>INDEX(三跨两临近重点区段!$J:$J,MATCH(D771,三跨两临近重点区段!$A:$A,0))</f>
        <v>#N/A</v>
      </c>
    </row>
    <row r="772" ht="14.25" spans="1:35">
      <c r="A772" s="263" t="s">
        <v>363</v>
      </c>
      <c r="B772" s="264" t="s">
        <v>2478</v>
      </c>
      <c r="C772" s="263" t="s">
        <v>2418</v>
      </c>
      <c r="D772" s="263" t="s">
        <v>3263</v>
      </c>
      <c r="E772" s="264" t="s">
        <v>2458</v>
      </c>
      <c r="F772" s="264" t="s">
        <v>125</v>
      </c>
      <c r="G772" s="263" t="s">
        <v>414</v>
      </c>
      <c r="H772" s="263" t="s">
        <v>414</v>
      </c>
      <c r="I772" s="33"/>
      <c r="J772" s="196"/>
      <c r="K772" s="196"/>
      <c r="L772" s="196"/>
      <c r="M772" s="235"/>
      <c r="N772" s="235"/>
      <c r="O772" s="33"/>
      <c r="P772" s="48"/>
      <c r="Q772" s="279"/>
      <c r="R772" s="279"/>
      <c r="S772" s="278">
        <v>45461</v>
      </c>
      <c r="T772" s="279" t="s">
        <v>2117</v>
      </c>
      <c r="U772" s="268" t="str">
        <f t="array" ref="U772">IFERROR(IF(INDEX(三跨两临近重点区段!$F:$F,MATCH(1,(MONTH(三跨两临近重点区段!$D:$D)=7)*(三跨两临近重点区段!$A:$A=D772),0))="已取消","已取消",INDEX(三跨两临近重点区段!$D:$D,MATCH(1,(MONTH(三跨两临近重点区段!$D:$D)=7)*(三跨两临近重点区段!$A:$A=D772)*(三跨两临近重点区段!$F:$F="现存区段"),0))),"")</f>
        <v/>
      </c>
      <c r="V772" s="232" t="str">
        <f t="array" ref="V772">IFERROR(IF(INDEX(三跨两临近重点区段!$F:$F,MATCH(1,(MONTH(三跨两临近重点区段!$D:$D)=7)*(三跨两临近重点区段!$A:$A=D772),0))="已取消","已取消",INDEX(三跨两临近重点区段!$E:$E,MATCH(1,(MONTH(三跨两临近重点区段!$D:$D)=7)*(三跨两临近重点区段!$A:$A=D772)*(三跨两临近重点区段!$F:$F="现存区段"),0))),"")</f>
        <v/>
      </c>
      <c r="W772" s="268" t="str">
        <f t="array" ref="W772">IFERROR(IF(INDEX(三跨两临近重点区段!$F:$F,MATCH(1,(MONTH(三跨两临近重点区段!$D:$D)=8)*(三跨两临近重点区段!$A:$A=D772),0))="已取消","已取消",INDEX(三跨两临近重点区段!$D:$D,MATCH(1,(MONTH(三跨两临近重点区段!$D:$D)=8)*(三跨两临近重点区段!$A:$A=D772)*(三跨两临近重点区段!$F:$F="现存区段"),0))),"")</f>
        <v/>
      </c>
      <c r="X772" s="232" t="str">
        <f t="array" ref="X772">IFERROR(IF(INDEX(三跨两临近重点区段!$F:$F,MATCH(1,(MONTH(三跨两临近重点区段!$D:$D)=8)*(三跨两临近重点区段!$A:$A=D772),0))="已取消","已取消",INDEX(三跨两临近重点区段!$E:$E,MATCH(1,(MONTH(三跨两临近重点区段!$D:$D)=8)*(三跨两临近重点区段!$A:$A=D772)*(三跨两临近重点区段!$F:$F="现存区段"),0))),"")</f>
        <v/>
      </c>
      <c r="Y772" s="268" t="str">
        <f t="array" ref="Y772">IFERROR(IF(INDEX(三跨两临近重点区段!$F:$F,MATCH(1,(MONTH(三跨两临近重点区段!$D:$D)=9)*(三跨两临近重点区段!$A:$A=D772),0))="已取消","已取消",INDEX(三跨两临近重点区段!$D:$D,MATCH(1,(MONTH(三跨两临近重点区段!$D:$D)=9)*(三跨两临近重点区段!$A:$A=D772)*(三跨两临近重点区段!$F:$F="现存区段"),0))),"")</f>
        <v/>
      </c>
      <c r="Z772" s="232" t="str">
        <f t="array" ref="Z772">IFERROR(IF(INDEX(三跨两临近重点区段!$F:$F,MATCH(1,(MONTH(三跨两临近重点区段!$D:$D)=9)*(三跨两临近重点区段!$A:$A=D772),0))="已取消","已取消",INDEX(三跨两临近重点区段!$E:$E,MATCH(1,(MONTH(三跨两临近重点区段!$D:$D)=9)*(三跨两临近重点区段!$A:$A=D772)*(三跨两临近重点区段!$F:$F="现存区段"),0))),"")</f>
        <v/>
      </c>
      <c r="AA772" s="268" t="str">
        <f t="array" ref="AA772">IFERROR(IF(INDEX(三跨两临近重点区段!$F:$F,MATCH(1,(MONTH(三跨两临近重点区段!$D:$D)=10)*(三跨两临近重点区段!$A:$A=D772),0))="已取消","已取消",INDEX(三跨两临近重点区段!$D:$D,MATCH(1,(MONTH(三跨两临近重点区段!$D:$D)=10)*(三跨两临近重点区段!$A:$A=D772)*(三跨两临近重点区段!$F:$F="现存区段"),0))),"")</f>
        <v/>
      </c>
      <c r="AB772" s="72" t="str">
        <f t="array" ref="AB772">IFERROR(IF(INDEX(三跨两临近重点区段!$F:$F,MATCH(1,(MONTH(三跨两临近重点区段!$D:$D)=10)*(三跨两临近重点区段!$A:$A=D772),0))="已取消","已取消",INDEX(三跨两临近重点区段!$E:$E,MATCH(1,(MONTH(三跨两临近重点区段!$D:$D)=10)*(三跨两临近重点区段!$A:$A=D772)*(三跨两临近重点区段!$F:$F="现存区段"),0))),"")</f>
        <v/>
      </c>
      <c r="AC772" s="284" t="str">
        <f t="array" ref="AC772">IFERROR(IF(INDEX(三跨两临近重点区段!$F:$F,MATCH(1,(MONTH(三跨两临近重点区段!$D:$D)=11)*(三跨两临近重点区段!$A:$A=D772),0))="已取消","已取消",INDEX(三跨两临近重点区段!$D:$D,MATCH(1,(MONTH(三跨两临近重点区段!$D:$D)=11)*(三跨两临近重点区段!$A:$A=D772)*(三跨两临近重点区段!$F:$F="现存区段"),0))),"")</f>
        <v/>
      </c>
      <c r="AD772" s="72" t="str">
        <f t="array" ref="AD772">IFERROR(IF(INDEX(三跨两临近重点区段!$F:$F,MATCH(1,(MONTH(三跨两临近重点区段!$D:$D)=11)*(三跨两临近重点区段!$A:$A=D772),0))="已取消","已取消",INDEX(三跨两临近重点区段!$E:$E,MATCH(1,(MONTH(三跨两临近重点区段!$D:$D)=11)*(三跨两临近重点区段!$A:$A=D772)*(三跨两临近重点区段!$F:$F="现存区段"),0))),"")</f>
        <v/>
      </c>
      <c r="AE772" s="284" t="str">
        <f t="array" ref="AE772">IFERROR(IF(INDEX(三跨两临近重点区段!$F:$F,MATCH(1,(MONTH(三跨两临近重点区段!$D:$D)=12)*(三跨两临近重点区段!$A:$A=D772),0))="已取消","已取消",INDEX(三跨两临近重点区段!$D:$D,MATCH(1,(MONTH(三跨两临近重点区段!$D:$D)=12)*(三跨两临近重点区段!$A:$A=D772)*(三跨两临近重点区段!$F:$F="现存区段"),0))),"")</f>
        <v/>
      </c>
      <c r="AF772" s="72" t="str">
        <f t="array" ref="AF772">IFERROR(IF(INDEX(三跨两临近重点区段!$F:$F,MATCH(1,(MONTH(三跨两临近重点区段!$D:$D)=12)*(三跨两临近重点区段!$A:$A=D772),0))="已取消","已取消",INDEX(三跨两临近重点区段!$E:$E,MATCH(1,(MONTH(三跨两临近重点区段!$D:$D)=12)*(三跨两临近重点区段!$A:$A=D772)*(三跨两临近重点区段!$F:$F="现存区段"),0))),"")</f>
        <v/>
      </c>
      <c r="AH772" t="e">
        <f t="array" ref="AH772">INDEX(三跨两临近重点区段!$G:$G,MATCH(D772,三跨两临近重点区段!$A:$A,0))</f>
        <v>#N/A</v>
      </c>
      <c r="AI772" t="e">
        <f>INDEX(三跨两临近重点区段!$J:$J,MATCH(D772,三跨两临近重点区段!$A:$A,0))</f>
        <v>#N/A</v>
      </c>
    </row>
    <row r="773" ht="14.25" spans="1:35">
      <c r="A773" s="263" t="s">
        <v>363</v>
      </c>
      <c r="B773" s="264" t="s">
        <v>2497</v>
      </c>
      <c r="C773" s="263" t="s">
        <v>2302</v>
      </c>
      <c r="D773" s="263" t="s">
        <v>3264</v>
      </c>
      <c r="E773" s="264" t="s">
        <v>2458</v>
      </c>
      <c r="F773" s="264" t="s">
        <v>125</v>
      </c>
      <c r="G773" s="263" t="s">
        <v>414</v>
      </c>
      <c r="H773" s="263" t="s">
        <v>399</v>
      </c>
      <c r="I773" s="33"/>
      <c r="J773" s="196"/>
      <c r="K773" s="196"/>
      <c r="L773" s="196"/>
      <c r="M773" s="235"/>
      <c r="N773" s="235"/>
      <c r="O773" s="33"/>
      <c r="P773" s="48"/>
      <c r="Q773" s="279"/>
      <c r="R773" s="279"/>
      <c r="S773" s="282">
        <v>45449.5138888889</v>
      </c>
      <c r="T773" s="279" t="s">
        <v>2117</v>
      </c>
      <c r="U773" s="268" t="str">
        <f t="array" ref="U773">IFERROR(IF(INDEX(三跨两临近重点区段!$F:$F,MATCH(1,(MONTH(三跨两临近重点区段!$D:$D)=7)*(三跨两临近重点区段!$A:$A=D773),0))="已取消","已取消",INDEX(三跨两临近重点区段!$D:$D,MATCH(1,(MONTH(三跨两临近重点区段!$D:$D)=7)*(三跨两临近重点区段!$A:$A=D773)*(三跨两临近重点区段!$F:$F="现存区段"),0))),"")</f>
        <v/>
      </c>
      <c r="V773" s="232" t="str">
        <f t="array" ref="V773">IFERROR(IF(INDEX(三跨两临近重点区段!$F:$F,MATCH(1,(MONTH(三跨两临近重点区段!$D:$D)=7)*(三跨两临近重点区段!$A:$A=D773),0))="已取消","已取消",INDEX(三跨两临近重点区段!$E:$E,MATCH(1,(MONTH(三跨两临近重点区段!$D:$D)=7)*(三跨两临近重点区段!$A:$A=D773)*(三跨两临近重点区段!$F:$F="现存区段"),0))),"")</f>
        <v/>
      </c>
      <c r="W773" s="268" t="str">
        <f t="array" ref="W773">IFERROR(IF(INDEX(三跨两临近重点区段!$F:$F,MATCH(1,(MONTH(三跨两临近重点区段!$D:$D)=8)*(三跨两临近重点区段!$A:$A=D773),0))="已取消","已取消",INDEX(三跨两临近重点区段!$D:$D,MATCH(1,(MONTH(三跨两临近重点区段!$D:$D)=8)*(三跨两临近重点区段!$A:$A=D773)*(三跨两临近重点区段!$F:$F="现存区段"),0))),"")</f>
        <v/>
      </c>
      <c r="X773" s="232" t="str">
        <f t="array" ref="X773">IFERROR(IF(INDEX(三跨两临近重点区段!$F:$F,MATCH(1,(MONTH(三跨两临近重点区段!$D:$D)=8)*(三跨两临近重点区段!$A:$A=D773),0))="已取消","已取消",INDEX(三跨两临近重点区段!$E:$E,MATCH(1,(MONTH(三跨两临近重点区段!$D:$D)=8)*(三跨两临近重点区段!$A:$A=D773)*(三跨两临近重点区段!$F:$F="现存区段"),0))),"")</f>
        <v/>
      </c>
      <c r="Y773" s="268" t="str">
        <f t="array" ref="Y773">IFERROR(IF(INDEX(三跨两临近重点区段!$F:$F,MATCH(1,(MONTH(三跨两临近重点区段!$D:$D)=9)*(三跨两临近重点区段!$A:$A=D773),0))="已取消","已取消",INDEX(三跨两临近重点区段!$D:$D,MATCH(1,(MONTH(三跨两临近重点区段!$D:$D)=9)*(三跨两临近重点区段!$A:$A=D773)*(三跨两临近重点区段!$F:$F="现存区段"),0))),"")</f>
        <v/>
      </c>
      <c r="Z773" s="232" t="str">
        <f t="array" ref="Z773">IFERROR(IF(INDEX(三跨两临近重点区段!$F:$F,MATCH(1,(MONTH(三跨两临近重点区段!$D:$D)=9)*(三跨两临近重点区段!$A:$A=D773),0))="已取消","已取消",INDEX(三跨两临近重点区段!$E:$E,MATCH(1,(MONTH(三跨两临近重点区段!$D:$D)=9)*(三跨两临近重点区段!$A:$A=D773)*(三跨两临近重点区段!$F:$F="现存区段"),0))),"")</f>
        <v/>
      </c>
      <c r="AA773" s="268" t="str">
        <f t="array" ref="AA773">IFERROR(IF(INDEX(三跨两临近重点区段!$F:$F,MATCH(1,(MONTH(三跨两临近重点区段!$D:$D)=10)*(三跨两临近重点区段!$A:$A=D773),0))="已取消","已取消",INDEX(三跨两临近重点区段!$D:$D,MATCH(1,(MONTH(三跨两临近重点区段!$D:$D)=10)*(三跨两临近重点区段!$A:$A=D773)*(三跨两临近重点区段!$F:$F="现存区段"),0))),"")</f>
        <v/>
      </c>
      <c r="AB773" s="72" t="str">
        <f t="array" ref="AB773">IFERROR(IF(INDEX(三跨两临近重点区段!$F:$F,MATCH(1,(MONTH(三跨两临近重点区段!$D:$D)=10)*(三跨两临近重点区段!$A:$A=D773),0))="已取消","已取消",INDEX(三跨两临近重点区段!$E:$E,MATCH(1,(MONTH(三跨两临近重点区段!$D:$D)=10)*(三跨两临近重点区段!$A:$A=D773)*(三跨两临近重点区段!$F:$F="现存区段"),0))),"")</f>
        <v/>
      </c>
      <c r="AC773" s="284" t="str">
        <f t="array" ref="AC773">IFERROR(IF(INDEX(三跨两临近重点区段!$F:$F,MATCH(1,(MONTH(三跨两临近重点区段!$D:$D)=11)*(三跨两临近重点区段!$A:$A=D773),0))="已取消","已取消",INDEX(三跨两临近重点区段!$D:$D,MATCH(1,(MONTH(三跨两临近重点区段!$D:$D)=11)*(三跨两临近重点区段!$A:$A=D773)*(三跨两临近重点区段!$F:$F="现存区段"),0))),"")</f>
        <v/>
      </c>
      <c r="AD773" s="72" t="str">
        <f t="array" ref="AD773">IFERROR(IF(INDEX(三跨两临近重点区段!$F:$F,MATCH(1,(MONTH(三跨两临近重点区段!$D:$D)=11)*(三跨两临近重点区段!$A:$A=D773),0))="已取消","已取消",INDEX(三跨两临近重点区段!$E:$E,MATCH(1,(MONTH(三跨两临近重点区段!$D:$D)=11)*(三跨两临近重点区段!$A:$A=D773)*(三跨两临近重点区段!$F:$F="现存区段"),0))),"")</f>
        <v/>
      </c>
      <c r="AE773" s="284" t="str">
        <f t="array" ref="AE773">IFERROR(IF(INDEX(三跨两临近重点区段!$F:$F,MATCH(1,(MONTH(三跨两临近重点区段!$D:$D)=12)*(三跨两临近重点区段!$A:$A=D773),0))="已取消","已取消",INDEX(三跨两临近重点区段!$D:$D,MATCH(1,(MONTH(三跨两临近重点区段!$D:$D)=12)*(三跨两临近重点区段!$A:$A=D773)*(三跨两临近重点区段!$F:$F="现存区段"),0))),"")</f>
        <v/>
      </c>
      <c r="AF773" s="72" t="str">
        <f t="array" ref="AF773">IFERROR(IF(INDEX(三跨两临近重点区段!$F:$F,MATCH(1,(MONTH(三跨两临近重点区段!$D:$D)=12)*(三跨两临近重点区段!$A:$A=D773),0))="已取消","已取消",INDEX(三跨两临近重点区段!$E:$E,MATCH(1,(MONTH(三跨两临近重点区段!$D:$D)=12)*(三跨两临近重点区段!$A:$A=D773)*(三跨两临近重点区段!$F:$F="现存区段"),0))),"")</f>
        <v/>
      </c>
      <c r="AH773" t="e">
        <f t="array" ref="AH773">INDEX(三跨两临近重点区段!$G:$G,MATCH(D773,三跨两临近重点区段!$A:$A,0))</f>
        <v>#N/A</v>
      </c>
      <c r="AI773" t="e">
        <f>INDEX(三跨两临近重点区段!$J:$J,MATCH(D773,三跨两临近重点区段!$A:$A,0))</f>
        <v>#N/A</v>
      </c>
    </row>
    <row r="774" ht="14.25" spans="1:35">
      <c r="A774" s="263" t="s">
        <v>363</v>
      </c>
      <c r="B774" s="264" t="s">
        <v>2494</v>
      </c>
      <c r="C774" s="263" t="s">
        <v>2302</v>
      </c>
      <c r="D774" s="263" t="s">
        <v>3265</v>
      </c>
      <c r="E774" s="264" t="s">
        <v>2458</v>
      </c>
      <c r="F774" s="264" t="s">
        <v>125</v>
      </c>
      <c r="G774" s="263" t="s">
        <v>414</v>
      </c>
      <c r="H774" s="263" t="s">
        <v>399</v>
      </c>
      <c r="I774" s="33"/>
      <c r="J774" s="196"/>
      <c r="K774" s="196"/>
      <c r="L774" s="196"/>
      <c r="M774" s="235"/>
      <c r="N774" s="235"/>
      <c r="O774" s="33"/>
      <c r="P774" s="48"/>
      <c r="Q774" s="279"/>
      <c r="R774" s="279"/>
      <c r="S774" s="282">
        <v>45449.5138888889</v>
      </c>
      <c r="T774" s="279" t="s">
        <v>2117</v>
      </c>
      <c r="U774" s="268" t="str">
        <f t="array" ref="U774">IFERROR(IF(INDEX(三跨两临近重点区段!$F:$F,MATCH(1,(MONTH(三跨两临近重点区段!$D:$D)=7)*(三跨两临近重点区段!$A:$A=D774),0))="已取消","已取消",INDEX(三跨两临近重点区段!$D:$D,MATCH(1,(MONTH(三跨两临近重点区段!$D:$D)=7)*(三跨两临近重点区段!$A:$A=D774)*(三跨两临近重点区段!$F:$F="现存区段"),0))),"")</f>
        <v/>
      </c>
      <c r="V774" s="232" t="str">
        <f t="array" ref="V774">IFERROR(IF(INDEX(三跨两临近重点区段!$F:$F,MATCH(1,(MONTH(三跨两临近重点区段!$D:$D)=7)*(三跨两临近重点区段!$A:$A=D774),0))="已取消","已取消",INDEX(三跨两临近重点区段!$E:$E,MATCH(1,(MONTH(三跨两临近重点区段!$D:$D)=7)*(三跨两临近重点区段!$A:$A=D774)*(三跨两临近重点区段!$F:$F="现存区段"),0))),"")</f>
        <v/>
      </c>
      <c r="W774" s="268" t="str">
        <f t="array" ref="W774">IFERROR(IF(INDEX(三跨两临近重点区段!$F:$F,MATCH(1,(MONTH(三跨两临近重点区段!$D:$D)=8)*(三跨两临近重点区段!$A:$A=D774),0))="已取消","已取消",INDEX(三跨两临近重点区段!$D:$D,MATCH(1,(MONTH(三跨两临近重点区段!$D:$D)=8)*(三跨两临近重点区段!$A:$A=D774)*(三跨两临近重点区段!$F:$F="现存区段"),0))),"")</f>
        <v/>
      </c>
      <c r="X774" s="232" t="str">
        <f t="array" ref="X774">IFERROR(IF(INDEX(三跨两临近重点区段!$F:$F,MATCH(1,(MONTH(三跨两临近重点区段!$D:$D)=8)*(三跨两临近重点区段!$A:$A=D774),0))="已取消","已取消",INDEX(三跨两临近重点区段!$E:$E,MATCH(1,(MONTH(三跨两临近重点区段!$D:$D)=8)*(三跨两临近重点区段!$A:$A=D774)*(三跨两临近重点区段!$F:$F="现存区段"),0))),"")</f>
        <v/>
      </c>
      <c r="Y774" s="268" t="str">
        <f t="array" ref="Y774">IFERROR(IF(INDEX(三跨两临近重点区段!$F:$F,MATCH(1,(MONTH(三跨两临近重点区段!$D:$D)=9)*(三跨两临近重点区段!$A:$A=D774),0))="已取消","已取消",INDEX(三跨两临近重点区段!$D:$D,MATCH(1,(MONTH(三跨两临近重点区段!$D:$D)=9)*(三跨两临近重点区段!$A:$A=D774)*(三跨两临近重点区段!$F:$F="现存区段"),0))),"")</f>
        <v/>
      </c>
      <c r="Z774" s="232" t="str">
        <f t="array" ref="Z774">IFERROR(IF(INDEX(三跨两临近重点区段!$F:$F,MATCH(1,(MONTH(三跨两临近重点区段!$D:$D)=9)*(三跨两临近重点区段!$A:$A=D774),0))="已取消","已取消",INDEX(三跨两临近重点区段!$E:$E,MATCH(1,(MONTH(三跨两临近重点区段!$D:$D)=9)*(三跨两临近重点区段!$A:$A=D774)*(三跨两临近重点区段!$F:$F="现存区段"),0))),"")</f>
        <v/>
      </c>
      <c r="AA774" s="268" t="str">
        <f t="array" ref="AA774">IFERROR(IF(INDEX(三跨两临近重点区段!$F:$F,MATCH(1,(MONTH(三跨两临近重点区段!$D:$D)=10)*(三跨两临近重点区段!$A:$A=D774),0))="已取消","已取消",INDEX(三跨两临近重点区段!$D:$D,MATCH(1,(MONTH(三跨两临近重点区段!$D:$D)=10)*(三跨两临近重点区段!$A:$A=D774)*(三跨两临近重点区段!$F:$F="现存区段"),0))),"")</f>
        <v/>
      </c>
      <c r="AB774" s="72" t="str">
        <f t="array" ref="AB774">IFERROR(IF(INDEX(三跨两临近重点区段!$F:$F,MATCH(1,(MONTH(三跨两临近重点区段!$D:$D)=10)*(三跨两临近重点区段!$A:$A=D774),0))="已取消","已取消",INDEX(三跨两临近重点区段!$E:$E,MATCH(1,(MONTH(三跨两临近重点区段!$D:$D)=10)*(三跨两临近重点区段!$A:$A=D774)*(三跨两临近重点区段!$F:$F="现存区段"),0))),"")</f>
        <v/>
      </c>
      <c r="AC774" s="284" t="str">
        <f t="array" ref="AC774">IFERROR(IF(INDEX(三跨两临近重点区段!$F:$F,MATCH(1,(MONTH(三跨两临近重点区段!$D:$D)=11)*(三跨两临近重点区段!$A:$A=D774),0))="已取消","已取消",INDEX(三跨两临近重点区段!$D:$D,MATCH(1,(MONTH(三跨两临近重点区段!$D:$D)=11)*(三跨两临近重点区段!$A:$A=D774)*(三跨两临近重点区段!$F:$F="现存区段"),0))),"")</f>
        <v/>
      </c>
      <c r="AD774" s="72" t="str">
        <f t="array" ref="AD774">IFERROR(IF(INDEX(三跨两临近重点区段!$F:$F,MATCH(1,(MONTH(三跨两临近重点区段!$D:$D)=11)*(三跨两临近重点区段!$A:$A=D774),0))="已取消","已取消",INDEX(三跨两临近重点区段!$E:$E,MATCH(1,(MONTH(三跨两临近重点区段!$D:$D)=11)*(三跨两临近重点区段!$A:$A=D774)*(三跨两临近重点区段!$F:$F="现存区段"),0))),"")</f>
        <v/>
      </c>
      <c r="AE774" s="284" t="str">
        <f t="array" ref="AE774">IFERROR(IF(INDEX(三跨两临近重点区段!$F:$F,MATCH(1,(MONTH(三跨两临近重点区段!$D:$D)=12)*(三跨两临近重点区段!$A:$A=D774),0))="已取消","已取消",INDEX(三跨两临近重点区段!$D:$D,MATCH(1,(MONTH(三跨两临近重点区段!$D:$D)=12)*(三跨两临近重点区段!$A:$A=D774)*(三跨两临近重点区段!$F:$F="现存区段"),0))),"")</f>
        <v/>
      </c>
      <c r="AF774" s="72" t="str">
        <f t="array" ref="AF774">IFERROR(IF(INDEX(三跨两临近重点区段!$F:$F,MATCH(1,(MONTH(三跨两临近重点区段!$D:$D)=12)*(三跨两临近重点区段!$A:$A=D774),0))="已取消","已取消",INDEX(三跨两临近重点区段!$E:$E,MATCH(1,(MONTH(三跨两临近重点区段!$D:$D)=12)*(三跨两临近重点区段!$A:$A=D774)*(三跨两临近重点区段!$F:$F="现存区段"),0))),"")</f>
        <v/>
      </c>
      <c r="AH774" t="e">
        <f t="array" ref="AH774">INDEX(三跨两临近重点区段!$G:$G,MATCH(D774,三跨两临近重点区段!$A:$A,0))</f>
        <v>#N/A</v>
      </c>
      <c r="AI774" t="e">
        <f>INDEX(三跨两临近重点区段!$J:$J,MATCH(D774,三跨两临近重点区段!$A:$A,0))</f>
        <v>#N/A</v>
      </c>
    </row>
    <row r="775" ht="14.25" spans="1:35">
      <c r="A775" s="263" t="s">
        <v>363</v>
      </c>
      <c r="B775" s="264" t="s">
        <v>2497</v>
      </c>
      <c r="C775" s="263" t="s">
        <v>2152</v>
      </c>
      <c r="D775" s="263" t="s">
        <v>3266</v>
      </c>
      <c r="E775" s="264" t="s">
        <v>2458</v>
      </c>
      <c r="F775" s="264" t="s">
        <v>125</v>
      </c>
      <c r="G775" s="263" t="s">
        <v>414</v>
      </c>
      <c r="H775" s="263" t="s">
        <v>399</v>
      </c>
      <c r="I775" s="33"/>
      <c r="J775" s="196"/>
      <c r="K775" s="196"/>
      <c r="L775" s="196"/>
      <c r="M775" s="235"/>
      <c r="N775" s="235"/>
      <c r="O775" s="33"/>
      <c r="P775" s="48"/>
      <c r="Q775" s="279"/>
      <c r="R775" s="279"/>
      <c r="S775" s="282">
        <v>45449.5138888889</v>
      </c>
      <c r="T775" s="279" t="s">
        <v>2117</v>
      </c>
      <c r="U775" s="268" t="str">
        <f t="array" ref="U775">IFERROR(IF(INDEX(三跨两临近重点区段!$F:$F,MATCH(1,(MONTH(三跨两临近重点区段!$D:$D)=7)*(三跨两临近重点区段!$A:$A=D775),0))="已取消","已取消",INDEX(三跨两临近重点区段!$D:$D,MATCH(1,(MONTH(三跨两临近重点区段!$D:$D)=7)*(三跨两临近重点区段!$A:$A=D775)*(三跨两临近重点区段!$F:$F="现存区段"),0))),"")</f>
        <v/>
      </c>
      <c r="V775" s="232" t="str">
        <f t="array" ref="V775">IFERROR(IF(INDEX(三跨两临近重点区段!$F:$F,MATCH(1,(MONTH(三跨两临近重点区段!$D:$D)=7)*(三跨两临近重点区段!$A:$A=D775),0))="已取消","已取消",INDEX(三跨两临近重点区段!$E:$E,MATCH(1,(MONTH(三跨两临近重点区段!$D:$D)=7)*(三跨两临近重点区段!$A:$A=D775)*(三跨两临近重点区段!$F:$F="现存区段"),0))),"")</f>
        <v/>
      </c>
      <c r="W775" s="268" t="str">
        <f t="array" ref="W775">IFERROR(IF(INDEX(三跨两临近重点区段!$F:$F,MATCH(1,(MONTH(三跨两临近重点区段!$D:$D)=8)*(三跨两临近重点区段!$A:$A=D775),0))="已取消","已取消",INDEX(三跨两临近重点区段!$D:$D,MATCH(1,(MONTH(三跨两临近重点区段!$D:$D)=8)*(三跨两临近重点区段!$A:$A=D775)*(三跨两临近重点区段!$F:$F="现存区段"),0))),"")</f>
        <v/>
      </c>
      <c r="X775" s="232" t="str">
        <f t="array" ref="X775">IFERROR(IF(INDEX(三跨两临近重点区段!$F:$F,MATCH(1,(MONTH(三跨两临近重点区段!$D:$D)=8)*(三跨两临近重点区段!$A:$A=D775),0))="已取消","已取消",INDEX(三跨两临近重点区段!$E:$E,MATCH(1,(MONTH(三跨两临近重点区段!$D:$D)=8)*(三跨两临近重点区段!$A:$A=D775)*(三跨两临近重点区段!$F:$F="现存区段"),0))),"")</f>
        <v/>
      </c>
      <c r="Y775" s="268" t="str">
        <f t="array" ref="Y775">IFERROR(IF(INDEX(三跨两临近重点区段!$F:$F,MATCH(1,(MONTH(三跨两临近重点区段!$D:$D)=9)*(三跨两临近重点区段!$A:$A=D775),0))="已取消","已取消",INDEX(三跨两临近重点区段!$D:$D,MATCH(1,(MONTH(三跨两临近重点区段!$D:$D)=9)*(三跨两临近重点区段!$A:$A=D775)*(三跨两临近重点区段!$F:$F="现存区段"),0))),"")</f>
        <v/>
      </c>
      <c r="Z775" s="232" t="str">
        <f t="array" ref="Z775">IFERROR(IF(INDEX(三跨两临近重点区段!$F:$F,MATCH(1,(MONTH(三跨两临近重点区段!$D:$D)=9)*(三跨两临近重点区段!$A:$A=D775),0))="已取消","已取消",INDEX(三跨两临近重点区段!$E:$E,MATCH(1,(MONTH(三跨两临近重点区段!$D:$D)=9)*(三跨两临近重点区段!$A:$A=D775)*(三跨两临近重点区段!$F:$F="现存区段"),0))),"")</f>
        <v/>
      </c>
      <c r="AA775" s="268" t="str">
        <f t="array" ref="AA775">IFERROR(IF(INDEX(三跨两临近重点区段!$F:$F,MATCH(1,(MONTH(三跨两临近重点区段!$D:$D)=10)*(三跨两临近重点区段!$A:$A=D775),0))="已取消","已取消",INDEX(三跨两临近重点区段!$D:$D,MATCH(1,(MONTH(三跨两临近重点区段!$D:$D)=10)*(三跨两临近重点区段!$A:$A=D775)*(三跨两临近重点区段!$F:$F="现存区段"),0))),"")</f>
        <v/>
      </c>
      <c r="AB775" s="72" t="str">
        <f t="array" ref="AB775">IFERROR(IF(INDEX(三跨两临近重点区段!$F:$F,MATCH(1,(MONTH(三跨两临近重点区段!$D:$D)=10)*(三跨两临近重点区段!$A:$A=D775),0))="已取消","已取消",INDEX(三跨两临近重点区段!$E:$E,MATCH(1,(MONTH(三跨两临近重点区段!$D:$D)=10)*(三跨两临近重点区段!$A:$A=D775)*(三跨两临近重点区段!$F:$F="现存区段"),0))),"")</f>
        <v/>
      </c>
      <c r="AC775" s="284" t="str">
        <f t="array" ref="AC775">IFERROR(IF(INDEX(三跨两临近重点区段!$F:$F,MATCH(1,(MONTH(三跨两临近重点区段!$D:$D)=11)*(三跨两临近重点区段!$A:$A=D775),0))="已取消","已取消",INDEX(三跨两临近重点区段!$D:$D,MATCH(1,(MONTH(三跨两临近重点区段!$D:$D)=11)*(三跨两临近重点区段!$A:$A=D775)*(三跨两临近重点区段!$F:$F="现存区段"),0))),"")</f>
        <v/>
      </c>
      <c r="AD775" s="72" t="str">
        <f t="array" ref="AD775">IFERROR(IF(INDEX(三跨两临近重点区段!$F:$F,MATCH(1,(MONTH(三跨两临近重点区段!$D:$D)=11)*(三跨两临近重点区段!$A:$A=D775),0))="已取消","已取消",INDEX(三跨两临近重点区段!$E:$E,MATCH(1,(MONTH(三跨两临近重点区段!$D:$D)=11)*(三跨两临近重点区段!$A:$A=D775)*(三跨两临近重点区段!$F:$F="现存区段"),0))),"")</f>
        <v/>
      </c>
      <c r="AE775" s="284" t="str">
        <f t="array" ref="AE775">IFERROR(IF(INDEX(三跨两临近重点区段!$F:$F,MATCH(1,(MONTH(三跨两临近重点区段!$D:$D)=12)*(三跨两临近重点区段!$A:$A=D775),0))="已取消","已取消",INDEX(三跨两临近重点区段!$D:$D,MATCH(1,(MONTH(三跨两临近重点区段!$D:$D)=12)*(三跨两临近重点区段!$A:$A=D775)*(三跨两临近重点区段!$F:$F="现存区段"),0))),"")</f>
        <v/>
      </c>
      <c r="AF775" s="72" t="str">
        <f t="array" ref="AF775">IFERROR(IF(INDEX(三跨两临近重点区段!$F:$F,MATCH(1,(MONTH(三跨两临近重点区段!$D:$D)=12)*(三跨两临近重点区段!$A:$A=D775),0))="已取消","已取消",INDEX(三跨两临近重点区段!$E:$E,MATCH(1,(MONTH(三跨两临近重点区段!$D:$D)=12)*(三跨两临近重点区段!$A:$A=D775)*(三跨两临近重点区段!$F:$F="现存区段"),0))),"")</f>
        <v/>
      </c>
      <c r="AH775" t="e">
        <f t="array" ref="AH775">INDEX(三跨两临近重点区段!$G:$G,MATCH(D775,三跨两临近重点区段!$A:$A,0))</f>
        <v>#N/A</v>
      </c>
      <c r="AI775" t="e">
        <f>INDEX(三跨两临近重点区段!$J:$J,MATCH(D775,三跨两临近重点区段!$A:$A,0))</f>
        <v>#N/A</v>
      </c>
    </row>
    <row r="776" ht="14.25" spans="1:35">
      <c r="A776" s="263" t="s">
        <v>363</v>
      </c>
      <c r="B776" s="264" t="s">
        <v>2494</v>
      </c>
      <c r="C776" s="263" t="s">
        <v>2152</v>
      </c>
      <c r="D776" s="263" t="s">
        <v>3267</v>
      </c>
      <c r="E776" s="264" t="s">
        <v>2458</v>
      </c>
      <c r="F776" s="264" t="s">
        <v>125</v>
      </c>
      <c r="G776" s="263" t="s">
        <v>414</v>
      </c>
      <c r="H776" s="263" t="s">
        <v>399</v>
      </c>
      <c r="I776" s="33"/>
      <c r="J776" s="196"/>
      <c r="K776" s="196"/>
      <c r="L776" s="196"/>
      <c r="M776" s="235"/>
      <c r="N776" s="235"/>
      <c r="O776" s="33"/>
      <c r="P776" s="48"/>
      <c r="Q776" s="279"/>
      <c r="R776" s="279"/>
      <c r="S776" s="282">
        <v>45449.5138888889</v>
      </c>
      <c r="T776" s="279" t="s">
        <v>2117</v>
      </c>
      <c r="U776" s="268" t="str">
        <f t="array" ref="U776">IFERROR(IF(INDEX(三跨两临近重点区段!$F:$F,MATCH(1,(MONTH(三跨两临近重点区段!$D:$D)=7)*(三跨两临近重点区段!$A:$A=D776),0))="已取消","已取消",INDEX(三跨两临近重点区段!$D:$D,MATCH(1,(MONTH(三跨两临近重点区段!$D:$D)=7)*(三跨两临近重点区段!$A:$A=D776)*(三跨两临近重点区段!$F:$F="现存区段"),0))),"")</f>
        <v/>
      </c>
      <c r="V776" s="232" t="str">
        <f t="array" ref="V776">IFERROR(IF(INDEX(三跨两临近重点区段!$F:$F,MATCH(1,(MONTH(三跨两临近重点区段!$D:$D)=7)*(三跨两临近重点区段!$A:$A=D776),0))="已取消","已取消",INDEX(三跨两临近重点区段!$E:$E,MATCH(1,(MONTH(三跨两临近重点区段!$D:$D)=7)*(三跨两临近重点区段!$A:$A=D776)*(三跨两临近重点区段!$F:$F="现存区段"),0))),"")</f>
        <v/>
      </c>
      <c r="W776" s="268" t="str">
        <f t="array" ref="W776">IFERROR(IF(INDEX(三跨两临近重点区段!$F:$F,MATCH(1,(MONTH(三跨两临近重点区段!$D:$D)=8)*(三跨两临近重点区段!$A:$A=D776),0))="已取消","已取消",INDEX(三跨两临近重点区段!$D:$D,MATCH(1,(MONTH(三跨两临近重点区段!$D:$D)=8)*(三跨两临近重点区段!$A:$A=D776)*(三跨两临近重点区段!$F:$F="现存区段"),0))),"")</f>
        <v/>
      </c>
      <c r="X776" s="232" t="str">
        <f t="array" ref="X776">IFERROR(IF(INDEX(三跨两临近重点区段!$F:$F,MATCH(1,(MONTH(三跨两临近重点区段!$D:$D)=8)*(三跨两临近重点区段!$A:$A=D776),0))="已取消","已取消",INDEX(三跨两临近重点区段!$E:$E,MATCH(1,(MONTH(三跨两临近重点区段!$D:$D)=8)*(三跨两临近重点区段!$A:$A=D776)*(三跨两临近重点区段!$F:$F="现存区段"),0))),"")</f>
        <v/>
      </c>
      <c r="Y776" s="268" t="str">
        <f t="array" ref="Y776">IFERROR(IF(INDEX(三跨两临近重点区段!$F:$F,MATCH(1,(MONTH(三跨两临近重点区段!$D:$D)=9)*(三跨两临近重点区段!$A:$A=D776),0))="已取消","已取消",INDEX(三跨两临近重点区段!$D:$D,MATCH(1,(MONTH(三跨两临近重点区段!$D:$D)=9)*(三跨两临近重点区段!$A:$A=D776)*(三跨两临近重点区段!$F:$F="现存区段"),0))),"")</f>
        <v/>
      </c>
      <c r="Z776" s="232" t="str">
        <f t="array" ref="Z776">IFERROR(IF(INDEX(三跨两临近重点区段!$F:$F,MATCH(1,(MONTH(三跨两临近重点区段!$D:$D)=9)*(三跨两临近重点区段!$A:$A=D776),0))="已取消","已取消",INDEX(三跨两临近重点区段!$E:$E,MATCH(1,(MONTH(三跨两临近重点区段!$D:$D)=9)*(三跨两临近重点区段!$A:$A=D776)*(三跨两临近重点区段!$F:$F="现存区段"),0))),"")</f>
        <v/>
      </c>
      <c r="AA776" s="268" t="str">
        <f t="array" ref="AA776">IFERROR(IF(INDEX(三跨两临近重点区段!$F:$F,MATCH(1,(MONTH(三跨两临近重点区段!$D:$D)=10)*(三跨两临近重点区段!$A:$A=D776),0))="已取消","已取消",INDEX(三跨两临近重点区段!$D:$D,MATCH(1,(MONTH(三跨两临近重点区段!$D:$D)=10)*(三跨两临近重点区段!$A:$A=D776)*(三跨两临近重点区段!$F:$F="现存区段"),0))),"")</f>
        <v/>
      </c>
      <c r="AB776" s="72" t="str">
        <f t="array" ref="AB776">IFERROR(IF(INDEX(三跨两临近重点区段!$F:$F,MATCH(1,(MONTH(三跨两临近重点区段!$D:$D)=10)*(三跨两临近重点区段!$A:$A=D776),0))="已取消","已取消",INDEX(三跨两临近重点区段!$E:$E,MATCH(1,(MONTH(三跨两临近重点区段!$D:$D)=10)*(三跨两临近重点区段!$A:$A=D776)*(三跨两临近重点区段!$F:$F="现存区段"),0))),"")</f>
        <v/>
      </c>
      <c r="AC776" s="284" t="str">
        <f t="array" ref="AC776">IFERROR(IF(INDEX(三跨两临近重点区段!$F:$F,MATCH(1,(MONTH(三跨两临近重点区段!$D:$D)=11)*(三跨两临近重点区段!$A:$A=D776),0))="已取消","已取消",INDEX(三跨两临近重点区段!$D:$D,MATCH(1,(MONTH(三跨两临近重点区段!$D:$D)=11)*(三跨两临近重点区段!$A:$A=D776)*(三跨两临近重点区段!$F:$F="现存区段"),0))),"")</f>
        <v/>
      </c>
      <c r="AD776" s="72" t="str">
        <f t="array" ref="AD776">IFERROR(IF(INDEX(三跨两临近重点区段!$F:$F,MATCH(1,(MONTH(三跨两临近重点区段!$D:$D)=11)*(三跨两临近重点区段!$A:$A=D776),0))="已取消","已取消",INDEX(三跨两临近重点区段!$E:$E,MATCH(1,(MONTH(三跨两临近重点区段!$D:$D)=11)*(三跨两临近重点区段!$A:$A=D776)*(三跨两临近重点区段!$F:$F="现存区段"),0))),"")</f>
        <v/>
      </c>
      <c r="AE776" s="284" t="str">
        <f t="array" ref="AE776">IFERROR(IF(INDEX(三跨两临近重点区段!$F:$F,MATCH(1,(MONTH(三跨两临近重点区段!$D:$D)=12)*(三跨两临近重点区段!$A:$A=D776),0))="已取消","已取消",INDEX(三跨两临近重点区段!$D:$D,MATCH(1,(MONTH(三跨两临近重点区段!$D:$D)=12)*(三跨两临近重点区段!$A:$A=D776)*(三跨两临近重点区段!$F:$F="现存区段"),0))),"")</f>
        <v/>
      </c>
      <c r="AF776" s="72" t="str">
        <f t="array" ref="AF776">IFERROR(IF(INDEX(三跨两临近重点区段!$F:$F,MATCH(1,(MONTH(三跨两临近重点区段!$D:$D)=12)*(三跨两临近重点区段!$A:$A=D776),0))="已取消","已取消",INDEX(三跨两临近重点区段!$E:$E,MATCH(1,(MONTH(三跨两临近重点区段!$D:$D)=12)*(三跨两临近重点区段!$A:$A=D776)*(三跨两临近重点区段!$F:$F="现存区段"),0))),"")</f>
        <v/>
      </c>
      <c r="AH776" t="e">
        <f t="array" ref="AH776">INDEX(三跨两临近重点区段!$G:$G,MATCH(D776,三跨两临近重点区段!$A:$A,0))</f>
        <v>#N/A</v>
      </c>
      <c r="AI776" t="e">
        <f>INDEX(三跨两临近重点区段!$J:$J,MATCH(D776,三跨两临近重点区段!$A:$A,0))</f>
        <v>#N/A</v>
      </c>
    </row>
    <row r="777" ht="14.25" spans="1:35">
      <c r="A777" s="263" t="s">
        <v>363</v>
      </c>
      <c r="B777" s="264" t="s">
        <v>2486</v>
      </c>
      <c r="C777" s="263" t="s">
        <v>2302</v>
      </c>
      <c r="D777" s="263" t="s">
        <v>3268</v>
      </c>
      <c r="E777" s="264" t="s">
        <v>2458</v>
      </c>
      <c r="F777" s="264" t="s">
        <v>125</v>
      </c>
      <c r="G777" s="263" t="s">
        <v>414</v>
      </c>
      <c r="H777" s="263" t="s">
        <v>406</v>
      </c>
      <c r="I777" s="33"/>
      <c r="J777" s="196"/>
      <c r="K777" s="196"/>
      <c r="L777" s="196"/>
      <c r="M777" s="235"/>
      <c r="N777" s="235"/>
      <c r="O777" s="33"/>
      <c r="P777" s="48"/>
      <c r="Q777" s="279"/>
      <c r="R777" s="279"/>
      <c r="S777" s="282">
        <v>45449.5138888889</v>
      </c>
      <c r="T777" s="279" t="s">
        <v>2117</v>
      </c>
      <c r="U777" s="268" t="str">
        <f t="array" ref="U777">IFERROR(IF(INDEX(三跨两临近重点区段!$F:$F,MATCH(1,(MONTH(三跨两临近重点区段!$D:$D)=7)*(三跨两临近重点区段!$A:$A=D777),0))="已取消","已取消",INDEX(三跨两临近重点区段!$D:$D,MATCH(1,(MONTH(三跨两临近重点区段!$D:$D)=7)*(三跨两临近重点区段!$A:$A=D777)*(三跨两临近重点区段!$F:$F="现存区段"),0))),"")</f>
        <v/>
      </c>
      <c r="V777" s="232" t="str">
        <f t="array" ref="V777">IFERROR(IF(INDEX(三跨两临近重点区段!$F:$F,MATCH(1,(MONTH(三跨两临近重点区段!$D:$D)=7)*(三跨两临近重点区段!$A:$A=D777),0))="已取消","已取消",INDEX(三跨两临近重点区段!$E:$E,MATCH(1,(MONTH(三跨两临近重点区段!$D:$D)=7)*(三跨两临近重点区段!$A:$A=D777)*(三跨两临近重点区段!$F:$F="现存区段"),0))),"")</f>
        <v/>
      </c>
      <c r="W777" s="268" t="str">
        <f t="array" ref="W777">IFERROR(IF(INDEX(三跨两临近重点区段!$F:$F,MATCH(1,(MONTH(三跨两临近重点区段!$D:$D)=8)*(三跨两临近重点区段!$A:$A=D777),0))="已取消","已取消",INDEX(三跨两临近重点区段!$D:$D,MATCH(1,(MONTH(三跨两临近重点区段!$D:$D)=8)*(三跨两临近重点区段!$A:$A=D777)*(三跨两临近重点区段!$F:$F="现存区段"),0))),"")</f>
        <v/>
      </c>
      <c r="X777" s="232" t="str">
        <f t="array" ref="X777">IFERROR(IF(INDEX(三跨两临近重点区段!$F:$F,MATCH(1,(MONTH(三跨两临近重点区段!$D:$D)=8)*(三跨两临近重点区段!$A:$A=D777),0))="已取消","已取消",INDEX(三跨两临近重点区段!$E:$E,MATCH(1,(MONTH(三跨两临近重点区段!$D:$D)=8)*(三跨两临近重点区段!$A:$A=D777)*(三跨两临近重点区段!$F:$F="现存区段"),0))),"")</f>
        <v/>
      </c>
      <c r="Y777" s="268" t="str">
        <f t="array" ref="Y777">IFERROR(IF(INDEX(三跨两临近重点区段!$F:$F,MATCH(1,(MONTH(三跨两临近重点区段!$D:$D)=9)*(三跨两临近重点区段!$A:$A=D777),0))="已取消","已取消",INDEX(三跨两临近重点区段!$D:$D,MATCH(1,(MONTH(三跨两临近重点区段!$D:$D)=9)*(三跨两临近重点区段!$A:$A=D777)*(三跨两临近重点区段!$F:$F="现存区段"),0))),"")</f>
        <v/>
      </c>
      <c r="Z777" s="232" t="str">
        <f t="array" ref="Z777">IFERROR(IF(INDEX(三跨两临近重点区段!$F:$F,MATCH(1,(MONTH(三跨两临近重点区段!$D:$D)=9)*(三跨两临近重点区段!$A:$A=D777),0))="已取消","已取消",INDEX(三跨两临近重点区段!$E:$E,MATCH(1,(MONTH(三跨两临近重点区段!$D:$D)=9)*(三跨两临近重点区段!$A:$A=D777)*(三跨两临近重点区段!$F:$F="现存区段"),0))),"")</f>
        <v/>
      </c>
      <c r="AA777" s="268" t="str">
        <f t="array" ref="AA777">IFERROR(IF(INDEX(三跨两临近重点区段!$F:$F,MATCH(1,(MONTH(三跨两临近重点区段!$D:$D)=10)*(三跨两临近重点区段!$A:$A=D777),0))="已取消","已取消",INDEX(三跨两临近重点区段!$D:$D,MATCH(1,(MONTH(三跨两临近重点区段!$D:$D)=10)*(三跨两临近重点区段!$A:$A=D777)*(三跨两临近重点区段!$F:$F="现存区段"),0))),"")</f>
        <v/>
      </c>
      <c r="AB777" s="72" t="str">
        <f t="array" ref="AB777">IFERROR(IF(INDEX(三跨两临近重点区段!$F:$F,MATCH(1,(MONTH(三跨两临近重点区段!$D:$D)=10)*(三跨两临近重点区段!$A:$A=D777),0))="已取消","已取消",INDEX(三跨两临近重点区段!$E:$E,MATCH(1,(MONTH(三跨两临近重点区段!$D:$D)=10)*(三跨两临近重点区段!$A:$A=D777)*(三跨两临近重点区段!$F:$F="现存区段"),0))),"")</f>
        <v/>
      </c>
      <c r="AC777" s="284" t="str">
        <f t="array" ref="AC777">IFERROR(IF(INDEX(三跨两临近重点区段!$F:$F,MATCH(1,(MONTH(三跨两临近重点区段!$D:$D)=11)*(三跨两临近重点区段!$A:$A=D777),0))="已取消","已取消",INDEX(三跨两临近重点区段!$D:$D,MATCH(1,(MONTH(三跨两临近重点区段!$D:$D)=11)*(三跨两临近重点区段!$A:$A=D777)*(三跨两临近重点区段!$F:$F="现存区段"),0))),"")</f>
        <v/>
      </c>
      <c r="AD777" s="72" t="str">
        <f t="array" ref="AD777">IFERROR(IF(INDEX(三跨两临近重点区段!$F:$F,MATCH(1,(MONTH(三跨两临近重点区段!$D:$D)=11)*(三跨两临近重点区段!$A:$A=D777),0))="已取消","已取消",INDEX(三跨两临近重点区段!$E:$E,MATCH(1,(MONTH(三跨两临近重点区段!$D:$D)=11)*(三跨两临近重点区段!$A:$A=D777)*(三跨两临近重点区段!$F:$F="现存区段"),0))),"")</f>
        <v/>
      </c>
      <c r="AE777" s="284" t="str">
        <f t="array" ref="AE777">IFERROR(IF(INDEX(三跨两临近重点区段!$F:$F,MATCH(1,(MONTH(三跨两临近重点区段!$D:$D)=12)*(三跨两临近重点区段!$A:$A=D777),0))="已取消","已取消",INDEX(三跨两临近重点区段!$D:$D,MATCH(1,(MONTH(三跨两临近重点区段!$D:$D)=12)*(三跨两临近重点区段!$A:$A=D777)*(三跨两临近重点区段!$F:$F="现存区段"),0))),"")</f>
        <v/>
      </c>
      <c r="AF777" s="72" t="str">
        <f t="array" ref="AF777">IFERROR(IF(INDEX(三跨两临近重点区段!$F:$F,MATCH(1,(MONTH(三跨两临近重点区段!$D:$D)=12)*(三跨两临近重点区段!$A:$A=D777),0))="已取消","已取消",INDEX(三跨两临近重点区段!$E:$E,MATCH(1,(MONTH(三跨两临近重点区段!$D:$D)=12)*(三跨两临近重点区段!$A:$A=D777)*(三跨两临近重点区段!$F:$F="现存区段"),0))),"")</f>
        <v/>
      </c>
      <c r="AH777" t="e">
        <f t="array" ref="AH777">INDEX(三跨两临近重点区段!$G:$G,MATCH(D777,三跨两临近重点区段!$A:$A,0))</f>
        <v>#N/A</v>
      </c>
      <c r="AI777" t="e">
        <f>INDEX(三跨两临近重点区段!$J:$J,MATCH(D777,三跨两临近重点区段!$A:$A,0))</f>
        <v>#N/A</v>
      </c>
    </row>
    <row r="778" ht="14.25" spans="1:35">
      <c r="A778" s="263" t="s">
        <v>363</v>
      </c>
      <c r="B778" s="264" t="s">
        <v>2482</v>
      </c>
      <c r="C778" s="263" t="s">
        <v>2302</v>
      </c>
      <c r="D778" s="263" t="s">
        <v>3269</v>
      </c>
      <c r="E778" s="264" t="s">
        <v>2458</v>
      </c>
      <c r="F778" s="264" t="s">
        <v>125</v>
      </c>
      <c r="G778" s="263" t="s">
        <v>414</v>
      </c>
      <c r="H778" s="263" t="s">
        <v>406</v>
      </c>
      <c r="I778" s="33"/>
      <c r="J778" s="196"/>
      <c r="K778" s="196"/>
      <c r="L778" s="196"/>
      <c r="M778" s="235"/>
      <c r="N778" s="235"/>
      <c r="O778" s="33"/>
      <c r="P778" s="48"/>
      <c r="Q778" s="279"/>
      <c r="R778" s="279"/>
      <c r="S778" s="282">
        <v>45449.5138888889</v>
      </c>
      <c r="T778" s="279" t="s">
        <v>2117</v>
      </c>
      <c r="U778" s="268" t="str">
        <f t="array" ref="U778">IFERROR(IF(INDEX(三跨两临近重点区段!$F:$F,MATCH(1,(MONTH(三跨两临近重点区段!$D:$D)=7)*(三跨两临近重点区段!$A:$A=D778),0))="已取消","已取消",INDEX(三跨两临近重点区段!$D:$D,MATCH(1,(MONTH(三跨两临近重点区段!$D:$D)=7)*(三跨两临近重点区段!$A:$A=D778)*(三跨两临近重点区段!$F:$F="现存区段"),0))),"")</f>
        <v/>
      </c>
      <c r="V778" s="232" t="str">
        <f t="array" ref="V778">IFERROR(IF(INDEX(三跨两临近重点区段!$F:$F,MATCH(1,(MONTH(三跨两临近重点区段!$D:$D)=7)*(三跨两临近重点区段!$A:$A=D778),0))="已取消","已取消",INDEX(三跨两临近重点区段!$E:$E,MATCH(1,(MONTH(三跨两临近重点区段!$D:$D)=7)*(三跨两临近重点区段!$A:$A=D778)*(三跨两临近重点区段!$F:$F="现存区段"),0))),"")</f>
        <v/>
      </c>
      <c r="W778" s="268" t="str">
        <f t="array" ref="W778">IFERROR(IF(INDEX(三跨两临近重点区段!$F:$F,MATCH(1,(MONTH(三跨两临近重点区段!$D:$D)=8)*(三跨两临近重点区段!$A:$A=D778),0))="已取消","已取消",INDEX(三跨两临近重点区段!$D:$D,MATCH(1,(MONTH(三跨两临近重点区段!$D:$D)=8)*(三跨两临近重点区段!$A:$A=D778)*(三跨两临近重点区段!$F:$F="现存区段"),0))),"")</f>
        <v/>
      </c>
      <c r="X778" s="232" t="str">
        <f t="array" ref="X778">IFERROR(IF(INDEX(三跨两临近重点区段!$F:$F,MATCH(1,(MONTH(三跨两临近重点区段!$D:$D)=8)*(三跨两临近重点区段!$A:$A=D778),0))="已取消","已取消",INDEX(三跨两临近重点区段!$E:$E,MATCH(1,(MONTH(三跨两临近重点区段!$D:$D)=8)*(三跨两临近重点区段!$A:$A=D778)*(三跨两临近重点区段!$F:$F="现存区段"),0))),"")</f>
        <v/>
      </c>
      <c r="Y778" s="268" t="str">
        <f t="array" ref="Y778">IFERROR(IF(INDEX(三跨两临近重点区段!$F:$F,MATCH(1,(MONTH(三跨两临近重点区段!$D:$D)=9)*(三跨两临近重点区段!$A:$A=D778),0))="已取消","已取消",INDEX(三跨两临近重点区段!$D:$D,MATCH(1,(MONTH(三跨两临近重点区段!$D:$D)=9)*(三跨两临近重点区段!$A:$A=D778)*(三跨两临近重点区段!$F:$F="现存区段"),0))),"")</f>
        <v/>
      </c>
      <c r="Z778" s="232" t="str">
        <f t="array" ref="Z778">IFERROR(IF(INDEX(三跨两临近重点区段!$F:$F,MATCH(1,(MONTH(三跨两临近重点区段!$D:$D)=9)*(三跨两临近重点区段!$A:$A=D778),0))="已取消","已取消",INDEX(三跨两临近重点区段!$E:$E,MATCH(1,(MONTH(三跨两临近重点区段!$D:$D)=9)*(三跨两临近重点区段!$A:$A=D778)*(三跨两临近重点区段!$F:$F="现存区段"),0))),"")</f>
        <v/>
      </c>
      <c r="AA778" s="268" t="str">
        <f t="array" ref="AA778">IFERROR(IF(INDEX(三跨两临近重点区段!$F:$F,MATCH(1,(MONTH(三跨两临近重点区段!$D:$D)=10)*(三跨两临近重点区段!$A:$A=D778),0))="已取消","已取消",INDEX(三跨两临近重点区段!$D:$D,MATCH(1,(MONTH(三跨两临近重点区段!$D:$D)=10)*(三跨两临近重点区段!$A:$A=D778)*(三跨两临近重点区段!$F:$F="现存区段"),0))),"")</f>
        <v/>
      </c>
      <c r="AB778" s="72" t="str">
        <f t="array" ref="AB778">IFERROR(IF(INDEX(三跨两临近重点区段!$F:$F,MATCH(1,(MONTH(三跨两临近重点区段!$D:$D)=10)*(三跨两临近重点区段!$A:$A=D778),0))="已取消","已取消",INDEX(三跨两临近重点区段!$E:$E,MATCH(1,(MONTH(三跨两临近重点区段!$D:$D)=10)*(三跨两临近重点区段!$A:$A=D778)*(三跨两临近重点区段!$F:$F="现存区段"),0))),"")</f>
        <v/>
      </c>
      <c r="AC778" s="284" t="str">
        <f t="array" ref="AC778">IFERROR(IF(INDEX(三跨两临近重点区段!$F:$F,MATCH(1,(MONTH(三跨两临近重点区段!$D:$D)=11)*(三跨两临近重点区段!$A:$A=D778),0))="已取消","已取消",INDEX(三跨两临近重点区段!$D:$D,MATCH(1,(MONTH(三跨两临近重点区段!$D:$D)=11)*(三跨两临近重点区段!$A:$A=D778)*(三跨两临近重点区段!$F:$F="现存区段"),0))),"")</f>
        <v/>
      </c>
      <c r="AD778" s="72" t="str">
        <f t="array" ref="AD778">IFERROR(IF(INDEX(三跨两临近重点区段!$F:$F,MATCH(1,(MONTH(三跨两临近重点区段!$D:$D)=11)*(三跨两临近重点区段!$A:$A=D778),0))="已取消","已取消",INDEX(三跨两临近重点区段!$E:$E,MATCH(1,(MONTH(三跨两临近重点区段!$D:$D)=11)*(三跨两临近重点区段!$A:$A=D778)*(三跨两临近重点区段!$F:$F="现存区段"),0))),"")</f>
        <v/>
      </c>
      <c r="AE778" s="284" t="str">
        <f t="array" ref="AE778">IFERROR(IF(INDEX(三跨两临近重点区段!$F:$F,MATCH(1,(MONTH(三跨两临近重点区段!$D:$D)=12)*(三跨两临近重点区段!$A:$A=D778),0))="已取消","已取消",INDEX(三跨两临近重点区段!$D:$D,MATCH(1,(MONTH(三跨两临近重点区段!$D:$D)=12)*(三跨两临近重点区段!$A:$A=D778)*(三跨两临近重点区段!$F:$F="现存区段"),0))),"")</f>
        <v/>
      </c>
      <c r="AF778" s="72" t="str">
        <f t="array" ref="AF778">IFERROR(IF(INDEX(三跨两临近重点区段!$F:$F,MATCH(1,(MONTH(三跨两临近重点区段!$D:$D)=12)*(三跨两临近重点区段!$A:$A=D778),0))="已取消","已取消",INDEX(三跨两临近重点区段!$E:$E,MATCH(1,(MONTH(三跨两临近重点区段!$D:$D)=12)*(三跨两临近重点区段!$A:$A=D778)*(三跨两临近重点区段!$F:$F="现存区段"),0))),"")</f>
        <v/>
      </c>
      <c r="AH778" t="e">
        <f t="array" ref="AH778">INDEX(三跨两临近重点区段!$G:$G,MATCH(D778,三跨两临近重点区段!$A:$A,0))</f>
        <v>#N/A</v>
      </c>
      <c r="AI778" t="e">
        <f>INDEX(三跨两临近重点区段!$J:$J,MATCH(D778,三跨两临近重点区段!$A:$A,0))</f>
        <v>#N/A</v>
      </c>
    </row>
    <row r="779" ht="14.25" spans="1:35">
      <c r="A779" s="263" t="s">
        <v>363</v>
      </c>
      <c r="B779" s="264" t="s">
        <v>2486</v>
      </c>
      <c r="C779" s="263" t="s">
        <v>2509</v>
      </c>
      <c r="D779" s="263" t="s">
        <v>3270</v>
      </c>
      <c r="E779" s="264" t="s">
        <v>2458</v>
      </c>
      <c r="F779" s="264" t="s">
        <v>125</v>
      </c>
      <c r="G779" s="263" t="s">
        <v>414</v>
      </c>
      <c r="H779" s="263" t="s">
        <v>406</v>
      </c>
      <c r="I779" s="33"/>
      <c r="J779" s="196"/>
      <c r="K779" s="196"/>
      <c r="L779" s="196"/>
      <c r="M779" s="235"/>
      <c r="N779" s="235"/>
      <c r="O779" s="33"/>
      <c r="P779" s="48"/>
      <c r="Q779" s="279"/>
      <c r="R779" s="279"/>
      <c r="S779" s="282">
        <v>45449.5138888889</v>
      </c>
      <c r="T779" s="279" t="s">
        <v>2117</v>
      </c>
      <c r="U779" s="268" t="str">
        <f t="array" ref="U779">IFERROR(IF(INDEX(三跨两临近重点区段!$F:$F,MATCH(1,(MONTH(三跨两临近重点区段!$D:$D)=7)*(三跨两临近重点区段!$A:$A=D779),0))="已取消","已取消",INDEX(三跨两临近重点区段!$D:$D,MATCH(1,(MONTH(三跨两临近重点区段!$D:$D)=7)*(三跨两临近重点区段!$A:$A=D779)*(三跨两临近重点区段!$F:$F="现存区段"),0))),"")</f>
        <v/>
      </c>
      <c r="V779" s="232" t="str">
        <f t="array" ref="V779">IFERROR(IF(INDEX(三跨两临近重点区段!$F:$F,MATCH(1,(MONTH(三跨两临近重点区段!$D:$D)=7)*(三跨两临近重点区段!$A:$A=D779),0))="已取消","已取消",INDEX(三跨两临近重点区段!$E:$E,MATCH(1,(MONTH(三跨两临近重点区段!$D:$D)=7)*(三跨两临近重点区段!$A:$A=D779)*(三跨两临近重点区段!$F:$F="现存区段"),0))),"")</f>
        <v/>
      </c>
      <c r="W779" s="268" t="str">
        <f t="array" ref="W779">IFERROR(IF(INDEX(三跨两临近重点区段!$F:$F,MATCH(1,(MONTH(三跨两临近重点区段!$D:$D)=8)*(三跨两临近重点区段!$A:$A=D779),0))="已取消","已取消",INDEX(三跨两临近重点区段!$D:$D,MATCH(1,(MONTH(三跨两临近重点区段!$D:$D)=8)*(三跨两临近重点区段!$A:$A=D779)*(三跨两临近重点区段!$F:$F="现存区段"),0))),"")</f>
        <v/>
      </c>
      <c r="X779" s="232" t="str">
        <f t="array" ref="X779">IFERROR(IF(INDEX(三跨两临近重点区段!$F:$F,MATCH(1,(MONTH(三跨两临近重点区段!$D:$D)=8)*(三跨两临近重点区段!$A:$A=D779),0))="已取消","已取消",INDEX(三跨两临近重点区段!$E:$E,MATCH(1,(MONTH(三跨两临近重点区段!$D:$D)=8)*(三跨两临近重点区段!$A:$A=D779)*(三跨两临近重点区段!$F:$F="现存区段"),0))),"")</f>
        <v/>
      </c>
      <c r="Y779" s="268" t="str">
        <f t="array" ref="Y779">IFERROR(IF(INDEX(三跨两临近重点区段!$F:$F,MATCH(1,(MONTH(三跨两临近重点区段!$D:$D)=9)*(三跨两临近重点区段!$A:$A=D779),0))="已取消","已取消",INDEX(三跨两临近重点区段!$D:$D,MATCH(1,(MONTH(三跨两临近重点区段!$D:$D)=9)*(三跨两临近重点区段!$A:$A=D779)*(三跨两临近重点区段!$F:$F="现存区段"),0))),"")</f>
        <v/>
      </c>
      <c r="Z779" s="232" t="str">
        <f t="array" ref="Z779">IFERROR(IF(INDEX(三跨两临近重点区段!$F:$F,MATCH(1,(MONTH(三跨两临近重点区段!$D:$D)=9)*(三跨两临近重点区段!$A:$A=D779),0))="已取消","已取消",INDEX(三跨两临近重点区段!$E:$E,MATCH(1,(MONTH(三跨两临近重点区段!$D:$D)=9)*(三跨两临近重点区段!$A:$A=D779)*(三跨两临近重点区段!$F:$F="现存区段"),0))),"")</f>
        <v/>
      </c>
      <c r="AA779" s="268" t="str">
        <f t="array" ref="AA779">IFERROR(IF(INDEX(三跨两临近重点区段!$F:$F,MATCH(1,(MONTH(三跨两临近重点区段!$D:$D)=10)*(三跨两临近重点区段!$A:$A=D779),0))="已取消","已取消",INDEX(三跨两临近重点区段!$D:$D,MATCH(1,(MONTH(三跨两临近重点区段!$D:$D)=10)*(三跨两临近重点区段!$A:$A=D779)*(三跨两临近重点区段!$F:$F="现存区段"),0))),"")</f>
        <v/>
      </c>
      <c r="AB779" s="72" t="str">
        <f t="array" ref="AB779">IFERROR(IF(INDEX(三跨两临近重点区段!$F:$F,MATCH(1,(MONTH(三跨两临近重点区段!$D:$D)=10)*(三跨两临近重点区段!$A:$A=D779),0))="已取消","已取消",INDEX(三跨两临近重点区段!$E:$E,MATCH(1,(MONTH(三跨两临近重点区段!$D:$D)=10)*(三跨两临近重点区段!$A:$A=D779)*(三跨两临近重点区段!$F:$F="现存区段"),0))),"")</f>
        <v/>
      </c>
      <c r="AC779" s="284" t="str">
        <f t="array" ref="AC779">IFERROR(IF(INDEX(三跨两临近重点区段!$F:$F,MATCH(1,(MONTH(三跨两临近重点区段!$D:$D)=11)*(三跨两临近重点区段!$A:$A=D779),0))="已取消","已取消",INDEX(三跨两临近重点区段!$D:$D,MATCH(1,(MONTH(三跨两临近重点区段!$D:$D)=11)*(三跨两临近重点区段!$A:$A=D779)*(三跨两临近重点区段!$F:$F="现存区段"),0))),"")</f>
        <v/>
      </c>
      <c r="AD779" s="72" t="str">
        <f t="array" ref="AD779">IFERROR(IF(INDEX(三跨两临近重点区段!$F:$F,MATCH(1,(MONTH(三跨两临近重点区段!$D:$D)=11)*(三跨两临近重点区段!$A:$A=D779),0))="已取消","已取消",INDEX(三跨两临近重点区段!$E:$E,MATCH(1,(MONTH(三跨两临近重点区段!$D:$D)=11)*(三跨两临近重点区段!$A:$A=D779)*(三跨两临近重点区段!$F:$F="现存区段"),0))),"")</f>
        <v/>
      </c>
      <c r="AE779" s="284" t="str">
        <f t="array" ref="AE779">IFERROR(IF(INDEX(三跨两临近重点区段!$F:$F,MATCH(1,(MONTH(三跨两临近重点区段!$D:$D)=12)*(三跨两临近重点区段!$A:$A=D779),0))="已取消","已取消",INDEX(三跨两临近重点区段!$D:$D,MATCH(1,(MONTH(三跨两临近重点区段!$D:$D)=12)*(三跨两临近重点区段!$A:$A=D779)*(三跨两临近重点区段!$F:$F="现存区段"),0))),"")</f>
        <v/>
      </c>
      <c r="AF779" s="72" t="str">
        <f t="array" ref="AF779">IFERROR(IF(INDEX(三跨两临近重点区段!$F:$F,MATCH(1,(MONTH(三跨两临近重点区段!$D:$D)=12)*(三跨两临近重点区段!$A:$A=D779),0))="已取消","已取消",INDEX(三跨两临近重点区段!$E:$E,MATCH(1,(MONTH(三跨两临近重点区段!$D:$D)=12)*(三跨两临近重点区段!$A:$A=D779)*(三跨两临近重点区段!$F:$F="现存区段"),0))),"")</f>
        <v/>
      </c>
      <c r="AH779" t="e">
        <f t="array" ref="AH779">INDEX(三跨两临近重点区段!$G:$G,MATCH(D779,三跨两临近重点区段!$A:$A,0))</f>
        <v>#N/A</v>
      </c>
      <c r="AI779" t="e">
        <f>INDEX(三跨两临近重点区段!$J:$J,MATCH(D779,三跨两临近重点区段!$A:$A,0))</f>
        <v>#N/A</v>
      </c>
    </row>
    <row r="780" ht="14.25" spans="1:35">
      <c r="A780" s="263" t="s">
        <v>363</v>
      </c>
      <c r="B780" s="264" t="s">
        <v>2482</v>
      </c>
      <c r="C780" s="263" t="s">
        <v>2509</v>
      </c>
      <c r="D780" s="263" t="s">
        <v>3271</v>
      </c>
      <c r="E780" s="264" t="s">
        <v>2458</v>
      </c>
      <c r="F780" s="264" t="s">
        <v>125</v>
      </c>
      <c r="G780" s="263" t="s">
        <v>414</v>
      </c>
      <c r="H780" s="263" t="s">
        <v>406</v>
      </c>
      <c r="I780" s="33"/>
      <c r="J780" s="196"/>
      <c r="K780" s="196"/>
      <c r="L780" s="196"/>
      <c r="M780" s="235"/>
      <c r="N780" s="235"/>
      <c r="O780" s="33"/>
      <c r="P780" s="48"/>
      <c r="Q780" s="279"/>
      <c r="R780" s="279"/>
      <c r="S780" s="282">
        <v>45449.5138888889</v>
      </c>
      <c r="T780" s="279" t="s">
        <v>2117</v>
      </c>
      <c r="U780" s="268" t="str">
        <f t="array" ref="U780">IFERROR(IF(INDEX(三跨两临近重点区段!$F:$F,MATCH(1,(MONTH(三跨两临近重点区段!$D:$D)=7)*(三跨两临近重点区段!$A:$A=D780),0))="已取消","已取消",INDEX(三跨两临近重点区段!$D:$D,MATCH(1,(MONTH(三跨两临近重点区段!$D:$D)=7)*(三跨两临近重点区段!$A:$A=D780)*(三跨两临近重点区段!$F:$F="现存区段"),0))),"")</f>
        <v/>
      </c>
      <c r="V780" s="232" t="str">
        <f t="array" ref="V780">IFERROR(IF(INDEX(三跨两临近重点区段!$F:$F,MATCH(1,(MONTH(三跨两临近重点区段!$D:$D)=7)*(三跨两临近重点区段!$A:$A=D780),0))="已取消","已取消",INDEX(三跨两临近重点区段!$E:$E,MATCH(1,(MONTH(三跨两临近重点区段!$D:$D)=7)*(三跨两临近重点区段!$A:$A=D780)*(三跨两临近重点区段!$F:$F="现存区段"),0))),"")</f>
        <v/>
      </c>
      <c r="W780" s="268" t="str">
        <f t="array" ref="W780">IFERROR(IF(INDEX(三跨两临近重点区段!$F:$F,MATCH(1,(MONTH(三跨两临近重点区段!$D:$D)=8)*(三跨两临近重点区段!$A:$A=D780),0))="已取消","已取消",INDEX(三跨两临近重点区段!$D:$D,MATCH(1,(MONTH(三跨两临近重点区段!$D:$D)=8)*(三跨两临近重点区段!$A:$A=D780)*(三跨两临近重点区段!$F:$F="现存区段"),0))),"")</f>
        <v/>
      </c>
      <c r="X780" s="232" t="str">
        <f t="array" ref="X780">IFERROR(IF(INDEX(三跨两临近重点区段!$F:$F,MATCH(1,(MONTH(三跨两临近重点区段!$D:$D)=8)*(三跨两临近重点区段!$A:$A=D780),0))="已取消","已取消",INDEX(三跨两临近重点区段!$E:$E,MATCH(1,(MONTH(三跨两临近重点区段!$D:$D)=8)*(三跨两临近重点区段!$A:$A=D780)*(三跨两临近重点区段!$F:$F="现存区段"),0))),"")</f>
        <v/>
      </c>
      <c r="Y780" s="268" t="str">
        <f t="array" ref="Y780">IFERROR(IF(INDEX(三跨两临近重点区段!$F:$F,MATCH(1,(MONTH(三跨两临近重点区段!$D:$D)=9)*(三跨两临近重点区段!$A:$A=D780),0))="已取消","已取消",INDEX(三跨两临近重点区段!$D:$D,MATCH(1,(MONTH(三跨两临近重点区段!$D:$D)=9)*(三跨两临近重点区段!$A:$A=D780)*(三跨两临近重点区段!$F:$F="现存区段"),0))),"")</f>
        <v/>
      </c>
      <c r="Z780" s="232" t="str">
        <f t="array" ref="Z780">IFERROR(IF(INDEX(三跨两临近重点区段!$F:$F,MATCH(1,(MONTH(三跨两临近重点区段!$D:$D)=9)*(三跨两临近重点区段!$A:$A=D780),0))="已取消","已取消",INDEX(三跨两临近重点区段!$E:$E,MATCH(1,(MONTH(三跨两临近重点区段!$D:$D)=9)*(三跨两临近重点区段!$A:$A=D780)*(三跨两临近重点区段!$F:$F="现存区段"),0))),"")</f>
        <v/>
      </c>
      <c r="AA780" s="268" t="str">
        <f t="array" ref="AA780">IFERROR(IF(INDEX(三跨两临近重点区段!$F:$F,MATCH(1,(MONTH(三跨两临近重点区段!$D:$D)=10)*(三跨两临近重点区段!$A:$A=D780),0))="已取消","已取消",INDEX(三跨两临近重点区段!$D:$D,MATCH(1,(MONTH(三跨两临近重点区段!$D:$D)=10)*(三跨两临近重点区段!$A:$A=D780)*(三跨两临近重点区段!$F:$F="现存区段"),0))),"")</f>
        <v/>
      </c>
      <c r="AB780" s="72" t="str">
        <f t="array" ref="AB780">IFERROR(IF(INDEX(三跨两临近重点区段!$F:$F,MATCH(1,(MONTH(三跨两临近重点区段!$D:$D)=10)*(三跨两临近重点区段!$A:$A=D780),0))="已取消","已取消",INDEX(三跨两临近重点区段!$E:$E,MATCH(1,(MONTH(三跨两临近重点区段!$D:$D)=10)*(三跨两临近重点区段!$A:$A=D780)*(三跨两临近重点区段!$F:$F="现存区段"),0))),"")</f>
        <v/>
      </c>
      <c r="AC780" s="284" t="str">
        <f t="array" ref="AC780">IFERROR(IF(INDEX(三跨两临近重点区段!$F:$F,MATCH(1,(MONTH(三跨两临近重点区段!$D:$D)=11)*(三跨两临近重点区段!$A:$A=D780),0))="已取消","已取消",INDEX(三跨两临近重点区段!$D:$D,MATCH(1,(MONTH(三跨两临近重点区段!$D:$D)=11)*(三跨两临近重点区段!$A:$A=D780)*(三跨两临近重点区段!$F:$F="现存区段"),0))),"")</f>
        <v/>
      </c>
      <c r="AD780" s="72" t="str">
        <f t="array" ref="AD780">IFERROR(IF(INDEX(三跨两临近重点区段!$F:$F,MATCH(1,(MONTH(三跨两临近重点区段!$D:$D)=11)*(三跨两临近重点区段!$A:$A=D780),0))="已取消","已取消",INDEX(三跨两临近重点区段!$E:$E,MATCH(1,(MONTH(三跨两临近重点区段!$D:$D)=11)*(三跨两临近重点区段!$A:$A=D780)*(三跨两临近重点区段!$F:$F="现存区段"),0))),"")</f>
        <v/>
      </c>
      <c r="AE780" s="284" t="str">
        <f t="array" ref="AE780">IFERROR(IF(INDEX(三跨两临近重点区段!$F:$F,MATCH(1,(MONTH(三跨两临近重点区段!$D:$D)=12)*(三跨两临近重点区段!$A:$A=D780),0))="已取消","已取消",INDEX(三跨两临近重点区段!$D:$D,MATCH(1,(MONTH(三跨两临近重点区段!$D:$D)=12)*(三跨两临近重点区段!$A:$A=D780)*(三跨两临近重点区段!$F:$F="现存区段"),0))),"")</f>
        <v/>
      </c>
      <c r="AF780" s="72" t="str">
        <f t="array" ref="AF780">IFERROR(IF(INDEX(三跨两临近重点区段!$F:$F,MATCH(1,(MONTH(三跨两临近重点区段!$D:$D)=12)*(三跨两临近重点区段!$A:$A=D780),0))="已取消","已取消",INDEX(三跨两临近重点区段!$E:$E,MATCH(1,(MONTH(三跨两临近重点区段!$D:$D)=12)*(三跨两临近重点区段!$A:$A=D780)*(三跨两临近重点区段!$F:$F="现存区段"),0))),"")</f>
        <v/>
      </c>
      <c r="AH780" t="e">
        <f t="array" ref="AH780">INDEX(三跨两临近重点区段!$G:$G,MATCH(D780,三跨两临近重点区段!$A:$A,0))</f>
        <v>#N/A</v>
      </c>
      <c r="AI780" t="e">
        <f>INDEX(三跨两临近重点区段!$J:$J,MATCH(D780,三跨两临近重点区段!$A:$A,0))</f>
        <v>#N/A</v>
      </c>
    </row>
    <row r="781" ht="14.25" spans="1:35">
      <c r="A781" s="263" t="s">
        <v>150</v>
      </c>
      <c r="B781" s="264" t="s">
        <v>2626</v>
      </c>
      <c r="C781" s="263" t="s">
        <v>2587</v>
      </c>
      <c r="D781" s="263" t="s">
        <v>3272</v>
      </c>
      <c r="E781" s="264" t="s">
        <v>2378</v>
      </c>
      <c r="F781" s="264" t="s">
        <v>125</v>
      </c>
      <c r="G781" s="263" t="s">
        <v>791</v>
      </c>
      <c r="H781" s="263" t="s">
        <v>740</v>
      </c>
      <c r="I781" s="33"/>
      <c r="J781" s="196"/>
      <c r="K781" s="196"/>
      <c r="L781" s="196"/>
      <c r="M781" s="235"/>
      <c r="N781" s="235"/>
      <c r="O781" s="33"/>
      <c r="P781" s="48"/>
      <c r="Q781" s="279"/>
      <c r="R781" s="279"/>
      <c r="S781" s="278">
        <v>45471</v>
      </c>
      <c r="T781" s="279" t="s">
        <v>2117</v>
      </c>
      <c r="U781" s="268" t="str">
        <f t="array" ref="U781">IFERROR(IF(INDEX(三跨两临近重点区段!$F:$F,MATCH(1,(MONTH(三跨两临近重点区段!$D:$D)=7)*(三跨两临近重点区段!$A:$A=D781),0))="已取消","已取消",INDEX(三跨两临近重点区段!$D:$D,MATCH(1,(MONTH(三跨两临近重点区段!$D:$D)=7)*(三跨两临近重点区段!$A:$A=D781)*(三跨两临近重点区段!$F:$F="现存区段"),0))),"")</f>
        <v/>
      </c>
      <c r="V781" s="232" t="str">
        <f t="array" ref="V781">IFERROR(IF(INDEX(三跨两临近重点区段!$F:$F,MATCH(1,(MONTH(三跨两临近重点区段!$D:$D)=7)*(三跨两临近重点区段!$A:$A=D781),0))="已取消","已取消",INDEX(三跨两临近重点区段!$E:$E,MATCH(1,(MONTH(三跨两临近重点区段!$D:$D)=7)*(三跨两临近重点区段!$A:$A=D781)*(三跨两临近重点区段!$F:$F="现存区段"),0))),"")</f>
        <v/>
      </c>
      <c r="W781" s="268" t="str">
        <f t="array" ref="W781">IFERROR(IF(INDEX(三跨两临近重点区段!$F:$F,MATCH(1,(MONTH(三跨两临近重点区段!$D:$D)=8)*(三跨两临近重点区段!$A:$A=D781),0))="已取消","已取消",INDEX(三跨两临近重点区段!$D:$D,MATCH(1,(MONTH(三跨两临近重点区段!$D:$D)=8)*(三跨两临近重点区段!$A:$A=D781)*(三跨两临近重点区段!$F:$F="现存区段"),0))),"")</f>
        <v/>
      </c>
      <c r="X781" s="232" t="str">
        <f t="array" ref="X781">IFERROR(IF(INDEX(三跨两临近重点区段!$F:$F,MATCH(1,(MONTH(三跨两临近重点区段!$D:$D)=8)*(三跨两临近重点区段!$A:$A=D781),0))="已取消","已取消",INDEX(三跨两临近重点区段!$E:$E,MATCH(1,(MONTH(三跨两临近重点区段!$D:$D)=8)*(三跨两临近重点区段!$A:$A=D781)*(三跨两临近重点区段!$F:$F="现存区段"),0))),"")</f>
        <v/>
      </c>
      <c r="Y781" s="268" t="str">
        <f t="array" ref="Y781">IFERROR(IF(INDEX(三跨两临近重点区段!$F:$F,MATCH(1,(MONTH(三跨两临近重点区段!$D:$D)=9)*(三跨两临近重点区段!$A:$A=D781),0))="已取消","已取消",INDEX(三跨两临近重点区段!$D:$D,MATCH(1,(MONTH(三跨两临近重点区段!$D:$D)=9)*(三跨两临近重点区段!$A:$A=D781)*(三跨两临近重点区段!$F:$F="现存区段"),0))),"")</f>
        <v/>
      </c>
      <c r="Z781" s="232" t="str">
        <f t="array" ref="Z781">IFERROR(IF(INDEX(三跨两临近重点区段!$F:$F,MATCH(1,(MONTH(三跨两临近重点区段!$D:$D)=9)*(三跨两临近重点区段!$A:$A=D781),0))="已取消","已取消",INDEX(三跨两临近重点区段!$E:$E,MATCH(1,(MONTH(三跨两临近重点区段!$D:$D)=9)*(三跨两临近重点区段!$A:$A=D781)*(三跨两临近重点区段!$F:$F="现存区段"),0))),"")</f>
        <v/>
      </c>
      <c r="AA781" s="268" t="str">
        <f t="array" ref="AA781">IFERROR(IF(INDEX(三跨两临近重点区段!$F:$F,MATCH(1,(MONTH(三跨两临近重点区段!$D:$D)=10)*(三跨两临近重点区段!$A:$A=D781),0))="已取消","已取消",INDEX(三跨两临近重点区段!$D:$D,MATCH(1,(MONTH(三跨两临近重点区段!$D:$D)=10)*(三跨两临近重点区段!$A:$A=D781)*(三跨两临近重点区段!$F:$F="现存区段"),0))),"")</f>
        <v/>
      </c>
      <c r="AB781" s="72" t="str">
        <f t="array" ref="AB781">IFERROR(IF(INDEX(三跨两临近重点区段!$F:$F,MATCH(1,(MONTH(三跨两临近重点区段!$D:$D)=10)*(三跨两临近重点区段!$A:$A=D781),0))="已取消","已取消",INDEX(三跨两临近重点区段!$E:$E,MATCH(1,(MONTH(三跨两临近重点区段!$D:$D)=10)*(三跨两临近重点区段!$A:$A=D781)*(三跨两临近重点区段!$F:$F="现存区段"),0))),"")</f>
        <v/>
      </c>
      <c r="AC781" s="284" t="str">
        <f t="array" ref="AC781">IFERROR(IF(INDEX(三跨两临近重点区段!$F:$F,MATCH(1,(MONTH(三跨两临近重点区段!$D:$D)=11)*(三跨两临近重点区段!$A:$A=D781),0))="已取消","已取消",INDEX(三跨两临近重点区段!$D:$D,MATCH(1,(MONTH(三跨两临近重点区段!$D:$D)=11)*(三跨两临近重点区段!$A:$A=D781)*(三跨两临近重点区段!$F:$F="现存区段"),0))),"")</f>
        <v/>
      </c>
      <c r="AD781" s="72" t="str">
        <f t="array" ref="AD781">IFERROR(IF(INDEX(三跨两临近重点区段!$F:$F,MATCH(1,(MONTH(三跨两临近重点区段!$D:$D)=11)*(三跨两临近重点区段!$A:$A=D781),0))="已取消","已取消",INDEX(三跨两临近重点区段!$E:$E,MATCH(1,(MONTH(三跨两临近重点区段!$D:$D)=11)*(三跨两临近重点区段!$A:$A=D781)*(三跨两临近重点区段!$F:$F="现存区段"),0))),"")</f>
        <v/>
      </c>
      <c r="AE781" s="284" t="str">
        <f t="array" ref="AE781">IFERROR(IF(INDEX(三跨两临近重点区段!$F:$F,MATCH(1,(MONTH(三跨两临近重点区段!$D:$D)=12)*(三跨两临近重点区段!$A:$A=D781),0))="已取消","已取消",INDEX(三跨两临近重点区段!$D:$D,MATCH(1,(MONTH(三跨两临近重点区段!$D:$D)=12)*(三跨两临近重点区段!$A:$A=D781)*(三跨两临近重点区段!$F:$F="现存区段"),0))),"")</f>
        <v/>
      </c>
      <c r="AF781" s="72" t="str">
        <f t="array" ref="AF781">IFERROR(IF(INDEX(三跨两临近重点区段!$F:$F,MATCH(1,(MONTH(三跨两临近重点区段!$D:$D)=12)*(三跨两临近重点区段!$A:$A=D781),0))="已取消","已取消",INDEX(三跨两临近重点区段!$E:$E,MATCH(1,(MONTH(三跨两临近重点区段!$D:$D)=12)*(三跨两临近重点区段!$A:$A=D781)*(三跨两临近重点区段!$F:$F="现存区段"),0))),"")</f>
        <v/>
      </c>
      <c r="AH781" t="e">
        <f t="array" ref="AH781">INDEX(三跨两临近重点区段!$G:$G,MATCH(D781,三跨两临近重点区段!$A:$A,0))</f>
        <v>#N/A</v>
      </c>
      <c r="AI781" t="e">
        <f>INDEX(三跨两临近重点区段!$J:$J,MATCH(D781,三跨两临近重点区段!$A:$A,0))</f>
        <v>#N/A</v>
      </c>
    </row>
    <row r="782" ht="14.25" spans="1:35">
      <c r="A782" s="263" t="s">
        <v>150</v>
      </c>
      <c r="B782" s="264" t="s">
        <v>2626</v>
      </c>
      <c r="C782" s="263" t="s">
        <v>2587</v>
      </c>
      <c r="D782" s="263" t="s">
        <v>3273</v>
      </c>
      <c r="E782" s="264" t="s">
        <v>2378</v>
      </c>
      <c r="F782" s="264" t="s">
        <v>125</v>
      </c>
      <c r="G782" s="263" t="s">
        <v>791</v>
      </c>
      <c r="H782" s="263" t="s">
        <v>740</v>
      </c>
      <c r="I782" s="33"/>
      <c r="J782" s="196"/>
      <c r="K782" s="196"/>
      <c r="L782" s="196"/>
      <c r="M782" s="235"/>
      <c r="N782" s="235"/>
      <c r="O782" s="33"/>
      <c r="P782" s="48"/>
      <c r="Q782" s="279"/>
      <c r="R782" s="279"/>
      <c r="S782" s="278">
        <v>45471</v>
      </c>
      <c r="T782" s="279" t="s">
        <v>2117</v>
      </c>
      <c r="U782" s="268" t="str">
        <f t="array" ref="U782">IFERROR(IF(INDEX(三跨两临近重点区段!$F:$F,MATCH(1,(MONTH(三跨两临近重点区段!$D:$D)=7)*(三跨两临近重点区段!$A:$A=D782),0))="已取消","已取消",INDEX(三跨两临近重点区段!$D:$D,MATCH(1,(MONTH(三跨两临近重点区段!$D:$D)=7)*(三跨两临近重点区段!$A:$A=D782)*(三跨两临近重点区段!$F:$F="现存区段"),0))),"")</f>
        <v/>
      </c>
      <c r="V782" s="232" t="str">
        <f t="array" ref="V782">IFERROR(IF(INDEX(三跨两临近重点区段!$F:$F,MATCH(1,(MONTH(三跨两临近重点区段!$D:$D)=7)*(三跨两临近重点区段!$A:$A=D782),0))="已取消","已取消",INDEX(三跨两临近重点区段!$E:$E,MATCH(1,(MONTH(三跨两临近重点区段!$D:$D)=7)*(三跨两临近重点区段!$A:$A=D782)*(三跨两临近重点区段!$F:$F="现存区段"),0))),"")</f>
        <v/>
      </c>
      <c r="W782" s="268" t="str">
        <f t="array" ref="W782">IFERROR(IF(INDEX(三跨两临近重点区段!$F:$F,MATCH(1,(MONTH(三跨两临近重点区段!$D:$D)=8)*(三跨两临近重点区段!$A:$A=D782),0))="已取消","已取消",INDEX(三跨两临近重点区段!$D:$D,MATCH(1,(MONTH(三跨两临近重点区段!$D:$D)=8)*(三跨两临近重点区段!$A:$A=D782)*(三跨两临近重点区段!$F:$F="现存区段"),0))),"")</f>
        <v/>
      </c>
      <c r="X782" s="232" t="str">
        <f t="array" ref="X782">IFERROR(IF(INDEX(三跨两临近重点区段!$F:$F,MATCH(1,(MONTH(三跨两临近重点区段!$D:$D)=8)*(三跨两临近重点区段!$A:$A=D782),0))="已取消","已取消",INDEX(三跨两临近重点区段!$E:$E,MATCH(1,(MONTH(三跨两临近重点区段!$D:$D)=8)*(三跨两临近重点区段!$A:$A=D782)*(三跨两临近重点区段!$F:$F="现存区段"),0))),"")</f>
        <v/>
      </c>
      <c r="Y782" s="268" t="str">
        <f t="array" ref="Y782">IFERROR(IF(INDEX(三跨两临近重点区段!$F:$F,MATCH(1,(MONTH(三跨两临近重点区段!$D:$D)=9)*(三跨两临近重点区段!$A:$A=D782),0))="已取消","已取消",INDEX(三跨两临近重点区段!$D:$D,MATCH(1,(MONTH(三跨两临近重点区段!$D:$D)=9)*(三跨两临近重点区段!$A:$A=D782)*(三跨两临近重点区段!$F:$F="现存区段"),0))),"")</f>
        <v/>
      </c>
      <c r="Z782" s="232" t="str">
        <f t="array" ref="Z782">IFERROR(IF(INDEX(三跨两临近重点区段!$F:$F,MATCH(1,(MONTH(三跨两临近重点区段!$D:$D)=9)*(三跨两临近重点区段!$A:$A=D782),0))="已取消","已取消",INDEX(三跨两临近重点区段!$E:$E,MATCH(1,(MONTH(三跨两临近重点区段!$D:$D)=9)*(三跨两临近重点区段!$A:$A=D782)*(三跨两临近重点区段!$F:$F="现存区段"),0))),"")</f>
        <v/>
      </c>
      <c r="AA782" s="268" t="str">
        <f t="array" ref="AA782">IFERROR(IF(INDEX(三跨两临近重点区段!$F:$F,MATCH(1,(MONTH(三跨两临近重点区段!$D:$D)=10)*(三跨两临近重点区段!$A:$A=D782),0))="已取消","已取消",INDEX(三跨两临近重点区段!$D:$D,MATCH(1,(MONTH(三跨两临近重点区段!$D:$D)=10)*(三跨两临近重点区段!$A:$A=D782)*(三跨两临近重点区段!$F:$F="现存区段"),0))),"")</f>
        <v/>
      </c>
      <c r="AB782" s="72" t="str">
        <f t="array" ref="AB782">IFERROR(IF(INDEX(三跨两临近重点区段!$F:$F,MATCH(1,(MONTH(三跨两临近重点区段!$D:$D)=10)*(三跨两临近重点区段!$A:$A=D782),0))="已取消","已取消",INDEX(三跨两临近重点区段!$E:$E,MATCH(1,(MONTH(三跨两临近重点区段!$D:$D)=10)*(三跨两临近重点区段!$A:$A=D782)*(三跨两临近重点区段!$F:$F="现存区段"),0))),"")</f>
        <v/>
      </c>
      <c r="AC782" s="284" t="str">
        <f t="array" ref="AC782">IFERROR(IF(INDEX(三跨两临近重点区段!$F:$F,MATCH(1,(MONTH(三跨两临近重点区段!$D:$D)=11)*(三跨两临近重点区段!$A:$A=D782),0))="已取消","已取消",INDEX(三跨两临近重点区段!$D:$D,MATCH(1,(MONTH(三跨两临近重点区段!$D:$D)=11)*(三跨两临近重点区段!$A:$A=D782)*(三跨两临近重点区段!$F:$F="现存区段"),0))),"")</f>
        <v/>
      </c>
      <c r="AD782" s="72" t="str">
        <f t="array" ref="AD782">IFERROR(IF(INDEX(三跨两临近重点区段!$F:$F,MATCH(1,(MONTH(三跨两临近重点区段!$D:$D)=11)*(三跨两临近重点区段!$A:$A=D782),0))="已取消","已取消",INDEX(三跨两临近重点区段!$E:$E,MATCH(1,(MONTH(三跨两临近重点区段!$D:$D)=11)*(三跨两临近重点区段!$A:$A=D782)*(三跨两临近重点区段!$F:$F="现存区段"),0))),"")</f>
        <v/>
      </c>
      <c r="AE782" s="284" t="str">
        <f t="array" ref="AE782">IFERROR(IF(INDEX(三跨两临近重点区段!$F:$F,MATCH(1,(MONTH(三跨两临近重点区段!$D:$D)=12)*(三跨两临近重点区段!$A:$A=D782),0))="已取消","已取消",INDEX(三跨两临近重点区段!$D:$D,MATCH(1,(MONTH(三跨两临近重点区段!$D:$D)=12)*(三跨两临近重点区段!$A:$A=D782)*(三跨两临近重点区段!$F:$F="现存区段"),0))),"")</f>
        <v/>
      </c>
      <c r="AF782" s="72" t="str">
        <f t="array" ref="AF782">IFERROR(IF(INDEX(三跨两临近重点区段!$F:$F,MATCH(1,(MONTH(三跨两临近重点区段!$D:$D)=12)*(三跨两临近重点区段!$A:$A=D782),0))="已取消","已取消",INDEX(三跨两临近重点区段!$E:$E,MATCH(1,(MONTH(三跨两临近重点区段!$D:$D)=12)*(三跨两临近重点区段!$A:$A=D782)*(三跨两临近重点区段!$F:$F="现存区段"),0))),"")</f>
        <v/>
      </c>
      <c r="AH782" t="e">
        <f t="array" ref="AH782">INDEX(三跨两临近重点区段!$G:$G,MATCH(D782,三跨两临近重点区段!$A:$A,0))</f>
        <v>#N/A</v>
      </c>
      <c r="AI782" t="e">
        <f>INDEX(三跨两临近重点区段!$J:$J,MATCH(D782,三跨两临近重点区段!$A:$A,0))</f>
        <v>#N/A</v>
      </c>
    </row>
    <row r="783" ht="14.25" spans="1:35">
      <c r="A783" s="263" t="s">
        <v>150</v>
      </c>
      <c r="B783" s="264" t="s">
        <v>2626</v>
      </c>
      <c r="C783" s="263" t="s">
        <v>2587</v>
      </c>
      <c r="D783" s="263" t="s">
        <v>3274</v>
      </c>
      <c r="E783" s="264" t="s">
        <v>2378</v>
      </c>
      <c r="F783" s="264" t="s">
        <v>125</v>
      </c>
      <c r="G783" s="263" t="s">
        <v>791</v>
      </c>
      <c r="H783" s="263" t="s">
        <v>740</v>
      </c>
      <c r="I783" s="33"/>
      <c r="J783" s="196"/>
      <c r="K783" s="196"/>
      <c r="L783" s="196"/>
      <c r="M783" s="235"/>
      <c r="N783" s="235"/>
      <c r="O783" s="33"/>
      <c r="P783" s="48"/>
      <c r="Q783" s="279"/>
      <c r="R783" s="279"/>
      <c r="S783" s="278">
        <v>45471</v>
      </c>
      <c r="T783" s="279" t="s">
        <v>2117</v>
      </c>
      <c r="U783" s="268" t="str">
        <f t="array" ref="U783">IFERROR(IF(INDEX(三跨两临近重点区段!$F:$F,MATCH(1,(MONTH(三跨两临近重点区段!$D:$D)=7)*(三跨两临近重点区段!$A:$A=D783),0))="已取消","已取消",INDEX(三跨两临近重点区段!$D:$D,MATCH(1,(MONTH(三跨两临近重点区段!$D:$D)=7)*(三跨两临近重点区段!$A:$A=D783)*(三跨两临近重点区段!$F:$F="现存区段"),0))),"")</f>
        <v/>
      </c>
      <c r="V783" s="232" t="str">
        <f t="array" ref="V783">IFERROR(IF(INDEX(三跨两临近重点区段!$F:$F,MATCH(1,(MONTH(三跨两临近重点区段!$D:$D)=7)*(三跨两临近重点区段!$A:$A=D783),0))="已取消","已取消",INDEX(三跨两临近重点区段!$E:$E,MATCH(1,(MONTH(三跨两临近重点区段!$D:$D)=7)*(三跨两临近重点区段!$A:$A=D783)*(三跨两临近重点区段!$F:$F="现存区段"),0))),"")</f>
        <v/>
      </c>
      <c r="W783" s="268" t="str">
        <f t="array" ref="W783">IFERROR(IF(INDEX(三跨两临近重点区段!$F:$F,MATCH(1,(MONTH(三跨两临近重点区段!$D:$D)=8)*(三跨两临近重点区段!$A:$A=D783),0))="已取消","已取消",INDEX(三跨两临近重点区段!$D:$D,MATCH(1,(MONTH(三跨两临近重点区段!$D:$D)=8)*(三跨两临近重点区段!$A:$A=D783)*(三跨两临近重点区段!$F:$F="现存区段"),0))),"")</f>
        <v/>
      </c>
      <c r="X783" s="232" t="str">
        <f t="array" ref="X783">IFERROR(IF(INDEX(三跨两临近重点区段!$F:$F,MATCH(1,(MONTH(三跨两临近重点区段!$D:$D)=8)*(三跨两临近重点区段!$A:$A=D783),0))="已取消","已取消",INDEX(三跨两临近重点区段!$E:$E,MATCH(1,(MONTH(三跨两临近重点区段!$D:$D)=8)*(三跨两临近重点区段!$A:$A=D783)*(三跨两临近重点区段!$F:$F="现存区段"),0))),"")</f>
        <v/>
      </c>
      <c r="Y783" s="268" t="str">
        <f t="array" ref="Y783">IFERROR(IF(INDEX(三跨两临近重点区段!$F:$F,MATCH(1,(MONTH(三跨两临近重点区段!$D:$D)=9)*(三跨两临近重点区段!$A:$A=D783),0))="已取消","已取消",INDEX(三跨两临近重点区段!$D:$D,MATCH(1,(MONTH(三跨两临近重点区段!$D:$D)=9)*(三跨两临近重点区段!$A:$A=D783)*(三跨两临近重点区段!$F:$F="现存区段"),0))),"")</f>
        <v/>
      </c>
      <c r="Z783" s="232" t="str">
        <f t="array" ref="Z783">IFERROR(IF(INDEX(三跨两临近重点区段!$F:$F,MATCH(1,(MONTH(三跨两临近重点区段!$D:$D)=9)*(三跨两临近重点区段!$A:$A=D783),0))="已取消","已取消",INDEX(三跨两临近重点区段!$E:$E,MATCH(1,(MONTH(三跨两临近重点区段!$D:$D)=9)*(三跨两临近重点区段!$A:$A=D783)*(三跨两临近重点区段!$F:$F="现存区段"),0))),"")</f>
        <v/>
      </c>
      <c r="AA783" s="268" t="str">
        <f t="array" ref="AA783">IFERROR(IF(INDEX(三跨两临近重点区段!$F:$F,MATCH(1,(MONTH(三跨两临近重点区段!$D:$D)=10)*(三跨两临近重点区段!$A:$A=D783),0))="已取消","已取消",INDEX(三跨两临近重点区段!$D:$D,MATCH(1,(MONTH(三跨两临近重点区段!$D:$D)=10)*(三跨两临近重点区段!$A:$A=D783)*(三跨两临近重点区段!$F:$F="现存区段"),0))),"")</f>
        <v/>
      </c>
      <c r="AB783" s="72" t="str">
        <f t="array" ref="AB783">IFERROR(IF(INDEX(三跨两临近重点区段!$F:$F,MATCH(1,(MONTH(三跨两临近重点区段!$D:$D)=10)*(三跨两临近重点区段!$A:$A=D783),0))="已取消","已取消",INDEX(三跨两临近重点区段!$E:$E,MATCH(1,(MONTH(三跨两临近重点区段!$D:$D)=10)*(三跨两临近重点区段!$A:$A=D783)*(三跨两临近重点区段!$F:$F="现存区段"),0))),"")</f>
        <v/>
      </c>
      <c r="AC783" s="284" t="str">
        <f t="array" ref="AC783">IFERROR(IF(INDEX(三跨两临近重点区段!$F:$F,MATCH(1,(MONTH(三跨两临近重点区段!$D:$D)=11)*(三跨两临近重点区段!$A:$A=D783),0))="已取消","已取消",INDEX(三跨两临近重点区段!$D:$D,MATCH(1,(MONTH(三跨两临近重点区段!$D:$D)=11)*(三跨两临近重点区段!$A:$A=D783)*(三跨两临近重点区段!$F:$F="现存区段"),0))),"")</f>
        <v/>
      </c>
      <c r="AD783" s="72" t="str">
        <f t="array" ref="AD783">IFERROR(IF(INDEX(三跨两临近重点区段!$F:$F,MATCH(1,(MONTH(三跨两临近重点区段!$D:$D)=11)*(三跨两临近重点区段!$A:$A=D783),0))="已取消","已取消",INDEX(三跨两临近重点区段!$E:$E,MATCH(1,(MONTH(三跨两临近重点区段!$D:$D)=11)*(三跨两临近重点区段!$A:$A=D783)*(三跨两临近重点区段!$F:$F="现存区段"),0))),"")</f>
        <v/>
      </c>
      <c r="AE783" s="284" t="str">
        <f t="array" ref="AE783">IFERROR(IF(INDEX(三跨两临近重点区段!$F:$F,MATCH(1,(MONTH(三跨两临近重点区段!$D:$D)=12)*(三跨两临近重点区段!$A:$A=D783),0))="已取消","已取消",INDEX(三跨两临近重点区段!$D:$D,MATCH(1,(MONTH(三跨两临近重点区段!$D:$D)=12)*(三跨两临近重点区段!$A:$A=D783)*(三跨两临近重点区段!$F:$F="现存区段"),0))),"")</f>
        <v/>
      </c>
      <c r="AF783" s="72" t="str">
        <f t="array" ref="AF783">IFERROR(IF(INDEX(三跨两临近重点区段!$F:$F,MATCH(1,(MONTH(三跨两临近重点区段!$D:$D)=12)*(三跨两临近重点区段!$A:$A=D783),0))="已取消","已取消",INDEX(三跨两临近重点区段!$E:$E,MATCH(1,(MONTH(三跨两临近重点区段!$D:$D)=12)*(三跨两临近重点区段!$A:$A=D783)*(三跨两临近重点区段!$F:$F="现存区段"),0))),"")</f>
        <v/>
      </c>
      <c r="AH783" t="e">
        <f t="array" ref="AH783">INDEX(三跨两临近重点区段!$G:$G,MATCH(D783,三跨两临近重点区段!$A:$A,0))</f>
        <v>#N/A</v>
      </c>
      <c r="AI783" t="e">
        <f>INDEX(三跨两临近重点区段!$J:$J,MATCH(D783,三跨两临近重点区段!$A:$A,0))</f>
        <v>#N/A</v>
      </c>
    </row>
    <row r="784" ht="14.25" spans="1:35">
      <c r="A784" s="263" t="s">
        <v>150</v>
      </c>
      <c r="B784" s="264" t="s">
        <v>2624</v>
      </c>
      <c r="C784" s="263" t="s">
        <v>2587</v>
      </c>
      <c r="D784" s="263" t="s">
        <v>3275</v>
      </c>
      <c r="E784" s="264" t="s">
        <v>2378</v>
      </c>
      <c r="F784" s="264" t="s">
        <v>125</v>
      </c>
      <c r="G784" s="263" t="s">
        <v>791</v>
      </c>
      <c r="H784" s="263" t="s">
        <v>724</v>
      </c>
      <c r="I784" s="33"/>
      <c r="J784" s="196"/>
      <c r="K784" s="196"/>
      <c r="L784" s="196"/>
      <c r="M784" s="235"/>
      <c r="N784" s="235"/>
      <c r="O784" s="33"/>
      <c r="P784" s="48"/>
      <c r="Q784" s="279"/>
      <c r="R784" s="279"/>
      <c r="S784" s="278">
        <v>45471</v>
      </c>
      <c r="T784" s="279" t="s">
        <v>3166</v>
      </c>
      <c r="U784" s="268" t="str">
        <f t="array" ref="U784">IFERROR(IF(INDEX(三跨两临近重点区段!$F:$F,MATCH(1,(MONTH(三跨两临近重点区段!$D:$D)=7)*(三跨两临近重点区段!$A:$A=D784),0))="已取消","已取消",INDEX(三跨两临近重点区段!$D:$D,MATCH(1,(MONTH(三跨两临近重点区段!$D:$D)=7)*(三跨两临近重点区段!$A:$A=D784)*(三跨两临近重点区段!$F:$F="现存区段"),0))),"")</f>
        <v/>
      </c>
      <c r="V784" s="232" t="str">
        <f t="array" ref="V784">IFERROR(IF(INDEX(三跨两临近重点区段!$F:$F,MATCH(1,(MONTH(三跨两临近重点区段!$D:$D)=7)*(三跨两临近重点区段!$A:$A=D784),0))="已取消","已取消",INDEX(三跨两临近重点区段!$E:$E,MATCH(1,(MONTH(三跨两临近重点区段!$D:$D)=7)*(三跨两临近重点区段!$A:$A=D784)*(三跨两临近重点区段!$F:$F="现存区段"),0))),"")</f>
        <v/>
      </c>
      <c r="W784" s="268" t="str">
        <f t="array" ref="W784">IFERROR(IF(INDEX(三跨两临近重点区段!$F:$F,MATCH(1,(MONTH(三跨两临近重点区段!$D:$D)=8)*(三跨两临近重点区段!$A:$A=D784),0))="已取消","已取消",INDEX(三跨两临近重点区段!$D:$D,MATCH(1,(MONTH(三跨两临近重点区段!$D:$D)=8)*(三跨两临近重点区段!$A:$A=D784)*(三跨两临近重点区段!$F:$F="现存区段"),0))),"")</f>
        <v/>
      </c>
      <c r="X784" s="232" t="str">
        <f t="array" ref="X784">IFERROR(IF(INDEX(三跨两临近重点区段!$F:$F,MATCH(1,(MONTH(三跨两临近重点区段!$D:$D)=8)*(三跨两临近重点区段!$A:$A=D784),0))="已取消","已取消",INDEX(三跨两临近重点区段!$E:$E,MATCH(1,(MONTH(三跨两临近重点区段!$D:$D)=8)*(三跨两临近重点区段!$A:$A=D784)*(三跨两临近重点区段!$F:$F="现存区段"),0))),"")</f>
        <v/>
      </c>
      <c r="Y784" s="268" t="str">
        <f t="array" ref="Y784">IFERROR(IF(INDEX(三跨两临近重点区段!$F:$F,MATCH(1,(MONTH(三跨两临近重点区段!$D:$D)=9)*(三跨两临近重点区段!$A:$A=D784),0))="已取消","已取消",INDEX(三跨两临近重点区段!$D:$D,MATCH(1,(MONTH(三跨两临近重点区段!$D:$D)=9)*(三跨两临近重点区段!$A:$A=D784)*(三跨两临近重点区段!$F:$F="现存区段"),0))),"")</f>
        <v/>
      </c>
      <c r="Z784" s="232" t="str">
        <f t="array" ref="Z784">IFERROR(IF(INDEX(三跨两临近重点区段!$F:$F,MATCH(1,(MONTH(三跨两临近重点区段!$D:$D)=9)*(三跨两临近重点区段!$A:$A=D784),0))="已取消","已取消",INDEX(三跨两临近重点区段!$E:$E,MATCH(1,(MONTH(三跨两临近重点区段!$D:$D)=9)*(三跨两临近重点区段!$A:$A=D784)*(三跨两临近重点区段!$F:$F="现存区段"),0))),"")</f>
        <v/>
      </c>
      <c r="AA784" s="268" t="str">
        <f t="array" ref="AA784">IFERROR(IF(INDEX(三跨两临近重点区段!$F:$F,MATCH(1,(MONTH(三跨两临近重点区段!$D:$D)=10)*(三跨两临近重点区段!$A:$A=D784),0))="已取消","已取消",INDEX(三跨两临近重点区段!$D:$D,MATCH(1,(MONTH(三跨两临近重点区段!$D:$D)=10)*(三跨两临近重点区段!$A:$A=D784)*(三跨两临近重点区段!$F:$F="现存区段"),0))),"")</f>
        <v/>
      </c>
      <c r="AB784" s="72" t="str">
        <f t="array" ref="AB784">IFERROR(IF(INDEX(三跨两临近重点区段!$F:$F,MATCH(1,(MONTH(三跨两临近重点区段!$D:$D)=10)*(三跨两临近重点区段!$A:$A=D784),0))="已取消","已取消",INDEX(三跨两临近重点区段!$E:$E,MATCH(1,(MONTH(三跨两临近重点区段!$D:$D)=10)*(三跨两临近重点区段!$A:$A=D784)*(三跨两临近重点区段!$F:$F="现存区段"),0))),"")</f>
        <v/>
      </c>
      <c r="AC784" s="284" t="str">
        <f t="array" ref="AC784">IFERROR(IF(INDEX(三跨两临近重点区段!$F:$F,MATCH(1,(MONTH(三跨两临近重点区段!$D:$D)=11)*(三跨两临近重点区段!$A:$A=D784),0))="已取消","已取消",INDEX(三跨两临近重点区段!$D:$D,MATCH(1,(MONTH(三跨两临近重点区段!$D:$D)=11)*(三跨两临近重点区段!$A:$A=D784)*(三跨两临近重点区段!$F:$F="现存区段"),0))),"")</f>
        <v/>
      </c>
      <c r="AD784" s="72" t="str">
        <f t="array" ref="AD784">IFERROR(IF(INDEX(三跨两临近重点区段!$F:$F,MATCH(1,(MONTH(三跨两临近重点区段!$D:$D)=11)*(三跨两临近重点区段!$A:$A=D784),0))="已取消","已取消",INDEX(三跨两临近重点区段!$E:$E,MATCH(1,(MONTH(三跨两临近重点区段!$D:$D)=11)*(三跨两临近重点区段!$A:$A=D784)*(三跨两临近重点区段!$F:$F="现存区段"),0))),"")</f>
        <v/>
      </c>
      <c r="AE784" s="284" t="str">
        <f t="array" ref="AE784">IFERROR(IF(INDEX(三跨两临近重点区段!$F:$F,MATCH(1,(MONTH(三跨两临近重点区段!$D:$D)=12)*(三跨两临近重点区段!$A:$A=D784),0))="已取消","已取消",INDEX(三跨两临近重点区段!$D:$D,MATCH(1,(MONTH(三跨两临近重点区段!$D:$D)=12)*(三跨两临近重点区段!$A:$A=D784)*(三跨两临近重点区段!$F:$F="现存区段"),0))),"")</f>
        <v/>
      </c>
      <c r="AF784" s="72" t="str">
        <f t="array" ref="AF784">IFERROR(IF(INDEX(三跨两临近重点区段!$F:$F,MATCH(1,(MONTH(三跨两临近重点区段!$D:$D)=12)*(三跨两临近重点区段!$A:$A=D784),0))="已取消","已取消",INDEX(三跨两临近重点区段!$E:$E,MATCH(1,(MONTH(三跨两临近重点区段!$D:$D)=12)*(三跨两临近重点区段!$A:$A=D784)*(三跨两临近重点区段!$F:$F="现存区段"),0))),"")</f>
        <v/>
      </c>
      <c r="AH784" t="e">
        <f t="array" ref="AH784">INDEX(三跨两临近重点区段!$G:$G,MATCH(D784,三跨两临近重点区段!$A:$A,0))</f>
        <v>#N/A</v>
      </c>
      <c r="AI784" t="e">
        <f>INDEX(三跨两临近重点区段!$J:$J,MATCH(D784,三跨两临近重点区段!$A:$A,0))</f>
        <v>#N/A</v>
      </c>
    </row>
    <row r="785" ht="14.25" spans="1:35">
      <c r="A785" s="263" t="s">
        <v>150</v>
      </c>
      <c r="B785" s="264" t="s">
        <v>2624</v>
      </c>
      <c r="C785" s="263" t="s">
        <v>2587</v>
      </c>
      <c r="D785" s="263" t="s">
        <v>3276</v>
      </c>
      <c r="E785" s="264" t="s">
        <v>2378</v>
      </c>
      <c r="F785" s="264" t="s">
        <v>125</v>
      </c>
      <c r="G785" s="263" t="s">
        <v>791</v>
      </c>
      <c r="H785" s="263" t="s">
        <v>724</v>
      </c>
      <c r="I785" s="33"/>
      <c r="J785" s="196"/>
      <c r="K785" s="196"/>
      <c r="L785" s="196"/>
      <c r="M785" s="235"/>
      <c r="N785" s="235"/>
      <c r="O785" s="33"/>
      <c r="P785" s="48"/>
      <c r="Q785" s="279"/>
      <c r="R785" s="279"/>
      <c r="S785" s="278">
        <v>45471</v>
      </c>
      <c r="T785" s="279" t="s">
        <v>3166</v>
      </c>
      <c r="U785" s="268" t="str">
        <f t="array" ref="U785">IFERROR(IF(INDEX(三跨两临近重点区段!$F:$F,MATCH(1,(MONTH(三跨两临近重点区段!$D:$D)=7)*(三跨两临近重点区段!$A:$A=D785),0))="已取消","已取消",INDEX(三跨两临近重点区段!$D:$D,MATCH(1,(MONTH(三跨两临近重点区段!$D:$D)=7)*(三跨两临近重点区段!$A:$A=D785)*(三跨两临近重点区段!$F:$F="现存区段"),0))),"")</f>
        <v/>
      </c>
      <c r="V785" s="232" t="str">
        <f t="array" ref="V785">IFERROR(IF(INDEX(三跨两临近重点区段!$F:$F,MATCH(1,(MONTH(三跨两临近重点区段!$D:$D)=7)*(三跨两临近重点区段!$A:$A=D785),0))="已取消","已取消",INDEX(三跨两临近重点区段!$E:$E,MATCH(1,(MONTH(三跨两临近重点区段!$D:$D)=7)*(三跨两临近重点区段!$A:$A=D785)*(三跨两临近重点区段!$F:$F="现存区段"),0))),"")</f>
        <v/>
      </c>
      <c r="W785" s="268" t="str">
        <f t="array" ref="W785">IFERROR(IF(INDEX(三跨两临近重点区段!$F:$F,MATCH(1,(MONTH(三跨两临近重点区段!$D:$D)=8)*(三跨两临近重点区段!$A:$A=D785),0))="已取消","已取消",INDEX(三跨两临近重点区段!$D:$D,MATCH(1,(MONTH(三跨两临近重点区段!$D:$D)=8)*(三跨两临近重点区段!$A:$A=D785)*(三跨两临近重点区段!$F:$F="现存区段"),0))),"")</f>
        <v/>
      </c>
      <c r="X785" s="232" t="str">
        <f t="array" ref="X785">IFERROR(IF(INDEX(三跨两临近重点区段!$F:$F,MATCH(1,(MONTH(三跨两临近重点区段!$D:$D)=8)*(三跨两临近重点区段!$A:$A=D785),0))="已取消","已取消",INDEX(三跨两临近重点区段!$E:$E,MATCH(1,(MONTH(三跨两临近重点区段!$D:$D)=8)*(三跨两临近重点区段!$A:$A=D785)*(三跨两临近重点区段!$F:$F="现存区段"),0))),"")</f>
        <v/>
      </c>
      <c r="Y785" s="268" t="str">
        <f t="array" ref="Y785">IFERROR(IF(INDEX(三跨两临近重点区段!$F:$F,MATCH(1,(MONTH(三跨两临近重点区段!$D:$D)=9)*(三跨两临近重点区段!$A:$A=D785),0))="已取消","已取消",INDEX(三跨两临近重点区段!$D:$D,MATCH(1,(MONTH(三跨两临近重点区段!$D:$D)=9)*(三跨两临近重点区段!$A:$A=D785)*(三跨两临近重点区段!$F:$F="现存区段"),0))),"")</f>
        <v/>
      </c>
      <c r="Z785" s="232" t="str">
        <f t="array" ref="Z785">IFERROR(IF(INDEX(三跨两临近重点区段!$F:$F,MATCH(1,(MONTH(三跨两临近重点区段!$D:$D)=9)*(三跨两临近重点区段!$A:$A=D785),0))="已取消","已取消",INDEX(三跨两临近重点区段!$E:$E,MATCH(1,(MONTH(三跨两临近重点区段!$D:$D)=9)*(三跨两临近重点区段!$A:$A=D785)*(三跨两临近重点区段!$F:$F="现存区段"),0))),"")</f>
        <v/>
      </c>
      <c r="AA785" s="268" t="str">
        <f t="array" ref="AA785">IFERROR(IF(INDEX(三跨两临近重点区段!$F:$F,MATCH(1,(MONTH(三跨两临近重点区段!$D:$D)=10)*(三跨两临近重点区段!$A:$A=D785),0))="已取消","已取消",INDEX(三跨两临近重点区段!$D:$D,MATCH(1,(MONTH(三跨两临近重点区段!$D:$D)=10)*(三跨两临近重点区段!$A:$A=D785)*(三跨两临近重点区段!$F:$F="现存区段"),0))),"")</f>
        <v/>
      </c>
      <c r="AB785" s="72" t="str">
        <f t="array" ref="AB785">IFERROR(IF(INDEX(三跨两临近重点区段!$F:$F,MATCH(1,(MONTH(三跨两临近重点区段!$D:$D)=10)*(三跨两临近重点区段!$A:$A=D785),0))="已取消","已取消",INDEX(三跨两临近重点区段!$E:$E,MATCH(1,(MONTH(三跨两临近重点区段!$D:$D)=10)*(三跨两临近重点区段!$A:$A=D785)*(三跨两临近重点区段!$F:$F="现存区段"),0))),"")</f>
        <v/>
      </c>
      <c r="AC785" s="284" t="str">
        <f t="array" ref="AC785">IFERROR(IF(INDEX(三跨两临近重点区段!$F:$F,MATCH(1,(MONTH(三跨两临近重点区段!$D:$D)=11)*(三跨两临近重点区段!$A:$A=D785),0))="已取消","已取消",INDEX(三跨两临近重点区段!$D:$D,MATCH(1,(MONTH(三跨两临近重点区段!$D:$D)=11)*(三跨两临近重点区段!$A:$A=D785)*(三跨两临近重点区段!$F:$F="现存区段"),0))),"")</f>
        <v/>
      </c>
      <c r="AD785" s="72" t="str">
        <f t="array" ref="AD785">IFERROR(IF(INDEX(三跨两临近重点区段!$F:$F,MATCH(1,(MONTH(三跨两临近重点区段!$D:$D)=11)*(三跨两临近重点区段!$A:$A=D785),0))="已取消","已取消",INDEX(三跨两临近重点区段!$E:$E,MATCH(1,(MONTH(三跨两临近重点区段!$D:$D)=11)*(三跨两临近重点区段!$A:$A=D785)*(三跨两临近重点区段!$F:$F="现存区段"),0))),"")</f>
        <v/>
      </c>
      <c r="AE785" s="284" t="str">
        <f t="array" ref="AE785">IFERROR(IF(INDEX(三跨两临近重点区段!$F:$F,MATCH(1,(MONTH(三跨两临近重点区段!$D:$D)=12)*(三跨两临近重点区段!$A:$A=D785),0))="已取消","已取消",INDEX(三跨两临近重点区段!$D:$D,MATCH(1,(MONTH(三跨两临近重点区段!$D:$D)=12)*(三跨两临近重点区段!$A:$A=D785)*(三跨两临近重点区段!$F:$F="现存区段"),0))),"")</f>
        <v/>
      </c>
      <c r="AF785" s="72" t="str">
        <f t="array" ref="AF785">IFERROR(IF(INDEX(三跨两临近重点区段!$F:$F,MATCH(1,(MONTH(三跨两临近重点区段!$D:$D)=12)*(三跨两临近重点区段!$A:$A=D785),0))="已取消","已取消",INDEX(三跨两临近重点区段!$E:$E,MATCH(1,(MONTH(三跨两临近重点区段!$D:$D)=12)*(三跨两临近重点区段!$A:$A=D785)*(三跨两临近重点区段!$F:$F="现存区段"),0))),"")</f>
        <v/>
      </c>
      <c r="AH785" t="e">
        <f t="array" ref="AH785">INDEX(三跨两临近重点区段!$G:$G,MATCH(D785,三跨两临近重点区段!$A:$A,0))</f>
        <v>#N/A</v>
      </c>
      <c r="AI785" t="e">
        <f>INDEX(三跨两临近重点区段!$J:$J,MATCH(D785,三跨两临近重点区段!$A:$A,0))</f>
        <v>#N/A</v>
      </c>
    </row>
    <row r="786" ht="14.25" spans="1:35">
      <c r="A786" s="263" t="s">
        <v>150</v>
      </c>
      <c r="B786" s="264" t="s">
        <v>2624</v>
      </c>
      <c r="C786" s="263" t="s">
        <v>2587</v>
      </c>
      <c r="D786" s="263" t="s">
        <v>3277</v>
      </c>
      <c r="E786" s="264" t="s">
        <v>2378</v>
      </c>
      <c r="F786" s="264" t="s">
        <v>125</v>
      </c>
      <c r="G786" s="263" t="s">
        <v>791</v>
      </c>
      <c r="H786" s="263" t="s">
        <v>724</v>
      </c>
      <c r="I786" s="33"/>
      <c r="J786" s="196"/>
      <c r="K786" s="196"/>
      <c r="L786" s="196"/>
      <c r="M786" s="235"/>
      <c r="N786" s="235"/>
      <c r="O786" s="33"/>
      <c r="P786" s="48"/>
      <c r="Q786" s="279"/>
      <c r="R786" s="279"/>
      <c r="S786" s="278">
        <v>45471</v>
      </c>
      <c r="T786" s="279" t="s">
        <v>3166</v>
      </c>
      <c r="U786" s="268" t="str">
        <f t="array" ref="U786">IFERROR(IF(INDEX(三跨两临近重点区段!$F:$F,MATCH(1,(MONTH(三跨两临近重点区段!$D:$D)=7)*(三跨两临近重点区段!$A:$A=D786),0))="已取消","已取消",INDEX(三跨两临近重点区段!$D:$D,MATCH(1,(MONTH(三跨两临近重点区段!$D:$D)=7)*(三跨两临近重点区段!$A:$A=D786)*(三跨两临近重点区段!$F:$F="现存区段"),0))),"")</f>
        <v/>
      </c>
      <c r="V786" s="232" t="str">
        <f t="array" ref="V786">IFERROR(IF(INDEX(三跨两临近重点区段!$F:$F,MATCH(1,(MONTH(三跨两临近重点区段!$D:$D)=7)*(三跨两临近重点区段!$A:$A=D786),0))="已取消","已取消",INDEX(三跨两临近重点区段!$E:$E,MATCH(1,(MONTH(三跨两临近重点区段!$D:$D)=7)*(三跨两临近重点区段!$A:$A=D786)*(三跨两临近重点区段!$F:$F="现存区段"),0))),"")</f>
        <v/>
      </c>
      <c r="W786" s="268" t="str">
        <f t="array" ref="W786">IFERROR(IF(INDEX(三跨两临近重点区段!$F:$F,MATCH(1,(MONTH(三跨两临近重点区段!$D:$D)=8)*(三跨两临近重点区段!$A:$A=D786),0))="已取消","已取消",INDEX(三跨两临近重点区段!$D:$D,MATCH(1,(MONTH(三跨两临近重点区段!$D:$D)=8)*(三跨两临近重点区段!$A:$A=D786)*(三跨两临近重点区段!$F:$F="现存区段"),0))),"")</f>
        <v/>
      </c>
      <c r="X786" s="232" t="str">
        <f t="array" ref="X786">IFERROR(IF(INDEX(三跨两临近重点区段!$F:$F,MATCH(1,(MONTH(三跨两临近重点区段!$D:$D)=8)*(三跨两临近重点区段!$A:$A=D786),0))="已取消","已取消",INDEX(三跨两临近重点区段!$E:$E,MATCH(1,(MONTH(三跨两临近重点区段!$D:$D)=8)*(三跨两临近重点区段!$A:$A=D786)*(三跨两临近重点区段!$F:$F="现存区段"),0))),"")</f>
        <v/>
      </c>
      <c r="Y786" s="268" t="str">
        <f t="array" ref="Y786">IFERROR(IF(INDEX(三跨两临近重点区段!$F:$F,MATCH(1,(MONTH(三跨两临近重点区段!$D:$D)=9)*(三跨两临近重点区段!$A:$A=D786),0))="已取消","已取消",INDEX(三跨两临近重点区段!$D:$D,MATCH(1,(MONTH(三跨两临近重点区段!$D:$D)=9)*(三跨两临近重点区段!$A:$A=D786)*(三跨两临近重点区段!$F:$F="现存区段"),0))),"")</f>
        <v/>
      </c>
      <c r="Z786" s="232" t="str">
        <f t="array" ref="Z786">IFERROR(IF(INDEX(三跨两临近重点区段!$F:$F,MATCH(1,(MONTH(三跨两临近重点区段!$D:$D)=9)*(三跨两临近重点区段!$A:$A=D786),0))="已取消","已取消",INDEX(三跨两临近重点区段!$E:$E,MATCH(1,(MONTH(三跨两临近重点区段!$D:$D)=9)*(三跨两临近重点区段!$A:$A=D786)*(三跨两临近重点区段!$F:$F="现存区段"),0))),"")</f>
        <v/>
      </c>
      <c r="AA786" s="268" t="str">
        <f t="array" ref="AA786">IFERROR(IF(INDEX(三跨两临近重点区段!$F:$F,MATCH(1,(MONTH(三跨两临近重点区段!$D:$D)=10)*(三跨两临近重点区段!$A:$A=D786),0))="已取消","已取消",INDEX(三跨两临近重点区段!$D:$D,MATCH(1,(MONTH(三跨两临近重点区段!$D:$D)=10)*(三跨两临近重点区段!$A:$A=D786)*(三跨两临近重点区段!$F:$F="现存区段"),0))),"")</f>
        <v/>
      </c>
      <c r="AB786" s="72" t="str">
        <f t="array" ref="AB786">IFERROR(IF(INDEX(三跨两临近重点区段!$F:$F,MATCH(1,(MONTH(三跨两临近重点区段!$D:$D)=10)*(三跨两临近重点区段!$A:$A=D786),0))="已取消","已取消",INDEX(三跨两临近重点区段!$E:$E,MATCH(1,(MONTH(三跨两临近重点区段!$D:$D)=10)*(三跨两临近重点区段!$A:$A=D786)*(三跨两临近重点区段!$F:$F="现存区段"),0))),"")</f>
        <v/>
      </c>
      <c r="AC786" s="284" t="str">
        <f t="array" ref="AC786">IFERROR(IF(INDEX(三跨两临近重点区段!$F:$F,MATCH(1,(MONTH(三跨两临近重点区段!$D:$D)=11)*(三跨两临近重点区段!$A:$A=D786),0))="已取消","已取消",INDEX(三跨两临近重点区段!$D:$D,MATCH(1,(MONTH(三跨两临近重点区段!$D:$D)=11)*(三跨两临近重点区段!$A:$A=D786)*(三跨两临近重点区段!$F:$F="现存区段"),0))),"")</f>
        <v/>
      </c>
      <c r="AD786" s="72" t="str">
        <f t="array" ref="AD786">IFERROR(IF(INDEX(三跨两临近重点区段!$F:$F,MATCH(1,(MONTH(三跨两临近重点区段!$D:$D)=11)*(三跨两临近重点区段!$A:$A=D786),0))="已取消","已取消",INDEX(三跨两临近重点区段!$E:$E,MATCH(1,(MONTH(三跨两临近重点区段!$D:$D)=11)*(三跨两临近重点区段!$A:$A=D786)*(三跨两临近重点区段!$F:$F="现存区段"),0))),"")</f>
        <v/>
      </c>
      <c r="AE786" s="284" t="str">
        <f t="array" ref="AE786">IFERROR(IF(INDEX(三跨两临近重点区段!$F:$F,MATCH(1,(MONTH(三跨两临近重点区段!$D:$D)=12)*(三跨两临近重点区段!$A:$A=D786),0))="已取消","已取消",INDEX(三跨两临近重点区段!$D:$D,MATCH(1,(MONTH(三跨两临近重点区段!$D:$D)=12)*(三跨两临近重点区段!$A:$A=D786)*(三跨两临近重点区段!$F:$F="现存区段"),0))),"")</f>
        <v/>
      </c>
      <c r="AF786" s="72" t="str">
        <f t="array" ref="AF786">IFERROR(IF(INDEX(三跨两临近重点区段!$F:$F,MATCH(1,(MONTH(三跨两临近重点区段!$D:$D)=12)*(三跨两临近重点区段!$A:$A=D786),0))="已取消","已取消",INDEX(三跨两临近重点区段!$E:$E,MATCH(1,(MONTH(三跨两临近重点区段!$D:$D)=12)*(三跨两临近重点区段!$A:$A=D786)*(三跨两临近重点区段!$F:$F="现存区段"),0))),"")</f>
        <v/>
      </c>
      <c r="AH786" t="e">
        <f t="array" ref="AH786">INDEX(三跨两临近重点区段!$G:$G,MATCH(D786,三跨两临近重点区段!$A:$A,0))</f>
        <v>#N/A</v>
      </c>
      <c r="AI786" t="e">
        <f>INDEX(三跨两临近重点区段!$J:$J,MATCH(D786,三跨两临近重点区段!$A:$A,0))</f>
        <v>#N/A</v>
      </c>
    </row>
    <row r="787" ht="14.25" spans="1:35">
      <c r="A787" s="263" t="s">
        <v>150</v>
      </c>
      <c r="B787" s="264" t="s">
        <v>2569</v>
      </c>
      <c r="C787" s="263" t="s">
        <v>2585</v>
      </c>
      <c r="D787" s="263" t="s">
        <v>3278</v>
      </c>
      <c r="E787" s="264" t="s">
        <v>2378</v>
      </c>
      <c r="F787" s="264" t="s">
        <v>125</v>
      </c>
      <c r="G787" s="263" t="s">
        <v>791</v>
      </c>
      <c r="H787" s="263" t="s">
        <v>826</v>
      </c>
      <c r="I787" s="33"/>
      <c r="J787" s="196"/>
      <c r="K787" s="196"/>
      <c r="L787" s="196"/>
      <c r="M787" s="235"/>
      <c r="N787" s="235"/>
      <c r="O787" s="33"/>
      <c r="P787" s="48"/>
      <c r="Q787" s="279"/>
      <c r="R787" s="279"/>
      <c r="S787" s="278">
        <v>45448</v>
      </c>
      <c r="T787" s="279" t="s">
        <v>2117</v>
      </c>
      <c r="U787" s="268" t="str">
        <f t="array" ref="U787">IFERROR(IF(INDEX(三跨两临近重点区段!$F:$F,MATCH(1,(MONTH(三跨两临近重点区段!$D:$D)=7)*(三跨两临近重点区段!$A:$A=D787),0))="已取消","已取消",INDEX(三跨两临近重点区段!$D:$D,MATCH(1,(MONTH(三跨两临近重点区段!$D:$D)=7)*(三跨两临近重点区段!$A:$A=D787)*(三跨两临近重点区段!$F:$F="现存区段"),0))),"")</f>
        <v/>
      </c>
      <c r="V787" s="232" t="str">
        <f t="array" ref="V787">IFERROR(IF(INDEX(三跨两临近重点区段!$F:$F,MATCH(1,(MONTH(三跨两临近重点区段!$D:$D)=7)*(三跨两临近重点区段!$A:$A=D787),0))="已取消","已取消",INDEX(三跨两临近重点区段!$E:$E,MATCH(1,(MONTH(三跨两临近重点区段!$D:$D)=7)*(三跨两临近重点区段!$A:$A=D787)*(三跨两临近重点区段!$F:$F="现存区段"),0))),"")</f>
        <v/>
      </c>
      <c r="W787" s="268" t="str">
        <f t="array" ref="W787">IFERROR(IF(INDEX(三跨两临近重点区段!$F:$F,MATCH(1,(MONTH(三跨两临近重点区段!$D:$D)=8)*(三跨两临近重点区段!$A:$A=D787),0))="已取消","已取消",INDEX(三跨两临近重点区段!$D:$D,MATCH(1,(MONTH(三跨两临近重点区段!$D:$D)=8)*(三跨两临近重点区段!$A:$A=D787)*(三跨两临近重点区段!$F:$F="现存区段"),0))),"")</f>
        <v/>
      </c>
      <c r="X787" s="232" t="str">
        <f t="array" ref="X787">IFERROR(IF(INDEX(三跨两临近重点区段!$F:$F,MATCH(1,(MONTH(三跨两临近重点区段!$D:$D)=8)*(三跨两临近重点区段!$A:$A=D787),0))="已取消","已取消",INDEX(三跨两临近重点区段!$E:$E,MATCH(1,(MONTH(三跨两临近重点区段!$D:$D)=8)*(三跨两临近重点区段!$A:$A=D787)*(三跨两临近重点区段!$F:$F="现存区段"),0))),"")</f>
        <v/>
      </c>
      <c r="Y787" s="268" t="str">
        <f t="array" ref="Y787">IFERROR(IF(INDEX(三跨两临近重点区段!$F:$F,MATCH(1,(MONTH(三跨两临近重点区段!$D:$D)=9)*(三跨两临近重点区段!$A:$A=D787),0))="已取消","已取消",INDEX(三跨两临近重点区段!$D:$D,MATCH(1,(MONTH(三跨两临近重点区段!$D:$D)=9)*(三跨两临近重点区段!$A:$A=D787)*(三跨两临近重点区段!$F:$F="现存区段"),0))),"")</f>
        <v/>
      </c>
      <c r="Z787" s="232" t="str">
        <f t="array" ref="Z787">IFERROR(IF(INDEX(三跨两临近重点区段!$F:$F,MATCH(1,(MONTH(三跨两临近重点区段!$D:$D)=9)*(三跨两临近重点区段!$A:$A=D787),0))="已取消","已取消",INDEX(三跨两临近重点区段!$E:$E,MATCH(1,(MONTH(三跨两临近重点区段!$D:$D)=9)*(三跨两临近重点区段!$A:$A=D787)*(三跨两临近重点区段!$F:$F="现存区段"),0))),"")</f>
        <v/>
      </c>
      <c r="AA787" s="268" t="str">
        <f t="array" ref="AA787">IFERROR(IF(INDEX(三跨两临近重点区段!$F:$F,MATCH(1,(MONTH(三跨两临近重点区段!$D:$D)=10)*(三跨两临近重点区段!$A:$A=D787),0))="已取消","已取消",INDEX(三跨两临近重点区段!$D:$D,MATCH(1,(MONTH(三跨两临近重点区段!$D:$D)=10)*(三跨两临近重点区段!$A:$A=D787)*(三跨两临近重点区段!$F:$F="现存区段"),0))),"")</f>
        <v/>
      </c>
      <c r="AB787" s="72" t="str">
        <f t="array" ref="AB787">IFERROR(IF(INDEX(三跨两临近重点区段!$F:$F,MATCH(1,(MONTH(三跨两临近重点区段!$D:$D)=10)*(三跨两临近重点区段!$A:$A=D787),0))="已取消","已取消",INDEX(三跨两临近重点区段!$E:$E,MATCH(1,(MONTH(三跨两临近重点区段!$D:$D)=10)*(三跨两临近重点区段!$A:$A=D787)*(三跨两临近重点区段!$F:$F="现存区段"),0))),"")</f>
        <v/>
      </c>
      <c r="AC787" s="284" t="str">
        <f t="array" ref="AC787">IFERROR(IF(INDEX(三跨两临近重点区段!$F:$F,MATCH(1,(MONTH(三跨两临近重点区段!$D:$D)=11)*(三跨两临近重点区段!$A:$A=D787),0))="已取消","已取消",INDEX(三跨两临近重点区段!$D:$D,MATCH(1,(MONTH(三跨两临近重点区段!$D:$D)=11)*(三跨两临近重点区段!$A:$A=D787)*(三跨两临近重点区段!$F:$F="现存区段"),0))),"")</f>
        <v/>
      </c>
      <c r="AD787" s="72" t="str">
        <f t="array" ref="AD787">IFERROR(IF(INDEX(三跨两临近重点区段!$F:$F,MATCH(1,(MONTH(三跨两临近重点区段!$D:$D)=11)*(三跨两临近重点区段!$A:$A=D787),0))="已取消","已取消",INDEX(三跨两临近重点区段!$E:$E,MATCH(1,(MONTH(三跨两临近重点区段!$D:$D)=11)*(三跨两临近重点区段!$A:$A=D787)*(三跨两临近重点区段!$F:$F="现存区段"),0))),"")</f>
        <v/>
      </c>
      <c r="AE787" s="284" t="str">
        <f t="array" ref="AE787">IFERROR(IF(INDEX(三跨两临近重点区段!$F:$F,MATCH(1,(MONTH(三跨两临近重点区段!$D:$D)=12)*(三跨两临近重点区段!$A:$A=D787),0))="已取消","已取消",INDEX(三跨两临近重点区段!$D:$D,MATCH(1,(MONTH(三跨两临近重点区段!$D:$D)=12)*(三跨两临近重点区段!$A:$A=D787)*(三跨两临近重点区段!$F:$F="现存区段"),0))),"")</f>
        <v/>
      </c>
      <c r="AF787" s="72" t="str">
        <f t="array" ref="AF787">IFERROR(IF(INDEX(三跨两临近重点区段!$F:$F,MATCH(1,(MONTH(三跨两临近重点区段!$D:$D)=12)*(三跨两临近重点区段!$A:$A=D787),0))="已取消","已取消",INDEX(三跨两临近重点区段!$E:$E,MATCH(1,(MONTH(三跨两临近重点区段!$D:$D)=12)*(三跨两临近重点区段!$A:$A=D787)*(三跨两临近重点区段!$F:$F="现存区段"),0))),"")</f>
        <v/>
      </c>
      <c r="AH787" t="e">
        <f t="array" ref="AH787">INDEX(三跨两临近重点区段!$G:$G,MATCH(D787,三跨两临近重点区段!$A:$A,0))</f>
        <v>#N/A</v>
      </c>
      <c r="AI787" t="e">
        <f>INDEX(三跨两临近重点区段!$J:$J,MATCH(D787,三跨两临近重点区段!$A:$A,0))</f>
        <v>#N/A</v>
      </c>
    </row>
    <row r="788" ht="14.25" spans="1:35">
      <c r="A788" s="263" t="s">
        <v>150</v>
      </c>
      <c r="B788" s="264" t="s">
        <v>2569</v>
      </c>
      <c r="C788" s="263" t="s">
        <v>2585</v>
      </c>
      <c r="D788" s="263" t="s">
        <v>3279</v>
      </c>
      <c r="E788" s="264" t="s">
        <v>2378</v>
      </c>
      <c r="F788" s="264" t="s">
        <v>125</v>
      </c>
      <c r="G788" s="263" t="s">
        <v>791</v>
      </c>
      <c r="H788" s="263" t="s">
        <v>826</v>
      </c>
      <c r="I788" s="33"/>
      <c r="J788" s="196"/>
      <c r="K788" s="196"/>
      <c r="L788" s="196"/>
      <c r="M788" s="235"/>
      <c r="N788" s="235"/>
      <c r="O788" s="33"/>
      <c r="P788" s="48"/>
      <c r="Q788" s="279"/>
      <c r="R788" s="279"/>
      <c r="S788" s="278">
        <v>45448</v>
      </c>
      <c r="T788" s="279" t="s">
        <v>2117</v>
      </c>
      <c r="U788" s="268" t="str">
        <f t="array" ref="U788">IFERROR(IF(INDEX(三跨两临近重点区段!$F:$F,MATCH(1,(MONTH(三跨两临近重点区段!$D:$D)=7)*(三跨两临近重点区段!$A:$A=D788),0))="已取消","已取消",INDEX(三跨两临近重点区段!$D:$D,MATCH(1,(MONTH(三跨两临近重点区段!$D:$D)=7)*(三跨两临近重点区段!$A:$A=D788)*(三跨两临近重点区段!$F:$F="现存区段"),0))),"")</f>
        <v/>
      </c>
      <c r="V788" s="232" t="str">
        <f t="array" ref="V788">IFERROR(IF(INDEX(三跨两临近重点区段!$F:$F,MATCH(1,(MONTH(三跨两临近重点区段!$D:$D)=7)*(三跨两临近重点区段!$A:$A=D788),0))="已取消","已取消",INDEX(三跨两临近重点区段!$E:$E,MATCH(1,(MONTH(三跨两临近重点区段!$D:$D)=7)*(三跨两临近重点区段!$A:$A=D788)*(三跨两临近重点区段!$F:$F="现存区段"),0))),"")</f>
        <v/>
      </c>
      <c r="W788" s="268" t="str">
        <f t="array" ref="W788">IFERROR(IF(INDEX(三跨两临近重点区段!$F:$F,MATCH(1,(MONTH(三跨两临近重点区段!$D:$D)=8)*(三跨两临近重点区段!$A:$A=D788),0))="已取消","已取消",INDEX(三跨两临近重点区段!$D:$D,MATCH(1,(MONTH(三跨两临近重点区段!$D:$D)=8)*(三跨两临近重点区段!$A:$A=D788)*(三跨两临近重点区段!$F:$F="现存区段"),0))),"")</f>
        <v/>
      </c>
      <c r="X788" s="232" t="str">
        <f t="array" ref="X788">IFERROR(IF(INDEX(三跨两临近重点区段!$F:$F,MATCH(1,(MONTH(三跨两临近重点区段!$D:$D)=8)*(三跨两临近重点区段!$A:$A=D788),0))="已取消","已取消",INDEX(三跨两临近重点区段!$E:$E,MATCH(1,(MONTH(三跨两临近重点区段!$D:$D)=8)*(三跨两临近重点区段!$A:$A=D788)*(三跨两临近重点区段!$F:$F="现存区段"),0))),"")</f>
        <v/>
      </c>
      <c r="Y788" s="268" t="str">
        <f t="array" ref="Y788">IFERROR(IF(INDEX(三跨两临近重点区段!$F:$F,MATCH(1,(MONTH(三跨两临近重点区段!$D:$D)=9)*(三跨两临近重点区段!$A:$A=D788),0))="已取消","已取消",INDEX(三跨两临近重点区段!$D:$D,MATCH(1,(MONTH(三跨两临近重点区段!$D:$D)=9)*(三跨两临近重点区段!$A:$A=D788)*(三跨两临近重点区段!$F:$F="现存区段"),0))),"")</f>
        <v/>
      </c>
      <c r="Z788" s="232" t="str">
        <f t="array" ref="Z788">IFERROR(IF(INDEX(三跨两临近重点区段!$F:$F,MATCH(1,(MONTH(三跨两临近重点区段!$D:$D)=9)*(三跨两临近重点区段!$A:$A=D788),0))="已取消","已取消",INDEX(三跨两临近重点区段!$E:$E,MATCH(1,(MONTH(三跨两临近重点区段!$D:$D)=9)*(三跨两临近重点区段!$A:$A=D788)*(三跨两临近重点区段!$F:$F="现存区段"),0))),"")</f>
        <v/>
      </c>
      <c r="AA788" s="268" t="str">
        <f t="array" ref="AA788">IFERROR(IF(INDEX(三跨两临近重点区段!$F:$F,MATCH(1,(MONTH(三跨两临近重点区段!$D:$D)=10)*(三跨两临近重点区段!$A:$A=D788),0))="已取消","已取消",INDEX(三跨两临近重点区段!$D:$D,MATCH(1,(MONTH(三跨两临近重点区段!$D:$D)=10)*(三跨两临近重点区段!$A:$A=D788)*(三跨两临近重点区段!$F:$F="现存区段"),0))),"")</f>
        <v/>
      </c>
      <c r="AB788" s="72" t="str">
        <f t="array" ref="AB788">IFERROR(IF(INDEX(三跨两临近重点区段!$F:$F,MATCH(1,(MONTH(三跨两临近重点区段!$D:$D)=10)*(三跨两临近重点区段!$A:$A=D788),0))="已取消","已取消",INDEX(三跨两临近重点区段!$E:$E,MATCH(1,(MONTH(三跨两临近重点区段!$D:$D)=10)*(三跨两临近重点区段!$A:$A=D788)*(三跨两临近重点区段!$F:$F="现存区段"),0))),"")</f>
        <v/>
      </c>
      <c r="AC788" s="284" t="str">
        <f t="array" ref="AC788">IFERROR(IF(INDEX(三跨两临近重点区段!$F:$F,MATCH(1,(MONTH(三跨两临近重点区段!$D:$D)=11)*(三跨两临近重点区段!$A:$A=D788),0))="已取消","已取消",INDEX(三跨两临近重点区段!$D:$D,MATCH(1,(MONTH(三跨两临近重点区段!$D:$D)=11)*(三跨两临近重点区段!$A:$A=D788)*(三跨两临近重点区段!$F:$F="现存区段"),0))),"")</f>
        <v/>
      </c>
      <c r="AD788" s="72" t="str">
        <f t="array" ref="AD788">IFERROR(IF(INDEX(三跨两临近重点区段!$F:$F,MATCH(1,(MONTH(三跨两临近重点区段!$D:$D)=11)*(三跨两临近重点区段!$A:$A=D788),0))="已取消","已取消",INDEX(三跨两临近重点区段!$E:$E,MATCH(1,(MONTH(三跨两临近重点区段!$D:$D)=11)*(三跨两临近重点区段!$A:$A=D788)*(三跨两临近重点区段!$F:$F="现存区段"),0))),"")</f>
        <v/>
      </c>
      <c r="AE788" s="284" t="str">
        <f t="array" ref="AE788">IFERROR(IF(INDEX(三跨两临近重点区段!$F:$F,MATCH(1,(MONTH(三跨两临近重点区段!$D:$D)=12)*(三跨两临近重点区段!$A:$A=D788),0))="已取消","已取消",INDEX(三跨两临近重点区段!$D:$D,MATCH(1,(MONTH(三跨两临近重点区段!$D:$D)=12)*(三跨两临近重点区段!$A:$A=D788)*(三跨两临近重点区段!$F:$F="现存区段"),0))),"")</f>
        <v/>
      </c>
      <c r="AF788" s="72" t="str">
        <f t="array" ref="AF788">IFERROR(IF(INDEX(三跨两临近重点区段!$F:$F,MATCH(1,(MONTH(三跨两临近重点区段!$D:$D)=12)*(三跨两临近重点区段!$A:$A=D788),0))="已取消","已取消",INDEX(三跨两临近重点区段!$E:$E,MATCH(1,(MONTH(三跨两临近重点区段!$D:$D)=12)*(三跨两临近重点区段!$A:$A=D788)*(三跨两临近重点区段!$F:$F="现存区段"),0))),"")</f>
        <v/>
      </c>
      <c r="AH788" t="e">
        <f t="array" ref="AH788">INDEX(三跨两临近重点区段!$G:$G,MATCH(D788,三跨两临近重点区段!$A:$A,0))</f>
        <v>#N/A</v>
      </c>
      <c r="AI788" t="e">
        <f>INDEX(三跨两临近重点区段!$J:$J,MATCH(D788,三跨两临近重点区段!$A:$A,0))</f>
        <v>#N/A</v>
      </c>
    </row>
    <row r="789" ht="14.25" spans="1:35">
      <c r="A789" s="263" t="s">
        <v>150</v>
      </c>
      <c r="B789" s="264" t="s">
        <v>2571</v>
      </c>
      <c r="C789" s="263" t="s">
        <v>2340</v>
      </c>
      <c r="D789" s="263" t="s">
        <v>3280</v>
      </c>
      <c r="E789" s="264" t="s">
        <v>2378</v>
      </c>
      <c r="F789" s="264" t="s">
        <v>125</v>
      </c>
      <c r="G789" s="263" t="s">
        <v>791</v>
      </c>
      <c r="H789" s="263" t="s">
        <v>826</v>
      </c>
      <c r="I789" s="33"/>
      <c r="J789" s="196"/>
      <c r="K789" s="196"/>
      <c r="L789" s="196"/>
      <c r="M789" s="235"/>
      <c r="N789" s="235"/>
      <c r="O789" s="33"/>
      <c r="P789" s="48"/>
      <c r="Q789" s="279"/>
      <c r="R789" s="279"/>
      <c r="S789" s="278">
        <v>45448</v>
      </c>
      <c r="T789" s="279" t="s">
        <v>2117</v>
      </c>
      <c r="U789" s="268" t="str">
        <f t="array" ref="U789">IFERROR(IF(INDEX(三跨两临近重点区段!$F:$F,MATCH(1,(MONTH(三跨两临近重点区段!$D:$D)=7)*(三跨两临近重点区段!$A:$A=D789),0))="已取消","已取消",INDEX(三跨两临近重点区段!$D:$D,MATCH(1,(MONTH(三跨两临近重点区段!$D:$D)=7)*(三跨两临近重点区段!$A:$A=D789)*(三跨两临近重点区段!$F:$F="现存区段"),0))),"")</f>
        <v/>
      </c>
      <c r="V789" s="232" t="str">
        <f t="array" ref="V789">IFERROR(IF(INDEX(三跨两临近重点区段!$F:$F,MATCH(1,(MONTH(三跨两临近重点区段!$D:$D)=7)*(三跨两临近重点区段!$A:$A=D789),0))="已取消","已取消",INDEX(三跨两临近重点区段!$E:$E,MATCH(1,(MONTH(三跨两临近重点区段!$D:$D)=7)*(三跨两临近重点区段!$A:$A=D789)*(三跨两临近重点区段!$F:$F="现存区段"),0))),"")</f>
        <v/>
      </c>
      <c r="W789" s="268" t="str">
        <f t="array" ref="W789">IFERROR(IF(INDEX(三跨两临近重点区段!$F:$F,MATCH(1,(MONTH(三跨两临近重点区段!$D:$D)=8)*(三跨两临近重点区段!$A:$A=D789),0))="已取消","已取消",INDEX(三跨两临近重点区段!$D:$D,MATCH(1,(MONTH(三跨两临近重点区段!$D:$D)=8)*(三跨两临近重点区段!$A:$A=D789)*(三跨两临近重点区段!$F:$F="现存区段"),0))),"")</f>
        <v/>
      </c>
      <c r="X789" s="232" t="str">
        <f t="array" ref="X789">IFERROR(IF(INDEX(三跨两临近重点区段!$F:$F,MATCH(1,(MONTH(三跨两临近重点区段!$D:$D)=8)*(三跨两临近重点区段!$A:$A=D789),0))="已取消","已取消",INDEX(三跨两临近重点区段!$E:$E,MATCH(1,(MONTH(三跨两临近重点区段!$D:$D)=8)*(三跨两临近重点区段!$A:$A=D789)*(三跨两临近重点区段!$F:$F="现存区段"),0))),"")</f>
        <v/>
      </c>
      <c r="Y789" s="268" t="str">
        <f t="array" ref="Y789">IFERROR(IF(INDEX(三跨两临近重点区段!$F:$F,MATCH(1,(MONTH(三跨两临近重点区段!$D:$D)=9)*(三跨两临近重点区段!$A:$A=D789),0))="已取消","已取消",INDEX(三跨两临近重点区段!$D:$D,MATCH(1,(MONTH(三跨两临近重点区段!$D:$D)=9)*(三跨两临近重点区段!$A:$A=D789)*(三跨两临近重点区段!$F:$F="现存区段"),0))),"")</f>
        <v/>
      </c>
      <c r="Z789" s="232" t="str">
        <f t="array" ref="Z789">IFERROR(IF(INDEX(三跨两临近重点区段!$F:$F,MATCH(1,(MONTH(三跨两临近重点区段!$D:$D)=9)*(三跨两临近重点区段!$A:$A=D789),0))="已取消","已取消",INDEX(三跨两临近重点区段!$E:$E,MATCH(1,(MONTH(三跨两临近重点区段!$D:$D)=9)*(三跨两临近重点区段!$A:$A=D789)*(三跨两临近重点区段!$F:$F="现存区段"),0))),"")</f>
        <v/>
      </c>
      <c r="AA789" s="268" t="str">
        <f t="array" ref="AA789">IFERROR(IF(INDEX(三跨两临近重点区段!$F:$F,MATCH(1,(MONTH(三跨两临近重点区段!$D:$D)=10)*(三跨两临近重点区段!$A:$A=D789),0))="已取消","已取消",INDEX(三跨两临近重点区段!$D:$D,MATCH(1,(MONTH(三跨两临近重点区段!$D:$D)=10)*(三跨两临近重点区段!$A:$A=D789)*(三跨两临近重点区段!$F:$F="现存区段"),0))),"")</f>
        <v/>
      </c>
      <c r="AB789" s="72" t="str">
        <f t="array" ref="AB789">IFERROR(IF(INDEX(三跨两临近重点区段!$F:$F,MATCH(1,(MONTH(三跨两临近重点区段!$D:$D)=10)*(三跨两临近重点区段!$A:$A=D789),0))="已取消","已取消",INDEX(三跨两临近重点区段!$E:$E,MATCH(1,(MONTH(三跨两临近重点区段!$D:$D)=10)*(三跨两临近重点区段!$A:$A=D789)*(三跨两临近重点区段!$F:$F="现存区段"),0))),"")</f>
        <v/>
      </c>
      <c r="AC789" s="284" t="str">
        <f t="array" ref="AC789">IFERROR(IF(INDEX(三跨两临近重点区段!$F:$F,MATCH(1,(MONTH(三跨两临近重点区段!$D:$D)=11)*(三跨两临近重点区段!$A:$A=D789),0))="已取消","已取消",INDEX(三跨两临近重点区段!$D:$D,MATCH(1,(MONTH(三跨两临近重点区段!$D:$D)=11)*(三跨两临近重点区段!$A:$A=D789)*(三跨两临近重点区段!$F:$F="现存区段"),0))),"")</f>
        <v/>
      </c>
      <c r="AD789" s="72" t="str">
        <f t="array" ref="AD789">IFERROR(IF(INDEX(三跨两临近重点区段!$F:$F,MATCH(1,(MONTH(三跨两临近重点区段!$D:$D)=11)*(三跨两临近重点区段!$A:$A=D789),0))="已取消","已取消",INDEX(三跨两临近重点区段!$E:$E,MATCH(1,(MONTH(三跨两临近重点区段!$D:$D)=11)*(三跨两临近重点区段!$A:$A=D789)*(三跨两临近重点区段!$F:$F="现存区段"),0))),"")</f>
        <v/>
      </c>
      <c r="AE789" s="284" t="str">
        <f t="array" ref="AE789">IFERROR(IF(INDEX(三跨两临近重点区段!$F:$F,MATCH(1,(MONTH(三跨两临近重点区段!$D:$D)=12)*(三跨两临近重点区段!$A:$A=D789),0))="已取消","已取消",INDEX(三跨两临近重点区段!$D:$D,MATCH(1,(MONTH(三跨两临近重点区段!$D:$D)=12)*(三跨两临近重点区段!$A:$A=D789)*(三跨两临近重点区段!$F:$F="现存区段"),0))),"")</f>
        <v/>
      </c>
      <c r="AF789" s="72" t="str">
        <f t="array" ref="AF789">IFERROR(IF(INDEX(三跨两临近重点区段!$F:$F,MATCH(1,(MONTH(三跨两临近重点区段!$D:$D)=12)*(三跨两临近重点区段!$A:$A=D789),0))="已取消","已取消",INDEX(三跨两临近重点区段!$E:$E,MATCH(1,(MONTH(三跨两临近重点区段!$D:$D)=12)*(三跨两临近重点区段!$A:$A=D789)*(三跨两临近重点区段!$F:$F="现存区段"),0))),"")</f>
        <v/>
      </c>
      <c r="AH789" t="e">
        <f t="array" ref="AH789">INDEX(三跨两临近重点区段!$G:$G,MATCH(D789,三跨两临近重点区段!$A:$A,0))</f>
        <v>#N/A</v>
      </c>
      <c r="AI789" t="e">
        <f>INDEX(三跨两临近重点区段!$J:$J,MATCH(D789,三跨两临近重点区段!$A:$A,0))</f>
        <v>#N/A</v>
      </c>
    </row>
    <row r="790" ht="14.25" spans="1:35">
      <c r="A790" s="263" t="s">
        <v>150</v>
      </c>
      <c r="B790" s="264" t="s">
        <v>2571</v>
      </c>
      <c r="C790" s="263" t="s">
        <v>2340</v>
      </c>
      <c r="D790" s="263" t="s">
        <v>3281</v>
      </c>
      <c r="E790" s="264" t="s">
        <v>2378</v>
      </c>
      <c r="F790" s="264" t="s">
        <v>125</v>
      </c>
      <c r="G790" s="263" t="s">
        <v>791</v>
      </c>
      <c r="H790" s="263" t="s">
        <v>826</v>
      </c>
      <c r="I790" s="33"/>
      <c r="J790" s="196"/>
      <c r="K790" s="196"/>
      <c r="L790" s="196"/>
      <c r="M790" s="235"/>
      <c r="N790" s="235"/>
      <c r="O790" s="33"/>
      <c r="P790" s="48"/>
      <c r="Q790" s="279"/>
      <c r="R790" s="279"/>
      <c r="S790" s="278">
        <v>45448</v>
      </c>
      <c r="T790" s="279" t="s">
        <v>2117</v>
      </c>
      <c r="U790" s="268" t="str">
        <f t="array" ref="U790">IFERROR(IF(INDEX(三跨两临近重点区段!$F:$F,MATCH(1,(MONTH(三跨两临近重点区段!$D:$D)=7)*(三跨两临近重点区段!$A:$A=D790),0))="已取消","已取消",INDEX(三跨两临近重点区段!$D:$D,MATCH(1,(MONTH(三跨两临近重点区段!$D:$D)=7)*(三跨两临近重点区段!$A:$A=D790)*(三跨两临近重点区段!$F:$F="现存区段"),0))),"")</f>
        <v/>
      </c>
      <c r="V790" s="232" t="str">
        <f t="array" ref="V790">IFERROR(IF(INDEX(三跨两临近重点区段!$F:$F,MATCH(1,(MONTH(三跨两临近重点区段!$D:$D)=7)*(三跨两临近重点区段!$A:$A=D790),0))="已取消","已取消",INDEX(三跨两临近重点区段!$E:$E,MATCH(1,(MONTH(三跨两临近重点区段!$D:$D)=7)*(三跨两临近重点区段!$A:$A=D790)*(三跨两临近重点区段!$F:$F="现存区段"),0))),"")</f>
        <v/>
      </c>
      <c r="W790" s="268" t="str">
        <f t="array" ref="W790">IFERROR(IF(INDEX(三跨两临近重点区段!$F:$F,MATCH(1,(MONTH(三跨两临近重点区段!$D:$D)=8)*(三跨两临近重点区段!$A:$A=D790),0))="已取消","已取消",INDEX(三跨两临近重点区段!$D:$D,MATCH(1,(MONTH(三跨两临近重点区段!$D:$D)=8)*(三跨两临近重点区段!$A:$A=D790)*(三跨两临近重点区段!$F:$F="现存区段"),0))),"")</f>
        <v/>
      </c>
      <c r="X790" s="232" t="str">
        <f t="array" ref="X790">IFERROR(IF(INDEX(三跨两临近重点区段!$F:$F,MATCH(1,(MONTH(三跨两临近重点区段!$D:$D)=8)*(三跨两临近重点区段!$A:$A=D790),0))="已取消","已取消",INDEX(三跨两临近重点区段!$E:$E,MATCH(1,(MONTH(三跨两临近重点区段!$D:$D)=8)*(三跨两临近重点区段!$A:$A=D790)*(三跨两临近重点区段!$F:$F="现存区段"),0))),"")</f>
        <v/>
      </c>
      <c r="Y790" s="268" t="str">
        <f t="array" ref="Y790">IFERROR(IF(INDEX(三跨两临近重点区段!$F:$F,MATCH(1,(MONTH(三跨两临近重点区段!$D:$D)=9)*(三跨两临近重点区段!$A:$A=D790),0))="已取消","已取消",INDEX(三跨两临近重点区段!$D:$D,MATCH(1,(MONTH(三跨两临近重点区段!$D:$D)=9)*(三跨两临近重点区段!$A:$A=D790)*(三跨两临近重点区段!$F:$F="现存区段"),0))),"")</f>
        <v/>
      </c>
      <c r="Z790" s="232" t="str">
        <f t="array" ref="Z790">IFERROR(IF(INDEX(三跨两临近重点区段!$F:$F,MATCH(1,(MONTH(三跨两临近重点区段!$D:$D)=9)*(三跨两临近重点区段!$A:$A=D790),0))="已取消","已取消",INDEX(三跨两临近重点区段!$E:$E,MATCH(1,(MONTH(三跨两临近重点区段!$D:$D)=9)*(三跨两临近重点区段!$A:$A=D790)*(三跨两临近重点区段!$F:$F="现存区段"),0))),"")</f>
        <v/>
      </c>
      <c r="AA790" s="268" t="str">
        <f t="array" ref="AA790">IFERROR(IF(INDEX(三跨两临近重点区段!$F:$F,MATCH(1,(MONTH(三跨两临近重点区段!$D:$D)=10)*(三跨两临近重点区段!$A:$A=D790),0))="已取消","已取消",INDEX(三跨两临近重点区段!$D:$D,MATCH(1,(MONTH(三跨两临近重点区段!$D:$D)=10)*(三跨两临近重点区段!$A:$A=D790)*(三跨两临近重点区段!$F:$F="现存区段"),0))),"")</f>
        <v/>
      </c>
      <c r="AB790" s="72" t="str">
        <f t="array" ref="AB790">IFERROR(IF(INDEX(三跨两临近重点区段!$F:$F,MATCH(1,(MONTH(三跨两临近重点区段!$D:$D)=10)*(三跨两临近重点区段!$A:$A=D790),0))="已取消","已取消",INDEX(三跨两临近重点区段!$E:$E,MATCH(1,(MONTH(三跨两临近重点区段!$D:$D)=10)*(三跨两临近重点区段!$A:$A=D790)*(三跨两临近重点区段!$F:$F="现存区段"),0))),"")</f>
        <v/>
      </c>
      <c r="AC790" s="284" t="str">
        <f t="array" ref="AC790">IFERROR(IF(INDEX(三跨两临近重点区段!$F:$F,MATCH(1,(MONTH(三跨两临近重点区段!$D:$D)=11)*(三跨两临近重点区段!$A:$A=D790),0))="已取消","已取消",INDEX(三跨两临近重点区段!$D:$D,MATCH(1,(MONTH(三跨两临近重点区段!$D:$D)=11)*(三跨两临近重点区段!$A:$A=D790)*(三跨两临近重点区段!$F:$F="现存区段"),0))),"")</f>
        <v/>
      </c>
      <c r="AD790" s="72" t="str">
        <f t="array" ref="AD790">IFERROR(IF(INDEX(三跨两临近重点区段!$F:$F,MATCH(1,(MONTH(三跨两临近重点区段!$D:$D)=11)*(三跨两临近重点区段!$A:$A=D790),0))="已取消","已取消",INDEX(三跨两临近重点区段!$E:$E,MATCH(1,(MONTH(三跨两临近重点区段!$D:$D)=11)*(三跨两临近重点区段!$A:$A=D790)*(三跨两临近重点区段!$F:$F="现存区段"),0))),"")</f>
        <v/>
      </c>
      <c r="AE790" s="284" t="str">
        <f t="array" ref="AE790">IFERROR(IF(INDEX(三跨两临近重点区段!$F:$F,MATCH(1,(MONTH(三跨两临近重点区段!$D:$D)=12)*(三跨两临近重点区段!$A:$A=D790),0))="已取消","已取消",INDEX(三跨两临近重点区段!$D:$D,MATCH(1,(MONTH(三跨两临近重点区段!$D:$D)=12)*(三跨两临近重点区段!$A:$A=D790)*(三跨两临近重点区段!$F:$F="现存区段"),0))),"")</f>
        <v/>
      </c>
      <c r="AF790" s="72" t="str">
        <f t="array" ref="AF790">IFERROR(IF(INDEX(三跨两临近重点区段!$F:$F,MATCH(1,(MONTH(三跨两临近重点区段!$D:$D)=12)*(三跨两临近重点区段!$A:$A=D790),0))="已取消","已取消",INDEX(三跨两临近重点区段!$E:$E,MATCH(1,(MONTH(三跨两临近重点区段!$D:$D)=12)*(三跨两临近重点区段!$A:$A=D790)*(三跨两临近重点区段!$F:$F="现存区段"),0))),"")</f>
        <v/>
      </c>
      <c r="AH790" t="e">
        <f t="array" ref="AH790">INDEX(三跨两临近重点区段!$G:$G,MATCH(D790,三跨两临近重点区段!$A:$A,0))</f>
        <v>#N/A</v>
      </c>
      <c r="AI790" t="e">
        <f>INDEX(三跨两临近重点区段!$J:$J,MATCH(D790,三跨两临近重点区段!$A:$A,0))</f>
        <v>#N/A</v>
      </c>
    </row>
    <row r="791" ht="14.25" spans="1:35">
      <c r="A791" s="263" t="s">
        <v>150</v>
      </c>
      <c r="B791" s="264" t="s">
        <v>2573</v>
      </c>
      <c r="C791" s="263" t="s">
        <v>2126</v>
      </c>
      <c r="D791" s="263" t="s">
        <v>3282</v>
      </c>
      <c r="E791" s="264" t="s">
        <v>2378</v>
      </c>
      <c r="F791" s="264" t="s">
        <v>125</v>
      </c>
      <c r="G791" s="263" t="s">
        <v>791</v>
      </c>
      <c r="H791" s="263" t="s">
        <v>826</v>
      </c>
      <c r="I791" s="33"/>
      <c r="J791" s="196"/>
      <c r="K791" s="196"/>
      <c r="L791" s="196"/>
      <c r="M791" s="235"/>
      <c r="N791" s="235"/>
      <c r="O791" s="33"/>
      <c r="P791" s="48"/>
      <c r="Q791" s="279"/>
      <c r="R791" s="279"/>
      <c r="S791" s="278">
        <v>45471</v>
      </c>
      <c r="T791" s="279" t="s">
        <v>3166</v>
      </c>
      <c r="U791" s="268" t="str">
        <f t="array" ref="U791">IFERROR(IF(INDEX(三跨两临近重点区段!$F:$F,MATCH(1,(MONTH(三跨两临近重点区段!$D:$D)=7)*(三跨两临近重点区段!$A:$A=D791),0))="已取消","已取消",INDEX(三跨两临近重点区段!$D:$D,MATCH(1,(MONTH(三跨两临近重点区段!$D:$D)=7)*(三跨两临近重点区段!$A:$A=D791)*(三跨两临近重点区段!$F:$F="现存区段"),0))),"")</f>
        <v/>
      </c>
      <c r="V791" s="232" t="str">
        <f t="array" ref="V791">IFERROR(IF(INDEX(三跨两临近重点区段!$F:$F,MATCH(1,(MONTH(三跨两临近重点区段!$D:$D)=7)*(三跨两临近重点区段!$A:$A=D791),0))="已取消","已取消",INDEX(三跨两临近重点区段!$E:$E,MATCH(1,(MONTH(三跨两临近重点区段!$D:$D)=7)*(三跨两临近重点区段!$A:$A=D791)*(三跨两临近重点区段!$F:$F="现存区段"),0))),"")</f>
        <v/>
      </c>
      <c r="W791" s="268" t="str">
        <f t="array" ref="W791">IFERROR(IF(INDEX(三跨两临近重点区段!$F:$F,MATCH(1,(MONTH(三跨两临近重点区段!$D:$D)=8)*(三跨两临近重点区段!$A:$A=D791),0))="已取消","已取消",INDEX(三跨两临近重点区段!$D:$D,MATCH(1,(MONTH(三跨两临近重点区段!$D:$D)=8)*(三跨两临近重点区段!$A:$A=D791)*(三跨两临近重点区段!$F:$F="现存区段"),0))),"")</f>
        <v/>
      </c>
      <c r="X791" s="232" t="str">
        <f t="array" ref="X791">IFERROR(IF(INDEX(三跨两临近重点区段!$F:$F,MATCH(1,(MONTH(三跨两临近重点区段!$D:$D)=8)*(三跨两临近重点区段!$A:$A=D791),0))="已取消","已取消",INDEX(三跨两临近重点区段!$E:$E,MATCH(1,(MONTH(三跨两临近重点区段!$D:$D)=8)*(三跨两临近重点区段!$A:$A=D791)*(三跨两临近重点区段!$F:$F="现存区段"),0))),"")</f>
        <v/>
      </c>
      <c r="Y791" s="268" t="str">
        <f t="array" ref="Y791">IFERROR(IF(INDEX(三跨两临近重点区段!$F:$F,MATCH(1,(MONTH(三跨两临近重点区段!$D:$D)=9)*(三跨两临近重点区段!$A:$A=D791),0))="已取消","已取消",INDEX(三跨两临近重点区段!$D:$D,MATCH(1,(MONTH(三跨两临近重点区段!$D:$D)=9)*(三跨两临近重点区段!$A:$A=D791)*(三跨两临近重点区段!$F:$F="现存区段"),0))),"")</f>
        <v/>
      </c>
      <c r="Z791" s="232" t="str">
        <f t="array" ref="Z791">IFERROR(IF(INDEX(三跨两临近重点区段!$F:$F,MATCH(1,(MONTH(三跨两临近重点区段!$D:$D)=9)*(三跨两临近重点区段!$A:$A=D791),0))="已取消","已取消",INDEX(三跨两临近重点区段!$E:$E,MATCH(1,(MONTH(三跨两临近重点区段!$D:$D)=9)*(三跨两临近重点区段!$A:$A=D791)*(三跨两临近重点区段!$F:$F="现存区段"),0))),"")</f>
        <v/>
      </c>
      <c r="AA791" s="268" t="str">
        <f t="array" ref="AA791">IFERROR(IF(INDEX(三跨两临近重点区段!$F:$F,MATCH(1,(MONTH(三跨两临近重点区段!$D:$D)=10)*(三跨两临近重点区段!$A:$A=D791),0))="已取消","已取消",INDEX(三跨两临近重点区段!$D:$D,MATCH(1,(MONTH(三跨两临近重点区段!$D:$D)=10)*(三跨两临近重点区段!$A:$A=D791)*(三跨两临近重点区段!$F:$F="现存区段"),0))),"")</f>
        <v/>
      </c>
      <c r="AB791" s="72" t="str">
        <f t="array" ref="AB791">IFERROR(IF(INDEX(三跨两临近重点区段!$F:$F,MATCH(1,(MONTH(三跨两临近重点区段!$D:$D)=10)*(三跨两临近重点区段!$A:$A=D791),0))="已取消","已取消",INDEX(三跨两临近重点区段!$E:$E,MATCH(1,(MONTH(三跨两临近重点区段!$D:$D)=10)*(三跨两临近重点区段!$A:$A=D791)*(三跨两临近重点区段!$F:$F="现存区段"),0))),"")</f>
        <v/>
      </c>
      <c r="AC791" s="284" t="str">
        <f t="array" ref="AC791">IFERROR(IF(INDEX(三跨两临近重点区段!$F:$F,MATCH(1,(MONTH(三跨两临近重点区段!$D:$D)=11)*(三跨两临近重点区段!$A:$A=D791),0))="已取消","已取消",INDEX(三跨两临近重点区段!$D:$D,MATCH(1,(MONTH(三跨两临近重点区段!$D:$D)=11)*(三跨两临近重点区段!$A:$A=D791)*(三跨两临近重点区段!$F:$F="现存区段"),0))),"")</f>
        <v/>
      </c>
      <c r="AD791" s="72" t="str">
        <f t="array" ref="AD791">IFERROR(IF(INDEX(三跨两临近重点区段!$F:$F,MATCH(1,(MONTH(三跨两临近重点区段!$D:$D)=11)*(三跨两临近重点区段!$A:$A=D791),0))="已取消","已取消",INDEX(三跨两临近重点区段!$E:$E,MATCH(1,(MONTH(三跨两临近重点区段!$D:$D)=11)*(三跨两临近重点区段!$A:$A=D791)*(三跨两临近重点区段!$F:$F="现存区段"),0))),"")</f>
        <v/>
      </c>
      <c r="AE791" s="284" t="str">
        <f t="array" ref="AE791">IFERROR(IF(INDEX(三跨两临近重点区段!$F:$F,MATCH(1,(MONTH(三跨两临近重点区段!$D:$D)=12)*(三跨两临近重点区段!$A:$A=D791),0))="已取消","已取消",INDEX(三跨两临近重点区段!$D:$D,MATCH(1,(MONTH(三跨两临近重点区段!$D:$D)=12)*(三跨两临近重点区段!$A:$A=D791)*(三跨两临近重点区段!$F:$F="现存区段"),0))),"")</f>
        <v/>
      </c>
      <c r="AF791" s="72" t="str">
        <f t="array" ref="AF791">IFERROR(IF(INDEX(三跨两临近重点区段!$F:$F,MATCH(1,(MONTH(三跨两临近重点区段!$D:$D)=12)*(三跨两临近重点区段!$A:$A=D791),0))="已取消","已取消",INDEX(三跨两临近重点区段!$E:$E,MATCH(1,(MONTH(三跨两临近重点区段!$D:$D)=12)*(三跨两临近重点区段!$A:$A=D791)*(三跨两临近重点区段!$F:$F="现存区段"),0))),"")</f>
        <v/>
      </c>
      <c r="AH791" t="e">
        <f t="array" ref="AH791">INDEX(三跨两临近重点区段!$G:$G,MATCH(D791,三跨两临近重点区段!$A:$A,0))</f>
        <v>#N/A</v>
      </c>
      <c r="AI791" t="e">
        <f>INDEX(三跨两临近重点区段!$J:$J,MATCH(D791,三跨两临近重点区段!$A:$A,0))</f>
        <v>#N/A</v>
      </c>
    </row>
    <row r="792" ht="14.25" spans="1:35">
      <c r="A792" s="263" t="s">
        <v>150</v>
      </c>
      <c r="B792" s="264" t="s">
        <v>2569</v>
      </c>
      <c r="C792" s="263" t="s">
        <v>2163</v>
      </c>
      <c r="D792" s="263" t="s">
        <v>3283</v>
      </c>
      <c r="E792" s="264" t="s">
        <v>2378</v>
      </c>
      <c r="F792" s="264" t="s">
        <v>125</v>
      </c>
      <c r="G792" s="263" t="s">
        <v>791</v>
      </c>
      <c r="H792" s="263" t="s">
        <v>826</v>
      </c>
      <c r="I792" s="33"/>
      <c r="J792" s="196"/>
      <c r="K792" s="196"/>
      <c r="L792" s="196"/>
      <c r="M792" s="235"/>
      <c r="N792" s="235"/>
      <c r="O792" s="33"/>
      <c r="P792" s="48"/>
      <c r="Q792" s="279"/>
      <c r="R792" s="279"/>
      <c r="S792" s="278">
        <v>45471</v>
      </c>
      <c r="T792" s="279" t="s">
        <v>3166</v>
      </c>
      <c r="U792" s="268" t="str">
        <f t="array" ref="U792">IFERROR(IF(INDEX(三跨两临近重点区段!$F:$F,MATCH(1,(MONTH(三跨两临近重点区段!$D:$D)=7)*(三跨两临近重点区段!$A:$A=D792),0))="已取消","已取消",INDEX(三跨两临近重点区段!$D:$D,MATCH(1,(MONTH(三跨两临近重点区段!$D:$D)=7)*(三跨两临近重点区段!$A:$A=D792)*(三跨两临近重点区段!$F:$F="现存区段"),0))),"")</f>
        <v/>
      </c>
      <c r="V792" s="232" t="str">
        <f t="array" ref="V792">IFERROR(IF(INDEX(三跨两临近重点区段!$F:$F,MATCH(1,(MONTH(三跨两临近重点区段!$D:$D)=7)*(三跨两临近重点区段!$A:$A=D792),0))="已取消","已取消",INDEX(三跨两临近重点区段!$E:$E,MATCH(1,(MONTH(三跨两临近重点区段!$D:$D)=7)*(三跨两临近重点区段!$A:$A=D792)*(三跨两临近重点区段!$F:$F="现存区段"),0))),"")</f>
        <v/>
      </c>
      <c r="W792" s="268" t="str">
        <f t="array" ref="W792">IFERROR(IF(INDEX(三跨两临近重点区段!$F:$F,MATCH(1,(MONTH(三跨两临近重点区段!$D:$D)=8)*(三跨两临近重点区段!$A:$A=D792),0))="已取消","已取消",INDEX(三跨两临近重点区段!$D:$D,MATCH(1,(MONTH(三跨两临近重点区段!$D:$D)=8)*(三跨两临近重点区段!$A:$A=D792)*(三跨两临近重点区段!$F:$F="现存区段"),0))),"")</f>
        <v/>
      </c>
      <c r="X792" s="232" t="str">
        <f t="array" ref="X792">IFERROR(IF(INDEX(三跨两临近重点区段!$F:$F,MATCH(1,(MONTH(三跨两临近重点区段!$D:$D)=8)*(三跨两临近重点区段!$A:$A=D792),0))="已取消","已取消",INDEX(三跨两临近重点区段!$E:$E,MATCH(1,(MONTH(三跨两临近重点区段!$D:$D)=8)*(三跨两临近重点区段!$A:$A=D792)*(三跨两临近重点区段!$F:$F="现存区段"),0))),"")</f>
        <v/>
      </c>
      <c r="Y792" s="268" t="str">
        <f t="array" ref="Y792">IFERROR(IF(INDEX(三跨两临近重点区段!$F:$F,MATCH(1,(MONTH(三跨两临近重点区段!$D:$D)=9)*(三跨两临近重点区段!$A:$A=D792),0))="已取消","已取消",INDEX(三跨两临近重点区段!$D:$D,MATCH(1,(MONTH(三跨两临近重点区段!$D:$D)=9)*(三跨两临近重点区段!$A:$A=D792)*(三跨两临近重点区段!$F:$F="现存区段"),0))),"")</f>
        <v/>
      </c>
      <c r="Z792" s="232" t="str">
        <f t="array" ref="Z792">IFERROR(IF(INDEX(三跨两临近重点区段!$F:$F,MATCH(1,(MONTH(三跨两临近重点区段!$D:$D)=9)*(三跨两临近重点区段!$A:$A=D792),0))="已取消","已取消",INDEX(三跨两临近重点区段!$E:$E,MATCH(1,(MONTH(三跨两临近重点区段!$D:$D)=9)*(三跨两临近重点区段!$A:$A=D792)*(三跨两临近重点区段!$F:$F="现存区段"),0))),"")</f>
        <v/>
      </c>
      <c r="AA792" s="268" t="str">
        <f t="array" ref="AA792">IFERROR(IF(INDEX(三跨两临近重点区段!$F:$F,MATCH(1,(MONTH(三跨两临近重点区段!$D:$D)=10)*(三跨两临近重点区段!$A:$A=D792),0))="已取消","已取消",INDEX(三跨两临近重点区段!$D:$D,MATCH(1,(MONTH(三跨两临近重点区段!$D:$D)=10)*(三跨两临近重点区段!$A:$A=D792)*(三跨两临近重点区段!$F:$F="现存区段"),0))),"")</f>
        <v/>
      </c>
      <c r="AB792" s="72" t="str">
        <f t="array" ref="AB792">IFERROR(IF(INDEX(三跨两临近重点区段!$F:$F,MATCH(1,(MONTH(三跨两临近重点区段!$D:$D)=10)*(三跨两临近重点区段!$A:$A=D792),0))="已取消","已取消",INDEX(三跨两临近重点区段!$E:$E,MATCH(1,(MONTH(三跨两临近重点区段!$D:$D)=10)*(三跨两临近重点区段!$A:$A=D792)*(三跨两临近重点区段!$F:$F="现存区段"),0))),"")</f>
        <v/>
      </c>
      <c r="AC792" s="284" t="str">
        <f t="array" ref="AC792">IFERROR(IF(INDEX(三跨两临近重点区段!$F:$F,MATCH(1,(MONTH(三跨两临近重点区段!$D:$D)=11)*(三跨两临近重点区段!$A:$A=D792),0))="已取消","已取消",INDEX(三跨两临近重点区段!$D:$D,MATCH(1,(MONTH(三跨两临近重点区段!$D:$D)=11)*(三跨两临近重点区段!$A:$A=D792)*(三跨两临近重点区段!$F:$F="现存区段"),0))),"")</f>
        <v/>
      </c>
      <c r="AD792" s="72" t="str">
        <f t="array" ref="AD792">IFERROR(IF(INDEX(三跨两临近重点区段!$F:$F,MATCH(1,(MONTH(三跨两临近重点区段!$D:$D)=11)*(三跨两临近重点区段!$A:$A=D792),0))="已取消","已取消",INDEX(三跨两临近重点区段!$E:$E,MATCH(1,(MONTH(三跨两临近重点区段!$D:$D)=11)*(三跨两临近重点区段!$A:$A=D792)*(三跨两临近重点区段!$F:$F="现存区段"),0))),"")</f>
        <v/>
      </c>
      <c r="AE792" s="284" t="str">
        <f t="array" ref="AE792">IFERROR(IF(INDEX(三跨两临近重点区段!$F:$F,MATCH(1,(MONTH(三跨两临近重点区段!$D:$D)=12)*(三跨两临近重点区段!$A:$A=D792),0))="已取消","已取消",INDEX(三跨两临近重点区段!$D:$D,MATCH(1,(MONTH(三跨两临近重点区段!$D:$D)=12)*(三跨两临近重点区段!$A:$A=D792)*(三跨两临近重点区段!$F:$F="现存区段"),0))),"")</f>
        <v/>
      </c>
      <c r="AF792" s="72" t="str">
        <f t="array" ref="AF792">IFERROR(IF(INDEX(三跨两临近重点区段!$F:$F,MATCH(1,(MONTH(三跨两临近重点区段!$D:$D)=12)*(三跨两临近重点区段!$A:$A=D792),0))="已取消","已取消",INDEX(三跨两临近重点区段!$E:$E,MATCH(1,(MONTH(三跨两临近重点区段!$D:$D)=12)*(三跨两临近重点区段!$A:$A=D792)*(三跨两临近重点区段!$F:$F="现存区段"),0))),"")</f>
        <v/>
      </c>
      <c r="AH792" t="e">
        <f t="array" ref="AH792">INDEX(三跨两临近重点区段!$G:$G,MATCH(D792,三跨两临近重点区段!$A:$A,0))</f>
        <v>#N/A</v>
      </c>
      <c r="AI792" t="e">
        <f>INDEX(三跨两临近重点区段!$J:$J,MATCH(D792,三跨两临近重点区段!$A:$A,0))</f>
        <v>#N/A</v>
      </c>
    </row>
    <row r="793" ht="14.25" spans="1:35">
      <c r="A793" s="263" t="s">
        <v>150</v>
      </c>
      <c r="B793" s="264" t="s">
        <v>2571</v>
      </c>
      <c r="C793" s="263" t="s">
        <v>2157</v>
      </c>
      <c r="D793" s="263" t="s">
        <v>3284</v>
      </c>
      <c r="E793" s="264" t="s">
        <v>2378</v>
      </c>
      <c r="F793" s="264" t="s">
        <v>125</v>
      </c>
      <c r="G793" s="263" t="s">
        <v>791</v>
      </c>
      <c r="H793" s="263" t="s">
        <v>826</v>
      </c>
      <c r="I793" s="33"/>
      <c r="J793" s="196"/>
      <c r="K793" s="196"/>
      <c r="L793" s="196"/>
      <c r="M793" s="235"/>
      <c r="N793" s="235"/>
      <c r="O793" s="33"/>
      <c r="P793" s="48"/>
      <c r="Q793" s="279"/>
      <c r="R793" s="279"/>
      <c r="S793" s="278">
        <v>45471</v>
      </c>
      <c r="T793" s="279" t="s">
        <v>3166</v>
      </c>
      <c r="U793" s="268" t="str">
        <f t="array" ref="U793">IFERROR(IF(INDEX(三跨两临近重点区段!$F:$F,MATCH(1,(MONTH(三跨两临近重点区段!$D:$D)=7)*(三跨两临近重点区段!$A:$A=D793),0))="已取消","已取消",INDEX(三跨两临近重点区段!$D:$D,MATCH(1,(MONTH(三跨两临近重点区段!$D:$D)=7)*(三跨两临近重点区段!$A:$A=D793)*(三跨两临近重点区段!$F:$F="现存区段"),0))),"")</f>
        <v/>
      </c>
      <c r="V793" s="232" t="str">
        <f t="array" ref="V793">IFERROR(IF(INDEX(三跨两临近重点区段!$F:$F,MATCH(1,(MONTH(三跨两临近重点区段!$D:$D)=7)*(三跨两临近重点区段!$A:$A=D793),0))="已取消","已取消",INDEX(三跨两临近重点区段!$E:$E,MATCH(1,(MONTH(三跨两临近重点区段!$D:$D)=7)*(三跨两临近重点区段!$A:$A=D793)*(三跨两临近重点区段!$F:$F="现存区段"),0))),"")</f>
        <v/>
      </c>
      <c r="W793" s="268" t="str">
        <f t="array" ref="W793">IFERROR(IF(INDEX(三跨两临近重点区段!$F:$F,MATCH(1,(MONTH(三跨两临近重点区段!$D:$D)=8)*(三跨两临近重点区段!$A:$A=D793),0))="已取消","已取消",INDEX(三跨两临近重点区段!$D:$D,MATCH(1,(MONTH(三跨两临近重点区段!$D:$D)=8)*(三跨两临近重点区段!$A:$A=D793)*(三跨两临近重点区段!$F:$F="现存区段"),0))),"")</f>
        <v/>
      </c>
      <c r="X793" s="232" t="str">
        <f t="array" ref="X793">IFERROR(IF(INDEX(三跨两临近重点区段!$F:$F,MATCH(1,(MONTH(三跨两临近重点区段!$D:$D)=8)*(三跨两临近重点区段!$A:$A=D793),0))="已取消","已取消",INDEX(三跨两临近重点区段!$E:$E,MATCH(1,(MONTH(三跨两临近重点区段!$D:$D)=8)*(三跨两临近重点区段!$A:$A=D793)*(三跨两临近重点区段!$F:$F="现存区段"),0))),"")</f>
        <v/>
      </c>
      <c r="Y793" s="268" t="str">
        <f t="array" ref="Y793">IFERROR(IF(INDEX(三跨两临近重点区段!$F:$F,MATCH(1,(MONTH(三跨两临近重点区段!$D:$D)=9)*(三跨两临近重点区段!$A:$A=D793),0))="已取消","已取消",INDEX(三跨两临近重点区段!$D:$D,MATCH(1,(MONTH(三跨两临近重点区段!$D:$D)=9)*(三跨两临近重点区段!$A:$A=D793)*(三跨两临近重点区段!$F:$F="现存区段"),0))),"")</f>
        <v/>
      </c>
      <c r="Z793" s="232" t="str">
        <f t="array" ref="Z793">IFERROR(IF(INDEX(三跨两临近重点区段!$F:$F,MATCH(1,(MONTH(三跨两临近重点区段!$D:$D)=9)*(三跨两临近重点区段!$A:$A=D793),0))="已取消","已取消",INDEX(三跨两临近重点区段!$E:$E,MATCH(1,(MONTH(三跨两临近重点区段!$D:$D)=9)*(三跨两临近重点区段!$A:$A=D793)*(三跨两临近重点区段!$F:$F="现存区段"),0))),"")</f>
        <v/>
      </c>
      <c r="AA793" s="268" t="str">
        <f t="array" ref="AA793">IFERROR(IF(INDEX(三跨两临近重点区段!$F:$F,MATCH(1,(MONTH(三跨两临近重点区段!$D:$D)=10)*(三跨两临近重点区段!$A:$A=D793),0))="已取消","已取消",INDEX(三跨两临近重点区段!$D:$D,MATCH(1,(MONTH(三跨两临近重点区段!$D:$D)=10)*(三跨两临近重点区段!$A:$A=D793)*(三跨两临近重点区段!$F:$F="现存区段"),0))),"")</f>
        <v/>
      </c>
      <c r="AB793" s="72" t="str">
        <f t="array" ref="AB793">IFERROR(IF(INDEX(三跨两临近重点区段!$F:$F,MATCH(1,(MONTH(三跨两临近重点区段!$D:$D)=10)*(三跨两临近重点区段!$A:$A=D793),0))="已取消","已取消",INDEX(三跨两临近重点区段!$E:$E,MATCH(1,(MONTH(三跨两临近重点区段!$D:$D)=10)*(三跨两临近重点区段!$A:$A=D793)*(三跨两临近重点区段!$F:$F="现存区段"),0))),"")</f>
        <v/>
      </c>
      <c r="AC793" s="284" t="str">
        <f t="array" ref="AC793">IFERROR(IF(INDEX(三跨两临近重点区段!$F:$F,MATCH(1,(MONTH(三跨两临近重点区段!$D:$D)=11)*(三跨两临近重点区段!$A:$A=D793),0))="已取消","已取消",INDEX(三跨两临近重点区段!$D:$D,MATCH(1,(MONTH(三跨两临近重点区段!$D:$D)=11)*(三跨两临近重点区段!$A:$A=D793)*(三跨两临近重点区段!$F:$F="现存区段"),0))),"")</f>
        <v/>
      </c>
      <c r="AD793" s="72" t="str">
        <f t="array" ref="AD793">IFERROR(IF(INDEX(三跨两临近重点区段!$F:$F,MATCH(1,(MONTH(三跨两临近重点区段!$D:$D)=11)*(三跨两临近重点区段!$A:$A=D793),0))="已取消","已取消",INDEX(三跨两临近重点区段!$E:$E,MATCH(1,(MONTH(三跨两临近重点区段!$D:$D)=11)*(三跨两临近重点区段!$A:$A=D793)*(三跨两临近重点区段!$F:$F="现存区段"),0))),"")</f>
        <v/>
      </c>
      <c r="AE793" s="284" t="str">
        <f t="array" ref="AE793">IFERROR(IF(INDEX(三跨两临近重点区段!$F:$F,MATCH(1,(MONTH(三跨两临近重点区段!$D:$D)=12)*(三跨两临近重点区段!$A:$A=D793),0))="已取消","已取消",INDEX(三跨两临近重点区段!$D:$D,MATCH(1,(MONTH(三跨两临近重点区段!$D:$D)=12)*(三跨两临近重点区段!$A:$A=D793)*(三跨两临近重点区段!$F:$F="现存区段"),0))),"")</f>
        <v/>
      </c>
      <c r="AF793" s="72" t="str">
        <f t="array" ref="AF793">IFERROR(IF(INDEX(三跨两临近重点区段!$F:$F,MATCH(1,(MONTH(三跨两临近重点区段!$D:$D)=12)*(三跨两临近重点区段!$A:$A=D793),0))="已取消","已取消",INDEX(三跨两临近重点区段!$E:$E,MATCH(1,(MONTH(三跨两临近重点区段!$D:$D)=12)*(三跨两临近重点区段!$A:$A=D793)*(三跨两临近重点区段!$F:$F="现存区段"),0))),"")</f>
        <v/>
      </c>
      <c r="AH793" t="e">
        <f t="array" ref="AH793">INDEX(三跨两临近重点区段!$G:$G,MATCH(D793,三跨两临近重点区段!$A:$A,0))</f>
        <v>#N/A</v>
      </c>
      <c r="AI793" t="e">
        <f>INDEX(三跨两临近重点区段!$J:$J,MATCH(D793,三跨两临近重点区段!$A:$A,0))</f>
        <v>#N/A</v>
      </c>
    </row>
    <row r="794" ht="14.25" spans="1:35">
      <c r="A794" s="263" t="s">
        <v>363</v>
      </c>
      <c r="B794" s="264" t="s">
        <v>2635</v>
      </c>
      <c r="C794" s="263" t="s">
        <v>2509</v>
      </c>
      <c r="D794" s="263" t="s">
        <v>3285</v>
      </c>
      <c r="E794" s="264" t="s">
        <v>2378</v>
      </c>
      <c r="F794" s="264" t="s">
        <v>125</v>
      </c>
      <c r="G794" s="263" t="s">
        <v>791</v>
      </c>
      <c r="H794" s="263" t="s">
        <v>700</v>
      </c>
      <c r="I794" s="33"/>
      <c r="J794" s="196"/>
      <c r="K794" s="196"/>
      <c r="L794" s="196"/>
      <c r="M794" s="235"/>
      <c r="N794" s="235"/>
      <c r="O794" s="33"/>
      <c r="P794" s="48"/>
      <c r="Q794" s="279"/>
      <c r="R794" s="279"/>
      <c r="S794" s="278">
        <v>45446</v>
      </c>
      <c r="T794" s="279" t="s">
        <v>2117</v>
      </c>
      <c r="U794" s="268" t="str">
        <f t="array" ref="U794">IFERROR(IF(INDEX(三跨两临近重点区段!$F:$F,MATCH(1,(MONTH(三跨两临近重点区段!$D:$D)=7)*(三跨两临近重点区段!$A:$A=D794),0))="已取消","已取消",INDEX(三跨两临近重点区段!$D:$D,MATCH(1,(MONTH(三跨两临近重点区段!$D:$D)=7)*(三跨两临近重点区段!$A:$A=D794)*(三跨两临近重点区段!$F:$F="现存区段"),0))),"")</f>
        <v/>
      </c>
      <c r="V794" s="232" t="str">
        <f t="array" ref="V794">IFERROR(IF(INDEX(三跨两临近重点区段!$F:$F,MATCH(1,(MONTH(三跨两临近重点区段!$D:$D)=7)*(三跨两临近重点区段!$A:$A=D794),0))="已取消","已取消",INDEX(三跨两临近重点区段!$E:$E,MATCH(1,(MONTH(三跨两临近重点区段!$D:$D)=7)*(三跨两临近重点区段!$A:$A=D794)*(三跨两临近重点区段!$F:$F="现存区段"),0))),"")</f>
        <v/>
      </c>
      <c r="W794" s="268" t="str">
        <f t="array" ref="W794">IFERROR(IF(INDEX(三跨两临近重点区段!$F:$F,MATCH(1,(MONTH(三跨两临近重点区段!$D:$D)=8)*(三跨两临近重点区段!$A:$A=D794),0))="已取消","已取消",INDEX(三跨两临近重点区段!$D:$D,MATCH(1,(MONTH(三跨两临近重点区段!$D:$D)=8)*(三跨两临近重点区段!$A:$A=D794)*(三跨两临近重点区段!$F:$F="现存区段"),0))),"")</f>
        <v/>
      </c>
      <c r="X794" s="232" t="str">
        <f t="array" ref="X794">IFERROR(IF(INDEX(三跨两临近重点区段!$F:$F,MATCH(1,(MONTH(三跨两临近重点区段!$D:$D)=8)*(三跨两临近重点区段!$A:$A=D794),0))="已取消","已取消",INDEX(三跨两临近重点区段!$E:$E,MATCH(1,(MONTH(三跨两临近重点区段!$D:$D)=8)*(三跨两临近重点区段!$A:$A=D794)*(三跨两临近重点区段!$F:$F="现存区段"),0))),"")</f>
        <v/>
      </c>
      <c r="Y794" s="268" t="str">
        <f t="array" ref="Y794">IFERROR(IF(INDEX(三跨两临近重点区段!$F:$F,MATCH(1,(MONTH(三跨两临近重点区段!$D:$D)=9)*(三跨两临近重点区段!$A:$A=D794),0))="已取消","已取消",INDEX(三跨两临近重点区段!$D:$D,MATCH(1,(MONTH(三跨两临近重点区段!$D:$D)=9)*(三跨两临近重点区段!$A:$A=D794)*(三跨两临近重点区段!$F:$F="现存区段"),0))),"")</f>
        <v/>
      </c>
      <c r="Z794" s="232" t="str">
        <f t="array" ref="Z794">IFERROR(IF(INDEX(三跨两临近重点区段!$F:$F,MATCH(1,(MONTH(三跨两临近重点区段!$D:$D)=9)*(三跨两临近重点区段!$A:$A=D794),0))="已取消","已取消",INDEX(三跨两临近重点区段!$E:$E,MATCH(1,(MONTH(三跨两临近重点区段!$D:$D)=9)*(三跨两临近重点区段!$A:$A=D794)*(三跨两临近重点区段!$F:$F="现存区段"),0))),"")</f>
        <v/>
      </c>
      <c r="AA794" s="268" t="str">
        <f t="array" ref="AA794">IFERROR(IF(INDEX(三跨两临近重点区段!$F:$F,MATCH(1,(MONTH(三跨两临近重点区段!$D:$D)=10)*(三跨两临近重点区段!$A:$A=D794),0))="已取消","已取消",INDEX(三跨两临近重点区段!$D:$D,MATCH(1,(MONTH(三跨两临近重点区段!$D:$D)=10)*(三跨两临近重点区段!$A:$A=D794)*(三跨两临近重点区段!$F:$F="现存区段"),0))),"")</f>
        <v/>
      </c>
      <c r="AB794" s="72" t="str">
        <f t="array" ref="AB794">IFERROR(IF(INDEX(三跨两临近重点区段!$F:$F,MATCH(1,(MONTH(三跨两临近重点区段!$D:$D)=10)*(三跨两临近重点区段!$A:$A=D794),0))="已取消","已取消",INDEX(三跨两临近重点区段!$E:$E,MATCH(1,(MONTH(三跨两临近重点区段!$D:$D)=10)*(三跨两临近重点区段!$A:$A=D794)*(三跨两临近重点区段!$F:$F="现存区段"),0))),"")</f>
        <v/>
      </c>
      <c r="AC794" s="284" t="str">
        <f t="array" ref="AC794">IFERROR(IF(INDEX(三跨两临近重点区段!$F:$F,MATCH(1,(MONTH(三跨两临近重点区段!$D:$D)=11)*(三跨两临近重点区段!$A:$A=D794),0))="已取消","已取消",INDEX(三跨两临近重点区段!$D:$D,MATCH(1,(MONTH(三跨两临近重点区段!$D:$D)=11)*(三跨两临近重点区段!$A:$A=D794)*(三跨两临近重点区段!$F:$F="现存区段"),0))),"")</f>
        <v/>
      </c>
      <c r="AD794" s="72" t="str">
        <f t="array" ref="AD794">IFERROR(IF(INDEX(三跨两临近重点区段!$F:$F,MATCH(1,(MONTH(三跨两临近重点区段!$D:$D)=11)*(三跨两临近重点区段!$A:$A=D794),0))="已取消","已取消",INDEX(三跨两临近重点区段!$E:$E,MATCH(1,(MONTH(三跨两临近重点区段!$D:$D)=11)*(三跨两临近重点区段!$A:$A=D794)*(三跨两临近重点区段!$F:$F="现存区段"),0))),"")</f>
        <v/>
      </c>
      <c r="AE794" s="284" t="str">
        <f t="array" ref="AE794">IFERROR(IF(INDEX(三跨两临近重点区段!$F:$F,MATCH(1,(MONTH(三跨两临近重点区段!$D:$D)=12)*(三跨两临近重点区段!$A:$A=D794),0))="已取消","已取消",INDEX(三跨两临近重点区段!$D:$D,MATCH(1,(MONTH(三跨两临近重点区段!$D:$D)=12)*(三跨两临近重点区段!$A:$A=D794)*(三跨两临近重点区段!$F:$F="现存区段"),0))),"")</f>
        <v/>
      </c>
      <c r="AF794" s="72" t="str">
        <f t="array" ref="AF794">IFERROR(IF(INDEX(三跨两临近重点区段!$F:$F,MATCH(1,(MONTH(三跨两临近重点区段!$D:$D)=12)*(三跨两临近重点区段!$A:$A=D794),0))="已取消","已取消",INDEX(三跨两临近重点区段!$E:$E,MATCH(1,(MONTH(三跨两临近重点区段!$D:$D)=12)*(三跨两临近重点区段!$A:$A=D794)*(三跨两临近重点区段!$F:$F="现存区段"),0))),"")</f>
        <v/>
      </c>
      <c r="AH794" t="e">
        <f t="array" ref="AH794">INDEX(三跨两临近重点区段!$G:$G,MATCH(D794,三跨两临近重点区段!$A:$A,0))</f>
        <v>#N/A</v>
      </c>
      <c r="AI794" t="e">
        <f>INDEX(三跨两临近重点区段!$J:$J,MATCH(D794,三跨两临近重点区段!$A:$A,0))</f>
        <v>#N/A</v>
      </c>
    </row>
    <row r="795" ht="14.25" spans="1:35">
      <c r="A795" s="263" t="s">
        <v>363</v>
      </c>
      <c r="B795" s="264" t="s">
        <v>2637</v>
      </c>
      <c r="C795" s="263" t="s">
        <v>2977</v>
      </c>
      <c r="D795" s="263" t="s">
        <v>3286</v>
      </c>
      <c r="E795" s="264" t="s">
        <v>2378</v>
      </c>
      <c r="F795" s="264" t="s">
        <v>125</v>
      </c>
      <c r="G795" s="263" t="s">
        <v>791</v>
      </c>
      <c r="H795" s="263" t="s">
        <v>700</v>
      </c>
      <c r="I795" s="33"/>
      <c r="J795" s="196"/>
      <c r="K795" s="196"/>
      <c r="L795" s="196"/>
      <c r="M795" s="235"/>
      <c r="N795" s="235"/>
      <c r="O795" s="33"/>
      <c r="P795" s="48"/>
      <c r="Q795" s="279"/>
      <c r="R795" s="279"/>
      <c r="S795" s="278">
        <v>45448</v>
      </c>
      <c r="T795" s="279" t="s">
        <v>2117</v>
      </c>
      <c r="U795" s="268" t="str">
        <f t="array" ref="U795">IFERROR(IF(INDEX(三跨两临近重点区段!$F:$F,MATCH(1,(MONTH(三跨两临近重点区段!$D:$D)=7)*(三跨两临近重点区段!$A:$A=D795),0))="已取消","已取消",INDEX(三跨两临近重点区段!$D:$D,MATCH(1,(MONTH(三跨两临近重点区段!$D:$D)=7)*(三跨两临近重点区段!$A:$A=D795)*(三跨两临近重点区段!$F:$F="现存区段"),0))),"")</f>
        <v/>
      </c>
      <c r="V795" s="232" t="str">
        <f t="array" ref="V795">IFERROR(IF(INDEX(三跨两临近重点区段!$F:$F,MATCH(1,(MONTH(三跨两临近重点区段!$D:$D)=7)*(三跨两临近重点区段!$A:$A=D795),0))="已取消","已取消",INDEX(三跨两临近重点区段!$E:$E,MATCH(1,(MONTH(三跨两临近重点区段!$D:$D)=7)*(三跨两临近重点区段!$A:$A=D795)*(三跨两临近重点区段!$F:$F="现存区段"),0))),"")</f>
        <v/>
      </c>
      <c r="W795" s="268" t="str">
        <f t="array" ref="W795">IFERROR(IF(INDEX(三跨两临近重点区段!$F:$F,MATCH(1,(MONTH(三跨两临近重点区段!$D:$D)=8)*(三跨两临近重点区段!$A:$A=D795),0))="已取消","已取消",INDEX(三跨两临近重点区段!$D:$D,MATCH(1,(MONTH(三跨两临近重点区段!$D:$D)=8)*(三跨两临近重点区段!$A:$A=D795)*(三跨两临近重点区段!$F:$F="现存区段"),0))),"")</f>
        <v/>
      </c>
      <c r="X795" s="232" t="str">
        <f t="array" ref="X795">IFERROR(IF(INDEX(三跨两临近重点区段!$F:$F,MATCH(1,(MONTH(三跨两临近重点区段!$D:$D)=8)*(三跨两临近重点区段!$A:$A=D795),0))="已取消","已取消",INDEX(三跨两临近重点区段!$E:$E,MATCH(1,(MONTH(三跨两临近重点区段!$D:$D)=8)*(三跨两临近重点区段!$A:$A=D795)*(三跨两临近重点区段!$F:$F="现存区段"),0))),"")</f>
        <v/>
      </c>
      <c r="Y795" s="268" t="str">
        <f t="array" ref="Y795">IFERROR(IF(INDEX(三跨两临近重点区段!$F:$F,MATCH(1,(MONTH(三跨两临近重点区段!$D:$D)=9)*(三跨两临近重点区段!$A:$A=D795),0))="已取消","已取消",INDEX(三跨两临近重点区段!$D:$D,MATCH(1,(MONTH(三跨两临近重点区段!$D:$D)=9)*(三跨两临近重点区段!$A:$A=D795)*(三跨两临近重点区段!$F:$F="现存区段"),0))),"")</f>
        <v/>
      </c>
      <c r="Z795" s="232" t="str">
        <f t="array" ref="Z795">IFERROR(IF(INDEX(三跨两临近重点区段!$F:$F,MATCH(1,(MONTH(三跨两临近重点区段!$D:$D)=9)*(三跨两临近重点区段!$A:$A=D795),0))="已取消","已取消",INDEX(三跨两临近重点区段!$E:$E,MATCH(1,(MONTH(三跨两临近重点区段!$D:$D)=9)*(三跨两临近重点区段!$A:$A=D795)*(三跨两临近重点区段!$F:$F="现存区段"),0))),"")</f>
        <v/>
      </c>
      <c r="AA795" s="268" t="str">
        <f t="array" ref="AA795">IFERROR(IF(INDEX(三跨两临近重点区段!$F:$F,MATCH(1,(MONTH(三跨两临近重点区段!$D:$D)=10)*(三跨两临近重点区段!$A:$A=D795),0))="已取消","已取消",INDEX(三跨两临近重点区段!$D:$D,MATCH(1,(MONTH(三跨两临近重点区段!$D:$D)=10)*(三跨两临近重点区段!$A:$A=D795)*(三跨两临近重点区段!$F:$F="现存区段"),0))),"")</f>
        <v/>
      </c>
      <c r="AB795" s="72" t="str">
        <f t="array" ref="AB795">IFERROR(IF(INDEX(三跨两临近重点区段!$F:$F,MATCH(1,(MONTH(三跨两临近重点区段!$D:$D)=10)*(三跨两临近重点区段!$A:$A=D795),0))="已取消","已取消",INDEX(三跨两临近重点区段!$E:$E,MATCH(1,(MONTH(三跨两临近重点区段!$D:$D)=10)*(三跨两临近重点区段!$A:$A=D795)*(三跨两临近重点区段!$F:$F="现存区段"),0))),"")</f>
        <v/>
      </c>
      <c r="AC795" s="284" t="str">
        <f t="array" ref="AC795">IFERROR(IF(INDEX(三跨两临近重点区段!$F:$F,MATCH(1,(MONTH(三跨两临近重点区段!$D:$D)=11)*(三跨两临近重点区段!$A:$A=D795),0))="已取消","已取消",INDEX(三跨两临近重点区段!$D:$D,MATCH(1,(MONTH(三跨两临近重点区段!$D:$D)=11)*(三跨两临近重点区段!$A:$A=D795)*(三跨两临近重点区段!$F:$F="现存区段"),0))),"")</f>
        <v/>
      </c>
      <c r="AD795" s="72" t="str">
        <f t="array" ref="AD795">IFERROR(IF(INDEX(三跨两临近重点区段!$F:$F,MATCH(1,(MONTH(三跨两临近重点区段!$D:$D)=11)*(三跨两临近重点区段!$A:$A=D795),0))="已取消","已取消",INDEX(三跨两临近重点区段!$E:$E,MATCH(1,(MONTH(三跨两临近重点区段!$D:$D)=11)*(三跨两临近重点区段!$A:$A=D795)*(三跨两临近重点区段!$F:$F="现存区段"),0))),"")</f>
        <v/>
      </c>
      <c r="AE795" s="284" t="str">
        <f t="array" ref="AE795">IFERROR(IF(INDEX(三跨两临近重点区段!$F:$F,MATCH(1,(MONTH(三跨两临近重点区段!$D:$D)=12)*(三跨两临近重点区段!$A:$A=D795),0))="已取消","已取消",INDEX(三跨两临近重点区段!$D:$D,MATCH(1,(MONTH(三跨两临近重点区段!$D:$D)=12)*(三跨两临近重点区段!$A:$A=D795)*(三跨两临近重点区段!$F:$F="现存区段"),0))),"")</f>
        <v/>
      </c>
      <c r="AF795" s="72" t="str">
        <f t="array" ref="AF795">IFERROR(IF(INDEX(三跨两临近重点区段!$F:$F,MATCH(1,(MONTH(三跨两临近重点区段!$D:$D)=12)*(三跨两临近重点区段!$A:$A=D795),0))="已取消","已取消",INDEX(三跨两临近重点区段!$E:$E,MATCH(1,(MONTH(三跨两临近重点区段!$D:$D)=12)*(三跨两临近重点区段!$A:$A=D795)*(三跨两临近重点区段!$F:$F="现存区段"),0))),"")</f>
        <v/>
      </c>
      <c r="AH795" t="e">
        <f t="array" ref="AH795">INDEX(三跨两临近重点区段!$G:$G,MATCH(D795,三跨两临近重点区段!$A:$A,0))</f>
        <v>#N/A</v>
      </c>
      <c r="AI795" t="e">
        <f>INDEX(三跨两临近重点区段!$J:$J,MATCH(D795,三跨两临近重点区段!$A:$A,0))</f>
        <v>#N/A</v>
      </c>
    </row>
    <row r="796" ht="14.25" spans="1:35">
      <c r="A796" s="263" t="s">
        <v>363</v>
      </c>
      <c r="B796" s="264" t="s">
        <v>2637</v>
      </c>
      <c r="C796" s="263" t="s">
        <v>2431</v>
      </c>
      <c r="D796" s="263" t="s">
        <v>3287</v>
      </c>
      <c r="E796" s="264" t="s">
        <v>2378</v>
      </c>
      <c r="F796" s="264" t="s">
        <v>125</v>
      </c>
      <c r="G796" s="263" t="s">
        <v>791</v>
      </c>
      <c r="H796" s="263" t="s">
        <v>700</v>
      </c>
      <c r="I796" s="33"/>
      <c r="J796" s="196"/>
      <c r="K796" s="196"/>
      <c r="L796" s="196"/>
      <c r="M796" s="235"/>
      <c r="N796" s="235"/>
      <c r="O796" s="33"/>
      <c r="P796" s="48"/>
      <c r="Q796" s="279"/>
      <c r="R796" s="279"/>
      <c r="S796" s="278">
        <v>45448</v>
      </c>
      <c r="T796" s="279" t="s">
        <v>2117</v>
      </c>
      <c r="U796" s="268" t="str">
        <f t="array" ref="U796">IFERROR(IF(INDEX(三跨两临近重点区段!$F:$F,MATCH(1,(MONTH(三跨两临近重点区段!$D:$D)=7)*(三跨两临近重点区段!$A:$A=D796),0))="已取消","已取消",INDEX(三跨两临近重点区段!$D:$D,MATCH(1,(MONTH(三跨两临近重点区段!$D:$D)=7)*(三跨两临近重点区段!$A:$A=D796)*(三跨两临近重点区段!$F:$F="现存区段"),0))),"")</f>
        <v/>
      </c>
      <c r="V796" s="232" t="str">
        <f t="array" ref="V796">IFERROR(IF(INDEX(三跨两临近重点区段!$F:$F,MATCH(1,(MONTH(三跨两临近重点区段!$D:$D)=7)*(三跨两临近重点区段!$A:$A=D796),0))="已取消","已取消",INDEX(三跨两临近重点区段!$E:$E,MATCH(1,(MONTH(三跨两临近重点区段!$D:$D)=7)*(三跨两临近重点区段!$A:$A=D796)*(三跨两临近重点区段!$F:$F="现存区段"),0))),"")</f>
        <v/>
      </c>
      <c r="W796" s="268" t="str">
        <f t="array" ref="W796">IFERROR(IF(INDEX(三跨两临近重点区段!$F:$F,MATCH(1,(MONTH(三跨两临近重点区段!$D:$D)=8)*(三跨两临近重点区段!$A:$A=D796),0))="已取消","已取消",INDEX(三跨两临近重点区段!$D:$D,MATCH(1,(MONTH(三跨两临近重点区段!$D:$D)=8)*(三跨两临近重点区段!$A:$A=D796)*(三跨两临近重点区段!$F:$F="现存区段"),0))),"")</f>
        <v/>
      </c>
      <c r="X796" s="232" t="str">
        <f t="array" ref="X796">IFERROR(IF(INDEX(三跨两临近重点区段!$F:$F,MATCH(1,(MONTH(三跨两临近重点区段!$D:$D)=8)*(三跨两临近重点区段!$A:$A=D796),0))="已取消","已取消",INDEX(三跨两临近重点区段!$E:$E,MATCH(1,(MONTH(三跨两临近重点区段!$D:$D)=8)*(三跨两临近重点区段!$A:$A=D796)*(三跨两临近重点区段!$F:$F="现存区段"),0))),"")</f>
        <v/>
      </c>
      <c r="Y796" s="268" t="str">
        <f t="array" ref="Y796">IFERROR(IF(INDEX(三跨两临近重点区段!$F:$F,MATCH(1,(MONTH(三跨两临近重点区段!$D:$D)=9)*(三跨两临近重点区段!$A:$A=D796),0))="已取消","已取消",INDEX(三跨两临近重点区段!$D:$D,MATCH(1,(MONTH(三跨两临近重点区段!$D:$D)=9)*(三跨两临近重点区段!$A:$A=D796)*(三跨两临近重点区段!$F:$F="现存区段"),0))),"")</f>
        <v/>
      </c>
      <c r="Z796" s="232" t="str">
        <f t="array" ref="Z796">IFERROR(IF(INDEX(三跨两临近重点区段!$F:$F,MATCH(1,(MONTH(三跨两临近重点区段!$D:$D)=9)*(三跨两临近重点区段!$A:$A=D796),0))="已取消","已取消",INDEX(三跨两临近重点区段!$E:$E,MATCH(1,(MONTH(三跨两临近重点区段!$D:$D)=9)*(三跨两临近重点区段!$A:$A=D796)*(三跨两临近重点区段!$F:$F="现存区段"),0))),"")</f>
        <v/>
      </c>
      <c r="AA796" s="268" t="str">
        <f t="array" ref="AA796">IFERROR(IF(INDEX(三跨两临近重点区段!$F:$F,MATCH(1,(MONTH(三跨两临近重点区段!$D:$D)=10)*(三跨两临近重点区段!$A:$A=D796),0))="已取消","已取消",INDEX(三跨两临近重点区段!$D:$D,MATCH(1,(MONTH(三跨两临近重点区段!$D:$D)=10)*(三跨两临近重点区段!$A:$A=D796)*(三跨两临近重点区段!$F:$F="现存区段"),0))),"")</f>
        <v/>
      </c>
      <c r="AB796" s="72" t="str">
        <f t="array" ref="AB796">IFERROR(IF(INDEX(三跨两临近重点区段!$F:$F,MATCH(1,(MONTH(三跨两临近重点区段!$D:$D)=10)*(三跨两临近重点区段!$A:$A=D796),0))="已取消","已取消",INDEX(三跨两临近重点区段!$E:$E,MATCH(1,(MONTH(三跨两临近重点区段!$D:$D)=10)*(三跨两临近重点区段!$A:$A=D796)*(三跨两临近重点区段!$F:$F="现存区段"),0))),"")</f>
        <v/>
      </c>
      <c r="AC796" s="284" t="str">
        <f t="array" ref="AC796">IFERROR(IF(INDEX(三跨两临近重点区段!$F:$F,MATCH(1,(MONTH(三跨两临近重点区段!$D:$D)=11)*(三跨两临近重点区段!$A:$A=D796),0))="已取消","已取消",INDEX(三跨两临近重点区段!$D:$D,MATCH(1,(MONTH(三跨两临近重点区段!$D:$D)=11)*(三跨两临近重点区段!$A:$A=D796)*(三跨两临近重点区段!$F:$F="现存区段"),0))),"")</f>
        <v/>
      </c>
      <c r="AD796" s="72" t="str">
        <f t="array" ref="AD796">IFERROR(IF(INDEX(三跨两临近重点区段!$F:$F,MATCH(1,(MONTH(三跨两临近重点区段!$D:$D)=11)*(三跨两临近重点区段!$A:$A=D796),0))="已取消","已取消",INDEX(三跨两临近重点区段!$E:$E,MATCH(1,(MONTH(三跨两临近重点区段!$D:$D)=11)*(三跨两临近重点区段!$A:$A=D796)*(三跨两临近重点区段!$F:$F="现存区段"),0))),"")</f>
        <v/>
      </c>
      <c r="AE796" s="284" t="str">
        <f t="array" ref="AE796">IFERROR(IF(INDEX(三跨两临近重点区段!$F:$F,MATCH(1,(MONTH(三跨两临近重点区段!$D:$D)=12)*(三跨两临近重点区段!$A:$A=D796),0))="已取消","已取消",INDEX(三跨两临近重点区段!$D:$D,MATCH(1,(MONTH(三跨两临近重点区段!$D:$D)=12)*(三跨两临近重点区段!$A:$A=D796)*(三跨两临近重点区段!$F:$F="现存区段"),0))),"")</f>
        <v/>
      </c>
      <c r="AF796" s="72" t="str">
        <f t="array" ref="AF796">IFERROR(IF(INDEX(三跨两临近重点区段!$F:$F,MATCH(1,(MONTH(三跨两临近重点区段!$D:$D)=12)*(三跨两临近重点区段!$A:$A=D796),0))="已取消","已取消",INDEX(三跨两临近重点区段!$E:$E,MATCH(1,(MONTH(三跨两临近重点区段!$D:$D)=12)*(三跨两临近重点区段!$A:$A=D796)*(三跨两临近重点区段!$F:$F="现存区段"),0))),"")</f>
        <v/>
      </c>
      <c r="AH796" t="e">
        <f t="array" ref="AH796">INDEX(三跨两临近重点区段!$G:$G,MATCH(D796,三跨两临近重点区段!$A:$A,0))</f>
        <v>#N/A</v>
      </c>
      <c r="AI796" t="e">
        <f>INDEX(三跨两临近重点区段!$J:$J,MATCH(D796,三跨两临近重点区段!$A:$A,0))</f>
        <v>#N/A</v>
      </c>
    </row>
    <row r="797" ht="14.25" spans="1:35">
      <c r="A797" s="263" t="s">
        <v>150</v>
      </c>
      <c r="B797" s="264" t="s">
        <v>3288</v>
      </c>
      <c r="C797" s="263" t="s">
        <v>2177</v>
      </c>
      <c r="D797" s="263" t="s">
        <v>3289</v>
      </c>
      <c r="E797" s="264" t="s">
        <v>2378</v>
      </c>
      <c r="F797" s="264" t="s">
        <v>125</v>
      </c>
      <c r="G797" s="263" t="s">
        <v>791</v>
      </c>
      <c r="H797" s="263" t="s">
        <v>837</v>
      </c>
      <c r="I797" s="33"/>
      <c r="J797" s="196"/>
      <c r="K797" s="196"/>
      <c r="L797" s="196"/>
      <c r="M797" s="235"/>
      <c r="N797" s="235"/>
      <c r="O797" s="33"/>
      <c r="P797" s="48"/>
      <c r="Q797" s="279"/>
      <c r="R797" s="279"/>
      <c r="S797" s="278">
        <v>45448</v>
      </c>
      <c r="T797" s="279" t="s">
        <v>2117</v>
      </c>
      <c r="U797" s="268" t="str">
        <f t="array" ref="U797">IFERROR(IF(INDEX(三跨两临近重点区段!$F:$F,MATCH(1,(MONTH(三跨两临近重点区段!$D:$D)=7)*(三跨两临近重点区段!$A:$A=D797),0))="已取消","已取消",INDEX(三跨两临近重点区段!$D:$D,MATCH(1,(MONTH(三跨两临近重点区段!$D:$D)=7)*(三跨两临近重点区段!$A:$A=D797)*(三跨两临近重点区段!$F:$F="现存区段"),0))),"")</f>
        <v/>
      </c>
      <c r="V797" s="232" t="str">
        <f t="array" ref="V797">IFERROR(IF(INDEX(三跨两临近重点区段!$F:$F,MATCH(1,(MONTH(三跨两临近重点区段!$D:$D)=7)*(三跨两临近重点区段!$A:$A=D797),0))="已取消","已取消",INDEX(三跨两临近重点区段!$E:$E,MATCH(1,(MONTH(三跨两临近重点区段!$D:$D)=7)*(三跨两临近重点区段!$A:$A=D797)*(三跨两临近重点区段!$F:$F="现存区段"),0))),"")</f>
        <v/>
      </c>
      <c r="W797" s="268" t="str">
        <f t="array" ref="W797">IFERROR(IF(INDEX(三跨两临近重点区段!$F:$F,MATCH(1,(MONTH(三跨两临近重点区段!$D:$D)=8)*(三跨两临近重点区段!$A:$A=D797),0))="已取消","已取消",INDEX(三跨两临近重点区段!$D:$D,MATCH(1,(MONTH(三跨两临近重点区段!$D:$D)=8)*(三跨两临近重点区段!$A:$A=D797)*(三跨两临近重点区段!$F:$F="现存区段"),0))),"")</f>
        <v/>
      </c>
      <c r="X797" s="232" t="str">
        <f t="array" ref="X797">IFERROR(IF(INDEX(三跨两临近重点区段!$F:$F,MATCH(1,(MONTH(三跨两临近重点区段!$D:$D)=8)*(三跨两临近重点区段!$A:$A=D797),0))="已取消","已取消",INDEX(三跨两临近重点区段!$E:$E,MATCH(1,(MONTH(三跨两临近重点区段!$D:$D)=8)*(三跨两临近重点区段!$A:$A=D797)*(三跨两临近重点区段!$F:$F="现存区段"),0))),"")</f>
        <v/>
      </c>
      <c r="Y797" s="268" t="str">
        <f t="array" ref="Y797">IFERROR(IF(INDEX(三跨两临近重点区段!$F:$F,MATCH(1,(MONTH(三跨两临近重点区段!$D:$D)=9)*(三跨两临近重点区段!$A:$A=D797),0))="已取消","已取消",INDEX(三跨两临近重点区段!$D:$D,MATCH(1,(MONTH(三跨两临近重点区段!$D:$D)=9)*(三跨两临近重点区段!$A:$A=D797)*(三跨两临近重点区段!$F:$F="现存区段"),0))),"")</f>
        <v/>
      </c>
      <c r="Z797" s="232" t="str">
        <f t="array" ref="Z797">IFERROR(IF(INDEX(三跨两临近重点区段!$F:$F,MATCH(1,(MONTH(三跨两临近重点区段!$D:$D)=9)*(三跨两临近重点区段!$A:$A=D797),0))="已取消","已取消",INDEX(三跨两临近重点区段!$E:$E,MATCH(1,(MONTH(三跨两临近重点区段!$D:$D)=9)*(三跨两临近重点区段!$A:$A=D797)*(三跨两临近重点区段!$F:$F="现存区段"),0))),"")</f>
        <v/>
      </c>
      <c r="AA797" s="268" t="str">
        <f t="array" ref="AA797">IFERROR(IF(INDEX(三跨两临近重点区段!$F:$F,MATCH(1,(MONTH(三跨两临近重点区段!$D:$D)=10)*(三跨两临近重点区段!$A:$A=D797),0))="已取消","已取消",INDEX(三跨两临近重点区段!$D:$D,MATCH(1,(MONTH(三跨两临近重点区段!$D:$D)=10)*(三跨两临近重点区段!$A:$A=D797)*(三跨两临近重点区段!$F:$F="现存区段"),0))),"")</f>
        <v/>
      </c>
      <c r="AB797" s="72" t="str">
        <f t="array" ref="AB797">IFERROR(IF(INDEX(三跨两临近重点区段!$F:$F,MATCH(1,(MONTH(三跨两临近重点区段!$D:$D)=10)*(三跨两临近重点区段!$A:$A=D797),0))="已取消","已取消",INDEX(三跨两临近重点区段!$E:$E,MATCH(1,(MONTH(三跨两临近重点区段!$D:$D)=10)*(三跨两临近重点区段!$A:$A=D797)*(三跨两临近重点区段!$F:$F="现存区段"),0))),"")</f>
        <v/>
      </c>
      <c r="AC797" s="284" t="str">
        <f t="array" ref="AC797">IFERROR(IF(INDEX(三跨两临近重点区段!$F:$F,MATCH(1,(MONTH(三跨两临近重点区段!$D:$D)=11)*(三跨两临近重点区段!$A:$A=D797),0))="已取消","已取消",INDEX(三跨两临近重点区段!$D:$D,MATCH(1,(MONTH(三跨两临近重点区段!$D:$D)=11)*(三跨两临近重点区段!$A:$A=D797)*(三跨两临近重点区段!$F:$F="现存区段"),0))),"")</f>
        <v/>
      </c>
      <c r="AD797" s="72" t="str">
        <f t="array" ref="AD797">IFERROR(IF(INDEX(三跨两临近重点区段!$F:$F,MATCH(1,(MONTH(三跨两临近重点区段!$D:$D)=11)*(三跨两临近重点区段!$A:$A=D797),0))="已取消","已取消",INDEX(三跨两临近重点区段!$E:$E,MATCH(1,(MONTH(三跨两临近重点区段!$D:$D)=11)*(三跨两临近重点区段!$A:$A=D797)*(三跨两临近重点区段!$F:$F="现存区段"),0))),"")</f>
        <v/>
      </c>
      <c r="AE797" s="284" t="str">
        <f t="array" ref="AE797">IFERROR(IF(INDEX(三跨两临近重点区段!$F:$F,MATCH(1,(MONTH(三跨两临近重点区段!$D:$D)=12)*(三跨两临近重点区段!$A:$A=D797),0))="已取消","已取消",INDEX(三跨两临近重点区段!$D:$D,MATCH(1,(MONTH(三跨两临近重点区段!$D:$D)=12)*(三跨两临近重点区段!$A:$A=D797)*(三跨两临近重点区段!$F:$F="现存区段"),0))),"")</f>
        <v/>
      </c>
      <c r="AF797" s="72" t="str">
        <f t="array" ref="AF797">IFERROR(IF(INDEX(三跨两临近重点区段!$F:$F,MATCH(1,(MONTH(三跨两临近重点区段!$D:$D)=12)*(三跨两临近重点区段!$A:$A=D797),0))="已取消","已取消",INDEX(三跨两临近重点区段!$E:$E,MATCH(1,(MONTH(三跨两临近重点区段!$D:$D)=12)*(三跨两临近重点区段!$A:$A=D797)*(三跨两临近重点区段!$F:$F="现存区段"),0))),"")</f>
        <v/>
      </c>
      <c r="AH797" t="e">
        <f t="array" ref="AH797">INDEX(三跨两临近重点区段!$G:$G,MATCH(D797,三跨两临近重点区段!$A:$A,0))</f>
        <v>#N/A</v>
      </c>
      <c r="AI797" t="e">
        <f>INDEX(三跨两临近重点区段!$J:$J,MATCH(D797,三跨两临近重点区段!$A:$A,0))</f>
        <v>#N/A</v>
      </c>
    </row>
    <row r="798" ht="14.25" spans="1:35">
      <c r="A798" s="263" t="s">
        <v>363</v>
      </c>
      <c r="B798" s="264" t="s">
        <v>2633</v>
      </c>
      <c r="C798" s="263" t="s">
        <v>2340</v>
      </c>
      <c r="D798" s="263" t="s">
        <v>3290</v>
      </c>
      <c r="E798" s="264" t="s">
        <v>2378</v>
      </c>
      <c r="F798" s="264" t="s">
        <v>125</v>
      </c>
      <c r="G798" s="263" t="s">
        <v>791</v>
      </c>
      <c r="H798" s="263" t="s">
        <v>700</v>
      </c>
      <c r="I798" s="33"/>
      <c r="J798" s="196"/>
      <c r="K798" s="196"/>
      <c r="L798" s="196"/>
      <c r="M798" s="235"/>
      <c r="N798" s="235"/>
      <c r="O798" s="33"/>
      <c r="P798" s="48"/>
      <c r="Q798" s="279"/>
      <c r="R798" s="279"/>
      <c r="S798" s="278">
        <v>45446</v>
      </c>
      <c r="T798" s="279" t="s">
        <v>2117</v>
      </c>
      <c r="U798" s="268" t="str">
        <f t="array" ref="U798">IFERROR(IF(INDEX(三跨两临近重点区段!$F:$F,MATCH(1,(MONTH(三跨两临近重点区段!$D:$D)=7)*(三跨两临近重点区段!$A:$A=D798),0))="已取消","已取消",INDEX(三跨两临近重点区段!$D:$D,MATCH(1,(MONTH(三跨两临近重点区段!$D:$D)=7)*(三跨两临近重点区段!$A:$A=D798)*(三跨两临近重点区段!$F:$F="现存区段"),0))),"")</f>
        <v/>
      </c>
      <c r="V798" s="232" t="str">
        <f t="array" ref="V798">IFERROR(IF(INDEX(三跨两临近重点区段!$F:$F,MATCH(1,(MONTH(三跨两临近重点区段!$D:$D)=7)*(三跨两临近重点区段!$A:$A=D798),0))="已取消","已取消",INDEX(三跨两临近重点区段!$E:$E,MATCH(1,(MONTH(三跨两临近重点区段!$D:$D)=7)*(三跨两临近重点区段!$A:$A=D798)*(三跨两临近重点区段!$F:$F="现存区段"),0))),"")</f>
        <v/>
      </c>
      <c r="W798" s="268" t="str">
        <f t="array" ref="W798">IFERROR(IF(INDEX(三跨两临近重点区段!$F:$F,MATCH(1,(MONTH(三跨两临近重点区段!$D:$D)=8)*(三跨两临近重点区段!$A:$A=D798),0))="已取消","已取消",INDEX(三跨两临近重点区段!$D:$D,MATCH(1,(MONTH(三跨两临近重点区段!$D:$D)=8)*(三跨两临近重点区段!$A:$A=D798)*(三跨两临近重点区段!$F:$F="现存区段"),0))),"")</f>
        <v/>
      </c>
      <c r="X798" s="232" t="str">
        <f t="array" ref="X798">IFERROR(IF(INDEX(三跨两临近重点区段!$F:$F,MATCH(1,(MONTH(三跨两临近重点区段!$D:$D)=8)*(三跨两临近重点区段!$A:$A=D798),0))="已取消","已取消",INDEX(三跨两临近重点区段!$E:$E,MATCH(1,(MONTH(三跨两临近重点区段!$D:$D)=8)*(三跨两临近重点区段!$A:$A=D798)*(三跨两临近重点区段!$F:$F="现存区段"),0))),"")</f>
        <v/>
      </c>
      <c r="Y798" s="268" t="str">
        <f t="array" ref="Y798">IFERROR(IF(INDEX(三跨两临近重点区段!$F:$F,MATCH(1,(MONTH(三跨两临近重点区段!$D:$D)=9)*(三跨两临近重点区段!$A:$A=D798),0))="已取消","已取消",INDEX(三跨两临近重点区段!$D:$D,MATCH(1,(MONTH(三跨两临近重点区段!$D:$D)=9)*(三跨两临近重点区段!$A:$A=D798)*(三跨两临近重点区段!$F:$F="现存区段"),0))),"")</f>
        <v/>
      </c>
      <c r="Z798" s="232" t="str">
        <f t="array" ref="Z798">IFERROR(IF(INDEX(三跨两临近重点区段!$F:$F,MATCH(1,(MONTH(三跨两临近重点区段!$D:$D)=9)*(三跨两临近重点区段!$A:$A=D798),0))="已取消","已取消",INDEX(三跨两临近重点区段!$E:$E,MATCH(1,(MONTH(三跨两临近重点区段!$D:$D)=9)*(三跨两临近重点区段!$A:$A=D798)*(三跨两临近重点区段!$F:$F="现存区段"),0))),"")</f>
        <v/>
      </c>
      <c r="AA798" s="268" t="str">
        <f t="array" ref="AA798">IFERROR(IF(INDEX(三跨两临近重点区段!$F:$F,MATCH(1,(MONTH(三跨两临近重点区段!$D:$D)=10)*(三跨两临近重点区段!$A:$A=D798),0))="已取消","已取消",INDEX(三跨两临近重点区段!$D:$D,MATCH(1,(MONTH(三跨两临近重点区段!$D:$D)=10)*(三跨两临近重点区段!$A:$A=D798)*(三跨两临近重点区段!$F:$F="现存区段"),0))),"")</f>
        <v/>
      </c>
      <c r="AB798" s="72" t="str">
        <f t="array" ref="AB798">IFERROR(IF(INDEX(三跨两临近重点区段!$F:$F,MATCH(1,(MONTH(三跨两临近重点区段!$D:$D)=10)*(三跨两临近重点区段!$A:$A=D798),0))="已取消","已取消",INDEX(三跨两临近重点区段!$E:$E,MATCH(1,(MONTH(三跨两临近重点区段!$D:$D)=10)*(三跨两临近重点区段!$A:$A=D798)*(三跨两临近重点区段!$F:$F="现存区段"),0))),"")</f>
        <v/>
      </c>
      <c r="AC798" s="284" t="str">
        <f t="array" ref="AC798">IFERROR(IF(INDEX(三跨两临近重点区段!$F:$F,MATCH(1,(MONTH(三跨两临近重点区段!$D:$D)=11)*(三跨两临近重点区段!$A:$A=D798),0))="已取消","已取消",INDEX(三跨两临近重点区段!$D:$D,MATCH(1,(MONTH(三跨两临近重点区段!$D:$D)=11)*(三跨两临近重点区段!$A:$A=D798)*(三跨两临近重点区段!$F:$F="现存区段"),0))),"")</f>
        <v/>
      </c>
      <c r="AD798" s="72" t="str">
        <f t="array" ref="AD798">IFERROR(IF(INDEX(三跨两临近重点区段!$F:$F,MATCH(1,(MONTH(三跨两临近重点区段!$D:$D)=11)*(三跨两临近重点区段!$A:$A=D798),0))="已取消","已取消",INDEX(三跨两临近重点区段!$E:$E,MATCH(1,(MONTH(三跨两临近重点区段!$D:$D)=11)*(三跨两临近重点区段!$A:$A=D798)*(三跨两临近重点区段!$F:$F="现存区段"),0))),"")</f>
        <v/>
      </c>
      <c r="AE798" s="284" t="str">
        <f t="array" ref="AE798">IFERROR(IF(INDEX(三跨两临近重点区段!$F:$F,MATCH(1,(MONTH(三跨两临近重点区段!$D:$D)=12)*(三跨两临近重点区段!$A:$A=D798),0))="已取消","已取消",INDEX(三跨两临近重点区段!$D:$D,MATCH(1,(MONTH(三跨两临近重点区段!$D:$D)=12)*(三跨两临近重点区段!$A:$A=D798)*(三跨两临近重点区段!$F:$F="现存区段"),0))),"")</f>
        <v/>
      </c>
      <c r="AF798" s="72" t="str">
        <f t="array" ref="AF798">IFERROR(IF(INDEX(三跨两临近重点区段!$F:$F,MATCH(1,(MONTH(三跨两临近重点区段!$D:$D)=12)*(三跨两临近重点区段!$A:$A=D798),0))="已取消","已取消",INDEX(三跨两临近重点区段!$E:$E,MATCH(1,(MONTH(三跨两临近重点区段!$D:$D)=12)*(三跨两临近重点区段!$A:$A=D798)*(三跨两临近重点区段!$F:$F="现存区段"),0))),"")</f>
        <v/>
      </c>
      <c r="AH798" t="e">
        <f t="array" ref="AH798">INDEX(三跨两临近重点区段!$G:$G,MATCH(D798,三跨两临近重点区段!$A:$A,0))</f>
        <v>#N/A</v>
      </c>
      <c r="AI798" t="e">
        <f>INDEX(三跨两临近重点区段!$J:$J,MATCH(D798,三跨两临近重点区段!$A:$A,0))</f>
        <v>#N/A</v>
      </c>
    </row>
    <row r="799" ht="14.25" spans="1:35">
      <c r="A799" s="263" t="s">
        <v>150</v>
      </c>
      <c r="B799" s="264" t="s">
        <v>3291</v>
      </c>
      <c r="C799" s="263" t="s">
        <v>2126</v>
      </c>
      <c r="D799" s="263" t="s">
        <v>3292</v>
      </c>
      <c r="E799" s="264" t="s">
        <v>2378</v>
      </c>
      <c r="F799" s="264" t="s">
        <v>125</v>
      </c>
      <c r="G799" s="263" t="s">
        <v>791</v>
      </c>
      <c r="H799" s="263" t="s">
        <v>832</v>
      </c>
      <c r="I799" s="33"/>
      <c r="J799" s="196"/>
      <c r="K799" s="196"/>
      <c r="L799" s="196"/>
      <c r="M799" s="235"/>
      <c r="N799" s="235"/>
      <c r="O799" s="33"/>
      <c r="P799" s="48"/>
      <c r="Q799" s="279"/>
      <c r="R799" s="279"/>
      <c r="S799" s="278">
        <v>45471</v>
      </c>
      <c r="T799" s="279" t="s">
        <v>3166</v>
      </c>
      <c r="U799" s="268" t="str">
        <f t="array" ref="U799">IFERROR(IF(INDEX(三跨两临近重点区段!$F:$F,MATCH(1,(MONTH(三跨两临近重点区段!$D:$D)=7)*(三跨两临近重点区段!$A:$A=D799),0))="已取消","已取消",INDEX(三跨两临近重点区段!$D:$D,MATCH(1,(MONTH(三跨两临近重点区段!$D:$D)=7)*(三跨两临近重点区段!$A:$A=D799)*(三跨两临近重点区段!$F:$F="现存区段"),0))),"")</f>
        <v/>
      </c>
      <c r="V799" s="232" t="str">
        <f t="array" ref="V799">IFERROR(IF(INDEX(三跨两临近重点区段!$F:$F,MATCH(1,(MONTH(三跨两临近重点区段!$D:$D)=7)*(三跨两临近重点区段!$A:$A=D799),0))="已取消","已取消",INDEX(三跨两临近重点区段!$E:$E,MATCH(1,(MONTH(三跨两临近重点区段!$D:$D)=7)*(三跨两临近重点区段!$A:$A=D799)*(三跨两临近重点区段!$F:$F="现存区段"),0))),"")</f>
        <v/>
      </c>
      <c r="W799" s="268" t="str">
        <f t="array" ref="W799">IFERROR(IF(INDEX(三跨两临近重点区段!$F:$F,MATCH(1,(MONTH(三跨两临近重点区段!$D:$D)=8)*(三跨两临近重点区段!$A:$A=D799),0))="已取消","已取消",INDEX(三跨两临近重点区段!$D:$D,MATCH(1,(MONTH(三跨两临近重点区段!$D:$D)=8)*(三跨两临近重点区段!$A:$A=D799)*(三跨两临近重点区段!$F:$F="现存区段"),0))),"")</f>
        <v/>
      </c>
      <c r="X799" s="232" t="str">
        <f t="array" ref="X799">IFERROR(IF(INDEX(三跨两临近重点区段!$F:$F,MATCH(1,(MONTH(三跨两临近重点区段!$D:$D)=8)*(三跨两临近重点区段!$A:$A=D799),0))="已取消","已取消",INDEX(三跨两临近重点区段!$E:$E,MATCH(1,(MONTH(三跨两临近重点区段!$D:$D)=8)*(三跨两临近重点区段!$A:$A=D799)*(三跨两临近重点区段!$F:$F="现存区段"),0))),"")</f>
        <v/>
      </c>
      <c r="Y799" s="268" t="str">
        <f t="array" ref="Y799">IFERROR(IF(INDEX(三跨两临近重点区段!$F:$F,MATCH(1,(MONTH(三跨两临近重点区段!$D:$D)=9)*(三跨两临近重点区段!$A:$A=D799),0))="已取消","已取消",INDEX(三跨两临近重点区段!$D:$D,MATCH(1,(MONTH(三跨两临近重点区段!$D:$D)=9)*(三跨两临近重点区段!$A:$A=D799)*(三跨两临近重点区段!$F:$F="现存区段"),0))),"")</f>
        <v/>
      </c>
      <c r="Z799" s="232" t="str">
        <f t="array" ref="Z799">IFERROR(IF(INDEX(三跨两临近重点区段!$F:$F,MATCH(1,(MONTH(三跨两临近重点区段!$D:$D)=9)*(三跨两临近重点区段!$A:$A=D799),0))="已取消","已取消",INDEX(三跨两临近重点区段!$E:$E,MATCH(1,(MONTH(三跨两临近重点区段!$D:$D)=9)*(三跨两临近重点区段!$A:$A=D799)*(三跨两临近重点区段!$F:$F="现存区段"),0))),"")</f>
        <v/>
      </c>
      <c r="AA799" s="268" t="str">
        <f t="array" ref="AA799">IFERROR(IF(INDEX(三跨两临近重点区段!$F:$F,MATCH(1,(MONTH(三跨两临近重点区段!$D:$D)=10)*(三跨两临近重点区段!$A:$A=D799),0))="已取消","已取消",INDEX(三跨两临近重点区段!$D:$D,MATCH(1,(MONTH(三跨两临近重点区段!$D:$D)=10)*(三跨两临近重点区段!$A:$A=D799)*(三跨两临近重点区段!$F:$F="现存区段"),0))),"")</f>
        <v/>
      </c>
      <c r="AB799" s="72" t="str">
        <f t="array" ref="AB799">IFERROR(IF(INDEX(三跨两临近重点区段!$F:$F,MATCH(1,(MONTH(三跨两临近重点区段!$D:$D)=10)*(三跨两临近重点区段!$A:$A=D799),0))="已取消","已取消",INDEX(三跨两临近重点区段!$E:$E,MATCH(1,(MONTH(三跨两临近重点区段!$D:$D)=10)*(三跨两临近重点区段!$A:$A=D799)*(三跨两临近重点区段!$F:$F="现存区段"),0))),"")</f>
        <v/>
      </c>
      <c r="AC799" s="284" t="str">
        <f t="array" ref="AC799">IFERROR(IF(INDEX(三跨两临近重点区段!$F:$F,MATCH(1,(MONTH(三跨两临近重点区段!$D:$D)=11)*(三跨两临近重点区段!$A:$A=D799),0))="已取消","已取消",INDEX(三跨两临近重点区段!$D:$D,MATCH(1,(MONTH(三跨两临近重点区段!$D:$D)=11)*(三跨两临近重点区段!$A:$A=D799)*(三跨两临近重点区段!$F:$F="现存区段"),0))),"")</f>
        <v/>
      </c>
      <c r="AD799" s="72" t="str">
        <f t="array" ref="AD799">IFERROR(IF(INDEX(三跨两临近重点区段!$F:$F,MATCH(1,(MONTH(三跨两临近重点区段!$D:$D)=11)*(三跨两临近重点区段!$A:$A=D799),0))="已取消","已取消",INDEX(三跨两临近重点区段!$E:$E,MATCH(1,(MONTH(三跨两临近重点区段!$D:$D)=11)*(三跨两临近重点区段!$A:$A=D799)*(三跨两临近重点区段!$F:$F="现存区段"),0))),"")</f>
        <v/>
      </c>
      <c r="AE799" s="284" t="str">
        <f t="array" ref="AE799">IFERROR(IF(INDEX(三跨两临近重点区段!$F:$F,MATCH(1,(MONTH(三跨两临近重点区段!$D:$D)=12)*(三跨两临近重点区段!$A:$A=D799),0))="已取消","已取消",INDEX(三跨两临近重点区段!$D:$D,MATCH(1,(MONTH(三跨两临近重点区段!$D:$D)=12)*(三跨两临近重点区段!$A:$A=D799)*(三跨两临近重点区段!$F:$F="现存区段"),0))),"")</f>
        <v/>
      </c>
      <c r="AF799" s="72" t="str">
        <f t="array" ref="AF799">IFERROR(IF(INDEX(三跨两临近重点区段!$F:$F,MATCH(1,(MONTH(三跨两临近重点区段!$D:$D)=12)*(三跨两临近重点区段!$A:$A=D799),0))="已取消","已取消",INDEX(三跨两临近重点区段!$E:$E,MATCH(1,(MONTH(三跨两临近重点区段!$D:$D)=12)*(三跨两临近重点区段!$A:$A=D799)*(三跨两临近重点区段!$F:$F="现存区段"),0))),"")</f>
        <v/>
      </c>
      <c r="AH799" t="e">
        <f t="array" ref="AH799">INDEX(三跨两临近重点区段!$G:$G,MATCH(D799,三跨两临近重点区段!$A:$A,0))</f>
        <v>#N/A</v>
      </c>
      <c r="AI799" t="e">
        <f>INDEX(三跨两临近重点区段!$J:$J,MATCH(D799,三跨两临近重点区段!$A:$A,0))</f>
        <v>#N/A</v>
      </c>
    </row>
    <row r="800" ht="14.25" spans="1:35">
      <c r="A800" s="263" t="s">
        <v>363</v>
      </c>
      <c r="B800" s="264" t="s">
        <v>2633</v>
      </c>
      <c r="C800" s="263" t="s">
        <v>2509</v>
      </c>
      <c r="D800" s="263" t="s">
        <v>3293</v>
      </c>
      <c r="E800" s="264" t="s">
        <v>2378</v>
      </c>
      <c r="F800" s="264" t="s">
        <v>125</v>
      </c>
      <c r="G800" s="263" t="s">
        <v>791</v>
      </c>
      <c r="H800" s="263" t="s">
        <v>700</v>
      </c>
      <c r="I800" s="33"/>
      <c r="J800" s="196"/>
      <c r="K800" s="196"/>
      <c r="L800" s="196"/>
      <c r="M800" s="235"/>
      <c r="N800" s="235"/>
      <c r="O800" s="33"/>
      <c r="P800" s="48"/>
      <c r="Q800" s="279"/>
      <c r="R800" s="279"/>
      <c r="S800" s="278">
        <v>45446</v>
      </c>
      <c r="T800" s="279" t="s">
        <v>2117</v>
      </c>
      <c r="U800" s="268" t="str">
        <f t="array" ref="U800">IFERROR(IF(INDEX(三跨两临近重点区段!$F:$F,MATCH(1,(MONTH(三跨两临近重点区段!$D:$D)=7)*(三跨两临近重点区段!$A:$A=D800),0))="已取消","已取消",INDEX(三跨两临近重点区段!$D:$D,MATCH(1,(MONTH(三跨两临近重点区段!$D:$D)=7)*(三跨两临近重点区段!$A:$A=D800)*(三跨两临近重点区段!$F:$F="现存区段"),0))),"")</f>
        <v/>
      </c>
      <c r="V800" s="232" t="str">
        <f t="array" ref="V800">IFERROR(IF(INDEX(三跨两临近重点区段!$F:$F,MATCH(1,(MONTH(三跨两临近重点区段!$D:$D)=7)*(三跨两临近重点区段!$A:$A=D800),0))="已取消","已取消",INDEX(三跨两临近重点区段!$E:$E,MATCH(1,(MONTH(三跨两临近重点区段!$D:$D)=7)*(三跨两临近重点区段!$A:$A=D800)*(三跨两临近重点区段!$F:$F="现存区段"),0))),"")</f>
        <v/>
      </c>
      <c r="W800" s="268" t="str">
        <f t="array" ref="W800">IFERROR(IF(INDEX(三跨两临近重点区段!$F:$F,MATCH(1,(MONTH(三跨两临近重点区段!$D:$D)=8)*(三跨两临近重点区段!$A:$A=D800),0))="已取消","已取消",INDEX(三跨两临近重点区段!$D:$D,MATCH(1,(MONTH(三跨两临近重点区段!$D:$D)=8)*(三跨两临近重点区段!$A:$A=D800)*(三跨两临近重点区段!$F:$F="现存区段"),0))),"")</f>
        <v/>
      </c>
      <c r="X800" s="232" t="str">
        <f t="array" ref="X800">IFERROR(IF(INDEX(三跨两临近重点区段!$F:$F,MATCH(1,(MONTH(三跨两临近重点区段!$D:$D)=8)*(三跨两临近重点区段!$A:$A=D800),0))="已取消","已取消",INDEX(三跨两临近重点区段!$E:$E,MATCH(1,(MONTH(三跨两临近重点区段!$D:$D)=8)*(三跨两临近重点区段!$A:$A=D800)*(三跨两临近重点区段!$F:$F="现存区段"),0))),"")</f>
        <v/>
      </c>
      <c r="Y800" s="268" t="str">
        <f t="array" ref="Y800">IFERROR(IF(INDEX(三跨两临近重点区段!$F:$F,MATCH(1,(MONTH(三跨两临近重点区段!$D:$D)=9)*(三跨两临近重点区段!$A:$A=D800),0))="已取消","已取消",INDEX(三跨两临近重点区段!$D:$D,MATCH(1,(MONTH(三跨两临近重点区段!$D:$D)=9)*(三跨两临近重点区段!$A:$A=D800)*(三跨两临近重点区段!$F:$F="现存区段"),0))),"")</f>
        <v/>
      </c>
      <c r="Z800" s="232" t="str">
        <f t="array" ref="Z800">IFERROR(IF(INDEX(三跨两临近重点区段!$F:$F,MATCH(1,(MONTH(三跨两临近重点区段!$D:$D)=9)*(三跨两临近重点区段!$A:$A=D800),0))="已取消","已取消",INDEX(三跨两临近重点区段!$E:$E,MATCH(1,(MONTH(三跨两临近重点区段!$D:$D)=9)*(三跨两临近重点区段!$A:$A=D800)*(三跨两临近重点区段!$F:$F="现存区段"),0))),"")</f>
        <v/>
      </c>
      <c r="AA800" s="268" t="str">
        <f t="array" ref="AA800">IFERROR(IF(INDEX(三跨两临近重点区段!$F:$F,MATCH(1,(MONTH(三跨两临近重点区段!$D:$D)=10)*(三跨两临近重点区段!$A:$A=D800),0))="已取消","已取消",INDEX(三跨两临近重点区段!$D:$D,MATCH(1,(MONTH(三跨两临近重点区段!$D:$D)=10)*(三跨两临近重点区段!$A:$A=D800)*(三跨两临近重点区段!$F:$F="现存区段"),0))),"")</f>
        <v/>
      </c>
      <c r="AB800" s="72" t="str">
        <f t="array" ref="AB800">IFERROR(IF(INDEX(三跨两临近重点区段!$F:$F,MATCH(1,(MONTH(三跨两临近重点区段!$D:$D)=10)*(三跨两临近重点区段!$A:$A=D800),0))="已取消","已取消",INDEX(三跨两临近重点区段!$E:$E,MATCH(1,(MONTH(三跨两临近重点区段!$D:$D)=10)*(三跨两临近重点区段!$A:$A=D800)*(三跨两临近重点区段!$F:$F="现存区段"),0))),"")</f>
        <v/>
      </c>
      <c r="AC800" s="284" t="str">
        <f t="array" ref="AC800">IFERROR(IF(INDEX(三跨两临近重点区段!$F:$F,MATCH(1,(MONTH(三跨两临近重点区段!$D:$D)=11)*(三跨两临近重点区段!$A:$A=D800),0))="已取消","已取消",INDEX(三跨两临近重点区段!$D:$D,MATCH(1,(MONTH(三跨两临近重点区段!$D:$D)=11)*(三跨两临近重点区段!$A:$A=D800)*(三跨两临近重点区段!$F:$F="现存区段"),0))),"")</f>
        <v/>
      </c>
      <c r="AD800" s="72" t="str">
        <f t="array" ref="AD800">IFERROR(IF(INDEX(三跨两临近重点区段!$F:$F,MATCH(1,(MONTH(三跨两临近重点区段!$D:$D)=11)*(三跨两临近重点区段!$A:$A=D800),0))="已取消","已取消",INDEX(三跨两临近重点区段!$E:$E,MATCH(1,(MONTH(三跨两临近重点区段!$D:$D)=11)*(三跨两临近重点区段!$A:$A=D800)*(三跨两临近重点区段!$F:$F="现存区段"),0))),"")</f>
        <v/>
      </c>
      <c r="AE800" s="284" t="str">
        <f t="array" ref="AE800">IFERROR(IF(INDEX(三跨两临近重点区段!$F:$F,MATCH(1,(MONTH(三跨两临近重点区段!$D:$D)=12)*(三跨两临近重点区段!$A:$A=D800),0))="已取消","已取消",INDEX(三跨两临近重点区段!$D:$D,MATCH(1,(MONTH(三跨两临近重点区段!$D:$D)=12)*(三跨两临近重点区段!$A:$A=D800)*(三跨两临近重点区段!$F:$F="现存区段"),0))),"")</f>
        <v/>
      </c>
      <c r="AF800" s="72" t="str">
        <f t="array" ref="AF800">IFERROR(IF(INDEX(三跨两临近重点区段!$F:$F,MATCH(1,(MONTH(三跨两临近重点区段!$D:$D)=12)*(三跨两临近重点区段!$A:$A=D800),0))="已取消","已取消",INDEX(三跨两临近重点区段!$E:$E,MATCH(1,(MONTH(三跨两临近重点区段!$D:$D)=12)*(三跨两临近重点区段!$A:$A=D800)*(三跨两临近重点区段!$F:$F="现存区段"),0))),"")</f>
        <v/>
      </c>
      <c r="AH800" t="e">
        <f t="array" ref="AH800">INDEX(三跨两临近重点区段!$G:$G,MATCH(D800,三跨两临近重点区段!$A:$A,0))</f>
        <v>#N/A</v>
      </c>
      <c r="AI800" t="e">
        <f>INDEX(三跨两临近重点区段!$J:$J,MATCH(D800,三跨两临近重点区段!$A:$A,0))</f>
        <v>#N/A</v>
      </c>
    </row>
    <row r="801" ht="14.25" spans="1:35">
      <c r="A801" s="263" t="s">
        <v>363</v>
      </c>
      <c r="B801" s="264" t="s">
        <v>2635</v>
      </c>
      <c r="C801" s="263" t="s">
        <v>2340</v>
      </c>
      <c r="D801" s="263" t="s">
        <v>3294</v>
      </c>
      <c r="E801" s="264" t="s">
        <v>2378</v>
      </c>
      <c r="F801" s="264" t="s">
        <v>125</v>
      </c>
      <c r="G801" s="263" t="s">
        <v>791</v>
      </c>
      <c r="H801" s="263" t="s">
        <v>700</v>
      </c>
      <c r="I801" s="33"/>
      <c r="J801" s="196"/>
      <c r="K801" s="196"/>
      <c r="L801" s="196"/>
      <c r="M801" s="235"/>
      <c r="N801" s="235"/>
      <c r="O801" s="33"/>
      <c r="P801" s="48"/>
      <c r="Q801" s="279"/>
      <c r="R801" s="279"/>
      <c r="S801" s="278">
        <v>45446</v>
      </c>
      <c r="T801" s="279" t="s">
        <v>2117</v>
      </c>
      <c r="U801" s="268" t="str">
        <f t="array" ref="U801">IFERROR(IF(INDEX(三跨两临近重点区段!$F:$F,MATCH(1,(MONTH(三跨两临近重点区段!$D:$D)=7)*(三跨两临近重点区段!$A:$A=D801),0))="已取消","已取消",INDEX(三跨两临近重点区段!$D:$D,MATCH(1,(MONTH(三跨两临近重点区段!$D:$D)=7)*(三跨两临近重点区段!$A:$A=D801)*(三跨两临近重点区段!$F:$F="现存区段"),0))),"")</f>
        <v/>
      </c>
      <c r="V801" s="232" t="str">
        <f t="array" ref="V801">IFERROR(IF(INDEX(三跨两临近重点区段!$F:$F,MATCH(1,(MONTH(三跨两临近重点区段!$D:$D)=7)*(三跨两临近重点区段!$A:$A=D801),0))="已取消","已取消",INDEX(三跨两临近重点区段!$E:$E,MATCH(1,(MONTH(三跨两临近重点区段!$D:$D)=7)*(三跨两临近重点区段!$A:$A=D801)*(三跨两临近重点区段!$F:$F="现存区段"),0))),"")</f>
        <v/>
      </c>
      <c r="W801" s="268" t="str">
        <f t="array" ref="W801">IFERROR(IF(INDEX(三跨两临近重点区段!$F:$F,MATCH(1,(MONTH(三跨两临近重点区段!$D:$D)=8)*(三跨两临近重点区段!$A:$A=D801),0))="已取消","已取消",INDEX(三跨两临近重点区段!$D:$D,MATCH(1,(MONTH(三跨两临近重点区段!$D:$D)=8)*(三跨两临近重点区段!$A:$A=D801)*(三跨两临近重点区段!$F:$F="现存区段"),0))),"")</f>
        <v/>
      </c>
      <c r="X801" s="232" t="str">
        <f t="array" ref="X801">IFERROR(IF(INDEX(三跨两临近重点区段!$F:$F,MATCH(1,(MONTH(三跨两临近重点区段!$D:$D)=8)*(三跨两临近重点区段!$A:$A=D801),0))="已取消","已取消",INDEX(三跨两临近重点区段!$E:$E,MATCH(1,(MONTH(三跨两临近重点区段!$D:$D)=8)*(三跨两临近重点区段!$A:$A=D801)*(三跨两临近重点区段!$F:$F="现存区段"),0))),"")</f>
        <v/>
      </c>
      <c r="Y801" s="268" t="str">
        <f t="array" ref="Y801">IFERROR(IF(INDEX(三跨两临近重点区段!$F:$F,MATCH(1,(MONTH(三跨两临近重点区段!$D:$D)=9)*(三跨两临近重点区段!$A:$A=D801),0))="已取消","已取消",INDEX(三跨两临近重点区段!$D:$D,MATCH(1,(MONTH(三跨两临近重点区段!$D:$D)=9)*(三跨两临近重点区段!$A:$A=D801)*(三跨两临近重点区段!$F:$F="现存区段"),0))),"")</f>
        <v/>
      </c>
      <c r="Z801" s="232" t="str">
        <f t="array" ref="Z801">IFERROR(IF(INDEX(三跨两临近重点区段!$F:$F,MATCH(1,(MONTH(三跨两临近重点区段!$D:$D)=9)*(三跨两临近重点区段!$A:$A=D801),0))="已取消","已取消",INDEX(三跨两临近重点区段!$E:$E,MATCH(1,(MONTH(三跨两临近重点区段!$D:$D)=9)*(三跨两临近重点区段!$A:$A=D801)*(三跨两临近重点区段!$F:$F="现存区段"),0))),"")</f>
        <v/>
      </c>
      <c r="AA801" s="268" t="str">
        <f t="array" ref="AA801">IFERROR(IF(INDEX(三跨两临近重点区段!$F:$F,MATCH(1,(MONTH(三跨两临近重点区段!$D:$D)=10)*(三跨两临近重点区段!$A:$A=D801),0))="已取消","已取消",INDEX(三跨两临近重点区段!$D:$D,MATCH(1,(MONTH(三跨两临近重点区段!$D:$D)=10)*(三跨两临近重点区段!$A:$A=D801)*(三跨两临近重点区段!$F:$F="现存区段"),0))),"")</f>
        <v/>
      </c>
      <c r="AB801" s="72" t="str">
        <f t="array" ref="AB801">IFERROR(IF(INDEX(三跨两临近重点区段!$F:$F,MATCH(1,(MONTH(三跨两临近重点区段!$D:$D)=10)*(三跨两临近重点区段!$A:$A=D801),0))="已取消","已取消",INDEX(三跨两临近重点区段!$E:$E,MATCH(1,(MONTH(三跨两临近重点区段!$D:$D)=10)*(三跨两临近重点区段!$A:$A=D801)*(三跨两临近重点区段!$F:$F="现存区段"),0))),"")</f>
        <v/>
      </c>
      <c r="AC801" s="284" t="str">
        <f t="array" ref="AC801">IFERROR(IF(INDEX(三跨两临近重点区段!$F:$F,MATCH(1,(MONTH(三跨两临近重点区段!$D:$D)=11)*(三跨两临近重点区段!$A:$A=D801),0))="已取消","已取消",INDEX(三跨两临近重点区段!$D:$D,MATCH(1,(MONTH(三跨两临近重点区段!$D:$D)=11)*(三跨两临近重点区段!$A:$A=D801)*(三跨两临近重点区段!$F:$F="现存区段"),0))),"")</f>
        <v/>
      </c>
      <c r="AD801" s="72" t="str">
        <f t="array" ref="AD801">IFERROR(IF(INDEX(三跨两临近重点区段!$F:$F,MATCH(1,(MONTH(三跨两临近重点区段!$D:$D)=11)*(三跨两临近重点区段!$A:$A=D801),0))="已取消","已取消",INDEX(三跨两临近重点区段!$E:$E,MATCH(1,(MONTH(三跨两临近重点区段!$D:$D)=11)*(三跨两临近重点区段!$A:$A=D801)*(三跨两临近重点区段!$F:$F="现存区段"),0))),"")</f>
        <v/>
      </c>
      <c r="AE801" s="284" t="str">
        <f t="array" ref="AE801">IFERROR(IF(INDEX(三跨两临近重点区段!$F:$F,MATCH(1,(MONTH(三跨两临近重点区段!$D:$D)=12)*(三跨两临近重点区段!$A:$A=D801),0))="已取消","已取消",INDEX(三跨两临近重点区段!$D:$D,MATCH(1,(MONTH(三跨两临近重点区段!$D:$D)=12)*(三跨两临近重点区段!$A:$A=D801)*(三跨两临近重点区段!$F:$F="现存区段"),0))),"")</f>
        <v/>
      </c>
      <c r="AF801" s="72" t="str">
        <f t="array" ref="AF801">IFERROR(IF(INDEX(三跨两临近重点区段!$F:$F,MATCH(1,(MONTH(三跨两临近重点区段!$D:$D)=12)*(三跨两临近重点区段!$A:$A=D801),0))="已取消","已取消",INDEX(三跨两临近重点区段!$E:$E,MATCH(1,(MONTH(三跨两临近重点区段!$D:$D)=12)*(三跨两临近重点区段!$A:$A=D801)*(三跨两临近重点区段!$F:$F="现存区段"),0))),"")</f>
        <v/>
      </c>
      <c r="AH801" t="e">
        <f t="array" ref="AH801">INDEX(三跨两临近重点区段!$G:$G,MATCH(D801,三跨两临近重点区段!$A:$A,0))</f>
        <v>#N/A</v>
      </c>
      <c r="AI801" t="e">
        <f>INDEX(三跨两临近重点区段!$J:$J,MATCH(D801,三跨两临近重点区段!$A:$A,0))</f>
        <v>#N/A</v>
      </c>
    </row>
    <row r="802" ht="14.25" spans="1:35">
      <c r="A802" s="263" t="s">
        <v>150</v>
      </c>
      <c r="B802" s="264" t="s">
        <v>3288</v>
      </c>
      <c r="C802" s="263" t="s">
        <v>2177</v>
      </c>
      <c r="D802" s="263" t="s">
        <v>3295</v>
      </c>
      <c r="E802" s="264" t="s">
        <v>2378</v>
      </c>
      <c r="F802" s="264" t="s">
        <v>125</v>
      </c>
      <c r="G802" s="263" t="s">
        <v>791</v>
      </c>
      <c r="H802" s="263" t="s">
        <v>837</v>
      </c>
      <c r="I802" s="33"/>
      <c r="J802" s="196"/>
      <c r="K802" s="196"/>
      <c r="L802" s="196"/>
      <c r="M802" s="235"/>
      <c r="N802" s="235"/>
      <c r="O802" s="33"/>
      <c r="P802" s="48"/>
      <c r="Q802" s="279"/>
      <c r="R802" s="279"/>
      <c r="S802" s="278">
        <v>45448</v>
      </c>
      <c r="T802" s="279" t="s">
        <v>2117</v>
      </c>
      <c r="U802" s="268" t="str">
        <f t="array" ref="U802">IFERROR(IF(INDEX(三跨两临近重点区段!$F:$F,MATCH(1,(MONTH(三跨两临近重点区段!$D:$D)=7)*(三跨两临近重点区段!$A:$A=D802),0))="已取消","已取消",INDEX(三跨两临近重点区段!$D:$D,MATCH(1,(MONTH(三跨两临近重点区段!$D:$D)=7)*(三跨两临近重点区段!$A:$A=D802)*(三跨两临近重点区段!$F:$F="现存区段"),0))),"")</f>
        <v/>
      </c>
      <c r="V802" s="232" t="str">
        <f t="array" ref="V802">IFERROR(IF(INDEX(三跨两临近重点区段!$F:$F,MATCH(1,(MONTH(三跨两临近重点区段!$D:$D)=7)*(三跨两临近重点区段!$A:$A=D802),0))="已取消","已取消",INDEX(三跨两临近重点区段!$E:$E,MATCH(1,(MONTH(三跨两临近重点区段!$D:$D)=7)*(三跨两临近重点区段!$A:$A=D802)*(三跨两临近重点区段!$F:$F="现存区段"),0))),"")</f>
        <v/>
      </c>
      <c r="W802" s="268" t="str">
        <f t="array" ref="W802">IFERROR(IF(INDEX(三跨两临近重点区段!$F:$F,MATCH(1,(MONTH(三跨两临近重点区段!$D:$D)=8)*(三跨两临近重点区段!$A:$A=D802),0))="已取消","已取消",INDEX(三跨两临近重点区段!$D:$D,MATCH(1,(MONTH(三跨两临近重点区段!$D:$D)=8)*(三跨两临近重点区段!$A:$A=D802)*(三跨两临近重点区段!$F:$F="现存区段"),0))),"")</f>
        <v/>
      </c>
      <c r="X802" s="232" t="str">
        <f t="array" ref="X802">IFERROR(IF(INDEX(三跨两临近重点区段!$F:$F,MATCH(1,(MONTH(三跨两临近重点区段!$D:$D)=8)*(三跨两临近重点区段!$A:$A=D802),0))="已取消","已取消",INDEX(三跨两临近重点区段!$E:$E,MATCH(1,(MONTH(三跨两临近重点区段!$D:$D)=8)*(三跨两临近重点区段!$A:$A=D802)*(三跨两临近重点区段!$F:$F="现存区段"),0))),"")</f>
        <v/>
      </c>
      <c r="Y802" s="268" t="str">
        <f t="array" ref="Y802">IFERROR(IF(INDEX(三跨两临近重点区段!$F:$F,MATCH(1,(MONTH(三跨两临近重点区段!$D:$D)=9)*(三跨两临近重点区段!$A:$A=D802),0))="已取消","已取消",INDEX(三跨两临近重点区段!$D:$D,MATCH(1,(MONTH(三跨两临近重点区段!$D:$D)=9)*(三跨两临近重点区段!$A:$A=D802)*(三跨两临近重点区段!$F:$F="现存区段"),0))),"")</f>
        <v/>
      </c>
      <c r="Z802" s="232" t="str">
        <f t="array" ref="Z802">IFERROR(IF(INDEX(三跨两临近重点区段!$F:$F,MATCH(1,(MONTH(三跨两临近重点区段!$D:$D)=9)*(三跨两临近重点区段!$A:$A=D802),0))="已取消","已取消",INDEX(三跨两临近重点区段!$E:$E,MATCH(1,(MONTH(三跨两临近重点区段!$D:$D)=9)*(三跨两临近重点区段!$A:$A=D802)*(三跨两临近重点区段!$F:$F="现存区段"),0))),"")</f>
        <v/>
      </c>
      <c r="AA802" s="268" t="str">
        <f t="array" ref="AA802">IFERROR(IF(INDEX(三跨两临近重点区段!$F:$F,MATCH(1,(MONTH(三跨两临近重点区段!$D:$D)=10)*(三跨两临近重点区段!$A:$A=D802),0))="已取消","已取消",INDEX(三跨两临近重点区段!$D:$D,MATCH(1,(MONTH(三跨两临近重点区段!$D:$D)=10)*(三跨两临近重点区段!$A:$A=D802)*(三跨两临近重点区段!$F:$F="现存区段"),0))),"")</f>
        <v/>
      </c>
      <c r="AB802" s="72" t="str">
        <f t="array" ref="AB802">IFERROR(IF(INDEX(三跨两临近重点区段!$F:$F,MATCH(1,(MONTH(三跨两临近重点区段!$D:$D)=10)*(三跨两临近重点区段!$A:$A=D802),0))="已取消","已取消",INDEX(三跨两临近重点区段!$E:$E,MATCH(1,(MONTH(三跨两临近重点区段!$D:$D)=10)*(三跨两临近重点区段!$A:$A=D802)*(三跨两临近重点区段!$F:$F="现存区段"),0))),"")</f>
        <v/>
      </c>
      <c r="AC802" s="284" t="str">
        <f t="array" ref="AC802">IFERROR(IF(INDEX(三跨两临近重点区段!$F:$F,MATCH(1,(MONTH(三跨两临近重点区段!$D:$D)=11)*(三跨两临近重点区段!$A:$A=D802),0))="已取消","已取消",INDEX(三跨两临近重点区段!$D:$D,MATCH(1,(MONTH(三跨两临近重点区段!$D:$D)=11)*(三跨两临近重点区段!$A:$A=D802)*(三跨两临近重点区段!$F:$F="现存区段"),0))),"")</f>
        <v/>
      </c>
      <c r="AD802" s="72" t="str">
        <f t="array" ref="AD802">IFERROR(IF(INDEX(三跨两临近重点区段!$F:$F,MATCH(1,(MONTH(三跨两临近重点区段!$D:$D)=11)*(三跨两临近重点区段!$A:$A=D802),0))="已取消","已取消",INDEX(三跨两临近重点区段!$E:$E,MATCH(1,(MONTH(三跨两临近重点区段!$D:$D)=11)*(三跨两临近重点区段!$A:$A=D802)*(三跨两临近重点区段!$F:$F="现存区段"),0))),"")</f>
        <v/>
      </c>
      <c r="AE802" s="284" t="str">
        <f t="array" ref="AE802">IFERROR(IF(INDEX(三跨两临近重点区段!$F:$F,MATCH(1,(MONTH(三跨两临近重点区段!$D:$D)=12)*(三跨两临近重点区段!$A:$A=D802),0))="已取消","已取消",INDEX(三跨两临近重点区段!$D:$D,MATCH(1,(MONTH(三跨两临近重点区段!$D:$D)=12)*(三跨两临近重点区段!$A:$A=D802)*(三跨两临近重点区段!$F:$F="现存区段"),0))),"")</f>
        <v/>
      </c>
      <c r="AF802" s="72" t="str">
        <f t="array" ref="AF802">IFERROR(IF(INDEX(三跨两临近重点区段!$F:$F,MATCH(1,(MONTH(三跨两临近重点区段!$D:$D)=12)*(三跨两临近重点区段!$A:$A=D802),0))="已取消","已取消",INDEX(三跨两临近重点区段!$E:$E,MATCH(1,(MONTH(三跨两临近重点区段!$D:$D)=12)*(三跨两临近重点区段!$A:$A=D802)*(三跨两临近重点区段!$F:$F="现存区段"),0))),"")</f>
        <v/>
      </c>
      <c r="AH802" t="e">
        <f t="array" ref="AH802">INDEX(三跨两临近重点区段!$G:$G,MATCH(D802,三跨两临近重点区段!$A:$A,0))</f>
        <v>#N/A</v>
      </c>
      <c r="AI802" t="e">
        <f>INDEX(三跨两临近重点区段!$J:$J,MATCH(D802,三跨两临近重点区段!$A:$A,0))</f>
        <v>#N/A</v>
      </c>
    </row>
    <row r="803" ht="14.25" spans="1:35">
      <c r="A803" s="263" t="s">
        <v>363</v>
      </c>
      <c r="B803" s="264" t="s">
        <v>2637</v>
      </c>
      <c r="C803" s="263" t="s">
        <v>2123</v>
      </c>
      <c r="D803" s="263" t="s">
        <v>3296</v>
      </c>
      <c r="E803" s="264" t="s">
        <v>2378</v>
      </c>
      <c r="F803" s="264" t="s">
        <v>125</v>
      </c>
      <c r="G803" s="263" t="s">
        <v>791</v>
      </c>
      <c r="H803" s="263" t="s">
        <v>700</v>
      </c>
      <c r="I803" s="33"/>
      <c r="J803" s="196"/>
      <c r="K803" s="196"/>
      <c r="L803" s="196"/>
      <c r="M803" s="235"/>
      <c r="N803" s="235"/>
      <c r="O803" s="33"/>
      <c r="P803" s="48"/>
      <c r="Q803" s="279"/>
      <c r="R803" s="279"/>
      <c r="S803" s="278">
        <v>45471</v>
      </c>
      <c r="T803" s="279" t="s">
        <v>3297</v>
      </c>
      <c r="U803" s="268" t="str">
        <f t="array" ref="U803">IFERROR(IF(INDEX(三跨两临近重点区段!$F:$F,MATCH(1,(MONTH(三跨两临近重点区段!$D:$D)=7)*(三跨两临近重点区段!$A:$A=D803),0))="已取消","已取消",INDEX(三跨两临近重点区段!$D:$D,MATCH(1,(MONTH(三跨两临近重点区段!$D:$D)=7)*(三跨两临近重点区段!$A:$A=D803)*(三跨两临近重点区段!$F:$F="现存区段"),0))),"")</f>
        <v/>
      </c>
      <c r="V803" s="232" t="str">
        <f t="array" ref="V803">IFERROR(IF(INDEX(三跨两临近重点区段!$F:$F,MATCH(1,(MONTH(三跨两临近重点区段!$D:$D)=7)*(三跨两临近重点区段!$A:$A=D803),0))="已取消","已取消",INDEX(三跨两临近重点区段!$E:$E,MATCH(1,(MONTH(三跨两临近重点区段!$D:$D)=7)*(三跨两临近重点区段!$A:$A=D803)*(三跨两临近重点区段!$F:$F="现存区段"),0))),"")</f>
        <v/>
      </c>
      <c r="W803" s="268" t="str">
        <f t="array" ref="W803">IFERROR(IF(INDEX(三跨两临近重点区段!$F:$F,MATCH(1,(MONTH(三跨两临近重点区段!$D:$D)=8)*(三跨两临近重点区段!$A:$A=D803),0))="已取消","已取消",INDEX(三跨两临近重点区段!$D:$D,MATCH(1,(MONTH(三跨两临近重点区段!$D:$D)=8)*(三跨两临近重点区段!$A:$A=D803)*(三跨两临近重点区段!$F:$F="现存区段"),0))),"")</f>
        <v/>
      </c>
      <c r="X803" s="232" t="str">
        <f t="array" ref="X803">IFERROR(IF(INDEX(三跨两临近重点区段!$F:$F,MATCH(1,(MONTH(三跨两临近重点区段!$D:$D)=8)*(三跨两临近重点区段!$A:$A=D803),0))="已取消","已取消",INDEX(三跨两临近重点区段!$E:$E,MATCH(1,(MONTH(三跨两临近重点区段!$D:$D)=8)*(三跨两临近重点区段!$A:$A=D803)*(三跨两临近重点区段!$F:$F="现存区段"),0))),"")</f>
        <v/>
      </c>
      <c r="Y803" s="268" t="str">
        <f t="array" ref="Y803">IFERROR(IF(INDEX(三跨两临近重点区段!$F:$F,MATCH(1,(MONTH(三跨两临近重点区段!$D:$D)=9)*(三跨两临近重点区段!$A:$A=D803),0))="已取消","已取消",INDEX(三跨两临近重点区段!$D:$D,MATCH(1,(MONTH(三跨两临近重点区段!$D:$D)=9)*(三跨两临近重点区段!$A:$A=D803)*(三跨两临近重点区段!$F:$F="现存区段"),0))),"")</f>
        <v/>
      </c>
      <c r="Z803" s="232" t="str">
        <f t="array" ref="Z803">IFERROR(IF(INDEX(三跨两临近重点区段!$F:$F,MATCH(1,(MONTH(三跨两临近重点区段!$D:$D)=9)*(三跨两临近重点区段!$A:$A=D803),0))="已取消","已取消",INDEX(三跨两临近重点区段!$E:$E,MATCH(1,(MONTH(三跨两临近重点区段!$D:$D)=9)*(三跨两临近重点区段!$A:$A=D803)*(三跨两临近重点区段!$F:$F="现存区段"),0))),"")</f>
        <v/>
      </c>
      <c r="AA803" s="268" t="str">
        <f t="array" ref="AA803">IFERROR(IF(INDEX(三跨两临近重点区段!$F:$F,MATCH(1,(MONTH(三跨两临近重点区段!$D:$D)=10)*(三跨两临近重点区段!$A:$A=D803),0))="已取消","已取消",INDEX(三跨两临近重点区段!$D:$D,MATCH(1,(MONTH(三跨两临近重点区段!$D:$D)=10)*(三跨两临近重点区段!$A:$A=D803)*(三跨两临近重点区段!$F:$F="现存区段"),0))),"")</f>
        <v/>
      </c>
      <c r="AB803" s="72" t="str">
        <f t="array" ref="AB803">IFERROR(IF(INDEX(三跨两临近重点区段!$F:$F,MATCH(1,(MONTH(三跨两临近重点区段!$D:$D)=10)*(三跨两临近重点区段!$A:$A=D803),0))="已取消","已取消",INDEX(三跨两临近重点区段!$E:$E,MATCH(1,(MONTH(三跨两临近重点区段!$D:$D)=10)*(三跨两临近重点区段!$A:$A=D803)*(三跨两临近重点区段!$F:$F="现存区段"),0))),"")</f>
        <v/>
      </c>
      <c r="AC803" s="284" t="str">
        <f t="array" ref="AC803">IFERROR(IF(INDEX(三跨两临近重点区段!$F:$F,MATCH(1,(MONTH(三跨两临近重点区段!$D:$D)=11)*(三跨两临近重点区段!$A:$A=D803),0))="已取消","已取消",INDEX(三跨两临近重点区段!$D:$D,MATCH(1,(MONTH(三跨两临近重点区段!$D:$D)=11)*(三跨两临近重点区段!$A:$A=D803)*(三跨两临近重点区段!$F:$F="现存区段"),0))),"")</f>
        <v/>
      </c>
      <c r="AD803" s="72" t="str">
        <f t="array" ref="AD803">IFERROR(IF(INDEX(三跨两临近重点区段!$F:$F,MATCH(1,(MONTH(三跨两临近重点区段!$D:$D)=11)*(三跨两临近重点区段!$A:$A=D803),0))="已取消","已取消",INDEX(三跨两临近重点区段!$E:$E,MATCH(1,(MONTH(三跨两临近重点区段!$D:$D)=11)*(三跨两临近重点区段!$A:$A=D803)*(三跨两临近重点区段!$F:$F="现存区段"),0))),"")</f>
        <v/>
      </c>
      <c r="AE803" s="284" t="str">
        <f t="array" ref="AE803">IFERROR(IF(INDEX(三跨两临近重点区段!$F:$F,MATCH(1,(MONTH(三跨两临近重点区段!$D:$D)=12)*(三跨两临近重点区段!$A:$A=D803),0))="已取消","已取消",INDEX(三跨两临近重点区段!$D:$D,MATCH(1,(MONTH(三跨两临近重点区段!$D:$D)=12)*(三跨两临近重点区段!$A:$A=D803)*(三跨两临近重点区段!$F:$F="现存区段"),0))),"")</f>
        <v/>
      </c>
      <c r="AF803" s="72" t="str">
        <f t="array" ref="AF803">IFERROR(IF(INDEX(三跨两临近重点区段!$F:$F,MATCH(1,(MONTH(三跨两临近重点区段!$D:$D)=12)*(三跨两临近重点区段!$A:$A=D803),0))="已取消","已取消",INDEX(三跨两临近重点区段!$E:$E,MATCH(1,(MONTH(三跨两临近重点区段!$D:$D)=12)*(三跨两临近重点区段!$A:$A=D803)*(三跨两临近重点区段!$F:$F="现存区段"),0))),"")</f>
        <v/>
      </c>
      <c r="AH803" t="e">
        <f t="array" ref="AH803">INDEX(三跨两临近重点区段!$G:$G,MATCH(D803,三跨两临近重点区段!$A:$A,0))</f>
        <v>#N/A</v>
      </c>
      <c r="AI803" t="e">
        <f>INDEX(三跨两临近重点区段!$J:$J,MATCH(D803,三跨两临近重点区段!$A:$A,0))</f>
        <v>#N/A</v>
      </c>
    </row>
    <row r="804" ht="14.25" spans="1:35">
      <c r="A804" s="263" t="s">
        <v>363</v>
      </c>
      <c r="B804" s="264" t="s">
        <v>2648</v>
      </c>
      <c r="C804" s="263" t="s">
        <v>2773</v>
      </c>
      <c r="D804" s="263" t="s">
        <v>3298</v>
      </c>
      <c r="E804" s="264" t="s">
        <v>2378</v>
      </c>
      <c r="F804" s="264" t="s">
        <v>125</v>
      </c>
      <c r="G804" s="263" t="s">
        <v>791</v>
      </c>
      <c r="H804" s="263" t="s">
        <v>2641</v>
      </c>
      <c r="I804" s="33"/>
      <c r="J804" s="196"/>
      <c r="K804" s="196"/>
      <c r="L804" s="196"/>
      <c r="M804" s="235"/>
      <c r="N804" s="235"/>
      <c r="O804" s="33"/>
      <c r="P804" s="48"/>
      <c r="Q804" s="279"/>
      <c r="R804" s="279"/>
      <c r="S804" s="278">
        <v>45447</v>
      </c>
      <c r="T804" s="279" t="s">
        <v>2117</v>
      </c>
      <c r="U804" s="268" t="str">
        <f t="array" ref="U804">IFERROR(IF(INDEX(三跨两临近重点区段!$F:$F,MATCH(1,(MONTH(三跨两临近重点区段!$D:$D)=7)*(三跨两临近重点区段!$A:$A=D804),0))="已取消","已取消",INDEX(三跨两临近重点区段!$D:$D,MATCH(1,(MONTH(三跨两临近重点区段!$D:$D)=7)*(三跨两临近重点区段!$A:$A=D804)*(三跨两临近重点区段!$F:$F="现存区段"),0))),"")</f>
        <v/>
      </c>
      <c r="V804" s="232" t="str">
        <f t="array" ref="V804">IFERROR(IF(INDEX(三跨两临近重点区段!$F:$F,MATCH(1,(MONTH(三跨两临近重点区段!$D:$D)=7)*(三跨两临近重点区段!$A:$A=D804),0))="已取消","已取消",INDEX(三跨两临近重点区段!$E:$E,MATCH(1,(MONTH(三跨两临近重点区段!$D:$D)=7)*(三跨两临近重点区段!$A:$A=D804)*(三跨两临近重点区段!$F:$F="现存区段"),0))),"")</f>
        <v/>
      </c>
      <c r="W804" s="268" t="str">
        <f t="array" ref="W804">IFERROR(IF(INDEX(三跨两临近重点区段!$F:$F,MATCH(1,(MONTH(三跨两临近重点区段!$D:$D)=8)*(三跨两临近重点区段!$A:$A=D804),0))="已取消","已取消",INDEX(三跨两临近重点区段!$D:$D,MATCH(1,(MONTH(三跨两临近重点区段!$D:$D)=8)*(三跨两临近重点区段!$A:$A=D804)*(三跨两临近重点区段!$F:$F="现存区段"),0))),"")</f>
        <v/>
      </c>
      <c r="X804" s="232" t="str">
        <f t="array" ref="X804">IFERROR(IF(INDEX(三跨两临近重点区段!$F:$F,MATCH(1,(MONTH(三跨两临近重点区段!$D:$D)=8)*(三跨两临近重点区段!$A:$A=D804),0))="已取消","已取消",INDEX(三跨两临近重点区段!$E:$E,MATCH(1,(MONTH(三跨两临近重点区段!$D:$D)=8)*(三跨两临近重点区段!$A:$A=D804)*(三跨两临近重点区段!$F:$F="现存区段"),0))),"")</f>
        <v/>
      </c>
      <c r="Y804" s="268" t="str">
        <f t="array" ref="Y804">IFERROR(IF(INDEX(三跨两临近重点区段!$F:$F,MATCH(1,(MONTH(三跨两临近重点区段!$D:$D)=9)*(三跨两临近重点区段!$A:$A=D804),0))="已取消","已取消",INDEX(三跨两临近重点区段!$D:$D,MATCH(1,(MONTH(三跨两临近重点区段!$D:$D)=9)*(三跨两临近重点区段!$A:$A=D804)*(三跨两临近重点区段!$F:$F="现存区段"),0))),"")</f>
        <v/>
      </c>
      <c r="Z804" s="232" t="str">
        <f t="array" ref="Z804">IFERROR(IF(INDEX(三跨两临近重点区段!$F:$F,MATCH(1,(MONTH(三跨两临近重点区段!$D:$D)=9)*(三跨两临近重点区段!$A:$A=D804),0))="已取消","已取消",INDEX(三跨两临近重点区段!$E:$E,MATCH(1,(MONTH(三跨两临近重点区段!$D:$D)=9)*(三跨两临近重点区段!$A:$A=D804)*(三跨两临近重点区段!$F:$F="现存区段"),0))),"")</f>
        <v/>
      </c>
      <c r="AA804" s="268" t="str">
        <f t="array" ref="AA804">IFERROR(IF(INDEX(三跨两临近重点区段!$F:$F,MATCH(1,(MONTH(三跨两临近重点区段!$D:$D)=10)*(三跨两临近重点区段!$A:$A=D804),0))="已取消","已取消",INDEX(三跨两临近重点区段!$D:$D,MATCH(1,(MONTH(三跨两临近重点区段!$D:$D)=10)*(三跨两临近重点区段!$A:$A=D804)*(三跨两临近重点区段!$F:$F="现存区段"),0))),"")</f>
        <v/>
      </c>
      <c r="AB804" s="72" t="str">
        <f t="array" ref="AB804">IFERROR(IF(INDEX(三跨两临近重点区段!$F:$F,MATCH(1,(MONTH(三跨两临近重点区段!$D:$D)=10)*(三跨两临近重点区段!$A:$A=D804),0))="已取消","已取消",INDEX(三跨两临近重点区段!$E:$E,MATCH(1,(MONTH(三跨两临近重点区段!$D:$D)=10)*(三跨两临近重点区段!$A:$A=D804)*(三跨两临近重点区段!$F:$F="现存区段"),0))),"")</f>
        <v/>
      </c>
      <c r="AC804" s="284" t="str">
        <f t="array" ref="AC804">IFERROR(IF(INDEX(三跨两临近重点区段!$F:$F,MATCH(1,(MONTH(三跨两临近重点区段!$D:$D)=11)*(三跨两临近重点区段!$A:$A=D804),0))="已取消","已取消",INDEX(三跨两临近重点区段!$D:$D,MATCH(1,(MONTH(三跨两临近重点区段!$D:$D)=11)*(三跨两临近重点区段!$A:$A=D804)*(三跨两临近重点区段!$F:$F="现存区段"),0))),"")</f>
        <v/>
      </c>
      <c r="AD804" s="72" t="str">
        <f t="array" ref="AD804">IFERROR(IF(INDEX(三跨两临近重点区段!$F:$F,MATCH(1,(MONTH(三跨两临近重点区段!$D:$D)=11)*(三跨两临近重点区段!$A:$A=D804),0))="已取消","已取消",INDEX(三跨两临近重点区段!$E:$E,MATCH(1,(MONTH(三跨两临近重点区段!$D:$D)=11)*(三跨两临近重点区段!$A:$A=D804)*(三跨两临近重点区段!$F:$F="现存区段"),0))),"")</f>
        <v/>
      </c>
      <c r="AE804" s="284" t="str">
        <f t="array" ref="AE804">IFERROR(IF(INDEX(三跨两临近重点区段!$F:$F,MATCH(1,(MONTH(三跨两临近重点区段!$D:$D)=12)*(三跨两临近重点区段!$A:$A=D804),0))="已取消","已取消",INDEX(三跨两临近重点区段!$D:$D,MATCH(1,(MONTH(三跨两临近重点区段!$D:$D)=12)*(三跨两临近重点区段!$A:$A=D804)*(三跨两临近重点区段!$F:$F="现存区段"),0))),"")</f>
        <v/>
      </c>
      <c r="AF804" s="72" t="str">
        <f t="array" ref="AF804">IFERROR(IF(INDEX(三跨两临近重点区段!$F:$F,MATCH(1,(MONTH(三跨两临近重点区段!$D:$D)=12)*(三跨两临近重点区段!$A:$A=D804),0))="已取消","已取消",INDEX(三跨两临近重点区段!$E:$E,MATCH(1,(MONTH(三跨两临近重点区段!$D:$D)=12)*(三跨两临近重点区段!$A:$A=D804)*(三跨两临近重点区段!$F:$F="现存区段"),0))),"")</f>
        <v/>
      </c>
      <c r="AH804" t="e">
        <f t="array" ref="AH804">INDEX(三跨两临近重点区段!$G:$G,MATCH(D804,三跨两临近重点区段!$A:$A,0))</f>
        <v>#N/A</v>
      </c>
      <c r="AI804" t="e">
        <f>INDEX(三跨两临近重点区段!$J:$J,MATCH(D804,三跨两临近重点区段!$A:$A,0))</f>
        <v>#N/A</v>
      </c>
    </row>
    <row r="805" ht="14.25" spans="1:35">
      <c r="A805" s="263" t="s">
        <v>363</v>
      </c>
      <c r="B805" s="264" t="s">
        <v>2651</v>
      </c>
      <c r="C805" s="263" t="s">
        <v>2773</v>
      </c>
      <c r="D805" s="263" t="s">
        <v>3299</v>
      </c>
      <c r="E805" s="264" t="s">
        <v>2378</v>
      </c>
      <c r="F805" s="264" t="s">
        <v>125</v>
      </c>
      <c r="G805" s="263" t="s">
        <v>791</v>
      </c>
      <c r="H805" s="263" t="s">
        <v>2641</v>
      </c>
      <c r="I805" s="33"/>
      <c r="J805" s="196"/>
      <c r="K805" s="196"/>
      <c r="L805" s="196"/>
      <c r="M805" s="235"/>
      <c r="N805" s="235"/>
      <c r="O805" s="33"/>
      <c r="P805" s="48"/>
      <c r="Q805" s="279"/>
      <c r="R805" s="279"/>
      <c r="S805" s="278">
        <v>45447</v>
      </c>
      <c r="T805" s="279" t="s">
        <v>2117</v>
      </c>
      <c r="U805" s="268" t="str">
        <f t="array" ref="U805">IFERROR(IF(INDEX(三跨两临近重点区段!$F:$F,MATCH(1,(MONTH(三跨两临近重点区段!$D:$D)=7)*(三跨两临近重点区段!$A:$A=D805),0))="已取消","已取消",INDEX(三跨两临近重点区段!$D:$D,MATCH(1,(MONTH(三跨两临近重点区段!$D:$D)=7)*(三跨两临近重点区段!$A:$A=D805)*(三跨两临近重点区段!$F:$F="现存区段"),0))),"")</f>
        <v/>
      </c>
      <c r="V805" s="232" t="str">
        <f t="array" ref="V805">IFERROR(IF(INDEX(三跨两临近重点区段!$F:$F,MATCH(1,(MONTH(三跨两临近重点区段!$D:$D)=7)*(三跨两临近重点区段!$A:$A=D805),0))="已取消","已取消",INDEX(三跨两临近重点区段!$E:$E,MATCH(1,(MONTH(三跨两临近重点区段!$D:$D)=7)*(三跨两临近重点区段!$A:$A=D805)*(三跨两临近重点区段!$F:$F="现存区段"),0))),"")</f>
        <v/>
      </c>
      <c r="W805" s="268" t="str">
        <f t="array" ref="W805">IFERROR(IF(INDEX(三跨两临近重点区段!$F:$F,MATCH(1,(MONTH(三跨两临近重点区段!$D:$D)=8)*(三跨两临近重点区段!$A:$A=D805),0))="已取消","已取消",INDEX(三跨两临近重点区段!$D:$D,MATCH(1,(MONTH(三跨两临近重点区段!$D:$D)=8)*(三跨两临近重点区段!$A:$A=D805)*(三跨两临近重点区段!$F:$F="现存区段"),0))),"")</f>
        <v/>
      </c>
      <c r="X805" s="232" t="str">
        <f t="array" ref="X805">IFERROR(IF(INDEX(三跨两临近重点区段!$F:$F,MATCH(1,(MONTH(三跨两临近重点区段!$D:$D)=8)*(三跨两临近重点区段!$A:$A=D805),0))="已取消","已取消",INDEX(三跨两临近重点区段!$E:$E,MATCH(1,(MONTH(三跨两临近重点区段!$D:$D)=8)*(三跨两临近重点区段!$A:$A=D805)*(三跨两临近重点区段!$F:$F="现存区段"),0))),"")</f>
        <v/>
      </c>
      <c r="Y805" s="268" t="str">
        <f t="array" ref="Y805">IFERROR(IF(INDEX(三跨两临近重点区段!$F:$F,MATCH(1,(MONTH(三跨两临近重点区段!$D:$D)=9)*(三跨两临近重点区段!$A:$A=D805),0))="已取消","已取消",INDEX(三跨两临近重点区段!$D:$D,MATCH(1,(MONTH(三跨两临近重点区段!$D:$D)=9)*(三跨两临近重点区段!$A:$A=D805)*(三跨两临近重点区段!$F:$F="现存区段"),0))),"")</f>
        <v/>
      </c>
      <c r="Z805" s="232" t="str">
        <f t="array" ref="Z805">IFERROR(IF(INDEX(三跨两临近重点区段!$F:$F,MATCH(1,(MONTH(三跨两临近重点区段!$D:$D)=9)*(三跨两临近重点区段!$A:$A=D805),0))="已取消","已取消",INDEX(三跨两临近重点区段!$E:$E,MATCH(1,(MONTH(三跨两临近重点区段!$D:$D)=9)*(三跨两临近重点区段!$A:$A=D805)*(三跨两临近重点区段!$F:$F="现存区段"),0))),"")</f>
        <v/>
      </c>
      <c r="AA805" s="268" t="str">
        <f t="array" ref="AA805">IFERROR(IF(INDEX(三跨两临近重点区段!$F:$F,MATCH(1,(MONTH(三跨两临近重点区段!$D:$D)=10)*(三跨两临近重点区段!$A:$A=D805),0))="已取消","已取消",INDEX(三跨两临近重点区段!$D:$D,MATCH(1,(MONTH(三跨两临近重点区段!$D:$D)=10)*(三跨两临近重点区段!$A:$A=D805)*(三跨两临近重点区段!$F:$F="现存区段"),0))),"")</f>
        <v/>
      </c>
      <c r="AB805" s="72" t="str">
        <f t="array" ref="AB805">IFERROR(IF(INDEX(三跨两临近重点区段!$F:$F,MATCH(1,(MONTH(三跨两临近重点区段!$D:$D)=10)*(三跨两临近重点区段!$A:$A=D805),0))="已取消","已取消",INDEX(三跨两临近重点区段!$E:$E,MATCH(1,(MONTH(三跨两临近重点区段!$D:$D)=10)*(三跨两临近重点区段!$A:$A=D805)*(三跨两临近重点区段!$F:$F="现存区段"),0))),"")</f>
        <v/>
      </c>
      <c r="AC805" s="284" t="str">
        <f t="array" ref="AC805">IFERROR(IF(INDEX(三跨两临近重点区段!$F:$F,MATCH(1,(MONTH(三跨两临近重点区段!$D:$D)=11)*(三跨两临近重点区段!$A:$A=D805),0))="已取消","已取消",INDEX(三跨两临近重点区段!$D:$D,MATCH(1,(MONTH(三跨两临近重点区段!$D:$D)=11)*(三跨两临近重点区段!$A:$A=D805)*(三跨两临近重点区段!$F:$F="现存区段"),0))),"")</f>
        <v/>
      </c>
      <c r="AD805" s="72" t="str">
        <f t="array" ref="AD805">IFERROR(IF(INDEX(三跨两临近重点区段!$F:$F,MATCH(1,(MONTH(三跨两临近重点区段!$D:$D)=11)*(三跨两临近重点区段!$A:$A=D805),0))="已取消","已取消",INDEX(三跨两临近重点区段!$E:$E,MATCH(1,(MONTH(三跨两临近重点区段!$D:$D)=11)*(三跨两临近重点区段!$A:$A=D805)*(三跨两临近重点区段!$F:$F="现存区段"),0))),"")</f>
        <v/>
      </c>
      <c r="AE805" s="284" t="str">
        <f t="array" ref="AE805">IFERROR(IF(INDEX(三跨两临近重点区段!$F:$F,MATCH(1,(MONTH(三跨两临近重点区段!$D:$D)=12)*(三跨两临近重点区段!$A:$A=D805),0))="已取消","已取消",INDEX(三跨两临近重点区段!$D:$D,MATCH(1,(MONTH(三跨两临近重点区段!$D:$D)=12)*(三跨两临近重点区段!$A:$A=D805)*(三跨两临近重点区段!$F:$F="现存区段"),0))),"")</f>
        <v/>
      </c>
      <c r="AF805" s="72" t="str">
        <f t="array" ref="AF805">IFERROR(IF(INDEX(三跨两临近重点区段!$F:$F,MATCH(1,(MONTH(三跨两临近重点区段!$D:$D)=12)*(三跨两临近重点区段!$A:$A=D805),0))="已取消","已取消",INDEX(三跨两临近重点区段!$E:$E,MATCH(1,(MONTH(三跨两临近重点区段!$D:$D)=12)*(三跨两临近重点区段!$A:$A=D805)*(三跨两临近重点区段!$F:$F="现存区段"),0))),"")</f>
        <v/>
      </c>
      <c r="AH805" t="e">
        <f t="array" ref="AH805">INDEX(三跨两临近重点区段!$G:$G,MATCH(D805,三跨两临近重点区段!$A:$A,0))</f>
        <v>#N/A</v>
      </c>
      <c r="AI805" t="e">
        <f>INDEX(三跨两临近重点区段!$J:$J,MATCH(D805,三跨两临近重点区段!$A:$A,0))</f>
        <v>#N/A</v>
      </c>
    </row>
    <row r="806" ht="14.25" spans="1:35">
      <c r="A806" s="263" t="s">
        <v>363</v>
      </c>
      <c r="B806" s="264" t="s">
        <v>2628</v>
      </c>
      <c r="C806" s="263" t="s">
        <v>3300</v>
      </c>
      <c r="D806" s="263" t="s">
        <v>3301</v>
      </c>
      <c r="E806" s="264" t="s">
        <v>2378</v>
      </c>
      <c r="F806" s="264" t="s">
        <v>125</v>
      </c>
      <c r="G806" s="263" t="s">
        <v>791</v>
      </c>
      <c r="H806" s="263" t="s">
        <v>3239</v>
      </c>
      <c r="I806" s="33"/>
      <c r="J806" s="196"/>
      <c r="K806" s="196"/>
      <c r="L806" s="196"/>
      <c r="M806" s="235"/>
      <c r="N806" s="235"/>
      <c r="O806" s="33"/>
      <c r="P806" s="48"/>
      <c r="Q806" s="279"/>
      <c r="R806" s="279"/>
      <c r="S806" s="278">
        <v>45448</v>
      </c>
      <c r="T806" s="279" t="s">
        <v>2117</v>
      </c>
      <c r="U806" s="268" t="str">
        <f t="array" ref="U806">IFERROR(IF(INDEX(三跨两临近重点区段!$F:$F,MATCH(1,(MONTH(三跨两临近重点区段!$D:$D)=7)*(三跨两临近重点区段!$A:$A=D806),0))="已取消","已取消",INDEX(三跨两临近重点区段!$D:$D,MATCH(1,(MONTH(三跨两临近重点区段!$D:$D)=7)*(三跨两临近重点区段!$A:$A=D806)*(三跨两临近重点区段!$F:$F="现存区段"),0))),"")</f>
        <v/>
      </c>
      <c r="V806" s="232" t="str">
        <f t="array" ref="V806">IFERROR(IF(INDEX(三跨两临近重点区段!$F:$F,MATCH(1,(MONTH(三跨两临近重点区段!$D:$D)=7)*(三跨两临近重点区段!$A:$A=D806),0))="已取消","已取消",INDEX(三跨两临近重点区段!$E:$E,MATCH(1,(MONTH(三跨两临近重点区段!$D:$D)=7)*(三跨两临近重点区段!$A:$A=D806)*(三跨两临近重点区段!$F:$F="现存区段"),0))),"")</f>
        <v/>
      </c>
      <c r="W806" s="268" t="str">
        <f t="array" ref="W806">IFERROR(IF(INDEX(三跨两临近重点区段!$F:$F,MATCH(1,(MONTH(三跨两临近重点区段!$D:$D)=8)*(三跨两临近重点区段!$A:$A=D806),0))="已取消","已取消",INDEX(三跨两临近重点区段!$D:$D,MATCH(1,(MONTH(三跨两临近重点区段!$D:$D)=8)*(三跨两临近重点区段!$A:$A=D806)*(三跨两临近重点区段!$F:$F="现存区段"),0))),"")</f>
        <v/>
      </c>
      <c r="X806" s="232" t="str">
        <f t="array" ref="X806">IFERROR(IF(INDEX(三跨两临近重点区段!$F:$F,MATCH(1,(MONTH(三跨两临近重点区段!$D:$D)=8)*(三跨两临近重点区段!$A:$A=D806),0))="已取消","已取消",INDEX(三跨两临近重点区段!$E:$E,MATCH(1,(MONTH(三跨两临近重点区段!$D:$D)=8)*(三跨两临近重点区段!$A:$A=D806)*(三跨两临近重点区段!$F:$F="现存区段"),0))),"")</f>
        <v/>
      </c>
      <c r="Y806" s="268" t="str">
        <f t="array" ref="Y806">IFERROR(IF(INDEX(三跨两临近重点区段!$F:$F,MATCH(1,(MONTH(三跨两临近重点区段!$D:$D)=9)*(三跨两临近重点区段!$A:$A=D806),0))="已取消","已取消",INDEX(三跨两临近重点区段!$D:$D,MATCH(1,(MONTH(三跨两临近重点区段!$D:$D)=9)*(三跨两临近重点区段!$A:$A=D806)*(三跨两临近重点区段!$F:$F="现存区段"),0))),"")</f>
        <v/>
      </c>
      <c r="Z806" s="232" t="str">
        <f t="array" ref="Z806">IFERROR(IF(INDEX(三跨两临近重点区段!$F:$F,MATCH(1,(MONTH(三跨两临近重点区段!$D:$D)=9)*(三跨两临近重点区段!$A:$A=D806),0))="已取消","已取消",INDEX(三跨两临近重点区段!$E:$E,MATCH(1,(MONTH(三跨两临近重点区段!$D:$D)=9)*(三跨两临近重点区段!$A:$A=D806)*(三跨两临近重点区段!$F:$F="现存区段"),0))),"")</f>
        <v/>
      </c>
      <c r="AA806" s="268" t="str">
        <f t="array" ref="AA806">IFERROR(IF(INDEX(三跨两临近重点区段!$F:$F,MATCH(1,(MONTH(三跨两临近重点区段!$D:$D)=10)*(三跨两临近重点区段!$A:$A=D806),0))="已取消","已取消",INDEX(三跨两临近重点区段!$D:$D,MATCH(1,(MONTH(三跨两临近重点区段!$D:$D)=10)*(三跨两临近重点区段!$A:$A=D806)*(三跨两临近重点区段!$F:$F="现存区段"),0))),"")</f>
        <v/>
      </c>
      <c r="AB806" s="72" t="str">
        <f t="array" ref="AB806">IFERROR(IF(INDEX(三跨两临近重点区段!$F:$F,MATCH(1,(MONTH(三跨两临近重点区段!$D:$D)=10)*(三跨两临近重点区段!$A:$A=D806),0))="已取消","已取消",INDEX(三跨两临近重点区段!$E:$E,MATCH(1,(MONTH(三跨两临近重点区段!$D:$D)=10)*(三跨两临近重点区段!$A:$A=D806)*(三跨两临近重点区段!$F:$F="现存区段"),0))),"")</f>
        <v/>
      </c>
      <c r="AC806" s="284" t="str">
        <f t="array" ref="AC806">IFERROR(IF(INDEX(三跨两临近重点区段!$F:$F,MATCH(1,(MONTH(三跨两临近重点区段!$D:$D)=11)*(三跨两临近重点区段!$A:$A=D806),0))="已取消","已取消",INDEX(三跨两临近重点区段!$D:$D,MATCH(1,(MONTH(三跨两临近重点区段!$D:$D)=11)*(三跨两临近重点区段!$A:$A=D806)*(三跨两临近重点区段!$F:$F="现存区段"),0))),"")</f>
        <v/>
      </c>
      <c r="AD806" s="72" t="str">
        <f t="array" ref="AD806">IFERROR(IF(INDEX(三跨两临近重点区段!$F:$F,MATCH(1,(MONTH(三跨两临近重点区段!$D:$D)=11)*(三跨两临近重点区段!$A:$A=D806),0))="已取消","已取消",INDEX(三跨两临近重点区段!$E:$E,MATCH(1,(MONTH(三跨两临近重点区段!$D:$D)=11)*(三跨两临近重点区段!$A:$A=D806)*(三跨两临近重点区段!$F:$F="现存区段"),0))),"")</f>
        <v/>
      </c>
      <c r="AE806" s="284" t="str">
        <f t="array" ref="AE806">IFERROR(IF(INDEX(三跨两临近重点区段!$F:$F,MATCH(1,(MONTH(三跨两临近重点区段!$D:$D)=12)*(三跨两临近重点区段!$A:$A=D806),0))="已取消","已取消",INDEX(三跨两临近重点区段!$D:$D,MATCH(1,(MONTH(三跨两临近重点区段!$D:$D)=12)*(三跨两临近重点区段!$A:$A=D806)*(三跨两临近重点区段!$F:$F="现存区段"),0))),"")</f>
        <v/>
      </c>
      <c r="AF806" s="72" t="str">
        <f t="array" ref="AF806">IFERROR(IF(INDEX(三跨两临近重点区段!$F:$F,MATCH(1,(MONTH(三跨两临近重点区段!$D:$D)=12)*(三跨两临近重点区段!$A:$A=D806),0))="已取消","已取消",INDEX(三跨两临近重点区段!$E:$E,MATCH(1,(MONTH(三跨两临近重点区段!$D:$D)=12)*(三跨两临近重点区段!$A:$A=D806)*(三跨两临近重点区段!$F:$F="现存区段"),0))),"")</f>
        <v/>
      </c>
      <c r="AH806" t="e">
        <f t="array" ref="AH806">INDEX(三跨两临近重点区段!$G:$G,MATCH(D806,三跨两临近重点区段!$A:$A,0))</f>
        <v>#N/A</v>
      </c>
      <c r="AI806" t="e">
        <f>INDEX(三跨两临近重点区段!$J:$J,MATCH(D806,三跨两临近重点区段!$A:$A,0))</f>
        <v>#N/A</v>
      </c>
    </row>
    <row r="807" ht="14.25" spans="1:35">
      <c r="A807" s="263" t="s">
        <v>363</v>
      </c>
      <c r="B807" s="264" t="s">
        <v>2628</v>
      </c>
      <c r="C807" s="263" t="s">
        <v>3235</v>
      </c>
      <c r="D807" s="263" t="s">
        <v>3302</v>
      </c>
      <c r="E807" s="264" t="s">
        <v>2378</v>
      </c>
      <c r="F807" s="264" t="s">
        <v>125</v>
      </c>
      <c r="G807" s="263" t="s">
        <v>791</v>
      </c>
      <c r="H807" s="263" t="s">
        <v>3239</v>
      </c>
      <c r="I807" s="33"/>
      <c r="J807" s="196"/>
      <c r="K807" s="196"/>
      <c r="L807" s="196"/>
      <c r="M807" s="235"/>
      <c r="N807" s="235"/>
      <c r="O807" s="33"/>
      <c r="P807" s="48"/>
      <c r="Q807" s="279"/>
      <c r="R807" s="279"/>
      <c r="S807" s="278">
        <v>45448</v>
      </c>
      <c r="T807" s="279" t="s">
        <v>2117</v>
      </c>
      <c r="U807" s="268" t="str">
        <f t="array" ref="U807">IFERROR(IF(INDEX(三跨两临近重点区段!$F:$F,MATCH(1,(MONTH(三跨两临近重点区段!$D:$D)=7)*(三跨两临近重点区段!$A:$A=D807),0))="已取消","已取消",INDEX(三跨两临近重点区段!$D:$D,MATCH(1,(MONTH(三跨两临近重点区段!$D:$D)=7)*(三跨两临近重点区段!$A:$A=D807)*(三跨两临近重点区段!$F:$F="现存区段"),0))),"")</f>
        <v/>
      </c>
      <c r="V807" s="232" t="str">
        <f t="array" ref="V807">IFERROR(IF(INDEX(三跨两临近重点区段!$F:$F,MATCH(1,(MONTH(三跨两临近重点区段!$D:$D)=7)*(三跨两临近重点区段!$A:$A=D807),0))="已取消","已取消",INDEX(三跨两临近重点区段!$E:$E,MATCH(1,(MONTH(三跨两临近重点区段!$D:$D)=7)*(三跨两临近重点区段!$A:$A=D807)*(三跨两临近重点区段!$F:$F="现存区段"),0))),"")</f>
        <v/>
      </c>
      <c r="W807" s="268" t="str">
        <f t="array" ref="W807">IFERROR(IF(INDEX(三跨两临近重点区段!$F:$F,MATCH(1,(MONTH(三跨两临近重点区段!$D:$D)=8)*(三跨两临近重点区段!$A:$A=D807),0))="已取消","已取消",INDEX(三跨两临近重点区段!$D:$D,MATCH(1,(MONTH(三跨两临近重点区段!$D:$D)=8)*(三跨两临近重点区段!$A:$A=D807)*(三跨两临近重点区段!$F:$F="现存区段"),0))),"")</f>
        <v/>
      </c>
      <c r="X807" s="232" t="str">
        <f t="array" ref="X807">IFERROR(IF(INDEX(三跨两临近重点区段!$F:$F,MATCH(1,(MONTH(三跨两临近重点区段!$D:$D)=8)*(三跨两临近重点区段!$A:$A=D807),0))="已取消","已取消",INDEX(三跨两临近重点区段!$E:$E,MATCH(1,(MONTH(三跨两临近重点区段!$D:$D)=8)*(三跨两临近重点区段!$A:$A=D807)*(三跨两临近重点区段!$F:$F="现存区段"),0))),"")</f>
        <v/>
      </c>
      <c r="Y807" s="268" t="str">
        <f t="array" ref="Y807">IFERROR(IF(INDEX(三跨两临近重点区段!$F:$F,MATCH(1,(MONTH(三跨两临近重点区段!$D:$D)=9)*(三跨两临近重点区段!$A:$A=D807),0))="已取消","已取消",INDEX(三跨两临近重点区段!$D:$D,MATCH(1,(MONTH(三跨两临近重点区段!$D:$D)=9)*(三跨两临近重点区段!$A:$A=D807)*(三跨两临近重点区段!$F:$F="现存区段"),0))),"")</f>
        <v/>
      </c>
      <c r="Z807" s="232" t="str">
        <f t="array" ref="Z807">IFERROR(IF(INDEX(三跨两临近重点区段!$F:$F,MATCH(1,(MONTH(三跨两临近重点区段!$D:$D)=9)*(三跨两临近重点区段!$A:$A=D807),0))="已取消","已取消",INDEX(三跨两临近重点区段!$E:$E,MATCH(1,(MONTH(三跨两临近重点区段!$D:$D)=9)*(三跨两临近重点区段!$A:$A=D807)*(三跨两临近重点区段!$F:$F="现存区段"),0))),"")</f>
        <v/>
      </c>
      <c r="AA807" s="268" t="str">
        <f t="array" ref="AA807">IFERROR(IF(INDEX(三跨两临近重点区段!$F:$F,MATCH(1,(MONTH(三跨两临近重点区段!$D:$D)=10)*(三跨两临近重点区段!$A:$A=D807),0))="已取消","已取消",INDEX(三跨两临近重点区段!$D:$D,MATCH(1,(MONTH(三跨两临近重点区段!$D:$D)=10)*(三跨两临近重点区段!$A:$A=D807)*(三跨两临近重点区段!$F:$F="现存区段"),0))),"")</f>
        <v/>
      </c>
      <c r="AB807" s="72" t="str">
        <f t="array" ref="AB807">IFERROR(IF(INDEX(三跨两临近重点区段!$F:$F,MATCH(1,(MONTH(三跨两临近重点区段!$D:$D)=10)*(三跨两临近重点区段!$A:$A=D807),0))="已取消","已取消",INDEX(三跨两临近重点区段!$E:$E,MATCH(1,(MONTH(三跨两临近重点区段!$D:$D)=10)*(三跨两临近重点区段!$A:$A=D807)*(三跨两临近重点区段!$F:$F="现存区段"),0))),"")</f>
        <v/>
      </c>
      <c r="AC807" s="284" t="str">
        <f t="array" ref="AC807">IFERROR(IF(INDEX(三跨两临近重点区段!$F:$F,MATCH(1,(MONTH(三跨两临近重点区段!$D:$D)=11)*(三跨两临近重点区段!$A:$A=D807),0))="已取消","已取消",INDEX(三跨两临近重点区段!$D:$D,MATCH(1,(MONTH(三跨两临近重点区段!$D:$D)=11)*(三跨两临近重点区段!$A:$A=D807)*(三跨两临近重点区段!$F:$F="现存区段"),0))),"")</f>
        <v/>
      </c>
      <c r="AD807" s="72" t="str">
        <f t="array" ref="AD807">IFERROR(IF(INDEX(三跨两临近重点区段!$F:$F,MATCH(1,(MONTH(三跨两临近重点区段!$D:$D)=11)*(三跨两临近重点区段!$A:$A=D807),0))="已取消","已取消",INDEX(三跨两临近重点区段!$E:$E,MATCH(1,(MONTH(三跨两临近重点区段!$D:$D)=11)*(三跨两临近重点区段!$A:$A=D807)*(三跨两临近重点区段!$F:$F="现存区段"),0))),"")</f>
        <v/>
      </c>
      <c r="AE807" s="284" t="str">
        <f t="array" ref="AE807">IFERROR(IF(INDEX(三跨两临近重点区段!$F:$F,MATCH(1,(MONTH(三跨两临近重点区段!$D:$D)=12)*(三跨两临近重点区段!$A:$A=D807),0))="已取消","已取消",INDEX(三跨两临近重点区段!$D:$D,MATCH(1,(MONTH(三跨两临近重点区段!$D:$D)=12)*(三跨两临近重点区段!$A:$A=D807)*(三跨两临近重点区段!$F:$F="现存区段"),0))),"")</f>
        <v/>
      </c>
      <c r="AF807" s="72" t="str">
        <f t="array" ref="AF807">IFERROR(IF(INDEX(三跨两临近重点区段!$F:$F,MATCH(1,(MONTH(三跨两临近重点区段!$D:$D)=12)*(三跨两临近重点区段!$A:$A=D807),0))="已取消","已取消",INDEX(三跨两临近重点区段!$E:$E,MATCH(1,(MONTH(三跨两临近重点区段!$D:$D)=12)*(三跨两临近重点区段!$A:$A=D807)*(三跨两临近重点区段!$F:$F="现存区段"),0))),"")</f>
        <v/>
      </c>
      <c r="AH807" t="e">
        <f t="array" ref="AH807">INDEX(三跨两临近重点区段!$G:$G,MATCH(D807,三跨两临近重点区段!$A:$A,0))</f>
        <v>#N/A</v>
      </c>
      <c r="AI807" t="e">
        <f>INDEX(三跨两临近重点区段!$J:$J,MATCH(D807,三跨两临近重点区段!$A:$A,0))</f>
        <v>#N/A</v>
      </c>
    </row>
    <row r="808" ht="14.25" spans="1:35">
      <c r="A808" s="263" t="s">
        <v>363</v>
      </c>
      <c r="B808" s="264" t="s">
        <v>2628</v>
      </c>
      <c r="C808" s="263" t="s">
        <v>3303</v>
      </c>
      <c r="D808" s="263" t="s">
        <v>3304</v>
      </c>
      <c r="E808" s="264" t="s">
        <v>2378</v>
      </c>
      <c r="F808" s="264" t="s">
        <v>125</v>
      </c>
      <c r="G808" s="263" t="s">
        <v>791</v>
      </c>
      <c r="H808" s="263" t="s">
        <v>3239</v>
      </c>
      <c r="I808" s="33"/>
      <c r="J808" s="196"/>
      <c r="K808" s="196"/>
      <c r="L808" s="196"/>
      <c r="M808" s="235"/>
      <c r="N808" s="235"/>
      <c r="O808" s="33"/>
      <c r="P808" s="48"/>
      <c r="Q808" s="279"/>
      <c r="R808" s="279"/>
      <c r="S808" s="278">
        <v>45471</v>
      </c>
      <c r="T808" s="279" t="s">
        <v>3166</v>
      </c>
      <c r="U808" s="268" t="str">
        <f t="array" ref="U808">IFERROR(IF(INDEX(三跨两临近重点区段!$F:$F,MATCH(1,(MONTH(三跨两临近重点区段!$D:$D)=7)*(三跨两临近重点区段!$A:$A=D808),0))="已取消","已取消",INDEX(三跨两临近重点区段!$D:$D,MATCH(1,(MONTH(三跨两临近重点区段!$D:$D)=7)*(三跨两临近重点区段!$A:$A=D808)*(三跨两临近重点区段!$F:$F="现存区段"),0))),"")</f>
        <v/>
      </c>
      <c r="V808" s="232" t="str">
        <f t="array" ref="V808">IFERROR(IF(INDEX(三跨两临近重点区段!$F:$F,MATCH(1,(MONTH(三跨两临近重点区段!$D:$D)=7)*(三跨两临近重点区段!$A:$A=D808),0))="已取消","已取消",INDEX(三跨两临近重点区段!$E:$E,MATCH(1,(MONTH(三跨两临近重点区段!$D:$D)=7)*(三跨两临近重点区段!$A:$A=D808)*(三跨两临近重点区段!$F:$F="现存区段"),0))),"")</f>
        <v/>
      </c>
      <c r="W808" s="268" t="str">
        <f t="array" ref="W808">IFERROR(IF(INDEX(三跨两临近重点区段!$F:$F,MATCH(1,(MONTH(三跨两临近重点区段!$D:$D)=8)*(三跨两临近重点区段!$A:$A=D808),0))="已取消","已取消",INDEX(三跨两临近重点区段!$D:$D,MATCH(1,(MONTH(三跨两临近重点区段!$D:$D)=8)*(三跨两临近重点区段!$A:$A=D808)*(三跨两临近重点区段!$F:$F="现存区段"),0))),"")</f>
        <v/>
      </c>
      <c r="X808" s="232" t="str">
        <f t="array" ref="X808">IFERROR(IF(INDEX(三跨两临近重点区段!$F:$F,MATCH(1,(MONTH(三跨两临近重点区段!$D:$D)=8)*(三跨两临近重点区段!$A:$A=D808),0))="已取消","已取消",INDEX(三跨两临近重点区段!$E:$E,MATCH(1,(MONTH(三跨两临近重点区段!$D:$D)=8)*(三跨两临近重点区段!$A:$A=D808)*(三跨两临近重点区段!$F:$F="现存区段"),0))),"")</f>
        <v/>
      </c>
      <c r="Y808" s="268" t="str">
        <f t="array" ref="Y808">IFERROR(IF(INDEX(三跨两临近重点区段!$F:$F,MATCH(1,(MONTH(三跨两临近重点区段!$D:$D)=9)*(三跨两临近重点区段!$A:$A=D808),0))="已取消","已取消",INDEX(三跨两临近重点区段!$D:$D,MATCH(1,(MONTH(三跨两临近重点区段!$D:$D)=9)*(三跨两临近重点区段!$A:$A=D808)*(三跨两临近重点区段!$F:$F="现存区段"),0))),"")</f>
        <v/>
      </c>
      <c r="Z808" s="232" t="str">
        <f t="array" ref="Z808">IFERROR(IF(INDEX(三跨两临近重点区段!$F:$F,MATCH(1,(MONTH(三跨两临近重点区段!$D:$D)=9)*(三跨两临近重点区段!$A:$A=D808),0))="已取消","已取消",INDEX(三跨两临近重点区段!$E:$E,MATCH(1,(MONTH(三跨两临近重点区段!$D:$D)=9)*(三跨两临近重点区段!$A:$A=D808)*(三跨两临近重点区段!$F:$F="现存区段"),0))),"")</f>
        <v/>
      </c>
      <c r="AA808" s="268" t="str">
        <f t="array" ref="AA808">IFERROR(IF(INDEX(三跨两临近重点区段!$F:$F,MATCH(1,(MONTH(三跨两临近重点区段!$D:$D)=10)*(三跨两临近重点区段!$A:$A=D808),0))="已取消","已取消",INDEX(三跨两临近重点区段!$D:$D,MATCH(1,(MONTH(三跨两临近重点区段!$D:$D)=10)*(三跨两临近重点区段!$A:$A=D808)*(三跨两临近重点区段!$F:$F="现存区段"),0))),"")</f>
        <v/>
      </c>
      <c r="AB808" s="72" t="str">
        <f t="array" ref="AB808">IFERROR(IF(INDEX(三跨两临近重点区段!$F:$F,MATCH(1,(MONTH(三跨两临近重点区段!$D:$D)=10)*(三跨两临近重点区段!$A:$A=D808),0))="已取消","已取消",INDEX(三跨两临近重点区段!$E:$E,MATCH(1,(MONTH(三跨两临近重点区段!$D:$D)=10)*(三跨两临近重点区段!$A:$A=D808)*(三跨两临近重点区段!$F:$F="现存区段"),0))),"")</f>
        <v/>
      </c>
      <c r="AC808" s="284" t="str">
        <f t="array" ref="AC808">IFERROR(IF(INDEX(三跨两临近重点区段!$F:$F,MATCH(1,(MONTH(三跨两临近重点区段!$D:$D)=11)*(三跨两临近重点区段!$A:$A=D808),0))="已取消","已取消",INDEX(三跨两临近重点区段!$D:$D,MATCH(1,(MONTH(三跨两临近重点区段!$D:$D)=11)*(三跨两临近重点区段!$A:$A=D808)*(三跨两临近重点区段!$F:$F="现存区段"),0))),"")</f>
        <v/>
      </c>
      <c r="AD808" s="72" t="str">
        <f t="array" ref="AD808">IFERROR(IF(INDEX(三跨两临近重点区段!$F:$F,MATCH(1,(MONTH(三跨两临近重点区段!$D:$D)=11)*(三跨两临近重点区段!$A:$A=D808),0))="已取消","已取消",INDEX(三跨两临近重点区段!$E:$E,MATCH(1,(MONTH(三跨两临近重点区段!$D:$D)=11)*(三跨两临近重点区段!$A:$A=D808)*(三跨两临近重点区段!$F:$F="现存区段"),0))),"")</f>
        <v/>
      </c>
      <c r="AE808" s="284" t="str">
        <f t="array" ref="AE808">IFERROR(IF(INDEX(三跨两临近重点区段!$F:$F,MATCH(1,(MONTH(三跨两临近重点区段!$D:$D)=12)*(三跨两临近重点区段!$A:$A=D808),0))="已取消","已取消",INDEX(三跨两临近重点区段!$D:$D,MATCH(1,(MONTH(三跨两临近重点区段!$D:$D)=12)*(三跨两临近重点区段!$A:$A=D808)*(三跨两临近重点区段!$F:$F="现存区段"),0))),"")</f>
        <v/>
      </c>
      <c r="AF808" s="72" t="str">
        <f t="array" ref="AF808">IFERROR(IF(INDEX(三跨两临近重点区段!$F:$F,MATCH(1,(MONTH(三跨两临近重点区段!$D:$D)=12)*(三跨两临近重点区段!$A:$A=D808),0))="已取消","已取消",INDEX(三跨两临近重点区段!$E:$E,MATCH(1,(MONTH(三跨两临近重点区段!$D:$D)=12)*(三跨两临近重点区段!$A:$A=D808)*(三跨两临近重点区段!$F:$F="现存区段"),0))),"")</f>
        <v/>
      </c>
      <c r="AH808" t="e">
        <f t="array" ref="AH808">INDEX(三跨两临近重点区段!$G:$G,MATCH(D808,三跨两临近重点区段!$A:$A,0))</f>
        <v>#N/A</v>
      </c>
      <c r="AI808" t="e">
        <f>INDEX(三跨两临近重点区段!$J:$J,MATCH(D808,三跨两临近重点区段!$A:$A,0))</f>
        <v>#N/A</v>
      </c>
    </row>
    <row r="809" ht="14.25" spans="1:35">
      <c r="A809" s="263" t="s">
        <v>363</v>
      </c>
      <c r="B809" s="264" t="s">
        <v>3179</v>
      </c>
      <c r="C809" s="263" t="s">
        <v>2977</v>
      </c>
      <c r="D809" s="263" t="s">
        <v>3305</v>
      </c>
      <c r="E809" s="264" t="s">
        <v>2449</v>
      </c>
      <c r="F809" s="264" t="s">
        <v>125</v>
      </c>
      <c r="G809" s="263" t="s">
        <v>2452</v>
      </c>
      <c r="H809" s="263" t="s">
        <v>1596</v>
      </c>
      <c r="I809" s="33"/>
      <c r="J809" s="196"/>
      <c r="K809" s="196"/>
      <c r="L809" s="196"/>
      <c r="M809" s="235"/>
      <c r="N809" s="235"/>
      <c r="O809" s="33"/>
      <c r="P809" s="48"/>
      <c r="Q809" s="279"/>
      <c r="R809" s="279"/>
      <c r="S809" s="278">
        <v>45462</v>
      </c>
      <c r="T809" s="279" t="s">
        <v>2117</v>
      </c>
      <c r="U809" s="268" t="str">
        <f t="array" ref="U809">IFERROR(IF(INDEX(三跨两临近重点区段!$F:$F,MATCH(1,(MONTH(三跨两临近重点区段!$D:$D)=7)*(三跨两临近重点区段!$A:$A=D809),0))="已取消","已取消",INDEX(三跨两临近重点区段!$D:$D,MATCH(1,(MONTH(三跨两临近重点区段!$D:$D)=7)*(三跨两临近重点区段!$A:$A=D809)*(三跨两临近重点区段!$F:$F="现存区段"),0))),"")</f>
        <v/>
      </c>
      <c r="V809" s="232" t="str">
        <f t="array" ref="V809">IFERROR(IF(INDEX(三跨两临近重点区段!$F:$F,MATCH(1,(MONTH(三跨两临近重点区段!$D:$D)=7)*(三跨两临近重点区段!$A:$A=D809),0))="已取消","已取消",INDEX(三跨两临近重点区段!$E:$E,MATCH(1,(MONTH(三跨两临近重点区段!$D:$D)=7)*(三跨两临近重点区段!$A:$A=D809)*(三跨两临近重点区段!$F:$F="现存区段"),0))),"")</f>
        <v/>
      </c>
      <c r="W809" s="268" t="str">
        <f t="array" ref="W809">IFERROR(IF(INDEX(三跨两临近重点区段!$F:$F,MATCH(1,(MONTH(三跨两临近重点区段!$D:$D)=8)*(三跨两临近重点区段!$A:$A=D809),0))="已取消","已取消",INDEX(三跨两临近重点区段!$D:$D,MATCH(1,(MONTH(三跨两临近重点区段!$D:$D)=8)*(三跨两临近重点区段!$A:$A=D809)*(三跨两临近重点区段!$F:$F="现存区段"),0))),"")</f>
        <v/>
      </c>
      <c r="X809" s="232" t="str">
        <f t="array" ref="X809">IFERROR(IF(INDEX(三跨两临近重点区段!$F:$F,MATCH(1,(MONTH(三跨两临近重点区段!$D:$D)=8)*(三跨两临近重点区段!$A:$A=D809),0))="已取消","已取消",INDEX(三跨两临近重点区段!$E:$E,MATCH(1,(MONTH(三跨两临近重点区段!$D:$D)=8)*(三跨两临近重点区段!$A:$A=D809)*(三跨两临近重点区段!$F:$F="现存区段"),0))),"")</f>
        <v/>
      </c>
      <c r="Y809" s="268" t="str">
        <f t="array" ref="Y809">IFERROR(IF(INDEX(三跨两临近重点区段!$F:$F,MATCH(1,(MONTH(三跨两临近重点区段!$D:$D)=9)*(三跨两临近重点区段!$A:$A=D809),0))="已取消","已取消",INDEX(三跨两临近重点区段!$D:$D,MATCH(1,(MONTH(三跨两临近重点区段!$D:$D)=9)*(三跨两临近重点区段!$A:$A=D809)*(三跨两临近重点区段!$F:$F="现存区段"),0))),"")</f>
        <v/>
      </c>
      <c r="Z809" s="232" t="str">
        <f t="array" ref="Z809">IFERROR(IF(INDEX(三跨两临近重点区段!$F:$F,MATCH(1,(MONTH(三跨两临近重点区段!$D:$D)=9)*(三跨两临近重点区段!$A:$A=D809),0))="已取消","已取消",INDEX(三跨两临近重点区段!$E:$E,MATCH(1,(MONTH(三跨两临近重点区段!$D:$D)=9)*(三跨两临近重点区段!$A:$A=D809)*(三跨两临近重点区段!$F:$F="现存区段"),0))),"")</f>
        <v/>
      </c>
      <c r="AA809" s="268" t="str">
        <f t="array" ref="AA809">IFERROR(IF(INDEX(三跨两临近重点区段!$F:$F,MATCH(1,(MONTH(三跨两临近重点区段!$D:$D)=10)*(三跨两临近重点区段!$A:$A=D809),0))="已取消","已取消",INDEX(三跨两临近重点区段!$D:$D,MATCH(1,(MONTH(三跨两临近重点区段!$D:$D)=10)*(三跨两临近重点区段!$A:$A=D809)*(三跨两临近重点区段!$F:$F="现存区段"),0))),"")</f>
        <v/>
      </c>
      <c r="AB809" s="72" t="str">
        <f t="array" ref="AB809">IFERROR(IF(INDEX(三跨两临近重点区段!$F:$F,MATCH(1,(MONTH(三跨两临近重点区段!$D:$D)=10)*(三跨两临近重点区段!$A:$A=D809),0))="已取消","已取消",INDEX(三跨两临近重点区段!$E:$E,MATCH(1,(MONTH(三跨两临近重点区段!$D:$D)=10)*(三跨两临近重点区段!$A:$A=D809)*(三跨两临近重点区段!$F:$F="现存区段"),0))),"")</f>
        <v/>
      </c>
      <c r="AC809" s="284" t="str">
        <f t="array" ref="AC809">IFERROR(IF(INDEX(三跨两临近重点区段!$F:$F,MATCH(1,(MONTH(三跨两临近重点区段!$D:$D)=11)*(三跨两临近重点区段!$A:$A=D809),0))="已取消","已取消",INDEX(三跨两临近重点区段!$D:$D,MATCH(1,(MONTH(三跨两临近重点区段!$D:$D)=11)*(三跨两临近重点区段!$A:$A=D809)*(三跨两临近重点区段!$F:$F="现存区段"),0))),"")</f>
        <v/>
      </c>
      <c r="AD809" s="72" t="str">
        <f t="array" ref="AD809">IFERROR(IF(INDEX(三跨两临近重点区段!$F:$F,MATCH(1,(MONTH(三跨两临近重点区段!$D:$D)=11)*(三跨两临近重点区段!$A:$A=D809),0))="已取消","已取消",INDEX(三跨两临近重点区段!$E:$E,MATCH(1,(MONTH(三跨两临近重点区段!$D:$D)=11)*(三跨两临近重点区段!$A:$A=D809)*(三跨两临近重点区段!$F:$F="现存区段"),0))),"")</f>
        <v/>
      </c>
      <c r="AE809" s="284" t="str">
        <f t="array" ref="AE809">IFERROR(IF(INDEX(三跨两临近重点区段!$F:$F,MATCH(1,(MONTH(三跨两临近重点区段!$D:$D)=12)*(三跨两临近重点区段!$A:$A=D809),0))="已取消","已取消",INDEX(三跨两临近重点区段!$D:$D,MATCH(1,(MONTH(三跨两临近重点区段!$D:$D)=12)*(三跨两临近重点区段!$A:$A=D809)*(三跨两临近重点区段!$F:$F="现存区段"),0))),"")</f>
        <v/>
      </c>
      <c r="AF809" s="72" t="str">
        <f t="array" ref="AF809">IFERROR(IF(INDEX(三跨两临近重点区段!$F:$F,MATCH(1,(MONTH(三跨两临近重点区段!$D:$D)=12)*(三跨两临近重点区段!$A:$A=D809),0))="已取消","已取消",INDEX(三跨两临近重点区段!$E:$E,MATCH(1,(MONTH(三跨两临近重点区段!$D:$D)=12)*(三跨两临近重点区段!$A:$A=D809)*(三跨两临近重点区段!$F:$F="现存区段"),0))),"")</f>
        <v/>
      </c>
      <c r="AH809" t="e">
        <f t="array" ref="AH809">INDEX(三跨两临近重点区段!$G:$G,MATCH(D809,三跨两临近重点区段!$A:$A,0))</f>
        <v>#N/A</v>
      </c>
      <c r="AI809" t="e">
        <f>INDEX(三跨两临近重点区段!$J:$J,MATCH(D809,三跨两临近重点区段!$A:$A,0))</f>
        <v>#N/A</v>
      </c>
    </row>
    <row r="810" ht="14.25" spans="1:35">
      <c r="A810" s="263" t="s">
        <v>363</v>
      </c>
      <c r="B810" s="264" t="s">
        <v>3179</v>
      </c>
      <c r="C810" s="263" t="s">
        <v>2773</v>
      </c>
      <c r="D810" s="263" t="s">
        <v>3306</v>
      </c>
      <c r="E810" s="264" t="s">
        <v>2449</v>
      </c>
      <c r="F810" s="264" t="s">
        <v>125</v>
      </c>
      <c r="G810" s="263" t="s">
        <v>2452</v>
      </c>
      <c r="H810" s="263" t="s">
        <v>1596</v>
      </c>
      <c r="I810" s="33"/>
      <c r="J810" s="196"/>
      <c r="K810" s="196"/>
      <c r="L810" s="196"/>
      <c r="M810" s="235"/>
      <c r="N810" s="235"/>
      <c r="O810" s="33"/>
      <c r="P810" s="48"/>
      <c r="Q810" s="279"/>
      <c r="R810" s="279"/>
      <c r="S810" s="278">
        <v>45462</v>
      </c>
      <c r="T810" s="279" t="s">
        <v>2117</v>
      </c>
      <c r="U810" s="268" t="str">
        <f t="array" ref="U810">IFERROR(IF(INDEX(三跨两临近重点区段!$F:$F,MATCH(1,(MONTH(三跨两临近重点区段!$D:$D)=7)*(三跨两临近重点区段!$A:$A=D810),0))="已取消","已取消",INDEX(三跨两临近重点区段!$D:$D,MATCH(1,(MONTH(三跨两临近重点区段!$D:$D)=7)*(三跨两临近重点区段!$A:$A=D810)*(三跨两临近重点区段!$F:$F="现存区段"),0))),"")</f>
        <v/>
      </c>
      <c r="V810" s="232" t="str">
        <f t="array" ref="V810">IFERROR(IF(INDEX(三跨两临近重点区段!$F:$F,MATCH(1,(MONTH(三跨两临近重点区段!$D:$D)=7)*(三跨两临近重点区段!$A:$A=D810),0))="已取消","已取消",INDEX(三跨两临近重点区段!$E:$E,MATCH(1,(MONTH(三跨两临近重点区段!$D:$D)=7)*(三跨两临近重点区段!$A:$A=D810)*(三跨两临近重点区段!$F:$F="现存区段"),0))),"")</f>
        <v/>
      </c>
      <c r="W810" s="268" t="str">
        <f t="array" ref="W810">IFERROR(IF(INDEX(三跨两临近重点区段!$F:$F,MATCH(1,(MONTH(三跨两临近重点区段!$D:$D)=8)*(三跨两临近重点区段!$A:$A=D810),0))="已取消","已取消",INDEX(三跨两临近重点区段!$D:$D,MATCH(1,(MONTH(三跨两临近重点区段!$D:$D)=8)*(三跨两临近重点区段!$A:$A=D810)*(三跨两临近重点区段!$F:$F="现存区段"),0))),"")</f>
        <v/>
      </c>
      <c r="X810" s="232" t="str">
        <f t="array" ref="X810">IFERROR(IF(INDEX(三跨两临近重点区段!$F:$F,MATCH(1,(MONTH(三跨两临近重点区段!$D:$D)=8)*(三跨两临近重点区段!$A:$A=D810),0))="已取消","已取消",INDEX(三跨两临近重点区段!$E:$E,MATCH(1,(MONTH(三跨两临近重点区段!$D:$D)=8)*(三跨两临近重点区段!$A:$A=D810)*(三跨两临近重点区段!$F:$F="现存区段"),0))),"")</f>
        <v/>
      </c>
      <c r="Y810" s="268" t="str">
        <f t="array" ref="Y810">IFERROR(IF(INDEX(三跨两临近重点区段!$F:$F,MATCH(1,(MONTH(三跨两临近重点区段!$D:$D)=9)*(三跨两临近重点区段!$A:$A=D810),0))="已取消","已取消",INDEX(三跨两临近重点区段!$D:$D,MATCH(1,(MONTH(三跨两临近重点区段!$D:$D)=9)*(三跨两临近重点区段!$A:$A=D810)*(三跨两临近重点区段!$F:$F="现存区段"),0))),"")</f>
        <v/>
      </c>
      <c r="Z810" s="232" t="str">
        <f t="array" ref="Z810">IFERROR(IF(INDEX(三跨两临近重点区段!$F:$F,MATCH(1,(MONTH(三跨两临近重点区段!$D:$D)=9)*(三跨两临近重点区段!$A:$A=D810),0))="已取消","已取消",INDEX(三跨两临近重点区段!$E:$E,MATCH(1,(MONTH(三跨两临近重点区段!$D:$D)=9)*(三跨两临近重点区段!$A:$A=D810)*(三跨两临近重点区段!$F:$F="现存区段"),0))),"")</f>
        <v/>
      </c>
      <c r="AA810" s="268" t="str">
        <f t="array" ref="AA810">IFERROR(IF(INDEX(三跨两临近重点区段!$F:$F,MATCH(1,(MONTH(三跨两临近重点区段!$D:$D)=10)*(三跨两临近重点区段!$A:$A=D810),0))="已取消","已取消",INDEX(三跨两临近重点区段!$D:$D,MATCH(1,(MONTH(三跨两临近重点区段!$D:$D)=10)*(三跨两临近重点区段!$A:$A=D810)*(三跨两临近重点区段!$F:$F="现存区段"),0))),"")</f>
        <v/>
      </c>
      <c r="AB810" s="72" t="str">
        <f t="array" ref="AB810">IFERROR(IF(INDEX(三跨两临近重点区段!$F:$F,MATCH(1,(MONTH(三跨两临近重点区段!$D:$D)=10)*(三跨两临近重点区段!$A:$A=D810),0))="已取消","已取消",INDEX(三跨两临近重点区段!$E:$E,MATCH(1,(MONTH(三跨两临近重点区段!$D:$D)=10)*(三跨两临近重点区段!$A:$A=D810)*(三跨两临近重点区段!$F:$F="现存区段"),0))),"")</f>
        <v/>
      </c>
      <c r="AC810" s="284" t="str">
        <f t="array" ref="AC810">IFERROR(IF(INDEX(三跨两临近重点区段!$F:$F,MATCH(1,(MONTH(三跨两临近重点区段!$D:$D)=11)*(三跨两临近重点区段!$A:$A=D810),0))="已取消","已取消",INDEX(三跨两临近重点区段!$D:$D,MATCH(1,(MONTH(三跨两临近重点区段!$D:$D)=11)*(三跨两临近重点区段!$A:$A=D810)*(三跨两临近重点区段!$F:$F="现存区段"),0))),"")</f>
        <v/>
      </c>
      <c r="AD810" s="72" t="str">
        <f t="array" ref="AD810">IFERROR(IF(INDEX(三跨两临近重点区段!$F:$F,MATCH(1,(MONTH(三跨两临近重点区段!$D:$D)=11)*(三跨两临近重点区段!$A:$A=D810),0))="已取消","已取消",INDEX(三跨两临近重点区段!$E:$E,MATCH(1,(MONTH(三跨两临近重点区段!$D:$D)=11)*(三跨两临近重点区段!$A:$A=D810)*(三跨两临近重点区段!$F:$F="现存区段"),0))),"")</f>
        <v/>
      </c>
      <c r="AE810" s="284" t="str">
        <f t="array" ref="AE810">IFERROR(IF(INDEX(三跨两临近重点区段!$F:$F,MATCH(1,(MONTH(三跨两临近重点区段!$D:$D)=12)*(三跨两临近重点区段!$A:$A=D810),0))="已取消","已取消",INDEX(三跨两临近重点区段!$D:$D,MATCH(1,(MONTH(三跨两临近重点区段!$D:$D)=12)*(三跨两临近重点区段!$A:$A=D810)*(三跨两临近重点区段!$F:$F="现存区段"),0))),"")</f>
        <v/>
      </c>
      <c r="AF810" s="72" t="str">
        <f t="array" ref="AF810">IFERROR(IF(INDEX(三跨两临近重点区段!$F:$F,MATCH(1,(MONTH(三跨两临近重点区段!$D:$D)=12)*(三跨两临近重点区段!$A:$A=D810),0))="已取消","已取消",INDEX(三跨两临近重点区段!$E:$E,MATCH(1,(MONTH(三跨两临近重点区段!$D:$D)=12)*(三跨两临近重点区段!$A:$A=D810)*(三跨两临近重点区段!$F:$F="现存区段"),0))),"")</f>
        <v/>
      </c>
      <c r="AH810" t="e">
        <f t="array" ref="AH810">INDEX(三跨两临近重点区段!$G:$G,MATCH(D810,三跨两临近重点区段!$A:$A,0))</f>
        <v>#N/A</v>
      </c>
      <c r="AI810" t="e">
        <f>INDEX(三跨两临近重点区段!$J:$J,MATCH(D810,三跨两临近重点区段!$A:$A,0))</f>
        <v>#N/A</v>
      </c>
    </row>
    <row r="811" ht="14.25" spans="1:35">
      <c r="A811" s="263" t="s">
        <v>363</v>
      </c>
      <c r="B811" s="264" t="s">
        <v>3174</v>
      </c>
      <c r="C811" s="263" t="s">
        <v>2977</v>
      </c>
      <c r="D811" s="263" t="s">
        <v>3307</v>
      </c>
      <c r="E811" s="264" t="s">
        <v>2449</v>
      </c>
      <c r="F811" s="264" t="s">
        <v>125</v>
      </c>
      <c r="G811" s="263" t="s">
        <v>2452</v>
      </c>
      <c r="H811" s="263" t="s">
        <v>1596</v>
      </c>
      <c r="I811" s="33"/>
      <c r="J811" s="196"/>
      <c r="K811" s="196"/>
      <c r="L811" s="196"/>
      <c r="M811" s="235"/>
      <c r="N811" s="235"/>
      <c r="O811" s="33"/>
      <c r="P811" s="48"/>
      <c r="Q811" s="279"/>
      <c r="R811" s="279"/>
      <c r="S811" s="278">
        <v>45462</v>
      </c>
      <c r="T811" s="279" t="s">
        <v>2117</v>
      </c>
      <c r="U811" s="268" t="str">
        <f t="array" ref="U811">IFERROR(IF(INDEX(三跨两临近重点区段!$F:$F,MATCH(1,(MONTH(三跨两临近重点区段!$D:$D)=7)*(三跨两临近重点区段!$A:$A=D811),0))="已取消","已取消",INDEX(三跨两临近重点区段!$D:$D,MATCH(1,(MONTH(三跨两临近重点区段!$D:$D)=7)*(三跨两临近重点区段!$A:$A=D811)*(三跨两临近重点区段!$F:$F="现存区段"),0))),"")</f>
        <v/>
      </c>
      <c r="V811" s="232" t="str">
        <f t="array" ref="V811">IFERROR(IF(INDEX(三跨两临近重点区段!$F:$F,MATCH(1,(MONTH(三跨两临近重点区段!$D:$D)=7)*(三跨两临近重点区段!$A:$A=D811),0))="已取消","已取消",INDEX(三跨两临近重点区段!$E:$E,MATCH(1,(MONTH(三跨两临近重点区段!$D:$D)=7)*(三跨两临近重点区段!$A:$A=D811)*(三跨两临近重点区段!$F:$F="现存区段"),0))),"")</f>
        <v/>
      </c>
      <c r="W811" s="268" t="str">
        <f t="array" ref="W811">IFERROR(IF(INDEX(三跨两临近重点区段!$F:$F,MATCH(1,(MONTH(三跨两临近重点区段!$D:$D)=8)*(三跨两临近重点区段!$A:$A=D811),0))="已取消","已取消",INDEX(三跨两临近重点区段!$D:$D,MATCH(1,(MONTH(三跨两临近重点区段!$D:$D)=8)*(三跨两临近重点区段!$A:$A=D811)*(三跨两临近重点区段!$F:$F="现存区段"),0))),"")</f>
        <v/>
      </c>
      <c r="X811" s="232" t="str">
        <f t="array" ref="X811">IFERROR(IF(INDEX(三跨两临近重点区段!$F:$F,MATCH(1,(MONTH(三跨两临近重点区段!$D:$D)=8)*(三跨两临近重点区段!$A:$A=D811),0))="已取消","已取消",INDEX(三跨两临近重点区段!$E:$E,MATCH(1,(MONTH(三跨两临近重点区段!$D:$D)=8)*(三跨两临近重点区段!$A:$A=D811)*(三跨两临近重点区段!$F:$F="现存区段"),0))),"")</f>
        <v/>
      </c>
      <c r="Y811" s="268" t="str">
        <f t="array" ref="Y811">IFERROR(IF(INDEX(三跨两临近重点区段!$F:$F,MATCH(1,(MONTH(三跨两临近重点区段!$D:$D)=9)*(三跨两临近重点区段!$A:$A=D811),0))="已取消","已取消",INDEX(三跨两临近重点区段!$D:$D,MATCH(1,(MONTH(三跨两临近重点区段!$D:$D)=9)*(三跨两临近重点区段!$A:$A=D811)*(三跨两临近重点区段!$F:$F="现存区段"),0))),"")</f>
        <v/>
      </c>
      <c r="Z811" s="232" t="str">
        <f t="array" ref="Z811">IFERROR(IF(INDEX(三跨两临近重点区段!$F:$F,MATCH(1,(MONTH(三跨两临近重点区段!$D:$D)=9)*(三跨两临近重点区段!$A:$A=D811),0))="已取消","已取消",INDEX(三跨两临近重点区段!$E:$E,MATCH(1,(MONTH(三跨两临近重点区段!$D:$D)=9)*(三跨两临近重点区段!$A:$A=D811)*(三跨两临近重点区段!$F:$F="现存区段"),0))),"")</f>
        <v/>
      </c>
      <c r="AA811" s="268" t="str">
        <f t="array" ref="AA811">IFERROR(IF(INDEX(三跨两临近重点区段!$F:$F,MATCH(1,(MONTH(三跨两临近重点区段!$D:$D)=10)*(三跨两临近重点区段!$A:$A=D811),0))="已取消","已取消",INDEX(三跨两临近重点区段!$D:$D,MATCH(1,(MONTH(三跨两临近重点区段!$D:$D)=10)*(三跨两临近重点区段!$A:$A=D811)*(三跨两临近重点区段!$F:$F="现存区段"),0))),"")</f>
        <v/>
      </c>
      <c r="AB811" s="72" t="str">
        <f t="array" ref="AB811">IFERROR(IF(INDEX(三跨两临近重点区段!$F:$F,MATCH(1,(MONTH(三跨两临近重点区段!$D:$D)=10)*(三跨两临近重点区段!$A:$A=D811),0))="已取消","已取消",INDEX(三跨两临近重点区段!$E:$E,MATCH(1,(MONTH(三跨两临近重点区段!$D:$D)=10)*(三跨两临近重点区段!$A:$A=D811)*(三跨两临近重点区段!$F:$F="现存区段"),0))),"")</f>
        <v/>
      </c>
      <c r="AC811" s="284" t="str">
        <f t="array" ref="AC811">IFERROR(IF(INDEX(三跨两临近重点区段!$F:$F,MATCH(1,(MONTH(三跨两临近重点区段!$D:$D)=11)*(三跨两临近重点区段!$A:$A=D811),0))="已取消","已取消",INDEX(三跨两临近重点区段!$D:$D,MATCH(1,(MONTH(三跨两临近重点区段!$D:$D)=11)*(三跨两临近重点区段!$A:$A=D811)*(三跨两临近重点区段!$F:$F="现存区段"),0))),"")</f>
        <v/>
      </c>
      <c r="AD811" s="72" t="str">
        <f t="array" ref="AD811">IFERROR(IF(INDEX(三跨两临近重点区段!$F:$F,MATCH(1,(MONTH(三跨两临近重点区段!$D:$D)=11)*(三跨两临近重点区段!$A:$A=D811),0))="已取消","已取消",INDEX(三跨两临近重点区段!$E:$E,MATCH(1,(MONTH(三跨两临近重点区段!$D:$D)=11)*(三跨两临近重点区段!$A:$A=D811)*(三跨两临近重点区段!$F:$F="现存区段"),0))),"")</f>
        <v/>
      </c>
      <c r="AE811" s="284" t="str">
        <f t="array" ref="AE811">IFERROR(IF(INDEX(三跨两临近重点区段!$F:$F,MATCH(1,(MONTH(三跨两临近重点区段!$D:$D)=12)*(三跨两临近重点区段!$A:$A=D811),0))="已取消","已取消",INDEX(三跨两临近重点区段!$D:$D,MATCH(1,(MONTH(三跨两临近重点区段!$D:$D)=12)*(三跨两临近重点区段!$A:$A=D811)*(三跨两临近重点区段!$F:$F="现存区段"),0))),"")</f>
        <v/>
      </c>
      <c r="AF811" s="72" t="str">
        <f t="array" ref="AF811">IFERROR(IF(INDEX(三跨两临近重点区段!$F:$F,MATCH(1,(MONTH(三跨两临近重点区段!$D:$D)=12)*(三跨两临近重点区段!$A:$A=D811),0))="已取消","已取消",INDEX(三跨两临近重点区段!$E:$E,MATCH(1,(MONTH(三跨两临近重点区段!$D:$D)=12)*(三跨两临近重点区段!$A:$A=D811)*(三跨两临近重点区段!$F:$F="现存区段"),0))),"")</f>
        <v/>
      </c>
      <c r="AH811" t="e">
        <f t="array" ref="AH811">INDEX(三跨两临近重点区段!$G:$G,MATCH(D811,三跨两临近重点区段!$A:$A,0))</f>
        <v>#N/A</v>
      </c>
      <c r="AI811" t="e">
        <f>INDEX(三跨两临近重点区段!$J:$J,MATCH(D811,三跨两临近重点区段!$A:$A,0))</f>
        <v>#N/A</v>
      </c>
    </row>
    <row r="812" ht="14.25" spans="1:35">
      <c r="A812" s="263" t="s">
        <v>363</v>
      </c>
      <c r="B812" s="264" t="s">
        <v>3174</v>
      </c>
      <c r="C812" s="263" t="s">
        <v>2773</v>
      </c>
      <c r="D812" s="263" t="s">
        <v>3308</v>
      </c>
      <c r="E812" s="264" t="s">
        <v>2449</v>
      </c>
      <c r="F812" s="264" t="s">
        <v>125</v>
      </c>
      <c r="G812" s="263" t="s">
        <v>2452</v>
      </c>
      <c r="H812" s="263" t="s">
        <v>1596</v>
      </c>
      <c r="I812" s="33"/>
      <c r="J812" s="196"/>
      <c r="K812" s="196"/>
      <c r="L812" s="196"/>
      <c r="M812" s="235"/>
      <c r="N812" s="235"/>
      <c r="O812" s="33"/>
      <c r="P812" s="48"/>
      <c r="Q812" s="279"/>
      <c r="R812" s="279"/>
      <c r="S812" s="278">
        <v>45462</v>
      </c>
      <c r="T812" s="279" t="s">
        <v>2117</v>
      </c>
      <c r="U812" s="268" t="str">
        <f t="array" ref="U812">IFERROR(IF(INDEX(三跨两临近重点区段!$F:$F,MATCH(1,(MONTH(三跨两临近重点区段!$D:$D)=7)*(三跨两临近重点区段!$A:$A=D812),0))="已取消","已取消",INDEX(三跨两临近重点区段!$D:$D,MATCH(1,(MONTH(三跨两临近重点区段!$D:$D)=7)*(三跨两临近重点区段!$A:$A=D812)*(三跨两临近重点区段!$F:$F="现存区段"),0))),"")</f>
        <v/>
      </c>
      <c r="V812" s="232" t="str">
        <f t="array" ref="V812">IFERROR(IF(INDEX(三跨两临近重点区段!$F:$F,MATCH(1,(MONTH(三跨两临近重点区段!$D:$D)=7)*(三跨两临近重点区段!$A:$A=D812),0))="已取消","已取消",INDEX(三跨两临近重点区段!$E:$E,MATCH(1,(MONTH(三跨两临近重点区段!$D:$D)=7)*(三跨两临近重点区段!$A:$A=D812)*(三跨两临近重点区段!$F:$F="现存区段"),0))),"")</f>
        <v/>
      </c>
      <c r="W812" s="268" t="str">
        <f t="array" ref="W812">IFERROR(IF(INDEX(三跨两临近重点区段!$F:$F,MATCH(1,(MONTH(三跨两临近重点区段!$D:$D)=8)*(三跨两临近重点区段!$A:$A=D812),0))="已取消","已取消",INDEX(三跨两临近重点区段!$D:$D,MATCH(1,(MONTH(三跨两临近重点区段!$D:$D)=8)*(三跨两临近重点区段!$A:$A=D812)*(三跨两临近重点区段!$F:$F="现存区段"),0))),"")</f>
        <v/>
      </c>
      <c r="X812" s="232" t="str">
        <f t="array" ref="X812">IFERROR(IF(INDEX(三跨两临近重点区段!$F:$F,MATCH(1,(MONTH(三跨两临近重点区段!$D:$D)=8)*(三跨两临近重点区段!$A:$A=D812),0))="已取消","已取消",INDEX(三跨两临近重点区段!$E:$E,MATCH(1,(MONTH(三跨两临近重点区段!$D:$D)=8)*(三跨两临近重点区段!$A:$A=D812)*(三跨两临近重点区段!$F:$F="现存区段"),0))),"")</f>
        <v/>
      </c>
      <c r="Y812" s="268" t="str">
        <f t="array" ref="Y812">IFERROR(IF(INDEX(三跨两临近重点区段!$F:$F,MATCH(1,(MONTH(三跨两临近重点区段!$D:$D)=9)*(三跨两临近重点区段!$A:$A=D812),0))="已取消","已取消",INDEX(三跨两临近重点区段!$D:$D,MATCH(1,(MONTH(三跨两临近重点区段!$D:$D)=9)*(三跨两临近重点区段!$A:$A=D812)*(三跨两临近重点区段!$F:$F="现存区段"),0))),"")</f>
        <v/>
      </c>
      <c r="Z812" s="232" t="str">
        <f t="array" ref="Z812">IFERROR(IF(INDEX(三跨两临近重点区段!$F:$F,MATCH(1,(MONTH(三跨两临近重点区段!$D:$D)=9)*(三跨两临近重点区段!$A:$A=D812),0))="已取消","已取消",INDEX(三跨两临近重点区段!$E:$E,MATCH(1,(MONTH(三跨两临近重点区段!$D:$D)=9)*(三跨两临近重点区段!$A:$A=D812)*(三跨两临近重点区段!$F:$F="现存区段"),0))),"")</f>
        <v/>
      </c>
      <c r="AA812" s="268" t="str">
        <f t="array" ref="AA812">IFERROR(IF(INDEX(三跨两临近重点区段!$F:$F,MATCH(1,(MONTH(三跨两临近重点区段!$D:$D)=10)*(三跨两临近重点区段!$A:$A=D812),0))="已取消","已取消",INDEX(三跨两临近重点区段!$D:$D,MATCH(1,(MONTH(三跨两临近重点区段!$D:$D)=10)*(三跨两临近重点区段!$A:$A=D812)*(三跨两临近重点区段!$F:$F="现存区段"),0))),"")</f>
        <v/>
      </c>
      <c r="AB812" s="72" t="str">
        <f t="array" ref="AB812">IFERROR(IF(INDEX(三跨两临近重点区段!$F:$F,MATCH(1,(MONTH(三跨两临近重点区段!$D:$D)=10)*(三跨两临近重点区段!$A:$A=D812),0))="已取消","已取消",INDEX(三跨两临近重点区段!$E:$E,MATCH(1,(MONTH(三跨两临近重点区段!$D:$D)=10)*(三跨两临近重点区段!$A:$A=D812)*(三跨两临近重点区段!$F:$F="现存区段"),0))),"")</f>
        <v/>
      </c>
      <c r="AC812" s="284" t="str">
        <f t="array" ref="AC812">IFERROR(IF(INDEX(三跨两临近重点区段!$F:$F,MATCH(1,(MONTH(三跨两临近重点区段!$D:$D)=11)*(三跨两临近重点区段!$A:$A=D812),0))="已取消","已取消",INDEX(三跨两临近重点区段!$D:$D,MATCH(1,(MONTH(三跨两临近重点区段!$D:$D)=11)*(三跨两临近重点区段!$A:$A=D812)*(三跨两临近重点区段!$F:$F="现存区段"),0))),"")</f>
        <v/>
      </c>
      <c r="AD812" s="72" t="str">
        <f t="array" ref="AD812">IFERROR(IF(INDEX(三跨两临近重点区段!$F:$F,MATCH(1,(MONTH(三跨两临近重点区段!$D:$D)=11)*(三跨两临近重点区段!$A:$A=D812),0))="已取消","已取消",INDEX(三跨两临近重点区段!$E:$E,MATCH(1,(MONTH(三跨两临近重点区段!$D:$D)=11)*(三跨两临近重点区段!$A:$A=D812)*(三跨两临近重点区段!$F:$F="现存区段"),0))),"")</f>
        <v/>
      </c>
      <c r="AE812" s="284" t="str">
        <f t="array" ref="AE812">IFERROR(IF(INDEX(三跨两临近重点区段!$F:$F,MATCH(1,(MONTH(三跨两临近重点区段!$D:$D)=12)*(三跨两临近重点区段!$A:$A=D812),0))="已取消","已取消",INDEX(三跨两临近重点区段!$D:$D,MATCH(1,(MONTH(三跨两临近重点区段!$D:$D)=12)*(三跨两临近重点区段!$A:$A=D812)*(三跨两临近重点区段!$F:$F="现存区段"),0))),"")</f>
        <v/>
      </c>
      <c r="AF812" s="72" t="str">
        <f t="array" ref="AF812">IFERROR(IF(INDEX(三跨两临近重点区段!$F:$F,MATCH(1,(MONTH(三跨两临近重点区段!$D:$D)=12)*(三跨两临近重点区段!$A:$A=D812),0))="已取消","已取消",INDEX(三跨两临近重点区段!$E:$E,MATCH(1,(MONTH(三跨两临近重点区段!$D:$D)=12)*(三跨两临近重点区段!$A:$A=D812)*(三跨两临近重点区段!$F:$F="现存区段"),0))),"")</f>
        <v/>
      </c>
      <c r="AH812" t="e">
        <f t="array" ref="AH812">INDEX(三跨两临近重点区段!$G:$G,MATCH(D812,三跨两临近重点区段!$A:$A,0))</f>
        <v>#N/A</v>
      </c>
      <c r="AI812" t="e">
        <f>INDEX(三跨两临近重点区段!$J:$J,MATCH(D812,三跨两临近重点区段!$A:$A,0))</f>
        <v>#N/A</v>
      </c>
    </row>
    <row r="813" ht="14.25" spans="1:35">
      <c r="A813" s="263" t="s">
        <v>363</v>
      </c>
      <c r="B813" s="264" t="s">
        <v>3174</v>
      </c>
      <c r="C813" s="263" t="s">
        <v>2169</v>
      </c>
      <c r="D813" s="263" t="s">
        <v>3309</v>
      </c>
      <c r="E813" s="264" t="s">
        <v>2449</v>
      </c>
      <c r="F813" s="264" t="s">
        <v>125</v>
      </c>
      <c r="G813" s="263" t="s">
        <v>2452</v>
      </c>
      <c r="H813" s="263" t="s">
        <v>1596</v>
      </c>
      <c r="I813" s="33"/>
      <c r="J813" s="196"/>
      <c r="K813" s="196"/>
      <c r="L813" s="196"/>
      <c r="M813" s="235"/>
      <c r="N813" s="235"/>
      <c r="O813" s="33"/>
      <c r="P813" s="48"/>
      <c r="Q813" s="279"/>
      <c r="R813" s="279"/>
      <c r="S813" s="278">
        <v>45462</v>
      </c>
      <c r="T813" s="279" t="s">
        <v>2117</v>
      </c>
      <c r="U813" s="268" t="str">
        <f t="array" ref="U813">IFERROR(IF(INDEX(三跨两临近重点区段!$F:$F,MATCH(1,(MONTH(三跨两临近重点区段!$D:$D)=7)*(三跨两临近重点区段!$A:$A=D813),0))="已取消","已取消",INDEX(三跨两临近重点区段!$D:$D,MATCH(1,(MONTH(三跨两临近重点区段!$D:$D)=7)*(三跨两临近重点区段!$A:$A=D813)*(三跨两临近重点区段!$F:$F="现存区段"),0))),"")</f>
        <v/>
      </c>
      <c r="V813" s="232" t="str">
        <f t="array" ref="V813">IFERROR(IF(INDEX(三跨两临近重点区段!$F:$F,MATCH(1,(MONTH(三跨两临近重点区段!$D:$D)=7)*(三跨两临近重点区段!$A:$A=D813),0))="已取消","已取消",INDEX(三跨两临近重点区段!$E:$E,MATCH(1,(MONTH(三跨两临近重点区段!$D:$D)=7)*(三跨两临近重点区段!$A:$A=D813)*(三跨两临近重点区段!$F:$F="现存区段"),0))),"")</f>
        <v/>
      </c>
      <c r="W813" s="268" t="str">
        <f t="array" ref="W813">IFERROR(IF(INDEX(三跨两临近重点区段!$F:$F,MATCH(1,(MONTH(三跨两临近重点区段!$D:$D)=8)*(三跨两临近重点区段!$A:$A=D813),0))="已取消","已取消",INDEX(三跨两临近重点区段!$D:$D,MATCH(1,(MONTH(三跨两临近重点区段!$D:$D)=8)*(三跨两临近重点区段!$A:$A=D813)*(三跨两临近重点区段!$F:$F="现存区段"),0))),"")</f>
        <v/>
      </c>
      <c r="X813" s="232" t="str">
        <f t="array" ref="X813">IFERROR(IF(INDEX(三跨两临近重点区段!$F:$F,MATCH(1,(MONTH(三跨两临近重点区段!$D:$D)=8)*(三跨两临近重点区段!$A:$A=D813),0))="已取消","已取消",INDEX(三跨两临近重点区段!$E:$E,MATCH(1,(MONTH(三跨两临近重点区段!$D:$D)=8)*(三跨两临近重点区段!$A:$A=D813)*(三跨两临近重点区段!$F:$F="现存区段"),0))),"")</f>
        <v/>
      </c>
      <c r="Y813" s="268" t="str">
        <f t="array" ref="Y813">IFERROR(IF(INDEX(三跨两临近重点区段!$F:$F,MATCH(1,(MONTH(三跨两临近重点区段!$D:$D)=9)*(三跨两临近重点区段!$A:$A=D813),0))="已取消","已取消",INDEX(三跨两临近重点区段!$D:$D,MATCH(1,(MONTH(三跨两临近重点区段!$D:$D)=9)*(三跨两临近重点区段!$A:$A=D813)*(三跨两临近重点区段!$F:$F="现存区段"),0))),"")</f>
        <v/>
      </c>
      <c r="Z813" s="232" t="str">
        <f t="array" ref="Z813">IFERROR(IF(INDEX(三跨两临近重点区段!$F:$F,MATCH(1,(MONTH(三跨两临近重点区段!$D:$D)=9)*(三跨两临近重点区段!$A:$A=D813),0))="已取消","已取消",INDEX(三跨两临近重点区段!$E:$E,MATCH(1,(MONTH(三跨两临近重点区段!$D:$D)=9)*(三跨两临近重点区段!$A:$A=D813)*(三跨两临近重点区段!$F:$F="现存区段"),0))),"")</f>
        <v/>
      </c>
      <c r="AA813" s="268" t="str">
        <f t="array" ref="AA813">IFERROR(IF(INDEX(三跨两临近重点区段!$F:$F,MATCH(1,(MONTH(三跨两临近重点区段!$D:$D)=10)*(三跨两临近重点区段!$A:$A=D813),0))="已取消","已取消",INDEX(三跨两临近重点区段!$D:$D,MATCH(1,(MONTH(三跨两临近重点区段!$D:$D)=10)*(三跨两临近重点区段!$A:$A=D813)*(三跨两临近重点区段!$F:$F="现存区段"),0))),"")</f>
        <v/>
      </c>
      <c r="AB813" s="72" t="str">
        <f t="array" ref="AB813">IFERROR(IF(INDEX(三跨两临近重点区段!$F:$F,MATCH(1,(MONTH(三跨两临近重点区段!$D:$D)=10)*(三跨两临近重点区段!$A:$A=D813),0))="已取消","已取消",INDEX(三跨两临近重点区段!$E:$E,MATCH(1,(MONTH(三跨两临近重点区段!$D:$D)=10)*(三跨两临近重点区段!$A:$A=D813)*(三跨两临近重点区段!$F:$F="现存区段"),0))),"")</f>
        <v/>
      </c>
      <c r="AC813" s="284" t="str">
        <f t="array" ref="AC813">IFERROR(IF(INDEX(三跨两临近重点区段!$F:$F,MATCH(1,(MONTH(三跨两临近重点区段!$D:$D)=11)*(三跨两临近重点区段!$A:$A=D813),0))="已取消","已取消",INDEX(三跨两临近重点区段!$D:$D,MATCH(1,(MONTH(三跨两临近重点区段!$D:$D)=11)*(三跨两临近重点区段!$A:$A=D813)*(三跨两临近重点区段!$F:$F="现存区段"),0))),"")</f>
        <v/>
      </c>
      <c r="AD813" s="72" t="str">
        <f t="array" ref="AD813">IFERROR(IF(INDEX(三跨两临近重点区段!$F:$F,MATCH(1,(MONTH(三跨两临近重点区段!$D:$D)=11)*(三跨两临近重点区段!$A:$A=D813),0))="已取消","已取消",INDEX(三跨两临近重点区段!$E:$E,MATCH(1,(MONTH(三跨两临近重点区段!$D:$D)=11)*(三跨两临近重点区段!$A:$A=D813)*(三跨两临近重点区段!$F:$F="现存区段"),0))),"")</f>
        <v/>
      </c>
      <c r="AE813" s="284" t="str">
        <f t="array" ref="AE813">IFERROR(IF(INDEX(三跨两临近重点区段!$F:$F,MATCH(1,(MONTH(三跨两临近重点区段!$D:$D)=12)*(三跨两临近重点区段!$A:$A=D813),0))="已取消","已取消",INDEX(三跨两临近重点区段!$D:$D,MATCH(1,(MONTH(三跨两临近重点区段!$D:$D)=12)*(三跨两临近重点区段!$A:$A=D813)*(三跨两临近重点区段!$F:$F="现存区段"),0))),"")</f>
        <v/>
      </c>
      <c r="AF813" s="72" t="str">
        <f t="array" ref="AF813">IFERROR(IF(INDEX(三跨两临近重点区段!$F:$F,MATCH(1,(MONTH(三跨两临近重点区段!$D:$D)=12)*(三跨两临近重点区段!$A:$A=D813),0))="已取消","已取消",INDEX(三跨两临近重点区段!$E:$E,MATCH(1,(MONTH(三跨两临近重点区段!$D:$D)=12)*(三跨两临近重点区段!$A:$A=D813)*(三跨两临近重点区段!$F:$F="现存区段"),0))),"")</f>
        <v/>
      </c>
      <c r="AH813" t="e">
        <f t="array" ref="AH813">INDEX(三跨两临近重点区段!$G:$G,MATCH(D813,三跨两临近重点区段!$A:$A,0))</f>
        <v>#N/A</v>
      </c>
      <c r="AI813" t="e">
        <f>INDEX(三跨两临近重点区段!$J:$J,MATCH(D813,三跨两临近重点区段!$A:$A,0))</f>
        <v>#N/A</v>
      </c>
    </row>
    <row r="814" ht="14.25" spans="1:35">
      <c r="A814" s="263" t="s">
        <v>363</v>
      </c>
      <c r="B814" s="264" t="s">
        <v>3174</v>
      </c>
      <c r="C814" s="263" t="s">
        <v>2167</v>
      </c>
      <c r="D814" s="263" t="s">
        <v>3310</v>
      </c>
      <c r="E814" s="264" t="s">
        <v>2449</v>
      </c>
      <c r="F814" s="264" t="s">
        <v>125</v>
      </c>
      <c r="G814" s="263" t="s">
        <v>2452</v>
      </c>
      <c r="H814" s="263" t="s">
        <v>1596</v>
      </c>
      <c r="I814" s="33"/>
      <c r="J814" s="196"/>
      <c r="K814" s="196"/>
      <c r="L814" s="196"/>
      <c r="M814" s="235"/>
      <c r="N814" s="235"/>
      <c r="O814" s="33"/>
      <c r="P814" s="48"/>
      <c r="Q814" s="279"/>
      <c r="R814" s="279"/>
      <c r="S814" s="278">
        <v>45462</v>
      </c>
      <c r="T814" s="279" t="s">
        <v>3166</v>
      </c>
      <c r="U814" s="268" t="str">
        <f t="array" ref="U814">IFERROR(IF(INDEX(三跨两临近重点区段!$F:$F,MATCH(1,(MONTH(三跨两临近重点区段!$D:$D)=7)*(三跨两临近重点区段!$A:$A=D814),0))="已取消","已取消",INDEX(三跨两临近重点区段!$D:$D,MATCH(1,(MONTH(三跨两临近重点区段!$D:$D)=7)*(三跨两临近重点区段!$A:$A=D814)*(三跨两临近重点区段!$F:$F="现存区段"),0))),"")</f>
        <v/>
      </c>
      <c r="V814" s="232" t="str">
        <f t="array" ref="V814">IFERROR(IF(INDEX(三跨两临近重点区段!$F:$F,MATCH(1,(MONTH(三跨两临近重点区段!$D:$D)=7)*(三跨两临近重点区段!$A:$A=D814),0))="已取消","已取消",INDEX(三跨两临近重点区段!$E:$E,MATCH(1,(MONTH(三跨两临近重点区段!$D:$D)=7)*(三跨两临近重点区段!$A:$A=D814)*(三跨两临近重点区段!$F:$F="现存区段"),0))),"")</f>
        <v/>
      </c>
      <c r="W814" s="268" t="str">
        <f t="array" ref="W814">IFERROR(IF(INDEX(三跨两临近重点区段!$F:$F,MATCH(1,(MONTH(三跨两临近重点区段!$D:$D)=8)*(三跨两临近重点区段!$A:$A=D814),0))="已取消","已取消",INDEX(三跨两临近重点区段!$D:$D,MATCH(1,(MONTH(三跨两临近重点区段!$D:$D)=8)*(三跨两临近重点区段!$A:$A=D814)*(三跨两临近重点区段!$F:$F="现存区段"),0))),"")</f>
        <v/>
      </c>
      <c r="X814" s="232" t="str">
        <f t="array" ref="X814">IFERROR(IF(INDEX(三跨两临近重点区段!$F:$F,MATCH(1,(MONTH(三跨两临近重点区段!$D:$D)=8)*(三跨两临近重点区段!$A:$A=D814),0))="已取消","已取消",INDEX(三跨两临近重点区段!$E:$E,MATCH(1,(MONTH(三跨两临近重点区段!$D:$D)=8)*(三跨两临近重点区段!$A:$A=D814)*(三跨两临近重点区段!$F:$F="现存区段"),0))),"")</f>
        <v/>
      </c>
      <c r="Y814" s="268" t="str">
        <f t="array" ref="Y814">IFERROR(IF(INDEX(三跨两临近重点区段!$F:$F,MATCH(1,(MONTH(三跨两临近重点区段!$D:$D)=9)*(三跨两临近重点区段!$A:$A=D814),0))="已取消","已取消",INDEX(三跨两临近重点区段!$D:$D,MATCH(1,(MONTH(三跨两临近重点区段!$D:$D)=9)*(三跨两临近重点区段!$A:$A=D814)*(三跨两临近重点区段!$F:$F="现存区段"),0))),"")</f>
        <v/>
      </c>
      <c r="Z814" s="232" t="str">
        <f t="array" ref="Z814">IFERROR(IF(INDEX(三跨两临近重点区段!$F:$F,MATCH(1,(MONTH(三跨两临近重点区段!$D:$D)=9)*(三跨两临近重点区段!$A:$A=D814),0))="已取消","已取消",INDEX(三跨两临近重点区段!$E:$E,MATCH(1,(MONTH(三跨两临近重点区段!$D:$D)=9)*(三跨两临近重点区段!$A:$A=D814)*(三跨两临近重点区段!$F:$F="现存区段"),0))),"")</f>
        <v/>
      </c>
      <c r="AA814" s="268" t="str">
        <f t="array" ref="AA814">IFERROR(IF(INDEX(三跨两临近重点区段!$F:$F,MATCH(1,(MONTH(三跨两临近重点区段!$D:$D)=10)*(三跨两临近重点区段!$A:$A=D814),0))="已取消","已取消",INDEX(三跨两临近重点区段!$D:$D,MATCH(1,(MONTH(三跨两临近重点区段!$D:$D)=10)*(三跨两临近重点区段!$A:$A=D814)*(三跨两临近重点区段!$F:$F="现存区段"),0))),"")</f>
        <v/>
      </c>
      <c r="AB814" s="72" t="str">
        <f t="array" ref="AB814">IFERROR(IF(INDEX(三跨两临近重点区段!$F:$F,MATCH(1,(MONTH(三跨两临近重点区段!$D:$D)=10)*(三跨两临近重点区段!$A:$A=D814),0))="已取消","已取消",INDEX(三跨两临近重点区段!$E:$E,MATCH(1,(MONTH(三跨两临近重点区段!$D:$D)=10)*(三跨两临近重点区段!$A:$A=D814)*(三跨两临近重点区段!$F:$F="现存区段"),0))),"")</f>
        <v/>
      </c>
      <c r="AC814" s="284" t="str">
        <f t="array" ref="AC814">IFERROR(IF(INDEX(三跨两临近重点区段!$F:$F,MATCH(1,(MONTH(三跨两临近重点区段!$D:$D)=11)*(三跨两临近重点区段!$A:$A=D814),0))="已取消","已取消",INDEX(三跨两临近重点区段!$D:$D,MATCH(1,(MONTH(三跨两临近重点区段!$D:$D)=11)*(三跨两临近重点区段!$A:$A=D814)*(三跨两临近重点区段!$F:$F="现存区段"),0))),"")</f>
        <v/>
      </c>
      <c r="AD814" s="72" t="str">
        <f t="array" ref="AD814">IFERROR(IF(INDEX(三跨两临近重点区段!$F:$F,MATCH(1,(MONTH(三跨两临近重点区段!$D:$D)=11)*(三跨两临近重点区段!$A:$A=D814),0))="已取消","已取消",INDEX(三跨两临近重点区段!$E:$E,MATCH(1,(MONTH(三跨两临近重点区段!$D:$D)=11)*(三跨两临近重点区段!$A:$A=D814)*(三跨两临近重点区段!$F:$F="现存区段"),0))),"")</f>
        <v/>
      </c>
      <c r="AE814" s="284" t="str">
        <f t="array" ref="AE814">IFERROR(IF(INDEX(三跨两临近重点区段!$F:$F,MATCH(1,(MONTH(三跨两临近重点区段!$D:$D)=12)*(三跨两临近重点区段!$A:$A=D814),0))="已取消","已取消",INDEX(三跨两临近重点区段!$D:$D,MATCH(1,(MONTH(三跨两临近重点区段!$D:$D)=12)*(三跨两临近重点区段!$A:$A=D814)*(三跨两临近重点区段!$F:$F="现存区段"),0))),"")</f>
        <v/>
      </c>
      <c r="AF814" s="72" t="str">
        <f t="array" ref="AF814">IFERROR(IF(INDEX(三跨两临近重点区段!$F:$F,MATCH(1,(MONTH(三跨两临近重点区段!$D:$D)=12)*(三跨两临近重点区段!$A:$A=D814),0))="已取消","已取消",INDEX(三跨两临近重点区段!$E:$E,MATCH(1,(MONTH(三跨两临近重点区段!$D:$D)=12)*(三跨两临近重点区段!$A:$A=D814)*(三跨两临近重点区段!$F:$F="现存区段"),0))),"")</f>
        <v/>
      </c>
      <c r="AH814" t="e">
        <f t="array" ref="AH814">INDEX(三跨两临近重点区段!$G:$G,MATCH(D814,三跨两临近重点区段!$A:$A,0))</f>
        <v>#N/A</v>
      </c>
      <c r="AI814" t="e">
        <f>INDEX(三跨两临近重点区段!$J:$J,MATCH(D814,三跨两临近重点区段!$A:$A,0))</f>
        <v>#N/A</v>
      </c>
    </row>
    <row r="815" ht="14.25" spans="1:35">
      <c r="A815" s="263" t="s">
        <v>150</v>
      </c>
      <c r="B815" s="264" t="s">
        <v>3311</v>
      </c>
      <c r="C815" s="263" t="s">
        <v>2120</v>
      </c>
      <c r="D815" s="263" t="s">
        <v>3312</v>
      </c>
      <c r="E815" s="264" t="s">
        <v>2449</v>
      </c>
      <c r="F815" s="264" t="s">
        <v>125</v>
      </c>
      <c r="G815" s="263" t="s">
        <v>2452</v>
      </c>
      <c r="H815" s="263" t="s">
        <v>1596</v>
      </c>
      <c r="I815" s="33"/>
      <c r="J815" s="196"/>
      <c r="K815" s="196"/>
      <c r="L815" s="196"/>
      <c r="M815" s="235"/>
      <c r="N815" s="235"/>
      <c r="O815" s="33"/>
      <c r="P815" s="48"/>
      <c r="Q815" s="279"/>
      <c r="R815" s="279"/>
      <c r="S815" s="278">
        <v>45462</v>
      </c>
      <c r="T815" s="279" t="s">
        <v>3166</v>
      </c>
      <c r="U815" s="268" t="str">
        <f t="array" ref="U815">IFERROR(IF(INDEX(三跨两临近重点区段!$F:$F,MATCH(1,(MONTH(三跨两临近重点区段!$D:$D)=7)*(三跨两临近重点区段!$A:$A=D815),0))="已取消","已取消",INDEX(三跨两临近重点区段!$D:$D,MATCH(1,(MONTH(三跨两临近重点区段!$D:$D)=7)*(三跨两临近重点区段!$A:$A=D815)*(三跨两临近重点区段!$F:$F="现存区段"),0))),"")</f>
        <v/>
      </c>
      <c r="V815" s="232" t="str">
        <f t="array" ref="V815">IFERROR(IF(INDEX(三跨两临近重点区段!$F:$F,MATCH(1,(MONTH(三跨两临近重点区段!$D:$D)=7)*(三跨两临近重点区段!$A:$A=D815),0))="已取消","已取消",INDEX(三跨两临近重点区段!$E:$E,MATCH(1,(MONTH(三跨两临近重点区段!$D:$D)=7)*(三跨两临近重点区段!$A:$A=D815)*(三跨两临近重点区段!$F:$F="现存区段"),0))),"")</f>
        <v/>
      </c>
      <c r="W815" s="268" t="str">
        <f t="array" ref="W815">IFERROR(IF(INDEX(三跨两临近重点区段!$F:$F,MATCH(1,(MONTH(三跨两临近重点区段!$D:$D)=8)*(三跨两临近重点区段!$A:$A=D815),0))="已取消","已取消",INDEX(三跨两临近重点区段!$D:$D,MATCH(1,(MONTH(三跨两临近重点区段!$D:$D)=8)*(三跨两临近重点区段!$A:$A=D815)*(三跨两临近重点区段!$F:$F="现存区段"),0))),"")</f>
        <v/>
      </c>
      <c r="X815" s="232" t="str">
        <f t="array" ref="X815">IFERROR(IF(INDEX(三跨两临近重点区段!$F:$F,MATCH(1,(MONTH(三跨两临近重点区段!$D:$D)=8)*(三跨两临近重点区段!$A:$A=D815),0))="已取消","已取消",INDEX(三跨两临近重点区段!$E:$E,MATCH(1,(MONTH(三跨两临近重点区段!$D:$D)=8)*(三跨两临近重点区段!$A:$A=D815)*(三跨两临近重点区段!$F:$F="现存区段"),0))),"")</f>
        <v/>
      </c>
      <c r="Y815" s="268" t="str">
        <f t="array" ref="Y815">IFERROR(IF(INDEX(三跨两临近重点区段!$F:$F,MATCH(1,(MONTH(三跨两临近重点区段!$D:$D)=9)*(三跨两临近重点区段!$A:$A=D815),0))="已取消","已取消",INDEX(三跨两临近重点区段!$D:$D,MATCH(1,(MONTH(三跨两临近重点区段!$D:$D)=9)*(三跨两临近重点区段!$A:$A=D815)*(三跨两临近重点区段!$F:$F="现存区段"),0))),"")</f>
        <v/>
      </c>
      <c r="Z815" s="232" t="str">
        <f t="array" ref="Z815">IFERROR(IF(INDEX(三跨两临近重点区段!$F:$F,MATCH(1,(MONTH(三跨两临近重点区段!$D:$D)=9)*(三跨两临近重点区段!$A:$A=D815),0))="已取消","已取消",INDEX(三跨两临近重点区段!$E:$E,MATCH(1,(MONTH(三跨两临近重点区段!$D:$D)=9)*(三跨两临近重点区段!$A:$A=D815)*(三跨两临近重点区段!$F:$F="现存区段"),0))),"")</f>
        <v/>
      </c>
      <c r="AA815" s="268" t="str">
        <f t="array" ref="AA815">IFERROR(IF(INDEX(三跨两临近重点区段!$F:$F,MATCH(1,(MONTH(三跨两临近重点区段!$D:$D)=10)*(三跨两临近重点区段!$A:$A=D815),0))="已取消","已取消",INDEX(三跨两临近重点区段!$D:$D,MATCH(1,(MONTH(三跨两临近重点区段!$D:$D)=10)*(三跨两临近重点区段!$A:$A=D815)*(三跨两临近重点区段!$F:$F="现存区段"),0))),"")</f>
        <v/>
      </c>
      <c r="AB815" s="72" t="str">
        <f t="array" ref="AB815">IFERROR(IF(INDEX(三跨两临近重点区段!$F:$F,MATCH(1,(MONTH(三跨两临近重点区段!$D:$D)=10)*(三跨两临近重点区段!$A:$A=D815),0))="已取消","已取消",INDEX(三跨两临近重点区段!$E:$E,MATCH(1,(MONTH(三跨两临近重点区段!$D:$D)=10)*(三跨两临近重点区段!$A:$A=D815)*(三跨两临近重点区段!$F:$F="现存区段"),0))),"")</f>
        <v/>
      </c>
      <c r="AC815" s="284" t="str">
        <f t="array" ref="AC815">IFERROR(IF(INDEX(三跨两临近重点区段!$F:$F,MATCH(1,(MONTH(三跨两临近重点区段!$D:$D)=11)*(三跨两临近重点区段!$A:$A=D815),0))="已取消","已取消",INDEX(三跨两临近重点区段!$D:$D,MATCH(1,(MONTH(三跨两临近重点区段!$D:$D)=11)*(三跨两临近重点区段!$A:$A=D815)*(三跨两临近重点区段!$F:$F="现存区段"),0))),"")</f>
        <v/>
      </c>
      <c r="AD815" s="72" t="str">
        <f t="array" ref="AD815">IFERROR(IF(INDEX(三跨两临近重点区段!$F:$F,MATCH(1,(MONTH(三跨两临近重点区段!$D:$D)=11)*(三跨两临近重点区段!$A:$A=D815),0))="已取消","已取消",INDEX(三跨两临近重点区段!$E:$E,MATCH(1,(MONTH(三跨两临近重点区段!$D:$D)=11)*(三跨两临近重点区段!$A:$A=D815)*(三跨两临近重点区段!$F:$F="现存区段"),0))),"")</f>
        <v/>
      </c>
      <c r="AE815" s="284" t="str">
        <f t="array" ref="AE815">IFERROR(IF(INDEX(三跨两临近重点区段!$F:$F,MATCH(1,(MONTH(三跨两临近重点区段!$D:$D)=12)*(三跨两临近重点区段!$A:$A=D815),0))="已取消","已取消",INDEX(三跨两临近重点区段!$D:$D,MATCH(1,(MONTH(三跨两临近重点区段!$D:$D)=12)*(三跨两临近重点区段!$A:$A=D815)*(三跨两临近重点区段!$F:$F="现存区段"),0))),"")</f>
        <v/>
      </c>
      <c r="AF815" s="72" t="str">
        <f t="array" ref="AF815">IFERROR(IF(INDEX(三跨两临近重点区段!$F:$F,MATCH(1,(MONTH(三跨两临近重点区段!$D:$D)=12)*(三跨两临近重点区段!$A:$A=D815),0))="已取消","已取消",INDEX(三跨两临近重点区段!$E:$E,MATCH(1,(MONTH(三跨两临近重点区段!$D:$D)=12)*(三跨两临近重点区段!$A:$A=D815)*(三跨两临近重点区段!$F:$F="现存区段"),0))),"")</f>
        <v/>
      </c>
      <c r="AH815" t="e">
        <f t="array" ref="AH815">INDEX(三跨两临近重点区段!$G:$G,MATCH(D815,三跨两临近重点区段!$A:$A,0))</f>
        <v>#N/A</v>
      </c>
      <c r="AI815" t="e">
        <f>INDEX(三跨两临近重点区段!$J:$J,MATCH(D815,三跨两临近重点区段!$A:$A,0))</f>
        <v>#N/A</v>
      </c>
    </row>
    <row r="816" ht="14.25" spans="1:35">
      <c r="A816" s="263" t="s">
        <v>150</v>
      </c>
      <c r="B816" s="264" t="s">
        <v>3311</v>
      </c>
      <c r="C816" s="263" t="s">
        <v>2152</v>
      </c>
      <c r="D816" s="263" t="s">
        <v>3313</v>
      </c>
      <c r="E816" s="264" t="s">
        <v>2449</v>
      </c>
      <c r="F816" s="264" t="s">
        <v>125</v>
      </c>
      <c r="G816" s="263" t="s">
        <v>2452</v>
      </c>
      <c r="H816" s="263" t="s">
        <v>1596</v>
      </c>
      <c r="I816" s="33"/>
      <c r="J816" s="196"/>
      <c r="K816" s="196"/>
      <c r="L816" s="196"/>
      <c r="M816" s="235"/>
      <c r="N816" s="235"/>
      <c r="O816" s="33"/>
      <c r="P816" s="48"/>
      <c r="Q816" s="279"/>
      <c r="R816" s="279"/>
      <c r="S816" s="278">
        <v>45462</v>
      </c>
      <c r="T816" s="279" t="s">
        <v>2117</v>
      </c>
      <c r="U816" s="268" t="str">
        <f t="array" ref="U816">IFERROR(IF(INDEX(三跨两临近重点区段!$F:$F,MATCH(1,(MONTH(三跨两临近重点区段!$D:$D)=7)*(三跨两临近重点区段!$A:$A=D816),0))="已取消","已取消",INDEX(三跨两临近重点区段!$D:$D,MATCH(1,(MONTH(三跨两临近重点区段!$D:$D)=7)*(三跨两临近重点区段!$A:$A=D816)*(三跨两临近重点区段!$F:$F="现存区段"),0))),"")</f>
        <v/>
      </c>
      <c r="V816" s="232" t="str">
        <f t="array" ref="V816">IFERROR(IF(INDEX(三跨两临近重点区段!$F:$F,MATCH(1,(MONTH(三跨两临近重点区段!$D:$D)=7)*(三跨两临近重点区段!$A:$A=D816),0))="已取消","已取消",INDEX(三跨两临近重点区段!$E:$E,MATCH(1,(MONTH(三跨两临近重点区段!$D:$D)=7)*(三跨两临近重点区段!$A:$A=D816)*(三跨两临近重点区段!$F:$F="现存区段"),0))),"")</f>
        <v/>
      </c>
      <c r="W816" s="268" t="str">
        <f t="array" ref="W816">IFERROR(IF(INDEX(三跨两临近重点区段!$F:$F,MATCH(1,(MONTH(三跨两临近重点区段!$D:$D)=8)*(三跨两临近重点区段!$A:$A=D816),0))="已取消","已取消",INDEX(三跨两临近重点区段!$D:$D,MATCH(1,(MONTH(三跨两临近重点区段!$D:$D)=8)*(三跨两临近重点区段!$A:$A=D816)*(三跨两临近重点区段!$F:$F="现存区段"),0))),"")</f>
        <v/>
      </c>
      <c r="X816" s="232" t="str">
        <f t="array" ref="X816">IFERROR(IF(INDEX(三跨两临近重点区段!$F:$F,MATCH(1,(MONTH(三跨两临近重点区段!$D:$D)=8)*(三跨两临近重点区段!$A:$A=D816),0))="已取消","已取消",INDEX(三跨两临近重点区段!$E:$E,MATCH(1,(MONTH(三跨两临近重点区段!$D:$D)=8)*(三跨两临近重点区段!$A:$A=D816)*(三跨两临近重点区段!$F:$F="现存区段"),0))),"")</f>
        <v/>
      </c>
      <c r="Y816" s="268" t="str">
        <f t="array" ref="Y816">IFERROR(IF(INDEX(三跨两临近重点区段!$F:$F,MATCH(1,(MONTH(三跨两临近重点区段!$D:$D)=9)*(三跨两临近重点区段!$A:$A=D816),0))="已取消","已取消",INDEX(三跨两临近重点区段!$D:$D,MATCH(1,(MONTH(三跨两临近重点区段!$D:$D)=9)*(三跨两临近重点区段!$A:$A=D816)*(三跨两临近重点区段!$F:$F="现存区段"),0))),"")</f>
        <v/>
      </c>
      <c r="Z816" s="232" t="str">
        <f t="array" ref="Z816">IFERROR(IF(INDEX(三跨两临近重点区段!$F:$F,MATCH(1,(MONTH(三跨两临近重点区段!$D:$D)=9)*(三跨两临近重点区段!$A:$A=D816),0))="已取消","已取消",INDEX(三跨两临近重点区段!$E:$E,MATCH(1,(MONTH(三跨两临近重点区段!$D:$D)=9)*(三跨两临近重点区段!$A:$A=D816)*(三跨两临近重点区段!$F:$F="现存区段"),0))),"")</f>
        <v/>
      </c>
      <c r="AA816" s="268" t="str">
        <f t="array" ref="AA816">IFERROR(IF(INDEX(三跨两临近重点区段!$F:$F,MATCH(1,(MONTH(三跨两临近重点区段!$D:$D)=10)*(三跨两临近重点区段!$A:$A=D816),0))="已取消","已取消",INDEX(三跨两临近重点区段!$D:$D,MATCH(1,(MONTH(三跨两临近重点区段!$D:$D)=10)*(三跨两临近重点区段!$A:$A=D816)*(三跨两临近重点区段!$F:$F="现存区段"),0))),"")</f>
        <v/>
      </c>
      <c r="AB816" s="72" t="str">
        <f t="array" ref="AB816">IFERROR(IF(INDEX(三跨两临近重点区段!$F:$F,MATCH(1,(MONTH(三跨两临近重点区段!$D:$D)=10)*(三跨两临近重点区段!$A:$A=D816),0))="已取消","已取消",INDEX(三跨两临近重点区段!$E:$E,MATCH(1,(MONTH(三跨两临近重点区段!$D:$D)=10)*(三跨两临近重点区段!$A:$A=D816)*(三跨两临近重点区段!$F:$F="现存区段"),0))),"")</f>
        <v/>
      </c>
      <c r="AC816" s="284" t="str">
        <f t="array" ref="AC816">IFERROR(IF(INDEX(三跨两临近重点区段!$F:$F,MATCH(1,(MONTH(三跨两临近重点区段!$D:$D)=11)*(三跨两临近重点区段!$A:$A=D816),0))="已取消","已取消",INDEX(三跨两临近重点区段!$D:$D,MATCH(1,(MONTH(三跨两临近重点区段!$D:$D)=11)*(三跨两临近重点区段!$A:$A=D816)*(三跨两临近重点区段!$F:$F="现存区段"),0))),"")</f>
        <v/>
      </c>
      <c r="AD816" s="72" t="str">
        <f t="array" ref="AD816">IFERROR(IF(INDEX(三跨两临近重点区段!$F:$F,MATCH(1,(MONTH(三跨两临近重点区段!$D:$D)=11)*(三跨两临近重点区段!$A:$A=D816),0))="已取消","已取消",INDEX(三跨两临近重点区段!$E:$E,MATCH(1,(MONTH(三跨两临近重点区段!$D:$D)=11)*(三跨两临近重点区段!$A:$A=D816)*(三跨两临近重点区段!$F:$F="现存区段"),0))),"")</f>
        <v/>
      </c>
      <c r="AE816" s="284" t="str">
        <f t="array" ref="AE816">IFERROR(IF(INDEX(三跨两临近重点区段!$F:$F,MATCH(1,(MONTH(三跨两临近重点区段!$D:$D)=12)*(三跨两临近重点区段!$A:$A=D816),0))="已取消","已取消",INDEX(三跨两临近重点区段!$D:$D,MATCH(1,(MONTH(三跨两临近重点区段!$D:$D)=12)*(三跨两临近重点区段!$A:$A=D816)*(三跨两临近重点区段!$F:$F="现存区段"),0))),"")</f>
        <v/>
      </c>
      <c r="AF816" s="72" t="str">
        <f t="array" ref="AF816">IFERROR(IF(INDEX(三跨两临近重点区段!$F:$F,MATCH(1,(MONTH(三跨两临近重点区段!$D:$D)=12)*(三跨两临近重点区段!$A:$A=D816),0))="已取消","已取消",INDEX(三跨两临近重点区段!$E:$E,MATCH(1,(MONTH(三跨两临近重点区段!$D:$D)=12)*(三跨两临近重点区段!$A:$A=D816)*(三跨两临近重点区段!$F:$F="现存区段"),0))),"")</f>
        <v/>
      </c>
      <c r="AH816" t="e">
        <f t="array" ref="AH816">INDEX(三跨两临近重点区段!$G:$G,MATCH(D816,三跨两临近重点区段!$A:$A,0))</f>
        <v>#N/A</v>
      </c>
      <c r="AI816" t="e">
        <f>INDEX(三跨两临近重点区段!$J:$J,MATCH(D816,三跨两临近重点区段!$A:$A,0))</f>
        <v>#N/A</v>
      </c>
    </row>
    <row r="817" ht="14.25" spans="1:35">
      <c r="A817" s="263" t="s">
        <v>150</v>
      </c>
      <c r="B817" s="264" t="s">
        <v>3167</v>
      </c>
      <c r="C817" s="263" t="s">
        <v>2428</v>
      </c>
      <c r="D817" s="263" t="s">
        <v>3314</v>
      </c>
      <c r="E817" s="264" t="s">
        <v>2449</v>
      </c>
      <c r="F817" s="264" t="s">
        <v>125</v>
      </c>
      <c r="G817" s="263" t="s">
        <v>2452</v>
      </c>
      <c r="H817" s="263" t="s">
        <v>1596</v>
      </c>
      <c r="I817" s="33"/>
      <c r="J817" s="196"/>
      <c r="K817" s="196"/>
      <c r="L817" s="196"/>
      <c r="M817" s="235"/>
      <c r="N817" s="235"/>
      <c r="O817" s="33"/>
      <c r="P817" s="48"/>
      <c r="Q817" s="279"/>
      <c r="R817" s="279"/>
      <c r="S817" s="278">
        <v>45462</v>
      </c>
      <c r="T817" s="279" t="s">
        <v>3166</v>
      </c>
      <c r="U817" s="268" t="str">
        <f t="array" ref="U817">IFERROR(IF(INDEX(三跨两临近重点区段!$F:$F,MATCH(1,(MONTH(三跨两临近重点区段!$D:$D)=7)*(三跨两临近重点区段!$A:$A=D817),0))="已取消","已取消",INDEX(三跨两临近重点区段!$D:$D,MATCH(1,(MONTH(三跨两临近重点区段!$D:$D)=7)*(三跨两临近重点区段!$A:$A=D817)*(三跨两临近重点区段!$F:$F="现存区段"),0))),"")</f>
        <v/>
      </c>
      <c r="V817" s="232" t="str">
        <f t="array" ref="V817">IFERROR(IF(INDEX(三跨两临近重点区段!$F:$F,MATCH(1,(MONTH(三跨两临近重点区段!$D:$D)=7)*(三跨两临近重点区段!$A:$A=D817),0))="已取消","已取消",INDEX(三跨两临近重点区段!$E:$E,MATCH(1,(MONTH(三跨两临近重点区段!$D:$D)=7)*(三跨两临近重点区段!$A:$A=D817)*(三跨两临近重点区段!$F:$F="现存区段"),0))),"")</f>
        <v/>
      </c>
      <c r="W817" s="268" t="str">
        <f t="array" ref="W817">IFERROR(IF(INDEX(三跨两临近重点区段!$F:$F,MATCH(1,(MONTH(三跨两临近重点区段!$D:$D)=8)*(三跨两临近重点区段!$A:$A=D817),0))="已取消","已取消",INDEX(三跨两临近重点区段!$D:$D,MATCH(1,(MONTH(三跨两临近重点区段!$D:$D)=8)*(三跨两临近重点区段!$A:$A=D817)*(三跨两临近重点区段!$F:$F="现存区段"),0))),"")</f>
        <v/>
      </c>
      <c r="X817" s="232" t="str">
        <f t="array" ref="X817">IFERROR(IF(INDEX(三跨两临近重点区段!$F:$F,MATCH(1,(MONTH(三跨两临近重点区段!$D:$D)=8)*(三跨两临近重点区段!$A:$A=D817),0))="已取消","已取消",INDEX(三跨两临近重点区段!$E:$E,MATCH(1,(MONTH(三跨两临近重点区段!$D:$D)=8)*(三跨两临近重点区段!$A:$A=D817)*(三跨两临近重点区段!$F:$F="现存区段"),0))),"")</f>
        <v/>
      </c>
      <c r="Y817" s="268" t="str">
        <f t="array" ref="Y817">IFERROR(IF(INDEX(三跨两临近重点区段!$F:$F,MATCH(1,(MONTH(三跨两临近重点区段!$D:$D)=9)*(三跨两临近重点区段!$A:$A=D817),0))="已取消","已取消",INDEX(三跨两临近重点区段!$D:$D,MATCH(1,(MONTH(三跨两临近重点区段!$D:$D)=9)*(三跨两临近重点区段!$A:$A=D817)*(三跨两临近重点区段!$F:$F="现存区段"),0))),"")</f>
        <v/>
      </c>
      <c r="Z817" s="232" t="str">
        <f t="array" ref="Z817">IFERROR(IF(INDEX(三跨两临近重点区段!$F:$F,MATCH(1,(MONTH(三跨两临近重点区段!$D:$D)=9)*(三跨两临近重点区段!$A:$A=D817),0))="已取消","已取消",INDEX(三跨两临近重点区段!$E:$E,MATCH(1,(MONTH(三跨两临近重点区段!$D:$D)=9)*(三跨两临近重点区段!$A:$A=D817)*(三跨两临近重点区段!$F:$F="现存区段"),0))),"")</f>
        <v/>
      </c>
      <c r="AA817" s="268" t="str">
        <f t="array" ref="AA817">IFERROR(IF(INDEX(三跨两临近重点区段!$F:$F,MATCH(1,(MONTH(三跨两临近重点区段!$D:$D)=10)*(三跨两临近重点区段!$A:$A=D817),0))="已取消","已取消",INDEX(三跨两临近重点区段!$D:$D,MATCH(1,(MONTH(三跨两临近重点区段!$D:$D)=10)*(三跨两临近重点区段!$A:$A=D817)*(三跨两临近重点区段!$F:$F="现存区段"),0))),"")</f>
        <v/>
      </c>
      <c r="AB817" s="72" t="str">
        <f t="array" ref="AB817">IFERROR(IF(INDEX(三跨两临近重点区段!$F:$F,MATCH(1,(MONTH(三跨两临近重点区段!$D:$D)=10)*(三跨两临近重点区段!$A:$A=D817),0))="已取消","已取消",INDEX(三跨两临近重点区段!$E:$E,MATCH(1,(MONTH(三跨两临近重点区段!$D:$D)=10)*(三跨两临近重点区段!$A:$A=D817)*(三跨两临近重点区段!$F:$F="现存区段"),0))),"")</f>
        <v/>
      </c>
      <c r="AC817" s="284" t="str">
        <f t="array" ref="AC817">IFERROR(IF(INDEX(三跨两临近重点区段!$F:$F,MATCH(1,(MONTH(三跨两临近重点区段!$D:$D)=11)*(三跨两临近重点区段!$A:$A=D817),0))="已取消","已取消",INDEX(三跨两临近重点区段!$D:$D,MATCH(1,(MONTH(三跨两临近重点区段!$D:$D)=11)*(三跨两临近重点区段!$A:$A=D817)*(三跨两临近重点区段!$F:$F="现存区段"),0))),"")</f>
        <v/>
      </c>
      <c r="AD817" s="72" t="str">
        <f t="array" ref="AD817">IFERROR(IF(INDEX(三跨两临近重点区段!$F:$F,MATCH(1,(MONTH(三跨两临近重点区段!$D:$D)=11)*(三跨两临近重点区段!$A:$A=D817),0))="已取消","已取消",INDEX(三跨两临近重点区段!$E:$E,MATCH(1,(MONTH(三跨两临近重点区段!$D:$D)=11)*(三跨两临近重点区段!$A:$A=D817)*(三跨两临近重点区段!$F:$F="现存区段"),0))),"")</f>
        <v/>
      </c>
      <c r="AE817" s="284" t="str">
        <f t="array" ref="AE817">IFERROR(IF(INDEX(三跨两临近重点区段!$F:$F,MATCH(1,(MONTH(三跨两临近重点区段!$D:$D)=12)*(三跨两临近重点区段!$A:$A=D817),0))="已取消","已取消",INDEX(三跨两临近重点区段!$D:$D,MATCH(1,(MONTH(三跨两临近重点区段!$D:$D)=12)*(三跨两临近重点区段!$A:$A=D817)*(三跨两临近重点区段!$F:$F="现存区段"),0))),"")</f>
        <v/>
      </c>
      <c r="AF817" s="72" t="str">
        <f t="array" ref="AF817">IFERROR(IF(INDEX(三跨两临近重点区段!$F:$F,MATCH(1,(MONTH(三跨两临近重点区段!$D:$D)=12)*(三跨两临近重点区段!$A:$A=D817),0))="已取消","已取消",INDEX(三跨两临近重点区段!$E:$E,MATCH(1,(MONTH(三跨两临近重点区段!$D:$D)=12)*(三跨两临近重点区段!$A:$A=D817)*(三跨两临近重点区段!$F:$F="现存区段"),0))),"")</f>
        <v/>
      </c>
      <c r="AH817" t="e">
        <f t="array" ref="AH817">INDEX(三跨两临近重点区段!$G:$G,MATCH(D817,三跨两临近重点区段!$A:$A,0))</f>
        <v>#N/A</v>
      </c>
      <c r="AI817" t="e">
        <f>INDEX(三跨两临近重点区段!$J:$J,MATCH(D817,三跨两临近重点区段!$A:$A,0))</f>
        <v>#N/A</v>
      </c>
    </row>
    <row r="818" ht="14.25" spans="1:35">
      <c r="A818" s="263" t="s">
        <v>150</v>
      </c>
      <c r="B818" s="264" t="s">
        <v>3164</v>
      </c>
      <c r="C818" s="263" t="s">
        <v>2428</v>
      </c>
      <c r="D818" s="263" t="s">
        <v>3315</v>
      </c>
      <c r="E818" s="264" t="s">
        <v>2449</v>
      </c>
      <c r="F818" s="264" t="s">
        <v>125</v>
      </c>
      <c r="G818" s="263" t="s">
        <v>2452</v>
      </c>
      <c r="H818" s="263" t="s">
        <v>1596</v>
      </c>
      <c r="I818" s="33"/>
      <c r="J818" s="196"/>
      <c r="K818" s="196"/>
      <c r="L818" s="196"/>
      <c r="M818" s="235"/>
      <c r="N818" s="235"/>
      <c r="O818" s="33"/>
      <c r="P818" s="48"/>
      <c r="Q818" s="279"/>
      <c r="R818" s="279"/>
      <c r="S818" s="278">
        <v>45462</v>
      </c>
      <c r="T818" s="279" t="s">
        <v>3166</v>
      </c>
      <c r="U818" s="268" t="str">
        <f t="array" ref="U818">IFERROR(IF(INDEX(三跨两临近重点区段!$F:$F,MATCH(1,(MONTH(三跨两临近重点区段!$D:$D)=7)*(三跨两临近重点区段!$A:$A=D818),0))="已取消","已取消",INDEX(三跨两临近重点区段!$D:$D,MATCH(1,(MONTH(三跨两临近重点区段!$D:$D)=7)*(三跨两临近重点区段!$A:$A=D818)*(三跨两临近重点区段!$F:$F="现存区段"),0))),"")</f>
        <v/>
      </c>
      <c r="V818" s="232" t="str">
        <f t="array" ref="V818">IFERROR(IF(INDEX(三跨两临近重点区段!$F:$F,MATCH(1,(MONTH(三跨两临近重点区段!$D:$D)=7)*(三跨两临近重点区段!$A:$A=D818),0))="已取消","已取消",INDEX(三跨两临近重点区段!$E:$E,MATCH(1,(MONTH(三跨两临近重点区段!$D:$D)=7)*(三跨两临近重点区段!$A:$A=D818)*(三跨两临近重点区段!$F:$F="现存区段"),0))),"")</f>
        <v/>
      </c>
      <c r="W818" s="268" t="str">
        <f t="array" ref="W818">IFERROR(IF(INDEX(三跨两临近重点区段!$F:$F,MATCH(1,(MONTH(三跨两临近重点区段!$D:$D)=8)*(三跨两临近重点区段!$A:$A=D818),0))="已取消","已取消",INDEX(三跨两临近重点区段!$D:$D,MATCH(1,(MONTH(三跨两临近重点区段!$D:$D)=8)*(三跨两临近重点区段!$A:$A=D818)*(三跨两临近重点区段!$F:$F="现存区段"),0))),"")</f>
        <v/>
      </c>
      <c r="X818" s="232" t="str">
        <f t="array" ref="X818">IFERROR(IF(INDEX(三跨两临近重点区段!$F:$F,MATCH(1,(MONTH(三跨两临近重点区段!$D:$D)=8)*(三跨两临近重点区段!$A:$A=D818),0))="已取消","已取消",INDEX(三跨两临近重点区段!$E:$E,MATCH(1,(MONTH(三跨两临近重点区段!$D:$D)=8)*(三跨两临近重点区段!$A:$A=D818)*(三跨两临近重点区段!$F:$F="现存区段"),0))),"")</f>
        <v/>
      </c>
      <c r="Y818" s="268" t="str">
        <f t="array" ref="Y818">IFERROR(IF(INDEX(三跨两临近重点区段!$F:$F,MATCH(1,(MONTH(三跨两临近重点区段!$D:$D)=9)*(三跨两临近重点区段!$A:$A=D818),0))="已取消","已取消",INDEX(三跨两临近重点区段!$D:$D,MATCH(1,(MONTH(三跨两临近重点区段!$D:$D)=9)*(三跨两临近重点区段!$A:$A=D818)*(三跨两临近重点区段!$F:$F="现存区段"),0))),"")</f>
        <v/>
      </c>
      <c r="Z818" s="232" t="str">
        <f t="array" ref="Z818">IFERROR(IF(INDEX(三跨两临近重点区段!$F:$F,MATCH(1,(MONTH(三跨两临近重点区段!$D:$D)=9)*(三跨两临近重点区段!$A:$A=D818),0))="已取消","已取消",INDEX(三跨两临近重点区段!$E:$E,MATCH(1,(MONTH(三跨两临近重点区段!$D:$D)=9)*(三跨两临近重点区段!$A:$A=D818)*(三跨两临近重点区段!$F:$F="现存区段"),0))),"")</f>
        <v/>
      </c>
      <c r="AA818" s="268" t="str">
        <f t="array" ref="AA818">IFERROR(IF(INDEX(三跨两临近重点区段!$F:$F,MATCH(1,(MONTH(三跨两临近重点区段!$D:$D)=10)*(三跨两临近重点区段!$A:$A=D818),0))="已取消","已取消",INDEX(三跨两临近重点区段!$D:$D,MATCH(1,(MONTH(三跨两临近重点区段!$D:$D)=10)*(三跨两临近重点区段!$A:$A=D818)*(三跨两临近重点区段!$F:$F="现存区段"),0))),"")</f>
        <v/>
      </c>
      <c r="AB818" s="72" t="str">
        <f t="array" ref="AB818">IFERROR(IF(INDEX(三跨两临近重点区段!$F:$F,MATCH(1,(MONTH(三跨两临近重点区段!$D:$D)=10)*(三跨两临近重点区段!$A:$A=D818),0))="已取消","已取消",INDEX(三跨两临近重点区段!$E:$E,MATCH(1,(MONTH(三跨两临近重点区段!$D:$D)=10)*(三跨两临近重点区段!$A:$A=D818)*(三跨两临近重点区段!$F:$F="现存区段"),0))),"")</f>
        <v/>
      </c>
      <c r="AC818" s="284" t="str">
        <f t="array" ref="AC818">IFERROR(IF(INDEX(三跨两临近重点区段!$F:$F,MATCH(1,(MONTH(三跨两临近重点区段!$D:$D)=11)*(三跨两临近重点区段!$A:$A=D818),0))="已取消","已取消",INDEX(三跨两临近重点区段!$D:$D,MATCH(1,(MONTH(三跨两临近重点区段!$D:$D)=11)*(三跨两临近重点区段!$A:$A=D818)*(三跨两临近重点区段!$F:$F="现存区段"),0))),"")</f>
        <v/>
      </c>
      <c r="AD818" s="72" t="str">
        <f t="array" ref="AD818">IFERROR(IF(INDEX(三跨两临近重点区段!$F:$F,MATCH(1,(MONTH(三跨两临近重点区段!$D:$D)=11)*(三跨两临近重点区段!$A:$A=D818),0))="已取消","已取消",INDEX(三跨两临近重点区段!$E:$E,MATCH(1,(MONTH(三跨两临近重点区段!$D:$D)=11)*(三跨两临近重点区段!$A:$A=D818)*(三跨两临近重点区段!$F:$F="现存区段"),0))),"")</f>
        <v/>
      </c>
      <c r="AE818" s="284" t="str">
        <f t="array" ref="AE818">IFERROR(IF(INDEX(三跨两临近重点区段!$F:$F,MATCH(1,(MONTH(三跨两临近重点区段!$D:$D)=12)*(三跨两临近重点区段!$A:$A=D818),0))="已取消","已取消",INDEX(三跨两临近重点区段!$D:$D,MATCH(1,(MONTH(三跨两临近重点区段!$D:$D)=12)*(三跨两临近重点区段!$A:$A=D818)*(三跨两临近重点区段!$F:$F="现存区段"),0))),"")</f>
        <v/>
      </c>
      <c r="AF818" s="72" t="str">
        <f t="array" ref="AF818">IFERROR(IF(INDEX(三跨两临近重点区段!$F:$F,MATCH(1,(MONTH(三跨两临近重点区段!$D:$D)=12)*(三跨两临近重点区段!$A:$A=D818),0))="已取消","已取消",INDEX(三跨两临近重点区段!$E:$E,MATCH(1,(MONTH(三跨两临近重点区段!$D:$D)=12)*(三跨两临近重点区段!$A:$A=D818)*(三跨两临近重点区段!$F:$F="现存区段"),0))),"")</f>
        <v/>
      </c>
      <c r="AH818" t="e">
        <f t="array" ref="AH818">INDEX(三跨两临近重点区段!$G:$G,MATCH(D818,三跨两临近重点区段!$A:$A,0))</f>
        <v>#N/A</v>
      </c>
      <c r="AI818" t="e">
        <f>INDEX(三跨两临近重点区段!$J:$J,MATCH(D818,三跨两临近重点区段!$A:$A,0))</f>
        <v>#N/A</v>
      </c>
    </row>
    <row r="819" ht="14.25" spans="1:35">
      <c r="A819" s="263" t="s">
        <v>150</v>
      </c>
      <c r="B819" s="264" t="s">
        <v>2453</v>
      </c>
      <c r="C819" s="263" t="s">
        <v>2431</v>
      </c>
      <c r="D819" s="263" t="s">
        <v>3316</v>
      </c>
      <c r="E819" s="264" t="s">
        <v>2449</v>
      </c>
      <c r="F819" s="264" t="s">
        <v>125</v>
      </c>
      <c r="G819" s="263" t="s">
        <v>2452</v>
      </c>
      <c r="H819" s="263" t="s">
        <v>1768</v>
      </c>
      <c r="I819" s="33"/>
      <c r="J819" s="196"/>
      <c r="K819" s="196"/>
      <c r="L819" s="196"/>
      <c r="M819" s="235"/>
      <c r="N819" s="235"/>
      <c r="O819" s="33"/>
      <c r="P819" s="48"/>
      <c r="Q819" s="279"/>
      <c r="R819" s="279"/>
      <c r="S819" s="278">
        <v>45462</v>
      </c>
      <c r="T819" s="279" t="s">
        <v>3166</v>
      </c>
      <c r="U819" s="268" t="str">
        <f t="array" ref="U819">IFERROR(IF(INDEX(三跨两临近重点区段!$F:$F,MATCH(1,(MONTH(三跨两临近重点区段!$D:$D)=7)*(三跨两临近重点区段!$A:$A=D819),0))="已取消","已取消",INDEX(三跨两临近重点区段!$D:$D,MATCH(1,(MONTH(三跨两临近重点区段!$D:$D)=7)*(三跨两临近重点区段!$A:$A=D819)*(三跨两临近重点区段!$F:$F="现存区段"),0))),"")</f>
        <v/>
      </c>
      <c r="V819" s="232" t="str">
        <f t="array" ref="V819">IFERROR(IF(INDEX(三跨两临近重点区段!$F:$F,MATCH(1,(MONTH(三跨两临近重点区段!$D:$D)=7)*(三跨两临近重点区段!$A:$A=D819),0))="已取消","已取消",INDEX(三跨两临近重点区段!$E:$E,MATCH(1,(MONTH(三跨两临近重点区段!$D:$D)=7)*(三跨两临近重点区段!$A:$A=D819)*(三跨两临近重点区段!$F:$F="现存区段"),0))),"")</f>
        <v/>
      </c>
      <c r="W819" s="268" t="str">
        <f t="array" ref="W819">IFERROR(IF(INDEX(三跨两临近重点区段!$F:$F,MATCH(1,(MONTH(三跨两临近重点区段!$D:$D)=8)*(三跨两临近重点区段!$A:$A=D819),0))="已取消","已取消",INDEX(三跨两临近重点区段!$D:$D,MATCH(1,(MONTH(三跨两临近重点区段!$D:$D)=8)*(三跨两临近重点区段!$A:$A=D819)*(三跨两临近重点区段!$F:$F="现存区段"),0))),"")</f>
        <v/>
      </c>
      <c r="X819" s="232" t="str">
        <f t="array" ref="X819">IFERROR(IF(INDEX(三跨两临近重点区段!$F:$F,MATCH(1,(MONTH(三跨两临近重点区段!$D:$D)=8)*(三跨两临近重点区段!$A:$A=D819),0))="已取消","已取消",INDEX(三跨两临近重点区段!$E:$E,MATCH(1,(MONTH(三跨两临近重点区段!$D:$D)=8)*(三跨两临近重点区段!$A:$A=D819)*(三跨两临近重点区段!$F:$F="现存区段"),0))),"")</f>
        <v/>
      </c>
      <c r="Y819" s="268" t="str">
        <f t="array" ref="Y819">IFERROR(IF(INDEX(三跨两临近重点区段!$F:$F,MATCH(1,(MONTH(三跨两临近重点区段!$D:$D)=9)*(三跨两临近重点区段!$A:$A=D819),0))="已取消","已取消",INDEX(三跨两临近重点区段!$D:$D,MATCH(1,(MONTH(三跨两临近重点区段!$D:$D)=9)*(三跨两临近重点区段!$A:$A=D819)*(三跨两临近重点区段!$F:$F="现存区段"),0))),"")</f>
        <v/>
      </c>
      <c r="Z819" s="232" t="str">
        <f t="array" ref="Z819">IFERROR(IF(INDEX(三跨两临近重点区段!$F:$F,MATCH(1,(MONTH(三跨两临近重点区段!$D:$D)=9)*(三跨两临近重点区段!$A:$A=D819),0))="已取消","已取消",INDEX(三跨两临近重点区段!$E:$E,MATCH(1,(MONTH(三跨两临近重点区段!$D:$D)=9)*(三跨两临近重点区段!$A:$A=D819)*(三跨两临近重点区段!$F:$F="现存区段"),0))),"")</f>
        <v/>
      </c>
      <c r="AA819" s="268" t="str">
        <f t="array" ref="AA819">IFERROR(IF(INDEX(三跨两临近重点区段!$F:$F,MATCH(1,(MONTH(三跨两临近重点区段!$D:$D)=10)*(三跨两临近重点区段!$A:$A=D819),0))="已取消","已取消",INDEX(三跨两临近重点区段!$D:$D,MATCH(1,(MONTH(三跨两临近重点区段!$D:$D)=10)*(三跨两临近重点区段!$A:$A=D819)*(三跨两临近重点区段!$F:$F="现存区段"),0))),"")</f>
        <v/>
      </c>
      <c r="AB819" s="72" t="str">
        <f t="array" ref="AB819">IFERROR(IF(INDEX(三跨两临近重点区段!$F:$F,MATCH(1,(MONTH(三跨两临近重点区段!$D:$D)=10)*(三跨两临近重点区段!$A:$A=D819),0))="已取消","已取消",INDEX(三跨两临近重点区段!$E:$E,MATCH(1,(MONTH(三跨两临近重点区段!$D:$D)=10)*(三跨两临近重点区段!$A:$A=D819)*(三跨两临近重点区段!$F:$F="现存区段"),0))),"")</f>
        <v/>
      </c>
      <c r="AC819" s="284" t="str">
        <f t="array" ref="AC819">IFERROR(IF(INDEX(三跨两临近重点区段!$F:$F,MATCH(1,(MONTH(三跨两临近重点区段!$D:$D)=11)*(三跨两临近重点区段!$A:$A=D819),0))="已取消","已取消",INDEX(三跨两临近重点区段!$D:$D,MATCH(1,(MONTH(三跨两临近重点区段!$D:$D)=11)*(三跨两临近重点区段!$A:$A=D819)*(三跨两临近重点区段!$F:$F="现存区段"),0))),"")</f>
        <v/>
      </c>
      <c r="AD819" s="72" t="str">
        <f t="array" ref="AD819">IFERROR(IF(INDEX(三跨两临近重点区段!$F:$F,MATCH(1,(MONTH(三跨两临近重点区段!$D:$D)=11)*(三跨两临近重点区段!$A:$A=D819),0))="已取消","已取消",INDEX(三跨两临近重点区段!$E:$E,MATCH(1,(MONTH(三跨两临近重点区段!$D:$D)=11)*(三跨两临近重点区段!$A:$A=D819)*(三跨两临近重点区段!$F:$F="现存区段"),0))),"")</f>
        <v/>
      </c>
      <c r="AE819" s="284" t="str">
        <f t="array" ref="AE819">IFERROR(IF(INDEX(三跨两临近重点区段!$F:$F,MATCH(1,(MONTH(三跨两临近重点区段!$D:$D)=12)*(三跨两临近重点区段!$A:$A=D819),0))="已取消","已取消",INDEX(三跨两临近重点区段!$D:$D,MATCH(1,(MONTH(三跨两临近重点区段!$D:$D)=12)*(三跨两临近重点区段!$A:$A=D819)*(三跨两临近重点区段!$F:$F="现存区段"),0))),"")</f>
        <v/>
      </c>
      <c r="AF819" s="72" t="str">
        <f t="array" ref="AF819">IFERROR(IF(INDEX(三跨两临近重点区段!$F:$F,MATCH(1,(MONTH(三跨两临近重点区段!$D:$D)=12)*(三跨两临近重点区段!$A:$A=D819),0))="已取消","已取消",INDEX(三跨两临近重点区段!$E:$E,MATCH(1,(MONTH(三跨两临近重点区段!$D:$D)=12)*(三跨两临近重点区段!$A:$A=D819)*(三跨两临近重点区段!$F:$F="现存区段"),0))),"")</f>
        <v/>
      </c>
      <c r="AH819" t="e">
        <f t="array" ref="AH819">INDEX(三跨两临近重点区段!$G:$G,MATCH(D819,三跨两临近重点区段!$A:$A,0))</f>
        <v>#N/A</v>
      </c>
      <c r="AI819" t="e">
        <f>INDEX(三跨两临近重点区段!$J:$J,MATCH(D819,三跨两临近重点区段!$A:$A,0))</f>
        <v>#N/A</v>
      </c>
    </row>
    <row r="820" ht="14.25" spans="1:35">
      <c r="A820" s="263" t="s">
        <v>150</v>
      </c>
      <c r="B820" s="264" t="s">
        <v>2453</v>
      </c>
      <c r="C820" s="263" t="s">
        <v>2302</v>
      </c>
      <c r="D820" s="263" t="s">
        <v>3317</v>
      </c>
      <c r="E820" s="264" t="s">
        <v>2449</v>
      </c>
      <c r="F820" s="264" t="s">
        <v>125</v>
      </c>
      <c r="G820" s="263" t="s">
        <v>2452</v>
      </c>
      <c r="H820" s="263" t="s">
        <v>1768</v>
      </c>
      <c r="I820" s="33"/>
      <c r="J820" s="196"/>
      <c r="K820" s="196"/>
      <c r="L820" s="196"/>
      <c r="M820" s="235"/>
      <c r="N820" s="235"/>
      <c r="O820" s="33"/>
      <c r="P820" s="48"/>
      <c r="Q820" s="279"/>
      <c r="R820" s="279"/>
      <c r="S820" s="278">
        <v>45462</v>
      </c>
      <c r="T820" s="279" t="s">
        <v>3166</v>
      </c>
      <c r="U820" s="268" t="str">
        <f t="array" ref="U820">IFERROR(IF(INDEX(三跨两临近重点区段!$F:$F,MATCH(1,(MONTH(三跨两临近重点区段!$D:$D)=7)*(三跨两临近重点区段!$A:$A=D820),0))="已取消","已取消",INDEX(三跨两临近重点区段!$D:$D,MATCH(1,(MONTH(三跨两临近重点区段!$D:$D)=7)*(三跨两临近重点区段!$A:$A=D820)*(三跨两临近重点区段!$F:$F="现存区段"),0))),"")</f>
        <v/>
      </c>
      <c r="V820" s="232" t="str">
        <f t="array" ref="V820">IFERROR(IF(INDEX(三跨两临近重点区段!$F:$F,MATCH(1,(MONTH(三跨两临近重点区段!$D:$D)=7)*(三跨两临近重点区段!$A:$A=D820),0))="已取消","已取消",INDEX(三跨两临近重点区段!$E:$E,MATCH(1,(MONTH(三跨两临近重点区段!$D:$D)=7)*(三跨两临近重点区段!$A:$A=D820)*(三跨两临近重点区段!$F:$F="现存区段"),0))),"")</f>
        <v/>
      </c>
      <c r="W820" s="268" t="str">
        <f t="array" ref="W820">IFERROR(IF(INDEX(三跨两临近重点区段!$F:$F,MATCH(1,(MONTH(三跨两临近重点区段!$D:$D)=8)*(三跨两临近重点区段!$A:$A=D820),0))="已取消","已取消",INDEX(三跨两临近重点区段!$D:$D,MATCH(1,(MONTH(三跨两临近重点区段!$D:$D)=8)*(三跨两临近重点区段!$A:$A=D820)*(三跨两临近重点区段!$F:$F="现存区段"),0))),"")</f>
        <v/>
      </c>
      <c r="X820" s="232" t="str">
        <f t="array" ref="X820">IFERROR(IF(INDEX(三跨两临近重点区段!$F:$F,MATCH(1,(MONTH(三跨两临近重点区段!$D:$D)=8)*(三跨两临近重点区段!$A:$A=D820),0))="已取消","已取消",INDEX(三跨两临近重点区段!$E:$E,MATCH(1,(MONTH(三跨两临近重点区段!$D:$D)=8)*(三跨两临近重点区段!$A:$A=D820)*(三跨两临近重点区段!$F:$F="现存区段"),0))),"")</f>
        <v/>
      </c>
      <c r="Y820" s="268" t="str">
        <f t="array" ref="Y820">IFERROR(IF(INDEX(三跨两临近重点区段!$F:$F,MATCH(1,(MONTH(三跨两临近重点区段!$D:$D)=9)*(三跨两临近重点区段!$A:$A=D820),0))="已取消","已取消",INDEX(三跨两临近重点区段!$D:$D,MATCH(1,(MONTH(三跨两临近重点区段!$D:$D)=9)*(三跨两临近重点区段!$A:$A=D820)*(三跨两临近重点区段!$F:$F="现存区段"),0))),"")</f>
        <v/>
      </c>
      <c r="Z820" s="232" t="str">
        <f t="array" ref="Z820">IFERROR(IF(INDEX(三跨两临近重点区段!$F:$F,MATCH(1,(MONTH(三跨两临近重点区段!$D:$D)=9)*(三跨两临近重点区段!$A:$A=D820),0))="已取消","已取消",INDEX(三跨两临近重点区段!$E:$E,MATCH(1,(MONTH(三跨两临近重点区段!$D:$D)=9)*(三跨两临近重点区段!$A:$A=D820)*(三跨两临近重点区段!$F:$F="现存区段"),0))),"")</f>
        <v/>
      </c>
      <c r="AA820" s="268" t="str">
        <f t="array" ref="AA820">IFERROR(IF(INDEX(三跨两临近重点区段!$F:$F,MATCH(1,(MONTH(三跨两临近重点区段!$D:$D)=10)*(三跨两临近重点区段!$A:$A=D820),0))="已取消","已取消",INDEX(三跨两临近重点区段!$D:$D,MATCH(1,(MONTH(三跨两临近重点区段!$D:$D)=10)*(三跨两临近重点区段!$A:$A=D820)*(三跨两临近重点区段!$F:$F="现存区段"),0))),"")</f>
        <v/>
      </c>
      <c r="AB820" s="72" t="str">
        <f t="array" ref="AB820">IFERROR(IF(INDEX(三跨两临近重点区段!$F:$F,MATCH(1,(MONTH(三跨两临近重点区段!$D:$D)=10)*(三跨两临近重点区段!$A:$A=D820),0))="已取消","已取消",INDEX(三跨两临近重点区段!$E:$E,MATCH(1,(MONTH(三跨两临近重点区段!$D:$D)=10)*(三跨两临近重点区段!$A:$A=D820)*(三跨两临近重点区段!$F:$F="现存区段"),0))),"")</f>
        <v/>
      </c>
      <c r="AC820" s="284" t="str">
        <f t="array" ref="AC820">IFERROR(IF(INDEX(三跨两临近重点区段!$F:$F,MATCH(1,(MONTH(三跨两临近重点区段!$D:$D)=11)*(三跨两临近重点区段!$A:$A=D820),0))="已取消","已取消",INDEX(三跨两临近重点区段!$D:$D,MATCH(1,(MONTH(三跨两临近重点区段!$D:$D)=11)*(三跨两临近重点区段!$A:$A=D820)*(三跨两临近重点区段!$F:$F="现存区段"),0))),"")</f>
        <v/>
      </c>
      <c r="AD820" s="72" t="str">
        <f t="array" ref="AD820">IFERROR(IF(INDEX(三跨两临近重点区段!$F:$F,MATCH(1,(MONTH(三跨两临近重点区段!$D:$D)=11)*(三跨两临近重点区段!$A:$A=D820),0))="已取消","已取消",INDEX(三跨两临近重点区段!$E:$E,MATCH(1,(MONTH(三跨两临近重点区段!$D:$D)=11)*(三跨两临近重点区段!$A:$A=D820)*(三跨两临近重点区段!$F:$F="现存区段"),0))),"")</f>
        <v/>
      </c>
      <c r="AE820" s="284" t="str">
        <f t="array" ref="AE820">IFERROR(IF(INDEX(三跨两临近重点区段!$F:$F,MATCH(1,(MONTH(三跨两临近重点区段!$D:$D)=12)*(三跨两临近重点区段!$A:$A=D820),0))="已取消","已取消",INDEX(三跨两临近重点区段!$D:$D,MATCH(1,(MONTH(三跨两临近重点区段!$D:$D)=12)*(三跨两临近重点区段!$A:$A=D820)*(三跨两临近重点区段!$F:$F="现存区段"),0))),"")</f>
        <v/>
      </c>
      <c r="AF820" s="72" t="str">
        <f t="array" ref="AF820">IFERROR(IF(INDEX(三跨两临近重点区段!$F:$F,MATCH(1,(MONTH(三跨两临近重点区段!$D:$D)=12)*(三跨两临近重点区段!$A:$A=D820),0))="已取消","已取消",INDEX(三跨两临近重点区段!$E:$E,MATCH(1,(MONTH(三跨两临近重点区段!$D:$D)=12)*(三跨两临近重点区段!$A:$A=D820)*(三跨两临近重点区段!$F:$F="现存区段"),0))),"")</f>
        <v/>
      </c>
      <c r="AH820" t="e">
        <f t="array" ref="AH820">INDEX(三跨两临近重点区段!$G:$G,MATCH(D820,三跨两临近重点区段!$A:$A,0))</f>
        <v>#N/A</v>
      </c>
      <c r="AI820" t="e">
        <f>INDEX(三跨两临近重点区段!$J:$J,MATCH(D820,三跨两临近重点区段!$A:$A,0))</f>
        <v>#N/A</v>
      </c>
    </row>
    <row r="821" ht="14.25" spans="1:35">
      <c r="A821" s="263" t="s">
        <v>150</v>
      </c>
      <c r="B821" s="264" t="s">
        <v>2753</v>
      </c>
      <c r="C821" s="263" t="s">
        <v>2302</v>
      </c>
      <c r="D821" s="263" t="s">
        <v>3318</v>
      </c>
      <c r="E821" s="264" t="s">
        <v>2449</v>
      </c>
      <c r="F821" s="264" t="s">
        <v>125</v>
      </c>
      <c r="G821" s="263" t="s">
        <v>2452</v>
      </c>
      <c r="H821" s="263" t="s">
        <v>1757</v>
      </c>
      <c r="I821" s="33"/>
      <c r="J821" s="196"/>
      <c r="K821" s="196"/>
      <c r="L821" s="196"/>
      <c r="M821" s="235"/>
      <c r="N821" s="235"/>
      <c r="O821" s="33"/>
      <c r="P821" s="48"/>
      <c r="Q821" s="279"/>
      <c r="R821" s="279"/>
      <c r="S821" s="278">
        <v>45462</v>
      </c>
      <c r="T821" s="279" t="s">
        <v>3166</v>
      </c>
      <c r="U821" s="268" t="str">
        <f t="array" ref="U821">IFERROR(IF(INDEX(三跨两临近重点区段!$F:$F,MATCH(1,(MONTH(三跨两临近重点区段!$D:$D)=7)*(三跨两临近重点区段!$A:$A=D821),0))="已取消","已取消",INDEX(三跨两临近重点区段!$D:$D,MATCH(1,(MONTH(三跨两临近重点区段!$D:$D)=7)*(三跨两临近重点区段!$A:$A=D821)*(三跨两临近重点区段!$F:$F="现存区段"),0))),"")</f>
        <v/>
      </c>
      <c r="V821" s="232" t="str">
        <f t="array" ref="V821">IFERROR(IF(INDEX(三跨两临近重点区段!$F:$F,MATCH(1,(MONTH(三跨两临近重点区段!$D:$D)=7)*(三跨两临近重点区段!$A:$A=D821),0))="已取消","已取消",INDEX(三跨两临近重点区段!$E:$E,MATCH(1,(MONTH(三跨两临近重点区段!$D:$D)=7)*(三跨两临近重点区段!$A:$A=D821)*(三跨两临近重点区段!$F:$F="现存区段"),0))),"")</f>
        <v/>
      </c>
      <c r="W821" s="268" t="str">
        <f t="array" ref="W821">IFERROR(IF(INDEX(三跨两临近重点区段!$F:$F,MATCH(1,(MONTH(三跨两临近重点区段!$D:$D)=8)*(三跨两临近重点区段!$A:$A=D821),0))="已取消","已取消",INDEX(三跨两临近重点区段!$D:$D,MATCH(1,(MONTH(三跨两临近重点区段!$D:$D)=8)*(三跨两临近重点区段!$A:$A=D821)*(三跨两临近重点区段!$F:$F="现存区段"),0))),"")</f>
        <v/>
      </c>
      <c r="X821" s="232" t="str">
        <f t="array" ref="X821">IFERROR(IF(INDEX(三跨两临近重点区段!$F:$F,MATCH(1,(MONTH(三跨两临近重点区段!$D:$D)=8)*(三跨两临近重点区段!$A:$A=D821),0))="已取消","已取消",INDEX(三跨两临近重点区段!$E:$E,MATCH(1,(MONTH(三跨两临近重点区段!$D:$D)=8)*(三跨两临近重点区段!$A:$A=D821)*(三跨两临近重点区段!$F:$F="现存区段"),0))),"")</f>
        <v/>
      </c>
      <c r="Y821" s="268" t="str">
        <f t="array" ref="Y821">IFERROR(IF(INDEX(三跨两临近重点区段!$F:$F,MATCH(1,(MONTH(三跨两临近重点区段!$D:$D)=9)*(三跨两临近重点区段!$A:$A=D821),0))="已取消","已取消",INDEX(三跨两临近重点区段!$D:$D,MATCH(1,(MONTH(三跨两临近重点区段!$D:$D)=9)*(三跨两临近重点区段!$A:$A=D821)*(三跨两临近重点区段!$F:$F="现存区段"),0))),"")</f>
        <v/>
      </c>
      <c r="Z821" s="232" t="str">
        <f t="array" ref="Z821">IFERROR(IF(INDEX(三跨两临近重点区段!$F:$F,MATCH(1,(MONTH(三跨两临近重点区段!$D:$D)=9)*(三跨两临近重点区段!$A:$A=D821),0))="已取消","已取消",INDEX(三跨两临近重点区段!$E:$E,MATCH(1,(MONTH(三跨两临近重点区段!$D:$D)=9)*(三跨两临近重点区段!$A:$A=D821)*(三跨两临近重点区段!$F:$F="现存区段"),0))),"")</f>
        <v/>
      </c>
      <c r="AA821" s="268" t="str">
        <f t="array" ref="AA821">IFERROR(IF(INDEX(三跨两临近重点区段!$F:$F,MATCH(1,(MONTH(三跨两临近重点区段!$D:$D)=10)*(三跨两临近重点区段!$A:$A=D821),0))="已取消","已取消",INDEX(三跨两临近重点区段!$D:$D,MATCH(1,(MONTH(三跨两临近重点区段!$D:$D)=10)*(三跨两临近重点区段!$A:$A=D821)*(三跨两临近重点区段!$F:$F="现存区段"),0))),"")</f>
        <v/>
      </c>
      <c r="AB821" s="72" t="str">
        <f t="array" ref="AB821">IFERROR(IF(INDEX(三跨两临近重点区段!$F:$F,MATCH(1,(MONTH(三跨两临近重点区段!$D:$D)=10)*(三跨两临近重点区段!$A:$A=D821),0))="已取消","已取消",INDEX(三跨两临近重点区段!$E:$E,MATCH(1,(MONTH(三跨两临近重点区段!$D:$D)=10)*(三跨两临近重点区段!$A:$A=D821)*(三跨两临近重点区段!$F:$F="现存区段"),0))),"")</f>
        <v/>
      </c>
      <c r="AC821" s="284" t="str">
        <f t="array" ref="AC821">IFERROR(IF(INDEX(三跨两临近重点区段!$F:$F,MATCH(1,(MONTH(三跨两临近重点区段!$D:$D)=11)*(三跨两临近重点区段!$A:$A=D821),0))="已取消","已取消",INDEX(三跨两临近重点区段!$D:$D,MATCH(1,(MONTH(三跨两临近重点区段!$D:$D)=11)*(三跨两临近重点区段!$A:$A=D821)*(三跨两临近重点区段!$F:$F="现存区段"),0))),"")</f>
        <v/>
      </c>
      <c r="AD821" s="72" t="str">
        <f t="array" ref="AD821">IFERROR(IF(INDEX(三跨两临近重点区段!$F:$F,MATCH(1,(MONTH(三跨两临近重点区段!$D:$D)=11)*(三跨两临近重点区段!$A:$A=D821),0))="已取消","已取消",INDEX(三跨两临近重点区段!$E:$E,MATCH(1,(MONTH(三跨两临近重点区段!$D:$D)=11)*(三跨两临近重点区段!$A:$A=D821)*(三跨两临近重点区段!$F:$F="现存区段"),0))),"")</f>
        <v/>
      </c>
      <c r="AE821" s="284" t="str">
        <f t="array" ref="AE821">IFERROR(IF(INDEX(三跨两临近重点区段!$F:$F,MATCH(1,(MONTH(三跨两临近重点区段!$D:$D)=12)*(三跨两临近重点区段!$A:$A=D821),0))="已取消","已取消",INDEX(三跨两临近重点区段!$D:$D,MATCH(1,(MONTH(三跨两临近重点区段!$D:$D)=12)*(三跨两临近重点区段!$A:$A=D821)*(三跨两临近重点区段!$F:$F="现存区段"),0))),"")</f>
        <v/>
      </c>
      <c r="AF821" s="72" t="str">
        <f t="array" ref="AF821">IFERROR(IF(INDEX(三跨两临近重点区段!$F:$F,MATCH(1,(MONTH(三跨两临近重点区段!$D:$D)=12)*(三跨两临近重点区段!$A:$A=D821),0))="已取消","已取消",INDEX(三跨两临近重点区段!$E:$E,MATCH(1,(MONTH(三跨两临近重点区段!$D:$D)=12)*(三跨两临近重点区段!$A:$A=D821)*(三跨两临近重点区段!$F:$F="现存区段"),0))),"")</f>
        <v/>
      </c>
      <c r="AH821" t="e">
        <f t="array" ref="AH821">INDEX(三跨两临近重点区段!$G:$G,MATCH(D821,三跨两临近重点区段!$A:$A,0))</f>
        <v>#N/A</v>
      </c>
      <c r="AI821" t="e">
        <f>INDEX(三跨两临近重点区段!$J:$J,MATCH(D821,三跨两临近重点区段!$A:$A,0))</f>
        <v>#N/A</v>
      </c>
    </row>
    <row r="822" ht="14.25" spans="1:35">
      <c r="A822" s="263" t="s">
        <v>150</v>
      </c>
      <c r="B822" s="264" t="s">
        <v>2753</v>
      </c>
      <c r="C822" s="263" t="s">
        <v>2431</v>
      </c>
      <c r="D822" s="263" t="s">
        <v>3319</v>
      </c>
      <c r="E822" s="264" t="s">
        <v>2449</v>
      </c>
      <c r="F822" s="264" t="s">
        <v>125</v>
      </c>
      <c r="G822" s="263" t="s">
        <v>2452</v>
      </c>
      <c r="H822" s="263" t="s">
        <v>1757</v>
      </c>
      <c r="I822" s="33"/>
      <c r="J822" s="196"/>
      <c r="K822" s="196"/>
      <c r="L822" s="196"/>
      <c r="M822" s="235"/>
      <c r="N822" s="235"/>
      <c r="O822" s="33"/>
      <c r="P822" s="48"/>
      <c r="Q822" s="279"/>
      <c r="R822" s="279"/>
      <c r="S822" s="278">
        <v>45462</v>
      </c>
      <c r="T822" s="279" t="s">
        <v>3166</v>
      </c>
      <c r="U822" s="268" t="str">
        <f t="array" ref="U822">IFERROR(IF(INDEX(三跨两临近重点区段!$F:$F,MATCH(1,(MONTH(三跨两临近重点区段!$D:$D)=7)*(三跨两临近重点区段!$A:$A=D822),0))="已取消","已取消",INDEX(三跨两临近重点区段!$D:$D,MATCH(1,(MONTH(三跨两临近重点区段!$D:$D)=7)*(三跨两临近重点区段!$A:$A=D822)*(三跨两临近重点区段!$F:$F="现存区段"),0))),"")</f>
        <v/>
      </c>
      <c r="V822" s="232" t="str">
        <f t="array" ref="V822">IFERROR(IF(INDEX(三跨两临近重点区段!$F:$F,MATCH(1,(MONTH(三跨两临近重点区段!$D:$D)=7)*(三跨两临近重点区段!$A:$A=D822),0))="已取消","已取消",INDEX(三跨两临近重点区段!$E:$E,MATCH(1,(MONTH(三跨两临近重点区段!$D:$D)=7)*(三跨两临近重点区段!$A:$A=D822)*(三跨两临近重点区段!$F:$F="现存区段"),0))),"")</f>
        <v/>
      </c>
      <c r="W822" s="268" t="str">
        <f t="array" ref="W822">IFERROR(IF(INDEX(三跨两临近重点区段!$F:$F,MATCH(1,(MONTH(三跨两临近重点区段!$D:$D)=8)*(三跨两临近重点区段!$A:$A=D822),0))="已取消","已取消",INDEX(三跨两临近重点区段!$D:$D,MATCH(1,(MONTH(三跨两临近重点区段!$D:$D)=8)*(三跨两临近重点区段!$A:$A=D822)*(三跨两临近重点区段!$F:$F="现存区段"),0))),"")</f>
        <v/>
      </c>
      <c r="X822" s="232" t="str">
        <f t="array" ref="X822">IFERROR(IF(INDEX(三跨两临近重点区段!$F:$F,MATCH(1,(MONTH(三跨两临近重点区段!$D:$D)=8)*(三跨两临近重点区段!$A:$A=D822),0))="已取消","已取消",INDEX(三跨两临近重点区段!$E:$E,MATCH(1,(MONTH(三跨两临近重点区段!$D:$D)=8)*(三跨两临近重点区段!$A:$A=D822)*(三跨两临近重点区段!$F:$F="现存区段"),0))),"")</f>
        <v/>
      </c>
      <c r="Y822" s="268" t="str">
        <f t="array" ref="Y822">IFERROR(IF(INDEX(三跨两临近重点区段!$F:$F,MATCH(1,(MONTH(三跨两临近重点区段!$D:$D)=9)*(三跨两临近重点区段!$A:$A=D822),0))="已取消","已取消",INDEX(三跨两临近重点区段!$D:$D,MATCH(1,(MONTH(三跨两临近重点区段!$D:$D)=9)*(三跨两临近重点区段!$A:$A=D822)*(三跨两临近重点区段!$F:$F="现存区段"),0))),"")</f>
        <v/>
      </c>
      <c r="Z822" s="232" t="str">
        <f t="array" ref="Z822">IFERROR(IF(INDEX(三跨两临近重点区段!$F:$F,MATCH(1,(MONTH(三跨两临近重点区段!$D:$D)=9)*(三跨两临近重点区段!$A:$A=D822),0))="已取消","已取消",INDEX(三跨两临近重点区段!$E:$E,MATCH(1,(MONTH(三跨两临近重点区段!$D:$D)=9)*(三跨两临近重点区段!$A:$A=D822)*(三跨两临近重点区段!$F:$F="现存区段"),0))),"")</f>
        <v/>
      </c>
      <c r="AA822" s="268" t="str">
        <f t="array" ref="AA822">IFERROR(IF(INDEX(三跨两临近重点区段!$F:$F,MATCH(1,(MONTH(三跨两临近重点区段!$D:$D)=10)*(三跨两临近重点区段!$A:$A=D822),0))="已取消","已取消",INDEX(三跨两临近重点区段!$D:$D,MATCH(1,(MONTH(三跨两临近重点区段!$D:$D)=10)*(三跨两临近重点区段!$A:$A=D822)*(三跨两临近重点区段!$F:$F="现存区段"),0))),"")</f>
        <v/>
      </c>
      <c r="AB822" s="72" t="str">
        <f t="array" ref="AB822">IFERROR(IF(INDEX(三跨两临近重点区段!$F:$F,MATCH(1,(MONTH(三跨两临近重点区段!$D:$D)=10)*(三跨两临近重点区段!$A:$A=D822),0))="已取消","已取消",INDEX(三跨两临近重点区段!$E:$E,MATCH(1,(MONTH(三跨两临近重点区段!$D:$D)=10)*(三跨两临近重点区段!$A:$A=D822)*(三跨两临近重点区段!$F:$F="现存区段"),0))),"")</f>
        <v/>
      </c>
      <c r="AC822" s="284" t="str">
        <f t="array" ref="AC822">IFERROR(IF(INDEX(三跨两临近重点区段!$F:$F,MATCH(1,(MONTH(三跨两临近重点区段!$D:$D)=11)*(三跨两临近重点区段!$A:$A=D822),0))="已取消","已取消",INDEX(三跨两临近重点区段!$D:$D,MATCH(1,(MONTH(三跨两临近重点区段!$D:$D)=11)*(三跨两临近重点区段!$A:$A=D822)*(三跨两临近重点区段!$F:$F="现存区段"),0))),"")</f>
        <v/>
      </c>
      <c r="AD822" s="72" t="str">
        <f t="array" ref="AD822">IFERROR(IF(INDEX(三跨两临近重点区段!$F:$F,MATCH(1,(MONTH(三跨两临近重点区段!$D:$D)=11)*(三跨两临近重点区段!$A:$A=D822),0))="已取消","已取消",INDEX(三跨两临近重点区段!$E:$E,MATCH(1,(MONTH(三跨两临近重点区段!$D:$D)=11)*(三跨两临近重点区段!$A:$A=D822)*(三跨两临近重点区段!$F:$F="现存区段"),0))),"")</f>
        <v/>
      </c>
      <c r="AE822" s="284" t="str">
        <f t="array" ref="AE822">IFERROR(IF(INDEX(三跨两临近重点区段!$F:$F,MATCH(1,(MONTH(三跨两临近重点区段!$D:$D)=12)*(三跨两临近重点区段!$A:$A=D822),0))="已取消","已取消",INDEX(三跨两临近重点区段!$D:$D,MATCH(1,(MONTH(三跨两临近重点区段!$D:$D)=12)*(三跨两临近重点区段!$A:$A=D822)*(三跨两临近重点区段!$F:$F="现存区段"),0))),"")</f>
        <v/>
      </c>
      <c r="AF822" s="72" t="str">
        <f t="array" ref="AF822">IFERROR(IF(INDEX(三跨两临近重点区段!$F:$F,MATCH(1,(MONTH(三跨两临近重点区段!$D:$D)=12)*(三跨两临近重点区段!$A:$A=D822),0))="已取消","已取消",INDEX(三跨两临近重点区段!$E:$E,MATCH(1,(MONTH(三跨两临近重点区段!$D:$D)=12)*(三跨两临近重点区段!$A:$A=D822)*(三跨两临近重点区段!$F:$F="现存区段"),0))),"")</f>
        <v/>
      </c>
      <c r="AH822" t="e">
        <f t="array" ref="AH822">INDEX(三跨两临近重点区段!$G:$G,MATCH(D822,三跨两临近重点区段!$A:$A,0))</f>
        <v>#N/A</v>
      </c>
      <c r="AI822" t="e">
        <f>INDEX(三跨两临近重点区段!$J:$J,MATCH(D822,三跨两临近重点区段!$A:$A,0))</f>
        <v>#N/A</v>
      </c>
    </row>
    <row r="823" ht="14.25" spans="1:35">
      <c r="A823" s="263" t="s">
        <v>150</v>
      </c>
      <c r="B823" s="264" t="s">
        <v>3320</v>
      </c>
      <c r="C823" s="263" t="s">
        <v>2120</v>
      </c>
      <c r="D823" s="263" t="s">
        <v>3321</v>
      </c>
      <c r="E823" s="264" t="s">
        <v>2449</v>
      </c>
      <c r="F823" s="264" t="s">
        <v>125</v>
      </c>
      <c r="G823" s="263" t="s">
        <v>2452</v>
      </c>
      <c r="H823" s="263" t="s">
        <v>1643</v>
      </c>
      <c r="I823" s="33"/>
      <c r="J823" s="196"/>
      <c r="K823" s="196"/>
      <c r="L823" s="196"/>
      <c r="M823" s="235"/>
      <c r="N823" s="235"/>
      <c r="O823" s="33"/>
      <c r="P823" s="48"/>
      <c r="Q823" s="279"/>
      <c r="R823" s="279"/>
      <c r="S823" s="278">
        <v>45462</v>
      </c>
      <c r="T823" s="279" t="s">
        <v>2117</v>
      </c>
      <c r="U823" s="268" t="str">
        <f t="array" ref="U823">IFERROR(IF(INDEX(三跨两临近重点区段!$F:$F,MATCH(1,(MONTH(三跨两临近重点区段!$D:$D)=7)*(三跨两临近重点区段!$A:$A=D823),0))="已取消","已取消",INDEX(三跨两临近重点区段!$D:$D,MATCH(1,(MONTH(三跨两临近重点区段!$D:$D)=7)*(三跨两临近重点区段!$A:$A=D823)*(三跨两临近重点区段!$F:$F="现存区段"),0))),"")</f>
        <v/>
      </c>
      <c r="V823" s="232" t="str">
        <f t="array" ref="V823">IFERROR(IF(INDEX(三跨两临近重点区段!$F:$F,MATCH(1,(MONTH(三跨两临近重点区段!$D:$D)=7)*(三跨两临近重点区段!$A:$A=D823),0))="已取消","已取消",INDEX(三跨两临近重点区段!$E:$E,MATCH(1,(MONTH(三跨两临近重点区段!$D:$D)=7)*(三跨两临近重点区段!$A:$A=D823)*(三跨两临近重点区段!$F:$F="现存区段"),0))),"")</f>
        <v/>
      </c>
      <c r="W823" s="268" t="str">
        <f t="array" ref="W823">IFERROR(IF(INDEX(三跨两临近重点区段!$F:$F,MATCH(1,(MONTH(三跨两临近重点区段!$D:$D)=8)*(三跨两临近重点区段!$A:$A=D823),0))="已取消","已取消",INDEX(三跨两临近重点区段!$D:$D,MATCH(1,(MONTH(三跨两临近重点区段!$D:$D)=8)*(三跨两临近重点区段!$A:$A=D823)*(三跨两临近重点区段!$F:$F="现存区段"),0))),"")</f>
        <v/>
      </c>
      <c r="X823" s="232" t="str">
        <f t="array" ref="X823">IFERROR(IF(INDEX(三跨两临近重点区段!$F:$F,MATCH(1,(MONTH(三跨两临近重点区段!$D:$D)=8)*(三跨两临近重点区段!$A:$A=D823),0))="已取消","已取消",INDEX(三跨两临近重点区段!$E:$E,MATCH(1,(MONTH(三跨两临近重点区段!$D:$D)=8)*(三跨两临近重点区段!$A:$A=D823)*(三跨两临近重点区段!$F:$F="现存区段"),0))),"")</f>
        <v/>
      </c>
      <c r="Y823" s="268" t="str">
        <f t="array" ref="Y823">IFERROR(IF(INDEX(三跨两临近重点区段!$F:$F,MATCH(1,(MONTH(三跨两临近重点区段!$D:$D)=9)*(三跨两临近重点区段!$A:$A=D823),0))="已取消","已取消",INDEX(三跨两临近重点区段!$D:$D,MATCH(1,(MONTH(三跨两临近重点区段!$D:$D)=9)*(三跨两临近重点区段!$A:$A=D823)*(三跨两临近重点区段!$F:$F="现存区段"),0))),"")</f>
        <v/>
      </c>
      <c r="Z823" s="232" t="str">
        <f t="array" ref="Z823">IFERROR(IF(INDEX(三跨两临近重点区段!$F:$F,MATCH(1,(MONTH(三跨两临近重点区段!$D:$D)=9)*(三跨两临近重点区段!$A:$A=D823),0))="已取消","已取消",INDEX(三跨两临近重点区段!$E:$E,MATCH(1,(MONTH(三跨两临近重点区段!$D:$D)=9)*(三跨两临近重点区段!$A:$A=D823)*(三跨两临近重点区段!$F:$F="现存区段"),0))),"")</f>
        <v/>
      </c>
      <c r="AA823" s="268" t="str">
        <f t="array" ref="AA823">IFERROR(IF(INDEX(三跨两临近重点区段!$F:$F,MATCH(1,(MONTH(三跨两临近重点区段!$D:$D)=10)*(三跨两临近重点区段!$A:$A=D823),0))="已取消","已取消",INDEX(三跨两临近重点区段!$D:$D,MATCH(1,(MONTH(三跨两临近重点区段!$D:$D)=10)*(三跨两临近重点区段!$A:$A=D823)*(三跨两临近重点区段!$F:$F="现存区段"),0))),"")</f>
        <v/>
      </c>
      <c r="AB823" s="72" t="str">
        <f t="array" ref="AB823">IFERROR(IF(INDEX(三跨两临近重点区段!$F:$F,MATCH(1,(MONTH(三跨两临近重点区段!$D:$D)=10)*(三跨两临近重点区段!$A:$A=D823),0))="已取消","已取消",INDEX(三跨两临近重点区段!$E:$E,MATCH(1,(MONTH(三跨两临近重点区段!$D:$D)=10)*(三跨两临近重点区段!$A:$A=D823)*(三跨两临近重点区段!$F:$F="现存区段"),0))),"")</f>
        <v/>
      </c>
      <c r="AC823" s="284" t="str">
        <f t="array" ref="AC823">IFERROR(IF(INDEX(三跨两临近重点区段!$F:$F,MATCH(1,(MONTH(三跨两临近重点区段!$D:$D)=11)*(三跨两临近重点区段!$A:$A=D823),0))="已取消","已取消",INDEX(三跨两临近重点区段!$D:$D,MATCH(1,(MONTH(三跨两临近重点区段!$D:$D)=11)*(三跨两临近重点区段!$A:$A=D823)*(三跨两临近重点区段!$F:$F="现存区段"),0))),"")</f>
        <v/>
      </c>
      <c r="AD823" s="72" t="str">
        <f t="array" ref="AD823">IFERROR(IF(INDEX(三跨两临近重点区段!$F:$F,MATCH(1,(MONTH(三跨两临近重点区段!$D:$D)=11)*(三跨两临近重点区段!$A:$A=D823),0))="已取消","已取消",INDEX(三跨两临近重点区段!$E:$E,MATCH(1,(MONTH(三跨两临近重点区段!$D:$D)=11)*(三跨两临近重点区段!$A:$A=D823)*(三跨两临近重点区段!$F:$F="现存区段"),0))),"")</f>
        <v/>
      </c>
      <c r="AE823" s="284" t="str">
        <f t="array" ref="AE823">IFERROR(IF(INDEX(三跨两临近重点区段!$F:$F,MATCH(1,(MONTH(三跨两临近重点区段!$D:$D)=12)*(三跨两临近重点区段!$A:$A=D823),0))="已取消","已取消",INDEX(三跨两临近重点区段!$D:$D,MATCH(1,(MONTH(三跨两临近重点区段!$D:$D)=12)*(三跨两临近重点区段!$A:$A=D823)*(三跨两临近重点区段!$F:$F="现存区段"),0))),"")</f>
        <v/>
      </c>
      <c r="AF823" s="72" t="str">
        <f t="array" ref="AF823">IFERROR(IF(INDEX(三跨两临近重点区段!$F:$F,MATCH(1,(MONTH(三跨两临近重点区段!$D:$D)=12)*(三跨两临近重点区段!$A:$A=D823),0))="已取消","已取消",INDEX(三跨两临近重点区段!$E:$E,MATCH(1,(MONTH(三跨两临近重点区段!$D:$D)=12)*(三跨两临近重点区段!$A:$A=D823)*(三跨两临近重点区段!$F:$F="现存区段"),0))),"")</f>
        <v/>
      </c>
      <c r="AH823" t="e">
        <f t="array" ref="AH823">INDEX(三跨两临近重点区段!$G:$G,MATCH(D823,三跨两临近重点区段!$A:$A,0))</f>
        <v>#N/A</v>
      </c>
      <c r="AI823" t="e">
        <f>INDEX(三跨两临近重点区段!$J:$J,MATCH(D823,三跨两临近重点区段!$A:$A,0))</f>
        <v>#N/A</v>
      </c>
    </row>
    <row r="824" ht="14.25" spans="1:35">
      <c r="A824" s="263" t="s">
        <v>150</v>
      </c>
      <c r="B824" s="264" t="s">
        <v>3320</v>
      </c>
      <c r="C824" s="263" t="s">
        <v>2977</v>
      </c>
      <c r="D824" s="263" t="s">
        <v>3322</v>
      </c>
      <c r="E824" s="264" t="s">
        <v>2449</v>
      </c>
      <c r="F824" s="264" t="s">
        <v>125</v>
      </c>
      <c r="G824" s="263" t="s">
        <v>2452</v>
      </c>
      <c r="H824" s="263" t="s">
        <v>1643</v>
      </c>
      <c r="I824" s="33"/>
      <c r="J824" s="196"/>
      <c r="K824" s="196"/>
      <c r="L824" s="196"/>
      <c r="M824" s="235"/>
      <c r="N824" s="235"/>
      <c r="O824" s="33"/>
      <c r="P824" s="48"/>
      <c r="Q824" s="279"/>
      <c r="R824" s="279"/>
      <c r="S824" s="278">
        <v>45462</v>
      </c>
      <c r="T824" s="279" t="s">
        <v>2117</v>
      </c>
      <c r="U824" s="268" t="str">
        <f t="array" ref="U824">IFERROR(IF(INDEX(三跨两临近重点区段!$F:$F,MATCH(1,(MONTH(三跨两临近重点区段!$D:$D)=7)*(三跨两临近重点区段!$A:$A=D824),0))="已取消","已取消",INDEX(三跨两临近重点区段!$D:$D,MATCH(1,(MONTH(三跨两临近重点区段!$D:$D)=7)*(三跨两临近重点区段!$A:$A=D824)*(三跨两临近重点区段!$F:$F="现存区段"),0))),"")</f>
        <v/>
      </c>
      <c r="V824" s="232" t="str">
        <f t="array" ref="V824">IFERROR(IF(INDEX(三跨两临近重点区段!$F:$F,MATCH(1,(MONTH(三跨两临近重点区段!$D:$D)=7)*(三跨两临近重点区段!$A:$A=D824),0))="已取消","已取消",INDEX(三跨两临近重点区段!$E:$E,MATCH(1,(MONTH(三跨两临近重点区段!$D:$D)=7)*(三跨两临近重点区段!$A:$A=D824)*(三跨两临近重点区段!$F:$F="现存区段"),0))),"")</f>
        <v/>
      </c>
      <c r="W824" s="268" t="str">
        <f t="array" ref="W824">IFERROR(IF(INDEX(三跨两临近重点区段!$F:$F,MATCH(1,(MONTH(三跨两临近重点区段!$D:$D)=8)*(三跨两临近重点区段!$A:$A=D824),0))="已取消","已取消",INDEX(三跨两临近重点区段!$D:$D,MATCH(1,(MONTH(三跨两临近重点区段!$D:$D)=8)*(三跨两临近重点区段!$A:$A=D824)*(三跨两临近重点区段!$F:$F="现存区段"),0))),"")</f>
        <v/>
      </c>
      <c r="X824" s="232" t="str">
        <f t="array" ref="X824">IFERROR(IF(INDEX(三跨两临近重点区段!$F:$F,MATCH(1,(MONTH(三跨两临近重点区段!$D:$D)=8)*(三跨两临近重点区段!$A:$A=D824),0))="已取消","已取消",INDEX(三跨两临近重点区段!$E:$E,MATCH(1,(MONTH(三跨两临近重点区段!$D:$D)=8)*(三跨两临近重点区段!$A:$A=D824)*(三跨两临近重点区段!$F:$F="现存区段"),0))),"")</f>
        <v/>
      </c>
      <c r="Y824" s="268" t="str">
        <f t="array" ref="Y824">IFERROR(IF(INDEX(三跨两临近重点区段!$F:$F,MATCH(1,(MONTH(三跨两临近重点区段!$D:$D)=9)*(三跨两临近重点区段!$A:$A=D824),0))="已取消","已取消",INDEX(三跨两临近重点区段!$D:$D,MATCH(1,(MONTH(三跨两临近重点区段!$D:$D)=9)*(三跨两临近重点区段!$A:$A=D824)*(三跨两临近重点区段!$F:$F="现存区段"),0))),"")</f>
        <v/>
      </c>
      <c r="Z824" s="232" t="str">
        <f t="array" ref="Z824">IFERROR(IF(INDEX(三跨两临近重点区段!$F:$F,MATCH(1,(MONTH(三跨两临近重点区段!$D:$D)=9)*(三跨两临近重点区段!$A:$A=D824),0))="已取消","已取消",INDEX(三跨两临近重点区段!$E:$E,MATCH(1,(MONTH(三跨两临近重点区段!$D:$D)=9)*(三跨两临近重点区段!$A:$A=D824)*(三跨两临近重点区段!$F:$F="现存区段"),0))),"")</f>
        <v/>
      </c>
      <c r="AA824" s="268" t="str">
        <f t="array" ref="AA824">IFERROR(IF(INDEX(三跨两临近重点区段!$F:$F,MATCH(1,(MONTH(三跨两临近重点区段!$D:$D)=10)*(三跨两临近重点区段!$A:$A=D824),0))="已取消","已取消",INDEX(三跨两临近重点区段!$D:$D,MATCH(1,(MONTH(三跨两临近重点区段!$D:$D)=10)*(三跨两临近重点区段!$A:$A=D824)*(三跨两临近重点区段!$F:$F="现存区段"),0))),"")</f>
        <v/>
      </c>
      <c r="AB824" s="72" t="str">
        <f t="array" ref="AB824">IFERROR(IF(INDEX(三跨两临近重点区段!$F:$F,MATCH(1,(MONTH(三跨两临近重点区段!$D:$D)=10)*(三跨两临近重点区段!$A:$A=D824),0))="已取消","已取消",INDEX(三跨两临近重点区段!$E:$E,MATCH(1,(MONTH(三跨两临近重点区段!$D:$D)=10)*(三跨两临近重点区段!$A:$A=D824)*(三跨两临近重点区段!$F:$F="现存区段"),0))),"")</f>
        <v/>
      </c>
      <c r="AC824" s="284" t="str">
        <f t="array" ref="AC824">IFERROR(IF(INDEX(三跨两临近重点区段!$F:$F,MATCH(1,(MONTH(三跨两临近重点区段!$D:$D)=11)*(三跨两临近重点区段!$A:$A=D824),0))="已取消","已取消",INDEX(三跨两临近重点区段!$D:$D,MATCH(1,(MONTH(三跨两临近重点区段!$D:$D)=11)*(三跨两临近重点区段!$A:$A=D824)*(三跨两临近重点区段!$F:$F="现存区段"),0))),"")</f>
        <v/>
      </c>
      <c r="AD824" s="72" t="str">
        <f t="array" ref="AD824">IFERROR(IF(INDEX(三跨两临近重点区段!$F:$F,MATCH(1,(MONTH(三跨两临近重点区段!$D:$D)=11)*(三跨两临近重点区段!$A:$A=D824),0))="已取消","已取消",INDEX(三跨两临近重点区段!$E:$E,MATCH(1,(MONTH(三跨两临近重点区段!$D:$D)=11)*(三跨两临近重点区段!$A:$A=D824)*(三跨两临近重点区段!$F:$F="现存区段"),0))),"")</f>
        <v/>
      </c>
      <c r="AE824" s="284" t="str">
        <f t="array" ref="AE824">IFERROR(IF(INDEX(三跨两临近重点区段!$F:$F,MATCH(1,(MONTH(三跨两临近重点区段!$D:$D)=12)*(三跨两临近重点区段!$A:$A=D824),0))="已取消","已取消",INDEX(三跨两临近重点区段!$D:$D,MATCH(1,(MONTH(三跨两临近重点区段!$D:$D)=12)*(三跨两临近重点区段!$A:$A=D824)*(三跨两临近重点区段!$F:$F="现存区段"),0))),"")</f>
        <v/>
      </c>
      <c r="AF824" s="72" t="str">
        <f t="array" ref="AF824">IFERROR(IF(INDEX(三跨两临近重点区段!$F:$F,MATCH(1,(MONTH(三跨两临近重点区段!$D:$D)=12)*(三跨两临近重点区段!$A:$A=D824),0))="已取消","已取消",INDEX(三跨两临近重点区段!$E:$E,MATCH(1,(MONTH(三跨两临近重点区段!$D:$D)=12)*(三跨两临近重点区段!$A:$A=D824)*(三跨两临近重点区段!$F:$F="现存区段"),0))),"")</f>
        <v/>
      </c>
      <c r="AH824" t="e">
        <f t="array" ref="AH824">INDEX(三跨两临近重点区段!$G:$G,MATCH(D824,三跨两临近重点区段!$A:$A,0))</f>
        <v>#N/A</v>
      </c>
      <c r="AI824" t="e">
        <f>INDEX(三跨两临近重点区段!$J:$J,MATCH(D824,三跨两临近重点区段!$A:$A,0))</f>
        <v>#N/A</v>
      </c>
    </row>
    <row r="825" ht="14.25" spans="1:35">
      <c r="A825" s="263" t="s">
        <v>150</v>
      </c>
      <c r="B825" s="264" t="s">
        <v>3323</v>
      </c>
      <c r="C825" s="263" t="s">
        <v>2977</v>
      </c>
      <c r="D825" s="263" t="s">
        <v>3324</v>
      </c>
      <c r="E825" s="264" t="s">
        <v>2449</v>
      </c>
      <c r="F825" s="264" t="s">
        <v>125</v>
      </c>
      <c r="G825" s="263" t="s">
        <v>2452</v>
      </c>
      <c r="H825" s="263" t="s">
        <v>1596</v>
      </c>
      <c r="I825" s="33"/>
      <c r="J825" s="196"/>
      <c r="K825" s="196"/>
      <c r="L825" s="196"/>
      <c r="M825" s="235"/>
      <c r="N825" s="235"/>
      <c r="O825" s="33"/>
      <c r="P825" s="48"/>
      <c r="Q825" s="279"/>
      <c r="R825" s="279"/>
      <c r="S825" s="278">
        <v>45462</v>
      </c>
      <c r="T825" s="279" t="s">
        <v>2117</v>
      </c>
      <c r="U825" s="268" t="str">
        <f t="array" ref="U825">IFERROR(IF(INDEX(三跨两临近重点区段!$F:$F,MATCH(1,(MONTH(三跨两临近重点区段!$D:$D)=7)*(三跨两临近重点区段!$A:$A=D825),0))="已取消","已取消",INDEX(三跨两临近重点区段!$D:$D,MATCH(1,(MONTH(三跨两临近重点区段!$D:$D)=7)*(三跨两临近重点区段!$A:$A=D825)*(三跨两临近重点区段!$F:$F="现存区段"),0))),"")</f>
        <v/>
      </c>
      <c r="V825" s="232" t="str">
        <f t="array" ref="V825">IFERROR(IF(INDEX(三跨两临近重点区段!$F:$F,MATCH(1,(MONTH(三跨两临近重点区段!$D:$D)=7)*(三跨两临近重点区段!$A:$A=D825),0))="已取消","已取消",INDEX(三跨两临近重点区段!$E:$E,MATCH(1,(MONTH(三跨两临近重点区段!$D:$D)=7)*(三跨两临近重点区段!$A:$A=D825)*(三跨两临近重点区段!$F:$F="现存区段"),0))),"")</f>
        <v/>
      </c>
      <c r="W825" s="268" t="str">
        <f t="array" ref="W825">IFERROR(IF(INDEX(三跨两临近重点区段!$F:$F,MATCH(1,(MONTH(三跨两临近重点区段!$D:$D)=8)*(三跨两临近重点区段!$A:$A=D825),0))="已取消","已取消",INDEX(三跨两临近重点区段!$D:$D,MATCH(1,(MONTH(三跨两临近重点区段!$D:$D)=8)*(三跨两临近重点区段!$A:$A=D825)*(三跨两临近重点区段!$F:$F="现存区段"),0))),"")</f>
        <v/>
      </c>
      <c r="X825" s="232" t="str">
        <f t="array" ref="X825">IFERROR(IF(INDEX(三跨两临近重点区段!$F:$F,MATCH(1,(MONTH(三跨两临近重点区段!$D:$D)=8)*(三跨两临近重点区段!$A:$A=D825),0))="已取消","已取消",INDEX(三跨两临近重点区段!$E:$E,MATCH(1,(MONTH(三跨两临近重点区段!$D:$D)=8)*(三跨两临近重点区段!$A:$A=D825)*(三跨两临近重点区段!$F:$F="现存区段"),0))),"")</f>
        <v/>
      </c>
      <c r="Y825" s="268" t="str">
        <f t="array" ref="Y825">IFERROR(IF(INDEX(三跨两临近重点区段!$F:$F,MATCH(1,(MONTH(三跨两临近重点区段!$D:$D)=9)*(三跨两临近重点区段!$A:$A=D825),0))="已取消","已取消",INDEX(三跨两临近重点区段!$D:$D,MATCH(1,(MONTH(三跨两临近重点区段!$D:$D)=9)*(三跨两临近重点区段!$A:$A=D825)*(三跨两临近重点区段!$F:$F="现存区段"),0))),"")</f>
        <v/>
      </c>
      <c r="Z825" s="232" t="str">
        <f t="array" ref="Z825">IFERROR(IF(INDEX(三跨两临近重点区段!$F:$F,MATCH(1,(MONTH(三跨两临近重点区段!$D:$D)=9)*(三跨两临近重点区段!$A:$A=D825),0))="已取消","已取消",INDEX(三跨两临近重点区段!$E:$E,MATCH(1,(MONTH(三跨两临近重点区段!$D:$D)=9)*(三跨两临近重点区段!$A:$A=D825)*(三跨两临近重点区段!$F:$F="现存区段"),0))),"")</f>
        <v/>
      </c>
      <c r="AA825" s="268" t="str">
        <f t="array" ref="AA825">IFERROR(IF(INDEX(三跨两临近重点区段!$F:$F,MATCH(1,(MONTH(三跨两临近重点区段!$D:$D)=10)*(三跨两临近重点区段!$A:$A=D825),0))="已取消","已取消",INDEX(三跨两临近重点区段!$D:$D,MATCH(1,(MONTH(三跨两临近重点区段!$D:$D)=10)*(三跨两临近重点区段!$A:$A=D825)*(三跨两临近重点区段!$F:$F="现存区段"),0))),"")</f>
        <v/>
      </c>
      <c r="AB825" s="72" t="str">
        <f t="array" ref="AB825">IFERROR(IF(INDEX(三跨两临近重点区段!$F:$F,MATCH(1,(MONTH(三跨两临近重点区段!$D:$D)=10)*(三跨两临近重点区段!$A:$A=D825),0))="已取消","已取消",INDEX(三跨两临近重点区段!$E:$E,MATCH(1,(MONTH(三跨两临近重点区段!$D:$D)=10)*(三跨两临近重点区段!$A:$A=D825)*(三跨两临近重点区段!$F:$F="现存区段"),0))),"")</f>
        <v/>
      </c>
      <c r="AC825" s="284" t="str">
        <f t="array" ref="AC825">IFERROR(IF(INDEX(三跨两临近重点区段!$F:$F,MATCH(1,(MONTH(三跨两临近重点区段!$D:$D)=11)*(三跨两临近重点区段!$A:$A=D825),0))="已取消","已取消",INDEX(三跨两临近重点区段!$D:$D,MATCH(1,(MONTH(三跨两临近重点区段!$D:$D)=11)*(三跨两临近重点区段!$A:$A=D825)*(三跨两临近重点区段!$F:$F="现存区段"),0))),"")</f>
        <v/>
      </c>
      <c r="AD825" s="72" t="str">
        <f t="array" ref="AD825">IFERROR(IF(INDEX(三跨两临近重点区段!$F:$F,MATCH(1,(MONTH(三跨两临近重点区段!$D:$D)=11)*(三跨两临近重点区段!$A:$A=D825),0))="已取消","已取消",INDEX(三跨两临近重点区段!$E:$E,MATCH(1,(MONTH(三跨两临近重点区段!$D:$D)=11)*(三跨两临近重点区段!$A:$A=D825)*(三跨两临近重点区段!$F:$F="现存区段"),0))),"")</f>
        <v/>
      </c>
      <c r="AE825" s="284" t="str">
        <f t="array" ref="AE825">IFERROR(IF(INDEX(三跨两临近重点区段!$F:$F,MATCH(1,(MONTH(三跨两临近重点区段!$D:$D)=12)*(三跨两临近重点区段!$A:$A=D825),0))="已取消","已取消",INDEX(三跨两临近重点区段!$D:$D,MATCH(1,(MONTH(三跨两临近重点区段!$D:$D)=12)*(三跨两临近重点区段!$A:$A=D825)*(三跨两临近重点区段!$F:$F="现存区段"),0))),"")</f>
        <v/>
      </c>
      <c r="AF825" s="72" t="str">
        <f t="array" ref="AF825">IFERROR(IF(INDEX(三跨两临近重点区段!$F:$F,MATCH(1,(MONTH(三跨两临近重点区段!$D:$D)=12)*(三跨两临近重点区段!$A:$A=D825),0))="已取消","已取消",INDEX(三跨两临近重点区段!$E:$E,MATCH(1,(MONTH(三跨两临近重点区段!$D:$D)=12)*(三跨两临近重点区段!$A:$A=D825)*(三跨两临近重点区段!$F:$F="现存区段"),0))),"")</f>
        <v/>
      </c>
      <c r="AH825" t="e">
        <f t="array" ref="AH825">INDEX(三跨两临近重点区段!$G:$G,MATCH(D825,三跨两临近重点区段!$A:$A,0))</f>
        <v>#N/A</v>
      </c>
      <c r="AI825" t="e">
        <f>INDEX(三跨两临近重点区段!$J:$J,MATCH(D825,三跨两临近重点区段!$A:$A,0))</f>
        <v>#N/A</v>
      </c>
    </row>
    <row r="826" ht="14.25" spans="1:35">
      <c r="A826" s="263" t="s">
        <v>150</v>
      </c>
      <c r="B826" s="264" t="s">
        <v>3325</v>
      </c>
      <c r="C826" s="263" t="s">
        <v>2977</v>
      </c>
      <c r="D826" s="263" t="s">
        <v>3326</v>
      </c>
      <c r="E826" s="264" t="s">
        <v>2449</v>
      </c>
      <c r="F826" s="264" t="s">
        <v>125</v>
      </c>
      <c r="G826" s="263" t="s">
        <v>2452</v>
      </c>
      <c r="H826" s="263" t="s">
        <v>1596</v>
      </c>
      <c r="I826" s="33"/>
      <c r="J826" s="196"/>
      <c r="K826" s="196"/>
      <c r="L826" s="196"/>
      <c r="M826" s="235"/>
      <c r="N826" s="235"/>
      <c r="O826" s="33"/>
      <c r="P826" s="48"/>
      <c r="Q826" s="279"/>
      <c r="R826" s="279"/>
      <c r="S826" s="278">
        <v>45462</v>
      </c>
      <c r="T826" s="279" t="s">
        <v>2117</v>
      </c>
      <c r="U826" s="268" t="str">
        <f t="array" ref="U826">IFERROR(IF(INDEX(三跨两临近重点区段!$F:$F,MATCH(1,(MONTH(三跨两临近重点区段!$D:$D)=7)*(三跨两临近重点区段!$A:$A=D826),0))="已取消","已取消",INDEX(三跨两临近重点区段!$D:$D,MATCH(1,(MONTH(三跨两临近重点区段!$D:$D)=7)*(三跨两临近重点区段!$A:$A=D826)*(三跨两临近重点区段!$F:$F="现存区段"),0))),"")</f>
        <v/>
      </c>
      <c r="V826" s="232" t="str">
        <f t="array" ref="V826">IFERROR(IF(INDEX(三跨两临近重点区段!$F:$F,MATCH(1,(MONTH(三跨两临近重点区段!$D:$D)=7)*(三跨两临近重点区段!$A:$A=D826),0))="已取消","已取消",INDEX(三跨两临近重点区段!$E:$E,MATCH(1,(MONTH(三跨两临近重点区段!$D:$D)=7)*(三跨两临近重点区段!$A:$A=D826)*(三跨两临近重点区段!$F:$F="现存区段"),0))),"")</f>
        <v/>
      </c>
      <c r="W826" s="268" t="str">
        <f t="array" ref="W826">IFERROR(IF(INDEX(三跨两临近重点区段!$F:$F,MATCH(1,(MONTH(三跨两临近重点区段!$D:$D)=8)*(三跨两临近重点区段!$A:$A=D826),0))="已取消","已取消",INDEX(三跨两临近重点区段!$D:$D,MATCH(1,(MONTH(三跨两临近重点区段!$D:$D)=8)*(三跨两临近重点区段!$A:$A=D826)*(三跨两临近重点区段!$F:$F="现存区段"),0))),"")</f>
        <v/>
      </c>
      <c r="X826" s="232" t="str">
        <f t="array" ref="X826">IFERROR(IF(INDEX(三跨两临近重点区段!$F:$F,MATCH(1,(MONTH(三跨两临近重点区段!$D:$D)=8)*(三跨两临近重点区段!$A:$A=D826),0))="已取消","已取消",INDEX(三跨两临近重点区段!$E:$E,MATCH(1,(MONTH(三跨两临近重点区段!$D:$D)=8)*(三跨两临近重点区段!$A:$A=D826)*(三跨两临近重点区段!$F:$F="现存区段"),0))),"")</f>
        <v/>
      </c>
      <c r="Y826" s="268" t="str">
        <f t="array" ref="Y826">IFERROR(IF(INDEX(三跨两临近重点区段!$F:$F,MATCH(1,(MONTH(三跨两临近重点区段!$D:$D)=9)*(三跨两临近重点区段!$A:$A=D826),0))="已取消","已取消",INDEX(三跨两临近重点区段!$D:$D,MATCH(1,(MONTH(三跨两临近重点区段!$D:$D)=9)*(三跨两临近重点区段!$A:$A=D826)*(三跨两临近重点区段!$F:$F="现存区段"),0))),"")</f>
        <v/>
      </c>
      <c r="Z826" s="232" t="str">
        <f t="array" ref="Z826">IFERROR(IF(INDEX(三跨两临近重点区段!$F:$F,MATCH(1,(MONTH(三跨两临近重点区段!$D:$D)=9)*(三跨两临近重点区段!$A:$A=D826),0))="已取消","已取消",INDEX(三跨两临近重点区段!$E:$E,MATCH(1,(MONTH(三跨两临近重点区段!$D:$D)=9)*(三跨两临近重点区段!$A:$A=D826)*(三跨两临近重点区段!$F:$F="现存区段"),0))),"")</f>
        <v/>
      </c>
      <c r="AA826" s="268" t="str">
        <f t="array" ref="AA826">IFERROR(IF(INDEX(三跨两临近重点区段!$F:$F,MATCH(1,(MONTH(三跨两临近重点区段!$D:$D)=10)*(三跨两临近重点区段!$A:$A=D826),0))="已取消","已取消",INDEX(三跨两临近重点区段!$D:$D,MATCH(1,(MONTH(三跨两临近重点区段!$D:$D)=10)*(三跨两临近重点区段!$A:$A=D826)*(三跨两临近重点区段!$F:$F="现存区段"),0))),"")</f>
        <v/>
      </c>
      <c r="AB826" s="72" t="str">
        <f t="array" ref="AB826">IFERROR(IF(INDEX(三跨两临近重点区段!$F:$F,MATCH(1,(MONTH(三跨两临近重点区段!$D:$D)=10)*(三跨两临近重点区段!$A:$A=D826),0))="已取消","已取消",INDEX(三跨两临近重点区段!$E:$E,MATCH(1,(MONTH(三跨两临近重点区段!$D:$D)=10)*(三跨两临近重点区段!$A:$A=D826)*(三跨两临近重点区段!$F:$F="现存区段"),0))),"")</f>
        <v/>
      </c>
      <c r="AC826" s="284" t="str">
        <f t="array" ref="AC826">IFERROR(IF(INDEX(三跨两临近重点区段!$F:$F,MATCH(1,(MONTH(三跨两临近重点区段!$D:$D)=11)*(三跨两临近重点区段!$A:$A=D826),0))="已取消","已取消",INDEX(三跨两临近重点区段!$D:$D,MATCH(1,(MONTH(三跨两临近重点区段!$D:$D)=11)*(三跨两临近重点区段!$A:$A=D826)*(三跨两临近重点区段!$F:$F="现存区段"),0))),"")</f>
        <v/>
      </c>
      <c r="AD826" s="72" t="str">
        <f t="array" ref="AD826">IFERROR(IF(INDEX(三跨两临近重点区段!$F:$F,MATCH(1,(MONTH(三跨两临近重点区段!$D:$D)=11)*(三跨两临近重点区段!$A:$A=D826),0))="已取消","已取消",INDEX(三跨两临近重点区段!$E:$E,MATCH(1,(MONTH(三跨两临近重点区段!$D:$D)=11)*(三跨两临近重点区段!$A:$A=D826)*(三跨两临近重点区段!$F:$F="现存区段"),0))),"")</f>
        <v/>
      </c>
      <c r="AE826" s="284" t="str">
        <f t="array" ref="AE826">IFERROR(IF(INDEX(三跨两临近重点区段!$F:$F,MATCH(1,(MONTH(三跨两临近重点区段!$D:$D)=12)*(三跨两临近重点区段!$A:$A=D826),0))="已取消","已取消",INDEX(三跨两临近重点区段!$D:$D,MATCH(1,(MONTH(三跨两临近重点区段!$D:$D)=12)*(三跨两临近重点区段!$A:$A=D826)*(三跨两临近重点区段!$F:$F="现存区段"),0))),"")</f>
        <v/>
      </c>
      <c r="AF826" s="72" t="str">
        <f t="array" ref="AF826">IFERROR(IF(INDEX(三跨两临近重点区段!$F:$F,MATCH(1,(MONTH(三跨两临近重点区段!$D:$D)=12)*(三跨两临近重点区段!$A:$A=D826),0))="已取消","已取消",INDEX(三跨两临近重点区段!$E:$E,MATCH(1,(MONTH(三跨两临近重点区段!$D:$D)=12)*(三跨两临近重点区段!$A:$A=D826)*(三跨两临近重点区段!$F:$F="现存区段"),0))),"")</f>
        <v/>
      </c>
      <c r="AH826" t="e">
        <f t="array" ref="AH826">INDEX(三跨两临近重点区段!$G:$G,MATCH(D826,三跨两临近重点区段!$A:$A,0))</f>
        <v>#N/A</v>
      </c>
      <c r="AI826" t="e">
        <f>INDEX(三跨两临近重点区段!$J:$J,MATCH(D826,三跨两临近重点区段!$A:$A,0))</f>
        <v>#N/A</v>
      </c>
    </row>
    <row r="827" ht="14.25" spans="1:35">
      <c r="A827" s="263" t="s">
        <v>150</v>
      </c>
      <c r="B827" s="264" t="s">
        <v>2789</v>
      </c>
      <c r="C827" s="263" t="s">
        <v>3327</v>
      </c>
      <c r="D827" s="263" t="s">
        <v>3328</v>
      </c>
      <c r="E827" s="264" t="s">
        <v>2449</v>
      </c>
      <c r="F827" s="264" t="s">
        <v>125</v>
      </c>
      <c r="G827" s="263" t="s">
        <v>2452</v>
      </c>
      <c r="H827" s="263" t="s">
        <v>1557</v>
      </c>
      <c r="I827" s="33"/>
      <c r="J827" s="196"/>
      <c r="K827" s="196"/>
      <c r="L827" s="196"/>
      <c r="M827" s="235"/>
      <c r="N827" s="235"/>
      <c r="O827" s="33"/>
      <c r="P827" s="48"/>
      <c r="Q827" s="279"/>
      <c r="R827" s="279"/>
      <c r="S827" s="278">
        <v>45462</v>
      </c>
      <c r="T827" s="279" t="s">
        <v>2117</v>
      </c>
      <c r="U827" s="268" t="str">
        <f t="array" ref="U827">IFERROR(IF(INDEX(三跨两临近重点区段!$F:$F,MATCH(1,(MONTH(三跨两临近重点区段!$D:$D)=7)*(三跨两临近重点区段!$A:$A=D827),0))="已取消","已取消",INDEX(三跨两临近重点区段!$D:$D,MATCH(1,(MONTH(三跨两临近重点区段!$D:$D)=7)*(三跨两临近重点区段!$A:$A=D827)*(三跨两临近重点区段!$F:$F="现存区段"),0))),"")</f>
        <v/>
      </c>
      <c r="V827" s="232" t="str">
        <f t="array" ref="V827">IFERROR(IF(INDEX(三跨两临近重点区段!$F:$F,MATCH(1,(MONTH(三跨两临近重点区段!$D:$D)=7)*(三跨两临近重点区段!$A:$A=D827),0))="已取消","已取消",INDEX(三跨两临近重点区段!$E:$E,MATCH(1,(MONTH(三跨两临近重点区段!$D:$D)=7)*(三跨两临近重点区段!$A:$A=D827)*(三跨两临近重点区段!$F:$F="现存区段"),0))),"")</f>
        <v/>
      </c>
      <c r="W827" s="268" t="str">
        <f t="array" ref="W827">IFERROR(IF(INDEX(三跨两临近重点区段!$F:$F,MATCH(1,(MONTH(三跨两临近重点区段!$D:$D)=8)*(三跨两临近重点区段!$A:$A=D827),0))="已取消","已取消",INDEX(三跨两临近重点区段!$D:$D,MATCH(1,(MONTH(三跨两临近重点区段!$D:$D)=8)*(三跨两临近重点区段!$A:$A=D827)*(三跨两临近重点区段!$F:$F="现存区段"),0))),"")</f>
        <v/>
      </c>
      <c r="X827" s="232" t="str">
        <f t="array" ref="X827">IFERROR(IF(INDEX(三跨两临近重点区段!$F:$F,MATCH(1,(MONTH(三跨两临近重点区段!$D:$D)=8)*(三跨两临近重点区段!$A:$A=D827),0))="已取消","已取消",INDEX(三跨两临近重点区段!$E:$E,MATCH(1,(MONTH(三跨两临近重点区段!$D:$D)=8)*(三跨两临近重点区段!$A:$A=D827)*(三跨两临近重点区段!$F:$F="现存区段"),0))),"")</f>
        <v/>
      </c>
      <c r="Y827" s="268" t="str">
        <f t="array" ref="Y827">IFERROR(IF(INDEX(三跨两临近重点区段!$F:$F,MATCH(1,(MONTH(三跨两临近重点区段!$D:$D)=9)*(三跨两临近重点区段!$A:$A=D827),0))="已取消","已取消",INDEX(三跨两临近重点区段!$D:$D,MATCH(1,(MONTH(三跨两临近重点区段!$D:$D)=9)*(三跨两临近重点区段!$A:$A=D827)*(三跨两临近重点区段!$F:$F="现存区段"),0))),"")</f>
        <v/>
      </c>
      <c r="Z827" s="232" t="str">
        <f t="array" ref="Z827">IFERROR(IF(INDEX(三跨两临近重点区段!$F:$F,MATCH(1,(MONTH(三跨两临近重点区段!$D:$D)=9)*(三跨两临近重点区段!$A:$A=D827),0))="已取消","已取消",INDEX(三跨两临近重点区段!$E:$E,MATCH(1,(MONTH(三跨两临近重点区段!$D:$D)=9)*(三跨两临近重点区段!$A:$A=D827)*(三跨两临近重点区段!$F:$F="现存区段"),0))),"")</f>
        <v/>
      </c>
      <c r="AA827" s="268" t="str">
        <f t="array" ref="AA827">IFERROR(IF(INDEX(三跨两临近重点区段!$F:$F,MATCH(1,(MONTH(三跨两临近重点区段!$D:$D)=10)*(三跨两临近重点区段!$A:$A=D827),0))="已取消","已取消",INDEX(三跨两临近重点区段!$D:$D,MATCH(1,(MONTH(三跨两临近重点区段!$D:$D)=10)*(三跨两临近重点区段!$A:$A=D827)*(三跨两临近重点区段!$F:$F="现存区段"),0))),"")</f>
        <v/>
      </c>
      <c r="AB827" s="72" t="str">
        <f t="array" ref="AB827">IFERROR(IF(INDEX(三跨两临近重点区段!$F:$F,MATCH(1,(MONTH(三跨两临近重点区段!$D:$D)=10)*(三跨两临近重点区段!$A:$A=D827),0))="已取消","已取消",INDEX(三跨两临近重点区段!$E:$E,MATCH(1,(MONTH(三跨两临近重点区段!$D:$D)=10)*(三跨两临近重点区段!$A:$A=D827)*(三跨两临近重点区段!$F:$F="现存区段"),0))),"")</f>
        <v/>
      </c>
      <c r="AC827" s="284" t="str">
        <f t="array" ref="AC827">IFERROR(IF(INDEX(三跨两临近重点区段!$F:$F,MATCH(1,(MONTH(三跨两临近重点区段!$D:$D)=11)*(三跨两临近重点区段!$A:$A=D827),0))="已取消","已取消",INDEX(三跨两临近重点区段!$D:$D,MATCH(1,(MONTH(三跨两临近重点区段!$D:$D)=11)*(三跨两临近重点区段!$A:$A=D827)*(三跨两临近重点区段!$F:$F="现存区段"),0))),"")</f>
        <v/>
      </c>
      <c r="AD827" s="72" t="str">
        <f t="array" ref="AD827">IFERROR(IF(INDEX(三跨两临近重点区段!$F:$F,MATCH(1,(MONTH(三跨两临近重点区段!$D:$D)=11)*(三跨两临近重点区段!$A:$A=D827),0))="已取消","已取消",INDEX(三跨两临近重点区段!$E:$E,MATCH(1,(MONTH(三跨两临近重点区段!$D:$D)=11)*(三跨两临近重点区段!$A:$A=D827)*(三跨两临近重点区段!$F:$F="现存区段"),0))),"")</f>
        <v/>
      </c>
      <c r="AE827" s="284" t="str">
        <f t="array" ref="AE827">IFERROR(IF(INDEX(三跨两临近重点区段!$F:$F,MATCH(1,(MONTH(三跨两临近重点区段!$D:$D)=12)*(三跨两临近重点区段!$A:$A=D827),0))="已取消","已取消",INDEX(三跨两临近重点区段!$D:$D,MATCH(1,(MONTH(三跨两临近重点区段!$D:$D)=12)*(三跨两临近重点区段!$A:$A=D827)*(三跨两临近重点区段!$F:$F="现存区段"),0))),"")</f>
        <v/>
      </c>
      <c r="AF827" s="72" t="str">
        <f t="array" ref="AF827">IFERROR(IF(INDEX(三跨两临近重点区段!$F:$F,MATCH(1,(MONTH(三跨两临近重点区段!$D:$D)=12)*(三跨两临近重点区段!$A:$A=D827),0))="已取消","已取消",INDEX(三跨两临近重点区段!$E:$E,MATCH(1,(MONTH(三跨两临近重点区段!$D:$D)=12)*(三跨两临近重点区段!$A:$A=D827)*(三跨两临近重点区段!$F:$F="现存区段"),0))),"")</f>
        <v/>
      </c>
      <c r="AH827" t="e">
        <f t="array" ref="AH827">INDEX(三跨两临近重点区段!$G:$G,MATCH(D827,三跨两临近重点区段!$A:$A,0))</f>
        <v>#N/A</v>
      </c>
      <c r="AI827" t="e">
        <f>INDEX(三跨两临近重点区段!$J:$J,MATCH(D827,三跨两临近重点区段!$A:$A,0))</f>
        <v>#N/A</v>
      </c>
    </row>
    <row r="828" ht="14.25" spans="1:35">
      <c r="A828" s="263" t="s">
        <v>150</v>
      </c>
      <c r="B828" s="264" t="s">
        <v>2789</v>
      </c>
      <c r="C828" s="263" t="s">
        <v>3329</v>
      </c>
      <c r="D828" s="263" t="s">
        <v>3330</v>
      </c>
      <c r="E828" s="264" t="s">
        <v>2449</v>
      </c>
      <c r="F828" s="264" t="s">
        <v>125</v>
      </c>
      <c r="G828" s="263" t="s">
        <v>2452</v>
      </c>
      <c r="H828" s="263" t="s">
        <v>1557</v>
      </c>
      <c r="I828" s="33"/>
      <c r="J828" s="196"/>
      <c r="K828" s="196"/>
      <c r="L828" s="196"/>
      <c r="M828" s="235"/>
      <c r="N828" s="235"/>
      <c r="O828" s="33"/>
      <c r="P828" s="48"/>
      <c r="Q828" s="279"/>
      <c r="R828" s="279"/>
      <c r="S828" s="278">
        <v>45462</v>
      </c>
      <c r="T828" s="279" t="s">
        <v>3166</v>
      </c>
      <c r="U828" s="268" t="str">
        <f t="array" ref="U828">IFERROR(IF(INDEX(三跨两临近重点区段!$F:$F,MATCH(1,(MONTH(三跨两临近重点区段!$D:$D)=7)*(三跨两临近重点区段!$A:$A=D828),0))="已取消","已取消",INDEX(三跨两临近重点区段!$D:$D,MATCH(1,(MONTH(三跨两临近重点区段!$D:$D)=7)*(三跨两临近重点区段!$A:$A=D828)*(三跨两临近重点区段!$F:$F="现存区段"),0))),"")</f>
        <v/>
      </c>
      <c r="V828" s="232" t="str">
        <f t="array" ref="V828">IFERROR(IF(INDEX(三跨两临近重点区段!$F:$F,MATCH(1,(MONTH(三跨两临近重点区段!$D:$D)=7)*(三跨两临近重点区段!$A:$A=D828),0))="已取消","已取消",INDEX(三跨两临近重点区段!$E:$E,MATCH(1,(MONTH(三跨两临近重点区段!$D:$D)=7)*(三跨两临近重点区段!$A:$A=D828)*(三跨两临近重点区段!$F:$F="现存区段"),0))),"")</f>
        <v/>
      </c>
      <c r="W828" s="268" t="str">
        <f t="array" ref="W828">IFERROR(IF(INDEX(三跨两临近重点区段!$F:$F,MATCH(1,(MONTH(三跨两临近重点区段!$D:$D)=8)*(三跨两临近重点区段!$A:$A=D828),0))="已取消","已取消",INDEX(三跨两临近重点区段!$D:$D,MATCH(1,(MONTH(三跨两临近重点区段!$D:$D)=8)*(三跨两临近重点区段!$A:$A=D828)*(三跨两临近重点区段!$F:$F="现存区段"),0))),"")</f>
        <v/>
      </c>
      <c r="X828" s="232" t="str">
        <f t="array" ref="X828">IFERROR(IF(INDEX(三跨两临近重点区段!$F:$F,MATCH(1,(MONTH(三跨两临近重点区段!$D:$D)=8)*(三跨两临近重点区段!$A:$A=D828),0))="已取消","已取消",INDEX(三跨两临近重点区段!$E:$E,MATCH(1,(MONTH(三跨两临近重点区段!$D:$D)=8)*(三跨两临近重点区段!$A:$A=D828)*(三跨两临近重点区段!$F:$F="现存区段"),0))),"")</f>
        <v/>
      </c>
      <c r="Y828" s="268" t="str">
        <f t="array" ref="Y828">IFERROR(IF(INDEX(三跨两临近重点区段!$F:$F,MATCH(1,(MONTH(三跨两临近重点区段!$D:$D)=9)*(三跨两临近重点区段!$A:$A=D828),0))="已取消","已取消",INDEX(三跨两临近重点区段!$D:$D,MATCH(1,(MONTH(三跨两临近重点区段!$D:$D)=9)*(三跨两临近重点区段!$A:$A=D828)*(三跨两临近重点区段!$F:$F="现存区段"),0))),"")</f>
        <v/>
      </c>
      <c r="Z828" s="232" t="str">
        <f t="array" ref="Z828">IFERROR(IF(INDEX(三跨两临近重点区段!$F:$F,MATCH(1,(MONTH(三跨两临近重点区段!$D:$D)=9)*(三跨两临近重点区段!$A:$A=D828),0))="已取消","已取消",INDEX(三跨两临近重点区段!$E:$E,MATCH(1,(MONTH(三跨两临近重点区段!$D:$D)=9)*(三跨两临近重点区段!$A:$A=D828)*(三跨两临近重点区段!$F:$F="现存区段"),0))),"")</f>
        <v/>
      </c>
      <c r="AA828" s="268" t="str">
        <f t="array" ref="AA828">IFERROR(IF(INDEX(三跨两临近重点区段!$F:$F,MATCH(1,(MONTH(三跨两临近重点区段!$D:$D)=10)*(三跨两临近重点区段!$A:$A=D828),0))="已取消","已取消",INDEX(三跨两临近重点区段!$D:$D,MATCH(1,(MONTH(三跨两临近重点区段!$D:$D)=10)*(三跨两临近重点区段!$A:$A=D828)*(三跨两临近重点区段!$F:$F="现存区段"),0))),"")</f>
        <v/>
      </c>
      <c r="AB828" s="72" t="str">
        <f t="array" ref="AB828">IFERROR(IF(INDEX(三跨两临近重点区段!$F:$F,MATCH(1,(MONTH(三跨两临近重点区段!$D:$D)=10)*(三跨两临近重点区段!$A:$A=D828),0))="已取消","已取消",INDEX(三跨两临近重点区段!$E:$E,MATCH(1,(MONTH(三跨两临近重点区段!$D:$D)=10)*(三跨两临近重点区段!$A:$A=D828)*(三跨两临近重点区段!$F:$F="现存区段"),0))),"")</f>
        <v/>
      </c>
      <c r="AC828" s="284" t="str">
        <f t="array" ref="AC828">IFERROR(IF(INDEX(三跨两临近重点区段!$F:$F,MATCH(1,(MONTH(三跨两临近重点区段!$D:$D)=11)*(三跨两临近重点区段!$A:$A=D828),0))="已取消","已取消",INDEX(三跨两临近重点区段!$D:$D,MATCH(1,(MONTH(三跨两临近重点区段!$D:$D)=11)*(三跨两临近重点区段!$A:$A=D828)*(三跨两临近重点区段!$F:$F="现存区段"),0))),"")</f>
        <v/>
      </c>
      <c r="AD828" s="72" t="str">
        <f t="array" ref="AD828">IFERROR(IF(INDEX(三跨两临近重点区段!$F:$F,MATCH(1,(MONTH(三跨两临近重点区段!$D:$D)=11)*(三跨两临近重点区段!$A:$A=D828),0))="已取消","已取消",INDEX(三跨两临近重点区段!$E:$E,MATCH(1,(MONTH(三跨两临近重点区段!$D:$D)=11)*(三跨两临近重点区段!$A:$A=D828)*(三跨两临近重点区段!$F:$F="现存区段"),0))),"")</f>
        <v/>
      </c>
      <c r="AE828" s="284" t="str">
        <f t="array" ref="AE828">IFERROR(IF(INDEX(三跨两临近重点区段!$F:$F,MATCH(1,(MONTH(三跨两临近重点区段!$D:$D)=12)*(三跨两临近重点区段!$A:$A=D828),0))="已取消","已取消",INDEX(三跨两临近重点区段!$D:$D,MATCH(1,(MONTH(三跨两临近重点区段!$D:$D)=12)*(三跨两临近重点区段!$A:$A=D828)*(三跨两临近重点区段!$F:$F="现存区段"),0))),"")</f>
        <v/>
      </c>
      <c r="AF828" s="72" t="str">
        <f t="array" ref="AF828">IFERROR(IF(INDEX(三跨两临近重点区段!$F:$F,MATCH(1,(MONTH(三跨两临近重点区段!$D:$D)=12)*(三跨两临近重点区段!$A:$A=D828),0))="已取消","已取消",INDEX(三跨两临近重点区段!$E:$E,MATCH(1,(MONTH(三跨两临近重点区段!$D:$D)=12)*(三跨两临近重点区段!$A:$A=D828)*(三跨两临近重点区段!$F:$F="现存区段"),0))),"")</f>
        <v/>
      </c>
      <c r="AH828" t="e">
        <f t="array" ref="AH828">INDEX(三跨两临近重点区段!$G:$G,MATCH(D828,三跨两临近重点区段!$A:$A,0))</f>
        <v>#N/A</v>
      </c>
      <c r="AI828" t="e">
        <f>INDEX(三跨两临近重点区段!$J:$J,MATCH(D828,三跨两临近重点区段!$A:$A,0))</f>
        <v>#N/A</v>
      </c>
    </row>
    <row r="829" ht="14.25" spans="1:35">
      <c r="A829" s="263" t="s">
        <v>150</v>
      </c>
      <c r="B829" s="264" t="s">
        <v>2777</v>
      </c>
      <c r="C829" s="263" t="s">
        <v>2191</v>
      </c>
      <c r="D829" s="263" t="s">
        <v>3331</v>
      </c>
      <c r="E829" s="264" t="s">
        <v>2449</v>
      </c>
      <c r="F829" s="264" t="s">
        <v>125</v>
      </c>
      <c r="G829" s="263" t="s">
        <v>2452</v>
      </c>
      <c r="H829" s="263" t="s">
        <v>1557</v>
      </c>
      <c r="I829" s="33"/>
      <c r="J829" s="196"/>
      <c r="K829" s="196"/>
      <c r="L829" s="196"/>
      <c r="M829" s="235"/>
      <c r="N829" s="235"/>
      <c r="O829" s="33"/>
      <c r="P829" s="48"/>
      <c r="Q829" s="279"/>
      <c r="R829" s="279"/>
      <c r="S829" s="278">
        <v>45462</v>
      </c>
      <c r="T829" s="279" t="s">
        <v>3166</v>
      </c>
      <c r="U829" s="268" t="str">
        <f t="array" ref="U829">IFERROR(IF(INDEX(三跨两临近重点区段!$F:$F,MATCH(1,(MONTH(三跨两临近重点区段!$D:$D)=7)*(三跨两临近重点区段!$A:$A=D829),0))="已取消","已取消",INDEX(三跨两临近重点区段!$D:$D,MATCH(1,(MONTH(三跨两临近重点区段!$D:$D)=7)*(三跨两临近重点区段!$A:$A=D829)*(三跨两临近重点区段!$F:$F="现存区段"),0))),"")</f>
        <v/>
      </c>
      <c r="V829" s="232" t="str">
        <f t="array" ref="V829">IFERROR(IF(INDEX(三跨两临近重点区段!$F:$F,MATCH(1,(MONTH(三跨两临近重点区段!$D:$D)=7)*(三跨两临近重点区段!$A:$A=D829),0))="已取消","已取消",INDEX(三跨两临近重点区段!$E:$E,MATCH(1,(MONTH(三跨两临近重点区段!$D:$D)=7)*(三跨两临近重点区段!$A:$A=D829)*(三跨两临近重点区段!$F:$F="现存区段"),0))),"")</f>
        <v/>
      </c>
      <c r="W829" s="268" t="str">
        <f t="array" ref="W829">IFERROR(IF(INDEX(三跨两临近重点区段!$F:$F,MATCH(1,(MONTH(三跨两临近重点区段!$D:$D)=8)*(三跨两临近重点区段!$A:$A=D829),0))="已取消","已取消",INDEX(三跨两临近重点区段!$D:$D,MATCH(1,(MONTH(三跨两临近重点区段!$D:$D)=8)*(三跨两临近重点区段!$A:$A=D829)*(三跨两临近重点区段!$F:$F="现存区段"),0))),"")</f>
        <v/>
      </c>
      <c r="X829" s="232" t="str">
        <f t="array" ref="X829">IFERROR(IF(INDEX(三跨两临近重点区段!$F:$F,MATCH(1,(MONTH(三跨两临近重点区段!$D:$D)=8)*(三跨两临近重点区段!$A:$A=D829),0))="已取消","已取消",INDEX(三跨两临近重点区段!$E:$E,MATCH(1,(MONTH(三跨两临近重点区段!$D:$D)=8)*(三跨两临近重点区段!$A:$A=D829)*(三跨两临近重点区段!$F:$F="现存区段"),0))),"")</f>
        <v/>
      </c>
      <c r="Y829" s="268" t="str">
        <f t="array" ref="Y829">IFERROR(IF(INDEX(三跨两临近重点区段!$F:$F,MATCH(1,(MONTH(三跨两临近重点区段!$D:$D)=9)*(三跨两临近重点区段!$A:$A=D829),0))="已取消","已取消",INDEX(三跨两临近重点区段!$D:$D,MATCH(1,(MONTH(三跨两临近重点区段!$D:$D)=9)*(三跨两临近重点区段!$A:$A=D829)*(三跨两临近重点区段!$F:$F="现存区段"),0))),"")</f>
        <v/>
      </c>
      <c r="Z829" s="232" t="str">
        <f t="array" ref="Z829">IFERROR(IF(INDEX(三跨两临近重点区段!$F:$F,MATCH(1,(MONTH(三跨两临近重点区段!$D:$D)=9)*(三跨两临近重点区段!$A:$A=D829),0))="已取消","已取消",INDEX(三跨两临近重点区段!$E:$E,MATCH(1,(MONTH(三跨两临近重点区段!$D:$D)=9)*(三跨两临近重点区段!$A:$A=D829)*(三跨两临近重点区段!$F:$F="现存区段"),0))),"")</f>
        <v/>
      </c>
      <c r="AA829" s="268" t="str">
        <f t="array" ref="AA829">IFERROR(IF(INDEX(三跨两临近重点区段!$F:$F,MATCH(1,(MONTH(三跨两临近重点区段!$D:$D)=10)*(三跨两临近重点区段!$A:$A=D829),0))="已取消","已取消",INDEX(三跨两临近重点区段!$D:$D,MATCH(1,(MONTH(三跨两临近重点区段!$D:$D)=10)*(三跨两临近重点区段!$A:$A=D829)*(三跨两临近重点区段!$F:$F="现存区段"),0))),"")</f>
        <v/>
      </c>
      <c r="AB829" s="72" t="str">
        <f t="array" ref="AB829">IFERROR(IF(INDEX(三跨两临近重点区段!$F:$F,MATCH(1,(MONTH(三跨两临近重点区段!$D:$D)=10)*(三跨两临近重点区段!$A:$A=D829),0))="已取消","已取消",INDEX(三跨两临近重点区段!$E:$E,MATCH(1,(MONTH(三跨两临近重点区段!$D:$D)=10)*(三跨两临近重点区段!$A:$A=D829)*(三跨两临近重点区段!$F:$F="现存区段"),0))),"")</f>
        <v/>
      </c>
      <c r="AC829" s="284" t="str">
        <f t="array" ref="AC829">IFERROR(IF(INDEX(三跨两临近重点区段!$F:$F,MATCH(1,(MONTH(三跨两临近重点区段!$D:$D)=11)*(三跨两临近重点区段!$A:$A=D829),0))="已取消","已取消",INDEX(三跨两临近重点区段!$D:$D,MATCH(1,(MONTH(三跨两临近重点区段!$D:$D)=11)*(三跨两临近重点区段!$A:$A=D829)*(三跨两临近重点区段!$F:$F="现存区段"),0))),"")</f>
        <v/>
      </c>
      <c r="AD829" s="72" t="str">
        <f t="array" ref="AD829">IFERROR(IF(INDEX(三跨两临近重点区段!$F:$F,MATCH(1,(MONTH(三跨两临近重点区段!$D:$D)=11)*(三跨两临近重点区段!$A:$A=D829),0))="已取消","已取消",INDEX(三跨两临近重点区段!$E:$E,MATCH(1,(MONTH(三跨两临近重点区段!$D:$D)=11)*(三跨两临近重点区段!$A:$A=D829)*(三跨两临近重点区段!$F:$F="现存区段"),0))),"")</f>
        <v/>
      </c>
      <c r="AE829" s="284" t="str">
        <f t="array" ref="AE829">IFERROR(IF(INDEX(三跨两临近重点区段!$F:$F,MATCH(1,(MONTH(三跨两临近重点区段!$D:$D)=12)*(三跨两临近重点区段!$A:$A=D829),0))="已取消","已取消",INDEX(三跨两临近重点区段!$D:$D,MATCH(1,(MONTH(三跨两临近重点区段!$D:$D)=12)*(三跨两临近重点区段!$A:$A=D829)*(三跨两临近重点区段!$F:$F="现存区段"),0))),"")</f>
        <v/>
      </c>
      <c r="AF829" s="72" t="str">
        <f t="array" ref="AF829">IFERROR(IF(INDEX(三跨两临近重点区段!$F:$F,MATCH(1,(MONTH(三跨两临近重点区段!$D:$D)=12)*(三跨两临近重点区段!$A:$A=D829),0))="已取消","已取消",INDEX(三跨两临近重点区段!$E:$E,MATCH(1,(MONTH(三跨两临近重点区段!$D:$D)=12)*(三跨两临近重点区段!$A:$A=D829)*(三跨两临近重点区段!$F:$F="现存区段"),0))),"")</f>
        <v/>
      </c>
      <c r="AH829" t="e">
        <f t="array" ref="AH829">INDEX(三跨两临近重点区段!$G:$G,MATCH(D829,三跨两临近重点区段!$A:$A,0))</f>
        <v>#N/A</v>
      </c>
      <c r="AI829" t="e">
        <f>INDEX(三跨两临近重点区段!$J:$J,MATCH(D829,三跨两临近重点区段!$A:$A,0))</f>
        <v>#N/A</v>
      </c>
    </row>
    <row r="830" ht="14.25" spans="1:35">
      <c r="A830" s="263" t="s">
        <v>150</v>
      </c>
      <c r="B830" s="264" t="s">
        <v>2777</v>
      </c>
      <c r="C830" s="263" t="s">
        <v>2968</v>
      </c>
      <c r="D830" s="263" t="s">
        <v>3332</v>
      </c>
      <c r="E830" s="264" t="s">
        <v>2449</v>
      </c>
      <c r="F830" s="264" t="s">
        <v>125</v>
      </c>
      <c r="G830" s="263" t="s">
        <v>2452</v>
      </c>
      <c r="H830" s="263" t="s">
        <v>1557</v>
      </c>
      <c r="I830" s="33"/>
      <c r="J830" s="196"/>
      <c r="K830" s="196"/>
      <c r="L830" s="196"/>
      <c r="M830" s="235"/>
      <c r="N830" s="235"/>
      <c r="O830" s="33"/>
      <c r="P830" s="48"/>
      <c r="Q830" s="279"/>
      <c r="R830" s="279"/>
      <c r="S830" s="278">
        <v>45462</v>
      </c>
      <c r="T830" s="279" t="s">
        <v>2117</v>
      </c>
      <c r="U830" s="268" t="str">
        <f t="array" ref="U830">IFERROR(IF(INDEX(三跨两临近重点区段!$F:$F,MATCH(1,(MONTH(三跨两临近重点区段!$D:$D)=7)*(三跨两临近重点区段!$A:$A=D830),0))="已取消","已取消",INDEX(三跨两临近重点区段!$D:$D,MATCH(1,(MONTH(三跨两临近重点区段!$D:$D)=7)*(三跨两临近重点区段!$A:$A=D830)*(三跨两临近重点区段!$F:$F="现存区段"),0))),"")</f>
        <v/>
      </c>
      <c r="V830" s="232" t="str">
        <f t="array" ref="V830">IFERROR(IF(INDEX(三跨两临近重点区段!$F:$F,MATCH(1,(MONTH(三跨两临近重点区段!$D:$D)=7)*(三跨两临近重点区段!$A:$A=D830),0))="已取消","已取消",INDEX(三跨两临近重点区段!$E:$E,MATCH(1,(MONTH(三跨两临近重点区段!$D:$D)=7)*(三跨两临近重点区段!$A:$A=D830)*(三跨两临近重点区段!$F:$F="现存区段"),0))),"")</f>
        <v/>
      </c>
      <c r="W830" s="268" t="str">
        <f t="array" ref="W830">IFERROR(IF(INDEX(三跨两临近重点区段!$F:$F,MATCH(1,(MONTH(三跨两临近重点区段!$D:$D)=8)*(三跨两临近重点区段!$A:$A=D830),0))="已取消","已取消",INDEX(三跨两临近重点区段!$D:$D,MATCH(1,(MONTH(三跨两临近重点区段!$D:$D)=8)*(三跨两临近重点区段!$A:$A=D830)*(三跨两临近重点区段!$F:$F="现存区段"),0))),"")</f>
        <v/>
      </c>
      <c r="X830" s="232" t="str">
        <f t="array" ref="X830">IFERROR(IF(INDEX(三跨两临近重点区段!$F:$F,MATCH(1,(MONTH(三跨两临近重点区段!$D:$D)=8)*(三跨两临近重点区段!$A:$A=D830),0))="已取消","已取消",INDEX(三跨两临近重点区段!$E:$E,MATCH(1,(MONTH(三跨两临近重点区段!$D:$D)=8)*(三跨两临近重点区段!$A:$A=D830)*(三跨两临近重点区段!$F:$F="现存区段"),0))),"")</f>
        <v/>
      </c>
      <c r="Y830" s="268" t="str">
        <f t="array" ref="Y830">IFERROR(IF(INDEX(三跨两临近重点区段!$F:$F,MATCH(1,(MONTH(三跨两临近重点区段!$D:$D)=9)*(三跨两临近重点区段!$A:$A=D830),0))="已取消","已取消",INDEX(三跨两临近重点区段!$D:$D,MATCH(1,(MONTH(三跨两临近重点区段!$D:$D)=9)*(三跨两临近重点区段!$A:$A=D830)*(三跨两临近重点区段!$F:$F="现存区段"),0))),"")</f>
        <v/>
      </c>
      <c r="Z830" s="232" t="str">
        <f t="array" ref="Z830">IFERROR(IF(INDEX(三跨两临近重点区段!$F:$F,MATCH(1,(MONTH(三跨两临近重点区段!$D:$D)=9)*(三跨两临近重点区段!$A:$A=D830),0))="已取消","已取消",INDEX(三跨两临近重点区段!$E:$E,MATCH(1,(MONTH(三跨两临近重点区段!$D:$D)=9)*(三跨两临近重点区段!$A:$A=D830)*(三跨两临近重点区段!$F:$F="现存区段"),0))),"")</f>
        <v/>
      </c>
      <c r="AA830" s="268" t="str">
        <f t="array" ref="AA830">IFERROR(IF(INDEX(三跨两临近重点区段!$F:$F,MATCH(1,(MONTH(三跨两临近重点区段!$D:$D)=10)*(三跨两临近重点区段!$A:$A=D830),0))="已取消","已取消",INDEX(三跨两临近重点区段!$D:$D,MATCH(1,(MONTH(三跨两临近重点区段!$D:$D)=10)*(三跨两临近重点区段!$A:$A=D830)*(三跨两临近重点区段!$F:$F="现存区段"),0))),"")</f>
        <v/>
      </c>
      <c r="AB830" s="72" t="str">
        <f t="array" ref="AB830">IFERROR(IF(INDEX(三跨两临近重点区段!$F:$F,MATCH(1,(MONTH(三跨两临近重点区段!$D:$D)=10)*(三跨两临近重点区段!$A:$A=D830),0))="已取消","已取消",INDEX(三跨两临近重点区段!$E:$E,MATCH(1,(MONTH(三跨两临近重点区段!$D:$D)=10)*(三跨两临近重点区段!$A:$A=D830)*(三跨两临近重点区段!$F:$F="现存区段"),0))),"")</f>
        <v/>
      </c>
      <c r="AC830" s="284" t="str">
        <f t="array" ref="AC830">IFERROR(IF(INDEX(三跨两临近重点区段!$F:$F,MATCH(1,(MONTH(三跨两临近重点区段!$D:$D)=11)*(三跨两临近重点区段!$A:$A=D830),0))="已取消","已取消",INDEX(三跨两临近重点区段!$D:$D,MATCH(1,(MONTH(三跨两临近重点区段!$D:$D)=11)*(三跨两临近重点区段!$A:$A=D830)*(三跨两临近重点区段!$F:$F="现存区段"),0))),"")</f>
        <v/>
      </c>
      <c r="AD830" s="72" t="str">
        <f t="array" ref="AD830">IFERROR(IF(INDEX(三跨两临近重点区段!$F:$F,MATCH(1,(MONTH(三跨两临近重点区段!$D:$D)=11)*(三跨两临近重点区段!$A:$A=D830),0))="已取消","已取消",INDEX(三跨两临近重点区段!$E:$E,MATCH(1,(MONTH(三跨两临近重点区段!$D:$D)=11)*(三跨两临近重点区段!$A:$A=D830)*(三跨两临近重点区段!$F:$F="现存区段"),0))),"")</f>
        <v/>
      </c>
      <c r="AE830" s="284" t="str">
        <f t="array" ref="AE830">IFERROR(IF(INDEX(三跨两临近重点区段!$F:$F,MATCH(1,(MONTH(三跨两临近重点区段!$D:$D)=12)*(三跨两临近重点区段!$A:$A=D830),0))="已取消","已取消",INDEX(三跨两临近重点区段!$D:$D,MATCH(1,(MONTH(三跨两临近重点区段!$D:$D)=12)*(三跨两临近重点区段!$A:$A=D830)*(三跨两临近重点区段!$F:$F="现存区段"),0))),"")</f>
        <v/>
      </c>
      <c r="AF830" s="72" t="str">
        <f t="array" ref="AF830">IFERROR(IF(INDEX(三跨两临近重点区段!$F:$F,MATCH(1,(MONTH(三跨两临近重点区段!$D:$D)=12)*(三跨两临近重点区段!$A:$A=D830),0))="已取消","已取消",INDEX(三跨两临近重点区段!$E:$E,MATCH(1,(MONTH(三跨两临近重点区段!$D:$D)=12)*(三跨两临近重点区段!$A:$A=D830)*(三跨两临近重点区段!$F:$F="现存区段"),0))),"")</f>
        <v/>
      </c>
      <c r="AH830" t="e">
        <f t="array" ref="AH830">INDEX(三跨两临近重点区段!$G:$G,MATCH(D830,三跨两临近重点区段!$A:$A,0))</f>
        <v>#N/A</v>
      </c>
      <c r="AI830" t="e">
        <f>INDEX(三跨两临近重点区段!$J:$J,MATCH(D830,三跨两临近重点区段!$A:$A,0))</f>
        <v>#N/A</v>
      </c>
    </row>
    <row r="831" ht="14.25" spans="1:35">
      <c r="A831" s="263" t="s">
        <v>150</v>
      </c>
      <c r="B831" s="264" t="s">
        <v>2777</v>
      </c>
      <c r="C831" s="263" t="s">
        <v>2968</v>
      </c>
      <c r="D831" s="263" t="s">
        <v>3333</v>
      </c>
      <c r="E831" s="264" t="s">
        <v>2449</v>
      </c>
      <c r="F831" s="264" t="s">
        <v>125</v>
      </c>
      <c r="G831" s="263" t="s">
        <v>2452</v>
      </c>
      <c r="H831" s="263" t="s">
        <v>1557</v>
      </c>
      <c r="I831" s="33"/>
      <c r="J831" s="196"/>
      <c r="K831" s="196"/>
      <c r="L831" s="196"/>
      <c r="M831" s="235"/>
      <c r="N831" s="235"/>
      <c r="O831" s="33"/>
      <c r="P831" s="48"/>
      <c r="Q831" s="279"/>
      <c r="R831" s="279"/>
      <c r="S831" s="278">
        <v>45462</v>
      </c>
      <c r="T831" s="279" t="s">
        <v>2117</v>
      </c>
      <c r="U831" s="268" t="str">
        <f t="array" ref="U831">IFERROR(IF(INDEX(三跨两临近重点区段!$F:$F,MATCH(1,(MONTH(三跨两临近重点区段!$D:$D)=7)*(三跨两临近重点区段!$A:$A=D831),0))="已取消","已取消",INDEX(三跨两临近重点区段!$D:$D,MATCH(1,(MONTH(三跨两临近重点区段!$D:$D)=7)*(三跨两临近重点区段!$A:$A=D831)*(三跨两临近重点区段!$F:$F="现存区段"),0))),"")</f>
        <v/>
      </c>
      <c r="V831" s="232" t="str">
        <f t="array" ref="V831">IFERROR(IF(INDEX(三跨两临近重点区段!$F:$F,MATCH(1,(MONTH(三跨两临近重点区段!$D:$D)=7)*(三跨两临近重点区段!$A:$A=D831),0))="已取消","已取消",INDEX(三跨两临近重点区段!$E:$E,MATCH(1,(MONTH(三跨两临近重点区段!$D:$D)=7)*(三跨两临近重点区段!$A:$A=D831)*(三跨两临近重点区段!$F:$F="现存区段"),0))),"")</f>
        <v/>
      </c>
      <c r="W831" s="268" t="str">
        <f t="array" ref="W831">IFERROR(IF(INDEX(三跨两临近重点区段!$F:$F,MATCH(1,(MONTH(三跨两临近重点区段!$D:$D)=8)*(三跨两临近重点区段!$A:$A=D831),0))="已取消","已取消",INDEX(三跨两临近重点区段!$D:$D,MATCH(1,(MONTH(三跨两临近重点区段!$D:$D)=8)*(三跨两临近重点区段!$A:$A=D831)*(三跨两临近重点区段!$F:$F="现存区段"),0))),"")</f>
        <v/>
      </c>
      <c r="X831" s="232" t="str">
        <f t="array" ref="X831">IFERROR(IF(INDEX(三跨两临近重点区段!$F:$F,MATCH(1,(MONTH(三跨两临近重点区段!$D:$D)=8)*(三跨两临近重点区段!$A:$A=D831),0))="已取消","已取消",INDEX(三跨两临近重点区段!$E:$E,MATCH(1,(MONTH(三跨两临近重点区段!$D:$D)=8)*(三跨两临近重点区段!$A:$A=D831)*(三跨两临近重点区段!$F:$F="现存区段"),0))),"")</f>
        <v/>
      </c>
      <c r="Y831" s="268" t="str">
        <f t="array" ref="Y831">IFERROR(IF(INDEX(三跨两临近重点区段!$F:$F,MATCH(1,(MONTH(三跨两临近重点区段!$D:$D)=9)*(三跨两临近重点区段!$A:$A=D831),0))="已取消","已取消",INDEX(三跨两临近重点区段!$D:$D,MATCH(1,(MONTH(三跨两临近重点区段!$D:$D)=9)*(三跨两临近重点区段!$A:$A=D831)*(三跨两临近重点区段!$F:$F="现存区段"),0))),"")</f>
        <v/>
      </c>
      <c r="Z831" s="232" t="str">
        <f t="array" ref="Z831">IFERROR(IF(INDEX(三跨两临近重点区段!$F:$F,MATCH(1,(MONTH(三跨两临近重点区段!$D:$D)=9)*(三跨两临近重点区段!$A:$A=D831),0))="已取消","已取消",INDEX(三跨两临近重点区段!$E:$E,MATCH(1,(MONTH(三跨两临近重点区段!$D:$D)=9)*(三跨两临近重点区段!$A:$A=D831)*(三跨两临近重点区段!$F:$F="现存区段"),0))),"")</f>
        <v/>
      </c>
      <c r="AA831" s="268" t="str">
        <f t="array" ref="AA831">IFERROR(IF(INDEX(三跨两临近重点区段!$F:$F,MATCH(1,(MONTH(三跨两临近重点区段!$D:$D)=10)*(三跨两临近重点区段!$A:$A=D831),0))="已取消","已取消",INDEX(三跨两临近重点区段!$D:$D,MATCH(1,(MONTH(三跨两临近重点区段!$D:$D)=10)*(三跨两临近重点区段!$A:$A=D831)*(三跨两临近重点区段!$F:$F="现存区段"),0))),"")</f>
        <v/>
      </c>
      <c r="AB831" s="72" t="str">
        <f t="array" ref="AB831">IFERROR(IF(INDEX(三跨两临近重点区段!$F:$F,MATCH(1,(MONTH(三跨两临近重点区段!$D:$D)=10)*(三跨两临近重点区段!$A:$A=D831),0))="已取消","已取消",INDEX(三跨两临近重点区段!$E:$E,MATCH(1,(MONTH(三跨两临近重点区段!$D:$D)=10)*(三跨两临近重点区段!$A:$A=D831)*(三跨两临近重点区段!$F:$F="现存区段"),0))),"")</f>
        <v/>
      </c>
      <c r="AC831" s="284" t="str">
        <f t="array" ref="AC831">IFERROR(IF(INDEX(三跨两临近重点区段!$F:$F,MATCH(1,(MONTH(三跨两临近重点区段!$D:$D)=11)*(三跨两临近重点区段!$A:$A=D831),0))="已取消","已取消",INDEX(三跨两临近重点区段!$D:$D,MATCH(1,(MONTH(三跨两临近重点区段!$D:$D)=11)*(三跨两临近重点区段!$A:$A=D831)*(三跨两临近重点区段!$F:$F="现存区段"),0))),"")</f>
        <v/>
      </c>
      <c r="AD831" s="72" t="str">
        <f t="array" ref="AD831">IFERROR(IF(INDEX(三跨两临近重点区段!$F:$F,MATCH(1,(MONTH(三跨两临近重点区段!$D:$D)=11)*(三跨两临近重点区段!$A:$A=D831),0))="已取消","已取消",INDEX(三跨两临近重点区段!$E:$E,MATCH(1,(MONTH(三跨两临近重点区段!$D:$D)=11)*(三跨两临近重点区段!$A:$A=D831)*(三跨两临近重点区段!$F:$F="现存区段"),0))),"")</f>
        <v/>
      </c>
      <c r="AE831" s="284" t="str">
        <f t="array" ref="AE831">IFERROR(IF(INDEX(三跨两临近重点区段!$F:$F,MATCH(1,(MONTH(三跨两临近重点区段!$D:$D)=12)*(三跨两临近重点区段!$A:$A=D831),0))="已取消","已取消",INDEX(三跨两临近重点区段!$D:$D,MATCH(1,(MONTH(三跨两临近重点区段!$D:$D)=12)*(三跨两临近重点区段!$A:$A=D831)*(三跨两临近重点区段!$F:$F="现存区段"),0))),"")</f>
        <v/>
      </c>
      <c r="AF831" s="72" t="str">
        <f t="array" ref="AF831">IFERROR(IF(INDEX(三跨两临近重点区段!$F:$F,MATCH(1,(MONTH(三跨两临近重点区段!$D:$D)=12)*(三跨两临近重点区段!$A:$A=D831),0))="已取消","已取消",INDEX(三跨两临近重点区段!$E:$E,MATCH(1,(MONTH(三跨两临近重点区段!$D:$D)=12)*(三跨两临近重点区段!$A:$A=D831)*(三跨两临近重点区段!$F:$F="现存区段"),0))),"")</f>
        <v/>
      </c>
      <c r="AH831" t="e">
        <f t="array" ref="AH831">INDEX(三跨两临近重点区段!$G:$G,MATCH(D831,三跨两临近重点区段!$A:$A,0))</f>
        <v>#N/A</v>
      </c>
      <c r="AI831" t="e">
        <f>INDEX(三跨两临近重点区段!$J:$J,MATCH(D831,三跨两临近重点区段!$A:$A,0))</f>
        <v>#N/A</v>
      </c>
    </row>
    <row r="832" ht="14.25" spans="1:35">
      <c r="A832" s="263" t="s">
        <v>150</v>
      </c>
      <c r="B832" s="264" t="s">
        <v>2777</v>
      </c>
      <c r="C832" s="263" t="s">
        <v>2304</v>
      </c>
      <c r="D832" s="263" t="s">
        <v>3334</v>
      </c>
      <c r="E832" s="264" t="s">
        <v>2449</v>
      </c>
      <c r="F832" s="264" t="s">
        <v>125</v>
      </c>
      <c r="G832" s="263" t="s">
        <v>2452</v>
      </c>
      <c r="H832" s="263" t="s">
        <v>1557</v>
      </c>
      <c r="I832" s="33"/>
      <c r="J832" s="196"/>
      <c r="K832" s="196"/>
      <c r="L832" s="196"/>
      <c r="M832" s="235"/>
      <c r="N832" s="235"/>
      <c r="O832" s="33"/>
      <c r="P832" s="48"/>
      <c r="Q832" s="279"/>
      <c r="R832" s="279"/>
      <c r="S832" s="278">
        <v>45462</v>
      </c>
      <c r="T832" s="279" t="s">
        <v>2117</v>
      </c>
      <c r="U832" s="268" t="str">
        <f t="array" ref="U832">IFERROR(IF(INDEX(三跨两临近重点区段!$F:$F,MATCH(1,(MONTH(三跨两临近重点区段!$D:$D)=7)*(三跨两临近重点区段!$A:$A=D832),0))="已取消","已取消",INDEX(三跨两临近重点区段!$D:$D,MATCH(1,(MONTH(三跨两临近重点区段!$D:$D)=7)*(三跨两临近重点区段!$A:$A=D832)*(三跨两临近重点区段!$F:$F="现存区段"),0))),"")</f>
        <v/>
      </c>
      <c r="V832" s="232" t="str">
        <f t="array" ref="V832">IFERROR(IF(INDEX(三跨两临近重点区段!$F:$F,MATCH(1,(MONTH(三跨两临近重点区段!$D:$D)=7)*(三跨两临近重点区段!$A:$A=D832),0))="已取消","已取消",INDEX(三跨两临近重点区段!$E:$E,MATCH(1,(MONTH(三跨两临近重点区段!$D:$D)=7)*(三跨两临近重点区段!$A:$A=D832)*(三跨两临近重点区段!$F:$F="现存区段"),0))),"")</f>
        <v/>
      </c>
      <c r="W832" s="268" t="str">
        <f t="array" ref="W832">IFERROR(IF(INDEX(三跨两临近重点区段!$F:$F,MATCH(1,(MONTH(三跨两临近重点区段!$D:$D)=8)*(三跨两临近重点区段!$A:$A=D832),0))="已取消","已取消",INDEX(三跨两临近重点区段!$D:$D,MATCH(1,(MONTH(三跨两临近重点区段!$D:$D)=8)*(三跨两临近重点区段!$A:$A=D832)*(三跨两临近重点区段!$F:$F="现存区段"),0))),"")</f>
        <v/>
      </c>
      <c r="X832" s="232" t="str">
        <f t="array" ref="X832">IFERROR(IF(INDEX(三跨两临近重点区段!$F:$F,MATCH(1,(MONTH(三跨两临近重点区段!$D:$D)=8)*(三跨两临近重点区段!$A:$A=D832),0))="已取消","已取消",INDEX(三跨两临近重点区段!$E:$E,MATCH(1,(MONTH(三跨两临近重点区段!$D:$D)=8)*(三跨两临近重点区段!$A:$A=D832)*(三跨两临近重点区段!$F:$F="现存区段"),0))),"")</f>
        <v/>
      </c>
      <c r="Y832" s="268" t="str">
        <f t="array" ref="Y832">IFERROR(IF(INDEX(三跨两临近重点区段!$F:$F,MATCH(1,(MONTH(三跨两临近重点区段!$D:$D)=9)*(三跨两临近重点区段!$A:$A=D832),0))="已取消","已取消",INDEX(三跨两临近重点区段!$D:$D,MATCH(1,(MONTH(三跨两临近重点区段!$D:$D)=9)*(三跨两临近重点区段!$A:$A=D832)*(三跨两临近重点区段!$F:$F="现存区段"),0))),"")</f>
        <v/>
      </c>
      <c r="Z832" s="232" t="str">
        <f t="array" ref="Z832">IFERROR(IF(INDEX(三跨两临近重点区段!$F:$F,MATCH(1,(MONTH(三跨两临近重点区段!$D:$D)=9)*(三跨两临近重点区段!$A:$A=D832),0))="已取消","已取消",INDEX(三跨两临近重点区段!$E:$E,MATCH(1,(MONTH(三跨两临近重点区段!$D:$D)=9)*(三跨两临近重点区段!$A:$A=D832)*(三跨两临近重点区段!$F:$F="现存区段"),0))),"")</f>
        <v/>
      </c>
      <c r="AA832" s="268" t="str">
        <f t="array" ref="AA832">IFERROR(IF(INDEX(三跨两临近重点区段!$F:$F,MATCH(1,(MONTH(三跨两临近重点区段!$D:$D)=10)*(三跨两临近重点区段!$A:$A=D832),0))="已取消","已取消",INDEX(三跨两临近重点区段!$D:$D,MATCH(1,(MONTH(三跨两临近重点区段!$D:$D)=10)*(三跨两临近重点区段!$A:$A=D832)*(三跨两临近重点区段!$F:$F="现存区段"),0))),"")</f>
        <v/>
      </c>
      <c r="AB832" s="72" t="str">
        <f t="array" ref="AB832">IFERROR(IF(INDEX(三跨两临近重点区段!$F:$F,MATCH(1,(MONTH(三跨两临近重点区段!$D:$D)=10)*(三跨两临近重点区段!$A:$A=D832),0))="已取消","已取消",INDEX(三跨两临近重点区段!$E:$E,MATCH(1,(MONTH(三跨两临近重点区段!$D:$D)=10)*(三跨两临近重点区段!$A:$A=D832)*(三跨两临近重点区段!$F:$F="现存区段"),0))),"")</f>
        <v/>
      </c>
      <c r="AC832" s="284" t="str">
        <f t="array" ref="AC832">IFERROR(IF(INDEX(三跨两临近重点区段!$F:$F,MATCH(1,(MONTH(三跨两临近重点区段!$D:$D)=11)*(三跨两临近重点区段!$A:$A=D832),0))="已取消","已取消",INDEX(三跨两临近重点区段!$D:$D,MATCH(1,(MONTH(三跨两临近重点区段!$D:$D)=11)*(三跨两临近重点区段!$A:$A=D832)*(三跨两临近重点区段!$F:$F="现存区段"),0))),"")</f>
        <v/>
      </c>
      <c r="AD832" s="72" t="str">
        <f t="array" ref="AD832">IFERROR(IF(INDEX(三跨两临近重点区段!$F:$F,MATCH(1,(MONTH(三跨两临近重点区段!$D:$D)=11)*(三跨两临近重点区段!$A:$A=D832),0))="已取消","已取消",INDEX(三跨两临近重点区段!$E:$E,MATCH(1,(MONTH(三跨两临近重点区段!$D:$D)=11)*(三跨两临近重点区段!$A:$A=D832)*(三跨两临近重点区段!$F:$F="现存区段"),0))),"")</f>
        <v/>
      </c>
      <c r="AE832" s="284" t="str">
        <f t="array" ref="AE832">IFERROR(IF(INDEX(三跨两临近重点区段!$F:$F,MATCH(1,(MONTH(三跨两临近重点区段!$D:$D)=12)*(三跨两临近重点区段!$A:$A=D832),0))="已取消","已取消",INDEX(三跨两临近重点区段!$D:$D,MATCH(1,(MONTH(三跨两临近重点区段!$D:$D)=12)*(三跨两临近重点区段!$A:$A=D832)*(三跨两临近重点区段!$F:$F="现存区段"),0))),"")</f>
        <v/>
      </c>
      <c r="AF832" s="72" t="str">
        <f t="array" ref="AF832">IFERROR(IF(INDEX(三跨两临近重点区段!$F:$F,MATCH(1,(MONTH(三跨两临近重点区段!$D:$D)=12)*(三跨两临近重点区段!$A:$A=D832),0))="已取消","已取消",INDEX(三跨两临近重点区段!$E:$E,MATCH(1,(MONTH(三跨两临近重点区段!$D:$D)=12)*(三跨两临近重点区段!$A:$A=D832)*(三跨两临近重点区段!$F:$F="现存区段"),0))),"")</f>
        <v/>
      </c>
      <c r="AH832" t="e">
        <f t="array" ref="AH832">INDEX(三跨两临近重点区段!$G:$G,MATCH(D832,三跨两临近重点区段!$A:$A,0))</f>
        <v>#N/A</v>
      </c>
      <c r="AI832" t="e">
        <f>INDEX(三跨两临近重点区段!$J:$J,MATCH(D832,三跨两临近重点区段!$A:$A,0))</f>
        <v>#N/A</v>
      </c>
    </row>
    <row r="833" ht="14.25" spans="1:35">
      <c r="A833" s="263" t="s">
        <v>150</v>
      </c>
      <c r="B833" s="264" t="s">
        <v>2777</v>
      </c>
      <c r="C833" s="263" t="s">
        <v>2304</v>
      </c>
      <c r="D833" s="263" t="s">
        <v>3335</v>
      </c>
      <c r="E833" s="264" t="s">
        <v>2449</v>
      </c>
      <c r="F833" s="264" t="s">
        <v>125</v>
      </c>
      <c r="G833" s="263" t="s">
        <v>2452</v>
      </c>
      <c r="H833" s="263" t="s">
        <v>1557</v>
      </c>
      <c r="I833" s="33"/>
      <c r="J833" s="196"/>
      <c r="K833" s="196"/>
      <c r="L833" s="196"/>
      <c r="M833" s="235"/>
      <c r="N833" s="235"/>
      <c r="O833" s="33"/>
      <c r="P833" s="48"/>
      <c r="Q833" s="279"/>
      <c r="R833" s="279"/>
      <c r="S833" s="278">
        <v>45462</v>
      </c>
      <c r="T833" s="279" t="s">
        <v>2117</v>
      </c>
      <c r="U833" s="268" t="str">
        <f t="array" ref="U833">IFERROR(IF(INDEX(三跨两临近重点区段!$F:$F,MATCH(1,(MONTH(三跨两临近重点区段!$D:$D)=7)*(三跨两临近重点区段!$A:$A=D833),0))="已取消","已取消",INDEX(三跨两临近重点区段!$D:$D,MATCH(1,(MONTH(三跨两临近重点区段!$D:$D)=7)*(三跨两临近重点区段!$A:$A=D833)*(三跨两临近重点区段!$F:$F="现存区段"),0))),"")</f>
        <v/>
      </c>
      <c r="V833" s="232" t="str">
        <f t="array" ref="V833">IFERROR(IF(INDEX(三跨两临近重点区段!$F:$F,MATCH(1,(MONTH(三跨两临近重点区段!$D:$D)=7)*(三跨两临近重点区段!$A:$A=D833),0))="已取消","已取消",INDEX(三跨两临近重点区段!$E:$E,MATCH(1,(MONTH(三跨两临近重点区段!$D:$D)=7)*(三跨两临近重点区段!$A:$A=D833)*(三跨两临近重点区段!$F:$F="现存区段"),0))),"")</f>
        <v/>
      </c>
      <c r="W833" s="268" t="str">
        <f t="array" ref="W833">IFERROR(IF(INDEX(三跨两临近重点区段!$F:$F,MATCH(1,(MONTH(三跨两临近重点区段!$D:$D)=8)*(三跨两临近重点区段!$A:$A=D833),0))="已取消","已取消",INDEX(三跨两临近重点区段!$D:$D,MATCH(1,(MONTH(三跨两临近重点区段!$D:$D)=8)*(三跨两临近重点区段!$A:$A=D833)*(三跨两临近重点区段!$F:$F="现存区段"),0))),"")</f>
        <v/>
      </c>
      <c r="X833" s="232" t="str">
        <f t="array" ref="X833">IFERROR(IF(INDEX(三跨两临近重点区段!$F:$F,MATCH(1,(MONTH(三跨两临近重点区段!$D:$D)=8)*(三跨两临近重点区段!$A:$A=D833),0))="已取消","已取消",INDEX(三跨两临近重点区段!$E:$E,MATCH(1,(MONTH(三跨两临近重点区段!$D:$D)=8)*(三跨两临近重点区段!$A:$A=D833)*(三跨两临近重点区段!$F:$F="现存区段"),0))),"")</f>
        <v/>
      </c>
      <c r="Y833" s="268" t="str">
        <f t="array" ref="Y833">IFERROR(IF(INDEX(三跨两临近重点区段!$F:$F,MATCH(1,(MONTH(三跨两临近重点区段!$D:$D)=9)*(三跨两临近重点区段!$A:$A=D833),0))="已取消","已取消",INDEX(三跨两临近重点区段!$D:$D,MATCH(1,(MONTH(三跨两临近重点区段!$D:$D)=9)*(三跨两临近重点区段!$A:$A=D833)*(三跨两临近重点区段!$F:$F="现存区段"),0))),"")</f>
        <v/>
      </c>
      <c r="Z833" s="232" t="str">
        <f t="array" ref="Z833">IFERROR(IF(INDEX(三跨两临近重点区段!$F:$F,MATCH(1,(MONTH(三跨两临近重点区段!$D:$D)=9)*(三跨两临近重点区段!$A:$A=D833),0))="已取消","已取消",INDEX(三跨两临近重点区段!$E:$E,MATCH(1,(MONTH(三跨两临近重点区段!$D:$D)=9)*(三跨两临近重点区段!$A:$A=D833)*(三跨两临近重点区段!$F:$F="现存区段"),0))),"")</f>
        <v/>
      </c>
      <c r="AA833" s="268" t="str">
        <f t="array" ref="AA833">IFERROR(IF(INDEX(三跨两临近重点区段!$F:$F,MATCH(1,(MONTH(三跨两临近重点区段!$D:$D)=10)*(三跨两临近重点区段!$A:$A=D833),0))="已取消","已取消",INDEX(三跨两临近重点区段!$D:$D,MATCH(1,(MONTH(三跨两临近重点区段!$D:$D)=10)*(三跨两临近重点区段!$A:$A=D833)*(三跨两临近重点区段!$F:$F="现存区段"),0))),"")</f>
        <v/>
      </c>
      <c r="AB833" s="72" t="str">
        <f t="array" ref="AB833">IFERROR(IF(INDEX(三跨两临近重点区段!$F:$F,MATCH(1,(MONTH(三跨两临近重点区段!$D:$D)=10)*(三跨两临近重点区段!$A:$A=D833),0))="已取消","已取消",INDEX(三跨两临近重点区段!$E:$E,MATCH(1,(MONTH(三跨两临近重点区段!$D:$D)=10)*(三跨两临近重点区段!$A:$A=D833)*(三跨两临近重点区段!$F:$F="现存区段"),0))),"")</f>
        <v/>
      </c>
      <c r="AC833" s="284" t="str">
        <f t="array" ref="AC833">IFERROR(IF(INDEX(三跨两临近重点区段!$F:$F,MATCH(1,(MONTH(三跨两临近重点区段!$D:$D)=11)*(三跨两临近重点区段!$A:$A=D833),0))="已取消","已取消",INDEX(三跨两临近重点区段!$D:$D,MATCH(1,(MONTH(三跨两临近重点区段!$D:$D)=11)*(三跨两临近重点区段!$A:$A=D833)*(三跨两临近重点区段!$F:$F="现存区段"),0))),"")</f>
        <v/>
      </c>
      <c r="AD833" s="72" t="str">
        <f t="array" ref="AD833">IFERROR(IF(INDEX(三跨两临近重点区段!$F:$F,MATCH(1,(MONTH(三跨两临近重点区段!$D:$D)=11)*(三跨两临近重点区段!$A:$A=D833),0))="已取消","已取消",INDEX(三跨两临近重点区段!$E:$E,MATCH(1,(MONTH(三跨两临近重点区段!$D:$D)=11)*(三跨两临近重点区段!$A:$A=D833)*(三跨两临近重点区段!$F:$F="现存区段"),0))),"")</f>
        <v/>
      </c>
      <c r="AE833" s="284" t="str">
        <f t="array" ref="AE833">IFERROR(IF(INDEX(三跨两临近重点区段!$F:$F,MATCH(1,(MONTH(三跨两临近重点区段!$D:$D)=12)*(三跨两临近重点区段!$A:$A=D833),0))="已取消","已取消",INDEX(三跨两临近重点区段!$D:$D,MATCH(1,(MONTH(三跨两临近重点区段!$D:$D)=12)*(三跨两临近重点区段!$A:$A=D833)*(三跨两临近重点区段!$F:$F="现存区段"),0))),"")</f>
        <v/>
      </c>
      <c r="AF833" s="72" t="str">
        <f t="array" ref="AF833">IFERROR(IF(INDEX(三跨两临近重点区段!$F:$F,MATCH(1,(MONTH(三跨两临近重点区段!$D:$D)=12)*(三跨两临近重点区段!$A:$A=D833),0))="已取消","已取消",INDEX(三跨两临近重点区段!$E:$E,MATCH(1,(MONTH(三跨两临近重点区段!$D:$D)=12)*(三跨两临近重点区段!$A:$A=D833)*(三跨两临近重点区段!$F:$F="现存区段"),0))),"")</f>
        <v/>
      </c>
      <c r="AH833" t="e">
        <f t="array" ref="AH833">INDEX(三跨两临近重点区段!$G:$G,MATCH(D833,三跨两临近重点区段!$A:$A,0))</f>
        <v>#N/A</v>
      </c>
      <c r="AI833" t="e">
        <f>INDEX(三跨两临近重点区段!$J:$J,MATCH(D833,三跨两临近重点区段!$A:$A,0))</f>
        <v>#N/A</v>
      </c>
    </row>
    <row r="834" ht="14.25" spans="1:35">
      <c r="A834" s="263" t="s">
        <v>150</v>
      </c>
      <c r="B834" s="264" t="s">
        <v>2789</v>
      </c>
      <c r="C834" s="263" t="s">
        <v>3336</v>
      </c>
      <c r="D834" s="263" t="s">
        <v>3337</v>
      </c>
      <c r="E834" s="264" t="s">
        <v>2449</v>
      </c>
      <c r="F834" s="264" t="s">
        <v>125</v>
      </c>
      <c r="G834" s="263" t="s">
        <v>2452</v>
      </c>
      <c r="H834" s="263" t="s">
        <v>1557</v>
      </c>
      <c r="I834" s="33"/>
      <c r="J834" s="196"/>
      <c r="K834" s="196"/>
      <c r="L834" s="196"/>
      <c r="M834" s="235"/>
      <c r="N834" s="235"/>
      <c r="O834" s="33"/>
      <c r="P834" s="48"/>
      <c r="Q834" s="279"/>
      <c r="R834" s="279"/>
      <c r="S834" s="278">
        <v>45462</v>
      </c>
      <c r="T834" s="279" t="s">
        <v>2117</v>
      </c>
      <c r="U834" s="268" t="str">
        <f t="array" ref="U834">IFERROR(IF(INDEX(三跨两临近重点区段!$F:$F,MATCH(1,(MONTH(三跨两临近重点区段!$D:$D)=7)*(三跨两临近重点区段!$A:$A=D834),0))="已取消","已取消",INDEX(三跨两临近重点区段!$D:$D,MATCH(1,(MONTH(三跨两临近重点区段!$D:$D)=7)*(三跨两临近重点区段!$A:$A=D834)*(三跨两临近重点区段!$F:$F="现存区段"),0))),"")</f>
        <v/>
      </c>
      <c r="V834" s="232" t="str">
        <f t="array" ref="V834">IFERROR(IF(INDEX(三跨两临近重点区段!$F:$F,MATCH(1,(MONTH(三跨两临近重点区段!$D:$D)=7)*(三跨两临近重点区段!$A:$A=D834),0))="已取消","已取消",INDEX(三跨两临近重点区段!$E:$E,MATCH(1,(MONTH(三跨两临近重点区段!$D:$D)=7)*(三跨两临近重点区段!$A:$A=D834)*(三跨两临近重点区段!$F:$F="现存区段"),0))),"")</f>
        <v/>
      </c>
      <c r="W834" s="268" t="str">
        <f t="array" ref="W834">IFERROR(IF(INDEX(三跨两临近重点区段!$F:$F,MATCH(1,(MONTH(三跨两临近重点区段!$D:$D)=8)*(三跨两临近重点区段!$A:$A=D834),0))="已取消","已取消",INDEX(三跨两临近重点区段!$D:$D,MATCH(1,(MONTH(三跨两临近重点区段!$D:$D)=8)*(三跨两临近重点区段!$A:$A=D834)*(三跨两临近重点区段!$F:$F="现存区段"),0))),"")</f>
        <v/>
      </c>
      <c r="X834" s="232" t="str">
        <f t="array" ref="X834">IFERROR(IF(INDEX(三跨两临近重点区段!$F:$F,MATCH(1,(MONTH(三跨两临近重点区段!$D:$D)=8)*(三跨两临近重点区段!$A:$A=D834),0))="已取消","已取消",INDEX(三跨两临近重点区段!$E:$E,MATCH(1,(MONTH(三跨两临近重点区段!$D:$D)=8)*(三跨两临近重点区段!$A:$A=D834)*(三跨两临近重点区段!$F:$F="现存区段"),0))),"")</f>
        <v/>
      </c>
      <c r="Y834" s="268" t="str">
        <f t="array" ref="Y834">IFERROR(IF(INDEX(三跨两临近重点区段!$F:$F,MATCH(1,(MONTH(三跨两临近重点区段!$D:$D)=9)*(三跨两临近重点区段!$A:$A=D834),0))="已取消","已取消",INDEX(三跨两临近重点区段!$D:$D,MATCH(1,(MONTH(三跨两临近重点区段!$D:$D)=9)*(三跨两临近重点区段!$A:$A=D834)*(三跨两临近重点区段!$F:$F="现存区段"),0))),"")</f>
        <v/>
      </c>
      <c r="Z834" s="232" t="str">
        <f t="array" ref="Z834">IFERROR(IF(INDEX(三跨两临近重点区段!$F:$F,MATCH(1,(MONTH(三跨两临近重点区段!$D:$D)=9)*(三跨两临近重点区段!$A:$A=D834),0))="已取消","已取消",INDEX(三跨两临近重点区段!$E:$E,MATCH(1,(MONTH(三跨两临近重点区段!$D:$D)=9)*(三跨两临近重点区段!$A:$A=D834)*(三跨两临近重点区段!$F:$F="现存区段"),0))),"")</f>
        <v/>
      </c>
      <c r="AA834" s="268" t="str">
        <f t="array" ref="AA834">IFERROR(IF(INDEX(三跨两临近重点区段!$F:$F,MATCH(1,(MONTH(三跨两临近重点区段!$D:$D)=10)*(三跨两临近重点区段!$A:$A=D834),0))="已取消","已取消",INDEX(三跨两临近重点区段!$D:$D,MATCH(1,(MONTH(三跨两临近重点区段!$D:$D)=10)*(三跨两临近重点区段!$A:$A=D834)*(三跨两临近重点区段!$F:$F="现存区段"),0))),"")</f>
        <v/>
      </c>
      <c r="AB834" s="72" t="str">
        <f t="array" ref="AB834">IFERROR(IF(INDEX(三跨两临近重点区段!$F:$F,MATCH(1,(MONTH(三跨两临近重点区段!$D:$D)=10)*(三跨两临近重点区段!$A:$A=D834),0))="已取消","已取消",INDEX(三跨两临近重点区段!$E:$E,MATCH(1,(MONTH(三跨两临近重点区段!$D:$D)=10)*(三跨两临近重点区段!$A:$A=D834)*(三跨两临近重点区段!$F:$F="现存区段"),0))),"")</f>
        <v/>
      </c>
      <c r="AC834" s="284" t="str">
        <f t="array" ref="AC834">IFERROR(IF(INDEX(三跨两临近重点区段!$F:$F,MATCH(1,(MONTH(三跨两临近重点区段!$D:$D)=11)*(三跨两临近重点区段!$A:$A=D834),0))="已取消","已取消",INDEX(三跨两临近重点区段!$D:$D,MATCH(1,(MONTH(三跨两临近重点区段!$D:$D)=11)*(三跨两临近重点区段!$A:$A=D834)*(三跨两临近重点区段!$F:$F="现存区段"),0))),"")</f>
        <v/>
      </c>
      <c r="AD834" s="72" t="str">
        <f t="array" ref="AD834">IFERROR(IF(INDEX(三跨两临近重点区段!$F:$F,MATCH(1,(MONTH(三跨两临近重点区段!$D:$D)=11)*(三跨两临近重点区段!$A:$A=D834),0))="已取消","已取消",INDEX(三跨两临近重点区段!$E:$E,MATCH(1,(MONTH(三跨两临近重点区段!$D:$D)=11)*(三跨两临近重点区段!$A:$A=D834)*(三跨两临近重点区段!$F:$F="现存区段"),0))),"")</f>
        <v/>
      </c>
      <c r="AE834" s="284" t="str">
        <f t="array" ref="AE834">IFERROR(IF(INDEX(三跨两临近重点区段!$F:$F,MATCH(1,(MONTH(三跨两临近重点区段!$D:$D)=12)*(三跨两临近重点区段!$A:$A=D834),0))="已取消","已取消",INDEX(三跨两临近重点区段!$D:$D,MATCH(1,(MONTH(三跨两临近重点区段!$D:$D)=12)*(三跨两临近重点区段!$A:$A=D834)*(三跨两临近重点区段!$F:$F="现存区段"),0))),"")</f>
        <v/>
      </c>
      <c r="AF834" s="72" t="str">
        <f t="array" ref="AF834">IFERROR(IF(INDEX(三跨两临近重点区段!$F:$F,MATCH(1,(MONTH(三跨两临近重点区段!$D:$D)=12)*(三跨两临近重点区段!$A:$A=D834),0))="已取消","已取消",INDEX(三跨两临近重点区段!$E:$E,MATCH(1,(MONTH(三跨两临近重点区段!$D:$D)=12)*(三跨两临近重点区段!$A:$A=D834)*(三跨两临近重点区段!$F:$F="现存区段"),0))),"")</f>
        <v/>
      </c>
      <c r="AH834" t="e">
        <f t="array" ref="AH834">INDEX(三跨两临近重点区段!$G:$G,MATCH(D834,三跨两临近重点区段!$A:$A,0))</f>
        <v>#N/A</v>
      </c>
      <c r="AI834" t="e">
        <f>INDEX(三跨两临近重点区段!$J:$J,MATCH(D834,三跨两临近重点区段!$A:$A,0))</f>
        <v>#N/A</v>
      </c>
    </row>
    <row r="835" ht="14.25" spans="1:35">
      <c r="A835" s="263" t="s">
        <v>150</v>
      </c>
      <c r="B835" s="264" t="s">
        <v>2789</v>
      </c>
      <c r="C835" s="263" t="s">
        <v>3336</v>
      </c>
      <c r="D835" s="263" t="s">
        <v>3338</v>
      </c>
      <c r="E835" s="264" t="s">
        <v>2449</v>
      </c>
      <c r="F835" s="264" t="s">
        <v>125</v>
      </c>
      <c r="G835" s="263" t="s">
        <v>2452</v>
      </c>
      <c r="H835" s="263" t="s">
        <v>1557</v>
      </c>
      <c r="I835" s="33"/>
      <c r="J835" s="196"/>
      <c r="K835" s="196"/>
      <c r="L835" s="196"/>
      <c r="M835" s="235"/>
      <c r="N835" s="235"/>
      <c r="O835" s="33"/>
      <c r="P835" s="48"/>
      <c r="Q835" s="279"/>
      <c r="R835" s="279"/>
      <c r="S835" s="278">
        <v>45462</v>
      </c>
      <c r="T835" s="279" t="s">
        <v>2117</v>
      </c>
      <c r="U835" s="268" t="str">
        <f t="array" ref="U835">IFERROR(IF(INDEX(三跨两临近重点区段!$F:$F,MATCH(1,(MONTH(三跨两临近重点区段!$D:$D)=7)*(三跨两临近重点区段!$A:$A=D835),0))="已取消","已取消",INDEX(三跨两临近重点区段!$D:$D,MATCH(1,(MONTH(三跨两临近重点区段!$D:$D)=7)*(三跨两临近重点区段!$A:$A=D835)*(三跨两临近重点区段!$F:$F="现存区段"),0))),"")</f>
        <v/>
      </c>
      <c r="V835" s="232" t="str">
        <f t="array" ref="V835">IFERROR(IF(INDEX(三跨两临近重点区段!$F:$F,MATCH(1,(MONTH(三跨两临近重点区段!$D:$D)=7)*(三跨两临近重点区段!$A:$A=D835),0))="已取消","已取消",INDEX(三跨两临近重点区段!$E:$E,MATCH(1,(MONTH(三跨两临近重点区段!$D:$D)=7)*(三跨两临近重点区段!$A:$A=D835)*(三跨两临近重点区段!$F:$F="现存区段"),0))),"")</f>
        <v/>
      </c>
      <c r="W835" s="268" t="str">
        <f t="array" ref="W835">IFERROR(IF(INDEX(三跨两临近重点区段!$F:$F,MATCH(1,(MONTH(三跨两临近重点区段!$D:$D)=8)*(三跨两临近重点区段!$A:$A=D835),0))="已取消","已取消",INDEX(三跨两临近重点区段!$D:$D,MATCH(1,(MONTH(三跨两临近重点区段!$D:$D)=8)*(三跨两临近重点区段!$A:$A=D835)*(三跨两临近重点区段!$F:$F="现存区段"),0))),"")</f>
        <v/>
      </c>
      <c r="X835" s="232" t="str">
        <f t="array" ref="X835">IFERROR(IF(INDEX(三跨两临近重点区段!$F:$F,MATCH(1,(MONTH(三跨两临近重点区段!$D:$D)=8)*(三跨两临近重点区段!$A:$A=D835),0))="已取消","已取消",INDEX(三跨两临近重点区段!$E:$E,MATCH(1,(MONTH(三跨两临近重点区段!$D:$D)=8)*(三跨两临近重点区段!$A:$A=D835)*(三跨两临近重点区段!$F:$F="现存区段"),0))),"")</f>
        <v/>
      </c>
      <c r="Y835" s="268" t="str">
        <f t="array" ref="Y835">IFERROR(IF(INDEX(三跨两临近重点区段!$F:$F,MATCH(1,(MONTH(三跨两临近重点区段!$D:$D)=9)*(三跨两临近重点区段!$A:$A=D835),0))="已取消","已取消",INDEX(三跨两临近重点区段!$D:$D,MATCH(1,(MONTH(三跨两临近重点区段!$D:$D)=9)*(三跨两临近重点区段!$A:$A=D835)*(三跨两临近重点区段!$F:$F="现存区段"),0))),"")</f>
        <v/>
      </c>
      <c r="Z835" s="232" t="str">
        <f t="array" ref="Z835">IFERROR(IF(INDEX(三跨两临近重点区段!$F:$F,MATCH(1,(MONTH(三跨两临近重点区段!$D:$D)=9)*(三跨两临近重点区段!$A:$A=D835),0))="已取消","已取消",INDEX(三跨两临近重点区段!$E:$E,MATCH(1,(MONTH(三跨两临近重点区段!$D:$D)=9)*(三跨两临近重点区段!$A:$A=D835)*(三跨两临近重点区段!$F:$F="现存区段"),0))),"")</f>
        <v/>
      </c>
      <c r="AA835" s="268" t="str">
        <f t="array" ref="AA835">IFERROR(IF(INDEX(三跨两临近重点区段!$F:$F,MATCH(1,(MONTH(三跨两临近重点区段!$D:$D)=10)*(三跨两临近重点区段!$A:$A=D835),0))="已取消","已取消",INDEX(三跨两临近重点区段!$D:$D,MATCH(1,(MONTH(三跨两临近重点区段!$D:$D)=10)*(三跨两临近重点区段!$A:$A=D835)*(三跨两临近重点区段!$F:$F="现存区段"),0))),"")</f>
        <v/>
      </c>
      <c r="AB835" s="72" t="str">
        <f t="array" ref="AB835">IFERROR(IF(INDEX(三跨两临近重点区段!$F:$F,MATCH(1,(MONTH(三跨两临近重点区段!$D:$D)=10)*(三跨两临近重点区段!$A:$A=D835),0))="已取消","已取消",INDEX(三跨两临近重点区段!$E:$E,MATCH(1,(MONTH(三跨两临近重点区段!$D:$D)=10)*(三跨两临近重点区段!$A:$A=D835)*(三跨两临近重点区段!$F:$F="现存区段"),0))),"")</f>
        <v/>
      </c>
      <c r="AC835" s="284" t="str">
        <f t="array" ref="AC835">IFERROR(IF(INDEX(三跨两临近重点区段!$F:$F,MATCH(1,(MONTH(三跨两临近重点区段!$D:$D)=11)*(三跨两临近重点区段!$A:$A=D835),0))="已取消","已取消",INDEX(三跨两临近重点区段!$D:$D,MATCH(1,(MONTH(三跨两临近重点区段!$D:$D)=11)*(三跨两临近重点区段!$A:$A=D835)*(三跨两临近重点区段!$F:$F="现存区段"),0))),"")</f>
        <v/>
      </c>
      <c r="AD835" s="72" t="str">
        <f t="array" ref="AD835">IFERROR(IF(INDEX(三跨两临近重点区段!$F:$F,MATCH(1,(MONTH(三跨两临近重点区段!$D:$D)=11)*(三跨两临近重点区段!$A:$A=D835),0))="已取消","已取消",INDEX(三跨两临近重点区段!$E:$E,MATCH(1,(MONTH(三跨两临近重点区段!$D:$D)=11)*(三跨两临近重点区段!$A:$A=D835)*(三跨两临近重点区段!$F:$F="现存区段"),0))),"")</f>
        <v/>
      </c>
      <c r="AE835" s="284" t="str">
        <f t="array" ref="AE835">IFERROR(IF(INDEX(三跨两临近重点区段!$F:$F,MATCH(1,(MONTH(三跨两临近重点区段!$D:$D)=12)*(三跨两临近重点区段!$A:$A=D835),0))="已取消","已取消",INDEX(三跨两临近重点区段!$D:$D,MATCH(1,(MONTH(三跨两临近重点区段!$D:$D)=12)*(三跨两临近重点区段!$A:$A=D835)*(三跨两临近重点区段!$F:$F="现存区段"),0))),"")</f>
        <v/>
      </c>
      <c r="AF835" s="72" t="str">
        <f t="array" ref="AF835">IFERROR(IF(INDEX(三跨两临近重点区段!$F:$F,MATCH(1,(MONTH(三跨两临近重点区段!$D:$D)=12)*(三跨两临近重点区段!$A:$A=D835),0))="已取消","已取消",INDEX(三跨两临近重点区段!$E:$E,MATCH(1,(MONTH(三跨两临近重点区段!$D:$D)=12)*(三跨两临近重点区段!$A:$A=D835)*(三跨两临近重点区段!$F:$F="现存区段"),0))),"")</f>
        <v/>
      </c>
      <c r="AH835" t="e">
        <f t="array" ref="AH835">INDEX(三跨两临近重点区段!$G:$G,MATCH(D835,三跨两临近重点区段!$A:$A,0))</f>
        <v>#N/A</v>
      </c>
      <c r="AI835" t="e">
        <f>INDEX(三跨两临近重点区段!$J:$J,MATCH(D835,三跨两临近重点区段!$A:$A,0))</f>
        <v>#N/A</v>
      </c>
    </row>
    <row r="836" ht="14.25" spans="1:35">
      <c r="A836" s="263" t="s">
        <v>150</v>
      </c>
      <c r="B836" s="264" t="s">
        <v>2789</v>
      </c>
      <c r="C836" s="263" t="s">
        <v>3327</v>
      </c>
      <c r="D836" s="263" t="s">
        <v>3339</v>
      </c>
      <c r="E836" s="264" t="s">
        <v>2449</v>
      </c>
      <c r="F836" s="264" t="s">
        <v>125</v>
      </c>
      <c r="G836" s="263" t="s">
        <v>2452</v>
      </c>
      <c r="H836" s="263" t="s">
        <v>1557</v>
      </c>
      <c r="I836" s="33"/>
      <c r="J836" s="196"/>
      <c r="K836" s="196"/>
      <c r="L836" s="196"/>
      <c r="M836" s="235"/>
      <c r="N836" s="235"/>
      <c r="O836" s="33"/>
      <c r="P836" s="48"/>
      <c r="Q836" s="279"/>
      <c r="R836" s="279"/>
      <c r="S836" s="278">
        <v>45462</v>
      </c>
      <c r="T836" s="279" t="s">
        <v>2117</v>
      </c>
      <c r="U836" s="268" t="str">
        <f t="array" ref="U836">IFERROR(IF(INDEX(三跨两临近重点区段!$F:$F,MATCH(1,(MONTH(三跨两临近重点区段!$D:$D)=7)*(三跨两临近重点区段!$A:$A=D836),0))="已取消","已取消",INDEX(三跨两临近重点区段!$D:$D,MATCH(1,(MONTH(三跨两临近重点区段!$D:$D)=7)*(三跨两临近重点区段!$A:$A=D836)*(三跨两临近重点区段!$F:$F="现存区段"),0))),"")</f>
        <v/>
      </c>
      <c r="V836" s="232" t="str">
        <f t="array" ref="V836">IFERROR(IF(INDEX(三跨两临近重点区段!$F:$F,MATCH(1,(MONTH(三跨两临近重点区段!$D:$D)=7)*(三跨两临近重点区段!$A:$A=D836),0))="已取消","已取消",INDEX(三跨两临近重点区段!$E:$E,MATCH(1,(MONTH(三跨两临近重点区段!$D:$D)=7)*(三跨两临近重点区段!$A:$A=D836)*(三跨两临近重点区段!$F:$F="现存区段"),0))),"")</f>
        <v/>
      </c>
      <c r="W836" s="268" t="str">
        <f t="array" ref="W836">IFERROR(IF(INDEX(三跨两临近重点区段!$F:$F,MATCH(1,(MONTH(三跨两临近重点区段!$D:$D)=8)*(三跨两临近重点区段!$A:$A=D836),0))="已取消","已取消",INDEX(三跨两临近重点区段!$D:$D,MATCH(1,(MONTH(三跨两临近重点区段!$D:$D)=8)*(三跨两临近重点区段!$A:$A=D836)*(三跨两临近重点区段!$F:$F="现存区段"),0))),"")</f>
        <v/>
      </c>
      <c r="X836" s="232" t="str">
        <f t="array" ref="X836">IFERROR(IF(INDEX(三跨两临近重点区段!$F:$F,MATCH(1,(MONTH(三跨两临近重点区段!$D:$D)=8)*(三跨两临近重点区段!$A:$A=D836),0))="已取消","已取消",INDEX(三跨两临近重点区段!$E:$E,MATCH(1,(MONTH(三跨两临近重点区段!$D:$D)=8)*(三跨两临近重点区段!$A:$A=D836)*(三跨两临近重点区段!$F:$F="现存区段"),0))),"")</f>
        <v/>
      </c>
      <c r="Y836" s="268" t="str">
        <f t="array" ref="Y836">IFERROR(IF(INDEX(三跨两临近重点区段!$F:$F,MATCH(1,(MONTH(三跨两临近重点区段!$D:$D)=9)*(三跨两临近重点区段!$A:$A=D836),0))="已取消","已取消",INDEX(三跨两临近重点区段!$D:$D,MATCH(1,(MONTH(三跨两临近重点区段!$D:$D)=9)*(三跨两临近重点区段!$A:$A=D836)*(三跨两临近重点区段!$F:$F="现存区段"),0))),"")</f>
        <v/>
      </c>
      <c r="Z836" s="232" t="str">
        <f t="array" ref="Z836">IFERROR(IF(INDEX(三跨两临近重点区段!$F:$F,MATCH(1,(MONTH(三跨两临近重点区段!$D:$D)=9)*(三跨两临近重点区段!$A:$A=D836),0))="已取消","已取消",INDEX(三跨两临近重点区段!$E:$E,MATCH(1,(MONTH(三跨两临近重点区段!$D:$D)=9)*(三跨两临近重点区段!$A:$A=D836)*(三跨两临近重点区段!$F:$F="现存区段"),0))),"")</f>
        <v/>
      </c>
      <c r="AA836" s="268" t="str">
        <f t="array" ref="AA836">IFERROR(IF(INDEX(三跨两临近重点区段!$F:$F,MATCH(1,(MONTH(三跨两临近重点区段!$D:$D)=10)*(三跨两临近重点区段!$A:$A=D836),0))="已取消","已取消",INDEX(三跨两临近重点区段!$D:$D,MATCH(1,(MONTH(三跨两临近重点区段!$D:$D)=10)*(三跨两临近重点区段!$A:$A=D836)*(三跨两临近重点区段!$F:$F="现存区段"),0))),"")</f>
        <v/>
      </c>
      <c r="AB836" s="72" t="str">
        <f t="array" ref="AB836">IFERROR(IF(INDEX(三跨两临近重点区段!$F:$F,MATCH(1,(MONTH(三跨两临近重点区段!$D:$D)=10)*(三跨两临近重点区段!$A:$A=D836),0))="已取消","已取消",INDEX(三跨两临近重点区段!$E:$E,MATCH(1,(MONTH(三跨两临近重点区段!$D:$D)=10)*(三跨两临近重点区段!$A:$A=D836)*(三跨两临近重点区段!$F:$F="现存区段"),0))),"")</f>
        <v/>
      </c>
      <c r="AC836" s="284" t="str">
        <f t="array" ref="AC836">IFERROR(IF(INDEX(三跨两临近重点区段!$F:$F,MATCH(1,(MONTH(三跨两临近重点区段!$D:$D)=11)*(三跨两临近重点区段!$A:$A=D836),0))="已取消","已取消",INDEX(三跨两临近重点区段!$D:$D,MATCH(1,(MONTH(三跨两临近重点区段!$D:$D)=11)*(三跨两临近重点区段!$A:$A=D836)*(三跨两临近重点区段!$F:$F="现存区段"),0))),"")</f>
        <v/>
      </c>
      <c r="AD836" s="72" t="str">
        <f t="array" ref="AD836">IFERROR(IF(INDEX(三跨两临近重点区段!$F:$F,MATCH(1,(MONTH(三跨两临近重点区段!$D:$D)=11)*(三跨两临近重点区段!$A:$A=D836),0))="已取消","已取消",INDEX(三跨两临近重点区段!$E:$E,MATCH(1,(MONTH(三跨两临近重点区段!$D:$D)=11)*(三跨两临近重点区段!$A:$A=D836)*(三跨两临近重点区段!$F:$F="现存区段"),0))),"")</f>
        <v/>
      </c>
      <c r="AE836" s="284" t="str">
        <f t="array" ref="AE836">IFERROR(IF(INDEX(三跨两临近重点区段!$F:$F,MATCH(1,(MONTH(三跨两临近重点区段!$D:$D)=12)*(三跨两临近重点区段!$A:$A=D836),0))="已取消","已取消",INDEX(三跨两临近重点区段!$D:$D,MATCH(1,(MONTH(三跨两临近重点区段!$D:$D)=12)*(三跨两临近重点区段!$A:$A=D836)*(三跨两临近重点区段!$F:$F="现存区段"),0))),"")</f>
        <v/>
      </c>
      <c r="AF836" s="72" t="str">
        <f t="array" ref="AF836">IFERROR(IF(INDEX(三跨两临近重点区段!$F:$F,MATCH(1,(MONTH(三跨两临近重点区段!$D:$D)=12)*(三跨两临近重点区段!$A:$A=D836),0))="已取消","已取消",INDEX(三跨两临近重点区段!$E:$E,MATCH(1,(MONTH(三跨两临近重点区段!$D:$D)=12)*(三跨两临近重点区段!$A:$A=D836)*(三跨两临近重点区段!$F:$F="现存区段"),0))),"")</f>
        <v/>
      </c>
      <c r="AH836" t="e">
        <f t="array" ref="AH836">INDEX(三跨两临近重点区段!$G:$G,MATCH(D836,三跨两临近重点区段!$A:$A,0))</f>
        <v>#N/A</v>
      </c>
      <c r="AI836" t="e">
        <f>INDEX(三跨两临近重点区段!$J:$J,MATCH(D836,三跨两临近重点区段!$A:$A,0))</f>
        <v>#N/A</v>
      </c>
    </row>
    <row r="837" ht="14.25" spans="1:35">
      <c r="A837" s="263" t="s">
        <v>150</v>
      </c>
      <c r="B837" s="264" t="s">
        <v>2783</v>
      </c>
      <c r="C837" s="263" t="s">
        <v>2304</v>
      </c>
      <c r="D837" s="263" t="s">
        <v>3340</v>
      </c>
      <c r="E837" s="264" t="s">
        <v>2449</v>
      </c>
      <c r="F837" s="264" t="s">
        <v>125</v>
      </c>
      <c r="G837" s="263" t="s">
        <v>2452</v>
      </c>
      <c r="H837" s="263" t="s">
        <v>1557</v>
      </c>
      <c r="I837" s="33"/>
      <c r="J837" s="196"/>
      <c r="K837" s="196"/>
      <c r="L837" s="196"/>
      <c r="M837" s="235"/>
      <c r="N837" s="235"/>
      <c r="O837" s="33"/>
      <c r="P837" s="48"/>
      <c r="Q837" s="279"/>
      <c r="R837" s="279"/>
      <c r="S837" s="278">
        <v>45462</v>
      </c>
      <c r="T837" s="279" t="s">
        <v>2117</v>
      </c>
      <c r="U837" s="268" t="str">
        <f t="array" ref="U837">IFERROR(IF(INDEX(三跨两临近重点区段!$F:$F,MATCH(1,(MONTH(三跨两临近重点区段!$D:$D)=7)*(三跨两临近重点区段!$A:$A=D837),0))="已取消","已取消",INDEX(三跨两临近重点区段!$D:$D,MATCH(1,(MONTH(三跨两临近重点区段!$D:$D)=7)*(三跨两临近重点区段!$A:$A=D837)*(三跨两临近重点区段!$F:$F="现存区段"),0))),"")</f>
        <v/>
      </c>
      <c r="V837" s="232" t="str">
        <f t="array" ref="V837">IFERROR(IF(INDEX(三跨两临近重点区段!$F:$F,MATCH(1,(MONTH(三跨两临近重点区段!$D:$D)=7)*(三跨两临近重点区段!$A:$A=D837),0))="已取消","已取消",INDEX(三跨两临近重点区段!$E:$E,MATCH(1,(MONTH(三跨两临近重点区段!$D:$D)=7)*(三跨两临近重点区段!$A:$A=D837)*(三跨两临近重点区段!$F:$F="现存区段"),0))),"")</f>
        <v/>
      </c>
      <c r="W837" s="268" t="str">
        <f t="array" ref="W837">IFERROR(IF(INDEX(三跨两临近重点区段!$F:$F,MATCH(1,(MONTH(三跨两临近重点区段!$D:$D)=8)*(三跨两临近重点区段!$A:$A=D837),0))="已取消","已取消",INDEX(三跨两临近重点区段!$D:$D,MATCH(1,(MONTH(三跨两临近重点区段!$D:$D)=8)*(三跨两临近重点区段!$A:$A=D837)*(三跨两临近重点区段!$F:$F="现存区段"),0))),"")</f>
        <v/>
      </c>
      <c r="X837" s="232" t="str">
        <f t="array" ref="X837">IFERROR(IF(INDEX(三跨两临近重点区段!$F:$F,MATCH(1,(MONTH(三跨两临近重点区段!$D:$D)=8)*(三跨两临近重点区段!$A:$A=D837),0))="已取消","已取消",INDEX(三跨两临近重点区段!$E:$E,MATCH(1,(MONTH(三跨两临近重点区段!$D:$D)=8)*(三跨两临近重点区段!$A:$A=D837)*(三跨两临近重点区段!$F:$F="现存区段"),0))),"")</f>
        <v/>
      </c>
      <c r="Y837" s="268" t="str">
        <f t="array" ref="Y837">IFERROR(IF(INDEX(三跨两临近重点区段!$F:$F,MATCH(1,(MONTH(三跨两临近重点区段!$D:$D)=9)*(三跨两临近重点区段!$A:$A=D837),0))="已取消","已取消",INDEX(三跨两临近重点区段!$D:$D,MATCH(1,(MONTH(三跨两临近重点区段!$D:$D)=9)*(三跨两临近重点区段!$A:$A=D837)*(三跨两临近重点区段!$F:$F="现存区段"),0))),"")</f>
        <v/>
      </c>
      <c r="Z837" s="232" t="str">
        <f t="array" ref="Z837">IFERROR(IF(INDEX(三跨两临近重点区段!$F:$F,MATCH(1,(MONTH(三跨两临近重点区段!$D:$D)=9)*(三跨两临近重点区段!$A:$A=D837),0))="已取消","已取消",INDEX(三跨两临近重点区段!$E:$E,MATCH(1,(MONTH(三跨两临近重点区段!$D:$D)=9)*(三跨两临近重点区段!$A:$A=D837)*(三跨两临近重点区段!$F:$F="现存区段"),0))),"")</f>
        <v/>
      </c>
      <c r="AA837" s="268" t="str">
        <f t="array" ref="AA837">IFERROR(IF(INDEX(三跨两临近重点区段!$F:$F,MATCH(1,(MONTH(三跨两临近重点区段!$D:$D)=10)*(三跨两临近重点区段!$A:$A=D837),0))="已取消","已取消",INDEX(三跨两临近重点区段!$D:$D,MATCH(1,(MONTH(三跨两临近重点区段!$D:$D)=10)*(三跨两临近重点区段!$A:$A=D837)*(三跨两临近重点区段!$F:$F="现存区段"),0))),"")</f>
        <v/>
      </c>
      <c r="AB837" s="72" t="str">
        <f t="array" ref="AB837">IFERROR(IF(INDEX(三跨两临近重点区段!$F:$F,MATCH(1,(MONTH(三跨两临近重点区段!$D:$D)=10)*(三跨两临近重点区段!$A:$A=D837),0))="已取消","已取消",INDEX(三跨两临近重点区段!$E:$E,MATCH(1,(MONTH(三跨两临近重点区段!$D:$D)=10)*(三跨两临近重点区段!$A:$A=D837)*(三跨两临近重点区段!$F:$F="现存区段"),0))),"")</f>
        <v/>
      </c>
      <c r="AC837" s="284" t="str">
        <f t="array" ref="AC837">IFERROR(IF(INDEX(三跨两临近重点区段!$F:$F,MATCH(1,(MONTH(三跨两临近重点区段!$D:$D)=11)*(三跨两临近重点区段!$A:$A=D837),0))="已取消","已取消",INDEX(三跨两临近重点区段!$D:$D,MATCH(1,(MONTH(三跨两临近重点区段!$D:$D)=11)*(三跨两临近重点区段!$A:$A=D837)*(三跨两临近重点区段!$F:$F="现存区段"),0))),"")</f>
        <v/>
      </c>
      <c r="AD837" s="72" t="str">
        <f t="array" ref="AD837">IFERROR(IF(INDEX(三跨两临近重点区段!$F:$F,MATCH(1,(MONTH(三跨两临近重点区段!$D:$D)=11)*(三跨两临近重点区段!$A:$A=D837),0))="已取消","已取消",INDEX(三跨两临近重点区段!$E:$E,MATCH(1,(MONTH(三跨两临近重点区段!$D:$D)=11)*(三跨两临近重点区段!$A:$A=D837)*(三跨两临近重点区段!$F:$F="现存区段"),0))),"")</f>
        <v/>
      </c>
      <c r="AE837" s="284" t="str">
        <f t="array" ref="AE837">IFERROR(IF(INDEX(三跨两临近重点区段!$F:$F,MATCH(1,(MONTH(三跨两临近重点区段!$D:$D)=12)*(三跨两临近重点区段!$A:$A=D837),0))="已取消","已取消",INDEX(三跨两临近重点区段!$D:$D,MATCH(1,(MONTH(三跨两临近重点区段!$D:$D)=12)*(三跨两临近重点区段!$A:$A=D837)*(三跨两临近重点区段!$F:$F="现存区段"),0))),"")</f>
        <v/>
      </c>
      <c r="AF837" s="72" t="str">
        <f t="array" ref="AF837">IFERROR(IF(INDEX(三跨两临近重点区段!$F:$F,MATCH(1,(MONTH(三跨两临近重点区段!$D:$D)=12)*(三跨两临近重点区段!$A:$A=D837),0))="已取消","已取消",INDEX(三跨两临近重点区段!$E:$E,MATCH(1,(MONTH(三跨两临近重点区段!$D:$D)=12)*(三跨两临近重点区段!$A:$A=D837)*(三跨两临近重点区段!$F:$F="现存区段"),0))),"")</f>
        <v/>
      </c>
      <c r="AH837" t="e">
        <f t="array" ref="AH837">INDEX(三跨两临近重点区段!$G:$G,MATCH(D837,三跨两临近重点区段!$A:$A,0))</f>
        <v>#N/A</v>
      </c>
      <c r="AI837" t="e">
        <f>INDEX(三跨两临近重点区段!$J:$J,MATCH(D837,三跨两临近重点区段!$A:$A,0))</f>
        <v>#N/A</v>
      </c>
    </row>
    <row r="838" ht="14.25" spans="1:35">
      <c r="A838" s="263" t="s">
        <v>150</v>
      </c>
      <c r="B838" s="264" t="s">
        <v>2783</v>
      </c>
      <c r="C838" s="263" t="s">
        <v>2304</v>
      </c>
      <c r="D838" s="263" t="s">
        <v>3341</v>
      </c>
      <c r="E838" s="264" t="s">
        <v>2449</v>
      </c>
      <c r="F838" s="264" t="s">
        <v>125</v>
      </c>
      <c r="G838" s="263" t="s">
        <v>2452</v>
      </c>
      <c r="H838" s="263" t="s">
        <v>1557</v>
      </c>
      <c r="I838" s="33"/>
      <c r="J838" s="196"/>
      <c r="K838" s="196"/>
      <c r="L838" s="196"/>
      <c r="M838" s="235"/>
      <c r="N838" s="235"/>
      <c r="O838" s="33"/>
      <c r="P838" s="48"/>
      <c r="Q838" s="279"/>
      <c r="R838" s="279"/>
      <c r="S838" s="278">
        <v>45462</v>
      </c>
      <c r="T838" s="279" t="s">
        <v>2117</v>
      </c>
      <c r="U838" s="268" t="str">
        <f t="array" ref="U838">IFERROR(IF(INDEX(三跨两临近重点区段!$F:$F,MATCH(1,(MONTH(三跨两临近重点区段!$D:$D)=7)*(三跨两临近重点区段!$A:$A=D838),0))="已取消","已取消",INDEX(三跨两临近重点区段!$D:$D,MATCH(1,(MONTH(三跨两临近重点区段!$D:$D)=7)*(三跨两临近重点区段!$A:$A=D838)*(三跨两临近重点区段!$F:$F="现存区段"),0))),"")</f>
        <v/>
      </c>
      <c r="V838" s="232" t="str">
        <f t="array" ref="V838">IFERROR(IF(INDEX(三跨两临近重点区段!$F:$F,MATCH(1,(MONTH(三跨两临近重点区段!$D:$D)=7)*(三跨两临近重点区段!$A:$A=D838),0))="已取消","已取消",INDEX(三跨两临近重点区段!$E:$E,MATCH(1,(MONTH(三跨两临近重点区段!$D:$D)=7)*(三跨两临近重点区段!$A:$A=D838)*(三跨两临近重点区段!$F:$F="现存区段"),0))),"")</f>
        <v/>
      </c>
      <c r="W838" s="268" t="str">
        <f t="array" ref="W838">IFERROR(IF(INDEX(三跨两临近重点区段!$F:$F,MATCH(1,(MONTH(三跨两临近重点区段!$D:$D)=8)*(三跨两临近重点区段!$A:$A=D838),0))="已取消","已取消",INDEX(三跨两临近重点区段!$D:$D,MATCH(1,(MONTH(三跨两临近重点区段!$D:$D)=8)*(三跨两临近重点区段!$A:$A=D838)*(三跨两临近重点区段!$F:$F="现存区段"),0))),"")</f>
        <v/>
      </c>
      <c r="X838" s="232" t="str">
        <f t="array" ref="X838">IFERROR(IF(INDEX(三跨两临近重点区段!$F:$F,MATCH(1,(MONTH(三跨两临近重点区段!$D:$D)=8)*(三跨两临近重点区段!$A:$A=D838),0))="已取消","已取消",INDEX(三跨两临近重点区段!$E:$E,MATCH(1,(MONTH(三跨两临近重点区段!$D:$D)=8)*(三跨两临近重点区段!$A:$A=D838)*(三跨两临近重点区段!$F:$F="现存区段"),0))),"")</f>
        <v/>
      </c>
      <c r="Y838" s="268" t="str">
        <f t="array" ref="Y838">IFERROR(IF(INDEX(三跨两临近重点区段!$F:$F,MATCH(1,(MONTH(三跨两临近重点区段!$D:$D)=9)*(三跨两临近重点区段!$A:$A=D838),0))="已取消","已取消",INDEX(三跨两临近重点区段!$D:$D,MATCH(1,(MONTH(三跨两临近重点区段!$D:$D)=9)*(三跨两临近重点区段!$A:$A=D838)*(三跨两临近重点区段!$F:$F="现存区段"),0))),"")</f>
        <v/>
      </c>
      <c r="Z838" s="232" t="str">
        <f t="array" ref="Z838">IFERROR(IF(INDEX(三跨两临近重点区段!$F:$F,MATCH(1,(MONTH(三跨两临近重点区段!$D:$D)=9)*(三跨两临近重点区段!$A:$A=D838),0))="已取消","已取消",INDEX(三跨两临近重点区段!$E:$E,MATCH(1,(MONTH(三跨两临近重点区段!$D:$D)=9)*(三跨两临近重点区段!$A:$A=D838)*(三跨两临近重点区段!$F:$F="现存区段"),0))),"")</f>
        <v/>
      </c>
      <c r="AA838" s="268" t="str">
        <f t="array" ref="AA838">IFERROR(IF(INDEX(三跨两临近重点区段!$F:$F,MATCH(1,(MONTH(三跨两临近重点区段!$D:$D)=10)*(三跨两临近重点区段!$A:$A=D838),0))="已取消","已取消",INDEX(三跨两临近重点区段!$D:$D,MATCH(1,(MONTH(三跨两临近重点区段!$D:$D)=10)*(三跨两临近重点区段!$A:$A=D838)*(三跨两临近重点区段!$F:$F="现存区段"),0))),"")</f>
        <v/>
      </c>
      <c r="AB838" s="72" t="str">
        <f t="array" ref="AB838">IFERROR(IF(INDEX(三跨两临近重点区段!$F:$F,MATCH(1,(MONTH(三跨两临近重点区段!$D:$D)=10)*(三跨两临近重点区段!$A:$A=D838),0))="已取消","已取消",INDEX(三跨两临近重点区段!$E:$E,MATCH(1,(MONTH(三跨两临近重点区段!$D:$D)=10)*(三跨两临近重点区段!$A:$A=D838)*(三跨两临近重点区段!$F:$F="现存区段"),0))),"")</f>
        <v/>
      </c>
      <c r="AC838" s="284" t="str">
        <f t="array" ref="AC838">IFERROR(IF(INDEX(三跨两临近重点区段!$F:$F,MATCH(1,(MONTH(三跨两临近重点区段!$D:$D)=11)*(三跨两临近重点区段!$A:$A=D838),0))="已取消","已取消",INDEX(三跨两临近重点区段!$D:$D,MATCH(1,(MONTH(三跨两临近重点区段!$D:$D)=11)*(三跨两临近重点区段!$A:$A=D838)*(三跨两临近重点区段!$F:$F="现存区段"),0))),"")</f>
        <v/>
      </c>
      <c r="AD838" s="72" t="str">
        <f t="array" ref="AD838">IFERROR(IF(INDEX(三跨两临近重点区段!$F:$F,MATCH(1,(MONTH(三跨两临近重点区段!$D:$D)=11)*(三跨两临近重点区段!$A:$A=D838),0))="已取消","已取消",INDEX(三跨两临近重点区段!$E:$E,MATCH(1,(MONTH(三跨两临近重点区段!$D:$D)=11)*(三跨两临近重点区段!$A:$A=D838)*(三跨两临近重点区段!$F:$F="现存区段"),0))),"")</f>
        <v/>
      </c>
      <c r="AE838" s="284" t="str">
        <f t="array" ref="AE838">IFERROR(IF(INDEX(三跨两临近重点区段!$F:$F,MATCH(1,(MONTH(三跨两临近重点区段!$D:$D)=12)*(三跨两临近重点区段!$A:$A=D838),0))="已取消","已取消",INDEX(三跨两临近重点区段!$D:$D,MATCH(1,(MONTH(三跨两临近重点区段!$D:$D)=12)*(三跨两临近重点区段!$A:$A=D838)*(三跨两临近重点区段!$F:$F="现存区段"),0))),"")</f>
        <v/>
      </c>
      <c r="AF838" s="72" t="str">
        <f t="array" ref="AF838">IFERROR(IF(INDEX(三跨两临近重点区段!$F:$F,MATCH(1,(MONTH(三跨两临近重点区段!$D:$D)=12)*(三跨两临近重点区段!$A:$A=D838),0))="已取消","已取消",INDEX(三跨两临近重点区段!$E:$E,MATCH(1,(MONTH(三跨两临近重点区段!$D:$D)=12)*(三跨两临近重点区段!$A:$A=D838)*(三跨两临近重点区段!$F:$F="现存区段"),0))),"")</f>
        <v/>
      </c>
      <c r="AH838" t="e">
        <f t="array" ref="AH838">INDEX(三跨两临近重点区段!$G:$G,MATCH(D838,三跨两临近重点区段!$A:$A,0))</f>
        <v>#N/A</v>
      </c>
      <c r="AI838" t="e">
        <f>INDEX(三跨两临近重点区段!$J:$J,MATCH(D838,三跨两临近重点区段!$A:$A,0))</f>
        <v>#N/A</v>
      </c>
    </row>
    <row r="839" ht="14.25" spans="1:35">
      <c r="A839" s="263" t="s">
        <v>150</v>
      </c>
      <c r="B839" s="264" t="s">
        <v>2783</v>
      </c>
      <c r="C839" s="263" t="s">
        <v>2304</v>
      </c>
      <c r="D839" s="263" t="s">
        <v>3342</v>
      </c>
      <c r="E839" s="264" t="s">
        <v>2449</v>
      </c>
      <c r="F839" s="264" t="s">
        <v>125</v>
      </c>
      <c r="G839" s="263" t="s">
        <v>2452</v>
      </c>
      <c r="H839" s="263" t="s">
        <v>1557</v>
      </c>
      <c r="I839" s="33"/>
      <c r="J839" s="196"/>
      <c r="K839" s="196"/>
      <c r="L839" s="196"/>
      <c r="M839" s="235"/>
      <c r="N839" s="235"/>
      <c r="O839" s="33"/>
      <c r="P839" s="48"/>
      <c r="Q839" s="279"/>
      <c r="R839" s="279"/>
      <c r="S839" s="278">
        <v>45462</v>
      </c>
      <c r="T839" s="279" t="s">
        <v>2117</v>
      </c>
      <c r="U839" s="268" t="str">
        <f t="array" ref="U839">IFERROR(IF(INDEX(三跨两临近重点区段!$F:$F,MATCH(1,(MONTH(三跨两临近重点区段!$D:$D)=7)*(三跨两临近重点区段!$A:$A=D839),0))="已取消","已取消",INDEX(三跨两临近重点区段!$D:$D,MATCH(1,(MONTH(三跨两临近重点区段!$D:$D)=7)*(三跨两临近重点区段!$A:$A=D839)*(三跨两临近重点区段!$F:$F="现存区段"),0))),"")</f>
        <v/>
      </c>
      <c r="V839" s="232" t="str">
        <f t="array" ref="V839">IFERROR(IF(INDEX(三跨两临近重点区段!$F:$F,MATCH(1,(MONTH(三跨两临近重点区段!$D:$D)=7)*(三跨两临近重点区段!$A:$A=D839),0))="已取消","已取消",INDEX(三跨两临近重点区段!$E:$E,MATCH(1,(MONTH(三跨两临近重点区段!$D:$D)=7)*(三跨两临近重点区段!$A:$A=D839)*(三跨两临近重点区段!$F:$F="现存区段"),0))),"")</f>
        <v/>
      </c>
      <c r="W839" s="268" t="str">
        <f t="array" ref="W839">IFERROR(IF(INDEX(三跨两临近重点区段!$F:$F,MATCH(1,(MONTH(三跨两临近重点区段!$D:$D)=8)*(三跨两临近重点区段!$A:$A=D839),0))="已取消","已取消",INDEX(三跨两临近重点区段!$D:$D,MATCH(1,(MONTH(三跨两临近重点区段!$D:$D)=8)*(三跨两临近重点区段!$A:$A=D839)*(三跨两临近重点区段!$F:$F="现存区段"),0))),"")</f>
        <v/>
      </c>
      <c r="X839" s="232" t="str">
        <f t="array" ref="X839">IFERROR(IF(INDEX(三跨两临近重点区段!$F:$F,MATCH(1,(MONTH(三跨两临近重点区段!$D:$D)=8)*(三跨两临近重点区段!$A:$A=D839),0))="已取消","已取消",INDEX(三跨两临近重点区段!$E:$E,MATCH(1,(MONTH(三跨两临近重点区段!$D:$D)=8)*(三跨两临近重点区段!$A:$A=D839)*(三跨两临近重点区段!$F:$F="现存区段"),0))),"")</f>
        <v/>
      </c>
      <c r="Y839" s="268" t="str">
        <f t="array" ref="Y839">IFERROR(IF(INDEX(三跨两临近重点区段!$F:$F,MATCH(1,(MONTH(三跨两临近重点区段!$D:$D)=9)*(三跨两临近重点区段!$A:$A=D839),0))="已取消","已取消",INDEX(三跨两临近重点区段!$D:$D,MATCH(1,(MONTH(三跨两临近重点区段!$D:$D)=9)*(三跨两临近重点区段!$A:$A=D839)*(三跨两临近重点区段!$F:$F="现存区段"),0))),"")</f>
        <v/>
      </c>
      <c r="Z839" s="232" t="str">
        <f t="array" ref="Z839">IFERROR(IF(INDEX(三跨两临近重点区段!$F:$F,MATCH(1,(MONTH(三跨两临近重点区段!$D:$D)=9)*(三跨两临近重点区段!$A:$A=D839),0))="已取消","已取消",INDEX(三跨两临近重点区段!$E:$E,MATCH(1,(MONTH(三跨两临近重点区段!$D:$D)=9)*(三跨两临近重点区段!$A:$A=D839)*(三跨两临近重点区段!$F:$F="现存区段"),0))),"")</f>
        <v/>
      </c>
      <c r="AA839" s="268" t="str">
        <f t="array" ref="AA839">IFERROR(IF(INDEX(三跨两临近重点区段!$F:$F,MATCH(1,(MONTH(三跨两临近重点区段!$D:$D)=10)*(三跨两临近重点区段!$A:$A=D839),0))="已取消","已取消",INDEX(三跨两临近重点区段!$D:$D,MATCH(1,(MONTH(三跨两临近重点区段!$D:$D)=10)*(三跨两临近重点区段!$A:$A=D839)*(三跨两临近重点区段!$F:$F="现存区段"),0))),"")</f>
        <v/>
      </c>
      <c r="AB839" s="72" t="str">
        <f t="array" ref="AB839">IFERROR(IF(INDEX(三跨两临近重点区段!$F:$F,MATCH(1,(MONTH(三跨两临近重点区段!$D:$D)=10)*(三跨两临近重点区段!$A:$A=D839),0))="已取消","已取消",INDEX(三跨两临近重点区段!$E:$E,MATCH(1,(MONTH(三跨两临近重点区段!$D:$D)=10)*(三跨两临近重点区段!$A:$A=D839)*(三跨两临近重点区段!$F:$F="现存区段"),0))),"")</f>
        <v/>
      </c>
      <c r="AC839" s="284" t="str">
        <f t="array" ref="AC839">IFERROR(IF(INDEX(三跨两临近重点区段!$F:$F,MATCH(1,(MONTH(三跨两临近重点区段!$D:$D)=11)*(三跨两临近重点区段!$A:$A=D839),0))="已取消","已取消",INDEX(三跨两临近重点区段!$D:$D,MATCH(1,(MONTH(三跨两临近重点区段!$D:$D)=11)*(三跨两临近重点区段!$A:$A=D839)*(三跨两临近重点区段!$F:$F="现存区段"),0))),"")</f>
        <v/>
      </c>
      <c r="AD839" s="72" t="str">
        <f t="array" ref="AD839">IFERROR(IF(INDEX(三跨两临近重点区段!$F:$F,MATCH(1,(MONTH(三跨两临近重点区段!$D:$D)=11)*(三跨两临近重点区段!$A:$A=D839),0))="已取消","已取消",INDEX(三跨两临近重点区段!$E:$E,MATCH(1,(MONTH(三跨两临近重点区段!$D:$D)=11)*(三跨两临近重点区段!$A:$A=D839)*(三跨两临近重点区段!$F:$F="现存区段"),0))),"")</f>
        <v/>
      </c>
      <c r="AE839" s="284" t="str">
        <f t="array" ref="AE839">IFERROR(IF(INDEX(三跨两临近重点区段!$F:$F,MATCH(1,(MONTH(三跨两临近重点区段!$D:$D)=12)*(三跨两临近重点区段!$A:$A=D839),0))="已取消","已取消",INDEX(三跨两临近重点区段!$D:$D,MATCH(1,(MONTH(三跨两临近重点区段!$D:$D)=12)*(三跨两临近重点区段!$A:$A=D839)*(三跨两临近重点区段!$F:$F="现存区段"),0))),"")</f>
        <v/>
      </c>
      <c r="AF839" s="72" t="str">
        <f t="array" ref="AF839">IFERROR(IF(INDEX(三跨两临近重点区段!$F:$F,MATCH(1,(MONTH(三跨两临近重点区段!$D:$D)=12)*(三跨两临近重点区段!$A:$A=D839),0))="已取消","已取消",INDEX(三跨两临近重点区段!$E:$E,MATCH(1,(MONTH(三跨两临近重点区段!$D:$D)=12)*(三跨两临近重点区段!$A:$A=D839)*(三跨两临近重点区段!$F:$F="现存区段"),0))),"")</f>
        <v/>
      </c>
      <c r="AH839" t="e">
        <f t="array" ref="AH839">INDEX(三跨两临近重点区段!$G:$G,MATCH(D839,三跨两临近重点区段!$A:$A,0))</f>
        <v>#N/A</v>
      </c>
      <c r="AI839" t="e">
        <f>INDEX(三跨两临近重点区段!$J:$J,MATCH(D839,三跨两临近重点区段!$A:$A,0))</f>
        <v>#N/A</v>
      </c>
    </row>
    <row r="840" ht="14.25" spans="1:35">
      <c r="A840" s="263" t="s">
        <v>150</v>
      </c>
      <c r="B840" s="264" t="s">
        <v>2783</v>
      </c>
      <c r="C840" s="263" t="s">
        <v>2968</v>
      </c>
      <c r="D840" s="263" t="s">
        <v>3343</v>
      </c>
      <c r="E840" s="264" t="s">
        <v>2449</v>
      </c>
      <c r="F840" s="264" t="s">
        <v>125</v>
      </c>
      <c r="G840" s="263" t="s">
        <v>2452</v>
      </c>
      <c r="H840" s="263" t="s">
        <v>1557</v>
      </c>
      <c r="I840" s="33"/>
      <c r="J840" s="196"/>
      <c r="K840" s="196"/>
      <c r="L840" s="196"/>
      <c r="M840" s="235"/>
      <c r="N840" s="235"/>
      <c r="O840" s="33"/>
      <c r="P840" s="48"/>
      <c r="Q840" s="279"/>
      <c r="R840" s="279"/>
      <c r="S840" s="278">
        <v>45462</v>
      </c>
      <c r="T840" s="279" t="s">
        <v>2117</v>
      </c>
      <c r="U840" s="268" t="str">
        <f t="array" ref="U840">IFERROR(IF(INDEX(三跨两临近重点区段!$F:$F,MATCH(1,(MONTH(三跨两临近重点区段!$D:$D)=7)*(三跨两临近重点区段!$A:$A=D840),0))="已取消","已取消",INDEX(三跨两临近重点区段!$D:$D,MATCH(1,(MONTH(三跨两临近重点区段!$D:$D)=7)*(三跨两临近重点区段!$A:$A=D840)*(三跨两临近重点区段!$F:$F="现存区段"),0))),"")</f>
        <v/>
      </c>
      <c r="V840" s="232" t="str">
        <f t="array" ref="V840">IFERROR(IF(INDEX(三跨两临近重点区段!$F:$F,MATCH(1,(MONTH(三跨两临近重点区段!$D:$D)=7)*(三跨两临近重点区段!$A:$A=D840),0))="已取消","已取消",INDEX(三跨两临近重点区段!$E:$E,MATCH(1,(MONTH(三跨两临近重点区段!$D:$D)=7)*(三跨两临近重点区段!$A:$A=D840)*(三跨两临近重点区段!$F:$F="现存区段"),0))),"")</f>
        <v/>
      </c>
      <c r="W840" s="268" t="str">
        <f t="array" ref="W840">IFERROR(IF(INDEX(三跨两临近重点区段!$F:$F,MATCH(1,(MONTH(三跨两临近重点区段!$D:$D)=8)*(三跨两临近重点区段!$A:$A=D840),0))="已取消","已取消",INDEX(三跨两临近重点区段!$D:$D,MATCH(1,(MONTH(三跨两临近重点区段!$D:$D)=8)*(三跨两临近重点区段!$A:$A=D840)*(三跨两临近重点区段!$F:$F="现存区段"),0))),"")</f>
        <v/>
      </c>
      <c r="X840" s="232" t="str">
        <f t="array" ref="X840">IFERROR(IF(INDEX(三跨两临近重点区段!$F:$F,MATCH(1,(MONTH(三跨两临近重点区段!$D:$D)=8)*(三跨两临近重点区段!$A:$A=D840),0))="已取消","已取消",INDEX(三跨两临近重点区段!$E:$E,MATCH(1,(MONTH(三跨两临近重点区段!$D:$D)=8)*(三跨两临近重点区段!$A:$A=D840)*(三跨两临近重点区段!$F:$F="现存区段"),0))),"")</f>
        <v/>
      </c>
      <c r="Y840" s="268" t="str">
        <f t="array" ref="Y840">IFERROR(IF(INDEX(三跨两临近重点区段!$F:$F,MATCH(1,(MONTH(三跨两临近重点区段!$D:$D)=9)*(三跨两临近重点区段!$A:$A=D840),0))="已取消","已取消",INDEX(三跨两临近重点区段!$D:$D,MATCH(1,(MONTH(三跨两临近重点区段!$D:$D)=9)*(三跨两临近重点区段!$A:$A=D840)*(三跨两临近重点区段!$F:$F="现存区段"),0))),"")</f>
        <v/>
      </c>
      <c r="Z840" s="232" t="str">
        <f t="array" ref="Z840">IFERROR(IF(INDEX(三跨两临近重点区段!$F:$F,MATCH(1,(MONTH(三跨两临近重点区段!$D:$D)=9)*(三跨两临近重点区段!$A:$A=D840),0))="已取消","已取消",INDEX(三跨两临近重点区段!$E:$E,MATCH(1,(MONTH(三跨两临近重点区段!$D:$D)=9)*(三跨两临近重点区段!$A:$A=D840)*(三跨两临近重点区段!$F:$F="现存区段"),0))),"")</f>
        <v/>
      </c>
      <c r="AA840" s="268" t="str">
        <f t="array" ref="AA840">IFERROR(IF(INDEX(三跨两临近重点区段!$F:$F,MATCH(1,(MONTH(三跨两临近重点区段!$D:$D)=10)*(三跨两临近重点区段!$A:$A=D840),0))="已取消","已取消",INDEX(三跨两临近重点区段!$D:$D,MATCH(1,(MONTH(三跨两临近重点区段!$D:$D)=10)*(三跨两临近重点区段!$A:$A=D840)*(三跨两临近重点区段!$F:$F="现存区段"),0))),"")</f>
        <v/>
      </c>
      <c r="AB840" s="72" t="str">
        <f t="array" ref="AB840">IFERROR(IF(INDEX(三跨两临近重点区段!$F:$F,MATCH(1,(MONTH(三跨两临近重点区段!$D:$D)=10)*(三跨两临近重点区段!$A:$A=D840),0))="已取消","已取消",INDEX(三跨两临近重点区段!$E:$E,MATCH(1,(MONTH(三跨两临近重点区段!$D:$D)=10)*(三跨两临近重点区段!$A:$A=D840)*(三跨两临近重点区段!$F:$F="现存区段"),0))),"")</f>
        <v/>
      </c>
      <c r="AC840" s="284" t="str">
        <f t="array" ref="AC840">IFERROR(IF(INDEX(三跨两临近重点区段!$F:$F,MATCH(1,(MONTH(三跨两临近重点区段!$D:$D)=11)*(三跨两临近重点区段!$A:$A=D840),0))="已取消","已取消",INDEX(三跨两临近重点区段!$D:$D,MATCH(1,(MONTH(三跨两临近重点区段!$D:$D)=11)*(三跨两临近重点区段!$A:$A=D840)*(三跨两临近重点区段!$F:$F="现存区段"),0))),"")</f>
        <v/>
      </c>
      <c r="AD840" s="72" t="str">
        <f t="array" ref="AD840">IFERROR(IF(INDEX(三跨两临近重点区段!$F:$F,MATCH(1,(MONTH(三跨两临近重点区段!$D:$D)=11)*(三跨两临近重点区段!$A:$A=D840),0))="已取消","已取消",INDEX(三跨两临近重点区段!$E:$E,MATCH(1,(MONTH(三跨两临近重点区段!$D:$D)=11)*(三跨两临近重点区段!$A:$A=D840)*(三跨两临近重点区段!$F:$F="现存区段"),0))),"")</f>
        <v/>
      </c>
      <c r="AE840" s="284" t="str">
        <f t="array" ref="AE840">IFERROR(IF(INDEX(三跨两临近重点区段!$F:$F,MATCH(1,(MONTH(三跨两临近重点区段!$D:$D)=12)*(三跨两临近重点区段!$A:$A=D840),0))="已取消","已取消",INDEX(三跨两临近重点区段!$D:$D,MATCH(1,(MONTH(三跨两临近重点区段!$D:$D)=12)*(三跨两临近重点区段!$A:$A=D840)*(三跨两临近重点区段!$F:$F="现存区段"),0))),"")</f>
        <v/>
      </c>
      <c r="AF840" s="72" t="str">
        <f t="array" ref="AF840">IFERROR(IF(INDEX(三跨两临近重点区段!$F:$F,MATCH(1,(MONTH(三跨两临近重点区段!$D:$D)=12)*(三跨两临近重点区段!$A:$A=D840),0))="已取消","已取消",INDEX(三跨两临近重点区段!$E:$E,MATCH(1,(MONTH(三跨两临近重点区段!$D:$D)=12)*(三跨两临近重点区段!$A:$A=D840)*(三跨两临近重点区段!$F:$F="现存区段"),0))),"")</f>
        <v/>
      </c>
      <c r="AH840" t="e">
        <f t="array" ref="AH840">INDEX(三跨两临近重点区段!$G:$G,MATCH(D840,三跨两临近重点区段!$A:$A,0))</f>
        <v>#N/A</v>
      </c>
      <c r="AI840" t="e">
        <f>INDEX(三跨两临近重点区段!$J:$J,MATCH(D840,三跨两临近重点区段!$A:$A,0))</f>
        <v>#N/A</v>
      </c>
    </row>
    <row r="841" ht="14.25" spans="1:35">
      <c r="A841" s="263" t="s">
        <v>150</v>
      </c>
      <c r="B841" s="264" t="s">
        <v>2783</v>
      </c>
      <c r="C841" s="263" t="s">
        <v>2191</v>
      </c>
      <c r="D841" s="263" t="s">
        <v>3344</v>
      </c>
      <c r="E841" s="264" t="s">
        <v>2449</v>
      </c>
      <c r="F841" s="264" t="s">
        <v>125</v>
      </c>
      <c r="G841" s="263" t="s">
        <v>2452</v>
      </c>
      <c r="H841" s="263" t="s">
        <v>1557</v>
      </c>
      <c r="I841" s="33"/>
      <c r="J841" s="196"/>
      <c r="K841" s="196"/>
      <c r="L841" s="196"/>
      <c r="M841" s="235"/>
      <c r="N841" s="235"/>
      <c r="O841" s="33"/>
      <c r="P841" s="48"/>
      <c r="Q841" s="279"/>
      <c r="R841" s="279"/>
      <c r="S841" s="278">
        <v>45462</v>
      </c>
      <c r="T841" s="279" t="s">
        <v>3166</v>
      </c>
      <c r="U841" s="268" t="str">
        <f t="array" ref="U841">IFERROR(IF(INDEX(三跨两临近重点区段!$F:$F,MATCH(1,(MONTH(三跨两临近重点区段!$D:$D)=7)*(三跨两临近重点区段!$A:$A=D841),0))="已取消","已取消",INDEX(三跨两临近重点区段!$D:$D,MATCH(1,(MONTH(三跨两临近重点区段!$D:$D)=7)*(三跨两临近重点区段!$A:$A=D841)*(三跨两临近重点区段!$F:$F="现存区段"),0))),"")</f>
        <v/>
      </c>
      <c r="V841" s="232" t="str">
        <f t="array" ref="V841">IFERROR(IF(INDEX(三跨两临近重点区段!$F:$F,MATCH(1,(MONTH(三跨两临近重点区段!$D:$D)=7)*(三跨两临近重点区段!$A:$A=D841),0))="已取消","已取消",INDEX(三跨两临近重点区段!$E:$E,MATCH(1,(MONTH(三跨两临近重点区段!$D:$D)=7)*(三跨两临近重点区段!$A:$A=D841)*(三跨两临近重点区段!$F:$F="现存区段"),0))),"")</f>
        <v/>
      </c>
      <c r="W841" s="268" t="str">
        <f t="array" ref="W841">IFERROR(IF(INDEX(三跨两临近重点区段!$F:$F,MATCH(1,(MONTH(三跨两临近重点区段!$D:$D)=8)*(三跨两临近重点区段!$A:$A=D841),0))="已取消","已取消",INDEX(三跨两临近重点区段!$D:$D,MATCH(1,(MONTH(三跨两临近重点区段!$D:$D)=8)*(三跨两临近重点区段!$A:$A=D841)*(三跨两临近重点区段!$F:$F="现存区段"),0))),"")</f>
        <v/>
      </c>
      <c r="X841" s="232" t="str">
        <f t="array" ref="X841">IFERROR(IF(INDEX(三跨两临近重点区段!$F:$F,MATCH(1,(MONTH(三跨两临近重点区段!$D:$D)=8)*(三跨两临近重点区段!$A:$A=D841),0))="已取消","已取消",INDEX(三跨两临近重点区段!$E:$E,MATCH(1,(MONTH(三跨两临近重点区段!$D:$D)=8)*(三跨两临近重点区段!$A:$A=D841)*(三跨两临近重点区段!$F:$F="现存区段"),0))),"")</f>
        <v/>
      </c>
      <c r="Y841" s="268" t="str">
        <f t="array" ref="Y841">IFERROR(IF(INDEX(三跨两临近重点区段!$F:$F,MATCH(1,(MONTH(三跨两临近重点区段!$D:$D)=9)*(三跨两临近重点区段!$A:$A=D841),0))="已取消","已取消",INDEX(三跨两临近重点区段!$D:$D,MATCH(1,(MONTH(三跨两临近重点区段!$D:$D)=9)*(三跨两临近重点区段!$A:$A=D841)*(三跨两临近重点区段!$F:$F="现存区段"),0))),"")</f>
        <v/>
      </c>
      <c r="Z841" s="232" t="str">
        <f t="array" ref="Z841">IFERROR(IF(INDEX(三跨两临近重点区段!$F:$F,MATCH(1,(MONTH(三跨两临近重点区段!$D:$D)=9)*(三跨两临近重点区段!$A:$A=D841),0))="已取消","已取消",INDEX(三跨两临近重点区段!$E:$E,MATCH(1,(MONTH(三跨两临近重点区段!$D:$D)=9)*(三跨两临近重点区段!$A:$A=D841)*(三跨两临近重点区段!$F:$F="现存区段"),0))),"")</f>
        <v/>
      </c>
      <c r="AA841" s="268" t="str">
        <f t="array" ref="AA841">IFERROR(IF(INDEX(三跨两临近重点区段!$F:$F,MATCH(1,(MONTH(三跨两临近重点区段!$D:$D)=10)*(三跨两临近重点区段!$A:$A=D841),0))="已取消","已取消",INDEX(三跨两临近重点区段!$D:$D,MATCH(1,(MONTH(三跨两临近重点区段!$D:$D)=10)*(三跨两临近重点区段!$A:$A=D841)*(三跨两临近重点区段!$F:$F="现存区段"),0))),"")</f>
        <v/>
      </c>
      <c r="AB841" s="72" t="str">
        <f t="array" ref="AB841">IFERROR(IF(INDEX(三跨两临近重点区段!$F:$F,MATCH(1,(MONTH(三跨两临近重点区段!$D:$D)=10)*(三跨两临近重点区段!$A:$A=D841),0))="已取消","已取消",INDEX(三跨两临近重点区段!$E:$E,MATCH(1,(MONTH(三跨两临近重点区段!$D:$D)=10)*(三跨两临近重点区段!$A:$A=D841)*(三跨两临近重点区段!$F:$F="现存区段"),0))),"")</f>
        <v/>
      </c>
      <c r="AC841" s="284" t="str">
        <f t="array" ref="AC841">IFERROR(IF(INDEX(三跨两临近重点区段!$F:$F,MATCH(1,(MONTH(三跨两临近重点区段!$D:$D)=11)*(三跨两临近重点区段!$A:$A=D841),0))="已取消","已取消",INDEX(三跨两临近重点区段!$D:$D,MATCH(1,(MONTH(三跨两临近重点区段!$D:$D)=11)*(三跨两临近重点区段!$A:$A=D841)*(三跨两临近重点区段!$F:$F="现存区段"),0))),"")</f>
        <v/>
      </c>
      <c r="AD841" s="72" t="str">
        <f t="array" ref="AD841">IFERROR(IF(INDEX(三跨两临近重点区段!$F:$F,MATCH(1,(MONTH(三跨两临近重点区段!$D:$D)=11)*(三跨两临近重点区段!$A:$A=D841),0))="已取消","已取消",INDEX(三跨两临近重点区段!$E:$E,MATCH(1,(MONTH(三跨两临近重点区段!$D:$D)=11)*(三跨两临近重点区段!$A:$A=D841)*(三跨两临近重点区段!$F:$F="现存区段"),0))),"")</f>
        <v/>
      </c>
      <c r="AE841" s="284" t="str">
        <f t="array" ref="AE841">IFERROR(IF(INDEX(三跨两临近重点区段!$F:$F,MATCH(1,(MONTH(三跨两临近重点区段!$D:$D)=12)*(三跨两临近重点区段!$A:$A=D841),0))="已取消","已取消",INDEX(三跨两临近重点区段!$D:$D,MATCH(1,(MONTH(三跨两临近重点区段!$D:$D)=12)*(三跨两临近重点区段!$A:$A=D841)*(三跨两临近重点区段!$F:$F="现存区段"),0))),"")</f>
        <v/>
      </c>
      <c r="AF841" s="72" t="str">
        <f t="array" ref="AF841">IFERROR(IF(INDEX(三跨两临近重点区段!$F:$F,MATCH(1,(MONTH(三跨两临近重点区段!$D:$D)=12)*(三跨两临近重点区段!$A:$A=D841),0))="已取消","已取消",INDEX(三跨两临近重点区段!$E:$E,MATCH(1,(MONTH(三跨两临近重点区段!$D:$D)=12)*(三跨两临近重点区段!$A:$A=D841)*(三跨两临近重点区段!$F:$F="现存区段"),0))),"")</f>
        <v/>
      </c>
      <c r="AH841" t="e">
        <f t="array" ref="AH841">INDEX(三跨两临近重点区段!$G:$G,MATCH(D841,三跨两临近重点区段!$A:$A,0))</f>
        <v>#N/A</v>
      </c>
      <c r="AI841" t="e">
        <f>INDEX(三跨两临近重点区段!$J:$J,MATCH(D841,三跨两临近重点区段!$A:$A,0))</f>
        <v>#N/A</v>
      </c>
    </row>
    <row r="842" ht="14.25" spans="1:35">
      <c r="A842" s="263" t="s">
        <v>150</v>
      </c>
      <c r="B842" s="264" t="s">
        <v>3345</v>
      </c>
      <c r="C842" s="263" t="s">
        <v>2187</v>
      </c>
      <c r="D842" s="263" t="s">
        <v>3346</v>
      </c>
      <c r="E842" s="264" t="s">
        <v>2449</v>
      </c>
      <c r="F842" s="264" t="s">
        <v>125</v>
      </c>
      <c r="G842" s="263" t="s">
        <v>2452</v>
      </c>
      <c r="H842" s="263" t="s">
        <v>1511</v>
      </c>
      <c r="I842" s="33"/>
      <c r="J842" s="196"/>
      <c r="K842" s="196"/>
      <c r="L842" s="196"/>
      <c r="M842" s="235"/>
      <c r="N842" s="235"/>
      <c r="O842" s="33"/>
      <c r="P842" s="48"/>
      <c r="Q842" s="279"/>
      <c r="R842" s="279"/>
      <c r="S842" s="278">
        <v>45462</v>
      </c>
      <c r="T842" s="279" t="s">
        <v>3166</v>
      </c>
      <c r="U842" s="268" t="str">
        <f t="array" ref="U842">IFERROR(IF(INDEX(三跨两临近重点区段!$F:$F,MATCH(1,(MONTH(三跨两临近重点区段!$D:$D)=7)*(三跨两临近重点区段!$A:$A=D842),0))="已取消","已取消",INDEX(三跨两临近重点区段!$D:$D,MATCH(1,(MONTH(三跨两临近重点区段!$D:$D)=7)*(三跨两临近重点区段!$A:$A=D842)*(三跨两临近重点区段!$F:$F="现存区段"),0))),"")</f>
        <v/>
      </c>
      <c r="V842" s="232" t="str">
        <f t="array" ref="V842">IFERROR(IF(INDEX(三跨两临近重点区段!$F:$F,MATCH(1,(MONTH(三跨两临近重点区段!$D:$D)=7)*(三跨两临近重点区段!$A:$A=D842),0))="已取消","已取消",INDEX(三跨两临近重点区段!$E:$E,MATCH(1,(MONTH(三跨两临近重点区段!$D:$D)=7)*(三跨两临近重点区段!$A:$A=D842)*(三跨两临近重点区段!$F:$F="现存区段"),0))),"")</f>
        <v/>
      </c>
      <c r="W842" s="268" t="str">
        <f t="array" ref="W842">IFERROR(IF(INDEX(三跨两临近重点区段!$F:$F,MATCH(1,(MONTH(三跨两临近重点区段!$D:$D)=8)*(三跨两临近重点区段!$A:$A=D842),0))="已取消","已取消",INDEX(三跨两临近重点区段!$D:$D,MATCH(1,(MONTH(三跨两临近重点区段!$D:$D)=8)*(三跨两临近重点区段!$A:$A=D842)*(三跨两临近重点区段!$F:$F="现存区段"),0))),"")</f>
        <v/>
      </c>
      <c r="X842" s="232" t="str">
        <f t="array" ref="X842">IFERROR(IF(INDEX(三跨两临近重点区段!$F:$F,MATCH(1,(MONTH(三跨两临近重点区段!$D:$D)=8)*(三跨两临近重点区段!$A:$A=D842),0))="已取消","已取消",INDEX(三跨两临近重点区段!$E:$E,MATCH(1,(MONTH(三跨两临近重点区段!$D:$D)=8)*(三跨两临近重点区段!$A:$A=D842)*(三跨两临近重点区段!$F:$F="现存区段"),0))),"")</f>
        <v/>
      </c>
      <c r="Y842" s="268" t="str">
        <f t="array" ref="Y842">IFERROR(IF(INDEX(三跨两临近重点区段!$F:$F,MATCH(1,(MONTH(三跨两临近重点区段!$D:$D)=9)*(三跨两临近重点区段!$A:$A=D842),0))="已取消","已取消",INDEX(三跨两临近重点区段!$D:$D,MATCH(1,(MONTH(三跨两临近重点区段!$D:$D)=9)*(三跨两临近重点区段!$A:$A=D842)*(三跨两临近重点区段!$F:$F="现存区段"),0))),"")</f>
        <v/>
      </c>
      <c r="Z842" s="232" t="str">
        <f t="array" ref="Z842">IFERROR(IF(INDEX(三跨两临近重点区段!$F:$F,MATCH(1,(MONTH(三跨两临近重点区段!$D:$D)=9)*(三跨两临近重点区段!$A:$A=D842),0))="已取消","已取消",INDEX(三跨两临近重点区段!$E:$E,MATCH(1,(MONTH(三跨两临近重点区段!$D:$D)=9)*(三跨两临近重点区段!$A:$A=D842)*(三跨两临近重点区段!$F:$F="现存区段"),0))),"")</f>
        <v/>
      </c>
      <c r="AA842" s="268" t="str">
        <f t="array" ref="AA842">IFERROR(IF(INDEX(三跨两临近重点区段!$F:$F,MATCH(1,(MONTH(三跨两临近重点区段!$D:$D)=10)*(三跨两临近重点区段!$A:$A=D842),0))="已取消","已取消",INDEX(三跨两临近重点区段!$D:$D,MATCH(1,(MONTH(三跨两临近重点区段!$D:$D)=10)*(三跨两临近重点区段!$A:$A=D842)*(三跨两临近重点区段!$F:$F="现存区段"),0))),"")</f>
        <v/>
      </c>
      <c r="AB842" s="72" t="str">
        <f t="array" ref="AB842">IFERROR(IF(INDEX(三跨两临近重点区段!$F:$F,MATCH(1,(MONTH(三跨两临近重点区段!$D:$D)=10)*(三跨两临近重点区段!$A:$A=D842),0))="已取消","已取消",INDEX(三跨两临近重点区段!$E:$E,MATCH(1,(MONTH(三跨两临近重点区段!$D:$D)=10)*(三跨两临近重点区段!$A:$A=D842)*(三跨两临近重点区段!$F:$F="现存区段"),0))),"")</f>
        <v/>
      </c>
      <c r="AC842" s="284" t="str">
        <f t="array" ref="AC842">IFERROR(IF(INDEX(三跨两临近重点区段!$F:$F,MATCH(1,(MONTH(三跨两临近重点区段!$D:$D)=11)*(三跨两临近重点区段!$A:$A=D842),0))="已取消","已取消",INDEX(三跨两临近重点区段!$D:$D,MATCH(1,(MONTH(三跨两临近重点区段!$D:$D)=11)*(三跨两临近重点区段!$A:$A=D842)*(三跨两临近重点区段!$F:$F="现存区段"),0))),"")</f>
        <v/>
      </c>
      <c r="AD842" s="72" t="str">
        <f t="array" ref="AD842">IFERROR(IF(INDEX(三跨两临近重点区段!$F:$F,MATCH(1,(MONTH(三跨两临近重点区段!$D:$D)=11)*(三跨两临近重点区段!$A:$A=D842),0))="已取消","已取消",INDEX(三跨两临近重点区段!$E:$E,MATCH(1,(MONTH(三跨两临近重点区段!$D:$D)=11)*(三跨两临近重点区段!$A:$A=D842)*(三跨两临近重点区段!$F:$F="现存区段"),0))),"")</f>
        <v/>
      </c>
      <c r="AE842" s="284" t="str">
        <f t="array" ref="AE842">IFERROR(IF(INDEX(三跨两临近重点区段!$F:$F,MATCH(1,(MONTH(三跨两临近重点区段!$D:$D)=12)*(三跨两临近重点区段!$A:$A=D842),0))="已取消","已取消",INDEX(三跨两临近重点区段!$D:$D,MATCH(1,(MONTH(三跨两临近重点区段!$D:$D)=12)*(三跨两临近重点区段!$A:$A=D842)*(三跨两临近重点区段!$F:$F="现存区段"),0))),"")</f>
        <v/>
      </c>
      <c r="AF842" s="72" t="str">
        <f t="array" ref="AF842">IFERROR(IF(INDEX(三跨两临近重点区段!$F:$F,MATCH(1,(MONTH(三跨两临近重点区段!$D:$D)=12)*(三跨两临近重点区段!$A:$A=D842),0))="已取消","已取消",INDEX(三跨两临近重点区段!$E:$E,MATCH(1,(MONTH(三跨两临近重点区段!$D:$D)=12)*(三跨两临近重点区段!$A:$A=D842)*(三跨两临近重点区段!$F:$F="现存区段"),0))),"")</f>
        <v/>
      </c>
      <c r="AH842" t="e">
        <f t="array" ref="AH842">INDEX(三跨两临近重点区段!$G:$G,MATCH(D842,三跨两临近重点区段!$A:$A,0))</f>
        <v>#N/A</v>
      </c>
      <c r="AI842" t="e">
        <f>INDEX(三跨两临近重点区段!$J:$J,MATCH(D842,三跨两临近重点区段!$A:$A,0))</f>
        <v>#N/A</v>
      </c>
    </row>
    <row r="843" ht="14.25" spans="1:35">
      <c r="A843" s="263" t="s">
        <v>150</v>
      </c>
      <c r="B843" s="264" t="s">
        <v>3347</v>
      </c>
      <c r="C843" s="263" t="s">
        <v>2187</v>
      </c>
      <c r="D843" s="263" t="s">
        <v>3348</v>
      </c>
      <c r="E843" s="264" t="s">
        <v>2449</v>
      </c>
      <c r="F843" s="264" t="s">
        <v>125</v>
      </c>
      <c r="G843" s="263" t="s">
        <v>2452</v>
      </c>
      <c r="H843" s="263" t="s">
        <v>1511</v>
      </c>
      <c r="I843" s="33"/>
      <c r="J843" s="196"/>
      <c r="K843" s="196"/>
      <c r="L843" s="196"/>
      <c r="M843" s="235"/>
      <c r="N843" s="235"/>
      <c r="O843" s="33"/>
      <c r="P843" s="48"/>
      <c r="Q843" s="279"/>
      <c r="R843" s="279"/>
      <c r="S843" s="278">
        <v>45462</v>
      </c>
      <c r="T843" s="279" t="s">
        <v>3166</v>
      </c>
      <c r="U843" s="268" t="str">
        <f t="array" ref="U843">IFERROR(IF(INDEX(三跨两临近重点区段!$F:$F,MATCH(1,(MONTH(三跨两临近重点区段!$D:$D)=7)*(三跨两临近重点区段!$A:$A=D843),0))="已取消","已取消",INDEX(三跨两临近重点区段!$D:$D,MATCH(1,(MONTH(三跨两临近重点区段!$D:$D)=7)*(三跨两临近重点区段!$A:$A=D843)*(三跨两临近重点区段!$F:$F="现存区段"),0))),"")</f>
        <v/>
      </c>
      <c r="V843" s="232" t="str">
        <f t="array" ref="V843">IFERROR(IF(INDEX(三跨两临近重点区段!$F:$F,MATCH(1,(MONTH(三跨两临近重点区段!$D:$D)=7)*(三跨两临近重点区段!$A:$A=D843),0))="已取消","已取消",INDEX(三跨两临近重点区段!$E:$E,MATCH(1,(MONTH(三跨两临近重点区段!$D:$D)=7)*(三跨两临近重点区段!$A:$A=D843)*(三跨两临近重点区段!$F:$F="现存区段"),0))),"")</f>
        <v/>
      </c>
      <c r="W843" s="268" t="str">
        <f t="array" ref="W843">IFERROR(IF(INDEX(三跨两临近重点区段!$F:$F,MATCH(1,(MONTH(三跨两临近重点区段!$D:$D)=8)*(三跨两临近重点区段!$A:$A=D843),0))="已取消","已取消",INDEX(三跨两临近重点区段!$D:$D,MATCH(1,(MONTH(三跨两临近重点区段!$D:$D)=8)*(三跨两临近重点区段!$A:$A=D843)*(三跨两临近重点区段!$F:$F="现存区段"),0))),"")</f>
        <v/>
      </c>
      <c r="X843" s="232" t="str">
        <f t="array" ref="X843">IFERROR(IF(INDEX(三跨两临近重点区段!$F:$F,MATCH(1,(MONTH(三跨两临近重点区段!$D:$D)=8)*(三跨两临近重点区段!$A:$A=D843),0))="已取消","已取消",INDEX(三跨两临近重点区段!$E:$E,MATCH(1,(MONTH(三跨两临近重点区段!$D:$D)=8)*(三跨两临近重点区段!$A:$A=D843)*(三跨两临近重点区段!$F:$F="现存区段"),0))),"")</f>
        <v/>
      </c>
      <c r="Y843" s="268" t="str">
        <f t="array" ref="Y843">IFERROR(IF(INDEX(三跨两临近重点区段!$F:$F,MATCH(1,(MONTH(三跨两临近重点区段!$D:$D)=9)*(三跨两临近重点区段!$A:$A=D843),0))="已取消","已取消",INDEX(三跨两临近重点区段!$D:$D,MATCH(1,(MONTH(三跨两临近重点区段!$D:$D)=9)*(三跨两临近重点区段!$A:$A=D843)*(三跨两临近重点区段!$F:$F="现存区段"),0))),"")</f>
        <v/>
      </c>
      <c r="Z843" s="232" t="str">
        <f t="array" ref="Z843">IFERROR(IF(INDEX(三跨两临近重点区段!$F:$F,MATCH(1,(MONTH(三跨两临近重点区段!$D:$D)=9)*(三跨两临近重点区段!$A:$A=D843),0))="已取消","已取消",INDEX(三跨两临近重点区段!$E:$E,MATCH(1,(MONTH(三跨两临近重点区段!$D:$D)=9)*(三跨两临近重点区段!$A:$A=D843)*(三跨两临近重点区段!$F:$F="现存区段"),0))),"")</f>
        <v/>
      </c>
      <c r="AA843" s="268" t="str">
        <f t="array" ref="AA843">IFERROR(IF(INDEX(三跨两临近重点区段!$F:$F,MATCH(1,(MONTH(三跨两临近重点区段!$D:$D)=10)*(三跨两临近重点区段!$A:$A=D843),0))="已取消","已取消",INDEX(三跨两临近重点区段!$D:$D,MATCH(1,(MONTH(三跨两临近重点区段!$D:$D)=10)*(三跨两临近重点区段!$A:$A=D843)*(三跨两临近重点区段!$F:$F="现存区段"),0))),"")</f>
        <v/>
      </c>
      <c r="AB843" s="72" t="str">
        <f t="array" ref="AB843">IFERROR(IF(INDEX(三跨两临近重点区段!$F:$F,MATCH(1,(MONTH(三跨两临近重点区段!$D:$D)=10)*(三跨两临近重点区段!$A:$A=D843),0))="已取消","已取消",INDEX(三跨两临近重点区段!$E:$E,MATCH(1,(MONTH(三跨两临近重点区段!$D:$D)=10)*(三跨两临近重点区段!$A:$A=D843)*(三跨两临近重点区段!$F:$F="现存区段"),0))),"")</f>
        <v/>
      </c>
      <c r="AC843" s="284" t="str">
        <f t="array" ref="AC843">IFERROR(IF(INDEX(三跨两临近重点区段!$F:$F,MATCH(1,(MONTH(三跨两临近重点区段!$D:$D)=11)*(三跨两临近重点区段!$A:$A=D843),0))="已取消","已取消",INDEX(三跨两临近重点区段!$D:$D,MATCH(1,(MONTH(三跨两临近重点区段!$D:$D)=11)*(三跨两临近重点区段!$A:$A=D843)*(三跨两临近重点区段!$F:$F="现存区段"),0))),"")</f>
        <v/>
      </c>
      <c r="AD843" s="72" t="str">
        <f t="array" ref="AD843">IFERROR(IF(INDEX(三跨两临近重点区段!$F:$F,MATCH(1,(MONTH(三跨两临近重点区段!$D:$D)=11)*(三跨两临近重点区段!$A:$A=D843),0))="已取消","已取消",INDEX(三跨两临近重点区段!$E:$E,MATCH(1,(MONTH(三跨两临近重点区段!$D:$D)=11)*(三跨两临近重点区段!$A:$A=D843)*(三跨两临近重点区段!$F:$F="现存区段"),0))),"")</f>
        <v/>
      </c>
      <c r="AE843" s="284" t="str">
        <f t="array" ref="AE843">IFERROR(IF(INDEX(三跨两临近重点区段!$F:$F,MATCH(1,(MONTH(三跨两临近重点区段!$D:$D)=12)*(三跨两临近重点区段!$A:$A=D843),0))="已取消","已取消",INDEX(三跨两临近重点区段!$D:$D,MATCH(1,(MONTH(三跨两临近重点区段!$D:$D)=12)*(三跨两临近重点区段!$A:$A=D843)*(三跨两临近重点区段!$F:$F="现存区段"),0))),"")</f>
        <v/>
      </c>
      <c r="AF843" s="72" t="str">
        <f t="array" ref="AF843">IFERROR(IF(INDEX(三跨两临近重点区段!$F:$F,MATCH(1,(MONTH(三跨两临近重点区段!$D:$D)=12)*(三跨两临近重点区段!$A:$A=D843),0))="已取消","已取消",INDEX(三跨两临近重点区段!$E:$E,MATCH(1,(MONTH(三跨两临近重点区段!$D:$D)=12)*(三跨两临近重点区段!$A:$A=D843)*(三跨两临近重点区段!$F:$F="现存区段"),0))),"")</f>
        <v/>
      </c>
      <c r="AH843" t="e">
        <f t="array" ref="AH843">INDEX(三跨两临近重点区段!$G:$G,MATCH(D843,三跨两临近重点区段!$A:$A,0))</f>
        <v>#N/A</v>
      </c>
      <c r="AI843" t="e">
        <f>INDEX(三跨两临近重点区段!$J:$J,MATCH(D843,三跨两临近重点区段!$A:$A,0))</f>
        <v>#N/A</v>
      </c>
    </row>
    <row r="844" ht="14.25" spans="1:35">
      <c r="A844" s="263" t="s">
        <v>150</v>
      </c>
      <c r="B844" s="264" t="s">
        <v>3345</v>
      </c>
      <c r="C844" s="263" t="s">
        <v>2756</v>
      </c>
      <c r="D844" s="263" t="s">
        <v>3349</v>
      </c>
      <c r="E844" s="264" t="s">
        <v>2449</v>
      </c>
      <c r="F844" s="264" t="s">
        <v>125</v>
      </c>
      <c r="G844" s="263" t="s">
        <v>2452</v>
      </c>
      <c r="H844" s="263" t="s">
        <v>1511</v>
      </c>
      <c r="I844" s="33"/>
      <c r="J844" s="196"/>
      <c r="K844" s="196"/>
      <c r="L844" s="196"/>
      <c r="M844" s="235"/>
      <c r="N844" s="235"/>
      <c r="O844" s="33"/>
      <c r="P844" s="48"/>
      <c r="Q844" s="279"/>
      <c r="R844" s="279"/>
      <c r="S844" s="278">
        <v>45462</v>
      </c>
      <c r="T844" s="279" t="s">
        <v>3166</v>
      </c>
      <c r="U844" s="268" t="str">
        <f t="array" ref="U844">IFERROR(IF(INDEX(三跨两临近重点区段!$F:$F,MATCH(1,(MONTH(三跨两临近重点区段!$D:$D)=7)*(三跨两临近重点区段!$A:$A=D844),0))="已取消","已取消",INDEX(三跨两临近重点区段!$D:$D,MATCH(1,(MONTH(三跨两临近重点区段!$D:$D)=7)*(三跨两临近重点区段!$A:$A=D844)*(三跨两临近重点区段!$F:$F="现存区段"),0))),"")</f>
        <v/>
      </c>
      <c r="V844" s="232" t="str">
        <f t="array" ref="V844">IFERROR(IF(INDEX(三跨两临近重点区段!$F:$F,MATCH(1,(MONTH(三跨两临近重点区段!$D:$D)=7)*(三跨两临近重点区段!$A:$A=D844),0))="已取消","已取消",INDEX(三跨两临近重点区段!$E:$E,MATCH(1,(MONTH(三跨两临近重点区段!$D:$D)=7)*(三跨两临近重点区段!$A:$A=D844)*(三跨两临近重点区段!$F:$F="现存区段"),0))),"")</f>
        <v/>
      </c>
      <c r="W844" s="268" t="str">
        <f t="array" ref="W844">IFERROR(IF(INDEX(三跨两临近重点区段!$F:$F,MATCH(1,(MONTH(三跨两临近重点区段!$D:$D)=8)*(三跨两临近重点区段!$A:$A=D844),0))="已取消","已取消",INDEX(三跨两临近重点区段!$D:$D,MATCH(1,(MONTH(三跨两临近重点区段!$D:$D)=8)*(三跨两临近重点区段!$A:$A=D844)*(三跨两临近重点区段!$F:$F="现存区段"),0))),"")</f>
        <v/>
      </c>
      <c r="X844" s="232" t="str">
        <f t="array" ref="X844">IFERROR(IF(INDEX(三跨两临近重点区段!$F:$F,MATCH(1,(MONTH(三跨两临近重点区段!$D:$D)=8)*(三跨两临近重点区段!$A:$A=D844),0))="已取消","已取消",INDEX(三跨两临近重点区段!$E:$E,MATCH(1,(MONTH(三跨两临近重点区段!$D:$D)=8)*(三跨两临近重点区段!$A:$A=D844)*(三跨两临近重点区段!$F:$F="现存区段"),0))),"")</f>
        <v/>
      </c>
      <c r="Y844" s="268" t="str">
        <f t="array" ref="Y844">IFERROR(IF(INDEX(三跨两临近重点区段!$F:$F,MATCH(1,(MONTH(三跨两临近重点区段!$D:$D)=9)*(三跨两临近重点区段!$A:$A=D844),0))="已取消","已取消",INDEX(三跨两临近重点区段!$D:$D,MATCH(1,(MONTH(三跨两临近重点区段!$D:$D)=9)*(三跨两临近重点区段!$A:$A=D844)*(三跨两临近重点区段!$F:$F="现存区段"),0))),"")</f>
        <v/>
      </c>
      <c r="Z844" s="232" t="str">
        <f t="array" ref="Z844">IFERROR(IF(INDEX(三跨两临近重点区段!$F:$F,MATCH(1,(MONTH(三跨两临近重点区段!$D:$D)=9)*(三跨两临近重点区段!$A:$A=D844),0))="已取消","已取消",INDEX(三跨两临近重点区段!$E:$E,MATCH(1,(MONTH(三跨两临近重点区段!$D:$D)=9)*(三跨两临近重点区段!$A:$A=D844)*(三跨两临近重点区段!$F:$F="现存区段"),0))),"")</f>
        <v/>
      </c>
      <c r="AA844" s="268" t="str">
        <f t="array" ref="AA844">IFERROR(IF(INDEX(三跨两临近重点区段!$F:$F,MATCH(1,(MONTH(三跨两临近重点区段!$D:$D)=10)*(三跨两临近重点区段!$A:$A=D844),0))="已取消","已取消",INDEX(三跨两临近重点区段!$D:$D,MATCH(1,(MONTH(三跨两临近重点区段!$D:$D)=10)*(三跨两临近重点区段!$A:$A=D844)*(三跨两临近重点区段!$F:$F="现存区段"),0))),"")</f>
        <v/>
      </c>
      <c r="AB844" s="72" t="str">
        <f t="array" ref="AB844">IFERROR(IF(INDEX(三跨两临近重点区段!$F:$F,MATCH(1,(MONTH(三跨两临近重点区段!$D:$D)=10)*(三跨两临近重点区段!$A:$A=D844),0))="已取消","已取消",INDEX(三跨两临近重点区段!$E:$E,MATCH(1,(MONTH(三跨两临近重点区段!$D:$D)=10)*(三跨两临近重点区段!$A:$A=D844)*(三跨两临近重点区段!$F:$F="现存区段"),0))),"")</f>
        <v/>
      </c>
      <c r="AC844" s="284" t="str">
        <f t="array" ref="AC844">IFERROR(IF(INDEX(三跨两临近重点区段!$F:$F,MATCH(1,(MONTH(三跨两临近重点区段!$D:$D)=11)*(三跨两临近重点区段!$A:$A=D844),0))="已取消","已取消",INDEX(三跨两临近重点区段!$D:$D,MATCH(1,(MONTH(三跨两临近重点区段!$D:$D)=11)*(三跨两临近重点区段!$A:$A=D844)*(三跨两临近重点区段!$F:$F="现存区段"),0))),"")</f>
        <v/>
      </c>
      <c r="AD844" s="72" t="str">
        <f t="array" ref="AD844">IFERROR(IF(INDEX(三跨两临近重点区段!$F:$F,MATCH(1,(MONTH(三跨两临近重点区段!$D:$D)=11)*(三跨两临近重点区段!$A:$A=D844),0))="已取消","已取消",INDEX(三跨两临近重点区段!$E:$E,MATCH(1,(MONTH(三跨两临近重点区段!$D:$D)=11)*(三跨两临近重点区段!$A:$A=D844)*(三跨两临近重点区段!$F:$F="现存区段"),0))),"")</f>
        <v/>
      </c>
      <c r="AE844" s="284" t="str">
        <f t="array" ref="AE844">IFERROR(IF(INDEX(三跨两临近重点区段!$F:$F,MATCH(1,(MONTH(三跨两临近重点区段!$D:$D)=12)*(三跨两临近重点区段!$A:$A=D844),0))="已取消","已取消",INDEX(三跨两临近重点区段!$D:$D,MATCH(1,(MONTH(三跨两临近重点区段!$D:$D)=12)*(三跨两临近重点区段!$A:$A=D844)*(三跨两临近重点区段!$F:$F="现存区段"),0))),"")</f>
        <v/>
      </c>
      <c r="AF844" s="72" t="str">
        <f t="array" ref="AF844">IFERROR(IF(INDEX(三跨两临近重点区段!$F:$F,MATCH(1,(MONTH(三跨两临近重点区段!$D:$D)=12)*(三跨两临近重点区段!$A:$A=D844),0))="已取消","已取消",INDEX(三跨两临近重点区段!$E:$E,MATCH(1,(MONTH(三跨两临近重点区段!$D:$D)=12)*(三跨两临近重点区段!$A:$A=D844)*(三跨两临近重点区段!$F:$F="现存区段"),0))),"")</f>
        <v/>
      </c>
      <c r="AH844" t="e">
        <f t="array" ref="AH844">INDEX(三跨两临近重点区段!$G:$G,MATCH(D844,三跨两临近重点区段!$A:$A,0))</f>
        <v>#N/A</v>
      </c>
      <c r="AI844" t="e">
        <f>INDEX(三跨两临近重点区段!$J:$J,MATCH(D844,三跨两临近重点区段!$A:$A,0))</f>
        <v>#N/A</v>
      </c>
    </row>
    <row r="845" ht="14.25" spans="1:35">
      <c r="A845" s="263" t="s">
        <v>150</v>
      </c>
      <c r="B845" s="264" t="s">
        <v>3347</v>
      </c>
      <c r="C845" s="263" t="s">
        <v>2756</v>
      </c>
      <c r="D845" s="263" t="s">
        <v>3350</v>
      </c>
      <c r="E845" s="264" t="s">
        <v>2449</v>
      </c>
      <c r="F845" s="264" t="s">
        <v>125</v>
      </c>
      <c r="G845" s="263" t="s">
        <v>2452</v>
      </c>
      <c r="H845" s="263" t="s">
        <v>1511</v>
      </c>
      <c r="I845" s="33"/>
      <c r="J845" s="196"/>
      <c r="K845" s="196"/>
      <c r="L845" s="196"/>
      <c r="M845" s="235"/>
      <c r="N845" s="235"/>
      <c r="O845" s="33"/>
      <c r="P845" s="48"/>
      <c r="Q845" s="279"/>
      <c r="R845" s="279"/>
      <c r="S845" s="278">
        <v>45462</v>
      </c>
      <c r="T845" s="279" t="s">
        <v>3166</v>
      </c>
      <c r="U845" s="268" t="str">
        <f t="array" ref="U845">IFERROR(IF(INDEX(三跨两临近重点区段!$F:$F,MATCH(1,(MONTH(三跨两临近重点区段!$D:$D)=7)*(三跨两临近重点区段!$A:$A=D845),0))="已取消","已取消",INDEX(三跨两临近重点区段!$D:$D,MATCH(1,(MONTH(三跨两临近重点区段!$D:$D)=7)*(三跨两临近重点区段!$A:$A=D845)*(三跨两临近重点区段!$F:$F="现存区段"),0))),"")</f>
        <v/>
      </c>
      <c r="V845" s="232" t="str">
        <f t="array" ref="V845">IFERROR(IF(INDEX(三跨两临近重点区段!$F:$F,MATCH(1,(MONTH(三跨两临近重点区段!$D:$D)=7)*(三跨两临近重点区段!$A:$A=D845),0))="已取消","已取消",INDEX(三跨两临近重点区段!$E:$E,MATCH(1,(MONTH(三跨两临近重点区段!$D:$D)=7)*(三跨两临近重点区段!$A:$A=D845)*(三跨两临近重点区段!$F:$F="现存区段"),0))),"")</f>
        <v/>
      </c>
      <c r="W845" s="268" t="str">
        <f t="array" ref="W845">IFERROR(IF(INDEX(三跨两临近重点区段!$F:$F,MATCH(1,(MONTH(三跨两临近重点区段!$D:$D)=8)*(三跨两临近重点区段!$A:$A=D845),0))="已取消","已取消",INDEX(三跨两临近重点区段!$D:$D,MATCH(1,(MONTH(三跨两临近重点区段!$D:$D)=8)*(三跨两临近重点区段!$A:$A=D845)*(三跨两临近重点区段!$F:$F="现存区段"),0))),"")</f>
        <v/>
      </c>
      <c r="X845" s="232" t="str">
        <f t="array" ref="X845">IFERROR(IF(INDEX(三跨两临近重点区段!$F:$F,MATCH(1,(MONTH(三跨两临近重点区段!$D:$D)=8)*(三跨两临近重点区段!$A:$A=D845),0))="已取消","已取消",INDEX(三跨两临近重点区段!$E:$E,MATCH(1,(MONTH(三跨两临近重点区段!$D:$D)=8)*(三跨两临近重点区段!$A:$A=D845)*(三跨两临近重点区段!$F:$F="现存区段"),0))),"")</f>
        <v/>
      </c>
      <c r="Y845" s="268" t="str">
        <f t="array" ref="Y845">IFERROR(IF(INDEX(三跨两临近重点区段!$F:$F,MATCH(1,(MONTH(三跨两临近重点区段!$D:$D)=9)*(三跨两临近重点区段!$A:$A=D845),0))="已取消","已取消",INDEX(三跨两临近重点区段!$D:$D,MATCH(1,(MONTH(三跨两临近重点区段!$D:$D)=9)*(三跨两临近重点区段!$A:$A=D845)*(三跨两临近重点区段!$F:$F="现存区段"),0))),"")</f>
        <v/>
      </c>
      <c r="Z845" s="232" t="str">
        <f t="array" ref="Z845">IFERROR(IF(INDEX(三跨两临近重点区段!$F:$F,MATCH(1,(MONTH(三跨两临近重点区段!$D:$D)=9)*(三跨两临近重点区段!$A:$A=D845),0))="已取消","已取消",INDEX(三跨两临近重点区段!$E:$E,MATCH(1,(MONTH(三跨两临近重点区段!$D:$D)=9)*(三跨两临近重点区段!$A:$A=D845)*(三跨两临近重点区段!$F:$F="现存区段"),0))),"")</f>
        <v/>
      </c>
      <c r="AA845" s="268" t="str">
        <f t="array" ref="AA845">IFERROR(IF(INDEX(三跨两临近重点区段!$F:$F,MATCH(1,(MONTH(三跨两临近重点区段!$D:$D)=10)*(三跨两临近重点区段!$A:$A=D845),0))="已取消","已取消",INDEX(三跨两临近重点区段!$D:$D,MATCH(1,(MONTH(三跨两临近重点区段!$D:$D)=10)*(三跨两临近重点区段!$A:$A=D845)*(三跨两临近重点区段!$F:$F="现存区段"),0))),"")</f>
        <v/>
      </c>
      <c r="AB845" s="72" t="str">
        <f t="array" ref="AB845">IFERROR(IF(INDEX(三跨两临近重点区段!$F:$F,MATCH(1,(MONTH(三跨两临近重点区段!$D:$D)=10)*(三跨两临近重点区段!$A:$A=D845),0))="已取消","已取消",INDEX(三跨两临近重点区段!$E:$E,MATCH(1,(MONTH(三跨两临近重点区段!$D:$D)=10)*(三跨两临近重点区段!$A:$A=D845)*(三跨两临近重点区段!$F:$F="现存区段"),0))),"")</f>
        <v/>
      </c>
      <c r="AC845" s="284" t="str">
        <f t="array" ref="AC845">IFERROR(IF(INDEX(三跨两临近重点区段!$F:$F,MATCH(1,(MONTH(三跨两临近重点区段!$D:$D)=11)*(三跨两临近重点区段!$A:$A=D845),0))="已取消","已取消",INDEX(三跨两临近重点区段!$D:$D,MATCH(1,(MONTH(三跨两临近重点区段!$D:$D)=11)*(三跨两临近重点区段!$A:$A=D845)*(三跨两临近重点区段!$F:$F="现存区段"),0))),"")</f>
        <v/>
      </c>
      <c r="AD845" s="72" t="str">
        <f t="array" ref="AD845">IFERROR(IF(INDEX(三跨两临近重点区段!$F:$F,MATCH(1,(MONTH(三跨两临近重点区段!$D:$D)=11)*(三跨两临近重点区段!$A:$A=D845),0))="已取消","已取消",INDEX(三跨两临近重点区段!$E:$E,MATCH(1,(MONTH(三跨两临近重点区段!$D:$D)=11)*(三跨两临近重点区段!$A:$A=D845)*(三跨两临近重点区段!$F:$F="现存区段"),0))),"")</f>
        <v/>
      </c>
      <c r="AE845" s="284" t="str">
        <f t="array" ref="AE845">IFERROR(IF(INDEX(三跨两临近重点区段!$F:$F,MATCH(1,(MONTH(三跨两临近重点区段!$D:$D)=12)*(三跨两临近重点区段!$A:$A=D845),0))="已取消","已取消",INDEX(三跨两临近重点区段!$D:$D,MATCH(1,(MONTH(三跨两临近重点区段!$D:$D)=12)*(三跨两临近重点区段!$A:$A=D845)*(三跨两临近重点区段!$F:$F="现存区段"),0))),"")</f>
        <v/>
      </c>
      <c r="AF845" s="72" t="str">
        <f t="array" ref="AF845">IFERROR(IF(INDEX(三跨两临近重点区段!$F:$F,MATCH(1,(MONTH(三跨两临近重点区段!$D:$D)=12)*(三跨两临近重点区段!$A:$A=D845),0))="已取消","已取消",INDEX(三跨两临近重点区段!$E:$E,MATCH(1,(MONTH(三跨两临近重点区段!$D:$D)=12)*(三跨两临近重点区段!$A:$A=D845)*(三跨两临近重点区段!$F:$F="现存区段"),0))),"")</f>
        <v/>
      </c>
      <c r="AH845" t="e">
        <f t="array" ref="AH845">INDEX(三跨两临近重点区段!$G:$G,MATCH(D845,三跨两临近重点区段!$A:$A,0))</f>
        <v>#N/A</v>
      </c>
      <c r="AI845" t="e">
        <f>INDEX(三跨两临近重点区段!$J:$J,MATCH(D845,三跨两临近重点区段!$A:$A,0))</f>
        <v>#N/A</v>
      </c>
    </row>
    <row r="846" ht="14.25" spans="1:35">
      <c r="A846" s="263" t="s">
        <v>363</v>
      </c>
      <c r="B846" s="264" t="s">
        <v>3171</v>
      </c>
      <c r="C846" s="263" t="s">
        <v>2773</v>
      </c>
      <c r="D846" s="263" t="s">
        <v>3351</v>
      </c>
      <c r="E846" s="264" t="s">
        <v>2449</v>
      </c>
      <c r="F846" s="264" t="s">
        <v>125</v>
      </c>
      <c r="G846" s="263" t="s">
        <v>2452</v>
      </c>
      <c r="H846" s="263" t="s">
        <v>1596</v>
      </c>
      <c r="I846" s="33"/>
      <c r="J846" s="196"/>
      <c r="K846" s="196"/>
      <c r="L846" s="196"/>
      <c r="M846" s="235"/>
      <c r="N846" s="235"/>
      <c r="O846" s="33"/>
      <c r="P846" s="48"/>
      <c r="Q846" s="279"/>
      <c r="R846" s="279"/>
      <c r="S846" s="278">
        <v>45462</v>
      </c>
      <c r="T846" s="279" t="s">
        <v>3166</v>
      </c>
      <c r="U846" s="268" t="str">
        <f t="array" ref="U846">IFERROR(IF(INDEX(三跨两临近重点区段!$F:$F,MATCH(1,(MONTH(三跨两临近重点区段!$D:$D)=7)*(三跨两临近重点区段!$A:$A=D846),0))="已取消","已取消",INDEX(三跨两临近重点区段!$D:$D,MATCH(1,(MONTH(三跨两临近重点区段!$D:$D)=7)*(三跨两临近重点区段!$A:$A=D846)*(三跨两临近重点区段!$F:$F="现存区段"),0))),"")</f>
        <v/>
      </c>
      <c r="V846" s="232" t="str">
        <f t="array" ref="V846">IFERROR(IF(INDEX(三跨两临近重点区段!$F:$F,MATCH(1,(MONTH(三跨两临近重点区段!$D:$D)=7)*(三跨两临近重点区段!$A:$A=D846),0))="已取消","已取消",INDEX(三跨两临近重点区段!$E:$E,MATCH(1,(MONTH(三跨两临近重点区段!$D:$D)=7)*(三跨两临近重点区段!$A:$A=D846)*(三跨两临近重点区段!$F:$F="现存区段"),0))),"")</f>
        <v/>
      </c>
      <c r="W846" s="268" t="str">
        <f t="array" ref="W846">IFERROR(IF(INDEX(三跨两临近重点区段!$F:$F,MATCH(1,(MONTH(三跨两临近重点区段!$D:$D)=8)*(三跨两临近重点区段!$A:$A=D846),0))="已取消","已取消",INDEX(三跨两临近重点区段!$D:$D,MATCH(1,(MONTH(三跨两临近重点区段!$D:$D)=8)*(三跨两临近重点区段!$A:$A=D846)*(三跨两临近重点区段!$F:$F="现存区段"),0))),"")</f>
        <v/>
      </c>
      <c r="X846" s="232" t="str">
        <f t="array" ref="X846">IFERROR(IF(INDEX(三跨两临近重点区段!$F:$F,MATCH(1,(MONTH(三跨两临近重点区段!$D:$D)=8)*(三跨两临近重点区段!$A:$A=D846),0))="已取消","已取消",INDEX(三跨两临近重点区段!$E:$E,MATCH(1,(MONTH(三跨两临近重点区段!$D:$D)=8)*(三跨两临近重点区段!$A:$A=D846)*(三跨两临近重点区段!$F:$F="现存区段"),0))),"")</f>
        <v/>
      </c>
      <c r="Y846" s="268" t="str">
        <f t="array" ref="Y846">IFERROR(IF(INDEX(三跨两临近重点区段!$F:$F,MATCH(1,(MONTH(三跨两临近重点区段!$D:$D)=9)*(三跨两临近重点区段!$A:$A=D846),0))="已取消","已取消",INDEX(三跨两临近重点区段!$D:$D,MATCH(1,(MONTH(三跨两临近重点区段!$D:$D)=9)*(三跨两临近重点区段!$A:$A=D846)*(三跨两临近重点区段!$F:$F="现存区段"),0))),"")</f>
        <v/>
      </c>
      <c r="Z846" s="232" t="str">
        <f t="array" ref="Z846">IFERROR(IF(INDEX(三跨两临近重点区段!$F:$F,MATCH(1,(MONTH(三跨两临近重点区段!$D:$D)=9)*(三跨两临近重点区段!$A:$A=D846),0))="已取消","已取消",INDEX(三跨两临近重点区段!$E:$E,MATCH(1,(MONTH(三跨两临近重点区段!$D:$D)=9)*(三跨两临近重点区段!$A:$A=D846)*(三跨两临近重点区段!$F:$F="现存区段"),0))),"")</f>
        <v/>
      </c>
      <c r="AA846" s="268" t="str">
        <f t="array" ref="AA846">IFERROR(IF(INDEX(三跨两临近重点区段!$F:$F,MATCH(1,(MONTH(三跨两临近重点区段!$D:$D)=10)*(三跨两临近重点区段!$A:$A=D846),0))="已取消","已取消",INDEX(三跨两临近重点区段!$D:$D,MATCH(1,(MONTH(三跨两临近重点区段!$D:$D)=10)*(三跨两临近重点区段!$A:$A=D846)*(三跨两临近重点区段!$F:$F="现存区段"),0))),"")</f>
        <v/>
      </c>
      <c r="AB846" s="72" t="str">
        <f t="array" ref="AB846">IFERROR(IF(INDEX(三跨两临近重点区段!$F:$F,MATCH(1,(MONTH(三跨两临近重点区段!$D:$D)=10)*(三跨两临近重点区段!$A:$A=D846),0))="已取消","已取消",INDEX(三跨两临近重点区段!$E:$E,MATCH(1,(MONTH(三跨两临近重点区段!$D:$D)=10)*(三跨两临近重点区段!$A:$A=D846)*(三跨两临近重点区段!$F:$F="现存区段"),0))),"")</f>
        <v/>
      </c>
      <c r="AC846" s="284" t="str">
        <f t="array" ref="AC846">IFERROR(IF(INDEX(三跨两临近重点区段!$F:$F,MATCH(1,(MONTH(三跨两临近重点区段!$D:$D)=11)*(三跨两临近重点区段!$A:$A=D846),0))="已取消","已取消",INDEX(三跨两临近重点区段!$D:$D,MATCH(1,(MONTH(三跨两临近重点区段!$D:$D)=11)*(三跨两临近重点区段!$A:$A=D846)*(三跨两临近重点区段!$F:$F="现存区段"),0))),"")</f>
        <v/>
      </c>
      <c r="AD846" s="72" t="str">
        <f t="array" ref="AD846">IFERROR(IF(INDEX(三跨两临近重点区段!$F:$F,MATCH(1,(MONTH(三跨两临近重点区段!$D:$D)=11)*(三跨两临近重点区段!$A:$A=D846),0))="已取消","已取消",INDEX(三跨两临近重点区段!$E:$E,MATCH(1,(MONTH(三跨两临近重点区段!$D:$D)=11)*(三跨两临近重点区段!$A:$A=D846)*(三跨两临近重点区段!$F:$F="现存区段"),0))),"")</f>
        <v/>
      </c>
      <c r="AE846" s="284" t="str">
        <f t="array" ref="AE846">IFERROR(IF(INDEX(三跨两临近重点区段!$F:$F,MATCH(1,(MONTH(三跨两临近重点区段!$D:$D)=12)*(三跨两临近重点区段!$A:$A=D846),0))="已取消","已取消",INDEX(三跨两临近重点区段!$D:$D,MATCH(1,(MONTH(三跨两临近重点区段!$D:$D)=12)*(三跨两临近重点区段!$A:$A=D846)*(三跨两临近重点区段!$F:$F="现存区段"),0))),"")</f>
        <v/>
      </c>
      <c r="AF846" s="72" t="str">
        <f t="array" ref="AF846">IFERROR(IF(INDEX(三跨两临近重点区段!$F:$F,MATCH(1,(MONTH(三跨两临近重点区段!$D:$D)=12)*(三跨两临近重点区段!$A:$A=D846),0))="已取消","已取消",INDEX(三跨两临近重点区段!$E:$E,MATCH(1,(MONTH(三跨两临近重点区段!$D:$D)=12)*(三跨两临近重点区段!$A:$A=D846)*(三跨两临近重点区段!$F:$F="现存区段"),0))),"")</f>
        <v/>
      </c>
      <c r="AH846" t="e">
        <f t="array" ref="AH846">INDEX(三跨两临近重点区段!$G:$G,MATCH(D846,三跨两临近重点区段!$A:$A,0))</f>
        <v>#N/A</v>
      </c>
      <c r="AI846" t="e">
        <f>INDEX(三跨两临近重点区段!$J:$J,MATCH(D846,三跨两临近重点区段!$A:$A,0))</f>
        <v>#N/A</v>
      </c>
    </row>
    <row r="847" ht="14.25" spans="1:35">
      <c r="A847" s="263" t="s">
        <v>363</v>
      </c>
      <c r="B847" s="264" t="s">
        <v>2806</v>
      </c>
      <c r="C847" s="263" t="s">
        <v>2130</v>
      </c>
      <c r="D847" s="263" t="s">
        <v>3352</v>
      </c>
      <c r="E847" s="264" t="s">
        <v>2449</v>
      </c>
      <c r="F847" s="264" t="s">
        <v>125</v>
      </c>
      <c r="G847" s="263" t="s">
        <v>2452</v>
      </c>
      <c r="H847" s="263" t="s">
        <v>1481</v>
      </c>
      <c r="I847" s="33"/>
      <c r="J847" s="196"/>
      <c r="K847" s="196"/>
      <c r="L847" s="196"/>
      <c r="M847" s="235"/>
      <c r="N847" s="235"/>
      <c r="O847" s="33"/>
      <c r="P847" s="48"/>
      <c r="Q847" s="279"/>
      <c r="R847" s="279"/>
      <c r="S847" s="278">
        <v>45462</v>
      </c>
      <c r="T847" s="279" t="s">
        <v>3166</v>
      </c>
      <c r="U847" s="268" t="str">
        <f t="array" ref="U847">IFERROR(IF(INDEX(三跨两临近重点区段!$F:$F,MATCH(1,(MONTH(三跨两临近重点区段!$D:$D)=7)*(三跨两临近重点区段!$A:$A=D847),0))="已取消","已取消",INDEX(三跨两临近重点区段!$D:$D,MATCH(1,(MONTH(三跨两临近重点区段!$D:$D)=7)*(三跨两临近重点区段!$A:$A=D847)*(三跨两临近重点区段!$F:$F="现存区段"),0))),"")</f>
        <v/>
      </c>
      <c r="V847" s="232" t="str">
        <f t="array" ref="V847">IFERROR(IF(INDEX(三跨两临近重点区段!$F:$F,MATCH(1,(MONTH(三跨两临近重点区段!$D:$D)=7)*(三跨两临近重点区段!$A:$A=D847),0))="已取消","已取消",INDEX(三跨两临近重点区段!$E:$E,MATCH(1,(MONTH(三跨两临近重点区段!$D:$D)=7)*(三跨两临近重点区段!$A:$A=D847)*(三跨两临近重点区段!$F:$F="现存区段"),0))),"")</f>
        <v/>
      </c>
      <c r="W847" s="268" t="str">
        <f t="array" ref="W847">IFERROR(IF(INDEX(三跨两临近重点区段!$F:$F,MATCH(1,(MONTH(三跨两临近重点区段!$D:$D)=8)*(三跨两临近重点区段!$A:$A=D847),0))="已取消","已取消",INDEX(三跨两临近重点区段!$D:$D,MATCH(1,(MONTH(三跨两临近重点区段!$D:$D)=8)*(三跨两临近重点区段!$A:$A=D847)*(三跨两临近重点区段!$F:$F="现存区段"),0))),"")</f>
        <v/>
      </c>
      <c r="X847" s="232" t="str">
        <f t="array" ref="X847">IFERROR(IF(INDEX(三跨两临近重点区段!$F:$F,MATCH(1,(MONTH(三跨两临近重点区段!$D:$D)=8)*(三跨两临近重点区段!$A:$A=D847),0))="已取消","已取消",INDEX(三跨两临近重点区段!$E:$E,MATCH(1,(MONTH(三跨两临近重点区段!$D:$D)=8)*(三跨两临近重点区段!$A:$A=D847)*(三跨两临近重点区段!$F:$F="现存区段"),0))),"")</f>
        <v/>
      </c>
      <c r="Y847" s="268" t="str">
        <f t="array" ref="Y847">IFERROR(IF(INDEX(三跨两临近重点区段!$F:$F,MATCH(1,(MONTH(三跨两临近重点区段!$D:$D)=9)*(三跨两临近重点区段!$A:$A=D847),0))="已取消","已取消",INDEX(三跨两临近重点区段!$D:$D,MATCH(1,(MONTH(三跨两临近重点区段!$D:$D)=9)*(三跨两临近重点区段!$A:$A=D847)*(三跨两临近重点区段!$F:$F="现存区段"),0))),"")</f>
        <v/>
      </c>
      <c r="Z847" s="232" t="str">
        <f t="array" ref="Z847">IFERROR(IF(INDEX(三跨两临近重点区段!$F:$F,MATCH(1,(MONTH(三跨两临近重点区段!$D:$D)=9)*(三跨两临近重点区段!$A:$A=D847),0))="已取消","已取消",INDEX(三跨两临近重点区段!$E:$E,MATCH(1,(MONTH(三跨两临近重点区段!$D:$D)=9)*(三跨两临近重点区段!$A:$A=D847)*(三跨两临近重点区段!$F:$F="现存区段"),0))),"")</f>
        <v/>
      </c>
      <c r="AA847" s="268" t="str">
        <f t="array" ref="AA847">IFERROR(IF(INDEX(三跨两临近重点区段!$F:$F,MATCH(1,(MONTH(三跨两临近重点区段!$D:$D)=10)*(三跨两临近重点区段!$A:$A=D847),0))="已取消","已取消",INDEX(三跨两临近重点区段!$D:$D,MATCH(1,(MONTH(三跨两临近重点区段!$D:$D)=10)*(三跨两临近重点区段!$A:$A=D847)*(三跨两临近重点区段!$F:$F="现存区段"),0))),"")</f>
        <v/>
      </c>
      <c r="AB847" s="72" t="str">
        <f t="array" ref="AB847">IFERROR(IF(INDEX(三跨两临近重点区段!$F:$F,MATCH(1,(MONTH(三跨两临近重点区段!$D:$D)=10)*(三跨两临近重点区段!$A:$A=D847),0))="已取消","已取消",INDEX(三跨两临近重点区段!$E:$E,MATCH(1,(MONTH(三跨两临近重点区段!$D:$D)=10)*(三跨两临近重点区段!$A:$A=D847)*(三跨两临近重点区段!$F:$F="现存区段"),0))),"")</f>
        <v/>
      </c>
      <c r="AC847" s="284" t="str">
        <f t="array" ref="AC847">IFERROR(IF(INDEX(三跨两临近重点区段!$F:$F,MATCH(1,(MONTH(三跨两临近重点区段!$D:$D)=11)*(三跨两临近重点区段!$A:$A=D847),0))="已取消","已取消",INDEX(三跨两临近重点区段!$D:$D,MATCH(1,(MONTH(三跨两临近重点区段!$D:$D)=11)*(三跨两临近重点区段!$A:$A=D847)*(三跨两临近重点区段!$F:$F="现存区段"),0))),"")</f>
        <v/>
      </c>
      <c r="AD847" s="72" t="str">
        <f t="array" ref="AD847">IFERROR(IF(INDEX(三跨两临近重点区段!$F:$F,MATCH(1,(MONTH(三跨两临近重点区段!$D:$D)=11)*(三跨两临近重点区段!$A:$A=D847),0))="已取消","已取消",INDEX(三跨两临近重点区段!$E:$E,MATCH(1,(MONTH(三跨两临近重点区段!$D:$D)=11)*(三跨两临近重点区段!$A:$A=D847)*(三跨两临近重点区段!$F:$F="现存区段"),0))),"")</f>
        <v/>
      </c>
      <c r="AE847" s="284" t="str">
        <f t="array" ref="AE847">IFERROR(IF(INDEX(三跨两临近重点区段!$F:$F,MATCH(1,(MONTH(三跨两临近重点区段!$D:$D)=12)*(三跨两临近重点区段!$A:$A=D847),0))="已取消","已取消",INDEX(三跨两临近重点区段!$D:$D,MATCH(1,(MONTH(三跨两临近重点区段!$D:$D)=12)*(三跨两临近重点区段!$A:$A=D847)*(三跨两临近重点区段!$F:$F="现存区段"),0))),"")</f>
        <v/>
      </c>
      <c r="AF847" s="72" t="str">
        <f t="array" ref="AF847">IFERROR(IF(INDEX(三跨两临近重点区段!$F:$F,MATCH(1,(MONTH(三跨两临近重点区段!$D:$D)=12)*(三跨两临近重点区段!$A:$A=D847),0))="已取消","已取消",INDEX(三跨两临近重点区段!$E:$E,MATCH(1,(MONTH(三跨两临近重点区段!$D:$D)=12)*(三跨两临近重点区段!$A:$A=D847)*(三跨两临近重点区段!$F:$F="现存区段"),0))),"")</f>
        <v/>
      </c>
      <c r="AH847" t="e">
        <f t="array" ref="AH847">INDEX(三跨两临近重点区段!$G:$G,MATCH(D847,三跨两临近重点区段!$A:$A,0))</f>
        <v>#N/A</v>
      </c>
      <c r="AI847" t="e">
        <f>INDEX(三跨两临近重点区段!$J:$J,MATCH(D847,三跨两临近重点区段!$A:$A,0))</f>
        <v>#N/A</v>
      </c>
    </row>
    <row r="848" ht="14.25" spans="1:35">
      <c r="A848" s="263" t="s">
        <v>363</v>
      </c>
      <c r="B848" s="264" t="s">
        <v>2811</v>
      </c>
      <c r="C848" s="263" t="s">
        <v>2130</v>
      </c>
      <c r="D848" s="263" t="s">
        <v>3353</v>
      </c>
      <c r="E848" s="264" t="s">
        <v>2449</v>
      </c>
      <c r="F848" s="264" t="s">
        <v>125</v>
      </c>
      <c r="G848" s="263" t="s">
        <v>2452</v>
      </c>
      <c r="H848" s="263" t="s">
        <v>1481</v>
      </c>
      <c r="I848" s="33"/>
      <c r="J848" s="196"/>
      <c r="K848" s="196"/>
      <c r="L848" s="196"/>
      <c r="M848" s="235"/>
      <c r="N848" s="235"/>
      <c r="O848" s="33"/>
      <c r="P848" s="48"/>
      <c r="Q848" s="279"/>
      <c r="R848" s="279"/>
      <c r="S848" s="278">
        <v>45462</v>
      </c>
      <c r="T848" s="279" t="s">
        <v>3166</v>
      </c>
      <c r="U848" s="268" t="str">
        <f t="array" ref="U848">IFERROR(IF(INDEX(三跨两临近重点区段!$F:$F,MATCH(1,(MONTH(三跨两临近重点区段!$D:$D)=7)*(三跨两临近重点区段!$A:$A=D848),0))="已取消","已取消",INDEX(三跨两临近重点区段!$D:$D,MATCH(1,(MONTH(三跨两临近重点区段!$D:$D)=7)*(三跨两临近重点区段!$A:$A=D848)*(三跨两临近重点区段!$F:$F="现存区段"),0))),"")</f>
        <v/>
      </c>
      <c r="V848" s="232" t="str">
        <f t="array" ref="V848">IFERROR(IF(INDEX(三跨两临近重点区段!$F:$F,MATCH(1,(MONTH(三跨两临近重点区段!$D:$D)=7)*(三跨两临近重点区段!$A:$A=D848),0))="已取消","已取消",INDEX(三跨两临近重点区段!$E:$E,MATCH(1,(MONTH(三跨两临近重点区段!$D:$D)=7)*(三跨两临近重点区段!$A:$A=D848)*(三跨两临近重点区段!$F:$F="现存区段"),0))),"")</f>
        <v/>
      </c>
      <c r="W848" s="268" t="str">
        <f t="array" ref="W848">IFERROR(IF(INDEX(三跨两临近重点区段!$F:$F,MATCH(1,(MONTH(三跨两临近重点区段!$D:$D)=8)*(三跨两临近重点区段!$A:$A=D848),0))="已取消","已取消",INDEX(三跨两临近重点区段!$D:$D,MATCH(1,(MONTH(三跨两临近重点区段!$D:$D)=8)*(三跨两临近重点区段!$A:$A=D848)*(三跨两临近重点区段!$F:$F="现存区段"),0))),"")</f>
        <v/>
      </c>
      <c r="X848" s="232" t="str">
        <f t="array" ref="X848">IFERROR(IF(INDEX(三跨两临近重点区段!$F:$F,MATCH(1,(MONTH(三跨两临近重点区段!$D:$D)=8)*(三跨两临近重点区段!$A:$A=D848),0))="已取消","已取消",INDEX(三跨两临近重点区段!$E:$E,MATCH(1,(MONTH(三跨两临近重点区段!$D:$D)=8)*(三跨两临近重点区段!$A:$A=D848)*(三跨两临近重点区段!$F:$F="现存区段"),0))),"")</f>
        <v/>
      </c>
      <c r="Y848" s="268" t="str">
        <f t="array" ref="Y848">IFERROR(IF(INDEX(三跨两临近重点区段!$F:$F,MATCH(1,(MONTH(三跨两临近重点区段!$D:$D)=9)*(三跨两临近重点区段!$A:$A=D848),0))="已取消","已取消",INDEX(三跨两临近重点区段!$D:$D,MATCH(1,(MONTH(三跨两临近重点区段!$D:$D)=9)*(三跨两临近重点区段!$A:$A=D848)*(三跨两临近重点区段!$F:$F="现存区段"),0))),"")</f>
        <v/>
      </c>
      <c r="Z848" s="232" t="str">
        <f t="array" ref="Z848">IFERROR(IF(INDEX(三跨两临近重点区段!$F:$F,MATCH(1,(MONTH(三跨两临近重点区段!$D:$D)=9)*(三跨两临近重点区段!$A:$A=D848),0))="已取消","已取消",INDEX(三跨两临近重点区段!$E:$E,MATCH(1,(MONTH(三跨两临近重点区段!$D:$D)=9)*(三跨两临近重点区段!$A:$A=D848)*(三跨两临近重点区段!$F:$F="现存区段"),0))),"")</f>
        <v/>
      </c>
      <c r="AA848" s="268" t="str">
        <f t="array" ref="AA848">IFERROR(IF(INDEX(三跨两临近重点区段!$F:$F,MATCH(1,(MONTH(三跨两临近重点区段!$D:$D)=10)*(三跨两临近重点区段!$A:$A=D848),0))="已取消","已取消",INDEX(三跨两临近重点区段!$D:$D,MATCH(1,(MONTH(三跨两临近重点区段!$D:$D)=10)*(三跨两临近重点区段!$A:$A=D848)*(三跨两临近重点区段!$F:$F="现存区段"),0))),"")</f>
        <v/>
      </c>
      <c r="AB848" s="72" t="str">
        <f t="array" ref="AB848">IFERROR(IF(INDEX(三跨两临近重点区段!$F:$F,MATCH(1,(MONTH(三跨两临近重点区段!$D:$D)=10)*(三跨两临近重点区段!$A:$A=D848),0))="已取消","已取消",INDEX(三跨两临近重点区段!$E:$E,MATCH(1,(MONTH(三跨两临近重点区段!$D:$D)=10)*(三跨两临近重点区段!$A:$A=D848)*(三跨两临近重点区段!$F:$F="现存区段"),0))),"")</f>
        <v/>
      </c>
      <c r="AC848" s="284" t="str">
        <f t="array" ref="AC848">IFERROR(IF(INDEX(三跨两临近重点区段!$F:$F,MATCH(1,(MONTH(三跨两临近重点区段!$D:$D)=11)*(三跨两临近重点区段!$A:$A=D848),0))="已取消","已取消",INDEX(三跨两临近重点区段!$D:$D,MATCH(1,(MONTH(三跨两临近重点区段!$D:$D)=11)*(三跨两临近重点区段!$A:$A=D848)*(三跨两临近重点区段!$F:$F="现存区段"),0))),"")</f>
        <v/>
      </c>
      <c r="AD848" s="72" t="str">
        <f t="array" ref="AD848">IFERROR(IF(INDEX(三跨两临近重点区段!$F:$F,MATCH(1,(MONTH(三跨两临近重点区段!$D:$D)=11)*(三跨两临近重点区段!$A:$A=D848),0))="已取消","已取消",INDEX(三跨两临近重点区段!$E:$E,MATCH(1,(MONTH(三跨两临近重点区段!$D:$D)=11)*(三跨两临近重点区段!$A:$A=D848)*(三跨两临近重点区段!$F:$F="现存区段"),0))),"")</f>
        <v/>
      </c>
      <c r="AE848" s="284" t="str">
        <f t="array" ref="AE848">IFERROR(IF(INDEX(三跨两临近重点区段!$F:$F,MATCH(1,(MONTH(三跨两临近重点区段!$D:$D)=12)*(三跨两临近重点区段!$A:$A=D848),0))="已取消","已取消",INDEX(三跨两临近重点区段!$D:$D,MATCH(1,(MONTH(三跨两临近重点区段!$D:$D)=12)*(三跨两临近重点区段!$A:$A=D848)*(三跨两临近重点区段!$F:$F="现存区段"),0))),"")</f>
        <v/>
      </c>
      <c r="AF848" s="72" t="str">
        <f t="array" ref="AF848">IFERROR(IF(INDEX(三跨两临近重点区段!$F:$F,MATCH(1,(MONTH(三跨两临近重点区段!$D:$D)=12)*(三跨两临近重点区段!$A:$A=D848),0))="已取消","已取消",INDEX(三跨两临近重点区段!$E:$E,MATCH(1,(MONTH(三跨两临近重点区段!$D:$D)=12)*(三跨两临近重点区段!$A:$A=D848)*(三跨两临近重点区段!$F:$F="现存区段"),0))),"")</f>
        <v/>
      </c>
      <c r="AH848" t="e">
        <f t="array" ref="AH848">INDEX(三跨两临近重点区段!$G:$G,MATCH(D848,三跨两临近重点区段!$A:$A,0))</f>
        <v>#N/A</v>
      </c>
      <c r="AI848" t="e">
        <f>INDEX(三跨两临近重点区段!$J:$J,MATCH(D848,三跨两临近重点区段!$A:$A,0))</f>
        <v>#N/A</v>
      </c>
    </row>
    <row r="849" ht="14.25" spans="1:35">
      <c r="A849" s="263" t="s">
        <v>363</v>
      </c>
      <c r="B849" s="264" t="s">
        <v>2811</v>
      </c>
      <c r="C849" s="263" t="s">
        <v>2243</v>
      </c>
      <c r="D849" s="263" t="s">
        <v>3354</v>
      </c>
      <c r="E849" s="264" t="s">
        <v>2449</v>
      </c>
      <c r="F849" s="264" t="s">
        <v>125</v>
      </c>
      <c r="G849" s="263" t="s">
        <v>2452</v>
      </c>
      <c r="H849" s="263" t="s">
        <v>1481</v>
      </c>
      <c r="I849" s="33"/>
      <c r="J849" s="196"/>
      <c r="K849" s="196"/>
      <c r="L849" s="196"/>
      <c r="M849" s="235"/>
      <c r="N849" s="235"/>
      <c r="O849" s="33"/>
      <c r="P849" s="48"/>
      <c r="Q849" s="279"/>
      <c r="R849" s="279"/>
      <c r="S849" s="278">
        <v>45462</v>
      </c>
      <c r="T849" s="279" t="s">
        <v>2117</v>
      </c>
      <c r="U849" s="268" t="str">
        <f t="array" ref="U849">IFERROR(IF(INDEX(三跨两临近重点区段!$F:$F,MATCH(1,(MONTH(三跨两临近重点区段!$D:$D)=7)*(三跨两临近重点区段!$A:$A=D849),0))="已取消","已取消",INDEX(三跨两临近重点区段!$D:$D,MATCH(1,(MONTH(三跨两临近重点区段!$D:$D)=7)*(三跨两临近重点区段!$A:$A=D849)*(三跨两临近重点区段!$F:$F="现存区段"),0))),"")</f>
        <v/>
      </c>
      <c r="V849" s="232" t="str">
        <f t="array" ref="V849">IFERROR(IF(INDEX(三跨两临近重点区段!$F:$F,MATCH(1,(MONTH(三跨两临近重点区段!$D:$D)=7)*(三跨两临近重点区段!$A:$A=D849),0))="已取消","已取消",INDEX(三跨两临近重点区段!$E:$E,MATCH(1,(MONTH(三跨两临近重点区段!$D:$D)=7)*(三跨两临近重点区段!$A:$A=D849)*(三跨两临近重点区段!$F:$F="现存区段"),0))),"")</f>
        <v/>
      </c>
      <c r="W849" s="268" t="str">
        <f t="array" ref="W849">IFERROR(IF(INDEX(三跨两临近重点区段!$F:$F,MATCH(1,(MONTH(三跨两临近重点区段!$D:$D)=8)*(三跨两临近重点区段!$A:$A=D849),0))="已取消","已取消",INDEX(三跨两临近重点区段!$D:$D,MATCH(1,(MONTH(三跨两临近重点区段!$D:$D)=8)*(三跨两临近重点区段!$A:$A=D849)*(三跨两临近重点区段!$F:$F="现存区段"),0))),"")</f>
        <v/>
      </c>
      <c r="X849" s="232" t="str">
        <f t="array" ref="X849">IFERROR(IF(INDEX(三跨两临近重点区段!$F:$F,MATCH(1,(MONTH(三跨两临近重点区段!$D:$D)=8)*(三跨两临近重点区段!$A:$A=D849),0))="已取消","已取消",INDEX(三跨两临近重点区段!$E:$E,MATCH(1,(MONTH(三跨两临近重点区段!$D:$D)=8)*(三跨两临近重点区段!$A:$A=D849)*(三跨两临近重点区段!$F:$F="现存区段"),0))),"")</f>
        <v/>
      </c>
      <c r="Y849" s="268" t="str">
        <f t="array" ref="Y849">IFERROR(IF(INDEX(三跨两临近重点区段!$F:$F,MATCH(1,(MONTH(三跨两临近重点区段!$D:$D)=9)*(三跨两临近重点区段!$A:$A=D849),0))="已取消","已取消",INDEX(三跨两临近重点区段!$D:$D,MATCH(1,(MONTH(三跨两临近重点区段!$D:$D)=9)*(三跨两临近重点区段!$A:$A=D849)*(三跨两临近重点区段!$F:$F="现存区段"),0))),"")</f>
        <v/>
      </c>
      <c r="Z849" s="232" t="str">
        <f t="array" ref="Z849">IFERROR(IF(INDEX(三跨两临近重点区段!$F:$F,MATCH(1,(MONTH(三跨两临近重点区段!$D:$D)=9)*(三跨两临近重点区段!$A:$A=D849),0))="已取消","已取消",INDEX(三跨两临近重点区段!$E:$E,MATCH(1,(MONTH(三跨两临近重点区段!$D:$D)=9)*(三跨两临近重点区段!$A:$A=D849)*(三跨两临近重点区段!$F:$F="现存区段"),0))),"")</f>
        <v/>
      </c>
      <c r="AA849" s="268" t="str">
        <f t="array" ref="AA849">IFERROR(IF(INDEX(三跨两临近重点区段!$F:$F,MATCH(1,(MONTH(三跨两临近重点区段!$D:$D)=10)*(三跨两临近重点区段!$A:$A=D849),0))="已取消","已取消",INDEX(三跨两临近重点区段!$D:$D,MATCH(1,(MONTH(三跨两临近重点区段!$D:$D)=10)*(三跨两临近重点区段!$A:$A=D849)*(三跨两临近重点区段!$F:$F="现存区段"),0))),"")</f>
        <v/>
      </c>
      <c r="AB849" s="72" t="str">
        <f t="array" ref="AB849">IFERROR(IF(INDEX(三跨两临近重点区段!$F:$F,MATCH(1,(MONTH(三跨两临近重点区段!$D:$D)=10)*(三跨两临近重点区段!$A:$A=D849),0))="已取消","已取消",INDEX(三跨两临近重点区段!$E:$E,MATCH(1,(MONTH(三跨两临近重点区段!$D:$D)=10)*(三跨两临近重点区段!$A:$A=D849)*(三跨两临近重点区段!$F:$F="现存区段"),0))),"")</f>
        <v/>
      </c>
      <c r="AC849" s="284" t="str">
        <f t="array" ref="AC849">IFERROR(IF(INDEX(三跨两临近重点区段!$F:$F,MATCH(1,(MONTH(三跨两临近重点区段!$D:$D)=11)*(三跨两临近重点区段!$A:$A=D849),0))="已取消","已取消",INDEX(三跨两临近重点区段!$D:$D,MATCH(1,(MONTH(三跨两临近重点区段!$D:$D)=11)*(三跨两临近重点区段!$A:$A=D849)*(三跨两临近重点区段!$F:$F="现存区段"),0))),"")</f>
        <v/>
      </c>
      <c r="AD849" s="72" t="str">
        <f t="array" ref="AD849">IFERROR(IF(INDEX(三跨两临近重点区段!$F:$F,MATCH(1,(MONTH(三跨两临近重点区段!$D:$D)=11)*(三跨两临近重点区段!$A:$A=D849),0))="已取消","已取消",INDEX(三跨两临近重点区段!$E:$E,MATCH(1,(MONTH(三跨两临近重点区段!$D:$D)=11)*(三跨两临近重点区段!$A:$A=D849)*(三跨两临近重点区段!$F:$F="现存区段"),0))),"")</f>
        <v/>
      </c>
      <c r="AE849" s="284" t="str">
        <f t="array" ref="AE849">IFERROR(IF(INDEX(三跨两临近重点区段!$F:$F,MATCH(1,(MONTH(三跨两临近重点区段!$D:$D)=12)*(三跨两临近重点区段!$A:$A=D849),0))="已取消","已取消",INDEX(三跨两临近重点区段!$D:$D,MATCH(1,(MONTH(三跨两临近重点区段!$D:$D)=12)*(三跨两临近重点区段!$A:$A=D849)*(三跨两临近重点区段!$F:$F="现存区段"),0))),"")</f>
        <v/>
      </c>
      <c r="AF849" s="72" t="str">
        <f t="array" ref="AF849">IFERROR(IF(INDEX(三跨两临近重点区段!$F:$F,MATCH(1,(MONTH(三跨两临近重点区段!$D:$D)=12)*(三跨两临近重点区段!$A:$A=D849),0))="已取消","已取消",INDEX(三跨两临近重点区段!$E:$E,MATCH(1,(MONTH(三跨两临近重点区段!$D:$D)=12)*(三跨两临近重点区段!$A:$A=D849)*(三跨两临近重点区段!$F:$F="现存区段"),0))),"")</f>
        <v/>
      </c>
      <c r="AH849" t="e">
        <f t="array" ref="AH849">INDEX(三跨两临近重点区段!$G:$G,MATCH(D849,三跨两临近重点区段!$A:$A,0))</f>
        <v>#N/A</v>
      </c>
      <c r="AI849" t="e">
        <f>INDEX(三跨两临近重点区段!$J:$J,MATCH(D849,三跨两临近重点区段!$A:$A,0))</f>
        <v>#N/A</v>
      </c>
    </row>
    <row r="850" ht="14.25" spans="1:35">
      <c r="A850" s="263" t="s">
        <v>363</v>
      </c>
      <c r="B850" s="264" t="s">
        <v>2806</v>
      </c>
      <c r="C850" s="263" t="s">
        <v>2243</v>
      </c>
      <c r="D850" s="263" t="s">
        <v>3355</v>
      </c>
      <c r="E850" s="264" t="s">
        <v>2449</v>
      </c>
      <c r="F850" s="264" t="s">
        <v>125</v>
      </c>
      <c r="G850" s="263" t="s">
        <v>2452</v>
      </c>
      <c r="H850" s="263" t="s">
        <v>1481</v>
      </c>
      <c r="I850" s="33"/>
      <c r="J850" s="196"/>
      <c r="K850" s="196"/>
      <c r="L850" s="196"/>
      <c r="M850" s="235"/>
      <c r="N850" s="235"/>
      <c r="O850" s="33"/>
      <c r="P850" s="48"/>
      <c r="Q850" s="279"/>
      <c r="R850" s="279"/>
      <c r="S850" s="278">
        <v>45462</v>
      </c>
      <c r="T850" s="279" t="s">
        <v>2117</v>
      </c>
      <c r="U850" s="268" t="str">
        <f t="array" ref="U850">IFERROR(IF(INDEX(三跨两临近重点区段!$F:$F,MATCH(1,(MONTH(三跨两临近重点区段!$D:$D)=7)*(三跨两临近重点区段!$A:$A=D850),0))="已取消","已取消",INDEX(三跨两临近重点区段!$D:$D,MATCH(1,(MONTH(三跨两临近重点区段!$D:$D)=7)*(三跨两临近重点区段!$A:$A=D850)*(三跨两临近重点区段!$F:$F="现存区段"),0))),"")</f>
        <v/>
      </c>
      <c r="V850" s="232" t="str">
        <f t="array" ref="V850">IFERROR(IF(INDEX(三跨两临近重点区段!$F:$F,MATCH(1,(MONTH(三跨两临近重点区段!$D:$D)=7)*(三跨两临近重点区段!$A:$A=D850),0))="已取消","已取消",INDEX(三跨两临近重点区段!$E:$E,MATCH(1,(MONTH(三跨两临近重点区段!$D:$D)=7)*(三跨两临近重点区段!$A:$A=D850)*(三跨两临近重点区段!$F:$F="现存区段"),0))),"")</f>
        <v/>
      </c>
      <c r="W850" s="268" t="str">
        <f t="array" ref="W850">IFERROR(IF(INDEX(三跨两临近重点区段!$F:$F,MATCH(1,(MONTH(三跨两临近重点区段!$D:$D)=8)*(三跨两临近重点区段!$A:$A=D850),0))="已取消","已取消",INDEX(三跨两临近重点区段!$D:$D,MATCH(1,(MONTH(三跨两临近重点区段!$D:$D)=8)*(三跨两临近重点区段!$A:$A=D850)*(三跨两临近重点区段!$F:$F="现存区段"),0))),"")</f>
        <v/>
      </c>
      <c r="X850" s="232" t="str">
        <f t="array" ref="X850">IFERROR(IF(INDEX(三跨两临近重点区段!$F:$F,MATCH(1,(MONTH(三跨两临近重点区段!$D:$D)=8)*(三跨两临近重点区段!$A:$A=D850),0))="已取消","已取消",INDEX(三跨两临近重点区段!$E:$E,MATCH(1,(MONTH(三跨两临近重点区段!$D:$D)=8)*(三跨两临近重点区段!$A:$A=D850)*(三跨两临近重点区段!$F:$F="现存区段"),0))),"")</f>
        <v/>
      </c>
      <c r="Y850" s="268" t="str">
        <f t="array" ref="Y850">IFERROR(IF(INDEX(三跨两临近重点区段!$F:$F,MATCH(1,(MONTH(三跨两临近重点区段!$D:$D)=9)*(三跨两临近重点区段!$A:$A=D850),0))="已取消","已取消",INDEX(三跨两临近重点区段!$D:$D,MATCH(1,(MONTH(三跨两临近重点区段!$D:$D)=9)*(三跨两临近重点区段!$A:$A=D850)*(三跨两临近重点区段!$F:$F="现存区段"),0))),"")</f>
        <v/>
      </c>
      <c r="Z850" s="232" t="str">
        <f t="array" ref="Z850">IFERROR(IF(INDEX(三跨两临近重点区段!$F:$F,MATCH(1,(MONTH(三跨两临近重点区段!$D:$D)=9)*(三跨两临近重点区段!$A:$A=D850),0))="已取消","已取消",INDEX(三跨两临近重点区段!$E:$E,MATCH(1,(MONTH(三跨两临近重点区段!$D:$D)=9)*(三跨两临近重点区段!$A:$A=D850)*(三跨两临近重点区段!$F:$F="现存区段"),0))),"")</f>
        <v/>
      </c>
      <c r="AA850" s="268" t="str">
        <f t="array" ref="AA850">IFERROR(IF(INDEX(三跨两临近重点区段!$F:$F,MATCH(1,(MONTH(三跨两临近重点区段!$D:$D)=10)*(三跨两临近重点区段!$A:$A=D850),0))="已取消","已取消",INDEX(三跨两临近重点区段!$D:$D,MATCH(1,(MONTH(三跨两临近重点区段!$D:$D)=10)*(三跨两临近重点区段!$A:$A=D850)*(三跨两临近重点区段!$F:$F="现存区段"),0))),"")</f>
        <v/>
      </c>
      <c r="AB850" s="72" t="str">
        <f t="array" ref="AB850">IFERROR(IF(INDEX(三跨两临近重点区段!$F:$F,MATCH(1,(MONTH(三跨两临近重点区段!$D:$D)=10)*(三跨两临近重点区段!$A:$A=D850),0))="已取消","已取消",INDEX(三跨两临近重点区段!$E:$E,MATCH(1,(MONTH(三跨两临近重点区段!$D:$D)=10)*(三跨两临近重点区段!$A:$A=D850)*(三跨两临近重点区段!$F:$F="现存区段"),0))),"")</f>
        <v/>
      </c>
      <c r="AC850" s="284" t="str">
        <f t="array" ref="AC850">IFERROR(IF(INDEX(三跨两临近重点区段!$F:$F,MATCH(1,(MONTH(三跨两临近重点区段!$D:$D)=11)*(三跨两临近重点区段!$A:$A=D850),0))="已取消","已取消",INDEX(三跨两临近重点区段!$D:$D,MATCH(1,(MONTH(三跨两临近重点区段!$D:$D)=11)*(三跨两临近重点区段!$A:$A=D850)*(三跨两临近重点区段!$F:$F="现存区段"),0))),"")</f>
        <v/>
      </c>
      <c r="AD850" s="72" t="str">
        <f t="array" ref="AD850">IFERROR(IF(INDEX(三跨两临近重点区段!$F:$F,MATCH(1,(MONTH(三跨两临近重点区段!$D:$D)=11)*(三跨两临近重点区段!$A:$A=D850),0))="已取消","已取消",INDEX(三跨两临近重点区段!$E:$E,MATCH(1,(MONTH(三跨两临近重点区段!$D:$D)=11)*(三跨两临近重点区段!$A:$A=D850)*(三跨两临近重点区段!$F:$F="现存区段"),0))),"")</f>
        <v/>
      </c>
      <c r="AE850" s="284" t="str">
        <f t="array" ref="AE850">IFERROR(IF(INDEX(三跨两临近重点区段!$F:$F,MATCH(1,(MONTH(三跨两临近重点区段!$D:$D)=12)*(三跨两临近重点区段!$A:$A=D850),0))="已取消","已取消",INDEX(三跨两临近重点区段!$D:$D,MATCH(1,(MONTH(三跨两临近重点区段!$D:$D)=12)*(三跨两临近重点区段!$A:$A=D850)*(三跨两临近重点区段!$F:$F="现存区段"),0))),"")</f>
        <v/>
      </c>
      <c r="AF850" s="72" t="str">
        <f t="array" ref="AF850">IFERROR(IF(INDEX(三跨两临近重点区段!$F:$F,MATCH(1,(MONTH(三跨两临近重点区段!$D:$D)=12)*(三跨两临近重点区段!$A:$A=D850),0))="已取消","已取消",INDEX(三跨两临近重点区段!$E:$E,MATCH(1,(MONTH(三跨两临近重点区段!$D:$D)=12)*(三跨两临近重点区段!$A:$A=D850)*(三跨两临近重点区段!$F:$F="现存区段"),0))),"")</f>
        <v/>
      </c>
      <c r="AH850" t="e">
        <f t="array" ref="AH850">INDEX(三跨两临近重点区段!$G:$G,MATCH(D850,三跨两临近重点区段!$A:$A,0))</f>
        <v>#N/A</v>
      </c>
      <c r="AI850" t="e">
        <f>INDEX(三跨两临近重点区段!$J:$J,MATCH(D850,三跨两临近重点区段!$A:$A,0))</f>
        <v>#N/A</v>
      </c>
    </row>
    <row r="851" ht="14.25" spans="1:35">
      <c r="A851" s="263" t="s">
        <v>363</v>
      </c>
      <c r="B851" s="264" t="s">
        <v>3208</v>
      </c>
      <c r="C851" s="263" t="s">
        <v>2163</v>
      </c>
      <c r="D851" s="263" t="s">
        <v>3356</v>
      </c>
      <c r="E851" s="264" t="s">
        <v>2449</v>
      </c>
      <c r="F851" s="264" t="s">
        <v>125</v>
      </c>
      <c r="G851" s="263" t="s">
        <v>2452</v>
      </c>
      <c r="H851" s="263" t="s">
        <v>1481</v>
      </c>
      <c r="I851" s="33"/>
      <c r="J851" s="196"/>
      <c r="K851" s="196"/>
      <c r="L851" s="196"/>
      <c r="M851" s="235"/>
      <c r="N851" s="235"/>
      <c r="O851" s="33"/>
      <c r="P851" s="48"/>
      <c r="Q851" s="279"/>
      <c r="R851" s="279"/>
      <c r="S851" s="278">
        <v>45462</v>
      </c>
      <c r="T851" s="279" t="s">
        <v>3166</v>
      </c>
      <c r="U851" s="268" t="str">
        <f t="array" ref="U851">IFERROR(IF(INDEX(三跨两临近重点区段!$F:$F,MATCH(1,(MONTH(三跨两临近重点区段!$D:$D)=7)*(三跨两临近重点区段!$A:$A=D851),0))="已取消","已取消",INDEX(三跨两临近重点区段!$D:$D,MATCH(1,(MONTH(三跨两临近重点区段!$D:$D)=7)*(三跨两临近重点区段!$A:$A=D851)*(三跨两临近重点区段!$F:$F="现存区段"),0))),"")</f>
        <v/>
      </c>
      <c r="V851" s="232" t="str">
        <f t="array" ref="V851">IFERROR(IF(INDEX(三跨两临近重点区段!$F:$F,MATCH(1,(MONTH(三跨两临近重点区段!$D:$D)=7)*(三跨两临近重点区段!$A:$A=D851),0))="已取消","已取消",INDEX(三跨两临近重点区段!$E:$E,MATCH(1,(MONTH(三跨两临近重点区段!$D:$D)=7)*(三跨两临近重点区段!$A:$A=D851)*(三跨两临近重点区段!$F:$F="现存区段"),0))),"")</f>
        <v/>
      </c>
      <c r="W851" s="268" t="str">
        <f t="array" ref="W851">IFERROR(IF(INDEX(三跨两临近重点区段!$F:$F,MATCH(1,(MONTH(三跨两临近重点区段!$D:$D)=8)*(三跨两临近重点区段!$A:$A=D851),0))="已取消","已取消",INDEX(三跨两临近重点区段!$D:$D,MATCH(1,(MONTH(三跨两临近重点区段!$D:$D)=8)*(三跨两临近重点区段!$A:$A=D851)*(三跨两临近重点区段!$F:$F="现存区段"),0))),"")</f>
        <v/>
      </c>
      <c r="X851" s="232" t="str">
        <f t="array" ref="X851">IFERROR(IF(INDEX(三跨两临近重点区段!$F:$F,MATCH(1,(MONTH(三跨两临近重点区段!$D:$D)=8)*(三跨两临近重点区段!$A:$A=D851),0))="已取消","已取消",INDEX(三跨两临近重点区段!$E:$E,MATCH(1,(MONTH(三跨两临近重点区段!$D:$D)=8)*(三跨两临近重点区段!$A:$A=D851)*(三跨两临近重点区段!$F:$F="现存区段"),0))),"")</f>
        <v/>
      </c>
      <c r="Y851" s="268" t="str">
        <f t="array" ref="Y851">IFERROR(IF(INDEX(三跨两临近重点区段!$F:$F,MATCH(1,(MONTH(三跨两临近重点区段!$D:$D)=9)*(三跨两临近重点区段!$A:$A=D851),0))="已取消","已取消",INDEX(三跨两临近重点区段!$D:$D,MATCH(1,(MONTH(三跨两临近重点区段!$D:$D)=9)*(三跨两临近重点区段!$A:$A=D851)*(三跨两临近重点区段!$F:$F="现存区段"),0))),"")</f>
        <v/>
      </c>
      <c r="Z851" s="232" t="str">
        <f t="array" ref="Z851">IFERROR(IF(INDEX(三跨两临近重点区段!$F:$F,MATCH(1,(MONTH(三跨两临近重点区段!$D:$D)=9)*(三跨两临近重点区段!$A:$A=D851),0))="已取消","已取消",INDEX(三跨两临近重点区段!$E:$E,MATCH(1,(MONTH(三跨两临近重点区段!$D:$D)=9)*(三跨两临近重点区段!$A:$A=D851)*(三跨两临近重点区段!$F:$F="现存区段"),0))),"")</f>
        <v/>
      </c>
      <c r="AA851" s="268" t="str">
        <f t="array" ref="AA851">IFERROR(IF(INDEX(三跨两临近重点区段!$F:$F,MATCH(1,(MONTH(三跨两临近重点区段!$D:$D)=10)*(三跨两临近重点区段!$A:$A=D851),0))="已取消","已取消",INDEX(三跨两临近重点区段!$D:$D,MATCH(1,(MONTH(三跨两临近重点区段!$D:$D)=10)*(三跨两临近重点区段!$A:$A=D851)*(三跨两临近重点区段!$F:$F="现存区段"),0))),"")</f>
        <v/>
      </c>
      <c r="AB851" s="72" t="str">
        <f t="array" ref="AB851">IFERROR(IF(INDEX(三跨两临近重点区段!$F:$F,MATCH(1,(MONTH(三跨两临近重点区段!$D:$D)=10)*(三跨两临近重点区段!$A:$A=D851),0))="已取消","已取消",INDEX(三跨两临近重点区段!$E:$E,MATCH(1,(MONTH(三跨两临近重点区段!$D:$D)=10)*(三跨两临近重点区段!$A:$A=D851)*(三跨两临近重点区段!$F:$F="现存区段"),0))),"")</f>
        <v/>
      </c>
      <c r="AC851" s="284" t="str">
        <f t="array" ref="AC851">IFERROR(IF(INDEX(三跨两临近重点区段!$F:$F,MATCH(1,(MONTH(三跨两临近重点区段!$D:$D)=11)*(三跨两临近重点区段!$A:$A=D851),0))="已取消","已取消",INDEX(三跨两临近重点区段!$D:$D,MATCH(1,(MONTH(三跨两临近重点区段!$D:$D)=11)*(三跨两临近重点区段!$A:$A=D851)*(三跨两临近重点区段!$F:$F="现存区段"),0))),"")</f>
        <v/>
      </c>
      <c r="AD851" s="72" t="str">
        <f t="array" ref="AD851">IFERROR(IF(INDEX(三跨两临近重点区段!$F:$F,MATCH(1,(MONTH(三跨两临近重点区段!$D:$D)=11)*(三跨两临近重点区段!$A:$A=D851),0))="已取消","已取消",INDEX(三跨两临近重点区段!$E:$E,MATCH(1,(MONTH(三跨两临近重点区段!$D:$D)=11)*(三跨两临近重点区段!$A:$A=D851)*(三跨两临近重点区段!$F:$F="现存区段"),0))),"")</f>
        <v/>
      </c>
      <c r="AE851" s="284" t="str">
        <f t="array" ref="AE851">IFERROR(IF(INDEX(三跨两临近重点区段!$F:$F,MATCH(1,(MONTH(三跨两临近重点区段!$D:$D)=12)*(三跨两临近重点区段!$A:$A=D851),0))="已取消","已取消",INDEX(三跨两临近重点区段!$D:$D,MATCH(1,(MONTH(三跨两临近重点区段!$D:$D)=12)*(三跨两临近重点区段!$A:$A=D851)*(三跨两临近重点区段!$F:$F="现存区段"),0))),"")</f>
        <v/>
      </c>
      <c r="AF851" s="72" t="str">
        <f t="array" ref="AF851">IFERROR(IF(INDEX(三跨两临近重点区段!$F:$F,MATCH(1,(MONTH(三跨两临近重点区段!$D:$D)=12)*(三跨两临近重点区段!$A:$A=D851),0))="已取消","已取消",INDEX(三跨两临近重点区段!$E:$E,MATCH(1,(MONTH(三跨两临近重点区段!$D:$D)=12)*(三跨两临近重点区段!$A:$A=D851)*(三跨两临近重点区段!$F:$F="现存区段"),0))),"")</f>
        <v/>
      </c>
      <c r="AH851" t="e">
        <f t="array" ref="AH851">INDEX(三跨两临近重点区段!$G:$G,MATCH(D851,三跨两临近重点区段!$A:$A,0))</f>
        <v>#N/A</v>
      </c>
      <c r="AI851" t="e">
        <f>INDEX(三跨两临近重点区段!$J:$J,MATCH(D851,三跨两临近重点区段!$A:$A,0))</f>
        <v>#N/A</v>
      </c>
    </row>
    <row r="852" ht="14.25" spans="1:35">
      <c r="A852" s="263" t="s">
        <v>363</v>
      </c>
      <c r="B852" s="264" t="s">
        <v>3210</v>
      </c>
      <c r="C852" s="263" t="s">
        <v>2163</v>
      </c>
      <c r="D852" s="263" t="s">
        <v>3357</v>
      </c>
      <c r="E852" s="264" t="s">
        <v>2449</v>
      </c>
      <c r="F852" s="264" t="s">
        <v>125</v>
      </c>
      <c r="G852" s="263" t="s">
        <v>2452</v>
      </c>
      <c r="H852" s="263" t="s">
        <v>1481</v>
      </c>
      <c r="I852" s="33"/>
      <c r="J852" s="196"/>
      <c r="K852" s="196"/>
      <c r="L852" s="196"/>
      <c r="M852" s="235"/>
      <c r="N852" s="235"/>
      <c r="O852" s="33"/>
      <c r="P852" s="48"/>
      <c r="Q852" s="279"/>
      <c r="R852" s="279"/>
      <c r="S852" s="278">
        <v>45462</v>
      </c>
      <c r="T852" s="279" t="s">
        <v>3166</v>
      </c>
      <c r="U852" s="268" t="str">
        <f t="array" ref="U852">IFERROR(IF(INDEX(三跨两临近重点区段!$F:$F,MATCH(1,(MONTH(三跨两临近重点区段!$D:$D)=7)*(三跨两临近重点区段!$A:$A=D852),0))="已取消","已取消",INDEX(三跨两临近重点区段!$D:$D,MATCH(1,(MONTH(三跨两临近重点区段!$D:$D)=7)*(三跨两临近重点区段!$A:$A=D852)*(三跨两临近重点区段!$F:$F="现存区段"),0))),"")</f>
        <v/>
      </c>
      <c r="V852" s="232" t="str">
        <f t="array" ref="V852">IFERROR(IF(INDEX(三跨两临近重点区段!$F:$F,MATCH(1,(MONTH(三跨两临近重点区段!$D:$D)=7)*(三跨两临近重点区段!$A:$A=D852),0))="已取消","已取消",INDEX(三跨两临近重点区段!$E:$E,MATCH(1,(MONTH(三跨两临近重点区段!$D:$D)=7)*(三跨两临近重点区段!$A:$A=D852)*(三跨两临近重点区段!$F:$F="现存区段"),0))),"")</f>
        <v/>
      </c>
      <c r="W852" s="268" t="str">
        <f t="array" ref="W852">IFERROR(IF(INDEX(三跨两临近重点区段!$F:$F,MATCH(1,(MONTH(三跨两临近重点区段!$D:$D)=8)*(三跨两临近重点区段!$A:$A=D852),0))="已取消","已取消",INDEX(三跨两临近重点区段!$D:$D,MATCH(1,(MONTH(三跨两临近重点区段!$D:$D)=8)*(三跨两临近重点区段!$A:$A=D852)*(三跨两临近重点区段!$F:$F="现存区段"),0))),"")</f>
        <v/>
      </c>
      <c r="X852" s="232" t="str">
        <f t="array" ref="X852">IFERROR(IF(INDEX(三跨两临近重点区段!$F:$F,MATCH(1,(MONTH(三跨两临近重点区段!$D:$D)=8)*(三跨两临近重点区段!$A:$A=D852),0))="已取消","已取消",INDEX(三跨两临近重点区段!$E:$E,MATCH(1,(MONTH(三跨两临近重点区段!$D:$D)=8)*(三跨两临近重点区段!$A:$A=D852)*(三跨两临近重点区段!$F:$F="现存区段"),0))),"")</f>
        <v/>
      </c>
      <c r="Y852" s="268" t="str">
        <f t="array" ref="Y852">IFERROR(IF(INDEX(三跨两临近重点区段!$F:$F,MATCH(1,(MONTH(三跨两临近重点区段!$D:$D)=9)*(三跨两临近重点区段!$A:$A=D852),0))="已取消","已取消",INDEX(三跨两临近重点区段!$D:$D,MATCH(1,(MONTH(三跨两临近重点区段!$D:$D)=9)*(三跨两临近重点区段!$A:$A=D852)*(三跨两临近重点区段!$F:$F="现存区段"),0))),"")</f>
        <v/>
      </c>
      <c r="Z852" s="232" t="str">
        <f t="array" ref="Z852">IFERROR(IF(INDEX(三跨两临近重点区段!$F:$F,MATCH(1,(MONTH(三跨两临近重点区段!$D:$D)=9)*(三跨两临近重点区段!$A:$A=D852),0))="已取消","已取消",INDEX(三跨两临近重点区段!$E:$E,MATCH(1,(MONTH(三跨两临近重点区段!$D:$D)=9)*(三跨两临近重点区段!$A:$A=D852)*(三跨两临近重点区段!$F:$F="现存区段"),0))),"")</f>
        <v/>
      </c>
      <c r="AA852" s="268" t="str">
        <f t="array" ref="AA852">IFERROR(IF(INDEX(三跨两临近重点区段!$F:$F,MATCH(1,(MONTH(三跨两临近重点区段!$D:$D)=10)*(三跨两临近重点区段!$A:$A=D852),0))="已取消","已取消",INDEX(三跨两临近重点区段!$D:$D,MATCH(1,(MONTH(三跨两临近重点区段!$D:$D)=10)*(三跨两临近重点区段!$A:$A=D852)*(三跨两临近重点区段!$F:$F="现存区段"),0))),"")</f>
        <v/>
      </c>
      <c r="AB852" s="72" t="str">
        <f t="array" ref="AB852">IFERROR(IF(INDEX(三跨两临近重点区段!$F:$F,MATCH(1,(MONTH(三跨两临近重点区段!$D:$D)=10)*(三跨两临近重点区段!$A:$A=D852),0))="已取消","已取消",INDEX(三跨两临近重点区段!$E:$E,MATCH(1,(MONTH(三跨两临近重点区段!$D:$D)=10)*(三跨两临近重点区段!$A:$A=D852)*(三跨两临近重点区段!$F:$F="现存区段"),0))),"")</f>
        <v/>
      </c>
      <c r="AC852" s="284" t="str">
        <f t="array" ref="AC852">IFERROR(IF(INDEX(三跨两临近重点区段!$F:$F,MATCH(1,(MONTH(三跨两临近重点区段!$D:$D)=11)*(三跨两临近重点区段!$A:$A=D852),0))="已取消","已取消",INDEX(三跨两临近重点区段!$D:$D,MATCH(1,(MONTH(三跨两临近重点区段!$D:$D)=11)*(三跨两临近重点区段!$A:$A=D852)*(三跨两临近重点区段!$F:$F="现存区段"),0))),"")</f>
        <v/>
      </c>
      <c r="AD852" s="72" t="str">
        <f t="array" ref="AD852">IFERROR(IF(INDEX(三跨两临近重点区段!$F:$F,MATCH(1,(MONTH(三跨两临近重点区段!$D:$D)=11)*(三跨两临近重点区段!$A:$A=D852),0))="已取消","已取消",INDEX(三跨两临近重点区段!$E:$E,MATCH(1,(MONTH(三跨两临近重点区段!$D:$D)=11)*(三跨两临近重点区段!$A:$A=D852)*(三跨两临近重点区段!$F:$F="现存区段"),0))),"")</f>
        <v/>
      </c>
      <c r="AE852" s="284" t="str">
        <f t="array" ref="AE852">IFERROR(IF(INDEX(三跨两临近重点区段!$F:$F,MATCH(1,(MONTH(三跨两临近重点区段!$D:$D)=12)*(三跨两临近重点区段!$A:$A=D852),0))="已取消","已取消",INDEX(三跨两临近重点区段!$D:$D,MATCH(1,(MONTH(三跨两临近重点区段!$D:$D)=12)*(三跨两临近重点区段!$A:$A=D852)*(三跨两临近重点区段!$F:$F="现存区段"),0))),"")</f>
        <v/>
      </c>
      <c r="AF852" s="72" t="str">
        <f t="array" ref="AF852">IFERROR(IF(INDEX(三跨两临近重点区段!$F:$F,MATCH(1,(MONTH(三跨两临近重点区段!$D:$D)=12)*(三跨两临近重点区段!$A:$A=D852),0))="已取消","已取消",INDEX(三跨两临近重点区段!$E:$E,MATCH(1,(MONTH(三跨两临近重点区段!$D:$D)=12)*(三跨两临近重点区段!$A:$A=D852)*(三跨两临近重点区段!$F:$F="现存区段"),0))),"")</f>
        <v/>
      </c>
      <c r="AH852" t="e">
        <f t="array" ref="AH852">INDEX(三跨两临近重点区段!$G:$G,MATCH(D852,三跨两临近重点区段!$A:$A,0))</f>
        <v>#N/A</v>
      </c>
      <c r="AI852" t="e">
        <f>INDEX(三跨两临近重点区段!$J:$J,MATCH(D852,三跨两临近重点区段!$A:$A,0))</f>
        <v>#N/A</v>
      </c>
    </row>
    <row r="853" ht="14.25" spans="1:35">
      <c r="A853" s="263" t="s">
        <v>363</v>
      </c>
      <c r="B853" s="264" t="s">
        <v>2811</v>
      </c>
      <c r="C853" s="263" t="s">
        <v>2384</v>
      </c>
      <c r="D853" s="263" t="s">
        <v>3358</v>
      </c>
      <c r="E853" s="264" t="s">
        <v>2449</v>
      </c>
      <c r="F853" s="264" t="s">
        <v>125</v>
      </c>
      <c r="G853" s="263" t="s">
        <v>2452</v>
      </c>
      <c r="H853" s="263" t="s">
        <v>1481</v>
      </c>
      <c r="I853" s="33"/>
      <c r="J853" s="196"/>
      <c r="K853" s="196"/>
      <c r="L853" s="196"/>
      <c r="M853" s="235"/>
      <c r="N853" s="235"/>
      <c r="O853" s="33"/>
      <c r="P853" s="48"/>
      <c r="Q853" s="279"/>
      <c r="R853" s="279"/>
      <c r="S853" s="278">
        <v>45462</v>
      </c>
      <c r="T853" s="279" t="s">
        <v>3166</v>
      </c>
      <c r="U853" s="268" t="str">
        <f t="array" ref="U853">IFERROR(IF(INDEX(三跨两临近重点区段!$F:$F,MATCH(1,(MONTH(三跨两临近重点区段!$D:$D)=7)*(三跨两临近重点区段!$A:$A=D853),0))="已取消","已取消",INDEX(三跨两临近重点区段!$D:$D,MATCH(1,(MONTH(三跨两临近重点区段!$D:$D)=7)*(三跨两临近重点区段!$A:$A=D853)*(三跨两临近重点区段!$F:$F="现存区段"),0))),"")</f>
        <v/>
      </c>
      <c r="V853" s="232" t="str">
        <f t="array" ref="V853">IFERROR(IF(INDEX(三跨两临近重点区段!$F:$F,MATCH(1,(MONTH(三跨两临近重点区段!$D:$D)=7)*(三跨两临近重点区段!$A:$A=D853),0))="已取消","已取消",INDEX(三跨两临近重点区段!$E:$E,MATCH(1,(MONTH(三跨两临近重点区段!$D:$D)=7)*(三跨两临近重点区段!$A:$A=D853)*(三跨两临近重点区段!$F:$F="现存区段"),0))),"")</f>
        <v/>
      </c>
      <c r="W853" s="268" t="str">
        <f t="array" ref="W853">IFERROR(IF(INDEX(三跨两临近重点区段!$F:$F,MATCH(1,(MONTH(三跨两临近重点区段!$D:$D)=8)*(三跨两临近重点区段!$A:$A=D853),0))="已取消","已取消",INDEX(三跨两临近重点区段!$D:$D,MATCH(1,(MONTH(三跨两临近重点区段!$D:$D)=8)*(三跨两临近重点区段!$A:$A=D853)*(三跨两临近重点区段!$F:$F="现存区段"),0))),"")</f>
        <v/>
      </c>
      <c r="X853" s="232" t="str">
        <f t="array" ref="X853">IFERROR(IF(INDEX(三跨两临近重点区段!$F:$F,MATCH(1,(MONTH(三跨两临近重点区段!$D:$D)=8)*(三跨两临近重点区段!$A:$A=D853),0))="已取消","已取消",INDEX(三跨两临近重点区段!$E:$E,MATCH(1,(MONTH(三跨两临近重点区段!$D:$D)=8)*(三跨两临近重点区段!$A:$A=D853)*(三跨两临近重点区段!$F:$F="现存区段"),0))),"")</f>
        <v/>
      </c>
      <c r="Y853" s="268" t="str">
        <f t="array" ref="Y853">IFERROR(IF(INDEX(三跨两临近重点区段!$F:$F,MATCH(1,(MONTH(三跨两临近重点区段!$D:$D)=9)*(三跨两临近重点区段!$A:$A=D853),0))="已取消","已取消",INDEX(三跨两临近重点区段!$D:$D,MATCH(1,(MONTH(三跨两临近重点区段!$D:$D)=9)*(三跨两临近重点区段!$A:$A=D853)*(三跨两临近重点区段!$F:$F="现存区段"),0))),"")</f>
        <v/>
      </c>
      <c r="Z853" s="232" t="str">
        <f t="array" ref="Z853">IFERROR(IF(INDEX(三跨两临近重点区段!$F:$F,MATCH(1,(MONTH(三跨两临近重点区段!$D:$D)=9)*(三跨两临近重点区段!$A:$A=D853),0))="已取消","已取消",INDEX(三跨两临近重点区段!$E:$E,MATCH(1,(MONTH(三跨两临近重点区段!$D:$D)=9)*(三跨两临近重点区段!$A:$A=D853)*(三跨两临近重点区段!$F:$F="现存区段"),0))),"")</f>
        <v/>
      </c>
      <c r="AA853" s="268" t="str">
        <f t="array" ref="AA853">IFERROR(IF(INDEX(三跨两临近重点区段!$F:$F,MATCH(1,(MONTH(三跨两临近重点区段!$D:$D)=10)*(三跨两临近重点区段!$A:$A=D853),0))="已取消","已取消",INDEX(三跨两临近重点区段!$D:$D,MATCH(1,(MONTH(三跨两临近重点区段!$D:$D)=10)*(三跨两临近重点区段!$A:$A=D853)*(三跨两临近重点区段!$F:$F="现存区段"),0))),"")</f>
        <v/>
      </c>
      <c r="AB853" s="72" t="str">
        <f t="array" ref="AB853">IFERROR(IF(INDEX(三跨两临近重点区段!$F:$F,MATCH(1,(MONTH(三跨两临近重点区段!$D:$D)=10)*(三跨两临近重点区段!$A:$A=D853),0))="已取消","已取消",INDEX(三跨两临近重点区段!$E:$E,MATCH(1,(MONTH(三跨两临近重点区段!$D:$D)=10)*(三跨两临近重点区段!$A:$A=D853)*(三跨两临近重点区段!$F:$F="现存区段"),0))),"")</f>
        <v/>
      </c>
      <c r="AC853" s="284" t="str">
        <f t="array" ref="AC853">IFERROR(IF(INDEX(三跨两临近重点区段!$F:$F,MATCH(1,(MONTH(三跨两临近重点区段!$D:$D)=11)*(三跨两临近重点区段!$A:$A=D853),0))="已取消","已取消",INDEX(三跨两临近重点区段!$D:$D,MATCH(1,(MONTH(三跨两临近重点区段!$D:$D)=11)*(三跨两临近重点区段!$A:$A=D853)*(三跨两临近重点区段!$F:$F="现存区段"),0))),"")</f>
        <v/>
      </c>
      <c r="AD853" s="72" t="str">
        <f t="array" ref="AD853">IFERROR(IF(INDEX(三跨两临近重点区段!$F:$F,MATCH(1,(MONTH(三跨两临近重点区段!$D:$D)=11)*(三跨两临近重点区段!$A:$A=D853),0))="已取消","已取消",INDEX(三跨两临近重点区段!$E:$E,MATCH(1,(MONTH(三跨两临近重点区段!$D:$D)=11)*(三跨两临近重点区段!$A:$A=D853)*(三跨两临近重点区段!$F:$F="现存区段"),0))),"")</f>
        <v/>
      </c>
      <c r="AE853" s="284" t="str">
        <f t="array" ref="AE853">IFERROR(IF(INDEX(三跨两临近重点区段!$F:$F,MATCH(1,(MONTH(三跨两临近重点区段!$D:$D)=12)*(三跨两临近重点区段!$A:$A=D853),0))="已取消","已取消",INDEX(三跨两临近重点区段!$D:$D,MATCH(1,(MONTH(三跨两临近重点区段!$D:$D)=12)*(三跨两临近重点区段!$A:$A=D853)*(三跨两临近重点区段!$F:$F="现存区段"),0))),"")</f>
        <v/>
      </c>
      <c r="AF853" s="72" t="str">
        <f t="array" ref="AF853">IFERROR(IF(INDEX(三跨两临近重点区段!$F:$F,MATCH(1,(MONTH(三跨两临近重点区段!$D:$D)=12)*(三跨两临近重点区段!$A:$A=D853),0))="已取消","已取消",INDEX(三跨两临近重点区段!$E:$E,MATCH(1,(MONTH(三跨两临近重点区段!$D:$D)=12)*(三跨两临近重点区段!$A:$A=D853)*(三跨两临近重点区段!$F:$F="现存区段"),0))),"")</f>
        <v/>
      </c>
      <c r="AH853" t="e">
        <f t="array" ref="AH853">INDEX(三跨两临近重点区段!$G:$G,MATCH(D853,三跨两临近重点区段!$A:$A,0))</f>
        <v>#N/A</v>
      </c>
      <c r="AI853" t="e">
        <f>INDEX(三跨两临近重点区段!$J:$J,MATCH(D853,三跨两临近重点区段!$A:$A,0))</f>
        <v>#N/A</v>
      </c>
    </row>
    <row r="854" ht="14.25" spans="1:35">
      <c r="A854" s="263" t="s">
        <v>363</v>
      </c>
      <c r="B854" s="264" t="s">
        <v>3208</v>
      </c>
      <c r="C854" s="263" t="s">
        <v>2152</v>
      </c>
      <c r="D854" s="263" t="s">
        <v>3359</v>
      </c>
      <c r="E854" s="264" t="s">
        <v>2449</v>
      </c>
      <c r="F854" s="264" t="s">
        <v>125</v>
      </c>
      <c r="G854" s="263" t="s">
        <v>2452</v>
      </c>
      <c r="H854" s="263" t="s">
        <v>1481</v>
      </c>
      <c r="I854" s="33"/>
      <c r="J854" s="196"/>
      <c r="K854" s="196"/>
      <c r="L854" s="196"/>
      <c r="M854" s="235"/>
      <c r="N854" s="235"/>
      <c r="O854" s="33"/>
      <c r="P854" s="48"/>
      <c r="Q854" s="279"/>
      <c r="R854" s="279"/>
      <c r="S854" s="278">
        <v>45462</v>
      </c>
      <c r="T854" s="279" t="s">
        <v>3166</v>
      </c>
      <c r="U854" s="268" t="str">
        <f t="array" ref="U854">IFERROR(IF(INDEX(三跨两临近重点区段!$F:$F,MATCH(1,(MONTH(三跨两临近重点区段!$D:$D)=7)*(三跨两临近重点区段!$A:$A=D854),0))="已取消","已取消",INDEX(三跨两临近重点区段!$D:$D,MATCH(1,(MONTH(三跨两临近重点区段!$D:$D)=7)*(三跨两临近重点区段!$A:$A=D854)*(三跨两临近重点区段!$F:$F="现存区段"),0))),"")</f>
        <v/>
      </c>
      <c r="V854" s="232" t="str">
        <f t="array" ref="V854">IFERROR(IF(INDEX(三跨两临近重点区段!$F:$F,MATCH(1,(MONTH(三跨两临近重点区段!$D:$D)=7)*(三跨两临近重点区段!$A:$A=D854),0))="已取消","已取消",INDEX(三跨两临近重点区段!$E:$E,MATCH(1,(MONTH(三跨两临近重点区段!$D:$D)=7)*(三跨两临近重点区段!$A:$A=D854)*(三跨两临近重点区段!$F:$F="现存区段"),0))),"")</f>
        <v/>
      </c>
      <c r="W854" s="268" t="str">
        <f t="array" ref="W854">IFERROR(IF(INDEX(三跨两临近重点区段!$F:$F,MATCH(1,(MONTH(三跨两临近重点区段!$D:$D)=8)*(三跨两临近重点区段!$A:$A=D854),0))="已取消","已取消",INDEX(三跨两临近重点区段!$D:$D,MATCH(1,(MONTH(三跨两临近重点区段!$D:$D)=8)*(三跨两临近重点区段!$A:$A=D854)*(三跨两临近重点区段!$F:$F="现存区段"),0))),"")</f>
        <v/>
      </c>
      <c r="X854" s="232" t="str">
        <f t="array" ref="X854">IFERROR(IF(INDEX(三跨两临近重点区段!$F:$F,MATCH(1,(MONTH(三跨两临近重点区段!$D:$D)=8)*(三跨两临近重点区段!$A:$A=D854),0))="已取消","已取消",INDEX(三跨两临近重点区段!$E:$E,MATCH(1,(MONTH(三跨两临近重点区段!$D:$D)=8)*(三跨两临近重点区段!$A:$A=D854)*(三跨两临近重点区段!$F:$F="现存区段"),0))),"")</f>
        <v/>
      </c>
      <c r="Y854" s="268" t="str">
        <f t="array" ref="Y854">IFERROR(IF(INDEX(三跨两临近重点区段!$F:$F,MATCH(1,(MONTH(三跨两临近重点区段!$D:$D)=9)*(三跨两临近重点区段!$A:$A=D854),0))="已取消","已取消",INDEX(三跨两临近重点区段!$D:$D,MATCH(1,(MONTH(三跨两临近重点区段!$D:$D)=9)*(三跨两临近重点区段!$A:$A=D854)*(三跨两临近重点区段!$F:$F="现存区段"),0))),"")</f>
        <v/>
      </c>
      <c r="Z854" s="232" t="str">
        <f t="array" ref="Z854">IFERROR(IF(INDEX(三跨两临近重点区段!$F:$F,MATCH(1,(MONTH(三跨两临近重点区段!$D:$D)=9)*(三跨两临近重点区段!$A:$A=D854),0))="已取消","已取消",INDEX(三跨两临近重点区段!$E:$E,MATCH(1,(MONTH(三跨两临近重点区段!$D:$D)=9)*(三跨两临近重点区段!$A:$A=D854)*(三跨两临近重点区段!$F:$F="现存区段"),0))),"")</f>
        <v/>
      </c>
      <c r="AA854" s="268" t="str">
        <f t="array" ref="AA854">IFERROR(IF(INDEX(三跨两临近重点区段!$F:$F,MATCH(1,(MONTH(三跨两临近重点区段!$D:$D)=10)*(三跨两临近重点区段!$A:$A=D854),0))="已取消","已取消",INDEX(三跨两临近重点区段!$D:$D,MATCH(1,(MONTH(三跨两临近重点区段!$D:$D)=10)*(三跨两临近重点区段!$A:$A=D854)*(三跨两临近重点区段!$F:$F="现存区段"),0))),"")</f>
        <v/>
      </c>
      <c r="AB854" s="72" t="str">
        <f t="array" ref="AB854">IFERROR(IF(INDEX(三跨两临近重点区段!$F:$F,MATCH(1,(MONTH(三跨两临近重点区段!$D:$D)=10)*(三跨两临近重点区段!$A:$A=D854),0))="已取消","已取消",INDEX(三跨两临近重点区段!$E:$E,MATCH(1,(MONTH(三跨两临近重点区段!$D:$D)=10)*(三跨两临近重点区段!$A:$A=D854)*(三跨两临近重点区段!$F:$F="现存区段"),0))),"")</f>
        <v/>
      </c>
      <c r="AC854" s="284" t="str">
        <f t="array" ref="AC854">IFERROR(IF(INDEX(三跨两临近重点区段!$F:$F,MATCH(1,(MONTH(三跨两临近重点区段!$D:$D)=11)*(三跨两临近重点区段!$A:$A=D854),0))="已取消","已取消",INDEX(三跨两临近重点区段!$D:$D,MATCH(1,(MONTH(三跨两临近重点区段!$D:$D)=11)*(三跨两临近重点区段!$A:$A=D854)*(三跨两临近重点区段!$F:$F="现存区段"),0))),"")</f>
        <v/>
      </c>
      <c r="AD854" s="72" t="str">
        <f t="array" ref="AD854">IFERROR(IF(INDEX(三跨两临近重点区段!$F:$F,MATCH(1,(MONTH(三跨两临近重点区段!$D:$D)=11)*(三跨两临近重点区段!$A:$A=D854),0))="已取消","已取消",INDEX(三跨两临近重点区段!$E:$E,MATCH(1,(MONTH(三跨两临近重点区段!$D:$D)=11)*(三跨两临近重点区段!$A:$A=D854)*(三跨两临近重点区段!$F:$F="现存区段"),0))),"")</f>
        <v/>
      </c>
      <c r="AE854" s="284" t="str">
        <f t="array" ref="AE854">IFERROR(IF(INDEX(三跨两临近重点区段!$F:$F,MATCH(1,(MONTH(三跨两临近重点区段!$D:$D)=12)*(三跨两临近重点区段!$A:$A=D854),0))="已取消","已取消",INDEX(三跨两临近重点区段!$D:$D,MATCH(1,(MONTH(三跨两临近重点区段!$D:$D)=12)*(三跨两临近重点区段!$A:$A=D854)*(三跨两临近重点区段!$F:$F="现存区段"),0))),"")</f>
        <v/>
      </c>
      <c r="AF854" s="72" t="str">
        <f t="array" ref="AF854">IFERROR(IF(INDEX(三跨两临近重点区段!$F:$F,MATCH(1,(MONTH(三跨两临近重点区段!$D:$D)=12)*(三跨两临近重点区段!$A:$A=D854),0))="已取消","已取消",INDEX(三跨两临近重点区段!$E:$E,MATCH(1,(MONTH(三跨两临近重点区段!$D:$D)=12)*(三跨两临近重点区段!$A:$A=D854)*(三跨两临近重点区段!$F:$F="现存区段"),0))),"")</f>
        <v/>
      </c>
      <c r="AH854" t="e">
        <f t="array" ref="AH854">INDEX(三跨两临近重点区段!$G:$G,MATCH(D854,三跨两临近重点区段!$A:$A,0))</f>
        <v>#N/A</v>
      </c>
      <c r="AI854" t="e">
        <f>INDEX(三跨两临近重点区段!$J:$J,MATCH(D854,三跨两临近重点区段!$A:$A,0))</f>
        <v>#N/A</v>
      </c>
    </row>
    <row r="855" ht="14.25" spans="1:35">
      <c r="A855" s="263" t="s">
        <v>363</v>
      </c>
      <c r="B855" s="264" t="s">
        <v>3210</v>
      </c>
      <c r="C855" s="263" t="s">
        <v>2152</v>
      </c>
      <c r="D855" s="263" t="s">
        <v>3360</v>
      </c>
      <c r="E855" s="264" t="s">
        <v>2449</v>
      </c>
      <c r="F855" s="264" t="s">
        <v>125</v>
      </c>
      <c r="G855" s="263" t="s">
        <v>2452</v>
      </c>
      <c r="H855" s="263" t="s">
        <v>1481</v>
      </c>
      <c r="I855" s="33"/>
      <c r="J855" s="196"/>
      <c r="K855" s="196"/>
      <c r="L855" s="196"/>
      <c r="M855" s="235"/>
      <c r="N855" s="235"/>
      <c r="O855" s="33"/>
      <c r="P855" s="48"/>
      <c r="Q855" s="279"/>
      <c r="R855" s="279"/>
      <c r="S855" s="278">
        <v>45462</v>
      </c>
      <c r="T855" s="279" t="s">
        <v>3166</v>
      </c>
      <c r="U855" s="268" t="str">
        <f t="array" ref="U855">IFERROR(IF(INDEX(三跨两临近重点区段!$F:$F,MATCH(1,(MONTH(三跨两临近重点区段!$D:$D)=7)*(三跨两临近重点区段!$A:$A=D855),0))="已取消","已取消",INDEX(三跨两临近重点区段!$D:$D,MATCH(1,(MONTH(三跨两临近重点区段!$D:$D)=7)*(三跨两临近重点区段!$A:$A=D855)*(三跨两临近重点区段!$F:$F="现存区段"),0))),"")</f>
        <v/>
      </c>
      <c r="V855" s="232" t="str">
        <f t="array" ref="V855">IFERROR(IF(INDEX(三跨两临近重点区段!$F:$F,MATCH(1,(MONTH(三跨两临近重点区段!$D:$D)=7)*(三跨两临近重点区段!$A:$A=D855),0))="已取消","已取消",INDEX(三跨两临近重点区段!$E:$E,MATCH(1,(MONTH(三跨两临近重点区段!$D:$D)=7)*(三跨两临近重点区段!$A:$A=D855)*(三跨两临近重点区段!$F:$F="现存区段"),0))),"")</f>
        <v/>
      </c>
      <c r="W855" s="268" t="str">
        <f t="array" ref="W855">IFERROR(IF(INDEX(三跨两临近重点区段!$F:$F,MATCH(1,(MONTH(三跨两临近重点区段!$D:$D)=8)*(三跨两临近重点区段!$A:$A=D855),0))="已取消","已取消",INDEX(三跨两临近重点区段!$D:$D,MATCH(1,(MONTH(三跨两临近重点区段!$D:$D)=8)*(三跨两临近重点区段!$A:$A=D855)*(三跨两临近重点区段!$F:$F="现存区段"),0))),"")</f>
        <v/>
      </c>
      <c r="X855" s="232" t="str">
        <f t="array" ref="X855">IFERROR(IF(INDEX(三跨两临近重点区段!$F:$F,MATCH(1,(MONTH(三跨两临近重点区段!$D:$D)=8)*(三跨两临近重点区段!$A:$A=D855),0))="已取消","已取消",INDEX(三跨两临近重点区段!$E:$E,MATCH(1,(MONTH(三跨两临近重点区段!$D:$D)=8)*(三跨两临近重点区段!$A:$A=D855)*(三跨两临近重点区段!$F:$F="现存区段"),0))),"")</f>
        <v/>
      </c>
      <c r="Y855" s="268" t="str">
        <f t="array" ref="Y855">IFERROR(IF(INDEX(三跨两临近重点区段!$F:$F,MATCH(1,(MONTH(三跨两临近重点区段!$D:$D)=9)*(三跨两临近重点区段!$A:$A=D855),0))="已取消","已取消",INDEX(三跨两临近重点区段!$D:$D,MATCH(1,(MONTH(三跨两临近重点区段!$D:$D)=9)*(三跨两临近重点区段!$A:$A=D855)*(三跨两临近重点区段!$F:$F="现存区段"),0))),"")</f>
        <v/>
      </c>
      <c r="Z855" s="232" t="str">
        <f t="array" ref="Z855">IFERROR(IF(INDEX(三跨两临近重点区段!$F:$F,MATCH(1,(MONTH(三跨两临近重点区段!$D:$D)=9)*(三跨两临近重点区段!$A:$A=D855),0))="已取消","已取消",INDEX(三跨两临近重点区段!$E:$E,MATCH(1,(MONTH(三跨两临近重点区段!$D:$D)=9)*(三跨两临近重点区段!$A:$A=D855)*(三跨两临近重点区段!$F:$F="现存区段"),0))),"")</f>
        <v/>
      </c>
      <c r="AA855" s="268" t="str">
        <f t="array" ref="AA855">IFERROR(IF(INDEX(三跨两临近重点区段!$F:$F,MATCH(1,(MONTH(三跨两临近重点区段!$D:$D)=10)*(三跨两临近重点区段!$A:$A=D855),0))="已取消","已取消",INDEX(三跨两临近重点区段!$D:$D,MATCH(1,(MONTH(三跨两临近重点区段!$D:$D)=10)*(三跨两临近重点区段!$A:$A=D855)*(三跨两临近重点区段!$F:$F="现存区段"),0))),"")</f>
        <v/>
      </c>
      <c r="AB855" s="72" t="str">
        <f t="array" ref="AB855">IFERROR(IF(INDEX(三跨两临近重点区段!$F:$F,MATCH(1,(MONTH(三跨两临近重点区段!$D:$D)=10)*(三跨两临近重点区段!$A:$A=D855),0))="已取消","已取消",INDEX(三跨两临近重点区段!$E:$E,MATCH(1,(MONTH(三跨两临近重点区段!$D:$D)=10)*(三跨两临近重点区段!$A:$A=D855)*(三跨两临近重点区段!$F:$F="现存区段"),0))),"")</f>
        <v/>
      </c>
      <c r="AC855" s="284" t="str">
        <f t="array" ref="AC855">IFERROR(IF(INDEX(三跨两临近重点区段!$F:$F,MATCH(1,(MONTH(三跨两临近重点区段!$D:$D)=11)*(三跨两临近重点区段!$A:$A=D855),0))="已取消","已取消",INDEX(三跨两临近重点区段!$D:$D,MATCH(1,(MONTH(三跨两临近重点区段!$D:$D)=11)*(三跨两临近重点区段!$A:$A=D855)*(三跨两临近重点区段!$F:$F="现存区段"),0))),"")</f>
        <v/>
      </c>
      <c r="AD855" s="72" t="str">
        <f t="array" ref="AD855">IFERROR(IF(INDEX(三跨两临近重点区段!$F:$F,MATCH(1,(MONTH(三跨两临近重点区段!$D:$D)=11)*(三跨两临近重点区段!$A:$A=D855),0))="已取消","已取消",INDEX(三跨两临近重点区段!$E:$E,MATCH(1,(MONTH(三跨两临近重点区段!$D:$D)=11)*(三跨两临近重点区段!$A:$A=D855)*(三跨两临近重点区段!$F:$F="现存区段"),0))),"")</f>
        <v/>
      </c>
      <c r="AE855" s="284" t="str">
        <f t="array" ref="AE855">IFERROR(IF(INDEX(三跨两临近重点区段!$F:$F,MATCH(1,(MONTH(三跨两临近重点区段!$D:$D)=12)*(三跨两临近重点区段!$A:$A=D855),0))="已取消","已取消",INDEX(三跨两临近重点区段!$D:$D,MATCH(1,(MONTH(三跨两临近重点区段!$D:$D)=12)*(三跨两临近重点区段!$A:$A=D855)*(三跨两临近重点区段!$F:$F="现存区段"),0))),"")</f>
        <v/>
      </c>
      <c r="AF855" s="72" t="str">
        <f t="array" ref="AF855">IFERROR(IF(INDEX(三跨两临近重点区段!$F:$F,MATCH(1,(MONTH(三跨两临近重点区段!$D:$D)=12)*(三跨两临近重点区段!$A:$A=D855),0))="已取消","已取消",INDEX(三跨两临近重点区段!$E:$E,MATCH(1,(MONTH(三跨两临近重点区段!$D:$D)=12)*(三跨两临近重点区段!$A:$A=D855)*(三跨两临近重点区段!$F:$F="现存区段"),0))),"")</f>
        <v/>
      </c>
      <c r="AH855" t="e">
        <f t="array" ref="AH855">INDEX(三跨两临近重点区段!$G:$G,MATCH(D855,三跨两临近重点区段!$A:$A,0))</f>
        <v>#N/A</v>
      </c>
      <c r="AI855" t="e">
        <f>INDEX(三跨两临近重点区段!$J:$J,MATCH(D855,三跨两临近重点区段!$A:$A,0))</f>
        <v>#N/A</v>
      </c>
    </row>
    <row r="856" ht="14.25" spans="1:35">
      <c r="A856" s="263" t="s">
        <v>363</v>
      </c>
      <c r="B856" s="264" t="s">
        <v>2811</v>
      </c>
      <c r="C856" s="263" t="s">
        <v>2743</v>
      </c>
      <c r="D856" s="263" t="s">
        <v>3361</v>
      </c>
      <c r="E856" s="264" t="s">
        <v>2449</v>
      </c>
      <c r="F856" s="264" t="s">
        <v>125</v>
      </c>
      <c r="G856" s="263" t="s">
        <v>2452</v>
      </c>
      <c r="H856" s="263" t="s">
        <v>1481</v>
      </c>
      <c r="I856" s="33"/>
      <c r="J856" s="196"/>
      <c r="K856" s="196"/>
      <c r="L856" s="196"/>
      <c r="M856" s="235"/>
      <c r="N856" s="235"/>
      <c r="O856" s="33"/>
      <c r="P856" s="48"/>
      <c r="Q856" s="279"/>
      <c r="R856" s="279"/>
      <c r="S856" s="278">
        <v>45462</v>
      </c>
      <c r="T856" s="279" t="s">
        <v>3166</v>
      </c>
      <c r="U856" s="268" t="str">
        <f t="array" ref="U856">IFERROR(IF(INDEX(三跨两临近重点区段!$F:$F,MATCH(1,(MONTH(三跨两临近重点区段!$D:$D)=7)*(三跨两临近重点区段!$A:$A=D856),0))="已取消","已取消",INDEX(三跨两临近重点区段!$D:$D,MATCH(1,(MONTH(三跨两临近重点区段!$D:$D)=7)*(三跨两临近重点区段!$A:$A=D856)*(三跨两临近重点区段!$F:$F="现存区段"),0))),"")</f>
        <v/>
      </c>
      <c r="V856" s="232" t="str">
        <f t="array" ref="V856">IFERROR(IF(INDEX(三跨两临近重点区段!$F:$F,MATCH(1,(MONTH(三跨两临近重点区段!$D:$D)=7)*(三跨两临近重点区段!$A:$A=D856),0))="已取消","已取消",INDEX(三跨两临近重点区段!$E:$E,MATCH(1,(MONTH(三跨两临近重点区段!$D:$D)=7)*(三跨两临近重点区段!$A:$A=D856)*(三跨两临近重点区段!$F:$F="现存区段"),0))),"")</f>
        <v/>
      </c>
      <c r="W856" s="268" t="str">
        <f t="array" ref="W856">IFERROR(IF(INDEX(三跨两临近重点区段!$F:$F,MATCH(1,(MONTH(三跨两临近重点区段!$D:$D)=8)*(三跨两临近重点区段!$A:$A=D856),0))="已取消","已取消",INDEX(三跨两临近重点区段!$D:$D,MATCH(1,(MONTH(三跨两临近重点区段!$D:$D)=8)*(三跨两临近重点区段!$A:$A=D856)*(三跨两临近重点区段!$F:$F="现存区段"),0))),"")</f>
        <v/>
      </c>
      <c r="X856" s="232" t="str">
        <f t="array" ref="X856">IFERROR(IF(INDEX(三跨两临近重点区段!$F:$F,MATCH(1,(MONTH(三跨两临近重点区段!$D:$D)=8)*(三跨两临近重点区段!$A:$A=D856),0))="已取消","已取消",INDEX(三跨两临近重点区段!$E:$E,MATCH(1,(MONTH(三跨两临近重点区段!$D:$D)=8)*(三跨两临近重点区段!$A:$A=D856)*(三跨两临近重点区段!$F:$F="现存区段"),0))),"")</f>
        <v/>
      </c>
      <c r="Y856" s="268" t="str">
        <f t="array" ref="Y856">IFERROR(IF(INDEX(三跨两临近重点区段!$F:$F,MATCH(1,(MONTH(三跨两临近重点区段!$D:$D)=9)*(三跨两临近重点区段!$A:$A=D856),0))="已取消","已取消",INDEX(三跨两临近重点区段!$D:$D,MATCH(1,(MONTH(三跨两临近重点区段!$D:$D)=9)*(三跨两临近重点区段!$A:$A=D856)*(三跨两临近重点区段!$F:$F="现存区段"),0))),"")</f>
        <v/>
      </c>
      <c r="Z856" s="232" t="str">
        <f t="array" ref="Z856">IFERROR(IF(INDEX(三跨两临近重点区段!$F:$F,MATCH(1,(MONTH(三跨两临近重点区段!$D:$D)=9)*(三跨两临近重点区段!$A:$A=D856),0))="已取消","已取消",INDEX(三跨两临近重点区段!$E:$E,MATCH(1,(MONTH(三跨两临近重点区段!$D:$D)=9)*(三跨两临近重点区段!$A:$A=D856)*(三跨两临近重点区段!$F:$F="现存区段"),0))),"")</f>
        <v/>
      </c>
      <c r="AA856" s="268" t="str">
        <f t="array" ref="AA856">IFERROR(IF(INDEX(三跨两临近重点区段!$F:$F,MATCH(1,(MONTH(三跨两临近重点区段!$D:$D)=10)*(三跨两临近重点区段!$A:$A=D856),0))="已取消","已取消",INDEX(三跨两临近重点区段!$D:$D,MATCH(1,(MONTH(三跨两临近重点区段!$D:$D)=10)*(三跨两临近重点区段!$A:$A=D856)*(三跨两临近重点区段!$F:$F="现存区段"),0))),"")</f>
        <v/>
      </c>
      <c r="AB856" s="72" t="str">
        <f t="array" ref="AB856">IFERROR(IF(INDEX(三跨两临近重点区段!$F:$F,MATCH(1,(MONTH(三跨两临近重点区段!$D:$D)=10)*(三跨两临近重点区段!$A:$A=D856),0))="已取消","已取消",INDEX(三跨两临近重点区段!$E:$E,MATCH(1,(MONTH(三跨两临近重点区段!$D:$D)=10)*(三跨两临近重点区段!$A:$A=D856)*(三跨两临近重点区段!$F:$F="现存区段"),0))),"")</f>
        <v/>
      </c>
      <c r="AC856" s="284" t="str">
        <f t="array" ref="AC856">IFERROR(IF(INDEX(三跨两临近重点区段!$F:$F,MATCH(1,(MONTH(三跨两临近重点区段!$D:$D)=11)*(三跨两临近重点区段!$A:$A=D856),0))="已取消","已取消",INDEX(三跨两临近重点区段!$D:$D,MATCH(1,(MONTH(三跨两临近重点区段!$D:$D)=11)*(三跨两临近重点区段!$A:$A=D856)*(三跨两临近重点区段!$F:$F="现存区段"),0))),"")</f>
        <v/>
      </c>
      <c r="AD856" s="72" t="str">
        <f t="array" ref="AD856">IFERROR(IF(INDEX(三跨两临近重点区段!$F:$F,MATCH(1,(MONTH(三跨两临近重点区段!$D:$D)=11)*(三跨两临近重点区段!$A:$A=D856),0))="已取消","已取消",INDEX(三跨两临近重点区段!$E:$E,MATCH(1,(MONTH(三跨两临近重点区段!$D:$D)=11)*(三跨两临近重点区段!$A:$A=D856)*(三跨两临近重点区段!$F:$F="现存区段"),0))),"")</f>
        <v/>
      </c>
      <c r="AE856" s="284" t="str">
        <f t="array" ref="AE856">IFERROR(IF(INDEX(三跨两临近重点区段!$F:$F,MATCH(1,(MONTH(三跨两临近重点区段!$D:$D)=12)*(三跨两临近重点区段!$A:$A=D856),0))="已取消","已取消",INDEX(三跨两临近重点区段!$D:$D,MATCH(1,(MONTH(三跨两临近重点区段!$D:$D)=12)*(三跨两临近重点区段!$A:$A=D856)*(三跨两临近重点区段!$F:$F="现存区段"),0))),"")</f>
        <v/>
      </c>
      <c r="AF856" s="72" t="str">
        <f t="array" ref="AF856">IFERROR(IF(INDEX(三跨两临近重点区段!$F:$F,MATCH(1,(MONTH(三跨两临近重点区段!$D:$D)=12)*(三跨两临近重点区段!$A:$A=D856),0))="已取消","已取消",INDEX(三跨两临近重点区段!$E:$E,MATCH(1,(MONTH(三跨两临近重点区段!$D:$D)=12)*(三跨两临近重点区段!$A:$A=D856)*(三跨两临近重点区段!$F:$F="现存区段"),0))),"")</f>
        <v/>
      </c>
      <c r="AH856" t="e">
        <f t="array" ref="AH856">INDEX(三跨两临近重点区段!$G:$G,MATCH(D856,三跨两临近重点区段!$A:$A,0))</f>
        <v>#N/A</v>
      </c>
      <c r="AI856" t="e">
        <f>INDEX(三跨两临近重点区段!$J:$J,MATCH(D856,三跨两临近重点区段!$A:$A,0))</f>
        <v>#N/A</v>
      </c>
    </row>
    <row r="857" ht="14.25" spans="1:35">
      <c r="A857" s="263" t="s">
        <v>363</v>
      </c>
      <c r="B857" s="264" t="s">
        <v>2806</v>
      </c>
      <c r="C857" s="263" t="s">
        <v>2743</v>
      </c>
      <c r="D857" s="263" t="s">
        <v>3362</v>
      </c>
      <c r="E857" s="264" t="s">
        <v>2449</v>
      </c>
      <c r="F857" s="264" t="s">
        <v>125</v>
      </c>
      <c r="G857" s="263" t="s">
        <v>2452</v>
      </c>
      <c r="H857" s="263" t="s">
        <v>1481</v>
      </c>
      <c r="I857" s="33"/>
      <c r="J857" s="196"/>
      <c r="K857" s="196"/>
      <c r="L857" s="196"/>
      <c r="M857" s="235"/>
      <c r="N857" s="235"/>
      <c r="O857" s="33"/>
      <c r="P857" s="48"/>
      <c r="Q857" s="279"/>
      <c r="R857" s="279"/>
      <c r="S857" s="278">
        <v>45462</v>
      </c>
      <c r="T857" s="279" t="s">
        <v>3166</v>
      </c>
      <c r="U857" s="268" t="str">
        <f t="array" ref="U857">IFERROR(IF(INDEX(三跨两临近重点区段!$F:$F,MATCH(1,(MONTH(三跨两临近重点区段!$D:$D)=7)*(三跨两临近重点区段!$A:$A=D857),0))="已取消","已取消",INDEX(三跨两临近重点区段!$D:$D,MATCH(1,(MONTH(三跨两临近重点区段!$D:$D)=7)*(三跨两临近重点区段!$A:$A=D857)*(三跨两临近重点区段!$F:$F="现存区段"),0))),"")</f>
        <v/>
      </c>
      <c r="V857" s="232" t="str">
        <f t="array" ref="V857">IFERROR(IF(INDEX(三跨两临近重点区段!$F:$F,MATCH(1,(MONTH(三跨两临近重点区段!$D:$D)=7)*(三跨两临近重点区段!$A:$A=D857),0))="已取消","已取消",INDEX(三跨两临近重点区段!$E:$E,MATCH(1,(MONTH(三跨两临近重点区段!$D:$D)=7)*(三跨两临近重点区段!$A:$A=D857)*(三跨两临近重点区段!$F:$F="现存区段"),0))),"")</f>
        <v/>
      </c>
      <c r="W857" s="268" t="str">
        <f t="array" ref="W857">IFERROR(IF(INDEX(三跨两临近重点区段!$F:$F,MATCH(1,(MONTH(三跨两临近重点区段!$D:$D)=8)*(三跨两临近重点区段!$A:$A=D857),0))="已取消","已取消",INDEX(三跨两临近重点区段!$D:$D,MATCH(1,(MONTH(三跨两临近重点区段!$D:$D)=8)*(三跨两临近重点区段!$A:$A=D857)*(三跨两临近重点区段!$F:$F="现存区段"),0))),"")</f>
        <v/>
      </c>
      <c r="X857" s="232" t="str">
        <f t="array" ref="X857">IFERROR(IF(INDEX(三跨两临近重点区段!$F:$F,MATCH(1,(MONTH(三跨两临近重点区段!$D:$D)=8)*(三跨两临近重点区段!$A:$A=D857),0))="已取消","已取消",INDEX(三跨两临近重点区段!$E:$E,MATCH(1,(MONTH(三跨两临近重点区段!$D:$D)=8)*(三跨两临近重点区段!$A:$A=D857)*(三跨两临近重点区段!$F:$F="现存区段"),0))),"")</f>
        <v/>
      </c>
      <c r="Y857" s="268" t="str">
        <f t="array" ref="Y857">IFERROR(IF(INDEX(三跨两临近重点区段!$F:$F,MATCH(1,(MONTH(三跨两临近重点区段!$D:$D)=9)*(三跨两临近重点区段!$A:$A=D857),0))="已取消","已取消",INDEX(三跨两临近重点区段!$D:$D,MATCH(1,(MONTH(三跨两临近重点区段!$D:$D)=9)*(三跨两临近重点区段!$A:$A=D857)*(三跨两临近重点区段!$F:$F="现存区段"),0))),"")</f>
        <v/>
      </c>
      <c r="Z857" s="232" t="str">
        <f t="array" ref="Z857">IFERROR(IF(INDEX(三跨两临近重点区段!$F:$F,MATCH(1,(MONTH(三跨两临近重点区段!$D:$D)=9)*(三跨两临近重点区段!$A:$A=D857),0))="已取消","已取消",INDEX(三跨两临近重点区段!$E:$E,MATCH(1,(MONTH(三跨两临近重点区段!$D:$D)=9)*(三跨两临近重点区段!$A:$A=D857)*(三跨两临近重点区段!$F:$F="现存区段"),0))),"")</f>
        <v/>
      </c>
      <c r="AA857" s="268" t="str">
        <f t="array" ref="AA857">IFERROR(IF(INDEX(三跨两临近重点区段!$F:$F,MATCH(1,(MONTH(三跨两临近重点区段!$D:$D)=10)*(三跨两临近重点区段!$A:$A=D857),0))="已取消","已取消",INDEX(三跨两临近重点区段!$D:$D,MATCH(1,(MONTH(三跨两临近重点区段!$D:$D)=10)*(三跨两临近重点区段!$A:$A=D857)*(三跨两临近重点区段!$F:$F="现存区段"),0))),"")</f>
        <v/>
      </c>
      <c r="AB857" s="72" t="str">
        <f t="array" ref="AB857">IFERROR(IF(INDEX(三跨两临近重点区段!$F:$F,MATCH(1,(MONTH(三跨两临近重点区段!$D:$D)=10)*(三跨两临近重点区段!$A:$A=D857),0))="已取消","已取消",INDEX(三跨两临近重点区段!$E:$E,MATCH(1,(MONTH(三跨两临近重点区段!$D:$D)=10)*(三跨两临近重点区段!$A:$A=D857)*(三跨两临近重点区段!$F:$F="现存区段"),0))),"")</f>
        <v/>
      </c>
      <c r="AC857" s="284" t="str">
        <f t="array" ref="AC857">IFERROR(IF(INDEX(三跨两临近重点区段!$F:$F,MATCH(1,(MONTH(三跨两临近重点区段!$D:$D)=11)*(三跨两临近重点区段!$A:$A=D857),0))="已取消","已取消",INDEX(三跨两临近重点区段!$D:$D,MATCH(1,(MONTH(三跨两临近重点区段!$D:$D)=11)*(三跨两临近重点区段!$A:$A=D857)*(三跨两临近重点区段!$F:$F="现存区段"),0))),"")</f>
        <v/>
      </c>
      <c r="AD857" s="72" t="str">
        <f t="array" ref="AD857">IFERROR(IF(INDEX(三跨两临近重点区段!$F:$F,MATCH(1,(MONTH(三跨两临近重点区段!$D:$D)=11)*(三跨两临近重点区段!$A:$A=D857),0))="已取消","已取消",INDEX(三跨两临近重点区段!$E:$E,MATCH(1,(MONTH(三跨两临近重点区段!$D:$D)=11)*(三跨两临近重点区段!$A:$A=D857)*(三跨两临近重点区段!$F:$F="现存区段"),0))),"")</f>
        <v/>
      </c>
      <c r="AE857" s="284" t="str">
        <f t="array" ref="AE857">IFERROR(IF(INDEX(三跨两临近重点区段!$F:$F,MATCH(1,(MONTH(三跨两临近重点区段!$D:$D)=12)*(三跨两临近重点区段!$A:$A=D857),0))="已取消","已取消",INDEX(三跨两临近重点区段!$D:$D,MATCH(1,(MONTH(三跨两临近重点区段!$D:$D)=12)*(三跨两临近重点区段!$A:$A=D857)*(三跨两临近重点区段!$F:$F="现存区段"),0))),"")</f>
        <v/>
      </c>
      <c r="AF857" s="72" t="str">
        <f t="array" ref="AF857">IFERROR(IF(INDEX(三跨两临近重点区段!$F:$F,MATCH(1,(MONTH(三跨两临近重点区段!$D:$D)=12)*(三跨两临近重点区段!$A:$A=D857),0))="已取消","已取消",INDEX(三跨两临近重点区段!$E:$E,MATCH(1,(MONTH(三跨两临近重点区段!$D:$D)=12)*(三跨两临近重点区段!$A:$A=D857)*(三跨两临近重点区段!$F:$F="现存区段"),0))),"")</f>
        <v/>
      </c>
      <c r="AH857" t="e">
        <f t="array" ref="AH857">INDEX(三跨两临近重点区段!$G:$G,MATCH(D857,三跨两临近重点区段!$A:$A,0))</f>
        <v>#N/A</v>
      </c>
      <c r="AI857" t="e">
        <f>INDEX(三跨两临近重点区段!$J:$J,MATCH(D857,三跨两临近重点区段!$A:$A,0))</f>
        <v>#N/A</v>
      </c>
    </row>
    <row r="858" ht="14.25" spans="1:35">
      <c r="A858" s="263" t="s">
        <v>363</v>
      </c>
      <c r="B858" s="264" t="s">
        <v>2806</v>
      </c>
      <c r="C858" s="263" t="s">
        <v>2384</v>
      </c>
      <c r="D858" s="263" t="s">
        <v>3363</v>
      </c>
      <c r="E858" s="264" t="s">
        <v>2449</v>
      </c>
      <c r="F858" s="264" t="s">
        <v>125</v>
      </c>
      <c r="G858" s="263" t="s">
        <v>2452</v>
      </c>
      <c r="H858" s="263" t="s">
        <v>1481</v>
      </c>
      <c r="I858" s="33"/>
      <c r="J858" s="196"/>
      <c r="K858" s="196"/>
      <c r="L858" s="196"/>
      <c r="M858" s="235"/>
      <c r="N858" s="235"/>
      <c r="O858" s="33"/>
      <c r="P858" s="48"/>
      <c r="Q858" s="279"/>
      <c r="R858" s="279"/>
      <c r="S858" s="278">
        <v>45462</v>
      </c>
      <c r="T858" s="279" t="s">
        <v>3166</v>
      </c>
      <c r="U858" s="268" t="str">
        <f t="array" ref="U858">IFERROR(IF(INDEX(三跨两临近重点区段!$F:$F,MATCH(1,(MONTH(三跨两临近重点区段!$D:$D)=7)*(三跨两临近重点区段!$A:$A=D858),0))="已取消","已取消",INDEX(三跨两临近重点区段!$D:$D,MATCH(1,(MONTH(三跨两临近重点区段!$D:$D)=7)*(三跨两临近重点区段!$A:$A=D858)*(三跨两临近重点区段!$F:$F="现存区段"),0))),"")</f>
        <v/>
      </c>
      <c r="V858" s="232" t="str">
        <f t="array" ref="V858">IFERROR(IF(INDEX(三跨两临近重点区段!$F:$F,MATCH(1,(MONTH(三跨两临近重点区段!$D:$D)=7)*(三跨两临近重点区段!$A:$A=D858),0))="已取消","已取消",INDEX(三跨两临近重点区段!$E:$E,MATCH(1,(MONTH(三跨两临近重点区段!$D:$D)=7)*(三跨两临近重点区段!$A:$A=D858)*(三跨两临近重点区段!$F:$F="现存区段"),0))),"")</f>
        <v/>
      </c>
      <c r="W858" s="268" t="str">
        <f t="array" ref="W858">IFERROR(IF(INDEX(三跨两临近重点区段!$F:$F,MATCH(1,(MONTH(三跨两临近重点区段!$D:$D)=8)*(三跨两临近重点区段!$A:$A=D858),0))="已取消","已取消",INDEX(三跨两临近重点区段!$D:$D,MATCH(1,(MONTH(三跨两临近重点区段!$D:$D)=8)*(三跨两临近重点区段!$A:$A=D858)*(三跨两临近重点区段!$F:$F="现存区段"),0))),"")</f>
        <v/>
      </c>
      <c r="X858" s="232" t="str">
        <f t="array" ref="X858">IFERROR(IF(INDEX(三跨两临近重点区段!$F:$F,MATCH(1,(MONTH(三跨两临近重点区段!$D:$D)=8)*(三跨两临近重点区段!$A:$A=D858),0))="已取消","已取消",INDEX(三跨两临近重点区段!$E:$E,MATCH(1,(MONTH(三跨两临近重点区段!$D:$D)=8)*(三跨两临近重点区段!$A:$A=D858)*(三跨两临近重点区段!$F:$F="现存区段"),0))),"")</f>
        <v/>
      </c>
      <c r="Y858" s="268" t="str">
        <f t="array" ref="Y858">IFERROR(IF(INDEX(三跨两临近重点区段!$F:$F,MATCH(1,(MONTH(三跨两临近重点区段!$D:$D)=9)*(三跨两临近重点区段!$A:$A=D858),0))="已取消","已取消",INDEX(三跨两临近重点区段!$D:$D,MATCH(1,(MONTH(三跨两临近重点区段!$D:$D)=9)*(三跨两临近重点区段!$A:$A=D858)*(三跨两临近重点区段!$F:$F="现存区段"),0))),"")</f>
        <v/>
      </c>
      <c r="Z858" s="232" t="str">
        <f t="array" ref="Z858">IFERROR(IF(INDEX(三跨两临近重点区段!$F:$F,MATCH(1,(MONTH(三跨两临近重点区段!$D:$D)=9)*(三跨两临近重点区段!$A:$A=D858),0))="已取消","已取消",INDEX(三跨两临近重点区段!$E:$E,MATCH(1,(MONTH(三跨两临近重点区段!$D:$D)=9)*(三跨两临近重点区段!$A:$A=D858)*(三跨两临近重点区段!$F:$F="现存区段"),0))),"")</f>
        <v/>
      </c>
      <c r="AA858" s="268" t="str">
        <f t="array" ref="AA858">IFERROR(IF(INDEX(三跨两临近重点区段!$F:$F,MATCH(1,(MONTH(三跨两临近重点区段!$D:$D)=10)*(三跨两临近重点区段!$A:$A=D858),0))="已取消","已取消",INDEX(三跨两临近重点区段!$D:$D,MATCH(1,(MONTH(三跨两临近重点区段!$D:$D)=10)*(三跨两临近重点区段!$A:$A=D858)*(三跨两临近重点区段!$F:$F="现存区段"),0))),"")</f>
        <v/>
      </c>
      <c r="AB858" s="72" t="str">
        <f t="array" ref="AB858">IFERROR(IF(INDEX(三跨两临近重点区段!$F:$F,MATCH(1,(MONTH(三跨两临近重点区段!$D:$D)=10)*(三跨两临近重点区段!$A:$A=D858),0))="已取消","已取消",INDEX(三跨两临近重点区段!$E:$E,MATCH(1,(MONTH(三跨两临近重点区段!$D:$D)=10)*(三跨两临近重点区段!$A:$A=D858)*(三跨两临近重点区段!$F:$F="现存区段"),0))),"")</f>
        <v/>
      </c>
      <c r="AC858" s="284" t="str">
        <f t="array" ref="AC858">IFERROR(IF(INDEX(三跨两临近重点区段!$F:$F,MATCH(1,(MONTH(三跨两临近重点区段!$D:$D)=11)*(三跨两临近重点区段!$A:$A=D858),0))="已取消","已取消",INDEX(三跨两临近重点区段!$D:$D,MATCH(1,(MONTH(三跨两临近重点区段!$D:$D)=11)*(三跨两临近重点区段!$A:$A=D858)*(三跨两临近重点区段!$F:$F="现存区段"),0))),"")</f>
        <v/>
      </c>
      <c r="AD858" s="72" t="str">
        <f t="array" ref="AD858">IFERROR(IF(INDEX(三跨两临近重点区段!$F:$F,MATCH(1,(MONTH(三跨两临近重点区段!$D:$D)=11)*(三跨两临近重点区段!$A:$A=D858),0))="已取消","已取消",INDEX(三跨两临近重点区段!$E:$E,MATCH(1,(MONTH(三跨两临近重点区段!$D:$D)=11)*(三跨两临近重点区段!$A:$A=D858)*(三跨两临近重点区段!$F:$F="现存区段"),0))),"")</f>
        <v/>
      </c>
      <c r="AE858" s="284" t="str">
        <f t="array" ref="AE858">IFERROR(IF(INDEX(三跨两临近重点区段!$F:$F,MATCH(1,(MONTH(三跨两临近重点区段!$D:$D)=12)*(三跨两临近重点区段!$A:$A=D858),0))="已取消","已取消",INDEX(三跨两临近重点区段!$D:$D,MATCH(1,(MONTH(三跨两临近重点区段!$D:$D)=12)*(三跨两临近重点区段!$A:$A=D858)*(三跨两临近重点区段!$F:$F="现存区段"),0))),"")</f>
        <v/>
      </c>
      <c r="AF858" s="72" t="str">
        <f t="array" ref="AF858">IFERROR(IF(INDEX(三跨两临近重点区段!$F:$F,MATCH(1,(MONTH(三跨两临近重点区段!$D:$D)=12)*(三跨两临近重点区段!$A:$A=D858),0))="已取消","已取消",INDEX(三跨两临近重点区段!$E:$E,MATCH(1,(MONTH(三跨两临近重点区段!$D:$D)=12)*(三跨两临近重点区段!$A:$A=D858)*(三跨两临近重点区段!$F:$F="现存区段"),0))),"")</f>
        <v/>
      </c>
      <c r="AH858" t="e">
        <f t="array" ref="AH858">INDEX(三跨两临近重点区段!$G:$G,MATCH(D858,三跨两临近重点区段!$A:$A,0))</f>
        <v>#N/A</v>
      </c>
      <c r="AI858" t="e">
        <f>INDEX(三跨两临近重点区段!$J:$J,MATCH(D858,三跨两临近重点区段!$A:$A,0))</f>
        <v>#N/A</v>
      </c>
    </row>
    <row r="859" ht="14.25" spans="1:35">
      <c r="A859" s="263" t="s">
        <v>363</v>
      </c>
      <c r="B859" s="264" t="s">
        <v>2811</v>
      </c>
      <c r="C859" s="263" t="s">
        <v>2177</v>
      </c>
      <c r="D859" s="263" t="s">
        <v>3364</v>
      </c>
      <c r="E859" s="264" t="s">
        <v>2449</v>
      </c>
      <c r="F859" s="264" t="s">
        <v>125</v>
      </c>
      <c r="G859" s="263" t="s">
        <v>2452</v>
      </c>
      <c r="H859" s="263" t="s">
        <v>1481</v>
      </c>
      <c r="I859" s="33"/>
      <c r="J859" s="196"/>
      <c r="K859" s="196"/>
      <c r="L859" s="196"/>
      <c r="M859" s="235"/>
      <c r="N859" s="235"/>
      <c r="O859" s="33"/>
      <c r="P859" s="48"/>
      <c r="Q859" s="279"/>
      <c r="R859" s="279"/>
      <c r="S859" s="278">
        <v>45462</v>
      </c>
      <c r="T859" s="279" t="s">
        <v>2117</v>
      </c>
      <c r="U859" s="268" t="str">
        <f t="array" ref="U859">IFERROR(IF(INDEX(三跨两临近重点区段!$F:$F,MATCH(1,(MONTH(三跨两临近重点区段!$D:$D)=7)*(三跨两临近重点区段!$A:$A=D859),0))="已取消","已取消",INDEX(三跨两临近重点区段!$D:$D,MATCH(1,(MONTH(三跨两临近重点区段!$D:$D)=7)*(三跨两临近重点区段!$A:$A=D859)*(三跨两临近重点区段!$F:$F="现存区段"),0))),"")</f>
        <v/>
      </c>
      <c r="V859" s="232" t="str">
        <f t="array" ref="V859">IFERROR(IF(INDEX(三跨两临近重点区段!$F:$F,MATCH(1,(MONTH(三跨两临近重点区段!$D:$D)=7)*(三跨两临近重点区段!$A:$A=D859),0))="已取消","已取消",INDEX(三跨两临近重点区段!$E:$E,MATCH(1,(MONTH(三跨两临近重点区段!$D:$D)=7)*(三跨两临近重点区段!$A:$A=D859)*(三跨两临近重点区段!$F:$F="现存区段"),0))),"")</f>
        <v/>
      </c>
      <c r="W859" s="268" t="str">
        <f t="array" ref="W859">IFERROR(IF(INDEX(三跨两临近重点区段!$F:$F,MATCH(1,(MONTH(三跨两临近重点区段!$D:$D)=8)*(三跨两临近重点区段!$A:$A=D859),0))="已取消","已取消",INDEX(三跨两临近重点区段!$D:$D,MATCH(1,(MONTH(三跨两临近重点区段!$D:$D)=8)*(三跨两临近重点区段!$A:$A=D859)*(三跨两临近重点区段!$F:$F="现存区段"),0))),"")</f>
        <v/>
      </c>
      <c r="X859" s="232" t="str">
        <f t="array" ref="X859">IFERROR(IF(INDEX(三跨两临近重点区段!$F:$F,MATCH(1,(MONTH(三跨两临近重点区段!$D:$D)=8)*(三跨两临近重点区段!$A:$A=D859),0))="已取消","已取消",INDEX(三跨两临近重点区段!$E:$E,MATCH(1,(MONTH(三跨两临近重点区段!$D:$D)=8)*(三跨两临近重点区段!$A:$A=D859)*(三跨两临近重点区段!$F:$F="现存区段"),0))),"")</f>
        <v/>
      </c>
      <c r="Y859" s="268" t="str">
        <f t="array" ref="Y859">IFERROR(IF(INDEX(三跨两临近重点区段!$F:$F,MATCH(1,(MONTH(三跨两临近重点区段!$D:$D)=9)*(三跨两临近重点区段!$A:$A=D859),0))="已取消","已取消",INDEX(三跨两临近重点区段!$D:$D,MATCH(1,(MONTH(三跨两临近重点区段!$D:$D)=9)*(三跨两临近重点区段!$A:$A=D859)*(三跨两临近重点区段!$F:$F="现存区段"),0))),"")</f>
        <v/>
      </c>
      <c r="Z859" s="232" t="str">
        <f t="array" ref="Z859">IFERROR(IF(INDEX(三跨两临近重点区段!$F:$F,MATCH(1,(MONTH(三跨两临近重点区段!$D:$D)=9)*(三跨两临近重点区段!$A:$A=D859),0))="已取消","已取消",INDEX(三跨两临近重点区段!$E:$E,MATCH(1,(MONTH(三跨两临近重点区段!$D:$D)=9)*(三跨两临近重点区段!$A:$A=D859)*(三跨两临近重点区段!$F:$F="现存区段"),0))),"")</f>
        <v/>
      </c>
      <c r="AA859" s="268" t="str">
        <f t="array" ref="AA859">IFERROR(IF(INDEX(三跨两临近重点区段!$F:$F,MATCH(1,(MONTH(三跨两临近重点区段!$D:$D)=10)*(三跨两临近重点区段!$A:$A=D859),0))="已取消","已取消",INDEX(三跨两临近重点区段!$D:$D,MATCH(1,(MONTH(三跨两临近重点区段!$D:$D)=10)*(三跨两临近重点区段!$A:$A=D859)*(三跨两临近重点区段!$F:$F="现存区段"),0))),"")</f>
        <v/>
      </c>
      <c r="AB859" s="72" t="str">
        <f t="array" ref="AB859">IFERROR(IF(INDEX(三跨两临近重点区段!$F:$F,MATCH(1,(MONTH(三跨两临近重点区段!$D:$D)=10)*(三跨两临近重点区段!$A:$A=D859),0))="已取消","已取消",INDEX(三跨两临近重点区段!$E:$E,MATCH(1,(MONTH(三跨两临近重点区段!$D:$D)=10)*(三跨两临近重点区段!$A:$A=D859)*(三跨两临近重点区段!$F:$F="现存区段"),0))),"")</f>
        <v/>
      </c>
      <c r="AC859" s="284" t="str">
        <f t="array" ref="AC859">IFERROR(IF(INDEX(三跨两临近重点区段!$F:$F,MATCH(1,(MONTH(三跨两临近重点区段!$D:$D)=11)*(三跨两临近重点区段!$A:$A=D859),0))="已取消","已取消",INDEX(三跨两临近重点区段!$D:$D,MATCH(1,(MONTH(三跨两临近重点区段!$D:$D)=11)*(三跨两临近重点区段!$A:$A=D859)*(三跨两临近重点区段!$F:$F="现存区段"),0))),"")</f>
        <v/>
      </c>
      <c r="AD859" s="72" t="str">
        <f t="array" ref="AD859">IFERROR(IF(INDEX(三跨两临近重点区段!$F:$F,MATCH(1,(MONTH(三跨两临近重点区段!$D:$D)=11)*(三跨两临近重点区段!$A:$A=D859),0))="已取消","已取消",INDEX(三跨两临近重点区段!$E:$E,MATCH(1,(MONTH(三跨两临近重点区段!$D:$D)=11)*(三跨两临近重点区段!$A:$A=D859)*(三跨两临近重点区段!$F:$F="现存区段"),0))),"")</f>
        <v/>
      </c>
      <c r="AE859" s="284" t="str">
        <f t="array" ref="AE859">IFERROR(IF(INDEX(三跨两临近重点区段!$F:$F,MATCH(1,(MONTH(三跨两临近重点区段!$D:$D)=12)*(三跨两临近重点区段!$A:$A=D859),0))="已取消","已取消",INDEX(三跨两临近重点区段!$D:$D,MATCH(1,(MONTH(三跨两临近重点区段!$D:$D)=12)*(三跨两临近重点区段!$A:$A=D859)*(三跨两临近重点区段!$F:$F="现存区段"),0))),"")</f>
        <v/>
      </c>
      <c r="AF859" s="72" t="str">
        <f t="array" ref="AF859">IFERROR(IF(INDEX(三跨两临近重点区段!$F:$F,MATCH(1,(MONTH(三跨两临近重点区段!$D:$D)=12)*(三跨两临近重点区段!$A:$A=D859),0))="已取消","已取消",INDEX(三跨两临近重点区段!$E:$E,MATCH(1,(MONTH(三跨两临近重点区段!$D:$D)=12)*(三跨两临近重点区段!$A:$A=D859)*(三跨两临近重点区段!$F:$F="现存区段"),0))),"")</f>
        <v/>
      </c>
      <c r="AH859" t="e">
        <f t="array" ref="AH859">INDEX(三跨两临近重点区段!$G:$G,MATCH(D859,三跨两临近重点区段!$A:$A,0))</f>
        <v>#N/A</v>
      </c>
      <c r="AI859" t="e">
        <f>INDEX(三跨两临近重点区段!$J:$J,MATCH(D859,三跨两临近重点区段!$A:$A,0))</f>
        <v>#N/A</v>
      </c>
    </row>
    <row r="860" ht="14.25" spans="1:35">
      <c r="A860" s="263" t="s">
        <v>363</v>
      </c>
      <c r="B860" s="264" t="s">
        <v>2806</v>
      </c>
      <c r="C860" s="263" t="s">
        <v>2177</v>
      </c>
      <c r="D860" s="263" t="s">
        <v>3365</v>
      </c>
      <c r="E860" s="264" t="s">
        <v>2449</v>
      </c>
      <c r="F860" s="264" t="s">
        <v>125</v>
      </c>
      <c r="G860" s="263" t="s">
        <v>2452</v>
      </c>
      <c r="H860" s="263" t="s">
        <v>1481</v>
      </c>
      <c r="I860" s="33"/>
      <c r="J860" s="196"/>
      <c r="K860" s="196"/>
      <c r="L860" s="196"/>
      <c r="M860" s="235"/>
      <c r="N860" s="235"/>
      <c r="O860" s="33"/>
      <c r="P860" s="48"/>
      <c r="Q860" s="279"/>
      <c r="R860" s="279"/>
      <c r="S860" s="278">
        <v>45462</v>
      </c>
      <c r="T860" s="279" t="s">
        <v>2117</v>
      </c>
      <c r="U860" s="268" t="str">
        <f t="array" ref="U860">IFERROR(IF(INDEX(三跨两临近重点区段!$F:$F,MATCH(1,(MONTH(三跨两临近重点区段!$D:$D)=7)*(三跨两临近重点区段!$A:$A=D860),0))="已取消","已取消",INDEX(三跨两临近重点区段!$D:$D,MATCH(1,(MONTH(三跨两临近重点区段!$D:$D)=7)*(三跨两临近重点区段!$A:$A=D860)*(三跨两临近重点区段!$F:$F="现存区段"),0))),"")</f>
        <v/>
      </c>
      <c r="V860" s="232" t="str">
        <f t="array" ref="V860">IFERROR(IF(INDEX(三跨两临近重点区段!$F:$F,MATCH(1,(MONTH(三跨两临近重点区段!$D:$D)=7)*(三跨两临近重点区段!$A:$A=D860),0))="已取消","已取消",INDEX(三跨两临近重点区段!$E:$E,MATCH(1,(MONTH(三跨两临近重点区段!$D:$D)=7)*(三跨两临近重点区段!$A:$A=D860)*(三跨两临近重点区段!$F:$F="现存区段"),0))),"")</f>
        <v/>
      </c>
      <c r="W860" s="268" t="str">
        <f t="array" ref="W860">IFERROR(IF(INDEX(三跨两临近重点区段!$F:$F,MATCH(1,(MONTH(三跨两临近重点区段!$D:$D)=8)*(三跨两临近重点区段!$A:$A=D860),0))="已取消","已取消",INDEX(三跨两临近重点区段!$D:$D,MATCH(1,(MONTH(三跨两临近重点区段!$D:$D)=8)*(三跨两临近重点区段!$A:$A=D860)*(三跨两临近重点区段!$F:$F="现存区段"),0))),"")</f>
        <v/>
      </c>
      <c r="X860" s="232" t="str">
        <f t="array" ref="X860">IFERROR(IF(INDEX(三跨两临近重点区段!$F:$F,MATCH(1,(MONTH(三跨两临近重点区段!$D:$D)=8)*(三跨两临近重点区段!$A:$A=D860),0))="已取消","已取消",INDEX(三跨两临近重点区段!$E:$E,MATCH(1,(MONTH(三跨两临近重点区段!$D:$D)=8)*(三跨两临近重点区段!$A:$A=D860)*(三跨两临近重点区段!$F:$F="现存区段"),0))),"")</f>
        <v/>
      </c>
      <c r="Y860" s="268" t="str">
        <f t="array" ref="Y860">IFERROR(IF(INDEX(三跨两临近重点区段!$F:$F,MATCH(1,(MONTH(三跨两临近重点区段!$D:$D)=9)*(三跨两临近重点区段!$A:$A=D860),0))="已取消","已取消",INDEX(三跨两临近重点区段!$D:$D,MATCH(1,(MONTH(三跨两临近重点区段!$D:$D)=9)*(三跨两临近重点区段!$A:$A=D860)*(三跨两临近重点区段!$F:$F="现存区段"),0))),"")</f>
        <v/>
      </c>
      <c r="Z860" s="232" t="str">
        <f t="array" ref="Z860">IFERROR(IF(INDEX(三跨两临近重点区段!$F:$F,MATCH(1,(MONTH(三跨两临近重点区段!$D:$D)=9)*(三跨两临近重点区段!$A:$A=D860),0))="已取消","已取消",INDEX(三跨两临近重点区段!$E:$E,MATCH(1,(MONTH(三跨两临近重点区段!$D:$D)=9)*(三跨两临近重点区段!$A:$A=D860)*(三跨两临近重点区段!$F:$F="现存区段"),0))),"")</f>
        <v/>
      </c>
      <c r="AA860" s="268" t="str">
        <f t="array" ref="AA860">IFERROR(IF(INDEX(三跨两临近重点区段!$F:$F,MATCH(1,(MONTH(三跨两临近重点区段!$D:$D)=10)*(三跨两临近重点区段!$A:$A=D860),0))="已取消","已取消",INDEX(三跨两临近重点区段!$D:$D,MATCH(1,(MONTH(三跨两临近重点区段!$D:$D)=10)*(三跨两临近重点区段!$A:$A=D860)*(三跨两临近重点区段!$F:$F="现存区段"),0))),"")</f>
        <v/>
      </c>
      <c r="AB860" s="72" t="str">
        <f t="array" ref="AB860">IFERROR(IF(INDEX(三跨两临近重点区段!$F:$F,MATCH(1,(MONTH(三跨两临近重点区段!$D:$D)=10)*(三跨两临近重点区段!$A:$A=D860),0))="已取消","已取消",INDEX(三跨两临近重点区段!$E:$E,MATCH(1,(MONTH(三跨两临近重点区段!$D:$D)=10)*(三跨两临近重点区段!$A:$A=D860)*(三跨两临近重点区段!$F:$F="现存区段"),0))),"")</f>
        <v/>
      </c>
      <c r="AC860" s="284" t="str">
        <f t="array" ref="AC860">IFERROR(IF(INDEX(三跨两临近重点区段!$F:$F,MATCH(1,(MONTH(三跨两临近重点区段!$D:$D)=11)*(三跨两临近重点区段!$A:$A=D860),0))="已取消","已取消",INDEX(三跨两临近重点区段!$D:$D,MATCH(1,(MONTH(三跨两临近重点区段!$D:$D)=11)*(三跨两临近重点区段!$A:$A=D860)*(三跨两临近重点区段!$F:$F="现存区段"),0))),"")</f>
        <v/>
      </c>
      <c r="AD860" s="72" t="str">
        <f t="array" ref="AD860">IFERROR(IF(INDEX(三跨两临近重点区段!$F:$F,MATCH(1,(MONTH(三跨两临近重点区段!$D:$D)=11)*(三跨两临近重点区段!$A:$A=D860),0))="已取消","已取消",INDEX(三跨两临近重点区段!$E:$E,MATCH(1,(MONTH(三跨两临近重点区段!$D:$D)=11)*(三跨两临近重点区段!$A:$A=D860)*(三跨两临近重点区段!$F:$F="现存区段"),0))),"")</f>
        <v/>
      </c>
      <c r="AE860" s="284" t="str">
        <f t="array" ref="AE860">IFERROR(IF(INDEX(三跨两临近重点区段!$F:$F,MATCH(1,(MONTH(三跨两临近重点区段!$D:$D)=12)*(三跨两临近重点区段!$A:$A=D860),0))="已取消","已取消",INDEX(三跨两临近重点区段!$D:$D,MATCH(1,(MONTH(三跨两临近重点区段!$D:$D)=12)*(三跨两临近重点区段!$A:$A=D860)*(三跨两临近重点区段!$F:$F="现存区段"),0))),"")</f>
        <v/>
      </c>
      <c r="AF860" s="72" t="str">
        <f t="array" ref="AF860">IFERROR(IF(INDEX(三跨两临近重点区段!$F:$F,MATCH(1,(MONTH(三跨两临近重点区段!$D:$D)=12)*(三跨两临近重点区段!$A:$A=D860),0))="已取消","已取消",INDEX(三跨两临近重点区段!$E:$E,MATCH(1,(MONTH(三跨两临近重点区段!$D:$D)=12)*(三跨两临近重点区段!$A:$A=D860)*(三跨两临近重点区段!$F:$F="现存区段"),0))),"")</f>
        <v/>
      </c>
      <c r="AH860" t="e">
        <f t="array" ref="AH860">INDEX(三跨两临近重点区段!$G:$G,MATCH(D860,三跨两临近重点区段!$A:$A,0))</f>
        <v>#N/A</v>
      </c>
      <c r="AI860" t="e">
        <f>INDEX(三跨两临近重点区段!$J:$J,MATCH(D860,三跨两临近重点区段!$A:$A,0))</f>
        <v>#N/A</v>
      </c>
    </row>
    <row r="861" ht="14.25" spans="1:35">
      <c r="A861" s="263" t="s">
        <v>363</v>
      </c>
      <c r="B861" s="264" t="s">
        <v>2831</v>
      </c>
      <c r="C861" s="263" t="s">
        <v>2302</v>
      </c>
      <c r="D861" s="263" t="s">
        <v>3366</v>
      </c>
      <c r="E861" s="264" t="s">
        <v>2449</v>
      </c>
      <c r="F861" s="264" t="s">
        <v>125</v>
      </c>
      <c r="G861" s="263" t="s">
        <v>2452</v>
      </c>
      <c r="H861" s="263" t="s">
        <v>1462</v>
      </c>
      <c r="I861" s="33"/>
      <c r="J861" s="196"/>
      <c r="K861" s="196"/>
      <c r="L861" s="196"/>
      <c r="M861" s="235"/>
      <c r="N861" s="235"/>
      <c r="O861" s="33"/>
      <c r="P861" s="48"/>
      <c r="Q861" s="279"/>
      <c r="R861" s="279"/>
      <c r="S861" s="278">
        <v>45462</v>
      </c>
      <c r="T861" s="279" t="s">
        <v>2117</v>
      </c>
      <c r="U861" s="268" t="str">
        <f t="array" ref="U861">IFERROR(IF(INDEX(三跨两临近重点区段!$F:$F,MATCH(1,(MONTH(三跨两临近重点区段!$D:$D)=7)*(三跨两临近重点区段!$A:$A=D861),0))="已取消","已取消",INDEX(三跨两临近重点区段!$D:$D,MATCH(1,(MONTH(三跨两临近重点区段!$D:$D)=7)*(三跨两临近重点区段!$A:$A=D861)*(三跨两临近重点区段!$F:$F="现存区段"),0))),"")</f>
        <v/>
      </c>
      <c r="V861" s="232" t="str">
        <f t="array" ref="V861">IFERROR(IF(INDEX(三跨两临近重点区段!$F:$F,MATCH(1,(MONTH(三跨两临近重点区段!$D:$D)=7)*(三跨两临近重点区段!$A:$A=D861),0))="已取消","已取消",INDEX(三跨两临近重点区段!$E:$E,MATCH(1,(MONTH(三跨两临近重点区段!$D:$D)=7)*(三跨两临近重点区段!$A:$A=D861)*(三跨两临近重点区段!$F:$F="现存区段"),0))),"")</f>
        <v/>
      </c>
      <c r="W861" s="268" t="str">
        <f t="array" ref="W861">IFERROR(IF(INDEX(三跨两临近重点区段!$F:$F,MATCH(1,(MONTH(三跨两临近重点区段!$D:$D)=8)*(三跨两临近重点区段!$A:$A=D861),0))="已取消","已取消",INDEX(三跨两临近重点区段!$D:$D,MATCH(1,(MONTH(三跨两临近重点区段!$D:$D)=8)*(三跨两临近重点区段!$A:$A=D861)*(三跨两临近重点区段!$F:$F="现存区段"),0))),"")</f>
        <v/>
      </c>
      <c r="X861" s="232" t="str">
        <f t="array" ref="X861">IFERROR(IF(INDEX(三跨两临近重点区段!$F:$F,MATCH(1,(MONTH(三跨两临近重点区段!$D:$D)=8)*(三跨两临近重点区段!$A:$A=D861),0))="已取消","已取消",INDEX(三跨两临近重点区段!$E:$E,MATCH(1,(MONTH(三跨两临近重点区段!$D:$D)=8)*(三跨两临近重点区段!$A:$A=D861)*(三跨两临近重点区段!$F:$F="现存区段"),0))),"")</f>
        <v/>
      </c>
      <c r="Y861" s="268" t="str">
        <f t="array" ref="Y861">IFERROR(IF(INDEX(三跨两临近重点区段!$F:$F,MATCH(1,(MONTH(三跨两临近重点区段!$D:$D)=9)*(三跨两临近重点区段!$A:$A=D861),0))="已取消","已取消",INDEX(三跨两临近重点区段!$D:$D,MATCH(1,(MONTH(三跨两临近重点区段!$D:$D)=9)*(三跨两临近重点区段!$A:$A=D861)*(三跨两临近重点区段!$F:$F="现存区段"),0))),"")</f>
        <v/>
      </c>
      <c r="Z861" s="232" t="str">
        <f t="array" ref="Z861">IFERROR(IF(INDEX(三跨两临近重点区段!$F:$F,MATCH(1,(MONTH(三跨两临近重点区段!$D:$D)=9)*(三跨两临近重点区段!$A:$A=D861),0))="已取消","已取消",INDEX(三跨两临近重点区段!$E:$E,MATCH(1,(MONTH(三跨两临近重点区段!$D:$D)=9)*(三跨两临近重点区段!$A:$A=D861)*(三跨两临近重点区段!$F:$F="现存区段"),0))),"")</f>
        <v/>
      </c>
      <c r="AA861" s="268" t="str">
        <f t="array" ref="AA861">IFERROR(IF(INDEX(三跨两临近重点区段!$F:$F,MATCH(1,(MONTH(三跨两临近重点区段!$D:$D)=10)*(三跨两临近重点区段!$A:$A=D861),0))="已取消","已取消",INDEX(三跨两临近重点区段!$D:$D,MATCH(1,(MONTH(三跨两临近重点区段!$D:$D)=10)*(三跨两临近重点区段!$A:$A=D861)*(三跨两临近重点区段!$F:$F="现存区段"),0))),"")</f>
        <v/>
      </c>
      <c r="AB861" s="72" t="str">
        <f t="array" ref="AB861">IFERROR(IF(INDEX(三跨两临近重点区段!$F:$F,MATCH(1,(MONTH(三跨两临近重点区段!$D:$D)=10)*(三跨两临近重点区段!$A:$A=D861),0))="已取消","已取消",INDEX(三跨两临近重点区段!$E:$E,MATCH(1,(MONTH(三跨两临近重点区段!$D:$D)=10)*(三跨两临近重点区段!$A:$A=D861)*(三跨两临近重点区段!$F:$F="现存区段"),0))),"")</f>
        <v/>
      </c>
      <c r="AC861" s="284" t="str">
        <f t="array" ref="AC861">IFERROR(IF(INDEX(三跨两临近重点区段!$F:$F,MATCH(1,(MONTH(三跨两临近重点区段!$D:$D)=11)*(三跨两临近重点区段!$A:$A=D861),0))="已取消","已取消",INDEX(三跨两临近重点区段!$D:$D,MATCH(1,(MONTH(三跨两临近重点区段!$D:$D)=11)*(三跨两临近重点区段!$A:$A=D861)*(三跨两临近重点区段!$F:$F="现存区段"),0))),"")</f>
        <v/>
      </c>
      <c r="AD861" s="72" t="str">
        <f t="array" ref="AD861">IFERROR(IF(INDEX(三跨两临近重点区段!$F:$F,MATCH(1,(MONTH(三跨两临近重点区段!$D:$D)=11)*(三跨两临近重点区段!$A:$A=D861),0))="已取消","已取消",INDEX(三跨两临近重点区段!$E:$E,MATCH(1,(MONTH(三跨两临近重点区段!$D:$D)=11)*(三跨两临近重点区段!$A:$A=D861)*(三跨两临近重点区段!$F:$F="现存区段"),0))),"")</f>
        <v/>
      </c>
      <c r="AE861" s="284" t="str">
        <f t="array" ref="AE861">IFERROR(IF(INDEX(三跨两临近重点区段!$F:$F,MATCH(1,(MONTH(三跨两临近重点区段!$D:$D)=12)*(三跨两临近重点区段!$A:$A=D861),0))="已取消","已取消",INDEX(三跨两临近重点区段!$D:$D,MATCH(1,(MONTH(三跨两临近重点区段!$D:$D)=12)*(三跨两临近重点区段!$A:$A=D861)*(三跨两临近重点区段!$F:$F="现存区段"),0))),"")</f>
        <v/>
      </c>
      <c r="AF861" s="72" t="str">
        <f t="array" ref="AF861">IFERROR(IF(INDEX(三跨两临近重点区段!$F:$F,MATCH(1,(MONTH(三跨两临近重点区段!$D:$D)=12)*(三跨两临近重点区段!$A:$A=D861),0))="已取消","已取消",INDEX(三跨两临近重点区段!$E:$E,MATCH(1,(MONTH(三跨两临近重点区段!$D:$D)=12)*(三跨两临近重点区段!$A:$A=D861)*(三跨两临近重点区段!$F:$F="现存区段"),0))),"")</f>
        <v/>
      </c>
      <c r="AH861" t="e">
        <f t="array" ref="AH861">INDEX(三跨两临近重点区段!$G:$G,MATCH(D861,三跨两临近重点区段!$A:$A,0))</f>
        <v>#N/A</v>
      </c>
      <c r="AI861" t="e">
        <f>INDEX(三跨两临近重点区段!$J:$J,MATCH(D861,三跨两临近重点区段!$A:$A,0))</f>
        <v>#N/A</v>
      </c>
    </row>
    <row r="862" ht="14.25" spans="1:35">
      <c r="A862" s="263" t="s">
        <v>363</v>
      </c>
      <c r="B862" s="264" t="s">
        <v>2831</v>
      </c>
      <c r="C862" s="263" t="s">
        <v>2340</v>
      </c>
      <c r="D862" s="263" t="s">
        <v>3367</v>
      </c>
      <c r="E862" s="264" t="s">
        <v>2449</v>
      </c>
      <c r="F862" s="264" t="s">
        <v>125</v>
      </c>
      <c r="G862" s="263" t="s">
        <v>2452</v>
      </c>
      <c r="H862" s="263" t="s">
        <v>1462</v>
      </c>
      <c r="I862" s="33"/>
      <c r="J862" s="196"/>
      <c r="K862" s="196"/>
      <c r="L862" s="196"/>
      <c r="M862" s="235"/>
      <c r="N862" s="235"/>
      <c r="O862" s="33"/>
      <c r="P862" s="48"/>
      <c r="Q862" s="279"/>
      <c r="R862" s="279"/>
      <c r="S862" s="278">
        <v>45462</v>
      </c>
      <c r="T862" s="279" t="s">
        <v>2117</v>
      </c>
      <c r="U862" s="268" t="str">
        <f t="array" ref="U862">IFERROR(IF(INDEX(三跨两临近重点区段!$F:$F,MATCH(1,(MONTH(三跨两临近重点区段!$D:$D)=7)*(三跨两临近重点区段!$A:$A=D862),0))="已取消","已取消",INDEX(三跨两临近重点区段!$D:$D,MATCH(1,(MONTH(三跨两临近重点区段!$D:$D)=7)*(三跨两临近重点区段!$A:$A=D862)*(三跨两临近重点区段!$F:$F="现存区段"),0))),"")</f>
        <v/>
      </c>
      <c r="V862" s="232" t="str">
        <f t="array" ref="V862">IFERROR(IF(INDEX(三跨两临近重点区段!$F:$F,MATCH(1,(MONTH(三跨两临近重点区段!$D:$D)=7)*(三跨两临近重点区段!$A:$A=D862),0))="已取消","已取消",INDEX(三跨两临近重点区段!$E:$E,MATCH(1,(MONTH(三跨两临近重点区段!$D:$D)=7)*(三跨两临近重点区段!$A:$A=D862)*(三跨两临近重点区段!$F:$F="现存区段"),0))),"")</f>
        <v/>
      </c>
      <c r="W862" s="268" t="str">
        <f t="array" ref="W862">IFERROR(IF(INDEX(三跨两临近重点区段!$F:$F,MATCH(1,(MONTH(三跨两临近重点区段!$D:$D)=8)*(三跨两临近重点区段!$A:$A=D862),0))="已取消","已取消",INDEX(三跨两临近重点区段!$D:$D,MATCH(1,(MONTH(三跨两临近重点区段!$D:$D)=8)*(三跨两临近重点区段!$A:$A=D862)*(三跨两临近重点区段!$F:$F="现存区段"),0))),"")</f>
        <v/>
      </c>
      <c r="X862" s="232" t="str">
        <f t="array" ref="X862">IFERROR(IF(INDEX(三跨两临近重点区段!$F:$F,MATCH(1,(MONTH(三跨两临近重点区段!$D:$D)=8)*(三跨两临近重点区段!$A:$A=D862),0))="已取消","已取消",INDEX(三跨两临近重点区段!$E:$E,MATCH(1,(MONTH(三跨两临近重点区段!$D:$D)=8)*(三跨两临近重点区段!$A:$A=D862)*(三跨两临近重点区段!$F:$F="现存区段"),0))),"")</f>
        <v/>
      </c>
      <c r="Y862" s="268" t="str">
        <f t="array" ref="Y862">IFERROR(IF(INDEX(三跨两临近重点区段!$F:$F,MATCH(1,(MONTH(三跨两临近重点区段!$D:$D)=9)*(三跨两临近重点区段!$A:$A=D862),0))="已取消","已取消",INDEX(三跨两临近重点区段!$D:$D,MATCH(1,(MONTH(三跨两临近重点区段!$D:$D)=9)*(三跨两临近重点区段!$A:$A=D862)*(三跨两临近重点区段!$F:$F="现存区段"),0))),"")</f>
        <v/>
      </c>
      <c r="Z862" s="232" t="str">
        <f t="array" ref="Z862">IFERROR(IF(INDEX(三跨两临近重点区段!$F:$F,MATCH(1,(MONTH(三跨两临近重点区段!$D:$D)=9)*(三跨两临近重点区段!$A:$A=D862),0))="已取消","已取消",INDEX(三跨两临近重点区段!$E:$E,MATCH(1,(MONTH(三跨两临近重点区段!$D:$D)=9)*(三跨两临近重点区段!$A:$A=D862)*(三跨两临近重点区段!$F:$F="现存区段"),0))),"")</f>
        <v/>
      </c>
      <c r="AA862" s="268" t="str">
        <f t="array" ref="AA862">IFERROR(IF(INDEX(三跨两临近重点区段!$F:$F,MATCH(1,(MONTH(三跨两临近重点区段!$D:$D)=10)*(三跨两临近重点区段!$A:$A=D862),0))="已取消","已取消",INDEX(三跨两临近重点区段!$D:$D,MATCH(1,(MONTH(三跨两临近重点区段!$D:$D)=10)*(三跨两临近重点区段!$A:$A=D862)*(三跨两临近重点区段!$F:$F="现存区段"),0))),"")</f>
        <v/>
      </c>
      <c r="AB862" s="72" t="str">
        <f t="array" ref="AB862">IFERROR(IF(INDEX(三跨两临近重点区段!$F:$F,MATCH(1,(MONTH(三跨两临近重点区段!$D:$D)=10)*(三跨两临近重点区段!$A:$A=D862),0))="已取消","已取消",INDEX(三跨两临近重点区段!$E:$E,MATCH(1,(MONTH(三跨两临近重点区段!$D:$D)=10)*(三跨两临近重点区段!$A:$A=D862)*(三跨两临近重点区段!$F:$F="现存区段"),0))),"")</f>
        <v/>
      </c>
      <c r="AC862" s="284" t="str">
        <f t="array" ref="AC862">IFERROR(IF(INDEX(三跨两临近重点区段!$F:$F,MATCH(1,(MONTH(三跨两临近重点区段!$D:$D)=11)*(三跨两临近重点区段!$A:$A=D862),0))="已取消","已取消",INDEX(三跨两临近重点区段!$D:$D,MATCH(1,(MONTH(三跨两临近重点区段!$D:$D)=11)*(三跨两临近重点区段!$A:$A=D862)*(三跨两临近重点区段!$F:$F="现存区段"),0))),"")</f>
        <v/>
      </c>
      <c r="AD862" s="72" t="str">
        <f t="array" ref="AD862">IFERROR(IF(INDEX(三跨两临近重点区段!$F:$F,MATCH(1,(MONTH(三跨两临近重点区段!$D:$D)=11)*(三跨两临近重点区段!$A:$A=D862),0))="已取消","已取消",INDEX(三跨两临近重点区段!$E:$E,MATCH(1,(MONTH(三跨两临近重点区段!$D:$D)=11)*(三跨两临近重点区段!$A:$A=D862)*(三跨两临近重点区段!$F:$F="现存区段"),0))),"")</f>
        <v/>
      </c>
      <c r="AE862" s="284" t="str">
        <f t="array" ref="AE862">IFERROR(IF(INDEX(三跨两临近重点区段!$F:$F,MATCH(1,(MONTH(三跨两临近重点区段!$D:$D)=12)*(三跨两临近重点区段!$A:$A=D862),0))="已取消","已取消",INDEX(三跨两临近重点区段!$D:$D,MATCH(1,(MONTH(三跨两临近重点区段!$D:$D)=12)*(三跨两临近重点区段!$A:$A=D862)*(三跨两临近重点区段!$F:$F="现存区段"),0))),"")</f>
        <v/>
      </c>
      <c r="AF862" s="72" t="str">
        <f t="array" ref="AF862">IFERROR(IF(INDEX(三跨两临近重点区段!$F:$F,MATCH(1,(MONTH(三跨两临近重点区段!$D:$D)=12)*(三跨两临近重点区段!$A:$A=D862),0))="已取消","已取消",INDEX(三跨两临近重点区段!$E:$E,MATCH(1,(MONTH(三跨两临近重点区段!$D:$D)=12)*(三跨两临近重点区段!$A:$A=D862)*(三跨两临近重点区段!$F:$F="现存区段"),0))),"")</f>
        <v/>
      </c>
      <c r="AH862" t="e">
        <f t="array" ref="AH862">INDEX(三跨两临近重点区段!$G:$G,MATCH(D862,三跨两临近重点区段!$A:$A,0))</f>
        <v>#N/A</v>
      </c>
      <c r="AI862" t="e">
        <f>INDEX(三跨两临近重点区段!$J:$J,MATCH(D862,三跨两临近重点区段!$A:$A,0))</f>
        <v>#N/A</v>
      </c>
    </row>
    <row r="863" ht="14.25" spans="1:35">
      <c r="A863" s="263" t="s">
        <v>363</v>
      </c>
      <c r="B863" s="264" t="s">
        <v>2816</v>
      </c>
      <c r="C863" s="263" t="s">
        <v>2340</v>
      </c>
      <c r="D863" s="263" t="s">
        <v>3368</v>
      </c>
      <c r="E863" s="264" t="s">
        <v>2449</v>
      </c>
      <c r="F863" s="264" t="s">
        <v>125</v>
      </c>
      <c r="G863" s="263" t="s">
        <v>2452</v>
      </c>
      <c r="H863" s="263" t="s">
        <v>1462</v>
      </c>
      <c r="I863" s="33"/>
      <c r="J863" s="196"/>
      <c r="K863" s="196"/>
      <c r="L863" s="196"/>
      <c r="M863" s="235"/>
      <c r="N863" s="235"/>
      <c r="O863" s="33"/>
      <c r="P863" s="48"/>
      <c r="Q863" s="279"/>
      <c r="R863" s="279"/>
      <c r="S863" s="278">
        <v>45462</v>
      </c>
      <c r="T863" s="279" t="s">
        <v>2117</v>
      </c>
      <c r="U863" s="268" t="str">
        <f t="array" ref="U863">IFERROR(IF(INDEX(三跨两临近重点区段!$F:$F,MATCH(1,(MONTH(三跨两临近重点区段!$D:$D)=7)*(三跨两临近重点区段!$A:$A=D863),0))="已取消","已取消",INDEX(三跨两临近重点区段!$D:$D,MATCH(1,(MONTH(三跨两临近重点区段!$D:$D)=7)*(三跨两临近重点区段!$A:$A=D863)*(三跨两临近重点区段!$F:$F="现存区段"),0))),"")</f>
        <v/>
      </c>
      <c r="V863" s="232" t="str">
        <f t="array" ref="V863">IFERROR(IF(INDEX(三跨两临近重点区段!$F:$F,MATCH(1,(MONTH(三跨两临近重点区段!$D:$D)=7)*(三跨两临近重点区段!$A:$A=D863),0))="已取消","已取消",INDEX(三跨两临近重点区段!$E:$E,MATCH(1,(MONTH(三跨两临近重点区段!$D:$D)=7)*(三跨两临近重点区段!$A:$A=D863)*(三跨两临近重点区段!$F:$F="现存区段"),0))),"")</f>
        <v/>
      </c>
      <c r="W863" s="268" t="str">
        <f t="array" ref="W863">IFERROR(IF(INDEX(三跨两临近重点区段!$F:$F,MATCH(1,(MONTH(三跨两临近重点区段!$D:$D)=8)*(三跨两临近重点区段!$A:$A=D863),0))="已取消","已取消",INDEX(三跨两临近重点区段!$D:$D,MATCH(1,(MONTH(三跨两临近重点区段!$D:$D)=8)*(三跨两临近重点区段!$A:$A=D863)*(三跨两临近重点区段!$F:$F="现存区段"),0))),"")</f>
        <v/>
      </c>
      <c r="X863" s="232" t="str">
        <f t="array" ref="X863">IFERROR(IF(INDEX(三跨两临近重点区段!$F:$F,MATCH(1,(MONTH(三跨两临近重点区段!$D:$D)=8)*(三跨两临近重点区段!$A:$A=D863),0))="已取消","已取消",INDEX(三跨两临近重点区段!$E:$E,MATCH(1,(MONTH(三跨两临近重点区段!$D:$D)=8)*(三跨两临近重点区段!$A:$A=D863)*(三跨两临近重点区段!$F:$F="现存区段"),0))),"")</f>
        <v/>
      </c>
      <c r="Y863" s="268" t="str">
        <f t="array" ref="Y863">IFERROR(IF(INDEX(三跨两临近重点区段!$F:$F,MATCH(1,(MONTH(三跨两临近重点区段!$D:$D)=9)*(三跨两临近重点区段!$A:$A=D863),0))="已取消","已取消",INDEX(三跨两临近重点区段!$D:$D,MATCH(1,(MONTH(三跨两临近重点区段!$D:$D)=9)*(三跨两临近重点区段!$A:$A=D863)*(三跨两临近重点区段!$F:$F="现存区段"),0))),"")</f>
        <v/>
      </c>
      <c r="Z863" s="232" t="str">
        <f t="array" ref="Z863">IFERROR(IF(INDEX(三跨两临近重点区段!$F:$F,MATCH(1,(MONTH(三跨两临近重点区段!$D:$D)=9)*(三跨两临近重点区段!$A:$A=D863),0))="已取消","已取消",INDEX(三跨两临近重点区段!$E:$E,MATCH(1,(MONTH(三跨两临近重点区段!$D:$D)=9)*(三跨两临近重点区段!$A:$A=D863)*(三跨两临近重点区段!$F:$F="现存区段"),0))),"")</f>
        <v/>
      </c>
      <c r="AA863" s="268" t="str">
        <f t="array" ref="AA863">IFERROR(IF(INDEX(三跨两临近重点区段!$F:$F,MATCH(1,(MONTH(三跨两临近重点区段!$D:$D)=10)*(三跨两临近重点区段!$A:$A=D863),0))="已取消","已取消",INDEX(三跨两临近重点区段!$D:$D,MATCH(1,(MONTH(三跨两临近重点区段!$D:$D)=10)*(三跨两临近重点区段!$A:$A=D863)*(三跨两临近重点区段!$F:$F="现存区段"),0))),"")</f>
        <v/>
      </c>
      <c r="AB863" s="72" t="str">
        <f t="array" ref="AB863">IFERROR(IF(INDEX(三跨两临近重点区段!$F:$F,MATCH(1,(MONTH(三跨两临近重点区段!$D:$D)=10)*(三跨两临近重点区段!$A:$A=D863),0))="已取消","已取消",INDEX(三跨两临近重点区段!$E:$E,MATCH(1,(MONTH(三跨两临近重点区段!$D:$D)=10)*(三跨两临近重点区段!$A:$A=D863)*(三跨两临近重点区段!$F:$F="现存区段"),0))),"")</f>
        <v/>
      </c>
      <c r="AC863" s="284" t="str">
        <f t="array" ref="AC863">IFERROR(IF(INDEX(三跨两临近重点区段!$F:$F,MATCH(1,(MONTH(三跨两临近重点区段!$D:$D)=11)*(三跨两临近重点区段!$A:$A=D863),0))="已取消","已取消",INDEX(三跨两临近重点区段!$D:$D,MATCH(1,(MONTH(三跨两临近重点区段!$D:$D)=11)*(三跨两临近重点区段!$A:$A=D863)*(三跨两临近重点区段!$F:$F="现存区段"),0))),"")</f>
        <v/>
      </c>
      <c r="AD863" s="72" t="str">
        <f t="array" ref="AD863">IFERROR(IF(INDEX(三跨两临近重点区段!$F:$F,MATCH(1,(MONTH(三跨两临近重点区段!$D:$D)=11)*(三跨两临近重点区段!$A:$A=D863),0))="已取消","已取消",INDEX(三跨两临近重点区段!$E:$E,MATCH(1,(MONTH(三跨两临近重点区段!$D:$D)=11)*(三跨两临近重点区段!$A:$A=D863)*(三跨两临近重点区段!$F:$F="现存区段"),0))),"")</f>
        <v/>
      </c>
      <c r="AE863" s="284" t="str">
        <f t="array" ref="AE863">IFERROR(IF(INDEX(三跨两临近重点区段!$F:$F,MATCH(1,(MONTH(三跨两临近重点区段!$D:$D)=12)*(三跨两临近重点区段!$A:$A=D863),0))="已取消","已取消",INDEX(三跨两临近重点区段!$D:$D,MATCH(1,(MONTH(三跨两临近重点区段!$D:$D)=12)*(三跨两临近重点区段!$A:$A=D863)*(三跨两临近重点区段!$F:$F="现存区段"),0))),"")</f>
        <v/>
      </c>
      <c r="AF863" s="72" t="str">
        <f t="array" ref="AF863">IFERROR(IF(INDEX(三跨两临近重点区段!$F:$F,MATCH(1,(MONTH(三跨两临近重点区段!$D:$D)=12)*(三跨两临近重点区段!$A:$A=D863),0))="已取消","已取消",INDEX(三跨两临近重点区段!$E:$E,MATCH(1,(MONTH(三跨两临近重点区段!$D:$D)=12)*(三跨两临近重点区段!$A:$A=D863)*(三跨两临近重点区段!$F:$F="现存区段"),0))),"")</f>
        <v/>
      </c>
      <c r="AH863" t="e">
        <f t="array" ref="AH863">INDEX(三跨两临近重点区段!$G:$G,MATCH(D863,三跨两临近重点区段!$A:$A,0))</f>
        <v>#N/A</v>
      </c>
      <c r="AI863" t="e">
        <f>INDEX(三跨两临近重点区段!$J:$J,MATCH(D863,三跨两临近重点区段!$A:$A,0))</f>
        <v>#N/A</v>
      </c>
    </row>
    <row r="864" ht="14.25" spans="1:35">
      <c r="A864" s="263" t="s">
        <v>363</v>
      </c>
      <c r="B864" s="264" t="s">
        <v>2816</v>
      </c>
      <c r="C864" s="263" t="s">
        <v>2711</v>
      </c>
      <c r="D864" s="263" t="s">
        <v>3369</v>
      </c>
      <c r="E864" s="264" t="s">
        <v>2449</v>
      </c>
      <c r="F864" s="264" t="s">
        <v>125</v>
      </c>
      <c r="G864" s="263" t="s">
        <v>2452</v>
      </c>
      <c r="H864" s="263" t="s">
        <v>1462</v>
      </c>
      <c r="I864" s="33"/>
      <c r="J864" s="196"/>
      <c r="K864" s="196"/>
      <c r="L864" s="196"/>
      <c r="M864" s="235"/>
      <c r="N864" s="235"/>
      <c r="O864" s="33"/>
      <c r="P864" s="48"/>
      <c r="Q864" s="279"/>
      <c r="R864" s="279"/>
      <c r="S864" s="278">
        <v>45462</v>
      </c>
      <c r="T864" s="279" t="s">
        <v>3166</v>
      </c>
      <c r="U864" s="268" t="str">
        <f t="array" ref="U864">IFERROR(IF(INDEX(三跨两临近重点区段!$F:$F,MATCH(1,(MONTH(三跨两临近重点区段!$D:$D)=7)*(三跨两临近重点区段!$A:$A=D864),0))="已取消","已取消",INDEX(三跨两临近重点区段!$D:$D,MATCH(1,(MONTH(三跨两临近重点区段!$D:$D)=7)*(三跨两临近重点区段!$A:$A=D864)*(三跨两临近重点区段!$F:$F="现存区段"),0))),"")</f>
        <v/>
      </c>
      <c r="V864" s="232" t="str">
        <f t="array" ref="V864">IFERROR(IF(INDEX(三跨两临近重点区段!$F:$F,MATCH(1,(MONTH(三跨两临近重点区段!$D:$D)=7)*(三跨两临近重点区段!$A:$A=D864),0))="已取消","已取消",INDEX(三跨两临近重点区段!$E:$E,MATCH(1,(MONTH(三跨两临近重点区段!$D:$D)=7)*(三跨两临近重点区段!$A:$A=D864)*(三跨两临近重点区段!$F:$F="现存区段"),0))),"")</f>
        <v/>
      </c>
      <c r="W864" s="268" t="str">
        <f t="array" ref="W864">IFERROR(IF(INDEX(三跨两临近重点区段!$F:$F,MATCH(1,(MONTH(三跨两临近重点区段!$D:$D)=8)*(三跨两临近重点区段!$A:$A=D864),0))="已取消","已取消",INDEX(三跨两临近重点区段!$D:$D,MATCH(1,(MONTH(三跨两临近重点区段!$D:$D)=8)*(三跨两临近重点区段!$A:$A=D864)*(三跨两临近重点区段!$F:$F="现存区段"),0))),"")</f>
        <v/>
      </c>
      <c r="X864" s="232" t="str">
        <f t="array" ref="X864">IFERROR(IF(INDEX(三跨两临近重点区段!$F:$F,MATCH(1,(MONTH(三跨两临近重点区段!$D:$D)=8)*(三跨两临近重点区段!$A:$A=D864),0))="已取消","已取消",INDEX(三跨两临近重点区段!$E:$E,MATCH(1,(MONTH(三跨两临近重点区段!$D:$D)=8)*(三跨两临近重点区段!$A:$A=D864)*(三跨两临近重点区段!$F:$F="现存区段"),0))),"")</f>
        <v/>
      </c>
      <c r="Y864" s="268" t="str">
        <f t="array" ref="Y864">IFERROR(IF(INDEX(三跨两临近重点区段!$F:$F,MATCH(1,(MONTH(三跨两临近重点区段!$D:$D)=9)*(三跨两临近重点区段!$A:$A=D864),0))="已取消","已取消",INDEX(三跨两临近重点区段!$D:$D,MATCH(1,(MONTH(三跨两临近重点区段!$D:$D)=9)*(三跨两临近重点区段!$A:$A=D864)*(三跨两临近重点区段!$F:$F="现存区段"),0))),"")</f>
        <v/>
      </c>
      <c r="Z864" s="232" t="str">
        <f t="array" ref="Z864">IFERROR(IF(INDEX(三跨两临近重点区段!$F:$F,MATCH(1,(MONTH(三跨两临近重点区段!$D:$D)=9)*(三跨两临近重点区段!$A:$A=D864),0))="已取消","已取消",INDEX(三跨两临近重点区段!$E:$E,MATCH(1,(MONTH(三跨两临近重点区段!$D:$D)=9)*(三跨两临近重点区段!$A:$A=D864)*(三跨两临近重点区段!$F:$F="现存区段"),0))),"")</f>
        <v/>
      </c>
      <c r="AA864" s="268" t="str">
        <f t="array" ref="AA864">IFERROR(IF(INDEX(三跨两临近重点区段!$F:$F,MATCH(1,(MONTH(三跨两临近重点区段!$D:$D)=10)*(三跨两临近重点区段!$A:$A=D864),0))="已取消","已取消",INDEX(三跨两临近重点区段!$D:$D,MATCH(1,(MONTH(三跨两临近重点区段!$D:$D)=10)*(三跨两临近重点区段!$A:$A=D864)*(三跨两临近重点区段!$F:$F="现存区段"),0))),"")</f>
        <v/>
      </c>
      <c r="AB864" s="72" t="str">
        <f t="array" ref="AB864">IFERROR(IF(INDEX(三跨两临近重点区段!$F:$F,MATCH(1,(MONTH(三跨两临近重点区段!$D:$D)=10)*(三跨两临近重点区段!$A:$A=D864),0))="已取消","已取消",INDEX(三跨两临近重点区段!$E:$E,MATCH(1,(MONTH(三跨两临近重点区段!$D:$D)=10)*(三跨两临近重点区段!$A:$A=D864)*(三跨两临近重点区段!$F:$F="现存区段"),0))),"")</f>
        <v/>
      </c>
      <c r="AC864" s="284" t="str">
        <f t="array" ref="AC864">IFERROR(IF(INDEX(三跨两临近重点区段!$F:$F,MATCH(1,(MONTH(三跨两临近重点区段!$D:$D)=11)*(三跨两临近重点区段!$A:$A=D864),0))="已取消","已取消",INDEX(三跨两临近重点区段!$D:$D,MATCH(1,(MONTH(三跨两临近重点区段!$D:$D)=11)*(三跨两临近重点区段!$A:$A=D864)*(三跨两临近重点区段!$F:$F="现存区段"),0))),"")</f>
        <v/>
      </c>
      <c r="AD864" s="72" t="str">
        <f t="array" ref="AD864">IFERROR(IF(INDEX(三跨两临近重点区段!$F:$F,MATCH(1,(MONTH(三跨两临近重点区段!$D:$D)=11)*(三跨两临近重点区段!$A:$A=D864),0))="已取消","已取消",INDEX(三跨两临近重点区段!$E:$E,MATCH(1,(MONTH(三跨两临近重点区段!$D:$D)=11)*(三跨两临近重点区段!$A:$A=D864)*(三跨两临近重点区段!$F:$F="现存区段"),0))),"")</f>
        <v/>
      </c>
      <c r="AE864" s="284" t="str">
        <f t="array" ref="AE864">IFERROR(IF(INDEX(三跨两临近重点区段!$F:$F,MATCH(1,(MONTH(三跨两临近重点区段!$D:$D)=12)*(三跨两临近重点区段!$A:$A=D864),0))="已取消","已取消",INDEX(三跨两临近重点区段!$D:$D,MATCH(1,(MONTH(三跨两临近重点区段!$D:$D)=12)*(三跨两临近重点区段!$A:$A=D864)*(三跨两临近重点区段!$F:$F="现存区段"),0))),"")</f>
        <v/>
      </c>
      <c r="AF864" s="72" t="str">
        <f t="array" ref="AF864">IFERROR(IF(INDEX(三跨两临近重点区段!$F:$F,MATCH(1,(MONTH(三跨两临近重点区段!$D:$D)=12)*(三跨两临近重点区段!$A:$A=D864),0))="已取消","已取消",INDEX(三跨两临近重点区段!$E:$E,MATCH(1,(MONTH(三跨两临近重点区段!$D:$D)=12)*(三跨两临近重点区段!$A:$A=D864)*(三跨两临近重点区段!$F:$F="现存区段"),0))),"")</f>
        <v/>
      </c>
      <c r="AH864" t="e">
        <f t="array" ref="AH864">INDEX(三跨两临近重点区段!$G:$G,MATCH(D864,三跨两临近重点区段!$A:$A,0))</f>
        <v>#N/A</v>
      </c>
      <c r="AI864" t="e">
        <f>INDEX(三跨两临近重点区段!$J:$J,MATCH(D864,三跨两临近重点区段!$A:$A,0))</f>
        <v>#N/A</v>
      </c>
    </row>
    <row r="865" ht="14.25" spans="1:35">
      <c r="A865" s="263" t="s">
        <v>363</v>
      </c>
      <c r="B865" s="264" t="s">
        <v>2816</v>
      </c>
      <c r="C865" s="263" t="s">
        <v>2302</v>
      </c>
      <c r="D865" s="263" t="s">
        <v>3370</v>
      </c>
      <c r="E865" s="264" t="s">
        <v>2449</v>
      </c>
      <c r="F865" s="264" t="s">
        <v>125</v>
      </c>
      <c r="G865" s="263" t="s">
        <v>2452</v>
      </c>
      <c r="H865" s="263" t="s">
        <v>1462</v>
      </c>
      <c r="I865" s="33"/>
      <c r="J865" s="196"/>
      <c r="K865" s="196"/>
      <c r="L865" s="196"/>
      <c r="M865" s="235"/>
      <c r="N865" s="235"/>
      <c r="O865" s="33"/>
      <c r="P865" s="48"/>
      <c r="Q865" s="279"/>
      <c r="R865" s="279"/>
      <c r="S865" s="278">
        <v>45462</v>
      </c>
      <c r="T865" s="279" t="s">
        <v>2117</v>
      </c>
      <c r="U865" s="268" t="str">
        <f t="array" ref="U865">IFERROR(IF(INDEX(三跨两临近重点区段!$F:$F,MATCH(1,(MONTH(三跨两临近重点区段!$D:$D)=7)*(三跨两临近重点区段!$A:$A=D865),0))="已取消","已取消",INDEX(三跨两临近重点区段!$D:$D,MATCH(1,(MONTH(三跨两临近重点区段!$D:$D)=7)*(三跨两临近重点区段!$A:$A=D865)*(三跨两临近重点区段!$F:$F="现存区段"),0))),"")</f>
        <v/>
      </c>
      <c r="V865" s="232" t="str">
        <f t="array" ref="V865">IFERROR(IF(INDEX(三跨两临近重点区段!$F:$F,MATCH(1,(MONTH(三跨两临近重点区段!$D:$D)=7)*(三跨两临近重点区段!$A:$A=D865),0))="已取消","已取消",INDEX(三跨两临近重点区段!$E:$E,MATCH(1,(MONTH(三跨两临近重点区段!$D:$D)=7)*(三跨两临近重点区段!$A:$A=D865)*(三跨两临近重点区段!$F:$F="现存区段"),0))),"")</f>
        <v/>
      </c>
      <c r="W865" s="268" t="str">
        <f t="array" ref="W865">IFERROR(IF(INDEX(三跨两临近重点区段!$F:$F,MATCH(1,(MONTH(三跨两临近重点区段!$D:$D)=8)*(三跨两临近重点区段!$A:$A=D865),0))="已取消","已取消",INDEX(三跨两临近重点区段!$D:$D,MATCH(1,(MONTH(三跨两临近重点区段!$D:$D)=8)*(三跨两临近重点区段!$A:$A=D865)*(三跨两临近重点区段!$F:$F="现存区段"),0))),"")</f>
        <v/>
      </c>
      <c r="X865" s="232" t="str">
        <f t="array" ref="X865">IFERROR(IF(INDEX(三跨两临近重点区段!$F:$F,MATCH(1,(MONTH(三跨两临近重点区段!$D:$D)=8)*(三跨两临近重点区段!$A:$A=D865),0))="已取消","已取消",INDEX(三跨两临近重点区段!$E:$E,MATCH(1,(MONTH(三跨两临近重点区段!$D:$D)=8)*(三跨两临近重点区段!$A:$A=D865)*(三跨两临近重点区段!$F:$F="现存区段"),0))),"")</f>
        <v/>
      </c>
      <c r="Y865" s="268" t="str">
        <f t="array" ref="Y865">IFERROR(IF(INDEX(三跨两临近重点区段!$F:$F,MATCH(1,(MONTH(三跨两临近重点区段!$D:$D)=9)*(三跨两临近重点区段!$A:$A=D865),0))="已取消","已取消",INDEX(三跨两临近重点区段!$D:$D,MATCH(1,(MONTH(三跨两临近重点区段!$D:$D)=9)*(三跨两临近重点区段!$A:$A=D865)*(三跨两临近重点区段!$F:$F="现存区段"),0))),"")</f>
        <v/>
      </c>
      <c r="Z865" s="232" t="str">
        <f t="array" ref="Z865">IFERROR(IF(INDEX(三跨两临近重点区段!$F:$F,MATCH(1,(MONTH(三跨两临近重点区段!$D:$D)=9)*(三跨两临近重点区段!$A:$A=D865),0))="已取消","已取消",INDEX(三跨两临近重点区段!$E:$E,MATCH(1,(MONTH(三跨两临近重点区段!$D:$D)=9)*(三跨两临近重点区段!$A:$A=D865)*(三跨两临近重点区段!$F:$F="现存区段"),0))),"")</f>
        <v/>
      </c>
      <c r="AA865" s="268" t="str">
        <f t="array" ref="AA865">IFERROR(IF(INDEX(三跨两临近重点区段!$F:$F,MATCH(1,(MONTH(三跨两临近重点区段!$D:$D)=10)*(三跨两临近重点区段!$A:$A=D865),0))="已取消","已取消",INDEX(三跨两临近重点区段!$D:$D,MATCH(1,(MONTH(三跨两临近重点区段!$D:$D)=10)*(三跨两临近重点区段!$A:$A=D865)*(三跨两临近重点区段!$F:$F="现存区段"),0))),"")</f>
        <v/>
      </c>
      <c r="AB865" s="72" t="str">
        <f t="array" ref="AB865">IFERROR(IF(INDEX(三跨两临近重点区段!$F:$F,MATCH(1,(MONTH(三跨两临近重点区段!$D:$D)=10)*(三跨两临近重点区段!$A:$A=D865),0))="已取消","已取消",INDEX(三跨两临近重点区段!$E:$E,MATCH(1,(MONTH(三跨两临近重点区段!$D:$D)=10)*(三跨两临近重点区段!$A:$A=D865)*(三跨两临近重点区段!$F:$F="现存区段"),0))),"")</f>
        <v/>
      </c>
      <c r="AC865" s="284" t="str">
        <f t="array" ref="AC865">IFERROR(IF(INDEX(三跨两临近重点区段!$F:$F,MATCH(1,(MONTH(三跨两临近重点区段!$D:$D)=11)*(三跨两临近重点区段!$A:$A=D865),0))="已取消","已取消",INDEX(三跨两临近重点区段!$D:$D,MATCH(1,(MONTH(三跨两临近重点区段!$D:$D)=11)*(三跨两临近重点区段!$A:$A=D865)*(三跨两临近重点区段!$F:$F="现存区段"),0))),"")</f>
        <v/>
      </c>
      <c r="AD865" s="72" t="str">
        <f t="array" ref="AD865">IFERROR(IF(INDEX(三跨两临近重点区段!$F:$F,MATCH(1,(MONTH(三跨两临近重点区段!$D:$D)=11)*(三跨两临近重点区段!$A:$A=D865),0))="已取消","已取消",INDEX(三跨两临近重点区段!$E:$E,MATCH(1,(MONTH(三跨两临近重点区段!$D:$D)=11)*(三跨两临近重点区段!$A:$A=D865)*(三跨两临近重点区段!$F:$F="现存区段"),0))),"")</f>
        <v/>
      </c>
      <c r="AE865" s="284" t="str">
        <f t="array" ref="AE865">IFERROR(IF(INDEX(三跨两临近重点区段!$F:$F,MATCH(1,(MONTH(三跨两临近重点区段!$D:$D)=12)*(三跨两临近重点区段!$A:$A=D865),0))="已取消","已取消",INDEX(三跨两临近重点区段!$D:$D,MATCH(1,(MONTH(三跨两临近重点区段!$D:$D)=12)*(三跨两临近重点区段!$A:$A=D865)*(三跨两临近重点区段!$F:$F="现存区段"),0))),"")</f>
        <v/>
      </c>
      <c r="AF865" s="72" t="str">
        <f t="array" ref="AF865">IFERROR(IF(INDEX(三跨两临近重点区段!$F:$F,MATCH(1,(MONTH(三跨两临近重点区段!$D:$D)=12)*(三跨两临近重点区段!$A:$A=D865),0))="已取消","已取消",INDEX(三跨两临近重点区段!$E:$E,MATCH(1,(MONTH(三跨两临近重点区段!$D:$D)=12)*(三跨两临近重点区段!$A:$A=D865)*(三跨两临近重点区段!$F:$F="现存区段"),0))),"")</f>
        <v/>
      </c>
      <c r="AH865" t="e">
        <f t="array" ref="AH865">INDEX(三跨两临近重点区段!$G:$G,MATCH(D865,三跨两临近重点区段!$A:$A,0))</f>
        <v>#N/A</v>
      </c>
      <c r="AI865" t="e">
        <f>INDEX(三跨两临近重点区段!$J:$J,MATCH(D865,三跨两临近重点区段!$A:$A,0))</f>
        <v>#N/A</v>
      </c>
    </row>
    <row r="866" ht="14.25" spans="1:35">
      <c r="A866" s="263" t="s">
        <v>363</v>
      </c>
      <c r="B866" s="264" t="s">
        <v>2831</v>
      </c>
      <c r="C866" s="263" t="s">
        <v>2711</v>
      </c>
      <c r="D866" s="263" t="s">
        <v>3371</v>
      </c>
      <c r="E866" s="264" t="s">
        <v>2449</v>
      </c>
      <c r="F866" s="264" t="s">
        <v>125</v>
      </c>
      <c r="G866" s="263" t="s">
        <v>2452</v>
      </c>
      <c r="H866" s="263" t="s">
        <v>1462</v>
      </c>
      <c r="I866" s="33"/>
      <c r="J866" s="196"/>
      <c r="K866" s="196"/>
      <c r="L866" s="196"/>
      <c r="M866" s="235"/>
      <c r="N866" s="235"/>
      <c r="O866" s="33"/>
      <c r="P866" s="48"/>
      <c r="Q866" s="279"/>
      <c r="R866" s="279"/>
      <c r="S866" s="278">
        <v>45462</v>
      </c>
      <c r="T866" s="279" t="s">
        <v>3166</v>
      </c>
      <c r="U866" s="268" t="str">
        <f t="array" ref="U866">IFERROR(IF(INDEX(三跨两临近重点区段!$F:$F,MATCH(1,(MONTH(三跨两临近重点区段!$D:$D)=7)*(三跨两临近重点区段!$A:$A=D866),0))="已取消","已取消",INDEX(三跨两临近重点区段!$D:$D,MATCH(1,(MONTH(三跨两临近重点区段!$D:$D)=7)*(三跨两临近重点区段!$A:$A=D866)*(三跨两临近重点区段!$F:$F="现存区段"),0))),"")</f>
        <v/>
      </c>
      <c r="V866" s="232" t="str">
        <f t="array" ref="V866">IFERROR(IF(INDEX(三跨两临近重点区段!$F:$F,MATCH(1,(MONTH(三跨两临近重点区段!$D:$D)=7)*(三跨两临近重点区段!$A:$A=D866),0))="已取消","已取消",INDEX(三跨两临近重点区段!$E:$E,MATCH(1,(MONTH(三跨两临近重点区段!$D:$D)=7)*(三跨两临近重点区段!$A:$A=D866)*(三跨两临近重点区段!$F:$F="现存区段"),0))),"")</f>
        <v/>
      </c>
      <c r="W866" s="268" t="str">
        <f t="array" ref="W866">IFERROR(IF(INDEX(三跨两临近重点区段!$F:$F,MATCH(1,(MONTH(三跨两临近重点区段!$D:$D)=8)*(三跨两临近重点区段!$A:$A=D866),0))="已取消","已取消",INDEX(三跨两临近重点区段!$D:$D,MATCH(1,(MONTH(三跨两临近重点区段!$D:$D)=8)*(三跨两临近重点区段!$A:$A=D866)*(三跨两临近重点区段!$F:$F="现存区段"),0))),"")</f>
        <v/>
      </c>
      <c r="X866" s="232" t="str">
        <f t="array" ref="X866">IFERROR(IF(INDEX(三跨两临近重点区段!$F:$F,MATCH(1,(MONTH(三跨两临近重点区段!$D:$D)=8)*(三跨两临近重点区段!$A:$A=D866),0))="已取消","已取消",INDEX(三跨两临近重点区段!$E:$E,MATCH(1,(MONTH(三跨两临近重点区段!$D:$D)=8)*(三跨两临近重点区段!$A:$A=D866)*(三跨两临近重点区段!$F:$F="现存区段"),0))),"")</f>
        <v/>
      </c>
      <c r="Y866" s="268" t="str">
        <f t="array" ref="Y866">IFERROR(IF(INDEX(三跨两临近重点区段!$F:$F,MATCH(1,(MONTH(三跨两临近重点区段!$D:$D)=9)*(三跨两临近重点区段!$A:$A=D866),0))="已取消","已取消",INDEX(三跨两临近重点区段!$D:$D,MATCH(1,(MONTH(三跨两临近重点区段!$D:$D)=9)*(三跨两临近重点区段!$A:$A=D866)*(三跨两临近重点区段!$F:$F="现存区段"),0))),"")</f>
        <v/>
      </c>
      <c r="Z866" s="232" t="str">
        <f t="array" ref="Z866">IFERROR(IF(INDEX(三跨两临近重点区段!$F:$F,MATCH(1,(MONTH(三跨两临近重点区段!$D:$D)=9)*(三跨两临近重点区段!$A:$A=D866),0))="已取消","已取消",INDEX(三跨两临近重点区段!$E:$E,MATCH(1,(MONTH(三跨两临近重点区段!$D:$D)=9)*(三跨两临近重点区段!$A:$A=D866)*(三跨两临近重点区段!$F:$F="现存区段"),0))),"")</f>
        <v/>
      </c>
      <c r="AA866" s="268" t="str">
        <f t="array" ref="AA866">IFERROR(IF(INDEX(三跨两临近重点区段!$F:$F,MATCH(1,(MONTH(三跨两临近重点区段!$D:$D)=10)*(三跨两临近重点区段!$A:$A=D866),0))="已取消","已取消",INDEX(三跨两临近重点区段!$D:$D,MATCH(1,(MONTH(三跨两临近重点区段!$D:$D)=10)*(三跨两临近重点区段!$A:$A=D866)*(三跨两临近重点区段!$F:$F="现存区段"),0))),"")</f>
        <v/>
      </c>
      <c r="AB866" s="72" t="str">
        <f t="array" ref="AB866">IFERROR(IF(INDEX(三跨两临近重点区段!$F:$F,MATCH(1,(MONTH(三跨两临近重点区段!$D:$D)=10)*(三跨两临近重点区段!$A:$A=D866),0))="已取消","已取消",INDEX(三跨两临近重点区段!$E:$E,MATCH(1,(MONTH(三跨两临近重点区段!$D:$D)=10)*(三跨两临近重点区段!$A:$A=D866)*(三跨两临近重点区段!$F:$F="现存区段"),0))),"")</f>
        <v/>
      </c>
      <c r="AC866" s="284" t="str">
        <f t="array" ref="AC866">IFERROR(IF(INDEX(三跨两临近重点区段!$F:$F,MATCH(1,(MONTH(三跨两临近重点区段!$D:$D)=11)*(三跨两临近重点区段!$A:$A=D866),0))="已取消","已取消",INDEX(三跨两临近重点区段!$D:$D,MATCH(1,(MONTH(三跨两临近重点区段!$D:$D)=11)*(三跨两临近重点区段!$A:$A=D866)*(三跨两临近重点区段!$F:$F="现存区段"),0))),"")</f>
        <v/>
      </c>
      <c r="AD866" s="72" t="str">
        <f t="array" ref="AD866">IFERROR(IF(INDEX(三跨两临近重点区段!$F:$F,MATCH(1,(MONTH(三跨两临近重点区段!$D:$D)=11)*(三跨两临近重点区段!$A:$A=D866),0))="已取消","已取消",INDEX(三跨两临近重点区段!$E:$E,MATCH(1,(MONTH(三跨两临近重点区段!$D:$D)=11)*(三跨两临近重点区段!$A:$A=D866)*(三跨两临近重点区段!$F:$F="现存区段"),0))),"")</f>
        <v/>
      </c>
      <c r="AE866" s="284" t="str">
        <f t="array" ref="AE866">IFERROR(IF(INDEX(三跨两临近重点区段!$F:$F,MATCH(1,(MONTH(三跨两临近重点区段!$D:$D)=12)*(三跨两临近重点区段!$A:$A=D866),0))="已取消","已取消",INDEX(三跨两临近重点区段!$D:$D,MATCH(1,(MONTH(三跨两临近重点区段!$D:$D)=12)*(三跨两临近重点区段!$A:$A=D866)*(三跨两临近重点区段!$F:$F="现存区段"),0))),"")</f>
        <v/>
      </c>
      <c r="AF866" s="72" t="str">
        <f t="array" ref="AF866">IFERROR(IF(INDEX(三跨两临近重点区段!$F:$F,MATCH(1,(MONTH(三跨两临近重点区段!$D:$D)=12)*(三跨两临近重点区段!$A:$A=D866),0))="已取消","已取消",INDEX(三跨两临近重点区段!$E:$E,MATCH(1,(MONTH(三跨两临近重点区段!$D:$D)=12)*(三跨两临近重点区段!$A:$A=D866)*(三跨两临近重点区段!$F:$F="现存区段"),0))),"")</f>
        <v/>
      </c>
      <c r="AH866" t="e">
        <f t="array" ref="AH866">INDEX(三跨两临近重点区段!$G:$G,MATCH(D866,三跨两临近重点区段!$A:$A,0))</f>
        <v>#N/A</v>
      </c>
      <c r="AI866" t="e">
        <f>INDEX(三跨两临近重点区段!$J:$J,MATCH(D866,三跨两临近重点区段!$A:$A,0))</f>
        <v>#N/A</v>
      </c>
    </row>
    <row r="867" ht="14.25" spans="1:35">
      <c r="A867" s="263" t="s">
        <v>363</v>
      </c>
      <c r="B867" s="264" t="s">
        <v>2800</v>
      </c>
      <c r="C867" s="263" t="s">
        <v>2191</v>
      </c>
      <c r="D867" s="263" t="s">
        <v>3372</v>
      </c>
      <c r="E867" s="264" t="s">
        <v>2449</v>
      </c>
      <c r="F867" s="264" t="s">
        <v>125</v>
      </c>
      <c r="G867" s="263" t="s">
        <v>2452</v>
      </c>
      <c r="H867" s="263" t="s">
        <v>1492</v>
      </c>
      <c r="I867" s="33"/>
      <c r="J867" s="196"/>
      <c r="K867" s="196"/>
      <c r="L867" s="196"/>
      <c r="M867" s="235"/>
      <c r="N867" s="235"/>
      <c r="O867" s="33"/>
      <c r="P867" s="48"/>
      <c r="Q867" s="279"/>
      <c r="R867" s="279"/>
      <c r="S867" s="278">
        <v>45462</v>
      </c>
      <c r="T867" s="279" t="s">
        <v>3166</v>
      </c>
      <c r="U867" s="268" t="str">
        <f t="array" ref="U867">IFERROR(IF(INDEX(三跨两临近重点区段!$F:$F,MATCH(1,(MONTH(三跨两临近重点区段!$D:$D)=7)*(三跨两临近重点区段!$A:$A=D867),0))="已取消","已取消",INDEX(三跨两临近重点区段!$D:$D,MATCH(1,(MONTH(三跨两临近重点区段!$D:$D)=7)*(三跨两临近重点区段!$A:$A=D867)*(三跨两临近重点区段!$F:$F="现存区段"),0))),"")</f>
        <v/>
      </c>
      <c r="V867" s="232" t="str">
        <f t="array" ref="V867">IFERROR(IF(INDEX(三跨两临近重点区段!$F:$F,MATCH(1,(MONTH(三跨两临近重点区段!$D:$D)=7)*(三跨两临近重点区段!$A:$A=D867),0))="已取消","已取消",INDEX(三跨两临近重点区段!$E:$E,MATCH(1,(MONTH(三跨两临近重点区段!$D:$D)=7)*(三跨两临近重点区段!$A:$A=D867)*(三跨两临近重点区段!$F:$F="现存区段"),0))),"")</f>
        <v/>
      </c>
      <c r="W867" s="268" t="str">
        <f t="array" ref="W867">IFERROR(IF(INDEX(三跨两临近重点区段!$F:$F,MATCH(1,(MONTH(三跨两临近重点区段!$D:$D)=8)*(三跨两临近重点区段!$A:$A=D867),0))="已取消","已取消",INDEX(三跨两临近重点区段!$D:$D,MATCH(1,(MONTH(三跨两临近重点区段!$D:$D)=8)*(三跨两临近重点区段!$A:$A=D867)*(三跨两临近重点区段!$F:$F="现存区段"),0))),"")</f>
        <v/>
      </c>
      <c r="X867" s="232" t="str">
        <f t="array" ref="X867">IFERROR(IF(INDEX(三跨两临近重点区段!$F:$F,MATCH(1,(MONTH(三跨两临近重点区段!$D:$D)=8)*(三跨两临近重点区段!$A:$A=D867),0))="已取消","已取消",INDEX(三跨两临近重点区段!$E:$E,MATCH(1,(MONTH(三跨两临近重点区段!$D:$D)=8)*(三跨两临近重点区段!$A:$A=D867)*(三跨两临近重点区段!$F:$F="现存区段"),0))),"")</f>
        <v/>
      </c>
      <c r="Y867" s="268" t="str">
        <f t="array" ref="Y867">IFERROR(IF(INDEX(三跨两临近重点区段!$F:$F,MATCH(1,(MONTH(三跨两临近重点区段!$D:$D)=9)*(三跨两临近重点区段!$A:$A=D867),0))="已取消","已取消",INDEX(三跨两临近重点区段!$D:$D,MATCH(1,(MONTH(三跨两临近重点区段!$D:$D)=9)*(三跨两临近重点区段!$A:$A=D867)*(三跨两临近重点区段!$F:$F="现存区段"),0))),"")</f>
        <v/>
      </c>
      <c r="Z867" s="232" t="str">
        <f t="array" ref="Z867">IFERROR(IF(INDEX(三跨两临近重点区段!$F:$F,MATCH(1,(MONTH(三跨两临近重点区段!$D:$D)=9)*(三跨两临近重点区段!$A:$A=D867),0))="已取消","已取消",INDEX(三跨两临近重点区段!$E:$E,MATCH(1,(MONTH(三跨两临近重点区段!$D:$D)=9)*(三跨两临近重点区段!$A:$A=D867)*(三跨两临近重点区段!$F:$F="现存区段"),0))),"")</f>
        <v/>
      </c>
      <c r="AA867" s="268" t="str">
        <f t="array" ref="AA867">IFERROR(IF(INDEX(三跨两临近重点区段!$F:$F,MATCH(1,(MONTH(三跨两临近重点区段!$D:$D)=10)*(三跨两临近重点区段!$A:$A=D867),0))="已取消","已取消",INDEX(三跨两临近重点区段!$D:$D,MATCH(1,(MONTH(三跨两临近重点区段!$D:$D)=10)*(三跨两临近重点区段!$A:$A=D867)*(三跨两临近重点区段!$F:$F="现存区段"),0))),"")</f>
        <v/>
      </c>
      <c r="AB867" s="72" t="str">
        <f t="array" ref="AB867">IFERROR(IF(INDEX(三跨两临近重点区段!$F:$F,MATCH(1,(MONTH(三跨两临近重点区段!$D:$D)=10)*(三跨两临近重点区段!$A:$A=D867),0))="已取消","已取消",INDEX(三跨两临近重点区段!$E:$E,MATCH(1,(MONTH(三跨两临近重点区段!$D:$D)=10)*(三跨两临近重点区段!$A:$A=D867)*(三跨两临近重点区段!$F:$F="现存区段"),0))),"")</f>
        <v/>
      </c>
      <c r="AC867" s="284" t="str">
        <f t="array" ref="AC867">IFERROR(IF(INDEX(三跨两临近重点区段!$F:$F,MATCH(1,(MONTH(三跨两临近重点区段!$D:$D)=11)*(三跨两临近重点区段!$A:$A=D867),0))="已取消","已取消",INDEX(三跨两临近重点区段!$D:$D,MATCH(1,(MONTH(三跨两临近重点区段!$D:$D)=11)*(三跨两临近重点区段!$A:$A=D867)*(三跨两临近重点区段!$F:$F="现存区段"),0))),"")</f>
        <v/>
      </c>
      <c r="AD867" s="72" t="str">
        <f t="array" ref="AD867">IFERROR(IF(INDEX(三跨两临近重点区段!$F:$F,MATCH(1,(MONTH(三跨两临近重点区段!$D:$D)=11)*(三跨两临近重点区段!$A:$A=D867),0))="已取消","已取消",INDEX(三跨两临近重点区段!$E:$E,MATCH(1,(MONTH(三跨两临近重点区段!$D:$D)=11)*(三跨两临近重点区段!$A:$A=D867)*(三跨两临近重点区段!$F:$F="现存区段"),0))),"")</f>
        <v/>
      </c>
      <c r="AE867" s="284" t="str">
        <f t="array" ref="AE867">IFERROR(IF(INDEX(三跨两临近重点区段!$F:$F,MATCH(1,(MONTH(三跨两临近重点区段!$D:$D)=12)*(三跨两临近重点区段!$A:$A=D867),0))="已取消","已取消",INDEX(三跨两临近重点区段!$D:$D,MATCH(1,(MONTH(三跨两临近重点区段!$D:$D)=12)*(三跨两临近重点区段!$A:$A=D867)*(三跨两临近重点区段!$F:$F="现存区段"),0))),"")</f>
        <v/>
      </c>
      <c r="AF867" s="72" t="str">
        <f t="array" ref="AF867">IFERROR(IF(INDEX(三跨两临近重点区段!$F:$F,MATCH(1,(MONTH(三跨两临近重点区段!$D:$D)=12)*(三跨两临近重点区段!$A:$A=D867),0))="已取消","已取消",INDEX(三跨两临近重点区段!$E:$E,MATCH(1,(MONTH(三跨两临近重点区段!$D:$D)=12)*(三跨两临近重点区段!$A:$A=D867)*(三跨两临近重点区段!$F:$F="现存区段"),0))),"")</f>
        <v/>
      </c>
      <c r="AH867" t="e">
        <f t="array" ref="AH867">INDEX(三跨两临近重点区段!$G:$G,MATCH(D867,三跨两临近重点区段!$A:$A,0))</f>
        <v>#N/A</v>
      </c>
      <c r="AI867" t="e">
        <f>INDEX(三跨两临近重点区段!$J:$J,MATCH(D867,三跨两临近重点区段!$A:$A,0))</f>
        <v>#N/A</v>
      </c>
    </row>
    <row r="868" ht="14.25" spans="1:35">
      <c r="A868" s="263" t="s">
        <v>363</v>
      </c>
      <c r="B868" s="264" t="s">
        <v>2800</v>
      </c>
      <c r="C868" s="263" t="s">
        <v>2574</v>
      </c>
      <c r="D868" s="263" t="s">
        <v>3373</v>
      </c>
      <c r="E868" s="264" t="s">
        <v>2449</v>
      </c>
      <c r="F868" s="264" t="s">
        <v>125</v>
      </c>
      <c r="G868" s="263" t="s">
        <v>2452</v>
      </c>
      <c r="H868" s="263" t="s">
        <v>1492</v>
      </c>
      <c r="I868" s="33"/>
      <c r="J868" s="196"/>
      <c r="K868" s="196"/>
      <c r="L868" s="196"/>
      <c r="M868" s="235"/>
      <c r="N868" s="235"/>
      <c r="O868" s="33"/>
      <c r="P868" s="48"/>
      <c r="Q868" s="279"/>
      <c r="R868" s="279"/>
      <c r="S868" s="278">
        <v>45462</v>
      </c>
      <c r="T868" s="279" t="s">
        <v>3166</v>
      </c>
      <c r="U868" s="268" t="str">
        <f t="array" ref="U868">IFERROR(IF(INDEX(三跨两临近重点区段!$F:$F,MATCH(1,(MONTH(三跨两临近重点区段!$D:$D)=7)*(三跨两临近重点区段!$A:$A=D868),0))="已取消","已取消",INDEX(三跨两临近重点区段!$D:$D,MATCH(1,(MONTH(三跨两临近重点区段!$D:$D)=7)*(三跨两临近重点区段!$A:$A=D868)*(三跨两临近重点区段!$F:$F="现存区段"),0))),"")</f>
        <v/>
      </c>
      <c r="V868" s="232" t="str">
        <f t="array" ref="V868">IFERROR(IF(INDEX(三跨两临近重点区段!$F:$F,MATCH(1,(MONTH(三跨两临近重点区段!$D:$D)=7)*(三跨两临近重点区段!$A:$A=D868),0))="已取消","已取消",INDEX(三跨两临近重点区段!$E:$E,MATCH(1,(MONTH(三跨两临近重点区段!$D:$D)=7)*(三跨两临近重点区段!$A:$A=D868)*(三跨两临近重点区段!$F:$F="现存区段"),0))),"")</f>
        <v/>
      </c>
      <c r="W868" s="268" t="str">
        <f t="array" ref="W868">IFERROR(IF(INDEX(三跨两临近重点区段!$F:$F,MATCH(1,(MONTH(三跨两临近重点区段!$D:$D)=8)*(三跨两临近重点区段!$A:$A=D868),0))="已取消","已取消",INDEX(三跨两临近重点区段!$D:$D,MATCH(1,(MONTH(三跨两临近重点区段!$D:$D)=8)*(三跨两临近重点区段!$A:$A=D868)*(三跨两临近重点区段!$F:$F="现存区段"),0))),"")</f>
        <v/>
      </c>
      <c r="X868" s="232" t="str">
        <f t="array" ref="X868">IFERROR(IF(INDEX(三跨两临近重点区段!$F:$F,MATCH(1,(MONTH(三跨两临近重点区段!$D:$D)=8)*(三跨两临近重点区段!$A:$A=D868),0))="已取消","已取消",INDEX(三跨两临近重点区段!$E:$E,MATCH(1,(MONTH(三跨两临近重点区段!$D:$D)=8)*(三跨两临近重点区段!$A:$A=D868)*(三跨两临近重点区段!$F:$F="现存区段"),0))),"")</f>
        <v/>
      </c>
      <c r="Y868" s="268" t="str">
        <f t="array" ref="Y868">IFERROR(IF(INDEX(三跨两临近重点区段!$F:$F,MATCH(1,(MONTH(三跨两临近重点区段!$D:$D)=9)*(三跨两临近重点区段!$A:$A=D868),0))="已取消","已取消",INDEX(三跨两临近重点区段!$D:$D,MATCH(1,(MONTH(三跨两临近重点区段!$D:$D)=9)*(三跨两临近重点区段!$A:$A=D868)*(三跨两临近重点区段!$F:$F="现存区段"),0))),"")</f>
        <v/>
      </c>
      <c r="Z868" s="232" t="str">
        <f t="array" ref="Z868">IFERROR(IF(INDEX(三跨两临近重点区段!$F:$F,MATCH(1,(MONTH(三跨两临近重点区段!$D:$D)=9)*(三跨两临近重点区段!$A:$A=D868),0))="已取消","已取消",INDEX(三跨两临近重点区段!$E:$E,MATCH(1,(MONTH(三跨两临近重点区段!$D:$D)=9)*(三跨两临近重点区段!$A:$A=D868)*(三跨两临近重点区段!$F:$F="现存区段"),0))),"")</f>
        <v/>
      </c>
      <c r="AA868" s="268" t="str">
        <f t="array" ref="AA868">IFERROR(IF(INDEX(三跨两临近重点区段!$F:$F,MATCH(1,(MONTH(三跨两临近重点区段!$D:$D)=10)*(三跨两临近重点区段!$A:$A=D868),0))="已取消","已取消",INDEX(三跨两临近重点区段!$D:$D,MATCH(1,(MONTH(三跨两临近重点区段!$D:$D)=10)*(三跨两临近重点区段!$A:$A=D868)*(三跨两临近重点区段!$F:$F="现存区段"),0))),"")</f>
        <v/>
      </c>
      <c r="AB868" s="72" t="str">
        <f t="array" ref="AB868">IFERROR(IF(INDEX(三跨两临近重点区段!$F:$F,MATCH(1,(MONTH(三跨两临近重点区段!$D:$D)=10)*(三跨两临近重点区段!$A:$A=D868),0))="已取消","已取消",INDEX(三跨两临近重点区段!$E:$E,MATCH(1,(MONTH(三跨两临近重点区段!$D:$D)=10)*(三跨两临近重点区段!$A:$A=D868)*(三跨两临近重点区段!$F:$F="现存区段"),0))),"")</f>
        <v/>
      </c>
      <c r="AC868" s="284" t="str">
        <f t="array" ref="AC868">IFERROR(IF(INDEX(三跨两临近重点区段!$F:$F,MATCH(1,(MONTH(三跨两临近重点区段!$D:$D)=11)*(三跨两临近重点区段!$A:$A=D868),0))="已取消","已取消",INDEX(三跨两临近重点区段!$D:$D,MATCH(1,(MONTH(三跨两临近重点区段!$D:$D)=11)*(三跨两临近重点区段!$A:$A=D868)*(三跨两临近重点区段!$F:$F="现存区段"),0))),"")</f>
        <v/>
      </c>
      <c r="AD868" s="72" t="str">
        <f t="array" ref="AD868">IFERROR(IF(INDEX(三跨两临近重点区段!$F:$F,MATCH(1,(MONTH(三跨两临近重点区段!$D:$D)=11)*(三跨两临近重点区段!$A:$A=D868),0))="已取消","已取消",INDEX(三跨两临近重点区段!$E:$E,MATCH(1,(MONTH(三跨两临近重点区段!$D:$D)=11)*(三跨两临近重点区段!$A:$A=D868)*(三跨两临近重点区段!$F:$F="现存区段"),0))),"")</f>
        <v/>
      </c>
      <c r="AE868" s="284" t="str">
        <f t="array" ref="AE868">IFERROR(IF(INDEX(三跨两临近重点区段!$F:$F,MATCH(1,(MONTH(三跨两临近重点区段!$D:$D)=12)*(三跨两临近重点区段!$A:$A=D868),0))="已取消","已取消",INDEX(三跨两临近重点区段!$D:$D,MATCH(1,(MONTH(三跨两临近重点区段!$D:$D)=12)*(三跨两临近重点区段!$A:$A=D868)*(三跨两临近重点区段!$F:$F="现存区段"),0))),"")</f>
        <v/>
      </c>
      <c r="AF868" s="72" t="str">
        <f t="array" ref="AF868">IFERROR(IF(INDEX(三跨两临近重点区段!$F:$F,MATCH(1,(MONTH(三跨两临近重点区段!$D:$D)=12)*(三跨两临近重点区段!$A:$A=D868),0))="已取消","已取消",INDEX(三跨两临近重点区段!$E:$E,MATCH(1,(MONTH(三跨两临近重点区段!$D:$D)=12)*(三跨两临近重点区段!$A:$A=D868)*(三跨两临近重点区段!$F:$F="现存区段"),0))),"")</f>
        <v/>
      </c>
      <c r="AH868" t="e">
        <f t="array" ref="AH868">INDEX(三跨两临近重点区段!$G:$G,MATCH(D868,三跨两临近重点区段!$A:$A,0))</f>
        <v>#N/A</v>
      </c>
      <c r="AI868" t="e">
        <f>INDEX(三跨两临近重点区段!$J:$J,MATCH(D868,三跨两临近重点区段!$A:$A,0))</f>
        <v>#N/A</v>
      </c>
    </row>
    <row r="869" ht="14.25" spans="1:35">
      <c r="A869" s="263" t="s">
        <v>363</v>
      </c>
      <c r="B869" s="264" t="s">
        <v>2800</v>
      </c>
      <c r="C869" s="263" t="s">
        <v>2140</v>
      </c>
      <c r="D869" s="263" t="s">
        <v>3374</v>
      </c>
      <c r="E869" s="264" t="s">
        <v>2449</v>
      </c>
      <c r="F869" s="264" t="s">
        <v>125</v>
      </c>
      <c r="G869" s="263" t="s">
        <v>2452</v>
      </c>
      <c r="H869" s="263" t="s">
        <v>1492</v>
      </c>
      <c r="I869" s="33"/>
      <c r="J869" s="196"/>
      <c r="K869" s="196"/>
      <c r="L869" s="196"/>
      <c r="M869" s="235"/>
      <c r="N869" s="235"/>
      <c r="O869" s="33"/>
      <c r="P869" s="48"/>
      <c r="Q869" s="279"/>
      <c r="R869" s="279"/>
      <c r="S869" s="278">
        <v>45462</v>
      </c>
      <c r="T869" s="279" t="s">
        <v>3166</v>
      </c>
      <c r="U869" s="268" t="str">
        <f t="array" ref="U869">IFERROR(IF(INDEX(三跨两临近重点区段!$F:$F,MATCH(1,(MONTH(三跨两临近重点区段!$D:$D)=7)*(三跨两临近重点区段!$A:$A=D869),0))="已取消","已取消",INDEX(三跨两临近重点区段!$D:$D,MATCH(1,(MONTH(三跨两临近重点区段!$D:$D)=7)*(三跨两临近重点区段!$A:$A=D869)*(三跨两临近重点区段!$F:$F="现存区段"),0))),"")</f>
        <v/>
      </c>
      <c r="V869" s="232" t="str">
        <f t="array" ref="V869">IFERROR(IF(INDEX(三跨两临近重点区段!$F:$F,MATCH(1,(MONTH(三跨两临近重点区段!$D:$D)=7)*(三跨两临近重点区段!$A:$A=D869),0))="已取消","已取消",INDEX(三跨两临近重点区段!$E:$E,MATCH(1,(MONTH(三跨两临近重点区段!$D:$D)=7)*(三跨两临近重点区段!$A:$A=D869)*(三跨两临近重点区段!$F:$F="现存区段"),0))),"")</f>
        <v/>
      </c>
      <c r="W869" s="268" t="str">
        <f t="array" ref="W869">IFERROR(IF(INDEX(三跨两临近重点区段!$F:$F,MATCH(1,(MONTH(三跨两临近重点区段!$D:$D)=8)*(三跨两临近重点区段!$A:$A=D869),0))="已取消","已取消",INDEX(三跨两临近重点区段!$D:$D,MATCH(1,(MONTH(三跨两临近重点区段!$D:$D)=8)*(三跨两临近重点区段!$A:$A=D869)*(三跨两临近重点区段!$F:$F="现存区段"),0))),"")</f>
        <v/>
      </c>
      <c r="X869" s="232" t="str">
        <f t="array" ref="X869">IFERROR(IF(INDEX(三跨两临近重点区段!$F:$F,MATCH(1,(MONTH(三跨两临近重点区段!$D:$D)=8)*(三跨两临近重点区段!$A:$A=D869),0))="已取消","已取消",INDEX(三跨两临近重点区段!$E:$E,MATCH(1,(MONTH(三跨两临近重点区段!$D:$D)=8)*(三跨两临近重点区段!$A:$A=D869)*(三跨两临近重点区段!$F:$F="现存区段"),0))),"")</f>
        <v/>
      </c>
      <c r="Y869" s="268" t="str">
        <f t="array" ref="Y869">IFERROR(IF(INDEX(三跨两临近重点区段!$F:$F,MATCH(1,(MONTH(三跨两临近重点区段!$D:$D)=9)*(三跨两临近重点区段!$A:$A=D869),0))="已取消","已取消",INDEX(三跨两临近重点区段!$D:$D,MATCH(1,(MONTH(三跨两临近重点区段!$D:$D)=9)*(三跨两临近重点区段!$A:$A=D869)*(三跨两临近重点区段!$F:$F="现存区段"),0))),"")</f>
        <v/>
      </c>
      <c r="Z869" s="232" t="str">
        <f t="array" ref="Z869">IFERROR(IF(INDEX(三跨两临近重点区段!$F:$F,MATCH(1,(MONTH(三跨两临近重点区段!$D:$D)=9)*(三跨两临近重点区段!$A:$A=D869),0))="已取消","已取消",INDEX(三跨两临近重点区段!$E:$E,MATCH(1,(MONTH(三跨两临近重点区段!$D:$D)=9)*(三跨两临近重点区段!$A:$A=D869)*(三跨两临近重点区段!$F:$F="现存区段"),0))),"")</f>
        <v/>
      </c>
      <c r="AA869" s="268" t="str">
        <f t="array" ref="AA869">IFERROR(IF(INDEX(三跨两临近重点区段!$F:$F,MATCH(1,(MONTH(三跨两临近重点区段!$D:$D)=10)*(三跨两临近重点区段!$A:$A=D869),0))="已取消","已取消",INDEX(三跨两临近重点区段!$D:$D,MATCH(1,(MONTH(三跨两临近重点区段!$D:$D)=10)*(三跨两临近重点区段!$A:$A=D869)*(三跨两临近重点区段!$F:$F="现存区段"),0))),"")</f>
        <v/>
      </c>
      <c r="AB869" s="72" t="str">
        <f t="array" ref="AB869">IFERROR(IF(INDEX(三跨两临近重点区段!$F:$F,MATCH(1,(MONTH(三跨两临近重点区段!$D:$D)=10)*(三跨两临近重点区段!$A:$A=D869),0))="已取消","已取消",INDEX(三跨两临近重点区段!$E:$E,MATCH(1,(MONTH(三跨两临近重点区段!$D:$D)=10)*(三跨两临近重点区段!$A:$A=D869)*(三跨两临近重点区段!$F:$F="现存区段"),0))),"")</f>
        <v/>
      </c>
      <c r="AC869" s="284" t="str">
        <f t="array" ref="AC869">IFERROR(IF(INDEX(三跨两临近重点区段!$F:$F,MATCH(1,(MONTH(三跨两临近重点区段!$D:$D)=11)*(三跨两临近重点区段!$A:$A=D869),0))="已取消","已取消",INDEX(三跨两临近重点区段!$D:$D,MATCH(1,(MONTH(三跨两临近重点区段!$D:$D)=11)*(三跨两临近重点区段!$A:$A=D869)*(三跨两临近重点区段!$F:$F="现存区段"),0))),"")</f>
        <v/>
      </c>
      <c r="AD869" s="72" t="str">
        <f t="array" ref="AD869">IFERROR(IF(INDEX(三跨两临近重点区段!$F:$F,MATCH(1,(MONTH(三跨两临近重点区段!$D:$D)=11)*(三跨两临近重点区段!$A:$A=D869),0))="已取消","已取消",INDEX(三跨两临近重点区段!$E:$E,MATCH(1,(MONTH(三跨两临近重点区段!$D:$D)=11)*(三跨两临近重点区段!$A:$A=D869)*(三跨两临近重点区段!$F:$F="现存区段"),0))),"")</f>
        <v/>
      </c>
      <c r="AE869" s="284" t="str">
        <f t="array" ref="AE869">IFERROR(IF(INDEX(三跨两临近重点区段!$F:$F,MATCH(1,(MONTH(三跨两临近重点区段!$D:$D)=12)*(三跨两临近重点区段!$A:$A=D869),0))="已取消","已取消",INDEX(三跨两临近重点区段!$D:$D,MATCH(1,(MONTH(三跨两临近重点区段!$D:$D)=12)*(三跨两临近重点区段!$A:$A=D869)*(三跨两临近重点区段!$F:$F="现存区段"),0))),"")</f>
        <v/>
      </c>
      <c r="AF869" s="72" t="str">
        <f t="array" ref="AF869">IFERROR(IF(INDEX(三跨两临近重点区段!$F:$F,MATCH(1,(MONTH(三跨两临近重点区段!$D:$D)=12)*(三跨两临近重点区段!$A:$A=D869),0))="已取消","已取消",INDEX(三跨两临近重点区段!$E:$E,MATCH(1,(MONTH(三跨两临近重点区段!$D:$D)=12)*(三跨两临近重点区段!$A:$A=D869)*(三跨两临近重点区段!$F:$F="现存区段"),0))),"")</f>
        <v/>
      </c>
      <c r="AH869" t="e">
        <f t="array" ref="AH869">INDEX(三跨两临近重点区段!$G:$G,MATCH(D869,三跨两临近重点区段!$A:$A,0))</f>
        <v>#N/A</v>
      </c>
      <c r="AI869" t="e">
        <f>INDEX(三跨两临近重点区段!$J:$J,MATCH(D869,三跨两临近重点区段!$A:$A,0))</f>
        <v>#N/A</v>
      </c>
    </row>
    <row r="870" ht="14.25" spans="1:35">
      <c r="A870" s="263" t="s">
        <v>363</v>
      </c>
      <c r="B870" s="264" t="s">
        <v>2792</v>
      </c>
      <c r="C870" s="263" t="s">
        <v>2574</v>
      </c>
      <c r="D870" s="263" t="s">
        <v>3375</v>
      </c>
      <c r="E870" s="264" t="s">
        <v>2449</v>
      </c>
      <c r="F870" s="264" t="s">
        <v>125</v>
      </c>
      <c r="G870" s="263" t="s">
        <v>2452</v>
      </c>
      <c r="H870" s="263" t="s">
        <v>1492</v>
      </c>
      <c r="I870" s="33"/>
      <c r="J870" s="196"/>
      <c r="K870" s="196"/>
      <c r="L870" s="196"/>
      <c r="M870" s="235"/>
      <c r="N870" s="235"/>
      <c r="O870" s="33"/>
      <c r="P870" s="48"/>
      <c r="Q870" s="279"/>
      <c r="R870" s="279"/>
      <c r="S870" s="278">
        <v>45462</v>
      </c>
      <c r="T870" s="279" t="s">
        <v>3166</v>
      </c>
      <c r="U870" s="268" t="str">
        <f t="array" ref="U870">IFERROR(IF(INDEX(三跨两临近重点区段!$F:$F,MATCH(1,(MONTH(三跨两临近重点区段!$D:$D)=7)*(三跨两临近重点区段!$A:$A=D870),0))="已取消","已取消",INDEX(三跨两临近重点区段!$D:$D,MATCH(1,(MONTH(三跨两临近重点区段!$D:$D)=7)*(三跨两临近重点区段!$A:$A=D870)*(三跨两临近重点区段!$F:$F="现存区段"),0))),"")</f>
        <v/>
      </c>
      <c r="V870" s="232" t="str">
        <f t="array" ref="V870">IFERROR(IF(INDEX(三跨两临近重点区段!$F:$F,MATCH(1,(MONTH(三跨两临近重点区段!$D:$D)=7)*(三跨两临近重点区段!$A:$A=D870),0))="已取消","已取消",INDEX(三跨两临近重点区段!$E:$E,MATCH(1,(MONTH(三跨两临近重点区段!$D:$D)=7)*(三跨两临近重点区段!$A:$A=D870)*(三跨两临近重点区段!$F:$F="现存区段"),0))),"")</f>
        <v/>
      </c>
      <c r="W870" s="268" t="str">
        <f t="array" ref="W870">IFERROR(IF(INDEX(三跨两临近重点区段!$F:$F,MATCH(1,(MONTH(三跨两临近重点区段!$D:$D)=8)*(三跨两临近重点区段!$A:$A=D870),0))="已取消","已取消",INDEX(三跨两临近重点区段!$D:$D,MATCH(1,(MONTH(三跨两临近重点区段!$D:$D)=8)*(三跨两临近重点区段!$A:$A=D870)*(三跨两临近重点区段!$F:$F="现存区段"),0))),"")</f>
        <v/>
      </c>
      <c r="X870" s="232" t="str">
        <f t="array" ref="X870">IFERROR(IF(INDEX(三跨两临近重点区段!$F:$F,MATCH(1,(MONTH(三跨两临近重点区段!$D:$D)=8)*(三跨两临近重点区段!$A:$A=D870),0))="已取消","已取消",INDEX(三跨两临近重点区段!$E:$E,MATCH(1,(MONTH(三跨两临近重点区段!$D:$D)=8)*(三跨两临近重点区段!$A:$A=D870)*(三跨两临近重点区段!$F:$F="现存区段"),0))),"")</f>
        <v/>
      </c>
      <c r="Y870" s="268" t="str">
        <f t="array" ref="Y870">IFERROR(IF(INDEX(三跨两临近重点区段!$F:$F,MATCH(1,(MONTH(三跨两临近重点区段!$D:$D)=9)*(三跨两临近重点区段!$A:$A=D870),0))="已取消","已取消",INDEX(三跨两临近重点区段!$D:$D,MATCH(1,(MONTH(三跨两临近重点区段!$D:$D)=9)*(三跨两临近重点区段!$A:$A=D870)*(三跨两临近重点区段!$F:$F="现存区段"),0))),"")</f>
        <v/>
      </c>
      <c r="Z870" s="232" t="str">
        <f t="array" ref="Z870">IFERROR(IF(INDEX(三跨两临近重点区段!$F:$F,MATCH(1,(MONTH(三跨两临近重点区段!$D:$D)=9)*(三跨两临近重点区段!$A:$A=D870),0))="已取消","已取消",INDEX(三跨两临近重点区段!$E:$E,MATCH(1,(MONTH(三跨两临近重点区段!$D:$D)=9)*(三跨两临近重点区段!$A:$A=D870)*(三跨两临近重点区段!$F:$F="现存区段"),0))),"")</f>
        <v/>
      </c>
      <c r="AA870" s="268" t="str">
        <f t="array" ref="AA870">IFERROR(IF(INDEX(三跨两临近重点区段!$F:$F,MATCH(1,(MONTH(三跨两临近重点区段!$D:$D)=10)*(三跨两临近重点区段!$A:$A=D870),0))="已取消","已取消",INDEX(三跨两临近重点区段!$D:$D,MATCH(1,(MONTH(三跨两临近重点区段!$D:$D)=10)*(三跨两临近重点区段!$A:$A=D870)*(三跨两临近重点区段!$F:$F="现存区段"),0))),"")</f>
        <v/>
      </c>
      <c r="AB870" s="72" t="str">
        <f t="array" ref="AB870">IFERROR(IF(INDEX(三跨两临近重点区段!$F:$F,MATCH(1,(MONTH(三跨两临近重点区段!$D:$D)=10)*(三跨两临近重点区段!$A:$A=D870),0))="已取消","已取消",INDEX(三跨两临近重点区段!$E:$E,MATCH(1,(MONTH(三跨两临近重点区段!$D:$D)=10)*(三跨两临近重点区段!$A:$A=D870)*(三跨两临近重点区段!$F:$F="现存区段"),0))),"")</f>
        <v/>
      </c>
      <c r="AC870" s="284" t="str">
        <f t="array" ref="AC870">IFERROR(IF(INDEX(三跨两临近重点区段!$F:$F,MATCH(1,(MONTH(三跨两临近重点区段!$D:$D)=11)*(三跨两临近重点区段!$A:$A=D870),0))="已取消","已取消",INDEX(三跨两临近重点区段!$D:$D,MATCH(1,(MONTH(三跨两临近重点区段!$D:$D)=11)*(三跨两临近重点区段!$A:$A=D870)*(三跨两临近重点区段!$F:$F="现存区段"),0))),"")</f>
        <v/>
      </c>
      <c r="AD870" s="72" t="str">
        <f t="array" ref="AD870">IFERROR(IF(INDEX(三跨两临近重点区段!$F:$F,MATCH(1,(MONTH(三跨两临近重点区段!$D:$D)=11)*(三跨两临近重点区段!$A:$A=D870),0))="已取消","已取消",INDEX(三跨两临近重点区段!$E:$E,MATCH(1,(MONTH(三跨两临近重点区段!$D:$D)=11)*(三跨两临近重点区段!$A:$A=D870)*(三跨两临近重点区段!$F:$F="现存区段"),0))),"")</f>
        <v/>
      </c>
      <c r="AE870" s="284" t="str">
        <f t="array" ref="AE870">IFERROR(IF(INDEX(三跨两临近重点区段!$F:$F,MATCH(1,(MONTH(三跨两临近重点区段!$D:$D)=12)*(三跨两临近重点区段!$A:$A=D870),0))="已取消","已取消",INDEX(三跨两临近重点区段!$D:$D,MATCH(1,(MONTH(三跨两临近重点区段!$D:$D)=12)*(三跨两临近重点区段!$A:$A=D870)*(三跨两临近重点区段!$F:$F="现存区段"),0))),"")</f>
        <v/>
      </c>
      <c r="AF870" s="72" t="str">
        <f t="array" ref="AF870">IFERROR(IF(INDEX(三跨两临近重点区段!$F:$F,MATCH(1,(MONTH(三跨两临近重点区段!$D:$D)=12)*(三跨两临近重点区段!$A:$A=D870),0))="已取消","已取消",INDEX(三跨两临近重点区段!$E:$E,MATCH(1,(MONTH(三跨两临近重点区段!$D:$D)=12)*(三跨两临近重点区段!$A:$A=D870)*(三跨两临近重点区段!$F:$F="现存区段"),0))),"")</f>
        <v/>
      </c>
      <c r="AH870" t="e">
        <f t="array" ref="AH870">INDEX(三跨两临近重点区段!$G:$G,MATCH(D870,三跨两临近重点区段!$A:$A,0))</f>
        <v>#N/A</v>
      </c>
      <c r="AI870" t="e">
        <f>INDEX(三跨两临近重点区段!$J:$J,MATCH(D870,三跨两临近重点区段!$A:$A,0))</f>
        <v>#N/A</v>
      </c>
    </row>
    <row r="871" ht="14.25" spans="1:35">
      <c r="A871" s="263" t="s">
        <v>363</v>
      </c>
      <c r="B871" s="264" t="s">
        <v>2792</v>
      </c>
      <c r="C871" s="263" t="s">
        <v>2140</v>
      </c>
      <c r="D871" s="263" t="s">
        <v>3376</v>
      </c>
      <c r="E871" s="264" t="s">
        <v>2449</v>
      </c>
      <c r="F871" s="264" t="s">
        <v>125</v>
      </c>
      <c r="G871" s="263" t="s">
        <v>2452</v>
      </c>
      <c r="H871" s="263" t="s">
        <v>1492</v>
      </c>
      <c r="I871" s="33"/>
      <c r="J871" s="196"/>
      <c r="K871" s="196"/>
      <c r="L871" s="196"/>
      <c r="M871" s="235"/>
      <c r="N871" s="235"/>
      <c r="O871" s="33"/>
      <c r="P871" s="48"/>
      <c r="Q871" s="279"/>
      <c r="R871" s="279"/>
      <c r="S871" s="278">
        <v>45462</v>
      </c>
      <c r="T871" s="279" t="s">
        <v>3166</v>
      </c>
      <c r="U871" s="268" t="str">
        <f t="array" ref="U871">IFERROR(IF(INDEX(三跨两临近重点区段!$F:$F,MATCH(1,(MONTH(三跨两临近重点区段!$D:$D)=7)*(三跨两临近重点区段!$A:$A=D871),0))="已取消","已取消",INDEX(三跨两临近重点区段!$D:$D,MATCH(1,(MONTH(三跨两临近重点区段!$D:$D)=7)*(三跨两临近重点区段!$A:$A=D871)*(三跨两临近重点区段!$F:$F="现存区段"),0))),"")</f>
        <v/>
      </c>
      <c r="V871" s="232" t="str">
        <f t="array" ref="V871">IFERROR(IF(INDEX(三跨两临近重点区段!$F:$F,MATCH(1,(MONTH(三跨两临近重点区段!$D:$D)=7)*(三跨两临近重点区段!$A:$A=D871),0))="已取消","已取消",INDEX(三跨两临近重点区段!$E:$E,MATCH(1,(MONTH(三跨两临近重点区段!$D:$D)=7)*(三跨两临近重点区段!$A:$A=D871)*(三跨两临近重点区段!$F:$F="现存区段"),0))),"")</f>
        <v/>
      </c>
      <c r="W871" s="268" t="str">
        <f t="array" ref="W871">IFERROR(IF(INDEX(三跨两临近重点区段!$F:$F,MATCH(1,(MONTH(三跨两临近重点区段!$D:$D)=8)*(三跨两临近重点区段!$A:$A=D871),0))="已取消","已取消",INDEX(三跨两临近重点区段!$D:$D,MATCH(1,(MONTH(三跨两临近重点区段!$D:$D)=8)*(三跨两临近重点区段!$A:$A=D871)*(三跨两临近重点区段!$F:$F="现存区段"),0))),"")</f>
        <v/>
      </c>
      <c r="X871" s="232" t="str">
        <f t="array" ref="X871">IFERROR(IF(INDEX(三跨两临近重点区段!$F:$F,MATCH(1,(MONTH(三跨两临近重点区段!$D:$D)=8)*(三跨两临近重点区段!$A:$A=D871),0))="已取消","已取消",INDEX(三跨两临近重点区段!$E:$E,MATCH(1,(MONTH(三跨两临近重点区段!$D:$D)=8)*(三跨两临近重点区段!$A:$A=D871)*(三跨两临近重点区段!$F:$F="现存区段"),0))),"")</f>
        <v/>
      </c>
      <c r="Y871" s="268" t="str">
        <f t="array" ref="Y871">IFERROR(IF(INDEX(三跨两临近重点区段!$F:$F,MATCH(1,(MONTH(三跨两临近重点区段!$D:$D)=9)*(三跨两临近重点区段!$A:$A=D871),0))="已取消","已取消",INDEX(三跨两临近重点区段!$D:$D,MATCH(1,(MONTH(三跨两临近重点区段!$D:$D)=9)*(三跨两临近重点区段!$A:$A=D871)*(三跨两临近重点区段!$F:$F="现存区段"),0))),"")</f>
        <v/>
      </c>
      <c r="Z871" s="232" t="str">
        <f t="array" ref="Z871">IFERROR(IF(INDEX(三跨两临近重点区段!$F:$F,MATCH(1,(MONTH(三跨两临近重点区段!$D:$D)=9)*(三跨两临近重点区段!$A:$A=D871),0))="已取消","已取消",INDEX(三跨两临近重点区段!$E:$E,MATCH(1,(MONTH(三跨两临近重点区段!$D:$D)=9)*(三跨两临近重点区段!$A:$A=D871)*(三跨两临近重点区段!$F:$F="现存区段"),0))),"")</f>
        <v/>
      </c>
      <c r="AA871" s="268" t="str">
        <f t="array" ref="AA871">IFERROR(IF(INDEX(三跨两临近重点区段!$F:$F,MATCH(1,(MONTH(三跨两临近重点区段!$D:$D)=10)*(三跨两临近重点区段!$A:$A=D871),0))="已取消","已取消",INDEX(三跨两临近重点区段!$D:$D,MATCH(1,(MONTH(三跨两临近重点区段!$D:$D)=10)*(三跨两临近重点区段!$A:$A=D871)*(三跨两临近重点区段!$F:$F="现存区段"),0))),"")</f>
        <v/>
      </c>
      <c r="AB871" s="72" t="str">
        <f t="array" ref="AB871">IFERROR(IF(INDEX(三跨两临近重点区段!$F:$F,MATCH(1,(MONTH(三跨两临近重点区段!$D:$D)=10)*(三跨两临近重点区段!$A:$A=D871),0))="已取消","已取消",INDEX(三跨两临近重点区段!$E:$E,MATCH(1,(MONTH(三跨两临近重点区段!$D:$D)=10)*(三跨两临近重点区段!$A:$A=D871)*(三跨两临近重点区段!$F:$F="现存区段"),0))),"")</f>
        <v/>
      </c>
      <c r="AC871" s="284" t="str">
        <f t="array" ref="AC871">IFERROR(IF(INDEX(三跨两临近重点区段!$F:$F,MATCH(1,(MONTH(三跨两临近重点区段!$D:$D)=11)*(三跨两临近重点区段!$A:$A=D871),0))="已取消","已取消",INDEX(三跨两临近重点区段!$D:$D,MATCH(1,(MONTH(三跨两临近重点区段!$D:$D)=11)*(三跨两临近重点区段!$A:$A=D871)*(三跨两临近重点区段!$F:$F="现存区段"),0))),"")</f>
        <v/>
      </c>
      <c r="AD871" s="72" t="str">
        <f t="array" ref="AD871">IFERROR(IF(INDEX(三跨两临近重点区段!$F:$F,MATCH(1,(MONTH(三跨两临近重点区段!$D:$D)=11)*(三跨两临近重点区段!$A:$A=D871),0))="已取消","已取消",INDEX(三跨两临近重点区段!$E:$E,MATCH(1,(MONTH(三跨两临近重点区段!$D:$D)=11)*(三跨两临近重点区段!$A:$A=D871)*(三跨两临近重点区段!$F:$F="现存区段"),0))),"")</f>
        <v/>
      </c>
      <c r="AE871" s="284" t="str">
        <f t="array" ref="AE871">IFERROR(IF(INDEX(三跨两临近重点区段!$F:$F,MATCH(1,(MONTH(三跨两临近重点区段!$D:$D)=12)*(三跨两临近重点区段!$A:$A=D871),0))="已取消","已取消",INDEX(三跨两临近重点区段!$D:$D,MATCH(1,(MONTH(三跨两临近重点区段!$D:$D)=12)*(三跨两临近重点区段!$A:$A=D871)*(三跨两临近重点区段!$F:$F="现存区段"),0))),"")</f>
        <v/>
      </c>
      <c r="AF871" s="72" t="str">
        <f t="array" ref="AF871">IFERROR(IF(INDEX(三跨两临近重点区段!$F:$F,MATCH(1,(MONTH(三跨两临近重点区段!$D:$D)=12)*(三跨两临近重点区段!$A:$A=D871),0))="已取消","已取消",INDEX(三跨两临近重点区段!$E:$E,MATCH(1,(MONTH(三跨两临近重点区段!$D:$D)=12)*(三跨两临近重点区段!$A:$A=D871)*(三跨两临近重点区段!$F:$F="现存区段"),0))),"")</f>
        <v/>
      </c>
      <c r="AH871" t="e">
        <f t="array" ref="AH871">INDEX(三跨两临近重点区段!$G:$G,MATCH(D871,三跨两临近重点区段!$A:$A,0))</f>
        <v>#N/A</v>
      </c>
      <c r="AI871" t="e">
        <f>INDEX(三跨两临近重点区段!$J:$J,MATCH(D871,三跨两临近重点区段!$A:$A,0))</f>
        <v>#N/A</v>
      </c>
    </row>
    <row r="872" ht="14.25" spans="1:35">
      <c r="A872" s="263" t="s">
        <v>363</v>
      </c>
      <c r="B872" s="264" t="s">
        <v>2792</v>
      </c>
      <c r="C872" s="263" t="s">
        <v>2243</v>
      </c>
      <c r="D872" s="263" t="s">
        <v>3377</v>
      </c>
      <c r="E872" s="264" t="s">
        <v>2449</v>
      </c>
      <c r="F872" s="264" t="s">
        <v>125</v>
      </c>
      <c r="G872" s="263" t="s">
        <v>2452</v>
      </c>
      <c r="H872" s="263" t="s">
        <v>1492</v>
      </c>
      <c r="I872" s="33"/>
      <c r="J872" s="196"/>
      <c r="K872" s="196"/>
      <c r="L872" s="196"/>
      <c r="M872" s="235"/>
      <c r="N872" s="235"/>
      <c r="O872" s="33"/>
      <c r="P872" s="48"/>
      <c r="Q872" s="279"/>
      <c r="R872" s="279"/>
      <c r="S872" s="278">
        <v>45462</v>
      </c>
      <c r="T872" s="279" t="s">
        <v>2117</v>
      </c>
      <c r="U872" s="268" t="str">
        <f t="array" ref="U872">IFERROR(IF(INDEX(三跨两临近重点区段!$F:$F,MATCH(1,(MONTH(三跨两临近重点区段!$D:$D)=7)*(三跨两临近重点区段!$A:$A=D872),0))="已取消","已取消",INDEX(三跨两临近重点区段!$D:$D,MATCH(1,(MONTH(三跨两临近重点区段!$D:$D)=7)*(三跨两临近重点区段!$A:$A=D872)*(三跨两临近重点区段!$F:$F="现存区段"),0))),"")</f>
        <v/>
      </c>
      <c r="V872" s="232" t="str">
        <f t="array" ref="V872">IFERROR(IF(INDEX(三跨两临近重点区段!$F:$F,MATCH(1,(MONTH(三跨两临近重点区段!$D:$D)=7)*(三跨两临近重点区段!$A:$A=D872),0))="已取消","已取消",INDEX(三跨两临近重点区段!$E:$E,MATCH(1,(MONTH(三跨两临近重点区段!$D:$D)=7)*(三跨两临近重点区段!$A:$A=D872)*(三跨两临近重点区段!$F:$F="现存区段"),0))),"")</f>
        <v/>
      </c>
      <c r="W872" s="268" t="str">
        <f t="array" ref="W872">IFERROR(IF(INDEX(三跨两临近重点区段!$F:$F,MATCH(1,(MONTH(三跨两临近重点区段!$D:$D)=8)*(三跨两临近重点区段!$A:$A=D872),0))="已取消","已取消",INDEX(三跨两临近重点区段!$D:$D,MATCH(1,(MONTH(三跨两临近重点区段!$D:$D)=8)*(三跨两临近重点区段!$A:$A=D872)*(三跨两临近重点区段!$F:$F="现存区段"),0))),"")</f>
        <v/>
      </c>
      <c r="X872" s="232" t="str">
        <f t="array" ref="X872">IFERROR(IF(INDEX(三跨两临近重点区段!$F:$F,MATCH(1,(MONTH(三跨两临近重点区段!$D:$D)=8)*(三跨两临近重点区段!$A:$A=D872),0))="已取消","已取消",INDEX(三跨两临近重点区段!$E:$E,MATCH(1,(MONTH(三跨两临近重点区段!$D:$D)=8)*(三跨两临近重点区段!$A:$A=D872)*(三跨两临近重点区段!$F:$F="现存区段"),0))),"")</f>
        <v/>
      </c>
      <c r="Y872" s="268" t="str">
        <f t="array" ref="Y872">IFERROR(IF(INDEX(三跨两临近重点区段!$F:$F,MATCH(1,(MONTH(三跨两临近重点区段!$D:$D)=9)*(三跨两临近重点区段!$A:$A=D872),0))="已取消","已取消",INDEX(三跨两临近重点区段!$D:$D,MATCH(1,(MONTH(三跨两临近重点区段!$D:$D)=9)*(三跨两临近重点区段!$A:$A=D872)*(三跨两临近重点区段!$F:$F="现存区段"),0))),"")</f>
        <v/>
      </c>
      <c r="Z872" s="232" t="str">
        <f t="array" ref="Z872">IFERROR(IF(INDEX(三跨两临近重点区段!$F:$F,MATCH(1,(MONTH(三跨两临近重点区段!$D:$D)=9)*(三跨两临近重点区段!$A:$A=D872),0))="已取消","已取消",INDEX(三跨两临近重点区段!$E:$E,MATCH(1,(MONTH(三跨两临近重点区段!$D:$D)=9)*(三跨两临近重点区段!$A:$A=D872)*(三跨两临近重点区段!$F:$F="现存区段"),0))),"")</f>
        <v/>
      </c>
      <c r="AA872" s="268" t="str">
        <f t="array" ref="AA872">IFERROR(IF(INDEX(三跨两临近重点区段!$F:$F,MATCH(1,(MONTH(三跨两临近重点区段!$D:$D)=10)*(三跨两临近重点区段!$A:$A=D872),0))="已取消","已取消",INDEX(三跨两临近重点区段!$D:$D,MATCH(1,(MONTH(三跨两临近重点区段!$D:$D)=10)*(三跨两临近重点区段!$A:$A=D872)*(三跨两临近重点区段!$F:$F="现存区段"),0))),"")</f>
        <v/>
      </c>
      <c r="AB872" s="72" t="str">
        <f t="array" ref="AB872">IFERROR(IF(INDEX(三跨两临近重点区段!$F:$F,MATCH(1,(MONTH(三跨两临近重点区段!$D:$D)=10)*(三跨两临近重点区段!$A:$A=D872),0))="已取消","已取消",INDEX(三跨两临近重点区段!$E:$E,MATCH(1,(MONTH(三跨两临近重点区段!$D:$D)=10)*(三跨两临近重点区段!$A:$A=D872)*(三跨两临近重点区段!$F:$F="现存区段"),0))),"")</f>
        <v/>
      </c>
      <c r="AC872" s="284" t="str">
        <f t="array" ref="AC872">IFERROR(IF(INDEX(三跨两临近重点区段!$F:$F,MATCH(1,(MONTH(三跨两临近重点区段!$D:$D)=11)*(三跨两临近重点区段!$A:$A=D872),0))="已取消","已取消",INDEX(三跨两临近重点区段!$D:$D,MATCH(1,(MONTH(三跨两临近重点区段!$D:$D)=11)*(三跨两临近重点区段!$A:$A=D872)*(三跨两临近重点区段!$F:$F="现存区段"),0))),"")</f>
        <v/>
      </c>
      <c r="AD872" s="72" t="str">
        <f t="array" ref="AD872">IFERROR(IF(INDEX(三跨两临近重点区段!$F:$F,MATCH(1,(MONTH(三跨两临近重点区段!$D:$D)=11)*(三跨两临近重点区段!$A:$A=D872),0))="已取消","已取消",INDEX(三跨两临近重点区段!$E:$E,MATCH(1,(MONTH(三跨两临近重点区段!$D:$D)=11)*(三跨两临近重点区段!$A:$A=D872)*(三跨两临近重点区段!$F:$F="现存区段"),0))),"")</f>
        <v/>
      </c>
      <c r="AE872" s="284" t="str">
        <f t="array" ref="AE872">IFERROR(IF(INDEX(三跨两临近重点区段!$F:$F,MATCH(1,(MONTH(三跨两临近重点区段!$D:$D)=12)*(三跨两临近重点区段!$A:$A=D872),0))="已取消","已取消",INDEX(三跨两临近重点区段!$D:$D,MATCH(1,(MONTH(三跨两临近重点区段!$D:$D)=12)*(三跨两临近重点区段!$A:$A=D872)*(三跨两临近重点区段!$F:$F="现存区段"),0))),"")</f>
        <v/>
      </c>
      <c r="AF872" s="72" t="str">
        <f t="array" ref="AF872">IFERROR(IF(INDEX(三跨两临近重点区段!$F:$F,MATCH(1,(MONTH(三跨两临近重点区段!$D:$D)=12)*(三跨两临近重点区段!$A:$A=D872),0))="已取消","已取消",INDEX(三跨两临近重点区段!$E:$E,MATCH(1,(MONTH(三跨两临近重点区段!$D:$D)=12)*(三跨两临近重点区段!$A:$A=D872)*(三跨两临近重点区段!$F:$F="现存区段"),0))),"")</f>
        <v/>
      </c>
      <c r="AH872" t="e">
        <f t="array" ref="AH872">INDEX(三跨两临近重点区段!$G:$G,MATCH(D872,三跨两临近重点区段!$A:$A,0))</f>
        <v>#N/A</v>
      </c>
      <c r="AI872" t="e">
        <f>INDEX(三跨两临近重点区段!$J:$J,MATCH(D872,三跨两临近重点区段!$A:$A,0))</f>
        <v>#N/A</v>
      </c>
    </row>
    <row r="873" ht="14.25" spans="1:35">
      <c r="A873" s="263" t="s">
        <v>363</v>
      </c>
      <c r="B873" s="264" t="s">
        <v>2792</v>
      </c>
      <c r="C873" s="263" t="s">
        <v>2711</v>
      </c>
      <c r="D873" s="263" t="s">
        <v>3378</v>
      </c>
      <c r="E873" s="264" t="s">
        <v>2449</v>
      </c>
      <c r="F873" s="264" t="s">
        <v>125</v>
      </c>
      <c r="G873" s="263" t="s">
        <v>2452</v>
      </c>
      <c r="H873" s="263" t="s">
        <v>1492</v>
      </c>
      <c r="I873" s="33"/>
      <c r="J873" s="196"/>
      <c r="K873" s="196"/>
      <c r="L873" s="196"/>
      <c r="M873" s="235"/>
      <c r="N873" s="235"/>
      <c r="O873" s="33"/>
      <c r="P873" s="48"/>
      <c r="Q873" s="279"/>
      <c r="R873" s="279"/>
      <c r="S873" s="278">
        <v>45462</v>
      </c>
      <c r="T873" s="279" t="s">
        <v>2117</v>
      </c>
      <c r="U873" s="268" t="str">
        <f t="array" ref="U873">IFERROR(IF(INDEX(三跨两临近重点区段!$F:$F,MATCH(1,(MONTH(三跨两临近重点区段!$D:$D)=7)*(三跨两临近重点区段!$A:$A=D873),0))="已取消","已取消",INDEX(三跨两临近重点区段!$D:$D,MATCH(1,(MONTH(三跨两临近重点区段!$D:$D)=7)*(三跨两临近重点区段!$A:$A=D873)*(三跨两临近重点区段!$F:$F="现存区段"),0))),"")</f>
        <v/>
      </c>
      <c r="V873" s="232" t="str">
        <f t="array" ref="V873">IFERROR(IF(INDEX(三跨两临近重点区段!$F:$F,MATCH(1,(MONTH(三跨两临近重点区段!$D:$D)=7)*(三跨两临近重点区段!$A:$A=D873),0))="已取消","已取消",INDEX(三跨两临近重点区段!$E:$E,MATCH(1,(MONTH(三跨两临近重点区段!$D:$D)=7)*(三跨两临近重点区段!$A:$A=D873)*(三跨两临近重点区段!$F:$F="现存区段"),0))),"")</f>
        <v/>
      </c>
      <c r="W873" s="268" t="str">
        <f t="array" ref="W873">IFERROR(IF(INDEX(三跨两临近重点区段!$F:$F,MATCH(1,(MONTH(三跨两临近重点区段!$D:$D)=8)*(三跨两临近重点区段!$A:$A=D873),0))="已取消","已取消",INDEX(三跨两临近重点区段!$D:$D,MATCH(1,(MONTH(三跨两临近重点区段!$D:$D)=8)*(三跨两临近重点区段!$A:$A=D873)*(三跨两临近重点区段!$F:$F="现存区段"),0))),"")</f>
        <v/>
      </c>
      <c r="X873" s="232" t="str">
        <f t="array" ref="X873">IFERROR(IF(INDEX(三跨两临近重点区段!$F:$F,MATCH(1,(MONTH(三跨两临近重点区段!$D:$D)=8)*(三跨两临近重点区段!$A:$A=D873),0))="已取消","已取消",INDEX(三跨两临近重点区段!$E:$E,MATCH(1,(MONTH(三跨两临近重点区段!$D:$D)=8)*(三跨两临近重点区段!$A:$A=D873)*(三跨两临近重点区段!$F:$F="现存区段"),0))),"")</f>
        <v/>
      </c>
      <c r="Y873" s="268" t="str">
        <f t="array" ref="Y873">IFERROR(IF(INDEX(三跨两临近重点区段!$F:$F,MATCH(1,(MONTH(三跨两临近重点区段!$D:$D)=9)*(三跨两临近重点区段!$A:$A=D873),0))="已取消","已取消",INDEX(三跨两临近重点区段!$D:$D,MATCH(1,(MONTH(三跨两临近重点区段!$D:$D)=9)*(三跨两临近重点区段!$A:$A=D873)*(三跨两临近重点区段!$F:$F="现存区段"),0))),"")</f>
        <v/>
      </c>
      <c r="Z873" s="232" t="str">
        <f t="array" ref="Z873">IFERROR(IF(INDEX(三跨两临近重点区段!$F:$F,MATCH(1,(MONTH(三跨两临近重点区段!$D:$D)=9)*(三跨两临近重点区段!$A:$A=D873),0))="已取消","已取消",INDEX(三跨两临近重点区段!$E:$E,MATCH(1,(MONTH(三跨两临近重点区段!$D:$D)=9)*(三跨两临近重点区段!$A:$A=D873)*(三跨两临近重点区段!$F:$F="现存区段"),0))),"")</f>
        <v/>
      </c>
      <c r="AA873" s="268" t="str">
        <f t="array" ref="AA873">IFERROR(IF(INDEX(三跨两临近重点区段!$F:$F,MATCH(1,(MONTH(三跨两临近重点区段!$D:$D)=10)*(三跨两临近重点区段!$A:$A=D873),0))="已取消","已取消",INDEX(三跨两临近重点区段!$D:$D,MATCH(1,(MONTH(三跨两临近重点区段!$D:$D)=10)*(三跨两临近重点区段!$A:$A=D873)*(三跨两临近重点区段!$F:$F="现存区段"),0))),"")</f>
        <v/>
      </c>
      <c r="AB873" s="72" t="str">
        <f t="array" ref="AB873">IFERROR(IF(INDEX(三跨两临近重点区段!$F:$F,MATCH(1,(MONTH(三跨两临近重点区段!$D:$D)=10)*(三跨两临近重点区段!$A:$A=D873),0))="已取消","已取消",INDEX(三跨两临近重点区段!$E:$E,MATCH(1,(MONTH(三跨两临近重点区段!$D:$D)=10)*(三跨两临近重点区段!$A:$A=D873)*(三跨两临近重点区段!$F:$F="现存区段"),0))),"")</f>
        <v/>
      </c>
      <c r="AC873" s="284" t="str">
        <f t="array" ref="AC873">IFERROR(IF(INDEX(三跨两临近重点区段!$F:$F,MATCH(1,(MONTH(三跨两临近重点区段!$D:$D)=11)*(三跨两临近重点区段!$A:$A=D873),0))="已取消","已取消",INDEX(三跨两临近重点区段!$D:$D,MATCH(1,(MONTH(三跨两临近重点区段!$D:$D)=11)*(三跨两临近重点区段!$A:$A=D873)*(三跨两临近重点区段!$F:$F="现存区段"),0))),"")</f>
        <v/>
      </c>
      <c r="AD873" s="72" t="str">
        <f t="array" ref="AD873">IFERROR(IF(INDEX(三跨两临近重点区段!$F:$F,MATCH(1,(MONTH(三跨两临近重点区段!$D:$D)=11)*(三跨两临近重点区段!$A:$A=D873),0))="已取消","已取消",INDEX(三跨两临近重点区段!$E:$E,MATCH(1,(MONTH(三跨两临近重点区段!$D:$D)=11)*(三跨两临近重点区段!$A:$A=D873)*(三跨两临近重点区段!$F:$F="现存区段"),0))),"")</f>
        <v/>
      </c>
      <c r="AE873" s="284" t="str">
        <f t="array" ref="AE873">IFERROR(IF(INDEX(三跨两临近重点区段!$F:$F,MATCH(1,(MONTH(三跨两临近重点区段!$D:$D)=12)*(三跨两临近重点区段!$A:$A=D873),0))="已取消","已取消",INDEX(三跨两临近重点区段!$D:$D,MATCH(1,(MONTH(三跨两临近重点区段!$D:$D)=12)*(三跨两临近重点区段!$A:$A=D873)*(三跨两临近重点区段!$F:$F="现存区段"),0))),"")</f>
        <v/>
      </c>
      <c r="AF873" s="72" t="str">
        <f t="array" ref="AF873">IFERROR(IF(INDEX(三跨两临近重点区段!$F:$F,MATCH(1,(MONTH(三跨两临近重点区段!$D:$D)=12)*(三跨两临近重点区段!$A:$A=D873),0))="已取消","已取消",INDEX(三跨两临近重点区段!$E:$E,MATCH(1,(MONTH(三跨两临近重点区段!$D:$D)=12)*(三跨两临近重点区段!$A:$A=D873)*(三跨两临近重点区段!$F:$F="现存区段"),0))),"")</f>
        <v/>
      </c>
      <c r="AH873" t="e">
        <f t="array" ref="AH873">INDEX(三跨两临近重点区段!$G:$G,MATCH(D873,三跨两临近重点区段!$A:$A,0))</f>
        <v>#N/A</v>
      </c>
      <c r="AI873" t="e">
        <f>INDEX(三跨两临近重点区段!$J:$J,MATCH(D873,三跨两临近重点区段!$A:$A,0))</f>
        <v>#N/A</v>
      </c>
    </row>
    <row r="874" ht="14.25" spans="1:35">
      <c r="A874" s="263" t="s">
        <v>363</v>
      </c>
      <c r="B874" s="264" t="s">
        <v>2792</v>
      </c>
      <c r="C874" s="263" t="s">
        <v>2191</v>
      </c>
      <c r="D874" s="263" t="s">
        <v>3379</v>
      </c>
      <c r="E874" s="264" t="s">
        <v>2449</v>
      </c>
      <c r="F874" s="264" t="s">
        <v>125</v>
      </c>
      <c r="G874" s="263" t="s">
        <v>2452</v>
      </c>
      <c r="H874" s="263" t="s">
        <v>1492</v>
      </c>
      <c r="I874" s="33"/>
      <c r="J874" s="196"/>
      <c r="K874" s="196"/>
      <c r="L874" s="196"/>
      <c r="M874" s="235"/>
      <c r="N874" s="235"/>
      <c r="O874" s="33"/>
      <c r="P874" s="48"/>
      <c r="Q874" s="279"/>
      <c r="R874" s="279"/>
      <c r="S874" s="278">
        <v>45462</v>
      </c>
      <c r="T874" s="279" t="s">
        <v>3166</v>
      </c>
      <c r="U874" s="268" t="str">
        <f t="array" ref="U874">IFERROR(IF(INDEX(三跨两临近重点区段!$F:$F,MATCH(1,(MONTH(三跨两临近重点区段!$D:$D)=7)*(三跨两临近重点区段!$A:$A=D874),0))="已取消","已取消",INDEX(三跨两临近重点区段!$D:$D,MATCH(1,(MONTH(三跨两临近重点区段!$D:$D)=7)*(三跨两临近重点区段!$A:$A=D874)*(三跨两临近重点区段!$F:$F="现存区段"),0))),"")</f>
        <v/>
      </c>
      <c r="V874" s="232" t="str">
        <f t="array" ref="V874">IFERROR(IF(INDEX(三跨两临近重点区段!$F:$F,MATCH(1,(MONTH(三跨两临近重点区段!$D:$D)=7)*(三跨两临近重点区段!$A:$A=D874),0))="已取消","已取消",INDEX(三跨两临近重点区段!$E:$E,MATCH(1,(MONTH(三跨两临近重点区段!$D:$D)=7)*(三跨两临近重点区段!$A:$A=D874)*(三跨两临近重点区段!$F:$F="现存区段"),0))),"")</f>
        <v/>
      </c>
      <c r="W874" s="268" t="str">
        <f t="array" ref="W874">IFERROR(IF(INDEX(三跨两临近重点区段!$F:$F,MATCH(1,(MONTH(三跨两临近重点区段!$D:$D)=8)*(三跨两临近重点区段!$A:$A=D874),0))="已取消","已取消",INDEX(三跨两临近重点区段!$D:$D,MATCH(1,(MONTH(三跨两临近重点区段!$D:$D)=8)*(三跨两临近重点区段!$A:$A=D874)*(三跨两临近重点区段!$F:$F="现存区段"),0))),"")</f>
        <v/>
      </c>
      <c r="X874" s="232" t="str">
        <f t="array" ref="X874">IFERROR(IF(INDEX(三跨两临近重点区段!$F:$F,MATCH(1,(MONTH(三跨两临近重点区段!$D:$D)=8)*(三跨两临近重点区段!$A:$A=D874),0))="已取消","已取消",INDEX(三跨两临近重点区段!$E:$E,MATCH(1,(MONTH(三跨两临近重点区段!$D:$D)=8)*(三跨两临近重点区段!$A:$A=D874)*(三跨两临近重点区段!$F:$F="现存区段"),0))),"")</f>
        <v/>
      </c>
      <c r="Y874" s="268" t="str">
        <f t="array" ref="Y874">IFERROR(IF(INDEX(三跨两临近重点区段!$F:$F,MATCH(1,(MONTH(三跨两临近重点区段!$D:$D)=9)*(三跨两临近重点区段!$A:$A=D874),0))="已取消","已取消",INDEX(三跨两临近重点区段!$D:$D,MATCH(1,(MONTH(三跨两临近重点区段!$D:$D)=9)*(三跨两临近重点区段!$A:$A=D874)*(三跨两临近重点区段!$F:$F="现存区段"),0))),"")</f>
        <v/>
      </c>
      <c r="Z874" s="232" t="str">
        <f t="array" ref="Z874">IFERROR(IF(INDEX(三跨两临近重点区段!$F:$F,MATCH(1,(MONTH(三跨两临近重点区段!$D:$D)=9)*(三跨两临近重点区段!$A:$A=D874),0))="已取消","已取消",INDEX(三跨两临近重点区段!$E:$E,MATCH(1,(MONTH(三跨两临近重点区段!$D:$D)=9)*(三跨两临近重点区段!$A:$A=D874)*(三跨两临近重点区段!$F:$F="现存区段"),0))),"")</f>
        <v/>
      </c>
      <c r="AA874" s="268" t="str">
        <f t="array" ref="AA874">IFERROR(IF(INDEX(三跨两临近重点区段!$F:$F,MATCH(1,(MONTH(三跨两临近重点区段!$D:$D)=10)*(三跨两临近重点区段!$A:$A=D874),0))="已取消","已取消",INDEX(三跨两临近重点区段!$D:$D,MATCH(1,(MONTH(三跨两临近重点区段!$D:$D)=10)*(三跨两临近重点区段!$A:$A=D874)*(三跨两临近重点区段!$F:$F="现存区段"),0))),"")</f>
        <v/>
      </c>
      <c r="AB874" s="72" t="str">
        <f t="array" ref="AB874">IFERROR(IF(INDEX(三跨两临近重点区段!$F:$F,MATCH(1,(MONTH(三跨两临近重点区段!$D:$D)=10)*(三跨两临近重点区段!$A:$A=D874),0))="已取消","已取消",INDEX(三跨两临近重点区段!$E:$E,MATCH(1,(MONTH(三跨两临近重点区段!$D:$D)=10)*(三跨两临近重点区段!$A:$A=D874)*(三跨两临近重点区段!$F:$F="现存区段"),0))),"")</f>
        <v/>
      </c>
      <c r="AC874" s="284" t="str">
        <f t="array" ref="AC874">IFERROR(IF(INDEX(三跨两临近重点区段!$F:$F,MATCH(1,(MONTH(三跨两临近重点区段!$D:$D)=11)*(三跨两临近重点区段!$A:$A=D874),0))="已取消","已取消",INDEX(三跨两临近重点区段!$D:$D,MATCH(1,(MONTH(三跨两临近重点区段!$D:$D)=11)*(三跨两临近重点区段!$A:$A=D874)*(三跨两临近重点区段!$F:$F="现存区段"),0))),"")</f>
        <v/>
      </c>
      <c r="AD874" s="72" t="str">
        <f t="array" ref="AD874">IFERROR(IF(INDEX(三跨两临近重点区段!$F:$F,MATCH(1,(MONTH(三跨两临近重点区段!$D:$D)=11)*(三跨两临近重点区段!$A:$A=D874),0))="已取消","已取消",INDEX(三跨两临近重点区段!$E:$E,MATCH(1,(MONTH(三跨两临近重点区段!$D:$D)=11)*(三跨两临近重点区段!$A:$A=D874)*(三跨两临近重点区段!$F:$F="现存区段"),0))),"")</f>
        <v/>
      </c>
      <c r="AE874" s="284" t="str">
        <f t="array" ref="AE874">IFERROR(IF(INDEX(三跨两临近重点区段!$F:$F,MATCH(1,(MONTH(三跨两临近重点区段!$D:$D)=12)*(三跨两临近重点区段!$A:$A=D874),0))="已取消","已取消",INDEX(三跨两临近重点区段!$D:$D,MATCH(1,(MONTH(三跨两临近重点区段!$D:$D)=12)*(三跨两临近重点区段!$A:$A=D874)*(三跨两临近重点区段!$F:$F="现存区段"),0))),"")</f>
        <v/>
      </c>
      <c r="AF874" s="72" t="str">
        <f t="array" ref="AF874">IFERROR(IF(INDEX(三跨两临近重点区段!$F:$F,MATCH(1,(MONTH(三跨两临近重点区段!$D:$D)=12)*(三跨两临近重点区段!$A:$A=D874),0))="已取消","已取消",INDEX(三跨两临近重点区段!$E:$E,MATCH(1,(MONTH(三跨两临近重点区段!$D:$D)=12)*(三跨两临近重点区段!$A:$A=D874)*(三跨两临近重点区段!$F:$F="现存区段"),0))),"")</f>
        <v/>
      </c>
      <c r="AH874" t="e">
        <f t="array" ref="AH874">INDEX(三跨两临近重点区段!$G:$G,MATCH(D874,三跨两临近重点区段!$A:$A,0))</f>
        <v>#N/A</v>
      </c>
      <c r="AI874" t="e">
        <f>INDEX(三跨两临近重点区段!$J:$J,MATCH(D874,三跨两临近重点区段!$A:$A,0))</f>
        <v>#N/A</v>
      </c>
    </row>
    <row r="875" ht="14.25" spans="1:35">
      <c r="A875" s="263" t="s">
        <v>363</v>
      </c>
      <c r="B875" s="264" t="s">
        <v>2800</v>
      </c>
      <c r="C875" s="263" t="s">
        <v>2243</v>
      </c>
      <c r="D875" s="263" t="s">
        <v>3380</v>
      </c>
      <c r="E875" s="264" t="s">
        <v>2449</v>
      </c>
      <c r="F875" s="264" t="s">
        <v>125</v>
      </c>
      <c r="G875" s="263" t="s">
        <v>2452</v>
      </c>
      <c r="H875" s="263" t="s">
        <v>1492</v>
      </c>
      <c r="I875" s="33"/>
      <c r="J875" s="196"/>
      <c r="K875" s="196"/>
      <c r="L875" s="196"/>
      <c r="M875" s="235"/>
      <c r="N875" s="235"/>
      <c r="O875" s="33"/>
      <c r="P875" s="48"/>
      <c r="Q875" s="279"/>
      <c r="R875" s="279"/>
      <c r="S875" s="278">
        <v>45462</v>
      </c>
      <c r="T875" s="279" t="s">
        <v>2117</v>
      </c>
      <c r="U875" s="268" t="str">
        <f t="array" ref="U875">IFERROR(IF(INDEX(三跨两临近重点区段!$F:$F,MATCH(1,(MONTH(三跨两临近重点区段!$D:$D)=7)*(三跨两临近重点区段!$A:$A=D875),0))="已取消","已取消",INDEX(三跨两临近重点区段!$D:$D,MATCH(1,(MONTH(三跨两临近重点区段!$D:$D)=7)*(三跨两临近重点区段!$A:$A=D875)*(三跨两临近重点区段!$F:$F="现存区段"),0))),"")</f>
        <v/>
      </c>
      <c r="V875" s="232" t="str">
        <f t="array" ref="V875">IFERROR(IF(INDEX(三跨两临近重点区段!$F:$F,MATCH(1,(MONTH(三跨两临近重点区段!$D:$D)=7)*(三跨两临近重点区段!$A:$A=D875),0))="已取消","已取消",INDEX(三跨两临近重点区段!$E:$E,MATCH(1,(MONTH(三跨两临近重点区段!$D:$D)=7)*(三跨两临近重点区段!$A:$A=D875)*(三跨两临近重点区段!$F:$F="现存区段"),0))),"")</f>
        <v/>
      </c>
      <c r="W875" s="268" t="str">
        <f t="array" ref="W875">IFERROR(IF(INDEX(三跨两临近重点区段!$F:$F,MATCH(1,(MONTH(三跨两临近重点区段!$D:$D)=8)*(三跨两临近重点区段!$A:$A=D875),0))="已取消","已取消",INDEX(三跨两临近重点区段!$D:$D,MATCH(1,(MONTH(三跨两临近重点区段!$D:$D)=8)*(三跨两临近重点区段!$A:$A=D875)*(三跨两临近重点区段!$F:$F="现存区段"),0))),"")</f>
        <v/>
      </c>
      <c r="X875" s="232" t="str">
        <f t="array" ref="X875">IFERROR(IF(INDEX(三跨两临近重点区段!$F:$F,MATCH(1,(MONTH(三跨两临近重点区段!$D:$D)=8)*(三跨两临近重点区段!$A:$A=D875),0))="已取消","已取消",INDEX(三跨两临近重点区段!$E:$E,MATCH(1,(MONTH(三跨两临近重点区段!$D:$D)=8)*(三跨两临近重点区段!$A:$A=D875)*(三跨两临近重点区段!$F:$F="现存区段"),0))),"")</f>
        <v/>
      </c>
      <c r="Y875" s="268" t="str">
        <f t="array" ref="Y875">IFERROR(IF(INDEX(三跨两临近重点区段!$F:$F,MATCH(1,(MONTH(三跨两临近重点区段!$D:$D)=9)*(三跨两临近重点区段!$A:$A=D875),0))="已取消","已取消",INDEX(三跨两临近重点区段!$D:$D,MATCH(1,(MONTH(三跨两临近重点区段!$D:$D)=9)*(三跨两临近重点区段!$A:$A=D875)*(三跨两临近重点区段!$F:$F="现存区段"),0))),"")</f>
        <v/>
      </c>
      <c r="Z875" s="232" t="str">
        <f t="array" ref="Z875">IFERROR(IF(INDEX(三跨两临近重点区段!$F:$F,MATCH(1,(MONTH(三跨两临近重点区段!$D:$D)=9)*(三跨两临近重点区段!$A:$A=D875),0))="已取消","已取消",INDEX(三跨两临近重点区段!$E:$E,MATCH(1,(MONTH(三跨两临近重点区段!$D:$D)=9)*(三跨两临近重点区段!$A:$A=D875)*(三跨两临近重点区段!$F:$F="现存区段"),0))),"")</f>
        <v/>
      </c>
      <c r="AA875" s="268" t="str">
        <f t="array" ref="AA875">IFERROR(IF(INDEX(三跨两临近重点区段!$F:$F,MATCH(1,(MONTH(三跨两临近重点区段!$D:$D)=10)*(三跨两临近重点区段!$A:$A=D875),0))="已取消","已取消",INDEX(三跨两临近重点区段!$D:$D,MATCH(1,(MONTH(三跨两临近重点区段!$D:$D)=10)*(三跨两临近重点区段!$A:$A=D875)*(三跨两临近重点区段!$F:$F="现存区段"),0))),"")</f>
        <v/>
      </c>
      <c r="AB875" s="72" t="str">
        <f t="array" ref="AB875">IFERROR(IF(INDEX(三跨两临近重点区段!$F:$F,MATCH(1,(MONTH(三跨两临近重点区段!$D:$D)=10)*(三跨两临近重点区段!$A:$A=D875),0))="已取消","已取消",INDEX(三跨两临近重点区段!$E:$E,MATCH(1,(MONTH(三跨两临近重点区段!$D:$D)=10)*(三跨两临近重点区段!$A:$A=D875)*(三跨两临近重点区段!$F:$F="现存区段"),0))),"")</f>
        <v/>
      </c>
      <c r="AC875" s="284" t="str">
        <f t="array" ref="AC875">IFERROR(IF(INDEX(三跨两临近重点区段!$F:$F,MATCH(1,(MONTH(三跨两临近重点区段!$D:$D)=11)*(三跨两临近重点区段!$A:$A=D875),0))="已取消","已取消",INDEX(三跨两临近重点区段!$D:$D,MATCH(1,(MONTH(三跨两临近重点区段!$D:$D)=11)*(三跨两临近重点区段!$A:$A=D875)*(三跨两临近重点区段!$F:$F="现存区段"),0))),"")</f>
        <v/>
      </c>
      <c r="AD875" s="72" t="str">
        <f t="array" ref="AD875">IFERROR(IF(INDEX(三跨两临近重点区段!$F:$F,MATCH(1,(MONTH(三跨两临近重点区段!$D:$D)=11)*(三跨两临近重点区段!$A:$A=D875),0))="已取消","已取消",INDEX(三跨两临近重点区段!$E:$E,MATCH(1,(MONTH(三跨两临近重点区段!$D:$D)=11)*(三跨两临近重点区段!$A:$A=D875)*(三跨两临近重点区段!$F:$F="现存区段"),0))),"")</f>
        <v/>
      </c>
      <c r="AE875" s="284" t="str">
        <f t="array" ref="AE875">IFERROR(IF(INDEX(三跨两临近重点区段!$F:$F,MATCH(1,(MONTH(三跨两临近重点区段!$D:$D)=12)*(三跨两临近重点区段!$A:$A=D875),0))="已取消","已取消",INDEX(三跨两临近重点区段!$D:$D,MATCH(1,(MONTH(三跨两临近重点区段!$D:$D)=12)*(三跨两临近重点区段!$A:$A=D875)*(三跨两临近重点区段!$F:$F="现存区段"),0))),"")</f>
        <v/>
      </c>
      <c r="AF875" s="72" t="str">
        <f t="array" ref="AF875">IFERROR(IF(INDEX(三跨两临近重点区段!$F:$F,MATCH(1,(MONTH(三跨两临近重点区段!$D:$D)=12)*(三跨两临近重点区段!$A:$A=D875),0))="已取消","已取消",INDEX(三跨两临近重点区段!$E:$E,MATCH(1,(MONTH(三跨两临近重点区段!$D:$D)=12)*(三跨两临近重点区段!$A:$A=D875)*(三跨两临近重点区段!$F:$F="现存区段"),0))),"")</f>
        <v/>
      </c>
      <c r="AH875" t="e">
        <f t="array" ref="AH875">INDEX(三跨两临近重点区段!$G:$G,MATCH(D875,三跨两临近重点区段!$A:$A,0))</f>
        <v>#N/A</v>
      </c>
      <c r="AI875" t="e">
        <f>INDEX(三跨两临近重点区段!$J:$J,MATCH(D875,三跨两临近重点区段!$A:$A,0))</f>
        <v>#N/A</v>
      </c>
    </row>
    <row r="876" ht="14.25" spans="1:35">
      <c r="A876" s="263" t="s">
        <v>363</v>
      </c>
      <c r="B876" s="264" t="s">
        <v>2800</v>
      </c>
      <c r="C876" s="263" t="s">
        <v>2711</v>
      </c>
      <c r="D876" s="263" t="s">
        <v>3381</v>
      </c>
      <c r="E876" s="264" t="s">
        <v>2449</v>
      </c>
      <c r="F876" s="264" t="s">
        <v>125</v>
      </c>
      <c r="G876" s="263" t="s">
        <v>2452</v>
      </c>
      <c r="H876" s="263" t="s">
        <v>1492</v>
      </c>
      <c r="I876" s="33"/>
      <c r="J876" s="196"/>
      <c r="K876" s="196"/>
      <c r="L876" s="196"/>
      <c r="M876" s="235"/>
      <c r="N876" s="235"/>
      <c r="O876" s="33"/>
      <c r="P876" s="48"/>
      <c r="Q876" s="279"/>
      <c r="R876" s="279"/>
      <c r="S876" s="278">
        <v>45462</v>
      </c>
      <c r="T876" s="279" t="s">
        <v>2117</v>
      </c>
      <c r="U876" s="268" t="str">
        <f t="array" ref="U876">IFERROR(IF(INDEX(三跨两临近重点区段!$F:$F,MATCH(1,(MONTH(三跨两临近重点区段!$D:$D)=7)*(三跨两临近重点区段!$A:$A=D876),0))="已取消","已取消",INDEX(三跨两临近重点区段!$D:$D,MATCH(1,(MONTH(三跨两临近重点区段!$D:$D)=7)*(三跨两临近重点区段!$A:$A=D876)*(三跨两临近重点区段!$F:$F="现存区段"),0))),"")</f>
        <v/>
      </c>
      <c r="V876" s="232" t="str">
        <f t="array" ref="V876">IFERROR(IF(INDEX(三跨两临近重点区段!$F:$F,MATCH(1,(MONTH(三跨两临近重点区段!$D:$D)=7)*(三跨两临近重点区段!$A:$A=D876),0))="已取消","已取消",INDEX(三跨两临近重点区段!$E:$E,MATCH(1,(MONTH(三跨两临近重点区段!$D:$D)=7)*(三跨两临近重点区段!$A:$A=D876)*(三跨两临近重点区段!$F:$F="现存区段"),0))),"")</f>
        <v/>
      </c>
      <c r="W876" s="268" t="str">
        <f t="array" ref="W876">IFERROR(IF(INDEX(三跨两临近重点区段!$F:$F,MATCH(1,(MONTH(三跨两临近重点区段!$D:$D)=8)*(三跨两临近重点区段!$A:$A=D876),0))="已取消","已取消",INDEX(三跨两临近重点区段!$D:$D,MATCH(1,(MONTH(三跨两临近重点区段!$D:$D)=8)*(三跨两临近重点区段!$A:$A=D876)*(三跨两临近重点区段!$F:$F="现存区段"),0))),"")</f>
        <v/>
      </c>
      <c r="X876" s="232" t="str">
        <f t="array" ref="X876">IFERROR(IF(INDEX(三跨两临近重点区段!$F:$F,MATCH(1,(MONTH(三跨两临近重点区段!$D:$D)=8)*(三跨两临近重点区段!$A:$A=D876),0))="已取消","已取消",INDEX(三跨两临近重点区段!$E:$E,MATCH(1,(MONTH(三跨两临近重点区段!$D:$D)=8)*(三跨两临近重点区段!$A:$A=D876)*(三跨两临近重点区段!$F:$F="现存区段"),0))),"")</f>
        <v/>
      </c>
      <c r="Y876" s="268" t="str">
        <f t="array" ref="Y876">IFERROR(IF(INDEX(三跨两临近重点区段!$F:$F,MATCH(1,(MONTH(三跨两临近重点区段!$D:$D)=9)*(三跨两临近重点区段!$A:$A=D876),0))="已取消","已取消",INDEX(三跨两临近重点区段!$D:$D,MATCH(1,(MONTH(三跨两临近重点区段!$D:$D)=9)*(三跨两临近重点区段!$A:$A=D876)*(三跨两临近重点区段!$F:$F="现存区段"),0))),"")</f>
        <v/>
      </c>
      <c r="Z876" s="232" t="str">
        <f t="array" ref="Z876">IFERROR(IF(INDEX(三跨两临近重点区段!$F:$F,MATCH(1,(MONTH(三跨两临近重点区段!$D:$D)=9)*(三跨两临近重点区段!$A:$A=D876),0))="已取消","已取消",INDEX(三跨两临近重点区段!$E:$E,MATCH(1,(MONTH(三跨两临近重点区段!$D:$D)=9)*(三跨两临近重点区段!$A:$A=D876)*(三跨两临近重点区段!$F:$F="现存区段"),0))),"")</f>
        <v/>
      </c>
      <c r="AA876" s="268" t="str">
        <f t="array" ref="AA876">IFERROR(IF(INDEX(三跨两临近重点区段!$F:$F,MATCH(1,(MONTH(三跨两临近重点区段!$D:$D)=10)*(三跨两临近重点区段!$A:$A=D876),0))="已取消","已取消",INDEX(三跨两临近重点区段!$D:$D,MATCH(1,(MONTH(三跨两临近重点区段!$D:$D)=10)*(三跨两临近重点区段!$A:$A=D876)*(三跨两临近重点区段!$F:$F="现存区段"),0))),"")</f>
        <v/>
      </c>
      <c r="AB876" s="72" t="str">
        <f t="array" ref="AB876">IFERROR(IF(INDEX(三跨两临近重点区段!$F:$F,MATCH(1,(MONTH(三跨两临近重点区段!$D:$D)=10)*(三跨两临近重点区段!$A:$A=D876),0))="已取消","已取消",INDEX(三跨两临近重点区段!$E:$E,MATCH(1,(MONTH(三跨两临近重点区段!$D:$D)=10)*(三跨两临近重点区段!$A:$A=D876)*(三跨两临近重点区段!$F:$F="现存区段"),0))),"")</f>
        <v/>
      </c>
      <c r="AC876" s="284" t="str">
        <f t="array" ref="AC876">IFERROR(IF(INDEX(三跨两临近重点区段!$F:$F,MATCH(1,(MONTH(三跨两临近重点区段!$D:$D)=11)*(三跨两临近重点区段!$A:$A=D876),0))="已取消","已取消",INDEX(三跨两临近重点区段!$D:$D,MATCH(1,(MONTH(三跨两临近重点区段!$D:$D)=11)*(三跨两临近重点区段!$A:$A=D876)*(三跨两临近重点区段!$F:$F="现存区段"),0))),"")</f>
        <v/>
      </c>
      <c r="AD876" s="72" t="str">
        <f t="array" ref="AD876">IFERROR(IF(INDEX(三跨两临近重点区段!$F:$F,MATCH(1,(MONTH(三跨两临近重点区段!$D:$D)=11)*(三跨两临近重点区段!$A:$A=D876),0))="已取消","已取消",INDEX(三跨两临近重点区段!$E:$E,MATCH(1,(MONTH(三跨两临近重点区段!$D:$D)=11)*(三跨两临近重点区段!$A:$A=D876)*(三跨两临近重点区段!$F:$F="现存区段"),0))),"")</f>
        <v/>
      </c>
      <c r="AE876" s="284" t="str">
        <f t="array" ref="AE876">IFERROR(IF(INDEX(三跨两临近重点区段!$F:$F,MATCH(1,(MONTH(三跨两临近重点区段!$D:$D)=12)*(三跨两临近重点区段!$A:$A=D876),0))="已取消","已取消",INDEX(三跨两临近重点区段!$D:$D,MATCH(1,(MONTH(三跨两临近重点区段!$D:$D)=12)*(三跨两临近重点区段!$A:$A=D876)*(三跨两临近重点区段!$F:$F="现存区段"),0))),"")</f>
        <v/>
      </c>
      <c r="AF876" s="72" t="str">
        <f t="array" ref="AF876">IFERROR(IF(INDEX(三跨两临近重点区段!$F:$F,MATCH(1,(MONTH(三跨两临近重点区段!$D:$D)=12)*(三跨两临近重点区段!$A:$A=D876),0))="已取消","已取消",INDEX(三跨两临近重点区段!$E:$E,MATCH(1,(MONTH(三跨两临近重点区段!$D:$D)=12)*(三跨两临近重点区段!$A:$A=D876)*(三跨两临近重点区段!$F:$F="现存区段"),0))),"")</f>
        <v/>
      </c>
      <c r="AH876" t="e">
        <f t="array" ref="AH876">INDEX(三跨两临近重点区段!$G:$G,MATCH(D876,三跨两临近重点区段!$A:$A,0))</f>
        <v>#N/A</v>
      </c>
      <c r="AI876" t="e">
        <f>INDEX(三跨两临近重点区段!$J:$J,MATCH(D876,三跨两临近重点区段!$A:$A,0))</f>
        <v>#N/A</v>
      </c>
    </row>
    <row r="877" ht="14.25" spans="1:35">
      <c r="A877" s="263" t="s">
        <v>150</v>
      </c>
      <c r="B877" s="264" t="s">
        <v>2720</v>
      </c>
      <c r="C877" s="263" t="s">
        <v>2746</v>
      </c>
      <c r="D877" s="263" t="s">
        <v>3382</v>
      </c>
      <c r="E877" s="264" t="s">
        <v>2115</v>
      </c>
      <c r="F877" s="264" t="s">
        <v>125</v>
      </c>
      <c r="G877" s="263" t="s">
        <v>2116</v>
      </c>
      <c r="H877" s="263" t="s">
        <v>1255</v>
      </c>
      <c r="I877" s="33"/>
      <c r="J877" s="196"/>
      <c r="K877" s="196"/>
      <c r="L877" s="196"/>
      <c r="M877" s="235"/>
      <c r="N877" s="235"/>
      <c r="O877" s="33"/>
      <c r="P877" s="48"/>
      <c r="Q877" s="279"/>
      <c r="R877" s="279"/>
      <c r="S877" s="278">
        <v>45455</v>
      </c>
      <c r="T877" s="279" t="s">
        <v>2117</v>
      </c>
      <c r="U877" s="268" t="str">
        <f t="array" ref="U877">IFERROR(IF(INDEX(三跨两临近重点区段!$F:$F,MATCH(1,(MONTH(三跨两临近重点区段!$D:$D)=7)*(三跨两临近重点区段!$A:$A=D877),0))="已取消","已取消",INDEX(三跨两临近重点区段!$D:$D,MATCH(1,(MONTH(三跨两临近重点区段!$D:$D)=7)*(三跨两临近重点区段!$A:$A=D877)*(三跨两临近重点区段!$F:$F="现存区段"),0))),"")</f>
        <v/>
      </c>
      <c r="V877" s="232" t="str">
        <f t="array" ref="V877">IFERROR(IF(INDEX(三跨两临近重点区段!$F:$F,MATCH(1,(MONTH(三跨两临近重点区段!$D:$D)=7)*(三跨两临近重点区段!$A:$A=D877),0))="已取消","已取消",INDEX(三跨两临近重点区段!$E:$E,MATCH(1,(MONTH(三跨两临近重点区段!$D:$D)=7)*(三跨两临近重点区段!$A:$A=D877)*(三跨两临近重点区段!$F:$F="现存区段"),0))),"")</f>
        <v/>
      </c>
      <c r="W877" s="268" t="str">
        <f t="array" ref="W877">IFERROR(IF(INDEX(三跨两临近重点区段!$F:$F,MATCH(1,(MONTH(三跨两临近重点区段!$D:$D)=8)*(三跨两临近重点区段!$A:$A=D877),0))="已取消","已取消",INDEX(三跨两临近重点区段!$D:$D,MATCH(1,(MONTH(三跨两临近重点区段!$D:$D)=8)*(三跨两临近重点区段!$A:$A=D877)*(三跨两临近重点区段!$F:$F="现存区段"),0))),"")</f>
        <v/>
      </c>
      <c r="X877" s="232" t="str">
        <f t="array" ref="X877">IFERROR(IF(INDEX(三跨两临近重点区段!$F:$F,MATCH(1,(MONTH(三跨两临近重点区段!$D:$D)=8)*(三跨两临近重点区段!$A:$A=D877),0))="已取消","已取消",INDEX(三跨两临近重点区段!$E:$E,MATCH(1,(MONTH(三跨两临近重点区段!$D:$D)=8)*(三跨两临近重点区段!$A:$A=D877)*(三跨两临近重点区段!$F:$F="现存区段"),0))),"")</f>
        <v/>
      </c>
      <c r="Y877" s="268" t="str">
        <f t="array" ref="Y877">IFERROR(IF(INDEX(三跨两临近重点区段!$F:$F,MATCH(1,(MONTH(三跨两临近重点区段!$D:$D)=9)*(三跨两临近重点区段!$A:$A=D877),0))="已取消","已取消",INDEX(三跨两临近重点区段!$D:$D,MATCH(1,(MONTH(三跨两临近重点区段!$D:$D)=9)*(三跨两临近重点区段!$A:$A=D877)*(三跨两临近重点区段!$F:$F="现存区段"),0))),"")</f>
        <v/>
      </c>
      <c r="Z877" s="232" t="str">
        <f t="array" ref="Z877">IFERROR(IF(INDEX(三跨两临近重点区段!$F:$F,MATCH(1,(MONTH(三跨两临近重点区段!$D:$D)=9)*(三跨两临近重点区段!$A:$A=D877),0))="已取消","已取消",INDEX(三跨两临近重点区段!$E:$E,MATCH(1,(MONTH(三跨两临近重点区段!$D:$D)=9)*(三跨两临近重点区段!$A:$A=D877)*(三跨两临近重点区段!$F:$F="现存区段"),0))),"")</f>
        <v/>
      </c>
      <c r="AA877" s="268" t="str">
        <f t="array" ref="AA877">IFERROR(IF(INDEX(三跨两临近重点区段!$F:$F,MATCH(1,(MONTH(三跨两临近重点区段!$D:$D)=10)*(三跨两临近重点区段!$A:$A=D877),0))="已取消","已取消",INDEX(三跨两临近重点区段!$D:$D,MATCH(1,(MONTH(三跨两临近重点区段!$D:$D)=10)*(三跨两临近重点区段!$A:$A=D877)*(三跨两临近重点区段!$F:$F="现存区段"),0))),"")</f>
        <v/>
      </c>
      <c r="AB877" s="72" t="str">
        <f t="array" ref="AB877">IFERROR(IF(INDEX(三跨两临近重点区段!$F:$F,MATCH(1,(MONTH(三跨两临近重点区段!$D:$D)=10)*(三跨两临近重点区段!$A:$A=D877),0))="已取消","已取消",INDEX(三跨两临近重点区段!$E:$E,MATCH(1,(MONTH(三跨两临近重点区段!$D:$D)=10)*(三跨两临近重点区段!$A:$A=D877)*(三跨两临近重点区段!$F:$F="现存区段"),0))),"")</f>
        <v/>
      </c>
      <c r="AC877" s="284" t="str">
        <f t="array" ref="AC877">IFERROR(IF(INDEX(三跨两临近重点区段!$F:$F,MATCH(1,(MONTH(三跨两临近重点区段!$D:$D)=11)*(三跨两临近重点区段!$A:$A=D877),0))="已取消","已取消",INDEX(三跨两临近重点区段!$D:$D,MATCH(1,(MONTH(三跨两临近重点区段!$D:$D)=11)*(三跨两临近重点区段!$A:$A=D877)*(三跨两临近重点区段!$F:$F="现存区段"),0))),"")</f>
        <v/>
      </c>
      <c r="AD877" s="72" t="str">
        <f t="array" ref="AD877">IFERROR(IF(INDEX(三跨两临近重点区段!$F:$F,MATCH(1,(MONTH(三跨两临近重点区段!$D:$D)=11)*(三跨两临近重点区段!$A:$A=D877),0))="已取消","已取消",INDEX(三跨两临近重点区段!$E:$E,MATCH(1,(MONTH(三跨两临近重点区段!$D:$D)=11)*(三跨两临近重点区段!$A:$A=D877)*(三跨两临近重点区段!$F:$F="现存区段"),0))),"")</f>
        <v/>
      </c>
      <c r="AE877" s="284" t="str">
        <f t="array" ref="AE877">IFERROR(IF(INDEX(三跨两临近重点区段!$F:$F,MATCH(1,(MONTH(三跨两临近重点区段!$D:$D)=12)*(三跨两临近重点区段!$A:$A=D877),0))="已取消","已取消",INDEX(三跨两临近重点区段!$D:$D,MATCH(1,(MONTH(三跨两临近重点区段!$D:$D)=12)*(三跨两临近重点区段!$A:$A=D877)*(三跨两临近重点区段!$F:$F="现存区段"),0))),"")</f>
        <v/>
      </c>
      <c r="AF877" s="72" t="str">
        <f t="array" ref="AF877">IFERROR(IF(INDEX(三跨两临近重点区段!$F:$F,MATCH(1,(MONTH(三跨两临近重点区段!$D:$D)=12)*(三跨两临近重点区段!$A:$A=D877),0))="已取消","已取消",INDEX(三跨两临近重点区段!$E:$E,MATCH(1,(MONTH(三跨两临近重点区段!$D:$D)=12)*(三跨两临近重点区段!$A:$A=D877)*(三跨两临近重点区段!$F:$F="现存区段"),0))),"")</f>
        <v/>
      </c>
      <c r="AH877" t="e">
        <f t="array" ref="AH877">INDEX(三跨两临近重点区段!$G:$G,MATCH(D877,三跨两临近重点区段!$A:$A,0))</f>
        <v>#N/A</v>
      </c>
      <c r="AI877" t="e">
        <f>INDEX(三跨两临近重点区段!$J:$J,MATCH(D877,三跨两临近重点区段!$A:$A,0))</f>
        <v>#N/A</v>
      </c>
    </row>
    <row r="878" ht="14.25" spans="1:35">
      <c r="A878" s="263" t="s">
        <v>150</v>
      </c>
      <c r="B878" s="264" t="s">
        <v>2689</v>
      </c>
      <c r="C878" s="263" t="s">
        <v>2844</v>
      </c>
      <c r="D878" s="263" t="s">
        <v>3383</v>
      </c>
      <c r="E878" s="264" t="s">
        <v>2115</v>
      </c>
      <c r="F878" s="264" t="s">
        <v>125</v>
      </c>
      <c r="G878" s="263" t="s">
        <v>2116</v>
      </c>
      <c r="H878" s="263" t="s">
        <v>1204</v>
      </c>
      <c r="I878" s="33"/>
      <c r="J878" s="196"/>
      <c r="K878" s="196"/>
      <c r="L878" s="196"/>
      <c r="M878" s="235"/>
      <c r="N878" s="235"/>
      <c r="O878" s="33"/>
      <c r="P878" s="48"/>
      <c r="Q878" s="279"/>
      <c r="R878" s="279"/>
      <c r="S878" s="278">
        <v>45455</v>
      </c>
      <c r="T878" s="279" t="s">
        <v>2117</v>
      </c>
      <c r="U878" s="268" t="str">
        <f t="array" ref="U878">IFERROR(IF(INDEX(三跨两临近重点区段!$F:$F,MATCH(1,(MONTH(三跨两临近重点区段!$D:$D)=7)*(三跨两临近重点区段!$A:$A=D878),0))="已取消","已取消",INDEX(三跨两临近重点区段!$D:$D,MATCH(1,(MONTH(三跨两临近重点区段!$D:$D)=7)*(三跨两临近重点区段!$A:$A=D878)*(三跨两临近重点区段!$F:$F="现存区段"),0))),"")</f>
        <v/>
      </c>
      <c r="V878" s="232" t="str">
        <f t="array" ref="V878">IFERROR(IF(INDEX(三跨两临近重点区段!$F:$F,MATCH(1,(MONTH(三跨两临近重点区段!$D:$D)=7)*(三跨两临近重点区段!$A:$A=D878),0))="已取消","已取消",INDEX(三跨两临近重点区段!$E:$E,MATCH(1,(MONTH(三跨两临近重点区段!$D:$D)=7)*(三跨两临近重点区段!$A:$A=D878)*(三跨两临近重点区段!$F:$F="现存区段"),0))),"")</f>
        <v/>
      </c>
      <c r="W878" s="268" t="str">
        <f t="array" ref="W878">IFERROR(IF(INDEX(三跨两临近重点区段!$F:$F,MATCH(1,(MONTH(三跨两临近重点区段!$D:$D)=8)*(三跨两临近重点区段!$A:$A=D878),0))="已取消","已取消",INDEX(三跨两临近重点区段!$D:$D,MATCH(1,(MONTH(三跨两临近重点区段!$D:$D)=8)*(三跨两临近重点区段!$A:$A=D878)*(三跨两临近重点区段!$F:$F="现存区段"),0))),"")</f>
        <v/>
      </c>
      <c r="X878" s="232" t="str">
        <f t="array" ref="X878">IFERROR(IF(INDEX(三跨两临近重点区段!$F:$F,MATCH(1,(MONTH(三跨两临近重点区段!$D:$D)=8)*(三跨两临近重点区段!$A:$A=D878),0))="已取消","已取消",INDEX(三跨两临近重点区段!$E:$E,MATCH(1,(MONTH(三跨两临近重点区段!$D:$D)=8)*(三跨两临近重点区段!$A:$A=D878)*(三跨两临近重点区段!$F:$F="现存区段"),0))),"")</f>
        <v/>
      </c>
      <c r="Y878" s="268" t="str">
        <f t="array" ref="Y878">IFERROR(IF(INDEX(三跨两临近重点区段!$F:$F,MATCH(1,(MONTH(三跨两临近重点区段!$D:$D)=9)*(三跨两临近重点区段!$A:$A=D878),0))="已取消","已取消",INDEX(三跨两临近重点区段!$D:$D,MATCH(1,(MONTH(三跨两临近重点区段!$D:$D)=9)*(三跨两临近重点区段!$A:$A=D878)*(三跨两临近重点区段!$F:$F="现存区段"),0))),"")</f>
        <v/>
      </c>
      <c r="Z878" s="232" t="str">
        <f t="array" ref="Z878">IFERROR(IF(INDEX(三跨两临近重点区段!$F:$F,MATCH(1,(MONTH(三跨两临近重点区段!$D:$D)=9)*(三跨两临近重点区段!$A:$A=D878),0))="已取消","已取消",INDEX(三跨两临近重点区段!$E:$E,MATCH(1,(MONTH(三跨两临近重点区段!$D:$D)=9)*(三跨两临近重点区段!$A:$A=D878)*(三跨两临近重点区段!$F:$F="现存区段"),0))),"")</f>
        <v/>
      </c>
      <c r="AA878" s="268" t="str">
        <f t="array" ref="AA878">IFERROR(IF(INDEX(三跨两临近重点区段!$F:$F,MATCH(1,(MONTH(三跨两临近重点区段!$D:$D)=10)*(三跨两临近重点区段!$A:$A=D878),0))="已取消","已取消",INDEX(三跨两临近重点区段!$D:$D,MATCH(1,(MONTH(三跨两临近重点区段!$D:$D)=10)*(三跨两临近重点区段!$A:$A=D878)*(三跨两临近重点区段!$F:$F="现存区段"),0))),"")</f>
        <v/>
      </c>
      <c r="AB878" s="72" t="str">
        <f t="array" ref="AB878">IFERROR(IF(INDEX(三跨两临近重点区段!$F:$F,MATCH(1,(MONTH(三跨两临近重点区段!$D:$D)=10)*(三跨两临近重点区段!$A:$A=D878),0))="已取消","已取消",INDEX(三跨两临近重点区段!$E:$E,MATCH(1,(MONTH(三跨两临近重点区段!$D:$D)=10)*(三跨两临近重点区段!$A:$A=D878)*(三跨两临近重点区段!$F:$F="现存区段"),0))),"")</f>
        <v/>
      </c>
      <c r="AC878" s="284" t="str">
        <f t="array" ref="AC878">IFERROR(IF(INDEX(三跨两临近重点区段!$F:$F,MATCH(1,(MONTH(三跨两临近重点区段!$D:$D)=11)*(三跨两临近重点区段!$A:$A=D878),0))="已取消","已取消",INDEX(三跨两临近重点区段!$D:$D,MATCH(1,(MONTH(三跨两临近重点区段!$D:$D)=11)*(三跨两临近重点区段!$A:$A=D878)*(三跨两临近重点区段!$F:$F="现存区段"),0))),"")</f>
        <v/>
      </c>
      <c r="AD878" s="72" t="str">
        <f t="array" ref="AD878">IFERROR(IF(INDEX(三跨两临近重点区段!$F:$F,MATCH(1,(MONTH(三跨两临近重点区段!$D:$D)=11)*(三跨两临近重点区段!$A:$A=D878),0))="已取消","已取消",INDEX(三跨两临近重点区段!$E:$E,MATCH(1,(MONTH(三跨两临近重点区段!$D:$D)=11)*(三跨两临近重点区段!$A:$A=D878)*(三跨两临近重点区段!$F:$F="现存区段"),0))),"")</f>
        <v/>
      </c>
      <c r="AE878" s="284" t="str">
        <f t="array" ref="AE878">IFERROR(IF(INDEX(三跨两临近重点区段!$F:$F,MATCH(1,(MONTH(三跨两临近重点区段!$D:$D)=12)*(三跨两临近重点区段!$A:$A=D878),0))="已取消","已取消",INDEX(三跨两临近重点区段!$D:$D,MATCH(1,(MONTH(三跨两临近重点区段!$D:$D)=12)*(三跨两临近重点区段!$A:$A=D878)*(三跨两临近重点区段!$F:$F="现存区段"),0))),"")</f>
        <v/>
      </c>
      <c r="AF878" s="72" t="str">
        <f t="array" ref="AF878">IFERROR(IF(INDEX(三跨两临近重点区段!$F:$F,MATCH(1,(MONTH(三跨两临近重点区段!$D:$D)=12)*(三跨两临近重点区段!$A:$A=D878),0))="已取消","已取消",INDEX(三跨两临近重点区段!$E:$E,MATCH(1,(MONTH(三跨两临近重点区段!$D:$D)=12)*(三跨两临近重点区段!$A:$A=D878)*(三跨两临近重点区段!$F:$F="现存区段"),0))),"")</f>
        <v/>
      </c>
      <c r="AH878" t="e">
        <f t="array" ref="AH878">INDEX(三跨两临近重点区段!$G:$G,MATCH(D878,三跨两临近重点区段!$A:$A,0))</f>
        <v>#N/A</v>
      </c>
      <c r="AI878" t="e">
        <f>INDEX(三跨两临近重点区段!$J:$J,MATCH(D878,三跨两临近重点区段!$A:$A,0))</f>
        <v>#N/A</v>
      </c>
    </row>
    <row r="879" ht="14.25" spans="1:35">
      <c r="A879" s="263" t="s">
        <v>119</v>
      </c>
      <c r="B879" s="264" t="s">
        <v>2698</v>
      </c>
      <c r="C879" s="263" t="s">
        <v>2135</v>
      </c>
      <c r="D879" s="263" t="s">
        <v>3384</v>
      </c>
      <c r="E879" s="264" t="s">
        <v>2115</v>
      </c>
      <c r="F879" s="264" t="s">
        <v>125</v>
      </c>
      <c r="G879" s="263" t="s">
        <v>2116</v>
      </c>
      <c r="H879" s="263" t="s">
        <v>1186</v>
      </c>
      <c r="I879" s="33"/>
      <c r="J879" s="196"/>
      <c r="K879" s="196"/>
      <c r="L879" s="196"/>
      <c r="M879" s="235"/>
      <c r="N879" s="235"/>
      <c r="O879" s="33"/>
      <c r="P879" s="48"/>
      <c r="Q879" s="280"/>
      <c r="R879" s="280"/>
      <c r="S879" s="282">
        <v>45446.4833333333</v>
      </c>
      <c r="T879" s="279" t="s">
        <v>2117</v>
      </c>
      <c r="U879" s="268" t="str">
        <f t="array" ref="U879">IFERROR(IF(INDEX(三跨两临近重点区段!$F:$F,MATCH(1,(MONTH(三跨两临近重点区段!$D:$D)=7)*(三跨两临近重点区段!$A:$A=D879),0))="已取消","已取消",INDEX(三跨两临近重点区段!$D:$D,MATCH(1,(MONTH(三跨两临近重点区段!$D:$D)=7)*(三跨两临近重点区段!$A:$A=D879)*(三跨两临近重点区段!$F:$F="现存区段"),0))),"")</f>
        <v/>
      </c>
      <c r="V879" s="232" t="str">
        <f t="array" ref="V879">IFERROR(IF(INDEX(三跨两临近重点区段!$F:$F,MATCH(1,(MONTH(三跨两临近重点区段!$D:$D)=7)*(三跨两临近重点区段!$A:$A=D879),0))="已取消","已取消",INDEX(三跨两临近重点区段!$E:$E,MATCH(1,(MONTH(三跨两临近重点区段!$D:$D)=7)*(三跨两临近重点区段!$A:$A=D879)*(三跨两临近重点区段!$F:$F="现存区段"),0))),"")</f>
        <v/>
      </c>
      <c r="W879" s="268" t="str">
        <f t="array" ref="W879">IFERROR(IF(INDEX(三跨两临近重点区段!$F:$F,MATCH(1,(MONTH(三跨两临近重点区段!$D:$D)=8)*(三跨两临近重点区段!$A:$A=D879),0))="已取消","已取消",INDEX(三跨两临近重点区段!$D:$D,MATCH(1,(MONTH(三跨两临近重点区段!$D:$D)=8)*(三跨两临近重点区段!$A:$A=D879)*(三跨两临近重点区段!$F:$F="现存区段"),0))),"")</f>
        <v/>
      </c>
      <c r="X879" s="232" t="str">
        <f t="array" ref="X879">IFERROR(IF(INDEX(三跨两临近重点区段!$F:$F,MATCH(1,(MONTH(三跨两临近重点区段!$D:$D)=8)*(三跨两临近重点区段!$A:$A=D879),0))="已取消","已取消",INDEX(三跨两临近重点区段!$E:$E,MATCH(1,(MONTH(三跨两临近重点区段!$D:$D)=8)*(三跨两临近重点区段!$A:$A=D879)*(三跨两临近重点区段!$F:$F="现存区段"),0))),"")</f>
        <v/>
      </c>
      <c r="Y879" s="268" t="str">
        <f t="array" ref="Y879">IFERROR(IF(INDEX(三跨两临近重点区段!$F:$F,MATCH(1,(MONTH(三跨两临近重点区段!$D:$D)=9)*(三跨两临近重点区段!$A:$A=D879),0))="已取消","已取消",INDEX(三跨两临近重点区段!$D:$D,MATCH(1,(MONTH(三跨两临近重点区段!$D:$D)=9)*(三跨两临近重点区段!$A:$A=D879)*(三跨两临近重点区段!$F:$F="现存区段"),0))),"")</f>
        <v/>
      </c>
      <c r="Z879" s="232" t="str">
        <f t="array" ref="Z879">IFERROR(IF(INDEX(三跨两临近重点区段!$F:$F,MATCH(1,(MONTH(三跨两临近重点区段!$D:$D)=9)*(三跨两临近重点区段!$A:$A=D879),0))="已取消","已取消",INDEX(三跨两临近重点区段!$E:$E,MATCH(1,(MONTH(三跨两临近重点区段!$D:$D)=9)*(三跨两临近重点区段!$A:$A=D879)*(三跨两临近重点区段!$F:$F="现存区段"),0))),"")</f>
        <v/>
      </c>
      <c r="AA879" s="268" t="str">
        <f t="array" ref="AA879">IFERROR(IF(INDEX(三跨两临近重点区段!$F:$F,MATCH(1,(MONTH(三跨两临近重点区段!$D:$D)=10)*(三跨两临近重点区段!$A:$A=D879),0))="已取消","已取消",INDEX(三跨两临近重点区段!$D:$D,MATCH(1,(MONTH(三跨两临近重点区段!$D:$D)=10)*(三跨两临近重点区段!$A:$A=D879)*(三跨两临近重点区段!$F:$F="现存区段"),0))),"")</f>
        <v/>
      </c>
      <c r="AB879" s="72" t="str">
        <f t="array" ref="AB879">IFERROR(IF(INDEX(三跨两临近重点区段!$F:$F,MATCH(1,(MONTH(三跨两临近重点区段!$D:$D)=10)*(三跨两临近重点区段!$A:$A=D879),0))="已取消","已取消",INDEX(三跨两临近重点区段!$E:$E,MATCH(1,(MONTH(三跨两临近重点区段!$D:$D)=10)*(三跨两临近重点区段!$A:$A=D879)*(三跨两临近重点区段!$F:$F="现存区段"),0))),"")</f>
        <v/>
      </c>
      <c r="AC879" s="284" t="str">
        <f t="array" ref="AC879">IFERROR(IF(INDEX(三跨两临近重点区段!$F:$F,MATCH(1,(MONTH(三跨两临近重点区段!$D:$D)=11)*(三跨两临近重点区段!$A:$A=D879),0))="已取消","已取消",INDEX(三跨两临近重点区段!$D:$D,MATCH(1,(MONTH(三跨两临近重点区段!$D:$D)=11)*(三跨两临近重点区段!$A:$A=D879)*(三跨两临近重点区段!$F:$F="现存区段"),0))),"")</f>
        <v/>
      </c>
      <c r="AD879" s="72" t="str">
        <f t="array" ref="AD879">IFERROR(IF(INDEX(三跨两临近重点区段!$F:$F,MATCH(1,(MONTH(三跨两临近重点区段!$D:$D)=11)*(三跨两临近重点区段!$A:$A=D879),0))="已取消","已取消",INDEX(三跨两临近重点区段!$E:$E,MATCH(1,(MONTH(三跨两临近重点区段!$D:$D)=11)*(三跨两临近重点区段!$A:$A=D879)*(三跨两临近重点区段!$F:$F="现存区段"),0))),"")</f>
        <v/>
      </c>
      <c r="AE879" s="284" t="str">
        <f t="array" ref="AE879">IFERROR(IF(INDEX(三跨两临近重点区段!$F:$F,MATCH(1,(MONTH(三跨两临近重点区段!$D:$D)=12)*(三跨两临近重点区段!$A:$A=D879),0))="已取消","已取消",INDEX(三跨两临近重点区段!$D:$D,MATCH(1,(MONTH(三跨两临近重点区段!$D:$D)=12)*(三跨两临近重点区段!$A:$A=D879)*(三跨两临近重点区段!$F:$F="现存区段"),0))),"")</f>
        <v/>
      </c>
      <c r="AF879" s="72" t="str">
        <f t="array" ref="AF879">IFERROR(IF(INDEX(三跨两临近重点区段!$F:$F,MATCH(1,(MONTH(三跨两临近重点区段!$D:$D)=12)*(三跨两临近重点区段!$A:$A=D879),0))="已取消","已取消",INDEX(三跨两临近重点区段!$E:$E,MATCH(1,(MONTH(三跨两临近重点区段!$D:$D)=12)*(三跨两临近重点区段!$A:$A=D879)*(三跨两临近重点区段!$F:$F="现存区段"),0))),"")</f>
        <v/>
      </c>
      <c r="AH879" t="e">
        <f t="array" ref="AH879">INDEX(三跨两临近重点区段!$G:$G,MATCH(D879,三跨两临近重点区段!$A:$A,0))</f>
        <v>#N/A</v>
      </c>
      <c r="AI879" t="e">
        <f>INDEX(三跨两临近重点区段!$J:$J,MATCH(D879,三跨两临近重点区段!$A:$A,0))</f>
        <v>#N/A</v>
      </c>
    </row>
    <row r="880" ht="14.25" spans="1:35">
      <c r="A880" s="263" t="s">
        <v>363</v>
      </c>
      <c r="B880" s="264" t="s">
        <v>2905</v>
      </c>
      <c r="C880" s="263" t="s">
        <v>2977</v>
      </c>
      <c r="D880" s="263" t="s">
        <v>3385</v>
      </c>
      <c r="E880" s="264" t="s">
        <v>2115</v>
      </c>
      <c r="F880" s="264" t="s">
        <v>125</v>
      </c>
      <c r="G880" s="263" t="s">
        <v>2116</v>
      </c>
      <c r="H880" s="263" t="s">
        <v>1175</v>
      </c>
      <c r="I880" s="33"/>
      <c r="J880" s="196"/>
      <c r="K880" s="196"/>
      <c r="L880" s="196"/>
      <c r="M880" s="235"/>
      <c r="N880" s="235"/>
      <c r="O880" s="33"/>
      <c r="P880" s="48"/>
      <c r="Q880" s="279"/>
      <c r="R880" s="279"/>
      <c r="S880" s="282">
        <v>45446.60625</v>
      </c>
      <c r="T880" s="279" t="s">
        <v>2117</v>
      </c>
      <c r="U880" s="268" t="str">
        <f t="array" ref="U880">IFERROR(IF(INDEX(三跨两临近重点区段!$F:$F,MATCH(1,(MONTH(三跨两临近重点区段!$D:$D)=7)*(三跨两临近重点区段!$A:$A=D880),0))="已取消","已取消",INDEX(三跨两临近重点区段!$D:$D,MATCH(1,(MONTH(三跨两临近重点区段!$D:$D)=7)*(三跨两临近重点区段!$A:$A=D880)*(三跨两临近重点区段!$F:$F="现存区段"),0))),"")</f>
        <v/>
      </c>
      <c r="V880" s="232" t="str">
        <f t="array" ref="V880">IFERROR(IF(INDEX(三跨两临近重点区段!$F:$F,MATCH(1,(MONTH(三跨两临近重点区段!$D:$D)=7)*(三跨两临近重点区段!$A:$A=D880),0))="已取消","已取消",INDEX(三跨两临近重点区段!$E:$E,MATCH(1,(MONTH(三跨两临近重点区段!$D:$D)=7)*(三跨两临近重点区段!$A:$A=D880)*(三跨两临近重点区段!$F:$F="现存区段"),0))),"")</f>
        <v/>
      </c>
      <c r="W880" s="268" t="str">
        <f t="array" ref="W880">IFERROR(IF(INDEX(三跨两临近重点区段!$F:$F,MATCH(1,(MONTH(三跨两临近重点区段!$D:$D)=8)*(三跨两临近重点区段!$A:$A=D880),0))="已取消","已取消",INDEX(三跨两临近重点区段!$D:$D,MATCH(1,(MONTH(三跨两临近重点区段!$D:$D)=8)*(三跨两临近重点区段!$A:$A=D880)*(三跨两临近重点区段!$F:$F="现存区段"),0))),"")</f>
        <v/>
      </c>
      <c r="X880" s="232" t="str">
        <f t="array" ref="X880">IFERROR(IF(INDEX(三跨两临近重点区段!$F:$F,MATCH(1,(MONTH(三跨两临近重点区段!$D:$D)=8)*(三跨两临近重点区段!$A:$A=D880),0))="已取消","已取消",INDEX(三跨两临近重点区段!$E:$E,MATCH(1,(MONTH(三跨两临近重点区段!$D:$D)=8)*(三跨两临近重点区段!$A:$A=D880)*(三跨两临近重点区段!$F:$F="现存区段"),0))),"")</f>
        <v/>
      </c>
      <c r="Y880" s="268" t="str">
        <f t="array" ref="Y880">IFERROR(IF(INDEX(三跨两临近重点区段!$F:$F,MATCH(1,(MONTH(三跨两临近重点区段!$D:$D)=9)*(三跨两临近重点区段!$A:$A=D880),0))="已取消","已取消",INDEX(三跨两临近重点区段!$D:$D,MATCH(1,(MONTH(三跨两临近重点区段!$D:$D)=9)*(三跨两临近重点区段!$A:$A=D880)*(三跨两临近重点区段!$F:$F="现存区段"),0))),"")</f>
        <v/>
      </c>
      <c r="Z880" s="232" t="str">
        <f t="array" ref="Z880">IFERROR(IF(INDEX(三跨两临近重点区段!$F:$F,MATCH(1,(MONTH(三跨两临近重点区段!$D:$D)=9)*(三跨两临近重点区段!$A:$A=D880),0))="已取消","已取消",INDEX(三跨两临近重点区段!$E:$E,MATCH(1,(MONTH(三跨两临近重点区段!$D:$D)=9)*(三跨两临近重点区段!$A:$A=D880)*(三跨两临近重点区段!$F:$F="现存区段"),0))),"")</f>
        <v/>
      </c>
      <c r="AA880" s="268" t="str">
        <f t="array" ref="AA880">IFERROR(IF(INDEX(三跨两临近重点区段!$F:$F,MATCH(1,(MONTH(三跨两临近重点区段!$D:$D)=10)*(三跨两临近重点区段!$A:$A=D880),0))="已取消","已取消",INDEX(三跨两临近重点区段!$D:$D,MATCH(1,(MONTH(三跨两临近重点区段!$D:$D)=10)*(三跨两临近重点区段!$A:$A=D880)*(三跨两临近重点区段!$F:$F="现存区段"),0))),"")</f>
        <v/>
      </c>
      <c r="AB880" s="72" t="str">
        <f t="array" ref="AB880">IFERROR(IF(INDEX(三跨两临近重点区段!$F:$F,MATCH(1,(MONTH(三跨两临近重点区段!$D:$D)=10)*(三跨两临近重点区段!$A:$A=D880),0))="已取消","已取消",INDEX(三跨两临近重点区段!$E:$E,MATCH(1,(MONTH(三跨两临近重点区段!$D:$D)=10)*(三跨两临近重点区段!$A:$A=D880)*(三跨两临近重点区段!$F:$F="现存区段"),0))),"")</f>
        <v/>
      </c>
      <c r="AC880" s="284" t="str">
        <f t="array" ref="AC880">IFERROR(IF(INDEX(三跨两临近重点区段!$F:$F,MATCH(1,(MONTH(三跨两临近重点区段!$D:$D)=11)*(三跨两临近重点区段!$A:$A=D880),0))="已取消","已取消",INDEX(三跨两临近重点区段!$D:$D,MATCH(1,(MONTH(三跨两临近重点区段!$D:$D)=11)*(三跨两临近重点区段!$A:$A=D880)*(三跨两临近重点区段!$F:$F="现存区段"),0))),"")</f>
        <v/>
      </c>
      <c r="AD880" s="72" t="str">
        <f t="array" ref="AD880">IFERROR(IF(INDEX(三跨两临近重点区段!$F:$F,MATCH(1,(MONTH(三跨两临近重点区段!$D:$D)=11)*(三跨两临近重点区段!$A:$A=D880),0))="已取消","已取消",INDEX(三跨两临近重点区段!$E:$E,MATCH(1,(MONTH(三跨两临近重点区段!$D:$D)=11)*(三跨两临近重点区段!$A:$A=D880)*(三跨两临近重点区段!$F:$F="现存区段"),0))),"")</f>
        <v/>
      </c>
      <c r="AE880" s="284" t="str">
        <f t="array" ref="AE880">IFERROR(IF(INDEX(三跨两临近重点区段!$F:$F,MATCH(1,(MONTH(三跨两临近重点区段!$D:$D)=12)*(三跨两临近重点区段!$A:$A=D880),0))="已取消","已取消",INDEX(三跨两临近重点区段!$D:$D,MATCH(1,(MONTH(三跨两临近重点区段!$D:$D)=12)*(三跨两临近重点区段!$A:$A=D880)*(三跨两临近重点区段!$F:$F="现存区段"),0))),"")</f>
        <v/>
      </c>
      <c r="AF880" s="72" t="str">
        <f t="array" ref="AF880">IFERROR(IF(INDEX(三跨两临近重点区段!$F:$F,MATCH(1,(MONTH(三跨两临近重点区段!$D:$D)=12)*(三跨两临近重点区段!$A:$A=D880),0))="已取消","已取消",INDEX(三跨两临近重点区段!$E:$E,MATCH(1,(MONTH(三跨两临近重点区段!$D:$D)=12)*(三跨两临近重点区段!$A:$A=D880)*(三跨两临近重点区段!$F:$F="现存区段"),0))),"")</f>
        <v/>
      </c>
      <c r="AH880" t="e">
        <f t="array" ref="AH880">INDEX(三跨两临近重点区段!$G:$G,MATCH(D880,三跨两临近重点区段!$A:$A,0))</f>
        <v>#N/A</v>
      </c>
      <c r="AI880" t="e">
        <f>INDEX(三跨两临近重点区段!$J:$J,MATCH(D880,三跨两临近重点区段!$A:$A,0))</f>
        <v>#N/A</v>
      </c>
    </row>
    <row r="881" ht="14.25" spans="1:35">
      <c r="A881" s="263" t="s">
        <v>363</v>
      </c>
      <c r="B881" s="264" t="s">
        <v>2704</v>
      </c>
      <c r="C881" s="263" t="s">
        <v>2977</v>
      </c>
      <c r="D881" s="263" t="s">
        <v>3386</v>
      </c>
      <c r="E881" s="264" t="s">
        <v>2115</v>
      </c>
      <c r="F881" s="264" t="s">
        <v>125</v>
      </c>
      <c r="G881" s="263" t="s">
        <v>2116</v>
      </c>
      <c r="H881" s="263" t="s">
        <v>1144</v>
      </c>
      <c r="I881" s="33"/>
      <c r="J881" s="196"/>
      <c r="K881" s="196"/>
      <c r="L881" s="196"/>
      <c r="M881" s="235"/>
      <c r="N881" s="235"/>
      <c r="O881" s="33"/>
      <c r="P881" s="48"/>
      <c r="Q881" s="279"/>
      <c r="R881" s="279"/>
      <c r="S881" s="282">
        <v>45446.4833333333</v>
      </c>
      <c r="T881" s="279" t="s">
        <v>2117</v>
      </c>
      <c r="U881" s="268" t="str">
        <f t="array" ref="U881">IFERROR(IF(INDEX(三跨两临近重点区段!$F:$F,MATCH(1,(MONTH(三跨两临近重点区段!$D:$D)=7)*(三跨两临近重点区段!$A:$A=D881),0))="已取消","已取消",INDEX(三跨两临近重点区段!$D:$D,MATCH(1,(MONTH(三跨两临近重点区段!$D:$D)=7)*(三跨两临近重点区段!$A:$A=D881)*(三跨两临近重点区段!$F:$F="现存区段"),0))),"")</f>
        <v/>
      </c>
      <c r="V881" s="232" t="str">
        <f t="array" ref="V881">IFERROR(IF(INDEX(三跨两临近重点区段!$F:$F,MATCH(1,(MONTH(三跨两临近重点区段!$D:$D)=7)*(三跨两临近重点区段!$A:$A=D881),0))="已取消","已取消",INDEX(三跨两临近重点区段!$E:$E,MATCH(1,(MONTH(三跨两临近重点区段!$D:$D)=7)*(三跨两临近重点区段!$A:$A=D881)*(三跨两临近重点区段!$F:$F="现存区段"),0))),"")</f>
        <v/>
      </c>
      <c r="W881" s="268" t="str">
        <f t="array" ref="W881">IFERROR(IF(INDEX(三跨两临近重点区段!$F:$F,MATCH(1,(MONTH(三跨两临近重点区段!$D:$D)=8)*(三跨两临近重点区段!$A:$A=D881),0))="已取消","已取消",INDEX(三跨两临近重点区段!$D:$D,MATCH(1,(MONTH(三跨两临近重点区段!$D:$D)=8)*(三跨两临近重点区段!$A:$A=D881)*(三跨两临近重点区段!$F:$F="现存区段"),0))),"")</f>
        <v/>
      </c>
      <c r="X881" s="232" t="str">
        <f t="array" ref="X881">IFERROR(IF(INDEX(三跨两临近重点区段!$F:$F,MATCH(1,(MONTH(三跨两临近重点区段!$D:$D)=8)*(三跨两临近重点区段!$A:$A=D881),0))="已取消","已取消",INDEX(三跨两临近重点区段!$E:$E,MATCH(1,(MONTH(三跨两临近重点区段!$D:$D)=8)*(三跨两临近重点区段!$A:$A=D881)*(三跨两临近重点区段!$F:$F="现存区段"),0))),"")</f>
        <v/>
      </c>
      <c r="Y881" s="268" t="str">
        <f t="array" ref="Y881">IFERROR(IF(INDEX(三跨两临近重点区段!$F:$F,MATCH(1,(MONTH(三跨两临近重点区段!$D:$D)=9)*(三跨两临近重点区段!$A:$A=D881),0))="已取消","已取消",INDEX(三跨两临近重点区段!$D:$D,MATCH(1,(MONTH(三跨两临近重点区段!$D:$D)=9)*(三跨两临近重点区段!$A:$A=D881)*(三跨两临近重点区段!$F:$F="现存区段"),0))),"")</f>
        <v/>
      </c>
      <c r="Z881" s="232" t="str">
        <f t="array" ref="Z881">IFERROR(IF(INDEX(三跨两临近重点区段!$F:$F,MATCH(1,(MONTH(三跨两临近重点区段!$D:$D)=9)*(三跨两临近重点区段!$A:$A=D881),0))="已取消","已取消",INDEX(三跨两临近重点区段!$E:$E,MATCH(1,(MONTH(三跨两临近重点区段!$D:$D)=9)*(三跨两临近重点区段!$A:$A=D881)*(三跨两临近重点区段!$F:$F="现存区段"),0))),"")</f>
        <v/>
      </c>
      <c r="AA881" s="268" t="str">
        <f t="array" ref="AA881">IFERROR(IF(INDEX(三跨两临近重点区段!$F:$F,MATCH(1,(MONTH(三跨两临近重点区段!$D:$D)=10)*(三跨两临近重点区段!$A:$A=D881),0))="已取消","已取消",INDEX(三跨两临近重点区段!$D:$D,MATCH(1,(MONTH(三跨两临近重点区段!$D:$D)=10)*(三跨两临近重点区段!$A:$A=D881)*(三跨两临近重点区段!$F:$F="现存区段"),0))),"")</f>
        <v/>
      </c>
      <c r="AB881" s="72" t="str">
        <f t="array" ref="AB881">IFERROR(IF(INDEX(三跨两临近重点区段!$F:$F,MATCH(1,(MONTH(三跨两临近重点区段!$D:$D)=10)*(三跨两临近重点区段!$A:$A=D881),0))="已取消","已取消",INDEX(三跨两临近重点区段!$E:$E,MATCH(1,(MONTH(三跨两临近重点区段!$D:$D)=10)*(三跨两临近重点区段!$A:$A=D881)*(三跨两临近重点区段!$F:$F="现存区段"),0))),"")</f>
        <v/>
      </c>
      <c r="AC881" s="284" t="str">
        <f t="array" ref="AC881">IFERROR(IF(INDEX(三跨两临近重点区段!$F:$F,MATCH(1,(MONTH(三跨两临近重点区段!$D:$D)=11)*(三跨两临近重点区段!$A:$A=D881),0))="已取消","已取消",INDEX(三跨两临近重点区段!$D:$D,MATCH(1,(MONTH(三跨两临近重点区段!$D:$D)=11)*(三跨两临近重点区段!$A:$A=D881)*(三跨两临近重点区段!$F:$F="现存区段"),0))),"")</f>
        <v/>
      </c>
      <c r="AD881" s="72" t="str">
        <f t="array" ref="AD881">IFERROR(IF(INDEX(三跨两临近重点区段!$F:$F,MATCH(1,(MONTH(三跨两临近重点区段!$D:$D)=11)*(三跨两临近重点区段!$A:$A=D881),0))="已取消","已取消",INDEX(三跨两临近重点区段!$E:$E,MATCH(1,(MONTH(三跨两临近重点区段!$D:$D)=11)*(三跨两临近重点区段!$A:$A=D881)*(三跨两临近重点区段!$F:$F="现存区段"),0))),"")</f>
        <v/>
      </c>
      <c r="AE881" s="284" t="str">
        <f t="array" ref="AE881">IFERROR(IF(INDEX(三跨两临近重点区段!$F:$F,MATCH(1,(MONTH(三跨两临近重点区段!$D:$D)=12)*(三跨两临近重点区段!$A:$A=D881),0))="已取消","已取消",INDEX(三跨两临近重点区段!$D:$D,MATCH(1,(MONTH(三跨两临近重点区段!$D:$D)=12)*(三跨两临近重点区段!$A:$A=D881)*(三跨两临近重点区段!$F:$F="现存区段"),0))),"")</f>
        <v/>
      </c>
      <c r="AF881" s="72" t="str">
        <f t="array" ref="AF881">IFERROR(IF(INDEX(三跨两临近重点区段!$F:$F,MATCH(1,(MONTH(三跨两临近重点区段!$D:$D)=12)*(三跨两临近重点区段!$A:$A=D881),0))="已取消","已取消",INDEX(三跨两临近重点区段!$E:$E,MATCH(1,(MONTH(三跨两临近重点区段!$D:$D)=12)*(三跨两临近重点区段!$A:$A=D881)*(三跨两临近重点区段!$F:$F="现存区段"),0))),"")</f>
        <v/>
      </c>
      <c r="AH881" t="e">
        <f t="array" ref="AH881">INDEX(三跨两临近重点区段!$G:$G,MATCH(D881,三跨两临近重点区段!$A:$A,0))</f>
        <v>#N/A</v>
      </c>
      <c r="AI881" t="e">
        <f>INDEX(三跨两临近重点区段!$J:$J,MATCH(D881,三跨两临近重点区段!$A:$A,0))</f>
        <v>#N/A</v>
      </c>
    </row>
    <row r="882" ht="14.25" spans="1:35">
      <c r="A882" s="263" t="s">
        <v>363</v>
      </c>
      <c r="B882" s="264" t="s">
        <v>2702</v>
      </c>
      <c r="C882" s="263" t="s">
        <v>2977</v>
      </c>
      <c r="D882" s="263" t="s">
        <v>3387</v>
      </c>
      <c r="E882" s="264" t="s">
        <v>2115</v>
      </c>
      <c r="F882" s="264" t="s">
        <v>125</v>
      </c>
      <c r="G882" s="263" t="s">
        <v>2116</v>
      </c>
      <c r="H882" s="263" t="s">
        <v>1144</v>
      </c>
      <c r="I882" s="33"/>
      <c r="J882" s="196"/>
      <c r="K882" s="196"/>
      <c r="L882" s="196"/>
      <c r="M882" s="235"/>
      <c r="N882" s="235"/>
      <c r="O882" s="33"/>
      <c r="P882" s="48"/>
      <c r="Q882" s="279"/>
      <c r="R882" s="279"/>
      <c r="S882" s="281"/>
      <c r="T882" s="279"/>
      <c r="U882" s="268" t="str">
        <f t="array" ref="U882">IFERROR(IF(INDEX(三跨两临近重点区段!$F:$F,MATCH(1,(MONTH(三跨两临近重点区段!$D:$D)=7)*(三跨两临近重点区段!$A:$A=D882),0))="已取消","已取消",INDEX(三跨两临近重点区段!$D:$D,MATCH(1,(MONTH(三跨两临近重点区段!$D:$D)=7)*(三跨两临近重点区段!$A:$A=D882)*(三跨两临近重点区段!$F:$F="现存区段"),0))),"")</f>
        <v/>
      </c>
      <c r="V882" s="232" t="str">
        <f t="array" ref="V882">IFERROR(IF(INDEX(三跨两临近重点区段!$F:$F,MATCH(1,(MONTH(三跨两临近重点区段!$D:$D)=7)*(三跨两临近重点区段!$A:$A=D882),0))="已取消","已取消",INDEX(三跨两临近重点区段!$E:$E,MATCH(1,(MONTH(三跨两临近重点区段!$D:$D)=7)*(三跨两临近重点区段!$A:$A=D882)*(三跨两临近重点区段!$F:$F="现存区段"),0))),"")</f>
        <v/>
      </c>
      <c r="W882" s="268" t="str">
        <f t="array" ref="W882">IFERROR(IF(INDEX(三跨两临近重点区段!$F:$F,MATCH(1,(MONTH(三跨两临近重点区段!$D:$D)=8)*(三跨两临近重点区段!$A:$A=D882),0))="已取消","已取消",INDEX(三跨两临近重点区段!$D:$D,MATCH(1,(MONTH(三跨两临近重点区段!$D:$D)=8)*(三跨两临近重点区段!$A:$A=D882)*(三跨两临近重点区段!$F:$F="现存区段"),0))),"")</f>
        <v/>
      </c>
      <c r="X882" s="232" t="str">
        <f t="array" ref="X882">IFERROR(IF(INDEX(三跨两临近重点区段!$F:$F,MATCH(1,(MONTH(三跨两临近重点区段!$D:$D)=8)*(三跨两临近重点区段!$A:$A=D882),0))="已取消","已取消",INDEX(三跨两临近重点区段!$E:$E,MATCH(1,(MONTH(三跨两临近重点区段!$D:$D)=8)*(三跨两临近重点区段!$A:$A=D882)*(三跨两临近重点区段!$F:$F="现存区段"),0))),"")</f>
        <v/>
      </c>
      <c r="Y882" s="268" t="str">
        <f t="array" ref="Y882">IFERROR(IF(INDEX(三跨两临近重点区段!$F:$F,MATCH(1,(MONTH(三跨两临近重点区段!$D:$D)=9)*(三跨两临近重点区段!$A:$A=D882),0))="已取消","已取消",INDEX(三跨两临近重点区段!$D:$D,MATCH(1,(MONTH(三跨两临近重点区段!$D:$D)=9)*(三跨两临近重点区段!$A:$A=D882)*(三跨两临近重点区段!$F:$F="现存区段"),0))),"")</f>
        <v/>
      </c>
      <c r="Z882" s="232" t="str">
        <f t="array" ref="Z882">IFERROR(IF(INDEX(三跨两临近重点区段!$F:$F,MATCH(1,(MONTH(三跨两临近重点区段!$D:$D)=9)*(三跨两临近重点区段!$A:$A=D882),0))="已取消","已取消",INDEX(三跨两临近重点区段!$E:$E,MATCH(1,(MONTH(三跨两临近重点区段!$D:$D)=9)*(三跨两临近重点区段!$A:$A=D882)*(三跨两临近重点区段!$F:$F="现存区段"),0))),"")</f>
        <v/>
      </c>
      <c r="AA882" s="268" t="str">
        <f t="array" ref="AA882">IFERROR(IF(INDEX(三跨两临近重点区段!$F:$F,MATCH(1,(MONTH(三跨两临近重点区段!$D:$D)=10)*(三跨两临近重点区段!$A:$A=D882),0))="已取消","已取消",INDEX(三跨两临近重点区段!$D:$D,MATCH(1,(MONTH(三跨两临近重点区段!$D:$D)=10)*(三跨两临近重点区段!$A:$A=D882)*(三跨两临近重点区段!$F:$F="现存区段"),0))),"")</f>
        <v/>
      </c>
      <c r="AB882" s="72" t="str">
        <f t="array" ref="AB882">IFERROR(IF(INDEX(三跨两临近重点区段!$F:$F,MATCH(1,(MONTH(三跨两临近重点区段!$D:$D)=10)*(三跨两临近重点区段!$A:$A=D882),0))="已取消","已取消",INDEX(三跨两临近重点区段!$E:$E,MATCH(1,(MONTH(三跨两临近重点区段!$D:$D)=10)*(三跨两临近重点区段!$A:$A=D882)*(三跨两临近重点区段!$F:$F="现存区段"),0))),"")</f>
        <v/>
      </c>
      <c r="AC882" s="284" t="str">
        <f t="array" ref="AC882">IFERROR(IF(INDEX(三跨两临近重点区段!$F:$F,MATCH(1,(MONTH(三跨两临近重点区段!$D:$D)=11)*(三跨两临近重点区段!$A:$A=D882),0))="已取消","已取消",INDEX(三跨两临近重点区段!$D:$D,MATCH(1,(MONTH(三跨两临近重点区段!$D:$D)=11)*(三跨两临近重点区段!$A:$A=D882)*(三跨两临近重点区段!$F:$F="现存区段"),0))),"")</f>
        <v/>
      </c>
      <c r="AD882" s="72" t="str">
        <f t="array" ref="AD882">IFERROR(IF(INDEX(三跨两临近重点区段!$F:$F,MATCH(1,(MONTH(三跨两临近重点区段!$D:$D)=11)*(三跨两临近重点区段!$A:$A=D882),0))="已取消","已取消",INDEX(三跨两临近重点区段!$E:$E,MATCH(1,(MONTH(三跨两临近重点区段!$D:$D)=11)*(三跨两临近重点区段!$A:$A=D882)*(三跨两临近重点区段!$F:$F="现存区段"),0))),"")</f>
        <v/>
      </c>
      <c r="AE882" s="284" t="str">
        <f t="array" ref="AE882">IFERROR(IF(INDEX(三跨两临近重点区段!$F:$F,MATCH(1,(MONTH(三跨两临近重点区段!$D:$D)=12)*(三跨两临近重点区段!$A:$A=D882),0))="已取消","已取消",INDEX(三跨两临近重点区段!$D:$D,MATCH(1,(MONTH(三跨两临近重点区段!$D:$D)=12)*(三跨两临近重点区段!$A:$A=D882)*(三跨两临近重点区段!$F:$F="现存区段"),0))),"")</f>
        <v/>
      </c>
      <c r="AF882" s="72" t="str">
        <f t="array" ref="AF882">IFERROR(IF(INDEX(三跨两临近重点区段!$F:$F,MATCH(1,(MONTH(三跨两临近重点区段!$D:$D)=12)*(三跨两临近重点区段!$A:$A=D882),0))="已取消","已取消",INDEX(三跨两临近重点区段!$E:$E,MATCH(1,(MONTH(三跨两临近重点区段!$D:$D)=12)*(三跨两临近重点区段!$A:$A=D882)*(三跨两临近重点区段!$F:$F="现存区段"),0))),"")</f>
        <v/>
      </c>
      <c r="AH882" t="e">
        <f t="array" ref="AH882">INDEX(三跨两临近重点区段!$G:$G,MATCH(D882,三跨两临近重点区段!$A:$A,0))</f>
        <v>#N/A</v>
      </c>
      <c r="AI882" t="e">
        <f>INDEX(三跨两临近重点区段!$J:$J,MATCH(D882,三跨两临近重点区段!$A:$A,0))</f>
        <v>#N/A</v>
      </c>
    </row>
    <row r="883" ht="14.25" spans="1:35">
      <c r="A883" s="263" t="s">
        <v>363</v>
      </c>
      <c r="B883" s="264" t="s">
        <v>2911</v>
      </c>
      <c r="C883" s="263" t="s">
        <v>2773</v>
      </c>
      <c r="D883" s="263" t="s">
        <v>3388</v>
      </c>
      <c r="E883" s="264" t="s">
        <v>2115</v>
      </c>
      <c r="F883" s="264" t="s">
        <v>125</v>
      </c>
      <c r="G883" s="263" t="s">
        <v>2116</v>
      </c>
      <c r="H883" s="263" t="s">
        <v>1175</v>
      </c>
      <c r="I883" s="33"/>
      <c r="J883" s="196"/>
      <c r="K883" s="196"/>
      <c r="L883" s="196"/>
      <c r="M883" s="235"/>
      <c r="N883" s="235"/>
      <c r="O883" s="33"/>
      <c r="P883" s="48"/>
      <c r="Q883" s="279"/>
      <c r="R883" s="279"/>
      <c r="S883" s="281"/>
      <c r="T883" s="279"/>
      <c r="U883" s="268" t="str">
        <f t="array" ref="U883">IFERROR(IF(INDEX(三跨两临近重点区段!$F:$F,MATCH(1,(MONTH(三跨两临近重点区段!$D:$D)=7)*(三跨两临近重点区段!$A:$A=D883),0))="已取消","已取消",INDEX(三跨两临近重点区段!$D:$D,MATCH(1,(MONTH(三跨两临近重点区段!$D:$D)=7)*(三跨两临近重点区段!$A:$A=D883)*(三跨两临近重点区段!$F:$F="现存区段"),0))),"")</f>
        <v/>
      </c>
      <c r="V883" s="232" t="str">
        <f t="array" ref="V883">IFERROR(IF(INDEX(三跨两临近重点区段!$F:$F,MATCH(1,(MONTH(三跨两临近重点区段!$D:$D)=7)*(三跨两临近重点区段!$A:$A=D883),0))="已取消","已取消",INDEX(三跨两临近重点区段!$E:$E,MATCH(1,(MONTH(三跨两临近重点区段!$D:$D)=7)*(三跨两临近重点区段!$A:$A=D883)*(三跨两临近重点区段!$F:$F="现存区段"),0))),"")</f>
        <v/>
      </c>
      <c r="W883" s="268" t="str">
        <f t="array" ref="W883">IFERROR(IF(INDEX(三跨两临近重点区段!$F:$F,MATCH(1,(MONTH(三跨两临近重点区段!$D:$D)=8)*(三跨两临近重点区段!$A:$A=D883),0))="已取消","已取消",INDEX(三跨两临近重点区段!$D:$D,MATCH(1,(MONTH(三跨两临近重点区段!$D:$D)=8)*(三跨两临近重点区段!$A:$A=D883)*(三跨两临近重点区段!$F:$F="现存区段"),0))),"")</f>
        <v/>
      </c>
      <c r="X883" s="232" t="str">
        <f t="array" ref="X883">IFERROR(IF(INDEX(三跨两临近重点区段!$F:$F,MATCH(1,(MONTH(三跨两临近重点区段!$D:$D)=8)*(三跨两临近重点区段!$A:$A=D883),0))="已取消","已取消",INDEX(三跨两临近重点区段!$E:$E,MATCH(1,(MONTH(三跨两临近重点区段!$D:$D)=8)*(三跨两临近重点区段!$A:$A=D883)*(三跨两临近重点区段!$F:$F="现存区段"),0))),"")</f>
        <v/>
      </c>
      <c r="Y883" s="268" t="str">
        <f t="array" ref="Y883">IFERROR(IF(INDEX(三跨两临近重点区段!$F:$F,MATCH(1,(MONTH(三跨两临近重点区段!$D:$D)=9)*(三跨两临近重点区段!$A:$A=D883),0))="已取消","已取消",INDEX(三跨两临近重点区段!$D:$D,MATCH(1,(MONTH(三跨两临近重点区段!$D:$D)=9)*(三跨两临近重点区段!$A:$A=D883)*(三跨两临近重点区段!$F:$F="现存区段"),0))),"")</f>
        <v/>
      </c>
      <c r="Z883" s="232" t="str">
        <f t="array" ref="Z883">IFERROR(IF(INDEX(三跨两临近重点区段!$F:$F,MATCH(1,(MONTH(三跨两临近重点区段!$D:$D)=9)*(三跨两临近重点区段!$A:$A=D883),0))="已取消","已取消",INDEX(三跨两临近重点区段!$E:$E,MATCH(1,(MONTH(三跨两临近重点区段!$D:$D)=9)*(三跨两临近重点区段!$A:$A=D883)*(三跨两临近重点区段!$F:$F="现存区段"),0))),"")</f>
        <v/>
      </c>
      <c r="AA883" s="268" t="str">
        <f t="array" ref="AA883">IFERROR(IF(INDEX(三跨两临近重点区段!$F:$F,MATCH(1,(MONTH(三跨两临近重点区段!$D:$D)=10)*(三跨两临近重点区段!$A:$A=D883),0))="已取消","已取消",INDEX(三跨两临近重点区段!$D:$D,MATCH(1,(MONTH(三跨两临近重点区段!$D:$D)=10)*(三跨两临近重点区段!$A:$A=D883)*(三跨两临近重点区段!$F:$F="现存区段"),0))),"")</f>
        <v/>
      </c>
      <c r="AB883" s="72" t="str">
        <f t="array" ref="AB883">IFERROR(IF(INDEX(三跨两临近重点区段!$F:$F,MATCH(1,(MONTH(三跨两临近重点区段!$D:$D)=10)*(三跨两临近重点区段!$A:$A=D883),0))="已取消","已取消",INDEX(三跨两临近重点区段!$E:$E,MATCH(1,(MONTH(三跨两临近重点区段!$D:$D)=10)*(三跨两临近重点区段!$A:$A=D883)*(三跨两临近重点区段!$F:$F="现存区段"),0))),"")</f>
        <v/>
      </c>
      <c r="AC883" s="284" t="str">
        <f t="array" ref="AC883">IFERROR(IF(INDEX(三跨两临近重点区段!$F:$F,MATCH(1,(MONTH(三跨两临近重点区段!$D:$D)=11)*(三跨两临近重点区段!$A:$A=D883),0))="已取消","已取消",INDEX(三跨两临近重点区段!$D:$D,MATCH(1,(MONTH(三跨两临近重点区段!$D:$D)=11)*(三跨两临近重点区段!$A:$A=D883)*(三跨两临近重点区段!$F:$F="现存区段"),0))),"")</f>
        <v/>
      </c>
      <c r="AD883" s="72" t="str">
        <f t="array" ref="AD883">IFERROR(IF(INDEX(三跨两临近重点区段!$F:$F,MATCH(1,(MONTH(三跨两临近重点区段!$D:$D)=11)*(三跨两临近重点区段!$A:$A=D883),0))="已取消","已取消",INDEX(三跨两临近重点区段!$E:$E,MATCH(1,(MONTH(三跨两临近重点区段!$D:$D)=11)*(三跨两临近重点区段!$A:$A=D883)*(三跨两临近重点区段!$F:$F="现存区段"),0))),"")</f>
        <v/>
      </c>
      <c r="AE883" s="284" t="str">
        <f t="array" ref="AE883">IFERROR(IF(INDEX(三跨两临近重点区段!$F:$F,MATCH(1,(MONTH(三跨两临近重点区段!$D:$D)=12)*(三跨两临近重点区段!$A:$A=D883),0))="已取消","已取消",INDEX(三跨两临近重点区段!$D:$D,MATCH(1,(MONTH(三跨两临近重点区段!$D:$D)=12)*(三跨两临近重点区段!$A:$A=D883)*(三跨两临近重点区段!$F:$F="现存区段"),0))),"")</f>
        <v/>
      </c>
      <c r="AF883" s="72" t="str">
        <f t="array" ref="AF883">IFERROR(IF(INDEX(三跨两临近重点区段!$F:$F,MATCH(1,(MONTH(三跨两临近重点区段!$D:$D)=12)*(三跨两临近重点区段!$A:$A=D883),0))="已取消","已取消",INDEX(三跨两临近重点区段!$E:$E,MATCH(1,(MONTH(三跨两临近重点区段!$D:$D)=12)*(三跨两临近重点区段!$A:$A=D883)*(三跨两临近重点区段!$F:$F="现存区段"),0))),"")</f>
        <v/>
      </c>
      <c r="AH883" t="e">
        <f t="array" ref="AH883">INDEX(三跨两临近重点区段!$G:$G,MATCH(D883,三跨两临近重点区段!$A:$A,0))</f>
        <v>#N/A</v>
      </c>
      <c r="AI883" t="e">
        <f>INDEX(三跨两临近重点区段!$J:$J,MATCH(D883,三跨两临近重点区段!$A:$A,0))</f>
        <v>#N/A</v>
      </c>
    </row>
    <row r="884" ht="14.25" spans="1:35">
      <c r="A884" s="263" t="s">
        <v>363</v>
      </c>
      <c r="B884" s="264" t="s">
        <v>2911</v>
      </c>
      <c r="C884" s="263" t="s">
        <v>2977</v>
      </c>
      <c r="D884" s="263" t="s">
        <v>3389</v>
      </c>
      <c r="E884" s="264" t="s">
        <v>2115</v>
      </c>
      <c r="F884" s="264" t="s">
        <v>125</v>
      </c>
      <c r="G884" s="263" t="s">
        <v>2116</v>
      </c>
      <c r="H884" s="263" t="s">
        <v>1175</v>
      </c>
      <c r="I884" s="33"/>
      <c r="J884" s="196"/>
      <c r="K884" s="196"/>
      <c r="L884" s="196"/>
      <c r="M884" s="235"/>
      <c r="N884" s="235"/>
      <c r="O884" s="33"/>
      <c r="P884" s="48"/>
      <c r="Q884" s="279"/>
      <c r="R884" s="279"/>
      <c r="S884" s="281"/>
      <c r="T884" s="279"/>
      <c r="U884" s="268" t="str">
        <f t="array" ref="U884">IFERROR(IF(INDEX(三跨两临近重点区段!$F:$F,MATCH(1,(MONTH(三跨两临近重点区段!$D:$D)=7)*(三跨两临近重点区段!$A:$A=D884),0))="已取消","已取消",INDEX(三跨两临近重点区段!$D:$D,MATCH(1,(MONTH(三跨两临近重点区段!$D:$D)=7)*(三跨两临近重点区段!$A:$A=D884)*(三跨两临近重点区段!$F:$F="现存区段"),0))),"")</f>
        <v/>
      </c>
      <c r="V884" s="232" t="str">
        <f t="array" ref="V884">IFERROR(IF(INDEX(三跨两临近重点区段!$F:$F,MATCH(1,(MONTH(三跨两临近重点区段!$D:$D)=7)*(三跨两临近重点区段!$A:$A=D884),0))="已取消","已取消",INDEX(三跨两临近重点区段!$E:$E,MATCH(1,(MONTH(三跨两临近重点区段!$D:$D)=7)*(三跨两临近重点区段!$A:$A=D884)*(三跨两临近重点区段!$F:$F="现存区段"),0))),"")</f>
        <v/>
      </c>
      <c r="W884" s="268" t="str">
        <f t="array" ref="W884">IFERROR(IF(INDEX(三跨两临近重点区段!$F:$F,MATCH(1,(MONTH(三跨两临近重点区段!$D:$D)=8)*(三跨两临近重点区段!$A:$A=D884),0))="已取消","已取消",INDEX(三跨两临近重点区段!$D:$D,MATCH(1,(MONTH(三跨两临近重点区段!$D:$D)=8)*(三跨两临近重点区段!$A:$A=D884)*(三跨两临近重点区段!$F:$F="现存区段"),0))),"")</f>
        <v/>
      </c>
      <c r="X884" s="232" t="str">
        <f t="array" ref="X884">IFERROR(IF(INDEX(三跨两临近重点区段!$F:$F,MATCH(1,(MONTH(三跨两临近重点区段!$D:$D)=8)*(三跨两临近重点区段!$A:$A=D884),0))="已取消","已取消",INDEX(三跨两临近重点区段!$E:$E,MATCH(1,(MONTH(三跨两临近重点区段!$D:$D)=8)*(三跨两临近重点区段!$A:$A=D884)*(三跨两临近重点区段!$F:$F="现存区段"),0))),"")</f>
        <v/>
      </c>
      <c r="Y884" s="268" t="str">
        <f t="array" ref="Y884">IFERROR(IF(INDEX(三跨两临近重点区段!$F:$F,MATCH(1,(MONTH(三跨两临近重点区段!$D:$D)=9)*(三跨两临近重点区段!$A:$A=D884),0))="已取消","已取消",INDEX(三跨两临近重点区段!$D:$D,MATCH(1,(MONTH(三跨两临近重点区段!$D:$D)=9)*(三跨两临近重点区段!$A:$A=D884)*(三跨两临近重点区段!$F:$F="现存区段"),0))),"")</f>
        <v/>
      </c>
      <c r="Z884" s="232" t="str">
        <f t="array" ref="Z884">IFERROR(IF(INDEX(三跨两临近重点区段!$F:$F,MATCH(1,(MONTH(三跨两临近重点区段!$D:$D)=9)*(三跨两临近重点区段!$A:$A=D884),0))="已取消","已取消",INDEX(三跨两临近重点区段!$E:$E,MATCH(1,(MONTH(三跨两临近重点区段!$D:$D)=9)*(三跨两临近重点区段!$A:$A=D884)*(三跨两临近重点区段!$F:$F="现存区段"),0))),"")</f>
        <v/>
      </c>
      <c r="AA884" s="268" t="str">
        <f t="array" ref="AA884">IFERROR(IF(INDEX(三跨两临近重点区段!$F:$F,MATCH(1,(MONTH(三跨两临近重点区段!$D:$D)=10)*(三跨两临近重点区段!$A:$A=D884),0))="已取消","已取消",INDEX(三跨两临近重点区段!$D:$D,MATCH(1,(MONTH(三跨两临近重点区段!$D:$D)=10)*(三跨两临近重点区段!$A:$A=D884)*(三跨两临近重点区段!$F:$F="现存区段"),0))),"")</f>
        <v/>
      </c>
      <c r="AB884" s="72" t="str">
        <f t="array" ref="AB884">IFERROR(IF(INDEX(三跨两临近重点区段!$F:$F,MATCH(1,(MONTH(三跨两临近重点区段!$D:$D)=10)*(三跨两临近重点区段!$A:$A=D884),0))="已取消","已取消",INDEX(三跨两临近重点区段!$E:$E,MATCH(1,(MONTH(三跨两临近重点区段!$D:$D)=10)*(三跨两临近重点区段!$A:$A=D884)*(三跨两临近重点区段!$F:$F="现存区段"),0))),"")</f>
        <v/>
      </c>
      <c r="AC884" s="284" t="str">
        <f t="array" ref="AC884">IFERROR(IF(INDEX(三跨两临近重点区段!$F:$F,MATCH(1,(MONTH(三跨两临近重点区段!$D:$D)=11)*(三跨两临近重点区段!$A:$A=D884),0))="已取消","已取消",INDEX(三跨两临近重点区段!$D:$D,MATCH(1,(MONTH(三跨两临近重点区段!$D:$D)=11)*(三跨两临近重点区段!$A:$A=D884)*(三跨两临近重点区段!$F:$F="现存区段"),0))),"")</f>
        <v/>
      </c>
      <c r="AD884" s="72" t="str">
        <f t="array" ref="AD884">IFERROR(IF(INDEX(三跨两临近重点区段!$F:$F,MATCH(1,(MONTH(三跨两临近重点区段!$D:$D)=11)*(三跨两临近重点区段!$A:$A=D884),0))="已取消","已取消",INDEX(三跨两临近重点区段!$E:$E,MATCH(1,(MONTH(三跨两临近重点区段!$D:$D)=11)*(三跨两临近重点区段!$A:$A=D884)*(三跨两临近重点区段!$F:$F="现存区段"),0))),"")</f>
        <v/>
      </c>
      <c r="AE884" s="284" t="str">
        <f t="array" ref="AE884">IFERROR(IF(INDEX(三跨两临近重点区段!$F:$F,MATCH(1,(MONTH(三跨两临近重点区段!$D:$D)=12)*(三跨两临近重点区段!$A:$A=D884),0))="已取消","已取消",INDEX(三跨两临近重点区段!$D:$D,MATCH(1,(MONTH(三跨两临近重点区段!$D:$D)=12)*(三跨两临近重点区段!$A:$A=D884)*(三跨两临近重点区段!$F:$F="现存区段"),0))),"")</f>
        <v/>
      </c>
      <c r="AF884" s="72" t="str">
        <f t="array" ref="AF884">IFERROR(IF(INDEX(三跨两临近重点区段!$F:$F,MATCH(1,(MONTH(三跨两临近重点区段!$D:$D)=12)*(三跨两临近重点区段!$A:$A=D884),0))="已取消","已取消",INDEX(三跨两临近重点区段!$E:$E,MATCH(1,(MONTH(三跨两临近重点区段!$D:$D)=12)*(三跨两临近重点区段!$A:$A=D884)*(三跨两临近重点区段!$F:$F="现存区段"),0))),"")</f>
        <v/>
      </c>
      <c r="AH884" t="e">
        <f t="array" ref="AH884">INDEX(三跨两临近重点区段!$G:$G,MATCH(D884,三跨两临近重点区段!$A:$A,0))</f>
        <v>#N/A</v>
      </c>
      <c r="AI884" t="e">
        <f>INDEX(三跨两临近重点区段!$J:$J,MATCH(D884,三跨两临近重点区段!$A:$A,0))</f>
        <v>#N/A</v>
      </c>
    </row>
    <row r="885" ht="14.25" spans="1:35">
      <c r="A885" s="263" t="s">
        <v>150</v>
      </c>
      <c r="B885" s="264" t="s">
        <v>2853</v>
      </c>
      <c r="C885" s="263" t="s">
        <v>2304</v>
      </c>
      <c r="D885" s="263" t="s">
        <v>3390</v>
      </c>
      <c r="E885" s="264" t="s">
        <v>2115</v>
      </c>
      <c r="F885" s="264" t="s">
        <v>125</v>
      </c>
      <c r="G885" s="263" t="s">
        <v>2116</v>
      </c>
      <c r="H885" s="263" t="s">
        <v>1225</v>
      </c>
      <c r="I885" s="33"/>
      <c r="J885" s="196"/>
      <c r="K885" s="196"/>
      <c r="L885" s="196"/>
      <c r="M885" s="235"/>
      <c r="N885" s="235"/>
      <c r="O885" s="33"/>
      <c r="P885" s="48"/>
      <c r="Q885" s="277"/>
      <c r="R885" s="277"/>
      <c r="S885" s="278">
        <v>45448</v>
      </c>
      <c r="T885" s="279" t="s">
        <v>2117</v>
      </c>
      <c r="U885" s="268" t="str">
        <f t="array" ref="U885">IFERROR(IF(INDEX(三跨两临近重点区段!$F:$F,MATCH(1,(MONTH(三跨两临近重点区段!$D:$D)=7)*(三跨两临近重点区段!$A:$A=D885),0))="已取消","已取消",INDEX(三跨两临近重点区段!$D:$D,MATCH(1,(MONTH(三跨两临近重点区段!$D:$D)=7)*(三跨两临近重点区段!$A:$A=D885)*(三跨两临近重点区段!$F:$F="现存区段"),0))),"")</f>
        <v/>
      </c>
      <c r="V885" s="232" t="str">
        <f t="array" ref="V885">IFERROR(IF(INDEX(三跨两临近重点区段!$F:$F,MATCH(1,(MONTH(三跨两临近重点区段!$D:$D)=7)*(三跨两临近重点区段!$A:$A=D885),0))="已取消","已取消",INDEX(三跨两临近重点区段!$E:$E,MATCH(1,(MONTH(三跨两临近重点区段!$D:$D)=7)*(三跨两临近重点区段!$A:$A=D885)*(三跨两临近重点区段!$F:$F="现存区段"),0))),"")</f>
        <v/>
      </c>
      <c r="W885" s="268" t="str">
        <f t="array" ref="W885">IFERROR(IF(INDEX(三跨两临近重点区段!$F:$F,MATCH(1,(MONTH(三跨两临近重点区段!$D:$D)=8)*(三跨两临近重点区段!$A:$A=D885),0))="已取消","已取消",INDEX(三跨两临近重点区段!$D:$D,MATCH(1,(MONTH(三跨两临近重点区段!$D:$D)=8)*(三跨两临近重点区段!$A:$A=D885)*(三跨两临近重点区段!$F:$F="现存区段"),0))),"")</f>
        <v/>
      </c>
      <c r="X885" s="232" t="str">
        <f t="array" ref="X885">IFERROR(IF(INDEX(三跨两临近重点区段!$F:$F,MATCH(1,(MONTH(三跨两临近重点区段!$D:$D)=8)*(三跨两临近重点区段!$A:$A=D885),0))="已取消","已取消",INDEX(三跨两临近重点区段!$E:$E,MATCH(1,(MONTH(三跨两临近重点区段!$D:$D)=8)*(三跨两临近重点区段!$A:$A=D885)*(三跨两临近重点区段!$F:$F="现存区段"),0))),"")</f>
        <v/>
      </c>
      <c r="Y885" s="268" t="str">
        <f t="array" ref="Y885">IFERROR(IF(INDEX(三跨两临近重点区段!$F:$F,MATCH(1,(MONTH(三跨两临近重点区段!$D:$D)=9)*(三跨两临近重点区段!$A:$A=D885),0))="已取消","已取消",INDEX(三跨两临近重点区段!$D:$D,MATCH(1,(MONTH(三跨两临近重点区段!$D:$D)=9)*(三跨两临近重点区段!$A:$A=D885)*(三跨两临近重点区段!$F:$F="现存区段"),0))),"")</f>
        <v/>
      </c>
      <c r="Z885" s="232" t="str">
        <f t="array" ref="Z885">IFERROR(IF(INDEX(三跨两临近重点区段!$F:$F,MATCH(1,(MONTH(三跨两临近重点区段!$D:$D)=9)*(三跨两临近重点区段!$A:$A=D885),0))="已取消","已取消",INDEX(三跨两临近重点区段!$E:$E,MATCH(1,(MONTH(三跨两临近重点区段!$D:$D)=9)*(三跨两临近重点区段!$A:$A=D885)*(三跨两临近重点区段!$F:$F="现存区段"),0))),"")</f>
        <v/>
      </c>
      <c r="AA885" s="268" t="str">
        <f t="array" ref="AA885">IFERROR(IF(INDEX(三跨两临近重点区段!$F:$F,MATCH(1,(MONTH(三跨两临近重点区段!$D:$D)=10)*(三跨两临近重点区段!$A:$A=D885),0))="已取消","已取消",INDEX(三跨两临近重点区段!$D:$D,MATCH(1,(MONTH(三跨两临近重点区段!$D:$D)=10)*(三跨两临近重点区段!$A:$A=D885)*(三跨两临近重点区段!$F:$F="现存区段"),0))),"")</f>
        <v/>
      </c>
      <c r="AB885" s="72" t="str">
        <f t="array" ref="AB885">IFERROR(IF(INDEX(三跨两临近重点区段!$F:$F,MATCH(1,(MONTH(三跨两临近重点区段!$D:$D)=10)*(三跨两临近重点区段!$A:$A=D885),0))="已取消","已取消",INDEX(三跨两临近重点区段!$E:$E,MATCH(1,(MONTH(三跨两临近重点区段!$D:$D)=10)*(三跨两临近重点区段!$A:$A=D885)*(三跨两临近重点区段!$F:$F="现存区段"),0))),"")</f>
        <v/>
      </c>
      <c r="AC885" s="284" t="str">
        <f t="array" ref="AC885">IFERROR(IF(INDEX(三跨两临近重点区段!$F:$F,MATCH(1,(MONTH(三跨两临近重点区段!$D:$D)=11)*(三跨两临近重点区段!$A:$A=D885),0))="已取消","已取消",INDEX(三跨两临近重点区段!$D:$D,MATCH(1,(MONTH(三跨两临近重点区段!$D:$D)=11)*(三跨两临近重点区段!$A:$A=D885)*(三跨两临近重点区段!$F:$F="现存区段"),0))),"")</f>
        <v/>
      </c>
      <c r="AD885" s="72" t="str">
        <f t="array" ref="AD885">IFERROR(IF(INDEX(三跨两临近重点区段!$F:$F,MATCH(1,(MONTH(三跨两临近重点区段!$D:$D)=11)*(三跨两临近重点区段!$A:$A=D885),0))="已取消","已取消",INDEX(三跨两临近重点区段!$E:$E,MATCH(1,(MONTH(三跨两临近重点区段!$D:$D)=11)*(三跨两临近重点区段!$A:$A=D885)*(三跨两临近重点区段!$F:$F="现存区段"),0))),"")</f>
        <v/>
      </c>
      <c r="AE885" s="284" t="str">
        <f t="array" ref="AE885">IFERROR(IF(INDEX(三跨两临近重点区段!$F:$F,MATCH(1,(MONTH(三跨两临近重点区段!$D:$D)=12)*(三跨两临近重点区段!$A:$A=D885),0))="已取消","已取消",INDEX(三跨两临近重点区段!$D:$D,MATCH(1,(MONTH(三跨两临近重点区段!$D:$D)=12)*(三跨两临近重点区段!$A:$A=D885)*(三跨两临近重点区段!$F:$F="现存区段"),0))),"")</f>
        <v/>
      </c>
      <c r="AF885" s="72" t="str">
        <f t="array" ref="AF885">IFERROR(IF(INDEX(三跨两临近重点区段!$F:$F,MATCH(1,(MONTH(三跨两临近重点区段!$D:$D)=12)*(三跨两临近重点区段!$A:$A=D885),0))="已取消","已取消",INDEX(三跨两临近重点区段!$E:$E,MATCH(1,(MONTH(三跨两临近重点区段!$D:$D)=12)*(三跨两临近重点区段!$A:$A=D885)*(三跨两临近重点区段!$F:$F="现存区段"),0))),"")</f>
        <v/>
      </c>
      <c r="AH885" t="e">
        <f t="array" ref="AH885">INDEX(三跨两临近重点区段!$G:$G,MATCH(D885,三跨两临近重点区段!$A:$A,0))</f>
        <v>#N/A</v>
      </c>
      <c r="AI885" t="e">
        <f>INDEX(三跨两临近重点区段!$J:$J,MATCH(D885,三跨两临近重点区段!$A:$A,0))</f>
        <v>#N/A</v>
      </c>
    </row>
    <row r="886" ht="14.25" spans="1:35">
      <c r="A886" s="263" t="s">
        <v>150</v>
      </c>
      <c r="B886" s="264" t="s">
        <v>2856</v>
      </c>
      <c r="C886" s="263" t="s">
        <v>2304</v>
      </c>
      <c r="D886" s="263" t="s">
        <v>3391</v>
      </c>
      <c r="E886" s="264" t="s">
        <v>2115</v>
      </c>
      <c r="F886" s="264" t="s">
        <v>125</v>
      </c>
      <c r="G886" s="263" t="s">
        <v>2116</v>
      </c>
      <c r="H886" s="263" t="s">
        <v>1225</v>
      </c>
      <c r="I886" s="33"/>
      <c r="J886" s="196"/>
      <c r="K886" s="196"/>
      <c r="L886" s="196"/>
      <c r="M886" s="235"/>
      <c r="N886" s="235"/>
      <c r="O886" s="33"/>
      <c r="P886" s="48"/>
      <c r="Q886" s="279"/>
      <c r="R886" s="279"/>
      <c r="S886" s="278">
        <v>45448</v>
      </c>
      <c r="T886" s="279" t="s">
        <v>2117</v>
      </c>
      <c r="U886" s="268" t="str">
        <f t="array" ref="U886">IFERROR(IF(INDEX(三跨两临近重点区段!$F:$F,MATCH(1,(MONTH(三跨两临近重点区段!$D:$D)=7)*(三跨两临近重点区段!$A:$A=D886),0))="已取消","已取消",INDEX(三跨两临近重点区段!$D:$D,MATCH(1,(MONTH(三跨两临近重点区段!$D:$D)=7)*(三跨两临近重点区段!$A:$A=D886)*(三跨两临近重点区段!$F:$F="现存区段"),0))),"")</f>
        <v/>
      </c>
      <c r="V886" s="232" t="str">
        <f t="array" ref="V886">IFERROR(IF(INDEX(三跨两临近重点区段!$F:$F,MATCH(1,(MONTH(三跨两临近重点区段!$D:$D)=7)*(三跨两临近重点区段!$A:$A=D886),0))="已取消","已取消",INDEX(三跨两临近重点区段!$E:$E,MATCH(1,(MONTH(三跨两临近重点区段!$D:$D)=7)*(三跨两临近重点区段!$A:$A=D886)*(三跨两临近重点区段!$F:$F="现存区段"),0))),"")</f>
        <v/>
      </c>
      <c r="W886" s="268" t="str">
        <f t="array" ref="W886">IFERROR(IF(INDEX(三跨两临近重点区段!$F:$F,MATCH(1,(MONTH(三跨两临近重点区段!$D:$D)=8)*(三跨两临近重点区段!$A:$A=D886),0))="已取消","已取消",INDEX(三跨两临近重点区段!$D:$D,MATCH(1,(MONTH(三跨两临近重点区段!$D:$D)=8)*(三跨两临近重点区段!$A:$A=D886)*(三跨两临近重点区段!$F:$F="现存区段"),0))),"")</f>
        <v/>
      </c>
      <c r="X886" s="232" t="str">
        <f t="array" ref="X886">IFERROR(IF(INDEX(三跨两临近重点区段!$F:$F,MATCH(1,(MONTH(三跨两临近重点区段!$D:$D)=8)*(三跨两临近重点区段!$A:$A=D886),0))="已取消","已取消",INDEX(三跨两临近重点区段!$E:$E,MATCH(1,(MONTH(三跨两临近重点区段!$D:$D)=8)*(三跨两临近重点区段!$A:$A=D886)*(三跨两临近重点区段!$F:$F="现存区段"),0))),"")</f>
        <v/>
      </c>
      <c r="Y886" s="268" t="str">
        <f t="array" ref="Y886">IFERROR(IF(INDEX(三跨两临近重点区段!$F:$F,MATCH(1,(MONTH(三跨两临近重点区段!$D:$D)=9)*(三跨两临近重点区段!$A:$A=D886),0))="已取消","已取消",INDEX(三跨两临近重点区段!$D:$D,MATCH(1,(MONTH(三跨两临近重点区段!$D:$D)=9)*(三跨两临近重点区段!$A:$A=D886)*(三跨两临近重点区段!$F:$F="现存区段"),0))),"")</f>
        <v/>
      </c>
      <c r="Z886" s="232" t="str">
        <f t="array" ref="Z886">IFERROR(IF(INDEX(三跨两临近重点区段!$F:$F,MATCH(1,(MONTH(三跨两临近重点区段!$D:$D)=9)*(三跨两临近重点区段!$A:$A=D886),0))="已取消","已取消",INDEX(三跨两临近重点区段!$E:$E,MATCH(1,(MONTH(三跨两临近重点区段!$D:$D)=9)*(三跨两临近重点区段!$A:$A=D886)*(三跨两临近重点区段!$F:$F="现存区段"),0))),"")</f>
        <v/>
      </c>
      <c r="AA886" s="268" t="str">
        <f t="array" ref="AA886">IFERROR(IF(INDEX(三跨两临近重点区段!$F:$F,MATCH(1,(MONTH(三跨两临近重点区段!$D:$D)=10)*(三跨两临近重点区段!$A:$A=D886),0))="已取消","已取消",INDEX(三跨两临近重点区段!$D:$D,MATCH(1,(MONTH(三跨两临近重点区段!$D:$D)=10)*(三跨两临近重点区段!$A:$A=D886)*(三跨两临近重点区段!$F:$F="现存区段"),0))),"")</f>
        <v/>
      </c>
      <c r="AB886" s="72" t="str">
        <f t="array" ref="AB886">IFERROR(IF(INDEX(三跨两临近重点区段!$F:$F,MATCH(1,(MONTH(三跨两临近重点区段!$D:$D)=10)*(三跨两临近重点区段!$A:$A=D886),0))="已取消","已取消",INDEX(三跨两临近重点区段!$E:$E,MATCH(1,(MONTH(三跨两临近重点区段!$D:$D)=10)*(三跨两临近重点区段!$A:$A=D886)*(三跨两临近重点区段!$F:$F="现存区段"),0))),"")</f>
        <v/>
      </c>
      <c r="AC886" s="284" t="str">
        <f t="array" ref="AC886">IFERROR(IF(INDEX(三跨两临近重点区段!$F:$F,MATCH(1,(MONTH(三跨两临近重点区段!$D:$D)=11)*(三跨两临近重点区段!$A:$A=D886),0))="已取消","已取消",INDEX(三跨两临近重点区段!$D:$D,MATCH(1,(MONTH(三跨两临近重点区段!$D:$D)=11)*(三跨两临近重点区段!$A:$A=D886)*(三跨两临近重点区段!$F:$F="现存区段"),0))),"")</f>
        <v/>
      </c>
      <c r="AD886" s="72" t="str">
        <f t="array" ref="AD886">IFERROR(IF(INDEX(三跨两临近重点区段!$F:$F,MATCH(1,(MONTH(三跨两临近重点区段!$D:$D)=11)*(三跨两临近重点区段!$A:$A=D886),0))="已取消","已取消",INDEX(三跨两临近重点区段!$E:$E,MATCH(1,(MONTH(三跨两临近重点区段!$D:$D)=11)*(三跨两临近重点区段!$A:$A=D886)*(三跨两临近重点区段!$F:$F="现存区段"),0))),"")</f>
        <v/>
      </c>
      <c r="AE886" s="284" t="str">
        <f t="array" ref="AE886">IFERROR(IF(INDEX(三跨两临近重点区段!$F:$F,MATCH(1,(MONTH(三跨两临近重点区段!$D:$D)=12)*(三跨两临近重点区段!$A:$A=D886),0))="已取消","已取消",INDEX(三跨两临近重点区段!$D:$D,MATCH(1,(MONTH(三跨两临近重点区段!$D:$D)=12)*(三跨两临近重点区段!$A:$A=D886)*(三跨两临近重点区段!$F:$F="现存区段"),0))),"")</f>
        <v/>
      </c>
      <c r="AF886" s="72" t="str">
        <f t="array" ref="AF886">IFERROR(IF(INDEX(三跨两临近重点区段!$F:$F,MATCH(1,(MONTH(三跨两临近重点区段!$D:$D)=12)*(三跨两临近重点区段!$A:$A=D886),0))="已取消","已取消",INDEX(三跨两临近重点区段!$E:$E,MATCH(1,(MONTH(三跨两临近重点区段!$D:$D)=12)*(三跨两临近重点区段!$A:$A=D886)*(三跨两临近重点区段!$F:$F="现存区段"),0))),"")</f>
        <v/>
      </c>
      <c r="AH886" t="e">
        <f t="array" ref="AH886">INDEX(三跨两临近重点区段!$G:$G,MATCH(D886,三跨两临近重点区段!$A:$A,0))</f>
        <v>#N/A</v>
      </c>
      <c r="AI886" t="e">
        <f>INDEX(三跨两临近重点区段!$J:$J,MATCH(D886,三跨两临近重点区段!$A:$A,0))</f>
        <v>#N/A</v>
      </c>
    </row>
    <row r="887" ht="14.25" spans="1:35">
      <c r="A887" s="263" t="s">
        <v>119</v>
      </c>
      <c r="B887" s="264" t="s">
        <v>2695</v>
      </c>
      <c r="C887" s="263" t="s">
        <v>2135</v>
      </c>
      <c r="D887" s="263" t="s">
        <v>3392</v>
      </c>
      <c r="E887" s="264" t="s">
        <v>2115</v>
      </c>
      <c r="F887" s="264" t="s">
        <v>125</v>
      </c>
      <c r="G887" s="263" t="s">
        <v>2116</v>
      </c>
      <c r="H887" s="263" t="s">
        <v>1196</v>
      </c>
      <c r="I887" s="33"/>
      <c r="J887" s="196"/>
      <c r="K887" s="196"/>
      <c r="L887" s="196"/>
      <c r="M887" s="235"/>
      <c r="N887" s="235"/>
      <c r="O887" s="33"/>
      <c r="P887" s="48"/>
      <c r="Q887" s="280"/>
      <c r="R887" s="280"/>
      <c r="S887" s="282">
        <v>45446.4833333333</v>
      </c>
      <c r="T887" s="279" t="s">
        <v>2117</v>
      </c>
      <c r="U887" s="268" t="str">
        <f t="array" ref="U887">IFERROR(IF(INDEX(三跨两临近重点区段!$F:$F,MATCH(1,(MONTH(三跨两临近重点区段!$D:$D)=7)*(三跨两临近重点区段!$A:$A=D887),0))="已取消","已取消",INDEX(三跨两临近重点区段!$D:$D,MATCH(1,(MONTH(三跨两临近重点区段!$D:$D)=7)*(三跨两临近重点区段!$A:$A=D887)*(三跨两临近重点区段!$F:$F="现存区段"),0))),"")</f>
        <v/>
      </c>
      <c r="V887" s="232" t="str">
        <f t="array" ref="V887">IFERROR(IF(INDEX(三跨两临近重点区段!$F:$F,MATCH(1,(MONTH(三跨两临近重点区段!$D:$D)=7)*(三跨两临近重点区段!$A:$A=D887),0))="已取消","已取消",INDEX(三跨两临近重点区段!$E:$E,MATCH(1,(MONTH(三跨两临近重点区段!$D:$D)=7)*(三跨两临近重点区段!$A:$A=D887)*(三跨两临近重点区段!$F:$F="现存区段"),0))),"")</f>
        <v/>
      </c>
      <c r="W887" s="268" t="str">
        <f t="array" ref="W887">IFERROR(IF(INDEX(三跨两临近重点区段!$F:$F,MATCH(1,(MONTH(三跨两临近重点区段!$D:$D)=8)*(三跨两临近重点区段!$A:$A=D887),0))="已取消","已取消",INDEX(三跨两临近重点区段!$D:$D,MATCH(1,(MONTH(三跨两临近重点区段!$D:$D)=8)*(三跨两临近重点区段!$A:$A=D887)*(三跨两临近重点区段!$F:$F="现存区段"),0))),"")</f>
        <v/>
      </c>
      <c r="X887" s="232" t="str">
        <f t="array" ref="X887">IFERROR(IF(INDEX(三跨两临近重点区段!$F:$F,MATCH(1,(MONTH(三跨两临近重点区段!$D:$D)=8)*(三跨两临近重点区段!$A:$A=D887),0))="已取消","已取消",INDEX(三跨两临近重点区段!$E:$E,MATCH(1,(MONTH(三跨两临近重点区段!$D:$D)=8)*(三跨两临近重点区段!$A:$A=D887)*(三跨两临近重点区段!$F:$F="现存区段"),0))),"")</f>
        <v/>
      </c>
      <c r="Y887" s="268" t="str">
        <f t="array" ref="Y887">IFERROR(IF(INDEX(三跨两临近重点区段!$F:$F,MATCH(1,(MONTH(三跨两临近重点区段!$D:$D)=9)*(三跨两临近重点区段!$A:$A=D887),0))="已取消","已取消",INDEX(三跨两临近重点区段!$D:$D,MATCH(1,(MONTH(三跨两临近重点区段!$D:$D)=9)*(三跨两临近重点区段!$A:$A=D887)*(三跨两临近重点区段!$F:$F="现存区段"),0))),"")</f>
        <v/>
      </c>
      <c r="Z887" s="232" t="str">
        <f t="array" ref="Z887">IFERROR(IF(INDEX(三跨两临近重点区段!$F:$F,MATCH(1,(MONTH(三跨两临近重点区段!$D:$D)=9)*(三跨两临近重点区段!$A:$A=D887),0))="已取消","已取消",INDEX(三跨两临近重点区段!$E:$E,MATCH(1,(MONTH(三跨两临近重点区段!$D:$D)=9)*(三跨两临近重点区段!$A:$A=D887)*(三跨两临近重点区段!$F:$F="现存区段"),0))),"")</f>
        <v/>
      </c>
      <c r="AA887" s="268" t="str">
        <f t="array" ref="AA887">IFERROR(IF(INDEX(三跨两临近重点区段!$F:$F,MATCH(1,(MONTH(三跨两临近重点区段!$D:$D)=10)*(三跨两临近重点区段!$A:$A=D887),0))="已取消","已取消",INDEX(三跨两临近重点区段!$D:$D,MATCH(1,(MONTH(三跨两临近重点区段!$D:$D)=10)*(三跨两临近重点区段!$A:$A=D887)*(三跨两临近重点区段!$F:$F="现存区段"),0))),"")</f>
        <v/>
      </c>
      <c r="AB887" s="72" t="str">
        <f t="array" ref="AB887">IFERROR(IF(INDEX(三跨两临近重点区段!$F:$F,MATCH(1,(MONTH(三跨两临近重点区段!$D:$D)=10)*(三跨两临近重点区段!$A:$A=D887),0))="已取消","已取消",INDEX(三跨两临近重点区段!$E:$E,MATCH(1,(MONTH(三跨两临近重点区段!$D:$D)=10)*(三跨两临近重点区段!$A:$A=D887)*(三跨两临近重点区段!$F:$F="现存区段"),0))),"")</f>
        <v/>
      </c>
      <c r="AC887" s="284" t="str">
        <f t="array" ref="AC887">IFERROR(IF(INDEX(三跨两临近重点区段!$F:$F,MATCH(1,(MONTH(三跨两临近重点区段!$D:$D)=11)*(三跨两临近重点区段!$A:$A=D887),0))="已取消","已取消",INDEX(三跨两临近重点区段!$D:$D,MATCH(1,(MONTH(三跨两临近重点区段!$D:$D)=11)*(三跨两临近重点区段!$A:$A=D887)*(三跨两临近重点区段!$F:$F="现存区段"),0))),"")</f>
        <v/>
      </c>
      <c r="AD887" s="72" t="str">
        <f t="array" ref="AD887">IFERROR(IF(INDEX(三跨两临近重点区段!$F:$F,MATCH(1,(MONTH(三跨两临近重点区段!$D:$D)=11)*(三跨两临近重点区段!$A:$A=D887),0))="已取消","已取消",INDEX(三跨两临近重点区段!$E:$E,MATCH(1,(MONTH(三跨两临近重点区段!$D:$D)=11)*(三跨两临近重点区段!$A:$A=D887)*(三跨两临近重点区段!$F:$F="现存区段"),0))),"")</f>
        <v/>
      </c>
      <c r="AE887" s="284" t="str">
        <f t="array" ref="AE887">IFERROR(IF(INDEX(三跨两临近重点区段!$F:$F,MATCH(1,(MONTH(三跨两临近重点区段!$D:$D)=12)*(三跨两临近重点区段!$A:$A=D887),0))="已取消","已取消",INDEX(三跨两临近重点区段!$D:$D,MATCH(1,(MONTH(三跨两临近重点区段!$D:$D)=12)*(三跨两临近重点区段!$A:$A=D887)*(三跨两临近重点区段!$F:$F="现存区段"),0))),"")</f>
        <v/>
      </c>
      <c r="AF887" s="72" t="str">
        <f t="array" ref="AF887">IFERROR(IF(INDEX(三跨两临近重点区段!$F:$F,MATCH(1,(MONTH(三跨两临近重点区段!$D:$D)=12)*(三跨两临近重点区段!$A:$A=D887),0))="已取消","已取消",INDEX(三跨两临近重点区段!$E:$E,MATCH(1,(MONTH(三跨两临近重点区段!$D:$D)=12)*(三跨两临近重点区段!$A:$A=D887)*(三跨两临近重点区段!$F:$F="现存区段"),0))),"")</f>
        <v/>
      </c>
      <c r="AH887" t="e">
        <f t="array" ref="AH887">INDEX(三跨两临近重点区段!$G:$G,MATCH(D887,三跨两临近重点区段!$A:$A,0))</f>
        <v>#N/A</v>
      </c>
      <c r="AI887" t="e">
        <f>INDEX(三跨两临近重点区段!$J:$J,MATCH(D887,三跨两临近重点区段!$A:$A,0))</f>
        <v>#N/A</v>
      </c>
    </row>
    <row r="888" ht="14.25" spans="1:35">
      <c r="A888" s="263" t="s">
        <v>363</v>
      </c>
      <c r="B888" s="264" t="s">
        <v>2905</v>
      </c>
      <c r="C888" s="263" t="s">
        <v>2773</v>
      </c>
      <c r="D888" s="263" t="s">
        <v>3393</v>
      </c>
      <c r="E888" s="264" t="s">
        <v>2115</v>
      </c>
      <c r="F888" s="264" t="s">
        <v>125</v>
      </c>
      <c r="G888" s="263" t="s">
        <v>2116</v>
      </c>
      <c r="H888" s="263" t="s">
        <v>1175</v>
      </c>
      <c r="I888" s="33"/>
      <c r="J888" s="196"/>
      <c r="K888" s="196"/>
      <c r="L888" s="196"/>
      <c r="M888" s="235"/>
      <c r="N888" s="235"/>
      <c r="O888" s="33"/>
      <c r="P888" s="48"/>
      <c r="Q888" s="279"/>
      <c r="R888" s="279"/>
      <c r="S888" s="282">
        <v>45446.60625</v>
      </c>
      <c r="T888" s="279" t="s">
        <v>2117</v>
      </c>
      <c r="U888" s="268" t="str">
        <f t="array" ref="U888">IFERROR(IF(INDEX(三跨两临近重点区段!$F:$F,MATCH(1,(MONTH(三跨两临近重点区段!$D:$D)=7)*(三跨两临近重点区段!$A:$A=D888),0))="已取消","已取消",INDEX(三跨两临近重点区段!$D:$D,MATCH(1,(MONTH(三跨两临近重点区段!$D:$D)=7)*(三跨两临近重点区段!$A:$A=D888)*(三跨两临近重点区段!$F:$F="现存区段"),0))),"")</f>
        <v/>
      </c>
      <c r="V888" s="232" t="str">
        <f t="array" ref="V888">IFERROR(IF(INDEX(三跨两临近重点区段!$F:$F,MATCH(1,(MONTH(三跨两临近重点区段!$D:$D)=7)*(三跨两临近重点区段!$A:$A=D888),0))="已取消","已取消",INDEX(三跨两临近重点区段!$E:$E,MATCH(1,(MONTH(三跨两临近重点区段!$D:$D)=7)*(三跨两临近重点区段!$A:$A=D888)*(三跨两临近重点区段!$F:$F="现存区段"),0))),"")</f>
        <v/>
      </c>
      <c r="W888" s="268" t="str">
        <f t="array" ref="W888">IFERROR(IF(INDEX(三跨两临近重点区段!$F:$F,MATCH(1,(MONTH(三跨两临近重点区段!$D:$D)=8)*(三跨两临近重点区段!$A:$A=D888),0))="已取消","已取消",INDEX(三跨两临近重点区段!$D:$D,MATCH(1,(MONTH(三跨两临近重点区段!$D:$D)=8)*(三跨两临近重点区段!$A:$A=D888)*(三跨两临近重点区段!$F:$F="现存区段"),0))),"")</f>
        <v/>
      </c>
      <c r="X888" s="232" t="str">
        <f t="array" ref="X888">IFERROR(IF(INDEX(三跨两临近重点区段!$F:$F,MATCH(1,(MONTH(三跨两临近重点区段!$D:$D)=8)*(三跨两临近重点区段!$A:$A=D888),0))="已取消","已取消",INDEX(三跨两临近重点区段!$E:$E,MATCH(1,(MONTH(三跨两临近重点区段!$D:$D)=8)*(三跨两临近重点区段!$A:$A=D888)*(三跨两临近重点区段!$F:$F="现存区段"),0))),"")</f>
        <v/>
      </c>
      <c r="Y888" s="268" t="str">
        <f t="array" ref="Y888">IFERROR(IF(INDEX(三跨两临近重点区段!$F:$F,MATCH(1,(MONTH(三跨两临近重点区段!$D:$D)=9)*(三跨两临近重点区段!$A:$A=D888),0))="已取消","已取消",INDEX(三跨两临近重点区段!$D:$D,MATCH(1,(MONTH(三跨两临近重点区段!$D:$D)=9)*(三跨两临近重点区段!$A:$A=D888)*(三跨两临近重点区段!$F:$F="现存区段"),0))),"")</f>
        <v/>
      </c>
      <c r="Z888" s="232" t="str">
        <f t="array" ref="Z888">IFERROR(IF(INDEX(三跨两临近重点区段!$F:$F,MATCH(1,(MONTH(三跨两临近重点区段!$D:$D)=9)*(三跨两临近重点区段!$A:$A=D888),0))="已取消","已取消",INDEX(三跨两临近重点区段!$E:$E,MATCH(1,(MONTH(三跨两临近重点区段!$D:$D)=9)*(三跨两临近重点区段!$A:$A=D888)*(三跨两临近重点区段!$F:$F="现存区段"),0))),"")</f>
        <v/>
      </c>
      <c r="AA888" s="268" t="str">
        <f t="array" ref="AA888">IFERROR(IF(INDEX(三跨两临近重点区段!$F:$F,MATCH(1,(MONTH(三跨两临近重点区段!$D:$D)=10)*(三跨两临近重点区段!$A:$A=D888),0))="已取消","已取消",INDEX(三跨两临近重点区段!$D:$D,MATCH(1,(MONTH(三跨两临近重点区段!$D:$D)=10)*(三跨两临近重点区段!$A:$A=D888)*(三跨两临近重点区段!$F:$F="现存区段"),0))),"")</f>
        <v/>
      </c>
      <c r="AB888" s="72" t="str">
        <f t="array" ref="AB888">IFERROR(IF(INDEX(三跨两临近重点区段!$F:$F,MATCH(1,(MONTH(三跨两临近重点区段!$D:$D)=10)*(三跨两临近重点区段!$A:$A=D888),0))="已取消","已取消",INDEX(三跨两临近重点区段!$E:$E,MATCH(1,(MONTH(三跨两临近重点区段!$D:$D)=10)*(三跨两临近重点区段!$A:$A=D888)*(三跨两临近重点区段!$F:$F="现存区段"),0))),"")</f>
        <v/>
      </c>
      <c r="AC888" s="284" t="str">
        <f t="array" ref="AC888">IFERROR(IF(INDEX(三跨两临近重点区段!$F:$F,MATCH(1,(MONTH(三跨两临近重点区段!$D:$D)=11)*(三跨两临近重点区段!$A:$A=D888),0))="已取消","已取消",INDEX(三跨两临近重点区段!$D:$D,MATCH(1,(MONTH(三跨两临近重点区段!$D:$D)=11)*(三跨两临近重点区段!$A:$A=D888)*(三跨两临近重点区段!$F:$F="现存区段"),0))),"")</f>
        <v/>
      </c>
      <c r="AD888" s="72" t="str">
        <f t="array" ref="AD888">IFERROR(IF(INDEX(三跨两临近重点区段!$F:$F,MATCH(1,(MONTH(三跨两临近重点区段!$D:$D)=11)*(三跨两临近重点区段!$A:$A=D888),0))="已取消","已取消",INDEX(三跨两临近重点区段!$E:$E,MATCH(1,(MONTH(三跨两临近重点区段!$D:$D)=11)*(三跨两临近重点区段!$A:$A=D888)*(三跨两临近重点区段!$F:$F="现存区段"),0))),"")</f>
        <v/>
      </c>
      <c r="AE888" s="284" t="str">
        <f t="array" ref="AE888">IFERROR(IF(INDEX(三跨两临近重点区段!$F:$F,MATCH(1,(MONTH(三跨两临近重点区段!$D:$D)=12)*(三跨两临近重点区段!$A:$A=D888),0))="已取消","已取消",INDEX(三跨两临近重点区段!$D:$D,MATCH(1,(MONTH(三跨两临近重点区段!$D:$D)=12)*(三跨两临近重点区段!$A:$A=D888)*(三跨两临近重点区段!$F:$F="现存区段"),0))),"")</f>
        <v/>
      </c>
      <c r="AF888" s="72" t="str">
        <f t="array" ref="AF888">IFERROR(IF(INDEX(三跨两临近重点区段!$F:$F,MATCH(1,(MONTH(三跨两临近重点区段!$D:$D)=12)*(三跨两临近重点区段!$A:$A=D888),0))="已取消","已取消",INDEX(三跨两临近重点区段!$E:$E,MATCH(1,(MONTH(三跨两临近重点区段!$D:$D)=12)*(三跨两临近重点区段!$A:$A=D888)*(三跨两临近重点区段!$F:$F="现存区段"),0))),"")</f>
        <v/>
      </c>
      <c r="AH888" t="e">
        <f t="array" ref="AH888">INDEX(三跨两临近重点区段!$G:$G,MATCH(D888,三跨两临近重点区段!$A:$A,0))</f>
        <v>#N/A</v>
      </c>
      <c r="AI888" t="e">
        <f>INDEX(三跨两临近重点区段!$J:$J,MATCH(D888,三跨两临近重点区段!$A:$A,0))</f>
        <v>#N/A</v>
      </c>
    </row>
    <row r="889" ht="14.25" spans="1:35">
      <c r="A889" s="263" t="s">
        <v>119</v>
      </c>
      <c r="B889" s="264" t="s">
        <v>2698</v>
      </c>
      <c r="C889" s="263" t="s">
        <v>2140</v>
      </c>
      <c r="D889" s="263" t="s">
        <v>3394</v>
      </c>
      <c r="E889" s="264" t="s">
        <v>2115</v>
      </c>
      <c r="F889" s="264" t="s">
        <v>125</v>
      </c>
      <c r="G889" s="263" t="s">
        <v>2116</v>
      </c>
      <c r="H889" s="263" t="s">
        <v>1186</v>
      </c>
      <c r="I889" s="33"/>
      <c r="J889" s="196"/>
      <c r="K889" s="196"/>
      <c r="L889" s="196"/>
      <c r="M889" s="235"/>
      <c r="N889" s="235"/>
      <c r="O889" s="33"/>
      <c r="P889" s="48"/>
      <c r="Q889" s="277"/>
      <c r="R889" s="277"/>
      <c r="S889" s="278">
        <v>45457</v>
      </c>
      <c r="T889" s="279" t="s">
        <v>2117</v>
      </c>
      <c r="U889" s="268" t="str">
        <f t="array" ref="U889">IFERROR(IF(INDEX(三跨两临近重点区段!$F:$F,MATCH(1,(MONTH(三跨两临近重点区段!$D:$D)=7)*(三跨两临近重点区段!$A:$A=D889),0))="已取消","已取消",INDEX(三跨两临近重点区段!$D:$D,MATCH(1,(MONTH(三跨两临近重点区段!$D:$D)=7)*(三跨两临近重点区段!$A:$A=D889)*(三跨两临近重点区段!$F:$F="现存区段"),0))),"")</f>
        <v/>
      </c>
      <c r="V889" s="232" t="str">
        <f t="array" ref="V889">IFERROR(IF(INDEX(三跨两临近重点区段!$F:$F,MATCH(1,(MONTH(三跨两临近重点区段!$D:$D)=7)*(三跨两临近重点区段!$A:$A=D889),0))="已取消","已取消",INDEX(三跨两临近重点区段!$E:$E,MATCH(1,(MONTH(三跨两临近重点区段!$D:$D)=7)*(三跨两临近重点区段!$A:$A=D889)*(三跨两临近重点区段!$F:$F="现存区段"),0))),"")</f>
        <v/>
      </c>
      <c r="W889" s="268" t="str">
        <f t="array" ref="W889">IFERROR(IF(INDEX(三跨两临近重点区段!$F:$F,MATCH(1,(MONTH(三跨两临近重点区段!$D:$D)=8)*(三跨两临近重点区段!$A:$A=D889),0))="已取消","已取消",INDEX(三跨两临近重点区段!$D:$D,MATCH(1,(MONTH(三跨两临近重点区段!$D:$D)=8)*(三跨两临近重点区段!$A:$A=D889)*(三跨两临近重点区段!$F:$F="现存区段"),0))),"")</f>
        <v/>
      </c>
      <c r="X889" s="232" t="str">
        <f t="array" ref="X889">IFERROR(IF(INDEX(三跨两临近重点区段!$F:$F,MATCH(1,(MONTH(三跨两临近重点区段!$D:$D)=8)*(三跨两临近重点区段!$A:$A=D889),0))="已取消","已取消",INDEX(三跨两临近重点区段!$E:$E,MATCH(1,(MONTH(三跨两临近重点区段!$D:$D)=8)*(三跨两临近重点区段!$A:$A=D889)*(三跨两临近重点区段!$F:$F="现存区段"),0))),"")</f>
        <v/>
      </c>
      <c r="Y889" s="268" t="str">
        <f t="array" ref="Y889">IFERROR(IF(INDEX(三跨两临近重点区段!$F:$F,MATCH(1,(MONTH(三跨两临近重点区段!$D:$D)=9)*(三跨两临近重点区段!$A:$A=D889),0))="已取消","已取消",INDEX(三跨两临近重点区段!$D:$D,MATCH(1,(MONTH(三跨两临近重点区段!$D:$D)=9)*(三跨两临近重点区段!$A:$A=D889)*(三跨两临近重点区段!$F:$F="现存区段"),0))),"")</f>
        <v/>
      </c>
      <c r="Z889" s="232" t="str">
        <f t="array" ref="Z889">IFERROR(IF(INDEX(三跨两临近重点区段!$F:$F,MATCH(1,(MONTH(三跨两临近重点区段!$D:$D)=9)*(三跨两临近重点区段!$A:$A=D889),0))="已取消","已取消",INDEX(三跨两临近重点区段!$E:$E,MATCH(1,(MONTH(三跨两临近重点区段!$D:$D)=9)*(三跨两临近重点区段!$A:$A=D889)*(三跨两临近重点区段!$F:$F="现存区段"),0))),"")</f>
        <v/>
      </c>
      <c r="AA889" s="268" t="str">
        <f t="array" ref="AA889">IFERROR(IF(INDEX(三跨两临近重点区段!$F:$F,MATCH(1,(MONTH(三跨两临近重点区段!$D:$D)=10)*(三跨两临近重点区段!$A:$A=D889),0))="已取消","已取消",INDEX(三跨两临近重点区段!$D:$D,MATCH(1,(MONTH(三跨两临近重点区段!$D:$D)=10)*(三跨两临近重点区段!$A:$A=D889)*(三跨两临近重点区段!$F:$F="现存区段"),0))),"")</f>
        <v/>
      </c>
      <c r="AB889" s="72" t="str">
        <f t="array" ref="AB889">IFERROR(IF(INDEX(三跨两临近重点区段!$F:$F,MATCH(1,(MONTH(三跨两临近重点区段!$D:$D)=10)*(三跨两临近重点区段!$A:$A=D889),0))="已取消","已取消",INDEX(三跨两临近重点区段!$E:$E,MATCH(1,(MONTH(三跨两临近重点区段!$D:$D)=10)*(三跨两临近重点区段!$A:$A=D889)*(三跨两临近重点区段!$F:$F="现存区段"),0))),"")</f>
        <v/>
      </c>
      <c r="AC889" s="284" t="str">
        <f t="array" ref="AC889">IFERROR(IF(INDEX(三跨两临近重点区段!$F:$F,MATCH(1,(MONTH(三跨两临近重点区段!$D:$D)=11)*(三跨两临近重点区段!$A:$A=D889),0))="已取消","已取消",INDEX(三跨两临近重点区段!$D:$D,MATCH(1,(MONTH(三跨两临近重点区段!$D:$D)=11)*(三跨两临近重点区段!$A:$A=D889)*(三跨两临近重点区段!$F:$F="现存区段"),0))),"")</f>
        <v/>
      </c>
      <c r="AD889" s="72" t="str">
        <f t="array" ref="AD889">IFERROR(IF(INDEX(三跨两临近重点区段!$F:$F,MATCH(1,(MONTH(三跨两临近重点区段!$D:$D)=11)*(三跨两临近重点区段!$A:$A=D889),0))="已取消","已取消",INDEX(三跨两临近重点区段!$E:$E,MATCH(1,(MONTH(三跨两临近重点区段!$D:$D)=11)*(三跨两临近重点区段!$A:$A=D889)*(三跨两临近重点区段!$F:$F="现存区段"),0))),"")</f>
        <v/>
      </c>
      <c r="AE889" s="284" t="str">
        <f t="array" ref="AE889">IFERROR(IF(INDEX(三跨两临近重点区段!$F:$F,MATCH(1,(MONTH(三跨两临近重点区段!$D:$D)=12)*(三跨两临近重点区段!$A:$A=D889),0))="已取消","已取消",INDEX(三跨两临近重点区段!$D:$D,MATCH(1,(MONTH(三跨两临近重点区段!$D:$D)=12)*(三跨两临近重点区段!$A:$A=D889)*(三跨两临近重点区段!$F:$F="现存区段"),0))),"")</f>
        <v/>
      </c>
      <c r="AF889" s="72" t="str">
        <f t="array" ref="AF889">IFERROR(IF(INDEX(三跨两临近重点区段!$F:$F,MATCH(1,(MONTH(三跨两临近重点区段!$D:$D)=12)*(三跨两临近重点区段!$A:$A=D889),0))="已取消","已取消",INDEX(三跨两临近重点区段!$E:$E,MATCH(1,(MONTH(三跨两临近重点区段!$D:$D)=12)*(三跨两临近重点区段!$A:$A=D889)*(三跨两临近重点区段!$F:$F="现存区段"),0))),"")</f>
        <v/>
      </c>
      <c r="AH889" t="e">
        <f t="array" ref="AH889">INDEX(三跨两临近重点区段!$G:$G,MATCH(D889,三跨两临近重点区段!$A:$A,0))</f>
        <v>#N/A</v>
      </c>
      <c r="AI889" t="e">
        <f>INDEX(三跨两临近重点区段!$J:$J,MATCH(D889,三跨两临近重点区段!$A:$A,0))</f>
        <v>#N/A</v>
      </c>
    </row>
    <row r="890" ht="14.25" spans="1:35">
      <c r="A890" s="263" t="s">
        <v>119</v>
      </c>
      <c r="B890" s="264" t="s">
        <v>2695</v>
      </c>
      <c r="C890" s="263" t="s">
        <v>2229</v>
      </c>
      <c r="D890" s="263" t="s">
        <v>3395</v>
      </c>
      <c r="E890" s="264" t="s">
        <v>2115</v>
      </c>
      <c r="F890" s="264" t="s">
        <v>125</v>
      </c>
      <c r="G890" s="263" t="s">
        <v>2116</v>
      </c>
      <c r="H890" s="263" t="s">
        <v>1196</v>
      </c>
      <c r="I890" s="33"/>
      <c r="J890" s="196"/>
      <c r="K890" s="196"/>
      <c r="L890" s="196"/>
      <c r="M890" s="235"/>
      <c r="N890" s="235"/>
      <c r="O890" s="33"/>
      <c r="P890" s="48"/>
      <c r="Q890" s="279"/>
      <c r="R890" s="279"/>
      <c r="S890" s="278">
        <v>45457</v>
      </c>
      <c r="T890" s="279" t="s">
        <v>2117</v>
      </c>
      <c r="U890" s="268" t="str">
        <f t="array" ref="U890">IFERROR(IF(INDEX(三跨两临近重点区段!$F:$F,MATCH(1,(MONTH(三跨两临近重点区段!$D:$D)=7)*(三跨两临近重点区段!$A:$A=D890),0))="已取消","已取消",INDEX(三跨两临近重点区段!$D:$D,MATCH(1,(MONTH(三跨两临近重点区段!$D:$D)=7)*(三跨两临近重点区段!$A:$A=D890)*(三跨两临近重点区段!$F:$F="现存区段"),0))),"")</f>
        <v/>
      </c>
      <c r="V890" s="232" t="str">
        <f t="array" ref="V890">IFERROR(IF(INDEX(三跨两临近重点区段!$F:$F,MATCH(1,(MONTH(三跨两临近重点区段!$D:$D)=7)*(三跨两临近重点区段!$A:$A=D890),0))="已取消","已取消",INDEX(三跨两临近重点区段!$E:$E,MATCH(1,(MONTH(三跨两临近重点区段!$D:$D)=7)*(三跨两临近重点区段!$A:$A=D890)*(三跨两临近重点区段!$F:$F="现存区段"),0))),"")</f>
        <v/>
      </c>
      <c r="W890" s="268" t="str">
        <f t="array" ref="W890">IFERROR(IF(INDEX(三跨两临近重点区段!$F:$F,MATCH(1,(MONTH(三跨两临近重点区段!$D:$D)=8)*(三跨两临近重点区段!$A:$A=D890),0))="已取消","已取消",INDEX(三跨两临近重点区段!$D:$D,MATCH(1,(MONTH(三跨两临近重点区段!$D:$D)=8)*(三跨两临近重点区段!$A:$A=D890)*(三跨两临近重点区段!$F:$F="现存区段"),0))),"")</f>
        <v/>
      </c>
      <c r="X890" s="232" t="str">
        <f t="array" ref="X890">IFERROR(IF(INDEX(三跨两临近重点区段!$F:$F,MATCH(1,(MONTH(三跨两临近重点区段!$D:$D)=8)*(三跨两临近重点区段!$A:$A=D890),0))="已取消","已取消",INDEX(三跨两临近重点区段!$E:$E,MATCH(1,(MONTH(三跨两临近重点区段!$D:$D)=8)*(三跨两临近重点区段!$A:$A=D890)*(三跨两临近重点区段!$F:$F="现存区段"),0))),"")</f>
        <v/>
      </c>
      <c r="Y890" s="268" t="str">
        <f t="array" ref="Y890">IFERROR(IF(INDEX(三跨两临近重点区段!$F:$F,MATCH(1,(MONTH(三跨两临近重点区段!$D:$D)=9)*(三跨两临近重点区段!$A:$A=D890),0))="已取消","已取消",INDEX(三跨两临近重点区段!$D:$D,MATCH(1,(MONTH(三跨两临近重点区段!$D:$D)=9)*(三跨两临近重点区段!$A:$A=D890)*(三跨两临近重点区段!$F:$F="现存区段"),0))),"")</f>
        <v/>
      </c>
      <c r="Z890" s="232" t="str">
        <f t="array" ref="Z890">IFERROR(IF(INDEX(三跨两临近重点区段!$F:$F,MATCH(1,(MONTH(三跨两临近重点区段!$D:$D)=9)*(三跨两临近重点区段!$A:$A=D890),0))="已取消","已取消",INDEX(三跨两临近重点区段!$E:$E,MATCH(1,(MONTH(三跨两临近重点区段!$D:$D)=9)*(三跨两临近重点区段!$A:$A=D890)*(三跨两临近重点区段!$F:$F="现存区段"),0))),"")</f>
        <v/>
      </c>
      <c r="AA890" s="268" t="str">
        <f t="array" ref="AA890">IFERROR(IF(INDEX(三跨两临近重点区段!$F:$F,MATCH(1,(MONTH(三跨两临近重点区段!$D:$D)=10)*(三跨两临近重点区段!$A:$A=D890),0))="已取消","已取消",INDEX(三跨两临近重点区段!$D:$D,MATCH(1,(MONTH(三跨两临近重点区段!$D:$D)=10)*(三跨两临近重点区段!$A:$A=D890)*(三跨两临近重点区段!$F:$F="现存区段"),0))),"")</f>
        <v/>
      </c>
      <c r="AB890" s="72" t="str">
        <f t="array" ref="AB890">IFERROR(IF(INDEX(三跨两临近重点区段!$F:$F,MATCH(1,(MONTH(三跨两临近重点区段!$D:$D)=10)*(三跨两临近重点区段!$A:$A=D890),0))="已取消","已取消",INDEX(三跨两临近重点区段!$E:$E,MATCH(1,(MONTH(三跨两临近重点区段!$D:$D)=10)*(三跨两临近重点区段!$A:$A=D890)*(三跨两临近重点区段!$F:$F="现存区段"),0))),"")</f>
        <v/>
      </c>
      <c r="AC890" s="284" t="str">
        <f t="array" ref="AC890">IFERROR(IF(INDEX(三跨两临近重点区段!$F:$F,MATCH(1,(MONTH(三跨两临近重点区段!$D:$D)=11)*(三跨两临近重点区段!$A:$A=D890),0))="已取消","已取消",INDEX(三跨两临近重点区段!$D:$D,MATCH(1,(MONTH(三跨两临近重点区段!$D:$D)=11)*(三跨两临近重点区段!$A:$A=D890)*(三跨两临近重点区段!$F:$F="现存区段"),0))),"")</f>
        <v/>
      </c>
      <c r="AD890" s="72" t="str">
        <f t="array" ref="AD890">IFERROR(IF(INDEX(三跨两临近重点区段!$F:$F,MATCH(1,(MONTH(三跨两临近重点区段!$D:$D)=11)*(三跨两临近重点区段!$A:$A=D890),0))="已取消","已取消",INDEX(三跨两临近重点区段!$E:$E,MATCH(1,(MONTH(三跨两临近重点区段!$D:$D)=11)*(三跨两临近重点区段!$A:$A=D890)*(三跨两临近重点区段!$F:$F="现存区段"),0))),"")</f>
        <v/>
      </c>
      <c r="AE890" s="284" t="str">
        <f t="array" ref="AE890">IFERROR(IF(INDEX(三跨两临近重点区段!$F:$F,MATCH(1,(MONTH(三跨两临近重点区段!$D:$D)=12)*(三跨两临近重点区段!$A:$A=D890),0))="已取消","已取消",INDEX(三跨两临近重点区段!$D:$D,MATCH(1,(MONTH(三跨两临近重点区段!$D:$D)=12)*(三跨两临近重点区段!$A:$A=D890)*(三跨两临近重点区段!$F:$F="现存区段"),0))),"")</f>
        <v/>
      </c>
      <c r="AF890" s="72" t="str">
        <f t="array" ref="AF890">IFERROR(IF(INDEX(三跨两临近重点区段!$F:$F,MATCH(1,(MONTH(三跨两临近重点区段!$D:$D)=12)*(三跨两临近重点区段!$A:$A=D890),0))="已取消","已取消",INDEX(三跨两临近重点区段!$E:$E,MATCH(1,(MONTH(三跨两临近重点区段!$D:$D)=12)*(三跨两临近重点区段!$A:$A=D890)*(三跨两临近重点区段!$F:$F="现存区段"),0))),"")</f>
        <v/>
      </c>
      <c r="AH890" t="e">
        <f t="array" ref="AH890">INDEX(三跨两临近重点区段!$G:$G,MATCH(D890,三跨两临近重点区段!$A:$A,0))</f>
        <v>#N/A</v>
      </c>
      <c r="AI890" t="e">
        <f>INDEX(三跨两临近重点区段!$J:$J,MATCH(D890,三跨两临近重点区段!$A:$A,0))</f>
        <v>#N/A</v>
      </c>
    </row>
    <row r="891" ht="14.25" spans="1:35">
      <c r="A891" s="263" t="s">
        <v>150</v>
      </c>
      <c r="B891" s="264" t="s">
        <v>2893</v>
      </c>
      <c r="C891" s="263" t="s">
        <v>2428</v>
      </c>
      <c r="D891" s="263" t="s">
        <v>3396</v>
      </c>
      <c r="E891" s="264" t="s">
        <v>2115</v>
      </c>
      <c r="F891" s="264" t="s">
        <v>125</v>
      </c>
      <c r="G891" s="263" t="s">
        <v>2116</v>
      </c>
      <c r="H891" s="263" t="s">
        <v>1175</v>
      </c>
      <c r="I891" s="33"/>
      <c r="J891" s="196"/>
      <c r="K891" s="196"/>
      <c r="L891" s="196"/>
      <c r="M891" s="235"/>
      <c r="N891" s="235"/>
      <c r="O891" s="33"/>
      <c r="P891" s="48"/>
      <c r="Q891" s="279"/>
      <c r="R891" s="279"/>
      <c r="S891" s="278">
        <v>45457</v>
      </c>
      <c r="T891" s="279" t="s">
        <v>2117</v>
      </c>
      <c r="U891" s="268" t="str">
        <f t="array" ref="U891">IFERROR(IF(INDEX(三跨两临近重点区段!$F:$F,MATCH(1,(MONTH(三跨两临近重点区段!$D:$D)=7)*(三跨两临近重点区段!$A:$A=D891),0))="已取消","已取消",INDEX(三跨两临近重点区段!$D:$D,MATCH(1,(MONTH(三跨两临近重点区段!$D:$D)=7)*(三跨两临近重点区段!$A:$A=D891)*(三跨两临近重点区段!$F:$F="现存区段"),0))),"")</f>
        <v/>
      </c>
      <c r="V891" s="232" t="str">
        <f t="array" ref="V891">IFERROR(IF(INDEX(三跨两临近重点区段!$F:$F,MATCH(1,(MONTH(三跨两临近重点区段!$D:$D)=7)*(三跨两临近重点区段!$A:$A=D891),0))="已取消","已取消",INDEX(三跨两临近重点区段!$E:$E,MATCH(1,(MONTH(三跨两临近重点区段!$D:$D)=7)*(三跨两临近重点区段!$A:$A=D891)*(三跨两临近重点区段!$F:$F="现存区段"),0))),"")</f>
        <v/>
      </c>
      <c r="W891" s="268" t="str">
        <f t="array" ref="W891">IFERROR(IF(INDEX(三跨两临近重点区段!$F:$F,MATCH(1,(MONTH(三跨两临近重点区段!$D:$D)=8)*(三跨两临近重点区段!$A:$A=D891),0))="已取消","已取消",INDEX(三跨两临近重点区段!$D:$D,MATCH(1,(MONTH(三跨两临近重点区段!$D:$D)=8)*(三跨两临近重点区段!$A:$A=D891)*(三跨两临近重点区段!$F:$F="现存区段"),0))),"")</f>
        <v/>
      </c>
      <c r="X891" s="232" t="str">
        <f t="array" ref="X891">IFERROR(IF(INDEX(三跨两临近重点区段!$F:$F,MATCH(1,(MONTH(三跨两临近重点区段!$D:$D)=8)*(三跨两临近重点区段!$A:$A=D891),0))="已取消","已取消",INDEX(三跨两临近重点区段!$E:$E,MATCH(1,(MONTH(三跨两临近重点区段!$D:$D)=8)*(三跨两临近重点区段!$A:$A=D891)*(三跨两临近重点区段!$F:$F="现存区段"),0))),"")</f>
        <v/>
      </c>
      <c r="Y891" s="268" t="str">
        <f t="array" ref="Y891">IFERROR(IF(INDEX(三跨两临近重点区段!$F:$F,MATCH(1,(MONTH(三跨两临近重点区段!$D:$D)=9)*(三跨两临近重点区段!$A:$A=D891),0))="已取消","已取消",INDEX(三跨两临近重点区段!$D:$D,MATCH(1,(MONTH(三跨两临近重点区段!$D:$D)=9)*(三跨两临近重点区段!$A:$A=D891)*(三跨两临近重点区段!$F:$F="现存区段"),0))),"")</f>
        <v/>
      </c>
      <c r="Z891" s="232" t="str">
        <f t="array" ref="Z891">IFERROR(IF(INDEX(三跨两临近重点区段!$F:$F,MATCH(1,(MONTH(三跨两临近重点区段!$D:$D)=9)*(三跨两临近重点区段!$A:$A=D891),0))="已取消","已取消",INDEX(三跨两临近重点区段!$E:$E,MATCH(1,(MONTH(三跨两临近重点区段!$D:$D)=9)*(三跨两临近重点区段!$A:$A=D891)*(三跨两临近重点区段!$F:$F="现存区段"),0))),"")</f>
        <v/>
      </c>
      <c r="AA891" s="268" t="str">
        <f t="array" ref="AA891">IFERROR(IF(INDEX(三跨两临近重点区段!$F:$F,MATCH(1,(MONTH(三跨两临近重点区段!$D:$D)=10)*(三跨两临近重点区段!$A:$A=D891),0))="已取消","已取消",INDEX(三跨两临近重点区段!$D:$D,MATCH(1,(MONTH(三跨两临近重点区段!$D:$D)=10)*(三跨两临近重点区段!$A:$A=D891)*(三跨两临近重点区段!$F:$F="现存区段"),0))),"")</f>
        <v/>
      </c>
      <c r="AB891" s="72" t="str">
        <f t="array" ref="AB891">IFERROR(IF(INDEX(三跨两临近重点区段!$F:$F,MATCH(1,(MONTH(三跨两临近重点区段!$D:$D)=10)*(三跨两临近重点区段!$A:$A=D891),0))="已取消","已取消",INDEX(三跨两临近重点区段!$E:$E,MATCH(1,(MONTH(三跨两临近重点区段!$D:$D)=10)*(三跨两临近重点区段!$A:$A=D891)*(三跨两临近重点区段!$F:$F="现存区段"),0))),"")</f>
        <v/>
      </c>
      <c r="AC891" s="284" t="str">
        <f t="array" ref="AC891">IFERROR(IF(INDEX(三跨两临近重点区段!$F:$F,MATCH(1,(MONTH(三跨两临近重点区段!$D:$D)=11)*(三跨两临近重点区段!$A:$A=D891),0))="已取消","已取消",INDEX(三跨两临近重点区段!$D:$D,MATCH(1,(MONTH(三跨两临近重点区段!$D:$D)=11)*(三跨两临近重点区段!$A:$A=D891)*(三跨两临近重点区段!$F:$F="现存区段"),0))),"")</f>
        <v/>
      </c>
      <c r="AD891" s="72" t="str">
        <f t="array" ref="AD891">IFERROR(IF(INDEX(三跨两临近重点区段!$F:$F,MATCH(1,(MONTH(三跨两临近重点区段!$D:$D)=11)*(三跨两临近重点区段!$A:$A=D891),0))="已取消","已取消",INDEX(三跨两临近重点区段!$E:$E,MATCH(1,(MONTH(三跨两临近重点区段!$D:$D)=11)*(三跨两临近重点区段!$A:$A=D891)*(三跨两临近重点区段!$F:$F="现存区段"),0))),"")</f>
        <v/>
      </c>
      <c r="AE891" s="284" t="str">
        <f t="array" ref="AE891">IFERROR(IF(INDEX(三跨两临近重点区段!$F:$F,MATCH(1,(MONTH(三跨两临近重点区段!$D:$D)=12)*(三跨两临近重点区段!$A:$A=D891),0))="已取消","已取消",INDEX(三跨两临近重点区段!$D:$D,MATCH(1,(MONTH(三跨两临近重点区段!$D:$D)=12)*(三跨两临近重点区段!$A:$A=D891)*(三跨两临近重点区段!$F:$F="现存区段"),0))),"")</f>
        <v/>
      </c>
      <c r="AF891" s="72" t="str">
        <f t="array" ref="AF891">IFERROR(IF(INDEX(三跨两临近重点区段!$F:$F,MATCH(1,(MONTH(三跨两临近重点区段!$D:$D)=12)*(三跨两临近重点区段!$A:$A=D891),0))="已取消","已取消",INDEX(三跨两临近重点区段!$E:$E,MATCH(1,(MONTH(三跨两临近重点区段!$D:$D)=12)*(三跨两临近重点区段!$A:$A=D891)*(三跨两临近重点区段!$F:$F="现存区段"),0))),"")</f>
        <v/>
      </c>
      <c r="AH891" t="e">
        <f t="array" ref="AH891">INDEX(三跨两临近重点区段!$G:$G,MATCH(D891,三跨两临近重点区段!$A:$A,0))</f>
        <v>#N/A</v>
      </c>
      <c r="AI891" t="e">
        <f>INDEX(三跨两临近重点区段!$J:$J,MATCH(D891,三跨两临近重点区段!$A:$A,0))</f>
        <v>#N/A</v>
      </c>
    </row>
    <row r="892" ht="14.25" spans="1:35">
      <c r="A892" s="263" t="s">
        <v>150</v>
      </c>
      <c r="B892" s="264" t="s">
        <v>2827</v>
      </c>
      <c r="C892" s="263" t="s">
        <v>2968</v>
      </c>
      <c r="D892" s="263" t="s">
        <v>3397</v>
      </c>
      <c r="E892" s="264" t="s">
        <v>2115</v>
      </c>
      <c r="F892" s="264" t="s">
        <v>125</v>
      </c>
      <c r="G892" s="263" t="s">
        <v>2116</v>
      </c>
      <c r="H892" s="263" t="s">
        <v>1297</v>
      </c>
      <c r="I892" s="33"/>
      <c r="J892" s="196"/>
      <c r="K892" s="196"/>
      <c r="L892" s="196"/>
      <c r="M892" s="235"/>
      <c r="N892" s="235"/>
      <c r="O892" s="33"/>
      <c r="P892" s="48"/>
      <c r="Q892" s="279"/>
      <c r="R892" s="279"/>
      <c r="S892" s="282">
        <v>45450.4361111111</v>
      </c>
      <c r="T892" s="279" t="s">
        <v>2117</v>
      </c>
      <c r="U892" s="268" t="str">
        <f t="array" ref="U892">IFERROR(IF(INDEX(三跨两临近重点区段!$F:$F,MATCH(1,(MONTH(三跨两临近重点区段!$D:$D)=7)*(三跨两临近重点区段!$A:$A=D892),0))="已取消","已取消",INDEX(三跨两临近重点区段!$D:$D,MATCH(1,(MONTH(三跨两临近重点区段!$D:$D)=7)*(三跨两临近重点区段!$A:$A=D892)*(三跨两临近重点区段!$F:$F="现存区段"),0))),"")</f>
        <v/>
      </c>
      <c r="V892" s="232" t="str">
        <f t="array" ref="V892">IFERROR(IF(INDEX(三跨两临近重点区段!$F:$F,MATCH(1,(MONTH(三跨两临近重点区段!$D:$D)=7)*(三跨两临近重点区段!$A:$A=D892),0))="已取消","已取消",INDEX(三跨两临近重点区段!$E:$E,MATCH(1,(MONTH(三跨两临近重点区段!$D:$D)=7)*(三跨两临近重点区段!$A:$A=D892)*(三跨两临近重点区段!$F:$F="现存区段"),0))),"")</f>
        <v/>
      </c>
      <c r="W892" s="268" t="str">
        <f t="array" ref="W892">IFERROR(IF(INDEX(三跨两临近重点区段!$F:$F,MATCH(1,(MONTH(三跨两临近重点区段!$D:$D)=8)*(三跨两临近重点区段!$A:$A=D892),0))="已取消","已取消",INDEX(三跨两临近重点区段!$D:$D,MATCH(1,(MONTH(三跨两临近重点区段!$D:$D)=8)*(三跨两临近重点区段!$A:$A=D892)*(三跨两临近重点区段!$F:$F="现存区段"),0))),"")</f>
        <v/>
      </c>
      <c r="X892" s="232" t="str">
        <f t="array" ref="X892">IFERROR(IF(INDEX(三跨两临近重点区段!$F:$F,MATCH(1,(MONTH(三跨两临近重点区段!$D:$D)=8)*(三跨两临近重点区段!$A:$A=D892),0))="已取消","已取消",INDEX(三跨两临近重点区段!$E:$E,MATCH(1,(MONTH(三跨两临近重点区段!$D:$D)=8)*(三跨两临近重点区段!$A:$A=D892)*(三跨两临近重点区段!$F:$F="现存区段"),0))),"")</f>
        <v/>
      </c>
      <c r="Y892" s="268" t="str">
        <f t="array" ref="Y892">IFERROR(IF(INDEX(三跨两临近重点区段!$F:$F,MATCH(1,(MONTH(三跨两临近重点区段!$D:$D)=9)*(三跨两临近重点区段!$A:$A=D892),0))="已取消","已取消",INDEX(三跨两临近重点区段!$D:$D,MATCH(1,(MONTH(三跨两临近重点区段!$D:$D)=9)*(三跨两临近重点区段!$A:$A=D892)*(三跨两临近重点区段!$F:$F="现存区段"),0))),"")</f>
        <v/>
      </c>
      <c r="Z892" s="232" t="str">
        <f t="array" ref="Z892">IFERROR(IF(INDEX(三跨两临近重点区段!$F:$F,MATCH(1,(MONTH(三跨两临近重点区段!$D:$D)=9)*(三跨两临近重点区段!$A:$A=D892),0))="已取消","已取消",INDEX(三跨两临近重点区段!$E:$E,MATCH(1,(MONTH(三跨两临近重点区段!$D:$D)=9)*(三跨两临近重点区段!$A:$A=D892)*(三跨两临近重点区段!$F:$F="现存区段"),0))),"")</f>
        <v/>
      </c>
      <c r="AA892" s="268" t="str">
        <f t="array" ref="AA892">IFERROR(IF(INDEX(三跨两临近重点区段!$F:$F,MATCH(1,(MONTH(三跨两临近重点区段!$D:$D)=10)*(三跨两临近重点区段!$A:$A=D892),0))="已取消","已取消",INDEX(三跨两临近重点区段!$D:$D,MATCH(1,(MONTH(三跨两临近重点区段!$D:$D)=10)*(三跨两临近重点区段!$A:$A=D892)*(三跨两临近重点区段!$F:$F="现存区段"),0))),"")</f>
        <v/>
      </c>
      <c r="AB892" s="72" t="str">
        <f t="array" ref="AB892">IFERROR(IF(INDEX(三跨两临近重点区段!$F:$F,MATCH(1,(MONTH(三跨两临近重点区段!$D:$D)=10)*(三跨两临近重点区段!$A:$A=D892),0))="已取消","已取消",INDEX(三跨两临近重点区段!$E:$E,MATCH(1,(MONTH(三跨两临近重点区段!$D:$D)=10)*(三跨两临近重点区段!$A:$A=D892)*(三跨两临近重点区段!$F:$F="现存区段"),0))),"")</f>
        <v/>
      </c>
      <c r="AC892" s="284" t="str">
        <f t="array" ref="AC892">IFERROR(IF(INDEX(三跨两临近重点区段!$F:$F,MATCH(1,(MONTH(三跨两临近重点区段!$D:$D)=11)*(三跨两临近重点区段!$A:$A=D892),0))="已取消","已取消",INDEX(三跨两临近重点区段!$D:$D,MATCH(1,(MONTH(三跨两临近重点区段!$D:$D)=11)*(三跨两临近重点区段!$A:$A=D892)*(三跨两临近重点区段!$F:$F="现存区段"),0))),"")</f>
        <v/>
      </c>
      <c r="AD892" s="72" t="str">
        <f t="array" ref="AD892">IFERROR(IF(INDEX(三跨两临近重点区段!$F:$F,MATCH(1,(MONTH(三跨两临近重点区段!$D:$D)=11)*(三跨两临近重点区段!$A:$A=D892),0))="已取消","已取消",INDEX(三跨两临近重点区段!$E:$E,MATCH(1,(MONTH(三跨两临近重点区段!$D:$D)=11)*(三跨两临近重点区段!$A:$A=D892)*(三跨两临近重点区段!$F:$F="现存区段"),0))),"")</f>
        <v/>
      </c>
      <c r="AE892" s="284" t="str">
        <f t="array" ref="AE892">IFERROR(IF(INDEX(三跨两临近重点区段!$F:$F,MATCH(1,(MONTH(三跨两临近重点区段!$D:$D)=12)*(三跨两临近重点区段!$A:$A=D892),0))="已取消","已取消",INDEX(三跨两临近重点区段!$D:$D,MATCH(1,(MONTH(三跨两临近重点区段!$D:$D)=12)*(三跨两临近重点区段!$A:$A=D892)*(三跨两临近重点区段!$F:$F="现存区段"),0))),"")</f>
        <v/>
      </c>
      <c r="AF892" s="72" t="str">
        <f t="array" ref="AF892">IFERROR(IF(INDEX(三跨两临近重点区段!$F:$F,MATCH(1,(MONTH(三跨两临近重点区段!$D:$D)=12)*(三跨两临近重点区段!$A:$A=D892),0))="已取消","已取消",INDEX(三跨两临近重点区段!$E:$E,MATCH(1,(MONTH(三跨两临近重点区段!$D:$D)=12)*(三跨两临近重点区段!$A:$A=D892)*(三跨两临近重点区段!$F:$F="现存区段"),0))),"")</f>
        <v/>
      </c>
      <c r="AH892" t="e">
        <f t="array" ref="AH892">INDEX(三跨两临近重点区段!$G:$G,MATCH(D892,三跨两临近重点区段!$A:$A,0))</f>
        <v>#N/A</v>
      </c>
      <c r="AI892" t="e">
        <f>INDEX(三跨两临近重点区段!$J:$J,MATCH(D892,三跨两临近重点区段!$A:$A,0))</f>
        <v>#N/A</v>
      </c>
    </row>
    <row r="893" ht="14.25" spans="1:35">
      <c r="A893" s="263" t="s">
        <v>150</v>
      </c>
      <c r="B893" s="264" t="s">
        <v>2829</v>
      </c>
      <c r="C893" s="263" t="s">
        <v>2302</v>
      </c>
      <c r="D893" s="263" t="s">
        <v>3398</v>
      </c>
      <c r="E893" s="264" t="s">
        <v>2115</v>
      </c>
      <c r="F893" s="264" t="s">
        <v>125</v>
      </c>
      <c r="G893" s="263" t="s">
        <v>2116</v>
      </c>
      <c r="H893" s="263" t="s">
        <v>1297</v>
      </c>
      <c r="I893" s="33"/>
      <c r="J893" s="196"/>
      <c r="K893" s="196"/>
      <c r="L893" s="196"/>
      <c r="M893" s="235"/>
      <c r="N893" s="235"/>
      <c r="O893" s="33"/>
      <c r="P893" s="48"/>
      <c r="Q893" s="279"/>
      <c r="R893" s="279"/>
      <c r="S893" s="282">
        <v>45450.4361111111</v>
      </c>
      <c r="T893" s="279" t="s">
        <v>2117</v>
      </c>
      <c r="U893" s="268" t="str">
        <f t="array" ref="U893">IFERROR(IF(INDEX(三跨两临近重点区段!$F:$F,MATCH(1,(MONTH(三跨两临近重点区段!$D:$D)=7)*(三跨两临近重点区段!$A:$A=D893),0))="已取消","已取消",INDEX(三跨两临近重点区段!$D:$D,MATCH(1,(MONTH(三跨两临近重点区段!$D:$D)=7)*(三跨两临近重点区段!$A:$A=D893)*(三跨两临近重点区段!$F:$F="现存区段"),0))),"")</f>
        <v/>
      </c>
      <c r="V893" s="232" t="str">
        <f t="array" ref="V893">IFERROR(IF(INDEX(三跨两临近重点区段!$F:$F,MATCH(1,(MONTH(三跨两临近重点区段!$D:$D)=7)*(三跨两临近重点区段!$A:$A=D893),0))="已取消","已取消",INDEX(三跨两临近重点区段!$E:$E,MATCH(1,(MONTH(三跨两临近重点区段!$D:$D)=7)*(三跨两临近重点区段!$A:$A=D893)*(三跨两临近重点区段!$F:$F="现存区段"),0))),"")</f>
        <v/>
      </c>
      <c r="W893" s="268" t="str">
        <f t="array" ref="W893">IFERROR(IF(INDEX(三跨两临近重点区段!$F:$F,MATCH(1,(MONTH(三跨两临近重点区段!$D:$D)=8)*(三跨两临近重点区段!$A:$A=D893),0))="已取消","已取消",INDEX(三跨两临近重点区段!$D:$D,MATCH(1,(MONTH(三跨两临近重点区段!$D:$D)=8)*(三跨两临近重点区段!$A:$A=D893)*(三跨两临近重点区段!$F:$F="现存区段"),0))),"")</f>
        <v/>
      </c>
      <c r="X893" s="232" t="str">
        <f t="array" ref="X893">IFERROR(IF(INDEX(三跨两临近重点区段!$F:$F,MATCH(1,(MONTH(三跨两临近重点区段!$D:$D)=8)*(三跨两临近重点区段!$A:$A=D893),0))="已取消","已取消",INDEX(三跨两临近重点区段!$E:$E,MATCH(1,(MONTH(三跨两临近重点区段!$D:$D)=8)*(三跨两临近重点区段!$A:$A=D893)*(三跨两临近重点区段!$F:$F="现存区段"),0))),"")</f>
        <v/>
      </c>
      <c r="Y893" s="268" t="str">
        <f t="array" ref="Y893">IFERROR(IF(INDEX(三跨两临近重点区段!$F:$F,MATCH(1,(MONTH(三跨两临近重点区段!$D:$D)=9)*(三跨两临近重点区段!$A:$A=D893),0))="已取消","已取消",INDEX(三跨两临近重点区段!$D:$D,MATCH(1,(MONTH(三跨两临近重点区段!$D:$D)=9)*(三跨两临近重点区段!$A:$A=D893)*(三跨两临近重点区段!$F:$F="现存区段"),0))),"")</f>
        <v/>
      </c>
      <c r="Z893" s="232" t="str">
        <f t="array" ref="Z893">IFERROR(IF(INDEX(三跨两临近重点区段!$F:$F,MATCH(1,(MONTH(三跨两临近重点区段!$D:$D)=9)*(三跨两临近重点区段!$A:$A=D893),0))="已取消","已取消",INDEX(三跨两临近重点区段!$E:$E,MATCH(1,(MONTH(三跨两临近重点区段!$D:$D)=9)*(三跨两临近重点区段!$A:$A=D893)*(三跨两临近重点区段!$F:$F="现存区段"),0))),"")</f>
        <v/>
      </c>
      <c r="AA893" s="268" t="str">
        <f t="array" ref="AA893">IFERROR(IF(INDEX(三跨两临近重点区段!$F:$F,MATCH(1,(MONTH(三跨两临近重点区段!$D:$D)=10)*(三跨两临近重点区段!$A:$A=D893),0))="已取消","已取消",INDEX(三跨两临近重点区段!$D:$D,MATCH(1,(MONTH(三跨两临近重点区段!$D:$D)=10)*(三跨两临近重点区段!$A:$A=D893)*(三跨两临近重点区段!$F:$F="现存区段"),0))),"")</f>
        <v/>
      </c>
      <c r="AB893" s="72" t="str">
        <f t="array" ref="AB893">IFERROR(IF(INDEX(三跨两临近重点区段!$F:$F,MATCH(1,(MONTH(三跨两临近重点区段!$D:$D)=10)*(三跨两临近重点区段!$A:$A=D893),0))="已取消","已取消",INDEX(三跨两临近重点区段!$E:$E,MATCH(1,(MONTH(三跨两临近重点区段!$D:$D)=10)*(三跨两临近重点区段!$A:$A=D893)*(三跨两临近重点区段!$F:$F="现存区段"),0))),"")</f>
        <v/>
      </c>
      <c r="AC893" s="284" t="str">
        <f t="array" ref="AC893">IFERROR(IF(INDEX(三跨两临近重点区段!$F:$F,MATCH(1,(MONTH(三跨两临近重点区段!$D:$D)=11)*(三跨两临近重点区段!$A:$A=D893),0))="已取消","已取消",INDEX(三跨两临近重点区段!$D:$D,MATCH(1,(MONTH(三跨两临近重点区段!$D:$D)=11)*(三跨两临近重点区段!$A:$A=D893)*(三跨两临近重点区段!$F:$F="现存区段"),0))),"")</f>
        <v/>
      </c>
      <c r="AD893" s="72" t="str">
        <f t="array" ref="AD893">IFERROR(IF(INDEX(三跨两临近重点区段!$F:$F,MATCH(1,(MONTH(三跨两临近重点区段!$D:$D)=11)*(三跨两临近重点区段!$A:$A=D893),0))="已取消","已取消",INDEX(三跨两临近重点区段!$E:$E,MATCH(1,(MONTH(三跨两临近重点区段!$D:$D)=11)*(三跨两临近重点区段!$A:$A=D893)*(三跨两临近重点区段!$F:$F="现存区段"),0))),"")</f>
        <v/>
      </c>
      <c r="AE893" s="284" t="str">
        <f t="array" ref="AE893">IFERROR(IF(INDEX(三跨两临近重点区段!$F:$F,MATCH(1,(MONTH(三跨两临近重点区段!$D:$D)=12)*(三跨两临近重点区段!$A:$A=D893),0))="已取消","已取消",INDEX(三跨两临近重点区段!$D:$D,MATCH(1,(MONTH(三跨两临近重点区段!$D:$D)=12)*(三跨两临近重点区段!$A:$A=D893)*(三跨两临近重点区段!$F:$F="现存区段"),0))),"")</f>
        <v/>
      </c>
      <c r="AF893" s="72" t="str">
        <f t="array" ref="AF893">IFERROR(IF(INDEX(三跨两临近重点区段!$F:$F,MATCH(1,(MONTH(三跨两临近重点区段!$D:$D)=12)*(三跨两临近重点区段!$A:$A=D893),0))="已取消","已取消",INDEX(三跨两临近重点区段!$E:$E,MATCH(1,(MONTH(三跨两临近重点区段!$D:$D)=12)*(三跨两临近重点区段!$A:$A=D893)*(三跨两临近重点区段!$F:$F="现存区段"),0))),"")</f>
        <v/>
      </c>
      <c r="AH893" t="e">
        <f t="array" ref="AH893">INDEX(三跨两临近重点区段!$G:$G,MATCH(D893,三跨两临近重点区段!$A:$A,0))</f>
        <v>#N/A</v>
      </c>
      <c r="AI893" t="e">
        <f>INDEX(三跨两临近重点区段!$J:$J,MATCH(D893,三跨两临近重点区段!$A:$A,0))</f>
        <v>#N/A</v>
      </c>
    </row>
    <row r="894" ht="14.25" spans="1:35">
      <c r="A894" s="263" t="s">
        <v>363</v>
      </c>
      <c r="B894" s="264" t="s">
        <v>2866</v>
      </c>
      <c r="C894" s="263" t="s">
        <v>2304</v>
      </c>
      <c r="D894" s="263" t="s">
        <v>3399</v>
      </c>
      <c r="E894" s="264" t="s">
        <v>2115</v>
      </c>
      <c r="F894" s="264" t="s">
        <v>125</v>
      </c>
      <c r="G894" s="263" t="s">
        <v>2116</v>
      </c>
      <c r="H894" s="263" t="s">
        <v>1144</v>
      </c>
      <c r="I894" s="33"/>
      <c r="J894" s="196"/>
      <c r="K894" s="196"/>
      <c r="L894" s="196"/>
      <c r="M894" s="235"/>
      <c r="N894" s="235"/>
      <c r="O894" s="33"/>
      <c r="P894" s="48"/>
      <c r="Q894" s="279"/>
      <c r="R894" s="279"/>
      <c r="S894" s="278">
        <v>45448</v>
      </c>
      <c r="T894" s="279" t="s">
        <v>2117</v>
      </c>
      <c r="U894" s="268" t="str">
        <f t="array" ref="U894">IFERROR(IF(INDEX(三跨两临近重点区段!$F:$F,MATCH(1,(MONTH(三跨两临近重点区段!$D:$D)=7)*(三跨两临近重点区段!$A:$A=D894),0))="已取消","已取消",INDEX(三跨两临近重点区段!$D:$D,MATCH(1,(MONTH(三跨两临近重点区段!$D:$D)=7)*(三跨两临近重点区段!$A:$A=D894)*(三跨两临近重点区段!$F:$F="现存区段"),0))),"")</f>
        <v/>
      </c>
      <c r="V894" s="232" t="str">
        <f t="array" ref="V894">IFERROR(IF(INDEX(三跨两临近重点区段!$F:$F,MATCH(1,(MONTH(三跨两临近重点区段!$D:$D)=7)*(三跨两临近重点区段!$A:$A=D894),0))="已取消","已取消",INDEX(三跨两临近重点区段!$E:$E,MATCH(1,(MONTH(三跨两临近重点区段!$D:$D)=7)*(三跨两临近重点区段!$A:$A=D894)*(三跨两临近重点区段!$F:$F="现存区段"),0))),"")</f>
        <v/>
      </c>
      <c r="W894" s="268" t="str">
        <f t="array" ref="W894">IFERROR(IF(INDEX(三跨两临近重点区段!$F:$F,MATCH(1,(MONTH(三跨两临近重点区段!$D:$D)=8)*(三跨两临近重点区段!$A:$A=D894),0))="已取消","已取消",INDEX(三跨两临近重点区段!$D:$D,MATCH(1,(MONTH(三跨两临近重点区段!$D:$D)=8)*(三跨两临近重点区段!$A:$A=D894)*(三跨两临近重点区段!$F:$F="现存区段"),0))),"")</f>
        <v/>
      </c>
      <c r="X894" s="232" t="str">
        <f t="array" ref="X894">IFERROR(IF(INDEX(三跨两临近重点区段!$F:$F,MATCH(1,(MONTH(三跨两临近重点区段!$D:$D)=8)*(三跨两临近重点区段!$A:$A=D894),0))="已取消","已取消",INDEX(三跨两临近重点区段!$E:$E,MATCH(1,(MONTH(三跨两临近重点区段!$D:$D)=8)*(三跨两临近重点区段!$A:$A=D894)*(三跨两临近重点区段!$F:$F="现存区段"),0))),"")</f>
        <v/>
      </c>
      <c r="Y894" s="268" t="str">
        <f t="array" ref="Y894">IFERROR(IF(INDEX(三跨两临近重点区段!$F:$F,MATCH(1,(MONTH(三跨两临近重点区段!$D:$D)=9)*(三跨两临近重点区段!$A:$A=D894),0))="已取消","已取消",INDEX(三跨两临近重点区段!$D:$D,MATCH(1,(MONTH(三跨两临近重点区段!$D:$D)=9)*(三跨两临近重点区段!$A:$A=D894)*(三跨两临近重点区段!$F:$F="现存区段"),0))),"")</f>
        <v/>
      </c>
      <c r="Z894" s="232" t="str">
        <f t="array" ref="Z894">IFERROR(IF(INDEX(三跨两临近重点区段!$F:$F,MATCH(1,(MONTH(三跨两临近重点区段!$D:$D)=9)*(三跨两临近重点区段!$A:$A=D894),0))="已取消","已取消",INDEX(三跨两临近重点区段!$E:$E,MATCH(1,(MONTH(三跨两临近重点区段!$D:$D)=9)*(三跨两临近重点区段!$A:$A=D894)*(三跨两临近重点区段!$F:$F="现存区段"),0))),"")</f>
        <v/>
      </c>
      <c r="AA894" s="268" t="str">
        <f t="array" ref="AA894">IFERROR(IF(INDEX(三跨两临近重点区段!$F:$F,MATCH(1,(MONTH(三跨两临近重点区段!$D:$D)=10)*(三跨两临近重点区段!$A:$A=D894),0))="已取消","已取消",INDEX(三跨两临近重点区段!$D:$D,MATCH(1,(MONTH(三跨两临近重点区段!$D:$D)=10)*(三跨两临近重点区段!$A:$A=D894)*(三跨两临近重点区段!$F:$F="现存区段"),0))),"")</f>
        <v/>
      </c>
      <c r="AB894" s="72" t="str">
        <f t="array" ref="AB894">IFERROR(IF(INDEX(三跨两临近重点区段!$F:$F,MATCH(1,(MONTH(三跨两临近重点区段!$D:$D)=10)*(三跨两临近重点区段!$A:$A=D894),0))="已取消","已取消",INDEX(三跨两临近重点区段!$E:$E,MATCH(1,(MONTH(三跨两临近重点区段!$D:$D)=10)*(三跨两临近重点区段!$A:$A=D894)*(三跨两临近重点区段!$F:$F="现存区段"),0))),"")</f>
        <v/>
      </c>
      <c r="AC894" s="284" t="str">
        <f t="array" ref="AC894">IFERROR(IF(INDEX(三跨两临近重点区段!$F:$F,MATCH(1,(MONTH(三跨两临近重点区段!$D:$D)=11)*(三跨两临近重点区段!$A:$A=D894),0))="已取消","已取消",INDEX(三跨两临近重点区段!$D:$D,MATCH(1,(MONTH(三跨两临近重点区段!$D:$D)=11)*(三跨两临近重点区段!$A:$A=D894)*(三跨两临近重点区段!$F:$F="现存区段"),0))),"")</f>
        <v/>
      </c>
      <c r="AD894" s="72" t="str">
        <f t="array" ref="AD894">IFERROR(IF(INDEX(三跨两临近重点区段!$F:$F,MATCH(1,(MONTH(三跨两临近重点区段!$D:$D)=11)*(三跨两临近重点区段!$A:$A=D894),0))="已取消","已取消",INDEX(三跨两临近重点区段!$E:$E,MATCH(1,(MONTH(三跨两临近重点区段!$D:$D)=11)*(三跨两临近重点区段!$A:$A=D894)*(三跨两临近重点区段!$F:$F="现存区段"),0))),"")</f>
        <v/>
      </c>
      <c r="AE894" s="284" t="str">
        <f t="array" ref="AE894">IFERROR(IF(INDEX(三跨两临近重点区段!$F:$F,MATCH(1,(MONTH(三跨两临近重点区段!$D:$D)=12)*(三跨两临近重点区段!$A:$A=D894),0))="已取消","已取消",INDEX(三跨两临近重点区段!$D:$D,MATCH(1,(MONTH(三跨两临近重点区段!$D:$D)=12)*(三跨两临近重点区段!$A:$A=D894)*(三跨两临近重点区段!$F:$F="现存区段"),0))),"")</f>
        <v/>
      </c>
      <c r="AF894" s="72" t="str">
        <f t="array" ref="AF894">IFERROR(IF(INDEX(三跨两临近重点区段!$F:$F,MATCH(1,(MONTH(三跨两临近重点区段!$D:$D)=12)*(三跨两临近重点区段!$A:$A=D894),0))="已取消","已取消",INDEX(三跨两临近重点区段!$E:$E,MATCH(1,(MONTH(三跨两临近重点区段!$D:$D)=12)*(三跨两临近重点区段!$A:$A=D894)*(三跨两临近重点区段!$F:$F="现存区段"),0))),"")</f>
        <v/>
      </c>
      <c r="AH894" t="e">
        <f t="array" ref="AH894">INDEX(三跨两临近重点区段!$G:$G,MATCH(D894,三跨两临近重点区段!$A:$A,0))</f>
        <v>#N/A</v>
      </c>
      <c r="AI894" t="e">
        <f>INDEX(三跨两临近重点区段!$J:$J,MATCH(D894,三跨两临近重点区段!$A:$A,0))</f>
        <v>#N/A</v>
      </c>
    </row>
    <row r="895" ht="14.25" spans="1:35">
      <c r="A895" s="263" t="s">
        <v>363</v>
      </c>
      <c r="B895" s="264" t="s">
        <v>2868</v>
      </c>
      <c r="C895" s="263" t="s">
        <v>2304</v>
      </c>
      <c r="D895" s="263" t="s">
        <v>3400</v>
      </c>
      <c r="E895" s="264" t="s">
        <v>2115</v>
      </c>
      <c r="F895" s="264" t="s">
        <v>125</v>
      </c>
      <c r="G895" s="263" t="s">
        <v>2116</v>
      </c>
      <c r="H895" s="263" t="s">
        <v>1144</v>
      </c>
      <c r="I895" s="33"/>
      <c r="J895" s="196"/>
      <c r="K895" s="196"/>
      <c r="L895" s="196"/>
      <c r="M895" s="235"/>
      <c r="N895" s="235"/>
      <c r="O895" s="33"/>
      <c r="P895" s="48"/>
      <c r="Q895" s="279"/>
      <c r="R895" s="279"/>
      <c r="S895" s="278">
        <v>45448</v>
      </c>
      <c r="T895" s="279" t="s">
        <v>2117</v>
      </c>
      <c r="U895" s="268" t="str">
        <f t="array" ref="U895">IFERROR(IF(INDEX(三跨两临近重点区段!$F:$F,MATCH(1,(MONTH(三跨两临近重点区段!$D:$D)=7)*(三跨两临近重点区段!$A:$A=D895),0))="已取消","已取消",INDEX(三跨两临近重点区段!$D:$D,MATCH(1,(MONTH(三跨两临近重点区段!$D:$D)=7)*(三跨两临近重点区段!$A:$A=D895)*(三跨两临近重点区段!$F:$F="现存区段"),0))),"")</f>
        <v/>
      </c>
      <c r="V895" s="232" t="str">
        <f t="array" ref="V895">IFERROR(IF(INDEX(三跨两临近重点区段!$F:$F,MATCH(1,(MONTH(三跨两临近重点区段!$D:$D)=7)*(三跨两临近重点区段!$A:$A=D895),0))="已取消","已取消",INDEX(三跨两临近重点区段!$E:$E,MATCH(1,(MONTH(三跨两临近重点区段!$D:$D)=7)*(三跨两临近重点区段!$A:$A=D895)*(三跨两临近重点区段!$F:$F="现存区段"),0))),"")</f>
        <v/>
      </c>
      <c r="W895" s="268" t="str">
        <f t="array" ref="W895">IFERROR(IF(INDEX(三跨两临近重点区段!$F:$F,MATCH(1,(MONTH(三跨两临近重点区段!$D:$D)=8)*(三跨两临近重点区段!$A:$A=D895),0))="已取消","已取消",INDEX(三跨两临近重点区段!$D:$D,MATCH(1,(MONTH(三跨两临近重点区段!$D:$D)=8)*(三跨两临近重点区段!$A:$A=D895)*(三跨两临近重点区段!$F:$F="现存区段"),0))),"")</f>
        <v/>
      </c>
      <c r="X895" s="232" t="str">
        <f t="array" ref="X895">IFERROR(IF(INDEX(三跨两临近重点区段!$F:$F,MATCH(1,(MONTH(三跨两临近重点区段!$D:$D)=8)*(三跨两临近重点区段!$A:$A=D895),0))="已取消","已取消",INDEX(三跨两临近重点区段!$E:$E,MATCH(1,(MONTH(三跨两临近重点区段!$D:$D)=8)*(三跨两临近重点区段!$A:$A=D895)*(三跨两临近重点区段!$F:$F="现存区段"),0))),"")</f>
        <v/>
      </c>
      <c r="Y895" s="268" t="str">
        <f t="array" ref="Y895">IFERROR(IF(INDEX(三跨两临近重点区段!$F:$F,MATCH(1,(MONTH(三跨两临近重点区段!$D:$D)=9)*(三跨两临近重点区段!$A:$A=D895),0))="已取消","已取消",INDEX(三跨两临近重点区段!$D:$D,MATCH(1,(MONTH(三跨两临近重点区段!$D:$D)=9)*(三跨两临近重点区段!$A:$A=D895)*(三跨两临近重点区段!$F:$F="现存区段"),0))),"")</f>
        <v/>
      </c>
      <c r="Z895" s="232" t="str">
        <f t="array" ref="Z895">IFERROR(IF(INDEX(三跨两临近重点区段!$F:$F,MATCH(1,(MONTH(三跨两临近重点区段!$D:$D)=9)*(三跨两临近重点区段!$A:$A=D895),0))="已取消","已取消",INDEX(三跨两临近重点区段!$E:$E,MATCH(1,(MONTH(三跨两临近重点区段!$D:$D)=9)*(三跨两临近重点区段!$A:$A=D895)*(三跨两临近重点区段!$F:$F="现存区段"),0))),"")</f>
        <v/>
      </c>
      <c r="AA895" s="268" t="str">
        <f t="array" ref="AA895">IFERROR(IF(INDEX(三跨两临近重点区段!$F:$F,MATCH(1,(MONTH(三跨两临近重点区段!$D:$D)=10)*(三跨两临近重点区段!$A:$A=D895),0))="已取消","已取消",INDEX(三跨两临近重点区段!$D:$D,MATCH(1,(MONTH(三跨两临近重点区段!$D:$D)=10)*(三跨两临近重点区段!$A:$A=D895)*(三跨两临近重点区段!$F:$F="现存区段"),0))),"")</f>
        <v/>
      </c>
      <c r="AB895" s="72" t="str">
        <f t="array" ref="AB895">IFERROR(IF(INDEX(三跨两临近重点区段!$F:$F,MATCH(1,(MONTH(三跨两临近重点区段!$D:$D)=10)*(三跨两临近重点区段!$A:$A=D895),0))="已取消","已取消",INDEX(三跨两临近重点区段!$E:$E,MATCH(1,(MONTH(三跨两临近重点区段!$D:$D)=10)*(三跨两临近重点区段!$A:$A=D895)*(三跨两临近重点区段!$F:$F="现存区段"),0))),"")</f>
        <v/>
      </c>
      <c r="AC895" s="284" t="str">
        <f t="array" ref="AC895">IFERROR(IF(INDEX(三跨两临近重点区段!$F:$F,MATCH(1,(MONTH(三跨两临近重点区段!$D:$D)=11)*(三跨两临近重点区段!$A:$A=D895),0))="已取消","已取消",INDEX(三跨两临近重点区段!$D:$D,MATCH(1,(MONTH(三跨两临近重点区段!$D:$D)=11)*(三跨两临近重点区段!$A:$A=D895)*(三跨两临近重点区段!$F:$F="现存区段"),0))),"")</f>
        <v/>
      </c>
      <c r="AD895" s="72" t="str">
        <f t="array" ref="AD895">IFERROR(IF(INDEX(三跨两临近重点区段!$F:$F,MATCH(1,(MONTH(三跨两临近重点区段!$D:$D)=11)*(三跨两临近重点区段!$A:$A=D895),0))="已取消","已取消",INDEX(三跨两临近重点区段!$E:$E,MATCH(1,(MONTH(三跨两临近重点区段!$D:$D)=11)*(三跨两临近重点区段!$A:$A=D895)*(三跨两临近重点区段!$F:$F="现存区段"),0))),"")</f>
        <v/>
      </c>
      <c r="AE895" s="284" t="str">
        <f t="array" ref="AE895">IFERROR(IF(INDEX(三跨两临近重点区段!$F:$F,MATCH(1,(MONTH(三跨两临近重点区段!$D:$D)=12)*(三跨两临近重点区段!$A:$A=D895),0))="已取消","已取消",INDEX(三跨两临近重点区段!$D:$D,MATCH(1,(MONTH(三跨两临近重点区段!$D:$D)=12)*(三跨两临近重点区段!$A:$A=D895)*(三跨两临近重点区段!$F:$F="现存区段"),0))),"")</f>
        <v/>
      </c>
      <c r="AF895" s="72" t="str">
        <f t="array" ref="AF895">IFERROR(IF(INDEX(三跨两临近重点区段!$F:$F,MATCH(1,(MONTH(三跨两临近重点区段!$D:$D)=12)*(三跨两临近重点区段!$A:$A=D895),0))="已取消","已取消",INDEX(三跨两临近重点区段!$E:$E,MATCH(1,(MONTH(三跨两临近重点区段!$D:$D)=12)*(三跨两临近重点区段!$A:$A=D895)*(三跨两临近重点区段!$F:$F="现存区段"),0))),"")</f>
        <v/>
      </c>
      <c r="AH895" t="e">
        <f t="array" ref="AH895">INDEX(三跨两临近重点区段!$G:$G,MATCH(D895,三跨两临近重点区段!$A:$A,0))</f>
        <v>#N/A</v>
      </c>
      <c r="AI895" t="e">
        <f>INDEX(三跨两临近重点区段!$J:$J,MATCH(D895,三跨两临近重点区段!$A:$A,0))</f>
        <v>#N/A</v>
      </c>
    </row>
    <row r="896" ht="14.25" spans="1:35">
      <c r="A896" s="263" t="s">
        <v>150</v>
      </c>
      <c r="B896" s="264" t="s">
        <v>2715</v>
      </c>
      <c r="C896" s="263" t="s">
        <v>2756</v>
      </c>
      <c r="D896" s="263" t="s">
        <v>3401</v>
      </c>
      <c r="E896" s="264" t="s">
        <v>2115</v>
      </c>
      <c r="F896" s="264" t="s">
        <v>125</v>
      </c>
      <c r="G896" s="263" t="s">
        <v>2116</v>
      </c>
      <c r="H896" s="263" t="s">
        <v>2717</v>
      </c>
      <c r="I896" s="33"/>
      <c r="J896" s="196"/>
      <c r="K896" s="196"/>
      <c r="L896" s="196"/>
      <c r="M896" s="235"/>
      <c r="N896" s="235"/>
      <c r="O896" s="33"/>
      <c r="P896" s="48"/>
      <c r="Q896" s="279"/>
      <c r="R896" s="279"/>
      <c r="S896" s="278">
        <v>45448</v>
      </c>
      <c r="T896" s="279" t="s">
        <v>2117</v>
      </c>
      <c r="U896" s="268" t="str">
        <f t="array" ref="U896">IFERROR(IF(INDEX(三跨两临近重点区段!$F:$F,MATCH(1,(MONTH(三跨两临近重点区段!$D:$D)=7)*(三跨两临近重点区段!$A:$A=D896),0))="已取消","已取消",INDEX(三跨两临近重点区段!$D:$D,MATCH(1,(MONTH(三跨两临近重点区段!$D:$D)=7)*(三跨两临近重点区段!$A:$A=D896)*(三跨两临近重点区段!$F:$F="现存区段"),0))),"")</f>
        <v/>
      </c>
      <c r="V896" s="232" t="str">
        <f t="array" ref="V896">IFERROR(IF(INDEX(三跨两临近重点区段!$F:$F,MATCH(1,(MONTH(三跨两临近重点区段!$D:$D)=7)*(三跨两临近重点区段!$A:$A=D896),0))="已取消","已取消",INDEX(三跨两临近重点区段!$E:$E,MATCH(1,(MONTH(三跨两临近重点区段!$D:$D)=7)*(三跨两临近重点区段!$A:$A=D896)*(三跨两临近重点区段!$F:$F="现存区段"),0))),"")</f>
        <v/>
      </c>
      <c r="W896" s="268" t="str">
        <f t="array" ref="W896">IFERROR(IF(INDEX(三跨两临近重点区段!$F:$F,MATCH(1,(MONTH(三跨两临近重点区段!$D:$D)=8)*(三跨两临近重点区段!$A:$A=D896),0))="已取消","已取消",INDEX(三跨两临近重点区段!$D:$D,MATCH(1,(MONTH(三跨两临近重点区段!$D:$D)=8)*(三跨两临近重点区段!$A:$A=D896)*(三跨两临近重点区段!$F:$F="现存区段"),0))),"")</f>
        <v/>
      </c>
      <c r="X896" s="232" t="str">
        <f t="array" ref="X896">IFERROR(IF(INDEX(三跨两临近重点区段!$F:$F,MATCH(1,(MONTH(三跨两临近重点区段!$D:$D)=8)*(三跨两临近重点区段!$A:$A=D896),0))="已取消","已取消",INDEX(三跨两临近重点区段!$E:$E,MATCH(1,(MONTH(三跨两临近重点区段!$D:$D)=8)*(三跨两临近重点区段!$A:$A=D896)*(三跨两临近重点区段!$F:$F="现存区段"),0))),"")</f>
        <v/>
      </c>
      <c r="Y896" s="268" t="str">
        <f t="array" ref="Y896">IFERROR(IF(INDEX(三跨两临近重点区段!$F:$F,MATCH(1,(MONTH(三跨两临近重点区段!$D:$D)=9)*(三跨两临近重点区段!$A:$A=D896),0))="已取消","已取消",INDEX(三跨两临近重点区段!$D:$D,MATCH(1,(MONTH(三跨两临近重点区段!$D:$D)=9)*(三跨两临近重点区段!$A:$A=D896)*(三跨两临近重点区段!$F:$F="现存区段"),0))),"")</f>
        <v/>
      </c>
      <c r="Z896" s="232" t="str">
        <f t="array" ref="Z896">IFERROR(IF(INDEX(三跨两临近重点区段!$F:$F,MATCH(1,(MONTH(三跨两临近重点区段!$D:$D)=9)*(三跨两临近重点区段!$A:$A=D896),0))="已取消","已取消",INDEX(三跨两临近重点区段!$E:$E,MATCH(1,(MONTH(三跨两临近重点区段!$D:$D)=9)*(三跨两临近重点区段!$A:$A=D896)*(三跨两临近重点区段!$F:$F="现存区段"),0))),"")</f>
        <v/>
      </c>
      <c r="AA896" s="268" t="str">
        <f t="array" ref="AA896">IFERROR(IF(INDEX(三跨两临近重点区段!$F:$F,MATCH(1,(MONTH(三跨两临近重点区段!$D:$D)=10)*(三跨两临近重点区段!$A:$A=D896),0))="已取消","已取消",INDEX(三跨两临近重点区段!$D:$D,MATCH(1,(MONTH(三跨两临近重点区段!$D:$D)=10)*(三跨两临近重点区段!$A:$A=D896)*(三跨两临近重点区段!$F:$F="现存区段"),0))),"")</f>
        <v/>
      </c>
      <c r="AB896" s="72" t="str">
        <f t="array" ref="AB896">IFERROR(IF(INDEX(三跨两临近重点区段!$F:$F,MATCH(1,(MONTH(三跨两临近重点区段!$D:$D)=10)*(三跨两临近重点区段!$A:$A=D896),0))="已取消","已取消",INDEX(三跨两临近重点区段!$E:$E,MATCH(1,(MONTH(三跨两临近重点区段!$D:$D)=10)*(三跨两临近重点区段!$A:$A=D896)*(三跨两临近重点区段!$F:$F="现存区段"),0))),"")</f>
        <v/>
      </c>
      <c r="AC896" s="284" t="str">
        <f t="array" ref="AC896">IFERROR(IF(INDEX(三跨两临近重点区段!$F:$F,MATCH(1,(MONTH(三跨两临近重点区段!$D:$D)=11)*(三跨两临近重点区段!$A:$A=D896),0))="已取消","已取消",INDEX(三跨两临近重点区段!$D:$D,MATCH(1,(MONTH(三跨两临近重点区段!$D:$D)=11)*(三跨两临近重点区段!$A:$A=D896)*(三跨两临近重点区段!$F:$F="现存区段"),0))),"")</f>
        <v/>
      </c>
      <c r="AD896" s="72" t="str">
        <f t="array" ref="AD896">IFERROR(IF(INDEX(三跨两临近重点区段!$F:$F,MATCH(1,(MONTH(三跨两临近重点区段!$D:$D)=11)*(三跨两临近重点区段!$A:$A=D896),0))="已取消","已取消",INDEX(三跨两临近重点区段!$E:$E,MATCH(1,(MONTH(三跨两临近重点区段!$D:$D)=11)*(三跨两临近重点区段!$A:$A=D896)*(三跨两临近重点区段!$F:$F="现存区段"),0))),"")</f>
        <v/>
      </c>
      <c r="AE896" s="284" t="str">
        <f t="array" ref="AE896">IFERROR(IF(INDEX(三跨两临近重点区段!$F:$F,MATCH(1,(MONTH(三跨两临近重点区段!$D:$D)=12)*(三跨两临近重点区段!$A:$A=D896),0))="已取消","已取消",INDEX(三跨两临近重点区段!$D:$D,MATCH(1,(MONTH(三跨两临近重点区段!$D:$D)=12)*(三跨两临近重点区段!$A:$A=D896)*(三跨两临近重点区段!$F:$F="现存区段"),0))),"")</f>
        <v/>
      </c>
      <c r="AF896" s="72" t="str">
        <f t="array" ref="AF896">IFERROR(IF(INDEX(三跨两临近重点区段!$F:$F,MATCH(1,(MONTH(三跨两临近重点区段!$D:$D)=12)*(三跨两临近重点区段!$A:$A=D896),0))="已取消","已取消",INDEX(三跨两临近重点区段!$E:$E,MATCH(1,(MONTH(三跨两临近重点区段!$D:$D)=12)*(三跨两临近重点区段!$A:$A=D896)*(三跨两临近重点区段!$F:$F="现存区段"),0))),"")</f>
        <v/>
      </c>
      <c r="AH896" t="e">
        <f t="array" ref="AH896">INDEX(三跨两临近重点区段!$G:$G,MATCH(D896,三跨两临近重点区段!$A:$A,0))</f>
        <v>#N/A</v>
      </c>
      <c r="AI896" t="e">
        <f>INDEX(三跨两临近重点区段!$J:$J,MATCH(D896,三跨两临近重点区段!$A:$A,0))</f>
        <v>#N/A</v>
      </c>
    </row>
    <row r="897" ht="14.25" spans="1:35">
      <c r="A897" s="263" t="s">
        <v>150</v>
      </c>
      <c r="B897" s="264" t="s">
        <v>2720</v>
      </c>
      <c r="C897" s="263" t="s">
        <v>2756</v>
      </c>
      <c r="D897" s="263" t="s">
        <v>3402</v>
      </c>
      <c r="E897" s="264" t="s">
        <v>2115</v>
      </c>
      <c r="F897" s="264" t="s">
        <v>125</v>
      </c>
      <c r="G897" s="263" t="s">
        <v>2116</v>
      </c>
      <c r="H897" s="263" t="s">
        <v>2717</v>
      </c>
      <c r="I897" s="33"/>
      <c r="J897" s="196"/>
      <c r="K897" s="196"/>
      <c r="L897" s="196"/>
      <c r="M897" s="235"/>
      <c r="N897" s="235"/>
      <c r="O897" s="33"/>
      <c r="P897" s="48"/>
      <c r="Q897" s="279"/>
      <c r="R897" s="279"/>
      <c r="S897" s="278">
        <v>45448</v>
      </c>
      <c r="T897" s="279" t="s">
        <v>2117</v>
      </c>
      <c r="U897" s="268" t="str">
        <f t="array" ref="U897">IFERROR(IF(INDEX(三跨两临近重点区段!$F:$F,MATCH(1,(MONTH(三跨两临近重点区段!$D:$D)=7)*(三跨两临近重点区段!$A:$A=D897),0))="已取消","已取消",INDEX(三跨两临近重点区段!$D:$D,MATCH(1,(MONTH(三跨两临近重点区段!$D:$D)=7)*(三跨两临近重点区段!$A:$A=D897)*(三跨两临近重点区段!$F:$F="现存区段"),0))),"")</f>
        <v/>
      </c>
      <c r="V897" s="232" t="str">
        <f t="array" ref="V897">IFERROR(IF(INDEX(三跨两临近重点区段!$F:$F,MATCH(1,(MONTH(三跨两临近重点区段!$D:$D)=7)*(三跨两临近重点区段!$A:$A=D897),0))="已取消","已取消",INDEX(三跨两临近重点区段!$E:$E,MATCH(1,(MONTH(三跨两临近重点区段!$D:$D)=7)*(三跨两临近重点区段!$A:$A=D897)*(三跨两临近重点区段!$F:$F="现存区段"),0))),"")</f>
        <v/>
      </c>
      <c r="W897" s="268" t="str">
        <f t="array" ref="W897">IFERROR(IF(INDEX(三跨两临近重点区段!$F:$F,MATCH(1,(MONTH(三跨两临近重点区段!$D:$D)=8)*(三跨两临近重点区段!$A:$A=D897),0))="已取消","已取消",INDEX(三跨两临近重点区段!$D:$D,MATCH(1,(MONTH(三跨两临近重点区段!$D:$D)=8)*(三跨两临近重点区段!$A:$A=D897)*(三跨两临近重点区段!$F:$F="现存区段"),0))),"")</f>
        <v/>
      </c>
      <c r="X897" s="232" t="str">
        <f t="array" ref="X897">IFERROR(IF(INDEX(三跨两临近重点区段!$F:$F,MATCH(1,(MONTH(三跨两临近重点区段!$D:$D)=8)*(三跨两临近重点区段!$A:$A=D897),0))="已取消","已取消",INDEX(三跨两临近重点区段!$E:$E,MATCH(1,(MONTH(三跨两临近重点区段!$D:$D)=8)*(三跨两临近重点区段!$A:$A=D897)*(三跨两临近重点区段!$F:$F="现存区段"),0))),"")</f>
        <v/>
      </c>
      <c r="Y897" s="268" t="str">
        <f t="array" ref="Y897">IFERROR(IF(INDEX(三跨两临近重点区段!$F:$F,MATCH(1,(MONTH(三跨两临近重点区段!$D:$D)=9)*(三跨两临近重点区段!$A:$A=D897),0))="已取消","已取消",INDEX(三跨两临近重点区段!$D:$D,MATCH(1,(MONTH(三跨两临近重点区段!$D:$D)=9)*(三跨两临近重点区段!$A:$A=D897)*(三跨两临近重点区段!$F:$F="现存区段"),0))),"")</f>
        <v/>
      </c>
      <c r="Z897" s="232" t="str">
        <f t="array" ref="Z897">IFERROR(IF(INDEX(三跨两临近重点区段!$F:$F,MATCH(1,(MONTH(三跨两临近重点区段!$D:$D)=9)*(三跨两临近重点区段!$A:$A=D897),0))="已取消","已取消",INDEX(三跨两临近重点区段!$E:$E,MATCH(1,(MONTH(三跨两临近重点区段!$D:$D)=9)*(三跨两临近重点区段!$A:$A=D897)*(三跨两临近重点区段!$F:$F="现存区段"),0))),"")</f>
        <v/>
      </c>
      <c r="AA897" s="268" t="str">
        <f t="array" ref="AA897">IFERROR(IF(INDEX(三跨两临近重点区段!$F:$F,MATCH(1,(MONTH(三跨两临近重点区段!$D:$D)=10)*(三跨两临近重点区段!$A:$A=D897),0))="已取消","已取消",INDEX(三跨两临近重点区段!$D:$D,MATCH(1,(MONTH(三跨两临近重点区段!$D:$D)=10)*(三跨两临近重点区段!$A:$A=D897)*(三跨两临近重点区段!$F:$F="现存区段"),0))),"")</f>
        <v/>
      </c>
      <c r="AB897" s="72" t="str">
        <f t="array" ref="AB897">IFERROR(IF(INDEX(三跨两临近重点区段!$F:$F,MATCH(1,(MONTH(三跨两临近重点区段!$D:$D)=10)*(三跨两临近重点区段!$A:$A=D897),0))="已取消","已取消",INDEX(三跨两临近重点区段!$E:$E,MATCH(1,(MONTH(三跨两临近重点区段!$D:$D)=10)*(三跨两临近重点区段!$A:$A=D897)*(三跨两临近重点区段!$F:$F="现存区段"),0))),"")</f>
        <v/>
      </c>
      <c r="AC897" s="284" t="str">
        <f t="array" ref="AC897">IFERROR(IF(INDEX(三跨两临近重点区段!$F:$F,MATCH(1,(MONTH(三跨两临近重点区段!$D:$D)=11)*(三跨两临近重点区段!$A:$A=D897),0))="已取消","已取消",INDEX(三跨两临近重点区段!$D:$D,MATCH(1,(MONTH(三跨两临近重点区段!$D:$D)=11)*(三跨两临近重点区段!$A:$A=D897)*(三跨两临近重点区段!$F:$F="现存区段"),0))),"")</f>
        <v/>
      </c>
      <c r="AD897" s="72" t="str">
        <f t="array" ref="AD897">IFERROR(IF(INDEX(三跨两临近重点区段!$F:$F,MATCH(1,(MONTH(三跨两临近重点区段!$D:$D)=11)*(三跨两临近重点区段!$A:$A=D897),0))="已取消","已取消",INDEX(三跨两临近重点区段!$E:$E,MATCH(1,(MONTH(三跨两临近重点区段!$D:$D)=11)*(三跨两临近重点区段!$A:$A=D897)*(三跨两临近重点区段!$F:$F="现存区段"),0))),"")</f>
        <v/>
      </c>
      <c r="AE897" s="284" t="str">
        <f t="array" ref="AE897">IFERROR(IF(INDEX(三跨两临近重点区段!$F:$F,MATCH(1,(MONTH(三跨两临近重点区段!$D:$D)=12)*(三跨两临近重点区段!$A:$A=D897),0))="已取消","已取消",INDEX(三跨两临近重点区段!$D:$D,MATCH(1,(MONTH(三跨两临近重点区段!$D:$D)=12)*(三跨两临近重点区段!$A:$A=D897)*(三跨两临近重点区段!$F:$F="现存区段"),0))),"")</f>
        <v/>
      </c>
      <c r="AF897" s="72" t="str">
        <f t="array" ref="AF897">IFERROR(IF(INDEX(三跨两临近重点区段!$F:$F,MATCH(1,(MONTH(三跨两临近重点区段!$D:$D)=12)*(三跨两临近重点区段!$A:$A=D897),0))="已取消","已取消",INDEX(三跨两临近重点区段!$E:$E,MATCH(1,(MONTH(三跨两临近重点区段!$D:$D)=12)*(三跨两临近重点区段!$A:$A=D897)*(三跨两临近重点区段!$F:$F="现存区段"),0))),"")</f>
        <v/>
      </c>
      <c r="AH897" t="e">
        <f t="array" ref="AH897">INDEX(三跨两临近重点区段!$G:$G,MATCH(D897,三跨两临近重点区段!$A:$A,0))</f>
        <v>#N/A</v>
      </c>
      <c r="AI897" t="e">
        <f>INDEX(三跨两临近重点区段!$J:$J,MATCH(D897,三跨两临近重点区段!$A:$A,0))</f>
        <v>#N/A</v>
      </c>
    </row>
    <row r="898" ht="14.25" spans="1:35">
      <c r="A898" s="263" t="s">
        <v>150</v>
      </c>
      <c r="B898" s="264" t="s">
        <v>2718</v>
      </c>
      <c r="C898" s="263" t="s">
        <v>2756</v>
      </c>
      <c r="D898" s="263" t="s">
        <v>3403</v>
      </c>
      <c r="E898" s="264" t="s">
        <v>2115</v>
      </c>
      <c r="F898" s="264" t="s">
        <v>125</v>
      </c>
      <c r="G898" s="263" t="s">
        <v>2116</v>
      </c>
      <c r="H898" s="263" t="s">
        <v>2717</v>
      </c>
      <c r="I898" s="33"/>
      <c r="J898" s="196"/>
      <c r="K898" s="196"/>
      <c r="L898" s="196"/>
      <c r="M898" s="235"/>
      <c r="N898" s="235"/>
      <c r="O898" s="33"/>
      <c r="P898" s="48"/>
      <c r="Q898" s="279"/>
      <c r="R898" s="279"/>
      <c r="S898" s="278">
        <v>45448</v>
      </c>
      <c r="T898" s="279" t="s">
        <v>2117</v>
      </c>
      <c r="U898" s="268" t="str">
        <f t="array" ref="U898">IFERROR(IF(INDEX(三跨两临近重点区段!$F:$F,MATCH(1,(MONTH(三跨两临近重点区段!$D:$D)=7)*(三跨两临近重点区段!$A:$A=D898),0))="已取消","已取消",INDEX(三跨两临近重点区段!$D:$D,MATCH(1,(MONTH(三跨两临近重点区段!$D:$D)=7)*(三跨两临近重点区段!$A:$A=D898)*(三跨两临近重点区段!$F:$F="现存区段"),0))),"")</f>
        <v/>
      </c>
      <c r="V898" s="232" t="str">
        <f t="array" ref="V898">IFERROR(IF(INDEX(三跨两临近重点区段!$F:$F,MATCH(1,(MONTH(三跨两临近重点区段!$D:$D)=7)*(三跨两临近重点区段!$A:$A=D898),0))="已取消","已取消",INDEX(三跨两临近重点区段!$E:$E,MATCH(1,(MONTH(三跨两临近重点区段!$D:$D)=7)*(三跨两临近重点区段!$A:$A=D898)*(三跨两临近重点区段!$F:$F="现存区段"),0))),"")</f>
        <v/>
      </c>
      <c r="W898" s="268" t="str">
        <f t="array" ref="W898">IFERROR(IF(INDEX(三跨两临近重点区段!$F:$F,MATCH(1,(MONTH(三跨两临近重点区段!$D:$D)=8)*(三跨两临近重点区段!$A:$A=D898),0))="已取消","已取消",INDEX(三跨两临近重点区段!$D:$D,MATCH(1,(MONTH(三跨两临近重点区段!$D:$D)=8)*(三跨两临近重点区段!$A:$A=D898)*(三跨两临近重点区段!$F:$F="现存区段"),0))),"")</f>
        <v/>
      </c>
      <c r="X898" s="232" t="str">
        <f t="array" ref="X898">IFERROR(IF(INDEX(三跨两临近重点区段!$F:$F,MATCH(1,(MONTH(三跨两临近重点区段!$D:$D)=8)*(三跨两临近重点区段!$A:$A=D898),0))="已取消","已取消",INDEX(三跨两临近重点区段!$E:$E,MATCH(1,(MONTH(三跨两临近重点区段!$D:$D)=8)*(三跨两临近重点区段!$A:$A=D898)*(三跨两临近重点区段!$F:$F="现存区段"),0))),"")</f>
        <v/>
      </c>
      <c r="Y898" s="268" t="str">
        <f t="array" ref="Y898">IFERROR(IF(INDEX(三跨两临近重点区段!$F:$F,MATCH(1,(MONTH(三跨两临近重点区段!$D:$D)=9)*(三跨两临近重点区段!$A:$A=D898),0))="已取消","已取消",INDEX(三跨两临近重点区段!$D:$D,MATCH(1,(MONTH(三跨两临近重点区段!$D:$D)=9)*(三跨两临近重点区段!$A:$A=D898)*(三跨两临近重点区段!$F:$F="现存区段"),0))),"")</f>
        <v/>
      </c>
      <c r="Z898" s="232" t="str">
        <f t="array" ref="Z898">IFERROR(IF(INDEX(三跨两临近重点区段!$F:$F,MATCH(1,(MONTH(三跨两临近重点区段!$D:$D)=9)*(三跨两临近重点区段!$A:$A=D898),0))="已取消","已取消",INDEX(三跨两临近重点区段!$E:$E,MATCH(1,(MONTH(三跨两临近重点区段!$D:$D)=9)*(三跨两临近重点区段!$A:$A=D898)*(三跨两临近重点区段!$F:$F="现存区段"),0))),"")</f>
        <v/>
      </c>
      <c r="AA898" s="268" t="str">
        <f t="array" ref="AA898">IFERROR(IF(INDEX(三跨两临近重点区段!$F:$F,MATCH(1,(MONTH(三跨两临近重点区段!$D:$D)=10)*(三跨两临近重点区段!$A:$A=D898),0))="已取消","已取消",INDEX(三跨两临近重点区段!$D:$D,MATCH(1,(MONTH(三跨两临近重点区段!$D:$D)=10)*(三跨两临近重点区段!$A:$A=D898)*(三跨两临近重点区段!$F:$F="现存区段"),0))),"")</f>
        <v/>
      </c>
      <c r="AB898" s="72" t="str">
        <f t="array" ref="AB898">IFERROR(IF(INDEX(三跨两临近重点区段!$F:$F,MATCH(1,(MONTH(三跨两临近重点区段!$D:$D)=10)*(三跨两临近重点区段!$A:$A=D898),0))="已取消","已取消",INDEX(三跨两临近重点区段!$E:$E,MATCH(1,(MONTH(三跨两临近重点区段!$D:$D)=10)*(三跨两临近重点区段!$A:$A=D898)*(三跨两临近重点区段!$F:$F="现存区段"),0))),"")</f>
        <v/>
      </c>
      <c r="AC898" s="284" t="str">
        <f t="array" ref="AC898">IFERROR(IF(INDEX(三跨两临近重点区段!$F:$F,MATCH(1,(MONTH(三跨两临近重点区段!$D:$D)=11)*(三跨两临近重点区段!$A:$A=D898),0))="已取消","已取消",INDEX(三跨两临近重点区段!$D:$D,MATCH(1,(MONTH(三跨两临近重点区段!$D:$D)=11)*(三跨两临近重点区段!$A:$A=D898)*(三跨两临近重点区段!$F:$F="现存区段"),0))),"")</f>
        <v/>
      </c>
      <c r="AD898" s="72" t="str">
        <f t="array" ref="AD898">IFERROR(IF(INDEX(三跨两临近重点区段!$F:$F,MATCH(1,(MONTH(三跨两临近重点区段!$D:$D)=11)*(三跨两临近重点区段!$A:$A=D898),0))="已取消","已取消",INDEX(三跨两临近重点区段!$E:$E,MATCH(1,(MONTH(三跨两临近重点区段!$D:$D)=11)*(三跨两临近重点区段!$A:$A=D898)*(三跨两临近重点区段!$F:$F="现存区段"),0))),"")</f>
        <v/>
      </c>
      <c r="AE898" s="284" t="str">
        <f t="array" ref="AE898">IFERROR(IF(INDEX(三跨两临近重点区段!$F:$F,MATCH(1,(MONTH(三跨两临近重点区段!$D:$D)=12)*(三跨两临近重点区段!$A:$A=D898),0))="已取消","已取消",INDEX(三跨两临近重点区段!$D:$D,MATCH(1,(MONTH(三跨两临近重点区段!$D:$D)=12)*(三跨两临近重点区段!$A:$A=D898)*(三跨两临近重点区段!$F:$F="现存区段"),0))),"")</f>
        <v/>
      </c>
      <c r="AF898" s="72" t="str">
        <f t="array" ref="AF898">IFERROR(IF(INDEX(三跨两临近重点区段!$F:$F,MATCH(1,(MONTH(三跨两临近重点区段!$D:$D)=12)*(三跨两临近重点区段!$A:$A=D898),0))="已取消","已取消",INDEX(三跨两临近重点区段!$E:$E,MATCH(1,(MONTH(三跨两临近重点区段!$D:$D)=12)*(三跨两临近重点区段!$A:$A=D898)*(三跨两临近重点区段!$F:$F="现存区段"),0))),"")</f>
        <v/>
      </c>
      <c r="AH898" t="e">
        <f t="array" ref="AH898">INDEX(三跨两临近重点区段!$G:$G,MATCH(D898,三跨两临近重点区段!$A:$A,0))</f>
        <v>#N/A</v>
      </c>
      <c r="AI898" t="e">
        <f>INDEX(三跨两临近重点区段!$J:$J,MATCH(D898,三跨两临近重点区段!$A:$A,0))</f>
        <v>#N/A</v>
      </c>
    </row>
    <row r="899" ht="14.25" spans="1:35">
      <c r="A899" s="263" t="s">
        <v>150</v>
      </c>
      <c r="B899" s="264" t="s">
        <v>2856</v>
      </c>
      <c r="C899" s="263" t="s">
        <v>2412</v>
      </c>
      <c r="D899" s="263" t="s">
        <v>3404</v>
      </c>
      <c r="E899" s="264" t="s">
        <v>2115</v>
      </c>
      <c r="F899" s="264" t="s">
        <v>125</v>
      </c>
      <c r="G899" s="263" t="s">
        <v>2116</v>
      </c>
      <c r="H899" s="263" t="s">
        <v>1225</v>
      </c>
      <c r="I899" s="33"/>
      <c r="J899" s="196"/>
      <c r="K899" s="196"/>
      <c r="L899" s="196"/>
      <c r="M899" s="235"/>
      <c r="N899" s="235"/>
      <c r="O899" s="33"/>
      <c r="P899" s="48"/>
      <c r="Q899" s="279"/>
      <c r="R899" s="279"/>
      <c r="S899" s="278">
        <v>45448</v>
      </c>
      <c r="T899" s="279" t="s">
        <v>2117</v>
      </c>
      <c r="U899" s="268" t="str">
        <f t="array" ref="U899">IFERROR(IF(INDEX(三跨两临近重点区段!$F:$F,MATCH(1,(MONTH(三跨两临近重点区段!$D:$D)=7)*(三跨两临近重点区段!$A:$A=D899),0))="已取消","已取消",INDEX(三跨两临近重点区段!$D:$D,MATCH(1,(MONTH(三跨两临近重点区段!$D:$D)=7)*(三跨两临近重点区段!$A:$A=D899)*(三跨两临近重点区段!$F:$F="现存区段"),0))),"")</f>
        <v/>
      </c>
      <c r="V899" s="232" t="str">
        <f t="array" ref="V899">IFERROR(IF(INDEX(三跨两临近重点区段!$F:$F,MATCH(1,(MONTH(三跨两临近重点区段!$D:$D)=7)*(三跨两临近重点区段!$A:$A=D899),0))="已取消","已取消",INDEX(三跨两临近重点区段!$E:$E,MATCH(1,(MONTH(三跨两临近重点区段!$D:$D)=7)*(三跨两临近重点区段!$A:$A=D899)*(三跨两临近重点区段!$F:$F="现存区段"),0))),"")</f>
        <v/>
      </c>
      <c r="W899" s="268" t="str">
        <f t="array" ref="W899">IFERROR(IF(INDEX(三跨两临近重点区段!$F:$F,MATCH(1,(MONTH(三跨两临近重点区段!$D:$D)=8)*(三跨两临近重点区段!$A:$A=D899),0))="已取消","已取消",INDEX(三跨两临近重点区段!$D:$D,MATCH(1,(MONTH(三跨两临近重点区段!$D:$D)=8)*(三跨两临近重点区段!$A:$A=D899)*(三跨两临近重点区段!$F:$F="现存区段"),0))),"")</f>
        <v/>
      </c>
      <c r="X899" s="232" t="str">
        <f t="array" ref="X899">IFERROR(IF(INDEX(三跨两临近重点区段!$F:$F,MATCH(1,(MONTH(三跨两临近重点区段!$D:$D)=8)*(三跨两临近重点区段!$A:$A=D899),0))="已取消","已取消",INDEX(三跨两临近重点区段!$E:$E,MATCH(1,(MONTH(三跨两临近重点区段!$D:$D)=8)*(三跨两临近重点区段!$A:$A=D899)*(三跨两临近重点区段!$F:$F="现存区段"),0))),"")</f>
        <v/>
      </c>
      <c r="Y899" s="268" t="str">
        <f t="array" ref="Y899">IFERROR(IF(INDEX(三跨两临近重点区段!$F:$F,MATCH(1,(MONTH(三跨两临近重点区段!$D:$D)=9)*(三跨两临近重点区段!$A:$A=D899),0))="已取消","已取消",INDEX(三跨两临近重点区段!$D:$D,MATCH(1,(MONTH(三跨两临近重点区段!$D:$D)=9)*(三跨两临近重点区段!$A:$A=D899)*(三跨两临近重点区段!$F:$F="现存区段"),0))),"")</f>
        <v/>
      </c>
      <c r="Z899" s="232" t="str">
        <f t="array" ref="Z899">IFERROR(IF(INDEX(三跨两临近重点区段!$F:$F,MATCH(1,(MONTH(三跨两临近重点区段!$D:$D)=9)*(三跨两临近重点区段!$A:$A=D899),0))="已取消","已取消",INDEX(三跨两临近重点区段!$E:$E,MATCH(1,(MONTH(三跨两临近重点区段!$D:$D)=9)*(三跨两临近重点区段!$A:$A=D899)*(三跨两临近重点区段!$F:$F="现存区段"),0))),"")</f>
        <v/>
      </c>
      <c r="AA899" s="268" t="str">
        <f t="array" ref="AA899">IFERROR(IF(INDEX(三跨两临近重点区段!$F:$F,MATCH(1,(MONTH(三跨两临近重点区段!$D:$D)=10)*(三跨两临近重点区段!$A:$A=D899),0))="已取消","已取消",INDEX(三跨两临近重点区段!$D:$D,MATCH(1,(MONTH(三跨两临近重点区段!$D:$D)=10)*(三跨两临近重点区段!$A:$A=D899)*(三跨两临近重点区段!$F:$F="现存区段"),0))),"")</f>
        <v/>
      </c>
      <c r="AB899" s="72" t="str">
        <f t="array" ref="AB899">IFERROR(IF(INDEX(三跨两临近重点区段!$F:$F,MATCH(1,(MONTH(三跨两临近重点区段!$D:$D)=10)*(三跨两临近重点区段!$A:$A=D899),0))="已取消","已取消",INDEX(三跨两临近重点区段!$E:$E,MATCH(1,(MONTH(三跨两临近重点区段!$D:$D)=10)*(三跨两临近重点区段!$A:$A=D899)*(三跨两临近重点区段!$F:$F="现存区段"),0))),"")</f>
        <v/>
      </c>
      <c r="AC899" s="284" t="str">
        <f t="array" ref="AC899">IFERROR(IF(INDEX(三跨两临近重点区段!$F:$F,MATCH(1,(MONTH(三跨两临近重点区段!$D:$D)=11)*(三跨两临近重点区段!$A:$A=D899),0))="已取消","已取消",INDEX(三跨两临近重点区段!$D:$D,MATCH(1,(MONTH(三跨两临近重点区段!$D:$D)=11)*(三跨两临近重点区段!$A:$A=D899)*(三跨两临近重点区段!$F:$F="现存区段"),0))),"")</f>
        <v/>
      </c>
      <c r="AD899" s="72" t="str">
        <f t="array" ref="AD899">IFERROR(IF(INDEX(三跨两临近重点区段!$F:$F,MATCH(1,(MONTH(三跨两临近重点区段!$D:$D)=11)*(三跨两临近重点区段!$A:$A=D899),0))="已取消","已取消",INDEX(三跨两临近重点区段!$E:$E,MATCH(1,(MONTH(三跨两临近重点区段!$D:$D)=11)*(三跨两临近重点区段!$A:$A=D899)*(三跨两临近重点区段!$F:$F="现存区段"),0))),"")</f>
        <v/>
      </c>
      <c r="AE899" s="284" t="str">
        <f t="array" ref="AE899">IFERROR(IF(INDEX(三跨两临近重点区段!$F:$F,MATCH(1,(MONTH(三跨两临近重点区段!$D:$D)=12)*(三跨两临近重点区段!$A:$A=D899),0))="已取消","已取消",INDEX(三跨两临近重点区段!$D:$D,MATCH(1,(MONTH(三跨两临近重点区段!$D:$D)=12)*(三跨两临近重点区段!$A:$A=D899)*(三跨两临近重点区段!$F:$F="现存区段"),0))),"")</f>
        <v/>
      </c>
      <c r="AF899" s="72" t="str">
        <f t="array" ref="AF899">IFERROR(IF(INDEX(三跨两临近重点区段!$F:$F,MATCH(1,(MONTH(三跨两临近重点区段!$D:$D)=12)*(三跨两临近重点区段!$A:$A=D899),0))="已取消","已取消",INDEX(三跨两临近重点区段!$E:$E,MATCH(1,(MONTH(三跨两临近重点区段!$D:$D)=12)*(三跨两临近重点区段!$A:$A=D899)*(三跨两临近重点区段!$F:$F="现存区段"),0))),"")</f>
        <v/>
      </c>
      <c r="AH899" t="e">
        <f t="array" ref="AH899">INDEX(三跨两临近重点区段!$G:$G,MATCH(D899,三跨两临近重点区段!$A:$A,0))</f>
        <v>#N/A</v>
      </c>
      <c r="AI899" t="e">
        <f>INDEX(三跨两临近重点区段!$J:$J,MATCH(D899,三跨两临近重点区段!$A:$A,0))</f>
        <v>#N/A</v>
      </c>
    </row>
    <row r="900" ht="14.25" spans="1:35">
      <c r="A900" s="263" t="s">
        <v>150</v>
      </c>
      <c r="B900" s="264" t="s">
        <v>2891</v>
      </c>
      <c r="C900" s="263" t="s">
        <v>2428</v>
      </c>
      <c r="D900" s="263" t="s">
        <v>3405</v>
      </c>
      <c r="E900" s="264" t="s">
        <v>2115</v>
      </c>
      <c r="F900" s="264" t="s">
        <v>125</v>
      </c>
      <c r="G900" s="263" t="s">
        <v>2116</v>
      </c>
      <c r="H900" s="263" t="s">
        <v>1175</v>
      </c>
      <c r="I900" s="33"/>
      <c r="J900" s="196"/>
      <c r="K900" s="196"/>
      <c r="L900" s="196"/>
      <c r="M900" s="235"/>
      <c r="N900" s="235"/>
      <c r="O900" s="33"/>
      <c r="P900" s="48"/>
      <c r="Q900" s="279"/>
      <c r="R900" s="279"/>
      <c r="S900" s="278">
        <v>45455</v>
      </c>
      <c r="T900" s="279" t="s">
        <v>2117</v>
      </c>
      <c r="U900" s="268" t="str">
        <f t="array" ref="U900">IFERROR(IF(INDEX(三跨两临近重点区段!$F:$F,MATCH(1,(MONTH(三跨两临近重点区段!$D:$D)=7)*(三跨两临近重点区段!$A:$A=D900),0))="已取消","已取消",INDEX(三跨两临近重点区段!$D:$D,MATCH(1,(MONTH(三跨两临近重点区段!$D:$D)=7)*(三跨两临近重点区段!$A:$A=D900)*(三跨两临近重点区段!$F:$F="现存区段"),0))),"")</f>
        <v/>
      </c>
      <c r="V900" s="232" t="str">
        <f t="array" ref="V900">IFERROR(IF(INDEX(三跨两临近重点区段!$F:$F,MATCH(1,(MONTH(三跨两临近重点区段!$D:$D)=7)*(三跨两临近重点区段!$A:$A=D900),0))="已取消","已取消",INDEX(三跨两临近重点区段!$E:$E,MATCH(1,(MONTH(三跨两临近重点区段!$D:$D)=7)*(三跨两临近重点区段!$A:$A=D900)*(三跨两临近重点区段!$F:$F="现存区段"),0))),"")</f>
        <v/>
      </c>
      <c r="W900" s="268" t="str">
        <f t="array" ref="W900">IFERROR(IF(INDEX(三跨两临近重点区段!$F:$F,MATCH(1,(MONTH(三跨两临近重点区段!$D:$D)=8)*(三跨两临近重点区段!$A:$A=D900),0))="已取消","已取消",INDEX(三跨两临近重点区段!$D:$D,MATCH(1,(MONTH(三跨两临近重点区段!$D:$D)=8)*(三跨两临近重点区段!$A:$A=D900)*(三跨两临近重点区段!$F:$F="现存区段"),0))),"")</f>
        <v/>
      </c>
      <c r="X900" s="232" t="str">
        <f t="array" ref="X900">IFERROR(IF(INDEX(三跨两临近重点区段!$F:$F,MATCH(1,(MONTH(三跨两临近重点区段!$D:$D)=8)*(三跨两临近重点区段!$A:$A=D900),0))="已取消","已取消",INDEX(三跨两临近重点区段!$E:$E,MATCH(1,(MONTH(三跨两临近重点区段!$D:$D)=8)*(三跨两临近重点区段!$A:$A=D900)*(三跨两临近重点区段!$F:$F="现存区段"),0))),"")</f>
        <v/>
      </c>
      <c r="Y900" s="268" t="str">
        <f t="array" ref="Y900">IFERROR(IF(INDEX(三跨两临近重点区段!$F:$F,MATCH(1,(MONTH(三跨两临近重点区段!$D:$D)=9)*(三跨两临近重点区段!$A:$A=D900),0))="已取消","已取消",INDEX(三跨两临近重点区段!$D:$D,MATCH(1,(MONTH(三跨两临近重点区段!$D:$D)=9)*(三跨两临近重点区段!$A:$A=D900)*(三跨两临近重点区段!$F:$F="现存区段"),0))),"")</f>
        <v/>
      </c>
      <c r="Z900" s="232" t="str">
        <f t="array" ref="Z900">IFERROR(IF(INDEX(三跨两临近重点区段!$F:$F,MATCH(1,(MONTH(三跨两临近重点区段!$D:$D)=9)*(三跨两临近重点区段!$A:$A=D900),0))="已取消","已取消",INDEX(三跨两临近重点区段!$E:$E,MATCH(1,(MONTH(三跨两临近重点区段!$D:$D)=9)*(三跨两临近重点区段!$A:$A=D900)*(三跨两临近重点区段!$F:$F="现存区段"),0))),"")</f>
        <v/>
      </c>
      <c r="AA900" s="268" t="str">
        <f t="array" ref="AA900">IFERROR(IF(INDEX(三跨两临近重点区段!$F:$F,MATCH(1,(MONTH(三跨两临近重点区段!$D:$D)=10)*(三跨两临近重点区段!$A:$A=D900),0))="已取消","已取消",INDEX(三跨两临近重点区段!$D:$D,MATCH(1,(MONTH(三跨两临近重点区段!$D:$D)=10)*(三跨两临近重点区段!$A:$A=D900)*(三跨两临近重点区段!$F:$F="现存区段"),0))),"")</f>
        <v/>
      </c>
      <c r="AB900" s="72" t="str">
        <f t="array" ref="AB900">IFERROR(IF(INDEX(三跨两临近重点区段!$F:$F,MATCH(1,(MONTH(三跨两临近重点区段!$D:$D)=10)*(三跨两临近重点区段!$A:$A=D900),0))="已取消","已取消",INDEX(三跨两临近重点区段!$E:$E,MATCH(1,(MONTH(三跨两临近重点区段!$D:$D)=10)*(三跨两临近重点区段!$A:$A=D900)*(三跨两临近重点区段!$F:$F="现存区段"),0))),"")</f>
        <v/>
      </c>
      <c r="AC900" s="284" t="str">
        <f t="array" ref="AC900">IFERROR(IF(INDEX(三跨两临近重点区段!$F:$F,MATCH(1,(MONTH(三跨两临近重点区段!$D:$D)=11)*(三跨两临近重点区段!$A:$A=D900),0))="已取消","已取消",INDEX(三跨两临近重点区段!$D:$D,MATCH(1,(MONTH(三跨两临近重点区段!$D:$D)=11)*(三跨两临近重点区段!$A:$A=D900)*(三跨两临近重点区段!$F:$F="现存区段"),0))),"")</f>
        <v/>
      </c>
      <c r="AD900" s="72" t="str">
        <f t="array" ref="AD900">IFERROR(IF(INDEX(三跨两临近重点区段!$F:$F,MATCH(1,(MONTH(三跨两临近重点区段!$D:$D)=11)*(三跨两临近重点区段!$A:$A=D900),0))="已取消","已取消",INDEX(三跨两临近重点区段!$E:$E,MATCH(1,(MONTH(三跨两临近重点区段!$D:$D)=11)*(三跨两临近重点区段!$A:$A=D900)*(三跨两临近重点区段!$F:$F="现存区段"),0))),"")</f>
        <v/>
      </c>
      <c r="AE900" s="284" t="str">
        <f t="array" ref="AE900">IFERROR(IF(INDEX(三跨两临近重点区段!$F:$F,MATCH(1,(MONTH(三跨两临近重点区段!$D:$D)=12)*(三跨两临近重点区段!$A:$A=D900),0))="已取消","已取消",INDEX(三跨两临近重点区段!$D:$D,MATCH(1,(MONTH(三跨两临近重点区段!$D:$D)=12)*(三跨两临近重点区段!$A:$A=D900)*(三跨两临近重点区段!$F:$F="现存区段"),0))),"")</f>
        <v/>
      </c>
      <c r="AF900" s="72" t="str">
        <f t="array" ref="AF900">IFERROR(IF(INDEX(三跨两临近重点区段!$F:$F,MATCH(1,(MONTH(三跨两临近重点区段!$D:$D)=12)*(三跨两临近重点区段!$A:$A=D900),0))="已取消","已取消",INDEX(三跨两临近重点区段!$E:$E,MATCH(1,(MONTH(三跨两临近重点区段!$D:$D)=12)*(三跨两临近重点区段!$A:$A=D900)*(三跨两临近重点区段!$F:$F="现存区段"),0))),"")</f>
        <v/>
      </c>
      <c r="AH900" t="e">
        <f t="array" ref="AH900">INDEX(三跨两临近重点区段!$G:$G,MATCH(D900,三跨两临近重点区段!$A:$A,0))</f>
        <v>#N/A</v>
      </c>
      <c r="AI900" t="e">
        <f>INDEX(三跨两临近重点区段!$J:$J,MATCH(D900,三跨两临近重点区段!$A:$A,0))</f>
        <v>#N/A</v>
      </c>
    </row>
    <row r="901" ht="14.25" spans="1:35">
      <c r="A901" s="263" t="s">
        <v>150</v>
      </c>
      <c r="B901" s="264" t="s">
        <v>2862</v>
      </c>
      <c r="C901" s="263" t="s">
        <v>2326</v>
      </c>
      <c r="D901" s="263" t="s">
        <v>3406</v>
      </c>
      <c r="E901" s="264" t="s">
        <v>2115</v>
      </c>
      <c r="F901" s="264" t="s">
        <v>125</v>
      </c>
      <c r="G901" s="263" t="s">
        <v>2116</v>
      </c>
      <c r="H901" s="263" t="s">
        <v>1175</v>
      </c>
      <c r="I901" s="33"/>
      <c r="J901" s="196"/>
      <c r="K901" s="196"/>
      <c r="L901" s="196"/>
      <c r="M901" s="235"/>
      <c r="N901" s="235"/>
      <c r="O901" s="33"/>
      <c r="P901" s="48"/>
      <c r="Q901" s="279"/>
      <c r="R901" s="279"/>
      <c r="S901" s="278">
        <v>45455</v>
      </c>
      <c r="T901" s="279" t="s">
        <v>2117</v>
      </c>
      <c r="U901" s="268" t="str">
        <f t="array" ref="U901">IFERROR(IF(INDEX(三跨两临近重点区段!$F:$F,MATCH(1,(MONTH(三跨两临近重点区段!$D:$D)=7)*(三跨两临近重点区段!$A:$A=D901),0))="已取消","已取消",INDEX(三跨两临近重点区段!$D:$D,MATCH(1,(MONTH(三跨两临近重点区段!$D:$D)=7)*(三跨两临近重点区段!$A:$A=D901)*(三跨两临近重点区段!$F:$F="现存区段"),0))),"")</f>
        <v/>
      </c>
      <c r="V901" s="232" t="str">
        <f t="array" ref="V901">IFERROR(IF(INDEX(三跨两临近重点区段!$F:$F,MATCH(1,(MONTH(三跨两临近重点区段!$D:$D)=7)*(三跨两临近重点区段!$A:$A=D901),0))="已取消","已取消",INDEX(三跨两临近重点区段!$E:$E,MATCH(1,(MONTH(三跨两临近重点区段!$D:$D)=7)*(三跨两临近重点区段!$A:$A=D901)*(三跨两临近重点区段!$F:$F="现存区段"),0))),"")</f>
        <v/>
      </c>
      <c r="W901" s="268" t="str">
        <f t="array" ref="W901">IFERROR(IF(INDEX(三跨两临近重点区段!$F:$F,MATCH(1,(MONTH(三跨两临近重点区段!$D:$D)=8)*(三跨两临近重点区段!$A:$A=D901),0))="已取消","已取消",INDEX(三跨两临近重点区段!$D:$D,MATCH(1,(MONTH(三跨两临近重点区段!$D:$D)=8)*(三跨两临近重点区段!$A:$A=D901)*(三跨两临近重点区段!$F:$F="现存区段"),0))),"")</f>
        <v/>
      </c>
      <c r="X901" s="232" t="str">
        <f t="array" ref="X901">IFERROR(IF(INDEX(三跨两临近重点区段!$F:$F,MATCH(1,(MONTH(三跨两临近重点区段!$D:$D)=8)*(三跨两临近重点区段!$A:$A=D901),0))="已取消","已取消",INDEX(三跨两临近重点区段!$E:$E,MATCH(1,(MONTH(三跨两临近重点区段!$D:$D)=8)*(三跨两临近重点区段!$A:$A=D901)*(三跨两临近重点区段!$F:$F="现存区段"),0))),"")</f>
        <v/>
      </c>
      <c r="Y901" s="268" t="str">
        <f t="array" ref="Y901">IFERROR(IF(INDEX(三跨两临近重点区段!$F:$F,MATCH(1,(MONTH(三跨两临近重点区段!$D:$D)=9)*(三跨两临近重点区段!$A:$A=D901),0))="已取消","已取消",INDEX(三跨两临近重点区段!$D:$D,MATCH(1,(MONTH(三跨两临近重点区段!$D:$D)=9)*(三跨两临近重点区段!$A:$A=D901)*(三跨两临近重点区段!$F:$F="现存区段"),0))),"")</f>
        <v/>
      </c>
      <c r="Z901" s="232" t="str">
        <f t="array" ref="Z901">IFERROR(IF(INDEX(三跨两临近重点区段!$F:$F,MATCH(1,(MONTH(三跨两临近重点区段!$D:$D)=9)*(三跨两临近重点区段!$A:$A=D901),0))="已取消","已取消",INDEX(三跨两临近重点区段!$E:$E,MATCH(1,(MONTH(三跨两临近重点区段!$D:$D)=9)*(三跨两临近重点区段!$A:$A=D901)*(三跨两临近重点区段!$F:$F="现存区段"),0))),"")</f>
        <v/>
      </c>
      <c r="AA901" s="268" t="str">
        <f t="array" ref="AA901">IFERROR(IF(INDEX(三跨两临近重点区段!$F:$F,MATCH(1,(MONTH(三跨两临近重点区段!$D:$D)=10)*(三跨两临近重点区段!$A:$A=D901),0))="已取消","已取消",INDEX(三跨两临近重点区段!$D:$D,MATCH(1,(MONTH(三跨两临近重点区段!$D:$D)=10)*(三跨两临近重点区段!$A:$A=D901)*(三跨两临近重点区段!$F:$F="现存区段"),0))),"")</f>
        <v/>
      </c>
      <c r="AB901" s="72" t="str">
        <f t="array" ref="AB901">IFERROR(IF(INDEX(三跨两临近重点区段!$F:$F,MATCH(1,(MONTH(三跨两临近重点区段!$D:$D)=10)*(三跨两临近重点区段!$A:$A=D901),0))="已取消","已取消",INDEX(三跨两临近重点区段!$E:$E,MATCH(1,(MONTH(三跨两临近重点区段!$D:$D)=10)*(三跨两临近重点区段!$A:$A=D901)*(三跨两临近重点区段!$F:$F="现存区段"),0))),"")</f>
        <v/>
      </c>
      <c r="AC901" s="284" t="str">
        <f t="array" ref="AC901">IFERROR(IF(INDEX(三跨两临近重点区段!$F:$F,MATCH(1,(MONTH(三跨两临近重点区段!$D:$D)=11)*(三跨两临近重点区段!$A:$A=D901),0))="已取消","已取消",INDEX(三跨两临近重点区段!$D:$D,MATCH(1,(MONTH(三跨两临近重点区段!$D:$D)=11)*(三跨两临近重点区段!$A:$A=D901)*(三跨两临近重点区段!$F:$F="现存区段"),0))),"")</f>
        <v/>
      </c>
      <c r="AD901" s="72" t="str">
        <f t="array" ref="AD901">IFERROR(IF(INDEX(三跨两临近重点区段!$F:$F,MATCH(1,(MONTH(三跨两临近重点区段!$D:$D)=11)*(三跨两临近重点区段!$A:$A=D901),0))="已取消","已取消",INDEX(三跨两临近重点区段!$E:$E,MATCH(1,(MONTH(三跨两临近重点区段!$D:$D)=11)*(三跨两临近重点区段!$A:$A=D901)*(三跨两临近重点区段!$F:$F="现存区段"),0))),"")</f>
        <v/>
      </c>
      <c r="AE901" s="284" t="str">
        <f t="array" ref="AE901">IFERROR(IF(INDEX(三跨两临近重点区段!$F:$F,MATCH(1,(MONTH(三跨两临近重点区段!$D:$D)=12)*(三跨两临近重点区段!$A:$A=D901),0))="已取消","已取消",INDEX(三跨两临近重点区段!$D:$D,MATCH(1,(MONTH(三跨两临近重点区段!$D:$D)=12)*(三跨两临近重点区段!$A:$A=D901)*(三跨两临近重点区段!$F:$F="现存区段"),0))),"")</f>
        <v/>
      </c>
      <c r="AF901" s="72" t="str">
        <f t="array" ref="AF901">IFERROR(IF(INDEX(三跨两临近重点区段!$F:$F,MATCH(1,(MONTH(三跨两临近重点区段!$D:$D)=12)*(三跨两临近重点区段!$A:$A=D901),0))="已取消","已取消",INDEX(三跨两临近重点区段!$E:$E,MATCH(1,(MONTH(三跨两临近重点区段!$D:$D)=12)*(三跨两临近重点区段!$A:$A=D901)*(三跨两临近重点区段!$F:$F="现存区段"),0))),"")</f>
        <v/>
      </c>
      <c r="AH901" t="e">
        <f t="array" ref="AH901">INDEX(三跨两临近重点区段!$G:$G,MATCH(D901,三跨两临近重点区段!$A:$A,0))</f>
        <v>#N/A</v>
      </c>
      <c r="AI901" t="e">
        <f>INDEX(三跨两临近重点区段!$J:$J,MATCH(D901,三跨两临近重点区段!$A:$A,0))</f>
        <v>#N/A</v>
      </c>
    </row>
    <row r="902" ht="14.25" spans="1:35">
      <c r="A902" s="263" t="s">
        <v>150</v>
      </c>
      <c r="B902" s="264" t="s">
        <v>2853</v>
      </c>
      <c r="C902" s="263" t="s">
        <v>2412</v>
      </c>
      <c r="D902" s="263" t="s">
        <v>3407</v>
      </c>
      <c r="E902" s="264" t="s">
        <v>2115</v>
      </c>
      <c r="F902" s="264" t="s">
        <v>125</v>
      </c>
      <c r="G902" s="263" t="s">
        <v>2116</v>
      </c>
      <c r="H902" s="263" t="s">
        <v>1225</v>
      </c>
      <c r="I902" s="33"/>
      <c r="J902" s="196"/>
      <c r="K902" s="196"/>
      <c r="L902" s="196"/>
      <c r="M902" s="235"/>
      <c r="N902" s="235"/>
      <c r="O902" s="33"/>
      <c r="P902" s="48"/>
      <c r="Q902" s="279"/>
      <c r="R902" s="279"/>
      <c r="S902" s="278">
        <v>45448</v>
      </c>
      <c r="T902" s="279" t="s">
        <v>2117</v>
      </c>
      <c r="U902" s="268" t="str">
        <f t="array" ref="U902">IFERROR(IF(INDEX(三跨两临近重点区段!$F:$F,MATCH(1,(MONTH(三跨两临近重点区段!$D:$D)=7)*(三跨两临近重点区段!$A:$A=D902),0))="已取消","已取消",INDEX(三跨两临近重点区段!$D:$D,MATCH(1,(MONTH(三跨两临近重点区段!$D:$D)=7)*(三跨两临近重点区段!$A:$A=D902)*(三跨两临近重点区段!$F:$F="现存区段"),0))),"")</f>
        <v/>
      </c>
      <c r="V902" s="232" t="str">
        <f t="array" ref="V902">IFERROR(IF(INDEX(三跨两临近重点区段!$F:$F,MATCH(1,(MONTH(三跨两临近重点区段!$D:$D)=7)*(三跨两临近重点区段!$A:$A=D902),0))="已取消","已取消",INDEX(三跨两临近重点区段!$E:$E,MATCH(1,(MONTH(三跨两临近重点区段!$D:$D)=7)*(三跨两临近重点区段!$A:$A=D902)*(三跨两临近重点区段!$F:$F="现存区段"),0))),"")</f>
        <v/>
      </c>
      <c r="W902" s="268" t="str">
        <f t="array" ref="W902">IFERROR(IF(INDEX(三跨两临近重点区段!$F:$F,MATCH(1,(MONTH(三跨两临近重点区段!$D:$D)=8)*(三跨两临近重点区段!$A:$A=D902),0))="已取消","已取消",INDEX(三跨两临近重点区段!$D:$D,MATCH(1,(MONTH(三跨两临近重点区段!$D:$D)=8)*(三跨两临近重点区段!$A:$A=D902)*(三跨两临近重点区段!$F:$F="现存区段"),0))),"")</f>
        <v/>
      </c>
      <c r="X902" s="232" t="str">
        <f t="array" ref="X902">IFERROR(IF(INDEX(三跨两临近重点区段!$F:$F,MATCH(1,(MONTH(三跨两临近重点区段!$D:$D)=8)*(三跨两临近重点区段!$A:$A=D902),0))="已取消","已取消",INDEX(三跨两临近重点区段!$E:$E,MATCH(1,(MONTH(三跨两临近重点区段!$D:$D)=8)*(三跨两临近重点区段!$A:$A=D902)*(三跨两临近重点区段!$F:$F="现存区段"),0))),"")</f>
        <v/>
      </c>
      <c r="Y902" s="268" t="str">
        <f t="array" ref="Y902">IFERROR(IF(INDEX(三跨两临近重点区段!$F:$F,MATCH(1,(MONTH(三跨两临近重点区段!$D:$D)=9)*(三跨两临近重点区段!$A:$A=D902),0))="已取消","已取消",INDEX(三跨两临近重点区段!$D:$D,MATCH(1,(MONTH(三跨两临近重点区段!$D:$D)=9)*(三跨两临近重点区段!$A:$A=D902)*(三跨两临近重点区段!$F:$F="现存区段"),0))),"")</f>
        <v/>
      </c>
      <c r="Z902" s="232" t="str">
        <f t="array" ref="Z902">IFERROR(IF(INDEX(三跨两临近重点区段!$F:$F,MATCH(1,(MONTH(三跨两临近重点区段!$D:$D)=9)*(三跨两临近重点区段!$A:$A=D902),0))="已取消","已取消",INDEX(三跨两临近重点区段!$E:$E,MATCH(1,(MONTH(三跨两临近重点区段!$D:$D)=9)*(三跨两临近重点区段!$A:$A=D902)*(三跨两临近重点区段!$F:$F="现存区段"),0))),"")</f>
        <v/>
      </c>
      <c r="AA902" s="268" t="str">
        <f t="array" ref="AA902">IFERROR(IF(INDEX(三跨两临近重点区段!$F:$F,MATCH(1,(MONTH(三跨两临近重点区段!$D:$D)=10)*(三跨两临近重点区段!$A:$A=D902),0))="已取消","已取消",INDEX(三跨两临近重点区段!$D:$D,MATCH(1,(MONTH(三跨两临近重点区段!$D:$D)=10)*(三跨两临近重点区段!$A:$A=D902)*(三跨两临近重点区段!$F:$F="现存区段"),0))),"")</f>
        <v/>
      </c>
      <c r="AB902" s="72" t="str">
        <f t="array" ref="AB902">IFERROR(IF(INDEX(三跨两临近重点区段!$F:$F,MATCH(1,(MONTH(三跨两临近重点区段!$D:$D)=10)*(三跨两临近重点区段!$A:$A=D902),0))="已取消","已取消",INDEX(三跨两临近重点区段!$E:$E,MATCH(1,(MONTH(三跨两临近重点区段!$D:$D)=10)*(三跨两临近重点区段!$A:$A=D902)*(三跨两临近重点区段!$F:$F="现存区段"),0))),"")</f>
        <v/>
      </c>
      <c r="AC902" s="284" t="str">
        <f t="array" ref="AC902">IFERROR(IF(INDEX(三跨两临近重点区段!$F:$F,MATCH(1,(MONTH(三跨两临近重点区段!$D:$D)=11)*(三跨两临近重点区段!$A:$A=D902),0))="已取消","已取消",INDEX(三跨两临近重点区段!$D:$D,MATCH(1,(MONTH(三跨两临近重点区段!$D:$D)=11)*(三跨两临近重点区段!$A:$A=D902)*(三跨两临近重点区段!$F:$F="现存区段"),0))),"")</f>
        <v/>
      </c>
      <c r="AD902" s="72" t="str">
        <f t="array" ref="AD902">IFERROR(IF(INDEX(三跨两临近重点区段!$F:$F,MATCH(1,(MONTH(三跨两临近重点区段!$D:$D)=11)*(三跨两临近重点区段!$A:$A=D902),0))="已取消","已取消",INDEX(三跨两临近重点区段!$E:$E,MATCH(1,(MONTH(三跨两临近重点区段!$D:$D)=11)*(三跨两临近重点区段!$A:$A=D902)*(三跨两临近重点区段!$F:$F="现存区段"),0))),"")</f>
        <v/>
      </c>
      <c r="AE902" s="284" t="str">
        <f t="array" ref="AE902">IFERROR(IF(INDEX(三跨两临近重点区段!$F:$F,MATCH(1,(MONTH(三跨两临近重点区段!$D:$D)=12)*(三跨两临近重点区段!$A:$A=D902),0))="已取消","已取消",INDEX(三跨两临近重点区段!$D:$D,MATCH(1,(MONTH(三跨两临近重点区段!$D:$D)=12)*(三跨两临近重点区段!$A:$A=D902)*(三跨两临近重点区段!$F:$F="现存区段"),0))),"")</f>
        <v/>
      </c>
      <c r="AF902" s="72" t="str">
        <f t="array" ref="AF902">IFERROR(IF(INDEX(三跨两临近重点区段!$F:$F,MATCH(1,(MONTH(三跨两临近重点区段!$D:$D)=12)*(三跨两临近重点区段!$A:$A=D902),0))="已取消","已取消",INDEX(三跨两临近重点区段!$E:$E,MATCH(1,(MONTH(三跨两临近重点区段!$D:$D)=12)*(三跨两临近重点区段!$A:$A=D902)*(三跨两临近重点区段!$F:$F="现存区段"),0))),"")</f>
        <v/>
      </c>
      <c r="AH902" t="e">
        <f t="array" ref="AH902">INDEX(三跨两临近重点区段!$G:$G,MATCH(D902,三跨两临近重点区段!$A:$A,0))</f>
        <v>#N/A</v>
      </c>
      <c r="AI902" t="e">
        <f>INDEX(三跨两临近重点区段!$J:$J,MATCH(D902,三跨两临近重点区段!$A:$A,0))</f>
        <v>#N/A</v>
      </c>
    </row>
    <row r="903" ht="14.25" spans="1:35">
      <c r="A903" s="263" t="s">
        <v>150</v>
      </c>
      <c r="B903" s="264" t="s">
        <v>3080</v>
      </c>
      <c r="C903" s="263" t="s">
        <v>2187</v>
      </c>
      <c r="D903" s="263" t="s">
        <v>3408</v>
      </c>
      <c r="E903" s="264" t="s">
        <v>3016</v>
      </c>
      <c r="F903" s="264" t="s">
        <v>125</v>
      </c>
      <c r="G903" s="263" t="s">
        <v>302</v>
      </c>
      <c r="H903" s="263" t="s">
        <v>302</v>
      </c>
      <c r="I903" s="33"/>
      <c r="J903" s="196"/>
      <c r="K903" s="196"/>
      <c r="L903" s="196"/>
      <c r="M903" s="235"/>
      <c r="N903" s="235"/>
      <c r="O903" s="33"/>
      <c r="P903" s="48"/>
      <c r="Q903" s="279"/>
      <c r="R903" s="279"/>
      <c r="S903" s="278">
        <v>45455</v>
      </c>
      <c r="T903" s="279" t="s">
        <v>2117</v>
      </c>
      <c r="U903" s="268" t="str">
        <f t="array" ref="U903">IFERROR(IF(INDEX(三跨两临近重点区段!$F:$F,MATCH(1,(MONTH(三跨两临近重点区段!$D:$D)=7)*(三跨两临近重点区段!$A:$A=D903),0))="已取消","已取消",INDEX(三跨两临近重点区段!$D:$D,MATCH(1,(MONTH(三跨两临近重点区段!$D:$D)=7)*(三跨两临近重点区段!$A:$A=D903)*(三跨两临近重点区段!$F:$F="现存区段"),0))),"")</f>
        <v/>
      </c>
      <c r="V903" s="232" t="str">
        <f t="array" ref="V903">IFERROR(IF(INDEX(三跨两临近重点区段!$F:$F,MATCH(1,(MONTH(三跨两临近重点区段!$D:$D)=7)*(三跨两临近重点区段!$A:$A=D903),0))="已取消","已取消",INDEX(三跨两临近重点区段!$E:$E,MATCH(1,(MONTH(三跨两临近重点区段!$D:$D)=7)*(三跨两临近重点区段!$A:$A=D903)*(三跨两临近重点区段!$F:$F="现存区段"),0))),"")</f>
        <v/>
      </c>
      <c r="W903" s="268" t="str">
        <f t="array" ref="W903">IFERROR(IF(INDEX(三跨两临近重点区段!$F:$F,MATCH(1,(MONTH(三跨两临近重点区段!$D:$D)=8)*(三跨两临近重点区段!$A:$A=D903),0))="已取消","已取消",INDEX(三跨两临近重点区段!$D:$D,MATCH(1,(MONTH(三跨两临近重点区段!$D:$D)=8)*(三跨两临近重点区段!$A:$A=D903)*(三跨两临近重点区段!$F:$F="现存区段"),0))),"")</f>
        <v/>
      </c>
      <c r="X903" s="232" t="str">
        <f t="array" ref="X903">IFERROR(IF(INDEX(三跨两临近重点区段!$F:$F,MATCH(1,(MONTH(三跨两临近重点区段!$D:$D)=8)*(三跨两临近重点区段!$A:$A=D903),0))="已取消","已取消",INDEX(三跨两临近重点区段!$E:$E,MATCH(1,(MONTH(三跨两临近重点区段!$D:$D)=8)*(三跨两临近重点区段!$A:$A=D903)*(三跨两临近重点区段!$F:$F="现存区段"),0))),"")</f>
        <v/>
      </c>
      <c r="Y903" s="268" t="str">
        <f t="array" ref="Y903">IFERROR(IF(INDEX(三跨两临近重点区段!$F:$F,MATCH(1,(MONTH(三跨两临近重点区段!$D:$D)=9)*(三跨两临近重点区段!$A:$A=D903),0))="已取消","已取消",INDEX(三跨两临近重点区段!$D:$D,MATCH(1,(MONTH(三跨两临近重点区段!$D:$D)=9)*(三跨两临近重点区段!$A:$A=D903)*(三跨两临近重点区段!$F:$F="现存区段"),0))),"")</f>
        <v/>
      </c>
      <c r="Z903" s="232" t="str">
        <f t="array" ref="Z903">IFERROR(IF(INDEX(三跨两临近重点区段!$F:$F,MATCH(1,(MONTH(三跨两临近重点区段!$D:$D)=9)*(三跨两临近重点区段!$A:$A=D903),0))="已取消","已取消",INDEX(三跨两临近重点区段!$E:$E,MATCH(1,(MONTH(三跨两临近重点区段!$D:$D)=9)*(三跨两临近重点区段!$A:$A=D903)*(三跨两临近重点区段!$F:$F="现存区段"),0))),"")</f>
        <v/>
      </c>
      <c r="AA903" s="268" t="str">
        <f t="array" ref="AA903">IFERROR(IF(INDEX(三跨两临近重点区段!$F:$F,MATCH(1,(MONTH(三跨两临近重点区段!$D:$D)=10)*(三跨两临近重点区段!$A:$A=D903),0))="已取消","已取消",INDEX(三跨两临近重点区段!$D:$D,MATCH(1,(MONTH(三跨两临近重点区段!$D:$D)=10)*(三跨两临近重点区段!$A:$A=D903)*(三跨两临近重点区段!$F:$F="现存区段"),0))),"")</f>
        <v/>
      </c>
      <c r="AB903" s="72" t="str">
        <f t="array" ref="AB903">IFERROR(IF(INDEX(三跨两临近重点区段!$F:$F,MATCH(1,(MONTH(三跨两临近重点区段!$D:$D)=10)*(三跨两临近重点区段!$A:$A=D903),0))="已取消","已取消",INDEX(三跨两临近重点区段!$E:$E,MATCH(1,(MONTH(三跨两临近重点区段!$D:$D)=10)*(三跨两临近重点区段!$A:$A=D903)*(三跨两临近重点区段!$F:$F="现存区段"),0))),"")</f>
        <v/>
      </c>
      <c r="AC903" s="284" t="str">
        <f t="array" ref="AC903">IFERROR(IF(INDEX(三跨两临近重点区段!$F:$F,MATCH(1,(MONTH(三跨两临近重点区段!$D:$D)=11)*(三跨两临近重点区段!$A:$A=D903),0))="已取消","已取消",INDEX(三跨两临近重点区段!$D:$D,MATCH(1,(MONTH(三跨两临近重点区段!$D:$D)=11)*(三跨两临近重点区段!$A:$A=D903)*(三跨两临近重点区段!$F:$F="现存区段"),0))),"")</f>
        <v/>
      </c>
      <c r="AD903" s="72" t="str">
        <f t="array" ref="AD903">IFERROR(IF(INDEX(三跨两临近重点区段!$F:$F,MATCH(1,(MONTH(三跨两临近重点区段!$D:$D)=11)*(三跨两临近重点区段!$A:$A=D903),0))="已取消","已取消",INDEX(三跨两临近重点区段!$E:$E,MATCH(1,(MONTH(三跨两临近重点区段!$D:$D)=11)*(三跨两临近重点区段!$A:$A=D903)*(三跨两临近重点区段!$F:$F="现存区段"),0))),"")</f>
        <v/>
      </c>
      <c r="AE903" s="284" t="str">
        <f t="array" ref="AE903">IFERROR(IF(INDEX(三跨两临近重点区段!$F:$F,MATCH(1,(MONTH(三跨两临近重点区段!$D:$D)=12)*(三跨两临近重点区段!$A:$A=D903),0))="已取消","已取消",INDEX(三跨两临近重点区段!$D:$D,MATCH(1,(MONTH(三跨两临近重点区段!$D:$D)=12)*(三跨两临近重点区段!$A:$A=D903)*(三跨两临近重点区段!$F:$F="现存区段"),0))),"")</f>
        <v/>
      </c>
      <c r="AF903" s="72" t="str">
        <f t="array" ref="AF903">IFERROR(IF(INDEX(三跨两临近重点区段!$F:$F,MATCH(1,(MONTH(三跨两临近重点区段!$D:$D)=12)*(三跨两临近重点区段!$A:$A=D903),0))="已取消","已取消",INDEX(三跨两临近重点区段!$E:$E,MATCH(1,(MONTH(三跨两临近重点区段!$D:$D)=12)*(三跨两临近重点区段!$A:$A=D903)*(三跨两临近重点区段!$F:$F="现存区段"),0))),"")</f>
        <v/>
      </c>
      <c r="AH903" t="e">
        <f t="array" ref="AH903">INDEX(三跨两临近重点区段!$G:$G,MATCH(D903,三跨两临近重点区段!$A:$A,0))</f>
        <v>#N/A</v>
      </c>
      <c r="AI903" t="e">
        <f>INDEX(三跨两临近重点区段!$J:$J,MATCH(D903,三跨两临近重点区段!$A:$A,0))</f>
        <v>#N/A</v>
      </c>
    </row>
    <row r="904" ht="14.25" spans="1:35">
      <c r="A904" s="263" t="s">
        <v>150</v>
      </c>
      <c r="B904" s="264" t="s">
        <v>3076</v>
      </c>
      <c r="C904" s="263" t="s">
        <v>2187</v>
      </c>
      <c r="D904" s="263" t="s">
        <v>3409</v>
      </c>
      <c r="E904" s="264" t="s">
        <v>3016</v>
      </c>
      <c r="F904" s="264" t="s">
        <v>125</v>
      </c>
      <c r="G904" s="263" t="s">
        <v>302</v>
      </c>
      <c r="H904" s="263" t="s">
        <v>302</v>
      </c>
      <c r="I904" s="33"/>
      <c r="J904" s="196"/>
      <c r="K904" s="196"/>
      <c r="L904" s="196"/>
      <c r="M904" s="235"/>
      <c r="N904" s="235"/>
      <c r="O904" s="33"/>
      <c r="P904" s="48"/>
      <c r="Q904" s="279"/>
      <c r="R904" s="279"/>
      <c r="S904" s="278">
        <v>45455</v>
      </c>
      <c r="T904" s="279" t="s">
        <v>2117</v>
      </c>
      <c r="U904" s="268" t="str">
        <f t="array" ref="U904">IFERROR(IF(INDEX(三跨两临近重点区段!$F:$F,MATCH(1,(MONTH(三跨两临近重点区段!$D:$D)=7)*(三跨两临近重点区段!$A:$A=D904),0))="已取消","已取消",INDEX(三跨两临近重点区段!$D:$D,MATCH(1,(MONTH(三跨两临近重点区段!$D:$D)=7)*(三跨两临近重点区段!$A:$A=D904)*(三跨两临近重点区段!$F:$F="现存区段"),0))),"")</f>
        <v/>
      </c>
      <c r="V904" s="232" t="str">
        <f t="array" ref="V904">IFERROR(IF(INDEX(三跨两临近重点区段!$F:$F,MATCH(1,(MONTH(三跨两临近重点区段!$D:$D)=7)*(三跨两临近重点区段!$A:$A=D904),0))="已取消","已取消",INDEX(三跨两临近重点区段!$E:$E,MATCH(1,(MONTH(三跨两临近重点区段!$D:$D)=7)*(三跨两临近重点区段!$A:$A=D904)*(三跨两临近重点区段!$F:$F="现存区段"),0))),"")</f>
        <v/>
      </c>
      <c r="W904" s="268" t="str">
        <f t="array" ref="W904">IFERROR(IF(INDEX(三跨两临近重点区段!$F:$F,MATCH(1,(MONTH(三跨两临近重点区段!$D:$D)=8)*(三跨两临近重点区段!$A:$A=D904),0))="已取消","已取消",INDEX(三跨两临近重点区段!$D:$D,MATCH(1,(MONTH(三跨两临近重点区段!$D:$D)=8)*(三跨两临近重点区段!$A:$A=D904)*(三跨两临近重点区段!$F:$F="现存区段"),0))),"")</f>
        <v/>
      </c>
      <c r="X904" s="232" t="str">
        <f t="array" ref="X904">IFERROR(IF(INDEX(三跨两临近重点区段!$F:$F,MATCH(1,(MONTH(三跨两临近重点区段!$D:$D)=8)*(三跨两临近重点区段!$A:$A=D904),0))="已取消","已取消",INDEX(三跨两临近重点区段!$E:$E,MATCH(1,(MONTH(三跨两临近重点区段!$D:$D)=8)*(三跨两临近重点区段!$A:$A=D904)*(三跨两临近重点区段!$F:$F="现存区段"),0))),"")</f>
        <v/>
      </c>
      <c r="Y904" s="268" t="str">
        <f t="array" ref="Y904">IFERROR(IF(INDEX(三跨两临近重点区段!$F:$F,MATCH(1,(MONTH(三跨两临近重点区段!$D:$D)=9)*(三跨两临近重点区段!$A:$A=D904),0))="已取消","已取消",INDEX(三跨两临近重点区段!$D:$D,MATCH(1,(MONTH(三跨两临近重点区段!$D:$D)=9)*(三跨两临近重点区段!$A:$A=D904)*(三跨两临近重点区段!$F:$F="现存区段"),0))),"")</f>
        <v/>
      </c>
      <c r="Z904" s="232" t="str">
        <f t="array" ref="Z904">IFERROR(IF(INDEX(三跨两临近重点区段!$F:$F,MATCH(1,(MONTH(三跨两临近重点区段!$D:$D)=9)*(三跨两临近重点区段!$A:$A=D904),0))="已取消","已取消",INDEX(三跨两临近重点区段!$E:$E,MATCH(1,(MONTH(三跨两临近重点区段!$D:$D)=9)*(三跨两临近重点区段!$A:$A=D904)*(三跨两临近重点区段!$F:$F="现存区段"),0))),"")</f>
        <v/>
      </c>
      <c r="AA904" s="268" t="str">
        <f t="array" ref="AA904">IFERROR(IF(INDEX(三跨两临近重点区段!$F:$F,MATCH(1,(MONTH(三跨两临近重点区段!$D:$D)=10)*(三跨两临近重点区段!$A:$A=D904),0))="已取消","已取消",INDEX(三跨两临近重点区段!$D:$D,MATCH(1,(MONTH(三跨两临近重点区段!$D:$D)=10)*(三跨两临近重点区段!$A:$A=D904)*(三跨两临近重点区段!$F:$F="现存区段"),0))),"")</f>
        <v/>
      </c>
      <c r="AB904" s="72" t="str">
        <f t="array" ref="AB904">IFERROR(IF(INDEX(三跨两临近重点区段!$F:$F,MATCH(1,(MONTH(三跨两临近重点区段!$D:$D)=10)*(三跨两临近重点区段!$A:$A=D904),0))="已取消","已取消",INDEX(三跨两临近重点区段!$E:$E,MATCH(1,(MONTH(三跨两临近重点区段!$D:$D)=10)*(三跨两临近重点区段!$A:$A=D904)*(三跨两临近重点区段!$F:$F="现存区段"),0))),"")</f>
        <v/>
      </c>
      <c r="AC904" s="284" t="str">
        <f t="array" ref="AC904">IFERROR(IF(INDEX(三跨两临近重点区段!$F:$F,MATCH(1,(MONTH(三跨两临近重点区段!$D:$D)=11)*(三跨两临近重点区段!$A:$A=D904),0))="已取消","已取消",INDEX(三跨两临近重点区段!$D:$D,MATCH(1,(MONTH(三跨两临近重点区段!$D:$D)=11)*(三跨两临近重点区段!$A:$A=D904)*(三跨两临近重点区段!$F:$F="现存区段"),0))),"")</f>
        <v/>
      </c>
      <c r="AD904" s="72" t="str">
        <f t="array" ref="AD904">IFERROR(IF(INDEX(三跨两临近重点区段!$F:$F,MATCH(1,(MONTH(三跨两临近重点区段!$D:$D)=11)*(三跨两临近重点区段!$A:$A=D904),0))="已取消","已取消",INDEX(三跨两临近重点区段!$E:$E,MATCH(1,(MONTH(三跨两临近重点区段!$D:$D)=11)*(三跨两临近重点区段!$A:$A=D904)*(三跨两临近重点区段!$F:$F="现存区段"),0))),"")</f>
        <v/>
      </c>
      <c r="AE904" s="284" t="str">
        <f t="array" ref="AE904">IFERROR(IF(INDEX(三跨两临近重点区段!$F:$F,MATCH(1,(MONTH(三跨两临近重点区段!$D:$D)=12)*(三跨两临近重点区段!$A:$A=D904),0))="已取消","已取消",INDEX(三跨两临近重点区段!$D:$D,MATCH(1,(MONTH(三跨两临近重点区段!$D:$D)=12)*(三跨两临近重点区段!$A:$A=D904)*(三跨两临近重点区段!$F:$F="现存区段"),0))),"")</f>
        <v/>
      </c>
      <c r="AF904" s="72" t="str">
        <f t="array" ref="AF904">IFERROR(IF(INDEX(三跨两临近重点区段!$F:$F,MATCH(1,(MONTH(三跨两临近重点区段!$D:$D)=12)*(三跨两临近重点区段!$A:$A=D904),0))="已取消","已取消",INDEX(三跨两临近重点区段!$E:$E,MATCH(1,(MONTH(三跨两临近重点区段!$D:$D)=12)*(三跨两临近重点区段!$A:$A=D904)*(三跨两临近重点区段!$F:$F="现存区段"),0))),"")</f>
        <v/>
      </c>
      <c r="AH904" t="e">
        <f t="array" ref="AH904">INDEX(三跨两临近重点区段!$G:$G,MATCH(D904,三跨两临近重点区段!$A:$A,0))</f>
        <v>#N/A</v>
      </c>
      <c r="AI904" t="e">
        <f>INDEX(三跨两临近重点区段!$J:$J,MATCH(D904,三跨两临近重点区段!$A:$A,0))</f>
        <v>#N/A</v>
      </c>
    </row>
    <row r="905" ht="14.25" spans="1:35">
      <c r="A905" s="263" t="s">
        <v>150</v>
      </c>
      <c r="B905" s="264" t="s">
        <v>3084</v>
      </c>
      <c r="C905" s="263" t="s">
        <v>2773</v>
      </c>
      <c r="D905" s="263" t="s">
        <v>3410</v>
      </c>
      <c r="E905" s="264" t="s">
        <v>3016</v>
      </c>
      <c r="F905" s="264" t="s">
        <v>125</v>
      </c>
      <c r="G905" s="263" t="s">
        <v>302</v>
      </c>
      <c r="H905" s="263" t="s">
        <v>302</v>
      </c>
      <c r="I905" s="33"/>
      <c r="J905" s="196"/>
      <c r="K905" s="196"/>
      <c r="L905" s="196"/>
      <c r="M905" s="235"/>
      <c r="N905" s="235"/>
      <c r="O905" s="33"/>
      <c r="P905" s="48"/>
      <c r="Q905" s="279"/>
      <c r="R905" s="279"/>
      <c r="S905" s="278">
        <v>45455</v>
      </c>
      <c r="T905" s="279" t="s">
        <v>2117</v>
      </c>
      <c r="U905" s="268" t="str">
        <f t="array" ref="U905">IFERROR(IF(INDEX(三跨两临近重点区段!$F:$F,MATCH(1,(MONTH(三跨两临近重点区段!$D:$D)=7)*(三跨两临近重点区段!$A:$A=D905),0))="已取消","已取消",INDEX(三跨两临近重点区段!$D:$D,MATCH(1,(MONTH(三跨两临近重点区段!$D:$D)=7)*(三跨两临近重点区段!$A:$A=D905)*(三跨两临近重点区段!$F:$F="现存区段"),0))),"")</f>
        <v/>
      </c>
      <c r="V905" s="232" t="str">
        <f t="array" ref="V905">IFERROR(IF(INDEX(三跨两临近重点区段!$F:$F,MATCH(1,(MONTH(三跨两临近重点区段!$D:$D)=7)*(三跨两临近重点区段!$A:$A=D905),0))="已取消","已取消",INDEX(三跨两临近重点区段!$E:$E,MATCH(1,(MONTH(三跨两临近重点区段!$D:$D)=7)*(三跨两临近重点区段!$A:$A=D905)*(三跨两临近重点区段!$F:$F="现存区段"),0))),"")</f>
        <v/>
      </c>
      <c r="W905" s="268" t="str">
        <f t="array" ref="W905">IFERROR(IF(INDEX(三跨两临近重点区段!$F:$F,MATCH(1,(MONTH(三跨两临近重点区段!$D:$D)=8)*(三跨两临近重点区段!$A:$A=D905),0))="已取消","已取消",INDEX(三跨两临近重点区段!$D:$D,MATCH(1,(MONTH(三跨两临近重点区段!$D:$D)=8)*(三跨两临近重点区段!$A:$A=D905)*(三跨两临近重点区段!$F:$F="现存区段"),0))),"")</f>
        <v/>
      </c>
      <c r="X905" s="232" t="str">
        <f t="array" ref="X905">IFERROR(IF(INDEX(三跨两临近重点区段!$F:$F,MATCH(1,(MONTH(三跨两临近重点区段!$D:$D)=8)*(三跨两临近重点区段!$A:$A=D905),0))="已取消","已取消",INDEX(三跨两临近重点区段!$E:$E,MATCH(1,(MONTH(三跨两临近重点区段!$D:$D)=8)*(三跨两临近重点区段!$A:$A=D905)*(三跨两临近重点区段!$F:$F="现存区段"),0))),"")</f>
        <v/>
      </c>
      <c r="Y905" s="268" t="str">
        <f t="array" ref="Y905">IFERROR(IF(INDEX(三跨两临近重点区段!$F:$F,MATCH(1,(MONTH(三跨两临近重点区段!$D:$D)=9)*(三跨两临近重点区段!$A:$A=D905),0))="已取消","已取消",INDEX(三跨两临近重点区段!$D:$D,MATCH(1,(MONTH(三跨两临近重点区段!$D:$D)=9)*(三跨两临近重点区段!$A:$A=D905)*(三跨两临近重点区段!$F:$F="现存区段"),0))),"")</f>
        <v/>
      </c>
      <c r="Z905" s="232" t="str">
        <f t="array" ref="Z905">IFERROR(IF(INDEX(三跨两临近重点区段!$F:$F,MATCH(1,(MONTH(三跨两临近重点区段!$D:$D)=9)*(三跨两临近重点区段!$A:$A=D905),0))="已取消","已取消",INDEX(三跨两临近重点区段!$E:$E,MATCH(1,(MONTH(三跨两临近重点区段!$D:$D)=9)*(三跨两临近重点区段!$A:$A=D905)*(三跨两临近重点区段!$F:$F="现存区段"),0))),"")</f>
        <v/>
      </c>
      <c r="AA905" s="268" t="str">
        <f t="array" ref="AA905">IFERROR(IF(INDEX(三跨两临近重点区段!$F:$F,MATCH(1,(MONTH(三跨两临近重点区段!$D:$D)=10)*(三跨两临近重点区段!$A:$A=D905),0))="已取消","已取消",INDEX(三跨两临近重点区段!$D:$D,MATCH(1,(MONTH(三跨两临近重点区段!$D:$D)=10)*(三跨两临近重点区段!$A:$A=D905)*(三跨两临近重点区段!$F:$F="现存区段"),0))),"")</f>
        <v/>
      </c>
      <c r="AB905" s="72" t="str">
        <f t="array" ref="AB905">IFERROR(IF(INDEX(三跨两临近重点区段!$F:$F,MATCH(1,(MONTH(三跨两临近重点区段!$D:$D)=10)*(三跨两临近重点区段!$A:$A=D905),0))="已取消","已取消",INDEX(三跨两临近重点区段!$E:$E,MATCH(1,(MONTH(三跨两临近重点区段!$D:$D)=10)*(三跨两临近重点区段!$A:$A=D905)*(三跨两临近重点区段!$F:$F="现存区段"),0))),"")</f>
        <v/>
      </c>
      <c r="AC905" s="284" t="str">
        <f t="array" ref="AC905">IFERROR(IF(INDEX(三跨两临近重点区段!$F:$F,MATCH(1,(MONTH(三跨两临近重点区段!$D:$D)=11)*(三跨两临近重点区段!$A:$A=D905),0))="已取消","已取消",INDEX(三跨两临近重点区段!$D:$D,MATCH(1,(MONTH(三跨两临近重点区段!$D:$D)=11)*(三跨两临近重点区段!$A:$A=D905)*(三跨两临近重点区段!$F:$F="现存区段"),0))),"")</f>
        <v/>
      </c>
      <c r="AD905" s="72" t="str">
        <f t="array" ref="AD905">IFERROR(IF(INDEX(三跨两临近重点区段!$F:$F,MATCH(1,(MONTH(三跨两临近重点区段!$D:$D)=11)*(三跨两临近重点区段!$A:$A=D905),0))="已取消","已取消",INDEX(三跨两临近重点区段!$E:$E,MATCH(1,(MONTH(三跨两临近重点区段!$D:$D)=11)*(三跨两临近重点区段!$A:$A=D905)*(三跨两临近重点区段!$F:$F="现存区段"),0))),"")</f>
        <v/>
      </c>
      <c r="AE905" s="284" t="str">
        <f t="array" ref="AE905">IFERROR(IF(INDEX(三跨两临近重点区段!$F:$F,MATCH(1,(MONTH(三跨两临近重点区段!$D:$D)=12)*(三跨两临近重点区段!$A:$A=D905),0))="已取消","已取消",INDEX(三跨两临近重点区段!$D:$D,MATCH(1,(MONTH(三跨两临近重点区段!$D:$D)=12)*(三跨两临近重点区段!$A:$A=D905)*(三跨两临近重点区段!$F:$F="现存区段"),0))),"")</f>
        <v/>
      </c>
      <c r="AF905" s="72" t="str">
        <f t="array" ref="AF905">IFERROR(IF(INDEX(三跨两临近重点区段!$F:$F,MATCH(1,(MONTH(三跨两临近重点区段!$D:$D)=12)*(三跨两临近重点区段!$A:$A=D905),0))="已取消","已取消",INDEX(三跨两临近重点区段!$E:$E,MATCH(1,(MONTH(三跨两临近重点区段!$D:$D)=12)*(三跨两临近重点区段!$A:$A=D905)*(三跨两临近重点区段!$F:$F="现存区段"),0))),"")</f>
        <v/>
      </c>
      <c r="AH905" t="e">
        <f t="array" ref="AH905">INDEX(三跨两临近重点区段!$G:$G,MATCH(D905,三跨两临近重点区段!$A:$A,0))</f>
        <v>#N/A</v>
      </c>
      <c r="AI905" t="e">
        <f>INDEX(三跨两临近重点区段!$J:$J,MATCH(D905,三跨两临近重点区段!$A:$A,0))</f>
        <v>#N/A</v>
      </c>
    </row>
    <row r="906" ht="14.25" spans="1:35">
      <c r="A906" s="263" t="s">
        <v>150</v>
      </c>
      <c r="B906" s="264" t="s">
        <v>3082</v>
      </c>
      <c r="C906" s="263" t="s">
        <v>2773</v>
      </c>
      <c r="D906" s="263" t="s">
        <v>3411</v>
      </c>
      <c r="E906" s="264" t="s">
        <v>3016</v>
      </c>
      <c r="F906" s="264" t="s">
        <v>125</v>
      </c>
      <c r="G906" s="263" t="s">
        <v>302</v>
      </c>
      <c r="H906" s="263" t="s">
        <v>302</v>
      </c>
      <c r="I906" s="33"/>
      <c r="J906" s="196"/>
      <c r="K906" s="196"/>
      <c r="L906" s="196"/>
      <c r="M906" s="235"/>
      <c r="N906" s="235"/>
      <c r="O906" s="33"/>
      <c r="P906" s="48"/>
      <c r="Q906" s="279"/>
      <c r="R906" s="279"/>
      <c r="S906" s="278">
        <v>45455</v>
      </c>
      <c r="T906" s="279" t="s">
        <v>2117</v>
      </c>
      <c r="U906" s="268" t="str">
        <f t="array" ref="U906">IFERROR(IF(INDEX(三跨两临近重点区段!$F:$F,MATCH(1,(MONTH(三跨两临近重点区段!$D:$D)=7)*(三跨两临近重点区段!$A:$A=D906),0))="已取消","已取消",INDEX(三跨两临近重点区段!$D:$D,MATCH(1,(MONTH(三跨两临近重点区段!$D:$D)=7)*(三跨两临近重点区段!$A:$A=D906)*(三跨两临近重点区段!$F:$F="现存区段"),0))),"")</f>
        <v/>
      </c>
      <c r="V906" s="232" t="str">
        <f t="array" ref="V906">IFERROR(IF(INDEX(三跨两临近重点区段!$F:$F,MATCH(1,(MONTH(三跨两临近重点区段!$D:$D)=7)*(三跨两临近重点区段!$A:$A=D906),0))="已取消","已取消",INDEX(三跨两临近重点区段!$E:$E,MATCH(1,(MONTH(三跨两临近重点区段!$D:$D)=7)*(三跨两临近重点区段!$A:$A=D906)*(三跨两临近重点区段!$F:$F="现存区段"),0))),"")</f>
        <v/>
      </c>
      <c r="W906" s="268" t="str">
        <f t="array" ref="W906">IFERROR(IF(INDEX(三跨两临近重点区段!$F:$F,MATCH(1,(MONTH(三跨两临近重点区段!$D:$D)=8)*(三跨两临近重点区段!$A:$A=D906),0))="已取消","已取消",INDEX(三跨两临近重点区段!$D:$D,MATCH(1,(MONTH(三跨两临近重点区段!$D:$D)=8)*(三跨两临近重点区段!$A:$A=D906)*(三跨两临近重点区段!$F:$F="现存区段"),0))),"")</f>
        <v/>
      </c>
      <c r="X906" s="232" t="str">
        <f t="array" ref="X906">IFERROR(IF(INDEX(三跨两临近重点区段!$F:$F,MATCH(1,(MONTH(三跨两临近重点区段!$D:$D)=8)*(三跨两临近重点区段!$A:$A=D906),0))="已取消","已取消",INDEX(三跨两临近重点区段!$E:$E,MATCH(1,(MONTH(三跨两临近重点区段!$D:$D)=8)*(三跨两临近重点区段!$A:$A=D906)*(三跨两临近重点区段!$F:$F="现存区段"),0))),"")</f>
        <v/>
      </c>
      <c r="Y906" s="268" t="str">
        <f t="array" ref="Y906">IFERROR(IF(INDEX(三跨两临近重点区段!$F:$F,MATCH(1,(MONTH(三跨两临近重点区段!$D:$D)=9)*(三跨两临近重点区段!$A:$A=D906),0))="已取消","已取消",INDEX(三跨两临近重点区段!$D:$D,MATCH(1,(MONTH(三跨两临近重点区段!$D:$D)=9)*(三跨两临近重点区段!$A:$A=D906)*(三跨两临近重点区段!$F:$F="现存区段"),0))),"")</f>
        <v/>
      </c>
      <c r="Z906" s="232" t="str">
        <f t="array" ref="Z906">IFERROR(IF(INDEX(三跨两临近重点区段!$F:$F,MATCH(1,(MONTH(三跨两临近重点区段!$D:$D)=9)*(三跨两临近重点区段!$A:$A=D906),0))="已取消","已取消",INDEX(三跨两临近重点区段!$E:$E,MATCH(1,(MONTH(三跨两临近重点区段!$D:$D)=9)*(三跨两临近重点区段!$A:$A=D906)*(三跨两临近重点区段!$F:$F="现存区段"),0))),"")</f>
        <v/>
      </c>
      <c r="AA906" s="268" t="str">
        <f t="array" ref="AA906">IFERROR(IF(INDEX(三跨两临近重点区段!$F:$F,MATCH(1,(MONTH(三跨两临近重点区段!$D:$D)=10)*(三跨两临近重点区段!$A:$A=D906),0))="已取消","已取消",INDEX(三跨两临近重点区段!$D:$D,MATCH(1,(MONTH(三跨两临近重点区段!$D:$D)=10)*(三跨两临近重点区段!$A:$A=D906)*(三跨两临近重点区段!$F:$F="现存区段"),0))),"")</f>
        <v/>
      </c>
      <c r="AB906" s="72" t="str">
        <f t="array" ref="AB906">IFERROR(IF(INDEX(三跨两临近重点区段!$F:$F,MATCH(1,(MONTH(三跨两临近重点区段!$D:$D)=10)*(三跨两临近重点区段!$A:$A=D906),0))="已取消","已取消",INDEX(三跨两临近重点区段!$E:$E,MATCH(1,(MONTH(三跨两临近重点区段!$D:$D)=10)*(三跨两临近重点区段!$A:$A=D906)*(三跨两临近重点区段!$F:$F="现存区段"),0))),"")</f>
        <v/>
      </c>
      <c r="AC906" s="284" t="str">
        <f t="array" ref="AC906">IFERROR(IF(INDEX(三跨两临近重点区段!$F:$F,MATCH(1,(MONTH(三跨两临近重点区段!$D:$D)=11)*(三跨两临近重点区段!$A:$A=D906),0))="已取消","已取消",INDEX(三跨两临近重点区段!$D:$D,MATCH(1,(MONTH(三跨两临近重点区段!$D:$D)=11)*(三跨两临近重点区段!$A:$A=D906)*(三跨两临近重点区段!$F:$F="现存区段"),0))),"")</f>
        <v/>
      </c>
      <c r="AD906" s="72" t="str">
        <f t="array" ref="AD906">IFERROR(IF(INDEX(三跨两临近重点区段!$F:$F,MATCH(1,(MONTH(三跨两临近重点区段!$D:$D)=11)*(三跨两临近重点区段!$A:$A=D906),0))="已取消","已取消",INDEX(三跨两临近重点区段!$E:$E,MATCH(1,(MONTH(三跨两临近重点区段!$D:$D)=11)*(三跨两临近重点区段!$A:$A=D906)*(三跨两临近重点区段!$F:$F="现存区段"),0))),"")</f>
        <v/>
      </c>
      <c r="AE906" s="284" t="str">
        <f t="array" ref="AE906">IFERROR(IF(INDEX(三跨两临近重点区段!$F:$F,MATCH(1,(MONTH(三跨两临近重点区段!$D:$D)=12)*(三跨两临近重点区段!$A:$A=D906),0))="已取消","已取消",INDEX(三跨两临近重点区段!$D:$D,MATCH(1,(MONTH(三跨两临近重点区段!$D:$D)=12)*(三跨两临近重点区段!$A:$A=D906)*(三跨两临近重点区段!$F:$F="现存区段"),0))),"")</f>
        <v/>
      </c>
      <c r="AF906" s="72" t="str">
        <f t="array" ref="AF906">IFERROR(IF(INDEX(三跨两临近重点区段!$F:$F,MATCH(1,(MONTH(三跨两临近重点区段!$D:$D)=12)*(三跨两临近重点区段!$A:$A=D906),0))="已取消","已取消",INDEX(三跨两临近重点区段!$E:$E,MATCH(1,(MONTH(三跨两临近重点区段!$D:$D)=12)*(三跨两临近重点区段!$A:$A=D906)*(三跨两临近重点区段!$F:$F="现存区段"),0))),"")</f>
        <v/>
      </c>
      <c r="AH906" t="e">
        <f t="array" ref="AH906">INDEX(三跨两临近重点区段!$G:$G,MATCH(D906,三跨两临近重点区段!$A:$A,0))</f>
        <v>#N/A</v>
      </c>
      <c r="AI906" t="e">
        <f>INDEX(三跨两临近重点区段!$J:$J,MATCH(D906,三跨两临近重点区段!$A:$A,0))</f>
        <v>#N/A</v>
      </c>
    </row>
    <row r="907" ht="14.25" spans="1:35">
      <c r="A907" s="263" t="s">
        <v>150</v>
      </c>
      <c r="B907" s="264" t="s">
        <v>3412</v>
      </c>
      <c r="C907" s="263" t="s">
        <v>2172</v>
      </c>
      <c r="D907" s="263" t="s">
        <v>3413</v>
      </c>
      <c r="E907" s="264" t="s">
        <v>2115</v>
      </c>
      <c r="F907" s="264" t="s">
        <v>125</v>
      </c>
      <c r="G907" s="263" t="s">
        <v>3414</v>
      </c>
      <c r="H907" s="263" t="s">
        <v>1204</v>
      </c>
      <c r="I907" s="33"/>
      <c r="J907" s="196"/>
      <c r="K907" s="196"/>
      <c r="L907" s="196"/>
      <c r="M907" s="235"/>
      <c r="N907" s="235"/>
      <c r="O907" s="33"/>
      <c r="P907" s="48"/>
      <c r="Q907" s="279"/>
      <c r="R907" s="279"/>
      <c r="S907" s="278">
        <v>45455</v>
      </c>
      <c r="T907" s="279" t="s">
        <v>2117</v>
      </c>
      <c r="U907" s="268" t="str">
        <f t="array" ref="U907">IFERROR(IF(INDEX(三跨两临近重点区段!$F:$F,MATCH(1,(MONTH(三跨两临近重点区段!$D:$D)=7)*(三跨两临近重点区段!$A:$A=D907),0))="已取消","已取消",INDEX(三跨两临近重点区段!$D:$D,MATCH(1,(MONTH(三跨两临近重点区段!$D:$D)=7)*(三跨两临近重点区段!$A:$A=D907)*(三跨两临近重点区段!$F:$F="现存区段"),0))),"")</f>
        <v/>
      </c>
      <c r="V907" s="232" t="str">
        <f t="array" ref="V907">IFERROR(IF(INDEX(三跨两临近重点区段!$F:$F,MATCH(1,(MONTH(三跨两临近重点区段!$D:$D)=7)*(三跨两临近重点区段!$A:$A=D907),0))="已取消","已取消",INDEX(三跨两临近重点区段!$E:$E,MATCH(1,(MONTH(三跨两临近重点区段!$D:$D)=7)*(三跨两临近重点区段!$A:$A=D907)*(三跨两临近重点区段!$F:$F="现存区段"),0))),"")</f>
        <v/>
      </c>
      <c r="W907" s="268" t="str">
        <f t="array" ref="W907">IFERROR(IF(INDEX(三跨两临近重点区段!$F:$F,MATCH(1,(MONTH(三跨两临近重点区段!$D:$D)=8)*(三跨两临近重点区段!$A:$A=D907),0))="已取消","已取消",INDEX(三跨两临近重点区段!$D:$D,MATCH(1,(MONTH(三跨两临近重点区段!$D:$D)=8)*(三跨两临近重点区段!$A:$A=D907)*(三跨两临近重点区段!$F:$F="现存区段"),0))),"")</f>
        <v/>
      </c>
      <c r="X907" s="232" t="str">
        <f t="array" ref="X907">IFERROR(IF(INDEX(三跨两临近重点区段!$F:$F,MATCH(1,(MONTH(三跨两临近重点区段!$D:$D)=8)*(三跨两临近重点区段!$A:$A=D907),0))="已取消","已取消",INDEX(三跨两临近重点区段!$E:$E,MATCH(1,(MONTH(三跨两临近重点区段!$D:$D)=8)*(三跨两临近重点区段!$A:$A=D907)*(三跨两临近重点区段!$F:$F="现存区段"),0))),"")</f>
        <v/>
      </c>
      <c r="Y907" s="268" t="str">
        <f t="array" ref="Y907">IFERROR(IF(INDEX(三跨两临近重点区段!$F:$F,MATCH(1,(MONTH(三跨两临近重点区段!$D:$D)=9)*(三跨两临近重点区段!$A:$A=D907),0))="已取消","已取消",INDEX(三跨两临近重点区段!$D:$D,MATCH(1,(MONTH(三跨两临近重点区段!$D:$D)=9)*(三跨两临近重点区段!$A:$A=D907)*(三跨两临近重点区段!$F:$F="现存区段"),0))),"")</f>
        <v/>
      </c>
      <c r="Z907" s="232" t="str">
        <f t="array" ref="Z907">IFERROR(IF(INDEX(三跨两临近重点区段!$F:$F,MATCH(1,(MONTH(三跨两临近重点区段!$D:$D)=9)*(三跨两临近重点区段!$A:$A=D907),0))="已取消","已取消",INDEX(三跨两临近重点区段!$E:$E,MATCH(1,(MONTH(三跨两临近重点区段!$D:$D)=9)*(三跨两临近重点区段!$A:$A=D907)*(三跨两临近重点区段!$F:$F="现存区段"),0))),"")</f>
        <v/>
      </c>
      <c r="AA907" s="268" t="str">
        <f t="array" ref="AA907">IFERROR(IF(INDEX(三跨两临近重点区段!$F:$F,MATCH(1,(MONTH(三跨两临近重点区段!$D:$D)=10)*(三跨两临近重点区段!$A:$A=D907),0))="已取消","已取消",INDEX(三跨两临近重点区段!$D:$D,MATCH(1,(MONTH(三跨两临近重点区段!$D:$D)=10)*(三跨两临近重点区段!$A:$A=D907)*(三跨两临近重点区段!$F:$F="现存区段"),0))),"")</f>
        <v/>
      </c>
      <c r="AB907" s="72" t="str">
        <f t="array" ref="AB907">IFERROR(IF(INDEX(三跨两临近重点区段!$F:$F,MATCH(1,(MONTH(三跨两临近重点区段!$D:$D)=10)*(三跨两临近重点区段!$A:$A=D907),0))="已取消","已取消",INDEX(三跨两临近重点区段!$E:$E,MATCH(1,(MONTH(三跨两临近重点区段!$D:$D)=10)*(三跨两临近重点区段!$A:$A=D907)*(三跨两临近重点区段!$F:$F="现存区段"),0))),"")</f>
        <v/>
      </c>
      <c r="AC907" s="284" t="str">
        <f t="array" ref="AC907">IFERROR(IF(INDEX(三跨两临近重点区段!$F:$F,MATCH(1,(MONTH(三跨两临近重点区段!$D:$D)=11)*(三跨两临近重点区段!$A:$A=D907),0))="已取消","已取消",INDEX(三跨两临近重点区段!$D:$D,MATCH(1,(MONTH(三跨两临近重点区段!$D:$D)=11)*(三跨两临近重点区段!$A:$A=D907)*(三跨两临近重点区段!$F:$F="现存区段"),0))),"")</f>
        <v/>
      </c>
      <c r="AD907" s="72" t="str">
        <f t="array" ref="AD907">IFERROR(IF(INDEX(三跨两临近重点区段!$F:$F,MATCH(1,(MONTH(三跨两临近重点区段!$D:$D)=11)*(三跨两临近重点区段!$A:$A=D907),0))="已取消","已取消",INDEX(三跨两临近重点区段!$E:$E,MATCH(1,(MONTH(三跨两临近重点区段!$D:$D)=11)*(三跨两临近重点区段!$A:$A=D907)*(三跨两临近重点区段!$F:$F="现存区段"),0))),"")</f>
        <v/>
      </c>
      <c r="AE907" s="284" t="str">
        <f t="array" ref="AE907">IFERROR(IF(INDEX(三跨两临近重点区段!$F:$F,MATCH(1,(MONTH(三跨两临近重点区段!$D:$D)=12)*(三跨两临近重点区段!$A:$A=D907),0))="已取消","已取消",INDEX(三跨两临近重点区段!$D:$D,MATCH(1,(MONTH(三跨两临近重点区段!$D:$D)=12)*(三跨两临近重点区段!$A:$A=D907)*(三跨两临近重点区段!$F:$F="现存区段"),0))),"")</f>
        <v/>
      </c>
      <c r="AF907" s="72" t="str">
        <f t="array" ref="AF907">IFERROR(IF(INDEX(三跨两临近重点区段!$F:$F,MATCH(1,(MONTH(三跨两临近重点区段!$D:$D)=12)*(三跨两临近重点区段!$A:$A=D907),0))="已取消","已取消",INDEX(三跨两临近重点区段!$E:$E,MATCH(1,(MONTH(三跨两临近重点区段!$D:$D)=12)*(三跨两临近重点区段!$A:$A=D907)*(三跨两临近重点区段!$F:$F="现存区段"),0))),"")</f>
        <v/>
      </c>
      <c r="AH907" t="e">
        <f t="array" ref="AH907">INDEX(三跨两临近重点区段!$G:$G,MATCH(D907,三跨两临近重点区段!$A:$A,0))</f>
        <v>#N/A</v>
      </c>
      <c r="AI907" t="e">
        <f>INDEX(三跨两临近重点区段!$J:$J,MATCH(D907,三跨两临近重点区段!$A:$A,0))</f>
        <v>#N/A</v>
      </c>
    </row>
    <row r="908" ht="14.25" spans="1:35">
      <c r="A908" s="263" t="s">
        <v>150</v>
      </c>
      <c r="B908" s="264" t="s">
        <v>3415</v>
      </c>
      <c r="C908" s="263" t="s">
        <v>2756</v>
      </c>
      <c r="D908" s="263" t="s">
        <v>3416</v>
      </c>
      <c r="E908" s="264" t="s">
        <v>2115</v>
      </c>
      <c r="F908" s="264" t="s">
        <v>125</v>
      </c>
      <c r="G908" s="263" t="s">
        <v>2116</v>
      </c>
      <c r="H908" s="263" t="s">
        <v>1322</v>
      </c>
      <c r="I908" s="33"/>
      <c r="J908" s="196"/>
      <c r="K908" s="196"/>
      <c r="L908" s="196"/>
      <c r="M908" s="235"/>
      <c r="N908" s="235"/>
      <c r="O908" s="33"/>
      <c r="P908" s="48"/>
      <c r="Q908" s="279"/>
      <c r="R908" s="279"/>
      <c r="S908" s="278">
        <v>45455</v>
      </c>
      <c r="T908" s="279" t="s">
        <v>2117</v>
      </c>
      <c r="U908" s="268" t="str">
        <f t="array" ref="U908">IFERROR(IF(INDEX(三跨两临近重点区段!$F:$F,MATCH(1,(MONTH(三跨两临近重点区段!$D:$D)=7)*(三跨两临近重点区段!$A:$A=D908),0))="已取消","已取消",INDEX(三跨两临近重点区段!$D:$D,MATCH(1,(MONTH(三跨两临近重点区段!$D:$D)=7)*(三跨两临近重点区段!$A:$A=D908)*(三跨两临近重点区段!$F:$F="现存区段"),0))),"")</f>
        <v/>
      </c>
      <c r="V908" s="232" t="str">
        <f t="array" ref="V908">IFERROR(IF(INDEX(三跨两临近重点区段!$F:$F,MATCH(1,(MONTH(三跨两临近重点区段!$D:$D)=7)*(三跨两临近重点区段!$A:$A=D908),0))="已取消","已取消",INDEX(三跨两临近重点区段!$E:$E,MATCH(1,(MONTH(三跨两临近重点区段!$D:$D)=7)*(三跨两临近重点区段!$A:$A=D908)*(三跨两临近重点区段!$F:$F="现存区段"),0))),"")</f>
        <v/>
      </c>
      <c r="W908" s="268" t="str">
        <f t="array" ref="W908">IFERROR(IF(INDEX(三跨两临近重点区段!$F:$F,MATCH(1,(MONTH(三跨两临近重点区段!$D:$D)=8)*(三跨两临近重点区段!$A:$A=D908),0))="已取消","已取消",INDEX(三跨两临近重点区段!$D:$D,MATCH(1,(MONTH(三跨两临近重点区段!$D:$D)=8)*(三跨两临近重点区段!$A:$A=D908)*(三跨两临近重点区段!$F:$F="现存区段"),0))),"")</f>
        <v/>
      </c>
      <c r="X908" s="232" t="str">
        <f t="array" ref="X908">IFERROR(IF(INDEX(三跨两临近重点区段!$F:$F,MATCH(1,(MONTH(三跨两临近重点区段!$D:$D)=8)*(三跨两临近重点区段!$A:$A=D908),0))="已取消","已取消",INDEX(三跨两临近重点区段!$E:$E,MATCH(1,(MONTH(三跨两临近重点区段!$D:$D)=8)*(三跨两临近重点区段!$A:$A=D908)*(三跨两临近重点区段!$F:$F="现存区段"),0))),"")</f>
        <v/>
      </c>
      <c r="Y908" s="268" t="str">
        <f t="array" ref="Y908">IFERROR(IF(INDEX(三跨两临近重点区段!$F:$F,MATCH(1,(MONTH(三跨两临近重点区段!$D:$D)=9)*(三跨两临近重点区段!$A:$A=D908),0))="已取消","已取消",INDEX(三跨两临近重点区段!$D:$D,MATCH(1,(MONTH(三跨两临近重点区段!$D:$D)=9)*(三跨两临近重点区段!$A:$A=D908)*(三跨两临近重点区段!$F:$F="现存区段"),0))),"")</f>
        <v/>
      </c>
      <c r="Z908" s="232" t="str">
        <f t="array" ref="Z908">IFERROR(IF(INDEX(三跨两临近重点区段!$F:$F,MATCH(1,(MONTH(三跨两临近重点区段!$D:$D)=9)*(三跨两临近重点区段!$A:$A=D908),0))="已取消","已取消",INDEX(三跨两临近重点区段!$E:$E,MATCH(1,(MONTH(三跨两临近重点区段!$D:$D)=9)*(三跨两临近重点区段!$A:$A=D908)*(三跨两临近重点区段!$F:$F="现存区段"),0))),"")</f>
        <v/>
      </c>
      <c r="AA908" s="268" t="str">
        <f t="array" ref="AA908">IFERROR(IF(INDEX(三跨两临近重点区段!$F:$F,MATCH(1,(MONTH(三跨两临近重点区段!$D:$D)=10)*(三跨两临近重点区段!$A:$A=D908),0))="已取消","已取消",INDEX(三跨两临近重点区段!$D:$D,MATCH(1,(MONTH(三跨两临近重点区段!$D:$D)=10)*(三跨两临近重点区段!$A:$A=D908)*(三跨两临近重点区段!$F:$F="现存区段"),0))),"")</f>
        <v/>
      </c>
      <c r="AB908" s="72" t="str">
        <f t="array" ref="AB908">IFERROR(IF(INDEX(三跨两临近重点区段!$F:$F,MATCH(1,(MONTH(三跨两临近重点区段!$D:$D)=10)*(三跨两临近重点区段!$A:$A=D908),0))="已取消","已取消",INDEX(三跨两临近重点区段!$E:$E,MATCH(1,(MONTH(三跨两临近重点区段!$D:$D)=10)*(三跨两临近重点区段!$A:$A=D908)*(三跨两临近重点区段!$F:$F="现存区段"),0))),"")</f>
        <v/>
      </c>
      <c r="AC908" s="284" t="str">
        <f t="array" ref="AC908">IFERROR(IF(INDEX(三跨两临近重点区段!$F:$F,MATCH(1,(MONTH(三跨两临近重点区段!$D:$D)=11)*(三跨两临近重点区段!$A:$A=D908),0))="已取消","已取消",INDEX(三跨两临近重点区段!$D:$D,MATCH(1,(MONTH(三跨两临近重点区段!$D:$D)=11)*(三跨两临近重点区段!$A:$A=D908)*(三跨两临近重点区段!$F:$F="现存区段"),0))),"")</f>
        <v/>
      </c>
      <c r="AD908" s="72" t="str">
        <f t="array" ref="AD908">IFERROR(IF(INDEX(三跨两临近重点区段!$F:$F,MATCH(1,(MONTH(三跨两临近重点区段!$D:$D)=11)*(三跨两临近重点区段!$A:$A=D908),0))="已取消","已取消",INDEX(三跨两临近重点区段!$E:$E,MATCH(1,(MONTH(三跨两临近重点区段!$D:$D)=11)*(三跨两临近重点区段!$A:$A=D908)*(三跨两临近重点区段!$F:$F="现存区段"),0))),"")</f>
        <v/>
      </c>
      <c r="AE908" s="284" t="str">
        <f t="array" ref="AE908">IFERROR(IF(INDEX(三跨两临近重点区段!$F:$F,MATCH(1,(MONTH(三跨两临近重点区段!$D:$D)=12)*(三跨两临近重点区段!$A:$A=D908),0))="已取消","已取消",INDEX(三跨两临近重点区段!$D:$D,MATCH(1,(MONTH(三跨两临近重点区段!$D:$D)=12)*(三跨两临近重点区段!$A:$A=D908)*(三跨两临近重点区段!$F:$F="现存区段"),0))),"")</f>
        <v/>
      </c>
      <c r="AF908" s="72" t="str">
        <f t="array" ref="AF908">IFERROR(IF(INDEX(三跨两临近重点区段!$F:$F,MATCH(1,(MONTH(三跨两临近重点区段!$D:$D)=12)*(三跨两临近重点区段!$A:$A=D908),0))="已取消","已取消",INDEX(三跨两临近重点区段!$E:$E,MATCH(1,(MONTH(三跨两临近重点区段!$D:$D)=12)*(三跨两临近重点区段!$A:$A=D908)*(三跨两临近重点区段!$F:$F="现存区段"),0))),"")</f>
        <v/>
      </c>
      <c r="AH908" t="e">
        <f t="array" ref="AH908">INDEX(三跨两临近重点区段!$G:$G,MATCH(D908,三跨两临近重点区段!$A:$A,0))</f>
        <v>#N/A</v>
      </c>
      <c r="AI908" t="e">
        <f>INDEX(三跨两临近重点区段!$J:$J,MATCH(D908,三跨两临近重点区段!$A:$A,0))</f>
        <v>#N/A</v>
      </c>
    </row>
    <row r="909" ht="14.25" spans="1:35">
      <c r="A909" s="263" t="s">
        <v>150</v>
      </c>
      <c r="B909" s="264" t="s">
        <v>3417</v>
      </c>
      <c r="C909" s="263" t="s">
        <v>2756</v>
      </c>
      <c r="D909" s="263" t="s">
        <v>3418</v>
      </c>
      <c r="E909" s="264" t="s">
        <v>2115</v>
      </c>
      <c r="F909" s="264" t="s">
        <v>125</v>
      </c>
      <c r="G909" s="263" t="s">
        <v>2116</v>
      </c>
      <c r="H909" s="263" t="s">
        <v>1204</v>
      </c>
      <c r="I909" s="33"/>
      <c r="J909" s="196"/>
      <c r="K909" s="196"/>
      <c r="L909" s="196"/>
      <c r="M909" s="235"/>
      <c r="N909" s="235"/>
      <c r="O909" s="33"/>
      <c r="P909" s="48"/>
      <c r="Q909" s="279"/>
      <c r="R909" s="279"/>
      <c r="S909" s="278">
        <v>45455</v>
      </c>
      <c r="T909" s="279" t="s">
        <v>2117</v>
      </c>
      <c r="U909" s="268" t="str">
        <f t="array" ref="U909">IFERROR(IF(INDEX(三跨两临近重点区段!$F:$F,MATCH(1,(MONTH(三跨两临近重点区段!$D:$D)=7)*(三跨两临近重点区段!$A:$A=D909),0))="已取消","已取消",INDEX(三跨两临近重点区段!$D:$D,MATCH(1,(MONTH(三跨两临近重点区段!$D:$D)=7)*(三跨两临近重点区段!$A:$A=D909)*(三跨两临近重点区段!$F:$F="现存区段"),0))),"")</f>
        <v/>
      </c>
      <c r="V909" s="232" t="str">
        <f t="array" ref="V909">IFERROR(IF(INDEX(三跨两临近重点区段!$F:$F,MATCH(1,(MONTH(三跨两临近重点区段!$D:$D)=7)*(三跨两临近重点区段!$A:$A=D909),0))="已取消","已取消",INDEX(三跨两临近重点区段!$E:$E,MATCH(1,(MONTH(三跨两临近重点区段!$D:$D)=7)*(三跨两临近重点区段!$A:$A=D909)*(三跨两临近重点区段!$F:$F="现存区段"),0))),"")</f>
        <v/>
      </c>
      <c r="W909" s="268" t="str">
        <f t="array" ref="W909">IFERROR(IF(INDEX(三跨两临近重点区段!$F:$F,MATCH(1,(MONTH(三跨两临近重点区段!$D:$D)=8)*(三跨两临近重点区段!$A:$A=D909),0))="已取消","已取消",INDEX(三跨两临近重点区段!$D:$D,MATCH(1,(MONTH(三跨两临近重点区段!$D:$D)=8)*(三跨两临近重点区段!$A:$A=D909)*(三跨两临近重点区段!$F:$F="现存区段"),0))),"")</f>
        <v/>
      </c>
      <c r="X909" s="232" t="str">
        <f t="array" ref="X909">IFERROR(IF(INDEX(三跨两临近重点区段!$F:$F,MATCH(1,(MONTH(三跨两临近重点区段!$D:$D)=8)*(三跨两临近重点区段!$A:$A=D909),0))="已取消","已取消",INDEX(三跨两临近重点区段!$E:$E,MATCH(1,(MONTH(三跨两临近重点区段!$D:$D)=8)*(三跨两临近重点区段!$A:$A=D909)*(三跨两临近重点区段!$F:$F="现存区段"),0))),"")</f>
        <v/>
      </c>
      <c r="Y909" s="268" t="str">
        <f t="array" ref="Y909">IFERROR(IF(INDEX(三跨两临近重点区段!$F:$F,MATCH(1,(MONTH(三跨两临近重点区段!$D:$D)=9)*(三跨两临近重点区段!$A:$A=D909),0))="已取消","已取消",INDEX(三跨两临近重点区段!$D:$D,MATCH(1,(MONTH(三跨两临近重点区段!$D:$D)=9)*(三跨两临近重点区段!$A:$A=D909)*(三跨两临近重点区段!$F:$F="现存区段"),0))),"")</f>
        <v/>
      </c>
      <c r="Z909" s="232" t="str">
        <f t="array" ref="Z909">IFERROR(IF(INDEX(三跨两临近重点区段!$F:$F,MATCH(1,(MONTH(三跨两临近重点区段!$D:$D)=9)*(三跨两临近重点区段!$A:$A=D909),0))="已取消","已取消",INDEX(三跨两临近重点区段!$E:$E,MATCH(1,(MONTH(三跨两临近重点区段!$D:$D)=9)*(三跨两临近重点区段!$A:$A=D909)*(三跨两临近重点区段!$F:$F="现存区段"),0))),"")</f>
        <v/>
      </c>
      <c r="AA909" s="268" t="str">
        <f t="array" ref="AA909">IFERROR(IF(INDEX(三跨两临近重点区段!$F:$F,MATCH(1,(MONTH(三跨两临近重点区段!$D:$D)=10)*(三跨两临近重点区段!$A:$A=D909),0))="已取消","已取消",INDEX(三跨两临近重点区段!$D:$D,MATCH(1,(MONTH(三跨两临近重点区段!$D:$D)=10)*(三跨两临近重点区段!$A:$A=D909)*(三跨两临近重点区段!$F:$F="现存区段"),0))),"")</f>
        <v/>
      </c>
      <c r="AB909" s="72" t="str">
        <f t="array" ref="AB909">IFERROR(IF(INDEX(三跨两临近重点区段!$F:$F,MATCH(1,(MONTH(三跨两临近重点区段!$D:$D)=10)*(三跨两临近重点区段!$A:$A=D909),0))="已取消","已取消",INDEX(三跨两临近重点区段!$E:$E,MATCH(1,(MONTH(三跨两临近重点区段!$D:$D)=10)*(三跨两临近重点区段!$A:$A=D909)*(三跨两临近重点区段!$F:$F="现存区段"),0))),"")</f>
        <v/>
      </c>
      <c r="AC909" s="284" t="str">
        <f t="array" ref="AC909">IFERROR(IF(INDEX(三跨两临近重点区段!$F:$F,MATCH(1,(MONTH(三跨两临近重点区段!$D:$D)=11)*(三跨两临近重点区段!$A:$A=D909),0))="已取消","已取消",INDEX(三跨两临近重点区段!$D:$D,MATCH(1,(MONTH(三跨两临近重点区段!$D:$D)=11)*(三跨两临近重点区段!$A:$A=D909)*(三跨两临近重点区段!$F:$F="现存区段"),0))),"")</f>
        <v/>
      </c>
      <c r="AD909" s="72" t="str">
        <f t="array" ref="AD909">IFERROR(IF(INDEX(三跨两临近重点区段!$F:$F,MATCH(1,(MONTH(三跨两临近重点区段!$D:$D)=11)*(三跨两临近重点区段!$A:$A=D909),0))="已取消","已取消",INDEX(三跨两临近重点区段!$E:$E,MATCH(1,(MONTH(三跨两临近重点区段!$D:$D)=11)*(三跨两临近重点区段!$A:$A=D909)*(三跨两临近重点区段!$F:$F="现存区段"),0))),"")</f>
        <v/>
      </c>
      <c r="AE909" s="284" t="str">
        <f t="array" ref="AE909">IFERROR(IF(INDEX(三跨两临近重点区段!$F:$F,MATCH(1,(MONTH(三跨两临近重点区段!$D:$D)=12)*(三跨两临近重点区段!$A:$A=D909),0))="已取消","已取消",INDEX(三跨两临近重点区段!$D:$D,MATCH(1,(MONTH(三跨两临近重点区段!$D:$D)=12)*(三跨两临近重点区段!$A:$A=D909)*(三跨两临近重点区段!$F:$F="现存区段"),0))),"")</f>
        <v/>
      </c>
      <c r="AF909" s="72" t="str">
        <f t="array" ref="AF909">IFERROR(IF(INDEX(三跨两临近重点区段!$F:$F,MATCH(1,(MONTH(三跨两临近重点区段!$D:$D)=12)*(三跨两临近重点区段!$A:$A=D909),0))="已取消","已取消",INDEX(三跨两临近重点区段!$E:$E,MATCH(1,(MONTH(三跨两临近重点区段!$D:$D)=12)*(三跨两临近重点区段!$A:$A=D909)*(三跨两临近重点区段!$F:$F="现存区段"),0))),"")</f>
        <v/>
      </c>
      <c r="AH909" t="e">
        <f t="array" ref="AH909">INDEX(三跨两临近重点区段!$G:$G,MATCH(D909,三跨两临近重点区段!$A:$A,0))</f>
        <v>#N/A</v>
      </c>
      <c r="AI909" t="e">
        <f>INDEX(三跨两临近重点区段!$J:$J,MATCH(D909,三跨两临近重点区段!$A:$A,0))</f>
        <v>#N/A</v>
      </c>
    </row>
    <row r="910" ht="14.25" spans="1:35">
      <c r="A910" s="263" t="s">
        <v>150</v>
      </c>
      <c r="B910" s="264" t="s">
        <v>2706</v>
      </c>
      <c r="C910" s="263" t="s">
        <v>2773</v>
      </c>
      <c r="D910" s="263" t="s">
        <v>3419</v>
      </c>
      <c r="E910" s="264" t="s">
        <v>2115</v>
      </c>
      <c r="F910" s="264" t="s">
        <v>125</v>
      </c>
      <c r="G910" s="263" t="s">
        <v>2116</v>
      </c>
      <c r="H910" s="263" t="s">
        <v>1367</v>
      </c>
      <c r="I910" s="33"/>
      <c r="J910" s="196"/>
      <c r="K910" s="196"/>
      <c r="L910" s="196"/>
      <c r="M910" s="235"/>
      <c r="N910" s="235"/>
      <c r="O910" s="33"/>
      <c r="P910" s="48"/>
      <c r="Q910" s="279"/>
      <c r="R910" s="279"/>
      <c r="S910" s="278">
        <v>45454</v>
      </c>
      <c r="T910" s="279" t="s">
        <v>2117</v>
      </c>
      <c r="U910" s="268" t="str">
        <f t="array" ref="U910">IFERROR(IF(INDEX(三跨两临近重点区段!$F:$F,MATCH(1,(MONTH(三跨两临近重点区段!$D:$D)=7)*(三跨两临近重点区段!$A:$A=D910),0))="已取消","已取消",INDEX(三跨两临近重点区段!$D:$D,MATCH(1,(MONTH(三跨两临近重点区段!$D:$D)=7)*(三跨两临近重点区段!$A:$A=D910)*(三跨两临近重点区段!$F:$F="现存区段"),0))),"")</f>
        <v/>
      </c>
      <c r="V910" s="232" t="str">
        <f t="array" ref="V910">IFERROR(IF(INDEX(三跨两临近重点区段!$F:$F,MATCH(1,(MONTH(三跨两临近重点区段!$D:$D)=7)*(三跨两临近重点区段!$A:$A=D910),0))="已取消","已取消",INDEX(三跨两临近重点区段!$E:$E,MATCH(1,(MONTH(三跨两临近重点区段!$D:$D)=7)*(三跨两临近重点区段!$A:$A=D910)*(三跨两临近重点区段!$F:$F="现存区段"),0))),"")</f>
        <v/>
      </c>
      <c r="W910" s="268" t="str">
        <f t="array" ref="W910">IFERROR(IF(INDEX(三跨两临近重点区段!$F:$F,MATCH(1,(MONTH(三跨两临近重点区段!$D:$D)=8)*(三跨两临近重点区段!$A:$A=D910),0))="已取消","已取消",INDEX(三跨两临近重点区段!$D:$D,MATCH(1,(MONTH(三跨两临近重点区段!$D:$D)=8)*(三跨两临近重点区段!$A:$A=D910)*(三跨两临近重点区段!$F:$F="现存区段"),0))),"")</f>
        <v/>
      </c>
      <c r="X910" s="232" t="str">
        <f t="array" ref="X910">IFERROR(IF(INDEX(三跨两临近重点区段!$F:$F,MATCH(1,(MONTH(三跨两临近重点区段!$D:$D)=8)*(三跨两临近重点区段!$A:$A=D910),0))="已取消","已取消",INDEX(三跨两临近重点区段!$E:$E,MATCH(1,(MONTH(三跨两临近重点区段!$D:$D)=8)*(三跨两临近重点区段!$A:$A=D910)*(三跨两临近重点区段!$F:$F="现存区段"),0))),"")</f>
        <v/>
      </c>
      <c r="Y910" s="268" t="str">
        <f t="array" ref="Y910">IFERROR(IF(INDEX(三跨两临近重点区段!$F:$F,MATCH(1,(MONTH(三跨两临近重点区段!$D:$D)=9)*(三跨两临近重点区段!$A:$A=D910),0))="已取消","已取消",INDEX(三跨两临近重点区段!$D:$D,MATCH(1,(MONTH(三跨两临近重点区段!$D:$D)=9)*(三跨两临近重点区段!$A:$A=D910)*(三跨两临近重点区段!$F:$F="现存区段"),0))),"")</f>
        <v/>
      </c>
      <c r="Z910" s="232" t="str">
        <f t="array" ref="Z910">IFERROR(IF(INDEX(三跨两临近重点区段!$F:$F,MATCH(1,(MONTH(三跨两临近重点区段!$D:$D)=9)*(三跨两临近重点区段!$A:$A=D910),0))="已取消","已取消",INDEX(三跨两临近重点区段!$E:$E,MATCH(1,(MONTH(三跨两临近重点区段!$D:$D)=9)*(三跨两临近重点区段!$A:$A=D910)*(三跨两临近重点区段!$F:$F="现存区段"),0))),"")</f>
        <v/>
      </c>
      <c r="AA910" s="268" t="str">
        <f t="array" ref="AA910">IFERROR(IF(INDEX(三跨两临近重点区段!$F:$F,MATCH(1,(MONTH(三跨两临近重点区段!$D:$D)=10)*(三跨两临近重点区段!$A:$A=D910),0))="已取消","已取消",INDEX(三跨两临近重点区段!$D:$D,MATCH(1,(MONTH(三跨两临近重点区段!$D:$D)=10)*(三跨两临近重点区段!$A:$A=D910)*(三跨两临近重点区段!$F:$F="现存区段"),0))),"")</f>
        <v/>
      </c>
      <c r="AB910" s="72" t="str">
        <f t="array" ref="AB910">IFERROR(IF(INDEX(三跨两临近重点区段!$F:$F,MATCH(1,(MONTH(三跨两临近重点区段!$D:$D)=10)*(三跨两临近重点区段!$A:$A=D910),0))="已取消","已取消",INDEX(三跨两临近重点区段!$E:$E,MATCH(1,(MONTH(三跨两临近重点区段!$D:$D)=10)*(三跨两临近重点区段!$A:$A=D910)*(三跨两临近重点区段!$F:$F="现存区段"),0))),"")</f>
        <v/>
      </c>
      <c r="AC910" s="284" t="str">
        <f t="array" ref="AC910">IFERROR(IF(INDEX(三跨两临近重点区段!$F:$F,MATCH(1,(MONTH(三跨两临近重点区段!$D:$D)=11)*(三跨两临近重点区段!$A:$A=D910),0))="已取消","已取消",INDEX(三跨两临近重点区段!$D:$D,MATCH(1,(MONTH(三跨两临近重点区段!$D:$D)=11)*(三跨两临近重点区段!$A:$A=D910)*(三跨两临近重点区段!$F:$F="现存区段"),0))),"")</f>
        <v/>
      </c>
      <c r="AD910" s="72" t="str">
        <f t="array" ref="AD910">IFERROR(IF(INDEX(三跨两临近重点区段!$F:$F,MATCH(1,(MONTH(三跨两临近重点区段!$D:$D)=11)*(三跨两临近重点区段!$A:$A=D910),0))="已取消","已取消",INDEX(三跨两临近重点区段!$E:$E,MATCH(1,(MONTH(三跨两临近重点区段!$D:$D)=11)*(三跨两临近重点区段!$A:$A=D910)*(三跨两临近重点区段!$F:$F="现存区段"),0))),"")</f>
        <v/>
      </c>
      <c r="AE910" s="284" t="str">
        <f t="array" ref="AE910">IFERROR(IF(INDEX(三跨两临近重点区段!$F:$F,MATCH(1,(MONTH(三跨两临近重点区段!$D:$D)=12)*(三跨两临近重点区段!$A:$A=D910),0))="已取消","已取消",INDEX(三跨两临近重点区段!$D:$D,MATCH(1,(MONTH(三跨两临近重点区段!$D:$D)=12)*(三跨两临近重点区段!$A:$A=D910)*(三跨两临近重点区段!$F:$F="现存区段"),0))),"")</f>
        <v/>
      </c>
      <c r="AF910" s="72" t="str">
        <f t="array" ref="AF910">IFERROR(IF(INDEX(三跨两临近重点区段!$F:$F,MATCH(1,(MONTH(三跨两临近重点区段!$D:$D)=12)*(三跨两临近重点区段!$A:$A=D910),0))="已取消","已取消",INDEX(三跨两临近重点区段!$E:$E,MATCH(1,(MONTH(三跨两临近重点区段!$D:$D)=12)*(三跨两临近重点区段!$A:$A=D910)*(三跨两临近重点区段!$F:$F="现存区段"),0))),"")</f>
        <v/>
      </c>
      <c r="AH910" t="e">
        <f t="array" ref="AH910">INDEX(三跨两临近重点区段!$G:$G,MATCH(D910,三跨两临近重点区段!$A:$A,0))</f>
        <v>#N/A</v>
      </c>
      <c r="AI910" t="e">
        <f>INDEX(三跨两临近重点区段!$J:$J,MATCH(D910,三跨两临近重点区段!$A:$A,0))</f>
        <v>#N/A</v>
      </c>
    </row>
    <row r="911" ht="14.25" spans="1:35">
      <c r="A911" s="263" t="s">
        <v>119</v>
      </c>
      <c r="B911" s="264" t="s">
        <v>2658</v>
      </c>
      <c r="C911" s="263" t="s">
        <v>2733</v>
      </c>
      <c r="D911" s="263" t="s">
        <v>3420</v>
      </c>
      <c r="E911" s="264" t="s">
        <v>2142</v>
      </c>
      <c r="F911" s="264" t="s">
        <v>125</v>
      </c>
      <c r="G911" s="263" t="s">
        <v>2143</v>
      </c>
      <c r="H911" s="263" t="s">
        <v>525</v>
      </c>
      <c r="I911" s="33"/>
      <c r="J911" s="196"/>
      <c r="K911" s="196"/>
      <c r="L911" s="196"/>
      <c r="M911" s="235"/>
      <c r="N911" s="235"/>
      <c r="O911" s="33"/>
      <c r="P911" s="48"/>
      <c r="Q911" s="279"/>
      <c r="R911" s="279"/>
      <c r="S911" s="278">
        <v>45456</v>
      </c>
      <c r="T911" s="279" t="s">
        <v>2117</v>
      </c>
      <c r="U911" s="268" t="str">
        <f t="array" ref="U911">IFERROR(IF(INDEX(三跨两临近重点区段!$F:$F,MATCH(1,(MONTH(三跨两临近重点区段!$D:$D)=7)*(三跨两临近重点区段!$A:$A=D911),0))="已取消","已取消",INDEX(三跨两临近重点区段!$D:$D,MATCH(1,(MONTH(三跨两临近重点区段!$D:$D)=7)*(三跨两临近重点区段!$A:$A=D911)*(三跨两临近重点区段!$F:$F="现存区段"),0))),"")</f>
        <v/>
      </c>
      <c r="V911" s="232" t="str">
        <f t="array" ref="V911">IFERROR(IF(INDEX(三跨两临近重点区段!$F:$F,MATCH(1,(MONTH(三跨两临近重点区段!$D:$D)=7)*(三跨两临近重点区段!$A:$A=D911),0))="已取消","已取消",INDEX(三跨两临近重点区段!$E:$E,MATCH(1,(MONTH(三跨两临近重点区段!$D:$D)=7)*(三跨两临近重点区段!$A:$A=D911)*(三跨两临近重点区段!$F:$F="现存区段"),0))),"")</f>
        <v/>
      </c>
      <c r="W911" s="268" t="str">
        <f t="array" ref="W911">IFERROR(IF(INDEX(三跨两临近重点区段!$F:$F,MATCH(1,(MONTH(三跨两临近重点区段!$D:$D)=8)*(三跨两临近重点区段!$A:$A=D911),0))="已取消","已取消",INDEX(三跨两临近重点区段!$D:$D,MATCH(1,(MONTH(三跨两临近重点区段!$D:$D)=8)*(三跨两临近重点区段!$A:$A=D911)*(三跨两临近重点区段!$F:$F="现存区段"),0))),"")</f>
        <v/>
      </c>
      <c r="X911" s="232" t="str">
        <f t="array" ref="X911">IFERROR(IF(INDEX(三跨两临近重点区段!$F:$F,MATCH(1,(MONTH(三跨两临近重点区段!$D:$D)=8)*(三跨两临近重点区段!$A:$A=D911),0))="已取消","已取消",INDEX(三跨两临近重点区段!$E:$E,MATCH(1,(MONTH(三跨两临近重点区段!$D:$D)=8)*(三跨两临近重点区段!$A:$A=D911)*(三跨两临近重点区段!$F:$F="现存区段"),0))),"")</f>
        <v/>
      </c>
      <c r="Y911" s="268" t="str">
        <f t="array" ref="Y911">IFERROR(IF(INDEX(三跨两临近重点区段!$F:$F,MATCH(1,(MONTH(三跨两临近重点区段!$D:$D)=9)*(三跨两临近重点区段!$A:$A=D911),0))="已取消","已取消",INDEX(三跨两临近重点区段!$D:$D,MATCH(1,(MONTH(三跨两临近重点区段!$D:$D)=9)*(三跨两临近重点区段!$A:$A=D911)*(三跨两临近重点区段!$F:$F="现存区段"),0))),"")</f>
        <v/>
      </c>
      <c r="Z911" s="232" t="str">
        <f t="array" ref="Z911">IFERROR(IF(INDEX(三跨两临近重点区段!$F:$F,MATCH(1,(MONTH(三跨两临近重点区段!$D:$D)=9)*(三跨两临近重点区段!$A:$A=D911),0))="已取消","已取消",INDEX(三跨两临近重点区段!$E:$E,MATCH(1,(MONTH(三跨两临近重点区段!$D:$D)=9)*(三跨两临近重点区段!$A:$A=D911)*(三跨两临近重点区段!$F:$F="现存区段"),0))),"")</f>
        <v/>
      </c>
      <c r="AA911" s="268" t="str">
        <f t="array" ref="AA911">IFERROR(IF(INDEX(三跨两临近重点区段!$F:$F,MATCH(1,(MONTH(三跨两临近重点区段!$D:$D)=10)*(三跨两临近重点区段!$A:$A=D911),0))="已取消","已取消",INDEX(三跨两临近重点区段!$D:$D,MATCH(1,(MONTH(三跨两临近重点区段!$D:$D)=10)*(三跨两临近重点区段!$A:$A=D911)*(三跨两临近重点区段!$F:$F="现存区段"),0))),"")</f>
        <v/>
      </c>
      <c r="AB911" s="72" t="str">
        <f t="array" ref="AB911">IFERROR(IF(INDEX(三跨两临近重点区段!$F:$F,MATCH(1,(MONTH(三跨两临近重点区段!$D:$D)=10)*(三跨两临近重点区段!$A:$A=D911),0))="已取消","已取消",INDEX(三跨两临近重点区段!$E:$E,MATCH(1,(MONTH(三跨两临近重点区段!$D:$D)=10)*(三跨两临近重点区段!$A:$A=D911)*(三跨两临近重点区段!$F:$F="现存区段"),0))),"")</f>
        <v/>
      </c>
      <c r="AC911" s="284" t="str">
        <f t="array" ref="AC911">IFERROR(IF(INDEX(三跨两临近重点区段!$F:$F,MATCH(1,(MONTH(三跨两临近重点区段!$D:$D)=11)*(三跨两临近重点区段!$A:$A=D911),0))="已取消","已取消",INDEX(三跨两临近重点区段!$D:$D,MATCH(1,(MONTH(三跨两临近重点区段!$D:$D)=11)*(三跨两临近重点区段!$A:$A=D911)*(三跨两临近重点区段!$F:$F="现存区段"),0))),"")</f>
        <v/>
      </c>
      <c r="AD911" s="72" t="str">
        <f t="array" ref="AD911">IFERROR(IF(INDEX(三跨两临近重点区段!$F:$F,MATCH(1,(MONTH(三跨两临近重点区段!$D:$D)=11)*(三跨两临近重点区段!$A:$A=D911),0))="已取消","已取消",INDEX(三跨两临近重点区段!$E:$E,MATCH(1,(MONTH(三跨两临近重点区段!$D:$D)=11)*(三跨两临近重点区段!$A:$A=D911)*(三跨两临近重点区段!$F:$F="现存区段"),0))),"")</f>
        <v/>
      </c>
      <c r="AE911" s="284" t="str">
        <f t="array" ref="AE911">IFERROR(IF(INDEX(三跨两临近重点区段!$F:$F,MATCH(1,(MONTH(三跨两临近重点区段!$D:$D)=12)*(三跨两临近重点区段!$A:$A=D911),0))="已取消","已取消",INDEX(三跨两临近重点区段!$D:$D,MATCH(1,(MONTH(三跨两临近重点区段!$D:$D)=12)*(三跨两临近重点区段!$A:$A=D911)*(三跨两临近重点区段!$F:$F="现存区段"),0))),"")</f>
        <v/>
      </c>
      <c r="AF911" s="72" t="str">
        <f t="array" ref="AF911">IFERROR(IF(INDEX(三跨两临近重点区段!$F:$F,MATCH(1,(MONTH(三跨两临近重点区段!$D:$D)=12)*(三跨两临近重点区段!$A:$A=D911),0))="已取消","已取消",INDEX(三跨两临近重点区段!$E:$E,MATCH(1,(MONTH(三跨两临近重点区段!$D:$D)=12)*(三跨两临近重点区段!$A:$A=D911)*(三跨两临近重点区段!$F:$F="现存区段"),0))),"")</f>
        <v/>
      </c>
      <c r="AH911" t="e">
        <f t="array" ref="AH911">INDEX(三跨两临近重点区段!$G:$G,MATCH(D911,三跨两临近重点区段!$A:$A,0))</f>
        <v>#N/A</v>
      </c>
      <c r="AI911" t="e">
        <f>INDEX(三跨两临近重点区段!$J:$J,MATCH(D911,三跨两临近重点区段!$A:$A,0))</f>
        <v>#N/A</v>
      </c>
    </row>
    <row r="912" ht="14.25" spans="1:35">
      <c r="A912" s="263" t="s">
        <v>119</v>
      </c>
      <c r="B912" s="264" t="s">
        <v>2663</v>
      </c>
      <c r="C912" s="263" t="s">
        <v>2733</v>
      </c>
      <c r="D912" s="263" t="s">
        <v>3421</v>
      </c>
      <c r="E912" s="264" t="s">
        <v>2142</v>
      </c>
      <c r="F912" s="264" t="s">
        <v>125</v>
      </c>
      <c r="G912" s="263" t="s">
        <v>2143</v>
      </c>
      <c r="H912" s="263" t="s">
        <v>525</v>
      </c>
      <c r="I912" s="33"/>
      <c r="J912" s="196"/>
      <c r="K912" s="196"/>
      <c r="L912" s="196"/>
      <c r="M912" s="235"/>
      <c r="N912" s="235"/>
      <c r="O912" s="33"/>
      <c r="P912" s="48"/>
      <c r="Q912" s="279"/>
      <c r="R912" s="279"/>
      <c r="S912" s="278">
        <v>45456</v>
      </c>
      <c r="T912" s="279" t="s">
        <v>2117</v>
      </c>
      <c r="U912" s="268" t="str">
        <f t="array" ref="U912">IFERROR(IF(INDEX(三跨两临近重点区段!$F:$F,MATCH(1,(MONTH(三跨两临近重点区段!$D:$D)=7)*(三跨两临近重点区段!$A:$A=D912),0))="已取消","已取消",INDEX(三跨两临近重点区段!$D:$D,MATCH(1,(MONTH(三跨两临近重点区段!$D:$D)=7)*(三跨两临近重点区段!$A:$A=D912)*(三跨两临近重点区段!$F:$F="现存区段"),0))),"")</f>
        <v/>
      </c>
      <c r="V912" s="232" t="str">
        <f t="array" ref="V912">IFERROR(IF(INDEX(三跨两临近重点区段!$F:$F,MATCH(1,(MONTH(三跨两临近重点区段!$D:$D)=7)*(三跨两临近重点区段!$A:$A=D912),0))="已取消","已取消",INDEX(三跨两临近重点区段!$E:$E,MATCH(1,(MONTH(三跨两临近重点区段!$D:$D)=7)*(三跨两临近重点区段!$A:$A=D912)*(三跨两临近重点区段!$F:$F="现存区段"),0))),"")</f>
        <v/>
      </c>
      <c r="W912" s="268" t="str">
        <f t="array" ref="W912">IFERROR(IF(INDEX(三跨两临近重点区段!$F:$F,MATCH(1,(MONTH(三跨两临近重点区段!$D:$D)=8)*(三跨两临近重点区段!$A:$A=D912),0))="已取消","已取消",INDEX(三跨两临近重点区段!$D:$D,MATCH(1,(MONTH(三跨两临近重点区段!$D:$D)=8)*(三跨两临近重点区段!$A:$A=D912)*(三跨两临近重点区段!$F:$F="现存区段"),0))),"")</f>
        <v/>
      </c>
      <c r="X912" s="232" t="str">
        <f t="array" ref="X912">IFERROR(IF(INDEX(三跨两临近重点区段!$F:$F,MATCH(1,(MONTH(三跨两临近重点区段!$D:$D)=8)*(三跨两临近重点区段!$A:$A=D912),0))="已取消","已取消",INDEX(三跨两临近重点区段!$E:$E,MATCH(1,(MONTH(三跨两临近重点区段!$D:$D)=8)*(三跨两临近重点区段!$A:$A=D912)*(三跨两临近重点区段!$F:$F="现存区段"),0))),"")</f>
        <v/>
      </c>
      <c r="Y912" s="268" t="str">
        <f t="array" ref="Y912">IFERROR(IF(INDEX(三跨两临近重点区段!$F:$F,MATCH(1,(MONTH(三跨两临近重点区段!$D:$D)=9)*(三跨两临近重点区段!$A:$A=D912),0))="已取消","已取消",INDEX(三跨两临近重点区段!$D:$D,MATCH(1,(MONTH(三跨两临近重点区段!$D:$D)=9)*(三跨两临近重点区段!$A:$A=D912)*(三跨两临近重点区段!$F:$F="现存区段"),0))),"")</f>
        <v/>
      </c>
      <c r="Z912" s="232" t="str">
        <f t="array" ref="Z912">IFERROR(IF(INDEX(三跨两临近重点区段!$F:$F,MATCH(1,(MONTH(三跨两临近重点区段!$D:$D)=9)*(三跨两临近重点区段!$A:$A=D912),0))="已取消","已取消",INDEX(三跨两临近重点区段!$E:$E,MATCH(1,(MONTH(三跨两临近重点区段!$D:$D)=9)*(三跨两临近重点区段!$A:$A=D912)*(三跨两临近重点区段!$F:$F="现存区段"),0))),"")</f>
        <v/>
      </c>
      <c r="AA912" s="268" t="str">
        <f t="array" ref="AA912">IFERROR(IF(INDEX(三跨两临近重点区段!$F:$F,MATCH(1,(MONTH(三跨两临近重点区段!$D:$D)=10)*(三跨两临近重点区段!$A:$A=D912),0))="已取消","已取消",INDEX(三跨两临近重点区段!$D:$D,MATCH(1,(MONTH(三跨两临近重点区段!$D:$D)=10)*(三跨两临近重点区段!$A:$A=D912)*(三跨两临近重点区段!$F:$F="现存区段"),0))),"")</f>
        <v/>
      </c>
      <c r="AB912" s="72" t="str">
        <f t="array" ref="AB912">IFERROR(IF(INDEX(三跨两临近重点区段!$F:$F,MATCH(1,(MONTH(三跨两临近重点区段!$D:$D)=10)*(三跨两临近重点区段!$A:$A=D912),0))="已取消","已取消",INDEX(三跨两临近重点区段!$E:$E,MATCH(1,(MONTH(三跨两临近重点区段!$D:$D)=10)*(三跨两临近重点区段!$A:$A=D912)*(三跨两临近重点区段!$F:$F="现存区段"),0))),"")</f>
        <v/>
      </c>
      <c r="AC912" s="284" t="str">
        <f t="array" ref="AC912">IFERROR(IF(INDEX(三跨两临近重点区段!$F:$F,MATCH(1,(MONTH(三跨两临近重点区段!$D:$D)=11)*(三跨两临近重点区段!$A:$A=D912),0))="已取消","已取消",INDEX(三跨两临近重点区段!$D:$D,MATCH(1,(MONTH(三跨两临近重点区段!$D:$D)=11)*(三跨两临近重点区段!$A:$A=D912)*(三跨两临近重点区段!$F:$F="现存区段"),0))),"")</f>
        <v/>
      </c>
      <c r="AD912" s="72" t="str">
        <f t="array" ref="AD912">IFERROR(IF(INDEX(三跨两临近重点区段!$F:$F,MATCH(1,(MONTH(三跨两临近重点区段!$D:$D)=11)*(三跨两临近重点区段!$A:$A=D912),0))="已取消","已取消",INDEX(三跨两临近重点区段!$E:$E,MATCH(1,(MONTH(三跨两临近重点区段!$D:$D)=11)*(三跨两临近重点区段!$A:$A=D912)*(三跨两临近重点区段!$F:$F="现存区段"),0))),"")</f>
        <v/>
      </c>
      <c r="AE912" s="284" t="str">
        <f t="array" ref="AE912">IFERROR(IF(INDEX(三跨两临近重点区段!$F:$F,MATCH(1,(MONTH(三跨两临近重点区段!$D:$D)=12)*(三跨两临近重点区段!$A:$A=D912),0))="已取消","已取消",INDEX(三跨两临近重点区段!$D:$D,MATCH(1,(MONTH(三跨两临近重点区段!$D:$D)=12)*(三跨两临近重点区段!$A:$A=D912)*(三跨两临近重点区段!$F:$F="现存区段"),0))),"")</f>
        <v/>
      </c>
      <c r="AF912" s="72" t="str">
        <f t="array" ref="AF912">IFERROR(IF(INDEX(三跨两临近重点区段!$F:$F,MATCH(1,(MONTH(三跨两临近重点区段!$D:$D)=12)*(三跨两临近重点区段!$A:$A=D912),0))="已取消","已取消",INDEX(三跨两临近重点区段!$E:$E,MATCH(1,(MONTH(三跨两临近重点区段!$D:$D)=12)*(三跨两临近重点区段!$A:$A=D912)*(三跨两临近重点区段!$F:$F="现存区段"),0))),"")</f>
        <v/>
      </c>
      <c r="AH912" t="e">
        <f t="array" ref="AH912">INDEX(三跨两临近重点区段!$G:$G,MATCH(D912,三跨两临近重点区段!$A:$A,0))</f>
        <v>#N/A</v>
      </c>
      <c r="AI912" t="e">
        <f>INDEX(三跨两临近重点区段!$J:$J,MATCH(D912,三跨两临近重点区段!$A:$A,0))</f>
        <v>#N/A</v>
      </c>
    </row>
    <row r="913" ht="14.25" spans="1:35">
      <c r="A913" s="263" t="s">
        <v>119</v>
      </c>
      <c r="B913" s="264" t="s">
        <v>2923</v>
      </c>
      <c r="C913" s="263" t="s">
        <v>3422</v>
      </c>
      <c r="D913" s="263" t="s">
        <v>3423</v>
      </c>
      <c r="E913" s="264" t="s">
        <v>2926</v>
      </c>
      <c r="F913" s="264" t="s">
        <v>125</v>
      </c>
      <c r="G913" s="263" t="s">
        <v>127</v>
      </c>
      <c r="H913" s="263" t="s">
        <v>127</v>
      </c>
      <c r="I913" s="33"/>
      <c r="J913" s="196"/>
      <c r="K913" s="196"/>
      <c r="L913" s="196"/>
      <c r="M913" s="235"/>
      <c r="N913" s="235"/>
      <c r="O913" s="33"/>
      <c r="P913" s="48"/>
      <c r="Q913" s="279"/>
      <c r="R913" s="279"/>
      <c r="S913" s="278">
        <v>45463</v>
      </c>
      <c r="T913" s="279" t="s">
        <v>2117</v>
      </c>
      <c r="U913" s="268" t="str">
        <f t="array" ref="U913">IFERROR(IF(INDEX(三跨两临近重点区段!$F:$F,MATCH(1,(MONTH(三跨两临近重点区段!$D:$D)=7)*(三跨两临近重点区段!$A:$A=D913),0))="已取消","已取消",INDEX(三跨两临近重点区段!$D:$D,MATCH(1,(MONTH(三跨两临近重点区段!$D:$D)=7)*(三跨两临近重点区段!$A:$A=D913)*(三跨两临近重点区段!$F:$F="现存区段"),0))),"")</f>
        <v/>
      </c>
      <c r="V913" s="232" t="str">
        <f t="array" ref="V913">IFERROR(IF(INDEX(三跨两临近重点区段!$F:$F,MATCH(1,(MONTH(三跨两临近重点区段!$D:$D)=7)*(三跨两临近重点区段!$A:$A=D913),0))="已取消","已取消",INDEX(三跨两临近重点区段!$E:$E,MATCH(1,(MONTH(三跨两临近重点区段!$D:$D)=7)*(三跨两临近重点区段!$A:$A=D913)*(三跨两临近重点区段!$F:$F="现存区段"),0))),"")</f>
        <v/>
      </c>
      <c r="W913" s="268" t="str">
        <f t="array" ref="W913">IFERROR(IF(INDEX(三跨两临近重点区段!$F:$F,MATCH(1,(MONTH(三跨两临近重点区段!$D:$D)=8)*(三跨两临近重点区段!$A:$A=D913),0))="已取消","已取消",INDEX(三跨两临近重点区段!$D:$D,MATCH(1,(MONTH(三跨两临近重点区段!$D:$D)=8)*(三跨两临近重点区段!$A:$A=D913)*(三跨两临近重点区段!$F:$F="现存区段"),0))),"")</f>
        <v/>
      </c>
      <c r="X913" s="232" t="str">
        <f t="array" ref="X913">IFERROR(IF(INDEX(三跨两临近重点区段!$F:$F,MATCH(1,(MONTH(三跨两临近重点区段!$D:$D)=8)*(三跨两临近重点区段!$A:$A=D913),0))="已取消","已取消",INDEX(三跨两临近重点区段!$E:$E,MATCH(1,(MONTH(三跨两临近重点区段!$D:$D)=8)*(三跨两临近重点区段!$A:$A=D913)*(三跨两临近重点区段!$F:$F="现存区段"),0))),"")</f>
        <v/>
      </c>
      <c r="Y913" s="268" t="str">
        <f t="array" ref="Y913">IFERROR(IF(INDEX(三跨两临近重点区段!$F:$F,MATCH(1,(MONTH(三跨两临近重点区段!$D:$D)=9)*(三跨两临近重点区段!$A:$A=D913),0))="已取消","已取消",INDEX(三跨两临近重点区段!$D:$D,MATCH(1,(MONTH(三跨两临近重点区段!$D:$D)=9)*(三跨两临近重点区段!$A:$A=D913)*(三跨两临近重点区段!$F:$F="现存区段"),0))),"")</f>
        <v/>
      </c>
      <c r="Z913" s="232" t="str">
        <f t="array" ref="Z913">IFERROR(IF(INDEX(三跨两临近重点区段!$F:$F,MATCH(1,(MONTH(三跨两临近重点区段!$D:$D)=9)*(三跨两临近重点区段!$A:$A=D913),0))="已取消","已取消",INDEX(三跨两临近重点区段!$E:$E,MATCH(1,(MONTH(三跨两临近重点区段!$D:$D)=9)*(三跨两临近重点区段!$A:$A=D913)*(三跨两临近重点区段!$F:$F="现存区段"),0))),"")</f>
        <v/>
      </c>
      <c r="AA913" s="268" t="str">
        <f t="array" ref="AA913">IFERROR(IF(INDEX(三跨两临近重点区段!$F:$F,MATCH(1,(MONTH(三跨两临近重点区段!$D:$D)=10)*(三跨两临近重点区段!$A:$A=D913),0))="已取消","已取消",INDEX(三跨两临近重点区段!$D:$D,MATCH(1,(MONTH(三跨两临近重点区段!$D:$D)=10)*(三跨两临近重点区段!$A:$A=D913)*(三跨两临近重点区段!$F:$F="现存区段"),0))),"")</f>
        <v/>
      </c>
      <c r="AB913" s="72" t="str">
        <f t="array" ref="AB913">IFERROR(IF(INDEX(三跨两临近重点区段!$F:$F,MATCH(1,(MONTH(三跨两临近重点区段!$D:$D)=10)*(三跨两临近重点区段!$A:$A=D913),0))="已取消","已取消",INDEX(三跨两临近重点区段!$E:$E,MATCH(1,(MONTH(三跨两临近重点区段!$D:$D)=10)*(三跨两临近重点区段!$A:$A=D913)*(三跨两临近重点区段!$F:$F="现存区段"),0))),"")</f>
        <v/>
      </c>
      <c r="AC913" s="284" t="str">
        <f t="array" ref="AC913">IFERROR(IF(INDEX(三跨两临近重点区段!$F:$F,MATCH(1,(MONTH(三跨两临近重点区段!$D:$D)=11)*(三跨两临近重点区段!$A:$A=D913),0))="已取消","已取消",INDEX(三跨两临近重点区段!$D:$D,MATCH(1,(MONTH(三跨两临近重点区段!$D:$D)=11)*(三跨两临近重点区段!$A:$A=D913)*(三跨两临近重点区段!$F:$F="现存区段"),0))),"")</f>
        <v/>
      </c>
      <c r="AD913" s="72" t="str">
        <f t="array" ref="AD913">IFERROR(IF(INDEX(三跨两临近重点区段!$F:$F,MATCH(1,(MONTH(三跨两临近重点区段!$D:$D)=11)*(三跨两临近重点区段!$A:$A=D913),0))="已取消","已取消",INDEX(三跨两临近重点区段!$E:$E,MATCH(1,(MONTH(三跨两临近重点区段!$D:$D)=11)*(三跨两临近重点区段!$A:$A=D913)*(三跨两临近重点区段!$F:$F="现存区段"),0))),"")</f>
        <v/>
      </c>
      <c r="AE913" s="284" t="str">
        <f t="array" ref="AE913">IFERROR(IF(INDEX(三跨两临近重点区段!$F:$F,MATCH(1,(MONTH(三跨两临近重点区段!$D:$D)=12)*(三跨两临近重点区段!$A:$A=D913),0))="已取消","已取消",INDEX(三跨两临近重点区段!$D:$D,MATCH(1,(MONTH(三跨两临近重点区段!$D:$D)=12)*(三跨两临近重点区段!$A:$A=D913)*(三跨两临近重点区段!$F:$F="现存区段"),0))),"")</f>
        <v/>
      </c>
      <c r="AF913" s="72" t="str">
        <f t="array" ref="AF913">IFERROR(IF(INDEX(三跨两临近重点区段!$F:$F,MATCH(1,(MONTH(三跨两临近重点区段!$D:$D)=12)*(三跨两临近重点区段!$A:$A=D913),0))="已取消","已取消",INDEX(三跨两临近重点区段!$E:$E,MATCH(1,(MONTH(三跨两临近重点区段!$D:$D)=12)*(三跨两临近重点区段!$A:$A=D913)*(三跨两临近重点区段!$F:$F="现存区段"),0))),"")</f>
        <v/>
      </c>
      <c r="AH913" t="e">
        <f t="array" ref="AH913">INDEX(三跨两临近重点区段!$G:$G,MATCH(D913,三跨两临近重点区段!$A:$A,0))</f>
        <v>#N/A</v>
      </c>
      <c r="AI913" t="e">
        <f>INDEX(三跨两临近重点区段!$J:$J,MATCH(D913,三跨两临近重点区段!$A:$A,0))</f>
        <v>#N/A</v>
      </c>
    </row>
    <row r="914" ht="14.25" spans="1:35">
      <c r="A914" s="263" t="s">
        <v>119</v>
      </c>
      <c r="B914" s="264" t="s">
        <v>2923</v>
      </c>
      <c r="C914" s="263" t="s">
        <v>3424</v>
      </c>
      <c r="D914" s="263" t="s">
        <v>3425</v>
      </c>
      <c r="E914" s="264" t="s">
        <v>2926</v>
      </c>
      <c r="F914" s="264" t="s">
        <v>3426</v>
      </c>
      <c r="G914" s="263" t="s">
        <v>127</v>
      </c>
      <c r="H914" s="263" t="s">
        <v>127</v>
      </c>
      <c r="I914" s="33"/>
      <c r="J914" s="196"/>
      <c r="K914" s="196"/>
      <c r="L914" s="196"/>
      <c r="M914" s="235"/>
      <c r="N914" s="235"/>
      <c r="O914" s="33"/>
      <c r="P914" s="48"/>
      <c r="Q914" s="279"/>
      <c r="R914" s="279"/>
      <c r="S914" s="278">
        <v>45457</v>
      </c>
      <c r="T914" s="279" t="s">
        <v>2117</v>
      </c>
      <c r="U914" s="268" t="str">
        <f t="array" ref="U914">IFERROR(IF(INDEX(三跨两临近重点区段!$F:$F,MATCH(1,(MONTH(三跨两临近重点区段!$D:$D)=7)*(三跨两临近重点区段!$A:$A=D914),0))="已取消","已取消",INDEX(三跨两临近重点区段!$D:$D,MATCH(1,(MONTH(三跨两临近重点区段!$D:$D)=7)*(三跨两临近重点区段!$A:$A=D914)*(三跨两临近重点区段!$F:$F="现存区段"),0))),"")</f>
        <v/>
      </c>
      <c r="V914" s="232" t="str">
        <f t="array" ref="V914">IFERROR(IF(INDEX(三跨两临近重点区段!$F:$F,MATCH(1,(MONTH(三跨两临近重点区段!$D:$D)=7)*(三跨两临近重点区段!$A:$A=D914),0))="已取消","已取消",INDEX(三跨两临近重点区段!$E:$E,MATCH(1,(MONTH(三跨两临近重点区段!$D:$D)=7)*(三跨两临近重点区段!$A:$A=D914)*(三跨两临近重点区段!$F:$F="现存区段"),0))),"")</f>
        <v/>
      </c>
      <c r="W914" s="268" t="str">
        <f t="array" ref="W914">IFERROR(IF(INDEX(三跨两临近重点区段!$F:$F,MATCH(1,(MONTH(三跨两临近重点区段!$D:$D)=8)*(三跨两临近重点区段!$A:$A=D914),0))="已取消","已取消",INDEX(三跨两临近重点区段!$D:$D,MATCH(1,(MONTH(三跨两临近重点区段!$D:$D)=8)*(三跨两临近重点区段!$A:$A=D914)*(三跨两临近重点区段!$F:$F="现存区段"),0))),"")</f>
        <v/>
      </c>
      <c r="X914" s="232" t="str">
        <f t="array" ref="X914">IFERROR(IF(INDEX(三跨两临近重点区段!$F:$F,MATCH(1,(MONTH(三跨两临近重点区段!$D:$D)=8)*(三跨两临近重点区段!$A:$A=D914),0))="已取消","已取消",INDEX(三跨两临近重点区段!$E:$E,MATCH(1,(MONTH(三跨两临近重点区段!$D:$D)=8)*(三跨两临近重点区段!$A:$A=D914)*(三跨两临近重点区段!$F:$F="现存区段"),0))),"")</f>
        <v/>
      </c>
      <c r="Y914" s="268" t="str">
        <f t="array" ref="Y914">IFERROR(IF(INDEX(三跨两临近重点区段!$F:$F,MATCH(1,(MONTH(三跨两临近重点区段!$D:$D)=9)*(三跨两临近重点区段!$A:$A=D914),0))="已取消","已取消",INDEX(三跨两临近重点区段!$D:$D,MATCH(1,(MONTH(三跨两临近重点区段!$D:$D)=9)*(三跨两临近重点区段!$A:$A=D914)*(三跨两临近重点区段!$F:$F="现存区段"),0))),"")</f>
        <v/>
      </c>
      <c r="Z914" s="232" t="str">
        <f t="array" ref="Z914">IFERROR(IF(INDEX(三跨两临近重点区段!$F:$F,MATCH(1,(MONTH(三跨两临近重点区段!$D:$D)=9)*(三跨两临近重点区段!$A:$A=D914),0))="已取消","已取消",INDEX(三跨两临近重点区段!$E:$E,MATCH(1,(MONTH(三跨两临近重点区段!$D:$D)=9)*(三跨两临近重点区段!$A:$A=D914)*(三跨两临近重点区段!$F:$F="现存区段"),0))),"")</f>
        <v/>
      </c>
      <c r="AA914" s="268" t="str">
        <f t="array" ref="AA914">IFERROR(IF(INDEX(三跨两临近重点区段!$F:$F,MATCH(1,(MONTH(三跨两临近重点区段!$D:$D)=10)*(三跨两临近重点区段!$A:$A=D914),0))="已取消","已取消",INDEX(三跨两临近重点区段!$D:$D,MATCH(1,(MONTH(三跨两临近重点区段!$D:$D)=10)*(三跨两临近重点区段!$A:$A=D914)*(三跨两临近重点区段!$F:$F="现存区段"),0))),"")</f>
        <v/>
      </c>
      <c r="AB914" s="72" t="str">
        <f t="array" ref="AB914">IFERROR(IF(INDEX(三跨两临近重点区段!$F:$F,MATCH(1,(MONTH(三跨两临近重点区段!$D:$D)=10)*(三跨两临近重点区段!$A:$A=D914),0))="已取消","已取消",INDEX(三跨两临近重点区段!$E:$E,MATCH(1,(MONTH(三跨两临近重点区段!$D:$D)=10)*(三跨两临近重点区段!$A:$A=D914)*(三跨两临近重点区段!$F:$F="现存区段"),0))),"")</f>
        <v/>
      </c>
      <c r="AC914" s="284" t="str">
        <f t="array" ref="AC914">IFERROR(IF(INDEX(三跨两临近重点区段!$F:$F,MATCH(1,(MONTH(三跨两临近重点区段!$D:$D)=11)*(三跨两临近重点区段!$A:$A=D914),0))="已取消","已取消",INDEX(三跨两临近重点区段!$D:$D,MATCH(1,(MONTH(三跨两临近重点区段!$D:$D)=11)*(三跨两临近重点区段!$A:$A=D914)*(三跨两临近重点区段!$F:$F="现存区段"),0))),"")</f>
        <v/>
      </c>
      <c r="AD914" s="72" t="str">
        <f t="array" ref="AD914">IFERROR(IF(INDEX(三跨两临近重点区段!$F:$F,MATCH(1,(MONTH(三跨两临近重点区段!$D:$D)=11)*(三跨两临近重点区段!$A:$A=D914),0))="已取消","已取消",INDEX(三跨两临近重点区段!$E:$E,MATCH(1,(MONTH(三跨两临近重点区段!$D:$D)=11)*(三跨两临近重点区段!$A:$A=D914)*(三跨两临近重点区段!$F:$F="现存区段"),0))),"")</f>
        <v/>
      </c>
      <c r="AE914" s="284" t="str">
        <f t="array" ref="AE914">IFERROR(IF(INDEX(三跨两临近重点区段!$F:$F,MATCH(1,(MONTH(三跨两临近重点区段!$D:$D)=12)*(三跨两临近重点区段!$A:$A=D914),0))="已取消","已取消",INDEX(三跨两临近重点区段!$D:$D,MATCH(1,(MONTH(三跨两临近重点区段!$D:$D)=12)*(三跨两临近重点区段!$A:$A=D914)*(三跨两临近重点区段!$F:$F="现存区段"),0))),"")</f>
        <v/>
      </c>
      <c r="AF914" s="72" t="str">
        <f t="array" ref="AF914">IFERROR(IF(INDEX(三跨两临近重点区段!$F:$F,MATCH(1,(MONTH(三跨两临近重点区段!$D:$D)=12)*(三跨两临近重点区段!$A:$A=D914),0))="已取消","已取消",INDEX(三跨两临近重点区段!$E:$E,MATCH(1,(MONTH(三跨两临近重点区段!$D:$D)=12)*(三跨两临近重点区段!$A:$A=D914)*(三跨两临近重点区段!$F:$F="现存区段"),0))),"")</f>
        <v/>
      </c>
      <c r="AH914" t="e">
        <f t="array" ref="AH914">INDEX(三跨两临近重点区段!$G:$G,MATCH(D914,三跨两临近重点区段!$A:$A,0))</f>
        <v>#N/A</v>
      </c>
      <c r="AI914" t="e">
        <f>INDEX(三跨两临近重点区段!$J:$J,MATCH(D914,三跨两临近重点区段!$A:$A,0))</f>
        <v>#N/A</v>
      </c>
    </row>
    <row r="915" ht="14.25" spans="1:35">
      <c r="A915" s="263" t="s">
        <v>150</v>
      </c>
      <c r="B915" s="264" t="s">
        <v>3078</v>
      </c>
      <c r="C915" s="263" t="s">
        <v>2773</v>
      </c>
      <c r="D915" s="263" t="s">
        <v>3427</v>
      </c>
      <c r="E915" s="264" t="s">
        <v>3016</v>
      </c>
      <c r="F915" s="264" t="s">
        <v>125</v>
      </c>
      <c r="G915" s="263" t="s">
        <v>302</v>
      </c>
      <c r="H915" s="263" t="s">
        <v>302</v>
      </c>
      <c r="I915" s="33"/>
      <c r="J915" s="196"/>
      <c r="K915" s="196"/>
      <c r="L915" s="196"/>
      <c r="M915" s="235"/>
      <c r="N915" s="235"/>
      <c r="O915" s="33"/>
      <c r="P915" s="48"/>
      <c r="Q915" s="279"/>
      <c r="R915" s="279"/>
      <c r="S915" s="278">
        <v>45455</v>
      </c>
      <c r="T915" s="279" t="s">
        <v>2117</v>
      </c>
      <c r="U915" s="268" t="str">
        <f t="array" ref="U915">IFERROR(IF(INDEX(三跨两临近重点区段!$F:$F,MATCH(1,(MONTH(三跨两临近重点区段!$D:$D)=7)*(三跨两临近重点区段!$A:$A=D915),0))="已取消","已取消",INDEX(三跨两临近重点区段!$D:$D,MATCH(1,(MONTH(三跨两临近重点区段!$D:$D)=7)*(三跨两临近重点区段!$A:$A=D915)*(三跨两临近重点区段!$F:$F="现存区段"),0))),"")</f>
        <v/>
      </c>
      <c r="V915" s="232" t="str">
        <f t="array" ref="V915">IFERROR(IF(INDEX(三跨两临近重点区段!$F:$F,MATCH(1,(MONTH(三跨两临近重点区段!$D:$D)=7)*(三跨两临近重点区段!$A:$A=D915),0))="已取消","已取消",INDEX(三跨两临近重点区段!$E:$E,MATCH(1,(MONTH(三跨两临近重点区段!$D:$D)=7)*(三跨两临近重点区段!$A:$A=D915)*(三跨两临近重点区段!$F:$F="现存区段"),0))),"")</f>
        <v/>
      </c>
      <c r="W915" s="268" t="str">
        <f t="array" ref="W915">IFERROR(IF(INDEX(三跨两临近重点区段!$F:$F,MATCH(1,(MONTH(三跨两临近重点区段!$D:$D)=8)*(三跨两临近重点区段!$A:$A=D915),0))="已取消","已取消",INDEX(三跨两临近重点区段!$D:$D,MATCH(1,(MONTH(三跨两临近重点区段!$D:$D)=8)*(三跨两临近重点区段!$A:$A=D915)*(三跨两临近重点区段!$F:$F="现存区段"),0))),"")</f>
        <v/>
      </c>
      <c r="X915" s="232" t="str">
        <f t="array" ref="X915">IFERROR(IF(INDEX(三跨两临近重点区段!$F:$F,MATCH(1,(MONTH(三跨两临近重点区段!$D:$D)=8)*(三跨两临近重点区段!$A:$A=D915),0))="已取消","已取消",INDEX(三跨两临近重点区段!$E:$E,MATCH(1,(MONTH(三跨两临近重点区段!$D:$D)=8)*(三跨两临近重点区段!$A:$A=D915)*(三跨两临近重点区段!$F:$F="现存区段"),0))),"")</f>
        <v/>
      </c>
      <c r="Y915" s="268" t="str">
        <f t="array" ref="Y915">IFERROR(IF(INDEX(三跨两临近重点区段!$F:$F,MATCH(1,(MONTH(三跨两临近重点区段!$D:$D)=9)*(三跨两临近重点区段!$A:$A=D915),0))="已取消","已取消",INDEX(三跨两临近重点区段!$D:$D,MATCH(1,(MONTH(三跨两临近重点区段!$D:$D)=9)*(三跨两临近重点区段!$A:$A=D915)*(三跨两临近重点区段!$F:$F="现存区段"),0))),"")</f>
        <v/>
      </c>
      <c r="Z915" s="232" t="str">
        <f t="array" ref="Z915">IFERROR(IF(INDEX(三跨两临近重点区段!$F:$F,MATCH(1,(MONTH(三跨两临近重点区段!$D:$D)=9)*(三跨两临近重点区段!$A:$A=D915),0))="已取消","已取消",INDEX(三跨两临近重点区段!$E:$E,MATCH(1,(MONTH(三跨两临近重点区段!$D:$D)=9)*(三跨两临近重点区段!$A:$A=D915)*(三跨两临近重点区段!$F:$F="现存区段"),0))),"")</f>
        <v/>
      </c>
      <c r="AA915" s="268" t="str">
        <f t="array" ref="AA915">IFERROR(IF(INDEX(三跨两临近重点区段!$F:$F,MATCH(1,(MONTH(三跨两临近重点区段!$D:$D)=10)*(三跨两临近重点区段!$A:$A=D915),0))="已取消","已取消",INDEX(三跨两临近重点区段!$D:$D,MATCH(1,(MONTH(三跨两临近重点区段!$D:$D)=10)*(三跨两临近重点区段!$A:$A=D915)*(三跨两临近重点区段!$F:$F="现存区段"),0))),"")</f>
        <v/>
      </c>
      <c r="AB915" s="72" t="str">
        <f t="array" ref="AB915">IFERROR(IF(INDEX(三跨两临近重点区段!$F:$F,MATCH(1,(MONTH(三跨两临近重点区段!$D:$D)=10)*(三跨两临近重点区段!$A:$A=D915),0))="已取消","已取消",INDEX(三跨两临近重点区段!$E:$E,MATCH(1,(MONTH(三跨两临近重点区段!$D:$D)=10)*(三跨两临近重点区段!$A:$A=D915)*(三跨两临近重点区段!$F:$F="现存区段"),0))),"")</f>
        <v/>
      </c>
      <c r="AC915" s="284" t="str">
        <f t="array" ref="AC915">IFERROR(IF(INDEX(三跨两临近重点区段!$F:$F,MATCH(1,(MONTH(三跨两临近重点区段!$D:$D)=11)*(三跨两临近重点区段!$A:$A=D915),0))="已取消","已取消",INDEX(三跨两临近重点区段!$D:$D,MATCH(1,(MONTH(三跨两临近重点区段!$D:$D)=11)*(三跨两临近重点区段!$A:$A=D915)*(三跨两临近重点区段!$F:$F="现存区段"),0))),"")</f>
        <v/>
      </c>
      <c r="AD915" s="72" t="str">
        <f t="array" ref="AD915">IFERROR(IF(INDEX(三跨两临近重点区段!$F:$F,MATCH(1,(MONTH(三跨两临近重点区段!$D:$D)=11)*(三跨两临近重点区段!$A:$A=D915),0))="已取消","已取消",INDEX(三跨两临近重点区段!$E:$E,MATCH(1,(MONTH(三跨两临近重点区段!$D:$D)=11)*(三跨两临近重点区段!$A:$A=D915)*(三跨两临近重点区段!$F:$F="现存区段"),0))),"")</f>
        <v/>
      </c>
      <c r="AE915" s="284" t="str">
        <f t="array" ref="AE915">IFERROR(IF(INDEX(三跨两临近重点区段!$F:$F,MATCH(1,(MONTH(三跨两临近重点区段!$D:$D)=12)*(三跨两临近重点区段!$A:$A=D915),0))="已取消","已取消",INDEX(三跨两临近重点区段!$D:$D,MATCH(1,(MONTH(三跨两临近重点区段!$D:$D)=12)*(三跨两临近重点区段!$A:$A=D915)*(三跨两临近重点区段!$F:$F="现存区段"),0))),"")</f>
        <v/>
      </c>
      <c r="AF915" s="72" t="str">
        <f t="array" ref="AF915">IFERROR(IF(INDEX(三跨两临近重点区段!$F:$F,MATCH(1,(MONTH(三跨两临近重点区段!$D:$D)=12)*(三跨两临近重点区段!$A:$A=D915),0))="已取消","已取消",INDEX(三跨两临近重点区段!$E:$E,MATCH(1,(MONTH(三跨两临近重点区段!$D:$D)=12)*(三跨两临近重点区段!$A:$A=D915)*(三跨两临近重点区段!$F:$F="现存区段"),0))),"")</f>
        <v/>
      </c>
      <c r="AH915" t="e">
        <f t="array" ref="AH915">INDEX(三跨两临近重点区段!$G:$G,MATCH(D915,三跨两临近重点区段!$A:$A,0))</f>
        <v>#N/A</v>
      </c>
      <c r="AI915" t="e">
        <f>INDEX(三跨两临近重点区段!$J:$J,MATCH(D915,三跨两临近重点区段!$A:$A,0))</f>
        <v>#N/A</v>
      </c>
    </row>
    <row r="916" ht="14.25" spans="1:35">
      <c r="A916" s="263" t="s">
        <v>150</v>
      </c>
      <c r="B916" s="264" t="s">
        <v>3074</v>
      </c>
      <c r="C916" s="263" t="s">
        <v>2773</v>
      </c>
      <c r="D916" s="263" t="s">
        <v>3428</v>
      </c>
      <c r="E916" s="264" t="s">
        <v>3016</v>
      </c>
      <c r="F916" s="264" t="s">
        <v>125</v>
      </c>
      <c r="G916" s="263" t="s">
        <v>302</v>
      </c>
      <c r="H916" s="263" t="s">
        <v>302</v>
      </c>
      <c r="I916" s="33"/>
      <c r="J916" s="196"/>
      <c r="K916" s="196"/>
      <c r="L916" s="196"/>
      <c r="M916" s="235"/>
      <c r="N916" s="235"/>
      <c r="O916" s="33"/>
      <c r="P916" s="48"/>
      <c r="Q916" s="279"/>
      <c r="R916" s="279"/>
      <c r="S916" s="278">
        <v>45455</v>
      </c>
      <c r="T916" s="279" t="s">
        <v>2117</v>
      </c>
      <c r="U916" s="268" t="str">
        <f t="array" ref="U916">IFERROR(IF(INDEX(三跨两临近重点区段!$F:$F,MATCH(1,(MONTH(三跨两临近重点区段!$D:$D)=7)*(三跨两临近重点区段!$A:$A=D916),0))="已取消","已取消",INDEX(三跨两临近重点区段!$D:$D,MATCH(1,(MONTH(三跨两临近重点区段!$D:$D)=7)*(三跨两临近重点区段!$A:$A=D916)*(三跨两临近重点区段!$F:$F="现存区段"),0))),"")</f>
        <v/>
      </c>
      <c r="V916" s="232" t="str">
        <f t="array" ref="V916">IFERROR(IF(INDEX(三跨两临近重点区段!$F:$F,MATCH(1,(MONTH(三跨两临近重点区段!$D:$D)=7)*(三跨两临近重点区段!$A:$A=D916),0))="已取消","已取消",INDEX(三跨两临近重点区段!$E:$E,MATCH(1,(MONTH(三跨两临近重点区段!$D:$D)=7)*(三跨两临近重点区段!$A:$A=D916)*(三跨两临近重点区段!$F:$F="现存区段"),0))),"")</f>
        <v/>
      </c>
      <c r="W916" s="268" t="str">
        <f t="array" ref="W916">IFERROR(IF(INDEX(三跨两临近重点区段!$F:$F,MATCH(1,(MONTH(三跨两临近重点区段!$D:$D)=8)*(三跨两临近重点区段!$A:$A=D916),0))="已取消","已取消",INDEX(三跨两临近重点区段!$D:$D,MATCH(1,(MONTH(三跨两临近重点区段!$D:$D)=8)*(三跨两临近重点区段!$A:$A=D916)*(三跨两临近重点区段!$F:$F="现存区段"),0))),"")</f>
        <v/>
      </c>
      <c r="X916" s="232" t="str">
        <f t="array" ref="X916">IFERROR(IF(INDEX(三跨两临近重点区段!$F:$F,MATCH(1,(MONTH(三跨两临近重点区段!$D:$D)=8)*(三跨两临近重点区段!$A:$A=D916),0))="已取消","已取消",INDEX(三跨两临近重点区段!$E:$E,MATCH(1,(MONTH(三跨两临近重点区段!$D:$D)=8)*(三跨两临近重点区段!$A:$A=D916)*(三跨两临近重点区段!$F:$F="现存区段"),0))),"")</f>
        <v/>
      </c>
      <c r="Y916" s="268" t="str">
        <f t="array" ref="Y916">IFERROR(IF(INDEX(三跨两临近重点区段!$F:$F,MATCH(1,(MONTH(三跨两临近重点区段!$D:$D)=9)*(三跨两临近重点区段!$A:$A=D916),0))="已取消","已取消",INDEX(三跨两临近重点区段!$D:$D,MATCH(1,(MONTH(三跨两临近重点区段!$D:$D)=9)*(三跨两临近重点区段!$A:$A=D916)*(三跨两临近重点区段!$F:$F="现存区段"),0))),"")</f>
        <v/>
      </c>
      <c r="Z916" s="232" t="str">
        <f t="array" ref="Z916">IFERROR(IF(INDEX(三跨两临近重点区段!$F:$F,MATCH(1,(MONTH(三跨两临近重点区段!$D:$D)=9)*(三跨两临近重点区段!$A:$A=D916),0))="已取消","已取消",INDEX(三跨两临近重点区段!$E:$E,MATCH(1,(MONTH(三跨两临近重点区段!$D:$D)=9)*(三跨两临近重点区段!$A:$A=D916)*(三跨两临近重点区段!$F:$F="现存区段"),0))),"")</f>
        <v/>
      </c>
      <c r="AA916" s="268" t="str">
        <f t="array" ref="AA916">IFERROR(IF(INDEX(三跨两临近重点区段!$F:$F,MATCH(1,(MONTH(三跨两临近重点区段!$D:$D)=10)*(三跨两临近重点区段!$A:$A=D916),0))="已取消","已取消",INDEX(三跨两临近重点区段!$D:$D,MATCH(1,(MONTH(三跨两临近重点区段!$D:$D)=10)*(三跨两临近重点区段!$A:$A=D916)*(三跨两临近重点区段!$F:$F="现存区段"),0))),"")</f>
        <v/>
      </c>
      <c r="AB916" s="72" t="str">
        <f t="array" ref="AB916">IFERROR(IF(INDEX(三跨两临近重点区段!$F:$F,MATCH(1,(MONTH(三跨两临近重点区段!$D:$D)=10)*(三跨两临近重点区段!$A:$A=D916),0))="已取消","已取消",INDEX(三跨两临近重点区段!$E:$E,MATCH(1,(MONTH(三跨两临近重点区段!$D:$D)=10)*(三跨两临近重点区段!$A:$A=D916)*(三跨两临近重点区段!$F:$F="现存区段"),0))),"")</f>
        <v/>
      </c>
      <c r="AC916" s="284" t="str">
        <f t="array" ref="AC916">IFERROR(IF(INDEX(三跨两临近重点区段!$F:$F,MATCH(1,(MONTH(三跨两临近重点区段!$D:$D)=11)*(三跨两临近重点区段!$A:$A=D916),0))="已取消","已取消",INDEX(三跨两临近重点区段!$D:$D,MATCH(1,(MONTH(三跨两临近重点区段!$D:$D)=11)*(三跨两临近重点区段!$A:$A=D916)*(三跨两临近重点区段!$F:$F="现存区段"),0))),"")</f>
        <v/>
      </c>
      <c r="AD916" s="72" t="str">
        <f t="array" ref="AD916">IFERROR(IF(INDEX(三跨两临近重点区段!$F:$F,MATCH(1,(MONTH(三跨两临近重点区段!$D:$D)=11)*(三跨两临近重点区段!$A:$A=D916),0))="已取消","已取消",INDEX(三跨两临近重点区段!$E:$E,MATCH(1,(MONTH(三跨两临近重点区段!$D:$D)=11)*(三跨两临近重点区段!$A:$A=D916)*(三跨两临近重点区段!$F:$F="现存区段"),0))),"")</f>
        <v/>
      </c>
      <c r="AE916" s="284" t="str">
        <f t="array" ref="AE916">IFERROR(IF(INDEX(三跨两临近重点区段!$F:$F,MATCH(1,(MONTH(三跨两临近重点区段!$D:$D)=12)*(三跨两临近重点区段!$A:$A=D916),0))="已取消","已取消",INDEX(三跨两临近重点区段!$D:$D,MATCH(1,(MONTH(三跨两临近重点区段!$D:$D)=12)*(三跨两临近重点区段!$A:$A=D916)*(三跨两临近重点区段!$F:$F="现存区段"),0))),"")</f>
        <v/>
      </c>
      <c r="AF916" s="72" t="str">
        <f t="array" ref="AF916">IFERROR(IF(INDEX(三跨两临近重点区段!$F:$F,MATCH(1,(MONTH(三跨两临近重点区段!$D:$D)=12)*(三跨两临近重点区段!$A:$A=D916),0))="已取消","已取消",INDEX(三跨两临近重点区段!$E:$E,MATCH(1,(MONTH(三跨两临近重点区段!$D:$D)=12)*(三跨两临近重点区段!$A:$A=D916)*(三跨两临近重点区段!$F:$F="现存区段"),0))),"")</f>
        <v/>
      </c>
      <c r="AH916" t="e">
        <f t="array" ref="AH916">INDEX(三跨两临近重点区段!$G:$G,MATCH(D916,三跨两临近重点区段!$A:$A,0))</f>
        <v>#N/A</v>
      </c>
      <c r="AI916" t="e">
        <f>INDEX(三跨两临近重点区段!$J:$J,MATCH(D916,三跨两临近重点区段!$A:$A,0))</f>
        <v>#N/A</v>
      </c>
    </row>
    <row r="917" ht="14.25" spans="1:35">
      <c r="A917" s="263" t="s">
        <v>150</v>
      </c>
      <c r="B917" s="264" t="s">
        <v>2576</v>
      </c>
      <c r="C917" s="263" t="s">
        <v>2589</v>
      </c>
      <c r="D917" s="263" t="s">
        <v>3429</v>
      </c>
      <c r="E917" s="264" t="s">
        <v>2378</v>
      </c>
      <c r="F917" s="264" t="s">
        <v>125</v>
      </c>
      <c r="G917" s="263" t="s">
        <v>837</v>
      </c>
      <c r="H917" s="263" t="s">
        <v>826</v>
      </c>
      <c r="I917" s="33"/>
      <c r="J917" s="196"/>
      <c r="K917" s="196"/>
      <c r="L917" s="196"/>
      <c r="M917" s="235"/>
      <c r="N917" s="235"/>
      <c r="O917" s="33"/>
      <c r="P917" s="48"/>
      <c r="Q917" s="279"/>
      <c r="R917" s="279"/>
      <c r="S917" s="278">
        <v>45471</v>
      </c>
      <c r="T917" s="279" t="s">
        <v>2117</v>
      </c>
      <c r="U917" s="268" t="str">
        <f t="array" ref="U917">IFERROR(IF(INDEX(三跨两临近重点区段!$F:$F,MATCH(1,(MONTH(三跨两临近重点区段!$D:$D)=7)*(三跨两临近重点区段!$A:$A=D917),0))="已取消","已取消",INDEX(三跨两临近重点区段!$D:$D,MATCH(1,(MONTH(三跨两临近重点区段!$D:$D)=7)*(三跨两临近重点区段!$A:$A=D917)*(三跨两临近重点区段!$F:$F="现存区段"),0))),"")</f>
        <v/>
      </c>
      <c r="V917" s="232" t="str">
        <f t="array" ref="V917">IFERROR(IF(INDEX(三跨两临近重点区段!$F:$F,MATCH(1,(MONTH(三跨两临近重点区段!$D:$D)=7)*(三跨两临近重点区段!$A:$A=D917),0))="已取消","已取消",INDEX(三跨两临近重点区段!$E:$E,MATCH(1,(MONTH(三跨两临近重点区段!$D:$D)=7)*(三跨两临近重点区段!$A:$A=D917)*(三跨两临近重点区段!$F:$F="现存区段"),0))),"")</f>
        <v/>
      </c>
      <c r="W917" s="268" t="str">
        <f t="array" ref="W917">IFERROR(IF(INDEX(三跨两临近重点区段!$F:$F,MATCH(1,(MONTH(三跨两临近重点区段!$D:$D)=8)*(三跨两临近重点区段!$A:$A=D917),0))="已取消","已取消",INDEX(三跨两临近重点区段!$D:$D,MATCH(1,(MONTH(三跨两临近重点区段!$D:$D)=8)*(三跨两临近重点区段!$A:$A=D917)*(三跨两临近重点区段!$F:$F="现存区段"),0))),"")</f>
        <v/>
      </c>
      <c r="X917" s="232" t="str">
        <f t="array" ref="X917">IFERROR(IF(INDEX(三跨两临近重点区段!$F:$F,MATCH(1,(MONTH(三跨两临近重点区段!$D:$D)=8)*(三跨两临近重点区段!$A:$A=D917),0))="已取消","已取消",INDEX(三跨两临近重点区段!$E:$E,MATCH(1,(MONTH(三跨两临近重点区段!$D:$D)=8)*(三跨两临近重点区段!$A:$A=D917)*(三跨两临近重点区段!$F:$F="现存区段"),0))),"")</f>
        <v/>
      </c>
      <c r="Y917" s="268" t="str">
        <f t="array" ref="Y917">IFERROR(IF(INDEX(三跨两临近重点区段!$F:$F,MATCH(1,(MONTH(三跨两临近重点区段!$D:$D)=9)*(三跨两临近重点区段!$A:$A=D917),0))="已取消","已取消",INDEX(三跨两临近重点区段!$D:$D,MATCH(1,(MONTH(三跨两临近重点区段!$D:$D)=9)*(三跨两临近重点区段!$A:$A=D917)*(三跨两临近重点区段!$F:$F="现存区段"),0))),"")</f>
        <v/>
      </c>
      <c r="Z917" s="232" t="str">
        <f t="array" ref="Z917">IFERROR(IF(INDEX(三跨两临近重点区段!$F:$F,MATCH(1,(MONTH(三跨两临近重点区段!$D:$D)=9)*(三跨两临近重点区段!$A:$A=D917),0))="已取消","已取消",INDEX(三跨两临近重点区段!$E:$E,MATCH(1,(MONTH(三跨两临近重点区段!$D:$D)=9)*(三跨两临近重点区段!$A:$A=D917)*(三跨两临近重点区段!$F:$F="现存区段"),0))),"")</f>
        <v/>
      </c>
      <c r="AA917" s="268" t="str">
        <f t="array" ref="AA917">IFERROR(IF(INDEX(三跨两临近重点区段!$F:$F,MATCH(1,(MONTH(三跨两临近重点区段!$D:$D)=10)*(三跨两临近重点区段!$A:$A=D917),0))="已取消","已取消",INDEX(三跨两临近重点区段!$D:$D,MATCH(1,(MONTH(三跨两临近重点区段!$D:$D)=10)*(三跨两临近重点区段!$A:$A=D917)*(三跨两临近重点区段!$F:$F="现存区段"),0))),"")</f>
        <v/>
      </c>
      <c r="AB917" s="72" t="str">
        <f t="array" ref="AB917">IFERROR(IF(INDEX(三跨两临近重点区段!$F:$F,MATCH(1,(MONTH(三跨两临近重点区段!$D:$D)=10)*(三跨两临近重点区段!$A:$A=D917),0))="已取消","已取消",INDEX(三跨两临近重点区段!$E:$E,MATCH(1,(MONTH(三跨两临近重点区段!$D:$D)=10)*(三跨两临近重点区段!$A:$A=D917)*(三跨两临近重点区段!$F:$F="现存区段"),0))),"")</f>
        <v/>
      </c>
      <c r="AC917" s="284" t="str">
        <f t="array" ref="AC917">IFERROR(IF(INDEX(三跨两临近重点区段!$F:$F,MATCH(1,(MONTH(三跨两临近重点区段!$D:$D)=11)*(三跨两临近重点区段!$A:$A=D917),0))="已取消","已取消",INDEX(三跨两临近重点区段!$D:$D,MATCH(1,(MONTH(三跨两临近重点区段!$D:$D)=11)*(三跨两临近重点区段!$A:$A=D917)*(三跨两临近重点区段!$F:$F="现存区段"),0))),"")</f>
        <v/>
      </c>
      <c r="AD917" s="72" t="str">
        <f t="array" ref="AD917">IFERROR(IF(INDEX(三跨两临近重点区段!$F:$F,MATCH(1,(MONTH(三跨两临近重点区段!$D:$D)=11)*(三跨两临近重点区段!$A:$A=D917),0))="已取消","已取消",INDEX(三跨两临近重点区段!$E:$E,MATCH(1,(MONTH(三跨两临近重点区段!$D:$D)=11)*(三跨两临近重点区段!$A:$A=D917)*(三跨两临近重点区段!$F:$F="现存区段"),0))),"")</f>
        <v/>
      </c>
      <c r="AE917" s="284" t="str">
        <f t="array" ref="AE917">IFERROR(IF(INDEX(三跨两临近重点区段!$F:$F,MATCH(1,(MONTH(三跨两临近重点区段!$D:$D)=12)*(三跨两临近重点区段!$A:$A=D917),0))="已取消","已取消",INDEX(三跨两临近重点区段!$D:$D,MATCH(1,(MONTH(三跨两临近重点区段!$D:$D)=12)*(三跨两临近重点区段!$A:$A=D917)*(三跨两临近重点区段!$F:$F="现存区段"),0))),"")</f>
        <v/>
      </c>
      <c r="AF917" s="72" t="str">
        <f t="array" ref="AF917">IFERROR(IF(INDEX(三跨两临近重点区段!$F:$F,MATCH(1,(MONTH(三跨两临近重点区段!$D:$D)=12)*(三跨两临近重点区段!$A:$A=D917),0))="已取消","已取消",INDEX(三跨两临近重点区段!$E:$E,MATCH(1,(MONTH(三跨两临近重点区段!$D:$D)=12)*(三跨两临近重点区段!$A:$A=D917)*(三跨两临近重点区段!$F:$F="现存区段"),0))),"")</f>
        <v/>
      </c>
      <c r="AH917" t="e">
        <f t="array" ref="AH917">INDEX(三跨两临近重点区段!$G:$G,MATCH(D917,三跨两临近重点区段!$A:$A,0))</f>
        <v>#N/A</v>
      </c>
      <c r="AI917" t="e">
        <f>INDEX(三跨两临近重点区段!$J:$J,MATCH(D917,三跨两临近重点区段!$A:$A,0))</f>
        <v>#N/A</v>
      </c>
    </row>
    <row r="918" ht="14.25" spans="1:35">
      <c r="A918" s="263" t="s">
        <v>363</v>
      </c>
      <c r="B918" s="264" t="s">
        <v>2232</v>
      </c>
      <c r="C918" s="263" t="s">
        <v>2656</v>
      </c>
      <c r="D918" s="263" t="s">
        <v>3430</v>
      </c>
      <c r="E918" s="264" t="s">
        <v>2137</v>
      </c>
      <c r="F918" s="264" t="s">
        <v>125</v>
      </c>
      <c r="G918" s="263" t="s">
        <v>2138</v>
      </c>
      <c r="H918" s="263" t="s">
        <v>971</v>
      </c>
      <c r="I918" s="33"/>
      <c r="J918" s="196"/>
      <c r="K918" s="196"/>
      <c r="L918" s="196"/>
      <c r="M918" s="235"/>
      <c r="N918" s="235"/>
      <c r="O918" s="33"/>
      <c r="P918" s="48"/>
      <c r="Q918" s="279"/>
      <c r="R918" s="279"/>
      <c r="S918" s="278">
        <v>45447</v>
      </c>
      <c r="T918" s="279" t="s">
        <v>2117</v>
      </c>
      <c r="U918" s="268" t="str">
        <f t="array" ref="U918">IFERROR(IF(INDEX(三跨两临近重点区段!$F:$F,MATCH(1,(MONTH(三跨两临近重点区段!$D:$D)=7)*(三跨两临近重点区段!$A:$A=D918),0))="已取消","已取消",INDEX(三跨两临近重点区段!$D:$D,MATCH(1,(MONTH(三跨两临近重点区段!$D:$D)=7)*(三跨两临近重点区段!$A:$A=D918)*(三跨两临近重点区段!$F:$F="现存区段"),0))),"")</f>
        <v/>
      </c>
      <c r="V918" s="232" t="str">
        <f t="array" ref="V918">IFERROR(IF(INDEX(三跨两临近重点区段!$F:$F,MATCH(1,(MONTH(三跨两临近重点区段!$D:$D)=7)*(三跨两临近重点区段!$A:$A=D918),0))="已取消","已取消",INDEX(三跨两临近重点区段!$E:$E,MATCH(1,(MONTH(三跨两临近重点区段!$D:$D)=7)*(三跨两临近重点区段!$A:$A=D918)*(三跨两临近重点区段!$F:$F="现存区段"),0))),"")</f>
        <v/>
      </c>
      <c r="W918" s="268" t="str">
        <f t="array" ref="W918">IFERROR(IF(INDEX(三跨两临近重点区段!$F:$F,MATCH(1,(MONTH(三跨两临近重点区段!$D:$D)=8)*(三跨两临近重点区段!$A:$A=D918),0))="已取消","已取消",INDEX(三跨两临近重点区段!$D:$D,MATCH(1,(MONTH(三跨两临近重点区段!$D:$D)=8)*(三跨两临近重点区段!$A:$A=D918)*(三跨两临近重点区段!$F:$F="现存区段"),0))),"")</f>
        <v/>
      </c>
      <c r="X918" s="232" t="str">
        <f t="array" ref="X918">IFERROR(IF(INDEX(三跨两临近重点区段!$F:$F,MATCH(1,(MONTH(三跨两临近重点区段!$D:$D)=8)*(三跨两临近重点区段!$A:$A=D918),0))="已取消","已取消",INDEX(三跨两临近重点区段!$E:$E,MATCH(1,(MONTH(三跨两临近重点区段!$D:$D)=8)*(三跨两临近重点区段!$A:$A=D918)*(三跨两临近重点区段!$F:$F="现存区段"),0))),"")</f>
        <v/>
      </c>
      <c r="Y918" s="268" t="str">
        <f t="array" ref="Y918">IFERROR(IF(INDEX(三跨两临近重点区段!$F:$F,MATCH(1,(MONTH(三跨两临近重点区段!$D:$D)=9)*(三跨两临近重点区段!$A:$A=D918),0))="已取消","已取消",INDEX(三跨两临近重点区段!$D:$D,MATCH(1,(MONTH(三跨两临近重点区段!$D:$D)=9)*(三跨两临近重点区段!$A:$A=D918)*(三跨两临近重点区段!$F:$F="现存区段"),0))),"")</f>
        <v/>
      </c>
      <c r="Z918" s="232" t="str">
        <f t="array" ref="Z918">IFERROR(IF(INDEX(三跨两临近重点区段!$F:$F,MATCH(1,(MONTH(三跨两临近重点区段!$D:$D)=9)*(三跨两临近重点区段!$A:$A=D918),0))="已取消","已取消",INDEX(三跨两临近重点区段!$E:$E,MATCH(1,(MONTH(三跨两临近重点区段!$D:$D)=9)*(三跨两临近重点区段!$A:$A=D918)*(三跨两临近重点区段!$F:$F="现存区段"),0))),"")</f>
        <v/>
      </c>
      <c r="AA918" s="268" t="str">
        <f t="array" ref="AA918">IFERROR(IF(INDEX(三跨两临近重点区段!$F:$F,MATCH(1,(MONTH(三跨两临近重点区段!$D:$D)=10)*(三跨两临近重点区段!$A:$A=D918),0))="已取消","已取消",INDEX(三跨两临近重点区段!$D:$D,MATCH(1,(MONTH(三跨两临近重点区段!$D:$D)=10)*(三跨两临近重点区段!$A:$A=D918)*(三跨两临近重点区段!$F:$F="现存区段"),0))),"")</f>
        <v/>
      </c>
      <c r="AB918" s="72" t="str">
        <f t="array" ref="AB918">IFERROR(IF(INDEX(三跨两临近重点区段!$F:$F,MATCH(1,(MONTH(三跨两临近重点区段!$D:$D)=10)*(三跨两临近重点区段!$A:$A=D918),0))="已取消","已取消",INDEX(三跨两临近重点区段!$E:$E,MATCH(1,(MONTH(三跨两临近重点区段!$D:$D)=10)*(三跨两临近重点区段!$A:$A=D918)*(三跨两临近重点区段!$F:$F="现存区段"),0))),"")</f>
        <v/>
      </c>
      <c r="AC918" s="284" t="str">
        <f t="array" ref="AC918">IFERROR(IF(INDEX(三跨两临近重点区段!$F:$F,MATCH(1,(MONTH(三跨两临近重点区段!$D:$D)=11)*(三跨两临近重点区段!$A:$A=D918),0))="已取消","已取消",INDEX(三跨两临近重点区段!$D:$D,MATCH(1,(MONTH(三跨两临近重点区段!$D:$D)=11)*(三跨两临近重点区段!$A:$A=D918)*(三跨两临近重点区段!$F:$F="现存区段"),0))),"")</f>
        <v/>
      </c>
      <c r="AD918" s="72" t="str">
        <f t="array" ref="AD918">IFERROR(IF(INDEX(三跨两临近重点区段!$F:$F,MATCH(1,(MONTH(三跨两临近重点区段!$D:$D)=11)*(三跨两临近重点区段!$A:$A=D918),0))="已取消","已取消",INDEX(三跨两临近重点区段!$E:$E,MATCH(1,(MONTH(三跨两临近重点区段!$D:$D)=11)*(三跨两临近重点区段!$A:$A=D918)*(三跨两临近重点区段!$F:$F="现存区段"),0))),"")</f>
        <v/>
      </c>
      <c r="AE918" s="284" t="str">
        <f t="array" ref="AE918">IFERROR(IF(INDEX(三跨两临近重点区段!$F:$F,MATCH(1,(MONTH(三跨两临近重点区段!$D:$D)=12)*(三跨两临近重点区段!$A:$A=D918),0))="已取消","已取消",INDEX(三跨两临近重点区段!$D:$D,MATCH(1,(MONTH(三跨两临近重点区段!$D:$D)=12)*(三跨两临近重点区段!$A:$A=D918)*(三跨两临近重点区段!$F:$F="现存区段"),0))),"")</f>
        <v/>
      </c>
      <c r="AF918" s="72" t="str">
        <f t="array" ref="AF918">IFERROR(IF(INDEX(三跨两临近重点区段!$F:$F,MATCH(1,(MONTH(三跨两临近重点区段!$D:$D)=12)*(三跨两临近重点区段!$A:$A=D918),0))="已取消","已取消",INDEX(三跨两临近重点区段!$E:$E,MATCH(1,(MONTH(三跨两临近重点区段!$D:$D)=12)*(三跨两临近重点区段!$A:$A=D918)*(三跨两临近重点区段!$F:$F="现存区段"),0))),"")</f>
        <v/>
      </c>
      <c r="AH918" t="e">
        <f t="array" ref="AH918">INDEX(三跨两临近重点区段!$G:$G,MATCH(D918,三跨两临近重点区段!$A:$A,0))</f>
        <v>#N/A</v>
      </c>
      <c r="AI918" t="e">
        <f>INDEX(三跨两临近重点区段!$J:$J,MATCH(D918,三跨两临近重点区段!$A:$A,0))</f>
        <v>#N/A</v>
      </c>
    </row>
    <row r="919" ht="14.25" spans="1:35">
      <c r="A919" s="263" t="s">
        <v>119</v>
      </c>
      <c r="B919" s="264" t="s">
        <v>2268</v>
      </c>
      <c r="C919" s="263" t="s">
        <v>3188</v>
      </c>
      <c r="D919" s="263" t="s">
        <v>3431</v>
      </c>
      <c r="E919" s="264" t="s">
        <v>2137</v>
      </c>
      <c r="F919" s="264" t="s">
        <v>125</v>
      </c>
      <c r="G919" s="263" t="s">
        <v>2138</v>
      </c>
      <c r="H919" s="263" t="s">
        <v>959</v>
      </c>
      <c r="I919" s="33"/>
      <c r="J919" s="196"/>
      <c r="K919" s="196"/>
      <c r="L919" s="196"/>
      <c r="M919" s="235"/>
      <c r="N919" s="235"/>
      <c r="O919" s="33"/>
      <c r="P919" s="48"/>
      <c r="Q919" s="279"/>
      <c r="R919" s="279"/>
      <c r="S919" s="278">
        <v>45447</v>
      </c>
      <c r="T919" s="279" t="s">
        <v>2117</v>
      </c>
      <c r="U919" s="268" t="str">
        <f t="array" ref="U919">IFERROR(IF(INDEX(三跨两临近重点区段!$F:$F,MATCH(1,(MONTH(三跨两临近重点区段!$D:$D)=7)*(三跨两临近重点区段!$A:$A=D919),0))="已取消","已取消",INDEX(三跨两临近重点区段!$D:$D,MATCH(1,(MONTH(三跨两临近重点区段!$D:$D)=7)*(三跨两临近重点区段!$A:$A=D919)*(三跨两临近重点区段!$F:$F="现存区段"),0))),"")</f>
        <v/>
      </c>
      <c r="V919" s="232" t="str">
        <f t="array" ref="V919">IFERROR(IF(INDEX(三跨两临近重点区段!$F:$F,MATCH(1,(MONTH(三跨两临近重点区段!$D:$D)=7)*(三跨两临近重点区段!$A:$A=D919),0))="已取消","已取消",INDEX(三跨两临近重点区段!$E:$E,MATCH(1,(MONTH(三跨两临近重点区段!$D:$D)=7)*(三跨两临近重点区段!$A:$A=D919)*(三跨两临近重点区段!$F:$F="现存区段"),0))),"")</f>
        <v/>
      </c>
      <c r="W919" s="268" t="str">
        <f t="array" ref="W919">IFERROR(IF(INDEX(三跨两临近重点区段!$F:$F,MATCH(1,(MONTH(三跨两临近重点区段!$D:$D)=8)*(三跨两临近重点区段!$A:$A=D919),0))="已取消","已取消",INDEX(三跨两临近重点区段!$D:$D,MATCH(1,(MONTH(三跨两临近重点区段!$D:$D)=8)*(三跨两临近重点区段!$A:$A=D919)*(三跨两临近重点区段!$F:$F="现存区段"),0))),"")</f>
        <v/>
      </c>
      <c r="X919" s="232" t="str">
        <f t="array" ref="X919">IFERROR(IF(INDEX(三跨两临近重点区段!$F:$F,MATCH(1,(MONTH(三跨两临近重点区段!$D:$D)=8)*(三跨两临近重点区段!$A:$A=D919),0))="已取消","已取消",INDEX(三跨两临近重点区段!$E:$E,MATCH(1,(MONTH(三跨两临近重点区段!$D:$D)=8)*(三跨两临近重点区段!$A:$A=D919)*(三跨两临近重点区段!$F:$F="现存区段"),0))),"")</f>
        <v/>
      </c>
      <c r="Y919" s="268" t="str">
        <f t="array" ref="Y919">IFERROR(IF(INDEX(三跨两临近重点区段!$F:$F,MATCH(1,(MONTH(三跨两临近重点区段!$D:$D)=9)*(三跨两临近重点区段!$A:$A=D919),0))="已取消","已取消",INDEX(三跨两临近重点区段!$D:$D,MATCH(1,(MONTH(三跨两临近重点区段!$D:$D)=9)*(三跨两临近重点区段!$A:$A=D919)*(三跨两临近重点区段!$F:$F="现存区段"),0))),"")</f>
        <v/>
      </c>
      <c r="Z919" s="232" t="str">
        <f t="array" ref="Z919">IFERROR(IF(INDEX(三跨两临近重点区段!$F:$F,MATCH(1,(MONTH(三跨两临近重点区段!$D:$D)=9)*(三跨两临近重点区段!$A:$A=D919),0))="已取消","已取消",INDEX(三跨两临近重点区段!$E:$E,MATCH(1,(MONTH(三跨两临近重点区段!$D:$D)=9)*(三跨两临近重点区段!$A:$A=D919)*(三跨两临近重点区段!$F:$F="现存区段"),0))),"")</f>
        <v/>
      </c>
      <c r="AA919" s="268" t="str">
        <f t="array" ref="AA919">IFERROR(IF(INDEX(三跨两临近重点区段!$F:$F,MATCH(1,(MONTH(三跨两临近重点区段!$D:$D)=10)*(三跨两临近重点区段!$A:$A=D919),0))="已取消","已取消",INDEX(三跨两临近重点区段!$D:$D,MATCH(1,(MONTH(三跨两临近重点区段!$D:$D)=10)*(三跨两临近重点区段!$A:$A=D919)*(三跨两临近重点区段!$F:$F="现存区段"),0))),"")</f>
        <v/>
      </c>
      <c r="AB919" s="72" t="str">
        <f t="array" ref="AB919">IFERROR(IF(INDEX(三跨两临近重点区段!$F:$F,MATCH(1,(MONTH(三跨两临近重点区段!$D:$D)=10)*(三跨两临近重点区段!$A:$A=D919),0))="已取消","已取消",INDEX(三跨两临近重点区段!$E:$E,MATCH(1,(MONTH(三跨两临近重点区段!$D:$D)=10)*(三跨两临近重点区段!$A:$A=D919)*(三跨两临近重点区段!$F:$F="现存区段"),0))),"")</f>
        <v/>
      </c>
      <c r="AC919" s="284" t="str">
        <f t="array" ref="AC919">IFERROR(IF(INDEX(三跨两临近重点区段!$F:$F,MATCH(1,(MONTH(三跨两临近重点区段!$D:$D)=11)*(三跨两临近重点区段!$A:$A=D919),0))="已取消","已取消",INDEX(三跨两临近重点区段!$D:$D,MATCH(1,(MONTH(三跨两临近重点区段!$D:$D)=11)*(三跨两临近重点区段!$A:$A=D919)*(三跨两临近重点区段!$F:$F="现存区段"),0))),"")</f>
        <v/>
      </c>
      <c r="AD919" s="72" t="str">
        <f t="array" ref="AD919">IFERROR(IF(INDEX(三跨两临近重点区段!$F:$F,MATCH(1,(MONTH(三跨两临近重点区段!$D:$D)=11)*(三跨两临近重点区段!$A:$A=D919),0))="已取消","已取消",INDEX(三跨两临近重点区段!$E:$E,MATCH(1,(MONTH(三跨两临近重点区段!$D:$D)=11)*(三跨两临近重点区段!$A:$A=D919)*(三跨两临近重点区段!$F:$F="现存区段"),0))),"")</f>
        <v/>
      </c>
      <c r="AE919" s="284" t="str">
        <f t="array" ref="AE919">IFERROR(IF(INDEX(三跨两临近重点区段!$F:$F,MATCH(1,(MONTH(三跨两临近重点区段!$D:$D)=12)*(三跨两临近重点区段!$A:$A=D919),0))="已取消","已取消",INDEX(三跨两临近重点区段!$D:$D,MATCH(1,(MONTH(三跨两临近重点区段!$D:$D)=12)*(三跨两临近重点区段!$A:$A=D919)*(三跨两临近重点区段!$F:$F="现存区段"),0))),"")</f>
        <v/>
      </c>
      <c r="AF919" s="72" t="str">
        <f t="array" ref="AF919">IFERROR(IF(INDEX(三跨两临近重点区段!$F:$F,MATCH(1,(MONTH(三跨两临近重点区段!$D:$D)=12)*(三跨两临近重点区段!$A:$A=D919),0))="已取消","已取消",INDEX(三跨两临近重点区段!$E:$E,MATCH(1,(MONTH(三跨两临近重点区段!$D:$D)=12)*(三跨两临近重点区段!$A:$A=D919)*(三跨两临近重点区段!$F:$F="现存区段"),0))),"")</f>
        <v/>
      </c>
      <c r="AH919" t="e">
        <f t="array" ref="AH919">INDEX(三跨两临近重点区段!$G:$G,MATCH(D919,三跨两临近重点区段!$A:$A,0))</f>
        <v>#N/A</v>
      </c>
      <c r="AI919" t="e">
        <f>INDEX(三跨两临近重点区段!$J:$J,MATCH(D919,三跨两临近重点区段!$A:$A,0))</f>
        <v>#N/A</v>
      </c>
    </row>
    <row r="920" ht="14.25" spans="1:35">
      <c r="A920" s="263" t="s">
        <v>119</v>
      </c>
      <c r="B920" s="264" t="s">
        <v>2663</v>
      </c>
      <c r="C920" s="263" t="s">
        <v>2733</v>
      </c>
      <c r="D920" s="263" t="s">
        <v>3432</v>
      </c>
      <c r="E920" s="264" t="s">
        <v>2142</v>
      </c>
      <c r="F920" s="264" t="s">
        <v>125</v>
      </c>
      <c r="G920" s="263" t="s">
        <v>2143</v>
      </c>
      <c r="H920" s="263" t="s">
        <v>525</v>
      </c>
      <c r="I920" s="33"/>
      <c r="J920" s="196"/>
      <c r="K920" s="196"/>
      <c r="L920" s="196"/>
      <c r="M920" s="235"/>
      <c r="N920" s="235"/>
      <c r="O920" s="33"/>
      <c r="P920" s="48"/>
      <c r="Q920" s="279"/>
      <c r="R920" s="279"/>
      <c r="S920" s="278">
        <v>45456</v>
      </c>
      <c r="T920" s="279" t="s">
        <v>2117</v>
      </c>
      <c r="U920" s="268" t="str">
        <f t="array" ref="U920">IFERROR(IF(INDEX(三跨两临近重点区段!$F:$F,MATCH(1,(MONTH(三跨两临近重点区段!$D:$D)=7)*(三跨两临近重点区段!$A:$A=D920),0))="已取消","已取消",INDEX(三跨两临近重点区段!$D:$D,MATCH(1,(MONTH(三跨两临近重点区段!$D:$D)=7)*(三跨两临近重点区段!$A:$A=D920)*(三跨两临近重点区段!$F:$F="现存区段"),0))),"")</f>
        <v/>
      </c>
      <c r="V920" s="232" t="str">
        <f t="array" ref="V920">IFERROR(IF(INDEX(三跨两临近重点区段!$F:$F,MATCH(1,(MONTH(三跨两临近重点区段!$D:$D)=7)*(三跨两临近重点区段!$A:$A=D920),0))="已取消","已取消",INDEX(三跨两临近重点区段!$E:$E,MATCH(1,(MONTH(三跨两临近重点区段!$D:$D)=7)*(三跨两临近重点区段!$A:$A=D920)*(三跨两临近重点区段!$F:$F="现存区段"),0))),"")</f>
        <v/>
      </c>
      <c r="W920" s="268" t="str">
        <f t="array" ref="W920">IFERROR(IF(INDEX(三跨两临近重点区段!$F:$F,MATCH(1,(MONTH(三跨两临近重点区段!$D:$D)=8)*(三跨两临近重点区段!$A:$A=D920),0))="已取消","已取消",INDEX(三跨两临近重点区段!$D:$D,MATCH(1,(MONTH(三跨两临近重点区段!$D:$D)=8)*(三跨两临近重点区段!$A:$A=D920)*(三跨两临近重点区段!$F:$F="现存区段"),0))),"")</f>
        <v/>
      </c>
      <c r="X920" s="232" t="str">
        <f t="array" ref="X920">IFERROR(IF(INDEX(三跨两临近重点区段!$F:$F,MATCH(1,(MONTH(三跨两临近重点区段!$D:$D)=8)*(三跨两临近重点区段!$A:$A=D920),0))="已取消","已取消",INDEX(三跨两临近重点区段!$E:$E,MATCH(1,(MONTH(三跨两临近重点区段!$D:$D)=8)*(三跨两临近重点区段!$A:$A=D920)*(三跨两临近重点区段!$F:$F="现存区段"),0))),"")</f>
        <v/>
      </c>
      <c r="Y920" s="268" t="str">
        <f t="array" ref="Y920">IFERROR(IF(INDEX(三跨两临近重点区段!$F:$F,MATCH(1,(MONTH(三跨两临近重点区段!$D:$D)=9)*(三跨两临近重点区段!$A:$A=D920),0))="已取消","已取消",INDEX(三跨两临近重点区段!$D:$D,MATCH(1,(MONTH(三跨两临近重点区段!$D:$D)=9)*(三跨两临近重点区段!$A:$A=D920)*(三跨两临近重点区段!$F:$F="现存区段"),0))),"")</f>
        <v/>
      </c>
      <c r="Z920" s="232" t="str">
        <f t="array" ref="Z920">IFERROR(IF(INDEX(三跨两临近重点区段!$F:$F,MATCH(1,(MONTH(三跨两临近重点区段!$D:$D)=9)*(三跨两临近重点区段!$A:$A=D920),0))="已取消","已取消",INDEX(三跨两临近重点区段!$E:$E,MATCH(1,(MONTH(三跨两临近重点区段!$D:$D)=9)*(三跨两临近重点区段!$A:$A=D920)*(三跨两临近重点区段!$F:$F="现存区段"),0))),"")</f>
        <v/>
      </c>
      <c r="AA920" s="268" t="str">
        <f t="array" ref="AA920">IFERROR(IF(INDEX(三跨两临近重点区段!$F:$F,MATCH(1,(MONTH(三跨两临近重点区段!$D:$D)=10)*(三跨两临近重点区段!$A:$A=D920),0))="已取消","已取消",INDEX(三跨两临近重点区段!$D:$D,MATCH(1,(MONTH(三跨两临近重点区段!$D:$D)=10)*(三跨两临近重点区段!$A:$A=D920)*(三跨两临近重点区段!$F:$F="现存区段"),0))),"")</f>
        <v/>
      </c>
      <c r="AB920" s="72" t="str">
        <f t="array" ref="AB920">IFERROR(IF(INDEX(三跨两临近重点区段!$F:$F,MATCH(1,(MONTH(三跨两临近重点区段!$D:$D)=10)*(三跨两临近重点区段!$A:$A=D920),0))="已取消","已取消",INDEX(三跨两临近重点区段!$E:$E,MATCH(1,(MONTH(三跨两临近重点区段!$D:$D)=10)*(三跨两临近重点区段!$A:$A=D920)*(三跨两临近重点区段!$F:$F="现存区段"),0))),"")</f>
        <v/>
      </c>
      <c r="AC920" s="284" t="str">
        <f t="array" ref="AC920">IFERROR(IF(INDEX(三跨两临近重点区段!$F:$F,MATCH(1,(MONTH(三跨两临近重点区段!$D:$D)=11)*(三跨两临近重点区段!$A:$A=D920),0))="已取消","已取消",INDEX(三跨两临近重点区段!$D:$D,MATCH(1,(MONTH(三跨两临近重点区段!$D:$D)=11)*(三跨两临近重点区段!$A:$A=D920)*(三跨两临近重点区段!$F:$F="现存区段"),0))),"")</f>
        <v/>
      </c>
      <c r="AD920" s="72" t="str">
        <f t="array" ref="AD920">IFERROR(IF(INDEX(三跨两临近重点区段!$F:$F,MATCH(1,(MONTH(三跨两临近重点区段!$D:$D)=11)*(三跨两临近重点区段!$A:$A=D920),0))="已取消","已取消",INDEX(三跨两临近重点区段!$E:$E,MATCH(1,(MONTH(三跨两临近重点区段!$D:$D)=11)*(三跨两临近重点区段!$A:$A=D920)*(三跨两临近重点区段!$F:$F="现存区段"),0))),"")</f>
        <v/>
      </c>
      <c r="AE920" s="284" t="str">
        <f t="array" ref="AE920">IFERROR(IF(INDEX(三跨两临近重点区段!$F:$F,MATCH(1,(MONTH(三跨两临近重点区段!$D:$D)=12)*(三跨两临近重点区段!$A:$A=D920),0))="已取消","已取消",INDEX(三跨两临近重点区段!$D:$D,MATCH(1,(MONTH(三跨两临近重点区段!$D:$D)=12)*(三跨两临近重点区段!$A:$A=D920)*(三跨两临近重点区段!$F:$F="现存区段"),0))),"")</f>
        <v/>
      </c>
      <c r="AF920" s="72" t="str">
        <f t="array" ref="AF920">IFERROR(IF(INDEX(三跨两临近重点区段!$F:$F,MATCH(1,(MONTH(三跨两临近重点区段!$D:$D)=12)*(三跨两临近重点区段!$A:$A=D920),0))="已取消","已取消",INDEX(三跨两临近重点区段!$E:$E,MATCH(1,(MONTH(三跨两临近重点区段!$D:$D)=12)*(三跨两临近重点区段!$A:$A=D920)*(三跨两临近重点区段!$F:$F="现存区段"),0))),"")</f>
        <v/>
      </c>
      <c r="AH920" t="e">
        <f t="array" ref="AH920">INDEX(三跨两临近重点区段!$G:$G,MATCH(D920,三跨两临近重点区段!$A:$A,0))</f>
        <v>#N/A</v>
      </c>
      <c r="AI920" t="e">
        <f>INDEX(三跨两临近重点区段!$J:$J,MATCH(D920,三跨两临近重点区段!$A:$A,0))</f>
        <v>#N/A</v>
      </c>
    </row>
    <row r="921" ht="14.25" spans="1:35">
      <c r="A921" s="263" t="s">
        <v>119</v>
      </c>
      <c r="B921" s="264" t="s">
        <v>2658</v>
      </c>
      <c r="C921" s="263" t="s">
        <v>2733</v>
      </c>
      <c r="D921" s="263" t="s">
        <v>3433</v>
      </c>
      <c r="E921" s="264" t="s">
        <v>2142</v>
      </c>
      <c r="F921" s="264" t="s">
        <v>125</v>
      </c>
      <c r="G921" s="263" t="s">
        <v>2143</v>
      </c>
      <c r="H921" s="263" t="s">
        <v>525</v>
      </c>
      <c r="I921" s="33"/>
      <c r="J921" s="196"/>
      <c r="K921" s="196"/>
      <c r="L921" s="196"/>
      <c r="M921" s="235"/>
      <c r="N921" s="235"/>
      <c r="O921" s="33"/>
      <c r="P921" s="48"/>
      <c r="Q921" s="279"/>
      <c r="R921" s="279"/>
      <c r="S921" s="278">
        <v>45456</v>
      </c>
      <c r="T921" s="279" t="s">
        <v>2117</v>
      </c>
      <c r="U921" s="268" t="str">
        <f t="array" ref="U921">IFERROR(IF(INDEX(三跨两临近重点区段!$F:$F,MATCH(1,(MONTH(三跨两临近重点区段!$D:$D)=7)*(三跨两临近重点区段!$A:$A=D921),0))="已取消","已取消",INDEX(三跨两临近重点区段!$D:$D,MATCH(1,(MONTH(三跨两临近重点区段!$D:$D)=7)*(三跨两临近重点区段!$A:$A=D921)*(三跨两临近重点区段!$F:$F="现存区段"),0))),"")</f>
        <v/>
      </c>
      <c r="V921" s="232" t="str">
        <f t="array" ref="V921">IFERROR(IF(INDEX(三跨两临近重点区段!$F:$F,MATCH(1,(MONTH(三跨两临近重点区段!$D:$D)=7)*(三跨两临近重点区段!$A:$A=D921),0))="已取消","已取消",INDEX(三跨两临近重点区段!$E:$E,MATCH(1,(MONTH(三跨两临近重点区段!$D:$D)=7)*(三跨两临近重点区段!$A:$A=D921)*(三跨两临近重点区段!$F:$F="现存区段"),0))),"")</f>
        <v/>
      </c>
      <c r="W921" s="268" t="str">
        <f t="array" ref="W921">IFERROR(IF(INDEX(三跨两临近重点区段!$F:$F,MATCH(1,(MONTH(三跨两临近重点区段!$D:$D)=8)*(三跨两临近重点区段!$A:$A=D921),0))="已取消","已取消",INDEX(三跨两临近重点区段!$D:$D,MATCH(1,(MONTH(三跨两临近重点区段!$D:$D)=8)*(三跨两临近重点区段!$A:$A=D921)*(三跨两临近重点区段!$F:$F="现存区段"),0))),"")</f>
        <v/>
      </c>
      <c r="X921" s="232" t="str">
        <f t="array" ref="X921">IFERROR(IF(INDEX(三跨两临近重点区段!$F:$F,MATCH(1,(MONTH(三跨两临近重点区段!$D:$D)=8)*(三跨两临近重点区段!$A:$A=D921),0))="已取消","已取消",INDEX(三跨两临近重点区段!$E:$E,MATCH(1,(MONTH(三跨两临近重点区段!$D:$D)=8)*(三跨两临近重点区段!$A:$A=D921)*(三跨两临近重点区段!$F:$F="现存区段"),0))),"")</f>
        <v/>
      </c>
      <c r="Y921" s="268" t="str">
        <f t="array" ref="Y921">IFERROR(IF(INDEX(三跨两临近重点区段!$F:$F,MATCH(1,(MONTH(三跨两临近重点区段!$D:$D)=9)*(三跨两临近重点区段!$A:$A=D921),0))="已取消","已取消",INDEX(三跨两临近重点区段!$D:$D,MATCH(1,(MONTH(三跨两临近重点区段!$D:$D)=9)*(三跨两临近重点区段!$A:$A=D921)*(三跨两临近重点区段!$F:$F="现存区段"),0))),"")</f>
        <v/>
      </c>
      <c r="Z921" s="232" t="str">
        <f t="array" ref="Z921">IFERROR(IF(INDEX(三跨两临近重点区段!$F:$F,MATCH(1,(MONTH(三跨两临近重点区段!$D:$D)=9)*(三跨两临近重点区段!$A:$A=D921),0))="已取消","已取消",INDEX(三跨两临近重点区段!$E:$E,MATCH(1,(MONTH(三跨两临近重点区段!$D:$D)=9)*(三跨两临近重点区段!$A:$A=D921)*(三跨两临近重点区段!$F:$F="现存区段"),0))),"")</f>
        <v/>
      </c>
      <c r="AA921" s="268" t="str">
        <f t="array" ref="AA921">IFERROR(IF(INDEX(三跨两临近重点区段!$F:$F,MATCH(1,(MONTH(三跨两临近重点区段!$D:$D)=10)*(三跨两临近重点区段!$A:$A=D921),0))="已取消","已取消",INDEX(三跨两临近重点区段!$D:$D,MATCH(1,(MONTH(三跨两临近重点区段!$D:$D)=10)*(三跨两临近重点区段!$A:$A=D921)*(三跨两临近重点区段!$F:$F="现存区段"),0))),"")</f>
        <v/>
      </c>
      <c r="AB921" s="72" t="str">
        <f t="array" ref="AB921">IFERROR(IF(INDEX(三跨两临近重点区段!$F:$F,MATCH(1,(MONTH(三跨两临近重点区段!$D:$D)=10)*(三跨两临近重点区段!$A:$A=D921),0))="已取消","已取消",INDEX(三跨两临近重点区段!$E:$E,MATCH(1,(MONTH(三跨两临近重点区段!$D:$D)=10)*(三跨两临近重点区段!$A:$A=D921)*(三跨两临近重点区段!$F:$F="现存区段"),0))),"")</f>
        <v/>
      </c>
      <c r="AC921" s="284" t="str">
        <f t="array" ref="AC921">IFERROR(IF(INDEX(三跨两临近重点区段!$F:$F,MATCH(1,(MONTH(三跨两临近重点区段!$D:$D)=11)*(三跨两临近重点区段!$A:$A=D921),0))="已取消","已取消",INDEX(三跨两临近重点区段!$D:$D,MATCH(1,(MONTH(三跨两临近重点区段!$D:$D)=11)*(三跨两临近重点区段!$A:$A=D921)*(三跨两临近重点区段!$F:$F="现存区段"),0))),"")</f>
        <v/>
      </c>
      <c r="AD921" s="72" t="str">
        <f t="array" ref="AD921">IFERROR(IF(INDEX(三跨两临近重点区段!$F:$F,MATCH(1,(MONTH(三跨两临近重点区段!$D:$D)=11)*(三跨两临近重点区段!$A:$A=D921),0))="已取消","已取消",INDEX(三跨两临近重点区段!$E:$E,MATCH(1,(MONTH(三跨两临近重点区段!$D:$D)=11)*(三跨两临近重点区段!$A:$A=D921)*(三跨两临近重点区段!$F:$F="现存区段"),0))),"")</f>
        <v/>
      </c>
      <c r="AE921" s="284" t="str">
        <f t="array" ref="AE921">IFERROR(IF(INDEX(三跨两临近重点区段!$F:$F,MATCH(1,(MONTH(三跨两临近重点区段!$D:$D)=12)*(三跨两临近重点区段!$A:$A=D921),0))="已取消","已取消",INDEX(三跨两临近重点区段!$D:$D,MATCH(1,(MONTH(三跨两临近重点区段!$D:$D)=12)*(三跨两临近重点区段!$A:$A=D921)*(三跨两临近重点区段!$F:$F="现存区段"),0))),"")</f>
        <v/>
      </c>
      <c r="AF921" s="72" t="str">
        <f t="array" ref="AF921">IFERROR(IF(INDEX(三跨两临近重点区段!$F:$F,MATCH(1,(MONTH(三跨两临近重点区段!$D:$D)=12)*(三跨两临近重点区段!$A:$A=D921),0))="已取消","已取消",INDEX(三跨两临近重点区段!$E:$E,MATCH(1,(MONTH(三跨两临近重点区段!$D:$D)=12)*(三跨两临近重点区段!$A:$A=D921)*(三跨两临近重点区段!$F:$F="现存区段"),0))),"")</f>
        <v/>
      </c>
      <c r="AH921" t="e">
        <f t="array" ref="AH921">INDEX(三跨两临近重点区段!$G:$G,MATCH(D921,三跨两临近重点区段!$A:$A,0))</f>
        <v>#N/A</v>
      </c>
      <c r="AI921" t="e">
        <f>INDEX(三跨两临近重点区段!$J:$J,MATCH(D921,三跨两临近重点区段!$A:$A,0))</f>
        <v>#N/A</v>
      </c>
    </row>
    <row r="922" ht="14.25" spans="1:35">
      <c r="A922" s="263" t="s">
        <v>119</v>
      </c>
      <c r="B922" s="264" t="s">
        <v>2289</v>
      </c>
      <c r="C922" s="263" t="s">
        <v>3188</v>
      </c>
      <c r="D922" s="263" t="s">
        <v>3434</v>
      </c>
      <c r="E922" s="264" t="s">
        <v>2137</v>
      </c>
      <c r="F922" s="264" t="s">
        <v>125</v>
      </c>
      <c r="G922" s="263" t="s">
        <v>2138</v>
      </c>
      <c r="H922" s="263" t="s">
        <v>959</v>
      </c>
      <c r="I922" s="33"/>
      <c r="J922" s="196"/>
      <c r="K922" s="196"/>
      <c r="L922" s="196"/>
      <c r="M922" s="235"/>
      <c r="N922" s="235"/>
      <c r="O922" s="33"/>
      <c r="P922" s="48"/>
      <c r="Q922" s="279"/>
      <c r="R922" s="279"/>
      <c r="S922" s="278">
        <v>45447</v>
      </c>
      <c r="T922" s="279" t="s">
        <v>2117</v>
      </c>
      <c r="U922" s="268" t="str">
        <f t="array" ref="U922">IFERROR(IF(INDEX(三跨两临近重点区段!$F:$F,MATCH(1,(MONTH(三跨两临近重点区段!$D:$D)=7)*(三跨两临近重点区段!$A:$A=D922),0))="已取消","已取消",INDEX(三跨两临近重点区段!$D:$D,MATCH(1,(MONTH(三跨两临近重点区段!$D:$D)=7)*(三跨两临近重点区段!$A:$A=D922)*(三跨两临近重点区段!$F:$F="现存区段"),0))),"")</f>
        <v/>
      </c>
      <c r="V922" s="232" t="str">
        <f t="array" ref="V922">IFERROR(IF(INDEX(三跨两临近重点区段!$F:$F,MATCH(1,(MONTH(三跨两临近重点区段!$D:$D)=7)*(三跨两临近重点区段!$A:$A=D922),0))="已取消","已取消",INDEX(三跨两临近重点区段!$E:$E,MATCH(1,(MONTH(三跨两临近重点区段!$D:$D)=7)*(三跨两临近重点区段!$A:$A=D922)*(三跨两临近重点区段!$F:$F="现存区段"),0))),"")</f>
        <v/>
      </c>
      <c r="W922" s="268" t="str">
        <f t="array" ref="W922">IFERROR(IF(INDEX(三跨两临近重点区段!$F:$F,MATCH(1,(MONTH(三跨两临近重点区段!$D:$D)=8)*(三跨两临近重点区段!$A:$A=D922),0))="已取消","已取消",INDEX(三跨两临近重点区段!$D:$D,MATCH(1,(MONTH(三跨两临近重点区段!$D:$D)=8)*(三跨两临近重点区段!$A:$A=D922)*(三跨两临近重点区段!$F:$F="现存区段"),0))),"")</f>
        <v/>
      </c>
      <c r="X922" s="232" t="str">
        <f t="array" ref="X922">IFERROR(IF(INDEX(三跨两临近重点区段!$F:$F,MATCH(1,(MONTH(三跨两临近重点区段!$D:$D)=8)*(三跨两临近重点区段!$A:$A=D922),0))="已取消","已取消",INDEX(三跨两临近重点区段!$E:$E,MATCH(1,(MONTH(三跨两临近重点区段!$D:$D)=8)*(三跨两临近重点区段!$A:$A=D922)*(三跨两临近重点区段!$F:$F="现存区段"),0))),"")</f>
        <v/>
      </c>
      <c r="Y922" s="268" t="str">
        <f t="array" ref="Y922">IFERROR(IF(INDEX(三跨两临近重点区段!$F:$F,MATCH(1,(MONTH(三跨两临近重点区段!$D:$D)=9)*(三跨两临近重点区段!$A:$A=D922),0))="已取消","已取消",INDEX(三跨两临近重点区段!$D:$D,MATCH(1,(MONTH(三跨两临近重点区段!$D:$D)=9)*(三跨两临近重点区段!$A:$A=D922)*(三跨两临近重点区段!$F:$F="现存区段"),0))),"")</f>
        <v/>
      </c>
      <c r="Z922" s="232" t="str">
        <f t="array" ref="Z922">IFERROR(IF(INDEX(三跨两临近重点区段!$F:$F,MATCH(1,(MONTH(三跨两临近重点区段!$D:$D)=9)*(三跨两临近重点区段!$A:$A=D922),0))="已取消","已取消",INDEX(三跨两临近重点区段!$E:$E,MATCH(1,(MONTH(三跨两临近重点区段!$D:$D)=9)*(三跨两临近重点区段!$A:$A=D922)*(三跨两临近重点区段!$F:$F="现存区段"),0))),"")</f>
        <v/>
      </c>
      <c r="AA922" s="268" t="str">
        <f t="array" ref="AA922">IFERROR(IF(INDEX(三跨两临近重点区段!$F:$F,MATCH(1,(MONTH(三跨两临近重点区段!$D:$D)=10)*(三跨两临近重点区段!$A:$A=D922),0))="已取消","已取消",INDEX(三跨两临近重点区段!$D:$D,MATCH(1,(MONTH(三跨两临近重点区段!$D:$D)=10)*(三跨两临近重点区段!$A:$A=D922)*(三跨两临近重点区段!$F:$F="现存区段"),0))),"")</f>
        <v/>
      </c>
      <c r="AB922" s="72" t="str">
        <f t="array" ref="AB922">IFERROR(IF(INDEX(三跨两临近重点区段!$F:$F,MATCH(1,(MONTH(三跨两临近重点区段!$D:$D)=10)*(三跨两临近重点区段!$A:$A=D922),0))="已取消","已取消",INDEX(三跨两临近重点区段!$E:$E,MATCH(1,(MONTH(三跨两临近重点区段!$D:$D)=10)*(三跨两临近重点区段!$A:$A=D922)*(三跨两临近重点区段!$F:$F="现存区段"),0))),"")</f>
        <v/>
      </c>
      <c r="AC922" s="284" t="str">
        <f t="array" ref="AC922">IFERROR(IF(INDEX(三跨两临近重点区段!$F:$F,MATCH(1,(MONTH(三跨两临近重点区段!$D:$D)=11)*(三跨两临近重点区段!$A:$A=D922),0))="已取消","已取消",INDEX(三跨两临近重点区段!$D:$D,MATCH(1,(MONTH(三跨两临近重点区段!$D:$D)=11)*(三跨两临近重点区段!$A:$A=D922)*(三跨两临近重点区段!$F:$F="现存区段"),0))),"")</f>
        <v/>
      </c>
      <c r="AD922" s="72" t="str">
        <f t="array" ref="AD922">IFERROR(IF(INDEX(三跨两临近重点区段!$F:$F,MATCH(1,(MONTH(三跨两临近重点区段!$D:$D)=11)*(三跨两临近重点区段!$A:$A=D922),0))="已取消","已取消",INDEX(三跨两临近重点区段!$E:$E,MATCH(1,(MONTH(三跨两临近重点区段!$D:$D)=11)*(三跨两临近重点区段!$A:$A=D922)*(三跨两临近重点区段!$F:$F="现存区段"),0))),"")</f>
        <v/>
      </c>
      <c r="AE922" s="284" t="str">
        <f t="array" ref="AE922">IFERROR(IF(INDEX(三跨两临近重点区段!$F:$F,MATCH(1,(MONTH(三跨两临近重点区段!$D:$D)=12)*(三跨两临近重点区段!$A:$A=D922),0))="已取消","已取消",INDEX(三跨两临近重点区段!$D:$D,MATCH(1,(MONTH(三跨两临近重点区段!$D:$D)=12)*(三跨两临近重点区段!$A:$A=D922)*(三跨两临近重点区段!$F:$F="现存区段"),0))),"")</f>
        <v/>
      </c>
      <c r="AF922" s="72" t="str">
        <f t="array" ref="AF922">IFERROR(IF(INDEX(三跨两临近重点区段!$F:$F,MATCH(1,(MONTH(三跨两临近重点区段!$D:$D)=12)*(三跨两临近重点区段!$A:$A=D922),0))="已取消","已取消",INDEX(三跨两临近重点区段!$E:$E,MATCH(1,(MONTH(三跨两临近重点区段!$D:$D)=12)*(三跨两临近重点区段!$A:$A=D922)*(三跨两临近重点区段!$F:$F="现存区段"),0))),"")</f>
        <v/>
      </c>
      <c r="AH922" t="e">
        <f t="array" ref="AH922">INDEX(三跨两临近重点区段!$G:$G,MATCH(D922,三跨两临近重点区段!$A:$A,0))</f>
        <v>#N/A</v>
      </c>
      <c r="AI922" t="e">
        <f>INDEX(三跨两临近重点区段!$J:$J,MATCH(D922,三跨两临近重点区段!$A:$A,0))</f>
        <v>#N/A</v>
      </c>
    </row>
    <row r="923" ht="14.25" spans="1:35">
      <c r="A923" s="263" t="s">
        <v>119</v>
      </c>
      <c r="B923" s="264" t="s">
        <v>2663</v>
      </c>
      <c r="C923" s="263" t="s">
        <v>2130</v>
      </c>
      <c r="D923" s="263" t="s">
        <v>3435</v>
      </c>
      <c r="E923" s="264" t="s">
        <v>2142</v>
      </c>
      <c r="F923" s="264" t="s">
        <v>125</v>
      </c>
      <c r="G923" s="263" t="s">
        <v>2143</v>
      </c>
      <c r="H923" s="263" t="s">
        <v>525</v>
      </c>
      <c r="I923" s="33"/>
      <c r="J923" s="196"/>
      <c r="K923" s="196"/>
      <c r="L923" s="196"/>
      <c r="M923" s="235"/>
      <c r="N923" s="235"/>
      <c r="O923" s="33"/>
      <c r="P923" s="48"/>
      <c r="Q923" s="279"/>
      <c r="R923" s="279"/>
      <c r="S923" s="278">
        <v>45456</v>
      </c>
      <c r="T923" s="279" t="s">
        <v>2117</v>
      </c>
      <c r="U923" s="268" t="str">
        <f t="array" ref="U923">IFERROR(IF(INDEX(三跨两临近重点区段!$F:$F,MATCH(1,(MONTH(三跨两临近重点区段!$D:$D)=7)*(三跨两临近重点区段!$A:$A=D923),0))="已取消","已取消",INDEX(三跨两临近重点区段!$D:$D,MATCH(1,(MONTH(三跨两临近重点区段!$D:$D)=7)*(三跨两临近重点区段!$A:$A=D923)*(三跨两临近重点区段!$F:$F="现存区段"),0))),"")</f>
        <v/>
      </c>
      <c r="V923" s="232" t="str">
        <f t="array" ref="V923">IFERROR(IF(INDEX(三跨两临近重点区段!$F:$F,MATCH(1,(MONTH(三跨两临近重点区段!$D:$D)=7)*(三跨两临近重点区段!$A:$A=D923),0))="已取消","已取消",INDEX(三跨两临近重点区段!$E:$E,MATCH(1,(MONTH(三跨两临近重点区段!$D:$D)=7)*(三跨两临近重点区段!$A:$A=D923)*(三跨两临近重点区段!$F:$F="现存区段"),0))),"")</f>
        <v/>
      </c>
      <c r="W923" s="268" t="str">
        <f t="array" ref="W923">IFERROR(IF(INDEX(三跨两临近重点区段!$F:$F,MATCH(1,(MONTH(三跨两临近重点区段!$D:$D)=8)*(三跨两临近重点区段!$A:$A=D923),0))="已取消","已取消",INDEX(三跨两临近重点区段!$D:$D,MATCH(1,(MONTH(三跨两临近重点区段!$D:$D)=8)*(三跨两临近重点区段!$A:$A=D923)*(三跨两临近重点区段!$F:$F="现存区段"),0))),"")</f>
        <v/>
      </c>
      <c r="X923" s="232" t="str">
        <f t="array" ref="X923">IFERROR(IF(INDEX(三跨两临近重点区段!$F:$F,MATCH(1,(MONTH(三跨两临近重点区段!$D:$D)=8)*(三跨两临近重点区段!$A:$A=D923),0))="已取消","已取消",INDEX(三跨两临近重点区段!$E:$E,MATCH(1,(MONTH(三跨两临近重点区段!$D:$D)=8)*(三跨两临近重点区段!$A:$A=D923)*(三跨两临近重点区段!$F:$F="现存区段"),0))),"")</f>
        <v/>
      </c>
      <c r="Y923" s="268" t="str">
        <f t="array" ref="Y923">IFERROR(IF(INDEX(三跨两临近重点区段!$F:$F,MATCH(1,(MONTH(三跨两临近重点区段!$D:$D)=9)*(三跨两临近重点区段!$A:$A=D923),0))="已取消","已取消",INDEX(三跨两临近重点区段!$D:$D,MATCH(1,(MONTH(三跨两临近重点区段!$D:$D)=9)*(三跨两临近重点区段!$A:$A=D923)*(三跨两临近重点区段!$F:$F="现存区段"),0))),"")</f>
        <v/>
      </c>
      <c r="Z923" s="232" t="str">
        <f t="array" ref="Z923">IFERROR(IF(INDEX(三跨两临近重点区段!$F:$F,MATCH(1,(MONTH(三跨两临近重点区段!$D:$D)=9)*(三跨两临近重点区段!$A:$A=D923),0))="已取消","已取消",INDEX(三跨两临近重点区段!$E:$E,MATCH(1,(MONTH(三跨两临近重点区段!$D:$D)=9)*(三跨两临近重点区段!$A:$A=D923)*(三跨两临近重点区段!$F:$F="现存区段"),0))),"")</f>
        <v/>
      </c>
      <c r="AA923" s="268" t="str">
        <f t="array" ref="AA923">IFERROR(IF(INDEX(三跨两临近重点区段!$F:$F,MATCH(1,(MONTH(三跨两临近重点区段!$D:$D)=10)*(三跨两临近重点区段!$A:$A=D923),0))="已取消","已取消",INDEX(三跨两临近重点区段!$D:$D,MATCH(1,(MONTH(三跨两临近重点区段!$D:$D)=10)*(三跨两临近重点区段!$A:$A=D923)*(三跨两临近重点区段!$F:$F="现存区段"),0))),"")</f>
        <v/>
      </c>
      <c r="AB923" s="72" t="str">
        <f t="array" ref="AB923">IFERROR(IF(INDEX(三跨两临近重点区段!$F:$F,MATCH(1,(MONTH(三跨两临近重点区段!$D:$D)=10)*(三跨两临近重点区段!$A:$A=D923),0))="已取消","已取消",INDEX(三跨两临近重点区段!$E:$E,MATCH(1,(MONTH(三跨两临近重点区段!$D:$D)=10)*(三跨两临近重点区段!$A:$A=D923)*(三跨两临近重点区段!$F:$F="现存区段"),0))),"")</f>
        <v/>
      </c>
      <c r="AC923" s="284" t="str">
        <f t="array" ref="AC923">IFERROR(IF(INDEX(三跨两临近重点区段!$F:$F,MATCH(1,(MONTH(三跨两临近重点区段!$D:$D)=11)*(三跨两临近重点区段!$A:$A=D923),0))="已取消","已取消",INDEX(三跨两临近重点区段!$D:$D,MATCH(1,(MONTH(三跨两临近重点区段!$D:$D)=11)*(三跨两临近重点区段!$A:$A=D923)*(三跨两临近重点区段!$F:$F="现存区段"),0))),"")</f>
        <v/>
      </c>
      <c r="AD923" s="72" t="str">
        <f t="array" ref="AD923">IFERROR(IF(INDEX(三跨两临近重点区段!$F:$F,MATCH(1,(MONTH(三跨两临近重点区段!$D:$D)=11)*(三跨两临近重点区段!$A:$A=D923),0))="已取消","已取消",INDEX(三跨两临近重点区段!$E:$E,MATCH(1,(MONTH(三跨两临近重点区段!$D:$D)=11)*(三跨两临近重点区段!$A:$A=D923)*(三跨两临近重点区段!$F:$F="现存区段"),0))),"")</f>
        <v/>
      </c>
      <c r="AE923" s="284" t="str">
        <f t="array" ref="AE923">IFERROR(IF(INDEX(三跨两临近重点区段!$F:$F,MATCH(1,(MONTH(三跨两临近重点区段!$D:$D)=12)*(三跨两临近重点区段!$A:$A=D923),0))="已取消","已取消",INDEX(三跨两临近重点区段!$D:$D,MATCH(1,(MONTH(三跨两临近重点区段!$D:$D)=12)*(三跨两临近重点区段!$A:$A=D923)*(三跨两临近重点区段!$F:$F="现存区段"),0))),"")</f>
        <v/>
      </c>
      <c r="AF923" s="72" t="str">
        <f t="array" ref="AF923">IFERROR(IF(INDEX(三跨两临近重点区段!$F:$F,MATCH(1,(MONTH(三跨两临近重点区段!$D:$D)=12)*(三跨两临近重点区段!$A:$A=D923),0))="已取消","已取消",INDEX(三跨两临近重点区段!$E:$E,MATCH(1,(MONTH(三跨两临近重点区段!$D:$D)=12)*(三跨两临近重点区段!$A:$A=D923)*(三跨两临近重点区段!$F:$F="现存区段"),0))),"")</f>
        <v/>
      </c>
      <c r="AH923" t="e">
        <f t="array" ref="AH923">INDEX(三跨两临近重点区段!$G:$G,MATCH(D923,三跨两临近重点区段!$A:$A,0))</f>
        <v>#N/A</v>
      </c>
      <c r="AI923" t="e">
        <f>INDEX(三跨两临近重点区段!$J:$J,MATCH(D923,三跨两临近重点区段!$A:$A,0))</f>
        <v>#N/A</v>
      </c>
    </row>
    <row r="924" ht="14.25" spans="1:35">
      <c r="A924" s="263" t="s">
        <v>119</v>
      </c>
      <c r="B924" s="264" t="s">
        <v>2301</v>
      </c>
      <c r="C924" s="263" t="s">
        <v>3188</v>
      </c>
      <c r="D924" s="263" t="s">
        <v>3436</v>
      </c>
      <c r="E924" s="264" t="s">
        <v>2137</v>
      </c>
      <c r="F924" s="264" t="s">
        <v>125</v>
      </c>
      <c r="G924" s="263" t="s">
        <v>2138</v>
      </c>
      <c r="H924" s="263" t="s">
        <v>923</v>
      </c>
      <c r="I924" s="33"/>
      <c r="J924" s="196"/>
      <c r="K924" s="196"/>
      <c r="L924" s="196"/>
      <c r="M924" s="235"/>
      <c r="N924" s="235"/>
      <c r="O924" s="33"/>
      <c r="P924" s="48"/>
      <c r="Q924" s="279"/>
      <c r="R924" s="279"/>
      <c r="S924" s="278">
        <v>45447</v>
      </c>
      <c r="T924" s="279" t="s">
        <v>2117</v>
      </c>
      <c r="U924" s="268" t="str">
        <f t="array" ref="U924">IFERROR(IF(INDEX(三跨两临近重点区段!$F:$F,MATCH(1,(MONTH(三跨两临近重点区段!$D:$D)=7)*(三跨两临近重点区段!$A:$A=D924),0))="已取消","已取消",INDEX(三跨两临近重点区段!$D:$D,MATCH(1,(MONTH(三跨两临近重点区段!$D:$D)=7)*(三跨两临近重点区段!$A:$A=D924)*(三跨两临近重点区段!$F:$F="现存区段"),0))),"")</f>
        <v/>
      </c>
      <c r="V924" s="232" t="str">
        <f t="array" ref="V924">IFERROR(IF(INDEX(三跨两临近重点区段!$F:$F,MATCH(1,(MONTH(三跨两临近重点区段!$D:$D)=7)*(三跨两临近重点区段!$A:$A=D924),0))="已取消","已取消",INDEX(三跨两临近重点区段!$E:$E,MATCH(1,(MONTH(三跨两临近重点区段!$D:$D)=7)*(三跨两临近重点区段!$A:$A=D924)*(三跨两临近重点区段!$F:$F="现存区段"),0))),"")</f>
        <v/>
      </c>
      <c r="W924" s="268" t="str">
        <f t="array" ref="W924">IFERROR(IF(INDEX(三跨两临近重点区段!$F:$F,MATCH(1,(MONTH(三跨两临近重点区段!$D:$D)=8)*(三跨两临近重点区段!$A:$A=D924),0))="已取消","已取消",INDEX(三跨两临近重点区段!$D:$D,MATCH(1,(MONTH(三跨两临近重点区段!$D:$D)=8)*(三跨两临近重点区段!$A:$A=D924)*(三跨两临近重点区段!$F:$F="现存区段"),0))),"")</f>
        <v/>
      </c>
      <c r="X924" s="232" t="str">
        <f t="array" ref="X924">IFERROR(IF(INDEX(三跨两临近重点区段!$F:$F,MATCH(1,(MONTH(三跨两临近重点区段!$D:$D)=8)*(三跨两临近重点区段!$A:$A=D924),0))="已取消","已取消",INDEX(三跨两临近重点区段!$E:$E,MATCH(1,(MONTH(三跨两临近重点区段!$D:$D)=8)*(三跨两临近重点区段!$A:$A=D924)*(三跨两临近重点区段!$F:$F="现存区段"),0))),"")</f>
        <v/>
      </c>
      <c r="Y924" s="268" t="str">
        <f t="array" ref="Y924">IFERROR(IF(INDEX(三跨两临近重点区段!$F:$F,MATCH(1,(MONTH(三跨两临近重点区段!$D:$D)=9)*(三跨两临近重点区段!$A:$A=D924),0))="已取消","已取消",INDEX(三跨两临近重点区段!$D:$D,MATCH(1,(MONTH(三跨两临近重点区段!$D:$D)=9)*(三跨两临近重点区段!$A:$A=D924)*(三跨两临近重点区段!$F:$F="现存区段"),0))),"")</f>
        <v/>
      </c>
      <c r="Z924" s="232" t="str">
        <f t="array" ref="Z924">IFERROR(IF(INDEX(三跨两临近重点区段!$F:$F,MATCH(1,(MONTH(三跨两临近重点区段!$D:$D)=9)*(三跨两临近重点区段!$A:$A=D924),0))="已取消","已取消",INDEX(三跨两临近重点区段!$E:$E,MATCH(1,(MONTH(三跨两临近重点区段!$D:$D)=9)*(三跨两临近重点区段!$A:$A=D924)*(三跨两临近重点区段!$F:$F="现存区段"),0))),"")</f>
        <v/>
      </c>
      <c r="AA924" s="268" t="str">
        <f t="array" ref="AA924">IFERROR(IF(INDEX(三跨两临近重点区段!$F:$F,MATCH(1,(MONTH(三跨两临近重点区段!$D:$D)=10)*(三跨两临近重点区段!$A:$A=D924),0))="已取消","已取消",INDEX(三跨两临近重点区段!$D:$D,MATCH(1,(MONTH(三跨两临近重点区段!$D:$D)=10)*(三跨两临近重点区段!$A:$A=D924)*(三跨两临近重点区段!$F:$F="现存区段"),0))),"")</f>
        <v/>
      </c>
      <c r="AB924" s="72" t="str">
        <f t="array" ref="AB924">IFERROR(IF(INDEX(三跨两临近重点区段!$F:$F,MATCH(1,(MONTH(三跨两临近重点区段!$D:$D)=10)*(三跨两临近重点区段!$A:$A=D924),0))="已取消","已取消",INDEX(三跨两临近重点区段!$E:$E,MATCH(1,(MONTH(三跨两临近重点区段!$D:$D)=10)*(三跨两临近重点区段!$A:$A=D924)*(三跨两临近重点区段!$F:$F="现存区段"),0))),"")</f>
        <v/>
      </c>
      <c r="AC924" s="284" t="str">
        <f t="array" ref="AC924">IFERROR(IF(INDEX(三跨两临近重点区段!$F:$F,MATCH(1,(MONTH(三跨两临近重点区段!$D:$D)=11)*(三跨两临近重点区段!$A:$A=D924),0))="已取消","已取消",INDEX(三跨两临近重点区段!$D:$D,MATCH(1,(MONTH(三跨两临近重点区段!$D:$D)=11)*(三跨两临近重点区段!$A:$A=D924)*(三跨两临近重点区段!$F:$F="现存区段"),0))),"")</f>
        <v/>
      </c>
      <c r="AD924" s="72" t="str">
        <f t="array" ref="AD924">IFERROR(IF(INDEX(三跨两临近重点区段!$F:$F,MATCH(1,(MONTH(三跨两临近重点区段!$D:$D)=11)*(三跨两临近重点区段!$A:$A=D924),0))="已取消","已取消",INDEX(三跨两临近重点区段!$E:$E,MATCH(1,(MONTH(三跨两临近重点区段!$D:$D)=11)*(三跨两临近重点区段!$A:$A=D924)*(三跨两临近重点区段!$F:$F="现存区段"),0))),"")</f>
        <v/>
      </c>
      <c r="AE924" s="284" t="str">
        <f t="array" ref="AE924">IFERROR(IF(INDEX(三跨两临近重点区段!$F:$F,MATCH(1,(MONTH(三跨两临近重点区段!$D:$D)=12)*(三跨两临近重点区段!$A:$A=D924),0))="已取消","已取消",INDEX(三跨两临近重点区段!$D:$D,MATCH(1,(MONTH(三跨两临近重点区段!$D:$D)=12)*(三跨两临近重点区段!$A:$A=D924)*(三跨两临近重点区段!$F:$F="现存区段"),0))),"")</f>
        <v/>
      </c>
      <c r="AF924" s="72" t="str">
        <f t="array" ref="AF924">IFERROR(IF(INDEX(三跨两临近重点区段!$F:$F,MATCH(1,(MONTH(三跨两临近重点区段!$D:$D)=12)*(三跨两临近重点区段!$A:$A=D924),0))="已取消","已取消",INDEX(三跨两临近重点区段!$E:$E,MATCH(1,(MONTH(三跨两临近重点区段!$D:$D)=12)*(三跨两临近重点区段!$A:$A=D924)*(三跨两临近重点区段!$F:$F="现存区段"),0))),"")</f>
        <v/>
      </c>
      <c r="AH924" t="e">
        <f t="array" ref="AH924">INDEX(三跨两临近重点区段!$G:$G,MATCH(D924,三跨两临近重点区段!$A:$A,0))</f>
        <v>#N/A</v>
      </c>
      <c r="AI924" t="e">
        <f>INDEX(三跨两临近重点区段!$J:$J,MATCH(D924,三跨两临近重点区段!$A:$A,0))</f>
        <v>#N/A</v>
      </c>
    </row>
    <row r="925" ht="14.25" spans="1:35">
      <c r="A925" s="263" t="s">
        <v>119</v>
      </c>
      <c r="B925" s="264" t="s">
        <v>2658</v>
      </c>
      <c r="C925" s="263" t="s">
        <v>2130</v>
      </c>
      <c r="D925" s="263" t="s">
        <v>3437</v>
      </c>
      <c r="E925" s="264" t="s">
        <v>2142</v>
      </c>
      <c r="F925" s="264" t="s">
        <v>125</v>
      </c>
      <c r="G925" s="263" t="s">
        <v>2143</v>
      </c>
      <c r="H925" s="263" t="s">
        <v>525</v>
      </c>
      <c r="I925" s="33"/>
      <c r="J925" s="196"/>
      <c r="K925" s="196"/>
      <c r="L925" s="196"/>
      <c r="M925" s="235"/>
      <c r="N925" s="235"/>
      <c r="O925" s="33"/>
      <c r="P925" s="48"/>
      <c r="Q925" s="279"/>
      <c r="R925" s="279"/>
      <c r="S925" s="278">
        <v>45456</v>
      </c>
      <c r="T925" s="279" t="s">
        <v>2117</v>
      </c>
      <c r="U925" s="268" t="str">
        <f t="array" ref="U925">IFERROR(IF(INDEX(三跨两临近重点区段!$F:$F,MATCH(1,(MONTH(三跨两临近重点区段!$D:$D)=7)*(三跨两临近重点区段!$A:$A=D925),0))="已取消","已取消",INDEX(三跨两临近重点区段!$D:$D,MATCH(1,(MONTH(三跨两临近重点区段!$D:$D)=7)*(三跨两临近重点区段!$A:$A=D925)*(三跨两临近重点区段!$F:$F="现存区段"),0))),"")</f>
        <v/>
      </c>
      <c r="V925" s="232" t="str">
        <f t="array" ref="V925">IFERROR(IF(INDEX(三跨两临近重点区段!$F:$F,MATCH(1,(MONTH(三跨两临近重点区段!$D:$D)=7)*(三跨两临近重点区段!$A:$A=D925),0))="已取消","已取消",INDEX(三跨两临近重点区段!$E:$E,MATCH(1,(MONTH(三跨两临近重点区段!$D:$D)=7)*(三跨两临近重点区段!$A:$A=D925)*(三跨两临近重点区段!$F:$F="现存区段"),0))),"")</f>
        <v/>
      </c>
      <c r="W925" s="268" t="str">
        <f t="array" ref="W925">IFERROR(IF(INDEX(三跨两临近重点区段!$F:$F,MATCH(1,(MONTH(三跨两临近重点区段!$D:$D)=8)*(三跨两临近重点区段!$A:$A=D925),0))="已取消","已取消",INDEX(三跨两临近重点区段!$D:$D,MATCH(1,(MONTH(三跨两临近重点区段!$D:$D)=8)*(三跨两临近重点区段!$A:$A=D925)*(三跨两临近重点区段!$F:$F="现存区段"),0))),"")</f>
        <v/>
      </c>
      <c r="X925" s="232" t="str">
        <f t="array" ref="X925">IFERROR(IF(INDEX(三跨两临近重点区段!$F:$F,MATCH(1,(MONTH(三跨两临近重点区段!$D:$D)=8)*(三跨两临近重点区段!$A:$A=D925),0))="已取消","已取消",INDEX(三跨两临近重点区段!$E:$E,MATCH(1,(MONTH(三跨两临近重点区段!$D:$D)=8)*(三跨两临近重点区段!$A:$A=D925)*(三跨两临近重点区段!$F:$F="现存区段"),0))),"")</f>
        <v/>
      </c>
      <c r="Y925" s="268" t="str">
        <f t="array" ref="Y925">IFERROR(IF(INDEX(三跨两临近重点区段!$F:$F,MATCH(1,(MONTH(三跨两临近重点区段!$D:$D)=9)*(三跨两临近重点区段!$A:$A=D925),0))="已取消","已取消",INDEX(三跨两临近重点区段!$D:$D,MATCH(1,(MONTH(三跨两临近重点区段!$D:$D)=9)*(三跨两临近重点区段!$A:$A=D925)*(三跨两临近重点区段!$F:$F="现存区段"),0))),"")</f>
        <v/>
      </c>
      <c r="Z925" s="232" t="str">
        <f t="array" ref="Z925">IFERROR(IF(INDEX(三跨两临近重点区段!$F:$F,MATCH(1,(MONTH(三跨两临近重点区段!$D:$D)=9)*(三跨两临近重点区段!$A:$A=D925),0))="已取消","已取消",INDEX(三跨两临近重点区段!$E:$E,MATCH(1,(MONTH(三跨两临近重点区段!$D:$D)=9)*(三跨两临近重点区段!$A:$A=D925)*(三跨两临近重点区段!$F:$F="现存区段"),0))),"")</f>
        <v/>
      </c>
      <c r="AA925" s="268" t="str">
        <f t="array" ref="AA925">IFERROR(IF(INDEX(三跨两临近重点区段!$F:$F,MATCH(1,(MONTH(三跨两临近重点区段!$D:$D)=10)*(三跨两临近重点区段!$A:$A=D925),0))="已取消","已取消",INDEX(三跨两临近重点区段!$D:$D,MATCH(1,(MONTH(三跨两临近重点区段!$D:$D)=10)*(三跨两临近重点区段!$A:$A=D925)*(三跨两临近重点区段!$F:$F="现存区段"),0))),"")</f>
        <v/>
      </c>
      <c r="AB925" s="72" t="str">
        <f t="array" ref="AB925">IFERROR(IF(INDEX(三跨两临近重点区段!$F:$F,MATCH(1,(MONTH(三跨两临近重点区段!$D:$D)=10)*(三跨两临近重点区段!$A:$A=D925),0))="已取消","已取消",INDEX(三跨两临近重点区段!$E:$E,MATCH(1,(MONTH(三跨两临近重点区段!$D:$D)=10)*(三跨两临近重点区段!$A:$A=D925)*(三跨两临近重点区段!$F:$F="现存区段"),0))),"")</f>
        <v/>
      </c>
      <c r="AC925" s="284" t="str">
        <f t="array" ref="AC925">IFERROR(IF(INDEX(三跨两临近重点区段!$F:$F,MATCH(1,(MONTH(三跨两临近重点区段!$D:$D)=11)*(三跨两临近重点区段!$A:$A=D925),0))="已取消","已取消",INDEX(三跨两临近重点区段!$D:$D,MATCH(1,(MONTH(三跨两临近重点区段!$D:$D)=11)*(三跨两临近重点区段!$A:$A=D925)*(三跨两临近重点区段!$F:$F="现存区段"),0))),"")</f>
        <v/>
      </c>
      <c r="AD925" s="72" t="str">
        <f t="array" ref="AD925">IFERROR(IF(INDEX(三跨两临近重点区段!$F:$F,MATCH(1,(MONTH(三跨两临近重点区段!$D:$D)=11)*(三跨两临近重点区段!$A:$A=D925),0))="已取消","已取消",INDEX(三跨两临近重点区段!$E:$E,MATCH(1,(MONTH(三跨两临近重点区段!$D:$D)=11)*(三跨两临近重点区段!$A:$A=D925)*(三跨两临近重点区段!$F:$F="现存区段"),0))),"")</f>
        <v/>
      </c>
      <c r="AE925" s="284" t="str">
        <f t="array" ref="AE925">IFERROR(IF(INDEX(三跨两临近重点区段!$F:$F,MATCH(1,(MONTH(三跨两临近重点区段!$D:$D)=12)*(三跨两临近重点区段!$A:$A=D925),0))="已取消","已取消",INDEX(三跨两临近重点区段!$D:$D,MATCH(1,(MONTH(三跨两临近重点区段!$D:$D)=12)*(三跨两临近重点区段!$A:$A=D925)*(三跨两临近重点区段!$F:$F="现存区段"),0))),"")</f>
        <v/>
      </c>
      <c r="AF925" s="72" t="str">
        <f t="array" ref="AF925">IFERROR(IF(INDEX(三跨两临近重点区段!$F:$F,MATCH(1,(MONTH(三跨两临近重点区段!$D:$D)=12)*(三跨两临近重点区段!$A:$A=D925),0))="已取消","已取消",INDEX(三跨两临近重点区段!$E:$E,MATCH(1,(MONTH(三跨两临近重点区段!$D:$D)=12)*(三跨两临近重点区段!$A:$A=D925)*(三跨两临近重点区段!$F:$F="现存区段"),0))),"")</f>
        <v/>
      </c>
      <c r="AH925" t="e">
        <f t="array" ref="AH925">INDEX(三跨两临近重点区段!$G:$G,MATCH(D925,三跨两临近重点区段!$A:$A,0))</f>
        <v>#N/A</v>
      </c>
      <c r="AI925" t="e">
        <f>INDEX(三跨两临近重点区段!$J:$J,MATCH(D925,三跨两临近重点区段!$A:$A,0))</f>
        <v>#N/A</v>
      </c>
    </row>
    <row r="926" ht="14.25" spans="1:35">
      <c r="A926" s="263" t="s">
        <v>119</v>
      </c>
      <c r="B926" s="264" t="s">
        <v>2318</v>
      </c>
      <c r="C926" s="263" t="s">
        <v>3188</v>
      </c>
      <c r="D926" s="263" t="s">
        <v>3438</v>
      </c>
      <c r="E926" s="264" t="s">
        <v>2137</v>
      </c>
      <c r="F926" s="264" t="s">
        <v>125</v>
      </c>
      <c r="G926" s="263" t="s">
        <v>2138</v>
      </c>
      <c r="H926" s="263" t="s">
        <v>923</v>
      </c>
      <c r="I926" s="33"/>
      <c r="J926" s="196"/>
      <c r="K926" s="196"/>
      <c r="L926" s="196"/>
      <c r="M926" s="235"/>
      <c r="N926" s="235"/>
      <c r="O926" s="33"/>
      <c r="P926" s="48"/>
      <c r="Q926" s="279"/>
      <c r="R926" s="279"/>
      <c r="S926" s="278">
        <v>45447</v>
      </c>
      <c r="T926" s="279" t="s">
        <v>2117</v>
      </c>
      <c r="U926" s="268" t="str">
        <f t="array" ref="U926">IFERROR(IF(INDEX(三跨两临近重点区段!$F:$F,MATCH(1,(MONTH(三跨两临近重点区段!$D:$D)=7)*(三跨两临近重点区段!$A:$A=D926),0))="已取消","已取消",INDEX(三跨两临近重点区段!$D:$D,MATCH(1,(MONTH(三跨两临近重点区段!$D:$D)=7)*(三跨两临近重点区段!$A:$A=D926)*(三跨两临近重点区段!$F:$F="现存区段"),0))),"")</f>
        <v/>
      </c>
      <c r="V926" s="232" t="str">
        <f t="array" ref="V926">IFERROR(IF(INDEX(三跨两临近重点区段!$F:$F,MATCH(1,(MONTH(三跨两临近重点区段!$D:$D)=7)*(三跨两临近重点区段!$A:$A=D926),0))="已取消","已取消",INDEX(三跨两临近重点区段!$E:$E,MATCH(1,(MONTH(三跨两临近重点区段!$D:$D)=7)*(三跨两临近重点区段!$A:$A=D926)*(三跨两临近重点区段!$F:$F="现存区段"),0))),"")</f>
        <v/>
      </c>
      <c r="W926" s="268" t="str">
        <f t="array" ref="W926">IFERROR(IF(INDEX(三跨两临近重点区段!$F:$F,MATCH(1,(MONTH(三跨两临近重点区段!$D:$D)=8)*(三跨两临近重点区段!$A:$A=D926),0))="已取消","已取消",INDEX(三跨两临近重点区段!$D:$D,MATCH(1,(MONTH(三跨两临近重点区段!$D:$D)=8)*(三跨两临近重点区段!$A:$A=D926)*(三跨两临近重点区段!$F:$F="现存区段"),0))),"")</f>
        <v/>
      </c>
      <c r="X926" s="232" t="str">
        <f t="array" ref="X926">IFERROR(IF(INDEX(三跨两临近重点区段!$F:$F,MATCH(1,(MONTH(三跨两临近重点区段!$D:$D)=8)*(三跨两临近重点区段!$A:$A=D926),0))="已取消","已取消",INDEX(三跨两临近重点区段!$E:$E,MATCH(1,(MONTH(三跨两临近重点区段!$D:$D)=8)*(三跨两临近重点区段!$A:$A=D926)*(三跨两临近重点区段!$F:$F="现存区段"),0))),"")</f>
        <v/>
      </c>
      <c r="Y926" s="268" t="str">
        <f t="array" ref="Y926">IFERROR(IF(INDEX(三跨两临近重点区段!$F:$F,MATCH(1,(MONTH(三跨两临近重点区段!$D:$D)=9)*(三跨两临近重点区段!$A:$A=D926),0))="已取消","已取消",INDEX(三跨两临近重点区段!$D:$D,MATCH(1,(MONTH(三跨两临近重点区段!$D:$D)=9)*(三跨两临近重点区段!$A:$A=D926)*(三跨两临近重点区段!$F:$F="现存区段"),0))),"")</f>
        <v/>
      </c>
      <c r="Z926" s="232" t="str">
        <f t="array" ref="Z926">IFERROR(IF(INDEX(三跨两临近重点区段!$F:$F,MATCH(1,(MONTH(三跨两临近重点区段!$D:$D)=9)*(三跨两临近重点区段!$A:$A=D926),0))="已取消","已取消",INDEX(三跨两临近重点区段!$E:$E,MATCH(1,(MONTH(三跨两临近重点区段!$D:$D)=9)*(三跨两临近重点区段!$A:$A=D926)*(三跨两临近重点区段!$F:$F="现存区段"),0))),"")</f>
        <v/>
      </c>
      <c r="AA926" s="268" t="str">
        <f t="array" ref="AA926">IFERROR(IF(INDEX(三跨两临近重点区段!$F:$F,MATCH(1,(MONTH(三跨两临近重点区段!$D:$D)=10)*(三跨两临近重点区段!$A:$A=D926),0))="已取消","已取消",INDEX(三跨两临近重点区段!$D:$D,MATCH(1,(MONTH(三跨两临近重点区段!$D:$D)=10)*(三跨两临近重点区段!$A:$A=D926)*(三跨两临近重点区段!$F:$F="现存区段"),0))),"")</f>
        <v/>
      </c>
      <c r="AB926" s="72" t="str">
        <f t="array" ref="AB926">IFERROR(IF(INDEX(三跨两临近重点区段!$F:$F,MATCH(1,(MONTH(三跨两临近重点区段!$D:$D)=10)*(三跨两临近重点区段!$A:$A=D926),0))="已取消","已取消",INDEX(三跨两临近重点区段!$E:$E,MATCH(1,(MONTH(三跨两临近重点区段!$D:$D)=10)*(三跨两临近重点区段!$A:$A=D926)*(三跨两临近重点区段!$F:$F="现存区段"),0))),"")</f>
        <v/>
      </c>
      <c r="AC926" s="284" t="str">
        <f t="array" ref="AC926">IFERROR(IF(INDEX(三跨两临近重点区段!$F:$F,MATCH(1,(MONTH(三跨两临近重点区段!$D:$D)=11)*(三跨两临近重点区段!$A:$A=D926),0))="已取消","已取消",INDEX(三跨两临近重点区段!$D:$D,MATCH(1,(MONTH(三跨两临近重点区段!$D:$D)=11)*(三跨两临近重点区段!$A:$A=D926)*(三跨两临近重点区段!$F:$F="现存区段"),0))),"")</f>
        <v/>
      </c>
      <c r="AD926" s="72" t="str">
        <f t="array" ref="AD926">IFERROR(IF(INDEX(三跨两临近重点区段!$F:$F,MATCH(1,(MONTH(三跨两临近重点区段!$D:$D)=11)*(三跨两临近重点区段!$A:$A=D926),0))="已取消","已取消",INDEX(三跨两临近重点区段!$E:$E,MATCH(1,(MONTH(三跨两临近重点区段!$D:$D)=11)*(三跨两临近重点区段!$A:$A=D926)*(三跨两临近重点区段!$F:$F="现存区段"),0))),"")</f>
        <v/>
      </c>
      <c r="AE926" s="284" t="str">
        <f t="array" ref="AE926">IFERROR(IF(INDEX(三跨两临近重点区段!$F:$F,MATCH(1,(MONTH(三跨两临近重点区段!$D:$D)=12)*(三跨两临近重点区段!$A:$A=D926),0))="已取消","已取消",INDEX(三跨两临近重点区段!$D:$D,MATCH(1,(MONTH(三跨两临近重点区段!$D:$D)=12)*(三跨两临近重点区段!$A:$A=D926)*(三跨两临近重点区段!$F:$F="现存区段"),0))),"")</f>
        <v/>
      </c>
      <c r="AF926" s="72" t="str">
        <f t="array" ref="AF926">IFERROR(IF(INDEX(三跨两临近重点区段!$F:$F,MATCH(1,(MONTH(三跨两临近重点区段!$D:$D)=12)*(三跨两临近重点区段!$A:$A=D926),0))="已取消","已取消",INDEX(三跨两临近重点区段!$E:$E,MATCH(1,(MONTH(三跨两临近重点区段!$D:$D)=12)*(三跨两临近重点区段!$A:$A=D926)*(三跨两临近重点区段!$F:$F="现存区段"),0))),"")</f>
        <v/>
      </c>
      <c r="AH926" t="e">
        <f t="array" ref="AH926">INDEX(三跨两临近重点区段!$G:$G,MATCH(D926,三跨两临近重点区段!$A:$A,0))</f>
        <v>#N/A</v>
      </c>
      <c r="AI926" t="e">
        <f>INDEX(三跨两临近重点区段!$J:$J,MATCH(D926,三跨两临近重点区段!$A:$A,0))</f>
        <v>#N/A</v>
      </c>
    </row>
    <row r="927" ht="14.25" spans="1:35">
      <c r="A927" s="263" t="s">
        <v>119</v>
      </c>
      <c r="B927" s="264" t="s">
        <v>2268</v>
      </c>
      <c r="C927" s="263" t="s">
        <v>2126</v>
      </c>
      <c r="D927" s="263" t="s">
        <v>3439</v>
      </c>
      <c r="E927" s="264" t="s">
        <v>2137</v>
      </c>
      <c r="F927" s="264" t="s">
        <v>125</v>
      </c>
      <c r="G927" s="263" t="s">
        <v>2138</v>
      </c>
      <c r="H927" s="263" t="s">
        <v>959</v>
      </c>
      <c r="I927" s="33"/>
      <c r="J927" s="196"/>
      <c r="K927" s="196"/>
      <c r="L927" s="196"/>
      <c r="M927" s="235"/>
      <c r="N927" s="235"/>
      <c r="O927" s="33"/>
      <c r="P927" s="48"/>
      <c r="Q927" s="279"/>
      <c r="R927" s="279"/>
      <c r="S927" s="278">
        <v>45447</v>
      </c>
      <c r="T927" s="279" t="s">
        <v>2117</v>
      </c>
      <c r="U927" s="268" t="str">
        <f t="array" ref="U927">IFERROR(IF(INDEX(三跨两临近重点区段!$F:$F,MATCH(1,(MONTH(三跨两临近重点区段!$D:$D)=7)*(三跨两临近重点区段!$A:$A=D927),0))="已取消","已取消",INDEX(三跨两临近重点区段!$D:$D,MATCH(1,(MONTH(三跨两临近重点区段!$D:$D)=7)*(三跨两临近重点区段!$A:$A=D927)*(三跨两临近重点区段!$F:$F="现存区段"),0))),"")</f>
        <v/>
      </c>
      <c r="V927" s="232" t="str">
        <f t="array" ref="V927">IFERROR(IF(INDEX(三跨两临近重点区段!$F:$F,MATCH(1,(MONTH(三跨两临近重点区段!$D:$D)=7)*(三跨两临近重点区段!$A:$A=D927),0))="已取消","已取消",INDEX(三跨两临近重点区段!$E:$E,MATCH(1,(MONTH(三跨两临近重点区段!$D:$D)=7)*(三跨两临近重点区段!$A:$A=D927)*(三跨两临近重点区段!$F:$F="现存区段"),0))),"")</f>
        <v/>
      </c>
      <c r="W927" s="268" t="str">
        <f t="array" ref="W927">IFERROR(IF(INDEX(三跨两临近重点区段!$F:$F,MATCH(1,(MONTH(三跨两临近重点区段!$D:$D)=8)*(三跨两临近重点区段!$A:$A=D927),0))="已取消","已取消",INDEX(三跨两临近重点区段!$D:$D,MATCH(1,(MONTH(三跨两临近重点区段!$D:$D)=8)*(三跨两临近重点区段!$A:$A=D927)*(三跨两临近重点区段!$F:$F="现存区段"),0))),"")</f>
        <v/>
      </c>
      <c r="X927" s="232" t="str">
        <f t="array" ref="X927">IFERROR(IF(INDEX(三跨两临近重点区段!$F:$F,MATCH(1,(MONTH(三跨两临近重点区段!$D:$D)=8)*(三跨两临近重点区段!$A:$A=D927),0))="已取消","已取消",INDEX(三跨两临近重点区段!$E:$E,MATCH(1,(MONTH(三跨两临近重点区段!$D:$D)=8)*(三跨两临近重点区段!$A:$A=D927)*(三跨两临近重点区段!$F:$F="现存区段"),0))),"")</f>
        <v/>
      </c>
      <c r="Y927" s="268" t="str">
        <f t="array" ref="Y927">IFERROR(IF(INDEX(三跨两临近重点区段!$F:$F,MATCH(1,(MONTH(三跨两临近重点区段!$D:$D)=9)*(三跨两临近重点区段!$A:$A=D927),0))="已取消","已取消",INDEX(三跨两临近重点区段!$D:$D,MATCH(1,(MONTH(三跨两临近重点区段!$D:$D)=9)*(三跨两临近重点区段!$A:$A=D927)*(三跨两临近重点区段!$F:$F="现存区段"),0))),"")</f>
        <v/>
      </c>
      <c r="Z927" s="232" t="str">
        <f t="array" ref="Z927">IFERROR(IF(INDEX(三跨两临近重点区段!$F:$F,MATCH(1,(MONTH(三跨两临近重点区段!$D:$D)=9)*(三跨两临近重点区段!$A:$A=D927),0))="已取消","已取消",INDEX(三跨两临近重点区段!$E:$E,MATCH(1,(MONTH(三跨两临近重点区段!$D:$D)=9)*(三跨两临近重点区段!$A:$A=D927)*(三跨两临近重点区段!$F:$F="现存区段"),0))),"")</f>
        <v/>
      </c>
      <c r="AA927" s="268" t="str">
        <f t="array" ref="AA927">IFERROR(IF(INDEX(三跨两临近重点区段!$F:$F,MATCH(1,(MONTH(三跨两临近重点区段!$D:$D)=10)*(三跨两临近重点区段!$A:$A=D927),0))="已取消","已取消",INDEX(三跨两临近重点区段!$D:$D,MATCH(1,(MONTH(三跨两临近重点区段!$D:$D)=10)*(三跨两临近重点区段!$A:$A=D927)*(三跨两临近重点区段!$F:$F="现存区段"),0))),"")</f>
        <v/>
      </c>
      <c r="AB927" s="72" t="str">
        <f t="array" ref="AB927">IFERROR(IF(INDEX(三跨两临近重点区段!$F:$F,MATCH(1,(MONTH(三跨两临近重点区段!$D:$D)=10)*(三跨两临近重点区段!$A:$A=D927),0))="已取消","已取消",INDEX(三跨两临近重点区段!$E:$E,MATCH(1,(MONTH(三跨两临近重点区段!$D:$D)=10)*(三跨两临近重点区段!$A:$A=D927)*(三跨两临近重点区段!$F:$F="现存区段"),0))),"")</f>
        <v/>
      </c>
      <c r="AC927" s="284" t="str">
        <f t="array" ref="AC927">IFERROR(IF(INDEX(三跨两临近重点区段!$F:$F,MATCH(1,(MONTH(三跨两临近重点区段!$D:$D)=11)*(三跨两临近重点区段!$A:$A=D927),0))="已取消","已取消",INDEX(三跨两临近重点区段!$D:$D,MATCH(1,(MONTH(三跨两临近重点区段!$D:$D)=11)*(三跨两临近重点区段!$A:$A=D927)*(三跨两临近重点区段!$F:$F="现存区段"),0))),"")</f>
        <v/>
      </c>
      <c r="AD927" s="72" t="str">
        <f t="array" ref="AD927">IFERROR(IF(INDEX(三跨两临近重点区段!$F:$F,MATCH(1,(MONTH(三跨两临近重点区段!$D:$D)=11)*(三跨两临近重点区段!$A:$A=D927),0))="已取消","已取消",INDEX(三跨两临近重点区段!$E:$E,MATCH(1,(MONTH(三跨两临近重点区段!$D:$D)=11)*(三跨两临近重点区段!$A:$A=D927)*(三跨两临近重点区段!$F:$F="现存区段"),0))),"")</f>
        <v/>
      </c>
      <c r="AE927" s="284" t="str">
        <f t="array" ref="AE927">IFERROR(IF(INDEX(三跨两临近重点区段!$F:$F,MATCH(1,(MONTH(三跨两临近重点区段!$D:$D)=12)*(三跨两临近重点区段!$A:$A=D927),0))="已取消","已取消",INDEX(三跨两临近重点区段!$D:$D,MATCH(1,(MONTH(三跨两临近重点区段!$D:$D)=12)*(三跨两临近重点区段!$A:$A=D927)*(三跨两临近重点区段!$F:$F="现存区段"),0))),"")</f>
        <v/>
      </c>
      <c r="AF927" s="72" t="str">
        <f t="array" ref="AF927">IFERROR(IF(INDEX(三跨两临近重点区段!$F:$F,MATCH(1,(MONTH(三跨两临近重点区段!$D:$D)=12)*(三跨两临近重点区段!$A:$A=D927),0))="已取消","已取消",INDEX(三跨两临近重点区段!$E:$E,MATCH(1,(MONTH(三跨两临近重点区段!$D:$D)=12)*(三跨两临近重点区段!$A:$A=D927)*(三跨两临近重点区段!$F:$F="现存区段"),0))),"")</f>
        <v/>
      </c>
      <c r="AH927" t="e">
        <f t="array" ref="AH927">INDEX(三跨两临近重点区段!$G:$G,MATCH(D927,三跨两临近重点区段!$A:$A,0))</f>
        <v>#N/A</v>
      </c>
      <c r="AI927" t="e">
        <f>INDEX(三跨两临近重点区段!$J:$J,MATCH(D927,三跨两临近重点区段!$A:$A,0))</f>
        <v>#N/A</v>
      </c>
    </row>
    <row r="928" ht="14.25" spans="1:35">
      <c r="A928" s="263" t="s">
        <v>119</v>
      </c>
      <c r="B928" s="264" t="s">
        <v>2663</v>
      </c>
      <c r="C928" s="263" t="s">
        <v>2711</v>
      </c>
      <c r="D928" s="263" t="s">
        <v>3440</v>
      </c>
      <c r="E928" s="264" t="s">
        <v>2142</v>
      </c>
      <c r="F928" s="264" t="s">
        <v>125</v>
      </c>
      <c r="G928" s="263" t="s">
        <v>2143</v>
      </c>
      <c r="H928" s="263" t="s">
        <v>525</v>
      </c>
      <c r="I928" s="33"/>
      <c r="J928" s="196"/>
      <c r="K928" s="196"/>
      <c r="L928" s="196"/>
      <c r="M928" s="235"/>
      <c r="N928" s="235"/>
      <c r="O928" s="33"/>
      <c r="P928" s="48"/>
      <c r="Q928" s="279"/>
      <c r="R928" s="279"/>
      <c r="S928" s="278">
        <v>45456</v>
      </c>
      <c r="T928" s="279" t="s">
        <v>2117</v>
      </c>
      <c r="U928" s="268" t="str">
        <f t="array" ref="U928">IFERROR(IF(INDEX(三跨两临近重点区段!$F:$F,MATCH(1,(MONTH(三跨两临近重点区段!$D:$D)=7)*(三跨两临近重点区段!$A:$A=D928),0))="已取消","已取消",INDEX(三跨两临近重点区段!$D:$D,MATCH(1,(MONTH(三跨两临近重点区段!$D:$D)=7)*(三跨两临近重点区段!$A:$A=D928)*(三跨两临近重点区段!$F:$F="现存区段"),0))),"")</f>
        <v/>
      </c>
      <c r="V928" s="232" t="str">
        <f t="array" ref="V928">IFERROR(IF(INDEX(三跨两临近重点区段!$F:$F,MATCH(1,(MONTH(三跨两临近重点区段!$D:$D)=7)*(三跨两临近重点区段!$A:$A=D928),0))="已取消","已取消",INDEX(三跨两临近重点区段!$E:$E,MATCH(1,(MONTH(三跨两临近重点区段!$D:$D)=7)*(三跨两临近重点区段!$A:$A=D928)*(三跨两临近重点区段!$F:$F="现存区段"),0))),"")</f>
        <v/>
      </c>
      <c r="W928" s="268" t="str">
        <f t="array" ref="W928">IFERROR(IF(INDEX(三跨两临近重点区段!$F:$F,MATCH(1,(MONTH(三跨两临近重点区段!$D:$D)=8)*(三跨两临近重点区段!$A:$A=D928),0))="已取消","已取消",INDEX(三跨两临近重点区段!$D:$D,MATCH(1,(MONTH(三跨两临近重点区段!$D:$D)=8)*(三跨两临近重点区段!$A:$A=D928)*(三跨两临近重点区段!$F:$F="现存区段"),0))),"")</f>
        <v/>
      </c>
      <c r="X928" s="232" t="str">
        <f t="array" ref="X928">IFERROR(IF(INDEX(三跨两临近重点区段!$F:$F,MATCH(1,(MONTH(三跨两临近重点区段!$D:$D)=8)*(三跨两临近重点区段!$A:$A=D928),0))="已取消","已取消",INDEX(三跨两临近重点区段!$E:$E,MATCH(1,(MONTH(三跨两临近重点区段!$D:$D)=8)*(三跨两临近重点区段!$A:$A=D928)*(三跨两临近重点区段!$F:$F="现存区段"),0))),"")</f>
        <v/>
      </c>
      <c r="Y928" s="268" t="str">
        <f t="array" ref="Y928">IFERROR(IF(INDEX(三跨两临近重点区段!$F:$F,MATCH(1,(MONTH(三跨两临近重点区段!$D:$D)=9)*(三跨两临近重点区段!$A:$A=D928),0))="已取消","已取消",INDEX(三跨两临近重点区段!$D:$D,MATCH(1,(MONTH(三跨两临近重点区段!$D:$D)=9)*(三跨两临近重点区段!$A:$A=D928)*(三跨两临近重点区段!$F:$F="现存区段"),0))),"")</f>
        <v/>
      </c>
      <c r="Z928" s="232" t="str">
        <f t="array" ref="Z928">IFERROR(IF(INDEX(三跨两临近重点区段!$F:$F,MATCH(1,(MONTH(三跨两临近重点区段!$D:$D)=9)*(三跨两临近重点区段!$A:$A=D928),0))="已取消","已取消",INDEX(三跨两临近重点区段!$E:$E,MATCH(1,(MONTH(三跨两临近重点区段!$D:$D)=9)*(三跨两临近重点区段!$A:$A=D928)*(三跨两临近重点区段!$F:$F="现存区段"),0))),"")</f>
        <v/>
      </c>
      <c r="AA928" s="268" t="str">
        <f t="array" ref="AA928">IFERROR(IF(INDEX(三跨两临近重点区段!$F:$F,MATCH(1,(MONTH(三跨两临近重点区段!$D:$D)=10)*(三跨两临近重点区段!$A:$A=D928),0))="已取消","已取消",INDEX(三跨两临近重点区段!$D:$D,MATCH(1,(MONTH(三跨两临近重点区段!$D:$D)=10)*(三跨两临近重点区段!$A:$A=D928)*(三跨两临近重点区段!$F:$F="现存区段"),0))),"")</f>
        <v/>
      </c>
      <c r="AB928" s="72" t="str">
        <f t="array" ref="AB928">IFERROR(IF(INDEX(三跨两临近重点区段!$F:$F,MATCH(1,(MONTH(三跨两临近重点区段!$D:$D)=10)*(三跨两临近重点区段!$A:$A=D928),0))="已取消","已取消",INDEX(三跨两临近重点区段!$E:$E,MATCH(1,(MONTH(三跨两临近重点区段!$D:$D)=10)*(三跨两临近重点区段!$A:$A=D928)*(三跨两临近重点区段!$F:$F="现存区段"),0))),"")</f>
        <v/>
      </c>
      <c r="AC928" s="284" t="str">
        <f t="array" ref="AC928">IFERROR(IF(INDEX(三跨两临近重点区段!$F:$F,MATCH(1,(MONTH(三跨两临近重点区段!$D:$D)=11)*(三跨两临近重点区段!$A:$A=D928),0))="已取消","已取消",INDEX(三跨两临近重点区段!$D:$D,MATCH(1,(MONTH(三跨两临近重点区段!$D:$D)=11)*(三跨两临近重点区段!$A:$A=D928)*(三跨两临近重点区段!$F:$F="现存区段"),0))),"")</f>
        <v/>
      </c>
      <c r="AD928" s="72" t="str">
        <f t="array" ref="AD928">IFERROR(IF(INDEX(三跨两临近重点区段!$F:$F,MATCH(1,(MONTH(三跨两临近重点区段!$D:$D)=11)*(三跨两临近重点区段!$A:$A=D928),0))="已取消","已取消",INDEX(三跨两临近重点区段!$E:$E,MATCH(1,(MONTH(三跨两临近重点区段!$D:$D)=11)*(三跨两临近重点区段!$A:$A=D928)*(三跨两临近重点区段!$F:$F="现存区段"),0))),"")</f>
        <v/>
      </c>
      <c r="AE928" s="284" t="str">
        <f t="array" ref="AE928">IFERROR(IF(INDEX(三跨两临近重点区段!$F:$F,MATCH(1,(MONTH(三跨两临近重点区段!$D:$D)=12)*(三跨两临近重点区段!$A:$A=D928),0))="已取消","已取消",INDEX(三跨两临近重点区段!$D:$D,MATCH(1,(MONTH(三跨两临近重点区段!$D:$D)=12)*(三跨两临近重点区段!$A:$A=D928)*(三跨两临近重点区段!$F:$F="现存区段"),0))),"")</f>
        <v/>
      </c>
      <c r="AF928" s="72" t="str">
        <f t="array" ref="AF928">IFERROR(IF(INDEX(三跨两临近重点区段!$F:$F,MATCH(1,(MONTH(三跨两临近重点区段!$D:$D)=12)*(三跨两临近重点区段!$A:$A=D928),0))="已取消","已取消",INDEX(三跨两临近重点区段!$E:$E,MATCH(1,(MONTH(三跨两临近重点区段!$D:$D)=12)*(三跨两临近重点区段!$A:$A=D928)*(三跨两临近重点区段!$F:$F="现存区段"),0))),"")</f>
        <v/>
      </c>
      <c r="AH928" t="e">
        <f t="array" ref="AH928">INDEX(三跨两临近重点区段!$G:$G,MATCH(D928,三跨两临近重点区段!$A:$A,0))</f>
        <v>#N/A</v>
      </c>
      <c r="AI928" t="e">
        <f>INDEX(三跨两临近重点区段!$J:$J,MATCH(D928,三跨两临近重点区段!$A:$A,0))</f>
        <v>#N/A</v>
      </c>
    </row>
    <row r="929" ht="14.25" spans="1:35">
      <c r="A929" s="263" t="s">
        <v>119</v>
      </c>
      <c r="B929" s="264" t="s">
        <v>2658</v>
      </c>
      <c r="C929" s="263" t="s">
        <v>2711</v>
      </c>
      <c r="D929" s="263" t="s">
        <v>3441</v>
      </c>
      <c r="E929" s="264" t="s">
        <v>2142</v>
      </c>
      <c r="F929" s="264" t="s">
        <v>125</v>
      </c>
      <c r="G929" s="263" t="s">
        <v>2143</v>
      </c>
      <c r="H929" s="263" t="s">
        <v>525</v>
      </c>
      <c r="I929" s="33"/>
      <c r="J929" s="196"/>
      <c r="K929" s="196"/>
      <c r="L929" s="196"/>
      <c r="M929" s="235"/>
      <c r="N929" s="235"/>
      <c r="O929" s="33"/>
      <c r="P929" s="48"/>
      <c r="Q929" s="279"/>
      <c r="R929" s="279"/>
      <c r="S929" s="278">
        <v>45456</v>
      </c>
      <c r="T929" s="279" t="s">
        <v>2117</v>
      </c>
      <c r="U929" s="268" t="str">
        <f t="array" ref="U929">IFERROR(IF(INDEX(三跨两临近重点区段!$F:$F,MATCH(1,(MONTH(三跨两临近重点区段!$D:$D)=7)*(三跨两临近重点区段!$A:$A=D929),0))="已取消","已取消",INDEX(三跨两临近重点区段!$D:$D,MATCH(1,(MONTH(三跨两临近重点区段!$D:$D)=7)*(三跨两临近重点区段!$A:$A=D929)*(三跨两临近重点区段!$F:$F="现存区段"),0))),"")</f>
        <v/>
      </c>
      <c r="V929" s="232" t="str">
        <f t="array" ref="V929">IFERROR(IF(INDEX(三跨两临近重点区段!$F:$F,MATCH(1,(MONTH(三跨两临近重点区段!$D:$D)=7)*(三跨两临近重点区段!$A:$A=D929),0))="已取消","已取消",INDEX(三跨两临近重点区段!$E:$E,MATCH(1,(MONTH(三跨两临近重点区段!$D:$D)=7)*(三跨两临近重点区段!$A:$A=D929)*(三跨两临近重点区段!$F:$F="现存区段"),0))),"")</f>
        <v/>
      </c>
      <c r="W929" s="268" t="str">
        <f t="array" ref="W929">IFERROR(IF(INDEX(三跨两临近重点区段!$F:$F,MATCH(1,(MONTH(三跨两临近重点区段!$D:$D)=8)*(三跨两临近重点区段!$A:$A=D929),0))="已取消","已取消",INDEX(三跨两临近重点区段!$D:$D,MATCH(1,(MONTH(三跨两临近重点区段!$D:$D)=8)*(三跨两临近重点区段!$A:$A=D929)*(三跨两临近重点区段!$F:$F="现存区段"),0))),"")</f>
        <v/>
      </c>
      <c r="X929" s="232" t="str">
        <f t="array" ref="X929">IFERROR(IF(INDEX(三跨两临近重点区段!$F:$F,MATCH(1,(MONTH(三跨两临近重点区段!$D:$D)=8)*(三跨两临近重点区段!$A:$A=D929),0))="已取消","已取消",INDEX(三跨两临近重点区段!$E:$E,MATCH(1,(MONTH(三跨两临近重点区段!$D:$D)=8)*(三跨两临近重点区段!$A:$A=D929)*(三跨两临近重点区段!$F:$F="现存区段"),0))),"")</f>
        <v/>
      </c>
      <c r="Y929" s="268" t="str">
        <f t="array" ref="Y929">IFERROR(IF(INDEX(三跨两临近重点区段!$F:$F,MATCH(1,(MONTH(三跨两临近重点区段!$D:$D)=9)*(三跨两临近重点区段!$A:$A=D929),0))="已取消","已取消",INDEX(三跨两临近重点区段!$D:$D,MATCH(1,(MONTH(三跨两临近重点区段!$D:$D)=9)*(三跨两临近重点区段!$A:$A=D929)*(三跨两临近重点区段!$F:$F="现存区段"),0))),"")</f>
        <v/>
      </c>
      <c r="Z929" s="232" t="str">
        <f t="array" ref="Z929">IFERROR(IF(INDEX(三跨两临近重点区段!$F:$F,MATCH(1,(MONTH(三跨两临近重点区段!$D:$D)=9)*(三跨两临近重点区段!$A:$A=D929),0))="已取消","已取消",INDEX(三跨两临近重点区段!$E:$E,MATCH(1,(MONTH(三跨两临近重点区段!$D:$D)=9)*(三跨两临近重点区段!$A:$A=D929)*(三跨两临近重点区段!$F:$F="现存区段"),0))),"")</f>
        <v/>
      </c>
      <c r="AA929" s="268" t="str">
        <f t="array" ref="AA929">IFERROR(IF(INDEX(三跨两临近重点区段!$F:$F,MATCH(1,(MONTH(三跨两临近重点区段!$D:$D)=10)*(三跨两临近重点区段!$A:$A=D929),0))="已取消","已取消",INDEX(三跨两临近重点区段!$D:$D,MATCH(1,(MONTH(三跨两临近重点区段!$D:$D)=10)*(三跨两临近重点区段!$A:$A=D929)*(三跨两临近重点区段!$F:$F="现存区段"),0))),"")</f>
        <v/>
      </c>
      <c r="AB929" s="72" t="str">
        <f t="array" ref="AB929">IFERROR(IF(INDEX(三跨两临近重点区段!$F:$F,MATCH(1,(MONTH(三跨两临近重点区段!$D:$D)=10)*(三跨两临近重点区段!$A:$A=D929),0))="已取消","已取消",INDEX(三跨两临近重点区段!$E:$E,MATCH(1,(MONTH(三跨两临近重点区段!$D:$D)=10)*(三跨两临近重点区段!$A:$A=D929)*(三跨两临近重点区段!$F:$F="现存区段"),0))),"")</f>
        <v/>
      </c>
      <c r="AC929" s="284" t="str">
        <f t="array" ref="AC929">IFERROR(IF(INDEX(三跨两临近重点区段!$F:$F,MATCH(1,(MONTH(三跨两临近重点区段!$D:$D)=11)*(三跨两临近重点区段!$A:$A=D929),0))="已取消","已取消",INDEX(三跨两临近重点区段!$D:$D,MATCH(1,(MONTH(三跨两临近重点区段!$D:$D)=11)*(三跨两临近重点区段!$A:$A=D929)*(三跨两临近重点区段!$F:$F="现存区段"),0))),"")</f>
        <v/>
      </c>
      <c r="AD929" s="72" t="str">
        <f t="array" ref="AD929">IFERROR(IF(INDEX(三跨两临近重点区段!$F:$F,MATCH(1,(MONTH(三跨两临近重点区段!$D:$D)=11)*(三跨两临近重点区段!$A:$A=D929),0))="已取消","已取消",INDEX(三跨两临近重点区段!$E:$E,MATCH(1,(MONTH(三跨两临近重点区段!$D:$D)=11)*(三跨两临近重点区段!$A:$A=D929)*(三跨两临近重点区段!$F:$F="现存区段"),0))),"")</f>
        <v/>
      </c>
      <c r="AE929" s="284" t="str">
        <f t="array" ref="AE929">IFERROR(IF(INDEX(三跨两临近重点区段!$F:$F,MATCH(1,(MONTH(三跨两临近重点区段!$D:$D)=12)*(三跨两临近重点区段!$A:$A=D929),0))="已取消","已取消",INDEX(三跨两临近重点区段!$D:$D,MATCH(1,(MONTH(三跨两临近重点区段!$D:$D)=12)*(三跨两临近重点区段!$A:$A=D929)*(三跨两临近重点区段!$F:$F="现存区段"),0))),"")</f>
        <v/>
      </c>
      <c r="AF929" s="72" t="str">
        <f t="array" ref="AF929">IFERROR(IF(INDEX(三跨两临近重点区段!$F:$F,MATCH(1,(MONTH(三跨两临近重点区段!$D:$D)=12)*(三跨两临近重点区段!$A:$A=D929),0))="已取消","已取消",INDEX(三跨两临近重点区段!$E:$E,MATCH(1,(MONTH(三跨两临近重点区段!$D:$D)=12)*(三跨两临近重点区段!$A:$A=D929)*(三跨两临近重点区段!$F:$F="现存区段"),0))),"")</f>
        <v/>
      </c>
      <c r="AH929" t="e">
        <f t="array" ref="AH929">INDEX(三跨两临近重点区段!$G:$G,MATCH(D929,三跨两临近重点区段!$A:$A,0))</f>
        <v>#N/A</v>
      </c>
      <c r="AI929" t="e">
        <f>INDEX(三跨两临近重点区段!$J:$J,MATCH(D929,三跨两临近重点区段!$A:$A,0))</f>
        <v>#N/A</v>
      </c>
    </row>
    <row r="930" ht="14.25" spans="1:35">
      <c r="A930" s="263" t="s">
        <v>119</v>
      </c>
      <c r="B930" s="264" t="s">
        <v>2289</v>
      </c>
      <c r="C930" s="263" t="s">
        <v>2126</v>
      </c>
      <c r="D930" s="263" t="s">
        <v>3442</v>
      </c>
      <c r="E930" s="264" t="s">
        <v>2137</v>
      </c>
      <c r="F930" s="264" t="s">
        <v>125</v>
      </c>
      <c r="G930" s="263" t="s">
        <v>1308</v>
      </c>
      <c r="H930" s="263" t="s">
        <v>959</v>
      </c>
      <c r="I930" s="33"/>
      <c r="J930" s="196"/>
      <c r="K930" s="196"/>
      <c r="L930" s="196"/>
      <c r="M930" s="235"/>
      <c r="N930" s="235"/>
      <c r="O930" s="33"/>
      <c r="P930" s="48"/>
      <c r="Q930" s="279"/>
      <c r="R930" s="279"/>
      <c r="S930" s="278">
        <v>45447</v>
      </c>
      <c r="T930" s="279" t="s">
        <v>2117</v>
      </c>
      <c r="U930" s="268" t="str">
        <f t="array" ref="U930">IFERROR(IF(INDEX(三跨两临近重点区段!$F:$F,MATCH(1,(MONTH(三跨两临近重点区段!$D:$D)=7)*(三跨两临近重点区段!$A:$A=D930),0))="已取消","已取消",INDEX(三跨两临近重点区段!$D:$D,MATCH(1,(MONTH(三跨两临近重点区段!$D:$D)=7)*(三跨两临近重点区段!$A:$A=D930)*(三跨两临近重点区段!$F:$F="现存区段"),0))),"")</f>
        <v/>
      </c>
      <c r="V930" s="232" t="str">
        <f t="array" ref="V930">IFERROR(IF(INDEX(三跨两临近重点区段!$F:$F,MATCH(1,(MONTH(三跨两临近重点区段!$D:$D)=7)*(三跨两临近重点区段!$A:$A=D930),0))="已取消","已取消",INDEX(三跨两临近重点区段!$E:$E,MATCH(1,(MONTH(三跨两临近重点区段!$D:$D)=7)*(三跨两临近重点区段!$A:$A=D930)*(三跨两临近重点区段!$F:$F="现存区段"),0))),"")</f>
        <v/>
      </c>
      <c r="W930" s="268" t="str">
        <f t="array" ref="W930">IFERROR(IF(INDEX(三跨两临近重点区段!$F:$F,MATCH(1,(MONTH(三跨两临近重点区段!$D:$D)=8)*(三跨两临近重点区段!$A:$A=D930),0))="已取消","已取消",INDEX(三跨两临近重点区段!$D:$D,MATCH(1,(MONTH(三跨两临近重点区段!$D:$D)=8)*(三跨两临近重点区段!$A:$A=D930)*(三跨两临近重点区段!$F:$F="现存区段"),0))),"")</f>
        <v/>
      </c>
      <c r="X930" s="232" t="str">
        <f t="array" ref="X930">IFERROR(IF(INDEX(三跨两临近重点区段!$F:$F,MATCH(1,(MONTH(三跨两临近重点区段!$D:$D)=8)*(三跨两临近重点区段!$A:$A=D930),0))="已取消","已取消",INDEX(三跨两临近重点区段!$E:$E,MATCH(1,(MONTH(三跨两临近重点区段!$D:$D)=8)*(三跨两临近重点区段!$A:$A=D930)*(三跨两临近重点区段!$F:$F="现存区段"),0))),"")</f>
        <v/>
      </c>
      <c r="Y930" s="268" t="str">
        <f t="array" ref="Y930">IFERROR(IF(INDEX(三跨两临近重点区段!$F:$F,MATCH(1,(MONTH(三跨两临近重点区段!$D:$D)=9)*(三跨两临近重点区段!$A:$A=D930),0))="已取消","已取消",INDEX(三跨两临近重点区段!$D:$D,MATCH(1,(MONTH(三跨两临近重点区段!$D:$D)=9)*(三跨两临近重点区段!$A:$A=D930)*(三跨两临近重点区段!$F:$F="现存区段"),0))),"")</f>
        <v/>
      </c>
      <c r="Z930" s="232" t="str">
        <f t="array" ref="Z930">IFERROR(IF(INDEX(三跨两临近重点区段!$F:$F,MATCH(1,(MONTH(三跨两临近重点区段!$D:$D)=9)*(三跨两临近重点区段!$A:$A=D930),0))="已取消","已取消",INDEX(三跨两临近重点区段!$E:$E,MATCH(1,(MONTH(三跨两临近重点区段!$D:$D)=9)*(三跨两临近重点区段!$A:$A=D930)*(三跨两临近重点区段!$F:$F="现存区段"),0))),"")</f>
        <v/>
      </c>
      <c r="AA930" s="268" t="str">
        <f t="array" ref="AA930">IFERROR(IF(INDEX(三跨两临近重点区段!$F:$F,MATCH(1,(MONTH(三跨两临近重点区段!$D:$D)=10)*(三跨两临近重点区段!$A:$A=D930),0))="已取消","已取消",INDEX(三跨两临近重点区段!$D:$D,MATCH(1,(MONTH(三跨两临近重点区段!$D:$D)=10)*(三跨两临近重点区段!$A:$A=D930)*(三跨两临近重点区段!$F:$F="现存区段"),0))),"")</f>
        <v/>
      </c>
      <c r="AB930" s="72" t="str">
        <f t="array" ref="AB930">IFERROR(IF(INDEX(三跨两临近重点区段!$F:$F,MATCH(1,(MONTH(三跨两临近重点区段!$D:$D)=10)*(三跨两临近重点区段!$A:$A=D930),0))="已取消","已取消",INDEX(三跨两临近重点区段!$E:$E,MATCH(1,(MONTH(三跨两临近重点区段!$D:$D)=10)*(三跨两临近重点区段!$A:$A=D930)*(三跨两临近重点区段!$F:$F="现存区段"),0))),"")</f>
        <v/>
      </c>
      <c r="AC930" s="284" t="str">
        <f t="array" ref="AC930">IFERROR(IF(INDEX(三跨两临近重点区段!$F:$F,MATCH(1,(MONTH(三跨两临近重点区段!$D:$D)=11)*(三跨两临近重点区段!$A:$A=D930),0))="已取消","已取消",INDEX(三跨两临近重点区段!$D:$D,MATCH(1,(MONTH(三跨两临近重点区段!$D:$D)=11)*(三跨两临近重点区段!$A:$A=D930)*(三跨两临近重点区段!$F:$F="现存区段"),0))),"")</f>
        <v/>
      </c>
      <c r="AD930" s="72" t="str">
        <f t="array" ref="AD930">IFERROR(IF(INDEX(三跨两临近重点区段!$F:$F,MATCH(1,(MONTH(三跨两临近重点区段!$D:$D)=11)*(三跨两临近重点区段!$A:$A=D930),0))="已取消","已取消",INDEX(三跨两临近重点区段!$E:$E,MATCH(1,(MONTH(三跨两临近重点区段!$D:$D)=11)*(三跨两临近重点区段!$A:$A=D930)*(三跨两临近重点区段!$F:$F="现存区段"),0))),"")</f>
        <v/>
      </c>
      <c r="AE930" s="284" t="str">
        <f t="array" ref="AE930">IFERROR(IF(INDEX(三跨两临近重点区段!$F:$F,MATCH(1,(MONTH(三跨两临近重点区段!$D:$D)=12)*(三跨两临近重点区段!$A:$A=D930),0))="已取消","已取消",INDEX(三跨两临近重点区段!$D:$D,MATCH(1,(MONTH(三跨两临近重点区段!$D:$D)=12)*(三跨两临近重点区段!$A:$A=D930)*(三跨两临近重点区段!$F:$F="现存区段"),0))),"")</f>
        <v/>
      </c>
      <c r="AF930" s="72" t="str">
        <f t="array" ref="AF930">IFERROR(IF(INDEX(三跨两临近重点区段!$F:$F,MATCH(1,(MONTH(三跨两临近重点区段!$D:$D)=12)*(三跨两临近重点区段!$A:$A=D930),0))="已取消","已取消",INDEX(三跨两临近重点区段!$E:$E,MATCH(1,(MONTH(三跨两临近重点区段!$D:$D)=12)*(三跨两临近重点区段!$A:$A=D930)*(三跨两临近重点区段!$F:$F="现存区段"),0))),"")</f>
        <v/>
      </c>
      <c r="AH930" t="e">
        <f t="array" ref="AH930">INDEX(三跨两临近重点区段!$G:$G,MATCH(D930,三跨两临近重点区段!$A:$A,0))</f>
        <v>#N/A</v>
      </c>
      <c r="AI930" t="e">
        <f>INDEX(三跨两临近重点区段!$J:$J,MATCH(D930,三跨两临近重点区段!$A:$A,0))</f>
        <v>#N/A</v>
      </c>
    </row>
    <row r="931" ht="14.25" spans="1:35">
      <c r="A931" s="263" t="s">
        <v>119</v>
      </c>
      <c r="B931" s="264" t="s">
        <v>2663</v>
      </c>
      <c r="C931" s="263" t="s">
        <v>2172</v>
      </c>
      <c r="D931" s="263" t="s">
        <v>3443</v>
      </c>
      <c r="E931" s="264" t="s">
        <v>2142</v>
      </c>
      <c r="F931" s="264" t="s">
        <v>125</v>
      </c>
      <c r="G931" s="263" t="s">
        <v>2143</v>
      </c>
      <c r="H931" s="263" t="s">
        <v>525</v>
      </c>
      <c r="I931" s="33"/>
      <c r="J931" s="196"/>
      <c r="K931" s="196"/>
      <c r="L931" s="196"/>
      <c r="M931" s="235"/>
      <c r="N931" s="235"/>
      <c r="O931" s="33"/>
      <c r="P931" s="48"/>
      <c r="Q931" s="279"/>
      <c r="R931" s="279"/>
      <c r="S931" s="278">
        <v>45456</v>
      </c>
      <c r="T931" s="279" t="s">
        <v>2117</v>
      </c>
      <c r="U931" s="268" t="str">
        <f t="array" ref="U931">IFERROR(IF(INDEX(三跨两临近重点区段!$F:$F,MATCH(1,(MONTH(三跨两临近重点区段!$D:$D)=7)*(三跨两临近重点区段!$A:$A=D931),0))="已取消","已取消",INDEX(三跨两临近重点区段!$D:$D,MATCH(1,(MONTH(三跨两临近重点区段!$D:$D)=7)*(三跨两临近重点区段!$A:$A=D931)*(三跨两临近重点区段!$F:$F="现存区段"),0))),"")</f>
        <v/>
      </c>
      <c r="V931" s="232" t="str">
        <f t="array" ref="V931">IFERROR(IF(INDEX(三跨两临近重点区段!$F:$F,MATCH(1,(MONTH(三跨两临近重点区段!$D:$D)=7)*(三跨两临近重点区段!$A:$A=D931),0))="已取消","已取消",INDEX(三跨两临近重点区段!$E:$E,MATCH(1,(MONTH(三跨两临近重点区段!$D:$D)=7)*(三跨两临近重点区段!$A:$A=D931)*(三跨两临近重点区段!$F:$F="现存区段"),0))),"")</f>
        <v/>
      </c>
      <c r="W931" s="268" t="str">
        <f t="array" ref="W931">IFERROR(IF(INDEX(三跨两临近重点区段!$F:$F,MATCH(1,(MONTH(三跨两临近重点区段!$D:$D)=8)*(三跨两临近重点区段!$A:$A=D931),0))="已取消","已取消",INDEX(三跨两临近重点区段!$D:$D,MATCH(1,(MONTH(三跨两临近重点区段!$D:$D)=8)*(三跨两临近重点区段!$A:$A=D931)*(三跨两临近重点区段!$F:$F="现存区段"),0))),"")</f>
        <v/>
      </c>
      <c r="X931" s="232" t="str">
        <f t="array" ref="X931">IFERROR(IF(INDEX(三跨两临近重点区段!$F:$F,MATCH(1,(MONTH(三跨两临近重点区段!$D:$D)=8)*(三跨两临近重点区段!$A:$A=D931),0))="已取消","已取消",INDEX(三跨两临近重点区段!$E:$E,MATCH(1,(MONTH(三跨两临近重点区段!$D:$D)=8)*(三跨两临近重点区段!$A:$A=D931)*(三跨两临近重点区段!$F:$F="现存区段"),0))),"")</f>
        <v/>
      </c>
      <c r="Y931" s="268" t="str">
        <f t="array" ref="Y931">IFERROR(IF(INDEX(三跨两临近重点区段!$F:$F,MATCH(1,(MONTH(三跨两临近重点区段!$D:$D)=9)*(三跨两临近重点区段!$A:$A=D931),0))="已取消","已取消",INDEX(三跨两临近重点区段!$D:$D,MATCH(1,(MONTH(三跨两临近重点区段!$D:$D)=9)*(三跨两临近重点区段!$A:$A=D931)*(三跨两临近重点区段!$F:$F="现存区段"),0))),"")</f>
        <v/>
      </c>
      <c r="Z931" s="232" t="str">
        <f t="array" ref="Z931">IFERROR(IF(INDEX(三跨两临近重点区段!$F:$F,MATCH(1,(MONTH(三跨两临近重点区段!$D:$D)=9)*(三跨两临近重点区段!$A:$A=D931),0))="已取消","已取消",INDEX(三跨两临近重点区段!$E:$E,MATCH(1,(MONTH(三跨两临近重点区段!$D:$D)=9)*(三跨两临近重点区段!$A:$A=D931)*(三跨两临近重点区段!$F:$F="现存区段"),0))),"")</f>
        <v/>
      </c>
      <c r="AA931" s="268" t="str">
        <f t="array" ref="AA931">IFERROR(IF(INDEX(三跨两临近重点区段!$F:$F,MATCH(1,(MONTH(三跨两临近重点区段!$D:$D)=10)*(三跨两临近重点区段!$A:$A=D931),0))="已取消","已取消",INDEX(三跨两临近重点区段!$D:$D,MATCH(1,(MONTH(三跨两临近重点区段!$D:$D)=10)*(三跨两临近重点区段!$A:$A=D931)*(三跨两临近重点区段!$F:$F="现存区段"),0))),"")</f>
        <v/>
      </c>
      <c r="AB931" s="72" t="str">
        <f t="array" ref="AB931">IFERROR(IF(INDEX(三跨两临近重点区段!$F:$F,MATCH(1,(MONTH(三跨两临近重点区段!$D:$D)=10)*(三跨两临近重点区段!$A:$A=D931),0))="已取消","已取消",INDEX(三跨两临近重点区段!$E:$E,MATCH(1,(MONTH(三跨两临近重点区段!$D:$D)=10)*(三跨两临近重点区段!$A:$A=D931)*(三跨两临近重点区段!$F:$F="现存区段"),0))),"")</f>
        <v/>
      </c>
      <c r="AC931" s="284" t="str">
        <f t="array" ref="AC931">IFERROR(IF(INDEX(三跨两临近重点区段!$F:$F,MATCH(1,(MONTH(三跨两临近重点区段!$D:$D)=11)*(三跨两临近重点区段!$A:$A=D931),0))="已取消","已取消",INDEX(三跨两临近重点区段!$D:$D,MATCH(1,(MONTH(三跨两临近重点区段!$D:$D)=11)*(三跨两临近重点区段!$A:$A=D931)*(三跨两临近重点区段!$F:$F="现存区段"),0))),"")</f>
        <v/>
      </c>
      <c r="AD931" s="72" t="str">
        <f t="array" ref="AD931">IFERROR(IF(INDEX(三跨两临近重点区段!$F:$F,MATCH(1,(MONTH(三跨两临近重点区段!$D:$D)=11)*(三跨两临近重点区段!$A:$A=D931),0))="已取消","已取消",INDEX(三跨两临近重点区段!$E:$E,MATCH(1,(MONTH(三跨两临近重点区段!$D:$D)=11)*(三跨两临近重点区段!$A:$A=D931)*(三跨两临近重点区段!$F:$F="现存区段"),0))),"")</f>
        <v/>
      </c>
      <c r="AE931" s="284" t="str">
        <f t="array" ref="AE931">IFERROR(IF(INDEX(三跨两临近重点区段!$F:$F,MATCH(1,(MONTH(三跨两临近重点区段!$D:$D)=12)*(三跨两临近重点区段!$A:$A=D931),0))="已取消","已取消",INDEX(三跨两临近重点区段!$D:$D,MATCH(1,(MONTH(三跨两临近重点区段!$D:$D)=12)*(三跨两临近重点区段!$A:$A=D931)*(三跨两临近重点区段!$F:$F="现存区段"),0))),"")</f>
        <v/>
      </c>
      <c r="AF931" s="72" t="str">
        <f t="array" ref="AF931">IFERROR(IF(INDEX(三跨两临近重点区段!$F:$F,MATCH(1,(MONTH(三跨两临近重点区段!$D:$D)=12)*(三跨两临近重点区段!$A:$A=D931),0))="已取消","已取消",INDEX(三跨两临近重点区段!$E:$E,MATCH(1,(MONTH(三跨两临近重点区段!$D:$D)=12)*(三跨两临近重点区段!$A:$A=D931)*(三跨两临近重点区段!$F:$F="现存区段"),0))),"")</f>
        <v/>
      </c>
      <c r="AH931" t="e">
        <f t="array" ref="AH931">INDEX(三跨两临近重点区段!$G:$G,MATCH(D931,三跨两临近重点区段!$A:$A,0))</f>
        <v>#N/A</v>
      </c>
      <c r="AI931" t="e">
        <f>INDEX(三跨两临近重点区段!$J:$J,MATCH(D931,三跨两临近重点区段!$A:$A,0))</f>
        <v>#N/A</v>
      </c>
    </row>
    <row r="932" ht="14.25" spans="1:35">
      <c r="A932" s="263" t="s">
        <v>119</v>
      </c>
      <c r="B932" s="264" t="s">
        <v>2301</v>
      </c>
      <c r="C932" s="263" t="s">
        <v>2167</v>
      </c>
      <c r="D932" s="263" t="s">
        <v>3444</v>
      </c>
      <c r="E932" s="264" t="s">
        <v>2137</v>
      </c>
      <c r="F932" s="264" t="s">
        <v>125</v>
      </c>
      <c r="G932" s="263" t="s">
        <v>2138</v>
      </c>
      <c r="H932" s="263" t="s">
        <v>923</v>
      </c>
      <c r="I932" s="33"/>
      <c r="J932" s="196"/>
      <c r="K932" s="196"/>
      <c r="L932" s="196"/>
      <c r="M932" s="235"/>
      <c r="N932" s="235"/>
      <c r="O932" s="33"/>
      <c r="P932" s="48"/>
      <c r="Q932" s="279"/>
      <c r="R932" s="279"/>
      <c r="S932" s="278">
        <v>45447</v>
      </c>
      <c r="T932" s="279" t="s">
        <v>2117</v>
      </c>
      <c r="U932" s="268" t="str">
        <f t="array" ref="U932">IFERROR(IF(INDEX(三跨两临近重点区段!$F:$F,MATCH(1,(MONTH(三跨两临近重点区段!$D:$D)=7)*(三跨两临近重点区段!$A:$A=D932),0))="已取消","已取消",INDEX(三跨两临近重点区段!$D:$D,MATCH(1,(MONTH(三跨两临近重点区段!$D:$D)=7)*(三跨两临近重点区段!$A:$A=D932)*(三跨两临近重点区段!$F:$F="现存区段"),0))),"")</f>
        <v/>
      </c>
      <c r="V932" s="232" t="str">
        <f t="array" ref="V932">IFERROR(IF(INDEX(三跨两临近重点区段!$F:$F,MATCH(1,(MONTH(三跨两临近重点区段!$D:$D)=7)*(三跨两临近重点区段!$A:$A=D932),0))="已取消","已取消",INDEX(三跨两临近重点区段!$E:$E,MATCH(1,(MONTH(三跨两临近重点区段!$D:$D)=7)*(三跨两临近重点区段!$A:$A=D932)*(三跨两临近重点区段!$F:$F="现存区段"),0))),"")</f>
        <v/>
      </c>
      <c r="W932" s="268" t="str">
        <f t="array" ref="W932">IFERROR(IF(INDEX(三跨两临近重点区段!$F:$F,MATCH(1,(MONTH(三跨两临近重点区段!$D:$D)=8)*(三跨两临近重点区段!$A:$A=D932),0))="已取消","已取消",INDEX(三跨两临近重点区段!$D:$D,MATCH(1,(MONTH(三跨两临近重点区段!$D:$D)=8)*(三跨两临近重点区段!$A:$A=D932)*(三跨两临近重点区段!$F:$F="现存区段"),0))),"")</f>
        <v/>
      </c>
      <c r="X932" s="232" t="str">
        <f t="array" ref="X932">IFERROR(IF(INDEX(三跨两临近重点区段!$F:$F,MATCH(1,(MONTH(三跨两临近重点区段!$D:$D)=8)*(三跨两临近重点区段!$A:$A=D932),0))="已取消","已取消",INDEX(三跨两临近重点区段!$E:$E,MATCH(1,(MONTH(三跨两临近重点区段!$D:$D)=8)*(三跨两临近重点区段!$A:$A=D932)*(三跨两临近重点区段!$F:$F="现存区段"),0))),"")</f>
        <v/>
      </c>
      <c r="Y932" s="268" t="str">
        <f t="array" ref="Y932">IFERROR(IF(INDEX(三跨两临近重点区段!$F:$F,MATCH(1,(MONTH(三跨两临近重点区段!$D:$D)=9)*(三跨两临近重点区段!$A:$A=D932),0))="已取消","已取消",INDEX(三跨两临近重点区段!$D:$D,MATCH(1,(MONTH(三跨两临近重点区段!$D:$D)=9)*(三跨两临近重点区段!$A:$A=D932)*(三跨两临近重点区段!$F:$F="现存区段"),0))),"")</f>
        <v/>
      </c>
      <c r="Z932" s="232" t="str">
        <f t="array" ref="Z932">IFERROR(IF(INDEX(三跨两临近重点区段!$F:$F,MATCH(1,(MONTH(三跨两临近重点区段!$D:$D)=9)*(三跨两临近重点区段!$A:$A=D932),0))="已取消","已取消",INDEX(三跨两临近重点区段!$E:$E,MATCH(1,(MONTH(三跨两临近重点区段!$D:$D)=9)*(三跨两临近重点区段!$A:$A=D932)*(三跨两临近重点区段!$F:$F="现存区段"),0))),"")</f>
        <v/>
      </c>
      <c r="AA932" s="268" t="str">
        <f t="array" ref="AA932">IFERROR(IF(INDEX(三跨两临近重点区段!$F:$F,MATCH(1,(MONTH(三跨两临近重点区段!$D:$D)=10)*(三跨两临近重点区段!$A:$A=D932),0))="已取消","已取消",INDEX(三跨两临近重点区段!$D:$D,MATCH(1,(MONTH(三跨两临近重点区段!$D:$D)=10)*(三跨两临近重点区段!$A:$A=D932)*(三跨两临近重点区段!$F:$F="现存区段"),0))),"")</f>
        <v/>
      </c>
      <c r="AB932" s="72" t="str">
        <f t="array" ref="AB932">IFERROR(IF(INDEX(三跨两临近重点区段!$F:$F,MATCH(1,(MONTH(三跨两临近重点区段!$D:$D)=10)*(三跨两临近重点区段!$A:$A=D932),0))="已取消","已取消",INDEX(三跨两临近重点区段!$E:$E,MATCH(1,(MONTH(三跨两临近重点区段!$D:$D)=10)*(三跨两临近重点区段!$A:$A=D932)*(三跨两临近重点区段!$F:$F="现存区段"),0))),"")</f>
        <v/>
      </c>
      <c r="AC932" s="284" t="str">
        <f t="array" ref="AC932">IFERROR(IF(INDEX(三跨两临近重点区段!$F:$F,MATCH(1,(MONTH(三跨两临近重点区段!$D:$D)=11)*(三跨两临近重点区段!$A:$A=D932),0))="已取消","已取消",INDEX(三跨两临近重点区段!$D:$D,MATCH(1,(MONTH(三跨两临近重点区段!$D:$D)=11)*(三跨两临近重点区段!$A:$A=D932)*(三跨两临近重点区段!$F:$F="现存区段"),0))),"")</f>
        <v/>
      </c>
      <c r="AD932" s="72" t="str">
        <f t="array" ref="AD932">IFERROR(IF(INDEX(三跨两临近重点区段!$F:$F,MATCH(1,(MONTH(三跨两临近重点区段!$D:$D)=11)*(三跨两临近重点区段!$A:$A=D932),0))="已取消","已取消",INDEX(三跨两临近重点区段!$E:$E,MATCH(1,(MONTH(三跨两临近重点区段!$D:$D)=11)*(三跨两临近重点区段!$A:$A=D932)*(三跨两临近重点区段!$F:$F="现存区段"),0))),"")</f>
        <v/>
      </c>
      <c r="AE932" s="284" t="str">
        <f t="array" ref="AE932">IFERROR(IF(INDEX(三跨两临近重点区段!$F:$F,MATCH(1,(MONTH(三跨两临近重点区段!$D:$D)=12)*(三跨两临近重点区段!$A:$A=D932),0))="已取消","已取消",INDEX(三跨两临近重点区段!$D:$D,MATCH(1,(MONTH(三跨两临近重点区段!$D:$D)=12)*(三跨两临近重点区段!$A:$A=D932)*(三跨两临近重点区段!$F:$F="现存区段"),0))),"")</f>
        <v/>
      </c>
      <c r="AF932" s="72" t="str">
        <f t="array" ref="AF932">IFERROR(IF(INDEX(三跨两临近重点区段!$F:$F,MATCH(1,(MONTH(三跨两临近重点区段!$D:$D)=12)*(三跨两临近重点区段!$A:$A=D932),0))="已取消","已取消",INDEX(三跨两临近重点区段!$E:$E,MATCH(1,(MONTH(三跨两临近重点区段!$D:$D)=12)*(三跨两临近重点区段!$A:$A=D932)*(三跨两临近重点区段!$F:$F="现存区段"),0))),"")</f>
        <v/>
      </c>
      <c r="AH932" t="e">
        <f t="array" ref="AH932">INDEX(三跨两临近重点区段!$G:$G,MATCH(D932,三跨两临近重点区段!$A:$A,0))</f>
        <v>#N/A</v>
      </c>
      <c r="AI932" t="e">
        <f>INDEX(三跨两临近重点区段!$J:$J,MATCH(D932,三跨两临近重点区段!$A:$A,0))</f>
        <v>#N/A</v>
      </c>
    </row>
    <row r="933" ht="14.25" spans="1:35">
      <c r="A933" s="263" t="s">
        <v>119</v>
      </c>
      <c r="B933" s="264" t="s">
        <v>2318</v>
      </c>
      <c r="C933" s="263" t="s">
        <v>2167</v>
      </c>
      <c r="D933" s="263" t="s">
        <v>3445</v>
      </c>
      <c r="E933" s="264" t="s">
        <v>2137</v>
      </c>
      <c r="F933" s="264" t="s">
        <v>125</v>
      </c>
      <c r="G933" s="263" t="s">
        <v>2138</v>
      </c>
      <c r="H933" s="263" t="s">
        <v>923</v>
      </c>
      <c r="I933" s="33"/>
      <c r="J933" s="196"/>
      <c r="K933" s="196"/>
      <c r="L933" s="196"/>
      <c r="M933" s="235"/>
      <c r="N933" s="235"/>
      <c r="O933" s="33"/>
      <c r="P933" s="48"/>
      <c r="Q933" s="279"/>
      <c r="R933" s="279"/>
      <c r="S933" s="278">
        <v>45447</v>
      </c>
      <c r="T933" s="279" t="s">
        <v>2117</v>
      </c>
      <c r="U933" s="268" t="str">
        <f t="array" ref="U933">IFERROR(IF(INDEX(三跨两临近重点区段!$F:$F,MATCH(1,(MONTH(三跨两临近重点区段!$D:$D)=7)*(三跨两临近重点区段!$A:$A=D933),0))="已取消","已取消",INDEX(三跨两临近重点区段!$D:$D,MATCH(1,(MONTH(三跨两临近重点区段!$D:$D)=7)*(三跨两临近重点区段!$A:$A=D933)*(三跨两临近重点区段!$F:$F="现存区段"),0))),"")</f>
        <v/>
      </c>
      <c r="V933" s="232" t="str">
        <f t="array" ref="V933">IFERROR(IF(INDEX(三跨两临近重点区段!$F:$F,MATCH(1,(MONTH(三跨两临近重点区段!$D:$D)=7)*(三跨两临近重点区段!$A:$A=D933),0))="已取消","已取消",INDEX(三跨两临近重点区段!$E:$E,MATCH(1,(MONTH(三跨两临近重点区段!$D:$D)=7)*(三跨两临近重点区段!$A:$A=D933)*(三跨两临近重点区段!$F:$F="现存区段"),0))),"")</f>
        <v/>
      </c>
      <c r="W933" s="268" t="str">
        <f t="array" ref="W933">IFERROR(IF(INDEX(三跨两临近重点区段!$F:$F,MATCH(1,(MONTH(三跨两临近重点区段!$D:$D)=8)*(三跨两临近重点区段!$A:$A=D933),0))="已取消","已取消",INDEX(三跨两临近重点区段!$D:$D,MATCH(1,(MONTH(三跨两临近重点区段!$D:$D)=8)*(三跨两临近重点区段!$A:$A=D933)*(三跨两临近重点区段!$F:$F="现存区段"),0))),"")</f>
        <v/>
      </c>
      <c r="X933" s="232" t="str">
        <f t="array" ref="X933">IFERROR(IF(INDEX(三跨两临近重点区段!$F:$F,MATCH(1,(MONTH(三跨两临近重点区段!$D:$D)=8)*(三跨两临近重点区段!$A:$A=D933),0))="已取消","已取消",INDEX(三跨两临近重点区段!$E:$E,MATCH(1,(MONTH(三跨两临近重点区段!$D:$D)=8)*(三跨两临近重点区段!$A:$A=D933)*(三跨两临近重点区段!$F:$F="现存区段"),0))),"")</f>
        <v/>
      </c>
      <c r="Y933" s="268" t="str">
        <f t="array" ref="Y933">IFERROR(IF(INDEX(三跨两临近重点区段!$F:$F,MATCH(1,(MONTH(三跨两临近重点区段!$D:$D)=9)*(三跨两临近重点区段!$A:$A=D933),0))="已取消","已取消",INDEX(三跨两临近重点区段!$D:$D,MATCH(1,(MONTH(三跨两临近重点区段!$D:$D)=9)*(三跨两临近重点区段!$A:$A=D933)*(三跨两临近重点区段!$F:$F="现存区段"),0))),"")</f>
        <v/>
      </c>
      <c r="Z933" s="232" t="str">
        <f t="array" ref="Z933">IFERROR(IF(INDEX(三跨两临近重点区段!$F:$F,MATCH(1,(MONTH(三跨两临近重点区段!$D:$D)=9)*(三跨两临近重点区段!$A:$A=D933),0))="已取消","已取消",INDEX(三跨两临近重点区段!$E:$E,MATCH(1,(MONTH(三跨两临近重点区段!$D:$D)=9)*(三跨两临近重点区段!$A:$A=D933)*(三跨两临近重点区段!$F:$F="现存区段"),0))),"")</f>
        <v/>
      </c>
      <c r="AA933" s="268" t="str">
        <f t="array" ref="AA933">IFERROR(IF(INDEX(三跨两临近重点区段!$F:$F,MATCH(1,(MONTH(三跨两临近重点区段!$D:$D)=10)*(三跨两临近重点区段!$A:$A=D933),0))="已取消","已取消",INDEX(三跨两临近重点区段!$D:$D,MATCH(1,(MONTH(三跨两临近重点区段!$D:$D)=10)*(三跨两临近重点区段!$A:$A=D933)*(三跨两临近重点区段!$F:$F="现存区段"),0))),"")</f>
        <v/>
      </c>
      <c r="AB933" s="72" t="str">
        <f t="array" ref="AB933">IFERROR(IF(INDEX(三跨两临近重点区段!$F:$F,MATCH(1,(MONTH(三跨两临近重点区段!$D:$D)=10)*(三跨两临近重点区段!$A:$A=D933),0))="已取消","已取消",INDEX(三跨两临近重点区段!$E:$E,MATCH(1,(MONTH(三跨两临近重点区段!$D:$D)=10)*(三跨两临近重点区段!$A:$A=D933)*(三跨两临近重点区段!$F:$F="现存区段"),0))),"")</f>
        <v/>
      </c>
      <c r="AC933" s="284" t="str">
        <f t="array" ref="AC933">IFERROR(IF(INDEX(三跨两临近重点区段!$F:$F,MATCH(1,(MONTH(三跨两临近重点区段!$D:$D)=11)*(三跨两临近重点区段!$A:$A=D933),0))="已取消","已取消",INDEX(三跨两临近重点区段!$D:$D,MATCH(1,(MONTH(三跨两临近重点区段!$D:$D)=11)*(三跨两临近重点区段!$A:$A=D933)*(三跨两临近重点区段!$F:$F="现存区段"),0))),"")</f>
        <v/>
      </c>
      <c r="AD933" s="72" t="str">
        <f t="array" ref="AD933">IFERROR(IF(INDEX(三跨两临近重点区段!$F:$F,MATCH(1,(MONTH(三跨两临近重点区段!$D:$D)=11)*(三跨两临近重点区段!$A:$A=D933),0))="已取消","已取消",INDEX(三跨两临近重点区段!$E:$E,MATCH(1,(MONTH(三跨两临近重点区段!$D:$D)=11)*(三跨两临近重点区段!$A:$A=D933)*(三跨两临近重点区段!$F:$F="现存区段"),0))),"")</f>
        <v/>
      </c>
      <c r="AE933" s="284" t="str">
        <f t="array" ref="AE933">IFERROR(IF(INDEX(三跨两临近重点区段!$F:$F,MATCH(1,(MONTH(三跨两临近重点区段!$D:$D)=12)*(三跨两临近重点区段!$A:$A=D933),0))="已取消","已取消",INDEX(三跨两临近重点区段!$D:$D,MATCH(1,(MONTH(三跨两临近重点区段!$D:$D)=12)*(三跨两临近重点区段!$A:$A=D933)*(三跨两临近重点区段!$F:$F="现存区段"),0))),"")</f>
        <v/>
      </c>
      <c r="AF933" s="72" t="str">
        <f t="array" ref="AF933">IFERROR(IF(INDEX(三跨两临近重点区段!$F:$F,MATCH(1,(MONTH(三跨两临近重点区段!$D:$D)=12)*(三跨两临近重点区段!$A:$A=D933),0))="已取消","已取消",INDEX(三跨两临近重点区段!$E:$E,MATCH(1,(MONTH(三跨两临近重点区段!$D:$D)=12)*(三跨两临近重点区段!$A:$A=D933)*(三跨两临近重点区段!$F:$F="现存区段"),0))),"")</f>
        <v/>
      </c>
      <c r="AH933" t="e">
        <f t="array" ref="AH933">INDEX(三跨两临近重点区段!$G:$G,MATCH(D933,三跨两临近重点区段!$A:$A,0))</f>
        <v>#N/A</v>
      </c>
      <c r="AI933" t="e">
        <f>INDEX(三跨两临近重点区段!$J:$J,MATCH(D933,三跨两临近重点区段!$A:$A,0))</f>
        <v>#N/A</v>
      </c>
    </row>
    <row r="934" ht="14.25" spans="1:35">
      <c r="A934" s="263" t="s">
        <v>119</v>
      </c>
      <c r="B934" s="264" t="s">
        <v>2658</v>
      </c>
      <c r="C934" s="263" t="s">
        <v>2172</v>
      </c>
      <c r="D934" s="263" t="s">
        <v>3446</v>
      </c>
      <c r="E934" s="264" t="s">
        <v>2142</v>
      </c>
      <c r="F934" s="264" t="s">
        <v>125</v>
      </c>
      <c r="G934" s="263" t="s">
        <v>2143</v>
      </c>
      <c r="H934" s="263" t="s">
        <v>525</v>
      </c>
      <c r="I934" s="33"/>
      <c r="J934" s="196"/>
      <c r="K934" s="196"/>
      <c r="L934" s="196"/>
      <c r="M934" s="235"/>
      <c r="N934" s="235"/>
      <c r="O934" s="33"/>
      <c r="P934" s="48"/>
      <c r="Q934" s="279"/>
      <c r="R934" s="279"/>
      <c r="S934" s="278">
        <v>45456</v>
      </c>
      <c r="T934" s="279" t="s">
        <v>2117</v>
      </c>
      <c r="U934" s="268" t="str">
        <f t="array" ref="U934">IFERROR(IF(INDEX(三跨两临近重点区段!$F:$F,MATCH(1,(MONTH(三跨两临近重点区段!$D:$D)=7)*(三跨两临近重点区段!$A:$A=D934),0))="已取消","已取消",INDEX(三跨两临近重点区段!$D:$D,MATCH(1,(MONTH(三跨两临近重点区段!$D:$D)=7)*(三跨两临近重点区段!$A:$A=D934)*(三跨两临近重点区段!$F:$F="现存区段"),0))),"")</f>
        <v/>
      </c>
      <c r="V934" s="232" t="str">
        <f t="array" ref="V934">IFERROR(IF(INDEX(三跨两临近重点区段!$F:$F,MATCH(1,(MONTH(三跨两临近重点区段!$D:$D)=7)*(三跨两临近重点区段!$A:$A=D934),0))="已取消","已取消",INDEX(三跨两临近重点区段!$E:$E,MATCH(1,(MONTH(三跨两临近重点区段!$D:$D)=7)*(三跨两临近重点区段!$A:$A=D934)*(三跨两临近重点区段!$F:$F="现存区段"),0))),"")</f>
        <v/>
      </c>
      <c r="W934" s="268" t="str">
        <f t="array" ref="W934">IFERROR(IF(INDEX(三跨两临近重点区段!$F:$F,MATCH(1,(MONTH(三跨两临近重点区段!$D:$D)=8)*(三跨两临近重点区段!$A:$A=D934),0))="已取消","已取消",INDEX(三跨两临近重点区段!$D:$D,MATCH(1,(MONTH(三跨两临近重点区段!$D:$D)=8)*(三跨两临近重点区段!$A:$A=D934)*(三跨两临近重点区段!$F:$F="现存区段"),0))),"")</f>
        <v/>
      </c>
      <c r="X934" s="232" t="str">
        <f t="array" ref="X934">IFERROR(IF(INDEX(三跨两临近重点区段!$F:$F,MATCH(1,(MONTH(三跨两临近重点区段!$D:$D)=8)*(三跨两临近重点区段!$A:$A=D934),0))="已取消","已取消",INDEX(三跨两临近重点区段!$E:$E,MATCH(1,(MONTH(三跨两临近重点区段!$D:$D)=8)*(三跨两临近重点区段!$A:$A=D934)*(三跨两临近重点区段!$F:$F="现存区段"),0))),"")</f>
        <v/>
      </c>
      <c r="Y934" s="268" t="str">
        <f t="array" ref="Y934">IFERROR(IF(INDEX(三跨两临近重点区段!$F:$F,MATCH(1,(MONTH(三跨两临近重点区段!$D:$D)=9)*(三跨两临近重点区段!$A:$A=D934),0))="已取消","已取消",INDEX(三跨两临近重点区段!$D:$D,MATCH(1,(MONTH(三跨两临近重点区段!$D:$D)=9)*(三跨两临近重点区段!$A:$A=D934)*(三跨两临近重点区段!$F:$F="现存区段"),0))),"")</f>
        <v/>
      </c>
      <c r="Z934" s="232" t="str">
        <f t="array" ref="Z934">IFERROR(IF(INDEX(三跨两临近重点区段!$F:$F,MATCH(1,(MONTH(三跨两临近重点区段!$D:$D)=9)*(三跨两临近重点区段!$A:$A=D934),0))="已取消","已取消",INDEX(三跨两临近重点区段!$E:$E,MATCH(1,(MONTH(三跨两临近重点区段!$D:$D)=9)*(三跨两临近重点区段!$A:$A=D934)*(三跨两临近重点区段!$F:$F="现存区段"),0))),"")</f>
        <v/>
      </c>
      <c r="AA934" s="268" t="str">
        <f t="array" ref="AA934">IFERROR(IF(INDEX(三跨两临近重点区段!$F:$F,MATCH(1,(MONTH(三跨两临近重点区段!$D:$D)=10)*(三跨两临近重点区段!$A:$A=D934),0))="已取消","已取消",INDEX(三跨两临近重点区段!$D:$D,MATCH(1,(MONTH(三跨两临近重点区段!$D:$D)=10)*(三跨两临近重点区段!$A:$A=D934)*(三跨两临近重点区段!$F:$F="现存区段"),0))),"")</f>
        <v/>
      </c>
      <c r="AB934" s="72" t="str">
        <f t="array" ref="AB934">IFERROR(IF(INDEX(三跨两临近重点区段!$F:$F,MATCH(1,(MONTH(三跨两临近重点区段!$D:$D)=10)*(三跨两临近重点区段!$A:$A=D934),0))="已取消","已取消",INDEX(三跨两临近重点区段!$E:$E,MATCH(1,(MONTH(三跨两临近重点区段!$D:$D)=10)*(三跨两临近重点区段!$A:$A=D934)*(三跨两临近重点区段!$F:$F="现存区段"),0))),"")</f>
        <v/>
      </c>
      <c r="AC934" s="284" t="str">
        <f t="array" ref="AC934">IFERROR(IF(INDEX(三跨两临近重点区段!$F:$F,MATCH(1,(MONTH(三跨两临近重点区段!$D:$D)=11)*(三跨两临近重点区段!$A:$A=D934),0))="已取消","已取消",INDEX(三跨两临近重点区段!$D:$D,MATCH(1,(MONTH(三跨两临近重点区段!$D:$D)=11)*(三跨两临近重点区段!$A:$A=D934)*(三跨两临近重点区段!$F:$F="现存区段"),0))),"")</f>
        <v/>
      </c>
      <c r="AD934" s="72" t="str">
        <f t="array" ref="AD934">IFERROR(IF(INDEX(三跨两临近重点区段!$F:$F,MATCH(1,(MONTH(三跨两临近重点区段!$D:$D)=11)*(三跨两临近重点区段!$A:$A=D934),0))="已取消","已取消",INDEX(三跨两临近重点区段!$E:$E,MATCH(1,(MONTH(三跨两临近重点区段!$D:$D)=11)*(三跨两临近重点区段!$A:$A=D934)*(三跨两临近重点区段!$F:$F="现存区段"),0))),"")</f>
        <v/>
      </c>
      <c r="AE934" s="284" t="str">
        <f t="array" ref="AE934">IFERROR(IF(INDEX(三跨两临近重点区段!$F:$F,MATCH(1,(MONTH(三跨两临近重点区段!$D:$D)=12)*(三跨两临近重点区段!$A:$A=D934),0))="已取消","已取消",INDEX(三跨两临近重点区段!$D:$D,MATCH(1,(MONTH(三跨两临近重点区段!$D:$D)=12)*(三跨两临近重点区段!$A:$A=D934)*(三跨两临近重点区段!$F:$F="现存区段"),0))),"")</f>
        <v/>
      </c>
      <c r="AF934" s="72" t="str">
        <f t="array" ref="AF934">IFERROR(IF(INDEX(三跨两临近重点区段!$F:$F,MATCH(1,(MONTH(三跨两临近重点区段!$D:$D)=12)*(三跨两临近重点区段!$A:$A=D934),0))="已取消","已取消",INDEX(三跨两临近重点区段!$E:$E,MATCH(1,(MONTH(三跨两临近重点区段!$D:$D)=12)*(三跨两临近重点区段!$A:$A=D934)*(三跨两临近重点区段!$F:$F="现存区段"),0))),"")</f>
        <v/>
      </c>
      <c r="AH934" t="e">
        <f t="array" ref="AH934">INDEX(三跨两临近重点区段!$G:$G,MATCH(D934,三跨两临近重点区段!$A:$A,0))</f>
        <v>#N/A</v>
      </c>
      <c r="AI934" t="e">
        <f>INDEX(三跨两临近重点区段!$J:$J,MATCH(D934,三跨两临近重点区段!$A:$A,0))</f>
        <v>#N/A</v>
      </c>
    </row>
    <row r="935" ht="14.25" spans="1:35">
      <c r="A935" s="263" t="s">
        <v>150</v>
      </c>
      <c r="B935" s="264" t="s">
        <v>3051</v>
      </c>
      <c r="C935" s="263" t="s">
        <v>2756</v>
      </c>
      <c r="D935" s="263" t="s">
        <v>3447</v>
      </c>
      <c r="E935" s="264" t="s">
        <v>3016</v>
      </c>
      <c r="F935" s="264" t="s">
        <v>125</v>
      </c>
      <c r="G935" s="263" t="s">
        <v>249</v>
      </c>
      <c r="H935" s="263" t="s">
        <v>249</v>
      </c>
      <c r="I935" s="33"/>
      <c r="J935" s="196"/>
      <c r="K935" s="196"/>
      <c r="L935" s="196"/>
      <c r="M935" s="235"/>
      <c r="N935" s="235"/>
      <c r="O935" s="33"/>
      <c r="P935" s="48"/>
      <c r="Q935" s="280"/>
      <c r="R935" s="280"/>
      <c r="S935" s="278">
        <v>45455</v>
      </c>
      <c r="T935" s="279" t="s">
        <v>2117</v>
      </c>
      <c r="U935" s="268" t="str">
        <f t="array" ref="U935">IFERROR(IF(INDEX(三跨两临近重点区段!$F:$F,MATCH(1,(MONTH(三跨两临近重点区段!$D:$D)=7)*(三跨两临近重点区段!$A:$A=D935),0))="已取消","已取消",INDEX(三跨两临近重点区段!$D:$D,MATCH(1,(MONTH(三跨两临近重点区段!$D:$D)=7)*(三跨两临近重点区段!$A:$A=D935)*(三跨两临近重点区段!$F:$F="现存区段"),0))),"")</f>
        <v/>
      </c>
      <c r="V935" s="232" t="str">
        <f t="array" ref="V935">IFERROR(IF(INDEX(三跨两临近重点区段!$F:$F,MATCH(1,(MONTH(三跨两临近重点区段!$D:$D)=7)*(三跨两临近重点区段!$A:$A=D935),0))="已取消","已取消",INDEX(三跨两临近重点区段!$E:$E,MATCH(1,(MONTH(三跨两临近重点区段!$D:$D)=7)*(三跨两临近重点区段!$A:$A=D935)*(三跨两临近重点区段!$F:$F="现存区段"),0))),"")</f>
        <v/>
      </c>
      <c r="W935" s="268" t="str">
        <f t="array" ref="W935">IFERROR(IF(INDEX(三跨两临近重点区段!$F:$F,MATCH(1,(MONTH(三跨两临近重点区段!$D:$D)=8)*(三跨两临近重点区段!$A:$A=D935),0))="已取消","已取消",INDEX(三跨两临近重点区段!$D:$D,MATCH(1,(MONTH(三跨两临近重点区段!$D:$D)=8)*(三跨两临近重点区段!$A:$A=D935)*(三跨两临近重点区段!$F:$F="现存区段"),0))),"")</f>
        <v/>
      </c>
      <c r="X935" s="232" t="str">
        <f t="array" ref="X935">IFERROR(IF(INDEX(三跨两临近重点区段!$F:$F,MATCH(1,(MONTH(三跨两临近重点区段!$D:$D)=8)*(三跨两临近重点区段!$A:$A=D935),0))="已取消","已取消",INDEX(三跨两临近重点区段!$E:$E,MATCH(1,(MONTH(三跨两临近重点区段!$D:$D)=8)*(三跨两临近重点区段!$A:$A=D935)*(三跨两临近重点区段!$F:$F="现存区段"),0))),"")</f>
        <v/>
      </c>
      <c r="Y935" s="268" t="str">
        <f t="array" ref="Y935">IFERROR(IF(INDEX(三跨两临近重点区段!$F:$F,MATCH(1,(MONTH(三跨两临近重点区段!$D:$D)=9)*(三跨两临近重点区段!$A:$A=D935),0))="已取消","已取消",INDEX(三跨两临近重点区段!$D:$D,MATCH(1,(MONTH(三跨两临近重点区段!$D:$D)=9)*(三跨两临近重点区段!$A:$A=D935)*(三跨两临近重点区段!$F:$F="现存区段"),0))),"")</f>
        <v/>
      </c>
      <c r="Z935" s="232" t="str">
        <f t="array" ref="Z935">IFERROR(IF(INDEX(三跨两临近重点区段!$F:$F,MATCH(1,(MONTH(三跨两临近重点区段!$D:$D)=9)*(三跨两临近重点区段!$A:$A=D935),0))="已取消","已取消",INDEX(三跨两临近重点区段!$E:$E,MATCH(1,(MONTH(三跨两临近重点区段!$D:$D)=9)*(三跨两临近重点区段!$A:$A=D935)*(三跨两临近重点区段!$F:$F="现存区段"),0))),"")</f>
        <v/>
      </c>
      <c r="AA935" s="268" t="str">
        <f t="array" ref="AA935">IFERROR(IF(INDEX(三跨两临近重点区段!$F:$F,MATCH(1,(MONTH(三跨两临近重点区段!$D:$D)=10)*(三跨两临近重点区段!$A:$A=D935),0))="已取消","已取消",INDEX(三跨两临近重点区段!$D:$D,MATCH(1,(MONTH(三跨两临近重点区段!$D:$D)=10)*(三跨两临近重点区段!$A:$A=D935)*(三跨两临近重点区段!$F:$F="现存区段"),0))),"")</f>
        <v/>
      </c>
      <c r="AB935" s="72" t="str">
        <f t="array" ref="AB935">IFERROR(IF(INDEX(三跨两临近重点区段!$F:$F,MATCH(1,(MONTH(三跨两临近重点区段!$D:$D)=10)*(三跨两临近重点区段!$A:$A=D935),0))="已取消","已取消",INDEX(三跨两临近重点区段!$E:$E,MATCH(1,(MONTH(三跨两临近重点区段!$D:$D)=10)*(三跨两临近重点区段!$A:$A=D935)*(三跨两临近重点区段!$F:$F="现存区段"),0))),"")</f>
        <v/>
      </c>
      <c r="AC935" s="284" t="str">
        <f t="array" ref="AC935">IFERROR(IF(INDEX(三跨两临近重点区段!$F:$F,MATCH(1,(MONTH(三跨两临近重点区段!$D:$D)=11)*(三跨两临近重点区段!$A:$A=D935),0))="已取消","已取消",INDEX(三跨两临近重点区段!$D:$D,MATCH(1,(MONTH(三跨两临近重点区段!$D:$D)=11)*(三跨两临近重点区段!$A:$A=D935)*(三跨两临近重点区段!$F:$F="现存区段"),0))),"")</f>
        <v/>
      </c>
      <c r="AD935" s="72" t="str">
        <f t="array" ref="AD935">IFERROR(IF(INDEX(三跨两临近重点区段!$F:$F,MATCH(1,(MONTH(三跨两临近重点区段!$D:$D)=11)*(三跨两临近重点区段!$A:$A=D935),0))="已取消","已取消",INDEX(三跨两临近重点区段!$E:$E,MATCH(1,(MONTH(三跨两临近重点区段!$D:$D)=11)*(三跨两临近重点区段!$A:$A=D935)*(三跨两临近重点区段!$F:$F="现存区段"),0))),"")</f>
        <v/>
      </c>
      <c r="AE935" s="284" t="str">
        <f t="array" ref="AE935">IFERROR(IF(INDEX(三跨两临近重点区段!$F:$F,MATCH(1,(MONTH(三跨两临近重点区段!$D:$D)=12)*(三跨两临近重点区段!$A:$A=D935),0))="已取消","已取消",INDEX(三跨两临近重点区段!$D:$D,MATCH(1,(MONTH(三跨两临近重点区段!$D:$D)=12)*(三跨两临近重点区段!$A:$A=D935)*(三跨两临近重点区段!$F:$F="现存区段"),0))),"")</f>
        <v/>
      </c>
      <c r="AF935" s="72" t="str">
        <f t="array" ref="AF935">IFERROR(IF(INDEX(三跨两临近重点区段!$F:$F,MATCH(1,(MONTH(三跨两临近重点区段!$D:$D)=12)*(三跨两临近重点区段!$A:$A=D935),0))="已取消","已取消",INDEX(三跨两临近重点区段!$E:$E,MATCH(1,(MONTH(三跨两临近重点区段!$D:$D)=12)*(三跨两临近重点区段!$A:$A=D935)*(三跨两临近重点区段!$F:$F="现存区段"),0))),"")</f>
        <v/>
      </c>
      <c r="AH935" t="e">
        <f t="array" ref="AH935">INDEX(三跨两临近重点区段!$G:$G,MATCH(D935,三跨两临近重点区段!$A:$A,0))</f>
        <v>#N/A</v>
      </c>
      <c r="AI935" t="e">
        <f>INDEX(三跨两临近重点区段!$J:$J,MATCH(D935,三跨两临近重点区段!$A:$A,0))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935"/>
  <sheetViews>
    <sheetView zoomScale="85" zoomScaleNormal="85" workbookViewId="0">
      <selection activeCell="AE10" sqref="AE10"/>
    </sheetView>
  </sheetViews>
  <sheetFormatPr defaultColWidth="9" defaultRowHeight="13.5"/>
  <cols>
    <col min="9" max="18" width="9" hidden="1" customWidth="1"/>
    <col min="19" max="19" width="10.5" customWidth="1"/>
    <col min="21" max="32" width="11.125" customWidth="1"/>
  </cols>
  <sheetData>
    <row r="1" ht="22.5" spans="1:32">
      <c r="A1" s="261" t="s">
        <v>83</v>
      </c>
      <c r="B1" s="261"/>
      <c r="C1" s="261"/>
      <c r="D1" s="261"/>
      <c r="E1" s="261"/>
      <c r="F1" s="261"/>
      <c r="G1" s="261"/>
      <c r="H1" s="261"/>
      <c r="I1" s="261"/>
      <c r="J1" s="261"/>
      <c r="K1" s="261"/>
      <c r="L1" s="261"/>
      <c r="M1" s="261"/>
      <c r="N1" s="261"/>
      <c r="O1" s="261"/>
      <c r="P1" s="261"/>
      <c r="Q1" s="261"/>
      <c r="R1" s="261"/>
      <c r="S1" s="274"/>
      <c r="T1" s="261"/>
      <c r="U1" s="261"/>
      <c r="V1" s="275"/>
      <c r="W1" s="275"/>
      <c r="X1" s="275"/>
      <c r="Y1" s="275"/>
      <c r="Z1" s="275"/>
      <c r="AA1" s="275"/>
      <c r="AB1" s="72"/>
      <c r="AC1" s="72"/>
      <c r="AD1" s="72"/>
      <c r="AE1" s="72"/>
      <c r="AF1" s="72"/>
    </row>
    <row r="2" ht="22.5" spans="1:32">
      <c r="A2" s="262" t="s">
        <v>87</v>
      </c>
      <c r="B2" s="262" t="s">
        <v>89</v>
      </c>
      <c r="C2" s="262" t="s">
        <v>2089</v>
      </c>
      <c r="D2" s="262" t="s">
        <v>2090</v>
      </c>
      <c r="E2" s="262" t="s">
        <v>2091</v>
      </c>
      <c r="F2" s="262" t="s">
        <v>2092</v>
      </c>
      <c r="G2" s="262" t="s">
        <v>2093</v>
      </c>
      <c r="H2" s="262" t="s">
        <v>2094</v>
      </c>
      <c r="I2" s="266" t="s">
        <v>2095</v>
      </c>
      <c r="J2" s="267"/>
      <c r="K2" s="266" t="s">
        <v>2096</v>
      </c>
      <c r="L2" s="267"/>
      <c r="M2" s="266" t="s">
        <v>2097</v>
      </c>
      <c r="N2" s="267"/>
      <c r="O2" s="266" t="s">
        <v>2098</v>
      </c>
      <c r="P2" s="267"/>
      <c r="Q2" s="261" t="s">
        <v>2099</v>
      </c>
      <c r="R2" s="261"/>
      <c r="S2" s="266" t="s">
        <v>2100</v>
      </c>
      <c r="T2" s="267"/>
      <c r="U2" s="261" t="s">
        <v>2101</v>
      </c>
      <c r="V2" s="261"/>
      <c r="W2" s="261" t="s">
        <v>2102</v>
      </c>
      <c r="X2" s="261"/>
      <c r="Y2" s="261" t="s">
        <v>2103</v>
      </c>
      <c r="Z2" s="261"/>
      <c r="AA2" s="261" t="s">
        <v>2104</v>
      </c>
      <c r="AB2" s="261"/>
      <c r="AC2" s="261" t="s">
        <v>2105</v>
      </c>
      <c r="AD2" s="261"/>
      <c r="AE2" s="261" t="s">
        <v>2106</v>
      </c>
      <c r="AF2" s="261"/>
    </row>
    <row r="3" ht="27" spans="1:34">
      <c r="A3" s="262"/>
      <c r="B3" s="262"/>
      <c r="C3" s="262"/>
      <c r="D3" s="262"/>
      <c r="E3" s="262"/>
      <c r="F3" s="262"/>
      <c r="G3" s="262"/>
      <c r="H3" s="262"/>
      <c r="I3" s="262" t="s">
        <v>2107</v>
      </c>
      <c r="J3" s="262" t="s">
        <v>2108</v>
      </c>
      <c r="K3" s="262" t="s">
        <v>2107</v>
      </c>
      <c r="L3" s="262" t="s">
        <v>2108</v>
      </c>
      <c r="M3" s="262" t="s">
        <v>2107</v>
      </c>
      <c r="N3" s="262" t="s">
        <v>2108</v>
      </c>
      <c r="O3" s="262" t="s">
        <v>2107</v>
      </c>
      <c r="P3" s="262" t="s">
        <v>2108</v>
      </c>
      <c r="Q3" s="262" t="s">
        <v>2107</v>
      </c>
      <c r="R3" s="262" t="s">
        <v>2108</v>
      </c>
      <c r="S3" s="276" t="s">
        <v>2107</v>
      </c>
      <c r="T3" s="262" t="s">
        <v>2108</v>
      </c>
      <c r="U3" s="262" t="s">
        <v>2107</v>
      </c>
      <c r="V3" s="262" t="s">
        <v>2108</v>
      </c>
      <c r="W3" s="262" t="s">
        <v>2107</v>
      </c>
      <c r="X3" s="262" t="s">
        <v>2108</v>
      </c>
      <c r="Y3" s="262" t="s">
        <v>2107</v>
      </c>
      <c r="Z3" s="262" t="s">
        <v>2108</v>
      </c>
      <c r="AA3" s="262" t="s">
        <v>2107</v>
      </c>
      <c r="AB3" s="262" t="s">
        <v>2108</v>
      </c>
      <c r="AC3" s="262" t="s">
        <v>2107</v>
      </c>
      <c r="AD3" s="262" t="s">
        <v>2108</v>
      </c>
      <c r="AE3" s="262" t="s">
        <v>2107</v>
      </c>
      <c r="AF3" s="262" t="s">
        <v>2108</v>
      </c>
      <c r="AG3" s="262" t="s">
        <v>2109</v>
      </c>
      <c r="AH3" s="262" t="s">
        <v>2110</v>
      </c>
    </row>
    <row r="4" ht="14.25" spans="1:34">
      <c r="A4" s="263" t="s">
        <v>363</v>
      </c>
      <c r="B4" s="264" t="s">
        <v>2112</v>
      </c>
      <c r="C4" s="263" t="s">
        <v>2113</v>
      </c>
      <c r="D4" s="263" t="s">
        <v>2114</v>
      </c>
      <c r="E4" s="265" t="s">
        <v>2115</v>
      </c>
      <c r="F4" s="264" t="s">
        <v>125</v>
      </c>
      <c r="G4" s="263" t="s">
        <v>2116</v>
      </c>
      <c r="H4" s="263" t="s">
        <v>1144</v>
      </c>
      <c r="I4" s="268"/>
      <c r="J4" s="232"/>
      <c r="K4" s="232"/>
      <c r="L4" s="232"/>
      <c r="M4" s="232"/>
      <c r="N4" s="232"/>
      <c r="O4" s="232"/>
      <c r="P4" s="232"/>
      <c r="Q4" s="277"/>
      <c r="R4" s="277"/>
      <c r="S4" s="278">
        <v>45448</v>
      </c>
      <c r="T4" s="279" t="s">
        <v>2117</v>
      </c>
      <c r="U4" s="268" t="str">
        <f t="array" ref="U4">IFERROR(IF(INDEX(三跨两临近重点区段!$F:$F,MATCH(1,(MONTH(三跨两临近重点区段!$H:$H)=7)*(三跨两临近重点区段!$A:$A=D4),0))="已取消","已取消",INDEX(三跨两临近重点区段!$H:$H,MATCH(1,(MONTH(三跨两临近重点区段!$H:$H)=7)*(三跨两临近重点区段!$A:$A=D4)*(三跨两临近重点区段!$F:$F="现存区段"),0))),"")</f>
        <v/>
      </c>
      <c r="V4" s="232" t="str">
        <f t="array" ref="V4">IFERROR(IF(INDEX(三跨两临近重点区段!$F:$F,MATCH(1,(MONTH(三跨两临近重点区段!$H:$H)=7)*(三跨两临近重点区段!$A:$A=D4),0))="已取消","已取消",INDEX(三跨两临近重点区段!$I:$I,MATCH(1,(MONTH(三跨两临近重点区段!$H:$H)=7)*(三跨两临近重点区段!$A:$A=D4)*(三跨两临近重点区段!$F:$F="现存区段"),0))),"")</f>
        <v/>
      </c>
      <c r="W4" s="268" t="str">
        <f t="array" ref="W4">IFERROR(IF(INDEX(三跨两临近重点区段!$F:$F,MATCH(1,(MONTH(三跨两临近重点区段!$H:$H)=8)*(三跨两临近重点区段!$A:$A=D4),0))="已取消","已取消",INDEX(三跨两临近重点区段!$H:$H,MATCH(1,(MONTH(三跨两临近重点区段!$H:$H)=8)*(三跨两临近重点区段!$A:$A=D4)*(三跨两临近重点区段!$F:$F="现存区段"),0))),"")</f>
        <v/>
      </c>
      <c r="X4" s="232" t="str">
        <f t="array" ref="X4">IFERROR(IF(INDEX(三跨两临近重点区段!$F:$F,MATCH(1,(MONTH(三跨两临近重点区段!$H:$H)=8)*(三跨两临近重点区段!$A:$A=D4),0))="已取消","已取消",INDEX(三跨两临近重点区段!$I:$I,MATCH(1,(MONTH(三跨两临近重点区段!$H:$H)=8)*(三跨两临近重点区段!$A:$A=D4)*(三跨两临近重点区段!$F:$F="现存区段"),0))),"")</f>
        <v/>
      </c>
      <c r="Y4" s="268" t="str">
        <f t="array" ref="Y4">IFERROR(IF(INDEX(三跨两临近重点区段!$F:$F,MATCH(1,(MONTH(三跨两临近重点区段!$H:$H)=9)*(三跨两临近重点区段!$A:$A=D4),0))="已取消","已取消",INDEX(三跨两临近重点区段!$H:$H,MATCH(1,(MONTH(三跨两临近重点区段!$H:$H)=9)*(三跨两临近重点区段!$A:$A=D4)*(三跨两临近重点区段!$F:$F="现存区段"),0))),"")</f>
        <v/>
      </c>
      <c r="Z4" s="232" t="str">
        <f t="array" ref="Z4">IFERROR(IF(INDEX(三跨两临近重点区段!$F:$F,MATCH(1,(MONTH(三跨两临近重点区段!$H:$H)=9)*(三跨两临近重点区段!$A:$A=D4),0))="已取消","已取消",INDEX(三跨两临近重点区段!$I:$I,MATCH(1,(MONTH(三跨两临近重点区段!$H:$H)=9)*(三跨两临近重点区段!$A:$A=D4)*(三跨两临近重点区段!$F:$F="现存区段"),0))),"")</f>
        <v/>
      </c>
      <c r="AA4" s="268" t="str">
        <f t="array" ref="AA4">IFERROR(IF(INDEX(三跨两临近重点区段!$F:$F,MATCH(1,(MONTH(三跨两临近重点区段!$H:$H)=10)*(三跨两临近重点区段!$A:$A=D4),0))="已取消","已取消",INDEX(三跨两临近重点区段!$H:$H,MATCH(1,(MONTH(三跨两临近重点区段!$H:$H)=10)*(三跨两临近重点区段!$A:$A=D4)*(三跨两临近重点区段!$F:$F="现存区段"),0))),"")</f>
        <v/>
      </c>
      <c r="AB4" s="72" t="str">
        <f t="array" ref="AB4">IFERROR(IF(INDEX(三跨两临近重点区段!$F:$F,MATCH(1,(MONTH(三跨两临近重点区段!$H:$H)=10)*(三跨两临近重点区段!$A:$A=D4),0))="已取消","已取消",INDEX(三跨两临近重点区段!$I:$I,MATCH(1,(MONTH(三跨两临近重点区段!$H:$H)=10)*(三跨两临近重点区段!$A:$A=D4)*(三跨两临近重点区段!$F:$F="现存区段"),0))),"")</f>
        <v/>
      </c>
      <c r="AC4" s="284" t="str">
        <f t="array" ref="AC4">IFERROR(IF(INDEX(三跨两临近重点区段!$F:$F,MATCH(1,(MONTH(三跨两临近重点区段!$H:$H)=11)*(三跨两临近重点区段!$A:$A=D4),0))="已取消","已取消",INDEX(三跨两临近重点区段!$H:$H,MATCH(1,(MONTH(三跨两临近重点区段!$H:$H)=11)*(三跨两临近重点区段!$A:$A=D4)*(三跨两临近重点区段!$F:$F="现存区段"),0))),"")</f>
        <v/>
      </c>
      <c r="AD4" s="72" t="str">
        <f t="array" ref="AD4">IFERROR(IF(INDEX(三跨两临近重点区段!$F:$F,MATCH(1,(MONTH(三跨两临近重点区段!$H:$H)=11)*(三跨两临近重点区段!$A:$A=D4),0))="已取消","已取消",INDEX(三跨两临近重点区段!$I:$I,MATCH(1,(MONTH(三跨两临近重点区段!$H:$H)=11)*(三跨两临近重点区段!$A:$A=D4)*(三跨两临近重点区段!$F:$F="现存区段"),0))),"")</f>
        <v/>
      </c>
      <c r="AE4" s="284" t="str">
        <f t="array" ref="AE4">IFERROR(IF(INDEX(三跨两临近重点区段!$F:$F,MATCH(1,(MONTH(三跨两临近重点区段!$H:$H)=12)*(三跨两临近重点区段!$A:$A=D4),0))="已取消","已取消",INDEX(三跨两临近重点区段!$H:$H,MATCH(1,(MONTH(三跨两临近重点区段!$H:$H)=12)*(三跨两临近重点区段!$A:$A=D4)*(三跨两临近重点区段!$F:$F="现存区段"),0))),"")</f>
        <v/>
      </c>
      <c r="AF4" s="72" t="str">
        <f t="array" ref="AF4">IFERROR(IF(INDEX(三跨两临近重点区段!$F:$F,MATCH(1,(MONTH(三跨两临近重点区段!$H:$H)=12)*(三跨两临近重点区段!$A:$A=D4),0))="已取消","已取消",INDEX(三跨两临近重点区段!$I:$I,MATCH(1,(MONTH(三跨两临近重点区段!$H:$H)=12)*(三跨两临近重点区段!$A:$A=D4)*(三跨两临近重点区段!$F:$F="现存区段"),0))),"")</f>
        <v/>
      </c>
      <c r="AH4" t="e">
        <f t="array" ref="AH4">INDEX(三跨两临近重点区段!$G:$G,MATCH(D4,三跨两临近重点区段!$A:$A,0))</f>
        <v>#N/A</v>
      </c>
    </row>
    <row r="5" ht="14.25" spans="1:34">
      <c r="A5" s="263" t="s">
        <v>363</v>
      </c>
      <c r="B5" s="264" t="s">
        <v>2118</v>
      </c>
      <c r="C5" s="263" t="s">
        <v>2113</v>
      </c>
      <c r="D5" s="263" t="s">
        <v>2119</v>
      </c>
      <c r="E5" s="265" t="s">
        <v>2115</v>
      </c>
      <c r="F5" s="264" t="s">
        <v>125</v>
      </c>
      <c r="G5" s="263" t="s">
        <v>2116</v>
      </c>
      <c r="H5" s="263" t="s">
        <v>1144</v>
      </c>
      <c r="I5" s="269"/>
      <c r="J5" s="196"/>
      <c r="K5" s="196"/>
      <c r="L5" s="196"/>
      <c r="M5" s="270"/>
      <c r="N5" s="270"/>
      <c r="O5" s="33"/>
      <c r="P5" s="107"/>
      <c r="Q5" s="280"/>
      <c r="R5" s="280"/>
      <c r="S5" s="278">
        <v>45448</v>
      </c>
      <c r="T5" s="279" t="s">
        <v>2117</v>
      </c>
      <c r="U5" s="268" t="str">
        <f t="array" ref="U5">IFERROR(IF(INDEX(三跨两临近重点区段!$F:$F,MATCH(1,(MONTH(三跨两临近重点区段!$H:$H)=7)*(三跨两临近重点区段!$A:$A=D5),0))="已取消","已取消",INDEX(三跨两临近重点区段!$H:$H,MATCH(1,(MONTH(三跨两临近重点区段!$H:$H)=7)*(三跨两临近重点区段!$A:$A=D5)*(三跨两临近重点区段!$F:$F="现存区段"),0))),"")</f>
        <v/>
      </c>
      <c r="V5" s="232" t="str">
        <f t="array" ref="V5">IFERROR(IF(INDEX(三跨两临近重点区段!$F:$F,MATCH(1,(MONTH(三跨两临近重点区段!$H:$H)=7)*(三跨两临近重点区段!$A:$A=D5),0))="已取消","已取消",INDEX(三跨两临近重点区段!$I:$I,MATCH(1,(MONTH(三跨两临近重点区段!$H:$H)=7)*(三跨两临近重点区段!$A:$A=D5)*(三跨两临近重点区段!$F:$F="现存区段"),0))),"")</f>
        <v/>
      </c>
      <c r="W5" s="268" t="str">
        <f t="array" ref="W5">IFERROR(IF(INDEX(三跨两临近重点区段!$F:$F,MATCH(1,(MONTH(三跨两临近重点区段!$H:$H)=8)*(三跨两临近重点区段!$A:$A=D5),0))="已取消","已取消",INDEX(三跨两临近重点区段!$H:$H,MATCH(1,(MONTH(三跨两临近重点区段!$H:$H)=8)*(三跨两临近重点区段!$A:$A=D5)*(三跨两临近重点区段!$F:$F="现存区段"),0))),"")</f>
        <v/>
      </c>
      <c r="X5" s="232" t="str">
        <f t="array" ref="X5">IFERROR(IF(INDEX(三跨两临近重点区段!$F:$F,MATCH(1,(MONTH(三跨两临近重点区段!$H:$H)=8)*(三跨两临近重点区段!$A:$A=D5),0))="已取消","已取消",INDEX(三跨两临近重点区段!$I:$I,MATCH(1,(MONTH(三跨两临近重点区段!$H:$H)=8)*(三跨两临近重点区段!$A:$A=D5)*(三跨两临近重点区段!$F:$F="现存区段"),0))),"")</f>
        <v/>
      </c>
      <c r="Y5" s="268" t="str">
        <f t="array" ref="Y5">IFERROR(IF(INDEX(三跨两临近重点区段!$F:$F,MATCH(1,(MONTH(三跨两临近重点区段!$H:$H)=9)*(三跨两临近重点区段!$A:$A=D5),0))="已取消","已取消",INDEX(三跨两临近重点区段!$H:$H,MATCH(1,(MONTH(三跨两临近重点区段!$H:$H)=9)*(三跨两临近重点区段!$A:$A=D5)*(三跨两临近重点区段!$F:$F="现存区段"),0))),"")</f>
        <v/>
      </c>
      <c r="Z5" s="232" t="str">
        <f t="array" ref="Z5">IFERROR(IF(INDEX(三跨两临近重点区段!$F:$F,MATCH(1,(MONTH(三跨两临近重点区段!$H:$H)=9)*(三跨两临近重点区段!$A:$A=D5),0))="已取消","已取消",INDEX(三跨两临近重点区段!$I:$I,MATCH(1,(MONTH(三跨两临近重点区段!$H:$H)=9)*(三跨两临近重点区段!$A:$A=D5)*(三跨两临近重点区段!$F:$F="现存区段"),0))),"")</f>
        <v/>
      </c>
      <c r="AA5" s="268" t="str">
        <f t="array" ref="AA5">IFERROR(IF(INDEX(三跨两临近重点区段!$F:$F,MATCH(1,(MONTH(三跨两临近重点区段!$H:$H)=10)*(三跨两临近重点区段!$A:$A=D5),0))="已取消","已取消",INDEX(三跨两临近重点区段!$H:$H,MATCH(1,(MONTH(三跨两临近重点区段!$H:$H)=10)*(三跨两临近重点区段!$A:$A=D5)*(三跨两临近重点区段!$F:$F="现存区段"),0))),"")</f>
        <v/>
      </c>
      <c r="AB5" s="72" t="str">
        <f t="array" ref="AB5">IFERROR(IF(INDEX(三跨两临近重点区段!$F:$F,MATCH(1,(MONTH(三跨两临近重点区段!$H:$H)=10)*(三跨两临近重点区段!$A:$A=D5),0))="已取消","已取消",INDEX(三跨两临近重点区段!$I:$I,MATCH(1,(MONTH(三跨两临近重点区段!$H:$H)=10)*(三跨两临近重点区段!$A:$A=D5)*(三跨两临近重点区段!$F:$F="现存区段"),0))),"")</f>
        <v/>
      </c>
      <c r="AC5" s="284" t="str">
        <f t="array" ref="AC5">IFERROR(IF(INDEX(三跨两临近重点区段!$F:$F,MATCH(1,(MONTH(三跨两临近重点区段!$H:$H)=11)*(三跨两临近重点区段!$A:$A=D5),0))="已取消","已取消",INDEX(三跨两临近重点区段!$H:$H,MATCH(1,(MONTH(三跨两临近重点区段!$H:$H)=11)*(三跨两临近重点区段!$A:$A=D5)*(三跨两临近重点区段!$F:$F="现存区段"),0))),"")</f>
        <v/>
      </c>
      <c r="AD5" s="72" t="str">
        <f t="array" ref="AD5">IFERROR(IF(INDEX(三跨两临近重点区段!$F:$F,MATCH(1,(MONTH(三跨两临近重点区段!$H:$H)=11)*(三跨两临近重点区段!$A:$A=D5),0))="已取消","已取消",INDEX(三跨两临近重点区段!$I:$I,MATCH(1,(MONTH(三跨两临近重点区段!$H:$H)=11)*(三跨两临近重点区段!$A:$A=D5)*(三跨两临近重点区段!$F:$F="现存区段"),0))),"")</f>
        <v/>
      </c>
      <c r="AE5" s="284" t="str">
        <f t="array" ref="AE5">IFERROR(IF(INDEX(三跨两临近重点区段!$F:$F,MATCH(1,(MONTH(三跨两临近重点区段!$H:$H)=12)*(三跨两临近重点区段!$A:$A=D5),0))="已取消","已取消",INDEX(三跨两临近重点区段!$H:$H,MATCH(1,(MONTH(三跨两临近重点区段!$H:$H)=12)*(三跨两临近重点区段!$A:$A=D5)*(三跨两临近重点区段!$F:$F="现存区段"),0))),"")</f>
        <v/>
      </c>
      <c r="AF5" s="72" t="str">
        <f t="array" ref="AF5">IFERROR(IF(INDEX(三跨两临近重点区段!$F:$F,MATCH(1,(MONTH(三跨两临近重点区段!$H:$H)=12)*(三跨两临近重点区段!$A:$A=D5),0))="已取消","已取消",INDEX(三跨两临近重点区段!$I:$I,MATCH(1,(MONTH(三跨两临近重点区段!$H:$H)=12)*(三跨两临近重点区段!$A:$A=D5)*(三跨两临近重点区段!$F:$F="现存区段"),0))),"")</f>
        <v/>
      </c>
      <c r="AH5" t="e">
        <f t="array" ref="AH5">INDEX(三跨两临近重点区段!$G:$G,MATCH(D5,三跨两临近重点区段!$A:$A,0))</f>
        <v>#N/A</v>
      </c>
    </row>
    <row r="6" ht="14.25" spans="1:34">
      <c r="A6" s="263" t="s">
        <v>363</v>
      </c>
      <c r="B6" s="264" t="s">
        <v>2112</v>
      </c>
      <c r="C6" s="263" t="s">
        <v>2120</v>
      </c>
      <c r="D6" s="263" t="s">
        <v>2121</v>
      </c>
      <c r="E6" s="265" t="s">
        <v>2115</v>
      </c>
      <c r="F6" s="264" t="s">
        <v>125</v>
      </c>
      <c r="G6" s="263" t="s">
        <v>2116</v>
      </c>
      <c r="H6" s="263" t="s">
        <v>1144</v>
      </c>
      <c r="I6" s="271"/>
      <c r="J6" s="196"/>
      <c r="K6" s="196"/>
      <c r="L6" s="196"/>
      <c r="M6" s="270"/>
      <c r="N6" s="270"/>
      <c r="O6" s="33"/>
      <c r="P6" s="107"/>
      <c r="Q6" s="279"/>
      <c r="R6" s="279"/>
      <c r="S6" s="281"/>
      <c r="T6" s="279"/>
      <c r="U6" s="268" t="str">
        <f t="array" ref="U6">IFERROR(IF(INDEX(三跨两临近重点区段!$F:$F,MATCH(1,(MONTH(三跨两临近重点区段!$H:$H)=7)*(三跨两临近重点区段!$A:$A=D6),0))="已取消","已取消",INDEX(三跨两临近重点区段!$H:$H,MATCH(1,(MONTH(三跨两临近重点区段!$H:$H)=7)*(三跨两临近重点区段!$A:$A=D6)*(三跨两临近重点区段!$F:$F="现存区段"),0))),"")</f>
        <v/>
      </c>
      <c r="V6" s="232" t="str">
        <f t="array" ref="V6">IFERROR(IF(INDEX(三跨两临近重点区段!$F:$F,MATCH(1,(MONTH(三跨两临近重点区段!$H:$H)=7)*(三跨两临近重点区段!$A:$A=D6),0))="已取消","已取消",INDEX(三跨两临近重点区段!$I:$I,MATCH(1,(MONTH(三跨两临近重点区段!$H:$H)=7)*(三跨两临近重点区段!$A:$A=D6)*(三跨两临近重点区段!$F:$F="现存区段"),0))),"")</f>
        <v/>
      </c>
      <c r="W6" s="268" t="str">
        <f t="array" ref="W6">IFERROR(IF(INDEX(三跨两临近重点区段!$F:$F,MATCH(1,(MONTH(三跨两临近重点区段!$H:$H)=8)*(三跨两临近重点区段!$A:$A=D6),0))="已取消","已取消",INDEX(三跨两临近重点区段!$H:$H,MATCH(1,(MONTH(三跨两临近重点区段!$H:$H)=8)*(三跨两临近重点区段!$A:$A=D6)*(三跨两临近重点区段!$F:$F="现存区段"),0))),"")</f>
        <v/>
      </c>
      <c r="X6" s="232" t="str">
        <f t="array" ref="X6">IFERROR(IF(INDEX(三跨两临近重点区段!$F:$F,MATCH(1,(MONTH(三跨两临近重点区段!$H:$H)=8)*(三跨两临近重点区段!$A:$A=D6),0))="已取消","已取消",INDEX(三跨两临近重点区段!$I:$I,MATCH(1,(MONTH(三跨两临近重点区段!$H:$H)=8)*(三跨两临近重点区段!$A:$A=D6)*(三跨两临近重点区段!$F:$F="现存区段"),0))),"")</f>
        <v/>
      </c>
      <c r="Y6" s="268" t="str">
        <f t="array" ref="Y6">IFERROR(IF(INDEX(三跨两临近重点区段!$F:$F,MATCH(1,(MONTH(三跨两临近重点区段!$H:$H)=9)*(三跨两临近重点区段!$A:$A=D6),0))="已取消","已取消",INDEX(三跨两临近重点区段!$H:$H,MATCH(1,(MONTH(三跨两临近重点区段!$H:$H)=9)*(三跨两临近重点区段!$A:$A=D6)*(三跨两临近重点区段!$F:$F="现存区段"),0))),"")</f>
        <v/>
      </c>
      <c r="Z6" s="232" t="str">
        <f t="array" ref="Z6">IFERROR(IF(INDEX(三跨两临近重点区段!$F:$F,MATCH(1,(MONTH(三跨两临近重点区段!$H:$H)=9)*(三跨两临近重点区段!$A:$A=D6),0))="已取消","已取消",INDEX(三跨两临近重点区段!$I:$I,MATCH(1,(MONTH(三跨两临近重点区段!$H:$H)=9)*(三跨两临近重点区段!$A:$A=D6)*(三跨两临近重点区段!$F:$F="现存区段"),0))),"")</f>
        <v/>
      </c>
      <c r="AA6" s="268" t="str">
        <f t="array" ref="AA6">IFERROR(IF(INDEX(三跨两临近重点区段!$F:$F,MATCH(1,(MONTH(三跨两临近重点区段!$H:$H)=10)*(三跨两临近重点区段!$A:$A=D6),0))="已取消","已取消",INDEX(三跨两临近重点区段!$H:$H,MATCH(1,(MONTH(三跨两临近重点区段!$H:$H)=10)*(三跨两临近重点区段!$A:$A=D6)*(三跨两临近重点区段!$F:$F="现存区段"),0))),"")</f>
        <v/>
      </c>
      <c r="AB6" s="72" t="str">
        <f t="array" ref="AB6">IFERROR(IF(INDEX(三跨两临近重点区段!$F:$F,MATCH(1,(MONTH(三跨两临近重点区段!$H:$H)=10)*(三跨两临近重点区段!$A:$A=D6),0))="已取消","已取消",INDEX(三跨两临近重点区段!$I:$I,MATCH(1,(MONTH(三跨两临近重点区段!$H:$H)=10)*(三跨两临近重点区段!$A:$A=D6)*(三跨两临近重点区段!$F:$F="现存区段"),0))),"")</f>
        <v/>
      </c>
      <c r="AC6" s="284" t="str">
        <f t="array" ref="AC6">IFERROR(IF(INDEX(三跨两临近重点区段!$F:$F,MATCH(1,(MONTH(三跨两临近重点区段!$H:$H)=11)*(三跨两临近重点区段!$A:$A=D6),0))="已取消","已取消",INDEX(三跨两临近重点区段!$H:$H,MATCH(1,(MONTH(三跨两临近重点区段!$H:$H)=11)*(三跨两临近重点区段!$A:$A=D6)*(三跨两临近重点区段!$F:$F="现存区段"),0))),"")</f>
        <v/>
      </c>
      <c r="AD6" s="72" t="str">
        <f t="array" ref="AD6">IFERROR(IF(INDEX(三跨两临近重点区段!$F:$F,MATCH(1,(MONTH(三跨两临近重点区段!$H:$H)=11)*(三跨两临近重点区段!$A:$A=D6),0))="已取消","已取消",INDEX(三跨两临近重点区段!$I:$I,MATCH(1,(MONTH(三跨两临近重点区段!$H:$H)=11)*(三跨两临近重点区段!$A:$A=D6)*(三跨两临近重点区段!$F:$F="现存区段"),0))),"")</f>
        <v/>
      </c>
      <c r="AE6" s="284" t="str">
        <f t="array" ref="AE6">IFERROR(IF(INDEX(三跨两临近重点区段!$F:$F,MATCH(1,(MONTH(三跨两临近重点区段!$H:$H)=12)*(三跨两临近重点区段!$A:$A=D6),0))="已取消","已取消",INDEX(三跨两临近重点区段!$H:$H,MATCH(1,(MONTH(三跨两临近重点区段!$H:$H)=12)*(三跨两临近重点区段!$A:$A=D6)*(三跨两临近重点区段!$F:$F="现存区段"),0))),"")</f>
        <v/>
      </c>
      <c r="AF6" s="72" t="str">
        <f t="array" ref="AF6">IFERROR(IF(INDEX(三跨两临近重点区段!$F:$F,MATCH(1,(MONTH(三跨两临近重点区段!$H:$H)=12)*(三跨两临近重点区段!$A:$A=D6),0))="已取消","已取消",INDEX(三跨两临近重点区段!$I:$I,MATCH(1,(MONTH(三跨两临近重点区段!$H:$H)=12)*(三跨两临近重点区段!$A:$A=D6)*(三跨两临近重点区段!$F:$F="现存区段"),0))),"")</f>
        <v/>
      </c>
      <c r="AH6" t="e">
        <f t="array" ref="AH6">INDEX(三跨两临近重点区段!$G:$G,MATCH(D6,三跨两临近重点区段!$A:$A,0))</f>
        <v>#N/A</v>
      </c>
    </row>
    <row r="7" ht="14.25" spans="1:34">
      <c r="A7" s="263" t="s">
        <v>363</v>
      </c>
      <c r="B7" s="264" t="s">
        <v>2118</v>
      </c>
      <c r="C7" s="263" t="s">
        <v>2120</v>
      </c>
      <c r="D7" s="263" t="s">
        <v>2122</v>
      </c>
      <c r="E7" s="265" t="s">
        <v>2115</v>
      </c>
      <c r="F7" s="264" t="s">
        <v>125</v>
      </c>
      <c r="G7" s="263" t="s">
        <v>2116</v>
      </c>
      <c r="H7" s="263" t="s">
        <v>1144</v>
      </c>
      <c r="I7" s="271"/>
      <c r="J7" s="196"/>
      <c r="K7" s="196"/>
      <c r="L7" s="196"/>
      <c r="M7" s="270"/>
      <c r="N7" s="270"/>
      <c r="O7" s="33"/>
      <c r="P7" s="107"/>
      <c r="Q7" s="279"/>
      <c r="R7" s="279"/>
      <c r="S7" s="282">
        <v>45446.4833333333</v>
      </c>
      <c r="T7" s="279" t="s">
        <v>2117</v>
      </c>
      <c r="U7" s="268" t="str">
        <f t="array" ref="U7">IFERROR(IF(INDEX(三跨两临近重点区段!$F:$F,MATCH(1,(MONTH(三跨两临近重点区段!$H:$H)=7)*(三跨两临近重点区段!$A:$A=D7),0))="已取消","已取消",INDEX(三跨两临近重点区段!$H:$H,MATCH(1,(MONTH(三跨两临近重点区段!$H:$H)=7)*(三跨两临近重点区段!$A:$A=D7)*(三跨两临近重点区段!$F:$F="现存区段"),0))),"")</f>
        <v/>
      </c>
      <c r="V7" s="232" t="str">
        <f t="array" ref="V7">IFERROR(IF(INDEX(三跨两临近重点区段!$F:$F,MATCH(1,(MONTH(三跨两临近重点区段!$H:$H)=7)*(三跨两临近重点区段!$A:$A=D7),0))="已取消","已取消",INDEX(三跨两临近重点区段!$I:$I,MATCH(1,(MONTH(三跨两临近重点区段!$H:$H)=7)*(三跨两临近重点区段!$A:$A=D7)*(三跨两临近重点区段!$F:$F="现存区段"),0))),"")</f>
        <v/>
      </c>
      <c r="W7" s="268" t="str">
        <f t="array" ref="W7">IFERROR(IF(INDEX(三跨两临近重点区段!$F:$F,MATCH(1,(MONTH(三跨两临近重点区段!$H:$H)=8)*(三跨两临近重点区段!$A:$A=D7),0))="已取消","已取消",INDEX(三跨两临近重点区段!$H:$H,MATCH(1,(MONTH(三跨两临近重点区段!$H:$H)=8)*(三跨两临近重点区段!$A:$A=D7)*(三跨两临近重点区段!$F:$F="现存区段"),0))),"")</f>
        <v/>
      </c>
      <c r="X7" s="232" t="str">
        <f t="array" ref="X7">IFERROR(IF(INDEX(三跨两临近重点区段!$F:$F,MATCH(1,(MONTH(三跨两临近重点区段!$H:$H)=8)*(三跨两临近重点区段!$A:$A=D7),0))="已取消","已取消",INDEX(三跨两临近重点区段!$I:$I,MATCH(1,(MONTH(三跨两临近重点区段!$H:$H)=8)*(三跨两临近重点区段!$A:$A=D7)*(三跨两临近重点区段!$F:$F="现存区段"),0))),"")</f>
        <v/>
      </c>
      <c r="Y7" s="268" t="str">
        <f t="array" ref="Y7">IFERROR(IF(INDEX(三跨两临近重点区段!$F:$F,MATCH(1,(MONTH(三跨两临近重点区段!$H:$H)=9)*(三跨两临近重点区段!$A:$A=D7),0))="已取消","已取消",INDEX(三跨两临近重点区段!$H:$H,MATCH(1,(MONTH(三跨两临近重点区段!$H:$H)=9)*(三跨两临近重点区段!$A:$A=D7)*(三跨两临近重点区段!$F:$F="现存区段"),0))),"")</f>
        <v/>
      </c>
      <c r="Z7" s="232" t="str">
        <f t="array" ref="Z7">IFERROR(IF(INDEX(三跨两临近重点区段!$F:$F,MATCH(1,(MONTH(三跨两临近重点区段!$H:$H)=9)*(三跨两临近重点区段!$A:$A=D7),0))="已取消","已取消",INDEX(三跨两临近重点区段!$I:$I,MATCH(1,(MONTH(三跨两临近重点区段!$H:$H)=9)*(三跨两临近重点区段!$A:$A=D7)*(三跨两临近重点区段!$F:$F="现存区段"),0))),"")</f>
        <v/>
      </c>
      <c r="AA7" s="268" t="str">
        <f t="array" ref="AA7">IFERROR(IF(INDEX(三跨两临近重点区段!$F:$F,MATCH(1,(MONTH(三跨两临近重点区段!$H:$H)=10)*(三跨两临近重点区段!$A:$A=D7),0))="已取消","已取消",INDEX(三跨两临近重点区段!$H:$H,MATCH(1,(MONTH(三跨两临近重点区段!$H:$H)=10)*(三跨两临近重点区段!$A:$A=D7)*(三跨两临近重点区段!$F:$F="现存区段"),0))),"")</f>
        <v/>
      </c>
      <c r="AB7" s="72" t="str">
        <f t="array" ref="AB7">IFERROR(IF(INDEX(三跨两临近重点区段!$F:$F,MATCH(1,(MONTH(三跨两临近重点区段!$H:$H)=10)*(三跨两临近重点区段!$A:$A=D7),0))="已取消","已取消",INDEX(三跨两临近重点区段!$I:$I,MATCH(1,(MONTH(三跨两临近重点区段!$H:$H)=10)*(三跨两临近重点区段!$A:$A=D7)*(三跨两临近重点区段!$F:$F="现存区段"),0))),"")</f>
        <v/>
      </c>
      <c r="AC7" s="284" t="str">
        <f t="array" ref="AC7">IFERROR(IF(INDEX(三跨两临近重点区段!$F:$F,MATCH(1,(MONTH(三跨两临近重点区段!$H:$H)=11)*(三跨两临近重点区段!$A:$A=D7),0))="已取消","已取消",INDEX(三跨两临近重点区段!$H:$H,MATCH(1,(MONTH(三跨两临近重点区段!$H:$H)=11)*(三跨两临近重点区段!$A:$A=D7)*(三跨两临近重点区段!$F:$F="现存区段"),0))),"")</f>
        <v/>
      </c>
      <c r="AD7" s="72" t="str">
        <f t="array" ref="AD7">IFERROR(IF(INDEX(三跨两临近重点区段!$F:$F,MATCH(1,(MONTH(三跨两临近重点区段!$H:$H)=11)*(三跨两临近重点区段!$A:$A=D7),0))="已取消","已取消",INDEX(三跨两临近重点区段!$I:$I,MATCH(1,(MONTH(三跨两临近重点区段!$H:$H)=11)*(三跨两临近重点区段!$A:$A=D7)*(三跨两临近重点区段!$F:$F="现存区段"),0))),"")</f>
        <v/>
      </c>
      <c r="AE7" s="284" t="str">
        <f t="array" ref="AE7">IFERROR(IF(INDEX(三跨两临近重点区段!$F:$F,MATCH(1,(MONTH(三跨两临近重点区段!$H:$H)=12)*(三跨两临近重点区段!$A:$A=D7),0))="已取消","已取消",INDEX(三跨两临近重点区段!$H:$H,MATCH(1,(MONTH(三跨两临近重点区段!$H:$H)=12)*(三跨两临近重点区段!$A:$A=D7)*(三跨两临近重点区段!$F:$F="现存区段"),0))),"")</f>
        <v/>
      </c>
      <c r="AF7" s="72" t="str">
        <f t="array" ref="AF7">IFERROR(IF(INDEX(三跨两临近重点区段!$F:$F,MATCH(1,(MONTH(三跨两临近重点区段!$H:$H)=12)*(三跨两临近重点区段!$A:$A=D7),0))="已取消","已取消",INDEX(三跨两临近重点区段!$I:$I,MATCH(1,(MONTH(三跨两临近重点区段!$H:$H)=12)*(三跨两临近重点区段!$A:$A=D7)*(三跨两临近重点区段!$F:$F="现存区段"),0))),"")</f>
        <v/>
      </c>
      <c r="AH7" t="e">
        <f t="array" ref="AH7">INDEX(三跨两临近重点区段!$G:$G,MATCH(D7,三跨两临近重点区段!$A:$A,0))</f>
        <v>#N/A</v>
      </c>
    </row>
    <row r="8" ht="14.25" spans="1:34">
      <c r="A8" s="263" t="s">
        <v>363</v>
      </c>
      <c r="B8" s="264" t="s">
        <v>2112</v>
      </c>
      <c r="C8" s="263" t="s">
        <v>2123</v>
      </c>
      <c r="D8" s="263" t="s">
        <v>2124</v>
      </c>
      <c r="E8" s="265" t="s">
        <v>2115</v>
      </c>
      <c r="F8" s="264" t="s">
        <v>125</v>
      </c>
      <c r="G8" s="263" t="s">
        <v>2116</v>
      </c>
      <c r="H8" s="263" t="s">
        <v>1144</v>
      </c>
      <c r="I8" s="271"/>
      <c r="J8" s="196"/>
      <c r="K8" s="196"/>
      <c r="L8" s="196"/>
      <c r="M8" s="270"/>
      <c r="N8" s="270"/>
      <c r="O8" s="33"/>
      <c r="P8" s="107"/>
      <c r="Q8" s="279"/>
      <c r="R8" s="279"/>
      <c r="S8" s="281"/>
      <c r="T8" s="279"/>
      <c r="U8" s="268" t="str">
        <f t="array" ref="U8">IFERROR(IF(INDEX(三跨两临近重点区段!$F:$F,MATCH(1,(MONTH(三跨两临近重点区段!$H:$H)=7)*(三跨两临近重点区段!$A:$A=D8),0))="已取消","已取消",INDEX(三跨两临近重点区段!$H:$H,MATCH(1,(MONTH(三跨两临近重点区段!$H:$H)=7)*(三跨两临近重点区段!$A:$A=D8)*(三跨两临近重点区段!$F:$F="现存区段"),0))),"")</f>
        <v/>
      </c>
      <c r="V8" s="232" t="str">
        <f t="array" ref="V8">IFERROR(IF(INDEX(三跨两临近重点区段!$F:$F,MATCH(1,(MONTH(三跨两临近重点区段!$H:$H)=7)*(三跨两临近重点区段!$A:$A=D8),0))="已取消","已取消",INDEX(三跨两临近重点区段!$I:$I,MATCH(1,(MONTH(三跨两临近重点区段!$H:$H)=7)*(三跨两临近重点区段!$A:$A=D8)*(三跨两临近重点区段!$F:$F="现存区段"),0))),"")</f>
        <v/>
      </c>
      <c r="W8" s="268" t="str">
        <f t="array" ref="W8">IFERROR(IF(INDEX(三跨两临近重点区段!$F:$F,MATCH(1,(MONTH(三跨两临近重点区段!$H:$H)=8)*(三跨两临近重点区段!$A:$A=D8),0))="已取消","已取消",INDEX(三跨两临近重点区段!$H:$H,MATCH(1,(MONTH(三跨两临近重点区段!$H:$H)=8)*(三跨两临近重点区段!$A:$A=D8)*(三跨两临近重点区段!$F:$F="现存区段"),0))),"")</f>
        <v/>
      </c>
      <c r="X8" s="232" t="str">
        <f t="array" ref="X8">IFERROR(IF(INDEX(三跨两临近重点区段!$F:$F,MATCH(1,(MONTH(三跨两临近重点区段!$H:$H)=8)*(三跨两临近重点区段!$A:$A=D8),0))="已取消","已取消",INDEX(三跨两临近重点区段!$I:$I,MATCH(1,(MONTH(三跨两临近重点区段!$H:$H)=8)*(三跨两临近重点区段!$A:$A=D8)*(三跨两临近重点区段!$F:$F="现存区段"),0))),"")</f>
        <v/>
      </c>
      <c r="Y8" s="268" t="str">
        <f t="array" ref="Y8">IFERROR(IF(INDEX(三跨两临近重点区段!$F:$F,MATCH(1,(MONTH(三跨两临近重点区段!$H:$H)=9)*(三跨两临近重点区段!$A:$A=D8),0))="已取消","已取消",INDEX(三跨两临近重点区段!$H:$H,MATCH(1,(MONTH(三跨两临近重点区段!$H:$H)=9)*(三跨两临近重点区段!$A:$A=D8)*(三跨两临近重点区段!$F:$F="现存区段"),0))),"")</f>
        <v/>
      </c>
      <c r="Z8" s="232" t="str">
        <f t="array" ref="Z8">IFERROR(IF(INDEX(三跨两临近重点区段!$F:$F,MATCH(1,(MONTH(三跨两临近重点区段!$H:$H)=9)*(三跨两临近重点区段!$A:$A=D8),0))="已取消","已取消",INDEX(三跨两临近重点区段!$I:$I,MATCH(1,(MONTH(三跨两临近重点区段!$H:$H)=9)*(三跨两临近重点区段!$A:$A=D8)*(三跨两临近重点区段!$F:$F="现存区段"),0))),"")</f>
        <v/>
      </c>
      <c r="AA8" s="268" t="str">
        <f t="array" ref="AA8">IFERROR(IF(INDEX(三跨两临近重点区段!$F:$F,MATCH(1,(MONTH(三跨两临近重点区段!$H:$H)=10)*(三跨两临近重点区段!$A:$A=D8),0))="已取消","已取消",INDEX(三跨两临近重点区段!$H:$H,MATCH(1,(MONTH(三跨两临近重点区段!$H:$H)=10)*(三跨两临近重点区段!$A:$A=D8)*(三跨两临近重点区段!$F:$F="现存区段"),0))),"")</f>
        <v/>
      </c>
      <c r="AB8" s="72" t="str">
        <f t="array" ref="AB8">IFERROR(IF(INDEX(三跨两临近重点区段!$F:$F,MATCH(1,(MONTH(三跨两临近重点区段!$H:$H)=10)*(三跨两临近重点区段!$A:$A=D8),0))="已取消","已取消",INDEX(三跨两临近重点区段!$I:$I,MATCH(1,(MONTH(三跨两临近重点区段!$H:$H)=10)*(三跨两临近重点区段!$A:$A=D8)*(三跨两临近重点区段!$F:$F="现存区段"),0))),"")</f>
        <v/>
      </c>
      <c r="AC8" s="284" t="str">
        <f t="array" ref="AC8">IFERROR(IF(INDEX(三跨两临近重点区段!$F:$F,MATCH(1,(MONTH(三跨两临近重点区段!$H:$H)=11)*(三跨两临近重点区段!$A:$A=D8),0))="已取消","已取消",INDEX(三跨两临近重点区段!$H:$H,MATCH(1,(MONTH(三跨两临近重点区段!$H:$H)=11)*(三跨两临近重点区段!$A:$A=D8)*(三跨两临近重点区段!$F:$F="现存区段"),0))),"")</f>
        <v/>
      </c>
      <c r="AD8" s="72" t="str">
        <f t="array" ref="AD8">IFERROR(IF(INDEX(三跨两临近重点区段!$F:$F,MATCH(1,(MONTH(三跨两临近重点区段!$H:$H)=11)*(三跨两临近重点区段!$A:$A=D8),0))="已取消","已取消",INDEX(三跨两临近重点区段!$I:$I,MATCH(1,(MONTH(三跨两临近重点区段!$H:$H)=11)*(三跨两临近重点区段!$A:$A=D8)*(三跨两临近重点区段!$F:$F="现存区段"),0))),"")</f>
        <v/>
      </c>
      <c r="AE8" s="284" t="str">
        <f t="array" ref="AE8">IFERROR(IF(INDEX(三跨两临近重点区段!$F:$F,MATCH(1,(MONTH(三跨两临近重点区段!$H:$H)=12)*(三跨两临近重点区段!$A:$A=D8),0))="已取消","已取消",INDEX(三跨两临近重点区段!$H:$H,MATCH(1,(MONTH(三跨两临近重点区段!$H:$H)=12)*(三跨两临近重点区段!$A:$A=D8)*(三跨两临近重点区段!$F:$F="现存区段"),0))),"")</f>
        <v/>
      </c>
      <c r="AF8" s="72" t="str">
        <f t="array" ref="AF8">IFERROR(IF(INDEX(三跨两临近重点区段!$F:$F,MATCH(1,(MONTH(三跨两临近重点区段!$H:$H)=12)*(三跨两临近重点区段!$A:$A=D8),0))="已取消","已取消",INDEX(三跨两临近重点区段!$I:$I,MATCH(1,(MONTH(三跨两临近重点区段!$H:$H)=12)*(三跨两临近重点区段!$A:$A=D8)*(三跨两临近重点区段!$F:$F="现存区段"),0))),"")</f>
        <v/>
      </c>
      <c r="AH8" t="e">
        <f t="array" ref="AH8">INDEX(三跨两临近重点区段!$G:$G,MATCH(D8,三跨两临近重点区段!$A:$A,0))</f>
        <v>#N/A</v>
      </c>
    </row>
    <row r="9" ht="14.25" spans="1:34">
      <c r="A9" s="263" t="s">
        <v>363</v>
      </c>
      <c r="B9" s="264" t="s">
        <v>2118</v>
      </c>
      <c r="C9" s="263" t="s">
        <v>2123</v>
      </c>
      <c r="D9" s="263" t="s">
        <v>2125</v>
      </c>
      <c r="E9" s="265" t="s">
        <v>2115</v>
      </c>
      <c r="F9" s="264" t="s">
        <v>125</v>
      </c>
      <c r="G9" s="263" t="s">
        <v>2116</v>
      </c>
      <c r="H9" s="263" t="s">
        <v>1144</v>
      </c>
      <c r="I9" s="271"/>
      <c r="J9" s="196"/>
      <c r="K9" s="196"/>
      <c r="L9" s="196"/>
      <c r="M9" s="270"/>
      <c r="N9" s="270"/>
      <c r="O9" s="33"/>
      <c r="P9" s="107"/>
      <c r="Q9" s="279"/>
      <c r="R9" s="279"/>
      <c r="S9" s="282">
        <v>45446.4833333333</v>
      </c>
      <c r="T9" s="279" t="s">
        <v>2117</v>
      </c>
      <c r="U9" s="268" t="str">
        <f t="array" ref="U9">IFERROR(IF(INDEX(三跨两临近重点区段!$F:$F,MATCH(1,(MONTH(三跨两临近重点区段!$H:$H)=7)*(三跨两临近重点区段!$A:$A=D9),0))="已取消","已取消",INDEX(三跨两临近重点区段!$H:$H,MATCH(1,(MONTH(三跨两临近重点区段!$H:$H)=7)*(三跨两临近重点区段!$A:$A=D9)*(三跨两临近重点区段!$F:$F="现存区段"),0))),"")</f>
        <v/>
      </c>
      <c r="V9" s="232" t="str">
        <f t="array" ref="V9">IFERROR(IF(INDEX(三跨两临近重点区段!$F:$F,MATCH(1,(MONTH(三跨两临近重点区段!$H:$H)=7)*(三跨两临近重点区段!$A:$A=D9),0))="已取消","已取消",INDEX(三跨两临近重点区段!$I:$I,MATCH(1,(MONTH(三跨两临近重点区段!$H:$H)=7)*(三跨两临近重点区段!$A:$A=D9)*(三跨两临近重点区段!$F:$F="现存区段"),0))),"")</f>
        <v/>
      </c>
      <c r="W9" s="268" t="str">
        <f t="array" ref="W9">IFERROR(IF(INDEX(三跨两临近重点区段!$F:$F,MATCH(1,(MONTH(三跨两临近重点区段!$H:$H)=8)*(三跨两临近重点区段!$A:$A=D9),0))="已取消","已取消",INDEX(三跨两临近重点区段!$H:$H,MATCH(1,(MONTH(三跨两临近重点区段!$H:$H)=8)*(三跨两临近重点区段!$A:$A=D9)*(三跨两临近重点区段!$F:$F="现存区段"),0))),"")</f>
        <v/>
      </c>
      <c r="X9" s="232" t="str">
        <f t="array" ref="X9">IFERROR(IF(INDEX(三跨两临近重点区段!$F:$F,MATCH(1,(MONTH(三跨两临近重点区段!$H:$H)=8)*(三跨两临近重点区段!$A:$A=D9),0))="已取消","已取消",INDEX(三跨两临近重点区段!$I:$I,MATCH(1,(MONTH(三跨两临近重点区段!$H:$H)=8)*(三跨两临近重点区段!$A:$A=D9)*(三跨两临近重点区段!$F:$F="现存区段"),0))),"")</f>
        <v/>
      </c>
      <c r="Y9" s="268" t="str">
        <f t="array" ref="Y9">IFERROR(IF(INDEX(三跨两临近重点区段!$F:$F,MATCH(1,(MONTH(三跨两临近重点区段!$H:$H)=9)*(三跨两临近重点区段!$A:$A=D9),0))="已取消","已取消",INDEX(三跨两临近重点区段!$H:$H,MATCH(1,(MONTH(三跨两临近重点区段!$H:$H)=9)*(三跨两临近重点区段!$A:$A=D9)*(三跨两临近重点区段!$F:$F="现存区段"),0))),"")</f>
        <v/>
      </c>
      <c r="Z9" s="232" t="str">
        <f t="array" ref="Z9">IFERROR(IF(INDEX(三跨两临近重点区段!$F:$F,MATCH(1,(MONTH(三跨两临近重点区段!$H:$H)=9)*(三跨两临近重点区段!$A:$A=D9),0))="已取消","已取消",INDEX(三跨两临近重点区段!$I:$I,MATCH(1,(MONTH(三跨两临近重点区段!$H:$H)=9)*(三跨两临近重点区段!$A:$A=D9)*(三跨两临近重点区段!$F:$F="现存区段"),0))),"")</f>
        <v/>
      </c>
      <c r="AA9" s="268" t="str">
        <f t="array" ref="AA9">IFERROR(IF(INDEX(三跨两临近重点区段!$F:$F,MATCH(1,(MONTH(三跨两临近重点区段!$H:$H)=10)*(三跨两临近重点区段!$A:$A=D9),0))="已取消","已取消",INDEX(三跨两临近重点区段!$H:$H,MATCH(1,(MONTH(三跨两临近重点区段!$H:$H)=10)*(三跨两临近重点区段!$A:$A=D9)*(三跨两临近重点区段!$F:$F="现存区段"),0))),"")</f>
        <v/>
      </c>
      <c r="AB9" s="72" t="str">
        <f t="array" ref="AB9">IFERROR(IF(INDEX(三跨两临近重点区段!$F:$F,MATCH(1,(MONTH(三跨两临近重点区段!$H:$H)=10)*(三跨两临近重点区段!$A:$A=D9),0))="已取消","已取消",INDEX(三跨两临近重点区段!$I:$I,MATCH(1,(MONTH(三跨两临近重点区段!$H:$H)=10)*(三跨两临近重点区段!$A:$A=D9)*(三跨两临近重点区段!$F:$F="现存区段"),0))),"")</f>
        <v/>
      </c>
      <c r="AC9" s="284" t="str">
        <f t="array" ref="AC9">IFERROR(IF(INDEX(三跨两临近重点区段!$F:$F,MATCH(1,(MONTH(三跨两临近重点区段!$H:$H)=11)*(三跨两临近重点区段!$A:$A=D9),0))="已取消","已取消",INDEX(三跨两临近重点区段!$H:$H,MATCH(1,(MONTH(三跨两临近重点区段!$H:$H)=11)*(三跨两临近重点区段!$A:$A=D9)*(三跨两临近重点区段!$F:$F="现存区段"),0))),"")</f>
        <v/>
      </c>
      <c r="AD9" s="72" t="str">
        <f t="array" ref="AD9">IFERROR(IF(INDEX(三跨两临近重点区段!$F:$F,MATCH(1,(MONTH(三跨两临近重点区段!$H:$H)=11)*(三跨两临近重点区段!$A:$A=D9),0))="已取消","已取消",INDEX(三跨两临近重点区段!$I:$I,MATCH(1,(MONTH(三跨两临近重点区段!$H:$H)=11)*(三跨两临近重点区段!$A:$A=D9)*(三跨两临近重点区段!$F:$F="现存区段"),0))),"")</f>
        <v/>
      </c>
      <c r="AE9" s="284" t="str">
        <f t="array" ref="AE9">IFERROR(IF(INDEX(三跨两临近重点区段!$F:$F,MATCH(1,(MONTH(三跨两临近重点区段!$H:$H)=12)*(三跨两临近重点区段!$A:$A=D9),0))="已取消","已取消",INDEX(三跨两临近重点区段!$H:$H,MATCH(1,(MONTH(三跨两临近重点区段!$H:$H)=12)*(三跨两临近重点区段!$A:$A=D9)*(三跨两临近重点区段!$F:$F="现存区段"),0))),"")</f>
        <v/>
      </c>
      <c r="AF9" s="72" t="str">
        <f t="array" ref="AF9">IFERROR(IF(INDEX(三跨两临近重点区段!$F:$F,MATCH(1,(MONTH(三跨两临近重点区段!$H:$H)=12)*(三跨两临近重点区段!$A:$A=D9),0))="已取消","已取消",INDEX(三跨两临近重点区段!$I:$I,MATCH(1,(MONTH(三跨两临近重点区段!$H:$H)=12)*(三跨两临近重点区段!$A:$A=D9)*(三跨两临近重点区段!$F:$F="现存区段"),0))),"")</f>
        <v/>
      </c>
      <c r="AH9" t="e">
        <f t="array" ref="AH9">INDEX(三跨两临近重点区段!$G:$G,MATCH(D9,三跨两临近重点区段!$A:$A,0))</f>
        <v>#N/A</v>
      </c>
    </row>
    <row r="10" ht="14.25" spans="1:34">
      <c r="A10" s="263" t="s">
        <v>363</v>
      </c>
      <c r="B10" s="264" t="s">
        <v>2112</v>
      </c>
      <c r="C10" s="263" t="s">
        <v>2126</v>
      </c>
      <c r="D10" s="263" t="s">
        <v>2127</v>
      </c>
      <c r="E10" s="265" t="s">
        <v>2115</v>
      </c>
      <c r="F10" s="264" t="s">
        <v>125</v>
      </c>
      <c r="G10" s="263" t="s">
        <v>2116</v>
      </c>
      <c r="H10" s="263" t="s">
        <v>1144</v>
      </c>
      <c r="I10" s="271"/>
      <c r="J10" s="196"/>
      <c r="K10" s="196"/>
      <c r="L10" s="196"/>
      <c r="M10" s="270"/>
      <c r="N10" s="270"/>
      <c r="O10" s="33"/>
      <c r="P10" s="107"/>
      <c r="Q10" s="279"/>
      <c r="R10" s="279"/>
      <c r="S10" s="281"/>
      <c r="T10" s="279"/>
      <c r="U10" s="268" t="str">
        <f t="array" ref="U10">IFERROR(IF(INDEX(三跨两临近重点区段!$F:$F,MATCH(1,(MONTH(三跨两临近重点区段!$H:$H)=7)*(三跨两临近重点区段!$A:$A=D10),0))="已取消","已取消",INDEX(三跨两临近重点区段!$H:$H,MATCH(1,(MONTH(三跨两临近重点区段!$H:$H)=7)*(三跨两临近重点区段!$A:$A=D10)*(三跨两临近重点区段!$F:$F="现存区段"),0))),"")</f>
        <v/>
      </c>
      <c r="V10" s="232" t="str">
        <f t="array" ref="V10">IFERROR(IF(INDEX(三跨两临近重点区段!$F:$F,MATCH(1,(MONTH(三跨两临近重点区段!$H:$H)=7)*(三跨两临近重点区段!$A:$A=D10),0))="已取消","已取消",INDEX(三跨两临近重点区段!$I:$I,MATCH(1,(MONTH(三跨两临近重点区段!$H:$H)=7)*(三跨两临近重点区段!$A:$A=D10)*(三跨两临近重点区段!$F:$F="现存区段"),0))),"")</f>
        <v/>
      </c>
      <c r="W10" s="268" t="str">
        <f t="array" ref="W10">IFERROR(IF(INDEX(三跨两临近重点区段!$F:$F,MATCH(1,(MONTH(三跨两临近重点区段!$H:$H)=8)*(三跨两临近重点区段!$A:$A=D10),0))="已取消","已取消",INDEX(三跨两临近重点区段!$H:$H,MATCH(1,(MONTH(三跨两临近重点区段!$H:$H)=8)*(三跨两临近重点区段!$A:$A=D10)*(三跨两临近重点区段!$F:$F="现存区段"),0))),"")</f>
        <v/>
      </c>
      <c r="X10" s="232" t="str">
        <f t="array" ref="X10">IFERROR(IF(INDEX(三跨两临近重点区段!$F:$F,MATCH(1,(MONTH(三跨两临近重点区段!$H:$H)=8)*(三跨两临近重点区段!$A:$A=D10),0))="已取消","已取消",INDEX(三跨两临近重点区段!$I:$I,MATCH(1,(MONTH(三跨两临近重点区段!$H:$H)=8)*(三跨两临近重点区段!$A:$A=D10)*(三跨两临近重点区段!$F:$F="现存区段"),0))),"")</f>
        <v/>
      </c>
      <c r="Y10" s="268" t="str">
        <f t="array" ref="Y10">IFERROR(IF(INDEX(三跨两临近重点区段!$F:$F,MATCH(1,(MONTH(三跨两临近重点区段!$H:$H)=9)*(三跨两临近重点区段!$A:$A=D10),0))="已取消","已取消",INDEX(三跨两临近重点区段!$H:$H,MATCH(1,(MONTH(三跨两临近重点区段!$H:$H)=9)*(三跨两临近重点区段!$A:$A=D10)*(三跨两临近重点区段!$F:$F="现存区段"),0))),"")</f>
        <v/>
      </c>
      <c r="Z10" s="232" t="str">
        <f t="array" ref="Z10">IFERROR(IF(INDEX(三跨两临近重点区段!$F:$F,MATCH(1,(MONTH(三跨两临近重点区段!$H:$H)=9)*(三跨两临近重点区段!$A:$A=D10),0))="已取消","已取消",INDEX(三跨两临近重点区段!$I:$I,MATCH(1,(MONTH(三跨两临近重点区段!$H:$H)=9)*(三跨两临近重点区段!$A:$A=D10)*(三跨两临近重点区段!$F:$F="现存区段"),0))),"")</f>
        <v/>
      </c>
      <c r="AA10" s="268" t="str">
        <f t="array" ref="AA10">IFERROR(IF(INDEX(三跨两临近重点区段!$F:$F,MATCH(1,(MONTH(三跨两临近重点区段!$H:$H)=10)*(三跨两临近重点区段!$A:$A=D10),0))="已取消","已取消",INDEX(三跨两临近重点区段!$H:$H,MATCH(1,(MONTH(三跨两临近重点区段!$H:$H)=10)*(三跨两临近重点区段!$A:$A=D10)*(三跨两临近重点区段!$F:$F="现存区段"),0))),"")</f>
        <v/>
      </c>
      <c r="AB10" s="72" t="str">
        <f t="array" ref="AB10">IFERROR(IF(INDEX(三跨两临近重点区段!$F:$F,MATCH(1,(MONTH(三跨两临近重点区段!$H:$H)=10)*(三跨两临近重点区段!$A:$A=D10),0))="已取消","已取消",INDEX(三跨两临近重点区段!$I:$I,MATCH(1,(MONTH(三跨两临近重点区段!$H:$H)=10)*(三跨两临近重点区段!$A:$A=D10)*(三跨两临近重点区段!$F:$F="现存区段"),0))),"")</f>
        <v/>
      </c>
      <c r="AC10" s="284" t="str">
        <f t="array" ref="AC10">IFERROR(IF(INDEX(三跨两临近重点区段!$F:$F,MATCH(1,(MONTH(三跨两临近重点区段!$H:$H)=11)*(三跨两临近重点区段!$A:$A=D10),0))="已取消","已取消",INDEX(三跨两临近重点区段!$H:$H,MATCH(1,(MONTH(三跨两临近重点区段!$H:$H)=11)*(三跨两临近重点区段!$A:$A=D10)*(三跨两临近重点区段!$F:$F="现存区段"),0))),"")</f>
        <v/>
      </c>
      <c r="AD10" s="72" t="str">
        <f t="array" ref="AD10">IFERROR(IF(INDEX(三跨两临近重点区段!$F:$F,MATCH(1,(MONTH(三跨两临近重点区段!$H:$H)=11)*(三跨两临近重点区段!$A:$A=D10),0))="已取消","已取消",INDEX(三跨两临近重点区段!$I:$I,MATCH(1,(MONTH(三跨两临近重点区段!$H:$H)=11)*(三跨两临近重点区段!$A:$A=D10)*(三跨两临近重点区段!$F:$F="现存区段"),0))),"")</f>
        <v/>
      </c>
      <c r="AE10" s="284" t="str">
        <f t="array" ref="AE10">IFERROR(IF(INDEX(三跨两临近重点区段!$F:$F,MATCH(1,(MONTH(三跨两临近重点区段!$H:$H)=12)*(三跨两临近重点区段!$A:$A=D10),0))="已取消","已取消",INDEX(三跨两临近重点区段!$H:$H,MATCH(1,(MONTH(三跨两临近重点区段!$H:$H)=12)*(三跨两临近重点区段!$A:$A=D10)*(三跨两临近重点区段!$F:$F="现存区段"),0))),"")</f>
        <v/>
      </c>
      <c r="AF10" s="72" t="str">
        <f t="array" ref="AF10">IFERROR(IF(INDEX(三跨两临近重点区段!$F:$F,MATCH(1,(MONTH(三跨两临近重点区段!$H:$H)=12)*(三跨两临近重点区段!$A:$A=D10),0))="已取消","已取消",INDEX(三跨两临近重点区段!$I:$I,MATCH(1,(MONTH(三跨两临近重点区段!$H:$H)=12)*(三跨两临近重点区段!$A:$A=D10)*(三跨两临近重点区段!$F:$F="现存区段"),0))),"")</f>
        <v/>
      </c>
      <c r="AH10" t="e">
        <f t="array" ref="AH10">INDEX(三跨两临近重点区段!$G:$G,MATCH(D10,三跨两临近重点区段!$A:$A,0))</f>
        <v>#N/A</v>
      </c>
    </row>
    <row r="11" ht="14.25" spans="1:34">
      <c r="A11" s="263" t="s">
        <v>363</v>
      </c>
      <c r="B11" s="264" t="s">
        <v>2118</v>
      </c>
      <c r="C11" s="263" t="s">
        <v>2126</v>
      </c>
      <c r="D11" s="263" t="s">
        <v>2128</v>
      </c>
      <c r="E11" s="265" t="s">
        <v>2115</v>
      </c>
      <c r="F11" s="264" t="s">
        <v>125</v>
      </c>
      <c r="G11" s="263" t="s">
        <v>2116</v>
      </c>
      <c r="H11" s="263" t="s">
        <v>1144</v>
      </c>
      <c r="I11" s="271"/>
      <c r="J11" s="196"/>
      <c r="K11" s="196"/>
      <c r="L11" s="196"/>
      <c r="M11" s="270"/>
      <c r="N11" s="270"/>
      <c r="O11" s="33"/>
      <c r="P11" s="107"/>
      <c r="Q11" s="279"/>
      <c r="R11" s="279"/>
      <c r="S11" s="282">
        <v>45446.4833333333</v>
      </c>
      <c r="T11" s="279" t="s">
        <v>2117</v>
      </c>
      <c r="U11" s="268" t="str">
        <f t="array" ref="U11">IFERROR(IF(INDEX(三跨两临近重点区段!$F:$F,MATCH(1,(MONTH(三跨两临近重点区段!$H:$H)=7)*(三跨两临近重点区段!$A:$A=D11),0))="已取消","已取消",INDEX(三跨两临近重点区段!$H:$H,MATCH(1,(MONTH(三跨两临近重点区段!$H:$H)=7)*(三跨两临近重点区段!$A:$A=D11)*(三跨两临近重点区段!$F:$F="现存区段"),0))),"")</f>
        <v/>
      </c>
      <c r="V11" s="232" t="str">
        <f t="array" ref="V11">IFERROR(IF(INDEX(三跨两临近重点区段!$F:$F,MATCH(1,(MONTH(三跨两临近重点区段!$H:$H)=7)*(三跨两临近重点区段!$A:$A=D11),0))="已取消","已取消",INDEX(三跨两临近重点区段!$I:$I,MATCH(1,(MONTH(三跨两临近重点区段!$H:$H)=7)*(三跨两临近重点区段!$A:$A=D11)*(三跨两临近重点区段!$F:$F="现存区段"),0))),"")</f>
        <v/>
      </c>
      <c r="W11" s="268" t="str">
        <f t="array" ref="W11">IFERROR(IF(INDEX(三跨两临近重点区段!$F:$F,MATCH(1,(MONTH(三跨两临近重点区段!$H:$H)=8)*(三跨两临近重点区段!$A:$A=D11),0))="已取消","已取消",INDEX(三跨两临近重点区段!$H:$H,MATCH(1,(MONTH(三跨两临近重点区段!$H:$H)=8)*(三跨两临近重点区段!$A:$A=D11)*(三跨两临近重点区段!$F:$F="现存区段"),0))),"")</f>
        <v/>
      </c>
      <c r="X11" s="232" t="str">
        <f t="array" ref="X11">IFERROR(IF(INDEX(三跨两临近重点区段!$F:$F,MATCH(1,(MONTH(三跨两临近重点区段!$H:$H)=8)*(三跨两临近重点区段!$A:$A=D11),0))="已取消","已取消",INDEX(三跨两临近重点区段!$I:$I,MATCH(1,(MONTH(三跨两临近重点区段!$H:$H)=8)*(三跨两临近重点区段!$A:$A=D11)*(三跨两临近重点区段!$F:$F="现存区段"),0))),"")</f>
        <v/>
      </c>
      <c r="Y11" s="268" t="str">
        <f t="array" ref="Y11">IFERROR(IF(INDEX(三跨两临近重点区段!$F:$F,MATCH(1,(MONTH(三跨两临近重点区段!$H:$H)=9)*(三跨两临近重点区段!$A:$A=D11),0))="已取消","已取消",INDEX(三跨两临近重点区段!$H:$H,MATCH(1,(MONTH(三跨两临近重点区段!$H:$H)=9)*(三跨两临近重点区段!$A:$A=D11)*(三跨两临近重点区段!$F:$F="现存区段"),0))),"")</f>
        <v/>
      </c>
      <c r="Z11" s="232" t="str">
        <f t="array" ref="Z11">IFERROR(IF(INDEX(三跨两临近重点区段!$F:$F,MATCH(1,(MONTH(三跨两临近重点区段!$H:$H)=9)*(三跨两临近重点区段!$A:$A=D11),0))="已取消","已取消",INDEX(三跨两临近重点区段!$I:$I,MATCH(1,(MONTH(三跨两临近重点区段!$H:$H)=9)*(三跨两临近重点区段!$A:$A=D11)*(三跨两临近重点区段!$F:$F="现存区段"),0))),"")</f>
        <v/>
      </c>
      <c r="AA11" s="268" t="str">
        <f t="array" ref="AA11">IFERROR(IF(INDEX(三跨两临近重点区段!$F:$F,MATCH(1,(MONTH(三跨两临近重点区段!$H:$H)=10)*(三跨两临近重点区段!$A:$A=D11),0))="已取消","已取消",INDEX(三跨两临近重点区段!$H:$H,MATCH(1,(MONTH(三跨两临近重点区段!$H:$H)=10)*(三跨两临近重点区段!$A:$A=D11)*(三跨两临近重点区段!$F:$F="现存区段"),0))),"")</f>
        <v/>
      </c>
      <c r="AB11" s="72" t="str">
        <f t="array" ref="AB11">IFERROR(IF(INDEX(三跨两临近重点区段!$F:$F,MATCH(1,(MONTH(三跨两临近重点区段!$H:$H)=10)*(三跨两临近重点区段!$A:$A=D11),0))="已取消","已取消",INDEX(三跨两临近重点区段!$I:$I,MATCH(1,(MONTH(三跨两临近重点区段!$H:$H)=10)*(三跨两临近重点区段!$A:$A=D11)*(三跨两临近重点区段!$F:$F="现存区段"),0))),"")</f>
        <v/>
      </c>
      <c r="AC11" s="284" t="str">
        <f t="array" ref="AC11">IFERROR(IF(INDEX(三跨两临近重点区段!$F:$F,MATCH(1,(MONTH(三跨两临近重点区段!$H:$H)=11)*(三跨两临近重点区段!$A:$A=D11),0))="已取消","已取消",INDEX(三跨两临近重点区段!$H:$H,MATCH(1,(MONTH(三跨两临近重点区段!$H:$H)=11)*(三跨两临近重点区段!$A:$A=D11)*(三跨两临近重点区段!$F:$F="现存区段"),0))),"")</f>
        <v/>
      </c>
      <c r="AD11" s="72" t="str">
        <f t="array" ref="AD11">IFERROR(IF(INDEX(三跨两临近重点区段!$F:$F,MATCH(1,(MONTH(三跨两临近重点区段!$H:$H)=11)*(三跨两临近重点区段!$A:$A=D11),0))="已取消","已取消",INDEX(三跨两临近重点区段!$I:$I,MATCH(1,(MONTH(三跨两临近重点区段!$H:$H)=11)*(三跨两临近重点区段!$A:$A=D11)*(三跨两临近重点区段!$F:$F="现存区段"),0))),"")</f>
        <v/>
      </c>
      <c r="AE11" s="284" t="str">
        <f t="array" ref="AE11">IFERROR(IF(INDEX(三跨两临近重点区段!$F:$F,MATCH(1,(MONTH(三跨两临近重点区段!$H:$H)=12)*(三跨两临近重点区段!$A:$A=D11),0))="已取消","已取消",INDEX(三跨两临近重点区段!$H:$H,MATCH(1,(MONTH(三跨两临近重点区段!$H:$H)=12)*(三跨两临近重点区段!$A:$A=D11)*(三跨两临近重点区段!$F:$F="现存区段"),0))),"")</f>
        <v/>
      </c>
      <c r="AF11" s="72" t="str">
        <f t="array" ref="AF11">IFERROR(IF(INDEX(三跨两临近重点区段!$F:$F,MATCH(1,(MONTH(三跨两临近重点区段!$H:$H)=12)*(三跨两临近重点区段!$A:$A=D11),0))="已取消","已取消",INDEX(三跨两临近重点区段!$I:$I,MATCH(1,(MONTH(三跨两临近重点区段!$H:$H)=12)*(三跨两临近重点区段!$A:$A=D11)*(三跨两临近重点区段!$F:$F="现存区段"),0))),"")</f>
        <v/>
      </c>
      <c r="AH11" t="e">
        <f t="array" ref="AH11">INDEX(三跨两临近重点区段!$G:$G,MATCH(D11,三跨两临近重点区段!$A:$A,0))</f>
        <v>#N/A</v>
      </c>
    </row>
    <row r="12" ht="14.25" spans="1:34">
      <c r="A12" s="263" t="s">
        <v>363</v>
      </c>
      <c r="B12" s="264" t="s">
        <v>2129</v>
      </c>
      <c r="C12" s="263" t="s">
        <v>2130</v>
      </c>
      <c r="D12" s="263" t="s">
        <v>2131</v>
      </c>
      <c r="E12" s="265" t="s">
        <v>2115</v>
      </c>
      <c r="F12" s="264" t="s">
        <v>125</v>
      </c>
      <c r="G12" s="263" t="s">
        <v>2116</v>
      </c>
      <c r="H12" s="263" t="s">
        <v>1337</v>
      </c>
      <c r="I12" s="271"/>
      <c r="J12" s="196"/>
      <c r="K12" s="196"/>
      <c r="L12" s="196"/>
      <c r="M12" s="270"/>
      <c r="N12" s="270"/>
      <c r="O12" s="33"/>
      <c r="P12" s="107"/>
      <c r="Q12" s="279"/>
      <c r="R12" s="279"/>
      <c r="S12" s="281"/>
      <c r="T12" s="279"/>
      <c r="U12" s="268" t="str">
        <f t="array" ref="U12">IFERROR(IF(INDEX(三跨两临近重点区段!$F:$F,MATCH(1,(MONTH(三跨两临近重点区段!$H:$H)=7)*(三跨两临近重点区段!$A:$A=D12),0))="已取消","已取消",INDEX(三跨两临近重点区段!$H:$H,MATCH(1,(MONTH(三跨两临近重点区段!$H:$H)=7)*(三跨两临近重点区段!$A:$A=D12)*(三跨两临近重点区段!$F:$F="现存区段"),0))),"")</f>
        <v/>
      </c>
      <c r="V12" s="232" t="str">
        <f t="array" ref="V12">IFERROR(IF(INDEX(三跨两临近重点区段!$F:$F,MATCH(1,(MONTH(三跨两临近重点区段!$H:$H)=7)*(三跨两临近重点区段!$A:$A=D12),0))="已取消","已取消",INDEX(三跨两临近重点区段!$I:$I,MATCH(1,(MONTH(三跨两临近重点区段!$H:$H)=7)*(三跨两临近重点区段!$A:$A=D12)*(三跨两临近重点区段!$F:$F="现存区段"),0))),"")</f>
        <v/>
      </c>
      <c r="W12" s="268" t="str">
        <f t="array" ref="W12">IFERROR(IF(INDEX(三跨两临近重点区段!$F:$F,MATCH(1,(MONTH(三跨两临近重点区段!$H:$H)=8)*(三跨两临近重点区段!$A:$A=D12),0))="已取消","已取消",INDEX(三跨两临近重点区段!$H:$H,MATCH(1,(MONTH(三跨两临近重点区段!$H:$H)=8)*(三跨两临近重点区段!$A:$A=D12)*(三跨两临近重点区段!$F:$F="现存区段"),0))),"")</f>
        <v/>
      </c>
      <c r="X12" s="232" t="str">
        <f t="array" ref="X12">IFERROR(IF(INDEX(三跨两临近重点区段!$F:$F,MATCH(1,(MONTH(三跨两临近重点区段!$H:$H)=8)*(三跨两临近重点区段!$A:$A=D12),0))="已取消","已取消",INDEX(三跨两临近重点区段!$I:$I,MATCH(1,(MONTH(三跨两临近重点区段!$H:$H)=8)*(三跨两临近重点区段!$A:$A=D12)*(三跨两临近重点区段!$F:$F="现存区段"),0))),"")</f>
        <v/>
      </c>
      <c r="Y12" s="268" t="str">
        <f t="array" ref="Y12">IFERROR(IF(INDEX(三跨两临近重点区段!$F:$F,MATCH(1,(MONTH(三跨两临近重点区段!$H:$H)=9)*(三跨两临近重点区段!$A:$A=D12),0))="已取消","已取消",INDEX(三跨两临近重点区段!$H:$H,MATCH(1,(MONTH(三跨两临近重点区段!$H:$H)=9)*(三跨两临近重点区段!$A:$A=D12)*(三跨两临近重点区段!$F:$F="现存区段"),0))),"")</f>
        <v/>
      </c>
      <c r="Z12" s="232" t="str">
        <f t="array" ref="Z12">IFERROR(IF(INDEX(三跨两临近重点区段!$F:$F,MATCH(1,(MONTH(三跨两临近重点区段!$H:$H)=9)*(三跨两临近重点区段!$A:$A=D12),0))="已取消","已取消",INDEX(三跨两临近重点区段!$I:$I,MATCH(1,(MONTH(三跨两临近重点区段!$H:$H)=9)*(三跨两临近重点区段!$A:$A=D12)*(三跨两临近重点区段!$F:$F="现存区段"),0))),"")</f>
        <v/>
      </c>
      <c r="AA12" s="268" t="str">
        <f t="array" ref="AA12">IFERROR(IF(INDEX(三跨两临近重点区段!$F:$F,MATCH(1,(MONTH(三跨两临近重点区段!$H:$H)=10)*(三跨两临近重点区段!$A:$A=D12),0))="已取消","已取消",INDEX(三跨两临近重点区段!$H:$H,MATCH(1,(MONTH(三跨两临近重点区段!$H:$H)=10)*(三跨两临近重点区段!$A:$A=D12)*(三跨两临近重点区段!$F:$F="现存区段"),0))),"")</f>
        <v/>
      </c>
      <c r="AB12" s="72" t="str">
        <f t="array" ref="AB12">IFERROR(IF(INDEX(三跨两临近重点区段!$F:$F,MATCH(1,(MONTH(三跨两临近重点区段!$H:$H)=10)*(三跨两临近重点区段!$A:$A=D12),0))="已取消","已取消",INDEX(三跨两临近重点区段!$I:$I,MATCH(1,(MONTH(三跨两临近重点区段!$H:$H)=10)*(三跨两临近重点区段!$A:$A=D12)*(三跨两临近重点区段!$F:$F="现存区段"),0))),"")</f>
        <v/>
      </c>
      <c r="AC12" s="284" t="str">
        <f t="array" ref="AC12">IFERROR(IF(INDEX(三跨两临近重点区段!$F:$F,MATCH(1,(MONTH(三跨两临近重点区段!$H:$H)=11)*(三跨两临近重点区段!$A:$A=D12),0))="已取消","已取消",INDEX(三跨两临近重点区段!$H:$H,MATCH(1,(MONTH(三跨两临近重点区段!$H:$H)=11)*(三跨两临近重点区段!$A:$A=D12)*(三跨两临近重点区段!$F:$F="现存区段"),0))),"")</f>
        <v/>
      </c>
      <c r="AD12" s="72" t="str">
        <f t="array" ref="AD12">IFERROR(IF(INDEX(三跨两临近重点区段!$F:$F,MATCH(1,(MONTH(三跨两临近重点区段!$H:$H)=11)*(三跨两临近重点区段!$A:$A=D12),0))="已取消","已取消",INDEX(三跨两临近重点区段!$I:$I,MATCH(1,(MONTH(三跨两临近重点区段!$H:$H)=11)*(三跨两临近重点区段!$A:$A=D12)*(三跨两临近重点区段!$F:$F="现存区段"),0))),"")</f>
        <v/>
      </c>
      <c r="AE12" s="284" t="str">
        <f t="array" ref="AE12">IFERROR(IF(INDEX(三跨两临近重点区段!$F:$F,MATCH(1,(MONTH(三跨两临近重点区段!$H:$H)=12)*(三跨两临近重点区段!$A:$A=D12),0))="已取消","已取消",INDEX(三跨两临近重点区段!$H:$H,MATCH(1,(MONTH(三跨两临近重点区段!$H:$H)=12)*(三跨两临近重点区段!$A:$A=D12)*(三跨两临近重点区段!$F:$F="现存区段"),0))),"")</f>
        <v/>
      </c>
      <c r="AF12" s="72" t="str">
        <f t="array" ref="AF12">IFERROR(IF(INDEX(三跨两临近重点区段!$F:$F,MATCH(1,(MONTH(三跨两临近重点区段!$H:$H)=12)*(三跨两临近重点区段!$A:$A=D12),0))="已取消","已取消",INDEX(三跨两临近重点区段!$I:$I,MATCH(1,(MONTH(三跨两临近重点区段!$H:$H)=12)*(三跨两临近重点区段!$A:$A=D12)*(三跨两临近重点区段!$F:$F="现存区段"),0))),"")</f>
        <v/>
      </c>
      <c r="AH12" t="e">
        <f t="array" ref="AH12">INDEX(三跨两临近重点区段!$G:$G,MATCH(D12,三跨两临近重点区段!$A:$A,0))</f>
        <v>#N/A</v>
      </c>
    </row>
    <row r="13" ht="14.25" spans="1:34">
      <c r="A13" s="263" t="s">
        <v>363</v>
      </c>
      <c r="B13" s="264" t="s">
        <v>2132</v>
      </c>
      <c r="C13" s="263" t="s">
        <v>2130</v>
      </c>
      <c r="D13" s="263" t="s">
        <v>2133</v>
      </c>
      <c r="E13" s="265" t="s">
        <v>2115</v>
      </c>
      <c r="F13" s="264" t="s">
        <v>125</v>
      </c>
      <c r="G13" s="263" t="s">
        <v>2116</v>
      </c>
      <c r="H13" s="263" t="s">
        <v>1337</v>
      </c>
      <c r="I13" s="271"/>
      <c r="J13" s="196"/>
      <c r="K13" s="196"/>
      <c r="L13" s="196"/>
      <c r="M13" s="270"/>
      <c r="N13" s="270"/>
      <c r="O13" s="33"/>
      <c r="P13" s="107"/>
      <c r="Q13" s="279"/>
      <c r="R13" s="279"/>
      <c r="S13" s="282">
        <v>45446.4833333333</v>
      </c>
      <c r="T13" s="279" t="s">
        <v>2117</v>
      </c>
      <c r="U13" s="268" t="str">
        <f t="array" ref="U13">IFERROR(IF(INDEX(三跨两临近重点区段!$F:$F,MATCH(1,(MONTH(三跨两临近重点区段!$H:$H)=7)*(三跨两临近重点区段!$A:$A=D13),0))="已取消","已取消",INDEX(三跨两临近重点区段!$H:$H,MATCH(1,(MONTH(三跨两临近重点区段!$H:$H)=7)*(三跨两临近重点区段!$A:$A=D13)*(三跨两临近重点区段!$F:$F="现存区段"),0))),"")</f>
        <v/>
      </c>
      <c r="V13" s="232" t="str">
        <f t="array" ref="V13">IFERROR(IF(INDEX(三跨两临近重点区段!$F:$F,MATCH(1,(MONTH(三跨两临近重点区段!$H:$H)=7)*(三跨两临近重点区段!$A:$A=D13),0))="已取消","已取消",INDEX(三跨两临近重点区段!$I:$I,MATCH(1,(MONTH(三跨两临近重点区段!$H:$H)=7)*(三跨两临近重点区段!$A:$A=D13)*(三跨两临近重点区段!$F:$F="现存区段"),0))),"")</f>
        <v/>
      </c>
      <c r="W13" s="268" t="str">
        <f t="array" ref="W13">IFERROR(IF(INDEX(三跨两临近重点区段!$F:$F,MATCH(1,(MONTH(三跨两临近重点区段!$H:$H)=8)*(三跨两临近重点区段!$A:$A=D13),0))="已取消","已取消",INDEX(三跨两临近重点区段!$H:$H,MATCH(1,(MONTH(三跨两临近重点区段!$H:$H)=8)*(三跨两临近重点区段!$A:$A=D13)*(三跨两临近重点区段!$F:$F="现存区段"),0))),"")</f>
        <v/>
      </c>
      <c r="X13" s="232" t="str">
        <f t="array" ref="X13">IFERROR(IF(INDEX(三跨两临近重点区段!$F:$F,MATCH(1,(MONTH(三跨两临近重点区段!$H:$H)=8)*(三跨两临近重点区段!$A:$A=D13),0))="已取消","已取消",INDEX(三跨两临近重点区段!$I:$I,MATCH(1,(MONTH(三跨两临近重点区段!$H:$H)=8)*(三跨两临近重点区段!$A:$A=D13)*(三跨两临近重点区段!$F:$F="现存区段"),0))),"")</f>
        <v/>
      </c>
      <c r="Y13" s="268" t="str">
        <f t="array" ref="Y13">IFERROR(IF(INDEX(三跨两临近重点区段!$F:$F,MATCH(1,(MONTH(三跨两临近重点区段!$H:$H)=9)*(三跨两临近重点区段!$A:$A=D13),0))="已取消","已取消",INDEX(三跨两临近重点区段!$H:$H,MATCH(1,(MONTH(三跨两临近重点区段!$H:$H)=9)*(三跨两临近重点区段!$A:$A=D13)*(三跨两临近重点区段!$F:$F="现存区段"),0))),"")</f>
        <v/>
      </c>
      <c r="Z13" s="232" t="str">
        <f t="array" ref="Z13">IFERROR(IF(INDEX(三跨两临近重点区段!$F:$F,MATCH(1,(MONTH(三跨两临近重点区段!$H:$H)=9)*(三跨两临近重点区段!$A:$A=D13),0))="已取消","已取消",INDEX(三跨两临近重点区段!$I:$I,MATCH(1,(MONTH(三跨两临近重点区段!$H:$H)=9)*(三跨两临近重点区段!$A:$A=D13)*(三跨两临近重点区段!$F:$F="现存区段"),0))),"")</f>
        <v/>
      </c>
      <c r="AA13" s="268" t="str">
        <f t="array" ref="AA13">IFERROR(IF(INDEX(三跨两临近重点区段!$F:$F,MATCH(1,(MONTH(三跨两临近重点区段!$H:$H)=10)*(三跨两临近重点区段!$A:$A=D13),0))="已取消","已取消",INDEX(三跨两临近重点区段!$H:$H,MATCH(1,(MONTH(三跨两临近重点区段!$H:$H)=10)*(三跨两临近重点区段!$A:$A=D13)*(三跨两临近重点区段!$F:$F="现存区段"),0))),"")</f>
        <v/>
      </c>
      <c r="AB13" s="72" t="str">
        <f t="array" ref="AB13">IFERROR(IF(INDEX(三跨两临近重点区段!$F:$F,MATCH(1,(MONTH(三跨两临近重点区段!$H:$H)=10)*(三跨两临近重点区段!$A:$A=D13),0))="已取消","已取消",INDEX(三跨两临近重点区段!$I:$I,MATCH(1,(MONTH(三跨两临近重点区段!$H:$H)=10)*(三跨两临近重点区段!$A:$A=D13)*(三跨两临近重点区段!$F:$F="现存区段"),0))),"")</f>
        <v/>
      </c>
      <c r="AC13" s="284" t="str">
        <f t="array" ref="AC13">IFERROR(IF(INDEX(三跨两临近重点区段!$F:$F,MATCH(1,(MONTH(三跨两临近重点区段!$H:$H)=11)*(三跨两临近重点区段!$A:$A=D13),0))="已取消","已取消",INDEX(三跨两临近重点区段!$H:$H,MATCH(1,(MONTH(三跨两临近重点区段!$H:$H)=11)*(三跨两临近重点区段!$A:$A=D13)*(三跨两临近重点区段!$F:$F="现存区段"),0))),"")</f>
        <v/>
      </c>
      <c r="AD13" s="72" t="str">
        <f t="array" ref="AD13">IFERROR(IF(INDEX(三跨两临近重点区段!$F:$F,MATCH(1,(MONTH(三跨两临近重点区段!$H:$H)=11)*(三跨两临近重点区段!$A:$A=D13),0))="已取消","已取消",INDEX(三跨两临近重点区段!$I:$I,MATCH(1,(MONTH(三跨两临近重点区段!$H:$H)=11)*(三跨两临近重点区段!$A:$A=D13)*(三跨两临近重点区段!$F:$F="现存区段"),0))),"")</f>
        <v/>
      </c>
      <c r="AE13" s="284" t="str">
        <f t="array" ref="AE13">IFERROR(IF(INDEX(三跨两临近重点区段!$F:$F,MATCH(1,(MONTH(三跨两临近重点区段!$H:$H)=12)*(三跨两临近重点区段!$A:$A=D13),0))="已取消","已取消",INDEX(三跨两临近重点区段!$H:$H,MATCH(1,(MONTH(三跨两临近重点区段!$H:$H)=12)*(三跨两临近重点区段!$A:$A=D13)*(三跨两临近重点区段!$F:$F="现存区段"),0))),"")</f>
        <v/>
      </c>
      <c r="AF13" s="72" t="str">
        <f t="array" ref="AF13">IFERROR(IF(INDEX(三跨两临近重点区段!$F:$F,MATCH(1,(MONTH(三跨两临近重点区段!$H:$H)=12)*(三跨两临近重点区段!$A:$A=D13),0))="已取消","已取消",INDEX(三跨两临近重点区段!$I:$I,MATCH(1,(MONTH(三跨两临近重点区段!$H:$H)=12)*(三跨两临近重点区段!$A:$A=D13)*(三跨两临近重点区段!$F:$F="现存区段"),0))),"")</f>
        <v/>
      </c>
      <c r="AH13" t="e">
        <f t="array" ref="AH13">INDEX(三跨两临近重点区段!$G:$G,MATCH(D13,三跨两临近重点区段!$A:$A,0))</f>
        <v>#N/A</v>
      </c>
    </row>
    <row r="14" ht="14.25" spans="1:34">
      <c r="A14" s="263" t="s">
        <v>150</v>
      </c>
      <c r="B14" s="264" t="s">
        <v>2134</v>
      </c>
      <c r="C14" s="263" t="s">
        <v>2135</v>
      </c>
      <c r="D14" s="263" t="s">
        <v>2136</v>
      </c>
      <c r="E14" s="265" t="s">
        <v>2137</v>
      </c>
      <c r="F14" s="264" t="s">
        <v>125</v>
      </c>
      <c r="G14" s="263" t="s">
        <v>2138</v>
      </c>
      <c r="H14" s="263" t="s">
        <v>1014</v>
      </c>
      <c r="I14" s="271"/>
      <c r="J14" s="196"/>
      <c r="K14" s="196"/>
      <c r="L14" s="196"/>
      <c r="M14" s="270"/>
      <c r="N14" s="270"/>
      <c r="O14" s="33"/>
      <c r="P14" s="107"/>
      <c r="Q14" s="283"/>
      <c r="R14" s="279"/>
      <c r="S14" s="281"/>
      <c r="T14" s="279"/>
      <c r="U14" s="268" t="str">
        <f t="array" ref="U14">IFERROR(IF(INDEX(三跨两临近重点区段!$F:$F,MATCH(1,(MONTH(三跨两临近重点区段!$H:$H)=7)*(三跨两临近重点区段!$A:$A=D14),0))="已取消","已取消",INDEX(三跨两临近重点区段!$H:$H,MATCH(1,(MONTH(三跨两临近重点区段!$H:$H)=7)*(三跨两临近重点区段!$A:$A=D14)*(三跨两临近重点区段!$F:$F="现存区段"),0))),"")</f>
        <v/>
      </c>
      <c r="V14" s="232" t="str">
        <f t="array" ref="V14">IFERROR(IF(INDEX(三跨两临近重点区段!$F:$F,MATCH(1,(MONTH(三跨两临近重点区段!$H:$H)=7)*(三跨两临近重点区段!$A:$A=D14),0))="已取消","已取消",INDEX(三跨两临近重点区段!$I:$I,MATCH(1,(MONTH(三跨两临近重点区段!$H:$H)=7)*(三跨两临近重点区段!$A:$A=D14)*(三跨两临近重点区段!$F:$F="现存区段"),0))),"")</f>
        <v/>
      </c>
      <c r="W14" s="268" t="str">
        <f t="array" ref="W14">IFERROR(IF(INDEX(三跨两临近重点区段!$F:$F,MATCH(1,(MONTH(三跨两临近重点区段!$H:$H)=8)*(三跨两临近重点区段!$A:$A=D14),0))="已取消","已取消",INDEX(三跨两临近重点区段!$H:$H,MATCH(1,(MONTH(三跨两临近重点区段!$H:$H)=8)*(三跨两临近重点区段!$A:$A=D14)*(三跨两临近重点区段!$F:$F="现存区段"),0))),"")</f>
        <v/>
      </c>
      <c r="X14" s="232" t="str">
        <f t="array" ref="X14">IFERROR(IF(INDEX(三跨两临近重点区段!$F:$F,MATCH(1,(MONTH(三跨两临近重点区段!$H:$H)=8)*(三跨两临近重点区段!$A:$A=D14),0))="已取消","已取消",INDEX(三跨两临近重点区段!$I:$I,MATCH(1,(MONTH(三跨两临近重点区段!$H:$H)=8)*(三跨两临近重点区段!$A:$A=D14)*(三跨两临近重点区段!$F:$F="现存区段"),0))),"")</f>
        <v/>
      </c>
      <c r="Y14" s="268" t="str">
        <f t="array" ref="Y14">IFERROR(IF(INDEX(三跨两临近重点区段!$F:$F,MATCH(1,(MONTH(三跨两临近重点区段!$H:$H)=9)*(三跨两临近重点区段!$A:$A=D14),0))="已取消","已取消",INDEX(三跨两临近重点区段!$H:$H,MATCH(1,(MONTH(三跨两临近重点区段!$H:$H)=9)*(三跨两临近重点区段!$A:$A=D14)*(三跨两临近重点区段!$F:$F="现存区段"),0))),"")</f>
        <v/>
      </c>
      <c r="Z14" s="232" t="str">
        <f t="array" ref="Z14">IFERROR(IF(INDEX(三跨两临近重点区段!$F:$F,MATCH(1,(MONTH(三跨两临近重点区段!$H:$H)=9)*(三跨两临近重点区段!$A:$A=D14),0))="已取消","已取消",INDEX(三跨两临近重点区段!$I:$I,MATCH(1,(MONTH(三跨两临近重点区段!$H:$H)=9)*(三跨两临近重点区段!$A:$A=D14)*(三跨两临近重点区段!$F:$F="现存区段"),0))),"")</f>
        <v/>
      </c>
      <c r="AA14" s="268" t="str">
        <f t="array" ref="AA14">IFERROR(IF(INDEX(三跨两临近重点区段!$F:$F,MATCH(1,(MONTH(三跨两临近重点区段!$H:$H)=10)*(三跨两临近重点区段!$A:$A=D14),0))="已取消","已取消",INDEX(三跨两临近重点区段!$H:$H,MATCH(1,(MONTH(三跨两临近重点区段!$H:$H)=10)*(三跨两临近重点区段!$A:$A=D14)*(三跨两临近重点区段!$F:$F="现存区段"),0))),"")</f>
        <v/>
      </c>
      <c r="AB14" s="72" t="str">
        <f t="array" ref="AB14">IFERROR(IF(INDEX(三跨两临近重点区段!$F:$F,MATCH(1,(MONTH(三跨两临近重点区段!$H:$H)=10)*(三跨两临近重点区段!$A:$A=D14),0))="已取消","已取消",INDEX(三跨两临近重点区段!$I:$I,MATCH(1,(MONTH(三跨两临近重点区段!$H:$H)=10)*(三跨两临近重点区段!$A:$A=D14)*(三跨两临近重点区段!$F:$F="现存区段"),0))),"")</f>
        <v/>
      </c>
      <c r="AC14" s="284" t="str">
        <f t="array" ref="AC14">IFERROR(IF(INDEX(三跨两临近重点区段!$F:$F,MATCH(1,(MONTH(三跨两临近重点区段!$H:$H)=11)*(三跨两临近重点区段!$A:$A=D14),0))="已取消","已取消",INDEX(三跨两临近重点区段!$H:$H,MATCH(1,(MONTH(三跨两临近重点区段!$H:$H)=11)*(三跨两临近重点区段!$A:$A=D14)*(三跨两临近重点区段!$F:$F="现存区段"),0))),"")</f>
        <v/>
      </c>
      <c r="AD14" s="72" t="str">
        <f t="array" ref="AD14">IFERROR(IF(INDEX(三跨两临近重点区段!$F:$F,MATCH(1,(MONTH(三跨两临近重点区段!$H:$H)=11)*(三跨两临近重点区段!$A:$A=D14),0))="已取消","已取消",INDEX(三跨两临近重点区段!$I:$I,MATCH(1,(MONTH(三跨两临近重点区段!$H:$H)=11)*(三跨两临近重点区段!$A:$A=D14)*(三跨两临近重点区段!$F:$F="现存区段"),0))),"")</f>
        <v/>
      </c>
      <c r="AE14" s="284" t="str">
        <f t="array" ref="AE14">IFERROR(IF(INDEX(三跨两临近重点区段!$F:$F,MATCH(1,(MONTH(三跨两临近重点区段!$H:$H)=12)*(三跨两临近重点区段!$A:$A=D14),0))="已取消","已取消",INDEX(三跨两临近重点区段!$H:$H,MATCH(1,(MONTH(三跨两临近重点区段!$H:$H)=12)*(三跨两临近重点区段!$A:$A=D14)*(三跨两临近重点区段!$F:$F="现存区段"),0))),"")</f>
        <v/>
      </c>
      <c r="AF14" s="72" t="str">
        <f t="array" ref="AF14">IFERROR(IF(INDEX(三跨两临近重点区段!$F:$F,MATCH(1,(MONTH(三跨两临近重点区段!$H:$H)=12)*(三跨两临近重点区段!$A:$A=D14),0))="已取消","已取消",INDEX(三跨两临近重点区段!$I:$I,MATCH(1,(MONTH(三跨两临近重点区段!$H:$H)=12)*(三跨两临近重点区段!$A:$A=D14)*(三跨两临近重点区段!$F:$F="现存区段"),0))),"")</f>
        <v/>
      </c>
      <c r="AH14" t="e">
        <f t="array" ref="AH14">INDEX(三跨两临近重点区段!$G:$G,MATCH(D14,三跨两临近重点区段!$A:$A,0))</f>
        <v>#N/A</v>
      </c>
    </row>
    <row r="15" ht="14.25" spans="1:34">
      <c r="A15" s="263" t="s">
        <v>363</v>
      </c>
      <c r="B15" s="264" t="s">
        <v>2139</v>
      </c>
      <c r="C15" s="263" t="s">
        <v>2140</v>
      </c>
      <c r="D15" s="263" t="s">
        <v>2141</v>
      </c>
      <c r="E15" s="265" t="s">
        <v>2142</v>
      </c>
      <c r="F15" s="264" t="s">
        <v>125</v>
      </c>
      <c r="G15" s="263" t="s">
        <v>2143</v>
      </c>
      <c r="H15" s="263" t="s">
        <v>543</v>
      </c>
      <c r="I15" s="271"/>
      <c r="J15" s="196"/>
      <c r="K15" s="196"/>
      <c r="L15" s="196"/>
      <c r="M15" s="270"/>
      <c r="N15" s="270"/>
      <c r="O15" s="33"/>
      <c r="P15" s="107"/>
      <c r="Q15" s="277"/>
      <c r="R15" s="277"/>
      <c r="S15" s="278">
        <v>45456</v>
      </c>
      <c r="T15" s="279" t="s">
        <v>2117</v>
      </c>
      <c r="U15" s="268" t="str">
        <f t="array" ref="U15">IFERROR(IF(INDEX(三跨两临近重点区段!$F:$F,MATCH(1,(MONTH(三跨两临近重点区段!$H:$H)=7)*(三跨两临近重点区段!$A:$A=D15),0))="已取消","已取消",INDEX(三跨两临近重点区段!$H:$H,MATCH(1,(MONTH(三跨两临近重点区段!$H:$H)=7)*(三跨两临近重点区段!$A:$A=D15)*(三跨两临近重点区段!$F:$F="现存区段"),0))),"")</f>
        <v/>
      </c>
      <c r="V15" s="232" t="str">
        <f t="array" ref="V15">IFERROR(IF(INDEX(三跨两临近重点区段!$F:$F,MATCH(1,(MONTH(三跨两临近重点区段!$H:$H)=7)*(三跨两临近重点区段!$A:$A=D15),0))="已取消","已取消",INDEX(三跨两临近重点区段!$I:$I,MATCH(1,(MONTH(三跨两临近重点区段!$H:$H)=7)*(三跨两临近重点区段!$A:$A=D15)*(三跨两临近重点区段!$F:$F="现存区段"),0))),"")</f>
        <v/>
      </c>
      <c r="W15" s="268" t="str">
        <f t="array" ref="W15">IFERROR(IF(INDEX(三跨两临近重点区段!$F:$F,MATCH(1,(MONTH(三跨两临近重点区段!$H:$H)=8)*(三跨两临近重点区段!$A:$A=D15),0))="已取消","已取消",INDEX(三跨两临近重点区段!$H:$H,MATCH(1,(MONTH(三跨两临近重点区段!$H:$H)=8)*(三跨两临近重点区段!$A:$A=D15)*(三跨两临近重点区段!$F:$F="现存区段"),0))),"")</f>
        <v/>
      </c>
      <c r="X15" s="232" t="str">
        <f t="array" ref="X15">IFERROR(IF(INDEX(三跨两临近重点区段!$F:$F,MATCH(1,(MONTH(三跨两临近重点区段!$H:$H)=8)*(三跨两临近重点区段!$A:$A=D15),0))="已取消","已取消",INDEX(三跨两临近重点区段!$I:$I,MATCH(1,(MONTH(三跨两临近重点区段!$H:$H)=8)*(三跨两临近重点区段!$A:$A=D15)*(三跨两临近重点区段!$F:$F="现存区段"),0))),"")</f>
        <v/>
      </c>
      <c r="Y15" s="268" t="str">
        <f t="array" ref="Y15">IFERROR(IF(INDEX(三跨两临近重点区段!$F:$F,MATCH(1,(MONTH(三跨两临近重点区段!$H:$H)=9)*(三跨两临近重点区段!$A:$A=D15),0))="已取消","已取消",INDEX(三跨两临近重点区段!$H:$H,MATCH(1,(MONTH(三跨两临近重点区段!$H:$H)=9)*(三跨两临近重点区段!$A:$A=D15)*(三跨两临近重点区段!$F:$F="现存区段"),0))),"")</f>
        <v/>
      </c>
      <c r="Z15" s="232" t="str">
        <f t="array" ref="Z15">IFERROR(IF(INDEX(三跨两临近重点区段!$F:$F,MATCH(1,(MONTH(三跨两临近重点区段!$H:$H)=9)*(三跨两临近重点区段!$A:$A=D15),0))="已取消","已取消",INDEX(三跨两临近重点区段!$I:$I,MATCH(1,(MONTH(三跨两临近重点区段!$H:$H)=9)*(三跨两临近重点区段!$A:$A=D15)*(三跨两临近重点区段!$F:$F="现存区段"),0))),"")</f>
        <v/>
      </c>
      <c r="AA15" s="268" t="str">
        <f t="array" ref="AA15">IFERROR(IF(INDEX(三跨两临近重点区段!$F:$F,MATCH(1,(MONTH(三跨两临近重点区段!$H:$H)=10)*(三跨两临近重点区段!$A:$A=D15),0))="已取消","已取消",INDEX(三跨两临近重点区段!$H:$H,MATCH(1,(MONTH(三跨两临近重点区段!$H:$H)=10)*(三跨两临近重点区段!$A:$A=D15)*(三跨两临近重点区段!$F:$F="现存区段"),0))),"")</f>
        <v/>
      </c>
      <c r="AB15" s="72" t="str">
        <f t="array" ref="AB15">IFERROR(IF(INDEX(三跨两临近重点区段!$F:$F,MATCH(1,(MONTH(三跨两临近重点区段!$H:$H)=10)*(三跨两临近重点区段!$A:$A=D15),0))="已取消","已取消",INDEX(三跨两临近重点区段!$I:$I,MATCH(1,(MONTH(三跨两临近重点区段!$H:$H)=10)*(三跨两临近重点区段!$A:$A=D15)*(三跨两临近重点区段!$F:$F="现存区段"),0))),"")</f>
        <v/>
      </c>
      <c r="AC15" s="284" t="str">
        <f t="array" ref="AC15">IFERROR(IF(INDEX(三跨两临近重点区段!$F:$F,MATCH(1,(MONTH(三跨两临近重点区段!$H:$H)=11)*(三跨两临近重点区段!$A:$A=D15),0))="已取消","已取消",INDEX(三跨两临近重点区段!$H:$H,MATCH(1,(MONTH(三跨两临近重点区段!$H:$H)=11)*(三跨两临近重点区段!$A:$A=D15)*(三跨两临近重点区段!$F:$F="现存区段"),0))),"")</f>
        <v/>
      </c>
      <c r="AD15" s="72" t="str">
        <f t="array" ref="AD15">IFERROR(IF(INDEX(三跨两临近重点区段!$F:$F,MATCH(1,(MONTH(三跨两临近重点区段!$H:$H)=11)*(三跨两临近重点区段!$A:$A=D15),0))="已取消","已取消",INDEX(三跨两临近重点区段!$I:$I,MATCH(1,(MONTH(三跨两临近重点区段!$H:$H)=11)*(三跨两临近重点区段!$A:$A=D15)*(三跨两临近重点区段!$F:$F="现存区段"),0))),"")</f>
        <v/>
      </c>
      <c r="AE15" s="284" t="str">
        <f t="array" ref="AE15">IFERROR(IF(INDEX(三跨两临近重点区段!$F:$F,MATCH(1,(MONTH(三跨两临近重点区段!$H:$H)=12)*(三跨两临近重点区段!$A:$A=D15),0))="已取消","已取消",INDEX(三跨两临近重点区段!$H:$H,MATCH(1,(MONTH(三跨两临近重点区段!$H:$H)=12)*(三跨两临近重点区段!$A:$A=D15)*(三跨两临近重点区段!$F:$F="现存区段"),0))),"")</f>
        <v/>
      </c>
      <c r="AF15" s="72" t="str">
        <f t="array" ref="AF15">IFERROR(IF(INDEX(三跨两临近重点区段!$F:$F,MATCH(1,(MONTH(三跨两临近重点区段!$H:$H)=12)*(三跨两临近重点区段!$A:$A=D15),0))="已取消","已取消",INDEX(三跨两临近重点区段!$I:$I,MATCH(1,(MONTH(三跨两临近重点区段!$H:$H)=12)*(三跨两临近重点区段!$A:$A=D15)*(三跨两临近重点区段!$F:$F="现存区段"),0))),"")</f>
        <v/>
      </c>
      <c r="AH15" t="e">
        <f t="array" ref="AH15">INDEX(三跨两临近重点区段!$G:$G,MATCH(D15,三跨两临近重点区段!$A:$A,0))</f>
        <v>#N/A</v>
      </c>
    </row>
    <row r="16" ht="14.25" spans="1:34">
      <c r="A16" s="263" t="s">
        <v>363</v>
      </c>
      <c r="B16" s="264" t="s">
        <v>2144</v>
      </c>
      <c r="C16" s="263" t="s">
        <v>2140</v>
      </c>
      <c r="D16" s="263" t="s">
        <v>2145</v>
      </c>
      <c r="E16" s="265" t="s">
        <v>2142</v>
      </c>
      <c r="F16" s="264" t="s">
        <v>125</v>
      </c>
      <c r="G16" s="263" t="s">
        <v>2143</v>
      </c>
      <c r="H16" s="263" t="s">
        <v>543</v>
      </c>
      <c r="I16" s="271"/>
      <c r="J16" s="196"/>
      <c r="K16" s="196"/>
      <c r="L16" s="196"/>
      <c r="M16" s="270"/>
      <c r="N16" s="270"/>
      <c r="O16" s="33"/>
      <c r="P16" s="107"/>
      <c r="Q16" s="279"/>
      <c r="R16" s="279"/>
      <c r="S16" s="278">
        <v>45456</v>
      </c>
      <c r="T16" s="279" t="s">
        <v>2117</v>
      </c>
      <c r="U16" s="268" t="str">
        <f t="array" ref="U16">IFERROR(IF(INDEX(三跨两临近重点区段!$F:$F,MATCH(1,(MONTH(三跨两临近重点区段!$H:$H)=7)*(三跨两临近重点区段!$A:$A=D16),0))="已取消","已取消",INDEX(三跨两临近重点区段!$H:$H,MATCH(1,(MONTH(三跨两临近重点区段!$H:$H)=7)*(三跨两临近重点区段!$A:$A=D16)*(三跨两临近重点区段!$F:$F="现存区段"),0))),"")</f>
        <v/>
      </c>
      <c r="V16" s="232" t="str">
        <f t="array" ref="V16">IFERROR(IF(INDEX(三跨两临近重点区段!$F:$F,MATCH(1,(MONTH(三跨两临近重点区段!$H:$H)=7)*(三跨两临近重点区段!$A:$A=D16),0))="已取消","已取消",INDEX(三跨两临近重点区段!$I:$I,MATCH(1,(MONTH(三跨两临近重点区段!$H:$H)=7)*(三跨两临近重点区段!$A:$A=D16)*(三跨两临近重点区段!$F:$F="现存区段"),0))),"")</f>
        <v/>
      </c>
      <c r="W16" s="268" t="str">
        <f t="array" ref="W16">IFERROR(IF(INDEX(三跨两临近重点区段!$F:$F,MATCH(1,(MONTH(三跨两临近重点区段!$H:$H)=8)*(三跨两临近重点区段!$A:$A=D16),0))="已取消","已取消",INDEX(三跨两临近重点区段!$H:$H,MATCH(1,(MONTH(三跨两临近重点区段!$H:$H)=8)*(三跨两临近重点区段!$A:$A=D16)*(三跨两临近重点区段!$F:$F="现存区段"),0))),"")</f>
        <v/>
      </c>
      <c r="X16" s="232" t="str">
        <f t="array" ref="X16">IFERROR(IF(INDEX(三跨两临近重点区段!$F:$F,MATCH(1,(MONTH(三跨两临近重点区段!$H:$H)=8)*(三跨两临近重点区段!$A:$A=D16),0))="已取消","已取消",INDEX(三跨两临近重点区段!$I:$I,MATCH(1,(MONTH(三跨两临近重点区段!$H:$H)=8)*(三跨两临近重点区段!$A:$A=D16)*(三跨两临近重点区段!$F:$F="现存区段"),0))),"")</f>
        <v/>
      </c>
      <c r="Y16" s="268" t="str">
        <f t="array" ref="Y16">IFERROR(IF(INDEX(三跨两临近重点区段!$F:$F,MATCH(1,(MONTH(三跨两临近重点区段!$H:$H)=9)*(三跨两临近重点区段!$A:$A=D16),0))="已取消","已取消",INDEX(三跨两临近重点区段!$H:$H,MATCH(1,(MONTH(三跨两临近重点区段!$H:$H)=9)*(三跨两临近重点区段!$A:$A=D16)*(三跨两临近重点区段!$F:$F="现存区段"),0))),"")</f>
        <v/>
      </c>
      <c r="Z16" s="232" t="str">
        <f t="array" ref="Z16">IFERROR(IF(INDEX(三跨两临近重点区段!$F:$F,MATCH(1,(MONTH(三跨两临近重点区段!$H:$H)=9)*(三跨两临近重点区段!$A:$A=D16),0))="已取消","已取消",INDEX(三跨两临近重点区段!$I:$I,MATCH(1,(MONTH(三跨两临近重点区段!$H:$H)=9)*(三跨两临近重点区段!$A:$A=D16)*(三跨两临近重点区段!$F:$F="现存区段"),0))),"")</f>
        <v/>
      </c>
      <c r="AA16" s="268" t="str">
        <f t="array" ref="AA16">IFERROR(IF(INDEX(三跨两临近重点区段!$F:$F,MATCH(1,(MONTH(三跨两临近重点区段!$H:$H)=10)*(三跨两临近重点区段!$A:$A=D16),0))="已取消","已取消",INDEX(三跨两临近重点区段!$H:$H,MATCH(1,(MONTH(三跨两临近重点区段!$H:$H)=10)*(三跨两临近重点区段!$A:$A=D16)*(三跨两临近重点区段!$F:$F="现存区段"),0))),"")</f>
        <v/>
      </c>
      <c r="AB16" s="72" t="str">
        <f t="array" ref="AB16">IFERROR(IF(INDEX(三跨两临近重点区段!$F:$F,MATCH(1,(MONTH(三跨两临近重点区段!$H:$H)=10)*(三跨两临近重点区段!$A:$A=D16),0))="已取消","已取消",INDEX(三跨两临近重点区段!$I:$I,MATCH(1,(MONTH(三跨两临近重点区段!$H:$H)=10)*(三跨两临近重点区段!$A:$A=D16)*(三跨两临近重点区段!$F:$F="现存区段"),0))),"")</f>
        <v/>
      </c>
      <c r="AC16" s="284" t="str">
        <f t="array" ref="AC16">IFERROR(IF(INDEX(三跨两临近重点区段!$F:$F,MATCH(1,(MONTH(三跨两临近重点区段!$H:$H)=11)*(三跨两临近重点区段!$A:$A=D16),0))="已取消","已取消",INDEX(三跨两临近重点区段!$H:$H,MATCH(1,(MONTH(三跨两临近重点区段!$H:$H)=11)*(三跨两临近重点区段!$A:$A=D16)*(三跨两临近重点区段!$F:$F="现存区段"),0))),"")</f>
        <v/>
      </c>
      <c r="AD16" s="72" t="str">
        <f t="array" ref="AD16">IFERROR(IF(INDEX(三跨两临近重点区段!$F:$F,MATCH(1,(MONTH(三跨两临近重点区段!$H:$H)=11)*(三跨两临近重点区段!$A:$A=D16),0))="已取消","已取消",INDEX(三跨两临近重点区段!$I:$I,MATCH(1,(MONTH(三跨两临近重点区段!$H:$H)=11)*(三跨两临近重点区段!$A:$A=D16)*(三跨两临近重点区段!$F:$F="现存区段"),0))),"")</f>
        <v/>
      </c>
      <c r="AE16" s="284" t="str">
        <f t="array" ref="AE16">IFERROR(IF(INDEX(三跨两临近重点区段!$F:$F,MATCH(1,(MONTH(三跨两临近重点区段!$H:$H)=12)*(三跨两临近重点区段!$A:$A=D16),0))="已取消","已取消",INDEX(三跨两临近重点区段!$H:$H,MATCH(1,(MONTH(三跨两临近重点区段!$H:$H)=12)*(三跨两临近重点区段!$A:$A=D16)*(三跨两临近重点区段!$F:$F="现存区段"),0))),"")</f>
        <v/>
      </c>
      <c r="AF16" s="72" t="str">
        <f t="array" ref="AF16">IFERROR(IF(INDEX(三跨两临近重点区段!$F:$F,MATCH(1,(MONTH(三跨两临近重点区段!$H:$H)=12)*(三跨两临近重点区段!$A:$A=D16),0))="已取消","已取消",INDEX(三跨两临近重点区段!$I:$I,MATCH(1,(MONTH(三跨两临近重点区段!$H:$H)=12)*(三跨两临近重点区段!$A:$A=D16)*(三跨两临近重点区段!$F:$F="现存区段"),0))),"")</f>
        <v/>
      </c>
      <c r="AH16" t="e">
        <f t="array" ref="AH16">INDEX(三跨两临近重点区段!$G:$G,MATCH(D16,三跨两临近重点区段!$A:$A,0))</f>
        <v>#N/A</v>
      </c>
    </row>
    <row r="17" ht="14.25" spans="1:34">
      <c r="A17" s="263" t="s">
        <v>363</v>
      </c>
      <c r="B17" s="264" t="s">
        <v>2139</v>
      </c>
      <c r="C17" s="263" t="s">
        <v>2146</v>
      </c>
      <c r="D17" s="263" t="s">
        <v>2147</v>
      </c>
      <c r="E17" s="265" t="s">
        <v>2142</v>
      </c>
      <c r="F17" s="264" t="s">
        <v>125</v>
      </c>
      <c r="G17" s="263" t="s">
        <v>2143</v>
      </c>
      <c r="H17" s="263" t="s">
        <v>543</v>
      </c>
      <c r="I17" s="272"/>
      <c r="J17" s="196"/>
      <c r="K17" s="196"/>
      <c r="L17" s="196"/>
      <c r="M17" s="270"/>
      <c r="N17" s="270"/>
      <c r="O17" s="33"/>
      <c r="P17" s="107"/>
      <c r="Q17" s="279"/>
      <c r="R17" s="279"/>
      <c r="S17" s="278">
        <v>45469</v>
      </c>
      <c r="T17" s="279" t="s">
        <v>2117</v>
      </c>
      <c r="U17" s="268" t="str">
        <f t="array" ref="U17">IFERROR(IF(INDEX(三跨两临近重点区段!$F:$F,MATCH(1,(MONTH(三跨两临近重点区段!$H:$H)=7)*(三跨两临近重点区段!$A:$A=D17),0))="已取消","已取消",INDEX(三跨两临近重点区段!$H:$H,MATCH(1,(MONTH(三跨两临近重点区段!$H:$H)=7)*(三跨两临近重点区段!$A:$A=D17)*(三跨两临近重点区段!$F:$F="现存区段"),0))),"")</f>
        <v/>
      </c>
      <c r="V17" s="232" t="str">
        <f t="array" ref="V17">IFERROR(IF(INDEX(三跨两临近重点区段!$F:$F,MATCH(1,(MONTH(三跨两临近重点区段!$H:$H)=7)*(三跨两临近重点区段!$A:$A=D17),0))="已取消","已取消",INDEX(三跨两临近重点区段!$I:$I,MATCH(1,(MONTH(三跨两临近重点区段!$H:$H)=7)*(三跨两临近重点区段!$A:$A=D17)*(三跨两临近重点区段!$F:$F="现存区段"),0))),"")</f>
        <v/>
      </c>
      <c r="W17" s="268" t="str">
        <f t="array" ref="W17">IFERROR(IF(INDEX(三跨两临近重点区段!$F:$F,MATCH(1,(MONTH(三跨两临近重点区段!$H:$H)=8)*(三跨两临近重点区段!$A:$A=D17),0))="已取消","已取消",INDEX(三跨两临近重点区段!$H:$H,MATCH(1,(MONTH(三跨两临近重点区段!$H:$H)=8)*(三跨两临近重点区段!$A:$A=D17)*(三跨两临近重点区段!$F:$F="现存区段"),0))),"")</f>
        <v/>
      </c>
      <c r="X17" s="232" t="str">
        <f t="array" ref="X17">IFERROR(IF(INDEX(三跨两临近重点区段!$F:$F,MATCH(1,(MONTH(三跨两临近重点区段!$H:$H)=8)*(三跨两临近重点区段!$A:$A=D17),0))="已取消","已取消",INDEX(三跨两临近重点区段!$I:$I,MATCH(1,(MONTH(三跨两临近重点区段!$H:$H)=8)*(三跨两临近重点区段!$A:$A=D17)*(三跨两临近重点区段!$F:$F="现存区段"),0))),"")</f>
        <v/>
      </c>
      <c r="Y17" s="268" t="str">
        <f t="array" ref="Y17">IFERROR(IF(INDEX(三跨两临近重点区段!$F:$F,MATCH(1,(MONTH(三跨两临近重点区段!$H:$H)=9)*(三跨两临近重点区段!$A:$A=D17),0))="已取消","已取消",INDEX(三跨两临近重点区段!$H:$H,MATCH(1,(MONTH(三跨两临近重点区段!$H:$H)=9)*(三跨两临近重点区段!$A:$A=D17)*(三跨两临近重点区段!$F:$F="现存区段"),0))),"")</f>
        <v/>
      </c>
      <c r="Z17" s="232" t="str">
        <f t="array" ref="Z17">IFERROR(IF(INDEX(三跨两临近重点区段!$F:$F,MATCH(1,(MONTH(三跨两临近重点区段!$H:$H)=9)*(三跨两临近重点区段!$A:$A=D17),0))="已取消","已取消",INDEX(三跨两临近重点区段!$I:$I,MATCH(1,(MONTH(三跨两临近重点区段!$H:$H)=9)*(三跨两临近重点区段!$A:$A=D17)*(三跨两临近重点区段!$F:$F="现存区段"),0))),"")</f>
        <v/>
      </c>
      <c r="AA17" s="268" t="str">
        <f t="array" ref="AA17">IFERROR(IF(INDEX(三跨两临近重点区段!$F:$F,MATCH(1,(MONTH(三跨两临近重点区段!$H:$H)=10)*(三跨两临近重点区段!$A:$A=D17),0))="已取消","已取消",INDEX(三跨两临近重点区段!$H:$H,MATCH(1,(MONTH(三跨两临近重点区段!$H:$H)=10)*(三跨两临近重点区段!$A:$A=D17)*(三跨两临近重点区段!$F:$F="现存区段"),0))),"")</f>
        <v/>
      </c>
      <c r="AB17" s="72" t="str">
        <f t="array" ref="AB17">IFERROR(IF(INDEX(三跨两临近重点区段!$F:$F,MATCH(1,(MONTH(三跨两临近重点区段!$H:$H)=10)*(三跨两临近重点区段!$A:$A=D17),0))="已取消","已取消",INDEX(三跨两临近重点区段!$I:$I,MATCH(1,(MONTH(三跨两临近重点区段!$H:$H)=10)*(三跨两临近重点区段!$A:$A=D17)*(三跨两临近重点区段!$F:$F="现存区段"),0))),"")</f>
        <v/>
      </c>
      <c r="AC17" s="284" t="str">
        <f t="array" ref="AC17">IFERROR(IF(INDEX(三跨两临近重点区段!$F:$F,MATCH(1,(MONTH(三跨两临近重点区段!$H:$H)=11)*(三跨两临近重点区段!$A:$A=D17),0))="已取消","已取消",INDEX(三跨两临近重点区段!$H:$H,MATCH(1,(MONTH(三跨两临近重点区段!$H:$H)=11)*(三跨两临近重点区段!$A:$A=D17)*(三跨两临近重点区段!$F:$F="现存区段"),0))),"")</f>
        <v/>
      </c>
      <c r="AD17" s="72" t="str">
        <f t="array" ref="AD17">IFERROR(IF(INDEX(三跨两临近重点区段!$F:$F,MATCH(1,(MONTH(三跨两临近重点区段!$H:$H)=11)*(三跨两临近重点区段!$A:$A=D17),0))="已取消","已取消",INDEX(三跨两临近重点区段!$I:$I,MATCH(1,(MONTH(三跨两临近重点区段!$H:$H)=11)*(三跨两临近重点区段!$A:$A=D17)*(三跨两临近重点区段!$F:$F="现存区段"),0))),"")</f>
        <v/>
      </c>
      <c r="AE17" s="284" t="str">
        <f t="array" ref="AE17">IFERROR(IF(INDEX(三跨两临近重点区段!$F:$F,MATCH(1,(MONTH(三跨两临近重点区段!$H:$H)=12)*(三跨两临近重点区段!$A:$A=D17),0))="已取消","已取消",INDEX(三跨两临近重点区段!$H:$H,MATCH(1,(MONTH(三跨两临近重点区段!$H:$H)=12)*(三跨两临近重点区段!$A:$A=D17)*(三跨两临近重点区段!$F:$F="现存区段"),0))),"")</f>
        <v/>
      </c>
      <c r="AF17" s="72" t="str">
        <f t="array" ref="AF17">IFERROR(IF(INDEX(三跨两临近重点区段!$F:$F,MATCH(1,(MONTH(三跨两临近重点区段!$H:$H)=12)*(三跨两临近重点区段!$A:$A=D17),0))="已取消","已取消",INDEX(三跨两临近重点区段!$I:$I,MATCH(1,(MONTH(三跨两临近重点区段!$H:$H)=12)*(三跨两临近重点区段!$A:$A=D17)*(三跨两临近重点区段!$F:$F="现存区段"),0))),"")</f>
        <v/>
      </c>
      <c r="AH17" t="e">
        <f t="array" ref="AH17">INDEX(三跨两临近重点区段!$G:$G,MATCH(D17,三跨两临近重点区段!$A:$A,0))</f>
        <v>#N/A</v>
      </c>
    </row>
    <row r="18" ht="14.25" spans="1:34">
      <c r="A18" s="263" t="s">
        <v>363</v>
      </c>
      <c r="B18" s="264" t="s">
        <v>2144</v>
      </c>
      <c r="C18" s="263" t="s">
        <v>2146</v>
      </c>
      <c r="D18" s="263" t="s">
        <v>2148</v>
      </c>
      <c r="E18" s="265" t="s">
        <v>2142</v>
      </c>
      <c r="F18" s="264" t="s">
        <v>125</v>
      </c>
      <c r="G18" s="263" t="s">
        <v>2143</v>
      </c>
      <c r="H18" s="263" t="s">
        <v>543</v>
      </c>
      <c r="I18" s="272"/>
      <c r="J18" s="196"/>
      <c r="K18" s="196"/>
      <c r="L18" s="196"/>
      <c r="M18" s="270"/>
      <c r="N18" s="270"/>
      <c r="O18" s="33"/>
      <c r="P18" s="107"/>
      <c r="Q18" s="279"/>
      <c r="R18" s="279"/>
      <c r="S18" s="278">
        <v>45456</v>
      </c>
      <c r="T18" s="279" t="s">
        <v>2117</v>
      </c>
      <c r="U18" s="268" t="str">
        <f t="array" ref="U18">IFERROR(IF(INDEX(三跨两临近重点区段!$F:$F,MATCH(1,(MONTH(三跨两临近重点区段!$H:$H)=7)*(三跨两临近重点区段!$A:$A=D18),0))="已取消","已取消",INDEX(三跨两临近重点区段!$H:$H,MATCH(1,(MONTH(三跨两临近重点区段!$H:$H)=7)*(三跨两临近重点区段!$A:$A=D18)*(三跨两临近重点区段!$F:$F="现存区段"),0))),"")</f>
        <v/>
      </c>
      <c r="V18" s="232" t="str">
        <f t="array" ref="V18">IFERROR(IF(INDEX(三跨两临近重点区段!$F:$F,MATCH(1,(MONTH(三跨两临近重点区段!$H:$H)=7)*(三跨两临近重点区段!$A:$A=D18),0))="已取消","已取消",INDEX(三跨两临近重点区段!$I:$I,MATCH(1,(MONTH(三跨两临近重点区段!$H:$H)=7)*(三跨两临近重点区段!$A:$A=D18)*(三跨两临近重点区段!$F:$F="现存区段"),0))),"")</f>
        <v/>
      </c>
      <c r="W18" s="268" t="str">
        <f t="array" ref="W18">IFERROR(IF(INDEX(三跨两临近重点区段!$F:$F,MATCH(1,(MONTH(三跨两临近重点区段!$H:$H)=8)*(三跨两临近重点区段!$A:$A=D18),0))="已取消","已取消",INDEX(三跨两临近重点区段!$H:$H,MATCH(1,(MONTH(三跨两临近重点区段!$H:$H)=8)*(三跨两临近重点区段!$A:$A=D18)*(三跨两临近重点区段!$F:$F="现存区段"),0))),"")</f>
        <v/>
      </c>
      <c r="X18" s="232" t="str">
        <f t="array" ref="X18">IFERROR(IF(INDEX(三跨两临近重点区段!$F:$F,MATCH(1,(MONTH(三跨两临近重点区段!$H:$H)=8)*(三跨两临近重点区段!$A:$A=D18),0))="已取消","已取消",INDEX(三跨两临近重点区段!$I:$I,MATCH(1,(MONTH(三跨两临近重点区段!$H:$H)=8)*(三跨两临近重点区段!$A:$A=D18)*(三跨两临近重点区段!$F:$F="现存区段"),0))),"")</f>
        <v/>
      </c>
      <c r="Y18" s="268" t="str">
        <f t="array" ref="Y18">IFERROR(IF(INDEX(三跨两临近重点区段!$F:$F,MATCH(1,(MONTH(三跨两临近重点区段!$H:$H)=9)*(三跨两临近重点区段!$A:$A=D18),0))="已取消","已取消",INDEX(三跨两临近重点区段!$H:$H,MATCH(1,(MONTH(三跨两临近重点区段!$H:$H)=9)*(三跨两临近重点区段!$A:$A=D18)*(三跨两临近重点区段!$F:$F="现存区段"),0))),"")</f>
        <v/>
      </c>
      <c r="Z18" s="232" t="str">
        <f t="array" ref="Z18">IFERROR(IF(INDEX(三跨两临近重点区段!$F:$F,MATCH(1,(MONTH(三跨两临近重点区段!$H:$H)=9)*(三跨两临近重点区段!$A:$A=D18),0))="已取消","已取消",INDEX(三跨两临近重点区段!$I:$I,MATCH(1,(MONTH(三跨两临近重点区段!$H:$H)=9)*(三跨两临近重点区段!$A:$A=D18)*(三跨两临近重点区段!$F:$F="现存区段"),0))),"")</f>
        <v/>
      </c>
      <c r="AA18" s="268" t="str">
        <f t="array" ref="AA18">IFERROR(IF(INDEX(三跨两临近重点区段!$F:$F,MATCH(1,(MONTH(三跨两临近重点区段!$H:$H)=10)*(三跨两临近重点区段!$A:$A=D18),0))="已取消","已取消",INDEX(三跨两临近重点区段!$H:$H,MATCH(1,(MONTH(三跨两临近重点区段!$H:$H)=10)*(三跨两临近重点区段!$A:$A=D18)*(三跨两临近重点区段!$F:$F="现存区段"),0))),"")</f>
        <v/>
      </c>
      <c r="AB18" s="72" t="str">
        <f t="array" ref="AB18">IFERROR(IF(INDEX(三跨两临近重点区段!$F:$F,MATCH(1,(MONTH(三跨两临近重点区段!$H:$H)=10)*(三跨两临近重点区段!$A:$A=D18),0))="已取消","已取消",INDEX(三跨两临近重点区段!$I:$I,MATCH(1,(MONTH(三跨两临近重点区段!$H:$H)=10)*(三跨两临近重点区段!$A:$A=D18)*(三跨两临近重点区段!$F:$F="现存区段"),0))),"")</f>
        <v/>
      </c>
      <c r="AC18" s="284" t="str">
        <f t="array" ref="AC18">IFERROR(IF(INDEX(三跨两临近重点区段!$F:$F,MATCH(1,(MONTH(三跨两临近重点区段!$H:$H)=11)*(三跨两临近重点区段!$A:$A=D18),0))="已取消","已取消",INDEX(三跨两临近重点区段!$H:$H,MATCH(1,(MONTH(三跨两临近重点区段!$H:$H)=11)*(三跨两临近重点区段!$A:$A=D18)*(三跨两临近重点区段!$F:$F="现存区段"),0))),"")</f>
        <v/>
      </c>
      <c r="AD18" s="72" t="str">
        <f t="array" ref="AD18">IFERROR(IF(INDEX(三跨两临近重点区段!$F:$F,MATCH(1,(MONTH(三跨两临近重点区段!$H:$H)=11)*(三跨两临近重点区段!$A:$A=D18),0))="已取消","已取消",INDEX(三跨两临近重点区段!$I:$I,MATCH(1,(MONTH(三跨两临近重点区段!$H:$H)=11)*(三跨两临近重点区段!$A:$A=D18)*(三跨两临近重点区段!$F:$F="现存区段"),0))),"")</f>
        <v/>
      </c>
      <c r="AE18" s="284" t="str">
        <f t="array" ref="AE18">IFERROR(IF(INDEX(三跨两临近重点区段!$F:$F,MATCH(1,(MONTH(三跨两临近重点区段!$H:$H)=12)*(三跨两临近重点区段!$A:$A=D18),0))="已取消","已取消",INDEX(三跨两临近重点区段!$H:$H,MATCH(1,(MONTH(三跨两临近重点区段!$H:$H)=12)*(三跨两临近重点区段!$A:$A=D18)*(三跨两临近重点区段!$F:$F="现存区段"),0))),"")</f>
        <v/>
      </c>
      <c r="AF18" s="72" t="str">
        <f t="array" ref="AF18">IFERROR(IF(INDEX(三跨两临近重点区段!$F:$F,MATCH(1,(MONTH(三跨两临近重点区段!$H:$H)=12)*(三跨两临近重点区段!$A:$A=D18),0))="已取消","已取消",INDEX(三跨两临近重点区段!$I:$I,MATCH(1,(MONTH(三跨两临近重点区段!$H:$H)=12)*(三跨两临近重点区段!$A:$A=D18)*(三跨两临近重点区段!$F:$F="现存区段"),0))),"")</f>
        <v/>
      </c>
      <c r="AH18" t="e">
        <f t="array" ref="AH18">INDEX(三跨两临近重点区段!$G:$G,MATCH(D18,三跨两临近重点区段!$A:$A,0))</f>
        <v>#N/A</v>
      </c>
    </row>
    <row r="19" ht="14.25" spans="1:34">
      <c r="A19" s="263" t="s">
        <v>150</v>
      </c>
      <c r="B19" s="264" t="s">
        <v>2149</v>
      </c>
      <c r="C19" s="263" t="s">
        <v>2130</v>
      </c>
      <c r="D19" s="263" t="s">
        <v>2150</v>
      </c>
      <c r="E19" s="265" t="s">
        <v>2142</v>
      </c>
      <c r="F19" s="264" t="s">
        <v>125</v>
      </c>
      <c r="G19" s="263" t="s">
        <v>2143</v>
      </c>
      <c r="H19" s="263" t="s">
        <v>620</v>
      </c>
      <c r="I19" s="272"/>
      <c r="J19" s="196"/>
      <c r="K19" s="196"/>
      <c r="L19" s="196"/>
      <c r="M19" s="270"/>
      <c r="N19" s="270"/>
      <c r="O19" s="33"/>
      <c r="P19" s="107"/>
      <c r="Q19" s="279"/>
      <c r="R19" s="279"/>
      <c r="S19" s="278">
        <v>45470</v>
      </c>
      <c r="T19" s="279" t="s">
        <v>2117</v>
      </c>
      <c r="U19" s="268" t="str">
        <f t="array" ref="U19">IFERROR(IF(INDEX(三跨两临近重点区段!$F:$F,MATCH(1,(MONTH(三跨两临近重点区段!$H:$H)=7)*(三跨两临近重点区段!$A:$A=D19),0))="已取消","已取消",INDEX(三跨两临近重点区段!$H:$H,MATCH(1,(MONTH(三跨两临近重点区段!$H:$H)=7)*(三跨两临近重点区段!$A:$A=D19)*(三跨两临近重点区段!$F:$F="现存区段"),0))),"")</f>
        <v/>
      </c>
      <c r="V19" s="232" t="str">
        <f t="array" ref="V19">IFERROR(IF(INDEX(三跨两临近重点区段!$F:$F,MATCH(1,(MONTH(三跨两临近重点区段!$H:$H)=7)*(三跨两临近重点区段!$A:$A=D19),0))="已取消","已取消",INDEX(三跨两临近重点区段!$I:$I,MATCH(1,(MONTH(三跨两临近重点区段!$H:$H)=7)*(三跨两临近重点区段!$A:$A=D19)*(三跨两临近重点区段!$F:$F="现存区段"),0))),"")</f>
        <v/>
      </c>
      <c r="W19" s="268" t="str">
        <f t="array" ref="W19">IFERROR(IF(INDEX(三跨两临近重点区段!$F:$F,MATCH(1,(MONTH(三跨两临近重点区段!$H:$H)=8)*(三跨两临近重点区段!$A:$A=D19),0))="已取消","已取消",INDEX(三跨两临近重点区段!$H:$H,MATCH(1,(MONTH(三跨两临近重点区段!$H:$H)=8)*(三跨两临近重点区段!$A:$A=D19)*(三跨两临近重点区段!$F:$F="现存区段"),0))),"")</f>
        <v/>
      </c>
      <c r="X19" s="232" t="str">
        <f t="array" ref="X19">IFERROR(IF(INDEX(三跨两临近重点区段!$F:$F,MATCH(1,(MONTH(三跨两临近重点区段!$H:$H)=8)*(三跨两临近重点区段!$A:$A=D19),0))="已取消","已取消",INDEX(三跨两临近重点区段!$I:$I,MATCH(1,(MONTH(三跨两临近重点区段!$H:$H)=8)*(三跨两临近重点区段!$A:$A=D19)*(三跨两临近重点区段!$F:$F="现存区段"),0))),"")</f>
        <v/>
      </c>
      <c r="Y19" s="268" t="str">
        <f t="array" ref="Y19">IFERROR(IF(INDEX(三跨两临近重点区段!$F:$F,MATCH(1,(MONTH(三跨两临近重点区段!$H:$H)=9)*(三跨两临近重点区段!$A:$A=D19),0))="已取消","已取消",INDEX(三跨两临近重点区段!$H:$H,MATCH(1,(MONTH(三跨两临近重点区段!$H:$H)=9)*(三跨两临近重点区段!$A:$A=D19)*(三跨两临近重点区段!$F:$F="现存区段"),0))),"")</f>
        <v/>
      </c>
      <c r="Z19" s="232" t="str">
        <f t="array" ref="Z19">IFERROR(IF(INDEX(三跨两临近重点区段!$F:$F,MATCH(1,(MONTH(三跨两临近重点区段!$H:$H)=9)*(三跨两临近重点区段!$A:$A=D19),0))="已取消","已取消",INDEX(三跨两临近重点区段!$I:$I,MATCH(1,(MONTH(三跨两临近重点区段!$H:$H)=9)*(三跨两临近重点区段!$A:$A=D19)*(三跨两临近重点区段!$F:$F="现存区段"),0))),"")</f>
        <v/>
      </c>
      <c r="AA19" s="268" t="str">
        <f t="array" ref="AA19">IFERROR(IF(INDEX(三跨两临近重点区段!$F:$F,MATCH(1,(MONTH(三跨两临近重点区段!$H:$H)=10)*(三跨两临近重点区段!$A:$A=D19),0))="已取消","已取消",INDEX(三跨两临近重点区段!$H:$H,MATCH(1,(MONTH(三跨两临近重点区段!$H:$H)=10)*(三跨两临近重点区段!$A:$A=D19)*(三跨两临近重点区段!$F:$F="现存区段"),0))),"")</f>
        <v/>
      </c>
      <c r="AB19" s="72" t="str">
        <f t="array" ref="AB19">IFERROR(IF(INDEX(三跨两临近重点区段!$F:$F,MATCH(1,(MONTH(三跨两临近重点区段!$H:$H)=10)*(三跨两临近重点区段!$A:$A=D19),0))="已取消","已取消",INDEX(三跨两临近重点区段!$I:$I,MATCH(1,(MONTH(三跨两临近重点区段!$H:$H)=10)*(三跨两临近重点区段!$A:$A=D19)*(三跨两临近重点区段!$F:$F="现存区段"),0))),"")</f>
        <v/>
      </c>
      <c r="AC19" s="284" t="str">
        <f t="array" ref="AC19">IFERROR(IF(INDEX(三跨两临近重点区段!$F:$F,MATCH(1,(MONTH(三跨两临近重点区段!$H:$H)=11)*(三跨两临近重点区段!$A:$A=D19),0))="已取消","已取消",INDEX(三跨两临近重点区段!$H:$H,MATCH(1,(MONTH(三跨两临近重点区段!$H:$H)=11)*(三跨两临近重点区段!$A:$A=D19)*(三跨两临近重点区段!$F:$F="现存区段"),0))),"")</f>
        <v/>
      </c>
      <c r="AD19" s="72" t="str">
        <f t="array" ref="AD19">IFERROR(IF(INDEX(三跨两临近重点区段!$F:$F,MATCH(1,(MONTH(三跨两临近重点区段!$H:$H)=11)*(三跨两临近重点区段!$A:$A=D19),0))="已取消","已取消",INDEX(三跨两临近重点区段!$I:$I,MATCH(1,(MONTH(三跨两临近重点区段!$H:$H)=11)*(三跨两临近重点区段!$A:$A=D19)*(三跨两临近重点区段!$F:$F="现存区段"),0))),"")</f>
        <v/>
      </c>
      <c r="AE19" s="284" t="str">
        <f t="array" ref="AE19">IFERROR(IF(INDEX(三跨两临近重点区段!$F:$F,MATCH(1,(MONTH(三跨两临近重点区段!$H:$H)=12)*(三跨两临近重点区段!$A:$A=D19),0))="已取消","已取消",INDEX(三跨两临近重点区段!$H:$H,MATCH(1,(MONTH(三跨两临近重点区段!$H:$H)=12)*(三跨两临近重点区段!$A:$A=D19)*(三跨两临近重点区段!$F:$F="现存区段"),0))),"")</f>
        <v/>
      </c>
      <c r="AF19" s="72" t="str">
        <f t="array" ref="AF19">IFERROR(IF(INDEX(三跨两临近重点区段!$F:$F,MATCH(1,(MONTH(三跨两临近重点区段!$H:$H)=12)*(三跨两临近重点区段!$A:$A=D19),0))="已取消","已取消",INDEX(三跨两临近重点区段!$I:$I,MATCH(1,(MONTH(三跨两临近重点区段!$H:$H)=12)*(三跨两临近重点区段!$A:$A=D19)*(三跨两临近重点区段!$F:$F="现存区段"),0))),"")</f>
        <v/>
      </c>
      <c r="AH19" t="e">
        <f t="array" ref="AH19">INDEX(三跨两临近重点区段!$G:$G,MATCH(D19,三跨两临近重点区段!$A:$A,0))</f>
        <v>#N/A</v>
      </c>
    </row>
    <row r="20" ht="14.25" spans="1:34">
      <c r="A20" s="263" t="s">
        <v>150</v>
      </c>
      <c r="B20" s="264" t="s">
        <v>2151</v>
      </c>
      <c r="C20" s="263" t="s">
        <v>2152</v>
      </c>
      <c r="D20" s="263" t="s">
        <v>2153</v>
      </c>
      <c r="E20" s="265" t="s">
        <v>2137</v>
      </c>
      <c r="F20" s="264" t="s">
        <v>125</v>
      </c>
      <c r="G20" s="263" t="s">
        <v>2138</v>
      </c>
      <c r="H20" s="263" t="s">
        <v>1068</v>
      </c>
      <c r="I20" s="272"/>
      <c r="J20" s="196"/>
      <c r="K20" s="196"/>
      <c r="L20" s="196"/>
      <c r="M20" s="270"/>
      <c r="N20" s="270"/>
      <c r="O20" s="33"/>
      <c r="P20" s="107"/>
      <c r="Q20" s="279"/>
      <c r="R20" s="279"/>
      <c r="S20" s="278">
        <v>45447</v>
      </c>
      <c r="T20" s="279" t="s">
        <v>2117</v>
      </c>
      <c r="U20" s="268" t="str">
        <f t="array" ref="U20">IFERROR(IF(INDEX(三跨两临近重点区段!$F:$F,MATCH(1,(MONTH(三跨两临近重点区段!$H:$H)=7)*(三跨两临近重点区段!$A:$A=D20),0))="已取消","已取消",INDEX(三跨两临近重点区段!$H:$H,MATCH(1,(MONTH(三跨两临近重点区段!$H:$H)=7)*(三跨两临近重点区段!$A:$A=D20)*(三跨两临近重点区段!$F:$F="现存区段"),0))),"")</f>
        <v/>
      </c>
      <c r="V20" s="232" t="str">
        <f t="array" ref="V20">IFERROR(IF(INDEX(三跨两临近重点区段!$F:$F,MATCH(1,(MONTH(三跨两临近重点区段!$H:$H)=7)*(三跨两临近重点区段!$A:$A=D20),0))="已取消","已取消",INDEX(三跨两临近重点区段!$I:$I,MATCH(1,(MONTH(三跨两临近重点区段!$H:$H)=7)*(三跨两临近重点区段!$A:$A=D20)*(三跨两临近重点区段!$F:$F="现存区段"),0))),"")</f>
        <v/>
      </c>
      <c r="W20" s="268" t="str">
        <f t="array" ref="W20">IFERROR(IF(INDEX(三跨两临近重点区段!$F:$F,MATCH(1,(MONTH(三跨两临近重点区段!$H:$H)=8)*(三跨两临近重点区段!$A:$A=D20),0))="已取消","已取消",INDEX(三跨两临近重点区段!$H:$H,MATCH(1,(MONTH(三跨两临近重点区段!$H:$H)=8)*(三跨两临近重点区段!$A:$A=D20)*(三跨两临近重点区段!$F:$F="现存区段"),0))),"")</f>
        <v/>
      </c>
      <c r="X20" s="232" t="str">
        <f t="array" ref="X20">IFERROR(IF(INDEX(三跨两临近重点区段!$F:$F,MATCH(1,(MONTH(三跨两临近重点区段!$H:$H)=8)*(三跨两临近重点区段!$A:$A=D20),0))="已取消","已取消",INDEX(三跨两临近重点区段!$I:$I,MATCH(1,(MONTH(三跨两临近重点区段!$H:$H)=8)*(三跨两临近重点区段!$A:$A=D20)*(三跨两临近重点区段!$F:$F="现存区段"),0))),"")</f>
        <v/>
      </c>
      <c r="Y20" s="268" t="str">
        <f t="array" ref="Y20">IFERROR(IF(INDEX(三跨两临近重点区段!$F:$F,MATCH(1,(MONTH(三跨两临近重点区段!$H:$H)=9)*(三跨两临近重点区段!$A:$A=D20),0))="已取消","已取消",INDEX(三跨两临近重点区段!$H:$H,MATCH(1,(MONTH(三跨两临近重点区段!$H:$H)=9)*(三跨两临近重点区段!$A:$A=D20)*(三跨两临近重点区段!$F:$F="现存区段"),0))),"")</f>
        <v/>
      </c>
      <c r="Z20" s="232" t="str">
        <f t="array" ref="Z20">IFERROR(IF(INDEX(三跨两临近重点区段!$F:$F,MATCH(1,(MONTH(三跨两临近重点区段!$H:$H)=9)*(三跨两临近重点区段!$A:$A=D20),0))="已取消","已取消",INDEX(三跨两临近重点区段!$I:$I,MATCH(1,(MONTH(三跨两临近重点区段!$H:$H)=9)*(三跨两临近重点区段!$A:$A=D20)*(三跨两临近重点区段!$F:$F="现存区段"),0))),"")</f>
        <v/>
      </c>
      <c r="AA20" s="268" t="str">
        <f t="array" ref="AA20">IFERROR(IF(INDEX(三跨两临近重点区段!$F:$F,MATCH(1,(MONTH(三跨两临近重点区段!$H:$H)=10)*(三跨两临近重点区段!$A:$A=D20),0))="已取消","已取消",INDEX(三跨两临近重点区段!$H:$H,MATCH(1,(MONTH(三跨两临近重点区段!$H:$H)=10)*(三跨两临近重点区段!$A:$A=D20)*(三跨两临近重点区段!$F:$F="现存区段"),0))),"")</f>
        <v/>
      </c>
      <c r="AB20" s="72" t="str">
        <f t="array" ref="AB20">IFERROR(IF(INDEX(三跨两临近重点区段!$F:$F,MATCH(1,(MONTH(三跨两临近重点区段!$H:$H)=10)*(三跨两临近重点区段!$A:$A=D20),0))="已取消","已取消",INDEX(三跨两临近重点区段!$I:$I,MATCH(1,(MONTH(三跨两临近重点区段!$H:$H)=10)*(三跨两临近重点区段!$A:$A=D20)*(三跨两临近重点区段!$F:$F="现存区段"),0))),"")</f>
        <v/>
      </c>
      <c r="AC20" s="284" t="str">
        <f t="array" ref="AC20">IFERROR(IF(INDEX(三跨两临近重点区段!$F:$F,MATCH(1,(MONTH(三跨两临近重点区段!$H:$H)=11)*(三跨两临近重点区段!$A:$A=D20),0))="已取消","已取消",INDEX(三跨两临近重点区段!$H:$H,MATCH(1,(MONTH(三跨两临近重点区段!$H:$H)=11)*(三跨两临近重点区段!$A:$A=D20)*(三跨两临近重点区段!$F:$F="现存区段"),0))),"")</f>
        <v/>
      </c>
      <c r="AD20" s="72" t="str">
        <f t="array" ref="AD20">IFERROR(IF(INDEX(三跨两临近重点区段!$F:$F,MATCH(1,(MONTH(三跨两临近重点区段!$H:$H)=11)*(三跨两临近重点区段!$A:$A=D20),0))="已取消","已取消",INDEX(三跨两临近重点区段!$I:$I,MATCH(1,(MONTH(三跨两临近重点区段!$H:$H)=11)*(三跨两临近重点区段!$A:$A=D20)*(三跨两临近重点区段!$F:$F="现存区段"),0))),"")</f>
        <v/>
      </c>
      <c r="AE20" s="284" t="str">
        <f t="array" ref="AE20">IFERROR(IF(INDEX(三跨两临近重点区段!$F:$F,MATCH(1,(MONTH(三跨两临近重点区段!$H:$H)=12)*(三跨两临近重点区段!$A:$A=D20),0))="已取消","已取消",INDEX(三跨两临近重点区段!$H:$H,MATCH(1,(MONTH(三跨两临近重点区段!$H:$H)=12)*(三跨两临近重点区段!$A:$A=D20)*(三跨两临近重点区段!$F:$F="现存区段"),0))),"")</f>
        <v/>
      </c>
      <c r="AF20" s="72" t="str">
        <f t="array" ref="AF20">IFERROR(IF(INDEX(三跨两临近重点区段!$F:$F,MATCH(1,(MONTH(三跨两临近重点区段!$H:$H)=12)*(三跨两临近重点区段!$A:$A=D20),0))="已取消","已取消",INDEX(三跨两临近重点区段!$I:$I,MATCH(1,(MONTH(三跨两临近重点区段!$H:$H)=12)*(三跨两临近重点区段!$A:$A=D20)*(三跨两临近重点区段!$F:$F="现存区段"),0))),"")</f>
        <v/>
      </c>
      <c r="AH20" t="e">
        <f t="array" ref="AH20">INDEX(三跨两临近重点区段!$G:$G,MATCH(D20,三跨两临近重点区段!$A:$A,0))</f>
        <v>#N/A</v>
      </c>
    </row>
    <row r="21" ht="14.25" spans="1:34">
      <c r="A21" s="263" t="s">
        <v>150</v>
      </c>
      <c r="B21" s="264" t="s">
        <v>2154</v>
      </c>
      <c r="C21" s="263" t="s">
        <v>2152</v>
      </c>
      <c r="D21" s="263" t="s">
        <v>2155</v>
      </c>
      <c r="E21" s="265" t="s">
        <v>2137</v>
      </c>
      <c r="F21" s="264" t="s">
        <v>125</v>
      </c>
      <c r="G21" s="263" t="s">
        <v>2138</v>
      </c>
      <c r="H21" s="263" t="s">
        <v>1068</v>
      </c>
      <c r="I21" s="273"/>
      <c r="J21" s="196"/>
      <c r="K21" s="196"/>
      <c r="L21" s="196"/>
      <c r="M21" s="270"/>
      <c r="N21" s="270"/>
      <c r="O21" s="33"/>
      <c r="P21" s="107"/>
      <c r="Q21" s="279"/>
      <c r="R21" s="279"/>
      <c r="S21" s="278">
        <v>45447</v>
      </c>
      <c r="T21" s="279" t="s">
        <v>2117</v>
      </c>
      <c r="U21" s="268" t="str">
        <f t="array" ref="U21">IFERROR(IF(INDEX(三跨两临近重点区段!$F:$F,MATCH(1,(MONTH(三跨两临近重点区段!$H:$H)=7)*(三跨两临近重点区段!$A:$A=D21),0))="已取消","已取消",INDEX(三跨两临近重点区段!$H:$H,MATCH(1,(MONTH(三跨两临近重点区段!$H:$H)=7)*(三跨两临近重点区段!$A:$A=D21)*(三跨两临近重点区段!$F:$F="现存区段"),0))),"")</f>
        <v/>
      </c>
      <c r="V21" s="232" t="str">
        <f t="array" ref="V21">IFERROR(IF(INDEX(三跨两临近重点区段!$F:$F,MATCH(1,(MONTH(三跨两临近重点区段!$H:$H)=7)*(三跨两临近重点区段!$A:$A=D21),0))="已取消","已取消",INDEX(三跨两临近重点区段!$I:$I,MATCH(1,(MONTH(三跨两临近重点区段!$H:$H)=7)*(三跨两临近重点区段!$A:$A=D21)*(三跨两临近重点区段!$F:$F="现存区段"),0))),"")</f>
        <v/>
      </c>
      <c r="W21" s="268" t="str">
        <f t="array" ref="W21">IFERROR(IF(INDEX(三跨两临近重点区段!$F:$F,MATCH(1,(MONTH(三跨两临近重点区段!$H:$H)=8)*(三跨两临近重点区段!$A:$A=D21),0))="已取消","已取消",INDEX(三跨两临近重点区段!$H:$H,MATCH(1,(MONTH(三跨两临近重点区段!$H:$H)=8)*(三跨两临近重点区段!$A:$A=D21)*(三跨两临近重点区段!$F:$F="现存区段"),0))),"")</f>
        <v/>
      </c>
      <c r="X21" s="232" t="str">
        <f t="array" ref="X21">IFERROR(IF(INDEX(三跨两临近重点区段!$F:$F,MATCH(1,(MONTH(三跨两临近重点区段!$H:$H)=8)*(三跨两临近重点区段!$A:$A=D21),0))="已取消","已取消",INDEX(三跨两临近重点区段!$I:$I,MATCH(1,(MONTH(三跨两临近重点区段!$H:$H)=8)*(三跨两临近重点区段!$A:$A=D21)*(三跨两临近重点区段!$F:$F="现存区段"),0))),"")</f>
        <v/>
      </c>
      <c r="Y21" s="268" t="str">
        <f t="array" ref="Y21">IFERROR(IF(INDEX(三跨两临近重点区段!$F:$F,MATCH(1,(MONTH(三跨两临近重点区段!$H:$H)=9)*(三跨两临近重点区段!$A:$A=D21),0))="已取消","已取消",INDEX(三跨两临近重点区段!$H:$H,MATCH(1,(MONTH(三跨两临近重点区段!$H:$H)=9)*(三跨两临近重点区段!$A:$A=D21)*(三跨两临近重点区段!$F:$F="现存区段"),0))),"")</f>
        <v/>
      </c>
      <c r="Z21" s="232" t="str">
        <f t="array" ref="Z21">IFERROR(IF(INDEX(三跨两临近重点区段!$F:$F,MATCH(1,(MONTH(三跨两临近重点区段!$H:$H)=9)*(三跨两临近重点区段!$A:$A=D21),0))="已取消","已取消",INDEX(三跨两临近重点区段!$I:$I,MATCH(1,(MONTH(三跨两临近重点区段!$H:$H)=9)*(三跨两临近重点区段!$A:$A=D21)*(三跨两临近重点区段!$F:$F="现存区段"),0))),"")</f>
        <v/>
      </c>
      <c r="AA21" s="268" t="str">
        <f t="array" ref="AA21">IFERROR(IF(INDEX(三跨两临近重点区段!$F:$F,MATCH(1,(MONTH(三跨两临近重点区段!$H:$H)=10)*(三跨两临近重点区段!$A:$A=D21),0))="已取消","已取消",INDEX(三跨两临近重点区段!$H:$H,MATCH(1,(MONTH(三跨两临近重点区段!$H:$H)=10)*(三跨两临近重点区段!$A:$A=D21)*(三跨两临近重点区段!$F:$F="现存区段"),0))),"")</f>
        <v/>
      </c>
      <c r="AB21" s="72" t="str">
        <f t="array" ref="AB21">IFERROR(IF(INDEX(三跨两临近重点区段!$F:$F,MATCH(1,(MONTH(三跨两临近重点区段!$H:$H)=10)*(三跨两临近重点区段!$A:$A=D21),0))="已取消","已取消",INDEX(三跨两临近重点区段!$I:$I,MATCH(1,(MONTH(三跨两临近重点区段!$H:$H)=10)*(三跨两临近重点区段!$A:$A=D21)*(三跨两临近重点区段!$F:$F="现存区段"),0))),"")</f>
        <v/>
      </c>
      <c r="AC21" s="284" t="str">
        <f t="array" ref="AC21">IFERROR(IF(INDEX(三跨两临近重点区段!$F:$F,MATCH(1,(MONTH(三跨两临近重点区段!$H:$H)=11)*(三跨两临近重点区段!$A:$A=D21),0))="已取消","已取消",INDEX(三跨两临近重点区段!$H:$H,MATCH(1,(MONTH(三跨两临近重点区段!$H:$H)=11)*(三跨两临近重点区段!$A:$A=D21)*(三跨两临近重点区段!$F:$F="现存区段"),0))),"")</f>
        <v/>
      </c>
      <c r="AD21" s="72" t="str">
        <f t="array" ref="AD21">IFERROR(IF(INDEX(三跨两临近重点区段!$F:$F,MATCH(1,(MONTH(三跨两临近重点区段!$H:$H)=11)*(三跨两临近重点区段!$A:$A=D21),0))="已取消","已取消",INDEX(三跨两临近重点区段!$I:$I,MATCH(1,(MONTH(三跨两临近重点区段!$H:$H)=11)*(三跨两临近重点区段!$A:$A=D21)*(三跨两临近重点区段!$F:$F="现存区段"),0))),"")</f>
        <v/>
      </c>
      <c r="AE21" s="284" t="str">
        <f t="array" ref="AE21">IFERROR(IF(INDEX(三跨两临近重点区段!$F:$F,MATCH(1,(MONTH(三跨两临近重点区段!$H:$H)=12)*(三跨两临近重点区段!$A:$A=D21),0))="已取消","已取消",INDEX(三跨两临近重点区段!$H:$H,MATCH(1,(MONTH(三跨两临近重点区段!$H:$H)=12)*(三跨两临近重点区段!$A:$A=D21)*(三跨两临近重点区段!$F:$F="现存区段"),0))),"")</f>
        <v/>
      </c>
      <c r="AF21" s="72" t="str">
        <f t="array" ref="AF21">IFERROR(IF(INDEX(三跨两临近重点区段!$F:$F,MATCH(1,(MONTH(三跨两临近重点区段!$H:$H)=12)*(三跨两临近重点区段!$A:$A=D21),0))="已取消","已取消",INDEX(三跨两临近重点区段!$I:$I,MATCH(1,(MONTH(三跨两临近重点区段!$H:$H)=12)*(三跨两临近重点区段!$A:$A=D21)*(三跨两临近重点区段!$F:$F="现存区段"),0))),"")</f>
        <v/>
      </c>
      <c r="AH21" t="e">
        <f t="array" ref="AH21">INDEX(三跨两临近重点区段!$G:$G,MATCH(D21,三跨两临近重点区段!$A:$A,0))</f>
        <v>#N/A</v>
      </c>
    </row>
    <row r="22" ht="14.25" spans="1:34">
      <c r="A22" s="263" t="s">
        <v>150</v>
      </c>
      <c r="B22" s="264" t="s">
        <v>2154</v>
      </c>
      <c r="C22" s="263" t="s">
        <v>2152</v>
      </c>
      <c r="D22" s="263" t="s">
        <v>2156</v>
      </c>
      <c r="E22" s="265" t="s">
        <v>2137</v>
      </c>
      <c r="F22" s="264" t="s">
        <v>125</v>
      </c>
      <c r="G22" s="263" t="s">
        <v>2138</v>
      </c>
      <c r="H22" s="263" t="s">
        <v>1068</v>
      </c>
      <c r="I22" s="273"/>
      <c r="J22" s="196"/>
      <c r="K22" s="196"/>
      <c r="L22" s="196"/>
      <c r="M22" s="270"/>
      <c r="N22" s="270"/>
      <c r="O22" s="33"/>
      <c r="P22" s="107"/>
      <c r="Q22" s="279"/>
      <c r="R22" s="279"/>
      <c r="S22" s="278">
        <v>45447</v>
      </c>
      <c r="T22" s="279" t="s">
        <v>2117</v>
      </c>
      <c r="U22" s="268" t="str">
        <f t="array" ref="U22">IFERROR(IF(INDEX(三跨两临近重点区段!$F:$F,MATCH(1,(MONTH(三跨两临近重点区段!$H:$H)=7)*(三跨两临近重点区段!$A:$A=D22),0))="已取消","已取消",INDEX(三跨两临近重点区段!$H:$H,MATCH(1,(MONTH(三跨两临近重点区段!$H:$H)=7)*(三跨两临近重点区段!$A:$A=D22)*(三跨两临近重点区段!$F:$F="现存区段"),0))),"")</f>
        <v/>
      </c>
      <c r="V22" s="232" t="str">
        <f t="array" ref="V22">IFERROR(IF(INDEX(三跨两临近重点区段!$F:$F,MATCH(1,(MONTH(三跨两临近重点区段!$H:$H)=7)*(三跨两临近重点区段!$A:$A=D22),0))="已取消","已取消",INDEX(三跨两临近重点区段!$I:$I,MATCH(1,(MONTH(三跨两临近重点区段!$H:$H)=7)*(三跨两临近重点区段!$A:$A=D22)*(三跨两临近重点区段!$F:$F="现存区段"),0))),"")</f>
        <v/>
      </c>
      <c r="W22" s="268" t="str">
        <f t="array" ref="W22">IFERROR(IF(INDEX(三跨两临近重点区段!$F:$F,MATCH(1,(MONTH(三跨两临近重点区段!$H:$H)=8)*(三跨两临近重点区段!$A:$A=D22),0))="已取消","已取消",INDEX(三跨两临近重点区段!$H:$H,MATCH(1,(MONTH(三跨两临近重点区段!$H:$H)=8)*(三跨两临近重点区段!$A:$A=D22)*(三跨两临近重点区段!$F:$F="现存区段"),0))),"")</f>
        <v/>
      </c>
      <c r="X22" s="232" t="str">
        <f t="array" ref="X22">IFERROR(IF(INDEX(三跨两临近重点区段!$F:$F,MATCH(1,(MONTH(三跨两临近重点区段!$H:$H)=8)*(三跨两临近重点区段!$A:$A=D22),0))="已取消","已取消",INDEX(三跨两临近重点区段!$I:$I,MATCH(1,(MONTH(三跨两临近重点区段!$H:$H)=8)*(三跨两临近重点区段!$A:$A=D22)*(三跨两临近重点区段!$F:$F="现存区段"),0))),"")</f>
        <v/>
      </c>
      <c r="Y22" s="268" t="str">
        <f t="array" ref="Y22">IFERROR(IF(INDEX(三跨两临近重点区段!$F:$F,MATCH(1,(MONTH(三跨两临近重点区段!$H:$H)=9)*(三跨两临近重点区段!$A:$A=D22),0))="已取消","已取消",INDEX(三跨两临近重点区段!$H:$H,MATCH(1,(MONTH(三跨两临近重点区段!$H:$H)=9)*(三跨两临近重点区段!$A:$A=D22)*(三跨两临近重点区段!$F:$F="现存区段"),0))),"")</f>
        <v/>
      </c>
      <c r="Z22" s="232" t="str">
        <f t="array" ref="Z22">IFERROR(IF(INDEX(三跨两临近重点区段!$F:$F,MATCH(1,(MONTH(三跨两临近重点区段!$H:$H)=9)*(三跨两临近重点区段!$A:$A=D22),0))="已取消","已取消",INDEX(三跨两临近重点区段!$I:$I,MATCH(1,(MONTH(三跨两临近重点区段!$H:$H)=9)*(三跨两临近重点区段!$A:$A=D22)*(三跨两临近重点区段!$F:$F="现存区段"),0))),"")</f>
        <v/>
      </c>
      <c r="AA22" s="268" t="str">
        <f t="array" ref="AA22">IFERROR(IF(INDEX(三跨两临近重点区段!$F:$F,MATCH(1,(MONTH(三跨两临近重点区段!$H:$H)=10)*(三跨两临近重点区段!$A:$A=D22),0))="已取消","已取消",INDEX(三跨两临近重点区段!$H:$H,MATCH(1,(MONTH(三跨两临近重点区段!$H:$H)=10)*(三跨两临近重点区段!$A:$A=D22)*(三跨两临近重点区段!$F:$F="现存区段"),0))),"")</f>
        <v/>
      </c>
      <c r="AB22" s="72" t="str">
        <f t="array" ref="AB22">IFERROR(IF(INDEX(三跨两临近重点区段!$F:$F,MATCH(1,(MONTH(三跨两临近重点区段!$H:$H)=10)*(三跨两临近重点区段!$A:$A=D22),0))="已取消","已取消",INDEX(三跨两临近重点区段!$I:$I,MATCH(1,(MONTH(三跨两临近重点区段!$H:$H)=10)*(三跨两临近重点区段!$A:$A=D22)*(三跨两临近重点区段!$F:$F="现存区段"),0))),"")</f>
        <v/>
      </c>
      <c r="AC22" s="284" t="str">
        <f t="array" ref="AC22">IFERROR(IF(INDEX(三跨两临近重点区段!$F:$F,MATCH(1,(MONTH(三跨两临近重点区段!$H:$H)=11)*(三跨两临近重点区段!$A:$A=D22),0))="已取消","已取消",INDEX(三跨两临近重点区段!$H:$H,MATCH(1,(MONTH(三跨两临近重点区段!$H:$H)=11)*(三跨两临近重点区段!$A:$A=D22)*(三跨两临近重点区段!$F:$F="现存区段"),0))),"")</f>
        <v/>
      </c>
      <c r="AD22" s="72" t="str">
        <f t="array" ref="AD22">IFERROR(IF(INDEX(三跨两临近重点区段!$F:$F,MATCH(1,(MONTH(三跨两临近重点区段!$H:$H)=11)*(三跨两临近重点区段!$A:$A=D22),0))="已取消","已取消",INDEX(三跨两临近重点区段!$I:$I,MATCH(1,(MONTH(三跨两临近重点区段!$H:$H)=11)*(三跨两临近重点区段!$A:$A=D22)*(三跨两临近重点区段!$F:$F="现存区段"),0))),"")</f>
        <v/>
      </c>
      <c r="AE22" s="284" t="str">
        <f t="array" ref="AE22">IFERROR(IF(INDEX(三跨两临近重点区段!$F:$F,MATCH(1,(MONTH(三跨两临近重点区段!$H:$H)=12)*(三跨两临近重点区段!$A:$A=D22),0))="已取消","已取消",INDEX(三跨两临近重点区段!$H:$H,MATCH(1,(MONTH(三跨两临近重点区段!$H:$H)=12)*(三跨两临近重点区段!$A:$A=D22)*(三跨两临近重点区段!$F:$F="现存区段"),0))),"")</f>
        <v/>
      </c>
      <c r="AF22" s="72" t="str">
        <f t="array" ref="AF22">IFERROR(IF(INDEX(三跨两临近重点区段!$F:$F,MATCH(1,(MONTH(三跨两临近重点区段!$H:$H)=12)*(三跨两临近重点区段!$A:$A=D22),0))="已取消","已取消",INDEX(三跨两临近重点区段!$I:$I,MATCH(1,(MONTH(三跨两临近重点区段!$H:$H)=12)*(三跨两临近重点区段!$A:$A=D22)*(三跨两临近重点区段!$F:$F="现存区段"),0))),"")</f>
        <v/>
      </c>
      <c r="AH22" t="e">
        <f t="array" ref="AH22">INDEX(三跨两临近重点区段!$G:$G,MATCH(D22,三跨两临近重点区段!$A:$A,0))</f>
        <v>#N/A</v>
      </c>
    </row>
    <row r="23" ht="14.25" spans="1:34">
      <c r="A23" s="263" t="s">
        <v>150</v>
      </c>
      <c r="B23" s="264" t="s">
        <v>2154</v>
      </c>
      <c r="C23" s="263" t="s">
        <v>2157</v>
      </c>
      <c r="D23" s="263" t="s">
        <v>2158</v>
      </c>
      <c r="E23" s="265" t="s">
        <v>2137</v>
      </c>
      <c r="F23" s="264" t="s">
        <v>125</v>
      </c>
      <c r="G23" s="263" t="s">
        <v>2138</v>
      </c>
      <c r="H23" s="263" t="s">
        <v>1068</v>
      </c>
      <c r="I23" s="273"/>
      <c r="J23" s="196"/>
      <c r="K23" s="196"/>
      <c r="L23" s="196"/>
      <c r="M23" s="270"/>
      <c r="N23" s="270"/>
      <c r="O23" s="33"/>
      <c r="P23" s="107"/>
      <c r="Q23" s="279"/>
      <c r="R23" s="279"/>
      <c r="S23" s="278">
        <v>45447</v>
      </c>
      <c r="T23" s="279" t="s">
        <v>2117</v>
      </c>
      <c r="U23" s="268" t="str">
        <f t="array" ref="U23">IFERROR(IF(INDEX(三跨两临近重点区段!$F:$F,MATCH(1,(MONTH(三跨两临近重点区段!$H:$H)=7)*(三跨两临近重点区段!$A:$A=D23),0))="已取消","已取消",INDEX(三跨两临近重点区段!$H:$H,MATCH(1,(MONTH(三跨两临近重点区段!$H:$H)=7)*(三跨两临近重点区段!$A:$A=D23)*(三跨两临近重点区段!$F:$F="现存区段"),0))),"")</f>
        <v/>
      </c>
      <c r="V23" s="232" t="str">
        <f t="array" ref="V23">IFERROR(IF(INDEX(三跨两临近重点区段!$F:$F,MATCH(1,(MONTH(三跨两临近重点区段!$H:$H)=7)*(三跨两临近重点区段!$A:$A=D23),0))="已取消","已取消",INDEX(三跨两临近重点区段!$I:$I,MATCH(1,(MONTH(三跨两临近重点区段!$H:$H)=7)*(三跨两临近重点区段!$A:$A=D23)*(三跨两临近重点区段!$F:$F="现存区段"),0))),"")</f>
        <v/>
      </c>
      <c r="W23" s="268" t="str">
        <f t="array" ref="W23">IFERROR(IF(INDEX(三跨两临近重点区段!$F:$F,MATCH(1,(MONTH(三跨两临近重点区段!$H:$H)=8)*(三跨两临近重点区段!$A:$A=D23),0))="已取消","已取消",INDEX(三跨两临近重点区段!$H:$H,MATCH(1,(MONTH(三跨两临近重点区段!$H:$H)=8)*(三跨两临近重点区段!$A:$A=D23)*(三跨两临近重点区段!$F:$F="现存区段"),0))),"")</f>
        <v/>
      </c>
      <c r="X23" s="232" t="str">
        <f t="array" ref="X23">IFERROR(IF(INDEX(三跨两临近重点区段!$F:$F,MATCH(1,(MONTH(三跨两临近重点区段!$H:$H)=8)*(三跨两临近重点区段!$A:$A=D23),0))="已取消","已取消",INDEX(三跨两临近重点区段!$I:$I,MATCH(1,(MONTH(三跨两临近重点区段!$H:$H)=8)*(三跨两临近重点区段!$A:$A=D23)*(三跨两临近重点区段!$F:$F="现存区段"),0))),"")</f>
        <v/>
      </c>
      <c r="Y23" s="268" t="str">
        <f t="array" ref="Y23">IFERROR(IF(INDEX(三跨两临近重点区段!$F:$F,MATCH(1,(MONTH(三跨两临近重点区段!$H:$H)=9)*(三跨两临近重点区段!$A:$A=D23),0))="已取消","已取消",INDEX(三跨两临近重点区段!$H:$H,MATCH(1,(MONTH(三跨两临近重点区段!$H:$H)=9)*(三跨两临近重点区段!$A:$A=D23)*(三跨两临近重点区段!$F:$F="现存区段"),0))),"")</f>
        <v/>
      </c>
      <c r="Z23" s="232" t="str">
        <f t="array" ref="Z23">IFERROR(IF(INDEX(三跨两临近重点区段!$F:$F,MATCH(1,(MONTH(三跨两临近重点区段!$H:$H)=9)*(三跨两临近重点区段!$A:$A=D23),0))="已取消","已取消",INDEX(三跨两临近重点区段!$I:$I,MATCH(1,(MONTH(三跨两临近重点区段!$H:$H)=9)*(三跨两临近重点区段!$A:$A=D23)*(三跨两临近重点区段!$F:$F="现存区段"),0))),"")</f>
        <v/>
      </c>
      <c r="AA23" s="268" t="str">
        <f t="array" ref="AA23">IFERROR(IF(INDEX(三跨两临近重点区段!$F:$F,MATCH(1,(MONTH(三跨两临近重点区段!$H:$H)=10)*(三跨两临近重点区段!$A:$A=D23),0))="已取消","已取消",INDEX(三跨两临近重点区段!$H:$H,MATCH(1,(MONTH(三跨两临近重点区段!$H:$H)=10)*(三跨两临近重点区段!$A:$A=D23)*(三跨两临近重点区段!$F:$F="现存区段"),0))),"")</f>
        <v/>
      </c>
      <c r="AB23" s="72" t="str">
        <f t="array" ref="AB23">IFERROR(IF(INDEX(三跨两临近重点区段!$F:$F,MATCH(1,(MONTH(三跨两临近重点区段!$H:$H)=10)*(三跨两临近重点区段!$A:$A=D23),0))="已取消","已取消",INDEX(三跨两临近重点区段!$I:$I,MATCH(1,(MONTH(三跨两临近重点区段!$H:$H)=10)*(三跨两临近重点区段!$A:$A=D23)*(三跨两临近重点区段!$F:$F="现存区段"),0))),"")</f>
        <v/>
      </c>
      <c r="AC23" s="284" t="str">
        <f t="array" ref="AC23">IFERROR(IF(INDEX(三跨两临近重点区段!$F:$F,MATCH(1,(MONTH(三跨两临近重点区段!$H:$H)=11)*(三跨两临近重点区段!$A:$A=D23),0))="已取消","已取消",INDEX(三跨两临近重点区段!$H:$H,MATCH(1,(MONTH(三跨两临近重点区段!$H:$H)=11)*(三跨两临近重点区段!$A:$A=D23)*(三跨两临近重点区段!$F:$F="现存区段"),0))),"")</f>
        <v/>
      </c>
      <c r="AD23" s="72" t="str">
        <f t="array" ref="AD23">IFERROR(IF(INDEX(三跨两临近重点区段!$F:$F,MATCH(1,(MONTH(三跨两临近重点区段!$H:$H)=11)*(三跨两临近重点区段!$A:$A=D23),0))="已取消","已取消",INDEX(三跨两临近重点区段!$I:$I,MATCH(1,(MONTH(三跨两临近重点区段!$H:$H)=11)*(三跨两临近重点区段!$A:$A=D23)*(三跨两临近重点区段!$F:$F="现存区段"),0))),"")</f>
        <v/>
      </c>
      <c r="AE23" s="284" t="str">
        <f t="array" ref="AE23">IFERROR(IF(INDEX(三跨两临近重点区段!$F:$F,MATCH(1,(MONTH(三跨两临近重点区段!$H:$H)=12)*(三跨两临近重点区段!$A:$A=D23),0))="已取消","已取消",INDEX(三跨两临近重点区段!$H:$H,MATCH(1,(MONTH(三跨两临近重点区段!$H:$H)=12)*(三跨两临近重点区段!$A:$A=D23)*(三跨两临近重点区段!$F:$F="现存区段"),0))),"")</f>
        <v/>
      </c>
      <c r="AF23" s="72" t="str">
        <f t="array" ref="AF23">IFERROR(IF(INDEX(三跨两临近重点区段!$F:$F,MATCH(1,(MONTH(三跨两临近重点区段!$H:$H)=12)*(三跨两临近重点区段!$A:$A=D23),0))="已取消","已取消",INDEX(三跨两临近重点区段!$I:$I,MATCH(1,(MONTH(三跨两临近重点区段!$H:$H)=12)*(三跨两临近重点区段!$A:$A=D23)*(三跨两临近重点区段!$F:$F="现存区段"),0))),"")</f>
        <v/>
      </c>
      <c r="AH23" t="e">
        <f t="array" ref="AH23">INDEX(三跨两临近重点区段!$G:$G,MATCH(D23,三跨两临近重点区段!$A:$A,0))</f>
        <v>#N/A</v>
      </c>
    </row>
    <row r="24" ht="14.25" spans="1:34">
      <c r="A24" s="263" t="s">
        <v>150</v>
      </c>
      <c r="B24" s="264" t="s">
        <v>2154</v>
      </c>
      <c r="C24" s="263" t="s">
        <v>2159</v>
      </c>
      <c r="D24" s="263" t="s">
        <v>2160</v>
      </c>
      <c r="E24" s="265" t="s">
        <v>2137</v>
      </c>
      <c r="F24" s="264" t="s">
        <v>125</v>
      </c>
      <c r="G24" s="263" t="s">
        <v>2138</v>
      </c>
      <c r="H24" s="263" t="s">
        <v>1068</v>
      </c>
      <c r="I24" s="273"/>
      <c r="J24" s="196"/>
      <c r="K24" s="196"/>
      <c r="L24" s="196"/>
      <c r="M24" s="270"/>
      <c r="N24" s="270"/>
      <c r="O24" s="33"/>
      <c r="P24" s="107"/>
      <c r="Q24" s="279"/>
      <c r="R24" s="279"/>
      <c r="S24" s="278">
        <v>45447</v>
      </c>
      <c r="T24" s="279" t="s">
        <v>2117</v>
      </c>
      <c r="U24" s="268" t="str">
        <f t="array" ref="U24">IFERROR(IF(INDEX(三跨两临近重点区段!$F:$F,MATCH(1,(MONTH(三跨两临近重点区段!$H:$H)=7)*(三跨两临近重点区段!$A:$A=D24),0))="已取消","已取消",INDEX(三跨两临近重点区段!$H:$H,MATCH(1,(MONTH(三跨两临近重点区段!$H:$H)=7)*(三跨两临近重点区段!$A:$A=D24)*(三跨两临近重点区段!$F:$F="现存区段"),0))),"")</f>
        <v/>
      </c>
      <c r="V24" s="232" t="str">
        <f t="array" ref="V24">IFERROR(IF(INDEX(三跨两临近重点区段!$F:$F,MATCH(1,(MONTH(三跨两临近重点区段!$H:$H)=7)*(三跨两临近重点区段!$A:$A=D24),0))="已取消","已取消",INDEX(三跨两临近重点区段!$I:$I,MATCH(1,(MONTH(三跨两临近重点区段!$H:$H)=7)*(三跨两临近重点区段!$A:$A=D24)*(三跨两临近重点区段!$F:$F="现存区段"),0))),"")</f>
        <v/>
      </c>
      <c r="W24" s="268" t="str">
        <f t="array" ref="W24">IFERROR(IF(INDEX(三跨两临近重点区段!$F:$F,MATCH(1,(MONTH(三跨两临近重点区段!$H:$H)=8)*(三跨两临近重点区段!$A:$A=D24),0))="已取消","已取消",INDEX(三跨两临近重点区段!$H:$H,MATCH(1,(MONTH(三跨两临近重点区段!$H:$H)=8)*(三跨两临近重点区段!$A:$A=D24)*(三跨两临近重点区段!$F:$F="现存区段"),0))),"")</f>
        <v/>
      </c>
      <c r="X24" s="232" t="str">
        <f t="array" ref="X24">IFERROR(IF(INDEX(三跨两临近重点区段!$F:$F,MATCH(1,(MONTH(三跨两临近重点区段!$H:$H)=8)*(三跨两临近重点区段!$A:$A=D24),0))="已取消","已取消",INDEX(三跨两临近重点区段!$I:$I,MATCH(1,(MONTH(三跨两临近重点区段!$H:$H)=8)*(三跨两临近重点区段!$A:$A=D24)*(三跨两临近重点区段!$F:$F="现存区段"),0))),"")</f>
        <v/>
      </c>
      <c r="Y24" s="268" t="str">
        <f t="array" ref="Y24">IFERROR(IF(INDEX(三跨两临近重点区段!$F:$F,MATCH(1,(MONTH(三跨两临近重点区段!$H:$H)=9)*(三跨两临近重点区段!$A:$A=D24),0))="已取消","已取消",INDEX(三跨两临近重点区段!$H:$H,MATCH(1,(MONTH(三跨两临近重点区段!$H:$H)=9)*(三跨两临近重点区段!$A:$A=D24)*(三跨两临近重点区段!$F:$F="现存区段"),0))),"")</f>
        <v/>
      </c>
      <c r="Z24" s="232" t="str">
        <f t="array" ref="Z24">IFERROR(IF(INDEX(三跨两临近重点区段!$F:$F,MATCH(1,(MONTH(三跨两临近重点区段!$H:$H)=9)*(三跨两临近重点区段!$A:$A=D24),0))="已取消","已取消",INDEX(三跨两临近重点区段!$I:$I,MATCH(1,(MONTH(三跨两临近重点区段!$H:$H)=9)*(三跨两临近重点区段!$A:$A=D24)*(三跨两临近重点区段!$F:$F="现存区段"),0))),"")</f>
        <v/>
      </c>
      <c r="AA24" s="268" t="str">
        <f t="array" ref="AA24">IFERROR(IF(INDEX(三跨两临近重点区段!$F:$F,MATCH(1,(MONTH(三跨两临近重点区段!$H:$H)=10)*(三跨两临近重点区段!$A:$A=D24),0))="已取消","已取消",INDEX(三跨两临近重点区段!$H:$H,MATCH(1,(MONTH(三跨两临近重点区段!$H:$H)=10)*(三跨两临近重点区段!$A:$A=D24)*(三跨两临近重点区段!$F:$F="现存区段"),0))),"")</f>
        <v/>
      </c>
      <c r="AB24" s="72" t="str">
        <f t="array" ref="AB24">IFERROR(IF(INDEX(三跨两临近重点区段!$F:$F,MATCH(1,(MONTH(三跨两临近重点区段!$H:$H)=10)*(三跨两临近重点区段!$A:$A=D24),0))="已取消","已取消",INDEX(三跨两临近重点区段!$I:$I,MATCH(1,(MONTH(三跨两临近重点区段!$H:$H)=10)*(三跨两临近重点区段!$A:$A=D24)*(三跨两临近重点区段!$F:$F="现存区段"),0))),"")</f>
        <v/>
      </c>
      <c r="AC24" s="284" t="str">
        <f t="array" ref="AC24">IFERROR(IF(INDEX(三跨两临近重点区段!$F:$F,MATCH(1,(MONTH(三跨两临近重点区段!$H:$H)=11)*(三跨两临近重点区段!$A:$A=D24),0))="已取消","已取消",INDEX(三跨两临近重点区段!$H:$H,MATCH(1,(MONTH(三跨两临近重点区段!$H:$H)=11)*(三跨两临近重点区段!$A:$A=D24)*(三跨两临近重点区段!$F:$F="现存区段"),0))),"")</f>
        <v/>
      </c>
      <c r="AD24" s="72" t="str">
        <f t="array" ref="AD24">IFERROR(IF(INDEX(三跨两临近重点区段!$F:$F,MATCH(1,(MONTH(三跨两临近重点区段!$H:$H)=11)*(三跨两临近重点区段!$A:$A=D24),0))="已取消","已取消",INDEX(三跨两临近重点区段!$I:$I,MATCH(1,(MONTH(三跨两临近重点区段!$H:$H)=11)*(三跨两临近重点区段!$A:$A=D24)*(三跨两临近重点区段!$F:$F="现存区段"),0))),"")</f>
        <v/>
      </c>
      <c r="AE24" s="284" t="str">
        <f t="array" ref="AE24">IFERROR(IF(INDEX(三跨两临近重点区段!$F:$F,MATCH(1,(MONTH(三跨两临近重点区段!$H:$H)=12)*(三跨两临近重点区段!$A:$A=D24),0))="已取消","已取消",INDEX(三跨两临近重点区段!$H:$H,MATCH(1,(MONTH(三跨两临近重点区段!$H:$H)=12)*(三跨两临近重点区段!$A:$A=D24)*(三跨两临近重点区段!$F:$F="现存区段"),0))),"")</f>
        <v/>
      </c>
      <c r="AF24" s="72" t="str">
        <f t="array" ref="AF24">IFERROR(IF(INDEX(三跨两临近重点区段!$F:$F,MATCH(1,(MONTH(三跨两临近重点区段!$H:$H)=12)*(三跨两临近重点区段!$A:$A=D24),0))="已取消","已取消",INDEX(三跨两临近重点区段!$I:$I,MATCH(1,(MONTH(三跨两临近重点区段!$H:$H)=12)*(三跨两临近重点区段!$A:$A=D24)*(三跨两临近重点区段!$F:$F="现存区段"),0))),"")</f>
        <v/>
      </c>
      <c r="AH24" t="e">
        <f t="array" ref="AH24">INDEX(三跨两临近重点区段!$G:$G,MATCH(D24,三跨两临近重点区段!$A:$A,0))</f>
        <v>#N/A</v>
      </c>
    </row>
    <row r="25" ht="14.25" spans="1:34">
      <c r="A25" s="263" t="s">
        <v>150</v>
      </c>
      <c r="B25" s="264" t="s">
        <v>2154</v>
      </c>
      <c r="C25" s="263" t="s">
        <v>2161</v>
      </c>
      <c r="D25" s="263" t="s">
        <v>2162</v>
      </c>
      <c r="E25" s="265" t="s">
        <v>2137</v>
      </c>
      <c r="F25" s="264" t="s">
        <v>125</v>
      </c>
      <c r="G25" s="263" t="s">
        <v>2138</v>
      </c>
      <c r="H25" s="263" t="s">
        <v>1068</v>
      </c>
      <c r="I25" s="273"/>
      <c r="J25" s="196"/>
      <c r="K25" s="196"/>
      <c r="L25" s="196"/>
      <c r="M25" s="270"/>
      <c r="N25" s="270"/>
      <c r="O25" s="33"/>
      <c r="P25" s="107"/>
      <c r="Q25" s="279"/>
      <c r="R25" s="279"/>
      <c r="S25" s="278">
        <v>45447</v>
      </c>
      <c r="T25" s="279" t="s">
        <v>2117</v>
      </c>
      <c r="U25" s="268" t="str">
        <f t="array" ref="U25">IFERROR(IF(INDEX(三跨两临近重点区段!$F:$F,MATCH(1,(MONTH(三跨两临近重点区段!$H:$H)=7)*(三跨两临近重点区段!$A:$A=D25),0))="已取消","已取消",INDEX(三跨两临近重点区段!$H:$H,MATCH(1,(MONTH(三跨两临近重点区段!$H:$H)=7)*(三跨两临近重点区段!$A:$A=D25)*(三跨两临近重点区段!$F:$F="现存区段"),0))),"")</f>
        <v/>
      </c>
      <c r="V25" s="232" t="str">
        <f t="array" ref="V25">IFERROR(IF(INDEX(三跨两临近重点区段!$F:$F,MATCH(1,(MONTH(三跨两临近重点区段!$H:$H)=7)*(三跨两临近重点区段!$A:$A=D25),0))="已取消","已取消",INDEX(三跨两临近重点区段!$I:$I,MATCH(1,(MONTH(三跨两临近重点区段!$H:$H)=7)*(三跨两临近重点区段!$A:$A=D25)*(三跨两临近重点区段!$F:$F="现存区段"),0))),"")</f>
        <v/>
      </c>
      <c r="W25" s="268" t="str">
        <f t="array" ref="W25">IFERROR(IF(INDEX(三跨两临近重点区段!$F:$F,MATCH(1,(MONTH(三跨两临近重点区段!$H:$H)=8)*(三跨两临近重点区段!$A:$A=D25),0))="已取消","已取消",INDEX(三跨两临近重点区段!$H:$H,MATCH(1,(MONTH(三跨两临近重点区段!$H:$H)=8)*(三跨两临近重点区段!$A:$A=D25)*(三跨两临近重点区段!$F:$F="现存区段"),0))),"")</f>
        <v/>
      </c>
      <c r="X25" s="232" t="str">
        <f t="array" ref="X25">IFERROR(IF(INDEX(三跨两临近重点区段!$F:$F,MATCH(1,(MONTH(三跨两临近重点区段!$H:$H)=8)*(三跨两临近重点区段!$A:$A=D25),0))="已取消","已取消",INDEX(三跨两临近重点区段!$I:$I,MATCH(1,(MONTH(三跨两临近重点区段!$H:$H)=8)*(三跨两临近重点区段!$A:$A=D25)*(三跨两临近重点区段!$F:$F="现存区段"),0))),"")</f>
        <v/>
      </c>
      <c r="Y25" s="268" t="str">
        <f t="array" ref="Y25">IFERROR(IF(INDEX(三跨两临近重点区段!$F:$F,MATCH(1,(MONTH(三跨两临近重点区段!$H:$H)=9)*(三跨两临近重点区段!$A:$A=D25),0))="已取消","已取消",INDEX(三跨两临近重点区段!$H:$H,MATCH(1,(MONTH(三跨两临近重点区段!$H:$H)=9)*(三跨两临近重点区段!$A:$A=D25)*(三跨两临近重点区段!$F:$F="现存区段"),0))),"")</f>
        <v/>
      </c>
      <c r="Z25" s="232" t="str">
        <f t="array" ref="Z25">IFERROR(IF(INDEX(三跨两临近重点区段!$F:$F,MATCH(1,(MONTH(三跨两临近重点区段!$H:$H)=9)*(三跨两临近重点区段!$A:$A=D25),0))="已取消","已取消",INDEX(三跨两临近重点区段!$I:$I,MATCH(1,(MONTH(三跨两临近重点区段!$H:$H)=9)*(三跨两临近重点区段!$A:$A=D25)*(三跨两临近重点区段!$F:$F="现存区段"),0))),"")</f>
        <v/>
      </c>
      <c r="AA25" s="268" t="str">
        <f t="array" ref="AA25">IFERROR(IF(INDEX(三跨两临近重点区段!$F:$F,MATCH(1,(MONTH(三跨两临近重点区段!$H:$H)=10)*(三跨两临近重点区段!$A:$A=D25),0))="已取消","已取消",INDEX(三跨两临近重点区段!$H:$H,MATCH(1,(MONTH(三跨两临近重点区段!$H:$H)=10)*(三跨两临近重点区段!$A:$A=D25)*(三跨两临近重点区段!$F:$F="现存区段"),0))),"")</f>
        <v/>
      </c>
      <c r="AB25" s="72" t="str">
        <f t="array" ref="AB25">IFERROR(IF(INDEX(三跨两临近重点区段!$F:$F,MATCH(1,(MONTH(三跨两临近重点区段!$H:$H)=10)*(三跨两临近重点区段!$A:$A=D25),0))="已取消","已取消",INDEX(三跨两临近重点区段!$I:$I,MATCH(1,(MONTH(三跨两临近重点区段!$H:$H)=10)*(三跨两临近重点区段!$A:$A=D25)*(三跨两临近重点区段!$F:$F="现存区段"),0))),"")</f>
        <v/>
      </c>
      <c r="AC25" s="284" t="str">
        <f t="array" ref="AC25">IFERROR(IF(INDEX(三跨两临近重点区段!$F:$F,MATCH(1,(MONTH(三跨两临近重点区段!$H:$H)=11)*(三跨两临近重点区段!$A:$A=D25),0))="已取消","已取消",INDEX(三跨两临近重点区段!$H:$H,MATCH(1,(MONTH(三跨两临近重点区段!$H:$H)=11)*(三跨两临近重点区段!$A:$A=D25)*(三跨两临近重点区段!$F:$F="现存区段"),0))),"")</f>
        <v/>
      </c>
      <c r="AD25" s="72" t="str">
        <f t="array" ref="AD25">IFERROR(IF(INDEX(三跨两临近重点区段!$F:$F,MATCH(1,(MONTH(三跨两临近重点区段!$H:$H)=11)*(三跨两临近重点区段!$A:$A=D25),0))="已取消","已取消",INDEX(三跨两临近重点区段!$I:$I,MATCH(1,(MONTH(三跨两临近重点区段!$H:$H)=11)*(三跨两临近重点区段!$A:$A=D25)*(三跨两临近重点区段!$F:$F="现存区段"),0))),"")</f>
        <v/>
      </c>
      <c r="AE25" s="284" t="str">
        <f t="array" ref="AE25">IFERROR(IF(INDEX(三跨两临近重点区段!$F:$F,MATCH(1,(MONTH(三跨两临近重点区段!$H:$H)=12)*(三跨两临近重点区段!$A:$A=D25),0))="已取消","已取消",INDEX(三跨两临近重点区段!$H:$H,MATCH(1,(MONTH(三跨两临近重点区段!$H:$H)=12)*(三跨两临近重点区段!$A:$A=D25)*(三跨两临近重点区段!$F:$F="现存区段"),0))),"")</f>
        <v/>
      </c>
      <c r="AF25" s="72" t="str">
        <f t="array" ref="AF25">IFERROR(IF(INDEX(三跨两临近重点区段!$F:$F,MATCH(1,(MONTH(三跨两临近重点区段!$H:$H)=12)*(三跨两临近重点区段!$A:$A=D25),0))="已取消","已取消",INDEX(三跨两临近重点区段!$I:$I,MATCH(1,(MONTH(三跨两临近重点区段!$H:$H)=12)*(三跨两临近重点区段!$A:$A=D25)*(三跨两临近重点区段!$F:$F="现存区段"),0))),"")</f>
        <v/>
      </c>
      <c r="AH25" t="e">
        <f t="array" ref="AH25">INDEX(三跨两临近重点区段!$G:$G,MATCH(D25,三跨两临近重点区段!$A:$A,0))</f>
        <v>#N/A</v>
      </c>
    </row>
    <row r="26" ht="14.25" spans="1:34">
      <c r="A26" s="263" t="s">
        <v>150</v>
      </c>
      <c r="B26" s="264" t="s">
        <v>2154</v>
      </c>
      <c r="C26" s="263" t="s">
        <v>2163</v>
      </c>
      <c r="D26" s="263" t="s">
        <v>2164</v>
      </c>
      <c r="E26" s="265" t="s">
        <v>2137</v>
      </c>
      <c r="F26" s="264" t="s">
        <v>125</v>
      </c>
      <c r="G26" s="263" t="s">
        <v>2138</v>
      </c>
      <c r="H26" s="263" t="s">
        <v>1068</v>
      </c>
      <c r="I26" s="273"/>
      <c r="J26" s="196"/>
      <c r="K26" s="196"/>
      <c r="L26" s="196"/>
      <c r="M26" s="270"/>
      <c r="N26" s="270"/>
      <c r="O26" s="33"/>
      <c r="P26" s="107"/>
      <c r="Q26" s="279"/>
      <c r="R26" s="279"/>
      <c r="S26" s="278">
        <v>45447</v>
      </c>
      <c r="T26" s="279" t="s">
        <v>2117</v>
      </c>
      <c r="U26" s="268" t="str">
        <f t="array" ref="U26">IFERROR(IF(INDEX(三跨两临近重点区段!$F:$F,MATCH(1,(MONTH(三跨两临近重点区段!$H:$H)=7)*(三跨两临近重点区段!$A:$A=D26),0))="已取消","已取消",INDEX(三跨两临近重点区段!$H:$H,MATCH(1,(MONTH(三跨两临近重点区段!$H:$H)=7)*(三跨两临近重点区段!$A:$A=D26)*(三跨两临近重点区段!$F:$F="现存区段"),0))),"")</f>
        <v/>
      </c>
      <c r="V26" s="232" t="str">
        <f t="array" ref="V26">IFERROR(IF(INDEX(三跨两临近重点区段!$F:$F,MATCH(1,(MONTH(三跨两临近重点区段!$H:$H)=7)*(三跨两临近重点区段!$A:$A=D26),0))="已取消","已取消",INDEX(三跨两临近重点区段!$I:$I,MATCH(1,(MONTH(三跨两临近重点区段!$H:$H)=7)*(三跨两临近重点区段!$A:$A=D26)*(三跨两临近重点区段!$F:$F="现存区段"),0))),"")</f>
        <v/>
      </c>
      <c r="W26" s="268" t="str">
        <f t="array" ref="W26">IFERROR(IF(INDEX(三跨两临近重点区段!$F:$F,MATCH(1,(MONTH(三跨两临近重点区段!$H:$H)=8)*(三跨两临近重点区段!$A:$A=D26),0))="已取消","已取消",INDEX(三跨两临近重点区段!$H:$H,MATCH(1,(MONTH(三跨两临近重点区段!$H:$H)=8)*(三跨两临近重点区段!$A:$A=D26)*(三跨两临近重点区段!$F:$F="现存区段"),0))),"")</f>
        <v/>
      </c>
      <c r="X26" s="232" t="str">
        <f t="array" ref="X26">IFERROR(IF(INDEX(三跨两临近重点区段!$F:$F,MATCH(1,(MONTH(三跨两临近重点区段!$H:$H)=8)*(三跨两临近重点区段!$A:$A=D26),0))="已取消","已取消",INDEX(三跨两临近重点区段!$I:$I,MATCH(1,(MONTH(三跨两临近重点区段!$H:$H)=8)*(三跨两临近重点区段!$A:$A=D26)*(三跨两临近重点区段!$F:$F="现存区段"),0))),"")</f>
        <v/>
      </c>
      <c r="Y26" s="268" t="str">
        <f t="array" ref="Y26">IFERROR(IF(INDEX(三跨两临近重点区段!$F:$F,MATCH(1,(MONTH(三跨两临近重点区段!$H:$H)=9)*(三跨两临近重点区段!$A:$A=D26),0))="已取消","已取消",INDEX(三跨两临近重点区段!$H:$H,MATCH(1,(MONTH(三跨两临近重点区段!$H:$H)=9)*(三跨两临近重点区段!$A:$A=D26)*(三跨两临近重点区段!$F:$F="现存区段"),0))),"")</f>
        <v/>
      </c>
      <c r="Z26" s="232" t="str">
        <f t="array" ref="Z26">IFERROR(IF(INDEX(三跨两临近重点区段!$F:$F,MATCH(1,(MONTH(三跨两临近重点区段!$H:$H)=9)*(三跨两临近重点区段!$A:$A=D26),0))="已取消","已取消",INDEX(三跨两临近重点区段!$I:$I,MATCH(1,(MONTH(三跨两临近重点区段!$H:$H)=9)*(三跨两临近重点区段!$A:$A=D26)*(三跨两临近重点区段!$F:$F="现存区段"),0))),"")</f>
        <v/>
      </c>
      <c r="AA26" s="268" t="str">
        <f t="array" ref="AA26">IFERROR(IF(INDEX(三跨两临近重点区段!$F:$F,MATCH(1,(MONTH(三跨两临近重点区段!$H:$H)=10)*(三跨两临近重点区段!$A:$A=D26),0))="已取消","已取消",INDEX(三跨两临近重点区段!$H:$H,MATCH(1,(MONTH(三跨两临近重点区段!$H:$H)=10)*(三跨两临近重点区段!$A:$A=D26)*(三跨两临近重点区段!$F:$F="现存区段"),0))),"")</f>
        <v/>
      </c>
      <c r="AB26" s="72" t="str">
        <f t="array" ref="AB26">IFERROR(IF(INDEX(三跨两临近重点区段!$F:$F,MATCH(1,(MONTH(三跨两临近重点区段!$H:$H)=10)*(三跨两临近重点区段!$A:$A=D26),0))="已取消","已取消",INDEX(三跨两临近重点区段!$I:$I,MATCH(1,(MONTH(三跨两临近重点区段!$H:$H)=10)*(三跨两临近重点区段!$A:$A=D26)*(三跨两临近重点区段!$F:$F="现存区段"),0))),"")</f>
        <v/>
      </c>
      <c r="AC26" s="284" t="str">
        <f t="array" ref="AC26">IFERROR(IF(INDEX(三跨两临近重点区段!$F:$F,MATCH(1,(MONTH(三跨两临近重点区段!$H:$H)=11)*(三跨两临近重点区段!$A:$A=D26),0))="已取消","已取消",INDEX(三跨两临近重点区段!$H:$H,MATCH(1,(MONTH(三跨两临近重点区段!$H:$H)=11)*(三跨两临近重点区段!$A:$A=D26)*(三跨两临近重点区段!$F:$F="现存区段"),0))),"")</f>
        <v/>
      </c>
      <c r="AD26" s="72" t="str">
        <f t="array" ref="AD26">IFERROR(IF(INDEX(三跨两临近重点区段!$F:$F,MATCH(1,(MONTH(三跨两临近重点区段!$H:$H)=11)*(三跨两临近重点区段!$A:$A=D26),0))="已取消","已取消",INDEX(三跨两临近重点区段!$I:$I,MATCH(1,(MONTH(三跨两临近重点区段!$H:$H)=11)*(三跨两临近重点区段!$A:$A=D26)*(三跨两临近重点区段!$F:$F="现存区段"),0))),"")</f>
        <v/>
      </c>
      <c r="AE26" s="284" t="str">
        <f t="array" ref="AE26">IFERROR(IF(INDEX(三跨两临近重点区段!$F:$F,MATCH(1,(MONTH(三跨两临近重点区段!$H:$H)=12)*(三跨两临近重点区段!$A:$A=D26),0))="已取消","已取消",INDEX(三跨两临近重点区段!$H:$H,MATCH(1,(MONTH(三跨两临近重点区段!$H:$H)=12)*(三跨两临近重点区段!$A:$A=D26)*(三跨两临近重点区段!$F:$F="现存区段"),0))),"")</f>
        <v/>
      </c>
      <c r="AF26" s="72" t="str">
        <f t="array" ref="AF26">IFERROR(IF(INDEX(三跨两临近重点区段!$F:$F,MATCH(1,(MONTH(三跨两临近重点区段!$H:$H)=12)*(三跨两临近重点区段!$A:$A=D26),0))="已取消","已取消",INDEX(三跨两临近重点区段!$I:$I,MATCH(1,(MONTH(三跨两临近重点区段!$H:$H)=12)*(三跨两临近重点区段!$A:$A=D26)*(三跨两临近重点区段!$F:$F="现存区段"),0))),"")</f>
        <v/>
      </c>
      <c r="AH26" t="e">
        <f t="array" ref="AH26">INDEX(三跨两临近重点区段!$G:$G,MATCH(D26,三跨两临近重点区段!$A:$A,0))</f>
        <v>#N/A</v>
      </c>
    </row>
    <row r="27" ht="14.25" spans="1:34">
      <c r="A27" s="263" t="s">
        <v>150</v>
      </c>
      <c r="B27" s="264" t="s">
        <v>2154</v>
      </c>
      <c r="C27" s="263" t="s">
        <v>2165</v>
      </c>
      <c r="D27" s="263" t="s">
        <v>2166</v>
      </c>
      <c r="E27" s="265" t="s">
        <v>2137</v>
      </c>
      <c r="F27" s="264" t="s">
        <v>125</v>
      </c>
      <c r="G27" s="263" t="s">
        <v>2138</v>
      </c>
      <c r="H27" s="263" t="s">
        <v>1068</v>
      </c>
      <c r="I27" s="273"/>
      <c r="J27" s="196"/>
      <c r="K27" s="196"/>
      <c r="L27" s="196"/>
      <c r="M27" s="270"/>
      <c r="N27" s="270"/>
      <c r="O27" s="33"/>
      <c r="P27" s="107"/>
      <c r="Q27" s="279"/>
      <c r="R27" s="279"/>
      <c r="S27" s="278">
        <v>45447</v>
      </c>
      <c r="T27" s="279" t="s">
        <v>2117</v>
      </c>
      <c r="U27" s="268" t="str">
        <f t="array" ref="U27">IFERROR(IF(INDEX(三跨两临近重点区段!$F:$F,MATCH(1,(MONTH(三跨两临近重点区段!$H:$H)=7)*(三跨两临近重点区段!$A:$A=D27),0))="已取消","已取消",INDEX(三跨两临近重点区段!$H:$H,MATCH(1,(MONTH(三跨两临近重点区段!$H:$H)=7)*(三跨两临近重点区段!$A:$A=D27)*(三跨两临近重点区段!$F:$F="现存区段"),0))),"")</f>
        <v/>
      </c>
      <c r="V27" s="232" t="str">
        <f t="array" ref="V27">IFERROR(IF(INDEX(三跨两临近重点区段!$F:$F,MATCH(1,(MONTH(三跨两临近重点区段!$H:$H)=7)*(三跨两临近重点区段!$A:$A=D27),0))="已取消","已取消",INDEX(三跨两临近重点区段!$I:$I,MATCH(1,(MONTH(三跨两临近重点区段!$H:$H)=7)*(三跨两临近重点区段!$A:$A=D27)*(三跨两临近重点区段!$F:$F="现存区段"),0))),"")</f>
        <v/>
      </c>
      <c r="W27" s="268" t="str">
        <f t="array" ref="W27">IFERROR(IF(INDEX(三跨两临近重点区段!$F:$F,MATCH(1,(MONTH(三跨两临近重点区段!$H:$H)=8)*(三跨两临近重点区段!$A:$A=D27),0))="已取消","已取消",INDEX(三跨两临近重点区段!$H:$H,MATCH(1,(MONTH(三跨两临近重点区段!$H:$H)=8)*(三跨两临近重点区段!$A:$A=D27)*(三跨两临近重点区段!$F:$F="现存区段"),0))),"")</f>
        <v/>
      </c>
      <c r="X27" s="232" t="str">
        <f t="array" ref="X27">IFERROR(IF(INDEX(三跨两临近重点区段!$F:$F,MATCH(1,(MONTH(三跨两临近重点区段!$H:$H)=8)*(三跨两临近重点区段!$A:$A=D27),0))="已取消","已取消",INDEX(三跨两临近重点区段!$I:$I,MATCH(1,(MONTH(三跨两临近重点区段!$H:$H)=8)*(三跨两临近重点区段!$A:$A=D27)*(三跨两临近重点区段!$F:$F="现存区段"),0))),"")</f>
        <v/>
      </c>
      <c r="Y27" s="268" t="str">
        <f t="array" ref="Y27">IFERROR(IF(INDEX(三跨两临近重点区段!$F:$F,MATCH(1,(MONTH(三跨两临近重点区段!$H:$H)=9)*(三跨两临近重点区段!$A:$A=D27),0))="已取消","已取消",INDEX(三跨两临近重点区段!$H:$H,MATCH(1,(MONTH(三跨两临近重点区段!$H:$H)=9)*(三跨两临近重点区段!$A:$A=D27)*(三跨两临近重点区段!$F:$F="现存区段"),0))),"")</f>
        <v/>
      </c>
      <c r="Z27" s="232" t="str">
        <f t="array" ref="Z27">IFERROR(IF(INDEX(三跨两临近重点区段!$F:$F,MATCH(1,(MONTH(三跨两临近重点区段!$H:$H)=9)*(三跨两临近重点区段!$A:$A=D27),0))="已取消","已取消",INDEX(三跨两临近重点区段!$I:$I,MATCH(1,(MONTH(三跨两临近重点区段!$H:$H)=9)*(三跨两临近重点区段!$A:$A=D27)*(三跨两临近重点区段!$F:$F="现存区段"),0))),"")</f>
        <v/>
      </c>
      <c r="AA27" s="268" t="str">
        <f t="array" ref="AA27">IFERROR(IF(INDEX(三跨两临近重点区段!$F:$F,MATCH(1,(MONTH(三跨两临近重点区段!$H:$H)=10)*(三跨两临近重点区段!$A:$A=D27),0))="已取消","已取消",INDEX(三跨两临近重点区段!$H:$H,MATCH(1,(MONTH(三跨两临近重点区段!$H:$H)=10)*(三跨两临近重点区段!$A:$A=D27)*(三跨两临近重点区段!$F:$F="现存区段"),0))),"")</f>
        <v/>
      </c>
      <c r="AB27" s="72" t="str">
        <f t="array" ref="AB27">IFERROR(IF(INDEX(三跨两临近重点区段!$F:$F,MATCH(1,(MONTH(三跨两临近重点区段!$H:$H)=10)*(三跨两临近重点区段!$A:$A=D27),0))="已取消","已取消",INDEX(三跨两临近重点区段!$I:$I,MATCH(1,(MONTH(三跨两临近重点区段!$H:$H)=10)*(三跨两临近重点区段!$A:$A=D27)*(三跨两临近重点区段!$F:$F="现存区段"),0))),"")</f>
        <v/>
      </c>
      <c r="AC27" s="284" t="str">
        <f t="array" ref="AC27">IFERROR(IF(INDEX(三跨两临近重点区段!$F:$F,MATCH(1,(MONTH(三跨两临近重点区段!$H:$H)=11)*(三跨两临近重点区段!$A:$A=D27),0))="已取消","已取消",INDEX(三跨两临近重点区段!$H:$H,MATCH(1,(MONTH(三跨两临近重点区段!$H:$H)=11)*(三跨两临近重点区段!$A:$A=D27)*(三跨两临近重点区段!$F:$F="现存区段"),0))),"")</f>
        <v/>
      </c>
      <c r="AD27" s="72" t="str">
        <f t="array" ref="AD27">IFERROR(IF(INDEX(三跨两临近重点区段!$F:$F,MATCH(1,(MONTH(三跨两临近重点区段!$H:$H)=11)*(三跨两临近重点区段!$A:$A=D27),0))="已取消","已取消",INDEX(三跨两临近重点区段!$I:$I,MATCH(1,(MONTH(三跨两临近重点区段!$H:$H)=11)*(三跨两临近重点区段!$A:$A=D27)*(三跨两临近重点区段!$F:$F="现存区段"),0))),"")</f>
        <v/>
      </c>
      <c r="AE27" s="284" t="str">
        <f t="array" ref="AE27">IFERROR(IF(INDEX(三跨两临近重点区段!$F:$F,MATCH(1,(MONTH(三跨两临近重点区段!$H:$H)=12)*(三跨两临近重点区段!$A:$A=D27),0))="已取消","已取消",INDEX(三跨两临近重点区段!$H:$H,MATCH(1,(MONTH(三跨两临近重点区段!$H:$H)=12)*(三跨两临近重点区段!$A:$A=D27)*(三跨两临近重点区段!$F:$F="现存区段"),0))),"")</f>
        <v/>
      </c>
      <c r="AF27" s="72" t="str">
        <f t="array" ref="AF27">IFERROR(IF(INDEX(三跨两临近重点区段!$F:$F,MATCH(1,(MONTH(三跨两临近重点区段!$H:$H)=12)*(三跨两临近重点区段!$A:$A=D27),0))="已取消","已取消",INDEX(三跨两临近重点区段!$I:$I,MATCH(1,(MONTH(三跨两临近重点区段!$H:$H)=12)*(三跨两临近重点区段!$A:$A=D27)*(三跨两临近重点区段!$F:$F="现存区段"),0))),"")</f>
        <v/>
      </c>
      <c r="AH27" t="e">
        <f t="array" ref="AH27">INDEX(三跨两临近重点区段!$G:$G,MATCH(D27,三跨两临近重点区段!$A:$A,0))</f>
        <v>#N/A</v>
      </c>
    </row>
    <row r="28" ht="14.25" spans="1:34">
      <c r="A28" s="263" t="s">
        <v>150</v>
      </c>
      <c r="B28" s="264" t="s">
        <v>2154</v>
      </c>
      <c r="C28" s="263" t="s">
        <v>2167</v>
      </c>
      <c r="D28" s="263" t="s">
        <v>2168</v>
      </c>
      <c r="E28" s="265" t="s">
        <v>2137</v>
      </c>
      <c r="F28" s="264" t="s">
        <v>125</v>
      </c>
      <c r="G28" s="263" t="s">
        <v>2138</v>
      </c>
      <c r="H28" s="263" t="s">
        <v>1068</v>
      </c>
      <c r="I28" s="273"/>
      <c r="J28" s="196"/>
      <c r="K28" s="196"/>
      <c r="L28" s="196"/>
      <c r="M28" s="270"/>
      <c r="N28" s="270"/>
      <c r="O28" s="33"/>
      <c r="P28" s="107"/>
      <c r="Q28" s="279"/>
      <c r="R28" s="279"/>
      <c r="S28" s="278">
        <v>45447</v>
      </c>
      <c r="T28" s="279" t="s">
        <v>2117</v>
      </c>
      <c r="U28" s="268" t="str">
        <f t="array" ref="U28">IFERROR(IF(INDEX(三跨两临近重点区段!$F:$F,MATCH(1,(MONTH(三跨两临近重点区段!$H:$H)=7)*(三跨两临近重点区段!$A:$A=D28),0))="已取消","已取消",INDEX(三跨两临近重点区段!$H:$H,MATCH(1,(MONTH(三跨两临近重点区段!$H:$H)=7)*(三跨两临近重点区段!$A:$A=D28)*(三跨两临近重点区段!$F:$F="现存区段"),0))),"")</f>
        <v/>
      </c>
      <c r="V28" s="232" t="str">
        <f t="array" ref="V28">IFERROR(IF(INDEX(三跨两临近重点区段!$F:$F,MATCH(1,(MONTH(三跨两临近重点区段!$H:$H)=7)*(三跨两临近重点区段!$A:$A=D28),0))="已取消","已取消",INDEX(三跨两临近重点区段!$I:$I,MATCH(1,(MONTH(三跨两临近重点区段!$H:$H)=7)*(三跨两临近重点区段!$A:$A=D28)*(三跨两临近重点区段!$F:$F="现存区段"),0))),"")</f>
        <v/>
      </c>
      <c r="W28" s="268" t="str">
        <f t="array" ref="W28">IFERROR(IF(INDEX(三跨两临近重点区段!$F:$F,MATCH(1,(MONTH(三跨两临近重点区段!$H:$H)=8)*(三跨两临近重点区段!$A:$A=D28),0))="已取消","已取消",INDEX(三跨两临近重点区段!$H:$H,MATCH(1,(MONTH(三跨两临近重点区段!$H:$H)=8)*(三跨两临近重点区段!$A:$A=D28)*(三跨两临近重点区段!$F:$F="现存区段"),0))),"")</f>
        <v/>
      </c>
      <c r="X28" s="232" t="str">
        <f t="array" ref="X28">IFERROR(IF(INDEX(三跨两临近重点区段!$F:$F,MATCH(1,(MONTH(三跨两临近重点区段!$H:$H)=8)*(三跨两临近重点区段!$A:$A=D28),0))="已取消","已取消",INDEX(三跨两临近重点区段!$I:$I,MATCH(1,(MONTH(三跨两临近重点区段!$H:$H)=8)*(三跨两临近重点区段!$A:$A=D28)*(三跨两临近重点区段!$F:$F="现存区段"),0))),"")</f>
        <v/>
      </c>
      <c r="Y28" s="268" t="str">
        <f t="array" ref="Y28">IFERROR(IF(INDEX(三跨两临近重点区段!$F:$F,MATCH(1,(MONTH(三跨两临近重点区段!$H:$H)=9)*(三跨两临近重点区段!$A:$A=D28),0))="已取消","已取消",INDEX(三跨两临近重点区段!$H:$H,MATCH(1,(MONTH(三跨两临近重点区段!$H:$H)=9)*(三跨两临近重点区段!$A:$A=D28)*(三跨两临近重点区段!$F:$F="现存区段"),0))),"")</f>
        <v/>
      </c>
      <c r="Z28" s="232" t="str">
        <f t="array" ref="Z28">IFERROR(IF(INDEX(三跨两临近重点区段!$F:$F,MATCH(1,(MONTH(三跨两临近重点区段!$H:$H)=9)*(三跨两临近重点区段!$A:$A=D28),0))="已取消","已取消",INDEX(三跨两临近重点区段!$I:$I,MATCH(1,(MONTH(三跨两临近重点区段!$H:$H)=9)*(三跨两临近重点区段!$A:$A=D28)*(三跨两临近重点区段!$F:$F="现存区段"),0))),"")</f>
        <v/>
      </c>
      <c r="AA28" s="268" t="str">
        <f t="array" ref="AA28">IFERROR(IF(INDEX(三跨两临近重点区段!$F:$F,MATCH(1,(MONTH(三跨两临近重点区段!$H:$H)=10)*(三跨两临近重点区段!$A:$A=D28),0))="已取消","已取消",INDEX(三跨两临近重点区段!$H:$H,MATCH(1,(MONTH(三跨两临近重点区段!$H:$H)=10)*(三跨两临近重点区段!$A:$A=D28)*(三跨两临近重点区段!$F:$F="现存区段"),0))),"")</f>
        <v/>
      </c>
      <c r="AB28" s="72" t="str">
        <f t="array" ref="AB28">IFERROR(IF(INDEX(三跨两临近重点区段!$F:$F,MATCH(1,(MONTH(三跨两临近重点区段!$H:$H)=10)*(三跨两临近重点区段!$A:$A=D28),0))="已取消","已取消",INDEX(三跨两临近重点区段!$I:$I,MATCH(1,(MONTH(三跨两临近重点区段!$H:$H)=10)*(三跨两临近重点区段!$A:$A=D28)*(三跨两临近重点区段!$F:$F="现存区段"),0))),"")</f>
        <v/>
      </c>
      <c r="AC28" s="284" t="str">
        <f t="array" ref="AC28">IFERROR(IF(INDEX(三跨两临近重点区段!$F:$F,MATCH(1,(MONTH(三跨两临近重点区段!$H:$H)=11)*(三跨两临近重点区段!$A:$A=D28),0))="已取消","已取消",INDEX(三跨两临近重点区段!$H:$H,MATCH(1,(MONTH(三跨两临近重点区段!$H:$H)=11)*(三跨两临近重点区段!$A:$A=D28)*(三跨两临近重点区段!$F:$F="现存区段"),0))),"")</f>
        <v/>
      </c>
      <c r="AD28" s="72" t="str">
        <f t="array" ref="AD28">IFERROR(IF(INDEX(三跨两临近重点区段!$F:$F,MATCH(1,(MONTH(三跨两临近重点区段!$H:$H)=11)*(三跨两临近重点区段!$A:$A=D28),0))="已取消","已取消",INDEX(三跨两临近重点区段!$I:$I,MATCH(1,(MONTH(三跨两临近重点区段!$H:$H)=11)*(三跨两临近重点区段!$A:$A=D28)*(三跨两临近重点区段!$F:$F="现存区段"),0))),"")</f>
        <v/>
      </c>
      <c r="AE28" s="284" t="str">
        <f t="array" ref="AE28">IFERROR(IF(INDEX(三跨两临近重点区段!$F:$F,MATCH(1,(MONTH(三跨两临近重点区段!$H:$H)=12)*(三跨两临近重点区段!$A:$A=D28),0))="已取消","已取消",INDEX(三跨两临近重点区段!$H:$H,MATCH(1,(MONTH(三跨两临近重点区段!$H:$H)=12)*(三跨两临近重点区段!$A:$A=D28)*(三跨两临近重点区段!$F:$F="现存区段"),0))),"")</f>
        <v/>
      </c>
      <c r="AF28" s="72" t="str">
        <f t="array" ref="AF28">IFERROR(IF(INDEX(三跨两临近重点区段!$F:$F,MATCH(1,(MONTH(三跨两临近重点区段!$H:$H)=12)*(三跨两临近重点区段!$A:$A=D28),0))="已取消","已取消",INDEX(三跨两临近重点区段!$I:$I,MATCH(1,(MONTH(三跨两临近重点区段!$H:$H)=12)*(三跨两临近重点区段!$A:$A=D28)*(三跨两临近重点区段!$F:$F="现存区段"),0))),"")</f>
        <v/>
      </c>
      <c r="AH28" t="e">
        <f t="array" ref="AH28">INDEX(三跨两临近重点区段!$G:$G,MATCH(D28,三跨两临近重点区段!$A:$A,0))</f>
        <v>#N/A</v>
      </c>
    </row>
    <row r="29" ht="14.25" spans="1:34">
      <c r="A29" s="263" t="s">
        <v>150</v>
      </c>
      <c r="B29" s="264" t="s">
        <v>2154</v>
      </c>
      <c r="C29" s="263" t="s">
        <v>2169</v>
      </c>
      <c r="D29" s="263" t="s">
        <v>2170</v>
      </c>
      <c r="E29" s="265" t="s">
        <v>2137</v>
      </c>
      <c r="F29" s="264" t="s">
        <v>125</v>
      </c>
      <c r="G29" s="263" t="s">
        <v>2138</v>
      </c>
      <c r="H29" s="263" t="s">
        <v>1068</v>
      </c>
      <c r="I29" s="273"/>
      <c r="J29" s="196"/>
      <c r="K29" s="196"/>
      <c r="L29" s="196"/>
      <c r="M29" s="270"/>
      <c r="N29" s="270"/>
      <c r="O29" s="33"/>
      <c r="P29" s="107"/>
      <c r="Q29" s="279"/>
      <c r="R29" s="279"/>
      <c r="S29" s="278">
        <v>45447</v>
      </c>
      <c r="T29" s="279" t="s">
        <v>2117</v>
      </c>
      <c r="U29" s="268" t="str">
        <f t="array" ref="U29">IFERROR(IF(INDEX(三跨两临近重点区段!$F:$F,MATCH(1,(MONTH(三跨两临近重点区段!$H:$H)=7)*(三跨两临近重点区段!$A:$A=D29),0))="已取消","已取消",INDEX(三跨两临近重点区段!$H:$H,MATCH(1,(MONTH(三跨两临近重点区段!$H:$H)=7)*(三跨两临近重点区段!$A:$A=D29)*(三跨两临近重点区段!$F:$F="现存区段"),0))),"")</f>
        <v/>
      </c>
      <c r="V29" s="232" t="str">
        <f t="array" ref="V29">IFERROR(IF(INDEX(三跨两临近重点区段!$F:$F,MATCH(1,(MONTH(三跨两临近重点区段!$H:$H)=7)*(三跨两临近重点区段!$A:$A=D29),0))="已取消","已取消",INDEX(三跨两临近重点区段!$I:$I,MATCH(1,(MONTH(三跨两临近重点区段!$H:$H)=7)*(三跨两临近重点区段!$A:$A=D29)*(三跨两临近重点区段!$F:$F="现存区段"),0))),"")</f>
        <v/>
      </c>
      <c r="W29" s="268" t="str">
        <f t="array" ref="W29">IFERROR(IF(INDEX(三跨两临近重点区段!$F:$F,MATCH(1,(MONTH(三跨两临近重点区段!$H:$H)=8)*(三跨两临近重点区段!$A:$A=D29),0))="已取消","已取消",INDEX(三跨两临近重点区段!$H:$H,MATCH(1,(MONTH(三跨两临近重点区段!$H:$H)=8)*(三跨两临近重点区段!$A:$A=D29)*(三跨两临近重点区段!$F:$F="现存区段"),0))),"")</f>
        <v/>
      </c>
      <c r="X29" s="232" t="str">
        <f t="array" ref="X29">IFERROR(IF(INDEX(三跨两临近重点区段!$F:$F,MATCH(1,(MONTH(三跨两临近重点区段!$H:$H)=8)*(三跨两临近重点区段!$A:$A=D29),0))="已取消","已取消",INDEX(三跨两临近重点区段!$I:$I,MATCH(1,(MONTH(三跨两临近重点区段!$H:$H)=8)*(三跨两临近重点区段!$A:$A=D29)*(三跨两临近重点区段!$F:$F="现存区段"),0))),"")</f>
        <v/>
      </c>
      <c r="Y29" s="268" t="str">
        <f t="array" ref="Y29">IFERROR(IF(INDEX(三跨两临近重点区段!$F:$F,MATCH(1,(MONTH(三跨两临近重点区段!$H:$H)=9)*(三跨两临近重点区段!$A:$A=D29),0))="已取消","已取消",INDEX(三跨两临近重点区段!$H:$H,MATCH(1,(MONTH(三跨两临近重点区段!$H:$H)=9)*(三跨两临近重点区段!$A:$A=D29)*(三跨两临近重点区段!$F:$F="现存区段"),0))),"")</f>
        <v/>
      </c>
      <c r="Z29" s="232" t="str">
        <f t="array" ref="Z29">IFERROR(IF(INDEX(三跨两临近重点区段!$F:$F,MATCH(1,(MONTH(三跨两临近重点区段!$H:$H)=9)*(三跨两临近重点区段!$A:$A=D29),0))="已取消","已取消",INDEX(三跨两临近重点区段!$I:$I,MATCH(1,(MONTH(三跨两临近重点区段!$H:$H)=9)*(三跨两临近重点区段!$A:$A=D29)*(三跨两临近重点区段!$F:$F="现存区段"),0))),"")</f>
        <v/>
      </c>
      <c r="AA29" s="268" t="str">
        <f t="array" ref="AA29">IFERROR(IF(INDEX(三跨两临近重点区段!$F:$F,MATCH(1,(MONTH(三跨两临近重点区段!$H:$H)=10)*(三跨两临近重点区段!$A:$A=D29),0))="已取消","已取消",INDEX(三跨两临近重点区段!$H:$H,MATCH(1,(MONTH(三跨两临近重点区段!$H:$H)=10)*(三跨两临近重点区段!$A:$A=D29)*(三跨两临近重点区段!$F:$F="现存区段"),0))),"")</f>
        <v/>
      </c>
      <c r="AB29" s="72" t="str">
        <f t="array" ref="AB29">IFERROR(IF(INDEX(三跨两临近重点区段!$F:$F,MATCH(1,(MONTH(三跨两临近重点区段!$H:$H)=10)*(三跨两临近重点区段!$A:$A=D29),0))="已取消","已取消",INDEX(三跨两临近重点区段!$I:$I,MATCH(1,(MONTH(三跨两临近重点区段!$H:$H)=10)*(三跨两临近重点区段!$A:$A=D29)*(三跨两临近重点区段!$F:$F="现存区段"),0))),"")</f>
        <v/>
      </c>
      <c r="AC29" s="284" t="str">
        <f t="array" ref="AC29">IFERROR(IF(INDEX(三跨两临近重点区段!$F:$F,MATCH(1,(MONTH(三跨两临近重点区段!$H:$H)=11)*(三跨两临近重点区段!$A:$A=D29),0))="已取消","已取消",INDEX(三跨两临近重点区段!$H:$H,MATCH(1,(MONTH(三跨两临近重点区段!$H:$H)=11)*(三跨两临近重点区段!$A:$A=D29)*(三跨两临近重点区段!$F:$F="现存区段"),0))),"")</f>
        <v/>
      </c>
      <c r="AD29" s="72" t="str">
        <f t="array" ref="AD29">IFERROR(IF(INDEX(三跨两临近重点区段!$F:$F,MATCH(1,(MONTH(三跨两临近重点区段!$H:$H)=11)*(三跨两临近重点区段!$A:$A=D29),0))="已取消","已取消",INDEX(三跨两临近重点区段!$I:$I,MATCH(1,(MONTH(三跨两临近重点区段!$H:$H)=11)*(三跨两临近重点区段!$A:$A=D29)*(三跨两临近重点区段!$F:$F="现存区段"),0))),"")</f>
        <v/>
      </c>
      <c r="AE29" s="284" t="str">
        <f t="array" ref="AE29">IFERROR(IF(INDEX(三跨两临近重点区段!$F:$F,MATCH(1,(MONTH(三跨两临近重点区段!$H:$H)=12)*(三跨两临近重点区段!$A:$A=D29),0))="已取消","已取消",INDEX(三跨两临近重点区段!$H:$H,MATCH(1,(MONTH(三跨两临近重点区段!$H:$H)=12)*(三跨两临近重点区段!$A:$A=D29)*(三跨两临近重点区段!$F:$F="现存区段"),0))),"")</f>
        <v/>
      </c>
      <c r="AF29" s="72" t="str">
        <f t="array" ref="AF29">IFERROR(IF(INDEX(三跨两临近重点区段!$F:$F,MATCH(1,(MONTH(三跨两临近重点区段!$H:$H)=12)*(三跨两临近重点区段!$A:$A=D29),0))="已取消","已取消",INDEX(三跨两临近重点区段!$I:$I,MATCH(1,(MONTH(三跨两临近重点区段!$H:$H)=12)*(三跨两临近重点区段!$A:$A=D29)*(三跨两临近重点区段!$F:$F="现存区段"),0))),"")</f>
        <v/>
      </c>
      <c r="AH29" t="e">
        <f t="array" ref="AH29">INDEX(三跨两临近重点区段!$G:$G,MATCH(D29,三跨两临近重点区段!$A:$A,0))</f>
        <v>#N/A</v>
      </c>
    </row>
    <row r="30" ht="14.25" spans="1:34">
      <c r="A30" s="263" t="s">
        <v>150</v>
      </c>
      <c r="B30" s="264" t="s">
        <v>2171</v>
      </c>
      <c r="C30" s="263" t="s">
        <v>2172</v>
      </c>
      <c r="D30" s="263" t="s">
        <v>2173</v>
      </c>
      <c r="E30" s="265" t="s">
        <v>2137</v>
      </c>
      <c r="F30" s="264" t="s">
        <v>125</v>
      </c>
      <c r="G30" s="263" t="s">
        <v>2138</v>
      </c>
      <c r="H30" s="263" t="s">
        <v>1068</v>
      </c>
      <c r="I30" s="273"/>
      <c r="J30" s="196"/>
      <c r="K30" s="196"/>
      <c r="L30" s="196"/>
      <c r="M30" s="270"/>
      <c r="N30" s="270"/>
      <c r="O30" s="33"/>
      <c r="P30" s="107"/>
      <c r="Q30" s="279"/>
      <c r="R30" s="279"/>
      <c r="S30" s="278">
        <v>45447</v>
      </c>
      <c r="T30" s="279" t="s">
        <v>2117</v>
      </c>
      <c r="U30" s="268" t="str">
        <f t="array" ref="U30">IFERROR(IF(INDEX(三跨两临近重点区段!$F:$F,MATCH(1,(MONTH(三跨两临近重点区段!$H:$H)=7)*(三跨两临近重点区段!$A:$A=D30),0))="已取消","已取消",INDEX(三跨两临近重点区段!$H:$H,MATCH(1,(MONTH(三跨两临近重点区段!$H:$H)=7)*(三跨两临近重点区段!$A:$A=D30)*(三跨两临近重点区段!$F:$F="现存区段"),0))),"")</f>
        <v/>
      </c>
      <c r="V30" s="232" t="str">
        <f t="array" ref="V30">IFERROR(IF(INDEX(三跨两临近重点区段!$F:$F,MATCH(1,(MONTH(三跨两临近重点区段!$H:$H)=7)*(三跨两临近重点区段!$A:$A=D30),0))="已取消","已取消",INDEX(三跨两临近重点区段!$I:$I,MATCH(1,(MONTH(三跨两临近重点区段!$H:$H)=7)*(三跨两临近重点区段!$A:$A=D30)*(三跨两临近重点区段!$F:$F="现存区段"),0))),"")</f>
        <v/>
      </c>
      <c r="W30" s="268" t="str">
        <f t="array" ref="W30">IFERROR(IF(INDEX(三跨两临近重点区段!$F:$F,MATCH(1,(MONTH(三跨两临近重点区段!$H:$H)=8)*(三跨两临近重点区段!$A:$A=D30),0))="已取消","已取消",INDEX(三跨两临近重点区段!$H:$H,MATCH(1,(MONTH(三跨两临近重点区段!$H:$H)=8)*(三跨两临近重点区段!$A:$A=D30)*(三跨两临近重点区段!$F:$F="现存区段"),0))),"")</f>
        <v/>
      </c>
      <c r="X30" s="232" t="str">
        <f t="array" ref="X30">IFERROR(IF(INDEX(三跨两临近重点区段!$F:$F,MATCH(1,(MONTH(三跨两临近重点区段!$H:$H)=8)*(三跨两临近重点区段!$A:$A=D30),0))="已取消","已取消",INDEX(三跨两临近重点区段!$I:$I,MATCH(1,(MONTH(三跨两临近重点区段!$H:$H)=8)*(三跨两临近重点区段!$A:$A=D30)*(三跨两临近重点区段!$F:$F="现存区段"),0))),"")</f>
        <v/>
      </c>
      <c r="Y30" s="268" t="str">
        <f t="array" ref="Y30">IFERROR(IF(INDEX(三跨两临近重点区段!$F:$F,MATCH(1,(MONTH(三跨两临近重点区段!$H:$H)=9)*(三跨两临近重点区段!$A:$A=D30),0))="已取消","已取消",INDEX(三跨两临近重点区段!$H:$H,MATCH(1,(MONTH(三跨两临近重点区段!$H:$H)=9)*(三跨两临近重点区段!$A:$A=D30)*(三跨两临近重点区段!$F:$F="现存区段"),0))),"")</f>
        <v/>
      </c>
      <c r="Z30" s="232" t="str">
        <f t="array" ref="Z30">IFERROR(IF(INDEX(三跨两临近重点区段!$F:$F,MATCH(1,(MONTH(三跨两临近重点区段!$H:$H)=9)*(三跨两临近重点区段!$A:$A=D30),0))="已取消","已取消",INDEX(三跨两临近重点区段!$I:$I,MATCH(1,(MONTH(三跨两临近重点区段!$H:$H)=9)*(三跨两临近重点区段!$A:$A=D30)*(三跨两临近重点区段!$F:$F="现存区段"),0))),"")</f>
        <v/>
      </c>
      <c r="AA30" s="268" t="str">
        <f t="array" ref="AA30">IFERROR(IF(INDEX(三跨两临近重点区段!$F:$F,MATCH(1,(MONTH(三跨两临近重点区段!$H:$H)=10)*(三跨两临近重点区段!$A:$A=D30),0))="已取消","已取消",INDEX(三跨两临近重点区段!$H:$H,MATCH(1,(MONTH(三跨两临近重点区段!$H:$H)=10)*(三跨两临近重点区段!$A:$A=D30)*(三跨两临近重点区段!$F:$F="现存区段"),0))),"")</f>
        <v/>
      </c>
      <c r="AB30" s="72" t="str">
        <f t="array" ref="AB30">IFERROR(IF(INDEX(三跨两临近重点区段!$F:$F,MATCH(1,(MONTH(三跨两临近重点区段!$H:$H)=10)*(三跨两临近重点区段!$A:$A=D30),0))="已取消","已取消",INDEX(三跨两临近重点区段!$I:$I,MATCH(1,(MONTH(三跨两临近重点区段!$H:$H)=10)*(三跨两临近重点区段!$A:$A=D30)*(三跨两临近重点区段!$F:$F="现存区段"),0))),"")</f>
        <v/>
      </c>
      <c r="AC30" s="284" t="str">
        <f t="array" ref="AC30">IFERROR(IF(INDEX(三跨两临近重点区段!$F:$F,MATCH(1,(MONTH(三跨两临近重点区段!$H:$H)=11)*(三跨两临近重点区段!$A:$A=D30),0))="已取消","已取消",INDEX(三跨两临近重点区段!$H:$H,MATCH(1,(MONTH(三跨两临近重点区段!$H:$H)=11)*(三跨两临近重点区段!$A:$A=D30)*(三跨两临近重点区段!$F:$F="现存区段"),0))),"")</f>
        <v/>
      </c>
      <c r="AD30" s="72" t="str">
        <f t="array" ref="AD30">IFERROR(IF(INDEX(三跨两临近重点区段!$F:$F,MATCH(1,(MONTH(三跨两临近重点区段!$H:$H)=11)*(三跨两临近重点区段!$A:$A=D30),0))="已取消","已取消",INDEX(三跨两临近重点区段!$I:$I,MATCH(1,(MONTH(三跨两临近重点区段!$H:$H)=11)*(三跨两临近重点区段!$A:$A=D30)*(三跨两临近重点区段!$F:$F="现存区段"),0))),"")</f>
        <v/>
      </c>
      <c r="AE30" s="284" t="str">
        <f t="array" ref="AE30">IFERROR(IF(INDEX(三跨两临近重点区段!$F:$F,MATCH(1,(MONTH(三跨两临近重点区段!$H:$H)=12)*(三跨两临近重点区段!$A:$A=D30),0))="已取消","已取消",INDEX(三跨两临近重点区段!$H:$H,MATCH(1,(MONTH(三跨两临近重点区段!$H:$H)=12)*(三跨两临近重点区段!$A:$A=D30)*(三跨两临近重点区段!$F:$F="现存区段"),0))),"")</f>
        <v/>
      </c>
      <c r="AF30" s="72" t="str">
        <f t="array" ref="AF30">IFERROR(IF(INDEX(三跨两临近重点区段!$F:$F,MATCH(1,(MONTH(三跨两临近重点区段!$H:$H)=12)*(三跨两临近重点区段!$A:$A=D30),0))="已取消","已取消",INDEX(三跨两临近重点区段!$I:$I,MATCH(1,(MONTH(三跨两临近重点区段!$H:$H)=12)*(三跨两临近重点区段!$A:$A=D30)*(三跨两临近重点区段!$F:$F="现存区段"),0))),"")</f>
        <v/>
      </c>
      <c r="AH30" t="e">
        <f t="array" ref="AH30">INDEX(三跨两临近重点区段!$G:$G,MATCH(D30,三跨两临近重点区段!$A:$A,0))</f>
        <v>#N/A</v>
      </c>
    </row>
    <row r="31" ht="14.25" spans="1:34">
      <c r="A31" s="263" t="s">
        <v>150</v>
      </c>
      <c r="B31" s="264" t="s">
        <v>2174</v>
      </c>
      <c r="C31" s="263" t="s">
        <v>2157</v>
      </c>
      <c r="D31" s="263" t="s">
        <v>2175</v>
      </c>
      <c r="E31" s="265" t="s">
        <v>2142</v>
      </c>
      <c r="F31" s="264" t="s">
        <v>125</v>
      </c>
      <c r="G31" s="263" t="s">
        <v>2143</v>
      </c>
      <c r="H31" s="263" t="s">
        <v>644</v>
      </c>
      <c r="I31" s="273"/>
      <c r="J31" s="196"/>
      <c r="K31" s="196"/>
      <c r="L31" s="196"/>
      <c r="M31" s="270"/>
      <c r="N31" s="270"/>
      <c r="O31" s="33"/>
      <c r="P31" s="107"/>
      <c r="Q31" s="279"/>
      <c r="R31" s="279"/>
      <c r="S31" s="278">
        <v>45456</v>
      </c>
      <c r="T31" s="279" t="s">
        <v>2117</v>
      </c>
      <c r="U31" s="268" t="str">
        <f t="array" ref="U31">IFERROR(IF(INDEX(三跨两临近重点区段!$F:$F,MATCH(1,(MONTH(三跨两临近重点区段!$H:$H)=7)*(三跨两临近重点区段!$A:$A=D31),0))="已取消","已取消",INDEX(三跨两临近重点区段!$H:$H,MATCH(1,(MONTH(三跨两临近重点区段!$H:$H)=7)*(三跨两临近重点区段!$A:$A=D31)*(三跨两临近重点区段!$F:$F="现存区段"),0))),"")</f>
        <v/>
      </c>
      <c r="V31" s="232" t="str">
        <f t="array" ref="V31">IFERROR(IF(INDEX(三跨两临近重点区段!$F:$F,MATCH(1,(MONTH(三跨两临近重点区段!$H:$H)=7)*(三跨两临近重点区段!$A:$A=D31),0))="已取消","已取消",INDEX(三跨两临近重点区段!$I:$I,MATCH(1,(MONTH(三跨两临近重点区段!$H:$H)=7)*(三跨两临近重点区段!$A:$A=D31)*(三跨两临近重点区段!$F:$F="现存区段"),0))),"")</f>
        <v/>
      </c>
      <c r="W31" s="268" t="str">
        <f t="array" ref="W31">IFERROR(IF(INDEX(三跨两临近重点区段!$F:$F,MATCH(1,(MONTH(三跨两临近重点区段!$H:$H)=8)*(三跨两临近重点区段!$A:$A=D31),0))="已取消","已取消",INDEX(三跨两临近重点区段!$H:$H,MATCH(1,(MONTH(三跨两临近重点区段!$H:$H)=8)*(三跨两临近重点区段!$A:$A=D31)*(三跨两临近重点区段!$F:$F="现存区段"),0))),"")</f>
        <v/>
      </c>
      <c r="X31" s="232" t="str">
        <f t="array" ref="X31">IFERROR(IF(INDEX(三跨两临近重点区段!$F:$F,MATCH(1,(MONTH(三跨两临近重点区段!$H:$H)=8)*(三跨两临近重点区段!$A:$A=D31),0))="已取消","已取消",INDEX(三跨两临近重点区段!$I:$I,MATCH(1,(MONTH(三跨两临近重点区段!$H:$H)=8)*(三跨两临近重点区段!$A:$A=D31)*(三跨两临近重点区段!$F:$F="现存区段"),0))),"")</f>
        <v/>
      </c>
      <c r="Y31" s="268" t="str">
        <f t="array" ref="Y31">IFERROR(IF(INDEX(三跨两临近重点区段!$F:$F,MATCH(1,(MONTH(三跨两临近重点区段!$H:$H)=9)*(三跨两临近重点区段!$A:$A=D31),0))="已取消","已取消",INDEX(三跨两临近重点区段!$H:$H,MATCH(1,(MONTH(三跨两临近重点区段!$H:$H)=9)*(三跨两临近重点区段!$A:$A=D31)*(三跨两临近重点区段!$F:$F="现存区段"),0))),"")</f>
        <v/>
      </c>
      <c r="Z31" s="232" t="str">
        <f t="array" ref="Z31">IFERROR(IF(INDEX(三跨两临近重点区段!$F:$F,MATCH(1,(MONTH(三跨两临近重点区段!$H:$H)=9)*(三跨两临近重点区段!$A:$A=D31),0))="已取消","已取消",INDEX(三跨两临近重点区段!$I:$I,MATCH(1,(MONTH(三跨两临近重点区段!$H:$H)=9)*(三跨两临近重点区段!$A:$A=D31)*(三跨两临近重点区段!$F:$F="现存区段"),0))),"")</f>
        <v/>
      </c>
      <c r="AA31" s="268" t="str">
        <f t="array" ref="AA31">IFERROR(IF(INDEX(三跨两临近重点区段!$F:$F,MATCH(1,(MONTH(三跨两临近重点区段!$H:$H)=10)*(三跨两临近重点区段!$A:$A=D31),0))="已取消","已取消",INDEX(三跨两临近重点区段!$H:$H,MATCH(1,(MONTH(三跨两临近重点区段!$H:$H)=10)*(三跨两临近重点区段!$A:$A=D31)*(三跨两临近重点区段!$F:$F="现存区段"),0))),"")</f>
        <v/>
      </c>
      <c r="AB31" s="72" t="str">
        <f t="array" ref="AB31">IFERROR(IF(INDEX(三跨两临近重点区段!$F:$F,MATCH(1,(MONTH(三跨两临近重点区段!$H:$H)=10)*(三跨两临近重点区段!$A:$A=D31),0))="已取消","已取消",INDEX(三跨两临近重点区段!$I:$I,MATCH(1,(MONTH(三跨两临近重点区段!$H:$H)=10)*(三跨两临近重点区段!$A:$A=D31)*(三跨两临近重点区段!$F:$F="现存区段"),0))),"")</f>
        <v/>
      </c>
      <c r="AC31" s="284" t="str">
        <f t="array" ref="AC31">IFERROR(IF(INDEX(三跨两临近重点区段!$F:$F,MATCH(1,(MONTH(三跨两临近重点区段!$H:$H)=11)*(三跨两临近重点区段!$A:$A=D31),0))="已取消","已取消",INDEX(三跨两临近重点区段!$H:$H,MATCH(1,(MONTH(三跨两临近重点区段!$H:$H)=11)*(三跨两临近重点区段!$A:$A=D31)*(三跨两临近重点区段!$F:$F="现存区段"),0))),"")</f>
        <v/>
      </c>
      <c r="AD31" s="72" t="str">
        <f t="array" ref="AD31">IFERROR(IF(INDEX(三跨两临近重点区段!$F:$F,MATCH(1,(MONTH(三跨两临近重点区段!$H:$H)=11)*(三跨两临近重点区段!$A:$A=D31),0))="已取消","已取消",INDEX(三跨两临近重点区段!$I:$I,MATCH(1,(MONTH(三跨两临近重点区段!$H:$H)=11)*(三跨两临近重点区段!$A:$A=D31)*(三跨两临近重点区段!$F:$F="现存区段"),0))),"")</f>
        <v/>
      </c>
      <c r="AE31" s="284" t="str">
        <f t="array" ref="AE31">IFERROR(IF(INDEX(三跨两临近重点区段!$F:$F,MATCH(1,(MONTH(三跨两临近重点区段!$H:$H)=12)*(三跨两临近重点区段!$A:$A=D31),0))="已取消","已取消",INDEX(三跨两临近重点区段!$H:$H,MATCH(1,(MONTH(三跨两临近重点区段!$H:$H)=12)*(三跨两临近重点区段!$A:$A=D31)*(三跨两临近重点区段!$F:$F="现存区段"),0))),"")</f>
        <v/>
      </c>
      <c r="AF31" s="72" t="str">
        <f t="array" ref="AF31">IFERROR(IF(INDEX(三跨两临近重点区段!$F:$F,MATCH(1,(MONTH(三跨两临近重点区段!$H:$H)=12)*(三跨两临近重点区段!$A:$A=D31),0))="已取消","已取消",INDEX(三跨两临近重点区段!$I:$I,MATCH(1,(MONTH(三跨两临近重点区段!$H:$H)=12)*(三跨两临近重点区段!$A:$A=D31)*(三跨两临近重点区段!$F:$F="现存区段"),0))),"")</f>
        <v/>
      </c>
      <c r="AH31" t="e">
        <f t="array" ref="AH31">INDEX(三跨两临近重点区段!$G:$G,MATCH(D31,三跨两临近重点区段!$A:$A,0))</f>
        <v>#N/A</v>
      </c>
    </row>
    <row r="32" ht="14.25" spans="1:34">
      <c r="A32" s="263" t="s">
        <v>363</v>
      </c>
      <c r="B32" s="264" t="s">
        <v>2176</v>
      </c>
      <c r="C32" s="263" t="s">
        <v>2177</v>
      </c>
      <c r="D32" s="263" t="s">
        <v>2178</v>
      </c>
      <c r="E32" s="265" t="s">
        <v>2137</v>
      </c>
      <c r="F32" s="264" t="s">
        <v>125</v>
      </c>
      <c r="G32" s="263" t="s">
        <v>2138</v>
      </c>
      <c r="H32" s="263" t="s">
        <v>1042</v>
      </c>
      <c r="I32" s="273"/>
      <c r="J32" s="196"/>
      <c r="K32" s="196"/>
      <c r="L32" s="196"/>
      <c r="M32" s="270"/>
      <c r="N32" s="270"/>
      <c r="O32" s="33"/>
      <c r="P32" s="107"/>
      <c r="Q32" s="279"/>
      <c r="R32" s="279"/>
      <c r="S32" s="278">
        <v>45447</v>
      </c>
      <c r="T32" s="279" t="s">
        <v>2117</v>
      </c>
      <c r="U32" s="268" t="str">
        <f t="array" ref="U32">IFERROR(IF(INDEX(三跨两临近重点区段!$F:$F,MATCH(1,(MONTH(三跨两临近重点区段!$H:$H)=7)*(三跨两临近重点区段!$A:$A=D32),0))="已取消","已取消",INDEX(三跨两临近重点区段!$H:$H,MATCH(1,(MONTH(三跨两临近重点区段!$H:$H)=7)*(三跨两临近重点区段!$A:$A=D32)*(三跨两临近重点区段!$F:$F="现存区段"),0))),"")</f>
        <v/>
      </c>
      <c r="V32" s="232" t="str">
        <f t="array" ref="V32">IFERROR(IF(INDEX(三跨两临近重点区段!$F:$F,MATCH(1,(MONTH(三跨两临近重点区段!$H:$H)=7)*(三跨两临近重点区段!$A:$A=D32),0))="已取消","已取消",INDEX(三跨两临近重点区段!$I:$I,MATCH(1,(MONTH(三跨两临近重点区段!$H:$H)=7)*(三跨两临近重点区段!$A:$A=D32)*(三跨两临近重点区段!$F:$F="现存区段"),0))),"")</f>
        <v/>
      </c>
      <c r="W32" s="268" t="str">
        <f t="array" ref="W32">IFERROR(IF(INDEX(三跨两临近重点区段!$F:$F,MATCH(1,(MONTH(三跨两临近重点区段!$H:$H)=8)*(三跨两临近重点区段!$A:$A=D32),0))="已取消","已取消",INDEX(三跨两临近重点区段!$H:$H,MATCH(1,(MONTH(三跨两临近重点区段!$H:$H)=8)*(三跨两临近重点区段!$A:$A=D32)*(三跨两临近重点区段!$F:$F="现存区段"),0))),"")</f>
        <v/>
      </c>
      <c r="X32" s="232" t="str">
        <f t="array" ref="X32">IFERROR(IF(INDEX(三跨两临近重点区段!$F:$F,MATCH(1,(MONTH(三跨两临近重点区段!$H:$H)=8)*(三跨两临近重点区段!$A:$A=D32),0))="已取消","已取消",INDEX(三跨两临近重点区段!$I:$I,MATCH(1,(MONTH(三跨两临近重点区段!$H:$H)=8)*(三跨两临近重点区段!$A:$A=D32)*(三跨两临近重点区段!$F:$F="现存区段"),0))),"")</f>
        <v/>
      </c>
      <c r="Y32" s="268" t="str">
        <f t="array" ref="Y32">IFERROR(IF(INDEX(三跨两临近重点区段!$F:$F,MATCH(1,(MONTH(三跨两临近重点区段!$H:$H)=9)*(三跨两临近重点区段!$A:$A=D32),0))="已取消","已取消",INDEX(三跨两临近重点区段!$H:$H,MATCH(1,(MONTH(三跨两临近重点区段!$H:$H)=9)*(三跨两临近重点区段!$A:$A=D32)*(三跨两临近重点区段!$F:$F="现存区段"),0))),"")</f>
        <v/>
      </c>
      <c r="Z32" s="232" t="str">
        <f t="array" ref="Z32">IFERROR(IF(INDEX(三跨两临近重点区段!$F:$F,MATCH(1,(MONTH(三跨两临近重点区段!$H:$H)=9)*(三跨两临近重点区段!$A:$A=D32),0))="已取消","已取消",INDEX(三跨两临近重点区段!$I:$I,MATCH(1,(MONTH(三跨两临近重点区段!$H:$H)=9)*(三跨两临近重点区段!$A:$A=D32)*(三跨两临近重点区段!$F:$F="现存区段"),0))),"")</f>
        <v/>
      </c>
      <c r="AA32" s="268" t="str">
        <f t="array" ref="AA32">IFERROR(IF(INDEX(三跨两临近重点区段!$F:$F,MATCH(1,(MONTH(三跨两临近重点区段!$H:$H)=10)*(三跨两临近重点区段!$A:$A=D32),0))="已取消","已取消",INDEX(三跨两临近重点区段!$H:$H,MATCH(1,(MONTH(三跨两临近重点区段!$H:$H)=10)*(三跨两临近重点区段!$A:$A=D32)*(三跨两临近重点区段!$F:$F="现存区段"),0))),"")</f>
        <v/>
      </c>
      <c r="AB32" s="72" t="str">
        <f t="array" ref="AB32">IFERROR(IF(INDEX(三跨两临近重点区段!$F:$F,MATCH(1,(MONTH(三跨两临近重点区段!$H:$H)=10)*(三跨两临近重点区段!$A:$A=D32),0))="已取消","已取消",INDEX(三跨两临近重点区段!$I:$I,MATCH(1,(MONTH(三跨两临近重点区段!$H:$H)=10)*(三跨两临近重点区段!$A:$A=D32)*(三跨两临近重点区段!$F:$F="现存区段"),0))),"")</f>
        <v/>
      </c>
      <c r="AC32" s="284" t="str">
        <f t="array" ref="AC32">IFERROR(IF(INDEX(三跨两临近重点区段!$F:$F,MATCH(1,(MONTH(三跨两临近重点区段!$H:$H)=11)*(三跨两临近重点区段!$A:$A=D32),0))="已取消","已取消",INDEX(三跨两临近重点区段!$H:$H,MATCH(1,(MONTH(三跨两临近重点区段!$H:$H)=11)*(三跨两临近重点区段!$A:$A=D32)*(三跨两临近重点区段!$F:$F="现存区段"),0))),"")</f>
        <v/>
      </c>
      <c r="AD32" s="72" t="str">
        <f t="array" ref="AD32">IFERROR(IF(INDEX(三跨两临近重点区段!$F:$F,MATCH(1,(MONTH(三跨两临近重点区段!$H:$H)=11)*(三跨两临近重点区段!$A:$A=D32),0))="已取消","已取消",INDEX(三跨两临近重点区段!$I:$I,MATCH(1,(MONTH(三跨两临近重点区段!$H:$H)=11)*(三跨两临近重点区段!$A:$A=D32)*(三跨两临近重点区段!$F:$F="现存区段"),0))),"")</f>
        <v/>
      </c>
      <c r="AE32" s="284" t="str">
        <f t="array" ref="AE32">IFERROR(IF(INDEX(三跨两临近重点区段!$F:$F,MATCH(1,(MONTH(三跨两临近重点区段!$H:$H)=12)*(三跨两临近重点区段!$A:$A=D32),0))="已取消","已取消",INDEX(三跨两临近重点区段!$H:$H,MATCH(1,(MONTH(三跨两临近重点区段!$H:$H)=12)*(三跨两临近重点区段!$A:$A=D32)*(三跨两临近重点区段!$F:$F="现存区段"),0))),"")</f>
        <v/>
      </c>
      <c r="AF32" s="72" t="str">
        <f t="array" ref="AF32">IFERROR(IF(INDEX(三跨两临近重点区段!$F:$F,MATCH(1,(MONTH(三跨两临近重点区段!$H:$H)=12)*(三跨两临近重点区段!$A:$A=D32),0))="已取消","已取消",INDEX(三跨两临近重点区段!$I:$I,MATCH(1,(MONTH(三跨两临近重点区段!$H:$H)=12)*(三跨两临近重点区段!$A:$A=D32)*(三跨两临近重点区段!$F:$F="现存区段"),0))),"")</f>
        <v/>
      </c>
      <c r="AH32" t="e">
        <f t="array" ref="AH32">INDEX(三跨两临近重点区段!$G:$G,MATCH(D32,三跨两临近重点区段!$A:$A,0))</f>
        <v>#N/A</v>
      </c>
    </row>
    <row r="33" ht="14.25" spans="1:34">
      <c r="A33" s="263" t="s">
        <v>150</v>
      </c>
      <c r="B33" s="264" t="s">
        <v>2179</v>
      </c>
      <c r="C33" s="263" t="s">
        <v>2180</v>
      </c>
      <c r="D33" s="263" t="s">
        <v>2181</v>
      </c>
      <c r="E33" s="265" t="s">
        <v>2142</v>
      </c>
      <c r="F33" s="264" t="s">
        <v>125</v>
      </c>
      <c r="G33" s="263" t="s">
        <v>2143</v>
      </c>
      <c r="H33" s="263" t="s">
        <v>644</v>
      </c>
      <c r="I33" s="273"/>
      <c r="J33" s="196"/>
      <c r="K33" s="196"/>
      <c r="L33" s="196"/>
      <c r="M33" s="270"/>
      <c r="N33" s="270"/>
      <c r="O33" s="33"/>
      <c r="P33" s="107"/>
      <c r="Q33" s="279"/>
      <c r="R33" s="279"/>
      <c r="S33" s="278">
        <v>45456</v>
      </c>
      <c r="T33" s="279" t="s">
        <v>2117</v>
      </c>
      <c r="U33" s="268" t="str">
        <f t="array" ref="U33">IFERROR(IF(INDEX(三跨两临近重点区段!$F:$F,MATCH(1,(MONTH(三跨两临近重点区段!$H:$H)=7)*(三跨两临近重点区段!$A:$A=D33),0))="已取消","已取消",INDEX(三跨两临近重点区段!$H:$H,MATCH(1,(MONTH(三跨两临近重点区段!$H:$H)=7)*(三跨两临近重点区段!$A:$A=D33)*(三跨两临近重点区段!$F:$F="现存区段"),0))),"")</f>
        <v/>
      </c>
      <c r="V33" s="232" t="str">
        <f t="array" ref="V33">IFERROR(IF(INDEX(三跨两临近重点区段!$F:$F,MATCH(1,(MONTH(三跨两临近重点区段!$H:$H)=7)*(三跨两临近重点区段!$A:$A=D33),0))="已取消","已取消",INDEX(三跨两临近重点区段!$I:$I,MATCH(1,(MONTH(三跨两临近重点区段!$H:$H)=7)*(三跨两临近重点区段!$A:$A=D33)*(三跨两临近重点区段!$F:$F="现存区段"),0))),"")</f>
        <v/>
      </c>
      <c r="W33" s="268" t="str">
        <f t="array" ref="W33">IFERROR(IF(INDEX(三跨两临近重点区段!$F:$F,MATCH(1,(MONTH(三跨两临近重点区段!$H:$H)=8)*(三跨两临近重点区段!$A:$A=D33),0))="已取消","已取消",INDEX(三跨两临近重点区段!$H:$H,MATCH(1,(MONTH(三跨两临近重点区段!$H:$H)=8)*(三跨两临近重点区段!$A:$A=D33)*(三跨两临近重点区段!$F:$F="现存区段"),0))),"")</f>
        <v/>
      </c>
      <c r="X33" s="232" t="str">
        <f t="array" ref="X33">IFERROR(IF(INDEX(三跨两临近重点区段!$F:$F,MATCH(1,(MONTH(三跨两临近重点区段!$H:$H)=8)*(三跨两临近重点区段!$A:$A=D33),0))="已取消","已取消",INDEX(三跨两临近重点区段!$I:$I,MATCH(1,(MONTH(三跨两临近重点区段!$H:$H)=8)*(三跨两临近重点区段!$A:$A=D33)*(三跨两临近重点区段!$F:$F="现存区段"),0))),"")</f>
        <v/>
      </c>
      <c r="Y33" s="268" t="str">
        <f t="array" ref="Y33">IFERROR(IF(INDEX(三跨两临近重点区段!$F:$F,MATCH(1,(MONTH(三跨两临近重点区段!$H:$H)=9)*(三跨两临近重点区段!$A:$A=D33),0))="已取消","已取消",INDEX(三跨两临近重点区段!$H:$H,MATCH(1,(MONTH(三跨两临近重点区段!$H:$H)=9)*(三跨两临近重点区段!$A:$A=D33)*(三跨两临近重点区段!$F:$F="现存区段"),0))),"")</f>
        <v/>
      </c>
      <c r="Z33" s="232" t="str">
        <f t="array" ref="Z33">IFERROR(IF(INDEX(三跨两临近重点区段!$F:$F,MATCH(1,(MONTH(三跨两临近重点区段!$H:$H)=9)*(三跨两临近重点区段!$A:$A=D33),0))="已取消","已取消",INDEX(三跨两临近重点区段!$I:$I,MATCH(1,(MONTH(三跨两临近重点区段!$H:$H)=9)*(三跨两临近重点区段!$A:$A=D33)*(三跨两临近重点区段!$F:$F="现存区段"),0))),"")</f>
        <v/>
      </c>
      <c r="AA33" s="268" t="str">
        <f t="array" ref="AA33">IFERROR(IF(INDEX(三跨两临近重点区段!$F:$F,MATCH(1,(MONTH(三跨两临近重点区段!$H:$H)=10)*(三跨两临近重点区段!$A:$A=D33),0))="已取消","已取消",INDEX(三跨两临近重点区段!$H:$H,MATCH(1,(MONTH(三跨两临近重点区段!$H:$H)=10)*(三跨两临近重点区段!$A:$A=D33)*(三跨两临近重点区段!$F:$F="现存区段"),0))),"")</f>
        <v/>
      </c>
      <c r="AB33" s="72" t="str">
        <f t="array" ref="AB33">IFERROR(IF(INDEX(三跨两临近重点区段!$F:$F,MATCH(1,(MONTH(三跨两临近重点区段!$H:$H)=10)*(三跨两临近重点区段!$A:$A=D33),0))="已取消","已取消",INDEX(三跨两临近重点区段!$I:$I,MATCH(1,(MONTH(三跨两临近重点区段!$H:$H)=10)*(三跨两临近重点区段!$A:$A=D33)*(三跨两临近重点区段!$F:$F="现存区段"),0))),"")</f>
        <v/>
      </c>
      <c r="AC33" s="284" t="str">
        <f t="array" ref="AC33">IFERROR(IF(INDEX(三跨两临近重点区段!$F:$F,MATCH(1,(MONTH(三跨两临近重点区段!$H:$H)=11)*(三跨两临近重点区段!$A:$A=D33),0))="已取消","已取消",INDEX(三跨两临近重点区段!$H:$H,MATCH(1,(MONTH(三跨两临近重点区段!$H:$H)=11)*(三跨两临近重点区段!$A:$A=D33)*(三跨两临近重点区段!$F:$F="现存区段"),0))),"")</f>
        <v/>
      </c>
      <c r="AD33" s="72" t="str">
        <f t="array" ref="AD33">IFERROR(IF(INDEX(三跨两临近重点区段!$F:$F,MATCH(1,(MONTH(三跨两临近重点区段!$H:$H)=11)*(三跨两临近重点区段!$A:$A=D33),0))="已取消","已取消",INDEX(三跨两临近重点区段!$I:$I,MATCH(1,(MONTH(三跨两临近重点区段!$H:$H)=11)*(三跨两临近重点区段!$A:$A=D33)*(三跨两临近重点区段!$F:$F="现存区段"),0))),"")</f>
        <v/>
      </c>
      <c r="AE33" s="284" t="str">
        <f t="array" ref="AE33">IFERROR(IF(INDEX(三跨两临近重点区段!$F:$F,MATCH(1,(MONTH(三跨两临近重点区段!$H:$H)=12)*(三跨两临近重点区段!$A:$A=D33),0))="已取消","已取消",INDEX(三跨两临近重点区段!$H:$H,MATCH(1,(MONTH(三跨两临近重点区段!$H:$H)=12)*(三跨两临近重点区段!$A:$A=D33)*(三跨两临近重点区段!$F:$F="现存区段"),0))),"")</f>
        <v/>
      </c>
      <c r="AF33" s="72" t="str">
        <f t="array" ref="AF33">IFERROR(IF(INDEX(三跨两临近重点区段!$F:$F,MATCH(1,(MONTH(三跨两临近重点区段!$H:$H)=12)*(三跨两临近重点区段!$A:$A=D33),0))="已取消","已取消",INDEX(三跨两临近重点区段!$I:$I,MATCH(1,(MONTH(三跨两临近重点区段!$H:$H)=12)*(三跨两临近重点区段!$A:$A=D33)*(三跨两临近重点区段!$F:$F="现存区段"),0))),"")</f>
        <v/>
      </c>
      <c r="AH33" t="e">
        <f t="array" ref="AH33">INDEX(三跨两临近重点区段!$G:$G,MATCH(D33,三跨两临近重点区段!$A:$A,0))</f>
        <v>#N/A</v>
      </c>
    </row>
    <row r="34" ht="14.25" spans="1:34">
      <c r="A34" s="263" t="s">
        <v>363</v>
      </c>
      <c r="B34" s="264" t="s">
        <v>2182</v>
      </c>
      <c r="C34" s="263" t="s">
        <v>2183</v>
      </c>
      <c r="D34" s="263" t="s">
        <v>2184</v>
      </c>
      <c r="E34" s="265" t="s">
        <v>2142</v>
      </c>
      <c r="F34" s="264" t="s">
        <v>125</v>
      </c>
      <c r="G34" s="263" t="s">
        <v>2143</v>
      </c>
      <c r="H34" s="263" t="s">
        <v>581</v>
      </c>
      <c r="I34" s="273"/>
      <c r="J34" s="196"/>
      <c r="K34" s="196"/>
      <c r="L34" s="196"/>
      <c r="M34" s="270"/>
      <c r="N34" s="270"/>
      <c r="O34" s="33"/>
      <c r="P34" s="107"/>
      <c r="Q34" s="279"/>
      <c r="R34" s="279"/>
      <c r="S34" s="278">
        <v>45456</v>
      </c>
      <c r="T34" s="279" t="s">
        <v>2117</v>
      </c>
      <c r="U34" s="268" t="str">
        <f t="array" ref="U34">IFERROR(IF(INDEX(三跨两临近重点区段!$F:$F,MATCH(1,(MONTH(三跨两临近重点区段!$H:$H)=7)*(三跨两临近重点区段!$A:$A=D34),0))="已取消","已取消",INDEX(三跨两临近重点区段!$H:$H,MATCH(1,(MONTH(三跨两临近重点区段!$H:$H)=7)*(三跨两临近重点区段!$A:$A=D34)*(三跨两临近重点区段!$F:$F="现存区段"),0))),"")</f>
        <v/>
      </c>
      <c r="V34" s="232" t="str">
        <f t="array" ref="V34">IFERROR(IF(INDEX(三跨两临近重点区段!$F:$F,MATCH(1,(MONTH(三跨两临近重点区段!$H:$H)=7)*(三跨两临近重点区段!$A:$A=D34),0))="已取消","已取消",INDEX(三跨两临近重点区段!$I:$I,MATCH(1,(MONTH(三跨两临近重点区段!$H:$H)=7)*(三跨两临近重点区段!$A:$A=D34)*(三跨两临近重点区段!$F:$F="现存区段"),0))),"")</f>
        <v/>
      </c>
      <c r="W34" s="268" t="str">
        <f t="array" ref="W34">IFERROR(IF(INDEX(三跨两临近重点区段!$F:$F,MATCH(1,(MONTH(三跨两临近重点区段!$H:$H)=8)*(三跨两临近重点区段!$A:$A=D34),0))="已取消","已取消",INDEX(三跨两临近重点区段!$H:$H,MATCH(1,(MONTH(三跨两临近重点区段!$H:$H)=8)*(三跨两临近重点区段!$A:$A=D34)*(三跨两临近重点区段!$F:$F="现存区段"),0))),"")</f>
        <v/>
      </c>
      <c r="X34" s="232" t="str">
        <f t="array" ref="X34">IFERROR(IF(INDEX(三跨两临近重点区段!$F:$F,MATCH(1,(MONTH(三跨两临近重点区段!$H:$H)=8)*(三跨两临近重点区段!$A:$A=D34),0))="已取消","已取消",INDEX(三跨两临近重点区段!$I:$I,MATCH(1,(MONTH(三跨两临近重点区段!$H:$H)=8)*(三跨两临近重点区段!$A:$A=D34)*(三跨两临近重点区段!$F:$F="现存区段"),0))),"")</f>
        <v/>
      </c>
      <c r="Y34" s="268" t="str">
        <f t="array" ref="Y34">IFERROR(IF(INDEX(三跨两临近重点区段!$F:$F,MATCH(1,(MONTH(三跨两临近重点区段!$H:$H)=9)*(三跨两临近重点区段!$A:$A=D34),0))="已取消","已取消",INDEX(三跨两临近重点区段!$H:$H,MATCH(1,(MONTH(三跨两临近重点区段!$H:$H)=9)*(三跨两临近重点区段!$A:$A=D34)*(三跨两临近重点区段!$F:$F="现存区段"),0))),"")</f>
        <v/>
      </c>
      <c r="Z34" s="232" t="str">
        <f t="array" ref="Z34">IFERROR(IF(INDEX(三跨两临近重点区段!$F:$F,MATCH(1,(MONTH(三跨两临近重点区段!$H:$H)=9)*(三跨两临近重点区段!$A:$A=D34),0))="已取消","已取消",INDEX(三跨两临近重点区段!$I:$I,MATCH(1,(MONTH(三跨两临近重点区段!$H:$H)=9)*(三跨两临近重点区段!$A:$A=D34)*(三跨两临近重点区段!$F:$F="现存区段"),0))),"")</f>
        <v/>
      </c>
      <c r="AA34" s="268" t="str">
        <f t="array" ref="AA34">IFERROR(IF(INDEX(三跨两临近重点区段!$F:$F,MATCH(1,(MONTH(三跨两临近重点区段!$H:$H)=10)*(三跨两临近重点区段!$A:$A=D34),0))="已取消","已取消",INDEX(三跨两临近重点区段!$H:$H,MATCH(1,(MONTH(三跨两临近重点区段!$H:$H)=10)*(三跨两临近重点区段!$A:$A=D34)*(三跨两临近重点区段!$F:$F="现存区段"),0))),"")</f>
        <v/>
      </c>
      <c r="AB34" s="72" t="str">
        <f t="array" ref="AB34">IFERROR(IF(INDEX(三跨两临近重点区段!$F:$F,MATCH(1,(MONTH(三跨两临近重点区段!$H:$H)=10)*(三跨两临近重点区段!$A:$A=D34),0))="已取消","已取消",INDEX(三跨两临近重点区段!$I:$I,MATCH(1,(MONTH(三跨两临近重点区段!$H:$H)=10)*(三跨两临近重点区段!$A:$A=D34)*(三跨两临近重点区段!$F:$F="现存区段"),0))),"")</f>
        <v/>
      </c>
      <c r="AC34" s="284" t="str">
        <f t="array" ref="AC34">IFERROR(IF(INDEX(三跨两临近重点区段!$F:$F,MATCH(1,(MONTH(三跨两临近重点区段!$H:$H)=11)*(三跨两临近重点区段!$A:$A=D34),0))="已取消","已取消",INDEX(三跨两临近重点区段!$H:$H,MATCH(1,(MONTH(三跨两临近重点区段!$H:$H)=11)*(三跨两临近重点区段!$A:$A=D34)*(三跨两临近重点区段!$F:$F="现存区段"),0))),"")</f>
        <v/>
      </c>
      <c r="AD34" s="72" t="str">
        <f t="array" ref="AD34">IFERROR(IF(INDEX(三跨两临近重点区段!$F:$F,MATCH(1,(MONTH(三跨两临近重点区段!$H:$H)=11)*(三跨两临近重点区段!$A:$A=D34),0))="已取消","已取消",INDEX(三跨两临近重点区段!$I:$I,MATCH(1,(MONTH(三跨两临近重点区段!$H:$H)=11)*(三跨两临近重点区段!$A:$A=D34)*(三跨两临近重点区段!$F:$F="现存区段"),0))),"")</f>
        <v/>
      </c>
      <c r="AE34" s="284" t="str">
        <f t="array" ref="AE34">IFERROR(IF(INDEX(三跨两临近重点区段!$F:$F,MATCH(1,(MONTH(三跨两临近重点区段!$H:$H)=12)*(三跨两临近重点区段!$A:$A=D34),0))="已取消","已取消",INDEX(三跨两临近重点区段!$H:$H,MATCH(1,(MONTH(三跨两临近重点区段!$H:$H)=12)*(三跨两临近重点区段!$A:$A=D34)*(三跨两临近重点区段!$F:$F="现存区段"),0))),"")</f>
        <v/>
      </c>
      <c r="AF34" s="72" t="str">
        <f t="array" ref="AF34">IFERROR(IF(INDEX(三跨两临近重点区段!$F:$F,MATCH(1,(MONTH(三跨两临近重点区段!$H:$H)=12)*(三跨两临近重点区段!$A:$A=D34),0))="已取消","已取消",INDEX(三跨两临近重点区段!$I:$I,MATCH(1,(MONTH(三跨两临近重点区段!$H:$H)=12)*(三跨两临近重点区段!$A:$A=D34)*(三跨两临近重点区段!$F:$F="现存区段"),0))),"")</f>
        <v/>
      </c>
      <c r="AH34" t="e">
        <f t="array" ref="AH34">INDEX(三跨两临近重点区段!$G:$G,MATCH(D34,三跨两临近重点区段!$A:$A,0))</f>
        <v>#N/A</v>
      </c>
    </row>
    <row r="35" ht="14.25" spans="1:34">
      <c r="A35" s="263" t="s">
        <v>363</v>
      </c>
      <c r="B35" s="264" t="s">
        <v>2185</v>
      </c>
      <c r="C35" s="263" t="s">
        <v>2183</v>
      </c>
      <c r="D35" s="263" t="s">
        <v>2186</v>
      </c>
      <c r="E35" s="265" t="s">
        <v>2142</v>
      </c>
      <c r="F35" s="264" t="s">
        <v>125</v>
      </c>
      <c r="G35" s="263" t="s">
        <v>2143</v>
      </c>
      <c r="H35" s="263" t="s">
        <v>581</v>
      </c>
      <c r="I35" s="273"/>
      <c r="J35" s="196"/>
      <c r="K35" s="196"/>
      <c r="L35" s="196"/>
      <c r="M35" s="270"/>
      <c r="N35" s="270"/>
      <c r="O35" s="33"/>
      <c r="P35" s="107"/>
      <c r="Q35" s="279"/>
      <c r="R35" s="279"/>
      <c r="S35" s="278">
        <v>45456</v>
      </c>
      <c r="T35" s="279" t="s">
        <v>2117</v>
      </c>
      <c r="U35" s="268" t="str">
        <f t="array" ref="U35">IFERROR(IF(INDEX(三跨两临近重点区段!$F:$F,MATCH(1,(MONTH(三跨两临近重点区段!$H:$H)=7)*(三跨两临近重点区段!$A:$A=D35),0))="已取消","已取消",INDEX(三跨两临近重点区段!$H:$H,MATCH(1,(MONTH(三跨两临近重点区段!$H:$H)=7)*(三跨两临近重点区段!$A:$A=D35)*(三跨两临近重点区段!$F:$F="现存区段"),0))),"")</f>
        <v/>
      </c>
      <c r="V35" s="232" t="str">
        <f t="array" ref="V35">IFERROR(IF(INDEX(三跨两临近重点区段!$F:$F,MATCH(1,(MONTH(三跨两临近重点区段!$H:$H)=7)*(三跨两临近重点区段!$A:$A=D35),0))="已取消","已取消",INDEX(三跨两临近重点区段!$I:$I,MATCH(1,(MONTH(三跨两临近重点区段!$H:$H)=7)*(三跨两临近重点区段!$A:$A=D35)*(三跨两临近重点区段!$F:$F="现存区段"),0))),"")</f>
        <v/>
      </c>
      <c r="W35" s="268" t="str">
        <f t="array" ref="W35">IFERROR(IF(INDEX(三跨两临近重点区段!$F:$F,MATCH(1,(MONTH(三跨两临近重点区段!$H:$H)=8)*(三跨两临近重点区段!$A:$A=D35),0))="已取消","已取消",INDEX(三跨两临近重点区段!$H:$H,MATCH(1,(MONTH(三跨两临近重点区段!$H:$H)=8)*(三跨两临近重点区段!$A:$A=D35)*(三跨两临近重点区段!$F:$F="现存区段"),0))),"")</f>
        <v/>
      </c>
      <c r="X35" s="232" t="str">
        <f t="array" ref="X35">IFERROR(IF(INDEX(三跨两临近重点区段!$F:$F,MATCH(1,(MONTH(三跨两临近重点区段!$H:$H)=8)*(三跨两临近重点区段!$A:$A=D35),0))="已取消","已取消",INDEX(三跨两临近重点区段!$I:$I,MATCH(1,(MONTH(三跨两临近重点区段!$H:$H)=8)*(三跨两临近重点区段!$A:$A=D35)*(三跨两临近重点区段!$F:$F="现存区段"),0))),"")</f>
        <v/>
      </c>
      <c r="Y35" s="268" t="str">
        <f t="array" ref="Y35">IFERROR(IF(INDEX(三跨两临近重点区段!$F:$F,MATCH(1,(MONTH(三跨两临近重点区段!$H:$H)=9)*(三跨两临近重点区段!$A:$A=D35),0))="已取消","已取消",INDEX(三跨两临近重点区段!$H:$H,MATCH(1,(MONTH(三跨两临近重点区段!$H:$H)=9)*(三跨两临近重点区段!$A:$A=D35)*(三跨两临近重点区段!$F:$F="现存区段"),0))),"")</f>
        <v/>
      </c>
      <c r="Z35" s="232" t="str">
        <f t="array" ref="Z35">IFERROR(IF(INDEX(三跨两临近重点区段!$F:$F,MATCH(1,(MONTH(三跨两临近重点区段!$H:$H)=9)*(三跨两临近重点区段!$A:$A=D35),0))="已取消","已取消",INDEX(三跨两临近重点区段!$I:$I,MATCH(1,(MONTH(三跨两临近重点区段!$H:$H)=9)*(三跨两临近重点区段!$A:$A=D35)*(三跨两临近重点区段!$F:$F="现存区段"),0))),"")</f>
        <v/>
      </c>
      <c r="AA35" s="268" t="str">
        <f t="array" ref="AA35">IFERROR(IF(INDEX(三跨两临近重点区段!$F:$F,MATCH(1,(MONTH(三跨两临近重点区段!$H:$H)=10)*(三跨两临近重点区段!$A:$A=D35),0))="已取消","已取消",INDEX(三跨两临近重点区段!$H:$H,MATCH(1,(MONTH(三跨两临近重点区段!$H:$H)=10)*(三跨两临近重点区段!$A:$A=D35)*(三跨两临近重点区段!$F:$F="现存区段"),0))),"")</f>
        <v/>
      </c>
      <c r="AB35" s="72" t="str">
        <f t="array" ref="AB35">IFERROR(IF(INDEX(三跨两临近重点区段!$F:$F,MATCH(1,(MONTH(三跨两临近重点区段!$H:$H)=10)*(三跨两临近重点区段!$A:$A=D35),0))="已取消","已取消",INDEX(三跨两临近重点区段!$I:$I,MATCH(1,(MONTH(三跨两临近重点区段!$H:$H)=10)*(三跨两临近重点区段!$A:$A=D35)*(三跨两临近重点区段!$F:$F="现存区段"),0))),"")</f>
        <v/>
      </c>
      <c r="AC35" s="284" t="str">
        <f t="array" ref="AC35">IFERROR(IF(INDEX(三跨两临近重点区段!$F:$F,MATCH(1,(MONTH(三跨两临近重点区段!$H:$H)=11)*(三跨两临近重点区段!$A:$A=D35),0))="已取消","已取消",INDEX(三跨两临近重点区段!$H:$H,MATCH(1,(MONTH(三跨两临近重点区段!$H:$H)=11)*(三跨两临近重点区段!$A:$A=D35)*(三跨两临近重点区段!$F:$F="现存区段"),0))),"")</f>
        <v/>
      </c>
      <c r="AD35" s="72" t="str">
        <f t="array" ref="AD35">IFERROR(IF(INDEX(三跨两临近重点区段!$F:$F,MATCH(1,(MONTH(三跨两临近重点区段!$H:$H)=11)*(三跨两临近重点区段!$A:$A=D35),0))="已取消","已取消",INDEX(三跨两临近重点区段!$I:$I,MATCH(1,(MONTH(三跨两临近重点区段!$H:$H)=11)*(三跨两临近重点区段!$A:$A=D35)*(三跨两临近重点区段!$F:$F="现存区段"),0))),"")</f>
        <v/>
      </c>
      <c r="AE35" s="284" t="str">
        <f t="array" ref="AE35">IFERROR(IF(INDEX(三跨两临近重点区段!$F:$F,MATCH(1,(MONTH(三跨两临近重点区段!$H:$H)=12)*(三跨两临近重点区段!$A:$A=D35),0))="已取消","已取消",INDEX(三跨两临近重点区段!$H:$H,MATCH(1,(MONTH(三跨两临近重点区段!$H:$H)=12)*(三跨两临近重点区段!$A:$A=D35)*(三跨两临近重点区段!$F:$F="现存区段"),0))),"")</f>
        <v/>
      </c>
      <c r="AF35" s="72" t="str">
        <f t="array" ref="AF35">IFERROR(IF(INDEX(三跨两临近重点区段!$F:$F,MATCH(1,(MONTH(三跨两临近重点区段!$H:$H)=12)*(三跨两临近重点区段!$A:$A=D35),0))="已取消","已取消",INDEX(三跨两临近重点区段!$I:$I,MATCH(1,(MONTH(三跨两临近重点区段!$H:$H)=12)*(三跨两临近重点区段!$A:$A=D35)*(三跨两临近重点区段!$F:$F="现存区段"),0))),"")</f>
        <v/>
      </c>
      <c r="AH35" t="e">
        <f t="array" ref="AH35">INDEX(三跨两临近重点区段!$G:$G,MATCH(D35,三跨两临近重点区段!$A:$A,0))</f>
        <v>#N/A</v>
      </c>
    </row>
    <row r="36" ht="14.25" spans="1:34">
      <c r="A36" s="263" t="s">
        <v>150</v>
      </c>
      <c r="B36" s="264" t="s">
        <v>2174</v>
      </c>
      <c r="C36" s="263" t="s">
        <v>2187</v>
      </c>
      <c r="D36" s="263" t="s">
        <v>2188</v>
      </c>
      <c r="E36" s="265" t="s">
        <v>2142</v>
      </c>
      <c r="F36" s="264" t="s">
        <v>125</v>
      </c>
      <c r="G36" s="263" t="s">
        <v>2143</v>
      </c>
      <c r="H36" s="263" t="s">
        <v>644</v>
      </c>
      <c r="I36" s="273"/>
      <c r="J36" s="196"/>
      <c r="K36" s="196"/>
      <c r="L36" s="196"/>
      <c r="M36" s="270"/>
      <c r="N36" s="270"/>
      <c r="O36" s="33"/>
      <c r="P36" s="107"/>
      <c r="Q36" s="279"/>
      <c r="R36" s="279"/>
      <c r="S36" s="278">
        <v>45456</v>
      </c>
      <c r="T36" s="279" t="s">
        <v>2117</v>
      </c>
      <c r="U36" s="268" t="str">
        <f t="array" ref="U36">IFERROR(IF(INDEX(三跨两临近重点区段!$F:$F,MATCH(1,(MONTH(三跨两临近重点区段!$H:$H)=7)*(三跨两临近重点区段!$A:$A=D36),0))="已取消","已取消",INDEX(三跨两临近重点区段!$H:$H,MATCH(1,(MONTH(三跨两临近重点区段!$H:$H)=7)*(三跨两临近重点区段!$A:$A=D36)*(三跨两临近重点区段!$F:$F="现存区段"),0))),"")</f>
        <v/>
      </c>
      <c r="V36" s="232" t="str">
        <f t="array" ref="V36">IFERROR(IF(INDEX(三跨两临近重点区段!$F:$F,MATCH(1,(MONTH(三跨两临近重点区段!$H:$H)=7)*(三跨两临近重点区段!$A:$A=D36),0))="已取消","已取消",INDEX(三跨两临近重点区段!$I:$I,MATCH(1,(MONTH(三跨两临近重点区段!$H:$H)=7)*(三跨两临近重点区段!$A:$A=D36)*(三跨两临近重点区段!$F:$F="现存区段"),0))),"")</f>
        <v/>
      </c>
      <c r="W36" s="268" t="str">
        <f t="array" ref="W36">IFERROR(IF(INDEX(三跨两临近重点区段!$F:$F,MATCH(1,(MONTH(三跨两临近重点区段!$H:$H)=8)*(三跨两临近重点区段!$A:$A=D36),0))="已取消","已取消",INDEX(三跨两临近重点区段!$H:$H,MATCH(1,(MONTH(三跨两临近重点区段!$H:$H)=8)*(三跨两临近重点区段!$A:$A=D36)*(三跨两临近重点区段!$F:$F="现存区段"),0))),"")</f>
        <v/>
      </c>
      <c r="X36" s="232" t="str">
        <f t="array" ref="X36">IFERROR(IF(INDEX(三跨两临近重点区段!$F:$F,MATCH(1,(MONTH(三跨两临近重点区段!$H:$H)=8)*(三跨两临近重点区段!$A:$A=D36),0))="已取消","已取消",INDEX(三跨两临近重点区段!$I:$I,MATCH(1,(MONTH(三跨两临近重点区段!$H:$H)=8)*(三跨两临近重点区段!$A:$A=D36)*(三跨两临近重点区段!$F:$F="现存区段"),0))),"")</f>
        <v/>
      </c>
      <c r="Y36" s="268" t="str">
        <f t="array" ref="Y36">IFERROR(IF(INDEX(三跨两临近重点区段!$F:$F,MATCH(1,(MONTH(三跨两临近重点区段!$H:$H)=9)*(三跨两临近重点区段!$A:$A=D36),0))="已取消","已取消",INDEX(三跨两临近重点区段!$H:$H,MATCH(1,(MONTH(三跨两临近重点区段!$H:$H)=9)*(三跨两临近重点区段!$A:$A=D36)*(三跨两临近重点区段!$F:$F="现存区段"),0))),"")</f>
        <v/>
      </c>
      <c r="Z36" s="232" t="str">
        <f t="array" ref="Z36">IFERROR(IF(INDEX(三跨两临近重点区段!$F:$F,MATCH(1,(MONTH(三跨两临近重点区段!$H:$H)=9)*(三跨两临近重点区段!$A:$A=D36),0))="已取消","已取消",INDEX(三跨两临近重点区段!$I:$I,MATCH(1,(MONTH(三跨两临近重点区段!$H:$H)=9)*(三跨两临近重点区段!$A:$A=D36)*(三跨两临近重点区段!$F:$F="现存区段"),0))),"")</f>
        <v/>
      </c>
      <c r="AA36" s="268" t="str">
        <f t="array" ref="AA36">IFERROR(IF(INDEX(三跨两临近重点区段!$F:$F,MATCH(1,(MONTH(三跨两临近重点区段!$H:$H)=10)*(三跨两临近重点区段!$A:$A=D36),0))="已取消","已取消",INDEX(三跨两临近重点区段!$H:$H,MATCH(1,(MONTH(三跨两临近重点区段!$H:$H)=10)*(三跨两临近重点区段!$A:$A=D36)*(三跨两临近重点区段!$F:$F="现存区段"),0))),"")</f>
        <v/>
      </c>
      <c r="AB36" s="72" t="str">
        <f t="array" ref="AB36">IFERROR(IF(INDEX(三跨两临近重点区段!$F:$F,MATCH(1,(MONTH(三跨两临近重点区段!$H:$H)=10)*(三跨两临近重点区段!$A:$A=D36),0))="已取消","已取消",INDEX(三跨两临近重点区段!$I:$I,MATCH(1,(MONTH(三跨两临近重点区段!$H:$H)=10)*(三跨两临近重点区段!$A:$A=D36)*(三跨两临近重点区段!$F:$F="现存区段"),0))),"")</f>
        <v/>
      </c>
      <c r="AC36" s="284" t="str">
        <f t="array" ref="AC36">IFERROR(IF(INDEX(三跨两临近重点区段!$F:$F,MATCH(1,(MONTH(三跨两临近重点区段!$H:$H)=11)*(三跨两临近重点区段!$A:$A=D36),0))="已取消","已取消",INDEX(三跨两临近重点区段!$H:$H,MATCH(1,(MONTH(三跨两临近重点区段!$H:$H)=11)*(三跨两临近重点区段!$A:$A=D36)*(三跨两临近重点区段!$F:$F="现存区段"),0))),"")</f>
        <v/>
      </c>
      <c r="AD36" s="72" t="str">
        <f t="array" ref="AD36">IFERROR(IF(INDEX(三跨两临近重点区段!$F:$F,MATCH(1,(MONTH(三跨两临近重点区段!$H:$H)=11)*(三跨两临近重点区段!$A:$A=D36),0))="已取消","已取消",INDEX(三跨两临近重点区段!$I:$I,MATCH(1,(MONTH(三跨两临近重点区段!$H:$H)=11)*(三跨两临近重点区段!$A:$A=D36)*(三跨两临近重点区段!$F:$F="现存区段"),0))),"")</f>
        <v/>
      </c>
      <c r="AE36" s="284" t="str">
        <f t="array" ref="AE36">IFERROR(IF(INDEX(三跨两临近重点区段!$F:$F,MATCH(1,(MONTH(三跨两临近重点区段!$H:$H)=12)*(三跨两临近重点区段!$A:$A=D36),0))="已取消","已取消",INDEX(三跨两临近重点区段!$H:$H,MATCH(1,(MONTH(三跨两临近重点区段!$H:$H)=12)*(三跨两临近重点区段!$A:$A=D36)*(三跨两临近重点区段!$F:$F="现存区段"),0))),"")</f>
        <v/>
      </c>
      <c r="AF36" s="72" t="str">
        <f t="array" ref="AF36">IFERROR(IF(INDEX(三跨两临近重点区段!$F:$F,MATCH(1,(MONTH(三跨两临近重点区段!$H:$H)=12)*(三跨两临近重点区段!$A:$A=D36),0))="已取消","已取消",INDEX(三跨两临近重点区段!$I:$I,MATCH(1,(MONTH(三跨两临近重点区段!$H:$H)=12)*(三跨两临近重点区段!$A:$A=D36)*(三跨两临近重点区段!$F:$F="现存区段"),0))),"")</f>
        <v/>
      </c>
      <c r="AH36" t="e">
        <f t="array" ref="AH36">INDEX(三跨两临近重点区段!$G:$G,MATCH(D36,三跨两临近重点区段!$A:$A,0))</f>
        <v>#N/A</v>
      </c>
    </row>
    <row r="37" ht="14.25" spans="1:34">
      <c r="A37" s="263" t="s">
        <v>150</v>
      </c>
      <c r="B37" s="264" t="s">
        <v>2179</v>
      </c>
      <c r="C37" s="263" t="s">
        <v>2189</v>
      </c>
      <c r="D37" s="263" t="s">
        <v>2190</v>
      </c>
      <c r="E37" s="265" t="s">
        <v>2142</v>
      </c>
      <c r="F37" s="264" t="s">
        <v>125</v>
      </c>
      <c r="G37" s="263" t="s">
        <v>2143</v>
      </c>
      <c r="H37" s="263" t="s">
        <v>644</v>
      </c>
      <c r="I37" s="273"/>
      <c r="J37" s="196"/>
      <c r="K37" s="196"/>
      <c r="L37" s="196"/>
      <c r="M37" s="270"/>
      <c r="N37" s="270"/>
      <c r="O37" s="33"/>
      <c r="P37" s="107"/>
      <c r="Q37" s="279"/>
      <c r="R37" s="279"/>
      <c r="S37" s="278">
        <v>45456</v>
      </c>
      <c r="T37" s="279" t="s">
        <v>2117</v>
      </c>
      <c r="U37" s="268" t="str">
        <f t="array" ref="U37">IFERROR(IF(INDEX(三跨两临近重点区段!$F:$F,MATCH(1,(MONTH(三跨两临近重点区段!$H:$H)=7)*(三跨两临近重点区段!$A:$A=D37),0))="已取消","已取消",INDEX(三跨两临近重点区段!$H:$H,MATCH(1,(MONTH(三跨两临近重点区段!$H:$H)=7)*(三跨两临近重点区段!$A:$A=D37)*(三跨两临近重点区段!$F:$F="现存区段"),0))),"")</f>
        <v/>
      </c>
      <c r="V37" s="232" t="str">
        <f t="array" ref="V37">IFERROR(IF(INDEX(三跨两临近重点区段!$F:$F,MATCH(1,(MONTH(三跨两临近重点区段!$H:$H)=7)*(三跨两临近重点区段!$A:$A=D37),0))="已取消","已取消",INDEX(三跨两临近重点区段!$I:$I,MATCH(1,(MONTH(三跨两临近重点区段!$H:$H)=7)*(三跨两临近重点区段!$A:$A=D37)*(三跨两临近重点区段!$F:$F="现存区段"),0))),"")</f>
        <v/>
      </c>
      <c r="W37" s="268" t="str">
        <f t="array" ref="W37">IFERROR(IF(INDEX(三跨两临近重点区段!$F:$F,MATCH(1,(MONTH(三跨两临近重点区段!$H:$H)=8)*(三跨两临近重点区段!$A:$A=D37),0))="已取消","已取消",INDEX(三跨两临近重点区段!$H:$H,MATCH(1,(MONTH(三跨两临近重点区段!$H:$H)=8)*(三跨两临近重点区段!$A:$A=D37)*(三跨两临近重点区段!$F:$F="现存区段"),0))),"")</f>
        <v/>
      </c>
      <c r="X37" s="232" t="str">
        <f t="array" ref="X37">IFERROR(IF(INDEX(三跨两临近重点区段!$F:$F,MATCH(1,(MONTH(三跨两临近重点区段!$H:$H)=8)*(三跨两临近重点区段!$A:$A=D37),0))="已取消","已取消",INDEX(三跨两临近重点区段!$I:$I,MATCH(1,(MONTH(三跨两临近重点区段!$H:$H)=8)*(三跨两临近重点区段!$A:$A=D37)*(三跨两临近重点区段!$F:$F="现存区段"),0))),"")</f>
        <v/>
      </c>
      <c r="Y37" s="268" t="str">
        <f t="array" ref="Y37">IFERROR(IF(INDEX(三跨两临近重点区段!$F:$F,MATCH(1,(MONTH(三跨两临近重点区段!$H:$H)=9)*(三跨两临近重点区段!$A:$A=D37),0))="已取消","已取消",INDEX(三跨两临近重点区段!$H:$H,MATCH(1,(MONTH(三跨两临近重点区段!$H:$H)=9)*(三跨两临近重点区段!$A:$A=D37)*(三跨两临近重点区段!$F:$F="现存区段"),0))),"")</f>
        <v/>
      </c>
      <c r="Z37" s="232" t="str">
        <f t="array" ref="Z37">IFERROR(IF(INDEX(三跨两临近重点区段!$F:$F,MATCH(1,(MONTH(三跨两临近重点区段!$H:$H)=9)*(三跨两临近重点区段!$A:$A=D37),0))="已取消","已取消",INDEX(三跨两临近重点区段!$I:$I,MATCH(1,(MONTH(三跨两临近重点区段!$H:$H)=9)*(三跨两临近重点区段!$A:$A=D37)*(三跨两临近重点区段!$F:$F="现存区段"),0))),"")</f>
        <v/>
      </c>
      <c r="AA37" s="268" t="str">
        <f t="array" ref="AA37">IFERROR(IF(INDEX(三跨两临近重点区段!$F:$F,MATCH(1,(MONTH(三跨两临近重点区段!$H:$H)=10)*(三跨两临近重点区段!$A:$A=D37),0))="已取消","已取消",INDEX(三跨两临近重点区段!$H:$H,MATCH(1,(MONTH(三跨两临近重点区段!$H:$H)=10)*(三跨两临近重点区段!$A:$A=D37)*(三跨两临近重点区段!$F:$F="现存区段"),0))),"")</f>
        <v/>
      </c>
      <c r="AB37" s="72" t="str">
        <f t="array" ref="AB37">IFERROR(IF(INDEX(三跨两临近重点区段!$F:$F,MATCH(1,(MONTH(三跨两临近重点区段!$H:$H)=10)*(三跨两临近重点区段!$A:$A=D37),0))="已取消","已取消",INDEX(三跨两临近重点区段!$I:$I,MATCH(1,(MONTH(三跨两临近重点区段!$H:$H)=10)*(三跨两临近重点区段!$A:$A=D37)*(三跨两临近重点区段!$F:$F="现存区段"),0))),"")</f>
        <v/>
      </c>
      <c r="AC37" s="284" t="str">
        <f t="array" ref="AC37">IFERROR(IF(INDEX(三跨两临近重点区段!$F:$F,MATCH(1,(MONTH(三跨两临近重点区段!$H:$H)=11)*(三跨两临近重点区段!$A:$A=D37),0))="已取消","已取消",INDEX(三跨两临近重点区段!$H:$H,MATCH(1,(MONTH(三跨两临近重点区段!$H:$H)=11)*(三跨两临近重点区段!$A:$A=D37)*(三跨两临近重点区段!$F:$F="现存区段"),0))),"")</f>
        <v/>
      </c>
      <c r="AD37" s="72" t="str">
        <f t="array" ref="AD37">IFERROR(IF(INDEX(三跨两临近重点区段!$F:$F,MATCH(1,(MONTH(三跨两临近重点区段!$H:$H)=11)*(三跨两临近重点区段!$A:$A=D37),0))="已取消","已取消",INDEX(三跨两临近重点区段!$I:$I,MATCH(1,(MONTH(三跨两临近重点区段!$H:$H)=11)*(三跨两临近重点区段!$A:$A=D37)*(三跨两临近重点区段!$F:$F="现存区段"),0))),"")</f>
        <v/>
      </c>
      <c r="AE37" s="284" t="str">
        <f t="array" ref="AE37">IFERROR(IF(INDEX(三跨两临近重点区段!$F:$F,MATCH(1,(MONTH(三跨两临近重点区段!$H:$H)=12)*(三跨两临近重点区段!$A:$A=D37),0))="已取消","已取消",INDEX(三跨两临近重点区段!$H:$H,MATCH(1,(MONTH(三跨两临近重点区段!$H:$H)=12)*(三跨两临近重点区段!$A:$A=D37)*(三跨两临近重点区段!$F:$F="现存区段"),0))),"")</f>
        <v/>
      </c>
      <c r="AF37" s="72" t="str">
        <f t="array" ref="AF37">IFERROR(IF(INDEX(三跨两临近重点区段!$F:$F,MATCH(1,(MONTH(三跨两临近重点区段!$H:$H)=12)*(三跨两临近重点区段!$A:$A=D37),0))="已取消","已取消",INDEX(三跨两临近重点区段!$I:$I,MATCH(1,(MONTH(三跨两临近重点区段!$H:$H)=12)*(三跨两临近重点区段!$A:$A=D37)*(三跨两临近重点区段!$F:$F="现存区段"),0))),"")</f>
        <v/>
      </c>
      <c r="AH37" t="e">
        <f t="array" ref="AH37">INDEX(三跨两临近重点区段!$G:$G,MATCH(D37,三跨两临近重点区段!$A:$A,0))</f>
        <v>#N/A</v>
      </c>
    </row>
    <row r="38" ht="14.25" spans="1:34">
      <c r="A38" s="263" t="s">
        <v>150</v>
      </c>
      <c r="B38" s="264" t="s">
        <v>2179</v>
      </c>
      <c r="C38" s="263" t="s">
        <v>2191</v>
      </c>
      <c r="D38" s="263" t="s">
        <v>2192</v>
      </c>
      <c r="E38" s="265" t="s">
        <v>2142</v>
      </c>
      <c r="F38" s="264" t="s">
        <v>125</v>
      </c>
      <c r="G38" s="263" t="s">
        <v>2143</v>
      </c>
      <c r="H38" s="263" t="s">
        <v>644</v>
      </c>
      <c r="I38" s="273"/>
      <c r="J38" s="196"/>
      <c r="K38" s="196"/>
      <c r="L38" s="196"/>
      <c r="M38" s="270"/>
      <c r="N38" s="270"/>
      <c r="O38" s="33"/>
      <c r="P38" s="107"/>
      <c r="Q38" s="279"/>
      <c r="R38" s="279"/>
      <c r="S38" s="278">
        <v>45456</v>
      </c>
      <c r="T38" s="279" t="s">
        <v>2117</v>
      </c>
      <c r="U38" s="268" t="str">
        <f t="array" ref="U38">IFERROR(IF(INDEX(三跨两临近重点区段!$F:$F,MATCH(1,(MONTH(三跨两临近重点区段!$H:$H)=7)*(三跨两临近重点区段!$A:$A=D38),0))="已取消","已取消",INDEX(三跨两临近重点区段!$H:$H,MATCH(1,(MONTH(三跨两临近重点区段!$H:$H)=7)*(三跨两临近重点区段!$A:$A=D38)*(三跨两临近重点区段!$F:$F="现存区段"),0))),"")</f>
        <v/>
      </c>
      <c r="V38" s="232" t="str">
        <f t="array" ref="V38">IFERROR(IF(INDEX(三跨两临近重点区段!$F:$F,MATCH(1,(MONTH(三跨两临近重点区段!$H:$H)=7)*(三跨两临近重点区段!$A:$A=D38),0))="已取消","已取消",INDEX(三跨两临近重点区段!$I:$I,MATCH(1,(MONTH(三跨两临近重点区段!$H:$H)=7)*(三跨两临近重点区段!$A:$A=D38)*(三跨两临近重点区段!$F:$F="现存区段"),0))),"")</f>
        <v/>
      </c>
      <c r="W38" s="268" t="str">
        <f t="array" ref="W38">IFERROR(IF(INDEX(三跨两临近重点区段!$F:$F,MATCH(1,(MONTH(三跨两临近重点区段!$H:$H)=8)*(三跨两临近重点区段!$A:$A=D38),0))="已取消","已取消",INDEX(三跨两临近重点区段!$H:$H,MATCH(1,(MONTH(三跨两临近重点区段!$H:$H)=8)*(三跨两临近重点区段!$A:$A=D38)*(三跨两临近重点区段!$F:$F="现存区段"),0))),"")</f>
        <v/>
      </c>
      <c r="X38" s="232" t="str">
        <f t="array" ref="X38">IFERROR(IF(INDEX(三跨两临近重点区段!$F:$F,MATCH(1,(MONTH(三跨两临近重点区段!$H:$H)=8)*(三跨两临近重点区段!$A:$A=D38),0))="已取消","已取消",INDEX(三跨两临近重点区段!$I:$I,MATCH(1,(MONTH(三跨两临近重点区段!$H:$H)=8)*(三跨两临近重点区段!$A:$A=D38)*(三跨两临近重点区段!$F:$F="现存区段"),0))),"")</f>
        <v/>
      </c>
      <c r="Y38" s="268" t="str">
        <f t="array" ref="Y38">IFERROR(IF(INDEX(三跨两临近重点区段!$F:$F,MATCH(1,(MONTH(三跨两临近重点区段!$H:$H)=9)*(三跨两临近重点区段!$A:$A=D38),0))="已取消","已取消",INDEX(三跨两临近重点区段!$H:$H,MATCH(1,(MONTH(三跨两临近重点区段!$H:$H)=9)*(三跨两临近重点区段!$A:$A=D38)*(三跨两临近重点区段!$F:$F="现存区段"),0))),"")</f>
        <v/>
      </c>
      <c r="Z38" s="232" t="str">
        <f t="array" ref="Z38">IFERROR(IF(INDEX(三跨两临近重点区段!$F:$F,MATCH(1,(MONTH(三跨两临近重点区段!$H:$H)=9)*(三跨两临近重点区段!$A:$A=D38),0))="已取消","已取消",INDEX(三跨两临近重点区段!$I:$I,MATCH(1,(MONTH(三跨两临近重点区段!$H:$H)=9)*(三跨两临近重点区段!$A:$A=D38)*(三跨两临近重点区段!$F:$F="现存区段"),0))),"")</f>
        <v/>
      </c>
      <c r="AA38" s="268" t="str">
        <f t="array" ref="AA38">IFERROR(IF(INDEX(三跨两临近重点区段!$F:$F,MATCH(1,(MONTH(三跨两临近重点区段!$H:$H)=10)*(三跨两临近重点区段!$A:$A=D38),0))="已取消","已取消",INDEX(三跨两临近重点区段!$H:$H,MATCH(1,(MONTH(三跨两临近重点区段!$H:$H)=10)*(三跨两临近重点区段!$A:$A=D38)*(三跨两临近重点区段!$F:$F="现存区段"),0))),"")</f>
        <v/>
      </c>
      <c r="AB38" s="72" t="str">
        <f t="array" ref="AB38">IFERROR(IF(INDEX(三跨两临近重点区段!$F:$F,MATCH(1,(MONTH(三跨两临近重点区段!$H:$H)=10)*(三跨两临近重点区段!$A:$A=D38),0))="已取消","已取消",INDEX(三跨两临近重点区段!$I:$I,MATCH(1,(MONTH(三跨两临近重点区段!$H:$H)=10)*(三跨两临近重点区段!$A:$A=D38)*(三跨两临近重点区段!$F:$F="现存区段"),0))),"")</f>
        <v/>
      </c>
      <c r="AC38" s="284" t="str">
        <f t="array" ref="AC38">IFERROR(IF(INDEX(三跨两临近重点区段!$F:$F,MATCH(1,(MONTH(三跨两临近重点区段!$H:$H)=11)*(三跨两临近重点区段!$A:$A=D38),0))="已取消","已取消",INDEX(三跨两临近重点区段!$H:$H,MATCH(1,(MONTH(三跨两临近重点区段!$H:$H)=11)*(三跨两临近重点区段!$A:$A=D38)*(三跨两临近重点区段!$F:$F="现存区段"),0))),"")</f>
        <v/>
      </c>
      <c r="AD38" s="72" t="str">
        <f t="array" ref="AD38">IFERROR(IF(INDEX(三跨两临近重点区段!$F:$F,MATCH(1,(MONTH(三跨两临近重点区段!$H:$H)=11)*(三跨两临近重点区段!$A:$A=D38),0))="已取消","已取消",INDEX(三跨两临近重点区段!$I:$I,MATCH(1,(MONTH(三跨两临近重点区段!$H:$H)=11)*(三跨两临近重点区段!$A:$A=D38)*(三跨两临近重点区段!$F:$F="现存区段"),0))),"")</f>
        <v/>
      </c>
      <c r="AE38" s="284" t="str">
        <f t="array" ref="AE38">IFERROR(IF(INDEX(三跨两临近重点区段!$F:$F,MATCH(1,(MONTH(三跨两临近重点区段!$H:$H)=12)*(三跨两临近重点区段!$A:$A=D38),0))="已取消","已取消",INDEX(三跨两临近重点区段!$H:$H,MATCH(1,(MONTH(三跨两临近重点区段!$H:$H)=12)*(三跨两临近重点区段!$A:$A=D38)*(三跨两临近重点区段!$F:$F="现存区段"),0))),"")</f>
        <v/>
      </c>
      <c r="AF38" s="72" t="str">
        <f t="array" ref="AF38">IFERROR(IF(INDEX(三跨两临近重点区段!$F:$F,MATCH(1,(MONTH(三跨两临近重点区段!$H:$H)=12)*(三跨两临近重点区段!$A:$A=D38),0))="已取消","已取消",INDEX(三跨两临近重点区段!$I:$I,MATCH(1,(MONTH(三跨两临近重点区段!$H:$H)=12)*(三跨两临近重点区段!$A:$A=D38)*(三跨两临近重点区段!$F:$F="现存区段"),0))),"")</f>
        <v/>
      </c>
      <c r="AH38" t="e">
        <f t="array" ref="AH38">INDEX(三跨两临近重点区段!$G:$G,MATCH(D38,三跨两临近重点区段!$A:$A,0))</f>
        <v>#N/A</v>
      </c>
    </row>
    <row r="39" ht="14.25" spans="1:34">
      <c r="A39" s="263" t="s">
        <v>150</v>
      </c>
      <c r="B39" s="264" t="s">
        <v>2179</v>
      </c>
      <c r="C39" s="263" t="s">
        <v>2189</v>
      </c>
      <c r="D39" s="263" t="s">
        <v>2193</v>
      </c>
      <c r="E39" s="265" t="s">
        <v>2142</v>
      </c>
      <c r="F39" s="264" t="s">
        <v>125</v>
      </c>
      <c r="G39" s="263" t="s">
        <v>2143</v>
      </c>
      <c r="H39" s="263" t="s">
        <v>644</v>
      </c>
      <c r="I39" s="273"/>
      <c r="J39" s="196"/>
      <c r="K39" s="196"/>
      <c r="L39" s="196"/>
      <c r="M39" s="270"/>
      <c r="N39" s="270"/>
      <c r="O39" s="33"/>
      <c r="P39" s="107"/>
      <c r="Q39" s="279"/>
      <c r="R39" s="279"/>
      <c r="S39" s="278">
        <v>45456</v>
      </c>
      <c r="T39" s="279" t="s">
        <v>2117</v>
      </c>
      <c r="U39" s="268" t="str">
        <f t="array" ref="U39">IFERROR(IF(INDEX(三跨两临近重点区段!$F:$F,MATCH(1,(MONTH(三跨两临近重点区段!$H:$H)=7)*(三跨两临近重点区段!$A:$A=D39),0))="已取消","已取消",INDEX(三跨两临近重点区段!$H:$H,MATCH(1,(MONTH(三跨两临近重点区段!$H:$H)=7)*(三跨两临近重点区段!$A:$A=D39)*(三跨两临近重点区段!$F:$F="现存区段"),0))),"")</f>
        <v/>
      </c>
      <c r="V39" s="232" t="str">
        <f t="array" ref="V39">IFERROR(IF(INDEX(三跨两临近重点区段!$F:$F,MATCH(1,(MONTH(三跨两临近重点区段!$H:$H)=7)*(三跨两临近重点区段!$A:$A=D39),0))="已取消","已取消",INDEX(三跨两临近重点区段!$I:$I,MATCH(1,(MONTH(三跨两临近重点区段!$H:$H)=7)*(三跨两临近重点区段!$A:$A=D39)*(三跨两临近重点区段!$F:$F="现存区段"),0))),"")</f>
        <v/>
      </c>
      <c r="W39" s="268" t="str">
        <f t="array" ref="W39">IFERROR(IF(INDEX(三跨两临近重点区段!$F:$F,MATCH(1,(MONTH(三跨两临近重点区段!$H:$H)=8)*(三跨两临近重点区段!$A:$A=D39),0))="已取消","已取消",INDEX(三跨两临近重点区段!$H:$H,MATCH(1,(MONTH(三跨两临近重点区段!$H:$H)=8)*(三跨两临近重点区段!$A:$A=D39)*(三跨两临近重点区段!$F:$F="现存区段"),0))),"")</f>
        <v/>
      </c>
      <c r="X39" s="232" t="str">
        <f t="array" ref="X39">IFERROR(IF(INDEX(三跨两临近重点区段!$F:$F,MATCH(1,(MONTH(三跨两临近重点区段!$H:$H)=8)*(三跨两临近重点区段!$A:$A=D39),0))="已取消","已取消",INDEX(三跨两临近重点区段!$I:$I,MATCH(1,(MONTH(三跨两临近重点区段!$H:$H)=8)*(三跨两临近重点区段!$A:$A=D39)*(三跨两临近重点区段!$F:$F="现存区段"),0))),"")</f>
        <v/>
      </c>
      <c r="Y39" s="268" t="str">
        <f t="array" ref="Y39">IFERROR(IF(INDEX(三跨两临近重点区段!$F:$F,MATCH(1,(MONTH(三跨两临近重点区段!$H:$H)=9)*(三跨两临近重点区段!$A:$A=D39),0))="已取消","已取消",INDEX(三跨两临近重点区段!$H:$H,MATCH(1,(MONTH(三跨两临近重点区段!$H:$H)=9)*(三跨两临近重点区段!$A:$A=D39)*(三跨两临近重点区段!$F:$F="现存区段"),0))),"")</f>
        <v/>
      </c>
      <c r="Z39" s="232" t="str">
        <f t="array" ref="Z39">IFERROR(IF(INDEX(三跨两临近重点区段!$F:$F,MATCH(1,(MONTH(三跨两临近重点区段!$H:$H)=9)*(三跨两临近重点区段!$A:$A=D39),0))="已取消","已取消",INDEX(三跨两临近重点区段!$I:$I,MATCH(1,(MONTH(三跨两临近重点区段!$H:$H)=9)*(三跨两临近重点区段!$A:$A=D39)*(三跨两临近重点区段!$F:$F="现存区段"),0))),"")</f>
        <v/>
      </c>
      <c r="AA39" s="268" t="str">
        <f t="array" ref="AA39">IFERROR(IF(INDEX(三跨两临近重点区段!$F:$F,MATCH(1,(MONTH(三跨两临近重点区段!$H:$H)=10)*(三跨两临近重点区段!$A:$A=D39),0))="已取消","已取消",INDEX(三跨两临近重点区段!$H:$H,MATCH(1,(MONTH(三跨两临近重点区段!$H:$H)=10)*(三跨两临近重点区段!$A:$A=D39)*(三跨两临近重点区段!$F:$F="现存区段"),0))),"")</f>
        <v/>
      </c>
      <c r="AB39" s="72" t="str">
        <f t="array" ref="AB39">IFERROR(IF(INDEX(三跨两临近重点区段!$F:$F,MATCH(1,(MONTH(三跨两临近重点区段!$H:$H)=10)*(三跨两临近重点区段!$A:$A=D39),0))="已取消","已取消",INDEX(三跨两临近重点区段!$I:$I,MATCH(1,(MONTH(三跨两临近重点区段!$H:$H)=10)*(三跨两临近重点区段!$A:$A=D39)*(三跨两临近重点区段!$F:$F="现存区段"),0))),"")</f>
        <v/>
      </c>
      <c r="AC39" s="284" t="str">
        <f t="array" ref="AC39">IFERROR(IF(INDEX(三跨两临近重点区段!$F:$F,MATCH(1,(MONTH(三跨两临近重点区段!$H:$H)=11)*(三跨两临近重点区段!$A:$A=D39),0))="已取消","已取消",INDEX(三跨两临近重点区段!$H:$H,MATCH(1,(MONTH(三跨两临近重点区段!$H:$H)=11)*(三跨两临近重点区段!$A:$A=D39)*(三跨两临近重点区段!$F:$F="现存区段"),0))),"")</f>
        <v/>
      </c>
      <c r="AD39" s="72" t="str">
        <f t="array" ref="AD39">IFERROR(IF(INDEX(三跨两临近重点区段!$F:$F,MATCH(1,(MONTH(三跨两临近重点区段!$H:$H)=11)*(三跨两临近重点区段!$A:$A=D39),0))="已取消","已取消",INDEX(三跨两临近重点区段!$I:$I,MATCH(1,(MONTH(三跨两临近重点区段!$H:$H)=11)*(三跨两临近重点区段!$A:$A=D39)*(三跨两临近重点区段!$F:$F="现存区段"),0))),"")</f>
        <v/>
      </c>
      <c r="AE39" s="284" t="str">
        <f t="array" ref="AE39">IFERROR(IF(INDEX(三跨两临近重点区段!$F:$F,MATCH(1,(MONTH(三跨两临近重点区段!$H:$H)=12)*(三跨两临近重点区段!$A:$A=D39),0))="已取消","已取消",INDEX(三跨两临近重点区段!$H:$H,MATCH(1,(MONTH(三跨两临近重点区段!$H:$H)=12)*(三跨两临近重点区段!$A:$A=D39)*(三跨两临近重点区段!$F:$F="现存区段"),0))),"")</f>
        <v/>
      </c>
      <c r="AF39" s="72" t="str">
        <f t="array" ref="AF39">IFERROR(IF(INDEX(三跨两临近重点区段!$F:$F,MATCH(1,(MONTH(三跨两临近重点区段!$H:$H)=12)*(三跨两临近重点区段!$A:$A=D39),0))="已取消","已取消",INDEX(三跨两临近重点区段!$I:$I,MATCH(1,(MONTH(三跨两临近重点区段!$H:$H)=12)*(三跨两临近重点区段!$A:$A=D39)*(三跨两临近重点区段!$F:$F="现存区段"),0))),"")</f>
        <v/>
      </c>
      <c r="AH39" t="e">
        <f t="array" ref="AH39">INDEX(三跨两临近重点区段!$G:$G,MATCH(D39,三跨两临近重点区段!$A:$A,0))</f>
        <v>#N/A</v>
      </c>
    </row>
    <row r="40" ht="14.25" spans="1:34">
      <c r="A40" s="263" t="s">
        <v>363</v>
      </c>
      <c r="B40" s="264" t="s">
        <v>2194</v>
      </c>
      <c r="C40" s="263" t="s">
        <v>2120</v>
      </c>
      <c r="D40" s="263" t="s">
        <v>2195</v>
      </c>
      <c r="E40" s="265" t="s">
        <v>2137</v>
      </c>
      <c r="F40" s="264" t="s">
        <v>125</v>
      </c>
      <c r="G40" s="263" t="s">
        <v>2138</v>
      </c>
      <c r="H40" s="263" t="s">
        <v>1024</v>
      </c>
      <c r="I40" s="273"/>
      <c r="J40" s="196"/>
      <c r="K40" s="196"/>
      <c r="L40" s="196"/>
      <c r="M40" s="270"/>
      <c r="N40" s="270"/>
      <c r="O40" s="33"/>
      <c r="P40" s="107"/>
      <c r="Q40" s="279"/>
      <c r="R40" s="279"/>
      <c r="S40" s="278">
        <v>45447</v>
      </c>
      <c r="T40" s="279" t="s">
        <v>2117</v>
      </c>
      <c r="U40" s="268" t="str">
        <f t="array" ref="U40">IFERROR(IF(INDEX(三跨两临近重点区段!$F:$F,MATCH(1,(MONTH(三跨两临近重点区段!$H:$H)=7)*(三跨两临近重点区段!$A:$A=D40),0))="已取消","已取消",INDEX(三跨两临近重点区段!$H:$H,MATCH(1,(MONTH(三跨两临近重点区段!$H:$H)=7)*(三跨两临近重点区段!$A:$A=D40)*(三跨两临近重点区段!$F:$F="现存区段"),0))),"")</f>
        <v/>
      </c>
      <c r="V40" s="232" t="str">
        <f t="array" ref="V40">IFERROR(IF(INDEX(三跨两临近重点区段!$F:$F,MATCH(1,(MONTH(三跨两临近重点区段!$H:$H)=7)*(三跨两临近重点区段!$A:$A=D40),0))="已取消","已取消",INDEX(三跨两临近重点区段!$I:$I,MATCH(1,(MONTH(三跨两临近重点区段!$H:$H)=7)*(三跨两临近重点区段!$A:$A=D40)*(三跨两临近重点区段!$F:$F="现存区段"),0))),"")</f>
        <v/>
      </c>
      <c r="W40" s="268" t="str">
        <f t="array" ref="W40">IFERROR(IF(INDEX(三跨两临近重点区段!$F:$F,MATCH(1,(MONTH(三跨两临近重点区段!$H:$H)=8)*(三跨两临近重点区段!$A:$A=D40),0))="已取消","已取消",INDEX(三跨两临近重点区段!$H:$H,MATCH(1,(MONTH(三跨两临近重点区段!$H:$H)=8)*(三跨两临近重点区段!$A:$A=D40)*(三跨两临近重点区段!$F:$F="现存区段"),0))),"")</f>
        <v/>
      </c>
      <c r="X40" s="232" t="str">
        <f t="array" ref="X40">IFERROR(IF(INDEX(三跨两临近重点区段!$F:$F,MATCH(1,(MONTH(三跨两临近重点区段!$H:$H)=8)*(三跨两临近重点区段!$A:$A=D40),0))="已取消","已取消",INDEX(三跨两临近重点区段!$I:$I,MATCH(1,(MONTH(三跨两临近重点区段!$H:$H)=8)*(三跨两临近重点区段!$A:$A=D40)*(三跨两临近重点区段!$F:$F="现存区段"),0))),"")</f>
        <v/>
      </c>
      <c r="Y40" s="268" t="str">
        <f t="array" ref="Y40">IFERROR(IF(INDEX(三跨两临近重点区段!$F:$F,MATCH(1,(MONTH(三跨两临近重点区段!$H:$H)=9)*(三跨两临近重点区段!$A:$A=D40),0))="已取消","已取消",INDEX(三跨两临近重点区段!$H:$H,MATCH(1,(MONTH(三跨两临近重点区段!$H:$H)=9)*(三跨两临近重点区段!$A:$A=D40)*(三跨两临近重点区段!$F:$F="现存区段"),0))),"")</f>
        <v/>
      </c>
      <c r="Z40" s="232" t="str">
        <f t="array" ref="Z40">IFERROR(IF(INDEX(三跨两临近重点区段!$F:$F,MATCH(1,(MONTH(三跨两临近重点区段!$H:$H)=9)*(三跨两临近重点区段!$A:$A=D40),0))="已取消","已取消",INDEX(三跨两临近重点区段!$I:$I,MATCH(1,(MONTH(三跨两临近重点区段!$H:$H)=9)*(三跨两临近重点区段!$A:$A=D40)*(三跨两临近重点区段!$F:$F="现存区段"),0))),"")</f>
        <v/>
      </c>
      <c r="AA40" s="268" t="str">
        <f t="array" ref="AA40">IFERROR(IF(INDEX(三跨两临近重点区段!$F:$F,MATCH(1,(MONTH(三跨两临近重点区段!$H:$H)=10)*(三跨两临近重点区段!$A:$A=D40),0))="已取消","已取消",INDEX(三跨两临近重点区段!$H:$H,MATCH(1,(MONTH(三跨两临近重点区段!$H:$H)=10)*(三跨两临近重点区段!$A:$A=D40)*(三跨两临近重点区段!$F:$F="现存区段"),0))),"")</f>
        <v/>
      </c>
      <c r="AB40" s="72" t="str">
        <f t="array" ref="AB40">IFERROR(IF(INDEX(三跨两临近重点区段!$F:$F,MATCH(1,(MONTH(三跨两临近重点区段!$H:$H)=10)*(三跨两临近重点区段!$A:$A=D40),0))="已取消","已取消",INDEX(三跨两临近重点区段!$I:$I,MATCH(1,(MONTH(三跨两临近重点区段!$H:$H)=10)*(三跨两临近重点区段!$A:$A=D40)*(三跨两临近重点区段!$F:$F="现存区段"),0))),"")</f>
        <v/>
      </c>
      <c r="AC40" s="284" t="str">
        <f t="array" ref="AC40">IFERROR(IF(INDEX(三跨两临近重点区段!$F:$F,MATCH(1,(MONTH(三跨两临近重点区段!$H:$H)=11)*(三跨两临近重点区段!$A:$A=D40),0))="已取消","已取消",INDEX(三跨两临近重点区段!$H:$H,MATCH(1,(MONTH(三跨两临近重点区段!$H:$H)=11)*(三跨两临近重点区段!$A:$A=D40)*(三跨两临近重点区段!$F:$F="现存区段"),0))),"")</f>
        <v/>
      </c>
      <c r="AD40" s="72" t="str">
        <f t="array" ref="AD40">IFERROR(IF(INDEX(三跨两临近重点区段!$F:$F,MATCH(1,(MONTH(三跨两临近重点区段!$H:$H)=11)*(三跨两临近重点区段!$A:$A=D40),0))="已取消","已取消",INDEX(三跨两临近重点区段!$I:$I,MATCH(1,(MONTH(三跨两临近重点区段!$H:$H)=11)*(三跨两临近重点区段!$A:$A=D40)*(三跨两临近重点区段!$F:$F="现存区段"),0))),"")</f>
        <v/>
      </c>
      <c r="AE40" s="284" t="str">
        <f t="array" ref="AE40">IFERROR(IF(INDEX(三跨两临近重点区段!$F:$F,MATCH(1,(MONTH(三跨两临近重点区段!$H:$H)=12)*(三跨两临近重点区段!$A:$A=D40),0))="已取消","已取消",INDEX(三跨两临近重点区段!$H:$H,MATCH(1,(MONTH(三跨两临近重点区段!$H:$H)=12)*(三跨两临近重点区段!$A:$A=D40)*(三跨两临近重点区段!$F:$F="现存区段"),0))),"")</f>
        <v/>
      </c>
      <c r="AF40" s="72" t="str">
        <f t="array" ref="AF40">IFERROR(IF(INDEX(三跨两临近重点区段!$F:$F,MATCH(1,(MONTH(三跨两临近重点区段!$H:$H)=12)*(三跨两临近重点区段!$A:$A=D40),0))="已取消","已取消",INDEX(三跨两临近重点区段!$I:$I,MATCH(1,(MONTH(三跨两临近重点区段!$H:$H)=12)*(三跨两临近重点区段!$A:$A=D40)*(三跨两临近重点区段!$F:$F="现存区段"),0))),"")</f>
        <v/>
      </c>
      <c r="AH40" t="e">
        <f t="array" ref="AH40">INDEX(三跨两临近重点区段!$G:$G,MATCH(D40,三跨两临近重点区段!$A:$A,0))</f>
        <v>#N/A</v>
      </c>
    </row>
    <row r="41" ht="14.25" spans="1:34">
      <c r="A41" s="263" t="s">
        <v>363</v>
      </c>
      <c r="B41" s="264" t="s">
        <v>2194</v>
      </c>
      <c r="C41" s="263" t="s">
        <v>2177</v>
      </c>
      <c r="D41" s="263" t="s">
        <v>2196</v>
      </c>
      <c r="E41" s="265" t="s">
        <v>2137</v>
      </c>
      <c r="F41" s="264" t="s">
        <v>125</v>
      </c>
      <c r="G41" s="263" t="s">
        <v>2138</v>
      </c>
      <c r="H41" s="263" t="s">
        <v>1024</v>
      </c>
      <c r="I41" s="273"/>
      <c r="J41" s="196"/>
      <c r="K41" s="196"/>
      <c r="L41" s="196"/>
      <c r="M41" s="270"/>
      <c r="N41" s="270"/>
      <c r="O41" s="33"/>
      <c r="P41" s="107"/>
      <c r="Q41" s="279"/>
      <c r="R41" s="279"/>
      <c r="S41" s="278">
        <v>45447</v>
      </c>
      <c r="T41" s="279" t="s">
        <v>2117</v>
      </c>
      <c r="U41" s="268" t="str">
        <f t="array" ref="U41">IFERROR(IF(INDEX(三跨两临近重点区段!$F:$F,MATCH(1,(MONTH(三跨两临近重点区段!$H:$H)=7)*(三跨两临近重点区段!$A:$A=D41),0))="已取消","已取消",INDEX(三跨两临近重点区段!$H:$H,MATCH(1,(MONTH(三跨两临近重点区段!$H:$H)=7)*(三跨两临近重点区段!$A:$A=D41)*(三跨两临近重点区段!$F:$F="现存区段"),0))),"")</f>
        <v/>
      </c>
      <c r="V41" s="232" t="str">
        <f t="array" ref="V41">IFERROR(IF(INDEX(三跨两临近重点区段!$F:$F,MATCH(1,(MONTH(三跨两临近重点区段!$H:$H)=7)*(三跨两临近重点区段!$A:$A=D41),0))="已取消","已取消",INDEX(三跨两临近重点区段!$I:$I,MATCH(1,(MONTH(三跨两临近重点区段!$H:$H)=7)*(三跨两临近重点区段!$A:$A=D41)*(三跨两临近重点区段!$F:$F="现存区段"),0))),"")</f>
        <v/>
      </c>
      <c r="W41" s="268" t="str">
        <f t="array" ref="W41">IFERROR(IF(INDEX(三跨两临近重点区段!$F:$F,MATCH(1,(MONTH(三跨两临近重点区段!$H:$H)=8)*(三跨两临近重点区段!$A:$A=D41),0))="已取消","已取消",INDEX(三跨两临近重点区段!$H:$H,MATCH(1,(MONTH(三跨两临近重点区段!$H:$H)=8)*(三跨两临近重点区段!$A:$A=D41)*(三跨两临近重点区段!$F:$F="现存区段"),0))),"")</f>
        <v/>
      </c>
      <c r="X41" s="232" t="str">
        <f t="array" ref="X41">IFERROR(IF(INDEX(三跨两临近重点区段!$F:$F,MATCH(1,(MONTH(三跨两临近重点区段!$H:$H)=8)*(三跨两临近重点区段!$A:$A=D41),0))="已取消","已取消",INDEX(三跨两临近重点区段!$I:$I,MATCH(1,(MONTH(三跨两临近重点区段!$H:$H)=8)*(三跨两临近重点区段!$A:$A=D41)*(三跨两临近重点区段!$F:$F="现存区段"),0))),"")</f>
        <v/>
      </c>
      <c r="Y41" s="268" t="str">
        <f t="array" ref="Y41">IFERROR(IF(INDEX(三跨两临近重点区段!$F:$F,MATCH(1,(MONTH(三跨两临近重点区段!$H:$H)=9)*(三跨两临近重点区段!$A:$A=D41),0))="已取消","已取消",INDEX(三跨两临近重点区段!$H:$H,MATCH(1,(MONTH(三跨两临近重点区段!$H:$H)=9)*(三跨两临近重点区段!$A:$A=D41)*(三跨两临近重点区段!$F:$F="现存区段"),0))),"")</f>
        <v/>
      </c>
      <c r="Z41" s="232" t="str">
        <f t="array" ref="Z41">IFERROR(IF(INDEX(三跨两临近重点区段!$F:$F,MATCH(1,(MONTH(三跨两临近重点区段!$H:$H)=9)*(三跨两临近重点区段!$A:$A=D41),0))="已取消","已取消",INDEX(三跨两临近重点区段!$I:$I,MATCH(1,(MONTH(三跨两临近重点区段!$H:$H)=9)*(三跨两临近重点区段!$A:$A=D41)*(三跨两临近重点区段!$F:$F="现存区段"),0))),"")</f>
        <v/>
      </c>
      <c r="AA41" s="268" t="str">
        <f t="array" ref="AA41">IFERROR(IF(INDEX(三跨两临近重点区段!$F:$F,MATCH(1,(MONTH(三跨两临近重点区段!$H:$H)=10)*(三跨两临近重点区段!$A:$A=D41),0))="已取消","已取消",INDEX(三跨两临近重点区段!$H:$H,MATCH(1,(MONTH(三跨两临近重点区段!$H:$H)=10)*(三跨两临近重点区段!$A:$A=D41)*(三跨两临近重点区段!$F:$F="现存区段"),0))),"")</f>
        <v/>
      </c>
      <c r="AB41" s="72" t="str">
        <f t="array" ref="AB41">IFERROR(IF(INDEX(三跨两临近重点区段!$F:$F,MATCH(1,(MONTH(三跨两临近重点区段!$H:$H)=10)*(三跨两临近重点区段!$A:$A=D41),0))="已取消","已取消",INDEX(三跨两临近重点区段!$I:$I,MATCH(1,(MONTH(三跨两临近重点区段!$H:$H)=10)*(三跨两临近重点区段!$A:$A=D41)*(三跨两临近重点区段!$F:$F="现存区段"),0))),"")</f>
        <v/>
      </c>
      <c r="AC41" s="284" t="str">
        <f t="array" ref="AC41">IFERROR(IF(INDEX(三跨两临近重点区段!$F:$F,MATCH(1,(MONTH(三跨两临近重点区段!$H:$H)=11)*(三跨两临近重点区段!$A:$A=D41),0))="已取消","已取消",INDEX(三跨两临近重点区段!$H:$H,MATCH(1,(MONTH(三跨两临近重点区段!$H:$H)=11)*(三跨两临近重点区段!$A:$A=D41)*(三跨两临近重点区段!$F:$F="现存区段"),0))),"")</f>
        <v/>
      </c>
      <c r="AD41" s="72" t="str">
        <f t="array" ref="AD41">IFERROR(IF(INDEX(三跨两临近重点区段!$F:$F,MATCH(1,(MONTH(三跨两临近重点区段!$H:$H)=11)*(三跨两临近重点区段!$A:$A=D41),0))="已取消","已取消",INDEX(三跨两临近重点区段!$I:$I,MATCH(1,(MONTH(三跨两临近重点区段!$H:$H)=11)*(三跨两临近重点区段!$A:$A=D41)*(三跨两临近重点区段!$F:$F="现存区段"),0))),"")</f>
        <v/>
      </c>
      <c r="AE41" s="284" t="str">
        <f t="array" ref="AE41">IFERROR(IF(INDEX(三跨两临近重点区段!$F:$F,MATCH(1,(MONTH(三跨两临近重点区段!$H:$H)=12)*(三跨两临近重点区段!$A:$A=D41),0))="已取消","已取消",INDEX(三跨两临近重点区段!$H:$H,MATCH(1,(MONTH(三跨两临近重点区段!$H:$H)=12)*(三跨两临近重点区段!$A:$A=D41)*(三跨两临近重点区段!$F:$F="现存区段"),0))),"")</f>
        <v/>
      </c>
      <c r="AF41" s="72" t="str">
        <f t="array" ref="AF41">IFERROR(IF(INDEX(三跨两临近重点区段!$F:$F,MATCH(1,(MONTH(三跨两临近重点区段!$H:$H)=12)*(三跨两临近重点区段!$A:$A=D41),0))="已取消","已取消",INDEX(三跨两临近重点区段!$I:$I,MATCH(1,(MONTH(三跨两临近重点区段!$H:$H)=12)*(三跨两临近重点区段!$A:$A=D41)*(三跨两临近重点区段!$F:$F="现存区段"),0))),"")</f>
        <v/>
      </c>
      <c r="AH41" t="e">
        <f t="array" ref="AH41">INDEX(三跨两临近重点区段!$G:$G,MATCH(D41,三跨两临近重点区段!$A:$A,0))</f>
        <v>#N/A</v>
      </c>
    </row>
    <row r="42" ht="14.25" spans="1:34">
      <c r="A42" s="263" t="s">
        <v>363</v>
      </c>
      <c r="B42" s="264" t="s">
        <v>2194</v>
      </c>
      <c r="C42" s="263" t="s">
        <v>2197</v>
      </c>
      <c r="D42" s="263" t="s">
        <v>2198</v>
      </c>
      <c r="E42" s="265" t="s">
        <v>2137</v>
      </c>
      <c r="F42" s="264" t="s">
        <v>125</v>
      </c>
      <c r="G42" s="263" t="s">
        <v>2138</v>
      </c>
      <c r="H42" s="263" t="s">
        <v>1024</v>
      </c>
      <c r="I42" s="273"/>
      <c r="J42" s="196"/>
      <c r="K42" s="196"/>
      <c r="L42" s="196"/>
      <c r="M42" s="270"/>
      <c r="N42" s="270"/>
      <c r="O42" s="33"/>
      <c r="P42" s="107"/>
      <c r="Q42" s="279"/>
      <c r="R42" s="279"/>
      <c r="S42" s="278">
        <v>45447</v>
      </c>
      <c r="T42" s="279" t="s">
        <v>2117</v>
      </c>
      <c r="U42" s="268" t="str">
        <f t="array" ref="U42">IFERROR(IF(INDEX(三跨两临近重点区段!$F:$F,MATCH(1,(MONTH(三跨两临近重点区段!$H:$H)=7)*(三跨两临近重点区段!$A:$A=D42),0))="已取消","已取消",INDEX(三跨两临近重点区段!$H:$H,MATCH(1,(MONTH(三跨两临近重点区段!$H:$H)=7)*(三跨两临近重点区段!$A:$A=D42)*(三跨两临近重点区段!$F:$F="现存区段"),0))),"")</f>
        <v/>
      </c>
      <c r="V42" s="232" t="str">
        <f t="array" ref="V42">IFERROR(IF(INDEX(三跨两临近重点区段!$F:$F,MATCH(1,(MONTH(三跨两临近重点区段!$H:$H)=7)*(三跨两临近重点区段!$A:$A=D42),0))="已取消","已取消",INDEX(三跨两临近重点区段!$I:$I,MATCH(1,(MONTH(三跨两临近重点区段!$H:$H)=7)*(三跨两临近重点区段!$A:$A=D42)*(三跨两临近重点区段!$F:$F="现存区段"),0))),"")</f>
        <v/>
      </c>
      <c r="W42" s="268" t="str">
        <f t="array" ref="W42">IFERROR(IF(INDEX(三跨两临近重点区段!$F:$F,MATCH(1,(MONTH(三跨两临近重点区段!$H:$H)=8)*(三跨两临近重点区段!$A:$A=D42),0))="已取消","已取消",INDEX(三跨两临近重点区段!$H:$H,MATCH(1,(MONTH(三跨两临近重点区段!$H:$H)=8)*(三跨两临近重点区段!$A:$A=D42)*(三跨两临近重点区段!$F:$F="现存区段"),0))),"")</f>
        <v/>
      </c>
      <c r="X42" s="232" t="str">
        <f t="array" ref="X42">IFERROR(IF(INDEX(三跨两临近重点区段!$F:$F,MATCH(1,(MONTH(三跨两临近重点区段!$H:$H)=8)*(三跨两临近重点区段!$A:$A=D42),0))="已取消","已取消",INDEX(三跨两临近重点区段!$I:$I,MATCH(1,(MONTH(三跨两临近重点区段!$H:$H)=8)*(三跨两临近重点区段!$A:$A=D42)*(三跨两临近重点区段!$F:$F="现存区段"),0))),"")</f>
        <v/>
      </c>
      <c r="Y42" s="268" t="str">
        <f t="array" ref="Y42">IFERROR(IF(INDEX(三跨两临近重点区段!$F:$F,MATCH(1,(MONTH(三跨两临近重点区段!$H:$H)=9)*(三跨两临近重点区段!$A:$A=D42),0))="已取消","已取消",INDEX(三跨两临近重点区段!$H:$H,MATCH(1,(MONTH(三跨两临近重点区段!$H:$H)=9)*(三跨两临近重点区段!$A:$A=D42)*(三跨两临近重点区段!$F:$F="现存区段"),0))),"")</f>
        <v/>
      </c>
      <c r="Z42" s="232" t="str">
        <f t="array" ref="Z42">IFERROR(IF(INDEX(三跨两临近重点区段!$F:$F,MATCH(1,(MONTH(三跨两临近重点区段!$H:$H)=9)*(三跨两临近重点区段!$A:$A=D42),0))="已取消","已取消",INDEX(三跨两临近重点区段!$I:$I,MATCH(1,(MONTH(三跨两临近重点区段!$H:$H)=9)*(三跨两临近重点区段!$A:$A=D42)*(三跨两临近重点区段!$F:$F="现存区段"),0))),"")</f>
        <v/>
      </c>
      <c r="AA42" s="268" t="str">
        <f t="array" ref="AA42">IFERROR(IF(INDEX(三跨两临近重点区段!$F:$F,MATCH(1,(MONTH(三跨两临近重点区段!$H:$H)=10)*(三跨两临近重点区段!$A:$A=D42),0))="已取消","已取消",INDEX(三跨两临近重点区段!$H:$H,MATCH(1,(MONTH(三跨两临近重点区段!$H:$H)=10)*(三跨两临近重点区段!$A:$A=D42)*(三跨两临近重点区段!$F:$F="现存区段"),0))),"")</f>
        <v/>
      </c>
      <c r="AB42" s="72" t="str">
        <f t="array" ref="AB42">IFERROR(IF(INDEX(三跨两临近重点区段!$F:$F,MATCH(1,(MONTH(三跨两临近重点区段!$H:$H)=10)*(三跨两临近重点区段!$A:$A=D42),0))="已取消","已取消",INDEX(三跨两临近重点区段!$I:$I,MATCH(1,(MONTH(三跨两临近重点区段!$H:$H)=10)*(三跨两临近重点区段!$A:$A=D42)*(三跨两临近重点区段!$F:$F="现存区段"),0))),"")</f>
        <v/>
      </c>
      <c r="AC42" s="284" t="str">
        <f t="array" ref="AC42">IFERROR(IF(INDEX(三跨两临近重点区段!$F:$F,MATCH(1,(MONTH(三跨两临近重点区段!$H:$H)=11)*(三跨两临近重点区段!$A:$A=D42),0))="已取消","已取消",INDEX(三跨两临近重点区段!$H:$H,MATCH(1,(MONTH(三跨两临近重点区段!$H:$H)=11)*(三跨两临近重点区段!$A:$A=D42)*(三跨两临近重点区段!$F:$F="现存区段"),0))),"")</f>
        <v/>
      </c>
      <c r="AD42" s="72" t="str">
        <f t="array" ref="AD42">IFERROR(IF(INDEX(三跨两临近重点区段!$F:$F,MATCH(1,(MONTH(三跨两临近重点区段!$H:$H)=11)*(三跨两临近重点区段!$A:$A=D42),0))="已取消","已取消",INDEX(三跨两临近重点区段!$I:$I,MATCH(1,(MONTH(三跨两临近重点区段!$H:$H)=11)*(三跨两临近重点区段!$A:$A=D42)*(三跨两临近重点区段!$F:$F="现存区段"),0))),"")</f>
        <v/>
      </c>
      <c r="AE42" s="284" t="str">
        <f t="array" ref="AE42">IFERROR(IF(INDEX(三跨两临近重点区段!$F:$F,MATCH(1,(MONTH(三跨两临近重点区段!$H:$H)=12)*(三跨两临近重点区段!$A:$A=D42),0))="已取消","已取消",INDEX(三跨两临近重点区段!$H:$H,MATCH(1,(MONTH(三跨两临近重点区段!$H:$H)=12)*(三跨两临近重点区段!$A:$A=D42)*(三跨两临近重点区段!$F:$F="现存区段"),0))),"")</f>
        <v/>
      </c>
      <c r="AF42" s="72" t="str">
        <f t="array" ref="AF42">IFERROR(IF(INDEX(三跨两临近重点区段!$F:$F,MATCH(1,(MONTH(三跨两临近重点区段!$H:$H)=12)*(三跨两临近重点区段!$A:$A=D42),0))="已取消","已取消",INDEX(三跨两临近重点区段!$I:$I,MATCH(1,(MONTH(三跨两临近重点区段!$H:$H)=12)*(三跨两临近重点区段!$A:$A=D42)*(三跨两临近重点区段!$F:$F="现存区段"),0))),"")</f>
        <v/>
      </c>
      <c r="AH42" t="e">
        <f t="array" ref="AH42">INDEX(三跨两临近重点区段!$G:$G,MATCH(D42,三跨两临近重点区段!$A:$A,0))</f>
        <v>#N/A</v>
      </c>
    </row>
    <row r="43" ht="14.25" spans="1:34">
      <c r="A43" s="263" t="s">
        <v>363</v>
      </c>
      <c r="B43" s="264" t="s">
        <v>2194</v>
      </c>
      <c r="C43" s="263" t="s">
        <v>2199</v>
      </c>
      <c r="D43" s="263" t="s">
        <v>2200</v>
      </c>
      <c r="E43" s="265" t="s">
        <v>2137</v>
      </c>
      <c r="F43" s="264" t="s">
        <v>125</v>
      </c>
      <c r="G43" s="263" t="s">
        <v>2138</v>
      </c>
      <c r="H43" s="263" t="s">
        <v>1024</v>
      </c>
      <c r="I43" s="273"/>
      <c r="J43" s="196"/>
      <c r="K43" s="196"/>
      <c r="L43" s="196"/>
      <c r="M43" s="270"/>
      <c r="N43" s="270"/>
      <c r="O43" s="33"/>
      <c r="P43" s="107"/>
      <c r="Q43" s="279"/>
      <c r="R43" s="279"/>
      <c r="S43" s="278">
        <v>45447</v>
      </c>
      <c r="T43" s="279" t="s">
        <v>2117</v>
      </c>
      <c r="U43" s="268" t="str">
        <f t="array" ref="U43">IFERROR(IF(INDEX(三跨两临近重点区段!$F:$F,MATCH(1,(MONTH(三跨两临近重点区段!$H:$H)=7)*(三跨两临近重点区段!$A:$A=D43),0))="已取消","已取消",INDEX(三跨两临近重点区段!$H:$H,MATCH(1,(MONTH(三跨两临近重点区段!$H:$H)=7)*(三跨两临近重点区段!$A:$A=D43)*(三跨两临近重点区段!$F:$F="现存区段"),0))),"")</f>
        <v/>
      </c>
      <c r="V43" s="232" t="str">
        <f t="array" ref="V43">IFERROR(IF(INDEX(三跨两临近重点区段!$F:$F,MATCH(1,(MONTH(三跨两临近重点区段!$H:$H)=7)*(三跨两临近重点区段!$A:$A=D43),0))="已取消","已取消",INDEX(三跨两临近重点区段!$I:$I,MATCH(1,(MONTH(三跨两临近重点区段!$H:$H)=7)*(三跨两临近重点区段!$A:$A=D43)*(三跨两临近重点区段!$F:$F="现存区段"),0))),"")</f>
        <v/>
      </c>
      <c r="W43" s="268" t="str">
        <f t="array" ref="W43">IFERROR(IF(INDEX(三跨两临近重点区段!$F:$F,MATCH(1,(MONTH(三跨两临近重点区段!$H:$H)=8)*(三跨两临近重点区段!$A:$A=D43),0))="已取消","已取消",INDEX(三跨两临近重点区段!$H:$H,MATCH(1,(MONTH(三跨两临近重点区段!$H:$H)=8)*(三跨两临近重点区段!$A:$A=D43)*(三跨两临近重点区段!$F:$F="现存区段"),0))),"")</f>
        <v/>
      </c>
      <c r="X43" s="232" t="str">
        <f t="array" ref="X43">IFERROR(IF(INDEX(三跨两临近重点区段!$F:$F,MATCH(1,(MONTH(三跨两临近重点区段!$H:$H)=8)*(三跨两临近重点区段!$A:$A=D43),0))="已取消","已取消",INDEX(三跨两临近重点区段!$I:$I,MATCH(1,(MONTH(三跨两临近重点区段!$H:$H)=8)*(三跨两临近重点区段!$A:$A=D43)*(三跨两临近重点区段!$F:$F="现存区段"),0))),"")</f>
        <v/>
      </c>
      <c r="Y43" s="268" t="str">
        <f t="array" ref="Y43">IFERROR(IF(INDEX(三跨两临近重点区段!$F:$F,MATCH(1,(MONTH(三跨两临近重点区段!$H:$H)=9)*(三跨两临近重点区段!$A:$A=D43),0))="已取消","已取消",INDEX(三跨两临近重点区段!$H:$H,MATCH(1,(MONTH(三跨两临近重点区段!$H:$H)=9)*(三跨两临近重点区段!$A:$A=D43)*(三跨两临近重点区段!$F:$F="现存区段"),0))),"")</f>
        <v/>
      </c>
      <c r="Z43" s="232" t="str">
        <f t="array" ref="Z43">IFERROR(IF(INDEX(三跨两临近重点区段!$F:$F,MATCH(1,(MONTH(三跨两临近重点区段!$H:$H)=9)*(三跨两临近重点区段!$A:$A=D43),0))="已取消","已取消",INDEX(三跨两临近重点区段!$I:$I,MATCH(1,(MONTH(三跨两临近重点区段!$H:$H)=9)*(三跨两临近重点区段!$A:$A=D43)*(三跨两临近重点区段!$F:$F="现存区段"),0))),"")</f>
        <v/>
      </c>
      <c r="AA43" s="268" t="str">
        <f t="array" ref="AA43">IFERROR(IF(INDEX(三跨两临近重点区段!$F:$F,MATCH(1,(MONTH(三跨两临近重点区段!$H:$H)=10)*(三跨两临近重点区段!$A:$A=D43),0))="已取消","已取消",INDEX(三跨两临近重点区段!$H:$H,MATCH(1,(MONTH(三跨两临近重点区段!$H:$H)=10)*(三跨两临近重点区段!$A:$A=D43)*(三跨两临近重点区段!$F:$F="现存区段"),0))),"")</f>
        <v/>
      </c>
      <c r="AB43" s="72" t="str">
        <f t="array" ref="AB43">IFERROR(IF(INDEX(三跨两临近重点区段!$F:$F,MATCH(1,(MONTH(三跨两临近重点区段!$H:$H)=10)*(三跨两临近重点区段!$A:$A=D43),0))="已取消","已取消",INDEX(三跨两临近重点区段!$I:$I,MATCH(1,(MONTH(三跨两临近重点区段!$H:$H)=10)*(三跨两临近重点区段!$A:$A=D43)*(三跨两临近重点区段!$F:$F="现存区段"),0))),"")</f>
        <v/>
      </c>
      <c r="AC43" s="284" t="str">
        <f t="array" ref="AC43">IFERROR(IF(INDEX(三跨两临近重点区段!$F:$F,MATCH(1,(MONTH(三跨两临近重点区段!$H:$H)=11)*(三跨两临近重点区段!$A:$A=D43),0))="已取消","已取消",INDEX(三跨两临近重点区段!$H:$H,MATCH(1,(MONTH(三跨两临近重点区段!$H:$H)=11)*(三跨两临近重点区段!$A:$A=D43)*(三跨两临近重点区段!$F:$F="现存区段"),0))),"")</f>
        <v/>
      </c>
      <c r="AD43" s="72" t="str">
        <f t="array" ref="AD43">IFERROR(IF(INDEX(三跨两临近重点区段!$F:$F,MATCH(1,(MONTH(三跨两临近重点区段!$H:$H)=11)*(三跨两临近重点区段!$A:$A=D43),0))="已取消","已取消",INDEX(三跨两临近重点区段!$I:$I,MATCH(1,(MONTH(三跨两临近重点区段!$H:$H)=11)*(三跨两临近重点区段!$A:$A=D43)*(三跨两临近重点区段!$F:$F="现存区段"),0))),"")</f>
        <v/>
      </c>
      <c r="AE43" s="284" t="str">
        <f t="array" ref="AE43">IFERROR(IF(INDEX(三跨两临近重点区段!$F:$F,MATCH(1,(MONTH(三跨两临近重点区段!$H:$H)=12)*(三跨两临近重点区段!$A:$A=D43),0))="已取消","已取消",INDEX(三跨两临近重点区段!$H:$H,MATCH(1,(MONTH(三跨两临近重点区段!$H:$H)=12)*(三跨两临近重点区段!$A:$A=D43)*(三跨两临近重点区段!$F:$F="现存区段"),0))),"")</f>
        <v/>
      </c>
      <c r="AF43" s="72" t="str">
        <f t="array" ref="AF43">IFERROR(IF(INDEX(三跨两临近重点区段!$F:$F,MATCH(1,(MONTH(三跨两临近重点区段!$H:$H)=12)*(三跨两临近重点区段!$A:$A=D43),0))="已取消","已取消",INDEX(三跨两临近重点区段!$I:$I,MATCH(1,(MONTH(三跨两临近重点区段!$H:$H)=12)*(三跨两临近重点区段!$A:$A=D43)*(三跨两临近重点区段!$F:$F="现存区段"),0))),"")</f>
        <v/>
      </c>
      <c r="AH43" t="e">
        <f t="array" ref="AH43">INDEX(三跨两临近重点区段!$G:$G,MATCH(D43,三跨两临近重点区段!$A:$A,0))</f>
        <v>#N/A</v>
      </c>
    </row>
    <row r="44" ht="14.25" spans="1:34">
      <c r="A44" s="263" t="s">
        <v>363</v>
      </c>
      <c r="B44" s="264" t="s">
        <v>2194</v>
      </c>
      <c r="C44" s="263" t="s">
        <v>2201</v>
      </c>
      <c r="D44" s="263" t="s">
        <v>2202</v>
      </c>
      <c r="E44" s="265" t="s">
        <v>2137</v>
      </c>
      <c r="F44" s="264" t="s">
        <v>125</v>
      </c>
      <c r="G44" s="263" t="s">
        <v>2138</v>
      </c>
      <c r="H44" s="263" t="s">
        <v>1024</v>
      </c>
      <c r="I44" s="273"/>
      <c r="J44" s="196"/>
      <c r="K44" s="196"/>
      <c r="L44" s="196"/>
      <c r="M44" s="270"/>
      <c r="N44" s="270"/>
      <c r="O44" s="33"/>
      <c r="P44" s="107"/>
      <c r="Q44" s="279"/>
      <c r="R44" s="279"/>
      <c r="S44" s="278">
        <v>45447</v>
      </c>
      <c r="T44" s="279" t="s">
        <v>2117</v>
      </c>
      <c r="U44" s="268" t="str">
        <f t="array" ref="U44">IFERROR(IF(INDEX(三跨两临近重点区段!$F:$F,MATCH(1,(MONTH(三跨两临近重点区段!$H:$H)=7)*(三跨两临近重点区段!$A:$A=D44),0))="已取消","已取消",INDEX(三跨两临近重点区段!$H:$H,MATCH(1,(MONTH(三跨两临近重点区段!$H:$H)=7)*(三跨两临近重点区段!$A:$A=D44)*(三跨两临近重点区段!$F:$F="现存区段"),0))),"")</f>
        <v/>
      </c>
      <c r="V44" s="232" t="str">
        <f t="array" ref="V44">IFERROR(IF(INDEX(三跨两临近重点区段!$F:$F,MATCH(1,(MONTH(三跨两临近重点区段!$H:$H)=7)*(三跨两临近重点区段!$A:$A=D44),0))="已取消","已取消",INDEX(三跨两临近重点区段!$I:$I,MATCH(1,(MONTH(三跨两临近重点区段!$H:$H)=7)*(三跨两临近重点区段!$A:$A=D44)*(三跨两临近重点区段!$F:$F="现存区段"),0))),"")</f>
        <v/>
      </c>
      <c r="W44" s="268" t="str">
        <f t="array" ref="W44">IFERROR(IF(INDEX(三跨两临近重点区段!$F:$F,MATCH(1,(MONTH(三跨两临近重点区段!$H:$H)=8)*(三跨两临近重点区段!$A:$A=D44),0))="已取消","已取消",INDEX(三跨两临近重点区段!$H:$H,MATCH(1,(MONTH(三跨两临近重点区段!$H:$H)=8)*(三跨两临近重点区段!$A:$A=D44)*(三跨两临近重点区段!$F:$F="现存区段"),0))),"")</f>
        <v/>
      </c>
      <c r="X44" s="232" t="str">
        <f t="array" ref="X44">IFERROR(IF(INDEX(三跨两临近重点区段!$F:$F,MATCH(1,(MONTH(三跨两临近重点区段!$H:$H)=8)*(三跨两临近重点区段!$A:$A=D44),0))="已取消","已取消",INDEX(三跨两临近重点区段!$I:$I,MATCH(1,(MONTH(三跨两临近重点区段!$H:$H)=8)*(三跨两临近重点区段!$A:$A=D44)*(三跨两临近重点区段!$F:$F="现存区段"),0))),"")</f>
        <v/>
      </c>
      <c r="Y44" s="268" t="str">
        <f t="array" ref="Y44">IFERROR(IF(INDEX(三跨两临近重点区段!$F:$F,MATCH(1,(MONTH(三跨两临近重点区段!$H:$H)=9)*(三跨两临近重点区段!$A:$A=D44),0))="已取消","已取消",INDEX(三跨两临近重点区段!$H:$H,MATCH(1,(MONTH(三跨两临近重点区段!$H:$H)=9)*(三跨两临近重点区段!$A:$A=D44)*(三跨两临近重点区段!$F:$F="现存区段"),0))),"")</f>
        <v/>
      </c>
      <c r="Z44" s="232" t="str">
        <f t="array" ref="Z44">IFERROR(IF(INDEX(三跨两临近重点区段!$F:$F,MATCH(1,(MONTH(三跨两临近重点区段!$H:$H)=9)*(三跨两临近重点区段!$A:$A=D44),0))="已取消","已取消",INDEX(三跨两临近重点区段!$I:$I,MATCH(1,(MONTH(三跨两临近重点区段!$H:$H)=9)*(三跨两临近重点区段!$A:$A=D44)*(三跨两临近重点区段!$F:$F="现存区段"),0))),"")</f>
        <v/>
      </c>
      <c r="AA44" s="268" t="str">
        <f t="array" ref="AA44">IFERROR(IF(INDEX(三跨两临近重点区段!$F:$F,MATCH(1,(MONTH(三跨两临近重点区段!$H:$H)=10)*(三跨两临近重点区段!$A:$A=D44),0))="已取消","已取消",INDEX(三跨两临近重点区段!$H:$H,MATCH(1,(MONTH(三跨两临近重点区段!$H:$H)=10)*(三跨两临近重点区段!$A:$A=D44)*(三跨两临近重点区段!$F:$F="现存区段"),0))),"")</f>
        <v/>
      </c>
      <c r="AB44" s="72" t="str">
        <f t="array" ref="AB44">IFERROR(IF(INDEX(三跨两临近重点区段!$F:$F,MATCH(1,(MONTH(三跨两临近重点区段!$H:$H)=10)*(三跨两临近重点区段!$A:$A=D44),0))="已取消","已取消",INDEX(三跨两临近重点区段!$I:$I,MATCH(1,(MONTH(三跨两临近重点区段!$H:$H)=10)*(三跨两临近重点区段!$A:$A=D44)*(三跨两临近重点区段!$F:$F="现存区段"),0))),"")</f>
        <v/>
      </c>
      <c r="AC44" s="284" t="str">
        <f t="array" ref="AC44">IFERROR(IF(INDEX(三跨两临近重点区段!$F:$F,MATCH(1,(MONTH(三跨两临近重点区段!$H:$H)=11)*(三跨两临近重点区段!$A:$A=D44),0))="已取消","已取消",INDEX(三跨两临近重点区段!$H:$H,MATCH(1,(MONTH(三跨两临近重点区段!$H:$H)=11)*(三跨两临近重点区段!$A:$A=D44)*(三跨两临近重点区段!$F:$F="现存区段"),0))),"")</f>
        <v/>
      </c>
      <c r="AD44" s="72" t="str">
        <f t="array" ref="AD44">IFERROR(IF(INDEX(三跨两临近重点区段!$F:$F,MATCH(1,(MONTH(三跨两临近重点区段!$H:$H)=11)*(三跨两临近重点区段!$A:$A=D44),0))="已取消","已取消",INDEX(三跨两临近重点区段!$I:$I,MATCH(1,(MONTH(三跨两临近重点区段!$H:$H)=11)*(三跨两临近重点区段!$A:$A=D44)*(三跨两临近重点区段!$F:$F="现存区段"),0))),"")</f>
        <v/>
      </c>
      <c r="AE44" s="284" t="str">
        <f t="array" ref="AE44">IFERROR(IF(INDEX(三跨两临近重点区段!$F:$F,MATCH(1,(MONTH(三跨两临近重点区段!$H:$H)=12)*(三跨两临近重点区段!$A:$A=D44),0))="已取消","已取消",INDEX(三跨两临近重点区段!$H:$H,MATCH(1,(MONTH(三跨两临近重点区段!$H:$H)=12)*(三跨两临近重点区段!$A:$A=D44)*(三跨两临近重点区段!$F:$F="现存区段"),0))),"")</f>
        <v/>
      </c>
      <c r="AF44" s="72" t="str">
        <f t="array" ref="AF44">IFERROR(IF(INDEX(三跨两临近重点区段!$F:$F,MATCH(1,(MONTH(三跨两临近重点区段!$H:$H)=12)*(三跨两临近重点区段!$A:$A=D44),0))="已取消","已取消",INDEX(三跨两临近重点区段!$I:$I,MATCH(1,(MONTH(三跨两临近重点区段!$H:$H)=12)*(三跨两临近重点区段!$A:$A=D44)*(三跨两临近重点区段!$F:$F="现存区段"),0))),"")</f>
        <v/>
      </c>
      <c r="AH44" t="e">
        <f t="array" ref="AH44">INDEX(三跨两临近重点区段!$G:$G,MATCH(D44,三跨两临近重点区段!$A:$A,0))</f>
        <v>#N/A</v>
      </c>
    </row>
    <row r="45" ht="14.25" spans="1:34">
      <c r="A45" s="263" t="s">
        <v>363</v>
      </c>
      <c r="B45" s="264" t="s">
        <v>2194</v>
      </c>
      <c r="C45" s="263" t="s">
        <v>2203</v>
      </c>
      <c r="D45" s="263" t="s">
        <v>2204</v>
      </c>
      <c r="E45" s="265" t="s">
        <v>2137</v>
      </c>
      <c r="F45" s="264" t="s">
        <v>125</v>
      </c>
      <c r="G45" s="263" t="s">
        <v>2138</v>
      </c>
      <c r="H45" s="263" t="s">
        <v>1024</v>
      </c>
      <c r="I45" s="271"/>
      <c r="J45" s="196"/>
      <c r="K45" s="196"/>
      <c r="L45" s="196"/>
      <c r="M45" s="270"/>
      <c r="N45" s="270"/>
      <c r="O45" s="33"/>
      <c r="P45" s="107"/>
      <c r="Q45" s="279"/>
      <c r="R45" s="279"/>
      <c r="S45" s="278">
        <v>45447</v>
      </c>
      <c r="T45" s="279" t="s">
        <v>2117</v>
      </c>
      <c r="U45" s="268" t="str">
        <f t="array" ref="U45">IFERROR(IF(INDEX(三跨两临近重点区段!$F:$F,MATCH(1,(MONTH(三跨两临近重点区段!$H:$H)=7)*(三跨两临近重点区段!$A:$A=D45),0))="已取消","已取消",INDEX(三跨两临近重点区段!$H:$H,MATCH(1,(MONTH(三跨两临近重点区段!$H:$H)=7)*(三跨两临近重点区段!$A:$A=D45)*(三跨两临近重点区段!$F:$F="现存区段"),0))),"")</f>
        <v/>
      </c>
      <c r="V45" s="232" t="str">
        <f t="array" ref="V45">IFERROR(IF(INDEX(三跨两临近重点区段!$F:$F,MATCH(1,(MONTH(三跨两临近重点区段!$H:$H)=7)*(三跨两临近重点区段!$A:$A=D45),0))="已取消","已取消",INDEX(三跨两临近重点区段!$I:$I,MATCH(1,(MONTH(三跨两临近重点区段!$H:$H)=7)*(三跨两临近重点区段!$A:$A=D45)*(三跨两临近重点区段!$F:$F="现存区段"),0))),"")</f>
        <v/>
      </c>
      <c r="W45" s="268" t="str">
        <f t="array" ref="W45">IFERROR(IF(INDEX(三跨两临近重点区段!$F:$F,MATCH(1,(MONTH(三跨两临近重点区段!$H:$H)=8)*(三跨两临近重点区段!$A:$A=D45),0))="已取消","已取消",INDEX(三跨两临近重点区段!$H:$H,MATCH(1,(MONTH(三跨两临近重点区段!$H:$H)=8)*(三跨两临近重点区段!$A:$A=D45)*(三跨两临近重点区段!$F:$F="现存区段"),0))),"")</f>
        <v/>
      </c>
      <c r="X45" s="232" t="str">
        <f t="array" ref="X45">IFERROR(IF(INDEX(三跨两临近重点区段!$F:$F,MATCH(1,(MONTH(三跨两临近重点区段!$H:$H)=8)*(三跨两临近重点区段!$A:$A=D45),0))="已取消","已取消",INDEX(三跨两临近重点区段!$I:$I,MATCH(1,(MONTH(三跨两临近重点区段!$H:$H)=8)*(三跨两临近重点区段!$A:$A=D45)*(三跨两临近重点区段!$F:$F="现存区段"),0))),"")</f>
        <v/>
      </c>
      <c r="Y45" s="268" t="str">
        <f t="array" ref="Y45">IFERROR(IF(INDEX(三跨两临近重点区段!$F:$F,MATCH(1,(MONTH(三跨两临近重点区段!$H:$H)=9)*(三跨两临近重点区段!$A:$A=D45),0))="已取消","已取消",INDEX(三跨两临近重点区段!$H:$H,MATCH(1,(MONTH(三跨两临近重点区段!$H:$H)=9)*(三跨两临近重点区段!$A:$A=D45)*(三跨两临近重点区段!$F:$F="现存区段"),0))),"")</f>
        <v/>
      </c>
      <c r="Z45" s="232" t="str">
        <f t="array" ref="Z45">IFERROR(IF(INDEX(三跨两临近重点区段!$F:$F,MATCH(1,(MONTH(三跨两临近重点区段!$H:$H)=9)*(三跨两临近重点区段!$A:$A=D45),0))="已取消","已取消",INDEX(三跨两临近重点区段!$I:$I,MATCH(1,(MONTH(三跨两临近重点区段!$H:$H)=9)*(三跨两临近重点区段!$A:$A=D45)*(三跨两临近重点区段!$F:$F="现存区段"),0))),"")</f>
        <v/>
      </c>
      <c r="AA45" s="268" t="str">
        <f t="array" ref="AA45">IFERROR(IF(INDEX(三跨两临近重点区段!$F:$F,MATCH(1,(MONTH(三跨两临近重点区段!$H:$H)=10)*(三跨两临近重点区段!$A:$A=D45),0))="已取消","已取消",INDEX(三跨两临近重点区段!$H:$H,MATCH(1,(MONTH(三跨两临近重点区段!$H:$H)=10)*(三跨两临近重点区段!$A:$A=D45)*(三跨两临近重点区段!$F:$F="现存区段"),0))),"")</f>
        <v/>
      </c>
      <c r="AB45" s="72" t="str">
        <f t="array" ref="AB45">IFERROR(IF(INDEX(三跨两临近重点区段!$F:$F,MATCH(1,(MONTH(三跨两临近重点区段!$H:$H)=10)*(三跨两临近重点区段!$A:$A=D45),0))="已取消","已取消",INDEX(三跨两临近重点区段!$I:$I,MATCH(1,(MONTH(三跨两临近重点区段!$H:$H)=10)*(三跨两临近重点区段!$A:$A=D45)*(三跨两临近重点区段!$F:$F="现存区段"),0))),"")</f>
        <v/>
      </c>
      <c r="AC45" s="284" t="str">
        <f t="array" ref="AC45">IFERROR(IF(INDEX(三跨两临近重点区段!$F:$F,MATCH(1,(MONTH(三跨两临近重点区段!$H:$H)=11)*(三跨两临近重点区段!$A:$A=D45),0))="已取消","已取消",INDEX(三跨两临近重点区段!$H:$H,MATCH(1,(MONTH(三跨两临近重点区段!$H:$H)=11)*(三跨两临近重点区段!$A:$A=D45)*(三跨两临近重点区段!$F:$F="现存区段"),0))),"")</f>
        <v/>
      </c>
      <c r="AD45" s="72" t="str">
        <f t="array" ref="AD45">IFERROR(IF(INDEX(三跨两临近重点区段!$F:$F,MATCH(1,(MONTH(三跨两临近重点区段!$H:$H)=11)*(三跨两临近重点区段!$A:$A=D45),0))="已取消","已取消",INDEX(三跨两临近重点区段!$I:$I,MATCH(1,(MONTH(三跨两临近重点区段!$H:$H)=11)*(三跨两临近重点区段!$A:$A=D45)*(三跨两临近重点区段!$F:$F="现存区段"),0))),"")</f>
        <v/>
      </c>
      <c r="AE45" s="284" t="str">
        <f t="array" ref="AE45">IFERROR(IF(INDEX(三跨两临近重点区段!$F:$F,MATCH(1,(MONTH(三跨两临近重点区段!$H:$H)=12)*(三跨两临近重点区段!$A:$A=D45),0))="已取消","已取消",INDEX(三跨两临近重点区段!$H:$H,MATCH(1,(MONTH(三跨两临近重点区段!$H:$H)=12)*(三跨两临近重点区段!$A:$A=D45)*(三跨两临近重点区段!$F:$F="现存区段"),0))),"")</f>
        <v/>
      </c>
      <c r="AF45" s="72" t="str">
        <f t="array" ref="AF45">IFERROR(IF(INDEX(三跨两临近重点区段!$F:$F,MATCH(1,(MONTH(三跨两临近重点区段!$H:$H)=12)*(三跨两临近重点区段!$A:$A=D45),0))="已取消","已取消",INDEX(三跨两临近重点区段!$I:$I,MATCH(1,(MONTH(三跨两临近重点区段!$H:$H)=12)*(三跨两临近重点区段!$A:$A=D45)*(三跨两临近重点区段!$F:$F="现存区段"),0))),"")</f>
        <v/>
      </c>
      <c r="AH45" t="e">
        <f t="array" ref="AH45">INDEX(三跨两临近重点区段!$G:$G,MATCH(D45,三跨两临近重点区段!$A:$A,0))</f>
        <v>#N/A</v>
      </c>
    </row>
    <row r="46" ht="14.25" spans="1:34">
      <c r="A46" s="263" t="s">
        <v>363</v>
      </c>
      <c r="B46" s="264" t="s">
        <v>2194</v>
      </c>
      <c r="C46" s="263" t="s">
        <v>2205</v>
      </c>
      <c r="D46" s="263" t="s">
        <v>2206</v>
      </c>
      <c r="E46" s="265" t="s">
        <v>2137</v>
      </c>
      <c r="F46" s="264" t="s">
        <v>125</v>
      </c>
      <c r="G46" s="263" t="s">
        <v>2138</v>
      </c>
      <c r="H46" s="263" t="s">
        <v>1024</v>
      </c>
      <c r="I46" s="271"/>
      <c r="J46" s="196"/>
      <c r="K46" s="196"/>
      <c r="L46" s="196"/>
      <c r="M46" s="270"/>
      <c r="N46" s="270"/>
      <c r="O46" s="33"/>
      <c r="P46" s="107"/>
      <c r="Q46" s="279"/>
      <c r="R46" s="279"/>
      <c r="S46" s="278">
        <v>45447</v>
      </c>
      <c r="T46" s="279" t="s">
        <v>2117</v>
      </c>
      <c r="U46" s="268" t="str">
        <f t="array" ref="U46">IFERROR(IF(INDEX(三跨两临近重点区段!$F:$F,MATCH(1,(MONTH(三跨两临近重点区段!$H:$H)=7)*(三跨两临近重点区段!$A:$A=D46),0))="已取消","已取消",INDEX(三跨两临近重点区段!$H:$H,MATCH(1,(MONTH(三跨两临近重点区段!$H:$H)=7)*(三跨两临近重点区段!$A:$A=D46)*(三跨两临近重点区段!$F:$F="现存区段"),0))),"")</f>
        <v/>
      </c>
      <c r="V46" s="232" t="str">
        <f t="array" ref="V46">IFERROR(IF(INDEX(三跨两临近重点区段!$F:$F,MATCH(1,(MONTH(三跨两临近重点区段!$H:$H)=7)*(三跨两临近重点区段!$A:$A=D46),0))="已取消","已取消",INDEX(三跨两临近重点区段!$I:$I,MATCH(1,(MONTH(三跨两临近重点区段!$H:$H)=7)*(三跨两临近重点区段!$A:$A=D46)*(三跨两临近重点区段!$F:$F="现存区段"),0))),"")</f>
        <v/>
      </c>
      <c r="W46" s="268" t="str">
        <f t="array" ref="W46">IFERROR(IF(INDEX(三跨两临近重点区段!$F:$F,MATCH(1,(MONTH(三跨两临近重点区段!$H:$H)=8)*(三跨两临近重点区段!$A:$A=D46),0))="已取消","已取消",INDEX(三跨两临近重点区段!$H:$H,MATCH(1,(MONTH(三跨两临近重点区段!$H:$H)=8)*(三跨两临近重点区段!$A:$A=D46)*(三跨两临近重点区段!$F:$F="现存区段"),0))),"")</f>
        <v/>
      </c>
      <c r="X46" s="232" t="str">
        <f t="array" ref="X46">IFERROR(IF(INDEX(三跨两临近重点区段!$F:$F,MATCH(1,(MONTH(三跨两临近重点区段!$H:$H)=8)*(三跨两临近重点区段!$A:$A=D46),0))="已取消","已取消",INDEX(三跨两临近重点区段!$I:$I,MATCH(1,(MONTH(三跨两临近重点区段!$H:$H)=8)*(三跨两临近重点区段!$A:$A=D46)*(三跨两临近重点区段!$F:$F="现存区段"),0))),"")</f>
        <v/>
      </c>
      <c r="Y46" s="268" t="str">
        <f t="array" ref="Y46">IFERROR(IF(INDEX(三跨两临近重点区段!$F:$F,MATCH(1,(MONTH(三跨两临近重点区段!$H:$H)=9)*(三跨两临近重点区段!$A:$A=D46),0))="已取消","已取消",INDEX(三跨两临近重点区段!$H:$H,MATCH(1,(MONTH(三跨两临近重点区段!$H:$H)=9)*(三跨两临近重点区段!$A:$A=D46)*(三跨两临近重点区段!$F:$F="现存区段"),0))),"")</f>
        <v/>
      </c>
      <c r="Z46" s="232" t="str">
        <f t="array" ref="Z46">IFERROR(IF(INDEX(三跨两临近重点区段!$F:$F,MATCH(1,(MONTH(三跨两临近重点区段!$H:$H)=9)*(三跨两临近重点区段!$A:$A=D46),0))="已取消","已取消",INDEX(三跨两临近重点区段!$I:$I,MATCH(1,(MONTH(三跨两临近重点区段!$H:$H)=9)*(三跨两临近重点区段!$A:$A=D46)*(三跨两临近重点区段!$F:$F="现存区段"),0))),"")</f>
        <v/>
      </c>
      <c r="AA46" s="268" t="str">
        <f t="array" ref="AA46">IFERROR(IF(INDEX(三跨两临近重点区段!$F:$F,MATCH(1,(MONTH(三跨两临近重点区段!$H:$H)=10)*(三跨两临近重点区段!$A:$A=D46),0))="已取消","已取消",INDEX(三跨两临近重点区段!$H:$H,MATCH(1,(MONTH(三跨两临近重点区段!$H:$H)=10)*(三跨两临近重点区段!$A:$A=D46)*(三跨两临近重点区段!$F:$F="现存区段"),0))),"")</f>
        <v/>
      </c>
      <c r="AB46" s="72" t="str">
        <f t="array" ref="AB46">IFERROR(IF(INDEX(三跨两临近重点区段!$F:$F,MATCH(1,(MONTH(三跨两临近重点区段!$H:$H)=10)*(三跨两临近重点区段!$A:$A=D46),0))="已取消","已取消",INDEX(三跨两临近重点区段!$I:$I,MATCH(1,(MONTH(三跨两临近重点区段!$H:$H)=10)*(三跨两临近重点区段!$A:$A=D46)*(三跨两临近重点区段!$F:$F="现存区段"),0))),"")</f>
        <v/>
      </c>
      <c r="AC46" s="284" t="str">
        <f t="array" ref="AC46">IFERROR(IF(INDEX(三跨两临近重点区段!$F:$F,MATCH(1,(MONTH(三跨两临近重点区段!$H:$H)=11)*(三跨两临近重点区段!$A:$A=D46),0))="已取消","已取消",INDEX(三跨两临近重点区段!$H:$H,MATCH(1,(MONTH(三跨两临近重点区段!$H:$H)=11)*(三跨两临近重点区段!$A:$A=D46)*(三跨两临近重点区段!$F:$F="现存区段"),0))),"")</f>
        <v/>
      </c>
      <c r="AD46" s="72" t="str">
        <f t="array" ref="AD46">IFERROR(IF(INDEX(三跨两临近重点区段!$F:$F,MATCH(1,(MONTH(三跨两临近重点区段!$H:$H)=11)*(三跨两临近重点区段!$A:$A=D46),0))="已取消","已取消",INDEX(三跨两临近重点区段!$I:$I,MATCH(1,(MONTH(三跨两临近重点区段!$H:$H)=11)*(三跨两临近重点区段!$A:$A=D46)*(三跨两临近重点区段!$F:$F="现存区段"),0))),"")</f>
        <v/>
      </c>
      <c r="AE46" s="284" t="str">
        <f t="array" ref="AE46">IFERROR(IF(INDEX(三跨两临近重点区段!$F:$F,MATCH(1,(MONTH(三跨两临近重点区段!$H:$H)=12)*(三跨两临近重点区段!$A:$A=D46),0))="已取消","已取消",INDEX(三跨两临近重点区段!$H:$H,MATCH(1,(MONTH(三跨两临近重点区段!$H:$H)=12)*(三跨两临近重点区段!$A:$A=D46)*(三跨两临近重点区段!$F:$F="现存区段"),0))),"")</f>
        <v/>
      </c>
      <c r="AF46" s="72" t="str">
        <f t="array" ref="AF46">IFERROR(IF(INDEX(三跨两临近重点区段!$F:$F,MATCH(1,(MONTH(三跨两临近重点区段!$H:$H)=12)*(三跨两临近重点区段!$A:$A=D46),0))="已取消","已取消",INDEX(三跨两临近重点区段!$I:$I,MATCH(1,(MONTH(三跨两临近重点区段!$H:$H)=12)*(三跨两临近重点区段!$A:$A=D46)*(三跨两临近重点区段!$F:$F="现存区段"),0))),"")</f>
        <v/>
      </c>
      <c r="AH46" t="e">
        <f t="array" ref="AH46">INDEX(三跨两临近重点区段!$G:$G,MATCH(D46,三跨两临近重点区段!$A:$A,0))</f>
        <v>#N/A</v>
      </c>
    </row>
    <row r="47" ht="14.25" spans="1:34">
      <c r="A47" s="263" t="s">
        <v>363</v>
      </c>
      <c r="B47" s="264" t="s">
        <v>2194</v>
      </c>
      <c r="C47" s="263" t="s">
        <v>2207</v>
      </c>
      <c r="D47" s="263" t="s">
        <v>2208</v>
      </c>
      <c r="E47" s="265" t="s">
        <v>2137</v>
      </c>
      <c r="F47" s="264" t="s">
        <v>125</v>
      </c>
      <c r="G47" s="263" t="s">
        <v>2138</v>
      </c>
      <c r="H47" s="263" t="s">
        <v>1024</v>
      </c>
      <c r="I47" s="271"/>
      <c r="J47" s="196"/>
      <c r="K47" s="196"/>
      <c r="L47" s="196"/>
      <c r="M47" s="270"/>
      <c r="N47" s="270"/>
      <c r="O47" s="33"/>
      <c r="P47" s="107"/>
      <c r="Q47" s="279"/>
      <c r="R47" s="279"/>
      <c r="S47" s="278">
        <v>45447</v>
      </c>
      <c r="T47" s="279" t="s">
        <v>2117</v>
      </c>
      <c r="U47" s="268" t="str">
        <f t="array" ref="U47">IFERROR(IF(INDEX(三跨两临近重点区段!$F:$F,MATCH(1,(MONTH(三跨两临近重点区段!$H:$H)=7)*(三跨两临近重点区段!$A:$A=D47),0))="已取消","已取消",INDEX(三跨两临近重点区段!$H:$H,MATCH(1,(MONTH(三跨两临近重点区段!$H:$H)=7)*(三跨两临近重点区段!$A:$A=D47)*(三跨两临近重点区段!$F:$F="现存区段"),0))),"")</f>
        <v/>
      </c>
      <c r="V47" s="232" t="str">
        <f t="array" ref="V47">IFERROR(IF(INDEX(三跨两临近重点区段!$F:$F,MATCH(1,(MONTH(三跨两临近重点区段!$H:$H)=7)*(三跨两临近重点区段!$A:$A=D47),0))="已取消","已取消",INDEX(三跨两临近重点区段!$I:$I,MATCH(1,(MONTH(三跨两临近重点区段!$H:$H)=7)*(三跨两临近重点区段!$A:$A=D47)*(三跨两临近重点区段!$F:$F="现存区段"),0))),"")</f>
        <v/>
      </c>
      <c r="W47" s="268" t="str">
        <f t="array" ref="W47">IFERROR(IF(INDEX(三跨两临近重点区段!$F:$F,MATCH(1,(MONTH(三跨两临近重点区段!$H:$H)=8)*(三跨两临近重点区段!$A:$A=D47),0))="已取消","已取消",INDEX(三跨两临近重点区段!$H:$H,MATCH(1,(MONTH(三跨两临近重点区段!$H:$H)=8)*(三跨两临近重点区段!$A:$A=D47)*(三跨两临近重点区段!$F:$F="现存区段"),0))),"")</f>
        <v/>
      </c>
      <c r="X47" s="232" t="str">
        <f t="array" ref="X47">IFERROR(IF(INDEX(三跨两临近重点区段!$F:$F,MATCH(1,(MONTH(三跨两临近重点区段!$H:$H)=8)*(三跨两临近重点区段!$A:$A=D47),0))="已取消","已取消",INDEX(三跨两临近重点区段!$I:$I,MATCH(1,(MONTH(三跨两临近重点区段!$H:$H)=8)*(三跨两临近重点区段!$A:$A=D47)*(三跨两临近重点区段!$F:$F="现存区段"),0))),"")</f>
        <v/>
      </c>
      <c r="Y47" s="268" t="str">
        <f t="array" ref="Y47">IFERROR(IF(INDEX(三跨两临近重点区段!$F:$F,MATCH(1,(MONTH(三跨两临近重点区段!$H:$H)=9)*(三跨两临近重点区段!$A:$A=D47),0))="已取消","已取消",INDEX(三跨两临近重点区段!$H:$H,MATCH(1,(MONTH(三跨两临近重点区段!$H:$H)=9)*(三跨两临近重点区段!$A:$A=D47)*(三跨两临近重点区段!$F:$F="现存区段"),0))),"")</f>
        <v/>
      </c>
      <c r="Z47" s="232" t="str">
        <f t="array" ref="Z47">IFERROR(IF(INDEX(三跨两临近重点区段!$F:$F,MATCH(1,(MONTH(三跨两临近重点区段!$H:$H)=9)*(三跨两临近重点区段!$A:$A=D47),0))="已取消","已取消",INDEX(三跨两临近重点区段!$I:$I,MATCH(1,(MONTH(三跨两临近重点区段!$H:$H)=9)*(三跨两临近重点区段!$A:$A=D47)*(三跨两临近重点区段!$F:$F="现存区段"),0))),"")</f>
        <v/>
      </c>
      <c r="AA47" s="268" t="str">
        <f t="array" ref="AA47">IFERROR(IF(INDEX(三跨两临近重点区段!$F:$F,MATCH(1,(MONTH(三跨两临近重点区段!$H:$H)=10)*(三跨两临近重点区段!$A:$A=D47),0))="已取消","已取消",INDEX(三跨两临近重点区段!$H:$H,MATCH(1,(MONTH(三跨两临近重点区段!$H:$H)=10)*(三跨两临近重点区段!$A:$A=D47)*(三跨两临近重点区段!$F:$F="现存区段"),0))),"")</f>
        <v/>
      </c>
      <c r="AB47" s="72" t="str">
        <f t="array" ref="AB47">IFERROR(IF(INDEX(三跨两临近重点区段!$F:$F,MATCH(1,(MONTH(三跨两临近重点区段!$H:$H)=10)*(三跨两临近重点区段!$A:$A=D47),0))="已取消","已取消",INDEX(三跨两临近重点区段!$I:$I,MATCH(1,(MONTH(三跨两临近重点区段!$H:$H)=10)*(三跨两临近重点区段!$A:$A=D47)*(三跨两临近重点区段!$F:$F="现存区段"),0))),"")</f>
        <v/>
      </c>
      <c r="AC47" s="284" t="str">
        <f t="array" ref="AC47">IFERROR(IF(INDEX(三跨两临近重点区段!$F:$F,MATCH(1,(MONTH(三跨两临近重点区段!$H:$H)=11)*(三跨两临近重点区段!$A:$A=D47),0))="已取消","已取消",INDEX(三跨两临近重点区段!$H:$H,MATCH(1,(MONTH(三跨两临近重点区段!$H:$H)=11)*(三跨两临近重点区段!$A:$A=D47)*(三跨两临近重点区段!$F:$F="现存区段"),0))),"")</f>
        <v/>
      </c>
      <c r="AD47" s="72" t="str">
        <f t="array" ref="AD47">IFERROR(IF(INDEX(三跨两临近重点区段!$F:$F,MATCH(1,(MONTH(三跨两临近重点区段!$H:$H)=11)*(三跨两临近重点区段!$A:$A=D47),0))="已取消","已取消",INDEX(三跨两临近重点区段!$I:$I,MATCH(1,(MONTH(三跨两临近重点区段!$H:$H)=11)*(三跨两临近重点区段!$A:$A=D47)*(三跨两临近重点区段!$F:$F="现存区段"),0))),"")</f>
        <v/>
      </c>
      <c r="AE47" s="284" t="str">
        <f t="array" ref="AE47">IFERROR(IF(INDEX(三跨两临近重点区段!$F:$F,MATCH(1,(MONTH(三跨两临近重点区段!$H:$H)=12)*(三跨两临近重点区段!$A:$A=D47),0))="已取消","已取消",INDEX(三跨两临近重点区段!$H:$H,MATCH(1,(MONTH(三跨两临近重点区段!$H:$H)=12)*(三跨两临近重点区段!$A:$A=D47)*(三跨两临近重点区段!$F:$F="现存区段"),0))),"")</f>
        <v/>
      </c>
      <c r="AF47" s="72" t="str">
        <f t="array" ref="AF47">IFERROR(IF(INDEX(三跨两临近重点区段!$F:$F,MATCH(1,(MONTH(三跨两临近重点区段!$H:$H)=12)*(三跨两临近重点区段!$A:$A=D47),0))="已取消","已取消",INDEX(三跨两临近重点区段!$I:$I,MATCH(1,(MONTH(三跨两临近重点区段!$H:$H)=12)*(三跨两临近重点区段!$A:$A=D47)*(三跨两临近重点区段!$F:$F="现存区段"),0))),"")</f>
        <v/>
      </c>
      <c r="AH47" t="e">
        <f t="array" ref="AH47">INDEX(三跨两临近重点区段!$G:$G,MATCH(D47,三跨两临近重点区段!$A:$A,0))</f>
        <v>#N/A</v>
      </c>
    </row>
    <row r="48" ht="14.25" spans="1:34">
      <c r="A48" s="263" t="s">
        <v>363</v>
      </c>
      <c r="B48" s="264" t="s">
        <v>2209</v>
      </c>
      <c r="C48" s="263" t="s">
        <v>2120</v>
      </c>
      <c r="D48" s="263" t="s">
        <v>2210</v>
      </c>
      <c r="E48" s="265" t="s">
        <v>2137</v>
      </c>
      <c r="F48" s="264" t="s">
        <v>125</v>
      </c>
      <c r="G48" s="263" t="s">
        <v>2138</v>
      </c>
      <c r="H48" s="263" t="s">
        <v>1024</v>
      </c>
      <c r="I48" s="271"/>
      <c r="J48" s="196"/>
      <c r="K48" s="196"/>
      <c r="L48" s="196"/>
      <c r="M48" s="270"/>
      <c r="N48" s="270"/>
      <c r="O48" s="33"/>
      <c r="P48" s="107"/>
      <c r="Q48" s="279"/>
      <c r="R48" s="279"/>
      <c r="S48" s="278">
        <v>45447</v>
      </c>
      <c r="T48" s="279" t="s">
        <v>2117</v>
      </c>
      <c r="U48" s="268" t="str">
        <f t="array" ref="U48">IFERROR(IF(INDEX(三跨两临近重点区段!$F:$F,MATCH(1,(MONTH(三跨两临近重点区段!$H:$H)=7)*(三跨两临近重点区段!$A:$A=D48),0))="已取消","已取消",INDEX(三跨两临近重点区段!$H:$H,MATCH(1,(MONTH(三跨两临近重点区段!$H:$H)=7)*(三跨两临近重点区段!$A:$A=D48)*(三跨两临近重点区段!$F:$F="现存区段"),0))),"")</f>
        <v/>
      </c>
      <c r="V48" s="232" t="str">
        <f t="array" ref="V48">IFERROR(IF(INDEX(三跨两临近重点区段!$F:$F,MATCH(1,(MONTH(三跨两临近重点区段!$H:$H)=7)*(三跨两临近重点区段!$A:$A=D48),0))="已取消","已取消",INDEX(三跨两临近重点区段!$I:$I,MATCH(1,(MONTH(三跨两临近重点区段!$H:$H)=7)*(三跨两临近重点区段!$A:$A=D48)*(三跨两临近重点区段!$F:$F="现存区段"),0))),"")</f>
        <v/>
      </c>
      <c r="W48" s="268" t="str">
        <f t="array" ref="W48">IFERROR(IF(INDEX(三跨两临近重点区段!$F:$F,MATCH(1,(MONTH(三跨两临近重点区段!$H:$H)=8)*(三跨两临近重点区段!$A:$A=D48),0))="已取消","已取消",INDEX(三跨两临近重点区段!$H:$H,MATCH(1,(MONTH(三跨两临近重点区段!$H:$H)=8)*(三跨两临近重点区段!$A:$A=D48)*(三跨两临近重点区段!$F:$F="现存区段"),0))),"")</f>
        <v/>
      </c>
      <c r="X48" s="232" t="str">
        <f t="array" ref="X48">IFERROR(IF(INDEX(三跨两临近重点区段!$F:$F,MATCH(1,(MONTH(三跨两临近重点区段!$H:$H)=8)*(三跨两临近重点区段!$A:$A=D48),0))="已取消","已取消",INDEX(三跨两临近重点区段!$I:$I,MATCH(1,(MONTH(三跨两临近重点区段!$H:$H)=8)*(三跨两临近重点区段!$A:$A=D48)*(三跨两临近重点区段!$F:$F="现存区段"),0))),"")</f>
        <v/>
      </c>
      <c r="Y48" s="268" t="str">
        <f t="array" ref="Y48">IFERROR(IF(INDEX(三跨两临近重点区段!$F:$F,MATCH(1,(MONTH(三跨两临近重点区段!$H:$H)=9)*(三跨两临近重点区段!$A:$A=D48),0))="已取消","已取消",INDEX(三跨两临近重点区段!$H:$H,MATCH(1,(MONTH(三跨两临近重点区段!$H:$H)=9)*(三跨两临近重点区段!$A:$A=D48)*(三跨两临近重点区段!$F:$F="现存区段"),0))),"")</f>
        <v/>
      </c>
      <c r="Z48" s="232" t="str">
        <f t="array" ref="Z48">IFERROR(IF(INDEX(三跨两临近重点区段!$F:$F,MATCH(1,(MONTH(三跨两临近重点区段!$H:$H)=9)*(三跨两临近重点区段!$A:$A=D48),0))="已取消","已取消",INDEX(三跨两临近重点区段!$I:$I,MATCH(1,(MONTH(三跨两临近重点区段!$H:$H)=9)*(三跨两临近重点区段!$A:$A=D48)*(三跨两临近重点区段!$F:$F="现存区段"),0))),"")</f>
        <v/>
      </c>
      <c r="AA48" s="268" t="str">
        <f t="array" ref="AA48">IFERROR(IF(INDEX(三跨两临近重点区段!$F:$F,MATCH(1,(MONTH(三跨两临近重点区段!$H:$H)=10)*(三跨两临近重点区段!$A:$A=D48),0))="已取消","已取消",INDEX(三跨两临近重点区段!$H:$H,MATCH(1,(MONTH(三跨两临近重点区段!$H:$H)=10)*(三跨两临近重点区段!$A:$A=D48)*(三跨两临近重点区段!$F:$F="现存区段"),0))),"")</f>
        <v/>
      </c>
      <c r="AB48" s="72" t="str">
        <f t="array" ref="AB48">IFERROR(IF(INDEX(三跨两临近重点区段!$F:$F,MATCH(1,(MONTH(三跨两临近重点区段!$H:$H)=10)*(三跨两临近重点区段!$A:$A=D48),0))="已取消","已取消",INDEX(三跨两临近重点区段!$I:$I,MATCH(1,(MONTH(三跨两临近重点区段!$H:$H)=10)*(三跨两临近重点区段!$A:$A=D48)*(三跨两临近重点区段!$F:$F="现存区段"),0))),"")</f>
        <v/>
      </c>
      <c r="AC48" s="284" t="str">
        <f t="array" ref="AC48">IFERROR(IF(INDEX(三跨两临近重点区段!$F:$F,MATCH(1,(MONTH(三跨两临近重点区段!$H:$H)=11)*(三跨两临近重点区段!$A:$A=D48),0))="已取消","已取消",INDEX(三跨两临近重点区段!$H:$H,MATCH(1,(MONTH(三跨两临近重点区段!$H:$H)=11)*(三跨两临近重点区段!$A:$A=D48)*(三跨两临近重点区段!$F:$F="现存区段"),0))),"")</f>
        <v/>
      </c>
      <c r="AD48" s="72" t="str">
        <f t="array" ref="AD48">IFERROR(IF(INDEX(三跨两临近重点区段!$F:$F,MATCH(1,(MONTH(三跨两临近重点区段!$H:$H)=11)*(三跨两临近重点区段!$A:$A=D48),0))="已取消","已取消",INDEX(三跨两临近重点区段!$I:$I,MATCH(1,(MONTH(三跨两临近重点区段!$H:$H)=11)*(三跨两临近重点区段!$A:$A=D48)*(三跨两临近重点区段!$F:$F="现存区段"),0))),"")</f>
        <v/>
      </c>
      <c r="AE48" s="284" t="str">
        <f t="array" ref="AE48">IFERROR(IF(INDEX(三跨两临近重点区段!$F:$F,MATCH(1,(MONTH(三跨两临近重点区段!$H:$H)=12)*(三跨两临近重点区段!$A:$A=D48),0))="已取消","已取消",INDEX(三跨两临近重点区段!$H:$H,MATCH(1,(MONTH(三跨两临近重点区段!$H:$H)=12)*(三跨两临近重点区段!$A:$A=D48)*(三跨两临近重点区段!$F:$F="现存区段"),0))),"")</f>
        <v/>
      </c>
      <c r="AF48" s="72" t="str">
        <f t="array" ref="AF48">IFERROR(IF(INDEX(三跨两临近重点区段!$F:$F,MATCH(1,(MONTH(三跨两临近重点区段!$H:$H)=12)*(三跨两临近重点区段!$A:$A=D48),0))="已取消","已取消",INDEX(三跨两临近重点区段!$I:$I,MATCH(1,(MONTH(三跨两临近重点区段!$H:$H)=12)*(三跨两临近重点区段!$A:$A=D48)*(三跨两临近重点区段!$F:$F="现存区段"),0))),"")</f>
        <v/>
      </c>
      <c r="AH48" t="e">
        <f t="array" ref="AH48">INDEX(三跨两临近重点区段!$G:$G,MATCH(D48,三跨两临近重点区段!$A:$A,0))</f>
        <v>#N/A</v>
      </c>
    </row>
    <row r="49" ht="14.25" spans="1:34">
      <c r="A49" s="263" t="s">
        <v>363</v>
      </c>
      <c r="B49" s="264" t="s">
        <v>2209</v>
      </c>
      <c r="C49" s="263" t="s">
        <v>2177</v>
      </c>
      <c r="D49" s="263" t="s">
        <v>2211</v>
      </c>
      <c r="E49" s="265" t="s">
        <v>2137</v>
      </c>
      <c r="F49" s="264" t="s">
        <v>125</v>
      </c>
      <c r="G49" s="263" t="s">
        <v>2138</v>
      </c>
      <c r="H49" s="263" t="s">
        <v>1024</v>
      </c>
      <c r="I49" s="271"/>
      <c r="J49" s="196"/>
      <c r="K49" s="196"/>
      <c r="L49" s="196"/>
      <c r="M49" s="270"/>
      <c r="N49" s="270"/>
      <c r="O49" s="33"/>
      <c r="P49" s="107"/>
      <c r="Q49" s="279"/>
      <c r="R49" s="279"/>
      <c r="S49" s="278">
        <v>45447</v>
      </c>
      <c r="T49" s="279" t="s">
        <v>2117</v>
      </c>
      <c r="U49" s="268" t="str">
        <f t="array" ref="U49">IFERROR(IF(INDEX(三跨两临近重点区段!$F:$F,MATCH(1,(MONTH(三跨两临近重点区段!$H:$H)=7)*(三跨两临近重点区段!$A:$A=D49),0))="已取消","已取消",INDEX(三跨两临近重点区段!$H:$H,MATCH(1,(MONTH(三跨两临近重点区段!$H:$H)=7)*(三跨两临近重点区段!$A:$A=D49)*(三跨两临近重点区段!$F:$F="现存区段"),0))),"")</f>
        <v/>
      </c>
      <c r="V49" s="232" t="str">
        <f t="array" ref="V49">IFERROR(IF(INDEX(三跨两临近重点区段!$F:$F,MATCH(1,(MONTH(三跨两临近重点区段!$H:$H)=7)*(三跨两临近重点区段!$A:$A=D49),0))="已取消","已取消",INDEX(三跨两临近重点区段!$I:$I,MATCH(1,(MONTH(三跨两临近重点区段!$H:$H)=7)*(三跨两临近重点区段!$A:$A=D49)*(三跨两临近重点区段!$F:$F="现存区段"),0))),"")</f>
        <v/>
      </c>
      <c r="W49" s="268" t="str">
        <f t="array" ref="W49">IFERROR(IF(INDEX(三跨两临近重点区段!$F:$F,MATCH(1,(MONTH(三跨两临近重点区段!$H:$H)=8)*(三跨两临近重点区段!$A:$A=D49),0))="已取消","已取消",INDEX(三跨两临近重点区段!$H:$H,MATCH(1,(MONTH(三跨两临近重点区段!$H:$H)=8)*(三跨两临近重点区段!$A:$A=D49)*(三跨两临近重点区段!$F:$F="现存区段"),0))),"")</f>
        <v/>
      </c>
      <c r="X49" s="232" t="str">
        <f t="array" ref="X49">IFERROR(IF(INDEX(三跨两临近重点区段!$F:$F,MATCH(1,(MONTH(三跨两临近重点区段!$H:$H)=8)*(三跨两临近重点区段!$A:$A=D49),0))="已取消","已取消",INDEX(三跨两临近重点区段!$I:$I,MATCH(1,(MONTH(三跨两临近重点区段!$H:$H)=8)*(三跨两临近重点区段!$A:$A=D49)*(三跨两临近重点区段!$F:$F="现存区段"),0))),"")</f>
        <v/>
      </c>
      <c r="Y49" s="268" t="str">
        <f t="array" ref="Y49">IFERROR(IF(INDEX(三跨两临近重点区段!$F:$F,MATCH(1,(MONTH(三跨两临近重点区段!$H:$H)=9)*(三跨两临近重点区段!$A:$A=D49),0))="已取消","已取消",INDEX(三跨两临近重点区段!$H:$H,MATCH(1,(MONTH(三跨两临近重点区段!$H:$H)=9)*(三跨两临近重点区段!$A:$A=D49)*(三跨两临近重点区段!$F:$F="现存区段"),0))),"")</f>
        <v/>
      </c>
      <c r="Z49" s="232" t="str">
        <f t="array" ref="Z49">IFERROR(IF(INDEX(三跨两临近重点区段!$F:$F,MATCH(1,(MONTH(三跨两临近重点区段!$H:$H)=9)*(三跨两临近重点区段!$A:$A=D49),0))="已取消","已取消",INDEX(三跨两临近重点区段!$I:$I,MATCH(1,(MONTH(三跨两临近重点区段!$H:$H)=9)*(三跨两临近重点区段!$A:$A=D49)*(三跨两临近重点区段!$F:$F="现存区段"),0))),"")</f>
        <v/>
      </c>
      <c r="AA49" s="268" t="str">
        <f t="array" ref="AA49">IFERROR(IF(INDEX(三跨两临近重点区段!$F:$F,MATCH(1,(MONTH(三跨两临近重点区段!$H:$H)=10)*(三跨两临近重点区段!$A:$A=D49),0))="已取消","已取消",INDEX(三跨两临近重点区段!$H:$H,MATCH(1,(MONTH(三跨两临近重点区段!$H:$H)=10)*(三跨两临近重点区段!$A:$A=D49)*(三跨两临近重点区段!$F:$F="现存区段"),0))),"")</f>
        <v/>
      </c>
      <c r="AB49" s="72" t="str">
        <f t="array" ref="AB49">IFERROR(IF(INDEX(三跨两临近重点区段!$F:$F,MATCH(1,(MONTH(三跨两临近重点区段!$H:$H)=10)*(三跨两临近重点区段!$A:$A=D49),0))="已取消","已取消",INDEX(三跨两临近重点区段!$I:$I,MATCH(1,(MONTH(三跨两临近重点区段!$H:$H)=10)*(三跨两临近重点区段!$A:$A=D49)*(三跨两临近重点区段!$F:$F="现存区段"),0))),"")</f>
        <v/>
      </c>
      <c r="AC49" s="284" t="str">
        <f t="array" ref="AC49">IFERROR(IF(INDEX(三跨两临近重点区段!$F:$F,MATCH(1,(MONTH(三跨两临近重点区段!$H:$H)=11)*(三跨两临近重点区段!$A:$A=D49),0))="已取消","已取消",INDEX(三跨两临近重点区段!$H:$H,MATCH(1,(MONTH(三跨两临近重点区段!$H:$H)=11)*(三跨两临近重点区段!$A:$A=D49)*(三跨两临近重点区段!$F:$F="现存区段"),0))),"")</f>
        <v/>
      </c>
      <c r="AD49" s="72" t="str">
        <f t="array" ref="AD49">IFERROR(IF(INDEX(三跨两临近重点区段!$F:$F,MATCH(1,(MONTH(三跨两临近重点区段!$H:$H)=11)*(三跨两临近重点区段!$A:$A=D49),0))="已取消","已取消",INDEX(三跨两临近重点区段!$I:$I,MATCH(1,(MONTH(三跨两临近重点区段!$H:$H)=11)*(三跨两临近重点区段!$A:$A=D49)*(三跨两临近重点区段!$F:$F="现存区段"),0))),"")</f>
        <v/>
      </c>
      <c r="AE49" s="284" t="str">
        <f t="array" ref="AE49">IFERROR(IF(INDEX(三跨两临近重点区段!$F:$F,MATCH(1,(MONTH(三跨两临近重点区段!$H:$H)=12)*(三跨两临近重点区段!$A:$A=D49),0))="已取消","已取消",INDEX(三跨两临近重点区段!$H:$H,MATCH(1,(MONTH(三跨两临近重点区段!$H:$H)=12)*(三跨两临近重点区段!$A:$A=D49)*(三跨两临近重点区段!$F:$F="现存区段"),0))),"")</f>
        <v/>
      </c>
      <c r="AF49" s="72" t="str">
        <f t="array" ref="AF49">IFERROR(IF(INDEX(三跨两临近重点区段!$F:$F,MATCH(1,(MONTH(三跨两临近重点区段!$H:$H)=12)*(三跨两临近重点区段!$A:$A=D49),0))="已取消","已取消",INDEX(三跨两临近重点区段!$I:$I,MATCH(1,(MONTH(三跨两临近重点区段!$H:$H)=12)*(三跨两临近重点区段!$A:$A=D49)*(三跨两临近重点区段!$F:$F="现存区段"),0))),"")</f>
        <v/>
      </c>
      <c r="AH49" t="e">
        <f t="array" ref="AH49">INDEX(三跨两临近重点区段!$G:$G,MATCH(D49,三跨两临近重点区段!$A:$A,0))</f>
        <v>#N/A</v>
      </c>
    </row>
    <row r="50" ht="14.25" spans="1:34">
      <c r="A50" s="263" t="s">
        <v>363</v>
      </c>
      <c r="B50" s="264" t="s">
        <v>2209</v>
      </c>
      <c r="C50" s="263" t="s">
        <v>2197</v>
      </c>
      <c r="D50" s="263" t="s">
        <v>2212</v>
      </c>
      <c r="E50" s="265" t="s">
        <v>2137</v>
      </c>
      <c r="F50" s="264" t="s">
        <v>125</v>
      </c>
      <c r="G50" s="263" t="s">
        <v>2138</v>
      </c>
      <c r="H50" s="263" t="s">
        <v>1024</v>
      </c>
      <c r="I50" s="271"/>
      <c r="J50" s="196"/>
      <c r="K50" s="196"/>
      <c r="L50" s="196"/>
      <c r="M50" s="270"/>
      <c r="N50" s="270"/>
      <c r="O50" s="33"/>
      <c r="P50" s="107"/>
      <c r="Q50" s="279"/>
      <c r="R50" s="279"/>
      <c r="S50" s="278">
        <v>45447</v>
      </c>
      <c r="T50" s="279" t="s">
        <v>2117</v>
      </c>
      <c r="U50" s="268" t="str">
        <f t="array" ref="U50">IFERROR(IF(INDEX(三跨两临近重点区段!$F:$F,MATCH(1,(MONTH(三跨两临近重点区段!$H:$H)=7)*(三跨两临近重点区段!$A:$A=D50),0))="已取消","已取消",INDEX(三跨两临近重点区段!$H:$H,MATCH(1,(MONTH(三跨两临近重点区段!$H:$H)=7)*(三跨两临近重点区段!$A:$A=D50)*(三跨两临近重点区段!$F:$F="现存区段"),0))),"")</f>
        <v/>
      </c>
      <c r="V50" s="232" t="str">
        <f t="array" ref="V50">IFERROR(IF(INDEX(三跨两临近重点区段!$F:$F,MATCH(1,(MONTH(三跨两临近重点区段!$H:$H)=7)*(三跨两临近重点区段!$A:$A=D50),0))="已取消","已取消",INDEX(三跨两临近重点区段!$I:$I,MATCH(1,(MONTH(三跨两临近重点区段!$H:$H)=7)*(三跨两临近重点区段!$A:$A=D50)*(三跨两临近重点区段!$F:$F="现存区段"),0))),"")</f>
        <v/>
      </c>
      <c r="W50" s="268" t="str">
        <f t="array" ref="W50">IFERROR(IF(INDEX(三跨两临近重点区段!$F:$F,MATCH(1,(MONTH(三跨两临近重点区段!$H:$H)=8)*(三跨两临近重点区段!$A:$A=D50),0))="已取消","已取消",INDEX(三跨两临近重点区段!$H:$H,MATCH(1,(MONTH(三跨两临近重点区段!$H:$H)=8)*(三跨两临近重点区段!$A:$A=D50)*(三跨两临近重点区段!$F:$F="现存区段"),0))),"")</f>
        <v/>
      </c>
      <c r="X50" s="232" t="str">
        <f t="array" ref="X50">IFERROR(IF(INDEX(三跨两临近重点区段!$F:$F,MATCH(1,(MONTH(三跨两临近重点区段!$H:$H)=8)*(三跨两临近重点区段!$A:$A=D50),0))="已取消","已取消",INDEX(三跨两临近重点区段!$I:$I,MATCH(1,(MONTH(三跨两临近重点区段!$H:$H)=8)*(三跨两临近重点区段!$A:$A=D50)*(三跨两临近重点区段!$F:$F="现存区段"),0))),"")</f>
        <v/>
      </c>
      <c r="Y50" s="268" t="str">
        <f t="array" ref="Y50">IFERROR(IF(INDEX(三跨两临近重点区段!$F:$F,MATCH(1,(MONTH(三跨两临近重点区段!$H:$H)=9)*(三跨两临近重点区段!$A:$A=D50),0))="已取消","已取消",INDEX(三跨两临近重点区段!$H:$H,MATCH(1,(MONTH(三跨两临近重点区段!$H:$H)=9)*(三跨两临近重点区段!$A:$A=D50)*(三跨两临近重点区段!$F:$F="现存区段"),0))),"")</f>
        <v/>
      </c>
      <c r="Z50" s="232" t="str">
        <f t="array" ref="Z50">IFERROR(IF(INDEX(三跨两临近重点区段!$F:$F,MATCH(1,(MONTH(三跨两临近重点区段!$H:$H)=9)*(三跨两临近重点区段!$A:$A=D50),0))="已取消","已取消",INDEX(三跨两临近重点区段!$I:$I,MATCH(1,(MONTH(三跨两临近重点区段!$H:$H)=9)*(三跨两临近重点区段!$A:$A=D50)*(三跨两临近重点区段!$F:$F="现存区段"),0))),"")</f>
        <v/>
      </c>
      <c r="AA50" s="268" t="str">
        <f t="array" ref="AA50">IFERROR(IF(INDEX(三跨两临近重点区段!$F:$F,MATCH(1,(MONTH(三跨两临近重点区段!$H:$H)=10)*(三跨两临近重点区段!$A:$A=D50),0))="已取消","已取消",INDEX(三跨两临近重点区段!$H:$H,MATCH(1,(MONTH(三跨两临近重点区段!$H:$H)=10)*(三跨两临近重点区段!$A:$A=D50)*(三跨两临近重点区段!$F:$F="现存区段"),0))),"")</f>
        <v/>
      </c>
      <c r="AB50" s="72" t="str">
        <f t="array" ref="AB50">IFERROR(IF(INDEX(三跨两临近重点区段!$F:$F,MATCH(1,(MONTH(三跨两临近重点区段!$H:$H)=10)*(三跨两临近重点区段!$A:$A=D50),0))="已取消","已取消",INDEX(三跨两临近重点区段!$I:$I,MATCH(1,(MONTH(三跨两临近重点区段!$H:$H)=10)*(三跨两临近重点区段!$A:$A=D50)*(三跨两临近重点区段!$F:$F="现存区段"),0))),"")</f>
        <v/>
      </c>
      <c r="AC50" s="284" t="str">
        <f t="array" ref="AC50">IFERROR(IF(INDEX(三跨两临近重点区段!$F:$F,MATCH(1,(MONTH(三跨两临近重点区段!$H:$H)=11)*(三跨两临近重点区段!$A:$A=D50),0))="已取消","已取消",INDEX(三跨两临近重点区段!$H:$H,MATCH(1,(MONTH(三跨两临近重点区段!$H:$H)=11)*(三跨两临近重点区段!$A:$A=D50)*(三跨两临近重点区段!$F:$F="现存区段"),0))),"")</f>
        <v/>
      </c>
      <c r="AD50" s="72" t="str">
        <f t="array" ref="AD50">IFERROR(IF(INDEX(三跨两临近重点区段!$F:$F,MATCH(1,(MONTH(三跨两临近重点区段!$H:$H)=11)*(三跨两临近重点区段!$A:$A=D50),0))="已取消","已取消",INDEX(三跨两临近重点区段!$I:$I,MATCH(1,(MONTH(三跨两临近重点区段!$H:$H)=11)*(三跨两临近重点区段!$A:$A=D50)*(三跨两临近重点区段!$F:$F="现存区段"),0))),"")</f>
        <v/>
      </c>
      <c r="AE50" s="284" t="str">
        <f t="array" ref="AE50">IFERROR(IF(INDEX(三跨两临近重点区段!$F:$F,MATCH(1,(MONTH(三跨两临近重点区段!$H:$H)=12)*(三跨两临近重点区段!$A:$A=D50),0))="已取消","已取消",INDEX(三跨两临近重点区段!$H:$H,MATCH(1,(MONTH(三跨两临近重点区段!$H:$H)=12)*(三跨两临近重点区段!$A:$A=D50)*(三跨两临近重点区段!$F:$F="现存区段"),0))),"")</f>
        <v/>
      </c>
      <c r="AF50" s="72" t="str">
        <f t="array" ref="AF50">IFERROR(IF(INDEX(三跨两临近重点区段!$F:$F,MATCH(1,(MONTH(三跨两临近重点区段!$H:$H)=12)*(三跨两临近重点区段!$A:$A=D50),0))="已取消","已取消",INDEX(三跨两临近重点区段!$I:$I,MATCH(1,(MONTH(三跨两临近重点区段!$H:$H)=12)*(三跨两临近重点区段!$A:$A=D50)*(三跨两临近重点区段!$F:$F="现存区段"),0))),"")</f>
        <v/>
      </c>
      <c r="AH50" t="e">
        <f t="array" ref="AH50">INDEX(三跨两临近重点区段!$G:$G,MATCH(D50,三跨两临近重点区段!$A:$A,0))</f>
        <v>#N/A</v>
      </c>
    </row>
    <row r="51" ht="14.25" spans="1:34">
      <c r="A51" s="263" t="s">
        <v>363</v>
      </c>
      <c r="B51" s="264" t="s">
        <v>2209</v>
      </c>
      <c r="C51" s="263" t="s">
        <v>2199</v>
      </c>
      <c r="D51" s="263" t="s">
        <v>2213</v>
      </c>
      <c r="E51" s="265" t="s">
        <v>2137</v>
      </c>
      <c r="F51" s="264" t="s">
        <v>125</v>
      </c>
      <c r="G51" s="263" t="s">
        <v>2138</v>
      </c>
      <c r="H51" s="263" t="s">
        <v>1024</v>
      </c>
      <c r="I51" s="271"/>
      <c r="J51" s="196"/>
      <c r="K51" s="196"/>
      <c r="L51" s="196"/>
      <c r="M51" s="270"/>
      <c r="N51" s="270"/>
      <c r="O51" s="33"/>
      <c r="P51" s="107"/>
      <c r="Q51" s="279"/>
      <c r="R51" s="279"/>
      <c r="S51" s="278">
        <v>45447</v>
      </c>
      <c r="T51" s="279" t="s">
        <v>2117</v>
      </c>
      <c r="U51" s="268" t="str">
        <f t="array" ref="U51">IFERROR(IF(INDEX(三跨两临近重点区段!$F:$F,MATCH(1,(MONTH(三跨两临近重点区段!$H:$H)=7)*(三跨两临近重点区段!$A:$A=D51),0))="已取消","已取消",INDEX(三跨两临近重点区段!$H:$H,MATCH(1,(MONTH(三跨两临近重点区段!$H:$H)=7)*(三跨两临近重点区段!$A:$A=D51)*(三跨两临近重点区段!$F:$F="现存区段"),0))),"")</f>
        <v/>
      </c>
      <c r="V51" s="232" t="str">
        <f t="array" ref="V51">IFERROR(IF(INDEX(三跨两临近重点区段!$F:$F,MATCH(1,(MONTH(三跨两临近重点区段!$H:$H)=7)*(三跨两临近重点区段!$A:$A=D51),0))="已取消","已取消",INDEX(三跨两临近重点区段!$I:$I,MATCH(1,(MONTH(三跨两临近重点区段!$H:$H)=7)*(三跨两临近重点区段!$A:$A=D51)*(三跨两临近重点区段!$F:$F="现存区段"),0))),"")</f>
        <v/>
      </c>
      <c r="W51" s="268" t="str">
        <f t="array" ref="W51">IFERROR(IF(INDEX(三跨两临近重点区段!$F:$F,MATCH(1,(MONTH(三跨两临近重点区段!$H:$H)=8)*(三跨两临近重点区段!$A:$A=D51),0))="已取消","已取消",INDEX(三跨两临近重点区段!$H:$H,MATCH(1,(MONTH(三跨两临近重点区段!$H:$H)=8)*(三跨两临近重点区段!$A:$A=D51)*(三跨两临近重点区段!$F:$F="现存区段"),0))),"")</f>
        <v/>
      </c>
      <c r="X51" s="232" t="str">
        <f t="array" ref="X51">IFERROR(IF(INDEX(三跨两临近重点区段!$F:$F,MATCH(1,(MONTH(三跨两临近重点区段!$H:$H)=8)*(三跨两临近重点区段!$A:$A=D51),0))="已取消","已取消",INDEX(三跨两临近重点区段!$I:$I,MATCH(1,(MONTH(三跨两临近重点区段!$H:$H)=8)*(三跨两临近重点区段!$A:$A=D51)*(三跨两临近重点区段!$F:$F="现存区段"),0))),"")</f>
        <v/>
      </c>
      <c r="Y51" s="268" t="str">
        <f t="array" ref="Y51">IFERROR(IF(INDEX(三跨两临近重点区段!$F:$F,MATCH(1,(MONTH(三跨两临近重点区段!$H:$H)=9)*(三跨两临近重点区段!$A:$A=D51),0))="已取消","已取消",INDEX(三跨两临近重点区段!$H:$H,MATCH(1,(MONTH(三跨两临近重点区段!$H:$H)=9)*(三跨两临近重点区段!$A:$A=D51)*(三跨两临近重点区段!$F:$F="现存区段"),0))),"")</f>
        <v/>
      </c>
      <c r="Z51" s="232" t="str">
        <f t="array" ref="Z51">IFERROR(IF(INDEX(三跨两临近重点区段!$F:$F,MATCH(1,(MONTH(三跨两临近重点区段!$H:$H)=9)*(三跨两临近重点区段!$A:$A=D51),0))="已取消","已取消",INDEX(三跨两临近重点区段!$I:$I,MATCH(1,(MONTH(三跨两临近重点区段!$H:$H)=9)*(三跨两临近重点区段!$A:$A=D51)*(三跨两临近重点区段!$F:$F="现存区段"),0))),"")</f>
        <v/>
      </c>
      <c r="AA51" s="268" t="str">
        <f t="array" ref="AA51">IFERROR(IF(INDEX(三跨两临近重点区段!$F:$F,MATCH(1,(MONTH(三跨两临近重点区段!$H:$H)=10)*(三跨两临近重点区段!$A:$A=D51),0))="已取消","已取消",INDEX(三跨两临近重点区段!$H:$H,MATCH(1,(MONTH(三跨两临近重点区段!$H:$H)=10)*(三跨两临近重点区段!$A:$A=D51)*(三跨两临近重点区段!$F:$F="现存区段"),0))),"")</f>
        <v/>
      </c>
      <c r="AB51" s="72" t="str">
        <f t="array" ref="AB51">IFERROR(IF(INDEX(三跨两临近重点区段!$F:$F,MATCH(1,(MONTH(三跨两临近重点区段!$H:$H)=10)*(三跨两临近重点区段!$A:$A=D51),0))="已取消","已取消",INDEX(三跨两临近重点区段!$I:$I,MATCH(1,(MONTH(三跨两临近重点区段!$H:$H)=10)*(三跨两临近重点区段!$A:$A=D51)*(三跨两临近重点区段!$F:$F="现存区段"),0))),"")</f>
        <v/>
      </c>
      <c r="AC51" s="284" t="str">
        <f t="array" ref="AC51">IFERROR(IF(INDEX(三跨两临近重点区段!$F:$F,MATCH(1,(MONTH(三跨两临近重点区段!$H:$H)=11)*(三跨两临近重点区段!$A:$A=D51),0))="已取消","已取消",INDEX(三跨两临近重点区段!$H:$H,MATCH(1,(MONTH(三跨两临近重点区段!$H:$H)=11)*(三跨两临近重点区段!$A:$A=D51)*(三跨两临近重点区段!$F:$F="现存区段"),0))),"")</f>
        <v/>
      </c>
      <c r="AD51" s="72" t="str">
        <f t="array" ref="AD51">IFERROR(IF(INDEX(三跨两临近重点区段!$F:$F,MATCH(1,(MONTH(三跨两临近重点区段!$H:$H)=11)*(三跨两临近重点区段!$A:$A=D51),0))="已取消","已取消",INDEX(三跨两临近重点区段!$I:$I,MATCH(1,(MONTH(三跨两临近重点区段!$H:$H)=11)*(三跨两临近重点区段!$A:$A=D51)*(三跨两临近重点区段!$F:$F="现存区段"),0))),"")</f>
        <v/>
      </c>
      <c r="AE51" s="284" t="str">
        <f t="array" ref="AE51">IFERROR(IF(INDEX(三跨两临近重点区段!$F:$F,MATCH(1,(MONTH(三跨两临近重点区段!$H:$H)=12)*(三跨两临近重点区段!$A:$A=D51),0))="已取消","已取消",INDEX(三跨两临近重点区段!$H:$H,MATCH(1,(MONTH(三跨两临近重点区段!$H:$H)=12)*(三跨两临近重点区段!$A:$A=D51)*(三跨两临近重点区段!$F:$F="现存区段"),0))),"")</f>
        <v/>
      </c>
      <c r="AF51" s="72" t="str">
        <f t="array" ref="AF51">IFERROR(IF(INDEX(三跨两临近重点区段!$F:$F,MATCH(1,(MONTH(三跨两临近重点区段!$H:$H)=12)*(三跨两临近重点区段!$A:$A=D51),0))="已取消","已取消",INDEX(三跨两临近重点区段!$I:$I,MATCH(1,(MONTH(三跨两临近重点区段!$H:$H)=12)*(三跨两临近重点区段!$A:$A=D51)*(三跨两临近重点区段!$F:$F="现存区段"),0))),"")</f>
        <v/>
      </c>
      <c r="AH51" t="e">
        <f t="array" ref="AH51">INDEX(三跨两临近重点区段!$G:$G,MATCH(D51,三跨两临近重点区段!$A:$A,0))</f>
        <v>#N/A</v>
      </c>
    </row>
    <row r="52" ht="14.25" spans="1:34">
      <c r="A52" s="263" t="s">
        <v>363</v>
      </c>
      <c r="B52" s="264" t="s">
        <v>2209</v>
      </c>
      <c r="C52" s="263" t="s">
        <v>2201</v>
      </c>
      <c r="D52" s="263" t="s">
        <v>2214</v>
      </c>
      <c r="E52" s="265" t="s">
        <v>2137</v>
      </c>
      <c r="F52" s="264" t="s">
        <v>125</v>
      </c>
      <c r="G52" s="263" t="s">
        <v>2138</v>
      </c>
      <c r="H52" s="263" t="s">
        <v>1024</v>
      </c>
      <c r="I52" s="271"/>
      <c r="J52" s="196"/>
      <c r="K52" s="196"/>
      <c r="L52" s="196"/>
      <c r="M52" s="270"/>
      <c r="N52" s="270"/>
      <c r="O52" s="33"/>
      <c r="P52" s="107"/>
      <c r="Q52" s="279"/>
      <c r="R52" s="279"/>
      <c r="S52" s="278">
        <v>45447</v>
      </c>
      <c r="T52" s="279" t="s">
        <v>2117</v>
      </c>
      <c r="U52" s="268" t="str">
        <f t="array" ref="U52">IFERROR(IF(INDEX(三跨两临近重点区段!$F:$F,MATCH(1,(MONTH(三跨两临近重点区段!$H:$H)=7)*(三跨两临近重点区段!$A:$A=D52),0))="已取消","已取消",INDEX(三跨两临近重点区段!$H:$H,MATCH(1,(MONTH(三跨两临近重点区段!$H:$H)=7)*(三跨两临近重点区段!$A:$A=D52)*(三跨两临近重点区段!$F:$F="现存区段"),0))),"")</f>
        <v/>
      </c>
      <c r="V52" s="232" t="str">
        <f t="array" ref="V52">IFERROR(IF(INDEX(三跨两临近重点区段!$F:$F,MATCH(1,(MONTH(三跨两临近重点区段!$H:$H)=7)*(三跨两临近重点区段!$A:$A=D52),0))="已取消","已取消",INDEX(三跨两临近重点区段!$I:$I,MATCH(1,(MONTH(三跨两临近重点区段!$H:$H)=7)*(三跨两临近重点区段!$A:$A=D52)*(三跨两临近重点区段!$F:$F="现存区段"),0))),"")</f>
        <v/>
      </c>
      <c r="W52" s="268" t="str">
        <f t="array" ref="W52">IFERROR(IF(INDEX(三跨两临近重点区段!$F:$F,MATCH(1,(MONTH(三跨两临近重点区段!$H:$H)=8)*(三跨两临近重点区段!$A:$A=D52),0))="已取消","已取消",INDEX(三跨两临近重点区段!$H:$H,MATCH(1,(MONTH(三跨两临近重点区段!$H:$H)=8)*(三跨两临近重点区段!$A:$A=D52)*(三跨两临近重点区段!$F:$F="现存区段"),0))),"")</f>
        <v/>
      </c>
      <c r="X52" s="232" t="str">
        <f t="array" ref="X52">IFERROR(IF(INDEX(三跨两临近重点区段!$F:$F,MATCH(1,(MONTH(三跨两临近重点区段!$H:$H)=8)*(三跨两临近重点区段!$A:$A=D52),0))="已取消","已取消",INDEX(三跨两临近重点区段!$I:$I,MATCH(1,(MONTH(三跨两临近重点区段!$H:$H)=8)*(三跨两临近重点区段!$A:$A=D52)*(三跨两临近重点区段!$F:$F="现存区段"),0))),"")</f>
        <v/>
      </c>
      <c r="Y52" s="268" t="str">
        <f t="array" ref="Y52">IFERROR(IF(INDEX(三跨两临近重点区段!$F:$F,MATCH(1,(MONTH(三跨两临近重点区段!$H:$H)=9)*(三跨两临近重点区段!$A:$A=D52),0))="已取消","已取消",INDEX(三跨两临近重点区段!$H:$H,MATCH(1,(MONTH(三跨两临近重点区段!$H:$H)=9)*(三跨两临近重点区段!$A:$A=D52)*(三跨两临近重点区段!$F:$F="现存区段"),0))),"")</f>
        <v/>
      </c>
      <c r="Z52" s="232" t="str">
        <f t="array" ref="Z52">IFERROR(IF(INDEX(三跨两临近重点区段!$F:$F,MATCH(1,(MONTH(三跨两临近重点区段!$H:$H)=9)*(三跨两临近重点区段!$A:$A=D52),0))="已取消","已取消",INDEX(三跨两临近重点区段!$I:$I,MATCH(1,(MONTH(三跨两临近重点区段!$H:$H)=9)*(三跨两临近重点区段!$A:$A=D52)*(三跨两临近重点区段!$F:$F="现存区段"),0))),"")</f>
        <v/>
      </c>
      <c r="AA52" s="268" t="str">
        <f t="array" ref="AA52">IFERROR(IF(INDEX(三跨两临近重点区段!$F:$F,MATCH(1,(MONTH(三跨两临近重点区段!$H:$H)=10)*(三跨两临近重点区段!$A:$A=D52),0))="已取消","已取消",INDEX(三跨两临近重点区段!$H:$H,MATCH(1,(MONTH(三跨两临近重点区段!$H:$H)=10)*(三跨两临近重点区段!$A:$A=D52)*(三跨两临近重点区段!$F:$F="现存区段"),0))),"")</f>
        <v/>
      </c>
      <c r="AB52" s="72" t="str">
        <f t="array" ref="AB52">IFERROR(IF(INDEX(三跨两临近重点区段!$F:$F,MATCH(1,(MONTH(三跨两临近重点区段!$H:$H)=10)*(三跨两临近重点区段!$A:$A=D52),0))="已取消","已取消",INDEX(三跨两临近重点区段!$I:$I,MATCH(1,(MONTH(三跨两临近重点区段!$H:$H)=10)*(三跨两临近重点区段!$A:$A=D52)*(三跨两临近重点区段!$F:$F="现存区段"),0))),"")</f>
        <v/>
      </c>
      <c r="AC52" s="284" t="str">
        <f t="array" ref="AC52">IFERROR(IF(INDEX(三跨两临近重点区段!$F:$F,MATCH(1,(MONTH(三跨两临近重点区段!$H:$H)=11)*(三跨两临近重点区段!$A:$A=D52),0))="已取消","已取消",INDEX(三跨两临近重点区段!$H:$H,MATCH(1,(MONTH(三跨两临近重点区段!$H:$H)=11)*(三跨两临近重点区段!$A:$A=D52)*(三跨两临近重点区段!$F:$F="现存区段"),0))),"")</f>
        <v/>
      </c>
      <c r="AD52" s="72" t="str">
        <f t="array" ref="AD52">IFERROR(IF(INDEX(三跨两临近重点区段!$F:$F,MATCH(1,(MONTH(三跨两临近重点区段!$H:$H)=11)*(三跨两临近重点区段!$A:$A=D52),0))="已取消","已取消",INDEX(三跨两临近重点区段!$I:$I,MATCH(1,(MONTH(三跨两临近重点区段!$H:$H)=11)*(三跨两临近重点区段!$A:$A=D52)*(三跨两临近重点区段!$F:$F="现存区段"),0))),"")</f>
        <v/>
      </c>
      <c r="AE52" s="284" t="str">
        <f t="array" ref="AE52">IFERROR(IF(INDEX(三跨两临近重点区段!$F:$F,MATCH(1,(MONTH(三跨两临近重点区段!$H:$H)=12)*(三跨两临近重点区段!$A:$A=D52),0))="已取消","已取消",INDEX(三跨两临近重点区段!$H:$H,MATCH(1,(MONTH(三跨两临近重点区段!$H:$H)=12)*(三跨两临近重点区段!$A:$A=D52)*(三跨两临近重点区段!$F:$F="现存区段"),0))),"")</f>
        <v/>
      </c>
      <c r="AF52" s="72" t="str">
        <f t="array" ref="AF52">IFERROR(IF(INDEX(三跨两临近重点区段!$F:$F,MATCH(1,(MONTH(三跨两临近重点区段!$H:$H)=12)*(三跨两临近重点区段!$A:$A=D52),0))="已取消","已取消",INDEX(三跨两临近重点区段!$I:$I,MATCH(1,(MONTH(三跨两临近重点区段!$H:$H)=12)*(三跨两临近重点区段!$A:$A=D52)*(三跨两临近重点区段!$F:$F="现存区段"),0))),"")</f>
        <v/>
      </c>
      <c r="AH52" t="e">
        <f t="array" ref="AH52">INDEX(三跨两临近重点区段!$G:$G,MATCH(D52,三跨两临近重点区段!$A:$A,0))</f>
        <v>#N/A</v>
      </c>
    </row>
    <row r="53" ht="14.25" spans="1:34">
      <c r="A53" s="263" t="s">
        <v>363</v>
      </c>
      <c r="B53" s="264" t="s">
        <v>2209</v>
      </c>
      <c r="C53" s="263" t="s">
        <v>2203</v>
      </c>
      <c r="D53" s="263" t="s">
        <v>2215</v>
      </c>
      <c r="E53" s="265" t="s">
        <v>2137</v>
      </c>
      <c r="F53" s="264" t="s">
        <v>125</v>
      </c>
      <c r="G53" s="263" t="s">
        <v>2138</v>
      </c>
      <c r="H53" s="263" t="s">
        <v>1024</v>
      </c>
      <c r="I53" s="271"/>
      <c r="J53" s="196"/>
      <c r="K53" s="196"/>
      <c r="L53" s="196"/>
      <c r="M53" s="270"/>
      <c r="N53" s="270"/>
      <c r="O53" s="33"/>
      <c r="P53" s="107"/>
      <c r="Q53" s="279"/>
      <c r="R53" s="279"/>
      <c r="S53" s="278">
        <v>45447</v>
      </c>
      <c r="T53" s="279" t="s">
        <v>2117</v>
      </c>
      <c r="U53" s="268" t="str">
        <f t="array" ref="U53">IFERROR(IF(INDEX(三跨两临近重点区段!$F:$F,MATCH(1,(MONTH(三跨两临近重点区段!$H:$H)=7)*(三跨两临近重点区段!$A:$A=D53),0))="已取消","已取消",INDEX(三跨两临近重点区段!$H:$H,MATCH(1,(MONTH(三跨两临近重点区段!$H:$H)=7)*(三跨两临近重点区段!$A:$A=D53)*(三跨两临近重点区段!$F:$F="现存区段"),0))),"")</f>
        <v/>
      </c>
      <c r="V53" s="232" t="str">
        <f t="array" ref="V53">IFERROR(IF(INDEX(三跨两临近重点区段!$F:$F,MATCH(1,(MONTH(三跨两临近重点区段!$H:$H)=7)*(三跨两临近重点区段!$A:$A=D53),0))="已取消","已取消",INDEX(三跨两临近重点区段!$I:$I,MATCH(1,(MONTH(三跨两临近重点区段!$H:$H)=7)*(三跨两临近重点区段!$A:$A=D53)*(三跨两临近重点区段!$F:$F="现存区段"),0))),"")</f>
        <v/>
      </c>
      <c r="W53" s="268" t="str">
        <f t="array" ref="W53">IFERROR(IF(INDEX(三跨两临近重点区段!$F:$F,MATCH(1,(MONTH(三跨两临近重点区段!$H:$H)=8)*(三跨两临近重点区段!$A:$A=D53),0))="已取消","已取消",INDEX(三跨两临近重点区段!$H:$H,MATCH(1,(MONTH(三跨两临近重点区段!$H:$H)=8)*(三跨两临近重点区段!$A:$A=D53)*(三跨两临近重点区段!$F:$F="现存区段"),0))),"")</f>
        <v/>
      </c>
      <c r="X53" s="232" t="str">
        <f t="array" ref="X53">IFERROR(IF(INDEX(三跨两临近重点区段!$F:$F,MATCH(1,(MONTH(三跨两临近重点区段!$H:$H)=8)*(三跨两临近重点区段!$A:$A=D53),0))="已取消","已取消",INDEX(三跨两临近重点区段!$I:$I,MATCH(1,(MONTH(三跨两临近重点区段!$H:$H)=8)*(三跨两临近重点区段!$A:$A=D53)*(三跨两临近重点区段!$F:$F="现存区段"),0))),"")</f>
        <v/>
      </c>
      <c r="Y53" s="268" t="str">
        <f t="array" ref="Y53">IFERROR(IF(INDEX(三跨两临近重点区段!$F:$F,MATCH(1,(MONTH(三跨两临近重点区段!$H:$H)=9)*(三跨两临近重点区段!$A:$A=D53),0))="已取消","已取消",INDEX(三跨两临近重点区段!$H:$H,MATCH(1,(MONTH(三跨两临近重点区段!$H:$H)=9)*(三跨两临近重点区段!$A:$A=D53)*(三跨两临近重点区段!$F:$F="现存区段"),0))),"")</f>
        <v/>
      </c>
      <c r="Z53" s="232" t="str">
        <f t="array" ref="Z53">IFERROR(IF(INDEX(三跨两临近重点区段!$F:$F,MATCH(1,(MONTH(三跨两临近重点区段!$H:$H)=9)*(三跨两临近重点区段!$A:$A=D53),0))="已取消","已取消",INDEX(三跨两临近重点区段!$I:$I,MATCH(1,(MONTH(三跨两临近重点区段!$H:$H)=9)*(三跨两临近重点区段!$A:$A=D53)*(三跨两临近重点区段!$F:$F="现存区段"),0))),"")</f>
        <v/>
      </c>
      <c r="AA53" s="268" t="str">
        <f t="array" ref="AA53">IFERROR(IF(INDEX(三跨两临近重点区段!$F:$F,MATCH(1,(MONTH(三跨两临近重点区段!$H:$H)=10)*(三跨两临近重点区段!$A:$A=D53),0))="已取消","已取消",INDEX(三跨两临近重点区段!$H:$H,MATCH(1,(MONTH(三跨两临近重点区段!$H:$H)=10)*(三跨两临近重点区段!$A:$A=D53)*(三跨两临近重点区段!$F:$F="现存区段"),0))),"")</f>
        <v/>
      </c>
      <c r="AB53" s="72" t="str">
        <f t="array" ref="AB53">IFERROR(IF(INDEX(三跨两临近重点区段!$F:$F,MATCH(1,(MONTH(三跨两临近重点区段!$H:$H)=10)*(三跨两临近重点区段!$A:$A=D53),0))="已取消","已取消",INDEX(三跨两临近重点区段!$I:$I,MATCH(1,(MONTH(三跨两临近重点区段!$H:$H)=10)*(三跨两临近重点区段!$A:$A=D53)*(三跨两临近重点区段!$F:$F="现存区段"),0))),"")</f>
        <v/>
      </c>
      <c r="AC53" s="284" t="str">
        <f t="array" ref="AC53">IFERROR(IF(INDEX(三跨两临近重点区段!$F:$F,MATCH(1,(MONTH(三跨两临近重点区段!$H:$H)=11)*(三跨两临近重点区段!$A:$A=D53),0))="已取消","已取消",INDEX(三跨两临近重点区段!$H:$H,MATCH(1,(MONTH(三跨两临近重点区段!$H:$H)=11)*(三跨两临近重点区段!$A:$A=D53)*(三跨两临近重点区段!$F:$F="现存区段"),0))),"")</f>
        <v/>
      </c>
      <c r="AD53" s="72" t="str">
        <f t="array" ref="AD53">IFERROR(IF(INDEX(三跨两临近重点区段!$F:$F,MATCH(1,(MONTH(三跨两临近重点区段!$H:$H)=11)*(三跨两临近重点区段!$A:$A=D53),0))="已取消","已取消",INDEX(三跨两临近重点区段!$I:$I,MATCH(1,(MONTH(三跨两临近重点区段!$H:$H)=11)*(三跨两临近重点区段!$A:$A=D53)*(三跨两临近重点区段!$F:$F="现存区段"),0))),"")</f>
        <v/>
      </c>
      <c r="AE53" s="284" t="str">
        <f t="array" ref="AE53">IFERROR(IF(INDEX(三跨两临近重点区段!$F:$F,MATCH(1,(MONTH(三跨两临近重点区段!$H:$H)=12)*(三跨两临近重点区段!$A:$A=D53),0))="已取消","已取消",INDEX(三跨两临近重点区段!$H:$H,MATCH(1,(MONTH(三跨两临近重点区段!$H:$H)=12)*(三跨两临近重点区段!$A:$A=D53)*(三跨两临近重点区段!$F:$F="现存区段"),0))),"")</f>
        <v/>
      </c>
      <c r="AF53" s="72" t="str">
        <f t="array" ref="AF53">IFERROR(IF(INDEX(三跨两临近重点区段!$F:$F,MATCH(1,(MONTH(三跨两临近重点区段!$H:$H)=12)*(三跨两临近重点区段!$A:$A=D53),0))="已取消","已取消",INDEX(三跨两临近重点区段!$I:$I,MATCH(1,(MONTH(三跨两临近重点区段!$H:$H)=12)*(三跨两临近重点区段!$A:$A=D53)*(三跨两临近重点区段!$F:$F="现存区段"),0))),"")</f>
        <v/>
      </c>
      <c r="AH53" t="e">
        <f t="array" ref="AH53">INDEX(三跨两临近重点区段!$G:$G,MATCH(D53,三跨两临近重点区段!$A:$A,0))</f>
        <v>#N/A</v>
      </c>
    </row>
    <row r="54" ht="14.25" spans="1:34">
      <c r="A54" s="263" t="s">
        <v>363</v>
      </c>
      <c r="B54" s="264" t="s">
        <v>2209</v>
      </c>
      <c r="C54" s="263" t="s">
        <v>2205</v>
      </c>
      <c r="D54" s="263" t="s">
        <v>2216</v>
      </c>
      <c r="E54" s="265" t="s">
        <v>2137</v>
      </c>
      <c r="F54" s="264" t="s">
        <v>125</v>
      </c>
      <c r="G54" s="263" t="s">
        <v>2138</v>
      </c>
      <c r="H54" s="263" t="s">
        <v>1024</v>
      </c>
      <c r="I54" s="271"/>
      <c r="J54" s="196"/>
      <c r="K54" s="196"/>
      <c r="L54" s="196"/>
      <c r="M54" s="270"/>
      <c r="N54" s="270"/>
      <c r="O54" s="33"/>
      <c r="P54" s="107"/>
      <c r="Q54" s="279"/>
      <c r="R54" s="279"/>
      <c r="S54" s="278">
        <v>45447</v>
      </c>
      <c r="T54" s="279" t="s">
        <v>2117</v>
      </c>
      <c r="U54" s="268" t="str">
        <f t="array" ref="U54">IFERROR(IF(INDEX(三跨两临近重点区段!$F:$F,MATCH(1,(MONTH(三跨两临近重点区段!$H:$H)=7)*(三跨两临近重点区段!$A:$A=D54),0))="已取消","已取消",INDEX(三跨两临近重点区段!$H:$H,MATCH(1,(MONTH(三跨两临近重点区段!$H:$H)=7)*(三跨两临近重点区段!$A:$A=D54)*(三跨两临近重点区段!$F:$F="现存区段"),0))),"")</f>
        <v/>
      </c>
      <c r="V54" s="232" t="str">
        <f t="array" ref="V54">IFERROR(IF(INDEX(三跨两临近重点区段!$F:$F,MATCH(1,(MONTH(三跨两临近重点区段!$H:$H)=7)*(三跨两临近重点区段!$A:$A=D54),0))="已取消","已取消",INDEX(三跨两临近重点区段!$I:$I,MATCH(1,(MONTH(三跨两临近重点区段!$H:$H)=7)*(三跨两临近重点区段!$A:$A=D54)*(三跨两临近重点区段!$F:$F="现存区段"),0))),"")</f>
        <v/>
      </c>
      <c r="W54" s="268" t="str">
        <f t="array" ref="W54">IFERROR(IF(INDEX(三跨两临近重点区段!$F:$F,MATCH(1,(MONTH(三跨两临近重点区段!$H:$H)=8)*(三跨两临近重点区段!$A:$A=D54),0))="已取消","已取消",INDEX(三跨两临近重点区段!$H:$H,MATCH(1,(MONTH(三跨两临近重点区段!$H:$H)=8)*(三跨两临近重点区段!$A:$A=D54)*(三跨两临近重点区段!$F:$F="现存区段"),0))),"")</f>
        <v/>
      </c>
      <c r="X54" s="232" t="str">
        <f t="array" ref="X54">IFERROR(IF(INDEX(三跨两临近重点区段!$F:$F,MATCH(1,(MONTH(三跨两临近重点区段!$H:$H)=8)*(三跨两临近重点区段!$A:$A=D54),0))="已取消","已取消",INDEX(三跨两临近重点区段!$I:$I,MATCH(1,(MONTH(三跨两临近重点区段!$H:$H)=8)*(三跨两临近重点区段!$A:$A=D54)*(三跨两临近重点区段!$F:$F="现存区段"),0))),"")</f>
        <v/>
      </c>
      <c r="Y54" s="268" t="str">
        <f t="array" ref="Y54">IFERROR(IF(INDEX(三跨两临近重点区段!$F:$F,MATCH(1,(MONTH(三跨两临近重点区段!$H:$H)=9)*(三跨两临近重点区段!$A:$A=D54),0))="已取消","已取消",INDEX(三跨两临近重点区段!$H:$H,MATCH(1,(MONTH(三跨两临近重点区段!$H:$H)=9)*(三跨两临近重点区段!$A:$A=D54)*(三跨两临近重点区段!$F:$F="现存区段"),0))),"")</f>
        <v/>
      </c>
      <c r="Z54" s="232" t="str">
        <f t="array" ref="Z54">IFERROR(IF(INDEX(三跨两临近重点区段!$F:$F,MATCH(1,(MONTH(三跨两临近重点区段!$H:$H)=9)*(三跨两临近重点区段!$A:$A=D54),0))="已取消","已取消",INDEX(三跨两临近重点区段!$I:$I,MATCH(1,(MONTH(三跨两临近重点区段!$H:$H)=9)*(三跨两临近重点区段!$A:$A=D54)*(三跨两临近重点区段!$F:$F="现存区段"),0))),"")</f>
        <v/>
      </c>
      <c r="AA54" s="268" t="str">
        <f t="array" ref="AA54">IFERROR(IF(INDEX(三跨两临近重点区段!$F:$F,MATCH(1,(MONTH(三跨两临近重点区段!$H:$H)=10)*(三跨两临近重点区段!$A:$A=D54),0))="已取消","已取消",INDEX(三跨两临近重点区段!$H:$H,MATCH(1,(MONTH(三跨两临近重点区段!$H:$H)=10)*(三跨两临近重点区段!$A:$A=D54)*(三跨两临近重点区段!$F:$F="现存区段"),0))),"")</f>
        <v/>
      </c>
      <c r="AB54" s="72" t="str">
        <f t="array" ref="AB54">IFERROR(IF(INDEX(三跨两临近重点区段!$F:$F,MATCH(1,(MONTH(三跨两临近重点区段!$H:$H)=10)*(三跨两临近重点区段!$A:$A=D54),0))="已取消","已取消",INDEX(三跨两临近重点区段!$I:$I,MATCH(1,(MONTH(三跨两临近重点区段!$H:$H)=10)*(三跨两临近重点区段!$A:$A=D54)*(三跨两临近重点区段!$F:$F="现存区段"),0))),"")</f>
        <v/>
      </c>
      <c r="AC54" s="284" t="str">
        <f t="array" ref="AC54">IFERROR(IF(INDEX(三跨两临近重点区段!$F:$F,MATCH(1,(MONTH(三跨两临近重点区段!$H:$H)=11)*(三跨两临近重点区段!$A:$A=D54),0))="已取消","已取消",INDEX(三跨两临近重点区段!$H:$H,MATCH(1,(MONTH(三跨两临近重点区段!$H:$H)=11)*(三跨两临近重点区段!$A:$A=D54)*(三跨两临近重点区段!$F:$F="现存区段"),0))),"")</f>
        <v/>
      </c>
      <c r="AD54" s="72" t="str">
        <f t="array" ref="AD54">IFERROR(IF(INDEX(三跨两临近重点区段!$F:$F,MATCH(1,(MONTH(三跨两临近重点区段!$H:$H)=11)*(三跨两临近重点区段!$A:$A=D54),0))="已取消","已取消",INDEX(三跨两临近重点区段!$I:$I,MATCH(1,(MONTH(三跨两临近重点区段!$H:$H)=11)*(三跨两临近重点区段!$A:$A=D54)*(三跨两临近重点区段!$F:$F="现存区段"),0))),"")</f>
        <v/>
      </c>
      <c r="AE54" s="284" t="str">
        <f t="array" ref="AE54">IFERROR(IF(INDEX(三跨两临近重点区段!$F:$F,MATCH(1,(MONTH(三跨两临近重点区段!$H:$H)=12)*(三跨两临近重点区段!$A:$A=D54),0))="已取消","已取消",INDEX(三跨两临近重点区段!$H:$H,MATCH(1,(MONTH(三跨两临近重点区段!$H:$H)=12)*(三跨两临近重点区段!$A:$A=D54)*(三跨两临近重点区段!$F:$F="现存区段"),0))),"")</f>
        <v/>
      </c>
      <c r="AF54" s="72" t="str">
        <f t="array" ref="AF54">IFERROR(IF(INDEX(三跨两临近重点区段!$F:$F,MATCH(1,(MONTH(三跨两临近重点区段!$H:$H)=12)*(三跨两临近重点区段!$A:$A=D54),0))="已取消","已取消",INDEX(三跨两临近重点区段!$I:$I,MATCH(1,(MONTH(三跨两临近重点区段!$H:$H)=12)*(三跨两临近重点区段!$A:$A=D54)*(三跨两临近重点区段!$F:$F="现存区段"),0))),"")</f>
        <v/>
      </c>
      <c r="AH54" t="e">
        <f t="array" ref="AH54">INDEX(三跨两临近重点区段!$G:$G,MATCH(D54,三跨两临近重点区段!$A:$A,0))</f>
        <v>#N/A</v>
      </c>
    </row>
    <row r="55" ht="14.25" spans="1:34">
      <c r="A55" s="263" t="s">
        <v>363</v>
      </c>
      <c r="B55" s="264" t="s">
        <v>2209</v>
      </c>
      <c r="C55" s="263" t="s">
        <v>2207</v>
      </c>
      <c r="D55" s="263" t="s">
        <v>2217</v>
      </c>
      <c r="E55" s="265" t="s">
        <v>2137</v>
      </c>
      <c r="F55" s="264" t="s">
        <v>125</v>
      </c>
      <c r="G55" s="263" t="s">
        <v>2138</v>
      </c>
      <c r="H55" s="263" t="s">
        <v>1024</v>
      </c>
      <c r="I55" s="271"/>
      <c r="J55" s="196"/>
      <c r="K55" s="196"/>
      <c r="L55" s="196"/>
      <c r="M55" s="270"/>
      <c r="N55" s="270"/>
      <c r="O55" s="33"/>
      <c r="P55" s="107"/>
      <c r="Q55" s="279"/>
      <c r="R55" s="279"/>
      <c r="S55" s="278">
        <v>45447</v>
      </c>
      <c r="T55" s="279" t="s">
        <v>2117</v>
      </c>
      <c r="U55" s="268" t="str">
        <f t="array" ref="U55">IFERROR(IF(INDEX(三跨两临近重点区段!$F:$F,MATCH(1,(MONTH(三跨两临近重点区段!$H:$H)=7)*(三跨两临近重点区段!$A:$A=D55),0))="已取消","已取消",INDEX(三跨两临近重点区段!$H:$H,MATCH(1,(MONTH(三跨两临近重点区段!$H:$H)=7)*(三跨两临近重点区段!$A:$A=D55)*(三跨两临近重点区段!$F:$F="现存区段"),0))),"")</f>
        <v/>
      </c>
      <c r="V55" s="232" t="str">
        <f t="array" ref="V55">IFERROR(IF(INDEX(三跨两临近重点区段!$F:$F,MATCH(1,(MONTH(三跨两临近重点区段!$H:$H)=7)*(三跨两临近重点区段!$A:$A=D55),0))="已取消","已取消",INDEX(三跨两临近重点区段!$I:$I,MATCH(1,(MONTH(三跨两临近重点区段!$H:$H)=7)*(三跨两临近重点区段!$A:$A=D55)*(三跨两临近重点区段!$F:$F="现存区段"),0))),"")</f>
        <v/>
      </c>
      <c r="W55" s="268" t="str">
        <f t="array" ref="W55">IFERROR(IF(INDEX(三跨两临近重点区段!$F:$F,MATCH(1,(MONTH(三跨两临近重点区段!$H:$H)=8)*(三跨两临近重点区段!$A:$A=D55),0))="已取消","已取消",INDEX(三跨两临近重点区段!$H:$H,MATCH(1,(MONTH(三跨两临近重点区段!$H:$H)=8)*(三跨两临近重点区段!$A:$A=D55)*(三跨两临近重点区段!$F:$F="现存区段"),0))),"")</f>
        <v/>
      </c>
      <c r="X55" s="232" t="str">
        <f t="array" ref="X55">IFERROR(IF(INDEX(三跨两临近重点区段!$F:$F,MATCH(1,(MONTH(三跨两临近重点区段!$H:$H)=8)*(三跨两临近重点区段!$A:$A=D55),0))="已取消","已取消",INDEX(三跨两临近重点区段!$I:$I,MATCH(1,(MONTH(三跨两临近重点区段!$H:$H)=8)*(三跨两临近重点区段!$A:$A=D55)*(三跨两临近重点区段!$F:$F="现存区段"),0))),"")</f>
        <v/>
      </c>
      <c r="Y55" s="268" t="str">
        <f t="array" ref="Y55">IFERROR(IF(INDEX(三跨两临近重点区段!$F:$F,MATCH(1,(MONTH(三跨两临近重点区段!$H:$H)=9)*(三跨两临近重点区段!$A:$A=D55),0))="已取消","已取消",INDEX(三跨两临近重点区段!$H:$H,MATCH(1,(MONTH(三跨两临近重点区段!$H:$H)=9)*(三跨两临近重点区段!$A:$A=D55)*(三跨两临近重点区段!$F:$F="现存区段"),0))),"")</f>
        <v/>
      </c>
      <c r="Z55" s="232" t="str">
        <f t="array" ref="Z55">IFERROR(IF(INDEX(三跨两临近重点区段!$F:$F,MATCH(1,(MONTH(三跨两临近重点区段!$H:$H)=9)*(三跨两临近重点区段!$A:$A=D55),0))="已取消","已取消",INDEX(三跨两临近重点区段!$I:$I,MATCH(1,(MONTH(三跨两临近重点区段!$H:$H)=9)*(三跨两临近重点区段!$A:$A=D55)*(三跨两临近重点区段!$F:$F="现存区段"),0))),"")</f>
        <v/>
      </c>
      <c r="AA55" s="268" t="str">
        <f t="array" ref="AA55">IFERROR(IF(INDEX(三跨两临近重点区段!$F:$F,MATCH(1,(MONTH(三跨两临近重点区段!$H:$H)=10)*(三跨两临近重点区段!$A:$A=D55),0))="已取消","已取消",INDEX(三跨两临近重点区段!$H:$H,MATCH(1,(MONTH(三跨两临近重点区段!$H:$H)=10)*(三跨两临近重点区段!$A:$A=D55)*(三跨两临近重点区段!$F:$F="现存区段"),0))),"")</f>
        <v/>
      </c>
      <c r="AB55" s="72" t="str">
        <f t="array" ref="AB55">IFERROR(IF(INDEX(三跨两临近重点区段!$F:$F,MATCH(1,(MONTH(三跨两临近重点区段!$H:$H)=10)*(三跨两临近重点区段!$A:$A=D55),0))="已取消","已取消",INDEX(三跨两临近重点区段!$I:$I,MATCH(1,(MONTH(三跨两临近重点区段!$H:$H)=10)*(三跨两临近重点区段!$A:$A=D55)*(三跨两临近重点区段!$F:$F="现存区段"),0))),"")</f>
        <v/>
      </c>
      <c r="AC55" s="284" t="str">
        <f t="array" ref="AC55">IFERROR(IF(INDEX(三跨两临近重点区段!$F:$F,MATCH(1,(MONTH(三跨两临近重点区段!$H:$H)=11)*(三跨两临近重点区段!$A:$A=D55),0))="已取消","已取消",INDEX(三跨两临近重点区段!$H:$H,MATCH(1,(MONTH(三跨两临近重点区段!$H:$H)=11)*(三跨两临近重点区段!$A:$A=D55)*(三跨两临近重点区段!$F:$F="现存区段"),0))),"")</f>
        <v/>
      </c>
      <c r="AD55" s="72" t="str">
        <f t="array" ref="AD55">IFERROR(IF(INDEX(三跨两临近重点区段!$F:$F,MATCH(1,(MONTH(三跨两临近重点区段!$H:$H)=11)*(三跨两临近重点区段!$A:$A=D55),0))="已取消","已取消",INDEX(三跨两临近重点区段!$I:$I,MATCH(1,(MONTH(三跨两临近重点区段!$H:$H)=11)*(三跨两临近重点区段!$A:$A=D55)*(三跨两临近重点区段!$F:$F="现存区段"),0))),"")</f>
        <v/>
      </c>
      <c r="AE55" s="284" t="str">
        <f t="array" ref="AE55">IFERROR(IF(INDEX(三跨两临近重点区段!$F:$F,MATCH(1,(MONTH(三跨两临近重点区段!$H:$H)=12)*(三跨两临近重点区段!$A:$A=D55),0))="已取消","已取消",INDEX(三跨两临近重点区段!$H:$H,MATCH(1,(MONTH(三跨两临近重点区段!$H:$H)=12)*(三跨两临近重点区段!$A:$A=D55)*(三跨两临近重点区段!$F:$F="现存区段"),0))),"")</f>
        <v/>
      </c>
      <c r="AF55" s="72" t="str">
        <f t="array" ref="AF55">IFERROR(IF(INDEX(三跨两临近重点区段!$F:$F,MATCH(1,(MONTH(三跨两临近重点区段!$H:$H)=12)*(三跨两临近重点区段!$A:$A=D55),0))="已取消","已取消",INDEX(三跨两临近重点区段!$I:$I,MATCH(1,(MONTH(三跨两临近重点区段!$H:$H)=12)*(三跨两临近重点区段!$A:$A=D55)*(三跨两临近重点区段!$F:$F="现存区段"),0))),"")</f>
        <v/>
      </c>
      <c r="AH55" t="e">
        <f t="array" ref="AH55">INDEX(三跨两临近重点区段!$G:$G,MATCH(D55,三跨两临近重点区段!$A:$A,0))</f>
        <v>#N/A</v>
      </c>
    </row>
    <row r="56" ht="14.25" spans="1:34">
      <c r="A56" s="263" t="s">
        <v>363</v>
      </c>
      <c r="B56" s="264" t="s">
        <v>2218</v>
      </c>
      <c r="C56" s="263" t="s">
        <v>2120</v>
      </c>
      <c r="D56" s="263" t="s">
        <v>2219</v>
      </c>
      <c r="E56" s="265" t="s">
        <v>2137</v>
      </c>
      <c r="F56" s="264" t="s">
        <v>125</v>
      </c>
      <c r="G56" s="263" t="s">
        <v>2138</v>
      </c>
      <c r="H56" s="263" t="s">
        <v>971</v>
      </c>
      <c r="I56" s="271"/>
      <c r="J56" s="196"/>
      <c r="K56" s="196"/>
      <c r="L56" s="196"/>
      <c r="M56" s="270"/>
      <c r="N56" s="270"/>
      <c r="O56" s="33"/>
      <c r="P56" s="107"/>
      <c r="Q56" s="279"/>
      <c r="R56" s="279"/>
      <c r="S56" s="278">
        <v>45447</v>
      </c>
      <c r="T56" s="279" t="s">
        <v>2117</v>
      </c>
      <c r="U56" s="268" t="str">
        <f t="array" ref="U56">IFERROR(IF(INDEX(三跨两临近重点区段!$F:$F,MATCH(1,(MONTH(三跨两临近重点区段!$H:$H)=7)*(三跨两临近重点区段!$A:$A=D56),0))="已取消","已取消",INDEX(三跨两临近重点区段!$H:$H,MATCH(1,(MONTH(三跨两临近重点区段!$H:$H)=7)*(三跨两临近重点区段!$A:$A=D56)*(三跨两临近重点区段!$F:$F="现存区段"),0))),"")</f>
        <v/>
      </c>
      <c r="V56" s="232" t="str">
        <f t="array" ref="V56">IFERROR(IF(INDEX(三跨两临近重点区段!$F:$F,MATCH(1,(MONTH(三跨两临近重点区段!$H:$H)=7)*(三跨两临近重点区段!$A:$A=D56),0))="已取消","已取消",INDEX(三跨两临近重点区段!$I:$I,MATCH(1,(MONTH(三跨两临近重点区段!$H:$H)=7)*(三跨两临近重点区段!$A:$A=D56)*(三跨两临近重点区段!$F:$F="现存区段"),0))),"")</f>
        <v/>
      </c>
      <c r="W56" s="268" t="str">
        <f t="array" ref="W56">IFERROR(IF(INDEX(三跨两临近重点区段!$F:$F,MATCH(1,(MONTH(三跨两临近重点区段!$H:$H)=8)*(三跨两临近重点区段!$A:$A=D56),0))="已取消","已取消",INDEX(三跨两临近重点区段!$H:$H,MATCH(1,(MONTH(三跨两临近重点区段!$H:$H)=8)*(三跨两临近重点区段!$A:$A=D56)*(三跨两临近重点区段!$F:$F="现存区段"),0))),"")</f>
        <v/>
      </c>
      <c r="X56" s="232" t="str">
        <f t="array" ref="X56">IFERROR(IF(INDEX(三跨两临近重点区段!$F:$F,MATCH(1,(MONTH(三跨两临近重点区段!$H:$H)=8)*(三跨两临近重点区段!$A:$A=D56),0))="已取消","已取消",INDEX(三跨两临近重点区段!$I:$I,MATCH(1,(MONTH(三跨两临近重点区段!$H:$H)=8)*(三跨两临近重点区段!$A:$A=D56)*(三跨两临近重点区段!$F:$F="现存区段"),0))),"")</f>
        <v/>
      </c>
      <c r="Y56" s="268" t="str">
        <f t="array" ref="Y56">IFERROR(IF(INDEX(三跨两临近重点区段!$F:$F,MATCH(1,(MONTH(三跨两临近重点区段!$H:$H)=9)*(三跨两临近重点区段!$A:$A=D56),0))="已取消","已取消",INDEX(三跨两临近重点区段!$H:$H,MATCH(1,(MONTH(三跨两临近重点区段!$H:$H)=9)*(三跨两临近重点区段!$A:$A=D56)*(三跨两临近重点区段!$F:$F="现存区段"),0))),"")</f>
        <v/>
      </c>
      <c r="Z56" s="232" t="str">
        <f t="array" ref="Z56">IFERROR(IF(INDEX(三跨两临近重点区段!$F:$F,MATCH(1,(MONTH(三跨两临近重点区段!$H:$H)=9)*(三跨两临近重点区段!$A:$A=D56),0))="已取消","已取消",INDEX(三跨两临近重点区段!$I:$I,MATCH(1,(MONTH(三跨两临近重点区段!$H:$H)=9)*(三跨两临近重点区段!$A:$A=D56)*(三跨两临近重点区段!$F:$F="现存区段"),0))),"")</f>
        <v/>
      </c>
      <c r="AA56" s="268" t="str">
        <f t="array" ref="AA56">IFERROR(IF(INDEX(三跨两临近重点区段!$F:$F,MATCH(1,(MONTH(三跨两临近重点区段!$H:$H)=10)*(三跨两临近重点区段!$A:$A=D56),0))="已取消","已取消",INDEX(三跨两临近重点区段!$H:$H,MATCH(1,(MONTH(三跨两临近重点区段!$H:$H)=10)*(三跨两临近重点区段!$A:$A=D56)*(三跨两临近重点区段!$F:$F="现存区段"),0))),"")</f>
        <v/>
      </c>
      <c r="AB56" s="72" t="str">
        <f t="array" ref="AB56">IFERROR(IF(INDEX(三跨两临近重点区段!$F:$F,MATCH(1,(MONTH(三跨两临近重点区段!$H:$H)=10)*(三跨两临近重点区段!$A:$A=D56),0))="已取消","已取消",INDEX(三跨两临近重点区段!$I:$I,MATCH(1,(MONTH(三跨两临近重点区段!$H:$H)=10)*(三跨两临近重点区段!$A:$A=D56)*(三跨两临近重点区段!$F:$F="现存区段"),0))),"")</f>
        <v/>
      </c>
      <c r="AC56" s="284" t="str">
        <f t="array" ref="AC56">IFERROR(IF(INDEX(三跨两临近重点区段!$F:$F,MATCH(1,(MONTH(三跨两临近重点区段!$H:$H)=11)*(三跨两临近重点区段!$A:$A=D56),0))="已取消","已取消",INDEX(三跨两临近重点区段!$H:$H,MATCH(1,(MONTH(三跨两临近重点区段!$H:$H)=11)*(三跨两临近重点区段!$A:$A=D56)*(三跨两临近重点区段!$F:$F="现存区段"),0))),"")</f>
        <v/>
      </c>
      <c r="AD56" s="72" t="str">
        <f t="array" ref="AD56">IFERROR(IF(INDEX(三跨两临近重点区段!$F:$F,MATCH(1,(MONTH(三跨两临近重点区段!$H:$H)=11)*(三跨两临近重点区段!$A:$A=D56),0))="已取消","已取消",INDEX(三跨两临近重点区段!$I:$I,MATCH(1,(MONTH(三跨两临近重点区段!$H:$H)=11)*(三跨两临近重点区段!$A:$A=D56)*(三跨两临近重点区段!$F:$F="现存区段"),0))),"")</f>
        <v/>
      </c>
      <c r="AE56" s="284" t="str">
        <f t="array" ref="AE56">IFERROR(IF(INDEX(三跨两临近重点区段!$F:$F,MATCH(1,(MONTH(三跨两临近重点区段!$H:$H)=12)*(三跨两临近重点区段!$A:$A=D56),0))="已取消","已取消",INDEX(三跨两临近重点区段!$H:$H,MATCH(1,(MONTH(三跨两临近重点区段!$H:$H)=12)*(三跨两临近重点区段!$A:$A=D56)*(三跨两临近重点区段!$F:$F="现存区段"),0))),"")</f>
        <v/>
      </c>
      <c r="AF56" s="72" t="str">
        <f t="array" ref="AF56">IFERROR(IF(INDEX(三跨两临近重点区段!$F:$F,MATCH(1,(MONTH(三跨两临近重点区段!$H:$H)=12)*(三跨两临近重点区段!$A:$A=D56),0))="已取消","已取消",INDEX(三跨两临近重点区段!$I:$I,MATCH(1,(MONTH(三跨两临近重点区段!$H:$H)=12)*(三跨两临近重点区段!$A:$A=D56)*(三跨两临近重点区段!$F:$F="现存区段"),0))),"")</f>
        <v/>
      </c>
      <c r="AH56" t="e">
        <f t="array" ref="AH56">INDEX(三跨两临近重点区段!$G:$G,MATCH(D56,三跨两临近重点区段!$A:$A,0))</f>
        <v>#N/A</v>
      </c>
    </row>
    <row r="57" ht="14.25" spans="1:34">
      <c r="A57" s="263" t="s">
        <v>363</v>
      </c>
      <c r="B57" s="264" t="s">
        <v>2218</v>
      </c>
      <c r="C57" s="263" t="s">
        <v>2177</v>
      </c>
      <c r="D57" s="263" t="s">
        <v>2220</v>
      </c>
      <c r="E57" s="265" t="s">
        <v>2137</v>
      </c>
      <c r="F57" s="264" t="s">
        <v>125</v>
      </c>
      <c r="G57" s="263" t="s">
        <v>2138</v>
      </c>
      <c r="H57" s="263" t="s">
        <v>971</v>
      </c>
      <c r="I57" s="273"/>
      <c r="J57" s="196"/>
      <c r="K57" s="196"/>
      <c r="L57" s="196"/>
      <c r="M57" s="270"/>
      <c r="N57" s="270"/>
      <c r="O57" s="33"/>
      <c r="P57" s="107"/>
      <c r="Q57" s="279"/>
      <c r="R57" s="279"/>
      <c r="S57" s="278">
        <v>45447</v>
      </c>
      <c r="T57" s="279" t="s">
        <v>2117</v>
      </c>
      <c r="U57" s="268" t="str">
        <f t="array" ref="U57">IFERROR(IF(INDEX(三跨两临近重点区段!$F:$F,MATCH(1,(MONTH(三跨两临近重点区段!$H:$H)=7)*(三跨两临近重点区段!$A:$A=D57),0))="已取消","已取消",INDEX(三跨两临近重点区段!$H:$H,MATCH(1,(MONTH(三跨两临近重点区段!$H:$H)=7)*(三跨两临近重点区段!$A:$A=D57)*(三跨两临近重点区段!$F:$F="现存区段"),0))),"")</f>
        <v/>
      </c>
      <c r="V57" s="232" t="str">
        <f t="array" ref="V57">IFERROR(IF(INDEX(三跨两临近重点区段!$F:$F,MATCH(1,(MONTH(三跨两临近重点区段!$H:$H)=7)*(三跨两临近重点区段!$A:$A=D57),0))="已取消","已取消",INDEX(三跨两临近重点区段!$I:$I,MATCH(1,(MONTH(三跨两临近重点区段!$H:$H)=7)*(三跨两临近重点区段!$A:$A=D57)*(三跨两临近重点区段!$F:$F="现存区段"),0))),"")</f>
        <v/>
      </c>
      <c r="W57" s="268" t="str">
        <f t="array" ref="W57">IFERROR(IF(INDEX(三跨两临近重点区段!$F:$F,MATCH(1,(MONTH(三跨两临近重点区段!$H:$H)=8)*(三跨两临近重点区段!$A:$A=D57),0))="已取消","已取消",INDEX(三跨两临近重点区段!$H:$H,MATCH(1,(MONTH(三跨两临近重点区段!$H:$H)=8)*(三跨两临近重点区段!$A:$A=D57)*(三跨两临近重点区段!$F:$F="现存区段"),0))),"")</f>
        <v/>
      </c>
      <c r="X57" s="232" t="str">
        <f t="array" ref="X57">IFERROR(IF(INDEX(三跨两临近重点区段!$F:$F,MATCH(1,(MONTH(三跨两临近重点区段!$H:$H)=8)*(三跨两临近重点区段!$A:$A=D57),0))="已取消","已取消",INDEX(三跨两临近重点区段!$I:$I,MATCH(1,(MONTH(三跨两临近重点区段!$H:$H)=8)*(三跨两临近重点区段!$A:$A=D57)*(三跨两临近重点区段!$F:$F="现存区段"),0))),"")</f>
        <v/>
      </c>
      <c r="Y57" s="268" t="str">
        <f t="array" ref="Y57">IFERROR(IF(INDEX(三跨两临近重点区段!$F:$F,MATCH(1,(MONTH(三跨两临近重点区段!$H:$H)=9)*(三跨两临近重点区段!$A:$A=D57),0))="已取消","已取消",INDEX(三跨两临近重点区段!$H:$H,MATCH(1,(MONTH(三跨两临近重点区段!$H:$H)=9)*(三跨两临近重点区段!$A:$A=D57)*(三跨两临近重点区段!$F:$F="现存区段"),0))),"")</f>
        <v/>
      </c>
      <c r="Z57" s="232" t="str">
        <f t="array" ref="Z57">IFERROR(IF(INDEX(三跨两临近重点区段!$F:$F,MATCH(1,(MONTH(三跨两临近重点区段!$H:$H)=9)*(三跨两临近重点区段!$A:$A=D57),0))="已取消","已取消",INDEX(三跨两临近重点区段!$I:$I,MATCH(1,(MONTH(三跨两临近重点区段!$H:$H)=9)*(三跨两临近重点区段!$A:$A=D57)*(三跨两临近重点区段!$F:$F="现存区段"),0))),"")</f>
        <v/>
      </c>
      <c r="AA57" s="268" t="str">
        <f t="array" ref="AA57">IFERROR(IF(INDEX(三跨两临近重点区段!$F:$F,MATCH(1,(MONTH(三跨两临近重点区段!$H:$H)=10)*(三跨两临近重点区段!$A:$A=D57),0))="已取消","已取消",INDEX(三跨两临近重点区段!$H:$H,MATCH(1,(MONTH(三跨两临近重点区段!$H:$H)=10)*(三跨两临近重点区段!$A:$A=D57)*(三跨两临近重点区段!$F:$F="现存区段"),0))),"")</f>
        <v/>
      </c>
      <c r="AB57" s="72" t="str">
        <f t="array" ref="AB57">IFERROR(IF(INDEX(三跨两临近重点区段!$F:$F,MATCH(1,(MONTH(三跨两临近重点区段!$H:$H)=10)*(三跨两临近重点区段!$A:$A=D57),0))="已取消","已取消",INDEX(三跨两临近重点区段!$I:$I,MATCH(1,(MONTH(三跨两临近重点区段!$H:$H)=10)*(三跨两临近重点区段!$A:$A=D57)*(三跨两临近重点区段!$F:$F="现存区段"),0))),"")</f>
        <v/>
      </c>
      <c r="AC57" s="284" t="str">
        <f t="array" ref="AC57">IFERROR(IF(INDEX(三跨两临近重点区段!$F:$F,MATCH(1,(MONTH(三跨两临近重点区段!$H:$H)=11)*(三跨两临近重点区段!$A:$A=D57),0))="已取消","已取消",INDEX(三跨两临近重点区段!$H:$H,MATCH(1,(MONTH(三跨两临近重点区段!$H:$H)=11)*(三跨两临近重点区段!$A:$A=D57)*(三跨两临近重点区段!$F:$F="现存区段"),0))),"")</f>
        <v/>
      </c>
      <c r="AD57" s="72" t="str">
        <f t="array" ref="AD57">IFERROR(IF(INDEX(三跨两临近重点区段!$F:$F,MATCH(1,(MONTH(三跨两临近重点区段!$H:$H)=11)*(三跨两临近重点区段!$A:$A=D57),0))="已取消","已取消",INDEX(三跨两临近重点区段!$I:$I,MATCH(1,(MONTH(三跨两临近重点区段!$H:$H)=11)*(三跨两临近重点区段!$A:$A=D57)*(三跨两临近重点区段!$F:$F="现存区段"),0))),"")</f>
        <v/>
      </c>
      <c r="AE57" s="284" t="str">
        <f t="array" ref="AE57">IFERROR(IF(INDEX(三跨两临近重点区段!$F:$F,MATCH(1,(MONTH(三跨两临近重点区段!$H:$H)=12)*(三跨两临近重点区段!$A:$A=D57),0))="已取消","已取消",INDEX(三跨两临近重点区段!$H:$H,MATCH(1,(MONTH(三跨两临近重点区段!$H:$H)=12)*(三跨两临近重点区段!$A:$A=D57)*(三跨两临近重点区段!$F:$F="现存区段"),0))),"")</f>
        <v/>
      </c>
      <c r="AF57" s="72" t="str">
        <f t="array" ref="AF57">IFERROR(IF(INDEX(三跨两临近重点区段!$F:$F,MATCH(1,(MONTH(三跨两临近重点区段!$H:$H)=12)*(三跨两临近重点区段!$A:$A=D57),0))="已取消","已取消",INDEX(三跨两临近重点区段!$I:$I,MATCH(1,(MONTH(三跨两临近重点区段!$H:$H)=12)*(三跨两临近重点区段!$A:$A=D57)*(三跨两临近重点区段!$F:$F="现存区段"),0))),"")</f>
        <v/>
      </c>
      <c r="AH57" t="e">
        <f t="array" ref="AH57">INDEX(三跨两临近重点区段!$G:$G,MATCH(D57,三跨两临近重点区段!$A:$A,0))</f>
        <v>#N/A</v>
      </c>
    </row>
    <row r="58" ht="14.25" spans="1:34">
      <c r="A58" s="263" t="s">
        <v>363</v>
      </c>
      <c r="B58" s="264" t="s">
        <v>2218</v>
      </c>
      <c r="C58" s="263" t="s">
        <v>2221</v>
      </c>
      <c r="D58" s="263" t="s">
        <v>2222</v>
      </c>
      <c r="E58" s="265" t="s">
        <v>2137</v>
      </c>
      <c r="F58" s="264" t="s">
        <v>125</v>
      </c>
      <c r="G58" s="263" t="s">
        <v>2138</v>
      </c>
      <c r="H58" s="263" t="s">
        <v>971</v>
      </c>
      <c r="I58" s="273"/>
      <c r="J58" s="196"/>
      <c r="K58" s="196"/>
      <c r="L58" s="196"/>
      <c r="M58" s="270"/>
      <c r="N58" s="270"/>
      <c r="O58" s="33"/>
      <c r="P58" s="107"/>
      <c r="Q58" s="279"/>
      <c r="R58" s="279"/>
      <c r="S58" s="278">
        <v>45447</v>
      </c>
      <c r="T58" s="279" t="s">
        <v>2117</v>
      </c>
      <c r="U58" s="268" t="str">
        <f t="array" ref="U58">IFERROR(IF(INDEX(三跨两临近重点区段!$F:$F,MATCH(1,(MONTH(三跨两临近重点区段!$H:$H)=7)*(三跨两临近重点区段!$A:$A=D58),0))="已取消","已取消",INDEX(三跨两临近重点区段!$H:$H,MATCH(1,(MONTH(三跨两临近重点区段!$H:$H)=7)*(三跨两临近重点区段!$A:$A=D58)*(三跨两临近重点区段!$F:$F="现存区段"),0))),"")</f>
        <v/>
      </c>
      <c r="V58" s="232" t="str">
        <f t="array" ref="V58">IFERROR(IF(INDEX(三跨两临近重点区段!$F:$F,MATCH(1,(MONTH(三跨两临近重点区段!$H:$H)=7)*(三跨两临近重点区段!$A:$A=D58),0))="已取消","已取消",INDEX(三跨两临近重点区段!$I:$I,MATCH(1,(MONTH(三跨两临近重点区段!$H:$H)=7)*(三跨两临近重点区段!$A:$A=D58)*(三跨两临近重点区段!$F:$F="现存区段"),0))),"")</f>
        <v/>
      </c>
      <c r="W58" s="268" t="str">
        <f t="array" ref="W58">IFERROR(IF(INDEX(三跨两临近重点区段!$F:$F,MATCH(1,(MONTH(三跨两临近重点区段!$H:$H)=8)*(三跨两临近重点区段!$A:$A=D58),0))="已取消","已取消",INDEX(三跨两临近重点区段!$H:$H,MATCH(1,(MONTH(三跨两临近重点区段!$H:$H)=8)*(三跨两临近重点区段!$A:$A=D58)*(三跨两临近重点区段!$F:$F="现存区段"),0))),"")</f>
        <v/>
      </c>
      <c r="X58" s="232" t="str">
        <f t="array" ref="X58">IFERROR(IF(INDEX(三跨两临近重点区段!$F:$F,MATCH(1,(MONTH(三跨两临近重点区段!$H:$H)=8)*(三跨两临近重点区段!$A:$A=D58),0))="已取消","已取消",INDEX(三跨两临近重点区段!$I:$I,MATCH(1,(MONTH(三跨两临近重点区段!$H:$H)=8)*(三跨两临近重点区段!$A:$A=D58)*(三跨两临近重点区段!$F:$F="现存区段"),0))),"")</f>
        <v/>
      </c>
      <c r="Y58" s="268" t="str">
        <f t="array" ref="Y58">IFERROR(IF(INDEX(三跨两临近重点区段!$F:$F,MATCH(1,(MONTH(三跨两临近重点区段!$H:$H)=9)*(三跨两临近重点区段!$A:$A=D58),0))="已取消","已取消",INDEX(三跨两临近重点区段!$H:$H,MATCH(1,(MONTH(三跨两临近重点区段!$H:$H)=9)*(三跨两临近重点区段!$A:$A=D58)*(三跨两临近重点区段!$F:$F="现存区段"),0))),"")</f>
        <v/>
      </c>
      <c r="Z58" s="232" t="str">
        <f t="array" ref="Z58">IFERROR(IF(INDEX(三跨两临近重点区段!$F:$F,MATCH(1,(MONTH(三跨两临近重点区段!$H:$H)=9)*(三跨两临近重点区段!$A:$A=D58),0))="已取消","已取消",INDEX(三跨两临近重点区段!$I:$I,MATCH(1,(MONTH(三跨两临近重点区段!$H:$H)=9)*(三跨两临近重点区段!$A:$A=D58)*(三跨两临近重点区段!$F:$F="现存区段"),0))),"")</f>
        <v/>
      </c>
      <c r="AA58" s="268" t="str">
        <f t="array" ref="AA58">IFERROR(IF(INDEX(三跨两临近重点区段!$F:$F,MATCH(1,(MONTH(三跨两临近重点区段!$H:$H)=10)*(三跨两临近重点区段!$A:$A=D58),0))="已取消","已取消",INDEX(三跨两临近重点区段!$H:$H,MATCH(1,(MONTH(三跨两临近重点区段!$H:$H)=10)*(三跨两临近重点区段!$A:$A=D58)*(三跨两临近重点区段!$F:$F="现存区段"),0))),"")</f>
        <v/>
      </c>
      <c r="AB58" s="72" t="str">
        <f t="array" ref="AB58">IFERROR(IF(INDEX(三跨两临近重点区段!$F:$F,MATCH(1,(MONTH(三跨两临近重点区段!$H:$H)=10)*(三跨两临近重点区段!$A:$A=D58),0))="已取消","已取消",INDEX(三跨两临近重点区段!$I:$I,MATCH(1,(MONTH(三跨两临近重点区段!$H:$H)=10)*(三跨两临近重点区段!$A:$A=D58)*(三跨两临近重点区段!$F:$F="现存区段"),0))),"")</f>
        <v/>
      </c>
      <c r="AC58" s="284" t="str">
        <f t="array" ref="AC58">IFERROR(IF(INDEX(三跨两临近重点区段!$F:$F,MATCH(1,(MONTH(三跨两临近重点区段!$H:$H)=11)*(三跨两临近重点区段!$A:$A=D58),0))="已取消","已取消",INDEX(三跨两临近重点区段!$H:$H,MATCH(1,(MONTH(三跨两临近重点区段!$H:$H)=11)*(三跨两临近重点区段!$A:$A=D58)*(三跨两临近重点区段!$F:$F="现存区段"),0))),"")</f>
        <v/>
      </c>
      <c r="AD58" s="72" t="str">
        <f t="array" ref="AD58">IFERROR(IF(INDEX(三跨两临近重点区段!$F:$F,MATCH(1,(MONTH(三跨两临近重点区段!$H:$H)=11)*(三跨两临近重点区段!$A:$A=D58),0))="已取消","已取消",INDEX(三跨两临近重点区段!$I:$I,MATCH(1,(MONTH(三跨两临近重点区段!$H:$H)=11)*(三跨两临近重点区段!$A:$A=D58)*(三跨两临近重点区段!$F:$F="现存区段"),0))),"")</f>
        <v/>
      </c>
      <c r="AE58" s="284" t="str">
        <f t="array" ref="AE58">IFERROR(IF(INDEX(三跨两临近重点区段!$F:$F,MATCH(1,(MONTH(三跨两临近重点区段!$H:$H)=12)*(三跨两临近重点区段!$A:$A=D58),0))="已取消","已取消",INDEX(三跨两临近重点区段!$H:$H,MATCH(1,(MONTH(三跨两临近重点区段!$H:$H)=12)*(三跨两临近重点区段!$A:$A=D58)*(三跨两临近重点区段!$F:$F="现存区段"),0))),"")</f>
        <v/>
      </c>
      <c r="AF58" s="72" t="str">
        <f t="array" ref="AF58">IFERROR(IF(INDEX(三跨两临近重点区段!$F:$F,MATCH(1,(MONTH(三跨两临近重点区段!$H:$H)=12)*(三跨两临近重点区段!$A:$A=D58),0))="已取消","已取消",INDEX(三跨两临近重点区段!$I:$I,MATCH(1,(MONTH(三跨两临近重点区段!$H:$H)=12)*(三跨两临近重点区段!$A:$A=D58)*(三跨两临近重点区段!$F:$F="现存区段"),0))),"")</f>
        <v/>
      </c>
      <c r="AH58" t="e">
        <f t="array" ref="AH58">INDEX(三跨两临近重点区段!$G:$G,MATCH(D58,三跨两临近重点区段!$A:$A,0))</f>
        <v>#N/A</v>
      </c>
    </row>
    <row r="59" ht="14.25" spans="1:34">
      <c r="A59" s="263" t="s">
        <v>363</v>
      </c>
      <c r="B59" s="264" t="s">
        <v>2218</v>
      </c>
      <c r="C59" s="263" t="s">
        <v>2223</v>
      </c>
      <c r="D59" s="263" t="s">
        <v>2224</v>
      </c>
      <c r="E59" s="265" t="s">
        <v>2137</v>
      </c>
      <c r="F59" s="264" t="s">
        <v>125</v>
      </c>
      <c r="G59" s="263" t="s">
        <v>2138</v>
      </c>
      <c r="H59" s="263" t="s">
        <v>971</v>
      </c>
      <c r="I59" s="273"/>
      <c r="J59" s="196"/>
      <c r="K59" s="196"/>
      <c r="L59" s="196"/>
      <c r="M59" s="270"/>
      <c r="N59" s="270"/>
      <c r="O59" s="33"/>
      <c r="P59" s="107"/>
      <c r="Q59" s="279"/>
      <c r="R59" s="279"/>
      <c r="S59" s="278">
        <v>45447</v>
      </c>
      <c r="T59" s="279" t="s">
        <v>2117</v>
      </c>
      <c r="U59" s="268" t="str">
        <f t="array" ref="U59">IFERROR(IF(INDEX(三跨两临近重点区段!$F:$F,MATCH(1,(MONTH(三跨两临近重点区段!$H:$H)=7)*(三跨两临近重点区段!$A:$A=D59),0))="已取消","已取消",INDEX(三跨两临近重点区段!$H:$H,MATCH(1,(MONTH(三跨两临近重点区段!$H:$H)=7)*(三跨两临近重点区段!$A:$A=D59)*(三跨两临近重点区段!$F:$F="现存区段"),0))),"")</f>
        <v/>
      </c>
      <c r="V59" s="232" t="str">
        <f t="array" ref="V59">IFERROR(IF(INDEX(三跨两临近重点区段!$F:$F,MATCH(1,(MONTH(三跨两临近重点区段!$H:$H)=7)*(三跨两临近重点区段!$A:$A=D59),0))="已取消","已取消",INDEX(三跨两临近重点区段!$I:$I,MATCH(1,(MONTH(三跨两临近重点区段!$H:$H)=7)*(三跨两临近重点区段!$A:$A=D59)*(三跨两临近重点区段!$F:$F="现存区段"),0))),"")</f>
        <v/>
      </c>
      <c r="W59" s="268" t="str">
        <f t="array" ref="W59">IFERROR(IF(INDEX(三跨两临近重点区段!$F:$F,MATCH(1,(MONTH(三跨两临近重点区段!$H:$H)=8)*(三跨两临近重点区段!$A:$A=D59),0))="已取消","已取消",INDEX(三跨两临近重点区段!$H:$H,MATCH(1,(MONTH(三跨两临近重点区段!$H:$H)=8)*(三跨两临近重点区段!$A:$A=D59)*(三跨两临近重点区段!$F:$F="现存区段"),0))),"")</f>
        <v/>
      </c>
      <c r="X59" s="232" t="str">
        <f t="array" ref="X59">IFERROR(IF(INDEX(三跨两临近重点区段!$F:$F,MATCH(1,(MONTH(三跨两临近重点区段!$H:$H)=8)*(三跨两临近重点区段!$A:$A=D59),0))="已取消","已取消",INDEX(三跨两临近重点区段!$I:$I,MATCH(1,(MONTH(三跨两临近重点区段!$H:$H)=8)*(三跨两临近重点区段!$A:$A=D59)*(三跨两临近重点区段!$F:$F="现存区段"),0))),"")</f>
        <v/>
      </c>
      <c r="Y59" s="268" t="str">
        <f t="array" ref="Y59">IFERROR(IF(INDEX(三跨两临近重点区段!$F:$F,MATCH(1,(MONTH(三跨两临近重点区段!$H:$H)=9)*(三跨两临近重点区段!$A:$A=D59),0))="已取消","已取消",INDEX(三跨两临近重点区段!$H:$H,MATCH(1,(MONTH(三跨两临近重点区段!$H:$H)=9)*(三跨两临近重点区段!$A:$A=D59)*(三跨两临近重点区段!$F:$F="现存区段"),0))),"")</f>
        <v/>
      </c>
      <c r="Z59" s="232" t="str">
        <f t="array" ref="Z59">IFERROR(IF(INDEX(三跨两临近重点区段!$F:$F,MATCH(1,(MONTH(三跨两临近重点区段!$H:$H)=9)*(三跨两临近重点区段!$A:$A=D59),0))="已取消","已取消",INDEX(三跨两临近重点区段!$I:$I,MATCH(1,(MONTH(三跨两临近重点区段!$H:$H)=9)*(三跨两临近重点区段!$A:$A=D59)*(三跨两临近重点区段!$F:$F="现存区段"),0))),"")</f>
        <v/>
      </c>
      <c r="AA59" s="268" t="str">
        <f t="array" ref="AA59">IFERROR(IF(INDEX(三跨两临近重点区段!$F:$F,MATCH(1,(MONTH(三跨两临近重点区段!$H:$H)=10)*(三跨两临近重点区段!$A:$A=D59),0))="已取消","已取消",INDEX(三跨两临近重点区段!$H:$H,MATCH(1,(MONTH(三跨两临近重点区段!$H:$H)=10)*(三跨两临近重点区段!$A:$A=D59)*(三跨两临近重点区段!$F:$F="现存区段"),0))),"")</f>
        <v/>
      </c>
      <c r="AB59" s="72" t="str">
        <f t="array" ref="AB59">IFERROR(IF(INDEX(三跨两临近重点区段!$F:$F,MATCH(1,(MONTH(三跨两临近重点区段!$H:$H)=10)*(三跨两临近重点区段!$A:$A=D59),0))="已取消","已取消",INDEX(三跨两临近重点区段!$I:$I,MATCH(1,(MONTH(三跨两临近重点区段!$H:$H)=10)*(三跨两临近重点区段!$A:$A=D59)*(三跨两临近重点区段!$F:$F="现存区段"),0))),"")</f>
        <v/>
      </c>
      <c r="AC59" s="284" t="str">
        <f t="array" ref="AC59">IFERROR(IF(INDEX(三跨两临近重点区段!$F:$F,MATCH(1,(MONTH(三跨两临近重点区段!$H:$H)=11)*(三跨两临近重点区段!$A:$A=D59),0))="已取消","已取消",INDEX(三跨两临近重点区段!$H:$H,MATCH(1,(MONTH(三跨两临近重点区段!$H:$H)=11)*(三跨两临近重点区段!$A:$A=D59)*(三跨两临近重点区段!$F:$F="现存区段"),0))),"")</f>
        <v/>
      </c>
      <c r="AD59" s="72" t="str">
        <f t="array" ref="AD59">IFERROR(IF(INDEX(三跨两临近重点区段!$F:$F,MATCH(1,(MONTH(三跨两临近重点区段!$H:$H)=11)*(三跨两临近重点区段!$A:$A=D59),0))="已取消","已取消",INDEX(三跨两临近重点区段!$I:$I,MATCH(1,(MONTH(三跨两临近重点区段!$H:$H)=11)*(三跨两临近重点区段!$A:$A=D59)*(三跨两临近重点区段!$F:$F="现存区段"),0))),"")</f>
        <v/>
      </c>
      <c r="AE59" s="284" t="str">
        <f t="array" ref="AE59">IFERROR(IF(INDEX(三跨两临近重点区段!$F:$F,MATCH(1,(MONTH(三跨两临近重点区段!$H:$H)=12)*(三跨两临近重点区段!$A:$A=D59),0))="已取消","已取消",INDEX(三跨两临近重点区段!$H:$H,MATCH(1,(MONTH(三跨两临近重点区段!$H:$H)=12)*(三跨两临近重点区段!$A:$A=D59)*(三跨两临近重点区段!$F:$F="现存区段"),0))),"")</f>
        <v/>
      </c>
      <c r="AF59" s="72" t="str">
        <f t="array" ref="AF59">IFERROR(IF(INDEX(三跨两临近重点区段!$F:$F,MATCH(1,(MONTH(三跨两临近重点区段!$H:$H)=12)*(三跨两临近重点区段!$A:$A=D59),0))="已取消","已取消",INDEX(三跨两临近重点区段!$I:$I,MATCH(1,(MONTH(三跨两临近重点区段!$H:$H)=12)*(三跨两临近重点区段!$A:$A=D59)*(三跨两临近重点区段!$F:$F="现存区段"),0))),"")</f>
        <v/>
      </c>
      <c r="AH59" t="e">
        <f t="array" ref="AH59">INDEX(三跨两临近重点区段!$G:$G,MATCH(D59,三跨两临近重点区段!$A:$A,0))</f>
        <v>#N/A</v>
      </c>
    </row>
    <row r="60" ht="14.25" spans="1:34">
      <c r="A60" s="263" t="s">
        <v>363</v>
      </c>
      <c r="B60" s="264" t="s">
        <v>2218</v>
      </c>
      <c r="C60" s="263" t="s">
        <v>2225</v>
      </c>
      <c r="D60" s="263" t="s">
        <v>2226</v>
      </c>
      <c r="E60" s="265" t="s">
        <v>2137</v>
      </c>
      <c r="F60" s="264" t="s">
        <v>125</v>
      </c>
      <c r="G60" s="263" t="s">
        <v>2138</v>
      </c>
      <c r="H60" s="263" t="s">
        <v>971</v>
      </c>
      <c r="I60" s="273"/>
      <c r="J60" s="196"/>
      <c r="K60" s="196"/>
      <c r="L60" s="196"/>
      <c r="M60" s="270"/>
      <c r="N60" s="270"/>
      <c r="O60" s="33"/>
      <c r="P60" s="107"/>
      <c r="Q60" s="279"/>
      <c r="R60" s="279"/>
      <c r="S60" s="278">
        <v>45447</v>
      </c>
      <c r="T60" s="279" t="s">
        <v>2117</v>
      </c>
      <c r="U60" s="268" t="str">
        <f t="array" ref="U60">IFERROR(IF(INDEX(三跨两临近重点区段!$F:$F,MATCH(1,(MONTH(三跨两临近重点区段!$H:$H)=7)*(三跨两临近重点区段!$A:$A=D60),0))="已取消","已取消",INDEX(三跨两临近重点区段!$H:$H,MATCH(1,(MONTH(三跨两临近重点区段!$H:$H)=7)*(三跨两临近重点区段!$A:$A=D60)*(三跨两临近重点区段!$F:$F="现存区段"),0))),"")</f>
        <v/>
      </c>
      <c r="V60" s="232" t="str">
        <f t="array" ref="V60">IFERROR(IF(INDEX(三跨两临近重点区段!$F:$F,MATCH(1,(MONTH(三跨两临近重点区段!$H:$H)=7)*(三跨两临近重点区段!$A:$A=D60),0))="已取消","已取消",INDEX(三跨两临近重点区段!$I:$I,MATCH(1,(MONTH(三跨两临近重点区段!$H:$H)=7)*(三跨两临近重点区段!$A:$A=D60)*(三跨两临近重点区段!$F:$F="现存区段"),0))),"")</f>
        <v/>
      </c>
      <c r="W60" s="268" t="str">
        <f t="array" ref="W60">IFERROR(IF(INDEX(三跨两临近重点区段!$F:$F,MATCH(1,(MONTH(三跨两临近重点区段!$H:$H)=8)*(三跨两临近重点区段!$A:$A=D60),0))="已取消","已取消",INDEX(三跨两临近重点区段!$H:$H,MATCH(1,(MONTH(三跨两临近重点区段!$H:$H)=8)*(三跨两临近重点区段!$A:$A=D60)*(三跨两临近重点区段!$F:$F="现存区段"),0))),"")</f>
        <v/>
      </c>
      <c r="X60" s="232" t="str">
        <f t="array" ref="X60">IFERROR(IF(INDEX(三跨两临近重点区段!$F:$F,MATCH(1,(MONTH(三跨两临近重点区段!$H:$H)=8)*(三跨两临近重点区段!$A:$A=D60),0))="已取消","已取消",INDEX(三跨两临近重点区段!$I:$I,MATCH(1,(MONTH(三跨两临近重点区段!$H:$H)=8)*(三跨两临近重点区段!$A:$A=D60)*(三跨两临近重点区段!$F:$F="现存区段"),0))),"")</f>
        <v/>
      </c>
      <c r="Y60" s="268" t="str">
        <f t="array" ref="Y60">IFERROR(IF(INDEX(三跨两临近重点区段!$F:$F,MATCH(1,(MONTH(三跨两临近重点区段!$H:$H)=9)*(三跨两临近重点区段!$A:$A=D60),0))="已取消","已取消",INDEX(三跨两临近重点区段!$H:$H,MATCH(1,(MONTH(三跨两临近重点区段!$H:$H)=9)*(三跨两临近重点区段!$A:$A=D60)*(三跨两临近重点区段!$F:$F="现存区段"),0))),"")</f>
        <v/>
      </c>
      <c r="Z60" s="232" t="str">
        <f t="array" ref="Z60">IFERROR(IF(INDEX(三跨两临近重点区段!$F:$F,MATCH(1,(MONTH(三跨两临近重点区段!$H:$H)=9)*(三跨两临近重点区段!$A:$A=D60),0))="已取消","已取消",INDEX(三跨两临近重点区段!$I:$I,MATCH(1,(MONTH(三跨两临近重点区段!$H:$H)=9)*(三跨两临近重点区段!$A:$A=D60)*(三跨两临近重点区段!$F:$F="现存区段"),0))),"")</f>
        <v/>
      </c>
      <c r="AA60" s="268" t="str">
        <f t="array" ref="AA60">IFERROR(IF(INDEX(三跨两临近重点区段!$F:$F,MATCH(1,(MONTH(三跨两临近重点区段!$H:$H)=10)*(三跨两临近重点区段!$A:$A=D60),0))="已取消","已取消",INDEX(三跨两临近重点区段!$H:$H,MATCH(1,(MONTH(三跨两临近重点区段!$H:$H)=10)*(三跨两临近重点区段!$A:$A=D60)*(三跨两临近重点区段!$F:$F="现存区段"),0))),"")</f>
        <v/>
      </c>
      <c r="AB60" s="72" t="str">
        <f t="array" ref="AB60">IFERROR(IF(INDEX(三跨两临近重点区段!$F:$F,MATCH(1,(MONTH(三跨两临近重点区段!$H:$H)=10)*(三跨两临近重点区段!$A:$A=D60),0))="已取消","已取消",INDEX(三跨两临近重点区段!$I:$I,MATCH(1,(MONTH(三跨两临近重点区段!$H:$H)=10)*(三跨两临近重点区段!$A:$A=D60)*(三跨两临近重点区段!$F:$F="现存区段"),0))),"")</f>
        <v/>
      </c>
      <c r="AC60" s="284" t="str">
        <f t="array" ref="AC60">IFERROR(IF(INDEX(三跨两临近重点区段!$F:$F,MATCH(1,(MONTH(三跨两临近重点区段!$H:$H)=11)*(三跨两临近重点区段!$A:$A=D60),0))="已取消","已取消",INDEX(三跨两临近重点区段!$H:$H,MATCH(1,(MONTH(三跨两临近重点区段!$H:$H)=11)*(三跨两临近重点区段!$A:$A=D60)*(三跨两临近重点区段!$F:$F="现存区段"),0))),"")</f>
        <v/>
      </c>
      <c r="AD60" s="72" t="str">
        <f t="array" ref="AD60">IFERROR(IF(INDEX(三跨两临近重点区段!$F:$F,MATCH(1,(MONTH(三跨两临近重点区段!$H:$H)=11)*(三跨两临近重点区段!$A:$A=D60),0))="已取消","已取消",INDEX(三跨两临近重点区段!$I:$I,MATCH(1,(MONTH(三跨两临近重点区段!$H:$H)=11)*(三跨两临近重点区段!$A:$A=D60)*(三跨两临近重点区段!$F:$F="现存区段"),0))),"")</f>
        <v/>
      </c>
      <c r="AE60" s="284" t="str">
        <f t="array" ref="AE60">IFERROR(IF(INDEX(三跨两临近重点区段!$F:$F,MATCH(1,(MONTH(三跨两临近重点区段!$H:$H)=12)*(三跨两临近重点区段!$A:$A=D60),0))="已取消","已取消",INDEX(三跨两临近重点区段!$H:$H,MATCH(1,(MONTH(三跨两临近重点区段!$H:$H)=12)*(三跨两临近重点区段!$A:$A=D60)*(三跨两临近重点区段!$F:$F="现存区段"),0))),"")</f>
        <v/>
      </c>
      <c r="AF60" s="72" t="str">
        <f t="array" ref="AF60">IFERROR(IF(INDEX(三跨两临近重点区段!$F:$F,MATCH(1,(MONTH(三跨两临近重点区段!$H:$H)=12)*(三跨两临近重点区段!$A:$A=D60),0))="已取消","已取消",INDEX(三跨两临近重点区段!$I:$I,MATCH(1,(MONTH(三跨两临近重点区段!$H:$H)=12)*(三跨两临近重点区段!$A:$A=D60)*(三跨两临近重点区段!$F:$F="现存区段"),0))),"")</f>
        <v/>
      </c>
      <c r="AH60" t="e">
        <f t="array" ref="AH60">INDEX(三跨两临近重点区段!$G:$G,MATCH(D60,三跨两临近重点区段!$A:$A,0))</f>
        <v>#N/A</v>
      </c>
    </row>
    <row r="61" ht="14.25" spans="1:34">
      <c r="A61" s="263" t="s">
        <v>363</v>
      </c>
      <c r="B61" s="264" t="s">
        <v>2218</v>
      </c>
      <c r="C61" s="263" t="s">
        <v>2227</v>
      </c>
      <c r="D61" s="263" t="s">
        <v>2228</v>
      </c>
      <c r="E61" s="265" t="s">
        <v>2137</v>
      </c>
      <c r="F61" s="264" t="s">
        <v>125</v>
      </c>
      <c r="G61" s="263" t="s">
        <v>2138</v>
      </c>
      <c r="H61" s="263" t="s">
        <v>971</v>
      </c>
      <c r="I61" s="273"/>
      <c r="J61" s="196"/>
      <c r="K61" s="196"/>
      <c r="L61" s="196"/>
      <c r="M61" s="270"/>
      <c r="N61" s="270"/>
      <c r="O61" s="33"/>
      <c r="P61" s="107"/>
      <c r="Q61" s="279"/>
      <c r="R61" s="279"/>
      <c r="S61" s="278">
        <v>45447</v>
      </c>
      <c r="T61" s="279" t="s">
        <v>2117</v>
      </c>
      <c r="U61" s="268" t="str">
        <f t="array" ref="U61">IFERROR(IF(INDEX(三跨两临近重点区段!$F:$F,MATCH(1,(MONTH(三跨两临近重点区段!$H:$H)=7)*(三跨两临近重点区段!$A:$A=D61),0))="已取消","已取消",INDEX(三跨两临近重点区段!$H:$H,MATCH(1,(MONTH(三跨两临近重点区段!$H:$H)=7)*(三跨两临近重点区段!$A:$A=D61)*(三跨两临近重点区段!$F:$F="现存区段"),0))),"")</f>
        <v/>
      </c>
      <c r="V61" s="232" t="str">
        <f t="array" ref="V61">IFERROR(IF(INDEX(三跨两临近重点区段!$F:$F,MATCH(1,(MONTH(三跨两临近重点区段!$H:$H)=7)*(三跨两临近重点区段!$A:$A=D61),0))="已取消","已取消",INDEX(三跨两临近重点区段!$I:$I,MATCH(1,(MONTH(三跨两临近重点区段!$H:$H)=7)*(三跨两临近重点区段!$A:$A=D61)*(三跨两临近重点区段!$F:$F="现存区段"),0))),"")</f>
        <v/>
      </c>
      <c r="W61" s="268" t="str">
        <f t="array" ref="W61">IFERROR(IF(INDEX(三跨两临近重点区段!$F:$F,MATCH(1,(MONTH(三跨两临近重点区段!$H:$H)=8)*(三跨两临近重点区段!$A:$A=D61),0))="已取消","已取消",INDEX(三跨两临近重点区段!$H:$H,MATCH(1,(MONTH(三跨两临近重点区段!$H:$H)=8)*(三跨两临近重点区段!$A:$A=D61)*(三跨两临近重点区段!$F:$F="现存区段"),0))),"")</f>
        <v/>
      </c>
      <c r="X61" s="232" t="str">
        <f t="array" ref="X61">IFERROR(IF(INDEX(三跨两临近重点区段!$F:$F,MATCH(1,(MONTH(三跨两临近重点区段!$H:$H)=8)*(三跨两临近重点区段!$A:$A=D61),0))="已取消","已取消",INDEX(三跨两临近重点区段!$I:$I,MATCH(1,(MONTH(三跨两临近重点区段!$H:$H)=8)*(三跨两临近重点区段!$A:$A=D61)*(三跨两临近重点区段!$F:$F="现存区段"),0))),"")</f>
        <v/>
      </c>
      <c r="Y61" s="268" t="str">
        <f t="array" ref="Y61">IFERROR(IF(INDEX(三跨两临近重点区段!$F:$F,MATCH(1,(MONTH(三跨两临近重点区段!$H:$H)=9)*(三跨两临近重点区段!$A:$A=D61),0))="已取消","已取消",INDEX(三跨两临近重点区段!$H:$H,MATCH(1,(MONTH(三跨两临近重点区段!$H:$H)=9)*(三跨两临近重点区段!$A:$A=D61)*(三跨两临近重点区段!$F:$F="现存区段"),0))),"")</f>
        <v/>
      </c>
      <c r="Z61" s="232" t="str">
        <f t="array" ref="Z61">IFERROR(IF(INDEX(三跨两临近重点区段!$F:$F,MATCH(1,(MONTH(三跨两临近重点区段!$H:$H)=9)*(三跨两临近重点区段!$A:$A=D61),0))="已取消","已取消",INDEX(三跨两临近重点区段!$I:$I,MATCH(1,(MONTH(三跨两临近重点区段!$H:$H)=9)*(三跨两临近重点区段!$A:$A=D61)*(三跨两临近重点区段!$F:$F="现存区段"),0))),"")</f>
        <v/>
      </c>
      <c r="AA61" s="268" t="str">
        <f t="array" ref="AA61">IFERROR(IF(INDEX(三跨两临近重点区段!$F:$F,MATCH(1,(MONTH(三跨两临近重点区段!$H:$H)=10)*(三跨两临近重点区段!$A:$A=D61),0))="已取消","已取消",INDEX(三跨两临近重点区段!$H:$H,MATCH(1,(MONTH(三跨两临近重点区段!$H:$H)=10)*(三跨两临近重点区段!$A:$A=D61)*(三跨两临近重点区段!$F:$F="现存区段"),0))),"")</f>
        <v/>
      </c>
      <c r="AB61" s="72" t="str">
        <f t="array" ref="AB61">IFERROR(IF(INDEX(三跨两临近重点区段!$F:$F,MATCH(1,(MONTH(三跨两临近重点区段!$H:$H)=10)*(三跨两临近重点区段!$A:$A=D61),0))="已取消","已取消",INDEX(三跨两临近重点区段!$I:$I,MATCH(1,(MONTH(三跨两临近重点区段!$H:$H)=10)*(三跨两临近重点区段!$A:$A=D61)*(三跨两临近重点区段!$F:$F="现存区段"),0))),"")</f>
        <v/>
      </c>
      <c r="AC61" s="284" t="str">
        <f t="array" ref="AC61">IFERROR(IF(INDEX(三跨两临近重点区段!$F:$F,MATCH(1,(MONTH(三跨两临近重点区段!$H:$H)=11)*(三跨两临近重点区段!$A:$A=D61),0))="已取消","已取消",INDEX(三跨两临近重点区段!$H:$H,MATCH(1,(MONTH(三跨两临近重点区段!$H:$H)=11)*(三跨两临近重点区段!$A:$A=D61)*(三跨两临近重点区段!$F:$F="现存区段"),0))),"")</f>
        <v/>
      </c>
      <c r="AD61" s="72" t="str">
        <f t="array" ref="AD61">IFERROR(IF(INDEX(三跨两临近重点区段!$F:$F,MATCH(1,(MONTH(三跨两临近重点区段!$H:$H)=11)*(三跨两临近重点区段!$A:$A=D61),0))="已取消","已取消",INDEX(三跨两临近重点区段!$I:$I,MATCH(1,(MONTH(三跨两临近重点区段!$H:$H)=11)*(三跨两临近重点区段!$A:$A=D61)*(三跨两临近重点区段!$F:$F="现存区段"),0))),"")</f>
        <v/>
      </c>
      <c r="AE61" s="284" t="str">
        <f t="array" ref="AE61">IFERROR(IF(INDEX(三跨两临近重点区段!$F:$F,MATCH(1,(MONTH(三跨两临近重点区段!$H:$H)=12)*(三跨两临近重点区段!$A:$A=D61),0))="已取消","已取消",INDEX(三跨两临近重点区段!$H:$H,MATCH(1,(MONTH(三跨两临近重点区段!$H:$H)=12)*(三跨两临近重点区段!$A:$A=D61)*(三跨两临近重点区段!$F:$F="现存区段"),0))),"")</f>
        <v/>
      </c>
      <c r="AF61" s="72" t="str">
        <f t="array" ref="AF61">IFERROR(IF(INDEX(三跨两临近重点区段!$F:$F,MATCH(1,(MONTH(三跨两临近重点区段!$H:$H)=12)*(三跨两临近重点区段!$A:$A=D61),0))="已取消","已取消",INDEX(三跨两临近重点区段!$I:$I,MATCH(1,(MONTH(三跨两临近重点区段!$H:$H)=12)*(三跨两临近重点区段!$A:$A=D61)*(三跨两临近重点区段!$F:$F="现存区段"),0))),"")</f>
        <v/>
      </c>
      <c r="AH61" t="e">
        <f t="array" ref="AH61">INDEX(三跨两临近重点区段!$G:$G,MATCH(D61,三跨两临近重点区段!$A:$A,0))</f>
        <v>#N/A</v>
      </c>
    </row>
    <row r="62" ht="14.25" spans="1:34">
      <c r="A62" s="263" t="s">
        <v>363</v>
      </c>
      <c r="B62" s="264" t="s">
        <v>2218</v>
      </c>
      <c r="C62" s="263" t="s">
        <v>2229</v>
      </c>
      <c r="D62" s="263" t="s">
        <v>2230</v>
      </c>
      <c r="E62" s="265" t="s">
        <v>2137</v>
      </c>
      <c r="F62" s="264" t="s">
        <v>125</v>
      </c>
      <c r="G62" s="263" t="s">
        <v>2138</v>
      </c>
      <c r="H62" s="263" t="s">
        <v>971</v>
      </c>
      <c r="I62" s="273"/>
      <c r="J62" s="196"/>
      <c r="K62" s="196"/>
      <c r="L62" s="196"/>
      <c r="M62" s="270"/>
      <c r="N62" s="270"/>
      <c r="O62" s="33"/>
      <c r="P62" s="107"/>
      <c r="Q62" s="279"/>
      <c r="R62" s="279"/>
      <c r="S62" s="278">
        <v>45447</v>
      </c>
      <c r="T62" s="279" t="s">
        <v>2117</v>
      </c>
      <c r="U62" s="268" t="str">
        <f t="array" ref="U62">IFERROR(IF(INDEX(三跨两临近重点区段!$F:$F,MATCH(1,(MONTH(三跨两临近重点区段!$H:$H)=7)*(三跨两临近重点区段!$A:$A=D62),0))="已取消","已取消",INDEX(三跨两临近重点区段!$H:$H,MATCH(1,(MONTH(三跨两临近重点区段!$H:$H)=7)*(三跨两临近重点区段!$A:$A=D62)*(三跨两临近重点区段!$F:$F="现存区段"),0))),"")</f>
        <v/>
      </c>
      <c r="V62" s="232" t="str">
        <f t="array" ref="V62">IFERROR(IF(INDEX(三跨两临近重点区段!$F:$F,MATCH(1,(MONTH(三跨两临近重点区段!$H:$H)=7)*(三跨两临近重点区段!$A:$A=D62),0))="已取消","已取消",INDEX(三跨两临近重点区段!$I:$I,MATCH(1,(MONTH(三跨两临近重点区段!$H:$H)=7)*(三跨两临近重点区段!$A:$A=D62)*(三跨两临近重点区段!$F:$F="现存区段"),0))),"")</f>
        <v/>
      </c>
      <c r="W62" s="268" t="str">
        <f t="array" ref="W62">IFERROR(IF(INDEX(三跨两临近重点区段!$F:$F,MATCH(1,(MONTH(三跨两临近重点区段!$H:$H)=8)*(三跨两临近重点区段!$A:$A=D62),0))="已取消","已取消",INDEX(三跨两临近重点区段!$H:$H,MATCH(1,(MONTH(三跨两临近重点区段!$H:$H)=8)*(三跨两临近重点区段!$A:$A=D62)*(三跨两临近重点区段!$F:$F="现存区段"),0))),"")</f>
        <v/>
      </c>
      <c r="X62" s="232" t="str">
        <f t="array" ref="X62">IFERROR(IF(INDEX(三跨两临近重点区段!$F:$F,MATCH(1,(MONTH(三跨两临近重点区段!$H:$H)=8)*(三跨两临近重点区段!$A:$A=D62),0))="已取消","已取消",INDEX(三跨两临近重点区段!$I:$I,MATCH(1,(MONTH(三跨两临近重点区段!$H:$H)=8)*(三跨两临近重点区段!$A:$A=D62)*(三跨两临近重点区段!$F:$F="现存区段"),0))),"")</f>
        <v/>
      </c>
      <c r="Y62" s="268" t="str">
        <f t="array" ref="Y62">IFERROR(IF(INDEX(三跨两临近重点区段!$F:$F,MATCH(1,(MONTH(三跨两临近重点区段!$H:$H)=9)*(三跨两临近重点区段!$A:$A=D62),0))="已取消","已取消",INDEX(三跨两临近重点区段!$H:$H,MATCH(1,(MONTH(三跨两临近重点区段!$H:$H)=9)*(三跨两临近重点区段!$A:$A=D62)*(三跨两临近重点区段!$F:$F="现存区段"),0))),"")</f>
        <v/>
      </c>
      <c r="Z62" s="232" t="str">
        <f t="array" ref="Z62">IFERROR(IF(INDEX(三跨两临近重点区段!$F:$F,MATCH(1,(MONTH(三跨两临近重点区段!$H:$H)=9)*(三跨两临近重点区段!$A:$A=D62),0))="已取消","已取消",INDEX(三跨两临近重点区段!$I:$I,MATCH(1,(MONTH(三跨两临近重点区段!$H:$H)=9)*(三跨两临近重点区段!$A:$A=D62)*(三跨两临近重点区段!$F:$F="现存区段"),0))),"")</f>
        <v/>
      </c>
      <c r="AA62" s="268" t="str">
        <f t="array" ref="AA62">IFERROR(IF(INDEX(三跨两临近重点区段!$F:$F,MATCH(1,(MONTH(三跨两临近重点区段!$H:$H)=10)*(三跨两临近重点区段!$A:$A=D62),0))="已取消","已取消",INDEX(三跨两临近重点区段!$H:$H,MATCH(1,(MONTH(三跨两临近重点区段!$H:$H)=10)*(三跨两临近重点区段!$A:$A=D62)*(三跨两临近重点区段!$F:$F="现存区段"),0))),"")</f>
        <v/>
      </c>
      <c r="AB62" s="72" t="str">
        <f t="array" ref="AB62">IFERROR(IF(INDEX(三跨两临近重点区段!$F:$F,MATCH(1,(MONTH(三跨两临近重点区段!$H:$H)=10)*(三跨两临近重点区段!$A:$A=D62),0))="已取消","已取消",INDEX(三跨两临近重点区段!$I:$I,MATCH(1,(MONTH(三跨两临近重点区段!$H:$H)=10)*(三跨两临近重点区段!$A:$A=D62)*(三跨两临近重点区段!$F:$F="现存区段"),0))),"")</f>
        <v/>
      </c>
      <c r="AC62" s="284" t="str">
        <f t="array" ref="AC62">IFERROR(IF(INDEX(三跨两临近重点区段!$F:$F,MATCH(1,(MONTH(三跨两临近重点区段!$H:$H)=11)*(三跨两临近重点区段!$A:$A=D62),0))="已取消","已取消",INDEX(三跨两临近重点区段!$H:$H,MATCH(1,(MONTH(三跨两临近重点区段!$H:$H)=11)*(三跨两临近重点区段!$A:$A=D62)*(三跨两临近重点区段!$F:$F="现存区段"),0))),"")</f>
        <v/>
      </c>
      <c r="AD62" s="72" t="str">
        <f t="array" ref="AD62">IFERROR(IF(INDEX(三跨两临近重点区段!$F:$F,MATCH(1,(MONTH(三跨两临近重点区段!$H:$H)=11)*(三跨两临近重点区段!$A:$A=D62),0))="已取消","已取消",INDEX(三跨两临近重点区段!$I:$I,MATCH(1,(MONTH(三跨两临近重点区段!$H:$H)=11)*(三跨两临近重点区段!$A:$A=D62)*(三跨两临近重点区段!$F:$F="现存区段"),0))),"")</f>
        <v/>
      </c>
      <c r="AE62" s="284" t="str">
        <f t="array" ref="AE62">IFERROR(IF(INDEX(三跨两临近重点区段!$F:$F,MATCH(1,(MONTH(三跨两临近重点区段!$H:$H)=12)*(三跨两临近重点区段!$A:$A=D62),0))="已取消","已取消",INDEX(三跨两临近重点区段!$H:$H,MATCH(1,(MONTH(三跨两临近重点区段!$H:$H)=12)*(三跨两临近重点区段!$A:$A=D62)*(三跨两临近重点区段!$F:$F="现存区段"),0))),"")</f>
        <v/>
      </c>
      <c r="AF62" s="72" t="str">
        <f t="array" ref="AF62">IFERROR(IF(INDEX(三跨两临近重点区段!$F:$F,MATCH(1,(MONTH(三跨两临近重点区段!$H:$H)=12)*(三跨两临近重点区段!$A:$A=D62),0))="已取消","已取消",INDEX(三跨两临近重点区段!$I:$I,MATCH(1,(MONTH(三跨两临近重点区段!$H:$H)=12)*(三跨两临近重点区段!$A:$A=D62)*(三跨两临近重点区段!$F:$F="现存区段"),0))),"")</f>
        <v/>
      </c>
      <c r="AH62" t="e">
        <f t="array" ref="AH62">INDEX(三跨两临近重点区段!$G:$G,MATCH(D62,三跨两临近重点区段!$A:$A,0))</f>
        <v>#N/A</v>
      </c>
    </row>
    <row r="63" ht="14.25" spans="1:34">
      <c r="A63" s="263" t="s">
        <v>363</v>
      </c>
      <c r="B63" s="264" t="s">
        <v>2218</v>
      </c>
      <c r="C63" s="263" t="s">
        <v>2203</v>
      </c>
      <c r="D63" s="263" t="s">
        <v>2231</v>
      </c>
      <c r="E63" s="265" t="s">
        <v>2137</v>
      </c>
      <c r="F63" s="264" t="s">
        <v>125</v>
      </c>
      <c r="G63" s="263" t="s">
        <v>2138</v>
      </c>
      <c r="H63" s="263" t="s">
        <v>971</v>
      </c>
      <c r="I63" s="273"/>
      <c r="J63" s="196"/>
      <c r="K63" s="196"/>
      <c r="L63" s="196"/>
      <c r="M63" s="270"/>
      <c r="N63" s="270"/>
      <c r="O63" s="33"/>
      <c r="P63" s="107"/>
      <c r="Q63" s="279"/>
      <c r="R63" s="279"/>
      <c r="S63" s="278">
        <v>45447</v>
      </c>
      <c r="T63" s="279" t="s">
        <v>2117</v>
      </c>
      <c r="U63" s="268" t="str">
        <f t="array" ref="U63">IFERROR(IF(INDEX(三跨两临近重点区段!$F:$F,MATCH(1,(MONTH(三跨两临近重点区段!$H:$H)=7)*(三跨两临近重点区段!$A:$A=D63),0))="已取消","已取消",INDEX(三跨两临近重点区段!$H:$H,MATCH(1,(MONTH(三跨两临近重点区段!$H:$H)=7)*(三跨两临近重点区段!$A:$A=D63)*(三跨两临近重点区段!$F:$F="现存区段"),0))),"")</f>
        <v/>
      </c>
      <c r="V63" s="232" t="str">
        <f t="array" ref="V63">IFERROR(IF(INDEX(三跨两临近重点区段!$F:$F,MATCH(1,(MONTH(三跨两临近重点区段!$H:$H)=7)*(三跨两临近重点区段!$A:$A=D63),0))="已取消","已取消",INDEX(三跨两临近重点区段!$I:$I,MATCH(1,(MONTH(三跨两临近重点区段!$H:$H)=7)*(三跨两临近重点区段!$A:$A=D63)*(三跨两临近重点区段!$F:$F="现存区段"),0))),"")</f>
        <v/>
      </c>
      <c r="W63" s="268" t="str">
        <f t="array" ref="W63">IFERROR(IF(INDEX(三跨两临近重点区段!$F:$F,MATCH(1,(MONTH(三跨两临近重点区段!$H:$H)=8)*(三跨两临近重点区段!$A:$A=D63),0))="已取消","已取消",INDEX(三跨两临近重点区段!$H:$H,MATCH(1,(MONTH(三跨两临近重点区段!$H:$H)=8)*(三跨两临近重点区段!$A:$A=D63)*(三跨两临近重点区段!$F:$F="现存区段"),0))),"")</f>
        <v/>
      </c>
      <c r="X63" s="232" t="str">
        <f t="array" ref="X63">IFERROR(IF(INDEX(三跨两临近重点区段!$F:$F,MATCH(1,(MONTH(三跨两临近重点区段!$H:$H)=8)*(三跨两临近重点区段!$A:$A=D63),0))="已取消","已取消",INDEX(三跨两临近重点区段!$I:$I,MATCH(1,(MONTH(三跨两临近重点区段!$H:$H)=8)*(三跨两临近重点区段!$A:$A=D63)*(三跨两临近重点区段!$F:$F="现存区段"),0))),"")</f>
        <v/>
      </c>
      <c r="Y63" s="268" t="str">
        <f t="array" ref="Y63">IFERROR(IF(INDEX(三跨两临近重点区段!$F:$F,MATCH(1,(MONTH(三跨两临近重点区段!$H:$H)=9)*(三跨两临近重点区段!$A:$A=D63),0))="已取消","已取消",INDEX(三跨两临近重点区段!$H:$H,MATCH(1,(MONTH(三跨两临近重点区段!$H:$H)=9)*(三跨两临近重点区段!$A:$A=D63)*(三跨两临近重点区段!$F:$F="现存区段"),0))),"")</f>
        <v/>
      </c>
      <c r="Z63" s="232" t="str">
        <f t="array" ref="Z63">IFERROR(IF(INDEX(三跨两临近重点区段!$F:$F,MATCH(1,(MONTH(三跨两临近重点区段!$H:$H)=9)*(三跨两临近重点区段!$A:$A=D63),0))="已取消","已取消",INDEX(三跨两临近重点区段!$I:$I,MATCH(1,(MONTH(三跨两临近重点区段!$H:$H)=9)*(三跨两临近重点区段!$A:$A=D63)*(三跨两临近重点区段!$F:$F="现存区段"),0))),"")</f>
        <v/>
      </c>
      <c r="AA63" s="268" t="str">
        <f t="array" ref="AA63">IFERROR(IF(INDEX(三跨两临近重点区段!$F:$F,MATCH(1,(MONTH(三跨两临近重点区段!$H:$H)=10)*(三跨两临近重点区段!$A:$A=D63),0))="已取消","已取消",INDEX(三跨两临近重点区段!$H:$H,MATCH(1,(MONTH(三跨两临近重点区段!$H:$H)=10)*(三跨两临近重点区段!$A:$A=D63)*(三跨两临近重点区段!$F:$F="现存区段"),0))),"")</f>
        <v/>
      </c>
      <c r="AB63" s="72" t="str">
        <f t="array" ref="AB63">IFERROR(IF(INDEX(三跨两临近重点区段!$F:$F,MATCH(1,(MONTH(三跨两临近重点区段!$H:$H)=10)*(三跨两临近重点区段!$A:$A=D63),0))="已取消","已取消",INDEX(三跨两临近重点区段!$I:$I,MATCH(1,(MONTH(三跨两临近重点区段!$H:$H)=10)*(三跨两临近重点区段!$A:$A=D63)*(三跨两临近重点区段!$F:$F="现存区段"),0))),"")</f>
        <v/>
      </c>
      <c r="AC63" s="284" t="str">
        <f t="array" ref="AC63">IFERROR(IF(INDEX(三跨两临近重点区段!$F:$F,MATCH(1,(MONTH(三跨两临近重点区段!$H:$H)=11)*(三跨两临近重点区段!$A:$A=D63),0))="已取消","已取消",INDEX(三跨两临近重点区段!$H:$H,MATCH(1,(MONTH(三跨两临近重点区段!$H:$H)=11)*(三跨两临近重点区段!$A:$A=D63)*(三跨两临近重点区段!$F:$F="现存区段"),0))),"")</f>
        <v/>
      </c>
      <c r="AD63" s="72" t="str">
        <f t="array" ref="AD63">IFERROR(IF(INDEX(三跨两临近重点区段!$F:$F,MATCH(1,(MONTH(三跨两临近重点区段!$H:$H)=11)*(三跨两临近重点区段!$A:$A=D63),0))="已取消","已取消",INDEX(三跨两临近重点区段!$I:$I,MATCH(1,(MONTH(三跨两临近重点区段!$H:$H)=11)*(三跨两临近重点区段!$A:$A=D63)*(三跨两临近重点区段!$F:$F="现存区段"),0))),"")</f>
        <v/>
      </c>
      <c r="AE63" s="284" t="str">
        <f t="array" ref="AE63">IFERROR(IF(INDEX(三跨两临近重点区段!$F:$F,MATCH(1,(MONTH(三跨两临近重点区段!$H:$H)=12)*(三跨两临近重点区段!$A:$A=D63),0))="已取消","已取消",INDEX(三跨两临近重点区段!$H:$H,MATCH(1,(MONTH(三跨两临近重点区段!$H:$H)=12)*(三跨两临近重点区段!$A:$A=D63)*(三跨两临近重点区段!$F:$F="现存区段"),0))),"")</f>
        <v/>
      </c>
      <c r="AF63" s="72" t="str">
        <f t="array" ref="AF63">IFERROR(IF(INDEX(三跨两临近重点区段!$F:$F,MATCH(1,(MONTH(三跨两临近重点区段!$H:$H)=12)*(三跨两临近重点区段!$A:$A=D63),0))="已取消","已取消",INDEX(三跨两临近重点区段!$I:$I,MATCH(1,(MONTH(三跨两临近重点区段!$H:$H)=12)*(三跨两临近重点区段!$A:$A=D63)*(三跨两临近重点区段!$F:$F="现存区段"),0))),"")</f>
        <v/>
      </c>
      <c r="AH63" t="e">
        <f t="array" ref="AH63">INDEX(三跨两临近重点区段!$G:$G,MATCH(D63,三跨两临近重点区段!$A:$A,0))</f>
        <v>#N/A</v>
      </c>
    </row>
    <row r="64" ht="14.25" spans="1:34">
      <c r="A64" s="263" t="s">
        <v>363</v>
      </c>
      <c r="B64" s="264" t="s">
        <v>2232</v>
      </c>
      <c r="C64" s="263" t="s">
        <v>2120</v>
      </c>
      <c r="D64" s="263" t="s">
        <v>2233</v>
      </c>
      <c r="E64" s="265" t="s">
        <v>2137</v>
      </c>
      <c r="F64" s="264" t="s">
        <v>125</v>
      </c>
      <c r="G64" s="263" t="s">
        <v>2138</v>
      </c>
      <c r="H64" s="263" t="s">
        <v>971</v>
      </c>
      <c r="I64" s="273"/>
      <c r="J64" s="196"/>
      <c r="K64" s="196"/>
      <c r="L64" s="196"/>
      <c r="M64" s="270"/>
      <c r="N64" s="270"/>
      <c r="O64" s="33"/>
      <c r="P64" s="107"/>
      <c r="Q64" s="279"/>
      <c r="R64" s="279"/>
      <c r="S64" s="278">
        <v>45447</v>
      </c>
      <c r="T64" s="279" t="s">
        <v>2117</v>
      </c>
      <c r="U64" s="268" t="str">
        <f t="array" ref="U64">IFERROR(IF(INDEX(三跨两临近重点区段!$F:$F,MATCH(1,(MONTH(三跨两临近重点区段!$H:$H)=7)*(三跨两临近重点区段!$A:$A=D64),0))="已取消","已取消",INDEX(三跨两临近重点区段!$H:$H,MATCH(1,(MONTH(三跨两临近重点区段!$H:$H)=7)*(三跨两临近重点区段!$A:$A=D64)*(三跨两临近重点区段!$F:$F="现存区段"),0))),"")</f>
        <v/>
      </c>
      <c r="V64" s="232" t="str">
        <f t="array" ref="V64">IFERROR(IF(INDEX(三跨两临近重点区段!$F:$F,MATCH(1,(MONTH(三跨两临近重点区段!$H:$H)=7)*(三跨两临近重点区段!$A:$A=D64),0))="已取消","已取消",INDEX(三跨两临近重点区段!$I:$I,MATCH(1,(MONTH(三跨两临近重点区段!$H:$H)=7)*(三跨两临近重点区段!$A:$A=D64)*(三跨两临近重点区段!$F:$F="现存区段"),0))),"")</f>
        <v/>
      </c>
      <c r="W64" s="268" t="str">
        <f t="array" ref="W64">IFERROR(IF(INDEX(三跨两临近重点区段!$F:$F,MATCH(1,(MONTH(三跨两临近重点区段!$H:$H)=8)*(三跨两临近重点区段!$A:$A=D64),0))="已取消","已取消",INDEX(三跨两临近重点区段!$H:$H,MATCH(1,(MONTH(三跨两临近重点区段!$H:$H)=8)*(三跨两临近重点区段!$A:$A=D64)*(三跨两临近重点区段!$F:$F="现存区段"),0))),"")</f>
        <v/>
      </c>
      <c r="X64" s="232" t="str">
        <f t="array" ref="X64">IFERROR(IF(INDEX(三跨两临近重点区段!$F:$F,MATCH(1,(MONTH(三跨两临近重点区段!$H:$H)=8)*(三跨两临近重点区段!$A:$A=D64),0))="已取消","已取消",INDEX(三跨两临近重点区段!$I:$I,MATCH(1,(MONTH(三跨两临近重点区段!$H:$H)=8)*(三跨两临近重点区段!$A:$A=D64)*(三跨两临近重点区段!$F:$F="现存区段"),0))),"")</f>
        <v/>
      </c>
      <c r="Y64" s="268" t="str">
        <f t="array" ref="Y64">IFERROR(IF(INDEX(三跨两临近重点区段!$F:$F,MATCH(1,(MONTH(三跨两临近重点区段!$H:$H)=9)*(三跨两临近重点区段!$A:$A=D64),0))="已取消","已取消",INDEX(三跨两临近重点区段!$H:$H,MATCH(1,(MONTH(三跨两临近重点区段!$H:$H)=9)*(三跨两临近重点区段!$A:$A=D64)*(三跨两临近重点区段!$F:$F="现存区段"),0))),"")</f>
        <v/>
      </c>
      <c r="Z64" s="232" t="str">
        <f t="array" ref="Z64">IFERROR(IF(INDEX(三跨两临近重点区段!$F:$F,MATCH(1,(MONTH(三跨两临近重点区段!$H:$H)=9)*(三跨两临近重点区段!$A:$A=D64),0))="已取消","已取消",INDEX(三跨两临近重点区段!$I:$I,MATCH(1,(MONTH(三跨两临近重点区段!$H:$H)=9)*(三跨两临近重点区段!$A:$A=D64)*(三跨两临近重点区段!$F:$F="现存区段"),0))),"")</f>
        <v/>
      </c>
      <c r="AA64" s="268" t="str">
        <f t="array" ref="AA64">IFERROR(IF(INDEX(三跨两临近重点区段!$F:$F,MATCH(1,(MONTH(三跨两临近重点区段!$H:$H)=10)*(三跨两临近重点区段!$A:$A=D64),0))="已取消","已取消",INDEX(三跨两临近重点区段!$H:$H,MATCH(1,(MONTH(三跨两临近重点区段!$H:$H)=10)*(三跨两临近重点区段!$A:$A=D64)*(三跨两临近重点区段!$F:$F="现存区段"),0))),"")</f>
        <v/>
      </c>
      <c r="AB64" s="72" t="str">
        <f t="array" ref="AB64">IFERROR(IF(INDEX(三跨两临近重点区段!$F:$F,MATCH(1,(MONTH(三跨两临近重点区段!$H:$H)=10)*(三跨两临近重点区段!$A:$A=D64),0))="已取消","已取消",INDEX(三跨两临近重点区段!$I:$I,MATCH(1,(MONTH(三跨两临近重点区段!$H:$H)=10)*(三跨两临近重点区段!$A:$A=D64)*(三跨两临近重点区段!$F:$F="现存区段"),0))),"")</f>
        <v/>
      </c>
      <c r="AC64" s="284" t="str">
        <f t="array" ref="AC64">IFERROR(IF(INDEX(三跨两临近重点区段!$F:$F,MATCH(1,(MONTH(三跨两临近重点区段!$H:$H)=11)*(三跨两临近重点区段!$A:$A=D64),0))="已取消","已取消",INDEX(三跨两临近重点区段!$H:$H,MATCH(1,(MONTH(三跨两临近重点区段!$H:$H)=11)*(三跨两临近重点区段!$A:$A=D64)*(三跨两临近重点区段!$F:$F="现存区段"),0))),"")</f>
        <v/>
      </c>
      <c r="AD64" s="72" t="str">
        <f t="array" ref="AD64">IFERROR(IF(INDEX(三跨两临近重点区段!$F:$F,MATCH(1,(MONTH(三跨两临近重点区段!$H:$H)=11)*(三跨两临近重点区段!$A:$A=D64),0))="已取消","已取消",INDEX(三跨两临近重点区段!$I:$I,MATCH(1,(MONTH(三跨两临近重点区段!$H:$H)=11)*(三跨两临近重点区段!$A:$A=D64)*(三跨两临近重点区段!$F:$F="现存区段"),0))),"")</f>
        <v/>
      </c>
      <c r="AE64" s="284" t="str">
        <f t="array" ref="AE64">IFERROR(IF(INDEX(三跨两临近重点区段!$F:$F,MATCH(1,(MONTH(三跨两临近重点区段!$H:$H)=12)*(三跨两临近重点区段!$A:$A=D64),0))="已取消","已取消",INDEX(三跨两临近重点区段!$H:$H,MATCH(1,(MONTH(三跨两临近重点区段!$H:$H)=12)*(三跨两临近重点区段!$A:$A=D64)*(三跨两临近重点区段!$F:$F="现存区段"),0))),"")</f>
        <v/>
      </c>
      <c r="AF64" s="72" t="str">
        <f t="array" ref="AF64">IFERROR(IF(INDEX(三跨两临近重点区段!$F:$F,MATCH(1,(MONTH(三跨两临近重点区段!$H:$H)=12)*(三跨两临近重点区段!$A:$A=D64),0))="已取消","已取消",INDEX(三跨两临近重点区段!$I:$I,MATCH(1,(MONTH(三跨两临近重点区段!$H:$H)=12)*(三跨两临近重点区段!$A:$A=D64)*(三跨两临近重点区段!$F:$F="现存区段"),0))),"")</f>
        <v/>
      </c>
      <c r="AH64" t="e">
        <f t="array" ref="AH64">INDEX(三跨两临近重点区段!$G:$G,MATCH(D64,三跨两临近重点区段!$A:$A,0))</f>
        <v>#N/A</v>
      </c>
    </row>
    <row r="65" ht="14.25" spans="1:34">
      <c r="A65" s="263" t="s">
        <v>363</v>
      </c>
      <c r="B65" s="264" t="s">
        <v>2232</v>
      </c>
      <c r="C65" s="263" t="s">
        <v>2177</v>
      </c>
      <c r="D65" s="263" t="s">
        <v>2234</v>
      </c>
      <c r="E65" s="265" t="s">
        <v>2137</v>
      </c>
      <c r="F65" s="264" t="s">
        <v>125</v>
      </c>
      <c r="G65" s="263" t="s">
        <v>2138</v>
      </c>
      <c r="H65" s="263" t="s">
        <v>971</v>
      </c>
      <c r="I65" s="273"/>
      <c r="J65" s="196"/>
      <c r="K65" s="196"/>
      <c r="L65" s="196"/>
      <c r="M65" s="270"/>
      <c r="N65" s="270"/>
      <c r="O65" s="33"/>
      <c r="P65" s="107"/>
      <c r="Q65" s="279"/>
      <c r="R65" s="279"/>
      <c r="S65" s="278">
        <v>45447</v>
      </c>
      <c r="T65" s="279" t="s">
        <v>2117</v>
      </c>
      <c r="U65" s="268" t="str">
        <f t="array" ref="U65">IFERROR(IF(INDEX(三跨两临近重点区段!$F:$F,MATCH(1,(MONTH(三跨两临近重点区段!$H:$H)=7)*(三跨两临近重点区段!$A:$A=D65),0))="已取消","已取消",INDEX(三跨两临近重点区段!$H:$H,MATCH(1,(MONTH(三跨两临近重点区段!$H:$H)=7)*(三跨两临近重点区段!$A:$A=D65)*(三跨两临近重点区段!$F:$F="现存区段"),0))),"")</f>
        <v/>
      </c>
      <c r="V65" s="232" t="str">
        <f t="array" ref="V65">IFERROR(IF(INDEX(三跨两临近重点区段!$F:$F,MATCH(1,(MONTH(三跨两临近重点区段!$H:$H)=7)*(三跨两临近重点区段!$A:$A=D65),0))="已取消","已取消",INDEX(三跨两临近重点区段!$I:$I,MATCH(1,(MONTH(三跨两临近重点区段!$H:$H)=7)*(三跨两临近重点区段!$A:$A=D65)*(三跨两临近重点区段!$F:$F="现存区段"),0))),"")</f>
        <v/>
      </c>
      <c r="W65" s="268" t="str">
        <f t="array" ref="W65">IFERROR(IF(INDEX(三跨两临近重点区段!$F:$F,MATCH(1,(MONTH(三跨两临近重点区段!$H:$H)=8)*(三跨两临近重点区段!$A:$A=D65),0))="已取消","已取消",INDEX(三跨两临近重点区段!$H:$H,MATCH(1,(MONTH(三跨两临近重点区段!$H:$H)=8)*(三跨两临近重点区段!$A:$A=D65)*(三跨两临近重点区段!$F:$F="现存区段"),0))),"")</f>
        <v/>
      </c>
      <c r="X65" s="232" t="str">
        <f t="array" ref="X65">IFERROR(IF(INDEX(三跨两临近重点区段!$F:$F,MATCH(1,(MONTH(三跨两临近重点区段!$H:$H)=8)*(三跨两临近重点区段!$A:$A=D65),0))="已取消","已取消",INDEX(三跨两临近重点区段!$I:$I,MATCH(1,(MONTH(三跨两临近重点区段!$H:$H)=8)*(三跨两临近重点区段!$A:$A=D65)*(三跨两临近重点区段!$F:$F="现存区段"),0))),"")</f>
        <v/>
      </c>
      <c r="Y65" s="268" t="str">
        <f t="array" ref="Y65">IFERROR(IF(INDEX(三跨两临近重点区段!$F:$F,MATCH(1,(MONTH(三跨两临近重点区段!$H:$H)=9)*(三跨两临近重点区段!$A:$A=D65),0))="已取消","已取消",INDEX(三跨两临近重点区段!$H:$H,MATCH(1,(MONTH(三跨两临近重点区段!$H:$H)=9)*(三跨两临近重点区段!$A:$A=D65)*(三跨两临近重点区段!$F:$F="现存区段"),0))),"")</f>
        <v/>
      </c>
      <c r="Z65" s="232" t="str">
        <f t="array" ref="Z65">IFERROR(IF(INDEX(三跨两临近重点区段!$F:$F,MATCH(1,(MONTH(三跨两临近重点区段!$H:$H)=9)*(三跨两临近重点区段!$A:$A=D65),0))="已取消","已取消",INDEX(三跨两临近重点区段!$I:$I,MATCH(1,(MONTH(三跨两临近重点区段!$H:$H)=9)*(三跨两临近重点区段!$A:$A=D65)*(三跨两临近重点区段!$F:$F="现存区段"),0))),"")</f>
        <v/>
      </c>
      <c r="AA65" s="268" t="str">
        <f t="array" ref="AA65">IFERROR(IF(INDEX(三跨两临近重点区段!$F:$F,MATCH(1,(MONTH(三跨两临近重点区段!$H:$H)=10)*(三跨两临近重点区段!$A:$A=D65),0))="已取消","已取消",INDEX(三跨两临近重点区段!$H:$H,MATCH(1,(MONTH(三跨两临近重点区段!$H:$H)=10)*(三跨两临近重点区段!$A:$A=D65)*(三跨两临近重点区段!$F:$F="现存区段"),0))),"")</f>
        <v/>
      </c>
      <c r="AB65" s="72" t="str">
        <f t="array" ref="AB65">IFERROR(IF(INDEX(三跨两临近重点区段!$F:$F,MATCH(1,(MONTH(三跨两临近重点区段!$H:$H)=10)*(三跨两临近重点区段!$A:$A=D65),0))="已取消","已取消",INDEX(三跨两临近重点区段!$I:$I,MATCH(1,(MONTH(三跨两临近重点区段!$H:$H)=10)*(三跨两临近重点区段!$A:$A=D65)*(三跨两临近重点区段!$F:$F="现存区段"),0))),"")</f>
        <v/>
      </c>
      <c r="AC65" s="284" t="str">
        <f t="array" ref="AC65">IFERROR(IF(INDEX(三跨两临近重点区段!$F:$F,MATCH(1,(MONTH(三跨两临近重点区段!$H:$H)=11)*(三跨两临近重点区段!$A:$A=D65),0))="已取消","已取消",INDEX(三跨两临近重点区段!$H:$H,MATCH(1,(MONTH(三跨两临近重点区段!$H:$H)=11)*(三跨两临近重点区段!$A:$A=D65)*(三跨两临近重点区段!$F:$F="现存区段"),0))),"")</f>
        <v/>
      </c>
      <c r="AD65" s="72" t="str">
        <f t="array" ref="AD65">IFERROR(IF(INDEX(三跨两临近重点区段!$F:$F,MATCH(1,(MONTH(三跨两临近重点区段!$H:$H)=11)*(三跨两临近重点区段!$A:$A=D65),0))="已取消","已取消",INDEX(三跨两临近重点区段!$I:$I,MATCH(1,(MONTH(三跨两临近重点区段!$H:$H)=11)*(三跨两临近重点区段!$A:$A=D65)*(三跨两临近重点区段!$F:$F="现存区段"),0))),"")</f>
        <v/>
      </c>
      <c r="AE65" s="284" t="str">
        <f t="array" ref="AE65">IFERROR(IF(INDEX(三跨两临近重点区段!$F:$F,MATCH(1,(MONTH(三跨两临近重点区段!$H:$H)=12)*(三跨两临近重点区段!$A:$A=D65),0))="已取消","已取消",INDEX(三跨两临近重点区段!$H:$H,MATCH(1,(MONTH(三跨两临近重点区段!$H:$H)=12)*(三跨两临近重点区段!$A:$A=D65)*(三跨两临近重点区段!$F:$F="现存区段"),0))),"")</f>
        <v/>
      </c>
      <c r="AF65" s="72" t="str">
        <f t="array" ref="AF65">IFERROR(IF(INDEX(三跨两临近重点区段!$F:$F,MATCH(1,(MONTH(三跨两临近重点区段!$H:$H)=12)*(三跨两临近重点区段!$A:$A=D65),0))="已取消","已取消",INDEX(三跨两临近重点区段!$I:$I,MATCH(1,(MONTH(三跨两临近重点区段!$H:$H)=12)*(三跨两临近重点区段!$A:$A=D65)*(三跨两临近重点区段!$F:$F="现存区段"),0))),"")</f>
        <v/>
      </c>
      <c r="AH65" t="e">
        <f t="array" ref="AH65">INDEX(三跨两临近重点区段!$G:$G,MATCH(D65,三跨两临近重点区段!$A:$A,0))</f>
        <v>#N/A</v>
      </c>
    </row>
    <row r="66" ht="14.25" spans="1:34">
      <c r="A66" s="263" t="s">
        <v>363</v>
      </c>
      <c r="B66" s="264" t="s">
        <v>2232</v>
      </c>
      <c r="C66" s="263" t="s">
        <v>2221</v>
      </c>
      <c r="D66" s="263" t="s">
        <v>2235</v>
      </c>
      <c r="E66" s="265" t="s">
        <v>2137</v>
      </c>
      <c r="F66" s="264" t="s">
        <v>125</v>
      </c>
      <c r="G66" s="263" t="s">
        <v>2138</v>
      </c>
      <c r="H66" s="263" t="s">
        <v>971</v>
      </c>
      <c r="I66" s="273"/>
      <c r="J66" s="196"/>
      <c r="K66" s="196"/>
      <c r="L66" s="196"/>
      <c r="M66" s="270"/>
      <c r="N66" s="270"/>
      <c r="O66" s="33"/>
      <c r="P66" s="107"/>
      <c r="Q66" s="279"/>
      <c r="R66" s="279"/>
      <c r="S66" s="278">
        <v>45447</v>
      </c>
      <c r="T66" s="279" t="s">
        <v>2117</v>
      </c>
      <c r="U66" s="268" t="str">
        <f t="array" ref="U66">IFERROR(IF(INDEX(三跨两临近重点区段!$F:$F,MATCH(1,(MONTH(三跨两临近重点区段!$H:$H)=7)*(三跨两临近重点区段!$A:$A=D66),0))="已取消","已取消",INDEX(三跨两临近重点区段!$H:$H,MATCH(1,(MONTH(三跨两临近重点区段!$H:$H)=7)*(三跨两临近重点区段!$A:$A=D66)*(三跨两临近重点区段!$F:$F="现存区段"),0))),"")</f>
        <v/>
      </c>
      <c r="V66" s="232" t="str">
        <f t="array" ref="V66">IFERROR(IF(INDEX(三跨两临近重点区段!$F:$F,MATCH(1,(MONTH(三跨两临近重点区段!$H:$H)=7)*(三跨两临近重点区段!$A:$A=D66),0))="已取消","已取消",INDEX(三跨两临近重点区段!$I:$I,MATCH(1,(MONTH(三跨两临近重点区段!$H:$H)=7)*(三跨两临近重点区段!$A:$A=D66)*(三跨两临近重点区段!$F:$F="现存区段"),0))),"")</f>
        <v/>
      </c>
      <c r="W66" s="268" t="str">
        <f t="array" ref="W66">IFERROR(IF(INDEX(三跨两临近重点区段!$F:$F,MATCH(1,(MONTH(三跨两临近重点区段!$H:$H)=8)*(三跨两临近重点区段!$A:$A=D66),0))="已取消","已取消",INDEX(三跨两临近重点区段!$H:$H,MATCH(1,(MONTH(三跨两临近重点区段!$H:$H)=8)*(三跨两临近重点区段!$A:$A=D66)*(三跨两临近重点区段!$F:$F="现存区段"),0))),"")</f>
        <v/>
      </c>
      <c r="X66" s="232" t="str">
        <f t="array" ref="X66">IFERROR(IF(INDEX(三跨两临近重点区段!$F:$F,MATCH(1,(MONTH(三跨两临近重点区段!$H:$H)=8)*(三跨两临近重点区段!$A:$A=D66),0))="已取消","已取消",INDEX(三跨两临近重点区段!$I:$I,MATCH(1,(MONTH(三跨两临近重点区段!$H:$H)=8)*(三跨两临近重点区段!$A:$A=D66)*(三跨两临近重点区段!$F:$F="现存区段"),0))),"")</f>
        <v/>
      </c>
      <c r="Y66" s="268" t="str">
        <f t="array" ref="Y66">IFERROR(IF(INDEX(三跨两临近重点区段!$F:$F,MATCH(1,(MONTH(三跨两临近重点区段!$H:$H)=9)*(三跨两临近重点区段!$A:$A=D66),0))="已取消","已取消",INDEX(三跨两临近重点区段!$H:$H,MATCH(1,(MONTH(三跨两临近重点区段!$H:$H)=9)*(三跨两临近重点区段!$A:$A=D66)*(三跨两临近重点区段!$F:$F="现存区段"),0))),"")</f>
        <v/>
      </c>
      <c r="Z66" s="232" t="str">
        <f t="array" ref="Z66">IFERROR(IF(INDEX(三跨两临近重点区段!$F:$F,MATCH(1,(MONTH(三跨两临近重点区段!$H:$H)=9)*(三跨两临近重点区段!$A:$A=D66),0))="已取消","已取消",INDEX(三跨两临近重点区段!$I:$I,MATCH(1,(MONTH(三跨两临近重点区段!$H:$H)=9)*(三跨两临近重点区段!$A:$A=D66)*(三跨两临近重点区段!$F:$F="现存区段"),0))),"")</f>
        <v/>
      </c>
      <c r="AA66" s="268" t="str">
        <f t="array" ref="AA66">IFERROR(IF(INDEX(三跨两临近重点区段!$F:$F,MATCH(1,(MONTH(三跨两临近重点区段!$H:$H)=10)*(三跨两临近重点区段!$A:$A=D66),0))="已取消","已取消",INDEX(三跨两临近重点区段!$H:$H,MATCH(1,(MONTH(三跨两临近重点区段!$H:$H)=10)*(三跨两临近重点区段!$A:$A=D66)*(三跨两临近重点区段!$F:$F="现存区段"),0))),"")</f>
        <v/>
      </c>
      <c r="AB66" s="72" t="str">
        <f t="array" ref="AB66">IFERROR(IF(INDEX(三跨两临近重点区段!$F:$F,MATCH(1,(MONTH(三跨两临近重点区段!$H:$H)=10)*(三跨两临近重点区段!$A:$A=D66),0))="已取消","已取消",INDEX(三跨两临近重点区段!$I:$I,MATCH(1,(MONTH(三跨两临近重点区段!$H:$H)=10)*(三跨两临近重点区段!$A:$A=D66)*(三跨两临近重点区段!$F:$F="现存区段"),0))),"")</f>
        <v/>
      </c>
      <c r="AC66" s="284" t="str">
        <f t="array" ref="AC66">IFERROR(IF(INDEX(三跨两临近重点区段!$F:$F,MATCH(1,(MONTH(三跨两临近重点区段!$H:$H)=11)*(三跨两临近重点区段!$A:$A=D66),0))="已取消","已取消",INDEX(三跨两临近重点区段!$H:$H,MATCH(1,(MONTH(三跨两临近重点区段!$H:$H)=11)*(三跨两临近重点区段!$A:$A=D66)*(三跨两临近重点区段!$F:$F="现存区段"),0))),"")</f>
        <v/>
      </c>
      <c r="AD66" s="72" t="str">
        <f t="array" ref="AD66">IFERROR(IF(INDEX(三跨两临近重点区段!$F:$F,MATCH(1,(MONTH(三跨两临近重点区段!$H:$H)=11)*(三跨两临近重点区段!$A:$A=D66),0))="已取消","已取消",INDEX(三跨两临近重点区段!$I:$I,MATCH(1,(MONTH(三跨两临近重点区段!$H:$H)=11)*(三跨两临近重点区段!$A:$A=D66)*(三跨两临近重点区段!$F:$F="现存区段"),0))),"")</f>
        <v/>
      </c>
      <c r="AE66" s="284" t="str">
        <f t="array" ref="AE66">IFERROR(IF(INDEX(三跨两临近重点区段!$F:$F,MATCH(1,(MONTH(三跨两临近重点区段!$H:$H)=12)*(三跨两临近重点区段!$A:$A=D66),0))="已取消","已取消",INDEX(三跨两临近重点区段!$H:$H,MATCH(1,(MONTH(三跨两临近重点区段!$H:$H)=12)*(三跨两临近重点区段!$A:$A=D66)*(三跨两临近重点区段!$F:$F="现存区段"),0))),"")</f>
        <v/>
      </c>
      <c r="AF66" s="72" t="str">
        <f t="array" ref="AF66">IFERROR(IF(INDEX(三跨两临近重点区段!$F:$F,MATCH(1,(MONTH(三跨两临近重点区段!$H:$H)=12)*(三跨两临近重点区段!$A:$A=D66),0))="已取消","已取消",INDEX(三跨两临近重点区段!$I:$I,MATCH(1,(MONTH(三跨两临近重点区段!$H:$H)=12)*(三跨两临近重点区段!$A:$A=D66)*(三跨两临近重点区段!$F:$F="现存区段"),0))),"")</f>
        <v/>
      </c>
      <c r="AH66" t="e">
        <f t="array" ref="AH66">INDEX(三跨两临近重点区段!$G:$G,MATCH(D66,三跨两临近重点区段!$A:$A,0))</f>
        <v>#N/A</v>
      </c>
    </row>
    <row r="67" ht="14.25" spans="1:34">
      <c r="A67" s="263" t="s">
        <v>363</v>
      </c>
      <c r="B67" s="264" t="s">
        <v>2232</v>
      </c>
      <c r="C67" s="263" t="s">
        <v>2223</v>
      </c>
      <c r="D67" s="263" t="s">
        <v>2236</v>
      </c>
      <c r="E67" s="265" t="s">
        <v>2137</v>
      </c>
      <c r="F67" s="264" t="s">
        <v>125</v>
      </c>
      <c r="G67" s="263" t="s">
        <v>2138</v>
      </c>
      <c r="H67" s="263" t="s">
        <v>971</v>
      </c>
      <c r="I67" s="273"/>
      <c r="J67" s="196"/>
      <c r="K67" s="196"/>
      <c r="L67" s="196"/>
      <c r="M67" s="270"/>
      <c r="N67" s="270"/>
      <c r="O67" s="33"/>
      <c r="P67" s="107"/>
      <c r="Q67" s="279"/>
      <c r="R67" s="279"/>
      <c r="S67" s="278">
        <v>45447</v>
      </c>
      <c r="T67" s="279" t="s">
        <v>2117</v>
      </c>
      <c r="U67" s="268" t="str">
        <f t="array" ref="U67">IFERROR(IF(INDEX(三跨两临近重点区段!$F:$F,MATCH(1,(MONTH(三跨两临近重点区段!$H:$H)=7)*(三跨两临近重点区段!$A:$A=D67),0))="已取消","已取消",INDEX(三跨两临近重点区段!$H:$H,MATCH(1,(MONTH(三跨两临近重点区段!$H:$H)=7)*(三跨两临近重点区段!$A:$A=D67)*(三跨两临近重点区段!$F:$F="现存区段"),0))),"")</f>
        <v/>
      </c>
      <c r="V67" s="232" t="str">
        <f t="array" ref="V67">IFERROR(IF(INDEX(三跨两临近重点区段!$F:$F,MATCH(1,(MONTH(三跨两临近重点区段!$H:$H)=7)*(三跨两临近重点区段!$A:$A=D67),0))="已取消","已取消",INDEX(三跨两临近重点区段!$I:$I,MATCH(1,(MONTH(三跨两临近重点区段!$H:$H)=7)*(三跨两临近重点区段!$A:$A=D67)*(三跨两临近重点区段!$F:$F="现存区段"),0))),"")</f>
        <v/>
      </c>
      <c r="W67" s="268" t="str">
        <f t="array" ref="W67">IFERROR(IF(INDEX(三跨两临近重点区段!$F:$F,MATCH(1,(MONTH(三跨两临近重点区段!$H:$H)=8)*(三跨两临近重点区段!$A:$A=D67),0))="已取消","已取消",INDEX(三跨两临近重点区段!$H:$H,MATCH(1,(MONTH(三跨两临近重点区段!$H:$H)=8)*(三跨两临近重点区段!$A:$A=D67)*(三跨两临近重点区段!$F:$F="现存区段"),0))),"")</f>
        <v/>
      </c>
      <c r="X67" s="232" t="str">
        <f t="array" ref="X67">IFERROR(IF(INDEX(三跨两临近重点区段!$F:$F,MATCH(1,(MONTH(三跨两临近重点区段!$H:$H)=8)*(三跨两临近重点区段!$A:$A=D67),0))="已取消","已取消",INDEX(三跨两临近重点区段!$I:$I,MATCH(1,(MONTH(三跨两临近重点区段!$H:$H)=8)*(三跨两临近重点区段!$A:$A=D67)*(三跨两临近重点区段!$F:$F="现存区段"),0))),"")</f>
        <v/>
      </c>
      <c r="Y67" s="268" t="str">
        <f t="array" ref="Y67">IFERROR(IF(INDEX(三跨两临近重点区段!$F:$F,MATCH(1,(MONTH(三跨两临近重点区段!$H:$H)=9)*(三跨两临近重点区段!$A:$A=D67),0))="已取消","已取消",INDEX(三跨两临近重点区段!$H:$H,MATCH(1,(MONTH(三跨两临近重点区段!$H:$H)=9)*(三跨两临近重点区段!$A:$A=D67)*(三跨两临近重点区段!$F:$F="现存区段"),0))),"")</f>
        <v/>
      </c>
      <c r="Z67" s="232" t="str">
        <f t="array" ref="Z67">IFERROR(IF(INDEX(三跨两临近重点区段!$F:$F,MATCH(1,(MONTH(三跨两临近重点区段!$H:$H)=9)*(三跨两临近重点区段!$A:$A=D67),0))="已取消","已取消",INDEX(三跨两临近重点区段!$I:$I,MATCH(1,(MONTH(三跨两临近重点区段!$H:$H)=9)*(三跨两临近重点区段!$A:$A=D67)*(三跨两临近重点区段!$F:$F="现存区段"),0))),"")</f>
        <v/>
      </c>
      <c r="AA67" s="268" t="str">
        <f t="array" ref="AA67">IFERROR(IF(INDEX(三跨两临近重点区段!$F:$F,MATCH(1,(MONTH(三跨两临近重点区段!$H:$H)=10)*(三跨两临近重点区段!$A:$A=D67),0))="已取消","已取消",INDEX(三跨两临近重点区段!$H:$H,MATCH(1,(MONTH(三跨两临近重点区段!$H:$H)=10)*(三跨两临近重点区段!$A:$A=D67)*(三跨两临近重点区段!$F:$F="现存区段"),0))),"")</f>
        <v/>
      </c>
      <c r="AB67" s="72" t="str">
        <f t="array" ref="AB67">IFERROR(IF(INDEX(三跨两临近重点区段!$F:$F,MATCH(1,(MONTH(三跨两临近重点区段!$H:$H)=10)*(三跨两临近重点区段!$A:$A=D67),0))="已取消","已取消",INDEX(三跨两临近重点区段!$I:$I,MATCH(1,(MONTH(三跨两临近重点区段!$H:$H)=10)*(三跨两临近重点区段!$A:$A=D67)*(三跨两临近重点区段!$F:$F="现存区段"),0))),"")</f>
        <v/>
      </c>
      <c r="AC67" s="284" t="str">
        <f t="array" ref="AC67">IFERROR(IF(INDEX(三跨两临近重点区段!$F:$F,MATCH(1,(MONTH(三跨两临近重点区段!$H:$H)=11)*(三跨两临近重点区段!$A:$A=D67),0))="已取消","已取消",INDEX(三跨两临近重点区段!$H:$H,MATCH(1,(MONTH(三跨两临近重点区段!$H:$H)=11)*(三跨两临近重点区段!$A:$A=D67)*(三跨两临近重点区段!$F:$F="现存区段"),0))),"")</f>
        <v/>
      </c>
      <c r="AD67" s="72" t="str">
        <f t="array" ref="AD67">IFERROR(IF(INDEX(三跨两临近重点区段!$F:$F,MATCH(1,(MONTH(三跨两临近重点区段!$H:$H)=11)*(三跨两临近重点区段!$A:$A=D67),0))="已取消","已取消",INDEX(三跨两临近重点区段!$I:$I,MATCH(1,(MONTH(三跨两临近重点区段!$H:$H)=11)*(三跨两临近重点区段!$A:$A=D67)*(三跨两临近重点区段!$F:$F="现存区段"),0))),"")</f>
        <v/>
      </c>
      <c r="AE67" s="284" t="str">
        <f t="array" ref="AE67">IFERROR(IF(INDEX(三跨两临近重点区段!$F:$F,MATCH(1,(MONTH(三跨两临近重点区段!$H:$H)=12)*(三跨两临近重点区段!$A:$A=D67),0))="已取消","已取消",INDEX(三跨两临近重点区段!$H:$H,MATCH(1,(MONTH(三跨两临近重点区段!$H:$H)=12)*(三跨两临近重点区段!$A:$A=D67)*(三跨两临近重点区段!$F:$F="现存区段"),0))),"")</f>
        <v/>
      </c>
      <c r="AF67" s="72" t="str">
        <f t="array" ref="AF67">IFERROR(IF(INDEX(三跨两临近重点区段!$F:$F,MATCH(1,(MONTH(三跨两临近重点区段!$H:$H)=12)*(三跨两临近重点区段!$A:$A=D67),0))="已取消","已取消",INDEX(三跨两临近重点区段!$I:$I,MATCH(1,(MONTH(三跨两临近重点区段!$H:$H)=12)*(三跨两临近重点区段!$A:$A=D67)*(三跨两临近重点区段!$F:$F="现存区段"),0))),"")</f>
        <v/>
      </c>
      <c r="AH67" t="e">
        <f t="array" ref="AH67">INDEX(三跨两临近重点区段!$G:$G,MATCH(D67,三跨两临近重点区段!$A:$A,0))</f>
        <v>#N/A</v>
      </c>
    </row>
    <row r="68" ht="14.25" spans="1:34">
      <c r="A68" s="263" t="s">
        <v>363</v>
      </c>
      <c r="B68" s="264" t="s">
        <v>2232</v>
      </c>
      <c r="C68" s="263" t="s">
        <v>2225</v>
      </c>
      <c r="D68" s="263" t="s">
        <v>2237</v>
      </c>
      <c r="E68" s="265" t="s">
        <v>2137</v>
      </c>
      <c r="F68" s="264" t="s">
        <v>125</v>
      </c>
      <c r="G68" s="263" t="s">
        <v>2138</v>
      </c>
      <c r="H68" s="263" t="s">
        <v>971</v>
      </c>
      <c r="I68" s="273"/>
      <c r="J68" s="196"/>
      <c r="K68" s="196"/>
      <c r="L68" s="196"/>
      <c r="M68" s="270"/>
      <c r="N68" s="270"/>
      <c r="O68" s="33"/>
      <c r="P68" s="107"/>
      <c r="Q68" s="279"/>
      <c r="R68" s="279"/>
      <c r="S68" s="278">
        <v>45447</v>
      </c>
      <c r="T68" s="279" t="s">
        <v>2117</v>
      </c>
      <c r="U68" s="268" t="str">
        <f t="array" ref="U68">IFERROR(IF(INDEX(三跨两临近重点区段!$F:$F,MATCH(1,(MONTH(三跨两临近重点区段!$H:$H)=7)*(三跨两临近重点区段!$A:$A=D68),0))="已取消","已取消",INDEX(三跨两临近重点区段!$H:$H,MATCH(1,(MONTH(三跨两临近重点区段!$H:$H)=7)*(三跨两临近重点区段!$A:$A=D68)*(三跨两临近重点区段!$F:$F="现存区段"),0))),"")</f>
        <v/>
      </c>
      <c r="V68" s="232" t="str">
        <f t="array" ref="V68">IFERROR(IF(INDEX(三跨两临近重点区段!$F:$F,MATCH(1,(MONTH(三跨两临近重点区段!$H:$H)=7)*(三跨两临近重点区段!$A:$A=D68),0))="已取消","已取消",INDEX(三跨两临近重点区段!$I:$I,MATCH(1,(MONTH(三跨两临近重点区段!$H:$H)=7)*(三跨两临近重点区段!$A:$A=D68)*(三跨两临近重点区段!$F:$F="现存区段"),0))),"")</f>
        <v/>
      </c>
      <c r="W68" s="268" t="str">
        <f t="array" ref="W68">IFERROR(IF(INDEX(三跨两临近重点区段!$F:$F,MATCH(1,(MONTH(三跨两临近重点区段!$H:$H)=8)*(三跨两临近重点区段!$A:$A=D68),0))="已取消","已取消",INDEX(三跨两临近重点区段!$H:$H,MATCH(1,(MONTH(三跨两临近重点区段!$H:$H)=8)*(三跨两临近重点区段!$A:$A=D68)*(三跨两临近重点区段!$F:$F="现存区段"),0))),"")</f>
        <v/>
      </c>
      <c r="X68" s="232" t="str">
        <f t="array" ref="X68">IFERROR(IF(INDEX(三跨两临近重点区段!$F:$F,MATCH(1,(MONTH(三跨两临近重点区段!$H:$H)=8)*(三跨两临近重点区段!$A:$A=D68),0))="已取消","已取消",INDEX(三跨两临近重点区段!$I:$I,MATCH(1,(MONTH(三跨两临近重点区段!$H:$H)=8)*(三跨两临近重点区段!$A:$A=D68)*(三跨两临近重点区段!$F:$F="现存区段"),0))),"")</f>
        <v/>
      </c>
      <c r="Y68" s="268" t="str">
        <f t="array" ref="Y68">IFERROR(IF(INDEX(三跨两临近重点区段!$F:$F,MATCH(1,(MONTH(三跨两临近重点区段!$H:$H)=9)*(三跨两临近重点区段!$A:$A=D68),0))="已取消","已取消",INDEX(三跨两临近重点区段!$H:$H,MATCH(1,(MONTH(三跨两临近重点区段!$H:$H)=9)*(三跨两临近重点区段!$A:$A=D68)*(三跨两临近重点区段!$F:$F="现存区段"),0))),"")</f>
        <v/>
      </c>
      <c r="Z68" s="232" t="str">
        <f t="array" ref="Z68">IFERROR(IF(INDEX(三跨两临近重点区段!$F:$F,MATCH(1,(MONTH(三跨两临近重点区段!$H:$H)=9)*(三跨两临近重点区段!$A:$A=D68),0))="已取消","已取消",INDEX(三跨两临近重点区段!$I:$I,MATCH(1,(MONTH(三跨两临近重点区段!$H:$H)=9)*(三跨两临近重点区段!$A:$A=D68)*(三跨两临近重点区段!$F:$F="现存区段"),0))),"")</f>
        <v/>
      </c>
      <c r="AA68" s="268" t="str">
        <f t="array" ref="AA68">IFERROR(IF(INDEX(三跨两临近重点区段!$F:$F,MATCH(1,(MONTH(三跨两临近重点区段!$H:$H)=10)*(三跨两临近重点区段!$A:$A=D68),0))="已取消","已取消",INDEX(三跨两临近重点区段!$H:$H,MATCH(1,(MONTH(三跨两临近重点区段!$H:$H)=10)*(三跨两临近重点区段!$A:$A=D68)*(三跨两临近重点区段!$F:$F="现存区段"),0))),"")</f>
        <v/>
      </c>
      <c r="AB68" s="72" t="str">
        <f t="array" ref="AB68">IFERROR(IF(INDEX(三跨两临近重点区段!$F:$F,MATCH(1,(MONTH(三跨两临近重点区段!$H:$H)=10)*(三跨两临近重点区段!$A:$A=D68),0))="已取消","已取消",INDEX(三跨两临近重点区段!$I:$I,MATCH(1,(MONTH(三跨两临近重点区段!$H:$H)=10)*(三跨两临近重点区段!$A:$A=D68)*(三跨两临近重点区段!$F:$F="现存区段"),0))),"")</f>
        <v/>
      </c>
      <c r="AC68" s="284" t="str">
        <f t="array" ref="AC68">IFERROR(IF(INDEX(三跨两临近重点区段!$F:$F,MATCH(1,(MONTH(三跨两临近重点区段!$H:$H)=11)*(三跨两临近重点区段!$A:$A=D68),0))="已取消","已取消",INDEX(三跨两临近重点区段!$H:$H,MATCH(1,(MONTH(三跨两临近重点区段!$H:$H)=11)*(三跨两临近重点区段!$A:$A=D68)*(三跨两临近重点区段!$F:$F="现存区段"),0))),"")</f>
        <v/>
      </c>
      <c r="AD68" s="72" t="str">
        <f t="array" ref="AD68">IFERROR(IF(INDEX(三跨两临近重点区段!$F:$F,MATCH(1,(MONTH(三跨两临近重点区段!$H:$H)=11)*(三跨两临近重点区段!$A:$A=D68),0))="已取消","已取消",INDEX(三跨两临近重点区段!$I:$I,MATCH(1,(MONTH(三跨两临近重点区段!$H:$H)=11)*(三跨两临近重点区段!$A:$A=D68)*(三跨两临近重点区段!$F:$F="现存区段"),0))),"")</f>
        <v/>
      </c>
      <c r="AE68" s="284" t="str">
        <f t="array" ref="AE68">IFERROR(IF(INDEX(三跨两临近重点区段!$F:$F,MATCH(1,(MONTH(三跨两临近重点区段!$H:$H)=12)*(三跨两临近重点区段!$A:$A=D68),0))="已取消","已取消",INDEX(三跨两临近重点区段!$H:$H,MATCH(1,(MONTH(三跨两临近重点区段!$H:$H)=12)*(三跨两临近重点区段!$A:$A=D68)*(三跨两临近重点区段!$F:$F="现存区段"),0))),"")</f>
        <v/>
      </c>
      <c r="AF68" s="72" t="str">
        <f t="array" ref="AF68">IFERROR(IF(INDEX(三跨两临近重点区段!$F:$F,MATCH(1,(MONTH(三跨两临近重点区段!$H:$H)=12)*(三跨两临近重点区段!$A:$A=D68),0))="已取消","已取消",INDEX(三跨两临近重点区段!$I:$I,MATCH(1,(MONTH(三跨两临近重点区段!$H:$H)=12)*(三跨两临近重点区段!$A:$A=D68)*(三跨两临近重点区段!$F:$F="现存区段"),0))),"")</f>
        <v/>
      </c>
      <c r="AH68" t="e">
        <f t="array" ref="AH68">INDEX(三跨两临近重点区段!$G:$G,MATCH(D68,三跨两临近重点区段!$A:$A,0))</f>
        <v>#N/A</v>
      </c>
    </row>
    <row r="69" ht="14.25" spans="1:34">
      <c r="A69" s="263" t="s">
        <v>363</v>
      </c>
      <c r="B69" s="264" t="s">
        <v>2232</v>
      </c>
      <c r="C69" s="263" t="s">
        <v>2227</v>
      </c>
      <c r="D69" s="263" t="s">
        <v>2238</v>
      </c>
      <c r="E69" s="265" t="s">
        <v>2137</v>
      </c>
      <c r="F69" s="264" t="s">
        <v>125</v>
      </c>
      <c r="G69" s="263" t="s">
        <v>2138</v>
      </c>
      <c r="H69" s="263" t="s">
        <v>971</v>
      </c>
      <c r="I69" s="285"/>
      <c r="J69" s="196"/>
      <c r="K69" s="196"/>
      <c r="L69" s="286"/>
      <c r="M69" s="270"/>
      <c r="N69" s="270"/>
      <c r="O69" s="33"/>
      <c r="P69" s="107"/>
      <c r="Q69" s="279"/>
      <c r="R69" s="279"/>
      <c r="S69" s="278">
        <v>45447</v>
      </c>
      <c r="T69" s="279" t="s">
        <v>2117</v>
      </c>
      <c r="U69" s="268" t="str">
        <f t="array" ref="U69">IFERROR(IF(INDEX(三跨两临近重点区段!$F:$F,MATCH(1,(MONTH(三跨两临近重点区段!$H:$H)=7)*(三跨两临近重点区段!$A:$A=D69),0))="已取消","已取消",INDEX(三跨两临近重点区段!$H:$H,MATCH(1,(MONTH(三跨两临近重点区段!$H:$H)=7)*(三跨两临近重点区段!$A:$A=D69)*(三跨两临近重点区段!$F:$F="现存区段"),0))),"")</f>
        <v/>
      </c>
      <c r="V69" s="232" t="str">
        <f t="array" ref="V69">IFERROR(IF(INDEX(三跨两临近重点区段!$F:$F,MATCH(1,(MONTH(三跨两临近重点区段!$H:$H)=7)*(三跨两临近重点区段!$A:$A=D69),0))="已取消","已取消",INDEX(三跨两临近重点区段!$I:$I,MATCH(1,(MONTH(三跨两临近重点区段!$H:$H)=7)*(三跨两临近重点区段!$A:$A=D69)*(三跨两临近重点区段!$F:$F="现存区段"),0))),"")</f>
        <v/>
      </c>
      <c r="W69" s="268" t="str">
        <f t="array" ref="W69">IFERROR(IF(INDEX(三跨两临近重点区段!$F:$F,MATCH(1,(MONTH(三跨两临近重点区段!$H:$H)=8)*(三跨两临近重点区段!$A:$A=D69),0))="已取消","已取消",INDEX(三跨两临近重点区段!$H:$H,MATCH(1,(MONTH(三跨两临近重点区段!$H:$H)=8)*(三跨两临近重点区段!$A:$A=D69)*(三跨两临近重点区段!$F:$F="现存区段"),0))),"")</f>
        <v/>
      </c>
      <c r="X69" s="232" t="str">
        <f t="array" ref="X69">IFERROR(IF(INDEX(三跨两临近重点区段!$F:$F,MATCH(1,(MONTH(三跨两临近重点区段!$H:$H)=8)*(三跨两临近重点区段!$A:$A=D69),0))="已取消","已取消",INDEX(三跨两临近重点区段!$I:$I,MATCH(1,(MONTH(三跨两临近重点区段!$H:$H)=8)*(三跨两临近重点区段!$A:$A=D69)*(三跨两临近重点区段!$F:$F="现存区段"),0))),"")</f>
        <v/>
      </c>
      <c r="Y69" s="268" t="str">
        <f t="array" ref="Y69">IFERROR(IF(INDEX(三跨两临近重点区段!$F:$F,MATCH(1,(MONTH(三跨两临近重点区段!$H:$H)=9)*(三跨两临近重点区段!$A:$A=D69),0))="已取消","已取消",INDEX(三跨两临近重点区段!$H:$H,MATCH(1,(MONTH(三跨两临近重点区段!$H:$H)=9)*(三跨两临近重点区段!$A:$A=D69)*(三跨两临近重点区段!$F:$F="现存区段"),0))),"")</f>
        <v/>
      </c>
      <c r="Z69" s="232" t="str">
        <f t="array" ref="Z69">IFERROR(IF(INDEX(三跨两临近重点区段!$F:$F,MATCH(1,(MONTH(三跨两临近重点区段!$H:$H)=9)*(三跨两临近重点区段!$A:$A=D69),0))="已取消","已取消",INDEX(三跨两临近重点区段!$I:$I,MATCH(1,(MONTH(三跨两临近重点区段!$H:$H)=9)*(三跨两临近重点区段!$A:$A=D69)*(三跨两临近重点区段!$F:$F="现存区段"),0))),"")</f>
        <v/>
      </c>
      <c r="AA69" s="268" t="str">
        <f t="array" ref="AA69">IFERROR(IF(INDEX(三跨两临近重点区段!$F:$F,MATCH(1,(MONTH(三跨两临近重点区段!$H:$H)=10)*(三跨两临近重点区段!$A:$A=D69),0))="已取消","已取消",INDEX(三跨两临近重点区段!$H:$H,MATCH(1,(MONTH(三跨两临近重点区段!$H:$H)=10)*(三跨两临近重点区段!$A:$A=D69)*(三跨两临近重点区段!$F:$F="现存区段"),0))),"")</f>
        <v/>
      </c>
      <c r="AB69" s="72" t="str">
        <f t="array" ref="AB69">IFERROR(IF(INDEX(三跨两临近重点区段!$F:$F,MATCH(1,(MONTH(三跨两临近重点区段!$H:$H)=10)*(三跨两临近重点区段!$A:$A=D69),0))="已取消","已取消",INDEX(三跨两临近重点区段!$I:$I,MATCH(1,(MONTH(三跨两临近重点区段!$H:$H)=10)*(三跨两临近重点区段!$A:$A=D69)*(三跨两临近重点区段!$F:$F="现存区段"),0))),"")</f>
        <v/>
      </c>
      <c r="AC69" s="284" t="str">
        <f t="array" ref="AC69">IFERROR(IF(INDEX(三跨两临近重点区段!$F:$F,MATCH(1,(MONTH(三跨两临近重点区段!$H:$H)=11)*(三跨两临近重点区段!$A:$A=D69),0))="已取消","已取消",INDEX(三跨两临近重点区段!$H:$H,MATCH(1,(MONTH(三跨两临近重点区段!$H:$H)=11)*(三跨两临近重点区段!$A:$A=D69)*(三跨两临近重点区段!$F:$F="现存区段"),0))),"")</f>
        <v/>
      </c>
      <c r="AD69" s="72" t="str">
        <f t="array" ref="AD69">IFERROR(IF(INDEX(三跨两临近重点区段!$F:$F,MATCH(1,(MONTH(三跨两临近重点区段!$H:$H)=11)*(三跨两临近重点区段!$A:$A=D69),0))="已取消","已取消",INDEX(三跨两临近重点区段!$I:$I,MATCH(1,(MONTH(三跨两临近重点区段!$H:$H)=11)*(三跨两临近重点区段!$A:$A=D69)*(三跨两临近重点区段!$F:$F="现存区段"),0))),"")</f>
        <v/>
      </c>
      <c r="AE69" s="284" t="str">
        <f t="array" ref="AE69">IFERROR(IF(INDEX(三跨两临近重点区段!$F:$F,MATCH(1,(MONTH(三跨两临近重点区段!$H:$H)=12)*(三跨两临近重点区段!$A:$A=D69),0))="已取消","已取消",INDEX(三跨两临近重点区段!$H:$H,MATCH(1,(MONTH(三跨两临近重点区段!$H:$H)=12)*(三跨两临近重点区段!$A:$A=D69)*(三跨两临近重点区段!$F:$F="现存区段"),0))),"")</f>
        <v/>
      </c>
      <c r="AF69" s="72" t="str">
        <f t="array" ref="AF69">IFERROR(IF(INDEX(三跨两临近重点区段!$F:$F,MATCH(1,(MONTH(三跨两临近重点区段!$H:$H)=12)*(三跨两临近重点区段!$A:$A=D69),0))="已取消","已取消",INDEX(三跨两临近重点区段!$I:$I,MATCH(1,(MONTH(三跨两临近重点区段!$H:$H)=12)*(三跨两临近重点区段!$A:$A=D69)*(三跨两临近重点区段!$F:$F="现存区段"),0))),"")</f>
        <v/>
      </c>
      <c r="AH69" t="e">
        <f t="array" ref="AH69">INDEX(三跨两临近重点区段!$G:$G,MATCH(D69,三跨两临近重点区段!$A:$A,0))</f>
        <v>#N/A</v>
      </c>
    </row>
    <row r="70" ht="14.25" spans="1:34">
      <c r="A70" s="263" t="s">
        <v>363</v>
      </c>
      <c r="B70" s="264" t="s">
        <v>2232</v>
      </c>
      <c r="C70" s="263" t="s">
        <v>2229</v>
      </c>
      <c r="D70" s="263" t="s">
        <v>2239</v>
      </c>
      <c r="E70" s="265" t="s">
        <v>2137</v>
      </c>
      <c r="F70" s="264" t="s">
        <v>125</v>
      </c>
      <c r="G70" s="263" t="s">
        <v>2138</v>
      </c>
      <c r="H70" s="263" t="s">
        <v>971</v>
      </c>
      <c r="I70" s="285"/>
      <c r="J70" s="196"/>
      <c r="K70" s="196"/>
      <c r="L70" s="286"/>
      <c r="M70" s="270"/>
      <c r="N70" s="270"/>
      <c r="O70" s="33"/>
      <c r="P70" s="107"/>
      <c r="Q70" s="279"/>
      <c r="R70" s="279"/>
      <c r="S70" s="278">
        <v>45447</v>
      </c>
      <c r="T70" s="279" t="s">
        <v>2117</v>
      </c>
      <c r="U70" s="268" t="str">
        <f t="array" ref="U70">IFERROR(IF(INDEX(三跨两临近重点区段!$F:$F,MATCH(1,(MONTH(三跨两临近重点区段!$H:$H)=7)*(三跨两临近重点区段!$A:$A=D70),0))="已取消","已取消",INDEX(三跨两临近重点区段!$H:$H,MATCH(1,(MONTH(三跨两临近重点区段!$H:$H)=7)*(三跨两临近重点区段!$A:$A=D70)*(三跨两临近重点区段!$F:$F="现存区段"),0))),"")</f>
        <v/>
      </c>
      <c r="V70" s="232" t="str">
        <f t="array" ref="V70">IFERROR(IF(INDEX(三跨两临近重点区段!$F:$F,MATCH(1,(MONTH(三跨两临近重点区段!$H:$H)=7)*(三跨两临近重点区段!$A:$A=D70),0))="已取消","已取消",INDEX(三跨两临近重点区段!$I:$I,MATCH(1,(MONTH(三跨两临近重点区段!$H:$H)=7)*(三跨两临近重点区段!$A:$A=D70)*(三跨两临近重点区段!$F:$F="现存区段"),0))),"")</f>
        <v/>
      </c>
      <c r="W70" s="268" t="str">
        <f t="array" ref="W70">IFERROR(IF(INDEX(三跨两临近重点区段!$F:$F,MATCH(1,(MONTH(三跨两临近重点区段!$H:$H)=8)*(三跨两临近重点区段!$A:$A=D70),0))="已取消","已取消",INDEX(三跨两临近重点区段!$H:$H,MATCH(1,(MONTH(三跨两临近重点区段!$H:$H)=8)*(三跨两临近重点区段!$A:$A=D70)*(三跨两临近重点区段!$F:$F="现存区段"),0))),"")</f>
        <v/>
      </c>
      <c r="X70" s="232" t="str">
        <f t="array" ref="X70">IFERROR(IF(INDEX(三跨两临近重点区段!$F:$F,MATCH(1,(MONTH(三跨两临近重点区段!$H:$H)=8)*(三跨两临近重点区段!$A:$A=D70),0))="已取消","已取消",INDEX(三跨两临近重点区段!$I:$I,MATCH(1,(MONTH(三跨两临近重点区段!$H:$H)=8)*(三跨两临近重点区段!$A:$A=D70)*(三跨两临近重点区段!$F:$F="现存区段"),0))),"")</f>
        <v/>
      </c>
      <c r="Y70" s="268" t="str">
        <f t="array" ref="Y70">IFERROR(IF(INDEX(三跨两临近重点区段!$F:$F,MATCH(1,(MONTH(三跨两临近重点区段!$H:$H)=9)*(三跨两临近重点区段!$A:$A=D70),0))="已取消","已取消",INDEX(三跨两临近重点区段!$H:$H,MATCH(1,(MONTH(三跨两临近重点区段!$H:$H)=9)*(三跨两临近重点区段!$A:$A=D70)*(三跨两临近重点区段!$F:$F="现存区段"),0))),"")</f>
        <v/>
      </c>
      <c r="Z70" s="232" t="str">
        <f t="array" ref="Z70">IFERROR(IF(INDEX(三跨两临近重点区段!$F:$F,MATCH(1,(MONTH(三跨两临近重点区段!$H:$H)=9)*(三跨两临近重点区段!$A:$A=D70),0))="已取消","已取消",INDEX(三跨两临近重点区段!$I:$I,MATCH(1,(MONTH(三跨两临近重点区段!$H:$H)=9)*(三跨两临近重点区段!$A:$A=D70)*(三跨两临近重点区段!$F:$F="现存区段"),0))),"")</f>
        <v/>
      </c>
      <c r="AA70" s="268" t="str">
        <f t="array" ref="AA70">IFERROR(IF(INDEX(三跨两临近重点区段!$F:$F,MATCH(1,(MONTH(三跨两临近重点区段!$H:$H)=10)*(三跨两临近重点区段!$A:$A=D70),0))="已取消","已取消",INDEX(三跨两临近重点区段!$H:$H,MATCH(1,(MONTH(三跨两临近重点区段!$H:$H)=10)*(三跨两临近重点区段!$A:$A=D70)*(三跨两临近重点区段!$F:$F="现存区段"),0))),"")</f>
        <v/>
      </c>
      <c r="AB70" s="72" t="str">
        <f t="array" ref="AB70">IFERROR(IF(INDEX(三跨两临近重点区段!$F:$F,MATCH(1,(MONTH(三跨两临近重点区段!$H:$H)=10)*(三跨两临近重点区段!$A:$A=D70),0))="已取消","已取消",INDEX(三跨两临近重点区段!$I:$I,MATCH(1,(MONTH(三跨两临近重点区段!$H:$H)=10)*(三跨两临近重点区段!$A:$A=D70)*(三跨两临近重点区段!$F:$F="现存区段"),0))),"")</f>
        <v/>
      </c>
      <c r="AC70" s="284" t="str">
        <f t="array" ref="AC70">IFERROR(IF(INDEX(三跨两临近重点区段!$F:$F,MATCH(1,(MONTH(三跨两临近重点区段!$H:$H)=11)*(三跨两临近重点区段!$A:$A=D70),0))="已取消","已取消",INDEX(三跨两临近重点区段!$H:$H,MATCH(1,(MONTH(三跨两临近重点区段!$H:$H)=11)*(三跨两临近重点区段!$A:$A=D70)*(三跨两临近重点区段!$F:$F="现存区段"),0))),"")</f>
        <v/>
      </c>
      <c r="AD70" s="72" t="str">
        <f t="array" ref="AD70">IFERROR(IF(INDEX(三跨两临近重点区段!$F:$F,MATCH(1,(MONTH(三跨两临近重点区段!$H:$H)=11)*(三跨两临近重点区段!$A:$A=D70),0))="已取消","已取消",INDEX(三跨两临近重点区段!$I:$I,MATCH(1,(MONTH(三跨两临近重点区段!$H:$H)=11)*(三跨两临近重点区段!$A:$A=D70)*(三跨两临近重点区段!$F:$F="现存区段"),0))),"")</f>
        <v/>
      </c>
      <c r="AE70" s="284" t="str">
        <f t="array" ref="AE70">IFERROR(IF(INDEX(三跨两临近重点区段!$F:$F,MATCH(1,(MONTH(三跨两临近重点区段!$H:$H)=12)*(三跨两临近重点区段!$A:$A=D70),0))="已取消","已取消",INDEX(三跨两临近重点区段!$H:$H,MATCH(1,(MONTH(三跨两临近重点区段!$H:$H)=12)*(三跨两临近重点区段!$A:$A=D70)*(三跨两临近重点区段!$F:$F="现存区段"),0))),"")</f>
        <v/>
      </c>
      <c r="AF70" s="72" t="str">
        <f t="array" ref="AF70">IFERROR(IF(INDEX(三跨两临近重点区段!$F:$F,MATCH(1,(MONTH(三跨两临近重点区段!$H:$H)=12)*(三跨两临近重点区段!$A:$A=D70),0))="已取消","已取消",INDEX(三跨两临近重点区段!$I:$I,MATCH(1,(MONTH(三跨两临近重点区段!$H:$H)=12)*(三跨两临近重点区段!$A:$A=D70)*(三跨两临近重点区段!$F:$F="现存区段"),0))),"")</f>
        <v/>
      </c>
      <c r="AH70" t="e">
        <f t="array" ref="AH70">INDEX(三跨两临近重点区段!$G:$G,MATCH(D70,三跨两临近重点区段!$A:$A,0))</f>
        <v>#N/A</v>
      </c>
    </row>
    <row r="71" ht="14.25" spans="1:34">
      <c r="A71" s="263" t="s">
        <v>363</v>
      </c>
      <c r="B71" s="264" t="s">
        <v>2232</v>
      </c>
      <c r="C71" s="263" t="s">
        <v>2203</v>
      </c>
      <c r="D71" s="263" t="s">
        <v>2240</v>
      </c>
      <c r="E71" s="265" t="s">
        <v>2137</v>
      </c>
      <c r="F71" s="264" t="s">
        <v>125</v>
      </c>
      <c r="G71" s="263" t="s">
        <v>2138</v>
      </c>
      <c r="H71" s="263" t="s">
        <v>971</v>
      </c>
      <c r="I71" s="285"/>
      <c r="J71" s="196"/>
      <c r="K71" s="196"/>
      <c r="L71" s="286"/>
      <c r="M71" s="270"/>
      <c r="N71" s="270"/>
      <c r="O71" s="33"/>
      <c r="P71" s="107"/>
      <c r="Q71" s="279"/>
      <c r="R71" s="279"/>
      <c r="S71" s="278">
        <v>45447</v>
      </c>
      <c r="T71" s="279" t="s">
        <v>2117</v>
      </c>
      <c r="U71" s="268" t="str">
        <f t="array" ref="U71">IFERROR(IF(INDEX(三跨两临近重点区段!$F:$F,MATCH(1,(MONTH(三跨两临近重点区段!$H:$H)=7)*(三跨两临近重点区段!$A:$A=D71),0))="已取消","已取消",INDEX(三跨两临近重点区段!$H:$H,MATCH(1,(MONTH(三跨两临近重点区段!$H:$H)=7)*(三跨两临近重点区段!$A:$A=D71)*(三跨两临近重点区段!$F:$F="现存区段"),0))),"")</f>
        <v/>
      </c>
      <c r="V71" s="232" t="str">
        <f t="array" ref="V71">IFERROR(IF(INDEX(三跨两临近重点区段!$F:$F,MATCH(1,(MONTH(三跨两临近重点区段!$H:$H)=7)*(三跨两临近重点区段!$A:$A=D71),0))="已取消","已取消",INDEX(三跨两临近重点区段!$I:$I,MATCH(1,(MONTH(三跨两临近重点区段!$H:$H)=7)*(三跨两临近重点区段!$A:$A=D71)*(三跨两临近重点区段!$F:$F="现存区段"),0))),"")</f>
        <v/>
      </c>
      <c r="W71" s="268" t="str">
        <f t="array" ref="W71">IFERROR(IF(INDEX(三跨两临近重点区段!$F:$F,MATCH(1,(MONTH(三跨两临近重点区段!$H:$H)=8)*(三跨两临近重点区段!$A:$A=D71),0))="已取消","已取消",INDEX(三跨两临近重点区段!$H:$H,MATCH(1,(MONTH(三跨两临近重点区段!$H:$H)=8)*(三跨两临近重点区段!$A:$A=D71)*(三跨两临近重点区段!$F:$F="现存区段"),0))),"")</f>
        <v/>
      </c>
      <c r="X71" s="232" t="str">
        <f t="array" ref="X71">IFERROR(IF(INDEX(三跨两临近重点区段!$F:$F,MATCH(1,(MONTH(三跨两临近重点区段!$H:$H)=8)*(三跨两临近重点区段!$A:$A=D71),0))="已取消","已取消",INDEX(三跨两临近重点区段!$I:$I,MATCH(1,(MONTH(三跨两临近重点区段!$H:$H)=8)*(三跨两临近重点区段!$A:$A=D71)*(三跨两临近重点区段!$F:$F="现存区段"),0))),"")</f>
        <v/>
      </c>
      <c r="Y71" s="268" t="str">
        <f t="array" ref="Y71">IFERROR(IF(INDEX(三跨两临近重点区段!$F:$F,MATCH(1,(MONTH(三跨两临近重点区段!$H:$H)=9)*(三跨两临近重点区段!$A:$A=D71),0))="已取消","已取消",INDEX(三跨两临近重点区段!$H:$H,MATCH(1,(MONTH(三跨两临近重点区段!$H:$H)=9)*(三跨两临近重点区段!$A:$A=D71)*(三跨两临近重点区段!$F:$F="现存区段"),0))),"")</f>
        <v/>
      </c>
      <c r="Z71" s="232" t="str">
        <f t="array" ref="Z71">IFERROR(IF(INDEX(三跨两临近重点区段!$F:$F,MATCH(1,(MONTH(三跨两临近重点区段!$H:$H)=9)*(三跨两临近重点区段!$A:$A=D71),0))="已取消","已取消",INDEX(三跨两临近重点区段!$I:$I,MATCH(1,(MONTH(三跨两临近重点区段!$H:$H)=9)*(三跨两临近重点区段!$A:$A=D71)*(三跨两临近重点区段!$F:$F="现存区段"),0))),"")</f>
        <v/>
      </c>
      <c r="AA71" s="268" t="str">
        <f t="array" ref="AA71">IFERROR(IF(INDEX(三跨两临近重点区段!$F:$F,MATCH(1,(MONTH(三跨两临近重点区段!$H:$H)=10)*(三跨两临近重点区段!$A:$A=D71),0))="已取消","已取消",INDEX(三跨两临近重点区段!$H:$H,MATCH(1,(MONTH(三跨两临近重点区段!$H:$H)=10)*(三跨两临近重点区段!$A:$A=D71)*(三跨两临近重点区段!$F:$F="现存区段"),0))),"")</f>
        <v/>
      </c>
      <c r="AB71" s="72" t="str">
        <f t="array" ref="AB71">IFERROR(IF(INDEX(三跨两临近重点区段!$F:$F,MATCH(1,(MONTH(三跨两临近重点区段!$H:$H)=10)*(三跨两临近重点区段!$A:$A=D71),0))="已取消","已取消",INDEX(三跨两临近重点区段!$I:$I,MATCH(1,(MONTH(三跨两临近重点区段!$H:$H)=10)*(三跨两临近重点区段!$A:$A=D71)*(三跨两临近重点区段!$F:$F="现存区段"),0))),"")</f>
        <v/>
      </c>
      <c r="AC71" s="284" t="str">
        <f t="array" ref="AC71">IFERROR(IF(INDEX(三跨两临近重点区段!$F:$F,MATCH(1,(MONTH(三跨两临近重点区段!$H:$H)=11)*(三跨两临近重点区段!$A:$A=D71),0))="已取消","已取消",INDEX(三跨两临近重点区段!$H:$H,MATCH(1,(MONTH(三跨两临近重点区段!$H:$H)=11)*(三跨两临近重点区段!$A:$A=D71)*(三跨两临近重点区段!$F:$F="现存区段"),0))),"")</f>
        <v/>
      </c>
      <c r="AD71" s="72" t="str">
        <f t="array" ref="AD71">IFERROR(IF(INDEX(三跨两临近重点区段!$F:$F,MATCH(1,(MONTH(三跨两临近重点区段!$H:$H)=11)*(三跨两临近重点区段!$A:$A=D71),0))="已取消","已取消",INDEX(三跨两临近重点区段!$I:$I,MATCH(1,(MONTH(三跨两临近重点区段!$H:$H)=11)*(三跨两临近重点区段!$A:$A=D71)*(三跨两临近重点区段!$F:$F="现存区段"),0))),"")</f>
        <v/>
      </c>
      <c r="AE71" s="284" t="str">
        <f t="array" ref="AE71">IFERROR(IF(INDEX(三跨两临近重点区段!$F:$F,MATCH(1,(MONTH(三跨两临近重点区段!$H:$H)=12)*(三跨两临近重点区段!$A:$A=D71),0))="已取消","已取消",INDEX(三跨两临近重点区段!$H:$H,MATCH(1,(MONTH(三跨两临近重点区段!$H:$H)=12)*(三跨两临近重点区段!$A:$A=D71)*(三跨两临近重点区段!$F:$F="现存区段"),0))),"")</f>
        <v/>
      </c>
      <c r="AF71" s="72" t="str">
        <f t="array" ref="AF71">IFERROR(IF(INDEX(三跨两临近重点区段!$F:$F,MATCH(1,(MONTH(三跨两临近重点区段!$H:$H)=12)*(三跨两临近重点区段!$A:$A=D71),0))="已取消","已取消",INDEX(三跨两临近重点区段!$I:$I,MATCH(1,(MONTH(三跨两临近重点区段!$H:$H)=12)*(三跨两临近重点区段!$A:$A=D71)*(三跨两临近重点区段!$F:$F="现存区段"),0))),"")</f>
        <v/>
      </c>
      <c r="AH71" t="e">
        <f t="array" ref="AH71">INDEX(三跨两临近重点区段!$G:$G,MATCH(D71,三跨两临近重点区段!$A:$A,0))</f>
        <v>#N/A</v>
      </c>
    </row>
    <row r="72" ht="14.25" spans="1:34">
      <c r="A72" s="263" t="s">
        <v>363</v>
      </c>
      <c r="B72" s="264" t="s">
        <v>2241</v>
      </c>
      <c r="C72" s="263" t="s">
        <v>2120</v>
      </c>
      <c r="D72" s="263" t="s">
        <v>2242</v>
      </c>
      <c r="E72" s="265" t="s">
        <v>2137</v>
      </c>
      <c r="F72" s="264" t="s">
        <v>125</v>
      </c>
      <c r="G72" s="263" t="s">
        <v>2138</v>
      </c>
      <c r="H72" s="263" t="s">
        <v>989</v>
      </c>
      <c r="I72" s="285"/>
      <c r="J72" s="196"/>
      <c r="K72" s="196"/>
      <c r="L72" s="286"/>
      <c r="M72" s="270"/>
      <c r="N72" s="270"/>
      <c r="O72" s="33"/>
      <c r="P72" s="107"/>
      <c r="Q72" s="279"/>
      <c r="R72" s="279"/>
      <c r="S72" s="278">
        <v>45447</v>
      </c>
      <c r="T72" s="279" t="s">
        <v>2117</v>
      </c>
      <c r="U72" s="268" t="str">
        <f t="array" ref="U72">IFERROR(IF(INDEX(三跨两临近重点区段!$F:$F,MATCH(1,(MONTH(三跨两临近重点区段!$H:$H)=7)*(三跨两临近重点区段!$A:$A=D72),0))="已取消","已取消",INDEX(三跨两临近重点区段!$H:$H,MATCH(1,(MONTH(三跨两临近重点区段!$H:$H)=7)*(三跨两临近重点区段!$A:$A=D72)*(三跨两临近重点区段!$F:$F="现存区段"),0))),"")</f>
        <v/>
      </c>
      <c r="V72" s="232" t="str">
        <f t="array" ref="V72">IFERROR(IF(INDEX(三跨两临近重点区段!$F:$F,MATCH(1,(MONTH(三跨两临近重点区段!$H:$H)=7)*(三跨两临近重点区段!$A:$A=D72),0))="已取消","已取消",INDEX(三跨两临近重点区段!$I:$I,MATCH(1,(MONTH(三跨两临近重点区段!$H:$H)=7)*(三跨两临近重点区段!$A:$A=D72)*(三跨两临近重点区段!$F:$F="现存区段"),0))),"")</f>
        <v/>
      </c>
      <c r="W72" s="268" t="str">
        <f t="array" ref="W72">IFERROR(IF(INDEX(三跨两临近重点区段!$F:$F,MATCH(1,(MONTH(三跨两临近重点区段!$H:$H)=8)*(三跨两临近重点区段!$A:$A=D72),0))="已取消","已取消",INDEX(三跨两临近重点区段!$H:$H,MATCH(1,(MONTH(三跨两临近重点区段!$H:$H)=8)*(三跨两临近重点区段!$A:$A=D72)*(三跨两临近重点区段!$F:$F="现存区段"),0))),"")</f>
        <v/>
      </c>
      <c r="X72" s="232" t="str">
        <f t="array" ref="X72">IFERROR(IF(INDEX(三跨两临近重点区段!$F:$F,MATCH(1,(MONTH(三跨两临近重点区段!$H:$H)=8)*(三跨两临近重点区段!$A:$A=D72),0))="已取消","已取消",INDEX(三跨两临近重点区段!$I:$I,MATCH(1,(MONTH(三跨两临近重点区段!$H:$H)=8)*(三跨两临近重点区段!$A:$A=D72)*(三跨两临近重点区段!$F:$F="现存区段"),0))),"")</f>
        <v/>
      </c>
      <c r="Y72" s="268" t="str">
        <f t="array" ref="Y72">IFERROR(IF(INDEX(三跨两临近重点区段!$F:$F,MATCH(1,(MONTH(三跨两临近重点区段!$H:$H)=9)*(三跨两临近重点区段!$A:$A=D72),0))="已取消","已取消",INDEX(三跨两临近重点区段!$H:$H,MATCH(1,(MONTH(三跨两临近重点区段!$H:$H)=9)*(三跨两临近重点区段!$A:$A=D72)*(三跨两临近重点区段!$F:$F="现存区段"),0))),"")</f>
        <v/>
      </c>
      <c r="Z72" s="232" t="str">
        <f t="array" ref="Z72">IFERROR(IF(INDEX(三跨两临近重点区段!$F:$F,MATCH(1,(MONTH(三跨两临近重点区段!$H:$H)=9)*(三跨两临近重点区段!$A:$A=D72),0))="已取消","已取消",INDEX(三跨两临近重点区段!$I:$I,MATCH(1,(MONTH(三跨两临近重点区段!$H:$H)=9)*(三跨两临近重点区段!$A:$A=D72)*(三跨两临近重点区段!$F:$F="现存区段"),0))),"")</f>
        <v/>
      </c>
      <c r="AA72" s="268" t="str">
        <f t="array" ref="AA72">IFERROR(IF(INDEX(三跨两临近重点区段!$F:$F,MATCH(1,(MONTH(三跨两临近重点区段!$H:$H)=10)*(三跨两临近重点区段!$A:$A=D72),0))="已取消","已取消",INDEX(三跨两临近重点区段!$H:$H,MATCH(1,(MONTH(三跨两临近重点区段!$H:$H)=10)*(三跨两临近重点区段!$A:$A=D72)*(三跨两临近重点区段!$F:$F="现存区段"),0))),"")</f>
        <v/>
      </c>
      <c r="AB72" s="72" t="str">
        <f t="array" ref="AB72">IFERROR(IF(INDEX(三跨两临近重点区段!$F:$F,MATCH(1,(MONTH(三跨两临近重点区段!$H:$H)=10)*(三跨两临近重点区段!$A:$A=D72),0))="已取消","已取消",INDEX(三跨两临近重点区段!$I:$I,MATCH(1,(MONTH(三跨两临近重点区段!$H:$H)=10)*(三跨两临近重点区段!$A:$A=D72)*(三跨两临近重点区段!$F:$F="现存区段"),0))),"")</f>
        <v/>
      </c>
      <c r="AC72" s="284" t="str">
        <f t="array" ref="AC72">IFERROR(IF(INDEX(三跨两临近重点区段!$F:$F,MATCH(1,(MONTH(三跨两临近重点区段!$H:$H)=11)*(三跨两临近重点区段!$A:$A=D72),0))="已取消","已取消",INDEX(三跨两临近重点区段!$H:$H,MATCH(1,(MONTH(三跨两临近重点区段!$H:$H)=11)*(三跨两临近重点区段!$A:$A=D72)*(三跨两临近重点区段!$F:$F="现存区段"),0))),"")</f>
        <v/>
      </c>
      <c r="AD72" s="72" t="str">
        <f t="array" ref="AD72">IFERROR(IF(INDEX(三跨两临近重点区段!$F:$F,MATCH(1,(MONTH(三跨两临近重点区段!$H:$H)=11)*(三跨两临近重点区段!$A:$A=D72),0))="已取消","已取消",INDEX(三跨两临近重点区段!$I:$I,MATCH(1,(MONTH(三跨两临近重点区段!$H:$H)=11)*(三跨两临近重点区段!$A:$A=D72)*(三跨两临近重点区段!$F:$F="现存区段"),0))),"")</f>
        <v/>
      </c>
      <c r="AE72" s="284" t="str">
        <f t="array" ref="AE72">IFERROR(IF(INDEX(三跨两临近重点区段!$F:$F,MATCH(1,(MONTH(三跨两临近重点区段!$H:$H)=12)*(三跨两临近重点区段!$A:$A=D72),0))="已取消","已取消",INDEX(三跨两临近重点区段!$H:$H,MATCH(1,(MONTH(三跨两临近重点区段!$H:$H)=12)*(三跨两临近重点区段!$A:$A=D72)*(三跨两临近重点区段!$F:$F="现存区段"),0))),"")</f>
        <v/>
      </c>
      <c r="AF72" s="72" t="str">
        <f t="array" ref="AF72">IFERROR(IF(INDEX(三跨两临近重点区段!$F:$F,MATCH(1,(MONTH(三跨两临近重点区段!$H:$H)=12)*(三跨两临近重点区段!$A:$A=D72),0))="已取消","已取消",INDEX(三跨两临近重点区段!$I:$I,MATCH(1,(MONTH(三跨两临近重点区段!$H:$H)=12)*(三跨两临近重点区段!$A:$A=D72)*(三跨两临近重点区段!$F:$F="现存区段"),0))),"")</f>
        <v/>
      </c>
      <c r="AH72" t="e">
        <f t="array" ref="AH72">INDEX(三跨两临近重点区段!$G:$G,MATCH(D72,三跨两临近重点区段!$A:$A,0))</f>
        <v>#N/A</v>
      </c>
    </row>
    <row r="73" ht="14.25" spans="1:34">
      <c r="A73" s="263" t="s">
        <v>363</v>
      </c>
      <c r="B73" s="264" t="s">
        <v>2241</v>
      </c>
      <c r="C73" s="263" t="s">
        <v>2243</v>
      </c>
      <c r="D73" s="263" t="s">
        <v>2244</v>
      </c>
      <c r="E73" s="265" t="s">
        <v>2137</v>
      </c>
      <c r="F73" s="264" t="s">
        <v>125</v>
      </c>
      <c r="G73" s="263" t="s">
        <v>2138</v>
      </c>
      <c r="H73" s="263" t="s">
        <v>989</v>
      </c>
      <c r="I73" s="273"/>
      <c r="J73" s="196"/>
      <c r="K73" s="196"/>
      <c r="L73" s="196"/>
      <c r="M73" s="270"/>
      <c r="N73" s="270"/>
      <c r="O73" s="33"/>
      <c r="P73" s="107"/>
      <c r="Q73" s="279"/>
      <c r="R73" s="279"/>
      <c r="S73" s="278">
        <v>45447</v>
      </c>
      <c r="T73" s="279" t="s">
        <v>2117</v>
      </c>
      <c r="U73" s="268" t="str">
        <f t="array" ref="U73">IFERROR(IF(INDEX(三跨两临近重点区段!$F:$F,MATCH(1,(MONTH(三跨两临近重点区段!$H:$H)=7)*(三跨两临近重点区段!$A:$A=D73),0))="已取消","已取消",INDEX(三跨两临近重点区段!$H:$H,MATCH(1,(MONTH(三跨两临近重点区段!$H:$H)=7)*(三跨两临近重点区段!$A:$A=D73)*(三跨两临近重点区段!$F:$F="现存区段"),0))),"")</f>
        <v/>
      </c>
      <c r="V73" s="232" t="str">
        <f t="array" ref="V73">IFERROR(IF(INDEX(三跨两临近重点区段!$F:$F,MATCH(1,(MONTH(三跨两临近重点区段!$H:$H)=7)*(三跨两临近重点区段!$A:$A=D73),0))="已取消","已取消",INDEX(三跨两临近重点区段!$I:$I,MATCH(1,(MONTH(三跨两临近重点区段!$H:$H)=7)*(三跨两临近重点区段!$A:$A=D73)*(三跨两临近重点区段!$F:$F="现存区段"),0))),"")</f>
        <v/>
      </c>
      <c r="W73" s="268" t="str">
        <f t="array" ref="W73">IFERROR(IF(INDEX(三跨两临近重点区段!$F:$F,MATCH(1,(MONTH(三跨两临近重点区段!$H:$H)=8)*(三跨两临近重点区段!$A:$A=D73),0))="已取消","已取消",INDEX(三跨两临近重点区段!$H:$H,MATCH(1,(MONTH(三跨两临近重点区段!$H:$H)=8)*(三跨两临近重点区段!$A:$A=D73)*(三跨两临近重点区段!$F:$F="现存区段"),0))),"")</f>
        <v/>
      </c>
      <c r="X73" s="232" t="str">
        <f t="array" ref="X73">IFERROR(IF(INDEX(三跨两临近重点区段!$F:$F,MATCH(1,(MONTH(三跨两临近重点区段!$H:$H)=8)*(三跨两临近重点区段!$A:$A=D73),0))="已取消","已取消",INDEX(三跨两临近重点区段!$I:$I,MATCH(1,(MONTH(三跨两临近重点区段!$H:$H)=8)*(三跨两临近重点区段!$A:$A=D73)*(三跨两临近重点区段!$F:$F="现存区段"),0))),"")</f>
        <v/>
      </c>
      <c r="Y73" s="268" t="str">
        <f t="array" ref="Y73">IFERROR(IF(INDEX(三跨两临近重点区段!$F:$F,MATCH(1,(MONTH(三跨两临近重点区段!$H:$H)=9)*(三跨两临近重点区段!$A:$A=D73),0))="已取消","已取消",INDEX(三跨两临近重点区段!$H:$H,MATCH(1,(MONTH(三跨两临近重点区段!$H:$H)=9)*(三跨两临近重点区段!$A:$A=D73)*(三跨两临近重点区段!$F:$F="现存区段"),0))),"")</f>
        <v/>
      </c>
      <c r="Z73" s="232" t="str">
        <f t="array" ref="Z73">IFERROR(IF(INDEX(三跨两临近重点区段!$F:$F,MATCH(1,(MONTH(三跨两临近重点区段!$H:$H)=9)*(三跨两临近重点区段!$A:$A=D73),0))="已取消","已取消",INDEX(三跨两临近重点区段!$I:$I,MATCH(1,(MONTH(三跨两临近重点区段!$H:$H)=9)*(三跨两临近重点区段!$A:$A=D73)*(三跨两临近重点区段!$F:$F="现存区段"),0))),"")</f>
        <v/>
      </c>
      <c r="AA73" s="268" t="str">
        <f t="array" ref="AA73">IFERROR(IF(INDEX(三跨两临近重点区段!$F:$F,MATCH(1,(MONTH(三跨两临近重点区段!$H:$H)=10)*(三跨两临近重点区段!$A:$A=D73),0))="已取消","已取消",INDEX(三跨两临近重点区段!$H:$H,MATCH(1,(MONTH(三跨两临近重点区段!$H:$H)=10)*(三跨两临近重点区段!$A:$A=D73)*(三跨两临近重点区段!$F:$F="现存区段"),0))),"")</f>
        <v/>
      </c>
      <c r="AB73" s="72" t="str">
        <f t="array" ref="AB73">IFERROR(IF(INDEX(三跨两临近重点区段!$F:$F,MATCH(1,(MONTH(三跨两临近重点区段!$H:$H)=10)*(三跨两临近重点区段!$A:$A=D73),0))="已取消","已取消",INDEX(三跨两临近重点区段!$I:$I,MATCH(1,(MONTH(三跨两临近重点区段!$H:$H)=10)*(三跨两临近重点区段!$A:$A=D73)*(三跨两临近重点区段!$F:$F="现存区段"),0))),"")</f>
        <v/>
      </c>
      <c r="AC73" s="284" t="str">
        <f t="array" ref="AC73">IFERROR(IF(INDEX(三跨两临近重点区段!$F:$F,MATCH(1,(MONTH(三跨两临近重点区段!$H:$H)=11)*(三跨两临近重点区段!$A:$A=D73),0))="已取消","已取消",INDEX(三跨两临近重点区段!$H:$H,MATCH(1,(MONTH(三跨两临近重点区段!$H:$H)=11)*(三跨两临近重点区段!$A:$A=D73)*(三跨两临近重点区段!$F:$F="现存区段"),0))),"")</f>
        <v/>
      </c>
      <c r="AD73" s="72" t="str">
        <f t="array" ref="AD73">IFERROR(IF(INDEX(三跨两临近重点区段!$F:$F,MATCH(1,(MONTH(三跨两临近重点区段!$H:$H)=11)*(三跨两临近重点区段!$A:$A=D73),0))="已取消","已取消",INDEX(三跨两临近重点区段!$I:$I,MATCH(1,(MONTH(三跨两临近重点区段!$H:$H)=11)*(三跨两临近重点区段!$A:$A=D73)*(三跨两临近重点区段!$F:$F="现存区段"),0))),"")</f>
        <v/>
      </c>
      <c r="AE73" s="284" t="str">
        <f t="array" ref="AE73">IFERROR(IF(INDEX(三跨两临近重点区段!$F:$F,MATCH(1,(MONTH(三跨两临近重点区段!$H:$H)=12)*(三跨两临近重点区段!$A:$A=D73),0))="已取消","已取消",INDEX(三跨两临近重点区段!$H:$H,MATCH(1,(MONTH(三跨两临近重点区段!$H:$H)=12)*(三跨两临近重点区段!$A:$A=D73)*(三跨两临近重点区段!$F:$F="现存区段"),0))),"")</f>
        <v/>
      </c>
      <c r="AF73" s="72" t="str">
        <f t="array" ref="AF73">IFERROR(IF(INDEX(三跨两临近重点区段!$F:$F,MATCH(1,(MONTH(三跨两临近重点区段!$H:$H)=12)*(三跨两临近重点区段!$A:$A=D73),0))="已取消","已取消",INDEX(三跨两临近重点区段!$I:$I,MATCH(1,(MONTH(三跨两临近重点区段!$H:$H)=12)*(三跨两临近重点区段!$A:$A=D73)*(三跨两临近重点区段!$F:$F="现存区段"),0))),"")</f>
        <v/>
      </c>
      <c r="AH73" t="e">
        <f t="array" ref="AH73">INDEX(三跨两临近重点区段!$G:$G,MATCH(D73,三跨两临近重点区段!$A:$A,0))</f>
        <v>#N/A</v>
      </c>
    </row>
    <row r="74" ht="14.25" spans="1:34">
      <c r="A74" s="263" t="s">
        <v>363</v>
      </c>
      <c r="B74" s="264" t="s">
        <v>2241</v>
      </c>
      <c r="C74" s="263" t="s">
        <v>2221</v>
      </c>
      <c r="D74" s="263" t="s">
        <v>2245</v>
      </c>
      <c r="E74" s="265" t="s">
        <v>2137</v>
      </c>
      <c r="F74" s="264" t="s">
        <v>125</v>
      </c>
      <c r="G74" s="263" t="s">
        <v>2138</v>
      </c>
      <c r="H74" s="263" t="s">
        <v>989</v>
      </c>
      <c r="I74" s="273"/>
      <c r="J74" s="196"/>
      <c r="K74" s="196"/>
      <c r="L74" s="196"/>
      <c r="M74" s="270"/>
      <c r="N74" s="270"/>
      <c r="O74" s="33"/>
      <c r="P74" s="107"/>
      <c r="Q74" s="279"/>
      <c r="R74" s="279"/>
      <c r="S74" s="278">
        <v>45447</v>
      </c>
      <c r="T74" s="279" t="s">
        <v>2117</v>
      </c>
      <c r="U74" s="268" t="str">
        <f t="array" ref="U74">IFERROR(IF(INDEX(三跨两临近重点区段!$F:$F,MATCH(1,(MONTH(三跨两临近重点区段!$H:$H)=7)*(三跨两临近重点区段!$A:$A=D74),0))="已取消","已取消",INDEX(三跨两临近重点区段!$H:$H,MATCH(1,(MONTH(三跨两临近重点区段!$H:$H)=7)*(三跨两临近重点区段!$A:$A=D74)*(三跨两临近重点区段!$F:$F="现存区段"),0))),"")</f>
        <v/>
      </c>
      <c r="V74" s="232" t="str">
        <f t="array" ref="V74">IFERROR(IF(INDEX(三跨两临近重点区段!$F:$F,MATCH(1,(MONTH(三跨两临近重点区段!$H:$H)=7)*(三跨两临近重点区段!$A:$A=D74),0))="已取消","已取消",INDEX(三跨两临近重点区段!$I:$I,MATCH(1,(MONTH(三跨两临近重点区段!$H:$H)=7)*(三跨两临近重点区段!$A:$A=D74)*(三跨两临近重点区段!$F:$F="现存区段"),0))),"")</f>
        <v/>
      </c>
      <c r="W74" s="268" t="str">
        <f t="array" ref="W74">IFERROR(IF(INDEX(三跨两临近重点区段!$F:$F,MATCH(1,(MONTH(三跨两临近重点区段!$H:$H)=8)*(三跨两临近重点区段!$A:$A=D74),0))="已取消","已取消",INDEX(三跨两临近重点区段!$H:$H,MATCH(1,(MONTH(三跨两临近重点区段!$H:$H)=8)*(三跨两临近重点区段!$A:$A=D74)*(三跨两临近重点区段!$F:$F="现存区段"),0))),"")</f>
        <v/>
      </c>
      <c r="X74" s="232" t="str">
        <f t="array" ref="X74">IFERROR(IF(INDEX(三跨两临近重点区段!$F:$F,MATCH(1,(MONTH(三跨两临近重点区段!$H:$H)=8)*(三跨两临近重点区段!$A:$A=D74),0))="已取消","已取消",INDEX(三跨两临近重点区段!$I:$I,MATCH(1,(MONTH(三跨两临近重点区段!$H:$H)=8)*(三跨两临近重点区段!$A:$A=D74)*(三跨两临近重点区段!$F:$F="现存区段"),0))),"")</f>
        <v/>
      </c>
      <c r="Y74" s="268" t="str">
        <f t="array" ref="Y74">IFERROR(IF(INDEX(三跨两临近重点区段!$F:$F,MATCH(1,(MONTH(三跨两临近重点区段!$H:$H)=9)*(三跨两临近重点区段!$A:$A=D74),0))="已取消","已取消",INDEX(三跨两临近重点区段!$H:$H,MATCH(1,(MONTH(三跨两临近重点区段!$H:$H)=9)*(三跨两临近重点区段!$A:$A=D74)*(三跨两临近重点区段!$F:$F="现存区段"),0))),"")</f>
        <v/>
      </c>
      <c r="Z74" s="232" t="str">
        <f t="array" ref="Z74">IFERROR(IF(INDEX(三跨两临近重点区段!$F:$F,MATCH(1,(MONTH(三跨两临近重点区段!$H:$H)=9)*(三跨两临近重点区段!$A:$A=D74),0))="已取消","已取消",INDEX(三跨两临近重点区段!$I:$I,MATCH(1,(MONTH(三跨两临近重点区段!$H:$H)=9)*(三跨两临近重点区段!$A:$A=D74)*(三跨两临近重点区段!$F:$F="现存区段"),0))),"")</f>
        <v/>
      </c>
      <c r="AA74" s="268" t="str">
        <f t="array" ref="AA74">IFERROR(IF(INDEX(三跨两临近重点区段!$F:$F,MATCH(1,(MONTH(三跨两临近重点区段!$H:$H)=10)*(三跨两临近重点区段!$A:$A=D74),0))="已取消","已取消",INDEX(三跨两临近重点区段!$H:$H,MATCH(1,(MONTH(三跨两临近重点区段!$H:$H)=10)*(三跨两临近重点区段!$A:$A=D74)*(三跨两临近重点区段!$F:$F="现存区段"),0))),"")</f>
        <v/>
      </c>
      <c r="AB74" s="72" t="str">
        <f t="array" ref="AB74">IFERROR(IF(INDEX(三跨两临近重点区段!$F:$F,MATCH(1,(MONTH(三跨两临近重点区段!$H:$H)=10)*(三跨两临近重点区段!$A:$A=D74),0))="已取消","已取消",INDEX(三跨两临近重点区段!$I:$I,MATCH(1,(MONTH(三跨两临近重点区段!$H:$H)=10)*(三跨两临近重点区段!$A:$A=D74)*(三跨两临近重点区段!$F:$F="现存区段"),0))),"")</f>
        <v/>
      </c>
      <c r="AC74" s="284" t="str">
        <f t="array" ref="AC74">IFERROR(IF(INDEX(三跨两临近重点区段!$F:$F,MATCH(1,(MONTH(三跨两临近重点区段!$H:$H)=11)*(三跨两临近重点区段!$A:$A=D74),0))="已取消","已取消",INDEX(三跨两临近重点区段!$H:$H,MATCH(1,(MONTH(三跨两临近重点区段!$H:$H)=11)*(三跨两临近重点区段!$A:$A=D74)*(三跨两临近重点区段!$F:$F="现存区段"),0))),"")</f>
        <v/>
      </c>
      <c r="AD74" s="72" t="str">
        <f t="array" ref="AD74">IFERROR(IF(INDEX(三跨两临近重点区段!$F:$F,MATCH(1,(MONTH(三跨两临近重点区段!$H:$H)=11)*(三跨两临近重点区段!$A:$A=D74),0))="已取消","已取消",INDEX(三跨两临近重点区段!$I:$I,MATCH(1,(MONTH(三跨两临近重点区段!$H:$H)=11)*(三跨两临近重点区段!$A:$A=D74)*(三跨两临近重点区段!$F:$F="现存区段"),0))),"")</f>
        <v/>
      </c>
      <c r="AE74" s="284" t="str">
        <f t="array" ref="AE74">IFERROR(IF(INDEX(三跨两临近重点区段!$F:$F,MATCH(1,(MONTH(三跨两临近重点区段!$H:$H)=12)*(三跨两临近重点区段!$A:$A=D74),0))="已取消","已取消",INDEX(三跨两临近重点区段!$H:$H,MATCH(1,(MONTH(三跨两临近重点区段!$H:$H)=12)*(三跨两临近重点区段!$A:$A=D74)*(三跨两临近重点区段!$F:$F="现存区段"),0))),"")</f>
        <v/>
      </c>
      <c r="AF74" s="72" t="str">
        <f t="array" ref="AF74">IFERROR(IF(INDEX(三跨两临近重点区段!$F:$F,MATCH(1,(MONTH(三跨两临近重点区段!$H:$H)=12)*(三跨两临近重点区段!$A:$A=D74),0))="已取消","已取消",INDEX(三跨两临近重点区段!$I:$I,MATCH(1,(MONTH(三跨两临近重点区段!$H:$H)=12)*(三跨两临近重点区段!$A:$A=D74)*(三跨两临近重点区段!$F:$F="现存区段"),0))),"")</f>
        <v/>
      </c>
      <c r="AH74" t="e">
        <f t="array" ref="AH74">INDEX(三跨两临近重点区段!$G:$G,MATCH(D74,三跨两临近重点区段!$A:$A,0))</f>
        <v>#N/A</v>
      </c>
    </row>
    <row r="75" ht="14.25" spans="1:34">
      <c r="A75" s="263" t="s">
        <v>363</v>
      </c>
      <c r="B75" s="264" t="s">
        <v>2241</v>
      </c>
      <c r="C75" s="263" t="s">
        <v>2246</v>
      </c>
      <c r="D75" s="263" t="s">
        <v>2247</v>
      </c>
      <c r="E75" s="265" t="s">
        <v>2137</v>
      </c>
      <c r="F75" s="264" t="s">
        <v>125</v>
      </c>
      <c r="G75" s="263" t="s">
        <v>2138</v>
      </c>
      <c r="H75" s="263" t="s">
        <v>989</v>
      </c>
      <c r="I75" s="273"/>
      <c r="J75" s="196"/>
      <c r="K75" s="196"/>
      <c r="L75" s="196"/>
      <c r="M75" s="270"/>
      <c r="N75" s="270"/>
      <c r="O75" s="33"/>
      <c r="P75" s="107"/>
      <c r="Q75" s="279"/>
      <c r="R75" s="279"/>
      <c r="S75" s="278">
        <v>45447</v>
      </c>
      <c r="T75" s="279" t="s">
        <v>2117</v>
      </c>
      <c r="U75" s="268" t="str">
        <f t="array" ref="U75">IFERROR(IF(INDEX(三跨两临近重点区段!$F:$F,MATCH(1,(MONTH(三跨两临近重点区段!$H:$H)=7)*(三跨两临近重点区段!$A:$A=D75),0))="已取消","已取消",INDEX(三跨两临近重点区段!$H:$H,MATCH(1,(MONTH(三跨两临近重点区段!$H:$H)=7)*(三跨两临近重点区段!$A:$A=D75)*(三跨两临近重点区段!$F:$F="现存区段"),0))),"")</f>
        <v/>
      </c>
      <c r="V75" s="232" t="str">
        <f t="array" ref="V75">IFERROR(IF(INDEX(三跨两临近重点区段!$F:$F,MATCH(1,(MONTH(三跨两临近重点区段!$H:$H)=7)*(三跨两临近重点区段!$A:$A=D75),0))="已取消","已取消",INDEX(三跨两临近重点区段!$I:$I,MATCH(1,(MONTH(三跨两临近重点区段!$H:$H)=7)*(三跨两临近重点区段!$A:$A=D75)*(三跨两临近重点区段!$F:$F="现存区段"),0))),"")</f>
        <v/>
      </c>
      <c r="W75" s="268" t="str">
        <f t="array" ref="W75">IFERROR(IF(INDEX(三跨两临近重点区段!$F:$F,MATCH(1,(MONTH(三跨两临近重点区段!$H:$H)=8)*(三跨两临近重点区段!$A:$A=D75),0))="已取消","已取消",INDEX(三跨两临近重点区段!$H:$H,MATCH(1,(MONTH(三跨两临近重点区段!$H:$H)=8)*(三跨两临近重点区段!$A:$A=D75)*(三跨两临近重点区段!$F:$F="现存区段"),0))),"")</f>
        <v/>
      </c>
      <c r="X75" s="232" t="str">
        <f t="array" ref="X75">IFERROR(IF(INDEX(三跨两临近重点区段!$F:$F,MATCH(1,(MONTH(三跨两临近重点区段!$H:$H)=8)*(三跨两临近重点区段!$A:$A=D75),0))="已取消","已取消",INDEX(三跨两临近重点区段!$I:$I,MATCH(1,(MONTH(三跨两临近重点区段!$H:$H)=8)*(三跨两临近重点区段!$A:$A=D75)*(三跨两临近重点区段!$F:$F="现存区段"),0))),"")</f>
        <v/>
      </c>
      <c r="Y75" s="268" t="str">
        <f t="array" ref="Y75">IFERROR(IF(INDEX(三跨两临近重点区段!$F:$F,MATCH(1,(MONTH(三跨两临近重点区段!$H:$H)=9)*(三跨两临近重点区段!$A:$A=D75),0))="已取消","已取消",INDEX(三跨两临近重点区段!$H:$H,MATCH(1,(MONTH(三跨两临近重点区段!$H:$H)=9)*(三跨两临近重点区段!$A:$A=D75)*(三跨两临近重点区段!$F:$F="现存区段"),0))),"")</f>
        <v/>
      </c>
      <c r="Z75" s="232" t="str">
        <f t="array" ref="Z75">IFERROR(IF(INDEX(三跨两临近重点区段!$F:$F,MATCH(1,(MONTH(三跨两临近重点区段!$H:$H)=9)*(三跨两临近重点区段!$A:$A=D75),0))="已取消","已取消",INDEX(三跨两临近重点区段!$I:$I,MATCH(1,(MONTH(三跨两临近重点区段!$H:$H)=9)*(三跨两临近重点区段!$A:$A=D75)*(三跨两临近重点区段!$F:$F="现存区段"),0))),"")</f>
        <v/>
      </c>
      <c r="AA75" s="268" t="str">
        <f t="array" ref="AA75">IFERROR(IF(INDEX(三跨两临近重点区段!$F:$F,MATCH(1,(MONTH(三跨两临近重点区段!$H:$H)=10)*(三跨两临近重点区段!$A:$A=D75),0))="已取消","已取消",INDEX(三跨两临近重点区段!$H:$H,MATCH(1,(MONTH(三跨两临近重点区段!$H:$H)=10)*(三跨两临近重点区段!$A:$A=D75)*(三跨两临近重点区段!$F:$F="现存区段"),0))),"")</f>
        <v/>
      </c>
      <c r="AB75" s="72" t="str">
        <f t="array" ref="AB75">IFERROR(IF(INDEX(三跨两临近重点区段!$F:$F,MATCH(1,(MONTH(三跨两临近重点区段!$H:$H)=10)*(三跨两临近重点区段!$A:$A=D75),0))="已取消","已取消",INDEX(三跨两临近重点区段!$I:$I,MATCH(1,(MONTH(三跨两临近重点区段!$H:$H)=10)*(三跨两临近重点区段!$A:$A=D75)*(三跨两临近重点区段!$F:$F="现存区段"),0))),"")</f>
        <v/>
      </c>
      <c r="AC75" s="284" t="str">
        <f t="array" ref="AC75">IFERROR(IF(INDEX(三跨两临近重点区段!$F:$F,MATCH(1,(MONTH(三跨两临近重点区段!$H:$H)=11)*(三跨两临近重点区段!$A:$A=D75),0))="已取消","已取消",INDEX(三跨两临近重点区段!$H:$H,MATCH(1,(MONTH(三跨两临近重点区段!$H:$H)=11)*(三跨两临近重点区段!$A:$A=D75)*(三跨两临近重点区段!$F:$F="现存区段"),0))),"")</f>
        <v/>
      </c>
      <c r="AD75" s="72" t="str">
        <f t="array" ref="AD75">IFERROR(IF(INDEX(三跨两临近重点区段!$F:$F,MATCH(1,(MONTH(三跨两临近重点区段!$H:$H)=11)*(三跨两临近重点区段!$A:$A=D75),0))="已取消","已取消",INDEX(三跨两临近重点区段!$I:$I,MATCH(1,(MONTH(三跨两临近重点区段!$H:$H)=11)*(三跨两临近重点区段!$A:$A=D75)*(三跨两临近重点区段!$F:$F="现存区段"),0))),"")</f>
        <v/>
      </c>
      <c r="AE75" s="284" t="str">
        <f t="array" ref="AE75">IFERROR(IF(INDEX(三跨两临近重点区段!$F:$F,MATCH(1,(MONTH(三跨两临近重点区段!$H:$H)=12)*(三跨两临近重点区段!$A:$A=D75),0))="已取消","已取消",INDEX(三跨两临近重点区段!$H:$H,MATCH(1,(MONTH(三跨两临近重点区段!$H:$H)=12)*(三跨两临近重点区段!$A:$A=D75)*(三跨两临近重点区段!$F:$F="现存区段"),0))),"")</f>
        <v/>
      </c>
      <c r="AF75" s="72" t="str">
        <f t="array" ref="AF75">IFERROR(IF(INDEX(三跨两临近重点区段!$F:$F,MATCH(1,(MONTH(三跨两临近重点区段!$H:$H)=12)*(三跨两临近重点区段!$A:$A=D75),0))="已取消","已取消",INDEX(三跨两临近重点区段!$I:$I,MATCH(1,(MONTH(三跨两临近重点区段!$H:$H)=12)*(三跨两临近重点区段!$A:$A=D75)*(三跨两临近重点区段!$F:$F="现存区段"),0))),"")</f>
        <v/>
      </c>
      <c r="AH75" t="e">
        <f t="array" ref="AH75">INDEX(三跨两临近重点区段!$G:$G,MATCH(D75,三跨两临近重点区段!$A:$A,0))</f>
        <v>#N/A</v>
      </c>
    </row>
    <row r="76" ht="14.25" spans="1:34">
      <c r="A76" s="263" t="s">
        <v>363</v>
      </c>
      <c r="B76" s="264" t="s">
        <v>2241</v>
      </c>
      <c r="C76" s="263" t="s">
        <v>2199</v>
      </c>
      <c r="D76" s="263" t="s">
        <v>2248</v>
      </c>
      <c r="E76" s="265" t="s">
        <v>2137</v>
      </c>
      <c r="F76" s="264" t="s">
        <v>125</v>
      </c>
      <c r="G76" s="263" t="s">
        <v>2138</v>
      </c>
      <c r="H76" s="263" t="s">
        <v>989</v>
      </c>
      <c r="I76" s="273"/>
      <c r="J76" s="196"/>
      <c r="K76" s="196"/>
      <c r="L76" s="196"/>
      <c r="M76" s="270"/>
      <c r="N76" s="270"/>
      <c r="O76" s="33"/>
      <c r="P76" s="107"/>
      <c r="Q76" s="279"/>
      <c r="R76" s="279"/>
      <c r="S76" s="278">
        <v>45447</v>
      </c>
      <c r="T76" s="279" t="s">
        <v>2117</v>
      </c>
      <c r="U76" s="268" t="str">
        <f t="array" ref="U76">IFERROR(IF(INDEX(三跨两临近重点区段!$F:$F,MATCH(1,(MONTH(三跨两临近重点区段!$H:$H)=7)*(三跨两临近重点区段!$A:$A=D76),0))="已取消","已取消",INDEX(三跨两临近重点区段!$H:$H,MATCH(1,(MONTH(三跨两临近重点区段!$H:$H)=7)*(三跨两临近重点区段!$A:$A=D76)*(三跨两临近重点区段!$F:$F="现存区段"),0))),"")</f>
        <v/>
      </c>
      <c r="V76" s="232" t="str">
        <f t="array" ref="V76">IFERROR(IF(INDEX(三跨两临近重点区段!$F:$F,MATCH(1,(MONTH(三跨两临近重点区段!$H:$H)=7)*(三跨两临近重点区段!$A:$A=D76),0))="已取消","已取消",INDEX(三跨两临近重点区段!$I:$I,MATCH(1,(MONTH(三跨两临近重点区段!$H:$H)=7)*(三跨两临近重点区段!$A:$A=D76)*(三跨两临近重点区段!$F:$F="现存区段"),0))),"")</f>
        <v/>
      </c>
      <c r="W76" s="268" t="str">
        <f t="array" ref="W76">IFERROR(IF(INDEX(三跨两临近重点区段!$F:$F,MATCH(1,(MONTH(三跨两临近重点区段!$H:$H)=8)*(三跨两临近重点区段!$A:$A=D76),0))="已取消","已取消",INDEX(三跨两临近重点区段!$H:$H,MATCH(1,(MONTH(三跨两临近重点区段!$H:$H)=8)*(三跨两临近重点区段!$A:$A=D76)*(三跨两临近重点区段!$F:$F="现存区段"),0))),"")</f>
        <v/>
      </c>
      <c r="X76" s="232" t="str">
        <f t="array" ref="X76">IFERROR(IF(INDEX(三跨两临近重点区段!$F:$F,MATCH(1,(MONTH(三跨两临近重点区段!$H:$H)=8)*(三跨两临近重点区段!$A:$A=D76),0))="已取消","已取消",INDEX(三跨两临近重点区段!$I:$I,MATCH(1,(MONTH(三跨两临近重点区段!$H:$H)=8)*(三跨两临近重点区段!$A:$A=D76)*(三跨两临近重点区段!$F:$F="现存区段"),0))),"")</f>
        <v/>
      </c>
      <c r="Y76" s="268" t="str">
        <f t="array" ref="Y76">IFERROR(IF(INDEX(三跨两临近重点区段!$F:$F,MATCH(1,(MONTH(三跨两临近重点区段!$H:$H)=9)*(三跨两临近重点区段!$A:$A=D76),0))="已取消","已取消",INDEX(三跨两临近重点区段!$H:$H,MATCH(1,(MONTH(三跨两临近重点区段!$H:$H)=9)*(三跨两临近重点区段!$A:$A=D76)*(三跨两临近重点区段!$F:$F="现存区段"),0))),"")</f>
        <v/>
      </c>
      <c r="Z76" s="232" t="str">
        <f t="array" ref="Z76">IFERROR(IF(INDEX(三跨两临近重点区段!$F:$F,MATCH(1,(MONTH(三跨两临近重点区段!$H:$H)=9)*(三跨两临近重点区段!$A:$A=D76),0))="已取消","已取消",INDEX(三跨两临近重点区段!$I:$I,MATCH(1,(MONTH(三跨两临近重点区段!$H:$H)=9)*(三跨两临近重点区段!$A:$A=D76)*(三跨两临近重点区段!$F:$F="现存区段"),0))),"")</f>
        <v/>
      </c>
      <c r="AA76" s="268" t="str">
        <f t="array" ref="AA76">IFERROR(IF(INDEX(三跨两临近重点区段!$F:$F,MATCH(1,(MONTH(三跨两临近重点区段!$H:$H)=10)*(三跨两临近重点区段!$A:$A=D76),0))="已取消","已取消",INDEX(三跨两临近重点区段!$H:$H,MATCH(1,(MONTH(三跨两临近重点区段!$H:$H)=10)*(三跨两临近重点区段!$A:$A=D76)*(三跨两临近重点区段!$F:$F="现存区段"),0))),"")</f>
        <v/>
      </c>
      <c r="AB76" s="72" t="str">
        <f t="array" ref="AB76">IFERROR(IF(INDEX(三跨两临近重点区段!$F:$F,MATCH(1,(MONTH(三跨两临近重点区段!$H:$H)=10)*(三跨两临近重点区段!$A:$A=D76),0))="已取消","已取消",INDEX(三跨两临近重点区段!$I:$I,MATCH(1,(MONTH(三跨两临近重点区段!$H:$H)=10)*(三跨两临近重点区段!$A:$A=D76)*(三跨两临近重点区段!$F:$F="现存区段"),0))),"")</f>
        <v/>
      </c>
      <c r="AC76" s="284" t="str">
        <f t="array" ref="AC76">IFERROR(IF(INDEX(三跨两临近重点区段!$F:$F,MATCH(1,(MONTH(三跨两临近重点区段!$H:$H)=11)*(三跨两临近重点区段!$A:$A=D76),0))="已取消","已取消",INDEX(三跨两临近重点区段!$H:$H,MATCH(1,(MONTH(三跨两临近重点区段!$H:$H)=11)*(三跨两临近重点区段!$A:$A=D76)*(三跨两临近重点区段!$F:$F="现存区段"),0))),"")</f>
        <v/>
      </c>
      <c r="AD76" s="72" t="str">
        <f t="array" ref="AD76">IFERROR(IF(INDEX(三跨两临近重点区段!$F:$F,MATCH(1,(MONTH(三跨两临近重点区段!$H:$H)=11)*(三跨两临近重点区段!$A:$A=D76),0))="已取消","已取消",INDEX(三跨两临近重点区段!$I:$I,MATCH(1,(MONTH(三跨两临近重点区段!$H:$H)=11)*(三跨两临近重点区段!$A:$A=D76)*(三跨两临近重点区段!$F:$F="现存区段"),0))),"")</f>
        <v/>
      </c>
      <c r="AE76" s="284" t="str">
        <f t="array" ref="AE76">IFERROR(IF(INDEX(三跨两临近重点区段!$F:$F,MATCH(1,(MONTH(三跨两临近重点区段!$H:$H)=12)*(三跨两临近重点区段!$A:$A=D76),0))="已取消","已取消",INDEX(三跨两临近重点区段!$H:$H,MATCH(1,(MONTH(三跨两临近重点区段!$H:$H)=12)*(三跨两临近重点区段!$A:$A=D76)*(三跨两临近重点区段!$F:$F="现存区段"),0))),"")</f>
        <v/>
      </c>
      <c r="AF76" s="72" t="str">
        <f t="array" ref="AF76">IFERROR(IF(INDEX(三跨两临近重点区段!$F:$F,MATCH(1,(MONTH(三跨两临近重点区段!$H:$H)=12)*(三跨两临近重点区段!$A:$A=D76),0))="已取消","已取消",INDEX(三跨两临近重点区段!$I:$I,MATCH(1,(MONTH(三跨两临近重点区段!$H:$H)=12)*(三跨两临近重点区段!$A:$A=D76)*(三跨两临近重点区段!$F:$F="现存区段"),0))),"")</f>
        <v/>
      </c>
      <c r="AH76" t="e">
        <f t="array" ref="AH76">INDEX(三跨两临近重点区段!$G:$G,MATCH(D76,三跨两临近重点区段!$A:$A,0))</f>
        <v>#N/A</v>
      </c>
    </row>
    <row r="77" ht="14.25" spans="1:34">
      <c r="A77" s="263" t="s">
        <v>363</v>
      </c>
      <c r="B77" s="264" t="s">
        <v>2241</v>
      </c>
      <c r="C77" s="263" t="s">
        <v>2249</v>
      </c>
      <c r="D77" s="263" t="s">
        <v>2250</v>
      </c>
      <c r="E77" s="265" t="s">
        <v>2137</v>
      </c>
      <c r="F77" s="264" t="s">
        <v>125</v>
      </c>
      <c r="G77" s="263" t="s">
        <v>2138</v>
      </c>
      <c r="H77" s="263" t="s">
        <v>989</v>
      </c>
      <c r="I77" s="273"/>
      <c r="J77" s="196"/>
      <c r="K77" s="196"/>
      <c r="L77" s="196"/>
      <c r="M77" s="270"/>
      <c r="N77" s="270"/>
      <c r="O77" s="33"/>
      <c r="P77" s="107"/>
      <c r="Q77" s="279"/>
      <c r="R77" s="279"/>
      <c r="S77" s="278">
        <v>45447</v>
      </c>
      <c r="T77" s="279" t="s">
        <v>2117</v>
      </c>
      <c r="U77" s="268" t="str">
        <f t="array" ref="U77">IFERROR(IF(INDEX(三跨两临近重点区段!$F:$F,MATCH(1,(MONTH(三跨两临近重点区段!$H:$H)=7)*(三跨两临近重点区段!$A:$A=D77),0))="已取消","已取消",INDEX(三跨两临近重点区段!$H:$H,MATCH(1,(MONTH(三跨两临近重点区段!$H:$H)=7)*(三跨两临近重点区段!$A:$A=D77)*(三跨两临近重点区段!$F:$F="现存区段"),0))),"")</f>
        <v/>
      </c>
      <c r="V77" s="232" t="str">
        <f t="array" ref="V77">IFERROR(IF(INDEX(三跨两临近重点区段!$F:$F,MATCH(1,(MONTH(三跨两临近重点区段!$H:$H)=7)*(三跨两临近重点区段!$A:$A=D77),0))="已取消","已取消",INDEX(三跨两临近重点区段!$I:$I,MATCH(1,(MONTH(三跨两临近重点区段!$H:$H)=7)*(三跨两临近重点区段!$A:$A=D77)*(三跨两临近重点区段!$F:$F="现存区段"),0))),"")</f>
        <v/>
      </c>
      <c r="W77" s="268" t="str">
        <f t="array" ref="W77">IFERROR(IF(INDEX(三跨两临近重点区段!$F:$F,MATCH(1,(MONTH(三跨两临近重点区段!$H:$H)=8)*(三跨两临近重点区段!$A:$A=D77),0))="已取消","已取消",INDEX(三跨两临近重点区段!$H:$H,MATCH(1,(MONTH(三跨两临近重点区段!$H:$H)=8)*(三跨两临近重点区段!$A:$A=D77)*(三跨两临近重点区段!$F:$F="现存区段"),0))),"")</f>
        <v/>
      </c>
      <c r="X77" s="232" t="str">
        <f t="array" ref="X77">IFERROR(IF(INDEX(三跨两临近重点区段!$F:$F,MATCH(1,(MONTH(三跨两临近重点区段!$H:$H)=8)*(三跨两临近重点区段!$A:$A=D77),0))="已取消","已取消",INDEX(三跨两临近重点区段!$I:$I,MATCH(1,(MONTH(三跨两临近重点区段!$H:$H)=8)*(三跨两临近重点区段!$A:$A=D77)*(三跨两临近重点区段!$F:$F="现存区段"),0))),"")</f>
        <v/>
      </c>
      <c r="Y77" s="268" t="str">
        <f t="array" ref="Y77">IFERROR(IF(INDEX(三跨两临近重点区段!$F:$F,MATCH(1,(MONTH(三跨两临近重点区段!$H:$H)=9)*(三跨两临近重点区段!$A:$A=D77),0))="已取消","已取消",INDEX(三跨两临近重点区段!$H:$H,MATCH(1,(MONTH(三跨两临近重点区段!$H:$H)=9)*(三跨两临近重点区段!$A:$A=D77)*(三跨两临近重点区段!$F:$F="现存区段"),0))),"")</f>
        <v/>
      </c>
      <c r="Z77" s="232" t="str">
        <f t="array" ref="Z77">IFERROR(IF(INDEX(三跨两临近重点区段!$F:$F,MATCH(1,(MONTH(三跨两临近重点区段!$H:$H)=9)*(三跨两临近重点区段!$A:$A=D77),0))="已取消","已取消",INDEX(三跨两临近重点区段!$I:$I,MATCH(1,(MONTH(三跨两临近重点区段!$H:$H)=9)*(三跨两临近重点区段!$A:$A=D77)*(三跨两临近重点区段!$F:$F="现存区段"),0))),"")</f>
        <v/>
      </c>
      <c r="AA77" s="268" t="str">
        <f t="array" ref="AA77">IFERROR(IF(INDEX(三跨两临近重点区段!$F:$F,MATCH(1,(MONTH(三跨两临近重点区段!$H:$H)=10)*(三跨两临近重点区段!$A:$A=D77),0))="已取消","已取消",INDEX(三跨两临近重点区段!$H:$H,MATCH(1,(MONTH(三跨两临近重点区段!$H:$H)=10)*(三跨两临近重点区段!$A:$A=D77)*(三跨两临近重点区段!$F:$F="现存区段"),0))),"")</f>
        <v/>
      </c>
      <c r="AB77" s="72" t="str">
        <f t="array" ref="AB77">IFERROR(IF(INDEX(三跨两临近重点区段!$F:$F,MATCH(1,(MONTH(三跨两临近重点区段!$H:$H)=10)*(三跨两临近重点区段!$A:$A=D77),0))="已取消","已取消",INDEX(三跨两临近重点区段!$I:$I,MATCH(1,(MONTH(三跨两临近重点区段!$H:$H)=10)*(三跨两临近重点区段!$A:$A=D77)*(三跨两临近重点区段!$F:$F="现存区段"),0))),"")</f>
        <v/>
      </c>
      <c r="AC77" s="284" t="str">
        <f t="array" ref="AC77">IFERROR(IF(INDEX(三跨两临近重点区段!$F:$F,MATCH(1,(MONTH(三跨两临近重点区段!$H:$H)=11)*(三跨两临近重点区段!$A:$A=D77),0))="已取消","已取消",INDEX(三跨两临近重点区段!$H:$H,MATCH(1,(MONTH(三跨两临近重点区段!$H:$H)=11)*(三跨两临近重点区段!$A:$A=D77)*(三跨两临近重点区段!$F:$F="现存区段"),0))),"")</f>
        <v/>
      </c>
      <c r="AD77" s="72" t="str">
        <f t="array" ref="AD77">IFERROR(IF(INDEX(三跨两临近重点区段!$F:$F,MATCH(1,(MONTH(三跨两临近重点区段!$H:$H)=11)*(三跨两临近重点区段!$A:$A=D77),0))="已取消","已取消",INDEX(三跨两临近重点区段!$I:$I,MATCH(1,(MONTH(三跨两临近重点区段!$H:$H)=11)*(三跨两临近重点区段!$A:$A=D77)*(三跨两临近重点区段!$F:$F="现存区段"),0))),"")</f>
        <v/>
      </c>
      <c r="AE77" s="284" t="str">
        <f t="array" ref="AE77">IFERROR(IF(INDEX(三跨两临近重点区段!$F:$F,MATCH(1,(MONTH(三跨两临近重点区段!$H:$H)=12)*(三跨两临近重点区段!$A:$A=D77),0))="已取消","已取消",INDEX(三跨两临近重点区段!$H:$H,MATCH(1,(MONTH(三跨两临近重点区段!$H:$H)=12)*(三跨两临近重点区段!$A:$A=D77)*(三跨两临近重点区段!$F:$F="现存区段"),0))),"")</f>
        <v/>
      </c>
      <c r="AF77" s="72" t="str">
        <f t="array" ref="AF77">IFERROR(IF(INDEX(三跨两临近重点区段!$F:$F,MATCH(1,(MONTH(三跨两临近重点区段!$H:$H)=12)*(三跨两临近重点区段!$A:$A=D77),0))="已取消","已取消",INDEX(三跨两临近重点区段!$I:$I,MATCH(1,(MONTH(三跨两临近重点区段!$H:$H)=12)*(三跨两临近重点区段!$A:$A=D77)*(三跨两临近重点区段!$F:$F="现存区段"),0))),"")</f>
        <v/>
      </c>
      <c r="AH77" t="e">
        <f t="array" ref="AH77">INDEX(三跨两临近重点区段!$G:$G,MATCH(D77,三跨两临近重点区段!$A:$A,0))</f>
        <v>#N/A</v>
      </c>
    </row>
    <row r="78" ht="14.25" spans="1:34">
      <c r="A78" s="263" t="s">
        <v>363</v>
      </c>
      <c r="B78" s="264" t="s">
        <v>2241</v>
      </c>
      <c r="C78" s="263" t="s">
        <v>2251</v>
      </c>
      <c r="D78" s="263" t="s">
        <v>2252</v>
      </c>
      <c r="E78" s="265" t="s">
        <v>2137</v>
      </c>
      <c r="F78" s="264" t="s">
        <v>125</v>
      </c>
      <c r="G78" s="263" t="s">
        <v>2138</v>
      </c>
      <c r="H78" s="263" t="s">
        <v>989</v>
      </c>
      <c r="I78" s="273"/>
      <c r="J78" s="196"/>
      <c r="K78" s="196"/>
      <c r="L78" s="196"/>
      <c r="M78" s="270"/>
      <c r="N78" s="270"/>
      <c r="O78" s="33"/>
      <c r="P78" s="107"/>
      <c r="Q78" s="279"/>
      <c r="R78" s="279"/>
      <c r="S78" s="278">
        <v>45447</v>
      </c>
      <c r="T78" s="279" t="s">
        <v>2117</v>
      </c>
      <c r="U78" s="268" t="str">
        <f t="array" ref="U78">IFERROR(IF(INDEX(三跨两临近重点区段!$F:$F,MATCH(1,(MONTH(三跨两临近重点区段!$H:$H)=7)*(三跨两临近重点区段!$A:$A=D78),0))="已取消","已取消",INDEX(三跨两临近重点区段!$H:$H,MATCH(1,(MONTH(三跨两临近重点区段!$H:$H)=7)*(三跨两临近重点区段!$A:$A=D78)*(三跨两临近重点区段!$F:$F="现存区段"),0))),"")</f>
        <v/>
      </c>
      <c r="V78" s="232" t="str">
        <f t="array" ref="V78">IFERROR(IF(INDEX(三跨两临近重点区段!$F:$F,MATCH(1,(MONTH(三跨两临近重点区段!$H:$H)=7)*(三跨两临近重点区段!$A:$A=D78),0))="已取消","已取消",INDEX(三跨两临近重点区段!$I:$I,MATCH(1,(MONTH(三跨两临近重点区段!$H:$H)=7)*(三跨两临近重点区段!$A:$A=D78)*(三跨两临近重点区段!$F:$F="现存区段"),0))),"")</f>
        <v/>
      </c>
      <c r="W78" s="268" t="str">
        <f t="array" ref="W78">IFERROR(IF(INDEX(三跨两临近重点区段!$F:$F,MATCH(1,(MONTH(三跨两临近重点区段!$H:$H)=8)*(三跨两临近重点区段!$A:$A=D78),0))="已取消","已取消",INDEX(三跨两临近重点区段!$H:$H,MATCH(1,(MONTH(三跨两临近重点区段!$H:$H)=8)*(三跨两临近重点区段!$A:$A=D78)*(三跨两临近重点区段!$F:$F="现存区段"),0))),"")</f>
        <v/>
      </c>
      <c r="X78" s="232" t="str">
        <f t="array" ref="X78">IFERROR(IF(INDEX(三跨两临近重点区段!$F:$F,MATCH(1,(MONTH(三跨两临近重点区段!$H:$H)=8)*(三跨两临近重点区段!$A:$A=D78),0))="已取消","已取消",INDEX(三跨两临近重点区段!$I:$I,MATCH(1,(MONTH(三跨两临近重点区段!$H:$H)=8)*(三跨两临近重点区段!$A:$A=D78)*(三跨两临近重点区段!$F:$F="现存区段"),0))),"")</f>
        <v/>
      </c>
      <c r="Y78" s="268" t="str">
        <f t="array" ref="Y78">IFERROR(IF(INDEX(三跨两临近重点区段!$F:$F,MATCH(1,(MONTH(三跨两临近重点区段!$H:$H)=9)*(三跨两临近重点区段!$A:$A=D78),0))="已取消","已取消",INDEX(三跨两临近重点区段!$H:$H,MATCH(1,(MONTH(三跨两临近重点区段!$H:$H)=9)*(三跨两临近重点区段!$A:$A=D78)*(三跨两临近重点区段!$F:$F="现存区段"),0))),"")</f>
        <v/>
      </c>
      <c r="Z78" s="232" t="str">
        <f t="array" ref="Z78">IFERROR(IF(INDEX(三跨两临近重点区段!$F:$F,MATCH(1,(MONTH(三跨两临近重点区段!$H:$H)=9)*(三跨两临近重点区段!$A:$A=D78),0))="已取消","已取消",INDEX(三跨两临近重点区段!$I:$I,MATCH(1,(MONTH(三跨两临近重点区段!$H:$H)=9)*(三跨两临近重点区段!$A:$A=D78)*(三跨两临近重点区段!$F:$F="现存区段"),0))),"")</f>
        <v/>
      </c>
      <c r="AA78" s="268" t="str">
        <f t="array" ref="AA78">IFERROR(IF(INDEX(三跨两临近重点区段!$F:$F,MATCH(1,(MONTH(三跨两临近重点区段!$H:$H)=10)*(三跨两临近重点区段!$A:$A=D78),0))="已取消","已取消",INDEX(三跨两临近重点区段!$H:$H,MATCH(1,(MONTH(三跨两临近重点区段!$H:$H)=10)*(三跨两临近重点区段!$A:$A=D78)*(三跨两临近重点区段!$F:$F="现存区段"),0))),"")</f>
        <v/>
      </c>
      <c r="AB78" s="72" t="str">
        <f t="array" ref="AB78">IFERROR(IF(INDEX(三跨两临近重点区段!$F:$F,MATCH(1,(MONTH(三跨两临近重点区段!$H:$H)=10)*(三跨两临近重点区段!$A:$A=D78),0))="已取消","已取消",INDEX(三跨两临近重点区段!$I:$I,MATCH(1,(MONTH(三跨两临近重点区段!$H:$H)=10)*(三跨两临近重点区段!$A:$A=D78)*(三跨两临近重点区段!$F:$F="现存区段"),0))),"")</f>
        <v/>
      </c>
      <c r="AC78" s="284" t="str">
        <f t="array" ref="AC78">IFERROR(IF(INDEX(三跨两临近重点区段!$F:$F,MATCH(1,(MONTH(三跨两临近重点区段!$H:$H)=11)*(三跨两临近重点区段!$A:$A=D78),0))="已取消","已取消",INDEX(三跨两临近重点区段!$H:$H,MATCH(1,(MONTH(三跨两临近重点区段!$H:$H)=11)*(三跨两临近重点区段!$A:$A=D78)*(三跨两临近重点区段!$F:$F="现存区段"),0))),"")</f>
        <v/>
      </c>
      <c r="AD78" s="72" t="str">
        <f t="array" ref="AD78">IFERROR(IF(INDEX(三跨两临近重点区段!$F:$F,MATCH(1,(MONTH(三跨两临近重点区段!$H:$H)=11)*(三跨两临近重点区段!$A:$A=D78),0))="已取消","已取消",INDEX(三跨两临近重点区段!$I:$I,MATCH(1,(MONTH(三跨两临近重点区段!$H:$H)=11)*(三跨两临近重点区段!$A:$A=D78)*(三跨两临近重点区段!$F:$F="现存区段"),0))),"")</f>
        <v/>
      </c>
      <c r="AE78" s="284" t="str">
        <f t="array" ref="AE78">IFERROR(IF(INDEX(三跨两临近重点区段!$F:$F,MATCH(1,(MONTH(三跨两临近重点区段!$H:$H)=12)*(三跨两临近重点区段!$A:$A=D78),0))="已取消","已取消",INDEX(三跨两临近重点区段!$H:$H,MATCH(1,(MONTH(三跨两临近重点区段!$H:$H)=12)*(三跨两临近重点区段!$A:$A=D78)*(三跨两临近重点区段!$F:$F="现存区段"),0))),"")</f>
        <v/>
      </c>
      <c r="AF78" s="72" t="str">
        <f t="array" ref="AF78">IFERROR(IF(INDEX(三跨两临近重点区段!$F:$F,MATCH(1,(MONTH(三跨两临近重点区段!$H:$H)=12)*(三跨两临近重点区段!$A:$A=D78),0))="已取消","已取消",INDEX(三跨两临近重点区段!$I:$I,MATCH(1,(MONTH(三跨两临近重点区段!$H:$H)=12)*(三跨两临近重点区段!$A:$A=D78)*(三跨两临近重点区段!$F:$F="现存区段"),0))),"")</f>
        <v/>
      </c>
      <c r="AH78" t="e">
        <f t="array" ref="AH78">INDEX(三跨两临近重点区段!$G:$G,MATCH(D78,三跨两临近重点区段!$A:$A,0))</f>
        <v>#N/A</v>
      </c>
    </row>
    <row r="79" ht="14.25" spans="1:34">
      <c r="A79" s="263" t="s">
        <v>363</v>
      </c>
      <c r="B79" s="264" t="s">
        <v>2253</v>
      </c>
      <c r="C79" s="263" t="s">
        <v>2120</v>
      </c>
      <c r="D79" s="263" t="s">
        <v>2254</v>
      </c>
      <c r="E79" s="265" t="s">
        <v>2137</v>
      </c>
      <c r="F79" s="264" t="s">
        <v>125</v>
      </c>
      <c r="G79" s="263" t="s">
        <v>989</v>
      </c>
      <c r="H79" s="263" t="s">
        <v>2255</v>
      </c>
      <c r="I79" s="273"/>
      <c r="J79" s="196"/>
      <c r="K79" s="196"/>
      <c r="L79" s="196"/>
      <c r="M79" s="270"/>
      <c r="N79" s="270"/>
      <c r="O79" s="33"/>
      <c r="P79" s="107"/>
      <c r="Q79" s="279"/>
      <c r="R79" s="279"/>
      <c r="S79" s="278">
        <v>45447</v>
      </c>
      <c r="T79" s="279" t="s">
        <v>2117</v>
      </c>
      <c r="U79" s="268" t="str">
        <f t="array" ref="U79">IFERROR(IF(INDEX(三跨两临近重点区段!$F:$F,MATCH(1,(MONTH(三跨两临近重点区段!$H:$H)=7)*(三跨两临近重点区段!$A:$A=D79),0))="已取消","已取消",INDEX(三跨两临近重点区段!$H:$H,MATCH(1,(MONTH(三跨两临近重点区段!$H:$H)=7)*(三跨两临近重点区段!$A:$A=D79)*(三跨两临近重点区段!$F:$F="现存区段"),0))),"")</f>
        <v/>
      </c>
      <c r="V79" s="232" t="str">
        <f t="array" ref="V79">IFERROR(IF(INDEX(三跨两临近重点区段!$F:$F,MATCH(1,(MONTH(三跨两临近重点区段!$H:$H)=7)*(三跨两临近重点区段!$A:$A=D79),0))="已取消","已取消",INDEX(三跨两临近重点区段!$I:$I,MATCH(1,(MONTH(三跨两临近重点区段!$H:$H)=7)*(三跨两临近重点区段!$A:$A=D79)*(三跨两临近重点区段!$F:$F="现存区段"),0))),"")</f>
        <v/>
      </c>
      <c r="W79" s="268" t="str">
        <f t="array" ref="W79">IFERROR(IF(INDEX(三跨两临近重点区段!$F:$F,MATCH(1,(MONTH(三跨两临近重点区段!$H:$H)=8)*(三跨两临近重点区段!$A:$A=D79),0))="已取消","已取消",INDEX(三跨两临近重点区段!$H:$H,MATCH(1,(MONTH(三跨两临近重点区段!$H:$H)=8)*(三跨两临近重点区段!$A:$A=D79)*(三跨两临近重点区段!$F:$F="现存区段"),0))),"")</f>
        <v/>
      </c>
      <c r="X79" s="232" t="str">
        <f t="array" ref="X79">IFERROR(IF(INDEX(三跨两临近重点区段!$F:$F,MATCH(1,(MONTH(三跨两临近重点区段!$H:$H)=8)*(三跨两临近重点区段!$A:$A=D79),0))="已取消","已取消",INDEX(三跨两临近重点区段!$I:$I,MATCH(1,(MONTH(三跨两临近重点区段!$H:$H)=8)*(三跨两临近重点区段!$A:$A=D79)*(三跨两临近重点区段!$F:$F="现存区段"),0))),"")</f>
        <v/>
      </c>
      <c r="Y79" s="268" t="str">
        <f t="array" ref="Y79">IFERROR(IF(INDEX(三跨两临近重点区段!$F:$F,MATCH(1,(MONTH(三跨两临近重点区段!$H:$H)=9)*(三跨两临近重点区段!$A:$A=D79),0))="已取消","已取消",INDEX(三跨两临近重点区段!$H:$H,MATCH(1,(MONTH(三跨两临近重点区段!$H:$H)=9)*(三跨两临近重点区段!$A:$A=D79)*(三跨两临近重点区段!$F:$F="现存区段"),0))),"")</f>
        <v/>
      </c>
      <c r="Z79" s="232" t="str">
        <f t="array" ref="Z79">IFERROR(IF(INDEX(三跨两临近重点区段!$F:$F,MATCH(1,(MONTH(三跨两临近重点区段!$H:$H)=9)*(三跨两临近重点区段!$A:$A=D79),0))="已取消","已取消",INDEX(三跨两临近重点区段!$I:$I,MATCH(1,(MONTH(三跨两临近重点区段!$H:$H)=9)*(三跨两临近重点区段!$A:$A=D79)*(三跨两临近重点区段!$F:$F="现存区段"),0))),"")</f>
        <v/>
      </c>
      <c r="AA79" s="268" t="str">
        <f t="array" ref="AA79">IFERROR(IF(INDEX(三跨两临近重点区段!$F:$F,MATCH(1,(MONTH(三跨两临近重点区段!$H:$H)=10)*(三跨两临近重点区段!$A:$A=D79),0))="已取消","已取消",INDEX(三跨两临近重点区段!$H:$H,MATCH(1,(MONTH(三跨两临近重点区段!$H:$H)=10)*(三跨两临近重点区段!$A:$A=D79)*(三跨两临近重点区段!$F:$F="现存区段"),0))),"")</f>
        <v/>
      </c>
      <c r="AB79" s="72" t="str">
        <f t="array" ref="AB79">IFERROR(IF(INDEX(三跨两临近重点区段!$F:$F,MATCH(1,(MONTH(三跨两临近重点区段!$H:$H)=10)*(三跨两临近重点区段!$A:$A=D79),0))="已取消","已取消",INDEX(三跨两临近重点区段!$I:$I,MATCH(1,(MONTH(三跨两临近重点区段!$H:$H)=10)*(三跨两临近重点区段!$A:$A=D79)*(三跨两临近重点区段!$F:$F="现存区段"),0))),"")</f>
        <v/>
      </c>
      <c r="AC79" s="284" t="str">
        <f t="array" ref="AC79">IFERROR(IF(INDEX(三跨两临近重点区段!$F:$F,MATCH(1,(MONTH(三跨两临近重点区段!$H:$H)=11)*(三跨两临近重点区段!$A:$A=D79),0))="已取消","已取消",INDEX(三跨两临近重点区段!$H:$H,MATCH(1,(MONTH(三跨两临近重点区段!$H:$H)=11)*(三跨两临近重点区段!$A:$A=D79)*(三跨两临近重点区段!$F:$F="现存区段"),0))),"")</f>
        <v/>
      </c>
      <c r="AD79" s="72" t="str">
        <f t="array" ref="AD79">IFERROR(IF(INDEX(三跨两临近重点区段!$F:$F,MATCH(1,(MONTH(三跨两临近重点区段!$H:$H)=11)*(三跨两临近重点区段!$A:$A=D79),0))="已取消","已取消",INDEX(三跨两临近重点区段!$I:$I,MATCH(1,(MONTH(三跨两临近重点区段!$H:$H)=11)*(三跨两临近重点区段!$A:$A=D79)*(三跨两临近重点区段!$F:$F="现存区段"),0))),"")</f>
        <v/>
      </c>
      <c r="AE79" s="284" t="str">
        <f t="array" ref="AE79">IFERROR(IF(INDEX(三跨两临近重点区段!$F:$F,MATCH(1,(MONTH(三跨两临近重点区段!$H:$H)=12)*(三跨两临近重点区段!$A:$A=D79),0))="已取消","已取消",INDEX(三跨两临近重点区段!$H:$H,MATCH(1,(MONTH(三跨两临近重点区段!$H:$H)=12)*(三跨两临近重点区段!$A:$A=D79)*(三跨两临近重点区段!$F:$F="现存区段"),0))),"")</f>
        <v/>
      </c>
      <c r="AF79" s="72" t="str">
        <f t="array" ref="AF79">IFERROR(IF(INDEX(三跨两临近重点区段!$F:$F,MATCH(1,(MONTH(三跨两临近重点区段!$H:$H)=12)*(三跨两临近重点区段!$A:$A=D79),0))="已取消","已取消",INDEX(三跨两临近重点区段!$I:$I,MATCH(1,(MONTH(三跨两临近重点区段!$H:$H)=12)*(三跨两临近重点区段!$A:$A=D79)*(三跨两临近重点区段!$F:$F="现存区段"),0))),"")</f>
        <v/>
      </c>
      <c r="AH79" t="e">
        <f t="array" ref="AH79">INDEX(三跨两临近重点区段!$G:$G,MATCH(D79,三跨两临近重点区段!$A:$A,0))</f>
        <v>#N/A</v>
      </c>
    </row>
    <row r="80" ht="14.25" spans="1:34">
      <c r="A80" s="263" t="s">
        <v>363</v>
      </c>
      <c r="B80" s="264" t="s">
        <v>2253</v>
      </c>
      <c r="C80" s="263" t="s">
        <v>2243</v>
      </c>
      <c r="D80" s="263" t="s">
        <v>2256</v>
      </c>
      <c r="E80" s="265" t="s">
        <v>2137</v>
      </c>
      <c r="F80" s="264" t="s">
        <v>125</v>
      </c>
      <c r="G80" s="263" t="s">
        <v>989</v>
      </c>
      <c r="H80" s="263" t="s">
        <v>2255</v>
      </c>
      <c r="I80" s="273"/>
      <c r="J80" s="196"/>
      <c r="K80" s="196"/>
      <c r="L80" s="196"/>
      <c r="M80" s="270"/>
      <c r="N80" s="270"/>
      <c r="O80" s="33"/>
      <c r="P80" s="107"/>
      <c r="Q80" s="279"/>
      <c r="R80" s="279"/>
      <c r="S80" s="278">
        <v>45447</v>
      </c>
      <c r="T80" s="279" t="s">
        <v>2117</v>
      </c>
      <c r="U80" s="268" t="str">
        <f t="array" ref="U80">IFERROR(IF(INDEX(三跨两临近重点区段!$F:$F,MATCH(1,(MONTH(三跨两临近重点区段!$H:$H)=7)*(三跨两临近重点区段!$A:$A=D80),0))="已取消","已取消",INDEX(三跨两临近重点区段!$H:$H,MATCH(1,(MONTH(三跨两临近重点区段!$H:$H)=7)*(三跨两临近重点区段!$A:$A=D80)*(三跨两临近重点区段!$F:$F="现存区段"),0))),"")</f>
        <v/>
      </c>
      <c r="V80" s="232" t="str">
        <f t="array" ref="V80">IFERROR(IF(INDEX(三跨两临近重点区段!$F:$F,MATCH(1,(MONTH(三跨两临近重点区段!$H:$H)=7)*(三跨两临近重点区段!$A:$A=D80),0))="已取消","已取消",INDEX(三跨两临近重点区段!$I:$I,MATCH(1,(MONTH(三跨两临近重点区段!$H:$H)=7)*(三跨两临近重点区段!$A:$A=D80)*(三跨两临近重点区段!$F:$F="现存区段"),0))),"")</f>
        <v/>
      </c>
      <c r="W80" s="268" t="str">
        <f t="array" ref="W80">IFERROR(IF(INDEX(三跨两临近重点区段!$F:$F,MATCH(1,(MONTH(三跨两临近重点区段!$H:$H)=8)*(三跨两临近重点区段!$A:$A=D80),0))="已取消","已取消",INDEX(三跨两临近重点区段!$H:$H,MATCH(1,(MONTH(三跨两临近重点区段!$H:$H)=8)*(三跨两临近重点区段!$A:$A=D80)*(三跨两临近重点区段!$F:$F="现存区段"),0))),"")</f>
        <v/>
      </c>
      <c r="X80" s="232" t="str">
        <f t="array" ref="X80">IFERROR(IF(INDEX(三跨两临近重点区段!$F:$F,MATCH(1,(MONTH(三跨两临近重点区段!$H:$H)=8)*(三跨两临近重点区段!$A:$A=D80),0))="已取消","已取消",INDEX(三跨两临近重点区段!$I:$I,MATCH(1,(MONTH(三跨两临近重点区段!$H:$H)=8)*(三跨两临近重点区段!$A:$A=D80)*(三跨两临近重点区段!$F:$F="现存区段"),0))),"")</f>
        <v/>
      </c>
      <c r="Y80" s="268" t="str">
        <f t="array" ref="Y80">IFERROR(IF(INDEX(三跨两临近重点区段!$F:$F,MATCH(1,(MONTH(三跨两临近重点区段!$H:$H)=9)*(三跨两临近重点区段!$A:$A=D80),0))="已取消","已取消",INDEX(三跨两临近重点区段!$H:$H,MATCH(1,(MONTH(三跨两临近重点区段!$H:$H)=9)*(三跨两临近重点区段!$A:$A=D80)*(三跨两临近重点区段!$F:$F="现存区段"),0))),"")</f>
        <v/>
      </c>
      <c r="Z80" s="232" t="str">
        <f t="array" ref="Z80">IFERROR(IF(INDEX(三跨两临近重点区段!$F:$F,MATCH(1,(MONTH(三跨两临近重点区段!$H:$H)=9)*(三跨两临近重点区段!$A:$A=D80),0))="已取消","已取消",INDEX(三跨两临近重点区段!$I:$I,MATCH(1,(MONTH(三跨两临近重点区段!$H:$H)=9)*(三跨两临近重点区段!$A:$A=D80)*(三跨两临近重点区段!$F:$F="现存区段"),0))),"")</f>
        <v/>
      </c>
      <c r="AA80" s="268" t="str">
        <f t="array" ref="AA80">IFERROR(IF(INDEX(三跨两临近重点区段!$F:$F,MATCH(1,(MONTH(三跨两临近重点区段!$H:$H)=10)*(三跨两临近重点区段!$A:$A=D80),0))="已取消","已取消",INDEX(三跨两临近重点区段!$H:$H,MATCH(1,(MONTH(三跨两临近重点区段!$H:$H)=10)*(三跨两临近重点区段!$A:$A=D80)*(三跨两临近重点区段!$F:$F="现存区段"),0))),"")</f>
        <v/>
      </c>
      <c r="AB80" s="72" t="str">
        <f t="array" ref="AB80">IFERROR(IF(INDEX(三跨两临近重点区段!$F:$F,MATCH(1,(MONTH(三跨两临近重点区段!$H:$H)=10)*(三跨两临近重点区段!$A:$A=D80),0))="已取消","已取消",INDEX(三跨两临近重点区段!$I:$I,MATCH(1,(MONTH(三跨两临近重点区段!$H:$H)=10)*(三跨两临近重点区段!$A:$A=D80)*(三跨两临近重点区段!$F:$F="现存区段"),0))),"")</f>
        <v/>
      </c>
      <c r="AC80" s="284" t="str">
        <f t="array" ref="AC80">IFERROR(IF(INDEX(三跨两临近重点区段!$F:$F,MATCH(1,(MONTH(三跨两临近重点区段!$H:$H)=11)*(三跨两临近重点区段!$A:$A=D80),0))="已取消","已取消",INDEX(三跨两临近重点区段!$H:$H,MATCH(1,(MONTH(三跨两临近重点区段!$H:$H)=11)*(三跨两临近重点区段!$A:$A=D80)*(三跨两临近重点区段!$F:$F="现存区段"),0))),"")</f>
        <v/>
      </c>
      <c r="AD80" s="72" t="str">
        <f t="array" ref="AD80">IFERROR(IF(INDEX(三跨两临近重点区段!$F:$F,MATCH(1,(MONTH(三跨两临近重点区段!$H:$H)=11)*(三跨两临近重点区段!$A:$A=D80),0))="已取消","已取消",INDEX(三跨两临近重点区段!$I:$I,MATCH(1,(MONTH(三跨两临近重点区段!$H:$H)=11)*(三跨两临近重点区段!$A:$A=D80)*(三跨两临近重点区段!$F:$F="现存区段"),0))),"")</f>
        <v/>
      </c>
      <c r="AE80" s="284" t="str">
        <f t="array" ref="AE80">IFERROR(IF(INDEX(三跨两临近重点区段!$F:$F,MATCH(1,(MONTH(三跨两临近重点区段!$H:$H)=12)*(三跨两临近重点区段!$A:$A=D80),0))="已取消","已取消",INDEX(三跨两临近重点区段!$H:$H,MATCH(1,(MONTH(三跨两临近重点区段!$H:$H)=12)*(三跨两临近重点区段!$A:$A=D80)*(三跨两临近重点区段!$F:$F="现存区段"),0))),"")</f>
        <v/>
      </c>
      <c r="AF80" s="72" t="str">
        <f t="array" ref="AF80">IFERROR(IF(INDEX(三跨两临近重点区段!$F:$F,MATCH(1,(MONTH(三跨两临近重点区段!$H:$H)=12)*(三跨两临近重点区段!$A:$A=D80),0))="已取消","已取消",INDEX(三跨两临近重点区段!$I:$I,MATCH(1,(MONTH(三跨两临近重点区段!$H:$H)=12)*(三跨两临近重点区段!$A:$A=D80)*(三跨两临近重点区段!$F:$F="现存区段"),0))),"")</f>
        <v/>
      </c>
      <c r="AH80" t="e">
        <f t="array" ref="AH80">INDEX(三跨两临近重点区段!$G:$G,MATCH(D80,三跨两临近重点区段!$A:$A,0))</f>
        <v>#N/A</v>
      </c>
    </row>
    <row r="81" ht="14.25" spans="1:34">
      <c r="A81" s="263" t="s">
        <v>363</v>
      </c>
      <c r="B81" s="264" t="s">
        <v>2253</v>
      </c>
      <c r="C81" s="263" t="s">
        <v>2221</v>
      </c>
      <c r="D81" s="263" t="s">
        <v>2257</v>
      </c>
      <c r="E81" s="265" t="s">
        <v>2137</v>
      </c>
      <c r="F81" s="264" t="s">
        <v>125</v>
      </c>
      <c r="G81" s="263" t="s">
        <v>989</v>
      </c>
      <c r="H81" s="263" t="s">
        <v>2255</v>
      </c>
      <c r="I81" s="273"/>
      <c r="J81" s="196"/>
      <c r="K81" s="196"/>
      <c r="L81" s="196"/>
      <c r="M81" s="270"/>
      <c r="N81" s="270"/>
      <c r="O81" s="33"/>
      <c r="P81" s="107"/>
      <c r="Q81" s="279"/>
      <c r="R81" s="279"/>
      <c r="S81" s="278">
        <v>45447</v>
      </c>
      <c r="T81" s="279" t="s">
        <v>2117</v>
      </c>
      <c r="U81" s="268" t="str">
        <f t="array" ref="U81">IFERROR(IF(INDEX(三跨两临近重点区段!$F:$F,MATCH(1,(MONTH(三跨两临近重点区段!$H:$H)=7)*(三跨两临近重点区段!$A:$A=D81),0))="已取消","已取消",INDEX(三跨两临近重点区段!$H:$H,MATCH(1,(MONTH(三跨两临近重点区段!$H:$H)=7)*(三跨两临近重点区段!$A:$A=D81)*(三跨两临近重点区段!$F:$F="现存区段"),0))),"")</f>
        <v/>
      </c>
      <c r="V81" s="232" t="str">
        <f t="array" ref="V81">IFERROR(IF(INDEX(三跨两临近重点区段!$F:$F,MATCH(1,(MONTH(三跨两临近重点区段!$H:$H)=7)*(三跨两临近重点区段!$A:$A=D81),0))="已取消","已取消",INDEX(三跨两临近重点区段!$I:$I,MATCH(1,(MONTH(三跨两临近重点区段!$H:$H)=7)*(三跨两临近重点区段!$A:$A=D81)*(三跨两临近重点区段!$F:$F="现存区段"),0))),"")</f>
        <v/>
      </c>
      <c r="W81" s="268" t="str">
        <f t="array" ref="W81">IFERROR(IF(INDEX(三跨两临近重点区段!$F:$F,MATCH(1,(MONTH(三跨两临近重点区段!$H:$H)=8)*(三跨两临近重点区段!$A:$A=D81),0))="已取消","已取消",INDEX(三跨两临近重点区段!$H:$H,MATCH(1,(MONTH(三跨两临近重点区段!$H:$H)=8)*(三跨两临近重点区段!$A:$A=D81)*(三跨两临近重点区段!$F:$F="现存区段"),0))),"")</f>
        <v/>
      </c>
      <c r="X81" s="232" t="str">
        <f t="array" ref="X81">IFERROR(IF(INDEX(三跨两临近重点区段!$F:$F,MATCH(1,(MONTH(三跨两临近重点区段!$H:$H)=8)*(三跨两临近重点区段!$A:$A=D81),0))="已取消","已取消",INDEX(三跨两临近重点区段!$I:$I,MATCH(1,(MONTH(三跨两临近重点区段!$H:$H)=8)*(三跨两临近重点区段!$A:$A=D81)*(三跨两临近重点区段!$F:$F="现存区段"),0))),"")</f>
        <v/>
      </c>
      <c r="Y81" s="268" t="str">
        <f t="array" ref="Y81">IFERROR(IF(INDEX(三跨两临近重点区段!$F:$F,MATCH(1,(MONTH(三跨两临近重点区段!$H:$H)=9)*(三跨两临近重点区段!$A:$A=D81),0))="已取消","已取消",INDEX(三跨两临近重点区段!$H:$H,MATCH(1,(MONTH(三跨两临近重点区段!$H:$H)=9)*(三跨两临近重点区段!$A:$A=D81)*(三跨两临近重点区段!$F:$F="现存区段"),0))),"")</f>
        <v/>
      </c>
      <c r="Z81" s="232" t="str">
        <f t="array" ref="Z81">IFERROR(IF(INDEX(三跨两临近重点区段!$F:$F,MATCH(1,(MONTH(三跨两临近重点区段!$H:$H)=9)*(三跨两临近重点区段!$A:$A=D81),0))="已取消","已取消",INDEX(三跨两临近重点区段!$I:$I,MATCH(1,(MONTH(三跨两临近重点区段!$H:$H)=9)*(三跨两临近重点区段!$A:$A=D81)*(三跨两临近重点区段!$F:$F="现存区段"),0))),"")</f>
        <v/>
      </c>
      <c r="AA81" s="268" t="str">
        <f t="array" ref="AA81">IFERROR(IF(INDEX(三跨两临近重点区段!$F:$F,MATCH(1,(MONTH(三跨两临近重点区段!$H:$H)=10)*(三跨两临近重点区段!$A:$A=D81),0))="已取消","已取消",INDEX(三跨两临近重点区段!$H:$H,MATCH(1,(MONTH(三跨两临近重点区段!$H:$H)=10)*(三跨两临近重点区段!$A:$A=D81)*(三跨两临近重点区段!$F:$F="现存区段"),0))),"")</f>
        <v/>
      </c>
      <c r="AB81" s="72" t="str">
        <f t="array" ref="AB81">IFERROR(IF(INDEX(三跨两临近重点区段!$F:$F,MATCH(1,(MONTH(三跨两临近重点区段!$H:$H)=10)*(三跨两临近重点区段!$A:$A=D81),0))="已取消","已取消",INDEX(三跨两临近重点区段!$I:$I,MATCH(1,(MONTH(三跨两临近重点区段!$H:$H)=10)*(三跨两临近重点区段!$A:$A=D81)*(三跨两临近重点区段!$F:$F="现存区段"),0))),"")</f>
        <v/>
      </c>
      <c r="AC81" s="284" t="str">
        <f t="array" ref="AC81">IFERROR(IF(INDEX(三跨两临近重点区段!$F:$F,MATCH(1,(MONTH(三跨两临近重点区段!$H:$H)=11)*(三跨两临近重点区段!$A:$A=D81),0))="已取消","已取消",INDEX(三跨两临近重点区段!$H:$H,MATCH(1,(MONTH(三跨两临近重点区段!$H:$H)=11)*(三跨两临近重点区段!$A:$A=D81)*(三跨两临近重点区段!$F:$F="现存区段"),0))),"")</f>
        <v/>
      </c>
      <c r="AD81" s="72" t="str">
        <f t="array" ref="AD81">IFERROR(IF(INDEX(三跨两临近重点区段!$F:$F,MATCH(1,(MONTH(三跨两临近重点区段!$H:$H)=11)*(三跨两临近重点区段!$A:$A=D81),0))="已取消","已取消",INDEX(三跨两临近重点区段!$I:$I,MATCH(1,(MONTH(三跨两临近重点区段!$H:$H)=11)*(三跨两临近重点区段!$A:$A=D81)*(三跨两临近重点区段!$F:$F="现存区段"),0))),"")</f>
        <v/>
      </c>
      <c r="AE81" s="284" t="str">
        <f t="array" ref="AE81">IFERROR(IF(INDEX(三跨两临近重点区段!$F:$F,MATCH(1,(MONTH(三跨两临近重点区段!$H:$H)=12)*(三跨两临近重点区段!$A:$A=D81),0))="已取消","已取消",INDEX(三跨两临近重点区段!$H:$H,MATCH(1,(MONTH(三跨两临近重点区段!$H:$H)=12)*(三跨两临近重点区段!$A:$A=D81)*(三跨两临近重点区段!$F:$F="现存区段"),0))),"")</f>
        <v/>
      </c>
      <c r="AF81" s="72" t="str">
        <f t="array" ref="AF81">IFERROR(IF(INDEX(三跨两临近重点区段!$F:$F,MATCH(1,(MONTH(三跨两临近重点区段!$H:$H)=12)*(三跨两临近重点区段!$A:$A=D81),0))="已取消","已取消",INDEX(三跨两临近重点区段!$I:$I,MATCH(1,(MONTH(三跨两临近重点区段!$H:$H)=12)*(三跨两临近重点区段!$A:$A=D81)*(三跨两临近重点区段!$F:$F="现存区段"),0))),"")</f>
        <v/>
      </c>
      <c r="AH81" t="e">
        <f t="array" ref="AH81">INDEX(三跨两临近重点区段!$G:$G,MATCH(D81,三跨两临近重点区段!$A:$A,0))</f>
        <v>#N/A</v>
      </c>
    </row>
    <row r="82" ht="14.25" spans="1:34">
      <c r="A82" s="263" t="s">
        <v>363</v>
      </c>
      <c r="B82" s="264" t="s">
        <v>2253</v>
      </c>
      <c r="C82" s="263" t="s">
        <v>2246</v>
      </c>
      <c r="D82" s="263" t="s">
        <v>2258</v>
      </c>
      <c r="E82" s="265" t="s">
        <v>2137</v>
      </c>
      <c r="F82" s="264" t="s">
        <v>125</v>
      </c>
      <c r="G82" s="263" t="s">
        <v>2138</v>
      </c>
      <c r="H82" s="263" t="s">
        <v>989</v>
      </c>
      <c r="I82" s="273"/>
      <c r="J82" s="196"/>
      <c r="K82" s="196"/>
      <c r="L82" s="196"/>
      <c r="M82" s="270"/>
      <c r="N82" s="270"/>
      <c r="O82" s="33"/>
      <c r="P82" s="107"/>
      <c r="Q82" s="279"/>
      <c r="R82" s="279"/>
      <c r="S82" s="278">
        <v>45447</v>
      </c>
      <c r="T82" s="279" t="s">
        <v>2117</v>
      </c>
      <c r="U82" s="268" t="str">
        <f t="array" ref="U82">IFERROR(IF(INDEX(三跨两临近重点区段!$F:$F,MATCH(1,(MONTH(三跨两临近重点区段!$H:$H)=7)*(三跨两临近重点区段!$A:$A=D82),0))="已取消","已取消",INDEX(三跨两临近重点区段!$H:$H,MATCH(1,(MONTH(三跨两临近重点区段!$H:$H)=7)*(三跨两临近重点区段!$A:$A=D82)*(三跨两临近重点区段!$F:$F="现存区段"),0))),"")</f>
        <v/>
      </c>
      <c r="V82" s="232" t="str">
        <f t="array" ref="V82">IFERROR(IF(INDEX(三跨两临近重点区段!$F:$F,MATCH(1,(MONTH(三跨两临近重点区段!$H:$H)=7)*(三跨两临近重点区段!$A:$A=D82),0))="已取消","已取消",INDEX(三跨两临近重点区段!$I:$I,MATCH(1,(MONTH(三跨两临近重点区段!$H:$H)=7)*(三跨两临近重点区段!$A:$A=D82)*(三跨两临近重点区段!$F:$F="现存区段"),0))),"")</f>
        <v/>
      </c>
      <c r="W82" s="268" t="str">
        <f t="array" ref="W82">IFERROR(IF(INDEX(三跨两临近重点区段!$F:$F,MATCH(1,(MONTH(三跨两临近重点区段!$H:$H)=8)*(三跨两临近重点区段!$A:$A=D82),0))="已取消","已取消",INDEX(三跨两临近重点区段!$H:$H,MATCH(1,(MONTH(三跨两临近重点区段!$H:$H)=8)*(三跨两临近重点区段!$A:$A=D82)*(三跨两临近重点区段!$F:$F="现存区段"),0))),"")</f>
        <v/>
      </c>
      <c r="X82" s="232" t="str">
        <f t="array" ref="X82">IFERROR(IF(INDEX(三跨两临近重点区段!$F:$F,MATCH(1,(MONTH(三跨两临近重点区段!$H:$H)=8)*(三跨两临近重点区段!$A:$A=D82),0))="已取消","已取消",INDEX(三跨两临近重点区段!$I:$I,MATCH(1,(MONTH(三跨两临近重点区段!$H:$H)=8)*(三跨两临近重点区段!$A:$A=D82)*(三跨两临近重点区段!$F:$F="现存区段"),0))),"")</f>
        <v/>
      </c>
      <c r="Y82" s="268" t="str">
        <f t="array" ref="Y82">IFERROR(IF(INDEX(三跨两临近重点区段!$F:$F,MATCH(1,(MONTH(三跨两临近重点区段!$H:$H)=9)*(三跨两临近重点区段!$A:$A=D82),0))="已取消","已取消",INDEX(三跨两临近重点区段!$H:$H,MATCH(1,(MONTH(三跨两临近重点区段!$H:$H)=9)*(三跨两临近重点区段!$A:$A=D82)*(三跨两临近重点区段!$F:$F="现存区段"),0))),"")</f>
        <v/>
      </c>
      <c r="Z82" s="232" t="str">
        <f t="array" ref="Z82">IFERROR(IF(INDEX(三跨两临近重点区段!$F:$F,MATCH(1,(MONTH(三跨两临近重点区段!$H:$H)=9)*(三跨两临近重点区段!$A:$A=D82),0))="已取消","已取消",INDEX(三跨两临近重点区段!$I:$I,MATCH(1,(MONTH(三跨两临近重点区段!$H:$H)=9)*(三跨两临近重点区段!$A:$A=D82)*(三跨两临近重点区段!$F:$F="现存区段"),0))),"")</f>
        <v/>
      </c>
      <c r="AA82" s="268" t="str">
        <f t="array" ref="AA82">IFERROR(IF(INDEX(三跨两临近重点区段!$F:$F,MATCH(1,(MONTH(三跨两临近重点区段!$H:$H)=10)*(三跨两临近重点区段!$A:$A=D82),0))="已取消","已取消",INDEX(三跨两临近重点区段!$H:$H,MATCH(1,(MONTH(三跨两临近重点区段!$H:$H)=10)*(三跨两临近重点区段!$A:$A=D82)*(三跨两临近重点区段!$F:$F="现存区段"),0))),"")</f>
        <v/>
      </c>
      <c r="AB82" s="72" t="str">
        <f t="array" ref="AB82">IFERROR(IF(INDEX(三跨两临近重点区段!$F:$F,MATCH(1,(MONTH(三跨两临近重点区段!$H:$H)=10)*(三跨两临近重点区段!$A:$A=D82),0))="已取消","已取消",INDEX(三跨两临近重点区段!$I:$I,MATCH(1,(MONTH(三跨两临近重点区段!$H:$H)=10)*(三跨两临近重点区段!$A:$A=D82)*(三跨两临近重点区段!$F:$F="现存区段"),0))),"")</f>
        <v/>
      </c>
      <c r="AC82" s="284" t="str">
        <f t="array" ref="AC82">IFERROR(IF(INDEX(三跨两临近重点区段!$F:$F,MATCH(1,(MONTH(三跨两临近重点区段!$H:$H)=11)*(三跨两临近重点区段!$A:$A=D82),0))="已取消","已取消",INDEX(三跨两临近重点区段!$H:$H,MATCH(1,(MONTH(三跨两临近重点区段!$H:$H)=11)*(三跨两临近重点区段!$A:$A=D82)*(三跨两临近重点区段!$F:$F="现存区段"),0))),"")</f>
        <v/>
      </c>
      <c r="AD82" s="72" t="str">
        <f t="array" ref="AD82">IFERROR(IF(INDEX(三跨两临近重点区段!$F:$F,MATCH(1,(MONTH(三跨两临近重点区段!$H:$H)=11)*(三跨两临近重点区段!$A:$A=D82),0))="已取消","已取消",INDEX(三跨两临近重点区段!$I:$I,MATCH(1,(MONTH(三跨两临近重点区段!$H:$H)=11)*(三跨两临近重点区段!$A:$A=D82)*(三跨两临近重点区段!$F:$F="现存区段"),0))),"")</f>
        <v/>
      </c>
      <c r="AE82" s="284" t="str">
        <f t="array" ref="AE82">IFERROR(IF(INDEX(三跨两临近重点区段!$F:$F,MATCH(1,(MONTH(三跨两临近重点区段!$H:$H)=12)*(三跨两临近重点区段!$A:$A=D82),0))="已取消","已取消",INDEX(三跨两临近重点区段!$H:$H,MATCH(1,(MONTH(三跨两临近重点区段!$H:$H)=12)*(三跨两临近重点区段!$A:$A=D82)*(三跨两临近重点区段!$F:$F="现存区段"),0))),"")</f>
        <v/>
      </c>
      <c r="AF82" s="72" t="str">
        <f t="array" ref="AF82">IFERROR(IF(INDEX(三跨两临近重点区段!$F:$F,MATCH(1,(MONTH(三跨两临近重点区段!$H:$H)=12)*(三跨两临近重点区段!$A:$A=D82),0))="已取消","已取消",INDEX(三跨两临近重点区段!$I:$I,MATCH(1,(MONTH(三跨两临近重点区段!$H:$H)=12)*(三跨两临近重点区段!$A:$A=D82)*(三跨两临近重点区段!$F:$F="现存区段"),0))),"")</f>
        <v/>
      </c>
      <c r="AH82" t="e">
        <f t="array" ref="AH82">INDEX(三跨两临近重点区段!$G:$G,MATCH(D82,三跨两临近重点区段!$A:$A,0))</f>
        <v>#N/A</v>
      </c>
    </row>
    <row r="83" ht="14.25" spans="1:34">
      <c r="A83" s="263" t="s">
        <v>363</v>
      </c>
      <c r="B83" s="264" t="s">
        <v>2253</v>
      </c>
      <c r="C83" s="263" t="s">
        <v>2199</v>
      </c>
      <c r="D83" s="263" t="s">
        <v>2259</v>
      </c>
      <c r="E83" s="265" t="s">
        <v>2137</v>
      </c>
      <c r="F83" s="264" t="s">
        <v>125</v>
      </c>
      <c r="G83" s="263" t="s">
        <v>2138</v>
      </c>
      <c r="H83" s="263" t="s">
        <v>989</v>
      </c>
      <c r="I83" s="273"/>
      <c r="J83" s="196"/>
      <c r="K83" s="196"/>
      <c r="L83" s="196"/>
      <c r="M83" s="270"/>
      <c r="N83" s="270"/>
      <c r="O83" s="33"/>
      <c r="P83" s="107"/>
      <c r="Q83" s="279"/>
      <c r="R83" s="279"/>
      <c r="S83" s="278">
        <v>45447</v>
      </c>
      <c r="T83" s="279" t="s">
        <v>2117</v>
      </c>
      <c r="U83" s="268" t="str">
        <f t="array" ref="U83">IFERROR(IF(INDEX(三跨两临近重点区段!$F:$F,MATCH(1,(MONTH(三跨两临近重点区段!$H:$H)=7)*(三跨两临近重点区段!$A:$A=D83),0))="已取消","已取消",INDEX(三跨两临近重点区段!$H:$H,MATCH(1,(MONTH(三跨两临近重点区段!$H:$H)=7)*(三跨两临近重点区段!$A:$A=D83)*(三跨两临近重点区段!$F:$F="现存区段"),0))),"")</f>
        <v/>
      </c>
      <c r="V83" s="232" t="str">
        <f t="array" ref="V83">IFERROR(IF(INDEX(三跨两临近重点区段!$F:$F,MATCH(1,(MONTH(三跨两临近重点区段!$H:$H)=7)*(三跨两临近重点区段!$A:$A=D83),0))="已取消","已取消",INDEX(三跨两临近重点区段!$I:$I,MATCH(1,(MONTH(三跨两临近重点区段!$H:$H)=7)*(三跨两临近重点区段!$A:$A=D83)*(三跨两临近重点区段!$F:$F="现存区段"),0))),"")</f>
        <v/>
      </c>
      <c r="W83" s="268" t="str">
        <f t="array" ref="W83">IFERROR(IF(INDEX(三跨两临近重点区段!$F:$F,MATCH(1,(MONTH(三跨两临近重点区段!$H:$H)=8)*(三跨两临近重点区段!$A:$A=D83),0))="已取消","已取消",INDEX(三跨两临近重点区段!$H:$H,MATCH(1,(MONTH(三跨两临近重点区段!$H:$H)=8)*(三跨两临近重点区段!$A:$A=D83)*(三跨两临近重点区段!$F:$F="现存区段"),0))),"")</f>
        <v/>
      </c>
      <c r="X83" s="232" t="str">
        <f t="array" ref="X83">IFERROR(IF(INDEX(三跨两临近重点区段!$F:$F,MATCH(1,(MONTH(三跨两临近重点区段!$H:$H)=8)*(三跨两临近重点区段!$A:$A=D83),0))="已取消","已取消",INDEX(三跨两临近重点区段!$I:$I,MATCH(1,(MONTH(三跨两临近重点区段!$H:$H)=8)*(三跨两临近重点区段!$A:$A=D83)*(三跨两临近重点区段!$F:$F="现存区段"),0))),"")</f>
        <v/>
      </c>
      <c r="Y83" s="268" t="str">
        <f t="array" ref="Y83">IFERROR(IF(INDEX(三跨两临近重点区段!$F:$F,MATCH(1,(MONTH(三跨两临近重点区段!$H:$H)=9)*(三跨两临近重点区段!$A:$A=D83),0))="已取消","已取消",INDEX(三跨两临近重点区段!$H:$H,MATCH(1,(MONTH(三跨两临近重点区段!$H:$H)=9)*(三跨两临近重点区段!$A:$A=D83)*(三跨两临近重点区段!$F:$F="现存区段"),0))),"")</f>
        <v/>
      </c>
      <c r="Z83" s="232" t="str">
        <f t="array" ref="Z83">IFERROR(IF(INDEX(三跨两临近重点区段!$F:$F,MATCH(1,(MONTH(三跨两临近重点区段!$H:$H)=9)*(三跨两临近重点区段!$A:$A=D83),0))="已取消","已取消",INDEX(三跨两临近重点区段!$I:$I,MATCH(1,(MONTH(三跨两临近重点区段!$H:$H)=9)*(三跨两临近重点区段!$A:$A=D83)*(三跨两临近重点区段!$F:$F="现存区段"),0))),"")</f>
        <v/>
      </c>
      <c r="AA83" s="268" t="str">
        <f t="array" ref="AA83">IFERROR(IF(INDEX(三跨两临近重点区段!$F:$F,MATCH(1,(MONTH(三跨两临近重点区段!$H:$H)=10)*(三跨两临近重点区段!$A:$A=D83),0))="已取消","已取消",INDEX(三跨两临近重点区段!$H:$H,MATCH(1,(MONTH(三跨两临近重点区段!$H:$H)=10)*(三跨两临近重点区段!$A:$A=D83)*(三跨两临近重点区段!$F:$F="现存区段"),0))),"")</f>
        <v/>
      </c>
      <c r="AB83" s="72" t="str">
        <f t="array" ref="AB83">IFERROR(IF(INDEX(三跨两临近重点区段!$F:$F,MATCH(1,(MONTH(三跨两临近重点区段!$H:$H)=10)*(三跨两临近重点区段!$A:$A=D83),0))="已取消","已取消",INDEX(三跨两临近重点区段!$I:$I,MATCH(1,(MONTH(三跨两临近重点区段!$H:$H)=10)*(三跨两临近重点区段!$A:$A=D83)*(三跨两临近重点区段!$F:$F="现存区段"),0))),"")</f>
        <v/>
      </c>
      <c r="AC83" s="284" t="str">
        <f t="array" ref="AC83">IFERROR(IF(INDEX(三跨两临近重点区段!$F:$F,MATCH(1,(MONTH(三跨两临近重点区段!$H:$H)=11)*(三跨两临近重点区段!$A:$A=D83),0))="已取消","已取消",INDEX(三跨两临近重点区段!$H:$H,MATCH(1,(MONTH(三跨两临近重点区段!$H:$H)=11)*(三跨两临近重点区段!$A:$A=D83)*(三跨两临近重点区段!$F:$F="现存区段"),0))),"")</f>
        <v/>
      </c>
      <c r="AD83" s="72" t="str">
        <f t="array" ref="AD83">IFERROR(IF(INDEX(三跨两临近重点区段!$F:$F,MATCH(1,(MONTH(三跨两临近重点区段!$H:$H)=11)*(三跨两临近重点区段!$A:$A=D83),0))="已取消","已取消",INDEX(三跨两临近重点区段!$I:$I,MATCH(1,(MONTH(三跨两临近重点区段!$H:$H)=11)*(三跨两临近重点区段!$A:$A=D83)*(三跨两临近重点区段!$F:$F="现存区段"),0))),"")</f>
        <v/>
      </c>
      <c r="AE83" s="284" t="str">
        <f t="array" ref="AE83">IFERROR(IF(INDEX(三跨两临近重点区段!$F:$F,MATCH(1,(MONTH(三跨两临近重点区段!$H:$H)=12)*(三跨两临近重点区段!$A:$A=D83),0))="已取消","已取消",INDEX(三跨两临近重点区段!$H:$H,MATCH(1,(MONTH(三跨两临近重点区段!$H:$H)=12)*(三跨两临近重点区段!$A:$A=D83)*(三跨两临近重点区段!$F:$F="现存区段"),0))),"")</f>
        <v/>
      </c>
      <c r="AF83" s="72" t="str">
        <f t="array" ref="AF83">IFERROR(IF(INDEX(三跨两临近重点区段!$F:$F,MATCH(1,(MONTH(三跨两临近重点区段!$H:$H)=12)*(三跨两临近重点区段!$A:$A=D83),0))="已取消","已取消",INDEX(三跨两临近重点区段!$I:$I,MATCH(1,(MONTH(三跨两临近重点区段!$H:$H)=12)*(三跨两临近重点区段!$A:$A=D83)*(三跨两临近重点区段!$F:$F="现存区段"),0))),"")</f>
        <v/>
      </c>
      <c r="AH83" t="e">
        <f t="array" ref="AH83">INDEX(三跨两临近重点区段!$G:$G,MATCH(D83,三跨两临近重点区段!$A:$A,0))</f>
        <v>#N/A</v>
      </c>
    </row>
    <row r="84" ht="14.25" spans="1:34">
      <c r="A84" s="263" t="s">
        <v>363</v>
      </c>
      <c r="B84" s="264" t="s">
        <v>2253</v>
      </c>
      <c r="C84" s="263" t="s">
        <v>2249</v>
      </c>
      <c r="D84" s="263" t="s">
        <v>2260</v>
      </c>
      <c r="E84" s="265" t="s">
        <v>2137</v>
      </c>
      <c r="F84" s="264" t="s">
        <v>125</v>
      </c>
      <c r="G84" s="263" t="s">
        <v>2138</v>
      </c>
      <c r="H84" s="263" t="s">
        <v>989</v>
      </c>
      <c r="I84" s="273"/>
      <c r="J84" s="196"/>
      <c r="K84" s="196"/>
      <c r="L84" s="196"/>
      <c r="M84" s="270"/>
      <c r="N84" s="270"/>
      <c r="O84" s="33"/>
      <c r="P84" s="107"/>
      <c r="Q84" s="279"/>
      <c r="R84" s="279"/>
      <c r="S84" s="278">
        <v>45447</v>
      </c>
      <c r="T84" s="279" t="s">
        <v>2117</v>
      </c>
      <c r="U84" s="268" t="str">
        <f t="array" ref="U84">IFERROR(IF(INDEX(三跨两临近重点区段!$F:$F,MATCH(1,(MONTH(三跨两临近重点区段!$H:$H)=7)*(三跨两临近重点区段!$A:$A=D84),0))="已取消","已取消",INDEX(三跨两临近重点区段!$H:$H,MATCH(1,(MONTH(三跨两临近重点区段!$H:$H)=7)*(三跨两临近重点区段!$A:$A=D84)*(三跨两临近重点区段!$F:$F="现存区段"),0))),"")</f>
        <v/>
      </c>
      <c r="V84" s="232" t="str">
        <f t="array" ref="V84">IFERROR(IF(INDEX(三跨两临近重点区段!$F:$F,MATCH(1,(MONTH(三跨两临近重点区段!$H:$H)=7)*(三跨两临近重点区段!$A:$A=D84),0))="已取消","已取消",INDEX(三跨两临近重点区段!$I:$I,MATCH(1,(MONTH(三跨两临近重点区段!$H:$H)=7)*(三跨两临近重点区段!$A:$A=D84)*(三跨两临近重点区段!$F:$F="现存区段"),0))),"")</f>
        <v/>
      </c>
      <c r="W84" s="268" t="str">
        <f t="array" ref="W84">IFERROR(IF(INDEX(三跨两临近重点区段!$F:$F,MATCH(1,(MONTH(三跨两临近重点区段!$H:$H)=8)*(三跨两临近重点区段!$A:$A=D84),0))="已取消","已取消",INDEX(三跨两临近重点区段!$H:$H,MATCH(1,(MONTH(三跨两临近重点区段!$H:$H)=8)*(三跨两临近重点区段!$A:$A=D84)*(三跨两临近重点区段!$F:$F="现存区段"),0))),"")</f>
        <v/>
      </c>
      <c r="X84" s="232" t="str">
        <f t="array" ref="X84">IFERROR(IF(INDEX(三跨两临近重点区段!$F:$F,MATCH(1,(MONTH(三跨两临近重点区段!$H:$H)=8)*(三跨两临近重点区段!$A:$A=D84),0))="已取消","已取消",INDEX(三跨两临近重点区段!$I:$I,MATCH(1,(MONTH(三跨两临近重点区段!$H:$H)=8)*(三跨两临近重点区段!$A:$A=D84)*(三跨两临近重点区段!$F:$F="现存区段"),0))),"")</f>
        <v/>
      </c>
      <c r="Y84" s="268" t="str">
        <f t="array" ref="Y84">IFERROR(IF(INDEX(三跨两临近重点区段!$F:$F,MATCH(1,(MONTH(三跨两临近重点区段!$H:$H)=9)*(三跨两临近重点区段!$A:$A=D84),0))="已取消","已取消",INDEX(三跨两临近重点区段!$H:$H,MATCH(1,(MONTH(三跨两临近重点区段!$H:$H)=9)*(三跨两临近重点区段!$A:$A=D84)*(三跨两临近重点区段!$F:$F="现存区段"),0))),"")</f>
        <v/>
      </c>
      <c r="Z84" s="232" t="str">
        <f t="array" ref="Z84">IFERROR(IF(INDEX(三跨两临近重点区段!$F:$F,MATCH(1,(MONTH(三跨两临近重点区段!$H:$H)=9)*(三跨两临近重点区段!$A:$A=D84),0))="已取消","已取消",INDEX(三跨两临近重点区段!$I:$I,MATCH(1,(MONTH(三跨两临近重点区段!$H:$H)=9)*(三跨两临近重点区段!$A:$A=D84)*(三跨两临近重点区段!$F:$F="现存区段"),0))),"")</f>
        <v/>
      </c>
      <c r="AA84" s="268" t="str">
        <f t="array" ref="AA84">IFERROR(IF(INDEX(三跨两临近重点区段!$F:$F,MATCH(1,(MONTH(三跨两临近重点区段!$H:$H)=10)*(三跨两临近重点区段!$A:$A=D84),0))="已取消","已取消",INDEX(三跨两临近重点区段!$H:$H,MATCH(1,(MONTH(三跨两临近重点区段!$H:$H)=10)*(三跨两临近重点区段!$A:$A=D84)*(三跨两临近重点区段!$F:$F="现存区段"),0))),"")</f>
        <v/>
      </c>
      <c r="AB84" s="72" t="str">
        <f t="array" ref="AB84">IFERROR(IF(INDEX(三跨两临近重点区段!$F:$F,MATCH(1,(MONTH(三跨两临近重点区段!$H:$H)=10)*(三跨两临近重点区段!$A:$A=D84),0))="已取消","已取消",INDEX(三跨两临近重点区段!$I:$I,MATCH(1,(MONTH(三跨两临近重点区段!$H:$H)=10)*(三跨两临近重点区段!$A:$A=D84)*(三跨两临近重点区段!$F:$F="现存区段"),0))),"")</f>
        <v/>
      </c>
      <c r="AC84" s="284" t="str">
        <f t="array" ref="AC84">IFERROR(IF(INDEX(三跨两临近重点区段!$F:$F,MATCH(1,(MONTH(三跨两临近重点区段!$H:$H)=11)*(三跨两临近重点区段!$A:$A=D84),0))="已取消","已取消",INDEX(三跨两临近重点区段!$H:$H,MATCH(1,(MONTH(三跨两临近重点区段!$H:$H)=11)*(三跨两临近重点区段!$A:$A=D84)*(三跨两临近重点区段!$F:$F="现存区段"),0))),"")</f>
        <v/>
      </c>
      <c r="AD84" s="72" t="str">
        <f t="array" ref="AD84">IFERROR(IF(INDEX(三跨两临近重点区段!$F:$F,MATCH(1,(MONTH(三跨两临近重点区段!$H:$H)=11)*(三跨两临近重点区段!$A:$A=D84),0))="已取消","已取消",INDEX(三跨两临近重点区段!$I:$I,MATCH(1,(MONTH(三跨两临近重点区段!$H:$H)=11)*(三跨两临近重点区段!$A:$A=D84)*(三跨两临近重点区段!$F:$F="现存区段"),0))),"")</f>
        <v/>
      </c>
      <c r="AE84" s="284" t="str">
        <f t="array" ref="AE84">IFERROR(IF(INDEX(三跨两临近重点区段!$F:$F,MATCH(1,(MONTH(三跨两临近重点区段!$H:$H)=12)*(三跨两临近重点区段!$A:$A=D84),0))="已取消","已取消",INDEX(三跨两临近重点区段!$H:$H,MATCH(1,(MONTH(三跨两临近重点区段!$H:$H)=12)*(三跨两临近重点区段!$A:$A=D84)*(三跨两临近重点区段!$F:$F="现存区段"),0))),"")</f>
        <v/>
      </c>
      <c r="AF84" s="72" t="str">
        <f t="array" ref="AF84">IFERROR(IF(INDEX(三跨两临近重点区段!$F:$F,MATCH(1,(MONTH(三跨两临近重点区段!$H:$H)=12)*(三跨两临近重点区段!$A:$A=D84),0))="已取消","已取消",INDEX(三跨两临近重点区段!$I:$I,MATCH(1,(MONTH(三跨两临近重点区段!$H:$H)=12)*(三跨两临近重点区段!$A:$A=D84)*(三跨两临近重点区段!$F:$F="现存区段"),0))),"")</f>
        <v/>
      </c>
      <c r="AH84" t="e">
        <f t="array" ref="AH84">INDEX(三跨两临近重点区段!$G:$G,MATCH(D84,三跨两临近重点区段!$A:$A,0))</f>
        <v>#N/A</v>
      </c>
    </row>
    <row r="85" ht="14.25" spans="1:34">
      <c r="A85" s="263" t="s">
        <v>363</v>
      </c>
      <c r="B85" s="264" t="s">
        <v>2253</v>
      </c>
      <c r="C85" s="263" t="s">
        <v>2251</v>
      </c>
      <c r="D85" s="263" t="s">
        <v>2261</v>
      </c>
      <c r="E85" s="265" t="s">
        <v>2137</v>
      </c>
      <c r="F85" s="264" t="s">
        <v>125</v>
      </c>
      <c r="G85" s="263" t="s">
        <v>2138</v>
      </c>
      <c r="H85" s="263" t="s">
        <v>989</v>
      </c>
      <c r="I85" s="287"/>
      <c r="J85" s="286"/>
      <c r="K85" s="286"/>
      <c r="L85" s="286"/>
      <c r="M85" s="270"/>
      <c r="N85" s="270"/>
      <c r="O85" s="33"/>
      <c r="P85" s="107"/>
      <c r="Q85" s="279"/>
      <c r="R85" s="279"/>
      <c r="S85" s="278">
        <v>45447</v>
      </c>
      <c r="T85" s="279" t="s">
        <v>2117</v>
      </c>
      <c r="U85" s="268" t="str">
        <f t="array" ref="U85">IFERROR(IF(INDEX(三跨两临近重点区段!$F:$F,MATCH(1,(MONTH(三跨两临近重点区段!$H:$H)=7)*(三跨两临近重点区段!$A:$A=D85),0))="已取消","已取消",INDEX(三跨两临近重点区段!$H:$H,MATCH(1,(MONTH(三跨两临近重点区段!$H:$H)=7)*(三跨两临近重点区段!$A:$A=D85)*(三跨两临近重点区段!$F:$F="现存区段"),0))),"")</f>
        <v/>
      </c>
      <c r="V85" s="232" t="str">
        <f t="array" ref="V85">IFERROR(IF(INDEX(三跨两临近重点区段!$F:$F,MATCH(1,(MONTH(三跨两临近重点区段!$H:$H)=7)*(三跨两临近重点区段!$A:$A=D85),0))="已取消","已取消",INDEX(三跨两临近重点区段!$I:$I,MATCH(1,(MONTH(三跨两临近重点区段!$H:$H)=7)*(三跨两临近重点区段!$A:$A=D85)*(三跨两临近重点区段!$F:$F="现存区段"),0))),"")</f>
        <v/>
      </c>
      <c r="W85" s="268" t="str">
        <f t="array" ref="W85">IFERROR(IF(INDEX(三跨两临近重点区段!$F:$F,MATCH(1,(MONTH(三跨两临近重点区段!$H:$H)=8)*(三跨两临近重点区段!$A:$A=D85),0))="已取消","已取消",INDEX(三跨两临近重点区段!$H:$H,MATCH(1,(MONTH(三跨两临近重点区段!$H:$H)=8)*(三跨两临近重点区段!$A:$A=D85)*(三跨两临近重点区段!$F:$F="现存区段"),0))),"")</f>
        <v/>
      </c>
      <c r="X85" s="232" t="str">
        <f t="array" ref="X85">IFERROR(IF(INDEX(三跨两临近重点区段!$F:$F,MATCH(1,(MONTH(三跨两临近重点区段!$H:$H)=8)*(三跨两临近重点区段!$A:$A=D85),0))="已取消","已取消",INDEX(三跨两临近重点区段!$I:$I,MATCH(1,(MONTH(三跨两临近重点区段!$H:$H)=8)*(三跨两临近重点区段!$A:$A=D85)*(三跨两临近重点区段!$F:$F="现存区段"),0))),"")</f>
        <v/>
      </c>
      <c r="Y85" s="268" t="str">
        <f t="array" ref="Y85">IFERROR(IF(INDEX(三跨两临近重点区段!$F:$F,MATCH(1,(MONTH(三跨两临近重点区段!$H:$H)=9)*(三跨两临近重点区段!$A:$A=D85),0))="已取消","已取消",INDEX(三跨两临近重点区段!$H:$H,MATCH(1,(MONTH(三跨两临近重点区段!$H:$H)=9)*(三跨两临近重点区段!$A:$A=D85)*(三跨两临近重点区段!$F:$F="现存区段"),0))),"")</f>
        <v/>
      </c>
      <c r="Z85" s="232" t="str">
        <f t="array" ref="Z85">IFERROR(IF(INDEX(三跨两临近重点区段!$F:$F,MATCH(1,(MONTH(三跨两临近重点区段!$H:$H)=9)*(三跨两临近重点区段!$A:$A=D85),0))="已取消","已取消",INDEX(三跨两临近重点区段!$I:$I,MATCH(1,(MONTH(三跨两临近重点区段!$H:$H)=9)*(三跨两临近重点区段!$A:$A=D85)*(三跨两临近重点区段!$F:$F="现存区段"),0))),"")</f>
        <v/>
      </c>
      <c r="AA85" s="268" t="str">
        <f t="array" ref="AA85">IFERROR(IF(INDEX(三跨两临近重点区段!$F:$F,MATCH(1,(MONTH(三跨两临近重点区段!$H:$H)=10)*(三跨两临近重点区段!$A:$A=D85),0))="已取消","已取消",INDEX(三跨两临近重点区段!$H:$H,MATCH(1,(MONTH(三跨两临近重点区段!$H:$H)=10)*(三跨两临近重点区段!$A:$A=D85)*(三跨两临近重点区段!$F:$F="现存区段"),0))),"")</f>
        <v/>
      </c>
      <c r="AB85" s="72" t="str">
        <f t="array" ref="AB85">IFERROR(IF(INDEX(三跨两临近重点区段!$F:$F,MATCH(1,(MONTH(三跨两临近重点区段!$H:$H)=10)*(三跨两临近重点区段!$A:$A=D85),0))="已取消","已取消",INDEX(三跨两临近重点区段!$I:$I,MATCH(1,(MONTH(三跨两临近重点区段!$H:$H)=10)*(三跨两临近重点区段!$A:$A=D85)*(三跨两临近重点区段!$F:$F="现存区段"),0))),"")</f>
        <v/>
      </c>
      <c r="AC85" s="284" t="str">
        <f t="array" ref="AC85">IFERROR(IF(INDEX(三跨两临近重点区段!$F:$F,MATCH(1,(MONTH(三跨两临近重点区段!$H:$H)=11)*(三跨两临近重点区段!$A:$A=D85),0))="已取消","已取消",INDEX(三跨两临近重点区段!$H:$H,MATCH(1,(MONTH(三跨两临近重点区段!$H:$H)=11)*(三跨两临近重点区段!$A:$A=D85)*(三跨两临近重点区段!$F:$F="现存区段"),0))),"")</f>
        <v/>
      </c>
      <c r="AD85" s="72" t="str">
        <f t="array" ref="AD85">IFERROR(IF(INDEX(三跨两临近重点区段!$F:$F,MATCH(1,(MONTH(三跨两临近重点区段!$H:$H)=11)*(三跨两临近重点区段!$A:$A=D85),0))="已取消","已取消",INDEX(三跨两临近重点区段!$I:$I,MATCH(1,(MONTH(三跨两临近重点区段!$H:$H)=11)*(三跨两临近重点区段!$A:$A=D85)*(三跨两临近重点区段!$F:$F="现存区段"),0))),"")</f>
        <v/>
      </c>
      <c r="AE85" s="284" t="str">
        <f t="array" ref="AE85">IFERROR(IF(INDEX(三跨两临近重点区段!$F:$F,MATCH(1,(MONTH(三跨两临近重点区段!$H:$H)=12)*(三跨两临近重点区段!$A:$A=D85),0))="已取消","已取消",INDEX(三跨两临近重点区段!$H:$H,MATCH(1,(MONTH(三跨两临近重点区段!$H:$H)=12)*(三跨两临近重点区段!$A:$A=D85)*(三跨两临近重点区段!$F:$F="现存区段"),0))),"")</f>
        <v/>
      </c>
      <c r="AF85" s="72" t="str">
        <f t="array" ref="AF85">IFERROR(IF(INDEX(三跨两临近重点区段!$F:$F,MATCH(1,(MONTH(三跨两临近重点区段!$H:$H)=12)*(三跨两临近重点区段!$A:$A=D85),0))="已取消","已取消",INDEX(三跨两临近重点区段!$I:$I,MATCH(1,(MONTH(三跨两临近重点区段!$H:$H)=12)*(三跨两临近重点区段!$A:$A=D85)*(三跨两临近重点区段!$F:$F="现存区段"),0))),"")</f>
        <v/>
      </c>
      <c r="AH85" t="e">
        <f t="array" ref="AH85">INDEX(三跨两临近重点区段!$G:$G,MATCH(D85,三跨两临近重点区段!$A:$A,0))</f>
        <v>#N/A</v>
      </c>
    </row>
    <row r="86" ht="14.25" spans="1:34">
      <c r="A86" s="263" t="s">
        <v>119</v>
      </c>
      <c r="B86" s="264" t="s">
        <v>2262</v>
      </c>
      <c r="C86" s="263" t="s">
        <v>2187</v>
      </c>
      <c r="D86" s="263" t="s">
        <v>2263</v>
      </c>
      <c r="E86" s="265" t="s">
        <v>2137</v>
      </c>
      <c r="F86" s="264" t="s">
        <v>125</v>
      </c>
      <c r="G86" s="263" t="s">
        <v>2138</v>
      </c>
      <c r="H86" s="263" t="s">
        <v>923</v>
      </c>
      <c r="I86" s="287"/>
      <c r="J86" s="286"/>
      <c r="K86" s="286"/>
      <c r="L86" s="286"/>
      <c r="M86" s="270"/>
      <c r="N86" s="270"/>
      <c r="O86" s="33"/>
      <c r="P86" s="107"/>
      <c r="Q86" s="279"/>
      <c r="R86" s="279"/>
      <c r="S86" s="278">
        <v>45447</v>
      </c>
      <c r="T86" s="279" t="s">
        <v>2117</v>
      </c>
      <c r="U86" s="268" t="str">
        <f t="array" ref="U86">IFERROR(IF(INDEX(三跨两临近重点区段!$F:$F,MATCH(1,(MONTH(三跨两临近重点区段!$H:$H)=7)*(三跨两临近重点区段!$A:$A=D86),0))="已取消","已取消",INDEX(三跨两临近重点区段!$H:$H,MATCH(1,(MONTH(三跨两临近重点区段!$H:$H)=7)*(三跨两临近重点区段!$A:$A=D86)*(三跨两临近重点区段!$F:$F="现存区段"),0))),"")</f>
        <v/>
      </c>
      <c r="V86" s="232" t="str">
        <f t="array" ref="V86">IFERROR(IF(INDEX(三跨两临近重点区段!$F:$F,MATCH(1,(MONTH(三跨两临近重点区段!$H:$H)=7)*(三跨两临近重点区段!$A:$A=D86),0))="已取消","已取消",INDEX(三跨两临近重点区段!$I:$I,MATCH(1,(MONTH(三跨两临近重点区段!$H:$H)=7)*(三跨两临近重点区段!$A:$A=D86)*(三跨两临近重点区段!$F:$F="现存区段"),0))),"")</f>
        <v/>
      </c>
      <c r="W86" s="268" t="str">
        <f t="array" ref="W86">IFERROR(IF(INDEX(三跨两临近重点区段!$F:$F,MATCH(1,(MONTH(三跨两临近重点区段!$H:$H)=8)*(三跨两临近重点区段!$A:$A=D86),0))="已取消","已取消",INDEX(三跨两临近重点区段!$H:$H,MATCH(1,(MONTH(三跨两临近重点区段!$H:$H)=8)*(三跨两临近重点区段!$A:$A=D86)*(三跨两临近重点区段!$F:$F="现存区段"),0))),"")</f>
        <v/>
      </c>
      <c r="X86" s="232" t="str">
        <f t="array" ref="X86">IFERROR(IF(INDEX(三跨两临近重点区段!$F:$F,MATCH(1,(MONTH(三跨两临近重点区段!$H:$H)=8)*(三跨两临近重点区段!$A:$A=D86),0))="已取消","已取消",INDEX(三跨两临近重点区段!$I:$I,MATCH(1,(MONTH(三跨两临近重点区段!$H:$H)=8)*(三跨两临近重点区段!$A:$A=D86)*(三跨两临近重点区段!$F:$F="现存区段"),0))),"")</f>
        <v/>
      </c>
      <c r="Y86" s="268" t="str">
        <f t="array" ref="Y86">IFERROR(IF(INDEX(三跨两临近重点区段!$F:$F,MATCH(1,(MONTH(三跨两临近重点区段!$H:$H)=9)*(三跨两临近重点区段!$A:$A=D86),0))="已取消","已取消",INDEX(三跨两临近重点区段!$H:$H,MATCH(1,(MONTH(三跨两临近重点区段!$H:$H)=9)*(三跨两临近重点区段!$A:$A=D86)*(三跨两临近重点区段!$F:$F="现存区段"),0))),"")</f>
        <v/>
      </c>
      <c r="Z86" s="232" t="str">
        <f t="array" ref="Z86">IFERROR(IF(INDEX(三跨两临近重点区段!$F:$F,MATCH(1,(MONTH(三跨两临近重点区段!$H:$H)=9)*(三跨两临近重点区段!$A:$A=D86),0))="已取消","已取消",INDEX(三跨两临近重点区段!$I:$I,MATCH(1,(MONTH(三跨两临近重点区段!$H:$H)=9)*(三跨两临近重点区段!$A:$A=D86)*(三跨两临近重点区段!$F:$F="现存区段"),0))),"")</f>
        <v/>
      </c>
      <c r="AA86" s="268" t="str">
        <f t="array" ref="AA86">IFERROR(IF(INDEX(三跨两临近重点区段!$F:$F,MATCH(1,(MONTH(三跨两临近重点区段!$H:$H)=10)*(三跨两临近重点区段!$A:$A=D86),0))="已取消","已取消",INDEX(三跨两临近重点区段!$H:$H,MATCH(1,(MONTH(三跨两临近重点区段!$H:$H)=10)*(三跨两临近重点区段!$A:$A=D86)*(三跨两临近重点区段!$F:$F="现存区段"),0))),"")</f>
        <v/>
      </c>
      <c r="AB86" s="72" t="str">
        <f t="array" ref="AB86">IFERROR(IF(INDEX(三跨两临近重点区段!$F:$F,MATCH(1,(MONTH(三跨两临近重点区段!$H:$H)=10)*(三跨两临近重点区段!$A:$A=D86),0))="已取消","已取消",INDEX(三跨两临近重点区段!$I:$I,MATCH(1,(MONTH(三跨两临近重点区段!$H:$H)=10)*(三跨两临近重点区段!$A:$A=D86)*(三跨两临近重点区段!$F:$F="现存区段"),0))),"")</f>
        <v/>
      </c>
      <c r="AC86" s="284" t="str">
        <f t="array" ref="AC86">IFERROR(IF(INDEX(三跨两临近重点区段!$F:$F,MATCH(1,(MONTH(三跨两临近重点区段!$H:$H)=11)*(三跨两临近重点区段!$A:$A=D86),0))="已取消","已取消",INDEX(三跨两临近重点区段!$H:$H,MATCH(1,(MONTH(三跨两临近重点区段!$H:$H)=11)*(三跨两临近重点区段!$A:$A=D86)*(三跨两临近重点区段!$F:$F="现存区段"),0))),"")</f>
        <v/>
      </c>
      <c r="AD86" s="72" t="str">
        <f t="array" ref="AD86">IFERROR(IF(INDEX(三跨两临近重点区段!$F:$F,MATCH(1,(MONTH(三跨两临近重点区段!$H:$H)=11)*(三跨两临近重点区段!$A:$A=D86),0))="已取消","已取消",INDEX(三跨两临近重点区段!$I:$I,MATCH(1,(MONTH(三跨两临近重点区段!$H:$H)=11)*(三跨两临近重点区段!$A:$A=D86)*(三跨两临近重点区段!$F:$F="现存区段"),0))),"")</f>
        <v/>
      </c>
      <c r="AE86" s="284" t="str">
        <f t="array" ref="AE86">IFERROR(IF(INDEX(三跨两临近重点区段!$F:$F,MATCH(1,(MONTH(三跨两临近重点区段!$H:$H)=12)*(三跨两临近重点区段!$A:$A=D86),0))="已取消","已取消",INDEX(三跨两临近重点区段!$H:$H,MATCH(1,(MONTH(三跨两临近重点区段!$H:$H)=12)*(三跨两临近重点区段!$A:$A=D86)*(三跨两临近重点区段!$F:$F="现存区段"),0))),"")</f>
        <v/>
      </c>
      <c r="AF86" s="72" t="str">
        <f t="array" ref="AF86">IFERROR(IF(INDEX(三跨两临近重点区段!$F:$F,MATCH(1,(MONTH(三跨两临近重点区段!$H:$H)=12)*(三跨两临近重点区段!$A:$A=D86),0))="已取消","已取消",INDEX(三跨两临近重点区段!$I:$I,MATCH(1,(MONTH(三跨两临近重点区段!$H:$H)=12)*(三跨两临近重点区段!$A:$A=D86)*(三跨两临近重点区段!$F:$F="现存区段"),0))),"")</f>
        <v/>
      </c>
      <c r="AH86" t="e">
        <f t="array" ref="AH86">INDEX(三跨两临近重点区段!$G:$G,MATCH(D86,三跨两临近重点区段!$A:$A,0))</f>
        <v>#N/A</v>
      </c>
    </row>
    <row r="87" ht="14.25" spans="1:34">
      <c r="A87" s="263" t="s">
        <v>119</v>
      </c>
      <c r="B87" s="264" t="s">
        <v>2262</v>
      </c>
      <c r="C87" s="263" t="s">
        <v>2123</v>
      </c>
      <c r="D87" s="263" t="s">
        <v>2264</v>
      </c>
      <c r="E87" s="265" t="s">
        <v>2137</v>
      </c>
      <c r="F87" s="264" t="s">
        <v>125</v>
      </c>
      <c r="G87" s="263" t="s">
        <v>2138</v>
      </c>
      <c r="H87" s="263" t="s">
        <v>923</v>
      </c>
      <c r="I87" s="287"/>
      <c r="J87" s="286"/>
      <c r="K87" s="286"/>
      <c r="L87" s="286"/>
      <c r="M87" s="270"/>
      <c r="N87" s="270"/>
      <c r="O87" s="33"/>
      <c r="P87" s="107"/>
      <c r="Q87" s="279"/>
      <c r="R87" s="279"/>
      <c r="S87" s="278">
        <v>45447</v>
      </c>
      <c r="T87" s="279" t="s">
        <v>2117</v>
      </c>
      <c r="U87" s="268" t="str">
        <f t="array" ref="U87">IFERROR(IF(INDEX(三跨两临近重点区段!$F:$F,MATCH(1,(MONTH(三跨两临近重点区段!$H:$H)=7)*(三跨两临近重点区段!$A:$A=D87),0))="已取消","已取消",INDEX(三跨两临近重点区段!$H:$H,MATCH(1,(MONTH(三跨两临近重点区段!$H:$H)=7)*(三跨两临近重点区段!$A:$A=D87)*(三跨两临近重点区段!$F:$F="现存区段"),0))),"")</f>
        <v/>
      </c>
      <c r="V87" s="232" t="str">
        <f t="array" ref="V87">IFERROR(IF(INDEX(三跨两临近重点区段!$F:$F,MATCH(1,(MONTH(三跨两临近重点区段!$H:$H)=7)*(三跨两临近重点区段!$A:$A=D87),0))="已取消","已取消",INDEX(三跨两临近重点区段!$I:$I,MATCH(1,(MONTH(三跨两临近重点区段!$H:$H)=7)*(三跨两临近重点区段!$A:$A=D87)*(三跨两临近重点区段!$F:$F="现存区段"),0))),"")</f>
        <v/>
      </c>
      <c r="W87" s="268" t="str">
        <f t="array" ref="W87">IFERROR(IF(INDEX(三跨两临近重点区段!$F:$F,MATCH(1,(MONTH(三跨两临近重点区段!$H:$H)=8)*(三跨两临近重点区段!$A:$A=D87),0))="已取消","已取消",INDEX(三跨两临近重点区段!$H:$H,MATCH(1,(MONTH(三跨两临近重点区段!$H:$H)=8)*(三跨两临近重点区段!$A:$A=D87)*(三跨两临近重点区段!$F:$F="现存区段"),0))),"")</f>
        <v/>
      </c>
      <c r="X87" s="232" t="str">
        <f t="array" ref="X87">IFERROR(IF(INDEX(三跨两临近重点区段!$F:$F,MATCH(1,(MONTH(三跨两临近重点区段!$H:$H)=8)*(三跨两临近重点区段!$A:$A=D87),0))="已取消","已取消",INDEX(三跨两临近重点区段!$I:$I,MATCH(1,(MONTH(三跨两临近重点区段!$H:$H)=8)*(三跨两临近重点区段!$A:$A=D87)*(三跨两临近重点区段!$F:$F="现存区段"),0))),"")</f>
        <v/>
      </c>
      <c r="Y87" s="268" t="str">
        <f t="array" ref="Y87">IFERROR(IF(INDEX(三跨两临近重点区段!$F:$F,MATCH(1,(MONTH(三跨两临近重点区段!$H:$H)=9)*(三跨两临近重点区段!$A:$A=D87),0))="已取消","已取消",INDEX(三跨两临近重点区段!$H:$H,MATCH(1,(MONTH(三跨两临近重点区段!$H:$H)=9)*(三跨两临近重点区段!$A:$A=D87)*(三跨两临近重点区段!$F:$F="现存区段"),0))),"")</f>
        <v/>
      </c>
      <c r="Z87" s="232" t="str">
        <f t="array" ref="Z87">IFERROR(IF(INDEX(三跨两临近重点区段!$F:$F,MATCH(1,(MONTH(三跨两临近重点区段!$H:$H)=9)*(三跨两临近重点区段!$A:$A=D87),0))="已取消","已取消",INDEX(三跨两临近重点区段!$I:$I,MATCH(1,(MONTH(三跨两临近重点区段!$H:$H)=9)*(三跨两临近重点区段!$A:$A=D87)*(三跨两临近重点区段!$F:$F="现存区段"),0))),"")</f>
        <v/>
      </c>
      <c r="AA87" s="268" t="str">
        <f t="array" ref="AA87">IFERROR(IF(INDEX(三跨两临近重点区段!$F:$F,MATCH(1,(MONTH(三跨两临近重点区段!$H:$H)=10)*(三跨两临近重点区段!$A:$A=D87),0))="已取消","已取消",INDEX(三跨两临近重点区段!$H:$H,MATCH(1,(MONTH(三跨两临近重点区段!$H:$H)=10)*(三跨两临近重点区段!$A:$A=D87)*(三跨两临近重点区段!$F:$F="现存区段"),0))),"")</f>
        <v/>
      </c>
      <c r="AB87" s="72" t="str">
        <f t="array" ref="AB87">IFERROR(IF(INDEX(三跨两临近重点区段!$F:$F,MATCH(1,(MONTH(三跨两临近重点区段!$H:$H)=10)*(三跨两临近重点区段!$A:$A=D87),0))="已取消","已取消",INDEX(三跨两临近重点区段!$I:$I,MATCH(1,(MONTH(三跨两临近重点区段!$H:$H)=10)*(三跨两临近重点区段!$A:$A=D87)*(三跨两临近重点区段!$F:$F="现存区段"),0))),"")</f>
        <v/>
      </c>
      <c r="AC87" s="284" t="str">
        <f t="array" ref="AC87">IFERROR(IF(INDEX(三跨两临近重点区段!$F:$F,MATCH(1,(MONTH(三跨两临近重点区段!$H:$H)=11)*(三跨两临近重点区段!$A:$A=D87),0))="已取消","已取消",INDEX(三跨两临近重点区段!$H:$H,MATCH(1,(MONTH(三跨两临近重点区段!$H:$H)=11)*(三跨两临近重点区段!$A:$A=D87)*(三跨两临近重点区段!$F:$F="现存区段"),0))),"")</f>
        <v/>
      </c>
      <c r="AD87" s="72" t="str">
        <f t="array" ref="AD87">IFERROR(IF(INDEX(三跨两临近重点区段!$F:$F,MATCH(1,(MONTH(三跨两临近重点区段!$H:$H)=11)*(三跨两临近重点区段!$A:$A=D87),0))="已取消","已取消",INDEX(三跨两临近重点区段!$I:$I,MATCH(1,(MONTH(三跨两临近重点区段!$H:$H)=11)*(三跨两临近重点区段!$A:$A=D87)*(三跨两临近重点区段!$F:$F="现存区段"),0))),"")</f>
        <v/>
      </c>
      <c r="AE87" s="284" t="str">
        <f t="array" ref="AE87">IFERROR(IF(INDEX(三跨两临近重点区段!$F:$F,MATCH(1,(MONTH(三跨两临近重点区段!$H:$H)=12)*(三跨两临近重点区段!$A:$A=D87),0))="已取消","已取消",INDEX(三跨两临近重点区段!$H:$H,MATCH(1,(MONTH(三跨两临近重点区段!$H:$H)=12)*(三跨两临近重点区段!$A:$A=D87)*(三跨两临近重点区段!$F:$F="现存区段"),0))),"")</f>
        <v/>
      </c>
      <c r="AF87" s="72" t="str">
        <f t="array" ref="AF87">IFERROR(IF(INDEX(三跨两临近重点区段!$F:$F,MATCH(1,(MONTH(三跨两临近重点区段!$H:$H)=12)*(三跨两临近重点区段!$A:$A=D87),0))="已取消","已取消",INDEX(三跨两临近重点区段!$I:$I,MATCH(1,(MONTH(三跨两临近重点区段!$H:$H)=12)*(三跨两临近重点区段!$A:$A=D87)*(三跨两临近重点区段!$F:$F="现存区段"),0))),"")</f>
        <v/>
      </c>
      <c r="AH87" t="e">
        <f t="array" ref="AH87">INDEX(三跨两临近重点区段!$G:$G,MATCH(D87,三跨两临近重点区段!$A:$A,0))</f>
        <v>#N/A</v>
      </c>
    </row>
    <row r="88" ht="14.25" spans="1:34">
      <c r="A88" s="263" t="s">
        <v>119</v>
      </c>
      <c r="B88" s="264" t="s">
        <v>2265</v>
      </c>
      <c r="C88" s="263" t="s">
        <v>2187</v>
      </c>
      <c r="D88" s="263" t="s">
        <v>2266</v>
      </c>
      <c r="E88" s="265" t="s">
        <v>2137</v>
      </c>
      <c r="F88" s="264" t="s">
        <v>125</v>
      </c>
      <c r="G88" s="263" t="s">
        <v>2138</v>
      </c>
      <c r="H88" s="263" t="s">
        <v>923</v>
      </c>
      <c r="I88" s="287"/>
      <c r="J88" s="286"/>
      <c r="K88" s="286"/>
      <c r="L88" s="286"/>
      <c r="M88" s="270"/>
      <c r="N88" s="270"/>
      <c r="O88" s="33"/>
      <c r="P88" s="107"/>
      <c r="Q88" s="279"/>
      <c r="R88" s="279"/>
      <c r="S88" s="278">
        <v>45447</v>
      </c>
      <c r="T88" s="279" t="s">
        <v>2117</v>
      </c>
      <c r="U88" s="268" t="str">
        <f t="array" ref="U88">IFERROR(IF(INDEX(三跨两临近重点区段!$F:$F,MATCH(1,(MONTH(三跨两临近重点区段!$H:$H)=7)*(三跨两临近重点区段!$A:$A=D88),0))="已取消","已取消",INDEX(三跨两临近重点区段!$H:$H,MATCH(1,(MONTH(三跨两临近重点区段!$H:$H)=7)*(三跨两临近重点区段!$A:$A=D88)*(三跨两临近重点区段!$F:$F="现存区段"),0))),"")</f>
        <v/>
      </c>
      <c r="V88" s="232" t="str">
        <f t="array" ref="V88">IFERROR(IF(INDEX(三跨两临近重点区段!$F:$F,MATCH(1,(MONTH(三跨两临近重点区段!$H:$H)=7)*(三跨两临近重点区段!$A:$A=D88),0))="已取消","已取消",INDEX(三跨两临近重点区段!$I:$I,MATCH(1,(MONTH(三跨两临近重点区段!$H:$H)=7)*(三跨两临近重点区段!$A:$A=D88)*(三跨两临近重点区段!$F:$F="现存区段"),0))),"")</f>
        <v/>
      </c>
      <c r="W88" s="268" t="str">
        <f t="array" ref="W88">IFERROR(IF(INDEX(三跨两临近重点区段!$F:$F,MATCH(1,(MONTH(三跨两临近重点区段!$H:$H)=8)*(三跨两临近重点区段!$A:$A=D88),0))="已取消","已取消",INDEX(三跨两临近重点区段!$H:$H,MATCH(1,(MONTH(三跨两临近重点区段!$H:$H)=8)*(三跨两临近重点区段!$A:$A=D88)*(三跨两临近重点区段!$F:$F="现存区段"),0))),"")</f>
        <v/>
      </c>
      <c r="X88" s="232" t="str">
        <f t="array" ref="X88">IFERROR(IF(INDEX(三跨两临近重点区段!$F:$F,MATCH(1,(MONTH(三跨两临近重点区段!$H:$H)=8)*(三跨两临近重点区段!$A:$A=D88),0))="已取消","已取消",INDEX(三跨两临近重点区段!$I:$I,MATCH(1,(MONTH(三跨两临近重点区段!$H:$H)=8)*(三跨两临近重点区段!$A:$A=D88)*(三跨两临近重点区段!$F:$F="现存区段"),0))),"")</f>
        <v/>
      </c>
      <c r="Y88" s="268" t="str">
        <f t="array" ref="Y88">IFERROR(IF(INDEX(三跨两临近重点区段!$F:$F,MATCH(1,(MONTH(三跨两临近重点区段!$H:$H)=9)*(三跨两临近重点区段!$A:$A=D88),0))="已取消","已取消",INDEX(三跨两临近重点区段!$H:$H,MATCH(1,(MONTH(三跨两临近重点区段!$H:$H)=9)*(三跨两临近重点区段!$A:$A=D88)*(三跨两临近重点区段!$F:$F="现存区段"),0))),"")</f>
        <v/>
      </c>
      <c r="Z88" s="232" t="str">
        <f t="array" ref="Z88">IFERROR(IF(INDEX(三跨两临近重点区段!$F:$F,MATCH(1,(MONTH(三跨两临近重点区段!$H:$H)=9)*(三跨两临近重点区段!$A:$A=D88),0))="已取消","已取消",INDEX(三跨两临近重点区段!$I:$I,MATCH(1,(MONTH(三跨两临近重点区段!$H:$H)=9)*(三跨两临近重点区段!$A:$A=D88)*(三跨两临近重点区段!$F:$F="现存区段"),0))),"")</f>
        <v/>
      </c>
      <c r="AA88" s="268" t="str">
        <f t="array" ref="AA88">IFERROR(IF(INDEX(三跨两临近重点区段!$F:$F,MATCH(1,(MONTH(三跨两临近重点区段!$H:$H)=10)*(三跨两临近重点区段!$A:$A=D88),0))="已取消","已取消",INDEX(三跨两临近重点区段!$H:$H,MATCH(1,(MONTH(三跨两临近重点区段!$H:$H)=10)*(三跨两临近重点区段!$A:$A=D88)*(三跨两临近重点区段!$F:$F="现存区段"),0))),"")</f>
        <v/>
      </c>
      <c r="AB88" s="72" t="str">
        <f t="array" ref="AB88">IFERROR(IF(INDEX(三跨两临近重点区段!$F:$F,MATCH(1,(MONTH(三跨两临近重点区段!$H:$H)=10)*(三跨两临近重点区段!$A:$A=D88),0))="已取消","已取消",INDEX(三跨两临近重点区段!$I:$I,MATCH(1,(MONTH(三跨两临近重点区段!$H:$H)=10)*(三跨两临近重点区段!$A:$A=D88)*(三跨两临近重点区段!$F:$F="现存区段"),0))),"")</f>
        <v/>
      </c>
      <c r="AC88" s="284" t="str">
        <f t="array" ref="AC88">IFERROR(IF(INDEX(三跨两临近重点区段!$F:$F,MATCH(1,(MONTH(三跨两临近重点区段!$H:$H)=11)*(三跨两临近重点区段!$A:$A=D88),0))="已取消","已取消",INDEX(三跨两临近重点区段!$H:$H,MATCH(1,(MONTH(三跨两临近重点区段!$H:$H)=11)*(三跨两临近重点区段!$A:$A=D88)*(三跨两临近重点区段!$F:$F="现存区段"),0))),"")</f>
        <v/>
      </c>
      <c r="AD88" s="72" t="str">
        <f t="array" ref="AD88">IFERROR(IF(INDEX(三跨两临近重点区段!$F:$F,MATCH(1,(MONTH(三跨两临近重点区段!$H:$H)=11)*(三跨两临近重点区段!$A:$A=D88),0))="已取消","已取消",INDEX(三跨两临近重点区段!$I:$I,MATCH(1,(MONTH(三跨两临近重点区段!$H:$H)=11)*(三跨两临近重点区段!$A:$A=D88)*(三跨两临近重点区段!$F:$F="现存区段"),0))),"")</f>
        <v/>
      </c>
      <c r="AE88" s="284" t="str">
        <f t="array" ref="AE88">IFERROR(IF(INDEX(三跨两临近重点区段!$F:$F,MATCH(1,(MONTH(三跨两临近重点区段!$H:$H)=12)*(三跨两临近重点区段!$A:$A=D88),0))="已取消","已取消",INDEX(三跨两临近重点区段!$H:$H,MATCH(1,(MONTH(三跨两临近重点区段!$H:$H)=12)*(三跨两临近重点区段!$A:$A=D88)*(三跨两临近重点区段!$F:$F="现存区段"),0))),"")</f>
        <v/>
      </c>
      <c r="AF88" s="72" t="str">
        <f t="array" ref="AF88">IFERROR(IF(INDEX(三跨两临近重点区段!$F:$F,MATCH(1,(MONTH(三跨两临近重点区段!$H:$H)=12)*(三跨两临近重点区段!$A:$A=D88),0))="已取消","已取消",INDEX(三跨两临近重点区段!$I:$I,MATCH(1,(MONTH(三跨两临近重点区段!$H:$H)=12)*(三跨两临近重点区段!$A:$A=D88)*(三跨两临近重点区段!$F:$F="现存区段"),0))),"")</f>
        <v/>
      </c>
      <c r="AH88" t="e">
        <f t="array" ref="AH88">INDEX(三跨两临近重点区段!$G:$G,MATCH(D88,三跨两临近重点区段!$A:$A,0))</f>
        <v>#N/A</v>
      </c>
    </row>
    <row r="89" ht="14.25" spans="1:34">
      <c r="A89" s="263" t="s">
        <v>119</v>
      </c>
      <c r="B89" s="264" t="s">
        <v>2265</v>
      </c>
      <c r="C89" s="263" t="s">
        <v>2123</v>
      </c>
      <c r="D89" s="263" t="s">
        <v>2267</v>
      </c>
      <c r="E89" s="265" t="s">
        <v>2137</v>
      </c>
      <c r="F89" s="264" t="s">
        <v>125</v>
      </c>
      <c r="G89" s="263" t="s">
        <v>2138</v>
      </c>
      <c r="H89" s="263" t="s">
        <v>923</v>
      </c>
      <c r="I89" s="273"/>
      <c r="J89" s="196"/>
      <c r="K89" s="196"/>
      <c r="L89" s="196"/>
      <c r="M89" s="270"/>
      <c r="N89" s="270"/>
      <c r="O89" s="33"/>
      <c r="P89" s="107"/>
      <c r="Q89" s="279"/>
      <c r="R89" s="279"/>
      <c r="S89" s="278">
        <v>45447</v>
      </c>
      <c r="T89" s="279" t="s">
        <v>2117</v>
      </c>
      <c r="U89" s="268" t="str">
        <f t="array" ref="U89">IFERROR(IF(INDEX(三跨两临近重点区段!$F:$F,MATCH(1,(MONTH(三跨两临近重点区段!$H:$H)=7)*(三跨两临近重点区段!$A:$A=D89),0))="已取消","已取消",INDEX(三跨两临近重点区段!$H:$H,MATCH(1,(MONTH(三跨两临近重点区段!$H:$H)=7)*(三跨两临近重点区段!$A:$A=D89)*(三跨两临近重点区段!$F:$F="现存区段"),0))),"")</f>
        <v/>
      </c>
      <c r="V89" s="232" t="str">
        <f t="array" ref="V89">IFERROR(IF(INDEX(三跨两临近重点区段!$F:$F,MATCH(1,(MONTH(三跨两临近重点区段!$H:$H)=7)*(三跨两临近重点区段!$A:$A=D89),0))="已取消","已取消",INDEX(三跨两临近重点区段!$I:$I,MATCH(1,(MONTH(三跨两临近重点区段!$H:$H)=7)*(三跨两临近重点区段!$A:$A=D89)*(三跨两临近重点区段!$F:$F="现存区段"),0))),"")</f>
        <v/>
      </c>
      <c r="W89" s="268" t="str">
        <f t="array" ref="W89">IFERROR(IF(INDEX(三跨两临近重点区段!$F:$F,MATCH(1,(MONTH(三跨两临近重点区段!$H:$H)=8)*(三跨两临近重点区段!$A:$A=D89),0))="已取消","已取消",INDEX(三跨两临近重点区段!$H:$H,MATCH(1,(MONTH(三跨两临近重点区段!$H:$H)=8)*(三跨两临近重点区段!$A:$A=D89)*(三跨两临近重点区段!$F:$F="现存区段"),0))),"")</f>
        <v/>
      </c>
      <c r="X89" s="232" t="str">
        <f t="array" ref="X89">IFERROR(IF(INDEX(三跨两临近重点区段!$F:$F,MATCH(1,(MONTH(三跨两临近重点区段!$H:$H)=8)*(三跨两临近重点区段!$A:$A=D89),0))="已取消","已取消",INDEX(三跨两临近重点区段!$I:$I,MATCH(1,(MONTH(三跨两临近重点区段!$H:$H)=8)*(三跨两临近重点区段!$A:$A=D89)*(三跨两临近重点区段!$F:$F="现存区段"),0))),"")</f>
        <v/>
      </c>
      <c r="Y89" s="268" t="str">
        <f t="array" ref="Y89">IFERROR(IF(INDEX(三跨两临近重点区段!$F:$F,MATCH(1,(MONTH(三跨两临近重点区段!$H:$H)=9)*(三跨两临近重点区段!$A:$A=D89),0))="已取消","已取消",INDEX(三跨两临近重点区段!$H:$H,MATCH(1,(MONTH(三跨两临近重点区段!$H:$H)=9)*(三跨两临近重点区段!$A:$A=D89)*(三跨两临近重点区段!$F:$F="现存区段"),0))),"")</f>
        <v/>
      </c>
      <c r="Z89" s="232" t="str">
        <f t="array" ref="Z89">IFERROR(IF(INDEX(三跨两临近重点区段!$F:$F,MATCH(1,(MONTH(三跨两临近重点区段!$H:$H)=9)*(三跨两临近重点区段!$A:$A=D89),0))="已取消","已取消",INDEX(三跨两临近重点区段!$I:$I,MATCH(1,(MONTH(三跨两临近重点区段!$H:$H)=9)*(三跨两临近重点区段!$A:$A=D89)*(三跨两临近重点区段!$F:$F="现存区段"),0))),"")</f>
        <v/>
      </c>
      <c r="AA89" s="268" t="str">
        <f t="array" ref="AA89">IFERROR(IF(INDEX(三跨两临近重点区段!$F:$F,MATCH(1,(MONTH(三跨两临近重点区段!$H:$H)=10)*(三跨两临近重点区段!$A:$A=D89),0))="已取消","已取消",INDEX(三跨两临近重点区段!$H:$H,MATCH(1,(MONTH(三跨两临近重点区段!$H:$H)=10)*(三跨两临近重点区段!$A:$A=D89)*(三跨两临近重点区段!$F:$F="现存区段"),0))),"")</f>
        <v/>
      </c>
      <c r="AB89" s="72" t="str">
        <f t="array" ref="AB89">IFERROR(IF(INDEX(三跨两临近重点区段!$F:$F,MATCH(1,(MONTH(三跨两临近重点区段!$H:$H)=10)*(三跨两临近重点区段!$A:$A=D89),0))="已取消","已取消",INDEX(三跨两临近重点区段!$I:$I,MATCH(1,(MONTH(三跨两临近重点区段!$H:$H)=10)*(三跨两临近重点区段!$A:$A=D89)*(三跨两临近重点区段!$F:$F="现存区段"),0))),"")</f>
        <v/>
      </c>
      <c r="AC89" s="284" t="str">
        <f t="array" ref="AC89">IFERROR(IF(INDEX(三跨两临近重点区段!$F:$F,MATCH(1,(MONTH(三跨两临近重点区段!$H:$H)=11)*(三跨两临近重点区段!$A:$A=D89),0))="已取消","已取消",INDEX(三跨两临近重点区段!$H:$H,MATCH(1,(MONTH(三跨两临近重点区段!$H:$H)=11)*(三跨两临近重点区段!$A:$A=D89)*(三跨两临近重点区段!$F:$F="现存区段"),0))),"")</f>
        <v/>
      </c>
      <c r="AD89" s="72" t="str">
        <f t="array" ref="AD89">IFERROR(IF(INDEX(三跨两临近重点区段!$F:$F,MATCH(1,(MONTH(三跨两临近重点区段!$H:$H)=11)*(三跨两临近重点区段!$A:$A=D89),0))="已取消","已取消",INDEX(三跨两临近重点区段!$I:$I,MATCH(1,(MONTH(三跨两临近重点区段!$H:$H)=11)*(三跨两临近重点区段!$A:$A=D89)*(三跨两临近重点区段!$F:$F="现存区段"),0))),"")</f>
        <v/>
      </c>
      <c r="AE89" s="284" t="str">
        <f t="array" ref="AE89">IFERROR(IF(INDEX(三跨两临近重点区段!$F:$F,MATCH(1,(MONTH(三跨两临近重点区段!$H:$H)=12)*(三跨两临近重点区段!$A:$A=D89),0))="已取消","已取消",INDEX(三跨两临近重点区段!$H:$H,MATCH(1,(MONTH(三跨两临近重点区段!$H:$H)=12)*(三跨两临近重点区段!$A:$A=D89)*(三跨两临近重点区段!$F:$F="现存区段"),0))),"")</f>
        <v/>
      </c>
      <c r="AF89" s="72" t="str">
        <f t="array" ref="AF89">IFERROR(IF(INDEX(三跨两临近重点区段!$F:$F,MATCH(1,(MONTH(三跨两临近重点区段!$H:$H)=12)*(三跨两临近重点区段!$A:$A=D89),0))="已取消","已取消",INDEX(三跨两临近重点区段!$I:$I,MATCH(1,(MONTH(三跨两临近重点区段!$H:$H)=12)*(三跨两临近重点区段!$A:$A=D89)*(三跨两临近重点区段!$F:$F="现存区段"),0))),"")</f>
        <v/>
      </c>
      <c r="AH89" t="e">
        <f t="array" ref="AH89">INDEX(三跨两临近重点区段!$G:$G,MATCH(D89,三跨两临近重点区段!$A:$A,0))</f>
        <v>#N/A</v>
      </c>
    </row>
    <row r="90" ht="14.25" spans="1:34">
      <c r="A90" s="263" t="s">
        <v>119</v>
      </c>
      <c r="B90" s="264" t="s">
        <v>2268</v>
      </c>
      <c r="C90" s="263" t="s">
        <v>2269</v>
      </c>
      <c r="D90" s="263" t="s">
        <v>2270</v>
      </c>
      <c r="E90" s="265" t="s">
        <v>2137</v>
      </c>
      <c r="F90" s="264" t="s">
        <v>125</v>
      </c>
      <c r="G90" s="263" t="s">
        <v>2138</v>
      </c>
      <c r="H90" s="263" t="s">
        <v>959</v>
      </c>
      <c r="I90" s="273"/>
      <c r="J90" s="196"/>
      <c r="K90" s="196"/>
      <c r="L90" s="196"/>
      <c r="M90" s="270"/>
      <c r="N90" s="270"/>
      <c r="O90" s="33"/>
      <c r="P90" s="107"/>
      <c r="Q90" s="279"/>
      <c r="R90" s="279"/>
      <c r="S90" s="278">
        <v>45447</v>
      </c>
      <c r="T90" s="279" t="s">
        <v>2117</v>
      </c>
      <c r="U90" s="268" t="str">
        <f t="array" ref="U90">IFERROR(IF(INDEX(三跨两临近重点区段!$F:$F,MATCH(1,(MONTH(三跨两临近重点区段!$H:$H)=7)*(三跨两临近重点区段!$A:$A=D90),0))="已取消","已取消",INDEX(三跨两临近重点区段!$H:$H,MATCH(1,(MONTH(三跨两临近重点区段!$H:$H)=7)*(三跨两临近重点区段!$A:$A=D90)*(三跨两临近重点区段!$F:$F="现存区段"),0))),"")</f>
        <v/>
      </c>
      <c r="V90" s="232" t="str">
        <f t="array" ref="V90">IFERROR(IF(INDEX(三跨两临近重点区段!$F:$F,MATCH(1,(MONTH(三跨两临近重点区段!$H:$H)=7)*(三跨两临近重点区段!$A:$A=D90),0))="已取消","已取消",INDEX(三跨两临近重点区段!$I:$I,MATCH(1,(MONTH(三跨两临近重点区段!$H:$H)=7)*(三跨两临近重点区段!$A:$A=D90)*(三跨两临近重点区段!$F:$F="现存区段"),0))),"")</f>
        <v/>
      </c>
      <c r="W90" s="268" t="str">
        <f t="array" ref="W90">IFERROR(IF(INDEX(三跨两临近重点区段!$F:$F,MATCH(1,(MONTH(三跨两临近重点区段!$H:$H)=8)*(三跨两临近重点区段!$A:$A=D90),0))="已取消","已取消",INDEX(三跨两临近重点区段!$H:$H,MATCH(1,(MONTH(三跨两临近重点区段!$H:$H)=8)*(三跨两临近重点区段!$A:$A=D90)*(三跨两临近重点区段!$F:$F="现存区段"),0))),"")</f>
        <v/>
      </c>
      <c r="X90" s="232" t="str">
        <f t="array" ref="X90">IFERROR(IF(INDEX(三跨两临近重点区段!$F:$F,MATCH(1,(MONTH(三跨两临近重点区段!$H:$H)=8)*(三跨两临近重点区段!$A:$A=D90),0))="已取消","已取消",INDEX(三跨两临近重点区段!$I:$I,MATCH(1,(MONTH(三跨两临近重点区段!$H:$H)=8)*(三跨两临近重点区段!$A:$A=D90)*(三跨两临近重点区段!$F:$F="现存区段"),0))),"")</f>
        <v/>
      </c>
      <c r="Y90" s="268" t="str">
        <f t="array" ref="Y90">IFERROR(IF(INDEX(三跨两临近重点区段!$F:$F,MATCH(1,(MONTH(三跨两临近重点区段!$H:$H)=9)*(三跨两临近重点区段!$A:$A=D90),0))="已取消","已取消",INDEX(三跨两临近重点区段!$H:$H,MATCH(1,(MONTH(三跨两临近重点区段!$H:$H)=9)*(三跨两临近重点区段!$A:$A=D90)*(三跨两临近重点区段!$F:$F="现存区段"),0))),"")</f>
        <v/>
      </c>
      <c r="Z90" s="232" t="str">
        <f t="array" ref="Z90">IFERROR(IF(INDEX(三跨两临近重点区段!$F:$F,MATCH(1,(MONTH(三跨两临近重点区段!$H:$H)=9)*(三跨两临近重点区段!$A:$A=D90),0))="已取消","已取消",INDEX(三跨两临近重点区段!$I:$I,MATCH(1,(MONTH(三跨两临近重点区段!$H:$H)=9)*(三跨两临近重点区段!$A:$A=D90)*(三跨两临近重点区段!$F:$F="现存区段"),0))),"")</f>
        <v/>
      </c>
      <c r="AA90" s="268" t="str">
        <f t="array" ref="AA90">IFERROR(IF(INDEX(三跨两临近重点区段!$F:$F,MATCH(1,(MONTH(三跨两临近重点区段!$H:$H)=10)*(三跨两临近重点区段!$A:$A=D90),0))="已取消","已取消",INDEX(三跨两临近重点区段!$H:$H,MATCH(1,(MONTH(三跨两临近重点区段!$H:$H)=10)*(三跨两临近重点区段!$A:$A=D90)*(三跨两临近重点区段!$F:$F="现存区段"),0))),"")</f>
        <v/>
      </c>
      <c r="AB90" s="72" t="str">
        <f t="array" ref="AB90">IFERROR(IF(INDEX(三跨两临近重点区段!$F:$F,MATCH(1,(MONTH(三跨两临近重点区段!$H:$H)=10)*(三跨两临近重点区段!$A:$A=D90),0))="已取消","已取消",INDEX(三跨两临近重点区段!$I:$I,MATCH(1,(MONTH(三跨两临近重点区段!$H:$H)=10)*(三跨两临近重点区段!$A:$A=D90)*(三跨两临近重点区段!$F:$F="现存区段"),0))),"")</f>
        <v/>
      </c>
      <c r="AC90" s="284" t="str">
        <f t="array" ref="AC90">IFERROR(IF(INDEX(三跨两临近重点区段!$F:$F,MATCH(1,(MONTH(三跨两临近重点区段!$H:$H)=11)*(三跨两临近重点区段!$A:$A=D90),0))="已取消","已取消",INDEX(三跨两临近重点区段!$H:$H,MATCH(1,(MONTH(三跨两临近重点区段!$H:$H)=11)*(三跨两临近重点区段!$A:$A=D90)*(三跨两临近重点区段!$F:$F="现存区段"),0))),"")</f>
        <v/>
      </c>
      <c r="AD90" s="72" t="str">
        <f t="array" ref="AD90">IFERROR(IF(INDEX(三跨两临近重点区段!$F:$F,MATCH(1,(MONTH(三跨两临近重点区段!$H:$H)=11)*(三跨两临近重点区段!$A:$A=D90),0))="已取消","已取消",INDEX(三跨两临近重点区段!$I:$I,MATCH(1,(MONTH(三跨两临近重点区段!$H:$H)=11)*(三跨两临近重点区段!$A:$A=D90)*(三跨两临近重点区段!$F:$F="现存区段"),0))),"")</f>
        <v/>
      </c>
      <c r="AE90" s="284" t="str">
        <f t="array" ref="AE90">IFERROR(IF(INDEX(三跨两临近重点区段!$F:$F,MATCH(1,(MONTH(三跨两临近重点区段!$H:$H)=12)*(三跨两临近重点区段!$A:$A=D90),0))="已取消","已取消",INDEX(三跨两临近重点区段!$H:$H,MATCH(1,(MONTH(三跨两临近重点区段!$H:$H)=12)*(三跨两临近重点区段!$A:$A=D90)*(三跨两临近重点区段!$F:$F="现存区段"),0))),"")</f>
        <v/>
      </c>
      <c r="AF90" s="72" t="str">
        <f t="array" ref="AF90">IFERROR(IF(INDEX(三跨两临近重点区段!$F:$F,MATCH(1,(MONTH(三跨两临近重点区段!$H:$H)=12)*(三跨两临近重点区段!$A:$A=D90),0))="已取消","已取消",INDEX(三跨两临近重点区段!$I:$I,MATCH(1,(MONTH(三跨两临近重点区段!$H:$H)=12)*(三跨两临近重点区段!$A:$A=D90)*(三跨两临近重点区段!$F:$F="现存区段"),0))),"")</f>
        <v/>
      </c>
      <c r="AH90" t="e">
        <f t="array" ref="AH90">INDEX(三跨两临近重点区段!$G:$G,MATCH(D90,三跨两临近重点区段!$A:$A,0))</f>
        <v>#N/A</v>
      </c>
    </row>
    <row r="91" ht="14.25" spans="1:34">
      <c r="A91" s="263" t="s">
        <v>119</v>
      </c>
      <c r="B91" s="264" t="s">
        <v>2268</v>
      </c>
      <c r="C91" s="263" t="s">
        <v>2271</v>
      </c>
      <c r="D91" s="263" t="s">
        <v>2272</v>
      </c>
      <c r="E91" s="265" t="s">
        <v>2137</v>
      </c>
      <c r="F91" s="264" t="s">
        <v>125</v>
      </c>
      <c r="G91" s="263" t="s">
        <v>2138</v>
      </c>
      <c r="H91" s="263" t="s">
        <v>959</v>
      </c>
      <c r="I91" s="273"/>
      <c r="J91" s="196"/>
      <c r="K91" s="196"/>
      <c r="L91" s="196"/>
      <c r="M91" s="270"/>
      <c r="N91" s="270"/>
      <c r="O91" s="33"/>
      <c r="P91" s="107"/>
      <c r="Q91" s="279"/>
      <c r="R91" s="279"/>
      <c r="S91" s="278">
        <v>45447</v>
      </c>
      <c r="T91" s="279" t="s">
        <v>2117</v>
      </c>
      <c r="U91" s="268" t="str">
        <f t="array" ref="U91">IFERROR(IF(INDEX(三跨两临近重点区段!$F:$F,MATCH(1,(MONTH(三跨两临近重点区段!$H:$H)=7)*(三跨两临近重点区段!$A:$A=D91),0))="已取消","已取消",INDEX(三跨两临近重点区段!$H:$H,MATCH(1,(MONTH(三跨两临近重点区段!$H:$H)=7)*(三跨两临近重点区段!$A:$A=D91)*(三跨两临近重点区段!$F:$F="现存区段"),0))),"")</f>
        <v/>
      </c>
      <c r="V91" s="232" t="str">
        <f t="array" ref="V91">IFERROR(IF(INDEX(三跨两临近重点区段!$F:$F,MATCH(1,(MONTH(三跨两临近重点区段!$H:$H)=7)*(三跨两临近重点区段!$A:$A=D91),0))="已取消","已取消",INDEX(三跨两临近重点区段!$I:$I,MATCH(1,(MONTH(三跨两临近重点区段!$H:$H)=7)*(三跨两临近重点区段!$A:$A=D91)*(三跨两临近重点区段!$F:$F="现存区段"),0))),"")</f>
        <v/>
      </c>
      <c r="W91" s="268" t="str">
        <f t="array" ref="W91">IFERROR(IF(INDEX(三跨两临近重点区段!$F:$F,MATCH(1,(MONTH(三跨两临近重点区段!$H:$H)=8)*(三跨两临近重点区段!$A:$A=D91),0))="已取消","已取消",INDEX(三跨两临近重点区段!$H:$H,MATCH(1,(MONTH(三跨两临近重点区段!$H:$H)=8)*(三跨两临近重点区段!$A:$A=D91)*(三跨两临近重点区段!$F:$F="现存区段"),0))),"")</f>
        <v/>
      </c>
      <c r="X91" s="232" t="str">
        <f t="array" ref="X91">IFERROR(IF(INDEX(三跨两临近重点区段!$F:$F,MATCH(1,(MONTH(三跨两临近重点区段!$H:$H)=8)*(三跨两临近重点区段!$A:$A=D91),0))="已取消","已取消",INDEX(三跨两临近重点区段!$I:$I,MATCH(1,(MONTH(三跨两临近重点区段!$H:$H)=8)*(三跨两临近重点区段!$A:$A=D91)*(三跨两临近重点区段!$F:$F="现存区段"),0))),"")</f>
        <v/>
      </c>
      <c r="Y91" s="268" t="str">
        <f t="array" ref="Y91">IFERROR(IF(INDEX(三跨两临近重点区段!$F:$F,MATCH(1,(MONTH(三跨两临近重点区段!$H:$H)=9)*(三跨两临近重点区段!$A:$A=D91),0))="已取消","已取消",INDEX(三跨两临近重点区段!$H:$H,MATCH(1,(MONTH(三跨两临近重点区段!$H:$H)=9)*(三跨两临近重点区段!$A:$A=D91)*(三跨两临近重点区段!$F:$F="现存区段"),0))),"")</f>
        <v/>
      </c>
      <c r="Z91" s="232" t="str">
        <f t="array" ref="Z91">IFERROR(IF(INDEX(三跨两临近重点区段!$F:$F,MATCH(1,(MONTH(三跨两临近重点区段!$H:$H)=9)*(三跨两临近重点区段!$A:$A=D91),0))="已取消","已取消",INDEX(三跨两临近重点区段!$I:$I,MATCH(1,(MONTH(三跨两临近重点区段!$H:$H)=9)*(三跨两临近重点区段!$A:$A=D91)*(三跨两临近重点区段!$F:$F="现存区段"),0))),"")</f>
        <v/>
      </c>
      <c r="AA91" s="268" t="str">
        <f t="array" ref="AA91">IFERROR(IF(INDEX(三跨两临近重点区段!$F:$F,MATCH(1,(MONTH(三跨两临近重点区段!$H:$H)=10)*(三跨两临近重点区段!$A:$A=D91),0))="已取消","已取消",INDEX(三跨两临近重点区段!$H:$H,MATCH(1,(MONTH(三跨两临近重点区段!$H:$H)=10)*(三跨两临近重点区段!$A:$A=D91)*(三跨两临近重点区段!$F:$F="现存区段"),0))),"")</f>
        <v/>
      </c>
      <c r="AB91" s="72" t="str">
        <f t="array" ref="AB91">IFERROR(IF(INDEX(三跨两临近重点区段!$F:$F,MATCH(1,(MONTH(三跨两临近重点区段!$H:$H)=10)*(三跨两临近重点区段!$A:$A=D91),0))="已取消","已取消",INDEX(三跨两临近重点区段!$I:$I,MATCH(1,(MONTH(三跨两临近重点区段!$H:$H)=10)*(三跨两临近重点区段!$A:$A=D91)*(三跨两临近重点区段!$F:$F="现存区段"),0))),"")</f>
        <v/>
      </c>
      <c r="AC91" s="284" t="str">
        <f t="array" ref="AC91">IFERROR(IF(INDEX(三跨两临近重点区段!$F:$F,MATCH(1,(MONTH(三跨两临近重点区段!$H:$H)=11)*(三跨两临近重点区段!$A:$A=D91),0))="已取消","已取消",INDEX(三跨两临近重点区段!$H:$H,MATCH(1,(MONTH(三跨两临近重点区段!$H:$H)=11)*(三跨两临近重点区段!$A:$A=D91)*(三跨两临近重点区段!$F:$F="现存区段"),0))),"")</f>
        <v/>
      </c>
      <c r="AD91" s="72" t="str">
        <f t="array" ref="AD91">IFERROR(IF(INDEX(三跨两临近重点区段!$F:$F,MATCH(1,(MONTH(三跨两临近重点区段!$H:$H)=11)*(三跨两临近重点区段!$A:$A=D91),0))="已取消","已取消",INDEX(三跨两临近重点区段!$I:$I,MATCH(1,(MONTH(三跨两临近重点区段!$H:$H)=11)*(三跨两临近重点区段!$A:$A=D91)*(三跨两临近重点区段!$F:$F="现存区段"),0))),"")</f>
        <v/>
      </c>
      <c r="AE91" s="284" t="str">
        <f t="array" ref="AE91">IFERROR(IF(INDEX(三跨两临近重点区段!$F:$F,MATCH(1,(MONTH(三跨两临近重点区段!$H:$H)=12)*(三跨两临近重点区段!$A:$A=D91),0))="已取消","已取消",INDEX(三跨两临近重点区段!$H:$H,MATCH(1,(MONTH(三跨两临近重点区段!$H:$H)=12)*(三跨两临近重点区段!$A:$A=D91)*(三跨两临近重点区段!$F:$F="现存区段"),0))),"")</f>
        <v/>
      </c>
      <c r="AF91" s="72" t="str">
        <f t="array" ref="AF91">IFERROR(IF(INDEX(三跨两临近重点区段!$F:$F,MATCH(1,(MONTH(三跨两临近重点区段!$H:$H)=12)*(三跨两临近重点区段!$A:$A=D91),0))="已取消","已取消",INDEX(三跨两临近重点区段!$I:$I,MATCH(1,(MONTH(三跨两临近重点区段!$H:$H)=12)*(三跨两临近重点区段!$A:$A=D91)*(三跨两临近重点区段!$F:$F="现存区段"),0))),"")</f>
        <v/>
      </c>
      <c r="AH91" t="e">
        <f t="array" ref="AH91">INDEX(三跨两临近重点区段!$G:$G,MATCH(D91,三跨两临近重点区段!$A:$A,0))</f>
        <v>#N/A</v>
      </c>
    </row>
    <row r="92" ht="14.25" spans="1:34">
      <c r="A92" s="263" t="s">
        <v>119</v>
      </c>
      <c r="B92" s="264" t="s">
        <v>2268</v>
      </c>
      <c r="C92" s="263" t="s">
        <v>2126</v>
      </c>
      <c r="D92" s="263" t="s">
        <v>2273</v>
      </c>
      <c r="E92" s="265" t="s">
        <v>2137</v>
      </c>
      <c r="F92" s="264" t="s">
        <v>125</v>
      </c>
      <c r="G92" s="263" t="s">
        <v>2138</v>
      </c>
      <c r="H92" s="263" t="s">
        <v>959</v>
      </c>
      <c r="I92" s="273"/>
      <c r="J92" s="196"/>
      <c r="K92" s="196"/>
      <c r="L92" s="196"/>
      <c r="M92" s="270"/>
      <c r="N92" s="270"/>
      <c r="O92" s="33"/>
      <c r="P92" s="107"/>
      <c r="Q92" s="279"/>
      <c r="R92" s="279"/>
      <c r="S92" s="278">
        <v>45447</v>
      </c>
      <c r="T92" s="279" t="s">
        <v>2117</v>
      </c>
      <c r="U92" s="268" t="str">
        <f t="array" ref="U92">IFERROR(IF(INDEX(三跨两临近重点区段!$F:$F,MATCH(1,(MONTH(三跨两临近重点区段!$H:$H)=7)*(三跨两临近重点区段!$A:$A=D92),0))="已取消","已取消",INDEX(三跨两临近重点区段!$H:$H,MATCH(1,(MONTH(三跨两临近重点区段!$H:$H)=7)*(三跨两临近重点区段!$A:$A=D92)*(三跨两临近重点区段!$F:$F="现存区段"),0))),"")</f>
        <v/>
      </c>
      <c r="V92" s="232" t="str">
        <f t="array" ref="V92">IFERROR(IF(INDEX(三跨两临近重点区段!$F:$F,MATCH(1,(MONTH(三跨两临近重点区段!$H:$H)=7)*(三跨两临近重点区段!$A:$A=D92),0))="已取消","已取消",INDEX(三跨两临近重点区段!$I:$I,MATCH(1,(MONTH(三跨两临近重点区段!$H:$H)=7)*(三跨两临近重点区段!$A:$A=D92)*(三跨两临近重点区段!$F:$F="现存区段"),0))),"")</f>
        <v/>
      </c>
      <c r="W92" s="268" t="str">
        <f t="array" ref="W92">IFERROR(IF(INDEX(三跨两临近重点区段!$F:$F,MATCH(1,(MONTH(三跨两临近重点区段!$H:$H)=8)*(三跨两临近重点区段!$A:$A=D92),0))="已取消","已取消",INDEX(三跨两临近重点区段!$H:$H,MATCH(1,(MONTH(三跨两临近重点区段!$H:$H)=8)*(三跨两临近重点区段!$A:$A=D92)*(三跨两临近重点区段!$F:$F="现存区段"),0))),"")</f>
        <v/>
      </c>
      <c r="X92" s="232" t="str">
        <f t="array" ref="X92">IFERROR(IF(INDEX(三跨两临近重点区段!$F:$F,MATCH(1,(MONTH(三跨两临近重点区段!$H:$H)=8)*(三跨两临近重点区段!$A:$A=D92),0))="已取消","已取消",INDEX(三跨两临近重点区段!$I:$I,MATCH(1,(MONTH(三跨两临近重点区段!$H:$H)=8)*(三跨两临近重点区段!$A:$A=D92)*(三跨两临近重点区段!$F:$F="现存区段"),0))),"")</f>
        <v/>
      </c>
      <c r="Y92" s="268" t="str">
        <f t="array" ref="Y92">IFERROR(IF(INDEX(三跨两临近重点区段!$F:$F,MATCH(1,(MONTH(三跨两临近重点区段!$H:$H)=9)*(三跨两临近重点区段!$A:$A=D92),0))="已取消","已取消",INDEX(三跨两临近重点区段!$H:$H,MATCH(1,(MONTH(三跨两临近重点区段!$H:$H)=9)*(三跨两临近重点区段!$A:$A=D92)*(三跨两临近重点区段!$F:$F="现存区段"),0))),"")</f>
        <v/>
      </c>
      <c r="Z92" s="232" t="str">
        <f t="array" ref="Z92">IFERROR(IF(INDEX(三跨两临近重点区段!$F:$F,MATCH(1,(MONTH(三跨两临近重点区段!$H:$H)=9)*(三跨两临近重点区段!$A:$A=D92),0))="已取消","已取消",INDEX(三跨两临近重点区段!$I:$I,MATCH(1,(MONTH(三跨两临近重点区段!$H:$H)=9)*(三跨两临近重点区段!$A:$A=D92)*(三跨两临近重点区段!$F:$F="现存区段"),0))),"")</f>
        <v/>
      </c>
      <c r="AA92" s="268" t="str">
        <f t="array" ref="AA92">IFERROR(IF(INDEX(三跨两临近重点区段!$F:$F,MATCH(1,(MONTH(三跨两临近重点区段!$H:$H)=10)*(三跨两临近重点区段!$A:$A=D92),0))="已取消","已取消",INDEX(三跨两临近重点区段!$H:$H,MATCH(1,(MONTH(三跨两临近重点区段!$H:$H)=10)*(三跨两临近重点区段!$A:$A=D92)*(三跨两临近重点区段!$F:$F="现存区段"),0))),"")</f>
        <v/>
      </c>
      <c r="AB92" s="72" t="str">
        <f t="array" ref="AB92">IFERROR(IF(INDEX(三跨两临近重点区段!$F:$F,MATCH(1,(MONTH(三跨两临近重点区段!$H:$H)=10)*(三跨两临近重点区段!$A:$A=D92),0))="已取消","已取消",INDEX(三跨两临近重点区段!$I:$I,MATCH(1,(MONTH(三跨两临近重点区段!$H:$H)=10)*(三跨两临近重点区段!$A:$A=D92)*(三跨两临近重点区段!$F:$F="现存区段"),0))),"")</f>
        <v/>
      </c>
      <c r="AC92" s="284" t="str">
        <f t="array" ref="AC92">IFERROR(IF(INDEX(三跨两临近重点区段!$F:$F,MATCH(1,(MONTH(三跨两临近重点区段!$H:$H)=11)*(三跨两临近重点区段!$A:$A=D92),0))="已取消","已取消",INDEX(三跨两临近重点区段!$H:$H,MATCH(1,(MONTH(三跨两临近重点区段!$H:$H)=11)*(三跨两临近重点区段!$A:$A=D92)*(三跨两临近重点区段!$F:$F="现存区段"),0))),"")</f>
        <v/>
      </c>
      <c r="AD92" s="72" t="str">
        <f t="array" ref="AD92">IFERROR(IF(INDEX(三跨两临近重点区段!$F:$F,MATCH(1,(MONTH(三跨两临近重点区段!$H:$H)=11)*(三跨两临近重点区段!$A:$A=D92),0))="已取消","已取消",INDEX(三跨两临近重点区段!$I:$I,MATCH(1,(MONTH(三跨两临近重点区段!$H:$H)=11)*(三跨两临近重点区段!$A:$A=D92)*(三跨两临近重点区段!$F:$F="现存区段"),0))),"")</f>
        <v/>
      </c>
      <c r="AE92" s="284" t="str">
        <f t="array" ref="AE92">IFERROR(IF(INDEX(三跨两临近重点区段!$F:$F,MATCH(1,(MONTH(三跨两临近重点区段!$H:$H)=12)*(三跨两临近重点区段!$A:$A=D92),0))="已取消","已取消",INDEX(三跨两临近重点区段!$H:$H,MATCH(1,(MONTH(三跨两临近重点区段!$H:$H)=12)*(三跨两临近重点区段!$A:$A=D92)*(三跨两临近重点区段!$F:$F="现存区段"),0))),"")</f>
        <v/>
      </c>
      <c r="AF92" s="72" t="str">
        <f t="array" ref="AF92">IFERROR(IF(INDEX(三跨两临近重点区段!$F:$F,MATCH(1,(MONTH(三跨两临近重点区段!$H:$H)=12)*(三跨两临近重点区段!$A:$A=D92),0))="已取消","已取消",INDEX(三跨两临近重点区段!$I:$I,MATCH(1,(MONTH(三跨两临近重点区段!$H:$H)=12)*(三跨两临近重点区段!$A:$A=D92)*(三跨两临近重点区段!$F:$F="现存区段"),0))),"")</f>
        <v/>
      </c>
      <c r="AH92" t="e">
        <f t="array" ref="AH92">INDEX(三跨两临近重点区段!$G:$G,MATCH(D92,三跨两临近重点区段!$A:$A,0))</f>
        <v>#N/A</v>
      </c>
    </row>
    <row r="93" ht="14.25" spans="1:34">
      <c r="A93" s="263" t="s">
        <v>119</v>
      </c>
      <c r="B93" s="264" t="s">
        <v>2268</v>
      </c>
      <c r="C93" s="263" t="s">
        <v>2274</v>
      </c>
      <c r="D93" s="263" t="s">
        <v>2275</v>
      </c>
      <c r="E93" s="265" t="s">
        <v>2137</v>
      </c>
      <c r="F93" s="264" t="s">
        <v>125</v>
      </c>
      <c r="G93" s="263" t="s">
        <v>2138</v>
      </c>
      <c r="H93" s="263" t="s">
        <v>959</v>
      </c>
      <c r="I93" s="273"/>
      <c r="J93" s="196"/>
      <c r="K93" s="196"/>
      <c r="L93" s="196"/>
      <c r="M93" s="270"/>
      <c r="N93" s="270"/>
      <c r="O93" s="33"/>
      <c r="P93" s="107"/>
      <c r="Q93" s="279"/>
      <c r="R93" s="279"/>
      <c r="S93" s="278">
        <v>45460</v>
      </c>
      <c r="T93" s="279" t="s">
        <v>2117</v>
      </c>
      <c r="U93" s="268" t="str">
        <f t="array" ref="U93">IFERROR(IF(INDEX(三跨两临近重点区段!$F:$F,MATCH(1,(MONTH(三跨两临近重点区段!$H:$H)=7)*(三跨两临近重点区段!$A:$A=D93),0))="已取消","已取消",INDEX(三跨两临近重点区段!$H:$H,MATCH(1,(MONTH(三跨两临近重点区段!$H:$H)=7)*(三跨两临近重点区段!$A:$A=D93)*(三跨两临近重点区段!$F:$F="现存区段"),0))),"")</f>
        <v/>
      </c>
      <c r="V93" s="232" t="str">
        <f t="array" ref="V93">IFERROR(IF(INDEX(三跨两临近重点区段!$F:$F,MATCH(1,(MONTH(三跨两临近重点区段!$H:$H)=7)*(三跨两临近重点区段!$A:$A=D93),0))="已取消","已取消",INDEX(三跨两临近重点区段!$I:$I,MATCH(1,(MONTH(三跨两临近重点区段!$H:$H)=7)*(三跨两临近重点区段!$A:$A=D93)*(三跨两临近重点区段!$F:$F="现存区段"),0))),"")</f>
        <v/>
      </c>
      <c r="W93" s="268" t="str">
        <f t="array" ref="W93">IFERROR(IF(INDEX(三跨两临近重点区段!$F:$F,MATCH(1,(MONTH(三跨两临近重点区段!$H:$H)=8)*(三跨两临近重点区段!$A:$A=D93),0))="已取消","已取消",INDEX(三跨两临近重点区段!$H:$H,MATCH(1,(MONTH(三跨两临近重点区段!$H:$H)=8)*(三跨两临近重点区段!$A:$A=D93)*(三跨两临近重点区段!$F:$F="现存区段"),0))),"")</f>
        <v/>
      </c>
      <c r="X93" s="232" t="str">
        <f t="array" ref="X93">IFERROR(IF(INDEX(三跨两临近重点区段!$F:$F,MATCH(1,(MONTH(三跨两临近重点区段!$H:$H)=8)*(三跨两临近重点区段!$A:$A=D93),0))="已取消","已取消",INDEX(三跨两临近重点区段!$I:$I,MATCH(1,(MONTH(三跨两临近重点区段!$H:$H)=8)*(三跨两临近重点区段!$A:$A=D93)*(三跨两临近重点区段!$F:$F="现存区段"),0))),"")</f>
        <v/>
      </c>
      <c r="Y93" s="268" t="str">
        <f t="array" ref="Y93">IFERROR(IF(INDEX(三跨两临近重点区段!$F:$F,MATCH(1,(MONTH(三跨两临近重点区段!$H:$H)=9)*(三跨两临近重点区段!$A:$A=D93),0))="已取消","已取消",INDEX(三跨两临近重点区段!$H:$H,MATCH(1,(MONTH(三跨两临近重点区段!$H:$H)=9)*(三跨两临近重点区段!$A:$A=D93)*(三跨两临近重点区段!$F:$F="现存区段"),0))),"")</f>
        <v/>
      </c>
      <c r="Z93" s="232" t="str">
        <f t="array" ref="Z93">IFERROR(IF(INDEX(三跨两临近重点区段!$F:$F,MATCH(1,(MONTH(三跨两临近重点区段!$H:$H)=9)*(三跨两临近重点区段!$A:$A=D93),0))="已取消","已取消",INDEX(三跨两临近重点区段!$I:$I,MATCH(1,(MONTH(三跨两临近重点区段!$H:$H)=9)*(三跨两临近重点区段!$A:$A=D93)*(三跨两临近重点区段!$F:$F="现存区段"),0))),"")</f>
        <v/>
      </c>
      <c r="AA93" s="268" t="str">
        <f t="array" ref="AA93">IFERROR(IF(INDEX(三跨两临近重点区段!$F:$F,MATCH(1,(MONTH(三跨两临近重点区段!$H:$H)=10)*(三跨两临近重点区段!$A:$A=D93),0))="已取消","已取消",INDEX(三跨两临近重点区段!$H:$H,MATCH(1,(MONTH(三跨两临近重点区段!$H:$H)=10)*(三跨两临近重点区段!$A:$A=D93)*(三跨两临近重点区段!$F:$F="现存区段"),0))),"")</f>
        <v/>
      </c>
      <c r="AB93" s="72" t="str">
        <f t="array" ref="AB93">IFERROR(IF(INDEX(三跨两临近重点区段!$F:$F,MATCH(1,(MONTH(三跨两临近重点区段!$H:$H)=10)*(三跨两临近重点区段!$A:$A=D93),0))="已取消","已取消",INDEX(三跨两临近重点区段!$I:$I,MATCH(1,(MONTH(三跨两临近重点区段!$H:$H)=10)*(三跨两临近重点区段!$A:$A=D93)*(三跨两临近重点区段!$F:$F="现存区段"),0))),"")</f>
        <v/>
      </c>
      <c r="AC93" s="284" t="str">
        <f t="array" ref="AC93">IFERROR(IF(INDEX(三跨两临近重点区段!$F:$F,MATCH(1,(MONTH(三跨两临近重点区段!$H:$H)=11)*(三跨两临近重点区段!$A:$A=D93),0))="已取消","已取消",INDEX(三跨两临近重点区段!$H:$H,MATCH(1,(MONTH(三跨两临近重点区段!$H:$H)=11)*(三跨两临近重点区段!$A:$A=D93)*(三跨两临近重点区段!$F:$F="现存区段"),0))),"")</f>
        <v/>
      </c>
      <c r="AD93" s="72" t="str">
        <f t="array" ref="AD93">IFERROR(IF(INDEX(三跨两临近重点区段!$F:$F,MATCH(1,(MONTH(三跨两临近重点区段!$H:$H)=11)*(三跨两临近重点区段!$A:$A=D93),0))="已取消","已取消",INDEX(三跨两临近重点区段!$I:$I,MATCH(1,(MONTH(三跨两临近重点区段!$H:$H)=11)*(三跨两临近重点区段!$A:$A=D93)*(三跨两临近重点区段!$F:$F="现存区段"),0))),"")</f>
        <v/>
      </c>
      <c r="AE93" s="284" t="str">
        <f t="array" ref="AE93">IFERROR(IF(INDEX(三跨两临近重点区段!$F:$F,MATCH(1,(MONTH(三跨两临近重点区段!$H:$H)=12)*(三跨两临近重点区段!$A:$A=D93),0))="已取消","已取消",INDEX(三跨两临近重点区段!$H:$H,MATCH(1,(MONTH(三跨两临近重点区段!$H:$H)=12)*(三跨两临近重点区段!$A:$A=D93)*(三跨两临近重点区段!$F:$F="现存区段"),0))),"")</f>
        <v/>
      </c>
      <c r="AF93" s="72" t="str">
        <f t="array" ref="AF93">IFERROR(IF(INDEX(三跨两临近重点区段!$F:$F,MATCH(1,(MONTH(三跨两临近重点区段!$H:$H)=12)*(三跨两临近重点区段!$A:$A=D93),0))="已取消","已取消",INDEX(三跨两临近重点区段!$I:$I,MATCH(1,(MONTH(三跨两临近重点区段!$H:$H)=12)*(三跨两临近重点区段!$A:$A=D93)*(三跨两临近重点区段!$F:$F="现存区段"),0))),"")</f>
        <v/>
      </c>
      <c r="AH93" t="e">
        <f t="array" ref="AH93">INDEX(三跨两临近重点区段!$G:$G,MATCH(D93,三跨两临近重点区段!$A:$A,0))</f>
        <v>#N/A</v>
      </c>
    </row>
    <row r="94" ht="14.25" spans="1:34">
      <c r="A94" s="263" t="s">
        <v>119</v>
      </c>
      <c r="B94" s="264" t="s">
        <v>2268</v>
      </c>
      <c r="C94" s="263" t="s">
        <v>2183</v>
      </c>
      <c r="D94" s="263" t="s">
        <v>2276</v>
      </c>
      <c r="E94" s="265" t="s">
        <v>2137</v>
      </c>
      <c r="F94" s="264" t="s">
        <v>125</v>
      </c>
      <c r="G94" s="263" t="s">
        <v>2138</v>
      </c>
      <c r="H94" s="263" t="s">
        <v>959</v>
      </c>
      <c r="I94" s="273"/>
      <c r="J94" s="196"/>
      <c r="K94" s="196"/>
      <c r="L94" s="196"/>
      <c r="M94" s="270"/>
      <c r="N94" s="270"/>
      <c r="O94" s="33"/>
      <c r="P94" s="107"/>
      <c r="Q94" s="279"/>
      <c r="R94" s="279"/>
      <c r="S94" s="278">
        <v>45447</v>
      </c>
      <c r="T94" s="279" t="s">
        <v>2117</v>
      </c>
      <c r="U94" s="268" t="str">
        <f t="array" ref="U94">IFERROR(IF(INDEX(三跨两临近重点区段!$F:$F,MATCH(1,(MONTH(三跨两临近重点区段!$H:$H)=7)*(三跨两临近重点区段!$A:$A=D94),0))="已取消","已取消",INDEX(三跨两临近重点区段!$H:$H,MATCH(1,(MONTH(三跨两临近重点区段!$H:$H)=7)*(三跨两临近重点区段!$A:$A=D94)*(三跨两临近重点区段!$F:$F="现存区段"),0))),"")</f>
        <v/>
      </c>
      <c r="V94" s="232" t="str">
        <f t="array" ref="V94">IFERROR(IF(INDEX(三跨两临近重点区段!$F:$F,MATCH(1,(MONTH(三跨两临近重点区段!$H:$H)=7)*(三跨两临近重点区段!$A:$A=D94),0))="已取消","已取消",INDEX(三跨两临近重点区段!$I:$I,MATCH(1,(MONTH(三跨两临近重点区段!$H:$H)=7)*(三跨两临近重点区段!$A:$A=D94)*(三跨两临近重点区段!$F:$F="现存区段"),0))),"")</f>
        <v/>
      </c>
      <c r="W94" s="268" t="str">
        <f t="array" ref="W94">IFERROR(IF(INDEX(三跨两临近重点区段!$F:$F,MATCH(1,(MONTH(三跨两临近重点区段!$H:$H)=8)*(三跨两临近重点区段!$A:$A=D94),0))="已取消","已取消",INDEX(三跨两临近重点区段!$H:$H,MATCH(1,(MONTH(三跨两临近重点区段!$H:$H)=8)*(三跨两临近重点区段!$A:$A=D94)*(三跨两临近重点区段!$F:$F="现存区段"),0))),"")</f>
        <v/>
      </c>
      <c r="X94" s="232" t="str">
        <f t="array" ref="X94">IFERROR(IF(INDEX(三跨两临近重点区段!$F:$F,MATCH(1,(MONTH(三跨两临近重点区段!$H:$H)=8)*(三跨两临近重点区段!$A:$A=D94),0))="已取消","已取消",INDEX(三跨两临近重点区段!$I:$I,MATCH(1,(MONTH(三跨两临近重点区段!$H:$H)=8)*(三跨两临近重点区段!$A:$A=D94)*(三跨两临近重点区段!$F:$F="现存区段"),0))),"")</f>
        <v/>
      </c>
      <c r="Y94" s="268" t="str">
        <f t="array" ref="Y94">IFERROR(IF(INDEX(三跨两临近重点区段!$F:$F,MATCH(1,(MONTH(三跨两临近重点区段!$H:$H)=9)*(三跨两临近重点区段!$A:$A=D94),0))="已取消","已取消",INDEX(三跨两临近重点区段!$H:$H,MATCH(1,(MONTH(三跨两临近重点区段!$H:$H)=9)*(三跨两临近重点区段!$A:$A=D94)*(三跨两临近重点区段!$F:$F="现存区段"),0))),"")</f>
        <v/>
      </c>
      <c r="Z94" s="232" t="str">
        <f t="array" ref="Z94">IFERROR(IF(INDEX(三跨两临近重点区段!$F:$F,MATCH(1,(MONTH(三跨两临近重点区段!$H:$H)=9)*(三跨两临近重点区段!$A:$A=D94),0))="已取消","已取消",INDEX(三跨两临近重点区段!$I:$I,MATCH(1,(MONTH(三跨两临近重点区段!$H:$H)=9)*(三跨两临近重点区段!$A:$A=D94)*(三跨两临近重点区段!$F:$F="现存区段"),0))),"")</f>
        <v/>
      </c>
      <c r="AA94" s="268" t="str">
        <f t="array" ref="AA94">IFERROR(IF(INDEX(三跨两临近重点区段!$F:$F,MATCH(1,(MONTH(三跨两临近重点区段!$H:$H)=10)*(三跨两临近重点区段!$A:$A=D94),0))="已取消","已取消",INDEX(三跨两临近重点区段!$H:$H,MATCH(1,(MONTH(三跨两临近重点区段!$H:$H)=10)*(三跨两临近重点区段!$A:$A=D94)*(三跨两临近重点区段!$F:$F="现存区段"),0))),"")</f>
        <v/>
      </c>
      <c r="AB94" s="72" t="str">
        <f t="array" ref="AB94">IFERROR(IF(INDEX(三跨两临近重点区段!$F:$F,MATCH(1,(MONTH(三跨两临近重点区段!$H:$H)=10)*(三跨两临近重点区段!$A:$A=D94),0))="已取消","已取消",INDEX(三跨两临近重点区段!$I:$I,MATCH(1,(MONTH(三跨两临近重点区段!$H:$H)=10)*(三跨两临近重点区段!$A:$A=D94)*(三跨两临近重点区段!$F:$F="现存区段"),0))),"")</f>
        <v/>
      </c>
      <c r="AC94" s="284" t="str">
        <f t="array" ref="AC94">IFERROR(IF(INDEX(三跨两临近重点区段!$F:$F,MATCH(1,(MONTH(三跨两临近重点区段!$H:$H)=11)*(三跨两临近重点区段!$A:$A=D94),0))="已取消","已取消",INDEX(三跨两临近重点区段!$H:$H,MATCH(1,(MONTH(三跨两临近重点区段!$H:$H)=11)*(三跨两临近重点区段!$A:$A=D94)*(三跨两临近重点区段!$F:$F="现存区段"),0))),"")</f>
        <v/>
      </c>
      <c r="AD94" s="72" t="str">
        <f t="array" ref="AD94">IFERROR(IF(INDEX(三跨两临近重点区段!$F:$F,MATCH(1,(MONTH(三跨两临近重点区段!$H:$H)=11)*(三跨两临近重点区段!$A:$A=D94),0))="已取消","已取消",INDEX(三跨两临近重点区段!$I:$I,MATCH(1,(MONTH(三跨两临近重点区段!$H:$H)=11)*(三跨两临近重点区段!$A:$A=D94)*(三跨两临近重点区段!$F:$F="现存区段"),0))),"")</f>
        <v/>
      </c>
      <c r="AE94" s="284" t="str">
        <f t="array" ref="AE94">IFERROR(IF(INDEX(三跨两临近重点区段!$F:$F,MATCH(1,(MONTH(三跨两临近重点区段!$H:$H)=12)*(三跨两临近重点区段!$A:$A=D94),0))="已取消","已取消",INDEX(三跨两临近重点区段!$H:$H,MATCH(1,(MONTH(三跨两临近重点区段!$H:$H)=12)*(三跨两临近重点区段!$A:$A=D94)*(三跨两临近重点区段!$F:$F="现存区段"),0))),"")</f>
        <v/>
      </c>
      <c r="AF94" s="72" t="str">
        <f t="array" ref="AF94">IFERROR(IF(INDEX(三跨两临近重点区段!$F:$F,MATCH(1,(MONTH(三跨两临近重点区段!$H:$H)=12)*(三跨两临近重点区段!$A:$A=D94),0))="已取消","已取消",INDEX(三跨两临近重点区段!$I:$I,MATCH(1,(MONTH(三跨两临近重点区段!$H:$H)=12)*(三跨两临近重点区段!$A:$A=D94)*(三跨两临近重点区段!$F:$F="现存区段"),0))),"")</f>
        <v/>
      </c>
      <c r="AH94" t="e">
        <f t="array" ref="AH94">INDEX(三跨两临近重点区段!$G:$G,MATCH(D94,三跨两临近重点区段!$A:$A,0))</f>
        <v>#N/A</v>
      </c>
    </row>
    <row r="95" ht="14.25" spans="1:34">
      <c r="A95" s="263" t="s">
        <v>119</v>
      </c>
      <c r="B95" s="264" t="s">
        <v>2268</v>
      </c>
      <c r="C95" s="263" t="s">
        <v>2277</v>
      </c>
      <c r="D95" s="263" t="s">
        <v>2278</v>
      </c>
      <c r="E95" s="265" t="s">
        <v>2137</v>
      </c>
      <c r="F95" s="264" t="s">
        <v>125</v>
      </c>
      <c r="G95" s="263" t="s">
        <v>2138</v>
      </c>
      <c r="H95" s="263" t="s">
        <v>959</v>
      </c>
      <c r="I95" s="273"/>
      <c r="J95" s="196"/>
      <c r="K95" s="196"/>
      <c r="L95" s="196"/>
      <c r="M95" s="270"/>
      <c r="N95" s="270"/>
      <c r="O95" s="33"/>
      <c r="P95" s="107"/>
      <c r="Q95" s="279"/>
      <c r="R95" s="279"/>
      <c r="S95" s="278">
        <v>45447</v>
      </c>
      <c r="T95" s="279" t="s">
        <v>2117</v>
      </c>
      <c r="U95" s="268" t="str">
        <f t="array" ref="U95">IFERROR(IF(INDEX(三跨两临近重点区段!$F:$F,MATCH(1,(MONTH(三跨两临近重点区段!$H:$H)=7)*(三跨两临近重点区段!$A:$A=D95),0))="已取消","已取消",INDEX(三跨两临近重点区段!$H:$H,MATCH(1,(MONTH(三跨两临近重点区段!$H:$H)=7)*(三跨两临近重点区段!$A:$A=D95)*(三跨两临近重点区段!$F:$F="现存区段"),0))),"")</f>
        <v/>
      </c>
      <c r="V95" s="232" t="str">
        <f t="array" ref="V95">IFERROR(IF(INDEX(三跨两临近重点区段!$F:$F,MATCH(1,(MONTH(三跨两临近重点区段!$H:$H)=7)*(三跨两临近重点区段!$A:$A=D95),0))="已取消","已取消",INDEX(三跨两临近重点区段!$I:$I,MATCH(1,(MONTH(三跨两临近重点区段!$H:$H)=7)*(三跨两临近重点区段!$A:$A=D95)*(三跨两临近重点区段!$F:$F="现存区段"),0))),"")</f>
        <v/>
      </c>
      <c r="W95" s="268" t="str">
        <f t="array" ref="W95">IFERROR(IF(INDEX(三跨两临近重点区段!$F:$F,MATCH(1,(MONTH(三跨两临近重点区段!$H:$H)=8)*(三跨两临近重点区段!$A:$A=D95),0))="已取消","已取消",INDEX(三跨两临近重点区段!$H:$H,MATCH(1,(MONTH(三跨两临近重点区段!$H:$H)=8)*(三跨两临近重点区段!$A:$A=D95)*(三跨两临近重点区段!$F:$F="现存区段"),0))),"")</f>
        <v/>
      </c>
      <c r="X95" s="232" t="str">
        <f t="array" ref="X95">IFERROR(IF(INDEX(三跨两临近重点区段!$F:$F,MATCH(1,(MONTH(三跨两临近重点区段!$H:$H)=8)*(三跨两临近重点区段!$A:$A=D95),0))="已取消","已取消",INDEX(三跨两临近重点区段!$I:$I,MATCH(1,(MONTH(三跨两临近重点区段!$H:$H)=8)*(三跨两临近重点区段!$A:$A=D95)*(三跨两临近重点区段!$F:$F="现存区段"),0))),"")</f>
        <v/>
      </c>
      <c r="Y95" s="268" t="str">
        <f t="array" ref="Y95">IFERROR(IF(INDEX(三跨两临近重点区段!$F:$F,MATCH(1,(MONTH(三跨两临近重点区段!$H:$H)=9)*(三跨两临近重点区段!$A:$A=D95),0))="已取消","已取消",INDEX(三跨两临近重点区段!$H:$H,MATCH(1,(MONTH(三跨两临近重点区段!$H:$H)=9)*(三跨两临近重点区段!$A:$A=D95)*(三跨两临近重点区段!$F:$F="现存区段"),0))),"")</f>
        <v/>
      </c>
      <c r="Z95" s="232" t="str">
        <f t="array" ref="Z95">IFERROR(IF(INDEX(三跨两临近重点区段!$F:$F,MATCH(1,(MONTH(三跨两临近重点区段!$H:$H)=9)*(三跨两临近重点区段!$A:$A=D95),0))="已取消","已取消",INDEX(三跨两临近重点区段!$I:$I,MATCH(1,(MONTH(三跨两临近重点区段!$H:$H)=9)*(三跨两临近重点区段!$A:$A=D95)*(三跨两临近重点区段!$F:$F="现存区段"),0))),"")</f>
        <v/>
      </c>
      <c r="AA95" s="268" t="str">
        <f t="array" ref="AA95">IFERROR(IF(INDEX(三跨两临近重点区段!$F:$F,MATCH(1,(MONTH(三跨两临近重点区段!$H:$H)=10)*(三跨两临近重点区段!$A:$A=D95),0))="已取消","已取消",INDEX(三跨两临近重点区段!$H:$H,MATCH(1,(MONTH(三跨两临近重点区段!$H:$H)=10)*(三跨两临近重点区段!$A:$A=D95)*(三跨两临近重点区段!$F:$F="现存区段"),0))),"")</f>
        <v/>
      </c>
      <c r="AB95" s="72" t="str">
        <f t="array" ref="AB95">IFERROR(IF(INDEX(三跨两临近重点区段!$F:$F,MATCH(1,(MONTH(三跨两临近重点区段!$H:$H)=10)*(三跨两临近重点区段!$A:$A=D95),0))="已取消","已取消",INDEX(三跨两临近重点区段!$I:$I,MATCH(1,(MONTH(三跨两临近重点区段!$H:$H)=10)*(三跨两临近重点区段!$A:$A=D95)*(三跨两临近重点区段!$F:$F="现存区段"),0))),"")</f>
        <v/>
      </c>
      <c r="AC95" s="284" t="str">
        <f t="array" ref="AC95">IFERROR(IF(INDEX(三跨两临近重点区段!$F:$F,MATCH(1,(MONTH(三跨两临近重点区段!$H:$H)=11)*(三跨两临近重点区段!$A:$A=D95),0))="已取消","已取消",INDEX(三跨两临近重点区段!$H:$H,MATCH(1,(MONTH(三跨两临近重点区段!$H:$H)=11)*(三跨两临近重点区段!$A:$A=D95)*(三跨两临近重点区段!$F:$F="现存区段"),0))),"")</f>
        <v/>
      </c>
      <c r="AD95" s="72" t="str">
        <f t="array" ref="AD95">IFERROR(IF(INDEX(三跨两临近重点区段!$F:$F,MATCH(1,(MONTH(三跨两临近重点区段!$H:$H)=11)*(三跨两临近重点区段!$A:$A=D95),0))="已取消","已取消",INDEX(三跨两临近重点区段!$I:$I,MATCH(1,(MONTH(三跨两临近重点区段!$H:$H)=11)*(三跨两临近重点区段!$A:$A=D95)*(三跨两临近重点区段!$F:$F="现存区段"),0))),"")</f>
        <v/>
      </c>
      <c r="AE95" s="284" t="str">
        <f t="array" ref="AE95">IFERROR(IF(INDEX(三跨两临近重点区段!$F:$F,MATCH(1,(MONTH(三跨两临近重点区段!$H:$H)=12)*(三跨两临近重点区段!$A:$A=D95),0))="已取消","已取消",INDEX(三跨两临近重点区段!$H:$H,MATCH(1,(MONTH(三跨两临近重点区段!$H:$H)=12)*(三跨两临近重点区段!$A:$A=D95)*(三跨两临近重点区段!$F:$F="现存区段"),0))),"")</f>
        <v/>
      </c>
      <c r="AF95" s="72" t="str">
        <f t="array" ref="AF95">IFERROR(IF(INDEX(三跨两临近重点区段!$F:$F,MATCH(1,(MONTH(三跨两临近重点区段!$H:$H)=12)*(三跨两临近重点区段!$A:$A=D95),0))="已取消","已取消",INDEX(三跨两临近重点区段!$I:$I,MATCH(1,(MONTH(三跨两临近重点区段!$H:$H)=12)*(三跨两临近重点区段!$A:$A=D95)*(三跨两临近重点区段!$F:$F="现存区段"),0))),"")</f>
        <v/>
      </c>
      <c r="AH95" t="e">
        <f t="array" ref="AH95">INDEX(三跨两临近重点区段!$G:$G,MATCH(D95,三跨两临近重点区段!$A:$A,0))</f>
        <v>#N/A</v>
      </c>
    </row>
    <row r="96" ht="14.25" spans="1:34">
      <c r="A96" s="263" t="s">
        <v>119</v>
      </c>
      <c r="B96" s="264" t="s">
        <v>2268</v>
      </c>
      <c r="C96" s="263" t="s">
        <v>2279</v>
      </c>
      <c r="D96" s="263" t="s">
        <v>2280</v>
      </c>
      <c r="E96" s="265" t="s">
        <v>2137</v>
      </c>
      <c r="F96" s="264" t="s">
        <v>125</v>
      </c>
      <c r="G96" s="263" t="s">
        <v>2138</v>
      </c>
      <c r="H96" s="263" t="s">
        <v>959</v>
      </c>
      <c r="I96" s="273"/>
      <c r="J96" s="196"/>
      <c r="K96" s="196"/>
      <c r="L96" s="196"/>
      <c r="M96" s="270"/>
      <c r="N96" s="270"/>
      <c r="O96" s="33"/>
      <c r="P96" s="107"/>
      <c r="Q96" s="279"/>
      <c r="R96" s="279"/>
      <c r="S96" s="278">
        <v>45447</v>
      </c>
      <c r="T96" s="279" t="s">
        <v>2117</v>
      </c>
      <c r="U96" s="268" t="str">
        <f t="array" ref="U96">IFERROR(IF(INDEX(三跨两临近重点区段!$F:$F,MATCH(1,(MONTH(三跨两临近重点区段!$H:$H)=7)*(三跨两临近重点区段!$A:$A=D96),0))="已取消","已取消",INDEX(三跨两临近重点区段!$H:$H,MATCH(1,(MONTH(三跨两临近重点区段!$H:$H)=7)*(三跨两临近重点区段!$A:$A=D96)*(三跨两临近重点区段!$F:$F="现存区段"),0))),"")</f>
        <v/>
      </c>
      <c r="V96" s="232" t="str">
        <f t="array" ref="V96">IFERROR(IF(INDEX(三跨两临近重点区段!$F:$F,MATCH(1,(MONTH(三跨两临近重点区段!$H:$H)=7)*(三跨两临近重点区段!$A:$A=D96),0))="已取消","已取消",INDEX(三跨两临近重点区段!$I:$I,MATCH(1,(MONTH(三跨两临近重点区段!$H:$H)=7)*(三跨两临近重点区段!$A:$A=D96)*(三跨两临近重点区段!$F:$F="现存区段"),0))),"")</f>
        <v/>
      </c>
      <c r="W96" s="268" t="str">
        <f t="array" ref="W96">IFERROR(IF(INDEX(三跨两临近重点区段!$F:$F,MATCH(1,(MONTH(三跨两临近重点区段!$H:$H)=8)*(三跨两临近重点区段!$A:$A=D96),0))="已取消","已取消",INDEX(三跨两临近重点区段!$H:$H,MATCH(1,(MONTH(三跨两临近重点区段!$H:$H)=8)*(三跨两临近重点区段!$A:$A=D96)*(三跨两临近重点区段!$F:$F="现存区段"),0))),"")</f>
        <v/>
      </c>
      <c r="X96" s="232" t="str">
        <f t="array" ref="X96">IFERROR(IF(INDEX(三跨两临近重点区段!$F:$F,MATCH(1,(MONTH(三跨两临近重点区段!$H:$H)=8)*(三跨两临近重点区段!$A:$A=D96),0))="已取消","已取消",INDEX(三跨两临近重点区段!$I:$I,MATCH(1,(MONTH(三跨两临近重点区段!$H:$H)=8)*(三跨两临近重点区段!$A:$A=D96)*(三跨两临近重点区段!$F:$F="现存区段"),0))),"")</f>
        <v/>
      </c>
      <c r="Y96" s="268" t="str">
        <f t="array" ref="Y96">IFERROR(IF(INDEX(三跨两临近重点区段!$F:$F,MATCH(1,(MONTH(三跨两临近重点区段!$H:$H)=9)*(三跨两临近重点区段!$A:$A=D96),0))="已取消","已取消",INDEX(三跨两临近重点区段!$H:$H,MATCH(1,(MONTH(三跨两临近重点区段!$H:$H)=9)*(三跨两临近重点区段!$A:$A=D96)*(三跨两临近重点区段!$F:$F="现存区段"),0))),"")</f>
        <v/>
      </c>
      <c r="Z96" s="232" t="str">
        <f t="array" ref="Z96">IFERROR(IF(INDEX(三跨两临近重点区段!$F:$F,MATCH(1,(MONTH(三跨两临近重点区段!$H:$H)=9)*(三跨两临近重点区段!$A:$A=D96),0))="已取消","已取消",INDEX(三跨两临近重点区段!$I:$I,MATCH(1,(MONTH(三跨两临近重点区段!$H:$H)=9)*(三跨两临近重点区段!$A:$A=D96)*(三跨两临近重点区段!$F:$F="现存区段"),0))),"")</f>
        <v/>
      </c>
      <c r="AA96" s="268" t="str">
        <f t="array" ref="AA96">IFERROR(IF(INDEX(三跨两临近重点区段!$F:$F,MATCH(1,(MONTH(三跨两临近重点区段!$H:$H)=10)*(三跨两临近重点区段!$A:$A=D96),0))="已取消","已取消",INDEX(三跨两临近重点区段!$H:$H,MATCH(1,(MONTH(三跨两临近重点区段!$H:$H)=10)*(三跨两临近重点区段!$A:$A=D96)*(三跨两临近重点区段!$F:$F="现存区段"),0))),"")</f>
        <v/>
      </c>
      <c r="AB96" s="72" t="str">
        <f t="array" ref="AB96">IFERROR(IF(INDEX(三跨两临近重点区段!$F:$F,MATCH(1,(MONTH(三跨两临近重点区段!$H:$H)=10)*(三跨两临近重点区段!$A:$A=D96),0))="已取消","已取消",INDEX(三跨两临近重点区段!$I:$I,MATCH(1,(MONTH(三跨两临近重点区段!$H:$H)=10)*(三跨两临近重点区段!$A:$A=D96)*(三跨两临近重点区段!$F:$F="现存区段"),0))),"")</f>
        <v/>
      </c>
      <c r="AC96" s="284" t="str">
        <f t="array" ref="AC96">IFERROR(IF(INDEX(三跨两临近重点区段!$F:$F,MATCH(1,(MONTH(三跨两临近重点区段!$H:$H)=11)*(三跨两临近重点区段!$A:$A=D96),0))="已取消","已取消",INDEX(三跨两临近重点区段!$H:$H,MATCH(1,(MONTH(三跨两临近重点区段!$H:$H)=11)*(三跨两临近重点区段!$A:$A=D96)*(三跨两临近重点区段!$F:$F="现存区段"),0))),"")</f>
        <v/>
      </c>
      <c r="AD96" s="72" t="str">
        <f t="array" ref="AD96">IFERROR(IF(INDEX(三跨两临近重点区段!$F:$F,MATCH(1,(MONTH(三跨两临近重点区段!$H:$H)=11)*(三跨两临近重点区段!$A:$A=D96),0))="已取消","已取消",INDEX(三跨两临近重点区段!$I:$I,MATCH(1,(MONTH(三跨两临近重点区段!$H:$H)=11)*(三跨两临近重点区段!$A:$A=D96)*(三跨两临近重点区段!$F:$F="现存区段"),0))),"")</f>
        <v/>
      </c>
      <c r="AE96" s="284" t="str">
        <f t="array" ref="AE96">IFERROR(IF(INDEX(三跨两临近重点区段!$F:$F,MATCH(1,(MONTH(三跨两临近重点区段!$H:$H)=12)*(三跨两临近重点区段!$A:$A=D96),0))="已取消","已取消",INDEX(三跨两临近重点区段!$H:$H,MATCH(1,(MONTH(三跨两临近重点区段!$H:$H)=12)*(三跨两临近重点区段!$A:$A=D96)*(三跨两临近重点区段!$F:$F="现存区段"),0))),"")</f>
        <v/>
      </c>
      <c r="AF96" s="72" t="str">
        <f t="array" ref="AF96">IFERROR(IF(INDEX(三跨两临近重点区段!$F:$F,MATCH(1,(MONTH(三跨两临近重点区段!$H:$H)=12)*(三跨两临近重点区段!$A:$A=D96),0))="已取消","已取消",INDEX(三跨两临近重点区段!$I:$I,MATCH(1,(MONTH(三跨两临近重点区段!$H:$H)=12)*(三跨两临近重点区段!$A:$A=D96)*(三跨两临近重点区段!$F:$F="现存区段"),0))),"")</f>
        <v/>
      </c>
      <c r="AH96" t="e">
        <f t="array" ref="AH96">INDEX(三跨两临近重点区段!$G:$G,MATCH(D96,三跨两临近重点区段!$A:$A,0))</f>
        <v>#N/A</v>
      </c>
    </row>
    <row r="97" ht="14.25" spans="1:34">
      <c r="A97" s="263" t="s">
        <v>119</v>
      </c>
      <c r="B97" s="264" t="s">
        <v>2268</v>
      </c>
      <c r="C97" s="263" t="s">
        <v>2281</v>
      </c>
      <c r="D97" s="263" t="s">
        <v>2282</v>
      </c>
      <c r="E97" s="265" t="s">
        <v>2137</v>
      </c>
      <c r="F97" s="264" t="s">
        <v>125</v>
      </c>
      <c r="G97" s="263" t="s">
        <v>2138</v>
      </c>
      <c r="H97" s="263" t="s">
        <v>959</v>
      </c>
      <c r="I97" s="273"/>
      <c r="J97" s="196"/>
      <c r="K97" s="196"/>
      <c r="L97" s="196"/>
      <c r="M97" s="270"/>
      <c r="N97" s="270"/>
      <c r="O97" s="33"/>
      <c r="P97" s="107"/>
      <c r="Q97" s="279"/>
      <c r="R97" s="279"/>
      <c r="S97" s="278">
        <v>45447</v>
      </c>
      <c r="T97" s="279" t="s">
        <v>2117</v>
      </c>
      <c r="U97" s="268" t="str">
        <f t="array" ref="U97">IFERROR(IF(INDEX(三跨两临近重点区段!$F:$F,MATCH(1,(MONTH(三跨两临近重点区段!$H:$H)=7)*(三跨两临近重点区段!$A:$A=D97),0))="已取消","已取消",INDEX(三跨两临近重点区段!$H:$H,MATCH(1,(MONTH(三跨两临近重点区段!$H:$H)=7)*(三跨两临近重点区段!$A:$A=D97)*(三跨两临近重点区段!$F:$F="现存区段"),0))),"")</f>
        <v/>
      </c>
      <c r="V97" s="232" t="str">
        <f t="array" ref="V97">IFERROR(IF(INDEX(三跨两临近重点区段!$F:$F,MATCH(1,(MONTH(三跨两临近重点区段!$H:$H)=7)*(三跨两临近重点区段!$A:$A=D97),0))="已取消","已取消",INDEX(三跨两临近重点区段!$I:$I,MATCH(1,(MONTH(三跨两临近重点区段!$H:$H)=7)*(三跨两临近重点区段!$A:$A=D97)*(三跨两临近重点区段!$F:$F="现存区段"),0))),"")</f>
        <v/>
      </c>
      <c r="W97" s="268" t="str">
        <f t="array" ref="W97">IFERROR(IF(INDEX(三跨两临近重点区段!$F:$F,MATCH(1,(MONTH(三跨两临近重点区段!$H:$H)=8)*(三跨两临近重点区段!$A:$A=D97),0))="已取消","已取消",INDEX(三跨两临近重点区段!$H:$H,MATCH(1,(MONTH(三跨两临近重点区段!$H:$H)=8)*(三跨两临近重点区段!$A:$A=D97)*(三跨两临近重点区段!$F:$F="现存区段"),0))),"")</f>
        <v/>
      </c>
      <c r="X97" s="232" t="str">
        <f t="array" ref="X97">IFERROR(IF(INDEX(三跨两临近重点区段!$F:$F,MATCH(1,(MONTH(三跨两临近重点区段!$H:$H)=8)*(三跨两临近重点区段!$A:$A=D97),0))="已取消","已取消",INDEX(三跨两临近重点区段!$I:$I,MATCH(1,(MONTH(三跨两临近重点区段!$H:$H)=8)*(三跨两临近重点区段!$A:$A=D97)*(三跨两临近重点区段!$F:$F="现存区段"),0))),"")</f>
        <v/>
      </c>
      <c r="Y97" s="268" t="str">
        <f t="array" ref="Y97">IFERROR(IF(INDEX(三跨两临近重点区段!$F:$F,MATCH(1,(MONTH(三跨两临近重点区段!$H:$H)=9)*(三跨两临近重点区段!$A:$A=D97),0))="已取消","已取消",INDEX(三跨两临近重点区段!$H:$H,MATCH(1,(MONTH(三跨两临近重点区段!$H:$H)=9)*(三跨两临近重点区段!$A:$A=D97)*(三跨两临近重点区段!$F:$F="现存区段"),0))),"")</f>
        <v/>
      </c>
      <c r="Z97" s="232" t="str">
        <f t="array" ref="Z97">IFERROR(IF(INDEX(三跨两临近重点区段!$F:$F,MATCH(1,(MONTH(三跨两临近重点区段!$H:$H)=9)*(三跨两临近重点区段!$A:$A=D97),0))="已取消","已取消",INDEX(三跨两临近重点区段!$I:$I,MATCH(1,(MONTH(三跨两临近重点区段!$H:$H)=9)*(三跨两临近重点区段!$A:$A=D97)*(三跨两临近重点区段!$F:$F="现存区段"),0))),"")</f>
        <v/>
      </c>
      <c r="AA97" s="268" t="str">
        <f t="array" ref="AA97">IFERROR(IF(INDEX(三跨两临近重点区段!$F:$F,MATCH(1,(MONTH(三跨两临近重点区段!$H:$H)=10)*(三跨两临近重点区段!$A:$A=D97),0))="已取消","已取消",INDEX(三跨两临近重点区段!$H:$H,MATCH(1,(MONTH(三跨两临近重点区段!$H:$H)=10)*(三跨两临近重点区段!$A:$A=D97)*(三跨两临近重点区段!$F:$F="现存区段"),0))),"")</f>
        <v/>
      </c>
      <c r="AB97" s="72" t="str">
        <f t="array" ref="AB97">IFERROR(IF(INDEX(三跨两临近重点区段!$F:$F,MATCH(1,(MONTH(三跨两临近重点区段!$H:$H)=10)*(三跨两临近重点区段!$A:$A=D97),0))="已取消","已取消",INDEX(三跨两临近重点区段!$I:$I,MATCH(1,(MONTH(三跨两临近重点区段!$H:$H)=10)*(三跨两临近重点区段!$A:$A=D97)*(三跨两临近重点区段!$F:$F="现存区段"),0))),"")</f>
        <v/>
      </c>
      <c r="AC97" s="284" t="str">
        <f t="array" ref="AC97">IFERROR(IF(INDEX(三跨两临近重点区段!$F:$F,MATCH(1,(MONTH(三跨两临近重点区段!$H:$H)=11)*(三跨两临近重点区段!$A:$A=D97),0))="已取消","已取消",INDEX(三跨两临近重点区段!$H:$H,MATCH(1,(MONTH(三跨两临近重点区段!$H:$H)=11)*(三跨两临近重点区段!$A:$A=D97)*(三跨两临近重点区段!$F:$F="现存区段"),0))),"")</f>
        <v/>
      </c>
      <c r="AD97" s="72" t="str">
        <f t="array" ref="AD97">IFERROR(IF(INDEX(三跨两临近重点区段!$F:$F,MATCH(1,(MONTH(三跨两临近重点区段!$H:$H)=11)*(三跨两临近重点区段!$A:$A=D97),0))="已取消","已取消",INDEX(三跨两临近重点区段!$I:$I,MATCH(1,(MONTH(三跨两临近重点区段!$H:$H)=11)*(三跨两临近重点区段!$A:$A=D97)*(三跨两临近重点区段!$F:$F="现存区段"),0))),"")</f>
        <v/>
      </c>
      <c r="AE97" s="284" t="str">
        <f t="array" ref="AE97">IFERROR(IF(INDEX(三跨两临近重点区段!$F:$F,MATCH(1,(MONTH(三跨两临近重点区段!$H:$H)=12)*(三跨两临近重点区段!$A:$A=D97),0))="已取消","已取消",INDEX(三跨两临近重点区段!$H:$H,MATCH(1,(MONTH(三跨两临近重点区段!$H:$H)=12)*(三跨两临近重点区段!$A:$A=D97)*(三跨两临近重点区段!$F:$F="现存区段"),0))),"")</f>
        <v/>
      </c>
      <c r="AF97" s="72" t="str">
        <f t="array" ref="AF97">IFERROR(IF(INDEX(三跨两临近重点区段!$F:$F,MATCH(1,(MONTH(三跨两临近重点区段!$H:$H)=12)*(三跨两临近重点区段!$A:$A=D97),0))="已取消","已取消",INDEX(三跨两临近重点区段!$I:$I,MATCH(1,(MONTH(三跨两临近重点区段!$H:$H)=12)*(三跨两临近重点区段!$A:$A=D97)*(三跨两临近重点区段!$F:$F="现存区段"),0))),"")</f>
        <v/>
      </c>
      <c r="AH97" t="e">
        <f t="array" ref="AH97">INDEX(三跨两临近重点区段!$G:$G,MATCH(D97,三跨两临近重点区段!$A:$A,0))</f>
        <v>#N/A</v>
      </c>
    </row>
    <row r="98" ht="14.25" spans="1:34">
      <c r="A98" s="263" t="s">
        <v>119</v>
      </c>
      <c r="B98" s="264" t="s">
        <v>2268</v>
      </c>
      <c r="C98" s="263" t="s">
        <v>2283</v>
      </c>
      <c r="D98" s="263" t="s">
        <v>2284</v>
      </c>
      <c r="E98" s="265" t="s">
        <v>2137</v>
      </c>
      <c r="F98" s="264" t="s">
        <v>125</v>
      </c>
      <c r="G98" s="263" t="s">
        <v>2138</v>
      </c>
      <c r="H98" s="263" t="s">
        <v>959</v>
      </c>
      <c r="I98" s="273"/>
      <c r="J98" s="196"/>
      <c r="K98" s="196"/>
      <c r="L98" s="196"/>
      <c r="M98" s="270"/>
      <c r="N98" s="270"/>
      <c r="O98" s="33"/>
      <c r="P98" s="107"/>
      <c r="Q98" s="279"/>
      <c r="R98" s="279"/>
      <c r="S98" s="278">
        <v>45447</v>
      </c>
      <c r="T98" s="279" t="s">
        <v>2117</v>
      </c>
      <c r="U98" s="268" t="str">
        <f t="array" ref="U98">IFERROR(IF(INDEX(三跨两临近重点区段!$F:$F,MATCH(1,(MONTH(三跨两临近重点区段!$H:$H)=7)*(三跨两临近重点区段!$A:$A=D98),0))="已取消","已取消",INDEX(三跨两临近重点区段!$H:$H,MATCH(1,(MONTH(三跨两临近重点区段!$H:$H)=7)*(三跨两临近重点区段!$A:$A=D98)*(三跨两临近重点区段!$F:$F="现存区段"),0))),"")</f>
        <v/>
      </c>
      <c r="V98" s="232" t="str">
        <f t="array" ref="V98">IFERROR(IF(INDEX(三跨两临近重点区段!$F:$F,MATCH(1,(MONTH(三跨两临近重点区段!$H:$H)=7)*(三跨两临近重点区段!$A:$A=D98),0))="已取消","已取消",INDEX(三跨两临近重点区段!$I:$I,MATCH(1,(MONTH(三跨两临近重点区段!$H:$H)=7)*(三跨两临近重点区段!$A:$A=D98)*(三跨两临近重点区段!$F:$F="现存区段"),0))),"")</f>
        <v/>
      </c>
      <c r="W98" s="268" t="str">
        <f t="array" ref="W98">IFERROR(IF(INDEX(三跨两临近重点区段!$F:$F,MATCH(1,(MONTH(三跨两临近重点区段!$H:$H)=8)*(三跨两临近重点区段!$A:$A=D98),0))="已取消","已取消",INDEX(三跨两临近重点区段!$H:$H,MATCH(1,(MONTH(三跨两临近重点区段!$H:$H)=8)*(三跨两临近重点区段!$A:$A=D98)*(三跨两临近重点区段!$F:$F="现存区段"),0))),"")</f>
        <v/>
      </c>
      <c r="X98" s="232" t="str">
        <f t="array" ref="X98">IFERROR(IF(INDEX(三跨两临近重点区段!$F:$F,MATCH(1,(MONTH(三跨两临近重点区段!$H:$H)=8)*(三跨两临近重点区段!$A:$A=D98),0))="已取消","已取消",INDEX(三跨两临近重点区段!$I:$I,MATCH(1,(MONTH(三跨两临近重点区段!$H:$H)=8)*(三跨两临近重点区段!$A:$A=D98)*(三跨两临近重点区段!$F:$F="现存区段"),0))),"")</f>
        <v/>
      </c>
      <c r="Y98" s="268" t="str">
        <f t="array" ref="Y98">IFERROR(IF(INDEX(三跨两临近重点区段!$F:$F,MATCH(1,(MONTH(三跨两临近重点区段!$H:$H)=9)*(三跨两临近重点区段!$A:$A=D98),0))="已取消","已取消",INDEX(三跨两临近重点区段!$H:$H,MATCH(1,(MONTH(三跨两临近重点区段!$H:$H)=9)*(三跨两临近重点区段!$A:$A=D98)*(三跨两临近重点区段!$F:$F="现存区段"),0))),"")</f>
        <v/>
      </c>
      <c r="Z98" s="232" t="str">
        <f t="array" ref="Z98">IFERROR(IF(INDEX(三跨两临近重点区段!$F:$F,MATCH(1,(MONTH(三跨两临近重点区段!$H:$H)=9)*(三跨两临近重点区段!$A:$A=D98),0))="已取消","已取消",INDEX(三跨两临近重点区段!$I:$I,MATCH(1,(MONTH(三跨两临近重点区段!$H:$H)=9)*(三跨两临近重点区段!$A:$A=D98)*(三跨两临近重点区段!$F:$F="现存区段"),0))),"")</f>
        <v/>
      </c>
      <c r="AA98" s="268" t="str">
        <f t="array" ref="AA98">IFERROR(IF(INDEX(三跨两临近重点区段!$F:$F,MATCH(1,(MONTH(三跨两临近重点区段!$H:$H)=10)*(三跨两临近重点区段!$A:$A=D98),0))="已取消","已取消",INDEX(三跨两临近重点区段!$H:$H,MATCH(1,(MONTH(三跨两临近重点区段!$H:$H)=10)*(三跨两临近重点区段!$A:$A=D98)*(三跨两临近重点区段!$F:$F="现存区段"),0))),"")</f>
        <v/>
      </c>
      <c r="AB98" s="72" t="str">
        <f t="array" ref="AB98">IFERROR(IF(INDEX(三跨两临近重点区段!$F:$F,MATCH(1,(MONTH(三跨两临近重点区段!$H:$H)=10)*(三跨两临近重点区段!$A:$A=D98),0))="已取消","已取消",INDEX(三跨两临近重点区段!$I:$I,MATCH(1,(MONTH(三跨两临近重点区段!$H:$H)=10)*(三跨两临近重点区段!$A:$A=D98)*(三跨两临近重点区段!$F:$F="现存区段"),0))),"")</f>
        <v/>
      </c>
      <c r="AC98" s="284" t="str">
        <f t="array" ref="AC98">IFERROR(IF(INDEX(三跨两临近重点区段!$F:$F,MATCH(1,(MONTH(三跨两临近重点区段!$H:$H)=11)*(三跨两临近重点区段!$A:$A=D98),0))="已取消","已取消",INDEX(三跨两临近重点区段!$H:$H,MATCH(1,(MONTH(三跨两临近重点区段!$H:$H)=11)*(三跨两临近重点区段!$A:$A=D98)*(三跨两临近重点区段!$F:$F="现存区段"),0))),"")</f>
        <v/>
      </c>
      <c r="AD98" s="72" t="str">
        <f t="array" ref="AD98">IFERROR(IF(INDEX(三跨两临近重点区段!$F:$F,MATCH(1,(MONTH(三跨两临近重点区段!$H:$H)=11)*(三跨两临近重点区段!$A:$A=D98),0))="已取消","已取消",INDEX(三跨两临近重点区段!$I:$I,MATCH(1,(MONTH(三跨两临近重点区段!$H:$H)=11)*(三跨两临近重点区段!$A:$A=D98)*(三跨两临近重点区段!$F:$F="现存区段"),0))),"")</f>
        <v/>
      </c>
      <c r="AE98" s="284" t="str">
        <f t="array" ref="AE98">IFERROR(IF(INDEX(三跨两临近重点区段!$F:$F,MATCH(1,(MONTH(三跨两临近重点区段!$H:$H)=12)*(三跨两临近重点区段!$A:$A=D98),0))="已取消","已取消",INDEX(三跨两临近重点区段!$H:$H,MATCH(1,(MONTH(三跨两临近重点区段!$H:$H)=12)*(三跨两临近重点区段!$A:$A=D98)*(三跨两临近重点区段!$F:$F="现存区段"),0))),"")</f>
        <v/>
      </c>
      <c r="AF98" s="72" t="str">
        <f t="array" ref="AF98">IFERROR(IF(INDEX(三跨两临近重点区段!$F:$F,MATCH(1,(MONTH(三跨两临近重点区段!$H:$H)=12)*(三跨两临近重点区段!$A:$A=D98),0))="已取消","已取消",INDEX(三跨两临近重点区段!$I:$I,MATCH(1,(MONTH(三跨两临近重点区段!$H:$H)=12)*(三跨两临近重点区段!$A:$A=D98)*(三跨两临近重点区段!$F:$F="现存区段"),0))),"")</f>
        <v/>
      </c>
      <c r="AH98" t="e">
        <f t="array" ref="AH98">INDEX(三跨两临近重点区段!$G:$G,MATCH(D98,三跨两临近重点区段!$A:$A,0))</f>
        <v>#N/A</v>
      </c>
    </row>
    <row r="99" ht="14.25" spans="1:34">
      <c r="A99" s="263" t="s">
        <v>119</v>
      </c>
      <c r="B99" s="264" t="s">
        <v>2268</v>
      </c>
      <c r="C99" s="263" t="s">
        <v>2285</v>
      </c>
      <c r="D99" s="263" t="s">
        <v>2286</v>
      </c>
      <c r="E99" s="265" t="s">
        <v>2137</v>
      </c>
      <c r="F99" s="264" t="s">
        <v>125</v>
      </c>
      <c r="G99" s="263" t="s">
        <v>2138</v>
      </c>
      <c r="H99" s="263" t="s">
        <v>959</v>
      </c>
      <c r="I99" s="273"/>
      <c r="J99" s="196"/>
      <c r="K99" s="196"/>
      <c r="L99" s="196"/>
      <c r="M99" s="270"/>
      <c r="N99" s="270"/>
      <c r="O99" s="33"/>
      <c r="P99" s="107"/>
      <c r="Q99" s="279"/>
      <c r="R99" s="279"/>
      <c r="S99" s="278">
        <v>45447</v>
      </c>
      <c r="T99" s="279" t="s">
        <v>2117</v>
      </c>
      <c r="U99" s="268" t="str">
        <f t="array" ref="U99">IFERROR(IF(INDEX(三跨两临近重点区段!$F:$F,MATCH(1,(MONTH(三跨两临近重点区段!$H:$H)=7)*(三跨两临近重点区段!$A:$A=D99),0))="已取消","已取消",INDEX(三跨两临近重点区段!$H:$H,MATCH(1,(MONTH(三跨两临近重点区段!$H:$H)=7)*(三跨两临近重点区段!$A:$A=D99)*(三跨两临近重点区段!$F:$F="现存区段"),0))),"")</f>
        <v/>
      </c>
      <c r="V99" s="232" t="str">
        <f t="array" ref="V99">IFERROR(IF(INDEX(三跨两临近重点区段!$F:$F,MATCH(1,(MONTH(三跨两临近重点区段!$H:$H)=7)*(三跨两临近重点区段!$A:$A=D99),0))="已取消","已取消",INDEX(三跨两临近重点区段!$I:$I,MATCH(1,(MONTH(三跨两临近重点区段!$H:$H)=7)*(三跨两临近重点区段!$A:$A=D99)*(三跨两临近重点区段!$F:$F="现存区段"),0))),"")</f>
        <v/>
      </c>
      <c r="W99" s="268" t="str">
        <f t="array" ref="W99">IFERROR(IF(INDEX(三跨两临近重点区段!$F:$F,MATCH(1,(MONTH(三跨两临近重点区段!$H:$H)=8)*(三跨两临近重点区段!$A:$A=D99),0))="已取消","已取消",INDEX(三跨两临近重点区段!$H:$H,MATCH(1,(MONTH(三跨两临近重点区段!$H:$H)=8)*(三跨两临近重点区段!$A:$A=D99)*(三跨两临近重点区段!$F:$F="现存区段"),0))),"")</f>
        <v/>
      </c>
      <c r="X99" s="232" t="str">
        <f t="array" ref="X99">IFERROR(IF(INDEX(三跨两临近重点区段!$F:$F,MATCH(1,(MONTH(三跨两临近重点区段!$H:$H)=8)*(三跨两临近重点区段!$A:$A=D99),0))="已取消","已取消",INDEX(三跨两临近重点区段!$I:$I,MATCH(1,(MONTH(三跨两临近重点区段!$H:$H)=8)*(三跨两临近重点区段!$A:$A=D99)*(三跨两临近重点区段!$F:$F="现存区段"),0))),"")</f>
        <v/>
      </c>
      <c r="Y99" s="268" t="str">
        <f t="array" ref="Y99">IFERROR(IF(INDEX(三跨两临近重点区段!$F:$F,MATCH(1,(MONTH(三跨两临近重点区段!$H:$H)=9)*(三跨两临近重点区段!$A:$A=D99),0))="已取消","已取消",INDEX(三跨两临近重点区段!$H:$H,MATCH(1,(MONTH(三跨两临近重点区段!$H:$H)=9)*(三跨两临近重点区段!$A:$A=D99)*(三跨两临近重点区段!$F:$F="现存区段"),0))),"")</f>
        <v/>
      </c>
      <c r="Z99" s="232" t="str">
        <f t="array" ref="Z99">IFERROR(IF(INDEX(三跨两临近重点区段!$F:$F,MATCH(1,(MONTH(三跨两临近重点区段!$H:$H)=9)*(三跨两临近重点区段!$A:$A=D99),0))="已取消","已取消",INDEX(三跨两临近重点区段!$I:$I,MATCH(1,(MONTH(三跨两临近重点区段!$H:$H)=9)*(三跨两临近重点区段!$A:$A=D99)*(三跨两临近重点区段!$F:$F="现存区段"),0))),"")</f>
        <v/>
      </c>
      <c r="AA99" s="268" t="str">
        <f t="array" ref="AA99">IFERROR(IF(INDEX(三跨两临近重点区段!$F:$F,MATCH(1,(MONTH(三跨两临近重点区段!$H:$H)=10)*(三跨两临近重点区段!$A:$A=D99),0))="已取消","已取消",INDEX(三跨两临近重点区段!$H:$H,MATCH(1,(MONTH(三跨两临近重点区段!$H:$H)=10)*(三跨两临近重点区段!$A:$A=D99)*(三跨两临近重点区段!$F:$F="现存区段"),0))),"")</f>
        <v/>
      </c>
      <c r="AB99" s="72" t="str">
        <f t="array" ref="AB99">IFERROR(IF(INDEX(三跨两临近重点区段!$F:$F,MATCH(1,(MONTH(三跨两临近重点区段!$H:$H)=10)*(三跨两临近重点区段!$A:$A=D99),0))="已取消","已取消",INDEX(三跨两临近重点区段!$I:$I,MATCH(1,(MONTH(三跨两临近重点区段!$H:$H)=10)*(三跨两临近重点区段!$A:$A=D99)*(三跨两临近重点区段!$F:$F="现存区段"),0))),"")</f>
        <v/>
      </c>
      <c r="AC99" s="284" t="str">
        <f t="array" ref="AC99">IFERROR(IF(INDEX(三跨两临近重点区段!$F:$F,MATCH(1,(MONTH(三跨两临近重点区段!$H:$H)=11)*(三跨两临近重点区段!$A:$A=D99),0))="已取消","已取消",INDEX(三跨两临近重点区段!$H:$H,MATCH(1,(MONTH(三跨两临近重点区段!$H:$H)=11)*(三跨两临近重点区段!$A:$A=D99)*(三跨两临近重点区段!$F:$F="现存区段"),0))),"")</f>
        <v/>
      </c>
      <c r="AD99" s="72" t="str">
        <f t="array" ref="AD99">IFERROR(IF(INDEX(三跨两临近重点区段!$F:$F,MATCH(1,(MONTH(三跨两临近重点区段!$H:$H)=11)*(三跨两临近重点区段!$A:$A=D99),0))="已取消","已取消",INDEX(三跨两临近重点区段!$I:$I,MATCH(1,(MONTH(三跨两临近重点区段!$H:$H)=11)*(三跨两临近重点区段!$A:$A=D99)*(三跨两临近重点区段!$F:$F="现存区段"),0))),"")</f>
        <v/>
      </c>
      <c r="AE99" s="284" t="str">
        <f t="array" ref="AE99">IFERROR(IF(INDEX(三跨两临近重点区段!$F:$F,MATCH(1,(MONTH(三跨两临近重点区段!$H:$H)=12)*(三跨两临近重点区段!$A:$A=D99),0))="已取消","已取消",INDEX(三跨两临近重点区段!$H:$H,MATCH(1,(MONTH(三跨两临近重点区段!$H:$H)=12)*(三跨两临近重点区段!$A:$A=D99)*(三跨两临近重点区段!$F:$F="现存区段"),0))),"")</f>
        <v/>
      </c>
      <c r="AF99" s="72" t="str">
        <f t="array" ref="AF99">IFERROR(IF(INDEX(三跨两临近重点区段!$F:$F,MATCH(1,(MONTH(三跨两临近重点区段!$H:$H)=12)*(三跨两临近重点区段!$A:$A=D99),0))="已取消","已取消",INDEX(三跨两临近重点区段!$I:$I,MATCH(1,(MONTH(三跨两临近重点区段!$H:$H)=12)*(三跨两临近重点区段!$A:$A=D99)*(三跨两临近重点区段!$F:$F="现存区段"),0))),"")</f>
        <v/>
      </c>
      <c r="AH99" t="e">
        <f t="array" ref="AH99">INDEX(三跨两临近重点区段!$G:$G,MATCH(D99,三跨两临近重点区段!$A:$A,0))</f>
        <v>#N/A</v>
      </c>
    </row>
    <row r="100" ht="14.25" spans="1:34">
      <c r="A100" s="263" t="s">
        <v>119</v>
      </c>
      <c r="B100" s="264" t="s">
        <v>2268</v>
      </c>
      <c r="C100" s="263" t="s">
        <v>2287</v>
      </c>
      <c r="D100" s="263" t="s">
        <v>2288</v>
      </c>
      <c r="E100" s="265" t="s">
        <v>2137</v>
      </c>
      <c r="F100" s="264" t="s">
        <v>125</v>
      </c>
      <c r="G100" s="263" t="s">
        <v>2138</v>
      </c>
      <c r="H100" s="263" t="s">
        <v>959</v>
      </c>
      <c r="I100" s="273"/>
      <c r="J100" s="196"/>
      <c r="K100" s="196"/>
      <c r="L100" s="196"/>
      <c r="M100" s="270"/>
      <c r="N100" s="270"/>
      <c r="O100" s="33"/>
      <c r="P100" s="107"/>
      <c r="Q100" s="279"/>
      <c r="R100" s="279"/>
      <c r="S100" s="278">
        <v>45447</v>
      </c>
      <c r="T100" s="279" t="s">
        <v>2117</v>
      </c>
      <c r="U100" s="268" t="str">
        <f t="array" ref="U100">IFERROR(IF(INDEX(三跨两临近重点区段!$F:$F,MATCH(1,(MONTH(三跨两临近重点区段!$H:$H)=7)*(三跨两临近重点区段!$A:$A=D100),0))="已取消","已取消",INDEX(三跨两临近重点区段!$H:$H,MATCH(1,(MONTH(三跨两临近重点区段!$H:$H)=7)*(三跨两临近重点区段!$A:$A=D100)*(三跨两临近重点区段!$F:$F="现存区段"),0))),"")</f>
        <v/>
      </c>
      <c r="V100" s="232" t="str">
        <f t="array" ref="V100">IFERROR(IF(INDEX(三跨两临近重点区段!$F:$F,MATCH(1,(MONTH(三跨两临近重点区段!$H:$H)=7)*(三跨两临近重点区段!$A:$A=D100),0))="已取消","已取消",INDEX(三跨两临近重点区段!$I:$I,MATCH(1,(MONTH(三跨两临近重点区段!$H:$H)=7)*(三跨两临近重点区段!$A:$A=D100)*(三跨两临近重点区段!$F:$F="现存区段"),0))),"")</f>
        <v/>
      </c>
      <c r="W100" s="268" t="str">
        <f t="array" ref="W100">IFERROR(IF(INDEX(三跨两临近重点区段!$F:$F,MATCH(1,(MONTH(三跨两临近重点区段!$H:$H)=8)*(三跨两临近重点区段!$A:$A=D100),0))="已取消","已取消",INDEX(三跨两临近重点区段!$H:$H,MATCH(1,(MONTH(三跨两临近重点区段!$H:$H)=8)*(三跨两临近重点区段!$A:$A=D100)*(三跨两临近重点区段!$F:$F="现存区段"),0))),"")</f>
        <v/>
      </c>
      <c r="X100" s="232" t="str">
        <f t="array" ref="X100">IFERROR(IF(INDEX(三跨两临近重点区段!$F:$F,MATCH(1,(MONTH(三跨两临近重点区段!$H:$H)=8)*(三跨两临近重点区段!$A:$A=D100),0))="已取消","已取消",INDEX(三跨两临近重点区段!$I:$I,MATCH(1,(MONTH(三跨两临近重点区段!$H:$H)=8)*(三跨两临近重点区段!$A:$A=D100)*(三跨两临近重点区段!$F:$F="现存区段"),0))),"")</f>
        <v/>
      </c>
      <c r="Y100" s="268" t="str">
        <f t="array" ref="Y100">IFERROR(IF(INDEX(三跨两临近重点区段!$F:$F,MATCH(1,(MONTH(三跨两临近重点区段!$H:$H)=9)*(三跨两临近重点区段!$A:$A=D100),0))="已取消","已取消",INDEX(三跨两临近重点区段!$H:$H,MATCH(1,(MONTH(三跨两临近重点区段!$H:$H)=9)*(三跨两临近重点区段!$A:$A=D100)*(三跨两临近重点区段!$F:$F="现存区段"),0))),"")</f>
        <v/>
      </c>
      <c r="Z100" s="232" t="str">
        <f t="array" ref="Z100">IFERROR(IF(INDEX(三跨两临近重点区段!$F:$F,MATCH(1,(MONTH(三跨两临近重点区段!$H:$H)=9)*(三跨两临近重点区段!$A:$A=D100),0))="已取消","已取消",INDEX(三跨两临近重点区段!$I:$I,MATCH(1,(MONTH(三跨两临近重点区段!$H:$H)=9)*(三跨两临近重点区段!$A:$A=D100)*(三跨两临近重点区段!$F:$F="现存区段"),0))),"")</f>
        <v/>
      </c>
      <c r="AA100" s="268" t="str">
        <f t="array" ref="AA100">IFERROR(IF(INDEX(三跨两临近重点区段!$F:$F,MATCH(1,(MONTH(三跨两临近重点区段!$H:$H)=10)*(三跨两临近重点区段!$A:$A=D100),0))="已取消","已取消",INDEX(三跨两临近重点区段!$H:$H,MATCH(1,(MONTH(三跨两临近重点区段!$H:$H)=10)*(三跨两临近重点区段!$A:$A=D100)*(三跨两临近重点区段!$F:$F="现存区段"),0))),"")</f>
        <v/>
      </c>
      <c r="AB100" s="72" t="str">
        <f t="array" ref="AB100">IFERROR(IF(INDEX(三跨两临近重点区段!$F:$F,MATCH(1,(MONTH(三跨两临近重点区段!$H:$H)=10)*(三跨两临近重点区段!$A:$A=D100),0))="已取消","已取消",INDEX(三跨两临近重点区段!$I:$I,MATCH(1,(MONTH(三跨两临近重点区段!$H:$H)=10)*(三跨两临近重点区段!$A:$A=D100)*(三跨两临近重点区段!$F:$F="现存区段"),0))),"")</f>
        <v/>
      </c>
      <c r="AC100" s="284" t="str">
        <f t="array" ref="AC100">IFERROR(IF(INDEX(三跨两临近重点区段!$F:$F,MATCH(1,(MONTH(三跨两临近重点区段!$H:$H)=11)*(三跨两临近重点区段!$A:$A=D100),0))="已取消","已取消",INDEX(三跨两临近重点区段!$H:$H,MATCH(1,(MONTH(三跨两临近重点区段!$H:$H)=11)*(三跨两临近重点区段!$A:$A=D100)*(三跨两临近重点区段!$F:$F="现存区段"),0))),"")</f>
        <v/>
      </c>
      <c r="AD100" s="72" t="str">
        <f t="array" ref="AD100">IFERROR(IF(INDEX(三跨两临近重点区段!$F:$F,MATCH(1,(MONTH(三跨两临近重点区段!$H:$H)=11)*(三跨两临近重点区段!$A:$A=D100),0))="已取消","已取消",INDEX(三跨两临近重点区段!$I:$I,MATCH(1,(MONTH(三跨两临近重点区段!$H:$H)=11)*(三跨两临近重点区段!$A:$A=D100)*(三跨两临近重点区段!$F:$F="现存区段"),0))),"")</f>
        <v/>
      </c>
      <c r="AE100" s="284" t="str">
        <f t="array" ref="AE100">IFERROR(IF(INDEX(三跨两临近重点区段!$F:$F,MATCH(1,(MONTH(三跨两临近重点区段!$H:$H)=12)*(三跨两临近重点区段!$A:$A=D100),0))="已取消","已取消",INDEX(三跨两临近重点区段!$H:$H,MATCH(1,(MONTH(三跨两临近重点区段!$H:$H)=12)*(三跨两临近重点区段!$A:$A=D100)*(三跨两临近重点区段!$F:$F="现存区段"),0))),"")</f>
        <v/>
      </c>
      <c r="AF100" s="72" t="str">
        <f t="array" ref="AF100">IFERROR(IF(INDEX(三跨两临近重点区段!$F:$F,MATCH(1,(MONTH(三跨两临近重点区段!$H:$H)=12)*(三跨两临近重点区段!$A:$A=D100),0))="已取消","已取消",INDEX(三跨两临近重点区段!$I:$I,MATCH(1,(MONTH(三跨两临近重点区段!$H:$H)=12)*(三跨两临近重点区段!$A:$A=D100)*(三跨两临近重点区段!$F:$F="现存区段"),0))),"")</f>
        <v/>
      </c>
      <c r="AH100" t="e">
        <f t="array" ref="AH100">INDEX(三跨两临近重点区段!$G:$G,MATCH(D100,三跨两临近重点区段!$A:$A,0))</f>
        <v>#N/A</v>
      </c>
    </row>
    <row r="101" ht="14.25" spans="1:34">
      <c r="A101" s="263" t="s">
        <v>119</v>
      </c>
      <c r="B101" s="264" t="s">
        <v>2289</v>
      </c>
      <c r="C101" s="263" t="s">
        <v>2277</v>
      </c>
      <c r="D101" s="263" t="s">
        <v>2290</v>
      </c>
      <c r="E101" s="265" t="s">
        <v>2137</v>
      </c>
      <c r="F101" s="264" t="s">
        <v>125</v>
      </c>
      <c r="G101" s="263" t="s">
        <v>2138</v>
      </c>
      <c r="H101" s="263" t="s">
        <v>959</v>
      </c>
      <c r="I101" s="271"/>
      <c r="J101" s="196"/>
      <c r="K101" s="196"/>
      <c r="L101" s="196"/>
      <c r="M101" s="270"/>
      <c r="N101" s="270"/>
      <c r="O101" s="33"/>
      <c r="P101" s="107"/>
      <c r="Q101" s="279"/>
      <c r="R101" s="279"/>
      <c r="S101" s="278">
        <v>45447</v>
      </c>
      <c r="T101" s="279" t="s">
        <v>2117</v>
      </c>
      <c r="U101" s="268" t="str">
        <f t="array" ref="U101">IFERROR(IF(INDEX(三跨两临近重点区段!$F:$F,MATCH(1,(MONTH(三跨两临近重点区段!$H:$H)=7)*(三跨两临近重点区段!$A:$A=D101),0))="已取消","已取消",INDEX(三跨两临近重点区段!$H:$H,MATCH(1,(MONTH(三跨两临近重点区段!$H:$H)=7)*(三跨两临近重点区段!$A:$A=D101)*(三跨两临近重点区段!$F:$F="现存区段"),0))),"")</f>
        <v/>
      </c>
      <c r="V101" s="232" t="str">
        <f t="array" ref="V101">IFERROR(IF(INDEX(三跨两临近重点区段!$F:$F,MATCH(1,(MONTH(三跨两临近重点区段!$H:$H)=7)*(三跨两临近重点区段!$A:$A=D101),0))="已取消","已取消",INDEX(三跨两临近重点区段!$I:$I,MATCH(1,(MONTH(三跨两临近重点区段!$H:$H)=7)*(三跨两临近重点区段!$A:$A=D101)*(三跨两临近重点区段!$F:$F="现存区段"),0))),"")</f>
        <v/>
      </c>
      <c r="W101" s="268" t="str">
        <f t="array" ref="W101">IFERROR(IF(INDEX(三跨两临近重点区段!$F:$F,MATCH(1,(MONTH(三跨两临近重点区段!$H:$H)=8)*(三跨两临近重点区段!$A:$A=D101),0))="已取消","已取消",INDEX(三跨两临近重点区段!$H:$H,MATCH(1,(MONTH(三跨两临近重点区段!$H:$H)=8)*(三跨两临近重点区段!$A:$A=D101)*(三跨两临近重点区段!$F:$F="现存区段"),0))),"")</f>
        <v/>
      </c>
      <c r="X101" s="232" t="str">
        <f t="array" ref="X101">IFERROR(IF(INDEX(三跨两临近重点区段!$F:$F,MATCH(1,(MONTH(三跨两临近重点区段!$H:$H)=8)*(三跨两临近重点区段!$A:$A=D101),0))="已取消","已取消",INDEX(三跨两临近重点区段!$I:$I,MATCH(1,(MONTH(三跨两临近重点区段!$H:$H)=8)*(三跨两临近重点区段!$A:$A=D101)*(三跨两临近重点区段!$F:$F="现存区段"),0))),"")</f>
        <v/>
      </c>
      <c r="Y101" s="268" t="str">
        <f t="array" ref="Y101">IFERROR(IF(INDEX(三跨两临近重点区段!$F:$F,MATCH(1,(MONTH(三跨两临近重点区段!$H:$H)=9)*(三跨两临近重点区段!$A:$A=D101),0))="已取消","已取消",INDEX(三跨两临近重点区段!$H:$H,MATCH(1,(MONTH(三跨两临近重点区段!$H:$H)=9)*(三跨两临近重点区段!$A:$A=D101)*(三跨两临近重点区段!$F:$F="现存区段"),0))),"")</f>
        <v/>
      </c>
      <c r="Z101" s="232" t="str">
        <f t="array" ref="Z101">IFERROR(IF(INDEX(三跨两临近重点区段!$F:$F,MATCH(1,(MONTH(三跨两临近重点区段!$H:$H)=9)*(三跨两临近重点区段!$A:$A=D101),0))="已取消","已取消",INDEX(三跨两临近重点区段!$I:$I,MATCH(1,(MONTH(三跨两临近重点区段!$H:$H)=9)*(三跨两临近重点区段!$A:$A=D101)*(三跨两临近重点区段!$F:$F="现存区段"),0))),"")</f>
        <v/>
      </c>
      <c r="AA101" s="268" t="str">
        <f t="array" ref="AA101">IFERROR(IF(INDEX(三跨两临近重点区段!$F:$F,MATCH(1,(MONTH(三跨两临近重点区段!$H:$H)=10)*(三跨两临近重点区段!$A:$A=D101),0))="已取消","已取消",INDEX(三跨两临近重点区段!$H:$H,MATCH(1,(MONTH(三跨两临近重点区段!$H:$H)=10)*(三跨两临近重点区段!$A:$A=D101)*(三跨两临近重点区段!$F:$F="现存区段"),0))),"")</f>
        <v/>
      </c>
      <c r="AB101" s="72" t="str">
        <f t="array" ref="AB101">IFERROR(IF(INDEX(三跨两临近重点区段!$F:$F,MATCH(1,(MONTH(三跨两临近重点区段!$H:$H)=10)*(三跨两临近重点区段!$A:$A=D101),0))="已取消","已取消",INDEX(三跨两临近重点区段!$I:$I,MATCH(1,(MONTH(三跨两临近重点区段!$H:$H)=10)*(三跨两临近重点区段!$A:$A=D101)*(三跨两临近重点区段!$F:$F="现存区段"),0))),"")</f>
        <v/>
      </c>
      <c r="AC101" s="284" t="str">
        <f t="array" ref="AC101">IFERROR(IF(INDEX(三跨两临近重点区段!$F:$F,MATCH(1,(MONTH(三跨两临近重点区段!$H:$H)=11)*(三跨两临近重点区段!$A:$A=D101),0))="已取消","已取消",INDEX(三跨两临近重点区段!$H:$H,MATCH(1,(MONTH(三跨两临近重点区段!$H:$H)=11)*(三跨两临近重点区段!$A:$A=D101)*(三跨两临近重点区段!$F:$F="现存区段"),0))),"")</f>
        <v/>
      </c>
      <c r="AD101" s="72" t="str">
        <f t="array" ref="AD101">IFERROR(IF(INDEX(三跨两临近重点区段!$F:$F,MATCH(1,(MONTH(三跨两临近重点区段!$H:$H)=11)*(三跨两临近重点区段!$A:$A=D101),0))="已取消","已取消",INDEX(三跨两临近重点区段!$I:$I,MATCH(1,(MONTH(三跨两临近重点区段!$H:$H)=11)*(三跨两临近重点区段!$A:$A=D101)*(三跨两临近重点区段!$F:$F="现存区段"),0))),"")</f>
        <v/>
      </c>
      <c r="AE101" s="284" t="str">
        <f t="array" ref="AE101">IFERROR(IF(INDEX(三跨两临近重点区段!$F:$F,MATCH(1,(MONTH(三跨两临近重点区段!$H:$H)=12)*(三跨两临近重点区段!$A:$A=D101),0))="已取消","已取消",INDEX(三跨两临近重点区段!$H:$H,MATCH(1,(MONTH(三跨两临近重点区段!$H:$H)=12)*(三跨两临近重点区段!$A:$A=D101)*(三跨两临近重点区段!$F:$F="现存区段"),0))),"")</f>
        <v/>
      </c>
      <c r="AF101" s="72" t="str">
        <f t="array" ref="AF101">IFERROR(IF(INDEX(三跨两临近重点区段!$F:$F,MATCH(1,(MONTH(三跨两临近重点区段!$H:$H)=12)*(三跨两临近重点区段!$A:$A=D101),0))="已取消","已取消",INDEX(三跨两临近重点区段!$I:$I,MATCH(1,(MONTH(三跨两临近重点区段!$H:$H)=12)*(三跨两临近重点区段!$A:$A=D101)*(三跨两临近重点区段!$F:$F="现存区段"),0))),"")</f>
        <v/>
      </c>
      <c r="AH101" t="e">
        <f t="array" ref="AH101">INDEX(三跨两临近重点区段!$G:$G,MATCH(D101,三跨两临近重点区段!$A:$A,0))</f>
        <v>#N/A</v>
      </c>
    </row>
    <row r="102" ht="14.25" spans="1:34">
      <c r="A102" s="263" t="s">
        <v>119</v>
      </c>
      <c r="B102" s="264" t="s">
        <v>2289</v>
      </c>
      <c r="C102" s="263" t="s">
        <v>2269</v>
      </c>
      <c r="D102" s="263" t="s">
        <v>2291</v>
      </c>
      <c r="E102" s="265" t="s">
        <v>2137</v>
      </c>
      <c r="F102" s="264" t="s">
        <v>125</v>
      </c>
      <c r="G102" s="263" t="s">
        <v>2138</v>
      </c>
      <c r="H102" s="263" t="s">
        <v>959</v>
      </c>
      <c r="I102" s="271"/>
      <c r="J102" s="196"/>
      <c r="K102" s="196"/>
      <c r="L102" s="196"/>
      <c r="M102" s="270"/>
      <c r="N102" s="270"/>
      <c r="O102" s="33"/>
      <c r="P102" s="107"/>
      <c r="Q102" s="279"/>
      <c r="R102" s="279"/>
      <c r="S102" s="278">
        <v>45447</v>
      </c>
      <c r="T102" s="279" t="s">
        <v>2117</v>
      </c>
      <c r="U102" s="268" t="str">
        <f t="array" ref="U102">IFERROR(IF(INDEX(三跨两临近重点区段!$F:$F,MATCH(1,(MONTH(三跨两临近重点区段!$H:$H)=7)*(三跨两临近重点区段!$A:$A=D102),0))="已取消","已取消",INDEX(三跨两临近重点区段!$H:$H,MATCH(1,(MONTH(三跨两临近重点区段!$H:$H)=7)*(三跨两临近重点区段!$A:$A=D102)*(三跨两临近重点区段!$F:$F="现存区段"),0))),"")</f>
        <v/>
      </c>
      <c r="V102" s="232" t="str">
        <f t="array" ref="V102">IFERROR(IF(INDEX(三跨两临近重点区段!$F:$F,MATCH(1,(MONTH(三跨两临近重点区段!$H:$H)=7)*(三跨两临近重点区段!$A:$A=D102),0))="已取消","已取消",INDEX(三跨两临近重点区段!$I:$I,MATCH(1,(MONTH(三跨两临近重点区段!$H:$H)=7)*(三跨两临近重点区段!$A:$A=D102)*(三跨两临近重点区段!$F:$F="现存区段"),0))),"")</f>
        <v/>
      </c>
      <c r="W102" s="268" t="str">
        <f t="array" ref="W102">IFERROR(IF(INDEX(三跨两临近重点区段!$F:$F,MATCH(1,(MONTH(三跨两临近重点区段!$H:$H)=8)*(三跨两临近重点区段!$A:$A=D102),0))="已取消","已取消",INDEX(三跨两临近重点区段!$H:$H,MATCH(1,(MONTH(三跨两临近重点区段!$H:$H)=8)*(三跨两临近重点区段!$A:$A=D102)*(三跨两临近重点区段!$F:$F="现存区段"),0))),"")</f>
        <v/>
      </c>
      <c r="X102" s="232" t="str">
        <f t="array" ref="X102">IFERROR(IF(INDEX(三跨两临近重点区段!$F:$F,MATCH(1,(MONTH(三跨两临近重点区段!$H:$H)=8)*(三跨两临近重点区段!$A:$A=D102),0))="已取消","已取消",INDEX(三跨两临近重点区段!$I:$I,MATCH(1,(MONTH(三跨两临近重点区段!$H:$H)=8)*(三跨两临近重点区段!$A:$A=D102)*(三跨两临近重点区段!$F:$F="现存区段"),0))),"")</f>
        <v/>
      </c>
      <c r="Y102" s="268" t="str">
        <f t="array" ref="Y102">IFERROR(IF(INDEX(三跨两临近重点区段!$F:$F,MATCH(1,(MONTH(三跨两临近重点区段!$H:$H)=9)*(三跨两临近重点区段!$A:$A=D102),0))="已取消","已取消",INDEX(三跨两临近重点区段!$H:$H,MATCH(1,(MONTH(三跨两临近重点区段!$H:$H)=9)*(三跨两临近重点区段!$A:$A=D102)*(三跨两临近重点区段!$F:$F="现存区段"),0))),"")</f>
        <v/>
      </c>
      <c r="Z102" s="232" t="str">
        <f t="array" ref="Z102">IFERROR(IF(INDEX(三跨两临近重点区段!$F:$F,MATCH(1,(MONTH(三跨两临近重点区段!$H:$H)=9)*(三跨两临近重点区段!$A:$A=D102),0))="已取消","已取消",INDEX(三跨两临近重点区段!$I:$I,MATCH(1,(MONTH(三跨两临近重点区段!$H:$H)=9)*(三跨两临近重点区段!$A:$A=D102)*(三跨两临近重点区段!$F:$F="现存区段"),0))),"")</f>
        <v/>
      </c>
      <c r="AA102" s="268" t="str">
        <f t="array" ref="AA102">IFERROR(IF(INDEX(三跨两临近重点区段!$F:$F,MATCH(1,(MONTH(三跨两临近重点区段!$H:$H)=10)*(三跨两临近重点区段!$A:$A=D102),0))="已取消","已取消",INDEX(三跨两临近重点区段!$H:$H,MATCH(1,(MONTH(三跨两临近重点区段!$H:$H)=10)*(三跨两临近重点区段!$A:$A=D102)*(三跨两临近重点区段!$F:$F="现存区段"),0))),"")</f>
        <v/>
      </c>
      <c r="AB102" s="72" t="str">
        <f t="array" ref="AB102">IFERROR(IF(INDEX(三跨两临近重点区段!$F:$F,MATCH(1,(MONTH(三跨两临近重点区段!$H:$H)=10)*(三跨两临近重点区段!$A:$A=D102),0))="已取消","已取消",INDEX(三跨两临近重点区段!$I:$I,MATCH(1,(MONTH(三跨两临近重点区段!$H:$H)=10)*(三跨两临近重点区段!$A:$A=D102)*(三跨两临近重点区段!$F:$F="现存区段"),0))),"")</f>
        <v/>
      </c>
      <c r="AC102" s="284" t="str">
        <f t="array" ref="AC102">IFERROR(IF(INDEX(三跨两临近重点区段!$F:$F,MATCH(1,(MONTH(三跨两临近重点区段!$H:$H)=11)*(三跨两临近重点区段!$A:$A=D102),0))="已取消","已取消",INDEX(三跨两临近重点区段!$H:$H,MATCH(1,(MONTH(三跨两临近重点区段!$H:$H)=11)*(三跨两临近重点区段!$A:$A=D102)*(三跨两临近重点区段!$F:$F="现存区段"),0))),"")</f>
        <v/>
      </c>
      <c r="AD102" s="72" t="str">
        <f t="array" ref="AD102">IFERROR(IF(INDEX(三跨两临近重点区段!$F:$F,MATCH(1,(MONTH(三跨两临近重点区段!$H:$H)=11)*(三跨两临近重点区段!$A:$A=D102),0))="已取消","已取消",INDEX(三跨两临近重点区段!$I:$I,MATCH(1,(MONTH(三跨两临近重点区段!$H:$H)=11)*(三跨两临近重点区段!$A:$A=D102)*(三跨两临近重点区段!$F:$F="现存区段"),0))),"")</f>
        <v/>
      </c>
      <c r="AE102" s="284" t="str">
        <f t="array" ref="AE102">IFERROR(IF(INDEX(三跨两临近重点区段!$F:$F,MATCH(1,(MONTH(三跨两临近重点区段!$H:$H)=12)*(三跨两临近重点区段!$A:$A=D102),0))="已取消","已取消",INDEX(三跨两临近重点区段!$H:$H,MATCH(1,(MONTH(三跨两临近重点区段!$H:$H)=12)*(三跨两临近重点区段!$A:$A=D102)*(三跨两临近重点区段!$F:$F="现存区段"),0))),"")</f>
        <v/>
      </c>
      <c r="AF102" s="72" t="str">
        <f t="array" ref="AF102">IFERROR(IF(INDEX(三跨两临近重点区段!$F:$F,MATCH(1,(MONTH(三跨两临近重点区段!$H:$H)=12)*(三跨两临近重点区段!$A:$A=D102),0))="已取消","已取消",INDEX(三跨两临近重点区段!$I:$I,MATCH(1,(MONTH(三跨两临近重点区段!$H:$H)=12)*(三跨两临近重点区段!$A:$A=D102)*(三跨两临近重点区段!$F:$F="现存区段"),0))),"")</f>
        <v/>
      </c>
      <c r="AH102" t="e">
        <f t="array" ref="AH102">INDEX(三跨两临近重点区段!$G:$G,MATCH(D102,三跨两临近重点区段!$A:$A,0))</f>
        <v>#N/A</v>
      </c>
    </row>
    <row r="103" ht="14.25" spans="1:34">
      <c r="A103" s="263" t="s">
        <v>119</v>
      </c>
      <c r="B103" s="264" t="s">
        <v>2289</v>
      </c>
      <c r="C103" s="263" t="s">
        <v>2271</v>
      </c>
      <c r="D103" s="263" t="s">
        <v>2292</v>
      </c>
      <c r="E103" s="265" t="s">
        <v>2137</v>
      </c>
      <c r="F103" s="264" t="s">
        <v>125</v>
      </c>
      <c r="G103" s="263" t="s">
        <v>2138</v>
      </c>
      <c r="H103" s="263" t="s">
        <v>959</v>
      </c>
      <c r="I103" s="271"/>
      <c r="J103" s="196"/>
      <c r="K103" s="196"/>
      <c r="L103" s="196"/>
      <c r="M103" s="270"/>
      <c r="N103" s="270"/>
      <c r="O103" s="33"/>
      <c r="P103" s="107"/>
      <c r="Q103" s="279"/>
      <c r="R103" s="279"/>
      <c r="S103" s="278">
        <v>45447</v>
      </c>
      <c r="T103" s="279" t="s">
        <v>2117</v>
      </c>
      <c r="U103" s="268" t="str">
        <f t="array" ref="U103">IFERROR(IF(INDEX(三跨两临近重点区段!$F:$F,MATCH(1,(MONTH(三跨两临近重点区段!$H:$H)=7)*(三跨两临近重点区段!$A:$A=D103),0))="已取消","已取消",INDEX(三跨两临近重点区段!$H:$H,MATCH(1,(MONTH(三跨两临近重点区段!$H:$H)=7)*(三跨两临近重点区段!$A:$A=D103)*(三跨两临近重点区段!$F:$F="现存区段"),0))),"")</f>
        <v/>
      </c>
      <c r="V103" s="232" t="str">
        <f t="array" ref="V103">IFERROR(IF(INDEX(三跨两临近重点区段!$F:$F,MATCH(1,(MONTH(三跨两临近重点区段!$H:$H)=7)*(三跨两临近重点区段!$A:$A=D103),0))="已取消","已取消",INDEX(三跨两临近重点区段!$I:$I,MATCH(1,(MONTH(三跨两临近重点区段!$H:$H)=7)*(三跨两临近重点区段!$A:$A=D103)*(三跨两临近重点区段!$F:$F="现存区段"),0))),"")</f>
        <v/>
      </c>
      <c r="W103" s="268" t="str">
        <f t="array" ref="W103">IFERROR(IF(INDEX(三跨两临近重点区段!$F:$F,MATCH(1,(MONTH(三跨两临近重点区段!$H:$H)=8)*(三跨两临近重点区段!$A:$A=D103),0))="已取消","已取消",INDEX(三跨两临近重点区段!$H:$H,MATCH(1,(MONTH(三跨两临近重点区段!$H:$H)=8)*(三跨两临近重点区段!$A:$A=D103)*(三跨两临近重点区段!$F:$F="现存区段"),0))),"")</f>
        <v/>
      </c>
      <c r="X103" s="232" t="str">
        <f t="array" ref="X103">IFERROR(IF(INDEX(三跨两临近重点区段!$F:$F,MATCH(1,(MONTH(三跨两临近重点区段!$H:$H)=8)*(三跨两临近重点区段!$A:$A=D103),0))="已取消","已取消",INDEX(三跨两临近重点区段!$I:$I,MATCH(1,(MONTH(三跨两临近重点区段!$H:$H)=8)*(三跨两临近重点区段!$A:$A=D103)*(三跨两临近重点区段!$F:$F="现存区段"),0))),"")</f>
        <v/>
      </c>
      <c r="Y103" s="268" t="str">
        <f t="array" ref="Y103">IFERROR(IF(INDEX(三跨两临近重点区段!$F:$F,MATCH(1,(MONTH(三跨两临近重点区段!$H:$H)=9)*(三跨两临近重点区段!$A:$A=D103),0))="已取消","已取消",INDEX(三跨两临近重点区段!$H:$H,MATCH(1,(MONTH(三跨两临近重点区段!$H:$H)=9)*(三跨两临近重点区段!$A:$A=D103)*(三跨两临近重点区段!$F:$F="现存区段"),0))),"")</f>
        <v/>
      </c>
      <c r="Z103" s="232" t="str">
        <f t="array" ref="Z103">IFERROR(IF(INDEX(三跨两临近重点区段!$F:$F,MATCH(1,(MONTH(三跨两临近重点区段!$H:$H)=9)*(三跨两临近重点区段!$A:$A=D103),0))="已取消","已取消",INDEX(三跨两临近重点区段!$I:$I,MATCH(1,(MONTH(三跨两临近重点区段!$H:$H)=9)*(三跨两临近重点区段!$A:$A=D103)*(三跨两临近重点区段!$F:$F="现存区段"),0))),"")</f>
        <v/>
      </c>
      <c r="AA103" s="268" t="str">
        <f t="array" ref="AA103">IFERROR(IF(INDEX(三跨两临近重点区段!$F:$F,MATCH(1,(MONTH(三跨两临近重点区段!$H:$H)=10)*(三跨两临近重点区段!$A:$A=D103),0))="已取消","已取消",INDEX(三跨两临近重点区段!$H:$H,MATCH(1,(MONTH(三跨两临近重点区段!$H:$H)=10)*(三跨两临近重点区段!$A:$A=D103)*(三跨两临近重点区段!$F:$F="现存区段"),0))),"")</f>
        <v/>
      </c>
      <c r="AB103" s="72" t="str">
        <f t="array" ref="AB103">IFERROR(IF(INDEX(三跨两临近重点区段!$F:$F,MATCH(1,(MONTH(三跨两临近重点区段!$H:$H)=10)*(三跨两临近重点区段!$A:$A=D103),0))="已取消","已取消",INDEX(三跨两临近重点区段!$I:$I,MATCH(1,(MONTH(三跨两临近重点区段!$H:$H)=10)*(三跨两临近重点区段!$A:$A=D103)*(三跨两临近重点区段!$F:$F="现存区段"),0))),"")</f>
        <v/>
      </c>
      <c r="AC103" s="284" t="str">
        <f t="array" ref="AC103">IFERROR(IF(INDEX(三跨两临近重点区段!$F:$F,MATCH(1,(MONTH(三跨两临近重点区段!$H:$H)=11)*(三跨两临近重点区段!$A:$A=D103),0))="已取消","已取消",INDEX(三跨两临近重点区段!$H:$H,MATCH(1,(MONTH(三跨两临近重点区段!$H:$H)=11)*(三跨两临近重点区段!$A:$A=D103)*(三跨两临近重点区段!$F:$F="现存区段"),0))),"")</f>
        <v/>
      </c>
      <c r="AD103" s="72" t="str">
        <f t="array" ref="AD103">IFERROR(IF(INDEX(三跨两临近重点区段!$F:$F,MATCH(1,(MONTH(三跨两临近重点区段!$H:$H)=11)*(三跨两临近重点区段!$A:$A=D103),0))="已取消","已取消",INDEX(三跨两临近重点区段!$I:$I,MATCH(1,(MONTH(三跨两临近重点区段!$H:$H)=11)*(三跨两临近重点区段!$A:$A=D103)*(三跨两临近重点区段!$F:$F="现存区段"),0))),"")</f>
        <v/>
      </c>
      <c r="AE103" s="284" t="str">
        <f t="array" ref="AE103">IFERROR(IF(INDEX(三跨两临近重点区段!$F:$F,MATCH(1,(MONTH(三跨两临近重点区段!$H:$H)=12)*(三跨两临近重点区段!$A:$A=D103),0))="已取消","已取消",INDEX(三跨两临近重点区段!$H:$H,MATCH(1,(MONTH(三跨两临近重点区段!$H:$H)=12)*(三跨两临近重点区段!$A:$A=D103)*(三跨两临近重点区段!$F:$F="现存区段"),0))),"")</f>
        <v/>
      </c>
      <c r="AF103" s="72" t="str">
        <f t="array" ref="AF103">IFERROR(IF(INDEX(三跨两临近重点区段!$F:$F,MATCH(1,(MONTH(三跨两临近重点区段!$H:$H)=12)*(三跨两临近重点区段!$A:$A=D103),0))="已取消","已取消",INDEX(三跨两临近重点区段!$I:$I,MATCH(1,(MONTH(三跨两临近重点区段!$H:$H)=12)*(三跨两临近重点区段!$A:$A=D103)*(三跨两临近重点区段!$F:$F="现存区段"),0))),"")</f>
        <v/>
      </c>
      <c r="AH103" t="e">
        <f t="array" ref="AH103">INDEX(三跨两临近重点区段!$G:$G,MATCH(D103,三跨两临近重点区段!$A:$A,0))</f>
        <v>#N/A</v>
      </c>
    </row>
    <row r="104" ht="14.25" spans="1:34">
      <c r="A104" s="263" t="s">
        <v>119</v>
      </c>
      <c r="B104" s="264" t="s">
        <v>2289</v>
      </c>
      <c r="C104" s="263" t="s">
        <v>2126</v>
      </c>
      <c r="D104" s="263" t="s">
        <v>2293</v>
      </c>
      <c r="E104" s="265" t="s">
        <v>2137</v>
      </c>
      <c r="F104" s="264" t="s">
        <v>125</v>
      </c>
      <c r="G104" s="263" t="s">
        <v>2138</v>
      </c>
      <c r="H104" s="263" t="s">
        <v>959</v>
      </c>
      <c r="I104" s="271"/>
      <c r="J104" s="196"/>
      <c r="K104" s="196"/>
      <c r="L104" s="196"/>
      <c r="M104" s="270"/>
      <c r="N104" s="270"/>
      <c r="O104" s="33"/>
      <c r="P104" s="107"/>
      <c r="Q104" s="279"/>
      <c r="R104" s="279"/>
      <c r="S104" s="278">
        <v>45447</v>
      </c>
      <c r="T104" s="279" t="s">
        <v>2117</v>
      </c>
      <c r="U104" s="268" t="str">
        <f t="array" ref="U104">IFERROR(IF(INDEX(三跨两临近重点区段!$F:$F,MATCH(1,(MONTH(三跨两临近重点区段!$H:$H)=7)*(三跨两临近重点区段!$A:$A=D104),0))="已取消","已取消",INDEX(三跨两临近重点区段!$H:$H,MATCH(1,(MONTH(三跨两临近重点区段!$H:$H)=7)*(三跨两临近重点区段!$A:$A=D104)*(三跨两临近重点区段!$F:$F="现存区段"),0))),"")</f>
        <v/>
      </c>
      <c r="V104" s="232" t="str">
        <f t="array" ref="V104">IFERROR(IF(INDEX(三跨两临近重点区段!$F:$F,MATCH(1,(MONTH(三跨两临近重点区段!$H:$H)=7)*(三跨两临近重点区段!$A:$A=D104),0))="已取消","已取消",INDEX(三跨两临近重点区段!$I:$I,MATCH(1,(MONTH(三跨两临近重点区段!$H:$H)=7)*(三跨两临近重点区段!$A:$A=D104)*(三跨两临近重点区段!$F:$F="现存区段"),0))),"")</f>
        <v/>
      </c>
      <c r="W104" s="268" t="str">
        <f t="array" ref="W104">IFERROR(IF(INDEX(三跨两临近重点区段!$F:$F,MATCH(1,(MONTH(三跨两临近重点区段!$H:$H)=8)*(三跨两临近重点区段!$A:$A=D104),0))="已取消","已取消",INDEX(三跨两临近重点区段!$H:$H,MATCH(1,(MONTH(三跨两临近重点区段!$H:$H)=8)*(三跨两临近重点区段!$A:$A=D104)*(三跨两临近重点区段!$F:$F="现存区段"),0))),"")</f>
        <v/>
      </c>
      <c r="X104" s="232" t="str">
        <f t="array" ref="X104">IFERROR(IF(INDEX(三跨两临近重点区段!$F:$F,MATCH(1,(MONTH(三跨两临近重点区段!$H:$H)=8)*(三跨两临近重点区段!$A:$A=D104),0))="已取消","已取消",INDEX(三跨两临近重点区段!$I:$I,MATCH(1,(MONTH(三跨两临近重点区段!$H:$H)=8)*(三跨两临近重点区段!$A:$A=D104)*(三跨两临近重点区段!$F:$F="现存区段"),0))),"")</f>
        <v/>
      </c>
      <c r="Y104" s="268" t="str">
        <f t="array" ref="Y104">IFERROR(IF(INDEX(三跨两临近重点区段!$F:$F,MATCH(1,(MONTH(三跨两临近重点区段!$H:$H)=9)*(三跨两临近重点区段!$A:$A=D104),0))="已取消","已取消",INDEX(三跨两临近重点区段!$H:$H,MATCH(1,(MONTH(三跨两临近重点区段!$H:$H)=9)*(三跨两临近重点区段!$A:$A=D104)*(三跨两临近重点区段!$F:$F="现存区段"),0))),"")</f>
        <v/>
      </c>
      <c r="Z104" s="232" t="str">
        <f t="array" ref="Z104">IFERROR(IF(INDEX(三跨两临近重点区段!$F:$F,MATCH(1,(MONTH(三跨两临近重点区段!$H:$H)=9)*(三跨两临近重点区段!$A:$A=D104),0))="已取消","已取消",INDEX(三跨两临近重点区段!$I:$I,MATCH(1,(MONTH(三跨两临近重点区段!$H:$H)=9)*(三跨两临近重点区段!$A:$A=D104)*(三跨两临近重点区段!$F:$F="现存区段"),0))),"")</f>
        <v/>
      </c>
      <c r="AA104" s="268" t="str">
        <f t="array" ref="AA104">IFERROR(IF(INDEX(三跨两临近重点区段!$F:$F,MATCH(1,(MONTH(三跨两临近重点区段!$H:$H)=10)*(三跨两临近重点区段!$A:$A=D104),0))="已取消","已取消",INDEX(三跨两临近重点区段!$H:$H,MATCH(1,(MONTH(三跨两临近重点区段!$H:$H)=10)*(三跨两临近重点区段!$A:$A=D104)*(三跨两临近重点区段!$F:$F="现存区段"),0))),"")</f>
        <v/>
      </c>
      <c r="AB104" s="72" t="str">
        <f t="array" ref="AB104">IFERROR(IF(INDEX(三跨两临近重点区段!$F:$F,MATCH(1,(MONTH(三跨两临近重点区段!$H:$H)=10)*(三跨两临近重点区段!$A:$A=D104),0))="已取消","已取消",INDEX(三跨两临近重点区段!$I:$I,MATCH(1,(MONTH(三跨两临近重点区段!$H:$H)=10)*(三跨两临近重点区段!$A:$A=D104)*(三跨两临近重点区段!$F:$F="现存区段"),0))),"")</f>
        <v/>
      </c>
      <c r="AC104" s="284" t="str">
        <f t="array" ref="AC104">IFERROR(IF(INDEX(三跨两临近重点区段!$F:$F,MATCH(1,(MONTH(三跨两临近重点区段!$H:$H)=11)*(三跨两临近重点区段!$A:$A=D104),0))="已取消","已取消",INDEX(三跨两临近重点区段!$H:$H,MATCH(1,(MONTH(三跨两临近重点区段!$H:$H)=11)*(三跨两临近重点区段!$A:$A=D104)*(三跨两临近重点区段!$F:$F="现存区段"),0))),"")</f>
        <v/>
      </c>
      <c r="AD104" s="72" t="str">
        <f t="array" ref="AD104">IFERROR(IF(INDEX(三跨两临近重点区段!$F:$F,MATCH(1,(MONTH(三跨两临近重点区段!$H:$H)=11)*(三跨两临近重点区段!$A:$A=D104),0))="已取消","已取消",INDEX(三跨两临近重点区段!$I:$I,MATCH(1,(MONTH(三跨两临近重点区段!$H:$H)=11)*(三跨两临近重点区段!$A:$A=D104)*(三跨两临近重点区段!$F:$F="现存区段"),0))),"")</f>
        <v/>
      </c>
      <c r="AE104" s="284" t="str">
        <f t="array" ref="AE104">IFERROR(IF(INDEX(三跨两临近重点区段!$F:$F,MATCH(1,(MONTH(三跨两临近重点区段!$H:$H)=12)*(三跨两临近重点区段!$A:$A=D104),0))="已取消","已取消",INDEX(三跨两临近重点区段!$H:$H,MATCH(1,(MONTH(三跨两临近重点区段!$H:$H)=12)*(三跨两临近重点区段!$A:$A=D104)*(三跨两临近重点区段!$F:$F="现存区段"),0))),"")</f>
        <v/>
      </c>
      <c r="AF104" s="72" t="str">
        <f t="array" ref="AF104">IFERROR(IF(INDEX(三跨两临近重点区段!$F:$F,MATCH(1,(MONTH(三跨两临近重点区段!$H:$H)=12)*(三跨两临近重点区段!$A:$A=D104),0))="已取消","已取消",INDEX(三跨两临近重点区段!$I:$I,MATCH(1,(MONTH(三跨两临近重点区段!$H:$H)=12)*(三跨两临近重点区段!$A:$A=D104)*(三跨两临近重点区段!$F:$F="现存区段"),0))),"")</f>
        <v/>
      </c>
      <c r="AH104" t="e">
        <f t="array" ref="AH104">INDEX(三跨两临近重点区段!$G:$G,MATCH(D104,三跨两临近重点区段!$A:$A,0))</f>
        <v>#N/A</v>
      </c>
    </row>
    <row r="105" ht="14.25" spans="1:34">
      <c r="A105" s="263" t="s">
        <v>119</v>
      </c>
      <c r="B105" s="264" t="s">
        <v>2289</v>
      </c>
      <c r="C105" s="263" t="s">
        <v>2274</v>
      </c>
      <c r="D105" s="263" t="s">
        <v>2294</v>
      </c>
      <c r="E105" s="265" t="s">
        <v>2137</v>
      </c>
      <c r="F105" s="264" t="s">
        <v>125</v>
      </c>
      <c r="G105" s="263" t="s">
        <v>2138</v>
      </c>
      <c r="H105" s="263" t="s">
        <v>959</v>
      </c>
      <c r="I105" s="271"/>
      <c r="J105" s="196"/>
      <c r="K105" s="196"/>
      <c r="L105" s="196"/>
      <c r="M105" s="270"/>
      <c r="N105" s="270"/>
      <c r="O105" s="33"/>
      <c r="P105" s="107"/>
      <c r="Q105" s="279"/>
      <c r="R105" s="279"/>
      <c r="S105" s="278">
        <v>45460</v>
      </c>
      <c r="T105" s="279" t="s">
        <v>2117</v>
      </c>
      <c r="U105" s="268" t="str">
        <f t="array" ref="U105">IFERROR(IF(INDEX(三跨两临近重点区段!$F:$F,MATCH(1,(MONTH(三跨两临近重点区段!$H:$H)=7)*(三跨两临近重点区段!$A:$A=D105),0))="已取消","已取消",INDEX(三跨两临近重点区段!$H:$H,MATCH(1,(MONTH(三跨两临近重点区段!$H:$H)=7)*(三跨两临近重点区段!$A:$A=D105)*(三跨两临近重点区段!$F:$F="现存区段"),0))),"")</f>
        <v/>
      </c>
      <c r="V105" s="232" t="str">
        <f t="array" ref="V105">IFERROR(IF(INDEX(三跨两临近重点区段!$F:$F,MATCH(1,(MONTH(三跨两临近重点区段!$H:$H)=7)*(三跨两临近重点区段!$A:$A=D105),0))="已取消","已取消",INDEX(三跨两临近重点区段!$I:$I,MATCH(1,(MONTH(三跨两临近重点区段!$H:$H)=7)*(三跨两临近重点区段!$A:$A=D105)*(三跨两临近重点区段!$F:$F="现存区段"),0))),"")</f>
        <v/>
      </c>
      <c r="W105" s="268" t="str">
        <f t="array" ref="W105">IFERROR(IF(INDEX(三跨两临近重点区段!$F:$F,MATCH(1,(MONTH(三跨两临近重点区段!$H:$H)=8)*(三跨两临近重点区段!$A:$A=D105),0))="已取消","已取消",INDEX(三跨两临近重点区段!$H:$H,MATCH(1,(MONTH(三跨两临近重点区段!$H:$H)=8)*(三跨两临近重点区段!$A:$A=D105)*(三跨两临近重点区段!$F:$F="现存区段"),0))),"")</f>
        <v/>
      </c>
      <c r="X105" s="232" t="str">
        <f t="array" ref="X105">IFERROR(IF(INDEX(三跨两临近重点区段!$F:$F,MATCH(1,(MONTH(三跨两临近重点区段!$H:$H)=8)*(三跨两临近重点区段!$A:$A=D105),0))="已取消","已取消",INDEX(三跨两临近重点区段!$I:$I,MATCH(1,(MONTH(三跨两临近重点区段!$H:$H)=8)*(三跨两临近重点区段!$A:$A=D105)*(三跨两临近重点区段!$F:$F="现存区段"),0))),"")</f>
        <v/>
      </c>
      <c r="Y105" s="268" t="str">
        <f t="array" ref="Y105">IFERROR(IF(INDEX(三跨两临近重点区段!$F:$F,MATCH(1,(MONTH(三跨两临近重点区段!$H:$H)=9)*(三跨两临近重点区段!$A:$A=D105),0))="已取消","已取消",INDEX(三跨两临近重点区段!$H:$H,MATCH(1,(MONTH(三跨两临近重点区段!$H:$H)=9)*(三跨两临近重点区段!$A:$A=D105)*(三跨两临近重点区段!$F:$F="现存区段"),0))),"")</f>
        <v/>
      </c>
      <c r="Z105" s="232" t="str">
        <f t="array" ref="Z105">IFERROR(IF(INDEX(三跨两临近重点区段!$F:$F,MATCH(1,(MONTH(三跨两临近重点区段!$H:$H)=9)*(三跨两临近重点区段!$A:$A=D105),0))="已取消","已取消",INDEX(三跨两临近重点区段!$I:$I,MATCH(1,(MONTH(三跨两临近重点区段!$H:$H)=9)*(三跨两临近重点区段!$A:$A=D105)*(三跨两临近重点区段!$F:$F="现存区段"),0))),"")</f>
        <v/>
      </c>
      <c r="AA105" s="268" t="str">
        <f t="array" ref="AA105">IFERROR(IF(INDEX(三跨两临近重点区段!$F:$F,MATCH(1,(MONTH(三跨两临近重点区段!$H:$H)=10)*(三跨两临近重点区段!$A:$A=D105),0))="已取消","已取消",INDEX(三跨两临近重点区段!$H:$H,MATCH(1,(MONTH(三跨两临近重点区段!$H:$H)=10)*(三跨两临近重点区段!$A:$A=D105)*(三跨两临近重点区段!$F:$F="现存区段"),0))),"")</f>
        <v/>
      </c>
      <c r="AB105" s="72" t="str">
        <f t="array" ref="AB105">IFERROR(IF(INDEX(三跨两临近重点区段!$F:$F,MATCH(1,(MONTH(三跨两临近重点区段!$H:$H)=10)*(三跨两临近重点区段!$A:$A=D105),0))="已取消","已取消",INDEX(三跨两临近重点区段!$I:$I,MATCH(1,(MONTH(三跨两临近重点区段!$H:$H)=10)*(三跨两临近重点区段!$A:$A=D105)*(三跨两临近重点区段!$F:$F="现存区段"),0))),"")</f>
        <v/>
      </c>
      <c r="AC105" s="284" t="str">
        <f t="array" ref="AC105">IFERROR(IF(INDEX(三跨两临近重点区段!$F:$F,MATCH(1,(MONTH(三跨两临近重点区段!$H:$H)=11)*(三跨两临近重点区段!$A:$A=D105),0))="已取消","已取消",INDEX(三跨两临近重点区段!$H:$H,MATCH(1,(MONTH(三跨两临近重点区段!$H:$H)=11)*(三跨两临近重点区段!$A:$A=D105)*(三跨两临近重点区段!$F:$F="现存区段"),0))),"")</f>
        <v/>
      </c>
      <c r="AD105" s="72" t="str">
        <f t="array" ref="AD105">IFERROR(IF(INDEX(三跨两临近重点区段!$F:$F,MATCH(1,(MONTH(三跨两临近重点区段!$H:$H)=11)*(三跨两临近重点区段!$A:$A=D105),0))="已取消","已取消",INDEX(三跨两临近重点区段!$I:$I,MATCH(1,(MONTH(三跨两临近重点区段!$H:$H)=11)*(三跨两临近重点区段!$A:$A=D105)*(三跨两临近重点区段!$F:$F="现存区段"),0))),"")</f>
        <v/>
      </c>
      <c r="AE105" s="284" t="str">
        <f t="array" ref="AE105">IFERROR(IF(INDEX(三跨两临近重点区段!$F:$F,MATCH(1,(MONTH(三跨两临近重点区段!$H:$H)=12)*(三跨两临近重点区段!$A:$A=D105),0))="已取消","已取消",INDEX(三跨两临近重点区段!$H:$H,MATCH(1,(MONTH(三跨两临近重点区段!$H:$H)=12)*(三跨两临近重点区段!$A:$A=D105)*(三跨两临近重点区段!$F:$F="现存区段"),0))),"")</f>
        <v/>
      </c>
      <c r="AF105" s="72" t="str">
        <f t="array" ref="AF105">IFERROR(IF(INDEX(三跨两临近重点区段!$F:$F,MATCH(1,(MONTH(三跨两临近重点区段!$H:$H)=12)*(三跨两临近重点区段!$A:$A=D105),0))="已取消","已取消",INDEX(三跨两临近重点区段!$I:$I,MATCH(1,(MONTH(三跨两临近重点区段!$H:$H)=12)*(三跨两临近重点区段!$A:$A=D105)*(三跨两临近重点区段!$F:$F="现存区段"),0))),"")</f>
        <v/>
      </c>
      <c r="AH105" t="e">
        <f t="array" ref="AH105">INDEX(三跨两临近重点区段!$G:$G,MATCH(D105,三跨两临近重点区段!$A:$A,0))</f>
        <v>#N/A</v>
      </c>
    </row>
    <row r="106" ht="14.25" spans="1:34">
      <c r="A106" s="263" t="s">
        <v>119</v>
      </c>
      <c r="B106" s="264" t="s">
        <v>2289</v>
      </c>
      <c r="C106" s="263" t="s">
        <v>2183</v>
      </c>
      <c r="D106" s="263" t="s">
        <v>2295</v>
      </c>
      <c r="E106" s="265" t="s">
        <v>2137</v>
      </c>
      <c r="F106" s="264" t="s">
        <v>125</v>
      </c>
      <c r="G106" s="263" t="s">
        <v>2138</v>
      </c>
      <c r="H106" s="263" t="s">
        <v>959</v>
      </c>
      <c r="I106" s="271"/>
      <c r="J106" s="196"/>
      <c r="K106" s="196"/>
      <c r="L106" s="196"/>
      <c r="M106" s="270"/>
      <c r="N106" s="270"/>
      <c r="O106" s="33"/>
      <c r="P106" s="107"/>
      <c r="Q106" s="279"/>
      <c r="R106" s="279"/>
      <c r="S106" s="278">
        <v>45447</v>
      </c>
      <c r="T106" s="279" t="s">
        <v>2117</v>
      </c>
      <c r="U106" s="268" t="str">
        <f t="array" ref="U106">IFERROR(IF(INDEX(三跨两临近重点区段!$F:$F,MATCH(1,(MONTH(三跨两临近重点区段!$H:$H)=7)*(三跨两临近重点区段!$A:$A=D106),0))="已取消","已取消",INDEX(三跨两临近重点区段!$H:$H,MATCH(1,(MONTH(三跨两临近重点区段!$H:$H)=7)*(三跨两临近重点区段!$A:$A=D106)*(三跨两临近重点区段!$F:$F="现存区段"),0))),"")</f>
        <v/>
      </c>
      <c r="V106" s="232" t="str">
        <f t="array" ref="V106">IFERROR(IF(INDEX(三跨两临近重点区段!$F:$F,MATCH(1,(MONTH(三跨两临近重点区段!$H:$H)=7)*(三跨两临近重点区段!$A:$A=D106),0))="已取消","已取消",INDEX(三跨两临近重点区段!$I:$I,MATCH(1,(MONTH(三跨两临近重点区段!$H:$H)=7)*(三跨两临近重点区段!$A:$A=D106)*(三跨两临近重点区段!$F:$F="现存区段"),0))),"")</f>
        <v/>
      </c>
      <c r="W106" s="268" t="str">
        <f t="array" ref="W106">IFERROR(IF(INDEX(三跨两临近重点区段!$F:$F,MATCH(1,(MONTH(三跨两临近重点区段!$H:$H)=8)*(三跨两临近重点区段!$A:$A=D106),0))="已取消","已取消",INDEX(三跨两临近重点区段!$H:$H,MATCH(1,(MONTH(三跨两临近重点区段!$H:$H)=8)*(三跨两临近重点区段!$A:$A=D106)*(三跨两临近重点区段!$F:$F="现存区段"),0))),"")</f>
        <v/>
      </c>
      <c r="X106" s="232" t="str">
        <f t="array" ref="X106">IFERROR(IF(INDEX(三跨两临近重点区段!$F:$F,MATCH(1,(MONTH(三跨两临近重点区段!$H:$H)=8)*(三跨两临近重点区段!$A:$A=D106),0))="已取消","已取消",INDEX(三跨两临近重点区段!$I:$I,MATCH(1,(MONTH(三跨两临近重点区段!$H:$H)=8)*(三跨两临近重点区段!$A:$A=D106)*(三跨两临近重点区段!$F:$F="现存区段"),0))),"")</f>
        <v/>
      </c>
      <c r="Y106" s="268" t="str">
        <f t="array" ref="Y106">IFERROR(IF(INDEX(三跨两临近重点区段!$F:$F,MATCH(1,(MONTH(三跨两临近重点区段!$H:$H)=9)*(三跨两临近重点区段!$A:$A=D106),0))="已取消","已取消",INDEX(三跨两临近重点区段!$H:$H,MATCH(1,(MONTH(三跨两临近重点区段!$H:$H)=9)*(三跨两临近重点区段!$A:$A=D106)*(三跨两临近重点区段!$F:$F="现存区段"),0))),"")</f>
        <v/>
      </c>
      <c r="Z106" s="232" t="str">
        <f t="array" ref="Z106">IFERROR(IF(INDEX(三跨两临近重点区段!$F:$F,MATCH(1,(MONTH(三跨两临近重点区段!$H:$H)=9)*(三跨两临近重点区段!$A:$A=D106),0))="已取消","已取消",INDEX(三跨两临近重点区段!$I:$I,MATCH(1,(MONTH(三跨两临近重点区段!$H:$H)=9)*(三跨两临近重点区段!$A:$A=D106)*(三跨两临近重点区段!$F:$F="现存区段"),0))),"")</f>
        <v/>
      </c>
      <c r="AA106" s="268" t="str">
        <f t="array" ref="AA106">IFERROR(IF(INDEX(三跨两临近重点区段!$F:$F,MATCH(1,(MONTH(三跨两临近重点区段!$H:$H)=10)*(三跨两临近重点区段!$A:$A=D106),0))="已取消","已取消",INDEX(三跨两临近重点区段!$H:$H,MATCH(1,(MONTH(三跨两临近重点区段!$H:$H)=10)*(三跨两临近重点区段!$A:$A=D106)*(三跨两临近重点区段!$F:$F="现存区段"),0))),"")</f>
        <v/>
      </c>
      <c r="AB106" s="72" t="str">
        <f t="array" ref="AB106">IFERROR(IF(INDEX(三跨两临近重点区段!$F:$F,MATCH(1,(MONTH(三跨两临近重点区段!$H:$H)=10)*(三跨两临近重点区段!$A:$A=D106),0))="已取消","已取消",INDEX(三跨两临近重点区段!$I:$I,MATCH(1,(MONTH(三跨两临近重点区段!$H:$H)=10)*(三跨两临近重点区段!$A:$A=D106)*(三跨两临近重点区段!$F:$F="现存区段"),0))),"")</f>
        <v/>
      </c>
      <c r="AC106" s="284" t="str">
        <f t="array" ref="AC106">IFERROR(IF(INDEX(三跨两临近重点区段!$F:$F,MATCH(1,(MONTH(三跨两临近重点区段!$H:$H)=11)*(三跨两临近重点区段!$A:$A=D106),0))="已取消","已取消",INDEX(三跨两临近重点区段!$H:$H,MATCH(1,(MONTH(三跨两临近重点区段!$H:$H)=11)*(三跨两临近重点区段!$A:$A=D106)*(三跨两临近重点区段!$F:$F="现存区段"),0))),"")</f>
        <v/>
      </c>
      <c r="AD106" s="72" t="str">
        <f t="array" ref="AD106">IFERROR(IF(INDEX(三跨两临近重点区段!$F:$F,MATCH(1,(MONTH(三跨两临近重点区段!$H:$H)=11)*(三跨两临近重点区段!$A:$A=D106),0))="已取消","已取消",INDEX(三跨两临近重点区段!$I:$I,MATCH(1,(MONTH(三跨两临近重点区段!$H:$H)=11)*(三跨两临近重点区段!$A:$A=D106)*(三跨两临近重点区段!$F:$F="现存区段"),0))),"")</f>
        <v/>
      </c>
      <c r="AE106" s="284" t="str">
        <f t="array" ref="AE106">IFERROR(IF(INDEX(三跨两临近重点区段!$F:$F,MATCH(1,(MONTH(三跨两临近重点区段!$H:$H)=12)*(三跨两临近重点区段!$A:$A=D106),0))="已取消","已取消",INDEX(三跨两临近重点区段!$H:$H,MATCH(1,(MONTH(三跨两临近重点区段!$H:$H)=12)*(三跨两临近重点区段!$A:$A=D106)*(三跨两临近重点区段!$F:$F="现存区段"),0))),"")</f>
        <v/>
      </c>
      <c r="AF106" s="72" t="str">
        <f t="array" ref="AF106">IFERROR(IF(INDEX(三跨两临近重点区段!$F:$F,MATCH(1,(MONTH(三跨两临近重点区段!$H:$H)=12)*(三跨两临近重点区段!$A:$A=D106),0))="已取消","已取消",INDEX(三跨两临近重点区段!$I:$I,MATCH(1,(MONTH(三跨两临近重点区段!$H:$H)=12)*(三跨两临近重点区段!$A:$A=D106)*(三跨两临近重点区段!$F:$F="现存区段"),0))),"")</f>
        <v/>
      </c>
      <c r="AH106" t="e">
        <f t="array" ref="AH106">INDEX(三跨两临近重点区段!$G:$G,MATCH(D106,三跨两临近重点区段!$A:$A,0))</f>
        <v>#N/A</v>
      </c>
    </row>
    <row r="107" ht="14.25" spans="1:34">
      <c r="A107" s="263" t="s">
        <v>119</v>
      </c>
      <c r="B107" s="264" t="s">
        <v>2289</v>
      </c>
      <c r="C107" s="263" t="s">
        <v>2279</v>
      </c>
      <c r="D107" s="263" t="s">
        <v>2296</v>
      </c>
      <c r="E107" s="265" t="s">
        <v>2137</v>
      </c>
      <c r="F107" s="264" t="s">
        <v>125</v>
      </c>
      <c r="G107" s="263" t="s">
        <v>2138</v>
      </c>
      <c r="H107" s="263" t="s">
        <v>959</v>
      </c>
      <c r="I107" s="271"/>
      <c r="J107" s="196"/>
      <c r="K107" s="196"/>
      <c r="L107" s="196"/>
      <c r="M107" s="270"/>
      <c r="N107" s="270"/>
      <c r="O107" s="33"/>
      <c r="P107" s="107"/>
      <c r="Q107" s="279"/>
      <c r="R107" s="279"/>
      <c r="S107" s="278">
        <v>45447</v>
      </c>
      <c r="T107" s="279" t="s">
        <v>2117</v>
      </c>
      <c r="U107" s="268" t="str">
        <f t="array" ref="U107">IFERROR(IF(INDEX(三跨两临近重点区段!$F:$F,MATCH(1,(MONTH(三跨两临近重点区段!$H:$H)=7)*(三跨两临近重点区段!$A:$A=D107),0))="已取消","已取消",INDEX(三跨两临近重点区段!$H:$H,MATCH(1,(MONTH(三跨两临近重点区段!$H:$H)=7)*(三跨两临近重点区段!$A:$A=D107)*(三跨两临近重点区段!$F:$F="现存区段"),0))),"")</f>
        <v/>
      </c>
      <c r="V107" s="232" t="str">
        <f t="array" ref="V107">IFERROR(IF(INDEX(三跨两临近重点区段!$F:$F,MATCH(1,(MONTH(三跨两临近重点区段!$H:$H)=7)*(三跨两临近重点区段!$A:$A=D107),0))="已取消","已取消",INDEX(三跨两临近重点区段!$I:$I,MATCH(1,(MONTH(三跨两临近重点区段!$H:$H)=7)*(三跨两临近重点区段!$A:$A=D107)*(三跨两临近重点区段!$F:$F="现存区段"),0))),"")</f>
        <v/>
      </c>
      <c r="W107" s="268" t="str">
        <f t="array" ref="W107">IFERROR(IF(INDEX(三跨两临近重点区段!$F:$F,MATCH(1,(MONTH(三跨两临近重点区段!$H:$H)=8)*(三跨两临近重点区段!$A:$A=D107),0))="已取消","已取消",INDEX(三跨两临近重点区段!$H:$H,MATCH(1,(MONTH(三跨两临近重点区段!$H:$H)=8)*(三跨两临近重点区段!$A:$A=D107)*(三跨两临近重点区段!$F:$F="现存区段"),0))),"")</f>
        <v/>
      </c>
      <c r="X107" s="232" t="str">
        <f t="array" ref="X107">IFERROR(IF(INDEX(三跨两临近重点区段!$F:$F,MATCH(1,(MONTH(三跨两临近重点区段!$H:$H)=8)*(三跨两临近重点区段!$A:$A=D107),0))="已取消","已取消",INDEX(三跨两临近重点区段!$I:$I,MATCH(1,(MONTH(三跨两临近重点区段!$H:$H)=8)*(三跨两临近重点区段!$A:$A=D107)*(三跨两临近重点区段!$F:$F="现存区段"),0))),"")</f>
        <v/>
      </c>
      <c r="Y107" s="268" t="str">
        <f t="array" ref="Y107">IFERROR(IF(INDEX(三跨两临近重点区段!$F:$F,MATCH(1,(MONTH(三跨两临近重点区段!$H:$H)=9)*(三跨两临近重点区段!$A:$A=D107),0))="已取消","已取消",INDEX(三跨两临近重点区段!$H:$H,MATCH(1,(MONTH(三跨两临近重点区段!$H:$H)=9)*(三跨两临近重点区段!$A:$A=D107)*(三跨两临近重点区段!$F:$F="现存区段"),0))),"")</f>
        <v/>
      </c>
      <c r="Z107" s="232" t="str">
        <f t="array" ref="Z107">IFERROR(IF(INDEX(三跨两临近重点区段!$F:$F,MATCH(1,(MONTH(三跨两临近重点区段!$H:$H)=9)*(三跨两临近重点区段!$A:$A=D107),0))="已取消","已取消",INDEX(三跨两临近重点区段!$I:$I,MATCH(1,(MONTH(三跨两临近重点区段!$H:$H)=9)*(三跨两临近重点区段!$A:$A=D107)*(三跨两临近重点区段!$F:$F="现存区段"),0))),"")</f>
        <v/>
      </c>
      <c r="AA107" s="268" t="str">
        <f t="array" ref="AA107">IFERROR(IF(INDEX(三跨两临近重点区段!$F:$F,MATCH(1,(MONTH(三跨两临近重点区段!$H:$H)=10)*(三跨两临近重点区段!$A:$A=D107),0))="已取消","已取消",INDEX(三跨两临近重点区段!$H:$H,MATCH(1,(MONTH(三跨两临近重点区段!$H:$H)=10)*(三跨两临近重点区段!$A:$A=D107)*(三跨两临近重点区段!$F:$F="现存区段"),0))),"")</f>
        <v/>
      </c>
      <c r="AB107" s="72" t="str">
        <f t="array" ref="AB107">IFERROR(IF(INDEX(三跨两临近重点区段!$F:$F,MATCH(1,(MONTH(三跨两临近重点区段!$H:$H)=10)*(三跨两临近重点区段!$A:$A=D107),0))="已取消","已取消",INDEX(三跨两临近重点区段!$I:$I,MATCH(1,(MONTH(三跨两临近重点区段!$H:$H)=10)*(三跨两临近重点区段!$A:$A=D107)*(三跨两临近重点区段!$F:$F="现存区段"),0))),"")</f>
        <v/>
      </c>
      <c r="AC107" s="284" t="str">
        <f t="array" ref="AC107">IFERROR(IF(INDEX(三跨两临近重点区段!$F:$F,MATCH(1,(MONTH(三跨两临近重点区段!$H:$H)=11)*(三跨两临近重点区段!$A:$A=D107),0))="已取消","已取消",INDEX(三跨两临近重点区段!$H:$H,MATCH(1,(MONTH(三跨两临近重点区段!$H:$H)=11)*(三跨两临近重点区段!$A:$A=D107)*(三跨两临近重点区段!$F:$F="现存区段"),0))),"")</f>
        <v/>
      </c>
      <c r="AD107" s="72" t="str">
        <f t="array" ref="AD107">IFERROR(IF(INDEX(三跨两临近重点区段!$F:$F,MATCH(1,(MONTH(三跨两临近重点区段!$H:$H)=11)*(三跨两临近重点区段!$A:$A=D107),0))="已取消","已取消",INDEX(三跨两临近重点区段!$I:$I,MATCH(1,(MONTH(三跨两临近重点区段!$H:$H)=11)*(三跨两临近重点区段!$A:$A=D107)*(三跨两临近重点区段!$F:$F="现存区段"),0))),"")</f>
        <v/>
      </c>
      <c r="AE107" s="284" t="str">
        <f t="array" ref="AE107">IFERROR(IF(INDEX(三跨两临近重点区段!$F:$F,MATCH(1,(MONTH(三跨两临近重点区段!$H:$H)=12)*(三跨两临近重点区段!$A:$A=D107),0))="已取消","已取消",INDEX(三跨两临近重点区段!$H:$H,MATCH(1,(MONTH(三跨两临近重点区段!$H:$H)=12)*(三跨两临近重点区段!$A:$A=D107)*(三跨两临近重点区段!$F:$F="现存区段"),0))),"")</f>
        <v/>
      </c>
      <c r="AF107" s="72" t="str">
        <f t="array" ref="AF107">IFERROR(IF(INDEX(三跨两临近重点区段!$F:$F,MATCH(1,(MONTH(三跨两临近重点区段!$H:$H)=12)*(三跨两临近重点区段!$A:$A=D107),0))="已取消","已取消",INDEX(三跨两临近重点区段!$I:$I,MATCH(1,(MONTH(三跨两临近重点区段!$H:$H)=12)*(三跨两临近重点区段!$A:$A=D107)*(三跨两临近重点区段!$F:$F="现存区段"),0))),"")</f>
        <v/>
      </c>
      <c r="AH107" t="e">
        <f t="array" ref="AH107">INDEX(三跨两临近重点区段!$G:$G,MATCH(D107,三跨两临近重点区段!$A:$A,0))</f>
        <v>#N/A</v>
      </c>
    </row>
    <row r="108" ht="14.25" spans="1:34">
      <c r="A108" s="263" t="s">
        <v>119</v>
      </c>
      <c r="B108" s="264" t="s">
        <v>2289</v>
      </c>
      <c r="C108" s="263" t="s">
        <v>2281</v>
      </c>
      <c r="D108" s="263" t="s">
        <v>2297</v>
      </c>
      <c r="E108" s="265" t="s">
        <v>2137</v>
      </c>
      <c r="F108" s="264" t="s">
        <v>125</v>
      </c>
      <c r="G108" s="263" t="s">
        <v>2138</v>
      </c>
      <c r="H108" s="263" t="s">
        <v>959</v>
      </c>
      <c r="I108" s="271"/>
      <c r="J108" s="196"/>
      <c r="K108" s="196"/>
      <c r="L108" s="196"/>
      <c r="M108" s="270"/>
      <c r="N108" s="270"/>
      <c r="O108" s="33"/>
      <c r="P108" s="107"/>
      <c r="Q108" s="279"/>
      <c r="R108" s="279"/>
      <c r="S108" s="278">
        <v>45447</v>
      </c>
      <c r="T108" s="279" t="s">
        <v>2117</v>
      </c>
      <c r="U108" s="268" t="str">
        <f t="array" ref="U108">IFERROR(IF(INDEX(三跨两临近重点区段!$F:$F,MATCH(1,(MONTH(三跨两临近重点区段!$H:$H)=7)*(三跨两临近重点区段!$A:$A=D108),0))="已取消","已取消",INDEX(三跨两临近重点区段!$H:$H,MATCH(1,(MONTH(三跨两临近重点区段!$H:$H)=7)*(三跨两临近重点区段!$A:$A=D108)*(三跨两临近重点区段!$F:$F="现存区段"),0))),"")</f>
        <v/>
      </c>
      <c r="V108" s="232" t="str">
        <f t="array" ref="V108">IFERROR(IF(INDEX(三跨两临近重点区段!$F:$F,MATCH(1,(MONTH(三跨两临近重点区段!$H:$H)=7)*(三跨两临近重点区段!$A:$A=D108),0))="已取消","已取消",INDEX(三跨两临近重点区段!$I:$I,MATCH(1,(MONTH(三跨两临近重点区段!$H:$H)=7)*(三跨两临近重点区段!$A:$A=D108)*(三跨两临近重点区段!$F:$F="现存区段"),0))),"")</f>
        <v/>
      </c>
      <c r="W108" s="268" t="str">
        <f t="array" ref="W108">IFERROR(IF(INDEX(三跨两临近重点区段!$F:$F,MATCH(1,(MONTH(三跨两临近重点区段!$H:$H)=8)*(三跨两临近重点区段!$A:$A=D108),0))="已取消","已取消",INDEX(三跨两临近重点区段!$H:$H,MATCH(1,(MONTH(三跨两临近重点区段!$H:$H)=8)*(三跨两临近重点区段!$A:$A=D108)*(三跨两临近重点区段!$F:$F="现存区段"),0))),"")</f>
        <v/>
      </c>
      <c r="X108" s="232" t="str">
        <f t="array" ref="X108">IFERROR(IF(INDEX(三跨两临近重点区段!$F:$F,MATCH(1,(MONTH(三跨两临近重点区段!$H:$H)=8)*(三跨两临近重点区段!$A:$A=D108),0))="已取消","已取消",INDEX(三跨两临近重点区段!$I:$I,MATCH(1,(MONTH(三跨两临近重点区段!$H:$H)=8)*(三跨两临近重点区段!$A:$A=D108)*(三跨两临近重点区段!$F:$F="现存区段"),0))),"")</f>
        <v/>
      </c>
      <c r="Y108" s="268" t="str">
        <f t="array" ref="Y108">IFERROR(IF(INDEX(三跨两临近重点区段!$F:$F,MATCH(1,(MONTH(三跨两临近重点区段!$H:$H)=9)*(三跨两临近重点区段!$A:$A=D108),0))="已取消","已取消",INDEX(三跨两临近重点区段!$H:$H,MATCH(1,(MONTH(三跨两临近重点区段!$H:$H)=9)*(三跨两临近重点区段!$A:$A=D108)*(三跨两临近重点区段!$F:$F="现存区段"),0))),"")</f>
        <v/>
      </c>
      <c r="Z108" s="232" t="str">
        <f t="array" ref="Z108">IFERROR(IF(INDEX(三跨两临近重点区段!$F:$F,MATCH(1,(MONTH(三跨两临近重点区段!$H:$H)=9)*(三跨两临近重点区段!$A:$A=D108),0))="已取消","已取消",INDEX(三跨两临近重点区段!$I:$I,MATCH(1,(MONTH(三跨两临近重点区段!$H:$H)=9)*(三跨两临近重点区段!$A:$A=D108)*(三跨两临近重点区段!$F:$F="现存区段"),0))),"")</f>
        <v/>
      </c>
      <c r="AA108" s="268" t="str">
        <f t="array" ref="AA108">IFERROR(IF(INDEX(三跨两临近重点区段!$F:$F,MATCH(1,(MONTH(三跨两临近重点区段!$H:$H)=10)*(三跨两临近重点区段!$A:$A=D108),0))="已取消","已取消",INDEX(三跨两临近重点区段!$H:$H,MATCH(1,(MONTH(三跨两临近重点区段!$H:$H)=10)*(三跨两临近重点区段!$A:$A=D108)*(三跨两临近重点区段!$F:$F="现存区段"),0))),"")</f>
        <v/>
      </c>
      <c r="AB108" s="72" t="str">
        <f t="array" ref="AB108">IFERROR(IF(INDEX(三跨两临近重点区段!$F:$F,MATCH(1,(MONTH(三跨两临近重点区段!$H:$H)=10)*(三跨两临近重点区段!$A:$A=D108),0))="已取消","已取消",INDEX(三跨两临近重点区段!$I:$I,MATCH(1,(MONTH(三跨两临近重点区段!$H:$H)=10)*(三跨两临近重点区段!$A:$A=D108)*(三跨两临近重点区段!$F:$F="现存区段"),0))),"")</f>
        <v/>
      </c>
      <c r="AC108" s="284" t="str">
        <f t="array" ref="AC108">IFERROR(IF(INDEX(三跨两临近重点区段!$F:$F,MATCH(1,(MONTH(三跨两临近重点区段!$H:$H)=11)*(三跨两临近重点区段!$A:$A=D108),0))="已取消","已取消",INDEX(三跨两临近重点区段!$H:$H,MATCH(1,(MONTH(三跨两临近重点区段!$H:$H)=11)*(三跨两临近重点区段!$A:$A=D108)*(三跨两临近重点区段!$F:$F="现存区段"),0))),"")</f>
        <v/>
      </c>
      <c r="AD108" s="72" t="str">
        <f t="array" ref="AD108">IFERROR(IF(INDEX(三跨两临近重点区段!$F:$F,MATCH(1,(MONTH(三跨两临近重点区段!$H:$H)=11)*(三跨两临近重点区段!$A:$A=D108),0))="已取消","已取消",INDEX(三跨两临近重点区段!$I:$I,MATCH(1,(MONTH(三跨两临近重点区段!$H:$H)=11)*(三跨两临近重点区段!$A:$A=D108)*(三跨两临近重点区段!$F:$F="现存区段"),0))),"")</f>
        <v/>
      </c>
      <c r="AE108" s="284" t="str">
        <f t="array" ref="AE108">IFERROR(IF(INDEX(三跨两临近重点区段!$F:$F,MATCH(1,(MONTH(三跨两临近重点区段!$H:$H)=12)*(三跨两临近重点区段!$A:$A=D108),0))="已取消","已取消",INDEX(三跨两临近重点区段!$H:$H,MATCH(1,(MONTH(三跨两临近重点区段!$H:$H)=12)*(三跨两临近重点区段!$A:$A=D108)*(三跨两临近重点区段!$F:$F="现存区段"),0))),"")</f>
        <v/>
      </c>
      <c r="AF108" s="72" t="str">
        <f t="array" ref="AF108">IFERROR(IF(INDEX(三跨两临近重点区段!$F:$F,MATCH(1,(MONTH(三跨两临近重点区段!$H:$H)=12)*(三跨两临近重点区段!$A:$A=D108),0))="已取消","已取消",INDEX(三跨两临近重点区段!$I:$I,MATCH(1,(MONTH(三跨两临近重点区段!$H:$H)=12)*(三跨两临近重点区段!$A:$A=D108)*(三跨两临近重点区段!$F:$F="现存区段"),0))),"")</f>
        <v/>
      </c>
      <c r="AH108" t="e">
        <f t="array" ref="AH108">INDEX(三跨两临近重点区段!$G:$G,MATCH(D108,三跨两临近重点区段!$A:$A,0))</f>
        <v>#N/A</v>
      </c>
    </row>
    <row r="109" ht="14.25" spans="1:34">
      <c r="A109" s="263" t="s">
        <v>119</v>
      </c>
      <c r="B109" s="264" t="s">
        <v>2289</v>
      </c>
      <c r="C109" s="263" t="s">
        <v>2283</v>
      </c>
      <c r="D109" s="263" t="s">
        <v>2298</v>
      </c>
      <c r="E109" s="265" t="s">
        <v>2137</v>
      </c>
      <c r="F109" s="264" t="s">
        <v>125</v>
      </c>
      <c r="G109" s="263" t="s">
        <v>2138</v>
      </c>
      <c r="H109" s="263" t="s">
        <v>959</v>
      </c>
      <c r="I109" s="271"/>
      <c r="J109" s="196"/>
      <c r="K109" s="196"/>
      <c r="L109" s="196"/>
      <c r="M109" s="270"/>
      <c r="N109" s="270"/>
      <c r="O109" s="33"/>
      <c r="P109" s="107"/>
      <c r="Q109" s="279"/>
      <c r="R109" s="279"/>
      <c r="S109" s="278">
        <v>45447</v>
      </c>
      <c r="T109" s="279" t="s">
        <v>2117</v>
      </c>
      <c r="U109" s="268" t="str">
        <f t="array" ref="U109">IFERROR(IF(INDEX(三跨两临近重点区段!$F:$F,MATCH(1,(MONTH(三跨两临近重点区段!$H:$H)=7)*(三跨两临近重点区段!$A:$A=D109),0))="已取消","已取消",INDEX(三跨两临近重点区段!$H:$H,MATCH(1,(MONTH(三跨两临近重点区段!$H:$H)=7)*(三跨两临近重点区段!$A:$A=D109)*(三跨两临近重点区段!$F:$F="现存区段"),0))),"")</f>
        <v/>
      </c>
      <c r="V109" s="232" t="str">
        <f t="array" ref="V109">IFERROR(IF(INDEX(三跨两临近重点区段!$F:$F,MATCH(1,(MONTH(三跨两临近重点区段!$H:$H)=7)*(三跨两临近重点区段!$A:$A=D109),0))="已取消","已取消",INDEX(三跨两临近重点区段!$I:$I,MATCH(1,(MONTH(三跨两临近重点区段!$H:$H)=7)*(三跨两临近重点区段!$A:$A=D109)*(三跨两临近重点区段!$F:$F="现存区段"),0))),"")</f>
        <v/>
      </c>
      <c r="W109" s="268" t="str">
        <f t="array" ref="W109">IFERROR(IF(INDEX(三跨两临近重点区段!$F:$F,MATCH(1,(MONTH(三跨两临近重点区段!$H:$H)=8)*(三跨两临近重点区段!$A:$A=D109),0))="已取消","已取消",INDEX(三跨两临近重点区段!$H:$H,MATCH(1,(MONTH(三跨两临近重点区段!$H:$H)=8)*(三跨两临近重点区段!$A:$A=D109)*(三跨两临近重点区段!$F:$F="现存区段"),0))),"")</f>
        <v/>
      </c>
      <c r="X109" s="232" t="str">
        <f t="array" ref="X109">IFERROR(IF(INDEX(三跨两临近重点区段!$F:$F,MATCH(1,(MONTH(三跨两临近重点区段!$H:$H)=8)*(三跨两临近重点区段!$A:$A=D109),0))="已取消","已取消",INDEX(三跨两临近重点区段!$I:$I,MATCH(1,(MONTH(三跨两临近重点区段!$H:$H)=8)*(三跨两临近重点区段!$A:$A=D109)*(三跨两临近重点区段!$F:$F="现存区段"),0))),"")</f>
        <v/>
      </c>
      <c r="Y109" s="268" t="str">
        <f t="array" ref="Y109">IFERROR(IF(INDEX(三跨两临近重点区段!$F:$F,MATCH(1,(MONTH(三跨两临近重点区段!$H:$H)=9)*(三跨两临近重点区段!$A:$A=D109),0))="已取消","已取消",INDEX(三跨两临近重点区段!$H:$H,MATCH(1,(MONTH(三跨两临近重点区段!$H:$H)=9)*(三跨两临近重点区段!$A:$A=D109)*(三跨两临近重点区段!$F:$F="现存区段"),0))),"")</f>
        <v/>
      </c>
      <c r="Z109" s="232" t="str">
        <f t="array" ref="Z109">IFERROR(IF(INDEX(三跨两临近重点区段!$F:$F,MATCH(1,(MONTH(三跨两临近重点区段!$H:$H)=9)*(三跨两临近重点区段!$A:$A=D109),0))="已取消","已取消",INDEX(三跨两临近重点区段!$I:$I,MATCH(1,(MONTH(三跨两临近重点区段!$H:$H)=9)*(三跨两临近重点区段!$A:$A=D109)*(三跨两临近重点区段!$F:$F="现存区段"),0))),"")</f>
        <v/>
      </c>
      <c r="AA109" s="268" t="str">
        <f t="array" ref="AA109">IFERROR(IF(INDEX(三跨两临近重点区段!$F:$F,MATCH(1,(MONTH(三跨两临近重点区段!$H:$H)=10)*(三跨两临近重点区段!$A:$A=D109),0))="已取消","已取消",INDEX(三跨两临近重点区段!$H:$H,MATCH(1,(MONTH(三跨两临近重点区段!$H:$H)=10)*(三跨两临近重点区段!$A:$A=D109)*(三跨两临近重点区段!$F:$F="现存区段"),0))),"")</f>
        <v/>
      </c>
      <c r="AB109" s="72" t="str">
        <f t="array" ref="AB109">IFERROR(IF(INDEX(三跨两临近重点区段!$F:$F,MATCH(1,(MONTH(三跨两临近重点区段!$H:$H)=10)*(三跨两临近重点区段!$A:$A=D109),0))="已取消","已取消",INDEX(三跨两临近重点区段!$I:$I,MATCH(1,(MONTH(三跨两临近重点区段!$H:$H)=10)*(三跨两临近重点区段!$A:$A=D109)*(三跨两临近重点区段!$F:$F="现存区段"),0))),"")</f>
        <v/>
      </c>
      <c r="AC109" s="284" t="str">
        <f t="array" ref="AC109">IFERROR(IF(INDEX(三跨两临近重点区段!$F:$F,MATCH(1,(MONTH(三跨两临近重点区段!$H:$H)=11)*(三跨两临近重点区段!$A:$A=D109),0))="已取消","已取消",INDEX(三跨两临近重点区段!$H:$H,MATCH(1,(MONTH(三跨两临近重点区段!$H:$H)=11)*(三跨两临近重点区段!$A:$A=D109)*(三跨两临近重点区段!$F:$F="现存区段"),0))),"")</f>
        <v/>
      </c>
      <c r="AD109" s="72" t="str">
        <f t="array" ref="AD109">IFERROR(IF(INDEX(三跨两临近重点区段!$F:$F,MATCH(1,(MONTH(三跨两临近重点区段!$H:$H)=11)*(三跨两临近重点区段!$A:$A=D109),0))="已取消","已取消",INDEX(三跨两临近重点区段!$I:$I,MATCH(1,(MONTH(三跨两临近重点区段!$H:$H)=11)*(三跨两临近重点区段!$A:$A=D109)*(三跨两临近重点区段!$F:$F="现存区段"),0))),"")</f>
        <v/>
      </c>
      <c r="AE109" s="284" t="str">
        <f t="array" ref="AE109">IFERROR(IF(INDEX(三跨两临近重点区段!$F:$F,MATCH(1,(MONTH(三跨两临近重点区段!$H:$H)=12)*(三跨两临近重点区段!$A:$A=D109),0))="已取消","已取消",INDEX(三跨两临近重点区段!$H:$H,MATCH(1,(MONTH(三跨两临近重点区段!$H:$H)=12)*(三跨两临近重点区段!$A:$A=D109)*(三跨两临近重点区段!$F:$F="现存区段"),0))),"")</f>
        <v/>
      </c>
      <c r="AF109" s="72" t="str">
        <f t="array" ref="AF109">IFERROR(IF(INDEX(三跨两临近重点区段!$F:$F,MATCH(1,(MONTH(三跨两临近重点区段!$H:$H)=12)*(三跨两临近重点区段!$A:$A=D109),0))="已取消","已取消",INDEX(三跨两临近重点区段!$I:$I,MATCH(1,(MONTH(三跨两临近重点区段!$H:$H)=12)*(三跨两临近重点区段!$A:$A=D109)*(三跨两临近重点区段!$F:$F="现存区段"),0))),"")</f>
        <v/>
      </c>
      <c r="AH109" t="e">
        <f t="array" ref="AH109">INDEX(三跨两临近重点区段!$G:$G,MATCH(D109,三跨两临近重点区段!$A:$A,0))</f>
        <v>#N/A</v>
      </c>
    </row>
    <row r="110" ht="14.25" spans="1:34">
      <c r="A110" s="263" t="s">
        <v>119</v>
      </c>
      <c r="B110" s="264" t="s">
        <v>2289</v>
      </c>
      <c r="C110" s="263" t="s">
        <v>2285</v>
      </c>
      <c r="D110" s="263" t="s">
        <v>2299</v>
      </c>
      <c r="E110" s="265" t="s">
        <v>2137</v>
      </c>
      <c r="F110" s="264" t="s">
        <v>125</v>
      </c>
      <c r="G110" s="263" t="s">
        <v>2138</v>
      </c>
      <c r="H110" s="263" t="s">
        <v>959</v>
      </c>
      <c r="I110" s="271"/>
      <c r="J110" s="196"/>
      <c r="K110" s="196"/>
      <c r="L110" s="196"/>
      <c r="M110" s="270"/>
      <c r="N110" s="270"/>
      <c r="O110" s="33"/>
      <c r="P110" s="107"/>
      <c r="Q110" s="279"/>
      <c r="R110" s="279"/>
      <c r="S110" s="278">
        <v>45447</v>
      </c>
      <c r="T110" s="279" t="s">
        <v>2117</v>
      </c>
      <c r="U110" s="268" t="str">
        <f t="array" ref="U110">IFERROR(IF(INDEX(三跨两临近重点区段!$F:$F,MATCH(1,(MONTH(三跨两临近重点区段!$H:$H)=7)*(三跨两临近重点区段!$A:$A=D110),0))="已取消","已取消",INDEX(三跨两临近重点区段!$H:$H,MATCH(1,(MONTH(三跨两临近重点区段!$H:$H)=7)*(三跨两临近重点区段!$A:$A=D110)*(三跨两临近重点区段!$F:$F="现存区段"),0))),"")</f>
        <v/>
      </c>
      <c r="V110" s="232" t="str">
        <f t="array" ref="V110">IFERROR(IF(INDEX(三跨两临近重点区段!$F:$F,MATCH(1,(MONTH(三跨两临近重点区段!$H:$H)=7)*(三跨两临近重点区段!$A:$A=D110),0))="已取消","已取消",INDEX(三跨两临近重点区段!$I:$I,MATCH(1,(MONTH(三跨两临近重点区段!$H:$H)=7)*(三跨两临近重点区段!$A:$A=D110)*(三跨两临近重点区段!$F:$F="现存区段"),0))),"")</f>
        <v/>
      </c>
      <c r="W110" s="268" t="str">
        <f t="array" ref="W110">IFERROR(IF(INDEX(三跨两临近重点区段!$F:$F,MATCH(1,(MONTH(三跨两临近重点区段!$H:$H)=8)*(三跨两临近重点区段!$A:$A=D110),0))="已取消","已取消",INDEX(三跨两临近重点区段!$H:$H,MATCH(1,(MONTH(三跨两临近重点区段!$H:$H)=8)*(三跨两临近重点区段!$A:$A=D110)*(三跨两临近重点区段!$F:$F="现存区段"),0))),"")</f>
        <v/>
      </c>
      <c r="X110" s="232" t="str">
        <f t="array" ref="X110">IFERROR(IF(INDEX(三跨两临近重点区段!$F:$F,MATCH(1,(MONTH(三跨两临近重点区段!$H:$H)=8)*(三跨两临近重点区段!$A:$A=D110),0))="已取消","已取消",INDEX(三跨两临近重点区段!$I:$I,MATCH(1,(MONTH(三跨两临近重点区段!$H:$H)=8)*(三跨两临近重点区段!$A:$A=D110)*(三跨两临近重点区段!$F:$F="现存区段"),0))),"")</f>
        <v/>
      </c>
      <c r="Y110" s="268" t="str">
        <f t="array" ref="Y110">IFERROR(IF(INDEX(三跨两临近重点区段!$F:$F,MATCH(1,(MONTH(三跨两临近重点区段!$H:$H)=9)*(三跨两临近重点区段!$A:$A=D110),0))="已取消","已取消",INDEX(三跨两临近重点区段!$H:$H,MATCH(1,(MONTH(三跨两临近重点区段!$H:$H)=9)*(三跨两临近重点区段!$A:$A=D110)*(三跨两临近重点区段!$F:$F="现存区段"),0))),"")</f>
        <v/>
      </c>
      <c r="Z110" s="232" t="str">
        <f t="array" ref="Z110">IFERROR(IF(INDEX(三跨两临近重点区段!$F:$F,MATCH(1,(MONTH(三跨两临近重点区段!$H:$H)=9)*(三跨两临近重点区段!$A:$A=D110),0))="已取消","已取消",INDEX(三跨两临近重点区段!$I:$I,MATCH(1,(MONTH(三跨两临近重点区段!$H:$H)=9)*(三跨两临近重点区段!$A:$A=D110)*(三跨两临近重点区段!$F:$F="现存区段"),0))),"")</f>
        <v/>
      </c>
      <c r="AA110" s="268" t="str">
        <f t="array" ref="AA110">IFERROR(IF(INDEX(三跨两临近重点区段!$F:$F,MATCH(1,(MONTH(三跨两临近重点区段!$H:$H)=10)*(三跨两临近重点区段!$A:$A=D110),0))="已取消","已取消",INDEX(三跨两临近重点区段!$H:$H,MATCH(1,(MONTH(三跨两临近重点区段!$H:$H)=10)*(三跨两临近重点区段!$A:$A=D110)*(三跨两临近重点区段!$F:$F="现存区段"),0))),"")</f>
        <v/>
      </c>
      <c r="AB110" s="72" t="str">
        <f t="array" ref="AB110">IFERROR(IF(INDEX(三跨两临近重点区段!$F:$F,MATCH(1,(MONTH(三跨两临近重点区段!$H:$H)=10)*(三跨两临近重点区段!$A:$A=D110),0))="已取消","已取消",INDEX(三跨两临近重点区段!$I:$I,MATCH(1,(MONTH(三跨两临近重点区段!$H:$H)=10)*(三跨两临近重点区段!$A:$A=D110)*(三跨两临近重点区段!$F:$F="现存区段"),0))),"")</f>
        <v/>
      </c>
      <c r="AC110" s="284" t="str">
        <f t="array" ref="AC110">IFERROR(IF(INDEX(三跨两临近重点区段!$F:$F,MATCH(1,(MONTH(三跨两临近重点区段!$H:$H)=11)*(三跨两临近重点区段!$A:$A=D110),0))="已取消","已取消",INDEX(三跨两临近重点区段!$H:$H,MATCH(1,(MONTH(三跨两临近重点区段!$H:$H)=11)*(三跨两临近重点区段!$A:$A=D110)*(三跨两临近重点区段!$F:$F="现存区段"),0))),"")</f>
        <v/>
      </c>
      <c r="AD110" s="72" t="str">
        <f t="array" ref="AD110">IFERROR(IF(INDEX(三跨两临近重点区段!$F:$F,MATCH(1,(MONTH(三跨两临近重点区段!$H:$H)=11)*(三跨两临近重点区段!$A:$A=D110),0))="已取消","已取消",INDEX(三跨两临近重点区段!$I:$I,MATCH(1,(MONTH(三跨两临近重点区段!$H:$H)=11)*(三跨两临近重点区段!$A:$A=D110)*(三跨两临近重点区段!$F:$F="现存区段"),0))),"")</f>
        <v/>
      </c>
      <c r="AE110" s="284" t="str">
        <f t="array" ref="AE110">IFERROR(IF(INDEX(三跨两临近重点区段!$F:$F,MATCH(1,(MONTH(三跨两临近重点区段!$H:$H)=12)*(三跨两临近重点区段!$A:$A=D110),0))="已取消","已取消",INDEX(三跨两临近重点区段!$H:$H,MATCH(1,(MONTH(三跨两临近重点区段!$H:$H)=12)*(三跨两临近重点区段!$A:$A=D110)*(三跨两临近重点区段!$F:$F="现存区段"),0))),"")</f>
        <v/>
      </c>
      <c r="AF110" s="72" t="str">
        <f t="array" ref="AF110">IFERROR(IF(INDEX(三跨两临近重点区段!$F:$F,MATCH(1,(MONTH(三跨两临近重点区段!$H:$H)=12)*(三跨两临近重点区段!$A:$A=D110),0))="已取消","已取消",INDEX(三跨两临近重点区段!$I:$I,MATCH(1,(MONTH(三跨两临近重点区段!$H:$H)=12)*(三跨两临近重点区段!$A:$A=D110)*(三跨两临近重点区段!$F:$F="现存区段"),0))),"")</f>
        <v/>
      </c>
      <c r="AH110" t="e">
        <f t="array" ref="AH110">INDEX(三跨两临近重点区段!$G:$G,MATCH(D110,三跨两临近重点区段!$A:$A,0))</f>
        <v>#N/A</v>
      </c>
    </row>
    <row r="111" ht="14.25" spans="1:34">
      <c r="A111" s="263" t="s">
        <v>119</v>
      </c>
      <c r="B111" s="264" t="s">
        <v>2289</v>
      </c>
      <c r="C111" s="263" t="s">
        <v>2287</v>
      </c>
      <c r="D111" s="263" t="s">
        <v>2300</v>
      </c>
      <c r="E111" s="265" t="s">
        <v>2137</v>
      </c>
      <c r="F111" s="264" t="s">
        <v>125</v>
      </c>
      <c r="G111" s="263" t="s">
        <v>2138</v>
      </c>
      <c r="H111" s="263" t="s">
        <v>959</v>
      </c>
      <c r="I111" s="271"/>
      <c r="J111" s="196"/>
      <c r="K111" s="196"/>
      <c r="L111" s="196"/>
      <c r="M111" s="270"/>
      <c r="N111" s="270"/>
      <c r="O111" s="33"/>
      <c r="P111" s="107"/>
      <c r="Q111" s="279"/>
      <c r="R111" s="279"/>
      <c r="S111" s="278">
        <v>45447</v>
      </c>
      <c r="T111" s="279" t="s">
        <v>2117</v>
      </c>
      <c r="U111" s="268" t="str">
        <f t="array" ref="U111">IFERROR(IF(INDEX(三跨两临近重点区段!$F:$F,MATCH(1,(MONTH(三跨两临近重点区段!$H:$H)=7)*(三跨两临近重点区段!$A:$A=D111),0))="已取消","已取消",INDEX(三跨两临近重点区段!$H:$H,MATCH(1,(MONTH(三跨两临近重点区段!$H:$H)=7)*(三跨两临近重点区段!$A:$A=D111)*(三跨两临近重点区段!$F:$F="现存区段"),0))),"")</f>
        <v/>
      </c>
      <c r="V111" s="232" t="str">
        <f t="array" ref="V111">IFERROR(IF(INDEX(三跨两临近重点区段!$F:$F,MATCH(1,(MONTH(三跨两临近重点区段!$H:$H)=7)*(三跨两临近重点区段!$A:$A=D111),0))="已取消","已取消",INDEX(三跨两临近重点区段!$I:$I,MATCH(1,(MONTH(三跨两临近重点区段!$H:$H)=7)*(三跨两临近重点区段!$A:$A=D111)*(三跨两临近重点区段!$F:$F="现存区段"),0))),"")</f>
        <v/>
      </c>
      <c r="W111" s="268" t="str">
        <f t="array" ref="W111">IFERROR(IF(INDEX(三跨两临近重点区段!$F:$F,MATCH(1,(MONTH(三跨两临近重点区段!$H:$H)=8)*(三跨两临近重点区段!$A:$A=D111),0))="已取消","已取消",INDEX(三跨两临近重点区段!$H:$H,MATCH(1,(MONTH(三跨两临近重点区段!$H:$H)=8)*(三跨两临近重点区段!$A:$A=D111)*(三跨两临近重点区段!$F:$F="现存区段"),0))),"")</f>
        <v/>
      </c>
      <c r="X111" s="232" t="str">
        <f t="array" ref="X111">IFERROR(IF(INDEX(三跨两临近重点区段!$F:$F,MATCH(1,(MONTH(三跨两临近重点区段!$H:$H)=8)*(三跨两临近重点区段!$A:$A=D111),0))="已取消","已取消",INDEX(三跨两临近重点区段!$I:$I,MATCH(1,(MONTH(三跨两临近重点区段!$H:$H)=8)*(三跨两临近重点区段!$A:$A=D111)*(三跨两临近重点区段!$F:$F="现存区段"),0))),"")</f>
        <v/>
      </c>
      <c r="Y111" s="268" t="str">
        <f t="array" ref="Y111">IFERROR(IF(INDEX(三跨两临近重点区段!$F:$F,MATCH(1,(MONTH(三跨两临近重点区段!$H:$H)=9)*(三跨两临近重点区段!$A:$A=D111),0))="已取消","已取消",INDEX(三跨两临近重点区段!$H:$H,MATCH(1,(MONTH(三跨两临近重点区段!$H:$H)=9)*(三跨两临近重点区段!$A:$A=D111)*(三跨两临近重点区段!$F:$F="现存区段"),0))),"")</f>
        <v/>
      </c>
      <c r="Z111" s="232" t="str">
        <f t="array" ref="Z111">IFERROR(IF(INDEX(三跨两临近重点区段!$F:$F,MATCH(1,(MONTH(三跨两临近重点区段!$H:$H)=9)*(三跨两临近重点区段!$A:$A=D111),0))="已取消","已取消",INDEX(三跨两临近重点区段!$I:$I,MATCH(1,(MONTH(三跨两临近重点区段!$H:$H)=9)*(三跨两临近重点区段!$A:$A=D111)*(三跨两临近重点区段!$F:$F="现存区段"),0))),"")</f>
        <v/>
      </c>
      <c r="AA111" s="268" t="str">
        <f t="array" ref="AA111">IFERROR(IF(INDEX(三跨两临近重点区段!$F:$F,MATCH(1,(MONTH(三跨两临近重点区段!$H:$H)=10)*(三跨两临近重点区段!$A:$A=D111),0))="已取消","已取消",INDEX(三跨两临近重点区段!$H:$H,MATCH(1,(MONTH(三跨两临近重点区段!$H:$H)=10)*(三跨两临近重点区段!$A:$A=D111)*(三跨两临近重点区段!$F:$F="现存区段"),0))),"")</f>
        <v/>
      </c>
      <c r="AB111" s="72" t="str">
        <f t="array" ref="AB111">IFERROR(IF(INDEX(三跨两临近重点区段!$F:$F,MATCH(1,(MONTH(三跨两临近重点区段!$H:$H)=10)*(三跨两临近重点区段!$A:$A=D111),0))="已取消","已取消",INDEX(三跨两临近重点区段!$I:$I,MATCH(1,(MONTH(三跨两临近重点区段!$H:$H)=10)*(三跨两临近重点区段!$A:$A=D111)*(三跨两临近重点区段!$F:$F="现存区段"),0))),"")</f>
        <v/>
      </c>
      <c r="AC111" s="284" t="str">
        <f t="array" ref="AC111">IFERROR(IF(INDEX(三跨两临近重点区段!$F:$F,MATCH(1,(MONTH(三跨两临近重点区段!$H:$H)=11)*(三跨两临近重点区段!$A:$A=D111),0))="已取消","已取消",INDEX(三跨两临近重点区段!$H:$H,MATCH(1,(MONTH(三跨两临近重点区段!$H:$H)=11)*(三跨两临近重点区段!$A:$A=D111)*(三跨两临近重点区段!$F:$F="现存区段"),0))),"")</f>
        <v/>
      </c>
      <c r="AD111" s="72" t="str">
        <f t="array" ref="AD111">IFERROR(IF(INDEX(三跨两临近重点区段!$F:$F,MATCH(1,(MONTH(三跨两临近重点区段!$H:$H)=11)*(三跨两临近重点区段!$A:$A=D111),0))="已取消","已取消",INDEX(三跨两临近重点区段!$I:$I,MATCH(1,(MONTH(三跨两临近重点区段!$H:$H)=11)*(三跨两临近重点区段!$A:$A=D111)*(三跨两临近重点区段!$F:$F="现存区段"),0))),"")</f>
        <v/>
      </c>
      <c r="AE111" s="284" t="str">
        <f t="array" ref="AE111">IFERROR(IF(INDEX(三跨两临近重点区段!$F:$F,MATCH(1,(MONTH(三跨两临近重点区段!$H:$H)=12)*(三跨两临近重点区段!$A:$A=D111),0))="已取消","已取消",INDEX(三跨两临近重点区段!$H:$H,MATCH(1,(MONTH(三跨两临近重点区段!$H:$H)=12)*(三跨两临近重点区段!$A:$A=D111)*(三跨两临近重点区段!$F:$F="现存区段"),0))),"")</f>
        <v/>
      </c>
      <c r="AF111" s="72" t="str">
        <f t="array" ref="AF111">IFERROR(IF(INDEX(三跨两临近重点区段!$F:$F,MATCH(1,(MONTH(三跨两临近重点区段!$H:$H)=12)*(三跨两临近重点区段!$A:$A=D111),0))="已取消","已取消",INDEX(三跨两临近重点区段!$I:$I,MATCH(1,(MONTH(三跨两临近重点区段!$H:$H)=12)*(三跨两临近重点区段!$A:$A=D111)*(三跨两临近重点区段!$F:$F="现存区段"),0))),"")</f>
        <v/>
      </c>
      <c r="AH111" t="e">
        <f t="array" ref="AH111">INDEX(三跨两临近重点区段!$G:$G,MATCH(D111,三跨两临近重点区段!$A:$A,0))</f>
        <v>#N/A</v>
      </c>
    </row>
    <row r="112" ht="14.25" spans="1:34">
      <c r="A112" s="263" t="s">
        <v>119</v>
      </c>
      <c r="B112" s="264" t="s">
        <v>2301</v>
      </c>
      <c r="C112" s="263" t="s">
        <v>2302</v>
      </c>
      <c r="D112" s="263" t="s">
        <v>2303</v>
      </c>
      <c r="E112" s="265" t="s">
        <v>2137</v>
      </c>
      <c r="F112" s="264" t="s">
        <v>125</v>
      </c>
      <c r="G112" s="263" t="s">
        <v>2138</v>
      </c>
      <c r="H112" s="263" t="s">
        <v>923</v>
      </c>
      <c r="I112" s="271"/>
      <c r="J112" s="196"/>
      <c r="K112" s="196"/>
      <c r="L112" s="196"/>
      <c r="M112" s="270"/>
      <c r="N112" s="270"/>
      <c r="O112" s="33"/>
      <c r="P112" s="107"/>
      <c r="Q112" s="279"/>
      <c r="R112" s="279"/>
      <c r="S112" s="278">
        <v>45447</v>
      </c>
      <c r="T112" s="279" t="s">
        <v>2117</v>
      </c>
      <c r="U112" s="268" t="str">
        <f t="array" ref="U112">IFERROR(IF(INDEX(三跨两临近重点区段!$F:$F,MATCH(1,(MONTH(三跨两临近重点区段!$H:$H)=7)*(三跨两临近重点区段!$A:$A=D112),0))="已取消","已取消",INDEX(三跨两临近重点区段!$H:$H,MATCH(1,(MONTH(三跨两临近重点区段!$H:$H)=7)*(三跨两临近重点区段!$A:$A=D112)*(三跨两临近重点区段!$F:$F="现存区段"),0))),"")</f>
        <v/>
      </c>
      <c r="V112" s="232" t="str">
        <f t="array" ref="V112">IFERROR(IF(INDEX(三跨两临近重点区段!$F:$F,MATCH(1,(MONTH(三跨两临近重点区段!$H:$H)=7)*(三跨两临近重点区段!$A:$A=D112),0))="已取消","已取消",INDEX(三跨两临近重点区段!$I:$I,MATCH(1,(MONTH(三跨两临近重点区段!$H:$H)=7)*(三跨两临近重点区段!$A:$A=D112)*(三跨两临近重点区段!$F:$F="现存区段"),0))),"")</f>
        <v/>
      </c>
      <c r="W112" s="268" t="str">
        <f t="array" ref="W112">IFERROR(IF(INDEX(三跨两临近重点区段!$F:$F,MATCH(1,(MONTH(三跨两临近重点区段!$H:$H)=8)*(三跨两临近重点区段!$A:$A=D112),0))="已取消","已取消",INDEX(三跨两临近重点区段!$H:$H,MATCH(1,(MONTH(三跨两临近重点区段!$H:$H)=8)*(三跨两临近重点区段!$A:$A=D112)*(三跨两临近重点区段!$F:$F="现存区段"),0))),"")</f>
        <v/>
      </c>
      <c r="X112" s="232" t="str">
        <f t="array" ref="X112">IFERROR(IF(INDEX(三跨两临近重点区段!$F:$F,MATCH(1,(MONTH(三跨两临近重点区段!$H:$H)=8)*(三跨两临近重点区段!$A:$A=D112),0))="已取消","已取消",INDEX(三跨两临近重点区段!$I:$I,MATCH(1,(MONTH(三跨两临近重点区段!$H:$H)=8)*(三跨两临近重点区段!$A:$A=D112)*(三跨两临近重点区段!$F:$F="现存区段"),0))),"")</f>
        <v/>
      </c>
      <c r="Y112" s="268" t="str">
        <f t="array" ref="Y112">IFERROR(IF(INDEX(三跨两临近重点区段!$F:$F,MATCH(1,(MONTH(三跨两临近重点区段!$H:$H)=9)*(三跨两临近重点区段!$A:$A=D112),0))="已取消","已取消",INDEX(三跨两临近重点区段!$H:$H,MATCH(1,(MONTH(三跨两临近重点区段!$H:$H)=9)*(三跨两临近重点区段!$A:$A=D112)*(三跨两临近重点区段!$F:$F="现存区段"),0))),"")</f>
        <v/>
      </c>
      <c r="Z112" s="232" t="str">
        <f t="array" ref="Z112">IFERROR(IF(INDEX(三跨两临近重点区段!$F:$F,MATCH(1,(MONTH(三跨两临近重点区段!$H:$H)=9)*(三跨两临近重点区段!$A:$A=D112),0))="已取消","已取消",INDEX(三跨两临近重点区段!$I:$I,MATCH(1,(MONTH(三跨两临近重点区段!$H:$H)=9)*(三跨两临近重点区段!$A:$A=D112)*(三跨两临近重点区段!$F:$F="现存区段"),0))),"")</f>
        <v/>
      </c>
      <c r="AA112" s="268" t="str">
        <f t="array" ref="AA112">IFERROR(IF(INDEX(三跨两临近重点区段!$F:$F,MATCH(1,(MONTH(三跨两临近重点区段!$H:$H)=10)*(三跨两临近重点区段!$A:$A=D112),0))="已取消","已取消",INDEX(三跨两临近重点区段!$H:$H,MATCH(1,(MONTH(三跨两临近重点区段!$H:$H)=10)*(三跨两临近重点区段!$A:$A=D112)*(三跨两临近重点区段!$F:$F="现存区段"),0))),"")</f>
        <v/>
      </c>
      <c r="AB112" s="72" t="str">
        <f t="array" ref="AB112">IFERROR(IF(INDEX(三跨两临近重点区段!$F:$F,MATCH(1,(MONTH(三跨两临近重点区段!$H:$H)=10)*(三跨两临近重点区段!$A:$A=D112),0))="已取消","已取消",INDEX(三跨两临近重点区段!$I:$I,MATCH(1,(MONTH(三跨两临近重点区段!$H:$H)=10)*(三跨两临近重点区段!$A:$A=D112)*(三跨两临近重点区段!$F:$F="现存区段"),0))),"")</f>
        <v/>
      </c>
      <c r="AC112" s="284" t="str">
        <f t="array" ref="AC112">IFERROR(IF(INDEX(三跨两临近重点区段!$F:$F,MATCH(1,(MONTH(三跨两临近重点区段!$H:$H)=11)*(三跨两临近重点区段!$A:$A=D112),0))="已取消","已取消",INDEX(三跨两临近重点区段!$H:$H,MATCH(1,(MONTH(三跨两临近重点区段!$H:$H)=11)*(三跨两临近重点区段!$A:$A=D112)*(三跨两临近重点区段!$F:$F="现存区段"),0))),"")</f>
        <v/>
      </c>
      <c r="AD112" s="72" t="str">
        <f t="array" ref="AD112">IFERROR(IF(INDEX(三跨两临近重点区段!$F:$F,MATCH(1,(MONTH(三跨两临近重点区段!$H:$H)=11)*(三跨两临近重点区段!$A:$A=D112),0))="已取消","已取消",INDEX(三跨两临近重点区段!$I:$I,MATCH(1,(MONTH(三跨两临近重点区段!$H:$H)=11)*(三跨两临近重点区段!$A:$A=D112)*(三跨两临近重点区段!$F:$F="现存区段"),0))),"")</f>
        <v/>
      </c>
      <c r="AE112" s="284" t="str">
        <f t="array" ref="AE112">IFERROR(IF(INDEX(三跨两临近重点区段!$F:$F,MATCH(1,(MONTH(三跨两临近重点区段!$H:$H)=12)*(三跨两临近重点区段!$A:$A=D112),0))="已取消","已取消",INDEX(三跨两临近重点区段!$H:$H,MATCH(1,(MONTH(三跨两临近重点区段!$H:$H)=12)*(三跨两临近重点区段!$A:$A=D112)*(三跨两临近重点区段!$F:$F="现存区段"),0))),"")</f>
        <v/>
      </c>
      <c r="AF112" s="72" t="str">
        <f t="array" ref="AF112">IFERROR(IF(INDEX(三跨两临近重点区段!$F:$F,MATCH(1,(MONTH(三跨两临近重点区段!$H:$H)=12)*(三跨两临近重点区段!$A:$A=D112),0))="已取消","已取消",INDEX(三跨两临近重点区段!$I:$I,MATCH(1,(MONTH(三跨两临近重点区段!$H:$H)=12)*(三跨两临近重点区段!$A:$A=D112)*(三跨两临近重点区段!$F:$F="现存区段"),0))),"")</f>
        <v/>
      </c>
      <c r="AH112" t="e">
        <f t="array" ref="AH112">INDEX(三跨两临近重点区段!$G:$G,MATCH(D112,三跨两临近重点区段!$A:$A,0))</f>
        <v>#N/A</v>
      </c>
    </row>
    <row r="113" ht="14.25" spans="1:34">
      <c r="A113" s="263" t="s">
        <v>119</v>
      </c>
      <c r="B113" s="264" t="s">
        <v>2301</v>
      </c>
      <c r="C113" s="263" t="s">
        <v>2304</v>
      </c>
      <c r="D113" s="263" t="s">
        <v>2305</v>
      </c>
      <c r="E113" s="265" t="s">
        <v>2137</v>
      </c>
      <c r="F113" s="264" t="s">
        <v>125</v>
      </c>
      <c r="G113" s="263" t="s">
        <v>2138</v>
      </c>
      <c r="H113" s="263" t="s">
        <v>923</v>
      </c>
      <c r="I113" s="271"/>
      <c r="J113" s="196"/>
      <c r="K113" s="196"/>
      <c r="L113" s="196"/>
      <c r="M113" s="270"/>
      <c r="N113" s="270"/>
      <c r="O113" s="33"/>
      <c r="P113" s="107"/>
      <c r="Q113" s="279"/>
      <c r="R113" s="279"/>
      <c r="S113" s="278">
        <v>45447</v>
      </c>
      <c r="T113" s="279" t="s">
        <v>2117</v>
      </c>
      <c r="U113" s="268" t="str">
        <f t="array" ref="U113">IFERROR(IF(INDEX(三跨两临近重点区段!$F:$F,MATCH(1,(MONTH(三跨两临近重点区段!$H:$H)=7)*(三跨两临近重点区段!$A:$A=D113),0))="已取消","已取消",INDEX(三跨两临近重点区段!$H:$H,MATCH(1,(MONTH(三跨两临近重点区段!$H:$H)=7)*(三跨两临近重点区段!$A:$A=D113)*(三跨两临近重点区段!$F:$F="现存区段"),0))),"")</f>
        <v/>
      </c>
      <c r="V113" s="232" t="str">
        <f t="array" ref="V113">IFERROR(IF(INDEX(三跨两临近重点区段!$F:$F,MATCH(1,(MONTH(三跨两临近重点区段!$H:$H)=7)*(三跨两临近重点区段!$A:$A=D113),0))="已取消","已取消",INDEX(三跨两临近重点区段!$I:$I,MATCH(1,(MONTH(三跨两临近重点区段!$H:$H)=7)*(三跨两临近重点区段!$A:$A=D113)*(三跨两临近重点区段!$F:$F="现存区段"),0))),"")</f>
        <v/>
      </c>
      <c r="W113" s="268" t="str">
        <f t="array" ref="W113">IFERROR(IF(INDEX(三跨两临近重点区段!$F:$F,MATCH(1,(MONTH(三跨两临近重点区段!$H:$H)=8)*(三跨两临近重点区段!$A:$A=D113),0))="已取消","已取消",INDEX(三跨两临近重点区段!$H:$H,MATCH(1,(MONTH(三跨两临近重点区段!$H:$H)=8)*(三跨两临近重点区段!$A:$A=D113)*(三跨两临近重点区段!$F:$F="现存区段"),0))),"")</f>
        <v/>
      </c>
      <c r="X113" s="232" t="str">
        <f t="array" ref="X113">IFERROR(IF(INDEX(三跨两临近重点区段!$F:$F,MATCH(1,(MONTH(三跨两临近重点区段!$H:$H)=8)*(三跨两临近重点区段!$A:$A=D113),0))="已取消","已取消",INDEX(三跨两临近重点区段!$I:$I,MATCH(1,(MONTH(三跨两临近重点区段!$H:$H)=8)*(三跨两临近重点区段!$A:$A=D113)*(三跨两临近重点区段!$F:$F="现存区段"),0))),"")</f>
        <v/>
      </c>
      <c r="Y113" s="268" t="str">
        <f t="array" ref="Y113">IFERROR(IF(INDEX(三跨两临近重点区段!$F:$F,MATCH(1,(MONTH(三跨两临近重点区段!$H:$H)=9)*(三跨两临近重点区段!$A:$A=D113),0))="已取消","已取消",INDEX(三跨两临近重点区段!$H:$H,MATCH(1,(MONTH(三跨两临近重点区段!$H:$H)=9)*(三跨两临近重点区段!$A:$A=D113)*(三跨两临近重点区段!$F:$F="现存区段"),0))),"")</f>
        <v/>
      </c>
      <c r="Z113" s="232" t="str">
        <f t="array" ref="Z113">IFERROR(IF(INDEX(三跨两临近重点区段!$F:$F,MATCH(1,(MONTH(三跨两临近重点区段!$H:$H)=9)*(三跨两临近重点区段!$A:$A=D113),0))="已取消","已取消",INDEX(三跨两临近重点区段!$I:$I,MATCH(1,(MONTH(三跨两临近重点区段!$H:$H)=9)*(三跨两临近重点区段!$A:$A=D113)*(三跨两临近重点区段!$F:$F="现存区段"),0))),"")</f>
        <v/>
      </c>
      <c r="AA113" s="268" t="str">
        <f t="array" ref="AA113">IFERROR(IF(INDEX(三跨两临近重点区段!$F:$F,MATCH(1,(MONTH(三跨两临近重点区段!$H:$H)=10)*(三跨两临近重点区段!$A:$A=D113),0))="已取消","已取消",INDEX(三跨两临近重点区段!$H:$H,MATCH(1,(MONTH(三跨两临近重点区段!$H:$H)=10)*(三跨两临近重点区段!$A:$A=D113)*(三跨两临近重点区段!$F:$F="现存区段"),0))),"")</f>
        <v/>
      </c>
      <c r="AB113" s="72" t="str">
        <f t="array" ref="AB113">IFERROR(IF(INDEX(三跨两临近重点区段!$F:$F,MATCH(1,(MONTH(三跨两临近重点区段!$H:$H)=10)*(三跨两临近重点区段!$A:$A=D113),0))="已取消","已取消",INDEX(三跨两临近重点区段!$I:$I,MATCH(1,(MONTH(三跨两临近重点区段!$H:$H)=10)*(三跨两临近重点区段!$A:$A=D113)*(三跨两临近重点区段!$F:$F="现存区段"),0))),"")</f>
        <v/>
      </c>
      <c r="AC113" s="284" t="str">
        <f t="array" ref="AC113">IFERROR(IF(INDEX(三跨两临近重点区段!$F:$F,MATCH(1,(MONTH(三跨两临近重点区段!$H:$H)=11)*(三跨两临近重点区段!$A:$A=D113),0))="已取消","已取消",INDEX(三跨两临近重点区段!$H:$H,MATCH(1,(MONTH(三跨两临近重点区段!$H:$H)=11)*(三跨两临近重点区段!$A:$A=D113)*(三跨两临近重点区段!$F:$F="现存区段"),0))),"")</f>
        <v/>
      </c>
      <c r="AD113" s="72" t="str">
        <f t="array" ref="AD113">IFERROR(IF(INDEX(三跨两临近重点区段!$F:$F,MATCH(1,(MONTH(三跨两临近重点区段!$H:$H)=11)*(三跨两临近重点区段!$A:$A=D113),0))="已取消","已取消",INDEX(三跨两临近重点区段!$I:$I,MATCH(1,(MONTH(三跨两临近重点区段!$H:$H)=11)*(三跨两临近重点区段!$A:$A=D113)*(三跨两临近重点区段!$F:$F="现存区段"),0))),"")</f>
        <v/>
      </c>
      <c r="AE113" s="284" t="str">
        <f t="array" ref="AE113">IFERROR(IF(INDEX(三跨两临近重点区段!$F:$F,MATCH(1,(MONTH(三跨两临近重点区段!$H:$H)=12)*(三跨两临近重点区段!$A:$A=D113),0))="已取消","已取消",INDEX(三跨两临近重点区段!$H:$H,MATCH(1,(MONTH(三跨两临近重点区段!$H:$H)=12)*(三跨两临近重点区段!$A:$A=D113)*(三跨两临近重点区段!$F:$F="现存区段"),0))),"")</f>
        <v/>
      </c>
      <c r="AF113" s="72" t="str">
        <f t="array" ref="AF113">IFERROR(IF(INDEX(三跨两临近重点区段!$F:$F,MATCH(1,(MONTH(三跨两临近重点区段!$H:$H)=12)*(三跨两临近重点区段!$A:$A=D113),0))="已取消","已取消",INDEX(三跨两临近重点区段!$I:$I,MATCH(1,(MONTH(三跨两临近重点区段!$H:$H)=12)*(三跨两临近重点区段!$A:$A=D113)*(三跨两临近重点区段!$F:$F="现存区段"),0))),"")</f>
        <v/>
      </c>
      <c r="AH113" t="e">
        <f t="array" ref="AH113">INDEX(三跨两临近重点区段!$G:$G,MATCH(D113,三跨两临近重点区段!$A:$A,0))</f>
        <v>#N/A</v>
      </c>
    </row>
    <row r="114" ht="14.25" spans="1:34">
      <c r="A114" s="263" t="s">
        <v>119</v>
      </c>
      <c r="B114" s="264" t="s">
        <v>2301</v>
      </c>
      <c r="C114" s="263" t="s">
        <v>2167</v>
      </c>
      <c r="D114" s="263" t="s">
        <v>2306</v>
      </c>
      <c r="E114" s="265" t="s">
        <v>2137</v>
      </c>
      <c r="F114" s="264" t="s">
        <v>125</v>
      </c>
      <c r="G114" s="263" t="s">
        <v>2138</v>
      </c>
      <c r="H114" s="263" t="s">
        <v>923</v>
      </c>
      <c r="I114" s="271"/>
      <c r="J114" s="196"/>
      <c r="K114" s="196"/>
      <c r="L114" s="196"/>
      <c r="M114" s="270"/>
      <c r="N114" s="270"/>
      <c r="O114" s="33"/>
      <c r="P114" s="107"/>
      <c r="Q114" s="279"/>
      <c r="R114" s="279"/>
      <c r="S114" s="278">
        <v>45447</v>
      </c>
      <c r="T114" s="279" t="s">
        <v>2117</v>
      </c>
      <c r="U114" s="268" t="str">
        <f t="array" ref="U114">IFERROR(IF(INDEX(三跨两临近重点区段!$F:$F,MATCH(1,(MONTH(三跨两临近重点区段!$H:$H)=7)*(三跨两临近重点区段!$A:$A=D114),0))="已取消","已取消",INDEX(三跨两临近重点区段!$H:$H,MATCH(1,(MONTH(三跨两临近重点区段!$H:$H)=7)*(三跨两临近重点区段!$A:$A=D114)*(三跨两临近重点区段!$F:$F="现存区段"),0))),"")</f>
        <v/>
      </c>
      <c r="V114" s="232" t="str">
        <f t="array" ref="V114">IFERROR(IF(INDEX(三跨两临近重点区段!$F:$F,MATCH(1,(MONTH(三跨两临近重点区段!$H:$H)=7)*(三跨两临近重点区段!$A:$A=D114),0))="已取消","已取消",INDEX(三跨两临近重点区段!$I:$I,MATCH(1,(MONTH(三跨两临近重点区段!$H:$H)=7)*(三跨两临近重点区段!$A:$A=D114)*(三跨两临近重点区段!$F:$F="现存区段"),0))),"")</f>
        <v/>
      </c>
      <c r="W114" s="268" t="str">
        <f t="array" ref="W114">IFERROR(IF(INDEX(三跨两临近重点区段!$F:$F,MATCH(1,(MONTH(三跨两临近重点区段!$H:$H)=8)*(三跨两临近重点区段!$A:$A=D114),0))="已取消","已取消",INDEX(三跨两临近重点区段!$H:$H,MATCH(1,(MONTH(三跨两临近重点区段!$H:$H)=8)*(三跨两临近重点区段!$A:$A=D114)*(三跨两临近重点区段!$F:$F="现存区段"),0))),"")</f>
        <v/>
      </c>
      <c r="X114" s="232" t="str">
        <f t="array" ref="X114">IFERROR(IF(INDEX(三跨两临近重点区段!$F:$F,MATCH(1,(MONTH(三跨两临近重点区段!$H:$H)=8)*(三跨两临近重点区段!$A:$A=D114),0))="已取消","已取消",INDEX(三跨两临近重点区段!$I:$I,MATCH(1,(MONTH(三跨两临近重点区段!$H:$H)=8)*(三跨两临近重点区段!$A:$A=D114)*(三跨两临近重点区段!$F:$F="现存区段"),0))),"")</f>
        <v/>
      </c>
      <c r="Y114" s="268" t="str">
        <f t="array" ref="Y114">IFERROR(IF(INDEX(三跨两临近重点区段!$F:$F,MATCH(1,(MONTH(三跨两临近重点区段!$H:$H)=9)*(三跨两临近重点区段!$A:$A=D114),0))="已取消","已取消",INDEX(三跨两临近重点区段!$H:$H,MATCH(1,(MONTH(三跨两临近重点区段!$H:$H)=9)*(三跨两临近重点区段!$A:$A=D114)*(三跨两临近重点区段!$F:$F="现存区段"),0))),"")</f>
        <v/>
      </c>
      <c r="Z114" s="232" t="str">
        <f t="array" ref="Z114">IFERROR(IF(INDEX(三跨两临近重点区段!$F:$F,MATCH(1,(MONTH(三跨两临近重点区段!$H:$H)=9)*(三跨两临近重点区段!$A:$A=D114),0))="已取消","已取消",INDEX(三跨两临近重点区段!$I:$I,MATCH(1,(MONTH(三跨两临近重点区段!$H:$H)=9)*(三跨两临近重点区段!$A:$A=D114)*(三跨两临近重点区段!$F:$F="现存区段"),0))),"")</f>
        <v/>
      </c>
      <c r="AA114" s="268" t="str">
        <f t="array" ref="AA114">IFERROR(IF(INDEX(三跨两临近重点区段!$F:$F,MATCH(1,(MONTH(三跨两临近重点区段!$H:$H)=10)*(三跨两临近重点区段!$A:$A=D114),0))="已取消","已取消",INDEX(三跨两临近重点区段!$H:$H,MATCH(1,(MONTH(三跨两临近重点区段!$H:$H)=10)*(三跨两临近重点区段!$A:$A=D114)*(三跨两临近重点区段!$F:$F="现存区段"),0))),"")</f>
        <v/>
      </c>
      <c r="AB114" s="72" t="str">
        <f t="array" ref="AB114">IFERROR(IF(INDEX(三跨两临近重点区段!$F:$F,MATCH(1,(MONTH(三跨两临近重点区段!$H:$H)=10)*(三跨两临近重点区段!$A:$A=D114),0))="已取消","已取消",INDEX(三跨两临近重点区段!$I:$I,MATCH(1,(MONTH(三跨两临近重点区段!$H:$H)=10)*(三跨两临近重点区段!$A:$A=D114)*(三跨两临近重点区段!$F:$F="现存区段"),0))),"")</f>
        <v/>
      </c>
      <c r="AC114" s="284" t="str">
        <f t="array" ref="AC114">IFERROR(IF(INDEX(三跨两临近重点区段!$F:$F,MATCH(1,(MONTH(三跨两临近重点区段!$H:$H)=11)*(三跨两临近重点区段!$A:$A=D114),0))="已取消","已取消",INDEX(三跨两临近重点区段!$H:$H,MATCH(1,(MONTH(三跨两临近重点区段!$H:$H)=11)*(三跨两临近重点区段!$A:$A=D114)*(三跨两临近重点区段!$F:$F="现存区段"),0))),"")</f>
        <v/>
      </c>
      <c r="AD114" s="72" t="str">
        <f t="array" ref="AD114">IFERROR(IF(INDEX(三跨两临近重点区段!$F:$F,MATCH(1,(MONTH(三跨两临近重点区段!$H:$H)=11)*(三跨两临近重点区段!$A:$A=D114),0))="已取消","已取消",INDEX(三跨两临近重点区段!$I:$I,MATCH(1,(MONTH(三跨两临近重点区段!$H:$H)=11)*(三跨两临近重点区段!$A:$A=D114)*(三跨两临近重点区段!$F:$F="现存区段"),0))),"")</f>
        <v/>
      </c>
      <c r="AE114" s="284" t="str">
        <f t="array" ref="AE114">IFERROR(IF(INDEX(三跨两临近重点区段!$F:$F,MATCH(1,(MONTH(三跨两临近重点区段!$H:$H)=12)*(三跨两临近重点区段!$A:$A=D114),0))="已取消","已取消",INDEX(三跨两临近重点区段!$H:$H,MATCH(1,(MONTH(三跨两临近重点区段!$H:$H)=12)*(三跨两临近重点区段!$A:$A=D114)*(三跨两临近重点区段!$F:$F="现存区段"),0))),"")</f>
        <v/>
      </c>
      <c r="AF114" s="72" t="str">
        <f t="array" ref="AF114">IFERROR(IF(INDEX(三跨两临近重点区段!$F:$F,MATCH(1,(MONTH(三跨两临近重点区段!$H:$H)=12)*(三跨两临近重点区段!$A:$A=D114),0))="已取消","已取消",INDEX(三跨两临近重点区段!$I:$I,MATCH(1,(MONTH(三跨两临近重点区段!$H:$H)=12)*(三跨两临近重点区段!$A:$A=D114)*(三跨两临近重点区段!$F:$F="现存区段"),0))),"")</f>
        <v/>
      </c>
      <c r="AH114" t="e">
        <f t="array" ref="AH114">INDEX(三跨两临近重点区段!$G:$G,MATCH(D114,三跨两临近重点区段!$A:$A,0))</f>
        <v>#N/A</v>
      </c>
    </row>
    <row r="115" ht="14.25" spans="1:34">
      <c r="A115" s="263" t="s">
        <v>119</v>
      </c>
      <c r="B115" s="264" t="s">
        <v>2301</v>
      </c>
      <c r="C115" s="263" t="s">
        <v>2307</v>
      </c>
      <c r="D115" s="263" t="s">
        <v>2308</v>
      </c>
      <c r="E115" s="265" t="s">
        <v>2137</v>
      </c>
      <c r="F115" s="264" t="s">
        <v>125</v>
      </c>
      <c r="G115" s="263" t="s">
        <v>2138</v>
      </c>
      <c r="H115" s="263" t="s">
        <v>923</v>
      </c>
      <c r="I115" s="271"/>
      <c r="J115" s="196"/>
      <c r="K115" s="196"/>
      <c r="L115" s="196"/>
      <c r="M115" s="270"/>
      <c r="N115" s="270"/>
      <c r="O115" s="33"/>
      <c r="P115" s="107"/>
      <c r="Q115" s="279"/>
      <c r="R115" s="279"/>
      <c r="S115" s="278">
        <v>45460</v>
      </c>
      <c r="T115" s="279" t="s">
        <v>2117</v>
      </c>
      <c r="U115" s="268" t="str">
        <f t="array" ref="U115">IFERROR(IF(INDEX(三跨两临近重点区段!$F:$F,MATCH(1,(MONTH(三跨两临近重点区段!$H:$H)=7)*(三跨两临近重点区段!$A:$A=D115),0))="已取消","已取消",INDEX(三跨两临近重点区段!$H:$H,MATCH(1,(MONTH(三跨两临近重点区段!$H:$H)=7)*(三跨两临近重点区段!$A:$A=D115)*(三跨两临近重点区段!$F:$F="现存区段"),0))),"")</f>
        <v/>
      </c>
      <c r="V115" s="232" t="str">
        <f t="array" ref="V115">IFERROR(IF(INDEX(三跨两临近重点区段!$F:$F,MATCH(1,(MONTH(三跨两临近重点区段!$H:$H)=7)*(三跨两临近重点区段!$A:$A=D115),0))="已取消","已取消",INDEX(三跨两临近重点区段!$I:$I,MATCH(1,(MONTH(三跨两临近重点区段!$H:$H)=7)*(三跨两临近重点区段!$A:$A=D115)*(三跨两临近重点区段!$F:$F="现存区段"),0))),"")</f>
        <v/>
      </c>
      <c r="W115" s="268" t="str">
        <f t="array" ref="W115">IFERROR(IF(INDEX(三跨两临近重点区段!$F:$F,MATCH(1,(MONTH(三跨两临近重点区段!$H:$H)=8)*(三跨两临近重点区段!$A:$A=D115),0))="已取消","已取消",INDEX(三跨两临近重点区段!$H:$H,MATCH(1,(MONTH(三跨两临近重点区段!$H:$H)=8)*(三跨两临近重点区段!$A:$A=D115)*(三跨两临近重点区段!$F:$F="现存区段"),0))),"")</f>
        <v/>
      </c>
      <c r="X115" s="232" t="str">
        <f t="array" ref="X115">IFERROR(IF(INDEX(三跨两临近重点区段!$F:$F,MATCH(1,(MONTH(三跨两临近重点区段!$H:$H)=8)*(三跨两临近重点区段!$A:$A=D115),0))="已取消","已取消",INDEX(三跨两临近重点区段!$I:$I,MATCH(1,(MONTH(三跨两临近重点区段!$H:$H)=8)*(三跨两临近重点区段!$A:$A=D115)*(三跨两临近重点区段!$F:$F="现存区段"),0))),"")</f>
        <v/>
      </c>
      <c r="Y115" s="268" t="str">
        <f t="array" ref="Y115">IFERROR(IF(INDEX(三跨两临近重点区段!$F:$F,MATCH(1,(MONTH(三跨两临近重点区段!$H:$H)=9)*(三跨两临近重点区段!$A:$A=D115),0))="已取消","已取消",INDEX(三跨两临近重点区段!$H:$H,MATCH(1,(MONTH(三跨两临近重点区段!$H:$H)=9)*(三跨两临近重点区段!$A:$A=D115)*(三跨两临近重点区段!$F:$F="现存区段"),0))),"")</f>
        <v/>
      </c>
      <c r="Z115" s="232" t="str">
        <f t="array" ref="Z115">IFERROR(IF(INDEX(三跨两临近重点区段!$F:$F,MATCH(1,(MONTH(三跨两临近重点区段!$H:$H)=9)*(三跨两临近重点区段!$A:$A=D115),0))="已取消","已取消",INDEX(三跨两临近重点区段!$I:$I,MATCH(1,(MONTH(三跨两临近重点区段!$H:$H)=9)*(三跨两临近重点区段!$A:$A=D115)*(三跨两临近重点区段!$F:$F="现存区段"),0))),"")</f>
        <v/>
      </c>
      <c r="AA115" s="268" t="str">
        <f t="array" ref="AA115">IFERROR(IF(INDEX(三跨两临近重点区段!$F:$F,MATCH(1,(MONTH(三跨两临近重点区段!$H:$H)=10)*(三跨两临近重点区段!$A:$A=D115),0))="已取消","已取消",INDEX(三跨两临近重点区段!$H:$H,MATCH(1,(MONTH(三跨两临近重点区段!$H:$H)=10)*(三跨两临近重点区段!$A:$A=D115)*(三跨两临近重点区段!$F:$F="现存区段"),0))),"")</f>
        <v/>
      </c>
      <c r="AB115" s="72" t="str">
        <f t="array" ref="AB115">IFERROR(IF(INDEX(三跨两临近重点区段!$F:$F,MATCH(1,(MONTH(三跨两临近重点区段!$H:$H)=10)*(三跨两临近重点区段!$A:$A=D115),0))="已取消","已取消",INDEX(三跨两临近重点区段!$I:$I,MATCH(1,(MONTH(三跨两临近重点区段!$H:$H)=10)*(三跨两临近重点区段!$A:$A=D115)*(三跨两临近重点区段!$F:$F="现存区段"),0))),"")</f>
        <v/>
      </c>
      <c r="AC115" s="284" t="str">
        <f t="array" ref="AC115">IFERROR(IF(INDEX(三跨两临近重点区段!$F:$F,MATCH(1,(MONTH(三跨两临近重点区段!$H:$H)=11)*(三跨两临近重点区段!$A:$A=D115),0))="已取消","已取消",INDEX(三跨两临近重点区段!$H:$H,MATCH(1,(MONTH(三跨两临近重点区段!$H:$H)=11)*(三跨两临近重点区段!$A:$A=D115)*(三跨两临近重点区段!$F:$F="现存区段"),0))),"")</f>
        <v/>
      </c>
      <c r="AD115" s="72" t="str">
        <f t="array" ref="AD115">IFERROR(IF(INDEX(三跨两临近重点区段!$F:$F,MATCH(1,(MONTH(三跨两临近重点区段!$H:$H)=11)*(三跨两临近重点区段!$A:$A=D115),0))="已取消","已取消",INDEX(三跨两临近重点区段!$I:$I,MATCH(1,(MONTH(三跨两临近重点区段!$H:$H)=11)*(三跨两临近重点区段!$A:$A=D115)*(三跨两临近重点区段!$F:$F="现存区段"),0))),"")</f>
        <v/>
      </c>
      <c r="AE115" s="284" t="str">
        <f t="array" ref="AE115">IFERROR(IF(INDEX(三跨两临近重点区段!$F:$F,MATCH(1,(MONTH(三跨两临近重点区段!$H:$H)=12)*(三跨两临近重点区段!$A:$A=D115),0))="已取消","已取消",INDEX(三跨两临近重点区段!$H:$H,MATCH(1,(MONTH(三跨两临近重点区段!$H:$H)=12)*(三跨两临近重点区段!$A:$A=D115)*(三跨两临近重点区段!$F:$F="现存区段"),0))),"")</f>
        <v/>
      </c>
      <c r="AF115" s="72" t="str">
        <f t="array" ref="AF115">IFERROR(IF(INDEX(三跨两临近重点区段!$F:$F,MATCH(1,(MONTH(三跨两临近重点区段!$H:$H)=12)*(三跨两临近重点区段!$A:$A=D115),0))="已取消","已取消",INDEX(三跨两临近重点区段!$I:$I,MATCH(1,(MONTH(三跨两临近重点区段!$H:$H)=12)*(三跨两临近重点区段!$A:$A=D115)*(三跨两临近重点区段!$F:$F="现存区段"),0))),"")</f>
        <v/>
      </c>
      <c r="AH115" t="e">
        <f t="array" ref="AH115">INDEX(三跨两临近重点区段!$G:$G,MATCH(D115,三跨两临近重点区段!$A:$A,0))</f>
        <v>#N/A</v>
      </c>
    </row>
    <row r="116" ht="14.25" spans="1:34">
      <c r="A116" s="263" t="s">
        <v>119</v>
      </c>
      <c r="B116" s="264" t="s">
        <v>2301</v>
      </c>
      <c r="C116" s="263" t="s">
        <v>2309</v>
      </c>
      <c r="D116" s="263" t="s">
        <v>2310</v>
      </c>
      <c r="E116" s="265" t="s">
        <v>2137</v>
      </c>
      <c r="F116" s="264" t="s">
        <v>125</v>
      </c>
      <c r="G116" s="263" t="s">
        <v>2138</v>
      </c>
      <c r="H116" s="263" t="s">
        <v>923</v>
      </c>
      <c r="I116" s="271"/>
      <c r="J116" s="196"/>
      <c r="K116" s="196"/>
      <c r="L116" s="196"/>
      <c r="M116" s="270"/>
      <c r="N116" s="270"/>
      <c r="O116" s="33"/>
      <c r="P116" s="107"/>
      <c r="Q116" s="279"/>
      <c r="R116" s="279"/>
      <c r="S116" s="278">
        <v>45447</v>
      </c>
      <c r="T116" s="279" t="s">
        <v>2117</v>
      </c>
      <c r="U116" s="268" t="str">
        <f t="array" ref="U116">IFERROR(IF(INDEX(三跨两临近重点区段!$F:$F,MATCH(1,(MONTH(三跨两临近重点区段!$H:$H)=7)*(三跨两临近重点区段!$A:$A=D116),0))="已取消","已取消",INDEX(三跨两临近重点区段!$H:$H,MATCH(1,(MONTH(三跨两临近重点区段!$H:$H)=7)*(三跨两临近重点区段!$A:$A=D116)*(三跨两临近重点区段!$F:$F="现存区段"),0))),"")</f>
        <v/>
      </c>
      <c r="V116" s="232" t="str">
        <f t="array" ref="V116">IFERROR(IF(INDEX(三跨两临近重点区段!$F:$F,MATCH(1,(MONTH(三跨两临近重点区段!$H:$H)=7)*(三跨两临近重点区段!$A:$A=D116),0))="已取消","已取消",INDEX(三跨两临近重点区段!$I:$I,MATCH(1,(MONTH(三跨两临近重点区段!$H:$H)=7)*(三跨两临近重点区段!$A:$A=D116)*(三跨两临近重点区段!$F:$F="现存区段"),0))),"")</f>
        <v/>
      </c>
      <c r="W116" s="268" t="str">
        <f t="array" ref="W116">IFERROR(IF(INDEX(三跨两临近重点区段!$F:$F,MATCH(1,(MONTH(三跨两临近重点区段!$H:$H)=8)*(三跨两临近重点区段!$A:$A=D116),0))="已取消","已取消",INDEX(三跨两临近重点区段!$H:$H,MATCH(1,(MONTH(三跨两临近重点区段!$H:$H)=8)*(三跨两临近重点区段!$A:$A=D116)*(三跨两临近重点区段!$F:$F="现存区段"),0))),"")</f>
        <v/>
      </c>
      <c r="X116" s="232" t="str">
        <f t="array" ref="X116">IFERROR(IF(INDEX(三跨两临近重点区段!$F:$F,MATCH(1,(MONTH(三跨两临近重点区段!$H:$H)=8)*(三跨两临近重点区段!$A:$A=D116),0))="已取消","已取消",INDEX(三跨两临近重点区段!$I:$I,MATCH(1,(MONTH(三跨两临近重点区段!$H:$H)=8)*(三跨两临近重点区段!$A:$A=D116)*(三跨两临近重点区段!$F:$F="现存区段"),0))),"")</f>
        <v/>
      </c>
      <c r="Y116" s="268" t="str">
        <f t="array" ref="Y116">IFERROR(IF(INDEX(三跨两临近重点区段!$F:$F,MATCH(1,(MONTH(三跨两临近重点区段!$H:$H)=9)*(三跨两临近重点区段!$A:$A=D116),0))="已取消","已取消",INDEX(三跨两临近重点区段!$H:$H,MATCH(1,(MONTH(三跨两临近重点区段!$H:$H)=9)*(三跨两临近重点区段!$A:$A=D116)*(三跨两临近重点区段!$F:$F="现存区段"),0))),"")</f>
        <v/>
      </c>
      <c r="Z116" s="232" t="str">
        <f t="array" ref="Z116">IFERROR(IF(INDEX(三跨两临近重点区段!$F:$F,MATCH(1,(MONTH(三跨两临近重点区段!$H:$H)=9)*(三跨两临近重点区段!$A:$A=D116),0))="已取消","已取消",INDEX(三跨两临近重点区段!$I:$I,MATCH(1,(MONTH(三跨两临近重点区段!$H:$H)=9)*(三跨两临近重点区段!$A:$A=D116)*(三跨两临近重点区段!$F:$F="现存区段"),0))),"")</f>
        <v/>
      </c>
      <c r="AA116" s="268" t="str">
        <f t="array" ref="AA116">IFERROR(IF(INDEX(三跨两临近重点区段!$F:$F,MATCH(1,(MONTH(三跨两临近重点区段!$H:$H)=10)*(三跨两临近重点区段!$A:$A=D116),0))="已取消","已取消",INDEX(三跨两临近重点区段!$H:$H,MATCH(1,(MONTH(三跨两临近重点区段!$H:$H)=10)*(三跨两临近重点区段!$A:$A=D116)*(三跨两临近重点区段!$F:$F="现存区段"),0))),"")</f>
        <v/>
      </c>
      <c r="AB116" s="72" t="str">
        <f t="array" ref="AB116">IFERROR(IF(INDEX(三跨两临近重点区段!$F:$F,MATCH(1,(MONTH(三跨两临近重点区段!$H:$H)=10)*(三跨两临近重点区段!$A:$A=D116),0))="已取消","已取消",INDEX(三跨两临近重点区段!$I:$I,MATCH(1,(MONTH(三跨两临近重点区段!$H:$H)=10)*(三跨两临近重点区段!$A:$A=D116)*(三跨两临近重点区段!$F:$F="现存区段"),0))),"")</f>
        <v/>
      </c>
      <c r="AC116" s="284" t="str">
        <f t="array" ref="AC116">IFERROR(IF(INDEX(三跨两临近重点区段!$F:$F,MATCH(1,(MONTH(三跨两临近重点区段!$H:$H)=11)*(三跨两临近重点区段!$A:$A=D116),0))="已取消","已取消",INDEX(三跨两临近重点区段!$H:$H,MATCH(1,(MONTH(三跨两临近重点区段!$H:$H)=11)*(三跨两临近重点区段!$A:$A=D116)*(三跨两临近重点区段!$F:$F="现存区段"),0))),"")</f>
        <v/>
      </c>
      <c r="AD116" s="72" t="str">
        <f t="array" ref="AD116">IFERROR(IF(INDEX(三跨两临近重点区段!$F:$F,MATCH(1,(MONTH(三跨两临近重点区段!$H:$H)=11)*(三跨两临近重点区段!$A:$A=D116),0))="已取消","已取消",INDEX(三跨两临近重点区段!$I:$I,MATCH(1,(MONTH(三跨两临近重点区段!$H:$H)=11)*(三跨两临近重点区段!$A:$A=D116)*(三跨两临近重点区段!$F:$F="现存区段"),0))),"")</f>
        <v/>
      </c>
      <c r="AE116" s="284" t="str">
        <f t="array" ref="AE116">IFERROR(IF(INDEX(三跨两临近重点区段!$F:$F,MATCH(1,(MONTH(三跨两临近重点区段!$H:$H)=12)*(三跨两临近重点区段!$A:$A=D116),0))="已取消","已取消",INDEX(三跨两临近重点区段!$H:$H,MATCH(1,(MONTH(三跨两临近重点区段!$H:$H)=12)*(三跨两临近重点区段!$A:$A=D116)*(三跨两临近重点区段!$F:$F="现存区段"),0))),"")</f>
        <v/>
      </c>
      <c r="AF116" s="72" t="str">
        <f t="array" ref="AF116">IFERROR(IF(INDEX(三跨两临近重点区段!$F:$F,MATCH(1,(MONTH(三跨两临近重点区段!$H:$H)=12)*(三跨两临近重点区段!$A:$A=D116),0))="已取消","已取消",INDEX(三跨两临近重点区段!$I:$I,MATCH(1,(MONTH(三跨两临近重点区段!$H:$H)=12)*(三跨两临近重点区段!$A:$A=D116)*(三跨两临近重点区段!$F:$F="现存区段"),0))),"")</f>
        <v/>
      </c>
      <c r="AH116" t="e">
        <f t="array" ref="AH116">INDEX(三跨两临近重点区段!$G:$G,MATCH(D116,三跨两临近重点区段!$A:$A,0))</f>
        <v>#N/A</v>
      </c>
    </row>
    <row r="117" ht="14.25" spans="1:34">
      <c r="A117" s="263" t="s">
        <v>119</v>
      </c>
      <c r="B117" s="264" t="s">
        <v>2301</v>
      </c>
      <c r="C117" s="263" t="s">
        <v>2277</v>
      </c>
      <c r="D117" s="263" t="s">
        <v>2311</v>
      </c>
      <c r="E117" s="265" t="s">
        <v>2137</v>
      </c>
      <c r="F117" s="264" t="s">
        <v>125</v>
      </c>
      <c r="G117" s="263" t="s">
        <v>2138</v>
      </c>
      <c r="H117" s="263" t="s">
        <v>923</v>
      </c>
      <c r="I117" s="271"/>
      <c r="J117" s="196"/>
      <c r="K117" s="196"/>
      <c r="L117" s="196"/>
      <c r="M117" s="270"/>
      <c r="N117" s="270"/>
      <c r="O117" s="33"/>
      <c r="P117" s="107"/>
      <c r="Q117" s="279"/>
      <c r="R117" s="279"/>
      <c r="S117" s="278">
        <v>45447</v>
      </c>
      <c r="T117" s="279" t="s">
        <v>2117</v>
      </c>
      <c r="U117" s="268" t="str">
        <f t="array" ref="U117">IFERROR(IF(INDEX(三跨两临近重点区段!$F:$F,MATCH(1,(MONTH(三跨两临近重点区段!$H:$H)=7)*(三跨两临近重点区段!$A:$A=D117),0))="已取消","已取消",INDEX(三跨两临近重点区段!$H:$H,MATCH(1,(MONTH(三跨两临近重点区段!$H:$H)=7)*(三跨两临近重点区段!$A:$A=D117)*(三跨两临近重点区段!$F:$F="现存区段"),0))),"")</f>
        <v/>
      </c>
      <c r="V117" s="232" t="str">
        <f t="array" ref="V117">IFERROR(IF(INDEX(三跨两临近重点区段!$F:$F,MATCH(1,(MONTH(三跨两临近重点区段!$H:$H)=7)*(三跨两临近重点区段!$A:$A=D117),0))="已取消","已取消",INDEX(三跨两临近重点区段!$I:$I,MATCH(1,(MONTH(三跨两临近重点区段!$H:$H)=7)*(三跨两临近重点区段!$A:$A=D117)*(三跨两临近重点区段!$F:$F="现存区段"),0))),"")</f>
        <v/>
      </c>
      <c r="W117" s="268" t="str">
        <f t="array" ref="W117">IFERROR(IF(INDEX(三跨两临近重点区段!$F:$F,MATCH(1,(MONTH(三跨两临近重点区段!$H:$H)=8)*(三跨两临近重点区段!$A:$A=D117),0))="已取消","已取消",INDEX(三跨两临近重点区段!$H:$H,MATCH(1,(MONTH(三跨两临近重点区段!$H:$H)=8)*(三跨两临近重点区段!$A:$A=D117)*(三跨两临近重点区段!$F:$F="现存区段"),0))),"")</f>
        <v/>
      </c>
      <c r="X117" s="232" t="str">
        <f t="array" ref="X117">IFERROR(IF(INDEX(三跨两临近重点区段!$F:$F,MATCH(1,(MONTH(三跨两临近重点区段!$H:$H)=8)*(三跨两临近重点区段!$A:$A=D117),0))="已取消","已取消",INDEX(三跨两临近重点区段!$I:$I,MATCH(1,(MONTH(三跨两临近重点区段!$H:$H)=8)*(三跨两临近重点区段!$A:$A=D117)*(三跨两临近重点区段!$F:$F="现存区段"),0))),"")</f>
        <v/>
      </c>
      <c r="Y117" s="268" t="str">
        <f t="array" ref="Y117">IFERROR(IF(INDEX(三跨两临近重点区段!$F:$F,MATCH(1,(MONTH(三跨两临近重点区段!$H:$H)=9)*(三跨两临近重点区段!$A:$A=D117),0))="已取消","已取消",INDEX(三跨两临近重点区段!$H:$H,MATCH(1,(MONTH(三跨两临近重点区段!$H:$H)=9)*(三跨两临近重点区段!$A:$A=D117)*(三跨两临近重点区段!$F:$F="现存区段"),0))),"")</f>
        <v/>
      </c>
      <c r="Z117" s="232" t="str">
        <f t="array" ref="Z117">IFERROR(IF(INDEX(三跨两临近重点区段!$F:$F,MATCH(1,(MONTH(三跨两临近重点区段!$H:$H)=9)*(三跨两临近重点区段!$A:$A=D117),0))="已取消","已取消",INDEX(三跨两临近重点区段!$I:$I,MATCH(1,(MONTH(三跨两临近重点区段!$H:$H)=9)*(三跨两临近重点区段!$A:$A=D117)*(三跨两临近重点区段!$F:$F="现存区段"),0))),"")</f>
        <v/>
      </c>
      <c r="AA117" s="268" t="str">
        <f t="array" ref="AA117">IFERROR(IF(INDEX(三跨两临近重点区段!$F:$F,MATCH(1,(MONTH(三跨两临近重点区段!$H:$H)=10)*(三跨两临近重点区段!$A:$A=D117),0))="已取消","已取消",INDEX(三跨两临近重点区段!$H:$H,MATCH(1,(MONTH(三跨两临近重点区段!$H:$H)=10)*(三跨两临近重点区段!$A:$A=D117)*(三跨两临近重点区段!$F:$F="现存区段"),0))),"")</f>
        <v/>
      </c>
      <c r="AB117" s="72" t="str">
        <f t="array" ref="AB117">IFERROR(IF(INDEX(三跨两临近重点区段!$F:$F,MATCH(1,(MONTH(三跨两临近重点区段!$H:$H)=10)*(三跨两临近重点区段!$A:$A=D117),0))="已取消","已取消",INDEX(三跨两临近重点区段!$I:$I,MATCH(1,(MONTH(三跨两临近重点区段!$H:$H)=10)*(三跨两临近重点区段!$A:$A=D117)*(三跨两临近重点区段!$F:$F="现存区段"),0))),"")</f>
        <v/>
      </c>
      <c r="AC117" s="284" t="str">
        <f t="array" ref="AC117">IFERROR(IF(INDEX(三跨两临近重点区段!$F:$F,MATCH(1,(MONTH(三跨两临近重点区段!$H:$H)=11)*(三跨两临近重点区段!$A:$A=D117),0))="已取消","已取消",INDEX(三跨两临近重点区段!$H:$H,MATCH(1,(MONTH(三跨两临近重点区段!$H:$H)=11)*(三跨两临近重点区段!$A:$A=D117)*(三跨两临近重点区段!$F:$F="现存区段"),0))),"")</f>
        <v/>
      </c>
      <c r="AD117" s="72" t="str">
        <f t="array" ref="AD117">IFERROR(IF(INDEX(三跨两临近重点区段!$F:$F,MATCH(1,(MONTH(三跨两临近重点区段!$H:$H)=11)*(三跨两临近重点区段!$A:$A=D117),0))="已取消","已取消",INDEX(三跨两临近重点区段!$I:$I,MATCH(1,(MONTH(三跨两临近重点区段!$H:$H)=11)*(三跨两临近重点区段!$A:$A=D117)*(三跨两临近重点区段!$F:$F="现存区段"),0))),"")</f>
        <v/>
      </c>
      <c r="AE117" s="284" t="str">
        <f t="array" ref="AE117">IFERROR(IF(INDEX(三跨两临近重点区段!$F:$F,MATCH(1,(MONTH(三跨两临近重点区段!$H:$H)=12)*(三跨两临近重点区段!$A:$A=D117),0))="已取消","已取消",INDEX(三跨两临近重点区段!$H:$H,MATCH(1,(MONTH(三跨两临近重点区段!$H:$H)=12)*(三跨两临近重点区段!$A:$A=D117)*(三跨两临近重点区段!$F:$F="现存区段"),0))),"")</f>
        <v/>
      </c>
      <c r="AF117" s="72" t="str">
        <f t="array" ref="AF117">IFERROR(IF(INDEX(三跨两临近重点区段!$F:$F,MATCH(1,(MONTH(三跨两临近重点区段!$H:$H)=12)*(三跨两临近重点区段!$A:$A=D117),0))="已取消","已取消",INDEX(三跨两临近重点区段!$I:$I,MATCH(1,(MONTH(三跨两临近重点区段!$H:$H)=12)*(三跨两临近重点区段!$A:$A=D117)*(三跨两临近重点区段!$F:$F="现存区段"),0))),"")</f>
        <v/>
      </c>
      <c r="AH117" t="e">
        <f t="array" ref="AH117">INDEX(三跨两临近重点区段!$G:$G,MATCH(D117,三跨两临近重点区段!$A:$A,0))</f>
        <v>#N/A</v>
      </c>
    </row>
    <row r="118" ht="14.25" spans="1:34">
      <c r="A118" s="263" t="s">
        <v>119</v>
      </c>
      <c r="B118" s="264" t="s">
        <v>2301</v>
      </c>
      <c r="C118" s="263" t="s">
        <v>2312</v>
      </c>
      <c r="D118" s="263" t="s">
        <v>2313</v>
      </c>
      <c r="E118" s="265" t="s">
        <v>2137</v>
      </c>
      <c r="F118" s="264" t="s">
        <v>125</v>
      </c>
      <c r="G118" s="263" t="s">
        <v>2138</v>
      </c>
      <c r="H118" s="263" t="s">
        <v>923</v>
      </c>
      <c r="I118" s="271"/>
      <c r="J118" s="196"/>
      <c r="K118" s="196"/>
      <c r="L118" s="196"/>
      <c r="M118" s="270"/>
      <c r="N118" s="270"/>
      <c r="O118" s="33"/>
      <c r="P118" s="107"/>
      <c r="Q118" s="279"/>
      <c r="R118" s="279"/>
      <c r="S118" s="278">
        <v>45447</v>
      </c>
      <c r="T118" s="279" t="s">
        <v>2117</v>
      </c>
      <c r="U118" s="268" t="str">
        <f t="array" ref="U118">IFERROR(IF(INDEX(三跨两临近重点区段!$F:$F,MATCH(1,(MONTH(三跨两临近重点区段!$H:$H)=7)*(三跨两临近重点区段!$A:$A=D118),0))="已取消","已取消",INDEX(三跨两临近重点区段!$H:$H,MATCH(1,(MONTH(三跨两临近重点区段!$H:$H)=7)*(三跨两临近重点区段!$A:$A=D118)*(三跨两临近重点区段!$F:$F="现存区段"),0))),"")</f>
        <v/>
      </c>
      <c r="V118" s="232" t="str">
        <f t="array" ref="V118">IFERROR(IF(INDEX(三跨两临近重点区段!$F:$F,MATCH(1,(MONTH(三跨两临近重点区段!$H:$H)=7)*(三跨两临近重点区段!$A:$A=D118),0))="已取消","已取消",INDEX(三跨两临近重点区段!$I:$I,MATCH(1,(MONTH(三跨两临近重点区段!$H:$H)=7)*(三跨两临近重点区段!$A:$A=D118)*(三跨两临近重点区段!$F:$F="现存区段"),0))),"")</f>
        <v/>
      </c>
      <c r="W118" s="268" t="str">
        <f t="array" ref="W118">IFERROR(IF(INDEX(三跨两临近重点区段!$F:$F,MATCH(1,(MONTH(三跨两临近重点区段!$H:$H)=8)*(三跨两临近重点区段!$A:$A=D118),0))="已取消","已取消",INDEX(三跨两临近重点区段!$H:$H,MATCH(1,(MONTH(三跨两临近重点区段!$H:$H)=8)*(三跨两临近重点区段!$A:$A=D118)*(三跨两临近重点区段!$F:$F="现存区段"),0))),"")</f>
        <v/>
      </c>
      <c r="X118" s="232" t="str">
        <f t="array" ref="X118">IFERROR(IF(INDEX(三跨两临近重点区段!$F:$F,MATCH(1,(MONTH(三跨两临近重点区段!$H:$H)=8)*(三跨两临近重点区段!$A:$A=D118),0))="已取消","已取消",INDEX(三跨两临近重点区段!$I:$I,MATCH(1,(MONTH(三跨两临近重点区段!$H:$H)=8)*(三跨两临近重点区段!$A:$A=D118)*(三跨两临近重点区段!$F:$F="现存区段"),0))),"")</f>
        <v/>
      </c>
      <c r="Y118" s="268" t="str">
        <f t="array" ref="Y118">IFERROR(IF(INDEX(三跨两临近重点区段!$F:$F,MATCH(1,(MONTH(三跨两临近重点区段!$H:$H)=9)*(三跨两临近重点区段!$A:$A=D118),0))="已取消","已取消",INDEX(三跨两临近重点区段!$H:$H,MATCH(1,(MONTH(三跨两临近重点区段!$H:$H)=9)*(三跨两临近重点区段!$A:$A=D118)*(三跨两临近重点区段!$F:$F="现存区段"),0))),"")</f>
        <v/>
      </c>
      <c r="Z118" s="232" t="str">
        <f t="array" ref="Z118">IFERROR(IF(INDEX(三跨两临近重点区段!$F:$F,MATCH(1,(MONTH(三跨两临近重点区段!$H:$H)=9)*(三跨两临近重点区段!$A:$A=D118),0))="已取消","已取消",INDEX(三跨两临近重点区段!$I:$I,MATCH(1,(MONTH(三跨两临近重点区段!$H:$H)=9)*(三跨两临近重点区段!$A:$A=D118)*(三跨两临近重点区段!$F:$F="现存区段"),0))),"")</f>
        <v/>
      </c>
      <c r="AA118" s="268" t="str">
        <f t="array" ref="AA118">IFERROR(IF(INDEX(三跨两临近重点区段!$F:$F,MATCH(1,(MONTH(三跨两临近重点区段!$H:$H)=10)*(三跨两临近重点区段!$A:$A=D118),0))="已取消","已取消",INDEX(三跨两临近重点区段!$H:$H,MATCH(1,(MONTH(三跨两临近重点区段!$H:$H)=10)*(三跨两临近重点区段!$A:$A=D118)*(三跨两临近重点区段!$F:$F="现存区段"),0))),"")</f>
        <v/>
      </c>
      <c r="AB118" s="72" t="str">
        <f t="array" ref="AB118">IFERROR(IF(INDEX(三跨两临近重点区段!$F:$F,MATCH(1,(MONTH(三跨两临近重点区段!$H:$H)=10)*(三跨两临近重点区段!$A:$A=D118),0))="已取消","已取消",INDEX(三跨两临近重点区段!$I:$I,MATCH(1,(MONTH(三跨两临近重点区段!$H:$H)=10)*(三跨两临近重点区段!$A:$A=D118)*(三跨两临近重点区段!$F:$F="现存区段"),0))),"")</f>
        <v/>
      </c>
      <c r="AC118" s="284" t="str">
        <f t="array" ref="AC118">IFERROR(IF(INDEX(三跨两临近重点区段!$F:$F,MATCH(1,(MONTH(三跨两临近重点区段!$H:$H)=11)*(三跨两临近重点区段!$A:$A=D118),0))="已取消","已取消",INDEX(三跨两临近重点区段!$H:$H,MATCH(1,(MONTH(三跨两临近重点区段!$H:$H)=11)*(三跨两临近重点区段!$A:$A=D118)*(三跨两临近重点区段!$F:$F="现存区段"),0))),"")</f>
        <v/>
      </c>
      <c r="AD118" s="72" t="str">
        <f t="array" ref="AD118">IFERROR(IF(INDEX(三跨两临近重点区段!$F:$F,MATCH(1,(MONTH(三跨两临近重点区段!$H:$H)=11)*(三跨两临近重点区段!$A:$A=D118),0))="已取消","已取消",INDEX(三跨两临近重点区段!$I:$I,MATCH(1,(MONTH(三跨两临近重点区段!$H:$H)=11)*(三跨两临近重点区段!$A:$A=D118)*(三跨两临近重点区段!$F:$F="现存区段"),0))),"")</f>
        <v/>
      </c>
      <c r="AE118" s="284" t="str">
        <f t="array" ref="AE118">IFERROR(IF(INDEX(三跨两临近重点区段!$F:$F,MATCH(1,(MONTH(三跨两临近重点区段!$H:$H)=12)*(三跨两临近重点区段!$A:$A=D118),0))="已取消","已取消",INDEX(三跨两临近重点区段!$H:$H,MATCH(1,(MONTH(三跨两临近重点区段!$H:$H)=12)*(三跨两临近重点区段!$A:$A=D118)*(三跨两临近重点区段!$F:$F="现存区段"),0))),"")</f>
        <v/>
      </c>
      <c r="AF118" s="72" t="str">
        <f t="array" ref="AF118">IFERROR(IF(INDEX(三跨两临近重点区段!$F:$F,MATCH(1,(MONTH(三跨两临近重点区段!$H:$H)=12)*(三跨两临近重点区段!$A:$A=D118),0))="已取消","已取消",INDEX(三跨两临近重点区段!$I:$I,MATCH(1,(MONTH(三跨两临近重点区段!$H:$H)=12)*(三跨两临近重点区段!$A:$A=D118)*(三跨两临近重点区段!$F:$F="现存区段"),0))),"")</f>
        <v/>
      </c>
      <c r="AH118" t="e">
        <f t="array" ref="AH118">INDEX(三跨两临近重点区段!$G:$G,MATCH(D118,三跨两临近重点区段!$A:$A,0))</f>
        <v>#N/A</v>
      </c>
    </row>
    <row r="119" ht="14.25" spans="1:34">
      <c r="A119" s="263" t="s">
        <v>119</v>
      </c>
      <c r="B119" s="264" t="s">
        <v>2301</v>
      </c>
      <c r="C119" s="263" t="s">
        <v>2279</v>
      </c>
      <c r="D119" s="263" t="s">
        <v>2314</v>
      </c>
      <c r="E119" s="265" t="s">
        <v>2137</v>
      </c>
      <c r="F119" s="264" t="s">
        <v>125</v>
      </c>
      <c r="G119" s="263" t="s">
        <v>2138</v>
      </c>
      <c r="H119" s="263" t="s">
        <v>923</v>
      </c>
      <c r="I119" s="271"/>
      <c r="J119" s="196"/>
      <c r="K119" s="196"/>
      <c r="L119" s="196"/>
      <c r="M119" s="270"/>
      <c r="N119" s="270"/>
      <c r="O119" s="33"/>
      <c r="P119" s="107"/>
      <c r="Q119" s="279"/>
      <c r="R119" s="279"/>
      <c r="S119" s="278">
        <v>45447</v>
      </c>
      <c r="T119" s="279" t="s">
        <v>2117</v>
      </c>
      <c r="U119" s="268" t="str">
        <f t="array" ref="U119">IFERROR(IF(INDEX(三跨两临近重点区段!$F:$F,MATCH(1,(MONTH(三跨两临近重点区段!$H:$H)=7)*(三跨两临近重点区段!$A:$A=D119),0))="已取消","已取消",INDEX(三跨两临近重点区段!$H:$H,MATCH(1,(MONTH(三跨两临近重点区段!$H:$H)=7)*(三跨两临近重点区段!$A:$A=D119)*(三跨两临近重点区段!$F:$F="现存区段"),0))),"")</f>
        <v/>
      </c>
      <c r="V119" s="232" t="str">
        <f t="array" ref="V119">IFERROR(IF(INDEX(三跨两临近重点区段!$F:$F,MATCH(1,(MONTH(三跨两临近重点区段!$H:$H)=7)*(三跨两临近重点区段!$A:$A=D119),0))="已取消","已取消",INDEX(三跨两临近重点区段!$I:$I,MATCH(1,(MONTH(三跨两临近重点区段!$H:$H)=7)*(三跨两临近重点区段!$A:$A=D119)*(三跨两临近重点区段!$F:$F="现存区段"),0))),"")</f>
        <v/>
      </c>
      <c r="W119" s="268" t="str">
        <f t="array" ref="W119">IFERROR(IF(INDEX(三跨两临近重点区段!$F:$F,MATCH(1,(MONTH(三跨两临近重点区段!$H:$H)=8)*(三跨两临近重点区段!$A:$A=D119),0))="已取消","已取消",INDEX(三跨两临近重点区段!$H:$H,MATCH(1,(MONTH(三跨两临近重点区段!$H:$H)=8)*(三跨两临近重点区段!$A:$A=D119)*(三跨两临近重点区段!$F:$F="现存区段"),0))),"")</f>
        <v/>
      </c>
      <c r="X119" s="232" t="str">
        <f t="array" ref="X119">IFERROR(IF(INDEX(三跨两临近重点区段!$F:$F,MATCH(1,(MONTH(三跨两临近重点区段!$H:$H)=8)*(三跨两临近重点区段!$A:$A=D119),0))="已取消","已取消",INDEX(三跨两临近重点区段!$I:$I,MATCH(1,(MONTH(三跨两临近重点区段!$H:$H)=8)*(三跨两临近重点区段!$A:$A=D119)*(三跨两临近重点区段!$F:$F="现存区段"),0))),"")</f>
        <v/>
      </c>
      <c r="Y119" s="268" t="str">
        <f t="array" ref="Y119">IFERROR(IF(INDEX(三跨两临近重点区段!$F:$F,MATCH(1,(MONTH(三跨两临近重点区段!$H:$H)=9)*(三跨两临近重点区段!$A:$A=D119),0))="已取消","已取消",INDEX(三跨两临近重点区段!$H:$H,MATCH(1,(MONTH(三跨两临近重点区段!$H:$H)=9)*(三跨两临近重点区段!$A:$A=D119)*(三跨两临近重点区段!$F:$F="现存区段"),0))),"")</f>
        <v/>
      </c>
      <c r="Z119" s="232" t="str">
        <f t="array" ref="Z119">IFERROR(IF(INDEX(三跨两临近重点区段!$F:$F,MATCH(1,(MONTH(三跨两临近重点区段!$H:$H)=9)*(三跨两临近重点区段!$A:$A=D119),0))="已取消","已取消",INDEX(三跨两临近重点区段!$I:$I,MATCH(1,(MONTH(三跨两临近重点区段!$H:$H)=9)*(三跨两临近重点区段!$A:$A=D119)*(三跨两临近重点区段!$F:$F="现存区段"),0))),"")</f>
        <v/>
      </c>
      <c r="AA119" s="268" t="str">
        <f t="array" ref="AA119">IFERROR(IF(INDEX(三跨两临近重点区段!$F:$F,MATCH(1,(MONTH(三跨两临近重点区段!$H:$H)=10)*(三跨两临近重点区段!$A:$A=D119),0))="已取消","已取消",INDEX(三跨两临近重点区段!$H:$H,MATCH(1,(MONTH(三跨两临近重点区段!$H:$H)=10)*(三跨两临近重点区段!$A:$A=D119)*(三跨两临近重点区段!$F:$F="现存区段"),0))),"")</f>
        <v/>
      </c>
      <c r="AB119" s="72" t="str">
        <f t="array" ref="AB119">IFERROR(IF(INDEX(三跨两临近重点区段!$F:$F,MATCH(1,(MONTH(三跨两临近重点区段!$H:$H)=10)*(三跨两临近重点区段!$A:$A=D119),0))="已取消","已取消",INDEX(三跨两临近重点区段!$I:$I,MATCH(1,(MONTH(三跨两临近重点区段!$H:$H)=10)*(三跨两临近重点区段!$A:$A=D119)*(三跨两临近重点区段!$F:$F="现存区段"),0))),"")</f>
        <v/>
      </c>
      <c r="AC119" s="284" t="str">
        <f t="array" ref="AC119">IFERROR(IF(INDEX(三跨两临近重点区段!$F:$F,MATCH(1,(MONTH(三跨两临近重点区段!$H:$H)=11)*(三跨两临近重点区段!$A:$A=D119),0))="已取消","已取消",INDEX(三跨两临近重点区段!$H:$H,MATCH(1,(MONTH(三跨两临近重点区段!$H:$H)=11)*(三跨两临近重点区段!$A:$A=D119)*(三跨两临近重点区段!$F:$F="现存区段"),0))),"")</f>
        <v/>
      </c>
      <c r="AD119" s="72" t="str">
        <f t="array" ref="AD119">IFERROR(IF(INDEX(三跨两临近重点区段!$F:$F,MATCH(1,(MONTH(三跨两临近重点区段!$H:$H)=11)*(三跨两临近重点区段!$A:$A=D119),0))="已取消","已取消",INDEX(三跨两临近重点区段!$I:$I,MATCH(1,(MONTH(三跨两临近重点区段!$H:$H)=11)*(三跨两临近重点区段!$A:$A=D119)*(三跨两临近重点区段!$F:$F="现存区段"),0))),"")</f>
        <v/>
      </c>
      <c r="AE119" s="284" t="str">
        <f t="array" ref="AE119">IFERROR(IF(INDEX(三跨两临近重点区段!$F:$F,MATCH(1,(MONTH(三跨两临近重点区段!$H:$H)=12)*(三跨两临近重点区段!$A:$A=D119),0))="已取消","已取消",INDEX(三跨两临近重点区段!$H:$H,MATCH(1,(MONTH(三跨两临近重点区段!$H:$H)=12)*(三跨两临近重点区段!$A:$A=D119)*(三跨两临近重点区段!$F:$F="现存区段"),0))),"")</f>
        <v/>
      </c>
      <c r="AF119" s="72" t="str">
        <f t="array" ref="AF119">IFERROR(IF(INDEX(三跨两临近重点区段!$F:$F,MATCH(1,(MONTH(三跨两临近重点区段!$H:$H)=12)*(三跨两临近重点区段!$A:$A=D119),0))="已取消","已取消",INDEX(三跨两临近重点区段!$I:$I,MATCH(1,(MONTH(三跨两临近重点区段!$H:$H)=12)*(三跨两临近重点区段!$A:$A=D119)*(三跨两临近重点区段!$F:$F="现存区段"),0))),"")</f>
        <v/>
      </c>
      <c r="AH119" t="e">
        <f t="array" ref="AH119">INDEX(三跨两临近重点区段!$G:$G,MATCH(D119,三跨两临近重点区段!$A:$A,0))</f>
        <v>#N/A</v>
      </c>
    </row>
    <row r="120" ht="14.25" spans="1:34">
      <c r="A120" s="263" t="s">
        <v>119</v>
      </c>
      <c r="B120" s="264" t="s">
        <v>2301</v>
      </c>
      <c r="C120" s="263" t="s">
        <v>2207</v>
      </c>
      <c r="D120" s="263" t="s">
        <v>2315</v>
      </c>
      <c r="E120" s="265" t="s">
        <v>2137</v>
      </c>
      <c r="F120" s="264" t="s">
        <v>125</v>
      </c>
      <c r="G120" s="263" t="s">
        <v>2138</v>
      </c>
      <c r="H120" s="263" t="s">
        <v>923</v>
      </c>
      <c r="I120" s="271"/>
      <c r="J120" s="196"/>
      <c r="K120" s="196"/>
      <c r="L120" s="196"/>
      <c r="M120" s="270"/>
      <c r="N120" s="270"/>
      <c r="O120" s="33"/>
      <c r="P120" s="107"/>
      <c r="Q120" s="279"/>
      <c r="R120" s="279"/>
      <c r="S120" s="278">
        <v>45447</v>
      </c>
      <c r="T120" s="279" t="s">
        <v>2117</v>
      </c>
      <c r="U120" s="268" t="str">
        <f t="array" ref="U120">IFERROR(IF(INDEX(三跨两临近重点区段!$F:$F,MATCH(1,(MONTH(三跨两临近重点区段!$H:$H)=7)*(三跨两临近重点区段!$A:$A=D120),0))="已取消","已取消",INDEX(三跨两临近重点区段!$H:$H,MATCH(1,(MONTH(三跨两临近重点区段!$H:$H)=7)*(三跨两临近重点区段!$A:$A=D120)*(三跨两临近重点区段!$F:$F="现存区段"),0))),"")</f>
        <v/>
      </c>
      <c r="V120" s="232" t="str">
        <f t="array" ref="V120">IFERROR(IF(INDEX(三跨两临近重点区段!$F:$F,MATCH(1,(MONTH(三跨两临近重点区段!$H:$H)=7)*(三跨两临近重点区段!$A:$A=D120),0))="已取消","已取消",INDEX(三跨两临近重点区段!$I:$I,MATCH(1,(MONTH(三跨两临近重点区段!$H:$H)=7)*(三跨两临近重点区段!$A:$A=D120)*(三跨两临近重点区段!$F:$F="现存区段"),0))),"")</f>
        <v/>
      </c>
      <c r="W120" s="268" t="str">
        <f t="array" ref="W120">IFERROR(IF(INDEX(三跨两临近重点区段!$F:$F,MATCH(1,(MONTH(三跨两临近重点区段!$H:$H)=8)*(三跨两临近重点区段!$A:$A=D120),0))="已取消","已取消",INDEX(三跨两临近重点区段!$H:$H,MATCH(1,(MONTH(三跨两临近重点区段!$H:$H)=8)*(三跨两临近重点区段!$A:$A=D120)*(三跨两临近重点区段!$F:$F="现存区段"),0))),"")</f>
        <v/>
      </c>
      <c r="X120" s="232" t="str">
        <f t="array" ref="X120">IFERROR(IF(INDEX(三跨两临近重点区段!$F:$F,MATCH(1,(MONTH(三跨两临近重点区段!$H:$H)=8)*(三跨两临近重点区段!$A:$A=D120),0))="已取消","已取消",INDEX(三跨两临近重点区段!$I:$I,MATCH(1,(MONTH(三跨两临近重点区段!$H:$H)=8)*(三跨两临近重点区段!$A:$A=D120)*(三跨两临近重点区段!$F:$F="现存区段"),0))),"")</f>
        <v/>
      </c>
      <c r="Y120" s="268" t="str">
        <f t="array" ref="Y120">IFERROR(IF(INDEX(三跨两临近重点区段!$F:$F,MATCH(1,(MONTH(三跨两临近重点区段!$H:$H)=9)*(三跨两临近重点区段!$A:$A=D120),0))="已取消","已取消",INDEX(三跨两临近重点区段!$H:$H,MATCH(1,(MONTH(三跨两临近重点区段!$H:$H)=9)*(三跨两临近重点区段!$A:$A=D120)*(三跨两临近重点区段!$F:$F="现存区段"),0))),"")</f>
        <v/>
      </c>
      <c r="Z120" s="232" t="str">
        <f t="array" ref="Z120">IFERROR(IF(INDEX(三跨两临近重点区段!$F:$F,MATCH(1,(MONTH(三跨两临近重点区段!$H:$H)=9)*(三跨两临近重点区段!$A:$A=D120),0))="已取消","已取消",INDEX(三跨两临近重点区段!$I:$I,MATCH(1,(MONTH(三跨两临近重点区段!$H:$H)=9)*(三跨两临近重点区段!$A:$A=D120)*(三跨两临近重点区段!$F:$F="现存区段"),0))),"")</f>
        <v/>
      </c>
      <c r="AA120" s="268" t="str">
        <f t="array" ref="AA120">IFERROR(IF(INDEX(三跨两临近重点区段!$F:$F,MATCH(1,(MONTH(三跨两临近重点区段!$H:$H)=10)*(三跨两临近重点区段!$A:$A=D120),0))="已取消","已取消",INDEX(三跨两临近重点区段!$H:$H,MATCH(1,(MONTH(三跨两临近重点区段!$H:$H)=10)*(三跨两临近重点区段!$A:$A=D120)*(三跨两临近重点区段!$F:$F="现存区段"),0))),"")</f>
        <v/>
      </c>
      <c r="AB120" s="72" t="str">
        <f t="array" ref="AB120">IFERROR(IF(INDEX(三跨两临近重点区段!$F:$F,MATCH(1,(MONTH(三跨两临近重点区段!$H:$H)=10)*(三跨两临近重点区段!$A:$A=D120),0))="已取消","已取消",INDEX(三跨两临近重点区段!$I:$I,MATCH(1,(MONTH(三跨两临近重点区段!$H:$H)=10)*(三跨两临近重点区段!$A:$A=D120)*(三跨两临近重点区段!$F:$F="现存区段"),0))),"")</f>
        <v/>
      </c>
      <c r="AC120" s="284" t="str">
        <f t="array" ref="AC120">IFERROR(IF(INDEX(三跨两临近重点区段!$F:$F,MATCH(1,(MONTH(三跨两临近重点区段!$H:$H)=11)*(三跨两临近重点区段!$A:$A=D120),0))="已取消","已取消",INDEX(三跨两临近重点区段!$H:$H,MATCH(1,(MONTH(三跨两临近重点区段!$H:$H)=11)*(三跨两临近重点区段!$A:$A=D120)*(三跨两临近重点区段!$F:$F="现存区段"),0))),"")</f>
        <v/>
      </c>
      <c r="AD120" s="72" t="str">
        <f t="array" ref="AD120">IFERROR(IF(INDEX(三跨两临近重点区段!$F:$F,MATCH(1,(MONTH(三跨两临近重点区段!$H:$H)=11)*(三跨两临近重点区段!$A:$A=D120),0))="已取消","已取消",INDEX(三跨两临近重点区段!$I:$I,MATCH(1,(MONTH(三跨两临近重点区段!$H:$H)=11)*(三跨两临近重点区段!$A:$A=D120)*(三跨两临近重点区段!$F:$F="现存区段"),0))),"")</f>
        <v/>
      </c>
      <c r="AE120" s="284" t="str">
        <f t="array" ref="AE120">IFERROR(IF(INDEX(三跨两临近重点区段!$F:$F,MATCH(1,(MONTH(三跨两临近重点区段!$H:$H)=12)*(三跨两临近重点区段!$A:$A=D120),0))="已取消","已取消",INDEX(三跨两临近重点区段!$H:$H,MATCH(1,(MONTH(三跨两临近重点区段!$H:$H)=12)*(三跨两临近重点区段!$A:$A=D120)*(三跨两临近重点区段!$F:$F="现存区段"),0))),"")</f>
        <v/>
      </c>
      <c r="AF120" s="72" t="str">
        <f t="array" ref="AF120">IFERROR(IF(INDEX(三跨两临近重点区段!$F:$F,MATCH(1,(MONTH(三跨两临近重点区段!$H:$H)=12)*(三跨两临近重点区段!$A:$A=D120),0))="已取消","已取消",INDEX(三跨两临近重点区段!$I:$I,MATCH(1,(MONTH(三跨两临近重点区段!$H:$H)=12)*(三跨两临近重点区段!$A:$A=D120)*(三跨两临近重点区段!$F:$F="现存区段"),0))),"")</f>
        <v/>
      </c>
      <c r="AH120" t="e">
        <f t="array" ref="AH120">INDEX(三跨两临近重点区段!$G:$G,MATCH(D120,三跨两临近重点区段!$A:$A,0))</f>
        <v>#N/A</v>
      </c>
    </row>
    <row r="121" ht="14.25" spans="1:34">
      <c r="A121" s="263" t="s">
        <v>119</v>
      </c>
      <c r="B121" s="264" t="s">
        <v>2301</v>
      </c>
      <c r="C121" s="263" t="s">
        <v>2316</v>
      </c>
      <c r="D121" s="263" t="s">
        <v>2317</v>
      </c>
      <c r="E121" s="265" t="s">
        <v>2137</v>
      </c>
      <c r="F121" s="264" t="s">
        <v>125</v>
      </c>
      <c r="G121" s="263" t="s">
        <v>2138</v>
      </c>
      <c r="H121" s="263" t="s">
        <v>923</v>
      </c>
      <c r="I121" s="271"/>
      <c r="J121" s="196"/>
      <c r="K121" s="196"/>
      <c r="L121" s="196"/>
      <c r="M121" s="270"/>
      <c r="N121" s="270"/>
      <c r="O121" s="33"/>
      <c r="P121" s="107"/>
      <c r="Q121" s="279"/>
      <c r="R121" s="279"/>
      <c r="S121" s="278">
        <v>45447</v>
      </c>
      <c r="T121" s="279" t="s">
        <v>2117</v>
      </c>
      <c r="U121" s="268" t="str">
        <f t="array" ref="U121">IFERROR(IF(INDEX(三跨两临近重点区段!$F:$F,MATCH(1,(MONTH(三跨两临近重点区段!$H:$H)=7)*(三跨两临近重点区段!$A:$A=D121),0))="已取消","已取消",INDEX(三跨两临近重点区段!$H:$H,MATCH(1,(MONTH(三跨两临近重点区段!$H:$H)=7)*(三跨两临近重点区段!$A:$A=D121)*(三跨两临近重点区段!$F:$F="现存区段"),0))),"")</f>
        <v/>
      </c>
      <c r="V121" s="232" t="str">
        <f t="array" ref="V121">IFERROR(IF(INDEX(三跨两临近重点区段!$F:$F,MATCH(1,(MONTH(三跨两临近重点区段!$H:$H)=7)*(三跨两临近重点区段!$A:$A=D121),0))="已取消","已取消",INDEX(三跨两临近重点区段!$I:$I,MATCH(1,(MONTH(三跨两临近重点区段!$H:$H)=7)*(三跨两临近重点区段!$A:$A=D121)*(三跨两临近重点区段!$F:$F="现存区段"),0))),"")</f>
        <v/>
      </c>
      <c r="W121" s="268" t="str">
        <f t="array" ref="W121">IFERROR(IF(INDEX(三跨两临近重点区段!$F:$F,MATCH(1,(MONTH(三跨两临近重点区段!$H:$H)=8)*(三跨两临近重点区段!$A:$A=D121),0))="已取消","已取消",INDEX(三跨两临近重点区段!$H:$H,MATCH(1,(MONTH(三跨两临近重点区段!$H:$H)=8)*(三跨两临近重点区段!$A:$A=D121)*(三跨两临近重点区段!$F:$F="现存区段"),0))),"")</f>
        <v/>
      </c>
      <c r="X121" s="232" t="str">
        <f t="array" ref="X121">IFERROR(IF(INDEX(三跨两临近重点区段!$F:$F,MATCH(1,(MONTH(三跨两临近重点区段!$H:$H)=8)*(三跨两临近重点区段!$A:$A=D121),0))="已取消","已取消",INDEX(三跨两临近重点区段!$I:$I,MATCH(1,(MONTH(三跨两临近重点区段!$H:$H)=8)*(三跨两临近重点区段!$A:$A=D121)*(三跨两临近重点区段!$F:$F="现存区段"),0))),"")</f>
        <v/>
      </c>
      <c r="Y121" s="268" t="str">
        <f t="array" ref="Y121">IFERROR(IF(INDEX(三跨两临近重点区段!$F:$F,MATCH(1,(MONTH(三跨两临近重点区段!$H:$H)=9)*(三跨两临近重点区段!$A:$A=D121),0))="已取消","已取消",INDEX(三跨两临近重点区段!$H:$H,MATCH(1,(MONTH(三跨两临近重点区段!$H:$H)=9)*(三跨两临近重点区段!$A:$A=D121)*(三跨两临近重点区段!$F:$F="现存区段"),0))),"")</f>
        <v/>
      </c>
      <c r="Z121" s="232" t="str">
        <f t="array" ref="Z121">IFERROR(IF(INDEX(三跨两临近重点区段!$F:$F,MATCH(1,(MONTH(三跨两临近重点区段!$H:$H)=9)*(三跨两临近重点区段!$A:$A=D121),0))="已取消","已取消",INDEX(三跨两临近重点区段!$I:$I,MATCH(1,(MONTH(三跨两临近重点区段!$H:$H)=9)*(三跨两临近重点区段!$A:$A=D121)*(三跨两临近重点区段!$F:$F="现存区段"),0))),"")</f>
        <v/>
      </c>
      <c r="AA121" s="268" t="str">
        <f t="array" ref="AA121">IFERROR(IF(INDEX(三跨两临近重点区段!$F:$F,MATCH(1,(MONTH(三跨两临近重点区段!$H:$H)=10)*(三跨两临近重点区段!$A:$A=D121),0))="已取消","已取消",INDEX(三跨两临近重点区段!$H:$H,MATCH(1,(MONTH(三跨两临近重点区段!$H:$H)=10)*(三跨两临近重点区段!$A:$A=D121)*(三跨两临近重点区段!$F:$F="现存区段"),0))),"")</f>
        <v/>
      </c>
      <c r="AB121" s="72" t="str">
        <f t="array" ref="AB121">IFERROR(IF(INDEX(三跨两临近重点区段!$F:$F,MATCH(1,(MONTH(三跨两临近重点区段!$H:$H)=10)*(三跨两临近重点区段!$A:$A=D121),0))="已取消","已取消",INDEX(三跨两临近重点区段!$I:$I,MATCH(1,(MONTH(三跨两临近重点区段!$H:$H)=10)*(三跨两临近重点区段!$A:$A=D121)*(三跨两临近重点区段!$F:$F="现存区段"),0))),"")</f>
        <v/>
      </c>
      <c r="AC121" s="284" t="str">
        <f t="array" ref="AC121">IFERROR(IF(INDEX(三跨两临近重点区段!$F:$F,MATCH(1,(MONTH(三跨两临近重点区段!$H:$H)=11)*(三跨两临近重点区段!$A:$A=D121),0))="已取消","已取消",INDEX(三跨两临近重点区段!$H:$H,MATCH(1,(MONTH(三跨两临近重点区段!$H:$H)=11)*(三跨两临近重点区段!$A:$A=D121)*(三跨两临近重点区段!$F:$F="现存区段"),0))),"")</f>
        <v/>
      </c>
      <c r="AD121" s="72" t="str">
        <f t="array" ref="AD121">IFERROR(IF(INDEX(三跨两临近重点区段!$F:$F,MATCH(1,(MONTH(三跨两临近重点区段!$H:$H)=11)*(三跨两临近重点区段!$A:$A=D121),0))="已取消","已取消",INDEX(三跨两临近重点区段!$I:$I,MATCH(1,(MONTH(三跨两临近重点区段!$H:$H)=11)*(三跨两临近重点区段!$A:$A=D121)*(三跨两临近重点区段!$F:$F="现存区段"),0))),"")</f>
        <v/>
      </c>
      <c r="AE121" s="284" t="str">
        <f t="array" ref="AE121">IFERROR(IF(INDEX(三跨两临近重点区段!$F:$F,MATCH(1,(MONTH(三跨两临近重点区段!$H:$H)=12)*(三跨两临近重点区段!$A:$A=D121),0))="已取消","已取消",INDEX(三跨两临近重点区段!$H:$H,MATCH(1,(MONTH(三跨两临近重点区段!$H:$H)=12)*(三跨两临近重点区段!$A:$A=D121)*(三跨两临近重点区段!$F:$F="现存区段"),0))),"")</f>
        <v/>
      </c>
      <c r="AF121" s="72" t="str">
        <f t="array" ref="AF121">IFERROR(IF(INDEX(三跨两临近重点区段!$F:$F,MATCH(1,(MONTH(三跨两临近重点区段!$H:$H)=12)*(三跨两临近重点区段!$A:$A=D121),0))="已取消","已取消",INDEX(三跨两临近重点区段!$I:$I,MATCH(1,(MONTH(三跨两临近重点区段!$H:$H)=12)*(三跨两临近重点区段!$A:$A=D121)*(三跨两临近重点区段!$F:$F="现存区段"),0))),"")</f>
        <v/>
      </c>
      <c r="AH121" t="e">
        <f t="array" ref="AH121">INDEX(三跨两临近重点区段!$G:$G,MATCH(D121,三跨两临近重点区段!$A:$A,0))</f>
        <v>#N/A</v>
      </c>
    </row>
    <row r="122" ht="14.25" spans="1:34">
      <c r="A122" s="263" t="s">
        <v>119</v>
      </c>
      <c r="B122" s="264" t="s">
        <v>2318</v>
      </c>
      <c r="C122" s="263" t="s">
        <v>2302</v>
      </c>
      <c r="D122" s="263" t="s">
        <v>2319</v>
      </c>
      <c r="E122" s="265" t="s">
        <v>2137</v>
      </c>
      <c r="F122" s="264" t="s">
        <v>125</v>
      </c>
      <c r="G122" s="263" t="s">
        <v>2138</v>
      </c>
      <c r="H122" s="263" t="s">
        <v>923</v>
      </c>
      <c r="I122" s="271"/>
      <c r="J122" s="196"/>
      <c r="K122" s="196"/>
      <c r="L122" s="196"/>
      <c r="M122" s="270"/>
      <c r="N122" s="270"/>
      <c r="O122" s="33"/>
      <c r="P122" s="107"/>
      <c r="Q122" s="279"/>
      <c r="R122" s="279"/>
      <c r="S122" s="278">
        <v>45447</v>
      </c>
      <c r="T122" s="279" t="s">
        <v>2117</v>
      </c>
      <c r="U122" s="268" t="str">
        <f t="array" ref="U122">IFERROR(IF(INDEX(三跨两临近重点区段!$F:$F,MATCH(1,(MONTH(三跨两临近重点区段!$H:$H)=7)*(三跨两临近重点区段!$A:$A=D122),0))="已取消","已取消",INDEX(三跨两临近重点区段!$H:$H,MATCH(1,(MONTH(三跨两临近重点区段!$H:$H)=7)*(三跨两临近重点区段!$A:$A=D122)*(三跨两临近重点区段!$F:$F="现存区段"),0))),"")</f>
        <v/>
      </c>
      <c r="V122" s="232" t="str">
        <f t="array" ref="V122">IFERROR(IF(INDEX(三跨两临近重点区段!$F:$F,MATCH(1,(MONTH(三跨两临近重点区段!$H:$H)=7)*(三跨两临近重点区段!$A:$A=D122),0))="已取消","已取消",INDEX(三跨两临近重点区段!$I:$I,MATCH(1,(MONTH(三跨两临近重点区段!$H:$H)=7)*(三跨两临近重点区段!$A:$A=D122)*(三跨两临近重点区段!$F:$F="现存区段"),0))),"")</f>
        <v/>
      </c>
      <c r="W122" s="268" t="str">
        <f t="array" ref="W122">IFERROR(IF(INDEX(三跨两临近重点区段!$F:$F,MATCH(1,(MONTH(三跨两临近重点区段!$H:$H)=8)*(三跨两临近重点区段!$A:$A=D122),0))="已取消","已取消",INDEX(三跨两临近重点区段!$H:$H,MATCH(1,(MONTH(三跨两临近重点区段!$H:$H)=8)*(三跨两临近重点区段!$A:$A=D122)*(三跨两临近重点区段!$F:$F="现存区段"),0))),"")</f>
        <v/>
      </c>
      <c r="X122" s="232" t="str">
        <f t="array" ref="X122">IFERROR(IF(INDEX(三跨两临近重点区段!$F:$F,MATCH(1,(MONTH(三跨两临近重点区段!$H:$H)=8)*(三跨两临近重点区段!$A:$A=D122),0))="已取消","已取消",INDEX(三跨两临近重点区段!$I:$I,MATCH(1,(MONTH(三跨两临近重点区段!$H:$H)=8)*(三跨两临近重点区段!$A:$A=D122)*(三跨两临近重点区段!$F:$F="现存区段"),0))),"")</f>
        <v/>
      </c>
      <c r="Y122" s="268" t="str">
        <f t="array" ref="Y122">IFERROR(IF(INDEX(三跨两临近重点区段!$F:$F,MATCH(1,(MONTH(三跨两临近重点区段!$H:$H)=9)*(三跨两临近重点区段!$A:$A=D122),0))="已取消","已取消",INDEX(三跨两临近重点区段!$H:$H,MATCH(1,(MONTH(三跨两临近重点区段!$H:$H)=9)*(三跨两临近重点区段!$A:$A=D122)*(三跨两临近重点区段!$F:$F="现存区段"),0))),"")</f>
        <v/>
      </c>
      <c r="Z122" s="232" t="str">
        <f t="array" ref="Z122">IFERROR(IF(INDEX(三跨两临近重点区段!$F:$F,MATCH(1,(MONTH(三跨两临近重点区段!$H:$H)=9)*(三跨两临近重点区段!$A:$A=D122),0))="已取消","已取消",INDEX(三跨两临近重点区段!$I:$I,MATCH(1,(MONTH(三跨两临近重点区段!$H:$H)=9)*(三跨两临近重点区段!$A:$A=D122)*(三跨两临近重点区段!$F:$F="现存区段"),0))),"")</f>
        <v/>
      </c>
      <c r="AA122" s="268" t="str">
        <f t="array" ref="AA122">IFERROR(IF(INDEX(三跨两临近重点区段!$F:$F,MATCH(1,(MONTH(三跨两临近重点区段!$H:$H)=10)*(三跨两临近重点区段!$A:$A=D122),0))="已取消","已取消",INDEX(三跨两临近重点区段!$H:$H,MATCH(1,(MONTH(三跨两临近重点区段!$H:$H)=10)*(三跨两临近重点区段!$A:$A=D122)*(三跨两临近重点区段!$F:$F="现存区段"),0))),"")</f>
        <v/>
      </c>
      <c r="AB122" s="72" t="str">
        <f t="array" ref="AB122">IFERROR(IF(INDEX(三跨两临近重点区段!$F:$F,MATCH(1,(MONTH(三跨两临近重点区段!$H:$H)=10)*(三跨两临近重点区段!$A:$A=D122),0))="已取消","已取消",INDEX(三跨两临近重点区段!$I:$I,MATCH(1,(MONTH(三跨两临近重点区段!$H:$H)=10)*(三跨两临近重点区段!$A:$A=D122)*(三跨两临近重点区段!$F:$F="现存区段"),0))),"")</f>
        <v/>
      </c>
      <c r="AC122" s="284" t="str">
        <f t="array" ref="AC122">IFERROR(IF(INDEX(三跨两临近重点区段!$F:$F,MATCH(1,(MONTH(三跨两临近重点区段!$H:$H)=11)*(三跨两临近重点区段!$A:$A=D122),0))="已取消","已取消",INDEX(三跨两临近重点区段!$H:$H,MATCH(1,(MONTH(三跨两临近重点区段!$H:$H)=11)*(三跨两临近重点区段!$A:$A=D122)*(三跨两临近重点区段!$F:$F="现存区段"),0))),"")</f>
        <v/>
      </c>
      <c r="AD122" s="72" t="str">
        <f t="array" ref="AD122">IFERROR(IF(INDEX(三跨两临近重点区段!$F:$F,MATCH(1,(MONTH(三跨两临近重点区段!$H:$H)=11)*(三跨两临近重点区段!$A:$A=D122),0))="已取消","已取消",INDEX(三跨两临近重点区段!$I:$I,MATCH(1,(MONTH(三跨两临近重点区段!$H:$H)=11)*(三跨两临近重点区段!$A:$A=D122)*(三跨两临近重点区段!$F:$F="现存区段"),0))),"")</f>
        <v/>
      </c>
      <c r="AE122" s="284" t="str">
        <f t="array" ref="AE122">IFERROR(IF(INDEX(三跨两临近重点区段!$F:$F,MATCH(1,(MONTH(三跨两临近重点区段!$H:$H)=12)*(三跨两临近重点区段!$A:$A=D122),0))="已取消","已取消",INDEX(三跨两临近重点区段!$H:$H,MATCH(1,(MONTH(三跨两临近重点区段!$H:$H)=12)*(三跨两临近重点区段!$A:$A=D122)*(三跨两临近重点区段!$F:$F="现存区段"),0))),"")</f>
        <v/>
      </c>
      <c r="AF122" s="72" t="str">
        <f t="array" ref="AF122">IFERROR(IF(INDEX(三跨两临近重点区段!$F:$F,MATCH(1,(MONTH(三跨两临近重点区段!$H:$H)=12)*(三跨两临近重点区段!$A:$A=D122),0))="已取消","已取消",INDEX(三跨两临近重点区段!$I:$I,MATCH(1,(MONTH(三跨两临近重点区段!$H:$H)=12)*(三跨两临近重点区段!$A:$A=D122)*(三跨两临近重点区段!$F:$F="现存区段"),0))),"")</f>
        <v/>
      </c>
      <c r="AH122" t="e">
        <f t="array" ref="AH122">INDEX(三跨两临近重点区段!$G:$G,MATCH(D122,三跨两临近重点区段!$A:$A,0))</f>
        <v>#N/A</v>
      </c>
    </row>
    <row r="123" ht="14.25" spans="1:34">
      <c r="A123" s="263" t="s">
        <v>119</v>
      </c>
      <c r="B123" s="264" t="s">
        <v>2318</v>
      </c>
      <c r="C123" s="263" t="s">
        <v>2309</v>
      </c>
      <c r="D123" s="263" t="s">
        <v>2320</v>
      </c>
      <c r="E123" s="265" t="s">
        <v>2137</v>
      </c>
      <c r="F123" s="264" t="s">
        <v>125</v>
      </c>
      <c r="G123" s="263" t="s">
        <v>2138</v>
      </c>
      <c r="H123" s="263" t="s">
        <v>923</v>
      </c>
      <c r="I123" s="271"/>
      <c r="J123" s="196"/>
      <c r="K123" s="196"/>
      <c r="L123" s="196"/>
      <c r="M123" s="270"/>
      <c r="N123" s="270"/>
      <c r="O123" s="33"/>
      <c r="P123" s="107"/>
      <c r="Q123" s="279"/>
      <c r="R123" s="279"/>
      <c r="S123" s="278">
        <v>45447</v>
      </c>
      <c r="T123" s="279" t="s">
        <v>2117</v>
      </c>
      <c r="U123" s="268" t="str">
        <f t="array" ref="U123">IFERROR(IF(INDEX(三跨两临近重点区段!$F:$F,MATCH(1,(MONTH(三跨两临近重点区段!$H:$H)=7)*(三跨两临近重点区段!$A:$A=D123),0))="已取消","已取消",INDEX(三跨两临近重点区段!$H:$H,MATCH(1,(MONTH(三跨两临近重点区段!$H:$H)=7)*(三跨两临近重点区段!$A:$A=D123)*(三跨两临近重点区段!$F:$F="现存区段"),0))),"")</f>
        <v/>
      </c>
      <c r="V123" s="232" t="str">
        <f t="array" ref="V123">IFERROR(IF(INDEX(三跨两临近重点区段!$F:$F,MATCH(1,(MONTH(三跨两临近重点区段!$H:$H)=7)*(三跨两临近重点区段!$A:$A=D123),0))="已取消","已取消",INDEX(三跨两临近重点区段!$I:$I,MATCH(1,(MONTH(三跨两临近重点区段!$H:$H)=7)*(三跨两临近重点区段!$A:$A=D123)*(三跨两临近重点区段!$F:$F="现存区段"),0))),"")</f>
        <v/>
      </c>
      <c r="W123" s="268" t="str">
        <f t="array" ref="W123">IFERROR(IF(INDEX(三跨两临近重点区段!$F:$F,MATCH(1,(MONTH(三跨两临近重点区段!$H:$H)=8)*(三跨两临近重点区段!$A:$A=D123),0))="已取消","已取消",INDEX(三跨两临近重点区段!$H:$H,MATCH(1,(MONTH(三跨两临近重点区段!$H:$H)=8)*(三跨两临近重点区段!$A:$A=D123)*(三跨两临近重点区段!$F:$F="现存区段"),0))),"")</f>
        <v/>
      </c>
      <c r="X123" s="232" t="str">
        <f t="array" ref="X123">IFERROR(IF(INDEX(三跨两临近重点区段!$F:$F,MATCH(1,(MONTH(三跨两临近重点区段!$H:$H)=8)*(三跨两临近重点区段!$A:$A=D123),0))="已取消","已取消",INDEX(三跨两临近重点区段!$I:$I,MATCH(1,(MONTH(三跨两临近重点区段!$H:$H)=8)*(三跨两临近重点区段!$A:$A=D123)*(三跨两临近重点区段!$F:$F="现存区段"),0))),"")</f>
        <v/>
      </c>
      <c r="Y123" s="268" t="str">
        <f t="array" ref="Y123">IFERROR(IF(INDEX(三跨两临近重点区段!$F:$F,MATCH(1,(MONTH(三跨两临近重点区段!$H:$H)=9)*(三跨两临近重点区段!$A:$A=D123),0))="已取消","已取消",INDEX(三跨两临近重点区段!$H:$H,MATCH(1,(MONTH(三跨两临近重点区段!$H:$H)=9)*(三跨两临近重点区段!$A:$A=D123)*(三跨两临近重点区段!$F:$F="现存区段"),0))),"")</f>
        <v/>
      </c>
      <c r="Z123" s="232" t="str">
        <f t="array" ref="Z123">IFERROR(IF(INDEX(三跨两临近重点区段!$F:$F,MATCH(1,(MONTH(三跨两临近重点区段!$H:$H)=9)*(三跨两临近重点区段!$A:$A=D123),0))="已取消","已取消",INDEX(三跨两临近重点区段!$I:$I,MATCH(1,(MONTH(三跨两临近重点区段!$H:$H)=9)*(三跨两临近重点区段!$A:$A=D123)*(三跨两临近重点区段!$F:$F="现存区段"),0))),"")</f>
        <v/>
      </c>
      <c r="AA123" s="268" t="str">
        <f t="array" ref="AA123">IFERROR(IF(INDEX(三跨两临近重点区段!$F:$F,MATCH(1,(MONTH(三跨两临近重点区段!$H:$H)=10)*(三跨两临近重点区段!$A:$A=D123),0))="已取消","已取消",INDEX(三跨两临近重点区段!$H:$H,MATCH(1,(MONTH(三跨两临近重点区段!$H:$H)=10)*(三跨两临近重点区段!$A:$A=D123)*(三跨两临近重点区段!$F:$F="现存区段"),0))),"")</f>
        <v/>
      </c>
      <c r="AB123" s="72" t="str">
        <f t="array" ref="AB123">IFERROR(IF(INDEX(三跨两临近重点区段!$F:$F,MATCH(1,(MONTH(三跨两临近重点区段!$H:$H)=10)*(三跨两临近重点区段!$A:$A=D123),0))="已取消","已取消",INDEX(三跨两临近重点区段!$I:$I,MATCH(1,(MONTH(三跨两临近重点区段!$H:$H)=10)*(三跨两临近重点区段!$A:$A=D123)*(三跨两临近重点区段!$F:$F="现存区段"),0))),"")</f>
        <v/>
      </c>
      <c r="AC123" s="284" t="str">
        <f t="array" ref="AC123">IFERROR(IF(INDEX(三跨两临近重点区段!$F:$F,MATCH(1,(MONTH(三跨两临近重点区段!$H:$H)=11)*(三跨两临近重点区段!$A:$A=D123),0))="已取消","已取消",INDEX(三跨两临近重点区段!$H:$H,MATCH(1,(MONTH(三跨两临近重点区段!$H:$H)=11)*(三跨两临近重点区段!$A:$A=D123)*(三跨两临近重点区段!$F:$F="现存区段"),0))),"")</f>
        <v/>
      </c>
      <c r="AD123" s="72" t="str">
        <f t="array" ref="AD123">IFERROR(IF(INDEX(三跨两临近重点区段!$F:$F,MATCH(1,(MONTH(三跨两临近重点区段!$H:$H)=11)*(三跨两临近重点区段!$A:$A=D123),0))="已取消","已取消",INDEX(三跨两临近重点区段!$I:$I,MATCH(1,(MONTH(三跨两临近重点区段!$H:$H)=11)*(三跨两临近重点区段!$A:$A=D123)*(三跨两临近重点区段!$F:$F="现存区段"),0))),"")</f>
        <v/>
      </c>
      <c r="AE123" s="284" t="str">
        <f t="array" ref="AE123">IFERROR(IF(INDEX(三跨两临近重点区段!$F:$F,MATCH(1,(MONTH(三跨两临近重点区段!$H:$H)=12)*(三跨两临近重点区段!$A:$A=D123),0))="已取消","已取消",INDEX(三跨两临近重点区段!$H:$H,MATCH(1,(MONTH(三跨两临近重点区段!$H:$H)=12)*(三跨两临近重点区段!$A:$A=D123)*(三跨两临近重点区段!$F:$F="现存区段"),0))),"")</f>
        <v/>
      </c>
      <c r="AF123" s="72" t="str">
        <f t="array" ref="AF123">IFERROR(IF(INDEX(三跨两临近重点区段!$F:$F,MATCH(1,(MONTH(三跨两临近重点区段!$H:$H)=12)*(三跨两临近重点区段!$A:$A=D123),0))="已取消","已取消",INDEX(三跨两临近重点区段!$I:$I,MATCH(1,(MONTH(三跨两临近重点区段!$H:$H)=12)*(三跨两临近重点区段!$A:$A=D123)*(三跨两临近重点区段!$F:$F="现存区段"),0))),"")</f>
        <v/>
      </c>
      <c r="AH123" t="e">
        <f t="array" ref="AH123">INDEX(三跨两临近重点区段!$G:$G,MATCH(D123,三跨两临近重点区段!$A:$A,0))</f>
        <v>#N/A</v>
      </c>
    </row>
    <row r="124" ht="14.25" spans="1:34">
      <c r="A124" s="263" t="s">
        <v>119</v>
      </c>
      <c r="B124" s="264" t="s">
        <v>2318</v>
      </c>
      <c r="C124" s="263" t="s">
        <v>2277</v>
      </c>
      <c r="D124" s="263" t="s">
        <v>2321</v>
      </c>
      <c r="E124" s="265" t="s">
        <v>2137</v>
      </c>
      <c r="F124" s="264" t="s">
        <v>125</v>
      </c>
      <c r="G124" s="263" t="s">
        <v>2138</v>
      </c>
      <c r="H124" s="263" t="s">
        <v>923</v>
      </c>
      <c r="I124" s="271"/>
      <c r="J124" s="196"/>
      <c r="K124" s="196"/>
      <c r="L124" s="196"/>
      <c r="M124" s="270"/>
      <c r="N124" s="270"/>
      <c r="O124" s="33"/>
      <c r="P124" s="107"/>
      <c r="Q124" s="279"/>
      <c r="R124" s="279"/>
      <c r="S124" s="278">
        <v>45447</v>
      </c>
      <c r="T124" s="279" t="s">
        <v>2117</v>
      </c>
      <c r="U124" s="268" t="str">
        <f t="array" ref="U124">IFERROR(IF(INDEX(三跨两临近重点区段!$F:$F,MATCH(1,(MONTH(三跨两临近重点区段!$H:$H)=7)*(三跨两临近重点区段!$A:$A=D124),0))="已取消","已取消",INDEX(三跨两临近重点区段!$H:$H,MATCH(1,(MONTH(三跨两临近重点区段!$H:$H)=7)*(三跨两临近重点区段!$A:$A=D124)*(三跨两临近重点区段!$F:$F="现存区段"),0))),"")</f>
        <v/>
      </c>
      <c r="V124" s="232" t="str">
        <f t="array" ref="V124">IFERROR(IF(INDEX(三跨两临近重点区段!$F:$F,MATCH(1,(MONTH(三跨两临近重点区段!$H:$H)=7)*(三跨两临近重点区段!$A:$A=D124),0))="已取消","已取消",INDEX(三跨两临近重点区段!$I:$I,MATCH(1,(MONTH(三跨两临近重点区段!$H:$H)=7)*(三跨两临近重点区段!$A:$A=D124)*(三跨两临近重点区段!$F:$F="现存区段"),0))),"")</f>
        <v/>
      </c>
      <c r="W124" s="268" t="str">
        <f t="array" ref="W124">IFERROR(IF(INDEX(三跨两临近重点区段!$F:$F,MATCH(1,(MONTH(三跨两临近重点区段!$H:$H)=8)*(三跨两临近重点区段!$A:$A=D124),0))="已取消","已取消",INDEX(三跨两临近重点区段!$H:$H,MATCH(1,(MONTH(三跨两临近重点区段!$H:$H)=8)*(三跨两临近重点区段!$A:$A=D124)*(三跨两临近重点区段!$F:$F="现存区段"),0))),"")</f>
        <v/>
      </c>
      <c r="X124" s="232" t="str">
        <f t="array" ref="X124">IFERROR(IF(INDEX(三跨两临近重点区段!$F:$F,MATCH(1,(MONTH(三跨两临近重点区段!$H:$H)=8)*(三跨两临近重点区段!$A:$A=D124),0))="已取消","已取消",INDEX(三跨两临近重点区段!$I:$I,MATCH(1,(MONTH(三跨两临近重点区段!$H:$H)=8)*(三跨两临近重点区段!$A:$A=D124)*(三跨两临近重点区段!$F:$F="现存区段"),0))),"")</f>
        <v/>
      </c>
      <c r="Y124" s="268" t="str">
        <f t="array" ref="Y124">IFERROR(IF(INDEX(三跨两临近重点区段!$F:$F,MATCH(1,(MONTH(三跨两临近重点区段!$H:$H)=9)*(三跨两临近重点区段!$A:$A=D124),0))="已取消","已取消",INDEX(三跨两临近重点区段!$H:$H,MATCH(1,(MONTH(三跨两临近重点区段!$H:$H)=9)*(三跨两临近重点区段!$A:$A=D124)*(三跨两临近重点区段!$F:$F="现存区段"),0))),"")</f>
        <v/>
      </c>
      <c r="Z124" s="232" t="str">
        <f t="array" ref="Z124">IFERROR(IF(INDEX(三跨两临近重点区段!$F:$F,MATCH(1,(MONTH(三跨两临近重点区段!$H:$H)=9)*(三跨两临近重点区段!$A:$A=D124),0))="已取消","已取消",INDEX(三跨两临近重点区段!$I:$I,MATCH(1,(MONTH(三跨两临近重点区段!$H:$H)=9)*(三跨两临近重点区段!$A:$A=D124)*(三跨两临近重点区段!$F:$F="现存区段"),0))),"")</f>
        <v/>
      </c>
      <c r="AA124" s="268" t="str">
        <f t="array" ref="AA124">IFERROR(IF(INDEX(三跨两临近重点区段!$F:$F,MATCH(1,(MONTH(三跨两临近重点区段!$H:$H)=10)*(三跨两临近重点区段!$A:$A=D124),0))="已取消","已取消",INDEX(三跨两临近重点区段!$H:$H,MATCH(1,(MONTH(三跨两临近重点区段!$H:$H)=10)*(三跨两临近重点区段!$A:$A=D124)*(三跨两临近重点区段!$F:$F="现存区段"),0))),"")</f>
        <v/>
      </c>
      <c r="AB124" s="72" t="str">
        <f t="array" ref="AB124">IFERROR(IF(INDEX(三跨两临近重点区段!$F:$F,MATCH(1,(MONTH(三跨两临近重点区段!$H:$H)=10)*(三跨两临近重点区段!$A:$A=D124),0))="已取消","已取消",INDEX(三跨两临近重点区段!$I:$I,MATCH(1,(MONTH(三跨两临近重点区段!$H:$H)=10)*(三跨两临近重点区段!$A:$A=D124)*(三跨两临近重点区段!$F:$F="现存区段"),0))),"")</f>
        <v/>
      </c>
      <c r="AC124" s="284" t="str">
        <f t="array" ref="AC124">IFERROR(IF(INDEX(三跨两临近重点区段!$F:$F,MATCH(1,(MONTH(三跨两临近重点区段!$H:$H)=11)*(三跨两临近重点区段!$A:$A=D124),0))="已取消","已取消",INDEX(三跨两临近重点区段!$H:$H,MATCH(1,(MONTH(三跨两临近重点区段!$H:$H)=11)*(三跨两临近重点区段!$A:$A=D124)*(三跨两临近重点区段!$F:$F="现存区段"),0))),"")</f>
        <v/>
      </c>
      <c r="AD124" s="72" t="str">
        <f t="array" ref="AD124">IFERROR(IF(INDEX(三跨两临近重点区段!$F:$F,MATCH(1,(MONTH(三跨两临近重点区段!$H:$H)=11)*(三跨两临近重点区段!$A:$A=D124),0))="已取消","已取消",INDEX(三跨两临近重点区段!$I:$I,MATCH(1,(MONTH(三跨两临近重点区段!$H:$H)=11)*(三跨两临近重点区段!$A:$A=D124)*(三跨两临近重点区段!$F:$F="现存区段"),0))),"")</f>
        <v/>
      </c>
      <c r="AE124" s="284" t="str">
        <f t="array" ref="AE124">IFERROR(IF(INDEX(三跨两临近重点区段!$F:$F,MATCH(1,(MONTH(三跨两临近重点区段!$H:$H)=12)*(三跨两临近重点区段!$A:$A=D124),0))="已取消","已取消",INDEX(三跨两临近重点区段!$H:$H,MATCH(1,(MONTH(三跨两临近重点区段!$H:$H)=12)*(三跨两临近重点区段!$A:$A=D124)*(三跨两临近重点区段!$F:$F="现存区段"),0))),"")</f>
        <v/>
      </c>
      <c r="AF124" s="72" t="str">
        <f t="array" ref="AF124">IFERROR(IF(INDEX(三跨两临近重点区段!$F:$F,MATCH(1,(MONTH(三跨两临近重点区段!$H:$H)=12)*(三跨两临近重点区段!$A:$A=D124),0))="已取消","已取消",INDEX(三跨两临近重点区段!$I:$I,MATCH(1,(MONTH(三跨两临近重点区段!$H:$H)=12)*(三跨两临近重点区段!$A:$A=D124)*(三跨两临近重点区段!$F:$F="现存区段"),0))),"")</f>
        <v/>
      </c>
      <c r="AH124" t="e">
        <f t="array" ref="AH124">INDEX(三跨两临近重点区段!$G:$G,MATCH(D124,三跨两临近重点区段!$A:$A,0))</f>
        <v>#N/A</v>
      </c>
    </row>
    <row r="125" ht="14.25" spans="1:34">
      <c r="A125" s="263" t="s">
        <v>119</v>
      </c>
      <c r="B125" s="264" t="s">
        <v>2318</v>
      </c>
      <c r="C125" s="263" t="s">
        <v>2167</v>
      </c>
      <c r="D125" s="263" t="s">
        <v>2322</v>
      </c>
      <c r="E125" s="265" t="s">
        <v>2137</v>
      </c>
      <c r="F125" s="264" t="s">
        <v>125</v>
      </c>
      <c r="G125" s="263" t="s">
        <v>2138</v>
      </c>
      <c r="H125" s="263" t="s">
        <v>923</v>
      </c>
      <c r="I125" s="273"/>
      <c r="J125" s="196"/>
      <c r="K125" s="196"/>
      <c r="L125" s="196"/>
      <c r="M125" s="270"/>
      <c r="N125" s="270"/>
      <c r="O125" s="33"/>
      <c r="P125" s="107"/>
      <c r="Q125" s="279"/>
      <c r="R125" s="279"/>
      <c r="S125" s="278">
        <v>45447</v>
      </c>
      <c r="T125" s="279" t="s">
        <v>2117</v>
      </c>
      <c r="U125" s="268" t="str">
        <f t="array" ref="U125">IFERROR(IF(INDEX(三跨两临近重点区段!$F:$F,MATCH(1,(MONTH(三跨两临近重点区段!$H:$H)=7)*(三跨两临近重点区段!$A:$A=D125),0))="已取消","已取消",INDEX(三跨两临近重点区段!$H:$H,MATCH(1,(MONTH(三跨两临近重点区段!$H:$H)=7)*(三跨两临近重点区段!$A:$A=D125)*(三跨两临近重点区段!$F:$F="现存区段"),0))),"")</f>
        <v/>
      </c>
      <c r="V125" s="232" t="str">
        <f t="array" ref="V125">IFERROR(IF(INDEX(三跨两临近重点区段!$F:$F,MATCH(1,(MONTH(三跨两临近重点区段!$H:$H)=7)*(三跨两临近重点区段!$A:$A=D125),0))="已取消","已取消",INDEX(三跨两临近重点区段!$I:$I,MATCH(1,(MONTH(三跨两临近重点区段!$H:$H)=7)*(三跨两临近重点区段!$A:$A=D125)*(三跨两临近重点区段!$F:$F="现存区段"),0))),"")</f>
        <v/>
      </c>
      <c r="W125" s="268" t="str">
        <f t="array" ref="W125">IFERROR(IF(INDEX(三跨两临近重点区段!$F:$F,MATCH(1,(MONTH(三跨两临近重点区段!$H:$H)=8)*(三跨两临近重点区段!$A:$A=D125),0))="已取消","已取消",INDEX(三跨两临近重点区段!$H:$H,MATCH(1,(MONTH(三跨两临近重点区段!$H:$H)=8)*(三跨两临近重点区段!$A:$A=D125)*(三跨两临近重点区段!$F:$F="现存区段"),0))),"")</f>
        <v/>
      </c>
      <c r="X125" s="232" t="str">
        <f t="array" ref="X125">IFERROR(IF(INDEX(三跨两临近重点区段!$F:$F,MATCH(1,(MONTH(三跨两临近重点区段!$H:$H)=8)*(三跨两临近重点区段!$A:$A=D125),0))="已取消","已取消",INDEX(三跨两临近重点区段!$I:$I,MATCH(1,(MONTH(三跨两临近重点区段!$H:$H)=8)*(三跨两临近重点区段!$A:$A=D125)*(三跨两临近重点区段!$F:$F="现存区段"),0))),"")</f>
        <v/>
      </c>
      <c r="Y125" s="268" t="str">
        <f t="array" ref="Y125">IFERROR(IF(INDEX(三跨两临近重点区段!$F:$F,MATCH(1,(MONTH(三跨两临近重点区段!$H:$H)=9)*(三跨两临近重点区段!$A:$A=D125),0))="已取消","已取消",INDEX(三跨两临近重点区段!$H:$H,MATCH(1,(MONTH(三跨两临近重点区段!$H:$H)=9)*(三跨两临近重点区段!$A:$A=D125)*(三跨两临近重点区段!$F:$F="现存区段"),0))),"")</f>
        <v/>
      </c>
      <c r="Z125" s="232" t="str">
        <f t="array" ref="Z125">IFERROR(IF(INDEX(三跨两临近重点区段!$F:$F,MATCH(1,(MONTH(三跨两临近重点区段!$H:$H)=9)*(三跨两临近重点区段!$A:$A=D125),0))="已取消","已取消",INDEX(三跨两临近重点区段!$I:$I,MATCH(1,(MONTH(三跨两临近重点区段!$H:$H)=9)*(三跨两临近重点区段!$A:$A=D125)*(三跨两临近重点区段!$F:$F="现存区段"),0))),"")</f>
        <v/>
      </c>
      <c r="AA125" s="268" t="str">
        <f t="array" ref="AA125">IFERROR(IF(INDEX(三跨两临近重点区段!$F:$F,MATCH(1,(MONTH(三跨两临近重点区段!$H:$H)=10)*(三跨两临近重点区段!$A:$A=D125),0))="已取消","已取消",INDEX(三跨两临近重点区段!$H:$H,MATCH(1,(MONTH(三跨两临近重点区段!$H:$H)=10)*(三跨两临近重点区段!$A:$A=D125)*(三跨两临近重点区段!$F:$F="现存区段"),0))),"")</f>
        <v/>
      </c>
      <c r="AB125" s="72" t="str">
        <f t="array" ref="AB125">IFERROR(IF(INDEX(三跨两临近重点区段!$F:$F,MATCH(1,(MONTH(三跨两临近重点区段!$H:$H)=10)*(三跨两临近重点区段!$A:$A=D125),0))="已取消","已取消",INDEX(三跨两临近重点区段!$I:$I,MATCH(1,(MONTH(三跨两临近重点区段!$H:$H)=10)*(三跨两临近重点区段!$A:$A=D125)*(三跨两临近重点区段!$F:$F="现存区段"),0))),"")</f>
        <v/>
      </c>
      <c r="AC125" s="284" t="str">
        <f t="array" ref="AC125">IFERROR(IF(INDEX(三跨两临近重点区段!$F:$F,MATCH(1,(MONTH(三跨两临近重点区段!$H:$H)=11)*(三跨两临近重点区段!$A:$A=D125),0))="已取消","已取消",INDEX(三跨两临近重点区段!$H:$H,MATCH(1,(MONTH(三跨两临近重点区段!$H:$H)=11)*(三跨两临近重点区段!$A:$A=D125)*(三跨两临近重点区段!$F:$F="现存区段"),0))),"")</f>
        <v/>
      </c>
      <c r="AD125" s="72" t="str">
        <f t="array" ref="AD125">IFERROR(IF(INDEX(三跨两临近重点区段!$F:$F,MATCH(1,(MONTH(三跨两临近重点区段!$H:$H)=11)*(三跨两临近重点区段!$A:$A=D125),0))="已取消","已取消",INDEX(三跨两临近重点区段!$I:$I,MATCH(1,(MONTH(三跨两临近重点区段!$H:$H)=11)*(三跨两临近重点区段!$A:$A=D125)*(三跨两临近重点区段!$F:$F="现存区段"),0))),"")</f>
        <v/>
      </c>
      <c r="AE125" s="284" t="str">
        <f t="array" ref="AE125">IFERROR(IF(INDEX(三跨两临近重点区段!$F:$F,MATCH(1,(MONTH(三跨两临近重点区段!$H:$H)=12)*(三跨两临近重点区段!$A:$A=D125),0))="已取消","已取消",INDEX(三跨两临近重点区段!$H:$H,MATCH(1,(MONTH(三跨两临近重点区段!$H:$H)=12)*(三跨两临近重点区段!$A:$A=D125)*(三跨两临近重点区段!$F:$F="现存区段"),0))),"")</f>
        <v/>
      </c>
      <c r="AF125" s="72" t="str">
        <f t="array" ref="AF125">IFERROR(IF(INDEX(三跨两临近重点区段!$F:$F,MATCH(1,(MONTH(三跨两临近重点区段!$H:$H)=12)*(三跨两临近重点区段!$A:$A=D125),0))="已取消","已取消",INDEX(三跨两临近重点区段!$I:$I,MATCH(1,(MONTH(三跨两临近重点区段!$H:$H)=12)*(三跨两临近重点区段!$A:$A=D125)*(三跨两临近重点区段!$F:$F="现存区段"),0))),"")</f>
        <v/>
      </c>
      <c r="AH125" t="e">
        <f t="array" ref="AH125">INDEX(三跨两临近重点区段!$G:$G,MATCH(D125,三跨两临近重点区段!$A:$A,0))</f>
        <v>#N/A</v>
      </c>
    </row>
    <row r="126" ht="14.25" spans="1:34">
      <c r="A126" s="263" t="s">
        <v>119</v>
      </c>
      <c r="B126" s="264" t="s">
        <v>2318</v>
      </c>
      <c r="C126" s="263" t="s">
        <v>2307</v>
      </c>
      <c r="D126" s="263" t="s">
        <v>2323</v>
      </c>
      <c r="E126" s="265" t="s">
        <v>2137</v>
      </c>
      <c r="F126" s="264" t="s">
        <v>125</v>
      </c>
      <c r="G126" s="263" t="s">
        <v>2138</v>
      </c>
      <c r="H126" s="263" t="s">
        <v>923</v>
      </c>
      <c r="I126" s="273"/>
      <c r="J126" s="196"/>
      <c r="K126" s="196"/>
      <c r="L126" s="196"/>
      <c r="M126" s="270"/>
      <c r="N126" s="270"/>
      <c r="O126" s="33"/>
      <c r="P126" s="107"/>
      <c r="Q126" s="279"/>
      <c r="R126" s="279"/>
      <c r="S126" s="278">
        <v>45460</v>
      </c>
      <c r="T126" s="279" t="s">
        <v>2117</v>
      </c>
      <c r="U126" s="268" t="str">
        <f t="array" ref="U126">IFERROR(IF(INDEX(三跨两临近重点区段!$F:$F,MATCH(1,(MONTH(三跨两临近重点区段!$H:$H)=7)*(三跨两临近重点区段!$A:$A=D126),0))="已取消","已取消",INDEX(三跨两临近重点区段!$H:$H,MATCH(1,(MONTH(三跨两临近重点区段!$H:$H)=7)*(三跨两临近重点区段!$A:$A=D126)*(三跨两临近重点区段!$F:$F="现存区段"),0))),"")</f>
        <v/>
      </c>
      <c r="V126" s="232" t="str">
        <f t="array" ref="V126">IFERROR(IF(INDEX(三跨两临近重点区段!$F:$F,MATCH(1,(MONTH(三跨两临近重点区段!$H:$H)=7)*(三跨两临近重点区段!$A:$A=D126),0))="已取消","已取消",INDEX(三跨两临近重点区段!$I:$I,MATCH(1,(MONTH(三跨两临近重点区段!$H:$H)=7)*(三跨两临近重点区段!$A:$A=D126)*(三跨两临近重点区段!$F:$F="现存区段"),0))),"")</f>
        <v/>
      </c>
      <c r="W126" s="268" t="str">
        <f t="array" ref="W126">IFERROR(IF(INDEX(三跨两临近重点区段!$F:$F,MATCH(1,(MONTH(三跨两临近重点区段!$H:$H)=8)*(三跨两临近重点区段!$A:$A=D126),0))="已取消","已取消",INDEX(三跨两临近重点区段!$H:$H,MATCH(1,(MONTH(三跨两临近重点区段!$H:$H)=8)*(三跨两临近重点区段!$A:$A=D126)*(三跨两临近重点区段!$F:$F="现存区段"),0))),"")</f>
        <v/>
      </c>
      <c r="X126" s="232" t="str">
        <f t="array" ref="X126">IFERROR(IF(INDEX(三跨两临近重点区段!$F:$F,MATCH(1,(MONTH(三跨两临近重点区段!$H:$H)=8)*(三跨两临近重点区段!$A:$A=D126),0))="已取消","已取消",INDEX(三跨两临近重点区段!$I:$I,MATCH(1,(MONTH(三跨两临近重点区段!$H:$H)=8)*(三跨两临近重点区段!$A:$A=D126)*(三跨两临近重点区段!$F:$F="现存区段"),0))),"")</f>
        <v/>
      </c>
      <c r="Y126" s="268" t="str">
        <f t="array" ref="Y126">IFERROR(IF(INDEX(三跨两临近重点区段!$F:$F,MATCH(1,(MONTH(三跨两临近重点区段!$H:$H)=9)*(三跨两临近重点区段!$A:$A=D126),0))="已取消","已取消",INDEX(三跨两临近重点区段!$H:$H,MATCH(1,(MONTH(三跨两临近重点区段!$H:$H)=9)*(三跨两临近重点区段!$A:$A=D126)*(三跨两临近重点区段!$F:$F="现存区段"),0))),"")</f>
        <v/>
      </c>
      <c r="Z126" s="232" t="str">
        <f t="array" ref="Z126">IFERROR(IF(INDEX(三跨两临近重点区段!$F:$F,MATCH(1,(MONTH(三跨两临近重点区段!$H:$H)=9)*(三跨两临近重点区段!$A:$A=D126),0))="已取消","已取消",INDEX(三跨两临近重点区段!$I:$I,MATCH(1,(MONTH(三跨两临近重点区段!$H:$H)=9)*(三跨两临近重点区段!$A:$A=D126)*(三跨两临近重点区段!$F:$F="现存区段"),0))),"")</f>
        <v/>
      </c>
      <c r="AA126" s="268" t="str">
        <f t="array" ref="AA126">IFERROR(IF(INDEX(三跨两临近重点区段!$F:$F,MATCH(1,(MONTH(三跨两临近重点区段!$H:$H)=10)*(三跨两临近重点区段!$A:$A=D126),0))="已取消","已取消",INDEX(三跨两临近重点区段!$H:$H,MATCH(1,(MONTH(三跨两临近重点区段!$H:$H)=10)*(三跨两临近重点区段!$A:$A=D126)*(三跨两临近重点区段!$F:$F="现存区段"),0))),"")</f>
        <v/>
      </c>
      <c r="AB126" s="72" t="str">
        <f t="array" ref="AB126">IFERROR(IF(INDEX(三跨两临近重点区段!$F:$F,MATCH(1,(MONTH(三跨两临近重点区段!$H:$H)=10)*(三跨两临近重点区段!$A:$A=D126),0))="已取消","已取消",INDEX(三跨两临近重点区段!$I:$I,MATCH(1,(MONTH(三跨两临近重点区段!$H:$H)=10)*(三跨两临近重点区段!$A:$A=D126)*(三跨两临近重点区段!$F:$F="现存区段"),0))),"")</f>
        <v/>
      </c>
      <c r="AC126" s="284" t="str">
        <f t="array" ref="AC126">IFERROR(IF(INDEX(三跨两临近重点区段!$F:$F,MATCH(1,(MONTH(三跨两临近重点区段!$H:$H)=11)*(三跨两临近重点区段!$A:$A=D126),0))="已取消","已取消",INDEX(三跨两临近重点区段!$H:$H,MATCH(1,(MONTH(三跨两临近重点区段!$H:$H)=11)*(三跨两临近重点区段!$A:$A=D126)*(三跨两临近重点区段!$F:$F="现存区段"),0))),"")</f>
        <v/>
      </c>
      <c r="AD126" s="72" t="str">
        <f t="array" ref="AD126">IFERROR(IF(INDEX(三跨两临近重点区段!$F:$F,MATCH(1,(MONTH(三跨两临近重点区段!$H:$H)=11)*(三跨两临近重点区段!$A:$A=D126),0))="已取消","已取消",INDEX(三跨两临近重点区段!$I:$I,MATCH(1,(MONTH(三跨两临近重点区段!$H:$H)=11)*(三跨两临近重点区段!$A:$A=D126)*(三跨两临近重点区段!$F:$F="现存区段"),0))),"")</f>
        <v/>
      </c>
      <c r="AE126" s="284" t="str">
        <f t="array" ref="AE126">IFERROR(IF(INDEX(三跨两临近重点区段!$F:$F,MATCH(1,(MONTH(三跨两临近重点区段!$H:$H)=12)*(三跨两临近重点区段!$A:$A=D126),0))="已取消","已取消",INDEX(三跨两临近重点区段!$H:$H,MATCH(1,(MONTH(三跨两临近重点区段!$H:$H)=12)*(三跨两临近重点区段!$A:$A=D126)*(三跨两临近重点区段!$F:$F="现存区段"),0))),"")</f>
        <v/>
      </c>
      <c r="AF126" s="72" t="str">
        <f t="array" ref="AF126">IFERROR(IF(INDEX(三跨两临近重点区段!$F:$F,MATCH(1,(MONTH(三跨两临近重点区段!$H:$H)=12)*(三跨两临近重点区段!$A:$A=D126),0))="已取消","已取消",INDEX(三跨两临近重点区段!$I:$I,MATCH(1,(MONTH(三跨两临近重点区段!$H:$H)=12)*(三跨两临近重点区段!$A:$A=D126)*(三跨两临近重点区段!$F:$F="现存区段"),0))),"")</f>
        <v/>
      </c>
      <c r="AH126" t="e">
        <f t="array" ref="AH126">INDEX(三跨两临近重点区段!$G:$G,MATCH(D126,三跨两临近重点区段!$A:$A,0))</f>
        <v>#N/A</v>
      </c>
    </row>
    <row r="127" ht="14.25" spans="1:34">
      <c r="A127" s="263" t="s">
        <v>119</v>
      </c>
      <c r="B127" s="264" t="s">
        <v>2318</v>
      </c>
      <c r="C127" s="263" t="s">
        <v>2304</v>
      </c>
      <c r="D127" s="263" t="s">
        <v>2324</v>
      </c>
      <c r="E127" s="265" t="s">
        <v>2137</v>
      </c>
      <c r="F127" s="264" t="s">
        <v>125</v>
      </c>
      <c r="G127" s="263" t="s">
        <v>2138</v>
      </c>
      <c r="H127" s="263" t="s">
        <v>923</v>
      </c>
      <c r="I127" s="273"/>
      <c r="J127" s="196"/>
      <c r="K127" s="196"/>
      <c r="L127" s="196"/>
      <c r="M127" s="270"/>
      <c r="N127" s="270"/>
      <c r="O127" s="33"/>
      <c r="P127" s="107"/>
      <c r="Q127" s="279"/>
      <c r="R127" s="279"/>
      <c r="S127" s="278">
        <v>45447</v>
      </c>
      <c r="T127" s="279" t="s">
        <v>2117</v>
      </c>
      <c r="U127" s="268" t="str">
        <f t="array" ref="U127">IFERROR(IF(INDEX(三跨两临近重点区段!$F:$F,MATCH(1,(MONTH(三跨两临近重点区段!$H:$H)=7)*(三跨两临近重点区段!$A:$A=D127),0))="已取消","已取消",INDEX(三跨两临近重点区段!$H:$H,MATCH(1,(MONTH(三跨两临近重点区段!$H:$H)=7)*(三跨两临近重点区段!$A:$A=D127)*(三跨两临近重点区段!$F:$F="现存区段"),0))),"")</f>
        <v/>
      </c>
      <c r="V127" s="232" t="str">
        <f t="array" ref="V127">IFERROR(IF(INDEX(三跨两临近重点区段!$F:$F,MATCH(1,(MONTH(三跨两临近重点区段!$H:$H)=7)*(三跨两临近重点区段!$A:$A=D127),0))="已取消","已取消",INDEX(三跨两临近重点区段!$I:$I,MATCH(1,(MONTH(三跨两临近重点区段!$H:$H)=7)*(三跨两临近重点区段!$A:$A=D127)*(三跨两临近重点区段!$F:$F="现存区段"),0))),"")</f>
        <v/>
      </c>
      <c r="W127" s="268" t="str">
        <f t="array" ref="W127">IFERROR(IF(INDEX(三跨两临近重点区段!$F:$F,MATCH(1,(MONTH(三跨两临近重点区段!$H:$H)=8)*(三跨两临近重点区段!$A:$A=D127),0))="已取消","已取消",INDEX(三跨两临近重点区段!$H:$H,MATCH(1,(MONTH(三跨两临近重点区段!$H:$H)=8)*(三跨两临近重点区段!$A:$A=D127)*(三跨两临近重点区段!$F:$F="现存区段"),0))),"")</f>
        <v/>
      </c>
      <c r="X127" s="232" t="str">
        <f t="array" ref="X127">IFERROR(IF(INDEX(三跨两临近重点区段!$F:$F,MATCH(1,(MONTH(三跨两临近重点区段!$H:$H)=8)*(三跨两临近重点区段!$A:$A=D127),0))="已取消","已取消",INDEX(三跨两临近重点区段!$I:$I,MATCH(1,(MONTH(三跨两临近重点区段!$H:$H)=8)*(三跨两临近重点区段!$A:$A=D127)*(三跨两临近重点区段!$F:$F="现存区段"),0))),"")</f>
        <v/>
      </c>
      <c r="Y127" s="268" t="str">
        <f t="array" ref="Y127">IFERROR(IF(INDEX(三跨两临近重点区段!$F:$F,MATCH(1,(MONTH(三跨两临近重点区段!$H:$H)=9)*(三跨两临近重点区段!$A:$A=D127),0))="已取消","已取消",INDEX(三跨两临近重点区段!$H:$H,MATCH(1,(MONTH(三跨两临近重点区段!$H:$H)=9)*(三跨两临近重点区段!$A:$A=D127)*(三跨两临近重点区段!$F:$F="现存区段"),0))),"")</f>
        <v/>
      </c>
      <c r="Z127" s="232" t="str">
        <f t="array" ref="Z127">IFERROR(IF(INDEX(三跨两临近重点区段!$F:$F,MATCH(1,(MONTH(三跨两临近重点区段!$H:$H)=9)*(三跨两临近重点区段!$A:$A=D127),0))="已取消","已取消",INDEX(三跨两临近重点区段!$I:$I,MATCH(1,(MONTH(三跨两临近重点区段!$H:$H)=9)*(三跨两临近重点区段!$A:$A=D127)*(三跨两临近重点区段!$F:$F="现存区段"),0))),"")</f>
        <v/>
      </c>
      <c r="AA127" s="268" t="str">
        <f t="array" ref="AA127">IFERROR(IF(INDEX(三跨两临近重点区段!$F:$F,MATCH(1,(MONTH(三跨两临近重点区段!$H:$H)=10)*(三跨两临近重点区段!$A:$A=D127),0))="已取消","已取消",INDEX(三跨两临近重点区段!$H:$H,MATCH(1,(MONTH(三跨两临近重点区段!$H:$H)=10)*(三跨两临近重点区段!$A:$A=D127)*(三跨两临近重点区段!$F:$F="现存区段"),0))),"")</f>
        <v/>
      </c>
      <c r="AB127" s="72" t="str">
        <f t="array" ref="AB127">IFERROR(IF(INDEX(三跨两临近重点区段!$F:$F,MATCH(1,(MONTH(三跨两临近重点区段!$H:$H)=10)*(三跨两临近重点区段!$A:$A=D127),0))="已取消","已取消",INDEX(三跨两临近重点区段!$I:$I,MATCH(1,(MONTH(三跨两临近重点区段!$H:$H)=10)*(三跨两临近重点区段!$A:$A=D127)*(三跨两临近重点区段!$F:$F="现存区段"),0))),"")</f>
        <v/>
      </c>
      <c r="AC127" s="284" t="str">
        <f t="array" ref="AC127">IFERROR(IF(INDEX(三跨两临近重点区段!$F:$F,MATCH(1,(MONTH(三跨两临近重点区段!$H:$H)=11)*(三跨两临近重点区段!$A:$A=D127),0))="已取消","已取消",INDEX(三跨两临近重点区段!$H:$H,MATCH(1,(MONTH(三跨两临近重点区段!$H:$H)=11)*(三跨两临近重点区段!$A:$A=D127)*(三跨两临近重点区段!$F:$F="现存区段"),0))),"")</f>
        <v/>
      </c>
      <c r="AD127" s="72" t="str">
        <f t="array" ref="AD127">IFERROR(IF(INDEX(三跨两临近重点区段!$F:$F,MATCH(1,(MONTH(三跨两临近重点区段!$H:$H)=11)*(三跨两临近重点区段!$A:$A=D127),0))="已取消","已取消",INDEX(三跨两临近重点区段!$I:$I,MATCH(1,(MONTH(三跨两临近重点区段!$H:$H)=11)*(三跨两临近重点区段!$A:$A=D127)*(三跨两临近重点区段!$F:$F="现存区段"),0))),"")</f>
        <v/>
      </c>
      <c r="AE127" s="284" t="str">
        <f t="array" ref="AE127">IFERROR(IF(INDEX(三跨两临近重点区段!$F:$F,MATCH(1,(MONTH(三跨两临近重点区段!$H:$H)=12)*(三跨两临近重点区段!$A:$A=D127),0))="已取消","已取消",INDEX(三跨两临近重点区段!$H:$H,MATCH(1,(MONTH(三跨两临近重点区段!$H:$H)=12)*(三跨两临近重点区段!$A:$A=D127)*(三跨两临近重点区段!$F:$F="现存区段"),0))),"")</f>
        <v/>
      </c>
      <c r="AF127" s="72" t="str">
        <f t="array" ref="AF127">IFERROR(IF(INDEX(三跨两临近重点区段!$F:$F,MATCH(1,(MONTH(三跨两临近重点区段!$H:$H)=12)*(三跨两临近重点区段!$A:$A=D127),0))="已取消","已取消",INDEX(三跨两临近重点区段!$I:$I,MATCH(1,(MONTH(三跨两临近重点区段!$H:$H)=12)*(三跨两临近重点区段!$A:$A=D127)*(三跨两临近重点区段!$F:$F="现存区段"),0))),"")</f>
        <v/>
      </c>
      <c r="AH127" t="e">
        <f t="array" ref="AH127">INDEX(三跨两临近重点区段!$G:$G,MATCH(D127,三跨两临近重点区段!$A:$A,0))</f>
        <v>#N/A</v>
      </c>
    </row>
    <row r="128" ht="14.25" spans="1:34">
      <c r="A128" s="263" t="s">
        <v>150</v>
      </c>
      <c r="B128" s="264" t="s">
        <v>2325</v>
      </c>
      <c r="C128" s="263" t="s">
        <v>2326</v>
      </c>
      <c r="D128" s="263" t="s">
        <v>2327</v>
      </c>
      <c r="E128" s="265" t="s">
        <v>2137</v>
      </c>
      <c r="F128" s="264" t="s">
        <v>125</v>
      </c>
      <c r="G128" s="263" t="s">
        <v>959</v>
      </c>
      <c r="H128" s="263" t="s">
        <v>1089</v>
      </c>
      <c r="I128" s="273"/>
      <c r="J128" s="196"/>
      <c r="K128" s="196"/>
      <c r="L128" s="196"/>
      <c r="M128" s="270"/>
      <c r="N128" s="270"/>
      <c r="O128" s="33"/>
      <c r="P128" s="107"/>
      <c r="Q128" s="279"/>
      <c r="R128" s="279"/>
      <c r="S128" s="278">
        <v>45447</v>
      </c>
      <c r="T128" s="279" t="s">
        <v>2117</v>
      </c>
      <c r="U128" s="268" t="str">
        <f t="array" ref="U128">IFERROR(IF(INDEX(三跨两临近重点区段!$F:$F,MATCH(1,(MONTH(三跨两临近重点区段!$H:$H)=7)*(三跨两临近重点区段!$A:$A=D128),0))="已取消","已取消",INDEX(三跨两临近重点区段!$H:$H,MATCH(1,(MONTH(三跨两临近重点区段!$H:$H)=7)*(三跨两临近重点区段!$A:$A=D128)*(三跨两临近重点区段!$F:$F="现存区段"),0))),"")</f>
        <v/>
      </c>
      <c r="V128" s="232" t="str">
        <f t="array" ref="V128">IFERROR(IF(INDEX(三跨两临近重点区段!$F:$F,MATCH(1,(MONTH(三跨两临近重点区段!$H:$H)=7)*(三跨两临近重点区段!$A:$A=D128),0))="已取消","已取消",INDEX(三跨两临近重点区段!$I:$I,MATCH(1,(MONTH(三跨两临近重点区段!$H:$H)=7)*(三跨两临近重点区段!$A:$A=D128)*(三跨两临近重点区段!$F:$F="现存区段"),0))),"")</f>
        <v/>
      </c>
      <c r="W128" s="268" t="str">
        <f t="array" ref="W128">IFERROR(IF(INDEX(三跨两临近重点区段!$F:$F,MATCH(1,(MONTH(三跨两临近重点区段!$H:$H)=8)*(三跨两临近重点区段!$A:$A=D128),0))="已取消","已取消",INDEX(三跨两临近重点区段!$H:$H,MATCH(1,(MONTH(三跨两临近重点区段!$H:$H)=8)*(三跨两临近重点区段!$A:$A=D128)*(三跨两临近重点区段!$F:$F="现存区段"),0))),"")</f>
        <v/>
      </c>
      <c r="X128" s="232" t="str">
        <f t="array" ref="X128">IFERROR(IF(INDEX(三跨两临近重点区段!$F:$F,MATCH(1,(MONTH(三跨两临近重点区段!$H:$H)=8)*(三跨两临近重点区段!$A:$A=D128),0))="已取消","已取消",INDEX(三跨两临近重点区段!$I:$I,MATCH(1,(MONTH(三跨两临近重点区段!$H:$H)=8)*(三跨两临近重点区段!$A:$A=D128)*(三跨两临近重点区段!$F:$F="现存区段"),0))),"")</f>
        <v/>
      </c>
      <c r="Y128" s="268" t="str">
        <f t="array" ref="Y128">IFERROR(IF(INDEX(三跨两临近重点区段!$F:$F,MATCH(1,(MONTH(三跨两临近重点区段!$H:$H)=9)*(三跨两临近重点区段!$A:$A=D128),0))="已取消","已取消",INDEX(三跨两临近重点区段!$H:$H,MATCH(1,(MONTH(三跨两临近重点区段!$H:$H)=9)*(三跨两临近重点区段!$A:$A=D128)*(三跨两临近重点区段!$F:$F="现存区段"),0))),"")</f>
        <v/>
      </c>
      <c r="Z128" s="232" t="str">
        <f t="array" ref="Z128">IFERROR(IF(INDEX(三跨两临近重点区段!$F:$F,MATCH(1,(MONTH(三跨两临近重点区段!$H:$H)=9)*(三跨两临近重点区段!$A:$A=D128),0))="已取消","已取消",INDEX(三跨两临近重点区段!$I:$I,MATCH(1,(MONTH(三跨两临近重点区段!$H:$H)=9)*(三跨两临近重点区段!$A:$A=D128)*(三跨两临近重点区段!$F:$F="现存区段"),0))),"")</f>
        <v/>
      </c>
      <c r="AA128" s="268" t="str">
        <f t="array" ref="AA128">IFERROR(IF(INDEX(三跨两临近重点区段!$F:$F,MATCH(1,(MONTH(三跨两临近重点区段!$H:$H)=10)*(三跨两临近重点区段!$A:$A=D128),0))="已取消","已取消",INDEX(三跨两临近重点区段!$H:$H,MATCH(1,(MONTH(三跨两临近重点区段!$H:$H)=10)*(三跨两临近重点区段!$A:$A=D128)*(三跨两临近重点区段!$F:$F="现存区段"),0))),"")</f>
        <v/>
      </c>
      <c r="AB128" s="72" t="str">
        <f t="array" ref="AB128">IFERROR(IF(INDEX(三跨两临近重点区段!$F:$F,MATCH(1,(MONTH(三跨两临近重点区段!$H:$H)=10)*(三跨两临近重点区段!$A:$A=D128),0))="已取消","已取消",INDEX(三跨两临近重点区段!$I:$I,MATCH(1,(MONTH(三跨两临近重点区段!$H:$H)=10)*(三跨两临近重点区段!$A:$A=D128)*(三跨两临近重点区段!$F:$F="现存区段"),0))),"")</f>
        <v/>
      </c>
      <c r="AC128" s="284" t="str">
        <f t="array" ref="AC128">IFERROR(IF(INDEX(三跨两临近重点区段!$F:$F,MATCH(1,(MONTH(三跨两临近重点区段!$H:$H)=11)*(三跨两临近重点区段!$A:$A=D128),0))="已取消","已取消",INDEX(三跨两临近重点区段!$H:$H,MATCH(1,(MONTH(三跨两临近重点区段!$H:$H)=11)*(三跨两临近重点区段!$A:$A=D128)*(三跨两临近重点区段!$F:$F="现存区段"),0))),"")</f>
        <v/>
      </c>
      <c r="AD128" s="72" t="str">
        <f t="array" ref="AD128">IFERROR(IF(INDEX(三跨两临近重点区段!$F:$F,MATCH(1,(MONTH(三跨两临近重点区段!$H:$H)=11)*(三跨两临近重点区段!$A:$A=D128),0))="已取消","已取消",INDEX(三跨两临近重点区段!$I:$I,MATCH(1,(MONTH(三跨两临近重点区段!$H:$H)=11)*(三跨两临近重点区段!$A:$A=D128)*(三跨两临近重点区段!$F:$F="现存区段"),0))),"")</f>
        <v/>
      </c>
      <c r="AE128" s="284" t="str">
        <f t="array" ref="AE128">IFERROR(IF(INDEX(三跨两临近重点区段!$F:$F,MATCH(1,(MONTH(三跨两临近重点区段!$H:$H)=12)*(三跨两临近重点区段!$A:$A=D128),0))="已取消","已取消",INDEX(三跨两临近重点区段!$H:$H,MATCH(1,(MONTH(三跨两临近重点区段!$H:$H)=12)*(三跨两临近重点区段!$A:$A=D128)*(三跨两临近重点区段!$F:$F="现存区段"),0))),"")</f>
        <v/>
      </c>
      <c r="AF128" s="72" t="str">
        <f t="array" ref="AF128">IFERROR(IF(INDEX(三跨两临近重点区段!$F:$F,MATCH(1,(MONTH(三跨两临近重点区段!$H:$H)=12)*(三跨两临近重点区段!$A:$A=D128),0))="已取消","已取消",INDEX(三跨两临近重点区段!$I:$I,MATCH(1,(MONTH(三跨两临近重点区段!$H:$H)=12)*(三跨两临近重点区段!$A:$A=D128)*(三跨两临近重点区段!$F:$F="现存区段"),0))),"")</f>
        <v/>
      </c>
      <c r="AH128" t="e">
        <f t="array" ref="AH128">INDEX(三跨两临近重点区段!$G:$G,MATCH(D128,三跨两临近重点区段!$A:$A,0))</f>
        <v>#N/A</v>
      </c>
    </row>
    <row r="129" ht="14.25" spans="1:34">
      <c r="A129" s="263" t="s">
        <v>150</v>
      </c>
      <c r="B129" s="264" t="s">
        <v>2325</v>
      </c>
      <c r="C129" s="263" t="s">
        <v>2328</v>
      </c>
      <c r="D129" s="263" t="s">
        <v>2329</v>
      </c>
      <c r="E129" s="265" t="s">
        <v>2137</v>
      </c>
      <c r="F129" s="264" t="s">
        <v>125</v>
      </c>
      <c r="G129" s="263" t="s">
        <v>959</v>
      </c>
      <c r="H129" s="263" t="s">
        <v>1089</v>
      </c>
      <c r="I129" s="273"/>
      <c r="J129" s="196"/>
      <c r="K129" s="196"/>
      <c r="L129" s="196"/>
      <c r="M129" s="270"/>
      <c r="N129" s="270"/>
      <c r="O129" s="33"/>
      <c r="P129" s="107"/>
      <c r="Q129" s="279"/>
      <c r="R129" s="279"/>
      <c r="S129" s="278">
        <v>45447</v>
      </c>
      <c r="T129" s="279" t="s">
        <v>2117</v>
      </c>
      <c r="U129" s="268" t="str">
        <f t="array" ref="U129">IFERROR(IF(INDEX(三跨两临近重点区段!$F:$F,MATCH(1,(MONTH(三跨两临近重点区段!$H:$H)=7)*(三跨两临近重点区段!$A:$A=D129),0))="已取消","已取消",INDEX(三跨两临近重点区段!$H:$H,MATCH(1,(MONTH(三跨两临近重点区段!$H:$H)=7)*(三跨两临近重点区段!$A:$A=D129)*(三跨两临近重点区段!$F:$F="现存区段"),0))),"")</f>
        <v/>
      </c>
      <c r="V129" s="232" t="str">
        <f t="array" ref="V129">IFERROR(IF(INDEX(三跨两临近重点区段!$F:$F,MATCH(1,(MONTH(三跨两临近重点区段!$H:$H)=7)*(三跨两临近重点区段!$A:$A=D129),0))="已取消","已取消",INDEX(三跨两临近重点区段!$I:$I,MATCH(1,(MONTH(三跨两临近重点区段!$H:$H)=7)*(三跨两临近重点区段!$A:$A=D129)*(三跨两临近重点区段!$F:$F="现存区段"),0))),"")</f>
        <v/>
      </c>
      <c r="W129" s="268" t="str">
        <f t="array" ref="W129">IFERROR(IF(INDEX(三跨两临近重点区段!$F:$F,MATCH(1,(MONTH(三跨两临近重点区段!$H:$H)=8)*(三跨两临近重点区段!$A:$A=D129),0))="已取消","已取消",INDEX(三跨两临近重点区段!$H:$H,MATCH(1,(MONTH(三跨两临近重点区段!$H:$H)=8)*(三跨两临近重点区段!$A:$A=D129)*(三跨两临近重点区段!$F:$F="现存区段"),0))),"")</f>
        <v/>
      </c>
      <c r="X129" s="232" t="str">
        <f t="array" ref="X129">IFERROR(IF(INDEX(三跨两临近重点区段!$F:$F,MATCH(1,(MONTH(三跨两临近重点区段!$H:$H)=8)*(三跨两临近重点区段!$A:$A=D129),0))="已取消","已取消",INDEX(三跨两临近重点区段!$I:$I,MATCH(1,(MONTH(三跨两临近重点区段!$H:$H)=8)*(三跨两临近重点区段!$A:$A=D129)*(三跨两临近重点区段!$F:$F="现存区段"),0))),"")</f>
        <v/>
      </c>
      <c r="Y129" s="268" t="str">
        <f t="array" ref="Y129">IFERROR(IF(INDEX(三跨两临近重点区段!$F:$F,MATCH(1,(MONTH(三跨两临近重点区段!$H:$H)=9)*(三跨两临近重点区段!$A:$A=D129),0))="已取消","已取消",INDEX(三跨两临近重点区段!$H:$H,MATCH(1,(MONTH(三跨两临近重点区段!$H:$H)=9)*(三跨两临近重点区段!$A:$A=D129)*(三跨两临近重点区段!$F:$F="现存区段"),0))),"")</f>
        <v/>
      </c>
      <c r="Z129" s="232" t="str">
        <f t="array" ref="Z129">IFERROR(IF(INDEX(三跨两临近重点区段!$F:$F,MATCH(1,(MONTH(三跨两临近重点区段!$H:$H)=9)*(三跨两临近重点区段!$A:$A=D129),0))="已取消","已取消",INDEX(三跨两临近重点区段!$I:$I,MATCH(1,(MONTH(三跨两临近重点区段!$H:$H)=9)*(三跨两临近重点区段!$A:$A=D129)*(三跨两临近重点区段!$F:$F="现存区段"),0))),"")</f>
        <v/>
      </c>
      <c r="AA129" s="268" t="str">
        <f t="array" ref="AA129">IFERROR(IF(INDEX(三跨两临近重点区段!$F:$F,MATCH(1,(MONTH(三跨两临近重点区段!$H:$H)=10)*(三跨两临近重点区段!$A:$A=D129),0))="已取消","已取消",INDEX(三跨两临近重点区段!$H:$H,MATCH(1,(MONTH(三跨两临近重点区段!$H:$H)=10)*(三跨两临近重点区段!$A:$A=D129)*(三跨两临近重点区段!$F:$F="现存区段"),0))),"")</f>
        <v/>
      </c>
      <c r="AB129" s="72" t="str">
        <f t="array" ref="AB129">IFERROR(IF(INDEX(三跨两临近重点区段!$F:$F,MATCH(1,(MONTH(三跨两临近重点区段!$H:$H)=10)*(三跨两临近重点区段!$A:$A=D129),0))="已取消","已取消",INDEX(三跨两临近重点区段!$I:$I,MATCH(1,(MONTH(三跨两临近重点区段!$H:$H)=10)*(三跨两临近重点区段!$A:$A=D129)*(三跨两临近重点区段!$F:$F="现存区段"),0))),"")</f>
        <v/>
      </c>
      <c r="AC129" s="284" t="str">
        <f t="array" ref="AC129">IFERROR(IF(INDEX(三跨两临近重点区段!$F:$F,MATCH(1,(MONTH(三跨两临近重点区段!$H:$H)=11)*(三跨两临近重点区段!$A:$A=D129),0))="已取消","已取消",INDEX(三跨两临近重点区段!$H:$H,MATCH(1,(MONTH(三跨两临近重点区段!$H:$H)=11)*(三跨两临近重点区段!$A:$A=D129)*(三跨两临近重点区段!$F:$F="现存区段"),0))),"")</f>
        <v/>
      </c>
      <c r="AD129" s="72" t="str">
        <f t="array" ref="AD129">IFERROR(IF(INDEX(三跨两临近重点区段!$F:$F,MATCH(1,(MONTH(三跨两临近重点区段!$H:$H)=11)*(三跨两临近重点区段!$A:$A=D129),0))="已取消","已取消",INDEX(三跨两临近重点区段!$I:$I,MATCH(1,(MONTH(三跨两临近重点区段!$H:$H)=11)*(三跨两临近重点区段!$A:$A=D129)*(三跨两临近重点区段!$F:$F="现存区段"),0))),"")</f>
        <v/>
      </c>
      <c r="AE129" s="284" t="str">
        <f t="array" ref="AE129">IFERROR(IF(INDEX(三跨两临近重点区段!$F:$F,MATCH(1,(MONTH(三跨两临近重点区段!$H:$H)=12)*(三跨两临近重点区段!$A:$A=D129),0))="已取消","已取消",INDEX(三跨两临近重点区段!$H:$H,MATCH(1,(MONTH(三跨两临近重点区段!$H:$H)=12)*(三跨两临近重点区段!$A:$A=D129)*(三跨两临近重点区段!$F:$F="现存区段"),0))),"")</f>
        <v/>
      </c>
      <c r="AF129" s="72" t="str">
        <f t="array" ref="AF129">IFERROR(IF(INDEX(三跨两临近重点区段!$F:$F,MATCH(1,(MONTH(三跨两临近重点区段!$H:$H)=12)*(三跨两临近重点区段!$A:$A=D129),0))="已取消","已取消",INDEX(三跨两临近重点区段!$I:$I,MATCH(1,(MONTH(三跨两临近重点区段!$H:$H)=12)*(三跨两临近重点区段!$A:$A=D129)*(三跨两临近重点区段!$F:$F="现存区段"),0))),"")</f>
        <v/>
      </c>
      <c r="AH129" t="e">
        <f t="array" ref="AH129">INDEX(三跨两临近重点区段!$G:$G,MATCH(D129,三跨两临近重点区段!$A:$A,0))</f>
        <v>#N/A</v>
      </c>
    </row>
    <row r="130" ht="14.25" spans="1:34">
      <c r="A130" s="263" t="s">
        <v>119</v>
      </c>
      <c r="B130" s="264" t="s">
        <v>2318</v>
      </c>
      <c r="C130" s="263" t="s">
        <v>2279</v>
      </c>
      <c r="D130" s="263" t="s">
        <v>2330</v>
      </c>
      <c r="E130" s="265" t="s">
        <v>2137</v>
      </c>
      <c r="F130" s="264" t="s">
        <v>125</v>
      </c>
      <c r="G130" s="263" t="s">
        <v>2138</v>
      </c>
      <c r="H130" s="263" t="s">
        <v>923</v>
      </c>
      <c r="I130" s="273"/>
      <c r="J130" s="196"/>
      <c r="K130" s="196"/>
      <c r="L130" s="196"/>
      <c r="M130" s="270"/>
      <c r="N130" s="270"/>
      <c r="O130" s="33"/>
      <c r="P130" s="107"/>
      <c r="Q130" s="279"/>
      <c r="R130" s="279"/>
      <c r="S130" s="278">
        <v>45447</v>
      </c>
      <c r="T130" s="279" t="s">
        <v>2117</v>
      </c>
      <c r="U130" s="268" t="str">
        <f t="array" ref="U130">IFERROR(IF(INDEX(三跨两临近重点区段!$F:$F,MATCH(1,(MONTH(三跨两临近重点区段!$H:$H)=7)*(三跨两临近重点区段!$A:$A=D130),0))="已取消","已取消",INDEX(三跨两临近重点区段!$H:$H,MATCH(1,(MONTH(三跨两临近重点区段!$H:$H)=7)*(三跨两临近重点区段!$A:$A=D130)*(三跨两临近重点区段!$F:$F="现存区段"),0))),"")</f>
        <v/>
      </c>
      <c r="V130" s="232" t="str">
        <f t="array" ref="V130">IFERROR(IF(INDEX(三跨两临近重点区段!$F:$F,MATCH(1,(MONTH(三跨两临近重点区段!$H:$H)=7)*(三跨两临近重点区段!$A:$A=D130),0))="已取消","已取消",INDEX(三跨两临近重点区段!$I:$I,MATCH(1,(MONTH(三跨两临近重点区段!$H:$H)=7)*(三跨两临近重点区段!$A:$A=D130)*(三跨两临近重点区段!$F:$F="现存区段"),0))),"")</f>
        <v/>
      </c>
      <c r="W130" s="268" t="str">
        <f t="array" ref="W130">IFERROR(IF(INDEX(三跨两临近重点区段!$F:$F,MATCH(1,(MONTH(三跨两临近重点区段!$H:$H)=8)*(三跨两临近重点区段!$A:$A=D130),0))="已取消","已取消",INDEX(三跨两临近重点区段!$H:$H,MATCH(1,(MONTH(三跨两临近重点区段!$H:$H)=8)*(三跨两临近重点区段!$A:$A=D130)*(三跨两临近重点区段!$F:$F="现存区段"),0))),"")</f>
        <v/>
      </c>
      <c r="X130" s="232" t="str">
        <f t="array" ref="X130">IFERROR(IF(INDEX(三跨两临近重点区段!$F:$F,MATCH(1,(MONTH(三跨两临近重点区段!$H:$H)=8)*(三跨两临近重点区段!$A:$A=D130),0))="已取消","已取消",INDEX(三跨两临近重点区段!$I:$I,MATCH(1,(MONTH(三跨两临近重点区段!$H:$H)=8)*(三跨两临近重点区段!$A:$A=D130)*(三跨两临近重点区段!$F:$F="现存区段"),0))),"")</f>
        <v/>
      </c>
      <c r="Y130" s="268" t="str">
        <f t="array" ref="Y130">IFERROR(IF(INDEX(三跨两临近重点区段!$F:$F,MATCH(1,(MONTH(三跨两临近重点区段!$H:$H)=9)*(三跨两临近重点区段!$A:$A=D130),0))="已取消","已取消",INDEX(三跨两临近重点区段!$H:$H,MATCH(1,(MONTH(三跨两临近重点区段!$H:$H)=9)*(三跨两临近重点区段!$A:$A=D130)*(三跨两临近重点区段!$F:$F="现存区段"),0))),"")</f>
        <v/>
      </c>
      <c r="Z130" s="232" t="str">
        <f t="array" ref="Z130">IFERROR(IF(INDEX(三跨两临近重点区段!$F:$F,MATCH(1,(MONTH(三跨两临近重点区段!$H:$H)=9)*(三跨两临近重点区段!$A:$A=D130),0))="已取消","已取消",INDEX(三跨两临近重点区段!$I:$I,MATCH(1,(MONTH(三跨两临近重点区段!$H:$H)=9)*(三跨两临近重点区段!$A:$A=D130)*(三跨两临近重点区段!$F:$F="现存区段"),0))),"")</f>
        <v/>
      </c>
      <c r="AA130" s="268" t="str">
        <f t="array" ref="AA130">IFERROR(IF(INDEX(三跨两临近重点区段!$F:$F,MATCH(1,(MONTH(三跨两临近重点区段!$H:$H)=10)*(三跨两临近重点区段!$A:$A=D130),0))="已取消","已取消",INDEX(三跨两临近重点区段!$H:$H,MATCH(1,(MONTH(三跨两临近重点区段!$H:$H)=10)*(三跨两临近重点区段!$A:$A=D130)*(三跨两临近重点区段!$F:$F="现存区段"),0))),"")</f>
        <v/>
      </c>
      <c r="AB130" s="72" t="str">
        <f t="array" ref="AB130">IFERROR(IF(INDEX(三跨两临近重点区段!$F:$F,MATCH(1,(MONTH(三跨两临近重点区段!$H:$H)=10)*(三跨两临近重点区段!$A:$A=D130),0))="已取消","已取消",INDEX(三跨两临近重点区段!$I:$I,MATCH(1,(MONTH(三跨两临近重点区段!$H:$H)=10)*(三跨两临近重点区段!$A:$A=D130)*(三跨两临近重点区段!$F:$F="现存区段"),0))),"")</f>
        <v/>
      </c>
      <c r="AC130" s="284" t="str">
        <f t="array" ref="AC130">IFERROR(IF(INDEX(三跨两临近重点区段!$F:$F,MATCH(1,(MONTH(三跨两临近重点区段!$H:$H)=11)*(三跨两临近重点区段!$A:$A=D130),0))="已取消","已取消",INDEX(三跨两临近重点区段!$H:$H,MATCH(1,(MONTH(三跨两临近重点区段!$H:$H)=11)*(三跨两临近重点区段!$A:$A=D130)*(三跨两临近重点区段!$F:$F="现存区段"),0))),"")</f>
        <v/>
      </c>
      <c r="AD130" s="72" t="str">
        <f t="array" ref="AD130">IFERROR(IF(INDEX(三跨两临近重点区段!$F:$F,MATCH(1,(MONTH(三跨两临近重点区段!$H:$H)=11)*(三跨两临近重点区段!$A:$A=D130),0))="已取消","已取消",INDEX(三跨两临近重点区段!$I:$I,MATCH(1,(MONTH(三跨两临近重点区段!$H:$H)=11)*(三跨两临近重点区段!$A:$A=D130)*(三跨两临近重点区段!$F:$F="现存区段"),0))),"")</f>
        <v/>
      </c>
      <c r="AE130" s="284" t="str">
        <f t="array" ref="AE130">IFERROR(IF(INDEX(三跨两临近重点区段!$F:$F,MATCH(1,(MONTH(三跨两临近重点区段!$H:$H)=12)*(三跨两临近重点区段!$A:$A=D130),0))="已取消","已取消",INDEX(三跨两临近重点区段!$H:$H,MATCH(1,(MONTH(三跨两临近重点区段!$H:$H)=12)*(三跨两临近重点区段!$A:$A=D130)*(三跨两临近重点区段!$F:$F="现存区段"),0))),"")</f>
        <v/>
      </c>
      <c r="AF130" s="72" t="str">
        <f t="array" ref="AF130">IFERROR(IF(INDEX(三跨两临近重点区段!$F:$F,MATCH(1,(MONTH(三跨两临近重点区段!$H:$H)=12)*(三跨两临近重点区段!$A:$A=D130),0))="已取消","已取消",INDEX(三跨两临近重点区段!$I:$I,MATCH(1,(MONTH(三跨两临近重点区段!$H:$H)=12)*(三跨两临近重点区段!$A:$A=D130)*(三跨两临近重点区段!$F:$F="现存区段"),0))),"")</f>
        <v/>
      </c>
      <c r="AH130" t="e">
        <f t="array" ref="AH130">INDEX(三跨两临近重点区段!$G:$G,MATCH(D130,三跨两临近重点区段!$A:$A,0))</f>
        <v>#N/A</v>
      </c>
    </row>
    <row r="131" ht="14.25" spans="1:34">
      <c r="A131" s="263" t="s">
        <v>150</v>
      </c>
      <c r="B131" s="264" t="s">
        <v>2331</v>
      </c>
      <c r="C131" s="263" t="s">
        <v>2152</v>
      </c>
      <c r="D131" s="263" t="s">
        <v>2332</v>
      </c>
      <c r="E131" s="265" t="s">
        <v>2137</v>
      </c>
      <c r="F131" s="264" t="s">
        <v>125</v>
      </c>
      <c r="G131" s="263" t="s">
        <v>2138</v>
      </c>
      <c r="H131" s="263" t="s">
        <v>1114</v>
      </c>
      <c r="I131" s="273"/>
      <c r="J131" s="196"/>
      <c r="K131" s="196"/>
      <c r="L131" s="196"/>
      <c r="M131" s="270"/>
      <c r="N131" s="270"/>
      <c r="O131" s="33"/>
      <c r="P131" s="107"/>
      <c r="Q131" s="279"/>
      <c r="R131" s="279"/>
      <c r="S131" s="278">
        <v>45447</v>
      </c>
      <c r="T131" s="279" t="s">
        <v>2117</v>
      </c>
      <c r="U131" s="268" t="str">
        <f t="array" ref="U131">IFERROR(IF(INDEX(三跨两临近重点区段!$F:$F,MATCH(1,(MONTH(三跨两临近重点区段!$H:$H)=7)*(三跨两临近重点区段!$A:$A=D131),0))="已取消","已取消",INDEX(三跨两临近重点区段!$H:$H,MATCH(1,(MONTH(三跨两临近重点区段!$H:$H)=7)*(三跨两临近重点区段!$A:$A=D131)*(三跨两临近重点区段!$F:$F="现存区段"),0))),"")</f>
        <v/>
      </c>
      <c r="V131" s="232" t="str">
        <f t="array" ref="V131">IFERROR(IF(INDEX(三跨两临近重点区段!$F:$F,MATCH(1,(MONTH(三跨两临近重点区段!$H:$H)=7)*(三跨两临近重点区段!$A:$A=D131),0))="已取消","已取消",INDEX(三跨两临近重点区段!$I:$I,MATCH(1,(MONTH(三跨两临近重点区段!$H:$H)=7)*(三跨两临近重点区段!$A:$A=D131)*(三跨两临近重点区段!$F:$F="现存区段"),0))),"")</f>
        <v/>
      </c>
      <c r="W131" s="268" t="str">
        <f t="array" ref="W131">IFERROR(IF(INDEX(三跨两临近重点区段!$F:$F,MATCH(1,(MONTH(三跨两临近重点区段!$H:$H)=8)*(三跨两临近重点区段!$A:$A=D131),0))="已取消","已取消",INDEX(三跨两临近重点区段!$H:$H,MATCH(1,(MONTH(三跨两临近重点区段!$H:$H)=8)*(三跨两临近重点区段!$A:$A=D131)*(三跨两临近重点区段!$F:$F="现存区段"),0))),"")</f>
        <v/>
      </c>
      <c r="X131" s="232" t="str">
        <f t="array" ref="X131">IFERROR(IF(INDEX(三跨两临近重点区段!$F:$F,MATCH(1,(MONTH(三跨两临近重点区段!$H:$H)=8)*(三跨两临近重点区段!$A:$A=D131),0))="已取消","已取消",INDEX(三跨两临近重点区段!$I:$I,MATCH(1,(MONTH(三跨两临近重点区段!$H:$H)=8)*(三跨两临近重点区段!$A:$A=D131)*(三跨两临近重点区段!$F:$F="现存区段"),0))),"")</f>
        <v/>
      </c>
      <c r="Y131" s="268" t="str">
        <f t="array" ref="Y131">IFERROR(IF(INDEX(三跨两临近重点区段!$F:$F,MATCH(1,(MONTH(三跨两临近重点区段!$H:$H)=9)*(三跨两临近重点区段!$A:$A=D131),0))="已取消","已取消",INDEX(三跨两临近重点区段!$H:$H,MATCH(1,(MONTH(三跨两临近重点区段!$H:$H)=9)*(三跨两临近重点区段!$A:$A=D131)*(三跨两临近重点区段!$F:$F="现存区段"),0))),"")</f>
        <v/>
      </c>
      <c r="Z131" s="232" t="str">
        <f t="array" ref="Z131">IFERROR(IF(INDEX(三跨两临近重点区段!$F:$F,MATCH(1,(MONTH(三跨两临近重点区段!$H:$H)=9)*(三跨两临近重点区段!$A:$A=D131),0))="已取消","已取消",INDEX(三跨两临近重点区段!$I:$I,MATCH(1,(MONTH(三跨两临近重点区段!$H:$H)=9)*(三跨两临近重点区段!$A:$A=D131)*(三跨两临近重点区段!$F:$F="现存区段"),0))),"")</f>
        <v/>
      </c>
      <c r="AA131" s="268" t="str">
        <f t="array" ref="AA131">IFERROR(IF(INDEX(三跨两临近重点区段!$F:$F,MATCH(1,(MONTH(三跨两临近重点区段!$H:$H)=10)*(三跨两临近重点区段!$A:$A=D131),0))="已取消","已取消",INDEX(三跨两临近重点区段!$H:$H,MATCH(1,(MONTH(三跨两临近重点区段!$H:$H)=10)*(三跨两临近重点区段!$A:$A=D131)*(三跨两临近重点区段!$F:$F="现存区段"),0))),"")</f>
        <v/>
      </c>
      <c r="AB131" s="72" t="str">
        <f t="array" ref="AB131">IFERROR(IF(INDEX(三跨两临近重点区段!$F:$F,MATCH(1,(MONTH(三跨两临近重点区段!$H:$H)=10)*(三跨两临近重点区段!$A:$A=D131),0))="已取消","已取消",INDEX(三跨两临近重点区段!$I:$I,MATCH(1,(MONTH(三跨两临近重点区段!$H:$H)=10)*(三跨两临近重点区段!$A:$A=D131)*(三跨两临近重点区段!$F:$F="现存区段"),0))),"")</f>
        <v/>
      </c>
      <c r="AC131" s="284" t="str">
        <f t="array" ref="AC131">IFERROR(IF(INDEX(三跨两临近重点区段!$F:$F,MATCH(1,(MONTH(三跨两临近重点区段!$H:$H)=11)*(三跨两临近重点区段!$A:$A=D131),0))="已取消","已取消",INDEX(三跨两临近重点区段!$H:$H,MATCH(1,(MONTH(三跨两临近重点区段!$H:$H)=11)*(三跨两临近重点区段!$A:$A=D131)*(三跨两临近重点区段!$F:$F="现存区段"),0))),"")</f>
        <v/>
      </c>
      <c r="AD131" s="72" t="str">
        <f t="array" ref="AD131">IFERROR(IF(INDEX(三跨两临近重点区段!$F:$F,MATCH(1,(MONTH(三跨两临近重点区段!$H:$H)=11)*(三跨两临近重点区段!$A:$A=D131),0))="已取消","已取消",INDEX(三跨两临近重点区段!$I:$I,MATCH(1,(MONTH(三跨两临近重点区段!$H:$H)=11)*(三跨两临近重点区段!$A:$A=D131)*(三跨两临近重点区段!$F:$F="现存区段"),0))),"")</f>
        <v/>
      </c>
      <c r="AE131" s="284" t="str">
        <f t="array" ref="AE131">IFERROR(IF(INDEX(三跨两临近重点区段!$F:$F,MATCH(1,(MONTH(三跨两临近重点区段!$H:$H)=12)*(三跨两临近重点区段!$A:$A=D131),0))="已取消","已取消",INDEX(三跨两临近重点区段!$H:$H,MATCH(1,(MONTH(三跨两临近重点区段!$H:$H)=12)*(三跨两临近重点区段!$A:$A=D131)*(三跨两临近重点区段!$F:$F="现存区段"),0))),"")</f>
        <v/>
      </c>
      <c r="AF131" s="72" t="str">
        <f t="array" ref="AF131">IFERROR(IF(INDEX(三跨两临近重点区段!$F:$F,MATCH(1,(MONTH(三跨两临近重点区段!$H:$H)=12)*(三跨两临近重点区段!$A:$A=D131),0))="已取消","已取消",INDEX(三跨两临近重点区段!$I:$I,MATCH(1,(MONTH(三跨两临近重点区段!$H:$H)=12)*(三跨两临近重点区段!$A:$A=D131)*(三跨两临近重点区段!$F:$F="现存区段"),0))),"")</f>
        <v/>
      </c>
      <c r="AH131" t="e">
        <f t="array" ref="AH131">INDEX(三跨两临近重点区段!$G:$G,MATCH(D131,三跨两临近重点区段!$A:$A,0))</f>
        <v>#N/A</v>
      </c>
    </row>
    <row r="132" ht="14.25" spans="1:34">
      <c r="A132" s="263" t="s">
        <v>119</v>
      </c>
      <c r="B132" s="264" t="s">
        <v>2318</v>
      </c>
      <c r="C132" s="263" t="s">
        <v>2312</v>
      </c>
      <c r="D132" s="263" t="s">
        <v>2333</v>
      </c>
      <c r="E132" s="265" t="s">
        <v>2137</v>
      </c>
      <c r="F132" s="264" t="s">
        <v>125</v>
      </c>
      <c r="G132" s="263" t="s">
        <v>2138</v>
      </c>
      <c r="H132" s="263" t="s">
        <v>923</v>
      </c>
      <c r="I132" s="273"/>
      <c r="J132" s="196"/>
      <c r="K132" s="196"/>
      <c r="L132" s="196"/>
      <c r="M132" s="270"/>
      <c r="N132" s="270"/>
      <c r="O132" s="33"/>
      <c r="P132" s="107"/>
      <c r="Q132" s="279"/>
      <c r="R132" s="279"/>
      <c r="S132" s="278">
        <v>45447</v>
      </c>
      <c r="T132" s="279" t="s">
        <v>2117</v>
      </c>
      <c r="U132" s="268" t="str">
        <f t="array" ref="U132">IFERROR(IF(INDEX(三跨两临近重点区段!$F:$F,MATCH(1,(MONTH(三跨两临近重点区段!$H:$H)=7)*(三跨两临近重点区段!$A:$A=D132),0))="已取消","已取消",INDEX(三跨两临近重点区段!$H:$H,MATCH(1,(MONTH(三跨两临近重点区段!$H:$H)=7)*(三跨两临近重点区段!$A:$A=D132)*(三跨两临近重点区段!$F:$F="现存区段"),0))),"")</f>
        <v/>
      </c>
      <c r="V132" s="232" t="str">
        <f t="array" ref="V132">IFERROR(IF(INDEX(三跨两临近重点区段!$F:$F,MATCH(1,(MONTH(三跨两临近重点区段!$H:$H)=7)*(三跨两临近重点区段!$A:$A=D132),0))="已取消","已取消",INDEX(三跨两临近重点区段!$I:$I,MATCH(1,(MONTH(三跨两临近重点区段!$H:$H)=7)*(三跨两临近重点区段!$A:$A=D132)*(三跨两临近重点区段!$F:$F="现存区段"),0))),"")</f>
        <v/>
      </c>
      <c r="W132" s="268" t="str">
        <f t="array" ref="W132">IFERROR(IF(INDEX(三跨两临近重点区段!$F:$F,MATCH(1,(MONTH(三跨两临近重点区段!$H:$H)=8)*(三跨两临近重点区段!$A:$A=D132),0))="已取消","已取消",INDEX(三跨两临近重点区段!$H:$H,MATCH(1,(MONTH(三跨两临近重点区段!$H:$H)=8)*(三跨两临近重点区段!$A:$A=D132)*(三跨两临近重点区段!$F:$F="现存区段"),0))),"")</f>
        <v/>
      </c>
      <c r="X132" s="232" t="str">
        <f t="array" ref="X132">IFERROR(IF(INDEX(三跨两临近重点区段!$F:$F,MATCH(1,(MONTH(三跨两临近重点区段!$H:$H)=8)*(三跨两临近重点区段!$A:$A=D132),0))="已取消","已取消",INDEX(三跨两临近重点区段!$I:$I,MATCH(1,(MONTH(三跨两临近重点区段!$H:$H)=8)*(三跨两临近重点区段!$A:$A=D132)*(三跨两临近重点区段!$F:$F="现存区段"),0))),"")</f>
        <v/>
      </c>
      <c r="Y132" s="268" t="str">
        <f t="array" ref="Y132">IFERROR(IF(INDEX(三跨两临近重点区段!$F:$F,MATCH(1,(MONTH(三跨两临近重点区段!$H:$H)=9)*(三跨两临近重点区段!$A:$A=D132),0))="已取消","已取消",INDEX(三跨两临近重点区段!$H:$H,MATCH(1,(MONTH(三跨两临近重点区段!$H:$H)=9)*(三跨两临近重点区段!$A:$A=D132)*(三跨两临近重点区段!$F:$F="现存区段"),0))),"")</f>
        <v/>
      </c>
      <c r="Z132" s="232" t="str">
        <f t="array" ref="Z132">IFERROR(IF(INDEX(三跨两临近重点区段!$F:$F,MATCH(1,(MONTH(三跨两临近重点区段!$H:$H)=9)*(三跨两临近重点区段!$A:$A=D132),0))="已取消","已取消",INDEX(三跨两临近重点区段!$I:$I,MATCH(1,(MONTH(三跨两临近重点区段!$H:$H)=9)*(三跨两临近重点区段!$A:$A=D132)*(三跨两临近重点区段!$F:$F="现存区段"),0))),"")</f>
        <v/>
      </c>
      <c r="AA132" s="268" t="str">
        <f t="array" ref="AA132">IFERROR(IF(INDEX(三跨两临近重点区段!$F:$F,MATCH(1,(MONTH(三跨两临近重点区段!$H:$H)=10)*(三跨两临近重点区段!$A:$A=D132),0))="已取消","已取消",INDEX(三跨两临近重点区段!$H:$H,MATCH(1,(MONTH(三跨两临近重点区段!$H:$H)=10)*(三跨两临近重点区段!$A:$A=D132)*(三跨两临近重点区段!$F:$F="现存区段"),0))),"")</f>
        <v/>
      </c>
      <c r="AB132" s="72" t="str">
        <f t="array" ref="AB132">IFERROR(IF(INDEX(三跨两临近重点区段!$F:$F,MATCH(1,(MONTH(三跨两临近重点区段!$H:$H)=10)*(三跨两临近重点区段!$A:$A=D132),0))="已取消","已取消",INDEX(三跨两临近重点区段!$I:$I,MATCH(1,(MONTH(三跨两临近重点区段!$H:$H)=10)*(三跨两临近重点区段!$A:$A=D132)*(三跨两临近重点区段!$F:$F="现存区段"),0))),"")</f>
        <v/>
      </c>
      <c r="AC132" s="284" t="str">
        <f t="array" ref="AC132">IFERROR(IF(INDEX(三跨两临近重点区段!$F:$F,MATCH(1,(MONTH(三跨两临近重点区段!$H:$H)=11)*(三跨两临近重点区段!$A:$A=D132),0))="已取消","已取消",INDEX(三跨两临近重点区段!$H:$H,MATCH(1,(MONTH(三跨两临近重点区段!$H:$H)=11)*(三跨两临近重点区段!$A:$A=D132)*(三跨两临近重点区段!$F:$F="现存区段"),0))),"")</f>
        <v/>
      </c>
      <c r="AD132" s="72" t="str">
        <f t="array" ref="AD132">IFERROR(IF(INDEX(三跨两临近重点区段!$F:$F,MATCH(1,(MONTH(三跨两临近重点区段!$H:$H)=11)*(三跨两临近重点区段!$A:$A=D132),0))="已取消","已取消",INDEX(三跨两临近重点区段!$I:$I,MATCH(1,(MONTH(三跨两临近重点区段!$H:$H)=11)*(三跨两临近重点区段!$A:$A=D132)*(三跨两临近重点区段!$F:$F="现存区段"),0))),"")</f>
        <v/>
      </c>
      <c r="AE132" s="284" t="str">
        <f t="array" ref="AE132">IFERROR(IF(INDEX(三跨两临近重点区段!$F:$F,MATCH(1,(MONTH(三跨两临近重点区段!$H:$H)=12)*(三跨两临近重点区段!$A:$A=D132),0))="已取消","已取消",INDEX(三跨两临近重点区段!$H:$H,MATCH(1,(MONTH(三跨两临近重点区段!$H:$H)=12)*(三跨两临近重点区段!$A:$A=D132)*(三跨两临近重点区段!$F:$F="现存区段"),0))),"")</f>
        <v/>
      </c>
      <c r="AF132" s="72" t="str">
        <f t="array" ref="AF132">IFERROR(IF(INDEX(三跨两临近重点区段!$F:$F,MATCH(1,(MONTH(三跨两临近重点区段!$H:$H)=12)*(三跨两临近重点区段!$A:$A=D132),0))="已取消","已取消",INDEX(三跨两临近重点区段!$I:$I,MATCH(1,(MONTH(三跨两临近重点区段!$H:$H)=12)*(三跨两临近重点区段!$A:$A=D132)*(三跨两临近重点区段!$F:$F="现存区段"),0))),"")</f>
        <v/>
      </c>
      <c r="AH132" t="e">
        <f t="array" ref="AH132">INDEX(三跨两临近重点区段!$G:$G,MATCH(D132,三跨两临近重点区段!$A:$A,0))</f>
        <v>#N/A</v>
      </c>
    </row>
    <row r="133" ht="14.25" spans="1:34">
      <c r="A133" s="263" t="s">
        <v>119</v>
      </c>
      <c r="B133" s="264" t="s">
        <v>2318</v>
      </c>
      <c r="C133" s="263" t="s">
        <v>2207</v>
      </c>
      <c r="D133" s="263" t="s">
        <v>2334</v>
      </c>
      <c r="E133" s="265" t="s">
        <v>2137</v>
      </c>
      <c r="F133" s="264" t="s">
        <v>125</v>
      </c>
      <c r="G133" s="263" t="s">
        <v>2138</v>
      </c>
      <c r="H133" s="263" t="s">
        <v>923</v>
      </c>
      <c r="I133" s="273"/>
      <c r="J133" s="196"/>
      <c r="K133" s="196"/>
      <c r="L133" s="196"/>
      <c r="M133" s="270"/>
      <c r="N133" s="270"/>
      <c r="O133" s="33"/>
      <c r="P133" s="107"/>
      <c r="Q133" s="279"/>
      <c r="R133" s="279"/>
      <c r="S133" s="278">
        <v>45447</v>
      </c>
      <c r="T133" s="279" t="s">
        <v>2117</v>
      </c>
      <c r="U133" s="268" t="str">
        <f t="array" ref="U133">IFERROR(IF(INDEX(三跨两临近重点区段!$F:$F,MATCH(1,(MONTH(三跨两临近重点区段!$H:$H)=7)*(三跨两临近重点区段!$A:$A=D133),0))="已取消","已取消",INDEX(三跨两临近重点区段!$H:$H,MATCH(1,(MONTH(三跨两临近重点区段!$H:$H)=7)*(三跨两临近重点区段!$A:$A=D133)*(三跨两临近重点区段!$F:$F="现存区段"),0))),"")</f>
        <v/>
      </c>
      <c r="V133" s="232" t="str">
        <f t="array" ref="V133">IFERROR(IF(INDEX(三跨两临近重点区段!$F:$F,MATCH(1,(MONTH(三跨两临近重点区段!$H:$H)=7)*(三跨两临近重点区段!$A:$A=D133),0))="已取消","已取消",INDEX(三跨两临近重点区段!$I:$I,MATCH(1,(MONTH(三跨两临近重点区段!$H:$H)=7)*(三跨两临近重点区段!$A:$A=D133)*(三跨两临近重点区段!$F:$F="现存区段"),0))),"")</f>
        <v/>
      </c>
      <c r="W133" s="268" t="str">
        <f t="array" ref="W133">IFERROR(IF(INDEX(三跨两临近重点区段!$F:$F,MATCH(1,(MONTH(三跨两临近重点区段!$H:$H)=8)*(三跨两临近重点区段!$A:$A=D133),0))="已取消","已取消",INDEX(三跨两临近重点区段!$H:$H,MATCH(1,(MONTH(三跨两临近重点区段!$H:$H)=8)*(三跨两临近重点区段!$A:$A=D133)*(三跨两临近重点区段!$F:$F="现存区段"),0))),"")</f>
        <v/>
      </c>
      <c r="X133" s="232" t="str">
        <f t="array" ref="X133">IFERROR(IF(INDEX(三跨两临近重点区段!$F:$F,MATCH(1,(MONTH(三跨两临近重点区段!$H:$H)=8)*(三跨两临近重点区段!$A:$A=D133),0))="已取消","已取消",INDEX(三跨两临近重点区段!$I:$I,MATCH(1,(MONTH(三跨两临近重点区段!$H:$H)=8)*(三跨两临近重点区段!$A:$A=D133)*(三跨两临近重点区段!$F:$F="现存区段"),0))),"")</f>
        <v/>
      </c>
      <c r="Y133" s="268" t="str">
        <f t="array" ref="Y133">IFERROR(IF(INDEX(三跨两临近重点区段!$F:$F,MATCH(1,(MONTH(三跨两临近重点区段!$H:$H)=9)*(三跨两临近重点区段!$A:$A=D133),0))="已取消","已取消",INDEX(三跨两临近重点区段!$H:$H,MATCH(1,(MONTH(三跨两临近重点区段!$H:$H)=9)*(三跨两临近重点区段!$A:$A=D133)*(三跨两临近重点区段!$F:$F="现存区段"),0))),"")</f>
        <v/>
      </c>
      <c r="Z133" s="232" t="str">
        <f t="array" ref="Z133">IFERROR(IF(INDEX(三跨两临近重点区段!$F:$F,MATCH(1,(MONTH(三跨两临近重点区段!$H:$H)=9)*(三跨两临近重点区段!$A:$A=D133),0))="已取消","已取消",INDEX(三跨两临近重点区段!$I:$I,MATCH(1,(MONTH(三跨两临近重点区段!$H:$H)=9)*(三跨两临近重点区段!$A:$A=D133)*(三跨两临近重点区段!$F:$F="现存区段"),0))),"")</f>
        <v/>
      </c>
      <c r="AA133" s="268" t="str">
        <f t="array" ref="AA133">IFERROR(IF(INDEX(三跨两临近重点区段!$F:$F,MATCH(1,(MONTH(三跨两临近重点区段!$H:$H)=10)*(三跨两临近重点区段!$A:$A=D133),0))="已取消","已取消",INDEX(三跨两临近重点区段!$H:$H,MATCH(1,(MONTH(三跨两临近重点区段!$H:$H)=10)*(三跨两临近重点区段!$A:$A=D133)*(三跨两临近重点区段!$F:$F="现存区段"),0))),"")</f>
        <v/>
      </c>
      <c r="AB133" s="72" t="str">
        <f t="array" ref="AB133">IFERROR(IF(INDEX(三跨两临近重点区段!$F:$F,MATCH(1,(MONTH(三跨两临近重点区段!$H:$H)=10)*(三跨两临近重点区段!$A:$A=D133),0))="已取消","已取消",INDEX(三跨两临近重点区段!$I:$I,MATCH(1,(MONTH(三跨两临近重点区段!$H:$H)=10)*(三跨两临近重点区段!$A:$A=D133)*(三跨两临近重点区段!$F:$F="现存区段"),0))),"")</f>
        <v/>
      </c>
      <c r="AC133" s="284" t="str">
        <f t="array" ref="AC133">IFERROR(IF(INDEX(三跨两临近重点区段!$F:$F,MATCH(1,(MONTH(三跨两临近重点区段!$H:$H)=11)*(三跨两临近重点区段!$A:$A=D133),0))="已取消","已取消",INDEX(三跨两临近重点区段!$H:$H,MATCH(1,(MONTH(三跨两临近重点区段!$H:$H)=11)*(三跨两临近重点区段!$A:$A=D133)*(三跨两临近重点区段!$F:$F="现存区段"),0))),"")</f>
        <v/>
      </c>
      <c r="AD133" s="72" t="str">
        <f t="array" ref="AD133">IFERROR(IF(INDEX(三跨两临近重点区段!$F:$F,MATCH(1,(MONTH(三跨两临近重点区段!$H:$H)=11)*(三跨两临近重点区段!$A:$A=D133),0))="已取消","已取消",INDEX(三跨两临近重点区段!$I:$I,MATCH(1,(MONTH(三跨两临近重点区段!$H:$H)=11)*(三跨两临近重点区段!$A:$A=D133)*(三跨两临近重点区段!$F:$F="现存区段"),0))),"")</f>
        <v/>
      </c>
      <c r="AE133" s="284" t="str">
        <f t="array" ref="AE133">IFERROR(IF(INDEX(三跨两临近重点区段!$F:$F,MATCH(1,(MONTH(三跨两临近重点区段!$H:$H)=12)*(三跨两临近重点区段!$A:$A=D133),0))="已取消","已取消",INDEX(三跨两临近重点区段!$H:$H,MATCH(1,(MONTH(三跨两临近重点区段!$H:$H)=12)*(三跨两临近重点区段!$A:$A=D133)*(三跨两临近重点区段!$F:$F="现存区段"),0))),"")</f>
        <v/>
      </c>
      <c r="AF133" s="72" t="str">
        <f t="array" ref="AF133">IFERROR(IF(INDEX(三跨两临近重点区段!$F:$F,MATCH(1,(MONTH(三跨两临近重点区段!$H:$H)=12)*(三跨两临近重点区段!$A:$A=D133),0))="已取消","已取消",INDEX(三跨两临近重点区段!$I:$I,MATCH(1,(MONTH(三跨两临近重点区段!$H:$H)=12)*(三跨两临近重点区段!$A:$A=D133)*(三跨两临近重点区段!$F:$F="现存区段"),0))),"")</f>
        <v/>
      </c>
      <c r="AH133" t="e">
        <f t="array" ref="AH133">INDEX(三跨两临近重点区段!$G:$G,MATCH(D133,三跨两临近重点区段!$A:$A,0))</f>
        <v>#N/A</v>
      </c>
    </row>
    <row r="134" ht="14.25" spans="1:34">
      <c r="A134" s="263" t="s">
        <v>119</v>
      </c>
      <c r="B134" s="264" t="s">
        <v>2318</v>
      </c>
      <c r="C134" s="263" t="s">
        <v>2316</v>
      </c>
      <c r="D134" s="263" t="s">
        <v>2335</v>
      </c>
      <c r="E134" s="265" t="s">
        <v>2137</v>
      </c>
      <c r="F134" s="264" t="s">
        <v>125</v>
      </c>
      <c r="G134" s="263" t="s">
        <v>2138</v>
      </c>
      <c r="H134" s="263" t="s">
        <v>923</v>
      </c>
      <c r="I134" s="273"/>
      <c r="J134" s="196"/>
      <c r="K134" s="196"/>
      <c r="L134" s="196"/>
      <c r="M134" s="270"/>
      <c r="N134" s="270"/>
      <c r="O134" s="33"/>
      <c r="P134" s="107"/>
      <c r="Q134" s="279"/>
      <c r="R134" s="279"/>
      <c r="S134" s="278">
        <v>45447</v>
      </c>
      <c r="T134" s="279" t="s">
        <v>2117</v>
      </c>
      <c r="U134" s="268" t="str">
        <f t="array" ref="U134">IFERROR(IF(INDEX(三跨两临近重点区段!$F:$F,MATCH(1,(MONTH(三跨两临近重点区段!$H:$H)=7)*(三跨两临近重点区段!$A:$A=D134),0))="已取消","已取消",INDEX(三跨两临近重点区段!$H:$H,MATCH(1,(MONTH(三跨两临近重点区段!$H:$H)=7)*(三跨两临近重点区段!$A:$A=D134)*(三跨两临近重点区段!$F:$F="现存区段"),0))),"")</f>
        <v/>
      </c>
      <c r="V134" s="232" t="str">
        <f t="array" ref="V134">IFERROR(IF(INDEX(三跨两临近重点区段!$F:$F,MATCH(1,(MONTH(三跨两临近重点区段!$H:$H)=7)*(三跨两临近重点区段!$A:$A=D134),0))="已取消","已取消",INDEX(三跨两临近重点区段!$I:$I,MATCH(1,(MONTH(三跨两临近重点区段!$H:$H)=7)*(三跨两临近重点区段!$A:$A=D134)*(三跨两临近重点区段!$F:$F="现存区段"),0))),"")</f>
        <v/>
      </c>
      <c r="W134" s="268" t="str">
        <f t="array" ref="W134">IFERROR(IF(INDEX(三跨两临近重点区段!$F:$F,MATCH(1,(MONTH(三跨两临近重点区段!$H:$H)=8)*(三跨两临近重点区段!$A:$A=D134),0))="已取消","已取消",INDEX(三跨两临近重点区段!$H:$H,MATCH(1,(MONTH(三跨两临近重点区段!$H:$H)=8)*(三跨两临近重点区段!$A:$A=D134)*(三跨两临近重点区段!$F:$F="现存区段"),0))),"")</f>
        <v/>
      </c>
      <c r="X134" s="232" t="str">
        <f t="array" ref="X134">IFERROR(IF(INDEX(三跨两临近重点区段!$F:$F,MATCH(1,(MONTH(三跨两临近重点区段!$H:$H)=8)*(三跨两临近重点区段!$A:$A=D134),0))="已取消","已取消",INDEX(三跨两临近重点区段!$I:$I,MATCH(1,(MONTH(三跨两临近重点区段!$H:$H)=8)*(三跨两临近重点区段!$A:$A=D134)*(三跨两临近重点区段!$F:$F="现存区段"),0))),"")</f>
        <v/>
      </c>
      <c r="Y134" s="268" t="str">
        <f t="array" ref="Y134">IFERROR(IF(INDEX(三跨两临近重点区段!$F:$F,MATCH(1,(MONTH(三跨两临近重点区段!$H:$H)=9)*(三跨两临近重点区段!$A:$A=D134),0))="已取消","已取消",INDEX(三跨两临近重点区段!$H:$H,MATCH(1,(MONTH(三跨两临近重点区段!$H:$H)=9)*(三跨两临近重点区段!$A:$A=D134)*(三跨两临近重点区段!$F:$F="现存区段"),0))),"")</f>
        <v/>
      </c>
      <c r="Z134" s="232" t="str">
        <f t="array" ref="Z134">IFERROR(IF(INDEX(三跨两临近重点区段!$F:$F,MATCH(1,(MONTH(三跨两临近重点区段!$H:$H)=9)*(三跨两临近重点区段!$A:$A=D134),0))="已取消","已取消",INDEX(三跨两临近重点区段!$I:$I,MATCH(1,(MONTH(三跨两临近重点区段!$H:$H)=9)*(三跨两临近重点区段!$A:$A=D134)*(三跨两临近重点区段!$F:$F="现存区段"),0))),"")</f>
        <v/>
      </c>
      <c r="AA134" s="268" t="str">
        <f t="array" ref="AA134">IFERROR(IF(INDEX(三跨两临近重点区段!$F:$F,MATCH(1,(MONTH(三跨两临近重点区段!$H:$H)=10)*(三跨两临近重点区段!$A:$A=D134),0))="已取消","已取消",INDEX(三跨两临近重点区段!$H:$H,MATCH(1,(MONTH(三跨两临近重点区段!$H:$H)=10)*(三跨两临近重点区段!$A:$A=D134)*(三跨两临近重点区段!$F:$F="现存区段"),0))),"")</f>
        <v/>
      </c>
      <c r="AB134" s="72" t="str">
        <f t="array" ref="AB134">IFERROR(IF(INDEX(三跨两临近重点区段!$F:$F,MATCH(1,(MONTH(三跨两临近重点区段!$H:$H)=10)*(三跨两临近重点区段!$A:$A=D134),0))="已取消","已取消",INDEX(三跨两临近重点区段!$I:$I,MATCH(1,(MONTH(三跨两临近重点区段!$H:$H)=10)*(三跨两临近重点区段!$A:$A=D134)*(三跨两临近重点区段!$F:$F="现存区段"),0))),"")</f>
        <v/>
      </c>
      <c r="AC134" s="284" t="str">
        <f t="array" ref="AC134">IFERROR(IF(INDEX(三跨两临近重点区段!$F:$F,MATCH(1,(MONTH(三跨两临近重点区段!$H:$H)=11)*(三跨两临近重点区段!$A:$A=D134),0))="已取消","已取消",INDEX(三跨两临近重点区段!$H:$H,MATCH(1,(MONTH(三跨两临近重点区段!$H:$H)=11)*(三跨两临近重点区段!$A:$A=D134)*(三跨两临近重点区段!$F:$F="现存区段"),0))),"")</f>
        <v/>
      </c>
      <c r="AD134" s="72" t="str">
        <f t="array" ref="AD134">IFERROR(IF(INDEX(三跨两临近重点区段!$F:$F,MATCH(1,(MONTH(三跨两临近重点区段!$H:$H)=11)*(三跨两临近重点区段!$A:$A=D134),0))="已取消","已取消",INDEX(三跨两临近重点区段!$I:$I,MATCH(1,(MONTH(三跨两临近重点区段!$H:$H)=11)*(三跨两临近重点区段!$A:$A=D134)*(三跨两临近重点区段!$F:$F="现存区段"),0))),"")</f>
        <v/>
      </c>
      <c r="AE134" s="284" t="str">
        <f t="array" ref="AE134">IFERROR(IF(INDEX(三跨两临近重点区段!$F:$F,MATCH(1,(MONTH(三跨两临近重点区段!$H:$H)=12)*(三跨两临近重点区段!$A:$A=D134),0))="已取消","已取消",INDEX(三跨两临近重点区段!$H:$H,MATCH(1,(MONTH(三跨两临近重点区段!$H:$H)=12)*(三跨两临近重点区段!$A:$A=D134)*(三跨两临近重点区段!$F:$F="现存区段"),0))),"")</f>
        <v/>
      </c>
      <c r="AF134" s="72" t="str">
        <f t="array" ref="AF134">IFERROR(IF(INDEX(三跨两临近重点区段!$F:$F,MATCH(1,(MONTH(三跨两临近重点区段!$H:$H)=12)*(三跨两临近重点区段!$A:$A=D134),0))="已取消","已取消",INDEX(三跨两临近重点区段!$I:$I,MATCH(1,(MONTH(三跨两临近重点区段!$H:$H)=12)*(三跨两临近重点区段!$A:$A=D134)*(三跨两临近重点区段!$F:$F="现存区段"),0))),"")</f>
        <v/>
      </c>
      <c r="AH134" t="e">
        <f t="array" ref="AH134">INDEX(三跨两临近重点区段!$G:$G,MATCH(D134,三跨两临近重点区段!$A:$A,0))</f>
        <v>#N/A</v>
      </c>
    </row>
    <row r="135" ht="14.25" spans="1:34">
      <c r="A135" s="263" t="s">
        <v>150</v>
      </c>
      <c r="B135" s="264" t="s">
        <v>2336</v>
      </c>
      <c r="C135" s="263" t="s">
        <v>2243</v>
      </c>
      <c r="D135" s="263" t="s">
        <v>2337</v>
      </c>
      <c r="E135" s="265" t="s">
        <v>2137</v>
      </c>
      <c r="F135" s="264" t="s">
        <v>125</v>
      </c>
      <c r="G135" s="263" t="s">
        <v>2138</v>
      </c>
      <c r="H135" s="263" t="s">
        <v>1114</v>
      </c>
      <c r="I135" s="273"/>
      <c r="J135" s="196"/>
      <c r="K135" s="196"/>
      <c r="L135" s="196"/>
      <c r="M135" s="270"/>
      <c r="N135" s="270"/>
      <c r="O135" s="33"/>
      <c r="P135" s="107"/>
      <c r="Q135" s="279"/>
      <c r="R135" s="279"/>
      <c r="S135" s="278">
        <v>45447</v>
      </c>
      <c r="T135" s="279" t="s">
        <v>2117</v>
      </c>
      <c r="U135" s="268" t="str">
        <f t="array" ref="U135">IFERROR(IF(INDEX(三跨两临近重点区段!$F:$F,MATCH(1,(MONTH(三跨两临近重点区段!$H:$H)=7)*(三跨两临近重点区段!$A:$A=D135),0))="已取消","已取消",INDEX(三跨两临近重点区段!$H:$H,MATCH(1,(MONTH(三跨两临近重点区段!$H:$H)=7)*(三跨两临近重点区段!$A:$A=D135)*(三跨两临近重点区段!$F:$F="现存区段"),0))),"")</f>
        <v/>
      </c>
      <c r="V135" s="232" t="str">
        <f t="array" ref="V135">IFERROR(IF(INDEX(三跨两临近重点区段!$F:$F,MATCH(1,(MONTH(三跨两临近重点区段!$H:$H)=7)*(三跨两临近重点区段!$A:$A=D135),0))="已取消","已取消",INDEX(三跨两临近重点区段!$I:$I,MATCH(1,(MONTH(三跨两临近重点区段!$H:$H)=7)*(三跨两临近重点区段!$A:$A=D135)*(三跨两临近重点区段!$F:$F="现存区段"),0))),"")</f>
        <v/>
      </c>
      <c r="W135" s="268" t="str">
        <f t="array" ref="W135">IFERROR(IF(INDEX(三跨两临近重点区段!$F:$F,MATCH(1,(MONTH(三跨两临近重点区段!$H:$H)=8)*(三跨两临近重点区段!$A:$A=D135),0))="已取消","已取消",INDEX(三跨两临近重点区段!$H:$H,MATCH(1,(MONTH(三跨两临近重点区段!$H:$H)=8)*(三跨两临近重点区段!$A:$A=D135)*(三跨两临近重点区段!$F:$F="现存区段"),0))),"")</f>
        <v/>
      </c>
      <c r="X135" s="232" t="str">
        <f t="array" ref="X135">IFERROR(IF(INDEX(三跨两临近重点区段!$F:$F,MATCH(1,(MONTH(三跨两临近重点区段!$H:$H)=8)*(三跨两临近重点区段!$A:$A=D135),0))="已取消","已取消",INDEX(三跨两临近重点区段!$I:$I,MATCH(1,(MONTH(三跨两临近重点区段!$H:$H)=8)*(三跨两临近重点区段!$A:$A=D135)*(三跨两临近重点区段!$F:$F="现存区段"),0))),"")</f>
        <v/>
      </c>
      <c r="Y135" s="268" t="str">
        <f t="array" ref="Y135">IFERROR(IF(INDEX(三跨两临近重点区段!$F:$F,MATCH(1,(MONTH(三跨两临近重点区段!$H:$H)=9)*(三跨两临近重点区段!$A:$A=D135),0))="已取消","已取消",INDEX(三跨两临近重点区段!$H:$H,MATCH(1,(MONTH(三跨两临近重点区段!$H:$H)=9)*(三跨两临近重点区段!$A:$A=D135)*(三跨两临近重点区段!$F:$F="现存区段"),0))),"")</f>
        <v/>
      </c>
      <c r="Z135" s="232" t="str">
        <f t="array" ref="Z135">IFERROR(IF(INDEX(三跨两临近重点区段!$F:$F,MATCH(1,(MONTH(三跨两临近重点区段!$H:$H)=9)*(三跨两临近重点区段!$A:$A=D135),0))="已取消","已取消",INDEX(三跨两临近重点区段!$I:$I,MATCH(1,(MONTH(三跨两临近重点区段!$H:$H)=9)*(三跨两临近重点区段!$A:$A=D135)*(三跨两临近重点区段!$F:$F="现存区段"),0))),"")</f>
        <v/>
      </c>
      <c r="AA135" s="268" t="str">
        <f t="array" ref="AA135">IFERROR(IF(INDEX(三跨两临近重点区段!$F:$F,MATCH(1,(MONTH(三跨两临近重点区段!$H:$H)=10)*(三跨两临近重点区段!$A:$A=D135),0))="已取消","已取消",INDEX(三跨两临近重点区段!$H:$H,MATCH(1,(MONTH(三跨两临近重点区段!$H:$H)=10)*(三跨两临近重点区段!$A:$A=D135)*(三跨两临近重点区段!$F:$F="现存区段"),0))),"")</f>
        <v/>
      </c>
      <c r="AB135" s="72" t="str">
        <f t="array" ref="AB135">IFERROR(IF(INDEX(三跨两临近重点区段!$F:$F,MATCH(1,(MONTH(三跨两临近重点区段!$H:$H)=10)*(三跨两临近重点区段!$A:$A=D135),0))="已取消","已取消",INDEX(三跨两临近重点区段!$I:$I,MATCH(1,(MONTH(三跨两临近重点区段!$H:$H)=10)*(三跨两临近重点区段!$A:$A=D135)*(三跨两临近重点区段!$F:$F="现存区段"),0))),"")</f>
        <v/>
      </c>
      <c r="AC135" s="284" t="str">
        <f t="array" ref="AC135">IFERROR(IF(INDEX(三跨两临近重点区段!$F:$F,MATCH(1,(MONTH(三跨两临近重点区段!$H:$H)=11)*(三跨两临近重点区段!$A:$A=D135),0))="已取消","已取消",INDEX(三跨两临近重点区段!$H:$H,MATCH(1,(MONTH(三跨两临近重点区段!$H:$H)=11)*(三跨两临近重点区段!$A:$A=D135)*(三跨两临近重点区段!$F:$F="现存区段"),0))),"")</f>
        <v/>
      </c>
      <c r="AD135" s="72" t="str">
        <f t="array" ref="AD135">IFERROR(IF(INDEX(三跨两临近重点区段!$F:$F,MATCH(1,(MONTH(三跨两临近重点区段!$H:$H)=11)*(三跨两临近重点区段!$A:$A=D135),0))="已取消","已取消",INDEX(三跨两临近重点区段!$I:$I,MATCH(1,(MONTH(三跨两临近重点区段!$H:$H)=11)*(三跨两临近重点区段!$A:$A=D135)*(三跨两临近重点区段!$F:$F="现存区段"),0))),"")</f>
        <v/>
      </c>
      <c r="AE135" s="284" t="str">
        <f t="array" ref="AE135">IFERROR(IF(INDEX(三跨两临近重点区段!$F:$F,MATCH(1,(MONTH(三跨两临近重点区段!$H:$H)=12)*(三跨两临近重点区段!$A:$A=D135),0))="已取消","已取消",INDEX(三跨两临近重点区段!$H:$H,MATCH(1,(MONTH(三跨两临近重点区段!$H:$H)=12)*(三跨两临近重点区段!$A:$A=D135)*(三跨两临近重点区段!$F:$F="现存区段"),0))),"")</f>
        <v/>
      </c>
      <c r="AF135" s="72" t="str">
        <f t="array" ref="AF135">IFERROR(IF(INDEX(三跨两临近重点区段!$F:$F,MATCH(1,(MONTH(三跨两临近重点区段!$H:$H)=12)*(三跨两临近重点区段!$A:$A=D135),0))="已取消","已取消",INDEX(三跨两临近重点区段!$I:$I,MATCH(1,(MONTH(三跨两临近重点区段!$H:$H)=12)*(三跨两临近重点区段!$A:$A=D135)*(三跨两临近重点区段!$F:$F="现存区段"),0))),"")</f>
        <v/>
      </c>
      <c r="AH135" t="e">
        <f t="array" ref="AH135">INDEX(三跨两临近重点区段!$G:$G,MATCH(D135,三跨两临近重点区段!$A:$A,0))</f>
        <v>#N/A</v>
      </c>
    </row>
    <row r="136" ht="14.25" spans="1:34">
      <c r="A136" s="263" t="s">
        <v>363</v>
      </c>
      <c r="B136" s="264" t="s">
        <v>2338</v>
      </c>
      <c r="C136" s="263" t="s">
        <v>2152</v>
      </c>
      <c r="D136" s="263" t="s">
        <v>2339</v>
      </c>
      <c r="E136" s="265" t="s">
        <v>2137</v>
      </c>
      <c r="F136" s="264" t="s">
        <v>125</v>
      </c>
      <c r="G136" s="263" t="s">
        <v>2138</v>
      </c>
      <c r="H136" s="263" t="s">
        <v>1014</v>
      </c>
      <c r="I136" s="273"/>
      <c r="J136" s="196"/>
      <c r="K136" s="196"/>
      <c r="L136" s="196"/>
      <c r="M136" s="270"/>
      <c r="N136" s="270"/>
      <c r="O136" s="33"/>
      <c r="P136" s="107"/>
      <c r="Q136" s="279"/>
      <c r="R136" s="279"/>
      <c r="S136" s="278">
        <v>45447</v>
      </c>
      <c r="T136" s="279" t="s">
        <v>2117</v>
      </c>
      <c r="U136" s="268" t="str">
        <f t="array" ref="U136">IFERROR(IF(INDEX(三跨两临近重点区段!$F:$F,MATCH(1,(MONTH(三跨两临近重点区段!$H:$H)=7)*(三跨两临近重点区段!$A:$A=D136),0))="已取消","已取消",INDEX(三跨两临近重点区段!$H:$H,MATCH(1,(MONTH(三跨两临近重点区段!$H:$H)=7)*(三跨两临近重点区段!$A:$A=D136)*(三跨两临近重点区段!$F:$F="现存区段"),0))),"")</f>
        <v/>
      </c>
      <c r="V136" s="232" t="str">
        <f t="array" ref="V136">IFERROR(IF(INDEX(三跨两临近重点区段!$F:$F,MATCH(1,(MONTH(三跨两临近重点区段!$H:$H)=7)*(三跨两临近重点区段!$A:$A=D136),0))="已取消","已取消",INDEX(三跨两临近重点区段!$I:$I,MATCH(1,(MONTH(三跨两临近重点区段!$H:$H)=7)*(三跨两临近重点区段!$A:$A=D136)*(三跨两临近重点区段!$F:$F="现存区段"),0))),"")</f>
        <v/>
      </c>
      <c r="W136" s="268" t="str">
        <f t="array" ref="W136">IFERROR(IF(INDEX(三跨两临近重点区段!$F:$F,MATCH(1,(MONTH(三跨两临近重点区段!$H:$H)=8)*(三跨两临近重点区段!$A:$A=D136),0))="已取消","已取消",INDEX(三跨两临近重点区段!$H:$H,MATCH(1,(MONTH(三跨两临近重点区段!$H:$H)=8)*(三跨两临近重点区段!$A:$A=D136)*(三跨两临近重点区段!$F:$F="现存区段"),0))),"")</f>
        <v/>
      </c>
      <c r="X136" s="232" t="str">
        <f t="array" ref="X136">IFERROR(IF(INDEX(三跨两临近重点区段!$F:$F,MATCH(1,(MONTH(三跨两临近重点区段!$H:$H)=8)*(三跨两临近重点区段!$A:$A=D136),0))="已取消","已取消",INDEX(三跨两临近重点区段!$I:$I,MATCH(1,(MONTH(三跨两临近重点区段!$H:$H)=8)*(三跨两临近重点区段!$A:$A=D136)*(三跨两临近重点区段!$F:$F="现存区段"),0))),"")</f>
        <v/>
      </c>
      <c r="Y136" s="268" t="str">
        <f t="array" ref="Y136">IFERROR(IF(INDEX(三跨两临近重点区段!$F:$F,MATCH(1,(MONTH(三跨两临近重点区段!$H:$H)=9)*(三跨两临近重点区段!$A:$A=D136),0))="已取消","已取消",INDEX(三跨两临近重点区段!$H:$H,MATCH(1,(MONTH(三跨两临近重点区段!$H:$H)=9)*(三跨两临近重点区段!$A:$A=D136)*(三跨两临近重点区段!$F:$F="现存区段"),0))),"")</f>
        <v/>
      </c>
      <c r="Z136" s="232" t="str">
        <f t="array" ref="Z136">IFERROR(IF(INDEX(三跨两临近重点区段!$F:$F,MATCH(1,(MONTH(三跨两临近重点区段!$H:$H)=9)*(三跨两临近重点区段!$A:$A=D136),0))="已取消","已取消",INDEX(三跨两临近重点区段!$I:$I,MATCH(1,(MONTH(三跨两临近重点区段!$H:$H)=9)*(三跨两临近重点区段!$A:$A=D136)*(三跨两临近重点区段!$F:$F="现存区段"),0))),"")</f>
        <v/>
      </c>
      <c r="AA136" s="268" t="str">
        <f t="array" ref="AA136">IFERROR(IF(INDEX(三跨两临近重点区段!$F:$F,MATCH(1,(MONTH(三跨两临近重点区段!$H:$H)=10)*(三跨两临近重点区段!$A:$A=D136),0))="已取消","已取消",INDEX(三跨两临近重点区段!$H:$H,MATCH(1,(MONTH(三跨两临近重点区段!$H:$H)=10)*(三跨两临近重点区段!$A:$A=D136)*(三跨两临近重点区段!$F:$F="现存区段"),0))),"")</f>
        <v/>
      </c>
      <c r="AB136" s="72" t="str">
        <f t="array" ref="AB136">IFERROR(IF(INDEX(三跨两临近重点区段!$F:$F,MATCH(1,(MONTH(三跨两临近重点区段!$H:$H)=10)*(三跨两临近重点区段!$A:$A=D136),0))="已取消","已取消",INDEX(三跨两临近重点区段!$I:$I,MATCH(1,(MONTH(三跨两临近重点区段!$H:$H)=10)*(三跨两临近重点区段!$A:$A=D136)*(三跨两临近重点区段!$F:$F="现存区段"),0))),"")</f>
        <v/>
      </c>
      <c r="AC136" s="284" t="str">
        <f t="array" ref="AC136">IFERROR(IF(INDEX(三跨两临近重点区段!$F:$F,MATCH(1,(MONTH(三跨两临近重点区段!$H:$H)=11)*(三跨两临近重点区段!$A:$A=D136),0))="已取消","已取消",INDEX(三跨两临近重点区段!$H:$H,MATCH(1,(MONTH(三跨两临近重点区段!$H:$H)=11)*(三跨两临近重点区段!$A:$A=D136)*(三跨两临近重点区段!$F:$F="现存区段"),0))),"")</f>
        <v/>
      </c>
      <c r="AD136" s="72" t="str">
        <f t="array" ref="AD136">IFERROR(IF(INDEX(三跨两临近重点区段!$F:$F,MATCH(1,(MONTH(三跨两临近重点区段!$H:$H)=11)*(三跨两临近重点区段!$A:$A=D136),0))="已取消","已取消",INDEX(三跨两临近重点区段!$I:$I,MATCH(1,(MONTH(三跨两临近重点区段!$H:$H)=11)*(三跨两临近重点区段!$A:$A=D136)*(三跨两临近重点区段!$F:$F="现存区段"),0))),"")</f>
        <v/>
      </c>
      <c r="AE136" s="284" t="str">
        <f t="array" ref="AE136">IFERROR(IF(INDEX(三跨两临近重点区段!$F:$F,MATCH(1,(MONTH(三跨两临近重点区段!$H:$H)=12)*(三跨两临近重点区段!$A:$A=D136),0))="已取消","已取消",INDEX(三跨两临近重点区段!$H:$H,MATCH(1,(MONTH(三跨两临近重点区段!$H:$H)=12)*(三跨两临近重点区段!$A:$A=D136)*(三跨两临近重点区段!$F:$F="现存区段"),0))),"")</f>
        <v/>
      </c>
      <c r="AF136" s="72" t="str">
        <f t="array" ref="AF136">IFERROR(IF(INDEX(三跨两临近重点区段!$F:$F,MATCH(1,(MONTH(三跨两临近重点区段!$H:$H)=12)*(三跨两临近重点区段!$A:$A=D136),0))="已取消","已取消",INDEX(三跨两临近重点区段!$I:$I,MATCH(1,(MONTH(三跨两临近重点区段!$H:$H)=12)*(三跨两临近重点区段!$A:$A=D136)*(三跨两临近重点区段!$F:$F="现存区段"),0))),"")</f>
        <v/>
      </c>
      <c r="AH136" t="e">
        <f t="array" ref="AH136">INDEX(三跨两临近重点区段!$G:$G,MATCH(D136,三跨两临近重点区段!$A:$A,0))</f>
        <v>#N/A</v>
      </c>
    </row>
    <row r="137" ht="14.25" spans="1:34">
      <c r="A137" s="263" t="s">
        <v>363</v>
      </c>
      <c r="B137" s="264" t="s">
        <v>2338</v>
      </c>
      <c r="C137" s="263" t="s">
        <v>2340</v>
      </c>
      <c r="D137" s="263" t="s">
        <v>2341</v>
      </c>
      <c r="E137" s="265" t="s">
        <v>2137</v>
      </c>
      <c r="F137" s="264" t="s">
        <v>125</v>
      </c>
      <c r="G137" s="263" t="s">
        <v>2138</v>
      </c>
      <c r="H137" s="263" t="s">
        <v>1014</v>
      </c>
      <c r="I137" s="273"/>
      <c r="J137" s="196"/>
      <c r="K137" s="196"/>
      <c r="L137" s="196"/>
      <c r="M137" s="270"/>
      <c r="N137" s="270"/>
      <c r="O137" s="33"/>
      <c r="P137" s="107"/>
      <c r="Q137" s="279"/>
      <c r="R137" s="279"/>
      <c r="S137" s="278">
        <v>45447</v>
      </c>
      <c r="T137" s="279" t="s">
        <v>2117</v>
      </c>
      <c r="U137" s="268" t="str">
        <f t="array" ref="U137">IFERROR(IF(INDEX(三跨两临近重点区段!$F:$F,MATCH(1,(MONTH(三跨两临近重点区段!$H:$H)=7)*(三跨两临近重点区段!$A:$A=D137),0))="已取消","已取消",INDEX(三跨两临近重点区段!$H:$H,MATCH(1,(MONTH(三跨两临近重点区段!$H:$H)=7)*(三跨两临近重点区段!$A:$A=D137)*(三跨两临近重点区段!$F:$F="现存区段"),0))),"")</f>
        <v/>
      </c>
      <c r="V137" s="232" t="str">
        <f t="array" ref="V137">IFERROR(IF(INDEX(三跨两临近重点区段!$F:$F,MATCH(1,(MONTH(三跨两临近重点区段!$H:$H)=7)*(三跨两临近重点区段!$A:$A=D137),0))="已取消","已取消",INDEX(三跨两临近重点区段!$I:$I,MATCH(1,(MONTH(三跨两临近重点区段!$H:$H)=7)*(三跨两临近重点区段!$A:$A=D137)*(三跨两临近重点区段!$F:$F="现存区段"),0))),"")</f>
        <v/>
      </c>
      <c r="W137" s="268" t="str">
        <f t="array" ref="W137">IFERROR(IF(INDEX(三跨两临近重点区段!$F:$F,MATCH(1,(MONTH(三跨两临近重点区段!$H:$H)=8)*(三跨两临近重点区段!$A:$A=D137),0))="已取消","已取消",INDEX(三跨两临近重点区段!$H:$H,MATCH(1,(MONTH(三跨两临近重点区段!$H:$H)=8)*(三跨两临近重点区段!$A:$A=D137)*(三跨两临近重点区段!$F:$F="现存区段"),0))),"")</f>
        <v/>
      </c>
      <c r="X137" s="232" t="str">
        <f t="array" ref="X137">IFERROR(IF(INDEX(三跨两临近重点区段!$F:$F,MATCH(1,(MONTH(三跨两临近重点区段!$H:$H)=8)*(三跨两临近重点区段!$A:$A=D137),0))="已取消","已取消",INDEX(三跨两临近重点区段!$I:$I,MATCH(1,(MONTH(三跨两临近重点区段!$H:$H)=8)*(三跨两临近重点区段!$A:$A=D137)*(三跨两临近重点区段!$F:$F="现存区段"),0))),"")</f>
        <v/>
      </c>
      <c r="Y137" s="268" t="str">
        <f t="array" ref="Y137">IFERROR(IF(INDEX(三跨两临近重点区段!$F:$F,MATCH(1,(MONTH(三跨两临近重点区段!$H:$H)=9)*(三跨两临近重点区段!$A:$A=D137),0))="已取消","已取消",INDEX(三跨两临近重点区段!$H:$H,MATCH(1,(MONTH(三跨两临近重点区段!$H:$H)=9)*(三跨两临近重点区段!$A:$A=D137)*(三跨两临近重点区段!$F:$F="现存区段"),0))),"")</f>
        <v/>
      </c>
      <c r="Z137" s="232" t="str">
        <f t="array" ref="Z137">IFERROR(IF(INDEX(三跨两临近重点区段!$F:$F,MATCH(1,(MONTH(三跨两临近重点区段!$H:$H)=9)*(三跨两临近重点区段!$A:$A=D137),0))="已取消","已取消",INDEX(三跨两临近重点区段!$I:$I,MATCH(1,(MONTH(三跨两临近重点区段!$H:$H)=9)*(三跨两临近重点区段!$A:$A=D137)*(三跨两临近重点区段!$F:$F="现存区段"),0))),"")</f>
        <v/>
      </c>
      <c r="AA137" s="268" t="str">
        <f t="array" ref="AA137">IFERROR(IF(INDEX(三跨两临近重点区段!$F:$F,MATCH(1,(MONTH(三跨两临近重点区段!$H:$H)=10)*(三跨两临近重点区段!$A:$A=D137),0))="已取消","已取消",INDEX(三跨两临近重点区段!$H:$H,MATCH(1,(MONTH(三跨两临近重点区段!$H:$H)=10)*(三跨两临近重点区段!$A:$A=D137)*(三跨两临近重点区段!$F:$F="现存区段"),0))),"")</f>
        <v/>
      </c>
      <c r="AB137" s="72" t="str">
        <f t="array" ref="AB137">IFERROR(IF(INDEX(三跨两临近重点区段!$F:$F,MATCH(1,(MONTH(三跨两临近重点区段!$H:$H)=10)*(三跨两临近重点区段!$A:$A=D137),0))="已取消","已取消",INDEX(三跨两临近重点区段!$I:$I,MATCH(1,(MONTH(三跨两临近重点区段!$H:$H)=10)*(三跨两临近重点区段!$A:$A=D137)*(三跨两临近重点区段!$F:$F="现存区段"),0))),"")</f>
        <v/>
      </c>
      <c r="AC137" s="284" t="str">
        <f t="array" ref="AC137">IFERROR(IF(INDEX(三跨两临近重点区段!$F:$F,MATCH(1,(MONTH(三跨两临近重点区段!$H:$H)=11)*(三跨两临近重点区段!$A:$A=D137),0))="已取消","已取消",INDEX(三跨两临近重点区段!$H:$H,MATCH(1,(MONTH(三跨两临近重点区段!$H:$H)=11)*(三跨两临近重点区段!$A:$A=D137)*(三跨两临近重点区段!$F:$F="现存区段"),0))),"")</f>
        <v/>
      </c>
      <c r="AD137" s="72" t="str">
        <f t="array" ref="AD137">IFERROR(IF(INDEX(三跨两临近重点区段!$F:$F,MATCH(1,(MONTH(三跨两临近重点区段!$H:$H)=11)*(三跨两临近重点区段!$A:$A=D137),0))="已取消","已取消",INDEX(三跨两临近重点区段!$I:$I,MATCH(1,(MONTH(三跨两临近重点区段!$H:$H)=11)*(三跨两临近重点区段!$A:$A=D137)*(三跨两临近重点区段!$F:$F="现存区段"),0))),"")</f>
        <v/>
      </c>
      <c r="AE137" s="284" t="str">
        <f t="array" ref="AE137">IFERROR(IF(INDEX(三跨两临近重点区段!$F:$F,MATCH(1,(MONTH(三跨两临近重点区段!$H:$H)=12)*(三跨两临近重点区段!$A:$A=D137),0))="已取消","已取消",INDEX(三跨两临近重点区段!$H:$H,MATCH(1,(MONTH(三跨两临近重点区段!$H:$H)=12)*(三跨两临近重点区段!$A:$A=D137)*(三跨两临近重点区段!$F:$F="现存区段"),0))),"")</f>
        <v/>
      </c>
      <c r="AF137" s="72" t="str">
        <f t="array" ref="AF137">IFERROR(IF(INDEX(三跨两临近重点区段!$F:$F,MATCH(1,(MONTH(三跨两临近重点区段!$H:$H)=12)*(三跨两临近重点区段!$A:$A=D137),0))="已取消","已取消",INDEX(三跨两临近重点区段!$I:$I,MATCH(1,(MONTH(三跨两临近重点区段!$H:$H)=12)*(三跨两临近重点区段!$A:$A=D137)*(三跨两临近重点区段!$F:$F="现存区段"),0))),"")</f>
        <v/>
      </c>
      <c r="AH137" t="e">
        <f t="array" ref="AH137">INDEX(三跨两临近重点区段!$G:$G,MATCH(D137,三跨两临近重点区段!$A:$A,0))</f>
        <v>#N/A</v>
      </c>
    </row>
    <row r="138" ht="14.25" spans="1:34">
      <c r="A138" s="263" t="s">
        <v>363</v>
      </c>
      <c r="B138" s="264" t="s">
        <v>2338</v>
      </c>
      <c r="C138" s="263" t="s">
        <v>2307</v>
      </c>
      <c r="D138" s="263" t="s">
        <v>2342</v>
      </c>
      <c r="E138" s="265" t="s">
        <v>2137</v>
      </c>
      <c r="F138" s="264" t="s">
        <v>125</v>
      </c>
      <c r="G138" s="263" t="s">
        <v>2138</v>
      </c>
      <c r="H138" s="263" t="s">
        <v>1014</v>
      </c>
      <c r="I138" s="273"/>
      <c r="J138" s="196"/>
      <c r="K138" s="196"/>
      <c r="L138" s="196"/>
      <c r="M138" s="270"/>
      <c r="N138" s="270"/>
      <c r="O138" s="33"/>
      <c r="P138" s="107"/>
      <c r="Q138" s="279"/>
      <c r="R138" s="279"/>
      <c r="S138" s="278">
        <v>45447</v>
      </c>
      <c r="T138" s="279" t="s">
        <v>2117</v>
      </c>
      <c r="U138" s="268" t="str">
        <f t="array" ref="U138">IFERROR(IF(INDEX(三跨两临近重点区段!$F:$F,MATCH(1,(MONTH(三跨两临近重点区段!$H:$H)=7)*(三跨两临近重点区段!$A:$A=D138),0))="已取消","已取消",INDEX(三跨两临近重点区段!$H:$H,MATCH(1,(MONTH(三跨两临近重点区段!$H:$H)=7)*(三跨两临近重点区段!$A:$A=D138)*(三跨两临近重点区段!$F:$F="现存区段"),0))),"")</f>
        <v/>
      </c>
      <c r="V138" s="232" t="str">
        <f t="array" ref="V138">IFERROR(IF(INDEX(三跨两临近重点区段!$F:$F,MATCH(1,(MONTH(三跨两临近重点区段!$H:$H)=7)*(三跨两临近重点区段!$A:$A=D138),0))="已取消","已取消",INDEX(三跨两临近重点区段!$I:$I,MATCH(1,(MONTH(三跨两临近重点区段!$H:$H)=7)*(三跨两临近重点区段!$A:$A=D138)*(三跨两临近重点区段!$F:$F="现存区段"),0))),"")</f>
        <v/>
      </c>
      <c r="W138" s="268" t="str">
        <f t="array" ref="W138">IFERROR(IF(INDEX(三跨两临近重点区段!$F:$F,MATCH(1,(MONTH(三跨两临近重点区段!$H:$H)=8)*(三跨两临近重点区段!$A:$A=D138),0))="已取消","已取消",INDEX(三跨两临近重点区段!$H:$H,MATCH(1,(MONTH(三跨两临近重点区段!$H:$H)=8)*(三跨两临近重点区段!$A:$A=D138)*(三跨两临近重点区段!$F:$F="现存区段"),0))),"")</f>
        <v/>
      </c>
      <c r="X138" s="232" t="str">
        <f t="array" ref="X138">IFERROR(IF(INDEX(三跨两临近重点区段!$F:$F,MATCH(1,(MONTH(三跨两临近重点区段!$H:$H)=8)*(三跨两临近重点区段!$A:$A=D138),0))="已取消","已取消",INDEX(三跨两临近重点区段!$I:$I,MATCH(1,(MONTH(三跨两临近重点区段!$H:$H)=8)*(三跨两临近重点区段!$A:$A=D138)*(三跨两临近重点区段!$F:$F="现存区段"),0))),"")</f>
        <v/>
      </c>
      <c r="Y138" s="268" t="str">
        <f t="array" ref="Y138">IFERROR(IF(INDEX(三跨两临近重点区段!$F:$F,MATCH(1,(MONTH(三跨两临近重点区段!$H:$H)=9)*(三跨两临近重点区段!$A:$A=D138),0))="已取消","已取消",INDEX(三跨两临近重点区段!$H:$H,MATCH(1,(MONTH(三跨两临近重点区段!$H:$H)=9)*(三跨两临近重点区段!$A:$A=D138)*(三跨两临近重点区段!$F:$F="现存区段"),0))),"")</f>
        <v/>
      </c>
      <c r="Z138" s="232" t="str">
        <f t="array" ref="Z138">IFERROR(IF(INDEX(三跨两临近重点区段!$F:$F,MATCH(1,(MONTH(三跨两临近重点区段!$H:$H)=9)*(三跨两临近重点区段!$A:$A=D138),0))="已取消","已取消",INDEX(三跨两临近重点区段!$I:$I,MATCH(1,(MONTH(三跨两临近重点区段!$H:$H)=9)*(三跨两临近重点区段!$A:$A=D138)*(三跨两临近重点区段!$F:$F="现存区段"),0))),"")</f>
        <v/>
      </c>
      <c r="AA138" s="268" t="str">
        <f t="array" ref="AA138">IFERROR(IF(INDEX(三跨两临近重点区段!$F:$F,MATCH(1,(MONTH(三跨两临近重点区段!$H:$H)=10)*(三跨两临近重点区段!$A:$A=D138),0))="已取消","已取消",INDEX(三跨两临近重点区段!$H:$H,MATCH(1,(MONTH(三跨两临近重点区段!$H:$H)=10)*(三跨两临近重点区段!$A:$A=D138)*(三跨两临近重点区段!$F:$F="现存区段"),0))),"")</f>
        <v/>
      </c>
      <c r="AB138" s="72" t="str">
        <f t="array" ref="AB138">IFERROR(IF(INDEX(三跨两临近重点区段!$F:$F,MATCH(1,(MONTH(三跨两临近重点区段!$H:$H)=10)*(三跨两临近重点区段!$A:$A=D138),0))="已取消","已取消",INDEX(三跨两临近重点区段!$I:$I,MATCH(1,(MONTH(三跨两临近重点区段!$H:$H)=10)*(三跨两临近重点区段!$A:$A=D138)*(三跨两临近重点区段!$F:$F="现存区段"),0))),"")</f>
        <v/>
      </c>
      <c r="AC138" s="284" t="str">
        <f t="array" ref="AC138">IFERROR(IF(INDEX(三跨两临近重点区段!$F:$F,MATCH(1,(MONTH(三跨两临近重点区段!$H:$H)=11)*(三跨两临近重点区段!$A:$A=D138),0))="已取消","已取消",INDEX(三跨两临近重点区段!$H:$H,MATCH(1,(MONTH(三跨两临近重点区段!$H:$H)=11)*(三跨两临近重点区段!$A:$A=D138)*(三跨两临近重点区段!$F:$F="现存区段"),0))),"")</f>
        <v/>
      </c>
      <c r="AD138" s="72" t="str">
        <f t="array" ref="AD138">IFERROR(IF(INDEX(三跨两临近重点区段!$F:$F,MATCH(1,(MONTH(三跨两临近重点区段!$H:$H)=11)*(三跨两临近重点区段!$A:$A=D138),0))="已取消","已取消",INDEX(三跨两临近重点区段!$I:$I,MATCH(1,(MONTH(三跨两临近重点区段!$H:$H)=11)*(三跨两临近重点区段!$A:$A=D138)*(三跨两临近重点区段!$F:$F="现存区段"),0))),"")</f>
        <v/>
      </c>
      <c r="AE138" s="284" t="str">
        <f t="array" ref="AE138">IFERROR(IF(INDEX(三跨两临近重点区段!$F:$F,MATCH(1,(MONTH(三跨两临近重点区段!$H:$H)=12)*(三跨两临近重点区段!$A:$A=D138),0))="已取消","已取消",INDEX(三跨两临近重点区段!$H:$H,MATCH(1,(MONTH(三跨两临近重点区段!$H:$H)=12)*(三跨两临近重点区段!$A:$A=D138)*(三跨两临近重点区段!$F:$F="现存区段"),0))),"")</f>
        <v/>
      </c>
      <c r="AF138" s="72" t="str">
        <f t="array" ref="AF138">IFERROR(IF(INDEX(三跨两临近重点区段!$F:$F,MATCH(1,(MONTH(三跨两临近重点区段!$H:$H)=12)*(三跨两临近重点区段!$A:$A=D138),0))="已取消","已取消",INDEX(三跨两临近重点区段!$I:$I,MATCH(1,(MONTH(三跨两临近重点区段!$H:$H)=12)*(三跨两临近重点区段!$A:$A=D138)*(三跨两临近重点区段!$F:$F="现存区段"),0))),"")</f>
        <v/>
      </c>
      <c r="AH138" t="e">
        <f t="array" ref="AH138">INDEX(三跨两临近重点区段!$G:$G,MATCH(D138,三跨两临近重点区段!$A:$A,0))</f>
        <v>#N/A</v>
      </c>
    </row>
    <row r="139" ht="14.25" spans="1:34">
      <c r="A139" s="263" t="s">
        <v>363</v>
      </c>
      <c r="B139" s="264" t="s">
        <v>2343</v>
      </c>
      <c r="C139" s="263" t="s">
        <v>2152</v>
      </c>
      <c r="D139" s="263" t="s">
        <v>2344</v>
      </c>
      <c r="E139" s="265" t="s">
        <v>2137</v>
      </c>
      <c r="F139" s="264" t="s">
        <v>125</v>
      </c>
      <c r="G139" s="263" t="s">
        <v>2138</v>
      </c>
      <c r="H139" s="263" t="s">
        <v>1014</v>
      </c>
      <c r="I139" s="273"/>
      <c r="J139" s="196"/>
      <c r="K139" s="196"/>
      <c r="L139" s="196"/>
      <c r="M139" s="270"/>
      <c r="N139" s="270"/>
      <c r="O139" s="33"/>
      <c r="P139" s="107"/>
      <c r="Q139" s="279"/>
      <c r="R139" s="279"/>
      <c r="S139" s="278">
        <v>45447</v>
      </c>
      <c r="T139" s="279" t="s">
        <v>2117</v>
      </c>
      <c r="U139" s="268" t="str">
        <f t="array" ref="U139">IFERROR(IF(INDEX(三跨两临近重点区段!$F:$F,MATCH(1,(MONTH(三跨两临近重点区段!$H:$H)=7)*(三跨两临近重点区段!$A:$A=D139),0))="已取消","已取消",INDEX(三跨两临近重点区段!$H:$H,MATCH(1,(MONTH(三跨两临近重点区段!$H:$H)=7)*(三跨两临近重点区段!$A:$A=D139)*(三跨两临近重点区段!$F:$F="现存区段"),0))),"")</f>
        <v/>
      </c>
      <c r="V139" s="232" t="str">
        <f t="array" ref="V139">IFERROR(IF(INDEX(三跨两临近重点区段!$F:$F,MATCH(1,(MONTH(三跨两临近重点区段!$H:$H)=7)*(三跨两临近重点区段!$A:$A=D139),0))="已取消","已取消",INDEX(三跨两临近重点区段!$I:$I,MATCH(1,(MONTH(三跨两临近重点区段!$H:$H)=7)*(三跨两临近重点区段!$A:$A=D139)*(三跨两临近重点区段!$F:$F="现存区段"),0))),"")</f>
        <v/>
      </c>
      <c r="W139" s="268" t="str">
        <f t="array" ref="W139">IFERROR(IF(INDEX(三跨两临近重点区段!$F:$F,MATCH(1,(MONTH(三跨两临近重点区段!$H:$H)=8)*(三跨两临近重点区段!$A:$A=D139),0))="已取消","已取消",INDEX(三跨两临近重点区段!$H:$H,MATCH(1,(MONTH(三跨两临近重点区段!$H:$H)=8)*(三跨两临近重点区段!$A:$A=D139)*(三跨两临近重点区段!$F:$F="现存区段"),0))),"")</f>
        <v/>
      </c>
      <c r="X139" s="232" t="str">
        <f t="array" ref="X139">IFERROR(IF(INDEX(三跨两临近重点区段!$F:$F,MATCH(1,(MONTH(三跨两临近重点区段!$H:$H)=8)*(三跨两临近重点区段!$A:$A=D139),0))="已取消","已取消",INDEX(三跨两临近重点区段!$I:$I,MATCH(1,(MONTH(三跨两临近重点区段!$H:$H)=8)*(三跨两临近重点区段!$A:$A=D139)*(三跨两临近重点区段!$F:$F="现存区段"),0))),"")</f>
        <v/>
      </c>
      <c r="Y139" s="268" t="str">
        <f t="array" ref="Y139">IFERROR(IF(INDEX(三跨两临近重点区段!$F:$F,MATCH(1,(MONTH(三跨两临近重点区段!$H:$H)=9)*(三跨两临近重点区段!$A:$A=D139),0))="已取消","已取消",INDEX(三跨两临近重点区段!$H:$H,MATCH(1,(MONTH(三跨两临近重点区段!$H:$H)=9)*(三跨两临近重点区段!$A:$A=D139)*(三跨两临近重点区段!$F:$F="现存区段"),0))),"")</f>
        <v/>
      </c>
      <c r="Z139" s="232" t="str">
        <f t="array" ref="Z139">IFERROR(IF(INDEX(三跨两临近重点区段!$F:$F,MATCH(1,(MONTH(三跨两临近重点区段!$H:$H)=9)*(三跨两临近重点区段!$A:$A=D139),0))="已取消","已取消",INDEX(三跨两临近重点区段!$I:$I,MATCH(1,(MONTH(三跨两临近重点区段!$H:$H)=9)*(三跨两临近重点区段!$A:$A=D139)*(三跨两临近重点区段!$F:$F="现存区段"),0))),"")</f>
        <v/>
      </c>
      <c r="AA139" s="268" t="str">
        <f t="array" ref="AA139">IFERROR(IF(INDEX(三跨两临近重点区段!$F:$F,MATCH(1,(MONTH(三跨两临近重点区段!$H:$H)=10)*(三跨两临近重点区段!$A:$A=D139),0))="已取消","已取消",INDEX(三跨两临近重点区段!$H:$H,MATCH(1,(MONTH(三跨两临近重点区段!$H:$H)=10)*(三跨两临近重点区段!$A:$A=D139)*(三跨两临近重点区段!$F:$F="现存区段"),0))),"")</f>
        <v/>
      </c>
      <c r="AB139" s="72" t="str">
        <f t="array" ref="AB139">IFERROR(IF(INDEX(三跨两临近重点区段!$F:$F,MATCH(1,(MONTH(三跨两临近重点区段!$H:$H)=10)*(三跨两临近重点区段!$A:$A=D139),0))="已取消","已取消",INDEX(三跨两临近重点区段!$I:$I,MATCH(1,(MONTH(三跨两临近重点区段!$H:$H)=10)*(三跨两临近重点区段!$A:$A=D139)*(三跨两临近重点区段!$F:$F="现存区段"),0))),"")</f>
        <v/>
      </c>
      <c r="AC139" s="284" t="str">
        <f t="array" ref="AC139">IFERROR(IF(INDEX(三跨两临近重点区段!$F:$F,MATCH(1,(MONTH(三跨两临近重点区段!$H:$H)=11)*(三跨两临近重点区段!$A:$A=D139),0))="已取消","已取消",INDEX(三跨两临近重点区段!$H:$H,MATCH(1,(MONTH(三跨两临近重点区段!$H:$H)=11)*(三跨两临近重点区段!$A:$A=D139)*(三跨两临近重点区段!$F:$F="现存区段"),0))),"")</f>
        <v/>
      </c>
      <c r="AD139" s="72" t="str">
        <f t="array" ref="AD139">IFERROR(IF(INDEX(三跨两临近重点区段!$F:$F,MATCH(1,(MONTH(三跨两临近重点区段!$H:$H)=11)*(三跨两临近重点区段!$A:$A=D139),0))="已取消","已取消",INDEX(三跨两临近重点区段!$I:$I,MATCH(1,(MONTH(三跨两临近重点区段!$H:$H)=11)*(三跨两临近重点区段!$A:$A=D139)*(三跨两临近重点区段!$F:$F="现存区段"),0))),"")</f>
        <v/>
      </c>
      <c r="AE139" s="284" t="str">
        <f t="array" ref="AE139">IFERROR(IF(INDEX(三跨两临近重点区段!$F:$F,MATCH(1,(MONTH(三跨两临近重点区段!$H:$H)=12)*(三跨两临近重点区段!$A:$A=D139),0))="已取消","已取消",INDEX(三跨两临近重点区段!$H:$H,MATCH(1,(MONTH(三跨两临近重点区段!$H:$H)=12)*(三跨两临近重点区段!$A:$A=D139)*(三跨两临近重点区段!$F:$F="现存区段"),0))),"")</f>
        <v/>
      </c>
      <c r="AF139" s="72" t="str">
        <f t="array" ref="AF139">IFERROR(IF(INDEX(三跨两临近重点区段!$F:$F,MATCH(1,(MONTH(三跨两临近重点区段!$H:$H)=12)*(三跨两临近重点区段!$A:$A=D139),0))="已取消","已取消",INDEX(三跨两临近重点区段!$I:$I,MATCH(1,(MONTH(三跨两临近重点区段!$H:$H)=12)*(三跨两临近重点区段!$A:$A=D139)*(三跨两临近重点区段!$F:$F="现存区段"),0))),"")</f>
        <v/>
      </c>
      <c r="AH139" t="e">
        <f t="array" ref="AH139">INDEX(三跨两临近重点区段!$G:$G,MATCH(D139,三跨两临近重点区段!$A:$A,0))</f>
        <v>#N/A</v>
      </c>
    </row>
    <row r="140" ht="14.25" spans="1:34">
      <c r="A140" s="263" t="s">
        <v>363</v>
      </c>
      <c r="B140" s="264" t="s">
        <v>2343</v>
      </c>
      <c r="C140" s="263" t="s">
        <v>2340</v>
      </c>
      <c r="D140" s="263" t="s">
        <v>2345</v>
      </c>
      <c r="E140" s="265" t="s">
        <v>2137</v>
      </c>
      <c r="F140" s="264" t="s">
        <v>125</v>
      </c>
      <c r="G140" s="263" t="s">
        <v>2138</v>
      </c>
      <c r="H140" s="263" t="s">
        <v>1014</v>
      </c>
      <c r="I140" s="273"/>
      <c r="J140" s="196"/>
      <c r="K140" s="196"/>
      <c r="L140" s="196"/>
      <c r="M140" s="270"/>
      <c r="N140" s="270"/>
      <c r="O140" s="33"/>
      <c r="P140" s="107"/>
      <c r="Q140" s="279"/>
      <c r="R140" s="279"/>
      <c r="S140" s="278">
        <v>45447</v>
      </c>
      <c r="T140" s="279" t="s">
        <v>2117</v>
      </c>
      <c r="U140" s="268" t="str">
        <f t="array" ref="U140">IFERROR(IF(INDEX(三跨两临近重点区段!$F:$F,MATCH(1,(MONTH(三跨两临近重点区段!$H:$H)=7)*(三跨两临近重点区段!$A:$A=D140),0))="已取消","已取消",INDEX(三跨两临近重点区段!$H:$H,MATCH(1,(MONTH(三跨两临近重点区段!$H:$H)=7)*(三跨两临近重点区段!$A:$A=D140)*(三跨两临近重点区段!$F:$F="现存区段"),0))),"")</f>
        <v/>
      </c>
      <c r="V140" s="232" t="str">
        <f t="array" ref="V140">IFERROR(IF(INDEX(三跨两临近重点区段!$F:$F,MATCH(1,(MONTH(三跨两临近重点区段!$H:$H)=7)*(三跨两临近重点区段!$A:$A=D140),0))="已取消","已取消",INDEX(三跨两临近重点区段!$I:$I,MATCH(1,(MONTH(三跨两临近重点区段!$H:$H)=7)*(三跨两临近重点区段!$A:$A=D140)*(三跨两临近重点区段!$F:$F="现存区段"),0))),"")</f>
        <v/>
      </c>
      <c r="W140" s="268" t="str">
        <f t="array" ref="W140">IFERROR(IF(INDEX(三跨两临近重点区段!$F:$F,MATCH(1,(MONTH(三跨两临近重点区段!$H:$H)=8)*(三跨两临近重点区段!$A:$A=D140),0))="已取消","已取消",INDEX(三跨两临近重点区段!$H:$H,MATCH(1,(MONTH(三跨两临近重点区段!$H:$H)=8)*(三跨两临近重点区段!$A:$A=D140)*(三跨两临近重点区段!$F:$F="现存区段"),0))),"")</f>
        <v/>
      </c>
      <c r="X140" s="232" t="str">
        <f t="array" ref="X140">IFERROR(IF(INDEX(三跨两临近重点区段!$F:$F,MATCH(1,(MONTH(三跨两临近重点区段!$H:$H)=8)*(三跨两临近重点区段!$A:$A=D140),0))="已取消","已取消",INDEX(三跨两临近重点区段!$I:$I,MATCH(1,(MONTH(三跨两临近重点区段!$H:$H)=8)*(三跨两临近重点区段!$A:$A=D140)*(三跨两临近重点区段!$F:$F="现存区段"),0))),"")</f>
        <v/>
      </c>
      <c r="Y140" s="268" t="str">
        <f t="array" ref="Y140">IFERROR(IF(INDEX(三跨两临近重点区段!$F:$F,MATCH(1,(MONTH(三跨两临近重点区段!$H:$H)=9)*(三跨两临近重点区段!$A:$A=D140),0))="已取消","已取消",INDEX(三跨两临近重点区段!$H:$H,MATCH(1,(MONTH(三跨两临近重点区段!$H:$H)=9)*(三跨两临近重点区段!$A:$A=D140)*(三跨两临近重点区段!$F:$F="现存区段"),0))),"")</f>
        <v/>
      </c>
      <c r="Z140" s="232" t="str">
        <f t="array" ref="Z140">IFERROR(IF(INDEX(三跨两临近重点区段!$F:$F,MATCH(1,(MONTH(三跨两临近重点区段!$H:$H)=9)*(三跨两临近重点区段!$A:$A=D140),0))="已取消","已取消",INDEX(三跨两临近重点区段!$I:$I,MATCH(1,(MONTH(三跨两临近重点区段!$H:$H)=9)*(三跨两临近重点区段!$A:$A=D140)*(三跨两临近重点区段!$F:$F="现存区段"),0))),"")</f>
        <v/>
      </c>
      <c r="AA140" s="268" t="str">
        <f t="array" ref="AA140">IFERROR(IF(INDEX(三跨两临近重点区段!$F:$F,MATCH(1,(MONTH(三跨两临近重点区段!$H:$H)=10)*(三跨两临近重点区段!$A:$A=D140),0))="已取消","已取消",INDEX(三跨两临近重点区段!$H:$H,MATCH(1,(MONTH(三跨两临近重点区段!$H:$H)=10)*(三跨两临近重点区段!$A:$A=D140)*(三跨两临近重点区段!$F:$F="现存区段"),0))),"")</f>
        <v/>
      </c>
      <c r="AB140" s="72" t="str">
        <f t="array" ref="AB140">IFERROR(IF(INDEX(三跨两临近重点区段!$F:$F,MATCH(1,(MONTH(三跨两临近重点区段!$H:$H)=10)*(三跨两临近重点区段!$A:$A=D140),0))="已取消","已取消",INDEX(三跨两临近重点区段!$I:$I,MATCH(1,(MONTH(三跨两临近重点区段!$H:$H)=10)*(三跨两临近重点区段!$A:$A=D140)*(三跨两临近重点区段!$F:$F="现存区段"),0))),"")</f>
        <v/>
      </c>
      <c r="AC140" s="284" t="str">
        <f t="array" ref="AC140">IFERROR(IF(INDEX(三跨两临近重点区段!$F:$F,MATCH(1,(MONTH(三跨两临近重点区段!$H:$H)=11)*(三跨两临近重点区段!$A:$A=D140),0))="已取消","已取消",INDEX(三跨两临近重点区段!$H:$H,MATCH(1,(MONTH(三跨两临近重点区段!$H:$H)=11)*(三跨两临近重点区段!$A:$A=D140)*(三跨两临近重点区段!$F:$F="现存区段"),0))),"")</f>
        <v/>
      </c>
      <c r="AD140" s="72" t="str">
        <f t="array" ref="AD140">IFERROR(IF(INDEX(三跨两临近重点区段!$F:$F,MATCH(1,(MONTH(三跨两临近重点区段!$H:$H)=11)*(三跨两临近重点区段!$A:$A=D140),0))="已取消","已取消",INDEX(三跨两临近重点区段!$I:$I,MATCH(1,(MONTH(三跨两临近重点区段!$H:$H)=11)*(三跨两临近重点区段!$A:$A=D140)*(三跨两临近重点区段!$F:$F="现存区段"),0))),"")</f>
        <v/>
      </c>
      <c r="AE140" s="284" t="str">
        <f t="array" ref="AE140">IFERROR(IF(INDEX(三跨两临近重点区段!$F:$F,MATCH(1,(MONTH(三跨两临近重点区段!$H:$H)=12)*(三跨两临近重点区段!$A:$A=D140),0))="已取消","已取消",INDEX(三跨两临近重点区段!$H:$H,MATCH(1,(MONTH(三跨两临近重点区段!$H:$H)=12)*(三跨两临近重点区段!$A:$A=D140)*(三跨两临近重点区段!$F:$F="现存区段"),0))),"")</f>
        <v/>
      </c>
      <c r="AF140" s="72" t="str">
        <f t="array" ref="AF140">IFERROR(IF(INDEX(三跨两临近重点区段!$F:$F,MATCH(1,(MONTH(三跨两临近重点区段!$H:$H)=12)*(三跨两临近重点区段!$A:$A=D140),0))="已取消","已取消",INDEX(三跨两临近重点区段!$I:$I,MATCH(1,(MONTH(三跨两临近重点区段!$H:$H)=12)*(三跨两临近重点区段!$A:$A=D140)*(三跨两临近重点区段!$F:$F="现存区段"),0))),"")</f>
        <v/>
      </c>
      <c r="AH140" t="e">
        <f t="array" ref="AH140">INDEX(三跨两临近重点区段!$G:$G,MATCH(D140,三跨两临近重点区段!$A:$A,0))</f>
        <v>#N/A</v>
      </c>
    </row>
    <row r="141" ht="14.25" spans="1:34">
      <c r="A141" s="263" t="s">
        <v>363</v>
      </c>
      <c r="B141" s="264" t="s">
        <v>2343</v>
      </c>
      <c r="C141" s="263" t="s">
        <v>2307</v>
      </c>
      <c r="D141" s="263" t="s">
        <v>2346</v>
      </c>
      <c r="E141" s="265" t="s">
        <v>2137</v>
      </c>
      <c r="F141" s="264" t="s">
        <v>125</v>
      </c>
      <c r="G141" s="263" t="s">
        <v>2138</v>
      </c>
      <c r="H141" s="263" t="s">
        <v>1014</v>
      </c>
      <c r="I141" s="273"/>
      <c r="J141" s="196"/>
      <c r="K141" s="196"/>
      <c r="L141" s="196"/>
      <c r="M141" s="270"/>
      <c r="N141" s="270"/>
      <c r="O141" s="33"/>
      <c r="P141" s="107"/>
      <c r="Q141" s="279"/>
      <c r="R141" s="279"/>
      <c r="S141" s="278">
        <v>45447</v>
      </c>
      <c r="T141" s="279" t="s">
        <v>2117</v>
      </c>
      <c r="U141" s="268" t="str">
        <f t="array" ref="U141">IFERROR(IF(INDEX(三跨两临近重点区段!$F:$F,MATCH(1,(MONTH(三跨两临近重点区段!$H:$H)=7)*(三跨两临近重点区段!$A:$A=D141),0))="已取消","已取消",INDEX(三跨两临近重点区段!$H:$H,MATCH(1,(MONTH(三跨两临近重点区段!$H:$H)=7)*(三跨两临近重点区段!$A:$A=D141)*(三跨两临近重点区段!$F:$F="现存区段"),0))),"")</f>
        <v/>
      </c>
      <c r="V141" s="232" t="str">
        <f t="array" ref="V141">IFERROR(IF(INDEX(三跨两临近重点区段!$F:$F,MATCH(1,(MONTH(三跨两临近重点区段!$H:$H)=7)*(三跨两临近重点区段!$A:$A=D141),0))="已取消","已取消",INDEX(三跨两临近重点区段!$I:$I,MATCH(1,(MONTH(三跨两临近重点区段!$H:$H)=7)*(三跨两临近重点区段!$A:$A=D141)*(三跨两临近重点区段!$F:$F="现存区段"),0))),"")</f>
        <v/>
      </c>
      <c r="W141" s="268" t="str">
        <f t="array" ref="W141">IFERROR(IF(INDEX(三跨两临近重点区段!$F:$F,MATCH(1,(MONTH(三跨两临近重点区段!$H:$H)=8)*(三跨两临近重点区段!$A:$A=D141),0))="已取消","已取消",INDEX(三跨两临近重点区段!$H:$H,MATCH(1,(MONTH(三跨两临近重点区段!$H:$H)=8)*(三跨两临近重点区段!$A:$A=D141)*(三跨两临近重点区段!$F:$F="现存区段"),0))),"")</f>
        <v/>
      </c>
      <c r="X141" s="232" t="str">
        <f t="array" ref="X141">IFERROR(IF(INDEX(三跨两临近重点区段!$F:$F,MATCH(1,(MONTH(三跨两临近重点区段!$H:$H)=8)*(三跨两临近重点区段!$A:$A=D141),0))="已取消","已取消",INDEX(三跨两临近重点区段!$I:$I,MATCH(1,(MONTH(三跨两临近重点区段!$H:$H)=8)*(三跨两临近重点区段!$A:$A=D141)*(三跨两临近重点区段!$F:$F="现存区段"),0))),"")</f>
        <v/>
      </c>
      <c r="Y141" s="268" t="str">
        <f t="array" ref="Y141">IFERROR(IF(INDEX(三跨两临近重点区段!$F:$F,MATCH(1,(MONTH(三跨两临近重点区段!$H:$H)=9)*(三跨两临近重点区段!$A:$A=D141),0))="已取消","已取消",INDEX(三跨两临近重点区段!$H:$H,MATCH(1,(MONTH(三跨两临近重点区段!$H:$H)=9)*(三跨两临近重点区段!$A:$A=D141)*(三跨两临近重点区段!$F:$F="现存区段"),0))),"")</f>
        <v/>
      </c>
      <c r="Z141" s="232" t="str">
        <f t="array" ref="Z141">IFERROR(IF(INDEX(三跨两临近重点区段!$F:$F,MATCH(1,(MONTH(三跨两临近重点区段!$H:$H)=9)*(三跨两临近重点区段!$A:$A=D141),0))="已取消","已取消",INDEX(三跨两临近重点区段!$I:$I,MATCH(1,(MONTH(三跨两临近重点区段!$H:$H)=9)*(三跨两临近重点区段!$A:$A=D141)*(三跨两临近重点区段!$F:$F="现存区段"),0))),"")</f>
        <v/>
      </c>
      <c r="AA141" s="268" t="str">
        <f t="array" ref="AA141">IFERROR(IF(INDEX(三跨两临近重点区段!$F:$F,MATCH(1,(MONTH(三跨两临近重点区段!$H:$H)=10)*(三跨两临近重点区段!$A:$A=D141),0))="已取消","已取消",INDEX(三跨两临近重点区段!$H:$H,MATCH(1,(MONTH(三跨两临近重点区段!$H:$H)=10)*(三跨两临近重点区段!$A:$A=D141)*(三跨两临近重点区段!$F:$F="现存区段"),0))),"")</f>
        <v/>
      </c>
      <c r="AB141" s="72" t="str">
        <f t="array" ref="AB141">IFERROR(IF(INDEX(三跨两临近重点区段!$F:$F,MATCH(1,(MONTH(三跨两临近重点区段!$H:$H)=10)*(三跨两临近重点区段!$A:$A=D141),0))="已取消","已取消",INDEX(三跨两临近重点区段!$I:$I,MATCH(1,(MONTH(三跨两临近重点区段!$H:$H)=10)*(三跨两临近重点区段!$A:$A=D141)*(三跨两临近重点区段!$F:$F="现存区段"),0))),"")</f>
        <v/>
      </c>
      <c r="AC141" s="284" t="str">
        <f t="array" ref="AC141">IFERROR(IF(INDEX(三跨两临近重点区段!$F:$F,MATCH(1,(MONTH(三跨两临近重点区段!$H:$H)=11)*(三跨两临近重点区段!$A:$A=D141),0))="已取消","已取消",INDEX(三跨两临近重点区段!$H:$H,MATCH(1,(MONTH(三跨两临近重点区段!$H:$H)=11)*(三跨两临近重点区段!$A:$A=D141)*(三跨两临近重点区段!$F:$F="现存区段"),0))),"")</f>
        <v/>
      </c>
      <c r="AD141" s="72" t="str">
        <f t="array" ref="AD141">IFERROR(IF(INDEX(三跨两临近重点区段!$F:$F,MATCH(1,(MONTH(三跨两临近重点区段!$H:$H)=11)*(三跨两临近重点区段!$A:$A=D141),0))="已取消","已取消",INDEX(三跨两临近重点区段!$I:$I,MATCH(1,(MONTH(三跨两临近重点区段!$H:$H)=11)*(三跨两临近重点区段!$A:$A=D141)*(三跨两临近重点区段!$F:$F="现存区段"),0))),"")</f>
        <v/>
      </c>
      <c r="AE141" s="284" t="str">
        <f t="array" ref="AE141">IFERROR(IF(INDEX(三跨两临近重点区段!$F:$F,MATCH(1,(MONTH(三跨两临近重点区段!$H:$H)=12)*(三跨两临近重点区段!$A:$A=D141),0))="已取消","已取消",INDEX(三跨两临近重点区段!$H:$H,MATCH(1,(MONTH(三跨两临近重点区段!$H:$H)=12)*(三跨两临近重点区段!$A:$A=D141)*(三跨两临近重点区段!$F:$F="现存区段"),0))),"")</f>
        <v/>
      </c>
      <c r="AF141" s="72" t="str">
        <f t="array" ref="AF141">IFERROR(IF(INDEX(三跨两临近重点区段!$F:$F,MATCH(1,(MONTH(三跨两临近重点区段!$H:$H)=12)*(三跨两临近重点区段!$A:$A=D141),0))="已取消","已取消",INDEX(三跨两临近重点区段!$I:$I,MATCH(1,(MONTH(三跨两临近重点区段!$H:$H)=12)*(三跨两临近重点区段!$A:$A=D141)*(三跨两临近重点区段!$F:$F="现存区段"),0))),"")</f>
        <v/>
      </c>
      <c r="AH141" t="e">
        <f t="array" ref="AH141">INDEX(三跨两临近重点区段!$G:$G,MATCH(D141,三跨两临近重点区段!$A:$A,0))</f>
        <v>#N/A</v>
      </c>
    </row>
    <row r="142" ht="14.25" spans="1:34">
      <c r="A142" s="263" t="s">
        <v>363</v>
      </c>
      <c r="B142" s="264" t="s">
        <v>2347</v>
      </c>
      <c r="C142" s="263" t="s">
        <v>2120</v>
      </c>
      <c r="D142" s="263" t="s">
        <v>2348</v>
      </c>
      <c r="E142" s="265" t="s">
        <v>2137</v>
      </c>
      <c r="F142" s="264" t="s">
        <v>125</v>
      </c>
      <c r="G142" s="263" t="s">
        <v>2138</v>
      </c>
      <c r="H142" s="263" t="s">
        <v>1042</v>
      </c>
      <c r="I142" s="273"/>
      <c r="J142" s="196"/>
      <c r="K142" s="196"/>
      <c r="L142" s="196"/>
      <c r="M142" s="270"/>
      <c r="N142" s="270"/>
      <c r="O142" s="33"/>
      <c r="P142" s="107"/>
      <c r="Q142" s="279"/>
      <c r="R142" s="279"/>
      <c r="S142" s="278">
        <v>45447</v>
      </c>
      <c r="T142" s="279" t="s">
        <v>2117</v>
      </c>
      <c r="U142" s="268" t="str">
        <f t="array" ref="U142">IFERROR(IF(INDEX(三跨两临近重点区段!$F:$F,MATCH(1,(MONTH(三跨两临近重点区段!$H:$H)=7)*(三跨两临近重点区段!$A:$A=D142),0))="已取消","已取消",INDEX(三跨两临近重点区段!$H:$H,MATCH(1,(MONTH(三跨两临近重点区段!$H:$H)=7)*(三跨两临近重点区段!$A:$A=D142)*(三跨两临近重点区段!$F:$F="现存区段"),0))),"")</f>
        <v/>
      </c>
      <c r="V142" s="232" t="str">
        <f t="array" ref="V142">IFERROR(IF(INDEX(三跨两临近重点区段!$F:$F,MATCH(1,(MONTH(三跨两临近重点区段!$H:$H)=7)*(三跨两临近重点区段!$A:$A=D142),0))="已取消","已取消",INDEX(三跨两临近重点区段!$I:$I,MATCH(1,(MONTH(三跨两临近重点区段!$H:$H)=7)*(三跨两临近重点区段!$A:$A=D142)*(三跨两临近重点区段!$F:$F="现存区段"),0))),"")</f>
        <v/>
      </c>
      <c r="W142" s="268" t="str">
        <f t="array" ref="W142">IFERROR(IF(INDEX(三跨两临近重点区段!$F:$F,MATCH(1,(MONTH(三跨两临近重点区段!$H:$H)=8)*(三跨两临近重点区段!$A:$A=D142),0))="已取消","已取消",INDEX(三跨两临近重点区段!$H:$H,MATCH(1,(MONTH(三跨两临近重点区段!$H:$H)=8)*(三跨两临近重点区段!$A:$A=D142)*(三跨两临近重点区段!$F:$F="现存区段"),0))),"")</f>
        <v/>
      </c>
      <c r="X142" s="232" t="str">
        <f t="array" ref="X142">IFERROR(IF(INDEX(三跨两临近重点区段!$F:$F,MATCH(1,(MONTH(三跨两临近重点区段!$H:$H)=8)*(三跨两临近重点区段!$A:$A=D142),0))="已取消","已取消",INDEX(三跨两临近重点区段!$I:$I,MATCH(1,(MONTH(三跨两临近重点区段!$H:$H)=8)*(三跨两临近重点区段!$A:$A=D142)*(三跨两临近重点区段!$F:$F="现存区段"),0))),"")</f>
        <v/>
      </c>
      <c r="Y142" s="268" t="str">
        <f t="array" ref="Y142">IFERROR(IF(INDEX(三跨两临近重点区段!$F:$F,MATCH(1,(MONTH(三跨两临近重点区段!$H:$H)=9)*(三跨两临近重点区段!$A:$A=D142),0))="已取消","已取消",INDEX(三跨两临近重点区段!$H:$H,MATCH(1,(MONTH(三跨两临近重点区段!$H:$H)=9)*(三跨两临近重点区段!$A:$A=D142)*(三跨两临近重点区段!$F:$F="现存区段"),0))),"")</f>
        <v/>
      </c>
      <c r="Z142" s="232" t="str">
        <f t="array" ref="Z142">IFERROR(IF(INDEX(三跨两临近重点区段!$F:$F,MATCH(1,(MONTH(三跨两临近重点区段!$H:$H)=9)*(三跨两临近重点区段!$A:$A=D142),0))="已取消","已取消",INDEX(三跨两临近重点区段!$I:$I,MATCH(1,(MONTH(三跨两临近重点区段!$H:$H)=9)*(三跨两临近重点区段!$A:$A=D142)*(三跨两临近重点区段!$F:$F="现存区段"),0))),"")</f>
        <v/>
      </c>
      <c r="AA142" s="268" t="str">
        <f t="array" ref="AA142">IFERROR(IF(INDEX(三跨两临近重点区段!$F:$F,MATCH(1,(MONTH(三跨两临近重点区段!$H:$H)=10)*(三跨两临近重点区段!$A:$A=D142),0))="已取消","已取消",INDEX(三跨两临近重点区段!$H:$H,MATCH(1,(MONTH(三跨两临近重点区段!$H:$H)=10)*(三跨两临近重点区段!$A:$A=D142)*(三跨两临近重点区段!$F:$F="现存区段"),0))),"")</f>
        <v/>
      </c>
      <c r="AB142" s="72" t="str">
        <f t="array" ref="AB142">IFERROR(IF(INDEX(三跨两临近重点区段!$F:$F,MATCH(1,(MONTH(三跨两临近重点区段!$H:$H)=10)*(三跨两临近重点区段!$A:$A=D142),0))="已取消","已取消",INDEX(三跨两临近重点区段!$I:$I,MATCH(1,(MONTH(三跨两临近重点区段!$H:$H)=10)*(三跨两临近重点区段!$A:$A=D142)*(三跨两临近重点区段!$F:$F="现存区段"),0))),"")</f>
        <v/>
      </c>
      <c r="AC142" s="284" t="str">
        <f t="array" ref="AC142">IFERROR(IF(INDEX(三跨两临近重点区段!$F:$F,MATCH(1,(MONTH(三跨两临近重点区段!$H:$H)=11)*(三跨两临近重点区段!$A:$A=D142),0))="已取消","已取消",INDEX(三跨两临近重点区段!$H:$H,MATCH(1,(MONTH(三跨两临近重点区段!$H:$H)=11)*(三跨两临近重点区段!$A:$A=D142)*(三跨两临近重点区段!$F:$F="现存区段"),0))),"")</f>
        <v/>
      </c>
      <c r="AD142" s="72" t="str">
        <f t="array" ref="AD142">IFERROR(IF(INDEX(三跨两临近重点区段!$F:$F,MATCH(1,(MONTH(三跨两临近重点区段!$H:$H)=11)*(三跨两临近重点区段!$A:$A=D142),0))="已取消","已取消",INDEX(三跨两临近重点区段!$I:$I,MATCH(1,(MONTH(三跨两临近重点区段!$H:$H)=11)*(三跨两临近重点区段!$A:$A=D142)*(三跨两临近重点区段!$F:$F="现存区段"),0))),"")</f>
        <v/>
      </c>
      <c r="AE142" s="284" t="str">
        <f t="array" ref="AE142">IFERROR(IF(INDEX(三跨两临近重点区段!$F:$F,MATCH(1,(MONTH(三跨两临近重点区段!$H:$H)=12)*(三跨两临近重点区段!$A:$A=D142),0))="已取消","已取消",INDEX(三跨两临近重点区段!$H:$H,MATCH(1,(MONTH(三跨两临近重点区段!$H:$H)=12)*(三跨两临近重点区段!$A:$A=D142)*(三跨两临近重点区段!$F:$F="现存区段"),0))),"")</f>
        <v/>
      </c>
      <c r="AF142" s="72" t="str">
        <f t="array" ref="AF142">IFERROR(IF(INDEX(三跨两临近重点区段!$F:$F,MATCH(1,(MONTH(三跨两临近重点区段!$H:$H)=12)*(三跨两临近重点区段!$A:$A=D142),0))="已取消","已取消",INDEX(三跨两临近重点区段!$I:$I,MATCH(1,(MONTH(三跨两临近重点区段!$H:$H)=12)*(三跨两临近重点区段!$A:$A=D142)*(三跨两临近重点区段!$F:$F="现存区段"),0))),"")</f>
        <v/>
      </c>
      <c r="AH142" t="e">
        <f t="array" ref="AH142">INDEX(三跨两临近重点区段!$G:$G,MATCH(D142,三跨两临近重点区段!$A:$A,0))</f>
        <v>#N/A</v>
      </c>
    </row>
    <row r="143" ht="14.25" spans="1:34">
      <c r="A143" s="263" t="s">
        <v>363</v>
      </c>
      <c r="B143" s="264" t="s">
        <v>2347</v>
      </c>
      <c r="C143" s="263" t="s">
        <v>2177</v>
      </c>
      <c r="D143" s="263" t="s">
        <v>2349</v>
      </c>
      <c r="E143" s="265" t="s">
        <v>2137</v>
      </c>
      <c r="F143" s="264" t="s">
        <v>125</v>
      </c>
      <c r="G143" s="263" t="s">
        <v>2138</v>
      </c>
      <c r="H143" s="263" t="s">
        <v>1042</v>
      </c>
      <c r="I143" s="273"/>
      <c r="J143" s="196"/>
      <c r="K143" s="196"/>
      <c r="L143" s="196"/>
      <c r="M143" s="270"/>
      <c r="N143" s="270"/>
      <c r="O143" s="33"/>
      <c r="P143" s="107"/>
      <c r="Q143" s="279"/>
      <c r="R143" s="279"/>
      <c r="S143" s="278">
        <v>45447</v>
      </c>
      <c r="T143" s="279" t="s">
        <v>2117</v>
      </c>
      <c r="U143" s="268" t="str">
        <f t="array" ref="U143">IFERROR(IF(INDEX(三跨两临近重点区段!$F:$F,MATCH(1,(MONTH(三跨两临近重点区段!$H:$H)=7)*(三跨两临近重点区段!$A:$A=D143),0))="已取消","已取消",INDEX(三跨两临近重点区段!$H:$H,MATCH(1,(MONTH(三跨两临近重点区段!$H:$H)=7)*(三跨两临近重点区段!$A:$A=D143)*(三跨两临近重点区段!$F:$F="现存区段"),0))),"")</f>
        <v/>
      </c>
      <c r="V143" s="232" t="str">
        <f t="array" ref="V143">IFERROR(IF(INDEX(三跨两临近重点区段!$F:$F,MATCH(1,(MONTH(三跨两临近重点区段!$H:$H)=7)*(三跨两临近重点区段!$A:$A=D143),0))="已取消","已取消",INDEX(三跨两临近重点区段!$I:$I,MATCH(1,(MONTH(三跨两临近重点区段!$H:$H)=7)*(三跨两临近重点区段!$A:$A=D143)*(三跨两临近重点区段!$F:$F="现存区段"),0))),"")</f>
        <v/>
      </c>
      <c r="W143" s="268" t="str">
        <f t="array" ref="W143">IFERROR(IF(INDEX(三跨两临近重点区段!$F:$F,MATCH(1,(MONTH(三跨两临近重点区段!$H:$H)=8)*(三跨两临近重点区段!$A:$A=D143),0))="已取消","已取消",INDEX(三跨两临近重点区段!$H:$H,MATCH(1,(MONTH(三跨两临近重点区段!$H:$H)=8)*(三跨两临近重点区段!$A:$A=D143)*(三跨两临近重点区段!$F:$F="现存区段"),0))),"")</f>
        <v/>
      </c>
      <c r="X143" s="232" t="str">
        <f t="array" ref="X143">IFERROR(IF(INDEX(三跨两临近重点区段!$F:$F,MATCH(1,(MONTH(三跨两临近重点区段!$H:$H)=8)*(三跨两临近重点区段!$A:$A=D143),0))="已取消","已取消",INDEX(三跨两临近重点区段!$I:$I,MATCH(1,(MONTH(三跨两临近重点区段!$H:$H)=8)*(三跨两临近重点区段!$A:$A=D143)*(三跨两临近重点区段!$F:$F="现存区段"),0))),"")</f>
        <v/>
      </c>
      <c r="Y143" s="268" t="str">
        <f t="array" ref="Y143">IFERROR(IF(INDEX(三跨两临近重点区段!$F:$F,MATCH(1,(MONTH(三跨两临近重点区段!$H:$H)=9)*(三跨两临近重点区段!$A:$A=D143),0))="已取消","已取消",INDEX(三跨两临近重点区段!$H:$H,MATCH(1,(MONTH(三跨两临近重点区段!$H:$H)=9)*(三跨两临近重点区段!$A:$A=D143)*(三跨两临近重点区段!$F:$F="现存区段"),0))),"")</f>
        <v/>
      </c>
      <c r="Z143" s="232" t="str">
        <f t="array" ref="Z143">IFERROR(IF(INDEX(三跨两临近重点区段!$F:$F,MATCH(1,(MONTH(三跨两临近重点区段!$H:$H)=9)*(三跨两临近重点区段!$A:$A=D143),0))="已取消","已取消",INDEX(三跨两临近重点区段!$I:$I,MATCH(1,(MONTH(三跨两临近重点区段!$H:$H)=9)*(三跨两临近重点区段!$A:$A=D143)*(三跨两临近重点区段!$F:$F="现存区段"),0))),"")</f>
        <v/>
      </c>
      <c r="AA143" s="268" t="str">
        <f t="array" ref="AA143">IFERROR(IF(INDEX(三跨两临近重点区段!$F:$F,MATCH(1,(MONTH(三跨两临近重点区段!$H:$H)=10)*(三跨两临近重点区段!$A:$A=D143),0))="已取消","已取消",INDEX(三跨两临近重点区段!$H:$H,MATCH(1,(MONTH(三跨两临近重点区段!$H:$H)=10)*(三跨两临近重点区段!$A:$A=D143)*(三跨两临近重点区段!$F:$F="现存区段"),0))),"")</f>
        <v/>
      </c>
      <c r="AB143" s="72" t="str">
        <f t="array" ref="AB143">IFERROR(IF(INDEX(三跨两临近重点区段!$F:$F,MATCH(1,(MONTH(三跨两临近重点区段!$H:$H)=10)*(三跨两临近重点区段!$A:$A=D143),0))="已取消","已取消",INDEX(三跨两临近重点区段!$I:$I,MATCH(1,(MONTH(三跨两临近重点区段!$H:$H)=10)*(三跨两临近重点区段!$A:$A=D143)*(三跨两临近重点区段!$F:$F="现存区段"),0))),"")</f>
        <v/>
      </c>
      <c r="AC143" s="284" t="str">
        <f t="array" ref="AC143">IFERROR(IF(INDEX(三跨两临近重点区段!$F:$F,MATCH(1,(MONTH(三跨两临近重点区段!$H:$H)=11)*(三跨两临近重点区段!$A:$A=D143),0))="已取消","已取消",INDEX(三跨两临近重点区段!$H:$H,MATCH(1,(MONTH(三跨两临近重点区段!$H:$H)=11)*(三跨两临近重点区段!$A:$A=D143)*(三跨两临近重点区段!$F:$F="现存区段"),0))),"")</f>
        <v/>
      </c>
      <c r="AD143" s="72" t="str">
        <f t="array" ref="AD143">IFERROR(IF(INDEX(三跨两临近重点区段!$F:$F,MATCH(1,(MONTH(三跨两临近重点区段!$H:$H)=11)*(三跨两临近重点区段!$A:$A=D143),0))="已取消","已取消",INDEX(三跨两临近重点区段!$I:$I,MATCH(1,(MONTH(三跨两临近重点区段!$H:$H)=11)*(三跨两临近重点区段!$A:$A=D143)*(三跨两临近重点区段!$F:$F="现存区段"),0))),"")</f>
        <v/>
      </c>
      <c r="AE143" s="284" t="str">
        <f t="array" ref="AE143">IFERROR(IF(INDEX(三跨两临近重点区段!$F:$F,MATCH(1,(MONTH(三跨两临近重点区段!$H:$H)=12)*(三跨两临近重点区段!$A:$A=D143),0))="已取消","已取消",INDEX(三跨两临近重点区段!$H:$H,MATCH(1,(MONTH(三跨两临近重点区段!$H:$H)=12)*(三跨两临近重点区段!$A:$A=D143)*(三跨两临近重点区段!$F:$F="现存区段"),0))),"")</f>
        <v/>
      </c>
      <c r="AF143" s="72" t="str">
        <f t="array" ref="AF143">IFERROR(IF(INDEX(三跨两临近重点区段!$F:$F,MATCH(1,(MONTH(三跨两临近重点区段!$H:$H)=12)*(三跨两临近重点区段!$A:$A=D143),0))="已取消","已取消",INDEX(三跨两临近重点区段!$I:$I,MATCH(1,(MONTH(三跨两临近重点区段!$H:$H)=12)*(三跨两临近重点区段!$A:$A=D143)*(三跨两临近重点区段!$F:$F="现存区段"),0))),"")</f>
        <v/>
      </c>
      <c r="AH143" t="e">
        <f t="array" ref="AH143">INDEX(三跨两临近重点区段!$G:$G,MATCH(D143,三跨两临近重点区段!$A:$A,0))</f>
        <v>#N/A</v>
      </c>
    </row>
    <row r="144" ht="14.25" spans="1:34">
      <c r="A144" s="263" t="s">
        <v>363</v>
      </c>
      <c r="B144" s="264" t="s">
        <v>2347</v>
      </c>
      <c r="C144" s="263" t="s">
        <v>2113</v>
      </c>
      <c r="D144" s="263" t="s">
        <v>2350</v>
      </c>
      <c r="E144" s="265" t="s">
        <v>2137</v>
      </c>
      <c r="F144" s="264" t="s">
        <v>125</v>
      </c>
      <c r="G144" s="263" t="s">
        <v>2138</v>
      </c>
      <c r="H144" s="263" t="s">
        <v>1042</v>
      </c>
      <c r="I144" s="273"/>
      <c r="J144" s="196"/>
      <c r="K144" s="196"/>
      <c r="L144" s="196"/>
      <c r="M144" s="270"/>
      <c r="N144" s="270"/>
      <c r="O144" s="33"/>
      <c r="P144" s="107"/>
      <c r="Q144" s="279"/>
      <c r="R144" s="279"/>
      <c r="S144" s="278">
        <v>45447</v>
      </c>
      <c r="T144" s="279" t="s">
        <v>2117</v>
      </c>
      <c r="U144" s="268" t="str">
        <f t="array" ref="U144">IFERROR(IF(INDEX(三跨两临近重点区段!$F:$F,MATCH(1,(MONTH(三跨两临近重点区段!$H:$H)=7)*(三跨两临近重点区段!$A:$A=D144),0))="已取消","已取消",INDEX(三跨两临近重点区段!$H:$H,MATCH(1,(MONTH(三跨两临近重点区段!$H:$H)=7)*(三跨两临近重点区段!$A:$A=D144)*(三跨两临近重点区段!$F:$F="现存区段"),0))),"")</f>
        <v/>
      </c>
      <c r="V144" s="232" t="str">
        <f t="array" ref="V144">IFERROR(IF(INDEX(三跨两临近重点区段!$F:$F,MATCH(1,(MONTH(三跨两临近重点区段!$H:$H)=7)*(三跨两临近重点区段!$A:$A=D144),0))="已取消","已取消",INDEX(三跨两临近重点区段!$I:$I,MATCH(1,(MONTH(三跨两临近重点区段!$H:$H)=7)*(三跨两临近重点区段!$A:$A=D144)*(三跨两临近重点区段!$F:$F="现存区段"),0))),"")</f>
        <v/>
      </c>
      <c r="W144" s="268" t="str">
        <f t="array" ref="W144">IFERROR(IF(INDEX(三跨两临近重点区段!$F:$F,MATCH(1,(MONTH(三跨两临近重点区段!$H:$H)=8)*(三跨两临近重点区段!$A:$A=D144),0))="已取消","已取消",INDEX(三跨两临近重点区段!$H:$H,MATCH(1,(MONTH(三跨两临近重点区段!$H:$H)=8)*(三跨两临近重点区段!$A:$A=D144)*(三跨两临近重点区段!$F:$F="现存区段"),0))),"")</f>
        <v/>
      </c>
      <c r="X144" s="232" t="str">
        <f t="array" ref="X144">IFERROR(IF(INDEX(三跨两临近重点区段!$F:$F,MATCH(1,(MONTH(三跨两临近重点区段!$H:$H)=8)*(三跨两临近重点区段!$A:$A=D144),0))="已取消","已取消",INDEX(三跨两临近重点区段!$I:$I,MATCH(1,(MONTH(三跨两临近重点区段!$H:$H)=8)*(三跨两临近重点区段!$A:$A=D144)*(三跨两临近重点区段!$F:$F="现存区段"),0))),"")</f>
        <v/>
      </c>
      <c r="Y144" s="268" t="str">
        <f t="array" ref="Y144">IFERROR(IF(INDEX(三跨两临近重点区段!$F:$F,MATCH(1,(MONTH(三跨两临近重点区段!$H:$H)=9)*(三跨两临近重点区段!$A:$A=D144),0))="已取消","已取消",INDEX(三跨两临近重点区段!$H:$H,MATCH(1,(MONTH(三跨两临近重点区段!$H:$H)=9)*(三跨两临近重点区段!$A:$A=D144)*(三跨两临近重点区段!$F:$F="现存区段"),0))),"")</f>
        <v/>
      </c>
      <c r="Z144" s="232" t="str">
        <f t="array" ref="Z144">IFERROR(IF(INDEX(三跨两临近重点区段!$F:$F,MATCH(1,(MONTH(三跨两临近重点区段!$H:$H)=9)*(三跨两临近重点区段!$A:$A=D144),0))="已取消","已取消",INDEX(三跨两临近重点区段!$I:$I,MATCH(1,(MONTH(三跨两临近重点区段!$H:$H)=9)*(三跨两临近重点区段!$A:$A=D144)*(三跨两临近重点区段!$F:$F="现存区段"),0))),"")</f>
        <v/>
      </c>
      <c r="AA144" s="268" t="str">
        <f t="array" ref="AA144">IFERROR(IF(INDEX(三跨两临近重点区段!$F:$F,MATCH(1,(MONTH(三跨两临近重点区段!$H:$H)=10)*(三跨两临近重点区段!$A:$A=D144),0))="已取消","已取消",INDEX(三跨两临近重点区段!$H:$H,MATCH(1,(MONTH(三跨两临近重点区段!$H:$H)=10)*(三跨两临近重点区段!$A:$A=D144)*(三跨两临近重点区段!$F:$F="现存区段"),0))),"")</f>
        <v/>
      </c>
      <c r="AB144" s="72" t="str">
        <f t="array" ref="AB144">IFERROR(IF(INDEX(三跨两临近重点区段!$F:$F,MATCH(1,(MONTH(三跨两临近重点区段!$H:$H)=10)*(三跨两临近重点区段!$A:$A=D144),0))="已取消","已取消",INDEX(三跨两临近重点区段!$I:$I,MATCH(1,(MONTH(三跨两临近重点区段!$H:$H)=10)*(三跨两临近重点区段!$A:$A=D144)*(三跨两临近重点区段!$F:$F="现存区段"),0))),"")</f>
        <v/>
      </c>
      <c r="AC144" s="284" t="str">
        <f t="array" ref="AC144">IFERROR(IF(INDEX(三跨两临近重点区段!$F:$F,MATCH(1,(MONTH(三跨两临近重点区段!$H:$H)=11)*(三跨两临近重点区段!$A:$A=D144),0))="已取消","已取消",INDEX(三跨两临近重点区段!$H:$H,MATCH(1,(MONTH(三跨两临近重点区段!$H:$H)=11)*(三跨两临近重点区段!$A:$A=D144)*(三跨两临近重点区段!$F:$F="现存区段"),0))),"")</f>
        <v/>
      </c>
      <c r="AD144" s="72" t="str">
        <f t="array" ref="AD144">IFERROR(IF(INDEX(三跨两临近重点区段!$F:$F,MATCH(1,(MONTH(三跨两临近重点区段!$H:$H)=11)*(三跨两临近重点区段!$A:$A=D144),0))="已取消","已取消",INDEX(三跨两临近重点区段!$I:$I,MATCH(1,(MONTH(三跨两临近重点区段!$H:$H)=11)*(三跨两临近重点区段!$A:$A=D144)*(三跨两临近重点区段!$F:$F="现存区段"),0))),"")</f>
        <v/>
      </c>
      <c r="AE144" s="284" t="str">
        <f t="array" ref="AE144">IFERROR(IF(INDEX(三跨两临近重点区段!$F:$F,MATCH(1,(MONTH(三跨两临近重点区段!$H:$H)=12)*(三跨两临近重点区段!$A:$A=D144),0))="已取消","已取消",INDEX(三跨两临近重点区段!$H:$H,MATCH(1,(MONTH(三跨两临近重点区段!$H:$H)=12)*(三跨两临近重点区段!$A:$A=D144)*(三跨两临近重点区段!$F:$F="现存区段"),0))),"")</f>
        <v/>
      </c>
      <c r="AF144" s="72" t="str">
        <f t="array" ref="AF144">IFERROR(IF(INDEX(三跨两临近重点区段!$F:$F,MATCH(1,(MONTH(三跨两临近重点区段!$H:$H)=12)*(三跨两临近重点区段!$A:$A=D144),0))="已取消","已取消",INDEX(三跨两临近重点区段!$I:$I,MATCH(1,(MONTH(三跨两临近重点区段!$H:$H)=12)*(三跨两临近重点区段!$A:$A=D144)*(三跨两临近重点区段!$F:$F="现存区段"),0))),"")</f>
        <v/>
      </c>
      <c r="AH144" t="e">
        <f t="array" ref="AH144">INDEX(三跨两临近重点区段!$G:$G,MATCH(D144,三跨两临近重点区段!$A:$A,0))</f>
        <v>#N/A</v>
      </c>
    </row>
    <row r="145" ht="14.25" spans="1:34">
      <c r="A145" s="263" t="s">
        <v>363</v>
      </c>
      <c r="B145" s="264" t="s">
        <v>2351</v>
      </c>
      <c r="C145" s="263" t="s">
        <v>2120</v>
      </c>
      <c r="D145" s="263" t="s">
        <v>2352</v>
      </c>
      <c r="E145" s="265" t="s">
        <v>2137</v>
      </c>
      <c r="F145" s="264" t="s">
        <v>125</v>
      </c>
      <c r="G145" s="263" t="s">
        <v>2138</v>
      </c>
      <c r="H145" s="263" t="s">
        <v>1042</v>
      </c>
      <c r="I145" s="273"/>
      <c r="J145" s="196"/>
      <c r="K145" s="196"/>
      <c r="L145" s="196"/>
      <c r="M145" s="270"/>
      <c r="N145" s="270"/>
      <c r="O145" s="33"/>
      <c r="P145" s="107"/>
      <c r="Q145" s="279"/>
      <c r="R145" s="279"/>
      <c r="S145" s="278">
        <v>45447</v>
      </c>
      <c r="T145" s="279" t="s">
        <v>2117</v>
      </c>
      <c r="U145" s="268" t="str">
        <f t="array" ref="U145">IFERROR(IF(INDEX(三跨两临近重点区段!$F:$F,MATCH(1,(MONTH(三跨两临近重点区段!$H:$H)=7)*(三跨两临近重点区段!$A:$A=D145),0))="已取消","已取消",INDEX(三跨两临近重点区段!$H:$H,MATCH(1,(MONTH(三跨两临近重点区段!$H:$H)=7)*(三跨两临近重点区段!$A:$A=D145)*(三跨两临近重点区段!$F:$F="现存区段"),0))),"")</f>
        <v/>
      </c>
      <c r="V145" s="232" t="str">
        <f t="array" ref="V145">IFERROR(IF(INDEX(三跨两临近重点区段!$F:$F,MATCH(1,(MONTH(三跨两临近重点区段!$H:$H)=7)*(三跨两临近重点区段!$A:$A=D145),0))="已取消","已取消",INDEX(三跨两临近重点区段!$I:$I,MATCH(1,(MONTH(三跨两临近重点区段!$H:$H)=7)*(三跨两临近重点区段!$A:$A=D145)*(三跨两临近重点区段!$F:$F="现存区段"),0))),"")</f>
        <v/>
      </c>
      <c r="W145" s="268" t="str">
        <f t="array" ref="W145">IFERROR(IF(INDEX(三跨两临近重点区段!$F:$F,MATCH(1,(MONTH(三跨两临近重点区段!$H:$H)=8)*(三跨两临近重点区段!$A:$A=D145),0))="已取消","已取消",INDEX(三跨两临近重点区段!$H:$H,MATCH(1,(MONTH(三跨两临近重点区段!$H:$H)=8)*(三跨两临近重点区段!$A:$A=D145)*(三跨两临近重点区段!$F:$F="现存区段"),0))),"")</f>
        <v/>
      </c>
      <c r="X145" s="232" t="str">
        <f t="array" ref="X145">IFERROR(IF(INDEX(三跨两临近重点区段!$F:$F,MATCH(1,(MONTH(三跨两临近重点区段!$H:$H)=8)*(三跨两临近重点区段!$A:$A=D145),0))="已取消","已取消",INDEX(三跨两临近重点区段!$I:$I,MATCH(1,(MONTH(三跨两临近重点区段!$H:$H)=8)*(三跨两临近重点区段!$A:$A=D145)*(三跨两临近重点区段!$F:$F="现存区段"),0))),"")</f>
        <v/>
      </c>
      <c r="Y145" s="268" t="str">
        <f t="array" ref="Y145">IFERROR(IF(INDEX(三跨两临近重点区段!$F:$F,MATCH(1,(MONTH(三跨两临近重点区段!$H:$H)=9)*(三跨两临近重点区段!$A:$A=D145),0))="已取消","已取消",INDEX(三跨两临近重点区段!$H:$H,MATCH(1,(MONTH(三跨两临近重点区段!$H:$H)=9)*(三跨两临近重点区段!$A:$A=D145)*(三跨两临近重点区段!$F:$F="现存区段"),0))),"")</f>
        <v/>
      </c>
      <c r="Z145" s="232" t="str">
        <f t="array" ref="Z145">IFERROR(IF(INDEX(三跨两临近重点区段!$F:$F,MATCH(1,(MONTH(三跨两临近重点区段!$H:$H)=9)*(三跨两临近重点区段!$A:$A=D145),0))="已取消","已取消",INDEX(三跨两临近重点区段!$I:$I,MATCH(1,(MONTH(三跨两临近重点区段!$H:$H)=9)*(三跨两临近重点区段!$A:$A=D145)*(三跨两临近重点区段!$F:$F="现存区段"),0))),"")</f>
        <v/>
      </c>
      <c r="AA145" s="268" t="str">
        <f t="array" ref="AA145">IFERROR(IF(INDEX(三跨两临近重点区段!$F:$F,MATCH(1,(MONTH(三跨两临近重点区段!$H:$H)=10)*(三跨两临近重点区段!$A:$A=D145),0))="已取消","已取消",INDEX(三跨两临近重点区段!$H:$H,MATCH(1,(MONTH(三跨两临近重点区段!$H:$H)=10)*(三跨两临近重点区段!$A:$A=D145)*(三跨两临近重点区段!$F:$F="现存区段"),0))),"")</f>
        <v/>
      </c>
      <c r="AB145" s="72" t="str">
        <f t="array" ref="AB145">IFERROR(IF(INDEX(三跨两临近重点区段!$F:$F,MATCH(1,(MONTH(三跨两临近重点区段!$H:$H)=10)*(三跨两临近重点区段!$A:$A=D145),0))="已取消","已取消",INDEX(三跨两临近重点区段!$I:$I,MATCH(1,(MONTH(三跨两临近重点区段!$H:$H)=10)*(三跨两临近重点区段!$A:$A=D145)*(三跨两临近重点区段!$F:$F="现存区段"),0))),"")</f>
        <v/>
      </c>
      <c r="AC145" s="284" t="str">
        <f t="array" ref="AC145">IFERROR(IF(INDEX(三跨两临近重点区段!$F:$F,MATCH(1,(MONTH(三跨两临近重点区段!$H:$H)=11)*(三跨两临近重点区段!$A:$A=D145),0))="已取消","已取消",INDEX(三跨两临近重点区段!$H:$H,MATCH(1,(MONTH(三跨两临近重点区段!$H:$H)=11)*(三跨两临近重点区段!$A:$A=D145)*(三跨两临近重点区段!$F:$F="现存区段"),0))),"")</f>
        <v/>
      </c>
      <c r="AD145" s="72" t="str">
        <f t="array" ref="AD145">IFERROR(IF(INDEX(三跨两临近重点区段!$F:$F,MATCH(1,(MONTH(三跨两临近重点区段!$H:$H)=11)*(三跨两临近重点区段!$A:$A=D145),0))="已取消","已取消",INDEX(三跨两临近重点区段!$I:$I,MATCH(1,(MONTH(三跨两临近重点区段!$H:$H)=11)*(三跨两临近重点区段!$A:$A=D145)*(三跨两临近重点区段!$F:$F="现存区段"),0))),"")</f>
        <v/>
      </c>
      <c r="AE145" s="284" t="str">
        <f t="array" ref="AE145">IFERROR(IF(INDEX(三跨两临近重点区段!$F:$F,MATCH(1,(MONTH(三跨两临近重点区段!$H:$H)=12)*(三跨两临近重点区段!$A:$A=D145),0))="已取消","已取消",INDEX(三跨两临近重点区段!$H:$H,MATCH(1,(MONTH(三跨两临近重点区段!$H:$H)=12)*(三跨两临近重点区段!$A:$A=D145)*(三跨两临近重点区段!$F:$F="现存区段"),0))),"")</f>
        <v/>
      </c>
      <c r="AF145" s="72" t="str">
        <f t="array" ref="AF145">IFERROR(IF(INDEX(三跨两临近重点区段!$F:$F,MATCH(1,(MONTH(三跨两临近重点区段!$H:$H)=12)*(三跨两临近重点区段!$A:$A=D145),0))="已取消","已取消",INDEX(三跨两临近重点区段!$I:$I,MATCH(1,(MONTH(三跨两临近重点区段!$H:$H)=12)*(三跨两临近重点区段!$A:$A=D145)*(三跨两临近重点区段!$F:$F="现存区段"),0))),"")</f>
        <v/>
      </c>
      <c r="AH145" t="e">
        <f t="array" ref="AH145">INDEX(三跨两临近重点区段!$G:$G,MATCH(D145,三跨两临近重点区段!$A:$A,0))</f>
        <v>#N/A</v>
      </c>
    </row>
    <row r="146" ht="14.25" spans="1:34">
      <c r="A146" s="263" t="s">
        <v>363</v>
      </c>
      <c r="B146" s="264" t="s">
        <v>2351</v>
      </c>
      <c r="C146" s="263" t="s">
        <v>2177</v>
      </c>
      <c r="D146" s="263" t="s">
        <v>2353</v>
      </c>
      <c r="E146" s="265" t="s">
        <v>2137</v>
      </c>
      <c r="F146" s="264" t="s">
        <v>125</v>
      </c>
      <c r="G146" s="263" t="s">
        <v>2138</v>
      </c>
      <c r="H146" s="263" t="s">
        <v>1042</v>
      </c>
      <c r="I146" s="273"/>
      <c r="J146" s="196"/>
      <c r="K146" s="196"/>
      <c r="L146" s="196"/>
      <c r="M146" s="270"/>
      <c r="N146" s="270"/>
      <c r="O146" s="33"/>
      <c r="P146" s="107"/>
      <c r="Q146" s="279"/>
      <c r="R146" s="279"/>
      <c r="S146" s="278">
        <v>45447</v>
      </c>
      <c r="T146" s="279" t="s">
        <v>2117</v>
      </c>
      <c r="U146" s="268" t="str">
        <f t="array" ref="U146">IFERROR(IF(INDEX(三跨两临近重点区段!$F:$F,MATCH(1,(MONTH(三跨两临近重点区段!$H:$H)=7)*(三跨两临近重点区段!$A:$A=D146),0))="已取消","已取消",INDEX(三跨两临近重点区段!$H:$H,MATCH(1,(MONTH(三跨两临近重点区段!$H:$H)=7)*(三跨两临近重点区段!$A:$A=D146)*(三跨两临近重点区段!$F:$F="现存区段"),0))),"")</f>
        <v/>
      </c>
      <c r="V146" s="232" t="str">
        <f t="array" ref="V146">IFERROR(IF(INDEX(三跨两临近重点区段!$F:$F,MATCH(1,(MONTH(三跨两临近重点区段!$H:$H)=7)*(三跨两临近重点区段!$A:$A=D146),0))="已取消","已取消",INDEX(三跨两临近重点区段!$I:$I,MATCH(1,(MONTH(三跨两临近重点区段!$H:$H)=7)*(三跨两临近重点区段!$A:$A=D146)*(三跨两临近重点区段!$F:$F="现存区段"),0))),"")</f>
        <v/>
      </c>
      <c r="W146" s="268" t="str">
        <f t="array" ref="W146">IFERROR(IF(INDEX(三跨两临近重点区段!$F:$F,MATCH(1,(MONTH(三跨两临近重点区段!$H:$H)=8)*(三跨两临近重点区段!$A:$A=D146),0))="已取消","已取消",INDEX(三跨两临近重点区段!$H:$H,MATCH(1,(MONTH(三跨两临近重点区段!$H:$H)=8)*(三跨两临近重点区段!$A:$A=D146)*(三跨两临近重点区段!$F:$F="现存区段"),0))),"")</f>
        <v/>
      </c>
      <c r="X146" s="232" t="str">
        <f t="array" ref="X146">IFERROR(IF(INDEX(三跨两临近重点区段!$F:$F,MATCH(1,(MONTH(三跨两临近重点区段!$H:$H)=8)*(三跨两临近重点区段!$A:$A=D146),0))="已取消","已取消",INDEX(三跨两临近重点区段!$I:$I,MATCH(1,(MONTH(三跨两临近重点区段!$H:$H)=8)*(三跨两临近重点区段!$A:$A=D146)*(三跨两临近重点区段!$F:$F="现存区段"),0))),"")</f>
        <v/>
      </c>
      <c r="Y146" s="268" t="str">
        <f t="array" ref="Y146">IFERROR(IF(INDEX(三跨两临近重点区段!$F:$F,MATCH(1,(MONTH(三跨两临近重点区段!$H:$H)=9)*(三跨两临近重点区段!$A:$A=D146),0))="已取消","已取消",INDEX(三跨两临近重点区段!$H:$H,MATCH(1,(MONTH(三跨两临近重点区段!$H:$H)=9)*(三跨两临近重点区段!$A:$A=D146)*(三跨两临近重点区段!$F:$F="现存区段"),0))),"")</f>
        <v/>
      </c>
      <c r="Z146" s="232" t="str">
        <f t="array" ref="Z146">IFERROR(IF(INDEX(三跨两临近重点区段!$F:$F,MATCH(1,(MONTH(三跨两临近重点区段!$H:$H)=9)*(三跨两临近重点区段!$A:$A=D146),0))="已取消","已取消",INDEX(三跨两临近重点区段!$I:$I,MATCH(1,(MONTH(三跨两临近重点区段!$H:$H)=9)*(三跨两临近重点区段!$A:$A=D146)*(三跨两临近重点区段!$F:$F="现存区段"),0))),"")</f>
        <v/>
      </c>
      <c r="AA146" s="268" t="str">
        <f t="array" ref="AA146">IFERROR(IF(INDEX(三跨两临近重点区段!$F:$F,MATCH(1,(MONTH(三跨两临近重点区段!$H:$H)=10)*(三跨两临近重点区段!$A:$A=D146),0))="已取消","已取消",INDEX(三跨两临近重点区段!$H:$H,MATCH(1,(MONTH(三跨两临近重点区段!$H:$H)=10)*(三跨两临近重点区段!$A:$A=D146)*(三跨两临近重点区段!$F:$F="现存区段"),0))),"")</f>
        <v/>
      </c>
      <c r="AB146" s="72" t="str">
        <f t="array" ref="AB146">IFERROR(IF(INDEX(三跨两临近重点区段!$F:$F,MATCH(1,(MONTH(三跨两临近重点区段!$H:$H)=10)*(三跨两临近重点区段!$A:$A=D146),0))="已取消","已取消",INDEX(三跨两临近重点区段!$I:$I,MATCH(1,(MONTH(三跨两临近重点区段!$H:$H)=10)*(三跨两临近重点区段!$A:$A=D146)*(三跨两临近重点区段!$F:$F="现存区段"),0))),"")</f>
        <v/>
      </c>
      <c r="AC146" s="284" t="str">
        <f t="array" ref="AC146">IFERROR(IF(INDEX(三跨两临近重点区段!$F:$F,MATCH(1,(MONTH(三跨两临近重点区段!$H:$H)=11)*(三跨两临近重点区段!$A:$A=D146),0))="已取消","已取消",INDEX(三跨两临近重点区段!$H:$H,MATCH(1,(MONTH(三跨两临近重点区段!$H:$H)=11)*(三跨两临近重点区段!$A:$A=D146)*(三跨两临近重点区段!$F:$F="现存区段"),0))),"")</f>
        <v/>
      </c>
      <c r="AD146" s="72" t="str">
        <f t="array" ref="AD146">IFERROR(IF(INDEX(三跨两临近重点区段!$F:$F,MATCH(1,(MONTH(三跨两临近重点区段!$H:$H)=11)*(三跨两临近重点区段!$A:$A=D146),0))="已取消","已取消",INDEX(三跨两临近重点区段!$I:$I,MATCH(1,(MONTH(三跨两临近重点区段!$H:$H)=11)*(三跨两临近重点区段!$A:$A=D146)*(三跨两临近重点区段!$F:$F="现存区段"),0))),"")</f>
        <v/>
      </c>
      <c r="AE146" s="284" t="str">
        <f t="array" ref="AE146">IFERROR(IF(INDEX(三跨两临近重点区段!$F:$F,MATCH(1,(MONTH(三跨两临近重点区段!$H:$H)=12)*(三跨两临近重点区段!$A:$A=D146),0))="已取消","已取消",INDEX(三跨两临近重点区段!$H:$H,MATCH(1,(MONTH(三跨两临近重点区段!$H:$H)=12)*(三跨两临近重点区段!$A:$A=D146)*(三跨两临近重点区段!$F:$F="现存区段"),0))),"")</f>
        <v/>
      </c>
      <c r="AF146" s="72" t="str">
        <f t="array" ref="AF146">IFERROR(IF(INDEX(三跨两临近重点区段!$F:$F,MATCH(1,(MONTH(三跨两临近重点区段!$H:$H)=12)*(三跨两临近重点区段!$A:$A=D146),0))="已取消","已取消",INDEX(三跨两临近重点区段!$I:$I,MATCH(1,(MONTH(三跨两临近重点区段!$H:$H)=12)*(三跨两临近重点区段!$A:$A=D146)*(三跨两临近重点区段!$F:$F="现存区段"),0))),"")</f>
        <v/>
      </c>
      <c r="AH146" t="e">
        <f t="array" ref="AH146">INDEX(三跨两临近重点区段!$G:$G,MATCH(D146,三跨两临近重点区段!$A:$A,0))</f>
        <v>#N/A</v>
      </c>
    </row>
    <row r="147" ht="14.25" spans="1:34">
      <c r="A147" s="263" t="s">
        <v>363</v>
      </c>
      <c r="B147" s="264" t="s">
        <v>2351</v>
      </c>
      <c r="C147" s="263" t="s">
        <v>2113</v>
      </c>
      <c r="D147" s="263" t="s">
        <v>2354</v>
      </c>
      <c r="E147" s="265" t="s">
        <v>2137</v>
      </c>
      <c r="F147" s="264" t="s">
        <v>125</v>
      </c>
      <c r="G147" s="263" t="s">
        <v>2138</v>
      </c>
      <c r="H147" s="263" t="s">
        <v>1042</v>
      </c>
      <c r="I147" s="273"/>
      <c r="J147" s="196"/>
      <c r="K147" s="196"/>
      <c r="L147" s="196"/>
      <c r="M147" s="270"/>
      <c r="N147" s="270"/>
      <c r="O147" s="33"/>
      <c r="P147" s="107"/>
      <c r="Q147" s="279"/>
      <c r="R147" s="279"/>
      <c r="S147" s="278">
        <v>45447</v>
      </c>
      <c r="T147" s="279" t="s">
        <v>2117</v>
      </c>
      <c r="U147" s="268" t="str">
        <f t="array" ref="U147">IFERROR(IF(INDEX(三跨两临近重点区段!$F:$F,MATCH(1,(MONTH(三跨两临近重点区段!$H:$H)=7)*(三跨两临近重点区段!$A:$A=D147),0))="已取消","已取消",INDEX(三跨两临近重点区段!$H:$H,MATCH(1,(MONTH(三跨两临近重点区段!$H:$H)=7)*(三跨两临近重点区段!$A:$A=D147)*(三跨两临近重点区段!$F:$F="现存区段"),0))),"")</f>
        <v/>
      </c>
      <c r="V147" s="232" t="str">
        <f t="array" ref="V147">IFERROR(IF(INDEX(三跨两临近重点区段!$F:$F,MATCH(1,(MONTH(三跨两临近重点区段!$H:$H)=7)*(三跨两临近重点区段!$A:$A=D147),0))="已取消","已取消",INDEX(三跨两临近重点区段!$I:$I,MATCH(1,(MONTH(三跨两临近重点区段!$H:$H)=7)*(三跨两临近重点区段!$A:$A=D147)*(三跨两临近重点区段!$F:$F="现存区段"),0))),"")</f>
        <v/>
      </c>
      <c r="W147" s="268" t="str">
        <f t="array" ref="W147">IFERROR(IF(INDEX(三跨两临近重点区段!$F:$F,MATCH(1,(MONTH(三跨两临近重点区段!$H:$H)=8)*(三跨两临近重点区段!$A:$A=D147),0))="已取消","已取消",INDEX(三跨两临近重点区段!$H:$H,MATCH(1,(MONTH(三跨两临近重点区段!$H:$H)=8)*(三跨两临近重点区段!$A:$A=D147)*(三跨两临近重点区段!$F:$F="现存区段"),0))),"")</f>
        <v/>
      </c>
      <c r="X147" s="232" t="str">
        <f t="array" ref="X147">IFERROR(IF(INDEX(三跨两临近重点区段!$F:$F,MATCH(1,(MONTH(三跨两临近重点区段!$H:$H)=8)*(三跨两临近重点区段!$A:$A=D147),0))="已取消","已取消",INDEX(三跨两临近重点区段!$I:$I,MATCH(1,(MONTH(三跨两临近重点区段!$H:$H)=8)*(三跨两临近重点区段!$A:$A=D147)*(三跨两临近重点区段!$F:$F="现存区段"),0))),"")</f>
        <v/>
      </c>
      <c r="Y147" s="268" t="str">
        <f t="array" ref="Y147">IFERROR(IF(INDEX(三跨两临近重点区段!$F:$F,MATCH(1,(MONTH(三跨两临近重点区段!$H:$H)=9)*(三跨两临近重点区段!$A:$A=D147),0))="已取消","已取消",INDEX(三跨两临近重点区段!$H:$H,MATCH(1,(MONTH(三跨两临近重点区段!$H:$H)=9)*(三跨两临近重点区段!$A:$A=D147)*(三跨两临近重点区段!$F:$F="现存区段"),0))),"")</f>
        <v/>
      </c>
      <c r="Z147" s="232" t="str">
        <f t="array" ref="Z147">IFERROR(IF(INDEX(三跨两临近重点区段!$F:$F,MATCH(1,(MONTH(三跨两临近重点区段!$H:$H)=9)*(三跨两临近重点区段!$A:$A=D147),0))="已取消","已取消",INDEX(三跨两临近重点区段!$I:$I,MATCH(1,(MONTH(三跨两临近重点区段!$H:$H)=9)*(三跨两临近重点区段!$A:$A=D147)*(三跨两临近重点区段!$F:$F="现存区段"),0))),"")</f>
        <v/>
      </c>
      <c r="AA147" s="268" t="str">
        <f t="array" ref="AA147">IFERROR(IF(INDEX(三跨两临近重点区段!$F:$F,MATCH(1,(MONTH(三跨两临近重点区段!$H:$H)=10)*(三跨两临近重点区段!$A:$A=D147),0))="已取消","已取消",INDEX(三跨两临近重点区段!$H:$H,MATCH(1,(MONTH(三跨两临近重点区段!$H:$H)=10)*(三跨两临近重点区段!$A:$A=D147)*(三跨两临近重点区段!$F:$F="现存区段"),0))),"")</f>
        <v/>
      </c>
      <c r="AB147" s="72" t="str">
        <f t="array" ref="AB147">IFERROR(IF(INDEX(三跨两临近重点区段!$F:$F,MATCH(1,(MONTH(三跨两临近重点区段!$H:$H)=10)*(三跨两临近重点区段!$A:$A=D147),0))="已取消","已取消",INDEX(三跨两临近重点区段!$I:$I,MATCH(1,(MONTH(三跨两临近重点区段!$H:$H)=10)*(三跨两临近重点区段!$A:$A=D147)*(三跨两临近重点区段!$F:$F="现存区段"),0))),"")</f>
        <v/>
      </c>
      <c r="AC147" s="284" t="str">
        <f t="array" ref="AC147">IFERROR(IF(INDEX(三跨两临近重点区段!$F:$F,MATCH(1,(MONTH(三跨两临近重点区段!$H:$H)=11)*(三跨两临近重点区段!$A:$A=D147),0))="已取消","已取消",INDEX(三跨两临近重点区段!$H:$H,MATCH(1,(MONTH(三跨两临近重点区段!$H:$H)=11)*(三跨两临近重点区段!$A:$A=D147)*(三跨两临近重点区段!$F:$F="现存区段"),0))),"")</f>
        <v/>
      </c>
      <c r="AD147" s="72" t="str">
        <f t="array" ref="AD147">IFERROR(IF(INDEX(三跨两临近重点区段!$F:$F,MATCH(1,(MONTH(三跨两临近重点区段!$H:$H)=11)*(三跨两临近重点区段!$A:$A=D147),0))="已取消","已取消",INDEX(三跨两临近重点区段!$I:$I,MATCH(1,(MONTH(三跨两临近重点区段!$H:$H)=11)*(三跨两临近重点区段!$A:$A=D147)*(三跨两临近重点区段!$F:$F="现存区段"),0))),"")</f>
        <v/>
      </c>
      <c r="AE147" s="284" t="str">
        <f t="array" ref="AE147">IFERROR(IF(INDEX(三跨两临近重点区段!$F:$F,MATCH(1,(MONTH(三跨两临近重点区段!$H:$H)=12)*(三跨两临近重点区段!$A:$A=D147),0))="已取消","已取消",INDEX(三跨两临近重点区段!$H:$H,MATCH(1,(MONTH(三跨两临近重点区段!$H:$H)=12)*(三跨两临近重点区段!$A:$A=D147)*(三跨两临近重点区段!$F:$F="现存区段"),0))),"")</f>
        <v/>
      </c>
      <c r="AF147" s="72" t="str">
        <f t="array" ref="AF147">IFERROR(IF(INDEX(三跨两临近重点区段!$F:$F,MATCH(1,(MONTH(三跨两临近重点区段!$H:$H)=12)*(三跨两临近重点区段!$A:$A=D147),0))="已取消","已取消",INDEX(三跨两临近重点区段!$I:$I,MATCH(1,(MONTH(三跨两临近重点区段!$H:$H)=12)*(三跨两临近重点区段!$A:$A=D147)*(三跨两临近重点区段!$F:$F="现存区段"),0))),"")</f>
        <v/>
      </c>
      <c r="AH147" t="e">
        <f t="array" ref="AH147">INDEX(三跨两临近重点区段!$G:$G,MATCH(D147,三跨两临近重点区段!$A:$A,0))</f>
        <v>#N/A</v>
      </c>
    </row>
    <row r="148" ht="14.25" spans="1:34">
      <c r="A148" s="263" t="s">
        <v>363</v>
      </c>
      <c r="B148" s="264" t="s">
        <v>2355</v>
      </c>
      <c r="C148" s="263" t="s">
        <v>2120</v>
      </c>
      <c r="D148" s="263" t="s">
        <v>2356</v>
      </c>
      <c r="E148" s="265" t="s">
        <v>2137</v>
      </c>
      <c r="F148" s="264" t="s">
        <v>125</v>
      </c>
      <c r="G148" s="263" t="s">
        <v>2138</v>
      </c>
      <c r="H148" s="263" t="s">
        <v>989</v>
      </c>
      <c r="I148" s="273"/>
      <c r="J148" s="196"/>
      <c r="K148" s="196"/>
      <c r="L148" s="196"/>
      <c r="M148" s="270"/>
      <c r="N148" s="270"/>
      <c r="O148" s="33"/>
      <c r="P148" s="107"/>
      <c r="Q148" s="279"/>
      <c r="R148" s="279"/>
      <c r="S148" s="278">
        <v>45447</v>
      </c>
      <c r="T148" s="279" t="s">
        <v>2117</v>
      </c>
      <c r="U148" s="268" t="str">
        <f t="array" ref="U148">IFERROR(IF(INDEX(三跨两临近重点区段!$F:$F,MATCH(1,(MONTH(三跨两临近重点区段!$H:$H)=7)*(三跨两临近重点区段!$A:$A=D148),0))="已取消","已取消",INDEX(三跨两临近重点区段!$H:$H,MATCH(1,(MONTH(三跨两临近重点区段!$H:$H)=7)*(三跨两临近重点区段!$A:$A=D148)*(三跨两临近重点区段!$F:$F="现存区段"),0))),"")</f>
        <v/>
      </c>
      <c r="V148" s="232" t="str">
        <f t="array" ref="V148">IFERROR(IF(INDEX(三跨两临近重点区段!$F:$F,MATCH(1,(MONTH(三跨两临近重点区段!$H:$H)=7)*(三跨两临近重点区段!$A:$A=D148),0))="已取消","已取消",INDEX(三跨两临近重点区段!$I:$I,MATCH(1,(MONTH(三跨两临近重点区段!$H:$H)=7)*(三跨两临近重点区段!$A:$A=D148)*(三跨两临近重点区段!$F:$F="现存区段"),0))),"")</f>
        <v/>
      </c>
      <c r="W148" s="268" t="str">
        <f t="array" ref="W148">IFERROR(IF(INDEX(三跨两临近重点区段!$F:$F,MATCH(1,(MONTH(三跨两临近重点区段!$H:$H)=8)*(三跨两临近重点区段!$A:$A=D148),0))="已取消","已取消",INDEX(三跨两临近重点区段!$H:$H,MATCH(1,(MONTH(三跨两临近重点区段!$H:$H)=8)*(三跨两临近重点区段!$A:$A=D148)*(三跨两临近重点区段!$F:$F="现存区段"),0))),"")</f>
        <v/>
      </c>
      <c r="X148" s="232" t="str">
        <f t="array" ref="X148">IFERROR(IF(INDEX(三跨两临近重点区段!$F:$F,MATCH(1,(MONTH(三跨两临近重点区段!$H:$H)=8)*(三跨两临近重点区段!$A:$A=D148),0))="已取消","已取消",INDEX(三跨两临近重点区段!$I:$I,MATCH(1,(MONTH(三跨两临近重点区段!$H:$H)=8)*(三跨两临近重点区段!$A:$A=D148)*(三跨两临近重点区段!$F:$F="现存区段"),0))),"")</f>
        <v/>
      </c>
      <c r="Y148" s="268" t="str">
        <f t="array" ref="Y148">IFERROR(IF(INDEX(三跨两临近重点区段!$F:$F,MATCH(1,(MONTH(三跨两临近重点区段!$H:$H)=9)*(三跨两临近重点区段!$A:$A=D148),0))="已取消","已取消",INDEX(三跨两临近重点区段!$H:$H,MATCH(1,(MONTH(三跨两临近重点区段!$H:$H)=9)*(三跨两临近重点区段!$A:$A=D148)*(三跨两临近重点区段!$F:$F="现存区段"),0))),"")</f>
        <v/>
      </c>
      <c r="Z148" s="232" t="str">
        <f t="array" ref="Z148">IFERROR(IF(INDEX(三跨两临近重点区段!$F:$F,MATCH(1,(MONTH(三跨两临近重点区段!$H:$H)=9)*(三跨两临近重点区段!$A:$A=D148),0))="已取消","已取消",INDEX(三跨两临近重点区段!$I:$I,MATCH(1,(MONTH(三跨两临近重点区段!$H:$H)=9)*(三跨两临近重点区段!$A:$A=D148)*(三跨两临近重点区段!$F:$F="现存区段"),0))),"")</f>
        <v/>
      </c>
      <c r="AA148" s="268" t="str">
        <f t="array" ref="AA148">IFERROR(IF(INDEX(三跨两临近重点区段!$F:$F,MATCH(1,(MONTH(三跨两临近重点区段!$H:$H)=10)*(三跨两临近重点区段!$A:$A=D148),0))="已取消","已取消",INDEX(三跨两临近重点区段!$H:$H,MATCH(1,(MONTH(三跨两临近重点区段!$H:$H)=10)*(三跨两临近重点区段!$A:$A=D148)*(三跨两临近重点区段!$F:$F="现存区段"),0))),"")</f>
        <v/>
      </c>
      <c r="AB148" s="72" t="str">
        <f t="array" ref="AB148">IFERROR(IF(INDEX(三跨两临近重点区段!$F:$F,MATCH(1,(MONTH(三跨两临近重点区段!$H:$H)=10)*(三跨两临近重点区段!$A:$A=D148),0))="已取消","已取消",INDEX(三跨两临近重点区段!$I:$I,MATCH(1,(MONTH(三跨两临近重点区段!$H:$H)=10)*(三跨两临近重点区段!$A:$A=D148)*(三跨两临近重点区段!$F:$F="现存区段"),0))),"")</f>
        <v/>
      </c>
      <c r="AC148" s="284" t="str">
        <f t="array" ref="AC148">IFERROR(IF(INDEX(三跨两临近重点区段!$F:$F,MATCH(1,(MONTH(三跨两临近重点区段!$H:$H)=11)*(三跨两临近重点区段!$A:$A=D148),0))="已取消","已取消",INDEX(三跨两临近重点区段!$H:$H,MATCH(1,(MONTH(三跨两临近重点区段!$H:$H)=11)*(三跨两临近重点区段!$A:$A=D148)*(三跨两临近重点区段!$F:$F="现存区段"),0))),"")</f>
        <v/>
      </c>
      <c r="AD148" s="72" t="str">
        <f t="array" ref="AD148">IFERROR(IF(INDEX(三跨两临近重点区段!$F:$F,MATCH(1,(MONTH(三跨两临近重点区段!$H:$H)=11)*(三跨两临近重点区段!$A:$A=D148),0))="已取消","已取消",INDEX(三跨两临近重点区段!$I:$I,MATCH(1,(MONTH(三跨两临近重点区段!$H:$H)=11)*(三跨两临近重点区段!$A:$A=D148)*(三跨两临近重点区段!$F:$F="现存区段"),0))),"")</f>
        <v/>
      </c>
      <c r="AE148" s="284" t="str">
        <f t="array" ref="AE148">IFERROR(IF(INDEX(三跨两临近重点区段!$F:$F,MATCH(1,(MONTH(三跨两临近重点区段!$H:$H)=12)*(三跨两临近重点区段!$A:$A=D148),0))="已取消","已取消",INDEX(三跨两临近重点区段!$H:$H,MATCH(1,(MONTH(三跨两临近重点区段!$H:$H)=12)*(三跨两临近重点区段!$A:$A=D148)*(三跨两临近重点区段!$F:$F="现存区段"),0))),"")</f>
        <v/>
      </c>
      <c r="AF148" s="72" t="str">
        <f t="array" ref="AF148">IFERROR(IF(INDEX(三跨两临近重点区段!$F:$F,MATCH(1,(MONTH(三跨两临近重点区段!$H:$H)=12)*(三跨两临近重点区段!$A:$A=D148),0))="已取消","已取消",INDEX(三跨两临近重点区段!$I:$I,MATCH(1,(MONTH(三跨两临近重点区段!$H:$H)=12)*(三跨两临近重点区段!$A:$A=D148)*(三跨两临近重点区段!$F:$F="现存区段"),0))),"")</f>
        <v/>
      </c>
      <c r="AH148" t="e">
        <f t="array" ref="AH148">INDEX(三跨两临近重点区段!$G:$G,MATCH(D148,三跨两临近重点区段!$A:$A,0))</f>
        <v>#N/A</v>
      </c>
    </row>
    <row r="149" ht="14.25" spans="1:34">
      <c r="A149" s="263" t="s">
        <v>363</v>
      </c>
      <c r="B149" s="264" t="s">
        <v>2355</v>
      </c>
      <c r="C149" s="263" t="s">
        <v>2243</v>
      </c>
      <c r="D149" s="263" t="s">
        <v>2357</v>
      </c>
      <c r="E149" s="265" t="s">
        <v>2137</v>
      </c>
      <c r="F149" s="264" t="s">
        <v>125</v>
      </c>
      <c r="G149" s="263" t="s">
        <v>2138</v>
      </c>
      <c r="H149" s="263" t="s">
        <v>989</v>
      </c>
      <c r="I149" s="273"/>
      <c r="J149" s="196"/>
      <c r="K149" s="196"/>
      <c r="L149" s="196"/>
      <c r="M149" s="270"/>
      <c r="N149" s="270"/>
      <c r="O149" s="33"/>
      <c r="P149" s="107"/>
      <c r="Q149" s="279"/>
      <c r="R149" s="279"/>
      <c r="S149" s="278">
        <v>45447</v>
      </c>
      <c r="T149" s="279" t="s">
        <v>2117</v>
      </c>
      <c r="U149" s="268" t="str">
        <f t="array" ref="U149">IFERROR(IF(INDEX(三跨两临近重点区段!$F:$F,MATCH(1,(MONTH(三跨两临近重点区段!$H:$H)=7)*(三跨两临近重点区段!$A:$A=D149),0))="已取消","已取消",INDEX(三跨两临近重点区段!$H:$H,MATCH(1,(MONTH(三跨两临近重点区段!$H:$H)=7)*(三跨两临近重点区段!$A:$A=D149)*(三跨两临近重点区段!$F:$F="现存区段"),0))),"")</f>
        <v/>
      </c>
      <c r="V149" s="232" t="str">
        <f t="array" ref="V149">IFERROR(IF(INDEX(三跨两临近重点区段!$F:$F,MATCH(1,(MONTH(三跨两临近重点区段!$H:$H)=7)*(三跨两临近重点区段!$A:$A=D149),0))="已取消","已取消",INDEX(三跨两临近重点区段!$I:$I,MATCH(1,(MONTH(三跨两临近重点区段!$H:$H)=7)*(三跨两临近重点区段!$A:$A=D149)*(三跨两临近重点区段!$F:$F="现存区段"),0))),"")</f>
        <v/>
      </c>
      <c r="W149" s="268" t="str">
        <f t="array" ref="W149">IFERROR(IF(INDEX(三跨两临近重点区段!$F:$F,MATCH(1,(MONTH(三跨两临近重点区段!$H:$H)=8)*(三跨两临近重点区段!$A:$A=D149),0))="已取消","已取消",INDEX(三跨两临近重点区段!$H:$H,MATCH(1,(MONTH(三跨两临近重点区段!$H:$H)=8)*(三跨两临近重点区段!$A:$A=D149)*(三跨两临近重点区段!$F:$F="现存区段"),0))),"")</f>
        <v/>
      </c>
      <c r="X149" s="232" t="str">
        <f t="array" ref="X149">IFERROR(IF(INDEX(三跨两临近重点区段!$F:$F,MATCH(1,(MONTH(三跨两临近重点区段!$H:$H)=8)*(三跨两临近重点区段!$A:$A=D149),0))="已取消","已取消",INDEX(三跨两临近重点区段!$I:$I,MATCH(1,(MONTH(三跨两临近重点区段!$H:$H)=8)*(三跨两临近重点区段!$A:$A=D149)*(三跨两临近重点区段!$F:$F="现存区段"),0))),"")</f>
        <v/>
      </c>
      <c r="Y149" s="268" t="str">
        <f t="array" ref="Y149">IFERROR(IF(INDEX(三跨两临近重点区段!$F:$F,MATCH(1,(MONTH(三跨两临近重点区段!$H:$H)=9)*(三跨两临近重点区段!$A:$A=D149),0))="已取消","已取消",INDEX(三跨两临近重点区段!$H:$H,MATCH(1,(MONTH(三跨两临近重点区段!$H:$H)=9)*(三跨两临近重点区段!$A:$A=D149)*(三跨两临近重点区段!$F:$F="现存区段"),0))),"")</f>
        <v/>
      </c>
      <c r="Z149" s="232" t="str">
        <f t="array" ref="Z149">IFERROR(IF(INDEX(三跨两临近重点区段!$F:$F,MATCH(1,(MONTH(三跨两临近重点区段!$H:$H)=9)*(三跨两临近重点区段!$A:$A=D149),0))="已取消","已取消",INDEX(三跨两临近重点区段!$I:$I,MATCH(1,(MONTH(三跨两临近重点区段!$H:$H)=9)*(三跨两临近重点区段!$A:$A=D149)*(三跨两临近重点区段!$F:$F="现存区段"),0))),"")</f>
        <v/>
      </c>
      <c r="AA149" s="268" t="str">
        <f t="array" ref="AA149">IFERROR(IF(INDEX(三跨两临近重点区段!$F:$F,MATCH(1,(MONTH(三跨两临近重点区段!$H:$H)=10)*(三跨两临近重点区段!$A:$A=D149),0))="已取消","已取消",INDEX(三跨两临近重点区段!$H:$H,MATCH(1,(MONTH(三跨两临近重点区段!$H:$H)=10)*(三跨两临近重点区段!$A:$A=D149)*(三跨两临近重点区段!$F:$F="现存区段"),0))),"")</f>
        <v/>
      </c>
      <c r="AB149" s="72" t="str">
        <f t="array" ref="AB149">IFERROR(IF(INDEX(三跨两临近重点区段!$F:$F,MATCH(1,(MONTH(三跨两临近重点区段!$H:$H)=10)*(三跨两临近重点区段!$A:$A=D149),0))="已取消","已取消",INDEX(三跨两临近重点区段!$I:$I,MATCH(1,(MONTH(三跨两临近重点区段!$H:$H)=10)*(三跨两临近重点区段!$A:$A=D149)*(三跨两临近重点区段!$F:$F="现存区段"),0))),"")</f>
        <v/>
      </c>
      <c r="AC149" s="284" t="str">
        <f t="array" ref="AC149">IFERROR(IF(INDEX(三跨两临近重点区段!$F:$F,MATCH(1,(MONTH(三跨两临近重点区段!$H:$H)=11)*(三跨两临近重点区段!$A:$A=D149),0))="已取消","已取消",INDEX(三跨两临近重点区段!$H:$H,MATCH(1,(MONTH(三跨两临近重点区段!$H:$H)=11)*(三跨两临近重点区段!$A:$A=D149)*(三跨两临近重点区段!$F:$F="现存区段"),0))),"")</f>
        <v/>
      </c>
      <c r="AD149" s="72" t="str">
        <f t="array" ref="AD149">IFERROR(IF(INDEX(三跨两临近重点区段!$F:$F,MATCH(1,(MONTH(三跨两临近重点区段!$H:$H)=11)*(三跨两临近重点区段!$A:$A=D149),0))="已取消","已取消",INDEX(三跨两临近重点区段!$I:$I,MATCH(1,(MONTH(三跨两临近重点区段!$H:$H)=11)*(三跨两临近重点区段!$A:$A=D149)*(三跨两临近重点区段!$F:$F="现存区段"),0))),"")</f>
        <v/>
      </c>
      <c r="AE149" s="284" t="str">
        <f t="array" ref="AE149">IFERROR(IF(INDEX(三跨两临近重点区段!$F:$F,MATCH(1,(MONTH(三跨两临近重点区段!$H:$H)=12)*(三跨两临近重点区段!$A:$A=D149),0))="已取消","已取消",INDEX(三跨两临近重点区段!$H:$H,MATCH(1,(MONTH(三跨两临近重点区段!$H:$H)=12)*(三跨两临近重点区段!$A:$A=D149)*(三跨两临近重点区段!$F:$F="现存区段"),0))),"")</f>
        <v/>
      </c>
      <c r="AF149" s="72" t="str">
        <f t="array" ref="AF149">IFERROR(IF(INDEX(三跨两临近重点区段!$F:$F,MATCH(1,(MONTH(三跨两临近重点区段!$H:$H)=12)*(三跨两临近重点区段!$A:$A=D149),0))="已取消","已取消",INDEX(三跨两临近重点区段!$I:$I,MATCH(1,(MONTH(三跨两临近重点区段!$H:$H)=12)*(三跨两临近重点区段!$A:$A=D149)*(三跨两临近重点区段!$F:$F="现存区段"),0))),"")</f>
        <v/>
      </c>
      <c r="AH149" t="e">
        <f t="array" ref="AH149">INDEX(三跨两临近重点区段!$G:$G,MATCH(D149,三跨两临近重点区段!$A:$A,0))</f>
        <v>#N/A</v>
      </c>
    </row>
    <row r="150" ht="14.25" spans="1:34">
      <c r="A150" s="263" t="s">
        <v>363</v>
      </c>
      <c r="B150" s="264" t="s">
        <v>2355</v>
      </c>
      <c r="C150" s="263" t="s">
        <v>2221</v>
      </c>
      <c r="D150" s="263" t="s">
        <v>2358</v>
      </c>
      <c r="E150" s="265" t="s">
        <v>2137</v>
      </c>
      <c r="F150" s="264" t="s">
        <v>125</v>
      </c>
      <c r="G150" s="263" t="s">
        <v>2138</v>
      </c>
      <c r="H150" s="263" t="s">
        <v>989</v>
      </c>
      <c r="I150" s="273"/>
      <c r="J150" s="196"/>
      <c r="K150" s="196"/>
      <c r="L150" s="196"/>
      <c r="M150" s="270"/>
      <c r="N150" s="270"/>
      <c r="O150" s="33"/>
      <c r="P150" s="107"/>
      <c r="Q150" s="279"/>
      <c r="R150" s="279"/>
      <c r="S150" s="278">
        <v>45447</v>
      </c>
      <c r="T150" s="279" t="s">
        <v>2117</v>
      </c>
      <c r="U150" s="268" t="str">
        <f t="array" ref="U150">IFERROR(IF(INDEX(三跨两临近重点区段!$F:$F,MATCH(1,(MONTH(三跨两临近重点区段!$H:$H)=7)*(三跨两临近重点区段!$A:$A=D150),0))="已取消","已取消",INDEX(三跨两临近重点区段!$H:$H,MATCH(1,(MONTH(三跨两临近重点区段!$H:$H)=7)*(三跨两临近重点区段!$A:$A=D150)*(三跨两临近重点区段!$F:$F="现存区段"),0))),"")</f>
        <v/>
      </c>
      <c r="V150" s="232" t="str">
        <f t="array" ref="V150">IFERROR(IF(INDEX(三跨两临近重点区段!$F:$F,MATCH(1,(MONTH(三跨两临近重点区段!$H:$H)=7)*(三跨两临近重点区段!$A:$A=D150),0))="已取消","已取消",INDEX(三跨两临近重点区段!$I:$I,MATCH(1,(MONTH(三跨两临近重点区段!$H:$H)=7)*(三跨两临近重点区段!$A:$A=D150)*(三跨两临近重点区段!$F:$F="现存区段"),0))),"")</f>
        <v/>
      </c>
      <c r="W150" s="268" t="str">
        <f t="array" ref="W150">IFERROR(IF(INDEX(三跨两临近重点区段!$F:$F,MATCH(1,(MONTH(三跨两临近重点区段!$H:$H)=8)*(三跨两临近重点区段!$A:$A=D150),0))="已取消","已取消",INDEX(三跨两临近重点区段!$H:$H,MATCH(1,(MONTH(三跨两临近重点区段!$H:$H)=8)*(三跨两临近重点区段!$A:$A=D150)*(三跨两临近重点区段!$F:$F="现存区段"),0))),"")</f>
        <v/>
      </c>
      <c r="X150" s="232" t="str">
        <f t="array" ref="X150">IFERROR(IF(INDEX(三跨两临近重点区段!$F:$F,MATCH(1,(MONTH(三跨两临近重点区段!$H:$H)=8)*(三跨两临近重点区段!$A:$A=D150),0))="已取消","已取消",INDEX(三跨两临近重点区段!$I:$I,MATCH(1,(MONTH(三跨两临近重点区段!$H:$H)=8)*(三跨两临近重点区段!$A:$A=D150)*(三跨两临近重点区段!$F:$F="现存区段"),0))),"")</f>
        <v/>
      </c>
      <c r="Y150" s="268" t="str">
        <f t="array" ref="Y150">IFERROR(IF(INDEX(三跨两临近重点区段!$F:$F,MATCH(1,(MONTH(三跨两临近重点区段!$H:$H)=9)*(三跨两临近重点区段!$A:$A=D150),0))="已取消","已取消",INDEX(三跨两临近重点区段!$H:$H,MATCH(1,(MONTH(三跨两临近重点区段!$H:$H)=9)*(三跨两临近重点区段!$A:$A=D150)*(三跨两临近重点区段!$F:$F="现存区段"),0))),"")</f>
        <v/>
      </c>
      <c r="Z150" s="232" t="str">
        <f t="array" ref="Z150">IFERROR(IF(INDEX(三跨两临近重点区段!$F:$F,MATCH(1,(MONTH(三跨两临近重点区段!$H:$H)=9)*(三跨两临近重点区段!$A:$A=D150),0))="已取消","已取消",INDEX(三跨两临近重点区段!$I:$I,MATCH(1,(MONTH(三跨两临近重点区段!$H:$H)=9)*(三跨两临近重点区段!$A:$A=D150)*(三跨两临近重点区段!$F:$F="现存区段"),0))),"")</f>
        <v/>
      </c>
      <c r="AA150" s="268" t="str">
        <f t="array" ref="AA150">IFERROR(IF(INDEX(三跨两临近重点区段!$F:$F,MATCH(1,(MONTH(三跨两临近重点区段!$H:$H)=10)*(三跨两临近重点区段!$A:$A=D150),0))="已取消","已取消",INDEX(三跨两临近重点区段!$H:$H,MATCH(1,(MONTH(三跨两临近重点区段!$H:$H)=10)*(三跨两临近重点区段!$A:$A=D150)*(三跨两临近重点区段!$F:$F="现存区段"),0))),"")</f>
        <v/>
      </c>
      <c r="AB150" s="72" t="str">
        <f t="array" ref="AB150">IFERROR(IF(INDEX(三跨两临近重点区段!$F:$F,MATCH(1,(MONTH(三跨两临近重点区段!$H:$H)=10)*(三跨两临近重点区段!$A:$A=D150),0))="已取消","已取消",INDEX(三跨两临近重点区段!$I:$I,MATCH(1,(MONTH(三跨两临近重点区段!$H:$H)=10)*(三跨两临近重点区段!$A:$A=D150)*(三跨两临近重点区段!$F:$F="现存区段"),0))),"")</f>
        <v/>
      </c>
      <c r="AC150" s="284" t="str">
        <f t="array" ref="AC150">IFERROR(IF(INDEX(三跨两临近重点区段!$F:$F,MATCH(1,(MONTH(三跨两临近重点区段!$H:$H)=11)*(三跨两临近重点区段!$A:$A=D150),0))="已取消","已取消",INDEX(三跨两临近重点区段!$H:$H,MATCH(1,(MONTH(三跨两临近重点区段!$H:$H)=11)*(三跨两临近重点区段!$A:$A=D150)*(三跨两临近重点区段!$F:$F="现存区段"),0))),"")</f>
        <v/>
      </c>
      <c r="AD150" s="72" t="str">
        <f t="array" ref="AD150">IFERROR(IF(INDEX(三跨两临近重点区段!$F:$F,MATCH(1,(MONTH(三跨两临近重点区段!$H:$H)=11)*(三跨两临近重点区段!$A:$A=D150),0))="已取消","已取消",INDEX(三跨两临近重点区段!$I:$I,MATCH(1,(MONTH(三跨两临近重点区段!$H:$H)=11)*(三跨两临近重点区段!$A:$A=D150)*(三跨两临近重点区段!$F:$F="现存区段"),0))),"")</f>
        <v/>
      </c>
      <c r="AE150" s="284" t="str">
        <f t="array" ref="AE150">IFERROR(IF(INDEX(三跨两临近重点区段!$F:$F,MATCH(1,(MONTH(三跨两临近重点区段!$H:$H)=12)*(三跨两临近重点区段!$A:$A=D150),0))="已取消","已取消",INDEX(三跨两临近重点区段!$H:$H,MATCH(1,(MONTH(三跨两临近重点区段!$H:$H)=12)*(三跨两临近重点区段!$A:$A=D150)*(三跨两临近重点区段!$F:$F="现存区段"),0))),"")</f>
        <v/>
      </c>
      <c r="AF150" s="72" t="str">
        <f t="array" ref="AF150">IFERROR(IF(INDEX(三跨两临近重点区段!$F:$F,MATCH(1,(MONTH(三跨两临近重点区段!$H:$H)=12)*(三跨两临近重点区段!$A:$A=D150),0))="已取消","已取消",INDEX(三跨两临近重点区段!$I:$I,MATCH(1,(MONTH(三跨两临近重点区段!$H:$H)=12)*(三跨两临近重点区段!$A:$A=D150)*(三跨两临近重点区段!$F:$F="现存区段"),0))),"")</f>
        <v/>
      </c>
      <c r="AH150" t="e">
        <f t="array" ref="AH150">INDEX(三跨两临近重点区段!$G:$G,MATCH(D150,三跨两临近重点区段!$A:$A,0))</f>
        <v>#N/A</v>
      </c>
    </row>
    <row r="151" ht="14.25" spans="1:34">
      <c r="A151" s="263" t="s">
        <v>363</v>
      </c>
      <c r="B151" s="264" t="s">
        <v>2355</v>
      </c>
      <c r="C151" s="263" t="s">
        <v>2359</v>
      </c>
      <c r="D151" s="263" t="s">
        <v>2360</v>
      </c>
      <c r="E151" s="265" t="s">
        <v>2137</v>
      </c>
      <c r="F151" s="264" t="s">
        <v>125</v>
      </c>
      <c r="G151" s="263" t="s">
        <v>2138</v>
      </c>
      <c r="H151" s="263" t="s">
        <v>989</v>
      </c>
      <c r="I151" s="273"/>
      <c r="J151" s="196"/>
      <c r="K151" s="196"/>
      <c r="L151" s="196"/>
      <c r="M151" s="270"/>
      <c r="N151" s="270"/>
      <c r="O151" s="33"/>
      <c r="P151" s="107"/>
      <c r="Q151" s="279"/>
      <c r="R151" s="279"/>
      <c r="S151" s="278">
        <v>45447</v>
      </c>
      <c r="T151" s="279" t="s">
        <v>2117</v>
      </c>
      <c r="U151" s="268" t="str">
        <f t="array" ref="U151">IFERROR(IF(INDEX(三跨两临近重点区段!$F:$F,MATCH(1,(MONTH(三跨两临近重点区段!$H:$H)=7)*(三跨两临近重点区段!$A:$A=D151),0))="已取消","已取消",INDEX(三跨两临近重点区段!$H:$H,MATCH(1,(MONTH(三跨两临近重点区段!$H:$H)=7)*(三跨两临近重点区段!$A:$A=D151)*(三跨两临近重点区段!$F:$F="现存区段"),0))),"")</f>
        <v/>
      </c>
      <c r="V151" s="232" t="str">
        <f t="array" ref="V151">IFERROR(IF(INDEX(三跨两临近重点区段!$F:$F,MATCH(1,(MONTH(三跨两临近重点区段!$H:$H)=7)*(三跨两临近重点区段!$A:$A=D151),0))="已取消","已取消",INDEX(三跨两临近重点区段!$I:$I,MATCH(1,(MONTH(三跨两临近重点区段!$H:$H)=7)*(三跨两临近重点区段!$A:$A=D151)*(三跨两临近重点区段!$F:$F="现存区段"),0))),"")</f>
        <v/>
      </c>
      <c r="W151" s="268" t="str">
        <f t="array" ref="W151">IFERROR(IF(INDEX(三跨两临近重点区段!$F:$F,MATCH(1,(MONTH(三跨两临近重点区段!$H:$H)=8)*(三跨两临近重点区段!$A:$A=D151),0))="已取消","已取消",INDEX(三跨两临近重点区段!$H:$H,MATCH(1,(MONTH(三跨两临近重点区段!$H:$H)=8)*(三跨两临近重点区段!$A:$A=D151)*(三跨两临近重点区段!$F:$F="现存区段"),0))),"")</f>
        <v/>
      </c>
      <c r="X151" s="232" t="str">
        <f t="array" ref="X151">IFERROR(IF(INDEX(三跨两临近重点区段!$F:$F,MATCH(1,(MONTH(三跨两临近重点区段!$H:$H)=8)*(三跨两临近重点区段!$A:$A=D151),0))="已取消","已取消",INDEX(三跨两临近重点区段!$I:$I,MATCH(1,(MONTH(三跨两临近重点区段!$H:$H)=8)*(三跨两临近重点区段!$A:$A=D151)*(三跨两临近重点区段!$F:$F="现存区段"),0))),"")</f>
        <v/>
      </c>
      <c r="Y151" s="268" t="str">
        <f t="array" ref="Y151">IFERROR(IF(INDEX(三跨两临近重点区段!$F:$F,MATCH(1,(MONTH(三跨两临近重点区段!$H:$H)=9)*(三跨两临近重点区段!$A:$A=D151),0))="已取消","已取消",INDEX(三跨两临近重点区段!$H:$H,MATCH(1,(MONTH(三跨两临近重点区段!$H:$H)=9)*(三跨两临近重点区段!$A:$A=D151)*(三跨两临近重点区段!$F:$F="现存区段"),0))),"")</f>
        <v/>
      </c>
      <c r="Z151" s="232" t="str">
        <f t="array" ref="Z151">IFERROR(IF(INDEX(三跨两临近重点区段!$F:$F,MATCH(1,(MONTH(三跨两临近重点区段!$H:$H)=9)*(三跨两临近重点区段!$A:$A=D151),0))="已取消","已取消",INDEX(三跨两临近重点区段!$I:$I,MATCH(1,(MONTH(三跨两临近重点区段!$H:$H)=9)*(三跨两临近重点区段!$A:$A=D151)*(三跨两临近重点区段!$F:$F="现存区段"),0))),"")</f>
        <v/>
      </c>
      <c r="AA151" s="268" t="str">
        <f t="array" ref="AA151">IFERROR(IF(INDEX(三跨两临近重点区段!$F:$F,MATCH(1,(MONTH(三跨两临近重点区段!$H:$H)=10)*(三跨两临近重点区段!$A:$A=D151),0))="已取消","已取消",INDEX(三跨两临近重点区段!$H:$H,MATCH(1,(MONTH(三跨两临近重点区段!$H:$H)=10)*(三跨两临近重点区段!$A:$A=D151)*(三跨两临近重点区段!$F:$F="现存区段"),0))),"")</f>
        <v/>
      </c>
      <c r="AB151" s="72" t="str">
        <f t="array" ref="AB151">IFERROR(IF(INDEX(三跨两临近重点区段!$F:$F,MATCH(1,(MONTH(三跨两临近重点区段!$H:$H)=10)*(三跨两临近重点区段!$A:$A=D151),0))="已取消","已取消",INDEX(三跨两临近重点区段!$I:$I,MATCH(1,(MONTH(三跨两临近重点区段!$H:$H)=10)*(三跨两临近重点区段!$A:$A=D151)*(三跨两临近重点区段!$F:$F="现存区段"),0))),"")</f>
        <v/>
      </c>
      <c r="AC151" s="284" t="str">
        <f t="array" ref="AC151">IFERROR(IF(INDEX(三跨两临近重点区段!$F:$F,MATCH(1,(MONTH(三跨两临近重点区段!$H:$H)=11)*(三跨两临近重点区段!$A:$A=D151),0))="已取消","已取消",INDEX(三跨两临近重点区段!$H:$H,MATCH(1,(MONTH(三跨两临近重点区段!$H:$H)=11)*(三跨两临近重点区段!$A:$A=D151)*(三跨两临近重点区段!$F:$F="现存区段"),0))),"")</f>
        <v/>
      </c>
      <c r="AD151" s="72" t="str">
        <f t="array" ref="AD151">IFERROR(IF(INDEX(三跨两临近重点区段!$F:$F,MATCH(1,(MONTH(三跨两临近重点区段!$H:$H)=11)*(三跨两临近重点区段!$A:$A=D151),0))="已取消","已取消",INDEX(三跨两临近重点区段!$I:$I,MATCH(1,(MONTH(三跨两临近重点区段!$H:$H)=11)*(三跨两临近重点区段!$A:$A=D151)*(三跨两临近重点区段!$F:$F="现存区段"),0))),"")</f>
        <v/>
      </c>
      <c r="AE151" s="284" t="str">
        <f t="array" ref="AE151">IFERROR(IF(INDEX(三跨两临近重点区段!$F:$F,MATCH(1,(MONTH(三跨两临近重点区段!$H:$H)=12)*(三跨两临近重点区段!$A:$A=D151),0))="已取消","已取消",INDEX(三跨两临近重点区段!$H:$H,MATCH(1,(MONTH(三跨两临近重点区段!$H:$H)=12)*(三跨两临近重点区段!$A:$A=D151)*(三跨两临近重点区段!$F:$F="现存区段"),0))),"")</f>
        <v/>
      </c>
      <c r="AF151" s="72" t="str">
        <f t="array" ref="AF151">IFERROR(IF(INDEX(三跨两临近重点区段!$F:$F,MATCH(1,(MONTH(三跨两临近重点区段!$H:$H)=12)*(三跨两临近重点区段!$A:$A=D151),0))="已取消","已取消",INDEX(三跨两临近重点区段!$I:$I,MATCH(1,(MONTH(三跨两临近重点区段!$H:$H)=12)*(三跨两临近重点区段!$A:$A=D151)*(三跨两临近重点区段!$F:$F="现存区段"),0))),"")</f>
        <v/>
      </c>
      <c r="AH151" t="e">
        <f t="array" ref="AH151">INDEX(三跨两临近重点区段!$G:$G,MATCH(D151,三跨两临近重点区段!$A:$A,0))</f>
        <v>#N/A</v>
      </c>
    </row>
    <row r="152" ht="14.25" spans="1:34">
      <c r="A152" s="263" t="s">
        <v>363</v>
      </c>
      <c r="B152" s="264" t="s">
        <v>2361</v>
      </c>
      <c r="C152" s="263" t="s">
        <v>2120</v>
      </c>
      <c r="D152" s="263" t="s">
        <v>2362</v>
      </c>
      <c r="E152" s="265" t="s">
        <v>2137</v>
      </c>
      <c r="F152" s="264" t="s">
        <v>125</v>
      </c>
      <c r="G152" s="263" t="s">
        <v>2138</v>
      </c>
      <c r="H152" s="263" t="s">
        <v>989</v>
      </c>
      <c r="I152" s="273"/>
      <c r="J152" s="196"/>
      <c r="K152" s="196"/>
      <c r="L152" s="196"/>
      <c r="M152" s="270"/>
      <c r="N152" s="270"/>
      <c r="O152" s="33"/>
      <c r="P152" s="107"/>
      <c r="Q152" s="279"/>
      <c r="R152" s="279"/>
      <c r="S152" s="278">
        <v>45447</v>
      </c>
      <c r="T152" s="279" t="s">
        <v>2117</v>
      </c>
      <c r="U152" s="268" t="str">
        <f t="array" ref="U152">IFERROR(IF(INDEX(三跨两临近重点区段!$F:$F,MATCH(1,(MONTH(三跨两临近重点区段!$H:$H)=7)*(三跨两临近重点区段!$A:$A=D152),0))="已取消","已取消",INDEX(三跨两临近重点区段!$H:$H,MATCH(1,(MONTH(三跨两临近重点区段!$H:$H)=7)*(三跨两临近重点区段!$A:$A=D152)*(三跨两临近重点区段!$F:$F="现存区段"),0))),"")</f>
        <v/>
      </c>
      <c r="V152" s="232" t="str">
        <f t="array" ref="V152">IFERROR(IF(INDEX(三跨两临近重点区段!$F:$F,MATCH(1,(MONTH(三跨两临近重点区段!$H:$H)=7)*(三跨两临近重点区段!$A:$A=D152),0))="已取消","已取消",INDEX(三跨两临近重点区段!$I:$I,MATCH(1,(MONTH(三跨两临近重点区段!$H:$H)=7)*(三跨两临近重点区段!$A:$A=D152)*(三跨两临近重点区段!$F:$F="现存区段"),0))),"")</f>
        <v/>
      </c>
      <c r="W152" s="268" t="str">
        <f t="array" ref="W152">IFERROR(IF(INDEX(三跨两临近重点区段!$F:$F,MATCH(1,(MONTH(三跨两临近重点区段!$H:$H)=8)*(三跨两临近重点区段!$A:$A=D152),0))="已取消","已取消",INDEX(三跨两临近重点区段!$H:$H,MATCH(1,(MONTH(三跨两临近重点区段!$H:$H)=8)*(三跨两临近重点区段!$A:$A=D152)*(三跨两临近重点区段!$F:$F="现存区段"),0))),"")</f>
        <v/>
      </c>
      <c r="X152" s="232" t="str">
        <f t="array" ref="X152">IFERROR(IF(INDEX(三跨两临近重点区段!$F:$F,MATCH(1,(MONTH(三跨两临近重点区段!$H:$H)=8)*(三跨两临近重点区段!$A:$A=D152),0))="已取消","已取消",INDEX(三跨两临近重点区段!$I:$I,MATCH(1,(MONTH(三跨两临近重点区段!$H:$H)=8)*(三跨两临近重点区段!$A:$A=D152)*(三跨两临近重点区段!$F:$F="现存区段"),0))),"")</f>
        <v/>
      </c>
      <c r="Y152" s="268" t="str">
        <f t="array" ref="Y152">IFERROR(IF(INDEX(三跨两临近重点区段!$F:$F,MATCH(1,(MONTH(三跨两临近重点区段!$H:$H)=9)*(三跨两临近重点区段!$A:$A=D152),0))="已取消","已取消",INDEX(三跨两临近重点区段!$H:$H,MATCH(1,(MONTH(三跨两临近重点区段!$H:$H)=9)*(三跨两临近重点区段!$A:$A=D152)*(三跨两临近重点区段!$F:$F="现存区段"),0))),"")</f>
        <v/>
      </c>
      <c r="Z152" s="232" t="str">
        <f t="array" ref="Z152">IFERROR(IF(INDEX(三跨两临近重点区段!$F:$F,MATCH(1,(MONTH(三跨两临近重点区段!$H:$H)=9)*(三跨两临近重点区段!$A:$A=D152),0))="已取消","已取消",INDEX(三跨两临近重点区段!$I:$I,MATCH(1,(MONTH(三跨两临近重点区段!$H:$H)=9)*(三跨两临近重点区段!$A:$A=D152)*(三跨两临近重点区段!$F:$F="现存区段"),0))),"")</f>
        <v/>
      </c>
      <c r="AA152" s="268" t="str">
        <f t="array" ref="AA152">IFERROR(IF(INDEX(三跨两临近重点区段!$F:$F,MATCH(1,(MONTH(三跨两临近重点区段!$H:$H)=10)*(三跨两临近重点区段!$A:$A=D152),0))="已取消","已取消",INDEX(三跨两临近重点区段!$H:$H,MATCH(1,(MONTH(三跨两临近重点区段!$H:$H)=10)*(三跨两临近重点区段!$A:$A=D152)*(三跨两临近重点区段!$F:$F="现存区段"),0))),"")</f>
        <v/>
      </c>
      <c r="AB152" s="72" t="str">
        <f t="array" ref="AB152">IFERROR(IF(INDEX(三跨两临近重点区段!$F:$F,MATCH(1,(MONTH(三跨两临近重点区段!$H:$H)=10)*(三跨两临近重点区段!$A:$A=D152),0))="已取消","已取消",INDEX(三跨两临近重点区段!$I:$I,MATCH(1,(MONTH(三跨两临近重点区段!$H:$H)=10)*(三跨两临近重点区段!$A:$A=D152)*(三跨两临近重点区段!$F:$F="现存区段"),0))),"")</f>
        <v/>
      </c>
      <c r="AC152" s="284" t="str">
        <f t="array" ref="AC152">IFERROR(IF(INDEX(三跨两临近重点区段!$F:$F,MATCH(1,(MONTH(三跨两临近重点区段!$H:$H)=11)*(三跨两临近重点区段!$A:$A=D152),0))="已取消","已取消",INDEX(三跨两临近重点区段!$H:$H,MATCH(1,(MONTH(三跨两临近重点区段!$H:$H)=11)*(三跨两临近重点区段!$A:$A=D152)*(三跨两临近重点区段!$F:$F="现存区段"),0))),"")</f>
        <v/>
      </c>
      <c r="AD152" s="72" t="str">
        <f t="array" ref="AD152">IFERROR(IF(INDEX(三跨两临近重点区段!$F:$F,MATCH(1,(MONTH(三跨两临近重点区段!$H:$H)=11)*(三跨两临近重点区段!$A:$A=D152),0))="已取消","已取消",INDEX(三跨两临近重点区段!$I:$I,MATCH(1,(MONTH(三跨两临近重点区段!$H:$H)=11)*(三跨两临近重点区段!$A:$A=D152)*(三跨两临近重点区段!$F:$F="现存区段"),0))),"")</f>
        <v/>
      </c>
      <c r="AE152" s="284" t="str">
        <f t="array" ref="AE152">IFERROR(IF(INDEX(三跨两临近重点区段!$F:$F,MATCH(1,(MONTH(三跨两临近重点区段!$H:$H)=12)*(三跨两临近重点区段!$A:$A=D152),0))="已取消","已取消",INDEX(三跨两临近重点区段!$H:$H,MATCH(1,(MONTH(三跨两临近重点区段!$H:$H)=12)*(三跨两临近重点区段!$A:$A=D152)*(三跨两临近重点区段!$F:$F="现存区段"),0))),"")</f>
        <v/>
      </c>
      <c r="AF152" s="72" t="str">
        <f t="array" ref="AF152">IFERROR(IF(INDEX(三跨两临近重点区段!$F:$F,MATCH(1,(MONTH(三跨两临近重点区段!$H:$H)=12)*(三跨两临近重点区段!$A:$A=D152),0))="已取消","已取消",INDEX(三跨两临近重点区段!$I:$I,MATCH(1,(MONTH(三跨两临近重点区段!$H:$H)=12)*(三跨两临近重点区段!$A:$A=D152)*(三跨两临近重点区段!$F:$F="现存区段"),0))),"")</f>
        <v/>
      </c>
      <c r="AH152" t="e">
        <f t="array" ref="AH152">INDEX(三跨两临近重点区段!$G:$G,MATCH(D152,三跨两临近重点区段!$A:$A,0))</f>
        <v>#N/A</v>
      </c>
    </row>
    <row r="153" ht="14.25" spans="1:34">
      <c r="A153" s="263" t="s">
        <v>363</v>
      </c>
      <c r="B153" s="264" t="s">
        <v>2361</v>
      </c>
      <c r="C153" s="263" t="s">
        <v>2243</v>
      </c>
      <c r="D153" s="263" t="s">
        <v>2363</v>
      </c>
      <c r="E153" s="265" t="s">
        <v>2137</v>
      </c>
      <c r="F153" s="264" t="s">
        <v>125</v>
      </c>
      <c r="G153" s="263" t="s">
        <v>2138</v>
      </c>
      <c r="H153" s="263" t="s">
        <v>989</v>
      </c>
      <c r="I153" s="273"/>
      <c r="J153" s="196"/>
      <c r="K153" s="196"/>
      <c r="L153" s="196"/>
      <c r="M153" s="270"/>
      <c r="N153" s="270"/>
      <c r="O153" s="33"/>
      <c r="P153" s="107"/>
      <c r="Q153" s="279"/>
      <c r="R153" s="279"/>
      <c r="S153" s="278">
        <v>45447</v>
      </c>
      <c r="T153" s="279" t="s">
        <v>2117</v>
      </c>
      <c r="U153" s="268" t="str">
        <f t="array" ref="U153">IFERROR(IF(INDEX(三跨两临近重点区段!$F:$F,MATCH(1,(MONTH(三跨两临近重点区段!$H:$H)=7)*(三跨两临近重点区段!$A:$A=D153),0))="已取消","已取消",INDEX(三跨两临近重点区段!$H:$H,MATCH(1,(MONTH(三跨两临近重点区段!$H:$H)=7)*(三跨两临近重点区段!$A:$A=D153)*(三跨两临近重点区段!$F:$F="现存区段"),0))),"")</f>
        <v/>
      </c>
      <c r="V153" s="232" t="str">
        <f t="array" ref="V153">IFERROR(IF(INDEX(三跨两临近重点区段!$F:$F,MATCH(1,(MONTH(三跨两临近重点区段!$H:$H)=7)*(三跨两临近重点区段!$A:$A=D153),0))="已取消","已取消",INDEX(三跨两临近重点区段!$I:$I,MATCH(1,(MONTH(三跨两临近重点区段!$H:$H)=7)*(三跨两临近重点区段!$A:$A=D153)*(三跨两临近重点区段!$F:$F="现存区段"),0))),"")</f>
        <v/>
      </c>
      <c r="W153" s="268" t="str">
        <f t="array" ref="W153">IFERROR(IF(INDEX(三跨两临近重点区段!$F:$F,MATCH(1,(MONTH(三跨两临近重点区段!$H:$H)=8)*(三跨两临近重点区段!$A:$A=D153),0))="已取消","已取消",INDEX(三跨两临近重点区段!$H:$H,MATCH(1,(MONTH(三跨两临近重点区段!$H:$H)=8)*(三跨两临近重点区段!$A:$A=D153)*(三跨两临近重点区段!$F:$F="现存区段"),0))),"")</f>
        <v/>
      </c>
      <c r="X153" s="232" t="str">
        <f t="array" ref="X153">IFERROR(IF(INDEX(三跨两临近重点区段!$F:$F,MATCH(1,(MONTH(三跨两临近重点区段!$H:$H)=8)*(三跨两临近重点区段!$A:$A=D153),0))="已取消","已取消",INDEX(三跨两临近重点区段!$I:$I,MATCH(1,(MONTH(三跨两临近重点区段!$H:$H)=8)*(三跨两临近重点区段!$A:$A=D153)*(三跨两临近重点区段!$F:$F="现存区段"),0))),"")</f>
        <v/>
      </c>
      <c r="Y153" s="268" t="str">
        <f t="array" ref="Y153">IFERROR(IF(INDEX(三跨两临近重点区段!$F:$F,MATCH(1,(MONTH(三跨两临近重点区段!$H:$H)=9)*(三跨两临近重点区段!$A:$A=D153),0))="已取消","已取消",INDEX(三跨两临近重点区段!$H:$H,MATCH(1,(MONTH(三跨两临近重点区段!$H:$H)=9)*(三跨两临近重点区段!$A:$A=D153)*(三跨两临近重点区段!$F:$F="现存区段"),0))),"")</f>
        <v/>
      </c>
      <c r="Z153" s="232" t="str">
        <f t="array" ref="Z153">IFERROR(IF(INDEX(三跨两临近重点区段!$F:$F,MATCH(1,(MONTH(三跨两临近重点区段!$H:$H)=9)*(三跨两临近重点区段!$A:$A=D153),0))="已取消","已取消",INDEX(三跨两临近重点区段!$I:$I,MATCH(1,(MONTH(三跨两临近重点区段!$H:$H)=9)*(三跨两临近重点区段!$A:$A=D153)*(三跨两临近重点区段!$F:$F="现存区段"),0))),"")</f>
        <v/>
      </c>
      <c r="AA153" s="268" t="str">
        <f t="array" ref="AA153">IFERROR(IF(INDEX(三跨两临近重点区段!$F:$F,MATCH(1,(MONTH(三跨两临近重点区段!$H:$H)=10)*(三跨两临近重点区段!$A:$A=D153),0))="已取消","已取消",INDEX(三跨两临近重点区段!$H:$H,MATCH(1,(MONTH(三跨两临近重点区段!$H:$H)=10)*(三跨两临近重点区段!$A:$A=D153)*(三跨两临近重点区段!$F:$F="现存区段"),0))),"")</f>
        <v/>
      </c>
      <c r="AB153" s="72" t="str">
        <f t="array" ref="AB153">IFERROR(IF(INDEX(三跨两临近重点区段!$F:$F,MATCH(1,(MONTH(三跨两临近重点区段!$H:$H)=10)*(三跨两临近重点区段!$A:$A=D153),0))="已取消","已取消",INDEX(三跨两临近重点区段!$I:$I,MATCH(1,(MONTH(三跨两临近重点区段!$H:$H)=10)*(三跨两临近重点区段!$A:$A=D153)*(三跨两临近重点区段!$F:$F="现存区段"),0))),"")</f>
        <v/>
      </c>
      <c r="AC153" s="284" t="str">
        <f t="array" ref="AC153">IFERROR(IF(INDEX(三跨两临近重点区段!$F:$F,MATCH(1,(MONTH(三跨两临近重点区段!$H:$H)=11)*(三跨两临近重点区段!$A:$A=D153),0))="已取消","已取消",INDEX(三跨两临近重点区段!$H:$H,MATCH(1,(MONTH(三跨两临近重点区段!$H:$H)=11)*(三跨两临近重点区段!$A:$A=D153)*(三跨两临近重点区段!$F:$F="现存区段"),0))),"")</f>
        <v/>
      </c>
      <c r="AD153" s="72" t="str">
        <f t="array" ref="AD153">IFERROR(IF(INDEX(三跨两临近重点区段!$F:$F,MATCH(1,(MONTH(三跨两临近重点区段!$H:$H)=11)*(三跨两临近重点区段!$A:$A=D153),0))="已取消","已取消",INDEX(三跨两临近重点区段!$I:$I,MATCH(1,(MONTH(三跨两临近重点区段!$H:$H)=11)*(三跨两临近重点区段!$A:$A=D153)*(三跨两临近重点区段!$F:$F="现存区段"),0))),"")</f>
        <v/>
      </c>
      <c r="AE153" s="284" t="str">
        <f t="array" ref="AE153">IFERROR(IF(INDEX(三跨两临近重点区段!$F:$F,MATCH(1,(MONTH(三跨两临近重点区段!$H:$H)=12)*(三跨两临近重点区段!$A:$A=D153),0))="已取消","已取消",INDEX(三跨两临近重点区段!$H:$H,MATCH(1,(MONTH(三跨两临近重点区段!$H:$H)=12)*(三跨两临近重点区段!$A:$A=D153)*(三跨两临近重点区段!$F:$F="现存区段"),0))),"")</f>
        <v/>
      </c>
      <c r="AF153" s="72" t="str">
        <f t="array" ref="AF153">IFERROR(IF(INDEX(三跨两临近重点区段!$F:$F,MATCH(1,(MONTH(三跨两临近重点区段!$H:$H)=12)*(三跨两临近重点区段!$A:$A=D153),0))="已取消","已取消",INDEX(三跨两临近重点区段!$I:$I,MATCH(1,(MONTH(三跨两临近重点区段!$H:$H)=12)*(三跨两临近重点区段!$A:$A=D153)*(三跨两临近重点区段!$F:$F="现存区段"),0))),"")</f>
        <v/>
      </c>
      <c r="AH153" t="e">
        <f t="array" ref="AH153">INDEX(三跨两临近重点区段!$G:$G,MATCH(D153,三跨两临近重点区段!$A:$A,0))</f>
        <v>#N/A</v>
      </c>
    </row>
    <row r="154" ht="14.25" spans="1:34">
      <c r="A154" s="263" t="s">
        <v>363</v>
      </c>
      <c r="B154" s="264" t="s">
        <v>2361</v>
      </c>
      <c r="C154" s="263" t="s">
        <v>2221</v>
      </c>
      <c r="D154" s="263" t="s">
        <v>2364</v>
      </c>
      <c r="E154" s="265" t="s">
        <v>2137</v>
      </c>
      <c r="F154" s="264" t="s">
        <v>125</v>
      </c>
      <c r="G154" s="263" t="s">
        <v>2138</v>
      </c>
      <c r="H154" s="263" t="s">
        <v>989</v>
      </c>
      <c r="I154" s="273"/>
      <c r="J154" s="196"/>
      <c r="K154" s="196"/>
      <c r="L154" s="196"/>
      <c r="M154" s="270"/>
      <c r="N154" s="270"/>
      <c r="O154" s="33"/>
      <c r="P154" s="107"/>
      <c r="Q154" s="279"/>
      <c r="R154" s="279"/>
      <c r="S154" s="278">
        <v>45447</v>
      </c>
      <c r="T154" s="279" t="s">
        <v>2117</v>
      </c>
      <c r="U154" s="268" t="str">
        <f t="array" ref="U154">IFERROR(IF(INDEX(三跨两临近重点区段!$F:$F,MATCH(1,(MONTH(三跨两临近重点区段!$H:$H)=7)*(三跨两临近重点区段!$A:$A=D154),0))="已取消","已取消",INDEX(三跨两临近重点区段!$H:$H,MATCH(1,(MONTH(三跨两临近重点区段!$H:$H)=7)*(三跨两临近重点区段!$A:$A=D154)*(三跨两临近重点区段!$F:$F="现存区段"),0))),"")</f>
        <v/>
      </c>
      <c r="V154" s="232" t="str">
        <f t="array" ref="V154">IFERROR(IF(INDEX(三跨两临近重点区段!$F:$F,MATCH(1,(MONTH(三跨两临近重点区段!$H:$H)=7)*(三跨两临近重点区段!$A:$A=D154),0))="已取消","已取消",INDEX(三跨两临近重点区段!$I:$I,MATCH(1,(MONTH(三跨两临近重点区段!$H:$H)=7)*(三跨两临近重点区段!$A:$A=D154)*(三跨两临近重点区段!$F:$F="现存区段"),0))),"")</f>
        <v/>
      </c>
      <c r="W154" s="268" t="str">
        <f t="array" ref="W154">IFERROR(IF(INDEX(三跨两临近重点区段!$F:$F,MATCH(1,(MONTH(三跨两临近重点区段!$H:$H)=8)*(三跨两临近重点区段!$A:$A=D154),0))="已取消","已取消",INDEX(三跨两临近重点区段!$H:$H,MATCH(1,(MONTH(三跨两临近重点区段!$H:$H)=8)*(三跨两临近重点区段!$A:$A=D154)*(三跨两临近重点区段!$F:$F="现存区段"),0))),"")</f>
        <v/>
      </c>
      <c r="X154" s="232" t="str">
        <f t="array" ref="X154">IFERROR(IF(INDEX(三跨两临近重点区段!$F:$F,MATCH(1,(MONTH(三跨两临近重点区段!$H:$H)=8)*(三跨两临近重点区段!$A:$A=D154),0))="已取消","已取消",INDEX(三跨两临近重点区段!$I:$I,MATCH(1,(MONTH(三跨两临近重点区段!$H:$H)=8)*(三跨两临近重点区段!$A:$A=D154)*(三跨两临近重点区段!$F:$F="现存区段"),0))),"")</f>
        <v/>
      </c>
      <c r="Y154" s="268" t="str">
        <f t="array" ref="Y154">IFERROR(IF(INDEX(三跨两临近重点区段!$F:$F,MATCH(1,(MONTH(三跨两临近重点区段!$H:$H)=9)*(三跨两临近重点区段!$A:$A=D154),0))="已取消","已取消",INDEX(三跨两临近重点区段!$H:$H,MATCH(1,(MONTH(三跨两临近重点区段!$H:$H)=9)*(三跨两临近重点区段!$A:$A=D154)*(三跨两临近重点区段!$F:$F="现存区段"),0))),"")</f>
        <v/>
      </c>
      <c r="Z154" s="232" t="str">
        <f t="array" ref="Z154">IFERROR(IF(INDEX(三跨两临近重点区段!$F:$F,MATCH(1,(MONTH(三跨两临近重点区段!$H:$H)=9)*(三跨两临近重点区段!$A:$A=D154),0))="已取消","已取消",INDEX(三跨两临近重点区段!$I:$I,MATCH(1,(MONTH(三跨两临近重点区段!$H:$H)=9)*(三跨两临近重点区段!$A:$A=D154)*(三跨两临近重点区段!$F:$F="现存区段"),0))),"")</f>
        <v/>
      </c>
      <c r="AA154" s="268" t="str">
        <f t="array" ref="AA154">IFERROR(IF(INDEX(三跨两临近重点区段!$F:$F,MATCH(1,(MONTH(三跨两临近重点区段!$H:$H)=10)*(三跨两临近重点区段!$A:$A=D154),0))="已取消","已取消",INDEX(三跨两临近重点区段!$H:$H,MATCH(1,(MONTH(三跨两临近重点区段!$H:$H)=10)*(三跨两临近重点区段!$A:$A=D154)*(三跨两临近重点区段!$F:$F="现存区段"),0))),"")</f>
        <v/>
      </c>
      <c r="AB154" s="72" t="str">
        <f t="array" ref="AB154">IFERROR(IF(INDEX(三跨两临近重点区段!$F:$F,MATCH(1,(MONTH(三跨两临近重点区段!$H:$H)=10)*(三跨两临近重点区段!$A:$A=D154),0))="已取消","已取消",INDEX(三跨两临近重点区段!$I:$I,MATCH(1,(MONTH(三跨两临近重点区段!$H:$H)=10)*(三跨两临近重点区段!$A:$A=D154)*(三跨两临近重点区段!$F:$F="现存区段"),0))),"")</f>
        <v/>
      </c>
      <c r="AC154" s="284" t="str">
        <f t="array" ref="AC154">IFERROR(IF(INDEX(三跨两临近重点区段!$F:$F,MATCH(1,(MONTH(三跨两临近重点区段!$H:$H)=11)*(三跨两临近重点区段!$A:$A=D154),0))="已取消","已取消",INDEX(三跨两临近重点区段!$H:$H,MATCH(1,(MONTH(三跨两临近重点区段!$H:$H)=11)*(三跨两临近重点区段!$A:$A=D154)*(三跨两临近重点区段!$F:$F="现存区段"),0))),"")</f>
        <v/>
      </c>
      <c r="AD154" s="72" t="str">
        <f t="array" ref="AD154">IFERROR(IF(INDEX(三跨两临近重点区段!$F:$F,MATCH(1,(MONTH(三跨两临近重点区段!$H:$H)=11)*(三跨两临近重点区段!$A:$A=D154),0))="已取消","已取消",INDEX(三跨两临近重点区段!$I:$I,MATCH(1,(MONTH(三跨两临近重点区段!$H:$H)=11)*(三跨两临近重点区段!$A:$A=D154)*(三跨两临近重点区段!$F:$F="现存区段"),0))),"")</f>
        <v/>
      </c>
      <c r="AE154" s="284" t="str">
        <f t="array" ref="AE154">IFERROR(IF(INDEX(三跨两临近重点区段!$F:$F,MATCH(1,(MONTH(三跨两临近重点区段!$H:$H)=12)*(三跨两临近重点区段!$A:$A=D154),0))="已取消","已取消",INDEX(三跨两临近重点区段!$H:$H,MATCH(1,(MONTH(三跨两临近重点区段!$H:$H)=12)*(三跨两临近重点区段!$A:$A=D154)*(三跨两临近重点区段!$F:$F="现存区段"),0))),"")</f>
        <v/>
      </c>
      <c r="AF154" s="72" t="str">
        <f t="array" ref="AF154">IFERROR(IF(INDEX(三跨两临近重点区段!$F:$F,MATCH(1,(MONTH(三跨两临近重点区段!$H:$H)=12)*(三跨两临近重点区段!$A:$A=D154),0))="已取消","已取消",INDEX(三跨两临近重点区段!$I:$I,MATCH(1,(MONTH(三跨两临近重点区段!$H:$H)=12)*(三跨两临近重点区段!$A:$A=D154)*(三跨两临近重点区段!$F:$F="现存区段"),0))),"")</f>
        <v/>
      </c>
      <c r="AH154" t="e">
        <f t="array" ref="AH154">INDEX(三跨两临近重点区段!$G:$G,MATCH(D154,三跨两临近重点区段!$A:$A,0))</f>
        <v>#N/A</v>
      </c>
    </row>
    <row r="155" ht="14.25" spans="1:34">
      <c r="A155" s="263" t="s">
        <v>363</v>
      </c>
      <c r="B155" s="264" t="s">
        <v>2361</v>
      </c>
      <c r="C155" s="263" t="s">
        <v>2359</v>
      </c>
      <c r="D155" s="263" t="s">
        <v>2365</v>
      </c>
      <c r="E155" s="265" t="s">
        <v>2137</v>
      </c>
      <c r="F155" s="264" t="s">
        <v>125</v>
      </c>
      <c r="G155" s="263" t="s">
        <v>2138</v>
      </c>
      <c r="H155" s="263" t="s">
        <v>989</v>
      </c>
      <c r="I155" s="273"/>
      <c r="J155" s="196"/>
      <c r="K155" s="196"/>
      <c r="L155" s="196"/>
      <c r="M155" s="270"/>
      <c r="N155" s="270"/>
      <c r="O155" s="33"/>
      <c r="P155" s="107"/>
      <c r="Q155" s="279"/>
      <c r="R155" s="279"/>
      <c r="S155" s="278">
        <v>45447</v>
      </c>
      <c r="T155" s="279" t="s">
        <v>2117</v>
      </c>
      <c r="U155" s="268" t="str">
        <f t="array" ref="U155">IFERROR(IF(INDEX(三跨两临近重点区段!$F:$F,MATCH(1,(MONTH(三跨两临近重点区段!$H:$H)=7)*(三跨两临近重点区段!$A:$A=D155),0))="已取消","已取消",INDEX(三跨两临近重点区段!$H:$H,MATCH(1,(MONTH(三跨两临近重点区段!$H:$H)=7)*(三跨两临近重点区段!$A:$A=D155)*(三跨两临近重点区段!$F:$F="现存区段"),0))),"")</f>
        <v/>
      </c>
      <c r="V155" s="232" t="str">
        <f t="array" ref="V155">IFERROR(IF(INDEX(三跨两临近重点区段!$F:$F,MATCH(1,(MONTH(三跨两临近重点区段!$H:$H)=7)*(三跨两临近重点区段!$A:$A=D155),0))="已取消","已取消",INDEX(三跨两临近重点区段!$I:$I,MATCH(1,(MONTH(三跨两临近重点区段!$H:$H)=7)*(三跨两临近重点区段!$A:$A=D155)*(三跨两临近重点区段!$F:$F="现存区段"),0))),"")</f>
        <v/>
      </c>
      <c r="W155" s="268" t="str">
        <f t="array" ref="W155">IFERROR(IF(INDEX(三跨两临近重点区段!$F:$F,MATCH(1,(MONTH(三跨两临近重点区段!$H:$H)=8)*(三跨两临近重点区段!$A:$A=D155),0))="已取消","已取消",INDEX(三跨两临近重点区段!$H:$H,MATCH(1,(MONTH(三跨两临近重点区段!$H:$H)=8)*(三跨两临近重点区段!$A:$A=D155)*(三跨两临近重点区段!$F:$F="现存区段"),0))),"")</f>
        <v/>
      </c>
      <c r="X155" s="232" t="str">
        <f t="array" ref="X155">IFERROR(IF(INDEX(三跨两临近重点区段!$F:$F,MATCH(1,(MONTH(三跨两临近重点区段!$H:$H)=8)*(三跨两临近重点区段!$A:$A=D155),0))="已取消","已取消",INDEX(三跨两临近重点区段!$I:$I,MATCH(1,(MONTH(三跨两临近重点区段!$H:$H)=8)*(三跨两临近重点区段!$A:$A=D155)*(三跨两临近重点区段!$F:$F="现存区段"),0))),"")</f>
        <v/>
      </c>
      <c r="Y155" s="268" t="str">
        <f t="array" ref="Y155">IFERROR(IF(INDEX(三跨两临近重点区段!$F:$F,MATCH(1,(MONTH(三跨两临近重点区段!$H:$H)=9)*(三跨两临近重点区段!$A:$A=D155),0))="已取消","已取消",INDEX(三跨两临近重点区段!$H:$H,MATCH(1,(MONTH(三跨两临近重点区段!$H:$H)=9)*(三跨两临近重点区段!$A:$A=D155)*(三跨两临近重点区段!$F:$F="现存区段"),0))),"")</f>
        <v/>
      </c>
      <c r="Z155" s="232" t="str">
        <f t="array" ref="Z155">IFERROR(IF(INDEX(三跨两临近重点区段!$F:$F,MATCH(1,(MONTH(三跨两临近重点区段!$H:$H)=9)*(三跨两临近重点区段!$A:$A=D155),0))="已取消","已取消",INDEX(三跨两临近重点区段!$I:$I,MATCH(1,(MONTH(三跨两临近重点区段!$H:$H)=9)*(三跨两临近重点区段!$A:$A=D155)*(三跨两临近重点区段!$F:$F="现存区段"),0))),"")</f>
        <v/>
      </c>
      <c r="AA155" s="268" t="str">
        <f t="array" ref="AA155">IFERROR(IF(INDEX(三跨两临近重点区段!$F:$F,MATCH(1,(MONTH(三跨两临近重点区段!$H:$H)=10)*(三跨两临近重点区段!$A:$A=D155),0))="已取消","已取消",INDEX(三跨两临近重点区段!$H:$H,MATCH(1,(MONTH(三跨两临近重点区段!$H:$H)=10)*(三跨两临近重点区段!$A:$A=D155)*(三跨两临近重点区段!$F:$F="现存区段"),0))),"")</f>
        <v/>
      </c>
      <c r="AB155" s="72" t="str">
        <f t="array" ref="AB155">IFERROR(IF(INDEX(三跨两临近重点区段!$F:$F,MATCH(1,(MONTH(三跨两临近重点区段!$H:$H)=10)*(三跨两临近重点区段!$A:$A=D155),0))="已取消","已取消",INDEX(三跨两临近重点区段!$I:$I,MATCH(1,(MONTH(三跨两临近重点区段!$H:$H)=10)*(三跨两临近重点区段!$A:$A=D155)*(三跨两临近重点区段!$F:$F="现存区段"),0))),"")</f>
        <v/>
      </c>
      <c r="AC155" s="284" t="str">
        <f t="array" ref="AC155">IFERROR(IF(INDEX(三跨两临近重点区段!$F:$F,MATCH(1,(MONTH(三跨两临近重点区段!$H:$H)=11)*(三跨两临近重点区段!$A:$A=D155),0))="已取消","已取消",INDEX(三跨两临近重点区段!$H:$H,MATCH(1,(MONTH(三跨两临近重点区段!$H:$H)=11)*(三跨两临近重点区段!$A:$A=D155)*(三跨两临近重点区段!$F:$F="现存区段"),0))),"")</f>
        <v/>
      </c>
      <c r="AD155" s="72" t="str">
        <f t="array" ref="AD155">IFERROR(IF(INDEX(三跨两临近重点区段!$F:$F,MATCH(1,(MONTH(三跨两临近重点区段!$H:$H)=11)*(三跨两临近重点区段!$A:$A=D155),0))="已取消","已取消",INDEX(三跨两临近重点区段!$I:$I,MATCH(1,(MONTH(三跨两临近重点区段!$H:$H)=11)*(三跨两临近重点区段!$A:$A=D155)*(三跨两临近重点区段!$F:$F="现存区段"),0))),"")</f>
        <v/>
      </c>
      <c r="AE155" s="284" t="str">
        <f t="array" ref="AE155">IFERROR(IF(INDEX(三跨两临近重点区段!$F:$F,MATCH(1,(MONTH(三跨两临近重点区段!$H:$H)=12)*(三跨两临近重点区段!$A:$A=D155),0))="已取消","已取消",INDEX(三跨两临近重点区段!$H:$H,MATCH(1,(MONTH(三跨两临近重点区段!$H:$H)=12)*(三跨两临近重点区段!$A:$A=D155)*(三跨两临近重点区段!$F:$F="现存区段"),0))),"")</f>
        <v/>
      </c>
      <c r="AF155" s="72" t="str">
        <f t="array" ref="AF155">IFERROR(IF(INDEX(三跨两临近重点区段!$F:$F,MATCH(1,(MONTH(三跨两临近重点区段!$H:$H)=12)*(三跨两临近重点区段!$A:$A=D155),0))="已取消","已取消",INDEX(三跨两临近重点区段!$I:$I,MATCH(1,(MONTH(三跨两临近重点区段!$H:$H)=12)*(三跨两临近重点区段!$A:$A=D155)*(三跨两临近重点区段!$F:$F="现存区段"),0))),"")</f>
        <v/>
      </c>
      <c r="AH155" t="e">
        <f t="array" ref="AH155">INDEX(三跨两临近重点区段!$G:$G,MATCH(D155,三跨两临近重点区段!$A:$A,0))</f>
        <v>#N/A</v>
      </c>
    </row>
    <row r="156" ht="14.25" spans="1:34">
      <c r="A156" s="263" t="s">
        <v>363</v>
      </c>
      <c r="B156" s="264" t="s">
        <v>2176</v>
      </c>
      <c r="C156" s="263" t="s">
        <v>2120</v>
      </c>
      <c r="D156" s="263" t="s">
        <v>2366</v>
      </c>
      <c r="E156" s="265" t="s">
        <v>2137</v>
      </c>
      <c r="F156" s="264" t="s">
        <v>125</v>
      </c>
      <c r="G156" s="263" t="s">
        <v>2138</v>
      </c>
      <c r="H156" s="263" t="s">
        <v>1042</v>
      </c>
      <c r="I156" s="273"/>
      <c r="J156" s="196"/>
      <c r="K156" s="196"/>
      <c r="L156" s="196"/>
      <c r="M156" s="270"/>
      <c r="N156" s="270"/>
      <c r="O156" s="33"/>
      <c r="P156" s="107"/>
      <c r="Q156" s="279"/>
      <c r="R156" s="279"/>
      <c r="S156" s="278">
        <v>45447</v>
      </c>
      <c r="T156" s="279" t="s">
        <v>2117</v>
      </c>
      <c r="U156" s="268" t="str">
        <f t="array" ref="U156">IFERROR(IF(INDEX(三跨两临近重点区段!$F:$F,MATCH(1,(MONTH(三跨两临近重点区段!$H:$H)=7)*(三跨两临近重点区段!$A:$A=D156),0))="已取消","已取消",INDEX(三跨两临近重点区段!$H:$H,MATCH(1,(MONTH(三跨两临近重点区段!$H:$H)=7)*(三跨两临近重点区段!$A:$A=D156)*(三跨两临近重点区段!$F:$F="现存区段"),0))),"")</f>
        <v/>
      </c>
      <c r="V156" s="232" t="str">
        <f t="array" ref="V156">IFERROR(IF(INDEX(三跨两临近重点区段!$F:$F,MATCH(1,(MONTH(三跨两临近重点区段!$H:$H)=7)*(三跨两临近重点区段!$A:$A=D156),0))="已取消","已取消",INDEX(三跨两临近重点区段!$I:$I,MATCH(1,(MONTH(三跨两临近重点区段!$H:$H)=7)*(三跨两临近重点区段!$A:$A=D156)*(三跨两临近重点区段!$F:$F="现存区段"),0))),"")</f>
        <v/>
      </c>
      <c r="W156" s="268" t="str">
        <f t="array" ref="W156">IFERROR(IF(INDEX(三跨两临近重点区段!$F:$F,MATCH(1,(MONTH(三跨两临近重点区段!$H:$H)=8)*(三跨两临近重点区段!$A:$A=D156),0))="已取消","已取消",INDEX(三跨两临近重点区段!$H:$H,MATCH(1,(MONTH(三跨两临近重点区段!$H:$H)=8)*(三跨两临近重点区段!$A:$A=D156)*(三跨两临近重点区段!$F:$F="现存区段"),0))),"")</f>
        <v/>
      </c>
      <c r="X156" s="232" t="str">
        <f t="array" ref="X156">IFERROR(IF(INDEX(三跨两临近重点区段!$F:$F,MATCH(1,(MONTH(三跨两临近重点区段!$H:$H)=8)*(三跨两临近重点区段!$A:$A=D156),0))="已取消","已取消",INDEX(三跨两临近重点区段!$I:$I,MATCH(1,(MONTH(三跨两临近重点区段!$H:$H)=8)*(三跨两临近重点区段!$A:$A=D156)*(三跨两临近重点区段!$F:$F="现存区段"),0))),"")</f>
        <v/>
      </c>
      <c r="Y156" s="268" t="str">
        <f t="array" ref="Y156">IFERROR(IF(INDEX(三跨两临近重点区段!$F:$F,MATCH(1,(MONTH(三跨两临近重点区段!$H:$H)=9)*(三跨两临近重点区段!$A:$A=D156),0))="已取消","已取消",INDEX(三跨两临近重点区段!$H:$H,MATCH(1,(MONTH(三跨两临近重点区段!$H:$H)=9)*(三跨两临近重点区段!$A:$A=D156)*(三跨两临近重点区段!$F:$F="现存区段"),0))),"")</f>
        <v/>
      </c>
      <c r="Z156" s="232" t="str">
        <f t="array" ref="Z156">IFERROR(IF(INDEX(三跨两临近重点区段!$F:$F,MATCH(1,(MONTH(三跨两临近重点区段!$H:$H)=9)*(三跨两临近重点区段!$A:$A=D156),0))="已取消","已取消",INDEX(三跨两临近重点区段!$I:$I,MATCH(1,(MONTH(三跨两临近重点区段!$H:$H)=9)*(三跨两临近重点区段!$A:$A=D156)*(三跨两临近重点区段!$F:$F="现存区段"),0))),"")</f>
        <v/>
      </c>
      <c r="AA156" s="268" t="str">
        <f t="array" ref="AA156">IFERROR(IF(INDEX(三跨两临近重点区段!$F:$F,MATCH(1,(MONTH(三跨两临近重点区段!$H:$H)=10)*(三跨两临近重点区段!$A:$A=D156),0))="已取消","已取消",INDEX(三跨两临近重点区段!$H:$H,MATCH(1,(MONTH(三跨两临近重点区段!$H:$H)=10)*(三跨两临近重点区段!$A:$A=D156)*(三跨两临近重点区段!$F:$F="现存区段"),0))),"")</f>
        <v/>
      </c>
      <c r="AB156" s="72" t="str">
        <f t="array" ref="AB156">IFERROR(IF(INDEX(三跨两临近重点区段!$F:$F,MATCH(1,(MONTH(三跨两临近重点区段!$H:$H)=10)*(三跨两临近重点区段!$A:$A=D156),0))="已取消","已取消",INDEX(三跨两临近重点区段!$I:$I,MATCH(1,(MONTH(三跨两临近重点区段!$H:$H)=10)*(三跨两临近重点区段!$A:$A=D156)*(三跨两临近重点区段!$F:$F="现存区段"),0))),"")</f>
        <v/>
      </c>
      <c r="AC156" s="284" t="str">
        <f t="array" ref="AC156">IFERROR(IF(INDEX(三跨两临近重点区段!$F:$F,MATCH(1,(MONTH(三跨两临近重点区段!$H:$H)=11)*(三跨两临近重点区段!$A:$A=D156),0))="已取消","已取消",INDEX(三跨两临近重点区段!$H:$H,MATCH(1,(MONTH(三跨两临近重点区段!$H:$H)=11)*(三跨两临近重点区段!$A:$A=D156)*(三跨两临近重点区段!$F:$F="现存区段"),0))),"")</f>
        <v/>
      </c>
      <c r="AD156" s="72" t="str">
        <f t="array" ref="AD156">IFERROR(IF(INDEX(三跨两临近重点区段!$F:$F,MATCH(1,(MONTH(三跨两临近重点区段!$H:$H)=11)*(三跨两临近重点区段!$A:$A=D156),0))="已取消","已取消",INDEX(三跨两临近重点区段!$I:$I,MATCH(1,(MONTH(三跨两临近重点区段!$H:$H)=11)*(三跨两临近重点区段!$A:$A=D156)*(三跨两临近重点区段!$F:$F="现存区段"),0))),"")</f>
        <v/>
      </c>
      <c r="AE156" s="284" t="str">
        <f t="array" ref="AE156">IFERROR(IF(INDEX(三跨两临近重点区段!$F:$F,MATCH(1,(MONTH(三跨两临近重点区段!$H:$H)=12)*(三跨两临近重点区段!$A:$A=D156),0))="已取消","已取消",INDEX(三跨两临近重点区段!$H:$H,MATCH(1,(MONTH(三跨两临近重点区段!$H:$H)=12)*(三跨两临近重点区段!$A:$A=D156)*(三跨两临近重点区段!$F:$F="现存区段"),0))),"")</f>
        <v/>
      </c>
      <c r="AF156" s="72" t="str">
        <f t="array" ref="AF156">IFERROR(IF(INDEX(三跨两临近重点区段!$F:$F,MATCH(1,(MONTH(三跨两临近重点区段!$H:$H)=12)*(三跨两临近重点区段!$A:$A=D156),0))="已取消","已取消",INDEX(三跨两临近重点区段!$I:$I,MATCH(1,(MONTH(三跨两临近重点区段!$H:$H)=12)*(三跨两临近重点区段!$A:$A=D156)*(三跨两临近重点区段!$F:$F="现存区段"),0))),"")</f>
        <v/>
      </c>
      <c r="AH156" t="e">
        <f t="array" ref="AH156">INDEX(三跨两临近重点区段!$G:$G,MATCH(D156,三跨两临近重点区段!$A:$A,0))</f>
        <v>#N/A</v>
      </c>
    </row>
    <row r="157" ht="14.25" spans="1:34">
      <c r="A157" s="263" t="s">
        <v>363</v>
      </c>
      <c r="B157" s="264" t="s">
        <v>2176</v>
      </c>
      <c r="C157" s="263" t="s">
        <v>2113</v>
      </c>
      <c r="D157" s="263" t="s">
        <v>2367</v>
      </c>
      <c r="E157" s="265" t="s">
        <v>2137</v>
      </c>
      <c r="F157" s="264" t="s">
        <v>125</v>
      </c>
      <c r="G157" s="263" t="s">
        <v>2138</v>
      </c>
      <c r="H157" s="263" t="s">
        <v>1042</v>
      </c>
      <c r="I157" s="273"/>
      <c r="J157" s="196"/>
      <c r="K157" s="196"/>
      <c r="L157" s="196"/>
      <c r="M157" s="270"/>
      <c r="N157" s="270"/>
      <c r="O157" s="33"/>
      <c r="P157" s="107"/>
      <c r="Q157" s="279"/>
      <c r="R157" s="279"/>
      <c r="S157" s="278">
        <v>45447</v>
      </c>
      <c r="T157" s="279" t="s">
        <v>2117</v>
      </c>
      <c r="U157" s="268" t="str">
        <f t="array" ref="U157">IFERROR(IF(INDEX(三跨两临近重点区段!$F:$F,MATCH(1,(MONTH(三跨两临近重点区段!$H:$H)=7)*(三跨两临近重点区段!$A:$A=D157),0))="已取消","已取消",INDEX(三跨两临近重点区段!$H:$H,MATCH(1,(MONTH(三跨两临近重点区段!$H:$H)=7)*(三跨两临近重点区段!$A:$A=D157)*(三跨两临近重点区段!$F:$F="现存区段"),0))),"")</f>
        <v/>
      </c>
      <c r="V157" s="232" t="str">
        <f t="array" ref="V157">IFERROR(IF(INDEX(三跨两临近重点区段!$F:$F,MATCH(1,(MONTH(三跨两临近重点区段!$H:$H)=7)*(三跨两临近重点区段!$A:$A=D157),0))="已取消","已取消",INDEX(三跨两临近重点区段!$I:$I,MATCH(1,(MONTH(三跨两临近重点区段!$H:$H)=7)*(三跨两临近重点区段!$A:$A=D157)*(三跨两临近重点区段!$F:$F="现存区段"),0))),"")</f>
        <v/>
      </c>
      <c r="W157" s="268" t="str">
        <f t="array" ref="W157">IFERROR(IF(INDEX(三跨两临近重点区段!$F:$F,MATCH(1,(MONTH(三跨两临近重点区段!$H:$H)=8)*(三跨两临近重点区段!$A:$A=D157),0))="已取消","已取消",INDEX(三跨两临近重点区段!$H:$H,MATCH(1,(MONTH(三跨两临近重点区段!$H:$H)=8)*(三跨两临近重点区段!$A:$A=D157)*(三跨两临近重点区段!$F:$F="现存区段"),0))),"")</f>
        <v/>
      </c>
      <c r="X157" s="232" t="str">
        <f t="array" ref="X157">IFERROR(IF(INDEX(三跨两临近重点区段!$F:$F,MATCH(1,(MONTH(三跨两临近重点区段!$H:$H)=8)*(三跨两临近重点区段!$A:$A=D157),0))="已取消","已取消",INDEX(三跨两临近重点区段!$I:$I,MATCH(1,(MONTH(三跨两临近重点区段!$H:$H)=8)*(三跨两临近重点区段!$A:$A=D157)*(三跨两临近重点区段!$F:$F="现存区段"),0))),"")</f>
        <v/>
      </c>
      <c r="Y157" s="268" t="str">
        <f t="array" ref="Y157">IFERROR(IF(INDEX(三跨两临近重点区段!$F:$F,MATCH(1,(MONTH(三跨两临近重点区段!$H:$H)=9)*(三跨两临近重点区段!$A:$A=D157),0))="已取消","已取消",INDEX(三跨两临近重点区段!$H:$H,MATCH(1,(MONTH(三跨两临近重点区段!$H:$H)=9)*(三跨两临近重点区段!$A:$A=D157)*(三跨两临近重点区段!$F:$F="现存区段"),0))),"")</f>
        <v/>
      </c>
      <c r="Z157" s="232" t="str">
        <f t="array" ref="Z157">IFERROR(IF(INDEX(三跨两临近重点区段!$F:$F,MATCH(1,(MONTH(三跨两临近重点区段!$H:$H)=9)*(三跨两临近重点区段!$A:$A=D157),0))="已取消","已取消",INDEX(三跨两临近重点区段!$I:$I,MATCH(1,(MONTH(三跨两临近重点区段!$H:$H)=9)*(三跨两临近重点区段!$A:$A=D157)*(三跨两临近重点区段!$F:$F="现存区段"),0))),"")</f>
        <v/>
      </c>
      <c r="AA157" s="268" t="str">
        <f t="array" ref="AA157">IFERROR(IF(INDEX(三跨两临近重点区段!$F:$F,MATCH(1,(MONTH(三跨两临近重点区段!$H:$H)=10)*(三跨两临近重点区段!$A:$A=D157),0))="已取消","已取消",INDEX(三跨两临近重点区段!$H:$H,MATCH(1,(MONTH(三跨两临近重点区段!$H:$H)=10)*(三跨两临近重点区段!$A:$A=D157)*(三跨两临近重点区段!$F:$F="现存区段"),0))),"")</f>
        <v/>
      </c>
      <c r="AB157" s="72" t="str">
        <f t="array" ref="AB157">IFERROR(IF(INDEX(三跨两临近重点区段!$F:$F,MATCH(1,(MONTH(三跨两临近重点区段!$H:$H)=10)*(三跨两临近重点区段!$A:$A=D157),0))="已取消","已取消",INDEX(三跨两临近重点区段!$I:$I,MATCH(1,(MONTH(三跨两临近重点区段!$H:$H)=10)*(三跨两临近重点区段!$A:$A=D157)*(三跨两临近重点区段!$F:$F="现存区段"),0))),"")</f>
        <v/>
      </c>
      <c r="AC157" s="284" t="str">
        <f t="array" ref="AC157">IFERROR(IF(INDEX(三跨两临近重点区段!$F:$F,MATCH(1,(MONTH(三跨两临近重点区段!$H:$H)=11)*(三跨两临近重点区段!$A:$A=D157),0))="已取消","已取消",INDEX(三跨两临近重点区段!$H:$H,MATCH(1,(MONTH(三跨两临近重点区段!$H:$H)=11)*(三跨两临近重点区段!$A:$A=D157)*(三跨两临近重点区段!$F:$F="现存区段"),0))),"")</f>
        <v/>
      </c>
      <c r="AD157" s="72" t="str">
        <f t="array" ref="AD157">IFERROR(IF(INDEX(三跨两临近重点区段!$F:$F,MATCH(1,(MONTH(三跨两临近重点区段!$H:$H)=11)*(三跨两临近重点区段!$A:$A=D157),0))="已取消","已取消",INDEX(三跨两临近重点区段!$I:$I,MATCH(1,(MONTH(三跨两临近重点区段!$H:$H)=11)*(三跨两临近重点区段!$A:$A=D157)*(三跨两临近重点区段!$F:$F="现存区段"),0))),"")</f>
        <v/>
      </c>
      <c r="AE157" s="284" t="str">
        <f t="array" ref="AE157">IFERROR(IF(INDEX(三跨两临近重点区段!$F:$F,MATCH(1,(MONTH(三跨两临近重点区段!$H:$H)=12)*(三跨两临近重点区段!$A:$A=D157),0))="已取消","已取消",INDEX(三跨两临近重点区段!$H:$H,MATCH(1,(MONTH(三跨两临近重点区段!$H:$H)=12)*(三跨两临近重点区段!$A:$A=D157)*(三跨两临近重点区段!$F:$F="现存区段"),0))),"")</f>
        <v/>
      </c>
      <c r="AF157" s="72" t="str">
        <f t="array" ref="AF157">IFERROR(IF(INDEX(三跨两临近重点区段!$F:$F,MATCH(1,(MONTH(三跨两临近重点区段!$H:$H)=12)*(三跨两临近重点区段!$A:$A=D157),0))="已取消","已取消",INDEX(三跨两临近重点区段!$I:$I,MATCH(1,(MONTH(三跨两临近重点区段!$H:$H)=12)*(三跨两临近重点区段!$A:$A=D157)*(三跨两临近重点区段!$F:$F="现存区段"),0))),"")</f>
        <v/>
      </c>
      <c r="AH157" t="e">
        <f t="array" ref="AH157">INDEX(三跨两临近重点区段!$G:$G,MATCH(D157,三跨两临近重点区段!$A:$A,0))</f>
        <v>#N/A</v>
      </c>
    </row>
    <row r="158" ht="14.25" spans="1:34">
      <c r="A158" s="263" t="s">
        <v>363</v>
      </c>
      <c r="B158" s="264" t="s">
        <v>2368</v>
      </c>
      <c r="C158" s="263" t="s">
        <v>2120</v>
      </c>
      <c r="D158" s="263" t="s">
        <v>2369</v>
      </c>
      <c r="E158" s="265" t="s">
        <v>2137</v>
      </c>
      <c r="F158" s="264" t="s">
        <v>125</v>
      </c>
      <c r="G158" s="263" t="s">
        <v>2138</v>
      </c>
      <c r="H158" s="263" t="s">
        <v>1042</v>
      </c>
      <c r="I158" s="273"/>
      <c r="J158" s="196"/>
      <c r="K158" s="196"/>
      <c r="L158" s="196"/>
      <c r="M158" s="270"/>
      <c r="N158" s="270"/>
      <c r="O158" s="33"/>
      <c r="P158" s="107"/>
      <c r="Q158" s="279"/>
      <c r="R158" s="279"/>
      <c r="S158" s="278">
        <v>45447</v>
      </c>
      <c r="T158" s="279" t="s">
        <v>2117</v>
      </c>
      <c r="U158" s="268" t="str">
        <f t="array" ref="U158">IFERROR(IF(INDEX(三跨两临近重点区段!$F:$F,MATCH(1,(MONTH(三跨两临近重点区段!$H:$H)=7)*(三跨两临近重点区段!$A:$A=D158),0))="已取消","已取消",INDEX(三跨两临近重点区段!$H:$H,MATCH(1,(MONTH(三跨两临近重点区段!$H:$H)=7)*(三跨两临近重点区段!$A:$A=D158)*(三跨两临近重点区段!$F:$F="现存区段"),0))),"")</f>
        <v/>
      </c>
      <c r="V158" s="232" t="str">
        <f t="array" ref="V158">IFERROR(IF(INDEX(三跨两临近重点区段!$F:$F,MATCH(1,(MONTH(三跨两临近重点区段!$H:$H)=7)*(三跨两临近重点区段!$A:$A=D158),0))="已取消","已取消",INDEX(三跨两临近重点区段!$I:$I,MATCH(1,(MONTH(三跨两临近重点区段!$H:$H)=7)*(三跨两临近重点区段!$A:$A=D158)*(三跨两临近重点区段!$F:$F="现存区段"),0))),"")</f>
        <v/>
      </c>
      <c r="W158" s="268" t="str">
        <f t="array" ref="W158">IFERROR(IF(INDEX(三跨两临近重点区段!$F:$F,MATCH(1,(MONTH(三跨两临近重点区段!$H:$H)=8)*(三跨两临近重点区段!$A:$A=D158),0))="已取消","已取消",INDEX(三跨两临近重点区段!$H:$H,MATCH(1,(MONTH(三跨两临近重点区段!$H:$H)=8)*(三跨两临近重点区段!$A:$A=D158)*(三跨两临近重点区段!$F:$F="现存区段"),0))),"")</f>
        <v/>
      </c>
      <c r="X158" s="232" t="str">
        <f t="array" ref="X158">IFERROR(IF(INDEX(三跨两临近重点区段!$F:$F,MATCH(1,(MONTH(三跨两临近重点区段!$H:$H)=8)*(三跨两临近重点区段!$A:$A=D158),0))="已取消","已取消",INDEX(三跨两临近重点区段!$I:$I,MATCH(1,(MONTH(三跨两临近重点区段!$H:$H)=8)*(三跨两临近重点区段!$A:$A=D158)*(三跨两临近重点区段!$F:$F="现存区段"),0))),"")</f>
        <v/>
      </c>
      <c r="Y158" s="268" t="str">
        <f t="array" ref="Y158">IFERROR(IF(INDEX(三跨两临近重点区段!$F:$F,MATCH(1,(MONTH(三跨两临近重点区段!$H:$H)=9)*(三跨两临近重点区段!$A:$A=D158),0))="已取消","已取消",INDEX(三跨两临近重点区段!$H:$H,MATCH(1,(MONTH(三跨两临近重点区段!$H:$H)=9)*(三跨两临近重点区段!$A:$A=D158)*(三跨两临近重点区段!$F:$F="现存区段"),0))),"")</f>
        <v/>
      </c>
      <c r="Z158" s="232" t="str">
        <f t="array" ref="Z158">IFERROR(IF(INDEX(三跨两临近重点区段!$F:$F,MATCH(1,(MONTH(三跨两临近重点区段!$H:$H)=9)*(三跨两临近重点区段!$A:$A=D158),0))="已取消","已取消",INDEX(三跨两临近重点区段!$I:$I,MATCH(1,(MONTH(三跨两临近重点区段!$H:$H)=9)*(三跨两临近重点区段!$A:$A=D158)*(三跨两临近重点区段!$F:$F="现存区段"),0))),"")</f>
        <v/>
      </c>
      <c r="AA158" s="268" t="str">
        <f t="array" ref="AA158">IFERROR(IF(INDEX(三跨两临近重点区段!$F:$F,MATCH(1,(MONTH(三跨两临近重点区段!$H:$H)=10)*(三跨两临近重点区段!$A:$A=D158),0))="已取消","已取消",INDEX(三跨两临近重点区段!$H:$H,MATCH(1,(MONTH(三跨两临近重点区段!$H:$H)=10)*(三跨两临近重点区段!$A:$A=D158)*(三跨两临近重点区段!$F:$F="现存区段"),0))),"")</f>
        <v/>
      </c>
      <c r="AB158" s="72" t="str">
        <f t="array" ref="AB158">IFERROR(IF(INDEX(三跨两临近重点区段!$F:$F,MATCH(1,(MONTH(三跨两临近重点区段!$H:$H)=10)*(三跨两临近重点区段!$A:$A=D158),0))="已取消","已取消",INDEX(三跨两临近重点区段!$I:$I,MATCH(1,(MONTH(三跨两临近重点区段!$H:$H)=10)*(三跨两临近重点区段!$A:$A=D158)*(三跨两临近重点区段!$F:$F="现存区段"),0))),"")</f>
        <v/>
      </c>
      <c r="AC158" s="284" t="str">
        <f t="array" ref="AC158">IFERROR(IF(INDEX(三跨两临近重点区段!$F:$F,MATCH(1,(MONTH(三跨两临近重点区段!$H:$H)=11)*(三跨两临近重点区段!$A:$A=D158),0))="已取消","已取消",INDEX(三跨两临近重点区段!$H:$H,MATCH(1,(MONTH(三跨两临近重点区段!$H:$H)=11)*(三跨两临近重点区段!$A:$A=D158)*(三跨两临近重点区段!$F:$F="现存区段"),0))),"")</f>
        <v/>
      </c>
      <c r="AD158" s="72" t="str">
        <f t="array" ref="AD158">IFERROR(IF(INDEX(三跨两临近重点区段!$F:$F,MATCH(1,(MONTH(三跨两临近重点区段!$H:$H)=11)*(三跨两临近重点区段!$A:$A=D158),0))="已取消","已取消",INDEX(三跨两临近重点区段!$I:$I,MATCH(1,(MONTH(三跨两临近重点区段!$H:$H)=11)*(三跨两临近重点区段!$A:$A=D158)*(三跨两临近重点区段!$F:$F="现存区段"),0))),"")</f>
        <v/>
      </c>
      <c r="AE158" s="284" t="str">
        <f t="array" ref="AE158">IFERROR(IF(INDEX(三跨两临近重点区段!$F:$F,MATCH(1,(MONTH(三跨两临近重点区段!$H:$H)=12)*(三跨两临近重点区段!$A:$A=D158),0))="已取消","已取消",INDEX(三跨两临近重点区段!$H:$H,MATCH(1,(MONTH(三跨两临近重点区段!$H:$H)=12)*(三跨两临近重点区段!$A:$A=D158)*(三跨两临近重点区段!$F:$F="现存区段"),0))),"")</f>
        <v/>
      </c>
      <c r="AF158" s="72" t="str">
        <f t="array" ref="AF158">IFERROR(IF(INDEX(三跨两临近重点区段!$F:$F,MATCH(1,(MONTH(三跨两临近重点区段!$H:$H)=12)*(三跨两临近重点区段!$A:$A=D158),0))="已取消","已取消",INDEX(三跨两临近重点区段!$I:$I,MATCH(1,(MONTH(三跨两临近重点区段!$H:$H)=12)*(三跨两临近重点区段!$A:$A=D158)*(三跨两临近重点区段!$F:$F="现存区段"),0))),"")</f>
        <v/>
      </c>
      <c r="AH158" t="e">
        <f t="array" ref="AH158">INDEX(三跨两临近重点区段!$G:$G,MATCH(D158,三跨两临近重点区段!$A:$A,0))</f>
        <v>#N/A</v>
      </c>
    </row>
    <row r="159" ht="14.25" spans="1:34">
      <c r="A159" s="263" t="s">
        <v>363</v>
      </c>
      <c r="B159" s="264" t="s">
        <v>2368</v>
      </c>
      <c r="C159" s="263" t="s">
        <v>2177</v>
      </c>
      <c r="D159" s="263" t="s">
        <v>2370</v>
      </c>
      <c r="E159" s="265" t="s">
        <v>2137</v>
      </c>
      <c r="F159" s="264" t="s">
        <v>125</v>
      </c>
      <c r="G159" s="263" t="s">
        <v>2138</v>
      </c>
      <c r="H159" s="263" t="s">
        <v>1042</v>
      </c>
      <c r="I159" s="273"/>
      <c r="J159" s="196"/>
      <c r="K159" s="196"/>
      <c r="L159" s="196"/>
      <c r="M159" s="270"/>
      <c r="N159" s="270"/>
      <c r="O159" s="33"/>
      <c r="P159" s="107"/>
      <c r="Q159" s="279"/>
      <c r="R159" s="279"/>
      <c r="S159" s="278">
        <v>45447</v>
      </c>
      <c r="T159" s="279" t="s">
        <v>2117</v>
      </c>
      <c r="U159" s="268" t="str">
        <f t="array" ref="U159">IFERROR(IF(INDEX(三跨两临近重点区段!$F:$F,MATCH(1,(MONTH(三跨两临近重点区段!$H:$H)=7)*(三跨两临近重点区段!$A:$A=D159),0))="已取消","已取消",INDEX(三跨两临近重点区段!$H:$H,MATCH(1,(MONTH(三跨两临近重点区段!$H:$H)=7)*(三跨两临近重点区段!$A:$A=D159)*(三跨两临近重点区段!$F:$F="现存区段"),0))),"")</f>
        <v/>
      </c>
      <c r="V159" s="232" t="str">
        <f t="array" ref="V159">IFERROR(IF(INDEX(三跨两临近重点区段!$F:$F,MATCH(1,(MONTH(三跨两临近重点区段!$H:$H)=7)*(三跨两临近重点区段!$A:$A=D159),0))="已取消","已取消",INDEX(三跨两临近重点区段!$I:$I,MATCH(1,(MONTH(三跨两临近重点区段!$H:$H)=7)*(三跨两临近重点区段!$A:$A=D159)*(三跨两临近重点区段!$F:$F="现存区段"),0))),"")</f>
        <v/>
      </c>
      <c r="W159" s="268" t="str">
        <f t="array" ref="W159">IFERROR(IF(INDEX(三跨两临近重点区段!$F:$F,MATCH(1,(MONTH(三跨两临近重点区段!$H:$H)=8)*(三跨两临近重点区段!$A:$A=D159),0))="已取消","已取消",INDEX(三跨两临近重点区段!$H:$H,MATCH(1,(MONTH(三跨两临近重点区段!$H:$H)=8)*(三跨两临近重点区段!$A:$A=D159)*(三跨两临近重点区段!$F:$F="现存区段"),0))),"")</f>
        <v/>
      </c>
      <c r="X159" s="232" t="str">
        <f t="array" ref="X159">IFERROR(IF(INDEX(三跨两临近重点区段!$F:$F,MATCH(1,(MONTH(三跨两临近重点区段!$H:$H)=8)*(三跨两临近重点区段!$A:$A=D159),0))="已取消","已取消",INDEX(三跨两临近重点区段!$I:$I,MATCH(1,(MONTH(三跨两临近重点区段!$H:$H)=8)*(三跨两临近重点区段!$A:$A=D159)*(三跨两临近重点区段!$F:$F="现存区段"),0))),"")</f>
        <v/>
      </c>
      <c r="Y159" s="268" t="str">
        <f t="array" ref="Y159">IFERROR(IF(INDEX(三跨两临近重点区段!$F:$F,MATCH(1,(MONTH(三跨两临近重点区段!$H:$H)=9)*(三跨两临近重点区段!$A:$A=D159),0))="已取消","已取消",INDEX(三跨两临近重点区段!$H:$H,MATCH(1,(MONTH(三跨两临近重点区段!$H:$H)=9)*(三跨两临近重点区段!$A:$A=D159)*(三跨两临近重点区段!$F:$F="现存区段"),0))),"")</f>
        <v/>
      </c>
      <c r="Z159" s="232" t="str">
        <f t="array" ref="Z159">IFERROR(IF(INDEX(三跨两临近重点区段!$F:$F,MATCH(1,(MONTH(三跨两临近重点区段!$H:$H)=9)*(三跨两临近重点区段!$A:$A=D159),0))="已取消","已取消",INDEX(三跨两临近重点区段!$I:$I,MATCH(1,(MONTH(三跨两临近重点区段!$H:$H)=9)*(三跨两临近重点区段!$A:$A=D159)*(三跨两临近重点区段!$F:$F="现存区段"),0))),"")</f>
        <v/>
      </c>
      <c r="AA159" s="268" t="str">
        <f t="array" ref="AA159">IFERROR(IF(INDEX(三跨两临近重点区段!$F:$F,MATCH(1,(MONTH(三跨两临近重点区段!$H:$H)=10)*(三跨两临近重点区段!$A:$A=D159),0))="已取消","已取消",INDEX(三跨两临近重点区段!$H:$H,MATCH(1,(MONTH(三跨两临近重点区段!$H:$H)=10)*(三跨两临近重点区段!$A:$A=D159)*(三跨两临近重点区段!$F:$F="现存区段"),0))),"")</f>
        <v/>
      </c>
      <c r="AB159" s="72" t="str">
        <f t="array" ref="AB159">IFERROR(IF(INDEX(三跨两临近重点区段!$F:$F,MATCH(1,(MONTH(三跨两临近重点区段!$H:$H)=10)*(三跨两临近重点区段!$A:$A=D159),0))="已取消","已取消",INDEX(三跨两临近重点区段!$I:$I,MATCH(1,(MONTH(三跨两临近重点区段!$H:$H)=10)*(三跨两临近重点区段!$A:$A=D159)*(三跨两临近重点区段!$F:$F="现存区段"),0))),"")</f>
        <v/>
      </c>
      <c r="AC159" s="284" t="str">
        <f t="array" ref="AC159">IFERROR(IF(INDEX(三跨两临近重点区段!$F:$F,MATCH(1,(MONTH(三跨两临近重点区段!$H:$H)=11)*(三跨两临近重点区段!$A:$A=D159),0))="已取消","已取消",INDEX(三跨两临近重点区段!$H:$H,MATCH(1,(MONTH(三跨两临近重点区段!$H:$H)=11)*(三跨两临近重点区段!$A:$A=D159)*(三跨两临近重点区段!$F:$F="现存区段"),0))),"")</f>
        <v/>
      </c>
      <c r="AD159" s="72" t="str">
        <f t="array" ref="AD159">IFERROR(IF(INDEX(三跨两临近重点区段!$F:$F,MATCH(1,(MONTH(三跨两临近重点区段!$H:$H)=11)*(三跨两临近重点区段!$A:$A=D159),0))="已取消","已取消",INDEX(三跨两临近重点区段!$I:$I,MATCH(1,(MONTH(三跨两临近重点区段!$H:$H)=11)*(三跨两临近重点区段!$A:$A=D159)*(三跨两临近重点区段!$F:$F="现存区段"),0))),"")</f>
        <v/>
      </c>
      <c r="AE159" s="284" t="str">
        <f t="array" ref="AE159">IFERROR(IF(INDEX(三跨两临近重点区段!$F:$F,MATCH(1,(MONTH(三跨两临近重点区段!$H:$H)=12)*(三跨两临近重点区段!$A:$A=D159),0))="已取消","已取消",INDEX(三跨两临近重点区段!$H:$H,MATCH(1,(MONTH(三跨两临近重点区段!$H:$H)=12)*(三跨两临近重点区段!$A:$A=D159)*(三跨两临近重点区段!$F:$F="现存区段"),0))),"")</f>
        <v/>
      </c>
      <c r="AF159" s="72" t="str">
        <f t="array" ref="AF159">IFERROR(IF(INDEX(三跨两临近重点区段!$F:$F,MATCH(1,(MONTH(三跨两临近重点区段!$H:$H)=12)*(三跨两临近重点区段!$A:$A=D159),0))="已取消","已取消",INDEX(三跨两临近重点区段!$I:$I,MATCH(1,(MONTH(三跨两临近重点区段!$H:$H)=12)*(三跨两临近重点区段!$A:$A=D159)*(三跨两临近重点区段!$F:$F="现存区段"),0))),"")</f>
        <v/>
      </c>
      <c r="AH159" t="e">
        <f t="array" ref="AH159">INDEX(三跨两临近重点区段!$G:$G,MATCH(D159,三跨两临近重点区段!$A:$A,0))</f>
        <v>#N/A</v>
      </c>
    </row>
    <row r="160" ht="14.25" spans="1:34">
      <c r="A160" s="263" t="s">
        <v>363</v>
      </c>
      <c r="B160" s="264" t="s">
        <v>2368</v>
      </c>
      <c r="C160" s="263" t="s">
        <v>2113</v>
      </c>
      <c r="D160" s="263" t="s">
        <v>2371</v>
      </c>
      <c r="E160" s="265" t="s">
        <v>2137</v>
      </c>
      <c r="F160" s="264" t="s">
        <v>125</v>
      </c>
      <c r="G160" s="263" t="s">
        <v>2138</v>
      </c>
      <c r="H160" s="263" t="s">
        <v>1042</v>
      </c>
      <c r="I160" s="273"/>
      <c r="J160" s="196"/>
      <c r="K160" s="196"/>
      <c r="L160" s="196"/>
      <c r="M160" s="270"/>
      <c r="N160" s="270"/>
      <c r="O160" s="33"/>
      <c r="P160" s="107"/>
      <c r="Q160" s="279"/>
      <c r="R160" s="279"/>
      <c r="S160" s="278">
        <v>45447</v>
      </c>
      <c r="T160" s="279" t="s">
        <v>2117</v>
      </c>
      <c r="U160" s="268" t="str">
        <f t="array" ref="U160">IFERROR(IF(INDEX(三跨两临近重点区段!$F:$F,MATCH(1,(MONTH(三跨两临近重点区段!$H:$H)=7)*(三跨两临近重点区段!$A:$A=D160),0))="已取消","已取消",INDEX(三跨两临近重点区段!$H:$H,MATCH(1,(MONTH(三跨两临近重点区段!$H:$H)=7)*(三跨两临近重点区段!$A:$A=D160)*(三跨两临近重点区段!$F:$F="现存区段"),0))),"")</f>
        <v/>
      </c>
      <c r="V160" s="232" t="str">
        <f t="array" ref="V160">IFERROR(IF(INDEX(三跨两临近重点区段!$F:$F,MATCH(1,(MONTH(三跨两临近重点区段!$H:$H)=7)*(三跨两临近重点区段!$A:$A=D160),0))="已取消","已取消",INDEX(三跨两临近重点区段!$I:$I,MATCH(1,(MONTH(三跨两临近重点区段!$H:$H)=7)*(三跨两临近重点区段!$A:$A=D160)*(三跨两临近重点区段!$F:$F="现存区段"),0))),"")</f>
        <v/>
      </c>
      <c r="W160" s="268" t="str">
        <f t="array" ref="W160">IFERROR(IF(INDEX(三跨两临近重点区段!$F:$F,MATCH(1,(MONTH(三跨两临近重点区段!$H:$H)=8)*(三跨两临近重点区段!$A:$A=D160),0))="已取消","已取消",INDEX(三跨两临近重点区段!$H:$H,MATCH(1,(MONTH(三跨两临近重点区段!$H:$H)=8)*(三跨两临近重点区段!$A:$A=D160)*(三跨两临近重点区段!$F:$F="现存区段"),0))),"")</f>
        <v/>
      </c>
      <c r="X160" s="232" t="str">
        <f t="array" ref="X160">IFERROR(IF(INDEX(三跨两临近重点区段!$F:$F,MATCH(1,(MONTH(三跨两临近重点区段!$H:$H)=8)*(三跨两临近重点区段!$A:$A=D160),0))="已取消","已取消",INDEX(三跨两临近重点区段!$I:$I,MATCH(1,(MONTH(三跨两临近重点区段!$H:$H)=8)*(三跨两临近重点区段!$A:$A=D160)*(三跨两临近重点区段!$F:$F="现存区段"),0))),"")</f>
        <v/>
      </c>
      <c r="Y160" s="268" t="str">
        <f t="array" ref="Y160">IFERROR(IF(INDEX(三跨两临近重点区段!$F:$F,MATCH(1,(MONTH(三跨两临近重点区段!$H:$H)=9)*(三跨两临近重点区段!$A:$A=D160),0))="已取消","已取消",INDEX(三跨两临近重点区段!$H:$H,MATCH(1,(MONTH(三跨两临近重点区段!$H:$H)=9)*(三跨两临近重点区段!$A:$A=D160)*(三跨两临近重点区段!$F:$F="现存区段"),0))),"")</f>
        <v/>
      </c>
      <c r="Z160" s="232" t="str">
        <f t="array" ref="Z160">IFERROR(IF(INDEX(三跨两临近重点区段!$F:$F,MATCH(1,(MONTH(三跨两临近重点区段!$H:$H)=9)*(三跨两临近重点区段!$A:$A=D160),0))="已取消","已取消",INDEX(三跨两临近重点区段!$I:$I,MATCH(1,(MONTH(三跨两临近重点区段!$H:$H)=9)*(三跨两临近重点区段!$A:$A=D160)*(三跨两临近重点区段!$F:$F="现存区段"),0))),"")</f>
        <v/>
      </c>
      <c r="AA160" s="268" t="str">
        <f t="array" ref="AA160">IFERROR(IF(INDEX(三跨两临近重点区段!$F:$F,MATCH(1,(MONTH(三跨两临近重点区段!$H:$H)=10)*(三跨两临近重点区段!$A:$A=D160),0))="已取消","已取消",INDEX(三跨两临近重点区段!$H:$H,MATCH(1,(MONTH(三跨两临近重点区段!$H:$H)=10)*(三跨两临近重点区段!$A:$A=D160)*(三跨两临近重点区段!$F:$F="现存区段"),0))),"")</f>
        <v/>
      </c>
      <c r="AB160" s="72" t="str">
        <f t="array" ref="AB160">IFERROR(IF(INDEX(三跨两临近重点区段!$F:$F,MATCH(1,(MONTH(三跨两临近重点区段!$H:$H)=10)*(三跨两临近重点区段!$A:$A=D160),0))="已取消","已取消",INDEX(三跨两临近重点区段!$I:$I,MATCH(1,(MONTH(三跨两临近重点区段!$H:$H)=10)*(三跨两临近重点区段!$A:$A=D160)*(三跨两临近重点区段!$F:$F="现存区段"),0))),"")</f>
        <v/>
      </c>
      <c r="AC160" s="284" t="str">
        <f t="array" ref="AC160">IFERROR(IF(INDEX(三跨两临近重点区段!$F:$F,MATCH(1,(MONTH(三跨两临近重点区段!$H:$H)=11)*(三跨两临近重点区段!$A:$A=D160),0))="已取消","已取消",INDEX(三跨两临近重点区段!$H:$H,MATCH(1,(MONTH(三跨两临近重点区段!$H:$H)=11)*(三跨两临近重点区段!$A:$A=D160)*(三跨两临近重点区段!$F:$F="现存区段"),0))),"")</f>
        <v/>
      </c>
      <c r="AD160" s="72" t="str">
        <f t="array" ref="AD160">IFERROR(IF(INDEX(三跨两临近重点区段!$F:$F,MATCH(1,(MONTH(三跨两临近重点区段!$H:$H)=11)*(三跨两临近重点区段!$A:$A=D160),0))="已取消","已取消",INDEX(三跨两临近重点区段!$I:$I,MATCH(1,(MONTH(三跨两临近重点区段!$H:$H)=11)*(三跨两临近重点区段!$A:$A=D160)*(三跨两临近重点区段!$F:$F="现存区段"),0))),"")</f>
        <v/>
      </c>
      <c r="AE160" s="284" t="str">
        <f t="array" ref="AE160">IFERROR(IF(INDEX(三跨两临近重点区段!$F:$F,MATCH(1,(MONTH(三跨两临近重点区段!$H:$H)=12)*(三跨两临近重点区段!$A:$A=D160),0))="已取消","已取消",INDEX(三跨两临近重点区段!$H:$H,MATCH(1,(MONTH(三跨两临近重点区段!$H:$H)=12)*(三跨两临近重点区段!$A:$A=D160)*(三跨两临近重点区段!$F:$F="现存区段"),0))),"")</f>
        <v/>
      </c>
      <c r="AF160" s="72" t="str">
        <f t="array" ref="AF160">IFERROR(IF(INDEX(三跨两临近重点区段!$F:$F,MATCH(1,(MONTH(三跨两临近重点区段!$H:$H)=12)*(三跨两临近重点区段!$A:$A=D160),0))="已取消","已取消",INDEX(三跨两临近重点区段!$I:$I,MATCH(1,(MONTH(三跨两临近重点区段!$H:$H)=12)*(三跨两临近重点区段!$A:$A=D160)*(三跨两临近重点区段!$F:$F="现存区段"),0))),"")</f>
        <v/>
      </c>
      <c r="AH160" t="e">
        <f t="array" ref="AH160">INDEX(三跨两临近重点区段!$G:$G,MATCH(D160,三跨两临近重点区段!$A:$A,0))</f>
        <v>#N/A</v>
      </c>
    </row>
    <row r="161" ht="14.25" spans="1:34">
      <c r="A161" s="263" t="s">
        <v>150</v>
      </c>
      <c r="B161" s="264" t="s">
        <v>2372</v>
      </c>
      <c r="C161" s="263" t="s">
        <v>2135</v>
      </c>
      <c r="D161" s="263" t="s">
        <v>2373</v>
      </c>
      <c r="E161" s="265" t="s">
        <v>2137</v>
      </c>
      <c r="F161" s="264" t="s">
        <v>125</v>
      </c>
      <c r="G161" s="263" t="s">
        <v>2138</v>
      </c>
      <c r="H161" s="263" t="s">
        <v>1014</v>
      </c>
      <c r="I161" s="273"/>
      <c r="J161" s="196"/>
      <c r="K161" s="196"/>
      <c r="L161" s="196"/>
      <c r="M161" s="270"/>
      <c r="N161" s="270"/>
      <c r="O161" s="33"/>
      <c r="P161" s="107"/>
      <c r="Q161" s="279"/>
      <c r="R161" s="279"/>
      <c r="S161" s="278">
        <v>45447</v>
      </c>
      <c r="T161" s="279" t="s">
        <v>2117</v>
      </c>
      <c r="U161" s="268" t="str">
        <f t="array" ref="U161">IFERROR(IF(INDEX(三跨两临近重点区段!$F:$F,MATCH(1,(MONTH(三跨两临近重点区段!$H:$H)=7)*(三跨两临近重点区段!$A:$A=D161),0))="已取消","已取消",INDEX(三跨两临近重点区段!$H:$H,MATCH(1,(MONTH(三跨两临近重点区段!$H:$H)=7)*(三跨两临近重点区段!$A:$A=D161)*(三跨两临近重点区段!$F:$F="现存区段"),0))),"")</f>
        <v/>
      </c>
      <c r="V161" s="232" t="str">
        <f t="array" ref="V161">IFERROR(IF(INDEX(三跨两临近重点区段!$F:$F,MATCH(1,(MONTH(三跨两临近重点区段!$H:$H)=7)*(三跨两临近重点区段!$A:$A=D161),0))="已取消","已取消",INDEX(三跨两临近重点区段!$I:$I,MATCH(1,(MONTH(三跨两临近重点区段!$H:$H)=7)*(三跨两临近重点区段!$A:$A=D161)*(三跨两临近重点区段!$F:$F="现存区段"),0))),"")</f>
        <v/>
      </c>
      <c r="W161" s="268" t="str">
        <f t="array" ref="W161">IFERROR(IF(INDEX(三跨两临近重点区段!$F:$F,MATCH(1,(MONTH(三跨两临近重点区段!$H:$H)=8)*(三跨两临近重点区段!$A:$A=D161),0))="已取消","已取消",INDEX(三跨两临近重点区段!$H:$H,MATCH(1,(MONTH(三跨两临近重点区段!$H:$H)=8)*(三跨两临近重点区段!$A:$A=D161)*(三跨两临近重点区段!$F:$F="现存区段"),0))),"")</f>
        <v/>
      </c>
      <c r="X161" s="232" t="str">
        <f t="array" ref="X161">IFERROR(IF(INDEX(三跨两临近重点区段!$F:$F,MATCH(1,(MONTH(三跨两临近重点区段!$H:$H)=8)*(三跨两临近重点区段!$A:$A=D161),0))="已取消","已取消",INDEX(三跨两临近重点区段!$I:$I,MATCH(1,(MONTH(三跨两临近重点区段!$H:$H)=8)*(三跨两临近重点区段!$A:$A=D161)*(三跨两临近重点区段!$F:$F="现存区段"),0))),"")</f>
        <v/>
      </c>
      <c r="Y161" s="268" t="str">
        <f t="array" ref="Y161">IFERROR(IF(INDEX(三跨两临近重点区段!$F:$F,MATCH(1,(MONTH(三跨两临近重点区段!$H:$H)=9)*(三跨两临近重点区段!$A:$A=D161),0))="已取消","已取消",INDEX(三跨两临近重点区段!$H:$H,MATCH(1,(MONTH(三跨两临近重点区段!$H:$H)=9)*(三跨两临近重点区段!$A:$A=D161)*(三跨两临近重点区段!$F:$F="现存区段"),0))),"")</f>
        <v/>
      </c>
      <c r="Z161" s="232" t="str">
        <f t="array" ref="Z161">IFERROR(IF(INDEX(三跨两临近重点区段!$F:$F,MATCH(1,(MONTH(三跨两临近重点区段!$H:$H)=9)*(三跨两临近重点区段!$A:$A=D161),0))="已取消","已取消",INDEX(三跨两临近重点区段!$I:$I,MATCH(1,(MONTH(三跨两临近重点区段!$H:$H)=9)*(三跨两临近重点区段!$A:$A=D161)*(三跨两临近重点区段!$F:$F="现存区段"),0))),"")</f>
        <v/>
      </c>
      <c r="AA161" s="268" t="str">
        <f t="array" ref="AA161">IFERROR(IF(INDEX(三跨两临近重点区段!$F:$F,MATCH(1,(MONTH(三跨两临近重点区段!$H:$H)=10)*(三跨两临近重点区段!$A:$A=D161),0))="已取消","已取消",INDEX(三跨两临近重点区段!$H:$H,MATCH(1,(MONTH(三跨两临近重点区段!$H:$H)=10)*(三跨两临近重点区段!$A:$A=D161)*(三跨两临近重点区段!$F:$F="现存区段"),0))),"")</f>
        <v/>
      </c>
      <c r="AB161" s="72" t="str">
        <f t="array" ref="AB161">IFERROR(IF(INDEX(三跨两临近重点区段!$F:$F,MATCH(1,(MONTH(三跨两临近重点区段!$H:$H)=10)*(三跨两临近重点区段!$A:$A=D161),0))="已取消","已取消",INDEX(三跨两临近重点区段!$I:$I,MATCH(1,(MONTH(三跨两临近重点区段!$H:$H)=10)*(三跨两临近重点区段!$A:$A=D161)*(三跨两临近重点区段!$F:$F="现存区段"),0))),"")</f>
        <v/>
      </c>
      <c r="AC161" s="284" t="str">
        <f t="array" ref="AC161">IFERROR(IF(INDEX(三跨两临近重点区段!$F:$F,MATCH(1,(MONTH(三跨两临近重点区段!$H:$H)=11)*(三跨两临近重点区段!$A:$A=D161),0))="已取消","已取消",INDEX(三跨两临近重点区段!$H:$H,MATCH(1,(MONTH(三跨两临近重点区段!$H:$H)=11)*(三跨两临近重点区段!$A:$A=D161)*(三跨两临近重点区段!$F:$F="现存区段"),0))),"")</f>
        <v/>
      </c>
      <c r="AD161" s="72" t="str">
        <f t="array" ref="AD161">IFERROR(IF(INDEX(三跨两临近重点区段!$F:$F,MATCH(1,(MONTH(三跨两临近重点区段!$H:$H)=11)*(三跨两临近重点区段!$A:$A=D161),0))="已取消","已取消",INDEX(三跨两临近重点区段!$I:$I,MATCH(1,(MONTH(三跨两临近重点区段!$H:$H)=11)*(三跨两临近重点区段!$A:$A=D161)*(三跨两临近重点区段!$F:$F="现存区段"),0))),"")</f>
        <v/>
      </c>
      <c r="AE161" s="284" t="str">
        <f t="array" ref="AE161">IFERROR(IF(INDEX(三跨两临近重点区段!$F:$F,MATCH(1,(MONTH(三跨两临近重点区段!$H:$H)=12)*(三跨两临近重点区段!$A:$A=D161),0))="已取消","已取消",INDEX(三跨两临近重点区段!$H:$H,MATCH(1,(MONTH(三跨两临近重点区段!$H:$H)=12)*(三跨两临近重点区段!$A:$A=D161)*(三跨两临近重点区段!$F:$F="现存区段"),0))),"")</f>
        <v/>
      </c>
      <c r="AF161" s="72" t="str">
        <f t="array" ref="AF161">IFERROR(IF(INDEX(三跨两临近重点区段!$F:$F,MATCH(1,(MONTH(三跨两临近重点区段!$H:$H)=12)*(三跨两临近重点区段!$A:$A=D161),0))="已取消","已取消",INDEX(三跨两临近重点区段!$I:$I,MATCH(1,(MONTH(三跨两临近重点区段!$H:$H)=12)*(三跨两临近重点区段!$A:$A=D161)*(三跨两临近重点区段!$F:$F="现存区段"),0))),"")</f>
        <v/>
      </c>
      <c r="AH161" t="e">
        <f t="array" ref="AH161">INDEX(三跨两临近重点区段!$G:$G,MATCH(D161,三跨两临近重点区段!$A:$A,0))</f>
        <v>#N/A</v>
      </c>
    </row>
    <row r="162" ht="14.25" spans="1:34">
      <c r="A162" s="263" t="s">
        <v>150</v>
      </c>
      <c r="B162" s="264" t="s">
        <v>2151</v>
      </c>
      <c r="C162" s="263" t="s">
        <v>2152</v>
      </c>
      <c r="D162" s="263" t="s">
        <v>2374</v>
      </c>
      <c r="E162" s="265" t="s">
        <v>2137</v>
      </c>
      <c r="F162" s="264" t="s">
        <v>125</v>
      </c>
      <c r="G162" s="263" t="s">
        <v>2138</v>
      </c>
      <c r="H162" s="263" t="s">
        <v>1068</v>
      </c>
      <c r="I162" s="273"/>
      <c r="J162" s="196"/>
      <c r="K162" s="196"/>
      <c r="L162" s="196"/>
      <c r="M162" s="270"/>
      <c r="N162" s="270"/>
      <c r="O162" s="33"/>
      <c r="P162" s="107"/>
      <c r="Q162" s="279"/>
      <c r="R162" s="279"/>
      <c r="S162" s="278">
        <v>45447</v>
      </c>
      <c r="T162" s="279" t="s">
        <v>2117</v>
      </c>
      <c r="U162" s="268" t="str">
        <f t="array" ref="U162">IFERROR(IF(INDEX(三跨两临近重点区段!$F:$F,MATCH(1,(MONTH(三跨两临近重点区段!$H:$H)=7)*(三跨两临近重点区段!$A:$A=D162),0))="已取消","已取消",INDEX(三跨两临近重点区段!$H:$H,MATCH(1,(MONTH(三跨两临近重点区段!$H:$H)=7)*(三跨两临近重点区段!$A:$A=D162)*(三跨两临近重点区段!$F:$F="现存区段"),0))),"")</f>
        <v/>
      </c>
      <c r="V162" s="232" t="str">
        <f t="array" ref="V162">IFERROR(IF(INDEX(三跨两临近重点区段!$F:$F,MATCH(1,(MONTH(三跨两临近重点区段!$H:$H)=7)*(三跨两临近重点区段!$A:$A=D162),0))="已取消","已取消",INDEX(三跨两临近重点区段!$I:$I,MATCH(1,(MONTH(三跨两临近重点区段!$H:$H)=7)*(三跨两临近重点区段!$A:$A=D162)*(三跨两临近重点区段!$F:$F="现存区段"),0))),"")</f>
        <v/>
      </c>
      <c r="W162" s="268" t="str">
        <f t="array" ref="W162">IFERROR(IF(INDEX(三跨两临近重点区段!$F:$F,MATCH(1,(MONTH(三跨两临近重点区段!$H:$H)=8)*(三跨两临近重点区段!$A:$A=D162),0))="已取消","已取消",INDEX(三跨两临近重点区段!$H:$H,MATCH(1,(MONTH(三跨两临近重点区段!$H:$H)=8)*(三跨两临近重点区段!$A:$A=D162)*(三跨两临近重点区段!$F:$F="现存区段"),0))),"")</f>
        <v/>
      </c>
      <c r="X162" s="232" t="str">
        <f t="array" ref="X162">IFERROR(IF(INDEX(三跨两临近重点区段!$F:$F,MATCH(1,(MONTH(三跨两临近重点区段!$H:$H)=8)*(三跨两临近重点区段!$A:$A=D162),0))="已取消","已取消",INDEX(三跨两临近重点区段!$I:$I,MATCH(1,(MONTH(三跨两临近重点区段!$H:$H)=8)*(三跨两临近重点区段!$A:$A=D162)*(三跨两临近重点区段!$F:$F="现存区段"),0))),"")</f>
        <v/>
      </c>
      <c r="Y162" s="268" t="str">
        <f t="array" ref="Y162">IFERROR(IF(INDEX(三跨两临近重点区段!$F:$F,MATCH(1,(MONTH(三跨两临近重点区段!$H:$H)=9)*(三跨两临近重点区段!$A:$A=D162),0))="已取消","已取消",INDEX(三跨两临近重点区段!$H:$H,MATCH(1,(MONTH(三跨两临近重点区段!$H:$H)=9)*(三跨两临近重点区段!$A:$A=D162)*(三跨两临近重点区段!$F:$F="现存区段"),0))),"")</f>
        <v/>
      </c>
      <c r="Z162" s="232" t="str">
        <f t="array" ref="Z162">IFERROR(IF(INDEX(三跨两临近重点区段!$F:$F,MATCH(1,(MONTH(三跨两临近重点区段!$H:$H)=9)*(三跨两临近重点区段!$A:$A=D162),0))="已取消","已取消",INDEX(三跨两临近重点区段!$I:$I,MATCH(1,(MONTH(三跨两临近重点区段!$H:$H)=9)*(三跨两临近重点区段!$A:$A=D162)*(三跨两临近重点区段!$F:$F="现存区段"),0))),"")</f>
        <v/>
      </c>
      <c r="AA162" s="268" t="str">
        <f t="array" ref="AA162">IFERROR(IF(INDEX(三跨两临近重点区段!$F:$F,MATCH(1,(MONTH(三跨两临近重点区段!$H:$H)=10)*(三跨两临近重点区段!$A:$A=D162),0))="已取消","已取消",INDEX(三跨两临近重点区段!$H:$H,MATCH(1,(MONTH(三跨两临近重点区段!$H:$H)=10)*(三跨两临近重点区段!$A:$A=D162)*(三跨两临近重点区段!$F:$F="现存区段"),0))),"")</f>
        <v/>
      </c>
      <c r="AB162" s="72" t="str">
        <f t="array" ref="AB162">IFERROR(IF(INDEX(三跨两临近重点区段!$F:$F,MATCH(1,(MONTH(三跨两临近重点区段!$H:$H)=10)*(三跨两临近重点区段!$A:$A=D162),0))="已取消","已取消",INDEX(三跨两临近重点区段!$I:$I,MATCH(1,(MONTH(三跨两临近重点区段!$H:$H)=10)*(三跨两临近重点区段!$A:$A=D162)*(三跨两临近重点区段!$F:$F="现存区段"),0))),"")</f>
        <v/>
      </c>
      <c r="AC162" s="284" t="str">
        <f t="array" ref="AC162">IFERROR(IF(INDEX(三跨两临近重点区段!$F:$F,MATCH(1,(MONTH(三跨两临近重点区段!$H:$H)=11)*(三跨两临近重点区段!$A:$A=D162),0))="已取消","已取消",INDEX(三跨两临近重点区段!$H:$H,MATCH(1,(MONTH(三跨两临近重点区段!$H:$H)=11)*(三跨两临近重点区段!$A:$A=D162)*(三跨两临近重点区段!$F:$F="现存区段"),0))),"")</f>
        <v/>
      </c>
      <c r="AD162" s="72" t="str">
        <f t="array" ref="AD162">IFERROR(IF(INDEX(三跨两临近重点区段!$F:$F,MATCH(1,(MONTH(三跨两临近重点区段!$H:$H)=11)*(三跨两临近重点区段!$A:$A=D162),0))="已取消","已取消",INDEX(三跨两临近重点区段!$I:$I,MATCH(1,(MONTH(三跨两临近重点区段!$H:$H)=11)*(三跨两临近重点区段!$A:$A=D162)*(三跨两临近重点区段!$F:$F="现存区段"),0))),"")</f>
        <v/>
      </c>
      <c r="AE162" s="284" t="str">
        <f t="array" ref="AE162">IFERROR(IF(INDEX(三跨两临近重点区段!$F:$F,MATCH(1,(MONTH(三跨两临近重点区段!$H:$H)=12)*(三跨两临近重点区段!$A:$A=D162),0))="已取消","已取消",INDEX(三跨两临近重点区段!$H:$H,MATCH(1,(MONTH(三跨两临近重点区段!$H:$H)=12)*(三跨两临近重点区段!$A:$A=D162)*(三跨两临近重点区段!$F:$F="现存区段"),0))),"")</f>
        <v/>
      </c>
      <c r="AF162" s="72" t="str">
        <f t="array" ref="AF162">IFERROR(IF(INDEX(三跨两临近重点区段!$F:$F,MATCH(1,(MONTH(三跨两临近重点区段!$H:$H)=12)*(三跨两临近重点区段!$A:$A=D162),0))="已取消","已取消",INDEX(三跨两临近重点区段!$I:$I,MATCH(1,(MONTH(三跨两临近重点区段!$H:$H)=12)*(三跨两临近重点区段!$A:$A=D162)*(三跨两临近重点区段!$F:$F="现存区段"),0))),"")</f>
        <v/>
      </c>
      <c r="AH162" t="e">
        <f t="array" ref="AH162">INDEX(三跨两临近重点区段!$G:$G,MATCH(D162,三跨两临近重点区段!$A:$A,0))</f>
        <v>#N/A</v>
      </c>
    </row>
    <row r="163" ht="14.25" spans="1:34">
      <c r="A163" s="263" t="s">
        <v>150</v>
      </c>
      <c r="B163" s="264" t="s">
        <v>2375</v>
      </c>
      <c r="C163" s="263" t="s">
        <v>2376</v>
      </c>
      <c r="D163" s="263" t="s">
        <v>2377</v>
      </c>
      <c r="E163" s="265" t="s">
        <v>2378</v>
      </c>
      <c r="F163" s="264" t="s">
        <v>125</v>
      </c>
      <c r="G163" s="263" t="s">
        <v>791</v>
      </c>
      <c r="H163" s="263" t="s">
        <v>837</v>
      </c>
      <c r="I163" s="273"/>
      <c r="J163" s="196"/>
      <c r="K163" s="196"/>
      <c r="L163" s="196"/>
      <c r="M163" s="270"/>
      <c r="N163" s="270"/>
      <c r="O163" s="33"/>
      <c r="P163" s="107"/>
      <c r="Q163" s="279"/>
      <c r="R163" s="279"/>
      <c r="S163" s="281"/>
      <c r="T163" s="279"/>
      <c r="U163" s="268" t="str">
        <f t="array" ref="U163">IFERROR(IF(INDEX(三跨两临近重点区段!$F:$F,MATCH(1,(MONTH(三跨两临近重点区段!$H:$H)=7)*(三跨两临近重点区段!$A:$A=D163),0))="已取消","已取消",INDEX(三跨两临近重点区段!$H:$H,MATCH(1,(MONTH(三跨两临近重点区段!$H:$H)=7)*(三跨两临近重点区段!$A:$A=D163)*(三跨两临近重点区段!$F:$F="现存区段"),0))),"")</f>
        <v/>
      </c>
      <c r="V163" s="232" t="str">
        <f t="array" ref="V163">IFERROR(IF(INDEX(三跨两临近重点区段!$F:$F,MATCH(1,(MONTH(三跨两临近重点区段!$H:$H)=7)*(三跨两临近重点区段!$A:$A=D163),0))="已取消","已取消",INDEX(三跨两临近重点区段!$I:$I,MATCH(1,(MONTH(三跨两临近重点区段!$H:$H)=7)*(三跨两临近重点区段!$A:$A=D163)*(三跨两临近重点区段!$F:$F="现存区段"),0))),"")</f>
        <v/>
      </c>
      <c r="W163" s="268" t="str">
        <f t="array" ref="W163">IFERROR(IF(INDEX(三跨两临近重点区段!$F:$F,MATCH(1,(MONTH(三跨两临近重点区段!$H:$H)=8)*(三跨两临近重点区段!$A:$A=D163),0))="已取消","已取消",INDEX(三跨两临近重点区段!$H:$H,MATCH(1,(MONTH(三跨两临近重点区段!$H:$H)=8)*(三跨两临近重点区段!$A:$A=D163)*(三跨两临近重点区段!$F:$F="现存区段"),0))),"")</f>
        <v/>
      </c>
      <c r="X163" s="232" t="str">
        <f t="array" ref="X163">IFERROR(IF(INDEX(三跨两临近重点区段!$F:$F,MATCH(1,(MONTH(三跨两临近重点区段!$H:$H)=8)*(三跨两临近重点区段!$A:$A=D163),0))="已取消","已取消",INDEX(三跨两临近重点区段!$I:$I,MATCH(1,(MONTH(三跨两临近重点区段!$H:$H)=8)*(三跨两临近重点区段!$A:$A=D163)*(三跨两临近重点区段!$F:$F="现存区段"),0))),"")</f>
        <v/>
      </c>
      <c r="Y163" s="268" t="str">
        <f t="array" ref="Y163">IFERROR(IF(INDEX(三跨两临近重点区段!$F:$F,MATCH(1,(MONTH(三跨两临近重点区段!$H:$H)=9)*(三跨两临近重点区段!$A:$A=D163),0))="已取消","已取消",INDEX(三跨两临近重点区段!$H:$H,MATCH(1,(MONTH(三跨两临近重点区段!$H:$H)=9)*(三跨两临近重点区段!$A:$A=D163)*(三跨两临近重点区段!$F:$F="现存区段"),0))),"")</f>
        <v/>
      </c>
      <c r="Z163" s="232" t="str">
        <f t="array" ref="Z163">IFERROR(IF(INDEX(三跨两临近重点区段!$F:$F,MATCH(1,(MONTH(三跨两临近重点区段!$H:$H)=9)*(三跨两临近重点区段!$A:$A=D163),0))="已取消","已取消",INDEX(三跨两临近重点区段!$I:$I,MATCH(1,(MONTH(三跨两临近重点区段!$H:$H)=9)*(三跨两临近重点区段!$A:$A=D163)*(三跨两临近重点区段!$F:$F="现存区段"),0))),"")</f>
        <v/>
      </c>
      <c r="AA163" s="268" t="str">
        <f t="array" ref="AA163">IFERROR(IF(INDEX(三跨两临近重点区段!$F:$F,MATCH(1,(MONTH(三跨两临近重点区段!$H:$H)=10)*(三跨两临近重点区段!$A:$A=D163),0))="已取消","已取消",INDEX(三跨两临近重点区段!$H:$H,MATCH(1,(MONTH(三跨两临近重点区段!$H:$H)=10)*(三跨两临近重点区段!$A:$A=D163)*(三跨两临近重点区段!$F:$F="现存区段"),0))),"")</f>
        <v/>
      </c>
      <c r="AB163" s="72" t="str">
        <f t="array" ref="AB163">IFERROR(IF(INDEX(三跨两临近重点区段!$F:$F,MATCH(1,(MONTH(三跨两临近重点区段!$H:$H)=10)*(三跨两临近重点区段!$A:$A=D163),0))="已取消","已取消",INDEX(三跨两临近重点区段!$I:$I,MATCH(1,(MONTH(三跨两临近重点区段!$H:$H)=10)*(三跨两临近重点区段!$A:$A=D163)*(三跨两临近重点区段!$F:$F="现存区段"),0))),"")</f>
        <v/>
      </c>
      <c r="AC163" s="284" t="str">
        <f t="array" ref="AC163">IFERROR(IF(INDEX(三跨两临近重点区段!$F:$F,MATCH(1,(MONTH(三跨两临近重点区段!$H:$H)=11)*(三跨两临近重点区段!$A:$A=D163),0))="已取消","已取消",INDEX(三跨两临近重点区段!$H:$H,MATCH(1,(MONTH(三跨两临近重点区段!$H:$H)=11)*(三跨两临近重点区段!$A:$A=D163)*(三跨两临近重点区段!$F:$F="现存区段"),0))),"")</f>
        <v/>
      </c>
      <c r="AD163" s="72" t="str">
        <f t="array" ref="AD163">IFERROR(IF(INDEX(三跨两临近重点区段!$F:$F,MATCH(1,(MONTH(三跨两临近重点区段!$H:$H)=11)*(三跨两临近重点区段!$A:$A=D163),0))="已取消","已取消",INDEX(三跨两临近重点区段!$I:$I,MATCH(1,(MONTH(三跨两临近重点区段!$H:$H)=11)*(三跨两临近重点区段!$A:$A=D163)*(三跨两临近重点区段!$F:$F="现存区段"),0))),"")</f>
        <v/>
      </c>
      <c r="AE163" s="284" t="str">
        <f t="array" ref="AE163">IFERROR(IF(INDEX(三跨两临近重点区段!$F:$F,MATCH(1,(MONTH(三跨两临近重点区段!$H:$H)=12)*(三跨两临近重点区段!$A:$A=D163),0))="已取消","已取消",INDEX(三跨两临近重点区段!$H:$H,MATCH(1,(MONTH(三跨两临近重点区段!$H:$H)=12)*(三跨两临近重点区段!$A:$A=D163)*(三跨两临近重点区段!$F:$F="现存区段"),0))),"")</f>
        <v/>
      </c>
      <c r="AF163" s="72" t="str">
        <f t="array" ref="AF163">IFERROR(IF(INDEX(三跨两临近重点区段!$F:$F,MATCH(1,(MONTH(三跨两临近重点区段!$H:$H)=12)*(三跨两临近重点区段!$A:$A=D163),0))="已取消","已取消",INDEX(三跨两临近重点区段!$I:$I,MATCH(1,(MONTH(三跨两临近重点区段!$H:$H)=12)*(三跨两临近重点区段!$A:$A=D163)*(三跨两临近重点区段!$F:$F="现存区段"),0))),"")</f>
        <v/>
      </c>
      <c r="AH163" t="e">
        <f t="array" ref="AH163">INDEX(三跨两临近重点区段!$G:$G,MATCH(D163,三跨两临近重点区段!$A:$A,0))</f>
        <v>#N/A</v>
      </c>
    </row>
    <row r="164" ht="14.25" spans="1:34">
      <c r="A164" s="263" t="s">
        <v>150</v>
      </c>
      <c r="B164" s="264" t="s">
        <v>2379</v>
      </c>
      <c r="C164" s="263" t="s">
        <v>2376</v>
      </c>
      <c r="D164" s="263" t="s">
        <v>2380</v>
      </c>
      <c r="E164" s="265" t="s">
        <v>2378</v>
      </c>
      <c r="F164" s="264" t="s">
        <v>125</v>
      </c>
      <c r="G164" s="263" t="s">
        <v>791</v>
      </c>
      <c r="H164" s="263" t="s">
        <v>837</v>
      </c>
      <c r="I164" s="273"/>
      <c r="J164" s="196"/>
      <c r="K164" s="196"/>
      <c r="L164" s="196"/>
      <c r="M164" s="270"/>
      <c r="N164" s="270"/>
      <c r="O164" s="33"/>
      <c r="P164" s="107"/>
      <c r="Q164" s="279"/>
      <c r="R164" s="279"/>
      <c r="S164" s="282">
        <v>45457.7090277778</v>
      </c>
      <c r="T164" s="279" t="s">
        <v>2117</v>
      </c>
      <c r="U164" s="268" t="str">
        <f t="array" ref="U164">IFERROR(IF(INDEX(三跨两临近重点区段!$F:$F,MATCH(1,(MONTH(三跨两临近重点区段!$H:$H)=7)*(三跨两临近重点区段!$A:$A=D164),0))="已取消","已取消",INDEX(三跨两临近重点区段!$H:$H,MATCH(1,(MONTH(三跨两临近重点区段!$H:$H)=7)*(三跨两临近重点区段!$A:$A=D164)*(三跨两临近重点区段!$F:$F="现存区段"),0))),"")</f>
        <v/>
      </c>
      <c r="V164" s="232" t="str">
        <f t="array" ref="V164">IFERROR(IF(INDEX(三跨两临近重点区段!$F:$F,MATCH(1,(MONTH(三跨两临近重点区段!$H:$H)=7)*(三跨两临近重点区段!$A:$A=D164),0))="已取消","已取消",INDEX(三跨两临近重点区段!$I:$I,MATCH(1,(MONTH(三跨两临近重点区段!$H:$H)=7)*(三跨两临近重点区段!$A:$A=D164)*(三跨两临近重点区段!$F:$F="现存区段"),0))),"")</f>
        <v/>
      </c>
      <c r="W164" s="268" t="str">
        <f t="array" ref="W164">IFERROR(IF(INDEX(三跨两临近重点区段!$F:$F,MATCH(1,(MONTH(三跨两临近重点区段!$H:$H)=8)*(三跨两临近重点区段!$A:$A=D164),0))="已取消","已取消",INDEX(三跨两临近重点区段!$H:$H,MATCH(1,(MONTH(三跨两临近重点区段!$H:$H)=8)*(三跨两临近重点区段!$A:$A=D164)*(三跨两临近重点区段!$F:$F="现存区段"),0))),"")</f>
        <v/>
      </c>
      <c r="X164" s="232" t="str">
        <f t="array" ref="X164">IFERROR(IF(INDEX(三跨两临近重点区段!$F:$F,MATCH(1,(MONTH(三跨两临近重点区段!$H:$H)=8)*(三跨两临近重点区段!$A:$A=D164),0))="已取消","已取消",INDEX(三跨两临近重点区段!$I:$I,MATCH(1,(MONTH(三跨两临近重点区段!$H:$H)=8)*(三跨两临近重点区段!$A:$A=D164)*(三跨两临近重点区段!$F:$F="现存区段"),0))),"")</f>
        <v/>
      </c>
      <c r="Y164" s="268" t="str">
        <f t="array" ref="Y164">IFERROR(IF(INDEX(三跨两临近重点区段!$F:$F,MATCH(1,(MONTH(三跨两临近重点区段!$H:$H)=9)*(三跨两临近重点区段!$A:$A=D164),0))="已取消","已取消",INDEX(三跨两临近重点区段!$H:$H,MATCH(1,(MONTH(三跨两临近重点区段!$H:$H)=9)*(三跨两临近重点区段!$A:$A=D164)*(三跨两临近重点区段!$F:$F="现存区段"),0))),"")</f>
        <v/>
      </c>
      <c r="Z164" s="232" t="str">
        <f t="array" ref="Z164">IFERROR(IF(INDEX(三跨两临近重点区段!$F:$F,MATCH(1,(MONTH(三跨两临近重点区段!$H:$H)=9)*(三跨两临近重点区段!$A:$A=D164),0))="已取消","已取消",INDEX(三跨两临近重点区段!$I:$I,MATCH(1,(MONTH(三跨两临近重点区段!$H:$H)=9)*(三跨两临近重点区段!$A:$A=D164)*(三跨两临近重点区段!$F:$F="现存区段"),0))),"")</f>
        <v/>
      </c>
      <c r="AA164" s="268" t="str">
        <f t="array" ref="AA164">IFERROR(IF(INDEX(三跨两临近重点区段!$F:$F,MATCH(1,(MONTH(三跨两临近重点区段!$H:$H)=10)*(三跨两临近重点区段!$A:$A=D164),0))="已取消","已取消",INDEX(三跨两临近重点区段!$H:$H,MATCH(1,(MONTH(三跨两临近重点区段!$H:$H)=10)*(三跨两临近重点区段!$A:$A=D164)*(三跨两临近重点区段!$F:$F="现存区段"),0))),"")</f>
        <v/>
      </c>
      <c r="AB164" s="72" t="str">
        <f t="array" ref="AB164">IFERROR(IF(INDEX(三跨两临近重点区段!$F:$F,MATCH(1,(MONTH(三跨两临近重点区段!$H:$H)=10)*(三跨两临近重点区段!$A:$A=D164),0))="已取消","已取消",INDEX(三跨两临近重点区段!$I:$I,MATCH(1,(MONTH(三跨两临近重点区段!$H:$H)=10)*(三跨两临近重点区段!$A:$A=D164)*(三跨两临近重点区段!$F:$F="现存区段"),0))),"")</f>
        <v/>
      </c>
      <c r="AC164" s="284" t="str">
        <f t="array" ref="AC164">IFERROR(IF(INDEX(三跨两临近重点区段!$F:$F,MATCH(1,(MONTH(三跨两临近重点区段!$H:$H)=11)*(三跨两临近重点区段!$A:$A=D164),0))="已取消","已取消",INDEX(三跨两临近重点区段!$H:$H,MATCH(1,(MONTH(三跨两临近重点区段!$H:$H)=11)*(三跨两临近重点区段!$A:$A=D164)*(三跨两临近重点区段!$F:$F="现存区段"),0))),"")</f>
        <v/>
      </c>
      <c r="AD164" s="72" t="str">
        <f t="array" ref="AD164">IFERROR(IF(INDEX(三跨两临近重点区段!$F:$F,MATCH(1,(MONTH(三跨两临近重点区段!$H:$H)=11)*(三跨两临近重点区段!$A:$A=D164),0))="已取消","已取消",INDEX(三跨两临近重点区段!$I:$I,MATCH(1,(MONTH(三跨两临近重点区段!$H:$H)=11)*(三跨两临近重点区段!$A:$A=D164)*(三跨两临近重点区段!$F:$F="现存区段"),0))),"")</f>
        <v/>
      </c>
      <c r="AE164" s="284" t="str">
        <f t="array" ref="AE164">IFERROR(IF(INDEX(三跨两临近重点区段!$F:$F,MATCH(1,(MONTH(三跨两临近重点区段!$H:$H)=12)*(三跨两临近重点区段!$A:$A=D164),0))="已取消","已取消",INDEX(三跨两临近重点区段!$H:$H,MATCH(1,(MONTH(三跨两临近重点区段!$H:$H)=12)*(三跨两临近重点区段!$A:$A=D164)*(三跨两临近重点区段!$F:$F="现存区段"),0))),"")</f>
        <v/>
      </c>
      <c r="AF164" s="72" t="str">
        <f t="array" ref="AF164">IFERROR(IF(INDEX(三跨两临近重点区段!$F:$F,MATCH(1,(MONTH(三跨两临近重点区段!$H:$H)=12)*(三跨两临近重点区段!$A:$A=D164),0))="已取消","已取消",INDEX(三跨两临近重点区段!$I:$I,MATCH(1,(MONTH(三跨两临近重点区段!$H:$H)=12)*(三跨两临近重点区段!$A:$A=D164)*(三跨两临近重点区段!$F:$F="现存区段"),0))),"")</f>
        <v/>
      </c>
      <c r="AH164" t="e">
        <f t="array" ref="AH164">INDEX(三跨两临近重点区段!$G:$G,MATCH(D164,三跨两临近重点区段!$A:$A,0))</f>
        <v>#N/A</v>
      </c>
    </row>
    <row r="165" ht="14.25" spans="1:34">
      <c r="A165" s="263" t="s">
        <v>150</v>
      </c>
      <c r="B165" s="264" t="s">
        <v>2381</v>
      </c>
      <c r="C165" s="263" t="s">
        <v>2159</v>
      </c>
      <c r="D165" s="263" t="s">
        <v>2382</v>
      </c>
      <c r="E165" s="265" t="s">
        <v>2378</v>
      </c>
      <c r="F165" s="264" t="s">
        <v>125</v>
      </c>
      <c r="G165" s="263" t="s">
        <v>837</v>
      </c>
      <c r="H165" s="263" t="s">
        <v>826</v>
      </c>
      <c r="I165" s="273"/>
      <c r="J165" s="196"/>
      <c r="K165" s="196"/>
      <c r="L165" s="196"/>
      <c r="M165" s="270"/>
      <c r="N165" s="270"/>
      <c r="O165" s="33"/>
      <c r="P165" s="107"/>
      <c r="Q165" s="279"/>
      <c r="R165" s="279"/>
      <c r="S165" s="278">
        <v>45457</v>
      </c>
      <c r="T165" s="279" t="s">
        <v>2117</v>
      </c>
      <c r="U165" s="268" t="str">
        <f t="array" ref="U165">IFERROR(IF(INDEX(三跨两临近重点区段!$F:$F,MATCH(1,(MONTH(三跨两临近重点区段!$H:$H)=7)*(三跨两临近重点区段!$A:$A=D165),0))="已取消","已取消",INDEX(三跨两临近重点区段!$H:$H,MATCH(1,(MONTH(三跨两临近重点区段!$H:$H)=7)*(三跨两临近重点区段!$A:$A=D165)*(三跨两临近重点区段!$F:$F="现存区段"),0))),"")</f>
        <v/>
      </c>
      <c r="V165" s="232" t="str">
        <f t="array" ref="V165">IFERROR(IF(INDEX(三跨两临近重点区段!$F:$F,MATCH(1,(MONTH(三跨两临近重点区段!$H:$H)=7)*(三跨两临近重点区段!$A:$A=D165),0))="已取消","已取消",INDEX(三跨两临近重点区段!$I:$I,MATCH(1,(MONTH(三跨两临近重点区段!$H:$H)=7)*(三跨两临近重点区段!$A:$A=D165)*(三跨两临近重点区段!$F:$F="现存区段"),0))),"")</f>
        <v/>
      </c>
      <c r="W165" s="268" t="str">
        <f t="array" ref="W165">IFERROR(IF(INDEX(三跨两临近重点区段!$F:$F,MATCH(1,(MONTH(三跨两临近重点区段!$H:$H)=8)*(三跨两临近重点区段!$A:$A=D165),0))="已取消","已取消",INDEX(三跨两临近重点区段!$H:$H,MATCH(1,(MONTH(三跨两临近重点区段!$H:$H)=8)*(三跨两临近重点区段!$A:$A=D165)*(三跨两临近重点区段!$F:$F="现存区段"),0))),"")</f>
        <v/>
      </c>
      <c r="X165" s="232" t="str">
        <f t="array" ref="X165">IFERROR(IF(INDEX(三跨两临近重点区段!$F:$F,MATCH(1,(MONTH(三跨两临近重点区段!$H:$H)=8)*(三跨两临近重点区段!$A:$A=D165),0))="已取消","已取消",INDEX(三跨两临近重点区段!$I:$I,MATCH(1,(MONTH(三跨两临近重点区段!$H:$H)=8)*(三跨两临近重点区段!$A:$A=D165)*(三跨两临近重点区段!$F:$F="现存区段"),0))),"")</f>
        <v/>
      </c>
      <c r="Y165" s="268" t="str">
        <f t="array" ref="Y165">IFERROR(IF(INDEX(三跨两临近重点区段!$F:$F,MATCH(1,(MONTH(三跨两临近重点区段!$H:$H)=9)*(三跨两临近重点区段!$A:$A=D165),0))="已取消","已取消",INDEX(三跨两临近重点区段!$H:$H,MATCH(1,(MONTH(三跨两临近重点区段!$H:$H)=9)*(三跨两临近重点区段!$A:$A=D165)*(三跨两临近重点区段!$F:$F="现存区段"),0))),"")</f>
        <v/>
      </c>
      <c r="Z165" s="232" t="str">
        <f t="array" ref="Z165">IFERROR(IF(INDEX(三跨两临近重点区段!$F:$F,MATCH(1,(MONTH(三跨两临近重点区段!$H:$H)=9)*(三跨两临近重点区段!$A:$A=D165),0))="已取消","已取消",INDEX(三跨两临近重点区段!$I:$I,MATCH(1,(MONTH(三跨两临近重点区段!$H:$H)=9)*(三跨两临近重点区段!$A:$A=D165)*(三跨两临近重点区段!$F:$F="现存区段"),0))),"")</f>
        <v/>
      </c>
      <c r="AA165" s="268" t="str">
        <f t="array" ref="AA165">IFERROR(IF(INDEX(三跨两临近重点区段!$F:$F,MATCH(1,(MONTH(三跨两临近重点区段!$H:$H)=10)*(三跨两临近重点区段!$A:$A=D165),0))="已取消","已取消",INDEX(三跨两临近重点区段!$H:$H,MATCH(1,(MONTH(三跨两临近重点区段!$H:$H)=10)*(三跨两临近重点区段!$A:$A=D165)*(三跨两临近重点区段!$F:$F="现存区段"),0))),"")</f>
        <v/>
      </c>
      <c r="AB165" s="72" t="str">
        <f t="array" ref="AB165">IFERROR(IF(INDEX(三跨两临近重点区段!$F:$F,MATCH(1,(MONTH(三跨两临近重点区段!$H:$H)=10)*(三跨两临近重点区段!$A:$A=D165),0))="已取消","已取消",INDEX(三跨两临近重点区段!$I:$I,MATCH(1,(MONTH(三跨两临近重点区段!$H:$H)=10)*(三跨两临近重点区段!$A:$A=D165)*(三跨两临近重点区段!$F:$F="现存区段"),0))),"")</f>
        <v/>
      </c>
      <c r="AC165" s="284" t="str">
        <f t="array" ref="AC165">IFERROR(IF(INDEX(三跨两临近重点区段!$F:$F,MATCH(1,(MONTH(三跨两临近重点区段!$H:$H)=11)*(三跨两临近重点区段!$A:$A=D165),0))="已取消","已取消",INDEX(三跨两临近重点区段!$H:$H,MATCH(1,(MONTH(三跨两临近重点区段!$H:$H)=11)*(三跨两临近重点区段!$A:$A=D165)*(三跨两临近重点区段!$F:$F="现存区段"),0))),"")</f>
        <v/>
      </c>
      <c r="AD165" s="72" t="str">
        <f t="array" ref="AD165">IFERROR(IF(INDEX(三跨两临近重点区段!$F:$F,MATCH(1,(MONTH(三跨两临近重点区段!$H:$H)=11)*(三跨两临近重点区段!$A:$A=D165),0))="已取消","已取消",INDEX(三跨两临近重点区段!$I:$I,MATCH(1,(MONTH(三跨两临近重点区段!$H:$H)=11)*(三跨两临近重点区段!$A:$A=D165)*(三跨两临近重点区段!$F:$F="现存区段"),0))),"")</f>
        <v/>
      </c>
      <c r="AE165" s="284" t="str">
        <f t="array" ref="AE165">IFERROR(IF(INDEX(三跨两临近重点区段!$F:$F,MATCH(1,(MONTH(三跨两临近重点区段!$H:$H)=12)*(三跨两临近重点区段!$A:$A=D165),0))="已取消","已取消",INDEX(三跨两临近重点区段!$H:$H,MATCH(1,(MONTH(三跨两临近重点区段!$H:$H)=12)*(三跨两临近重点区段!$A:$A=D165)*(三跨两临近重点区段!$F:$F="现存区段"),0))),"")</f>
        <v/>
      </c>
      <c r="AF165" s="72" t="str">
        <f t="array" ref="AF165">IFERROR(IF(INDEX(三跨两临近重点区段!$F:$F,MATCH(1,(MONTH(三跨两临近重点区段!$H:$H)=12)*(三跨两临近重点区段!$A:$A=D165),0))="已取消","已取消",INDEX(三跨两临近重点区段!$I:$I,MATCH(1,(MONTH(三跨两临近重点区段!$H:$H)=12)*(三跨两临近重点区段!$A:$A=D165)*(三跨两临近重点区段!$F:$F="现存区段"),0))),"")</f>
        <v/>
      </c>
      <c r="AH165" t="e">
        <f t="array" ref="AH165">INDEX(三跨两临近重点区段!$G:$G,MATCH(D165,三跨两临近重点区段!$A:$A,0))</f>
        <v>#N/A</v>
      </c>
    </row>
    <row r="166" ht="14.25" spans="1:34">
      <c r="A166" s="263" t="s">
        <v>150</v>
      </c>
      <c r="B166" s="264" t="s">
        <v>2381</v>
      </c>
      <c r="C166" s="263" t="s">
        <v>2161</v>
      </c>
      <c r="D166" s="263" t="s">
        <v>2383</v>
      </c>
      <c r="E166" s="265" t="s">
        <v>2378</v>
      </c>
      <c r="F166" s="264" t="s">
        <v>125</v>
      </c>
      <c r="G166" s="263" t="s">
        <v>837</v>
      </c>
      <c r="H166" s="263" t="s">
        <v>826</v>
      </c>
      <c r="I166" s="273"/>
      <c r="J166" s="196"/>
      <c r="K166" s="196"/>
      <c r="L166" s="196"/>
      <c r="M166" s="270"/>
      <c r="N166" s="270"/>
      <c r="O166" s="33"/>
      <c r="P166" s="107"/>
      <c r="Q166" s="279"/>
      <c r="R166" s="279"/>
      <c r="S166" s="278">
        <v>45457</v>
      </c>
      <c r="T166" s="279" t="s">
        <v>2117</v>
      </c>
      <c r="U166" s="268" t="str">
        <f t="array" ref="U166">IFERROR(IF(INDEX(三跨两临近重点区段!$F:$F,MATCH(1,(MONTH(三跨两临近重点区段!$H:$H)=7)*(三跨两临近重点区段!$A:$A=D166),0))="已取消","已取消",INDEX(三跨两临近重点区段!$H:$H,MATCH(1,(MONTH(三跨两临近重点区段!$H:$H)=7)*(三跨两临近重点区段!$A:$A=D166)*(三跨两临近重点区段!$F:$F="现存区段"),0))),"")</f>
        <v/>
      </c>
      <c r="V166" s="232" t="str">
        <f t="array" ref="V166">IFERROR(IF(INDEX(三跨两临近重点区段!$F:$F,MATCH(1,(MONTH(三跨两临近重点区段!$H:$H)=7)*(三跨两临近重点区段!$A:$A=D166),0))="已取消","已取消",INDEX(三跨两临近重点区段!$I:$I,MATCH(1,(MONTH(三跨两临近重点区段!$H:$H)=7)*(三跨两临近重点区段!$A:$A=D166)*(三跨两临近重点区段!$F:$F="现存区段"),0))),"")</f>
        <v/>
      </c>
      <c r="W166" s="268" t="str">
        <f t="array" ref="W166">IFERROR(IF(INDEX(三跨两临近重点区段!$F:$F,MATCH(1,(MONTH(三跨两临近重点区段!$H:$H)=8)*(三跨两临近重点区段!$A:$A=D166),0))="已取消","已取消",INDEX(三跨两临近重点区段!$H:$H,MATCH(1,(MONTH(三跨两临近重点区段!$H:$H)=8)*(三跨两临近重点区段!$A:$A=D166)*(三跨两临近重点区段!$F:$F="现存区段"),0))),"")</f>
        <v/>
      </c>
      <c r="X166" s="232" t="str">
        <f t="array" ref="X166">IFERROR(IF(INDEX(三跨两临近重点区段!$F:$F,MATCH(1,(MONTH(三跨两临近重点区段!$H:$H)=8)*(三跨两临近重点区段!$A:$A=D166),0))="已取消","已取消",INDEX(三跨两临近重点区段!$I:$I,MATCH(1,(MONTH(三跨两临近重点区段!$H:$H)=8)*(三跨两临近重点区段!$A:$A=D166)*(三跨两临近重点区段!$F:$F="现存区段"),0))),"")</f>
        <v/>
      </c>
      <c r="Y166" s="268" t="str">
        <f t="array" ref="Y166">IFERROR(IF(INDEX(三跨两临近重点区段!$F:$F,MATCH(1,(MONTH(三跨两临近重点区段!$H:$H)=9)*(三跨两临近重点区段!$A:$A=D166),0))="已取消","已取消",INDEX(三跨两临近重点区段!$H:$H,MATCH(1,(MONTH(三跨两临近重点区段!$H:$H)=9)*(三跨两临近重点区段!$A:$A=D166)*(三跨两临近重点区段!$F:$F="现存区段"),0))),"")</f>
        <v/>
      </c>
      <c r="Z166" s="232" t="str">
        <f t="array" ref="Z166">IFERROR(IF(INDEX(三跨两临近重点区段!$F:$F,MATCH(1,(MONTH(三跨两临近重点区段!$H:$H)=9)*(三跨两临近重点区段!$A:$A=D166),0))="已取消","已取消",INDEX(三跨两临近重点区段!$I:$I,MATCH(1,(MONTH(三跨两临近重点区段!$H:$H)=9)*(三跨两临近重点区段!$A:$A=D166)*(三跨两临近重点区段!$F:$F="现存区段"),0))),"")</f>
        <v/>
      </c>
      <c r="AA166" s="268" t="str">
        <f t="array" ref="AA166">IFERROR(IF(INDEX(三跨两临近重点区段!$F:$F,MATCH(1,(MONTH(三跨两临近重点区段!$H:$H)=10)*(三跨两临近重点区段!$A:$A=D166),0))="已取消","已取消",INDEX(三跨两临近重点区段!$H:$H,MATCH(1,(MONTH(三跨两临近重点区段!$H:$H)=10)*(三跨两临近重点区段!$A:$A=D166)*(三跨两临近重点区段!$F:$F="现存区段"),0))),"")</f>
        <v/>
      </c>
      <c r="AB166" s="72" t="str">
        <f t="array" ref="AB166">IFERROR(IF(INDEX(三跨两临近重点区段!$F:$F,MATCH(1,(MONTH(三跨两临近重点区段!$H:$H)=10)*(三跨两临近重点区段!$A:$A=D166),0))="已取消","已取消",INDEX(三跨两临近重点区段!$I:$I,MATCH(1,(MONTH(三跨两临近重点区段!$H:$H)=10)*(三跨两临近重点区段!$A:$A=D166)*(三跨两临近重点区段!$F:$F="现存区段"),0))),"")</f>
        <v/>
      </c>
      <c r="AC166" s="284" t="str">
        <f t="array" ref="AC166">IFERROR(IF(INDEX(三跨两临近重点区段!$F:$F,MATCH(1,(MONTH(三跨两临近重点区段!$H:$H)=11)*(三跨两临近重点区段!$A:$A=D166),0))="已取消","已取消",INDEX(三跨两临近重点区段!$H:$H,MATCH(1,(MONTH(三跨两临近重点区段!$H:$H)=11)*(三跨两临近重点区段!$A:$A=D166)*(三跨两临近重点区段!$F:$F="现存区段"),0))),"")</f>
        <v/>
      </c>
      <c r="AD166" s="72" t="str">
        <f t="array" ref="AD166">IFERROR(IF(INDEX(三跨两临近重点区段!$F:$F,MATCH(1,(MONTH(三跨两临近重点区段!$H:$H)=11)*(三跨两临近重点区段!$A:$A=D166),0))="已取消","已取消",INDEX(三跨两临近重点区段!$I:$I,MATCH(1,(MONTH(三跨两临近重点区段!$H:$H)=11)*(三跨两临近重点区段!$A:$A=D166)*(三跨两临近重点区段!$F:$F="现存区段"),0))),"")</f>
        <v/>
      </c>
      <c r="AE166" s="284" t="str">
        <f t="array" ref="AE166">IFERROR(IF(INDEX(三跨两临近重点区段!$F:$F,MATCH(1,(MONTH(三跨两临近重点区段!$H:$H)=12)*(三跨两临近重点区段!$A:$A=D166),0))="已取消","已取消",INDEX(三跨两临近重点区段!$H:$H,MATCH(1,(MONTH(三跨两临近重点区段!$H:$H)=12)*(三跨两临近重点区段!$A:$A=D166)*(三跨两临近重点区段!$F:$F="现存区段"),0))),"")</f>
        <v/>
      </c>
      <c r="AF166" s="72" t="str">
        <f t="array" ref="AF166">IFERROR(IF(INDEX(三跨两临近重点区段!$F:$F,MATCH(1,(MONTH(三跨两临近重点区段!$H:$H)=12)*(三跨两临近重点区段!$A:$A=D166),0))="已取消","已取消",INDEX(三跨两临近重点区段!$I:$I,MATCH(1,(MONTH(三跨两临近重点区段!$H:$H)=12)*(三跨两临近重点区段!$A:$A=D166)*(三跨两临近重点区段!$F:$F="现存区段"),0))),"")</f>
        <v/>
      </c>
      <c r="AH166" t="e">
        <f t="array" ref="AH166">INDEX(三跨两临近重点区段!$G:$G,MATCH(D166,三跨两临近重点区段!$A:$A,0))</f>
        <v>#N/A</v>
      </c>
    </row>
    <row r="167" ht="14.25" spans="1:34">
      <c r="A167" s="263" t="s">
        <v>150</v>
      </c>
      <c r="B167" s="264" t="s">
        <v>2381</v>
      </c>
      <c r="C167" s="263" t="s">
        <v>2384</v>
      </c>
      <c r="D167" s="263" t="s">
        <v>2385</v>
      </c>
      <c r="E167" s="265" t="s">
        <v>2378</v>
      </c>
      <c r="F167" s="264" t="s">
        <v>125</v>
      </c>
      <c r="G167" s="263" t="s">
        <v>837</v>
      </c>
      <c r="H167" s="263" t="s">
        <v>799</v>
      </c>
      <c r="I167" s="273"/>
      <c r="J167" s="196"/>
      <c r="K167" s="196"/>
      <c r="L167" s="196"/>
      <c r="M167" s="270"/>
      <c r="N167" s="270"/>
      <c r="O167" s="33"/>
      <c r="P167" s="107"/>
      <c r="Q167" s="279"/>
      <c r="R167" s="279"/>
      <c r="S167" s="278">
        <v>45457</v>
      </c>
      <c r="T167" s="279" t="s">
        <v>2117</v>
      </c>
      <c r="U167" s="268" t="str">
        <f t="array" ref="U167">IFERROR(IF(INDEX(三跨两临近重点区段!$F:$F,MATCH(1,(MONTH(三跨两临近重点区段!$H:$H)=7)*(三跨两临近重点区段!$A:$A=D167),0))="已取消","已取消",INDEX(三跨两临近重点区段!$H:$H,MATCH(1,(MONTH(三跨两临近重点区段!$H:$H)=7)*(三跨两临近重点区段!$A:$A=D167)*(三跨两临近重点区段!$F:$F="现存区段"),0))),"")</f>
        <v/>
      </c>
      <c r="V167" s="232" t="str">
        <f t="array" ref="V167">IFERROR(IF(INDEX(三跨两临近重点区段!$F:$F,MATCH(1,(MONTH(三跨两临近重点区段!$H:$H)=7)*(三跨两临近重点区段!$A:$A=D167),0))="已取消","已取消",INDEX(三跨两临近重点区段!$I:$I,MATCH(1,(MONTH(三跨两临近重点区段!$H:$H)=7)*(三跨两临近重点区段!$A:$A=D167)*(三跨两临近重点区段!$F:$F="现存区段"),0))),"")</f>
        <v/>
      </c>
      <c r="W167" s="268" t="str">
        <f t="array" ref="W167">IFERROR(IF(INDEX(三跨两临近重点区段!$F:$F,MATCH(1,(MONTH(三跨两临近重点区段!$H:$H)=8)*(三跨两临近重点区段!$A:$A=D167),0))="已取消","已取消",INDEX(三跨两临近重点区段!$H:$H,MATCH(1,(MONTH(三跨两临近重点区段!$H:$H)=8)*(三跨两临近重点区段!$A:$A=D167)*(三跨两临近重点区段!$F:$F="现存区段"),0))),"")</f>
        <v/>
      </c>
      <c r="X167" s="232" t="str">
        <f t="array" ref="X167">IFERROR(IF(INDEX(三跨两临近重点区段!$F:$F,MATCH(1,(MONTH(三跨两临近重点区段!$H:$H)=8)*(三跨两临近重点区段!$A:$A=D167),0))="已取消","已取消",INDEX(三跨两临近重点区段!$I:$I,MATCH(1,(MONTH(三跨两临近重点区段!$H:$H)=8)*(三跨两临近重点区段!$A:$A=D167)*(三跨两临近重点区段!$F:$F="现存区段"),0))),"")</f>
        <v/>
      </c>
      <c r="Y167" s="268" t="str">
        <f t="array" ref="Y167">IFERROR(IF(INDEX(三跨两临近重点区段!$F:$F,MATCH(1,(MONTH(三跨两临近重点区段!$H:$H)=9)*(三跨两临近重点区段!$A:$A=D167),0))="已取消","已取消",INDEX(三跨两临近重点区段!$H:$H,MATCH(1,(MONTH(三跨两临近重点区段!$H:$H)=9)*(三跨两临近重点区段!$A:$A=D167)*(三跨两临近重点区段!$F:$F="现存区段"),0))),"")</f>
        <v/>
      </c>
      <c r="Z167" s="232" t="str">
        <f t="array" ref="Z167">IFERROR(IF(INDEX(三跨两临近重点区段!$F:$F,MATCH(1,(MONTH(三跨两临近重点区段!$H:$H)=9)*(三跨两临近重点区段!$A:$A=D167),0))="已取消","已取消",INDEX(三跨两临近重点区段!$I:$I,MATCH(1,(MONTH(三跨两临近重点区段!$H:$H)=9)*(三跨两临近重点区段!$A:$A=D167)*(三跨两临近重点区段!$F:$F="现存区段"),0))),"")</f>
        <v/>
      </c>
      <c r="AA167" s="268" t="str">
        <f t="array" ref="AA167">IFERROR(IF(INDEX(三跨两临近重点区段!$F:$F,MATCH(1,(MONTH(三跨两临近重点区段!$H:$H)=10)*(三跨两临近重点区段!$A:$A=D167),0))="已取消","已取消",INDEX(三跨两临近重点区段!$H:$H,MATCH(1,(MONTH(三跨两临近重点区段!$H:$H)=10)*(三跨两临近重点区段!$A:$A=D167)*(三跨两临近重点区段!$F:$F="现存区段"),0))),"")</f>
        <v/>
      </c>
      <c r="AB167" s="72" t="str">
        <f t="array" ref="AB167">IFERROR(IF(INDEX(三跨两临近重点区段!$F:$F,MATCH(1,(MONTH(三跨两临近重点区段!$H:$H)=10)*(三跨两临近重点区段!$A:$A=D167),0))="已取消","已取消",INDEX(三跨两临近重点区段!$I:$I,MATCH(1,(MONTH(三跨两临近重点区段!$H:$H)=10)*(三跨两临近重点区段!$A:$A=D167)*(三跨两临近重点区段!$F:$F="现存区段"),0))),"")</f>
        <v/>
      </c>
      <c r="AC167" s="284" t="str">
        <f t="array" ref="AC167">IFERROR(IF(INDEX(三跨两临近重点区段!$F:$F,MATCH(1,(MONTH(三跨两临近重点区段!$H:$H)=11)*(三跨两临近重点区段!$A:$A=D167),0))="已取消","已取消",INDEX(三跨两临近重点区段!$H:$H,MATCH(1,(MONTH(三跨两临近重点区段!$H:$H)=11)*(三跨两临近重点区段!$A:$A=D167)*(三跨两临近重点区段!$F:$F="现存区段"),0))),"")</f>
        <v/>
      </c>
      <c r="AD167" s="72" t="str">
        <f t="array" ref="AD167">IFERROR(IF(INDEX(三跨两临近重点区段!$F:$F,MATCH(1,(MONTH(三跨两临近重点区段!$H:$H)=11)*(三跨两临近重点区段!$A:$A=D167),0))="已取消","已取消",INDEX(三跨两临近重点区段!$I:$I,MATCH(1,(MONTH(三跨两临近重点区段!$H:$H)=11)*(三跨两临近重点区段!$A:$A=D167)*(三跨两临近重点区段!$F:$F="现存区段"),0))),"")</f>
        <v/>
      </c>
      <c r="AE167" s="284" t="str">
        <f t="array" ref="AE167">IFERROR(IF(INDEX(三跨两临近重点区段!$F:$F,MATCH(1,(MONTH(三跨两临近重点区段!$H:$H)=12)*(三跨两临近重点区段!$A:$A=D167),0))="已取消","已取消",INDEX(三跨两临近重点区段!$H:$H,MATCH(1,(MONTH(三跨两临近重点区段!$H:$H)=12)*(三跨两临近重点区段!$A:$A=D167)*(三跨两临近重点区段!$F:$F="现存区段"),0))),"")</f>
        <v/>
      </c>
      <c r="AF167" s="72" t="str">
        <f t="array" ref="AF167">IFERROR(IF(INDEX(三跨两临近重点区段!$F:$F,MATCH(1,(MONTH(三跨两临近重点区段!$H:$H)=12)*(三跨两临近重点区段!$A:$A=D167),0))="已取消","已取消",INDEX(三跨两临近重点区段!$I:$I,MATCH(1,(MONTH(三跨两临近重点区段!$H:$H)=12)*(三跨两临近重点区段!$A:$A=D167)*(三跨两临近重点区段!$F:$F="现存区段"),0))),"")</f>
        <v/>
      </c>
      <c r="AH167" t="e">
        <f t="array" ref="AH167">INDEX(三跨两临近重点区段!$G:$G,MATCH(D167,三跨两临近重点区段!$A:$A,0))</f>
        <v>#N/A</v>
      </c>
    </row>
    <row r="168" ht="14.25" spans="1:34">
      <c r="A168" s="263" t="s">
        <v>150</v>
      </c>
      <c r="B168" s="264" t="s">
        <v>2381</v>
      </c>
      <c r="C168" s="263" t="s">
        <v>2180</v>
      </c>
      <c r="D168" s="263" t="s">
        <v>2386</v>
      </c>
      <c r="E168" s="265" t="s">
        <v>2378</v>
      </c>
      <c r="F168" s="264" t="s">
        <v>125</v>
      </c>
      <c r="G168" s="263" t="s">
        <v>837</v>
      </c>
      <c r="H168" s="263" t="s">
        <v>826</v>
      </c>
      <c r="I168" s="273"/>
      <c r="J168" s="196"/>
      <c r="K168" s="196"/>
      <c r="L168" s="196"/>
      <c r="M168" s="270"/>
      <c r="N168" s="270"/>
      <c r="O168" s="33"/>
      <c r="P168" s="107"/>
      <c r="Q168" s="279"/>
      <c r="R168" s="279"/>
      <c r="S168" s="278">
        <v>45457</v>
      </c>
      <c r="T168" s="279" t="s">
        <v>2117</v>
      </c>
      <c r="U168" s="268" t="str">
        <f t="array" ref="U168">IFERROR(IF(INDEX(三跨两临近重点区段!$F:$F,MATCH(1,(MONTH(三跨两临近重点区段!$H:$H)=7)*(三跨两临近重点区段!$A:$A=D168),0))="已取消","已取消",INDEX(三跨两临近重点区段!$H:$H,MATCH(1,(MONTH(三跨两临近重点区段!$H:$H)=7)*(三跨两临近重点区段!$A:$A=D168)*(三跨两临近重点区段!$F:$F="现存区段"),0))),"")</f>
        <v/>
      </c>
      <c r="V168" s="232" t="str">
        <f t="array" ref="V168">IFERROR(IF(INDEX(三跨两临近重点区段!$F:$F,MATCH(1,(MONTH(三跨两临近重点区段!$H:$H)=7)*(三跨两临近重点区段!$A:$A=D168),0))="已取消","已取消",INDEX(三跨两临近重点区段!$I:$I,MATCH(1,(MONTH(三跨两临近重点区段!$H:$H)=7)*(三跨两临近重点区段!$A:$A=D168)*(三跨两临近重点区段!$F:$F="现存区段"),0))),"")</f>
        <v/>
      </c>
      <c r="W168" s="268" t="str">
        <f t="array" ref="W168">IFERROR(IF(INDEX(三跨两临近重点区段!$F:$F,MATCH(1,(MONTH(三跨两临近重点区段!$H:$H)=8)*(三跨两临近重点区段!$A:$A=D168),0))="已取消","已取消",INDEX(三跨两临近重点区段!$H:$H,MATCH(1,(MONTH(三跨两临近重点区段!$H:$H)=8)*(三跨两临近重点区段!$A:$A=D168)*(三跨两临近重点区段!$F:$F="现存区段"),0))),"")</f>
        <v/>
      </c>
      <c r="X168" s="232" t="str">
        <f t="array" ref="X168">IFERROR(IF(INDEX(三跨两临近重点区段!$F:$F,MATCH(1,(MONTH(三跨两临近重点区段!$H:$H)=8)*(三跨两临近重点区段!$A:$A=D168),0))="已取消","已取消",INDEX(三跨两临近重点区段!$I:$I,MATCH(1,(MONTH(三跨两临近重点区段!$H:$H)=8)*(三跨两临近重点区段!$A:$A=D168)*(三跨两临近重点区段!$F:$F="现存区段"),0))),"")</f>
        <v/>
      </c>
      <c r="Y168" s="268" t="str">
        <f t="array" ref="Y168">IFERROR(IF(INDEX(三跨两临近重点区段!$F:$F,MATCH(1,(MONTH(三跨两临近重点区段!$H:$H)=9)*(三跨两临近重点区段!$A:$A=D168),0))="已取消","已取消",INDEX(三跨两临近重点区段!$H:$H,MATCH(1,(MONTH(三跨两临近重点区段!$H:$H)=9)*(三跨两临近重点区段!$A:$A=D168)*(三跨两临近重点区段!$F:$F="现存区段"),0))),"")</f>
        <v/>
      </c>
      <c r="Z168" s="232" t="str">
        <f t="array" ref="Z168">IFERROR(IF(INDEX(三跨两临近重点区段!$F:$F,MATCH(1,(MONTH(三跨两临近重点区段!$H:$H)=9)*(三跨两临近重点区段!$A:$A=D168),0))="已取消","已取消",INDEX(三跨两临近重点区段!$I:$I,MATCH(1,(MONTH(三跨两临近重点区段!$H:$H)=9)*(三跨两临近重点区段!$A:$A=D168)*(三跨两临近重点区段!$F:$F="现存区段"),0))),"")</f>
        <v/>
      </c>
      <c r="AA168" s="268" t="str">
        <f t="array" ref="AA168">IFERROR(IF(INDEX(三跨两临近重点区段!$F:$F,MATCH(1,(MONTH(三跨两临近重点区段!$H:$H)=10)*(三跨两临近重点区段!$A:$A=D168),0))="已取消","已取消",INDEX(三跨两临近重点区段!$H:$H,MATCH(1,(MONTH(三跨两临近重点区段!$H:$H)=10)*(三跨两临近重点区段!$A:$A=D168)*(三跨两临近重点区段!$F:$F="现存区段"),0))),"")</f>
        <v/>
      </c>
      <c r="AB168" s="72" t="str">
        <f t="array" ref="AB168">IFERROR(IF(INDEX(三跨两临近重点区段!$F:$F,MATCH(1,(MONTH(三跨两临近重点区段!$H:$H)=10)*(三跨两临近重点区段!$A:$A=D168),0))="已取消","已取消",INDEX(三跨两临近重点区段!$I:$I,MATCH(1,(MONTH(三跨两临近重点区段!$H:$H)=10)*(三跨两临近重点区段!$A:$A=D168)*(三跨两临近重点区段!$F:$F="现存区段"),0))),"")</f>
        <v/>
      </c>
      <c r="AC168" s="284" t="str">
        <f t="array" ref="AC168">IFERROR(IF(INDEX(三跨两临近重点区段!$F:$F,MATCH(1,(MONTH(三跨两临近重点区段!$H:$H)=11)*(三跨两临近重点区段!$A:$A=D168),0))="已取消","已取消",INDEX(三跨两临近重点区段!$H:$H,MATCH(1,(MONTH(三跨两临近重点区段!$H:$H)=11)*(三跨两临近重点区段!$A:$A=D168)*(三跨两临近重点区段!$F:$F="现存区段"),0))),"")</f>
        <v/>
      </c>
      <c r="AD168" s="72" t="str">
        <f t="array" ref="AD168">IFERROR(IF(INDEX(三跨两临近重点区段!$F:$F,MATCH(1,(MONTH(三跨两临近重点区段!$H:$H)=11)*(三跨两临近重点区段!$A:$A=D168),0))="已取消","已取消",INDEX(三跨两临近重点区段!$I:$I,MATCH(1,(MONTH(三跨两临近重点区段!$H:$H)=11)*(三跨两临近重点区段!$A:$A=D168)*(三跨两临近重点区段!$F:$F="现存区段"),0))),"")</f>
        <v/>
      </c>
      <c r="AE168" s="284" t="str">
        <f t="array" ref="AE168">IFERROR(IF(INDEX(三跨两临近重点区段!$F:$F,MATCH(1,(MONTH(三跨两临近重点区段!$H:$H)=12)*(三跨两临近重点区段!$A:$A=D168),0))="已取消","已取消",INDEX(三跨两临近重点区段!$H:$H,MATCH(1,(MONTH(三跨两临近重点区段!$H:$H)=12)*(三跨两临近重点区段!$A:$A=D168)*(三跨两临近重点区段!$F:$F="现存区段"),0))),"")</f>
        <v/>
      </c>
      <c r="AF168" s="72" t="str">
        <f t="array" ref="AF168">IFERROR(IF(INDEX(三跨两临近重点区段!$F:$F,MATCH(1,(MONTH(三跨两临近重点区段!$H:$H)=12)*(三跨两临近重点区段!$A:$A=D168),0))="已取消","已取消",INDEX(三跨两临近重点区段!$I:$I,MATCH(1,(MONTH(三跨两临近重点区段!$H:$H)=12)*(三跨两临近重点区段!$A:$A=D168)*(三跨两临近重点区段!$F:$F="现存区段"),0))),"")</f>
        <v/>
      </c>
      <c r="AH168" t="e">
        <f t="array" ref="AH168">INDEX(三跨两临近重点区段!$G:$G,MATCH(D168,三跨两临近重点区段!$A:$A,0))</f>
        <v>#N/A</v>
      </c>
    </row>
    <row r="169" ht="14.25" spans="1:34">
      <c r="A169" s="263" t="s">
        <v>150</v>
      </c>
      <c r="B169" s="264" t="s">
        <v>2387</v>
      </c>
      <c r="C169" s="263" t="s">
        <v>2135</v>
      </c>
      <c r="D169" s="263" t="s">
        <v>2388</v>
      </c>
      <c r="E169" s="265" t="s">
        <v>2378</v>
      </c>
      <c r="F169" s="264" t="s">
        <v>125</v>
      </c>
      <c r="G169" s="263" t="s">
        <v>791</v>
      </c>
      <c r="H169" s="263" t="s">
        <v>799</v>
      </c>
      <c r="I169" s="273"/>
      <c r="J169" s="196"/>
      <c r="K169" s="196"/>
      <c r="L169" s="196"/>
      <c r="M169" s="270"/>
      <c r="N169" s="270"/>
      <c r="O169" s="33"/>
      <c r="P169" s="107"/>
      <c r="Q169" s="279"/>
      <c r="R169" s="279"/>
      <c r="S169" s="278">
        <v>45457</v>
      </c>
      <c r="T169" s="279" t="s">
        <v>2117</v>
      </c>
      <c r="U169" s="268" t="str">
        <f t="array" ref="U169">IFERROR(IF(INDEX(三跨两临近重点区段!$F:$F,MATCH(1,(MONTH(三跨两临近重点区段!$H:$H)=7)*(三跨两临近重点区段!$A:$A=D169),0))="已取消","已取消",INDEX(三跨两临近重点区段!$H:$H,MATCH(1,(MONTH(三跨两临近重点区段!$H:$H)=7)*(三跨两临近重点区段!$A:$A=D169)*(三跨两临近重点区段!$F:$F="现存区段"),0))),"")</f>
        <v/>
      </c>
      <c r="V169" s="232" t="str">
        <f t="array" ref="V169">IFERROR(IF(INDEX(三跨两临近重点区段!$F:$F,MATCH(1,(MONTH(三跨两临近重点区段!$H:$H)=7)*(三跨两临近重点区段!$A:$A=D169),0))="已取消","已取消",INDEX(三跨两临近重点区段!$I:$I,MATCH(1,(MONTH(三跨两临近重点区段!$H:$H)=7)*(三跨两临近重点区段!$A:$A=D169)*(三跨两临近重点区段!$F:$F="现存区段"),0))),"")</f>
        <v/>
      </c>
      <c r="W169" s="268" t="str">
        <f t="array" ref="W169">IFERROR(IF(INDEX(三跨两临近重点区段!$F:$F,MATCH(1,(MONTH(三跨两临近重点区段!$H:$H)=8)*(三跨两临近重点区段!$A:$A=D169),0))="已取消","已取消",INDEX(三跨两临近重点区段!$H:$H,MATCH(1,(MONTH(三跨两临近重点区段!$H:$H)=8)*(三跨两临近重点区段!$A:$A=D169)*(三跨两临近重点区段!$F:$F="现存区段"),0))),"")</f>
        <v/>
      </c>
      <c r="X169" s="232" t="str">
        <f t="array" ref="X169">IFERROR(IF(INDEX(三跨两临近重点区段!$F:$F,MATCH(1,(MONTH(三跨两临近重点区段!$H:$H)=8)*(三跨两临近重点区段!$A:$A=D169),0))="已取消","已取消",INDEX(三跨两临近重点区段!$I:$I,MATCH(1,(MONTH(三跨两临近重点区段!$H:$H)=8)*(三跨两临近重点区段!$A:$A=D169)*(三跨两临近重点区段!$F:$F="现存区段"),0))),"")</f>
        <v/>
      </c>
      <c r="Y169" s="268" t="str">
        <f t="array" ref="Y169">IFERROR(IF(INDEX(三跨两临近重点区段!$F:$F,MATCH(1,(MONTH(三跨两临近重点区段!$H:$H)=9)*(三跨两临近重点区段!$A:$A=D169),0))="已取消","已取消",INDEX(三跨两临近重点区段!$H:$H,MATCH(1,(MONTH(三跨两临近重点区段!$H:$H)=9)*(三跨两临近重点区段!$A:$A=D169)*(三跨两临近重点区段!$F:$F="现存区段"),0))),"")</f>
        <v/>
      </c>
      <c r="Z169" s="232" t="str">
        <f t="array" ref="Z169">IFERROR(IF(INDEX(三跨两临近重点区段!$F:$F,MATCH(1,(MONTH(三跨两临近重点区段!$H:$H)=9)*(三跨两临近重点区段!$A:$A=D169),0))="已取消","已取消",INDEX(三跨两临近重点区段!$I:$I,MATCH(1,(MONTH(三跨两临近重点区段!$H:$H)=9)*(三跨两临近重点区段!$A:$A=D169)*(三跨两临近重点区段!$F:$F="现存区段"),0))),"")</f>
        <v/>
      </c>
      <c r="AA169" s="268" t="str">
        <f t="array" ref="AA169">IFERROR(IF(INDEX(三跨两临近重点区段!$F:$F,MATCH(1,(MONTH(三跨两临近重点区段!$H:$H)=10)*(三跨两临近重点区段!$A:$A=D169),0))="已取消","已取消",INDEX(三跨两临近重点区段!$H:$H,MATCH(1,(MONTH(三跨两临近重点区段!$H:$H)=10)*(三跨两临近重点区段!$A:$A=D169)*(三跨两临近重点区段!$F:$F="现存区段"),0))),"")</f>
        <v/>
      </c>
      <c r="AB169" s="72" t="str">
        <f t="array" ref="AB169">IFERROR(IF(INDEX(三跨两临近重点区段!$F:$F,MATCH(1,(MONTH(三跨两临近重点区段!$H:$H)=10)*(三跨两临近重点区段!$A:$A=D169),0))="已取消","已取消",INDEX(三跨两临近重点区段!$I:$I,MATCH(1,(MONTH(三跨两临近重点区段!$H:$H)=10)*(三跨两临近重点区段!$A:$A=D169)*(三跨两临近重点区段!$F:$F="现存区段"),0))),"")</f>
        <v/>
      </c>
      <c r="AC169" s="284" t="str">
        <f t="array" ref="AC169">IFERROR(IF(INDEX(三跨两临近重点区段!$F:$F,MATCH(1,(MONTH(三跨两临近重点区段!$H:$H)=11)*(三跨两临近重点区段!$A:$A=D169),0))="已取消","已取消",INDEX(三跨两临近重点区段!$H:$H,MATCH(1,(MONTH(三跨两临近重点区段!$H:$H)=11)*(三跨两临近重点区段!$A:$A=D169)*(三跨两临近重点区段!$F:$F="现存区段"),0))),"")</f>
        <v/>
      </c>
      <c r="AD169" s="72" t="str">
        <f t="array" ref="AD169">IFERROR(IF(INDEX(三跨两临近重点区段!$F:$F,MATCH(1,(MONTH(三跨两临近重点区段!$H:$H)=11)*(三跨两临近重点区段!$A:$A=D169),0))="已取消","已取消",INDEX(三跨两临近重点区段!$I:$I,MATCH(1,(MONTH(三跨两临近重点区段!$H:$H)=11)*(三跨两临近重点区段!$A:$A=D169)*(三跨两临近重点区段!$F:$F="现存区段"),0))),"")</f>
        <v/>
      </c>
      <c r="AE169" s="284" t="str">
        <f t="array" ref="AE169">IFERROR(IF(INDEX(三跨两临近重点区段!$F:$F,MATCH(1,(MONTH(三跨两临近重点区段!$H:$H)=12)*(三跨两临近重点区段!$A:$A=D169),0))="已取消","已取消",INDEX(三跨两临近重点区段!$H:$H,MATCH(1,(MONTH(三跨两临近重点区段!$H:$H)=12)*(三跨两临近重点区段!$A:$A=D169)*(三跨两临近重点区段!$F:$F="现存区段"),0))),"")</f>
        <v/>
      </c>
      <c r="AF169" s="72" t="str">
        <f t="array" ref="AF169">IFERROR(IF(INDEX(三跨两临近重点区段!$F:$F,MATCH(1,(MONTH(三跨两临近重点区段!$H:$H)=12)*(三跨两临近重点区段!$A:$A=D169),0))="已取消","已取消",INDEX(三跨两临近重点区段!$I:$I,MATCH(1,(MONTH(三跨两临近重点区段!$H:$H)=12)*(三跨两临近重点区段!$A:$A=D169)*(三跨两临近重点区段!$F:$F="现存区段"),0))),"")</f>
        <v/>
      </c>
      <c r="AH169" t="e">
        <f t="array" ref="AH169">INDEX(三跨两临近重点区段!$G:$G,MATCH(D169,三跨两临近重点区段!$A:$A,0))</f>
        <v>#N/A</v>
      </c>
    </row>
    <row r="170" ht="14.25" spans="1:34">
      <c r="A170" s="263" t="s">
        <v>150</v>
      </c>
      <c r="B170" s="264" t="s">
        <v>2389</v>
      </c>
      <c r="C170" s="263" t="s">
        <v>2135</v>
      </c>
      <c r="D170" s="263" t="s">
        <v>2390</v>
      </c>
      <c r="E170" s="265" t="s">
        <v>2142</v>
      </c>
      <c r="F170" s="264" t="s">
        <v>125</v>
      </c>
      <c r="G170" s="263" t="s">
        <v>2143</v>
      </c>
      <c r="H170" s="263" t="s">
        <v>564</v>
      </c>
      <c r="I170" s="273"/>
      <c r="J170" s="196"/>
      <c r="K170" s="196"/>
      <c r="L170" s="196"/>
      <c r="M170" s="270"/>
      <c r="N170" s="270"/>
      <c r="O170" s="33"/>
      <c r="P170" s="107"/>
      <c r="Q170" s="279"/>
      <c r="R170" s="279"/>
      <c r="S170" s="278">
        <v>45456</v>
      </c>
      <c r="T170" s="279" t="s">
        <v>2117</v>
      </c>
      <c r="U170" s="268" t="str">
        <f t="array" ref="U170">IFERROR(IF(INDEX(三跨两临近重点区段!$F:$F,MATCH(1,(MONTH(三跨两临近重点区段!$H:$H)=7)*(三跨两临近重点区段!$A:$A=D170),0))="已取消","已取消",INDEX(三跨两临近重点区段!$H:$H,MATCH(1,(MONTH(三跨两临近重点区段!$H:$H)=7)*(三跨两临近重点区段!$A:$A=D170)*(三跨两临近重点区段!$F:$F="现存区段"),0))),"")</f>
        <v/>
      </c>
      <c r="V170" s="232" t="str">
        <f t="array" ref="V170">IFERROR(IF(INDEX(三跨两临近重点区段!$F:$F,MATCH(1,(MONTH(三跨两临近重点区段!$H:$H)=7)*(三跨两临近重点区段!$A:$A=D170),0))="已取消","已取消",INDEX(三跨两临近重点区段!$I:$I,MATCH(1,(MONTH(三跨两临近重点区段!$H:$H)=7)*(三跨两临近重点区段!$A:$A=D170)*(三跨两临近重点区段!$F:$F="现存区段"),0))),"")</f>
        <v/>
      </c>
      <c r="W170" s="268" t="str">
        <f t="array" ref="W170">IFERROR(IF(INDEX(三跨两临近重点区段!$F:$F,MATCH(1,(MONTH(三跨两临近重点区段!$H:$H)=8)*(三跨两临近重点区段!$A:$A=D170),0))="已取消","已取消",INDEX(三跨两临近重点区段!$H:$H,MATCH(1,(MONTH(三跨两临近重点区段!$H:$H)=8)*(三跨两临近重点区段!$A:$A=D170)*(三跨两临近重点区段!$F:$F="现存区段"),0))),"")</f>
        <v/>
      </c>
      <c r="X170" s="232" t="str">
        <f t="array" ref="X170">IFERROR(IF(INDEX(三跨两临近重点区段!$F:$F,MATCH(1,(MONTH(三跨两临近重点区段!$H:$H)=8)*(三跨两临近重点区段!$A:$A=D170),0))="已取消","已取消",INDEX(三跨两临近重点区段!$I:$I,MATCH(1,(MONTH(三跨两临近重点区段!$H:$H)=8)*(三跨两临近重点区段!$A:$A=D170)*(三跨两临近重点区段!$F:$F="现存区段"),0))),"")</f>
        <v/>
      </c>
      <c r="Y170" s="268" t="str">
        <f t="array" ref="Y170">IFERROR(IF(INDEX(三跨两临近重点区段!$F:$F,MATCH(1,(MONTH(三跨两临近重点区段!$H:$H)=9)*(三跨两临近重点区段!$A:$A=D170),0))="已取消","已取消",INDEX(三跨两临近重点区段!$H:$H,MATCH(1,(MONTH(三跨两临近重点区段!$H:$H)=9)*(三跨两临近重点区段!$A:$A=D170)*(三跨两临近重点区段!$F:$F="现存区段"),0))),"")</f>
        <v/>
      </c>
      <c r="Z170" s="232" t="str">
        <f t="array" ref="Z170">IFERROR(IF(INDEX(三跨两临近重点区段!$F:$F,MATCH(1,(MONTH(三跨两临近重点区段!$H:$H)=9)*(三跨两临近重点区段!$A:$A=D170),0))="已取消","已取消",INDEX(三跨两临近重点区段!$I:$I,MATCH(1,(MONTH(三跨两临近重点区段!$H:$H)=9)*(三跨两临近重点区段!$A:$A=D170)*(三跨两临近重点区段!$F:$F="现存区段"),0))),"")</f>
        <v/>
      </c>
      <c r="AA170" s="268" t="str">
        <f t="array" ref="AA170">IFERROR(IF(INDEX(三跨两临近重点区段!$F:$F,MATCH(1,(MONTH(三跨两临近重点区段!$H:$H)=10)*(三跨两临近重点区段!$A:$A=D170),0))="已取消","已取消",INDEX(三跨两临近重点区段!$H:$H,MATCH(1,(MONTH(三跨两临近重点区段!$H:$H)=10)*(三跨两临近重点区段!$A:$A=D170)*(三跨两临近重点区段!$F:$F="现存区段"),0))),"")</f>
        <v/>
      </c>
      <c r="AB170" s="72" t="str">
        <f t="array" ref="AB170">IFERROR(IF(INDEX(三跨两临近重点区段!$F:$F,MATCH(1,(MONTH(三跨两临近重点区段!$H:$H)=10)*(三跨两临近重点区段!$A:$A=D170),0))="已取消","已取消",INDEX(三跨两临近重点区段!$I:$I,MATCH(1,(MONTH(三跨两临近重点区段!$H:$H)=10)*(三跨两临近重点区段!$A:$A=D170)*(三跨两临近重点区段!$F:$F="现存区段"),0))),"")</f>
        <v/>
      </c>
      <c r="AC170" s="284" t="str">
        <f t="array" ref="AC170">IFERROR(IF(INDEX(三跨两临近重点区段!$F:$F,MATCH(1,(MONTH(三跨两临近重点区段!$H:$H)=11)*(三跨两临近重点区段!$A:$A=D170),0))="已取消","已取消",INDEX(三跨两临近重点区段!$H:$H,MATCH(1,(MONTH(三跨两临近重点区段!$H:$H)=11)*(三跨两临近重点区段!$A:$A=D170)*(三跨两临近重点区段!$F:$F="现存区段"),0))),"")</f>
        <v/>
      </c>
      <c r="AD170" s="72" t="str">
        <f t="array" ref="AD170">IFERROR(IF(INDEX(三跨两临近重点区段!$F:$F,MATCH(1,(MONTH(三跨两临近重点区段!$H:$H)=11)*(三跨两临近重点区段!$A:$A=D170),0))="已取消","已取消",INDEX(三跨两临近重点区段!$I:$I,MATCH(1,(MONTH(三跨两临近重点区段!$H:$H)=11)*(三跨两临近重点区段!$A:$A=D170)*(三跨两临近重点区段!$F:$F="现存区段"),0))),"")</f>
        <v/>
      </c>
      <c r="AE170" s="284" t="str">
        <f t="array" ref="AE170">IFERROR(IF(INDEX(三跨两临近重点区段!$F:$F,MATCH(1,(MONTH(三跨两临近重点区段!$H:$H)=12)*(三跨两临近重点区段!$A:$A=D170),0))="已取消","已取消",INDEX(三跨两临近重点区段!$H:$H,MATCH(1,(MONTH(三跨两临近重点区段!$H:$H)=12)*(三跨两临近重点区段!$A:$A=D170)*(三跨两临近重点区段!$F:$F="现存区段"),0))),"")</f>
        <v/>
      </c>
      <c r="AF170" s="72" t="str">
        <f t="array" ref="AF170">IFERROR(IF(INDEX(三跨两临近重点区段!$F:$F,MATCH(1,(MONTH(三跨两临近重点区段!$H:$H)=12)*(三跨两临近重点区段!$A:$A=D170),0))="已取消","已取消",INDEX(三跨两临近重点区段!$I:$I,MATCH(1,(MONTH(三跨两临近重点区段!$H:$H)=12)*(三跨两临近重点区段!$A:$A=D170)*(三跨两临近重点区段!$F:$F="现存区段"),0))),"")</f>
        <v/>
      </c>
      <c r="AH170" t="e">
        <f t="array" ref="AH170">INDEX(三跨两临近重点区段!$G:$G,MATCH(D170,三跨两临近重点区段!$A:$A,0))</f>
        <v>#N/A</v>
      </c>
    </row>
    <row r="171" ht="14.25" spans="1:34">
      <c r="A171" s="263" t="s">
        <v>363</v>
      </c>
      <c r="B171" s="264" t="s">
        <v>2391</v>
      </c>
      <c r="C171" s="263" t="s">
        <v>2392</v>
      </c>
      <c r="D171" s="263" t="s">
        <v>2393</v>
      </c>
      <c r="E171" s="265" t="s">
        <v>2142</v>
      </c>
      <c r="F171" s="264" t="s">
        <v>125</v>
      </c>
      <c r="G171" s="263" t="s">
        <v>2143</v>
      </c>
      <c r="H171" s="263" t="s">
        <v>581</v>
      </c>
      <c r="I171" s="273"/>
      <c r="J171" s="196"/>
      <c r="K171" s="196"/>
      <c r="L171" s="196"/>
      <c r="M171" s="270"/>
      <c r="N171" s="270"/>
      <c r="O171" s="33"/>
      <c r="P171" s="107"/>
      <c r="Q171" s="279"/>
      <c r="R171" s="279"/>
      <c r="S171" s="278">
        <v>45456</v>
      </c>
      <c r="T171" s="279" t="s">
        <v>2117</v>
      </c>
      <c r="U171" s="268" t="str">
        <f t="array" ref="U171">IFERROR(IF(INDEX(三跨两临近重点区段!$F:$F,MATCH(1,(MONTH(三跨两临近重点区段!$H:$H)=7)*(三跨两临近重点区段!$A:$A=D171),0))="已取消","已取消",INDEX(三跨两临近重点区段!$H:$H,MATCH(1,(MONTH(三跨两临近重点区段!$H:$H)=7)*(三跨两临近重点区段!$A:$A=D171)*(三跨两临近重点区段!$F:$F="现存区段"),0))),"")</f>
        <v/>
      </c>
      <c r="V171" s="232" t="str">
        <f t="array" ref="V171">IFERROR(IF(INDEX(三跨两临近重点区段!$F:$F,MATCH(1,(MONTH(三跨两临近重点区段!$H:$H)=7)*(三跨两临近重点区段!$A:$A=D171),0))="已取消","已取消",INDEX(三跨两临近重点区段!$I:$I,MATCH(1,(MONTH(三跨两临近重点区段!$H:$H)=7)*(三跨两临近重点区段!$A:$A=D171)*(三跨两临近重点区段!$F:$F="现存区段"),0))),"")</f>
        <v/>
      </c>
      <c r="W171" s="268" t="str">
        <f t="array" ref="W171">IFERROR(IF(INDEX(三跨两临近重点区段!$F:$F,MATCH(1,(MONTH(三跨两临近重点区段!$H:$H)=8)*(三跨两临近重点区段!$A:$A=D171),0))="已取消","已取消",INDEX(三跨两临近重点区段!$H:$H,MATCH(1,(MONTH(三跨两临近重点区段!$H:$H)=8)*(三跨两临近重点区段!$A:$A=D171)*(三跨两临近重点区段!$F:$F="现存区段"),0))),"")</f>
        <v/>
      </c>
      <c r="X171" s="232" t="str">
        <f t="array" ref="X171">IFERROR(IF(INDEX(三跨两临近重点区段!$F:$F,MATCH(1,(MONTH(三跨两临近重点区段!$H:$H)=8)*(三跨两临近重点区段!$A:$A=D171),0))="已取消","已取消",INDEX(三跨两临近重点区段!$I:$I,MATCH(1,(MONTH(三跨两临近重点区段!$H:$H)=8)*(三跨两临近重点区段!$A:$A=D171)*(三跨两临近重点区段!$F:$F="现存区段"),0))),"")</f>
        <v/>
      </c>
      <c r="Y171" s="268" t="str">
        <f t="array" ref="Y171">IFERROR(IF(INDEX(三跨两临近重点区段!$F:$F,MATCH(1,(MONTH(三跨两临近重点区段!$H:$H)=9)*(三跨两临近重点区段!$A:$A=D171),0))="已取消","已取消",INDEX(三跨两临近重点区段!$H:$H,MATCH(1,(MONTH(三跨两临近重点区段!$H:$H)=9)*(三跨两临近重点区段!$A:$A=D171)*(三跨两临近重点区段!$F:$F="现存区段"),0))),"")</f>
        <v/>
      </c>
      <c r="Z171" s="232" t="str">
        <f t="array" ref="Z171">IFERROR(IF(INDEX(三跨两临近重点区段!$F:$F,MATCH(1,(MONTH(三跨两临近重点区段!$H:$H)=9)*(三跨两临近重点区段!$A:$A=D171),0))="已取消","已取消",INDEX(三跨两临近重点区段!$I:$I,MATCH(1,(MONTH(三跨两临近重点区段!$H:$H)=9)*(三跨两临近重点区段!$A:$A=D171)*(三跨两临近重点区段!$F:$F="现存区段"),0))),"")</f>
        <v/>
      </c>
      <c r="AA171" s="268" t="str">
        <f t="array" ref="AA171">IFERROR(IF(INDEX(三跨两临近重点区段!$F:$F,MATCH(1,(MONTH(三跨两临近重点区段!$H:$H)=10)*(三跨两临近重点区段!$A:$A=D171),0))="已取消","已取消",INDEX(三跨两临近重点区段!$H:$H,MATCH(1,(MONTH(三跨两临近重点区段!$H:$H)=10)*(三跨两临近重点区段!$A:$A=D171)*(三跨两临近重点区段!$F:$F="现存区段"),0))),"")</f>
        <v/>
      </c>
      <c r="AB171" s="72" t="str">
        <f t="array" ref="AB171">IFERROR(IF(INDEX(三跨两临近重点区段!$F:$F,MATCH(1,(MONTH(三跨两临近重点区段!$H:$H)=10)*(三跨两临近重点区段!$A:$A=D171),0))="已取消","已取消",INDEX(三跨两临近重点区段!$I:$I,MATCH(1,(MONTH(三跨两临近重点区段!$H:$H)=10)*(三跨两临近重点区段!$A:$A=D171)*(三跨两临近重点区段!$F:$F="现存区段"),0))),"")</f>
        <v/>
      </c>
      <c r="AC171" s="284" t="str">
        <f t="array" ref="AC171">IFERROR(IF(INDEX(三跨两临近重点区段!$F:$F,MATCH(1,(MONTH(三跨两临近重点区段!$H:$H)=11)*(三跨两临近重点区段!$A:$A=D171),0))="已取消","已取消",INDEX(三跨两临近重点区段!$H:$H,MATCH(1,(MONTH(三跨两临近重点区段!$H:$H)=11)*(三跨两临近重点区段!$A:$A=D171)*(三跨两临近重点区段!$F:$F="现存区段"),0))),"")</f>
        <v/>
      </c>
      <c r="AD171" s="72" t="str">
        <f t="array" ref="AD171">IFERROR(IF(INDEX(三跨两临近重点区段!$F:$F,MATCH(1,(MONTH(三跨两临近重点区段!$H:$H)=11)*(三跨两临近重点区段!$A:$A=D171),0))="已取消","已取消",INDEX(三跨两临近重点区段!$I:$I,MATCH(1,(MONTH(三跨两临近重点区段!$H:$H)=11)*(三跨两临近重点区段!$A:$A=D171)*(三跨两临近重点区段!$F:$F="现存区段"),0))),"")</f>
        <v/>
      </c>
      <c r="AE171" s="284" t="str">
        <f t="array" ref="AE171">IFERROR(IF(INDEX(三跨两临近重点区段!$F:$F,MATCH(1,(MONTH(三跨两临近重点区段!$H:$H)=12)*(三跨两临近重点区段!$A:$A=D171),0))="已取消","已取消",INDEX(三跨两临近重点区段!$H:$H,MATCH(1,(MONTH(三跨两临近重点区段!$H:$H)=12)*(三跨两临近重点区段!$A:$A=D171)*(三跨两临近重点区段!$F:$F="现存区段"),0))),"")</f>
        <v/>
      </c>
      <c r="AF171" s="72" t="str">
        <f t="array" ref="AF171">IFERROR(IF(INDEX(三跨两临近重点区段!$F:$F,MATCH(1,(MONTH(三跨两临近重点区段!$H:$H)=12)*(三跨两临近重点区段!$A:$A=D171),0))="已取消","已取消",INDEX(三跨两临近重点区段!$I:$I,MATCH(1,(MONTH(三跨两临近重点区段!$H:$H)=12)*(三跨两临近重点区段!$A:$A=D171)*(三跨两临近重点区段!$F:$F="现存区段"),0))),"")</f>
        <v/>
      </c>
      <c r="AH171" t="e">
        <f t="array" ref="AH171">INDEX(三跨两临近重点区段!$G:$G,MATCH(D171,三跨两临近重点区段!$A:$A,0))</f>
        <v>#N/A</v>
      </c>
    </row>
    <row r="172" ht="14.25" spans="1:34">
      <c r="A172" s="263" t="s">
        <v>363</v>
      </c>
      <c r="B172" s="264" t="s">
        <v>2391</v>
      </c>
      <c r="C172" s="263" t="s">
        <v>2392</v>
      </c>
      <c r="D172" s="263" t="s">
        <v>2394</v>
      </c>
      <c r="E172" s="265" t="s">
        <v>2142</v>
      </c>
      <c r="F172" s="264" t="s">
        <v>125</v>
      </c>
      <c r="G172" s="263" t="s">
        <v>2143</v>
      </c>
      <c r="H172" s="263" t="s">
        <v>581</v>
      </c>
      <c r="I172" s="273"/>
      <c r="J172" s="196"/>
      <c r="K172" s="196"/>
      <c r="L172" s="196"/>
      <c r="M172" s="270"/>
      <c r="N172" s="270"/>
      <c r="O172" s="33"/>
      <c r="P172" s="107"/>
      <c r="Q172" s="279"/>
      <c r="R172" s="279"/>
      <c r="S172" s="278">
        <v>45456</v>
      </c>
      <c r="T172" s="279" t="s">
        <v>2117</v>
      </c>
      <c r="U172" s="268" t="str">
        <f t="array" ref="U172">IFERROR(IF(INDEX(三跨两临近重点区段!$F:$F,MATCH(1,(MONTH(三跨两临近重点区段!$H:$H)=7)*(三跨两临近重点区段!$A:$A=D172),0))="已取消","已取消",INDEX(三跨两临近重点区段!$H:$H,MATCH(1,(MONTH(三跨两临近重点区段!$H:$H)=7)*(三跨两临近重点区段!$A:$A=D172)*(三跨两临近重点区段!$F:$F="现存区段"),0))),"")</f>
        <v/>
      </c>
      <c r="V172" s="232" t="str">
        <f t="array" ref="V172">IFERROR(IF(INDEX(三跨两临近重点区段!$F:$F,MATCH(1,(MONTH(三跨两临近重点区段!$H:$H)=7)*(三跨两临近重点区段!$A:$A=D172),0))="已取消","已取消",INDEX(三跨两临近重点区段!$I:$I,MATCH(1,(MONTH(三跨两临近重点区段!$H:$H)=7)*(三跨两临近重点区段!$A:$A=D172)*(三跨两临近重点区段!$F:$F="现存区段"),0))),"")</f>
        <v/>
      </c>
      <c r="W172" s="268" t="str">
        <f t="array" ref="W172">IFERROR(IF(INDEX(三跨两临近重点区段!$F:$F,MATCH(1,(MONTH(三跨两临近重点区段!$H:$H)=8)*(三跨两临近重点区段!$A:$A=D172),0))="已取消","已取消",INDEX(三跨两临近重点区段!$H:$H,MATCH(1,(MONTH(三跨两临近重点区段!$H:$H)=8)*(三跨两临近重点区段!$A:$A=D172)*(三跨两临近重点区段!$F:$F="现存区段"),0))),"")</f>
        <v/>
      </c>
      <c r="X172" s="232" t="str">
        <f t="array" ref="X172">IFERROR(IF(INDEX(三跨两临近重点区段!$F:$F,MATCH(1,(MONTH(三跨两临近重点区段!$H:$H)=8)*(三跨两临近重点区段!$A:$A=D172),0))="已取消","已取消",INDEX(三跨两临近重点区段!$I:$I,MATCH(1,(MONTH(三跨两临近重点区段!$H:$H)=8)*(三跨两临近重点区段!$A:$A=D172)*(三跨两临近重点区段!$F:$F="现存区段"),0))),"")</f>
        <v/>
      </c>
      <c r="Y172" s="268" t="str">
        <f t="array" ref="Y172">IFERROR(IF(INDEX(三跨两临近重点区段!$F:$F,MATCH(1,(MONTH(三跨两临近重点区段!$H:$H)=9)*(三跨两临近重点区段!$A:$A=D172),0))="已取消","已取消",INDEX(三跨两临近重点区段!$H:$H,MATCH(1,(MONTH(三跨两临近重点区段!$H:$H)=9)*(三跨两临近重点区段!$A:$A=D172)*(三跨两临近重点区段!$F:$F="现存区段"),0))),"")</f>
        <v/>
      </c>
      <c r="Z172" s="232" t="str">
        <f t="array" ref="Z172">IFERROR(IF(INDEX(三跨两临近重点区段!$F:$F,MATCH(1,(MONTH(三跨两临近重点区段!$H:$H)=9)*(三跨两临近重点区段!$A:$A=D172),0))="已取消","已取消",INDEX(三跨两临近重点区段!$I:$I,MATCH(1,(MONTH(三跨两临近重点区段!$H:$H)=9)*(三跨两临近重点区段!$A:$A=D172)*(三跨两临近重点区段!$F:$F="现存区段"),0))),"")</f>
        <v/>
      </c>
      <c r="AA172" s="268" t="str">
        <f t="array" ref="AA172">IFERROR(IF(INDEX(三跨两临近重点区段!$F:$F,MATCH(1,(MONTH(三跨两临近重点区段!$H:$H)=10)*(三跨两临近重点区段!$A:$A=D172),0))="已取消","已取消",INDEX(三跨两临近重点区段!$H:$H,MATCH(1,(MONTH(三跨两临近重点区段!$H:$H)=10)*(三跨两临近重点区段!$A:$A=D172)*(三跨两临近重点区段!$F:$F="现存区段"),0))),"")</f>
        <v/>
      </c>
      <c r="AB172" s="72" t="str">
        <f t="array" ref="AB172">IFERROR(IF(INDEX(三跨两临近重点区段!$F:$F,MATCH(1,(MONTH(三跨两临近重点区段!$H:$H)=10)*(三跨两临近重点区段!$A:$A=D172),0))="已取消","已取消",INDEX(三跨两临近重点区段!$I:$I,MATCH(1,(MONTH(三跨两临近重点区段!$H:$H)=10)*(三跨两临近重点区段!$A:$A=D172)*(三跨两临近重点区段!$F:$F="现存区段"),0))),"")</f>
        <v/>
      </c>
      <c r="AC172" s="284" t="str">
        <f t="array" ref="AC172">IFERROR(IF(INDEX(三跨两临近重点区段!$F:$F,MATCH(1,(MONTH(三跨两临近重点区段!$H:$H)=11)*(三跨两临近重点区段!$A:$A=D172),0))="已取消","已取消",INDEX(三跨两临近重点区段!$H:$H,MATCH(1,(MONTH(三跨两临近重点区段!$H:$H)=11)*(三跨两临近重点区段!$A:$A=D172)*(三跨两临近重点区段!$F:$F="现存区段"),0))),"")</f>
        <v/>
      </c>
      <c r="AD172" s="72" t="str">
        <f t="array" ref="AD172">IFERROR(IF(INDEX(三跨两临近重点区段!$F:$F,MATCH(1,(MONTH(三跨两临近重点区段!$H:$H)=11)*(三跨两临近重点区段!$A:$A=D172),0))="已取消","已取消",INDEX(三跨两临近重点区段!$I:$I,MATCH(1,(MONTH(三跨两临近重点区段!$H:$H)=11)*(三跨两临近重点区段!$A:$A=D172)*(三跨两临近重点区段!$F:$F="现存区段"),0))),"")</f>
        <v/>
      </c>
      <c r="AE172" s="284" t="str">
        <f t="array" ref="AE172">IFERROR(IF(INDEX(三跨两临近重点区段!$F:$F,MATCH(1,(MONTH(三跨两临近重点区段!$H:$H)=12)*(三跨两临近重点区段!$A:$A=D172),0))="已取消","已取消",INDEX(三跨两临近重点区段!$H:$H,MATCH(1,(MONTH(三跨两临近重点区段!$H:$H)=12)*(三跨两临近重点区段!$A:$A=D172)*(三跨两临近重点区段!$F:$F="现存区段"),0))),"")</f>
        <v/>
      </c>
      <c r="AF172" s="72" t="str">
        <f t="array" ref="AF172">IFERROR(IF(INDEX(三跨两临近重点区段!$F:$F,MATCH(1,(MONTH(三跨两临近重点区段!$H:$H)=12)*(三跨两临近重点区段!$A:$A=D172),0))="已取消","已取消",INDEX(三跨两临近重点区段!$I:$I,MATCH(1,(MONTH(三跨两临近重点区段!$H:$H)=12)*(三跨两临近重点区段!$A:$A=D172)*(三跨两临近重点区段!$F:$F="现存区段"),0))),"")</f>
        <v/>
      </c>
      <c r="AH172" t="e">
        <f t="array" ref="AH172">INDEX(三跨两临近重点区段!$G:$G,MATCH(D172,三跨两临近重点区段!$A:$A,0))</f>
        <v>#N/A</v>
      </c>
    </row>
    <row r="173" ht="14.25" spans="1:34">
      <c r="A173" s="263" t="s">
        <v>363</v>
      </c>
      <c r="B173" s="264" t="s">
        <v>2391</v>
      </c>
      <c r="C173" s="263" t="s">
        <v>2395</v>
      </c>
      <c r="D173" s="263" t="s">
        <v>2396</v>
      </c>
      <c r="E173" s="265" t="s">
        <v>2142</v>
      </c>
      <c r="F173" s="264" t="s">
        <v>125</v>
      </c>
      <c r="G173" s="263" t="s">
        <v>2143</v>
      </c>
      <c r="H173" s="263" t="s">
        <v>581</v>
      </c>
      <c r="I173" s="273"/>
      <c r="J173" s="196"/>
      <c r="K173" s="196"/>
      <c r="L173" s="196"/>
      <c r="M173" s="270"/>
      <c r="N173" s="270"/>
      <c r="O173" s="33"/>
      <c r="P173" s="107"/>
      <c r="Q173" s="279"/>
      <c r="R173" s="279"/>
      <c r="S173" s="278">
        <v>45456</v>
      </c>
      <c r="T173" s="279" t="s">
        <v>2117</v>
      </c>
      <c r="U173" s="268" t="str">
        <f t="array" ref="U173">IFERROR(IF(INDEX(三跨两临近重点区段!$F:$F,MATCH(1,(MONTH(三跨两临近重点区段!$H:$H)=7)*(三跨两临近重点区段!$A:$A=D173),0))="已取消","已取消",INDEX(三跨两临近重点区段!$H:$H,MATCH(1,(MONTH(三跨两临近重点区段!$H:$H)=7)*(三跨两临近重点区段!$A:$A=D173)*(三跨两临近重点区段!$F:$F="现存区段"),0))),"")</f>
        <v/>
      </c>
      <c r="V173" s="232" t="str">
        <f t="array" ref="V173">IFERROR(IF(INDEX(三跨两临近重点区段!$F:$F,MATCH(1,(MONTH(三跨两临近重点区段!$H:$H)=7)*(三跨两临近重点区段!$A:$A=D173),0))="已取消","已取消",INDEX(三跨两临近重点区段!$I:$I,MATCH(1,(MONTH(三跨两临近重点区段!$H:$H)=7)*(三跨两临近重点区段!$A:$A=D173)*(三跨两临近重点区段!$F:$F="现存区段"),0))),"")</f>
        <v/>
      </c>
      <c r="W173" s="268" t="str">
        <f t="array" ref="W173">IFERROR(IF(INDEX(三跨两临近重点区段!$F:$F,MATCH(1,(MONTH(三跨两临近重点区段!$H:$H)=8)*(三跨两临近重点区段!$A:$A=D173),0))="已取消","已取消",INDEX(三跨两临近重点区段!$H:$H,MATCH(1,(MONTH(三跨两临近重点区段!$H:$H)=8)*(三跨两临近重点区段!$A:$A=D173)*(三跨两临近重点区段!$F:$F="现存区段"),0))),"")</f>
        <v/>
      </c>
      <c r="X173" s="232" t="str">
        <f t="array" ref="X173">IFERROR(IF(INDEX(三跨两临近重点区段!$F:$F,MATCH(1,(MONTH(三跨两临近重点区段!$H:$H)=8)*(三跨两临近重点区段!$A:$A=D173),0))="已取消","已取消",INDEX(三跨两临近重点区段!$I:$I,MATCH(1,(MONTH(三跨两临近重点区段!$H:$H)=8)*(三跨两临近重点区段!$A:$A=D173)*(三跨两临近重点区段!$F:$F="现存区段"),0))),"")</f>
        <v/>
      </c>
      <c r="Y173" s="268" t="str">
        <f t="array" ref="Y173">IFERROR(IF(INDEX(三跨两临近重点区段!$F:$F,MATCH(1,(MONTH(三跨两临近重点区段!$H:$H)=9)*(三跨两临近重点区段!$A:$A=D173),0))="已取消","已取消",INDEX(三跨两临近重点区段!$H:$H,MATCH(1,(MONTH(三跨两临近重点区段!$H:$H)=9)*(三跨两临近重点区段!$A:$A=D173)*(三跨两临近重点区段!$F:$F="现存区段"),0))),"")</f>
        <v/>
      </c>
      <c r="Z173" s="232" t="str">
        <f t="array" ref="Z173">IFERROR(IF(INDEX(三跨两临近重点区段!$F:$F,MATCH(1,(MONTH(三跨两临近重点区段!$H:$H)=9)*(三跨两临近重点区段!$A:$A=D173),0))="已取消","已取消",INDEX(三跨两临近重点区段!$I:$I,MATCH(1,(MONTH(三跨两临近重点区段!$H:$H)=9)*(三跨两临近重点区段!$A:$A=D173)*(三跨两临近重点区段!$F:$F="现存区段"),0))),"")</f>
        <v/>
      </c>
      <c r="AA173" s="268" t="str">
        <f t="array" ref="AA173">IFERROR(IF(INDEX(三跨两临近重点区段!$F:$F,MATCH(1,(MONTH(三跨两临近重点区段!$H:$H)=10)*(三跨两临近重点区段!$A:$A=D173),0))="已取消","已取消",INDEX(三跨两临近重点区段!$H:$H,MATCH(1,(MONTH(三跨两临近重点区段!$H:$H)=10)*(三跨两临近重点区段!$A:$A=D173)*(三跨两临近重点区段!$F:$F="现存区段"),0))),"")</f>
        <v/>
      </c>
      <c r="AB173" s="72" t="str">
        <f t="array" ref="AB173">IFERROR(IF(INDEX(三跨两临近重点区段!$F:$F,MATCH(1,(MONTH(三跨两临近重点区段!$H:$H)=10)*(三跨两临近重点区段!$A:$A=D173),0))="已取消","已取消",INDEX(三跨两临近重点区段!$I:$I,MATCH(1,(MONTH(三跨两临近重点区段!$H:$H)=10)*(三跨两临近重点区段!$A:$A=D173)*(三跨两临近重点区段!$F:$F="现存区段"),0))),"")</f>
        <v/>
      </c>
      <c r="AC173" s="284" t="str">
        <f t="array" ref="AC173">IFERROR(IF(INDEX(三跨两临近重点区段!$F:$F,MATCH(1,(MONTH(三跨两临近重点区段!$H:$H)=11)*(三跨两临近重点区段!$A:$A=D173),0))="已取消","已取消",INDEX(三跨两临近重点区段!$H:$H,MATCH(1,(MONTH(三跨两临近重点区段!$H:$H)=11)*(三跨两临近重点区段!$A:$A=D173)*(三跨两临近重点区段!$F:$F="现存区段"),0))),"")</f>
        <v/>
      </c>
      <c r="AD173" s="72" t="str">
        <f t="array" ref="AD173">IFERROR(IF(INDEX(三跨两临近重点区段!$F:$F,MATCH(1,(MONTH(三跨两临近重点区段!$H:$H)=11)*(三跨两临近重点区段!$A:$A=D173),0))="已取消","已取消",INDEX(三跨两临近重点区段!$I:$I,MATCH(1,(MONTH(三跨两临近重点区段!$H:$H)=11)*(三跨两临近重点区段!$A:$A=D173)*(三跨两临近重点区段!$F:$F="现存区段"),0))),"")</f>
        <v/>
      </c>
      <c r="AE173" s="284" t="str">
        <f t="array" ref="AE173">IFERROR(IF(INDEX(三跨两临近重点区段!$F:$F,MATCH(1,(MONTH(三跨两临近重点区段!$H:$H)=12)*(三跨两临近重点区段!$A:$A=D173),0))="已取消","已取消",INDEX(三跨两临近重点区段!$H:$H,MATCH(1,(MONTH(三跨两临近重点区段!$H:$H)=12)*(三跨两临近重点区段!$A:$A=D173)*(三跨两临近重点区段!$F:$F="现存区段"),0))),"")</f>
        <v/>
      </c>
      <c r="AF173" s="72" t="str">
        <f t="array" ref="AF173">IFERROR(IF(INDEX(三跨两临近重点区段!$F:$F,MATCH(1,(MONTH(三跨两临近重点区段!$H:$H)=12)*(三跨两临近重点区段!$A:$A=D173),0))="已取消","已取消",INDEX(三跨两临近重点区段!$I:$I,MATCH(1,(MONTH(三跨两临近重点区段!$H:$H)=12)*(三跨两临近重点区段!$A:$A=D173)*(三跨两临近重点区段!$F:$F="现存区段"),0))),"")</f>
        <v/>
      </c>
      <c r="AH173" t="e">
        <f t="array" ref="AH173">INDEX(三跨两临近重点区段!$G:$G,MATCH(D173,三跨两临近重点区段!$A:$A,0))</f>
        <v>#N/A</v>
      </c>
    </row>
    <row r="174" ht="14.25" spans="1:34">
      <c r="A174" s="263" t="s">
        <v>150</v>
      </c>
      <c r="B174" s="264" t="s">
        <v>2397</v>
      </c>
      <c r="C174" s="263" t="s">
        <v>2135</v>
      </c>
      <c r="D174" s="263" t="s">
        <v>2398</v>
      </c>
      <c r="E174" s="265" t="s">
        <v>2142</v>
      </c>
      <c r="F174" s="264" t="s">
        <v>125</v>
      </c>
      <c r="G174" s="263" t="s">
        <v>2143</v>
      </c>
      <c r="H174" s="263" t="s">
        <v>564</v>
      </c>
      <c r="I174" s="273"/>
      <c r="J174" s="196"/>
      <c r="K174" s="196"/>
      <c r="L174" s="196"/>
      <c r="M174" s="270"/>
      <c r="N174" s="270"/>
      <c r="O174" s="33"/>
      <c r="P174" s="107"/>
      <c r="Q174" s="279"/>
      <c r="R174" s="279"/>
      <c r="S174" s="278">
        <v>45456</v>
      </c>
      <c r="T174" s="279" t="s">
        <v>2117</v>
      </c>
      <c r="U174" s="268" t="str">
        <f t="array" ref="U174">IFERROR(IF(INDEX(三跨两临近重点区段!$F:$F,MATCH(1,(MONTH(三跨两临近重点区段!$H:$H)=7)*(三跨两临近重点区段!$A:$A=D174),0))="已取消","已取消",INDEX(三跨两临近重点区段!$H:$H,MATCH(1,(MONTH(三跨两临近重点区段!$H:$H)=7)*(三跨两临近重点区段!$A:$A=D174)*(三跨两临近重点区段!$F:$F="现存区段"),0))),"")</f>
        <v/>
      </c>
      <c r="V174" s="232" t="str">
        <f t="array" ref="V174">IFERROR(IF(INDEX(三跨两临近重点区段!$F:$F,MATCH(1,(MONTH(三跨两临近重点区段!$H:$H)=7)*(三跨两临近重点区段!$A:$A=D174),0))="已取消","已取消",INDEX(三跨两临近重点区段!$I:$I,MATCH(1,(MONTH(三跨两临近重点区段!$H:$H)=7)*(三跨两临近重点区段!$A:$A=D174)*(三跨两临近重点区段!$F:$F="现存区段"),0))),"")</f>
        <v/>
      </c>
      <c r="W174" s="268" t="str">
        <f t="array" ref="W174">IFERROR(IF(INDEX(三跨两临近重点区段!$F:$F,MATCH(1,(MONTH(三跨两临近重点区段!$H:$H)=8)*(三跨两临近重点区段!$A:$A=D174),0))="已取消","已取消",INDEX(三跨两临近重点区段!$H:$H,MATCH(1,(MONTH(三跨两临近重点区段!$H:$H)=8)*(三跨两临近重点区段!$A:$A=D174)*(三跨两临近重点区段!$F:$F="现存区段"),0))),"")</f>
        <v/>
      </c>
      <c r="X174" s="232" t="str">
        <f t="array" ref="X174">IFERROR(IF(INDEX(三跨两临近重点区段!$F:$F,MATCH(1,(MONTH(三跨两临近重点区段!$H:$H)=8)*(三跨两临近重点区段!$A:$A=D174),0))="已取消","已取消",INDEX(三跨两临近重点区段!$I:$I,MATCH(1,(MONTH(三跨两临近重点区段!$H:$H)=8)*(三跨两临近重点区段!$A:$A=D174)*(三跨两临近重点区段!$F:$F="现存区段"),0))),"")</f>
        <v/>
      </c>
      <c r="Y174" s="268" t="str">
        <f t="array" ref="Y174">IFERROR(IF(INDEX(三跨两临近重点区段!$F:$F,MATCH(1,(MONTH(三跨两临近重点区段!$H:$H)=9)*(三跨两临近重点区段!$A:$A=D174),0))="已取消","已取消",INDEX(三跨两临近重点区段!$H:$H,MATCH(1,(MONTH(三跨两临近重点区段!$H:$H)=9)*(三跨两临近重点区段!$A:$A=D174)*(三跨两临近重点区段!$F:$F="现存区段"),0))),"")</f>
        <v/>
      </c>
      <c r="Z174" s="232" t="str">
        <f t="array" ref="Z174">IFERROR(IF(INDEX(三跨两临近重点区段!$F:$F,MATCH(1,(MONTH(三跨两临近重点区段!$H:$H)=9)*(三跨两临近重点区段!$A:$A=D174),0))="已取消","已取消",INDEX(三跨两临近重点区段!$I:$I,MATCH(1,(MONTH(三跨两临近重点区段!$H:$H)=9)*(三跨两临近重点区段!$A:$A=D174)*(三跨两临近重点区段!$F:$F="现存区段"),0))),"")</f>
        <v/>
      </c>
      <c r="AA174" s="268" t="str">
        <f t="array" ref="AA174">IFERROR(IF(INDEX(三跨两临近重点区段!$F:$F,MATCH(1,(MONTH(三跨两临近重点区段!$H:$H)=10)*(三跨两临近重点区段!$A:$A=D174),0))="已取消","已取消",INDEX(三跨两临近重点区段!$H:$H,MATCH(1,(MONTH(三跨两临近重点区段!$H:$H)=10)*(三跨两临近重点区段!$A:$A=D174)*(三跨两临近重点区段!$F:$F="现存区段"),0))),"")</f>
        <v/>
      </c>
      <c r="AB174" s="72" t="str">
        <f t="array" ref="AB174">IFERROR(IF(INDEX(三跨两临近重点区段!$F:$F,MATCH(1,(MONTH(三跨两临近重点区段!$H:$H)=10)*(三跨两临近重点区段!$A:$A=D174),0))="已取消","已取消",INDEX(三跨两临近重点区段!$I:$I,MATCH(1,(MONTH(三跨两临近重点区段!$H:$H)=10)*(三跨两临近重点区段!$A:$A=D174)*(三跨两临近重点区段!$F:$F="现存区段"),0))),"")</f>
        <v/>
      </c>
      <c r="AC174" s="284" t="str">
        <f t="array" ref="AC174">IFERROR(IF(INDEX(三跨两临近重点区段!$F:$F,MATCH(1,(MONTH(三跨两临近重点区段!$H:$H)=11)*(三跨两临近重点区段!$A:$A=D174),0))="已取消","已取消",INDEX(三跨两临近重点区段!$H:$H,MATCH(1,(MONTH(三跨两临近重点区段!$H:$H)=11)*(三跨两临近重点区段!$A:$A=D174)*(三跨两临近重点区段!$F:$F="现存区段"),0))),"")</f>
        <v/>
      </c>
      <c r="AD174" s="72" t="str">
        <f t="array" ref="AD174">IFERROR(IF(INDEX(三跨两临近重点区段!$F:$F,MATCH(1,(MONTH(三跨两临近重点区段!$H:$H)=11)*(三跨两临近重点区段!$A:$A=D174),0))="已取消","已取消",INDEX(三跨两临近重点区段!$I:$I,MATCH(1,(MONTH(三跨两临近重点区段!$H:$H)=11)*(三跨两临近重点区段!$A:$A=D174)*(三跨两临近重点区段!$F:$F="现存区段"),0))),"")</f>
        <v/>
      </c>
      <c r="AE174" s="284" t="str">
        <f t="array" ref="AE174">IFERROR(IF(INDEX(三跨两临近重点区段!$F:$F,MATCH(1,(MONTH(三跨两临近重点区段!$H:$H)=12)*(三跨两临近重点区段!$A:$A=D174),0))="已取消","已取消",INDEX(三跨两临近重点区段!$H:$H,MATCH(1,(MONTH(三跨两临近重点区段!$H:$H)=12)*(三跨两临近重点区段!$A:$A=D174)*(三跨两临近重点区段!$F:$F="现存区段"),0))),"")</f>
        <v/>
      </c>
      <c r="AF174" s="72" t="str">
        <f t="array" ref="AF174">IFERROR(IF(INDEX(三跨两临近重点区段!$F:$F,MATCH(1,(MONTH(三跨两临近重点区段!$H:$H)=12)*(三跨两临近重点区段!$A:$A=D174),0))="已取消","已取消",INDEX(三跨两临近重点区段!$I:$I,MATCH(1,(MONTH(三跨两临近重点区段!$H:$H)=12)*(三跨两临近重点区段!$A:$A=D174)*(三跨两临近重点区段!$F:$F="现存区段"),0))),"")</f>
        <v/>
      </c>
      <c r="AH174" t="e">
        <f t="array" ref="AH174">INDEX(三跨两临近重点区段!$G:$G,MATCH(D174,三跨两临近重点区段!$A:$A,0))</f>
        <v>#N/A</v>
      </c>
    </row>
    <row r="175" ht="14.25" spans="1:34">
      <c r="A175" s="263" t="s">
        <v>363</v>
      </c>
      <c r="B175" s="264" t="s">
        <v>2391</v>
      </c>
      <c r="C175" s="263" t="s">
        <v>2399</v>
      </c>
      <c r="D175" s="263" t="s">
        <v>2400</v>
      </c>
      <c r="E175" s="265" t="s">
        <v>2142</v>
      </c>
      <c r="F175" s="264" t="s">
        <v>125</v>
      </c>
      <c r="G175" s="263" t="s">
        <v>2143</v>
      </c>
      <c r="H175" s="263" t="s">
        <v>581</v>
      </c>
      <c r="I175" s="273"/>
      <c r="J175" s="196"/>
      <c r="K175" s="196"/>
      <c r="L175" s="196"/>
      <c r="M175" s="270"/>
      <c r="N175" s="270"/>
      <c r="O175" s="33"/>
      <c r="P175" s="107"/>
      <c r="Q175" s="279"/>
      <c r="R175" s="279"/>
      <c r="S175" s="278">
        <v>45456</v>
      </c>
      <c r="T175" s="279" t="s">
        <v>2117</v>
      </c>
      <c r="U175" s="268" t="str">
        <f t="array" ref="U175">IFERROR(IF(INDEX(三跨两临近重点区段!$F:$F,MATCH(1,(MONTH(三跨两临近重点区段!$H:$H)=7)*(三跨两临近重点区段!$A:$A=D175),0))="已取消","已取消",INDEX(三跨两临近重点区段!$H:$H,MATCH(1,(MONTH(三跨两临近重点区段!$H:$H)=7)*(三跨两临近重点区段!$A:$A=D175)*(三跨两临近重点区段!$F:$F="现存区段"),0))),"")</f>
        <v/>
      </c>
      <c r="V175" s="232" t="str">
        <f t="array" ref="V175">IFERROR(IF(INDEX(三跨两临近重点区段!$F:$F,MATCH(1,(MONTH(三跨两临近重点区段!$H:$H)=7)*(三跨两临近重点区段!$A:$A=D175),0))="已取消","已取消",INDEX(三跨两临近重点区段!$I:$I,MATCH(1,(MONTH(三跨两临近重点区段!$H:$H)=7)*(三跨两临近重点区段!$A:$A=D175)*(三跨两临近重点区段!$F:$F="现存区段"),0))),"")</f>
        <v/>
      </c>
      <c r="W175" s="268" t="str">
        <f t="array" ref="W175">IFERROR(IF(INDEX(三跨两临近重点区段!$F:$F,MATCH(1,(MONTH(三跨两临近重点区段!$H:$H)=8)*(三跨两临近重点区段!$A:$A=D175),0))="已取消","已取消",INDEX(三跨两临近重点区段!$H:$H,MATCH(1,(MONTH(三跨两临近重点区段!$H:$H)=8)*(三跨两临近重点区段!$A:$A=D175)*(三跨两临近重点区段!$F:$F="现存区段"),0))),"")</f>
        <v/>
      </c>
      <c r="X175" s="232" t="str">
        <f t="array" ref="X175">IFERROR(IF(INDEX(三跨两临近重点区段!$F:$F,MATCH(1,(MONTH(三跨两临近重点区段!$H:$H)=8)*(三跨两临近重点区段!$A:$A=D175),0))="已取消","已取消",INDEX(三跨两临近重点区段!$I:$I,MATCH(1,(MONTH(三跨两临近重点区段!$H:$H)=8)*(三跨两临近重点区段!$A:$A=D175)*(三跨两临近重点区段!$F:$F="现存区段"),0))),"")</f>
        <v/>
      </c>
      <c r="Y175" s="268" t="str">
        <f t="array" ref="Y175">IFERROR(IF(INDEX(三跨两临近重点区段!$F:$F,MATCH(1,(MONTH(三跨两临近重点区段!$H:$H)=9)*(三跨两临近重点区段!$A:$A=D175),0))="已取消","已取消",INDEX(三跨两临近重点区段!$H:$H,MATCH(1,(MONTH(三跨两临近重点区段!$H:$H)=9)*(三跨两临近重点区段!$A:$A=D175)*(三跨两临近重点区段!$F:$F="现存区段"),0))),"")</f>
        <v/>
      </c>
      <c r="Z175" s="232" t="str">
        <f t="array" ref="Z175">IFERROR(IF(INDEX(三跨两临近重点区段!$F:$F,MATCH(1,(MONTH(三跨两临近重点区段!$H:$H)=9)*(三跨两临近重点区段!$A:$A=D175),0))="已取消","已取消",INDEX(三跨两临近重点区段!$I:$I,MATCH(1,(MONTH(三跨两临近重点区段!$H:$H)=9)*(三跨两临近重点区段!$A:$A=D175)*(三跨两临近重点区段!$F:$F="现存区段"),0))),"")</f>
        <v/>
      </c>
      <c r="AA175" s="268" t="str">
        <f t="array" ref="AA175">IFERROR(IF(INDEX(三跨两临近重点区段!$F:$F,MATCH(1,(MONTH(三跨两临近重点区段!$H:$H)=10)*(三跨两临近重点区段!$A:$A=D175),0))="已取消","已取消",INDEX(三跨两临近重点区段!$H:$H,MATCH(1,(MONTH(三跨两临近重点区段!$H:$H)=10)*(三跨两临近重点区段!$A:$A=D175)*(三跨两临近重点区段!$F:$F="现存区段"),0))),"")</f>
        <v/>
      </c>
      <c r="AB175" s="72" t="str">
        <f t="array" ref="AB175">IFERROR(IF(INDEX(三跨两临近重点区段!$F:$F,MATCH(1,(MONTH(三跨两临近重点区段!$H:$H)=10)*(三跨两临近重点区段!$A:$A=D175),0))="已取消","已取消",INDEX(三跨两临近重点区段!$I:$I,MATCH(1,(MONTH(三跨两临近重点区段!$H:$H)=10)*(三跨两临近重点区段!$A:$A=D175)*(三跨两临近重点区段!$F:$F="现存区段"),0))),"")</f>
        <v/>
      </c>
      <c r="AC175" s="284" t="str">
        <f t="array" ref="AC175">IFERROR(IF(INDEX(三跨两临近重点区段!$F:$F,MATCH(1,(MONTH(三跨两临近重点区段!$H:$H)=11)*(三跨两临近重点区段!$A:$A=D175),0))="已取消","已取消",INDEX(三跨两临近重点区段!$H:$H,MATCH(1,(MONTH(三跨两临近重点区段!$H:$H)=11)*(三跨两临近重点区段!$A:$A=D175)*(三跨两临近重点区段!$F:$F="现存区段"),0))),"")</f>
        <v/>
      </c>
      <c r="AD175" s="72" t="str">
        <f t="array" ref="AD175">IFERROR(IF(INDEX(三跨两临近重点区段!$F:$F,MATCH(1,(MONTH(三跨两临近重点区段!$H:$H)=11)*(三跨两临近重点区段!$A:$A=D175),0))="已取消","已取消",INDEX(三跨两临近重点区段!$I:$I,MATCH(1,(MONTH(三跨两临近重点区段!$H:$H)=11)*(三跨两临近重点区段!$A:$A=D175)*(三跨两临近重点区段!$F:$F="现存区段"),0))),"")</f>
        <v/>
      </c>
      <c r="AE175" s="284" t="str">
        <f t="array" ref="AE175">IFERROR(IF(INDEX(三跨两临近重点区段!$F:$F,MATCH(1,(MONTH(三跨两临近重点区段!$H:$H)=12)*(三跨两临近重点区段!$A:$A=D175),0))="已取消","已取消",INDEX(三跨两临近重点区段!$H:$H,MATCH(1,(MONTH(三跨两临近重点区段!$H:$H)=12)*(三跨两临近重点区段!$A:$A=D175)*(三跨两临近重点区段!$F:$F="现存区段"),0))),"")</f>
        <v/>
      </c>
      <c r="AF175" s="72" t="str">
        <f t="array" ref="AF175">IFERROR(IF(INDEX(三跨两临近重点区段!$F:$F,MATCH(1,(MONTH(三跨两临近重点区段!$H:$H)=12)*(三跨两临近重点区段!$A:$A=D175),0))="已取消","已取消",INDEX(三跨两临近重点区段!$I:$I,MATCH(1,(MONTH(三跨两临近重点区段!$H:$H)=12)*(三跨两临近重点区段!$A:$A=D175)*(三跨两临近重点区段!$F:$F="现存区段"),0))),"")</f>
        <v/>
      </c>
      <c r="AH175" t="e">
        <f t="array" ref="AH175">INDEX(三跨两临近重点区段!$G:$G,MATCH(D175,三跨两临近重点区段!$A:$A,0))</f>
        <v>#N/A</v>
      </c>
    </row>
    <row r="176" ht="14.25" spans="1:34">
      <c r="A176" s="263" t="s">
        <v>363</v>
      </c>
      <c r="B176" s="264" t="s">
        <v>2401</v>
      </c>
      <c r="C176" s="263" t="s">
        <v>2163</v>
      </c>
      <c r="D176" s="263" t="s">
        <v>2402</v>
      </c>
      <c r="E176" s="265" t="s">
        <v>2142</v>
      </c>
      <c r="F176" s="264" t="s">
        <v>125</v>
      </c>
      <c r="G176" s="263" t="s">
        <v>2143</v>
      </c>
      <c r="H176" s="263" t="s">
        <v>564</v>
      </c>
      <c r="I176" s="273"/>
      <c r="J176" s="196"/>
      <c r="K176" s="196"/>
      <c r="L176" s="196"/>
      <c r="M176" s="270"/>
      <c r="N176" s="270"/>
      <c r="O176" s="33"/>
      <c r="P176" s="107"/>
      <c r="Q176" s="279"/>
      <c r="R176" s="279"/>
      <c r="S176" s="278">
        <v>45470</v>
      </c>
      <c r="T176" s="279" t="s">
        <v>2117</v>
      </c>
      <c r="U176" s="268" t="str">
        <f t="array" ref="U176">IFERROR(IF(INDEX(三跨两临近重点区段!$F:$F,MATCH(1,(MONTH(三跨两临近重点区段!$H:$H)=7)*(三跨两临近重点区段!$A:$A=D176),0))="已取消","已取消",INDEX(三跨两临近重点区段!$H:$H,MATCH(1,(MONTH(三跨两临近重点区段!$H:$H)=7)*(三跨两临近重点区段!$A:$A=D176)*(三跨两临近重点区段!$F:$F="现存区段"),0))),"")</f>
        <v/>
      </c>
      <c r="V176" s="232" t="str">
        <f t="array" ref="V176">IFERROR(IF(INDEX(三跨两临近重点区段!$F:$F,MATCH(1,(MONTH(三跨两临近重点区段!$H:$H)=7)*(三跨两临近重点区段!$A:$A=D176),0))="已取消","已取消",INDEX(三跨两临近重点区段!$I:$I,MATCH(1,(MONTH(三跨两临近重点区段!$H:$H)=7)*(三跨两临近重点区段!$A:$A=D176)*(三跨两临近重点区段!$F:$F="现存区段"),0))),"")</f>
        <v/>
      </c>
      <c r="W176" s="268" t="str">
        <f t="array" ref="W176">IFERROR(IF(INDEX(三跨两临近重点区段!$F:$F,MATCH(1,(MONTH(三跨两临近重点区段!$H:$H)=8)*(三跨两临近重点区段!$A:$A=D176),0))="已取消","已取消",INDEX(三跨两临近重点区段!$H:$H,MATCH(1,(MONTH(三跨两临近重点区段!$H:$H)=8)*(三跨两临近重点区段!$A:$A=D176)*(三跨两临近重点区段!$F:$F="现存区段"),0))),"")</f>
        <v/>
      </c>
      <c r="X176" s="232" t="str">
        <f t="array" ref="X176">IFERROR(IF(INDEX(三跨两临近重点区段!$F:$F,MATCH(1,(MONTH(三跨两临近重点区段!$H:$H)=8)*(三跨两临近重点区段!$A:$A=D176),0))="已取消","已取消",INDEX(三跨两临近重点区段!$I:$I,MATCH(1,(MONTH(三跨两临近重点区段!$H:$H)=8)*(三跨两临近重点区段!$A:$A=D176)*(三跨两临近重点区段!$F:$F="现存区段"),0))),"")</f>
        <v/>
      </c>
      <c r="Y176" s="268" t="str">
        <f t="array" ref="Y176">IFERROR(IF(INDEX(三跨两临近重点区段!$F:$F,MATCH(1,(MONTH(三跨两临近重点区段!$H:$H)=9)*(三跨两临近重点区段!$A:$A=D176),0))="已取消","已取消",INDEX(三跨两临近重点区段!$H:$H,MATCH(1,(MONTH(三跨两临近重点区段!$H:$H)=9)*(三跨两临近重点区段!$A:$A=D176)*(三跨两临近重点区段!$F:$F="现存区段"),0))),"")</f>
        <v/>
      </c>
      <c r="Z176" s="232" t="str">
        <f t="array" ref="Z176">IFERROR(IF(INDEX(三跨两临近重点区段!$F:$F,MATCH(1,(MONTH(三跨两临近重点区段!$H:$H)=9)*(三跨两临近重点区段!$A:$A=D176),0))="已取消","已取消",INDEX(三跨两临近重点区段!$I:$I,MATCH(1,(MONTH(三跨两临近重点区段!$H:$H)=9)*(三跨两临近重点区段!$A:$A=D176)*(三跨两临近重点区段!$F:$F="现存区段"),0))),"")</f>
        <v/>
      </c>
      <c r="AA176" s="268" t="str">
        <f t="array" ref="AA176">IFERROR(IF(INDEX(三跨两临近重点区段!$F:$F,MATCH(1,(MONTH(三跨两临近重点区段!$H:$H)=10)*(三跨两临近重点区段!$A:$A=D176),0))="已取消","已取消",INDEX(三跨两临近重点区段!$H:$H,MATCH(1,(MONTH(三跨两临近重点区段!$H:$H)=10)*(三跨两临近重点区段!$A:$A=D176)*(三跨两临近重点区段!$F:$F="现存区段"),0))),"")</f>
        <v/>
      </c>
      <c r="AB176" s="72" t="str">
        <f t="array" ref="AB176">IFERROR(IF(INDEX(三跨两临近重点区段!$F:$F,MATCH(1,(MONTH(三跨两临近重点区段!$H:$H)=10)*(三跨两临近重点区段!$A:$A=D176),0))="已取消","已取消",INDEX(三跨两临近重点区段!$I:$I,MATCH(1,(MONTH(三跨两临近重点区段!$H:$H)=10)*(三跨两临近重点区段!$A:$A=D176)*(三跨两临近重点区段!$F:$F="现存区段"),0))),"")</f>
        <v/>
      </c>
      <c r="AC176" s="284" t="str">
        <f t="array" ref="AC176">IFERROR(IF(INDEX(三跨两临近重点区段!$F:$F,MATCH(1,(MONTH(三跨两临近重点区段!$H:$H)=11)*(三跨两临近重点区段!$A:$A=D176),0))="已取消","已取消",INDEX(三跨两临近重点区段!$H:$H,MATCH(1,(MONTH(三跨两临近重点区段!$H:$H)=11)*(三跨两临近重点区段!$A:$A=D176)*(三跨两临近重点区段!$F:$F="现存区段"),0))),"")</f>
        <v/>
      </c>
      <c r="AD176" s="72" t="str">
        <f t="array" ref="AD176">IFERROR(IF(INDEX(三跨两临近重点区段!$F:$F,MATCH(1,(MONTH(三跨两临近重点区段!$H:$H)=11)*(三跨两临近重点区段!$A:$A=D176),0))="已取消","已取消",INDEX(三跨两临近重点区段!$I:$I,MATCH(1,(MONTH(三跨两临近重点区段!$H:$H)=11)*(三跨两临近重点区段!$A:$A=D176)*(三跨两临近重点区段!$F:$F="现存区段"),0))),"")</f>
        <v/>
      </c>
      <c r="AE176" s="284" t="str">
        <f t="array" ref="AE176">IFERROR(IF(INDEX(三跨两临近重点区段!$F:$F,MATCH(1,(MONTH(三跨两临近重点区段!$H:$H)=12)*(三跨两临近重点区段!$A:$A=D176),0))="已取消","已取消",INDEX(三跨两临近重点区段!$H:$H,MATCH(1,(MONTH(三跨两临近重点区段!$H:$H)=12)*(三跨两临近重点区段!$A:$A=D176)*(三跨两临近重点区段!$F:$F="现存区段"),0))),"")</f>
        <v/>
      </c>
      <c r="AF176" s="72" t="str">
        <f t="array" ref="AF176">IFERROR(IF(INDEX(三跨两临近重点区段!$F:$F,MATCH(1,(MONTH(三跨两临近重点区段!$H:$H)=12)*(三跨两临近重点区段!$A:$A=D176),0))="已取消","已取消",INDEX(三跨两临近重点区段!$I:$I,MATCH(1,(MONTH(三跨两临近重点区段!$H:$H)=12)*(三跨两临近重点区段!$A:$A=D176)*(三跨两临近重点区段!$F:$F="现存区段"),0))),"")</f>
        <v/>
      </c>
      <c r="AH176" t="e">
        <f t="array" ref="AH176">INDEX(三跨两临近重点区段!$G:$G,MATCH(D176,三跨两临近重点区段!$A:$A,0))</f>
        <v>#N/A</v>
      </c>
    </row>
    <row r="177" ht="14.25" spans="1:34">
      <c r="A177" s="263" t="s">
        <v>363</v>
      </c>
      <c r="B177" s="264" t="s">
        <v>2403</v>
      </c>
      <c r="C177" s="263" t="s">
        <v>2163</v>
      </c>
      <c r="D177" s="263" t="s">
        <v>2404</v>
      </c>
      <c r="E177" s="265" t="s">
        <v>2142</v>
      </c>
      <c r="F177" s="264" t="s">
        <v>125</v>
      </c>
      <c r="G177" s="263" t="s">
        <v>2143</v>
      </c>
      <c r="H177" s="263" t="s">
        <v>564</v>
      </c>
      <c r="I177" s="273"/>
      <c r="J177" s="196"/>
      <c r="K177" s="196"/>
      <c r="L177" s="196"/>
      <c r="M177" s="270"/>
      <c r="N177" s="270"/>
      <c r="O177" s="33"/>
      <c r="P177" s="107"/>
      <c r="Q177" s="279"/>
      <c r="R177" s="279"/>
      <c r="S177" s="278">
        <v>45470</v>
      </c>
      <c r="T177" s="279" t="s">
        <v>2117</v>
      </c>
      <c r="U177" s="268" t="str">
        <f t="array" ref="U177">IFERROR(IF(INDEX(三跨两临近重点区段!$F:$F,MATCH(1,(MONTH(三跨两临近重点区段!$H:$H)=7)*(三跨两临近重点区段!$A:$A=D177),0))="已取消","已取消",INDEX(三跨两临近重点区段!$H:$H,MATCH(1,(MONTH(三跨两临近重点区段!$H:$H)=7)*(三跨两临近重点区段!$A:$A=D177)*(三跨两临近重点区段!$F:$F="现存区段"),0))),"")</f>
        <v/>
      </c>
      <c r="V177" s="232" t="str">
        <f t="array" ref="V177">IFERROR(IF(INDEX(三跨两临近重点区段!$F:$F,MATCH(1,(MONTH(三跨两临近重点区段!$H:$H)=7)*(三跨两临近重点区段!$A:$A=D177),0))="已取消","已取消",INDEX(三跨两临近重点区段!$I:$I,MATCH(1,(MONTH(三跨两临近重点区段!$H:$H)=7)*(三跨两临近重点区段!$A:$A=D177)*(三跨两临近重点区段!$F:$F="现存区段"),0))),"")</f>
        <v/>
      </c>
      <c r="W177" s="268" t="str">
        <f t="array" ref="W177">IFERROR(IF(INDEX(三跨两临近重点区段!$F:$F,MATCH(1,(MONTH(三跨两临近重点区段!$H:$H)=8)*(三跨两临近重点区段!$A:$A=D177),0))="已取消","已取消",INDEX(三跨两临近重点区段!$H:$H,MATCH(1,(MONTH(三跨两临近重点区段!$H:$H)=8)*(三跨两临近重点区段!$A:$A=D177)*(三跨两临近重点区段!$F:$F="现存区段"),0))),"")</f>
        <v/>
      </c>
      <c r="X177" s="232" t="str">
        <f t="array" ref="X177">IFERROR(IF(INDEX(三跨两临近重点区段!$F:$F,MATCH(1,(MONTH(三跨两临近重点区段!$H:$H)=8)*(三跨两临近重点区段!$A:$A=D177),0))="已取消","已取消",INDEX(三跨两临近重点区段!$I:$I,MATCH(1,(MONTH(三跨两临近重点区段!$H:$H)=8)*(三跨两临近重点区段!$A:$A=D177)*(三跨两临近重点区段!$F:$F="现存区段"),0))),"")</f>
        <v/>
      </c>
      <c r="Y177" s="268" t="str">
        <f t="array" ref="Y177">IFERROR(IF(INDEX(三跨两临近重点区段!$F:$F,MATCH(1,(MONTH(三跨两临近重点区段!$H:$H)=9)*(三跨两临近重点区段!$A:$A=D177),0))="已取消","已取消",INDEX(三跨两临近重点区段!$H:$H,MATCH(1,(MONTH(三跨两临近重点区段!$H:$H)=9)*(三跨两临近重点区段!$A:$A=D177)*(三跨两临近重点区段!$F:$F="现存区段"),0))),"")</f>
        <v/>
      </c>
      <c r="Z177" s="232" t="str">
        <f t="array" ref="Z177">IFERROR(IF(INDEX(三跨两临近重点区段!$F:$F,MATCH(1,(MONTH(三跨两临近重点区段!$H:$H)=9)*(三跨两临近重点区段!$A:$A=D177),0))="已取消","已取消",INDEX(三跨两临近重点区段!$I:$I,MATCH(1,(MONTH(三跨两临近重点区段!$H:$H)=9)*(三跨两临近重点区段!$A:$A=D177)*(三跨两临近重点区段!$F:$F="现存区段"),0))),"")</f>
        <v/>
      </c>
      <c r="AA177" s="268" t="str">
        <f t="array" ref="AA177">IFERROR(IF(INDEX(三跨两临近重点区段!$F:$F,MATCH(1,(MONTH(三跨两临近重点区段!$H:$H)=10)*(三跨两临近重点区段!$A:$A=D177),0))="已取消","已取消",INDEX(三跨两临近重点区段!$H:$H,MATCH(1,(MONTH(三跨两临近重点区段!$H:$H)=10)*(三跨两临近重点区段!$A:$A=D177)*(三跨两临近重点区段!$F:$F="现存区段"),0))),"")</f>
        <v/>
      </c>
      <c r="AB177" s="72" t="str">
        <f t="array" ref="AB177">IFERROR(IF(INDEX(三跨两临近重点区段!$F:$F,MATCH(1,(MONTH(三跨两临近重点区段!$H:$H)=10)*(三跨两临近重点区段!$A:$A=D177),0))="已取消","已取消",INDEX(三跨两临近重点区段!$I:$I,MATCH(1,(MONTH(三跨两临近重点区段!$H:$H)=10)*(三跨两临近重点区段!$A:$A=D177)*(三跨两临近重点区段!$F:$F="现存区段"),0))),"")</f>
        <v/>
      </c>
      <c r="AC177" s="284" t="str">
        <f t="array" ref="AC177">IFERROR(IF(INDEX(三跨两临近重点区段!$F:$F,MATCH(1,(MONTH(三跨两临近重点区段!$H:$H)=11)*(三跨两临近重点区段!$A:$A=D177),0))="已取消","已取消",INDEX(三跨两临近重点区段!$H:$H,MATCH(1,(MONTH(三跨两临近重点区段!$H:$H)=11)*(三跨两临近重点区段!$A:$A=D177)*(三跨两临近重点区段!$F:$F="现存区段"),0))),"")</f>
        <v/>
      </c>
      <c r="AD177" s="72" t="str">
        <f t="array" ref="AD177">IFERROR(IF(INDEX(三跨两临近重点区段!$F:$F,MATCH(1,(MONTH(三跨两临近重点区段!$H:$H)=11)*(三跨两临近重点区段!$A:$A=D177),0))="已取消","已取消",INDEX(三跨两临近重点区段!$I:$I,MATCH(1,(MONTH(三跨两临近重点区段!$H:$H)=11)*(三跨两临近重点区段!$A:$A=D177)*(三跨两临近重点区段!$F:$F="现存区段"),0))),"")</f>
        <v/>
      </c>
      <c r="AE177" s="284" t="str">
        <f t="array" ref="AE177">IFERROR(IF(INDEX(三跨两临近重点区段!$F:$F,MATCH(1,(MONTH(三跨两临近重点区段!$H:$H)=12)*(三跨两临近重点区段!$A:$A=D177),0))="已取消","已取消",INDEX(三跨两临近重点区段!$H:$H,MATCH(1,(MONTH(三跨两临近重点区段!$H:$H)=12)*(三跨两临近重点区段!$A:$A=D177)*(三跨两临近重点区段!$F:$F="现存区段"),0))),"")</f>
        <v/>
      </c>
      <c r="AF177" s="72" t="str">
        <f t="array" ref="AF177">IFERROR(IF(INDEX(三跨两临近重点区段!$F:$F,MATCH(1,(MONTH(三跨两临近重点区段!$H:$H)=12)*(三跨两临近重点区段!$A:$A=D177),0))="已取消","已取消",INDEX(三跨两临近重点区段!$I:$I,MATCH(1,(MONTH(三跨两临近重点区段!$H:$H)=12)*(三跨两临近重点区段!$A:$A=D177)*(三跨两临近重点区段!$F:$F="现存区段"),0))),"")</f>
        <v/>
      </c>
      <c r="AH177" t="e">
        <f t="array" ref="AH177">INDEX(三跨两临近重点区段!$G:$G,MATCH(D177,三跨两临近重点区段!$A:$A,0))</f>
        <v>#N/A</v>
      </c>
    </row>
    <row r="178" ht="14.25" spans="1:34">
      <c r="A178" s="263" t="s">
        <v>150</v>
      </c>
      <c r="B178" s="264" t="s">
        <v>2405</v>
      </c>
      <c r="C178" s="263" t="s">
        <v>2130</v>
      </c>
      <c r="D178" s="263" t="s">
        <v>2406</v>
      </c>
      <c r="E178" s="265" t="s">
        <v>2142</v>
      </c>
      <c r="F178" s="264" t="s">
        <v>125</v>
      </c>
      <c r="G178" s="263" t="s">
        <v>2143</v>
      </c>
      <c r="H178" s="263" t="s">
        <v>620</v>
      </c>
      <c r="I178" s="273"/>
      <c r="J178" s="196"/>
      <c r="K178" s="196"/>
      <c r="L178" s="196"/>
      <c r="M178" s="270"/>
      <c r="N178" s="270"/>
      <c r="O178" s="33"/>
      <c r="P178" s="107"/>
      <c r="Q178" s="279"/>
      <c r="R178" s="279"/>
      <c r="S178" s="278">
        <v>45470</v>
      </c>
      <c r="T178" s="279" t="s">
        <v>2117</v>
      </c>
      <c r="U178" s="268" t="str">
        <f t="array" ref="U178">IFERROR(IF(INDEX(三跨两临近重点区段!$F:$F,MATCH(1,(MONTH(三跨两临近重点区段!$H:$H)=7)*(三跨两临近重点区段!$A:$A=D178),0))="已取消","已取消",INDEX(三跨两临近重点区段!$H:$H,MATCH(1,(MONTH(三跨两临近重点区段!$H:$H)=7)*(三跨两临近重点区段!$A:$A=D178)*(三跨两临近重点区段!$F:$F="现存区段"),0))),"")</f>
        <v/>
      </c>
      <c r="V178" s="232" t="str">
        <f t="array" ref="V178">IFERROR(IF(INDEX(三跨两临近重点区段!$F:$F,MATCH(1,(MONTH(三跨两临近重点区段!$H:$H)=7)*(三跨两临近重点区段!$A:$A=D178),0))="已取消","已取消",INDEX(三跨两临近重点区段!$I:$I,MATCH(1,(MONTH(三跨两临近重点区段!$H:$H)=7)*(三跨两临近重点区段!$A:$A=D178)*(三跨两临近重点区段!$F:$F="现存区段"),0))),"")</f>
        <v/>
      </c>
      <c r="W178" s="268" t="str">
        <f t="array" ref="W178">IFERROR(IF(INDEX(三跨两临近重点区段!$F:$F,MATCH(1,(MONTH(三跨两临近重点区段!$H:$H)=8)*(三跨两临近重点区段!$A:$A=D178),0))="已取消","已取消",INDEX(三跨两临近重点区段!$H:$H,MATCH(1,(MONTH(三跨两临近重点区段!$H:$H)=8)*(三跨两临近重点区段!$A:$A=D178)*(三跨两临近重点区段!$F:$F="现存区段"),0))),"")</f>
        <v/>
      </c>
      <c r="X178" s="232" t="str">
        <f t="array" ref="X178">IFERROR(IF(INDEX(三跨两临近重点区段!$F:$F,MATCH(1,(MONTH(三跨两临近重点区段!$H:$H)=8)*(三跨两临近重点区段!$A:$A=D178),0))="已取消","已取消",INDEX(三跨两临近重点区段!$I:$I,MATCH(1,(MONTH(三跨两临近重点区段!$H:$H)=8)*(三跨两临近重点区段!$A:$A=D178)*(三跨两临近重点区段!$F:$F="现存区段"),0))),"")</f>
        <v/>
      </c>
      <c r="Y178" s="268" t="str">
        <f t="array" ref="Y178">IFERROR(IF(INDEX(三跨两临近重点区段!$F:$F,MATCH(1,(MONTH(三跨两临近重点区段!$H:$H)=9)*(三跨两临近重点区段!$A:$A=D178),0))="已取消","已取消",INDEX(三跨两临近重点区段!$H:$H,MATCH(1,(MONTH(三跨两临近重点区段!$H:$H)=9)*(三跨两临近重点区段!$A:$A=D178)*(三跨两临近重点区段!$F:$F="现存区段"),0))),"")</f>
        <v/>
      </c>
      <c r="Z178" s="232" t="str">
        <f t="array" ref="Z178">IFERROR(IF(INDEX(三跨两临近重点区段!$F:$F,MATCH(1,(MONTH(三跨两临近重点区段!$H:$H)=9)*(三跨两临近重点区段!$A:$A=D178),0))="已取消","已取消",INDEX(三跨两临近重点区段!$I:$I,MATCH(1,(MONTH(三跨两临近重点区段!$H:$H)=9)*(三跨两临近重点区段!$A:$A=D178)*(三跨两临近重点区段!$F:$F="现存区段"),0))),"")</f>
        <v/>
      </c>
      <c r="AA178" s="268" t="str">
        <f t="array" ref="AA178">IFERROR(IF(INDEX(三跨两临近重点区段!$F:$F,MATCH(1,(MONTH(三跨两临近重点区段!$H:$H)=10)*(三跨两临近重点区段!$A:$A=D178),0))="已取消","已取消",INDEX(三跨两临近重点区段!$H:$H,MATCH(1,(MONTH(三跨两临近重点区段!$H:$H)=10)*(三跨两临近重点区段!$A:$A=D178)*(三跨两临近重点区段!$F:$F="现存区段"),0))),"")</f>
        <v/>
      </c>
      <c r="AB178" s="72" t="str">
        <f t="array" ref="AB178">IFERROR(IF(INDEX(三跨两临近重点区段!$F:$F,MATCH(1,(MONTH(三跨两临近重点区段!$H:$H)=10)*(三跨两临近重点区段!$A:$A=D178),0))="已取消","已取消",INDEX(三跨两临近重点区段!$I:$I,MATCH(1,(MONTH(三跨两临近重点区段!$H:$H)=10)*(三跨两临近重点区段!$A:$A=D178)*(三跨两临近重点区段!$F:$F="现存区段"),0))),"")</f>
        <v/>
      </c>
      <c r="AC178" s="284" t="str">
        <f t="array" ref="AC178">IFERROR(IF(INDEX(三跨两临近重点区段!$F:$F,MATCH(1,(MONTH(三跨两临近重点区段!$H:$H)=11)*(三跨两临近重点区段!$A:$A=D178),0))="已取消","已取消",INDEX(三跨两临近重点区段!$H:$H,MATCH(1,(MONTH(三跨两临近重点区段!$H:$H)=11)*(三跨两临近重点区段!$A:$A=D178)*(三跨两临近重点区段!$F:$F="现存区段"),0))),"")</f>
        <v/>
      </c>
      <c r="AD178" s="72" t="str">
        <f t="array" ref="AD178">IFERROR(IF(INDEX(三跨两临近重点区段!$F:$F,MATCH(1,(MONTH(三跨两临近重点区段!$H:$H)=11)*(三跨两临近重点区段!$A:$A=D178),0))="已取消","已取消",INDEX(三跨两临近重点区段!$I:$I,MATCH(1,(MONTH(三跨两临近重点区段!$H:$H)=11)*(三跨两临近重点区段!$A:$A=D178)*(三跨两临近重点区段!$F:$F="现存区段"),0))),"")</f>
        <v/>
      </c>
      <c r="AE178" s="284" t="str">
        <f t="array" ref="AE178">IFERROR(IF(INDEX(三跨两临近重点区段!$F:$F,MATCH(1,(MONTH(三跨两临近重点区段!$H:$H)=12)*(三跨两临近重点区段!$A:$A=D178),0))="已取消","已取消",INDEX(三跨两临近重点区段!$H:$H,MATCH(1,(MONTH(三跨两临近重点区段!$H:$H)=12)*(三跨两临近重点区段!$A:$A=D178)*(三跨两临近重点区段!$F:$F="现存区段"),0))),"")</f>
        <v/>
      </c>
      <c r="AF178" s="72" t="str">
        <f t="array" ref="AF178">IFERROR(IF(INDEX(三跨两临近重点区段!$F:$F,MATCH(1,(MONTH(三跨两临近重点区段!$H:$H)=12)*(三跨两临近重点区段!$A:$A=D178),0))="已取消","已取消",INDEX(三跨两临近重点区段!$I:$I,MATCH(1,(MONTH(三跨两临近重点区段!$H:$H)=12)*(三跨两临近重点区段!$A:$A=D178)*(三跨两临近重点区段!$F:$F="现存区段"),0))),"")</f>
        <v/>
      </c>
      <c r="AH178" t="e">
        <f t="array" ref="AH178">INDEX(三跨两临近重点区段!$G:$G,MATCH(D178,三跨两临近重点区段!$A:$A,0))</f>
        <v>#N/A</v>
      </c>
    </row>
    <row r="179" ht="14.25" spans="1:34">
      <c r="A179" s="263" t="s">
        <v>363</v>
      </c>
      <c r="B179" s="264" t="s">
        <v>2407</v>
      </c>
      <c r="C179" s="263" t="s">
        <v>2408</v>
      </c>
      <c r="D179" s="263" t="s">
        <v>2409</v>
      </c>
      <c r="E179" s="265" t="s">
        <v>2142</v>
      </c>
      <c r="F179" s="264" t="s">
        <v>125</v>
      </c>
      <c r="G179" s="263" t="s">
        <v>2143</v>
      </c>
      <c r="H179" s="263" t="s">
        <v>2143</v>
      </c>
      <c r="I179" s="273"/>
      <c r="J179" s="196"/>
      <c r="K179" s="196"/>
      <c r="L179" s="196"/>
      <c r="M179" s="270"/>
      <c r="N179" s="270"/>
      <c r="O179" s="33"/>
      <c r="P179" s="107"/>
      <c r="Q179" s="279"/>
      <c r="R179" s="279"/>
      <c r="S179" s="282">
        <v>45469.6416666667</v>
      </c>
      <c r="T179" s="279" t="s">
        <v>2117</v>
      </c>
      <c r="U179" s="268" t="str">
        <f t="array" ref="U179">IFERROR(IF(INDEX(三跨两临近重点区段!$F:$F,MATCH(1,(MONTH(三跨两临近重点区段!$H:$H)=7)*(三跨两临近重点区段!$A:$A=D179),0))="已取消","已取消",INDEX(三跨两临近重点区段!$H:$H,MATCH(1,(MONTH(三跨两临近重点区段!$H:$H)=7)*(三跨两临近重点区段!$A:$A=D179)*(三跨两临近重点区段!$F:$F="现存区段"),0))),"")</f>
        <v/>
      </c>
      <c r="V179" s="232" t="str">
        <f t="array" ref="V179">IFERROR(IF(INDEX(三跨两临近重点区段!$F:$F,MATCH(1,(MONTH(三跨两临近重点区段!$H:$H)=7)*(三跨两临近重点区段!$A:$A=D179),0))="已取消","已取消",INDEX(三跨两临近重点区段!$I:$I,MATCH(1,(MONTH(三跨两临近重点区段!$H:$H)=7)*(三跨两临近重点区段!$A:$A=D179)*(三跨两临近重点区段!$F:$F="现存区段"),0))),"")</f>
        <v/>
      </c>
      <c r="W179" s="268" t="str">
        <f t="array" ref="W179">IFERROR(IF(INDEX(三跨两临近重点区段!$F:$F,MATCH(1,(MONTH(三跨两临近重点区段!$H:$H)=8)*(三跨两临近重点区段!$A:$A=D179),0))="已取消","已取消",INDEX(三跨两临近重点区段!$H:$H,MATCH(1,(MONTH(三跨两临近重点区段!$H:$H)=8)*(三跨两临近重点区段!$A:$A=D179)*(三跨两临近重点区段!$F:$F="现存区段"),0))),"")</f>
        <v/>
      </c>
      <c r="X179" s="232" t="str">
        <f t="array" ref="X179">IFERROR(IF(INDEX(三跨两临近重点区段!$F:$F,MATCH(1,(MONTH(三跨两临近重点区段!$H:$H)=8)*(三跨两临近重点区段!$A:$A=D179),0))="已取消","已取消",INDEX(三跨两临近重点区段!$I:$I,MATCH(1,(MONTH(三跨两临近重点区段!$H:$H)=8)*(三跨两临近重点区段!$A:$A=D179)*(三跨两临近重点区段!$F:$F="现存区段"),0))),"")</f>
        <v/>
      </c>
      <c r="Y179" s="268" t="str">
        <f t="array" ref="Y179">IFERROR(IF(INDEX(三跨两临近重点区段!$F:$F,MATCH(1,(MONTH(三跨两临近重点区段!$H:$H)=9)*(三跨两临近重点区段!$A:$A=D179),0))="已取消","已取消",INDEX(三跨两临近重点区段!$H:$H,MATCH(1,(MONTH(三跨两临近重点区段!$H:$H)=9)*(三跨两临近重点区段!$A:$A=D179)*(三跨两临近重点区段!$F:$F="现存区段"),0))),"")</f>
        <v/>
      </c>
      <c r="Z179" s="232" t="str">
        <f t="array" ref="Z179">IFERROR(IF(INDEX(三跨两临近重点区段!$F:$F,MATCH(1,(MONTH(三跨两临近重点区段!$H:$H)=9)*(三跨两临近重点区段!$A:$A=D179),0))="已取消","已取消",INDEX(三跨两临近重点区段!$I:$I,MATCH(1,(MONTH(三跨两临近重点区段!$H:$H)=9)*(三跨两临近重点区段!$A:$A=D179)*(三跨两临近重点区段!$F:$F="现存区段"),0))),"")</f>
        <v/>
      </c>
      <c r="AA179" s="268" t="str">
        <f t="array" ref="AA179">IFERROR(IF(INDEX(三跨两临近重点区段!$F:$F,MATCH(1,(MONTH(三跨两临近重点区段!$H:$H)=10)*(三跨两临近重点区段!$A:$A=D179),0))="已取消","已取消",INDEX(三跨两临近重点区段!$H:$H,MATCH(1,(MONTH(三跨两临近重点区段!$H:$H)=10)*(三跨两临近重点区段!$A:$A=D179)*(三跨两临近重点区段!$F:$F="现存区段"),0))),"")</f>
        <v/>
      </c>
      <c r="AB179" s="72" t="str">
        <f t="array" ref="AB179">IFERROR(IF(INDEX(三跨两临近重点区段!$F:$F,MATCH(1,(MONTH(三跨两临近重点区段!$H:$H)=10)*(三跨两临近重点区段!$A:$A=D179),0))="已取消","已取消",INDEX(三跨两临近重点区段!$I:$I,MATCH(1,(MONTH(三跨两临近重点区段!$H:$H)=10)*(三跨两临近重点区段!$A:$A=D179)*(三跨两临近重点区段!$F:$F="现存区段"),0))),"")</f>
        <v/>
      </c>
      <c r="AC179" s="284" t="str">
        <f t="array" ref="AC179">IFERROR(IF(INDEX(三跨两临近重点区段!$F:$F,MATCH(1,(MONTH(三跨两临近重点区段!$H:$H)=11)*(三跨两临近重点区段!$A:$A=D179),0))="已取消","已取消",INDEX(三跨两临近重点区段!$H:$H,MATCH(1,(MONTH(三跨两临近重点区段!$H:$H)=11)*(三跨两临近重点区段!$A:$A=D179)*(三跨两临近重点区段!$F:$F="现存区段"),0))),"")</f>
        <v/>
      </c>
      <c r="AD179" s="72" t="str">
        <f t="array" ref="AD179">IFERROR(IF(INDEX(三跨两临近重点区段!$F:$F,MATCH(1,(MONTH(三跨两临近重点区段!$H:$H)=11)*(三跨两临近重点区段!$A:$A=D179),0))="已取消","已取消",INDEX(三跨两临近重点区段!$I:$I,MATCH(1,(MONTH(三跨两临近重点区段!$H:$H)=11)*(三跨两临近重点区段!$A:$A=D179)*(三跨两临近重点区段!$F:$F="现存区段"),0))),"")</f>
        <v/>
      </c>
      <c r="AE179" s="284" t="str">
        <f t="array" ref="AE179">IFERROR(IF(INDEX(三跨两临近重点区段!$F:$F,MATCH(1,(MONTH(三跨两临近重点区段!$H:$H)=12)*(三跨两临近重点区段!$A:$A=D179),0))="已取消","已取消",INDEX(三跨两临近重点区段!$H:$H,MATCH(1,(MONTH(三跨两临近重点区段!$H:$H)=12)*(三跨两临近重点区段!$A:$A=D179)*(三跨两临近重点区段!$F:$F="现存区段"),0))),"")</f>
        <v/>
      </c>
      <c r="AF179" s="72" t="str">
        <f t="array" ref="AF179">IFERROR(IF(INDEX(三跨两临近重点区段!$F:$F,MATCH(1,(MONTH(三跨两临近重点区段!$H:$H)=12)*(三跨两临近重点区段!$A:$A=D179),0))="已取消","已取消",INDEX(三跨两临近重点区段!$I:$I,MATCH(1,(MONTH(三跨两临近重点区段!$H:$H)=12)*(三跨两临近重点区段!$A:$A=D179)*(三跨两临近重点区段!$F:$F="现存区段"),0))),"")</f>
        <v/>
      </c>
      <c r="AH179" t="e">
        <f t="array" ref="AH179">INDEX(三跨两临近重点区段!$G:$G,MATCH(D179,三跨两临近重点区段!$A:$A,0))</f>
        <v>#N/A</v>
      </c>
    </row>
    <row r="180" ht="14.25" spans="1:34">
      <c r="A180" s="263" t="s">
        <v>363</v>
      </c>
      <c r="B180" s="264" t="s">
        <v>2185</v>
      </c>
      <c r="C180" s="263" t="s">
        <v>2191</v>
      </c>
      <c r="D180" s="263" t="s">
        <v>2410</v>
      </c>
      <c r="E180" s="265" t="s">
        <v>2142</v>
      </c>
      <c r="F180" s="264" t="s">
        <v>125</v>
      </c>
      <c r="G180" s="263" t="s">
        <v>2143</v>
      </c>
      <c r="H180" s="263" t="s">
        <v>581</v>
      </c>
      <c r="I180" s="273"/>
      <c r="J180" s="196"/>
      <c r="K180" s="196"/>
      <c r="L180" s="196"/>
      <c r="M180" s="270"/>
      <c r="N180" s="270"/>
      <c r="O180" s="33"/>
      <c r="P180" s="107"/>
      <c r="Q180" s="279"/>
      <c r="R180" s="279"/>
      <c r="S180" s="278">
        <v>45456</v>
      </c>
      <c r="T180" s="279" t="s">
        <v>2117</v>
      </c>
      <c r="U180" s="268" t="str">
        <f t="array" ref="U180">IFERROR(IF(INDEX(三跨两临近重点区段!$F:$F,MATCH(1,(MONTH(三跨两临近重点区段!$H:$H)=7)*(三跨两临近重点区段!$A:$A=D180),0))="已取消","已取消",INDEX(三跨两临近重点区段!$H:$H,MATCH(1,(MONTH(三跨两临近重点区段!$H:$H)=7)*(三跨两临近重点区段!$A:$A=D180)*(三跨两临近重点区段!$F:$F="现存区段"),0))),"")</f>
        <v/>
      </c>
      <c r="V180" s="232" t="str">
        <f t="array" ref="V180">IFERROR(IF(INDEX(三跨两临近重点区段!$F:$F,MATCH(1,(MONTH(三跨两临近重点区段!$H:$H)=7)*(三跨两临近重点区段!$A:$A=D180),0))="已取消","已取消",INDEX(三跨两临近重点区段!$I:$I,MATCH(1,(MONTH(三跨两临近重点区段!$H:$H)=7)*(三跨两临近重点区段!$A:$A=D180)*(三跨两临近重点区段!$F:$F="现存区段"),0))),"")</f>
        <v/>
      </c>
      <c r="W180" s="268" t="str">
        <f t="array" ref="W180">IFERROR(IF(INDEX(三跨两临近重点区段!$F:$F,MATCH(1,(MONTH(三跨两临近重点区段!$H:$H)=8)*(三跨两临近重点区段!$A:$A=D180),0))="已取消","已取消",INDEX(三跨两临近重点区段!$H:$H,MATCH(1,(MONTH(三跨两临近重点区段!$H:$H)=8)*(三跨两临近重点区段!$A:$A=D180)*(三跨两临近重点区段!$F:$F="现存区段"),0))),"")</f>
        <v/>
      </c>
      <c r="X180" s="232" t="str">
        <f t="array" ref="X180">IFERROR(IF(INDEX(三跨两临近重点区段!$F:$F,MATCH(1,(MONTH(三跨两临近重点区段!$H:$H)=8)*(三跨两临近重点区段!$A:$A=D180),0))="已取消","已取消",INDEX(三跨两临近重点区段!$I:$I,MATCH(1,(MONTH(三跨两临近重点区段!$H:$H)=8)*(三跨两临近重点区段!$A:$A=D180)*(三跨两临近重点区段!$F:$F="现存区段"),0))),"")</f>
        <v/>
      </c>
      <c r="Y180" s="268" t="str">
        <f t="array" ref="Y180">IFERROR(IF(INDEX(三跨两临近重点区段!$F:$F,MATCH(1,(MONTH(三跨两临近重点区段!$H:$H)=9)*(三跨两临近重点区段!$A:$A=D180),0))="已取消","已取消",INDEX(三跨两临近重点区段!$H:$H,MATCH(1,(MONTH(三跨两临近重点区段!$H:$H)=9)*(三跨两临近重点区段!$A:$A=D180)*(三跨两临近重点区段!$F:$F="现存区段"),0))),"")</f>
        <v/>
      </c>
      <c r="Z180" s="232" t="str">
        <f t="array" ref="Z180">IFERROR(IF(INDEX(三跨两临近重点区段!$F:$F,MATCH(1,(MONTH(三跨两临近重点区段!$H:$H)=9)*(三跨两临近重点区段!$A:$A=D180),0))="已取消","已取消",INDEX(三跨两临近重点区段!$I:$I,MATCH(1,(MONTH(三跨两临近重点区段!$H:$H)=9)*(三跨两临近重点区段!$A:$A=D180)*(三跨两临近重点区段!$F:$F="现存区段"),0))),"")</f>
        <v/>
      </c>
      <c r="AA180" s="268" t="str">
        <f t="array" ref="AA180">IFERROR(IF(INDEX(三跨两临近重点区段!$F:$F,MATCH(1,(MONTH(三跨两临近重点区段!$H:$H)=10)*(三跨两临近重点区段!$A:$A=D180),0))="已取消","已取消",INDEX(三跨两临近重点区段!$H:$H,MATCH(1,(MONTH(三跨两临近重点区段!$H:$H)=10)*(三跨两临近重点区段!$A:$A=D180)*(三跨两临近重点区段!$F:$F="现存区段"),0))),"")</f>
        <v/>
      </c>
      <c r="AB180" s="72" t="str">
        <f t="array" ref="AB180">IFERROR(IF(INDEX(三跨两临近重点区段!$F:$F,MATCH(1,(MONTH(三跨两临近重点区段!$H:$H)=10)*(三跨两临近重点区段!$A:$A=D180),0))="已取消","已取消",INDEX(三跨两临近重点区段!$I:$I,MATCH(1,(MONTH(三跨两临近重点区段!$H:$H)=10)*(三跨两临近重点区段!$A:$A=D180)*(三跨两临近重点区段!$F:$F="现存区段"),0))),"")</f>
        <v/>
      </c>
      <c r="AC180" s="284" t="str">
        <f t="array" ref="AC180">IFERROR(IF(INDEX(三跨两临近重点区段!$F:$F,MATCH(1,(MONTH(三跨两临近重点区段!$H:$H)=11)*(三跨两临近重点区段!$A:$A=D180),0))="已取消","已取消",INDEX(三跨两临近重点区段!$H:$H,MATCH(1,(MONTH(三跨两临近重点区段!$H:$H)=11)*(三跨两临近重点区段!$A:$A=D180)*(三跨两临近重点区段!$F:$F="现存区段"),0))),"")</f>
        <v/>
      </c>
      <c r="AD180" s="72" t="str">
        <f t="array" ref="AD180">IFERROR(IF(INDEX(三跨两临近重点区段!$F:$F,MATCH(1,(MONTH(三跨两临近重点区段!$H:$H)=11)*(三跨两临近重点区段!$A:$A=D180),0))="已取消","已取消",INDEX(三跨两临近重点区段!$I:$I,MATCH(1,(MONTH(三跨两临近重点区段!$H:$H)=11)*(三跨两临近重点区段!$A:$A=D180)*(三跨两临近重点区段!$F:$F="现存区段"),0))),"")</f>
        <v/>
      </c>
      <c r="AE180" s="284" t="str">
        <f t="array" ref="AE180">IFERROR(IF(INDEX(三跨两临近重点区段!$F:$F,MATCH(1,(MONTH(三跨两临近重点区段!$H:$H)=12)*(三跨两临近重点区段!$A:$A=D180),0))="已取消","已取消",INDEX(三跨两临近重点区段!$H:$H,MATCH(1,(MONTH(三跨两临近重点区段!$H:$H)=12)*(三跨两临近重点区段!$A:$A=D180)*(三跨两临近重点区段!$F:$F="现存区段"),0))),"")</f>
        <v/>
      </c>
      <c r="AF180" s="72" t="str">
        <f t="array" ref="AF180">IFERROR(IF(INDEX(三跨两临近重点区段!$F:$F,MATCH(1,(MONTH(三跨两临近重点区段!$H:$H)=12)*(三跨两临近重点区段!$A:$A=D180),0))="已取消","已取消",INDEX(三跨两临近重点区段!$I:$I,MATCH(1,(MONTH(三跨两临近重点区段!$H:$H)=12)*(三跨两临近重点区段!$A:$A=D180)*(三跨两临近重点区段!$F:$F="现存区段"),0))),"")</f>
        <v/>
      </c>
      <c r="AH180" t="e">
        <f t="array" ref="AH180">INDEX(三跨两临近重点区段!$G:$G,MATCH(D180,三跨两临近重点区段!$A:$A,0))</f>
        <v>#N/A</v>
      </c>
    </row>
    <row r="181" ht="14.25" spans="1:34">
      <c r="A181" s="263" t="s">
        <v>363</v>
      </c>
      <c r="B181" s="264" t="s">
        <v>2182</v>
      </c>
      <c r="C181" s="263" t="s">
        <v>2191</v>
      </c>
      <c r="D181" s="263" t="s">
        <v>2411</v>
      </c>
      <c r="E181" s="265" t="s">
        <v>2142</v>
      </c>
      <c r="F181" s="264" t="s">
        <v>125</v>
      </c>
      <c r="G181" s="263" t="s">
        <v>2143</v>
      </c>
      <c r="H181" s="263" t="s">
        <v>581</v>
      </c>
      <c r="I181" s="273"/>
      <c r="J181" s="196"/>
      <c r="K181" s="196"/>
      <c r="L181" s="196"/>
      <c r="M181" s="270"/>
      <c r="N181" s="270"/>
      <c r="O181" s="33"/>
      <c r="P181" s="107"/>
      <c r="Q181" s="279"/>
      <c r="R181" s="279"/>
      <c r="S181" s="278">
        <v>45456</v>
      </c>
      <c r="T181" s="279" t="s">
        <v>2117</v>
      </c>
      <c r="U181" s="268" t="str">
        <f t="array" ref="U181">IFERROR(IF(INDEX(三跨两临近重点区段!$F:$F,MATCH(1,(MONTH(三跨两临近重点区段!$H:$H)=7)*(三跨两临近重点区段!$A:$A=D181),0))="已取消","已取消",INDEX(三跨两临近重点区段!$H:$H,MATCH(1,(MONTH(三跨两临近重点区段!$H:$H)=7)*(三跨两临近重点区段!$A:$A=D181)*(三跨两临近重点区段!$F:$F="现存区段"),0))),"")</f>
        <v/>
      </c>
      <c r="V181" s="232" t="str">
        <f t="array" ref="V181">IFERROR(IF(INDEX(三跨两临近重点区段!$F:$F,MATCH(1,(MONTH(三跨两临近重点区段!$H:$H)=7)*(三跨两临近重点区段!$A:$A=D181),0))="已取消","已取消",INDEX(三跨两临近重点区段!$I:$I,MATCH(1,(MONTH(三跨两临近重点区段!$H:$H)=7)*(三跨两临近重点区段!$A:$A=D181)*(三跨两临近重点区段!$F:$F="现存区段"),0))),"")</f>
        <v/>
      </c>
      <c r="W181" s="268" t="str">
        <f t="array" ref="W181">IFERROR(IF(INDEX(三跨两临近重点区段!$F:$F,MATCH(1,(MONTH(三跨两临近重点区段!$H:$H)=8)*(三跨两临近重点区段!$A:$A=D181),0))="已取消","已取消",INDEX(三跨两临近重点区段!$H:$H,MATCH(1,(MONTH(三跨两临近重点区段!$H:$H)=8)*(三跨两临近重点区段!$A:$A=D181)*(三跨两临近重点区段!$F:$F="现存区段"),0))),"")</f>
        <v/>
      </c>
      <c r="X181" s="232" t="str">
        <f t="array" ref="X181">IFERROR(IF(INDEX(三跨两临近重点区段!$F:$F,MATCH(1,(MONTH(三跨两临近重点区段!$H:$H)=8)*(三跨两临近重点区段!$A:$A=D181),0))="已取消","已取消",INDEX(三跨两临近重点区段!$I:$I,MATCH(1,(MONTH(三跨两临近重点区段!$H:$H)=8)*(三跨两临近重点区段!$A:$A=D181)*(三跨两临近重点区段!$F:$F="现存区段"),0))),"")</f>
        <v/>
      </c>
      <c r="Y181" s="268" t="str">
        <f t="array" ref="Y181">IFERROR(IF(INDEX(三跨两临近重点区段!$F:$F,MATCH(1,(MONTH(三跨两临近重点区段!$H:$H)=9)*(三跨两临近重点区段!$A:$A=D181),0))="已取消","已取消",INDEX(三跨两临近重点区段!$H:$H,MATCH(1,(MONTH(三跨两临近重点区段!$H:$H)=9)*(三跨两临近重点区段!$A:$A=D181)*(三跨两临近重点区段!$F:$F="现存区段"),0))),"")</f>
        <v/>
      </c>
      <c r="Z181" s="232" t="str">
        <f t="array" ref="Z181">IFERROR(IF(INDEX(三跨两临近重点区段!$F:$F,MATCH(1,(MONTH(三跨两临近重点区段!$H:$H)=9)*(三跨两临近重点区段!$A:$A=D181),0))="已取消","已取消",INDEX(三跨两临近重点区段!$I:$I,MATCH(1,(MONTH(三跨两临近重点区段!$H:$H)=9)*(三跨两临近重点区段!$A:$A=D181)*(三跨两临近重点区段!$F:$F="现存区段"),0))),"")</f>
        <v/>
      </c>
      <c r="AA181" s="268" t="str">
        <f t="array" ref="AA181">IFERROR(IF(INDEX(三跨两临近重点区段!$F:$F,MATCH(1,(MONTH(三跨两临近重点区段!$H:$H)=10)*(三跨两临近重点区段!$A:$A=D181),0))="已取消","已取消",INDEX(三跨两临近重点区段!$H:$H,MATCH(1,(MONTH(三跨两临近重点区段!$H:$H)=10)*(三跨两临近重点区段!$A:$A=D181)*(三跨两临近重点区段!$F:$F="现存区段"),0))),"")</f>
        <v/>
      </c>
      <c r="AB181" s="72" t="str">
        <f t="array" ref="AB181">IFERROR(IF(INDEX(三跨两临近重点区段!$F:$F,MATCH(1,(MONTH(三跨两临近重点区段!$H:$H)=10)*(三跨两临近重点区段!$A:$A=D181),0))="已取消","已取消",INDEX(三跨两临近重点区段!$I:$I,MATCH(1,(MONTH(三跨两临近重点区段!$H:$H)=10)*(三跨两临近重点区段!$A:$A=D181)*(三跨两临近重点区段!$F:$F="现存区段"),0))),"")</f>
        <v/>
      </c>
      <c r="AC181" s="284" t="str">
        <f t="array" ref="AC181">IFERROR(IF(INDEX(三跨两临近重点区段!$F:$F,MATCH(1,(MONTH(三跨两临近重点区段!$H:$H)=11)*(三跨两临近重点区段!$A:$A=D181),0))="已取消","已取消",INDEX(三跨两临近重点区段!$H:$H,MATCH(1,(MONTH(三跨两临近重点区段!$H:$H)=11)*(三跨两临近重点区段!$A:$A=D181)*(三跨两临近重点区段!$F:$F="现存区段"),0))),"")</f>
        <v/>
      </c>
      <c r="AD181" s="72" t="str">
        <f t="array" ref="AD181">IFERROR(IF(INDEX(三跨两临近重点区段!$F:$F,MATCH(1,(MONTH(三跨两临近重点区段!$H:$H)=11)*(三跨两临近重点区段!$A:$A=D181),0))="已取消","已取消",INDEX(三跨两临近重点区段!$I:$I,MATCH(1,(MONTH(三跨两临近重点区段!$H:$H)=11)*(三跨两临近重点区段!$A:$A=D181)*(三跨两临近重点区段!$F:$F="现存区段"),0))),"")</f>
        <v/>
      </c>
      <c r="AE181" s="284" t="str">
        <f t="array" ref="AE181">IFERROR(IF(INDEX(三跨两临近重点区段!$F:$F,MATCH(1,(MONTH(三跨两临近重点区段!$H:$H)=12)*(三跨两临近重点区段!$A:$A=D181),0))="已取消","已取消",INDEX(三跨两临近重点区段!$H:$H,MATCH(1,(MONTH(三跨两临近重点区段!$H:$H)=12)*(三跨两临近重点区段!$A:$A=D181)*(三跨两临近重点区段!$F:$F="现存区段"),0))),"")</f>
        <v/>
      </c>
      <c r="AF181" s="72" t="str">
        <f t="array" ref="AF181">IFERROR(IF(INDEX(三跨两临近重点区段!$F:$F,MATCH(1,(MONTH(三跨两临近重点区段!$H:$H)=12)*(三跨两临近重点区段!$A:$A=D181),0))="已取消","已取消",INDEX(三跨两临近重点区段!$I:$I,MATCH(1,(MONTH(三跨两临近重点区段!$H:$H)=12)*(三跨两临近重点区段!$A:$A=D181)*(三跨两临近重点区段!$F:$F="现存区段"),0))),"")</f>
        <v/>
      </c>
      <c r="AH181" t="e">
        <f t="array" ref="AH181">INDEX(三跨两临近重点区段!$G:$G,MATCH(D181,三跨两临近重点区段!$A:$A,0))</f>
        <v>#N/A</v>
      </c>
    </row>
    <row r="182" ht="14.25" spans="1:34">
      <c r="A182" s="263" t="s">
        <v>363</v>
      </c>
      <c r="B182" s="264" t="s">
        <v>2185</v>
      </c>
      <c r="C182" s="263" t="s">
        <v>2412</v>
      </c>
      <c r="D182" s="263" t="s">
        <v>2413</v>
      </c>
      <c r="E182" s="265" t="s">
        <v>2142</v>
      </c>
      <c r="F182" s="264" t="s">
        <v>125</v>
      </c>
      <c r="G182" s="263" t="s">
        <v>2143</v>
      </c>
      <c r="H182" s="263" t="s">
        <v>581</v>
      </c>
      <c r="I182" s="273"/>
      <c r="J182" s="196"/>
      <c r="K182" s="196"/>
      <c r="L182" s="196"/>
      <c r="M182" s="270"/>
      <c r="N182" s="270"/>
      <c r="O182" s="33"/>
      <c r="P182" s="107"/>
      <c r="Q182" s="279"/>
      <c r="R182" s="279"/>
      <c r="S182" s="278">
        <v>45456</v>
      </c>
      <c r="T182" s="279" t="s">
        <v>2117</v>
      </c>
      <c r="U182" s="268" t="str">
        <f t="array" ref="U182">IFERROR(IF(INDEX(三跨两临近重点区段!$F:$F,MATCH(1,(MONTH(三跨两临近重点区段!$H:$H)=7)*(三跨两临近重点区段!$A:$A=D182),0))="已取消","已取消",INDEX(三跨两临近重点区段!$H:$H,MATCH(1,(MONTH(三跨两临近重点区段!$H:$H)=7)*(三跨两临近重点区段!$A:$A=D182)*(三跨两临近重点区段!$F:$F="现存区段"),0))),"")</f>
        <v/>
      </c>
      <c r="V182" s="232" t="str">
        <f t="array" ref="V182">IFERROR(IF(INDEX(三跨两临近重点区段!$F:$F,MATCH(1,(MONTH(三跨两临近重点区段!$H:$H)=7)*(三跨两临近重点区段!$A:$A=D182),0))="已取消","已取消",INDEX(三跨两临近重点区段!$I:$I,MATCH(1,(MONTH(三跨两临近重点区段!$H:$H)=7)*(三跨两临近重点区段!$A:$A=D182)*(三跨两临近重点区段!$F:$F="现存区段"),0))),"")</f>
        <v/>
      </c>
      <c r="W182" s="268" t="str">
        <f t="array" ref="W182">IFERROR(IF(INDEX(三跨两临近重点区段!$F:$F,MATCH(1,(MONTH(三跨两临近重点区段!$H:$H)=8)*(三跨两临近重点区段!$A:$A=D182),0))="已取消","已取消",INDEX(三跨两临近重点区段!$H:$H,MATCH(1,(MONTH(三跨两临近重点区段!$H:$H)=8)*(三跨两临近重点区段!$A:$A=D182)*(三跨两临近重点区段!$F:$F="现存区段"),0))),"")</f>
        <v/>
      </c>
      <c r="X182" s="232" t="str">
        <f t="array" ref="X182">IFERROR(IF(INDEX(三跨两临近重点区段!$F:$F,MATCH(1,(MONTH(三跨两临近重点区段!$H:$H)=8)*(三跨两临近重点区段!$A:$A=D182),0))="已取消","已取消",INDEX(三跨两临近重点区段!$I:$I,MATCH(1,(MONTH(三跨两临近重点区段!$H:$H)=8)*(三跨两临近重点区段!$A:$A=D182)*(三跨两临近重点区段!$F:$F="现存区段"),0))),"")</f>
        <v/>
      </c>
      <c r="Y182" s="268" t="str">
        <f t="array" ref="Y182">IFERROR(IF(INDEX(三跨两临近重点区段!$F:$F,MATCH(1,(MONTH(三跨两临近重点区段!$H:$H)=9)*(三跨两临近重点区段!$A:$A=D182),0))="已取消","已取消",INDEX(三跨两临近重点区段!$H:$H,MATCH(1,(MONTH(三跨两临近重点区段!$H:$H)=9)*(三跨两临近重点区段!$A:$A=D182)*(三跨两临近重点区段!$F:$F="现存区段"),0))),"")</f>
        <v/>
      </c>
      <c r="Z182" s="232" t="str">
        <f t="array" ref="Z182">IFERROR(IF(INDEX(三跨两临近重点区段!$F:$F,MATCH(1,(MONTH(三跨两临近重点区段!$H:$H)=9)*(三跨两临近重点区段!$A:$A=D182),0))="已取消","已取消",INDEX(三跨两临近重点区段!$I:$I,MATCH(1,(MONTH(三跨两临近重点区段!$H:$H)=9)*(三跨两临近重点区段!$A:$A=D182)*(三跨两临近重点区段!$F:$F="现存区段"),0))),"")</f>
        <v/>
      </c>
      <c r="AA182" s="268" t="str">
        <f t="array" ref="AA182">IFERROR(IF(INDEX(三跨两临近重点区段!$F:$F,MATCH(1,(MONTH(三跨两临近重点区段!$H:$H)=10)*(三跨两临近重点区段!$A:$A=D182),0))="已取消","已取消",INDEX(三跨两临近重点区段!$H:$H,MATCH(1,(MONTH(三跨两临近重点区段!$H:$H)=10)*(三跨两临近重点区段!$A:$A=D182)*(三跨两临近重点区段!$F:$F="现存区段"),0))),"")</f>
        <v/>
      </c>
      <c r="AB182" s="72" t="str">
        <f t="array" ref="AB182">IFERROR(IF(INDEX(三跨两临近重点区段!$F:$F,MATCH(1,(MONTH(三跨两临近重点区段!$H:$H)=10)*(三跨两临近重点区段!$A:$A=D182),0))="已取消","已取消",INDEX(三跨两临近重点区段!$I:$I,MATCH(1,(MONTH(三跨两临近重点区段!$H:$H)=10)*(三跨两临近重点区段!$A:$A=D182)*(三跨两临近重点区段!$F:$F="现存区段"),0))),"")</f>
        <v/>
      </c>
      <c r="AC182" s="284" t="str">
        <f t="array" ref="AC182">IFERROR(IF(INDEX(三跨两临近重点区段!$F:$F,MATCH(1,(MONTH(三跨两临近重点区段!$H:$H)=11)*(三跨两临近重点区段!$A:$A=D182),0))="已取消","已取消",INDEX(三跨两临近重点区段!$H:$H,MATCH(1,(MONTH(三跨两临近重点区段!$H:$H)=11)*(三跨两临近重点区段!$A:$A=D182)*(三跨两临近重点区段!$F:$F="现存区段"),0))),"")</f>
        <v/>
      </c>
      <c r="AD182" s="72" t="str">
        <f t="array" ref="AD182">IFERROR(IF(INDEX(三跨两临近重点区段!$F:$F,MATCH(1,(MONTH(三跨两临近重点区段!$H:$H)=11)*(三跨两临近重点区段!$A:$A=D182),0))="已取消","已取消",INDEX(三跨两临近重点区段!$I:$I,MATCH(1,(MONTH(三跨两临近重点区段!$H:$H)=11)*(三跨两临近重点区段!$A:$A=D182)*(三跨两临近重点区段!$F:$F="现存区段"),0))),"")</f>
        <v/>
      </c>
      <c r="AE182" s="284" t="str">
        <f t="array" ref="AE182">IFERROR(IF(INDEX(三跨两临近重点区段!$F:$F,MATCH(1,(MONTH(三跨两临近重点区段!$H:$H)=12)*(三跨两临近重点区段!$A:$A=D182),0))="已取消","已取消",INDEX(三跨两临近重点区段!$H:$H,MATCH(1,(MONTH(三跨两临近重点区段!$H:$H)=12)*(三跨两临近重点区段!$A:$A=D182)*(三跨两临近重点区段!$F:$F="现存区段"),0))),"")</f>
        <v/>
      </c>
      <c r="AF182" s="72" t="str">
        <f t="array" ref="AF182">IFERROR(IF(INDEX(三跨两临近重点区段!$F:$F,MATCH(1,(MONTH(三跨两临近重点区段!$H:$H)=12)*(三跨两临近重点区段!$A:$A=D182),0))="已取消","已取消",INDEX(三跨两临近重点区段!$I:$I,MATCH(1,(MONTH(三跨两临近重点区段!$H:$H)=12)*(三跨两临近重点区段!$A:$A=D182)*(三跨两临近重点区段!$F:$F="现存区段"),0))),"")</f>
        <v/>
      </c>
      <c r="AH182" t="e">
        <f t="array" ref="AH182">INDEX(三跨两临近重点区段!$G:$G,MATCH(D182,三跨两临近重点区段!$A:$A,0))</f>
        <v>#N/A</v>
      </c>
    </row>
    <row r="183" ht="14.25" spans="1:34">
      <c r="A183" s="263" t="s">
        <v>363</v>
      </c>
      <c r="B183" s="264" t="s">
        <v>2185</v>
      </c>
      <c r="C183" s="263" t="s">
        <v>2412</v>
      </c>
      <c r="D183" s="263" t="s">
        <v>2414</v>
      </c>
      <c r="E183" s="265" t="s">
        <v>2142</v>
      </c>
      <c r="F183" s="264" t="s">
        <v>125</v>
      </c>
      <c r="G183" s="263" t="s">
        <v>2143</v>
      </c>
      <c r="H183" s="263" t="s">
        <v>581</v>
      </c>
      <c r="I183" s="273"/>
      <c r="J183" s="196"/>
      <c r="K183" s="196"/>
      <c r="L183" s="196"/>
      <c r="M183" s="270"/>
      <c r="N183" s="270"/>
      <c r="O183" s="33"/>
      <c r="P183" s="107"/>
      <c r="Q183" s="279"/>
      <c r="R183" s="279"/>
      <c r="S183" s="278">
        <v>45456</v>
      </c>
      <c r="T183" s="279" t="s">
        <v>2117</v>
      </c>
      <c r="U183" s="268" t="str">
        <f t="array" ref="U183">IFERROR(IF(INDEX(三跨两临近重点区段!$F:$F,MATCH(1,(MONTH(三跨两临近重点区段!$H:$H)=7)*(三跨两临近重点区段!$A:$A=D183),0))="已取消","已取消",INDEX(三跨两临近重点区段!$H:$H,MATCH(1,(MONTH(三跨两临近重点区段!$H:$H)=7)*(三跨两临近重点区段!$A:$A=D183)*(三跨两临近重点区段!$F:$F="现存区段"),0))),"")</f>
        <v/>
      </c>
      <c r="V183" s="232" t="str">
        <f t="array" ref="V183">IFERROR(IF(INDEX(三跨两临近重点区段!$F:$F,MATCH(1,(MONTH(三跨两临近重点区段!$H:$H)=7)*(三跨两临近重点区段!$A:$A=D183),0))="已取消","已取消",INDEX(三跨两临近重点区段!$I:$I,MATCH(1,(MONTH(三跨两临近重点区段!$H:$H)=7)*(三跨两临近重点区段!$A:$A=D183)*(三跨两临近重点区段!$F:$F="现存区段"),0))),"")</f>
        <v/>
      </c>
      <c r="W183" s="268" t="str">
        <f t="array" ref="W183">IFERROR(IF(INDEX(三跨两临近重点区段!$F:$F,MATCH(1,(MONTH(三跨两临近重点区段!$H:$H)=8)*(三跨两临近重点区段!$A:$A=D183),0))="已取消","已取消",INDEX(三跨两临近重点区段!$H:$H,MATCH(1,(MONTH(三跨两临近重点区段!$H:$H)=8)*(三跨两临近重点区段!$A:$A=D183)*(三跨两临近重点区段!$F:$F="现存区段"),0))),"")</f>
        <v/>
      </c>
      <c r="X183" s="232" t="str">
        <f t="array" ref="X183">IFERROR(IF(INDEX(三跨两临近重点区段!$F:$F,MATCH(1,(MONTH(三跨两临近重点区段!$H:$H)=8)*(三跨两临近重点区段!$A:$A=D183),0))="已取消","已取消",INDEX(三跨两临近重点区段!$I:$I,MATCH(1,(MONTH(三跨两临近重点区段!$H:$H)=8)*(三跨两临近重点区段!$A:$A=D183)*(三跨两临近重点区段!$F:$F="现存区段"),0))),"")</f>
        <v/>
      </c>
      <c r="Y183" s="268" t="str">
        <f t="array" ref="Y183">IFERROR(IF(INDEX(三跨两临近重点区段!$F:$F,MATCH(1,(MONTH(三跨两临近重点区段!$H:$H)=9)*(三跨两临近重点区段!$A:$A=D183),0))="已取消","已取消",INDEX(三跨两临近重点区段!$H:$H,MATCH(1,(MONTH(三跨两临近重点区段!$H:$H)=9)*(三跨两临近重点区段!$A:$A=D183)*(三跨两临近重点区段!$F:$F="现存区段"),0))),"")</f>
        <v/>
      </c>
      <c r="Z183" s="232" t="str">
        <f t="array" ref="Z183">IFERROR(IF(INDEX(三跨两临近重点区段!$F:$F,MATCH(1,(MONTH(三跨两临近重点区段!$H:$H)=9)*(三跨两临近重点区段!$A:$A=D183),0))="已取消","已取消",INDEX(三跨两临近重点区段!$I:$I,MATCH(1,(MONTH(三跨两临近重点区段!$H:$H)=9)*(三跨两临近重点区段!$A:$A=D183)*(三跨两临近重点区段!$F:$F="现存区段"),0))),"")</f>
        <v/>
      </c>
      <c r="AA183" s="268" t="str">
        <f t="array" ref="AA183">IFERROR(IF(INDEX(三跨两临近重点区段!$F:$F,MATCH(1,(MONTH(三跨两临近重点区段!$H:$H)=10)*(三跨两临近重点区段!$A:$A=D183),0))="已取消","已取消",INDEX(三跨两临近重点区段!$H:$H,MATCH(1,(MONTH(三跨两临近重点区段!$H:$H)=10)*(三跨两临近重点区段!$A:$A=D183)*(三跨两临近重点区段!$F:$F="现存区段"),0))),"")</f>
        <v/>
      </c>
      <c r="AB183" s="72" t="str">
        <f t="array" ref="AB183">IFERROR(IF(INDEX(三跨两临近重点区段!$F:$F,MATCH(1,(MONTH(三跨两临近重点区段!$H:$H)=10)*(三跨两临近重点区段!$A:$A=D183),0))="已取消","已取消",INDEX(三跨两临近重点区段!$I:$I,MATCH(1,(MONTH(三跨两临近重点区段!$H:$H)=10)*(三跨两临近重点区段!$A:$A=D183)*(三跨两临近重点区段!$F:$F="现存区段"),0))),"")</f>
        <v/>
      </c>
      <c r="AC183" s="284" t="str">
        <f t="array" ref="AC183">IFERROR(IF(INDEX(三跨两临近重点区段!$F:$F,MATCH(1,(MONTH(三跨两临近重点区段!$H:$H)=11)*(三跨两临近重点区段!$A:$A=D183),0))="已取消","已取消",INDEX(三跨两临近重点区段!$H:$H,MATCH(1,(MONTH(三跨两临近重点区段!$H:$H)=11)*(三跨两临近重点区段!$A:$A=D183)*(三跨两临近重点区段!$F:$F="现存区段"),0))),"")</f>
        <v/>
      </c>
      <c r="AD183" s="72" t="str">
        <f t="array" ref="AD183">IFERROR(IF(INDEX(三跨两临近重点区段!$F:$F,MATCH(1,(MONTH(三跨两临近重点区段!$H:$H)=11)*(三跨两临近重点区段!$A:$A=D183),0))="已取消","已取消",INDEX(三跨两临近重点区段!$I:$I,MATCH(1,(MONTH(三跨两临近重点区段!$H:$H)=11)*(三跨两临近重点区段!$A:$A=D183)*(三跨两临近重点区段!$F:$F="现存区段"),0))),"")</f>
        <v/>
      </c>
      <c r="AE183" s="284" t="str">
        <f t="array" ref="AE183">IFERROR(IF(INDEX(三跨两临近重点区段!$F:$F,MATCH(1,(MONTH(三跨两临近重点区段!$H:$H)=12)*(三跨两临近重点区段!$A:$A=D183),0))="已取消","已取消",INDEX(三跨两临近重点区段!$H:$H,MATCH(1,(MONTH(三跨两临近重点区段!$H:$H)=12)*(三跨两临近重点区段!$A:$A=D183)*(三跨两临近重点区段!$F:$F="现存区段"),0))),"")</f>
        <v/>
      </c>
      <c r="AF183" s="72" t="str">
        <f t="array" ref="AF183">IFERROR(IF(INDEX(三跨两临近重点区段!$F:$F,MATCH(1,(MONTH(三跨两临近重点区段!$H:$H)=12)*(三跨两临近重点区段!$A:$A=D183),0))="已取消","已取消",INDEX(三跨两临近重点区段!$I:$I,MATCH(1,(MONTH(三跨两临近重点区段!$H:$H)=12)*(三跨两临近重点区段!$A:$A=D183)*(三跨两临近重点区段!$F:$F="现存区段"),0))),"")</f>
        <v/>
      </c>
      <c r="AH183" t="e">
        <f t="array" ref="AH183">INDEX(三跨两临近重点区段!$G:$G,MATCH(D183,三跨两临近重点区段!$A:$A,0))</f>
        <v>#N/A</v>
      </c>
    </row>
    <row r="184" ht="14.25" spans="1:34">
      <c r="A184" s="263" t="s">
        <v>363</v>
      </c>
      <c r="B184" s="264" t="s">
        <v>2185</v>
      </c>
      <c r="C184" s="263" t="s">
        <v>2191</v>
      </c>
      <c r="D184" s="263" t="s">
        <v>2415</v>
      </c>
      <c r="E184" s="265" t="s">
        <v>2142</v>
      </c>
      <c r="F184" s="264" t="s">
        <v>125</v>
      </c>
      <c r="G184" s="263" t="s">
        <v>2143</v>
      </c>
      <c r="H184" s="263" t="s">
        <v>581</v>
      </c>
      <c r="I184" s="273"/>
      <c r="J184" s="196"/>
      <c r="K184" s="196"/>
      <c r="L184" s="196"/>
      <c r="M184" s="270"/>
      <c r="N184" s="270"/>
      <c r="O184" s="33"/>
      <c r="P184" s="107"/>
      <c r="Q184" s="279"/>
      <c r="R184" s="279"/>
      <c r="S184" s="278">
        <v>45456</v>
      </c>
      <c r="T184" s="279" t="s">
        <v>2117</v>
      </c>
      <c r="U184" s="268" t="str">
        <f t="array" ref="U184">IFERROR(IF(INDEX(三跨两临近重点区段!$F:$F,MATCH(1,(MONTH(三跨两临近重点区段!$H:$H)=7)*(三跨两临近重点区段!$A:$A=D184),0))="已取消","已取消",INDEX(三跨两临近重点区段!$H:$H,MATCH(1,(MONTH(三跨两临近重点区段!$H:$H)=7)*(三跨两临近重点区段!$A:$A=D184)*(三跨两临近重点区段!$F:$F="现存区段"),0))),"")</f>
        <v/>
      </c>
      <c r="V184" s="232" t="str">
        <f t="array" ref="V184">IFERROR(IF(INDEX(三跨两临近重点区段!$F:$F,MATCH(1,(MONTH(三跨两临近重点区段!$H:$H)=7)*(三跨两临近重点区段!$A:$A=D184),0))="已取消","已取消",INDEX(三跨两临近重点区段!$I:$I,MATCH(1,(MONTH(三跨两临近重点区段!$H:$H)=7)*(三跨两临近重点区段!$A:$A=D184)*(三跨两临近重点区段!$F:$F="现存区段"),0))),"")</f>
        <v/>
      </c>
      <c r="W184" s="268" t="str">
        <f t="array" ref="W184">IFERROR(IF(INDEX(三跨两临近重点区段!$F:$F,MATCH(1,(MONTH(三跨两临近重点区段!$H:$H)=8)*(三跨两临近重点区段!$A:$A=D184),0))="已取消","已取消",INDEX(三跨两临近重点区段!$H:$H,MATCH(1,(MONTH(三跨两临近重点区段!$H:$H)=8)*(三跨两临近重点区段!$A:$A=D184)*(三跨两临近重点区段!$F:$F="现存区段"),0))),"")</f>
        <v/>
      </c>
      <c r="X184" s="232" t="str">
        <f t="array" ref="X184">IFERROR(IF(INDEX(三跨两临近重点区段!$F:$F,MATCH(1,(MONTH(三跨两临近重点区段!$H:$H)=8)*(三跨两临近重点区段!$A:$A=D184),0))="已取消","已取消",INDEX(三跨两临近重点区段!$I:$I,MATCH(1,(MONTH(三跨两临近重点区段!$H:$H)=8)*(三跨两临近重点区段!$A:$A=D184)*(三跨两临近重点区段!$F:$F="现存区段"),0))),"")</f>
        <v/>
      </c>
      <c r="Y184" s="268" t="str">
        <f t="array" ref="Y184">IFERROR(IF(INDEX(三跨两临近重点区段!$F:$F,MATCH(1,(MONTH(三跨两临近重点区段!$H:$H)=9)*(三跨两临近重点区段!$A:$A=D184),0))="已取消","已取消",INDEX(三跨两临近重点区段!$H:$H,MATCH(1,(MONTH(三跨两临近重点区段!$H:$H)=9)*(三跨两临近重点区段!$A:$A=D184)*(三跨两临近重点区段!$F:$F="现存区段"),0))),"")</f>
        <v/>
      </c>
      <c r="Z184" s="232" t="str">
        <f t="array" ref="Z184">IFERROR(IF(INDEX(三跨两临近重点区段!$F:$F,MATCH(1,(MONTH(三跨两临近重点区段!$H:$H)=9)*(三跨两临近重点区段!$A:$A=D184),0))="已取消","已取消",INDEX(三跨两临近重点区段!$I:$I,MATCH(1,(MONTH(三跨两临近重点区段!$H:$H)=9)*(三跨两临近重点区段!$A:$A=D184)*(三跨两临近重点区段!$F:$F="现存区段"),0))),"")</f>
        <v/>
      </c>
      <c r="AA184" s="268" t="str">
        <f t="array" ref="AA184">IFERROR(IF(INDEX(三跨两临近重点区段!$F:$F,MATCH(1,(MONTH(三跨两临近重点区段!$H:$H)=10)*(三跨两临近重点区段!$A:$A=D184),0))="已取消","已取消",INDEX(三跨两临近重点区段!$H:$H,MATCH(1,(MONTH(三跨两临近重点区段!$H:$H)=10)*(三跨两临近重点区段!$A:$A=D184)*(三跨两临近重点区段!$F:$F="现存区段"),0))),"")</f>
        <v/>
      </c>
      <c r="AB184" s="72" t="str">
        <f t="array" ref="AB184">IFERROR(IF(INDEX(三跨两临近重点区段!$F:$F,MATCH(1,(MONTH(三跨两临近重点区段!$H:$H)=10)*(三跨两临近重点区段!$A:$A=D184),0))="已取消","已取消",INDEX(三跨两临近重点区段!$I:$I,MATCH(1,(MONTH(三跨两临近重点区段!$H:$H)=10)*(三跨两临近重点区段!$A:$A=D184)*(三跨两临近重点区段!$F:$F="现存区段"),0))),"")</f>
        <v/>
      </c>
      <c r="AC184" s="284" t="str">
        <f t="array" ref="AC184">IFERROR(IF(INDEX(三跨两临近重点区段!$F:$F,MATCH(1,(MONTH(三跨两临近重点区段!$H:$H)=11)*(三跨两临近重点区段!$A:$A=D184),0))="已取消","已取消",INDEX(三跨两临近重点区段!$H:$H,MATCH(1,(MONTH(三跨两临近重点区段!$H:$H)=11)*(三跨两临近重点区段!$A:$A=D184)*(三跨两临近重点区段!$F:$F="现存区段"),0))),"")</f>
        <v/>
      </c>
      <c r="AD184" s="72" t="str">
        <f t="array" ref="AD184">IFERROR(IF(INDEX(三跨两临近重点区段!$F:$F,MATCH(1,(MONTH(三跨两临近重点区段!$H:$H)=11)*(三跨两临近重点区段!$A:$A=D184),0))="已取消","已取消",INDEX(三跨两临近重点区段!$I:$I,MATCH(1,(MONTH(三跨两临近重点区段!$H:$H)=11)*(三跨两临近重点区段!$A:$A=D184)*(三跨两临近重点区段!$F:$F="现存区段"),0))),"")</f>
        <v/>
      </c>
      <c r="AE184" s="284" t="str">
        <f t="array" ref="AE184">IFERROR(IF(INDEX(三跨两临近重点区段!$F:$F,MATCH(1,(MONTH(三跨两临近重点区段!$H:$H)=12)*(三跨两临近重点区段!$A:$A=D184),0))="已取消","已取消",INDEX(三跨两临近重点区段!$H:$H,MATCH(1,(MONTH(三跨两临近重点区段!$H:$H)=12)*(三跨两临近重点区段!$A:$A=D184)*(三跨两临近重点区段!$F:$F="现存区段"),0))),"")</f>
        <v/>
      </c>
      <c r="AF184" s="72" t="str">
        <f t="array" ref="AF184">IFERROR(IF(INDEX(三跨两临近重点区段!$F:$F,MATCH(1,(MONTH(三跨两临近重点区段!$H:$H)=12)*(三跨两临近重点区段!$A:$A=D184),0))="已取消","已取消",INDEX(三跨两临近重点区段!$I:$I,MATCH(1,(MONTH(三跨两临近重点区段!$H:$H)=12)*(三跨两临近重点区段!$A:$A=D184)*(三跨两临近重点区段!$F:$F="现存区段"),0))),"")</f>
        <v/>
      </c>
      <c r="AH184" t="e">
        <f t="array" ref="AH184">INDEX(三跨两临近重点区段!$G:$G,MATCH(D184,三跨两临近重点区段!$A:$A,0))</f>
        <v>#N/A</v>
      </c>
    </row>
    <row r="185" ht="14.25" spans="1:34">
      <c r="A185" s="263" t="s">
        <v>363</v>
      </c>
      <c r="B185" s="264" t="s">
        <v>2185</v>
      </c>
      <c r="C185" s="263" t="s">
        <v>2416</v>
      </c>
      <c r="D185" s="263" t="s">
        <v>2417</v>
      </c>
      <c r="E185" s="265" t="s">
        <v>2142</v>
      </c>
      <c r="F185" s="264" t="s">
        <v>125</v>
      </c>
      <c r="G185" s="263" t="s">
        <v>2143</v>
      </c>
      <c r="H185" s="263" t="s">
        <v>581</v>
      </c>
      <c r="I185" s="273"/>
      <c r="J185" s="196"/>
      <c r="K185" s="196"/>
      <c r="L185" s="196"/>
      <c r="M185" s="270"/>
      <c r="N185" s="270"/>
      <c r="O185" s="33"/>
      <c r="P185" s="107"/>
      <c r="Q185" s="279"/>
      <c r="R185" s="279"/>
      <c r="S185" s="282">
        <v>45450.6833333333</v>
      </c>
      <c r="T185" s="279" t="s">
        <v>2117</v>
      </c>
      <c r="U185" s="268" t="str">
        <f t="array" ref="U185">IFERROR(IF(INDEX(三跨两临近重点区段!$F:$F,MATCH(1,(MONTH(三跨两临近重点区段!$H:$H)=7)*(三跨两临近重点区段!$A:$A=D185),0))="已取消","已取消",INDEX(三跨两临近重点区段!$H:$H,MATCH(1,(MONTH(三跨两临近重点区段!$H:$H)=7)*(三跨两临近重点区段!$A:$A=D185)*(三跨两临近重点区段!$F:$F="现存区段"),0))),"")</f>
        <v/>
      </c>
      <c r="V185" s="232" t="str">
        <f t="array" ref="V185">IFERROR(IF(INDEX(三跨两临近重点区段!$F:$F,MATCH(1,(MONTH(三跨两临近重点区段!$H:$H)=7)*(三跨两临近重点区段!$A:$A=D185),0))="已取消","已取消",INDEX(三跨两临近重点区段!$I:$I,MATCH(1,(MONTH(三跨两临近重点区段!$H:$H)=7)*(三跨两临近重点区段!$A:$A=D185)*(三跨两临近重点区段!$F:$F="现存区段"),0))),"")</f>
        <v/>
      </c>
      <c r="W185" s="268" t="str">
        <f t="array" ref="W185">IFERROR(IF(INDEX(三跨两临近重点区段!$F:$F,MATCH(1,(MONTH(三跨两临近重点区段!$H:$H)=8)*(三跨两临近重点区段!$A:$A=D185),0))="已取消","已取消",INDEX(三跨两临近重点区段!$H:$H,MATCH(1,(MONTH(三跨两临近重点区段!$H:$H)=8)*(三跨两临近重点区段!$A:$A=D185)*(三跨两临近重点区段!$F:$F="现存区段"),0))),"")</f>
        <v/>
      </c>
      <c r="X185" s="232" t="str">
        <f t="array" ref="X185">IFERROR(IF(INDEX(三跨两临近重点区段!$F:$F,MATCH(1,(MONTH(三跨两临近重点区段!$H:$H)=8)*(三跨两临近重点区段!$A:$A=D185),0))="已取消","已取消",INDEX(三跨两临近重点区段!$I:$I,MATCH(1,(MONTH(三跨两临近重点区段!$H:$H)=8)*(三跨两临近重点区段!$A:$A=D185)*(三跨两临近重点区段!$F:$F="现存区段"),0))),"")</f>
        <v/>
      </c>
      <c r="Y185" s="268" t="str">
        <f t="array" ref="Y185">IFERROR(IF(INDEX(三跨两临近重点区段!$F:$F,MATCH(1,(MONTH(三跨两临近重点区段!$H:$H)=9)*(三跨两临近重点区段!$A:$A=D185),0))="已取消","已取消",INDEX(三跨两临近重点区段!$H:$H,MATCH(1,(MONTH(三跨两临近重点区段!$H:$H)=9)*(三跨两临近重点区段!$A:$A=D185)*(三跨两临近重点区段!$F:$F="现存区段"),0))),"")</f>
        <v/>
      </c>
      <c r="Z185" s="232" t="str">
        <f t="array" ref="Z185">IFERROR(IF(INDEX(三跨两临近重点区段!$F:$F,MATCH(1,(MONTH(三跨两临近重点区段!$H:$H)=9)*(三跨两临近重点区段!$A:$A=D185),0))="已取消","已取消",INDEX(三跨两临近重点区段!$I:$I,MATCH(1,(MONTH(三跨两临近重点区段!$H:$H)=9)*(三跨两临近重点区段!$A:$A=D185)*(三跨两临近重点区段!$F:$F="现存区段"),0))),"")</f>
        <v/>
      </c>
      <c r="AA185" s="268" t="str">
        <f t="array" ref="AA185">IFERROR(IF(INDEX(三跨两临近重点区段!$F:$F,MATCH(1,(MONTH(三跨两临近重点区段!$H:$H)=10)*(三跨两临近重点区段!$A:$A=D185),0))="已取消","已取消",INDEX(三跨两临近重点区段!$H:$H,MATCH(1,(MONTH(三跨两临近重点区段!$H:$H)=10)*(三跨两临近重点区段!$A:$A=D185)*(三跨两临近重点区段!$F:$F="现存区段"),0))),"")</f>
        <v/>
      </c>
      <c r="AB185" s="72" t="str">
        <f t="array" ref="AB185">IFERROR(IF(INDEX(三跨两临近重点区段!$F:$F,MATCH(1,(MONTH(三跨两临近重点区段!$H:$H)=10)*(三跨两临近重点区段!$A:$A=D185),0))="已取消","已取消",INDEX(三跨两临近重点区段!$I:$I,MATCH(1,(MONTH(三跨两临近重点区段!$H:$H)=10)*(三跨两临近重点区段!$A:$A=D185)*(三跨两临近重点区段!$F:$F="现存区段"),0))),"")</f>
        <v/>
      </c>
      <c r="AC185" s="284" t="str">
        <f t="array" ref="AC185">IFERROR(IF(INDEX(三跨两临近重点区段!$F:$F,MATCH(1,(MONTH(三跨两临近重点区段!$H:$H)=11)*(三跨两临近重点区段!$A:$A=D185),0))="已取消","已取消",INDEX(三跨两临近重点区段!$H:$H,MATCH(1,(MONTH(三跨两临近重点区段!$H:$H)=11)*(三跨两临近重点区段!$A:$A=D185)*(三跨两临近重点区段!$F:$F="现存区段"),0))),"")</f>
        <v/>
      </c>
      <c r="AD185" s="72" t="str">
        <f t="array" ref="AD185">IFERROR(IF(INDEX(三跨两临近重点区段!$F:$F,MATCH(1,(MONTH(三跨两临近重点区段!$H:$H)=11)*(三跨两临近重点区段!$A:$A=D185),0))="已取消","已取消",INDEX(三跨两临近重点区段!$I:$I,MATCH(1,(MONTH(三跨两临近重点区段!$H:$H)=11)*(三跨两临近重点区段!$A:$A=D185)*(三跨两临近重点区段!$F:$F="现存区段"),0))),"")</f>
        <v/>
      </c>
      <c r="AE185" s="284" t="str">
        <f t="array" ref="AE185">IFERROR(IF(INDEX(三跨两临近重点区段!$F:$F,MATCH(1,(MONTH(三跨两临近重点区段!$H:$H)=12)*(三跨两临近重点区段!$A:$A=D185),0))="已取消","已取消",INDEX(三跨两临近重点区段!$H:$H,MATCH(1,(MONTH(三跨两临近重点区段!$H:$H)=12)*(三跨两临近重点区段!$A:$A=D185)*(三跨两临近重点区段!$F:$F="现存区段"),0))),"")</f>
        <v/>
      </c>
      <c r="AF185" s="72" t="str">
        <f t="array" ref="AF185">IFERROR(IF(INDEX(三跨两临近重点区段!$F:$F,MATCH(1,(MONTH(三跨两临近重点区段!$H:$H)=12)*(三跨两临近重点区段!$A:$A=D185),0))="已取消","已取消",INDEX(三跨两临近重点区段!$I:$I,MATCH(1,(MONTH(三跨两临近重点区段!$H:$H)=12)*(三跨两临近重点区段!$A:$A=D185)*(三跨两临近重点区段!$F:$F="现存区段"),0))),"")</f>
        <v/>
      </c>
      <c r="AH185" t="e">
        <f t="array" ref="AH185">INDEX(三跨两临近重点区段!$G:$G,MATCH(D185,三跨两临近重点区段!$A:$A,0))</f>
        <v>#N/A</v>
      </c>
    </row>
    <row r="186" ht="14.25" spans="1:34">
      <c r="A186" s="263" t="s">
        <v>363</v>
      </c>
      <c r="B186" s="264" t="s">
        <v>2185</v>
      </c>
      <c r="C186" s="263" t="s">
        <v>2418</v>
      </c>
      <c r="D186" s="263" t="s">
        <v>2419</v>
      </c>
      <c r="E186" s="265" t="s">
        <v>2142</v>
      </c>
      <c r="F186" s="264" t="s">
        <v>125</v>
      </c>
      <c r="G186" s="263" t="s">
        <v>2143</v>
      </c>
      <c r="H186" s="263" t="s">
        <v>581</v>
      </c>
      <c r="I186" s="273"/>
      <c r="J186" s="196"/>
      <c r="K186" s="196"/>
      <c r="L186" s="196"/>
      <c r="M186" s="270"/>
      <c r="N186" s="270"/>
      <c r="O186" s="33"/>
      <c r="P186" s="107"/>
      <c r="Q186" s="279"/>
      <c r="R186" s="279"/>
      <c r="S186" s="278">
        <v>45456</v>
      </c>
      <c r="T186" s="279" t="s">
        <v>2117</v>
      </c>
      <c r="U186" s="268" t="str">
        <f t="array" ref="U186">IFERROR(IF(INDEX(三跨两临近重点区段!$F:$F,MATCH(1,(MONTH(三跨两临近重点区段!$H:$H)=7)*(三跨两临近重点区段!$A:$A=D186),0))="已取消","已取消",INDEX(三跨两临近重点区段!$H:$H,MATCH(1,(MONTH(三跨两临近重点区段!$H:$H)=7)*(三跨两临近重点区段!$A:$A=D186)*(三跨两临近重点区段!$F:$F="现存区段"),0))),"")</f>
        <v/>
      </c>
      <c r="V186" s="232" t="str">
        <f t="array" ref="V186">IFERROR(IF(INDEX(三跨两临近重点区段!$F:$F,MATCH(1,(MONTH(三跨两临近重点区段!$H:$H)=7)*(三跨两临近重点区段!$A:$A=D186),0))="已取消","已取消",INDEX(三跨两临近重点区段!$I:$I,MATCH(1,(MONTH(三跨两临近重点区段!$H:$H)=7)*(三跨两临近重点区段!$A:$A=D186)*(三跨两临近重点区段!$F:$F="现存区段"),0))),"")</f>
        <v/>
      </c>
      <c r="W186" s="268" t="str">
        <f t="array" ref="W186">IFERROR(IF(INDEX(三跨两临近重点区段!$F:$F,MATCH(1,(MONTH(三跨两临近重点区段!$H:$H)=8)*(三跨两临近重点区段!$A:$A=D186),0))="已取消","已取消",INDEX(三跨两临近重点区段!$H:$H,MATCH(1,(MONTH(三跨两临近重点区段!$H:$H)=8)*(三跨两临近重点区段!$A:$A=D186)*(三跨两临近重点区段!$F:$F="现存区段"),0))),"")</f>
        <v/>
      </c>
      <c r="X186" s="232" t="str">
        <f t="array" ref="X186">IFERROR(IF(INDEX(三跨两临近重点区段!$F:$F,MATCH(1,(MONTH(三跨两临近重点区段!$H:$H)=8)*(三跨两临近重点区段!$A:$A=D186),0))="已取消","已取消",INDEX(三跨两临近重点区段!$I:$I,MATCH(1,(MONTH(三跨两临近重点区段!$H:$H)=8)*(三跨两临近重点区段!$A:$A=D186)*(三跨两临近重点区段!$F:$F="现存区段"),0))),"")</f>
        <v/>
      </c>
      <c r="Y186" s="268" t="str">
        <f t="array" ref="Y186">IFERROR(IF(INDEX(三跨两临近重点区段!$F:$F,MATCH(1,(MONTH(三跨两临近重点区段!$H:$H)=9)*(三跨两临近重点区段!$A:$A=D186),0))="已取消","已取消",INDEX(三跨两临近重点区段!$H:$H,MATCH(1,(MONTH(三跨两临近重点区段!$H:$H)=9)*(三跨两临近重点区段!$A:$A=D186)*(三跨两临近重点区段!$F:$F="现存区段"),0))),"")</f>
        <v/>
      </c>
      <c r="Z186" s="232" t="str">
        <f t="array" ref="Z186">IFERROR(IF(INDEX(三跨两临近重点区段!$F:$F,MATCH(1,(MONTH(三跨两临近重点区段!$H:$H)=9)*(三跨两临近重点区段!$A:$A=D186),0))="已取消","已取消",INDEX(三跨两临近重点区段!$I:$I,MATCH(1,(MONTH(三跨两临近重点区段!$H:$H)=9)*(三跨两临近重点区段!$A:$A=D186)*(三跨两临近重点区段!$F:$F="现存区段"),0))),"")</f>
        <v/>
      </c>
      <c r="AA186" s="268" t="str">
        <f t="array" ref="AA186">IFERROR(IF(INDEX(三跨两临近重点区段!$F:$F,MATCH(1,(MONTH(三跨两临近重点区段!$H:$H)=10)*(三跨两临近重点区段!$A:$A=D186),0))="已取消","已取消",INDEX(三跨两临近重点区段!$H:$H,MATCH(1,(MONTH(三跨两临近重点区段!$H:$H)=10)*(三跨两临近重点区段!$A:$A=D186)*(三跨两临近重点区段!$F:$F="现存区段"),0))),"")</f>
        <v/>
      </c>
      <c r="AB186" s="72" t="str">
        <f t="array" ref="AB186">IFERROR(IF(INDEX(三跨两临近重点区段!$F:$F,MATCH(1,(MONTH(三跨两临近重点区段!$H:$H)=10)*(三跨两临近重点区段!$A:$A=D186),0))="已取消","已取消",INDEX(三跨两临近重点区段!$I:$I,MATCH(1,(MONTH(三跨两临近重点区段!$H:$H)=10)*(三跨两临近重点区段!$A:$A=D186)*(三跨两临近重点区段!$F:$F="现存区段"),0))),"")</f>
        <v/>
      </c>
      <c r="AC186" s="284" t="str">
        <f t="array" ref="AC186">IFERROR(IF(INDEX(三跨两临近重点区段!$F:$F,MATCH(1,(MONTH(三跨两临近重点区段!$H:$H)=11)*(三跨两临近重点区段!$A:$A=D186),0))="已取消","已取消",INDEX(三跨两临近重点区段!$H:$H,MATCH(1,(MONTH(三跨两临近重点区段!$H:$H)=11)*(三跨两临近重点区段!$A:$A=D186)*(三跨两临近重点区段!$F:$F="现存区段"),0))),"")</f>
        <v/>
      </c>
      <c r="AD186" s="72" t="str">
        <f t="array" ref="AD186">IFERROR(IF(INDEX(三跨两临近重点区段!$F:$F,MATCH(1,(MONTH(三跨两临近重点区段!$H:$H)=11)*(三跨两临近重点区段!$A:$A=D186),0))="已取消","已取消",INDEX(三跨两临近重点区段!$I:$I,MATCH(1,(MONTH(三跨两临近重点区段!$H:$H)=11)*(三跨两临近重点区段!$A:$A=D186)*(三跨两临近重点区段!$F:$F="现存区段"),0))),"")</f>
        <v/>
      </c>
      <c r="AE186" s="284" t="str">
        <f t="array" ref="AE186">IFERROR(IF(INDEX(三跨两临近重点区段!$F:$F,MATCH(1,(MONTH(三跨两临近重点区段!$H:$H)=12)*(三跨两临近重点区段!$A:$A=D186),0))="已取消","已取消",INDEX(三跨两临近重点区段!$H:$H,MATCH(1,(MONTH(三跨两临近重点区段!$H:$H)=12)*(三跨两临近重点区段!$A:$A=D186)*(三跨两临近重点区段!$F:$F="现存区段"),0))),"")</f>
        <v/>
      </c>
      <c r="AF186" s="72" t="str">
        <f t="array" ref="AF186">IFERROR(IF(INDEX(三跨两临近重点区段!$F:$F,MATCH(1,(MONTH(三跨两临近重点区段!$H:$H)=12)*(三跨两临近重点区段!$A:$A=D186),0))="已取消","已取消",INDEX(三跨两临近重点区段!$I:$I,MATCH(1,(MONTH(三跨两临近重点区段!$H:$H)=12)*(三跨两临近重点区段!$A:$A=D186)*(三跨两临近重点区段!$F:$F="现存区段"),0))),"")</f>
        <v/>
      </c>
      <c r="AH186" t="e">
        <f t="array" ref="AH186">INDEX(三跨两临近重点区段!$G:$G,MATCH(D186,三跨两临近重点区段!$A:$A,0))</f>
        <v>#N/A</v>
      </c>
    </row>
    <row r="187" ht="14.25" spans="1:34">
      <c r="A187" s="263" t="s">
        <v>363</v>
      </c>
      <c r="B187" s="264" t="s">
        <v>2182</v>
      </c>
      <c r="C187" s="263" t="s">
        <v>2191</v>
      </c>
      <c r="D187" s="263" t="s">
        <v>2420</v>
      </c>
      <c r="E187" s="265" t="s">
        <v>2142</v>
      </c>
      <c r="F187" s="264" t="s">
        <v>125</v>
      </c>
      <c r="G187" s="263" t="s">
        <v>2143</v>
      </c>
      <c r="H187" s="263" t="s">
        <v>581</v>
      </c>
      <c r="I187" s="273"/>
      <c r="J187" s="196"/>
      <c r="K187" s="196"/>
      <c r="L187" s="196"/>
      <c r="M187" s="270"/>
      <c r="N187" s="270"/>
      <c r="O187" s="33"/>
      <c r="P187" s="107"/>
      <c r="Q187" s="279"/>
      <c r="R187" s="279"/>
      <c r="S187" s="278">
        <v>45456</v>
      </c>
      <c r="T187" s="279" t="s">
        <v>2117</v>
      </c>
      <c r="U187" s="268" t="str">
        <f t="array" ref="U187">IFERROR(IF(INDEX(三跨两临近重点区段!$F:$F,MATCH(1,(MONTH(三跨两临近重点区段!$H:$H)=7)*(三跨两临近重点区段!$A:$A=D187),0))="已取消","已取消",INDEX(三跨两临近重点区段!$H:$H,MATCH(1,(MONTH(三跨两临近重点区段!$H:$H)=7)*(三跨两临近重点区段!$A:$A=D187)*(三跨两临近重点区段!$F:$F="现存区段"),0))),"")</f>
        <v/>
      </c>
      <c r="V187" s="232" t="str">
        <f t="array" ref="V187">IFERROR(IF(INDEX(三跨两临近重点区段!$F:$F,MATCH(1,(MONTH(三跨两临近重点区段!$H:$H)=7)*(三跨两临近重点区段!$A:$A=D187),0))="已取消","已取消",INDEX(三跨两临近重点区段!$I:$I,MATCH(1,(MONTH(三跨两临近重点区段!$H:$H)=7)*(三跨两临近重点区段!$A:$A=D187)*(三跨两临近重点区段!$F:$F="现存区段"),0))),"")</f>
        <v/>
      </c>
      <c r="W187" s="268" t="str">
        <f t="array" ref="W187">IFERROR(IF(INDEX(三跨两临近重点区段!$F:$F,MATCH(1,(MONTH(三跨两临近重点区段!$H:$H)=8)*(三跨两临近重点区段!$A:$A=D187),0))="已取消","已取消",INDEX(三跨两临近重点区段!$H:$H,MATCH(1,(MONTH(三跨两临近重点区段!$H:$H)=8)*(三跨两临近重点区段!$A:$A=D187)*(三跨两临近重点区段!$F:$F="现存区段"),0))),"")</f>
        <v/>
      </c>
      <c r="X187" s="232" t="str">
        <f t="array" ref="X187">IFERROR(IF(INDEX(三跨两临近重点区段!$F:$F,MATCH(1,(MONTH(三跨两临近重点区段!$H:$H)=8)*(三跨两临近重点区段!$A:$A=D187),0))="已取消","已取消",INDEX(三跨两临近重点区段!$I:$I,MATCH(1,(MONTH(三跨两临近重点区段!$H:$H)=8)*(三跨两临近重点区段!$A:$A=D187)*(三跨两临近重点区段!$F:$F="现存区段"),0))),"")</f>
        <v/>
      </c>
      <c r="Y187" s="268" t="str">
        <f t="array" ref="Y187">IFERROR(IF(INDEX(三跨两临近重点区段!$F:$F,MATCH(1,(MONTH(三跨两临近重点区段!$H:$H)=9)*(三跨两临近重点区段!$A:$A=D187),0))="已取消","已取消",INDEX(三跨两临近重点区段!$H:$H,MATCH(1,(MONTH(三跨两临近重点区段!$H:$H)=9)*(三跨两临近重点区段!$A:$A=D187)*(三跨两临近重点区段!$F:$F="现存区段"),0))),"")</f>
        <v/>
      </c>
      <c r="Z187" s="232" t="str">
        <f t="array" ref="Z187">IFERROR(IF(INDEX(三跨两临近重点区段!$F:$F,MATCH(1,(MONTH(三跨两临近重点区段!$H:$H)=9)*(三跨两临近重点区段!$A:$A=D187),0))="已取消","已取消",INDEX(三跨两临近重点区段!$I:$I,MATCH(1,(MONTH(三跨两临近重点区段!$H:$H)=9)*(三跨两临近重点区段!$A:$A=D187)*(三跨两临近重点区段!$F:$F="现存区段"),0))),"")</f>
        <v/>
      </c>
      <c r="AA187" s="268" t="str">
        <f t="array" ref="AA187">IFERROR(IF(INDEX(三跨两临近重点区段!$F:$F,MATCH(1,(MONTH(三跨两临近重点区段!$H:$H)=10)*(三跨两临近重点区段!$A:$A=D187),0))="已取消","已取消",INDEX(三跨两临近重点区段!$H:$H,MATCH(1,(MONTH(三跨两临近重点区段!$H:$H)=10)*(三跨两临近重点区段!$A:$A=D187)*(三跨两临近重点区段!$F:$F="现存区段"),0))),"")</f>
        <v/>
      </c>
      <c r="AB187" s="72" t="str">
        <f t="array" ref="AB187">IFERROR(IF(INDEX(三跨两临近重点区段!$F:$F,MATCH(1,(MONTH(三跨两临近重点区段!$H:$H)=10)*(三跨两临近重点区段!$A:$A=D187),0))="已取消","已取消",INDEX(三跨两临近重点区段!$I:$I,MATCH(1,(MONTH(三跨两临近重点区段!$H:$H)=10)*(三跨两临近重点区段!$A:$A=D187)*(三跨两临近重点区段!$F:$F="现存区段"),0))),"")</f>
        <v/>
      </c>
      <c r="AC187" s="284" t="str">
        <f t="array" ref="AC187">IFERROR(IF(INDEX(三跨两临近重点区段!$F:$F,MATCH(1,(MONTH(三跨两临近重点区段!$H:$H)=11)*(三跨两临近重点区段!$A:$A=D187),0))="已取消","已取消",INDEX(三跨两临近重点区段!$H:$H,MATCH(1,(MONTH(三跨两临近重点区段!$H:$H)=11)*(三跨两临近重点区段!$A:$A=D187)*(三跨两临近重点区段!$F:$F="现存区段"),0))),"")</f>
        <v/>
      </c>
      <c r="AD187" s="72" t="str">
        <f t="array" ref="AD187">IFERROR(IF(INDEX(三跨两临近重点区段!$F:$F,MATCH(1,(MONTH(三跨两临近重点区段!$H:$H)=11)*(三跨两临近重点区段!$A:$A=D187),0))="已取消","已取消",INDEX(三跨两临近重点区段!$I:$I,MATCH(1,(MONTH(三跨两临近重点区段!$H:$H)=11)*(三跨两临近重点区段!$A:$A=D187)*(三跨两临近重点区段!$F:$F="现存区段"),0))),"")</f>
        <v/>
      </c>
      <c r="AE187" s="284" t="str">
        <f t="array" ref="AE187">IFERROR(IF(INDEX(三跨两临近重点区段!$F:$F,MATCH(1,(MONTH(三跨两临近重点区段!$H:$H)=12)*(三跨两临近重点区段!$A:$A=D187),0))="已取消","已取消",INDEX(三跨两临近重点区段!$H:$H,MATCH(1,(MONTH(三跨两临近重点区段!$H:$H)=12)*(三跨两临近重点区段!$A:$A=D187)*(三跨两临近重点区段!$F:$F="现存区段"),0))),"")</f>
        <v/>
      </c>
      <c r="AF187" s="72" t="str">
        <f t="array" ref="AF187">IFERROR(IF(INDEX(三跨两临近重点区段!$F:$F,MATCH(1,(MONTH(三跨两临近重点区段!$H:$H)=12)*(三跨两临近重点区段!$A:$A=D187),0))="已取消","已取消",INDEX(三跨两临近重点区段!$I:$I,MATCH(1,(MONTH(三跨两临近重点区段!$H:$H)=12)*(三跨两临近重点区段!$A:$A=D187)*(三跨两临近重点区段!$F:$F="现存区段"),0))),"")</f>
        <v/>
      </c>
      <c r="AH187" t="e">
        <f t="array" ref="AH187">INDEX(三跨两临近重点区段!$G:$G,MATCH(D187,三跨两临近重点区段!$A:$A,0))</f>
        <v>#N/A</v>
      </c>
    </row>
    <row r="188" ht="14.25" spans="1:34">
      <c r="A188" s="263" t="s">
        <v>363</v>
      </c>
      <c r="B188" s="264" t="s">
        <v>2182</v>
      </c>
      <c r="C188" s="263" t="s">
        <v>2412</v>
      </c>
      <c r="D188" s="263" t="s">
        <v>2421</v>
      </c>
      <c r="E188" s="265" t="s">
        <v>2142</v>
      </c>
      <c r="F188" s="264" t="s">
        <v>125</v>
      </c>
      <c r="G188" s="263" t="s">
        <v>2143</v>
      </c>
      <c r="H188" s="263" t="s">
        <v>581</v>
      </c>
      <c r="I188" s="273"/>
      <c r="J188" s="196"/>
      <c r="K188" s="196"/>
      <c r="L188" s="196"/>
      <c r="M188" s="270"/>
      <c r="N188" s="270"/>
      <c r="O188" s="33"/>
      <c r="P188" s="107"/>
      <c r="Q188" s="279"/>
      <c r="R188" s="279"/>
      <c r="S188" s="278">
        <v>45456</v>
      </c>
      <c r="T188" s="279" t="s">
        <v>2117</v>
      </c>
      <c r="U188" s="268" t="str">
        <f t="array" ref="U188">IFERROR(IF(INDEX(三跨两临近重点区段!$F:$F,MATCH(1,(MONTH(三跨两临近重点区段!$H:$H)=7)*(三跨两临近重点区段!$A:$A=D188),0))="已取消","已取消",INDEX(三跨两临近重点区段!$H:$H,MATCH(1,(MONTH(三跨两临近重点区段!$H:$H)=7)*(三跨两临近重点区段!$A:$A=D188)*(三跨两临近重点区段!$F:$F="现存区段"),0))),"")</f>
        <v/>
      </c>
      <c r="V188" s="232" t="str">
        <f t="array" ref="V188">IFERROR(IF(INDEX(三跨两临近重点区段!$F:$F,MATCH(1,(MONTH(三跨两临近重点区段!$H:$H)=7)*(三跨两临近重点区段!$A:$A=D188),0))="已取消","已取消",INDEX(三跨两临近重点区段!$I:$I,MATCH(1,(MONTH(三跨两临近重点区段!$H:$H)=7)*(三跨两临近重点区段!$A:$A=D188)*(三跨两临近重点区段!$F:$F="现存区段"),0))),"")</f>
        <v/>
      </c>
      <c r="W188" s="268" t="str">
        <f t="array" ref="W188">IFERROR(IF(INDEX(三跨两临近重点区段!$F:$F,MATCH(1,(MONTH(三跨两临近重点区段!$H:$H)=8)*(三跨两临近重点区段!$A:$A=D188),0))="已取消","已取消",INDEX(三跨两临近重点区段!$H:$H,MATCH(1,(MONTH(三跨两临近重点区段!$H:$H)=8)*(三跨两临近重点区段!$A:$A=D188)*(三跨两临近重点区段!$F:$F="现存区段"),0))),"")</f>
        <v/>
      </c>
      <c r="X188" s="232" t="str">
        <f t="array" ref="X188">IFERROR(IF(INDEX(三跨两临近重点区段!$F:$F,MATCH(1,(MONTH(三跨两临近重点区段!$H:$H)=8)*(三跨两临近重点区段!$A:$A=D188),0))="已取消","已取消",INDEX(三跨两临近重点区段!$I:$I,MATCH(1,(MONTH(三跨两临近重点区段!$H:$H)=8)*(三跨两临近重点区段!$A:$A=D188)*(三跨两临近重点区段!$F:$F="现存区段"),0))),"")</f>
        <v/>
      </c>
      <c r="Y188" s="268" t="str">
        <f t="array" ref="Y188">IFERROR(IF(INDEX(三跨两临近重点区段!$F:$F,MATCH(1,(MONTH(三跨两临近重点区段!$H:$H)=9)*(三跨两临近重点区段!$A:$A=D188),0))="已取消","已取消",INDEX(三跨两临近重点区段!$H:$H,MATCH(1,(MONTH(三跨两临近重点区段!$H:$H)=9)*(三跨两临近重点区段!$A:$A=D188)*(三跨两临近重点区段!$F:$F="现存区段"),0))),"")</f>
        <v/>
      </c>
      <c r="Z188" s="232" t="str">
        <f t="array" ref="Z188">IFERROR(IF(INDEX(三跨两临近重点区段!$F:$F,MATCH(1,(MONTH(三跨两临近重点区段!$H:$H)=9)*(三跨两临近重点区段!$A:$A=D188),0))="已取消","已取消",INDEX(三跨两临近重点区段!$I:$I,MATCH(1,(MONTH(三跨两临近重点区段!$H:$H)=9)*(三跨两临近重点区段!$A:$A=D188)*(三跨两临近重点区段!$F:$F="现存区段"),0))),"")</f>
        <v/>
      </c>
      <c r="AA188" s="268" t="str">
        <f t="array" ref="AA188">IFERROR(IF(INDEX(三跨两临近重点区段!$F:$F,MATCH(1,(MONTH(三跨两临近重点区段!$H:$H)=10)*(三跨两临近重点区段!$A:$A=D188),0))="已取消","已取消",INDEX(三跨两临近重点区段!$H:$H,MATCH(1,(MONTH(三跨两临近重点区段!$H:$H)=10)*(三跨两临近重点区段!$A:$A=D188)*(三跨两临近重点区段!$F:$F="现存区段"),0))),"")</f>
        <v/>
      </c>
      <c r="AB188" s="72" t="str">
        <f t="array" ref="AB188">IFERROR(IF(INDEX(三跨两临近重点区段!$F:$F,MATCH(1,(MONTH(三跨两临近重点区段!$H:$H)=10)*(三跨两临近重点区段!$A:$A=D188),0))="已取消","已取消",INDEX(三跨两临近重点区段!$I:$I,MATCH(1,(MONTH(三跨两临近重点区段!$H:$H)=10)*(三跨两临近重点区段!$A:$A=D188)*(三跨两临近重点区段!$F:$F="现存区段"),0))),"")</f>
        <v/>
      </c>
      <c r="AC188" s="284" t="str">
        <f t="array" ref="AC188">IFERROR(IF(INDEX(三跨两临近重点区段!$F:$F,MATCH(1,(MONTH(三跨两临近重点区段!$H:$H)=11)*(三跨两临近重点区段!$A:$A=D188),0))="已取消","已取消",INDEX(三跨两临近重点区段!$H:$H,MATCH(1,(MONTH(三跨两临近重点区段!$H:$H)=11)*(三跨两临近重点区段!$A:$A=D188)*(三跨两临近重点区段!$F:$F="现存区段"),0))),"")</f>
        <v/>
      </c>
      <c r="AD188" s="72" t="str">
        <f t="array" ref="AD188">IFERROR(IF(INDEX(三跨两临近重点区段!$F:$F,MATCH(1,(MONTH(三跨两临近重点区段!$H:$H)=11)*(三跨两临近重点区段!$A:$A=D188),0))="已取消","已取消",INDEX(三跨两临近重点区段!$I:$I,MATCH(1,(MONTH(三跨两临近重点区段!$H:$H)=11)*(三跨两临近重点区段!$A:$A=D188)*(三跨两临近重点区段!$F:$F="现存区段"),0))),"")</f>
        <v/>
      </c>
      <c r="AE188" s="284" t="str">
        <f t="array" ref="AE188">IFERROR(IF(INDEX(三跨两临近重点区段!$F:$F,MATCH(1,(MONTH(三跨两临近重点区段!$H:$H)=12)*(三跨两临近重点区段!$A:$A=D188),0))="已取消","已取消",INDEX(三跨两临近重点区段!$H:$H,MATCH(1,(MONTH(三跨两临近重点区段!$H:$H)=12)*(三跨两临近重点区段!$A:$A=D188)*(三跨两临近重点区段!$F:$F="现存区段"),0))),"")</f>
        <v/>
      </c>
      <c r="AF188" s="72" t="str">
        <f t="array" ref="AF188">IFERROR(IF(INDEX(三跨两临近重点区段!$F:$F,MATCH(1,(MONTH(三跨两临近重点区段!$H:$H)=12)*(三跨两临近重点区段!$A:$A=D188),0))="已取消","已取消",INDEX(三跨两临近重点区段!$I:$I,MATCH(1,(MONTH(三跨两临近重点区段!$H:$H)=12)*(三跨两临近重点区段!$A:$A=D188)*(三跨两临近重点区段!$F:$F="现存区段"),0))),"")</f>
        <v/>
      </c>
      <c r="AH188" t="e">
        <f t="array" ref="AH188">INDEX(三跨两临近重点区段!$G:$G,MATCH(D188,三跨两临近重点区段!$A:$A,0))</f>
        <v>#N/A</v>
      </c>
    </row>
    <row r="189" ht="14.25" spans="1:34">
      <c r="A189" s="263" t="s">
        <v>363</v>
      </c>
      <c r="B189" s="264" t="s">
        <v>2182</v>
      </c>
      <c r="C189" s="263" t="s">
        <v>2412</v>
      </c>
      <c r="D189" s="263" t="s">
        <v>2422</v>
      </c>
      <c r="E189" s="265" t="s">
        <v>2142</v>
      </c>
      <c r="F189" s="264" t="s">
        <v>125</v>
      </c>
      <c r="G189" s="263" t="s">
        <v>2143</v>
      </c>
      <c r="H189" s="263" t="s">
        <v>581</v>
      </c>
      <c r="I189" s="271"/>
      <c r="J189" s="196"/>
      <c r="K189" s="196"/>
      <c r="L189" s="196"/>
      <c r="M189" s="270"/>
      <c r="N189" s="270"/>
      <c r="O189" s="33"/>
      <c r="P189" s="107"/>
      <c r="Q189" s="279"/>
      <c r="R189" s="279"/>
      <c r="S189" s="278">
        <v>45456</v>
      </c>
      <c r="T189" s="279" t="s">
        <v>2117</v>
      </c>
      <c r="U189" s="268" t="str">
        <f t="array" ref="U189">IFERROR(IF(INDEX(三跨两临近重点区段!$F:$F,MATCH(1,(MONTH(三跨两临近重点区段!$H:$H)=7)*(三跨两临近重点区段!$A:$A=D189),0))="已取消","已取消",INDEX(三跨两临近重点区段!$H:$H,MATCH(1,(MONTH(三跨两临近重点区段!$H:$H)=7)*(三跨两临近重点区段!$A:$A=D189)*(三跨两临近重点区段!$F:$F="现存区段"),0))),"")</f>
        <v/>
      </c>
      <c r="V189" s="232" t="str">
        <f t="array" ref="V189">IFERROR(IF(INDEX(三跨两临近重点区段!$F:$F,MATCH(1,(MONTH(三跨两临近重点区段!$H:$H)=7)*(三跨两临近重点区段!$A:$A=D189),0))="已取消","已取消",INDEX(三跨两临近重点区段!$I:$I,MATCH(1,(MONTH(三跨两临近重点区段!$H:$H)=7)*(三跨两临近重点区段!$A:$A=D189)*(三跨两临近重点区段!$F:$F="现存区段"),0))),"")</f>
        <v/>
      </c>
      <c r="W189" s="268" t="str">
        <f t="array" ref="W189">IFERROR(IF(INDEX(三跨两临近重点区段!$F:$F,MATCH(1,(MONTH(三跨两临近重点区段!$H:$H)=8)*(三跨两临近重点区段!$A:$A=D189),0))="已取消","已取消",INDEX(三跨两临近重点区段!$H:$H,MATCH(1,(MONTH(三跨两临近重点区段!$H:$H)=8)*(三跨两临近重点区段!$A:$A=D189)*(三跨两临近重点区段!$F:$F="现存区段"),0))),"")</f>
        <v/>
      </c>
      <c r="X189" s="232" t="str">
        <f t="array" ref="X189">IFERROR(IF(INDEX(三跨两临近重点区段!$F:$F,MATCH(1,(MONTH(三跨两临近重点区段!$H:$H)=8)*(三跨两临近重点区段!$A:$A=D189),0))="已取消","已取消",INDEX(三跨两临近重点区段!$I:$I,MATCH(1,(MONTH(三跨两临近重点区段!$H:$H)=8)*(三跨两临近重点区段!$A:$A=D189)*(三跨两临近重点区段!$F:$F="现存区段"),0))),"")</f>
        <v/>
      </c>
      <c r="Y189" s="268" t="str">
        <f t="array" ref="Y189">IFERROR(IF(INDEX(三跨两临近重点区段!$F:$F,MATCH(1,(MONTH(三跨两临近重点区段!$H:$H)=9)*(三跨两临近重点区段!$A:$A=D189),0))="已取消","已取消",INDEX(三跨两临近重点区段!$H:$H,MATCH(1,(MONTH(三跨两临近重点区段!$H:$H)=9)*(三跨两临近重点区段!$A:$A=D189)*(三跨两临近重点区段!$F:$F="现存区段"),0))),"")</f>
        <v/>
      </c>
      <c r="Z189" s="232" t="str">
        <f t="array" ref="Z189">IFERROR(IF(INDEX(三跨两临近重点区段!$F:$F,MATCH(1,(MONTH(三跨两临近重点区段!$H:$H)=9)*(三跨两临近重点区段!$A:$A=D189),0))="已取消","已取消",INDEX(三跨两临近重点区段!$I:$I,MATCH(1,(MONTH(三跨两临近重点区段!$H:$H)=9)*(三跨两临近重点区段!$A:$A=D189)*(三跨两临近重点区段!$F:$F="现存区段"),0))),"")</f>
        <v/>
      </c>
      <c r="AA189" s="268" t="str">
        <f t="array" ref="AA189">IFERROR(IF(INDEX(三跨两临近重点区段!$F:$F,MATCH(1,(MONTH(三跨两临近重点区段!$H:$H)=10)*(三跨两临近重点区段!$A:$A=D189),0))="已取消","已取消",INDEX(三跨两临近重点区段!$H:$H,MATCH(1,(MONTH(三跨两临近重点区段!$H:$H)=10)*(三跨两临近重点区段!$A:$A=D189)*(三跨两临近重点区段!$F:$F="现存区段"),0))),"")</f>
        <v/>
      </c>
      <c r="AB189" s="72" t="str">
        <f t="array" ref="AB189">IFERROR(IF(INDEX(三跨两临近重点区段!$F:$F,MATCH(1,(MONTH(三跨两临近重点区段!$H:$H)=10)*(三跨两临近重点区段!$A:$A=D189),0))="已取消","已取消",INDEX(三跨两临近重点区段!$I:$I,MATCH(1,(MONTH(三跨两临近重点区段!$H:$H)=10)*(三跨两临近重点区段!$A:$A=D189)*(三跨两临近重点区段!$F:$F="现存区段"),0))),"")</f>
        <v/>
      </c>
      <c r="AC189" s="284" t="str">
        <f t="array" ref="AC189">IFERROR(IF(INDEX(三跨两临近重点区段!$F:$F,MATCH(1,(MONTH(三跨两临近重点区段!$H:$H)=11)*(三跨两临近重点区段!$A:$A=D189),0))="已取消","已取消",INDEX(三跨两临近重点区段!$H:$H,MATCH(1,(MONTH(三跨两临近重点区段!$H:$H)=11)*(三跨两临近重点区段!$A:$A=D189)*(三跨两临近重点区段!$F:$F="现存区段"),0))),"")</f>
        <v/>
      </c>
      <c r="AD189" s="72" t="str">
        <f t="array" ref="AD189">IFERROR(IF(INDEX(三跨两临近重点区段!$F:$F,MATCH(1,(MONTH(三跨两临近重点区段!$H:$H)=11)*(三跨两临近重点区段!$A:$A=D189),0))="已取消","已取消",INDEX(三跨两临近重点区段!$I:$I,MATCH(1,(MONTH(三跨两临近重点区段!$H:$H)=11)*(三跨两临近重点区段!$A:$A=D189)*(三跨两临近重点区段!$F:$F="现存区段"),0))),"")</f>
        <v/>
      </c>
      <c r="AE189" s="284" t="str">
        <f t="array" ref="AE189">IFERROR(IF(INDEX(三跨两临近重点区段!$F:$F,MATCH(1,(MONTH(三跨两临近重点区段!$H:$H)=12)*(三跨两临近重点区段!$A:$A=D189),0))="已取消","已取消",INDEX(三跨两临近重点区段!$H:$H,MATCH(1,(MONTH(三跨两临近重点区段!$H:$H)=12)*(三跨两临近重点区段!$A:$A=D189)*(三跨两临近重点区段!$F:$F="现存区段"),0))),"")</f>
        <v/>
      </c>
      <c r="AF189" s="72" t="str">
        <f t="array" ref="AF189">IFERROR(IF(INDEX(三跨两临近重点区段!$F:$F,MATCH(1,(MONTH(三跨两临近重点区段!$H:$H)=12)*(三跨两临近重点区段!$A:$A=D189),0))="已取消","已取消",INDEX(三跨两临近重点区段!$I:$I,MATCH(1,(MONTH(三跨两临近重点区段!$H:$H)=12)*(三跨两临近重点区段!$A:$A=D189)*(三跨两临近重点区段!$F:$F="现存区段"),0))),"")</f>
        <v/>
      </c>
      <c r="AH189" t="e">
        <f t="array" ref="AH189">INDEX(三跨两临近重点区段!$G:$G,MATCH(D189,三跨两临近重点区段!$A:$A,0))</f>
        <v>#N/A</v>
      </c>
    </row>
    <row r="190" ht="14.25" spans="1:34">
      <c r="A190" s="263" t="s">
        <v>119</v>
      </c>
      <c r="B190" s="264" t="s">
        <v>2182</v>
      </c>
      <c r="C190" s="263" t="s">
        <v>2423</v>
      </c>
      <c r="D190" s="263" t="s">
        <v>2424</v>
      </c>
      <c r="E190" s="265" t="s">
        <v>2142</v>
      </c>
      <c r="F190" s="264" t="s">
        <v>125</v>
      </c>
      <c r="G190" s="263" t="s">
        <v>2143</v>
      </c>
      <c r="H190" s="263" t="s">
        <v>581</v>
      </c>
      <c r="I190" s="271"/>
      <c r="J190" s="196"/>
      <c r="K190" s="196"/>
      <c r="L190" s="196"/>
      <c r="M190" s="270"/>
      <c r="N190" s="270"/>
      <c r="O190" s="33"/>
      <c r="P190" s="107"/>
      <c r="Q190" s="279"/>
      <c r="R190" s="279"/>
      <c r="S190" s="282">
        <v>45450.6833333333</v>
      </c>
      <c r="T190" s="279" t="s">
        <v>2117</v>
      </c>
      <c r="U190" s="268" t="str">
        <f t="array" ref="U190">IFERROR(IF(INDEX(三跨两临近重点区段!$F:$F,MATCH(1,(MONTH(三跨两临近重点区段!$H:$H)=7)*(三跨两临近重点区段!$A:$A=D190),0))="已取消","已取消",INDEX(三跨两临近重点区段!$H:$H,MATCH(1,(MONTH(三跨两临近重点区段!$H:$H)=7)*(三跨两临近重点区段!$A:$A=D190)*(三跨两临近重点区段!$F:$F="现存区段"),0))),"")</f>
        <v/>
      </c>
      <c r="V190" s="232" t="str">
        <f t="array" ref="V190">IFERROR(IF(INDEX(三跨两临近重点区段!$F:$F,MATCH(1,(MONTH(三跨两临近重点区段!$H:$H)=7)*(三跨两临近重点区段!$A:$A=D190),0))="已取消","已取消",INDEX(三跨两临近重点区段!$I:$I,MATCH(1,(MONTH(三跨两临近重点区段!$H:$H)=7)*(三跨两临近重点区段!$A:$A=D190)*(三跨两临近重点区段!$F:$F="现存区段"),0))),"")</f>
        <v/>
      </c>
      <c r="W190" s="268" t="str">
        <f t="array" ref="W190">IFERROR(IF(INDEX(三跨两临近重点区段!$F:$F,MATCH(1,(MONTH(三跨两临近重点区段!$H:$H)=8)*(三跨两临近重点区段!$A:$A=D190),0))="已取消","已取消",INDEX(三跨两临近重点区段!$H:$H,MATCH(1,(MONTH(三跨两临近重点区段!$H:$H)=8)*(三跨两临近重点区段!$A:$A=D190)*(三跨两临近重点区段!$F:$F="现存区段"),0))),"")</f>
        <v/>
      </c>
      <c r="X190" s="232" t="str">
        <f t="array" ref="X190">IFERROR(IF(INDEX(三跨两临近重点区段!$F:$F,MATCH(1,(MONTH(三跨两临近重点区段!$H:$H)=8)*(三跨两临近重点区段!$A:$A=D190),0))="已取消","已取消",INDEX(三跨两临近重点区段!$I:$I,MATCH(1,(MONTH(三跨两临近重点区段!$H:$H)=8)*(三跨两临近重点区段!$A:$A=D190)*(三跨两临近重点区段!$F:$F="现存区段"),0))),"")</f>
        <v/>
      </c>
      <c r="Y190" s="268" t="str">
        <f t="array" ref="Y190">IFERROR(IF(INDEX(三跨两临近重点区段!$F:$F,MATCH(1,(MONTH(三跨两临近重点区段!$H:$H)=9)*(三跨两临近重点区段!$A:$A=D190),0))="已取消","已取消",INDEX(三跨两临近重点区段!$H:$H,MATCH(1,(MONTH(三跨两临近重点区段!$H:$H)=9)*(三跨两临近重点区段!$A:$A=D190)*(三跨两临近重点区段!$F:$F="现存区段"),0))),"")</f>
        <v/>
      </c>
      <c r="Z190" s="232" t="str">
        <f t="array" ref="Z190">IFERROR(IF(INDEX(三跨两临近重点区段!$F:$F,MATCH(1,(MONTH(三跨两临近重点区段!$H:$H)=9)*(三跨两临近重点区段!$A:$A=D190),0))="已取消","已取消",INDEX(三跨两临近重点区段!$I:$I,MATCH(1,(MONTH(三跨两临近重点区段!$H:$H)=9)*(三跨两临近重点区段!$A:$A=D190)*(三跨两临近重点区段!$F:$F="现存区段"),0))),"")</f>
        <v/>
      </c>
      <c r="AA190" s="268" t="str">
        <f t="array" ref="AA190">IFERROR(IF(INDEX(三跨两临近重点区段!$F:$F,MATCH(1,(MONTH(三跨两临近重点区段!$H:$H)=10)*(三跨两临近重点区段!$A:$A=D190),0))="已取消","已取消",INDEX(三跨两临近重点区段!$H:$H,MATCH(1,(MONTH(三跨两临近重点区段!$H:$H)=10)*(三跨两临近重点区段!$A:$A=D190)*(三跨两临近重点区段!$F:$F="现存区段"),0))),"")</f>
        <v/>
      </c>
      <c r="AB190" s="72" t="str">
        <f t="array" ref="AB190">IFERROR(IF(INDEX(三跨两临近重点区段!$F:$F,MATCH(1,(MONTH(三跨两临近重点区段!$H:$H)=10)*(三跨两临近重点区段!$A:$A=D190),0))="已取消","已取消",INDEX(三跨两临近重点区段!$I:$I,MATCH(1,(MONTH(三跨两临近重点区段!$H:$H)=10)*(三跨两临近重点区段!$A:$A=D190)*(三跨两临近重点区段!$F:$F="现存区段"),0))),"")</f>
        <v/>
      </c>
      <c r="AC190" s="284" t="str">
        <f t="array" ref="AC190">IFERROR(IF(INDEX(三跨两临近重点区段!$F:$F,MATCH(1,(MONTH(三跨两临近重点区段!$H:$H)=11)*(三跨两临近重点区段!$A:$A=D190),0))="已取消","已取消",INDEX(三跨两临近重点区段!$H:$H,MATCH(1,(MONTH(三跨两临近重点区段!$H:$H)=11)*(三跨两临近重点区段!$A:$A=D190)*(三跨两临近重点区段!$F:$F="现存区段"),0))),"")</f>
        <v/>
      </c>
      <c r="AD190" s="72" t="str">
        <f t="array" ref="AD190">IFERROR(IF(INDEX(三跨两临近重点区段!$F:$F,MATCH(1,(MONTH(三跨两临近重点区段!$H:$H)=11)*(三跨两临近重点区段!$A:$A=D190),0))="已取消","已取消",INDEX(三跨两临近重点区段!$I:$I,MATCH(1,(MONTH(三跨两临近重点区段!$H:$H)=11)*(三跨两临近重点区段!$A:$A=D190)*(三跨两临近重点区段!$F:$F="现存区段"),0))),"")</f>
        <v/>
      </c>
      <c r="AE190" s="284" t="str">
        <f t="array" ref="AE190">IFERROR(IF(INDEX(三跨两临近重点区段!$F:$F,MATCH(1,(MONTH(三跨两临近重点区段!$H:$H)=12)*(三跨两临近重点区段!$A:$A=D190),0))="已取消","已取消",INDEX(三跨两临近重点区段!$H:$H,MATCH(1,(MONTH(三跨两临近重点区段!$H:$H)=12)*(三跨两临近重点区段!$A:$A=D190)*(三跨两临近重点区段!$F:$F="现存区段"),0))),"")</f>
        <v/>
      </c>
      <c r="AF190" s="72" t="str">
        <f t="array" ref="AF190">IFERROR(IF(INDEX(三跨两临近重点区段!$F:$F,MATCH(1,(MONTH(三跨两临近重点区段!$H:$H)=12)*(三跨两临近重点区段!$A:$A=D190),0))="已取消","已取消",INDEX(三跨两临近重点区段!$I:$I,MATCH(1,(MONTH(三跨两临近重点区段!$H:$H)=12)*(三跨两临近重点区段!$A:$A=D190)*(三跨两临近重点区段!$F:$F="现存区段"),0))),"")</f>
        <v/>
      </c>
      <c r="AH190" t="e">
        <f t="array" ref="AH190">INDEX(三跨两临近重点区段!$G:$G,MATCH(D190,三跨两临近重点区段!$A:$A,0))</f>
        <v>#N/A</v>
      </c>
    </row>
    <row r="191" ht="14.25" spans="1:34">
      <c r="A191" s="263" t="s">
        <v>363</v>
      </c>
      <c r="B191" s="264" t="s">
        <v>2182</v>
      </c>
      <c r="C191" s="263" t="s">
        <v>2418</v>
      </c>
      <c r="D191" s="263" t="s">
        <v>2425</v>
      </c>
      <c r="E191" s="265" t="s">
        <v>2142</v>
      </c>
      <c r="F191" s="264" t="s">
        <v>125</v>
      </c>
      <c r="G191" s="263" t="s">
        <v>2143</v>
      </c>
      <c r="H191" s="263" t="s">
        <v>581</v>
      </c>
      <c r="I191" s="271"/>
      <c r="J191" s="196"/>
      <c r="K191" s="196"/>
      <c r="L191" s="196"/>
      <c r="M191" s="270"/>
      <c r="N191" s="270"/>
      <c r="O191" s="33"/>
      <c r="P191" s="107"/>
      <c r="Q191" s="279"/>
      <c r="R191" s="279"/>
      <c r="S191" s="278">
        <v>45456</v>
      </c>
      <c r="T191" s="279" t="s">
        <v>2117</v>
      </c>
      <c r="U191" s="268" t="str">
        <f t="array" ref="U191">IFERROR(IF(INDEX(三跨两临近重点区段!$F:$F,MATCH(1,(MONTH(三跨两临近重点区段!$H:$H)=7)*(三跨两临近重点区段!$A:$A=D191),0))="已取消","已取消",INDEX(三跨两临近重点区段!$H:$H,MATCH(1,(MONTH(三跨两临近重点区段!$H:$H)=7)*(三跨两临近重点区段!$A:$A=D191)*(三跨两临近重点区段!$F:$F="现存区段"),0))),"")</f>
        <v/>
      </c>
      <c r="V191" s="232" t="str">
        <f t="array" ref="V191">IFERROR(IF(INDEX(三跨两临近重点区段!$F:$F,MATCH(1,(MONTH(三跨两临近重点区段!$H:$H)=7)*(三跨两临近重点区段!$A:$A=D191),0))="已取消","已取消",INDEX(三跨两临近重点区段!$I:$I,MATCH(1,(MONTH(三跨两临近重点区段!$H:$H)=7)*(三跨两临近重点区段!$A:$A=D191)*(三跨两临近重点区段!$F:$F="现存区段"),0))),"")</f>
        <v/>
      </c>
      <c r="W191" s="268" t="str">
        <f t="array" ref="W191">IFERROR(IF(INDEX(三跨两临近重点区段!$F:$F,MATCH(1,(MONTH(三跨两临近重点区段!$H:$H)=8)*(三跨两临近重点区段!$A:$A=D191),0))="已取消","已取消",INDEX(三跨两临近重点区段!$H:$H,MATCH(1,(MONTH(三跨两临近重点区段!$H:$H)=8)*(三跨两临近重点区段!$A:$A=D191)*(三跨两临近重点区段!$F:$F="现存区段"),0))),"")</f>
        <v/>
      </c>
      <c r="X191" s="232" t="str">
        <f t="array" ref="X191">IFERROR(IF(INDEX(三跨两临近重点区段!$F:$F,MATCH(1,(MONTH(三跨两临近重点区段!$H:$H)=8)*(三跨两临近重点区段!$A:$A=D191),0))="已取消","已取消",INDEX(三跨两临近重点区段!$I:$I,MATCH(1,(MONTH(三跨两临近重点区段!$H:$H)=8)*(三跨两临近重点区段!$A:$A=D191)*(三跨两临近重点区段!$F:$F="现存区段"),0))),"")</f>
        <v/>
      </c>
      <c r="Y191" s="268" t="str">
        <f t="array" ref="Y191">IFERROR(IF(INDEX(三跨两临近重点区段!$F:$F,MATCH(1,(MONTH(三跨两临近重点区段!$H:$H)=9)*(三跨两临近重点区段!$A:$A=D191),0))="已取消","已取消",INDEX(三跨两临近重点区段!$H:$H,MATCH(1,(MONTH(三跨两临近重点区段!$H:$H)=9)*(三跨两临近重点区段!$A:$A=D191)*(三跨两临近重点区段!$F:$F="现存区段"),0))),"")</f>
        <v/>
      </c>
      <c r="Z191" s="232" t="str">
        <f t="array" ref="Z191">IFERROR(IF(INDEX(三跨两临近重点区段!$F:$F,MATCH(1,(MONTH(三跨两临近重点区段!$H:$H)=9)*(三跨两临近重点区段!$A:$A=D191),0))="已取消","已取消",INDEX(三跨两临近重点区段!$I:$I,MATCH(1,(MONTH(三跨两临近重点区段!$H:$H)=9)*(三跨两临近重点区段!$A:$A=D191)*(三跨两临近重点区段!$F:$F="现存区段"),0))),"")</f>
        <v/>
      </c>
      <c r="AA191" s="268" t="str">
        <f t="array" ref="AA191">IFERROR(IF(INDEX(三跨两临近重点区段!$F:$F,MATCH(1,(MONTH(三跨两临近重点区段!$H:$H)=10)*(三跨两临近重点区段!$A:$A=D191),0))="已取消","已取消",INDEX(三跨两临近重点区段!$H:$H,MATCH(1,(MONTH(三跨两临近重点区段!$H:$H)=10)*(三跨两临近重点区段!$A:$A=D191)*(三跨两临近重点区段!$F:$F="现存区段"),0))),"")</f>
        <v/>
      </c>
      <c r="AB191" s="72" t="str">
        <f t="array" ref="AB191">IFERROR(IF(INDEX(三跨两临近重点区段!$F:$F,MATCH(1,(MONTH(三跨两临近重点区段!$H:$H)=10)*(三跨两临近重点区段!$A:$A=D191),0))="已取消","已取消",INDEX(三跨两临近重点区段!$I:$I,MATCH(1,(MONTH(三跨两临近重点区段!$H:$H)=10)*(三跨两临近重点区段!$A:$A=D191)*(三跨两临近重点区段!$F:$F="现存区段"),0))),"")</f>
        <v/>
      </c>
      <c r="AC191" s="284" t="str">
        <f t="array" ref="AC191">IFERROR(IF(INDEX(三跨两临近重点区段!$F:$F,MATCH(1,(MONTH(三跨两临近重点区段!$H:$H)=11)*(三跨两临近重点区段!$A:$A=D191),0))="已取消","已取消",INDEX(三跨两临近重点区段!$H:$H,MATCH(1,(MONTH(三跨两临近重点区段!$H:$H)=11)*(三跨两临近重点区段!$A:$A=D191)*(三跨两临近重点区段!$F:$F="现存区段"),0))),"")</f>
        <v/>
      </c>
      <c r="AD191" s="72" t="str">
        <f t="array" ref="AD191">IFERROR(IF(INDEX(三跨两临近重点区段!$F:$F,MATCH(1,(MONTH(三跨两临近重点区段!$H:$H)=11)*(三跨两临近重点区段!$A:$A=D191),0))="已取消","已取消",INDEX(三跨两临近重点区段!$I:$I,MATCH(1,(MONTH(三跨两临近重点区段!$H:$H)=11)*(三跨两临近重点区段!$A:$A=D191)*(三跨两临近重点区段!$F:$F="现存区段"),0))),"")</f>
        <v/>
      </c>
      <c r="AE191" s="284" t="str">
        <f t="array" ref="AE191">IFERROR(IF(INDEX(三跨两临近重点区段!$F:$F,MATCH(1,(MONTH(三跨两临近重点区段!$H:$H)=12)*(三跨两临近重点区段!$A:$A=D191),0))="已取消","已取消",INDEX(三跨两临近重点区段!$H:$H,MATCH(1,(MONTH(三跨两临近重点区段!$H:$H)=12)*(三跨两临近重点区段!$A:$A=D191)*(三跨两临近重点区段!$F:$F="现存区段"),0))),"")</f>
        <v/>
      </c>
      <c r="AF191" s="72" t="str">
        <f t="array" ref="AF191">IFERROR(IF(INDEX(三跨两临近重点区段!$F:$F,MATCH(1,(MONTH(三跨两临近重点区段!$H:$H)=12)*(三跨两临近重点区段!$A:$A=D191),0))="已取消","已取消",INDEX(三跨两临近重点区段!$I:$I,MATCH(1,(MONTH(三跨两临近重点区段!$H:$H)=12)*(三跨两临近重点区段!$A:$A=D191)*(三跨两临近重点区段!$F:$F="现存区段"),0))),"")</f>
        <v/>
      </c>
      <c r="AH191" t="e">
        <f t="array" ref="AH191">INDEX(三跨两临近重点区段!$G:$G,MATCH(D191,三跨两临近重点区段!$A:$A,0))</f>
        <v>#N/A</v>
      </c>
    </row>
    <row r="192" ht="14.25" spans="1:34">
      <c r="A192" s="263" t="s">
        <v>363</v>
      </c>
      <c r="B192" s="264" t="s">
        <v>2407</v>
      </c>
      <c r="C192" s="263" t="s">
        <v>2408</v>
      </c>
      <c r="D192" s="263" t="s">
        <v>2426</v>
      </c>
      <c r="E192" s="265" t="s">
        <v>2142</v>
      </c>
      <c r="F192" s="264" t="s">
        <v>125</v>
      </c>
      <c r="G192" s="263" t="s">
        <v>2143</v>
      </c>
      <c r="H192" s="263" t="s">
        <v>2143</v>
      </c>
      <c r="I192" s="271"/>
      <c r="J192" s="196"/>
      <c r="K192" s="196"/>
      <c r="L192" s="196"/>
      <c r="M192" s="270"/>
      <c r="N192" s="270"/>
      <c r="O192" s="33"/>
      <c r="P192" s="107"/>
      <c r="Q192" s="280"/>
      <c r="R192" s="280"/>
      <c r="S192" s="282">
        <v>45469.6416666667</v>
      </c>
      <c r="T192" s="279" t="s">
        <v>2117</v>
      </c>
      <c r="U192" s="268" t="str">
        <f t="array" ref="U192">IFERROR(IF(INDEX(三跨两临近重点区段!$F:$F,MATCH(1,(MONTH(三跨两临近重点区段!$H:$H)=7)*(三跨两临近重点区段!$A:$A=D192),0))="已取消","已取消",INDEX(三跨两临近重点区段!$H:$H,MATCH(1,(MONTH(三跨两临近重点区段!$H:$H)=7)*(三跨两临近重点区段!$A:$A=D192)*(三跨两临近重点区段!$F:$F="现存区段"),0))),"")</f>
        <v/>
      </c>
      <c r="V192" s="232" t="str">
        <f t="array" ref="V192">IFERROR(IF(INDEX(三跨两临近重点区段!$F:$F,MATCH(1,(MONTH(三跨两临近重点区段!$H:$H)=7)*(三跨两临近重点区段!$A:$A=D192),0))="已取消","已取消",INDEX(三跨两临近重点区段!$I:$I,MATCH(1,(MONTH(三跨两临近重点区段!$H:$H)=7)*(三跨两临近重点区段!$A:$A=D192)*(三跨两临近重点区段!$F:$F="现存区段"),0))),"")</f>
        <v/>
      </c>
      <c r="W192" s="268" t="str">
        <f t="array" ref="W192">IFERROR(IF(INDEX(三跨两临近重点区段!$F:$F,MATCH(1,(MONTH(三跨两临近重点区段!$H:$H)=8)*(三跨两临近重点区段!$A:$A=D192),0))="已取消","已取消",INDEX(三跨两临近重点区段!$H:$H,MATCH(1,(MONTH(三跨两临近重点区段!$H:$H)=8)*(三跨两临近重点区段!$A:$A=D192)*(三跨两临近重点区段!$F:$F="现存区段"),0))),"")</f>
        <v/>
      </c>
      <c r="X192" s="232" t="str">
        <f t="array" ref="X192">IFERROR(IF(INDEX(三跨两临近重点区段!$F:$F,MATCH(1,(MONTH(三跨两临近重点区段!$H:$H)=8)*(三跨两临近重点区段!$A:$A=D192),0))="已取消","已取消",INDEX(三跨两临近重点区段!$I:$I,MATCH(1,(MONTH(三跨两临近重点区段!$H:$H)=8)*(三跨两临近重点区段!$A:$A=D192)*(三跨两临近重点区段!$F:$F="现存区段"),0))),"")</f>
        <v/>
      </c>
      <c r="Y192" s="268" t="str">
        <f t="array" ref="Y192">IFERROR(IF(INDEX(三跨两临近重点区段!$F:$F,MATCH(1,(MONTH(三跨两临近重点区段!$H:$H)=9)*(三跨两临近重点区段!$A:$A=D192),0))="已取消","已取消",INDEX(三跨两临近重点区段!$H:$H,MATCH(1,(MONTH(三跨两临近重点区段!$H:$H)=9)*(三跨两临近重点区段!$A:$A=D192)*(三跨两临近重点区段!$F:$F="现存区段"),0))),"")</f>
        <v/>
      </c>
      <c r="Z192" s="232" t="str">
        <f t="array" ref="Z192">IFERROR(IF(INDEX(三跨两临近重点区段!$F:$F,MATCH(1,(MONTH(三跨两临近重点区段!$H:$H)=9)*(三跨两临近重点区段!$A:$A=D192),0))="已取消","已取消",INDEX(三跨两临近重点区段!$I:$I,MATCH(1,(MONTH(三跨两临近重点区段!$H:$H)=9)*(三跨两临近重点区段!$A:$A=D192)*(三跨两临近重点区段!$F:$F="现存区段"),0))),"")</f>
        <v/>
      </c>
      <c r="AA192" s="268" t="str">
        <f t="array" ref="AA192">IFERROR(IF(INDEX(三跨两临近重点区段!$F:$F,MATCH(1,(MONTH(三跨两临近重点区段!$H:$H)=10)*(三跨两临近重点区段!$A:$A=D192),0))="已取消","已取消",INDEX(三跨两临近重点区段!$H:$H,MATCH(1,(MONTH(三跨两临近重点区段!$H:$H)=10)*(三跨两临近重点区段!$A:$A=D192)*(三跨两临近重点区段!$F:$F="现存区段"),0))),"")</f>
        <v/>
      </c>
      <c r="AB192" s="72" t="str">
        <f t="array" ref="AB192">IFERROR(IF(INDEX(三跨两临近重点区段!$F:$F,MATCH(1,(MONTH(三跨两临近重点区段!$H:$H)=10)*(三跨两临近重点区段!$A:$A=D192),0))="已取消","已取消",INDEX(三跨两临近重点区段!$I:$I,MATCH(1,(MONTH(三跨两临近重点区段!$H:$H)=10)*(三跨两临近重点区段!$A:$A=D192)*(三跨两临近重点区段!$F:$F="现存区段"),0))),"")</f>
        <v/>
      </c>
      <c r="AC192" s="284" t="str">
        <f t="array" ref="AC192">IFERROR(IF(INDEX(三跨两临近重点区段!$F:$F,MATCH(1,(MONTH(三跨两临近重点区段!$H:$H)=11)*(三跨两临近重点区段!$A:$A=D192),0))="已取消","已取消",INDEX(三跨两临近重点区段!$H:$H,MATCH(1,(MONTH(三跨两临近重点区段!$H:$H)=11)*(三跨两临近重点区段!$A:$A=D192)*(三跨两临近重点区段!$F:$F="现存区段"),0))),"")</f>
        <v/>
      </c>
      <c r="AD192" s="72" t="str">
        <f t="array" ref="AD192">IFERROR(IF(INDEX(三跨两临近重点区段!$F:$F,MATCH(1,(MONTH(三跨两临近重点区段!$H:$H)=11)*(三跨两临近重点区段!$A:$A=D192),0))="已取消","已取消",INDEX(三跨两临近重点区段!$I:$I,MATCH(1,(MONTH(三跨两临近重点区段!$H:$H)=11)*(三跨两临近重点区段!$A:$A=D192)*(三跨两临近重点区段!$F:$F="现存区段"),0))),"")</f>
        <v/>
      </c>
      <c r="AE192" s="284" t="str">
        <f t="array" ref="AE192">IFERROR(IF(INDEX(三跨两临近重点区段!$F:$F,MATCH(1,(MONTH(三跨两临近重点区段!$H:$H)=12)*(三跨两临近重点区段!$A:$A=D192),0))="已取消","已取消",INDEX(三跨两临近重点区段!$H:$H,MATCH(1,(MONTH(三跨两临近重点区段!$H:$H)=12)*(三跨两临近重点区段!$A:$A=D192)*(三跨两临近重点区段!$F:$F="现存区段"),0))),"")</f>
        <v/>
      </c>
      <c r="AF192" s="72" t="str">
        <f t="array" ref="AF192">IFERROR(IF(INDEX(三跨两临近重点区段!$F:$F,MATCH(1,(MONTH(三跨两临近重点区段!$H:$H)=12)*(三跨两临近重点区段!$A:$A=D192),0))="已取消","已取消",INDEX(三跨两临近重点区段!$I:$I,MATCH(1,(MONTH(三跨两临近重点区段!$H:$H)=12)*(三跨两临近重点区段!$A:$A=D192)*(三跨两临近重点区段!$F:$F="现存区段"),0))),"")</f>
        <v/>
      </c>
      <c r="AH192" t="e">
        <f t="array" ref="AH192">INDEX(三跨两临近重点区段!$G:$G,MATCH(D192,三跨两临近重点区段!$A:$A,0))</f>
        <v>#N/A</v>
      </c>
    </row>
    <row r="193" ht="14.25" spans="1:34">
      <c r="A193" s="263" t="s">
        <v>363</v>
      </c>
      <c r="B193" s="264" t="s">
        <v>2427</v>
      </c>
      <c r="C193" s="263" t="s">
        <v>2428</v>
      </c>
      <c r="D193" s="263" t="s">
        <v>2429</v>
      </c>
      <c r="E193" s="265" t="s">
        <v>2115</v>
      </c>
      <c r="F193" s="264" t="s">
        <v>125</v>
      </c>
      <c r="G193" s="263" t="s">
        <v>2116</v>
      </c>
      <c r="H193" s="263" t="s">
        <v>1308</v>
      </c>
      <c r="I193" s="271"/>
      <c r="J193" s="196"/>
      <c r="K193" s="196"/>
      <c r="L193" s="196"/>
      <c r="M193" s="270"/>
      <c r="N193" s="270"/>
      <c r="O193" s="33"/>
      <c r="P193" s="107"/>
      <c r="Q193" s="279"/>
      <c r="R193" s="279"/>
      <c r="S193" s="282">
        <v>45447.46875</v>
      </c>
      <c r="T193" s="279" t="s">
        <v>2117</v>
      </c>
      <c r="U193" s="268" t="str">
        <f t="array" ref="U193">IFERROR(IF(INDEX(三跨两临近重点区段!$F:$F,MATCH(1,(MONTH(三跨两临近重点区段!$H:$H)=7)*(三跨两临近重点区段!$A:$A=D193),0))="已取消","已取消",INDEX(三跨两临近重点区段!$H:$H,MATCH(1,(MONTH(三跨两临近重点区段!$H:$H)=7)*(三跨两临近重点区段!$A:$A=D193)*(三跨两临近重点区段!$F:$F="现存区段"),0))),"")</f>
        <v/>
      </c>
      <c r="V193" s="232" t="str">
        <f t="array" ref="V193">IFERROR(IF(INDEX(三跨两临近重点区段!$F:$F,MATCH(1,(MONTH(三跨两临近重点区段!$H:$H)=7)*(三跨两临近重点区段!$A:$A=D193),0))="已取消","已取消",INDEX(三跨两临近重点区段!$I:$I,MATCH(1,(MONTH(三跨两临近重点区段!$H:$H)=7)*(三跨两临近重点区段!$A:$A=D193)*(三跨两临近重点区段!$F:$F="现存区段"),0))),"")</f>
        <v/>
      </c>
      <c r="W193" s="268" t="str">
        <f t="array" ref="W193">IFERROR(IF(INDEX(三跨两临近重点区段!$F:$F,MATCH(1,(MONTH(三跨两临近重点区段!$H:$H)=8)*(三跨两临近重点区段!$A:$A=D193),0))="已取消","已取消",INDEX(三跨两临近重点区段!$H:$H,MATCH(1,(MONTH(三跨两临近重点区段!$H:$H)=8)*(三跨两临近重点区段!$A:$A=D193)*(三跨两临近重点区段!$F:$F="现存区段"),0))),"")</f>
        <v/>
      </c>
      <c r="X193" s="232" t="str">
        <f t="array" ref="X193">IFERROR(IF(INDEX(三跨两临近重点区段!$F:$F,MATCH(1,(MONTH(三跨两临近重点区段!$H:$H)=8)*(三跨两临近重点区段!$A:$A=D193),0))="已取消","已取消",INDEX(三跨两临近重点区段!$I:$I,MATCH(1,(MONTH(三跨两临近重点区段!$H:$H)=8)*(三跨两临近重点区段!$A:$A=D193)*(三跨两临近重点区段!$F:$F="现存区段"),0))),"")</f>
        <v/>
      </c>
      <c r="Y193" s="268" t="str">
        <f t="array" ref="Y193">IFERROR(IF(INDEX(三跨两临近重点区段!$F:$F,MATCH(1,(MONTH(三跨两临近重点区段!$H:$H)=9)*(三跨两临近重点区段!$A:$A=D193),0))="已取消","已取消",INDEX(三跨两临近重点区段!$H:$H,MATCH(1,(MONTH(三跨两临近重点区段!$H:$H)=9)*(三跨两临近重点区段!$A:$A=D193)*(三跨两临近重点区段!$F:$F="现存区段"),0))),"")</f>
        <v/>
      </c>
      <c r="Z193" s="232" t="str">
        <f t="array" ref="Z193">IFERROR(IF(INDEX(三跨两临近重点区段!$F:$F,MATCH(1,(MONTH(三跨两临近重点区段!$H:$H)=9)*(三跨两临近重点区段!$A:$A=D193),0))="已取消","已取消",INDEX(三跨两临近重点区段!$I:$I,MATCH(1,(MONTH(三跨两临近重点区段!$H:$H)=9)*(三跨两临近重点区段!$A:$A=D193)*(三跨两临近重点区段!$F:$F="现存区段"),0))),"")</f>
        <v/>
      </c>
      <c r="AA193" s="268" t="str">
        <f t="array" ref="AA193">IFERROR(IF(INDEX(三跨两临近重点区段!$F:$F,MATCH(1,(MONTH(三跨两临近重点区段!$H:$H)=10)*(三跨两临近重点区段!$A:$A=D193),0))="已取消","已取消",INDEX(三跨两临近重点区段!$H:$H,MATCH(1,(MONTH(三跨两临近重点区段!$H:$H)=10)*(三跨两临近重点区段!$A:$A=D193)*(三跨两临近重点区段!$F:$F="现存区段"),0))),"")</f>
        <v/>
      </c>
      <c r="AB193" s="72" t="str">
        <f t="array" ref="AB193">IFERROR(IF(INDEX(三跨两临近重点区段!$F:$F,MATCH(1,(MONTH(三跨两临近重点区段!$H:$H)=10)*(三跨两临近重点区段!$A:$A=D193),0))="已取消","已取消",INDEX(三跨两临近重点区段!$I:$I,MATCH(1,(MONTH(三跨两临近重点区段!$H:$H)=10)*(三跨两临近重点区段!$A:$A=D193)*(三跨两临近重点区段!$F:$F="现存区段"),0))),"")</f>
        <v/>
      </c>
      <c r="AC193" s="284" t="str">
        <f t="array" ref="AC193">IFERROR(IF(INDEX(三跨两临近重点区段!$F:$F,MATCH(1,(MONTH(三跨两临近重点区段!$H:$H)=11)*(三跨两临近重点区段!$A:$A=D193),0))="已取消","已取消",INDEX(三跨两临近重点区段!$H:$H,MATCH(1,(MONTH(三跨两临近重点区段!$H:$H)=11)*(三跨两临近重点区段!$A:$A=D193)*(三跨两临近重点区段!$F:$F="现存区段"),0))),"")</f>
        <v/>
      </c>
      <c r="AD193" s="72" t="str">
        <f t="array" ref="AD193">IFERROR(IF(INDEX(三跨两临近重点区段!$F:$F,MATCH(1,(MONTH(三跨两临近重点区段!$H:$H)=11)*(三跨两临近重点区段!$A:$A=D193),0))="已取消","已取消",INDEX(三跨两临近重点区段!$I:$I,MATCH(1,(MONTH(三跨两临近重点区段!$H:$H)=11)*(三跨两临近重点区段!$A:$A=D193)*(三跨两临近重点区段!$F:$F="现存区段"),0))),"")</f>
        <v/>
      </c>
      <c r="AE193" s="284" t="str">
        <f t="array" ref="AE193">IFERROR(IF(INDEX(三跨两临近重点区段!$F:$F,MATCH(1,(MONTH(三跨两临近重点区段!$H:$H)=12)*(三跨两临近重点区段!$A:$A=D193),0))="已取消","已取消",INDEX(三跨两临近重点区段!$H:$H,MATCH(1,(MONTH(三跨两临近重点区段!$H:$H)=12)*(三跨两临近重点区段!$A:$A=D193)*(三跨两临近重点区段!$F:$F="现存区段"),0))),"")</f>
        <v/>
      </c>
      <c r="AF193" s="72" t="str">
        <f t="array" ref="AF193">IFERROR(IF(INDEX(三跨两临近重点区段!$F:$F,MATCH(1,(MONTH(三跨两临近重点区段!$H:$H)=12)*(三跨两临近重点区段!$A:$A=D193),0))="已取消","已取消",INDEX(三跨两临近重点区段!$I:$I,MATCH(1,(MONTH(三跨两临近重点区段!$H:$H)=12)*(三跨两临近重点区段!$A:$A=D193)*(三跨两临近重点区段!$F:$F="现存区段"),0))),"")</f>
        <v/>
      </c>
      <c r="AH193" t="e">
        <f t="array" ref="AH193">INDEX(三跨两临近重点区段!$G:$G,MATCH(D193,三跨两临近重点区段!$A:$A,0))</f>
        <v>#N/A</v>
      </c>
    </row>
    <row r="194" ht="14.25" spans="1:34">
      <c r="A194" s="263" t="s">
        <v>363</v>
      </c>
      <c r="B194" s="264" t="s">
        <v>2430</v>
      </c>
      <c r="C194" s="263" t="s">
        <v>2431</v>
      </c>
      <c r="D194" s="263" t="s">
        <v>2432</v>
      </c>
      <c r="E194" s="265" t="s">
        <v>2115</v>
      </c>
      <c r="F194" s="264" t="s">
        <v>125</v>
      </c>
      <c r="G194" s="263" t="s">
        <v>2116</v>
      </c>
      <c r="H194" s="263" t="s">
        <v>1308</v>
      </c>
      <c r="I194" s="271"/>
      <c r="J194" s="196"/>
      <c r="K194" s="196"/>
      <c r="L194" s="196"/>
      <c r="M194" s="270"/>
      <c r="N194" s="270"/>
      <c r="O194" s="33"/>
      <c r="P194" s="107"/>
      <c r="Q194" s="279"/>
      <c r="R194" s="279"/>
      <c r="S194" s="281"/>
      <c r="T194" s="279"/>
      <c r="U194" s="268" t="str">
        <f t="array" ref="U194">IFERROR(IF(INDEX(三跨两临近重点区段!$F:$F,MATCH(1,(MONTH(三跨两临近重点区段!$H:$H)=7)*(三跨两临近重点区段!$A:$A=D194),0))="已取消","已取消",INDEX(三跨两临近重点区段!$H:$H,MATCH(1,(MONTH(三跨两临近重点区段!$H:$H)=7)*(三跨两临近重点区段!$A:$A=D194)*(三跨两临近重点区段!$F:$F="现存区段"),0))),"")</f>
        <v/>
      </c>
      <c r="V194" s="232" t="str">
        <f t="array" ref="V194">IFERROR(IF(INDEX(三跨两临近重点区段!$F:$F,MATCH(1,(MONTH(三跨两临近重点区段!$H:$H)=7)*(三跨两临近重点区段!$A:$A=D194),0))="已取消","已取消",INDEX(三跨两临近重点区段!$I:$I,MATCH(1,(MONTH(三跨两临近重点区段!$H:$H)=7)*(三跨两临近重点区段!$A:$A=D194)*(三跨两临近重点区段!$F:$F="现存区段"),0))),"")</f>
        <v/>
      </c>
      <c r="W194" s="268" t="str">
        <f t="array" ref="W194">IFERROR(IF(INDEX(三跨两临近重点区段!$F:$F,MATCH(1,(MONTH(三跨两临近重点区段!$H:$H)=8)*(三跨两临近重点区段!$A:$A=D194),0))="已取消","已取消",INDEX(三跨两临近重点区段!$H:$H,MATCH(1,(MONTH(三跨两临近重点区段!$H:$H)=8)*(三跨两临近重点区段!$A:$A=D194)*(三跨两临近重点区段!$F:$F="现存区段"),0))),"")</f>
        <v/>
      </c>
      <c r="X194" s="232" t="str">
        <f t="array" ref="X194">IFERROR(IF(INDEX(三跨两临近重点区段!$F:$F,MATCH(1,(MONTH(三跨两临近重点区段!$H:$H)=8)*(三跨两临近重点区段!$A:$A=D194),0))="已取消","已取消",INDEX(三跨两临近重点区段!$I:$I,MATCH(1,(MONTH(三跨两临近重点区段!$H:$H)=8)*(三跨两临近重点区段!$A:$A=D194)*(三跨两临近重点区段!$F:$F="现存区段"),0))),"")</f>
        <v/>
      </c>
      <c r="Y194" s="268" t="str">
        <f t="array" ref="Y194">IFERROR(IF(INDEX(三跨两临近重点区段!$F:$F,MATCH(1,(MONTH(三跨两临近重点区段!$H:$H)=9)*(三跨两临近重点区段!$A:$A=D194),0))="已取消","已取消",INDEX(三跨两临近重点区段!$H:$H,MATCH(1,(MONTH(三跨两临近重点区段!$H:$H)=9)*(三跨两临近重点区段!$A:$A=D194)*(三跨两临近重点区段!$F:$F="现存区段"),0))),"")</f>
        <v/>
      </c>
      <c r="Z194" s="232" t="str">
        <f t="array" ref="Z194">IFERROR(IF(INDEX(三跨两临近重点区段!$F:$F,MATCH(1,(MONTH(三跨两临近重点区段!$H:$H)=9)*(三跨两临近重点区段!$A:$A=D194),0))="已取消","已取消",INDEX(三跨两临近重点区段!$I:$I,MATCH(1,(MONTH(三跨两临近重点区段!$H:$H)=9)*(三跨两临近重点区段!$A:$A=D194)*(三跨两临近重点区段!$F:$F="现存区段"),0))),"")</f>
        <v/>
      </c>
      <c r="AA194" s="268" t="str">
        <f t="array" ref="AA194">IFERROR(IF(INDEX(三跨两临近重点区段!$F:$F,MATCH(1,(MONTH(三跨两临近重点区段!$H:$H)=10)*(三跨两临近重点区段!$A:$A=D194),0))="已取消","已取消",INDEX(三跨两临近重点区段!$H:$H,MATCH(1,(MONTH(三跨两临近重点区段!$H:$H)=10)*(三跨两临近重点区段!$A:$A=D194)*(三跨两临近重点区段!$F:$F="现存区段"),0))),"")</f>
        <v/>
      </c>
      <c r="AB194" s="72" t="str">
        <f t="array" ref="AB194">IFERROR(IF(INDEX(三跨两临近重点区段!$F:$F,MATCH(1,(MONTH(三跨两临近重点区段!$H:$H)=10)*(三跨两临近重点区段!$A:$A=D194),0))="已取消","已取消",INDEX(三跨两临近重点区段!$I:$I,MATCH(1,(MONTH(三跨两临近重点区段!$H:$H)=10)*(三跨两临近重点区段!$A:$A=D194)*(三跨两临近重点区段!$F:$F="现存区段"),0))),"")</f>
        <v/>
      </c>
      <c r="AC194" s="284" t="str">
        <f t="array" ref="AC194">IFERROR(IF(INDEX(三跨两临近重点区段!$F:$F,MATCH(1,(MONTH(三跨两临近重点区段!$H:$H)=11)*(三跨两临近重点区段!$A:$A=D194),0))="已取消","已取消",INDEX(三跨两临近重点区段!$H:$H,MATCH(1,(MONTH(三跨两临近重点区段!$H:$H)=11)*(三跨两临近重点区段!$A:$A=D194)*(三跨两临近重点区段!$F:$F="现存区段"),0))),"")</f>
        <v/>
      </c>
      <c r="AD194" s="72" t="str">
        <f t="array" ref="AD194">IFERROR(IF(INDEX(三跨两临近重点区段!$F:$F,MATCH(1,(MONTH(三跨两临近重点区段!$H:$H)=11)*(三跨两临近重点区段!$A:$A=D194),0))="已取消","已取消",INDEX(三跨两临近重点区段!$I:$I,MATCH(1,(MONTH(三跨两临近重点区段!$H:$H)=11)*(三跨两临近重点区段!$A:$A=D194)*(三跨两临近重点区段!$F:$F="现存区段"),0))),"")</f>
        <v/>
      </c>
      <c r="AE194" s="284" t="str">
        <f t="array" ref="AE194">IFERROR(IF(INDEX(三跨两临近重点区段!$F:$F,MATCH(1,(MONTH(三跨两临近重点区段!$H:$H)=12)*(三跨两临近重点区段!$A:$A=D194),0))="已取消","已取消",INDEX(三跨两临近重点区段!$H:$H,MATCH(1,(MONTH(三跨两临近重点区段!$H:$H)=12)*(三跨两临近重点区段!$A:$A=D194)*(三跨两临近重点区段!$F:$F="现存区段"),0))),"")</f>
        <v/>
      </c>
      <c r="AF194" s="72" t="str">
        <f t="array" ref="AF194">IFERROR(IF(INDEX(三跨两临近重点区段!$F:$F,MATCH(1,(MONTH(三跨两临近重点区段!$H:$H)=12)*(三跨两临近重点区段!$A:$A=D194),0))="已取消","已取消",INDEX(三跨两临近重点区段!$I:$I,MATCH(1,(MONTH(三跨两临近重点区段!$H:$H)=12)*(三跨两临近重点区段!$A:$A=D194)*(三跨两临近重点区段!$F:$F="现存区段"),0))),"")</f>
        <v/>
      </c>
      <c r="AH194" t="e">
        <f t="array" ref="AH194">INDEX(三跨两临近重点区段!$G:$G,MATCH(D194,三跨两临近重点区段!$A:$A,0))</f>
        <v>#N/A</v>
      </c>
    </row>
    <row r="195" ht="14.25" spans="1:34">
      <c r="A195" s="263" t="s">
        <v>363</v>
      </c>
      <c r="B195" s="264" t="s">
        <v>2433</v>
      </c>
      <c r="C195" s="263" t="s">
        <v>2328</v>
      </c>
      <c r="D195" s="263" t="s">
        <v>2434</v>
      </c>
      <c r="E195" s="265" t="s">
        <v>2115</v>
      </c>
      <c r="F195" s="264" t="s">
        <v>125</v>
      </c>
      <c r="G195" s="263" t="s">
        <v>2116</v>
      </c>
      <c r="H195" s="263" t="s">
        <v>1144</v>
      </c>
      <c r="I195" s="271"/>
      <c r="J195" s="196"/>
      <c r="K195" s="196"/>
      <c r="L195" s="196"/>
      <c r="M195" s="270"/>
      <c r="N195" s="270"/>
      <c r="O195" s="33"/>
      <c r="P195" s="107"/>
      <c r="Q195" s="279"/>
      <c r="R195" s="279"/>
      <c r="S195" s="281"/>
      <c r="T195" s="279"/>
      <c r="U195" s="268" t="str">
        <f t="array" ref="U195">IFERROR(IF(INDEX(三跨两临近重点区段!$F:$F,MATCH(1,(MONTH(三跨两临近重点区段!$H:$H)=7)*(三跨两临近重点区段!$A:$A=D195),0))="已取消","已取消",INDEX(三跨两临近重点区段!$H:$H,MATCH(1,(MONTH(三跨两临近重点区段!$H:$H)=7)*(三跨两临近重点区段!$A:$A=D195)*(三跨两临近重点区段!$F:$F="现存区段"),0))),"")</f>
        <v/>
      </c>
      <c r="V195" s="232" t="str">
        <f t="array" ref="V195">IFERROR(IF(INDEX(三跨两临近重点区段!$F:$F,MATCH(1,(MONTH(三跨两临近重点区段!$H:$H)=7)*(三跨两临近重点区段!$A:$A=D195),0))="已取消","已取消",INDEX(三跨两临近重点区段!$I:$I,MATCH(1,(MONTH(三跨两临近重点区段!$H:$H)=7)*(三跨两临近重点区段!$A:$A=D195)*(三跨两临近重点区段!$F:$F="现存区段"),0))),"")</f>
        <v/>
      </c>
      <c r="W195" s="268" t="str">
        <f t="array" ref="W195">IFERROR(IF(INDEX(三跨两临近重点区段!$F:$F,MATCH(1,(MONTH(三跨两临近重点区段!$H:$H)=8)*(三跨两临近重点区段!$A:$A=D195),0))="已取消","已取消",INDEX(三跨两临近重点区段!$H:$H,MATCH(1,(MONTH(三跨两临近重点区段!$H:$H)=8)*(三跨两临近重点区段!$A:$A=D195)*(三跨两临近重点区段!$F:$F="现存区段"),0))),"")</f>
        <v/>
      </c>
      <c r="X195" s="232" t="str">
        <f t="array" ref="X195">IFERROR(IF(INDEX(三跨两临近重点区段!$F:$F,MATCH(1,(MONTH(三跨两临近重点区段!$H:$H)=8)*(三跨两临近重点区段!$A:$A=D195),0))="已取消","已取消",INDEX(三跨两临近重点区段!$I:$I,MATCH(1,(MONTH(三跨两临近重点区段!$H:$H)=8)*(三跨两临近重点区段!$A:$A=D195)*(三跨两临近重点区段!$F:$F="现存区段"),0))),"")</f>
        <v/>
      </c>
      <c r="Y195" s="268" t="str">
        <f t="array" ref="Y195">IFERROR(IF(INDEX(三跨两临近重点区段!$F:$F,MATCH(1,(MONTH(三跨两临近重点区段!$H:$H)=9)*(三跨两临近重点区段!$A:$A=D195),0))="已取消","已取消",INDEX(三跨两临近重点区段!$H:$H,MATCH(1,(MONTH(三跨两临近重点区段!$H:$H)=9)*(三跨两临近重点区段!$A:$A=D195)*(三跨两临近重点区段!$F:$F="现存区段"),0))),"")</f>
        <v/>
      </c>
      <c r="Z195" s="232" t="str">
        <f t="array" ref="Z195">IFERROR(IF(INDEX(三跨两临近重点区段!$F:$F,MATCH(1,(MONTH(三跨两临近重点区段!$H:$H)=9)*(三跨两临近重点区段!$A:$A=D195),0))="已取消","已取消",INDEX(三跨两临近重点区段!$I:$I,MATCH(1,(MONTH(三跨两临近重点区段!$H:$H)=9)*(三跨两临近重点区段!$A:$A=D195)*(三跨两临近重点区段!$F:$F="现存区段"),0))),"")</f>
        <v/>
      </c>
      <c r="AA195" s="268" t="str">
        <f t="array" ref="AA195">IFERROR(IF(INDEX(三跨两临近重点区段!$F:$F,MATCH(1,(MONTH(三跨两临近重点区段!$H:$H)=10)*(三跨两临近重点区段!$A:$A=D195),0))="已取消","已取消",INDEX(三跨两临近重点区段!$H:$H,MATCH(1,(MONTH(三跨两临近重点区段!$H:$H)=10)*(三跨两临近重点区段!$A:$A=D195)*(三跨两临近重点区段!$F:$F="现存区段"),0))),"")</f>
        <v/>
      </c>
      <c r="AB195" s="72" t="str">
        <f t="array" ref="AB195">IFERROR(IF(INDEX(三跨两临近重点区段!$F:$F,MATCH(1,(MONTH(三跨两临近重点区段!$H:$H)=10)*(三跨两临近重点区段!$A:$A=D195),0))="已取消","已取消",INDEX(三跨两临近重点区段!$I:$I,MATCH(1,(MONTH(三跨两临近重点区段!$H:$H)=10)*(三跨两临近重点区段!$A:$A=D195)*(三跨两临近重点区段!$F:$F="现存区段"),0))),"")</f>
        <v/>
      </c>
      <c r="AC195" s="284" t="str">
        <f t="array" ref="AC195">IFERROR(IF(INDEX(三跨两临近重点区段!$F:$F,MATCH(1,(MONTH(三跨两临近重点区段!$H:$H)=11)*(三跨两临近重点区段!$A:$A=D195),0))="已取消","已取消",INDEX(三跨两临近重点区段!$H:$H,MATCH(1,(MONTH(三跨两临近重点区段!$H:$H)=11)*(三跨两临近重点区段!$A:$A=D195)*(三跨两临近重点区段!$F:$F="现存区段"),0))),"")</f>
        <v/>
      </c>
      <c r="AD195" s="72" t="str">
        <f t="array" ref="AD195">IFERROR(IF(INDEX(三跨两临近重点区段!$F:$F,MATCH(1,(MONTH(三跨两临近重点区段!$H:$H)=11)*(三跨两临近重点区段!$A:$A=D195),0))="已取消","已取消",INDEX(三跨两临近重点区段!$I:$I,MATCH(1,(MONTH(三跨两临近重点区段!$H:$H)=11)*(三跨两临近重点区段!$A:$A=D195)*(三跨两临近重点区段!$F:$F="现存区段"),0))),"")</f>
        <v/>
      </c>
      <c r="AE195" s="284" t="str">
        <f t="array" ref="AE195">IFERROR(IF(INDEX(三跨两临近重点区段!$F:$F,MATCH(1,(MONTH(三跨两临近重点区段!$H:$H)=12)*(三跨两临近重点区段!$A:$A=D195),0))="已取消","已取消",INDEX(三跨两临近重点区段!$H:$H,MATCH(1,(MONTH(三跨两临近重点区段!$H:$H)=12)*(三跨两临近重点区段!$A:$A=D195)*(三跨两临近重点区段!$F:$F="现存区段"),0))),"")</f>
        <v/>
      </c>
      <c r="AF195" s="72" t="str">
        <f t="array" ref="AF195">IFERROR(IF(INDEX(三跨两临近重点区段!$F:$F,MATCH(1,(MONTH(三跨两临近重点区段!$H:$H)=12)*(三跨两临近重点区段!$A:$A=D195),0))="已取消","已取消",INDEX(三跨两临近重点区段!$I:$I,MATCH(1,(MONTH(三跨两临近重点区段!$H:$H)=12)*(三跨两临近重点区段!$A:$A=D195)*(三跨两临近重点区段!$F:$F="现存区段"),0))),"")</f>
        <v/>
      </c>
      <c r="AH195" t="e">
        <f t="array" ref="AH195">INDEX(三跨两临近重点区段!$G:$G,MATCH(D195,三跨两临近重点区段!$A:$A,0))</f>
        <v>#N/A</v>
      </c>
    </row>
    <row r="196" ht="14.25" spans="1:34">
      <c r="A196" s="263" t="s">
        <v>363</v>
      </c>
      <c r="B196" s="264" t="s">
        <v>2435</v>
      </c>
      <c r="C196" s="263" t="s">
        <v>2328</v>
      </c>
      <c r="D196" s="263" t="s">
        <v>2436</v>
      </c>
      <c r="E196" s="265" t="s">
        <v>2115</v>
      </c>
      <c r="F196" s="264" t="s">
        <v>125</v>
      </c>
      <c r="G196" s="263" t="s">
        <v>2116</v>
      </c>
      <c r="H196" s="263" t="s">
        <v>1144</v>
      </c>
      <c r="I196" s="271"/>
      <c r="J196" s="196"/>
      <c r="K196" s="196"/>
      <c r="L196" s="196"/>
      <c r="M196" s="270"/>
      <c r="N196" s="270"/>
      <c r="O196" s="33"/>
      <c r="P196" s="107"/>
      <c r="Q196" s="279"/>
      <c r="R196" s="279"/>
      <c r="S196" s="281"/>
      <c r="T196" s="279"/>
      <c r="U196" s="268" t="str">
        <f t="array" ref="U196">IFERROR(IF(INDEX(三跨两临近重点区段!$F:$F,MATCH(1,(MONTH(三跨两临近重点区段!$H:$H)=7)*(三跨两临近重点区段!$A:$A=D196),0))="已取消","已取消",INDEX(三跨两临近重点区段!$H:$H,MATCH(1,(MONTH(三跨两临近重点区段!$H:$H)=7)*(三跨两临近重点区段!$A:$A=D196)*(三跨两临近重点区段!$F:$F="现存区段"),0))),"")</f>
        <v/>
      </c>
      <c r="V196" s="232" t="str">
        <f t="array" ref="V196">IFERROR(IF(INDEX(三跨两临近重点区段!$F:$F,MATCH(1,(MONTH(三跨两临近重点区段!$H:$H)=7)*(三跨两临近重点区段!$A:$A=D196),0))="已取消","已取消",INDEX(三跨两临近重点区段!$I:$I,MATCH(1,(MONTH(三跨两临近重点区段!$H:$H)=7)*(三跨两临近重点区段!$A:$A=D196)*(三跨两临近重点区段!$F:$F="现存区段"),0))),"")</f>
        <v/>
      </c>
      <c r="W196" s="268" t="str">
        <f t="array" ref="W196">IFERROR(IF(INDEX(三跨两临近重点区段!$F:$F,MATCH(1,(MONTH(三跨两临近重点区段!$H:$H)=8)*(三跨两临近重点区段!$A:$A=D196),0))="已取消","已取消",INDEX(三跨两临近重点区段!$H:$H,MATCH(1,(MONTH(三跨两临近重点区段!$H:$H)=8)*(三跨两临近重点区段!$A:$A=D196)*(三跨两临近重点区段!$F:$F="现存区段"),0))),"")</f>
        <v/>
      </c>
      <c r="X196" s="232" t="str">
        <f t="array" ref="X196">IFERROR(IF(INDEX(三跨两临近重点区段!$F:$F,MATCH(1,(MONTH(三跨两临近重点区段!$H:$H)=8)*(三跨两临近重点区段!$A:$A=D196),0))="已取消","已取消",INDEX(三跨两临近重点区段!$I:$I,MATCH(1,(MONTH(三跨两临近重点区段!$H:$H)=8)*(三跨两临近重点区段!$A:$A=D196)*(三跨两临近重点区段!$F:$F="现存区段"),0))),"")</f>
        <v/>
      </c>
      <c r="Y196" s="268" t="str">
        <f t="array" ref="Y196">IFERROR(IF(INDEX(三跨两临近重点区段!$F:$F,MATCH(1,(MONTH(三跨两临近重点区段!$H:$H)=9)*(三跨两临近重点区段!$A:$A=D196),0))="已取消","已取消",INDEX(三跨两临近重点区段!$H:$H,MATCH(1,(MONTH(三跨两临近重点区段!$H:$H)=9)*(三跨两临近重点区段!$A:$A=D196)*(三跨两临近重点区段!$F:$F="现存区段"),0))),"")</f>
        <v/>
      </c>
      <c r="Z196" s="232" t="str">
        <f t="array" ref="Z196">IFERROR(IF(INDEX(三跨两临近重点区段!$F:$F,MATCH(1,(MONTH(三跨两临近重点区段!$H:$H)=9)*(三跨两临近重点区段!$A:$A=D196),0))="已取消","已取消",INDEX(三跨两临近重点区段!$I:$I,MATCH(1,(MONTH(三跨两临近重点区段!$H:$H)=9)*(三跨两临近重点区段!$A:$A=D196)*(三跨两临近重点区段!$F:$F="现存区段"),0))),"")</f>
        <v/>
      </c>
      <c r="AA196" s="268" t="str">
        <f t="array" ref="AA196">IFERROR(IF(INDEX(三跨两临近重点区段!$F:$F,MATCH(1,(MONTH(三跨两临近重点区段!$H:$H)=10)*(三跨两临近重点区段!$A:$A=D196),0))="已取消","已取消",INDEX(三跨两临近重点区段!$H:$H,MATCH(1,(MONTH(三跨两临近重点区段!$H:$H)=10)*(三跨两临近重点区段!$A:$A=D196)*(三跨两临近重点区段!$F:$F="现存区段"),0))),"")</f>
        <v/>
      </c>
      <c r="AB196" s="72" t="str">
        <f t="array" ref="AB196">IFERROR(IF(INDEX(三跨两临近重点区段!$F:$F,MATCH(1,(MONTH(三跨两临近重点区段!$H:$H)=10)*(三跨两临近重点区段!$A:$A=D196),0))="已取消","已取消",INDEX(三跨两临近重点区段!$I:$I,MATCH(1,(MONTH(三跨两临近重点区段!$H:$H)=10)*(三跨两临近重点区段!$A:$A=D196)*(三跨两临近重点区段!$F:$F="现存区段"),0))),"")</f>
        <v/>
      </c>
      <c r="AC196" s="284" t="str">
        <f t="array" ref="AC196">IFERROR(IF(INDEX(三跨两临近重点区段!$F:$F,MATCH(1,(MONTH(三跨两临近重点区段!$H:$H)=11)*(三跨两临近重点区段!$A:$A=D196),0))="已取消","已取消",INDEX(三跨两临近重点区段!$H:$H,MATCH(1,(MONTH(三跨两临近重点区段!$H:$H)=11)*(三跨两临近重点区段!$A:$A=D196)*(三跨两临近重点区段!$F:$F="现存区段"),0))),"")</f>
        <v/>
      </c>
      <c r="AD196" s="72" t="str">
        <f t="array" ref="AD196">IFERROR(IF(INDEX(三跨两临近重点区段!$F:$F,MATCH(1,(MONTH(三跨两临近重点区段!$H:$H)=11)*(三跨两临近重点区段!$A:$A=D196),0))="已取消","已取消",INDEX(三跨两临近重点区段!$I:$I,MATCH(1,(MONTH(三跨两临近重点区段!$H:$H)=11)*(三跨两临近重点区段!$A:$A=D196)*(三跨两临近重点区段!$F:$F="现存区段"),0))),"")</f>
        <v/>
      </c>
      <c r="AE196" s="284" t="str">
        <f t="array" ref="AE196">IFERROR(IF(INDEX(三跨两临近重点区段!$F:$F,MATCH(1,(MONTH(三跨两临近重点区段!$H:$H)=12)*(三跨两临近重点区段!$A:$A=D196),0))="已取消","已取消",INDEX(三跨两临近重点区段!$H:$H,MATCH(1,(MONTH(三跨两临近重点区段!$H:$H)=12)*(三跨两临近重点区段!$A:$A=D196)*(三跨两临近重点区段!$F:$F="现存区段"),0))),"")</f>
        <v/>
      </c>
      <c r="AF196" s="72" t="str">
        <f t="array" ref="AF196">IFERROR(IF(INDEX(三跨两临近重点区段!$F:$F,MATCH(1,(MONTH(三跨两临近重点区段!$H:$H)=12)*(三跨两临近重点区段!$A:$A=D196),0))="已取消","已取消",INDEX(三跨两临近重点区段!$I:$I,MATCH(1,(MONTH(三跨两临近重点区段!$H:$H)=12)*(三跨两临近重点区段!$A:$A=D196)*(三跨两临近重点区段!$F:$F="现存区段"),0))),"")</f>
        <v/>
      </c>
      <c r="AH196" t="e">
        <f t="array" ref="AH196">INDEX(三跨两临近重点区段!$G:$G,MATCH(D196,三跨两临近重点区段!$A:$A,0))</f>
        <v>#N/A</v>
      </c>
    </row>
    <row r="197" ht="14.25" spans="1:34">
      <c r="A197" s="263" t="s">
        <v>150</v>
      </c>
      <c r="B197" s="264" t="s">
        <v>2437</v>
      </c>
      <c r="C197" s="263" t="s">
        <v>2431</v>
      </c>
      <c r="D197" s="263" t="s">
        <v>2438</v>
      </c>
      <c r="E197" s="265" t="s">
        <v>2115</v>
      </c>
      <c r="F197" s="264" t="s">
        <v>125</v>
      </c>
      <c r="G197" s="263" t="s">
        <v>2116</v>
      </c>
      <c r="H197" s="263" t="s">
        <v>1337</v>
      </c>
      <c r="I197" s="271"/>
      <c r="J197" s="196"/>
      <c r="K197" s="196"/>
      <c r="L197" s="196"/>
      <c r="M197" s="270"/>
      <c r="N197" s="270"/>
      <c r="O197" s="33"/>
      <c r="P197" s="107"/>
      <c r="Q197" s="279"/>
      <c r="R197" s="279"/>
      <c r="S197" s="281"/>
      <c r="T197" s="279"/>
      <c r="U197" s="268" t="str">
        <f t="array" ref="U197">IFERROR(IF(INDEX(三跨两临近重点区段!$F:$F,MATCH(1,(MONTH(三跨两临近重点区段!$H:$H)=7)*(三跨两临近重点区段!$A:$A=D197),0))="已取消","已取消",INDEX(三跨两临近重点区段!$H:$H,MATCH(1,(MONTH(三跨两临近重点区段!$H:$H)=7)*(三跨两临近重点区段!$A:$A=D197)*(三跨两临近重点区段!$F:$F="现存区段"),0))),"")</f>
        <v/>
      </c>
      <c r="V197" s="232" t="str">
        <f t="array" ref="V197">IFERROR(IF(INDEX(三跨两临近重点区段!$F:$F,MATCH(1,(MONTH(三跨两临近重点区段!$H:$H)=7)*(三跨两临近重点区段!$A:$A=D197),0))="已取消","已取消",INDEX(三跨两临近重点区段!$I:$I,MATCH(1,(MONTH(三跨两临近重点区段!$H:$H)=7)*(三跨两临近重点区段!$A:$A=D197)*(三跨两临近重点区段!$F:$F="现存区段"),0))),"")</f>
        <v/>
      </c>
      <c r="W197" s="268" t="str">
        <f t="array" ref="W197">IFERROR(IF(INDEX(三跨两临近重点区段!$F:$F,MATCH(1,(MONTH(三跨两临近重点区段!$H:$H)=8)*(三跨两临近重点区段!$A:$A=D197),0))="已取消","已取消",INDEX(三跨两临近重点区段!$H:$H,MATCH(1,(MONTH(三跨两临近重点区段!$H:$H)=8)*(三跨两临近重点区段!$A:$A=D197)*(三跨两临近重点区段!$F:$F="现存区段"),0))),"")</f>
        <v/>
      </c>
      <c r="X197" s="232" t="str">
        <f t="array" ref="X197">IFERROR(IF(INDEX(三跨两临近重点区段!$F:$F,MATCH(1,(MONTH(三跨两临近重点区段!$H:$H)=8)*(三跨两临近重点区段!$A:$A=D197),0))="已取消","已取消",INDEX(三跨两临近重点区段!$I:$I,MATCH(1,(MONTH(三跨两临近重点区段!$H:$H)=8)*(三跨两临近重点区段!$A:$A=D197)*(三跨两临近重点区段!$F:$F="现存区段"),0))),"")</f>
        <v/>
      </c>
      <c r="Y197" s="268" t="str">
        <f t="array" ref="Y197">IFERROR(IF(INDEX(三跨两临近重点区段!$F:$F,MATCH(1,(MONTH(三跨两临近重点区段!$H:$H)=9)*(三跨两临近重点区段!$A:$A=D197),0))="已取消","已取消",INDEX(三跨两临近重点区段!$H:$H,MATCH(1,(MONTH(三跨两临近重点区段!$H:$H)=9)*(三跨两临近重点区段!$A:$A=D197)*(三跨两临近重点区段!$F:$F="现存区段"),0))),"")</f>
        <v/>
      </c>
      <c r="Z197" s="232" t="str">
        <f t="array" ref="Z197">IFERROR(IF(INDEX(三跨两临近重点区段!$F:$F,MATCH(1,(MONTH(三跨两临近重点区段!$H:$H)=9)*(三跨两临近重点区段!$A:$A=D197),0))="已取消","已取消",INDEX(三跨两临近重点区段!$I:$I,MATCH(1,(MONTH(三跨两临近重点区段!$H:$H)=9)*(三跨两临近重点区段!$A:$A=D197)*(三跨两临近重点区段!$F:$F="现存区段"),0))),"")</f>
        <v/>
      </c>
      <c r="AA197" s="268" t="str">
        <f t="array" ref="AA197">IFERROR(IF(INDEX(三跨两临近重点区段!$F:$F,MATCH(1,(MONTH(三跨两临近重点区段!$H:$H)=10)*(三跨两临近重点区段!$A:$A=D197),0))="已取消","已取消",INDEX(三跨两临近重点区段!$H:$H,MATCH(1,(MONTH(三跨两临近重点区段!$H:$H)=10)*(三跨两临近重点区段!$A:$A=D197)*(三跨两临近重点区段!$F:$F="现存区段"),0))),"")</f>
        <v/>
      </c>
      <c r="AB197" s="72" t="str">
        <f t="array" ref="AB197">IFERROR(IF(INDEX(三跨两临近重点区段!$F:$F,MATCH(1,(MONTH(三跨两临近重点区段!$H:$H)=10)*(三跨两临近重点区段!$A:$A=D197),0))="已取消","已取消",INDEX(三跨两临近重点区段!$I:$I,MATCH(1,(MONTH(三跨两临近重点区段!$H:$H)=10)*(三跨两临近重点区段!$A:$A=D197)*(三跨两临近重点区段!$F:$F="现存区段"),0))),"")</f>
        <v/>
      </c>
      <c r="AC197" s="284" t="str">
        <f t="array" ref="AC197">IFERROR(IF(INDEX(三跨两临近重点区段!$F:$F,MATCH(1,(MONTH(三跨两临近重点区段!$H:$H)=11)*(三跨两临近重点区段!$A:$A=D197),0))="已取消","已取消",INDEX(三跨两临近重点区段!$H:$H,MATCH(1,(MONTH(三跨两临近重点区段!$H:$H)=11)*(三跨两临近重点区段!$A:$A=D197)*(三跨两临近重点区段!$F:$F="现存区段"),0))),"")</f>
        <v/>
      </c>
      <c r="AD197" s="72" t="str">
        <f t="array" ref="AD197">IFERROR(IF(INDEX(三跨两临近重点区段!$F:$F,MATCH(1,(MONTH(三跨两临近重点区段!$H:$H)=11)*(三跨两临近重点区段!$A:$A=D197),0))="已取消","已取消",INDEX(三跨两临近重点区段!$I:$I,MATCH(1,(MONTH(三跨两临近重点区段!$H:$H)=11)*(三跨两临近重点区段!$A:$A=D197)*(三跨两临近重点区段!$F:$F="现存区段"),0))),"")</f>
        <v/>
      </c>
      <c r="AE197" s="284" t="str">
        <f t="array" ref="AE197">IFERROR(IF(INDEX(三跨两临近重点区段!$F:$F,MATCH(1,(MONTH(三跨两临近重点区段!$H:$H)=12)*(三跨两临近重点区段!$A:$A=D197),0))="已取消","已取消",INDEX(三跨两临近重点区段!$H:$H,MATCH(1,(MONTH(三跨两临近重点区段!$H:$H)=12)*(三跨两临近重点区段!$A:$A=D197)*(三跨两临近重点区段!$F:$F="现存区段"),0))),"")</f>
        <v/>
      </c>
      <c r="AF197" s="72" t="str">
        <f t="array" ref="AF197">IFERROR(IF(INDEX(三跨两临近重点区段!$F:$F,MATCH(1,(MONTH(三跨两临近重点区段!$H:$H)=12)*(三跨两临近重点区段!$A:$A=D197),0))="已取消","已取消",INDEX(三跨两临近重点区段!$I:$I,MATCH(1,(MONTH(三跨两临近重点区段!$H:$H)=12)*(三跨两临近重点区段!$A:$A=D197)*(三跨两临近重点区段!$F:$F="现存区段"),0))),"")</f>
        <v/>
      </c>
      <c r="AH197" t="e">
        <f t="array" ref="AH197">INDEX(三跨两临近重点区段!$G:$G,MATCH(D197,三跨两临近重点区段!$A:$A,0))</f>
        <v>#N/A</v>
      </c>
    </row>
    <row r="198" ht="14.25" spans="1:34">
      <c r="A198" s="263" t="s">
        <v>363</v>
      </c>
      <c r="B198" s="264" t="s">
        <v>2433</v>
      </c>
      <c r="C198" s="263" t="s">
        <v>2167</v>
      </c>
      <c r="D198" s="263" t="s">
        <v>2439</v>
      </c>
      <c r="E198" s="265" t="s">
        <v>2115</v>
      </c>
      <c r="F198" s="264" t="s">
        <v>125</v>
      </c>
      <c r="G198" s="263" t="s">
        <v>2116</v>
      </c>
      <c r="H198" s="263" t="s">
        <v>1144</v>
      </c>
      <c r="I198" s="271"/>
      <c r="J198" s="196"/>
      <c r="K198" s="196"/>
      <c r="L198" s="196"/>
      <c r="M198" s="270"/>
      <c r="N198" s="270"/>
      <c r="O198" s="33"/>
      <c r="P198" s="107"/>
      <c r="Q198" s="277"/>
      <c r="R198" s="277"/>
      <c r="S198" s="281"/>
      <c r="T198" s="279"/>
      <c r="U198" s="268" t="str">
        <f t="array" ref="U198">IFERROR(IF(INDEX(三跨两临近重点区段!$F:$F,MATCH(1,(MONTH(三跨两临近重点区段!$H:$H)=7)*(三跨两临近重点区段!$A:$A=D198),0))="已取消","已取消",INDEX(三跨两临近重点区段!$H:$H,MATCH(1,(MONTH(三跨两临近重点区段!$H:$H)=7)*(三跨两临近重点区段!$A:$A=D198)*(三跨两临近重点区段!$F:$F="现存区段"),0))),"")</f>
        <v/>
      </c>
      <c r="V198" s="232" t="str">
        <f t="array" ref="V198">IFERROR(IF(INDEX(三跨两临近重点区段!$F:$F,MATCH(1,(MONTH(三跨两临近重点区段!$H:$H)=7)*(三跨两临近重点区段!$A:$A=D198),0))="已取消","已取消",INDEX(三跨两临近重点区段!$I:$I,MATCH(1,(MONTH(三跨两临近重点区段!$H:$H)=7)*(三跨两临近重点区段!$A:$A=D198)*(三跨两临近重点区段!$F:$F="现存区段"),0))),"")</f>
        <v/>
      </c>
      <c r="W198" s="268" t="str">
        <f t="array" ref="W198">IFERROR(IF(INDEX(三跨两临近重点区段!$F:$F,MATCH(1,(MONTH(三跨两临近重点区段!$H:$H)=8)*(三跨两临近重点区段!$A:$A=D198),0))="已取消","已取消",INDEX(三跨两临近重点区段!$H:$H,MATCH(1,(MONTH(三跨两临近重点区段!$H:$H)=8)*(三跨两临近重点区段!$A:$A=D198)*(三跨两临近重点区段!$F:$F="现存区段"),0))),"")</f>
        <v/>
      </c>
      <c r="X198" s="232" t="str">
        <f t="array" ref="X198">IFERROR(IF(INDEX(三跨两临近重点区段!$F:$F,MATCH(1,(MONTH(三跨两临近重点区段!$H:$H)=8)*(三跨两临近重点区段!$A:$A=D198),0))="已取消","已取消",INDEX(三跨两临近重点区段!$I:$I,MATCH(1,(MONTH(三跨两临近重点区段!$H:$H)=8)*(三跨两临近重点区段!$A:$A=D198)*(三跨两临近重点区段!$F:$F="现存区段"),0))),"")</f>
        <v/>
      </c>
      <c r="Y198" s="268" t="str">
        <f t="array" ref="Y198">IFERROR(IF(INDEX(三跨两临近重点区段!$F:$F,MATCH(1,(MONTH(三跨两临近重点区段!$H:$H)=9)*(三跨两临近重点区段!$A:$A=D198),0))="已取消","已取消",INDEX(三跨两临近重点区段!$H:$H,MATCH(1,(MONTH(三跨两临近重点区段!$H:$H)=9)*(三跨两临近重点区段!$A:$A=D198)*(三跨两临近重点区段!$F:$F="现存区段"),0))),"")</f>
        <v/>
      </c>
      <c r="Z198" s="232" t="str">
        <f t="array" ref="Z198">IFERROR(IF(INDEX(三跨两临近重点区段!$F:$F,MATCH(1,(MONTH(三跨两临近重点区段!$H:$H)=9)*(三跨两临近重点区段!$A:$A=D198),0))="已取消","已取消",INDEX(三跨两临近重点区段!$I:$I,MATCH(1,(MONTH(三跨两临近重点区段!$H:$H)=9)*(三跨两临近重点区段!$A:$A=D198)*(三跨两临近重点区段!$F:$F="现存区段"),0))),"")</f>
        <v/>
      </c>
      <c r="AA198" s="268" t="str">
        <f t="array" ref="AA198">IFERROR(IF(INDEX(三跨两临近重点区段!$F:$F,MATCH(1,(MONTH(三跨两临近重点区段!$H:$H)=10)*(三跨两临近重点区段!$A:$A=D198),0))="已取消","已取消",INDEX(三跨两临近重点区段!$H:$H,MATCH(1,(MONTH(三跨两临近重点区段!$H:$H)=10)*(三跨两临近重点区段!$A:$A=D198)*(三跨两临近重点区段!$F:$F="现存区段"),0))),"")</f>
        <v/>
      </c>
      <c r="AB198" s="72" t="str">
        <f t="array" ref="AB198">IFERROR(IF(INDEX(三跨两临近重点区段!$F:$F,MATCH(1,(MONTH(三跨两临近重点区段!$H:$H)=10)*(三跨两临近重点区段!$A:$A=D198),0))="已取消","已取消",INDEX(三跨两临近重点区段!$I:$I,MATCH(1,(MONTH(三跨两临近重点区段!$H:$H)=10)*(三跨两临近重点区段!$A:$A=D198)*(三跨两临近重点区段!$F:$F="现存区段"),0))),"")</f>
        <v/>
      </c>
      <c r="AC198" s="284" t="str">
        <f t="array" ref="AC198">IFERROR(IF(INDEX(三跨两临近重点区段!$F:$F,MATCH(1,(MONTH(三跨两临近重点区段!$H:$H)=11)*(三跨两临近重点区段!$A:$A=D198),0))="已取消","已取消",INDEX(三跨两临近重点区段!$H:$H,MATCH(1,(MONTH(三跨两临近重点区段!$H:$H)=11)*(三跨两临近重点区段!$A:$A=D198)*(三跨两临近重点区段!$F:$F="现存区段"),0))),"")</f>
        <v/>
      </c>
      <c r="AD198" s="72" t="str">
        <f t="array" ref="AD198">IFERROR(IF(INDEX(三跨两临近重点区段!$F:$F,MATCH(1,(MONTH(三跨两临近重点区段!$H:$H)=11)*(三跨两临近重点区段!$A:$A=D198),0))="已取消","已取消",INDEX(三跨两临近重点区段!$I:$I,MATCH(1,(MONTH(三跨两临近重点区段!$H:$H)=11)*(三跨两临近重点区段!$A:$A=D198)*(三跨两临近重点区段!$F:$F="现存区段"),0))),"")</f>
        <v/>
      </c>
      <c r="AE198" s="284" t="str">
        <f t="array" ref="AE198">IFERROR(IF(INDEX(三跨两临近重点区段!$F:$F,MATCH(1,(MONTH(三跨两临近重点区段!$H:$H)=12)*(三跨两临近重点区段!$A:$A=D198),0))="已取消","已取消",INDEX(三跨两临近重点区段!$H:$H,MATCH(1,(MONTH(三跨两临近重点区段!$H:$H)=12)*(三跨两临近重点区段!$A:$A=D198)*(三跨两临近重点区段!$F:$F="现存区段"),0))),"")</f>
        <v/>
      </c>
      <c r="AF198" s="72" t="str">
        <f t="array" ref="AF198">IFERROR(IF(INDEX(三跨两临近重点区段!$F:$F,MATCH(1,(MONTH(三跨两临近重点区段!$H:$H)=12)*(三跨两临近重点区段!$A:$A=D198),0))="已取消","已取消",INDEX(三跨两临近重点区段!$I:$I,MATCH(1,(MONTH(三跨两临近重点区段!$H:$H)=12)*(三跨两临近重点区段!$A:$A=D198)*(三跨两临近重点区段!$F:$F="现存区段"),0))),"")</f>
        <v/>
      </c>
      <c r="AH198" t="e">
        <f t="array" ref="AH198">INDEX(三跨两临近重点区段!$G:$G,MATCH(D198,三跨两临近重点区段!$A:$A,0))</f>
        <v>#N/A</v>
      </c>
    </row>
    <row r="199" ht="14.25" spans="1:34">
      <c r="A199" s="263" t="s">
        <v>363</v>
      </c>
      <c r="B199" s="264" t="s">
        <v>2435</v>
      </c>
      <c r="C199" s="263" t="s">
        <v>2167</v>
      </c>
      <c r="D199" s="263" t="s">
        <v>2440</v>
      </c>
      <c r="E199" s="265" t="s">
        <v>2115</v>
      </c>
      <c r="F199" s="264" t="s">
        <v>125</v>
      </c>
      <c r="G199" s="263" t="s">
        <v>2116</v>
      </c>
      <c r="H199" s="263" t="s">
        <v>1144</v>
      </c>
      <c r="I199" s="271"/>
      <c r="J199" s="196"/>
      <c r="K199" s="196"/>
      <c r="L199" s="196"/>
      <c r="M199" s="270"/>
      <c r="N199" s="270"/>
      <c r="O199" s="33"/>
      <c r="P199" s="107"/>
      <c r="Q199" s="280"/>
      <c r="R199" s="280"/>
      <c r="S199" s="281"/>
      <c r="T199" s="279"/>
      <c r="U199" s="268" t="str">
        <f t="array" ref="U199">IFERROR(IF(INDEX(三跨两临近重点区段!$F:$F,MATCH(1,(MONTH(三跨两临近重点区段!$H:$H)=7)*(三跨两临近重点区段!$A:$A=D199),0))="已取消","已取消",INDEX(三跨两临近重点区段!$H:$H,MATCH(1,(MONTH(三跨两临近重点区段!$H:$H)=7)*(三跨两临近重点区段!$A:$A=D199)*(三跨两临近重点区段!$F:$F="现存区段"),0))),"")</f>
        <v/>
      </c>
      <c r="V199" s="232" t="str">
        <f t="array" ref="V199">IFERROR(IF(INDEX(三跨两临近重点区段!$F:$F,MATCH(1,(MONTH(三跨两临近重点区段!$H:$H)=7)*(三跨两临近重点区段!$A:$A=D199),0))="已取消","已取消",INDEX(三跨两临近重点区段!$I:$I,MATCH(1,(MONTH(三跨两临近重点区段!$H:$H)=7)*(三跨两临近重点区段!$A:$A=D199)*(三跨两临近重点区段!$F:$F="现存区段"),0))),"")</f>
        <v/>
      </c>
      <c r="W199" s="268" t="str">
        <f t="array" ref="W199">IFERROR(IF(INDEX(三跨两临近重点区段!$F:$F,MATCH(1,(MONTH(三跨两临近重点区段!$H:$H)=8)*(三跨两临近重点区段!$A:$A=D199),0))="已取消","已取消",INDEX(三跨两临近重点区段!$H:$H,MATCH(1,(MONTH(三跨两临近重点区段!$H:$H)=8)*(三跨两临近重点区段!$A:$A=D199)*(三跨两临近重点区段!$F:$F="现存区段"),0))),"")</f>
        <v/>
      </c>
      <c r="X199" s="232" t="str">
        <f t="array" ref="X199">IFERROR(IF(INDEX(三跨两临近重点区段!$F:$F,MATCH(1,(MONTH(三跨两临近重点区段!$H:$H)=8)*(三跨两临近重点区段!$A:$A=D199),0))="已取消","已取消",INDEX(三跨两临近重点区段!$I:$I,MATCH(1,(MONTH(三跨两临近重点区段!$H:$H)=8)*(三跨两临近重点区段!$A:$A=D199)*(三跨两临近重点区段!$F:$F="现存区段"),0))),"")</f>
        <v/>
      </c>
      <c r="Y199" s="268" t="str">
        <f t="array" ref="Y199">IFERROR(IF(INDEX(三跨两临近重点区段!$F:$F,MATCH(1,(MONTH(三跨两临近重点区段!$H:$H)=9)*(三跨两临近重点区段!$A:$A=D199),0))="已取消","已取消",INDEX(三跨两临近重点区段!$H:$H,MATCH(1,(MONTH(三跨两临近重点区段!$H:$H)=9)*(三跨两临近重点区段!$A:$A=D199)*(三跨两临近重点区段!$F:$F="现存区段"),0))),"")</f>
        <v/>
      </c>
      <c r="Z199" s="232" t="str">
        <f t="array" ref="Z199">IFERROR(IF(INDEX(三跨两临近重点区段!$F:$F,MATCH(1,(MONTH(三跨两临近重点区段!$H:$H)=9)*(三跨两临近重点区段!$A:$A=D199),0))="已取消","已取消",INDEX(三跨两临近重点区段!$I:$I,MATCH(1,(MONTH(三跨两临近重点区段!$H:$H)=9)*(三跨两临近重点区段!$A:$A=D199)*(三跨两临近重点区段!$F:$F="现存区段"),0))),"")</f>
        <v/>
      </c>
      <c r="AA199" s="268" t="str">
        <f t="array" ref="AA199">IFERROR(IF(INDEX(三跨两临近重点区段!$F:$F,MATCH(1,(MONTH(三跨两临近重点区段!$H:$H)=10)*(三跨两临近重点区段!$A:$A=D199),0))="已取消","已取消",INDEX(三跨两临近重点区段!$H:$H,MATCH(1,(MONTH(三跨两临近重点区段!$H:$H)=10)*(三跨两临近重点区段!$A:$A=D199)*(三跨两临近重点区段!$F:$F="现存区段"),0))),"")</f>
        <v/>
      </c>
      <c r="AB199" s="72" t="str">
        <f t="array" ref="AB199">IFERROR(IF(INDEX(三跨两临近重点区段!$F:$F,MATCH(1,(MONTH(三跨两临近重点区段!$H:$H)=10)*(三跨两临近重点区段!$A:$A=D199),0))="已取消","已取消",INDEX(三跨两临近重点区段!$I:$I,MATCH(1,(MONTH(三跨两临近重点区段!$H:$H)=10)*(三跨两临近重点区段!$A:$A=D199)*(三跨两临近重点区段!$F:$F="现存区段"),0))),"")</f>
        <v/>
      </c>
      <c r="AC199" s="284" t="str">
        <f t="array" ref="AC199">IFERROR(IF(INDEX(三跨两临近重点区段!$F:$F,MATCH(1,(MONTH(三跨两临近重点区段!$H:$H)=11)*(三跨两临近重点区段!$A:$A=D199),0))="已取消","已取消",INDEX(三跨两临近重点区段!$H:$H,MATCH(1,(MONTH(三跨两临近重点区段!$H:$H)=11)*(三跨两临近重点区段!$A:$A=D199)*(三跨两临近重点区段!$F:$F="现存区段"),0))),"")</f>
        <v/>
      </c>
      <c r="AD199" s="72" t="str">
        <f t="array" ref="AD199">IFERROR(IF(INDEX(三跨两临近重点区段!$F:$F,MATCH(1,(MONTH(三跨两临近重点区段!$H:$H)=11)*(三跨两临近重点区段!$A:$A=D199),0))="已取消","已取消",INDEX(三跨两临近重点区段!$I:$I,MATCH(1,(MONTH(三跨两临近重点区段!$H:$H)=11)*(三跨两临近重点区段!$A:$A=D199)*(三跨两临近重点区段!$F:$F="现存区段"),0))),"")</f>
        <v/>
      </c>
      <c r="AE199" s="284" t="str">
        <f t="array" ref="AE199">IFERROR(IF(INDEX(三跨两临近重点区段!$F:$F,MATCH(1,(MONTH(三跨两临近重点区段!$H:$H)=12)*(三跨两临近重点区段!$A:$A=D199),0))="已取消","已取消",INDEX(三跨两临近重点区段!$H:$H,MATCH(1,(MONTH(三跨两临近重点区段!$H:$H)=12)*(三跨两临近重点区段!$A:$A=D199)*(三跨两临近重点区段!$F:$F="现存区段"),0))),"")</f>
        <v/>
      </c>
      <c r="AF199" s="72" t="str">
        <f t="array" ref="AF199">IFERROR(IF(INDEX(三跨两临近重点区段!$F:$F,MATCH(1,(MONTH(三跨两临近重点区段!$H:$H)=12)*(三跨两临近重点区段!$A:$A=D199),0))="已取消","已取消",INDEX(三跨两临近重点区段!$I:$I,MATCH(1,(MONTH(三跨两临近重点区段!$H:$H)=12)*(三跨两临近重点区段!$A:$A=D199)*(三跨两临近重点区段!$F:$F="现存区段"),0))),"")</f>
        <v/>
      </c>
      <c r="AH199" t="e">
        <f t="array" ref="AH199">INDEX(三跨两临近重点区段!$G:$G,MATCH(D199,三跨两临近重点区段!$A:$A,0))</f>
        <v>#N/A</v>
      </c>
    </row>
    <row r="200" ht="14.25" spans="1:34">
      <c r="A200" s="263" t="s">
        <v>363</v>
      </c>
      <c r="B200" s="264" t="s">
        <v>2441</v>
      </c>
      <c r="C200" s="263" t="s">
        <v>2123</v>
      </c>
      <c r="D200" s="263" t="s">
        <v>2442</v>
      </c>
      <c r="E200" s="265" t="s">
        <v>2115</v>
      </c>
      <c r="F200" s="264" t="s">
        <v>125</v>
      </c>
      <c r="G200" s="263" t="s">
        <v>2116</v>
      </c>
      <c r="H200" s="263" t="s">
        <v>1144</v>
      </c>
      <c r="I200" s="271"/>
      <c r="J200" s="196"/>
      <c r="K200" s="196"/>
      <c r="L200" s="196"/>
      <c r="M200" s="270"/>
      <c r="N200" s="270"/>
      <c r="O200" s="33"/>
      <c r="P200" s="107"/>
      <c r="Q200" s="279"/>
      <c r="R200" s="279"/>
      <c r="S200" s="281"/>
      <c r="T200" s="279"/>
      <c r="U200" s="268" t="str">
        <f t="array" ref="U200">IFERROR(IF(INDEX(三跨两临近重点区段!$F:$F,MATCH(1,(MONTH(三跨两临近重点区段!$H:$H)=7)*(三跨两临近重点区段!$A:$A=D200),0))="已取消","已取消",INDEX(三跨两临近重点区段!$H:$H,MATCH(1,(MONTH(三跨两临近重点区段!$H:$H)=7)*(三跨两临近重点区段!$A:$A=D200)*(三跨两临近重点区段!$F:$F="现存区段"),0))),"")</f>
        <v/>
      </c>
      <c r="V200" s="232" t="str">
        <f t="array" ref="V200">IFERROR(IF(INDEX(三跨两临近重点区段!$F:$F,MATCH(1,(MONTH(三跨两临近重点区段!$H:$H)=7)*(三跨两临近重点区段!$A:$A=D200),0))="已取消","已取消",INDEX(三跨两临近重点区段!$I:$I,MATCH(1,(MONTH(三跨两临近重点区段!$H:$H)=7)*(三跨两临近重点区段!$A:$A=D200)*(三跨两临近重点区段!$F:$F="现存区段"),0))),"")</f>
        <v/>
      </c>
      <c r="W200" s="268" t="str">
        <f t="array" ref="W200">IFERROR(IF(INDEX(三跨两临近重点区段!$F:$F,MATCH(1,(MONTH(三跨两临近重点区段!$H:$H)=8)*(三跨两临近重点区段!$A:$A=D200),0))="已取消","已取消",INDEX(三跨两临近重点区段!$H:$H,MATCH(1,(MONTH(三跨两临近重点区段!$H:$H)=8)*(三跨两临近重点区段!$A:$A=D200)*(三跨两临近重点区段!$F:$F="现存区段"),0))),"")</f>
        <v/>
      </c>
      <c r="X200" s="232" t="str">
        <f t="array" ref="X200">IFERROR(IF(INDEX(三跨两临近重点区段!$F:$F,MATCH(1,(MONTH(三跨两临近重点区段!$H:$H)=8)*(三跨两临近重点区段!$A:$A=D200),0))="已取消","已取消",INDEX(三跨两临近重点区段!$I:$I,MATCH(1,(MONTH(三跨两临近重点区段!$H:$H)=8)*(三跨两临近重点区段!$A:$A=D200)*(三跨两临近重点区段!$F:$F="现存区段"),0))),"")</f>
        <v/>
      </c>
      <c r="Y200" s="268" t="str">
        <f t="array" ref="Y200">IFERROR(IF(INDEX(三跨两临近重点区段!$F:$F,MATCH(1,(MONTH(三跨两临近重点区段!$H:$H)=9)*(三跨两临近重点区段!$A:$A=D200),0))="已取消","已取消",INDEX(三跨两临近重点区段!$H:$H,MATCH(1,(MONTH(三跨两临近重点区段!$H:$H)=9)*(三跨两临近重点区段!$A:$A=D200)*(三跨两临近重点区段!$F:$F="现存区段"),0))),"")</f>
        <v/>
      </c>
      <c r="Z200" s="232" t="str">
        <f t="array" ref="Z200">IFERROR(IF(INDEX(三跨两临近重点区段!$F:$F,MATCH(1,(MONTH(三跨两临近重点区段!$H:$H)=9)*(三跨两临近重点区段!$A:$A=D200),0))="已取消","已取消",INDEX(三跨两临近重点区段!$I:$I,MATCH(1,(MONTH(三跨两临近重点区段!$H:$H)=9)*(三跨两临近重点区段!$A:$A=D200)*(三跨两临近重点区段!$F:$F="现存区段"),0))),"")</f>
        <v/>
      </c>
      <c r="AA200" s="268" t="str">
        <f t="array" ref="AA200">IFERROR(IF(INDEX(三跨两临近重点区段!$F:$F,MATCH(1,(MONTH(三跨两临近重点区段!$H:$H)=10)*(三跨两临近重点区段!$A:$A=D200),0))="已取消","已取消",INDEX(三跨两临近重点区段!$H:$H,MATCH(1,(MONTH(三跨两临近重点区段!$H:$H)=10)*(三跨两临近重点区段!$A:$A=D200)*(三跨两临近重点区段!$F:$F="现存区段"),0))),"")</f>
        <v/>
      </c>
      <c r="AB200" s="72" t="str">
        <f t="array" ref="AB200">IFERROR(IF(INDEX(三跨两临近重点区段!$F:$F,MATCH(1,(MONTH(三跨两临近重点区段!$H:$H)=10)*(三跨两临近重点区段!$A:$A=D200),0))="已取消","已取消",INDEX(三跨两临近重点区段!$I:$I,MATCH(1,(MONTH(三跨两临近重点区段!$H:$H)=10)*(三跨两临近重点区段!$A:$A=D200)*(三跨两临近重点区段!$F:$F="现存区段"),0))),"")</f>
        <v/>
      </c>
      <c r="AC200" s="284" t="str">
        <f t="array" ref="AC200">IFERROR(IF(INDEX(三跨两临近重点区段!$F:$F,MATCH(1,(MONTH(三跨两临近重点区段!$H:$H)=11)*(三跨两临近重点区段!$A:$A=D200),0))="已取消","已取消",INDEX(三跨两临近重点区段!$H:$H,MATCH(1,(MONTH(三跨两临近重点区段!$H:$H)=11)*(三跨两临近重点区段!$A:$A=D200)*(三跨两临近重点区段!$F:$F="现存区段"),0))),"")</f>
        <v/>
      </c>
      <c r="AD200" s="72" t="str">
        <f t="array" ref="AD200">IFERROR(IF(INDEX(三跨两临近重点区段!$F:$F,MATCH(1,(MONTH(三跨两临近重点区段!$H:$H)=11)*(三跨两临近重点区段!$A:$A=D200),0))="已取消","已取消",INDEX(三跨两临近重点区段!$I:$I,MATCH(1,(MONTH(三跨两临近重点区段!$H:$H)=11)*(三跨两临近重点区段!$A:$A=D200)*(三跨两临近重点区段!$F:$F="现存区段"),0))),"")</f>
        <v/>
      </c>
      <c r="AE200" s="284" t="str">
        <f t="array" ref="AE200">IFERROR(IF(INDEX(三跨两临近重点区段!$F:$F,MATCH(1,(MONTH(三跨两临近重点区段!$H:$H)=12)*(三跨两临近重点区段!$A:$A=D200),0))="已取消","已取消",INDEX(三跨两临近重点区段!$H:$H,MATCH(1,(MONTH(三跨两临近重点区段!$H:$H)=12)*(三跨两临近重点区段!$A:$A=D200)*(三跨两临近重点区段!$F:$F="现存区段"),0))),"")</f>
        <v/>
      </c>
      <c r="AF200" s="72" t="str">
        <f t="array" ref="AF200">IFERROR(IF(INDEX(三跨两临近重点区段!$F:$F,MATCH(1,(MONTH(三跨两临近重点区段!$H:$H)=12)*(三跨两临近重点区段!$A:$A=D200),0))="已取消","已取消",INDEX(三跨两临近重点区段!$I:$I,MATCH(1,(MONTH(三跨两临近重点区段!$H:$H)=12)*(三跨两临近重点区段!$A:$A=D200)*(三跨两临近重点区段!$F:$F="现存区段"),0))),"")</f>
        <v/>
      </c>
      <c r="AH200" t="e">
        <f t="array" ref="AH200">INDEX(三跨两临近重点区段!$G:$G,MATCH(D200,三跨两临近重点区段!$A:$A,0))</f>
        <v>#N/A</v>
      </c>
    </row>
    <row r="201" ht="14.25" spans="1:34">
      <c r="A201" s="263" t="s">
        <v>363</v>
      </c>
      <c r="B201" s="264" t="s">
        <v>2443</v>
      </c>
      <c r="C201" s="263" t="s">
        <v>2123</v>
      </c>
      <c r="D201" s="263" t="s">
        <v>2444</v>
      </c>
      <c r="E201" s="265" t="s">
        <v>2115</v>
      </c>
      <c r="F201" s="264" t="s">
        <v>125</v>
      </c>
      <c r="G201" s="263" t="s">
        <v>2116</v>
      </c>
      <c r="H201" s="263" t="s">
        <v>1144</v>
      </c>
      <c r="I201" s="288"/>
      <c r="J201" s="196"/>
      <c r="K201" s="196"/>
      <c r="L201" s="196"/>
      <c r="M201" s="270"/>
      <c r="N201" s="270"/>
      <c r="O201" s="33"/>
      <c r="P201" s="107"/>
      <c r="Q201" s="279"/>
      <c r="R201" s="279"/>
      <c r="S201" s="281"/>
      <c r="T201" s="279"/>
      <c r="U201" s="268" t="str">
        <f t="array" ref="U201">IFERROR(IF(INDEX(三跨两临近重点区段!$F:$F,MATCH(1,(MONTH(三跨两临近重点区段!$H:$H)=7)*(三跨两临近重点区段!$A:$A=D201),0))="已取消","已取消",INDEX(三跨两临近重点区段!$H:$H,MATCH(1,(MONTH(三跨两临近重点区段!$H:$H)=7)*(三跨两临近重点区段!$A:$A=D201)*(三跨两临近重点区段!$F:$F="现存区段"),0))),"")</f>
        <v/>
      </c>
      <c r="V201" s="232" t="str">
        <f t="array" ref="V201">IFERROR(IF(INDEX(三跨两临近重点区段!$F:$F,MATCH(1,(MONTH(三跨两临近重点区段!$H:$H)=7)*(三跨两临近重点区段!$A:$A=D201),0))="已取消","已取消",INDEX(三跨两临近重点区段!$I:$I,MATCH(1,(MONTH(三跨两临近重点区段!$H:$H)=7)*(三跨两临近重点区段!$A:$A=D201)*(三跨两临近重点区段!$F:$F="现存区段"),0))),"")</f>
        <v/>
      </c>
      <c r="W201" s="268" t="str">
        <f t="array" ref="W201">IFERROR(IF(INDEX(三跨两临近重点区段!$F:$F,MATCH(1,(MONTH(三跨两临近重点区段!$H:$H)=8)*(三跨两临近重点区段!$A:$A=D201),0))="已取消","已取消",INDEX(三跨两临近重点区段!$H:$H,MATCH(1,(MONTH(三跨两临近重点区段!$H:$H)=8)*(三跨两临近重点区段!$A:$A=D201)*(三跨两临近重点区段!$F:$F="现存区段"),0))),"")</f>
        <v/>
      </c>
      <c r="X201" s="232" t="str">
        <f t="array" ref="X201">IFERROR(IF(INDEX(三跨两临近重点区段!$F:$F,MATCH(1,(MONTH(三跨两临近重点区段!$H:$H)=8)*(三跨两临近重点区段!$A:$A=D201),0))="已取消","已取消",INDEX(三跨两临近重点区段!$I:$I,MATCH(1,(MONTH(三跨两临近重点区段!$H:$H)=8)*(三跨两临近重点区段!$A:$A=D201)*(三跨两临近重点区段!$F:$F="现存区段"),0))),"")</f>
        <v/>
      </c>
      <c r="Y201" s="268" t="str">
        <f t="array" ref="Y201">IFERROR(IF(INDEX(三跨两临近重点区段!$F:$F,MATCH(1,(MONTH(三跨两临近重点区段!$H:$H)=9)*(三跨两临近重点区段!$A:$A=D201),0))="已取消","已取消",INDEX(三跨两临近重点区段!$H:$H,MATCH(1,(MONTH(三跨两临近重点区段!$H:$H)=9)*(三跨两临近重点区段!$A:$A=D201)*(三跨两临近重点区段!$F:$F="现存区段"),0))),"")</f>
        <v/>
      </c>
      <c r="Z201" s="232" t="str">
        <f t="array" ref="Z201">IFERROR(IF(INDEX(三跨两临近重点区段!$F:$F,MATCH(1,(MONTH(三跨两临近重点区段!$H:$H)=9)*(三跨两临近重点区段!$A:$A=D201),0))="已取消","已取消",INDEX(三跨两临近重点区段!$I:$I,MATCH(1,(MONTH(三跨两临近重点区段!$H:$H)=9)*(三跨两临近重点区段!$A:$A=D201)*(三跨两临近重点区段!$F:$F="现存区段"),0))),"")</f>
        <v/>
      </c>
      <c r="AA201" s="268" t="str">
        <f t="array" ref="AA201">IFERROR(IF(INDEX(三跨两临近重点区段!$F:$F,MATCH(1,(MONTH(三跨两临近重点区段!$H:$H)=10)*(三跨两临近重点区段!$A:$A=D201),0))="已取消","已取消",INDEX(三跨两临近重点区段!$H:$H,MATCH(1,(MONTH(三跨两临近重点区段!$H:$H)=10)*(三跨两临近重点区段!$A:$A=D201)*(三跨两临近重点区段!$F:$F="现存区段"),0))),"")</f>
        <v/>
      </c>
      <c r="AB201" s="72" t="str">
        <f t="array" ref="AB201">IFERROR(IF(INDEX(三跨两临近重点区段!$F:$F,MATCH(1,(MONTH(三跨两临近重点区段!$H:$H)=10)*(三跨两临近重点区段!$A:$A=D201),0))="已取消","已取消",INDEX(三跨两临近重点区段!$I:$I,MATCH(1,(MONTH(三跨两临近重点区段!$H:$H)=10)*(三跨两临近重点区段!$A:$A=D201)*(三跨两临近重点区段!$F:$F="现存区段"),0))),"")</f>
        <v/>
      </c>
      <c r="AC201" s="284" t="str">
        <f t="array" ref="AC201">IFERROR(IF(INDEX(三跨两临近重点区段!$F:$F,MATCH(1,(MONTH(三跨两临近重点区段!$H:$H)=11)*(三跨两临近重点区段!$A:$A=D201),0))="已取消","已取消",INDEX(三跨两临近重点区段!$H:$H,MATCH(1,(MONTH(三跨两临近重点区段!$H:$H)=11)*(三跨两临近重点区段!$A:$A=D201)*(三跨两临近重点区段!$F:$F="现存区段"),0))),"")</f>
        <v/>
      </c>
      <c r="AD201" s="72" t="str">
        <f t="array" ref="AD201">IFERROR(IF(INDEX(三跨两临近重点区段!$F:$F,MATCH(1,(MONTH(三跨两临近重点区段!$H:$H)=11)*(三跨两临近重点区段!$A:$A=D201),0))="已取消","已取消",INDEX(三跨两临近重点区段!$I:$I,MATCH(1,(MONTH(三跨两临近重点区段!$H:$H)=11)*(三跨两临近重点区段!$A:$A=D201)*(三跨两临近重点区段!$F:$F="现存区段"),0))),"")</f>
        <v/>
      </c>
      <c r="AE201" s="284" t="str">
        <f t="array" ref="AE201">IFERROR(IF(INDEX(三跨两临近重点区段!$F:$F,MATCH(1,(MONTH(三跨两临近重点区段!$H:$H)=12)*(三跨两临近重点区段!$A:$A=D201),0))="已取消","已取消",INDEX(三跨两临近重点区段!$H:$H,MATCH(1,(MONTH(三跨两临近重点区段!$H:$H)=12)*(三跨两临近重点区段!$A:$A=D201)*(三跨两临近重点区段!$F:$F="现存区段"),0))),"")</f>
        <v/>
      </c>
      <c r="AF201" s="72" t="str">
        <f t="array" ref="AF201">IFERROR(IF(INDEX(三跨两临近重点区段!$F:$F,MATCH(1,(MONTH(三跨两临近重点区段!$H:$H)=12)*(三跨两临近重点区段!$A:$A=D201),0))="已取消","已取消",INDEX(三跨两临近重点区段!$I:$I,MATCH(1,(MONTH(三跨两临近重点区段!$H:$H)=12)*(三跨两临近重点区段!$A:$A=D201)*(三跨两临近重点区段!$F:$F="现存区段"),0))),"")</f>
        <v/>
      </c>
      <c r="AH201" t="e">
        <f t="array" ref="AH201">INDEX(三跨两临近重点区段!$G:$G,MATCH(D201,三跨两临近重点区段!$A:$A,0))</f>
        <v>#N/A</v>
      </c>
    </row>
    <row r="202" ht="14.25" spans="1:34">
      <c r="A202" s="263" t="s">
        <v>363</v>
      </c>
      <c r="B202" s="264" t="s">
        <v>2441</v>
      </c>
      <c r="C202" s="263" t="s">
        <v>2120</v>
      </c>
      <c r="D202" s="263" t="s">
        <v>2445</v>
      </c>
      <c r="E202" s="265" t="s">
        <v>2115</v>
      </c>
      <c r="F202" s="264" t="s">
        <v>125</v>
      </c>
      <c r="G202" s="263" t="s">
        <v>2116</v>
      </c>
      <c r="H202" s="263" t="s">
        <v>1144</v>
      </c>
      <c r="I202" s="288"/>
      <c r="J202" s="196"/>
      <c r="K202" s="196"/>
      <c r="L202" s="196"/>
      <c r="M202" s="270"/>
      <c r="N202" s="270"/>
      <c r="O202" s="33"/>
      <c r="P202" s="107"/>
      <c r="Q202" s="279"/>
      <c r="R202" s="279"/>
      <c r="S202" s="281"/>
      <c r="T202" s="279"/>
      <c r="U202" s="268" t="str">
        <f t="array" ref="U202">IFERROR(IF(INDEX(三跨两临近重点区段!$F:$F,MATCH(1,(MONTH(三跨两临近重点区段!$H:$H)=7)*(三跨两临近重点区段!$A:$A=D202),0))="已取消","已取消",INDEX(三跨两临近重点区段!$H:$H,MATCH(1,(MONTH(三跨两临近重点区段!$H:$H)=7)*(三跨两临近重点区段!$A:$A=D202)*(三跨两临近重点区段!$F:$F="现存区段"),0))),"")</f>
        <v/>
      </c>
      <c r="V202" s="232" t="str">
        <f t="array" ref="V202">IFERROR(IF(INDEX(三跨两临近重点区段!$F:$F,MATCH(1,(MONTH(三跨两临近重点区段!$H:$H)=7)*(三跨两临近重点区段!$A:$A=D202),0))="已取消","已取消",INDEX(三跨两临近重点区段!$I:$I,MATCH(1,(MONTH(三跨两临近重点区段!$H:$H)=7)*(三跨两临近重点区段!$A:$A=D202)*(三跨两临近重点区段!$F:$F="现存区段"),0))),"")</f>
        <v/>
      </c>
      <c r="W202" s="268" t="str">
        <f t="array" ref="W202">IFERROR(IF(INDEX(三跨两临近重点区段!$F:$F,MATCH(1,(MONTH(三跨两临近重点区段!$H:$H)=8)*(三跨两临近重点区段!$A:$A=D202),0))="已取消","已取消",INDEX(三跨两临近重点区段!$H:$H,MATCH(1,(MONTH(三跨两临近重点区段!$H:$H)=8)*(三跨两临近重点区段!$A:$A=D202)*(三跨两临近重点区段!$F:$F="现存区段"),0))),"")</f>
        <v/>
      </c>
      <c r="X202" s="232" t="str">
        <f t="array" ref="X202">IFERROR(IF(INDEX(三跨两临近重点区段!$F:$F,MATCH(1,(MONTH(三跨两临近重点区段!$H:$H)=8)*(三跨两临近重点区段!$A:$A=D202),0))="已取消","已取消",INDEX(三跨两临近重点区段!$I:$I,MATCH(1,(MONTH(三跨两临近重点区段!$H:$H)=8)*(三跨两临近重点区段!$A:$A=D202)*(三跨两临近重点区段!$F:$F="现存区段"),0))),"")</f>
        <v/>
      </c>
      <c r="Y202" s="268" t="str">
        <f t="array" ref="Y202">IFERROR(IF(INDEX(三跨两临近重点区段!$F:$F,MATCH(1,(MONTH(三跨两临近重点区段!$H:$H)=9)*(三跨两临近重点区段!$A:$A=D202),0))="已取消","已取消",INDEX(三跨两临近重点区段!$H:$H,MATCH(1,(MONTH(三跨两临近重点区段!$H:$H)=9)*(三跨两临近重点区段!$A:$A=D202)*(三跨两临近重点区段!$F:$F="现存区段"),0))),"")</f>
        <v/>
      </c>
      <c r="Z202" s="232" t="str">
        <f t="array" ref="Z202">IFERROR(IF(INDEX(三跨两临近重点区段!$F:$F,MATCH(1,(MONTH(三跨两临近重点区段!$H:$H)=9)*(三跨两临近重点区段!$A:$A=D202),0))="已取消","已取消",INDEX(三跨两临近重点区段!$I:$I,MATCH(1,(MONTH(三跨两临近重点区段!$H:$H)=9)*(三跨两临近重点区段!$A:$A=D202)*(三跨两临近重点区段!$F:$F="现存区段"),0))),"")</f>
        <v/>
      </c>
      <c r="AA202" s="268" t="str">
        <f t="array" ref="AA202">IFERROR(IF(INDEX(三跨两临近重点区段!$F:$F,MATCH(1,(MONTH(三跨两临近重点区段!$H:$H)=10)*(三跨两临近重点区段!$A:$A=D202),0))="已取消","已取消",INDEX(三跨两临近重点区段!$H:$H,MATCH(1,(MONTH(三跨两临近重点区段!$H:$H)=10)*(三跨两临近重点区段!$A:$A=D202)*(三跨两临近重点区段!$F:$F="现存区段"),0))),"")</f>
        <v/>
      </c>
      <c r="AB202" s="72" t="str">
        <f t="array" ref="AB202">IFERROR(IF(INDEX(三跨两临近重点区段!$F:$F,MATCH(1,(MONTH(三跨两临近重点区段!$H:$H)=10)*(三跨两临近重点区段!$A:$A=D202),0))="已取消","已取消",INDEX(三跨两临近重点区段!$I:$I,MATCH(1,(MONTH(三跨两临近重点区段!$H:$H)=10)*(三跨两临近重点区段!$A:$A=D202)*(三跨两临近重点区段!$F:$F="现存区段"),0))),"")</f>
        <v/>
      </c>
      <c r="AC202" s="284" t="str">
        <f t="array" ref="AC202">IFERROR(IF(INDEX(三跨两临近重点区段!$F:$F,MATCH(1,(MONTH(三跨两临近重点区段!$H:$H)=11)*(三跨两临近重点区段!$A:$A=D202),0))="已取消","已取消",INDEX(三跨两临近重点区段!$H:$H,MATCH(1,(MONTH(三跨两临近重点区段!$H:$H)=11)*(三跨两临近重点区段!$A:$A=D202)*(三跨两临近重点区段!$F:$F="现存区段"),0))),"")</f>
        <v/>
      </c>
      <c r="AD202" s="72" t="str">
        <f t="array" ref="AD202">IFERROR(IF(INDEX(三跨两临近重点区段!$F:$F,MATCH(1,(MONTH(三跨两临近重点区段!$H:$H)=11)*(三跨两临近重点区段!$A:$A=D202),0))="已取消","已取消",INDEX(三跨两临近重点区段!$I:$I,MATCH(1,(MONTH(三跨两临近重点区段!$H:$H)=11)*(三跨两临近重点区段!$A:$A=D202)*(三跨两临近重点区段!$F:$F="现存区段"),0))),"")</f>
        <v/>
      </c>
      <c r="AE202" s="284" t="str">
        <f t="array" ref="AE202">IFERROR(IF(INDEX(三跨两临近重点区段!$F:$F,MATCH(1,(MONTH(三跨两临近重点区段!$H:$H)=12)*(三跨两临近重点区段!$A:$A=D202),0))="已取消","已取消",INDEX(三跨两临近重点区段!$H:$H,MATCH(1,(MONTH(三跨两临近重点区段!$H:$H)=12)*(三跨两临近重点区段!$A:$A=D202)*(三跨两临近重点区段!$F:$F="现存区段"),0))),"")</f>
        <v/>
      </c>
      <c r="AF202" s="72" t="str">
        <f t="array" ref="AF202">IFERROR(IF(INDEX(三跨两临近重点区段!$F:$F,MATCH(1,(MONTH(三跨两临近重点区段!$H:$H)=12)*(三跨两临近重点区段!$A:$A=D202),0))="已取消","已取消",INDEX(三跨两临近重点区段!$I:$I,MATCH(1,(MONTH(三跨两临近重点区段!$H:$H)=12)*(三跨两临近重点区段!$A:$A=D202)*(三跨两临近重点区段!$F:$F="现存区段"),0))),"")</f>
        <v/>
      </c>
      <c r="AH202" t="e">
        <f t="array" ref="AH202">INDEX(三跨两临近重点区段!$G:$G,MATCH(D202,三跨两临近重点区段!$A:$A,0))</f>
        <v>#N/A</v>
      </c>
    </row>
    <row r="203" ht="14.25" spans="1:34">
      <c r="A203" s="263" t="s">
        <v>363</v>
      </c>
      <c r="B203" s="264" t="s">
        <v>2443</v>
      </c>
      <c r="C203" s="263" t="s">
        <v>2120</v>
      </c>
      <c r="D203" s="263" t="s">
        <v>2446</v>
      </c>
      <c r="E203" s="265" t="s">
        <v>2115</v>
      </c>
      <c r="F203" s="264" t="s">
        <v>125</v>
      </c>
      <c r="G203" s="263" t="s">
        <v>2116</v>
      </c>
      <c r="H203" s="263" t="s">
        <v>1144</v>
      </c>
      <c r="I203" s="288"/>
      <c r="J203" s="196"/>
      <c r="K203" s="196"/>
      <c r="L203" s="196"/>
      <c r="M203" s="270"/>
      <c r="N203" s="270"/>
      <c r="O203" s="33"/>
      <c r="P203" s="107"/>
      <c r="Q203" s="279"/>
      <c r="R203" s="279"/>
      <c r="S203" s="281"/>
      <c r="T203" s="279"/>
      <c r="U203" s="268" t="str">
        <f t="array" ref="U203">IFERROR(IF(INDEX(三跨两临近重点区段!$F:$F,MATCH(1,(MONTH(三跨两临近重点区段!$H:$H)=7)*(三跨两临近重点区段!$A:$A=D203),0))="已取消","已取消",INDEX(三跨两临近重点区段!$H:$H,MATCH(1,(MONTH(三跨两临近重点区段!$H:$H)=7)*(三跨两临近重点区段!$A:$A=D203)*(三跨两临近重点区段!$F:$F="现存区段"),0))),"")</f>
        <v/>
      </c>
      <c r="V203" s="232" t="str">
        <f t="array" ref="V203">IFERROR(IF(INDEX(三跨两临近重点区段!$F:$F,MATCH(1,(MONTH(三跨两临近重点区段!$H:$H)=7)*(三跨两临近重点区段!$A:$A=D203),0))="已取消","已取消",INDEX(三跨两临近重点区段!$I:$I,MATCH(1,(MONTH(三跨两临近重点区段!$H:$H)=7)*(三跨两临近重点区段!$A:$A=D203)*(三跨两临近重点区段!$F:$F="现存区段"),0))),"")</f>
        <v/>
      </c>
      <c r="W203" s="268" t="str">
        <f t="array" ref="W203">IFERROR(IF(INDEX(三跨两临近重点区段!$F:$F,MATCH(1,(MONTH(三跨两临近重点区段!$H:$H)=8)*(三跨两临近重点区段!$A:$A=D203),0))="已取消","已取消",INDEX(三跨两临近重点区段!$H:$H,MATCH(1,(MONTH(三跨两临近重点区段!$H:$H)=8)*(三跨两临近重点区段!$A:$A=D203)*(三跨两临近重点区段!$F:$F="现存区段"),0))),"")</f>
        <v/>
      </c>
      <c r="X203" s="232" t="str">
        <f t="array" ref="X203">IFERROR(IF(INDEX(三跨两临近重点区段!$F:$F,MATCH(1,(MONTH(三跨两临近重点区段!$H:$H)=8)*(三跨两临近重点区段!$A:$A=D203),0))="已取消","已取消",INDEX(三跨两临近重点区段!$I:$I,MATCH(1,(MONTH(三跨两临近重点区段!$H:$H)=8)*(三跨两临近重点区段!$A:$A=D203)*(三跨两临近重点区段!$F:$F="现存区段"),0))),"")</f>
        <v/>
      </c>
      <c r="Y203" s="268" t="str">
        <f t="array" ref="Y203">IFERROR(IF(INDEX(三跨两临近重点区段!$F:$F,MATCH(1,(MONTH(三跨两临近重点区段!$H:$H)=9)*(三跨两临近重点区段!$A:$A=D203),0))="已取消","已取消",INDEX(三跨两临近重点区段!$H:$H,MATCH(1,(MONTH(三跨两临近重点区段!$H:$H)=9)*(三跨两临近重点区段!$A:$A=D203)*(三跨两临近重点区段!$F:$F="现存区段"),0))),"")</f>
        <v/>
      </c>
      <c r="Z203" s="232" t="str">
        <f t="array" ref="Z203">IFERROR(IF(INDEX(三跨两临近重点区段!$F:$F,MATCH(1,(MONTH(三跨两临近重点区段!$H:$H)=9)*(三跨两临近重点区段!$A:$A=D203),0))="已取消","已取消",INDEX(三跨两临近重点区段!$I:$I,MATCH(1,(MONTH(三跨两临近重点区段!$H:$H)=9)*(三跨两临近重点区段!$A:$A=D203)*(三跨两临近重点区段!$F:$F="现存区段"),0))),"")</f>
        <v/>
      </c>
      <c r="AA203" s="268" t="str">
        <f t="array" ref="AA203">IFERROR(IF(INDEX(三跨两临近重点区段!$F:$F,MATCH(1,(MONTH(三跨两临近重点区段!$H:$H)=10)*(三跨两临近重点区段!$A:$A=D203),0))="已取消","已取消",INDEX(三跨两临近重点区段!$H:$H,MATCH(1,(MONTH(三跨两临近重点区段!$H:$H)=10)*(三跨两临近重点区段!$A:$A=D203)*(三跨两临近重点区段!$F:$F="现存区段"),0))),"")</f>
        <v/>
      </c>
      <c r="AB203" s="72" t="str">
        <f t="array" ref="AB203">IFERROR(IF(INDEX(三跨两临近重点区段!$F:$F,MATCH(1,(MONTH(三跨两临近重点区段!$H:$H)=10)*(三跨两临近重点区段!$A:$A=D203),0))="已取消","已取消",INDEX(三跨两临近重点区段!$I:$I,MATCH(1,(MONTH(三跨两临近重点区段!$H:$H)=10)*(三跨两临近重点区段!$A:$A=D203)*(三跨两临近重点区段!$F:$F="现存区段"),0))),"")</f>
        <v/>
      </c>
      <c r="AC203" s="284" t="str">
        <f t="array" ref="AC203">IFERROR(IF(INDEX(三跨两临近重点区段!$F:$F,MATCH(1,(MONTH(三跨两临近重点区段!$H:$H)=11)*(三跨两临近重点区段!$A:$A=D203),0))="已取消","已取消",INDEX(三跨两临近重点区段!$H:$H,MATCH(1,(MONTH(三跨两临近重点区段!$H:$H)=11)*(三跨两临近重点区段!$A:$A=D203)*(三跨两临近重点区段!$F:$F="现存区段"),0))),"")</f>
        <v/>
      </c>
      <c r="AD203" s="72" t="str">
        <f t="array" ref="AD203">IFERROR(IF(INDEX(三跨两临近重点区段!$F:$F,MATCH(1,(MONTH(三跨两临近重点区段!$H:$H)=11)*(三跨两临近重点区段!$A:$A=D203),0))="已取消","已取消",INDEX(三跨两临近重点区段!$I:$I,MATCH(1,(MONTH(三跨两临近重点区段!$H:$H)=11)*(三跨两临近重点区段!$A:$A=D203)*(三跨两临近重点区段!$F:$F="现存区段"),0))),"")</f>
        <v/>
      </c>
      <c r="AE203" s="284" t="str">
        <f t="array" ref="AE203">IFERROR(IF(INDEX(三跨两临近重点区段!$F:$F,MATCH(1,(MONTH(三跨两临近重点区段!$H:$H)=12)*(三跨两临近重点区段!$A:$A=D203),0))="已取消","已取消",INDEX(三跨两临近重点区段!$H:$H,MATCH(1,(MONTH(三跨两临近重点区段!$H:$H)=12)*(三跨两临近重点区段!$A:$A=D203)*(三跨两临近重点区段!$F:$F="现存区段"),0))),"")</f>
        <v/>
      </c>
      <c r="AF203" s="72" t="str">
        <f t="array" ref="AF203">IFERROR(IF(INDEX(三跨两临近重点区段!$F:$F,MATCH(1,(MONTH(三跨两临近重点区段!$H:$H)=12)*(三跨两临近重点区段!$A:$A=D203),0))="已取消","已取消",INDEX(三跨两临近重点区段!$I:$I,MATCH(1,(MONTH(三跨两临近重点区段!$H:$H)=12)*(三跨两临近重点区段!$A:$A=D203)*(三跨两临近重点区段!$F:$F="现存区段"),0))),"")</f>
        <v/>
      </c>
      <c r="AH203" t="e">
        <f t="array" ref="AH203">INDEX(三跨两临近重点区段!$G:$G,MATCH(D203,三跨两临近重点区段!$A:$A,0))</f>
        <v>#N/A</v>
      </c>
    </row>
    <row r="204" ht="14.25" spans="1:34">
      <c r="A204" s="263" t="s">
        <v>119</v>
      </c>
      <c r="B204" s="264" t="s">
        <v>2447</v>
      </c>
      <c r="C204" s="263" t="s">
        <v>2189</v>
      </c>
      <c r="D204" s="263" t="s">
        <v>2448</v>
      </c>
      <c r="E204" s="265" t="s">
        <v>2449</v>
      </c>
      <c r="F204" s="264" t="s">
        <v>125</v>
      </c>
      <c r="G204" s="263" t="s">
        <v>1462</v>
      </c>
      <c r="H204" s="263" t="s">
        <v>1462</v>
      </c>
      <c r="I204" s="288"/>
      <c r="J204" s="196"/>
      <c r="K204" s="196"/>
      <c r="L204" s="196"/>
      <c r="M204" s="270"/>
      <c r="N204" s="270"/>
      <c r="O204" s="33"/>
      <c r="P204" s="107"/>
      <c r="Q204" s="277"/>
      <c r="R204" s="277"/>
      <c r="S204" s="278">
        <v>45462</v>
      </c>
      <c r="T204" s="279" t="s">
        <v>2117</v>
      </c>
      <c r="U204" s="268" t="str">
        <f t="array" ref="U204">IFERROR(IF(INDEX(三跨两临近重点区段!$F:$F,MATCH(1,(MONTH(三跨两临近重点区段!$H:$H)=7)*(三跨两临近重点区段!$A:$A=D204),0))="已取消","已取消",INDEX(三跨两临近重点区段!$H:$H,MATCH(1,(MONTH(三跨两临近重点区段!$H:$H)=7)*(三跨两临近重点区段!$A:$A=D204)*(三跨两临近重点区段!$F:$F="现存区段"),0))),"")</f>
        <v/>
      </c>
      <c r="V204" s="232" t="str">
        <f t="array" ref="V204">IFERROR(IF(INDEX(三跨两临近重点区段!$F:$F,MATCH(1,(MONTH(三跨两临近重点区段!$H:$H)=7)*(三跨两临近重点区段!$A:$A=D204),0))="已取消","已取消",INDEX(三跨两临近重点区段!$I:$I,MATCH(1,(MONTH(三跨两临近重点区段!$H:$H)=7)*(三跨两临近重点区段!$A:$A=D204)*(三跨两临近重点区段!$F:$F="现存区段"),0))),"")</f>
        <v/>
      </c>
      <c r="W204" s="268" t="str">
        <f t="array" ref="W204">IFERROR(IF(INDEX(三跨两临近重点区段!$F:$F,MATCH(1,(MONTH(三跨两临近重点区段!$H:$H)=8)*(三跨两临近重点区段!$A:$A=D204),0))="已取消","已取消",INDEX(三跨两临近重点区段!$H:$H,MATCH(1,(MONTH(三跨两临近重点区段!$H:$H)=8)*(三跨两临近重点区段!$A:$A=D204)*(三跨两临近重点区段!$F:$F="现存区段"),0))),"")</f>
        <v/>
      </c>
      <c r="X204" s="232" t="str">
        <f t="array" ref="X204">IFERROR(IF(INDEX(三跨两临近重点区段!$F:$F,MATCH(1,(MONTH(三跨两临近重点区段!$H:$H)=8)*(三跨两临近重点区段!$A:$A=D204),0))="已取消","已取消",INDEX(三跨两临近重点区段!$I:$I,MATCH(1,(MONTH(三跨两临近重点区段!$H:$H)=8)*(三跨两临近重点区段!$A:$A=D204)*(三跨两临近重点区段!$F:$F="现存区段"),0))),"")</f>
        <v/>
      </c>
      <c r="Y204" s="268" t="str">
        <f t="array" ref="Y204">IFERROR(IF(INDEX(三跨两临近重点区段!$F:$F,MATCH(1,(MONTH(三跨两临近重点区段!$H:$H)=9)*(三跨两临近重点区段!$A:$A=D204),0))="已取消","已取消",INDEX(三跨两临近重点区段!$H:$H,MATCH(1,(MONTH(三跨两临近重点区段!$H:$H)=9)*(三跨两临近重点区段!$A:$A=D204)*(三跨两临近重点区段!$F:$F="现存区段"),0))),"")</f>
        <v/>
      </c>
      <c r="Z204" s="232" t="str">
        <f t="array" ref="Z204">IFERROR(IF(INDEX(三跨两临近重点区段!$F:$F,MATCH(1,(MONTH(三跨两临近重点区段!$H:$H)=9)*(三跨两临近重点区段!$A:$A=D204),0))="已取消","已取消",INDEX(三跨两临近重点区段!$I:$I,MATCH(1,(MONTH(三跨两临近重点区段!$H:$H)=9)*(三跨两临近重点区段!$A:$A=D204)*(三跨两临近重点区段!$F:$F="现存区段"),0))),"")</f>
        <v/>
      </c>
      <c r="AA204" s="268" t="str">
        <f t="array" ref="AA204">IFERROR(IF(INDEX(三跨两临近重点区段!$F:$F,MATCH(1,(MONTH(三跨两临近重点区段!$H:$H)=10)*(三跨两临近重点区段!$A:$A=D204),0))="已取消","已取消",INDEX(三跨两临近重点区段!$H:$H,MATCH(1,(MONTH(三跨两临近重点区段!$H:$H)=10)*(三跨两临近重点区段!$A:$A=D204)*(三跨两临近重点区段!$F:$F="现存区段"),0))),"")</f>
        <v/>
      </c>
      <c r="AB204" s="72" t="str">
        <f t="array" ref="AB204">IFERROR(IF(INDEX(三跨两临近重点区段!$F:$F,MATCH(1,(MONTH(三跨两临近重点区段!$H:$H)=10)*(三跨两临近重点区段!$A:$A=D204),0))="已取消","已取消",INDEX(三跨两临近重点区段!$I:$I,MATCH(1,(MONTH(三跨两临近重点区段!$H:$H)=10)*(三跨两临近重点区段!$A:$A=D204)*(三跨两临近重点区段!$F:$F="现存区段"),0))),"")</f>
        <v/>
      </c>
      <c r="AC204" s="284" t="str">
        <f t="array" ref="AC204">IFERROR(IF(INDEX(三跨两临近重点区段!$F:$F,MATCH(1,(MONTH(三跨两临近重点区段!$H:$H)=11)*(三跨两临近重点区段!$A:$A=D204),0))="已取消","已取消",INDEX(三跨两临近重点区段!$H:$H,MATCH(1,(MONTH(三跨两临近重点区段!$H:$H)=11)*(三跨两临近重点区段!$A:$A=D204)*(三跨两临近重点区段!$F:$F="现存区段"),0))),"")</f>
        <v/>
      </c>
      <c r="AD204" s="72" t="str">
        <f t="array" ref="AD204">IFERROR(IF(INDEX(三跨两临近重点区段!$F:$F,MATCH(1,(MONTH(三跨两临近重点区段!$H:$H)=11)*(三跨两临近重点区段!$A:$A=D204),0))="已取消","已取消",INDEX(三跨两临近重点区段!$I:$I,MATCH(1,(MONTH(三跨两临近重点区段!$H:$H)=11)*(三跨两临近重点区段!$A:$A=D204)*(三跨两临近重点区段!$F:$F="现存区段"),0))),"")</f>
        <v/>
      </c>
      <c r="AE204" s="284" t="str">
        <f t="array" ref="AE204">IFERROR(IF(INDEX(三跨两临近重点区段!$F:$F,MATCH(1,(MONTH(三跨两临近重点区段!$H:$H)=12)*(三跨两临近重点区段!$A:$A=D204),0))="已取消","已取消",INDEX(三跨两临近重点区段!$H:$H,MATCH(1,(MONTH(三跨两临近重点区段!$H:$H)=12)*(三跨两临近重点区段!$A:$A=D204)*(三跨两临近重点区段!$F:$F="现存区段"),0))),"")</f>
        <v/>
      </c>
      <c r="AF204" s="72" t="str">
        <f t="array" ref="AF204">IFERROR(IF(INDEX(三跨两临近重点区段!$F:$F,MATCH(1,(MONTH(三跨两临近重点区段!$H:$H)=12)*(三跨两临近重点区段!$A:$A=D204),0))="已取消","已取消",INDEX(三跨两临近重点区段!$I:$I,MATCH(1,(MONTH(三跨两临近重点区段!$H:$H)=12)*(三跨两临近重点区段!$A:$A=D204)*(三跨两临近重点区段!$F:$F="现存区段"),0))),"")</f>
        <v/>
      </c>
      <c r="AH204" t="e">
        <f t="array" ref="AH204">INDEX(三跨两临近重点区段!$G:$G,MATCH(D204,三跨两临近重点区段!$A:$A,0))</f>
        <v>#N/A</v>
      </c>
    </row>
    <row r="205" ht="14.25" spans="1:34">
      <c r="A205" s="263" t="s">
        <v>119</v>
      </c>
      <c r="B205" s="264" t="s">
        <v>2450</v>
      </c>
      <c r="C205" s="263" t="s">
        <v>2312</v>
      </c>
      <c r="D205" s="263" t="s">
        <v>2451</v>
      </c>
      <c r="E205" s="265" t="s">
        <v>2449</v>
      </c>
      <c r="F205" s="264" t="s">
        <v>125</v>
      </c>
      <c r="G205" s="263" t="s">
        <v>2452</v>
      </c>
      <c r="H205" s="263" t="s">
        <v>1462</v>
      </c>
      <c r="I205" s="288"/>
      <c r="J205" s="196"/>
      <c r="K205" s="196"/>
      <c r="L205" s="196"/>
      <c r="M205" s="270"/>
      <c r="N205" s="270"/>
      <c r="O205" s="33"/>
      <c r="P205" s="107"/>
      <c r="Q205" s="279"/>
      <c r="R205" s="279"/>
      <c r="S205" s="278">
        <v>45462</v>
      </c>
      <c r="T205" s="279" t="s">
        <v>2117</v>
      </c>
      <c r="U205" s="268" t="str">
        <f t="array" ref="U205">IFERROR(IF(INDEX(三跨两临近重点区段!$F:$F,MATCH(1,(MONTH(三跨两临近重点区段!$H:$H)=7)*(三跨两临近重点区段!$A:$A=D205),0))="已取消","已取消",INDEX(三跨两临近重点区段!$H:$H,MATCH(1,(MONTH(三跨两临近重点区段!$H:$H)=7)*(三跨两临近重点区段!$A:$A=D205)*(三跨两临近重点区段!$F:$F="现存区段"),0))),"")</f>
        <v/>
      </c>
      <c r="V205" s="232" t="str">
        <f t="array" ref="V205">IFERROR(IF(INDEX(三跨两临近重点区段!$F:$F,MATCH(1,(MONTH(三跨两临近重点区段!$H:$H)=7)*(三跨两临近重点区段!$A:$A=D205),0))="已取消","已取消",INDEX(三跨两临近重点区段!$I:$I,MATCH(1,(MONTH(三跨两临近重点区段!$H:$H)=7)*(三跨两临近重点区段!$A:$A=D205)*(三跨两临近重点区段!$F:$F="现存区段"),0))),"")</f>
        <v/>
      </c>
      <c r="W205" s="268" t="str">
        <f t="array" ref="W205">IFERROR(IF(INDEX(三跨两临近重点区段!$F:$F,MATCH(1,(MONTH(三跨两临近重点区段!$H:$H)=8)*(三跨两临近重点区段!$A:$A=D205),0))="已取消","已取消",INDEX(三跨两临近重点区段!$H:$H,MATCH(1,(MONTH(三跨两临近重点区段!$H:$H)=8)*(三跨两临近重点区段!$A:$A=D205)*(三跨两临近重点区段!$F:$F="现存区段"),0))),"")</f>
        <v/>
      </c>
      <c r="X205" s="232" t="str">
        <f t="array" ref="X205">IFERROR(IF(INDEX(三跨两临近重点区段!$F:$F,MATCH(1,(MONTH(三跨两临近重点区段!$H:$H)=8)*(三跨两临近重点区段!$A:$A=D205),0))="已取消","已取消",INDEX(三跨两临近重点区段!$I:$I,MATCH(1,(MONTH(三跨两临近重点区段!$H:$H)=8)*(三跨两临近重点区段!$A:$A=D205)*(三跨两临近重点区段!$F:$F="现存区段"),0))),"")</f>
        <v/>
      </c>
      <c r="Y205" s="268" t="str">
        <f t="array" ref="Y205">IFERROR(IF(INDEX(三跨两临近重点区段!$F:$F,MATCH(1,(MONTH(三跨两临近重点区段!$H:$H)=9)*(三跨两临近重点区段!$A:$A=D205),0))="已取消","已取消",INDEX(三跨两临近重点区段!$H:$H,MATCH(1,(MONTH(三跨两临近重点区段!$H:$H)=9)*(三跨两临近重点区段!$A:$A=D205)*(三跨两临近重点区段!$F:$F="现存区段"),0))),"")</f>
        <v/>
      </c>
      <c r="Z205" s="232" t="str">
        <f t="array" ref="Z205">IFERROR(IF(INDEX(三跨两临近重点区段!$F:$F,MATCH(1,(MONTH(三跨两临近重点区段!$H:$H)=9)*(三跨两临近重点区段!$A:$A=D205),0))="已取消","已取消",INDEX(三跨两临近重点区段!$I:$I,MATCH(1,(MONTH(三跨两临近重点区段!$H:$H)=9)*(三跨两临近重点区段!$A:$A=D205)*(三跨两临近重点区段!$F:$F="现存区段"),0))),"")</f>
        <v/>
      </c>
      <c r="AA205" s="268" t="str">
        <f t="array" ref="AA205">IFERROR(IF(INDEX(三跨两临近重点区段!$F:$F,MATCH(1,(MONTH(三跨两临近重点区段!$H:$H)=10)*(三跨两临近重点区段!$A:$A=D205),0))="已取消","已取消",INDEX(三跨两临近重点区段!$H:$H,MATCH(1,(MONTH(三跨两临近重点区段!$H:$H)=10)*(三跨两临近重点区段!$A:$A=D205)*(三跨两临近重点区段!$F:$F="现存区段"),0))),"")</f>
        <v/>
      </c>
      <c r="AB205" s="72" t="str">
        <f t="array" ref="AB205">IFERROR(IF(INDEX(三跨两临近重点区段!$F:$F,MATCH(1,(MONTH(三跨两临近重点区段!$H:$H)=10)*(三跨两临近重点区段!$A:$A=D205),0))="已取消","已取消",INDEX(三跨两临近重点区段!$I:$I,MATCH(1,(MONTH(三跨两临近重点区段!$H:$H)=10)*(三跨两临近重点区段!$A:$A=D205)*(三跨两临近重点区段!$F:$F="现存区段"),0))),"")</f>
        <v/>
      </c>
      <c r="AC205" s="284" t="str">
        <f t="array" ref="AC205">IFERROR(IF(INDEX(三跨两临近重点区段!$F:$F,MATCH(1,(MONTH(三跨两临近重点区段!$H:$H)=11)*(三跨两临近重点区段!$A:$A=D205),0))="已取消","已取消",INDEX(三跨两临近重点区段!$H:$H,MATCH(1,(MONTH(三跨两临近重点区段!$H:$H)=11)*(三跨两临近重点区段!$A:$A=D205)*(三跨两临近重点区段!$F:$F="现存区段"),0))),"")</f>
        <v/>
      </c>
      <c r="AD205" s="72" t="str">
        <f t="array" ref="AD205">IFERROR(IF(INDEX(三跨两临近重点区段!$F:$F,MATCH(1,(MONTH(三跨两临近重点区段!$H:$H)=11)*(三跨两临近重点区段!$A:$A=D205),0))="已取消","已取消",INDEX(三跨两临近重点区段!$I:$I,MATCH(1,(MONTH(三跨两临近重点区段!$H:$H)=11)*(三跨两临近重点区段!$A:$A=D205)*(三跨两临近重点区段!$F:$F="现存区段"),0))),"")</f>
        <v/>
      </c>
      <c r="AE205" s="284" t="str">
        <f t="array" ref="AE205">IFERROR(IF(INDEX(三跨两临近重点区段!$F:$F,MATCH(1,(MONTH(三跨两临近重点区段!$H:$H)=12)*(三跨两临近重点区段!$A:$A=D205),0))="已取消","已取消",INDEX(三跨两临近重点区段!$H:$H,MATCH(1,(MONTH(三跨两临近重点区段!$H:$H)=12)*(三跨两临近重点区段!$A:$A=D205)*(三跨两临近重点区段!$F:$F="现存区段"),0))),"")</f>
        <v/>
      </c>
      <c r="AF205" s="72" t="str">
        <f t="array" ref="AF205">IFERROR(IF(INDEX(三跨两临近重点区段!$F:$F,MATCH(1,(MONTH(三跨两临近重点区段!$H:$H)=12)*(三跨两临近重点区段!$A:$A=D205),0))="已取消","已取消",INDEX(三跨两临近重点区段!$I:$I,MATCH(1,(MONTH(三跨两临近重点区段!$H:$H)=12)*(三跨两临近重点区段!$A:$A=D205)*(三跨两临近重点区段!$F:$F="现存区段"),0))),"")</f>
        <v/>
      </c>
      <c r="AH205" t="e">
        <f t="array" ref="AH205">INDEX(三跨两临近重点区段!$G:$G,MATCH(D205,三跨两临近重点区段!$A:$A,0))</f>
        <v>#N/A</v>
      </c>
    </row>
    <row r="206" ht="14.25" spans="1:34">
      <c r="A206" s="263" t="s">
        <v>150</v>
      </c>
      <c r="B206" s="264" t="s">
        <v>2453</v>
      </c>
      <c r="C206" s="263" t="s">
        <v>2161</v>
      </c>
      <c r="D206" s="263" t="s">
        <v>2454</v>
      </c>
      <c r="E206" s="265" t="s">
        <v>2449</v>
      </c>
      <c r="F206" s="264" t="s">
        <v>125</v>
      </c>
      <c r="G206" s="263" t="s">
        <v>2452</v>
      </c>
      <c r="H206" s="263" t="s">
        <v>1768</v>
      </c>
      <c r="I206" s="288"/>
      <c r="J206" s="196"/>
      <c r="K206" s="196"/>
      <c r="L206" s="196"/>
      <c r="M206" s="270"/>
      <c r="N206" s="270"/>
      <c r="O206" s="33"/>
      <c r="P206" s="107"/>
      <c r="Q206" s="279"/>
      <c r="R206" s="279"/>
      <c r="S206" s="278">
        <v>45462</v>
      </c>
      <c r="T206" s="279" t="s">
        <v>2117</v>
      </c>
      <c r="U206" s="268" t="str">
        <f t="array" ref="U206">IFERROR(IF(INDEX(三跨两临近重点区段!$F:$F,MATCH(1,(MONTH(三跨两临近重点区段!$H:$H)=7)*(三跨两临近重点区段!$A:$A=D206),0))="已取消","已取消",INDEX(三跨两临近重点区段!$H:$H,MATCH(1,(MONTH(三跨两临近重点区段!$H:$H)=7)*(三跨两临近重点区段!$A:$A=D206)*(三跨两临近重点区段!$F:$F="现存区段"),0))),"")</f>
        <v/>
      </c>
      <c r="V206" s="232" t="str">
        <f t="array" ref="V206">IFERROR(IF(INDEX(三跨两临近重点区段!$F:$F,MATCH(1,(MONTH(三跨两临近重点区段!$H:$H)=7)*(三跨两临近重点区段!$A:$A=D206),0))="已取消","已取消",INDEX(三跨两临近重点区段!$I:$I,MATCH(1,(MONTH(三跨两临近重点区段!$H:$H)=7)*(三跨两临近重点区段!$A:$A=D206)*(三跨两临近重点区段!$F:$F="现存区段"),0))),"")</f>
        <v/>
      </c>
      <c r="W206" s="268" t="str">
        <f t="array" ref="W206">IFERROR(IF(INDEX(三跨两临近重点区段!$F:$F,MATCH(1,(MONTH(三跨两临近重点区段!$H:$H)=8)*(三跨两临近重点区段!$A:$A=D206),0))="已取消","已取消",INDEX(三跨两临近重点区段!$H:$H,MATCH(1,(MONTH(三跨两临近重点区段!$H:$H)=8)*(三跨两临近重点区段!$A:$A=D206)*(三跨两临近重点区段!$F:$F="现存区段"),0))),"")</f>
        <v/>
      </c>
      <c r="X206" s="232" t="str">
        <f t="array" ref="X206">IFERROR(IF(INDEX(三跨两临近重点区段!$F:$F,MATCH(1,(MONTH(三跨两临近重点区段!$H:$H)=8)*(三跨两临近重点区段!$A:$A=D206),0))="已取消","已取消",INDEX(三跨两临近重点区段!$I:$I,MATCH(1,(MONTH(三跨两临近重点区段!$H:$H)=8)*(三跨两临近重点区段!$A:$A=D206)*(三跨两临近重点区段!$F:$F="现存区段"),0))),"")</f>
        <v/>
      </c>
      <c r="Y206" s="268" t="str">
        <f t="array" ref="Y206">IFERROR(IF(INDEX(三跨两临近重点区段!$F:$F,MATCH(1,(MONTH(三跨两临近重点区段!$H:$H)=9)*(三跨两临近重点区段!$A:$A=D206),0))="已取消","已取消",INDEX(三跨两临近重点区段!$H:$H,MATCH(1,(MONTH(三跨两临近重点区段!$H:$H)=9)*(三跨两临近重点区段!$A:$A=D206)*(三跨两临近重点区段!$F:$F="现存区段"),0))),"")</f>
        <v/>
      </c>
      <c r="Z206" s="232" t="str">
        <f t="array" ref="Z206">IFERROR(IF(INDEX(三跨两临近重点区段!$F:$F,MATCH(1,(MONTH(三跨两临近重点区段!$H:$H)=9)*(三跨两临近重点区段!$A:$A=D206),0))="已取消","已取消",INDEX(三跨两临近重点区段!$I:$I,MATCH(1,(MONTH(三跨两临近重点区段!$H:$H)=9)*(三跨两临近重点区段!$A:$A=D206)*(三跨两临近重点区段!$F:$F="现存区段"),0))),"")</f>
        <v/>
      </c>
      <c r="AA206" s="268" t="str">
        <f t="array" ref="AA206">IFERROR(IF(INDEX(三跨两临近重点区段!$F:$F,MATCH(1,(MONTH(三跨两临近重点区段!$H:$H)=10)*(三跨两临近重点区段!$A:$A=D206),0))="已取消","已取消",INDEX(三跨两临近重点区段!$H:$H,MATCH(1,(MONTH(三跨两临近重点区段!$H:$H)=10)*(三跨两临近重点区段!$A:$A=D206)*(三跨两临近重点区段!$F:$F="现存区段"),0))),"")</f>
        <v/>
      </c>
      <c r="AB206" s="72" t="str">
        <f t="array" ref="AB206">IFERROR(IF(INDEX(三跨两临近重点区段!$F:$F,MATCH(1,(MONTH(三跨两临近重点区段!$H:$H)=10)*(三跨两临近重点区段!$A:$A=D206),0))="已取消","已取消",INDEX(三跨两临近重点区段!$I:$I,MATCH(1,(MONTH(三跨两临近重点区段!$H:$H)=10)*(三跨两临近重点区段!$A:$A=D206)*(三跨两临近重点区段!$F:$F="现存区段"),0))),"")</f>
        <v/>
      </c>
      <c r="AC206" s="284" t="str">
        <f t="array" ref="AC206">IFERROR(IF(INDEX(三跨两临近重点区段!$F:$F,MATCH(1,(MONTH(三跨两临近重点区段!$H:$H)=11)*(三跨两临近重点区段!$A:$A=D206),0))="已取消","已取消",INDEX(三跨两临近重点区段!$H:$H,MATCH(1,(MONTH(三跨两临近重点区段!$H:$H)=11)*(三跨两临近重点区段!$A:$A=D206)*(三跨两临近重点区段!$F:$F="现存区段"),0))),"")</f>
        <v/>
      </c>
      <c r="AD206" s="72" t="str">
        <f t="array" ref="AD206">IFERROR(IF(INDEX(三跨两临近重点区段!$F:$F,MATCH(1,(MONTH(三跨两临近重点区段!$H:$H)=11)*(三跨两临近重点区段!$A:$A=D206),0))="已取消","已取消",INDEX(三跨两临近重点区段!$I:$I,MATCH(1,(MONTH(三跨两临近重点区段!$H:$H)=11)*(三跨两临近重点区段!$A:$A=D206)*(三跨两临近重点区段!$F:$F="现存区段"),0))),"")</f>
        <v/>
      </c>
      <c r="AE206" s="284" t="str">
        <f t="array" ref="AE206">IFERROR(IF(INDEX(三跨两临近重点区段!$F:$F,MATCH(1,(MONTH(三跨两临近重点区段!$H:$H)=12)*(三跨两临近重点区段!$A:$A=D206),0))="已取消","已取消",INDEX(三跨两临近重点区段!$H:$H,MATCH(1,(MONTH(三跨两临近重点区段!$H:$H)=12)*(三跨两临近重点区段!$A:$A=D206)*(三跨两临近重点区段!$F:$F="现存区段"),0))),"")</f>
        <v/>
      </c>
      <c r="AF206" s="72" t="str">
        <f t="array" ref="AF206">IFERROR(IF(INDEX(三跨两临近重点区段!$F:$F,MATCH(1,(MONTH(三跨两临近重点区段!$H:$H)=12)*(三跨两临近重点区段!$A:$A=D206),0))="已取消","已取消",INDEX(三跨两临近重点区段!$I:$I,MATCH(1,(MONTH(三跨两临近重点区段!$H:$H)=12)*(三跨两临近重点区段!$A:$A=D206)*(三跨两临近重点区段!$F:$F="现存区段"),0))),"")</f>
        <v/>
      </c>
      <c r="AH206" t="e">
        <f t="array" ref="AH206">INDEX(三跨两临近重点区段!$G:$G,MATCH(D206,三跨两临近重点区段!$A:$A,0))</f>
        <v>#N/A</v>
      </c>
    </row>
    <row r="207" ht="14.25" spans="1:34">
      <c r="A207" s="263" t="s">
        <v>150</v>
      </c>
      <c r="B207" s="264" t="s">
        <v>2455</v>
      </c>
      <c r="C207" s="263" t="s">
        <v>2456</v>
      </c>
      <c r="D207" s="263" t="s">
        <v>2457</v>
      </c>
      <c r="E207" s="265" t="s">
        <v>2458</v>
      </c>
      <c r="F207" s="264" t="s">
        <v>125</v>
      </c>
      <c r="G207" s="263" t="s">
        <v>620</v>
      </c>
      <c r="H207" s="263" t="s">
        <v>445</v>
      </c>
      <c r="I207" s="288"/>
      <c r="J207" s="196"/>
      <c r="K207" s="196"/>
      <c r="L207" s="196"/>
      <c r="M207" s="270"/>
      <c r="N207" s="270"/>
      <c r="O207" s="33"/>
      <c r="P207" s="107"/>
      <c r="Q207" s="279"/>
      <c r="R207" s="279"/>
      <c r="S207" s="282">
        <v>45457.5069444444</v>
      </c>
      <c r="T207" s="279" t="s">
        <v>2117</v>
      </c>
      <c r="U207" s="268" t="str">
        <f t="array" ref="U207">IFERROR(IF(INDEX(三跨两临近重点区段!$F:$F,MATCH(1,(MONTH(三跨两临近重点区段!$H:$H)=7)*(三跨两临近重点区段!$A:$A=D207),0))="已取消","已取消",INDEX(三跨两临近重点区段!$H:$H,MATCH(1,(MONTH(三跨两临近重点区段!$H:$H)=7)*(三跨两临近重点区段!$A:$A=D207)*(三跨两临近重点区段!$F:$F="现存区段"),0))),"")</f>
        <v/>
      </c>
      <c r="V207" s="232" t="str">
        <f t="array" ref="V207">IFERROR(IF(INDEX(三跨两临近重点区段!$F:$F,MATCH(1,(MONTH(三跨两临近重点区段!$H:$H)=7)*(三跨两临近重点区段!$A:$A=D207),0))="已取消","已取消",INDEX(三跨两临近重点区段!$I:$I,MATCH(1,(MONTH(三跨两临近重点区段!$H:$H)=7)*(三跨两临近重点区段!$A:$A=D207)*(三跨两临近重点区段!$F:$F="现存区段"),0))),"")</f>
        <v/>
      </c>
      <c r="W207" s="268" t="str">
        <f t="array" ref="W207">IFERROR(IF(INDEX(三跨两临近重点区段!$F:$F,MATCH(1,(MONTH(三跨两临近重点区段!$H:$H)=8)*(三跨两临近重点区段!$A:$A=D207),0))="已取消","已取消",INDEX(三跨两临近重点区段!$H:$H,MATCH(1,(MONTH(三跨两临近重点区段!$H:$H)=8)*(三跨两临近重点区段!$A:$A=D207)*(三跨两临近重点区段!$F:$F="现存区段"),0))),"")</f>
        <v/>
      </c>
      <c r="X207" s="232" t="str">
        <f t="array" ref="X207">IFERROR(IF(INDEX(三跨两临近重点区段!$F:$F,MATCH(1,(MONTH(三跨两临近重点区段!$H:$H)=8)*(三跨两临近重点区段!$A:$A=D207),0))="已取消","已取消",INDEX(三跨两临近重点区段!$I:$I,MATCH(1,(MONTH(三跨两临近重点区段!$H:$H)=8)*(三跨两临近重点区段!$A:$A=D207)*(三跨两临近重点区段!$F:$F="现存区段"),0))),"")</f>
        <v/>
      </c>
      <c r="Y207" s="268" t="str">
        <f t="array" ref="Y207">IFERROR(IF(INDEX(三跨两临近重点区段!$F:$F,MATCH(1,(MONTH(三跨两临近重点区段!$H:$H)=9)*(三跨两临近重点区段!$A:$A=D207),0))="已取消","已取消",INDEX(三跨两临近重点区段!$H:$H,MATCH(1,(MONTH(三跨两临近重点区段!$H:$H)=9)*(三跨两临近重点区段!$A:$A=D207)*(三跨两临近重点区段!$F:$F="现存区段"),0))),"")</f>
        <v/>
      </c>
      <c r="Z207" s="232" t="str">
        <f t="array" ref="Z207">IFERROR(IF(INDEX(三跨两临近重点区段!$F:$F,MATCH(1,(MONTH(三跨两临近重点区段!$H:$H)=9)*(三跨两临近重点区段!$A:$A=D207),0))="已取消","已取消",INDEX(三跨两临近重点区段!$I:$I,MATCH(1,(MONTH(三跨两临近重点区段!$H:$H)=9)*(三跨两临近重点区段!$A:$A=D207)*(三跨两临近重点区段!$F:$F="现存区段"),0))),"")</f>
        <v/>
      </c>
      <c r="AA207" s="268" t="str">
        <f t="array" ref="AA207">IFERROR(IF(INDEX(三跨两临近重点区段!$F:$F,MATCH(1,(MONTH(三跨两临近重点区段!$H:$H)=10)*(三跨两临近重点区段!$A:$A=D207),0))="已取消","已取消",INDEX(三跨两临近重点区段!$H:$H,MATCH(1,(MONTH(三跨两临近重点区段!$H:$H)=10)*(三跨两临近重点区段!$A:$A=D207)*(三跨两临近重点区段!$F:$F="现存区段"),0))),"")</f>
        <v/>
      </c>
      <c r="AB207" s="72" t="str">
        <f t="array" ref="AB207">IFERROR(IF(INDEX(三跨两临近重点区段!$F:$F,MATCH(1,(MONTH(三跨两临近重点区段!$H:$H)=10)*(三跨两临近重点区段!$A:$A=D207),0))="已取消","已取消",INDEX(三跨两临近重点区段!$I:$I,MATCH(1,(MONTH(三跨两临近重点区段!$H:$H)=10)*(三跨两临近重点区段!$A:$A=D207)*(三跨两临近重点区段!$F:$F="现存区段"),0))),"")</f>
        <v/>
      </c>
      <c r="AC207" s="284" t="str">
        <f t="array" ref="AC207">IFERROR(IF(INDEX(三跨两临近重点区段!$F:$F,MATCH(1,(MONTH(三跨两临近重点区段!$H:$H)=11)*(三跨两临近重点区段!$A:$A=D207),0))="已取消","已取消",INDEX(三跨两临近重点区段!$H:$H,MATCH(1,(MONTH(三跨两临近重点区段!$H:$H)=11)*(三跨两临近重点区段!$A:$A=D207)*(三跨两临近重点区段!$F:$F="现存区段"),0))),"")</f>
        <v/>
      </c>
      <c r="AD207" s="72" t="str">
        <f t="array" ref="AD207">IFERROR(IF(INDEX(三跨两临近重点区段!$F:$F,MATCH(1,(MONTH(三跨两临近重点区段!$H:$H)=11)*(三跨两临近重点区段!$A:$A=D207),0))="已取消","已取消",INDEX(三跨两临近重点区段!$I:$I,MATCH(1,(MONTH(三跨两临近重点区段!$H:$H)=11)*(三跨两临近重点区段!$A:$A=D207)*(三跨两临近重点区段!$F:$F="现存区段"),0))),"")</f>
        <v/>
      </c>
      <c r="AE207" s="284" t="str">
        <f t="array" ref="AE207">IFERROR(IF(INDEX(三跨两临近重点区段!$F:$F,MATCH(1,(MONTH(三跨两临近重点区段!$H:$H)=12)*(三跨两临近重点区段!$A:$A=D207),0))="已取消","已取消",INDEX(三跨两临近重点区段!$H:$H,MATCH(1,(MONTH(三跨两临近重点区段!$H:$H)=12)*(三跨两临近重点区段!$A:$A=D207)*(三跨两临近重点区段!$F:$F="现存区段"),0))),"")</f>
        <v/>
      </c>
      <c r="AF207" s="72" t="str">
        <f t="array" ref="AF207">IFERROR(IF(INDEX(三跨两临近重点区段!$F:$F,MATCH(1,(MONTH(三跨两临近重点区段!$H:$H)=12)*(三跨两临近重点区段!$A:$A=D207),0))="已取消","已取消",INDEX(三跨两临近重点区段!$I:$I,MATCH(1,(MONTH(三跨两临近重点区段!$H:$H)=12)*(三跨两临近重点区段!$A:$A=D207)*(三跨两临近重点区段!$F:$F="现存区段"),0))),"")</f>
        <v/>
      </c>
      <c r="AH207" t="e">
        <f t="array" ref="AH207">INDEX(三跨两临近重点区段!$G:$G,MATCH(D207,三跨两临近重点区段!$A:$A,0))</f>
        <v>#N/A</v>
      </c>
    </row>
    <row r="208" ht="14.25" spans="1:34">
      <c r="A208" s="263" t="s">
        <v>150</v>
      </c>
      <c r="B208" s="264" t="s">
        <v>2459</v>
      </c>
      <c r="C208" s="263" t="s">
        <v>2304</v>
      </c>
      <c r="D208" s="263" t="s">
        <v>2460</v>
      </c>
      <c r="E208" s="265" t="s">
        <v>2458</v>
      </c>
      <c r="F208" s="264" t="s">
        <v>125</v>
      </c>
      <c r="G208" s="263" t="s">
        <v>971</v>
      </c>
      <c r="H208" s="263" t="s">
        <v>483</v>
      </c>
      <c r="I208" s="288"/>
      <c r="J208" s="196"/>
      <c r="K208" s="196"/>
      <c r="L208" s="196"/>
      <c r="M208" s="270"/>
      <c r="N208" s="270"/>
      <c r="O208" s="33"/>
      <c r="P208" s="107"/>
      <c r="Q208" s="279"/>
      <c r="R208" s="279"/>
      <c r="S208" s="282">
        <v>45457.5069444444</v>
      </c>
      <c r="T208" s="279" t="s">
        <v>2117</v>
      </c>
      <c r="U208" s="268" t="str">
        <f t="array" ref="U208">IFERROR(IF(INDEX(三跨两临近重点区段!$F:$F,MATCH(1,(MONTH(三跨两临近重点区段!$H:$H)=7)*(三跨两临近重点区段!$A:$A=D208),0))="已取消","已取消",INDEX(三跨两临近重点区段!$H:$H,MATCH(1,(MONTH(三跨两临近重点区段!$H:$H)=7)*(三跨两临近重点区段!$A:$A=D208)*(三跨两临近重点区段!$F:$F="现存区段"),0))),"")</f>
        <v/>
      </c>
      <c r="V208" s="232" t="str">
        <f t="array" ref="V208">IFERROR(IF(INDEX(三跨两临近重点区段!$F:$F,MATCH(1,(MONTH(三跨两临近重点区段!$H:$H)=7)*(三跨两临近重点区段!$A:$A=D208),0))="已取消","已取消",INDEX(三跨两临近重点区段!$I:$I,MATCH(1,(MONTH(三跨两临近重点区段!$H:$H)=7)*(三跨两临近重点区段!$A:$A=D208)*(三跨两临近重点区段!$F:$F="现存区段"),0))),"")</f>
        <v/>
      </c>
      <c r="W208" s="268" t="str">
        <f t="array" ref="W208">IFERROR(IF(INDEX(三跨两临近重点区段!$F:$F,MATCH(1,(MONTH(三跨两临近重点区段!$H:$H)=8)*(三跨两临近重点区段!$A:$A=D208),0))="已取消","已取消",INDEX(三跨两临近重点区段!$H:$H,MATCH(1,(MONTH(三跨两临近重点区段!$H:$H)=8)*(三跨两临近重点区段!$A:$A=D208)*(三跨两临近重点区段!$F:$F="现存区段"),0))),"")</f>
        <v/>
      </c>
      <c r="X208" s="232" t="str">
        <f t="array" ref="X208">IFERROR(IF(INDEX(三跨两临近重点区段!$F:$F,MATCH(1,(MONTH(三跨两临近重点区段!$H:$H)=8)*(三跨两临近重点区段!$A:$A=D208),0))="已取消","已取消",INDEX(三跨两临近重点区段!$I:$I,MATCH(1,(MONTH(三跨两临近重点区段!$H:$H)=8)*(三跨两临近重点区段!$A:$A=D208)*(三跨两临近重点区段!$F:$F="现存区段"),0))),"")</f>
        <v/>
      </c>
      <c r="Y208" s="268" t="str">
        <f t="array" ref="Y208">IFERROR(IF(INDEX(三跨两临近重点区段!$F:$F,MATCH(1,(MONTH(三跨两临近重点区段!$H:$H)=9)*(三跨两临近重点区段!$A:$A=D208),0))="已取消","已取消",INDEX(三跨两临近重点区段!$H:$H,MATCH(1,(MONTH(三跨两临近重点区段!$H:$H)=9)*(三跨两临近重点区段!$A:$A=D208)*(三跨两临近重点区段!$F:$F="现存区段"),0))),"")</f>
        <v/>
      </c>
      <c r="Z208" s="232" t="str">
        <f t="array" ref="Z208">IFERROR(IF(INDEX(三跨两临近重点区段!$F:$F,MATCH(1,(MONTH(三跨两临近重点区段!$H:$H)=9)*(三跨两临近重点区段!$A:$A=D208),0))="已取消","已取消",INDEX(三跨两临近重点区段!$I:$I,MATCH(1,(MONTH(三跨两临近重点区段!$H:$H)=9)*(三跨两临近重点区段!$A:$A=D208)*(三跨两临近重点区段!$F:$F="现存区段"),0))),"")</f>
        <v/>
      </c>
      <c r="AA208" s="268" t="str">
        <f t="array" ref="AA208">IFERROR(IF(INDEX(三跨两临近重点区段!$F:$F,MATCH(1,(MONTH(三跨两临近重点区段!$H:$H)=10)*(三跨两临近重点区段!$A:$A=D208),0))="已取消","已取消",INDEX(三跨两临近重点区段!$H:$H,MATCH(1,(MONTH(三跨两临近重点区段!$H:$H)=10)*(三跨两临近重点区段!$A:$A=D208)*(三跨两临近重点区段!$F:$F="现存区段"),0))),"")</f>
        <v/>
      </c>
      <c r="AB208" s="72" t="str">
        <f t="array" ref="AB208">IFERROR(IF(INDEX(三跨两临近重点区段!$F:$F,MATCH(1,(MONTH(三跨两临近重点区段!$H:$H)=10)*(三跨两临近重点区段!$A:$A=D208),0))="已取消","已取消",INDEX(三跨两临近重点区段!$I:$I,MATCH(1,(MONTH(三跨两临近重点区段!$H:$H)=10)*(三跨两临近重点区段!$A:$A=D208)*(三跨两临近重点区段!$F:$F="现存区段"),0))),"")</f>
        <v/>
      </c>
      <c r="AC208" s="284" t="str">
        <f t="array" ref="AC208">IFERROR(IF(INDEX(三跨两临近重点区段!$F:$F,MATCH(1,(MONTH(三跨两临近重点区段!$H:$H)=11)*(三跨两临近重点区段!$A:$A=D208),0))="已取消","已取消",INDEX(三跨两临近重点区段!$H:$H,MATCH(1,(MONTH(三跨两临近重点区段!$H:$H)=11)*(三跨两临近重点区段!$A:$A=D208)*(三跨两临近重点区段!$F:$F="现存区段"),0))),"")</f>
        <v/>
      </c>
      <c r="AD208" s="72" t="str">
        <f t="array" ref="AD208">IFERROR(IF(INDEX(三跨两临近重点区段!$F:$F,MATCH(1,(MONTH(三跨两临近重点区段!$H:$H)=11)*(三跨两临近重点区段!$A:$A=D208),0))="已取消","已取消",INDEX(三跨两临近重点区段!$I:$I,MATCH(1,(MONTH(三跨两临近重点区段!$H:$H)=11)*(三跨两临近重点区段!$A:$A=D208)*(三跨两临近重点区段!$F:$F="现存区段"),0))),"")</f>
        <v/>
      </c>
      <c r="AE208" s="284" t="str">
        <f t="array" ref="AE208">IFERROR(IF(INDEX(三跨两临近重点区段!$F:$F,MATCH(1,(MONTH(三跨两临近重点区段!$H:$H)=12)*(三跨两临近重点区段!$A:$A=D208),0))="已取消","已取消",INDEX(三跨两临近重点区段!$H:$H,MATCH(1,(MONTH(三跨两临近重点区段!$H:$H)=12)*(三跨两临近重点区段!$A:$A=D208)*(三跨两临近重点区段!$F:$F="现存区段"),0))),"")</f>
        <v/>
      </c>
      <c r="AF208" s="72" t="str">
        <f t="array" ref="AF208">IFERROR(IF(INDEX(三跨两临近重点区段!$F:$F,MATCH(1,(MONTH(三跨两临近重点区段!$H:$H)=12)*(三跨两临近重点区段!$A:$A=D208),0))="已取消","已取消",INDEX(三跨两临近重点区段!$I:$I,MATCH(1,(MONTH(三跨两临近重点区段!$H:$H)=12)*(三跨两临近重点区段!$A:$A=D208)*(三跨两临近重点区段!$F:$F="现存区段"),0))),"")</f>
        <v/>
      </c>
      <c r="AH208" t="e">
        <f t="array" ref="AH208">INDEX(三跨两临近重点区段!$G:$G,MATCH(D208,三跨两临近重点区段!$A:$A,0))</f>
        <v>#N/A</v>
      </c>
    </row>
    <row r="209" ht="14.25" spans="1:34">
      <c r="A209" s="263" t="s">
        <v>150</v>
      </c>
      <c r="B209" s="264" t="s">
        <v>2461</v>
      </c>
      <c r="C209" s="263" t="s">
        <v>2304</v>
      </c>
      <c r="D209" s="263" t="s">
        <v>2462</v>
      </c>
      <c r="E209" s="265" t="s">
        <v>2458</v>
      </c>
      <c r="F209" s="264" t="s">
        <v>125</v>
      </c>
      <c r="G209" s="263" t="s">
        <v>971</v>
      </c>
      <c r="H209" s="263" t="s">
        <v>483</v>
      </c>
      <c r="I209" s="288"/>
      <c r="J209" s="196"/>
      <c r="K209" s="196"/>
      <c r="L209" s="196"/>
      <c r="M209" s="270"/>
      <c r="N209" s="270"/>
      <c r="O209" s="33"/>
      <c r="P209" s="107"/>
      <c r="Q209" s="279"/>
      <c r="R209" s="279"/>
      <c r="S209" s="282">
        <v>45464.6930555556</v>
      </c>
      <c r="T209" s="279" t="s">
        <v>2117</v>
      </c>
      <c r="U209" s="268" t="str">
        <f t="array" ref="U209">IFERROR(IF(INDEX(三跨两临近重点区段!$F:$F,MATCH(1,(MONTH(三跨两临近重点区段!$H:$H)=7)*(三跨两临近重点区段!$A:$A=D209),0))="已取消","已取消",INDEX(三跨两临近重点区段!$H:$H,MATCH(1,(MONTH(三跨两临近重点区段!$H:$H)=7)*(三跨两临近重点区段!$A:$A=D209)*(三跨两临近重点区段!$F:$F="现存区段"),0))),"")</f>
        <v/>
      </c>
      <c r="V209" s="232" t="str">
        <f t="array" ref="V209">IFERROR(IF(INDEX(三跨两临近重点区段!$F:$F,MATCH(1,(MONTH(三跨两临近重点区段!$H:$H)=7)*(三跨两临近重点区段!$A:$A=D209),0))="已取消","已取消",INDEX(三跨两临近重点区段!$I:$I,MATCH(1,(MONTH(三跨两临近重点区段!$H:$H)=7)*(三跨两临近重点区段!$A:$A=D209)*(三跨两临近重点区段!$F:$F="现存区段"),0))),"")</f>
        <v/>
      </c>
      <c r="W209" s="268" t="str">
        <f t="array" ref="W209">IFERROR(IF(INDEX(三跨两临近重点区段!$F:$F,MATCH(1,(MONTH(三跨两临近重点区段!$H:$H)=8)*(三跨两临近重点区段!$A:$A=D209),0))="已取消","已取消",INDEX(三跨两临近重点区段!$H:$H,MATCH(1,(MONTH(三跨两临近重点区段!$H:$H)=8)*(三跨两临近重点区段!$A:$A=D209)*(三跨两临近重点区段!$F:$F="现存区段"),0))),"")</f>
        <v/>
      </c>
      <c r="X209" s="232" t="str">
        <f t="array" ref="X209">IFERROR(IF(INDEX(三跨两临近重点区段!$F:$F,MATCH(1,(MONTH(三跨两临近重点区段!$H:$H)=8)*(三跨两临近重点区段!$A:$A=D209),0))="已取消","已取消",INDEX(三跨两临近重点区段!$I:$I,MATCH(1,(MONTH(三跨两临近重点区段!$H:$H)=8)*(三跨两临近重点区段!$A:$A=D209)*(三跨两临近重点区段!$F:$F="现存区段"),0))),"")</f>
        <v/>
      </c>
      <c r="Y209" s="268" t="str">
        <f t="array" ref="Y209">IFERROR(IF(INDEX(三跨两临近重点区段!$F:$F,MATCH(1,(MONTH(三跨两临近重点区段!$H:$H)=9)*(三跨两临近重点区段!$A:$A=D209),0))="已取消","已取消",INDEX(三跨两临近重点区段!$H:$H,MATCH(1,(MONTH(三跨两临近重点区段!$H:$H)=9)*(三跨两临近重点区段!$A:$A=D209)*(三跨两临近重点区段!$F:$F="现存区段"),0))),"")</f>
        <v/>
      </c>
      <c r="Z209" s="232" t="str">
        <f t="array" ref="Z209">IFERROR(IF(INDEX(三跨两临近重点区段!$F:$F,MATCH(1,(MONTH(三跨两临近重点区段!$H:$H)=9)*(三跨两临近重点区段!$A:$A=D209),0))="已取消","已取消",INDEX(三跨两临近重点区段!$I:$I,MATCH(1,(MONTH(三跨两临近重点区段!$H:$H)=9)*(三跨两临近重点区段!$A:$A=D209)*(三跨两临近重点区段!$F:$F="现存区段"),0))),"")</f>
        <v/>
      </c>
      <c r="AA209" s="268" t="str">
        <f t="array" ref="AA209">IFERROR(IF(INDEX(三跨两临近重点区段!$F:$F,MATCH(1,(MONTH(三跨两临近重点区段!$H:$H)=10)*(三跨两临近重点区段!$A:$A=D209),0))="已取消","已取消",INDEX(三跨两临近重点区段!$H:$H,MATCH(1,(MONTH(三跨两临近重点区段!$H:$H)=10)*(三跨两临近重点区段!$A:$A=D209)*(三跨两临近重点区段!$F:$F="现存区段"),0))),"")</f>
        <v/>
      </c>
      <c r="AB209" s="72" t="str">
        <f t="array" ref="AB209">IFERROR(IF(INDEX(三跨两临近重点区段!$F:$F,MATCH(1,(MONTH(三跨两临近重点区段!$H:$H)=10)*(三跨两临近重点区段!$A:$A=D209),0))="已取消","已取消",INDEX(三跨两临近重点区段!$I:$I,MATCH(1,(MONTH(三跨两临近重点区段!$H:$H)=10)*(三跨两临近重点区段!$A:$A=D209)*(三跨两临近重点区段!$F:$F="现存区段"),0))),"")</f>
        <v/>
      </c>
      <c r="AC209" s="284" t="str">
        <f t="array" ref="AC209">IFERROR(IF(INDEX(三跨两临近重点区段!$F:$F,MATCH(1,(MONTH(三跨两临近重点区段!$H:$H)=11)*(三跨两临近重点区段!$A:$A=D209),0))="已取消","已取消",INDEX(三跨两临近重点区段!$H:$H,MATCH(1,(MONTH(三跨两临近重点区段!$H:$H)=11)*(三跨两临近重点区段!$A:$A=D209)*(三跨两临近重点区段!$F:$F="现存区段"),0))),"")</f>
        <v/>
      </c>
      <c r="AD209" s="72" t="str">
        <f t="array" ref="AD209">IFERROR(IF(INDEX(三跨两临近重点区段!$F:$F,MATCH(1,(MONTH(三跨两临近重点区段!$H:$H)=11)*(三跨两临近重点区段!$A:$A=D209),0))="已取消","已取消",INDEX(三跨两临近重点区段!$I:$I,MATCH(1,(MONTH(三跨两临近重点区段!$H:$H)=11)*(三跨两临近重点区段!$A:$A=D209)*(三跨两临近重点区段!$F:$F="现存区段"),0))),"")</f>
        <v/>
      </c>
      <c r="AE209" s="284" t="str">
        <f t="array" ref="AE209">IFERROR(IF(INDEX(三跨两临近重点区段!$F:$F,MATCH(1,(MONTH(三跨两临近重点区段!$H:$H)=12)*(三跨两临近重点区段!$A:$A=D209),0))="已取消","已取消",INDEX(三跨两临近重点区段!$H:$H,MATCH(1,(MONTH(三跨两临近重点区段!$H:$H)=12)*(三跨两临近重点区段!$A:$A=D209)*(三跨两临近重点区段!$F:$F="现存区段"),0))),"")</f>
        <v/>
      </c>
      <c r="AF209" s="72" t="str">
        <f t="array" ref="AF209">IFERROR(IF(INDEX(三跨两临近重点区段!$F:$F,MATCH(1,(MONTH(三跨两临近重点区段!$H:$H)=12)*(三跨两临近重点区段!$A:$A=D209),0))="已取消","已取消",INDEX(三跨两临近重点区段!$I:$I,MATCH(1,(MONTH(三跨两临近重点区段!$H:$H)=12)*(三跨两临近重点区段!$A:$A=D209)*(三跨两临近重点区段!$F:$F="现存区段"),0))),"")</f>
        <v/>
      </c>
      <c r="AH209" t="e">
        <f t="array" ref="AH209">INDEX(三跨两临近重点区段!$G:$G,MATCH(D209,三跨两临近重点区段!$A:$A,0))</f>
        <v>#N/A</v>
      </c>
    </row>
    <row r="210" ht="14.25" spans="1:34">
      <c r="A210" s="263" t="s">
        <v>150</v>
      </c>
      <c r="B210" s="264" t="s">
        <v>2459</v>
      </c>
      <c r="C210" s="263" t="s">
        <v>2126</v>
      </c>
      <c r="D210" s="263" t="s">
        <v>2463</v>
      </c>
      <c r="E210" s="265" t="s">
        <v>2458</v>
      </c>
      <c r="F210" s="264" t="s">
        <v>125</v>
      </c>
      <c r="G210" s="263" t="s">
        <v>971</v>
      </c>
      <c r="H210" s="263" t="s">
        <v>483</v>
      </c>
      <c r="I210" s="288"/>
      <c r="J210" s="196"/>
      <c r="K210" s="196"/>
      <c r="L210" s="196"/>
      <c r="M210" s="270"/>
      <c r="N210" s="270"/>
      <c r="O210" s="33"/>
      <c r="P210" s="107"/>
      <c r="Q210" s="279"/>
      <c r="R210" s="279"/>
      <c r="S210" s="282">
        <v>45457.5069444444</v>
      </c>
      <c r="T210" s="279" t="s">
        <v>2117</v>
      </c>
      <c r="U210" s="268" t="str">
        <f t="array" ref="U210">IFERROR(IF(INDEX(三跨两临近重点区段!$F:$F,MATCH(1,(MONTH(三跨两临近重点区段!$H:$H)=7)*(三跨两临近重点区段!$A:$A=D210),0))="已取消","已取消",INDEX(三跨两临近重点区段!$H:$H,MATCH(1,(MONTH(三跨两临近重点区段!$H:$H)=7)*(三跨两临近重点区段!$A:$A=D210)*(三跨两临近重点区段!$F:$F="现存区段"),0))),"")</f>
        <v/>
      </c>
      <c r="V210" s="232" t="str">
        <f t="array" ref="V210">IFERROR(IF(INDEX(三跨两临近重点区段!$F:$F,MATCH(1,(MONTH(三跨两临近重点区段!$H:$H)=7)*(三跨两临近重点区段!$A:$A=D210),0))="已取消","已取消",INDEX(三跨两临近重点区段!$I:$I,MATCH(1,(MONTH(三跨两临近重点区段!$H:$H)=7)*(三跨两临近重点区段!$A:$A=D210)*(三跨两临近重点区段!$F:$F="现存区段"),0))),"")</f>
        <v/>
      </c>
      <c r="W210" s="268" t="str">
        <f t="array" ref="W210">IFERROR(IF(INDEX(三跨两临近重点区段!$F:$F,MATCH(1,(MONTH(三跨两临近重点区段!$H:$H)=8)*(三跨两临近重点区段!$A:$A=D210),0))="已取消","已取消",INDEX(三跨两临近重点区段!$H:$H,MATCH(1,(MONTH(三跨两临近重点区段!$H:$H)=8)*(三跨两临近重点区段!$A:$A=D210)*(三跨两临近重点区段!$F:$F="现存区段"),0))),"")</f>
        <v/>
      </c>
      <c r="X210" s="232" t="str">
        <f t="array" ref="X210">IFERROR(IF(INDEX(三跨两临近重点区段!$F:$F,MATCH(1,(MONTH(三跨两临近重点区段!$H:$H)=8)*(三跨两临近重点区段!$A:$A=D210),0))="已取消","已取消",INDEX(三跨两临近重点区段!$I:$I,MATCH(1,(MONTH(三跨两临近重点区段!$H:$H)=8)*(三跨两临近重点区段!$A:$A=D210)*(三跨两临近重点区段!$F:$F="现存区段"),0))),"")</f>
        <v/>
      </c>
      <c r="Y210" s="268" t="str">
        <f t="array" ref="Y210">IFERROR(IF(INDEX(三跨两临近重点区段!$F:$F,MATCH(1,(MONTH(三跨两临近重点区段!$H:$H)=9)*(三跨两临近重点区段!$A:$A=D210),0))="已取消","已取消",INDEX(三跨两临近重点区段!$H:$H,MATCH(1,(MONTH(三跨两临近重点区段!$H:$H)=9)*(三跨两临近重点区段!$A:$A=D210)*(三跨两临近重点区段!$F:$F="现存区段"),0))),"")</f>
        <v/>
      </c>
      <c r="Z210" s="232" t="str">
        <f t="array" ref="Z210">IFERROR(IF(INDEX(三跨两临近重点区段!$F:$F,MATCH(1,(MONTH(三跨两临近重点区段!$H:$H)=9)*(三跨两临近重点区段!$A:$A=D210),0))="已取消","已取消",INDEX(三跨两临近重点区段!$I:$I,MATCH(1,(MONTH(三跨两临近重点区段!$H:$H)=9)*(三跨两临近重点区段!$A:$A=D210)*(三跨两临近重点区段!$F:$F="现存区段"),0))),"")</f>
        <v/>
      </c>
      <c r="AA210" s="268" t="str">
        <f t="array" ref="AA210">IFERROR(IF(INDEX(三跨两临近重点区段!$F:$F,MATCH(1,(MONTH(三跨两临近重点区段!$H:$H)=10)*(三跨两临近重点区段!$A:$A=D210),0))="已取消","已取消",INDEX(三跨两临近重点区段!$H:$H,MATCH(1,(MONTH(三跨两临近重点区段!$H:$H)=10)*(三跨两临近重点区段!$A:$A=D210)*(三跨两临近重点区段!$F:$F="现存区段"),0))),"")</f>
        <v/>
      </c>
      <c r="AB210" s="72" t="str">
        <f t="array" ref="AB210">IFERROR(IF(INDEX(三跨两临近重点区段!$F:$F,MATCH(1,(MONTH(三跨两临近重点区段!$H:$H)=10)*(三跨两临近重点区段!$A:$A=D210),0))="已取消","已取消",INDEX(三跨两临近重点区段!$I:$I,MATCH(1,(MONTH(三跨两临近重点区段!$H:$H)=10)*(三跨两临近重点区段!$A:$A=D210)*(三跨两临近重点区段!$F:$F="现存区段"),0))),"")</f>
        <v/>
      </c>
      <c r="AC210" s="284" t="str">
        <f t="array" ref="AC210">IFERROR(IF(INDEX(三跨两临近重点区段!$F:$F,MATCH(1,(MONTH(三跨两临近重点区段!$H:$H)=11)*(三跨两临近重点区段!$A:$A=D210),0))="已取消","已取消",INDEX(三跨两临近重点区段!$H:$H,MATCH(1,(MONTH(三跨两临近重点区段!$H:$H)=11)*(三跨两临近重点区段!$A:$A=D210)*(三跨两临近重点区段!$F:$F="现存区段"),0))),"")</f>
        <v/>
      </c>
      <c r="AD210" s="72" t="str">
        <f t="array" ref="AD210">IFERROR(IF(INDEX(三跨两临近重点区段!$F:$F,MATCH(1,(MONTH(三跨两临近重点区段!$H:$H)=11)*(三跨两临近重点区段!$A:$A=D210),0))="已取消","已取消",INDEX(三跨两临近重点区段!$I:$I,MATCH(1,(MONTH(三跨两临近重点区段!$H:$H)=11)*(三跨两临近重点区段!$A:$A=D210)*(三跨两临近重点区段!$F:$F="现存区段"),0))),"")</f>
        <v/>
      </c>
      <c r="AE210" s="284" t="str">
        <f t="array" ref="AE210">IFERROR(IF(INDEX(三跨两临近重点区段!$F:$F,MATCH(1,(MONTH(三跨两临近重点区段!$H:$H)=12)*(三跨两临近重点区段!$A:$A=D210),0))="已取消","已取消",INDEX(三跨两临近重点区段!$H:$H,MATCH(1,(MONTH(三跨两临近重点区段!$H:$H)=12)*(三跨两临近重点区段!$A:$A=D210)*(三跨两临近重点区段!$F:$F="现存区段"),0))),"")</f>
        <v/>
      </c>
      <c r="AF210" s="72" t="str">
        <f t="array" ref="AF210">IFERROR(IF(INDEX(三跨两临近重点区段!$F:$F,MATCH(1,(MONTH(三跨两临近重点区段!$H:$H)=12)*(三跨两临近重点区段!$A:$A=D210),0))="已取消","已取消",INDEX(三跨两临近重点区段!$I:$I,MATCH(1,(MONTH(三跨两临近重点区段!$H:$H)=12)*(三跨两临近重点区段!$A:$A=D210)*(三跨两临近重点区段!$F:$F="现存区段"),0))),"")</f>
        <v/>
      </c>
      <c r="AH210" t="e">
        <f t="array" ref="AH210">INDEX(三跨两临近重点区段!$G:$G,MATCH(D210,三跨两临近重点区段!$A:$A,0))</f>
        <v>#N/A</v>
      </c>
    </row>
    <row r="211" ht="14.25" spans="1:34">
      <c r="A211" s="263" t="s">
        <v>150</v>
      </c>
      <c r="B211" s="264" t="s">
        <v>2461</v>
      </c>
      <c r="C211" s="263" t="s">
        <v>2126</v>
      </c>
      <c r="D211" s="263" t="s">
        <v>2464</v>
      </c>
      <c r="E211" s="265" t="s">
        <v>2458</v>
      </c>
      <c r="F211" s="264" t="s">
        <v>125</v>
      </c>
      <c r="G211" s="263" t="s">
        <v>971</v>
      </c>
      <c r="H211" s="263" t="s">
        <v>483</v>
      </c>
      <c r="I211" s="288"/>
      <c r="J211" s="196"/>
      <c r="K211" s="196"/>
      <c r="L211" s="196"/>
      <c r="M211" s="270"/>
      <c r="N211" s="270"/>
      <c r="O211" s="33"/>
      <c r="P211" s="107"/>
      <c r="Q211" s="279"/>
      <c r="R211" s="279"/>
      <c r="S211" s="282">
        <v>45464.6930555556</v>
      </c>
      <c r="T211" s="279" t="s">
        <v>2117</v>
      </c>
      <c r="U211" s="268" t="str">
        <f t="array" ref="U211">IFERROR(IF(INDEX(三跨两临近重点区段!$F:$F,MATCH(1,(MONTH(三跨两临近重点区段!$H:$H)=7)*(三跨两临近重点区段!$A:$A=D211),0))="已取消","已取消",INDEX(三跨两临近重点区段!$H:$H,MATCH(1,(MONTH(三跨两临近重点区段!$H:$H)=7)*(三跨两临近重点区段!$A:$A=D211)*(三跨两临近重点区段!$F:$F="现存区段"),0))),"")</f>
        <v/>
      </c>
      <c r="V211" s="232" t="str">
        <f t="array" ref="V211">IFERROR(IF(INDEX(三跨两临近重点区段!$F:$F,MATCH(1,(MONTH(三跨两临近重点区段!$H:$H)=7)*(三跨两临近重点区段!$A:$A=D211),0))="已取消","已取消",INDEX(三跨两临近重点区段!$I:$I,MATCH(1,(MONTH(三跨两临近重点区段!$H:$H)=7)*(三跨两临近重点区段!$A:$A=D211)*(三跨两临近重点区段!$F:$F="现存区段"),0))),"")</f>
        <v/>
      </c>
      <c r="W211" s="268" t="str">
        <f t="array" ref="W211">IFERROR(IF(INDEX(三跨两临近重点区段!$F:$F,MATCH(1,(MONTH(三跨两临近重点区段!$H:$H)=8)*(三跨两临近重点区段!$A:$A=D211),0))="已取消","已取消",INDEX(三跨两临近重点区段!$H:$H,MATCH(1,(MONTH(三跨两临近重点区段!$H:$H)=8)*(三跨两临近重点区段!$A:$A=D211)*(三跨两临近重点区段!$F:$F="现存区段"),0))),"")</f>
        <v/>
      </c>
      <c r="X211" s="232" t="str">
        <f t="array" ref="X211">IFERROR(IF(INDEX(三跨两临近重点区段!$F:$F,MATCH(1,(MONTH(三跨两临近重点区段!$H:$H)=8)*(三跨两临近重点区段!$A:$A=D211),0))="已取消","已取消",INDEX(三跨两临近重点区段!$I:$I,MATCH(1,(MONTH(三跨两临近重点区段!$H:$H)=8)*(三跨两临近重点区段!$A:$A=D211)*(三跨两临近重点区段!$F:$F="现存区段"),0))),"")</f>
        <v/>
      </c>
      <c r="Y211" s="268" t="str">
        <f t="array" ref="Y211">IFERROR(IF(INDEX(三跨两临近重点区段!$F:$F,MATCH(1,(MONTH(三跨两临近重点区段!$H:$H)=9)*(三跨两临近重点区段!$A:$A=D211),0))="已取消","已取消",INDEX(三跨两临近重点区段!$H:$H,MATCH(1,(MONTH(三跨两临近重点区段!$H:$H)=9)*(三跨两临近重点区段!$A:$A=D211)*(三跨两临近重点区段!$F:$F="现存区段"),0))),"")</f>
        <v/>
      </c>
      <c r="Z211" s="232" t="str">
        <f t="array" ref="Z211">IFERROR(IF(INDEX(三跨两临近重点区段!$F:$F,MATCH(1,(MONTH(三跨两临近重点区段!$H:$H)=9)*(三跨两临近重点区段!$A:$A=D211),0))="已取消","已取消",INDEX(三跨两临近重点区段!$I:$I,MATCH(1,(MONTH(三跨两临近重点区段!$H:$H)=9)*(三跨两临近重点区段!$A:$A=D211)*(三跨两临近重点区段!$F:$F="现存区段"),0))),"")</f>
        <v/>
      </c>
      <c r="AA211" s="268" t="str">
        <f t="array" ref="AA211">IFERROR(IF(INDEX(三跨两临近重点区段!$F:$F,MATCH(1,(MONTH(三跨两临近重点区段!$H:$H)=10)*(三跨两临近重点区段!$A:$A=D211),0))="已取消","已取消",INDEX(三跨两临近重点区段!$H:$H,MATCH(1,(MONTH(三跨两临近重点区段!$H:$H)=10)*(三跨两临近重点区段!$A:$A=D211)*(三跨两临近重点区段!$F:$F="现存区段"),0))),"")</f>
        <v/>
      </c>
      <c r="AB211" s="72" t="str">
        <f t="array" ref="AB211">IFERROR(IF(INDEX(三跨两临近重点区段!$F:$F,MATCH(1,(MONTH(三跨两临近重点区段!$H:$H)=10)*(三跨两临近重点区段!$A:$A=D211),0))="已取消","已取消",INDEX(三跨两临近重点区段!$I:$I,MATCH(1,(MONTH(三跨两临近重点区段!$H:$H)=10)*(三跨两临近重点区段!$A:$A=D211)*(三跨两临近重点区段!$F:$F="现存区段"),0))),"")</f>
        <v/>
      </c>
      <c r="AC211" s="284" t="str">
        <f t="array" ref="AC211">IFERROR(IF(INDEX(三跨两临近重点区段!$F:$F,MATCH(1,(MONTH(三跨两临近重点区段!$H:$H)=11)*(三跨两临近重点区段!$A:$A=D211),0))="已取消","已取消",INDEX(三跨两临近重点区段!$H:$H,MATCH(1,(MONTH(三跨两临近重点区段!$H:$H)=11)*(三跨两临近重点区段!$A:$A=D211)*(三跨两临近重点区段!$F:$F="现存区段"),0))),"")</f>
        <v/>
      </c>
      <c r="AD211" s="72" t="str">
        <f t="array" ref="AD211">IFERROR(IF(INDEX(三跨两临近重点区段!$F:$F,MATCH(1,(MONTH(三跨两临近重点区段!$H:$H)=11)*(三跨两临近重点区段!$A:$A=D211),0))="已取消","已取消",INDEX(三跨两临近重点区段!$I:$I,MATCH(1,(MONTH(三跨两临近重点区段!$H:$H)=11)*(三跨两临近重点区段!$A:$A=D211)*(三跨两临近重点区段!$F:$F="现存区段"),0))),"")</f>
        <v/>
      </c>
      <c r="AE211" s="284" t="str">
        <f t="array" ref="AE211">IFERROR(IF(INDEX(三跨两临近重点区段!$F:$F,MATCH(1,(MONTH(三跨两临近重点区段!$H:$H)=12)*(三跨两临近重点区段!$A:$A=D211),0))="已取消","已取消",INDEX(三跨两临近重点区段!$H:$H,MATCH(1,(MONTH(三跨两临近重点区段!$H:$H)=12)*(三跨两临近重点区段!$A:$A=D211)*(三跨两临近重点区段!$F:$F="现存区段"),0))),"")</f>
        <v/>
      </c>
      <c r="AF211" s="72" t="str">
        <f t="array" ref="AF211">IFERROR(IF(INDEX(三跨两临近重点区段!$F:$F,MATCH(1,(MONTH(三跨两临近重点区段!$H:$H)=12)*(三跨两临近重点区段!$A:$A=D211),0))="已取消","已取消",INDEX(三跨两临近重点区段!$I:$I,MATCH(1,(MONTH(三跨两临近重点区段!$H:$H)=12)*(三跨两临近重点区段!$A:$A=D211)*(三跨两临近重点区段!$F:$F="现存区段"),0))),"")</f>
        <v/>
      </c>
      <c r="AH211" t="e">
        <f t="array" ref="AH211">INDEX(三跨两临近重点区段!$G:$G,MATCH(D211,三跨两临近重点区段!$A:$A,0))</f>
        <v>#N/A</v>
      </c>
    </row>
    <row r="212" ht="14.25" spans="1:34">
      <c r="A212" s="263" t="s">
        <v>150</v>
      </c>
      <c r="B212" s="264" t="s">
        <v>2455</v>
      </c>
      <c r="C212" s="263" t="s">
        <v>2465</v>
      </c>
      <c r="D212" s="263" t="s">
        <v>2466</v>
      </c>
      <c r="E212" s="265" t="s">
        <v>2458</v>
      </c>
      <c r="F212" s="264" t="s">
        <v>125</v>
      </c>
      <c r="G212" s="263" t="s">
        <v>620</v>
      </c>
      <c r="H212" s="263" t="s">
        <v>445</v>
      </c>
      <c r="I212" s="288"/>
      <c r="J212" s="196"/>
      <c r="K212" s="196"/>
      <c r="L212" s="196"/>
      <c r="M212" s="270"/>
      <c r="N212" s="270"/>
      <c r="O212" s="33"/>
      <c r="P212" s="107"/>
      <c r="Q212" s="279"/>
      <c r="R212" s="279"/>
      <c r="S212" s="282">
        <v>45457.5069444444</v>
      </c>
      <c r="T212" s="279" t="s">
        <v>2117</v>
      </c>
      <c r="U212" s="268" t="str">
        <f t="array" ref="U212">IFERROR(IF(INDEX(三跨两临近重点区段!$F:$F,MATCH(1,(MONTH(三跨两临近重点区段!$H:$H)=7)*(三跨两临近重点区段!$A:$A=D212),0))="已取消","已取消",INDEX(三跨两临近重点区段!$H:$H,MATCH(1,(MONTH(三跨两临近重点区段!$H:$H)=7)*(三跨两临近重点区段!$A:$A=D212)*(三跨两临近重点区段!$F:$F="现存区段"),0))),"")</f>
        <v/>
      </c>
      <c r="V212" s="232" t="str">
        <f t="array" ref="V212">IFERROR(IF(INDEX(三跨两临近重点区段!$F:$F,MATCH(1,(MONTH(三跨两临近重点区段!$H:$H)=7)*(三跨两临近重点区段!$A:$A=D212),0))="已取消","已取消",INDEX(三跨两临近重点区段!$I:$I,MATCH(1,(MONTH(三跨两临近重点区段!$H:$H)=7)*(三跨两临近重点区段!$A:$A=D212)*(三跨两临近重点区段!$F:$F="现存区段"),0))),"")</f>
        <v/>
      </c>
      <c r="W212" s="268" t="str">
        <f t="array" ref="W212">IFERROR(IF(INDEX(三跨两临近重点区段!$F:$F,MATCH(1,(MONTH(三跨两临近重点区段!$H:$H)=8)*(三跨两临近重点区段!$A:$A=D212),0))="已取消","已取消",INDEX(三跨两临近重点区段!$H:$H,MATCH(1,(MONTH(三跨两临近重点区段!$H:$H)=8)*(三跨两临近重点区段!$A:$A=D212)*(三跨两临近重点区段!$F:$F="现存区段"),0))),"")</f>
        <v/>
      </c>
      <c r="X212" s="232" t="str">
        <f t="array" ref="X212">IFERROR(IF(INDEX(三跨两临近重点区段!$F:$F,MATCH(1,(MONTH(三跨两临近重点区段!$H:$H)=8)*(三跨两临近重点区段!$A:$A=D212),0))="已取消","已取消",INDEX(三跨两临近重点区段!$I:$I,MATCH(1,(MONTH(三跨两临近重点区段!$H:$H)=8)*(三跨两临近重点区段!$A:$A=D212)*(三跨两临近重点区段!$F:$F="现存区段"),0))),"")</f>
        <v/>
      </c>
      <c r="Y212" s="268" t="str">
        <f t="array" ref="Y212">IFERROR(IF(INDEX(三跨两临近重点区段!$F:$F,MATCH(1,(MONTH(三跨两临近重点区段!$H:$H)=9)*(三跨两临近重点区段!$A:$A=D212),0))="已取消","已取消",INDEX(三跨两临近重点区段!$H:$H,MATCH(1,(MONTH(三跨两临近重点区段!$H:$H)=9)*(三跨两临近重点区段!$A:$A=D212)*(三跨两临近重点区段!$F:$F="现存区段"),0))),"")</f>
        <v/>
      </c>
      <c r="Z212" s="232" t="str">
        <f t="array" ref="Z212">IFERROR(IF(INDEX(三跨两临近重点区段!$F:$F,MATCH(1,(MONTH(三跨两临近重点区段!$H:$H)=9)*(三跨两临近重点区段!$A:$A=D212),0))="已取消","已取消",INDEX(三跨两临近重点区段!$I:$I,MATCH(1,(MONTH(三跨两临近重点区段!$H:$H)=9)*(三跨两临近重点区段!$A:$A=D212)*(三跨两临近重点区段!$F:$F="现存区段"),0))),"")</f>
        <v/>
      </c>
      <c r="AA212" s="268" t="str">
        <f t="array" ref="AA212">IFERROR(IF(INDEX(三跨两临近重点区段!$F:$F,MATCH(1,(MONTH(三跨两临近重点区段!$H:$H)=10)*(三跨两临近重点区段!$A:$A=D212),0))="已取消","已取消",INDEX(三跨两临近重点区段!$H:$H,MATCH(1,(MONTH(三跨两临近重点区段!$H:$H)=10)*(三跨两临近重点区段!$A:$A=D212)*(三跨两临近重点区段!$F:$F="现存区段"),0))),"")</f>
        <v/>
      </c>
      <c r="AB212" s="72" t="str">
        <f t="array" ref="AB212">IFERROR(IF(INDEX(三跨两临近重点区段!$F:$F,MATCH(1,(MONTH(三跨两临近重点区段!$H:$H)=10)*(三跨两临近重点区段!$A:$A=D212),0))="已取消","已取消",INDEX(三跨两临近重点区段!$I:$I,MATCH(1,(MONTH(三跨两临近重点区段!$H:$H)=10)*(三跨两临近重点区段!$A:$A=D212)*(三跨两临近重点区段!$F:$F="现存区段"),0))),"")</f>
        <v/>
      </c>
      <c r="AC212" s="284" t="str">
        <f t="array" ref="AC212">IFERROR(IF(INDEX(三跨两临近重点区段!$F:$F,MATCH(1,(MONTH(三跨两临近重点区段!$H:$H)=11)*(三跨两临近重点区段!$A:$A=D212),0))="已取消","已取消",INDEX(三跨两临近重点区段!$H:$H,MATCH(1,(MONTH(三跨两临近重点区段!$H:$H)=11)*(三跨两临近重点区段!$A:$A=D212)*(三跨两临近重点区段!$F:$F="现存区段"),0))),"")</f>
        <v/>
      </c>
      <c r="AD212" s="72" t="str">
        <f t="array" ref="AD212">IFERROR(IF(INDEX(三跨两临近重点区段!$F:$F,MATCH(1,(MONTH(三跨两临近重点区段!$H:$H)=11)*(三跨两临近重点区段!$A:$A=D212),0))="已取消","已取消",INDEX(三跨两临近重点区段!$I:$I,MATCH(1,(MONTH(三跨两临近重点区段!$H:$H)=11)*(三跨两临近重点区段!$A:$A=D212)*(三跨两临近重点区段!$F:$F="现存区段"),0))),"")</f>
        <v/>
      </c>
      <c r="AE212" s="284" t="str">
        <f t="array" ref="AE212">IFERROR(IF(INDEX(三跨两临近重点区段!$F:$F,MATCH(1,(MONTH(三跨两临近重点区段!$H:$H)=12)*(三跨两临近重点区段!$A:$A=D212),0))="已取消","已取消",INDEX(三跨两临近重点区段!$H:$H,MATCH(1,(MONTH(三跨两临近重点区段!$H:$H)=12)*(三跨两临近重点区段!$A:$A=D212)*(三跨两临近重点区段!$F:$F="现存区段"),0))),"")</f>
        <v/>
      </c>
      <c r="AF212" s="72" t="str">
        <f t="array" ref="AF212">IFERROR(IF(INDEX(三跨两临近重点区段!$F:$F,MATCH(1,(MONTH(三跨两临近重点区段!$H:$H)=12)*(三跨两临近重点区段!$A:$A=D212),0))="已取消","已取消",INDEX(三跨两临近重点区段!$I:$I,MATCH(1,(MONTH(三跨两临近重点区段!$H:$H)=12)*(三跨两临近重点区段!$A:$A=D212)*(三跨两临近重点区段!$F:$F="现存区段"),0))),"")</f>
        <v/>
      </c>
      <c r="AH212" t="e">
        <f t="array" ref="AH212">INDEX(三跨两临近重点区段!$G:$G,MATCH(D212,三跨两临近重点区段!$A:$A,0))</f>
        <v>#N/A</v>
      </c>
    </row>
    <row r="213" ht="14.25" spans="1:34">
      <c r="A213" s="263" t="s">
        <v>150</v>
      </c>
      <c r="B213" s="264" t="s">
        <v>2455</v>
      </c>
      <c r="C213" s="263" t="s">
        <v>2159</v>
      </c>
      <c r="D213" s="263" t="s">
        <v>2467</v>
      </c>
      <c r="E213" s="265" t="s">
        <v>2458</v>
      </c>
      <c r="F213" s="264" t="s">
        <v>125</v>
      </c>
      <c r="G213" s="263" t="s">
        <v>620</v>
      </c>
      <c r="H213" s="263" t="s">
        <v>445</v>
      </c>
      <c r="I213" s="288"/>
      <c r="J213" s="196"/>
      <c r="K213" s="196"/>
      <c r="L213" s="196"/>
      <c r="M213" s="270"/>
      <c r="N213" s="270"/>
      <c r="O213" s="33"/>
      <c r="P213" s="107"/>
      <c r="Q213" s="279"/>
      <c r="R213" s="279"/>
      <c r="S213" s="282">
        <v>45457.5069444444</v>
      </c>
      <c r="T213" s="279" t="s">
        <v>2117</v>
      </c>
      <c r="U213" s="268" t="str">
        <f t="array" ref="U213">IFERROR(IF(INDEX(三跨两临近重点区段!$F:$F,MATCH(1,(MONTH(三跨两临近重点区段!$H:$H)=7)*(三跨两临近重点区段!$A:$A=D213),0))="已取消","已取消",INDEX(三跨两临近重点区段!$H:$H,MATCH(1,(MONTH(三跨两临近重点区段!$H:$H)=7)*(三跨两临近重点区段!$A:$A=D213)*(三跨两临近重点区段!$F:$F="现存区段"),0))),"")</f>
        <v/>
      </c>
      <c r="V213" s="232" t="str">
        <f t="array" ref="V213">IFERROR(IF(INDEX(三跨两临近重点区段!$F:$F,MATCH(1,(MONTH(三跨两临近重点区段!$H:$H)=7)*(三跨两临近重点区段!$A:$A=D213),0))="已取消","已取消",INDEX(三跨两临近重点区段!$I:$I,MATCH(1,(MONTH(三跨两临近重点区段!$H:$H)=7)*(三跨两临近重点区段!$A:$A=D213)*(三跨两临近重点区段!$F:$F="现存区段"),0))),"")</f>
        <v/>
      </c>
      <c r="W213" s="268" t="str">
        <f t="array" ref="W213">IFERROR(IF(INDEX(三跨两临近重点区段!$F:$F,MATCH(1,(MONTH(三跨两临近重点区段!$H:$H)=8)*(三跨两临近重点区段!$A:$A=D213),0))="已取消","已取消",INDEX(三跨两临近重点区段!$H:$H,MATCH(1,(MONTH(三跨两临近重点区段!$H:$H)=8)*(三跨两临近重点区段!$A:$A=D213)*(三跨两临近重点区段!$F:$F="现存区段"),0))),"")</f>
        <v/>
      </c>
      <c r="X213" s="232" t="str">
        <f t="array" ref="X213">IFERROR(IF(INDEX(三跨两临近重点区段!$F:$F,MATCH(1,(MONTH(三跨两临近重点区段!$H:$H)=8)*(三跨两临近重点区段!$A:$A=D213),0))="已取消","已取消",INDEX(三跨两临近重点区段!$I:$I,MATCH(1,(MONTH(三跨两临近重点区段!$H:$H)=8)*(三跨两临近重点区段!$A:$A=D213)*(三跨两临近重点区段!$F:$F="现存区段"),0))),"")</f>
        <v/>
      </c>
      <c r="Y213" s="268" t="str">
        <f t="array" ref="Y213">IFERROR(IF(INDEX(三跨两临近重点区段!$F:$F,MATCH(1,(MONTH(三跨两临近重点区段!$H:$H)=9)*(三跨两临近重点区段!$A:$A=D213),0))="已取消","已取消",INDEX(三跨两临近重点区段!$H:$H,MATCH(1,(MONTH(三跨两临近重点区段!$H:$H)=9)*(三跨两临近重点区段!$A:$A=D213)*(三跨两临近重点区段!$F:$F="现存区段"),0))),"")</f>
        <v/>
      </c>
      <c r="Z213" s="232" t="str">
        <f t="array" ref="Z213">IFERROR(IF(INDEX(三跨两临近重点区段!$F:$F,MATCH(1,(MONTH(三跨两临近重点区段!$H:$H)=9)*(三跨两临近重点区段!$A:$A=D213),0))="已取消","已取消",INDEX(三跨两临近重点区段!$I:$I,MATCH(1,(MONTH(三跨两临近重点区段!$H:$H)=9)*(三跨两临近重点区段!$A:$A=D213)*(三跨两临近重点区段!$F:$F="现存区段"),0))),"")</f>
        <v/>
      </c>
      <c r="AA213" s="268" t="str">
        <f t="array" ref="AA213">IFERROR(IF(INDEX(三跨两临近重点区段!$F:$F,MATCH(1,(MONTH(三跨两临近重点区段!$H:$H)=10)*(三跨两临近重点区段!$A:$A=D213),0))="已取消","已取消",INDEX(三跨两临近重点区段!$H:$H,MATCH(1,(MONTH(三跨两临近重点区段!$H:$H)=10)*(三跨两临近重点区段!$A:$A=D213)*(三跨两临近重点区段!$F:$F="现存区段"),0))),"")</f>
        <v/>
      </c>
      <c r="AB213" s="72" t="str">
        <f t="array" ref="AB213">IFERROR(IF(INDEX(三跨两临近重点区段!$F:$F,MATCH(1,(MONTH(三跨两临近重点区段!$H:$H)=10)*(三跨两临近重点区段!$A:$A=D213),0))="已取消","已取消",INDEX(三跨两临近重点区段!$I:$I,MATCH(1,(MONTH(三跨两临近重点区段!$H:$H)=10)*(三跨两临近重点区段!$A:$A=D213)*(三跨两临近重点区段!$F:$F="现存区段"),0))),"")</f>
        <v/>
      </c>
      <c r="AC213" s="284" t="str">
        <f t="array" ref="AC213">IFERROR(IF(INDEX(三跨两临近重点区段!$F:$F,MATCH(1,(MONTH(三跨两临近重点区段!$H:$H)=11)*(三跨两临近重点区段!$A:$A=D213),0))="已取消","已取消",INDEX(三跨两临近重点区段!$H:$H,MATCH(1,(MONTH(三跨两临近重点区段!$H:$H)=11)*(三跨两临近重点区段!$A:$A=D213)*(三跨两临近重点区段!$F:$F="现存区段"),0))),"")</f>
        <v/>
      </c>
      <c r="AD213" s="72" t="str">
        <f t="array" ref="AD213">IFERROR(IF(INDEX(三跨两临近重点区段!$F:$F,MATCH(1,(MONTH(三跨两临近重点区段!$H:$H)=11)*(三跨两临近重点区段!$A:$A=D213),0))="已取消","已取消",INDEX(三跨两临近重点区段!$I:$I,MATCH(1,(MONTH(三跨两临近重点区段!$H:$H)=11)*(三跨两临近重点区段!$A:$A=D213)*(三跨两临近重点区段!$F:$F="现存区段"),0))),"")</f>
        <v/>
      </c>
      <c r="AE213" s="284" t="str">
        <f t="array" ref="AE213">IFERROR(IF(INDEX(三跨两临近重点区段!$F:$F,MATCH(1,(MONTH(三跨两临近重点区段!$H:$H)=12)*(三跨两临近重点区段!$A:$A=D213),0))="已取消","已取消",INDEX(三跨两临近重点区段!$H:$H,MATCH(1,(MONTH(三跨两临近重点区段!$H:$H)=12)*(三跨两临近重点区段!$A:$A=D213)*(三跨两临近重点区段!$F:$F="现存区段"),0))),"")</f>
        <v/>
      </c>
      <c r="AF213" s="72" t="str">
        <f t="array" ref="AF213">IFERROR(IF(INDEX(三跨两临近重点区段!$F:$F,MATCH(1,(MONTH(三跨两临近重点区段!$H:$H)=12)*(三跨两临近重点区段!$A:$A=D213),0))="已取消","已取消",INDEX(三跨两临近重点区段!$I:$I,MATCH(1,(MONTH(三跨两临近重点区段!$H:$H)=12)*(三跨两临近重点区段!$A:$A=D213)*(三跨两临近重点区段!$F:$F="现存区段"),0))),"")</f>
        <v/>
      </c>
      <c r="AH213" t="e">
        <f t="array" ref="AH213">INDEX(三跨两临近重点区段!$G:$G,MATCH(D213,三跨两临近重点区段!$A:$A,0))</f>
        <v>#N/A</v>
      </c>
    </row>
    <row r="214" ht="14.25" spans="1:34">
      <c r="A214" s="263" t="s">
        <v>150</v>
      </c>
      <c r="B214" s="264" t="s">
        <v>2455</v>
      </c>
      <c r="C214" s="263" t="s">
        <v>2468</v>
      </c>
      <c r="D214" s="263" t="s">
        <v>2469</v>
      </c>
      <c r="E214" s="265" t="s">
        <v>2458</v>
      </c>
      <c r="F214" s="264" t="s">
        <v>125</v>
      </c>
      <c r="G214" s="263" t="s">
        <v>620</v>
      </c>
      <c r="H214" s="263" t="s">
        <v>445</v>
      </c>
      <c r="I214" s="288"/>
      <c r="J214" s="196"/>
      <c r="K214" s="196"/>
      <c r="L214" s="196"/>
      <c r="M214" s="270"/>
      <c r="N214" s="270"/>
      <c r="O214" s="33"/>
      <c r="P214" s="107"/>
      <c r="Q214" s="279"/>
      <c r="R214" s="279"/>
      <c r="S214" s="278">
        <v>45457</v>
      </c>
      <c r="T214" s="279" t="s">
        <v>2117</v>
      </c>
      <c r="U214" s="268" t="str">
        <f t="array" ref="U214">IFERROR(IF(INDEX(三跨两临近重点区段!$F:$F,MATCH(1,(MONTH(三跨两临近重点区段!$H:$H)=7)*(三跨两临近重点区段!$A:$A=D214),0))="已取消","已取消",INDEX(三跨两临近重点区段!$H:$H,MATCH(1,(MONTH(三跨两临近重点区段!$H:$H)=7)*(三跨两临近重点区段!$A:$A=D214)*(三跨两临近重点区段!$F:$F="现存区段"),0))),"")</f>
        <v/>
      </c>
      <c r="V214" s="232" t="str">
        <f t="array" ref="V214">IFERROR(IF(INDEX(三跨两临近重点区段!$F:$F,MATCH(1,(MONTH(三跨两临近重点区段!$H:$H)=7)*(三跨两临近重点区段!$A:$A=D214),0))="已取消","已取消",INDEX(三跨两临近重点区段!$I:$I,MATCH(1,(MONTH(三跨两临近重点区段!$H:$H)=7)*(三跨两临近重点区段!$A:$A=D214)*(三跨两临近重点区段!$F:$F="现存区段"),0))),"")</f>
        <v/>
      </c>
      <c r="W214" s="268" t="str">
        <f t="array" ref="W214">IFERROR(IF(INDEX(三跨两临近重点区段!$F:$F,MATCH(1,(MONTH(三跨两临近重点区段!$H:$H)=8)*(三跨两临近重点区段!$A:$A=D214),0))="已取消","已取消",INDEX(三跨两临近重点区段!$H:$H,MATCH(1,(MONTH(三跨两临近重点区段!$H:$H)=8)*(三跨两临近重点区段!$A:$A=D214)*(三跨两临近重点区段!$F:$F="现存区段"),0))),"")</f>
        <v/>
      </c>
      <c r="X214" s="232" t="str">
        <f t="array" ref="X214">IFERROR(IF(INDEX(三跨两临近重点区段!$F:$F,MATCH(1,(MONTH(三跨两临近重点区段!$H:$H)=8)*(三跨两临近重点区段!$A:$A=D214),0))="已取消","已取消",INDEX(三跨两临近重点区段!$I:$I,MATCH(1,(MONTH(三跨两临近重点区段!$H:$H)=8)*(三跨两临近重点区段!$A:$A=D214)*(三跨两临近重点区段!$F:$F="现存区段"),0))),"")</f>
        <v/>
      </c>
      <c r="Y214" s="268" t="str">
        <f t="array" ref="Y214">IFERROR(IF(INDEX(三跨两临近重点区段!$F:$F,MATCH(1,(MONTH(三跨两临近重点区段!$H:$H)=9)*(三跨两临近重点区段!$A:$A=D214),0))="已取消","已取消",INDEX(三跨两临近重点区段!$H:$H,MATCH(1,(MONTH(三跨两临近重点区段!$H:$H)=9)*(三跨两临近重点区段!$A:$A=D214)*(三跨两临近重点区段!$F:$F="现存区段"),0))),"")</f>
        <v/>
      </c>
      <c r="Z214" s="232" t="str">
        <f t="array" ref="Z214">IFERROR(IF(INDEX(三跨两临近重点区段!$F:$F,MATCH(1,(MONTH(三跨两临近重点区段!$H:$H)=9)*(三跨两临近重点区段!$A:$A=D214),0))="已取消","已取消",INDEX(三跨两临近重点区段!$I:$I,MATCH(1,(MONTH(三跨两临近重点区段!$H:$H)=9)*(三跨两临近重点区段!$A:$A=D214)*(三跨两临近重点区段!$F:$F="现存区段"),0))),"")</f>
        <v/>
      </c>
      <c r="AA214" s="268" t="str">
        <f t="array" ref="AA214">IFERROR(IF(INDEX(三跨两临近重点区段!$F:$F,MATCH(1,(MONTH(三跨两临近重点区段!$H:$H)=10)*(三跨两临近重点区段!$A:$A=D214),0))="已取消","已取消",INDEX(三跨两临近重点区段!$H:$H,MATCH(1,(MONTH(三跨两临近重点区段!$H:$H)=10)*(三跨两临近重点区段!$A:$A=D214)*(三跨两临近重点区段!$F:$F="现存区段"),0))),"")</f>
        <v/>
      </c>
      <c r="AB214" s="72" t="str">
        <f t="array" ref="AB214">IFERROR(IF(INDEX(三跨两临近重点区段!$F:$F,MATCH(1,(MONTH(三跨两临近重点区段!$H:$H)=10)*(三跨两临近重点区段!$A:$A=D214),0))="已取消","已取消",INDEX(三跨两临近重点区段!$I:$I,MATCH(1,(MONTH(三跨两临近重点区段!$H:$H)=10)*(三跨两临近重点区段!$A:$A=D214)*(三跨两临近重点区段!$F:$F="现存区段"),0))),"")</f>
        <v/>
      </c>
      <c r="AC214" s="284" t="str">
        <f t="array" ref="AC214">IFERROR(IF(INDEX(三跨两临近重点区段!$F:$F,MATCH(1,(MONTH(三跨两临近重点区段!$H:$H)=11)*(三跨两临近重点区段!$A:$A=D214),0))="已取消","已取消",INDEX(三跨两临近重点区段!$H:$H,MATCH(1,(MONTH(三跨两临近重点区段!$H:$H)=11)*(三跨两临近重点区段!$A:$A=D214)*(三跨两临近重点区段!$F:$F="现存区段"),0))),"")</f>
        <v/>
      </c>
      <c r="AD214" s="72" t="str">
        <f t="array" ref="AD214">IFERROR(IF(INDEX(三跨两临近重点区段!$F:$F,MATCH(1,(MONTH(三跨两临近重点区段!$H:$H)=11)*(三跨两临近重点区段!$A:$A=D214),0))="已取消","已取消",INDEX(三跨两临近重点区段!$I:$I,MATCH(1,(MONTH(三跨两临近重点区段!$H:$H)=11)*(三跨两临近重点区段!$A:$A=D214)*(三跨两临近重点区段!$F:$F="现存区段"),0))),"")</f>
        <v/>
      </c>
      <c r="AE214" s="284" t="str">
        <f t="array" ref="AE214">IFERROR(IF(INDEX(三跨两临近重点区段!$F:$F,MATCH(1,(MONTH(三跨两临近重点区段!$H:$H)=12)*(三跨两临近重点区段!$A:$A=D214),0))="已取消","已取消",INDEX(三跨两临近重点区段!$H:$H,MATCH(1,(MONTH(三跨两临近重点区段!$H:$H)=12)*(三跨两临近重点区段!$A:$A=D214)*(三跨两临近重点区段!$F:$F="现存区段"),0))),"")</f>
        <v/>
      </c>
      <c r="AF214" s="72" t="str">
        <f t="array" ref="AF214">IFERROR(IF(INDEX(三跨两临近重点区段!$F:$F,MATCH(1,(MONTH(三跨两临近重点区段!$H:$H)=12)*(三跨两临近重点区段!$A:$A=D214),0))="已取消","已取消",INDEX(三跨两临近重点区段!$I:$I,MATCH(1,(MONTH(三跨两临近重点区段!$H:$H)=12)*(三跨两临近重点区段!$A:$A=D214)*(三跨两临近重点区段!$F:$F="现存区段"),0))),"")</f>
        <v/>
      </c>
      <c r="AH214" t="e">
        <f t="array" ref="AH214">INDEX(三跨两临近重点区段!$G:$G,MATCH(D214,三跨两临近重点区段!$A:$A,0))</f>
        <v>#N/A</v>
      </c>
    </row>
    <row r="215" ht="14.25" spans="1:34">
      <c r="A215" s="263" t="s">
        <v>150</v>
      </c>
      <c r="B215" s="264" t="s">
        <v>2455</v>
      </c>
      <c r="C215" s="263" t="s">
        <v>2189</v>
      </c>
      <c r="D215" s="263" t="s">
        <v>2470</v>
      </c>
      <c r="E215" s="265" t="s">
        <v>2458</v>
      </c>
      <c r="F215" s="264" t="s">
        <v>125</v>
      </c>
      <c r="G215" s="263" t="s">
        <v>620</v>
      </c>
      <c r="H215" s="263" t="s">
        <v>445</v>
      </c>
      <c r="I215" s="288"/>
      <c r="J215" s="196"/>
      <c r="K215" s="196"/>
      <c r="L215" s="196"/>
      <c r="M215" s="270"/>
      <c r="N215" s="270"/>
      <c r="O215" s="33"/>
      <c r="P215" s="107"/>
      <c r="Q215" s="279"/>
      <c r="R215" s="279"/>
      <c r="S215" s="278">
        <v>45457</v>
      </c>
      <c r="T215" s="279" t="s">
        <v>2117</v>
      </c>
      <c r="U215" s="268" t="str">
        <f t="array" ref="U215">IFERROR(IF(INDEX(三跨两临近重点区段!$F:$F,MATCH(1,(MONTH(三跨两临近重点区段!$H:$H)=7)*(三跨两临近重点区段!$A:$A=D215),0))="已取消","已取消",INDEX(三跨两临近重点区段!$H:$H,MATCH(1,(MONTH(三跨两临近重点区段!$H:$H)=7)*(三跨两临近重点区段!$A:$A=D215)*(三跨两临近重点区段!$F:$F="现存区段"),0))),"")</f>
        <v/>
      </c>
      <c r="V215" s="232" t="str">
        <f t="array" ref="V215">IFERROR(IF(INDEX(三跨两临近重点区段!$F:$F,MATCH(1,(MONTH(三跨两临近重点区段!$H:$H)=7)*(三跨两临近重点区段!$A:$A=D215),0))="已取消","已取消",INDEX(三跨两临近重点区段!$I:$I,MATCH(1,(MONTH(三跨两临近重点区段!$H:$H)=7)*(三跨两临近重点区段!$A:$A=D215)*(三跨两临近重点区段!$F:$F="现存区段"),0))),"")</f>
        <v/>
      </c>
      <c r="W215" s="268" t="str">
        <f t="array" ref="W215">IFERROR(IF(INDEX(三跨两临近重点区段!$F:$F,MATCH(1,(MONTH(三跨两临近重点区段!$H:$H)=8)*(三跨两临近重点区段!$A:$A=D215),0))="已取消","已取消",INDEX(三跨两临近重点区段!$H:$H,MATCH(1,(MONTH(三跨两临近重点区段!$H:$H)=8)*(三跨两临近重点区段!$A:$A=D215)*(三跨两临近重点区段!$F:$F="现存区段"),0))),"")</f>
        <v/>
      </c>
      <c r="X215" s="232" t="str">
        <f t="array" ref="X215">IFERROR(IF(INDEX(三跨两临近重点区段!$F:$F,MATCH(1,(MONTH(三跨两临近重点区段!$H:$H)=8)*(三跨两临近重点区段!$A:$A=D215),0))="已取消","已取消",INDEX(三跨两临近重点区段!$I:$I,MATCH(1,(MONTH(三跨两临近重点区段!$H:$H)=8)*(三跨两临近重点区段!$A:$A=D215)*(三跨两临近重点区段!$F:$F="现存区段"),0))),"")</f>
        <v/>
      </c>
      <c r="Y215" s="268" t="str">
        <f t="array" ref="Y215">IFERROR(IF(INDEX(三跨两临近重点区段!$F:$F,MATCH(1,(MONTH(三跨两临近重点区段!$H:$H)=9)*(三跨两临近重点区段!$A:$A=D215),0))="已取消","已取消",INDEX(三跨两临近重点区段!$H:$H,MATCH(1,(MONTH(三跨两临近重点区段!$H:$H)=9)*(三跨两临近重点区段!$A:$A=D215)*(三跨两临近重点区段!$F:$F="现存区段"),0))),"")</f>
        <v/>
      </c>
      <c r="Z215" s="232" t="str">
        <f t="array" ref="Z215">IFERROR(IF(INDEX(三跨两临近重点区段!$F:$F,MATCH(1,(MONTH(三跨两临近重点区段!$H:$H)=9)*(三跨两临近重点区段!$A:$A=D215),0))="已取消","已取消",INDEX(三跨两临近重点区段!$I:$I,MATCH(1,(MONTH(三跨两临近重点区段!$H:$H)=9)*(三跨两临近重点区段!$A:$A=D215)*(三跨两临近重点区段!$F:$F="现存区段"),0))),"")</f>
        <v/>
      </c>
      <c r="AA215" s="268" t="str">
        <f t="array" ref="AA215">IFERROR(IF(INDEX(三跨两临近重点区段!$F:$F,MATCH(1,(MONTH(三跨两临近重点区段!$H:$H)=10)*(三跨两临近重点区段!$A:$A=D215),0))="已取消","已取消",INDEX(三跨两临近重点区段!$H:$H,MATCH(1,(MONTH(三跨两临近重点区段!$H:$H)=10)*(三跨两临近重点区段!$A:$A=D215)*(三跨两临近重点区段!$F:$F="现存区段"),0))),"")</f>
        <v/>
      </c>
      <c r="AB215" s="72" t="str">
        <f t="array" ref="AB215">IFERROR(IF(INDEX(三跨两临近重点区段!$F:$F,MATCH(1,(MONTH(三跨两临近重点区段!$H:$H)=10)*(三跨两临近重点区段!$A:$A=D215),0))="已取消","已取消",INDEX(三跨两临近重点区段!$I:$I,MATCH(1,(MONTH(三跨两临近重点区段!$H:$H)=10)*(三跨两临近重点区段!$A:$A=D215)*(三跨两临近重点区段!$F:$F="现存区段"),0))),"")</f>
        <v/>
      </c>
      <c r="AC215" s="284" t="str">
        <f t="array" ref="AC215">IFERROR(IF(INDEX(三跨两临近重点区段!$F:$F,MATCH(1,(MONTH(三跨两临近重点区段!$H:$H)=11)*(三跨两临近重点区段!$A:$A=D215),0))="已取消","已取消",INDEX(三跨两临近重点区段!$H:$H,MATCH(1,(MONTH(三跨两临近重点区段!$H:$H)=11)*(三跨两临近重点区段!$A:$A=D215)*(三跨两临近重点区段!$F:$F="现存区段"),0))),"")</f>
        <v/>
      </c>
      <c r="AD215" s="72" t="str">
        <f t="array" ref="AD215">IFERROR(IF(INDEX(三跨两临近重点区段!$F:$F,MATCH(1,(MONTH(三跨两临近重点区段!$H:$H)=11)*(三跨两临近重点区段!$A:$A=D215),0))="已取消","已取消",INDEX(三跨两临近重点区段!$I:$I,MATCH(1,(MONTH(三跨两临近重点区段!$H:$H)=11)*(三跨两临近重点区段!$A:$A=D215)*(三跨两临近重点区段!$F:$F="现存区段"),0))),"")</f>
        <v/>
      </c>
      <c r="AE215" s="284" t="str">
        <f t="array" ref="AE215">IFERROR(IF(INDEX(三跨两临近重点区段!$F:$F,MATCH(1,(MONTH(三跨两临近重点区段!$H:$H)=12)*(三跨两临近重点区段!$A:$A=D215),0))="已取消","已取消",INDEX(三跨两临近重点区段!$H:$H,MATCH(1,(MONTH(三跨两临近重点区段!$H:$H)=12)*(三跨两临近重点区段!$A:$A=D215)*(三跨两临近重点区段!$F:$F="现存区段"),0))),"")</f>
        <v/>
      </c>
      <c r="AF215" s="72" t="str">
        <f t="array" ref="AF215">IFERROR(IF(INDEX(三跨两临近重点区段!$F:$F,MATCH(1,(MONTH(三跨两临近重点区段!$H:$H)=12)*(三跨两临近重点区段!$A:$A=D215),0))="已取消","已取消",INDEX(三跨两临近重点区段!$I:$I,MATCH(1,(MONTH(三跨两临近重点区段!$H:$H)=12)*(三跨两临近重点区段!$A:$A=D215)*(三跨两临近重点区段!$F:$F="现存区段"),0))),"")</f>
        <v/>
      </c>
      <c r="AH215" t="e">
        <f t="array" ref="AH215">INDEX(三跨两临近重点区段!$G:$G,MATCH(D215,三跨两临近重点区段!$A:$A,0))</f>
        <v>#N/A</v>
      </c>
    </row>
    <row r="216" ht="14.25" spans="1:34">
      <c r="A216" s="263" t="s">
        <v>150</v>
      </c>
      <c r="B216" s="264" t="s">
        <v>2459</v>
      </c>
      <c r="C216" s="263" t="s">
        <v>2471</v>
      </c>
      <c r="D216" s="263" t="s">
        <v>2472</v>
      </c>
      <c r="E216" s="265" t="s">
        <v>2458</v>
      </c>
      <c r="F216" s="264" t="s">
        <v>125</v>
      </c>
      <c r="G216" s="263" t="s">
        <v>971</v>
      </c>
      <c r="H216" s="263" t="s">
        <v>483</v>
      </c>
      <c r="I216" s="288"/>
      <c r="J216" s="196"/>
      <c r="K216" s="196"/>
      <c r="L216" s="196"/>
      <c r="M216" s="270"/>
      <c r="N216" s="270"/>
      <c r="O216" s="33"/>
      <c r="P216" s="107"/>
      <c r="Q216" s="279"/>
      <c r="R216" s="279"/>
      <c r="S216" s="282">
        <v>45457.5069444444</v>
      </c>
      <c r="T216" s="279" t="s">
        <v>2117</v>
      </c>
      <c r="U216" s="268" t="str">
        <f t="array" ref="U216">IFERROR(IF(INDEX(三跨两临近重点区段!$F:$F,MATCH(1,(MONTH(三跨两临近重点区段!$H:$H)=7)*(三跨两临近重点区段!$A:$A=D216),0))="已取消","已取消",INDEX(三跨两临近重点区段!$H:$H,MATCH(1,(MONTH(三跨两临近重点区段!$H:$H)=7)*(三跨两临近重点区段!$A:$A=D216)*(三跨两临近重点区段!$F:$F="现存区段"),0))),"")</f>
        <v/>
      </c>
      <c r="V216" s="232" t="str">
        <f t="array" ref="V216">IFERROR(IF(INDEX(三跨两临近重点区段!$F:$F,MATCH(1,(MONTH(三跨两临近重点区段!$H:$H)=7)*(三跨两临近重点区段!$A:$A=D216),0))="已取消","已取消",INDEX(三跨两临近重点区段!$I:$I,MATCH(1,(MONTH(三跨两临近重点区段!$H:$H)=7)*(三跨两临近重点区段!$A:$A=D216)*(三跨两临近重点区段!$F:$F="现存区段"),0))),"")</f>
        <v/>
      </c>
      <c r="W216" s="268" t="str">
        <f t="array" ref="W216">IFERROR(IF(INDEX(三跨两临近重点区段!$F:$F,MATCH(1,(MONTH(三跨两临近重点区段!$H:$H)=8)*(三跨两临近重点区段!$A:$A=D216),0))="已取消","已取消",INDEX(三跨两临近重点区段!$H:$H,MATCH(1,(MONTH(三跨两临近重点区段!$H:$H)=8)*(三跨两临近重点区段!$A:$A=D216)*(三跨两临近重点区段!$F:$F="现存区段"),0))),"")</f>
        <v/>
      </c>
      <c r="X216" s="232" t="str">
        <f t="array" ref="X216">IFERROR(IF(INDEX(三跨两临近重点区段!$F:$F,MATCH(1,(MONTH(三跨两临近重点区段!$H:$H)=8)*(三跨两临近重点区段!$A:$A=D216),0))="已取消","已取消",INDEX(三跨两临近重点区段!$I:$I,MATCH(1,(MONTH(三跨两临近重点区段!$H:$H)=8)*(三跨两临近重点区段!$A:$A=D216)*(三跨两临近重点区段!$F:$F="现存区段"),0))),"")</f>
        <v/>
      </c>
      <c r="Y216" s="268" t="str">
        <f t="array" ref="Y216">IFERROR(IF(INDEX(三跨两临近重点区段!$F:$F,MATCH(1,(MONTH(三跨两临近重点区段!$H:$H)=9)*(三跨两临近重点区段!$A:$A=D216),0))="已取消","已取消",INDEX(三跨两临近重点区段!$H:$H,MATCH(1,(MONTH(三跨两临近重点区段!$H:$H)=9)*(三跨两临近重点区段!$A:$A=D216)*(三跨两临近重点区段!$F:$F="现存区段"),0))),"")</f>
        <v/>
      </c>
      <c r="Z216" s="232" t="str">
        <f t="array" ref="Z216">IFERROR(IF(INDEX(三跨两临近重点区段!$F:$F,MATCH(1,(MONTH(三跨两临近重点区段!$H:$H)=9)*(三跨两临近重点区段!$A:$A=D216),0))="已取消","已取消",INDEX(三跨两临近重点区段!$I:$I,MATCH(1,(MONTH(三跨两临近重点区段!$H:$H)=9)*(三跨两临近重点区段!$A:$A=D216)*(三跨两临近重点区段!$F:$F="现存区段"),0))),"")</f>
        <v/>
      </c>
      <c r="AA216" s="268" t="str">
        <f t="array" ref="AA216">IFERROR(IF(INDEX(三跨两临近重点区段!$F:$F,MATCH(1,(MONTH(三跨两临近重点区段!$H:$H)=10)*(三跨两临近重点区段!$A:$A=D216),0))="已取消","已取消",INDEX(三跨两临近重点区段!$H:$H,MATCH(1,(MONTH(三跨两临近重点区段!$H:$H)=10)*(三跨两临近重点区段!$A:$A=D216)*(三跨两临近重点区段!$F:$F="现存区段"),0))),"")</f>
        <v/>
      </c>
      <c r="AB216" s="72" t="str">
        <f t="array" ref="AB216">IFERROR(IF(INDEX(三跨两临近重点区段!$F:$F,MATCH(1,(MONTH(三跨两临近重点区段!$H:$H)=10)*(三跨两临近重点区段!$A:$A=D216),0))="已取消","已取消",INDEX(三跨两临近重点区段!$I:$I,MATCH(1,(MONTH(三跨两临近重点区段!$H:$H)=10)*(三跨两临近重点区段!$A:$A=D216)*(三跨两临近重点区段!$F:$F="现存区段"),0))),"")</f>
        <v/>
      </c>
      <c r="AC216" s="284" t="str">
        <f t="array" ref="AC216">IFERROR(IF(INDEX(三跨两临近重点区段!$F:$F,MATCH(1,(MONTH(三跨两临近重点区段!$H:$H)=11)*(三跨两临近重点区段!$A:$A=D216),0))="已取消","已取消",INDEX(三跨两临近重点区段!$H:$H,MATCH(1,(MONTH(三跨两临近重点区段!$H:$H)=11)*(三跨两临近重点区段!$A:$A=D216)*(三跨两临近重点区段!$F:$F="现存区段"),0))),"")</f>
        <v/>
      </c>
      <c r="AD216" s="72" t="str">
        <f t="array" ref="AD216">IFERROR(IF(INDEX(三跨两临近重点区段!$F:$F,MATCH(1,(MONTH(三跨两临近重点区段!$H:$H)=11)*(三跨两临近重点区段!$A:$A=D216),0))="已取消","已取消",INDEX(三跨两临近重点区段!$I:$I,MATCH(1,(MONTH(三跨两临近重点区段!$H:$H)=11)*(三跨两临近重点区段!$A:$A=D216)*(三跨两临近重点区段!$F:$F="现存区段"),0))),"")</f>
        <v/>
      </c>
      <c r="AE216" s="284" t="str">
        <f t="array" ref="AE216">IFERROR(IF(INDEX(三跨两临近重点区段!$F:$F,MATCH(1,(MONTH(三跨两临近重点区段!$H:$H)=12)*(三跨两临近重点区段!$A:$A=D216),0))="已取消","已取消",INDEX(三跨两临近重点区段!$H:$H,MATCH(1,(MONTH(三跨两临近重点区段!$H:$H)=12)*(三跨两临近重点区段!$A:$A=D216)*(三跨两临近重点区段!$F:$F="现存区段"),0))),"")</f>
        <v/>
      </c>
      <c r="AF216" s="72" t="str">
        <f t="array" ref="AF216">IFERROR(IF(INDEX(三跨两临近重点区段!$F:$F,MATCH(1,(MONTH(三跨两临近重点区段!$H:$H)=12)*(三跨两临近重点区段!$A:$A=D216),0))="已取消","已取消",INDEX(三跨两临近重点区段!$I:$I,MATCH(1,(MONTH(三跨两临近重点区段!$H:$H)=12)*(三跨两临近重点区段!$A:$A=D216)*(三跨两临近重点区段!$F:$F="现存区段"),0))),"")</f>
        <v/>
      </c>
      <c r="AH216" t="e">
        <f t="array" ref="AH216">INDEX(三跨两临近重点区段!$G:$G,MATCH(D216,三跨两临近重点区段!$A:$A,0))</f>
        <v>#N/A</v>
      </c>
    </row>
    <row r="217" ht="14.25" spans="1:34">
      <c r="A217" s="263" t="s">
        <v>150</v>
      </c>
      <c r="B217" s="264" t="s">
        <v>2461</v>
      </c>
      <c r="C217" s="263" t="s">
        <v>2471</v>
      </c>
      <c r="D217" s="263" t="s">
        <v>2473</v>
      </c>
      <c r="E217" s="265" t="s">
        <v>2458</v>
      </c>
      <c r="F217" s="264" t="s">
        <v>125</v>
      </c>
      <c r="G217" s="263" t="s">
        <v>971</v>
      </c>
      <c r="H217" s="263" t="s">
        <v>483</v>
      </c>
      <c r="I217" s="288"/>
      <c r="J217" s="196"/>
      <c r="K217" s="196"/>
      <c r="L217" s="196"/>
      <c r="M217" s="270"/>
      <c r="N217" s="270"/>
      <c r="O217" s="33"/>
      <c r="P217" s="107"/>
      <c r="Q217" s="279"/>
      <c r="R217" s="279"/>
      <c r="S217" s="282">
        <v>45464.6930555556</v>
      </c>
      <c r="T217" s="279" t="s">
        <v>2117</v>
      </c>
      <c r="U217" s="268" t="str">
        <f t="array" ref="U217">IFERROR(IF(INDEX(三跨两临近重点区段!$F:$F,MATCH(1,(MONTH(三跨两临近重点区段!$H:$H)=7)*(三跨两临近重点区段!$A:$A=D217),0))="已取消","已取消",INDEX(三跨两临近重点区段!$H:$H,MATCH(1,(MONTH(三跨两临近重点区段!$H:$H)=7)*(三跨两临近重点区段!$A:$A=D217)*(三跨两临近重点区段!$F:$F="现存区段"),0))),"")</f>
        <v/>
      </c>
      <c r="V217" s="232" t="str">
        <f t="array" ref="V217">IFERROR(IF(INDEX(三跨两临近重点区段!$F:$F,MATCH(1,(MONTH(三跨两临近重点区段!$H:$H)=7)*(三跨两临近重点区段!$A:$A=D217),0))="已取消","已取消",INDEX(三跨两临近重点区段!$I:$I,MATCH(1,(MONTH(三跨两临近重点区段!$H:$H)=7)*(三跨两临近重点区段!$A:$A=D217)*(三跨两临近重点区段!$F:$F="现存区段"),0))),"")</f>
        <v/>
      </c>
      <c r="W217" s="268" t="str">
        <f t="array" ref="W217">IFERROR(IF(INDEX(三跨两临近重点区段!$F:$F,MATCH(1,(MONTH(三跨两临近重点区段!$H:$H)=8)*(三跨两临近重点区段!$A:$A=D217),0))="已取消","已取消",INDEX(三跨两临近重点区段!$H:$H,MATCH(1,(MONTH(三跨两临近重点区段!$H:$H)=8)*(三跨两临近重点区段!$A:$A=D217)*(三跨两临近重点区段!$F:$F="现存区段"),0))),"")</f>
        <v/>
      </c>
      <c r="X217" s="232" t="str">
        <f t="array" ref="X217">IFERROR(IF(INDEX(三跨两临近重点区段!$F:$F,MATCH(1,(MONTH(三跨两临近重点区段!$H:$H)=8)*(三跨两临近重点区段!$A:$A=D217),0))="已取消","已取消",INDEX(三跨两临近重点区段!$I:$I,MATCH(1,(MONTH(三跨两临近重点区段!$H:$H)=8)*(三跨两临近重点区段!$A:$A=D217)*(三跨两临近重点区段!$F:$F="现存区段"),0))),"")</f>
        <v/>
      </c>
      <c r="Y217" s="268" t="str">
        <f t="array" ref="Y217">IFERROR(IF(INDEX(三跨两临近重点区段!$F:$F,MATCH(1,(MONTH(三跨两临近重点区段!$H:$H)=9)*(三跨两临近重点区段!$A:$A=D217),0))="已取消","已取消",INDEX(三跨两临近重点区段!$H:$H,MATCH(1,(MONTH(三跨两临近重点区段!$H:$H)=9)*(三跨两临近重点区段!$A:$A=D217)*(三跨两临近重点区段!$F:$F="现存区段"),0))),"")</f>
        <v/>
      </c>
      <c r="Z217" s="232" t="str">
        <f t="array" ref="Z217">IFERROR(IF(INDEX(三跨两临近重点区段!$F:$F,MATCH(1,(MONTH(三跨两临近重点区段!$H:$H)=9)*(三跨两临近重点区段!$A:$A=D217),0))="已取消","已取消",INDEX(三跨两临近重点区段!$I:$I,MATCH(1,(MONTH(三跨两临近重点区段!$H:$H)=9)*(三跨两临近重点区段!$A:$A=D217)*(三跨两临近重点区段!$F:$F="现存区段"),0))),"")</f>
        <v/>
      </c>
      <c r="AA217" s="268" t="str">
        <f t="array" ref="AA217">IFERROR(IF(INDEX(三跨两临近重点区段!$F:$F,MATCH(1,(MONTH(三跨两临近重点区段!$H:$H)=10)*(三跨两临近重点区段!$A:$A=D217),0))="已取消","已取消",INDEX(三跨两临近重点区段!$H:$H,MATCH(1,(MONTH(三跨两临近重点区段!$H:$H)=10)*(三跨两临近重点区段!$A:$A=D217)*(三跨两临近重点区段!$F:$F="现存区段"),0))),"")</f>
        <v/>
      </c>
      <c r="AB217" s="72" t="str">
        <f t="array" ref="AB217">IFERROR(IF(INDEX(三跨两临近重点区段!$F:$F,MATCH(1,(MONTH(三跨两临近重点区段!$H:$H)=10)*(三跨两临近重点区段!$A:$A=D217),0))="已取消","已取消",INDEX(三跨两临近重点区段!$I:$I,MATCH(1,(MONTH(三跨两临近重点区段!$H:$H)=10)*(三跨两临近重点区段!$A:$A=D217)*(三跨两临近重点区段!$F:$F="现存区段"),0))),"")</f>
        <v/>
      </c>
      <c r="AC217" s="284" t="str">
        <f t="array" ref="AC217">IFERROR(IF(INDEX(三跨两临近重点区段!$F:$F,MATCH(1,(MONTH(三跨两临近重点区段!$H:$H)=11)*(三跨两临近重点区段!$A:$A=D217),0))="已取消","已取消",INDEX(三跨两临近重点区段!$H:$H,MATCH(1,(MONTH(三跨两临近重点区段!$H:$H)=11)*(三跨两临近重点区段!$A:$A=D217)*(三跨两临近重点区段!$F:$F="现存区段"),0))),"")</f>
        <v/>
      </c>
      <c r="AD217" s="72" t="str">
        <f t="array" ref="AD217">IFERROR(IF(INDEX(三跨两临近重点区段!$F:$F,MATCH(1,(MONTH(三跨两临近重点区段!$H:$H)=11)*(三跨两临近重点区段!$A:$A=D217),0))="已取消","已取消",INDEX(三跨两临近重点区段!$I:$I,MATCH(1,(MONTH(三跨两临近重点区段!$H:$H)=11)*(三跨两临近重点区段!$A:$A=D217)*(三跨两临近重点区段!$F:$F="现存区段"),0))),"")</f>
        <v/>
      </c>
      <c r="AE217" s="284" t="str">
        <f t="array" ref="AE217">IFERROR(IF(INDEX(三跨两临近重点区段!$F:$F,MATCH(1,(MONTH(三跨两临近重点区段!$H:$H)=12)*(三跨两临近重点区段!$A:$A=D217),0))="已取消","已取消",INDEX(三跨两临近重点区段!$H:$H,MATCH(1,(MONTH(三跨两临近重点区段!$H:$H)=12)*(三跨两临近重点区段!$A:$A=D217)*(三跨两临近重点区段!$F:$F="现存区段"),0))),"")</f>
        <v/>
      </c>
      <c r="AF217" s="72" t="str">
        <f t="array" ref="AF217">IFERROR(IF(INDEX(三跨两临近重点区段!$F:$F,MATCH(1,(MONTH(三跨两临近重点区段!$H:$H)=12)*(三跨两临近重点区段!$A:$A=D217),0))="已取消","已取消",INDEX(三跨两临近重点区段!$I:$I,MATCH(1,(MONTH(三跨两临近重点区段!$H:$H)=12)*(三跨两临近重点区段!$A:$A=D217)*(三跨两临近重点区段!$F:$F="现存区段"),0))),"")</f>
        <v/>
      </c>
      <c r="AH217" t="e">
        <f t="array" ref="AH217">INDEX(三跨两临近重点区段!$G:$G,MATCH(D217,三跨两临近重点区段!$A:$A,0))</f>
        <v>#N/A</v>
      </c>
    </row>
    <row r="218" ht="14.25" spans="1:34">
      <c r="A218" s="263" t="s">
        <v>150</v>
      </c>
      <c r="B218" s="264" t="s">
        <v>2459</v>
      </c>
      <c r="C218" s="263" t="s">
        <v>2167</v>
      </c>
      <c r="D218" s="263" t="s">
        <v>2474</v>
      </c>
      <c r="E218" s="265" t="s">
        <v>2458</v>
      </c>
      <c r="F218" s="264" t="s">
        <v>125</v>
      </c>
      <c r="G218" s="263" t="s">
        <v>971</v>
      </c>
      <c r="H218" s="263" t="s">
        <v>483</v>
      </c>
      <c r="I218" s="288"/>
      <c r="J218" s="196"/>
      <c r="K218" s="196"/>
      <c r="L218" s="196"/>
      <c r="M218" s="270"/>
      <c r="N218" s="270"/>
      <c r="O218" s="33"/>
      <c r="P218" s="107"/>
      <c r="Q218" s="279"/>
      <c r="R218" s="279"/>
      <c r="S218" s="282">
        <v>45457.5069444444</v>
      </c>
      <c r="T218" s="279" t="s">
        <v>2117</v>
      </c>
      <c r="U218" s="268" t="str">
        <f t="array" ref="U218">IFERROR(IF(INDEX(三跨两临近重点区段!$F:$F,MATCH(1,(MONTH(三跨两临近重点区段!$H:$H)=7)*(三跨两临近重点区段!$A:$A=D218),0))="已取消","已取消",INDEX(三跨两临近重点区段!$H:$H,MATCH(1,(MONTH(三跨两临近重点区段!$H:$H)=7)*(三跨两临近重点区段!$A:$A=D218)*(三跨两临近重点区段!$F:$F="现存区段"),0))),"")</f>
        <v/>
      </c>
      <c r="V218" s="232" t="str">
        <f t="array" ref="V218">IFERROR(IF(INDEX(三跨两临近重点区段!$F:$F,MATCH(1,(MONTH(三跨两临近重点区段!$H:$H)=7)*(三跨两临近重点区段!$A:$A=D218),0))="已取消","已取消",INDEX(三跨两临近重点区段!$I:$I,MATCH(1,(MONTH(三跨两临近重点区段!$H:$H)=7)*(三跨两临近重点区段!$A:$A=D218)*(三跨两临近重点区段!$F:$F="现存区段"),0))),"")</f>
        <v/>
      </c>
      <c r="W218" s="268" t="str">
        <f t="array" ref="W218">IFERROR(IF(INDEX(三跨两临近重点区段!$F:$F,MATCH(1,(MONTH(三跨两临近重点区段!$H:$H)=8)*(三跨两临近重点区段!$A:$A=D218),0))="已取消","已取消",INDEX(三跨两临近重点区段!$H:$H,MATCH(1,(MONTH(三跨两临近重点区段!$H:$H)=8)*(三跨两临近重点区段!$A:$A=D218)*(三跨两临近重点区段!$F:$F="现存区段"),0))),"")</f>
        <v/>
      </c>
      <c r="X218" s="232" t="str">
        <f t="array" ref="X218">IFERROR(IF(INDEX(三跨两临近重点区段!$F:$F,MATCH(1,(MONTH(三跨两临近重点区段!$H:$H)=8)*(三跨两临近重点区段!$A:$A=D218),0))="已取消","已取消",INDEX(三跨两临近重点区段!$I:$I,MATCH(1,(MONTH(三跨两临近重点区段!$H:$H)=8)*(三跨两临近重点区段!$A:$A=D218)*(三跨两临近重点区段!$F:$F="现存区段"),0))),"")</f>
        <v/>
      </c>
      <c r="Y218" s="268" t="str">
        <f t="array" ref="Y218">IFERROR(IF(INDEX(三跨两临近重点区段!$F:$F,MATCH(1,(MONTH(三跨两临近重点区段!$H:$H)=9)*(三跨两临近重点区段!$A:$A=D218),0))="已取消","已取消",INDEX(三跨两临近重点区段!$H:$H,MATCH(1,(MONTH(三跨两临近重点区段!$H:$H)=9)*(三跨两临近重点区段!$A:$A=D218)*(三跨两临近重点区段!$F:$F="现存区段"),0))),"")</f>
        <v/>
      </c>
      <c r="Z218" s="232" t="str">
        <f t="array" ref="Z218">IFERROR(IF(INDEX(三跨两临近重点区段!$F:$F,MATCH(1,(MONTH(三跨两临近重点区段!$H:$H)=9)*(三跨两临近重点区段!$A:$A=D218),0))="已取消","已取消",INDEX(三跨两临近重点区段!$I:$I,MATCH(1,(MONTH(三跨两临近重点区段!$H:$H)=9)*(三跨两临近重点区段!$A:$A=D218)*(三跨两临近重点区段!$F:$F="现存区段"),0))),"")</f>
        <v/>
      </c>
      <c r="AA218" s="268" t="str">
        <f t="array" ref="AA218">IFERROR(IF(INDEX(三跨两临近重点区段!$F:$F,MATCH(1,(MONTH(三跨两临近重点区段!$H:$H)=10)*(三跨两临近重点区段!$A:$A=D218),0))="已取消","已取消",INDEX(三跨两临近重点区段!$H:$H,MATCH(1,(MONTH(三跨两临近重点区段!$H:$H)=10)*(三跨两临近重点区段!$A:$A=D218)*(三跨两临近重点区段!$F:$F="现存区段"),0))),"")</f>
        <v/>
      </c>
      <c r="AB218" s="72" t="str">
        <f t="array" ref="AB218">IFERROR(IF(INDEX(三跨两临近重点区段!$F:$F,MATCH(1,(MONTH(三跨两临近重点区段!$H:$H)=10)*(三跨两临近重点区段!$A:$A=D218),0))="已取消","已取消",INDEX(三跨两临近重点区段!$I:$I,MATCH(1,(MONTH(三跨两临近重点区段!$H:$H)=10)*(三跨两临近重点区段!$A:$A=D218)*(三跨两临近重点区段!$F:$F="现存区段"),0))),"")</f>
        <v/>
      </c>
      <c r="AC218" s="284" t="str">
        <f t="array" ref="AC218">IFERROR(IF(INDEX(三跨两临近重点区段!$F:$F,MATCH(1,(MONTH(三跨两临近重点区段!$H:$H)=11)*(三跨两临近重点区段!$A:$A=D218),0))="已取消","已取消",INDEX(三跨两临近重点区段!$H:$H,MATCH(1,(MONTH(三跨两临近重点区段!$H:$H)=11)*(三跨两临近重点区段!$A:$A=D218)*(三跨两临近重点区段!$F:$F="现存区段"),0))),"")</f>
        <v/>
      </c>
      <c r="AD218" s="72" t="str">
        <f t="array" ref="AD218">IFERROR(IF(INDEX(三跨两临近重点区段!$F:$F,MATCH(1,(MONTH(三跨两临近重点区段!$H:$H)=11)*(三跨两临近重点区段!$A:$A=D218),0))="已取消","已取消",INDEX(三跨两临近重点区段!$I:$I,MATCH(1,(MONTH(三跨两临近重点区段!$H:$H)=11)*(三跨两临近重点区段!$A:$A=D218)*(三跨两临近重点区段!$F:$F="现存区段"),0))),"")</f>
        <v/>
      </c>
      <c r="AE218" s="284" t="str">
        <f t="array" ref="AE218">IFERROR(IF(INDEX(三跨两临近重点区段!$F:$F,MATCH(1,(MONTH(三跨两临近重点区段!$H:$H)=12)*(三跨两临近重点区段!$A:$A=D218),0))="已取消","已取消",INDEX(三跨两临近重点区段!$H:$H,MATCH(1,(MONTH(三跨两临近重点区段!$H:$H)=12)*(三跨两临近重点区段!$A:$A=D218)*(三跨两临近重点区段!$F:$F="现存区段"),0))),"")</f>
        <v/>
      </c>
      <c r="AF218" s="72" t="str">
        <f t="array" ref="AF218">IFERROR(IF(INDEX(三跨两临近重点区段!$F:$F,MATCH(1,(MONTH(三跨两临近重点区段!$H:$H)=12)*(三跨两临近重点区段!$A:$A=D218),0))="已取消","已取消",INDEX(三跨两临近重点区段!$I:$I,MATCH(1,(MONTH(三跨两临近重点区段!$H:$H)=12)*(三跨两临近重点区段!$A:$A=D218)*(三跨两临近重点区段!$F:$F="现存区段"),0))),"")</f>
        <v/>
      </c>
      <c r="AH218" t="e">
        <f t="array" ref="AH218">INDEX(三跨两临近重点区段!$G:$G,MATCH(D218,三跨两临近重点区段!$A:$A,0))</f>
        <v>#N/A</v>
      </c>
    </row>
    <row r="219" ht="14.25" spans="1:34">
      <c r="A219" s="263" t="s">
        <v>150</v>
      </c>
      <c r="B219" s="264" t="s">
        <v>2461</v>
      </c>
      <c r="C219" s="263" t="s">
        <v>2167</v>
      </c>
      <c r="D219" s="263" t="s">
        <v>2475</v>
      </c>
      <c r="E219" s="265" t="s">
        <v>2458</v>
      </c>
      <c r="F219" s="264" t="s">
        <v>125</v>
      </c>
      <c r="G219" s="263" t="s">
        <v>971</v>
      </c>
      <c r="H219" s="263" t="s">
        <v>483</v>
      </c>
      <c r="I219" s="288"/>
      <c r="J219" s="196"/>
      <c r="K219" s="196"/>
      <c r="L219" s="196"/>
      <c r="M219" s="270"/>
      <c r="N219" s="270"/>
      <c r="O219" s="33"/>
      <c r="P219" s="107"/>
      <c r="Q219" s="279"/>
      <c r="R219" s="279"/>
      <c r="S219" s="282">
        <v>45464.6930555556</v>
      </c>
      <c r="T219" s="279" t="s">
        <v>2117</v>
      </c>
      <c r="U219" s="268" t="str">
        <f t="array" ref="U219">IFERROR(IF(INDEX(三跨两临近重点区段!$F:$F,MATCH(1,(MONTH(三跨两临近重点区段!$H:$H)=7)*(三跨两临近重点区段!$A:$A=D219),0))="已取消","已取消",INDEX(三跨两临近重点区段!$H:$H,MATCH(1,(MONTH(三跨两临近重点区段!$H:$H)=7)*(三跨两临近重点区段!$A:$A=D219)*(三跨两临近重点区段!$F:$F="现存区段"),0))),"")</f>
        <v/>
      </c>
      <c r="V219" s="232" t="str">
        <f t="array" ref="V219">IFERROR(IF(INDEX(三跨两临近重点区段!$F:$F,MATCH(1,(MONTH(三跨两临近重点区段!$H:$H)=7)*(三跨两临近重点区段!$A:$A=D219),0))="已取消","已取消",INDEX(三跨两临近重点区段!$I:$I,MATCH(1,(MONTH(三跨两临近重点区段!$H:$H)=7)*(三跨两临近重点区段!$A:$A=D219)*(三跨两临近重点区段!$F:$F="现存区段"),0))),"")</f>
        <v/>
      </c>
      <c r="W219" s="268" t="str">
        <f t="array" ref="W219">IFERROR(IF(INDEX(三跨两临近重点区段!$F:$F,MATCH(1,(MONTH(三跨两临近重点区段!$H:$H)=8)*(三跨两临近重点区段!$A:$A=D219),0))="已取消","已取消",INDEX(三跨两临近重点区段!$H:$H,MATCH(1,(MONTH(三跨两临近重点区段!$H:$H)=8)*(三跨两临近重点区段!$A:$A=D219)*(三跨两临近重点区段!$F:$F="现存区段"),0))),"")</f>
        <v/>
      </c>
      <c r="X219" s="232" t="str">
        <f t="array" ref="X219">IFERROR(IF(INDEX(三跨两临近重点区段!$F:$F,MATCH(1,(MONTH(三跨两临近重点区段!$H:$H)=8)*(三跨两临近重点区段!$A:$A=D219),0))="已取消","已取消",INDEX(三跨两临近重点区段!$I:$I,MATCH(1,(MONTH(三跨两临近重点区段!$H:$H)=8)*(三跨两临近重点区段!$A:$A=D219)*(三跨两临近重点区段!$F:$F="现存区段"),0))),"")</f>
        <v/>
      </c>
      <c r="Y219" s="268" t="str">
        <f t="array" ref="Y219">IFERROR(IF(INDEX(三跨两临近重点区段!$F:$F,MATCH(1,(MONTH(三跨两临近重点区段!$H:$H)=9)*(三跨两临近重点区段!$A:$A=D219),0))="已取消","已取消",INDEX(三跨两临近重点区段!$H:$H,MATCH(1,(MONTH(三跨两临近重点区段!$H:$H)=9)*(三跨两临近重点区段!$A:$A=D219)*(三跨两临近重点区段!$F:$F="现存区段"),0))),"")</f>
        <v/>
      </c>
      <c r="Z219" s="232" t="str">
        <f t="array" ref="Z219">IFERROR(IF(INDEX(三跨两临近重点区段!$F:$F,MATCH(1,(MONTH(三跨两临近重点区段!$H:$H)=9)*(三跨两临近重点区段!$A:$A=D219),0))="已取消","已取消",INDEX(三跨两临近重点区段!$I:$I,MATCH(1,(MONTH(三跨两临近重点区段!$H:$H)=9)*(三跨两临近重点区段!$A:$A=D219)*(三跨两临近重点区段!$F:$F="现存区段"),0))),"")</f>
        <v/>
      </c>
      <c r="AA219" s="268" t="str">
        <f t="array" ref="AA219">IFERROR(IF(INDEX(三跨两临近重点区段!$F:$F,MATCH(1,(MONTH(三跨两临近重点区段!$H:$H)=10)*(三跨两临近重点区段!$A:$A=D219),0))="已取消","已取消",INDEX(三跨两临近重点区段!$H:$H,MATCH(1,(MONTH(三跨两临近重点区段!$H:$H)=10)*(三跨两临近重点区段!$A:$A=D219)*(三跨两临近重点区段!$F:$F="现存区段"),0))),"")</f>
        <v/>
      </c>
      <c r="AB219" s="72" t="str">
        <f t="array" ref="AB219">IFERROR(IF(INDEX(三跨两临近重点区段!$F:$F,MATCH(1,(MONTH(三跨两临近重点区段!$H:$H)=10)*(三跨两临近重点区段!$A:$A=D219),0))="已取消","已取消",INDEX(三跨两临近重点区段!$I:$I,MATCH(1,(MONTH(三跨两临近重点区段!$H:$H)=10)*(三跨两临近重点区段!$A:$A=D219)*(三跨两临近重点区段!$F:$F="现存区段"),0))),"")</f>
        <v/>
      </c>
      <c r="AC219" s="284" t="str">
        <f t="array" ref="AC219">IFERROR(IF(INDEX(三跨两临近重点区段!$F:$F,MATCH(1,(MONTH(三跨两临近重点区段!$H:$H)=11)*(三跨两临近重点区段!$A:$A=D219),0))="已取消","已取消",INDEX(三跨两临近重点区段!$H:$H,MATCH(1,(MONTH(三跨两临近重点区段!$H:$H)=11)*(三跨两临近重点区段!$A:$A=D219)*(三跨两临近重点区段!$F:$F="现存区段"),0))),"")</f>
        <v/>
      </c>
      <c r="AD219" s="72" t="str">
        <f t="array" ref="AD219">IFERROR(IF(INDEX(三跨两临近重点区段!$F:$F,MATCH(1,(MONTH(三跨两临近重点区段!$H:$H)=11)*(三跨两临近重点区段!$A:$A=D219),0))="已取消","已取消",INDEX(三跨两临近重点区段!$I:$I,MATCH(1,(MONTH(三跨两临近重点区段!$H:$H)=11)*(三跨两临近重点区段!$A:$A=D219)*(三跨两临近重点区段!$F:$F="现存区段"),0))),"")</f>
        <v/>
      </c>
      <c r="AE219" s="284" t="str">
        <f t="array" ref="AE219">IFERROR(IF(INDEX(三跨两临近重点区段!$F:$F,MATCH(1,(MONTH(三跨两临近重点区段!$H:$H)=12)*(三跨两临近重点区段!$A:$A=D219),0))="已取消","已取消",INDEX(三跨两临近重点区段!$H:$H,MATCH(1,(MONTH(三跨两临近重点区段!$H:$H)=12)*(三跨两临近重点区段!$A:$A=D219)*(三跨两临近重点区段!$F:$F="现存区段"),0))),"")</f>
        <v/>
      </c>
      <c r="AF219" s="72" t="str">
        <f t="array" ref="AF219">IFERROR(IF(INDEX(三跨两临近重点区段!$F:$F,MATCH(1,(MONTH(三跨两临近重点区段!$H:$H)=12)*(三跨两临近重点区段!$A:$A=D219),0))="已取消","已取消",INDEX(三跨两临近重点区段!$I:$I,MATCH(1,(MONTH(三跨两临近重点区段!$H:$H)=12)*(三跨两临近重点区段!$A:$A=D219)*(三跨两临近重点区段!$F:$F="现存区段"),0))),"")</f>
        <v/>
      </c>
      <c r="AH219" t="e">
        <f t="array" ref="AH219">INDEX(三跨两临近重点区段!$G:$G,MATCH(D219,三跨两临近重点区段!$A:$A,0))</f>
        <v>#N/A</v>
      </c>
    </row>
    <row r="220" ht="14.25" spans="1:34">
      <c r="A220" s="263" t="s">
        <v>150</v>
      </c>
      <c r="B220" s="264" t="s">
        <v>2476</v>
      </c>
      <c r="C220" s="263" t="s">
        <v>2120</v>
      </c>
      <c r="D220" s="263" t="s">
        <v>2477</v>
      </c>
      <c r="E220" s="265" t="s">
        <v>2458</v>
      </c>
      <c r="F220" s="264" t="s">
        <v>125</v>
      </c>
      <c r="G220" s="263" t="s">
        <v>506</v>
      </c>
      <c r="H220" s="263" t="s">
        <v>506</v>
      </c>
      <c r="I220" s="288"/>
      <c r="J220" s="196"/>
      <c r="K220" s="196"/>
      <c r="L220" s="196"/>
      <c r="M220" s="270"/>
      <c r="N220" s="270"/>
      <c r="O220" s="33"/>
      <c r="P220" s="107"/>
      <c r="Q220" s="279"/>
      <c r="R220" s="279"/>
      <c r="S220" s="282">
        <v>45464.6930555556</v>
      </c>
      <c r="T220" s="279" t="s">
        <v>2117</v>
      </c>
      <c r="U220" s="268" t="str">
        <f t="array" ref="U220">IFERROR(IF(INDEX(三跨两临近重点区段!$F:$F,MATCH(1,(MONTH(三跨两临近重点区段!$H:$H)=7)*(三跨两临近重点区段!$A:$A=D220),0))="已取消","已取消",INDEX(三跨两临近重点区段!$H:$H,MATCH(1,(MONTH(三跨两临近重点区段!$H:$H)=7)*(三跨两临近重点区段!$A:$A=D220)*(三跨两临近重点区段!$F:$F="现存区段"),0))),"")</f>
        <v/>
      </c>
      <c r="V220" s="232" t="str">
        <f t="array" ref="V220">IFERROR(IF(INDEX(三跨两临近重点区段!$F:$F,MATCH(1,(MONTH(三跨两临近重点区段!$H:$H)=7)*(三跨两临近重点区段!$A:$A=D220),0))="已取消","已取消",INDEX(三跨两临近重点区段!$I:$I,MATCH(1,(MONTH(三跨两临近重点区段!$H:$H)=7)*(三跨两临近重点区段!$A:$A=D220)*(三跨两临近重点区段!$F:$F="现存区段"),0))),"")</f>
        <v/>
      </c>
      <c r="W220" s="268" t="str">
        <f t="array" ref="W220">IFERROR(IF(INDEX(三跨两临近重点区段!$F:$F,MATCH(1,(MONTH(三跨两临近重点区段!$H:$H)=8)*(三跨两临近重点区段!$A:$A=D220),0))="已取消","已取消",INDEX(三跨两临近重点区段!$H:$H,MATCH(1,(MONTH(三跨两临近重点区段!$H:$H)=8)*(三跨两临近重点区段!$A:$A=D220)*(三跨两临近重点区段!$F:$F="现存区段"),0))),"")</f>
        <v/>
      </c>
      <c r="X220" s="232" t="str">
        <f t="array" ref="X220">IFERROR(IF(INDEX(三跨两临近重点区段!$F:$F,MATCH(1,(MONTH(三跨两临近重点区段!$H:$H)=8)*(三跨两临近重点区段!$A:$A=D220),0))="已取消","已取消",INDEX(三跨两临近重点区段!$I:$I,MATCH(1,(MONTH(三跨两临近重点区段!$H:$H)=8)*(三跨两临近重点区段!$A:$A=D220)*(三跨两临近重点区段!$F:$F="现存区段"),0))),"")</f>
        <v/>
      </c>
      <c r="Y220" s="268" t="str">
        <f t="array" ref="Y220">IFERROR(IF(INDEX(三跨两临近重点区段!$F:$F,MATCH(1,(MONTH(三跨两临近重点区段!$H:$H)=9)*(三跨两临近重点区段!$A:$A=D220),0))="已取消","已取消",INDEX(三跨两临近重点区段!$H:$H,MATCH(1,(MONTH(三跨两临近重点区段!$H:$H)=9)*(三跨两临近重点区段!$A:$A=D220)*(三跨两临近重点区段!$F:$F="现存区段"),0))),"")</f>
        <v/>
      </c>
      <c r="Z220" s="232" t="str">
        <f t="array" ref="Z220">IFERROR(IF(INDEX(三跨两临近重点区段!$F:$F,MATCH(1,(MONTH(三跨两临近重点区段!$H:$H)=9)*(三跨两临近重点区段!$A:$A=D220),0))="已取消","已取消",INDEX(三跨两临近重点区段!$I:$I,MATCH(1,(MONTH(三跨两临近重点区段!$H:$H)=9)*(三跨两临近重点区段!$A:$A=D220)*(三跨两临近重点区段!$F:$F="现存区段"),0))),"")</f>
        <v/>
      </c>
      <c r="AA220" s="268" t="str">
        <f t="array" ref="AA220">IFERROR(IF(INDEX(三跨两临近重点区段!$F:$F,MATCH(1,(MONTH(三跨两临近重点区段!$H:$H)=10)*(三跨两临近重点区段!$A:$A=D220),0))="已取消","已取消",INDEX(三跨两临近重点区段!$H:$H,MATCH(1,(MONTH(三跨两临近重点区段!$H:$H)=10)*(三跨两临近重点区段!$A:$A=D220)*(三跨两临近重点区段!$F:$F="现存区段"),0))),"")</f>
        <v/>
      </c>
      <c r="AB220" s="72" t="str">
        <f t="array" ref="AB220">IFERROR(IF(INDEX(三跨两临近重点区段!$F:$F,MATCH(1,(MONTH(三跨两临近重点区段!$H:$H)=10)*(三跨两临近重点区段!$A:$A=D220),0))="已取消","已取消",INDEX(三跨两临近重点区段!$I:$I,MATCH(1,(MONTH(三跨两临近重点区段!$H:$H)=10)*(三跨两临近重点区段!$A:$A=D220)*(三跨两临近重点区段!$F:$F="现存区段"),0))),"")</f>
        <v/>
      </c>
      <c r="AC220" s="284" t="str">
        <f t="array" ref="AC220">IFERROR(IF(INDEX(三跨两临近重点区段!$F:$F,MATCH(1,(MONTH(三跨两临近重点区段!$H:$H)=11)*(三跨两临近重点区段!$A:$A=D220),0))="已取消","已取消",INDEX(三跨两临近重点区段!$H:$H,MATCH(1,(MONTH(三跨两临近重点区段!$H:$H)=11)*(三跨两临近重点区段!$A:$A=D220)*(三跨两临近重点区段!$F:$F="现存区段"),0))),"")</f>
        <v/>
      </c>
      <c r="AD220" s="72" t="str">
        <f t="array" ref="AD220">IFERROR(IF(INDEX(三跨两临近重点区段!$F:$F,MATCH(1,(MONTH(三跨两临近重点区段!$H:$H)=11)*(三跨两临近重点区段!$A:$A=D220),0))="已取消","已取消",INDEX(三跨两临近重点区段!$I:$I,MATCH(1,(MONTH(三跨两临近重点区段!$H:$H)=11)*(三跨两临近重点区段!$A:$A=D220)*(三跨两临近重点区段!$F:$F="现存区段"),0))),"")</f>
        <v/>
      </c>
      <c r="AE220" s="284" t="str">
        <f t="array" ref="AE220">IFERROR(IF(INDEX(三跨两临近重点区段!$F:$F,MATCH(1,(MONTH(三跨两临近重点区段!$H:$H)=12)*(三跨两临近重点区段!$A:$A=D220),0))="已取消","已取消",INDEX(三跨两临近重点区段!$H:$H,MATCH(1,(MONTH(三跨两临近重点区段!$H:$H)=12)*(三跨两临近重点区段!$A:$A=D220)*(三跨两临近重点区段!$F:$F="现存区段"),0))),"")</f>
        <v/>
      </c>
      <c r="AF220" s="72" t="str">
        <f t="array" ref="AF220">IFERROR(IF(INDEX(三跨两临近重点区段!$F:$F,MATCH(1,(MONTH(三跨两临近重点区段!$H:$H)=12)*(三跨两临近重点区段!$A:$A=D220),0))="已取消","已取消",INDEX(三跨两临近重点区段!$I:$I,MATCH(1,(MONTH(三跨两临近重点区段!$H:$H)=12)*(三跨两临近重点区段!$A:$A=D220)*(三跨两临近重点区段!$F:$F="现存区段"),0))),"")</f>
        <v/>
      </c>
      <c r="AH220" t="e">
        <f t="array" ref="AH220">INDEX(三跨两临近重点区段!$G:$G,MATCH(D220,三跨两临近重点区段!$A:$A,0))</f>
        <v>#N/A</v>
      </c>
    </row>
    <row r="221" ht="14.25" spans="1:34">
      <c r="A221" s="263" t="s">
        <v>363</v>
      </c>
      <c r="B221" s="264" t="s">
        <v>2478</v>
      </c>
      <c r="C221" s="263" t="s">
        <v>2431</v>
      </c>
      <c r="D221" s="263" t="s">
        <v>2479</v>
      </c>
      <c r="E221" s="265" t="s">
        <v>2458</v>
      </c>
      <c r="F221" s="264" t="s">
        <v>125</v>
      </c>
      <c r="G221" s="263" t="s">
        <v>414</v>
      </c>
      <c r="H221" s="263" t="s">
        <v>414</v>
      </c>
      <c r="I221" s="288"/>
      <c r="J221" s="196"/>
      <c r="K221" s="196"/>
      <c r="L221" s="196"/>
      <c r="M221" s="270"/>
      <c r="N221" s="270"/>
      <c r="O221" s="33"/>
      <c r="P221" s="107"/>
      <c r="Q221" s="279"/>
      <c r="R221" s="279"/>
      <c r="S221" s="278">
        <v>45457</v>
      </c>
      <c r="T221" s="279" t="s">
        <v>2117</v>
      </c>
      <c r="U221" s="268" t="str">
        <f t="array" ref="U221">IFERROR(IF(INDEX(三跨两临近重点区段!$F:$F,MATCH(1,(MONTH(三跨两临近重点区段!$H:$H)=7)*(三跨两临近重点区段!$A:$A=D221),0))="已取消","已取消",INDEX(三跨两临近重点区段!$H:$H,MATCH(1,(MONTH(三跨两临近重点区段!$H:$H)=7)*(三跨两临近重点区段!$A:$A=D221)*(三跨两临近重点区段!$F:$F="现存区段"),0))),"")</f>
        <v/>
      </c>
      <c r="V221" s="232" t="str">
        <f t="array" ref="V221">IFERROR(IF(INDEX(三跨两临近重点区段!$F:$F,MATCH(1,(MONTH(三跨两临近重点区段!$H:$H)=7)*(三跨两临近重点区段!$A:$A=D221),0))="已取消","已取消",INDEX(三跨两临近重点区段!$I:$I,MATCH(1,(MONTH(三跨两临近重点区段!$H:$H)=7)*(三跨两临近重点区段!$A:$A=D221)*(三跨两临近重点区段!$F:$F="现存区段"),0))),"")</f>
        <v/>
      </c>
      <c r="W221" s="268" t="str">
        <f t="array" ref="W221">IFERROR(IF(INDEX(三跨两临近重点区段!$F:$F,MATCH(1,(MONTH(三跨两临近重点区段!$H:$H)=8)*(三跨两临近重点区段!$A:$A=D221),0))="已取消","已取消",INDEX(三跨两临近重点区段!$H:$H,MATCH(1,(MONTH(三跨两临近重点区段!$H:$H)=8)*(三跨两临近重点区段!$A:$A=D221)*(三跨两临近重点区段!$F:$F="现存区段"),0))),"")</f>
        <v/>
      </c>
      <c r="X221" s="232" t="str">
        <f t="array" ref="X221">IFERROR(IF(INDEX(三跨两临近重点区段!$F:$F,MATCH(1,(MONTH(三跨两临近重点区段!$H:$H)=8)*(三跨两临近重点区段!$A:$A=D221),0))="已取消","已取消",INDEX(三跨两临近重点区段!$I:$I,MATCH(1,(MONTH(三跨两临近重点区段!$H:$H)=8)*(三跨两临近重点区段!$A:$A=D221)*(三跨两临近重点区段!$F:$F="现存区段"),0))),"")</f>
        <v/>
      </c>
      <c r="Y221" s="268" t="str">
        <f t="array" ref="Y221">IFERROR(IF(INDEX(三跨两临近重点区段!$F:$F,MATCH(1,(MONTH(三跨两临近重点区段!$H:$H)=9)*(三跨两临近重点区段!$A:$A=D221),0))="已取消","已取消",INDEX(三跨两临近重点区段!$H:$H,MATCH(1,(MONTH(三跨两临近重点区段!$H:$H)=9)*(三跨两临近重点区段!$A:$A=D221)*(三跨两临近重点区段!$F:$F="现存区段"),0))),"")</f>
        <v/>
      </c>
      <c r="Z221" s="232" t="str">
        <f t="array" ref="Z221">IFERROR(IF(INDEX(三跨两临近重点区段!$F:$F,MATCH(1,(MONTH(三跨两临近重点区段!$H:$H)=9)*(三跨两临近重点区段!$A:$A=D221),0))="已取消","已取消",INDEX(三跨两临近重点区段!$I:$I,MATCH(1,(MONTH(三跨两临近重点区段!$H:$H)=9)*(三跨两临近重点区段!$A:$A=D221)*(三跨两临近重点区段!$F:$F="现存区段"),0))),"")</f>
        <v/>
      </c>
      <c r="AA221" s="268" t="str">
        <f t="array" ref="AA221">IFERROR(IF(INDEX(三跨两临近重点区段!$F:$F,MATCH(1,(MONTH(三跨两临近重点区段!$H:$H)=10)*(三跨两临近重点区段!$A:$A=D221),0))="已取消","已取消",INDEX(三跨两临近重点区段!$H:$H,MATCH(1,(MONTH(三跨两临近重点区段!$H:$H)=10)*(三跨两临近重点区段!$A:$A=D221)*(三跨两临近重点区段!$F:$F="现存区段"),0))),"")</f>
        <v/>
      </c>
      <c r="AB221" s="72" t="str">
        <f t="array" ref="AB221">IFERROR(IF(INDEX(三跨两临近重点区段!$F:$F,MATCH(1,(MONTH(三跨两临近重点区段!$H:$H)=10)*(三跨两临近重点区段!$A:$A=D221),0))="已取消","已取消",INDEX(三跨两临近重点区段!$I:$I,MATCH(1,(MONTH(三跨两临近重点区段!$H:$H)=10)*(三跨两临近重点区段!$A:$A=D221)*(三跨两临近重点区段!$F:$F="现存区段"),0))),"")</f>
        <v/>
      </c>
      <c r="AC221" s="284" t="str">
        <f t="array" ref="AC221">IFERROR(IF(INDEX(三跨两临近重点区段!$F:$F,MATCH(1,(MONTH(三跨两临近重点区段!$H:$H)=11)*(三跨两临近重点区段!$A:$A=D221),0))="已取消","已取消",INDEX(三跨两临近重点区段!$H:$H,MATCH(1,(MONTH(三跨两临近重点区段!$H:$H)=11)*(三跨两临近重点区段!$A:$A=D221)*(三跨两临近重点区段!$F:$F="现存区段"),0))),"")</f>
        <v/>
      </c>
      <c r="AD221" s="72" t="str">
        <f t="array" ref="AD221">IFERROR(IF(INDEX(三跨两临近重点区段!$F:$F,MATCH(1,(MONTH(三跨两临近重点区段!$H:$H)=11)*(三跨两临近重点区段!$A:$A=D221),0))="已取消","已取消",INDEX(三跨两临近重点区段!$I:$I,MATCH(1,(MONTH(三跨两临近重点区段!$H:$H)=11)*(三跨两临近重点区段!$A:$A=D221)*(三跨两临近重点区段!$F:$F="现存区段"),0))),"")</f>
        <v/>
      </c>
      <c r="AE221" s="284" t="str">
        <f t="array" ref="AE221">IFERROR(IF(INDEX(三跨两临近重点区段!$F:$F,MATCH(1,(MONTH(三跨两临近重点区段!$H:$H)=12)*(三跨两临近重点区段!$A:$A=D221),0))="已取消","已取消",INDEX(三跨两临近重点区段!$H:$H,MATCH(1,(MONTH(三跨两临近重点区段!$H:$H)=12)*(三跨两临近重点区段!$A:$A=D221)*(三跨两临近重点区段!$F:$F="现存区段"),0))),"")</f>
        <v/>
      </c>
      <c r="AF221" s="72" t="str">
        <f t="array" ref="AF221">IFERROR(IF(INDEX(三跨两临近重点区段!$F:$F,MATCH(1,(MONTH(三跨两临近重点区段!$H:$H)=12)*(三跨两临近重点区段!$A:$A=D221),0))="已取消","已取消",INDEX(三跨两临近重点区段!$I:$I,MATCH(1,(MONTH(三跨两临近重点区段!$H:$H)=12)*(三跨两临近重点区段!$A:$A=D221)*(三跨两临近重点区段!$F:$F="现存区段"),0))),"")</f>
        <v/>
      </c>
      <c r="AH221" t="e">
        <f t="array" ref="AH221">INDEX(三跨两临近重点区段!$G:$G,MATCH(D221,三跨两临近重点区段!$A:$A,0))</f>
        <v>#N/A</v>
      </c>
    </row>
    <row r="222" ht="14.25" spans="1:34">
      <c r="A222" s="263" t="s">
        <v>150</v>
      </c>
      <c r="B222" s="264" t="s">
        <v>2480</v>
      </c>
      <c r="C222" s="263" t="s">
        <v>2120</v>
      </c>
      <c r="D222" s="263" t="s">
        <v>2481</v>
      </c>
      <c r="E222" s="265" t="s">
        <v>2458</v>
      </c>
      <c r="F222" s="264" t="s">
        <v>125</v>
      </c>
      <c r="G222" s="263" t="s">
        <v>457</v>
      </c>
      <c r="H222" s="263" t="s">
        <v>457</v>
      </c>
      <c r="I222" s="288"/>
      <c r="J222" s="196"/>
      <c r="K222" s="196"/>
      <c r="L222" s="196"/>
      <c r="M222" s="270"/>
      <c r="N222" s="270"/>
      <c r="O222" s="33"/>
      <c r="P222" s="107"/>
      <c r="Q222" s="279"/>
      <c r="R222" s="279"/>
      <c r="S222" s="282">
        <v>45464.6930555556</v>
      </c>
      <c r="T222" s="279" t="s">
        <v>2117</v>
      </c>
      <c r="U222" s="268" t="str">
        <f t="array" ref="U222">IFERROR(IF(INDEX(三跨两临近重点区段!$F:$F,MATCH(1,(MONTH(三跨两临近重点区段!$H:$H)=7)*(三跨两临近重点区段!$A:$A=D222),0))="已取消","已取消",INDEX(三跨两临近重点区段!$H:$H,MATCH(1,(MONTH(三跨两临近重点区段!$H:$H)=7)*(三跨两临近重点区段!$A:$A=D222)*(三跨两临近重点区段!$F:$F="现存区段"),0))),"")</f>
        <v/>
      </c>
      <c r="V222" s="232" t="str">
        <f t="array" ref="V222">IFERROR(IF(INDEX(三跨两临近重点区段!$F:$F,MATCH(1,(MONTH(三跨两临近重点区段!$H:$H)=7)*(三跨两临近重点区段!$A:$A=D222),0))="已取消","已取消",INDEX(三跨两临近重点区段!$I:$I,MATCH(1,(MONTH(三跨两临近重点区段!$H:$H)=7)*(三跨两临近重点区段!$A:$A=D222)*(三跨两临近重点区段!$F:$F="现存区段"),0))),"")</f>
        <v/>
      </c>
      <c r="W222" s="268" t="str">
        <f t="array" ref="W222">IFERROR(IF(INDEX(三跨两临近重点区段!$F:$F,MATCH(1,(MONTH(三跨两临近重点区段!$H:$H)=8)*(三跨两临近重点区段!$A:$A=D222),0))="已取消","已取消",INDEX(三跨两临近重点区段!$H:$H,MATCH(1,(MONTH(三跨两临近重点区段!$H:$H)=8)*(三跨两临近重点区段!$A:$A=D222)*(三跨两临近重点区段!$F:$F="现存区段"),0))),"")</f>
        <v/>
      </c>
      <c r="X222" s="232" t="str">
        <f t="array" ref="X222">IFERROR(IF(INDEX(三跨两临近重点区段!$F:$F,MATCH(1,(MONTH(三跨两临近重点区段!$H:$H)=8)*(三跨两临近重点区段!$A:$A=D222),0))="已取消","已取消",INDEX(三跨两临近重点区段!$I:$I,MATCH(1,(MONTH(三跨两临近重点区段!$H:$H)=8)*(三跨两临近重点区段!$A:$A=D222)*(三跨两临近重点区段!$F:$F="现存区段"),0))),"")</f>
        <v/>
      </c>
      <c r="Y222" s="268" t="str">
        <f t="array" ref="Y222">IFERROR(IF(INDEX(三跨两临近重点区段!$F:$F,MATCH(1,(MONTH(三跨两临近重点区段!$H:$H)=9)*(三跨两临近重点区段!$A:$A=D222),0))="已取消","已取消",INDEX(三跨两临近重点区段!$H:$H,MATCH(1,(MONTH(三跨两临近重点区段!$H:$H)=9)*(三跨两临近重点区段!$A:$A=D222)*(三跨两临近重点区段!$F:$F="现存区段"),0))),"")</f>
        <v/>
      </c>
      <c r="Z222" s="232" t="str">
        <f t="array" ref="Z222">IFERROR(IF(INDEX(三跨两临近重点区段!$F:$F,MATCH(1,(MONTH(三跨两临近重点区段!$H:$H)=9)*(三跨两临近重点区段!$A:$A=D222),0))="已取消","已取消",INDEX(三跨两临近重点区段!$I:$I,MATCH(1,(MONTH(三跨两临近重点区段!$H:$H)=9)*(三跨两临近重点区段!$A:$A=D222)*(三跨两临近重点区段!$F:$F="现存区段"),0))),"")</f>
        <v/>
      </c>
      <c r="AA222" s="268" t="str">
        <f t="array" ref="AA222">IFERROR(IF(INDEX(三跨两临近重点区段!$F:$F,MATCH(1,(MONTH(三跨两临近重点区段!$H:$H)=10)*(三跨两临近重点区段!$A:$A=D222),0))="已取消","已取消",INDEX(三跨两临近重点区段!$H:$H,MATCH(1,(MONTH(三跨两临近重点区段!$H:$H)=10)*(三跨两临近重点区段!$A:$A=D222)*(三跨两临近重点区段!$F:$F="现存区段"),0))),"")</f>
        <v/>
      </c>
      <c r="AB222" s="72" t="str">
        <f t="array" ref="AB222">IFERROR(IF(INDEX(三跨两临近重点区段!$F:$F,MATCH(1,(MONTH(三跨两临近重点区段!$H:$H)=10)*(三跨两临近重点区段!$A:$A=D222),0))="已取消","已取消",INDEX(三跨两临近重点区段!$I:$I,MATCH(1,(MONTH(三跨两临近重点区段!$H:$H)=10)*(三跨两临近重点区段!$A:$A=D222)*(三跨两临近重点区段!$F:$F="现存区段"),0))),"")</f>
        <v/>
      </c>
      <c r="AC222" s="284" t="str">
        <f t="array" ref="AC222">IFERROR(IF(INDEX(三跨两临近重点区段!$F:$F,MATCH(1,(MONTH(三跨两临近重点区段!$H:$H)=11)*(三跨两临近重点区段!$A:$A=D222),0))="已取消","已取消",INDEX(三跨两临近重点区段!$H:$H,MATCH(1,(MONTH(三跨两临近重点区段!$H:$H)=11)*(三跨两临近重点区段!$A:$A=D222)*(三跨两临近重点区段!$F:$F="现存区段"),0))),"")</f>
        <v/>
      </c>
      <c r="AD222" s="72" t="str">
        <f t="array" ref="AD222">IFERROR(IF(INDEX(三跨两临近重点区段!$F:$F,MATCH(1,(MONTH(三跨两临近重点区段!$H:$H)=11)*(三跨两临近重点区段!$A:$A=D222),0))="已取消","已取消",INDEX(三跨两临近重点区段!$I:$I,MATCH(1,(MONTH(三跨两临近重点区段!$H:$H)=11)*(三跨两临近重点区段!$A:$A=D222)*(三跨两临近重点区段!$F:$F="现存区段"),0))),"")</f>
        <v/>
      </c>
      <c r="AE222" s="284" t="str">
        <f t="array" ref="AE222">IFERROR(IF(INDEX(三跨两临近重点区段!$F:$F,MATCH(1,(MONTH(三跨两临近重点区段!$H:$H)=12)*(三跨两临近重点区段!$A:$A=D222),0))="已取消","已取消",INDEX(三跨两临近重点区段!$H:$H,MATCH(1,(MONTH(三跨两临近重点区段!$H:$H)=12)*(三跨两临近重点区段!$A:$A=D222)*(三跨两临近重点区段!$F:$F="现存区段"),0))),"")</f>
        <v/>
      </c>
      <c r="AF222" s="72" t="str">
        <f t="array" ref="AF222">IFERROR(IF(INDEX(三跨两临近重点区段!$F:$F,MATCH(1,(MONTH(三跨两临近重点区段!$H:$H)=12)*(三跨两临近重点区段!$A:$A=D222),0))="已取消","已取消",INDEX(三跨两临近重点区段!$I:$I,MATCH(1,(MONTH(三跨两临近重点区段!$H:$H)=12)*(三跨两临近重点区段!$A:$A=D222)*(三跨两临近重点区段!$F:$F="现存区段"),0))),"")</f>
        <v/>
      </c>
      <c r="AH222" t="e">
        <f t="array" ref="AH222">INDEX(三跨两临近重点区段!$G:$G,MATCH(D222,三跨两临近重点区段!$A:$A,0))</f>
        <v>#N/A</v>
      </c>
    </row>
    <row r="223" ht="14.25" spans="1:34">
      <c r="A223" s="263" t="s">
        <v>363</v>
      </c>
      <c r="B223" s="264" t="s">
        <v>2482</v>
      </c>
      <c r="C223" s="263" t="s">
        <v>2316</v>
      </c>
      <c r="D223" s="263" t="s">
        <v>2483</v>
      </c>
      <c r="E223" s="265" t="s">
        <v>2458</v>
      </c>
      <c r="F223" s="264" t="s">
        <v>125</v>
      </c>
      <c r="G223" s="263" t="s">
        <v>406</v>
      </c>
      <c r="H223" s="263" t="s">
        <v>406</v>
      </c>
      <c r="I223" s="288"/>
      <c r="J223" s="196"/>
      <c r="K223" s="196"/>
      <c r="L223" s="196"/>
      <c r="M223" s="270"/>
      <c r="N223" s="270"/>
      <c r="O223" s="33"/>
      <c r="P223" s="107"/>
      <c r="Q223" s="279"/>
      <c r="R223" s="279"/>
      <c r="S223" s="278">
        <v>45457</v>
      </c>
      <c r="T223" s="279" t="s">
        <v>2117</v>
      </c>
      <c r="U223" s="268" t="str">
        <f t="array" ref="U223">IFERROR(IF(INDEX(三跨两临近重点区段!$F:$F,MATCH(1,(MONTH(三跨两临近重点区段!$H:$H)=7)*(三跨两临近重点区段!$A:$A=D223),0))="已取消","已取消",INDEX(三跨两临近重点区段!$H:$H,MATCH(1,(MONTH(三跨两临近重点区段!$H:$H)=7)*(三跨两临近重点区段!$A:$A=D223)*(三跨两临近重点区段!$F:$F="现存区段"),0))),"")</f>
        <v/>
      </c>
      <c r="V223" s="232" t="str">
        <f t="array" ref="V223">IFERROR(IF(INDEX(三跨两临近重点区段!$F:$F,MATCH(1,(MONTH(三跨两临近重点区段!$H:$H)=7)*(三跨两临近重点区段!$A:$A=D223),0))="已取消","已取消",INDEX(三跨两临近重点区段!$I:$I,MATCH(1,(MONTH(三跨两临近重点区段!$H:$H)=7)*(三跨两临近重点区段!$A:$A=D223)*(三跨两临近重点区段!$F:$F="现存区段"),0))),"")</f>
        <v/>
      </c>
      <c r="W223" s="268" t="str">
        <f t="array" ref="W223">IFERROR(IF(INDEX(三跨两临近重点区段!$F:$F,MATCH(1,(MONTH(三跨两临近重点区段!$H:$H)=8)*(三跨两临近重点区段!$A:$A=D223),0))="已取消","已取消",INDEX(三跨两临近重点区段!$H:$H,MATCH(1,(MONTH(三跨两临近重点区段!$H:$H)=8)*(三跨两临近重点区段!$A:$A=D223)*(三跨两临近重点区段!$F:$F="现存区段"),0))),"")</f>
        <v/>
      </c>
      <c r="X223" s="232" t="str">
        <f t="array" ref="X223">IFERROR(IF(INDEX(三跨两临近重点区段!$F:$F,MATCH(1,(MONTH(三跨两临近重点区段!$H:$H)=8)*(三跨两临近重点区段!$A:$A=D223),0))="已取消","已取消",INDEX(三跨两临近重点区段!$I:$I,MATCH(1,(MONTH(三跨两临近重点区段!$H:$H)=8)*(三跨两临近重点区段!$A:$A=D223)*(三跨两临近重点区段!$F:$F="现存区段"),0))),"")</f>
        <v/>
      </c>
      <c r="Y223" s="268" t="str">
        <f t="array" ref="Y223">IFERROR(IF(INDEX(三跨两临近重点区段!$F:$F,MATCH(1,(MONTH(三跨两临近重点区段!$H:$H)=9)*(三跨两临近重点区段!$A:$A=D223),0))="已取消","已取消",INDEX(三跨两临近重点区段!$H:$H,MATCH(1,(MONTH(三跨两临近重点区段!$H:$H)=9)*(三跨两临近重点区段!$A:$A=D223)*(三跨两临近重点区段!$F:$F="现存区段"),0))),"")</f>
        <v/>
      </c>
      <c r="Z223" s="232" t="str">
        <f t="array" ref="Z223">IFERROR(IF(INDEX(三跨两临近重点区段!$F:$F,MATCH(1,(MONTH(三跨两临近重点区段!$H:$H)=9)*(三跨两临近重点区段!$A:$A=D223),0))="已取消","已取消",INDEX(三跨两临近重点区段!$I:$I,MATCH(1,(MONTH(三跨两临近重点区段!$H:$H)=9)*(三跨两临近重点区段!$A:$A=D223)*(三跨两临近重点区段!$F:$F="现存区段"),0))),"")</f>
        <v/>
      </c>
      <c r="AA223" s="268" t="str">
        <f t="array" ref="AA223">IFERROR(IF(INDEX(三跨两临近重点区段!$F:$F,MATCH(1,(MONTH(三跨两临近重点区段!$H:$H)=10)*(三跨两临近重点区段!$A:$A=D223),0))="已取消","已取消",INDEX(三跨两临近重点区段!$H:$H,MATCH(1,(MONTH(三跨两临近重点区段!$H:$H)=10)*(三跨两临近重点区段!$A:$A=D223)*(三跨两临近重点区段!$F:$F="现存区段"),0))),"")</f>
        <v/>
      </c>
      <c r="AB223" s="72" t="str">
        <f t="array" ref="AB223">IFERROR(IF(INDEX(三跨两临近重点区段!$F:$F,MATCH(1,(MONTH(三跨两临近重点区段!$H:$H)=10)*(三跨两临近重点区段!$A:$A=D223),0))="已取消","已取消",INDEX(三跨两临近重点区段!$I:$I,MATCH(1,(MONTH(三跨两临近重点区段!$H:$H)=10)*(三跨两临近重点区段!$A:$A=D223)*(三跨两临近重点区段!$F:$F="现存区段"),0))),"")</f>
        <v/>
      </c>
      <c r="AC223" s="284" t="str">
        <f t="array" ref="AC223">IFERROR(IF(INDEX(三跨两临近重点区段!$F:$F,MATCH(1,(MONTH(三跨两临近重点区段!$H:$H)=11)*(三跨两临近重点区段!$A:$A=D223),0))="已取消","已取消",INDEX(三跨两临近重点区段!$H:$H,MATCH(1,(MONTH(三跨两临近重点区段!$H:$H)=11)*(三跨两临近重点区段!$A:$A=D223)*(三跨两临近重点区段!$F:$F="现存区段"),0))),"")</f>
        <v/>
      </c>
      <c r="AD223" s="72" t="str">
        <f t="array" ref="AD223">IFERROR(IF(INDEX(三跨两临近重点区段!$F:$F,MATCH(1,(MONTH(三跨两临近重点区段!$H:$H)=11)*(三跨两临近重点区段!$A:$A=D223),0))="已取消","已取消",INDEX(三跨两临近重点区段!$I:$I,MATCH(1,(MONTH(三跨两临近重点区段!$H:$H)=11)*(三跨两临近重点区段!$A:$A=D223)*(三跨两临近重点区段!$F:$F="现存区段"),0))),"")</f>
        <v/>
      </c>
      <c r="AE223" s="284" t="str">
        <f t="array" ref="AE223">IFERROR(IF(INDEX(三跨两临近重点区段!$F:$F,MATCH(1,(MONTH(三跨两临近重点区段!$H:$H)=12)*(三跨两临近重点区段!$A:$A=D223),0))="已取消","已取消",INDEX(三跨两临近重点区段!$H:$H,MATCH(1,(MONTH(三跨两临近重点区段!$H:$H)=12)*(三跨两临近重点区段!$A:$A=D223)*(三跨两临近重点区段!$F:$F="现存区段"),0))),"")</f>
        <v/>
      </c>
      <c r="AF223" s="72" t="str">
        <f t="array" ref="AF223">IFERROR(IF(INDEX(三跨两临近重点区段!$F:$F,MATCH(1,(MONTH(三跨两临近重点区段!$H:$H)=12)*(三跨两临近重点区段!$A:$A=D223),0))="已取消","已取消",INDEX(三跨两临近重点区段!$I:$I,MATCH(1,(MONTH(三跨两临近重点区段!$H:$H)=12)*(三跨两临近重点区段!$A:$A=D223)*(三跨两临近重点区段!$F:$F="现存区段"),0))),"")</f>
        <v/>
      </c>
      <c r="AH223" t="e">
        <f t="array" ref="AH223">INDEX(三跨两临近重点区段!$G:$G,MATCH(D223,三跨两临近重点区段!$A:$A,0))</f>
        <v>#N/A</v>
      </c>
    </row>
    <row r="224" ht="14.25" spans="1:34">
      <c r="A224" s="263" t="s">
        <v>150</v>
      </c>
      <c r="B224" s="264" t="s">
        <v>2484</v>
      </c>
      <c r="C224" s="263" t="s">
        <v>2120</v>
      </c>
      <c r="D224" s="263" t="s">
        <v>2485</v>
      </c>
      <c r="E224" s="265" t="s">
        <v>2458</v>
      </c>
      <c r="F224" s="264" t="s">
        <v>125</v>
      </c>
      <c r="G224" s="263" t="s">
        <v>457</v>
      </c>
      <c r="H224" s="263" t="s">
        <v>457</v>
      </c>
      <c r="I224" s="288"/>
      <c r="J224" s="196"/>
      <c r="K224" s="196"/>
      <c r="L224" s="196"/>
      <c r="M224" s="270"/>
      <c r="N224" s="270"/>
      <c r="O224" s="33"/>
      <c r="P224" s="107"/>
      <c r="Q224" s="279"/>
      <c r="R224" s="279"/>
      <c r="S224" s="282">
        <v>45464.6930555556</v>
      </c>
      <c r="T224" s="279" t="s">
        <v>2117</v>
      </c>
      <c r="U224" s="268" t="str">
        <f t="array" ref="U224">IFERROR(IF(INDEX(三跨两临近重点区段!$F:$F,MATCH(1,(MONTH(三跨两临近重点区段!$H:$H)=7)*(三跨两临近重点区段!$A:$A=D224),0))="已取消","已取消",INDEX(三跨两临近重点区段!$H:$H,MATCH(1,(MONTH(三跨两临近重点区段!$H:$H)=7)*(三跨两临近重点区段!$A:$A=D224)*(三跨两临近重点区段!$F:$F="现存区段"),0))),"")</f>
        <v/>
      </c>
      <c r="V224" s="232" t="str">
        <f t="array" ref="V224">IFERROR(IF(INDEX(三跨两临近重点区段!$F:$F,MATCH(1,(MONTH(三跨两临近重点区段!$H:$H)=7)*(三跨两临近重点区段!$A:$A=D224),0))="已取消","已取消",INDEX(三跨两临近重点区段!$I:$I,MATCH(1,(MONTH(三跨两临近重点区段!$H:$H)=7)*(三跨两临近重点区段!$A:$A=D224)*(三跨两临近重点区段!$F:$F="现存区段"),0))),"")</f>
        <v/>
      </c>
      <c r="W224" s="268" t="str">
        <f t="array" ref="W224">IFERROR(IF(INDEX(三跨两临近重点区段!$F:$F,MATCH(1,(MONTH(三跨两临近重点区段!$H:$H)=8)*(三跨两临近重点区段!$A:$A=D224),0))="已取消","已取消",INDEX(三跨两临近重点区段!$H:$H,MATCH(1,(MONTH(三跨两临近重点区段!$H:$H)=8)*(三跨两临近重点区段!$A:$A=D224)*(三跨两临近重点区段!$F:$F="现存区段"),0))),"")</f>
        <v/>
      </c>
      <c r="X224" s="232" t="str">
        <f t="array" ref="X224">IFERROR(IF(INDEX(三跨两临近重点区段!$F:$F,MATCH(1,(MONTH(三跨两临近重点区段!$H:$H)=8)*(三跨两临近重点区段!$A:$A=D224),0))="已取消","已取消",INDEX(三跨两临近重点区段!$I:$I,MATCH(1,(MONTH(三跨两临近重点区段!$H:$H)=8)*(三跨两临近重点区段!$A:$A=D224)*(三跨两临近重点区段!$F:$F="现存区段"),0))),"")</f>
        <v/>
      </c>
      <c r="Y224" s="268" t="str">
        <f t="array" ref="Y224">IFERROR(IF(INDEX(三跨两临近重点区段!$F:$F,MATCH(1,(MONTH(三跨两临近重点区段!$H:$H)=9)*(三跨两临近重点区段!$A:$A=D224),0))="已取消","已取消",INDEX(三跨两临近重点区段!$H:$H,MATCH(1,(MONTH(三跨两临近重点区段!$H:$H)=9)*(三跨两临近重点区段!$A:$A=D224)*(三跨两临近重点区段!$F:$F="现存区段"),0))),"")</f>
        <v/>
      </c>
      <c r="Z224" s="232" t="str">
        <f t="array" ref="Z224">IFERROR(IF(INDEX(三跨两临近重点区段!$F:$F,MATCH(1,(MONTH(三跨两临近重点区段!$H:$H)=9)*(三跨两临近重点区段!$A:$A=D224),0))="已取消","已取消",INDEX(三跨两临近重点区段!$I:$I,MATCH(1,(MONTH(三跨两临近重点区段!$H:$H)=9)*(三跨两临近重点区段!$A:$A=D224)*(三跨两临近重点区段!$F:$F="现存区段"),0))),"")</f>
        <v/>
      </c>
      <c r="AA224" s="268" t="str">
        <f t="array" ref="AA224">IFERROR(IF(INDEX(三跨两临近重点区段!$F:$F,MATCH(1,(MONTH(三跨两临近重点区段!$H:$H)=10)*(三跨两临近重点区段!$A:$A=D224),0))="已取消","已取消",INDEX(三跨两临近重点区段!$H:$H,MATCH(1,(MONTH(三跨两临近重点区段!$H:$H)=10)*(三跨两临近重点区段!$A:$A=D224)*(三跨两临近重点区段!$F:$F="现存区段"),0))),"")</f>
        <v/>
      </c>
      <c r="AB224" s="72" t="str">
        <f t="array" ref="AB224">IFERROR(IF(INDEX(三跨两临近重点区段!$F:$F,MATCH(1,(MONTH(三跨两临近重点区段!$H:$H)=10)*(三跨两临近重点区段!$A:$A=D224),0))="已取消","已取消",INDEX(三跨两临近重点区段!$I:$I,MATCH(1,(MONTH(三跨两临近重点区段!$H:$H)=10)*(三跨两临近重点区段!$A:$A=D224)*(三跨两临近重点区段!$F:$F="现存区段"),0))),"")</f>
        <v/>
      </c>
      <c r="AC224" s="284" t="str">
        <f t="array" ref="AC224">IFERROR(IF(INDEX(三跨两临近重点区段!$F:$F,MATCH(1,(MONTH(三跨两临近重点区段!$H:$H)=11)*(三跨两临近重点区段!$A:$A=D224),0))="已取消","已取消",INDEX(三跨两临近重点区段!$H:$H,MATCH(1,(MONTH(三跨两临近重点区段!$H:$H)=11)*(三跨两临近重点区段!$A:$A=D224)*(三跨两临近重点区段!$F:$F="现存区段"),0))),"")</f>
        <v/>
      </c>
      <c r="AD224" s="72" t="str">
        <f t="array" ref="AD224">IFERROR(IF(INDEX(三跨两临近重点区段!$F:$F,MATCH(1,(MONTH(三跨两临近重点区段!$H:$H)=11)*(三跨两临近重点区段!$A:$A=D224),0))="已取消","已取消",INDEX(三跨两临近重点区段!$I:$I,MATCH(1,(MONTH(三跨两临近重点区段!$H:$H)=11)*(三跨两临近重点区段!$A:$A=D224)*(三跨两临近重点区段!$F:$F="现存区段"),0))),"")</f>
        <v/>
      </c>
      <c r="AE224" s="284" t="str">
        <f t="array" ref="AE224">IFERROR(IF(INDEX(三跨两临近重点区段!$F:$F,MATCH(1,(MONTH(三跨两临近重点区段!$H:$H)=12)*(三跨两临近重点区段!$A:$A=D224),0))="已取消","已取消",INDEX(三跨两临近重点区段!$H:$H,MATCH(1,(MONTH(三跨两临近重点区段!$H:$H)=12)*(三跨两临近重点区段!$A:$A=D224)*(三跨两临近重点区段!$F:$F="现存区段"),0))),"")</f>
        <v/>
      </c>
      <c r="AF224" s="72" t="str">
        <f t="array" ref="AF224">IFERROR(IF(INDEX(三跨两临近重点区段!$F:$F,MATCH(1,(MONTH(三跨两临近重点区段!$H:$H)=12)*(三跨两临近重点区段!$A:$A=D224),0))="已取消","已取消",INDEX(三跨两临近重点区段!$I:$I,MATCH(1,(MONTH(三跨两临近重点区段!$H:$H)=12)*(三跨两临近重点区段!$A:$A=D224)*(三跨两临近重点区段!$F:$F="现存区段"),0))),"")</f>
        <v/>
      </c>
      <c r="AH224" t="e">
        <f t="array" ref="AH224">INDEX(三跨两临近重点区段!$G:$G,MATCH(D224,三跨两临近重点区段!$A:$A,0))</f>
        <v>#N/A</v>
      </c>
    </row>
    <row r="225" ht="14.25" spans="1:34">
      <c r="A225" s="263" t="s">
        <v>363</v>
      </c>
      <c r="B225" s="264" t="s">
        <v>2486</v>
      </c>
      <c r="C225" s="263" t="s">
        <v>2316</v>
      </c>
      <c r="D225" s="263" t="s">
        <v>2487</v>
      </c>
      <c r="E225" s="265" t="s">
        <v>2458</v>
      </c>
      <c r="F225" s="264" t="s">
        <v>125</v>
      </c>
      <c r="G225" s="263" t="s">
        <v>406</v>
      </c>
      <c r="H225" s="263" t="s">
        <v>406</v>
      </c>
      <c r="I225" s="288"/>
      <c r="J225" s="196"/>
      <c r="K225" s="196"/>
      <c r="L225" s="196"/>
      <c r="M225" s="270"/>
      <c r="N225" s="270"/>
      <c r="O225" s="33"/>
      <c r="P225" s="107"/>
      <c r="Q225" s="279"/>
      <c r="R225" s="279"/>
      <c r="S225" s="278">
        <v>45457</v>
      </c>
      <c r="T225" s="279" t="s">
        <v>2117</v>
      </c>
      <c r="U225" s="268" t="str">
        <f t="array" ref="U225">IFERROR(IF(INDEX(三跨两临近重点区段!$F:$F,MATCH(1,(MONTH(三跨两临近重点区段!$H:$H)=7)*(三跨两临近重点区段!$A:$A=D225),0))="已取消","已取消",INDEX(三跨两临近重点区段!$H:$H,MATCH(1,(MONTH(三跨两临近重点区段!$H:$H)=7)*(三跨两临近重点区段!$A:$A=D225)*(三跨两临近重点区段!$F:$F="现存区段"),0))),"")</f>
        <v/>
      </c>
      <c r="V225" s="232" t="str">
        <f t="array" ref="V225">IFERROR(IF(INDEX(三跨两临近重点区段!$F:$F,MATCH(1,(MONTH(三跨两临近重点区段!$H:$H)=7)*(三跨两临近重点区段!$A:$A=D225),0))="已取消","已取消",INDEX(三跨两临近重点区段!$I:$I,MATCH(1,(MONTH(三跨两临近重点区段!$H:$H)=7)*(三跨两临近重点区段!$A:$A=D225)*(三跨两临近重点区段!$F:$F="现存区段"),0))),"")</f>
        <v/>
      </c>
      <c r="W225" s="268" t="str">
        <f t="array" ref="W225">IFERROR(IF(INDEX(三跨两临近重点区段!$F:$F,MATCH(1,(MONTH(三跨两临近重点区段!$H:$H)=8)*(三跨两临近重点区段!$A:$A=D225),0))="已取消","已取消",INDEX(三跨两临近重点区段!$H:$H,MATCH(1,(MONTH(三跨两临近重点区段!$H:$H)=8)*(三跨两临近重点区段!$A:$A=D225)*(三跨两临近重点区段!$F:$F="现存区段"),0))),"")</f>
        <v/>
      </c>
      <c r="X225" s="232" t="str">
        <f t="array" ref="X225">IFERROR(IF(INDEX(三跨两临近重点区段!$F:$F,MATCH(1,(MONTH(三跨两临近重点区段!$H:$H)=8)*(三跨两临近重点区段!$A:$A=D225),0))="已取消","已取消",INDEX(三跨两临近重点区段!$I:$I,MATCH(1,(MONTH(三跨两临近重点区段!$H:$H)=8)*(三跨两临近重点区段!$A:$A=D225)*(三跨两临近重点区段!$F:$F="现存区段"),0))),"")</f>
        <v/>
      </c>
      <c r="Y225" s="268" t="str">
        <f t="array" ref="Y225">IFERROR(IF(INDEX(三跨两临近重点区段!$F:$F,MATCH(1,(MONTH(三跨两临近重点区段!$H:$H)=9)*(三跨两临近重点区段!$A:$A=D225),0))="已取消","已取消",INDEX(三跨两临近重点区段!$H:$H,MATCH(1,(MONTH(三跨两临近重点区段!$H:$H)=9)*(三跨两临近重点区段!$A:$A=D225)*(三跨两临近重点区段!$F:$F="现存区段"),0))),"")</f>
        <v/>
      </c>
      <c r="Z225" s="232" t="str">
        <f t="array" ref="Z225">IFERROR(IF(INDEX(三跨两临近重点区段!$F:$F,MATCH(1,(MONTH(三跨两临近重点区段!$H:$H)=9)*(三跨两临近重点区段!$A:$A=D225),0))="已取消","已取消",INDEX(三跨两临近重点区段!$I:$I,MATCH(1,(MONTH(三跨两临近重点区段!$H:$H)=9)*(三跨两临近重点区段!$A:$A=D225)*(三跨两临近重点区段!$F:$F="现存区段"),0))),"")</f>
        <v/>
      </c>
      <c r="AA225" s="268" t="str">
        <f t="array" ref="AA225">IFERROR(IF(INDEX(三跨两临近重点区段!$F:$F,MATCH(1,(MONTH(三跨两临近重点区段!$H:$H)=10)*(三跨两临近重点区段!$A:$A=D225),0))="已取消","已取消",INDEX(三跨两临近重点区段!$H:$H,MATCH(1,(MONTH(三跨两临近重点区段!$H:$H)=10)*(三跨两临近重点区段!$A:$A=D225)*(三跨两临近重点区段!$F:$F="现存区段"),0))),"")</f>
        <v/>
      </c>
      <c r="AB225" s="72" t="str">
        <f t="array" ref="AB225">IFERROR(IF(INDEX(三跨两临近重点区段!$F:$F,MATCH(1,(MONTH(三跨两临近重点区段!$H:$H)=10)*(三跨两临近重点区段!$A:$A=D225),0))="已取消","已取消",INDEX(三跨两临近重点区段!$I:$I,MATCH(1,(MONTH(三跨两临近重点区段!$H:$H)=10)*(三跨两临近重点区段!$A:$A=D225)*(三跨两临近重点区段!$F:$F="现存区段"),0))),"")</f>
        <v/>
      </c>
      <c r="AC225" s="284" t="str">
        <f t="array" ref="AC225">IFERROR(IF(INDEX(三跨两临近重点区段!$F:$F,MATCH(1,(MONTH(三跨两临近重点区段!$H:$H)=11)*(三跨两临近重点区段!$A:$A=D225),0))="已取消","已取消",INDEX(三跨两临近重点区段!$H:$H,MATCH(1,(MONTH(三跨两临近重点区段!$H:$H)=11)*(三跨两临近重点区段!$A:$A=D225)*(三跨两临近重点区段!$F:$F="现存区段"),0))),"")</f>
        <v/>
      </c>
      <c r="AD225" s="72" t="str">
        <f t="array" ref="AD225">IFERROR(IF(INDEX(三跨两临近重点区段!$F:$F,MATCH(1,(MONTH(三跨两临近重点区段!$H:$H)=11)*(三跨两临近重点区段!$A:$A=D225),0))="已取消","已取消",INDEX(三跨两临近重点区段!$I:$I,MATCH(1,(MONTH(三跨两临近重点区段!$H:$H)=11)*(三跨两临近重点区段!$A:$A=D225)*(三跨两临近重点区段!$F:$F="现存区段"),0))),"")</f>
        <v/>
      </c>
      <c r="AE225" s="284" t="str">
        <f t="array" ref="AE225">IFERROR(IF(INDEX(三跨两临近重点区段!$F:$F,MATCH(1,(MONTH(三跨两临近重点区段!$H:$H)=12)*(三跨两临近重点区段!$A:$A=D225),0))="已取消","已取消",INDEX(三跨两临近重点区段!$H:$H,MATCH(1,(MONTH(三跨两临近重点区段!$H:$H)=12)*(三跨两临近重点区段!$A:$A=D225)*(三跨两临近重点区段!$F:$F="现存区段"),0))),"")</f>
        <v/>
      </c>
      <c r="AF225" s="72" t="str">
        <f t="array" ref="AF225">IFERROR(IF(INDEX(三跨两临近重点区段!$F:$F,MATCH(1,(MONTH(三跨两临近重点区段!$H:$H)=12)*(三跨两临近重点区段!$A:$A=D225),0))="已取消","已取消",INDEX(三跨两临近重点区段!$I:$I,MATCH(1,(MONTH(三跨两临近重点区段!$H:$H)=12)*(三跨两临近重点区段!$A:$A=D225)*(三跨两临近重点区段!$F:$F="现存区段"),0))),"")</f>
        <v/>
      </c>
      <c r="AH225" t="e">
        <f t="array" ref="AH225">INDEX(三跨两临近重点区段!$G:$G,MATCH(D225,三跨两临近重点区段!$A:$A,0))</f>
        <v>#N/A</v>
      </c>
    </row>
    <row r="226" ht="14.25" spans="1:34">
      <c r="A226" s="263" t="s">
        <v>150</v>
      </c>
      <c r="B226" s="264" t="s">
        <v>2488</v>
      </c>
      <c r="C226" s="263" t="s">
        <v>2431</v>
      </c>
      <c r="D226" s="263" t="s">
        <v>2489</v>
      </c>
      <c r="E226" s="265" t="s">
        <v>2458</v>
      </c>
      <c r="F226" s="264" t="s">
        <v>125</v>
      </c>
      <c r="G226" s="263" t="s">
        <v>483</v>
      </c>
      <c r="H226" s="263" t="s">
        <v>483</v>
      </c>
      <c r="I226" s="288"/>
      <c r="J226" s="196"/>
      <c r="K226" s="196"/>
      <c r="L226" s="196"/>
      <c r="M226" s="270"/>
      <c r="N226" s="270"/>
      <c r="O226" s="33"/>
      <c r="P226" s="107"/>
      <c r="Q226" s="279"/>
      <c r="R226" s="279"/>
      <c r="S226" s="278">
        <v>45457</v>
      </c>
      <c r="T226" s="279" t="s">
        <v>2117</v>
      </c>
      <c r="U226" s="268" t="str">
        <f t="array" ref="U226">IFERROR(IF(INDEX(三跨两临近重点区段!$F:$F,MATCH(1,(MONTH(三跨两临近重点区段!$H:$H)=7)*(三跨两临近重点区段!$A:$A=D226),0))="已取消","已取消",INDEX(三跨两临近重点区段!$H:$H,MATCH(1,(MONTH(三跨两临近重点区段!$H:$H)=7)*(三跨两临近重点区段!$A:$A=D226)*(三跨两临近重点区段!$F:$F="现存区段"),0))),"")</f>
        <v/>
      </c>
      <c r="V226" s="232" t="str">
        <f t="array" ref="V226">IFERROR(IF(INDEX(三跨两临近重点区段!$F:$F,MATCH(1,(MONTH(三跨两临近重点区段!$H:$H)=7)*(三跨两临近重点区段!$A:$A=D226),0))="已取消","已取消",INDEX(三跨两临近重点区段!$I:$I,MATCH(1,(MONTH(三跨两临近重点区段!$H:$H)=7)*(三跨两临近重点区段!$A:$A=D226)*(三跨两临近重点区段!$F:$F="现存区段"),0))),"")</f>
        <v/>
      </c>
      <c r="W226" s="268" t="str">
        <f t="array" ref="W226">IFERROR(IF(INDEX(三跨两临近重点区段!$F:$F,MATCH(1,(MONTH(三跨两临近重点区段!$H:$H)=8)*(三跨两临近重点区段!$A:$A=D226),0))="已取消","已取消",INDEX(三跨两临近重点区段!$H:$H,MATCH(1,(MONTH(三跨两临近重点区段!$H:$H)=8)*(三跨两临近重点区段!$A:$A=D226)*(三跨两临近重点区段!$F:$F="现存区段"),0))),"")</f>
        <v/>
      </c>
      <c r="X226" s="232" t="str">
        <f t="array" ref="X226">IFERROR(IF(INDEX(三跨两临近重点区段!$F:$F,MATCH(1,(MONTH(三跨两临近重点区段!$H:$H)=8)*(三跨两临近重点区段!$A:$A=D226),0))="已取消","已取消",INDEX(三跨两临近重点区段!$I:$I,MATCH(1,(MONTH(三跨两临近重点区段!$H:$H)=8)*(三跨两临近重点区段!$A:$A=D226)*(三跨两临近重点区段!$F:$F="现存区段"),0))),"")</f>
        <v/>
      </c>
      <c r="Y226" s="268" t="str">
        <f t="array" ref="Y226">IFERROR(IF(INDEX(三跨两临近重点区段!$F:$F,MATCH(1,(MONTH(三跨两临近重点区段!$H:$H)=9)*(三跨两临近重点区段!$A:$A=D226),0))="已取消","已取消",INDEX(三跨两临近重点区段!$H:$H,MATCH(1,(MONTH(三跨两临近重点区段!$H:$H)=9)*(三跨两临近重点区段!$A:$A=D226)*(三跨两临近重点区段!$F:$F="现存区段"),0))),"")</f>
        <v/>
      </c>
      <c r="Z226" s="232" t="str">
        <f t="array" ref="Z226">IFERROR(IF(INDEX(三跨两临近重点区段!$F:$F,MATCH(1,(MONTH(三跨两临近重点区段!$H:$H)=9)*(三跨两临近重点区段!$A:$A=D226),0))="已取消","已取消",INDEX(三跨两临近重点区段!$I:$I,MATCH(1,(MONTH(三跨两临近重点区段!$H:$H)=9)*(三跨两临近重点区段!$A:$A=D226)*(三跨两临近重点区段!$F:$F="现存区段"),0))),"")</f>
        <v/>
      </c>
      <c r="AA226" s="268" t="str">
        <f t="array" ref="AA226">IFERROR(IF(INDEX(三跨两临近重点区段!$F:$F,MATCH(1,(MONTH(三跨两临近重点区段!$H:$H)=10)*(三跨两临近重点区段!$A:$A=D226),0))="已取消","已取消",INDEX(三跨两临近重点区段!$H:$H,MATCH(1,(MONTH(三跨两临近重点区段!$H:$H)=10)*(三跨两临近重点区段!$A:$A=D226)*(三跨两临近重点区段!$F:$F="现存区段"),0))),"")</f>
        <v/>
      </c>
      <c r="AB226" s="72" t="str">
        <f t="array" ref="AB226">IFERROR(IF(INDEX(三跨两临近重点区段!$F:$F,MATCH(1,(MONTH(三跨两临近重点区段!$H:$H)=10)*(三跨两临近重点区段!$A:$A=D226),0))="已取消","已取消",INDEX(三跨两临近重点区段!$I:$I,MATCH(1,(MONTH(三跨两临近重点区段!$H:$H)=10)*(三跨两临近重点区段!$A:$A=D226)*(三跨两临近重点区段!$F:$F="现存区段"),0))),"")</f>
        <v/>
      </c>
      <c r="AC226" s="284" t="str">
        <f t="array" ref="AC226">IFERROR(IF(INDEX(三跨两临近重点区段!$F:$F,MATCH(1,(MONTH(三跨两临近重点区段!$H:$H)=11)*(三跨两临近重点区段!$A:$A=D226),0))="已取消","已取消",INDEX(三跨两临近重点区段!$H:$H,MATCH(1,(MONTH(三跨两临近重点区段!$H:$H)=11)*(三跨两临近重点区段!$A:$A=D226)*(三跨两临近重点区段!$F:$F="现存区段"),0))),"")</f>
        <v/>
      </c>
      <c r="AD226" s="72" t="str">
        <f t="array" ref="AD226">IFERROR(IF(INDEX(三跨两临近重点区段!$F:$F,MATCH(1,(MONTH(三跨两临近重点区段!$H:$H)=11)*(三跨两临近重点区段!$A:$A=D226),0))="已取消","已取消",INDEX(三跨两临近重点区段!$I:$I,MATCH(1,(MONTH(三跨两临近重点区段!$H:$H)=11)*(三跨两临近重点区段!$A:$A=D226)*(三跨两临近重点区段!$F:$F="现存区段"),0))),"")</f>
        <v/>
      </c>
      <c r="AE226" s="284" t="str">
        <f t="array" ref="AE226">IFERROR(IF(INDEX(三跨两临近重点区段!$F:$F,MATCH(1,(MONTH(三跨两临近重点区段!$H:$H)=12)*(三跨两临近重点区段!$A:$A=D226),0))="已取消","已取消",INDEX(三跨两临近重点区段!$H:$H,MATCH(1,(MONTH(三跨两临近重点区段!$H:$H)=12)*(三跨两临近重点区段!$A:$A=D226)*(三跨两临近重点区段!$F:$F="现存区段"),0))),"")</f>
        <v/>
      </c>
      <c r="AF226" s="72" t="str">
        <f t="array" ref="AF226">IFERROR(IF(INDEX(三跨两临近重点区段!$F:$F,MATCH(1,(MONTH(三跨两临近重点区段!$H:$H)=12)*(三跨两临近重点区段!$A:$A=D226),0))="已取消","已取消",INDEX(三跨两临近重点区段!$I:$I,MATCH(1,(MONTH(三跨两临近重点区段!$H:$H)=12)*(三跨两临近重点区段!$A:$A=D226)*(三跨两临近重点区段!$F:$F="现存区段"),0))),"")</f>
        <v/>
      </c>
      <c r="AH226" t="e">
        <f t="array" ref="AH226">INDEX(三跨两临近重点区段!$G:$G,MATCH(D226,三跨两临近重点区段!$A:$A,0))</f>
        <v>#N/A</v>
      </c>
    </row>
    <row r="227" ht="14.25" spans="1:34">
      <c r="A227" s="263" t="s">
        <v>150</v>
      </c>
      <c r="B227" s="264" t="s">
        <v>2484</v>
      </c>
      <c r="C227" s="263" t="s">
        <v>2167</v>
      </c>
      <c r="D227" s="263" t="s">
        <v>2490</v>
      </c>
      <c r="E227" s="265" t="s">
        <v>2458</v>
      </c>
      <c r="F227" s="264" t="s">
        <v>125</v>
      </c>
      <c r="G227" s="263" t="s">
        <v>457</v>
      </c>
      <c r="H227" s="263" t="s">
        <v>457</v>
      </c>
      <c r="I227" s="288"/>
      <c r="J227" s="196"/>
      <c r="K227" s="196"/>
      <c r="L227" s="196"/>
      <c r="M227" s="270"/>
      <c r="N227" s="270"/>
      <c r="O227" s="33"/>
      <c r="P227" s="107"/>
      <c r="Q227" s="279"/>
      <c r="R227" s="279"/>
      <c r="S227" s="282">
        <v>45464.6930555556</v>
      </c>
      <c r="T227" s="279" t="s">
        <v>2117</v>
      </c>
      <c r="U227" s="268" t="str">
        <f t="array" ref="U227">IFERROR(IF(INDEX(三跨两临近重点区段!$F:$F,MATCH(1,(MONTH(三跨两临近重点区段!$H:$H)=7)*(三跨两临近重点区段!$A:$A=D227),0))="已取消","已取消",INDEX(三跨两临近重点区段!$H:$H,MATCH(1,(MONTH(三跨两临近重点区段!$H:$H)=7)*(三跨两临近重点区段!$A:$A=D227)*(三跨两临近重点区段!$F:$F="现存区段"),0))),"")</f>
        <v/>
      </c>
      <c r="V227" s="232" t="str">
        <f t="array" ref="V227">IFERROR(IF(INDEX(三跨两临近重点区段!$F:$F,MATCH(1,(MONTH(三跨两临近重点区段!$H:$H)=7)*(三跨两临近重点区段!$A:$A=D227),0))="已取消","已取消",INDEX(三跨两临近重点区段!$I:$I,MATCH(1,(MONTH(三跨两临近重点区段!$H:$H)=7)*(三跨两临近重点区段!$A:$A=D227)*(三跨两临近重点区段!$F:$F="现存区段"),0))),"")</f>
        <v/>
      </c>
      <c r="W227" s="268" t="str">
        <f t="array" ref="W227">IFERROR(IF(INDEX(三跨两临近重点区段!$F:$F,MATCH(1,(MONTH(三跨两临近重点区段!$H:$H)=8)*(三跨两临近重点区段!$A:$A=D227),0))="已取消","已取消",INDEX(三跨两临近重点区段!$H:$H,MATCH(1,(MONTH(三跨两临近重点区段!$H:$H)=8)*(三跨两临近重点区段!$A:$A=D227)*(三跨两临近重点区段!$F:$F="现存区段"),0))),"")</f>
        <v/>
      </c>
      <c r="X227" s="232" t="str">
        <f t="array" ref="X227">IFERROR(IF(INDEX(三跨两临近重点区段!$F:$F,MATCH(1,(MONTH(三跨两临近重点区段!$H:$H)=8)*(三跨两临近重点区段!$A:$A=D227),0))="已取消","已取消",INDEX(三跨两临近重点区段!$I:$I,MATCH(1,(MONTH(三跨两临近重点区段!$H:$H)=8)*(三跨两临近重点区段!$A:$A=D227)*(三跨两临近重点区段!$F:$F="现存区段"),0))),"")</f>
        <v/>
      </c>
      <c r="Y227" s="268" t="str">
        <f t="array" ref="Y227">IFERROR(IF(INDEX(三跨两临近重点区段!$F:$F,MATCH(1,(MONTH(三跨两临近重点区段!$H:$H)=9)*(三跨两临近重点区段!$A:$A=D227),0))="已取消","已取消",INDEX(三跨两临近重点区段!$H:$H,MATCH(1,(MONTH(三跨两临近重点区段!$H:$H)=9)*(三跨两临近重点区段!$A:$A=D227)*(三跨两临近重点区段!$F:$F="现存区段"),0))),"")</f>
        <v/>
      </c>
      <c r="Z227" s="232" t="str">
        <f t="array" ref="Z227">IFERROR(IF(INDEX(三跨两临近重点区段!$F:$F,MATCH(1,(MONTH(三跨两临近重点区段!$H:$H)=9)*(三跨两临近重点区段!$A:$A=D227),0))="已取消","已取消",INDEX(三跨两临近重点区段!$I:$I,MATCH(1,(MONTH(三跨两临近重点区段!$H:$H)=9)*(三跨两临近重点区段!$A:$A=D227)*(三跨两临近重点区段!$F:$F="现存区段"),0))),"")</f>
        <v/>
      </c>
      <c r="AA227" s="268" t="str">
        <f t="array" ref="AA227">IFERROR(IF(INDEX(三跨两临近重点区段!$F:$F,MATCH(1,(MONTH(三跨两临近重点区段!$H:$H)=10)*(三跨两临近重点区段!$A:$A=D227),0))="已取消","已取消",INDEX(三跨两临近重点区段!$H:$H,MATCH(1,(MONTH(三跨两临近重点区段!$H:$H)=10)*(三跨两临近重点区段!$A:$A=D227)*(三跨两临近重点区段!$F:$F="现存区段"),0))),"")</f>
        <v/>
      </c>
      <c r="AB227" s="72" t="str">
        <f t="array" ref="AB227">IFERROR(IF(INDEX(三跨两临近重点区段!$F:$F,MATCH(1,(MONTH(三跨两临近重点区段!$H:$H)=10)*(三跨两临近重点区段!$A:$A=D227),0))="已取消","已取消",INDEX(三跨两临近重点区段!$I:$I,MATCH(1,(MONTH(三跨两临近重点区段!$H:$H)=10)*(三跨两临近重点区段!$A:$A=D227)*(三跨两临近重点区段!$F:$F="现存区段"),0))),"")</f>
        <v/>
      </c>
      <c r="AC227" s="284" t="str">
        <f t="array" ref="AC227">IFERROR(IF(INDEX(三跨两临近重点区段!$F:$F,MATCH(1,(MONTH(三跨两临近重点区段!$H:$H)=11)*(三跨两临近重点区段!$A:$A=D227),0))="已取消","已取消",INDEX(三跨两临近重点区段!$H:$H,MATCH(1,(MONTH(三跨两临近重点区段!$H:$H)=11)*(三跨两临近重点区段!$A:$A=D227)*(三跨两临近重点区段!$F:$F="现存区段"),0))),"")</f>
        <v/>
      </c>
      <c r="AD227" s="72" t="str">
        <f t="array" ref="AD227">IFERROR(IF(INDEX(三跨两临近重点区段!$F:$F,MATCH(1,(MONTH(三跨两临近重点区段!$H:$H)=11)*(三跨两临近重点区段!$A:$A=D227),0))="已取消","已取消",INDEX(三跨两临近重点区段!$I:$I,MATCH(1,(MONTH(三跨两临近重点区段!$H:$H)=11)*(三跨两临近重点区段!$A:$A=D227)*(三跨两临近重点区段!$F:$F="现存区段"),0))),"")</f>
        <v/>
      </c>
      <c r="AE227" s="284" t="str">
        <f t="array" ref="AE227">IFERROR(IF(INDEX(三跨两临近重点区段!$F:$F,MATCH(1,(MONTH(三跨两临近重点区段!$H:$H)=12)*(三跨两临近重点区段!$A:$A=D227),0))="已取消","已取消",INDEX(三跨两临近重点区段!$H:$H,MATCH(1,(MONTH(三跨两临近重点区段!$H:$H)=12)*(三跨两临近重点区段!$A:$A=D227)*(三跨两临近重点区段!$F:$F="现存区段"),0))),"")</f>
        <v/>
      </c>
      <c r="AF227" s="72" t="str">
        <f t="array" ref="AF227">IFERROR(IF(INDEX(三跨两临近重点区段!$F:$F,MATCH(1,(MONTH(三跨两临近重点区段!$H:$H)=12)*(三跨两临近重点区段!$A:$A=D227),0))="已取消","已取消",INDEX(三跨两临近重点区段!$I:$I,MATCH(1,(MONTH(三跨两临近重点区段!$H:$H)=12)*(三跨两临近重点区段!$A:$A=D227)*(三跨两临近重点区段!$F:$F="现存区段"),0))),"")</f>
        <v/>
      </c>
      <c r="AH227" t="e">
        <f t="array" ref="AH227">INDEX(三跨两临近重点区段!$G:$G,MATCH(D227,三跨两临近重点区段!$A:$A,0))</f>
        <v>#N/A</v>
      </c>
    </row>
    <row r="228" ht="14.25" spans="1:34">
      <c r="A228" s="263" t="s">
        <v>363</v>
      </c>
      <c r="B228" s="264" t="s">
        <v>2482</v>
      </c>
      <c r="C228" s="263" t="s">
        <v>2491</v>
      </c>
      <c r="D228" s="263" t="s">
        <v>2492</v>
      </c>
      <c r="E228" s="265" t="s">
        <v>2458</v>
      </c>
      <c r="F228" s="264" t="s">
        <v>125</v>
      </c>
      <c r="G228" s="263" t="s">
        <v>406</v>
      </c>
      <c r="H228" s="263" t="s">
        <v>406</v>
      </c>
      <c r="I228" s="288"/>
      <c r="J228" s="196"/>
      <c r="K228" s="196"/>
      <c r="L228" s="196"/>
      <c r="M228" s="270"/>
      <c r="N228" s="270"/>
      <c r="O228" s="33"/>
      <c r="P228" s="107"/>
      <c r="Q228" s="279"/>
      <c r="R228" s="279"/>
      <c r="S228" s="282">
        <v>45449.5138888889</v>
      </c>
      <c r="T228" s="279" t="s">
        <v>2117</v>
      </c>
      <c r="U228" s="268" t="str">
        <f t="array" ref="U228">IFERROR(IF(INDEX(三跨两临近重点区段!$F:$F,MATCH(1,(MONTH(三跨两临近重点区段!$H:$H)=7)*(三跨两临近重点区段!$A:$A=D228),0))="已取消","已取消",INDEX(三跨两临近重点区段!$H:$H,MATCH(1,(MONTH(三跨两临近重点区段!$H:$H)=7)*(三跨两临近重点区段!$A:$A=D228)*(三跨两临近重点区段!$F:$F="现存区段"),0))),"")</f>
        <v/>
      </c>
      <c r="V228" s="232" t="str">
        <f t="array" ref="V228">IFERROR(IF(INDEX(三跨两临近重点区段!$F:$F,MATCH(1,(MONTH(三跨两临近重点区段!$H:$H)=7)*(三跨两临近重点区段!$A:$A=D228),0))="已取消","已取消",INDEX(三跨两临近重点区段!$I:$I,MATCH(1,(MONTH(三跨两临近重点区段!$H:$H)=7)*(三跨两临近重点区段!$A:$A=D228)*(三跨两临近重点区段!$F:$F="现存区段"),0))),"")</f>
        <v/>
      </c>
      <c r="W228" s="268" t="str">
        <f t="array" ref="W228">IFERROR(IF(INDEX(三跨两临近重点区段!$F:$F,MATCH(1,(MONTH(三跨两临近重点区段!$H:$H)=8)*(三跨两临近重点区段!$A:$A=D228),0))="已取消","已取消",INDEX(三跨两临近重点区段!$H:$H,MATCH(1,(MONTH(三跨两临近重点区段!$H:$H)=8)*(三跨两临近重点区段!$A:$A=D228)*(三跨两临近重点区段!$F:$F="现存区段"),0))),"")</f>
        <v/>
      </c>
      <c r="X228" s="232" t="str">
        <f t="array" ref="X228">IFERROR(IF(INDEX(三跨两临近重点区段!$F:$F,MATCH(1,(MONTH(三跨两临近重点区段!$H:$H)=8)*(三跨两临近重点区段!$A:$A=D228),0))="已取消","已取消",INDEX(三跨两临近重点区段!$I:$I,MATCH(1,(MONTH(三跨两临近重点区段!$H:$H)=8)*(三跨两临近重点区段!$A:$A=D228)*(三跨两临近重点区段!$F:$F="现存区段"),0))),"")</f>
        <v/>
      </c>
      <c r="Y228" s="268" t="str">
        <f t="array" ref="Y228">IFERROR(IF(INDEX(三跨两临近重点区段!$F:$F,MATCH(1,(MONTH(三跨两临近重点区段!$H:$H)=9)*(三跨两临近重点区段!$A:$A=D228),0))="已取消","已取消",INDEX(三跨两临近重点区段!$H:$H,MATCH(1,(MONTH(三跨两临近重点区段!$H:$H)=9)*(三跨两临近重点区段!$A:$A=D228)*(三跨两临近重点区段!$F:$F="现存区段"),0))),"")</f>
        <v/>
      </c>
      <c r="Z228" s="232" t="str">
        <f t="array" ref="Z228">IFERROR(IF(INDEX(三跨两临近重点区段!$F:$F,MATCH(1,(MONTH(三跨两临近重点区段!$H:$H)=9)*(三跨两临近重点区段!$A:$A=D228),0))="已取消","已取消",INDEX(三跨两临近重点区段!$I:$I,MATCH(1,(MONTH(三跨两临近重点区段!$H:$H)=9)*(三跨两临近重点区段!$A:$A=D228)*(三跨两临近重点区段!$F:$F="现存区段"),0))),"")</f>
        <v/>
      </c>
      <c r="AA228" s="268" t="str">
        <f t="array" ref="AA228">IFERROR(IF(INDEX(三跨两临近重点区段!$F:$F,MATCH(1,(MONTH(三跨两临近重点区段!$H:$H)=10)*(三跨两临近重点区段!$A:$A=D228),0))="已取消","已取消",INDEX(三跨两临近重点区段!$H:$H,MATCH(1,(MONTH(三跨两临近重点区段!$H:$H)=10)*(三跨两临近重点区段!$A:$A=D228)*(三跨两临近重点区段!$F:$F="现存区段"),0))),"")</f>
        <v/>
      </c>
      <c r="AB228" s="72" t="str">
        <f t="array" ref="AB228">IFERROR(IF(INDEX(三跨两临近重点区段!$F:$F,MATCH(1,(MONTH(三跨两临近重点区段!$H:$H)=10)*(三跨两临近重点区段!$A:$A=D228),0))="已取消","已取消",INDEX(三跨两临近重点区段!$I:$I,MATCH(1,(MONTH(三跨两临近重点区段!$H:$H)=10)*(三跨两临近重点区段!$A:$A=D228)*(三跨两临近重点区段!$F:$F="现存区段"),0))),"")</f>
        <v/>
      </c>
      <c r="AC228" s="284" t="str">
        <f t="array" ref="AC228">IFERROR(IF(INDEX(三跨两临近重点区段!$F:$F,MATCH(1,(MONTH(三跨两临近重点区段!$H:$H)=11)*(三跨两临近重点区段!$A:$A=D228),0))="已取消","已取消",INDEX(三跨两临近重点区段!$H:$H,MATCH(1,(MONTH(三跨两临近重点区段!$H:$H)=11)*(三跨两临近重点区段!$A:$A=D228)*(三跨两临近重点区段!$F:$F="现存区段"),0))),"")</f>
        <v/>
      </c>
      <c r="AD228" s="72" t="str">
        <f t="array" ref="AD228">IFERROR(IF(INDEX(三跨两临近重点区段!$F:$F,MATCH(1,(MONTH(三跨两临近重点区段!$H:$H)=11)*(三跨两临近重点区段!$A:$A=D228),0))="已取消","已取消",INDEX(三跨两临近重点区段!$I:$I,MATCH(1,(MONTH(三跨两临近重点区段!$H:$H)=11)*(三跨两临近重点区段!$A:$A=D228)*(三跨两临近重点区段!$F:$F="现存区段"),0))),"")</f>
        <v/>
      </c>
      <c r="AE228" s="284" t="str">
        <f t="array" ref="AE228">IFERROR(IF(INDEX(三跨两临近重点区段!$F:$F,MATCH(1,(MONTH(三跨两临近重点区段!$H:$H)=12)*(三跨两临近重点区段!$A:$A=D228),0))="已取消","已取消",INDEX(三跨两临近重点区段!$H:$H,MATCH(1,(MONTH(三跨两临近重点区段!$H:$H)=12)*(三跨两临近重点区段!$A:$A=D228)*(三跨两临近重点区段!$F:$F="现存区段"),0))),"")</f>
        <v/>
      </c>
      <c r="AF228" s="72" t="str">
        <f t="array" ref="AF228">IFERROR(IF(INDEX(三跨两临近重点区段!$F:$F,MATCH(1,(MONTH(三跨两临近重点区段!$H:$H)=12)*(三跨两临近重点区段!$A:$A=D228),0))="已取消","已取消",INDEX(三跨两临近重点区段!$I:$I,MATCH(1,(MONTH(三跨两临近重点区段!$H:$H)=12)*(三跨两临近重点区段!$A:$A=D228)*(三跨两临近重点区段!$F:$F="现存区段"),0))),"")</f>
        <v/>
      </c>
      <c r="AH228" t="e">
        <f t="array" ref="AH228">INDEX(三跨两临近重点区段!$G:$G,MATCH(D228,三跨两临近重点区段!$A:$A,0))</f>
        <v>#N/A</v>
      </c>
    </row>
    <row r="229" ht="14.25" spans="1:34">
      <c r="A229" s="263" t="s">
        <v>363</v>
      </c>
      <c r="B229" s="264" t="s">
        <v>2486</v>
      </c>
      <c r="C229" s="263" t="s">
        <v>2491</v>
      </c>
      <c r="D229" s="263" t="s">
        <v>2493</v>
      </c>
      <c r="E229" s="265" t="s">
        <v>2458</v>
      </c>
      <c r="F229" s="264" t="s">
        <v>125</v>
      </c>
      <c r="G229" s="263" t="s">
        <v>406</v>
      </c>
      <c r="H229" s="263" t="s">
        <v>406</v>
      </c>
      <c r="I229" s="288"/>
      <c r="J229" s="196"/>
      <c r="K229" s="196"/>
      <c r="L229" s="196"/>
      <c r="M229" s="270"/>
      <c r="N229" s="270"/>
      <c r="O229" s="33"/>
      <c r="P229" s="107"/>
      <c r="Q229" s="279"/>
      <c r="R229" s="279"/>
      <c r="S229" s="282">
        <v>45449.5138888889</v>
      </c>
      <c r="T229" s="279" t="s">
        <v>2117</v>
      </c>
      <c r="U229" s="268" t="str">
        <f t="array" ref="U229">IFERROR(IF(INDEX(三跨两临近重点区段!$F:$F,MATCH(1,(MONTH(三跨两临近重点区段!$H:$H)=7)*(三跨两临近重点区段!$A:$A=D229),0))="已取消","已取消",INDEX(三跨两临近重点区段!$H:$H,MATCH(1,(MONTH(三跨两临近重点区段!$H:$H)=7)*(三跨两临近重点区段!$A:$A=D229)*(三跨两临近重点区段!$F:$F="现存区段"),0))),"")</f>
        <v/>
      </c>
      <c r="V229" s="232" t="str">
        <f t="array" ref="V229">IFERROR(IF(INDEX(三跨两临近重点区段!$F:$F,MATCH(1,(MONTH(三跨两临近重点区段!$H:$H)=7)*(三跨两临近重点区段!$A:$A=D229),0))="已取消","已取消",INDEX(三跨两临近重点区段!$I:$I,MATCH(1,(MONTH(三跨两临近重点区段!$H:$H)=7)*(三跨两临近重点区段!$A:$A=D229)*(三跨两临近重点区段!$F:$F="现存区段"),0))),"")</f>
        <v/>
      </c>
      <c r="W229" s="268" t="str">
        <f t="array" ref="W229">IFERROR(IF(INDEX(三跨两临近重点区段!$F:$F,MATCH(1,(MONTH(三跨两临近重点区段!$H:$H)=8)*(三跨两临近重点区段!$A:$A=D229),0))="已取消","已取消",INDEX(三跨两临近重点区段!$H:$H,MATCH(1,(MONTH(三跨两临近重点区段!$H:$H)=8)*(三跨两临近重点区段!$A:$A=D229)*(三跨两临近重点区段!$F:$F="现存区段"),0))),"")</f>
        <v/>
      </c>
      <c r="X229" s="232" t="str">
        <f t="array" ref="X229">IFERROR(IF(INDEX(三跨两临近重点区段!$F:$F,MATCH(1,(MONTH(三跨两临近重点区段!$H:$H)=8)*(三跨两临近重点区段!$A:$A=D229),0))="已取消","已取消",INDEX(三跨两临近重点区段!$I:$I,MATCH(1,(MONTH(三跨两临近重点区段!$H:$H)=8)*(三跨两临近重点区段!$A:$A=D229)*(三跨两临近重点区段!$F:$F="现存区段"),0))),"")</f>
        <v/>
      </c>
      <c r="Y229" s="268" t="str">
        <f t="array" ref="Y229">IFERROR(IF(INDEX(三跨两临近重点区段!$F:$F,MATCH(1,(MONTH(三跨两临近重点区段!$H:$H)=9)*(三跨两临近重点区段!$A:$A=D229),0))="已取消","已取消",INDEX(三跨两临近重点区段!$H:$H,MATCH(1,(MONTH(三跨两临近重点区段!$H:$H)=9)*(三跨两临近重点区段!$A:$A=D229)*(三跨两临近重点区段!$F:$F="现存区段"),0))),"")</f>
        <v/>
      </c>
      <c r="Z229" s="232" t="str">
        <f t="array" ref="Z229">IFERROR(IF(INDEX(三跨两临近重点区段!$F:$F,MATCH(1,(MONTH(三跨两临近重点区段!$H:$H)=9)*(三跨两临近重点区段!$A:$A=D229),0))="已取消","已取消",INDEX(三跨两临近重点区段!$I:$I,MATCH(1,(MONTH(三跨两临近重点区段!$H:$H)=9)*(三跨两临近重点区段!$A:$A=D229)*(三跨两临近重点区段!$F:$F="现存区段"),0))),"")</f>
        <v/>
      </c>
      <c r="AA229" s="268" t="str">
        <f t="array" ref="AA229">IFERROR(IF(INDEX(三跨两临近重点区段!$F:$F,MATCH(1,(MONTH(三跨两临近重点区段!$H:$H)=10)*(三跨两临近重点区段!$A:$A=D229),0))="已取消","已取消",INDEX(三跨两临近重点区段!$H:$H,MATCH(1,(MONTH(三跨两临近重点区段!$H:$H)=10)*(三跨两临近重点区段!$A:$A=D229)*(三跨两临近重点区段!$F:$F="现存区段"),0))),"")</f>
        <v/>
      </c>
      <c r="AB229" s="72" t="str">
        <f t="array" ref="AB229">IFERROR(IF(INDEX(三跨两临近重点区段!$F:$F,MATCH(1,(MONTH(三跨两临近重点区段!$H:$H)=10)*(三跨两临近重点区段!$A:$A=D229),0))="已取消","已取消",INDEX(三跨两临近重点区段!$I:$I,MATCH(1,(MONTH(三跨两临近重点区段!$H:$H)=10)*(三跨两临近重点区段!$A:$A=D229)*(三跨两临近重点区段!$F:$F="现存区段"),0))),"")</f>
        <v/>
      </c>
      <c r="AC229" s="284" t="str">
        <f t="array" ref="AC229">IFERROR(IF(INDEX(三跨两临近重点区段!$F:$F,MATCH(1,(MONTH(三跨两临近重点区段!$H:$H)=11)*(三跨两临近重点区段!$A:$A=D229),0))="已取消","已取消",INDEX(三跨两临近重点区段!$H:$H,MATCH(1,(MONTH(三跨两临近重点区段!$H:$H)=11)*(三跨两临近重点区段!$A:$A=D229)*(三跨两临近重点区段!$F:$F="现存区段"),0))),"")</f>
        <v/>
      </c>
      <c r="AD229" s="72" t="str">
        <f t="array" ref="AD229">IFERROR(IF(INDEX(三跨两临近重点区段!$F:$F,MATCH(1,(MONTH(三跨两临近重点区段!$H:$H)=11)*(三跨两临近重点区段!$A:$A=D229),0))="已取消","已取消",INDEX(三跨两临近重点区段!$I:$I,MATCH(1,(MONTH(三跨两临近重点区段!$H:$H)=11)*(三跨两临近重点区段!$A:$A=D229)*(三跨两临近重点区段!$F:$F="现存区段"),0))),"")</f>
        <v/>
      </c>
      <c r="AE229" s="284" t="str">
        <f t="array" ref="AE229">IFERROR(IF(INDEX(三跨两临近重点区段!$F:$F,MATCH(1,(MONTH(三跨两临近重点区段!$H:$H)=12)*(三跨两临近重点区段!$A:$A=D229),0))="已取消","已取消",INDEX(三跨两临近重点区段!$H:$H,MATCH(1,(MONTH(三跨两临近重点区段!$H:$H)=12)*(三跨两临近重点区段!$A:$A=D229)*(三跨两临近重点区段!$F:$F="现存区段"),0))),"")</f>
        <v/>
      </c>
      <c r="AF229" s="72" t="str">
        <f t="array" ref="AF229">IFERROR(IF(INDEX(三跨两临近重点区段!$F:$F,MATCH(1,(MONTH(三跨两临近重点区段!$H:$H)=12)*(三跨两临近重点区段!$A:$A=D229),0))="已取消","已取消",INDEX(三跨两临近重点区段!$I:$I,MATCH(1,(MONTH(三跨两临近重点区段!$H:$H)=12)*(三跨两临近重点区段!$A:$A=D229)*(三跨两临近重点区段!$F:$F="现存区段"),0))),"")</f>
        <v/>
      </c>
      <c r="AH229" t="e">
        <f t="array" ref="AH229">INDEX(三跨两临近重点区段!$G:$G,MATCH(D229,三跨两临近重点区段!$A:$A,0))</f>
        <v>#N/A</v>
      </c>
    </row>
    <row r="230" ht="14.25" spans="1:34">
      <c r="A230" s="263" t="s">
        <v>363</v>
      </c>
      <c r="B230" s="264" t="s">
        <v>2494</v>
      </c>
      <c r="C230" s="263" t="s">
        <v>2495</v>
      </c>
      <c r="D230" s="263" t="s">
        <v>2496</v>
      </c>
      <c r="E230" s="265" t="s">
        <v>2458</v>
      </c>
      <c r="F230" s="264" t="s">
        <v>125</v>
      </c>
      <c r="G230" s="263" t="s">
        <v>399</v>
      </c>
      <c r="H230" s="263" t="s">
        <v>399</v>
      </c>
      <c r="I230" s="288"/>
      <c r="J230" s="196"/>
      <c r="K230" s="196"/>
      <c r="L230" s="196"/>
      <c r="M230" s="270"/>
      <c r="N230" s="270"/>
      <c r="O230" s="33"/>
      <c r="P230" s="107"/>
      <c r="Q230" s="279"/>
      <c r="R230" s="279"/>
      <c r="S230" s="282">
        <v>45449.5138888889</v>
      </c>
      <c r="T230" s="279" t="s">
        <v>2117</v>
      </c>
      <c r="U230" s="268" t="str">
        <f t="array" ref="U230">IFERROR(IF(INDEX(三跨两临近重点区段!$F:$F,MATCH(1,(MONTH(三跨两临近重点区段!$H:$H)=7)*(三跨两临近重点区段!$A:$A=D230),0))="已取消","已取消",INDEX(三跨两临近重点区段!$H:$H,MATCH(1,(MONTH(三跨两临近重点区段!$H:$H)=7)*(三跨两临近重点区段!$A:$A=D230)*(三跨两临近重点区段!$F:$F="现存区段"),0))),"")</f>
        <v/>
      </c>
      <c r="V230" s="232" t="str">
        <f t="array" ref="V230">IFERROR(IF(INDEX(三跨两临近重点区段!$F:$F,MATCH(1,(MONTH(三跨两临近重点区段!$H:$H)=7)*(三跨两临近重点区段!$A:$A=D230),0))="已取消","已取消",INDEX(三跨两临近重点区段!$I:$I,MATCH(1,(MONTH(三跨两临近重点区段!$H:$H)=7)*(三跨两临近重点区段!$A:$A=D230)*(三跨两临近重点区段!$F:$F="现存区段"),0))),"")</f>
        <v/>
      </c>
      <c r="W230" s="268" t="str">
        <f t="array" ref="W230">IFERROR(IF(INDEX(三跨两临近重点区段!$F:$F,MATCH(1,(MONTH(三跨两临近重点区段!$H:$H)=8)*(三跨两临近重点区段!$A:$A=D230),0))="已取消","已取消",INDEX(三跨两临近重点区段!$H:$H,MATCH(1,(MONTH(三跨两临近重点区段!$H:$H)=8)*(三跨两临近重点区段!$A:$A=D230)*(三跨两临近重点区段!$F:$F="现存区段"),0))),"")</f>
        <v/>
      </c>
      <c r="X230" s="232" t="str">
        <f t="array" ref="X230">IFERROR(IF(INDEX(三跨两临近重点区段!$F:$F,MATCH(1,(MONTH(三跨两临近重点区段!$H:$H)=8)*(三跨两临近重点区段!$A:$A=D230),0))="已取消","已取消",INDEX(三跨两临近重点区段!$I:$I,MATCH(1,(MONTH(三跨两临近重点区段!$H:$H)=8)*(三跨两临近重点区段!$A:$A=D230)*(三跨两临近重点区段!$F:$F="现存区段"),0))),"")</f>
        <v/>
      </c>
      <c r="Y230" s="268" t="str">
        <f t="array" ref="Y230">IFERROR(IF(INDEX(三跨两临近重点区段!$F:$F,MATCH(1,(MONTH(三跨两临近重点区段!$H:$H)=9)*(三跨两临近重点区段!$A:$A=D230),0))="已取消","已取消",INDEX(三跨两临近重点区段!$H:$H,MATCH(1,(MONTH(三跨两临近重点区段!$H:$H)=9)*(三跨两临近重点区段!$A:$A=D230)*(三跨两临近重点区段!$F:$F="现存区段"),0))),"")</f>
        <v/>
      </c>
      <c r="Z230" s="232" t="str">
        <f t="array" ref="Z230">IFERROR(IF(INDEX(三跨两临近重点区段!$F:$F,MATCH(1,(MONTH(三跨两临近重点区段!$H:$H)=9)*(三跨两临近重点区段!$A:$A=D230),0))="已取消","已取消",INDEX(三跨两临近重点区段!$I:$I,MATCH(1,(MONTH(三跨两临近重点区段!$H:$H)=9)*(三跨两临近重点区段!$A:$A=D230)*(三跨两临近重点区段!$F:$F="现存区段"),0))),"")</f>
        <v/>
      </c>
      <c r="AA230" s="268" t="str">
        <f t="array" ref="AA230">IFERROR(IF(INDEX(三跨两临近重点区段!$F:$F,MATCH(1,(MONTH(三跨两临近重点区段!$H:$H)=10)*(三跨两临近重点区段!$A:$A=D230),0))="已取消","已取消",INDEX(三跨两临近重点区段!$H:$H,MATCH(1,(MONTH(三跨两临近重点区段!$H:$H)=10)*(三跨两临近重点区段!$A:$A=D230)*(三跨两临近重点区段!$F:$F="现存区段"),0))),"")</f>
        <v/>
      </c>
      <c r="AB230" s="72" t="str">
        <f t="array" ref="AB230">IFERROR(IF(INDEX(三跨两临近重点区段!$F:$F,MATCH(1,(MONTH(三跨两临近重点区段!$H:$H)=10)*(三跨两临近重点区段!$A:$A=D230),0))="已取消","已取消",INDEX(三跨两临近重点区段!$I:$I,MATCH(1,(MONTH(三跨两临近重点区段!$H:$H)=10)*(三跨两临近重点区段!$A:$A=D230)*(三跨两临近重点区段!$F:$F="现存区段"),0))),"")</f>
        <v/>
      </c>
      <c r="AC230" s="284" t="str">
        <f t="array" ref="AC230">IFERROR(IF(INDEX(三跨两临近重点区段!$F:$F,MATCH(1,(MONTH(三跨两临近重点区段!$H:$H)=11)*(三跨两临近重点区段!$A:$A=D230),0))="已取消","已取消",INDEX(三跨两临近重点区段!$H:$H,MATCH(1,(MONTH(三跨两临近重点区段!$H:$H)=11)*(三跨两临近重点区段!$A:$A=D230)*(三跨两临近重点区段!$F:$F="现存区段"),0))),"")</f>
        <v/>
      </c>
      <c r="AD230" s="72" t="str">
        <f t="array" ref="AD230">IFERROR(IF(INDEX(三跨两临近重点区段!$F:$F,MATCH(1,(MONTH(三跨两临近重点区段!$H:$H)=11)*(三跨两临近重点区段!$A:$A=D230),0))="已取消","已取消",INDEX(三跨两临近重点区段!$I:$I,MATCH(1,(MONTH(三跨两临近重点区段!$H:$H)=11)*(三跨两临近重点区段!$A:$A=D230)*(三跨两临近重点区段!$F:$F="现存区段"),0))),"")</f>
        <v/>
      </c>
      <c r="AE230" s="284" t="str">
        <f t="array" ref="AE230">IFERROR(IF(INDEX(三跨两临近重点区段!$F:$F,MATCH(1,(MONTH(三跨两临近重点区段!$H:$H)=12)*(三跨两临近重点区段!$A:$A=D230),0))="已取消","已取消",INDEX(三跨两临近重点区段!$H:$H,MATCH(1,(MONTH(三跨两临近重点区段!$H:$H)=12)*(三跨两临近重点区段!$A:$A=D230)*(三跨两临近重点区段!$F:$F="现存区段"),0))),"")</f>
        <v/>
      </c>
      <c r="AF230" s="72" t="str">
        <f t="array" ref="AF230">IFERROR(IF(INDEX(三跨两临近重点区段!$F:$F,MATCH(1,(MONTH(三跨两临近重点区段!$H:$H)=12)*(三跨两临近重点区段!$A:$A=D230),0))="已取消","已取消",INDEX(三跨两临近重点区段!$I:$I,MATCH(1,(MONTH(三跨两临近重点区段!$H:$H)=12)*(三跨两临近重点区段!$A:$A=D230)*(三跨两临近重点区段!$F:$F="现存区段"),0))),"")</f>
        <v/>
      </c>
      <c r="AH230" t="e">
        <f t="array" ref="AH230">INDEX(三跨两临近重点区段!$G:$G,MATCH(D230,三跨两临近重点区段!$A:$A,0))</f>
        <v>#N/A</v>
      </c>
    </row>
    <row r="231" ht="14.25" spans="1:34">
      <c r="A231" s="263" t="s">
        <v>363</v>
      </c>
      <c r="B231" s="264" t="s">
        <v>2497</v>
      </c>
      <c r="C231" s="263" t="s">
        <v>2495</v>
      </c>
      <c r="D231" s="263" t="s">
        <v>2498</v>
      </c>
      <c r="E231" s="265" t="s">
        <v>2458</v>
      </c>
      <c r="F231" s="264" t="s">
        <v>125</v>
      </c>
      <c r="G231" s="263" t="s">
        <v>399</v>
      </c>
      <c r="H231" s="263" t="s">
        <v>399</v>
      </c>
      <c r="I231" s="288"/>
      <c r="J231" s="196"/>
      <c r="K231" s="196"/>
      <c r="L231" s="196"/>
      <c r="M231" s="270"/>
      <c r="N231" s="270"/>
      <c r="O231" s="33"/>
      <c r="P231" s="107"/>
      <c r="Q231" s="279"/>
      <c r="R231" s="279"/>
      <c r="S231" s="282">
        <v>45449.5138888889</v>
      </c>
      <c r="T231" s="279" t="s">
        <v>2117</v>
      </c>
      <c r="U231" s="268" t="str">
        <f t="array" ref="U231">IFERROR(IF(INDEX(三跨两临近重点区段!$F:$F,MATCH(1,(MONTH(三跨两临近重点区段!$H:$H)=7)*(三跨两临近重点区段!$A:$A=D231),0))="已取消","已取消",INDEX(三跨两临近重点区段!$H:$H,MATCH(1,(MONTH(三跨两临近重点区段!$H:$H)=7)*(三跨两临近重点区段!$A:$A=D231)*(三跨两临近重点区段!$F:$F="现存区段"),0))),"")</f>
        <v/>
      </c>
      <c r="V231" s="232" t="str">
        <f t="array" ref="V231">IFERROR(IF(INDEX(三跨两临近重点区段!$F:$F,MATCH(1,(MONTH(三跨两临近重点区段!$H:$H)=7)*(三跨两临近重点区段!$A:$A=D231),0))="已取消","已取消",INDEX(三跨两临近重点区段!$I:$I,MATCH(1,(MONTH(三跨两临近重点区段!$H:$H)=7)*(三跨两临近重点区段!$A:$A=D231)*(三跨两临近重点区段!$F:$F="现存区段"),0))),"")</f>
        <v/>
      </c>
      <c r="W231" s="268" t="str">
        <f t="array" ref="W231">IFERROR(IF(INDEX(三跨两临近重点区段!$F:$F,MATCH(1,(MONTH(三跨两临近重点区段!$H:$H)=8)*(三跨两临近重点区段!$A:$A=D231),0))="已取消","已取消",INDEX(三跨两临近重点区段!$H:$H,MATCH(1,(MONTH(三跨两临近重点区段!$H:$H)=8)*(三跨两临近重点区段!$A:$A=D231)*(三跨两临近重点区段!$F:$F="现存区段"),0))),"")</f>
        <v/>
      </c>
      <c r="X231" s="232" t="str">
        <f t="array" ref="X231">IFERROR(IF(INDEX(三跨两临近重点区段!$F:$F,MATCH(1,(MONTH(三跨两临近重点区段!$H:$H)=8)*(三跨两临近重点区段!$A:$A=D231),0))="已取消","已取消",INDEX(三跨两临近重点区段!$I:$I,MATCH(1,(MONTH(三跨两临近重点区段!$H:$H)=8)*(三跨两临近重点区段!$A:$A=D231)*(三跨两临近重点区段!$F:$F="现存区段"),0))),"")</f>
        <v/>
      </c>
      <c r="Y231" s="268" t="str">
        <f t="array" ref="Y231">IFERROR(IF(INDEX(三跨两临近重点区段!$F:$F,MATCH(1,(MONTH(三跨两临近重点区段!$H:$H)=9)*(三跨两临近重点区段!$A:$A=D231),0))="已取消","已取消",INDEX(三跨两临近重点区段!$H:$H,MATCH(1,(MONTH(三跨两临近重点区段!$H:$H)=9)*(三跨两临近重点区段!$A:$A=D231)*(三跨两临近重点区段!$F:$F="现存区段"),0))),"")</f>
        <v/>
      </c>
      <c r="Z231" s="232" t="str">
        <f t="array" ref="Z231">IFERROR(IF(INDEX(三跨两临近重点区段!$F:$F,MATCH(1,(MONTH(三跨两临近重点区段!$H:$H)=9)*(三跨两临近重点区段!$A:$A=D231),0))="已取消","已取消",INDEX(三跨两临近重点区段!$I:$I,MATCH(1,(MONTH(三跨两临近重点区段!$H:$H)=9)*(三跨两临近重点区段!$A:$A=D231)*(三跨两临近重点区段!$F:$F="现存区段"),0))),"")</f>
        <v/>
      </c>
      <c r="AA231" s="268" t="str">
        <f t="array" ref="AA231">IFERROR(IF(INDEX(三跨两临近重点区段!$F:$F,MATCH(1,(MONTH(三跨两临近重点区段!$H:$H)=10)*(三跨两临近重点区段!$A:$A=D231),0))="已取消","已取消",INDEX(三跨两临近重点区段!$H:$H,MATCH(1,(MONTH(三跨两临近重点区段!$H:$H)=10)*(三跨两临近重点区段!$A:$A=D231)*(三跨两临近重点区段!$F:$F="现存区段"),0))),"")</f>
        <v/>
      </c>
      <c r="AB231" s="72" t="str">
        <f t="array" ref="AB231">IFERROR(IF(INDEX(三跨两临近重点区段!$F:$F,MATCH(1,(MONTH(三跨两临近重点区段!$H:$H)=10)*(三跨两临近重点区段!$A:$A=D231),0))="已取消","已取消",INDEX(三跨两临近重点区段!$I:$I,MATCH(1,(MONTH(三跨两临近重点区段!$H:$H)=10)*(三跨两临近重点区段!$A:$A=D231)*(三跨两临近重点区段!$F:$F="现存区段"),0))),"")</f>
        <v/>
      </c>
      <c r="AC231" s="284" t="str">
        <f t="array" ref="AC231">IFERROR(IF(INDEX(三跨两临近重点区段!$F:$F,MATCH(1,(MONTH(三跨两临近重点区段!$H:$H)=11)*(三跨两临近重点区段!$A:$A=D231),0))="已取消","已取消",INDEX(三跨两临近重点区段!$H:$H,MATCH(1,(MONTH(三跨两临近重点区段!$H:$H)=11)*(三跨两临近重点区段!$A:$A=D231)*(三跨两临近重点区段!$F:$F="现存区段"),0))),"")</f>
        <v/>
      </c>
      <c r="AD231" s="72" t="str">
        <f t="array" ref="AD231">IFERROR(IF(INDEX(三跨两临近重点区段!$F:$F,MATCH(1,(MONTH(三跨两临近重点区段!$H:$H)=11)*(三跨两临近重点区段!$A:$A=D231),0))="已取消","已取消",INDEX(三跨两临近重点区段!$I:$I,MATCH(1,(MONTH(三跨两临近重点区段!$H:$H)=11)*(三跨两临近重点区段!$A:$A=D231)*(三跨两临近重点区段!$F:$F="现存区段"),0))),"")</f>
        <v/>
      </c>
      <c r="AE231" s="284" t="str">
        <f t="array" ref="AE231">IFERROR(IF(INDEX(三跨两临近重点区段!$F:$F,MATCH(1,(MONTH(三跨两临近重点区段!$H:$H)=12)*(三跨两临近重点区段!$A:$A=D231),0))="已取消","已取消",INDEX(三跨两临近重点区段!$H:$H,MATCH(1,(MONTH(三跨两临近重点区段!$H:$H)=12)*(三跨两临近重点区段!$A:$A=D231)*(三跨两临近重点区段!$F:$F="现存区段"),0))),"")</f>
        <v/>
      </c>
      <c r="AF231" s="72" t="str">
        <f t="array" ref="AF231">IFERROR(IF(INDEX(三跨两临近重点区段!$F:$F,MATCH(1,(MONTH(三跨两临近重点区段!$H:$H)=12)*(三跨两临近重点区段!$A:$A=D231),0))="已取消","已取消",INDEX(三跨两临近重点区段!$I:$I,MATCH(1,(MONTH(三跨两临近重点区段!$H:$H)=12)*(三跨两临近重点区段!$A:$A=D231)*(三跨两临近重点区段!$F:$F="现存区段"),0))),"")</f>
        <v/>
      </c>
      <c r="AH231" t="e">
        <f t="array" ref="AH231">INDEX(三跨两临近重点区段!$G:$G,MATCH(D231,三跨两临近重点区段!$A:$A,0))</f>
        <v>#N/A</v>
      </c>
    </row>
    <row r="232" ht="14.25" spans="1:34">
      <c r="A232" s="263" t="s">
        <v>150</v>
      </c>
      <c r="B232" s="264" t="s">
        <v>2499</v>
      </c>
      <c r="C232" s="263" t="s">
        <v>2431</v>
      </c>
      <c r="D232" s="263" t="s">
        <v>2500</v>
      </c>
      <c r="E232" s="265" t="s">
        <v>2458</v>
      </c>
      <c r="F232" s="264" t="s">
        <v>125</v>
      </c>
      <c r="G232" s="263" t="s">
        <v>483</v>
      </c>
      <c r="H232" s="263" t="s">
        <v>483</v>
      </c>
      <c r="I232" s="288"/>
      <c r="J232" s="196"/>
      <c r="K232" s="196"/>
      <c r="L232" s="196"/>
      <c r="M232" s="270"/>
      <c r="N232" s="270"/>
      <c r="O232" s="33"/>
      <c r="P232" s="107"/>
      <c r="Q232" s="279"/>
      <c r="R232" s="279"/>
      <c r="S232" s="278">
        <v>45457</v>
      </c>
      <c r="T232" s="279" t="s">
        <v>2117</v>
      </c>
      <c r="U232" s="268" t="str">
        <f t="array" ref="U232">IFERROR(IF(INDEX(三跨两临近重点区段!$F:$F,MATCH(1,(MONTH(三跨两临近重点区段!$H:$H)=7)*(三跨两临近重点区段!$A:$A=D232),0))="已取消","已取消",INDEX(三跨两临近重点区段!$H:$H,MATCH(1,(MONTH(三跨两临近重点区段!$H:$H)=7)*(三跨两临近重点区段!$A:$A=D232)*(三跨两临近重点区段!$F:$F="现存区段"),0))),"")</f>
        <v/>
      </c>
      <c r="V232" s="232" t="str">
        <f t="array" ref="V232">IFERROR(IF(INDEX(三跨两临近重点区段!$F:$F,MATCH(1,(MONTH(三跨两临近重点区段!$H:$H)=7)*(三跨两临近重点区段!$A:$A=D232),0))="已取消","已取消",INDEX(三跨两临近重点区段!$I:$I,MATCH(1,(MONTH(三跨两临近重点区段!$H:$H)=7)*(三跨两临近重点区段!$A:$A=D232)*(三跨两临近重点区段!$F:$F="现存区段"),0))),"")</f>
        <v/>
      </c>
      <c r="W232" s="268" t="str">
        <f t="array" ref="W232">IFERROR(IF(INDEX(三跨两临近重点区段!$F:$F,MATCH(1,(MONTH(三跨两临近重点区段!$H:$H)=8)*(三跨两临近重点区段!$A:$A=D232),0))="已取消","已取消",INDEX(三跨两临近重点区段!$H:$H,MATCH(1,(MONTH(三跨两临近重点区段!$H:$H)=8)*(三跨两临近重点区段!$A:$A=D232)*(三跨两临近重点区段!$F:$F="现存区段"),0))),"")</f>
        <v/>
      </c>
      <c r="X232" s="232" t="str">
        <f t="array" ref="X232">IFERROR(IF(INDEX(三跨两临近重点区段!$F:$F,MATCH(1,(MONTH(三跨两临近重点区段!$H:$H)=8)*(三跨两临近重点区段!$A:$A=D232),0))="已取消","已取消",INDEX(三跨两临近重点区段!$I:$I,MATCH(1,(MONTH(三跨两临近重点区段!$H:$H)=8)*(三跨两临近重点区段!$A:$A=D232)*(三跨两临近重点区段!$F:$F="现存区段"),0))),"")</f>
        <v/>
      </c>
      <c r="Y232" s="268" t="str">
        <f t="array" ref="Y232">IFERROR(IF(INDEX(三跨两临近重点区段!$F:$F,MATCH(1,(MONTH(三跨两临近重点区段!$H:$H)=9)*(三跨两临近重点区段!$A:$A=D232),0))="已取消","已取消",INDEX(三跨两临近重点区段!$H:$H,MATCH(1,(MONTH(三跨两临近重点区段!$H:$H)=9)*(三跨两临近重点区段!$A:$A=D232)*(三跨两临近重点区段!$F:$F="现存区段"),0))),"")</f>
        <v/>
      </c>
      <c r="Z232" s="232" t="str">
        <f t="array" ref="Z232">IFERROR(IF(INDEX(三跨两临近重点区段!$F:$F,MATCH(1,(MONTH(三跨两临近重点区段!$H:$H)=9)*(三跨两临近重点区段!$A:$A=D232),0))="已取消","已取消",INDEX(三跨两临近重点区段!$I:$I,MATCH(1,(MONTH(三跨两临近重点区段!$H:$H)=9)*(三跨两临近重点区段!$A:$A=D232)*(三跨两临近重点区段!$F:$F="现存区段"),0))),"")</f>
        <v/>
      </c>
      <c r="AA232" s="268" t="str">
        <f t="array" ref="AA232">IFERROR(IF(INDEX(三跨两临近重点区段!$F:$F,MATCH(1,(MONTH(三跨两临近重点区段!$H:$H)=10)*(三跨两临近重点区段!$A:$A=D232),0))="已取消","已取消",INDEX(三跨两临近重点区段!$H:$H,MATCH(1,(MONTH(三跨两临近重点区段!$H:$H)=10)*(三跨两临近重点区段!$A:$A=D232)*(三跨两临近重点区段!$F:$F="现存区段"),0))),"")</f>
        <v/>
      </c>
      <c r="AB232" s="72" t="str">
        <f t="array" ref="AB232">IFERROR(IF(INDEX(三跨两临近重点区段!$F:$F,MATCH(1,(MONTH(三跨两临近重点区段!$H:$H)=10)*(三跨两临近重点区段!$A:$A=D232),0))="已取消","已取消",INDEX(三跨两临近重点区段!$I:$I,MATCH(1,(MONTH(三跨两临近重点区段!$H:$H)=10)*(三跨两临近重点区段!$A:$A=D232)*(三跨两临近重点区段!$F:$F="现存区段"),0))),"")</f>
        <v/>
      </c>
      <c r="AC232" s="284" t="str">
        <f t="array" ref="AC232">IFERROR(IF(INDEX(三跨两临近重点区段!$F:$F,MATCH(1,(MONTH(三跨两临近重点区段!$H:$H)=11)*(三跨两临近重点区段!$A:$A=D232),0))="已取消","已取消",INDEX(三跨两临近重点区段!$H:$H,MATCH(1,(MONTH(三跨两临近重点区段!$H:$H)=11)*(三跨两临近重点区段!$A:$A=D232)*(三跨两临近重点区段!$F:$F="现存区段"),0))),"")</f>
        <v/>
      </c>
      <c r="AD232" s="72" t="str">
        <f t="array" ref="AD232">IFERROR(IF(INDEX(三跨两临近重点区段!$F:$F,MATCH(1,(MONTH(三跨两临近重点区段!$H:$H)=11)*(三跨两临近重点区段!$A:$A=D232),0))="已取消","已取消",INDEX(三跨两临近重点区段!$I:$I,MATCH(1,(MONTH(三跨两临近重点区段!$H:$H)=11)*(三跨两临近重点区段!$A:$A=D232)*(三跨两临近重点区段!$F:$F="现存区段"),0))),"")</f>
        <v/>
      </c>
      <c r="AE232" s="284" t="str">
        <f t="array" ref="AE232">IFERROR(IF(INDEX(三跨两临近重点区段!$F:$F,MATCH(1,(MONTH(三跨两临近重点区段!$H:$H)=12)*(三跨两临近重点区段!$A:$A=D232),0))="已取消","已取消",INDEX(三跨两临近重点区段!$H:$H,MATCH(1,(MONTH(三跨两临近重点区段!$H:$H)=12)*(三跨两临近重点区段!$A:$A=D232)*(三跨两临近重点区段!$F:$F="现存区段"),0))),"")</f>
        <v/>
      </c>
      <c r="AF232" s="72" t="str">
        <f t="array" ref="AF232">IFERROR(IF(INDEX(三跨两临近重点区段!$F:$F,MATCH(1,(MONTH(三跨两临近重点区段!$H:$H)=12)*(三跨两临近重点区段!$A:$A=D232),0))="已取消","已取消",INDEX(三跨两临近重点区段!$I:$I,MATCH(1,(MONTH(三跨两临近重点区段!$H:$H)=12)*(三跨两临近重点区段!$A:$A=D232)*(三跨两临近重点区段!$F:$F="现存区段"),0))),"")</f>
        <v/>
      </c>
      <c r="AH232" t="e">
        <f t="array" ref="AH232">INDEX(三跨两临近重点区段!$G:$G,MATCH(D232,三跨两临近重点区段!$A:$A,0))</f>
        <v>#N/A</v>
      </c>
    </row>
    <row r="233" ht="14.25" spans="1:34">
      <c r="A233" s="263" t="s">
        <v>363</v>
      </c>
      <c r="B233" s="264" t="s">
        <v>2501</v>
      </c>
      <c r="C233" s="263" t="s">
        <v>2431</v>
      </c>
      <c r="D233" s="263" t="s">
        <v>2502</v>
      </c>
      <c r="E233" s="265" t="s">
        <v>2458</v>
      </c>
      <c r="F233" s="264" t="s">
        <v>125</v>
      </c>
      <c r="G233" s="263" t="s">
        <v>414</v>
      </c>
      <c r="H233" s="263" t="s">
        <v>414</v>
      </c>
      <c r="I233" s="288"/>
      <c r="J233" s="196"/>
      <c r="K233" s="196"/>
      <c r="L233" s="196"/>
      <c r="M233" s="270"/>
      <c r="N233" s="270"/>
      <c r="O233" s="33"/>
      <c r="P233" s="107"/>
      <c r="Q233" s="279"/>
      <c r="R233" s="279"/>
      <c r="S233" s="278">
        <v>45457</v>
      </c>
      <c r="T233" s="279" t="s">
        <v>2117</v>
      </c>
      <c r="U233" s="268" t="str">
        <f t="array" ref="U233">IFERROR(IF(INDEX(三跨两临近重点区段!$F:$F,MATCH(1,(MONTH(三跨两临近重点区段!$H:$H)=7)*(三跨两临近重点区段!$A:$A=D233),0))="已取消","已取消",INDEX(三跨两临近重点区段!$H:$H,MATCH(1,(MONTH(三跨两临近重点区段!$H:$H)=7)*(三跨两临近重点区段!$A:$A=D233)*(三跨两临近重点区段!$F:$F="现存区段"),0))),"")</f>
        <v/>
      </c>
      <c r="V233" s="232" t="str">
        <f t="array" ref="V233">IFERROR(IF(INDEX(三跨两临近重点区段!$F:$F,MATCH(1,(MONTH(三跨两临近重点区段!$H:$H)=7)*(三跨两临近重点区段!$A:$A=D233),0))="已取消","已取消",INDEX(三跨两临近重点区段!$I:$I,MATCH(1,(MONTH(三跨两临近重点区段!$H:$H)=7)*(三跨两临近重点区段!$A:$A=D233)*(三跨两临近重点区段!$F:$F="现存区段"),0))),"")</f>
        <v/>
      </c>
      <c r="W233" s="268" t="str">
        <f t="array" ref="W233">IFERROR(IF(INDEX(三跨两临近重点区段!$F:$F,MATCH(1,(MONTH(三跨两临近重点区段!$H:$H)=8)*(三跨两临近重点区段!$A:$A=D233),0))="已取消","已取消",INDEX(三跨两临近重点区段!$H:$H,MATCH(1,(MONTH(三跨两临近重点区段!$H:$H)=8)*(三跨两临近重点区段!$A:$A=D233)*(三跨两临近重点区段!$F:$F="现存区段"),0))),"")</f>
        <v/>
      </c>
      <c r="X233" s="232" t="str">
        <f t="array" ref="X233">IFERROR(IF(INDEX(三跨两临近重点区段!$F:$F,MATCH(1,(MONTH(三跨两临近重点区段!$H:$H)=8)*(三跨两临近重点区段!$A:$A=D233),0))="已取消","已取消",INDEX(三跨两临近重点区段!$I:$I,MATCH(1,(MONTH(三跨两临近重点区段!$H:$H)=8)*(三跨两临近重点区段!$A:$A=D233)*(三跨两临近重点区段!$F:$F="现存区段"),0))),"")</f>
        <v/>
      </c>
      <c r="Y233" s="268" t="str">
        <f t="array" ref="Y233">IFERROR(IF(INDEX(三跨两临近重点区段!$F:$F,MATCH(1,(MONTH(三跨两临近重点区段!$H:$H)=9)*(三跨两临近重点区段!$A:$A=D233),0))="已取消","已取消",INDEX(三跨两临近重点区段!$H:$H,MATCH(1,(MONTH(三跨两临近重点区段!$H:$H)=9)*(三跨两临近重点区段!$A:$A=D233)*(三跨两临近重点区段!$F:$F="现存区段"),0))),"")</f>
        <v/>
      </c>
      <c r="Z233" s="232" t="str">
        <f t="array" ref="Z233">IFERROR(IF(INDEX(三跨两临近重点区段!$F:$F,MATCH(1,(MONTH(三跨两临近重点区段!$H:$H)=9)*(三跨两临近重点区段!$A:$A=D233),0))="已取消","已取消",INDEX(三跨两临近重点区段!$I:$I,MATCH(1,(MONTH(三跨两临近重点区段!$H:$H)=9)*(三跨两临近重点区段!$A:$A=D233)*(三跨两临近重点区段!$F:$F="现存区段"),0))),"")</f>
        <v/>
      </c>
      <c r="AA233" s="268" t="str">
        <f t="array" ref="AA233">IFERROR(IF(INDEX(三跨两临近重点区段!$F:$F,MATCH(1,(MONTH(三跨两临近重点区段!$H:$H)=10)*(三跨两临近重点区段!$A:$A=D233),0))="已取消","已取消",INDEX(三跨两临近重点区段!$H:$H,MATCH(1,(MONTH(三跨两临近重点区段!$H:$H)=10)*(三跨两临近重点区段!$A:$A=D233)*(三跨两临近重点区段!$F:$F="现存区段"),0))),"")</f>
        <v/>
      </c>
      <c r="AB233" s="72" t="str">
        <f t="array" ref="AB233">IFERROR(IF(INDEX(三跨两临近重点区段!$F:$F,MATCH(1,(MONTH(三跨两临近重点区段!$H:$H)=10)*(三跨两临近重点区段!$A:$A=D233),0))="已取消","已取消",INDEX(三跨两临近重点区段!$I:$I,MATCH(1,(MONTH(三跨两临近重点区段!$H:$H)=10)*(三跨两临近重点区段!$A:$A=D233)*(三跨两临近重点区段!$F:$F="现存区段"),0))),"")</f>
        <v/>
      </c>
      <c r="AC233" s="284" t="str">
        <f t="array" ref="AC233">IFERROR(IF(INDEX(三跨两临近重点区段!$F:$F,MATCH(1,(MONTH(三跨两临近重点区段!$H:$H)=11)*(三跨两临近重点区段!$A:$A=D233),0))="已取消","已取消",INDEX(三跨两临近重点区段!$H:$H,MATCH(1,(MONTH(三跨两临近重点区段!$H:$H)=11)*(三跨两临近重点区段!$A:$A=D233)*(三跨两临近重点区段!$F:$F="现存区段"),0))),"")</f>
        <v/>
      </c>
      <c r="AD233" s="72" t="str">
        <f t="array" ref="AD233">IFERROR(IF(INDEX(三跨两临近重点区段!$F:$F,MATCH(1,(MONTH(三跨两临近重点区段!$H:$H)=11)*(三跨两临近重点区段!$A:$A=D233),0))="已取消","已取消",INDEX(三跨两临近重点区段!$I:$I,MATCH(1,(MONTH(三跨两临近重点区段!$H:$H)=11)*(三跨两临近重点区段!$A:$A=D233)*(三跨两临近重点区段!$F:$F="现存区段"),0))),"")</f>
        <v/>
      </c>
      <c r="AE233" s="284" t="str">
        <f t="array" ref="AE233">IFERROR(IF(INDEX(三跨两临近重点区段!$F:$F,MATCH(1,(MONTH(三跨两临近重点区段!$H:$H)=12)*(三跨两临近重点区段!$A:$A=D233),0))="已取消","已取消",INDEX(三跨两临近重点区段!$H:$H,MATCH(1,(MONTH(三跨两临近重点区段!$H:$H)=12)*(三跨两临近重点区段!$A:$A=D233)*(三跨两临近重点区段!$F:$F="现存区段"),0))),"")</f>
        <v/>
      </c>
      <c r="AF233" s="72" t="str">
        <f t="array" ref="AF233">IFERROR(IF(INDEX(三跨两临近重点区段!$F:$F,MATCH(1,(MONTH(三跨两临近重点区段!$H:$H)=12)*(三跨两临近重点区段!$A:$A=D233),0))="已取消","已取消",INDEX(三跨两临近重点区段!$I:$I,MATCH(1,(MONTH(三跨两临近重点区段!$H:$H)=12)*(三跨两临近重点区段!$A:$A=D233)*(三跨两临近重点区段!$F:$F="现存区段"),0))),"")</f>
        <v/>
      </c>
      <c r="AH233" t="e">
        <f t="array" ref="AH233">INDEX(三跨两临近重点区段!$G:$G,MATCH(D233,三跨两临近重点区段!$A:$A,0))</f>
        <v>#N/A</v>
      </c>
    </row>
    <row r="234" ht="14.25" spans="1:34">
      <c r="A234" s="263" t="s">
        <v>363</v>
      </c>
      <c r="B234" s="264" t="s">
        <v>2494</v>
      </c>
      <c r="C234" s="263" t="s">
        <v>2503</v>
      </c>
      <c r="D234" s="263" t="s">
        <v>2504</v>
      </c>
      <c r="E234" s="265" t="s">
        <v>2458</v>
      </c>
      <c r="F234" s="264" t="s">
        <v>125</v>
      </c>
      <c r="G234" s="263" t="s">
        <v>399</v>
      </c>
      <c r="H234" s="263" t="s">
        <v>399</v>
      </c>
      <c r="I234" s="288"/>
      <c r="J234" s="196"/>
      <c r="K234" s="196"/>
      <c r="L234" s="196"/>
      <c r="M234" s="270"/>
      <c r="N234" s="270"/>
      <c r="O234" s="33"/>
      <c r="P234" s="107"/>
      <c r="Q234" s="279"/>
      <c r="R234" s="279"/>
      <c r="S234" s="278">
        <v>45464</v>
      </c>
      <c r="T234" s="279" t="s">
        <v>2117</v>
      </c>
      <c r="U234" s="268" t="str">
        <f t="array" ref="U234">IFERROR(IF(INDEX(三跨两临近重点区段!$F:$F,MATCH(1,(MONTH(三跨两临近重点区段!$H:$H)=7)*(三跨两临近重点区段!$A:$A=D234),0))="已取消","已取消",INDEX(三跨两临近重点区段!$H:$H,MATCH(1,(MONTH(三跨两临近重点区段!$H:$H)=7)*(三跨两临近重点区段!$A:$A=D234)*(三跨两临近重点区段!$F:$F="现存区段"),0))),"")</f>
        <v/>
      </c>
      <c r="V234" s="232" t="str">
        <f t="array" ref="V234">IFERROR(IF(INDEX(三跨两临近重点区段!$F:$F,MATCH(1,(MONTH(三跨两临近重点区段!$H:$H)=7)*(三跨两临近重点区段!$A:$A=D234),0))="已取消","已取消",INDEX(三跨两临近重点区段!$I:$I,MATCH(1,(MONTH(三跨两临近重点区段!$H:$H)=7)*(三跨两临近重点区段!$A:$A=D234)*(三跨两临近重点区段!$F:$F="现存区段"),0))),"")</f>
        <v/>
      </c>
      <c r="W234" s="268" t="str">
        <f t="array" ref="W234">IFERROR(IF(INDEX(三跨两临近重点区段!$F:$F,MATCH(1,(MONTH(三跨两临近重点区段!$H:$H)=8)*(三跨两临近重点区段!$A:$A=D234),0))="已取消","已取消",INDEX(三跨两临近重点区段!$H:$H,MATCH(1,(MONTH(三跨两临近重点区段!$H:$H)=8)*(三跨两临近重点区段!$A:$A=D234)*(三跨两临近重点区段!$F:$F="现存区段"),0))),"")</f>
        <v/>
      </c>
      <c r="X234" s="232" t="str">
        <f t="array" ref="X234">IFERROR(IF(INDEX(三跨两临近重点区段!$F:$F,MATCH(1,(MONTH(三跨两临近重点区段!$H:$H)=8)*(三跨两临近重点区段!$A:$A=D234),0))="已取消","已取消",INDEX(三跨两临近重点区段!$I:$I,MATCH(1,(MONTH(三跨两临近重点区段!$H:$H)=8)*(三跨两临近重点区段!$A:$A=D234)*(三跨两临近重点区段!$F:$F="现存区段"),0))),"")</f>
        <v/>
      </c>
      <c r="Y234" s="268" t="str">
        <f t="array" ref="Y234">IFERROR(IF(INDEX(三跨两临近重点区段!$F:$F,MATCH(1,(MONTH(三跨两临近重点区段!$H:$H)=9)*(三跨两临近重点区段!$A:$A=D234),0))="已取消","已取消",INDEX(三跨两临近重点区段!$H:$H,MATCH(1,(MONTH(三跨两临近重点区段!$H:$H)=9)*(三跨两临近重点区段!$A:$A=D234)*(三跨两临近重点区段!$F:$F="现存区段"),0))),"")</f>
        <v/>
      </c>
      <c r="Z234" s="232" t="str">
        <f t="array" ref="Z234">IFERROR(IF(INDEX(三跨两临近重点区段!$F:$F,MATCH(1,(MONTH(三跨两临近重点区段!$H:$H)=9)*(三跨两临近重点区段!$A:$A=D234),0))="已取消","已取消",INDEX(三跨两临近重点区段!$I:$I,MATCH(1,(MONTH(三跨两临近重点区段!$H:$H)=9)*(三跨两临近重点区段!$A:$A=D234)*(三跨两临近重点区段!$F:$F="现存区段"),0))),"")</f>
        <v/>
      </c>
      <c r="AA234" s="268" t="str">
        <f t="array" ref="AA234">IFERROR(IF(INDEX(三跨两临近重点区段!$F:$F,MATCH(1,(MONTH(三跨两临近重点区段!$H:$H)=10)*(三跨两临近重点区段!$A:$A=D234),0))="已取消","已取消",INDEX(三跨两临近重点区段!$H:$H,MATCH(1,(MONTH(三跨两临近重点区段!$H:$H)=10)*(三跨两临近重点区段!$A:$A=D234)*(三跨两临近重点区段!$F:$F="现存区段"),0))),"")</f>
        <v/>
      </c>
      <c r="AB234" s="72" t="str">
        <f t="array" ref="AB234">IFERROR(IF(INDEX(三跨两临近重点区段!$F:$F,MATCH(1,(MONTH(三跨两临近重点区段!$H:$H)=10)*(三跨两临近重点区段!$A:$A=D234),0))="已取消","已取消",INDEX(三跨两临近重点区段!$I:$I,MATCH(1,(MONTH(三跨两临近重点区段!$H:$H)=10)*(三跨两临近重点区段!$A:$A=D234)*(三跨两临近重点区段!$F:$F="现存区段"),0))),"")</f>
        <v/>
      </c>
      <c r="AC234" s="284" t="str">
        <f t="array" ref="AC234">IFERROR(IF(INDEX(三跨两临近重点区段!$F:$F,MATCH(1,(MONTH(三跨两临近重点区段!$H:$H)=11)*(三跨两临近重点区段!$A:$A=D234),0))="已取消","已取消",INDEX(三跨两临近重点区段!$H:$H,MATCH(1,(MONTH(三跨两临近重点区段!$H:$H)=11)*(三跨两临近重点区段!$A:$A=D234)*(三跨两临近重点区段!$F:$F="现存区段"),0))),"")</f>
        <v/>
      </c>
      <c r="AD234" s="72" t="str">
        <f t="array" ref="AD234">IFERROR(IF(INDEX(三跨两临近重点区段!$F:$F,MATCH(1,(MONTH(三跨两临近重点区段!$H:$H)=11)*(三跨两临近重点区段!$A:$A=D234),0))="已取消","已取消",INDEX(三跨两临近重点区段!$I:$I,MATCH(1,(MONTH(三跨两临近重点区段!$H:$H)=11)*(三跨两临近重点区段!$A:$A=D234)*(三跨两临近重点区段!$F:$F="现存区段"),0))),"")</f>
        <v/>
      </c>
      <c r="AE234" s="284" t="str">
        <f t="array" ref="AE234">IFERROR(IF(INDEX(三跨两临近重点区段!$F:$F,MATCH(1,(MONTH(三跨两临近重点区段!$H:$H)=12)*(三跨两临近重点区段!$A:$A=D234),0))="已取消","已取消",INDEX(三跨两临近重点区段!$H:$H,MATCH(1,(MONTH(三跨两临近重点区段!$H:$H)=12)*(三跨两临近重点区段!$A:$A=D234)*(三跨两临近重点区段!$F:$F="现存区段"),0))),"")</f>
        <v/>
      </c>
      <c r="AF234" s="72" t="str">
        <f t="array" ref="AF234">IFERROR(IF(INDEX(三跨两临近重点区段!$F:$F,MATCH(1,(MONTH(三跨两临近重点区段!$H:$H)=12)*(三跨两临近重点区段!$A:$A=D234),0))="已取消","已取消",INDEX(三跨两临近重点区段!$I:$I,MATCH(1,(MONTH(三跨两临近重点区段!$H:$H)=12)*(三跨两临近重点区段!$A:$A=D234)*(三跨两临近重点区段!$F:$F="现存区段"),0))),"")</f>
        <v/>
      </c>
      <c r="AH234" t="e">
        <f t="array" ref="AH234">INDEX(三跨两临近重点区段!$G:$G,MATCH(D234,三跨两临近重点区段!$A:$A,0))</f>
        <v>#N/A</v>
      </c>
    </row>
    <row r="235" ht="14.25" spans="1:34">
      <c r="A235" s="263" t="s">
        <v>150</v>
      </c>
      <c r="B235" s="264" t="s">
        <v>2480</v>
      </c>
      <c r="C235" s="263" t="s">
        <v>2167</v>
      </c>
      <c r="D235" s="263" t="s">
        <v>2505</v>
      </c>
      <c r="E235" s="265" t="s">
        <v>2458</v>
      </c>
      <c r="F235" s="264" t="s">
        <v>125</v>
      </c>
      <c r="G235" s="263" t="s">
        <v>457</v>
      </c>
      <c r="H235" s="263" t="s">
        <v>457</v>
      </c>
      <c r="I235" s="288"/>
      <c r="J235" s="196"/>
      <c r="K235" s="196"/>
      <c r="L235" s="196"/>
      <c r="M235" s="270"/>
      <c r="N235" s="270"/>
      <c r="O235" s="33"/>
      <c r="P235" s="107"/>
      <c r="Q235" s="279"/>
      <c r="R235" s="279"/>
      <c r="S235" s="282">
        <v>45464.6930555556</v>
      </c>
      <c r="T235" s="279" t="s">
        <v>2117</v>
      </c>
      <c r="U235" s="268" t="str">
        <f t="array" ref="U235">IFERROR(IF(INDEX(三跨两临近重点区段!$F:$F,MATCH(1,(MONTH(三跨两临近重点区段!$H:$H)=7)*(三跨两临近重点区段!$A:$A=D235),0))="已取消","已取消",INDEX(三跨两临近重点区段!$H:$H,MATCH(1,(MONTH(三跨两临近重点区段!$H:$H)=7)*(三跨两临近重点区段!$A:$A=D235)*(三跨两临近重点区段!$F:$F="现存区段"),0))),"")</f>
        <v/>
      </c>
      <c r="V235" s="232" t="str">
        <f t="array" ref="V235">IFERROR(IF(INDEX(三跨两临近重点区段!$F:$F,MATCH(1,(MONTH(三跨两临近重点区段!$H:$H)=7)*(三跨两临近重点区段!$A:$A=D235),0))="已取消","已取消",INDEX(三跨两临近重点区段!$I:$I,MATCH(1,(MONTH(三跨两临近重点区段!$H:$H)=7)*(三跨两临近重点区段!$A:$A=D235)*(三跨两临近重点区段!$F:$F="现存区段"),0))),"")</f>
        <v/>
      </c>
      <c r="W235" s="268" t="str">
        <f t="array" ref="W235">IFERROR(IF(INDEX(三跨两临近重点区段!$F:$F,MATCH(1,(MONTH(三跨两临近重点区段!$H:$H)=8)*(三跨两临近重点区段!$A:$A=D235),0))="已取消","已取消",INDEX(三跨两临近重点区段!$H:$H,MATCH(1,(MONTH(三跨两临近重点区段!$H:$H)=8)*(三跨两临近重点区段!$A:$A=D235)*(三跨两临近重点区段!$F:$F="现存区段"),0))),"")</f>
        <v/>
      </c>
      <c r="X235" s="232" t="str">
        <f t="array" ref="X235">IFERROR(IF(INDEX(三跨两临近重点区段!$F:$F,MATCH(1,(MONTH(三跨两临近重点区段!$H:$H)=8)*(三跨两临近重点区段!$A:$A=D235),0))="已取消","已取消",INDEX(三跨两临近重点区段!$I:$I,MATCH(1,(MONTH(三跨两临近重点区段!$H:$H)=8)*(三跨两临近重点区段!$A:$A=D235)*(三跨两临近重点区段!$F:$F="现存区段"),0))),"")</f>
        <v/>
      </c>
      <c r="Y235" s="268" t="str">
        <f t="array" ref="Y235">IFERROR(IF(INDEX(三跨两临近重点区段!$F:$F,MATCH(1,(MONTH(三跨两临近重点区段!$H:$H)=9)*(三跨两临近重点区段!$A:$A=D235),0))="已取消","已取消",INDEX(三跨两临近重点区段!$H:$H,MATCH(1,(MONTH(三跨两临近重点区段!$H:$H)=9)*(三跨两临近重点区段!$A:$A=D235)*(三跨两临近重点区段!$F:$F="现存区段"),0))),"")</f>
        <v/>
      </c>
      <c r="Z235" s="232" t="str">
        <f t="array" ref="Z235">IFERROR(IF(INDEX(三跨两临近重点区段!$F:$F,MATCH(1,(MONTH(三跨两临近重点区段!$H:$H)=9)*(三跨两临近重点区段!$A:$A=D235),0))="已取消","已取消",INDEX(三跨两临近重点区段!$I:$I,MATCH(1,(MONTH(三跨两临近重点区段!$H:$H)=9)*(三跨两临近重点区段!$A:$A=D235)*(三跨两临近重点区段!$F:$F="现存区段"),0))),"")</f>
        <v/>
      </c>
      <c r="AA235" s="268" t="str">
        <f t="array" ref="AA235">IFERROR(IF(INDEX(三跨两临近重点区段!$F:$F,MATCH(1,(MONTH(三跨两临近重点区段!$H:$H)=10)*(三跨两临近重点区段!$A:$A=D235),0))="已取消","已取消",INDEX(三跨两临近重点区段!$H:$H,MATCH(1,(MONTH(三跨两临近重点区段!$H:$H)=10)*(三跨两临近重点区段!$A:$A=D235)*(三跨两临近重点区段!$F:$F="现存区段"),0))),"")</f>
        <v/>
      </c>
      <c r="AB235" s="72" t="str">
        <f t="array" ref="AB235">IFERROR(IF(INDEX(三跨两临近重点区段!$F:$F,MATCH(1,(MONTH(三跨两临近重点区段!$H:$H)=10)*(三跨两临近重点区段!$A:$A=D235),0))="已取消","已取消",INDEX(三跨两临近重点区段!$I:$I,MATCH(1,(MONTH(三跨两临近重点区段!$H:$H)=10)*(三跨两临近重点区段!$A:$A=D235)*(三跨两临近重点区段!$F:$F="现存区段"),0))),"")</f>
        <v/>
      </c>
      <c r="AC235" s="284" t="str">
        <f t="array" ref="AC235">IFERROR(IF(INDEX(三跨两临近重点区段!$F:$F,MATCH(1,(MONTH(三跨两临近重点区段!$H:$H)=11)*(三跨两临近重点区段!$A:$A=D235),0))="已取消","已取消",INDEX(三跨两临近重点区段!$H:$H,MATCH(1,(MONTH(三跨两临近重点区段!$H:$H)=11)*(三跨两临近重点区段!$A:$A=D235)*(三跨两临近重点区段!$F:$F="现存区段"),0))),"")</f>
        <v/>
      </c>
      <c r="AD235" s="72" t="str">
        <f t="array" ref="AD235">IFERROR(IF(INDEX(三跨两临近重点区段!$F:$F,MATCH(1,(MONTH(三跨两临近重点区段!$H:$H)=11)*(三跨两临近重点区段!$A:$A=D235),0))="已取消","已取消",INDEX(三跨两临近重点区段!$I:$I,MATCH(1,(MONTH(三跨两临近重点区段!$H:$H)=11)*(三跨两临近重点区段!$A:$A=D235)*(三跨两临近重点区段!$F:$F="现存区段"),0))),"")</f>
        <v/>
      </c>
      <c r="AE235" s="284" t="str">
        <f t="array" ref="AE235">IFERROR(IF(INDEX(三跨两临近重点区段!$F:$F,MATCH(1,(MONTH(三跨两临近重点区段!$H:$H)=12)*(三跨两临近重点区段!$A:$A=D235),0))="已取消","已取消",INDEX(三跨两临近重点区段!$H:$H,MATCH(1,(MONTH(三跨两临近重点区段!$H:$H)=12)*(三跨两临近重点区段!$A:$A=D235)*(三跨两临近重点区段!$F:$F="现存区段"),0))),"")</f>
        <v/>
      </c>
      <c r="AF235" s="72" t="str">
        <f t="array" ref="AF235">IFERROR(IF(INDEX(三跨两临近重点区段!$F:$F,MATCH(1,(MONTH(三跨两临近重点区段!$H:$H)=12)*(三跨两临近重点区段!$A:$A=D235),0))="已取消","已取消",INDEX(三跨两临近重点区段!$I:$I,MATCH(1,(MONTH(三跨两临近重点区段!$H:$H)=12)*(三跨两临近重点区段!$A:$A=D235)*(三跨两临近重点区段!$F:$F="现存区段"),0))),"")</f>
        <v/>
      </c>
      <c r="AH235" t="e">
        <f t="array" ref="AH235">INDEX(三跨两临近重点区段!$G:$G,MATCH(D235,三跨两临近重点区段!$A:$A,0))</f>
        <v>#N/A</v>
      </c>
    </row>
    <row r="236" ht="14.25" spans="1:34">
      <c r="A236" s="263" t="s">
        <v>363</v>
      </c>
      <c r="B236" s="264" t="s">
        <v>2497</v>
      </c>
      <c r="C236" s="263" t="s">
        <v>2503</v>
      </c>
      <c r="D236" s="263" t="s">
        <v>2506</v>
      </c>
      <c r="E236" s="265" t="s">
        <v>2458</v>
      </c>
      <c r="F236" s="264" t="s">
        <v>125</v>
      </c>
      <c r="G236" s="263" t="s">
        <v>399</v>
      </c>
      <c r="H236" s="263" t="s">
        <v>399</v>
      </c>
      <c r="I236" s="288"/>
      <c r="J236" s="196"/>
      <c r="K236" s="196"/>
      <c r="L236" s="196"/>
      <c r="M236" s="270"/>
      <c r="N236" s="270"/>
      <c r="O236" s="33"/>
      <c r="P236" s="107"/>
      <c r="Q236" s="279"/>
      <c r="R236" s="279"/>
      <c r="S236" s="278">
        <v>45464</v>
      </c>
      <c r="T236" s="279" t="s">
        <v>2117</v>
      </c>
      <c r="U236" s="268" t="str">
        <f t="array" ref="U236">IFERROR(IF(INDEX(三跨两临近重点区段!$F:$F,MATCH(1,(MONTH(三跨两临近重点区段!$H:$H)=7)*(三跨两临近重点区段!$A:$A=D236),0))="已取消","已取消",INDEX(三跨两临近重点区段!$H:$H,MATCH(1,(MONTH(三跨两临近重点区段!$H:$H)=7)*(三跨两临近重点区段!$A:$A=D236)*(三跨两临近重点区段!$F:$F="现存区段"),0))),"")</f>
        <v/>
      </c>
      <c r="V236" s="232" t="str">
        <f t="array" ref="V236">IFERROR(IF(INDEX(三跨两临近重点区段!$F:$F,MATCH(1,(MONTH(三跨两临近重点区段!$H:$H)=7)*(三跨两临近重点区段!$A:$A=D236),0))="已取消","已取消",INDEX(三跨两临近重点区段!$I:$I,MATCH(1,(MONTH(三跨两临近重点区段!$H:$H)=7)*(三跨两临近重点区段!$A:$A=D236)*(三跨两临近重点区段!$F:$F="现存区段"),0))),"")</f>
        <v/>
      </c>
      <c r="W236" s="268" t="str">
        <f t="array" ref="W236">IFERROR(IF(INDEX(三跨两临近重点区段!$F:$F,MATCH(1,(MONTH(三跨两临近重点区段!$H:$H)=8)*(三跨两临近重点区段!$A:$A=D236),0))="已取消","已取消",INDEX(三跨两临近重点区段!$H:$H,MATCH(1,(MONTH(三跨两临近重点区段!$H:$H)=8)*(三跨两临近重点区段!$A:$A=D236)*(三跨两临近重点区段!$F:$F="现存区段"),0))),"")</f>
        <v/>
      </c>
      <c r="X236" s="232" t="str">
        <f t="array" ref="X236">IFERROR(IF(INDEX(三跨两临近重点区段!$F:$F,MATCH(1,(MONTH(三跨两临近重点区段!$H:$H)=8)*(三跨两临近重点区段!$A:$A=D236),0))="已取消","已取消",INDEX(三跨两临近重点区段!$I:$I,MATCH(1,(MONTH(三跨两临近重点区段!$H:$H)=8)*(三跨两临近重点区段!$A:$A=D236)*(三跨两临近重点区段!$F:$F="现存区段"),0))),"")</f>
        <v/>
      </c>
      <c r="Y236" s="268" t="str">
        <f t="array" ref="Y236">IFERROR(IF(INDEX(三跨两临近重点区段!$F:$F,MATCH(1,(MONTH(三跨两临近重点区段!$H:$H)=9)*(三跨两临近重点区段!$A:$A=D236),0))="已取消","已取消",INDEX(三跨两临近重点区段!$H:$H,MATCH(1,(MONTH(三跨两临近重点区段!$H:$H)=9)*(三跨两临近重点区段!$A:$A=D236)*(三跨两临近重点区段!$F:$F="现存区段"),0))),"")</f>
        <v/>
      </c>
      <c r="Z236" s="232" t="str">
        <f t="array" ref="Z236">IFERROR(IF(INDEX(三跨两临近重点区段!$F:$F,MATCH(1,(MONTH(三跨两临近重点区段!$H:$H)=9)*(三跨两临近重点区段!$A:$A=D236),0))="已取消","已取消",INDEX(三跨两临近重点区段!$I:$I,MATCH(1,(MONTH(三跨两临近重点区段!$H:$H)=9)*(三跨两临近重点区段!$A:$A=D236)*(三跨两临近重点区段!$F:$F="现存区段"),0))),"")</f>
        <v/>
      </c>
      <c r="AA236" s="268" t="str">
        <f t="array" ref="AA236">IFERROR(IF(INDEX(三跨两临近重点区段!$F:$F,MATCH(1,(MONTH(三跨两临近重点区段!$H:$H)=10)*(三跨两临近重点区段!$A:$A=D236),0))="已取消","已取消",INDEX(三跨两临近重点区段!$H:$H,MATCH(1,(MONTH(三跨两临近重点区段!$H:$H)=10)*(三跨两临近重点区段!$A:$A=D236)*(三跨两临近重点区段!$F:$F="现存区段"),0))),"")</f>
        <v/>
      </c>
      <c r="AB236" s="72" t="str">
        <f t="array" ref="AB236">IFERROR(IF(INDEX(三跨两临近重点区段!$F:$F,MATCH(1,(MONTH(三跨两临近重点区段!$H:$H)=10)*(三跨两临近重点区段!$A:$A=D236),0))="已取消","已取消",INDEX(三跨两临近重点区段!$I:$I,MATCH(1,(MONTH(三跨两临近重点区段!$H:$H)=10)*(三跨两临近重点区段!$A:$A=D236)*(三跨两临近重点区段!$F:$F="现存区段"),0))),"")</f>
        <v/>
      </c>
      <c r="AC236" s="284" t="str">
        <f t="array" ref="AC236">IFERROR(IF(INDEX(三跨两临近重点区段!$F:$F,MATCH(1,(MONTH(三跨两临近重点区段!$H:$H)=11)*(三跨两临近重点区段!$A:$A=D236),0))="已取消","已取消",INDEX(三跨两临近重点区段!$H:$H,MATCH(1,(MONTH(三跨两临近重点区段!$H:$H)=11)*(三跨两临近重点区段!$A:$A=D236)*(三跨两临近重点区段!$F:$F="现存区段"),0))),"")</f>
        <v/>
      </c>
      <c r="AD236" s="72" t="str">
        <f t="array" ref="AD236">IFERROR(IF(INDEX(三跨两临近重点区段!$F:$F,MATCH(1,(MONTH(三跨两临近重点区段!$H:$H)=11)*(三跨两临近重点区段!$A:$A=D236),0))="已取消","已取消",INDEX(三跨两临近重点区段!$I:$I,MATCH(1,(MONTH(三跨两临近重点区段!$H:$H)=11)*(三跨两临近重点区段!$A:$A=D236)*(三跨两临近重点区段!$F:$F="现存区段"),0))),"")</f>
        <v/>
      </c>
      <c r="AE236" s="284" t="str">
        <f t="array" ref="AE236">IFERROR(IF(INDEX(三跨两临近重点区段!$F:$F,MATCH(1,(MONTH(三跨两临近重点区段!$H:$H)=12)*(三跨两临近重点区段!$A:$A=D236),0))="已取消","已取消",INDEX(三跨两临近重点区段!$H:$H,MATCH(1,(MONTH(三跨两临近重点区段!$H:$H)=12)*(三跨两临近重点区段!$A:$A=D236)*(三跨两临近重点区段!$F:$F="现存区段"),0))),"")</f>
        <v/>
      </c>
      <c r="AF236" s="72" t="str">
        <f t="array" ref="AF236">IFERROR(IF(INDEX(三跨两临近重点区段!$F:$F,MATCH(1,(MONTH(三跨两临近重点区段!$H:$H)=12)*(三跨两临近重点区段!$A:$A=D236),0))="已取消","已取消",INDEX(三跨两临近重点区段!$I:$I,MATCH(1,(MONTH(三跨两临近重点区段!$H:$H)=12)*(三跨两临近重点区段!$A:$A=D236)*(三跨两临近重点区段!$F:$F="现存区段"),0))),"")</f>
        <v/>
      </c>
      <c r="AH236" t="e">
        <f t="array" ref="AH236">INDEX(三跨两临近重点区段!$G:$G,MATCH(D236,三跨两临近重点区段!$A:$A,0))</f>
        <v>#N/A</v>
      </c>
    </row>
    <row r="237" ht="14.25" spans="1:34">
      <c r="A237" s="263" t="s">
        <v>363</v>
      </c>
      <c r="B237" s="264" t="s">
        <v>2494</v>
      </c>
      <c r="C237" s="263" t="s">
        <v>2507</v>
      </c>
      <c r="D237" s="263" t="s">
        <v>2508</v>
      </c>
      <c r="E237" s="265" t="s">
        <v>2458</v>
      </c>
      <c r="F237" s="264" t="s">
        <v>125</v>
      </c>
      <c r="G237" s="263" t="s">
        <v>399</v>
      </c>
      <c r="H237" s="263" t="s">
        <v>399</v>
      </c>
      <c r="I237" s="288"/>
      <c r="J237" s="196"/>
      <c r="K237" s="196"/>
      <c r="L237" s="196"/>
      <c r="M237" s="270"/>
      <c r="N237" s="270"/>
      <c r="O237" s="33"/>
      <c r="P237" s="107"/>
      <c r="Q237" s="279"/>
      <c r="R237" s="279"/>
      <c r="S237" s="278">
        <v>45464</v>
      </c>
      <c r="T237" s="279" t="s">
        <v>2117</v>
      </c>
      <c r="U237" s="268" t="str">
        <f t="array" ref="U237">IFERROR(IF(INDEX(三跨两临近重点区段!$F:$F,MATCH(1,(MONTH(三跨两临近重点区段!$H:$H)=7)*(三跨两临近重点区段!$A:$A=D237),0))="已取消","已取消",INDEX(三跨两临近重点区段!$H:$H,MATCH(1,(MONTH(三跨两临近重点区段!$H:$H)=7)*(三跨两临近重点区段!$A:$A=D237)*(三跨两临近重点区段!$F:$F="现存区段"),0))),"")</f>
        <v/>
      </c>
      <c r="V237" s="232" t="str">
        <f t="array" ref="V237">IFERROR(IF(INDEX(三跨两临近重点区段!$F:$F,MATCH(1,(MONTH(三跨两临近重点区段!$H:$H)=7)*(三跨两临近重点区段!$A:$A=D237),0))="已取消","已取消",INDEX(三跨两临近重点区段!$I:$I,MATCH(1,(MONTH(三跨两临近重点区段!$H:$H)=7)*(三跨两临近重点区段!$A:$A=D237)*(三跨两临近重点区段!$F:$F="现存区段"),0))),"")</f>
        <v/>
      </c>
      <c r="W237" s="268" t="str">
        <f t="array" ref="W237">IFERROR(IF(INDEX(三跨两临近重点区段!$F:$F,MATCH(1,(MONTH(三跨两临近重点区段!$H:$H)=8)*(三跨两临近重点区段!$A:$A=D237),0))="已取消","已取消",INDEX(三跨两临近重点区段!$H:$H,MATCH(1,(MONTH(三跨两临近重点区段!$H:$H)=8)*(三跨两临近重点区段!$A:$A=D237)*(三跨两临近重点区段!$F:$F="现存区段"),0))),"")</f>
        <v/>
      </c>
      <c r="X237" s="232" t="str">
        <f t="array" ref="X237">IFERROR(IF(INDEX(三跨两临近重点区段!$F:$F,MATCH(1,(MONTH(三跨两临近重点区段!$H:$H)=8)*(三跨两临近重点区段!$A:$A=D237),0))="已取消","已取消",INDEX(三跨两临近重点区段!$I:$I,MATCH(1,(MONTH(三跨两临近重点区段!$H:$H)=8)*(三跨两临近重点区段!$A:$A=D237)*(三跨两临近重点区段!$F:$F="现存区段"),0))),"")</f>
        <v/>
      </c>
      <c r="Y237" s="268" t="str">
        <f t="array" ref="Y237">IFERROR(IF(INDEX(三跨两临近重点区段!$F:$F,MATCH(1,(MONTH(三跨两临近重点区段!$H:$H)=9)*(三跨两临近重点区段!$A:$A=D237),0))="已取消","已取消",INDEX(三跨两临近重点区段!$H:$H,MATCH(1,(MONTH(三跨两临近重点区段!$H:$H)=9)*(三跨两临近重点区段!$A:$A=D237)*(三跨两临近重点区段!$F:$F="现存区段"),0))),"")</f>
        <v/>
      </c>
      <c r="Z237" s="232" t="str">
        <f t="array" ref="Z237">IFERROR(IF(INDEX(三跨两临近重点区段!$F:$F,MATCH(1,(MONTH(三跨两临近重点区段!$H:$H)=9)*(三跨两临近重点区段!$A:$A=D237),0))="已取消","已取消",INDEX(三跨两临近重点区段!$I:$I,MATCH(1,(MONTH(三跨两临近重点区段!$H:$H)=9)*(三跨两临近重点区段!$A:$A=D237)*(三跨两临近重点区段!$F:$F="现存区段"),0))),"")</f>
        <v/>
      </c>
      <c r="AA237" s="268" t="str">
        <f t="array" ref="AA237">IFERROR(IF(INDEX(三跨两临近重点区段!$F:$F,MATCH(1,(MONTH(三跨两临近重点区段!$H:$H)=10)*(三跨两临近重点区段!$A:$A=D237),0))="已取消","已取消",INDEX(三跨两临近重点区段!$H:$H,MATCH(1,(MONTH(三跨两临近重点区段!$H:$H)=10)*(三跨两临近重点区段!$A:$A=D237)*(三跨两临近重点区段!$F:$F="现存区段"),0))),"")</f>
        <v/>
      </c>
      <c r="AB237" s="72" t="str">
        <f t="array" ref="AB237">IFERROR(IF(INDEX(三跨两临近重点区段!$F:$F,MATCH(1,(MONTH(三跨两临近重点区段!$H:$H)=10)*(三跨两临近重点区段!$A:$A=D237),0))="已取消","已取消",INDEX(三跨两临近重点区段!$I:$I,MATCH(1,(MONTH(三跨两临近重点区段!$H:$H)=10)*(三跨两临近重点区段!$A:$A=D237)*(三跨两临近重点区段!$F:$F="现存区段"),0))),"")</f>
        <v/>
      </c>
      <c r="AC237" s="284" t="str">
        <f t="array" ref="AC237">IFERROR(IF(INDEX(三跨两临近重点区段!$F:$F,MATCH(1,(MONTH(三跨两临近重点区段!$H:$H)=11)*(三跨两临近重点区段!$A:$A=D237),0))="已取消","已取消",INDEX(三跨两临近重点区段!$H:$H,MATCH(1,(MONTH(三跨两临近重点区段!$H:$H)=11)*(三跨两临近重点区段!$A:$A=D237)*(三跨两临近重点区段!$F:$F="现存区段"),0))),"")</f>
        <v/>
      </c>
      <c r="AD237" s="72" t="str">
        <f t="array" ref="AD237">IFERROR(IF(INDEX(三跨两临近重点区段!$F:$F,MATCH(1,(MONTH(三跨两临近重点区段!$H:$H)=11)*(三跨两临近重点区段!$A:$A=D237),0))="已取消","已取消",INDEX(三跨两临近重点区段!$I:$I,MATCH(1,(MONTH(三跨两临近重点区段!$H:$H)=11)*(三跨两临近重点区段!$A:$A=D237)*(三跨两临近重点区段!$F:$F="现存区段"),0))),"")</f>
        <v/>
      </c>
      <c r="AE237" s="284" t="str">
        <f t="array" ref="AE237">IFERROR(IF(INDEX(三跨两临近重点区段!$F:$F,MATCH(1,(MONTH(三跨两临近重点区段!$H:$H)=12)*(三跨两临近重点区段!$A:$A=D237),0))="已取消","已取消",INDEX(三跨两临近重点区段!$H:$H,MATCH(1,(MONTH(三跨两临近重点区段!$H:$H)=12)*(三跨两临近重点区段!$A:$A=D237)*(三跨两临近重点区段!$F:$F="现存区段"),0))),"")</f>
        <v/>
      </c>
      <c r="AF237" s="72" t="str">
        <f t="array" ref="AF237">IFERROR(IF(INDEX(三跨两临近重点区段!$F:$F,MATCH(1,(MONTH(三跨两临近重点区段!$H:$H)=12)*(三跨两临近重点区段!$A:$A=D237),0))="已取消","已取消",INDEX(三跨两临近重点区段!$I:$I,MATCH(1,(MONTH(三跨两临近重点区段!$H:$H)=12)*(三跨两临近重点区段!$A:$A=D237)*(三跨两临近重点区段!$F:$F="现存区段"),0))),"")</f>
        <v/>
      </c>
      <c r="AH237" t="e">
        <f t="array" ref="AH237">INDEX(三跨两临近重点区段!$G:$G,MATCH(D237,三跨两临近重点区段!$A:$A,0))</f>
        <v>#N/A</v>
      </c>
    </row>
    <row r="238" ht="14.25" spans="1:34">
      <c r="A238" s="263" t="s">
        <v>150</v>
      </c>
      <c r="B238" s="264" t="s">
        <v>2488</v>
      </c>
      <c r="C238" s="263" t="s">
        <v>2509</v>
      </c>
      <c r="D238" s="263" t="s">
        <v>2510</v>
      </c>
      <c r="E238" s="265" t="s">
        <v>2458</v>
      </c>
      <c r="F238" s="264" t="s">
        <v>125</v>
      </c>
      <c r="G238" s="263" t="s">
        <v>483</v>
      </c>
      <c r="H238" s="263" t="s">
        <v>483</v>
      </c>
      <c r="I238" s="288"/>
      <c r="J238" s="196"/>
      <c r="K238" s="196"/>
      <c r="L238" s="196"/>
      <c r="M238" s="270"/>
      <c r="N238" s="270"/>
      <c r="O238" s="33"/>
      <c r="P238" s="107"/>
      <c r="Q238" s="279"/>
      <c r="R238" s="279"/>
      <c r="S238" s="278">
        <v>45464</v>
      </c>
      <c r="T238" s="279" t="s">
        <v>2117</v>
      </c>
      <c r="U238" s="268" t="str">
        <f t="array" ref="U238">IFERROR(IF(INDEX(三跨两临近重点区段!$F:$F,MATCH(1,(MONTH(三跨两临近重点区段!$H:$H)=7)*(三跨两临近重点区段!$A:$A=D238),0))="已取消","已取消",INDEX(三跨两临近重点区段!$H:$H,MATCH(1,(MONTH(三跨两临近重点区段!$H:$H)=7)*(三跨两临近重点区段!$A:$A=D238)*(三跨两临近重点区段!$F:$F="现存区段"),0))),"")</f>
        <v/>
      </c>
      <c r="V238" s="232" t="str">
        <f t="array" ref="V238">IFERROR(IF(INDEX(三跨两临近重点区段!$F:$F,MATCH(1,(MONTH(三跨两临近重点区段!$H:$H)=7)*(三跨两临近重点区段!$A:$A=D238),0))="已取消","已取消",INDEX(三跨两临近重点区段!$I:$I,MATCH(1,(MONTH(三跨两临近重点区段!$H:$H)=7)*(三跨两临近重点区段!$A:$A=D238)*(三跨两临近重点区段!$F:$F="现存区段"),0))),"")</f>
        <v/>
      </c>
      <c r="W238" s="268" t="str">
        <f t="array" ref="W238">IFERROR(IF(INDEX(三跨两临近重点区段!$F:$F,MATCH(1,(MONTH(三跨两临近重点区段!$H:$H)=8)*(三跨两临近重点区段!$A:$A=D238),0))="已取消","已取消",INDEX(三跨两临近重点区段!$H:$H,MATCH(1,(MONTH(三跨两临近重点区段!$H:$H)=8)*(三跨两临近重点区段!$A:$A=D238)*(三跨两临近重点区段!$F:$F="现存区段"),0))),"")</f>
        <v/>
      </c>
      <c r="X238" s="232" t="str">
        <f t="array" ref="X238">IFERROR(IF(INDEX(三跨两临近重点区段!$F:$F,MATCH(1,(MONTH(三跨两临近重点区段!$H:$H)=8)*(三跨两临近重点区段!$A:$A=D238),0))="已取消","已取消",INDEX(三跨两临近重点区段!$I:$I,MATCH(1,(MONTH(三跨两临近重点区段!$H:$H)=8)*(三跨两临近重点区段!$A:$A=D238)*(三跨两临近重点区段!$F:$F="现存区段"),0))),"")</f>
        <v/>
      </c>
      <c r="Y238" s="268" t="str">
        <f t="array" ref="Y238">IFERROR(IF(INDEX(三跨两临近重点区段!$F:$F,MATCH(1,(MONTH(三跨两临近重点区段!$H:$H)=9)*(三跨两临近重点区段!$A:$A=D238),0))="已取消","已取消",INDEX(三跨两临近重点区段!$H:$H,MATCH(1,(MONTH(三跨两临近重点区段!$H:$H)=9)*(三跨两临近重点区段!$A:$A=D238)*(三跨两临近重点区段!$F:$F="现存区段"),0))),"")</f>
        <v/>
      </c>
      <c r="Z238" s="232" t="str">
        <f t="array" ref="Z238">IFERROR(IF(INDEX(三跨两临近重点区段!$F:$F,MATCH(1,(MONTH(三跨两临近重点区段!$H:$H)=9)*(三跨两临近重点区段!$A:$A=D238),0))="已取消","已取消",INDEX(三跨两临近重点区段!$I:$I,MATCH(1,(MONTH(三跨两临近重点区段!$H:$H)=9)*(三跨两临近重点区段!$A:$A=D238)*(三跨两临近重点区段!$F:$F="现存区段"),0))),"")</f>
        <v/>
      </c>
      <c r="AA238" s="268" t="str">
        <f t="array" ref="AA238">IFERROR(IF(INDEX(三跨两临近重点区段!$F:$F,MATCH(1,(MONTH(三跨两临近重点区段!$H:$H)=10)*(三跨两临近重点区段!$A:$A=D238),0))="已取消","已取消",INDEX(三跨两临近重点区段!$H:$H,MATCH(1,(MONTH(三跨两临近重点区段!$H:$H)=10)*(三跨两临近重点区段!$A:$A=D238)*(三跨两临近重点区段!$F:$F="现存区段"),0))),"")</f>
        <v/>
      </c>
      <c r="AB238" s="72" t="str">
        <f t="array" ref="AB238">IFERROR(IF(INDEX(三跨两临近重点区段!$F:$F,MATCH(1,(MONTH(三跨两临近重点区段!$H:$H)=10)*(三跨两临近重点区段!$A:$A=D238),0))="已取消","已取消",INDEX(三跨两临近重点区段!$I:$I,MATCH(1,(MONTH(三跨两临近重点区段!$H:$H)=10)*(三跨两临近重点区段!$A:$A=D238)*(三跨两临近重点区段!$F:$F="现存区段"),0))),"")</f>
        <v/>
      </c>
      <c r="AC238" s="284" t="str">
        <f t="array" ref="AC238">IFERROR(IF(INDEX(三跨两临近重点区段!$F:$F,MATCH(1,(MONTH(三跨两临近重点区段!$H:$H)=11)*(三跨两临近重点区段!$A:$A=D238),0))="已取消","已取消",INDEX(三跨两临近重点区段!$H:$H,MATCH(1,(MONTH(三跨两临近重点区段!$H:$H)=11)*(三跨两临近重点区段!$A:$A=D238)*(三跨两临近重点区段!$F:$F="现存区段"),0))),"")</f>
        <v/>
      </c>
      <c r="AD238" s="72" t="str">
        <f t="array" ref="AD238">IFERROR(IF(INDEX(三跨两临近重点区段!$F:$F,MATCH(1,(MONTH(三跨两临近重点区段!$H:$H)=11)*(三跨两临近重点区段!$A:$A=D238),0))="已取消","已取消",INDEX(三跨两临近重点区段!$I:$I,MATCH(1,(MONTH(三跨两临近重点区段!$H:$H)=11)*(三跨两临近重点区段!$A:$A=D238)*(三跨两临近重点区段!$F:$F="现存区段"),0))),"")</f>
        <v/>
      </c>
      <c r="AE238" s="284" t="str">
        <f t="array" ref="AE238">IFERROR(IF(INDEX(三跨两临近重点区段!$F:$F,MATCH(1,(MONTH(三跨两临近重点区段!$H:$H)=12)*(三跨两临近重点区段!$A:$A=D238),0))="已取消","已取消",INDEX(三跨两临近重点区段!$H:$H,MATCH(1,(MONTH(三跨两临近重点区段!$H:$H)=12)*(三跨两临近重点区段!$A:$A=D238)*(三跨两临近重点区段!$F:$F="现存区段"),0))),"")</f>
        <v/>
      </c>
      <c r="AF238" s="72" t="str">
        <f t="array" ref="AF238">IFERROR(IF(INDEX(三跨两临近重点区段!$F:$F,MATCH(1,(MONTH(三跨两临近重点区段!$H:$H)=12)*(三跨两临近重点区段!$A:$A=D238),0))="已取消","已取消",INDEX(三跨两临近重点区段!$I:$I,MATCH(1,(MONTH(三跨两临近重点区段!$H:$H)=12)*(三跨两临近重点区段!$A:$A=D238)*(三跨两临近重点区段!$F:$F="现存区段"),0))),"")</f>
        <v/>
      </c>
      <c r="AH238" t="e">
        <f t="array" ref="AH238">INDEX(三跨两临近重点区段!$G:$G,MATCH(D238,三跨两临近重点区段!$A:$A,0))</f>
        <v>#N/A</v>
      </c>
    </row>
    <row r="239" ht="14.25" spans="1:34">
      <c r="A239" s="263" t="s">
        <v>363</v>
      </c>
      <c r="B239" s="264" t="s">
        <v>2497</v>
      </c>
      <c r="C239" s="263" t="s">
        <v>2507</v>
      </c>
      <c r="D239" s="263" t="s">
        <v>2511</v>
      </c>
      <c r="E239" s="265" t="s">
        <v>2458</v>
      </c>
      <c r="F239" s="264" t="s">
        <v>125</v>
      </c>
      <c r="G239" s="263" t="s">
        <v>399</v>
      </c>
      <c r="H239" s="263" t="s">
        <v>399</v>
      </c>
      <c r="I239" s="288"/>
      <c r="J239" s="196"/>
      <c r="K239" s="196"/>
      <c r="L239" s="196"/>
      <c r="M239" s="270"/>
      <c r="N239" s="270"/>
      <c r="O239" s="33"/>
      <c r="P239" s="107"/>
      <c r="Q239" s="279"/>
      <c r="R239" s="279"/>
      <c r="S239" s="278">
        <v>45464</v>
      </c>
      <c r="T239" s="279" t="s">
        <v>2117</v>
      </c>
      <c r="U239" s="268" t="str">
        <f t="array" ref="U239">IFERROR(IF(INDEX(三跨两临近重点区段!$F:$F,MATCH(1,(MONTH(三跨两临近重点区段!$H:$H)=7)*(三跨两临近重点区段!$A:$A=D239),0))="已取消","已取消",INDEX(三跨两临近重点区段!$H:$H,MATCH(1,(MONTH(三跨两临近重点区段!$H:$H)=7)*(三跨两临近重点区段!$A:$A=D239)*(三跨两临近重点区段!$F:$F="现存区段"),0))),"")</f>
        <v/>
      </c>
      <c r="V239" s="232" t="str">
        <f t="array" ref="V239">IFERROR(IF(INDEX(三跨两临近重点区段!$F:$F,MATCH(1,(MONTH(三跨两临近重点区段!$H:$H)=7)*(三跨两临近重点区段!$A:$A=D239),0))="已取消","已取消",INDEX(三跨两临近重点区段!$I:$I,MATCH(1,(MONTH(三跨两临近重点区段!$H:$H)=7)*(三跨两临近重点区段!$A:$A=D239)*(三跨两临近重点区段!$F:$F="现存区段"),0))),"")</f>
        <v/>
      </c>
      <c r="W239" s="268" t="str">
        <f t="array" ref="W239">IFERROR(IF(INDEX(三跨两临近重点区段!$F:$F,MATCH(1,(MONTH(三跨两临近重点区段!$H:$H)=8)*(三跨两临近重点区段!$A:$A=D239),0))="已取消","已取消",INDEX(三跨两临近重点区段!$H:$H,MATCH(1,(MONTH(三跨两临近重点区段!$H:$H)=8)*(三跨两临近重点区段!$A:$A=D239)*(三跨两临近重点区段!$F:$F="现存区段"),0))),"")</f>
        <v/>
      </c>
      <c r="X239" s="232" t="str">
        <f t="array" ref="X239">IFERROR(IF(INDEX(三跨两临近重点区段!$F:$F,MATCH(1,(MONTH(三跨两临近重点区段!$H:$H)=8)*(三跨两临近重点区段!$A:$A=D239),0))="已取消","已取消",INDEX(三跨两临近重点区段!$I:$I,MATCH(1,(MONTH(三跨两临近重点区段!$H:$H)=8)*(三跨两临近重点区段!$A:$A=D239)*(三跨两临近重点区段!$F:$F="现存区段"),0))),"")</f>
        <v/>
      </c>
      <c r="Y239" s="268" t="str">
        <f t="array" ref="Y239">IFERROR(IF(INDEX(三跨两临近重点区段!$F:$F,MATCH(1,(MONTH(三跨两临近重点区段!$H:$H)=9)*(三跨两临近重点区段!$A:$A=D239),0))="已取消","已取消",INDEX(三跨两临近重点区段!$H:$H,MATCH(1,(MONTH(三跨两临近重点区段!$H:$H)=9)*(三跨两临近重点区段!$A:$A=D239)*(三跨两临近重点区段!$F:$F="现存区段"),0))),"")</f>
        <v/>
      </c>
      <c r="Z239" s="232" t="str">
        <f t="array" ref="Z239">IFERROR(IF(INDEX(三跨两临近重点区段!$F:$F,MATCH(1,(MONTH(三跨两临近重点区段!$H:$H)=9)*(三跨两临近重点区段!$A:$A=D239),0))="已取消","已取消",INDEX(三跨两临近重点区段!$I:$I,MATCH(1,(MONTH(三跨两临近重点区段!$H:$H)=9)*(三跨两临近重点区段!$A:$A=D239)*(三跨两临近重点区段!$F:$F="现存区段"),0))),"")</f>
        <v/>
      </c>
      <c r="AA239" s="268" t="str">
        <f t="array" ref="AA239">IFERROR(IF(INDEX(三跨两临近重点区段!$F:$F,MATCH(1,(MONTH(三跨两临近重点区段!$H:$H)=10)*(三跨两临近重点区段!$A:$A=D239),0))="已取消","已取消",INDEX(三跨两临近重点区段!$H:$H,MATCH(1,(MONTH(三跨两临近重点区段!$H:$H)=10)*(三跨两临近重点区段!$A:$A=D239)*(三跨两临近重点区段!$F:$F="现存区段"),0))),"")</f>
        <v/>
      </c>
      <c r="AB239" s="72" t="str">
        <f t="array" ref="AB239">IFERROR(IF(INDEX(三跨两临近重点区段!$F:$F,MATCH(1,(MONTH(三跨两临近重点区段!$H:$H)=10)*(三跨两临近重点区段!$A:$A=D239),0))="已取消","已取消",INDEX(三跨两临近重点区段!$I:$I,MATCH(1,(MONTH(三跨两临近重点区段!$H:$H)=10)*(三跨两临近重点区段!$A:$A=D239)*(三跨两临近重点区段!$F:$F="现存区段"),0))),"")</f>
        <v/>
      </c>
      <c r="AC239" s="284" t="str">
        <f t="array" ref="AC239">IFERROR(IF(INDEX(三跨两临近重点区段!$F:$F,MATCH(1,(MONTH(三跨两临近重点区段!$H:$H)=11)*(三跨两临近重点区段!$A:$A=D239),0))="已取消","已取消",INDEX(三跨两临近重点区段!$H:$H,MATCH(1,(MONTH(三跨两临近重点区段!$H:$H)=11)*(三跨两临近重点区段!$A:$A=D239)*(三跨两临近重点区段!$F:$F="现存区段"),0))),"")</f>
        <v/>
      </c>
      <c r="AD239" s="72" t="str">
        <f t="array" ref="AD239">IFERROR(IF(INDEX(三跨两临近重点区段!$F:$F,MATCH(1,(MONTH(三跨两临近重点区段!$H:$H)=11)*(三跨两临近重点区段!$A:$A=D239),0))="已取消","已取消",INDEX(三跨两临近重点区段!$I:$I,MATCH(1,(MONTH(三跨两临近重点区段!$H:$H)=11)*(三跨两临近重点区段!$A:$A=D239)*(三跨两临近重点区段!$F:$F="现存区段"),0))),"")</f>
        <v/>
      </c>
      <c r="AE239" s="284" t="str">
        <f t="array" ref="AE239">IFERROR(IF(INDEX(三跨两临近重点区段!$F:$F,MATCH(1,(MONTH(三跨两临近重点区段!$H:$H)=12)*(三跨两临近重点区段!$A:$A=D239),0))="已取消","已取消",INDEX(三跨两临近重点区段!$H:$H,MATCH(1,(MONTH(三跨两临近重点区段!$H:$H)=12)*(三跨两临近重点区段!$A:$A=D239)*(三跨两临近重点区段!$F:$F="现存区段"),0))),"")</f>
        <v/>
      </c>
      <c r="AF239" s="72" t="str">
        <f t="array" ref="AF239">IFERROR(IF(INDEX(三跨两临近重点区段!$F:$F,MATCH(1,(MONTH(三跨两临近重点区段!$H:$H)=12)*(三跨两临近重点区段!$A:$A=D239),0))="已取消","已取消",INDEX(三跨两临近重点区段!$I:$I,MATCH(1,(MONTH(三跨两临近重点区段!$H:$H)=12)*(三跨两临近重点区段!$A:$A=D239)*(三跨两临近重点区段!$F:$F="现存区段"),0))),"")</f>
        <v/>
      </c>
      <c r="AH239" t="e">
        <f t="array" ref="AH239">INDEX(三跨两临近重点区段!$G:$G,MATCH(D239,三跨两临近重点区段!$A:$A,0))</f>
        <v>#N/A</v>
      </c>
    </row>
    <row r="240" ht="14.25" spans="1:34">
      <c r="A240" s="263" t="s">
        <v>150</v>
      </c>
      <c r="B240" s="264" t="s">
        <v>2499</v>
      </c>
      <c r="C240" s="263" t="s">
        <v>2509</v>
      </c>
      <c r="D240" s="263" t="s">
        <v>2512</v>
      </c>
      <c r="E240" s="265" t="s">
        <v>2458</v>
      </c>
      <c r="F240" s="264" t="s">
        <v>125</v>
      </c>
      <c r="G240" s="263" t="s">
        <v>483</v>
      </c>
      <c r="H240" s="263" t="s">
        <v>483</v>
      </c>
      <c r="I240" s="288"/>
      <c r="J240" s="196"/>
      <c r="K240" s="196"/>
      <c r="L240" s="196"/>
      <c r="M240" s="270"/>
      <c r="N240" s="270"/>
      <c r="O240" s="33"/>
      <c r="P240" s="107"/>
      <c r="Q240" s="279"/>
      <c r="R240" s="279"/>
      <c r="S240" s="278">
        <v>45464</v>
      </c>
      <c r="T240" s="279" t="s">
        <v>2117</v>
      </c>
      <c r="U240" s="268" t="str">
        <f t="array" ref="U240">IFERROR(IF(INDEX(三跨两临近重点区段!$F:$F,MATCH(1,(MONTH(三跨两临近重点区段!$H:$H)=7)*(三跨两临近重点区段!$A:$A=D240),0))="已取消","已取消",INDEX(三跨两临近重点区段!$H:$H,MATCH(1,(MONTH(三跨两临近重点区段!$H:$H)=7)*(三跨两临近重点区段!$A:$A=D240)*(三跨两临近重点区段!$F:$F="现存区段"),0))),"")</f>
        <v/>
      </c>
      <c r="V240" s="232" t="str">
        <f t="array" ref="V240">IFERROR(IF(INDEX(三跨两临近重点区段!$F:$F,MATCH(1,(MONTH(三跨两临近重点区段!$H:$H)=7)*(三跨两临近重点区段!$A:$A=D240),0))="已取消","已取消",INDEX(三跨两临近重点区段!$I:$I,MATCH(1,(MONTH(三跨两临近重点区段!$H:$H)=7)*(三跨两临近重点区段!$A:$A=D240)*(三跨两临近重点区段!$F:$F="现存区段"),0))),"")</f>
        <v/>
      </c>
      <c r="W240" s="268" t="str">
        <f t="array" ref="W240">IFERROR(IF(INDEX(三跨两临近重点区段!$F:$F,MATCH(1,(MONTH(三跨两临近重点区段!$H:$H)=8)*(三跨两临近重点区段!$A:$A=D240),0))="已取消","已取消",INDEX(三跨两临近重点区段!$H:$H,MATCH(1,(MONTH(三跨两临近重点区段!$H:$H)=8)*(三跨两临近重点区段!$A:$A=D240)*(三跨两临近重点区段!$F:$F="现存区段"),0))),"")</f>
        <v/>
      </c>
      <c r="X240" s="232" t="str">
        <f t="array" ref="X240">IFERROR(IF(INDEX(三跨两临近重点区段!$F:$F,MATCH(1,(MONTH(三跨两临近重点区段!$H:$H)=8)*(三跨两临近重点区段!$A:$A=D240),0))="已取消","已取消",INDEX(三跨两临近重点区段!$I:$I,MATCH(1,(MONTH(三跨两临近重点区段!$H:$H)=8)*(三跨两临近重点区段!$A:$A=D240)*(三跨两临近重点区段!$F:$F="现存区段"),0))),"")</f>
        <v/>
      </c>
      <c r="Y240" s="268" t="str">
        <f t="array" ref="Y240">IFERROR(IF(INDEX(三跨两临近重点区段!$F:$F,MATCH(1,(MONTH(三跨两临近重点区段!$H:$H)=9)*(三跨两临近重点区段!$A:$A=D240),0))="已取消","已取消",INDEX(三跨两临近重点区段!$H:$H,MATCH(1,(MONTH(三跨两临近重点区段!$H:$H)=9)*(三跨两临近重点区段!$A:$A=D240)*(三跨两临近重点区段!$F:$F="现存区段"),0))),"")</f>
        <v/>
      </c>
      <c r="Z240" s="232" t="str">
        <f t="array" ref="Z240">IFERROR(IF(INDEX(三跨两临近重点区段!$F:$F,MATCH(1,(MONTH(三跨两临近重点区段!$H:$H)=9)*(三跨两临近重点区段!$A:$A=D240),0))="已取消","已取消",INDEX(三跨两临近重点区段!$I:$I,MATCH(1,(MONTH(三跨两临近重点区段!$H:$H)=9)*(三跨两临近重点区段!$A:$A=D240)*(三跨两临近重点区段!$F:$F="现存区段"),0))),"")</f>
        <v/>
      </c>
      <c r="AA240" s="268" t="str">
        <f t="array" ref="AA240">IFERROR(IF(INDEX(三跨两临近重点区段!$F:$F,MATCH(1,(MONTH(三跨两临近重点区段!$H:$H)=10)*(三跨两临近重点区段!$A:$A=D240),0))="已取消","已取消",INDEX(三跨两临近重点区段!$H:$H,MATCH(1,(MONTH(三跨两临近重点区段!$H:$H)=10)*(三跨两临近重点区段!$A:$A=D240)*(三跨两临近重点区段!$F:$F="现存区段"),0))),"")</f>
        <v/>
      </c>
      <c r="AB240" s="72" t="str">
        <f t="array" ref="AB240">IFERROR(IF(INDEX(三跨两临近重点区段!$F:$F,MATCH(1,(MONTH(三跨两临近重点区段!$H:$H)=10)*(三跨两临近重点区段!$A:$A=D240),0))="已取消","已取消",INDEX(三跨两临近重点区段!$I:$I,MATCH(1,(MONTH(三跨两临近重点区段!$H:$H)=10)*(三跨两临近重点区段!$A:$A=D240)*(三跨两临近重点区段!$F:$F="现存区段"),0))),"")</f>
        <v/>
      </c>
      <c r="AC240" s="284" t="str">
        <f t="array" ref="AC240">IFERROR(IF(INDEX(三跨两临近重点区段!$F:$F,MATCH(1,(MONTH(三跨两临近重点区段!$H:$H)=11)*(三跨两临近重点区段!$A:$A=D240),0))="已取消","已取消",INDEX(三跨两临近重点区段!$H:$H,MATCH(1,(MONTH(三跨两临近重点区段!$H:$H)=11)*(三跨两临近重点区段!$A:$A=D240)*(三跨两临近重点区段!$F:$F="现存区段"),0))),"")</f>
        <v/>
      </c>
      <c r="AD240" s="72" t="str">
        <f t="array" ref="AD240">IFERROR(IF(INDEX(三跨两临近重点区段!$F:$F,MATCH(1,(MONTH(三跨两临近重点区段!$H:$H)=11)*(三跨两临近重点区段!$A:$A=D240),0))="已取消","已取消",INDEX(三跨两临近重点区段!$I:$I,MATCH(1,(MONTH(三跨两临近重点区段!$H:$H)=11)*(三跨两临近重点区段!$A:$A=D240)*(三跨两临近重点区段!$F:$F="现存区段"),0))),"")</f>
        <v/>
      </c>
      <c r="AE240" s="284" t="str">
        <f t="array" ref="AE240">IFERROR(IF(INDEX(三跨两临近重点区段!$F:$F,MATCH(1,(MONTH(三跨两临近重点区段!$H:$H)=12)*(三跨两临近重点区段!$A:$A=D240),0))="已取消","已取消",INDEX(三跨两临近重点区段!$H:$H,MATCH(1,(MONTH(三跨两临近重点区段!$H:$H)=12)*(三跨两临近重点区段!$A:$A=D240)*(三跨两临近重点区段!$F:$F="现存区段"),0))),"")</f>
        <v/>
      </c>
      <c r="AF240" s="72" t="str">
        <f t="array" ref="AF240">IFERROR(IF(INDEX(三跨两临近重点区段!$F:$F,MATCH(1,(MONTH(三跨两临近重点区段!$H:$H)=12)*(三跨两临近重点区段!$A:$A=D240),0))="已取消","已取消",INDEX(三跨两临近重点区段!$I:$I,MATCH(1,(MONTH(三跨两临近重点区段!$H:$H)=12)*(三跨两临近重点区段!$A:$A=D240)*(三跨两临近重点区段!$F:$F="现存区段"),0))),"")</f>
        <v/>
      </c>
      <c r="AH240" t="e">
        <f t="array" ref="AH240">INDEX(三跨两临近重点区段!$G:$G,MATCH(D240,三跨两临近重点区段!$A:$A,0))</f>
        <v>#N/A</v>
      </c>
    </row>
    <row r="241" ht="14.25" spans="1:34">
      <c r="A241" s="263" t="s">
        <v>150</v>
      </c>
      <c r="B241" s="264" t="s">
        <v>2513</v>
      </c>
      <c r="C241" s="263" t="s">
        <v>2514</v>
      </c>
      <c r="D241" s="263" t="s">
        <v>2515</v>
      </c>
      <c r="E241" s="265" t="s">
        <v>2458</v>
      </c>
      <c r="F241" s="264" t="s">
        <v>125</v>
      </c>
      <c r="G241" s="263" t="s">
        <v>483</v>
      </c>
      <c r="H241" s="263" t="s">
        <v>483</v>
      </c>
      <c r="I241" s="288"/>
      <c r="J241" s="196"/>
      <c r="K241" s="196"/>
      <c r="L241" s="196"/>
      <c r="M241" s="270"/>
      <c r="N241" s="270"/>
      <c r="O241" s="33"/>
      <c r="P241" s="107"/>
      <c r="Q241" s="279"/>
      <c r="R241" s="279"/>
      <c r="S241" s="282">
        <v>45464.6930555556</v>
      </c>
      <c r="T241" s="279" t="s">
        <v>2117</v>
      </c>
      <c r="U241" s="268" t="str">
        <f t="array" ref="U241">IFERROR(IF(INDEX(三跨两临近重点区段!$F:$F,MATCH(1,(MONTH(三跨两临近重点区段!$H:$H)=7)*(三跨两临近重点区段!$A:$A=D241),0))="已取消","已取消",INDEX(三跨两临近重点区段!$H:$H,MATCH(1,(MONTH(三跨两临近重点区段!$H:$H)=7)*(三跨两临近重点区段!$A:$A=D241)*(三跨两临近重点区段!$F:$F="现存区段"),0))),"")</f>
        <v/>
      </c>
      <c r="V241" s="232" t="str">
        <f t="array" ref="V241">IFERROR(IF(INDEX(三跨两临近重点区段!$F:$F,MATCH(1,(MONTH(三跨两临近重点区段!$H:$H)=7)*(三跨两临近重点区段!$A:$A=D241),0))="已取消","已取消",INDEX(三跨两临近重点区段!$I:$I,MATCH(1,(MONTH(三跨两临近重点区段!$H:$H)=7)*(三跨两临近重点区段!$A:$A=D241)*(三跨两临近重点区段!$F:$F="现存区段"),0))),"")</f>
        <v/>
      </c>
      <c r="W241" s="268" t="str">
        <f t="array" ref="W241">IFERROR(IF(INDEX(三跨两临近重点区段!$F:$F,MATCH(1,(MONTH(三跨两临近重点区段!$H:$H)=8)*(三跨两临近重点区段!$A:$A=D241),0))="已取消","已取消",INDEX(三跨两临近重点区段!$H:$H,MATCH(1,(MONTH(三跨两临近重点区段!$H:$H)=8)*(三跨两临近重点区段!$A:$A=D241)*(三跨两临近重点区段!$F:$F="现存区段"),0))),"")</f>
        <v/>
      </c>
      <c r="X241" s="232" t="str">
        <f t="array" ref="X241">IFERROR(IF(INDEX(三跨两临近重点区段!$F:$F,MATCH(1,(MONTH(三跨两临近重点区段!$H:$H)=8)*(三跨两临近重点区段!$A:$A=D241),0))="已取消","已取消",INDEX(三跨两临近重点区段!$I:$I,MATCH(1,(MONTH(三跨两临近重点区段!$H:$H)=8)*(三跨两临近重点区段!$A:$A=D241)*(三跨两临近重点区段!$F:$F="现存区段"),0))),"")</f>
        <v/>
      </c>
      <c r="Y241" s="268" t="str">
        <f t="array" ref="Y241">IFERROR(IF(INDEX(三跨两临近重点区段!$F:$F,MATCH(1,(MONTH(三跨两临近重点区段!$H:$H)=9)*(三跨两临近重点区段!$A:$A=D241),0))="已取消","已取消",INDEX(三跨两临近重点区段!$H:$H,MATCH(1,(MONTH(三跨两临近重点区段!$H:$H)=9)*(三跨两临近重点区段!$A:$A=D241)*(三跨两临近重点区段!$F:$F="现存区段"),0))),"")</f>
        <v/>
      </c>
      <c r="Z241" s="232" t="str">
        <f t="array" ref="Z241">IFERROR(IF(INDEX(三跨两临近重点区段!$F:$F,MATCH(1,(MONTH(三跨两临近重点区段!$H:$H)=9)*(三跨两临近重点区段!$A:$A=D241),0))="已取消","已取消",INDEX(三跨两临近重点区段!$I:$I,MATCH(1,(MONTH(三跨两临近重点区段!$H:$H)=9)*(三跨两临近重点区段!$A:$A=D241)*(三跨两临近重点区段!$F:$F="现存区段"),0))),"")</f>
        <v/>
      </c>
      <c r="AA241" s="268" t="str">
        <f t="array" ref="AA241">IFERROR(IF(INDEX(三跨两临近重点区段!$F:$F,MATCH(1,(MONTH(三跨两临近重点区段!$H:$H)=10)*(三跨两临近重点区段!$A:$A=D241),0))="已取消","已取消",INDEX(三跨两临近重点区段!$H:$H,MATCH(1,(MONTH(三跨两临近重点区段!$H:$H)=10)*(三跨两临近重点区段!$A:$A=D241)*(三跨两临近重点区段!$F:$F="现存区段"),0))),"")</f>
        <v/>
      </c>
      <c r="AB241" s="72" t="str">
        <f t="array" ref="AB241">IFERROR(IF(INDEX(三跨两临近重点区段!$F:$F,MATCH(1,(MONTH(三跨两临近重点区段!$H:$H)=10)*(三跨两临近重点区段!$A:$A=D241),0))="已取消","已取消",INDEX(三跨两临近重点区段!$I:$I,MATCH(1,(MONTH(三跨两临近重点区段!$H:$H)=10)*(三跨两临近重点区段!$A:$A=D241)*(三跨两临近重点区段!$F:$F="现存区段"),0))),"")</f>
        <v/>
      </c>
      <c r="AC241" s="284" t="str">
        <f t="array" ref="AC241">IFERROR(IF(INDEX(三跨两临近重点区段!$F:$F,MATCH(1,(MONTH(三跨两临近重点区段!$H:$H)=11)*(三跨两临近重点区段!$A:$A=D241),0))="已取消","已取消",INDEX(三跨两临近重点区段!$H:$H,MATCH(1,(MONTH(三跨两临近重点区段!$H:$H)=11)*(三跨两临近重点区段!$A:$A=D241)*(三跨两临近重点区段!$F:$F="现存区段"),0))),"")</f>
        <v/>
      </c>
      <c r="AD241" s="72" t="str">
        <f t="array" ref="AD241">IFERROR(IF(INDEX(三跨两临近重点区段!$F:$F,MATCH(1,(MONTH(三跨两临近重点区段!$H:$H)=11)*(三跨两临近重点区段!$A:$A=D241),0))="已取消","已取消",INDEX(三跨两临近重点区段!$I:$I,MATCH(1,(MONTH(三跨两临近重点区段!$H:$H)=11)*(三跨两临近重点区段!$A:$A=D241)*(三跨两临近重点区段!$F:$F="现存区段"),0))),"")</f>
        <v/>
      </c>
      <c r="AE241" s="284" t="str">
        <f t="array" ref="AE241">IFERROR(IF(INDEX(三跨两临近重点区段!$F:$F,MATCH(1,(MONTH(三跨两临近重点区段!$H:$H)=12)*(三跨两临近重点区段!$A:$A=D241),0))="已取消","已取消",INDEX(三跨两临近重点区段!$H:$H,MATCH(1,(MONTH(三跨两临近重点区段!$H:$H)=12)*(三跨两临近重点区段!$A:$A=D241)*(三跨两临近重点区段!$F:$F="现存区段"),0))),"")</f>
        <v/>
      </c>
      <c r="AF241" s="72" t="str">
        <f t="array" ref="AF241">IFERROR(IF(INDEX(三跨两临近重点区段!$F:$F,MATCH(1,(MONTH(三跨两临近重点区段!$H:$H)=12)*(三跨两临近重点区段!$A:$A=D241),0))="已取消","已取消",INDEX(三跨两临近重点区段!$I:$I,MATCH(1,(MONTH(三跨两临近重点区段!$H:$H)=12)*(三跨两临近重点区段!$A:$A=D241)*(三跨两临近重点区段!$F:$F="现存区段"),0))),"")</f>
        <v/>
      </c>
      <c r="AH241" t="e">
        <f t="array" ref="AH241">INDEX(三跨两临近重点区段!$G:$G,MATCH(D241,三跨两临近重点区段!$A:$A,0))</f>
        <v>#N/A</v>
      </c>
    </row>
    <row r="242" ht="14.25" spans="1:34">
      <c r="A242" s="263" t="s">
        <v>150</v>
      </c>
      <c r="B242" s="264" t="s">
        <v>2516</v>
      </c>
      <c r="C242" s="263" t="s">
        <v>2514</v>
      </c>
      <c r="D242" s="263" t="s">
        <v>2517</v>
      </c>
      <c r="E242" s="265" t="s">
        <v>2458</v>
      </c>
      <c r="F242" s="264" t="s">
        <v>125</v>
      </c>
      <c r="G242" s="263" t="s">
        <v>483</v>
      </c>
      <c r="H242" s="263" t="s">
        <v>483</v>
      </c>
      <c r="I242" s="288"/>
      <c r="J242" s="196"/>
      <c r="K242" s="196"/>
      <c r="L242" s="196"/>
      <c r="M242" s="270"/>
      <c r="N242" s="270"/>
      <c r="O242" s="33"/>
      <c r="P242" s="107"/>
      <c r="Q242" s="279"/>
      <c r="R242" s="279"/>
      <c r="S242" s="282">
        <v>45464.6930555556</v>
      </c>
      <c r="T242" s="279" t="s">
        <v>2117</v>
      </c>
      <c r="U242" s="268" t="str">
        <f t="array" ref="U242">IFERROR(IF(INDEX(三跨两临近重点区段!$F:$F,MATCH(1,(MONTH(三跨两临近重点区段!$H:$H)=7)*(三跨两临近重点区段!$A:$A=D242),0))="已取消","已取消",INDEX(三跨两临近重点区段!$H:$H,MATCH(1,(MONTH(三跨两临近重点区段!$H:$H)=7)*(三跨两临近重点区段!$A:$A=D242)*(三跨两临近重点区段!$F:$F="现存区段"),0))),"")</f>
        <v/>
      </c>
      <c r="V242" s="232" t="str">
        <f t="array" ref="V242">IFERROR(IF(INDEX(三跨两临近重点区段!$F:$F,MATCH(1,(MONTH(三跨两临近重点区段!$H:$H)=7)*(三跨两临近重点区段!$A:$A=D242),0))="已取消","已取消",INDEX(三跨两临近重点区段!$I:$I,MATCH(1,(MONTH(三跨两临近重点区段!$H:$H)=7)*(三跨两临近重点区段!$A:$A=D242)*(三跨两临近重点区段!$F:$F="现存区段"),0))),"")</f>
        <v/>
      </c>
      <c r="W242" s="268" t="str">
        <f t="array" ref="W242">IFERROR(IF(INDEX(三跨两临近重点区段!$F:$F,MATCH(1,(MONTH(三跨两临近重点区段!$H:$H)=8)*(三跨两临近重点区段!$A:$A=D242),0))="已取消","已取消",INDEX(三跨两临近重点区段!$H:$H,MATCH(1,(MONTH(三跨两临近重点区段!$H:$H)=8)*(三跨两临近重点区段!$A:$A=D242)*(三跨两临近重点区段!$F:$F="现存区段"),0))),"")</f>
        <v/>
      </c>
      <c r="X242" s="232" t="str">
        <f t="array" ref="X242">IFERROR(IF(INDEX(三跨两临近重点区段!$F:$F,MATCH(1,(MONTH(三跨两临近重点区段!$H:$H)=8)*(三跨两临近重点区段!$A:$A=D242),0))="已取消","已取消",INDEX(三跨两临近重点区段!$I:$I,MATCH(1,(MONTH(三跨两临近重点区段!$H:$H)=8)*(三跨两临近重点区段!$A:$A=D242)*(三跨两临近重点区段!$F:$F="现存区段"),0))),"")</f>
        <v/>
      </c>
      <c r="Y242" s="268" t="str">
        <f t="array" ref="Y242">IFERROR(IF(INDEX(三跨两临近重点区段!$F:$F,MATCH(1,(MONTH(三跨两临近重点区段!$H:$H)=9)*(三跨两临近重点区段!$A:$A=D242),0))="已取消","已取消",INDEX(三跨两临近重点区段!$H:$H,MATCH(1,(MONTH(三跨两临近重点区段!$H:$H)=9)*(三跨两临近重点区段!$A:$A=D242)*(三跨两临近重点区段!$F:$F="现存区段"),0))),"")</f>
        <v/>
      </c>
      <c r="Z242" s="232" t="str">
        <f t="array" ref="Z242">IFERROR(IF(INDEX(三跨两临近重点区段!$F:$F,MATCH(1,(MONTH(三跨两临近重点区段!$H:$H)=9)*(三跨两临近重点区段!$A:$A=D242),0))="已取消","已取消",INDEX(三跨两临近重点区段!$I:$I,MATCH(1,(MONTH(三跨两临近重点区段!$H:$H)=9)*(三跨两临近重点区段!$A:$A=D242)*(三跨两临近重点区段!$F:$F="现存区段"),0))),"")</f>
        <v/>
      </c>
      <c r="AA242" s="268" t="str">
        <f t="array" ref="AA242">IFERROR(IF(INDEX(三跨两临近重点区段!$F:$F,MATCH(1,(MONTH(三跨两临近重点区段!$H:$H)=10)*(三跨两临近重点区段!$A:$A=D242),0))="已取消","已取消",INDEX(三跨两临近重点区段!$H:$H,MATCH(1,(MONTH(三跨两临近重点区段!$H:$H)=10)*(三跨两临近重点区段!$A:$A=D242)*(三跨两临近重点区段!$F:$F="现存区段"),0))),"")</f>
        <v/>
      </c>
      <c r="AB242" s="72" t="str">
        <f t="array" ref="AB242">IFERROR(IF(INDEX(三跨两临近重点区段!$F:$F,MATCH(1,(MONTH(三跨两临近重点区段!$H:$H)=10)*(三跨两临近重点区段!$A:$A=D242),0))="已取消","已取消",INDEX(三跨两临近重点区段!$I:$I,MATCH(1,(MONTH(三跨两临近重点区段!$H:$H)=10)*(三跨两临近重点区段!$A:$A=D242)*(三跨两临近重点区段!$F:$F="现存区段"),0))),"")</f>
        <v/>
      </c>
      <c r="AC242" s="284" t="str">
        <f t="array" ref="AC242">IFERROR(IF(INDEX(三跨两临近重点区段!$F:$F,MATCH(1,(MONTH(三跨两临近重点区段!$H:$H)=11)*(三跨两临近重点区段!$A:$A=D242),0))="已取消","已取消",INDEX(三跨两临近重点区段!$H:$H,MATCH(1,(MONTH(三跨两临近重点区段!$H:$H)=11)*(三跨两临近重点区段!$A:$A=D242)*(三跨两临近重点区段!$F:$F="现存区段"),0))),"")</f>
        <v/>
      </c>
      <c r="AD242" s="72" t="str">
        <f t="array" ref="AD242">IFERROR(IF(INDEX(三跨两临近重点区段!$F:$F,MATCH(1,(MONTH(三跨两临近重点区段!$H:$H)=11)*(三跨两临近重点区段!$A:$A=D242),0))="已取消","已取消",INDEX(三跨两临近重点区段!$I:$I,MATCH(1,(MONTH(三跨两临近重点区段!$H:$H)=11)*(三跨两临近重点区段!$A:$A=D242)*(三跨两临近重点区段!$F:$F="现存区段"),0))),"")</f>
        <v/>
      </c>
      <c r="AE242" s="284" t="str">
        <f t="array" ref="AE242">IFERROR(IF(INDEX(三跨两临近重点区段!$F:$F,MATCH(1,(MONTH(三跨两临近重点区段!$H:$H)=12)*(三跨两临近重点区段!$A:$A=D242),0))="已取消","已取消",INDEX(三跨两临近重点区段!$H:$H,MATCH(1,(MONTH(三跨两临近重点区段!$H:$H)=12)*(三跨两临近重点区段!$A:$A=D242)*(三跨两临近重点区段!$F:$F="现存区段"),0))),"")</f>
        <v/>
      </c>
      <c r="AF242" s="72" t="str">
        <f t="array" ref="AF242">IFERROR(IF(INDEX(三跨两临近重点区段!$F:$F,MATCH(1,(MONTH(三跨两临近重点区段!$H:$H)=12)*(三跨两临近重点区段!$A:$A=D242),0))="已取消","已取消",INDEX(三跨两临近重点区段!$I:$I,MATCH(1,(MONTH(三跨两临近重点区段!$H:$H)=12)*(三跨两临近重点区段!$A:$A=D242)*(三跨两临近重点区段!$F:$F="现存区段"),0))),"")</f>
        <v/>
      </c>
      <c r="AH242" t="e">
        <f t="array" ref="AH242">INDEX(三跨两临近重点区段!$G:$G,MATCH(D242,三跨两临近重点区段!$A:$A,0))</f>
        <v>#N/A</v>
      </c>
    </row>
    <row r="243" ht="14.25" spans="1:34">
      <c r="A243" s="263" t="s">
        <v>363</v>
      </c>
      <c r="B243" s="264" t="s">
        <v>2494</v>
      </c>
      <c r="C243" s="263" t="s">
        <v>2518</v>
      </c>
      <c r="D243" s="263" t="s">
        <v>2519</v>
      </c>
      <c r="E243" s="265" t="s">
        <v>2458</v>
      </c>
      <c r="F243" s="264" t="s">
        <v>125</v>
      </c>
      <c r="G243" s="263" t="s">
        <v>399</v>
      </c>
      <c r="H243" s="263" t="s">
        <v>399</v>
      </c>
      <c r="I243" s="288"/>
      <c r="J243" s="196"/>
      <c r="K243" s="196"/>
      <c r="L243" s="196"/>
      <c r="M243" s="270"/>
      <c r="N243" s="270"/>
      <c r="O243" s="33"/>
      <c r="P243" s="107"/>
      <c r="Q243" s="279"/>
      <c r="R243" s="279"/>
      <c r="S243" s="278">
        <v>45464</v>
      </c>
      <c r="T243" s="279" t="s">
        <v>2117</v>
      </c>
      <c r="U243" s="268" t="str">
        <f t="array" ref="U243">IFERROR(IF(INDEX(三跨两临近重点区段!$F:$F,MATCH(1,(MONTH(三跨两临近重点区段!$H:$H)=7)*(三跨两临近重点区段!$A:$A=D243),0))="已取消","已取消",INDEX(三跨两临近重点区段!$H:$H,MATCH(1,(MONTH(三跨两临近重点区段!$H:$H)=7)*(三跨两临近重点区段!$A:$A=D243)*(三跨两临近重点区段!$F:$F="现存区段"),0))),"")</f>
        <v/>
      </c>
      <c r="V243" s="232" t="str">
        <f t="array" ref="V243">IFERROR(IF(INDEX(三跨两临近重点区段!$F:$F,MATCH(1,(MONTH(三跨两临近重点区段!$H:$H)=7)*(三跨两临近重点区段!$A:$A=D243),0))="已取消","已取消",INDEX(三跨两临近重点区段!$I:$I,MATCH(1,(MONTH(三跨两临近重点区段!$H:$H)=7)*(三跨两临近重点区段!$A:$A=D243)*(三跨两临近重点区段!$F:$F="现存区段"),0))),"")</f>
        <v/>
      </c>
      <c r="W243" s="268" t="str">
        <f t="array" ref="W243">IFERROR(IF(INDEX(三跨两临近重点区段!$F:$F,MATCH(1,(MONTH(三跨两临近重点区段!$H:$H)=8)*(三跨两临近重点区段!$A:$A=D243),0))="已取消","已取消",INDEX(三跨两临近重点区段!$H:$H,MATCH(1,(MONTH(三跨两临近重点区段!$H:$H)=8)*(三跨两临近重点区段!$A:$A=D243)*(三跨两临近重点区段!$F:$F="现存区段"),0))),"")</f>
        <v/>
      </c>
      <c r="X243" s="232" t="str">
        <f t="array" ref="X243">IFERROR(IF(INDEX(三跨两临近重点区段!$F:$F,MATCH(1,(MONTH(三跨两临近重点区段!$H:$H)=8)*(三跨两临近重点区段!$A:$A=D243),0))="已取消","已取消",INDEX(三跨两临近重点区段!$I:$I,MATCH(1,(MONTH(三跨两临近重点区段!$H:$H)=8)*(三跨两临近重点区段!$A:$A=D243)*(三跨两临近重点区段!$F:$F="现存区段"),0))),"")</f>
        <v/>
      </c>
      <c r="Y243" s="268" t="str">
        <f t="array" ref="Y243">IFERROR(IF(INDEX(三跨两临近重点区段!$F:$F,MATCH(1,(MONTH(三跨两临近重点区段!$H:$H)=9)*(三跨两临近重点区段!$A:$A=D243),0))="已取消","已取消",INDEX(三跨两临近重点区段!$H:$H,MATCH(1,(MONTH(三跨两临近重点区段!$H:$H)=9)*(三跨两临近重点区段!$A:$A=D243)*(三跨两临近重点区段!$F:$F="现存区段"),0))),"")</f>
        <v/>
      </c>
      <c r="Z243" s="232" t="str">
        <f t="array" ref="Z243">IFERROR(IF(INDEX(三跨两临近重点区段!$F:$F,MATCH(1,(MONTH(三跨两临近重点区段!$H:$H)=9)*(三跨两临近重点区段!$A:$A=D243),0))="已取消","已取消",INDEX(三跨两临近重点区段!$I:$I,MATCH(1,(MONTH(三跨两临近重点区段!$H:$H)=9)*(三跨两临近重点区段!$A:$A=D243)*(三跨两临近重点区段!$F:$F="现存区段"),0))),"")</f>
        <v/>
      </c>
      <c r="AA243" s="268" t="str">
        <f t="array" ref="AA243">IFERROR(IF(INDEX(三跨两临近重点区段!$F:$F,MATCH(1,(MONTH(三跨两临近重点区段!$H:$H)=10)*(三跨两临近重点区段!$A:$A=D243),0))="已取消","已取消",INDEX(三跨两临近重点区段!$H:$H,MATCH(1,(MONTH(三跨两临近重点区段!$H:$H)=10)*(三跨两临近重点区段!$A:$A=D243)*(三跨两临近重点区段!$F:$F="现存区段"),0))),"")</f>
        <v/>
      </c>
      <c r="AB243" s="72" t="str">
        <f t="array" ref="AB243">IFERROR(IF(INDEX(三跨两临近重点区段!$F:$F,MATCH(1,(MONTH(三跨两临近重点区段!$H:$H)=10)*(三跨两临近重点区段!$A:$A=D243),0))="已取消","已取消",INDEX(三跨两临近重点区段!$I:$I,MATCH(1,(MONTH(三跨两临近重点区段!$H:$H)=10)*(三跨两临近重点区段!$A:$A=D243)*(三跨两临近重点区段!$F:$F="现存区段"),0))),"")</f>
        <v/>
      </c>
      <c r="AC243" s="284" t="str">
        <f t="array" ref="AC243">IFERROR(IF(INDEX(三跨两临近重点区段!$F:$F,MATCH(1,(MONTH(三跨两临近重点区段!$H:$H)=11)*(三跨两临近重点区段!$A:$A=D243),0))="已取消","已取消",INDEX(三跨两临近重点区段!$H:$H,MATCH(1,(MONTH(三跨两临近重点区段!$H:$H)=11)*(三跨两临近重点区段!$A:$A=D243)*(三跨两临近重点区段!$F:$F="现存区段"),0))),"")</f>
        <v/>
      </c>
      <c r="AD243" s="72" t="str">
        <f t="array" ref="AD243">IFERROR(IF(INDEX(三跨两临近重点区段!$F:$F,MATCH(1,(MONTH(三跨两临近重点区段!$H:$H)=11)*(三跨两临近重点区段!$A:$A=D243),0))="已取消","已取消",INDEX(三跨两临近重点区段!$I:$I,MATCH(1,(MONTH(三跨两临近重点区段!$H:$H)=11)*(三跨两临近重点区段!$A:$A=D243)*(三跨两临近重点区段!$F:$F="现存区段"),0))),"")</f>
        <v/>
      </c>
      <c r="AE243" s="284" t="str">
        <f t="array" ref="AE243">IFERROR(IF(INDEX(三跨两临近重点区段!$F:$F,MATCH(1,(MONTH(三跨两临近重点区段!$H:$H)=12)*(三跨两临近重点区段!$A:$A=D243),0))="已取消","已取消",INDEX(三跨两临近重点区段!$H:$H,MATCH(1,(MONTH(三跨两临近重点区段!$H:$H)=12)*(三跨两临近重点区段!$A:$A=D243)*(三跨两临近重点区段!$F:$F="现存区段"),0))),"")</f>
        <v/>
      </c>
      <c r="AF243" s="72" t="str">
        <f t="array" ref="AF243">IFERROR(IF(INDEX(三跨两临近重点区段!$F:$F,MATCH(1,(MONTH(三跨两临近重点区段!$H:$H)=12)*(三跨两临近重点区段!$A:$A=D243),0))="已取消","已取消",INDEX(三跨两临近重点区段!$I:$I,MATCH(1,(MONTH(三跨两临近重点区段!$H:$H)=12)*(三跨两临近重点区段!$A:$A=D243)*(三跨两临近重点区段!$F:$F="现存区段"),0))),"")</f>
        <v/>
      </c>
      <c r="AH243" t="e">
        <f t="array" ref="AH243">INDEX(三跨两临近重点区段!$G:$G,MATCH(D243,三跨两临近重点区段!$A:$A,0))</f>
        <v>#N/A</v>
      </c>
    </row>
    <row r="244" ht="14.25" spans="1:34">
      <c r="A244" s="263" t="s">
        <v>363</v>
      </c>
      <c r="B244" s="264" t="s">
        <v>2497</v>
      </c>
      <c r="C244" s="263" t="s">
        <v>2518</v>
      </c>
      <c r="D244" s="263" t="s">
        <v>2520</v>
      </c>
      <c r="E244" s="265" t="s">
        <v>2458</v>
      </c>
      <c r="F244" s="264" t="s">
        <v>125</v>
      </c>
      <c r="G244" s="263" t="s">
        <v>399</v>
      </c>
      <c r="H244" s="263" t="s">
        <v>399</v>
      </c>
      <c r="I244" s="288"/>
      <c r="J244" s="196"/>
      <c r="K244" s="196"/>
      <c r="L244" s="196"/>
      <c r="M244" s="270"/>
      <c r="N244" s="270"/>
      <c r="O244" s="33"/>
      <c r="P244" s="107"/>
      <c r="Q244" s="279"/>
      <c r="R244" s="279"/>
      <c r="S244" s="278">
        <v>45464</v>
      </c>
      <c r="T244" s="279" t="s">
        <v>2117</v>
      </c>
      <c r="U244" s="268" t="str">
        <f t="array" ref="U244">IFERROR(IF(INDEX(三跨两临近重点区段!$F:$F,MATCH(1,(MONTH(三跨两临近重点区段!$H:$H)=7)*(三跨两临近重点区段!$A:$A=D244),0))="已取消","已取消",INDEX(三跨两临近重点区段!$H:$H,MATCH(1,(MONTH(三跨两临近重点区段!$H:$H)=7)*(三跨两临近重点区段!$A:$A=D244)*(三跨两临近重点区段!$F:$F="现存区段"),0))),"")</f>
        <v/>
      </c>
      <c r="V244" s="232" t="str">
        <f t="array" ref="V244">IFERROR(IF(INDEX(三跨两临近重点区段!$F:$F,MATCH(1,(MONTH(三跨两临近重点区段!$H:$H)=7)*(三跨两临近重点区段!$A:$A=D244),0))="已取消","已取消",INDEX(三跨两临近重点区段!$I:$I,MATCH(1,(MONTH(三跨两临近重点区段!$H:$H)=7)*(三跨两临近重点区段!$A:$A=D244)*(三跨两临近重点区段!$F:$F="现存区段"),0))),"")</f>
        <v/>
      </c>
      <c r="W244" s="268" t="str">
        <f t="array" ref="W244">IFERROR(IF(INDEX(三跨两临近重点区段!$F:$F,MATCH(1,(MONTH(三跨两临近重点区段!$H:$H)=8)*(三跨两临近重点区段!$A:$A=D244),0))="已取消","已取消",INDEX(三跨两临近重点区段!$H:$H,MATCH(1,(MONTH(三跨两临近重点区段!$H:$H)=8)*(三跨两临近重点区段!$A:$A=D244)*(三跨两临近重点区段!$F:$F="现存区段"),0))),"")</f>
        <v/>
      </c>
      <c r="X244" s="232" t="str">
        <f t="array" ref="X244">IFERROR(IF(INDEX(三跨两临近重点区段!$F:$F,MATCH(1,(MONTH(三跨两临近重点区段!$H:$H)=8)*(三跨两临近重点区段!$A:$A=D244),0))="已取消","已取消",INDEX(三跨两临近重点区段!$I:$I,MATCH(1,(MONTH(三跨两临近重点区段!$H:$H)=8)*(三跨两临近重点区段!$A:$A=D244)*(三跨两临近重点区段!$F:$F="现存区段"),0))),"")</f>
        <v/>
      </c>
      <c r="Y244" s="268" t="str">
        <f t="array" ref="Y244">IFERROR(IF(INDEX(三跨两临近重点区段!$F:$F,MATCH(1,(MONTH(三跨两临近重点区段!$H:$H)=9)*(三跨两临近重点区段!$A:$A=D244),0))="已取消","已取消",INDEX(三跨两临近重点区段!$H:$H,MATCH(1,(MONTH(三跨两临近重点区段!$H:$H)=9)*(三跨两临近重点区段!$A:$A=D244)*(三跨两临近重点区段!$F:$F="现存区段"),0))),"")</f>
        <v/>
      </c>
      <c r="Z244" s="232" t="str">
        <f t="array" ref="Z244">IFERROR(IF(INDEX(三跨两临近重点区段!$F:$F,MATCH(1,(MONTH(三跨两临近重点区段!$H:$H)=9)*(三跨两临近重点区段!$A:$A=D244),0))="已取消","已取消",INDEX(三跨两临近重点区段!$I:$I,MATCH(1,(MONTH(三跨两临近重点区段!$H:$H)=9)*(三跨两临近重点区段!$A:$A=D244)*(三跨两临近重点区段!$F:$F="现存区段"),0))),"")</f>
        <v/>
      </c>
      <c r="AA244" s="268" t="str">
        <f t="array" ref="AA244">IFERROR(IF(INDEX(三跨两临近重点区段!$F:$F,MATCH(1,(MONTH(三跨两临近重点区段!$H:$H)=10)*(三跨两临近重点区段!$A:$A=D244),0))="已取消","已取消",INDEX(三跨两临近重点区段!$H:$H,MATCH(1,(MONTH(三跨两临近重点区段!$H:$H)=10)*(三跨两临近重点区段!$A:$A=D244)*(三跨两临近重点区段!$F:$F="现存区段"),0))),"")</f>
        <v/>
      </c>
      <c r="AB244" s="72" t="str">
        <f t="array" ref="AB244">IFERROR(IF(INDEX(三跨两临近重点区段!$F:$F,MATCH(1,(MONTH(三跨两临近重点区段!$H:$H)=10)*(三跨两临近重点区段!$A:$A=D244),0))="已取消","已取消",INDEX(三跨两临近重点区段!$I:$I,MATCH(1,(MONTH(三跨两临近重点区段!$H:$H)=10)*(三跨两临近重点区段!$A:$A=D244)*(三跨两临近重点区段!$F:$F="现存区段"),0))),"")</f>
        <v/>
      </c>
      <c r="AC244" s="284" t="str">
        <f t="array" ref="AC244">IFERROR(IF(INDEX(三跨两临近重点区段!$F:$F,MATCH(1,(MONTH(三跨两临近重点区段!$H:$H)=11)*(三跨两临近重点区段!$A:$A=D244),0))="已取消","已取消",INDEX(三跨两临近重点区段!$H:$H,MATCH(1,(MONTH(三跨两临近重点区段!$H:$H)=11)*(三跨两临近重点区段!$A:$A=D244)*(三跨两临近重点区段!$F:$F="现存区段"),0))),"")</f>
        <v/>
      </c>
      <c r="AD244" s="72" t="str">
        <f t="array" ref="AD244">IFERROR(IF(INDEX(三跨两临近重点区段!$F:$F,MATCH(1,(MONTH(三跨两临近重点区段!$H:$H)=11)*(三跨两临近重点区段!$A:$A=D244),0))="已取消","已取消",INDEX(三跨两临近重点区段!$I:$I,MATCH(1,(MONTH(三跨两临近重点区段!$H:$H)=11)*(三跨两临近重点区段!$A:$A=D244)*(三跨两临近重点区段!$F:$F="现存区段"),0))),"")</f>
        <v/>
      </c>
      <c r="AE244" s="284" t="str">
        <f t="array" ref="AE244">IFERROR(IF(INDEX(三跨两临近重点区段!$F:$F,MATCH(1,(MONTH(三跨两临近重点区段!$H:$H)=12)*(三跨两临近重点区段!$A:$A=D244),0))="已取消","已取消",INDEX(三跨两临近重点区段!$H:$H,MATCH(1,(MONTH(三跨两临近重点区段!$H:$H)=12)*(三跨两临近重点区段!$A:$A=D244)*(三跨两临近重点区段!$F:$F="现存区段"),0))),"")</f>
        <v/>
      </c>
      <c r="AF244" s="72" t="str">
        <f t="array" ref="AF244">IFERROR(IF(INDEX(三跨两临近重点区段!$F:$F,MATCH(1,(MONTH(三跨两临近重点区段!$H:$H)=12)*(三跨两临近重点区段!$A:$A=D244),0))="已取消","已取消",INDEX(三跨两临近重点区段!$I:$I,MATCH(1,(MONTH(三跨两临近重点区段!$H:$H)=12)*(三跨两临近重点区段!$A:$A=D244)*(三跨两临近重点区段!$F:$F="现存区段"),0))),"")</f>
        <v/>
      </c>
      <c r="AH244" t="e">
        <f t="array" ref="AH244">INDEX(三跨两临近重点区段!$G:$G,MATCH(D244,三跨两临近重点区段!$A:$A,0))</f>
        <v>#N/A</v>
      </c>
    </row>
    <row r="245" ht="14.25" spans="1:34">
      <c r="A245" s="263" t="s">
        <v>150</v>
      </c>
      <c r="B245" s="264" t="s">
        <v>2521</v>
      </c>
      <c r="C245" s="263" t="s">
        <v>2172</v>
      </c>
      <c r="D245" s="263" t="s">
        <v>2522</v>
      </c>
      <c r="E245" s="265" t="s">
        <v>2458</v>
      </c>
      <c r="F245" s="264" t="s">
        <v>125</v>
      </c>
      <c r="G245" s="263" t="s">
        <v>428</v>
      </c>
      <c r="H245" s="263" t="s">
        <v>428</v>
      </c>
      <c r="I245" s="288"/>
      <c r="J245" s="196"/>
      <c r="K245" s="196"/>
      <c r="L245" s="196"/>
      <c r="M245" s="270"/>
      <c r="N245" s="270"/>
      <c r="O245" s="33"/>
      <c r="P245" s="107"/>
      <c r="Q245" s="279"/>
      <c r="R245" s="279"/>
      <c r="S245" s="278">
        <v>45457</v>
      </c>
      <c r="T245" s="279" t="s">
        <v>2117</v>
      </c>
      <c r="U245" s="268" t="str">
        <f t="array" ref="U245">IFERROR(IF(INDEX(三跨两临近重点区段!$F:$F,MATCH(1,(MONTH(三跨两临近重点区段!$H:$H)=7)*(三跨两临近重点区段!$A:$A=D245),0))="已取消","已取消",INDEX(三跨两临近重点区段!$H:$H,MATCH(1,(MONTH(三跨两临近重点区段!$H:$H)=7)*(三跨两临近重点区段!$A:$A=D245)*(三跨两临近重点区段!$F:$F="现存区段"),0))),"")</f>
        <v/>
      </c>
      <c r="V245" s="232" t="str">
        <f t="array" ref="V245">IFERROR(IF(INDEX(三跨两临近重点区段!$F:$F,MATCH(1,(MONTH(三跨两临近重点区段!$H:$H)=7)*(三跨两临近重点区段!$A:$A=D245),0))="已取消","已取消",INDEX(三跨两临近重点区段!$I:$I,MATCH(1,(MONTH(三跨两临近重点区段!$H:$H)=7)*(三跨两临近重点区段!$A:$A=D245)*(三跨两临近重点区段!$F:$F="现存区段"),0))),"")</f>
        <v/>
      </c>
      <c r="W245" s="268" t="str">
        <f t="array" ref="W245">IFERROR(IF(INDEX(三跨两临近重点区段!$F:$F,MATCH(1,(MONTH(三跨两临近重点区段!$H:$H)=8)*(三跨两临近重点区段!$A:$A=D245),0))="已取消","已取消",INDEX(三跨两临近重点区段!$H:$H,MATCH(1,(MONTH(三跨两临近重点区段!$H:$H)=8)*(三跨两临近重点区段!$A:$A=D245)*(三跨两临近重点区段!$F:$F="现存区段"),0))),"")</f>
        <v/>
      </c>
      <c r="X245" s="232" t="str">
        <f t="array" ref="X245">IFERROR(IF(INDEX(三跨两临近重点区段!$F:$F,MATCH(1,(MONTH(三跨两临近重点区段!$H:$H)=8)*(三跨两临近重点区段!$A:$A=D245),0))="已取消","已取消",INDEX(三跨两临近重点区段!$I:$I,MATCH(1,(MONTH(三跨两临近重点区段!$H:$H)=8)*(三跨两临近重点区段!$A:$A=D245)*(三跨两临近重点区段!$F:$F="现存区段"),0))),"")</f>
        <v/>
      </c>
      <c r="Y245" s="268" t="str">
        <f t="array" ref="Y245">IFERROR(IF(INDEX(三跨两临近重点区段!$F:$F,MATCH(1,(MONTH(三跨两临近重点区段!$H:$H)=9)*(三跨两临近重点区段!$A:$A=D245),0))="已取消","已取消",INDEX(三跨两临近重点区段!$H:$H,MATCH(1,(MONTH(三跨两临近重点区段!$H:$H)=9)*(三跨两临近重点区段!$A:$A=D245)*(三跨两临近重点区段!$F:$F="现存区段"),0))),"")</f>
        <v/>
      </c>
      <c r="Z245" s="232" t="str">
        <f t="array" ref="Z245">IFERROR(IF(INDEX(三跨两临近重点区段!$F:$F,MATCH(1,(MONTH(三跨两临近重点区段!$H:$H)=9)*(三跨两临近重点区段!$A:$A=D245),0))="已取消","已取消",INDEX(三跨两临近重点区段!$I:$I,MATCH(1,(MONTH(三跨两临近重点区段!$H:$H)=9)*(三跨两临近重点区段!$A:$A=D245)*(三跨两临近重点区段!$F:$F="现存区段"),0))),"")</f>
        <v/>
      </c>
      <c r="AA245" s="268" t="str">
        <f t="array" ref="AA245">IFERROR(IF(INDEX(三跨两临近重点区段!$F:$F,MATCH(1,(MONTH(三跨两临近重点区段!$H:$H)=10)*(三跨两临近重点区段!$A:$A=D245),0))="已取消","已取消",INDEX(三跨两临近重点区段!$H:$H,MATCH(1,(MONTH(三跨两临近重点区段!$H:$H)=10)*(三跨两临近重点区段!$A:$A=D245)*(三跨两临近重点区段!$F:$F="现存区段"),0))),"")</f>
        <v/>
      </c>
      <c r="AB245" s="72" t="str">
        <f t="array" ref="AB245">IFERROR(IF(INDEX(三跨两临近重点区段!$F:$F,MATCH(1,(MONTH(三跨两临近重点区段!$H:$H)=10)*(三跨两临近重点区段!$A:$A=D245),0))="已取消","已取消",INDEX(三跨两临近重点区段!$I:$I,MATCH(1,(MONTH(三跨两临近重点区段!$H:$H)=10)*(三跨两临近重点区段!$A:$A=D245)*(三跨两临近重点区段!$F:$F="现存区段"),0))),"")</f>
        <v/>
      </c>
      <c r="AC245" s="284" t="str">
        <f t="array" ref="AC245">IFERROR(IF(INDEX(三跨两临近重点区段!$F:$F,MATCH(1,(MONTH(三跨两临近重点区段!$H:$H)=11)*(三跨两临近重点区段!$A:$A=D245),0))="已取消","已取消",INDEX(三跨两临近重点区段!$H:$H,MATCH(1,(MONTH(三跨两临近重点区段!$H:$H)=11)*(三跨两临近重点区段!$A:$A=D245)*(三跨两临近重点区段!$F:$F="现存区段"),0))),"")</f>
        <v/>
      </c>
      <c r="AD245" s="72" t="str">
        <f t="array" ref="AD245">IFERROR(IF(INDEX(三跨两临近重点区段!$F:$F,MATCH(1,(MONTH(三跨两临近重点区段!$H:$H)=11)*(三跨两临近重点区段!$A:$A=D245),0))="已取消","已取消",INDEX(三跨两临近重点区段!$I:$I,MATCH(1,(MONTH(三跨两临近重点区段!$H:$H)=11)*(三跨两临近重点区段!$A:$A=D245)*(三跨两临近重点区段!$F:$F="现存区段"),0))),"")</f>
        <v/>
      </c>
      <c r="AE245" s="284" t="str">
        <f t="array" ref="AE245">IFERROR(IF(INDEX(三跨两临近重点区段!$F:$F,MATCH(1,(MONTH(三跨两临近重点区段!$H:$H)=12)*(三跨两临近重点区段!$A:$A=D245),0))="已取消","已取消",INDEX(三跨两临近重点区段!$H:$H,MATCH(1,(MONTH(三跨两临近重点区段!$H:$H)=12)*(三跨两临近重点区段!$A:$A=D245)*(三跨两临近重点区段!$F:$F="现存区段"),0))),"")</f>
        <v/>
      </c>
      <c r="AF245" s="72" t="str">
        <f t="array" ref="AF245">IFERROR(IF(INDEX(三跨两临近重点区段!$F:$F,MATCH(1,(MONTH(三跨两临近重点区段!$H:$H)=12)*(三跨两临近重点区段!$A:$A=D245),0))="已取消","已取消",INDEX(三跨两临近重点区段!$I:$I,MATCH(1,(MONTH(三跨两临近重点区段!$H:$H)=12)*(三跨两临近重点区段!$A:$A=D245)*(三跨两临近重点区段!$F:$F="现存区段"),0))),"")</f>
        <v/>
      </c>
      <c r="AH245" t="e">
        <f t="array" ref="AH245">INDEX(三跨两临近重点区段!$G:$G,MATCH(D245,三跨两临近重点区段!$A:$A,0))</f>
        <v>#N/A</v>
      </c>
    </row>
    <row r="246" ht="14.25" spans="1:34">
      <c r="A246" s="263" t="s">
        <v>363</v>
      </c>
      <c r="B246" s="264" t="s">
        <v>2494</v>
      </c>
      <c r="C246" s="263" t="s">
        <v>2523</v>
      </c>
      <c r="D246" s="263" t="s">
        <v>2524</v>
      </c>
      <c r="E246" s="265" t="s">
        <v>2458</v>
      </c>
      <c r="F246" s="264" t="s">
        <v>125</v>
      </c>
      <c r="G246" s="263" t="s">
        <v>399</v>
      </c>
      <c r="H246" s="263" t="s">
        <v>399</v>
      </c>
      <c r="I246" s="288"/>
      <c r="J246" s="196"/>
      <c r="K246" s="196"/>
      <c r="L246" s="196"/>
      <c r="M246" s="270"/>
      <c r="N246" s="270"/>
      <c r="O246" s="33"/>
      <c r="P246" s="107"/>
      <c r="Q246" s="279"/>
      <c r="R246" s="279"/>
      <c r="S246" s="278">
        <v>45464</v>
      </c>
      <c r="T246" s="279" t="s">
        <v>2117</v>
      </c>
      <c r="U246" s="268" t="str">
        <f t="array" ref="U246">IFERROR(IF(INDEX(三跨两临近重点区段!$F:$F,MATCH(1,(MONTH(三跨两临近重点区段!$H:$H)=7)*(三跨两临近重点区段!$A:$A=D246),0))="已取消","已取消",INDEX(三跨两临近重点区段!$H:$H,MATCH(1,(MONTH(三跨两临近重点区段!$H:$H)=7)*(三跨两临近重点区段!$A:$A=D246)*(三跨两临近重点区段!$F:$F="现存区段"),0))),"")</f>
        <v/>
      </c>
      <c r="V246" s="232" t="str">
        <f t="array" ref="V246">IFERROR(IF(INDEX(三跨两临近重点区段!$F:$F,MATCH(1,(MONTH(三跨两临近重点区段!$H:$H)=7)*(三跨两临近重点区段!$A:$A=D246),0))="已取消","已取消",INDEX(三跨两临近重点区段!$I:$I,MATCH(1,(MONTH(三跨两临近重点区段!$H:$H)=7)*(三跨两临近重点区段!$A:$A=D246)*(三跨两临近重点区段!$F:$F="现存区段"),0))),"")</f>
        <v/>
      </c>
      <c r="W246" s="268" t="str">
        <f t="array" ref="W246">IFERROR(IF(INDEX(三跨两临近重点区段!$F:$F,MATCH(1,(MONTH(三跨两临近重点区段!$H:$H)=8)*(三跨两临近重点区段!$A:$A=D246),0))="已取消","已取消",INDEX(三跨两临近重点区段!$H:$H,MATCH(1,(MONTH(三跨两临近重点区段!$H:$H)=8)*(三跨两临近重点区段!$A:$A=D246)*(三跨两临近重点区段!$F:$F="现存区段"),0))),"")</f>
        <v/>
      </c>
      <c r="X246" s="232" t="str">
        <f t="array" ref="X246">IFERROR(IF(INDEX(三跨两临近重点区段!$F:$F,MATCH(1,(MONTH(三跨两临近重点区段!$H:$H)=8)*(三跨两临近重点区段!$A:$A=D246),0))="已取消","已取消",INDEX(三跨两临近重点区段!$I:$I,MATCH(1,(MONTH(三跨两临近重点区段!$H:$H)=8)*(三跨两临近重点区段!$A:$A=D246)*(三跨两临近重点区段!$F:$F="现存区段"),0))),"")</f>
        <v/>
      </c>
      <c r="Y246" s="268" t="str">
        <f t="array" ref="Y246">IFERROR(IF(INDEX(三跨两临近重点区段!$F:$F,MATCH(1,(MONTH(三跨两临近重点区段!$H:$H)=9)*(三跨两临近重点区段!$A:$A=D246),0))="已取消","已取消",INDEX(三跨两临近重点区段!$H:$H,MATCH(1,(MONTH(三跨两临近重点区段!$H:$H)=9)*(三跨两临近重点区段!$A:$A=D246)*(三跨两临近重点区段!$F:$F="现存区段"),0))),"")</f>
        <v/>
      </c>
      <c r="Z246" s="232" t="str">
        <f t="array" ref="Z246">IFERROR(IF(INDEX(三跨两临近重点区段!$F:$F,MATCH(1,(MONTH(三跨两临近重点区段!$H:$H)=9)*(三跨两临近重点区段!$A:$A=D246),0))="已取消","已取消",INDEX(三跨两临近重点区段!$I:$I,MATCH(1,(MONTH(三跨两临近重点区段!$H:$H)=9)*(三跨两临近重点区段!$A:$A=D246)*(三跨两临近重点区段!$F:$F="现存区段"),0))),"")</f>
        <v/>
      </c>
      <c r="AA246" s="268" t="str">
        <f t="array" ref="AA246">IFERROR(IF(INDEX(三跨两临近重点区段!$F:$F,MATCH(1,(MONTH(三跨两临近重点区段!$H:$H)=10)*(三跨两临近重点区段!$A:$A=D246),0))="已取消","已取消",INDEX(三跨两临近重点区段!$H:$H,MATCH(1,(MONTH(三跨两临近重点区段!$H:$H)=10)*(三跨两临近重点区段!$A:$A=D246)*(三跨两临近重点区段!$F:$F="现存区段"),0))),"")</f>
        <v/>
      </c>
      <c r="AB246" s="72" t="str">
        <f t="array" ref="AB246">IFERROR(IF(INDEX(三跨两临近重点区段!$F:$F,MATCH(1,(MONTH(三跨两临近重点区段!$H:$H)=10)*(三跨两临近重点区段!$A:$A=D246),0))="已取消","已取消",INDEX(三跨两临近重点区段!$I:$I,MATCH(1,(MONTH(三跨两临近重点区段!$H:$H)=10)*(三跨两临近重点区段!$A:$A=D246)*(三跨两临近重点区段!$F:$F="现存区段"),0))),"")</f>
        <v/>
      </c>
      <c r="AC246" s="284" t="str">
        <f t="array" ref="AC246">IFERROR(IF(INDEX(三跨两临近重点区段!$F:$F,MATCH(1,(MONTH(三跨两临近重点区段!$H:$H)=11)*(三跨两临近重点区段!$A:$A=D246),0))="已取消","已取消",INDEX(三跨两临近重点区段!$H:$H,MATCH(1,(MONTH(三跨两临近重点区段!$H:$H)=11)*(三跨两临近重点区段!$A:$A=D246)*(三跨两临近重点区段!$F:$F="现存区段"),0))),"")</f>
        <v/>
      </c>
      <c r="AD246" s="72" t="str">
        <f t="array" ref="AD246">IFERROR(IF(INDEX(三跨两临近重点区段!$F:$F,MATCH(1,(MONTH(三跨两临近重点区段!$H:$H)=11)*(三跨两临近重点区段!$A:$A=D246),0))="已取消","已取消",INDEX(三跨两临近重点区段!$I:$I,MATCH(1,(MONTH(三跨两临近重点区段!$H:$H)=11)*(三跨两临近重点区段!$A:$A=D246)*(三跨两临近重点区段!$F:$F="现存区段"),0))),"")</f>
        <v/>
      </c>
      <c r="AE246" s="284" t="str">
        <f t="array" ref="AE246">IFERROR(IF(INDEX(三跨两临近重点区段!$F:$F,MATCH(1,(MONTH(三跨两临近重点区段!$H:$H)=12)*(三跨两临近重点区段!$A:$A=D246),0))="已取消","已取消",INDEX(三跨两临近重点区段!$H:$H,MATCH(1,(MONTH(三跨两临近重点区段!$H:$H)=12)*(三跨两临近重点区段!$A:$A=D246)*(三跨两临近重点区段!$F:$F="现存区段"),0))),"")</f>
        <v/>
      </c>
      <c r="AF246" s="72" t="str">
        <f t="array" ref="AF246">IFERROR(IF(INDEX(三跨两临近重点区段!$F:$F,MATCH(1,(MONTH(三跨两临近重点区段!$H:$H)=12)*(三跨两临近重点区段!$A:$A=D246),0))="已取消","已取消",INDEX(三跨两临近重点区段!$I:$I,MATCH(1,(MONTH(三跨两临近重点区段!$H:$H)=12)*(三跨两临近重点区段!$A:$A=D246)*(三跨两临近重点区段!$F:$F="现存区段"),0))),"")</f>
        <v/>
      </c>
      <c r="AH246" t="e">
        <f t="array" ref="AH246">INDEX(三跨两临近重点区段!$G:$G,MATCH(D246,三跨两临近重点区段!$A:$A,0))</f>
        <v>#N/A</v>
      </c>
    </row>
    <row r="247" ht="14.25" spans="1:34">
      <c r="A247" s="263" t="s">
        <v>150</v>
      </c>
      <c r="B247" s="264" t="s">
        <v>2525</v>
      </c>
      <c r="C247" s="263" t="s">
        <v>2172</v>
      </c>
      <c r="D247" s="263" t="s">
        <v>2526</v>
      </c>
      <c r="E247" s="265" t="s">
        <v>2458</v>
      </c>
      <c r="F247" s="264" t="s">
        <v>125</v>
      </c>
      <c r="G247" s="263" t="s">
        <v>428</v>
      </c>
      <c r="H247" s="263" t="s">
        <v>428</v>
      </c>
      <c r="I247" s="288"/>
      <c r="J247" s="196"/>
      <c r="K247" s="196"/>
      <c r="L247" s="196"/>
      <c r="M247" s="270"/>
      <c r="N247" s="270"/>
      <c r="O247" s="33"/>
      <c r="P247" s="107"/>
      <c r="Q247" s="279"/>
      <c r="R247" s="279"/>
      <c r="S247" s="278">
        <v>45457</v>
      </c>
      <c r="T247" s="279" t="s">
        <v>2117</v>
      </c>
      <c r="U247" s="268" t="str">
        <f t="array" ref="U247">IFERROR(IF(INDEX(三跨两临近重点区段!$F:$F,MATCH(1,(MONTH(三跨两临近重点区段!$H:$H)=7)*(三跨两临近重点区段!$A:$A=D247),0))="已取消","已取消",INDEX(三跨两临近重点区段!$H:$H,MATCH(1,(MONTH(三跨两临近重点区段!$H:$H)=7)*(三跨两临近重点区段!$A:$A=D247)*(三跨两临近重点区段!$F:$F="现存区段"),0))),"")</f>
        <v/>
      </c>
      <c r="V247" s="232" t="str">
        <f t="array" ref="V247">IFERROR(IF(INDEX(三跨两临近重点区段!$F:$F,MATCH(1,(MONTH(三跨两临近重点区段!$H:$H)=7)*(三跨两临近重点区段!$A:$A=D247),0))="已取消","已取消",INDEX(三跨两临近重点区段!$I:$I,MATCH(1,(MONTH(三跨两临近重点区段!$H:$H)=7)*(三跨两临近重点区段!$A:$A=D247)*(三跨两临近重点区段!$F:$F="现存区段"),0))),"")</f>
        <v/>
      </c>
      <c r="W247" s="268" t="str">
        <f t="array" ref="W247">IFERROR(IF(INDEX(三跨两临近重点区段!$F:$F,MATCH(1,(MONTH(三跨两临近重点区段!$H:$H)=8)*(三跨两临近重点区段!$A:$A=D247),0))="已取消","已取消",INDEX(三跨两临近重点区段!$H:$H,MATCH(1,(MONTH(三跨两临近重点区段!$H:$H)=8)*(三跨两临近重点区段!$A:$A=D247)*(三跨两临近重点区段!$F:$F="现存区段"),0))),"")</f>
        <v/>
      </c>
      <c r="X247" s="232" t="str">
        <f t="array" ref="X247">IFERROR(IF(INDEX(三跨两临近重点区段!$F:$F,MATCH(1,(MONTH(三跨两临近重点区段!$H:$H)=8)*(三跨两临近重点区段!$A:$A=D247),0))="已取消","已取消",INDEX(三跨两临近重点区段!$I:$I,MATCH(1,(MONTH(三跨两临近重点区段!$H:$H)=8)*(三跨两临近重点区段!$A:$A=D247)*(三跨两临近重点区段!$F:$F="现存区段"),0))),"")</f>
        <v/>
      </c>
      <c r="Y247" s="268" t="str">
        <f t="array" ref="Y247">IFERROR(IF(INDEX(三跨两临近重点区段!$F:$F,MATCH(1,(MONTH(三跨两临近重点区段!$H:$H)=9)*(三跨两临近重点区段!$A:$A=D247),0))="已取消","已取消",INDEX(三跨两临近重点区段!$H:$H,MATCH(1,(MONTH(三跨两临近重点区段!$H:$H)=9)*(三跨两临近重点区段!$A:$A=D247)*(三跨两临近重点区段!$F:$F="现存区段"),0))),"")</f>
        <v/>
      </c>
      <c r="Z247" s="232" t="str">
        <f t="array" ref="Z247">IFERROR(IF(INDEX(三跨两临近重点区段!$F:$F,MATCH(1,(MONTH(三跨两临近重点区段!$H:$H)=9)*(三跨两临近重点区段!$A:$A=D247),0))="已取消","已取消",INDEX(三跨两临近重点区段!$I:$I,MATCH(1,(MONTH(三跨两临近重点区段!$H:$H)=9)*(三跨两临近重点区段!$A:$A=D247)*(三跨两临近重点区段!$F:$F="现存区段"),0))),"")</f>
        <v/>
      </c>
      <c r="AA247" s="268" t="str">
        <f t="array" ref="AA247">IFERROR(IF(INDEX(三跨两临近重点区段!$F:$F,MATCH(1,(MONTH(三跨两临近重点区段!$H:$H)=10)*(三跨两临近重点区段!$A:$A=D247),0))="已取消","已取消",INDEX(三跨两临近重点区段!$H:$H,MATCH(1,(MONTH(三跨两临近重点区段!$H:$H)=10)*(三跨两临近重点区段!$A:$A=D247)*(三跨两临近重点区段!$F:$F="现存区段"),0))),"")</f>
        <v/>
      </c>
      <c r="AB247" s="72" t="str">
        <f t="array" ref="AB247">IFERROR(IF(INDEX(三跨两临近重点区段!$F:$F,MATCH(1,(MONTH(三跨两临近重点区段!$H:$H)=10)*(三跨两临近重点区段!$A:$A=D247),0))="已取消","已取消",INDEX(三跨两临近重点区段!$I:$I,MATCH(1,(MONTH(三跨两临近重点区段!$H:$H)=10)*(三跨两临近重点区段!$A:$A=D247)*(三跨两临近重点区段!$F:$F="现存区段"),0))),"")</f>
        <v/>
      </c>
      <c r="AC247" s="284" t="str">
        <f t="array" ref="AC247">IFERROR(IF(INDEX(三跨两临近重点区段!$F:$F,MATCH(1,(MONTH(三跨两临近重点区段!$H:$H)=11)*(三跨两临近重点区段!$A:$A=D247),0))="已取消","已取消",INDEX(三跨两临近重点区段!$H:$H,MATCH(1,(MONTH(三跨两临近重点区段!$H:$H)=11)*(三跨两临近重点区段!$A:$A=D247)*(三跨两临近重点区段!$F:$F="现存区段"),0))),"")</f>
        <v/>
      </c>
      <c r="AD247" s="72" t="str">
        <f t="array" ref="AD247">IFERROR(IF(INDEX(三跨两临近重点区段!$F:$F,MATCH(1,(MONTH(三跨两临近重点区段!$H:$H)=11)*(三跨两临近重点区段!$A:$A=D247),0))="已取消","已取消",INDEX(三跨两临近重点区段!$I:$I,MATCH(1,(MONTH(三跨两临近重点区段!$H:$H)=11)*(三跨两临近重点区段!$A:$A=D247)*(三跨两临近重点区段!$F:$F="现存区段"),0))),"")</f>
        <v/>
      </c>
      <c r="AE247" s="284" t="str">
        <f t="array" ref="AE247">IFERROR(IF(INDEX(三跨两临近重点区段!$F:$F,MATCH(1,(MONTH(三跨两临近重点区段!$H:$H)=12)*(三跨两临近重点区段!$A:$A=D247),0))="已取消","已取消",INDEX(三跨两临近重点区段!$H:$H,MATCH(1,(MONTH(三跨两临近重点区段!$H:$H)=12)*(三跨两临近重点区段!$A:$A=D247)*(三跨两临近重点区段!$F:$F="现存区段"),0))),"")</f>
        <v/>
      </c>
      <c r="AF247" s="72" t="str">
        <f t="array" ref="AF247">IFERROR(IF(INDEX(三跨两临近重点区段!$F:$F,MATCH(1,(MONTH(三跨两临近重点区段!$H:$H)=12)*(三跨两临近重点区段!$A:$A=D247),0))="已取消","已取消",INDEX(三跨两临近重点区段!$I:$I,MATCH(1,(MONTH(三跨两临近重点区段!$H:$H)=12)*(三跨两临近重点区段!$A:$A=D247)*(三跨两临近重点区段!$F:$F="现存区段"),0))),"")</f>
        <v/>
      </c>
      <c r="AH247" t="e">
        <f t="array" ref="AH247">INDEX(三跨两临近重点区段!$G:$G,MATCH(D247,三跨两临近重点区段!$A:$A,0))</f>
        <v>#N/A</v>
      </c>
    </row>
    <row r="248" ht="14.25" spans="1:34">
      <c r="A248" s="263" t="s">
        <v>363</v>
      </c>
      <c r="B248" s="264" t="s">
        <v>2497</v>
      </c>
      <c r="C248" s="263" t="s">
        <v>2523</v>
      </c>
      <c r="D248" s="263" t="s">
        <v>2527</v>
      </c>
      <c r="E248" s="265" t="s">
        <v>2458</v>
      </c>
      <c r="F248" s="264" t="s">
        <v>125</v>
      </c>
      <c r="G248" s="263" t="s">
        <v>399</v>
      </c>
      <c r="H248" s="263" t="s">
        <v>399</v>
      </c>
      <c r="I248" s="288"/>
      <c r="J248" s="196"/>
      <c r="K248" s="196"/>
      <c r="L248" s="196"/>
      <c r="M248" s="270"/>
      <c r="N248" s="270"/>
      <c r="O248" s="33"/>
      <c r="P248" s="107"/>
      <c r="Q248" s="279"/>
      <c r="R248" s="279"/>
      <c r="S248" s="278">
        <v>45464</v>
      </c>
      <c r="T248" s="279" t="s">
        <v>2117</v>
      </c>
      <c r="U248" s="268" t="str">
        <f t="array" ref="U248">IFERROR(IF(INDEX(三跨两临近重点区段!$F:$F,MATCH(1,(MONTH(三跨两临近重点区段!$H:$H)=7)*(三跨两临近重点区段!$A:$A=D248),0))="已取消","已取消",INDEX(三跨两临近重点区段!$H:$H,MATCH(1,(MONTH(三跨两临近重点区段!$H:$H)=7)*(三跨两临近重点区段!$A:$A=D248)*(三跨两临近重点区段!$F:$F="现存区段"),0))),"")</f>
        <v/>
      </c>
      <c r="V248" s="232" t="str">
        <f t="array" ref="V248">IFERROR(IF(INDEX(三跨两临近重点区段!$F:$F,MATCH(1,(MONTH(三跨两临近重点区段!$H:$H)=7)*(三跨两临近重点区段!$A:$A=D248),0))="已取消","已取消",INDEX(三跨两临近重点区段!$I:$I,MATCH(1,(MONTH(三跨两临近重点区段!$H:$H)=7)*(三跨两临近重点区段!$A:$A=D248)*(三跨两临近重点区段!$F:$F="现存区段"),0))),"")</f>
        <v/>
      </c>
      <c r="W248" s="268" t="str">
        <f t="array" ref="W248">IFERROR(IF(INDEX(三跨两临近重点区段!$F:$F,MATCH(1,(MONTH(三跨两临近重点区段!$H:$H)=8)*(三跨两临近重点区段!$A:$A=D248),0))="已取消","已取消",INDEX(三跨两临近重点区段!$H:$H,MATCH(1,(MONTH(三跨两临近重点区段!$H:$H)=8)*(三跨两临近重点区段!$A:$A=D248)*(三跨两临近重点区段!$F:$F="现存区段"),0))),"")</f>
        <v/>
      </c>
      <c r="X248" s="232" t="str">
        <f t="array" ref="X248">IFERROR(IF(INDEX(三跨两临近重点区段!$F:$F,MATCH(1,(MONTH(三跨两临近重点区段!$H:$H)=8)*(三跨两临近重点区段!$A:$A=D248),0))="已取消","已取消",INDEX(三跨两临近重点区段!$I:$I,MATCH(1,(MONTH(三跨两临近重点区段!$H:$H)=8)*(三跨两临近重点区段!$A:$A=D248)*(三跨两临近重点区段!$F:$F="现存区段"),0))),"")</f>
        <v/>
      </c>
      <c r="Y248" s="268" t="str">
        <f t="array" ref="Y248">IFERROR(IF(INDEX(三跨两临近重点区段!$F:$F,MATCH(1,(MONTH(三跨两临近重点区段!$H:$H)=9)*(三跨两临近重点区段!$A:$A=D248),0))="已取消","已取消",INDEX(三跨两临近重点区段!$H:$H,MATCH(1,(MONTH(三跨两临近重点区段!$H:$H)=9)*(三跨两临近重点区段!$A:$A=D248)*(三跨两临近重点区段!$F:$F="现存区段"),0))),"")</f>
        <v/>
      </c>
      <c r="Z248" s="232" t="str">
        <f t="array" ref="Z248">IFERROR(IF(INDEX(三跨两临近重点区段!$F:$F,MATCH(1,(MONTH(三跨两临近重点区段!$H:$H)=9)*(三跨两临近重点区段!$A:$A=D248),0))="已取消","已取消",INDEX(三跨两临近重点区段!$I:$I,MATCH(1,(MONTH(三跨两临近重点区段!$H:$H)=9)*(三跨两临近重点区段!$A:$A=D248)*(三跨两临近重点区段!$F:$F="现存区段"),0))),"")</f>
        <v/>
      </c>
      <c r="AA248" s="268" t="str">
        <f t="array" ref="AA248">IFERROR(IF(INDEX(三跨两临近重点区段!$F:$F,MATCH(1,(MONTH(三跨两临近重点区段!$H:$H)=10)*(三跨两临近重点区段!$A:$A=D248),0))="已取消","已取消",INDEX(三跨两临近重点区段!$H:$H,MATCH(1,(MONTH(三跨两临近重点区段!$H:$H)=10)*(三跨两临近重点区段!$A:$A=D248)*(三跨两临近重点区段!$F:$F="现存区段"),0))),"")</f>
        <v/>
      </c>
      <c r="AB248" s="72" t="str">
        <f t="array" ref="AB248">IFERROR(IF(INDEX(三跨两临近重点区段!$F:$F,MATCH(1,(MONTH(三跨两临近重点区段!$H:$H)=10)*(三跨两临近重点区段!$A:$A=D248),0))="已取消","已取消",INDEX(三跨两临近重点区段!$I:$I,MATCH(1,(MONTH(三跨两临近重点区段!$H:$H)=10)*(三跨两临近重点区段!$A:$A=D248)*(三跨两临近重点区段!$F:$F="现存区段"),0))),"")</f>
        <v/>
      </c>
      <c r="AC248" s="284" t="str">
        <f t="array" ref="AC248">IFERROR(IF(INDEX(三跨两临近重点区段!$F:$F,MATCH(1,(MONTH(三跨两临近重点区段!$H:$H)=11)*(三跨两临近重点区段!$A:$A=D248),0))="已取消","已取消",INDEX(三跨两临近重点区段!$H:$H,MATCH(1,(MONTH(三跨两临近重点区段!$H:$H)=11)*(三跨两临近重点区段!$A:$A=D248)*(三跨两临近重点区段!$F:$F="现存区段"),0))),"")</f>
        <v/>
      </c>
      <c r="AD248" s="72" t="str">
        <f t="array" ref="AD248">IFERROR(IF(INDEX(三跨两临近重点区段!$F:$F,MATCH(1,(MONTH(三跨两临近重点区段!$H:$H)=11)*(三跨两临近重点区段!$A:$A=D248),0))="已取消","已取消",INDEX(三跨两临近重点区段!$I:$I,MATCH(1,(MONTH(三跨两临近重点区段!$H:$H)=11)*(三跨两临近重点区段!$A:$A=D248)*(三跨两临近重点区段!$F:$F="现存区段"),0))),"")</f>
        <v/>
      </c>
      <c r="AE248" s="284" t="str">
        <f t="array" ref="AE248">IFERROR(IF(INDEX(三跨两临近重点区段!$F:$F,MATCH(1,(MONTH(三跨两临近重点区段!$H:$H)=12)*(三跨两临近重点区段!$A:$A=D248),0))="已取消","已取消",INDEX(三跨两临近重点区段!$H:$H,MATCH(1,(MONTH(三跨两临近重点区段!$H:$H)=12)*(三跨两临近重点区段!$A:$A=D248)*(三跨两临近重点区段!$F:$F="现存区段"),0))),"")</f>
        <v/>
      </c>
      <c r="AF248" s="72" t="str">
        <f t="array" ref="AF248">IFERROR(IF(INDEX(三跨两临近重点区段!$F:$F,MATCH(1,(MONTH(三跨两临近重点区段!$H:$H)=12)*(三跨两临近重点区段!$A:$A=D248),0))="已取消","已取消",INDEX(三跨两临近重点区段!$I:$I,MATCH(1,(MONTH(三跨两临近重点区段!$H:$H)=12)*(三跨两临近重点区段!$A:$A=D248)*(三跨两临近重点区段!$F:$F="现存区段"),0))),"")</f>
        <v/>
      </c>
      <c r="AH248" t="e">
        <f t="array" ref="AH248">INDEX(三跨两临近重点区段!$G:$G,MATCH(D248,三跨两临近重点区段!$A:$A,0))</f>
        <v>#N/A</v>
      </c>
    </row>
    <row r="249" ht="14.25" spans="1:34">
      <c r="A249" s="263" t="s">
        <v>150</v>
      </c>
      <c r="B249" s="264" t="s">
        <v>2521</v>
      </c>
      <c r="C249" s="263" t="s">
        <v>2269</v>
      </c>
      <c r="D249" s="263" t="s">
        <v>2528</v>
      </c>
      <c r="E249" s="265" t="s">
        <v>2458</v>
      </c>
      <c r="F249" s="264" t="s">
        <v>125</v>
      </c>
      <c r="G249" s="263" t="s">
        <v>428</v>
      </c>
      <c r="H249" s="263" t="s">
        <v>428</v>
      </c>
      <c r="I249" s="288"/>
      <c r="J249" s="196"/>
      <c r="K249" s="196"/>
      <c r="L249" s="196"/>
      <c r="M249" s="270"/>
      <c r="N249" s="270"/>
      <c r="O249" s="33"/>
      <c r="P249" s="107"/>
      <c r="Q249" s="279"/>
      <c r="R249" s="279"/>
      <c r="S249" s="278">
        <v>45457</v>
      </c>
      <c r="T249" s="279" t="s">
        <v>2117</v>
      </c>
      <c r="U249" s="268" t="str">
        <f t="array" ref="U249">IFERROR(IF(INDEX(三跨两临近重点区段!$F:$F,MATCH(1,(MONTH(三跨两临近重点区段!$H:$H)=7)*(三跨两临近重点区段!$A:$A=D249),0))="已取消","已取消",INDEX(三跨两临近重点区段!$H:$H,MATCH(1,(MONTH(三跨两临近重点区段!$H:$H)=7)*(三跨两临近重点区段!$A:$A=D249)*(三跨两临近重点区段!$F:$F="现存区段"),0))),"")</f>
        <v/>
      </c>
      <c r="V249" s="232" t="str">
        <f t="array" ref="V249">IFERROR(IF(INDEX(三跨两临近重点区段!$F:$F,MATCH(1,(MONTH(三跨两临近重点区段!$H:$H)=7)*(三跨两临近重点区段!$A:$A=D249),0))="已取消","已取消",INDEX(三跨两临近重点区段!$I:$I,MATCH(1,(MONTH(三跨两临近重点区段!$H:$H)=7)*(三跨两临近重点区段!$A:$A=D249)*(三跨两临近重点区段!$F:$F="现存区段"),0))),"")</f>
        <v/>
      </c>
      <c r="W249" s="268" t="str">
        <f t="array" ref="W249">IFERROR(IF(INDEX(三跨两临近重点区段!$F:$F,MATCH(1,(MONTH(三跨两临近重点区段!$H:$H)=8)*(三跨两临近重点区段!$A:$A=D249),0))="已取消","已取消",INDEX(三跨两临近重点区段!$H:$H,MATCH(1,(MONTH(三跨两临近重点区段!$H:$H)=8)*(三跨两临近重点区段!$A:$A=D249)*(三跨两临近重点区段!$F:$F="现存区段"),0))),"")</f>
        <v/>
      </c>
      <c r="X249" s="232" t="str">
        <f t="array" ref="X249">IFERROR(IF(INDEX(三跨两临近重点区段!$F:$F,MATCH(1,(MONTH(三跨两临近重点区段!$H:$H)=8)*(三跨两临近重点区段!$A:$A=D249),0))="已取消","已取消",INDEX(三跨两临近重点区段!$I:$I,MATCH(1,(MONTH(三跨两临近重点区段!$H:$H)=8)*(三跨两临近重点区段!$A:$A=D249)*(三跨两临近重点区段!$F:$F="现存区段"),0))),"")</f>
        <v/>
      </c>
      <c r="Y249" s="268" t="str">
        <f t="array" ref="Y249">IFERROR(IF(INDEX(三跨两临近重点区段!$F:$F,MATCH(1,(MONTH(三跨两临近重点区段!$H:$H)=9)*(三跨两临近重点区段!$A:$A=D249),0))="已取消","已取消",INDEX(三跨两临近重点区段!$H:$H,MATCH(1,(MONTH(三跨两临近重点区段!$H:$H)=9)*(三跨两临近重点区段!$A:$A=D249)*(三跨两临近重点区段!$F:$F="现存区段"),0))),"")</f>
        <v/>
      </c>
      <c r="Z249" s="232" t="str">
        <f t="array" ref="Z249">IFERROR(IF(INDEX(三跨两临近重点区段!$F:$F,MATCH(1,(MONTH(三跨两临近重点区段!$H:$H)=9)*(三跨两临近重点区段!$A:$A=D249),0))="已取消","已取消",INDEX(三跨两临近重点区段!$I:$I,MATCH(1,(MONTH(三跨两临近重点区段!$H:$H)=9)*(三跨两临近重点区段!$A:$A=D249)*(三跨两临近重点区段!$F:$F="现存区段"),0))),"")</f>
        <v/>
      </c>
      <c r="AA249" s="268" t="str">
        <f t="array" ref="AA249">IFERROR(IF(INDEX(三跨两临近重点区段!$F:$F,MATCH(1,(MONTH(三跨两临近重点区段!$H:$H)=10)*(三跨两临近重点区段!$A:$A=D249),0))="已取消","已取消",INDEX(三跨两临近重点区段!$H:$H,MATCH(1,(MONTH(三跨两临近重点区段!$H:$H)=10)*(三跨两临近重点区段!$A:$A=D249)*(三跨两临近重点区段!$F:$F="现存区段"),0))),"")</f>
        <v/>
      </c>
      <c r="AB249" s="72" t="str">
        <f t="array" ref="AB249">IFERROR(IF(INDEX(三跨两临近重点区段!$F:$F,MATCH(1,(MONTH(三跨两临近重点区段!$H:$H)=10)*(三跨两临近重点区段!$A:$A=D249),0))="已取消","已取消",INDEX(三跨两临近重点区段!$I:$I,MATCH(1,(MONTH(三跨两临近重点区段!$H:$H)=10)*(三跨两临近重点区段!$A:$A=D249)*(三跨两临近重点区段!$F:$F="现存区段"),0))),"")</f>
        <v/>
      </c>
      <c r="AC249" s="284" t="str">
        <f t="array" ref="AC249">IFERROR(IF(INDEX(三跨两临近重点区段!$F:$F,MATCH(1,(MONTH(三跨两临近重点区段!$H:$H)=11)*(三跨两临近重点区段!$A:$A=D249),0))="已取消","已取消",INDEX(三跨两临近重点区段!$H:$H,MATCH(1,(MONTH(三跨两临近重点区段!$H:$H)=11)*(三跨两临近重点区段!$A:$A=D249)*(三跨两临近重点区段!$F:$F="现存区段"),0))),"")</f>
        <v/>
      </c>
      <c r="AD249" s="72" t="str">
        <f t="array" ref="AD249">IFERROR(IF(INDEX(三跨两临近重点区段!$F:$F,MATCH(1,(MONTH(三跨两临近重点区段!$H:$H)=11)*(三跨两临近重点区段!$A:$A=D249),0))="已取消","已取消",INDEX(三跨两临近重点区段!$I:$I,MATCH(1,(MONTH(三跨两临近重点区段!$H:$H)=11)*(三跨两临近重点区段!$A:$A=D249)*(三跨两临近重点区段!$F:$F="现存区段"),0))),"")</f>
        <v/>
      </c>
      <c r="AE249" s="284" t="str">
        <f t="array" ref="AE249">IFERROR(IF(INDEX(三跨两临近重点区段!$F:$F,MATCH(1,(MONTH(三跨两临近重点区段!$H:$H)=12)*(三跨两临近重点区段!$A:$A=D249),0))="已取消","已取消",INDEX(三跨两临近重点区段!$H:$H,MATCH(1,(MONTH(三跨两临近重点区段!$H:$H)=12)*(三跨两临近重点区段!$A:$A=D249)*(三跨两临近重点区段!$F:$F="现存区段"),0))),"")</f>
        <v/>
      </c>
      <c r="AF249" s="72" t="str">
        <f t="array" ref="AF249">IFERROR(IF(INDEX(三跨两临近重点区段!$F:$F,MATCH(1,(MONTH(三跨两临近重点区段!$H:$H)=12)*(三跨两临近重点区段!$A:$A=D249),0))="已取消","已取消",INDEX(三跨两临近重点区段!$I:$I,MATCH(1,(MONTH(三跨两临近重点区段!$H:$H)=12)*(三跨两临近重点区段!$A:$A=D249)*(三跨两临近重点区段!$F:$F="现存区段"),0))),"")</f>
        <v/>
      </c>
      <c r="AH249" t="e">
        <f t="array" ref="AH249">INDEX(三跨两临近重点区段!$G:$G,MATCH(D249,三跨两临近重点区段!$A:$A,0))</f>
        <v>#N/A</v>
      </c>
    </row>
    <row r="250" ht="14.25" spans="1:34">
      <c r="A250" s="263" t="s">
        <v>363</v>
      </c>
      <c r="B250" s="264" t="s">
        <v>2482</v>
      </c>
      <c r="C250" s="263" t="s">
        <v>2529</v>
      </c>
      <c r="D250" s="263" t="s">
        <v>2530</v>
      </c>
      <c r="E250" s="265" t="s">
        <v>2458</v>
      </c>
      <c r="F250" s="264" t="s">
        <v>125</v>
      </c>
      <c r="G250" s="263" t="s">
        <v>406</v>
      </c>
      <c r="H250" s="263" t="s">
        <v>406</v>
      </c>
      <c r="I250" s="288"/>
      <c r="J250" s="196"/>
      <c r="K250" s="196"/>
      <c r="L250" s="196"/>
      <c r="M250" s="270"/>
      <c r="N250" s="270"/>
      <c r="O250" s="33"/>
      <c r="P250" s="107"/>
      <c r="Q250" s="279"/>
      <c r="R250" s="279"/>
      <c r="S250" s="278">
        <v>45457</v>
      </c>
      <c r="T250" s="279" t="s">
        <v>2117</v>
      </c>
      <c r="U250" s="268" t="str">
        <f t="array" ref="U250">IFERROR(IF(INDEX(三跨两临近重点区段!$F:$F,MATCH(1,(MONTH(三跨两临近重点区段!$H:$H)=7)*(三跨两临近重点区段!$A:$A=D250),0))="已取消","已取消",INDEX(三跨两临近重点区段!$H:$H,MATCH(1,(MONTH(三跨两临近重点区段!$H:$H)=7)*(三跨两临近重点区段!$A:$A=D250)*(三跨两临近重点区段!$F:$F="现存区段"),0))),"")</f>
        <v/>
      </c>
      <c r="V250" s="232" t="str">
        <f t="array" ref="V250">IFERROR(IF(INDEX(三跨两临近重点区段!$F:$F,MATCH(1,(MONTH(三跨两临近重点区段!$H:$H)=7)*(三跨两临近重点区段!$A:$A=D250),0))="已取消","已取消",INDEX(三跨两临近重点区段!$I:$I,MATCH(1,(MONTH(三跨两临近重点区段!$H:$H)=7)*(三跨两临近重点区段!$A:$A=D250)*(三跨两临近重点区段!$F:$F="现存区段"),0))),"")</f>
        <v/>
      </c>
      <c r="W250" s="268" t="str">
        <f t="array" ref="W250">IFERROR(IF(INDEX(三跨两临近重点区段!$F:$F,MATCH(1,(MONTH(三跨两临近重点区段!$H:$H)=8)*(三跨两临近重点区段!$A:$A=D250),0))="已取消","已取消",INDEX(三跨两临近重点区段!$H:$H,MATCH(1,(MONTH(三跨两临近重点区段!$H:$H)=8)*(三跨两临近重点区段!$A:$A=D250)*(三跨两临近重点区段!$F:$F="现存区段"),0))),"")</f>
        <v/>
      </c>
      <c r="X250" s="232" t="str">
        <f t="array" ref="X250">IFERROR(IF(INDEX(三跨两临近重点区段!$F:$F,MATCH(1,(MONTH(三跨两临近重点区段!$H:$H)=8)*(三跨两临近重点区段!$A:$A=D250),0))="已取消","已取消",INDEX(三跨两临近重点区段!$I:$I,MATCH(1,(MONTH(三跨两临近重点区段!$H:$H)=8)*(三跨两临近重点区段!$A:$A=D250)*(三跨两临近重点区段!$F:$F="现存区段"),0))),"")</f>
        <v/>
      </c>
      <c r="Y250" s="268" t="str">
        <f t="array" ref="Y250">IFERROR(IF(INDEX(三跨两临近重点区段!$F:$F,MATCH(1,(MONTH(三跨两临近重点区段!$H:$H)=9)*(三跨两临近重点区段!$A:$A=D250),0))="已取消","已取消",INDEX(三跨两临近重点区段!$H:$H,MATCH(1,(MONTH(三跨两临近重点区段!$H:$H)=9)*(三跨两临近重点区段!$A:$A=D250)*(三跨两临近重点区段!$F:$F="现存区段"),0))),"")</f>
        <v/>
      </c>
      <c r="Z250" s="232" t="str">
        <f t="array" ref="Z250">IFERROR(IF(INDEX(三跨两临近重点区段!$F:$F,MATCH(1,(MONTH(三跨两临近重点区段!$H:$H)=9)*(三跨两临近重点区段!$A:$A=D250),0))="已取消","已取消",INDEX(三跨两临近重点区段!$I:$I,MATCH(1,(MONTH(三跨两临近重点区段!$H:$H)=9)*(三跨两临近重点区段!$A:$A=D250)*(三跨两临近重点区段!$F:$F="现存区段"),0))),"")</f>
        <v/>
      </c>
      <c r="AA250" s="268" t="str">
        <f t="array" ref="AA250">IFERROR(IF(INDEX(三跨两临近重点区段!$F:$F,MATCH(1,(MONTH(三跨两临近重点区段!$H:$H)=10)*(三跨两临近重点区段!$A:$A=D250),0))="已取消","已取消",INDEX(三跨两临近重点区段!$H:$H,MATCH(1,(MONTH(三跨两临近重点区段!$H:$H)=10)*(三跨两临近重点区段!$A:$A=D250)*(三跨两临近重点区段!$F:$F="现存区段"),0))),"")</f>
        <v/>
      </c>
      <c r="AB250" s="72" t="str">
        <f t="array" ref="AB250">IFERROR(IF(INDEX(三跨两临近重点区段!$F:$F,MATCH(1,(MONTH(三跨两临近重点区段!$H:$H)=10)*(三跨两临近重点区段!$A:$A=D250),0))="已取消","已取消",INDEX(三跨两临近重点区段!$I:$I,MATCH(1,(MONTH(三跨两临近重点区段!$H:$H)=10)*(三跨两临近重点区段!$A:$A=D250)*(三跨两临近重点区段!$F:$F="现存区段"),0))),"")</f>
        <v/>
      </c>
      <c r="AC250" s="284" t="str">
        <f t="array" ref="AC250">IFERROR(IF(INDEX(三跨两临近重点区段!$F:$F,MATCH(1,(MONTH(三跨两临近重点区段!$H:$H)=11)*(三跨两临近重点区段!$A:$A=D250),0))="已取消","已取消",INDEX(三跨两临近重点区段!$H:$H,MATCH(1,(MONTH(三跨两临近重点区段!$H:$H)=11)*(三跨两临近重点区段!$A:$A=D250)*(三跨两临近重点区段!$F:$F="现存区段"),0))),"")</f>
        <v/>
      </c>
      <c r="AD250" s="72" t="str">
        <f t="array" ref="AD250">IFERROR(IF(INDEX(三跨两临近重点区段!$F:$F,MATCH(1,(MONTH(三跨两临近重点区段!$H:$H)=11)*(三跨两临近重点区段!$A:$A=D250),0))="已取消","已取消",INDEX(三跨两临近重点区段!$I:$I,MATCH(1,(MONTH(三跨两临近重点区段!$H:$H)=11)*(三跨两临近重点区段!$A:$A=D250)*(三跨两临近重点区段!$F:$F="现存区段"),0))),"")</f>
        <v/>
      </c>
      <c r="AE250" s="284" t="str">
        <f t="array" ref="AE250">IFERROR(IF(INDEX(三跨两临近重点区段!$F:$F,MATCH(1,(MONTH(三跨两临近重点区段!$H:$H)=12)*(三跨两临近重点区段!$A:$A=D250),0))="已取消","已取消",INDEX(三跨两临近重点区段!$H:$H,MATCH(1,(MONTH(三跨两临近重点区段!$H:$H)=12)*(三跨两临近重点区段!$A:$A=D250)*(三跨两临近重点区段!$F:$F="现存区段"),0))),"")</f>
        <v/>
      </c>
      <c r="AF250" s="72" t="str">
        <f t="array" ref="AF250">IFERROR(IF(INDEX(三跨两临近重点区段!$F:$F,MATCH(1,(MONTH(三跨两临近重点区段!$H:$H)=12)*(三跨两临近重点区段!$A:$A=D250),0))="已取消","已取消",INDEX(三跨两临近重点区段!$I:$I,MATCH(1,(MONTH(三跨两临近重点区段!$H:$H)=12)*(三跨两临近重点区段!$A:$A=D250)*(三跨两临近重点区段!$F:$F="现存区段"),0))),"")</f>
        <v/>
      </c>
      <c r="AH250" t="e">
        <f t="array" ref="AH250">INDEX(三跨两临近重点区段!$G:$G,MATCH(D250,三跨两临近重点区段!$A:$A,0))</f>
        <v>#N/A</v>
      </c>
    </row>
    <row r="251" ht="14.25" spans="1:34">
      <c r="A251" s="263" t="s">
        <v>150</v>
      </c>
      <c r="B251" s="264" t="s">
        <v>2525</v>
      </c>
      <c r="C251" s="263" t="s">
        <v>2269</v>
      </c>
      <c r="D251" s="263" t="s">
        <v>2531</v>
      </c>
      <c r="E251" s="265" t="s">
        <v>2458</v>
      </c>
      <c r="F251" s="264" t="s">
        <v>125</v>
      </c>
      <c r="G251" s="263" t="s">
        <v>428</v>
      </c>
      <c r="H251" s="263" t="s">
        <v>428</v>
      </c>
      <c r="I251" s="288"/>
      <c r="J251" s="196"/>
      <c r="K251" s="196"/>
      <c r="L251" s="196"/>
      <c r="M251" s="270"/>
      <c r="N251" s="270"/>
      <c r="O251" s="33"/>
      <c r="P251" s="107"/>
      <c r="Q251" s="279"/>
      <c r="R251" s="279"/>
      <c r="S251" s="278">
        <v>45457</v>
      </c>
      <c r="T251" s="279" t="s">
        <v>2117</v>
      </c>
      <c r="U251" s="268" t="str">
        <f t="array" ref="U251">IFERROR(IF(INDEX(三跨两临近重点区段!$F:$F,MATCH(1,(MONTH(三跨两临近重点区段!$H:$H)=7)*(三跨两临近重点区段!$A:$A=D251),0))="已取消","已取消",INDEX(三跨两临近重点区段!$H:$H,MATCH(1,(MONTH(三跨两临近重点区段!$H:$H)=7)*(三跨两临近重点区段!$A:$A=D251)*(三跨两临近重点区段!$F:$F="现存区段"),0))),"")</f>
        <v/>
      </c>
      <c r="V251" s="232" t="str">
        <f t="array" ref="V251">IFERROR(IF(INDEX(三跨两临近重点区段!$F:$F,MATCH(1,(MONTH(三跨两临近重点区段!$H:$H)=7)*(三跨两临近重点区段!$A:$A=D251),0))="已取消","已取消",INDEX(三跨两临近重点区段!$I:$I,MATCH(1,(MONTH(三跨两临近重点区段!$H:$H)=7)*(三跨两临近重点区段!$A:$A=D251)*(三跨两临近重点区段!$F:$F="现存区段"),0))),"")</f>
        <v/>
      </c>
      <c r="W251" s="268" t="str">
        <f t="array" ref="W251">IFERROR(IF(INDEX(三跨两临近重点区段!$F:$F,MATCH(1,(MONTH(三跨两临近重点区段!$H:$H)=8)*(三跨两临近重点区段!$A:$A=D251),0))="已取消","已取消",INDEX(三跨两临近重点区段!$H:$H,MATCH(1,(MONTH(三跨两临近重点区段!$H:$H)=8)*(三跨两临近重点区段!$A:$A=D251)*(三跨两临近重点区段!$F:$F="现存区段"),0))),"")</f>
        <v/>
      </c>
      <c r="X251" s="232" t="str">
        <f t="array" ref="X251">IFERROR(IF(INDEX(三跨两临近重点区段!$F:$F,MATCH(1,(MONTH(三跨两临近重点区段!$H:$H)=8)*(三跨两临近重点区段!$A:$A=D251),0))="已取消","已取消",INDEX(三跨两临近重点区段!$I:$I,MATCH(1,(MONTH(三跨两临近重点区段!$H:$H)=8)*(三跨两临近重点区段!$A:$A=D251)*(三跨两临近重点区段!$F:$F="现存区段"),0))),"")</f>
        <v/>
      </c>
      <c r="Y251" s="268" t="str">
        <f t="array" ref="Y251">IFERROR(IF(INDEX(三跨两临近重点区段!$F:$F,MATCH(1,(MONTH(三跨两临近重点区段!$H:$H)=9)*(三跨两临近重点区段!$A:$A=D251),0))="已取消","已取消",INDEX(三跨两临近重点区段!$H:$H,MATCH(1,(MONTH(三跨两临近重点区段!$H:$H)=9)*(三跨两临近重点区段!$A:$A=D251)*(三跨两临近重点区段!$F:$F="现存区段"),0))),"")</f>
        <v/>
      </c>
      <c r="Z251" s="232" t="str">
        <f t="array" ref="Z251">IFERROR(IF(INDEX(三跨两临近重点区段!$F:$F,MATCH(1,(MONTH(三跨两临近重点区段!$H:$H)=9)*(三跨两临近重点区段!$A:$A=D251),0))="已取消","已取消",INDEX(三跨两临近重点区段!$I:$I,MATCH(1,(MONTH(三跨两临近重点区段!$H:$H)=9)*(三跨两临近重点区段!$A:$A=D251)*(三跨两临近重点区段!$F:$F="现存区段"),0))),"")</f>
        <v/>
      </c>
      <c r="AA251" s="268" t="str">
        <f t="array" ref="AA251">IFERROR(IF(INDEX(三跨两临近重点区段!$F:$F,MATCH(1,(MONTH(三跨两临近重点区段!$H:$H)=10)*(三跨两临近重点区段!$A:$A=D251),0))="已取消","已取消",INDEX(三跨两临近重点区段!$H:$H,MATCH(1,(MONTH(三跨两临近重点区段!$H:$H)=10)*(三跨两临近重点区段!$A:$A=D251)*(三跨两临近重点区段!$F:$F="现存区段"),0))),"")</f>
        <v/>
      </c>
      <c r="AB251" s="72" t="str">
        <f t="array" ref="AB251">IFERROR(IF(INDEX(三跨两临近重点区段!$F:$F,MATCH(1,(MONTH(三跨两临近重点区段!$H:$H)=10)*(三跨两临近重点区段!$A:$A=D251),0))="已取消","已取消",INDEX(三跨两临近重点区段!$I:$I,MATCH(1,(MONTH(三跨两临近重点区段!$H:$H)=10)*(三跨两临近重点区段!$A:$A=D251)*(三跨两临近重点区段!$F:$F="现存区段"),0))),"")</f>
        <v/>
      </c>
      <c r="AC251" s="284" t="str">
        <f t="array" ref="AC251">IFERROR(IF(INDEX(三跨两临近重点区段!$F:$F,MATCH(1,(MONTH(三跨两临近重点区段!$H:$H)=11)*(三跨两临近重点区段!$A:$A=D251),0))="已取消","已取消",INDEX(三跨两临近重点区段!$H:$H,MATCH(1,(MONTH(三跨两临近重点区段!$H:$H)=11)*(三跨两临近重点区段!$A:$A=D251)*(三跨两临近重点区段!$F:$F="现存区段"),0))),"")</f>
        <v/>
      </c>
      <c r="AD251" s="72" t="str">
        <f t="array" ref="AD251">IFERROR(IF(INDEX(三跨两临近重点区段!$F:$F,MATCH(1,(MONTH(三跨两临近重点区段!$H:$H)=11)*(三跨两临近重点区段!$A:$A=D251),0))="已取消","已取消",INDEX(三跨两临近重点区段!$I:$I,MATCH(1,(MONTH(三跨两临近重点区段!$H:$H)=11)*(三跨两临近重点区段!$A:$A=D251)*(三跨两临近重点区段!$F:$F="现存区段"),0))),"")</f>
        <v/>
      </c>
      <c r="AE251" s="284" t="str">
        <f t="array" ref="AE251">IFERROR(IF(INDEX(三跨两临近重点区段!$F:$F,MATCH(1,(MONTH(三跨两临近重点区段!$H:$H)=12)*(三跨两临近重点区段!$A:$A=D251),0))="已取消","已取消",INDEX(三跨两临近重点区段!$H:$H,MATCH(1,(MONTH(三跨两临近重点区段!$H:$H)=12)*(三跨两临近重点区段!$A:$A=D251)*(三跨两临近重点区段!$F:$F="现存区段"),0))),"")</f>
        <v/>
      </c>
      <c r="AF251" s="72" t="str">
        <f t="array" ref="AF251">IFERROR(IF(INDEX(三跨两临近重点区段!$F:$F,MATCH(1,(MONTH(三跨两临近重点区段!$H:$H)=12)*(三跨两临近重点区段!$A:$A=D251),0))="已取消","已取消",INDEX(三跨两临近重点区段!$I:$I,MATCH(1,(MONTH(三跨两临近重点区段!$H:$H)=12)*(三跨两临近重点区段!$A:$A=D251)*(三跨两临近重点区段!$F:$F="现存区段"),0))),"")</f>
        <v/>
      </c>
      <c r="AH251" t="e">
        <f t="array" ref="AH251">INDEX(三跨两临近重点区段!$G:$G,MATCH(D251,三跨两临近重点区段!$A:$A,0))</f>
        <v>#N/A</v>
      </c>
    </row>
    <row r="252" ht="14.25" spans="1:34">
      <c r="A252" s="263" t="s">
        <v>363</v>
      </c>
      <c r="B252" s="264" t="s">
        <v>2486</v>
      </c>
      <c r="C252" s="263" t="s">
        <v>2529</v>
      </c>
      <c r="D252" s="263" t="s">
        <v>2532</v>
      </c>
      <c r="E252" s="265" t="s">
        <v>2458</v>
      </c>
      <c r="F252" s="264" t="s">
        <v>125</v>
      </c>
      <c r="G252" s="263" t="s">
        <v>406</v>
      </c>
      <c r="H252" s="263" t="s">
        <v>406</v>
      </c>
      <c r="I252" s="288"/>
      <c r="J252" s="196"/>
      <c r="K252" s="196"/>
      <c r="L252" s="196"/>
      <c r="M252" s="270"/>
      <c r="N252" s="270"/>
      <c r="O252" s="33"/>
      <c r="P252" s="107"/>
      <c r="Q252" s="279"/>
      <c r="R252" s="279"/>
      <c r="S252" s="278">
        <v>45457</v>
      </c>
      <c r="T252" s="279" t="s">
        <v>2117</v>
      </c>
      <c r="U252" s="268" t="str">
        <f t="array" ref="U252">IFERROR(IF(INDEX(三跨两临近重点区段!$F:$F,MATCH(1,(MONTH(三跨两临近重点区段!$H:$H)=7)*(三跨两临近重点区段!$A:$A=D252),0))="已取消","已取消",INDEX(三跨两临近重点区段!$H:$H,MATCH(1,(MONTH(三跨两临近重点区段!$H:$H)=7)*(三跨两临近重点区段!$A:$A=D252)*(三跨两临近重点区段!$F:$F="现存区段"),0))),"")</f>
        <v/>
      </c>
      <c r="V252" s="232" t="str">
        <f t="array" ref="V252">IFERROR(IF(INDEX(三跨两临近重点区段!$F:$F,MATCH(1,(MONTH(三跨两临近重点区段!$H:$H)=7)*(三跨两临近重点区段!$A:$A=D252),0))="已取消","已取消",INDEX(三跨两临近重点区段!$I:$I,MATCH(1,(MONTH(三跨两临近重点区段!$H:$H)=7)*(三跨两临近重点区段!$A:$A=D252)*(三跨两临近重点区段!$F:$F="现存区段"),0))),"")</f>
        <v/>
      </c>
      <c r="W252" s="268" t="str">
        <f t="array" ref="W252">IFERROR(IF(INDEX(三跨两临近重点区段!$F:$F,MATCH(1,(MONTH(三跨两临近重点区段!$H:$H)=8)*(三跨两临近重点区段!$A:$A=D252),0))="已取消","已取消",INDEX(三跨两临近重点区段!$H:$H,MATCH(1,(MONTH(三跨两临近重点区段!$H:$H)=8)*(三跨两临近重点区段!$A:$A=D252)*(三跨两临近重点区段!$F:$F="现存区段"),0))),"")</f>
        <v/>
      </c>
      <c r="X252" s="232" t="str">
        <f t="array" ref="X252">IFERROR(IF(INDEX(三跨两临近重点区段!$F:$F,MATCH(1,(MONTH(三跨两临近重点区段!$H:$H)=8)*(三跨两临近重点区段!$A:$A=D252),0))="已取消","已取消",INDEX(三跨两临近重点区段!$I:$I,MATCH(1,(MONTH(三跨两临近重点区段!$H:$H)=8)*(三跨两临近重点区段!$A:$A=D252)*(三跨两临近重点区段!$F:$F="现存区段"),0))),"")</f>
        <v/>
      </c>
      <c r="Y252" s="268" t="str">
        <f t="array" ref="Y252">IFERROR(IF(INDEX(三跨两临近重点区段!$F:$F,MATCH(1,(MONTH(三跨两临近重点区段!$H:$H)=9)*(三跨两临近重点区段!$A:$A=D252),0))="已取消","已取消",INDEX(三跨两临近重点区段!$H:$H,MATCH(1,(MONTH(三跨两临近重点区段!$H:$H)=9)*(三跨两临近重点区段!$A:$A=D252)*(三跨两临近重点区段!$F:$F="现存区段"),0))),"")</f>
        <v/>
      </c>
      <c r="Z252" s="232" t="str">
        <f t="array" ref="Z252">IFERROR(IF(INDEX(三跨两临近重点区段!$F:$F,MATCH(1,(MONTH(三跨两临近重点区段!$H:$H)=9)*(三跨两临近重点区段!$A:$A=D252),0))="已取消","已取消",INDEX(三跨两临近重点区段!$I:$I,MATCH(1,(MONTH(三跨两临近重点区段!$H:$H)=9)*(三跨两临近重点区段!$A:$A=D252)*(三跨两临近重点区段!$F:$F="现存区段"),0))),"")</f>
        <v/>
      </c>
      <c r="AA252" s="268" t="str">
        <f t="array" ref="AA252">IFERROR(IF(INDEX(三跨两临近重点区段!$F:$F,MATCH(1,(MONTH(三跨两临近重点区段!$H:$H)=10)*(三跨两临近重点区段!$A:$A=D252),0))="已取消","已取消",INDEX(三跨两临近重点区段!$H:$H,MATCH(1,(MONTH(三跨两临近重点区段!$H:$H)=10)*(三跨两临近重点区段!$A:$A=D252)*(三跨两临近重点区段!$F:$F="现存区段"),0))),"")</f>
        <v/>
      </c>
      <c r="AB252" s="72" t="str">
        <f t="array" ref="AB252">IFERROR(IF(INDEX(三跨两临近重点区段!$F:$F,MATCH(1,(MONTH(三跨两临近重点区段!$H:$H)=10)*(三跨两临近重点区段!$A:$A=D252),0))="已取消","已取消",INDEX(三跨两临近重点区段!$I:$I,MATCH(1,(MONTH(三跨两临近重点区段!$H:$H)=10)*(三跨两临近重点区段!$A:$A=D252)*(三跨两临近重点区段!$F:$F="现存区段"),0))),"")</f>
        <v/>
      </c>
      <c r="AC252" s="284" t="str">
        <f t="array" ref="AC252">IFERROR(IF(INDEX(三跨两临近重点区段!$F:$F,MATCH(1,(MONTH(三跨两临近重点区段!$H:$H)=11)*(三跨两临近重点区段!$A:$A=D252),0))="已取消","已取消",INDEX(三跨两临近重点区段!$H:$H,MATCH(1,(MONTH(三跨两临近重点区段!$H:$H)=11)*(三跨两临近重点区段!$A:$A=D252)*(三跨两临近重点区段!$F:$F="现存区段"),0))),"")</f>
        <v/>
      </c>
      <c r="AD252" s="72" t="str">
        <f t="array" ref="AD252">IFERROR(IF(INDEX(三跨两临近重点区段!$F:$F,MATCH(1,(MONTH(三跨两临近重点区段!$H:$H)=11)*(三跨两临近重点区段!$A:$A=D252),0))="已取消","已取消",INDEX(三跨两临近重点区段!$I:$I,MATCH(1,(MONTH(三跨两临近重点区段!$H:$H)=11)*(三跨两临近重点区段!$A:$A=D252)*(三跨两临近重点区段!$F:$F="现存区段"),0))),"")</f>
        <v/>
      </c>
      <c r="AE252" s="284" t="str">
        <f t="array" ref="AE252">IFERROR(IF(INDEX(三跨两临近重点区段!$F:$F,MATCH(1,(MONTH(三跨两临近重点区段!$H:$H)=12)*(三跨两临近重点区段!$A:$A=D252),0))="已取消","已取消",INDEX(三跨两临近重点区段!$H:$H,MATCH(1,(MONTH(三跨两临近重点区段!$H:$H)=12)*(三跨两临近重点区段!$A:$A=D252)*(三跨两临近重点区段!$F:$F="现存区段"),0))),"")</f>
        <v/>
      </c>
      <c r="AF252" s="72" t="str">
        <f t="array" ref="AF252">IFERROR(IF(INDEX(三跨两临近重点区段!$F:$F,MATCH(1,(MONTH(三跨两临近重点区段!$H:$H)=12)*(三跨两临近重点区段!$A:$A=D252),0))="已取消","已取消",INDEX(三跨两临近重点区段!$I:$I,MATCH(1,(MONTH(三跨两临近重点区段!$H:$H)=12)*(三跨两临近重点区段!$A:$A=D252)*(三跨两临近重点区段!$F:$F="现存区段"),0))),"")</f>
        <v/>
      </c>
      <c r="AH252" t="e">
        <f t="array" ref="AH252">INDEX(三跨两临近重点区段!$G:$G,MATCH(D252,三跨两临近重点区段!$A:$A,0))</f>
        <v>#N/A</v>
      </c>
    </row>
    <row r="253" ht="14.25" spans="1:34">
      <c r="A253" s="263" t="s">
        <v>150</v>
      </c>
      <c r="B253" s="264" t="s">
        <v>2499</v>
      </c>
      <c r="C253" s="263" t="s">
        <v>2120</v>
      </c>
      <c r="D253" s="263" t="s">
        <v>2533</v>
      </c>
      <c r="E253" s="265" t="s">
        <v>2458</v>
      </c>
      <c r="F253" s="264" t="s">
        <v>125</v>
      </c>
      <c r="G253" s="263" t="s">
        <v>483</v>
      </c>
      <c r="H253" s="263" t="s">
        <v>483</v>
      </c>
      <c r="I253" s="288"/>
      <c r="J253" s="196"/>
      <c r="K253" s="196"/>
      <c r="L253" s="196"/>
      <c r="M253" s="270"/>
      <c r="N253" s="270"/>
      <c r="O253" s="33"/>
      <c r="P253" s="107"/>
      <c r="Q253" s="279"/>
      <c r="R253" s="279"/>
      <c r="S253" s="278">
        <v>45464</v>
      </c>
      <c r="T253" s="279" t="s">
        <v>2117</v>
      </c>
      <c r="U253" s="268" t="str">
        <f t="array" ref="U253">IFERROR(IF(INDEX(三跨两临近重点区段!$F:$F,MATCH(1,(MONTH(三跨两临近重点区段!$H:$H)=7)*(三跨两临近重点区段!$A:$A=D253),0))="已取消","已取消",INDEX(三跨两临近重点区段!$H:$H,MATCH(1,(MONTH(三跨两临近重点区段!$H:$H)=7)*(三跨两临近重点区段!$A:$A=D253)*(三跨两临近重点区段!$F:$F="现存区段"),0))),"")</f>
        <v/>
      </c>
      <c r="V253" s="232" t="str">
        <f t="array" ref="V253">IFERROR(IF(INDEX(三跨两临近重点区段!$F:$F,MATCH(1,(MONTH(三跨两临近重点区段!$H:$H)=7)*(三跨两临近重点区段!$A:$A=D253),0))="已取消","已取消",INDEX(三跨两临近重点区段!$I:$I,MATCH(1,(MONTH(三跨两临近重点区段!$H:$H)=7)*(三跨两临近重点区段!$A:$A=D253)*(三跨两临近重点区段!$F:$F="现存区段"),0))),"")</f>
        <v/>
      </c>
      <c r="W253" s="268" t="str">
        <f t="array" ref="W253">IFERROR(IF(INDEX(三跨两临近重点区段!$F:$F,MATCH(1,(MONTH(三跨两临近重点区段!$H:$H)=8)*(三跨两临近重点区段!$A:$A=D253),0))="已取消","已取消",INDEX(三跨两临近重点区段!$H:$H,MATCH(1,(MONTH(三跨两临近重点区段!$H:$H)=8)*(三跨两临近重点区段!$A:$A=D253)*(三跨两临近重点区段!$F:$F="现存区段"),0))),"")</f>
        <v/>
      </c>
      <c r="X253" s="232" t="str">
        <f t="array" ref="X253">IFERROR(IF(INDEX(三跨两临近重点区段!$F:$F,MATCH(1,(MONTH(三跨两临近重点区段!$H:$H)=8)*(三跨两临近重点区段!$A:$A=D253),0))="已取消","已取消",INDEX(三跨两临近重点区段!$I:$I,MATCH(1,(MONTH(三跨两临近重点区段!$H:$H)=8)*(三跨两临近重点区段!$A:$A=D253)*(三跨两临近重点区段!$F:$F="现存区段"),0))),"")</f>
        <v/>
      </c>
      <c r="Y253" s="268" t="str">
        <f t="array" ref="Y253">IFERROR(IF(INDEX(三跨两临近重点区段!$F:$F,MATCH(1,(MONTH(三跨两临近重点区段!$H:$H)=9)*(三跨两临近重点区段!$A:$A=D253),0))="已取消","已取消",INDEX(三跨两临近重点区段!$H:$H,MATCH(1,(MONTH(三跨两临近重点区段!$H:$H)=9)*(三跨两临近重点区段!$A:$A=D253)*(三跨两临近重点区段!$F:$F="现存区段"),0))),"")</f>
        <v/>
      </c>
      <c r="Z253" s="232" t="str">
        <f t="array" ref="Z253">IFERROR(IF(INDEX(三跨两临近重点区段!$F:$F,MATCH(1,(MONTH(三跨两临近重点区段!$H:$H)=9)*(三跨两临近重点区段!$A:$A=D253),0))="已取消","已取消",INDEX(三跨两临近重点区段!$I:$I,MATCH(1,(MONTH(三跨两临近重点区段!$H:$H)=9)*(三跨两临近重点区段!$A:$A=D253)*(三跨两临近重点区段!$F:$F="现存区段"),0))),"")</f>
        <v/>
      </c>
      <c r="AA253" s="268" t="str">
        <f t="array" ref="AA253">IFERROR(IF(INDEX(三跨两临近重点区段!$F:$F,MATCH(1,(MONTH(三跨两临近重点区段!$H:$H)=10)*(三跨两临近重点区段!$A:$A=D253),0))="已取消","已取消",INDEX(三跨两临近重点区段!$H:$H,MATCH(1,(MONTH(三跨两临近重点区段!$H:$H)=10)*(三跨两临近重点区段!$A:$A=D253)*(三跨两临近重点区段!$F:$F="现存区段"),0))),"")</f>
        <v/>
      </c>
      <c r="AB253" s="72" t="str">
        <f t="array" ref="AB253">IFERROR(IF(INDEX(三跨两临近重点区段!$F:$F,MATCH(1,(MONTH(三跨两临近重点区段!$H:$H)=10)*(三跨两临近重点区段!$A:$A=D253),0))="已取消","已取消",INDEX(三跨两临近重点区段!$I:$I,MATCH(1,(MONTH(三跨两临近重点区段!$H:$H)=10)*(三跨两临近重点区段!$A:$A=D253)*(三跨两临近重点区段!$F:$F="现存区段"),0))),"")</f>
        <v/>
      </c>
      <c r="AC253" s="284" t="str">
        <f t="array" ref="AC253">IFERROR(IF(INDEX(三跨两临近重点区段!$F:$F,MATCH(1,(MONTH(三跨两临近重点区段!$H:$H)=11)*(三跨两临近重点区段!$A:$A=D253),0))="已取消","已取消",INDEX(三跨两临近重点区段!$H:$H,MATCH(1,(MONTH(三跨两临近重点区段!$H:$H)=11)*(三跨两临近重点区段!$A:$A=D253)*(三跨两临近重点区段!$F:$F="现存区段"),0))),"")</f>
        <v/>
      </c>
      <c r="AD253" s="72" t="str">
        <f t="array" ref="AD253">IFERROR(IF(INDEX(三跨两临近重点区段!$F:$F,MATCH(1,(MONTH(三跨两临近重点区段!$H:$H)=11)*(三跨两临近重点区段!$A:$A=D253),0))="已取消","已取消",INDEX(三跨两临近重点区段!$I:$I,MATCH(1,(MONTH(三跨两临近重点区段!$H:$H)=11)*(三跨两临近重点区段!$A:$A=D253)*(三跨两临近重点区段!$F:$F="现存区段"),0))),"")</f>
        <v/>
      </c>
      <c r="AE253" s="284" t="str">
        <f t="array" ref="AE253">IFERROR(IF(INDEX(三跨两临近重点区段!$F:$F,MATCH(1,(MONTH(三跨两临近重点区段!$H:$H)=12)*(三跨两临近重点区段!$A:$A=D253),0))="已取消","已取消",INDEX(三跨两临近重点区段!$H:$H,MATCH(1,(MONTH(三跨两临近重点区段!$H:$H)=12)*(三跨两临近重点区段!$A:$A=D253)*(三跨两临近重点区段!$F:$F="现存区段"),0))),"")</f>
        <v/>
      </c>
      <c r="AF253" s="72" t="str">
        <f t="array" ref="AF253">IFERROR(IF(INDEX(三跨两临近重点区段!$F:$F,MATCH(1,(MONTH(三跨两临近重点区段!$H:$H)=12)*(三跨两临近重点区段!$A:$A=D253),0))="已取消","已取消",INDEX(三跨两临近重点区段!$I:$I,MATCH(1,(MONTH(三跨两临近重点区段!$H:$H)=12)*(三跨两临近重点区段!$A:$A=D253)*(三跨两临近重点区段!$F:$F="现存区段"),0))),"")</f>
        <v/>
      </c>
      <c r="AH253" t="e">
        <f t="array" ref="AH253">INDEX(三跨两临近重点区段!$G:$G,MATCH(D253,三跨两临近重点区段!$A:$A,0))</f>
        <v>#N/A</v>
      </c>
    </row>
    <row r="254" ht="14.25" spans="1:34">
      <c r="A254" s="263" t="s">
        <v>150</v>
      </c>
      <c r="B254" s="264" t="s">
        <v>2488</v>
      </c>
      <c r="C254" s="263" t="s">
        <v>2120</v>
      </c>
      <c r="D254" s="263" t="s">
        <v>2534</v>
      </c>
      <c r="E254" s="265" t="s">
        <v>2458</v>
      </c>
      <c r="F254" s="264" t="s">
        <v>125</v>
      </c>
      <c r="G254" s="263" t="s">
        <v>483</v>
      </c>
      <c r="H254" s="263" t="s">
        <v>483</v>
      </c>
      <c r="I254" s="288"/>
      <c r="J254" s="196"/>
      <c r="K254" s="196"/>
      <c r="L254" s="196"/>
      <c r="M254" s="270"/>
      <c r="N254" s="270"/>
      <c r="O254" s="33"/>
      <c r="P254" s="107"/>
      <c r="Q254" s="279"/>
      <c r="R254" s="279"/>
      <c r="S254" s="278">
        <v>45464</v>
      </c>
      <c r="T254" s="279" t="s">
        <v>2117</v>
      </c>
      <c r="U254" s="268" t="str">
        <f t="array" ref="U254">IFERROR(IF(INDEX(三跨两临近重点区段!$F:$F,MATCH(1,(MONTH(三跨两临近重点区段!$H:$H)=7)*(三跨两临近重点区段!$A:$A=D254),0))="已取消","已取消",INDEX(三跨两临近重点区段!$H:$H,MATCH(1,(MONTH(三跨两临近重点区段!$H:$H)=7)*(三跨两临近重点区段!$A:$A=D254)*(三跨两临近重点区段!$F:$F="现存区段"),0))),"")</f>
        <v/>
      </c>
      <c r="V254" s="232" t="str">
        <f t="array" ref="V254">IFERROR(IF(INDEX(三跨两临近重点区段!$F:$F,MATCH(1,(MONTH(三跨两临近重点区段!$H:$H)=7)*(三跨两临近重点区段!$A:$A=D254),0))="已取消","已取消",INDEX(三跨两临近重点区段!$I:$I,MATCH(1,(MONTH(三跨两临近重点区段!$H:$H)=7)*(三跨两临近重点区段!$A:$A=D254)*(三跨两临近重点区段!$F:$F="现存区段"),0))),"")</f>
        <v/>
      </c>
      <c r="W254" s="268" t="str">
        <f t="array" ref="W254">IFERROR(IF(INDEX(三跨两临近重点区段!$F:$F,MATCH(1,(MONTH(三跨两临近重点区段!$H:$H)=8)*(三跨两临近重点区段!$A:$A=D254),0))="已取消","已取消",INDEX(三跨两临近重点区段!$H:$H,MATCH(1,(MONTH(三跨两临近重点区段!$H:$H)=8)*(三跨两临近重点区段!$A:$A=D254)*(三跨两临近重点区段!$F:$F="现存区段"),0))),"")</f>
        <v/>
      </c>
      <c r="X254" s="232" t="str">
        <f t="array" ref="X254">IFERROR(IF(INDEX(三跨两临近重点区段!$F:$F,MATCH(1,(MONTH(三跨两临近重点区段!$H:$H)=8)*(三跨两临近重点区段!$A:$A=D254),0))="已取消","已取消",INDEX(三跨两临近重点区段!$I:$I,MATCH(1,(MONTH(三跨两临近重点区段!$H:$H)=8)*(三跨两临近重点区段!$A:$A=D254)*(三跨两临近重点区段!$F:$F="现存区段"),0))),"")</f>
        <v/>
      </c>
      <c r="Y254" s="268" t="str">
        <f t="array" ref="Y254">IFERROR(IF(INDEX(三跨两临近重点区段!$F:$F,MATCH(1,(MONTH(三跨两临近重点区段!$H:$H)=9)*(三跨两临近重点区段!$A:$A=D254),0))="已取消","已取消",INDEX(三跨两临近重点区段!$H:$H,MATCH(1,(MONTH(三跨两临近重点区段!$H:$H)=9)*(三跨两临近重点区段!$A:$A=D254)*(三跨两临近重点区段!$F:$F="现存区段"),0))),"")</f>
        <v/>
      </c>
      <c r="Z254" s="232" t="str">
        <f t="array" ref="Z254">IFERROR(IF(INDEX(三跨两临近重点区段!$F:$F,MATCH(1,(MONTH(三跨两临近重点区段!$H:$H)=9)*(三跨两临近重点区段!$A:$A=D254),0))="已取消","已取消",INDEX(三跨两临近重点区段!$I:$I,MATCH(1,(MONTH(三跨两临近重点区段!$H:$H)=9)*(三跨两临近重点区段!$A:$A=D254)*(三跨两临近重点区段!$F:$F="现存区段"),0))),"")</f>
        <v/>
      </c>
      <c r="AA254" s="268" t="str">
        <f t="array" ref="AA254">IFERROR(IF(INDEX(三跨两临近重点区段!$F:$F,MATCH(1,(MONTH(三跨两临近重点区段!$H:$H)=10)*(三跨两临近重点区段!$A:$A=D254),0))="已取消","已取消",INDEX(三跨两临近重点区段!$H:$H,MATCH(1,(MONTH(三跨两临近重点区段!$H:$H)=10)*(三跨两临近重点区段!$A:$A=D254)*(三跨两临近重点区段!$F:$F="现存区段"),0))),"")</f>
        <v/>
      </c>
      <c r="AB254" s="72" t="str">
        <f t="array" ref="AB254">IFERROR(IF(INDEX(三跨两临近重点区段!$F:$F,MATCH(1,(MONTH(三跨两临近重点区段!$H:$H)=10)*(三跨两临近重点区段!$A:$A=D254),0))="已取消","已取消",INDEX(三跨两临近重点区段!$I:$I,MATCH(1,(MONTH(三跨两临近重点区段!$H:$H)=10)*(三跨两临近重点区段!$A:$A=D254)*(三跨两临近重点区段!$F:$F="现存区段"),0))),"")</f>
        <v/>
      </c>
      <c r="AC254" s="284" t="str">
        <f t="array" ref="AC254">IFERROR(IF(INDEX(三跨两临近重点区段!$F:$F,MATCH(1,(MONTH(三跨两临近重点区段!$H:$H)=11)*(三跨两临近重点区段!$A:$A=D254),0))="已取消","已取消",INDEX(三跨两临近重点区段!$H:$H,MATCH(1,(MONTH(三跨两临近重点区段!$H:$H)=11)*(三跨两临近重点区段!$A:$A=D254)*(三跨两临近重点区段!$F:$F="现存区段"),0))),"")</f>
        <v/>
      </c>
      <c r="AD254" s="72" t="str">
        <f t="array" ref="AD254">IFERROR(IF(INDEX(三跨两临近重点区段!$F:$F,MATCH(1,(MONTH(三跨两临近重点区段!$H:$H)=11)*(三跨两临近重点区段!$A:$A=D254),0))="已取消","已取消",INDEX(三跨两临近重点区段!$I:$I,MATCH(1,(MONTH(三跨两临近重点区段!$H:$H)=11)*(三跨两临近重点区段!$A:$A=D254)*(三跨两临近重点区段!$F:$F="现存区段"),0))),"")</f>
        <v/>
      </c>
      <c r="AE254" s="284" t="str">
        <f t="array" ref="AE254">IFERROR(IF(INDEX(三跨两临近重点区段!$F:$F,MATCH(1,(MONTH(三跨两临近重点区段!$H:$H)=12)*(三跨两临近重点区段!$A:$A=D254),0))="已取消","已取消",INDEX(三跨两临近重点区段!$H:$H,MATCH(1,(MONTH(三跨两临近重点区段!$H:$H)=12)*(三跨两临近重点区段!$A:$A=D254)*(三跨两临近重点区段!$F:$F="现存区段"),0))),"")</f>
        <v/>
      </c>
      <c r="AF254" s="72" t="str">
        <f t="array" ref="AF254">IFERROR(IF(INDEX(三跨两临近重点区段!$F:$F,MATCH(1,(MONTH(三跨两临近重点区段!$H:$H)=12)*(三跨两临近重点区段!$A:$A=D254),0))="已取消","已取消",INDEX(三跨两临近重点区段!$I:$I,MATCH(1,(MONTH(三跨两临近重点区段!$H:$H)=12)*(三跨两临近重点区段!$A:$A=D254)*(三跨两临近重点区段!$F:$F="现存区段"),0))),"")</f>
        <v/>
      </c>
      <c r="AH254" t="e">
        <f t="array" ref="AH254">INDEX(三跨两临近重点区段!$G:$G,MATCH(D254,三跨两临近重点区段!$A:$A,0))</f>
        <v>#N/A</v>
      </c>
    </row>
    <row r="255" ht="14.25" spans="1:34">
      <c r="A255" s="263" t="s">
        <v>363</v>
      </c>
      <c r="B255" s="264" t="s">
        <v>2494</v>
      </c>
      <c r="C255" s="263" t="s">
        <v>2203</v>
      </c>
      <c r="D255" s="263" t="s">
        <v>2535</v>
      </c>
      <c r="E255" s="265" t="s">
        <v>2458</v>
      </c>
      <c r="F255" s="264" t="s">
        <v>125</v>
      </c>
      <c r="G255" s="263" t="s">
        <v>399</v>
      </c>
      <c r="H255" s="263" t="s">
        <v>399</v>
      </c>
      <c r="I255" s="288"/>
      <c r="J255" s="196"/>
      <c r="K255" s="196"/>
      <c r="L255" s="196"/>
      <c r="M255" s="270"/>
      <c r="N255" s="270"/>
      <c r="O255" s="33"/>
      <c r="P255" s="107"/>
      <c r="Q255" s="279"/>
      <c r="R255" s="279"/>
      <c r="S255" s="278">
        <v>45457</v>
      </c>
      <c r="T255" s="279" t="s">
        <v>2117</v>
      </c>
      <c r="U255" s="268" t="str">
        <f t="array" ref="U255">IFERROR(IF(INDEX(三跨两临近重点区段!$F:$F,MATCH(1,(MONTH(三跨两临近重点区段!$H:$H)=7)*(三跨两临近重点区段!$A:$A=D255),0))="已取消","已取消",INDEX(三跨两临近重点区段!$H:$H,MATCH(1,(MONTH(三跨两临近重点区段!$H:$H)=7)*(三跨两临近重点区段!$A:$A=D255)*(三跨两临近重点区段!$F:$F="现存区段"),0))),"")</f>
        <v/>
      </c>
      <c r="V255" s="232" t="str">
        <f t="array" ref="V255">IFERROR(IF(INDEX(三跨两临近重点区段!$F:$F,MATCH(1,(MONTH(三跨两临近重点区段!$H:$H)=7)*(三跨两临近重点区段!$A:$A=D255),0))="已取消","已取消",INDEX(三跨两临近重点区段!$I:$I,MATCH(1,(MONTH(三跨两临近重点区段!$H:$H)=7)*(三跨两临近重点区段!$A:$A=D255)*(三跨两临近重点区段!$F:$F="现存区段"),0))),"")</f>
        <v/>
      </c>
      <c r="W255" s="268" t="str">
        <f t="array" ref="W255">IFERROR(IF(INDEX(三跨两临近重点区段!$F:$F,MATCH(1,(MONTH(三跨两临近重点区段!$H:$H)=8)*(三跨两临近重点区段!$A:$A=D255),0))="已取消","已取消",INDEX(三跨两临近重点区段!$H:$H,MATCH(1,(MONTH(三跨两临近重点区段!$H:$H)=8)*(三跨两临近重点区段!$A:$A=D255)*(三跨两临近重点区段!$F:$F="现存区段"),0))),"")</f>
        <v/>
      </c>
      <c r="X255" s="232" t="str">
        <f t="array" ref="X255">IFERROR(IF(INDEX(三跨两临近重点区段!$F:$F,MATCH(1,(MONTH(三跨两临近重点区段!$H:$H)=8)*(三跨两临近重点区段!$A:$A=D255),0))="已取消","已取消",INDEX(三跨两临近重点区段!$I:$I,MATCH(1,(MONTH(三跨两临近重点区段!$H:$H)=8)*(三跨两临近重点区段!$A:$A=D255)*(三跨两临近重点区段!$F:$F="现存区段"),0))),"")</f>
        <v/>
      </c>
      <c r="Y255" s="268" t="str">
        <f t="array" ref="Y255">IFERROR(IF(INDEX(三跨两临近重点区段!$F:$F,MATCH(1,(MONTH(三跨两临近重点区段!$H:$H)=9)*(三跨两临近重点区段!$A:$A=D255),0))="已取消","已取消",INDEX(三跨两临近重点区段!$H:$H,MATCH(1,(MONTH(三跨两临近重点区段!$H:$H)=9)*(三跨两临近重点区段!$A:$A=D255)*(三跨两临近重点区段!$F:$F="现存区段"),0))),"")</f>
        <v/>
      </c>
      <c r="Z255" s="232" t="str">
        <f t="array" ref="Z255">IFERROR(IF(INDEX(三跨两临近重点区段!$F:$F,MATCH(1,(MONTH(三跨两临近重点区段!$H:$H)=9)*(三跨两临近重点区段!$A:$A=D255),0))="已取消","已取消",INDEX(三跨两临近重点区段!$I:$I,MATCH(1,(MONTH(三跨两临近重点区段!$H:$H)=9)*(三跨两临近重点区段!$A:$A=D255)*(三跨两临近重点区段!$F:$F="现存区段"),0))),"")</f>
        <v/>
      </c>
      <c r="AA255" s="268" t="str">
        <f t="array" ref="AA255">IFERROR(IF(INDEX(三跨两临近重点区段!$F:$F,MATCH(1,(MONTH(三跨两临近重点区段!$H:$H)=10)*(三跨两临近重点区段!$A:$A=D255),0))="已取消","已取消",INDEX(三跨两临近重点区段!$H:$H,MATCH(1,(MONTH(三跨两临近重点区段!$H:$H)=10)*(三跨两临近重点区段!$A:$A=D255)*(三跨两临近重点区段!$F:$F="现存区段"),0))),"")</f>
        <v/>
      </c>
      <c r="AB255" s="72" t="str">
        <f t="array" ref="AB255">IFERROR(IF(INDEX(三跨两临近重点区段!$F:$F,MATCH(1,(MONTH(三跨两临近重点区段!$H:$H)=10)*(三跨两临近重点区段!$A:$A=D255),0))="已取消","已取消",INDEX(三跨两临近重点区段!$I:$I,MATCH(1,(MONTH(三跨两临近重点区段!$H:$H)=10)*(三跨两临近重点区段!$A:$A=D255)*(三跨两临近重点区段!$F:$F="现存区段"),0))),"")</f>
        <v/>
      </c>
      <c r="AC255" s="284" t="str">
        <f t="array" ref="AC255">IFERROR(IF(INDEX(三跨两临近重点区段!$F:$F,MATCH(1,(MONTH(三跨两临近重点区段!$H:$H)=11)*(三跨两临近重点区段!$A:$A=D255),0))="已取消","已取消",INDEX(三跨两临近重点区段!$H:$H,MATCH(1,(MONTH(三跨两临近重点区段!$H:$H)=11)*(三跨两临近重点区段!$A:$A=D255)*(三跨两临近重点区段!$F:$F="现存区段"),0))),"")</f>
        <v/>
      </c>
      <c r="AD255" s="72" t="str">
        <f t="array" ref="AD255">IFERROR(IF(INDEX(三跨两临近重点区段!$F:$F,MATCH(1,(MONTH(三跨两临近重点区段!$H:$H)=11)*(三跨两临近重点区段!$A:$A=D255),0))="已取消","已取消",INDEX(三跨两临近重点区段!$I:$I,MATCH(1,(MONTH(三跨两临近重点区段!$H:$H)=11)*(三跨两临近重点区段!$A:$A=D255)*(三跨两临近重点区段!$F:$F="现存区段"),0))),"")</f>
        <v/>
      </c>
      <c r="AE255" s="284" t="str">
        <f t="array" ref="AE255">IFERROR(IF(INDEX(三跨两临近重点区段!$F:$F,MATCH(1,(MONTH(三跨两临近重点区段!$H:$H)=12)*(三跨两临近重点区段!$A:$A=D255),0))="已取消","已取消",INDEX(三跨两临近重点区段!$H:$H,MATCH(1,(MONTH(三跨两临近重点区段!$H:$H)=12)*(三跨两临近重点区段!$A:$A=D255)*(三跨两临近重点区段!$F:$F="现存区段"),0))),"")</f>
        <v/>
      </c>
      <c r="AF255" s="72" t="str">
        <f t="array" ref="AF255">IFERROR(IF(INDEX(三跨两临近重点区段!$F:$F,MATCH(1,(MONTH(三跨两临近重点区段!$H:$H)=12)*(三跨两临近重点区段!$A:$A=D255),0))="已取消","已取消",INDEX(三跨两临近重点区段!$I:$I,MATCH(1,(MONTH(三跨两临近重点区段!$H:$H)=12)*(三跨两临近重点区段!$A:$A=D255)*(三跨两临近重点区段!$F:$F="现存区段"),0))),"")</f>
        <v/>
      </c>
      <c r="AH255" t="e">
        <f t="array" ref="AH255">INDEX(三跨两临近重点区段!$G:$G,MATCH(D255,三跨两临近重点区段!$A:$A,0))</f>
        <v>#N/A</v>
      </c>
    </row>
    <row r="256" ht="14.25" spans="1:34">
      <c r="A256" s="263" t="s">
        <v>150</v>
      </c>
      <c r="B256" s="264" t="s">
        <v>2536</v>
      </c>
      <c r="C256" s="263" t="s">
        <v>2328</v>
      </c>
      <c r="D256" s="263" t="s">
        <v>2537</v>
      </c>
      <c r="E256" s="265" t="s">
        <v>2458</v>
      </c>
      <c r="F256" s="264" t="s">
        <v>125</v>
      </c>
      <c r="G256" s="263" t="s">
        <v>445</v>
      </c>
      <c r="H256" s="263" t="s">
        <v>445</v>
      </c>
      <c r="I256" s="288"/>
      <c r="J256" s="196"/>
      <c r="K256" s="196"/>
      <c r="L256" s="196"/>
      <c r="M256" s="270"/>
      <c r="N256" s="270"/>
      <c r="O256" s="33"/>
      <c r="P256" s="107"/>
      <c r="Q256" s="279"/>
      <c r="R256" s="279"/>
      <c r="S256" s="282">
        <v>45464.6930555556</v>
      </c>
      <c r="T256" s="279" t="s">
        <v>2117</v>
      </c>
      <c r="U256" s="268" t="str">
        <f t="array" ref="U256">IFERROR(IF(INDEX(三跨两临近重点区段!$F:$F,MATCH(1,(MONTH(三跨两临近重点区段!$H:$H)=7)*(三跨两临近重点区段!$A:$A=D256),0))="已取消","已取消",INDEX(三跨两临近重点区段!$H:$H,MATCH(1,(MONTH(三跨两临近重点区段!$H:$H)=7)*(三跨两临近重点区段!$A:$A=D256)*(三跨两临近重点区段!$F:$F="现存区段"),0))),"")</f>
        <v/>
      </c>
      <c r="V256" s="232" t="str">
        <f t="array" ref="V256">IFERROR(IF(INDEX(三跨两临近重点区段!$F:$F,MATCH(1,(MONTH(三跨两临近重点区段!$H:$H)=7)*(三跨两临近重点区段!$A:$A=D256),0))="已取消","已取消",INDEX(三跨两临近重点区段!$I:$I,MATCH(1,(MONTH(三跨两临近重点区段!$H:$H)=7)*(三跨两临近重点区段!$A:$A=D256)*(三跨两临近重点区段!$F:$F="现存区段"),0))),"")</f>
        <v/>
      </c>
      <c r="W256" s="268" t="str">
        <f t="array" ref="W256">IFERROR(IF(INDEX(三跨两临近重点区段!$F:$F,MATCH(1,(MONTH(三跨两临近重点区段!$H:$H)=8)*(三跨两临近重点区段!$A:$A=D256),0))="已取消","已取消",INDEX(三跨两临近重点区段!$H:$H,MATCH(1,(MONTH(三跨两临近重点区段!$H:$H)=8)*(三跨两临近重点区段!$A:$A=D256)*(三跨两临近重点区段!$F:$F="现存区段"),0))),"")</f>
        <v/>
      </c>
      <c r="X256" s="232" t="str">
        <f t="array" ref="X256">IFERROR(IF(INDEX(三跨两临近重点区段!$F:$F,MATCH(1,(MONTH(三跨两临近重点区段!$H:$H)=8)*(三跨两临近重点区段!$A:$A=D256),0))="已取消","已取消",INDEX(三跨两临近重点区段!$I:$I,MATCH(1,(MONTH(三跨两临近重点区段!$H:$H)=8)*(三跨两临近重点区段!$A:$A=D256)*(三跨两临近重点区段!$F:$F="现存区段"),0))),"")</f>
        <v/>
      </c>
      <c r="Y256" s="268" t="str">
        <f t="array" ref="Y256">IFERROR(IF(INDEX(三跨两临近重点区段!$F:$F,MATCH(1,(MONTH(三跨两临近重点区段!$H:$H)=9)*(三跨两临近重点区段!$A:$A=D256),0))="已取消","已取消",INDEX(三跨两临近重点区段!$H:$H,MATCH(1,(MONTH(三跨两临近重点区段!$H:$H)=9)*(三跨两临近重点区段!$A:$A=D256)*(三跨两临近重点区段!$F:$F="现存区段"),0))),"")</f>
        <v/>
      </c>
      <c r="Z256" s="232" t="str">
        <f t="array" ref="Z256">IFERROR(IF(INDEX(三跨两临近重点区段!$F:$F,MATCH(1,(MONTH(三跨两临近重点区段!$H:$H)=9)*(三跨两临近重点区段!$A:$A=D256),0))="已取消","已取消",INDEX(三跨两临近重点区段!$I:$I,MATCH(1,(MONTH(三跨两临近重点区段!$H:$H)=9)*(三跨两临近重点区段!$A:$A=D256)*(三跨两临近重点区段!$F:$F="现存区段"),0))),"")</f>
        <v/>
      </c>
      <c r="AA256" s="268" t="str">
        <f t="array" ref="AA256">IFERROR(IF(INDEX(三跨两临近重点区段!$F:$F,MATCH(1,(MONTH(三跨两临近重点区段!$H:$H)=10)*(三跨两临近重点区段!$A:$A=D256),0))="已取消","已取消",INDEX(三跨两临近重点区段!$H:$H,MATCH(1,(MONTH(三跨两临近重点区段!$H:$H)=10)*(三跨两临近重点区段!$A:$A=D256)*(三跨两临近重点区段!$F:$F="现存区段"),0))),"")</f>
        <v/>
      </c>
      <c r="AB256" s="72" t="str">
        <f t="array" ref="AB256">IFERROR(IF(INDEX(三跨两临近重点区段!$F:$F,MATCH(1,(MONTH(三跨两临近重点区段!$H:$H)=10)*(三跨两临近重点区段!$A:$A=D256),0))="已取消","已取消",INDEX(三跨两临近重点区段!$I:$I,MATCH(1,(MONTH(三跨两临近重点区段!$H:$H)=10)*(三跨两临近重点区段!$A:$A=D256)*(三跨两临近重点区段!$F:$F="现存区段"),0))),"")</f>
        <v/>
      </c>
      <c r="AC256" s="284" t="str">
        <f t="array" ref="AC256">IFERROR(IF(INDEX(三跨两临近重点区段!$F:$F,MATCH(1,(MONTH(三跨两临近重点区段!$H:$H)=11)*(三跨两临近重点区段!$A:$A=D256),0))="已取消","已取消",INDEX(三跨两临近重点区段!$H:$H,MATCH(1,(MONTH(三跨两临近重点区段!$H:$H)=11)*(三跨两临近重点区段!$A:$A=D256)*(三跨两临近重点区段!$F:$F="现存区段"),0))),"")</f>
        <v/>
      </c>
      <c r="AD256" s="72" t="str">
        <f t="array" ref="AD256">IFERROR(IF(INDEX(三跨两临近重点区段!$F:$F,MATCH(1,(MONTH(三跨两临近重点区段!$H:$H)=11)*(三跨两临近重点区段!$A:$A=D256),0))="已取消","已取消",INDEX(三跨两临近重点区段!$I:$I,MATCH(1,(MONTH(三跨两临近重点区段!$H:$H)=11)*(三跨两临近重点区段!$A:$A=D256)*(三跨两临近重点区段!$F:$F="现存区段"),0))),"")</f>
        <v/>
      </c>
      <c r="AE256" s="284" t="str">
        <f t="array" ref="AE256">IFERROR(IF(INDEX(三跨两临近重点区段!$F:$F,MATCH(1,(MONTH(三跨两临近重点区段!$H:$H)=12)*(三跨两临近重点区段!$A:$A=D256),0))="已取消","已取消",INDEX(三跨两临近重点区段!$H:$H,MATCH(1,(MONTH(三跨两临近重点区段!$H:$H)=12)*(三跨两临近重点区段!$A:$A=D256)*(三跨两临近重点区段!$F:$F="现存区段"),0))),"")</f>
        <v/>
      </c>
      <c r="AF256" s="72" t="str">
        <f t="array" ref="AF256">IFERROR(IF(INDEX(三跨两临近重点区段!$F:$F,MATCH(1,(MONTH(三跨两临近重点区段!$H:$H)=12)*(三跨两临近重点区段!$A:$A=D256),0))="已取消","已取消",INDEX(三跨两临近重点区段!$I:$I,MATCH(1,(MONTH(三跨两临近重点区段!$H:$H)=12)*(三跨两临近重点区段!$A:$A=D256)*(三跨两临近重点区段!$F:$F="现存区段"),0))),"")</f>
        <v/>
      </c>
      <c r="AH256" t="e">
        <f t="array" ref="AH256">INDEX(三跨两临近重点区段!$G:$G,MATCH(D256,三跨两临近重点区段!$A:$A,0))</f>
        <v>#N/A</v>
      </c>
    </row>
    <row r="257" ht="14.25" spans="1:34">
      <c r="A257" s="263" t="s">
        <v>363</v>
      </c>
      <c r="B257" s="264" t="s">
        <v>2497</v>
      </c>
      <c r="C257" s="263" t="s">
        <v>2203</v>
      </c>
      <c r="D257" s="263" t="s">
        <v>2538</v>
      </c>
      <c r="E257" s="265" t="s">
        <v>2458</v>
      </c>
      <c r="F257" s="264" t="s">
        <v>125</v>
      </c>
      <c r="G257" s="263" t="s">
        <v>399</v>
      </c>
      <c r="H257" s="263" t="s">
        <v>399</v>
      </c>
      <c r="I257" s="288"/>
      <c r="J257" s="196"/>
      <c r="K257" s="196"/>
      <c r="L257" s="196"/>
      <c r="M257" s="270"/>
      <c r="N257" s="270"/>
      <c r="O257" s="33"/>
      <c r="P257" s="107"/>
      <c r="Q257" s="279"/>
      <c r="R257" s="279"/>
      <c r="S257" s="278">
        <v>45457</v>
      </c>
      <c r="T257" s="279" t="s">
        <v>2117</v>
      </c>
      <c r="U257" s="268" t="str">
        <f t="array" ref="U257">IFERROR(IF(INDEX(三跨两临近重点区段!$F:$F,MATCH(1,(MONTH(三跨两临近重点区段!$H:$H)=7)*(三跨两临近重点区段!$A:$A=D257),0))="已取消","已取消",INDEX(三跨两临近重点区段!$H:$H,MATCH(1,(MONTH(三跨两临近重点区段!$H:$H)=7)*(三跨两临近重点区段!$A:$A=D257)*(三跨两临近重点区段!$F:$F="现存区段"),0))),"")</f>
        <v/>
      </c>
      <c r="V257" s="232" t="str">
        <f t="array" ref="V257">IFERROR(IF(INDEX(三跨两临近重点区段!$F:$F,MATCH(1,(MONTH(三跨两临近重点区段!$H:$H)=7)*(三跨两临近重点区段!$A:$A=D257),0))="已取消","已取消",INDEX(三跨两临近重点区段!$I:$I,MATCH(1,(MONTH(三跨两临近重点区段!$H:$H)=7)*(三跨两临近重点区段!$A:$A=D257)*(三跨两临近重点区段!$F:$F="现存区段"),0))),"")</f>
        <v/>
      </c>
      <c r="W257" s="268" t="str">
        <f t="array" ref="W257">IFERROR(IF(INDEX(三跨两临近重点区段!$F:$F,MATCH(1,(MONTH(三跨两临近重点区段!$H:$H)=8)*(三跨两临近重点区段!$A:$A=D257),0))="已取消","已取消",INDEX(三跨两临近重点区段!$H:$H,MATCH(1,(MONTH(三跨两临近重点区段!$H:$H)=8)*(三跨两临近重点区段!$A:$A=D257)*(三跨两临近重点区段!$F:$F="现存区段"),0))),"")</f>
        <v/>
      </c>
      <c r="X257" s="232" t="str">
        <f t="array" ref="X257">IFERROR(IF(INDEX(三跨两临近重点区段!$F:$F,MATCH(1,(MONTH(三跨两临近重点区段!$H:$H)=8)*(三跨两临近重点区段!$A:$A=D257),0))="已取消","已取消",INDEX(三跨两临近重点区段!$I:$I,MATCH(1,(MONTH(三跨两临近重点区段!$H:$H)=8)*(三跨两临近重点区段!$A:$A=D257)*(三跨两临近重点区段!$F:$F="现存区段"),0))),"")</f>
        <v/>
      </c>
      <c r="Y257" s="268" t="str">
        <f t="array" ref="Y257">IFERROR(IF(INDEX(三跨两临近重点区段!$F:$F,MATCH(1,(MONTH(三跨两临近重点区段!$H:$H)=9)*(三跨两临近重点区段!$A:$A=D257),0))="已取消","已取消",INDEX(三跨两临近重点区段!$H:$H,MATCH(1,(MONTH(三跨两临近重点区段!$H:$H)=9)*(三跨两临近重点区段!$A:$A=D257)*(三跨两临近重点区段!$F:$F="现存区段"),0))),"")</f>
        <v/>
      </c>
      <c r="Z257" s="232" t="str">
        <f t="array" ref="Z257">IFERROR(IF(INDEX(三跨两临近重点区段!$F:$F,MATCH(1,(MONTH(三跨两临近重点区段!$H:$H)=9)*(三跨两临近重点区段!$A:$A=D257),0))="已取消","已取消",INDEX(三跨两临近重点区段!$I:$I,MATCH(1,(MONTH(三跨两临近重点区段!$H:$H)=9)*(三跨两临近重点区段!$A:$A=D257)*(三跨两临近重点区段!$F:$F="现存区段"),0))),"")</f>
        <v/>
      </c>
      <c r="AA257" s="268" t="str">
        <f t="array" ref="AA257">IFERROR(IF(INDEX(三跨两临近重点区段!$F:$F,MATCH(1,(MONTH(三跨两临近重点区段!$H:$H)=10)*(三跨两临近重点区段!$A:$A=D257),0))="已取消","已取消",INDEX(三跨两临近重点区段!$H:$H,MATCH(1,(MONTH(三跨两临近重点区段!$H:$H)=10)*(三跨两临近重点区段!$A:$A=D257)*(三跨两临近重点区段!$F:$F="现存区段"),0))),"")</f>
        <v/>
      </c>
      <c r="AB257" s="72" t="str">
        <f t="array" ref="AB257">IFERROR(IF(INDEX(三跨两临近重点区段!$F:$F,MATCH(1,(MONTH(三跨两临近重点区段!$H:$H)=10)*(三跨两临近重点区段!$A:$A=D257),0))="已取消","已取消",INDEX(三跨两临近重点区段!$I:$I,MATCH(1,(MONTH(三跨两临近重点区段!$H:$H)=10)*(三跨两临近重点区段!$A:$A=D257)*(三跨两临近重点区段!$F:$F="现存区段"),0))),"")</f>
        <v/>
      </c>
      <c r="AC257" s="284" t="str">
        <f t="array" ref="AC257">IFERROR(IF(INDEX(三跨两临近重点区段!$F:$F,MATCH(1,(MONTH(三跨两临近重点区段!$H:$H)=11)*(三跨两临近重点区段!$A:$A=D257),0))="已取消","已取消",INDEX(三跨两临近重点区段!$H:$H,MATCH(1,(MONTH(三跨两临近重点区段!$H:$H)=11)*(三跨两临近重点区段!$A:$A=D257)*(三跨两临近重点区段!$F:$F="现存区段"),0))),"")</f>
        <v/>
      </c>
      <c r="AD257" s="72" t="str">
        <f t="array" ref="AD257">IFERROR(IF(INDEX(三跨两临近重点区段!$F:$F,MATCH(1,(MONTH(三跨两临近重点区段!$H:$H)=11)*(三跨两临近重点区段!$A:$A=D257),0))="已取消","已取消",INDEX(三跨两临近重点区段!$I:$I,MATCH(1,(MONTH(三跨两临近重点区段!$H:$H)=11)*(三跨两临近重点区段!$A:$A=D257)*(三跨两临近重点区段!$F:$F="现存区段"),0))),"")</f>
        <v/>
      </c>
      <c r="AE257" s="284" t="str">
        <f t="array" ref="AE257">IFERROR(IF(INDEX(三跨两临近重点区段!$F:$F,MATCH(1,(MONTH(三跨两临近重点区段!$H:$H)=12)*(三跨两临近重点区段!$A:$A=D257),0))="已取消","已取消",INDEX(三跨两临近重点区段!$H:$H,MATCH(1,(MONTH(三跨两临近重点区段!$H:$H)=12)*(三跨两临近重点区段!$A:$A=D257)*(三跨两临近重点区段!$F:$F="现存区段"),0))),"")</f>
        <v/>
      </c>
      <c r="AF257" s="72" t="str">
        <f t="array" ref="AF257">IFERROR(IF(INDEX(三跨两临近重点区段!$F:$F,MATCH(1,(MONTH(三跨两临近重点区段!$H:$H)=12)*(三跨两临近重点区段!$A:$A=D257),0))="已取消","已取消",INDEX(三跨两临近重点区段!$I:$I,MATCH(1,(MONTH(三跨两临近重点区段!$H:$H)=12)*(三跨两临近重点区段!$A:$A=D257)*(三跨两临近重点区段!$F:$F="现存区段"),0))),"")</f>
        <v/>
      </c>
      <c r="AH257" t="e">
        <f t="array" ref="AH257">INDEX(三跨两临近重点区段!$G:$G,MATCH(D257,三跨两临近重点区段!$A:$A,0))</f>
        <v>#N/A</v>
      </c>
    </row>
    <row r="258" ht="14.25" spans="1:34">
      <c r="A258" s="263" t="s">
        <v>150</v>
      </c>
      <c r="B258" s="264" t="s">
        <v>2536</v>
      </c>
      <c r="C258" s="263" t="s">
        <v>2465</v>
      </c>
      <c r="D258" s="263" t="s">
        <v>2539</v>
      </c>
      <c r="E258" s="265" t="s">
        <v>2458</v>
      </c>
      <c r="F258" s="264" t="s">
        <v>125</v>
      </c>
      <c r="G258" s="263" t="s">
        <v>445</v>
      </c>
      <c r="H258" s="263" t="s">
        <v>445</v>
      </c>
      <c r="I258" s="288"/>
      <c r="J258" s="196"/>
      <c r="K258" s="196"/>
      <c r="L258" s="196"/>
      <c r="M258" s="270"/>
      <c r="N258" s="270"/>
      <c r="O258" s="33"/>
      <c r="P258" s="107"/>
      <c r="Q258" s="279"/>
      <c r="R258" s="279"/>
      <c r="S258" s="282">
        <v>45464.6930555556</v>
      </c>
      <c r="T258" s="279" t="s">
        <v>2117</v>
      </c>
      <c r="U258" s="268" t="str">
        <f t="array" ref="U258">IFERROR(IF(INDEX(三跨两临近重点区段!$F:$F,MATCH(1,(MONTH(三跨两临近重点区段!$H:$H)=7)*(三跨两临近重点区段!$A:$A=D258),0))="已取消","已取消",INDEX(三跨两临近重点区段!$H:$H,MATCH(1,(MONTH(三跨两临近重点区段!$H:$H)=7)*(三跨两临近重点区段!$A:$A=D258)*(三跨两临近重点区段!$F:$F="现存区段"),0))),"")</f>
        <v/>
      </c>
      <c r="V258" s="232" t="str">
        <f t="array" ref="V258">IFERROR(IF(INDEX(三跨两临近重点区段!$F:$F,MATCH(1,(MONTH(三跨两临近重点区段!$H:$H)=7)*(三跨两临近重点区段!$A:$A=D258),0))="已取消","已取消",INDEX(三跨两临近重点区段!$I:$I,MATCH(1,(MONTH(三跨两临近重点区段!$H:$H)=7)*(三跨两临近重点区段!$A:$A=D258)*(三跨两临近重点区段!$F:$F="现存区段"),0))),"")</f>
        <v/>
      </c>
      <c r="W258" s="268" t="str">
        <f t="array" ref="W258">IFERROR(IF(INDEX(三跨两临近重点区段!$F:$F,MATCH(1,(MONTH(三跨两临近重点区段!$H:$H)=8)*(三跨两临近重点区段!$A:$A=D258),0))="已取消","已取消",INDEX(三跨两临近重点区段!$H:$H,MATCH(1,(MONTH(三跨两临近重点区段!$H:$H)=8)*(三跨两临近重点区段!$A:$A=D258)*(三跨两临近重点区段!$F:$F="现存区段"),0))),"")</f>
        <v/>
      </c>
      <c r="X258" s="232" t="str">
        <f t="array" ref="X258">IFERROR(IF(INDEX(三跨两临近重点区段!$F:$F,MATCH(1,(MONTH(三跨两临近重点区段!$H:$H)=8)*(三跨两临近重点区段!$A:$A=D258),0))="已取消","已取消",INDEX(三跨两临近重点区段!$I:$I,MATCH(1,(MONTH(三跨两临近重点区段!$H:$H)=8)*(三跨两临近重点区段!$A:$A=D258)*(三跨两临近重点区段!$F:$F="现存区段"),0))),"")</f>
        <v/>
      </c>
      <c r="Y258" s="268" t="str">
        <f t="array" ref="Y258">IFERROR(IF(INDEX(三跨两临近重点区段!$F:$F,MATCH(1,(MONTH(三跨两临近重点区段!$H:$H)=9)*(三跨两临近重点区段!$A:$A=D258),0))="已取消","已取消",INDEX(三跨两临近重点区段!$H:$H,MATCH(1,(MONTH(三跨两临近重点区段!$H:$H)=9)*(三跨两临近重点区段!$A:$A=D258)*(三跨两临近重点区段!$F:$F="现存区段"),0))),"")</f>
        <v/>
      </c>
      <c r="Z258" s="232" t="str">
        <f t="array" ref="Z258">IFERROR(IF(INDEX(三跨两临近重点区段!$F:$F,MATCH(1,(MONTH(三跨两临近重点区段!$H:$H)=9)*(三跨两临近重点区段!$A:$A=D258),0))="已取消","已取消",INDEX(三跨两临近重点区段!$I:$I,MATCH(1,(MONTH(三跨两临近重点区段!$H:$H)=9)*(三跨两临近重点区段!$A:$A=D258)*(三跨两临近重点区段!$F:$F="现存区段"),0))),"")</f>
        <v/>
      </c>
      <c r="AA258" s="268" t="str">
        <f t="array" ref="AA258">IFERROR(IF(INDEX(三跨两临近重点区段!$F:$F,MATCH(1,(MONTH(三跨两临近重点区段!$H:$H)=10)*(三跨两临近重点区段!$A:$A=D258),0))="已取消","已取消",INDEX(三跨两临近重点区段!$H:$H,MATCH(1,(MONTH(三跨两临近重点区段!$H:$H)=10)*(三跨两临近重点区段!$A:$A=D258)*(三跨两临近重点区段!$F:$F="现存区段"),0))),"")</f>
        <v/>
      </c>
      <c r="AB258" s="72" t="str">
        <f t="array" ref="AB258">IFERROR(IF(INDEX(三跨两临近重点区段!$F:$F,MATCH(1,(MONTH(三跨两临近重点区段!$H:$H)=10)*(三跨两临近重点区段!$A:$A=D258),0))="已取消","已取消",INDEX(三跨两临近重点区段!$I:$I,MATCH(1,(MONTH(三跨两临近重点区段!$H:$H)=10)*(三跨两临近重点区段!$A:$A=D258)*(三跨两临近重点区段!$F:$F="现存区段"),0))),"")</f>
        <v/>
      </c>
      <c r="AC258" s="284" t="str">
        <f t="array" ref="AC258">IFERROR(IF(INDEX(三跨两临近重点区段!$F:$F,MATCH(1,(MONTH(三跨两临近重点区段!$H:$H)=11)*(三跨两临近重点区段!$A:$A=D258),0))="已取消","已取消",INDEX(三跨两临近重点区段!$H:$H,MATCH(1,(MONTH(三跨两临近重点区段!$H:$H)=11)*(三跨两临近重点区段!$A:$A=D258)*(三跨两临近重点区段!$F:$F="现存区段"),0))),"")</f>
        <v/>
      </c>
      <c r="AD258" s="72" t="str">
        <f t="array" ref="AD258">IFERROR(IF(INDEX(三跨两临近重点区段!$F:$F,MATCH(1,(MONTH(三跨两临近重点区段!$H:$H)=11)*(三跨两临近重点区段!$A:$A=D258),0))="已取消","已取消",INDEX(三跨两临近重点区段!$I:$I,MATCH(1,(MONTH(三跨两临近重点区段!$H:$H)=11)*(三跨两临近重点区段!$A:$A=D258)*(三跨两临近重点区段!$F:$F="现存区段"),0))),"")</f>
        <v/>
      </c>
      <c r="AE258" s="284" t="str">
        <f t="array" ref="AE258">IFERROR(IF(INDEX(三跨两临近重点区段!$F:$F,MATCH(1,(MONTH(三跨两临近重点区段!$H:$H)=12)*(三跨两临近重点区段!$A:$A=D258),0))="已取消","已取消",INDEX(三跨两临近重点区段!$H:$H,MATCH(1,(MONTH(三跨两临近重点区段!$H:$H)=12)*(三跨两临近重点区段!$A:$A=D258)*(三跨两临近重点区段!$F:$F="现存区段"),0))),"")</f>
        <v/>
      </c>
      <c r="AF258" s="72" t="str">
        <f t="array" ref="AF258">IFERROR(IF(INDEX(三跨两临近重点区段!$F:$F,MATCH(1,(MONTH(三跨两临近重点区段!$H:$H)=12)*(三跨两临近重点区段!$A:$A=D258),0))="已取消","已取消",INDEX(三跨两临近重点区段!$I:$I,MATCH(1,(MONTH(三跨两临近重点区段!$H:$H)=12)*(三跨两临近重点区段!$A:$A=D258)*(三跨两临近重点区段!$F:$F="现存区段"),0))),"")</f>
        <v/>
      </c>
      <c r="AH258" t="e">
        <f t="array" ref="AH258">INDEX(三跨两临近重点区段!$G:$G,MATCH(D258,三跨两临近重点区段!$A:$A,0))</f>
        <v>#N/A</v>
      </c>
    </row>
    <row r="259" ht="14.25" spans="1:34">
      <c r="A259" s="263" t="s">
        <v>363</v>
      </c>
      <c r="B259" s="264" t="s">
        <v>2494</v>
      </c>
      <c r="C259" s="263" t="s">
        <v>2316</v>
      </c>
      <c r="D259" s="263" t="s">
        <v>2540</v>
      </c>
      <c r="E259" s="265" t="s">
        <v>2458</v>
      </c>
      <c r="F259" s="264" t="s">
        <v>125</v>
      </c>
      <c r="G259" s="263" t="s">
        <v>399</v>
      </c>
      <c r="H259" s="263" t="s">
        <v>399</v>
      </c>
      <c r="I259" s="288"/>
      <c r="J259" s="196"/>
      <c r="K259" s="196"/>
      <c r="L259" s="196"/>
      <c r="M259" s="270"/>
      <c r="N259" s="270"/>
      <c r="O259" s="33"/>
      <c r="P259" s="107"/>
      <c r="Q259" s="279"/>
      <c r="R259" s="279"/>
      <c r="S259" s="278">
        <v>45457</v>
      </c>
      <c r="T259" s="279" t="s">
        <v>2117</v>
      </c>
      <c r="U259" s="268" t="str">
        <f t="array" ref="U259">IFERROR(IF(INDEX(三跨两临近重点区段!$F:$F,MATCH(1,(MONTH(三跨两临近重点区段!$H:$H)=7)*(三跨两临近重点区段!$A:$A=D259),0))="已取消","已取消",INDEX(三跨两临近重点区段!$H:$H,MATCH(1,(MONTH(三跨两临近重点区段!$H:$H)=7)*(三跨两临近重点区段!$A:$A=D259)*(三跨两临近重点区段!$F:$F="现存区段"),0))),"")</f>
        <v/>
      </c>
      <c r="V259" s="232" t="str">
        <f t="array" ref="V259">IFERROR(IF(INDEX(三跨两临近重点区段!$F:$F,MATCH(1,(MONTH(三跨两临近重点区段!$H:$H)=7)*(三跨两临近重点区段!$A:$A=D259),0))="已取消","已取消",INDEX(三跨两临近重点区段!$I:$I,MATCH(1,(MONTH(三跨两临近重点区段!$H:$H)=7)*(三跨两临近重点区段!$A:$A=D259)*(三跨两临近重点区段!$F:$F="现存区段"),0))),"")</f>
        <v/>
      </c>
      <c r="W259" s="268" t="str">
        <f t="array" ref="W259">IFERROR(IF(INDEX(三跨两临近重点区段!$F:$F,MATCH(1,(MONTH(三跨两临近重点区段!$H:$H)=8)*(三跨两临近重点区段!$A:$A=D259),0))="已取消","已取消",INDEX(三跨两临近重点区段!$H:$H,MATCH(1,(MONTH(三跨两临近重点区段!$H:$H)=8)*(三跨两临近重点区段!$A:$A=D259)*(三跨两临近重点区段!$F:$F="现存区段"),0))),"")</f>
        <v/>
      </c>
      <c r="X259" s="232" t="str">
        <f t="array" ref="X259">IFERROR(IF(INDEX(三跨两临近重点区段!$F:$F,MATCH(1,(MONTH(三跨两临近重点区段!$H:$H)=8)*(三跨两临近重点区段!$A:$A=D259),0))="已取消","已取消",INDEX(三跨两临近重点区段!$I:$I,MATCH(1,(MONTH(三跨两临近重点区段!$H:$H)=8)*(三跨两临近重点区段!$A:$A=D259)*(三跨两临近重点区段!$F:$F="现存区段"),0))),"")</f>
        <v/>
      </c>
      <c r="Y259" s="268" t="str">
        <f t="array" ref="Y259">IFERROR(IF(INDEX(三跨两临近重点区段!$F:$F,MATCH(1,(MONTH(三跨两临近重点区段!$H:$H)=9)*(三跨两临近重点区段!$A:$A=D259),0))="已取消","已取消",INDEX(三跨两临近重点区段!$H:$H,MATCH(1,(MONTH(三跨两临近重点区段!$H:$H)=9)*(三跨两临近重点区段!$A:$A=D259)*(三跨两临近重点区段!$F:$F="现存区段"),0))),"")</f>
        <v/>
      </c>
      <c r="Z259" s="232" t="str">
        <f t="array" ref="Z259">IFERROR(IF(INDEX(三跨两临近重点区段!$F:$F,MATCH(1,(MONTH(三跨两临近重点区段!$H:$H)=9)*(三跨两临近重点区段!$A:$A=D259),0))="已取消","已取消",INDEX(三跨两临近重点区段!$I:$I,MATCH(1,(MONTH(三跨两临近重点区段!$H:$H)=9)*(三跨两临近重点区段!$A:$A=D259)*(三跨两临近重点区段!$F:$F="现存区段"),0))),"")</f>
        <v/>
      </c>
      <c r="AA259" s="268" t="str">
        <f t="array" ref="AA259">IFERROR(IF(INDEX(三跨两临近重点区段!$F:$F,MATCH(1,(MONTH(三跨两临近重点区段!$H:$H)=10)*(三跨两临近重点区段!$A:$A=D259),0))="已取消","已取消",INDEX(三跨两临近重点区段!$H:$H,MATCH(1,(MONTH(三跨两临近重点区段!$H:$H)=10)*(三跨两临近重点区段!$A:$A=D259)*(三跨两临近重点区段!$F:$F="现存区段"),0))),"")</f>
        <v/>
      </c>
      <c r="AB259" s="72" t="str">
        <f t="array" ref="AB259">IFERROR(IF(INDEX(三跨两临近重点区段!$F:$F,MATCH(1,(MONTH(三跨两临近重点区段!$H:$H)=10)*(三跨两临近重点区段!$A:$A=D259),0))="已取消","已取消",INDEX(三跨两临近重点区段!$I:$I,MATCH(1,(MONTH(三跨两临近重点区段!$H:$H)=10)*(三跨两临近重点区段!$A:$A=D259)*(三跨两临近重点区段!$F:$F="现存区段"),0))),"")</f>
        <v/>
      </c>
      <c r="AC259" s="284" t="str">
        <f t="array" ref="AC259">IFERROR(IF(INDEX(三跨两临近重点区段!$F:$F,MATCH(1,(MONTH(三跨两临近重点区段!$H:$H)=11)*(三跨两临近重点区段!$A:$A=D259),0))="已取消","已取消",INDEX(三跨两临近重点区段!$H:$H,MATCH(1,(MONTH(三跨两临近重点区段!$H:$H)=11)*(三跨两临近重点区段!$A:$A=D259)*(三跨两临近重点区段!$F:$F="现存区段"),0))),"")</f>
        <v/>
      </c>
      <c r="AD259" s="72" t="str">
        <f t="array" ref="AD259">IFERROR(IF(INDEX(三跨两临近重点区段!$F:$F,MATCH(1,(MONTH(三跨两临近重点区段!$H:$H)=11)*(三跨两临近重点区段!$A:$A=D259),0))="已取消","已取消",INDEX(三跨两临近重点区段!$I:$I,MATCH(1,(MONTH(三跨两临近重点区段!$H:$H)=11)*(三跨两临近重点区段!$A:$A=D259)*(三跨两临近重点区段!$F:$F="现存区段"),0))),"")</f>
        <v/>
      </c>
      <c r="AE259" s="284" t="str">
        <f t="array" ref="AE259">IFERROR(IF(INDEX(三跨两临近重点区段!$F:$F,MATCH(1,(MONTH(三跨两临近重点区段!$H:$H)=12)*(三跨两临近重点区段!$A:$A=D259),0))="已取消","已取消",INDEX(三跨两临近重点区段!$H:$H,MATCH(1,(MONTH(三跨两临近重点区段!$H:$H)=12)*(三跨两临近重点区段!$A:$A=D259)*(三跨两临近重点区段!$F:$F="现存区段"),0))),"")</f>
        <v/>
      </c>
      <c r="AF259" s="72" t="str">
        <f t="array" ref="AF259">IFERROR(IF(INDEX(三跨两临近重点区段!$F:$F,MATCH(1,(MONTH(三跨两临近重点区段!$H:$H)=12)*(三跨两临近重点区段!$A:$A=D259),0))="已取消","已取消",INDEX(三跨两临近重点区段!$I:$I,MATCH(1,(MONTH(三跨两临近重点区段!$H:$H)=12)*(三跨两临近重点区段!$A:$A=D259)*(三跨两临近重点区段!$F:$F="现存区段"),0))),"")</f>
        <v/>
      </c>
      <c r="AH259" t="e">
        <f t="array" ref="AH259">INDEX(三跨两临近重点区段!$G:$G,MATCH(D259,三跨两临近重点区段!$A:$A,0))</f>
        <v>#N/A</v>
      </c>
    </row>
    <row r="260" ht="14.25" spans="1:34">
      <c r="A260" s="263" t="s">
        <v>150</v>
      </c>
      <c r="B260" s="264" t="s">
        <v>2536</v>
      </c>
      <c r="C260" s="263" t="s">
        <v>2326</v>
      </c>
      <c r="D260" s="263" t="s">
        <v>2541</v>
      </c>
      <c r="E260" s="265" t="s">
        <v>2458</v>
      </c>
      <c r="F260" s="264" t="s">
        <v>125</v>
      </c>
      <c r="G260" s="263" t="s">
        <v>445</v>
      </c>
      <c r="H260" s="263" t="s">
        <v>445</v>
      </c>
      <c r="I260" s="288"/>
      <c r="J260" s="196"/>
      <c r="K260" s="196"/>
      <c r="L260" s="196"/>
      <c r="M260" s="270"/>
      <c r="N260" s="270"/>
      <c r="O260" s="33"/>
      <c r="P260" s="107"/>
      <c r="Q260" s="279"/>
      <c r="R260" s="279"/>
      <c r="S260" s="282">
        <v>45464.6930555556</v>
      </c>
      <c r="T260" s="279" t="s">
        <v>2117</v>
      </c>
      <c r="U260" s="268" t="str">
        <f t="array" ref="U260">IFERROR(IF(INDEX(三跨两临近重点区段!$F:$F,MATCH(1,(MONTH(三跨两临近重点区段!$H:$H)=7)*(三跨两临近重点区段!$A:$A=D260),0))="已取消","已取消",INDEX(三跨两临近重点区段!$H:$H,MATCH(1,(MONTH(三跨两临近重点区段!$H:$H)=7)*(三跨两临近重点区段!$A:$A=D260)*(三跨两临近重点区段!$F:$F="现存区段"),0))),"")</f>
        <v/>
      </c>
      <c r="V260" s="232" t="str">
        <f t="array" ref="V260">IFERROR(IF(INDEX(三跨两临近重点区段!$F:$F,MATCH(1,(MONTH(三跨两临近重点区段!$H:$H)=7)*(三跨两临近重点区段!$A:$A=D260),0))="已取消","已取消",INDEX(三跨两临近重点区段!$I:$I,MATCH(1,(MONTH(三跨两临近重点区段!$H:$H)=7)*(三跨两临近重点区段!$A:$A=D260)*(三跨两临近重点区段!$F:$F="现存区段"),0))),"")</f>
        <v/>
      </c>
      <c r="W260" s="268" t="str">
        <f t="array" ref="W260">IFERROR(IF(INDEX(三跨两临近重点区段!$F:$F,MATCH(1,(MONTH(三跨两临近重点区段!$H:$H)=8)*(三跨两临近重点区段!$A:$A=D260),0))="已取消","已取消",INDEX(三跨两临近重点区段!$H:$H,MATCH(1,(MONTH(三跨两临近重点区段!$H:$H)=8)*(三跨两临近重点区段!$A:$A=D260)*(三跨两临近重点区段!$F:$F="现存区段"),0))),"")</f>
        <v/>
      </c>
      <c r="X260" s="232" t="str">
        <f t="array" ref="X260">IFERROR(IF(INDEX(三跨两临近重点区段!$F:$F,MATCH(1,(MONTH(三跨两临近重点区段!$H:$H)=8)*(三跨两临近重点区段!$A:$A=D260),0))="已取消","已取消",INDEX(三跨两临近重点区段!$I:$I,MATCH(1,(MONTH(三跨两临近重点区段!$H:$H)=8)*(三跨两临近重点区段!$A:$A=D260)*(三跨两临近重点区段!$F:$F="现存区段"),0))),"")</f>
        <v/>
      </c>
      <c r="Y260" s="268" t="str">
        <f t="array" ref="Y260">IFERROR(IF(INDEX(三跨两临近重点区段!$F:$F,MATCH(1,(MONTH(三跨两临近重点区段!$H:$H)=9)*(三跨两临近重点区段!$A:$A=D260),0))="已取消","已取消",INDEX(三跨两临近重点区段!$H:$H,MATCH(1,(MONTH(三跨两临近重点区段!$H:$H)=9)*(三跨两临近重点区段!$A:$A=D260)*(三跨两临近重点区段!$F:$F="现存区段"),0))),"")</f>
        <v/>
      </c>
      <c r="Z260" s="232" t="str">
        <f t="array" ref="Z260">IFERROR(IF(INDEX(三跨两临近重点区段!$F:$F,MATCH(1,(MONTH(三跨两临近重点区段!$H:$H)=9)*(三跨两临近重点区段!$A:$A=D260),0))="已取消","已取消",INDEX(三跨两临近重点区段!$I:$I,MATCH(1,(MONTH(三跨两临近重点区段!$H:$H)=9)*(三跨两临近重点区段!$A:$A=D260)*(三跨两临近重点区段!$F:$F="现存区段"),0))),"")</f>
        <v/>
      </c>
      <c r="AA260" s="268" t="str">
        <f t="array" ref="AA260">IFERROR(IF(INDEX(三跨两临近重点区段!$F:$F,MATCH(1,(MONTH(三跨两临近重点区段!$H:$H)=10)*(三跨两临近重点区段!$A:$A=D260),0))="已取消","已取消",INDEX(三跨两临近重点区段!$H:$H,MATCH(1,(MONTH(三跨两临近重点区段!$H:$H)=10)*(三跨两临近重点区段!$A:$A=D260)*(三跨两临近重点区段!$F:$F="现存区段"),0))),"")</f>
        <v/>
      </c>
      <c r="AB260" s="72" t="str">
        <f t="array" ref="AB260">IFERROR(IF(INDEX(三跨两临近重点区段!$F:$F,MATCH(1,(MONTH(三跨两临近重点区段!$H:$H)=10)*(三跨两临近重点区段!$A:$A=D260),0))="已取消","已取消",INDEX(三跨两临近重点区段!$I:$I,MATCH(1,(MONTH(三跨两临近重点区段!$H:$H)=10)*(三跨两临近重点区段!$A:$A=D260)*(三跨两临近重点区段!$F:$F="现存区段"),0))),"")</f>
        <v/>
      </c>
      <c r="AC260" s="284" t="str">
        <f t="array" ref="AC260">IFERROR(IF(INDEX(三跨两临近重点区段!$F:$F,MATCH(1,(MONTH(三跨两临近重点区段!$H:$H)=11)*(三跨两临近重点区段!$A:$A=D260),0))="已取消","已取消",INDEX(三跨两临近重点区段!$H:$H,MATCH(1,(MONTH(三跨两临近重点区段!$H:$H)=11)*(三跨两临近重点区段!$A:$A=D260)*(三跨两临近重点区段!$F:$F="现存区段"),0))),"")</f>
        <v/>
      </c>
      <c r="AD260" s="72" t="str">
        <f t="array" ref="AD260">IFERROR(IF(INDEX(三跨两临近重点区段!$F:$F,MATCH(1,(MONTH(三跨两临近重点区段!$H:$H)=11)*(三跨两临近重点区段!$A:$A=D260),0))="已取消","已取消",INDEX(三跨两临近重点区段!$I:$I,MATCH(1,(MONTH(三跨两临近重点区段!$H:$H)=11)*(三跨两临近重点区段!$A:$A=D260)*(三跨两临近重点区段!$F:$F="现存区段"),0))),"")</f>
        <v/>
      </c>
      <c r="AE260" s="284" t="str">
        <f t="array" ref="AE260">IFERROR(IF(INDEX(三跨两临近重点区段!$F:$F,MATCH(1,(MONTH(三跨两临近重点区段!$H:$H)=12)*(三跨两临近重点区段!$A:$A=D260),0))="已取消","已取消",INDEX(三跨两临近重点区段!$H:$H,MATCH(1,(MONTH(三跨两临近重点区段!$H:$H)=12)*(三跨两临近重点区段!$A:$A=D260)*(三跨两临近重点区段!$F:$F="现存区段"),0))),"")</f>
        <v/>
      </c>
      <c r="AF260" s="72" t="str">
        <f t="array" ref="AF260">IFERROR(IF(INDEX(三跨两临近重点区段!$F:$F,MATCH(1,(MONTH(三跨两临近重点区段!$H:$H)=12)*(三跨两临近重点区段!$A:$A=D260),0))="已取消","已取消",INDEX(三跨两临近重点区段!$I:$I,MATCH(1,(MONTH(三跨两临近重点区段!$H:$H)=12)*(三跨两临近重点区段!$A:$A=D260)*(三跨两临近重点区段!$F:$F="现存区段"),0))),"")</f>
        <v/>
      </c>
      <c r="AH260" t="e">
        <f t="array" ref="AH260">INDEX(三跨两临近重点区段!$G:$G,MATCH(D260,三跨两临近重点区段!$A:$A,0))</f>
        <v>#N/A</v>
      </c>
    </row>
    <row r="261" ht="14.25" spans="1:34">
      <c r="A261" s="263" t="s">
        <v>363</v>
      </c>
      <c r="B261" s="264" t="s">
        <v>2497</v>
      </c>
      <c r="C261" s="263" t="s">
        <v>2316</v>
      </c>
      <c r="D261" s="263" t="s">
        <v>2542</v>
      </c>
      <c r="E261" s="265" t="s">
        <v>2458</v>
      </c>
      <c r="F261" s="264" t="s">
        <v>125</v>
      </c>
      <c r="G261" s="263" t="s">
        <v>399</v>
      </c>
      <c r="H261" s="263" t="s">
        <v>399</v>
      </c>
      <c r="I261" s="288"/>
      <c r="J261" s="196"/>
      <c r="K261" s="196"/>
      <c r="L261" s="196"/>
      <c r="M261" s="270"/>
      <c r="N261" s="270"/>
      <c r="O261" s="33"/>
      <c r="P261" s="107"/>
      <c r="Q261" s="279"/>
      <c r="R261" s="279"/>
      <c r="S261" s="278">
        <v>45457</v>
      </c>
      <c r="T261" s="279" t="s">
        <v>2117</v>
      </c>
      <c r="U261" s="268" t="str">
        <f t="array" ref="U261">IFERROR(IF(INDEX(三跨两临近重点区段!$F:$F,MATCH(1,(MONTH(三跨两临近重点区段!$H:$H)=7)*(三跨两临近重点区段!$A:$A=D261),0))="已取消","已取消",INDEX(三跨两临近重点区段!$H:$H,MATCH(1,(MONTH(三跨两临近重点区段!$H:$H)=7)*(三跨两临近重点区段!$A:$A=D261)*(三跨两临近重点区段!$F:$F="现存区段"),0))),"")</f>
        <v/>
      </c>
      <c r="V261" s="232" t="str">
        <f t="array" ref="V261">IFERROR(IF(INDEX(三跨两临近重点区段!$F:$F,MATCH(1,(MONTH(三跨两临近重点区段!$H:$H)=7)*(三跨两临近重点区段!$A:$A=D261),0))="已取消","已取消",INDEX(三跨两临近重点区段!$I:$I,MATCH(1,(MONTH(三跨两临近重点区段!$H:$H)=7)*(三跨两临近重点区段!$A:$A=D261)*(三跨两临近重点区段!$F:$F="现存区段"),0))),"")</f>
        <v/>
      </c>
      <c r="W261" s="268" t="str">
        <f t="array" ref="W261">IFERROR(IF(INDEX(三跨两临近重点区段!$F:$F,MATCH(1,(MONTH(三跨两临近重点区段!$H:$H)=8)*(三跨两临近重点区段!$A:$A=D261),0))="已取消","已取消",INDEX(三跨两临近重点区段!$H:$H,MATCH(1,(MONTH(三跨两临近重点区段!$H:$H)=8)*(三跨两临近重点区段!$A:$A=D261)*(三跨两临近重点区段!$F:$F="现存区段"),0))),"")</f>
        <v/>
      </c>
      <c r="X261" s="232" t="str">
        <f t="array" ref="X261">IFERROR(IF(INDEX(三跨两临近重点区段!$F:$F,MATCH(1,(MONTH(三跨两临近重点区段!$H:$H)=8)*(三跨两临近重点区段!$A:$A=D261),0))="已取消","已取消",INDEX(三跨两临近重点区段!$I:$I,MATCH(1,(MONTH(三跨两临近重点区段!$H:$H)=8)*(三跨两临近重点区段!$A:$A=D261)*(三跨两临近重点区段!$F:$F="现存区段"),0))),"")</f>
        <v/>
      </c>
      <c r="Y261" s="268" t="str">
        <f t="array" ref="Y261">IFERROR(IF(INDEX(三跨两临近重点区段!$F:$F,MATCH(1,(MONTH(三跨两临近重点区段!$H:$H)=9)*(三跨两临近重点区段!$A:$A=D261),0))="已取消","已取消",INDEX(三跨两临近重点区段!$H:$H,MATCH(1,(MONTH(三跨两临近重点区段!$H:$H)=9)*(三跨两临近重点区段!$A:$A=D261)*(三跨两临近重点区段!$F:$F="现存区段"),0))),"")</f>
        <v/>
      </c>
      <c r="Z261" s="232" t="str">
        <f t="array" ref="Z261">IFERROR(IF(INDEX(三跨两临近重点区段!$F:$F,MATCH(1,(MONTH(三跨两临近重点区段!$H:$H)=9)*(三跨两临近重点区段!$A:$A=D261),0))="已取消","已取消",INDEX(三跨两临近重点区段!$I:$I,MATCH(1,(MONTH(三跨两临近重点区段!$H:$H)=9)*(三跨两临近重点区段!$A:$A=D261)*(三跨两临近重点区段!$F:$F="现存区段"),0))),"")</f>
        <v/>
      </c>
      <c r="AA261" s="268" t="str">
        <f t="array" ref="AA261">IFERROR(IF(INDEX(三跨两临近重点区段!$F:$F,MATCH(1,(MONTH(三跨两临近重点区段!$H:$H)=10)*(三跨两临近重点区段!$A:$A=D261),0))="已取消","已取消",INDEX(三跨两临近重点区段!$H:$H,MATCH(1,(MONTH(三跨两临近重点区段!$H:$H)=10)*(三跨两临近重点区段!$A:$A=D261)*(三跨两临近重点区段!$F:$F="现存区段"),0))),"")</f>
        <v/>
      </c>
      <c r="AB261" s="72" t="str">
        <f t="array" ref="AB261">IFERROR(IF(INDEX(三跨两临近重点区段!$F:$F,MATCH(1,(MONTH(三跨两临近重点区段!$H:$H)=10)*(三跨两临近重点区段!$A:$A=D261),0))="已取消","已取消",INDEX(三跨两临近重点区段!$I:$I,MATCH(1,(MONTH(三跨两临近重点区段!$H:$H)=10)*(三跨两临近重点区段!$A:$A=D261)*(三跨两临近重点区段!$F:$F="现存区段"),0))),"")</f>
        <v/>
      </c>
      <c r="AC261" s="284" t="str">
        <f t="array" ref="AC261">IFERROR(IF(INDEX(三跨两临近重点区段!$F:$F,MATCH(1,(MONTH(三跨两临近重点区段!$H:$H)=11)*(三跨两临近重点区段!$A:$A=D261),0))="已取消","已取消",INDEX(三跨两临近重点区段!$H:$H,MATCH(1,(MONTH(三跨两临近重点区段!$H:$H)=11)*(三跨两临近重点区段!$A:$A=D261)*(三跨两临近重点区段!$F:$F="现存区段"),0))),"")</f>
        <v/>
      </c>
      <c r="AD261" s="72" t="str">
        <f t="array" ref="AD261">IFERROR(IF(INDEX(三跨两临近重点区段!$F:$F,MATCH(1,(MONTH(三跨两临近重点区段!$H:$H)=11)*(三跨两临近重点区段!$A:$A=D261),0))="已取消","已取消",INDEX(三跨两临近重点区段!$I:$I,MATCH(1,(MONTH(三跨两临近重点区段!$H:$H)=11)*(三跨两临近重点区段!$A:$A=D261)*(三跨两临近重点区段!$F:$F="现存区段"),0))),"")</f>
        <v/>
      </c>
      <c r="AE261" s="284" t="str">
        <f t="array" ref="AE261">IFERROR(IF(INDEX(三跨两临近重点区段!$F:$F,MATCH(1,(MONTH(三跨两临近重点区段!$H:$H)=12)*(三跨两临近重点区段!$A:$A=D261),0))="已取消","已取消",INDEX(三跨两临近重点区段!$H:$H,MATCH(1,(MONTH(三跨两临近重点区段!$H:$H)=12)*(三跨两临近重点区段!$A:$A=D261)*(三跨两临近重点区段!$F:$F="现存区段"),0))),"")</f>
        <v/>
      </c>
      <c r="AF261" s="72" t="str">
        <f t="array" ref="AF261">IFERROR(IF(INDEX(三跨两临近重点区段!$F:$F,MATCH(1,(MONTH(三跨两临近重点区段!$H:$H)=12)*(三跨两临近重点区段!$A:$A=D261),0))="已取消","已取消",INDEX(三跨两临近重点区段!$I:$I,MATCH(1,(MONTH(三跨两临近重点区段!$H:$H)=12)*(三跨两临近重点区段!$A:$A=D261)*(三跨两临近重点区段!$F:$F="现存区段"),0))),"")</f>
        <v/>
      </c>
      <c r="AH261" t="e">
        <f t="array" ref="AH261">INDEX(三跨两临近重点区段!$G:$G,MATCH(D261,三跨两临近重点区段!$A:$A,0))</f>
        <v>#N/A</v>
      </c>
    </row>
    <row r="262" ht="14.25" spans="1:34">
      <c r="A262" s="263" t="s">
        <v>150</v>
      </c>
      <c r="B262" s="264" t="s">
        <v>2521</v>
      </c>
      <c r="C262" s="263" t="s">
        <v>2543</v>
      </c>
      <c r="D262" s="263" t="s">
        <v>2544</v>
      </c>
      <c r="E262" s="265" t="s">
        <v>2458</v>
      </c>
      <c r="F262" s="264" t="s">
        <v>125</v>
      </c>
      <c r="G262" s="263" t="s">
        <v>428</v>
      </c>
      <c r="H262" s="263" t="s">
        <v>428</v>
      </c>
      <c r="I262" s="288"/>
      <c r="J262" s="196"/>
      <c r="K262" s="196"/>
      <c r="L262" s="196"/>
      <c r="M262" s="270"/>
      <c r="N262" s="270"/>
      <c r="O262" s="33"/>
      <c r="P262" s="107"/>
      <c r="Q262" s="279"/>
      <c r="R262" s="279"/>
      <c r="S262" s="282">
        <v>45457.5069444444</v>
      </c>
      <c r="T262" s="279" t="s">
        <v>2117</v>
      </c>
      <c r="U262" s="268" t="str">
        <f t="array" ref="U262">IFERROR(IF(INDEX(三跨两临近重点区段!$F:$F,MATCH(1,(MONTH(三跨两临近重点区段!$H:$H)=7)*(三跨两临近重点区段!$A:$A=D262),0))="已取消","已取消",INDEX(三跨两临近重点区段!$H:$H,MATCH(1,(MONTH(三跨两临近重点区段!$H:$H)=7)*(三跨两临近重点区段!$A:$A=D262)*(三跨两临近重点区段!$F:$F="现存区段"),0))),"")</f>
        <v/>
      </c>
      <c r="V262" s="232" t="str">
        <f t="array" ref="V262">IFERROR(IF(INDEX(三跨两临近重点区段!$F:$F,MATCH(1,(MONTH(三跨两临近重点区段!$H:$H)=7)*(三跨两临近重点区段!$A:$A=D262),0))="已取消","已取消",INDEX(三跨两临近重点区段!$I:$I,MATCH(1,(MONTH(三跨两临近重点区段!$H:$H)=7)*(三跨两临近重点区段!$A:$A=D262)*(三跨两临近重点区段!$F:$F="现存区段"),0))),"")</f>
        <v/>
      </c>
      <c r="W262" s="268" t="str">
        <f t="array" ref="W262">IFERROR(IF(INDEX(三跨两临近重点区段!$F:$F,MATCH(1,(MONTH(三跨两临近重点区段!$H:$H)=8)*(三跨两临近重点区段!$A:$A=D262),0))="已取消","已取消",INDEX(三跨两临近重点区段!$H:$H,MATCH(1,(MONTH(三跨两临近重点区段!$H:$H)=8)*(三跨两临近重点区段!$A:$A=D262)*(三跨两临近重点区段!$F:$F="现存区段"),0))),"")</f>
        <v/>
      </c>
      <c r="X262" s="232" t="str">
        <f t="array" ref="X262">IFERROR(IF(INDEX(三跨两临近重点区段!$F:$F,MATCH(1,(MONTH(三跨两临近重点区段!$H:$H)=8)*(三跨两临近重点区段!$A:$A=D262),0))="已取消","已取消",INDEX(三跨两临近重点区段!$I:$I,MATCH(1,(MONTH(三跨两临近重点区段!$H:$H)=8)*(三跨两临近重点区段!$A:$A=D262)*(三跨两临近重点区段!$F:$F="现存区段"),0))),"")</f>
        <v/>
      </c>
      <c r="Y262" s="268" t="str">
        <f t="array" ref="Y262">IFERROR(IF(INDEX(三跨两临近重点区段!$F:$F,MATCH(1,(MONTH(三跨两临近重点区段!$H:$H)=9)*(三跨两临近重点区段!$A:$A=D262),0))="已取消","已取消",INDEX(三跨两临近重点区段!$H:$H,MATCH(1,(MONTH(三跨两临近重点区段!$H:$H)=9)*(三跨两临近重点区段!$A:$A=D262)*(三跨两临近重点区段!$F:$F="现存区段"),0))),"")</f>
        <v/>
      </c>
      <c r="Z262" s="232" t="str">
        <f t="array" ref="Z262">IFERROR(IF(INDEX(三跨两临近重点区段!$F:$F,MATCH(1,(MONTH(三跨两临近重点区段!$H:$H)=9)*(三跨两临近重点区段!$A:$A=D262),0))="已取消","已取消",INDEX(三跨两临近重点区段!$I:$I,MATCH(1,(MONTH(三跨两临近重点区段!$H:$H)=9)*(三跨两临近重点区段!$A:$A=D262)*(三跨两临近重点区段!$F:$F="现存区段"),0))),"")</f>
        <v/>
      </c>
      <c r="AA262" s="268" t="str">
        <f t="array" ref="AA262">IFERROR(IF(INDEX(三跨两临近重点区段!$F:$F,MATCH(1,(MONTH(三跨两临近重点区段!$H:$H)=10)*(三跨两临近重点区段!$A:$A=D262),0))="已取消","已取消",INDEX(三跨两临近重点区段!$H:$H,MATCH(1,(MONTH(三跨两临近重点区段!$H:$H)=10)*(三跨两临近重点区段!$A:$A=D262)*(三跨两临近重点区段!$F:$F="现存区段"),0))),"")</f>
        <v/>
      </c>
      <c r="AB262" s="72" t="str">
        <f t="array" ref="AB262">IFERROR(IF(INDEX(三跨两临近重点区段!$F:$F,MATCH(1,(MONTH(三跨两临近重点区段!$H:$H)=10)*(三跨两临近重点区段!$A:$A=D262),0))="已取消","已取消",INDEX(三跨两临近重点区段!$I:$I,MATCH(1,(MONTH(三跨两临近重点区段!$H:$H)=10)*(三跨两临近重点区段!$A:$A=D262)*(三跨两临近重点区段!$F:$F="现存区段"),0))),"")</f>
        <v/>
      </c>
      <c r="AC262" s="284" t="str">
        <f t="array" ref="AC262">IFERROR(IF(INDEX(三跨两临近重点区段!$F:$F,MATCH(1,(MONTH(三跨两临近重点区段!$H:$H)=11)*(三跨两临近重点区段!$A:$A=D262),0))="已取消","已取消",INDEX(三跨两临近重点区段!$H:$H,MATCH(1,(MONTH(三跨两临近重点区段!$H:$H)=11)*(三跨两临近重点区段!$A:$A=D262)*(三跨两临近重点区段!$F:$F="现存区段"),0))),"")</f>
        <v/>
      </c>
      <c r="AD262" s="72" t="str">
        <f t="array" ref="AD262">IFERROR(IF(INDEX(三跨两临近重点区段!$F:$F,MATCH(1,(MONTH(三跨两临近重点区段!$H:$H)=11)*(三跨两临近重点区段!$A:$A=D262),0))="已取消","已取消",INDEX(三跨两临近重点区段!$I:$I,MATCH(1,(MONTH(三跨两临近重点区段!$H:$H)=11)*(三跨两临近重点区段!$A:$A=D262)*(三跨两临近重点区段!$F:$F="现存区段"),0))),"")</f>
        <v/>
      </c>
      <c r="AE262" s="284" t="str">
        <f t="array" ref="AE262">IFERROR(IF(INDEX(三跨两临近重点区段!$F:$F,MATCH(1,(MONTH(三跨两临近重点区段!$H:$H)=12)*(三跨两临近重点区段!$A:$A=D262),0))="已取消","已取消",INDEX(三跨两临近重点区段!$H:$H,MATCH(1,(MONTH(三跨两临近重点区段!$H:$H)=12)*(三跨两临近重点区段!$A:$A=D262)*(三跨两临近重点区段!$F:$F="现存区段"),0))),"")</f>
        <v/>
      </c>
      <c r="AF262" s="72" t="str">
        <f t="array" ref="AF262">IFERROR(IF(INDEX(三跨两临近重点区段!$F:$F,MATCH(1,(MONTH(三跨两临近重点区段!$H:$H)=12)*(三跨两临近重点区段!$A:$A=D262),0))="已取消","已取消",INDEX(三跨两临近重点区段!$I:$I,MATCH(1,(MONTH(三跨两临近重点区段!$H:$H)=12)*(三跨两临近重点区段!$A:$A=D262)*(三跨两临近重点区段!$F:$F="现存区段"),0))),"")</f>
        <v/>
      </c>
      <c r="AH262" t="e">
        <f t="array" ref="AH262">INDEX(三跨两临近重点区段!$G:$G,MATCH(D262,三跨两临近重点区段!$A:$A,0))</f>
        <v>#N/A</v>
      </c>
    </row>
    <row r="263" ht="14.25" spans="1:34">
      <c r="A263" s="263" t="s">
        <v>363</v>
      </c>
      <c r="B263" s="264" t="s">
        <v>2494</v>
      </c>
      <c r="C263" s="263" t="s">
        <v>2545</v>
      </c>
      <c r="D263" s="263" t="s">
        <v>2546</v>
      </c>
      <c r="E263" s="265" t="s">
        <v>2458</v>
      </c>
      <c r="F263" s="264" t="s">
        <v>125</v>
      </c>
      <c r="G263" s="263" t="s">
        <v>399</v>
      </c>
      <c r="H263" s="263" t="s">
        <v>399</v>
      </c>
      <c r="I263" s="288"/>
      <c r="J263" s="196"/>
      <c r="K263" s="196"/>
      <c r="L263" s="196"/>
      <c r="M263" s="270"/>
      <c r="N263" s="270"/>
      <c r="O263" s="33"/>
      <c r="P263" s="107"/>
      <c r="Q263" s="279"/>
      <c r="R263" s="279"/>
      <c r="S263" s="278">
        <v>45457</v>
      </c>
      <c r="T263" s="279" t="s">
        <v>2117</v>
      </c>
      <c r="U263" s="268" t="str">
        <f t="array" ref="U263">IFERROR(IF(INDEX(三跨两临近重点区段!$F:$F,MATCH(1,(MONTH(三跨两临近重点区段!$H:$H)=7)*(三跨两临近重点区段!$A:$A=D263),0))="已取消","已取消",INDEX(三跨两临近重点区段!$H:$H,MATCH(1,(MONTH(三跨两临近重点区段!$H:$H)=7)*(三跨两临近重点区段!$A:$A=D263)*(三跨两临近重点区段!$F:$F="现存区段"),0))),"")</f>
        <v/>
      </c>
      <c r="V263" s="232" t="str">
        <f t="array" ref="V263">IFERROR(IF(INDEX(三跨两临近重点区段!$F:$F,MATCH(1,(MONTH(三跨两临近重点区段!$H:$H)=7)*(三跨两临近重点区段!$A:$A=D263),0))="已取消","已取消",INDEX(三跨两临近重点区段!$I:$I,MATCH(1,(MONTH(三跨两临近重点区段!$H:$H)=7)*(三跨两临近重点区段!$A:$A=D263)*(三跨两临近重点区段!$F:$F="现存区段"),0))),"")</f>
        <v/>
      </c>
      <c r="W263" s="268" t="str">
        <f t="array" ref="W263">IFERROR(IF(INDEX(三跨两临近重点区段!$F:$F,MATCH(1,(MONTH(三跨两临近重点区段!$H:$H)=8)*(三跨两临近重点区段!$A:$A=D263),0))="已取消","已取消",INDEX(三跨两临近重点区段!$H:$H,MATCH(1,(MONTH(三跨两临近重点区段!$H:$H)=8)*(三跨两临近重点区段!$A:$A=D263)*(三跨两临近重点区段!$F:$F="现存区段"),0))),"")</f>
        <v/>
      </c>
      <c r="X263" s="232" t="str">
        <f t="array" ref="X263">IFERROR(IF(INDEX(三跨两临近重点区段!$F:$F,MATCH(1,(MONTH(三跨两临近重点区段!$H:$H)=8)*(三跨两临近重点区段!$A:$A=D263),0))="已取消","已取消",INDEX(三跨两临近重点区段!$I:$I,MATCH(1,(MONTH(三跨两临近重点区段!$H:$H)=8)*(三跨两临近重点区段!$A:$A=D263)*(三跨两临近重点区段!$F:$F="现存区段"),0))),"")</f>
        <v/>
      </c>
      <c r="Y263" s="268" t="str">
        <f t="array" ref="Y263">IFERROR(IF(INDEX(三跨两临近重点区段!$F:$F,MATCH(1,(MONTH(三跨两临近重点区段!$H:$H)=9)*(三跨两临近重点区段!$A:$A=D263),0))="已取消","已取消",INDEX(三跨两临近重点区段!$H:$H,MATCH(1,(MONTH(三跨两临近重点区段!$H:$H)=9)*(三跨两临近重点区段!$A:$A=D263)*(三跨两临近重点区段!$F:$F="现存区段"),0))),"")</f>
        <v/>
      </c>
      <c r="Z263" s="232" t="str">
        <f t="array" ref="Z263">IFERROR(IF(INDEX(三跨两临近重点区段!$F:$F,MATCH(1,(MONTH(三跨两临近重点区段!$H:$H)=9)*(三跨两临近重点区段!$A:$A=D263),0))="已取消","已取消",INDEX(三跨两临近重点区段!$I:$I,MATCH(1,(MONTH(三跨两临近重点区段!$H:$H)=9)*(三跨两临近重点区段!$A:$A=D263)*(三跨两临近重点区段!$F:$F="现存区段"),0))),"")</f>
        <v/>
      </c>
      <c r="AA263" s="268" t="str">
        <f t="array" ref="AA263">IFERROR(IF(INDEX(三跨两临近重点区段!$F:$F,MATCH(1,(MONTH(三跨两临近重点区段!$H:$H)=10)*(三跨两临近重点区段!$A:$A=D263),0))="已取消","已取消",INDEX(三跨两临近重点区段!$H:$H,MATCH(1,(MONTH(三跨两临近重点区段!$H:$H)=10)*(三跨两临近重点区段!$A:$A=D263)*(三跨两临近重点区段!$F:$F="现存区段"),0))),"")</f>
        <v/>
      </c>
      <c r="AB263" s="72" t="str">
        <f t="array" ref="AB263">IFERROR(IF(INDEX(三跨两临近重点区段!$F:$F,MATCH(1,(MONTH(三跨两临近重点区段!$H:$H)=10)*(三跨两临近重点区段!$A:$A=D263),0))="已取消","已取消",INDEX(三跨两临近重点区段!$I:$I,MATCH(1,(MONTH(三跨两临近重点区段!$H:$H)=10)*(三跨两临近重点区段!$A:$A=D263)*(三跨两临近重点区段!$F:$F="现存区段"),0))),"")</f>
        <v/>
      </c>
      <c r="AC263" s="284" t="str">
        <f t="array" ref="AC263">IFERROR(IF(INDEX(三跨两临近重点区段!$F:$F,MATCH(1,(MONTH(三跨两临近重点区段!$H:$H)=11)*(三跨两临近重点区段!$A:$A=D263),0))="已取消","已取消",INDEX(三跨两临近重点区段!$H:$H,MATCH(1,(MONTH(三跨两临近重点区段!$H:$H)=11)*(三跨两临近重点区段!$A:$A=D263)*(三跨两临近重点区段!$F:$F="现存区段"),0))),"")</f>
        <v/>
      </c>
      <c r="AD263" s="72" t="str">
        <f t="array" ref="AD263">IFERROR(IF(INDEX(三跨两临近重点区段!$F:$F,MATCH(1,(MONTH(三跨两临近重点区段!$H:$H)=11)*(三跨两临近重点区段!$A:$A=D263),0))="已取消","已取消",INDEX(三跨两临近重点区段!$I:$I,MATCH(1,(MONTH(三跨两临近重点区段!$H:$H)=11)*(三跨两临近重点区段!$A:$A=D263)*(三跨两临近重点区段!$F:$F="现存区段"),0))),"")</f>
        <v/>
      </c>
      <c r="AE263" s="284" t="str">
        <f t="array" ref="AE263">IFERROR(IF(INDEX(三跨两临近重点区段!$F:$F,MATCH(1,(MONTH(三跨两临近重点区段!$H:$H)=12)*(三跨两临近重点区段!$A:$A=D263),0))="已取消","已取消",INDEX(三跨两临近重点区段!$H:$H,MATCH(1,(MONTH(三跨两临近重点区段!$H:$H)=12)*(三跨两临近重点区段!$A:$A=D263)*(三跨两临近重点区段!$F:$F="现存区段"),0))),"")</f>
        <v/>
      </c>
      <c r="AF263" s="72" t="str">
        <f t="array" ref="AF263">IFERROR(IF(INDEX(三跨两临近重点区段!$F:$F,MATCH(1,(MONTH(三跨两临近重点区段!$H:$H)=12)*(三跨两临近重点区段!$A:$A=D263),0))="已取消","已取消",INDEX(三跨两临近重点区段!$I:$I,MATCH(1,(MONTH(三跨两临近重点区段!$H:$H)=12)*(三跨两临近重点区段!$A:$A=D263)*(三跨两临近重点区段!$F:$F="现存区段"),0))),"")</f>
        <v/>
      </c>
      <c r="AH263" t="e">
        <f t="array" ref="AH263">INDEX(三跨两临近重点区段!$G:$G,MATCH(D263,三跨两临近重点区段!$A:$A,0))</f>
        <v>#N/A</v>
      </c>
    </row>
    <row r="264" ht="14.25" spans="1:34">
      <c r="A264" s="263" t="s">
        <v>363</v>
      </c>
      <c r="B264" s="264" t="s">
        <v>2497</v>
      </c>
      <c r="C264" s="263" t="s">
        <v>2545</v>
      </c>
      <c r="D264" s="263" t="s">
        <v>2547</v>
      </c>
      <c r="E264" s="265" t="s">
        <v>2458</v>
      </c>
      <c r="F264" s="264" t="s">
        <v>125</v>
      </c>
      <c r="G264" s="263" t="s">
        <v>399</v>
      </c>
      <c r="H264" s="263" t="s">
        <v>399</v>
      </c>
      <c r="I264" s="288"/>
      <c r="J264" s="196"/>
      <c r="K264" s="196"/>
      <c r="L264" s="196"/>
      <c r="M264" s="270"/>
      <c r="N264" s="270"/>
      <c r="O264" s="33"/>
      <c r="P264" s="107"/>
      <c r="Q264" s="279"/>
      <c r="R264" s="279"/>
      <c r="S264" s="278">
        <v>45457</v>
      </c>
      <c r="T264" s="279" t="s">
        <v>2117</v>
      </c>
      <c r="U264" s="268" t="str">
        <f t="array" ref="U264">IFERROR(IF(INDEX(三跨两临近重点区段!$F:$F,MATCH(1,(MONTH(三跨两临近重点区段!$H:$H)=7)*(三跨两临近重点区段!$A:$A=D264),0))="已取消","已取消",INDEX(三跨两临近重点区段!$H:$H,MATCH(1,(MONTH(三跨两临近重点区段!$H:$H)=7)*(三跨两临近重点区段!$A:$A=D264)*(三跨两临近重点区段!$F:$F="现存区段"),0))),"")</f>
        <v/>
      </c>
      <c r="V264" s="232" t="str">
        <f t="array" ref="V264">IFERROR(IF(INDEX(三跨两临近重点区段!$F:$F,MATCH(1,(MONTH(三跨两临近重点区段!$H:$H)=7)*(三跨两临近重点区段!$A:$A=D264),0))="已取消","已取消",INDEX(三跨两临近重点区段!$I:$I,MATCH(1,(MONTH(三跨两临近重点区段!$H:$H)=7)*(三跨两临近重点区段!$A:$A=D264)*(三跨两临近重点区段!$F:$F="现存区段"),0))),"")</f>
        <v/>
      </c>
      <c r="W264" s="268" t="str">
        <f t="array" ref="W264">IFERROR(IF(INDEX(三跨两临近重点区段!$F:$F,MATCH(1,(MONTH(三跨两临近重点区段!$H:$H)=8)*(三跨两临近重点区段!$A:$A=D264),0))="已取消","已取消",INDEX(三跨两临近重点区段!$H:$H,MATCH(1,(MONTH(三跨两临近重点区段!$H:$H)=8)*(三跨两临近重点区段!$A:$A=D264)*(三跨两临近重点区段!$F:$F="现存区段"),0))),"")</f>
        <v/>
      </c>
      <c r="X264" s="232" t="str">
        <f t="array" ref="X264">IFERROR(IF(INDEX(三跨两临近重点区段!$F:$F,MATCH(1,(MONTH(三跨两临近重点区段!$H:$H)=8)*(三跨两临近重点区段!$A:$A=D264),0))="已取消","已取消",INDEX(三跨两临近重点区段!$I:$I,MATCH(1,(MONTH(三跨两临近重点区段!$H:$H)=8)*(三跨两临近重点区段!$A:$A=D264)*(三跨两临近重点区段!$F:$F="现存区段"),0))),"")</f>
        <v/>
      </c>
      <c r="Y264" s="268" t="str">
        <f t="array" ref="Y264">IFERROR(IF(INDEX(三跨两临近重点区段!$F:$F,MATCH(1,(MONTH(三跨两临近重点区段!$H:$H)=9)*(三跨两临近重点区段!$A:$A=D264),0))="已取消","已取消",INDEX(三跨两临近重点区段!$H:$H,MATCH(1,(MONTH(三跨两临近重点区段!$H:$H)=9)*(三跨两临近重点区段!$A:$A=D264)*(三跨两临近重点区段!$F:$F="现存区段"),0))),"")</f>
        <v/>
      </c>
      <c r="Z264" s="232" t="str">
        <f t="array" ref="Z264">IFERROR(IF(INDEX(三跨两临近重点区段!$F:$F,MATCH(1,(MONTH(三跨两临近重点区段!$H:$H)=9)*(三跨两临近重点区段!$A:$A=D264),0))="已取消","已取消",INDEX(三跨两临近重点区段!$I:$I,MATCH(1,(MONTH(三跨两临近重点区段!$H:$H)=9)*(三跨两临近重点区段!$A:$A=D264)*(三跨两临近重点区段!$F:$F="现存区段"),0))),"")</f>
        <v/>
      </c>
      <c r="AA264" s="268" t="str">
        <f t="array" ref="AA264">IFERROR(IF(INDEX(三跨两临近重点区段!$F:$F,MATCH(1,(MONTH(三跨两临近重点区段!$H:$H)=10)*(三跨两临近重点区段!$A:$A=D264),0))="已取消","已取消",INDEX(三跨两临近重点区段!$H:$H,MATCH(1,(MONTH(三跨两临近重点区段!$H:$H)=10)*(三跨两临近重点区段!$A:$A=D264)*(三跨两临近重点区段!$F:$F="现存区段"),0))),"")</f>
        <v/>
      </c>
      <c r="AB264" s="72" t="str">
        <f t="array" ref="AB264">IFERROR(IF(INDEX(三跨两临近重点区段!$F:$F,MATCH(1,(MONTH(三跨两临近重点区段!$H:$H)=10)*(三跨两临近重点区段!$A:$A=D264),0))="已取消","已取消",INDEX(三跨两临近重点区段!$I:$I,MATCH(1,(MONTH(三跨两临近重点区段!$H:$H)=10)*(三跨两临近重点区段!$A:$A=D264)*(三跨两临近重点区段!$F:$F="现存区段"),0))),"")</f>
        <v/>
      </c>
      <c r="AC264" s="284" t="str">
        <f t="array" ref="AC264">IFERROR(IF(INDEX(三跨两临近重点区段!$F:$F,MATCH(1,(MONTH(三跨两临近重点区段!$H:$H)=11)*(三跨两临近重点区段!$A:$A=D264),0))="已取消","已取消",INDEX(三跨两临近重点区段!$H:$H,MATCH(1,(MONTH(三跨两临近重点区段!$H:$H)=11)*(三跨两临近重点区段!$A:$A=D264)*(三跨两临近重点区段!$F:$F="现存区段"),0))),"")</f>
        <v/>
      </c>
      <c r="AD264" s="72" t="str">
        <f t="array" ref="AD264">IFERROR(IF(INDEX(三跨两临近重点区段!$F:$F,MATCH(1,(MONTH(三跨两临近重点区段!$H:$H)=11)*(三跨两临近重点区段!$A:$A=D264),0))="已取消","已取消",INDEX(三跨两临近重点区段!$I:$I,MATCH(1,(MONTH(三跨两临近重点区段!$H:$H)=11)*(三跨两临近重点区段!$A:$A=D264)*(三跨两临近重点区段!$F:$F="现存区段"),0))),"")</f>
        <v/>
      </c>
      <c r="AE264" s="284" t="str">
        <f t="array" ref="AE264">IFERROR(IF(INDEX(三跨两临近重点区段!$F:$F,MATCH(1,(MONTH(三跨两临近重点区段!$H:$H)=12)*(三跨两临近重点区段!$A:$A=D264),0))="已取消","已取消",INDEX(三跨两临近重点区段!$H:$H,MATCH(1,(MONTH(三跨两临近重点区段!$H:$H)=12)*(三跨两临近重点区段!$A:$A=D264)*(三跨两临近重点区段!$F:$F="现存区段"),0))),"")</f>
        <v/>
      </c>
      <c r="AF264" s="72" t="str">
        <f t="array" ref="AF264">IFERROR(IF(INDEX(三跨两临近重点区段!$F:$F,MATCH(1,(MONTH(三跨两临近重点区段!$H:$H)=12)*(三跨两临近重点区段!$A:$A=D264),0))="已取消","已取消",INDEX(三跨两临近重点区段!$I:$I,MATCH(1,(MONTH(三跨两临近重点区段!$H:$H)=12)*(三跨两临近重点区段!$A:$A=D264)*(三跨两临近重点区段!$F:$F="现存区段"),0))),"")</f>
        <v/>
      </c>
      <c r="AH264" t="e">
        <f t="array" ref="AH264">INDEX(三跨两临近重点区段!$G:$G,MATCH(D264,三跨两临近重点区段!$A:$A,0))</f>
        <v>#N/A</v>
      </c>
    </row>
    <row r="265" ht="14.25" spans="1:34">
      <c r="A265" s="263" t="s">
        <v>363</v>
      </c>
      <c r="B265" s="264" t="s">
        <v>2494</v>
      </c>
      <c r="C265" s="263" t="s">
        <v>2548</v>
      </c>
      <c r="D265" s="263" t="s">
        <v>2549</v>
      </c>
      <c r="E265" s="265" t="s">
        <v>2458</v>
      </c>
      <c r="F265" s="264" t="s">
        <v>125</v>
      </c>
      <c r="G265" s="263" t="s">
        <v>399</v>
      </c>
      <c r="H265" s="263" t="s">
        <v>399</v>
      </c>
      <c r="I265" s="288"/>
      <c r="J265" s="196"/>
      <c r="K265" s="196"/>
      <c r="L265" s="196"/>
      <c r="M265" s="270"/>
      <c r="N265" s="270"/>
      <c r="O265" s="33"/>
      <c r="P265" s="107"/>
      <c r="Q265" s="279"/>
      <c r="R265" s="279"/>
      <c r="S265" s="278">
        <v>45464</v>
      </c>
      <c r="T265" s="279" t="s">
        <v>2117</v>
      </c>
      <c r="U265" s="268" t="str">
        <f t="array" ref="U265">IFERROR(IF(INDEX(三跨两临近重点区段!$F:$F,MATCH(1,(MONTH(三跨两临近重点区段!$H:$H)=7)*(三跨两临近重点区段!$A:$A=D265),0))="已取消","已取消",INDEX(三跨两临近重点区段!$H:$H,MATCH(1,(MONTH(三跨两临近重点区段!$H:$H)=7)*(三跨两临近重点区段!$A:$A=D265)*(三跨两临近重点区段!$F:$F="现存区段"),0))),"")</f>
        <v/>
      </c>
      <c r="V265" s="232" t="str">
        <f t="array" ref="V265">IFERROR(IF(INDEX(三跨两临近重点区段!$F:$F,MATCH(1,(MONTH(三跨两临近重点区段!$H:$H)=7)*(三跨两临近重点区段!$A:$A=D265),0))="已取消","已取消",INDEX(三跨两临近重点区段!$I:$I,MATCH(1,(MONTH(三跨两临近重点区段!$H:$H)=7)*(三跨两临近重点区段!$A:$A=D265)*(三跨两临近重点区段!$F:$F="现存区段"),0))),"")</f>
        <v/>
      </c>
      <c r="W265" s="268" t="str">
        <f t="array" ref="W265">IFERROR(IF(INDEX(三跨两临近重点区段!$F:$F,MATCH(1,(MONTH(三跨两临近重点区段!$H:$H)=8)*(三跨两临近重点区段!$A:$A=D265),0))="已取消","已取消",INDEX(三跨两临近重点区段!$H:$H,MATCH(1,(MONTH(三跨两临近重点区段!$H:$H)=8)*(三跨两临近重点区段!$A:$A=D265)*(三跨两临近重点区段!$F:$F="现存区段"),0))),"")</f>
        <v/>
      </c>
      <c r="X265" s="232" t="str">
        <f t="array" ref="X265">IFERROR(IF(INDEX(三跨两临近重点区段!$F:$F,MATCH(1,(MONTH(三跨两临近重点区段!$H:$H)=8)*(三跨两临近重点区段!$A:$A=D265),0))="已取消","已取消",INDEX(三跨两临近重点区段!$I:$I,MATCH(1,(MONTH(三跨两临近重点区段!$H:$H)=8)*(三跨两临近重点区段!$A:$A=D265)*(三跨两临近重点区段!$F:$F="现存区段"),0))),"")</f>
        <v/>
      </c>
      <c r="Y265" s="268" t="str">
        <f t="array" ref="Y265">IFERROR(IF(INDEX(三跨两临近重点区段!$F:$F,MATCH(1,(MONTH(三跨两临近重点区段!$H:$H)=9)*(三跨两临近重点区段!$A:$A=D265),0))="已取消","已取消",INDEX(三跨两临近重点区段!$H:$H,MATCH(1,(MONTH(三跨两临近重点区段!$H:$H)=9)*(三跨两临近重点区段!$A:$A=D265)*(三跨两临近重点区段!$F:$F="现存区段"),0))),"")</f>
        <v/>
      </c>
      <c r="Z265" s="232" t="str">
        <f t="array" ref="Z265">IFERROR(IF(INDEX(三跨两临近重点区段!$F:$F,MATCH(1,(MONTH(三跨两临近重点区段!$H:$H)=9)*(三跨两临近重点区段!$A:$A=D265),0))="已取消","已取消",INDEX(三跨两临近重点区段!$I:$I,MATCH(1,(MONTH(三跨两临近重点区段!$H:$H)=9)*(三跨两临近重点区段!$A:$A=D265)*(三跨两临近重点区段!$F:$F="现存区段"),0))),"")</f>
        <v/>
      </c>
      <c r="AA265" s="268" t="str">
        <f t="array" ref="AA265">IFERROR(IF(INDEX(三跨两临近重点区段!$F:$F,MATCH(1,(MONTH(三跨两临近重点区段!$H:$H)=10)*(三跨两临近重点区段!$A:$A=D265),0))="已取消","已取消",INDEX(三跨两临近重点区段!$H:$H,MATCH(1,(MONTH(三跨两临近重点区段!$H:$H)=10)*(三跨两临近重点区段!$A:$A=D265)*(三跨两临近重点区段!$F:$F="现存区段"),0))),"")</f>
        <v/>
      </c>
      <c r="AB265" s="72" t="str">
        <f t="array" ref="AB265">IFERROR(IF(INDEX(三跨两临近重点区段!$F:$F,MATCH(1,(MONTH(三跨两临近重点区段!$H:$H)=10)*(三跨两临近重点区段!$A:$A=D265),0))="已取消","已取消",INDEX(三跨两临近重点区段!$I:$I,MATCH(1,(MONTH(三跨两临近重点区段!$H:$H)=10)*(三跨两临近重点区段!$A:$A=D265)*(三跨两临近重点区段!$F:$F="现存区段"),0))),"")</f>
        <v/>
      </c>
      <c r="AC265" s="284" t="str">
        <f t="array" ref="AC265">IFERROR(IF(INDEX(三跨两临近重点区段!$F:$F,MATCH(1,(MONTH(三跨两临近重点区段!$H:$H)=11)*(三跨两临近重点区段!$A:$A=D265),0))="已取消","已取消",INDEX(三跨两临近重点区段!$H:$H,MATCH(1,(MONTH(三跨两临近重点区段!$H:$H)=11)*(三跨两临近重点区段!$A:$A=D265)*(三跨两临近重点区段!$F:$F="现存区段"),0))),"")</f>
        <v/>
      </c>
      <c r="AD265" s="72" t="str">
        <f t="array" ref="AD265">IFERROR(IF(INDEX(三跨两临近重点区段!$F:$F,MATCH(1,(MONTH(三跨两临近重点区段!$H:$H)=11)*(三跨两临近重点区段!$A:$A=D265),0))="已取消","已取消",INDEX(三跨两临近重点区段!$I:$I,MATCH(1,(MONTH(三跨两临近重点区段!$H:$H)=11)*(三跨两临近重点区段!$A:$A=D265)*(三跨两临近重点区段!$F:$F="现存区段"),0))),"")</f>
        <v/>
      </c>
      <c r="AE265" s="284" t="str">
        <f t="array" ref="AE265">IFERROR(IF(INDEX(三跨两临近重点区段!$F:$F,MATCH(1,(MONTH(三跨两临近重点区段!$H:$H)=12)*(三跨两临近重点区段!$A:$A=D265),0))="已取消","已取消",INDEX(三跨两临近重点区段!$H:$H,MATCH(1,(MONTH(三跨两临近重点区段!$H:$H)=12)*(三跨两临近重点区段!$A:$A=D265)*(三跨两临近重点区段!$F:$F="现存区段"),0))),"")</f>
        <v/>
      </c>
      <c r="AF265" s="72" t="str">
        <f t="array" ref="AF265">IFERROR(IF(INDEX(三跨两临近重点区段!$F:$F,MATCH(1,(MONTH(三跨两临近重点区段!$H:$H)=12)*(三跨两临近重点区段!$A:$A=D265),0))="已取消","已取消",INDEX(三跨两临近重点区段!$I:$I,MATCH(1,(MONTH(三跨两临近重点区段!$H:$H)=12)*(三跨两临近重点区段!$A:$A=D265)*(三跨两临近重点区段!$F:$F="现存区段"),0))),"")</f>
        <v/>
      </c>
      <c r="AH265" t="e">
        <f t="array" ref="AH265">INDEX(三跨两临近重点区段!$G:$G,MATCH(D265,三跨两临近重点区段!$A:$A,0))</f>
        <v>#N/A</v>
      </c>
    </row>
    <row r="266" ht="14.25" spans="1:34">
      <c r="A266" s="263" t="s">
        <v>363</v>
      </c>
      <c r="B266" s="264" t="s">
        <v>2497</v>
      </c>
      <c r="C266" s="263" t="s">
        <v>2548</v>
      </c>
      <c r="D266" s="263" t="s">
        <v>2550</v>
      </c>
      <c r="E266" s="265" t="s">
        <v>2458</v>
      </c>
      <c r="F266" s="264" t="s">
        <v>125</v>
      </c>
      <c r="G266" s="263" t="s">
        <v>399</v>
      </c>
      <c r="H266" s="263" t="s">
        <v>399</v>
      </c>
      <c r="I266" s="288"/>
      <c r="J266" s="196"/>
      <c r="K266" s="196"/>
      <c r="L266" s="196"/>
      <c r="M266" s="270"/>
      <c r="N266" s="270"/>
      <c r="O266" s="33"/>
      <c r="P266" s="107"/>
      <c r="Q266" s="279"/>
      <c r="R266" s="279"/>
      <c r="S266" s="278">
        <v>45464</v>
      </c>
      <c r="T266" s="279" t="s">
        <v>2117</v>
      </c>
      <c r="U266" s="268" t="str">
        <f t="array" ref="U266">IFERROR(IF(INDEX(三跨两临近重点区段!$F:$F,MATCH(1,(MONTH(三跨两临近重点区段!$H:$H)=7)*(三跨两临近重点区段!$A:$A=D266),0))="已取消","已取消",INDEX(三跨两临近重点区段!$H:$H,MATCH(1,(MONTH(三跨两临近重点区段!$H:$H)=7)*(三跨两临近重点区段!$A:$A=D266)*(三跨两临近重点区段!$F:$F="现存区段"),0))),"")</f>
        <v/>
      </c>
      <c r="V266" s="232" t="str">
        <f t="array" ref="V266">IFERROR(IF(INDEX(三跨两临近重点区段!$F:$F,MATCH(1,(MONTH(三跨两临近重点区段!$H:$H)=7)*(三跨两临近重点区段!$A:$A=D266),0))="已取消","已取消",INDEX(三跨两临近重点区段!$I:$I,MATCH(1,(MONTH(三跨两临近重点区段!$H:$H)=7)*(三跨两临近重点区段!$A:$A=D266)*(三跨两临近重点区段!$F:$F="现存区段"),0))),"")</f>
        <v/>
      </c>
      <c r="W266" s="268" t="str">
        <f t="array" ref="W266">IFERROR(IF(INDEX(三跨两临近重点区段!$F:$F,MATCH(1,(MONTH(三跨两临近重点区段!$H:$H)=8)*(三跨两临近重点区段!$A:$A=D266),0))="已取消","已取消",INDEX(三跨两临近重点区段!$H:$H,MATCH(1,(MONTH(三跨两临近重点区段!$H:$H)=8)*(三跨两临近重点区段!$A:$A=D266)*(三跨两临近重点区段!$F:$F="现存区段"),0))),"")</f>
        <v/>
      </c>
      <c r="X266" s="232" t="str">
        <f t="array" ref="X266">IFERROR(IF(INDEX(三跨两临近重点区段!$F:$F,MATCH(1,(MONTH(三跨两临近重点区段!$H:$H)=8)*(三跨两临近重点区段!$A:$A=D266),0))="已取消","已取消",INDEX(三跨两临近重点区段!$I:$I,MATCH(1,(MONTH(三跨两临近重点区段!$H:$H)=8)*(三跨两临近重点区段!$A:$A=D266)*(三跨两临近重点区段!$F:$F="现存区段"),0))),"")</f>
        <v/>
      </c>
      <c r="Y266" s="268" t="str">
        <f t="array" ref="Y266">IFERROR(IF(INDEX(三跨两临近重点区段!$F:$F,MATCH(1,(MONTH(三跨两临近重点区段!$H:$H)=9)*(三跨两临近重点区段!$A:$A=D266),0))="已取消","已取消",INDEX(三跨两临近重点区段!$H:$H,MATCH(1,(MONTH(三跨两临近重点区段!$H:$H)=9)*(三跨两临近重点区段!$A:$A=D266)*(三跨两临近重点区段!$F:$F="现存区段"),0))),"")</f>
        <v/>
      </c>
      <c r="Z266" s="232" t="str">
        <f t="array" ref="Z266">IFERROR(IF(INDEX(三跨两临近重点区段!$F:$F,MATCH(1,(MONTH(三跨两临近重点区段!$H:$H)=9)*(三跨两临近重点区段!$A:$A=D266),0))="已取消","已取消",INDEX(三跨两临近重点区段!$I:$I,MATCH(1,(MONTH(三跨两临近重点区段!$H:$H)=9)*(三跨两临近重点区段!$A:$A=D266)*(三跨两临近重点区段!$F:$F="现存区段"),0))),"")</f>
        <v/>
      </c>
      <c r="AA266" s="268" t="str">
        <f t="array" ref="AA266">IFERROR(IF(INDEX(三跨两临近重点区段!$F:$F,MATCH(1,(MONTH(三跨两临近重点区段!$H:$H)=10)*(三跨两临近重点区段!$A:$A=D266),0))="已取消","已取消",INDEX(三跨两临近重点区段!$H:$H,MATCH(1,(MONTH(三跨两临近重点区段!$H:$H)=10)*(三跨两临近重点区段!$A:$A=D266)*(三跨两临近重点区段!$F:$F="现存区段"),0))),"")</f>
        <v/>
      </c>
      <c r="AB266" s="72" t="str">
        <f t="array" ref="AB266">IFERROR(IF(INDEX(三跨两临近重点区段!$F:$F,MATCH(1,(MONTH(三跨两临近重点区段!$H:$H)=10)*(三跨两临近重点区段!$A:$A=D266),0))="已取消","已取消",INDEX(三跨两临近重点区段!$I:$I,MATCH(1,(MONTH(三跨两临近重点区段!$H:$H)=10)*(三跨两临近重点区段!$A:$A=D266)*(三跨两临近重点区段!$F:$F="现存区段"),0))),"")</f>
        <v/>
      </c>
      <c r="AC266" s="284" t="str">
        <f t="array" ref="AC266">IFERROR(IF(INDEX(三跨两临近重点区段!$F:$F,MATCH(1,(MONTH(三跨两临近重点区段!$H:$H)=11)*(三跨两临近重点区段!$A:$A=D266),0))="已取消","已取消",INDEX(三跨两临近重点区段!$H:$H,MATCH(1,(MONTH(三跨两临近重点区段!$H:$H)=11)*(三跨两临近重点区段!$A:$A=D266)*(三跨两临近重点区段!$F:$F="现存区段"),0))),"")</f>
        <v/>
      </c>
      <c r="AD266" s="72" t="str">
        <f t="array" ref="AD266">IFERROR(IF(INDEX(三跨两临近重点区段!$F:$F,MATCH(1,(MONTH(三跨两临近重点区段!$H:$H)=11)*(三跨两临近重点区段!$A:$A=D266),0))="已取消","已取消",INDEX(三跨两临近重点区段!$I:$I,MATCH(1,(MONTH(三跨两临近重点区段!$H:$H)=11)*(三跨两临近重点区段!$A:$A=D266)*(三跨两临近重点区段!$F:$F="现存区段"),0))),"")</f>
        <v/>
      </c>
      <c r="AE266" s="284" t="str">
        <f t="array" ref="AE266">IFERROR(IF(INDEX(三跨两临近重点区段!$F:$F,MATCH(1,(MONTH(三跨两临近重点区段!$H:$H)=12)*(三跨两临近重点区段!$A:$A=D266),0))="已取消","已取消",INDEX(三跨两临近重点区段!$H:$H,MATCH(1,(MONTH(三跨两临近重点区段!$H:$H)=12)*(三跨两临近重点区段!$A:$A=D266)*(三跨两临近重点区段!$F:$F="现存区段"),0))),"")</f>
        <v/>
      </c>
      <c r="AF266" s="72" t="str">
        <f t="array" ref="AF266">IFERROR(IF(INDEX(三跨两临近重点区段!$F:$F,MATCH(1,(MONTH(三跨两临近重点区段!$H:$H)=12)*(三跨两临近重点区段!$A:$A=D266),0))="已取消","已取消",INDEX(三跨两临近重点区段!$I:$I,MATCH(1,(MONTH(三跨两临近重点区段!$H:$H)=12)*(三跨两临近重点区段!$A:$A=D266)*(三跨两临近重点区段!$F:$F="现存区段"),0))),"")</f>
        <v/>
      </c>
      <c r="AH266" t="e">
        <f t="array" ref="AH266">INDEX(三跨两临近重点区段!$G:$G,MATCH(D266,三跨两临近重点区段!$A:$A,0))</f>
        <v>#N/A</v>
      </c>
    </row>
    <row r="267" ht="14.25" spans="1:34">
      <c r="A267" s="263" t="s">
        <v>363</v>
      </c>
      <c r="B267" s="264" t="s">
        <v>2478</v>
      </c>
      <c r="C267" s="263" t="s">
        <v>2509</v>
      </c>
      <c r="D267" s="263" t="s">
        <v>2551</v>
      </c>
      <c r="E267" s="265" t="s">
        <v>2458</v>
      </c>
      <c r="F267" s="264" t="s">
        <v>125</v>
      </c>
      <c r="G267" s="263" t="s">
        <v>414</v>
      </c>
      <c r="H267" s="263" t="s">
        <v>414</v>
      </c>
      <c r="I267" s="288"/>
      <c r="J267" s="196"/>
      <c r="K267" s="196"/>
      <c r="L267" s="196"/>
      <c r="M267" s="270"/>
      <c r="N267" s="270"/>
      <c r="O267" s="33"/>
      <c r="P267" s="107"/>
      <c r="Q267" s="279"/>
      <c r="R267" s="279"/>
      <c r="S267" s="278">
        <v>45464</v>
      </c>
      <c r="T267" s="279" t="s">
        <v>2117</v>
      </c>
      <c r="U267" s="268" t="str">
        <f t="array" ref="U267">IFERROR(IF(INDEX(三跨两临近重点区段!$F:$F,MATCH(1,(MONTH(三跨两临近重点区段!$H:$H)=7)*(三跨两临近重点区段!$A:$A=D267),0))="已取消","已取消",INDEX(三跨两临近重点区段!$H:$H,MATCH(1,(MONTH(三跨两临近重点区段!$H:$H)=7)*(三跨两临近重点区段!$A:$A=D267)*(三跨两临近重点区段!$F:$F="现存区段"),0))),"")</f>
        <v/>
      </c>
      <c r="V267" s="232" t="str">
        <f t="array" ref="V267">IFERROR(IF(INDEX(三跨两临近重点区段!$F:$F,MATCH(1,(MONTH(三跨两临近重点区段!$H:$H)=7)*(三跨两临近重点区段!$A:$A=D267),0))="已取消","已取消",INDEX(三跨两临近重点区段!$I:$I,MATCH(1,(MONTH(三跨两临近重点区段!$H:$H)=7)*(三跨两临近重点区段!$A:$A=D267)*(三跨两临近重点区段!$F:$F="现存区段"),0))),"")</f>
        <v/>
      </c>
      <c r="W267" s="268" t="str">
        <f t="array" ref="W267">IFERROR(IF(INDEX(三跨两临近重点区段!$F:$F,MATCH(1,(MONTH(三跨两临近重点区段!$H:$H)=8)*(三跨两临近重点区段!$A:$A=D267),0))="已取消","已取消",INDEX(三跨两临近重点区段!$H:$H,MATCH(1,(MONTH(三跨两临近重点区段!$H:$H)=8)*(三跨两临近重点区段!$A:$A=D267)*(三跨两临近重点区段!$F:$F="现存区段"),0))),"")</f>
        <v/>
      </c>
      <c r="X267" s="232" t="str">
        <f t="array" ref="X267">IFERROR(IF(INDEX(三跨两临近重点区段!$F:$F,MATCH(1,(MONTH(三跨两临近重点区段!$H:$H)=8)*(三跨两临近重点区段!$A:$A=D267),0))="已取消","已取消",INDEX(三跨两临近重点区段!$I:$I,MATCH(1,(MONTH(三跨两临近重点区段!$H:$H)=8)*(三跨两临近重点区段!$A:$A=D267)*(三跨两临近重点区段!$F:$F="现存区段"),0))),"")</f>
        <v/>
      </c>
      <c r="Y267" s="268" t="str">
        <f t="array" ref="Y267">IFERROR(IF(INDEX(三跨两临近重点区段!$F:$F,MATCH(1,(MONTH(三跨两临近重点区段!$H:$H)=9)*(三跨两临近重点区段!$A:$A=D267),0))="已取消","已取消",INDEX(三跨两临近重点区段!$H:$H,MATCH(1,(MONTH(三跨两临近重点区段!$H:$H)=9)*(三跨两临近重点区段!$A:$A=D267)*(三跨两临近重点区段!$F:$F="现存区段"),0))),"")</f>
        <v/>
      </c>
      <c r="Z267" s="232" t="str">
        <f t="array" ref="Z267">IFERROR(IF(INDEX(三跨两临近重点区段!$F:$F,MATCH(1,(MONTH(三跨两临近重点区段!$H:$H)=9)*(三跨两临近重点区段!$A:$A=D267),0))="已取消","已取消",INDEX(三跨两临近重点区段!$I:$I,MATCH(1,(MONTH(三跨两临近重点区段!$H:$H)=9)*(三跨两临近重点区段!$A:$A=D267)*(三跨两临近重点区段!$F:$F="现存区段"),0))),"")</f>
        <v/>
      </c>
      <c r="AA267" s="268" t="str">
        <f t="array" ref="AA267">IFERROR(IF(INDEX(三跨两临近重点区段!$F:$F,MATCH(1,(MONTH(三跨两临近重点区段!$H:$H)=10)*(三跨两临近重点区段!$A:$A=D267),0))="已取消","已取消",INDEX(三跨两临近重点区段!$H:$H,MATCH(1,(MONTH(三跨两临近重点区段!$H:$H)=10)*(三跨两临近重点区段!$A:$A=D267)*(三跨两临近重点区段!$F:$F="现存区段"),0))),"")</f>
        <v/>
      </c>
      <c r="AB267" s="72" t="str">
        <f t="array" ref="AB267">IFERROR(IF(INDEX(三跨两临近重点区段!$F:$F,MATCH(1,(MONTH(三跨两临近重点区段!$H:$H)=10)*(三跨两临近重点区段!$A:$A=D267),0))="已取消","已取消",INDEX(三跨两临近重点区段!$I:$I,MATCH(1,(MONTH(三跨两临近重点区段!$H:$H)=10)*(三跨两临近重点区段!$A:$A=D267)*(三跨两临近重点区段!$F:$F="现存区段"),0))),"")</f>
        <v/>
      </c>
      <c r="AC267" s="284" t="str">
        <f t="array" ref="AC267">IFERROR(IF(INDEX(三跨两临近重点区段!$F:$F,MATCH(1,(MONTH(三跨两临近重点区段!$H:$H)=11)*(三跨两临近重点区段!$A:$A=D267),0))="已取消","已取消",INDEX(三跨两临近重点区段!$H:$H,MATCH(1,(MONTH(三跨两临近重点区段!$H:$H)=11)*(三跨两临近重点区段!$A:$A=D267)*(三跨两临近重点区段!$F:$F="现存区段"),0))),"")</f>
        <v/>
      </c>
      <c r="AD267" s="72" t="str">
        <f t="array" ref="AD267">IFERROR(IF(INDEX(三跨两临近重点区段!$F:$F,MATCH(1,(MONTH(三跨两临近重点区段!$H:$H)=11)*(三跨两临近重点区段!$A:$A=D267),0))="已取消","已取消",INDEX(三跨两临近重点区段!$I:$I,MATCH(1,(MONTH(三跨两临近重点区段!$H:$H)=11)*(三跨两临近重点区段!$A:$A=D267)*(三跨两临近重点区段!$F:$F="现存区段"),0))),"")</f>
        <v/>
      </c>
      <c r="AE267" s="284" t="str">
        <f t="array" ref="AE267">IFERROR(IF(INDEX(三跨两临近重点区段!$F:$F,MATCH(1,(MONTH(三跨两临近重点区段!$H:$H)=12)*(三跨两临近重点区段!$A:$A=D267),0))="已取消","已取消",INDEX(三跨两临近重点区段!$H:$H,MATCH(1,(MONTH(三跨两临近重点区段!$H:$H)=12)*(三跨两临近重点区段!$A:$A=D267)*(三跨两临近重点区段!$F:$F="现存区段"),0))),"")</f>
        <v/>
      </c>
      <c r="AF267" s="72" t="str">
        <f t="array" ref="AF267">IFERROR(IF(INDEX(三跨两临近重点区段!$F:$F,MATCH(1,(MONTH(三跨两临近重点区段!$H:$H)=12)*(三跨两临近重点区段!$A:$A=D267),0))="已取消","已取消",INDEX(三跨两临近重点区段!$I:$I,MATCH(1,(MONTH(三跨两临近重点区段!$H:$H)=12)*(三跨两临近重点区段!$A:$A=D267)*(三跨两临近重点区段!$F:$F="现存区段"),0))),"")</f>
        <v/>
      </c>
      <c r="AH267" t="e">
        <f t="array" ref="AH267">INDEX(三跨两临近重点区段!$G:$G,MATCH(D267,三跨两临近重点区段!$A:$A,0))</f>
        <v>#N/A</v>
      </c>
    </row>
    <row r="268" ht="14.25" spans="1:34">
      <c r="A268" s="263" t="s">
        <v>363</v>
      </c>
      <c r="B268" s="264" t="s">
        <v>2501</v>
      </c>
      <c r="C268" s="263" t="s">
        <v>2509</v>
      </c>
      <c r="D268" s="263" t="s">
        <v>2552</v>
      </c>
      <c r="E268" s="265" t="s">
        <v>2458</v>
      </c>
      <c r="F268" s="264" t="s">
        <v>125</v>
      </c>
      <c r="G268" s="263" t="s">
        <v>414</v>
      </c>
      <c r="H268" s="263" t="s">
        <v>414</v>
      </c>
      <c r="I268" s="288"/>
      <c r="J268" s="196"/>
      <c r="K268" s="196"/>
      <c r="L268" s="196"/>
      <c r="M268" s="270"/>
      <c r="N268" s="270"/>
      <c r="O268" s="33"/>
      <c r="P268" s="107"/>
      <c r="Q268" s="279"/>
      <c r="R268" s="279"/>
      <c r="S268" s="278">
        <v>45464</v>
      </c>
      <c r="T268" s="279" t="s">
        <v>2117</v>
      </c>
      <c r="U268" s="268" t="str">
        <f t="array" ref="U268">IFERROR(IF(INDEX(三跨两临近重点区段!$F:$F,MATCH(1,(MONTH(三跨两临近重点区段!$H:$H)=7)*(三跨两临近重点区段!$A:$A=D268),0))="已取消","已取消",INDEX(三跨两临近重点区段!$H:$H,MATCH(1,(MONTH(三跨两临近重点区段!$H:$H)=7)*(三跨两临近重点区段!$A:$A=D268)*(三跨两临近重点区段!$F:$F="现存区段"),0))),"")</f>
        <v/>
      </c>
      <c r="V268" s="232" t="str">
        <f t="array" ref="V268">IFERROR(IF(INDEX(三跨两临近重点区段!$F:$F,MATCH(1,(MONTH(三跨两临近重点区段!$H:$H)=7)*(三跨两临近重点区段!$A:$A=D268),0))="已取消","已取消",INDEX(三跨两临近重点区段!$I:$I,MATCH(1,(MONTH(三跨两临近重点区段!$H:$H)=7)*(三跨两临近重点区段!$A:$A=D268)*(三跨两临近重点区段!$F:$F="现存区段"),0))),"")</f>
        <v/>
      </c>
      <c r="W268" s="268" t="str">
        <f t="array" ref="W268">IFERROR(IF(INDEX(三跨两临近重点区段!$F:$F,MATCH(1,(MONTH(三跨两临近重点区段!$H:$H)=8)*(三跨两临近重点区段!$A:$A=D268),0))="已取消","已取消",INDEX(三跨两临近重点区段!$H:$H,MATCH(1,(MONTH(三跨两临近重点区段!$H:$H)=8)*(三跨两临近重点区段!$A:$A=D268)*(三跨两临近重点区段!$F:$F="现存区段"),0))),"")</f>
        <v/>
      </c>
      <c r="X268" s="232" t="str">
        <f t="array" ref="X268">IFERROR(IF(INDEX(三跨两临近重点区段!$F:$F,MATCH(1,(MONTH(三跨两临近重点区段!$H:$H)=8)*(三跨两临近重点区段!$A:$A=D268),0))="已取消","已取消",INDEX(三跨两临近重点区段!$I:$I,MATCH(1,(MONTH(三跨两临近重点区段!$H:$H)=8)*(三跨两临近重点区段!$A:$A=D268)*(三跨两临近重点区段!$F:$F="现存区段"),0))),"")</f>
        <v/>
      </c>
      <c r="Y268" s="268" t="str">
        <f t="array" ref="Y268">IFERROR(IF(INDEX(三跨两临近重点区段!$F:$F,MATCH(1,(MONTH(三跨两临近重点区段!$H:$H)=9)*(三跨两临近重点区段!$A:$A=D268),0))="已取消","已取消",INDEX(三跨两临近重点区段!$H:$H,MATCH(1,(MONTH(三跨两临近重点区段!$H:$H)=9)*(三跨两临近重点区段!$A:$A=D268)*(三跨两临近重点区段!$F:$F="现存区段"),0))),"")</f>
        <v/>
      </c>
      <c r="Z268" s="232" t="str">
        <f t="array" ref="Z268">IFERROR(IF(INDEX(三跨两临近重点区段!$F:$F,MATCH(1,(MONTH(三跨两临近重点区段!$H:$H)=9)*(三跨两临近重点区段!$A:$A=D268),0))="已取消","已取消",INDEX(三跨两临近重点区段!$I:$I,MATCH(1,(MONTH(三跨两临近重点区段!$H:$H)=9)*(三跨两临近重点区段!$A:$A=D268)*(三跨两临近重点区段!$F:$F="现存区段"),0))),"")</f>
        <v/>
      </c>
      <c r="AA268" s="268" t="str">
        <f t="array" ref="AA268">IFERROR(IF(INDEX(三跨两临近重点区段!$F:$F,MATCH(1,(MONTH(三跨两临近重点区段!$H:$H)=10)*(三跨两临近重点区段!$A:$A=D268),0))="已取消","已取消",INDEX(三跨两临近重点区段!$H:$H,MATCH(1,(MONTH(三跨两临近重点区段!$H:$H)=10)*(三跨两临近重点区段!$A:$A=D268)*(三跨两临近重点区段!$F:$F="现存区段"),0))),"")</f>
        <v/>
      </c>
      <c r="AB268" s="72" t="str">
        <f t="array" ref="AB268">IFERROR(IF(INDEX(三跨两临近重点区段!$F:$F,MATCH(1,(MONTH(三跨两临近重点区段!$H:$H)=10)*(三跨两临近重点区段!$A:$A=D268),0))="已取消","已取消",INDEX(三跨两临近重点区段!$I:$I,MATCH(1,(MONTH(三跨两临近重点区段!$H:$H)=10)*(三跨两临近重点区段!$A:$A=D268)*(三跨两临近重点区段!$F:$F="现存区段"),0))),"")</f>
        <v/>
      </c>
      <c r="AC268" s="284" t="str">
        <f t="array" ref="AC268">IFERROR(IF(INDEX(三跨两临近重点区段!$F:$F,MATCH(1,(MONTH(三跨两临近重点区段!$H:$H)=11)*(三跨两临近重点区段!$A:$A=D268),0))="已取消","已取消",INDEX(三跨两临近重点区段!$H:$H,MATCH(1,(MONTH(三跨两临近重点区段!$H:$H)=11)*(三跨两临近重点区段!$A:$A=D268)*(三跨两临近重点区段!$F:$F="现存区段"),0))),"")</f>
        <v/>
      </c>
      <c r="AD268" s="72" t="str">
        <f t="array" ref="AD268">IFERROR(IF(INDEX(三跨两临近重点区段!$F:$F,MATCH(1,(MONTH(三跨两临近重点区段!$H:$H)=11)*(三跨两临近重点区段!$A:$A=D268),0))="已取消","已取消",INDEX(三跨两临近重点区段!$I:$I,MATCH(1,(MONTH(三跨两临近重点区段!$H:$H)=11)*(三跨两临近重点区段!$A:$A=D268)*(三跨两临近重点区段!$F:$F="现存区段"),0))),"")</f>
        <v/>
      </c>
      <c r="AE268" s="284" t="str">
        <f t="array" ref="AE268">IFERROR(IF(INDEX(三跨两临近重点区段!$F:$F,MATCH(1,(MONTH(三跨两临近重点区段!$H:$H)=12)*(三跨两临近重点区段!$A:$A=D268),0))="已取消","已取消",INDEX(三跨两临近重点区段!$H:$H,MATCH(1,(MONTH(三跨两临近重点区段!$H:$H)=12)*(三跨两临近重点区段!$A:$A=D268)*(三跨两临近重点区段!$F:$F="现存区段"),0))),"")</f>
        <v/>
      </c>
      <c r="AF268" s="72" t="str">
        <f t="array" ref="AF268">IFERROR(IF(INDEX(三跨两临近重点区段!$F:$F,MATCH(1,(MONTH(三跨两临近重点区段!$H:$H)=12)*(三跨两临近重点区段!$A:$A=D268),0))="已取消","已取消",INDEX(三跨两临近重点区段!$I:$I,MATCH(1,(MONTH(三跨两临近重点区段!$H:$H)=12)*(三跨两临近重点区段!$A:$A=D268)*(三跨两临近重点区段!$F:$F="现存区段"),0))),"")</f>
        <v/>
      </c>
      <c r="AH268" t="e">
        <f t="array" ref="AH268">INDEX(三跨两临近重点区段!$G:$G,MATCH(D268,三跨两临近重点区段!$A:$A,0))</f>
        <v>#N/A</v>
      </c>
    </row>
    <row r="269" ht="14.25" spans="1:34">
      <c r="A269" s="263" t="s">
        <v>363</v>
      </c>
      <c r="B269" s="264" t="s">
        <v>2478</v>
      </c>
      <c r="C269" s="263" t="s">
        <v>2123</v>
      </c>
      <c r="D269" s="263" t="s">
        <v>2553</v>
      </c>
      <c r="E269" s="265" t="s">
        <v>2458</v>
      </c>
      <c r="F269" s="264" t="s">
        <v>125</v>
      </c>
      <c r="G269" s="263" t="s">
        <v>414</v>
      </c>
      <c r="H269" s="263" t="s">
        <v>414</v>
      </c>
      <c r="I269" s="288"/>
      <c r="J269" s="196"/>
      <c r="K269" s="196"/>
      <c r="L269" s="196"/>
      <c r="M269" s="270"/>
      <c r="N269" s="270"/>
      <c r="O269" s="33"/>
      <c r="P269" s="107"/>
      <c r="Q269" s="279"/>
      <c r="R269" s="279"/>
      <c r="S269" s="278">
        <v>45464</v>
      </c>
      <c r="T269" s="279" t="s">
        <v>2117</v>
      </c>
      <c r="U269" s="268" t="str">
        <f t="array" ref="U269">IFERROR(IF(INDEX(三跨两临近重点区段!$F:$F,MATCH(1,(MONTH(三跨两临近重点区段!$H:$H)=7)*(三跨两临近重点区段!$A:$A=D269),0))="已取消","已取消",INDEX(三跨两临近重点区段!$H:$H,MATCH(1,(MONTH(三跨两临近重点区段!$H:$H)=7)*(三跨两临近重点区段!$A:$A=D269)*(三跨两临近重点区段!$F:$F="现存区段"),0))),"")</f>
        <v/>
      </c>
      <c r="V269" s="232" t="str">
        <f t="array" ref="V269">IFERROR(IF(INDEX(三跨两临近重点区段!$F:$F,MATCH(1,(MONTH(三跨两临近重点区段!$H:$H)=7)*(三跨两临近重点区段!$A:$A=D269),0))="已取消","已取消",INDEX(三跨两临近重点区段!$I:$I,MATCH(1,(MONTH(三跨两临近重点区段!$H:$H)=7)*(三跨两临近重点区段!$A:$A=D269)*(三跨两临近重点区段!$F:$F="现存区段"),0))),"")</f>
        <v/>
      </c>
      <c r="W269" s="268" t="str">
        <f t="array" ref="W269">IFERROR(IF(INDEX(三跨两临近重点区段!$F:$F,MATCH(1,(MONTH(三跨两临近重点区段!$H:$H)=8)*(三跨两临近重点区段!$A:$A=D269),0))="已取消","已取消",INDEX(三跨两临近重点区段!$H:$H,MATCH(1,(MONTH(三跨两临近重点区段!$H:$H)=8)*(三跨两临近重点区段!$A:$A=D269)*(三跨两临近重点区段!$F:$F="现存区段"),0))),"")</f>
        <v/>
      </c>
      <c r="X269" s="232" t="str">
        <f t="array" ref="X269">IFERROR(IF(INDEX(三跨两临近重点区段!$F:$F,MATCH(1,(MONTH(三跨两临近重点区段!$H:$H)=8)*(三跨两临近重点区段!$A:$A=D269),0))="已取消","已取消",INDEX(三跨两临近重点区段!$I:$I,MATCH(1,(MONTH(三跨两临近重点区段!$H:$H)=8)*(三跨两临近重点区段!$A:$A=D269)*(三跨两临近重点区段!$F:$F="现存区段"),0))),"")</f>
        <v/>
      </c>
      <c r="Y269" s="268" t="str">
        <f t="array" ref="Y269">IFERROR(IF(INDEX(三跨两临近重点区段!$F:$F,MATCH(1,(MONTH(三跨两临近重点区段!$H:$H)=9)*(三跨两临近重点区段!$A:$A=D269),0))="已取消","已取消",INDEX(三跨两临近重点区段!$H:$H,MATCH(1,(MONTH(三跨两临近重点区段!$H:$H)=9)*(三跨两临近重点区段!$A:$A=D269)*(三跨两临近重点区段!$F:$F="现存区段"),0))),"")</f>
        <v/>
      </c>
      <c r="Z269" s="232" t="str">
        <f t="array" ref="Z269">IFERROR(IF(INDEX(三跨两临近重点区段!$F:$F,MATCH(1,(MONTH(三跨两临近重点区段!$H:$H)=9)*(三跨两临近重点区段!$A:$A=D269),0))="已取消","已取消",INDEX(三跨两临近重点区段!$I:$I,MATCH(1,(MONTH(三跨两临近重点区段!$H:$H)=9)*(三跨两临近重点区段!$A:$A=D269)*(三跨两临近重点区段!$F:$F="现存区段"),0))),"")</f>
        <v/>
      </c>
      <c r="AA269" s="268" t="str">
        <f t="array" ref="AA269">IFERROR(IF(INDEX(三跨两临近重点区段!$F:$F,MATCH(1,(MONTH(三跨两临近重点区段!$H:$H)=10)*(三跨两临近重点区段!$A:$A=D269),0))="已取消","已取消",INDEX(三跨两临近重点区段!$H:$H,MATCH(1,(MONTH(三跨两临近重点区段!$H:$H)=10)*(三跨两临近重点区段!$A:$A=D269)*(三跨两临近重点区段!$F:$F="现存区段"),0))),"")</f>
        <v/>
      </c>
      <c r="AB269" s="72" t="str">
        <f t="array" ref="AB269">IFERROR(IF(INDEX(三跨两临近重点区段!$F:$F,MATCH(1,(MONTH(三跨两临近重点区段!$H:$H)=10)*(三跨两临近重点区段!$A:$A=D269),0))="已取消","已取消",INDEX(三跨两临近重点区段!$I:$I,MATCH(1,(MONTH(三跨两临近重点区段!$H:$H)=10)*(三跨两临近重点区段!$A:$A=D269)*(三跨两临近重点区段!$F:$F="现存区段"),0))),"")</f>
        <v/>
      </c>
      <c r="AC269" s="284" t="str">
        <f t="array" ref="AC269">IFERROR(IF(INDEX(三跨两临近重点区段!$F:$F,MATCH(1,(MONTH(三跨两临近重点区段!$H:$H)=11)*(三跨两临近重点区段!$A:$A=D269),0))="已取消","已取消",INDEX(三跨两临近重点区段!$H:$H,MATCH(1,(MONTH(三跨两临近重点区段!$H:$H)=11)*(三跨两临近重点区段!$A:$A=D269)*(三跨两临近重点区段!$F:$F="现存区段"),0))),"")</f>
        <v/>
      </c>
      <c r="AD269" s="72" t="str">
        <f t="array" ref="AD269">IFERROR(IF(INDEX(三跨两临近重点区段!$F:$F,MATCH(1,(MONTH(三跨两临近重点区段!$H:$H)=11)*(三跨两临近重点区段!$A:$A=D269),0))="已取消","已取消",INDEX(三跨两临近重点区段!$I:$I,MATCH(1,(MONTH(三跨两临近重点区段!$H:$H)=11)*(三跨两临近重点区段!$A:$A=D269)*(三跨两临近重点区段!$F:$F="现存区段"),0))),"")</f>
        <v/>
      </c>
      <c r="AE269" s="284" t="str">
        <f t="array" ref="AE269">IFERROR(IF(INDEX(三跨两临近重点区段!$F:$F,MATCH(1,(MONTH(三跨两临近重点区段!$H:$H)=12)*(三跨两临近重点区段!$A:$A=D269),0))="已取消","已取消",INDEX(三跨两临近重点区段!$H:$H,MATCH(1,(MONTH(三跨两临近重点区段!$H:$H)=12)*(三跨两临近重点区段!$A:$A=D269)*(三跨两临近重点区段!$F:$F="现存区段"),0))),"")</f>
        <v/>
      </c>
      <c r="AF269" s="72" t="str">
        <f t="array" ref="AF269">IFERROR(IF(INDEX(三跨两临近重点区段!$F:$F,MATCH(1,(MONTH(三跨两临近重点区段!$H:$H)=12)*(三跨两临近重点区段!$A:$A=D269),0))="已取消","已取消",INDEX(三跨两临近重点区段!$I:$I,MATCH(1,(MONTH(三跨两临近重点区段!$H:$H)=12)*(三跨两临近重点区段!$A:$A=D269)*(三跨两临近重点区段!$F:$F="现存区段"),0))),"")</f>
        <v/>
      </c>
      <c r="AH269" t="e">
        <f t="array" ref="AH269">INDEX(三跨两临近重点区段!$G:$G,MATCH(D269,三跨两临近重点区段!$A:$A,0))</f>
        <v>#N/A</v>
      </c>
    </row>
    <row r="270" ht="14.25" spans="1:34">
      <c r="A270" s="263" t="s">
        <v>363</v>
      </c>
      <c r="B270" s="264" t="s">
        <v>2501</v>
      </c>
      <c r="C270" s="263" t="s">
        <v>2123</v>
      </c>
      <c r="D270" s="263" t="s">
        <v>2554</v>
      </c>
      <c r="E270" s="265" t="s">
        <v>2458</v>
      </c>
      <c r="F270" s="264" t="s">
        <v>125</v>
      </c>
      <c r="G270" s="263" t="s">
        <v>414</v>
      </c>
      <c r="H270" s="263" t="s">
        <v>414</v>
      </c>
      <c r="I270" s="288"/>
      <c r="J270" s="196"/>
      <c r="K270" s="196"/>
      <c r="L270" s="196"/>
      <c r="M270" s="270"/>
      <c r="N270" s="270"/>
      <c r="O270" s="33"/>
      <c r="P270" s="107"/>
      <c r="Q270" s="279"/>
      <c r="R270" s="279"/>
      <c r="S270" s="278">
        <v>45464</v>
      </c>
      <c r="T270" s="279" t="s">
        <v>2117</v>
      </c>
      <c r="U270" s="268" t="str">
        <f t="array" ref="U270">IFERROR(IF(INDEX(三跨两临近重点区段!$F:$F,MATCH(1,(MONTH(三跨两临近重点区段!$H:$H)=7)*(三跨两临近重点区段!$A:$A=D270),0))="已取消","已取消",INDEX(三跨两临近重点区段!$H:$H,MATCH(1,(MONTH(三跨两临近重点区段!$H:$H)=7)*(三跨两临近重点区段!$A:$A=D270)*(三跨两临近重点区段!$F:$F="现存区段"),0))),"")</f>
        <v/>
      </c>
      <c r="V270" s="232" t="str">
        <f t="array" ref="V270">IFERROR(IF(INDEX(三跨两临近重点区段!$F:$F,MATCH(1,(MONTH(三跨两临近重点区段!$H:$H)=7)*(三跨两临近重点区段!$A:$A=D270),0))="已取消","已取消",INDEX(三跨两临近重点区段!$I:$I,MATCH(1,(MONTH(三跨两临近重点区段!$H:$H)=7)*(三跨两临近重点区段!$A:$A=D270)*(三跨两临近重点区段!$F:$F="现存区段"),0))),"")</f>
        <v/>
      </c>
      <c r="W270" s="268" t="str">
        <f t="array" ref="W270">IFERROR(IF(INDEX(三跨两临近重点区段!$F:$F,MATCH(1,(MONTH(三跨两临近重点区段!$H:$H)=8)*(三跨两临近重点区段!$A:$A=D270),0))="已取消","已取消",INDEX(三跨两临近重点区段!$H:$H,MATCH(1,(MONTH(三跨两临近重点区段!$H:$H)=8)*(三跨两临近重点区段!$A:$A=D270)*(三跨两临近重点区段!$F:$F="现存区段"),0))),"")</f>
        <v/>
      </c>
      <c r="X270" s="232" t="str">
        <f t="array" ref="X270">IFERROR(IF(INDEX(三跨两临近重点区段!$F:$F,MATCH(1,(MONTH(三跨两临近重点区段!$H:$H)=8)*(三跨两临近重点区段!$A:$A=D270),0))="已取消","已取消",INDEX(三跨两临近重点区段!$I:$I,MATCH(1,(MONTH(三跨两临近重点区段!$H:$H)=8)*(三跨两临近重点区段!$A:$A=D270)*(三跨两临近重点区段!$F:$F="现存区段"),0))),"")</f>
        <v/>
      </c>
      <c r="Y270" s="268" t="str">
        <f t="array" ref="Y270">IFERROR(IF(INDEX(三跨两临近重点区段!$F:$F,MATCH(1,(MONTH(三跨两临近重点区段!$H:$H)=9)*(三跨两临近重点区段!$A:$A=D270),0))="已取消","已取消",INDEX(三跨两临近重点区段!$H:$H,MATCH(1,(MONTH(三跨两临近重点区段!$H:$H)=9)*(三跨两临近重点区段!$A:$A=D270)*(三跨两临近重点区段!$F:$F="现存区段"),0))),"")</f>
        <v/>
      </c>
      <c r="Z270" s="232" t="str">
        <f t="array" ref="Z270">IFERROR(IF(INDEX(三跨两临近重点区段!$F:$F,MATCH(1,(MONTH(三跨两临近重点区段!$H:$H)=9)*(三跨两临近重点区段!$A:$A=D270),0))="已取消","已取消",INDEX(三跨两临近重点区段!$I:$I,MATCH(1,(MONTH(三跨两临近重点区段!$H:$H)=9)*(三跨两临近重点区段!$A:$A=D270)*(三跨两临近重点区段!$F:$F="现存区段"),0))),"")</f>
        <v/>
      </c>
      <c r="AA270" s="268" t="str">
        <f t="array" ref="AA270">IFERROR(IF(INDEX(三跨两临近重点区段!$F:$F,MATCH(1,(MONTH(三跨两临近重点区段!$H:$H)=10)*(三跨两临近重点区段!$A:$A=D270),0))="已取消","已取消",INDEX(三跨两临近重点区段!$H:$H,MATCH(1,(MONTH(三跨两临近重点区段!$H:$H)=10)*(三跨两临近重点区段!$A:$A=D270)*(三跨两临近重点区段!$F:$F="现存区段"),0))),"")</f>
        <v/>
      </c>
      <c r="AB270" s="72" t="str">
        <f t="array" ref="AB270">IFERROR(IF(INDEX(三跨两临近重点区段!$F:$F,MATCH(1,(MONTH(三跨两临近重点区段!$H:$H)=10)*(三跨两临近重点区段!$A:$A=D270),0))="已取消","已取消",INDEX(三跨两临近重点区段!$I:$I,MATCH(1,(MONTH(三跨两临近重点区段!$H:$H)=10)*(三跨两临近重点区段!$A:$A=D270)*(三跨两临近重点区段!$F:$F="现存区段"),0))),"")</f>
        <v/>
      </c>
      <c r="AC270" s="284" t="str">
        <f t="array" ref="AC270">IFERROR(IF(INDEX(三跨两临近重点区段!$F:$F,MATCH(1,(MONTH(三跨两临近重点区段!$H:$H)=11)*(三跨两临近重点区段!$A:$A=D270),0))="已取消","已取消",INDEX(三跨两临近重点区段!$H:$H,MATCH(1,(MONTH(三跨两临近重点区段!$H:$H)=11)*(三跨两临近重点区段!$A:$A=D270)*(三跨两临近重点区段!$F:$F="现存区段"),0))),"")</f>
        <v/>
      </c>
      <c r="AD270" s="72" t="str">
        <f t="array" ref="AD270">IFERROR(IF(INDEX(三跨两临近重点区段!$F:$F,MATCH(1,(MONTH(三跨两临近重点区段!$H:$H)=11)*(三跨两临近重点区段!$A:$A=D270),0))="已取消","已取消",INDEX(三跨两临近重点区段!$I:$I,MATCH(1,(MONTH(三跨两临近重点区段!$H:$H)=11)*(三跨两临近重点区段!$A:$A=D270)*(三跨两临近重点区段!$F:$F="现存区段"),0))),"")</f>
        <v/>
      </c>
      <c r="AE270" s="284" t="str">
        <f t="array" ref="AE270">IFERROR(IF(INDEX(三跨两临近重点区段!$F:$F,MATCH(1,(MONTH(三跨两临近重点区段!$H:$H)=12)*(三跨两临近重点区段!$A:$A=D270),0))="已取消","已取消",INDEX(三跨两临近重点区段!$H:$H,MATCH(1,(MONTH(三跨两临近重点区段!$H:$H)=12)*(三跨两临近重点区段!$A:$A=D270)*(三跨两临近重点区段!$F:$F="现存区段"),0))),"")</f>
        <v/>
      </c>
      <c r="AF270" s="72" t="str">
        <f t="array" ref="AF270">IFERROR(IF(INDEX(三跨两临近重点区段!$F:$F,MATCH(1,(MONTH(三跨两临近重点区段!$H:$H)=12)*(三跨两临近重点区段!$A:$A=D270),0))="已取消","已取消",INDEX(三跨两临近重点区段!$I:$I,MATCH(1,(MONTH(三跨两临近重点区段!$H:$H)=12)*(三跨两临近重点区段!$A:$A=D270)*(三跨两临近重点区段!$F:$F="现存区段"),0))),"")</f>
        <v/>
      </c>
      <c r="AH270" t="e">
        <f t="array" ref="AH270">INDEX(三跨两临近重点区段!$G:$G,MATCH(D270,三跨两临近重点区段!$A:$A,0))</f>
        <v>#N/A</v>
      </c>
    </row>
    <row r="271" ht="14.25" spans="1:34">
      <c r="A271" s="263" t="s">
        <v>363</v>
      </c>
      <c r="B271" s="264" t="s">
        <v>2478</v>
      </c>
      <c r="C271" s="263" t="s">
        <v>2191</v>
      </c>
      <c r="D271" s="263" t="s">
        <v>2555</v>
      </c>
      <c r="E271" s="265" t="s">
        <v>2458</v>
      </c>
      <c r="F271" s="264" t="s">
        <v>125</v>
      </c>
      <c r="G271" s="263" t="s">
        <v>414</v>
      </c>
      <c r="H271" s="263" t="s">
        <v>414</v>
      </c>
      <c r="I271" s="288"/>
      <c r="J271" s="196"/>
      <c r="K271" s="196"/>
      <c r="L271" s="196"/>
      <c r="M271" s="270"/>
      <c r="N271" s="270"/>
      <c r="O271" s="33"/>
      <c r="P271" s="107"/>
      <c r="Q271" s="279"/>
      <c r="R271" s="279"/>
      <c r="S271" s="278">
        <v>45464</v>
      </c>
      <c r="T271" s="279" t="s">
        <v>2117</v>
      </c>
      <c r="U271" s="268" t="str">
        <f t="array" ref="U271">IFERROR(IF(INDEX(三跨两临近重点区段!$F:$F,MATCH(1,(MONTH(三跨两临近重点区段!$H:$H)=7)*(三跨两临近重点区段!$A:$A=D271),0))="已取消","已取消",INDEX(三跨两临近重点区段!$H:$H,MATCH(1,(MONTH(三跨两临近重点区段!$H:$H)=7)*(三跨两临近重点区段!$A:$A=D271)*(三跨两临近重点区段!$F:$F="现存区段"),0))),"")</f>
        <v/>
      </c>
      <c r="V271" s="232" t="str">
        <f t="array" ref="V271">IFERROR(IF(INDEX(三跨两临近重点区段!$F:$F,MATCH(1,(MONTH(三跨两临近重点区段!$H:$H)=7)*(三跨两临近重点区段!$A:$A=D271),0))="已取消","已取消",INDEX(三跨两临近重点区段!$I:$I,MATCH(1,(MONTH(三跨两临近重点区段!$H:$H)=7)*(三跨两临近重点区段!$A:$A=D271)*(三跨两临近重点区段!$F:$F="现存区段"),0))),"")</f>
        <v/>
      </c>
      <c r="W271" s="268" t="str">
        <f t="array" ref="W271">IFERROR(IF(INDEX(三跨两临近重点区段!$F:$F,MATCH(1,(MONTH(三跨两临近重点区段!$H:$H)=8)*(三跨两临近重点区段!$A:$A=D271),0))="已取消","已取消",INDEX(三跨两临近重点区段!$H:$H,MATCH(1,(MONTH(三跨两临近重点区段!$H:$H)=8)*(三跨两临近重点区段!$A:$A=D271)*(三跨两临近重点区段!$F:$F="现存区段"),0))),"")</f>
        <v/>
      </c>
      <c r="X271" s="232" t="str">
        <f t="array" ref="X271">IFERROR(IF(INDEX(三跨两临近重点区段!$F:$F,MATCH(1,(MONTH(三跨两临近重点区段!$H:$H)=8)*(三跨两临近重点区段!$A:$A=D271),0))="已取消","已取消",INDEX(三跨两临近重点区段!$I:$I,MATCH(1,(MONTH(三跨两临近重点区段!$H:$H)=8)*(三跨两临近重点区段!$A:$A=D271)*(三跨两临近重点区段!$F:$F="现存区段"),0))),"")</f>
        <v/>
      </c>
      <c r="Y271" s="268" t="str">
        <f t="array" ref="Y271">IFERROR(IF(INDEX(三跨两临近重点区段!$F:$F,MATCH(1,(MONTH(三跨两临近重点区段!$H:$H)=9)*(三跨两临近重点区段!$A:$A=D271),0))="已取消","已取消",INDEX(三跨两临近重点区段!$H:$H,MATCH(1,(MONTH(三跨两临近重点区段!$H:$H)=9)*(三跨两临近重点区段!$A:$A=D271)*(三跨两临近重点区段!$F:$F="现存区段"),0))),"")</f>
        <v/>
      </c>
      <c r="Z271" s="232" t="str">
        <f t="array" ref="Z271">IFERROR(IF(INDEX(三跨两临近重点区段!$F:$F,MATCH(1,(MONTH(三跨两临近重点区段!$H:$H)=9)*(三跨两临近重点区段!$A:$A=D271),0))="已取消","已取消",INDEX(三跨两临近重点区段!$I:$I,MATCH(1,(MONTH(三跨两临近重点区段!$H:$H)=9)*(三跨两临近重点区段!$A:$A=D271)*(三跨两临近重点区段!$F:$F="现存区段"),0))),"")</f>
        <v/>
      </c>
      <c r="AA271" s="268" t="str">
        <f t="array" ref="AA271">IFERROR(IF(INDEX(三跨两临近重点区段!$F:$F,MATCH(1,(MONTH(三跨两临近重点区段!$H:$H)=10)*(三跨两临近重点区段!$A:$A=D271),0))="已取消","已取消",INDEX(三跨两临近重点区段!$H:$H,MATCH(1,(MONTH(三跨两临近重点区段!$H:$H)=10)*(三跨两临近重点区段!$A:$A=D271)*(三跨两临近重点区段!$F:$F="现存区段"),0))),"")</f>
        <v/>
      </c>
      <c r="AB271" s="72" t="str">
        <f t="array" ref="AB271">IFERROR(IF(INDEX(三跨两临近重点区段!$F:$F,MATCH(1,(MONTH(三跨两临近重点区段!$H:$H)=10)*(三跨两临近重点区段!$A:$A=D271),0))="已取消","已取消",INDEX(三跨两临近重点区段!$I:$I,MATCH(1,(MONTH(三跨两临近重点区段!$H:$H)=10)*(三跨两临近重点区段!$A:$A=D271)*(三跨两临近重点区段!$F:$F="现存区段"),0))),"")</f>
        <v/>
      </c>
      <c r="AC271" s="284" t="str">
        <f t="array" ref="AC271">IFERROR(IF(INDEX(三跨两临近重点区段!$F:$F,MATCH(1,(MONTH(三跨两临近重点区段!$H:$H)=11)*(三跨两临近重点区段!$A:$A=D271),0))="已取消","已取消",INDEX(三跨两临近重点区段!$H:$H,MATCH(1,(MONTH(三跨两临近重点区段!$H:$H)=11)*(三跨两临近重点区段!$A:$A=D271)*(三跨两临近重点区段!$F:$F="现存区段"),0))),"")</f>
        <v/>
      </c>
      <c r="AD271" s="72" t="str">
        <f t="array" ref="AD271">IFERROR(IF(INDEX(三跨两临近重点区段!$F:$F,MATCH(1,(MONTH(三跨两临近重点区段!$H:$H)=11)*(三跨两临近重点区段!$A:$A=D271),0))="已取消","已取消",INDEX(三跨两临近重点区段!$I:$I,MATCH(1,(MONTH(三跨两临近重点区段!$H:$H)=11)*(三跨两临近重点区段!$A:$A=D271)*(三跨两临近重点区段!$F:$F="现存区段"),0))),"")</f>
        <v/>
      </c>
      <c r="AE271" s="284" t="str">
        <f t="array" ref="AE271">IFERROR(IF(INDEX(三跨两临近重点区段!$F:$F,MATCH(1,(MONTH(三跨两临近重点区段!$H:$H)=12)*(三跨两临近重点区段!$A:$A=D271),0))="已取消","已取消",INDEX(三跨两临近重点区段!$H:$H,MATCH(1,(MONTH(三跨两临近重点区段!$H:$H)=12)*(三跨两临近重点区段!$A:$A=D271)*(三跨两临近重点区段!$F:$F="现存区段"),0))),"")</f>
        <v/>
      </c>
      <c r="AF271" s="72" t="str">
        <f t="array" ref="AF271">IFERROR(IF(INDEX(三跨两临近重点区段!$F:$F,MATCH(1,(MONTH(三跨两临近重点区段!$H:$H)=12)*(三跨两临近重点区段!$A:$A=D271),0))="已取消","已取消",INDEX(三跨两临近重点区段!$I:$I,MATCH(1,(MONTH(三跨两临近重点区段!$H:$H)=12)*(三跨两临近重点区段!$A:$A=D271)*(三跨两临近重点区段!$F:$F="现存区段"),0))),"")</f>
        <v/>
      </c>
      <c r="AH271" t="e">
        <f t="array" ref="AH271">INDEX(三跨两临近重点区段!$G:$G,MATCH(D271,三跨两临近重点区段!$A:$A,0))</f>
        <v>#N/A</v>
      </c>
    </row>
    <row r="272" ht="14.25" spans="1:34">
      <c r="A272" s="263" t="s">
        <v>363</v>
      </c>
      <c r="B272" s="264" t="s">
        <v>2501</v>
      </c>
      <c r="C272" s="263" t="s">
        <v>2191</v>
      </c>
      <c r="D272" s="263" t="s">
        <v>2556</v>
      </c>
      <c r="E272" s="265" t="s">
        <v>2458</v>
      </c>
      <c r="F272" s="264" t="s">
        <v>125</v>
      </c>
      <c r="G272" s="263" t="s">
        <v>414</v>
      </c>
      <c r="H272" s="263" t="s">
        <v>414</v>
      </c>
      <c r="I272" s="288"/>
      <c r="J272" s="196"/>
      <c r="K272" s="196"/>
      <c r="L272" s="196"/>
      <c r="M272" s="270"/>
      <c r="N272" s="270"/>
      <c r="O272" s="33"/>
      <c r="P272" s="107"/>
      <c r="Q272" s="279"/>
      <c r="R272" s="279"/>
      <c r="S272" s="278">
        <v>45464</v>
      </c>
      <c r="T272" s="279" t="s">
        <v>2117</v>
      </c>
      <c r="U272" s="268" t="str">
        <f t="array" ref="U272">IFERROR(IF(INDEX(三跨两临近重点区段!$F:$F,MATCH(1,(MONTH(三跨两临近重点区段!$H:$H)=7)*(三跨两临近重点区段!$A:$A=D272),0))="已取消","已取消",INDEX(三跨两临近重点区段!$H:$H,MATCH(1,(MONTH(三跨两临近重点区段!$H:$H)=7)*(三跨两临近重点区段!$A:$A=D272)*(三跨两临近重点区段!$F:$F="现存区段"),0))),"")</f>
        <v/>
      </c>
      <c r="V272" s="232" t="str">
        <f t="array" ref="V272">IFERROR(IF(INDEX(三跨两临近重点区段!$F:$F,MATCH(1,(MONTH(三跨两临近重点区段!$H:$H)=7)*(三跨两临近重点区段!$A:$A=D272),0))="已取消","已取消",INDEX(三跨两临近重点区段!$I:$I,MATCH(1,(MONTH(三跨两临近重点区段!$H:$H)=7)*(三跨两临近重点区段!$A:$A=D272)*(三跨两临近重点区段!$F:$F="现存区段"),0))),"")</f>
        <v/>
      </c>
      <c r="W272" s="268" t="str">
        <f t="array" ref="W272">IFERROR(IF(INDEX(三跨两临近重点区段!$F:$F,MATCH(1,(MONTH(三跨两临近重点区段!$H:$H)=8)*(三跨两临近重点区段!$A:$A=D272),0))="已取消","已取消",INDEX(三跨两临近重点区段!$H:$H,MATCH(1,(MONTH(三跨两临近重点区段!$H:$H)=8)*(三跨两临近重点区段!$A:$A=D272)*(三跨两临近重点区段!$F:$F="现存区段"),0))),"")</f>
        <v/>
      </c>
      <c r="X272" s="232" t="str">
        <f t="array" ref="X272">IFERROR(IF(INDEX(三跨两临近重点区段!$F:$F,MATCH(1,(MONTH(三跨两临近重点区段!$H:$H)=8)*(三跨两临近重点区段!$A:$A=D272),0))="已取消","已取消",INDEX(三跨两临近重点区段!$I:$I,MATCH(1,(MONTH(三跨两临近重点区段!$H:$H)=8)*(三跨两临近重点区段!$A:$A=D272)*(三跨两临近重点区段!$F:$F="现存区段"),0))),"")</f>
        <v/>
      </c>
      <c r="Y272" s="268" t="str">
        <f t="array" ref="Y272">IFERROR(IF(INDEX(三跨两临近重点区段!$F:$F,MATCH(1,(MONTH(三跨两临近重点区段!$H:$H)=9)*(三跨两临近重点区段!$A:$A=D272),0))="已取消","已取消",INDEX(三跨两临近重点区段!$H:$H,MATCH(1,(MONTH(三跨两临近重点区段!$H:$H)=9)*(三跨两临近重点区段!$A:$A=D272)*(三跨两临近重点区段!$F:$F="现存区段"),0))),"")</f>
        <v/>
      </c>
      <c r="Z272" s="232" t="str">
        <f t="array" ref="Z272">IFERROR(IF(INDEX(三跨两临近重点区段!$F:$F,MATCH(1,(MONTH(三跨两临近重点区段!$H:$H)=9)*(三跨两临近重点区段!$A:$A=D272),0))="已取消","已取消",INDEX(三跨两临近重点区段!$I:$I,MATCH(1,(MONTH(三跨两临近重点区段!$H:$H)=9)*(三跨两临近重点区段!$A:$A=D272)*(三跨两临近重点区段!$F:$F="现存区段"),0))),"")</f>
        <v/>
      </c>
      <c r="AA272" s="268" t="str">
        <f t="array" ref="AA272">IFERROR(IF(INDEX(三跨两临近重点区段!$F:$F,MATCH(1,(MONTH(三跨两临近重点区段!$H:$H)=10)*(三跨两临近重点区段!$A:$A=D272),0))="已取消","已取消",INDEX(三跨两临近重点区段!$H:$H,MATCH(1,(MONTH(三跨两临近重点区段!$H:$H)=10)*(三跨两临近重点区段!$A:$A=D272)*(三跨两临近重点区段!$F:$F="现存区段"),0))),"")</f>
        <v/>
      </c>
      <c r="AB272" s="72" t="str">
        <f t="array" ref="AB272">IFERROR(IF(INDEX(三跨两临近重点区段!$F:$F,MATCH(1,(MONTH(三跨两临近重点区段!$H:$H)=10)*(三跨两临近重点区段!$A:$A=D272),0))="已取消","已取消",INDEX(三跨两临近重点区段!$I:$I,MATCH(1,(MONTH(三跨两临近重点区段!$H:$H)=10)*(三跨两临近重点区段!$A:$A=D272)*(三跨两临近重点区段!$F:$F="现存区段"),0))),"")</f>
        <v/>
      </c>
      <c r="AC272" s="284" t="str">
        <f t="array" ref="AC272">IFERROR(IF(INDEX(三跨两临近重点区段!$F:$F,MATCH(1,(MONTH(三跨两临近重点区段!$H:$H)=11)*(三跨两临近重点区段!$A:$A=D272),0))="已取消","已取消",INDEX(三跨两临近重点区段!$H:$H,MATCH(1,(MONTH(三跨两临近重点区段!$H:$H)=11)*(三跨两临近重点区段!$A:$A=D272)*(三跨两临近重点区段!$F:$F="现存区段"),0))),"")</f>
        <v/>
      </c>
      <c r="AD272" s="72" t="str">
        <f t="array" ref="AD272">IFERROR(IF(INDEX(三跨两临近重点区段!$F:$F,MATCH(1,(MONTH(三跨两临近重点区段!$H:$H)=11)*(三跨两临近重点区段!$A:$A=D272),0))="已取消","已取消",INDEX(三跨两临近重点区段!$I:$I,MATCH(1,(MONTH(三跨两临近重点区段!$H:$H)=11)*(三跨两临近重点区段!$A:$A=D272)*(三跨两临近重点区段!$F:$F="现存区段"),0))),"")</f>
        <v/>
      </c>
      <c r="AE272" s="284" t="str">
        <f t="array" ref="AE272">IFERROR(IF(INDEX(三跨两临近重点区段!$F:$F,MATCH(1,(MONTH(三跨两临近重点区段!$H:$H)=12)*(三跨两临近重点区段!$A:$A=D272),0))="已取消","已取消",INDEX(三跨两临近重点区段!$H:$H,MATCH(1,(MONTH(三跨两临近重点区段!$H:$H)=12)*(三跨两临近重点区段!$A:$A=D272)*(三跨两临近重点区段!$F:$F="现存区段"),0))),"")</f>
        <v/>
      </c>
      <c r="AF272" s="72" t="str">
        <f t="array" ref="AF272">IFERROR(IF(INDEX(三跨两临近重点区段!$F:$F,MATCH(1,(MONTH(三跨两临近重点区段!$H:$H)=12)*(三跨两临近重点区段!$A:$A=D272),0))="已取消","已取消",INDEX(三跨两临近重点区段!$I:$I,MATCH(1,(MONTH(三跨两临近重点区段!$H:$H)=12)*(三跨两临近重点区段!$A:$A=D272)*(三跨两临近重点区段!$F:$F="现存区段"),0))),"")</f>
        <v/>
      </c>
      <c r="AH272" t="e">
        <f t="array" ref="AH272">INDEX(三跨两临近重点区段!$G:$G,MATCH(D272,三跨两临近重点区段!$A:$A,0))</f>
        <v>#N/A</v>
      </c>
    </row>
    <row r="273" ht="14.25" spans="1:34">
      <c r="A273" s="263" t="s">
        <v>363</v>
      </c>
      <c r="B273" s="264" t="s">
        <v>2494</v>
      </c>
      <c r="C273" s="263" t="s">
        <v>2246</v>
      </c>
      <c r="D273" s="263" t="s">
        <v>2557</v>
      </c>
      <c r="E273" s="265" t="s">
        <v>2458</v>
      </c>
      <c r="F273" s="264" t="s">
        <v>125</v>
      </c>
      <c r="G273" s="263" t="s">
        <v>399</v>
      </c>
      <c r="H273" s="263" t="s">
        <v>399</v>
      </c>
      <c r="I273" s="288"/>
      <c r="J273" s="196"/>
      <c r="K273" s="196"/>
      <c r="L273" s="196"/>
      <c r="M273" s="270"/>
      <c r="N273" s="270"/>
      <c r="O273" s="33"/>
      <c r="P273" s="107"/>
      <c r="Q273" s="279"/>
      <c r="R273" s="279"/>
      <c r="S273" s="282">
        <v>45449.5138888889</v>
      </c>
      <c r="T273" s="279" t="s">
        <v>2117</v>
      </c>
      <c r="U273" s="268" t="str">
        <f t="array" ref="U273">IFERROR(IF(INDEX(三跨两临近重点区段!$F:$F,MATCH(1,(MONTH(三跨两临近重点区段!$H:$H)=7)*(三跨两临近重点区段!$A:$A=D273),0))="已取消","已取消",INDEX(三跨两临近重点区段!$H:$H,MATCH(1,(MONTH(三跨两临近重点区段!$H:$H)=7)*(三跨两临近重点区段!$A:$A=D273)*(三跨两临近重点区段!$F:$F="现存区段"),0))),"")</f>
        <v/>
      </c>
      <c r="V273" s="232" t="str">
        <f t="array" ref="V273">IFERROR(IF(INDEX(三跨两临近重点区段!$F:$F,MATCH(1,(MONTH(三跨两临近重点区段!$H:$H)=7)*(三跨两临近重点区段!$A:$A=D273),0))="已取消","已取消",INDEX(三跨两临近重点区段!$I:$I,MATCH(1,(MONTH(三跨两临近重点区段!$H:$H)=7)*(三跨两临近重点区段!$A:$A=D273)*(三跨两临近重点区段!$F:$F="现存区段"),0))),"")</f>
        <v/>
      </c>
      <c r="W273" s="268" t="str">
        <f t="array" ref="W273">IFERROR(IF(INDEX(三跨两临近重点区段!$F:$F,MATCH(1,(MONTH(三跨两临近重点区段!$H:$H)=8)*(三跨两临近重点区段!$A:$A=D273),0))="已取消","已取消",INDEX(三跨两临近重点区段!$H:$H,MATCH(1,(MONTH(三跨两临近重点区段!$H:$H)=8)*(三跨两临近重点区段!$A:$A=D273)*(三跨两临近重点区段!$F:$F="现存区段"),0))),"")</f>
        <v/>
      </c>
      <c r="X273" s="232" t="str">
        <f t="array" ref="X273">IFERROR(IF(INDEX(三跨两临近重点区段!$F:$F,MATCH(1,(MONTH(三跨两临近重点区段!$H:$H)=8)*(三跨两临近重点区段!$A:$A=D273),0))="已取消","已取消",INDEX(三跨两临近重点区段!$I:$I,MATCH(1,(MONTH(三跨两临近重点区段!$H:$H)=8)*(三跨两临近重点区段!$A:$A=D273)*(三跨两临近重点区段!$F:$F="现存区段"),0))),"")</f>
        <v/>
      </c>
      <c r="Y273" s="268" t="str">
        <f t="array" ref="Y273">IFERROR(IF(INDEX(三跨两临近重点区段!$F:$F,MATCH(1,(MONTH(三跨两临近重点区段!$H:$H)=9)*(三跨两临近重点区段!$A:$A=D273),0))="已取消","已取消",INDEX(三跨两临近重点区段!$H:$H,MATCH(1,(MONTH(三跨两临近重点区段!$H:$H)=9)*(三跨两临近重点区段!$A:$A=D273)*(三跨两临近重点区段!$F:$F="现存区段"),0))),"")</f>
        <v/>
      </c>
      <c r="Z273" s="232" t="str">
        <f t="array" ref="Z273">IFERROR(IF(INDEX(三跨两临近重点区段!$F:$F,MATCH(1,(MONTH(三跨两临近重点区段!$H:$H)=9)*(三跨两临近重点区段!$A:$A=D273),0))="已取消","已取消",INDEX(三跨两临近重点区段!$I:$I,MATCH(1,(MONTH(三跨两临近重点区段!$H:$H)=9)*(三跨两临近重点区段!$A:$A=D273)*(三跨两临近重点区段!$F:$F="现存区段"),0))),"")</f>
        <v/>
      </c>
      <c r="AA273" s="268" t="str">
        <f t="array" ref="AA273">IFERROR(IF(INDEX(三跨两临近重点区段!$F:$F,MATCH(1,(MONTH(三跨两临近重点区段!$H:$H)=10)*(三跨两临近重点区段!$A:$A=D273),0))="已取消","已取消",INDEX(三跨两临近重点区段!$H:$H,MATCH(1,(MONTH(三跨两临近重点区段!$H:$H)=10)*(三跨两临近重点区段!$A:$A=D273)*(三跨两临近重点区段!$F:$F="现存区段"),0))),"")</f>
        <v/>
      </c>
      <c r="AB273" s="72" t="str">
        <f t="array" ref="AB273">IFERROR(IF(INDEX(三跨两临近重点区段!$F:$F,MATCH(1,(MONTH(三跨两临近重点区段!$H:$H)=10)*(三跨两临近重点区段!$A:$A=D273),0))="已取消","已取消",INDEX(三跨两临近重点区段!$I:$I,MATCH(1,(MONTH(三跨两临近重点区段!$H:$H)=10)*(三跨两临近重点区段!$A:$A=D273)*(三跨两临近重点区段!$F:$F="现存区段"),0))),"")</f>
        <v/>
      </c>
      <c r="AC273" s="284" t="str">
        <f t="array" ref="AC273">IFERROR(IF(INDEX(三跨两临近重点区段!$F:$F,MATCH(1,(MONTH(三跨两临近重点区段!$H:$H)=11)*(三跨两临近重点区段!$A:$A=D273),0))="已取消","已取消",INDEX(三跨两临近重点区段!$H:$H,MATCH(1,(MONTH(三跨两临近重点区段!$H:$H)=11)*(三跨两临近重点区段!$A:$A=D273)*(三跨两临近重点区段!$F:$F="现存区段"),0))),"")</f>
        <v/>
      </c>
      <c r="AD273" s="72" t="str">
        <f t="array" ref="AD273">IFERROR(IF(INDEX(三跨两临近重点区段!$F:$F,MATCH(1,(MONTH(三跨两临近重点区段!$H:$H)=11)*(三跨两临近重点区段!$A:$A=D273),0))="已取消","已取消",INDEX(三跨两临近重点区段!$I:$I,MATCH(1,(MONTH(三跨两临近重点区段!$H:$H)=11)*(三跨两临近重点区段!$A:$A=D273)*(三跨两临近重点区段!$F:$F="现存区段"),0))),"")</f>
        <v/>
      </c>
      <c r="AE273" s="284" t="str">
        <f t="array" ref="AE273">IFERROR(IF(INDEX(三跨两临近重点区段!$F:$F,MATCH(1,(MONTH(三跨两临近重点区段!$H:$H)=12)*(三跨两临近重点区段!$A:$A=D273),0))="已取消","已取消",INDEX(三跨两临近重点区段!$H:$H,MATCH(1,(MONTH(三跨两临近重点区段!$H:$H)=12)*(三跨两临近重点区段!$A:$A=D273)*(三跨两临近重点区段!$F:$F="现存区段"),0))),"")</f>
        <v/>
      </c>
      <c r="AF273" s="72" t="str">
        <f t="array" ref="AF273">IFERROR(IF(INDEX(三跨两临近重点区段!$F:$F,MATCH(1,(MONTH(三跨两临近重点区段!$H:$H)=12)*(三跨两临近重点区段!$A:$A=D273),0))="已取消","已取消",INDEX(三跨两临近重点区段!$I:$I,MATCH(1,(MONTH(三跨两临近重点区段!$H:$H)=12)*(三跨两临近重点区段!$A:$A=D273)*(三跨两临近重点区段!$F:$F="现存区段"),0))),"")</f>
        <v/>
      </c>
      <c r="AH273" t="e">
        <f t="array" ref="AH273">INDEX(三跨两临近重点区段!$G:$G,MATCH(D273,三跨两临近重点区段!$A:$A,0))</f>
        <v>#N/A</v>
      </c>
    </row>
    <row r="274" ht="14.25" spans="1:34">
      <c r="A274" s="263" t="s">
        <v>363</v>
      </c>
      <c r="B274" s="264" t="s">
        <v>2497</v>
      </c>
      <c r="C274" s="263" t="s">
        <v>2246</v>
      </c>
      <c r="D274" s="263" t="s">
        <v>2558</v>
      </c>
      <c r="E274" s="265" t="s">
        <v>2458</v>
      </c>
      <c r="F274" s="264" t="s">
        <v>125</v>
      </c>
      <c r="G274" s="263" t="s">
        <v>399</v>
      </c>
      <c r="H274" s="263" t="s">
        <v>399</v>
      </c>
      <c r="I274" s="288"/>
      <c r="J274" s="196"/>
      <c r="K274" s="196"/>
      <c r="L274" s="196"/>
      <c r="M274" s="270"/>
      <c r="N274" s="270"/>
      <c r="O274" s="33"/>
      <c r="P274" s="107"/>
      <c r="Q274" s="279"/>
      <c r="R274" s="279"/>
      <c r="S274" s="282">
        <v>45449.5138888889</v>
      </c>
      <c r="T274" s="279" t="s">
        <v>2117</v>
      </c>
      <c r="U274" s="268" t="str">
        <f t="array" ref="U274">IFERROR(IF(INDEX(三跨两临近重点区段!$F:$F,MATCH(1,(MONTH(三跨两临近重点区段!$H:$H)=7)*(三跨两临近重点区段!$A:$A=D274),0))="已取消","已取消",INDEX(三跨两临近重点区段!$H:$H,MATCH(1,(MONTH(三跨两临近重点区段!$H:$H)=7)*(三跨两临近重点区段!$A:$A=D274)*(三跨两临近重点区段!$F:$F="现存区段"),0))),"")</f>
        <v/>
      </c>
      <c r="V274" s="232" t="str">
        <f t="array" ref="V274">IFERROR(IF(INDEX(三跨两临近重点区段!$F:$F,MATCH(1,(MONTH(三跨两临近重点区段!$H:$H)=7)*(三跨两临近重点区段!$A:$A=D274),0))="已取消","已取消",INDEX(三跨两临近重点区段!$I:$I,MATCH(1,(MONTH(三跨两临近重点区段!$H:$H)=7)*(三跨两临近重点区段!$A:$A=D274)*(三跨两临近重点区段!$F:$F="现存区段"),0))),"")</f>
        <v/>
      </c>
      <c r="W274" s="268" t="str">
        <f t="array" ref="W274">IFERROR(IF(INDEX(三跨两临近重点区段!$F:$F,MATCH(1,(MONTH(三跨两临近重点区段!$H:$H)=8)*(三跨两临近重点区段!$A:$A=D274),0))="已取消","已取消",INDEX(三跨两临近重点区段!$H:$H,MATCH(1,(MONTH(三跨两临近重点区段!$H:$H)=8)*(三跨两临近重点区段!$A:$A=D274)*(三跨两临近重点区段!$F:$F="现存区段"),0))),"")</f>
        <v/>
      </c>
      <c r="X274" s="232" t="str">
        <f t="array" ref="X274">IFERROR(IF(INDEX(三跨两临近重点区段!$F:$F,MATCH(1,(MONTH(三跨两临近重点区段!$H:$H)=8)*(三跨两临近重点区段!$A:$A=D274),0))="已取消","已取消",INDEX(三跨两临近重点区段!$I:$I,MATCH(1,(MONTH(三跨两临近重点区段!$H:$H)=8)*(三跨两临近重点区段!$A:$A=D274)*(三跨两临近重点区段!$F:$F="现存区段"),0))),"")</f>
        <v/>
      </c>
      <c r="Y274" s="268" t="str">
        <f t="array" ref="Y274">IFERROR(IF(INDEX(三跨两临近重点区段!$F:$F,MATCH(1,(MONTH(三跨两临近重点区段!$H:$H)=9)*(三跨两临近重点区段!$A:$A=D274),0))="已取消","已取消",INDEX(三跨两临近重点区段!$H:$H,MATCH(1,(MONTH(三跨两临近重点区段!$H:$H)=9)*(三跨两临近重点区段!$A:$A=D274)*(三跨两临近重点区段!$F:$F="现存区段"),0))),"")</f>
        <v/>
      </c>
      <c r="Z274" s="232" t="str">
        <f t="array" ref="Z274">IFERROR(IF(INDEX(三跨两临近重点区段!$F:$F,MATCH(1,(MONTH(三跨两临近重点区段!$H:$H)=9)*(三跨两临近重点区段!$A:$A=D274),0))="已取消","已取消",INDEX(三跨两临近重点区段!$I:$I,MATCH(1,(MONTH(三跨两临近重点区段!$H:$H)=9)*(三跨两临近重点区段!$A:$A=D274)*(三跨两临近重点区段!$F:$F="现存区段"),0))),"")</f>
        <v/>
      </c>
      <c r="AA274" s="268" t="str">
        <f t="array" ref="AA274">IFERROR(IF(INDEX(三跨两临近重点区段!$F:$F,MATCH(1,(MONTH(三跨两临近重点区段!$H:$H)=10)*(三跨两临近重点区段!$A:$A=D274),0))="已取消","已取消",INDEX(三跨两临近重点区段!$H:$H,MATCH(1,(MONTH(三跨两临近重点区段!$H:$H)=10)*(三跨两临近重点区段!$A:$A=D274)*(三跨两临近重点区段!$F:$F="现存区段"),0))),"")</f>
        <v/>
      </c>
      <c r="AB274" s="72" t="str">
        <f t="array" ref="AB274">IFERROR(IF(INDEX(三跨两临近重点区段!$F:$F,MATCH(1,(MONTH(三跨两临近重点区段!$H:$H)=10)*(三跨两临近重点区段!$A:$A=D274),0))="已取消","已取消",INDEX(三跨两临近重点区段!$I:$I,MATCH(1,(MONTH(三跨两临近重点区段!$H:$H)=10)*(三跨两临近重点区段!$A:$A=D274)*(三跨两临近重点区段!$F:$F="现存区段"),0))),"")</f>
        <v/>
      </c>
      <c r="AC274" s="284" t="str">
        <f t="array" ref="AC274">IFERROR(IF(INDEX(三跨两临近重点区段!$F:$F,MATCH(1,(MONTH(三跨两临近重点区段!$H:$H)=11)*(三跨两临近重点区段!$A:$A=D274),0))="已取消","已取消",INDEX(三跨两临近重点区段!$H:$H,MATCH(1,(MONTH(三跨两临近重点区段!$H:$H)=11)*(三跨两临近重点区段!$A:$A=D274)*(三跨两临近重点区段!$F:$F="现存区段"),0))),"")</f>
        <v/>
      </c>
      <c r="AD274" s="72" t="str">
        <f t="array" ref="AD274">IFERROR(IF(INDEX(三跨两临近重点区段!$F:$F,MATCH(1,(MONTH(三跨两临近重点区段!$H:$H)=11)*(三跨两临近重点区段!$A:$A=D274),0))="已取消","已取消",INDEX(三跨两临近重点区段!$I:$I,MATCH(1,(MONTH(三跨两临近重点区段!$H:$H)=11)*(三跨两临近重点区段!$A:$A=D274)*(三跨两临近重点区段!$F:$F="现存区段"),0))),"")</f>
        <v/>
      </c>
      <c r="AE274" s="284" t="str">
        <f t="array" ref="AE274">IFERROR(IF(INDEX(三跨两临近重点区段!$F:$F,MATCH(1,(MONTH(三跨两临近重点区段!$H:$H)=12)*(三跨两临近重点区段!$A:$A=D274),0))="已取消","已取消",INDEX(三跨两临近重点区段!$H:$H,MATCH(1,(MONTH(三跨两临近重点区段!$H:$H)=12)*(三跨两临近重点区段!$A:$A=D274)*(三跨两临近重点区段!$F:$F="现存区段"),0))),"")</f>
        <v/>
      </c>
      <c r="AF274" s="72" t="str">
        <f t="array" ref="AF274">IFERROR(IF(INDEX(三跨两临近重点区段!$F:$F,MATCH(1,(MONTH(三跨两临近重点区段!$H:$H)=12)*(三跨两临近重点区段!$A:$A=D274),0))="已取消","已取消",INDEX(三跨两临近重点区段!$I:$I,MATCH(1,(MONTH(三跨两临近重点区段!$H:$H)=12)*(三跨两临近重点区段!$A:$A=D274)*(三跨两临近重点区段!$F:$F="现存区段"),0))),"")</f>
        <v/>
      </c>
      <c r="AH274" t="e">
        <f t="array" ref="AH274">INDEX(三跨两临近重点区段!$G:$G,MATCH(D274,三跨两临近重点区段!$A:$A,0))</f>
        <v>#N/A</v>
      </c>
    </row>
    <row r="275" ht="14.25" spans="1:34">
      <c r="A275" s="263" t="s">
        <v>363</v>
      </c>
      <c r="B275" s="264" t="s">
        <v>2482</v>
      </c>
      <c r="C275" s="263" t="s">
        <v>2309</v>
      </c>
      <c r="D275" s="263" t="s">
        <v>2559</v>
      </c>
      <c r="E275" s="265" t="s">
        <v>2458</v>
      </c>
      <c r="F275" s="264" t="s">
        <v>125</v>
      </c>
      <c r="G275" s="263" t="s">
        <v>406</v>
      </c>
      <c r="H275" s="263" t="s">
        <v>406</v>
      </c>
      <c r="I275" s="288"/>
      <c r="J275" s="196"/>
      <c r="K275" s="196"/>
      <c r="L275" s="196"/>
      <c r="M275" s="270"/>
      <c r="N275" s="270"/>
      <c r="O275" s="33"/>
      <c r="P275" s="107"/>
      <c r="Q275" s="279"/>
      <c r="R275" s="279"/>
      <c r="S275" s="282">
        <v>45449.5138888889</v>
      </c>
      <c r="T275" s="279" t="s">
        <v>2117</v>
      </c>
      <c r="U275" s="268" t="str">
        <f t="array" ref="U275">IFERROR(IF(INDEX(三跨两临近重点区段!$F:$F,MATCH(1,(MONTH(三跨两临近重点区段!$H:$H)=7)*(三跨两临近重点区段!$A:$A=D275),0))="已取消","已取消",INDEX(三跨两临近重点区段!$H:$H,MATCH(1,(MONTH(三跨两临近重点区段!$H:$H)=7)*(三跨两临近重点区段!$A:$A=D275)*(三跨两临近重点区段!$F:$F="现存区段"),0))),"")</f>
        <v/>
      </c>
      <c r="V275" s="232" t="str">
        <f t="array" ref="V275">IFERROR(IF(INDEX(三跨两临近重点区段!$F:$F,MATCH(1,(MONTH(三跨两临近重点区段!$H:$H)=7)*(三跨两临近重点区段!$A:$A=D275),0))="已取消","已取消",INDEX(三跨两临近重点区段!$I:$I,MATCH(1,(MONTH(三跨两临近重点区段!$H:$H)=7)*(三跨两临近重点区段!$A:$A=D275)*(三跨两临近重点区段!$F:$F="现存区段"),0))),"")</f>
        <v/>
      </c>
      <c r="W275" s="268" t="str">
        <f t="array" ref="W275">IFERROR(IF(INDEX(三跨两临近重点区段!$F:$F,MATCH(1,(MONTH(三跨两临近重点区段!$H:$H)=8)*(三跨两临近重点区段!$A:$A=D275),0))="已取消","已取消",INDEX(三跨两临近重点区段!$H:$H,MATCH(1,(MONTH(三跨两临近重点区段!$H:$H)=8)*(三跨两临近重点区段!$A:$A=D275)*(三跨两临近重点区段!$F:$F="现存区段"),0))),"")</f>
        <v/>
      </c>
      <c r="X275" s="232" t="str">
        <f t="array" ref="X275">IFERROR(IF(INDEX(三跨两临近重点区段!$F:$F,MATCH(1,(MONTH(三跨两临近重点区段!$H:$H)=8)*(三跨两临近重点区段!$A:$A=D275),0))="已取消","已取消",INDEX(三跨两临近重点区段!$I:$I,MATCH(1,(MONTH(三跨两临近重点区段!$H:$H)=8)*(三跨两临近重点区段!$A:$A=D275)*(三跨两临近重点区段!$F:$F="现存区段"),0))),"")</f>
        <v/>
      </c>
      <c r="Y275" s="268" t="str">
        <f t="array" ref="Y275">IFERROR(IF(INDEX(三跨两临近重点区段!$F:$F,MATCH(1,(MONTH(三跨两临近重点区段!$H:$H)=9)*(三跨两临近重点区段!$A:$A=D275),0))="已取消","已取消",INDEX(三跨两临近重点区段!$H:$H,MATCH(1,(MONTH(三跨两临近重点区段!$H:$H)=9)*(三跨两临近重点区段!$A:$A=D275)*(三跨两临近重点区段!$F:$F="现存区段"),0))),"")</f>
        <v/>
      </c>
      <c r="Z275" s="232" t="str">
        <f t="array" ref="Z275">IFERROR(IF(INDEX(三跨两临近重点区段!$F:$F,MATCH(1,(MONTH(三跨两临近重点区段!$H:$H)=9)*(三跨两临近重点区段!$A:$A=D275),0))="已取消","已取消",INDEX(三跨两临近重点区段!$I:$I,MATCH(1,(MONTH(三跨两临近重点区段!$H:$H)=9)*(三跨两临近重点区段!$A:$A=D275)*(三跨两临近重点区段!$F:$F="现存区段"),0))),"")</f>
        <v/>
      </c>
      <c r="AA275" s="268" t="str">
        <f t="array" ref="AA275">IFERROR(IF(INDEX(三跨两临近重点区段!$F:$F,MATCH(1,(MONTH(三跨两临近重点区段!$H:$H)=10)*(三跨两临近重点区段!$A:$A=D275),0))="已取消","已取消",INDEX(三跨两临近重点区段!$H:$H,MATCH(1,(MONTH(三跨两临近重点区段!$H:$H)=10)*(三跨两临近重点区段!$A:$A=D275)*(三跨两临近重点区段!$F:$F="现存区段"),0))),"")</f>
        <v/>
      </c>
      <c r="AB275" s="72" t="str">
        <f t="array" ref="AB275">IFERROR(IF(INDEX(三跨两临近重点区段!$F:$F,MATCH(1,(MONTH(三跨两临近重点区段!$H:$H)=10)*(三跨两临近重点区段!$A:$A=D275),0))="已取消","已取消",INDEX(三跨两临近重点区段!$I:$I,MATCH(1,(MONTH(三跨两临近重点区段!$H:$H)=10)*(三跨两临近重点区段!$A:$A=D275)*(三跨两临近重点区段!$F:$F="现存区段"),0))),"")</f>
        <v/>
      </c>
      <c r="AC275" s="284" t="str">
        <f t="array" ref="AC275">IFERROR(IF(INDEX(三跨两临近重点区段!$F:$F,MATCH(1,(MONTH(三跨两临近重点区段!$H:$H)=11)*(三跨两临近重点区段!$A:$A=D275),0))="已取消","已取消",INDEX(三跨两临近重点区段!$H:$H,MATCH(1,(MONTH(三跨两临近重点区段!$H:$H)=11)*(三跨两临近重点区段!$A:$A=D275)*(三跨两临近重点区段!$F:$F="现存区段"),0))),"")</f>
        <v/>
      </c>
      <c r="AD275" s="72" t="str">
        <f t="array" ref="AD275">IFERROR(IF(INDEX(三跨两临近重点区段!$F:$F,MATCH(1,(MONTH(三跨两临近重点区段!$H:$H)=11)*(三跨两临近重点区段!$A:$A=D275),0))="已取消","已取消",INDEX(三跨两临近重点区段!$I:$I,MATCH(1,(MONTH(三跨两临近重点区段!$H:$H)=11)*(三跨两临近重点区段!$A:$A=D275)*(三跨两临近重点区段!$F:$F="现存区段"),0))),"")</f>
        <v/>
      </c>
      <c r="AE275" s="284" t="str">
        <f t="array" ref="AE275">IFERROR(IF(INDEX(三跨两临近重点区段!$F:$F,MATCH(1,(MONTH(三跨两临近重点区段!$H:$H)=12)*(三跨两临近重点区段!$A:$A=D275),0))="已取消","已取消",INDEX(三跨两临近重点区段!$H:$H,MATCH(1,(MONTH(三跨两临近重点区段!$H:$H)=12)*(三跨两临近重点区段!$A:$A=D275)*(三跨两临近重点区段!$F:$F="现存区段"),0))),"")</f>
        <v/>
      </c>
      <c r="AF275" s="72" t="str">
        <f t="array" ref="AF275">IFERROR(IF(INDEX(三跨两临近重点区段!$F:$F,MATCH(1,(MONTH(三跨两临近重点区段!$H:$H)=12)*(三跨两临近重点区段!$A:$A=D275),0))="已取消","已取消",INDEX(三跨两临近重点区段!$I:$I,MATCH(1,(MONTH(三跨两临近重点区段!$H:$H)=12)*(三跨两临近重点区段!$A:$A=D275)*(三跨两临近重点区段!$F:$F="现存区段"),0))),"")</f>
        <v/>
      </c>
      <c r="AH275" t="e">
        <f t="array" ref="AH275">INDEX(三跨两临近重点区段!$G:$G,MATCH(D275,三跨两临近重点区段!$A:$A,0))</f>
        <v>#N/A</v>
      </c>
    </row>
    <row r="276" ht="14.25" spans="1:34">
      <c r="A276" s="263" t="s">
        <v>363</v>
      </c>
      <c r="B276" s="264" t="s">
        <v>2486</v>
      </c>
      <c r="C276" s="263" t="s">
        <v>2309</v>
      </c>
      <c r="D276" s="263" t="s">
        <v>2560</v>
      </c>
      <c r="E276" s="265" t="s">
        <v>2458</v>
      </c>
      <c r="F276" s="264" t="s">
        <v>125</v>
      </c>
      <c r="G276" s="263" t="s">
        <v>406</v>
      </c>
      <c r="H276" s="263" t="s">
        <v>406</v>
      </c>
      <c r="I276" s="288"/>
      <c r="J276" s="196"/>
      <c r="K276" s="196"/>
      <c r="L276" s="196"/>
      <c r="M276" s="270"/>
      <c r="N276" s="270"/>
      <c r="O276" s="33"/>
      <c r="P276" s="107"/>
      <c r="Q276" s="279"/>
      <c r="R276" s="279"/>
      <c r="S276" s="282">
        <v>45449.5138888889</v>
      </c>
      <c r="T276" s="279" t="s">
        <v>2117</v>
      </c>
      <c r="U276" s="268" t="str">
        <f t="array" ref="U276">IFERROR(IF(INDEX(三跨两临近重点区段!$F:$F,MATCH(1,(MONTH(三跨两临近重点区段!$H:$H)=7)*(三跨两临近重点区段!$A:$A=D276),0))="已取消","已取消",INDEX(三跨两临近重点区段!$H:$H,MATCH(1,(MONTH(三跨两临近重点区段!$H:$H)=7)*(三跨两临近重点区段!$A:$A=D276)*(三跨两临近重点区段!$F:$F="现存区段"),0))),"")</f>
        <v/>
      </c>
      <c r="V276" s="232" t="str">
        <f t="array" ref="V276">IFERROR(IF(INDEX(三跨两临近重点区段!$F:$F,MATCH(1,(MONTH(三跨两临近重点区段!$H:$H)=7)*(三跨两临近重点区段!$A:$A=D276),0))="已取消","已取消",INDEX(三跨两临近重点区段!$I:$I,MATCH(1,(MONTH(三跨两临近重点区段!$H:$H)=7)*(三跨两临近重点区段!$A:$A=D276)*(三跨两临近重点区段!$F:$F="现存区段"),0))),"")</f>
        <v/>
      </c>
      <c r="W276" s="268" t="str">
        <f t="array" ref="W276">IFERROR(IF(INDEX(三跨两临近重点区段!$F:$F,MATCH(1,(MONTH(三跨两临近重点区段!$H:$H)=8)*(三跨两临近重点区段!$A:$A=D276),0))="已取消","已取消",INDEX(三跨两临近重点区段!$H:$H,MATCH(1,(MONTH(三跨两临近重点区段!$H:$H)=8)*(三跨两临近重点区段!$A:$A=D276)*(三跨两临近重点区段!$F:$F="现存区段"),0))),"")</f>
        <v/>
      </c>
      <c r="X276" s="232" t="str">
        <f t="array" ref="X276">IFERROR(IF(INDEX(三跨两临近重点区段!$F:$F,MATCH(1,(MONTH(三跨两临近重点区段!$H:$H)=8)*(三跨两临近重点区段!$A:$A=D276),0))="已取消","已取消",INDEX(三跨两临近重点区段!$I:$I,MATCH(1,(MONTH(三跨两临近重点区段!$H:$H)=8)*(三跨两临近重点区段!$A:$A=D276)*(三跨两临近重点区段!$F:$F="现存区段"),0))),"")</f>
        <v/>
      </c>
      <c r="Y276" s="268" t="str">
        <f t="array" ref="Y276">IFERROR(IF(INDEX(三跨两临近重点区段!$F:$F,MATCH(1,(MONTH(三跨两临近重点区段!$H:$H)=9)*(三跨两临近重点区段!$A:$A=D276),0))="已取消","已取消",INDEX(三跨两临近重点区段!$H:$H,MATCH(1,(MONTH(三跨两临近重点区段!$H:$H)=9)*(三跨两临近重点区段!$A:$A=D276)*(三跨两临近重点区段!$F:$F="现存区段"),0))),"")</f>
        <v/>
      </c>
      <c r="Z276" s="232" t="str">
        <f t="array" ref="Z276">IFERROR(IF(INDEX(三跨两临近重点区段!$F:$F,MATCH(1,(MONTH(三跨两临近重点区段!$H:$H)=9)*(三跨两临近重点区段!$A:$A=D276),0))="已取消","已取消",INDEX(三跨两临近重点区段!$I:$I,MATCH(1,(MONTH(三跨两临近重点区段!$H:$H)=9)*(三跨两临近重点区段!$A:$A=D276)*(三跨两临近重点区段!$F:$F="现存区段"),0))),"")</f>
        <v/>
      </c>
      <c r="AA276" s="268" t="str">
        <f t="array" ref="AA276">IFERROR(IF(INDEX(三跨两临近重点区段!$F:$F,MATCH(1,(MONTH(三跨两临近重点区段!$H:$H)=10)*(三跨两临近重点区段!$A:$A=D276),0))="已取消","已取消",INDEX(三跨两临近重点区段!$H:$H,MATCH(1,(MONTH(三跨两临近重点区段!$H:$H)=10)*(三跨两临近重点区段!$A:$A=D276)*(三跨两临近重点区段!$F:$F="现存区段"),0))),"")</f>
        <v/>
      </c>
      <c r="AB276" s="72" t="str">
        <f t="array" ref="AB276">IFERROR(IF(INDEX(三跨两临近重点区段!$F:$F,MATCH(1,(MONTH(三跨两临近重点区段!$H:$H)=10)*(三跨两临近重点区段!$A:$A=D276),0))="已取消","已取消",INDEX(三跨两临近重点区段!$I:$I,MATCH(1,(MONTH(三跨两临近重点区段!$H:$H)=10)*(三跨两临近重点区段!$A:$A=D276)*(三跨两临近重点区段!$F:$F="现存区段"),0))),"")</f>
        <v/>
      </c>
      <c r="AC276" s="284" t="str">
        <f t="array" ref="AC276">IFERROR(IF(INDEX(三跨两临近重点区段!$F:$F,MATCH(1,(MONTH(三跨两临近重点区段!$H:$H)=11)*(三跨两临近重点区段!$A:$A=D276),0))="已取消","已取消",INDEX(三跨两临近重点区段!$H:$H,MATCH(1,(MONTH(三跨两临近重点区段!$H:$H)=11)*(三跨两临近重点区段!$A:$A=D276)*(三跨两临近重点区段!$F:$F="现存区段"),0))),"")</f>
        <v/>
      </c>
      <c r="AD276" s="72" t="str">
        <f t="array" ref="AD276">IFERROR(IF(INDEX(三跨两临近重点区段!$F:$F,MATCH(1,(MONTH(三跨两临近重点区段!$H:$H)=11)*(三跨两临近重点区段!$A:$A=D276),0))="已取消","已取消",INDEX(三跨两临近重点区段!$I:$I,MATCH(1,(MONTH(三跨两临近重点区段!$H:$H)=11)*(三跨两临近重点区段!$A:$A=D276)*(三跨两临近重点区段!$F:$F="现存区段"),0))),"")</f>
        <v/>
      </c>
      <c r="AE276" s="284" t="str">
        <f t="array" ref="AE276">IFERROR(IF(INDEX(三跨两临近重点区段!$F:$F,MATCH(1,(MONTH(三跨两临近重点区段!$H:$H)=12)*(三跨两临近重点区段!$A:$A=D276),0))="已取消","已取消",INDEX(三跨两临近重点区段!$H:$H,MATCH(1,(MONTH(三跨两临近重点区段!$H:$H)=12)*(三跨两临近重点区段!$A:$A=D276)*(三跨两临近重点区段!$F:$F="现存区段"),0))),"")</f>
        <v/>
      </c>
      <c r="AF276" s="72" t="str">
        <f t="array" ref="AF276">IFERROR(IF(INDEX(三跨两临近重点区段!$F:$F,MATCH(1,(MONTH(三跨两临近重点区段!$H:$H)=12)*(三跨两临近重点区段!$A:$A=D276),0))="已取消","已取消",INDEX(三跨两临近重点区段!$I:$I,MATCH(1,(MONTH(三跨两临近重点区段!$H:$H)=12)*(三跨两临近重点区段!$A:$A=D276)*(三跨两临近重点区段!$F:$F="现存区段"),0))),"")</f>
        <v/>
      </c>
      <c r="AH276" t="e">
        <f t="array" ref="AH276">INDEX(三跨两临近重点区段!$G:$G,MATCH(D276,三跨两临近重点区段!$A:$A,0))</f>
        <v>#N/A</v>
      </c>
    </row>
    <row r="277" ht="14.25" spans="1:34">
      <c r="A277" s="263" t="s">
        <v>363</v>
      </c>
      <c r="B277" s="264" t="s">
        <v>2494</v>
      </c>
      <c r="C277" s="263" t="s">
        <v>2123</v>
      </c>
      <c r="D277" s="263" t="s">
        <v>2561</v>
      </c>
      <c r="E277" s="265" t="s">
        <v>2458</v>
      </c>
      <c r="F277" s="264" t="s">
        <v>125</v>
      </c>
      <c r="G277" s="263" t="s">
        <v>399</v>
      </c>
      <c r="H277" s="263" t="s">
        <v>399</v>
      </c>
      <c r="I277" s="288"/>
      <c r="J277" s="196"/>
      <c r="K277" s="196"/>
      <c r="L277" s="196"/>
      <c r="M277" s="270"/>
      <c r="N277" s="270"/>
      <c r="O277" s="33"/>
      <c r="P277" s="107"/>
      <c r="Q277" s="279"/>
      <c r="R277" s="279"/>
      <c r="S277" s="278">
        <v>45457</v>
      </c>
      <c r="T277" s="279" t="s">
        <v>2117</v>
      </c>
      <c r="U277" s="268" t="str">
        <f t="array" ref="U277">IFERROR(IF(INDEX(三跨两临近重点区段!$F:$F,MATCH(1,(MONTH(三跨两临近重点区段!$H:$H)=7)*(三跨两临近重点区段!$A:$A=D277),0))="已取消","已取消",INDEX(三跨两临近重点区段!$H:$H,MATCH(1,(MONTH(三跨两临近重点区段!$H:$H)=7)*(三跨两临近重点区段!$A:$A=D277)*(三跨两临近重点区段!$F:$F="现存区段"),0))),"")</f>
        <v/>
      </c>
      <c r="V277" s="232" t="str">
        <f t="array" ref="V277">IFERROR(IF(INDEX(三跨两临近重点区段!$F:$F,MATCH(1,(MONTH(三跨两临近重点区段!$H:$H)=7)*(三跨两临近重点区段!$A:$A=D277),0))="已取消","已取消",INDEX(三跨两临近重点区段!$I:$I,MATCH(1,(MONTH(三跨两临近重点区段!$H:$H)=7)*(三跨两临近重点区段!$A:$A=D277)*(三跨两临近重点区段!$F:$F="现存区段"),0))),"")</f>
        <v/>
      </c>
      <c r="W277" s="268" t="str">
        <f t="array" ref="W277">IFERROR(IF(INDEX(三跨两临近重点区段!$F:$F,MATCH(1,(MONTH(三跨两临近重点区段!$H:$H)=8)*(三跨两临近重点区段!$A:$A=D277),0))="已取消","已取消",INDEX(三跨两临近重点区段!$H:$H,MATCH(1,(MONTH(三跨两临近重点区段!$H:$H)=8)*(三跨两临近重点区段!$A:$A=D277)*(三跨两临近重点区段!$F:$F="现存区段"),0))),"")</f>
        <v/>
      </c>
      <c r="X277" s="232" t="str">
        <f t="array" ref="X277">IFERROR(IF(INDEX(三跨两临近重点区段!$F:$F,MATCH(1,(MONTH(三跨两临近重点区段!$H:$H)=8)*(三跨两临近重点区段!$A:$A=D277),0))="已取消","已取消",INDEX(三跨两临近重点区段!$I:$I,MATCH(1,(MONTH(三跨两临近重点区段!$H:$H)=8)*(三跨两临近重点区段!$A:$A=D277)*(三跨两临近重点区段!$F:$F="现存区段"),0))),"")</f>
        <v/>
      </c>
      <c r="Y277" s="268" t="str">
        <f t="array" ref="Y277">IFERROR(IF(INDEX(三跨两临近重点区段!$F:$F,MATCH(1,(MONTH(三跨两临近重点区段!$H:$H)=9)*(三跨两临近重点区段!$A:$A=D277),0))="已取消","已取消",INDEX(三跨两临近重点区段!$H:$H,MATCH(1,(MONTH(三跨两临近重点区段!$H:$H)=9)*(三跨两临近重点区段!$A:$A=D277)*(三跨两临近重点区段!$F:$F="现存区段"),0))),"")</f>
        <v/>
      </c>
      <c r="Z277" s="232" t="str">
        <f t="array" ref="Z277">IFERROR(IF(INDEX(三跨两临近重点区段!$F:$F,MATCH(1,(MONTH(三跨两临近重点区段!$H:$H)=9)*(三跨两临近重点区段!$A:$A=D277),0))="已取消","已取消",INDEX(三跨两临近重点区段!$I:$I,MATCH(1,(MONTH(三跨两临近重点区段!$H:$H)=9)*(三跨两临近重点区段!$A:$A=D277)*(三跨两临近重点区段!$F:$F="现存区段"),0))),"")</f>
        <v/>
      </c>
      <c r="AA277" s="268" t="str">
        <f t="array" ref="AA277">IFERROR(IF(INDEX(三跨两临近重点区段!$F:$F,MATCH(1,(MONTH(三跨两临近重点区段!$H:$H)=10)*(三跨两临近重点区段!$A:$A=D277),0))="已取消","已取消",INDEX(三跨两临近重点区段!$H:$H,MATCH(1,(MONTH(三跨两临近重点区段!$H:$H)=10)*(三跨两临近重点区段!$A:$A=D277)*(三跨两临近重点区段!$F:$F="现存区段"),0))),"")</f>
        <v/>
      </c>
      <c r="AB277" s="72" t="str">
        <f t="array" ref="AB277">IFERROR(IF(INDEX(三跨两临近重点区段!$F:$F,MATCH(1,(MONTH(三跨两临近重点区段!$H:$H)=10)*(三跨两临近重点区段!$A:$A=D277),0))="已取消","已取消",INDEX(三跨两临近重点区段!$I:$I,MATCH(1,(MONTH(三跨两临近重点区段!$H:$H)=10)*(三跨两临近重点区段!$A:$A=D277)*(三跨两临近重点区段!$F:$F="现存区段"),0))),"")</f>
        <v/>
      </c>
      <c r="AC277" s="284" t="str">
        <f t="array" ref="AC277">IFERROR(IF(INDEX(三跨两临近重点区段!$F:$F,MATCH(1,(MONTH(三跨两临近重点区段!$H:$H)=11)*(三跨两临近重点区段!$A:$A=D277),0))="已取消","已取消",INDEX(三跨两临近重点区段!$H:$H,MATCH(1,(MONTH(三跨两临近重点区段!$H:$H)=11)*(三跨两临近重点区段!$A:$A=D277)*(三跨两临近重点区段!$F:$F="现存区段"),0))),"")</f>
        <v/>
      </c>
      <c r="AD277" s="72" t="str">
        <f t="array" ref="AD277">IFERROR(IF(INDEX(三跨两临近重点区段!$F:$F,MATCH(1,(MONTH(三跨两临近重点区段!$H:$H)=11)*(三跨两临近重点区段!$A:$A=D277),0))="已取消","已取消",INDEX(三跨两临近重点区段!$I:$I,MATCH(1,(MONTH(三跨两临近重点区段!$H:$H)=11)*(三跨两临近重点区段!$A:$A=D277)*(三跨两临近重点区段!$F:$F="现存区段"),0))),"")</f>
        <v/>
      </c>
      <c r="AE277" s="284" t="str">
        <f t="array" ref="AE277">IFERROR(IF(INDEX(三跨两临近重点区段!$F:$F,MATCH(1,(MONTH(三跨两临近重点区段!$H:$H)=12)*(三跨两临近重点区段!$A:$A=D277),0))="已取消","已取消",INDEX(三跨两临近重点区段!$H:$H,MATCH(1,(MONTH(三跨两临近重点区段!$H:$H)=12)*(三跨两临近重点区段!$A:$A=D277)*(三跨两临近重点区段!$F:$F="现存区段"),0))),"")</f>
        <v/>
      </c>
      <c r="AF277" s="72" t="str">
        <f t="array" ref="AF277">IFERROR(IF(INDEX(三跨两临近重点区段!$F:$F,MATCH(1,(MONTH(三跨两临近重点区段!$H:$H)=12)*(三跨两临近重点区段!$A:$A=D277),0))="已取消","已取消",INDEX(三跨两临近重点区段!$I:$I,MATCH(1,(MONTH(三跨两临近重点区段!$H:$H)=12)*(三跨两临近重点区段!$A:$A=D277)*(三跨两临近重点区段!$F:$F="现存区段"),0))),"")</f>
        <v/>
      </c>
      <c r="AH277" t="e">
        <f t="array" ref="AH277">INDEX(三跨两临近重点区段!$G:$G,MATCH(D277,三跨两临近重点区段!$A:$A,0))</f>
        <v>#N/A</v>
      </c>
    </row>
    <row r="278" ht="14.25" spans="1:34">
      <c r="A278" s="263" t="s">
        <v>363</v>
      </c>
      <c r="B278" s="264" t="s">
        <v>2497</v>
      </c>
      <c r="C278" s="263" t="s">
        <v>2123</v>
      </c>
      <c r="D278" s="263" t="s">
        <v>2562</v>
      </c>
      <c r="E278" s="265" t="s">
        <v>2458</v>
      </c>
      <c r="F278" s="264" t="s">
        <v>125</v>
      </c>
      <c r="G278" s="263" t="s">
        <v>399</v>
      </c>
      <c r="H278" s="263" t="s">
        <v>399</v>
      </c>
      <c r="I278" s="288"/>
      <c r="J278" s="196"/>
      <c r="K278" s="196"/>
      <c r="L278" s="196"/>
      <c r="M278" s="270"/>
      <c r="N278" s="270"/>
      <c r="O278" s="33"/>
      <c r="P278" s="107"/>
      <c r="Q278" s="279"/>
      <c r="R278" s="279"/>
      <c r="S278" s="278">
        <v>45457</v>
      </c>
      <c r="T278" s="279" t="s">
        <v>2117</v>
      </c>
      <c r="U278" s="268" t="str">
        <f t="array" ref="U278">IFERROR(IF(INDEX(三跨两临近重点区段!$F:$F,MATCH(1,(MONTH(三跨两临近重点区段!$H:$H)=7)*(三跨两临近重点区段!$A:$A=D278),0))="已取消","已取消",INDEX(三跨两临近重点区段!$H:$H,MATCH(1,(MONTH(三跨两临近重点区段!$H:$H)=7)*(三跨两临近重点区段!$A:$A=D278)*(三跨两临近重点区段!$F:$F="现存区段"),0))),"")</f>
        <v/>
      </c>
      <c r="V278" s="232" t="str">
        <f t="array" ref="V278">IFERROR(IF(INDEX(三跨两临近重点区段!$F:$F,MATCH(1,(MONTH(三跨两临近重点区段!$H:$H)=7)*(三跨两临近重点区段!$A:$A=D278),0))="已取消","已取消",INDEX(三跨两临近重点区段!$I:$I,MATCH(1,(MONTH(三跨两临近重点区段!$H:$H)=7)*(三跨两临近重点区段!$A:$A=D278)*(三跨两临近重点区段!$F:$F="现存区段"),0))),"")</f>
        <v/>
      </c>
      <c r="W278" s="268" t="str">
        <f t="array" ref="W278">IFERROR(IF(INDEX(三跨两临近重点区段!$F:$F,MATCH(1,(MONTH(三跨两临近重点区段!$H:$H)=8)*(三跨两临近重点区段!$A:$A=D278),0))="已取消","已取消",INDEX(三跨两临近重点区段!$H:$H,MATCH(1,(MONTH(三跨两临近重点区段!$H:$H)=8)*(三跨两临近重点区段!$A:$A=D278)*(三跨两临近重点区段!$F:$F="现存区段"),0))),"")</f>
        <v/>
      </c>
      <c r="X278" s="232" t="str">
        <f t="array" ref="X278">IFERROR(IF(INDEX(三跨两临近重点区段!$F:$F,MATCH(1,(MONTH(三跨两临近重点区段!$H:$H)=8)*(三跨两临近重点区段!$A:$A=D278),0))="已取消","已取消",INDEX(三跨两临近重点区段!$I:$I,MATCH(1,(MONTH(三跨两临近重点区段!$H:$H)=8)*(三跨两临近重点区段!$A:$A=D278)*(三跨两临近重点区段!$F:$F="现存区段"),0))),"")</f>
        <v/>
      </c>
      <c r="Y278" s="268" t="str">
        <f t="array" ref="Y278">IFERROR(IF(INDEX(三跨两临近重点区段!$F:$F,MATCH(1,(MONTH(三跨两临近重点区段!$H:$H)=9)*(三跨两临近重点区段!$A:$A=D278),0))="已取消","已取消",INDEX(三跨两临近重点区段!$H:$H,MATCH(1,(MONTH(三跨两临近重点区段!$H:$H)=9)*(三跨两临近重点区段!$A:$A=D278)*(三跨两临近重点区段!$F:$F="现存区段"),0))),"")</f>
        <v/>
      </c>
      <c r="Z278" s="232" t="str">
        <f t="array" ref="Z278">IFERROR(IF(INDEX(三跨两临近重点区段!$F:$F,MATCH(1,(MONTH(三跨两临近重点区段!$H:$H)=9)*(三跨两临近重点区段!$A:$A=D278),0))="已取消","已取消",INDEX(三跨两临近重点区段!$I:$I,MATCH(1,(MONTH(三跨两临近重点区段!$H:$H)=9)*(三跨两临近重点区段!$A:$A=D278)*(三跨两临近重点区段!$F:$F="现存区段"),0))),"")</f>
        <v/>
      </c>
      <c r="AA278" s="268" t="str">
        <f t="array" ref="AA278">IFERROR(IF(INDEX(三跨两临近重点区段!$F:$F,MATCH(1,(MONTH(三跨两临近重点区段!$H:$H)=10)*(三跨两临近重点区段!$A:$A=D278),0))="已取消","已取消",INDEX(三跨两临近重点区段!$H:$H,MATCH(1,(MONTH(三跨两临近重点区段!$H:$H)=10)*(三跨两临近重点区段!$A:$A=D278)*(三跨两临近重点区段!$F:$F="现存区段"),0))),"")</f>
        <v/>
      </c>
      <c r="AB278" s="72" t="str">
        <f t="array" ref="AB278">IFERROR(IF(INDEX(三跨两临近重点区段!$F:$F,MATCH(1,(MONTH(三跨两临近重点区段!$H:$H)=10)*(三跨两临近重点区段!$A:$A=D278),0))="已取消","已取消",INDEX(三跨两临近重点区段!$I:$I,MATCH(1,(MONTH(三跨两临近重点区段!$H:$H)=10)*(三跨两临近重点区段!$A:$A=D278)*(三跨两临近重点区段!$F:$F="现存区段"),0))),"")</f>
        <v/>
      </c>
      <c r="AC278" s="284" t="str">
        <f t="array" ref="AC278">IFERROR(IF(INDEX(三跨两临近重点区段!$F:$F,MATCH(1,(MONTH(三跨两临近重点区段!$H:$H)=11)*(三跨两临近重点区段!$A:$A=D278),0))="已取消","已取消",INDEX(三跨两临近重点区段!$H:$H,MATCH(1,(MONTH(三跨两临近重点区段!$H:$H)=11)*(三跨两临近重点区段!$A:$A=D278)*(三跨两临近重点区段!$F:$F="现存区段"),0))),"")</f>
        <v/>
      </c>
      <c r="AD278" s="72" t="str">
        <f t="array" ref="AD278">IFERROR(IF(INDEX(三跨两临近重点区段!$F:$F,MATCH(1,(MONTH(三跨两临近重点区段!$H:$H)=11)*(三跨两临近重点区段!$A:$A=D278),0))="已取消","已取消",INDEX(三跨两临近重点区段!$I:$I,MATCH(1,(MONTH(三跨两临近重点区段!$H:$H)=11)*(三跨两临近重点区段!$A:$A=D278)*(三跨两临近重点区段!$F:$F="现存区段"),0))),"")</f>
        <v/>
      </c>
      <c r="AE278" s="284" t="str">
        <f t="array" ref="AE278">IFERROR(IF(INDEX(三跨两临近重点区段!$F:$F,MATCH(1,(MONTH(三跨两临近重点区段!$H:$H)=12)*(三跨两临近重点区段!$A:$A=D278),0))="已取消","已取消",INDEX(三跨两临近重点区段!$H:$H,MATCH(1,(MONTH(三跨两临近重点区段!$H:$H)=12)*(三跨两临近重点区段!$A:$A=D278)*(三跨两临近重点区段!$F:$F="现存区段"),0))),"")</f>
        <v/>
      </c>
      <c r="AF278" s="72" t="str">
        <f t="array" ref="AF278">IFERROR(IF(INDEX(三跨两临近重点区段!$F:$F,MATCH(1,(MONTH(三跨两临近重点区段!$H:$H)=12)*(三跨两临近重点区段!$A:$A=D278),0))="已取消","已取消",INDEX(三跨两临近重点区段!$I:$I,MATCH(1,(MONTH(三跨两临近重点区段!$H:$H)=12)*(三跨两临近重点区段!$A:$A=D278)*(三跨两临近重点区段!$F:$F="现存区段"),0))),"")</f>
        <v/>
      </c>
      <c r="AH278" t="e">
        <f t="array" ref="AH278">INDEX(三跨两临近重点区段!$G:$G,MATCH(D278,三跨两临近重点区段!$A:$A,0))</f>
        <v>#N/A</v>
      </c>
    </row>
    <row r="279" ht="14.25" spans="1:34">
      <c r="A279" s="263" t="s">
        <v>363</v>
      </c>
      <c r="B279" s="264" t="s">
        <v>2486</v>
      </c>
      <c r="C279" s="263" t="s">
        <v>2123</v>
      </c>
      <c r="D279" s="263" t="s">
        <v>2563</v>
      </c>
      <c r="E279" s="265" t="s">
        <v>2458</v>
      </c>
      <c r="F279" s="264" t="s">
        <v>125</v>
      </c>
      <c r="G279" s="263" t="s">
        <v>406</v>
      </c>
      <c r="H279" s="263" t="s">
        <v>406</v>
      </c>
      <c r="I279" s="288"/>
      <c r="J279" s="196"/>
      <c r="K279" s="196"/>
      <c r="L279" s="196"/>
      <c r="M279" s="270"/>
      <c r="N279" s="270"/>
      <c r="O279" s="33"/>
      <c r="P279" s="107"/>
      <c r="Q279" s="279"/>
      <c r="R279" s="279"/>
      <c r="S279" s="282">
        <v>45449.5138888889</v>
      </c>
      <c r="T279" s="279" t="s">
        <v>2117</v>
      </c>
      <c r="U279" s="268" t="str">
        <f t="array" ref="U279">IFERROR(IF(INDEX(三跨两临近重点区段!$F:$F,MATCH(1,(MONTH(三跨两临近重点区段!$H:$H)=7)*(三跨两临近重点区段!$A:$A=D279),0))="已取消","已取消",INDEX(三跨两临近重点区段!$H:$H,MATCH(1,(MONTH(三跨两临近重点区段!$H:$H)=7)*(三跨两临近重点区段!$A:$A=D279)*(三跨两临近重点区段!$F:$F="现存区段"),0))),"")</f>
        <v/>
      </c>
      <c r="V279" s="232" t="str">
        <f t="array" ref="V279">IFERROR(IF(INDEX(三跨两临近重点区段!$F:$F,MATCH(1,(MONTH(三跨两临近重点区段!$H:$H)=7)*(三跨两临近重点区段!$A:$A=D279),0))="已取消","已取消",INDEX(三跨两临近重点区段!$I:$I,MATCH(1,(MONTH(三跨两临近重点区段!$H:$H)=7)*(三跨两临近重点区段!$A:$A=D279)*(三跨两临近重点区段!$F:$F="现存区段"),0))),"")</f>
        <v/>
      </c>
      <c r="W279" s="268" t="str">
        <f t="array" ref="W279">IFERROR(IF(INDEX(三跨两临近重点区段!$F:$F,MATCH(1,(MONTH(三跨两临近重点区段!$H:$H)=8)*(三跨两临近重点区段!$A:$A=D279),0))="已取消","已取消",INDEX(三跨两临近重点区段!$H:$H,MATCH(1,(MONTH(三跨两临近重点区段!$H:$H)=8)*(三跨两临近重点区段!$A:$A=D279)*(三跨两临近重点区段!$F:$F="现存区段"),0))),"")</f>
        <v/>
      </c>
      <c r="X279" s="232" t="str">
        <f t="array" ref="X279">IFERROR(IF(INDEX(三跨两临近重点区段!$F:$F,MATCH(1,(MONTH(三跨两临近重点区段!$H:$H)=8)*(三跨两临近重点区段!$A:$A=D279),0))="已取消","已取消",INDEX(三跨两临近重点区段!$I:$I,MATCH(1,(MONTH(三跨两临近重点区段!$H:$H)=8)*(三跨两临近重点区段!$A:$A=D279)*(三跨两临近重点区段!$F:$F="现存区段"),0))),"")</f>
        <v/>
      </c>
      <c r="Y279" s="268" t="str">
        <f t="array" ref="Y279">IFERROR(IF(INDEX(三跨两临近重点区段!$F:$F,MATCH(1,(MONTH(三跨两临近重点区段!$H:$H)=9)*(三跨两临近重点区段!$A:$A=D279),0))="已取消","已取消",INDEX(三跨两临近重点区段!$H:$H,MATCH(1,(MONTH(三跨两临近重点区段!$H:$H)=9)*(三跨两临近重点区段!$A:$A=D279)*(三跨两临近重点区段!$F:$F="现存区段"),0))),"")</f>
        <v/>
      </c>
      <c r="Z279" s="232" t="str">
        <f t="array" ref="Z279">IFERROR(IF(INDEX(三跨两临近重点区段!$F:$F,MATCH(1,(MONTH(三跨两临近重点区段!$H:$H)=9)*(三跨两临近重点区段!$A:$A=D279),0))="已取消","已取消",INDEX(三跨两临近重点区段!$I:$I,MATCH(1,(MONTH(三跨两临近重点区段!$H:$H)=9)*(三跨两临近重点区段!$A:$A=D279)*(三跨两临近重点区段!$F:$F="现存区段"),0))),"")</f>
        <v/>
      </c>
      <c r="AA279" s="268" t="str">
        <f t="array" ref="AA279">IFERROR(IF(INDEX(三跨两临近重点区段!$F:$F,MATCH(1,(MONTH(三跨两临近重点区段!$H:$H)=10)*(三跨两临近重点区段!$A:$A=D279),0))="已取消","已取消",INDEX(三跨两临近重点区段!$H:$H,MATCH(1,(MONTH(三跨两临近重点区段!$H:$H)=10)*(三跨两临近重点区段!$A:$A=D279)*(三跨两临近重点区段!$F:$F="现存区段"),0))),"")</f>
        <v/>
      </c>
      <c r="AB279" s="72" t="str">
        <f t="array" ref="AB279">IFERROR(IF(INDEX(三跨两临近重点区段!$F:$F,MATCH(1,(MONTH(三跨两临近重点区段!$H:$H)=10)*(三跨两临近重点区段!$A:$A=D279),0))="已取消","已取消",INDEX(三跨两临近重点区段!$I:$I,MATCH(1,(MONTH(三跨两临近重点区段!$H:$H)=10)*(三跨两临近重点区段!$A:$A=D279)*(三跨两临近重点区段!$F:$F="现存区段"),0))),"")</f>
        <v/>
      </c>
      <c r="AC279" s="284" t="str">
        <f t="array" ref="AC279">IFERROR(IF(INDEX(三跨两临近重点区段!$F:$F,MATCH(1,(MONTH(三跨两临近重点区段!$H:$H)=11)*(三跨两临近重点区段!$A:$A=D279),0))="已取消","已取消",INDEX(三跨两临近重点区段!$H:$H,MATCH(1,(MONTH(三跨两临近重点区段!$H:$H)=11)*(三跨两临近重点区段!$A:$A=D279)*(三跨两临近重点区段!$F:$F="现存区段"),0))),"")</f>
        <v/>
      </c>
      <c r="AD279" s="72" t="str">
        <f t="array" ref="AD279">IFERROR(IF(INDEX(三跨两临近重点区段!$F:$F,MATCH(1,(MONTH(三跨两临近重点区段!$H:$H)=11)*(三跨两临近重点区段!$A:$A=D279),0))="已取消","已取消",INDEX(三跨两临近重点区段!$I:$I,MATCH(1,(MONTH(三跨两临近重点区段!$H:$H)=11)*(三跨两临近重点区段!$A:$A=D279)*(三跨两临近重点区段!$F:$F="现存区段"),0))),"")</f>
        <v/>
      </c>
      <c r="AE279" s="284" t="str">
        <f t="array" ref="AE279">IFERROR(IF(INDEX(三跨两临近重点区段!$F:$F,MATCH(1,(MONTH(三跨两临近重点区段!$H:$H)=12)*(三跨两临近重点区段!$A:$A=D279),0))="已取消","已取消",INDEX(三跨两临近重点区段!$H:$H,MATCH(1,(MONTH(三跨两临近重点区段!$H:$H)=12)*(三跨两临近重点区段!$A:$A=D279)*(三跨两临近重点区段!$F:$F="现存区段"),0))),"")</f>
        <v/>
      </c>
      <c r="AF279" s="72" t="str">
        <f t="array" ref="AF279">IFERROR(IF(INDEX(三跨两临近重点区段!$F:$F,MATCH(1,(MONTH(三跨两临近重点区段!$H:$H)=12)*(三跨两临近重点区段!$A:$A=D279),0))="已取消","已取消",INDEX(三跨两临近重点区段!$I:$I,MATCH(1,(MONTH(三跨两临近重点区段!$H:$H)=12)*(三跨两临近重点区段!$A:$A=D279)*(三跨两临近重点区段!$F:$F="现存区段"),0))),"")</f>
        <v/>
      </c>
      <c r="AH279" t="e">
        <f t="array" ref="AH279">INDEX(三跨两临近重点区段!$G:$G,MATCH(D279,三跨两临近重点区段!$A:$A,0))</f>
        <v>#N/A</v>
      </c>
    </row>
    <row r="280" ht="14.25" spans="1:34">
      <c r="A280" s="263" t="s">
        <v>363</v>
      </c>
      <c r="B280" s="264" t="s">
        <v>2482</v>
      </c>
      <c r="C280" s="263" t="s">
        <v>2123</v>
      </c>
      <c r="D280" s="263" t="s">
        <v>2564</v>
      </c>
      <c r="E280" s="265" t="s">
        <v>2458</v>
      </c>
      <c r="F280" s="264" t="s">
        <v>125</v>
      </c>
      <c r="G280" s="263" t="s">
        <v>406</v>
      </c>
      <c r="H280" s="263" t="s">
        <v>406</v>
      </c>
      <c r="I280" s="288"/>
      <c r="J280" s="196"/>
      <c r="K280" s="196"/>
      <c r="L280" s="196"/>
      <c r="M280" s="270"/>
      <c r="N280" s="270"/>
      <c r="O280" s="33"/>
      <c r="P280" s="107"/>
      <c r="Q280" s="279"/>
      <c r="R280" s="279"/>
      <c r="S280" s="282">
        <v>45449.5138888889</v>
      </c>
      <c r="T280" s="279" t="s">
        <v>2117</v>
      </c>
      <c r="U280" s="268" t="str">
        <f t="array" ref="U280">IFERROR(IF(INDEX(三跨两临近重点区段!$F:$F,MATCH(1,(MONTH(三跨两临近重点区段!$H:$H)=7)*(三跨两临近重点区段!$A:$A=D280),0))="已取消","已取消",INDEX(三跨两临近重点区段!$H:$H,MATCH(1,(MONTH(三跨两临近重点区段!$H:$H)=7)*(三跨两临近重点区段!$A:$A=D280)*(三跨两临近重点区段!$F:$F="现存区段"),0))),"")</f>
        <v/>
      </c>
      <c r="V280" s="232" t="str">
        <f t="array" ref="V280">IFERROR(IF(INDEX(三跨两临近重点区段!$F:$F,MATCH(1,(MONTH(三跨两临近重点区段!$H:$H)=7)*(三跨两临近重点区段!$A:$A=D280),0))="已取消","已取消",INDEX(三跨两临近重点区段!$I:$I,MATCH(1,(MONTH(三跨两临近重点区段!$H:$H)=7)*(三跨两临近重点区段!$A:$A=D280)*(三跨两临近重点区段!$F:$F="现存区段"),0))),"")</f>
        <v/>
      </c>
      <c r="W280" s="268" t="str">
        <f t="array" ref="W280">IFERROR(IF(INDEX(三跨两临近重点区段!$F:$F,MATCH(1,(MONTH(三跨两临近重点区段!$H:$H)=8)*(三跨两临近重点区段!$A:$A=D280),0))="已取消","已取消",INDEX(三跨两临近重点区段!$H:$H,MATCH(1,(MONTH(三跨两临近重点区段!$H:$H)=8)*(三跨两临近重点区段!$A:$A=D280)*(三跨两临近重点区段!$F:$F="现存区段"),0))),"")</f>
        <v/>
      </c>
      <c r="X280" s="232" t="str">
        <f t="array" ref="X280">IFERROR(IF(INDEX(三跨两临近重点区段!$F:$F,MATCH(1,(MONTH(三跨两临近重点区段!$H:$H)=8)*(三跨两临近重点区段!$A:$A=D280),0))="已取消","已取消",INDEX(三跨两临近重点区段!$I:$I,MATCH(1,(MONTH(三跨两临近重点区段!$H:$H)=8)*(三跨两临近重点区段!$A:$A=D280)*(三跨两临近重点区段!$F:$F="现存区段"),0))),"")</f>
        <v/>
      </c>
      <c r="Y280" s="268" t="str">
        <f t="array" ref="Y280">IFERROR(IF(INDEX(三跨两临近重点区段!$F:$F,MATCH(1,(MONTH(三跨两临近重点区段!$H:$H)=9)*(三跨两临近重点区段!$A:$A=D280),0))="已取消","已取消",INDEX(三跨两临近重点区段!$H:$H,MATCH(1,(MONTH(三跨两临近重点区段!$H:$H)=9)*(三跨两临近重点区段!$A:$A=D280)*(三跨两临近重点区段!$F:$F="现存区段"),0))),"")</f>
        <v/>
      </c>
      <c r="Z280" s="232" t="str">
        <f t="array" ref="Z280">IFERROR(IF(INDEX(三跨两临近重点区段!$F:$F,MATCH(1,(MONTH(三跨两临近重点区段!$H:$H)=9)*(三跨两临近重点区段!$A:$A=D280),0))="已取消","已取消",INDEX(三跨两临近重点区段!$I:$I,MATCH(1,(MONTH(三跨两临近重点区段!$H:$H)=9)*(三跨两临近重点区段!$A:$A=D280)*(三跨两临近重点区段!$F:$F="现存区段"),0))),"")</f>
        <v/>
      </c>
      <c r="AA280" s="268" t="str">
        <f t="array" ref="AA280">IFERROR(IF(INDEX(三跨两临近重点区段!$F:$F,MATCH(1,(MONTH(三跨两临近重点区段!$H:$H)=10)*(三跨两临近重点区段!$A:$A=D280),0))="已取消","已取消",INDEX(三跨两临近重点区段!$H:$H,MATCH(1,(MONTH(三跨两临近重点区段!$H:$H)=10)*(三跨两临近重点区段!$A:$A=D280)*(三跨两临近重点区段!$F:$F="现存区段"),0))),"")</f>
        <v/>
      </c>
      <c r="AB280" s="72" t="str">
        <f t="array" ref="AB280">IFERROR(IF(INDEX(三跨两临近重点区段!$F:$F,MATCH(1,(MONTH(三跨两临近重点区段!$H:$H)=10)*(三跨两临近重点区段!$A:$A=D280),0))="已取消","已取消",INDEX(三跨两临近重点区段!$I:$I,MATCH(1,(MONTH(三跨两临近重点区段!$H:$H)=10)*(三跨两临近重点区段!$A:$A=D280)*(三跨两临近重点区段!$F:$F="现存区段"),0))),"")</f>
        <v/>
      </c>
      <c r="AC280" s="284" t="str">
        <f t="array" ref="AC280">IFERROR(IF(INDEX(三跨两临近重点区段!$F:$F,MATCH(1,(MONTH(三跨两临近重点区段!$H:$H)=11)*(三跨两临近重点区段!$A:$A=D280),0))="已取消","已取消",INDEX(三跨两临近重点区段!$H:$H,MATCH(1,(MONTH(三跨两临近重点区段!$H:$H)=11)*(三跨两临近重点区段!$A:$A=D280)*(三跨两临近重点区段!$F:$F="现存区段"),0))),"")</f>
        <v/>
      </c>
      <c r="AD280" s="72" t="str">
        <f t="array" ref="AD280">IFERROR(IF(INDEX(三跨两临近重点区段!$F:$F,MATCH(1,(MONTH(三跨两临近重点区段!$H:$H)=11)*(三跨两临近重点区段!$A:$A=D280),0))="已取消","已取消",INDEX(三跨两临近重点区段!$I:$I,MATCH(1,(MONTH(三跨两临近重点区段!$H:$H)=11)*(三跨两临近重点区段!$A:$A=D280)*(三跨两临近重点区段!$F:$F="现存区段"),0))),"")</f>
        <v/>
      </c>
      <c r="AE280" s="284" t="str">
        <f t="array" ref="AE280">IFERROR(IF(INDEX(三跨两临近重点区段!$F:$F,MATCH(1,(MONTH(三跨两临近重点区段!$H:$H)=12)*(三跨两临近重点区段!$A:$A=D280),0))="已取消","已取消",INDEX(三跨两临近重点区段!$H:$H,MATCH(1,(MONTH(三跨两临近重点区段!$H:$H)=12)*(三跨两临近重点区段!$A:$A=D280)*(三跨两临近重点区段!$F:$F="现存区段"),0))),"")</f>
        <v/>
      </c>
      <c r="AF280" s="72" t="str">
        <f t="array" ref="AF280">IFERROR(IF(INDEX(三跨两临近重点区段!$F:$F,MATCH(1,(MONTH(三跨两临近重点区段!$H:$H)=12)*(三跨两临近重点区段!$A:$A=D280),0))="已取消","已取消",INDEX(三跨两临近重点区段!$I:$I,MATCH(1,(MONTH(三跨两临近重点区段!$H:$H)=12)*(三跨两临近重点区段!$A:$A=D280)*(三跨两临近重点区段!$F:$F="现存区段"),0))),"")</f>
        <v/>
      </c>
      <c r="AH280" t="e">
        <f t="array" ref="AH280">INDEX(三跨两临近重点区段!$G:$G,MATCH(D280,三跨两临近重点区段!$A:$A,0))</f>
        <v>#N/A</v>
      </c>
    </row>
    <row r="281" ht="14.25" spans="1:34">
      <c r="A281" s="263" t="s">
        <v>363</v>
      </c>
      <c r="B281" s="264" t="s">
        <v>2494</v>
      </c>
      <c r="C281" s="263" t="s">
        <v>2503</v>
      </c>
      <c r="D281" s="263" t="s">
        <v>2565</v>
      </c>
      <c r="E281" s="265" t="s">
        <v>2458</v>
      </c>
      <c r="F281" s="264" t="s">
        <v>125</v>
      </c>
      <c r="G281" s="263" t="s">
        <v>399</v>
      </c>
      <c r="H281" s="263" t="s">
        <v>399</v>
      </c>
      <c r="I281" s="288"/>
      <c r="J281" s="196"/>
      <c r="K281" s="196"/>
      <c r="L281" s="196"/>
      <c r="M281" s="270"/>
      <c r="N281" s="270"/>
      <c r="O281" s="33"/>
      <c r="P281" s="107"/>
      <c r="Q281" s="279"/>
      <c r="R281" s="279"/>
      <c r="S281" s="278">
        <v>45464</v>
      </c>
      <c r="T281" s="279" t="s">
        <v>2117</v>
      </c>
      <c r="U281" s="268" t="str">
        <f t="array" ref="U281">IFERROR(IF(INDEX(三跨两临近重点区段!$F:$F,MATCH(1,(MONTH(三跨两临近重点区段!$H:$H)=7)*(三跨两临近重点区段!$A:$A=D281),0))="已取消","已取消",INDEX(三跨两临近重点区段!$H:$H,MATCH(1,(MONTH(三跨两临近重点区段!$H:$H)=7)*(三跨两临近重点区段!$A:$A=D281)*(三跨两临近重点区段!$F:$F="现存区段"),0))),"")</f>
        <v/>
      </c>
      <c r="V281" s="232" t="str">
        <f t="array" ref="V281">IFERROR(IF(INDEX(三跨两临近重点区段!$F:$F,MATCH(1,(MONTH(三跨两临近重点区段!$H:$H)=7)*(三跨两临近重点区段!$A:$A=D281),0))="已取消","已取消",INDEX(三跨两临近重点区段!$I:$I,MATCH(1,(MONTH(三跨两临近重点区段!$H:$H)=7)*(三跨两临近重点区段!$A:$A=D281)*(三跨两临近重点区段!$F:$F="现存区段"),0))),"")</f>
        <v/>
      </c>
      <c r="W281" s="268" t="str">
        <f t="array" ref="W281">IFERROR(IF(INDEX(三跨两临近重点区段!$F:$F,MATCH(1,(MONTH(三跨两临近重点区段!$H:$H)=8)*(三跨两临近重点区段!$A:$A=D281),0))="已取消","已取消",INDEX(三跨两临近重点区段!$H:$H,MATCH(1,(MONTH(三跨两临近重点区段!$H:$H)=8)*(三跨两临近重点区段!$A:$A=D281)*(三跨两临近重点区段!$F:$F="现存区段"),0))),"")</f>
        <v/>
      </c>
      <c r="X281" s="232" t="str">
        <f t="array" ref="X281">IFERROR(IF(INDEX(三跨两临近重点区段!$F:$F,MATCH(1,(MONTH(三跨两临近重点区段!$H:$H)=8)*(三跨两临近重点区段!$A:$A=D281),0))="已取消","已取消",INDEX(三跨两临近重点区段!$I:$I,MATCH(1,(MONTH(三跨两临近重点区段!$H:$H)=8)*(三跨两临近重点区段!$A:$A=D281)*(三跨两临近重点区段!$F:$F="现存区段"),0))),"")</f>
        <v/>
      </c>
      <c r="Y281" s="268" t="str">
        <f t="array" ref="Y281">IFERROR(IF(INDEX(三跨两临近重点区段!$F:$F,MATCH(1,(MONTH(三跨两临近重点区段!$H:$H)=9)*(三跨两临近重点区段!$A:$A=D281),0))="已取消","已取消",INDEX(三跨两临近重点区段!$H:$H,MATCH(1,(MONTH(三跨两临近重点区段!$H:$H)=9)*(三跨两临近重点区段!$A:$A=D281)*(三跨两临近重点区段!$F:$F="现存区段"),0))),"")</f>
        <v/>
      </c>
      <c r="Z281" s="232" t="str">
        <f t="array" ref="Z281">IFERROR(IF(INDEX(三跨两临近重点区段!$F:$F,MATCH(1,(MONTH(三跨两临近重点区段!$H:$H)=9)*(三跨两临近重点区段!$A:$A=D281),0))="已取消","已取消",INDEX(三跨两临近重点区段!$I:$I,MATCH(1,(MONTH(三跨两临近重点区段!$H:$H)=9)*(三跨两临近重点区段!$A:$A=D281)*(三跨两临近重点区段!$F:$F="现存区段"),0))),"")</f>
        <v/>
      </c>
      <c r="AA281" s="268" t="str">
        <f t="array" ref="AA281">IFERROR(IF(INDEX(三跨两临近重点区段!$F:$F,MATCH(1,(MONTH(三跨两临近重点区段!$H:$H)=10)*(三跨两临近重点区段!$A:$A=D281),0))="已取消","已取消",INDEX(三跨两临近重点区段!$H:$H,MATCH(1,(MONTH(三跨两临近重点区段!$H:$H)=10)*(三跨两临近重点区段!$A:$A=D281)*(三跨两临近重点区段!$F:$F="现存区段"),0))),"")</f>
        <v/>
      </c>
      <c r="AB281" s="72" t="str">
        <f t="array" ref="AB281">IFERROR(IF(INDEX(三跨两临近重点区段!$F:$F,MATCH(1,(MONTH(三跨两临近重点区段!$H:$H)=10)*(三跨两临近重点区段!$A:$A=D281),0))="已取消","已取消",INDEX(三跨两临近重点区段!$I:$I,MATCH(1,(MONTH(三跨两临近重点区段!$H:$H)=10)*(三跨两临近重点区段!$A:$A=D281)*(三跨两临近重点区段!$F:$F="现存区段"),0))),"")</f>
        <v/>
      </c>
      <c r="AC281" s="284" t="str">
        <f t="array" ref="AC281">IFERROR(IF(INDEX(三跨两临近重点区段!$F:$F,MATCH(1,(MONTH(三跨两临近重点区段!$H:$H)=11)*(三跨两临近重点区段!$A:$A=D281),0))="已取消","已取消",INDEX(三跨两临近重点区段!$H:$H,MATCH(1,(MONTH(三跨两临近重点区段!$H:$H)=11)*(三跨两临近重点区段!$A:$A=D281)*(三跨两临近重点区段!$F:$F="现存区段"),0))),"")</f>
        <v/>
      </c>
      <c r="AD281" s="72" t="str">
        <f t="array" ref="AD281">IFERROR(IF(INDEX(三跨两临近重点区段!$F:$F,MATCH(1,(MONTH(三跨两临近重点区段!$H:$H)=11)*(三跨两临近重点区段!$A:$A=D281),0))="已取消","已取消",INDEX(三跨两临近重点区段!$I:$I,MATCH(1,(MONTH(三跨两临近重点区段!$H:$H)=11)*(三跨两临近重点区段!$A:$A=D281)*(三跨两临近重点区段!$F:$F="现存区段"),0))),"")</f>
        <v/>
      </c>
      <c r="AE281" s="284" t="str">
        <f t="array" ref="AE281">IFERROR(IF(INDEX(三跨两临近重点区段!$F:$F,MATCH(1,(MONTH(三跨两临近重点区段!$H:$H)=12)*(三跨两临近重点区段!$A:$A=D281),0))="已取消","已取消",INDEX(三跨两临近重点区段!$H:$H,MATCH(1,(MONTH(三跨两临近重点区段!$H:$H)=12)*(三跨两临近重点区段!$A:$A=D281)*(三跨两临近重点区段!$F:$F="现存区段"),0))),"")</f>
        <v/>
      </c>
      <c r="AF281" s="72" t="str">
        <f t="array" ref="AF281">IFERROR(IF(INDEX(三跨两临近重点区段!$F:$F,MATCH(1,(MONTH(三跨两临近重点区段!$H:$H)=12)*(三跨两临近重点区段!$A:$A=D281),0))="已取消","已取消",INDEX(三跨两临近重点区段!$I:$I,MATCH(1,(MONTH(三跨两临近重点区段!$H:$H)=12)*(三跨两临近重点区段!$A:$A=D281)*(三跨两临近重点区段!$F:$F="现存区段"),0))),"")</f>
        <v/>
      </c>
      <c r="AH281" t="e">
        <f t="array" ref="AH281">INDEX(三跨两临近重点区段!$G:$G,MATCH(D281,三跨两临近重点区段!$A:$A,0))</f>
        <v>#N/A</v>
      </c>
    </row>
    <row r="282" ht="14.25" spans="1:34">
      <c r="A282" s="263" t="s">
        <v>363</v>
      </c>
      <c r="B282" s="264" t="s">
        <v>2497</v>
      </c>
      <c r="C282" s="263" t="s">
        <v>2503</v>
      </c>
      <c r="D282" s="263" t="s">
        <v>2566</v>
      </c>
      <c r="E282" s="265" t="s">
        <v>2458</v>
      </c>
      <c r="F282" s="264" t="s">
        <v>125</v>
      </c>
      <c r="G282" s="263" t="s">
        <v>399</v>
      </c>
      <c r="H282" s="263" t="s">
        <v>399</v>
      </c>
      <c r="I282" s="288"/>
      <c r="J282" s="196"/>
      <c r="K282" s="196"/>
      <c r="L282" s="196"/>
      <c r="M282" s="270"/>
      <c r="N282" s="270"/>
      <c r="O282" s="33"/>
      <c r="P282" s="107"/>
      <c r="Q282" s="279"/>
      <c r="R282" s="279"/>
      <c r="S282" s="278">
        <v>45464</v>
      </c>
      <c r="T282" s="279" t="s">
        <v>2117</v>
      </c>
      <c r="U282" s="268" t="str">
        <f t="array" ref="U282">IFERROR(IF(INDEX(三跨两临近重点区段!$F:$F,MATCH(1,(MONTH(三跨两临近重点区段!$H:$H)=7)*(三跨两临近重点区段!$A:$A=D282),0))="已取消","已取消",INDEX(三跨两临近重点区段!$H:$H,MATCH(1,(MONTH(三跨两临近重点区段!$H:$H)=7)*(三跨两临近重点区段!$A:$A=D282)*(三跨两临近重点区段!$F:$F="现存区段"),0))),"")</f>
        <v/>
      </c>
      <c r="V282" s="232" t="str">
        <f t="array" ref="V282">IFERROR(IF(INDEX(三跨两临近重点区段!$F:$F,MATCH(1,(MONTH(三跨两临近重点区段!$H:$H)=7)*(三跨两临近重点区段!$A:$A=D282),0))="已取消","已取消",INDEX(三跨两临近重点区段!$I:$I,MATCH(1,(MONTH(三跨两临近重点区段!$H:$H)=7)*(三跨两临近重点区段!$A:$A=D282)*(三跨两临近重点区段!$F:$F="现存区段"),0))),"")</f>
        <v/>
      </c>
      <c r="W282" s="268" t="str">
        <f t="array" ref="W282">IFERROR(IF(INDEX(三跨两临近重点区段!$F:$F,MATCH(1,(MONTH(三跨两临近重点区段!$H:$H)=8)*(三跨两临近重点区段!$A:$A=D282),0))="已取消","已取消",INDEX(三跨两临近重点区段!$H:$H,MATCH(1,(MONTH(三跨两临近重点区段!$H:$H)=8)*(三跨两临近重点区段!$A:$A=D282)*(三跨两临近重点区段!$F:$F="现存区段"),0))),"")</f>
        <v/>
      </c>
      <c r="X282" s="232" t="str">
        <f t="array" ref="X282">IFERROR(IF(INDEX(三跨两临近重点区段!$F:$F,MATCH(1,(MONTH(三跨两临近重点区段!$H:$H)=8)*(三跨两临近重点区段!$A:$A=D282),0))="已取消","已取消",INDEX(三跨两临近重点区段!$I:$I,MATCH(1,(MONTH(三跨两临近重点区段!$H:$H)=8)*(三跨两临近重点区段!$A:$A=D282)*(三跨两临近重点区段!$F:$F="现存区段"),0))),"")</f>
        <v/>
      </c>
      <c r="Y282" s="268" t="str">
        <f t="array" ref="Y282">IFERROR(IF(INDEX(三跨两临近重点区段!$F:$F,MATCH(1,(MONTH(三跨两临近重点区段!$H:$H)=9)*(三跨两临近重点区段!$A:$A=D282),0))="已取消","已取消",INDEX(三跨两临近重点区段!$H:$H,MATCH(1,(MONTH(三跨两临近重点区段!$H:$H)=9)*(三跨两临近重点区段!$A:$A=D282)*(三跨两临近重点区段!$F:$F="现存区段"),0))),"")</f>
        <v/>
      </c>
      <c r="Z282" s="232" t="str">
        <f t="array" ref="Z282">IFERROR(IF(INDEX(三跨两临近重点区段!$F:$F,MATCH(1,(MONTH(三跨两临近重点区段!$H:$H)=9)*(三跨两临近重点区段!$A:$A=D282),0))="已取消","已取消",INDEX(三跨两临近重点区段!$I:$I,MATCH(1,(MONTH(三跨两临近重点区段!$H:$H)=9)*(三跨两临近重点区段!$A:$A=D282)*(三跨两临近重点区段!$F:$F="现存区段"),0))),"")</f>
        <v/>
      </c>
      <c r="AA282" s="268" t="str">
        <f t="array" ref="AA282">IFERROR(IF(INDEX(三跨两临近重点区段!$F:$F,MATCH(1,(MONTH(三跨两临近重点区段!$H:$H)=10)*(三跨两临近重点区段!$A:$A=D282),0))="已取消","已取消",INDEX(三跨两临近重点区段!$H:$H,MATCH(1,(MONTH(三跨两临近重点区段!$H:$H)=10)*(三跨两临近重点区段!$A:$A=D282)*(三跨两临近重点区段!$F:$F="现存区段"),0))),"")</f>
        <v/>
      </c>
      <c r="AB282" s="72" t="str">
        <f t="array" ref="AB282">IFERROR(IF(INDEX(三跨两临近重点区段!$F:$F,MATCH(1,(MONTH(三跨两临近重点区段!$H:$H)=10)*(三跨两临近重点区段!$A:$A=D282),0))="已取消","已取消",INDEX(三跨两临近重点区段!$I:$I,MATCH(1,(MONTH(三跨两临近重点区段!$H:$H)=10)*(三跨两临近重点区段!$A:$A=D282)*(三跨两临近重点区段!$F:$F="现存区段"),0))),"")</f>
        <v/>
      </c>
      <c r="AC282" s="284" t="str">
        <f t="array" ref="AC282">IFERROR(IF(INDEX(三跨两临近重点区段!$F:$F,MATCH(1,(MONTH(三跨两临近重点区段!$H:$H)=11)*(三跨两临近重点区段!$A:$A=D282),0))="已取消","已取消",INDEX(三跨两临近重点区段!$H:$H,MATCH(1,(MONTH(三跨两临近重点区段!$H:$H)=11)*(三跨两临近重点区段!$A:$A=D282)*(三跨两临近重点区段!$F:$F="现存区段"),0))),"")</f>
        <v/>
      </c>
      <c r="AD282" s="72" t="str">
        <f t="array" ref="AD282">IFERROR(IF(INDEX(三跨两临近重点区段!$F:$F,MATCH(1,(MONTH(三跨两临近重点区段!$H:$H)=11)*(三跨两临近重点区段!$A:$A=D282),0))="已取消","已取消",INDEX(三跨两临近重点区段!$I:$I,MATCH(1,(MONTH(三跨两临近重点区段!$H:$H)=11)*(三跨两临近重点区段!$A:$A=D282)*(三跨两临近重点区段!$F:$F="现存区段"),0))),"")</f>
        <v/>
      </c>
      <c r="AE282" s="284" t="str">
        <f t="array" ref="AE282">IFERROR(IF(INDEX(三跨两临近重点区段!$F:$F,MATCH(1,(MONTH(三跨两临近重点区段!$H:$H)=12)*(三跨两临近重点区段!$A:$A=D282),0))="已取消","已取消",INDEX(三跨两临近重点区段!$H:$H,MATCH(1,(MONTH(三跨两临近重点区段!$H:$H)=12)*(三跨两临近重点区段!$A:$A=D282)*(三跨两临近重点区段!$F:$F="现存区段"),0))),"")</f>
        <v/>
      </c>
      <c r="AF282" s="72" t="str">
        <f t="array" ref="AF282">IFERROR(IF(INDEX(三跨两临近重点区段!$F:$F,MATCH(1,(MONTH(三跨两临近重点区段!$H:$H)=12)*(三跨两临近重点区段!$A:$A=D282),0))="已取消","已取消",INDEX(三跨两临近重点区段!$I:$I,MATCH(1,(MONTH(三跨两临近重点区段!$H:$H)=12)*(三跨两临近重点区段!$A:$A=D282)*(三跨两临近重点区段!$F:$F="现存区段"),0))),"")</f>
        <v/>
      </c>
      <c r="AH282" t="e">
        <f t="array" ref="AH282">INDEX(三跨两临近重点区段!$G:$G,MATCH(D282,三跨两临近重点区段!$A:$A,0))</f>
        <v>#N/A</v>
      </c>
    </row>
    <row r="283" ht="14.25" spans="1:34">
      <c r="A283" s="263" t="s">
        <v>363</v>
      </c>
      <c r="B283" s="264" t="s">
        <v>2478</v>
      </c>
      <c r="C283" s="263" t="s">
        <v>2418</v>
      </c>
      <c r="D283" s="263" t="s">
        <v>2567</v>
      </c>
      <c r="E283" s="265" t="s">
        <v>2458</v>
      </c>
      <c r="F283" s="264" t="s">
        <v>125</v>
      </c>
      <c r="G283" s="263" t="s">
        <v>414</v>
      </c>
      <c r="H283" s="263" t="s">
        <v>414</v>
      </c>
      <c r="I283" s="288"/>
      <c r="J283" s="196"/>
      <c r="K283" s="196"/>
      <c r="L283" s="196"/>
      <c r="M283" s="270"/>
      <c r="N283" s="270"/>
      <c r="O283" s="33"/>
      <c r="P283" s="107"/>
      <c r="Q283" s="279"/>
      <c r="R283" s="279"/>
      <c r="S283" s="278">
        <v>45461</v>
      </c>
      <c r="T283" s="279" t="s">
        <v>2117</v>
      </c>
      <c r="U283" s="268" t="str">
        <f t="array" ref="U283">IFERROR(IF(INDEX(三跨两临近重点区段!$F:$F,MATCH(1,(MONTH(三跨两临近重点区段!$H:$H)=7)*(三跨两临近重点区段!$A:$A=D283),0))="已取消","已取消",INDEX(三跨两临近重点区段!$H:$H,MATCH(1,(MONTH(三跨两临近重点区段!$H:$H)=7)*(三跨两临近重点区段!$A:$A=D283)*(三跨两临近重点区段!$F:$F="现存区段"),0))),"")</f>
        <v/>
      </c>
      <c r="V283" s="232" t="str">
        <f t="array" ref="V283">IFERROR(IF(INDEX(三跨两临近重点区段!$F:$F,MATCH(1,(MONTH(三跨两临近重点区段!$H:$H)=7)*(三跨两临近重点区段!$A:$A=D283),0))="已取消","已取消",INDEX(三跨两临近重点区段!$I:$I,MATCH(1,(MONTH(三跨两临近重点区段!$H:$H)=7)*(三跨两临近重点区段!$A:$A=D283)*(三跨两临近重点区段!$F:$F="现存区段"),0))),"")</f>
        <v/>
      </c>
      <c r="W283" s="268" t="str">
        <f t="array" ref="W283">IFERROR(IF(INDEX(三跨两临近重点区段!$F:$F,MATCH(1,(MONTH(三跨两临近重点区段!$H:$H)=8)*(三跨两临近重点区段!$A:$A=D283),0))="已取消","已取消",INDEX(三跨两临近重点区段!$H:$H,MATCH(1,(MONTH(三跨两临近重点区段!$H:$H)=8)*(三跨两临近重点区段!$A:$A=D283)*(三跨两临近重点区段!$F:$F="现存区段"),0))),"")</f>
        <v/>
      </c>
      <c r="X283" s="232" t="str">
        <f t="array" ref="X283">IFERROR(IF(INDEX(三跨两临近重点区段!$F:$F,MATCH(1,(MONTH(三跨两临近重点区段!$H:$H)=8)*(三跨两临近重点区段!$A:$A=D283),0))="已取消","已取消",INDEX(三跨两临近重点区段!$I:$I,MATCH(1,(MONTH(三跨两临近重点区段!$H:$H)=8)*(三跨两临近重点区段!$A:$A=D283)*(三跨两临近重点区段!$F:$F="现存区段"),0))),"")</f>
        <v/>
      </c>
      <c r="Y283" s="268" t="str">
        <f t="array" ref="Y283">IFERROR(IF(INDEX(三跨两临近重点区段!$F:$F,MATCH(1,(MONTH(三跨两临近重点区段!$H:$H)=9)*(三跨两临近重点区段!$A:$A=D283),0))="已取消","已取消",INDEX(三跨两临近重点区段!$H:$H,MATCH(1,(MONTH(三跨两临近重点区段!$H:$H)=9)*(三跨两临近重点区段!$A:$A=D283)*(三跨两临近重点区段!$F:$F="现存区段"),0))),"")</f>
        <v/>
      </c>
      <c r="Z283" s="232" t="str">
        <f t="array" ref="Z283">IFERROR(IF(INDEX(三跨两临近重点区段!$F:$F,MATCH(1,(MONTH(三跨两临近重点区段!$H:$H)=9)*(三跨两临近重点区段!$A:$A=D283),0))="已取消","已取消",INDEX(三跨两临近重点区段!$I:$I,MATCH(1,(MONTH(三跨两临近重点区段!$H:$H)=9)*(三跨两临近重点区段!$A:$A=D283)*(三跨两临近重点区段!$F:$F="现存区段"),0))),"")</f>
        <v/>
      </c>
      <c r="AA283" s="268" t="str">
        <f t="array" ref="AA283">IFERROR(IF(INDEX(三跨两临近重点区段!$F:$F,MATCH(1,(MONTH(三跨两临近重点区段!$H:$H)=10)*(三跨两临近重点区段!$A:$A=D283),0))="已取消","已取消",INDEX(三跨两临近重点区段!$H:$H,MATCH(1,(MONTH(三跨两临近重点区段!$H:$H)=10)*(三跨两临近重点区段!$A:$A=D283)*(三跨两临近重点区段!$F:$F="现存区段"),0))),"")</f>
        <v/>
      </c>
      <c r="AB283" s="72" t="str">
        <f t="array" ref="AB283">IFERROR(IF(INDEX(三跨两临近重点区段!$F:$F,MATCH(1,(MONTH(三跨两临近重点区段!$H:$H)=10)*(三跨两临近重点区段!$A:$A=D283),0))="已取消","已取消",INDEX(三跨两临近重点区段!$I:$I,MATCH(1,(MONTH(三跨两临近重点区段!$H:$H)=10)*(三跨两临近重点区段!$A:$A=D283)*(三跨两临近重点区段!$F:$F="现存区段"),0))),"")</f>
        <v/>
      </c>
      <c r="AC283" s="284" t="str">
        <f t="array" ref="AC283">IFERROR(IF(INDEX(三跨两临近重点区段!$F:$F,MATCH(1,(MONTH(三跨两临近重点区段!$H:$H)=11)*(三跨两临近重点区段!$A:$A=D283),0))="已取消","已取消",INDEX(三跨两临近重点区段!$H:$H,MATCH(1,(MONTH(三跨两临近重点区段!$H:$H)=11)*(三跨两临近重点区段!$A:$A=D283)*(三跨两临近重点区段!$F:$F="现存区段"),0))),"")</f>
        <v/>
      </c>
      <c r="AD283" s="72" t="str">
        <f t="array" ref="AD283">IFERROR(IF(INDEX(三跨两临近重点区段!$F:$F,MATCH(1,(MONTH(三跨两临近重点区段!$H:$H)=11)*(三跨两临近重点区段!$A:$A=D283),0))="已取消","已取消",INDEX(三跨两临近重点区段!$I:$I,MATCH(1,(MONTH(三跨两临近重点区段!$H:$H)=11)*(三跨两临近重点区段!$A:$A=D283)*(三跨两临近重点区段!$F:$F="现存区段"),0))),"")</f>
        <v/>
      </c>
      <c r="AE283" s="284" t="str">
        <f t="array" ref="AE283">IFERROR(IF(INDEX(三跨两临近重点区段!$F:$F,MATCH(1,(MONTH(三跨两临近重点区段!$H:$H)=12)*(三跨两临近重点区段!$A:$A=D283),0))="已取消","已取消",INDEX(三跨两临近重点区段!$H:$H,MATCH(1,(MONTH(三跨两临近重点区段!$H:$H)=12)*(三跨两临近重点区段!$A:$A=D283)*(三跨两临近重点区段!$F:$F="现存区段"),0))),"")</f>
        <v/>
      </c>
      <c r="AF283" s="72" t="str">
        <f t="array" ref="AF283">IFERROR(IF(INDEX(三跨两临近重点区段!$F:$F,MATCH(1,(MONTH(三跨两临近重点区段!$H:$H)=12)*(三跨两临近重点区段!$A:$A=D283),0))="已取消","已取消",INDEX(三跨两临近重点区段!$I:$I,MATCH(1,(MONTH(三跨两临近重点区段!$H:$H)=12)*(三跨两临近重点区段!$A:$A=D283)*(三跨两临近重点区段!$F:$F="现存区段"),0))),"")</f>
        <v/>
      </c>
      <c r="AH283" t="e">
        <f t="array" ref="AH283">INDEX(三跨两临近重点区段!$G:$G,MATCH(D283,三跨两临近重点区段!$A:$A,0))</f>
        <v>#N/A</v>
      </c>
    </row>
    <row r="284" ht="14.25" spans="1:34">
      <c r="A284" s="263" t="s">
        <v>363</v>
      </c>
      <c r="B284" s="264" t="s">
        <v>2501</v>
      </c>
      <c r="C284" s="263" t="s">
        <v>2418</v>
      </c>
      <c r="D284" s="263" t="s">
        <v>2568</v>
      </c>
      <c r="E284" s="265" t="s">
        <v>2458</v>
      </c>
      <c r="F284" s="264" t="s">
        <v>125</v>
      </c>
      <c r="G284" s="263" t="s">
        <v>414</v>
      </c>
      <c r="H284" s="263" t="s">
        <v>414</v>
      </c>
      <c r="I284" s="288"/>
      <c r="J284" s="196"/>
      <c r="K284" s="196"/>
      <c r="L284" s="196"/>
      <c r="M284" s="270"/>
      <c r="N284" s="270"/>
      <c r="O284" s="33"/>
      <c r="P284" s="107"/>
      <c r="Q284" s="279"/>
      <c r="R284" s="279"/>
      <c r="S284" s="278">
        <v>45457</v>
      </c>
      <c r="T284" s="279" t="s">
        <v>2117</v>
      </c>
      <c r="U284" s="268" t="str">
        <f t="array" ref="U284">IFERROR(IF(INDEX(三跨两临近重点区段!$F:$F,MATCH(1,(MONTH(三跨两临近重点区段!$H:$H)=7)*(三跨两临近重点区段!$A:$A=D284),0))="已取消","已取消",INDEX(三跨两临近重点区段!$H:$H,MATCH(1,(MONTH(三跨两临近重点区段!$H:$H)=7)*(三跨两临近重点区段!$A:$A=D284)*(三跨两临近重点区段!$F:$F="现存区段"),0))),"")</f>
        <v/>
      </c>
      <c r="V284" s="232" t="str">
        <f t="array" ref="V284">IFERROR(IF(INDEX(三跨两临近重点区段!$F:$F,MATCH(1,(MONTH(三跨两临近重点区段!$H:$H)=7)*(三跨两临近重点区段!$A:$A=D284),0))="已取消","已取消",INDEX(三跨两临近重点区段!$I:$I,MATCH(1,(MONTH(三跨两临近重点区段!$H:$H)=7)*(三跨两临近重点区段!$A:$A=D284)*(三跨两临近重点区段!$F:$F="现存区段"),0))),"")</f>
        <v/>
      </c>
      <c r="W284" s="268" t="str">
        <f t="array" ref="W284">IFERROR(IF(INDEX(三跨两临近重点区段!$F:$F,MATCH(1,(MONTH(三跨两临近重点区段!$H:$H)=8)*(三跨两临近重点区段!$A:$A=D284),0))="已取消","已取消",INDEX(三跨两临近重点区段!$H:$H,MATCH(1,(MONTH(三跨两临近重点区段!$H:$H)=8)*(三跨两临近重点区段!$A:$A=D284)*(三跨两临近重点区段!$F:$F="现存区段"),0))),"")</f>
        <v/>
      </c>
      <c r="X284" s="232" t="str">
        <f t="array" ref="X284">IFERROR(IF(INDEX(三跨两临近重点区段!$F:$F,MATCH(1,(MONTH(三跨两临近重点区段!$H:$H)=8)*(三跨两临近重点区段!$A:$A=D284),0))="已取消","已取消",INDEX(三跨两临近重点区段!$I:$I,MATCH(1,(MONTH(三跨两临近重点区段!$H:$H)=8)*(三跨两临近重点区段!$A:$A=D284)*(三跨两临近重点区段!$F:$F="现存区段"),0))),"")</f>
        <v/>
      </c>
      <c r="Y284" s="268" t="str">
        <f t="array" ref="Y284">IFERROR(IF(INDEX(三跨两临近重点区段!$F:$F,MATCH(1,(MONTH(三跨两临近重点区段!$H:$H)=9)*(三跨两临近重点区段!$A:$A=D284),0))="已取消","已取消",INDEX(三跨两临近重点区段!$H:$H,MATCH(1,(MONTH(三跨两临近重点区段!$H:$H)=9)*(三跨两临近重点区段!$A:$A=D284)*(三跨两临近重点区段!$F:$F="现存区段"),0))),"")</f>
        <v/>
      </c>
      <c r="Z284" s="232" t="str">
        <f t="array" ref="Z284">IFERROR(IF(INDEX(三跨两临近重点区段!$F:$F,MATCH(1,(MONTH(三跨两临近重点区段!$H:$H)=9)*(三跨两临近重点区段!$A:$A=D284),0))="已取消","已取消",INDEX(三跨两临近重点区段!$I:$I,MATCH(1,(MONTH(三跨两临近重点区段!$H:$H)=9)*(三跨两临近重点区段!$A:$A=D284)*(三跨两临近重点区段!$F:$F="现存区段"),0))),"")</f>
        <v/>
      </c>
      <c r="AA284" s="268" t="str">
        <f t="array" ref="AA284">IFERROR(IF(INDEX(三跨两临近重点区段!$F:$F,MATCH(1,(MONTH(三跨两临近重点区段!$H:$H)=10)*(三跨两临近重点区段!$A:$A=D284),0))="已取消","已取消",INDEX(三跨两临近重点区段!$H:$H,MATCH(1,(MONTH(三跨两临近重点区段!$H:$H)=10)*(三跨两临近重点区段!$A:$A=D284)*(三跨两临近重点区段!$F:$F="现存区段"),0))),"")</f>
        <v/>
      </c>
      <c r="AB284" s="72" t="str">
        <f t="array" ref="AB284">IFERROR(IF(INDEX(三跨两临近重点区段!$F:$F,MATCH(1,(MONTH(三跨两临近重点区段!$H:$H)=10)*(三跨两临近重点区段!$A:$A=D284),0))="已取消","已取消",INDEX(三跨两临近重点区段!$I:$I,MATCH(1,(MONTH(三跨两临近重点区段!$H:$H)=10)*(三跨两临近重点区段!$A:$A=D284)*(三跨两临近重点区段!$F:$F="现存区段"),0))),"")</f>
        <v/>
      </c>
      <c r="AC284" s="284" t="str">
        <f t="array" ref="AC284">IFERROR(IF(INDEX(三跨两临近重点区段!$F:$F,MATCH(1,(MONTH(三跨两临近重点区段!$H:$H)=11)*(三跨两临近重点区段!$A:$A=D284),0))="已取消","已取消",INDEX(三跨两临近重点区段!$H:$H,MATCH(1,(MONTH(三跨两临近重点区段!$H:$H)=11)*(三跨两临近重点区段!$A:$A=D284)*(三跨两临近重点区段!$F:$F="现存区段"),0))),"")</f>
        <v/>
      </c>
      <c r="AD284" s="72" t="str">
        <f t="array" ref="AD284">IFERROR(IF(INDEX(三跨两临近重点区段!$F:$F,MATCH(1,(MONTH(三跨两临近重点区段!$H:$H)=11)*(三跨两临近重点区段!$A:$A=D284),0))="已取消","已取消",INDEX(三跨两临近重点区段!$I:$I,MATCH(1,(MONTH(三跨两临近重点区段!$H:$H)=11)*(三跨两临近重点区段!$A:$A=D284)*(三跨两临近重点区段!$F:$F="现存区段"),0))),"")</f>
        <v/>
      </c>
      <c r="AE284" s="284" t="str">
        <f t="array" ref="AE284">IFERROR(IF(INDEX(三跨两临近重点区段!$F:$F,MATCH(1,(MONTH(三跨两临近重点区段!$H:$H)=12)*(三跨两临近重点区段!$A:$A=D284),0))="已取消","已取消",INDEX(三跨两临近重点区段!$H:$H,MATCH(1,(MONTH(三跨两临近重点区段!$H:$H)=12)*(三跨两临近重点区段!$A:$A=D284)*(三跨两临近重点区段!$F:$F="现存区段"),0))),"")</f>
        <v/>
      </c>
      <c r="AF284" s="72" t="str">
        <f t="array" ref="AF284">IFERROR(IF(INDEX(三跨两临近重点区段!$F:$F,MATCH(1,(MONTH(三跨两临近重点区段!$H:$H)=12)*(三跨两临近重点区段!$A:$A=D284),0))="已取消","已取消",INDEX(三跨两临近重点区段!$I:$I,MATCH(1,(MONTH(三跨两临近重点区段!$H:$H)=12)*(三跨两临近重点区段!$A:$A=D284)*(三跨两临近重点区段!$F:$F="现存区段"),0))),"")</f>
        <v/>
      </c>
      <c r="AH284" t="e">
        <f t="array" ref="AH284">INDEX(三跨两临近重点区段!$G:$G,MATCH(D284,三跨两临近重点区段!$A:$A,0))</f>
        <v>#N/A</v>
      </c>
    </row>
    <row r="285" ht="14.25" spans="1:34">
      <c r="A285" s="263" t="s">
        <v>150</v>
      </c>
      <c r="B285" s="264" t="s">
        <v>2569</v>
      </c>
      <c r="C285" s="263" t="s">
        <v>2165</v>
      </c>
      <c r="D285" s="263" t="s">
        <v>2570</v>
      </c>
      <c r="E285" s="265" t="s">
        <v>2378</v>
      </c>
      <c r="F285" s="264" t="s">
        <v>125</v>
      </c>
      <c r="G285" s="263" t="s">
        <v>791</v>
      </c>
      <c r="H285" s="263" t="s">
        <v>826</v>
      </c>
      <c r="I285" s="288"/>
      <c r="J285" s="196"/>
      <c r="K285" s="196"/>
      <c r="L285" s="196"/>
      <c r="M285" s="270"/>
      <c r="N285" s="270"/>
      <c r="O285" s="33"/>
      <c r="P285" s="107"/>
      <c r="Q285" s="279"/>
      <c r="R285" s="279"/>
      <c r="S285" s="278">
        <v>45461</v>
      </c>
      <c r="T285" s="279" t="s">
        <v>2117</v>
      </c>
      <c r="U285" s="268" t="str">
        <f t="array" ref="U285">IFERROR(IF(INDEX(三跨两临近重点区段!$F:$F,MATCH(1,(MONTH(三跨两临近重点区段!$H:$H)=7)*(三跨两临近重点区段!$A:$A=D285),0))="已取消","已取消",INDEX(三跨两临近重点区段!$H:$H,MATCH(1,(MONTH(三跨两临近重点区段!$H:$H)=7)*(三跨两临近重点区段!$A:$A=D285)*(三跨两临近重点区段!$F:$F="现存区段"),0))),"")</f>
        <v/>
      </c>
      <c r="V285" s="232" t="str">
        <f t="array" ref="V285">IFERROR(IF(INDEX(三跨两临近重点区段!$F:$F,MATCH(1,(MONTH(三跨两临近重点区段!$H:$H)=7)*(三跨两临近重点区段!$A:$A=D285),0))="已取消","已取消",INDEX(三跨两临近重点区段!$I:$I,MATCH(1,(MONTH(三跨两临近重点区段!$H:$H)=7)*(三跨两临近重点区段!$A:$A=D285)*(三跨两临近重点区段!$F:$F="现存区段"),0))),"")</f>
        <v/>
      </c>
      <c r="W285" s="268" t="str">
        <f t="array" ref="W285">IFERROR(IF(INDEX(三跨两临近重点区段!$F:$F,MATCH(1,(MONTH(三跨两临近重点区段!$H:$H)=8)*(三跨两临近重点区段!$A:$A=D285),0))="已取消","已取消",INDEX(三跨两临近重点区段!$H:$H,MATCH(1,(MONTH(三跨两临近重点区段!$H:$H)=8)*(三跨两临近重点区段!$A:$A=D285)*(三跨两临近重点区段!$F:$F="现存区段"),0))),"")</f>
        <v/>
      </c>
      <c r="X285" s="232" t="str">
        <f t="array" ref="X285">IFERROR(IF(INDEX(三跨两临近重点区段!$F:$F,MATCH(1,(MONTH(三跨两临近重点区段!$H:$H)=8)*(三跨两临近重点区段!$A:$A=D285),0))="已取消","已取消",INDEX(三跨两临近重点区段!$I:$I,MATCH(1,(MONTH(三跨两临近重点区段!$H:$H)=8)*(三跨两临近重点区段!$A:$A=D285)*(三跨两临近重点区段!$F:$F="现存区段"),0))),"")</f>
        <v/>
      </c>
      <c r="Y285" s="268" t="str">
        <f t="array" ref="Y285">IFERROR(IF(INDEX(三跨两临近重点区段!$F:$F,MATCH(1,(MONTH(三跨两临近重点区段!$H:$H)=9)*(三跨两临近重点区段!$A:$A=D285),0))="已取消","已取消",INDEX(三跨两临近重点区段!$H:$H,MATCH(1,(MONTH(三跨两临近重点区段!$H:$H)=9)*(三跨两临近重点区段!$A:$A=D285)*(三跨两临近重点区段!$F:$F="现存区段"),0))),"")</f>
        <v/>
      </c>
      <c r="Z285" s="232" t="str">
        <f t="array" ref="Z285">IFERROR(IF(INDEX(三跨两临近重点区段!$F:$F,MATCH(1,(MONTH(三跨两临近重点区段!$H:$H)=9)*(三跨两临近重点区段!$A:$A=D285),0))="已取消","已取消",INDEX(三跨两临近重点区段!$I:$I,MATCH(1,(MONTH(三跨两临近重点区段!$H:$H)=9)*(三跨两临近重点区段!$A:$A=D285)*(三跨两临近重点区段!$F:$F="现存区段"),0))),"")</f>
        <v/>
      </c>
      <c r="AA285" s="268" t="str">
        <f t="array" ref="AA285">IFERROR(IF(INDEX(三跨两临近重点区段!$F:$F,MATCH(1,(MONTH(三跨两临近重点区段!$H:$H)=10)*(三跨两临近重点区段!$A:$A=D285),0))="已取消","已取消",INDEX(三跨两临近重点区段!$H:$H,MATCH(1,(MONTH(三跨两临近重点区段!$H:$H)=10)*(三跨两临近重点区段!$A:$A=D285)*(三跨两临近重点区段!$F:$F="现存区段"),0))),"")</f>
        <v/>
      </c>
      <c r="AB285" s="72" t="str">
        <f t="array" ref="AB285">IFERROR(IF(INDEX(三跨两临近重点区段!$F:$F,MATCH(1,(MONTH(三跨两临近重点区段!$H:$H)=10)*(三跨两临近重点区段!$A:$A=D285),0))="已取消","已取消",INDEX(三跨两临近重点区段!$I:$I,MATCH(1,(MONTH(三跨两临近重点区段!$H:$H)=10)*(三跨两临近重点区段!$A:$A=D285)*(三跨两临近重点区段!$F:$F="现存区段"),0))),"")</f>
        <v/>
      </c>
      <c r="AC285" s="284" t="str">
        <f t="array" ref="AC285">IFERROR(IF(INDEX(三跨两临近重点区段!$F:$F,MATCH(1,(MONTH(三跨两临近重点区段!$H:$H)=11)*(三跨两临近重点区段!$A:$A=D285),0))="已取消","已取消",INDEX(三跨两临近重点区段!$H:$H,MATCH(1,(MONTH(三跨两临近重点区段!$H:$H)=11)*(三跨两临近重点区段!$A:$A=D285)*(三跨两临近重点区段!$F:$F="现存区段"),0))),"")</f>
        <v/>
      </c>
      <c r="AD285" s="72" t="str">
        <f t="array" ref="AD285">IFERROR(IF(INDEX(三跨两临近重点区段!$F:$F,MATCH(1,(MONTH(三跨两临近重点区段!$H:$H)=11)*(三跨两临近重点区段!$A:$A=D285),0))="已取消","已取消",INDEX(三跨两临近重点区段!$I:$I,MATCH(1,(MONTH(三跨两临近重点区段!$H:$H)=11)*(三跨两临近重点区段!$A:$A=D285)*(三跨两临近重点区段!$F:$F="现存区段"),0))),"")</f>
        <v/>
      </c>
      <c r="AE285" s="284" t="str">
        <f t="array" ref="AE285">IFERROR(IF(INDEX(三跨两临近重点区段!$F:$F,MATCH(1,(MONTH(三跨两临近重点区段!$H:$H)=12)*(三跨两临近重点区段!$A:$A=D285),0))="已取消","已取消",INDEX(三跨两临近重点区段!$H:$H,MATCH(1,(MONTH(三跨两临近重点区段!$H:$H)=12)*(三跨两临近重点区段!$A:$A=D285)*(三跨两临近重点区段!$F:$F="现存区段"),0))),"")</f>
        <v/>
      </c>
      <c r="AF285" s="72" t="str">
        <f t="array" ref="AF285">IFERROR(IF(INDEX(三跨两临近重点区段!$F:$F,MATCH(1,(MONTH(三跨两临近重点区段!$H:$H)=12)*(三跨两临近重点区段!$A:$A=D285),0))="已取消","已取消",INDEX(三跨两临近重点区段!$I:$I,MATCH(1,(MONTH(三跨两临近重点区段!$H:$H)=12)*(三跨两临近重点区段!$A:$A=D285)*(三跨两临近重点区段!$F:$F="现存区段"),0))),"")</f>
        <v/>
      </c>
      <c r="AH285" t="e">
        <f t="array" ref="AH285">INDEX(三跨两临近重点区段!$G:$G,MATCH(D285,三跨两临近重点区段!$A:$A,0))</f>
        <v>#N/A</v>
      </c>
    </row>
    <row r="286" ht="14.25" spans="1:34">
      <c r="A286" s="263" t="s">
        <v>150</v>
      </c>
      <c r="B286" s="264" t="s">
        <v>2571</v>
      </c>
      <c r="C286" s="263" t="s">
        <v>2328</v>
      </c>
      <c r="D286" s="263" t="s">
        <v>2572</v>
      </c>
      <c r="E286" s="265" t="s">
        <v>2378</v>
      </c>
      <c r="F286" s="264" t="s">
        <v>125</v>
      </c>
      <c r="G286" s="263" t="s">
        <v>791</v>
      </c>
      <c r="H286" s="263" t="s">
        <v>826</v>
      </c>
      <c r="I286" s="288"/>
      <c r="J286" s="196"/>
      <c r="K286" s="196"/>
      <c r="L286" s="196"/>
      <c r="M286" s="270"/>
      <c r="N286" s="270"/>
      <c r="O286" s="33"/>
      <c r="P286" s="107"/>
      <c r="Q286" s="279"/>
      <c r="R286" s="279"/>
      <c r="S286" s="278">
        <v>45461</v>
      </c>
      <c r="T286" s="279" t="s">
        <v>2117</v>
      </c>
      <c r="U286" s="268" t="str">
        <f t="array" ref="U286">IFERROR(IF(INDEX(三跨两临近重点区段!$F:$F,MATCH(1,(MONTH(三跨两临近重点区段!$H:$H)=7)*(三跨两临近重点区段!$A:$A=D286),0))="已取消","已取消",INDEX(三跨两临近重点区段!$H:$H,MATCH(1,(MONTH(三跨两临近重点区段!$H:$H)=7)*(三跨两临近重点区段!$A:$A=D286)*(三跨两临近重点区段!$F:$F="现存区段"),0))),"")</f>
        <v/>
      </c>
      <c r="V286" s="232" t="str">
        <f t="array" ref="V286">IFERROR(IF(INDEX(三跨两临近重点区段!$F:$F,MATCH(1,(MONTH(三跨两临近重点区段!$H:$H)=7)*(三跨两临近重点区段!$A:$A=D286),0))="已取消","已取消",INDEX(三跨两临近重点区段!$I:$I,MATCH(1,(MONTH(三跨两临近重点区段!$H:$H)=7)*(三跨两临近重点区段!$A:$A=D286)*(三跨两临近重点区段!$F:$F="现存区段"),0))),"")</f>
        <v/>
      </c>
      <c r="W286" s="268" t="str">
        <f t="array" ref="W286">IFERROR(IF(INDEX(三跨两临近重点区段!$F:$F,MATCH(1,(MONTH(三跨两临近重点区段!$H:$H)=8)*(三跨两临近重点区段!$A:$A=D286),0))="已取消","已取消",INDEX(三跨两临近重点区段!$H:$H,MATCH(1,(MONTH(三跨两临近重点区段!$H:$H)=8)*(三跨两临近重点区段!$A:$A=D286)*(三跨两临近重点区段!$F:$F="现存区段"),0))),"")</f>
        <v/>
      </c>
      <c r="X286" s="232" t="str">
        <f t="array" ref="X286">IFERROR(IF(INDEX(三跨两临近重点区段!$F:$F,MATCH(1,(MONTH(三跨两临近重点区段!$H:$H)=8)*(三跨两临近重点区段!$A:$A=D286),0))="已取消","已取消",INDEX(三跨两临近重点区段!$I:$I,MATCH(1,(MONTH(三跨两临近重点区段!$H:$H)=8)*(三跨两临近重点区段!$A:$A=D286)*(三跨两临近重点区段!$F:$F="现存区段"),0))),"")</f>
        <v/>
      </c>
      <c r="Y286" s="268" t="str">
        <f t="array" ref="Y286">IFERROR(IF(INDEX(三跨两临近重点区段!$F:$F,MATCH(1,(MONTH(三跨两临近重点区段!$H:$H)=9)*(三跨两临近重点区段!$A:$A=D286),0))="已取消","已取消",INDEX(三跨两临近重点区段!$H:$H,MATCH(1,(MONTH(三跨两临近重点区段!$H:$H)=9)*(三跨两临近重点区段!$A:$A=D286)*(三跨两临近重点区段!$F:$F="现存区段"),0))),"")</f>
        <v/>
      </c>
      <c r="Z286" s="232" t="str">
        <f t="array" ref="Z286">IFERROR(IF(INDEX(三跨两临近重点区段!$F:$F,MATCH(1,(MONTH(三跨两临近重点区段!$H:$H)=9)*(三跨两临近重点区段!$A:$A=D286),0))="已取消","已取消",INDEX(三跨两临近重点区段!$I:$I,MATCH(1,(MONTH(三跨两临近重点区段!$H:$H)=9)*(三跨两临近重点区段!$A:$A=D286)*(三跨两临近重点区段!$F:$F="现存区段"),0))),"")</f>
        <v/>
      </c>
      <c r="AA286" s="268" t="str">
        <f t="array" ref="AA286">IFERROR(IF(INDEX(三跨两临近重点区段!$F:$F,MATCH(1,(MONTH(三跨两临近重点区段!$H:$H)=10)*(三跨两临近重点区段!$A:$A=D286),0))="已取消","已取消",INDEX(三跨两临近重点区段!$H:$H,MATCH(1,(MONTH(三跨两临近重点区段!$H:$H)=10)*(三跨两临近重点区段!$A:$A=D286)*(三跨两临近重点区段!$F:$F="现存区段"),0))),"")</f>
        <v/>
      </c>
      <c r="AB286" s="72" t="str">
        <f t="array" ref="AB286">IFERROR(IF(INDEX(三跨两临近重点区段!$F:$F,MATCH(1,(MONTH(三跨两临近重点区段!$H:$H)=10)*(三跨两临近重点区段!$A:$A=D286),0))="已取消","已取消",INDEX(三跨两临近重点区段!$I:$I,MATCH(1,(MONTH(三跨两临近重点区段!$H:$H)=10)*(三跨两临近重点区段!$A:$A=D286)*(三跨两临近重点区段!$F:$F="现存区段"),0))),"")</f>
        <v/>
      </c>
      <c r="AC286" s="284" t="str">
        <f t="array" ref="AC286">IFERROR(IF(INDEX(三跨两临近重点区段!$F:$F,MATCH(1,(MONTH(三跨两临近重点区段!$H:$H)=11)*(三跨两临近重点区段!$A:$A=D286),0))="已取消","已取消",INDEX(三跨两临近重点区段!$H:$H,MATCH(1,(MONTH(三跨两临近重点区段!$H:$H)=11)*(三跨两临近重点区段!$A:$A=D286)*(三跨两临近重点区段!$F:$F="现存区段"),0))),"")</f>
        <v/>
      </c>
      <c r="AD286" s="72" t="str">
        <f t="array" ref="AD286">IFERROR(IF(INDEX(三跨两临近重点区段!$F:$F,MATCH(1,(MONTH(三跨两临近重点区段!$H:$H)=11)*(三跨两临近重点区段!$A:$A=D286),0))="已取消","已取消",INDEX(三跨两临近重点区段!$I:$I,MATCH(1,(MONTH(三跨两临近重点区段!$H:$H)=11)*(三跨两临近重点区段!$A:$A=D286)*(三跨两临近重点区段!$F:$F="现存区段"),0))),"")</f>
        <v/>
      </c>
      <c r="AE286" s="284" t="str">
        <f t="array" ref="AE286">IFERROR(IF(INDEX(三跨两临近重点区段!$F:$F,MATCH(1,(MONTH(三跨两临近重点区段!$H:$H)=12)*(三跨两临近重点区段!$A:$A=D286),0))="已取消","已取消",INDEX(三跨两临近重点区段!$H:$H,MATCH(1,(MONTH(三跨两临近重点区段!$H:$H)=12)*(三跨两临近重点区段!$A:$A=D286)*(三跨两临近重点区段!$F:$F="现存区段"),0))),"")</f>
        <v/>
      </c>
      <c r="AF286" s="72" t="str">
        <f t="array" ref="AF286">IFERROR(IF(INDEX(三跨两临近重点区段!$F:$F,MATCH(1,(MONTH(三跨两临近重点区段!$H:$H)=12)*(三跨两临近重点区段!$A:$A=D286),0))="已取消","已取消",INDEX(三跨两临近重点区段!$I:$I,MATCH(1,(MONTH(三跨两临近重点区段!$H:$H)=12)*(三跨两临近重点区段!$A:$A=D286)*(三跨两临近重点区段!$F:$F="现存区段"),0))),"")</f>
        <v/>
      </c>
      <c r="AH286" t="e">
        <f t="array" ref="AH286">INDEX(三跨两临近重点区段!$G:$G,MATCH(D286,三跨两临近重点区段!$A:$A,0))</f>
        <v>#N/A</v>
      </c>
    </row>
    <row r="287" ht="14.25" spans="1:34">
      <c r="A287" s="263" t="s">
        <v>150</v>
      </c>
      <c r="B287" s="264" t="s">
        <v>2573</v>
      </c>
      <c r="C287" s="263" t="s">
        <v>2574</v>
      </c>
      <c r="D287" s="263" t="s">
        <v>2575</v>
      </c>
      <c r="E287" s="265" t="s">
        <v>2378</v>
      </c>
      <c r="F287" s="264" t="s">
        <v>125</v>
      </c>
      <c r="G287" s="263" t="s">
        <v>791</v>
      </c>
      <c r="H287" s="263" t="s">
        <v>826</v>
      </c>
      <c r="I287" s="288"/>
      <c r="J287" s="196"/>
      <c r="K287" s="196"/>
      <c r="L287" s="196"/>
      <c r="M287" s="270"/>
      <c r="N287" s="270"/>
      <c r="O287" s="33"/>
      <c r="P287" s="107"/>
      <c r="Q287" s="279"/>
      <c r="R287" s="279"/>
      <c r="S287" s="278">
        <v>45461</v>
      </c>
      <c r="T287" s="279" t="s">
        <v>2117</v>
      </c>
      <c r="U287" s="268" t="str">
        <f t="array" ref="U287">IFERROR(IF(INDEX(三跨两临近重点区段!$F:$F,MATCH(1,(MONTH(三跨两临近重点区段!$H:$H)=7)*(三跨两临近重点区段!$A:$A=D287),0))="已取消","已取消",INDEX(三跨两临近重点区段!$H:$H,MATCH(1,(MONTH(三跨两临近重点区段!$H:$H)=7)*(三跨两临近重点区段!$A:$A=D287)*(三跨两临近重点区段!$F:$F="现存区段"),0))),"")</f>
        <v/>
      </c>
      <c r="V287" s="232" t="str">
        <f t="array" ref="V287">IFERROR(IF(INDEX(三跨两临近重点区段!$F:$F,MATCH(1,(MONTH(三跨两临近重点区段!$H:$H)=7)*(三跨两临近重点区段!$A:$A=D287),0))="已取消","已取消",INDEX(三跨两临近重点区段!$I:$I,MATCH(1,(MONTH(三跨两临近重点区段!$H:$H)=7)*(三跨两临近重点区段!$A:$A=D287)*(三跨两临近重点区段!$F:$F="现存区段"),0))),"")</f>
        <v/>
      </c>
      <c r="W287" s="268" t="str">
        <f t="array" ref="W287">IFERROR(IF(INDEX(三跨两临近重点区段!$F:$F,MATCH(1,(MONTH(三跨两临近重点区段!$H:$H)=8)*(三跨两临近重点区段!$A:$A=D287),0))="已取消","已取消",INDEX(三跨两临近重点区段!$H:$H,MATCH(1,(MONTH(三跨两临近重点区段!$H:$H)=8)*(三跨两临近重点区段!$A:$A=D287)*(三跨两临近重点区段!$F:$F="现存区段"),0))),"")</f>
        <v/>
      </c>
      <c r="X287" s="232" t="str">
        <f t="array" ref="X287">IFERROR(IF(INDEX(三跨两临近重点区段!$F:$F,MATCH(1,(MONTH(三跨两临近重点区段!$H:$H)=8)*(三跨两临近重点区段!$A:$A=D287),0))="已取消","已取消",INDEX(三跨两临近重点区段!$I:$I,MATCH(1,(MONTH(三跨两临近重点区段!$H:$H)=8)*(三跨两临近重点区段!$A:$A=D287)*(三跨两临近重点区段!$F:$F="现存区段"),0))),"")</f>
        <v/>
      </c>
      <c r="Y287" s="268" t="str">
        <f t="array" ref="Y287">IFERROR(IF(INDEX(三跨两临近重点区段!$F:$F,MATCH(1,(MONTH(三跨两临近重点区段!$H:$H)=9)*(三跨两临近重点区段!$A:$A=D287),0))="已取消","已取消",INDEX(三跨两临近重点区段!$H:$H,MATCH(1,(MONTH(三跨两临近重点区段!$H:$H)=9)*(三跨两临近重点区段!$A:$A=D287)*(三跨两临近重点区段!$F:$F="现存区段"),0))),"")</f>
        <v/>
      </c>
      <c r="Z287" s="232" t="str">
        <f t="array" ref="Z287">IFERROR(IF(INDEX(三跨两临近重点区段!$F:$F,MATCH(1,(MONTH(三跨两临近重点区段!$H:$H)=9)*(三跨两临近重点区段!$A:$A=D287),0))="已取消","已取消",INDEX(三跨两临近重点区段!$I:$I,MATCH(1,(MONTH(三跨两临近重点区段!$H:$H)=9)*(三跨两临近重点区段!$A:$A=D287)*(三跨两临近重点区段!$F:$F="现存区段"),0))),"")</f>
        <v/>
      </c>
      <c r="AA287" s="268" t="str">
        <f t="array" ref="AA287">IFERROR(IF(INDEX(三跨两临近重点区段!$F:$F,MATCH(1,(MONTH(三跨两临近重点区段!$H:$H)=10)*(三跨两临近重点区段!$A:$A=D287),0))="已取消","已取消",INDEX(三跨两临近重点区段!$H:$H,MATCH(1,(MONTH(三跨两临近重点区段!$H:$H)=10)*(三跨两临近重点区段!$A:$A=D287)*(三跨两临近重点区段!$F:$F="现存区段"),0))),"")</f>
        <v/>
      </c>
      <c r="AB287" s="72" t="str">
        <f t="array" ref="AB287">IFERROR(IF(INDEX(三跨两临近重点区段!$F:$F,MATCH(1,(MONTH(三跨两临近重点区段!$H:$H)=10)*(三跨两临近重点区段!$A:$A=D287),0))="已取消","已取消",INDEX(三跨两临近重点区段!$I:$I,MATCH(1,(MONTH(三跨两临近重点区段!$H:$H)=10)*(三跨两临近重点区段!$A:$A=D287)*(三跨两临近重点区段!$F:$F="现存区段"),0))),"")</f>
        <v/>
      </c>
      <c r="AC287" s="284" t="str">
        <f t="array" ref="AC287">IFERROR(IF(INDEX(三跨两临近重点区段!$F:$F,MATCH(1,(MONTH(三跨两临近重点区段!$H:$H)=11)*(三跨两临近重点区段!$A:$A=D287),0))="已取消","已取消",INDEX(三跨两临近重点区段!$H:$H,MATCH(1,(MONTH(三跨两临近重点区段!$H:$H)=11)*(三跨两临近重点区段!$A:$A=D287)*(三跨两临近重点区段!$F:$F="现存区段"),0))),"")</f>
        <v/>
      </c>
      <c r="AD287" s="72" t="str">
        <f t="array" ref="AD287">IFERROR(IF(INDEX(三跨两临近重点区段!$F:$F,MATCH(1,(MONTH(三跨两临近重点区段!$H:$H)=11)*(三跨两临近重点区段!$A:$A=D287),0))="已取消","已取消",INDEX(三跨两临近重点区段!$I:$I,MATCH(1,(MONTH(三跨两临近重点区段!$H:$H)=11)*(三跨两临近重点区段!$A:$A=D287)*(三跨两临近重点区段!$F:$F="现存区段"),0))),"")</f>
        <v/>
      </c>
      <c r="AE287" s="284" t="str">
        <f t="array" ref="AE287">IFERROR(IF(INDEX(三跨两临近重点区段!$F:$F,MATCH(1,(MONTH(三跨两临近重点区段!$H:$H)=12)*(三跨两临近重点区段!$A:$A=D287),0))="已取消","已取消",INDEX(三跨两临近重点区段!$H:$H,MATCH(1,(MONTH(三跨两临近重点区段!$H:$H)=12)*(三跨两临近重点区段!$A:$A=D287)*(三跨两临近重点区段!$F:$F="现存区段"),0))),"")</f>
        <v/>
      </c>
      <c r="AF287" s="72" t="str">
        <f t="array" ref="AF287">IFERROR(IF(INDEX(三跨两临近重点区段!$F:$F,MATCH(1,(MONTH(三跨两临近重点区段!$H:$H)=12)*(三跨两临近重点区段!$A:$A=D287),0))="已取消","已取消",INDEX(三跨两临近重点区段!$I:$I,MATCH(1,(MONTH(三跨两临近重点区段!$H:$H)=12)*(三跨两临近重点区段!$A:$A=D287)*(三跨两临近重点区段!$F:$F="现存区段"),0))),"")</f>
        <v/>
      </c>
      <c r="AH287" t="e">
        <f t="array" ref="AH287">INDEX(三跨两临近重点区段!$G:$G,MATCH(D287,三跨两临近重点区段!$A:$A,0))</f>
        <v>#N/A</v>
      </c>
    </row>
    <row r="288" ht="14.25" spans="1:34">
      <c r="A288" s="263" t="s">
        <v>150</v>
      </c>
      <c r="B288" s="264" t="s">
        <v>2576</v>
      </c>
      <c r="C288" s="263" t="s">
        <v>2165</v>
      </c>
      <c r="D288" s="263" t="s">
        <v>2577</v>
      </c>
      <c r="E288" s="265" t="s">
        <v>2378</v>
      </c>
      <c r="F288" s="264" t="s">
        <v>125</v>
      </c>
      <c r="G288" s="263" t="s">
        <v>837</v>
      </c>
      <c r="H288" s="263" t="s">
        <v>826</v>
      </c>
      <c r="I288" s="288"/>
      <c r="J288" s="196"/>
      <c r="K288" s="196"/>
      <c r="L288" s="196"/>
      <c r="M288" s="270"/>
      <c r="N288" s="270"/>
      <c r="O288" s="33"/>
      <c r="P288" s="107"/>
      <c r="Q288" s="279"/>
      <c r="R288" s="279"/>
      <c r="S288" s="278">
        <v>45457</v>
      </c>
      <c r="T288" s="279" t="s">
        <v>2117</v>
      </c>
      <c r="U288" s="268" t="str">
        <f t="array" ref="U288">IFERROR(IF(INDEX(三跨两临近重点区段!$F:$F,MATCH(1,(MONTH(三跨两临近重点区段!$H:$H)=7)*(三跨两临近重点区段!$A:$A=D288),0))="已取消","已取消",INDEX(三跨两临近重点区段!$H:$H,MATCH(1,(MONTH(三跨两临近重点区段!$H:$H)=7)*(三跨两临近重点区段!$A:$A=D288)*(三跨两临近重点区段!$F:$F="现存区段"),0))),"")</f>
        <v/>
      </c>
      <c r="V288" s="232" t="str">
        <f t="array" ref="V288">IFERROR(IF(INDEX(三跨两临近重点区段!$F:$F,MATCH(1,(MONTH(三跨两临近重点区段!$H:$H)=7)*(三跨两临近重点区段!$A:$A=D288),0))="已取消","已取消",INDEX(三跨两临近重点区段!$I:$I,MATCH(1,(MONTH(三跨两临近重点区段!$H:$H)=7)*(三跨两临近重点区段!$A:$A=D288)*(三跨两临近重点区段!$F:$F="现存区段"),0))),"")</f>
        <v/>
      </c>
      <c r="W288" s="268" t="str">
        <f t="array" ref="W288">IFERROR(IF(INDEX(三跨两临近重点区段!$F:$F,MATCH(1,(MONTH(三跨两临近重点区段!$H:$H)=8)*(三跨两临近重点区段!$A:$A=D288),0))="已取消","已取消",INDEX(三跨两临近重点区段!$H:$H,MATCH(1,(MONTH(三跨两临近重点区段!$H:$H)=8)*(三跨两临近重点区段!$A:$A=D288)*(三跨两临近重点区段!$F:$F="现存区段"),0))),"")</f>
        <v/>
      </c>
      <c r="X288" s="232" t="str">
        <f t="array" ref="X288">IFERROR(IF(INDEX(三跨两临近重点区段!$F:$F,MATCH(1,(MONTH(三跨两临近重点区段!$H:$H)=8)*(三跨两临近重点区段!$A:$A=D288),0))="已取消","已取消",INDEX(三跨两临近重点区段!$I:$I,MATCH(1,(MONTH(三跨两临近重点区段!$H:$H)=8)*(三跨两临近重点区段!$A:$A=D288)*(三跨两临近重点区段!$F:$F="现存区段"),0))),"")</f>
        <v/>
      </c>
      <c r="Y288" s="268" t="str">
        <f t="array" ref="Y288">IFERROR(IF(INDEX(三跨两临近重点区段!$F:$F,MATCH(1,(MONTH(三跨两临近重点区段!$H:$H)=9)*(三跨两临近重点区段!$A:$A=D288),0))="已取消","已取消",INDEX(三跨两临近重点区段!$H:$H,MATCH(1,(MONTH(三跨两临近重点区段!$H:$H)=9)*(三跨两临近重点区段!$A:$A=D288)*(三跨两临近重点区段!$F:$F="现存区段"),0))),"")</f>
        <v/>
      </c>
      <c r="Z288" s="232" t="str">
        <f t="array" ref="Z288">IFERROR(IF(INDEX(三跨两临近重点区段!$F:$F,MATCH(1,(MONTH(三跨两临近重点区段!$H:$H)=9)*(三跨两临近重点区段!$A:$A=D288),0))="已取消","已取消",INDEX(三跨两临近重点区段!$I:$I,MATCH(1,(MONTH(三跨两临近重点区段!$H:$H)=9)*(三跨两临近重点区段!$A:$A=D288)*(三跨两临近重点区段!$F:$F="现存区段"),0))),"")</f>
        <v/>
      </c>
      <c r="AA288" s="268" t="str">
        <f t="array" ref="AA288">IFERROR(IF(INDEX(三跨两临近重点区段!$F:$F,MATCH(1,(MONTH(三跨两临近重点区段!$H:$H)=10)*(三跨两临近重点区段!$A:$A=D288),0))="已取消","已取消",INDEX(三跨两临近重点区段!$H:$H,MATCH(1,(MONTH(三跨两临近重点区段!$H:$H)=10)*(三跨两临近重点区段!$A:$A=D288)*(三跨两临近重点区段!$F:$F="现存区段"),0))),"")</f>
        <v/>
      </c>
      <c r="AB288" s="72" t="str">
        <f t="array" ref="AB288">IFERROR(IF(INDEX(三跨两临近重点区段!$F:$F,MATCH(1,(MONTH(三跨两临近重点区段!$H:$H)=10)*(三跨两临近重点区段!$A:$A=D288),0))="已取消","已取消",INDEX(三跨两临近重点区段!$I:$I,MATCH(1,(MONTH(三跨两临近重点区段!$H:$H)=10)*(三跨两临近重点区段!$A:$A=D288)*(三跨两临近重点区段!$F:$F="现存区段"),0))),"")</f>
        <v/>
      </c>
      <c r="AC288" s="284" t="str">
        <f t="array" ref="AC288">IFERROR(IF(INDEX(三跨两临近重点区段!$F:$F,MATCH(1,(MONTH(三跨两临近重点区段!$H:$H)=11)*(三跨两临近重点区段!$A:$A=D288),0))="已取消","已取消",INDEX(三跨两临近重点区段!$H:$H,MATCH(1,(MONTH(三跨两临近重点区段!$H:$H)=11)*(三跨两临近重点区段!$A:$A=D288)*(三跨两临近重点区段!$F:$F="现存区段"),0))),"")</f>
        <v/>
      </c>
      <c r="AD288" s="72" t="str">
        <f t="array" ref="AD288">IFERROR(IF(INDEX(三跨两临近重点区段!$F:$F,MATCH(1,(MONTH(三跨两临近重点区段!$H:$H)=11)*(三跨两临近重点区段!$A:$A=D288),0))="已取消","已取消",INDEX(三跨两临近重点区段!$I:$I,MATCH(1,(MONTH(三跨两临近重点区段!$H:$H)=11)*(三跨两临近重点区段!$A:$A=D288)*(三跨两临近重点区段!$F:$F="现存区段"),0))),"")</f>
        <v/>
      </c>
      <c r="AE288" s="284" t="str">
        <f t="array" ref="AE288">IFERROR(IF(INDEX(三跨两临近重点区段!$F:$F,MATCH(1,(MONTH(三跨两临近重点区段!$H:$H)=12)*(三跨两临近重点区段!$A:$A=D288),0))="已取消","已取消",INDEX(三跨两临近重点区段!$H:$H,MATCH(1,(MONTH(三跨两临近重点区段!$H:$H)=12)*(三跨两临近重点区段!$A:$A=D288)*(三跨两临近重点区段!$F:$F="现存区段"),0))),"")</f>
        <v/>
      </c>
      <c r="AF288" s="72" t="str">
        <f t="array" ref="AF288">IFERROR(IF(INDEX(三跨两临近重点区段!$F:$F,MATCH(1,(MONTH(三跨两临近重点区段!$H:$H)=12)*(三跨两临近重点区段!$A:$A=D288),0))="已取消","已取消",INDEX(三跨两临近重点区段!$I:$I,MATCH(1,(MONTH(三跨两临近重点区段!$H:$H)=12)*(三跨两临近重点区段!$A:$A=D288)*(三跨两临近重点区段!$F:$F="现存区段"),0))),"")</f>
        <v/>
      </c>
      <c r="AH288" t="e">
        <f t="array" ref="AH288">INDEX(三跨两临近重点区段!$G:$G,MATCH(D288,三跨两临近重点区段!$A:$A,0))</f>
        <v>#N/A</v>
      </c>
    </row>
    <row r="289" ht="14.25" spans="1:34">
      <c r="A289" s="263" t="s">
        <v>150</v>
      </c>
      <c r="B289" s="264" t="s">
        <v>2576</v>
      </c>
      <c r="C289" s="263" t="s">
        <v>2161</v>
      </c>
      <c r="D289" s="263" t="s">
        <v>2578</v>
      </c>
      <c r="E289" s="265" t="s">
        <v>2378</v>
      </c>
      <c r="F289" s="264" t="s">
        <v>125</v>
      </c>
      <c r="G289" s="263" t="s">
        <v>837</v>
      </c>
      <c r="H289" s="263" t="s">
        <v>826</v>
      </c>
      <c r="I289" s="288"/>
      <c r="J289" s="196"/>
      <c r="K289" s="196"/>
      <c r="L289" s="196"/>
      <c r="M289" s="270"/>
      <c r="N289" s="270"/>
      <c r="O289" s="33"/>
      <c r="P289" s="107"/>
      <c r="Q289" s="279"/>
      <c r="R289" s="279"/>
      <c r="S289" s="278">
        <v>45457</v>
      </c>
      <c r="T289" s="279" t="s">
        <v>2117</v>
      </c>
      <c r="U289" s="268" t="str">
        <f t="array" ref="U289">IFERROR(IF(INDEX(三跨两临近重点区段!$F:$F,MATCH(1,(MONTH(三跨两临近重点区段!$H:$H)=7)*(三跨两临近重点区段!$A:$A=D289),0))="已取消","已取消",INDEX(三跨两临近重点区段!$H:$H,MATCH(1,(MONTH(三跨两临近重点区段!$H:$H)=7)*(三跨两临近重点区段!$A:$A=D289)*(三跨两临近重点区段!$F:$F="现存区段"),0))),"")</f>
        <v/>
      </c>
      <c r="V289" s="232" t="str">
        <f t="array" ref="V289">IFERROR(IF(INDEX(三跨两临近重点区段!$F:$F,MATCH(1,(MONTH(三跨两临近重点区段!$H:$H)=7)*(三跨两临近重点区段!$A:$A=D289),0))="已取消","已取消",INDEX(三跨两临近重点区段!$I:$I,MATCH(1,(MONTH(三跨两临近重点区段!$H:$H)=7)*(三跨两临近重点区段!$A:$A=D289)*(三跨两临近重点区段!$F:$F="现存区段"),0))),"")</f>
        <v/>
      </c>
      <c r="W289" s="268" t="str">
        <f t="array" ref="W289">IFERROR(IF(INDEX(三跨两临近重点区段!$F:$F,MATCH(1,(MONTH(三跨两临近重点区段!$H:$H)=8)*(三跨两临近重点区段!$A:$A=D289),0))="已取消","已取消",INDEX(三跨两临近重点区段!$H:$H,MATCH(1,(MONTH(三跨两临近重点区段!$H:$H)=8)*(三跨两临近重点区段!$A:$A=D289)*(三跨两临近重点区段!$F:$F="现存区段"),0))),"")</f>
        <v/>
      </c>
      <c r="X289" s="232" t="str">
        <f t="array" ref="X289">IFERROR(IF(INDEX(三跨两临近重点区段!$F:$F,MATCH(1,(MONTH(三跨两临近重点区段!$H:$H)=8)*(三跨两临近重点区段!$A:$A=D289),0))="已取消","已取消",INDEX(三跨两临近重点区段!$I:$I,MATCH(1,(MONTH(三跨两临近重点区段!$H:$H)=8)*(三跨两临近重点区段!$A:$A=D289)*(三跨两临近重点区段!$F:$F="现存区段"),0))),"")</f>
        <v/>
      </c>
      <c r="Y289" s="268" t="str">
        <f t="array" ref="Y289">IFERROR(IF(INDEX(三跨两临近重点区段!$F:$F,MATCH(1,(MONTH(三跨两临近重点区段!$H:$H)=9)*(三跨两临近重点区段!$A:$A=D289),0))="已取消","已取消",INDEX(三跨两临近重点区段!$H:$H,MATCH(1,(MONTH(三跨两临近重点区段!$H:$H)=9)*(三跨两临近重点区段!$A:$A=D289)*(三跨两临近重点区段!$F:$F="现存区段"),0))),"")</f>
        <v/>
      </c>
      <c r="Z289" s="232" t="str">
        <f t="array" ref="Z289">IFERROR(IF(INDEX(三跨两临近重点区段!$F:$F,MATCH(1,(MONTH(三跨两临近重点区段!$H:$H)=9)*(三跨两临近重点区段!$A:$A=D289),0))="已取消","已取消",INDEX(三跨两临近重点区段!$I:$I,MATCH(1,(MONTH(三跨两临近重点区段!$H:$H)=9)*(三跨两临近重点区段!$A:$A=D289)*(三跨两临近重点区段!$F:$F="现存区段"),0))),"")</f>
        <v/>
      </c>
      <c r="AA289" s="268" t="str">
        <f t="array" ref="AA289">IFERROR(IF(INDEX(三跨两临近重点区段!$F:$F,MATCH(1,(MONTH(三跨两临近重点区段!$H:$H)=10)*(三跨两临近重点区段!$A:$A=D289),0))="已取消","已取消",INDEX(三跨两临近重点区段!$H:$H,MATCH(1,(MONTH(三跨两临近重点区段!$H:$H)=10)*(三跨两临近重点区段!$A:$A=D289)*(三跨两临近重点区段!$F:$F="现存区段"),0))),"")</f>
        <v/>
      </c>
      <c r="AB289" s="72" t="str">
        <f t="array" ref="AB289">IFERROR(IF(INDEX(三跨两临近重点区段!$F:$F,MATCH(1,(MONTH(三跨两临近重点区段!$H:$H)=10)*(三跨两临近重点区段!$A:$A=D289),0))="已取消","已取消",INDEX(三跨两临近重点区段!$I:$I,MATCH(1,(MONTH(三跨两临近重点区段!$H:$H)=10)*(三跨两临近重点区段!$A:$A=D289)*(三跨两临近重点区段!$F:$F="现存区段"),0))),"")</f>
        <v/>
      </c>
      <c r="AC289" s="284" t="str">
        <f t="array" ref="AC289">IFERROR(IF(INDEX(三跨两临近重点区段!$F:$F,MATCH(1,(MONTH(三跨两临近重点区段!$H:$H)=11)*(三跨两临近重点区段!$A:$A=D289),0))="已取消","已取消",INDEX(三跨两临近重点区段!$H:$H,MATCH(1,(MONTH(三跨两临近重点区段!$H:$H)=11)*(三跨两临近重点区段!$A:$A=D289)*(三跨两临近重点区段!$F:$F="现存区段"),0))),"")</f>
        <v/>
      </c>
      <c r="AD289" s="72" t="str">
        <f t="array" ref="AD289">IFERROR(IF(INDEX(三跨两临近重点区段!$F:$F,MATCH(1,(MONTH(三跨两临近重点区段!$H:$H)=11)*(三跨两临近重点区段!$A:$A=D289),0))="已取消","已取消",INDEX(三跨两临近重点区段!$I:$I,MATCH(1,(MONTH(三跨两临近重点区段!$H:$H)=11)*(三跨两临近重点区段!$A:$A=D289)*(三跨两临近重点区段!$F:$F="现存区段"),0))),"")</f>
        <v/>
      </c>
      <c r="AE289" s="284" t="str">
        <f t="array" ref="AE289">IFERROR(IF(INDEX(三跨两临近重点区段!$F:$F,MATCH(1,(MONTH(三跨两临近重点区段!$H:$H)=12)*(三跨两临近重点区段!$A:$A=D289),0))="已取消","已取消",INDEX(三跨两临近重点区段!$H:$H,MATCH(1,(MONTH(三跨两临近重点区段!$H:$H)=12)*(三跨两临近重点区段!$A:$A=D289)*(三跨两临近重点区段!$F:$F="现存区段"),0))),"")</f>
        <v/>
      </c>
      <c r="AF289" s="72" t="str">
        <f t="array" ref="AF289">IFERROR(IF(INDEX(三跨两临近重点区段!$F:$F,MATCH(1,(MONTH(三跨两临近重点区段!$H:$H)=12)*(三跨两临近重点区段!$A:$A=D289),0))="已取消","已取消",INDEX(三跨两临近重点区段!$I:$I,MATCH(1,(MONTH(三跨两临近重点区段!$H:$H)=12)*(三跨两临近重点区段!$A:$A=D289)*(三跨两临近重点区段!$F:$F="现存区段"),0))),"")</f>
        <v/>
      </c>
      <c r="AH289" t="e">
        <f t="array" ref="AH289">INDEX(三跨两临近重点区段!$G:$G,MATCH(D289,三跨两临近重点区段!$A:$A,0))</f>
        <v>#N/A</v>
      </c>
    </row>
    <row r="290" ht="14.25" spans="1:34">
      <c r="A290" s="263" t="s">
        <v>150</v>
      </c>
      <c r="B290" s="264" t="s">
        <v>2576</v>
      </c>
      <c r="C290" s="263" t="s">
        <v>2159</v>
      </c>
      <c r="D290" s="263" t="s">
        <v>2579</v>
      </c>
      <c r="E290" s="265" t="s">
        <v>2378</v>
      </c>
      <c r="F290" s="264" t="s">
        <v>125</v>
      </c>
      <c r="G290" s="263" t="s">
        <v>837</v>
      </c>
      <c r="H290" s="263" t="s">
        <v>826</v>
      </c>
      <c r="I290" s="288"/>
      <c r="J290" s="196"/>
      <c r="K290" s="196"/>
      <c r="L290" s="196"/>
      <c r="M290" s="270"/>
      <c r="N290" s="270"/>
      <c r="O290" s="33"/>
      <c r="P290" s="107"/>
      <c r="Q290" s="279"/>
      <c r="R290" s="279"/>
      <c r="S290" s="278">
        <v>45457</v>
      </c>
      <c r="T290" s="279" t="s">
        <v>2117</v>
      </c>
      <c r="U290" s="268" t="str">
        <f t="array" ref="U290">IFERROR(IF(INDEX(三跨两临近重点区段!$F:$F,MATCH(1,(MONTH(三跨两临近重点区段!$H:$H)=7)*(三跨两临近重点区段!$A:$A=D290),0))="已取消","已取消",INDEX(三跨两临近重点区段!$H:$H,MATCH(1,(MONTH(三跨两临近重点区段!$H:$H)=7)*(三跨两临近重点区段!$A:$A=D290)*(三跨两临近重点区段!$F:$F="现存区段"),0))),"")</f>
        <v/>
      </c>
      <c r="V290" s="232" t="str">
        <f t="array" ref="V290">IFERROR(IF(INDEX(三跨两临近重点区段!$F:$F,MATCH(1,(MONTH(三跨两临近重点区段!$H:$H)=7)*(三跨两临近重点区段!$A:$A=D290),0))="已取消","已取消",INDEX(三跨两临近重点区段!$I:$I,MATCH(1,(MONTH(三跨两临近重点区段!$H:$H)=7)*(三跨两临近重点区段!$A:$A=D290)*(三跨两临近重点区段!$F:$F="现存区段"),0))),"")</f>
        <v/>
      </c>
      <c r="W290" s="268" t="str">
        <f t="array" ref="W290">IFERROR(IF(INDEX(三跨两临近重点区段!$F:$F,MATCH(1,(MONTH(三跨两临近重点区段!$H:$H)=8)*(三跨两临近重点区段!$A:$A=D290),0))="已取消","已取消",INDEX(三跨两临近重点区段!$H:$H,MATCH(1,(MONTH(三跨两临近重点区段!$H:$H)=8)*(三跨两临近重点区段!$A:$A=D290)*(三跨两临近重点区段!$F:$F="现存区段"),0))),"")</f>
        <v/>
      </c>
      <c r="X290" s="232" t="str">
        <f t="array" ref="X290">IFERROR(IF(INDEX(三跨两临近重点区段!$F:$F,MATCH(1,(MONTH(三跨两临近重点区段!$H:$H)=8)*(三跨两临近重点区段!$A:$A=D290),0))="已取消","已取消",INDEX(三跨两临近重点区段!$I:$I,MATCH(1,(MONTH(三跨两临近重点区段!$H:$H)=8)*(三跨两临近重点区段!$A:$A=D290)*(三跨两临近重点区段!$F:$F="现存区段"),0))),"")</f>
        <v/>
      </c>
      <c r="Y290" s="268" t="str">
        <f t="array" ref="Y290">IFERROR(IF(INDEX(三跨两临近重点区段!$F:$F,MATCH(1,(MONTH(三跨两临近重点区段!$H:$H)=9)*(三跨两临近重点区段!$A:$A=D290),0))="已取消","已取消",INDEX(三跨两临近重点区段!$H:$H,MATCH(1,(MONTH(三跨两临近重点区段!$H:$H)=9)*(三跨两临近重点区段!$A:$A=D290)*(三跨两临近重点区段!$F:$F="现存区段"),0))),"")</f>
        <v/>
      </c>
      <c r="Z290" s="232" t="str">
        <f t="array" ref="Z290">IFERROR(IF(INDEX(三跨两临近重点区段!$F:$F,MATCH(1,(MONTH(三跨两临近重点区段!$H:$H)=9)*(三跨两临近重点区段!$A:$A=D290),0))="已取消","已取消",INDEX(三跨两临近重点区段!$I:$I,MATCH(1,(MONTH(三跨两临近重点区段!$H:$H)=9)*(三跨两临近重点区段!$A:$A=D290)*(三跨两临近重点区段!$F:$F="现存区段"),0))),"")</f>
        <v/>
      </c>
      <c r="AA290" s="268" t="str">
        <f t="array" ref="AA290">IFERROR(IF(INDEX(三跨两临近重点区段!$F:$F,MATCH(1,(MONTH(三跨两临近重点区段!$H:$H)=10)*(三跨两临近重点区段!$A:$A=D290),0))="已取消","已取消",INDEX(三跨两临近重点区段!$H:$H,MATCH(1,(MONTH(三跨两临近重点区段!$H:$H)=10)*(三跨两临近重点区段!$A:$A=D290)*(三跨两临近重点区段!$F:$F="现存区段"),0))),"")</f>
        <v/>
      </c>
      <c r="AB290" s="72" t="str">
        <f t="array" ref="AB290">IFERROR(IF(INDEX(三跨两临近重点区段!$F:$F,MATCH(1,(MONTH(三跨两临近重点区段!$H:$H)=10)*(三跨两临近重点区段!$A:$A=D290),0))="已取消","已取消",INDEX(三跨两临近重点区段!$I:$I,MATCH(1,(MONTH(三跨两临近重点区段!$H:$H)=10)*(三跨两临近重点区段!$A:$A=D290)*(三跨两临近重点区段!$F:$F="现存区段"),0))),"")</f>
        <v/>
      </c>
      <c r="AC290" s="284" t="str">
        <f t="array" ref="AC290">IFERROR(IF(INDEX(三跨两临近重点区段!$F:$F,MATCH(1,(MONTH(三跨两临近重点区段!$H:$H)=11)*(三跨两临近重点区段!$A:$A=D290),0))="已取消","已取消",INDEX(三跨两临近重点区段!$H:$H,MATCH(1,(MONTH(三跨两临近重点区段!$H:$H)=11)*(三跨两临近重点区段!$A:$A=D290)*(三跨两临近重点区段!$F:$F="现存区段"),0))),"")</f>
        <v/>
      </c>
      <c r="AD290" s="72" t="str">
        <f t="array" ref="AD290">IFERROR(IF(INDEX(三跨两临近重点区段!$F:$F,MATCH(1,(MONTH(三跨两临近重点区段!$H:$H)=11)*(三跨两临近重点区段!$A:$A=D290),0))="已取消","已取消",INDEX(三跨两临近重点区段!$I:$I,MATCH(1,(MONTH(三跨两临近重点区段!$H:$H)=11)*(三跨两临近重点区段!$A:$A=D290)*(三跨两临近重点区段!$F:$F="现存区段"),0))),"")</f>
        <v/>
      </c>
      <c r="AE290" s="284" t="str">
        <f t="array" ref="AE290">IFERROR(IF(INDEX(三跨两临近重点区段!$F:$F,MATCH(1,(MONTH(三跨两临近重点区段!$H:$H)=12)*(三跨两临近重点区段!$A:$A=D290),0))="已取消","已取消",INDEX(三跨两临近重点区段!$H:$H,MATCH(1,(MONTH(三跨两临近重点区段!$H:$H)=12)*(三跨两临近重点区段!$A:$A=D290)*(三跨两临近重点区段!$F:$F="现存区段"),0))),"")</f>
        <v/>
      </c>
      <c r="AF290" s="72" t="str">
        <f t="array" ref="AF290">IFERROR(IF(INDEX(三跨两临近重点区段!$F:$F,MATCH(1,(MONTH(三跨两临近重点区段!$H:$H)=12)*(三跨两临近重点区段!$A:$A=D290),0))="已取消","已取消",INDEX(三跨两临近重点区段!$I:$I,MATCH(1,(MONTH(三跨两临近重点区段!$H:$H)=12)*(三跨两临近重点区段!$A:$A=D290)*(三跨两临近重点区段!$F:$F="现存区段"),0))),"")</f>
        <v/>
      </c>
      <c r="AH290" t="e">
        <f t="array" ref="AH290">INDEX(三跨两临近重点区段!$G:$G,MATCH(D290,三跨两临近重点区段!$A:$A,0))</f>
        <v>#N/A</v>
      </c>
    </row>
    <row r="291" ht="14.25" spans="1:34">
      <c r="A291" s="263" t="s">
        <v>150</v>
      </c>
      <c r="B291" s="264" t="s">
        <v>2580</v>
      </c>
      <c r="C291" s="263" t="s">
        <v>2328</v>
      </c>
      <c r="D291" s="263" t="s">
        <v>2581</v>
      </c>
      <c r="E291" s="265" t="s">
        <v>2142</v>
      </c>
      <c r="F291" s="264" t="s">
        <v>125</v>
      </c>
      <c r="G291" s="263" t="s">
        <v>2143</v>
      </c>
      <c r="H291" s="263" t="s">
        <v>689</v>
      </c>
      <c r="I291" s="288"/>
      <c r="J291" s="196"/>
      <c r="K291" s="196"/>
      <c r="L291" s="196"/>
      <c r="M291" s="270"/>
      <c r="N291" s="270"/>
      <c r="O291" s="33"/>
      <c r="P291" s="107"/>
      <c r="Q291" s="279"/>
      <c r="R291" s="279"/>
      <c r="S291" s="278">
        <v>45456</v>
      </c>
      <c r="T291" s="279" t="s">
        <v>2117</v>
      </c>
      <c r="U291" s="268" t="str">
        <f t="array" ref="U291">IFERROR(IF(INDEX(三跨两临近重点区段!$F:$F,MATCH(1,(MONTH(三跨两临近重点区段!$H:$H)=7)*(三跨两临近重点区段!$A:$A=D291),0))="已取消","已取消",INDEX(三跨两临近重点区段!$H:$H,MATCH(1,(MONTH(三跨两临近重点区段!$H:$H)=7)*(三跨两临近重点区段!$A:$A=D291)*(三跨两临近重点区段!$F:$F="现存区段"),0))),"")</f>
        <v/>
      </c>
      <c r="V291" s="232" t="str">
        <f t="array" ref="V291">IFERROR(IF(INDEX(三跨两临近重点区段!$F:$F,MATCH(1,(MONTH(三跨两临近重点区段!$H:$H)=7)*(三跨两临近重点区段!$A:$A=D291),0))="已取消","已取消",INDEX(三跨两临近重点区段!$I:$I,MATCH(1,(MONTH(三跨两临近重点区段!$H:$H)=7)*(三跨两临近重点区段!$A:$A=D291)*(三跨两临近重点区段!$F:$F="现存区段"),0))),"")</f>
        <v/>
      </c>
      <c r="W291" s="268" t="str">
        <f t="array" ref="W291">IFERROR(IF(INDEX(三跨两临近重点区段!$F:$F,MATCH(1,(MONTH(三跨两临近重点区段!$H:$H)=8)*(三跨两临近重点区段!$A:$A=D291),0))="已取消","已取消",INDEX(三跨两临近重点区段!$H:$H,MATCH(1,(MONTH(三跨两临近重点区段!$H:$H)=8)*(三跨两临近重点区段!$A:$A=D291)*(三跨两临近重点区段!$F:$F="现存区段"),0))),"")</f>
        <v/>
      </c>
      <c r="X291" s="232" t="str">
        <f t="array" ref="X291">IFERROR(IF(INDEX(三跨两临近重点区段!$F:$F,MATCH(1,(MONTH(三跨两临近重点区段!$H:$H)=8)*(三跨两临近重点区段!$A:$A=D291),0))="已取消","已取消",INDEX(三跨两临近重点区段!$I:$I,MATCH(1,(MONTH(三跨两临近重点区段!$H:$H)=8)*(三跨两临近重点区段!$A:$A=D291)*(三跨两临近重点区段!$F:$F="现存区段"),0))),"")</f>
        <v/>
      </c>
      <c r="Y291" s="268" t="str">
        <f t="array" ref="Y291">IFERROR(IF(INDEX(三跨两临近重点区段!$F:$F,MATCH(1,(MONTH(三跨两临近重点区段!$H:$H)=9)*(三跨两临近重点区段!$A:$A=D291),0))="已取消","已取消",INDEX(三跨两临近重点区段!$H:$H,MATCH(1,(MONTH(三跨两临近重点区段!$H:$H)=9)*(三跨两临近重点区段!$A:$A=D291)*(三跨两临近重点区段!$F:$F="现存区段"),0))),"")</f>
        <v/>
      </c>
      <c r="Z291" s="232" t="str">
        <f t="array" ref="Z291">IFERROR(IF(INDEX(三跨两临近重点区段!$F:$F,MATCH(1,(MONTH(三跨两临近重点区段!$H:$H)=9)*(三跨两临近重点区段!$A:$A=D291),0))="已取消","已取消",INDEX(三跨两临近重点区段!$I:$I,MATCH(1,(MONTH(三跨两临近重点区段!$H:$H)=9)*(三跨两临近重点区段!$A:$A=D291)*(三跨两临近重点区段!$F:$F="现存区段"),0))),"")</f>
        <v/>
      </c>
      <c r="AA291" s="268" t="str">
        <f t="array" ref="AA291">IFERROR(IF(INDEX(三跨两临近重点区段!$F:$F,MATCH(1,(MONTH(三跨两临近重点区段!$H:$H)=10)*(三跨两临近重点区段!$A:$A=D291),0))="已取消","已取消",INDEX(三跨两临近重点区段!$H:$H,MATCH(1,(MONTH(三跨两临近重点区段!$H:$H)=10)*(三跨两临近重点区段!$A:$A=D291)*(三跨两临近重点区段!$F:$F="现存区段"),0))),"")</f>
        <v/>
      </c>
      <c r="AB291" s="72" t="str">
        <f t="array" ref="AB291">IFERROR(IF(INDEX(三跨两临近重点区段!$F:$F,MATCH(1,(MONTH(三跨两临近重点区段!$H:$H)=10)*(三跨两临近重点区段!$A:$A=D291),0))="已取消","已取消",INDEX(三跨两临近重点区段!$I:$I,MATCH(1,(MONTH(三跨两临近重点区段!$H:$H)=10)*(三跨两临近重点区段!$A:$A=D291)*(三跨两临近重点区段!$F:$F="现存区段"),0))),"")</f>
        <v/>
      </c>
      <c r="AC291" s="284" t="str">
        <f t="array" ref="AC291">IFERROR(IF(INDEX(三跨两临近重点区段!$F:$F,MATCH(1,(MONTH(三跨两临近重点区段!$H:$H)=11)*(三跨两临近重点区段!$A:$A=D291),0))="已取消","已取消",INDEX(三跨两临近重点区段!$H:$H,MATCH(1,(MONTH(三跨两临近重点区段!$H:$H)=11)*(三跨两临近重点区段!$A:$A=D291)*(三跨两临近重点区段!$F:$F="现存区段"),0))),"")</f>
        <v/>
      </c>
      <c r="AD291" s="72" t="str">
        <f t="array" ref="AD291">IFERROR(IF(INDEX(三跨两临近重点区段!$F:$F,MATCH(1,(MONTH(三跨两临近重点区段!$H:$H)=11)*(三跨两临近重点区段!$A:$A=D291),0))="已取消","已取消",INDEX(三跨两临近重点区段!$I:$I,MATCH(1,(MONTH(三跨两临近重点区段!$H:$H)=11)*(三跨两临近重点区段!$A:$A=D291)*(三跨两临近重点区段!$F:$F="现存区段"),0))),"")</f>
        <v/>
      </c>
      <c r="AE291" s="284" t="str">
        <f t="array" ref="AE291">IFERROR(IF(INDEX(三跨两临近重点区段!$F:$F,MATCH(1,(MONTH(三跨两临近重点区段!$H:$H)=12)*(三跨两临近重点区段!$A:$A=D291),0))="已取消","已取消",INDEX(三跨两临近重点区段!$H:$H,MATCH(1,(MONTH(三跨两临近重点区段!$H:$H)=12)*(三跨两临近重点区段!$A:$A=D291)*(三跨两临近重点区段!$F:$F="现存区段"),0))),"")</f>
        <v/>
      </c>
      <c r="AF291" s="72" t="str">
        <f t="array" ref="AF291">IFERROR(IF(INDEX(三跨两临近重点区段!$F:$F,MATCH(1,(MONTH(三跨两临近重点区段!$H:$H)=12)*(三跨两临近重点区段!$A:$A=D291),0))="已取消","已取消",INDEX(三跨两临近重点区段!$I:$I,MATCH(1,(MONTH(三跨两临近重点区段!$H:$H)=12)*(三跨两临近重点区段!$A:$A=D291)*(三跨两临近重点区段!$F:$F="现存区段"),0))),"")</f>
        <v/>
      </c>
      <c r="AH291" t="e">
        <f t="array" ref="AH291">INDEX(三跨两临近重点区段!$G:$G,MATCH(D291,三跨两临近重点区段!$A:$A,0))</f>
        <v>#N/A</v>
      </c>
    </row>
    <row r="292" ht="14.25" spans="1:34">
      <c r="A292" s="263" t="s">
        <v>363</v>
      </c>
      <c r="B292" s="264" t="s">
        <v>2582</v>
      </c>
      <c r="C292" s="263" t="s">
        <v>2161</v>
      </c>
      <c r="D292" s="263" t="s">
        <v>2583</v>
      </c>
      <c r="E292" s="265" t="s">
        <v>2142</v>
      </c>
      <c r="F292" s="264" t="s">
        <v>125</v>
      </c>
      <c r="G292" s="263" t="s">
        <v>2143</v>
      </c>
      <c r="H292" s="263" t="s">
        <v>543</v>
      </c>
      <c r="I292" s="288"/>
      <c r="J292" s="196"/>
      <c r="K292" s="196"/>
      <c r="L292" s="196"/>
      <c r="M292" s="270"/>
      <c r="N292" s="270"/>
      <c r="O292" s="33"/>
      <c r="P292" s="107"/>
      <c r="Q292" s="279"/>
      <c r="R292" s="279"/>
      <c r="S292" s="278">
        <v>45456</v>
      </c>
      <c r="T292" s="279" t="s">
        <v>2117</v>
      </c>
      <c r="U292" s="268" t="str">
        <f t="array" ref="U292">IFERROR(IF(INDEX(三跨两临近重点区段!$F:$F,MATCH(1,(MONTH(三跨两临近重点区段!$H:$H)=7)*(三跨两临近重点区段!$A:$A=D292),0))="已取消","已取消",INDEX(三跨两临近重点区段!$H:$H,MATCH(1,(MONTH(三跨两临近重点区段!$H:$H)=7)*(三跨两临近重点区段!$A:$A=D292)*(三跨两临近重点区段!$F:$F="现存区段"),0))),"")</f>
        <v/>
      </c>
      <c r="V292" s="232" t="str">
        <f t="array" ref="V292">IFERROR(IF(INDEX(三跨两临近重点区段!$F:$F,MATCH(1,(MONTH(三跨两临近重点区段!$H:$H)=7)*(三跨两临近重点区段!$A:$A=D292),0))="已取消","已取消",INDEX(三跨两临近重点区段!$I:$I,MATCH(1,(MONTH(三跨两临近重点区段!$H:$H)=7)*(三跨两临近重点区段!$A:$A=D292)*(三跨两临近重点区段!$F:$F="现存区段"),0))),"")</f>
        <v/>
      </c>
      <c r="W292" s="268" t="str">
        <f t="array" ref="W292">IFERROR(IF(INDEX(三跨两临近重点区段!$F:$F,MATCH(1,(MONTH(三跨两临近重点区段!$H:$H)=8)*(三跨两临近重点区段!$A:$A=D292),0))="已取消","已取消",INDEX(三跨两临近重点区段!$H:$H,MATCH(1,(MONTH(三跨两临近重点区段!$H:$H)=8)*(三跨两临近重点区段!$A:$A=D292)*(三跨两临近重点区段!$F:$F="现存区段"),0))),"")</f>
        <v/>
      </c>
      <c r="X292" s="232" t="str">
        <f t="array" ref="X292">IFERROR(IF(INDEX(三跨两临近重点区段!$F:$F,MATCH(1,(MONTH(三跨两临近重点区段!$H:$H)=8)*(三跨两临近重点区段!$A:$A=D292),0))="已取消","已取消",INDEX(三跨两临近重点区段!$I:$I,MATCH(1,(MONTH(三跨两临近重点区段!$H:$H)=8)*(三跨两临近重点区段!$A:$A=D292)*(三跨两临近重点区段!$F:$F="现存区段"),0))),"")</f>
        <v/>
      </c>
      <c r="Y292" s="268" t="str">
        <f t="array" ref="Y292">IFERROR(IF(INDEX(三跨两临近重点区段!$F:$F,MATCH(1,(MONTH(三跨两临近重点区段!$H:$H)=9)*(三跨两临近重点区段!$A:$A=D292),0))="已取消","已取消",INDEX(三跨两临近重点区段!$H:$H,MATCH(1,(MONTH(三跨两临近重点区段!$H:$H)=9)*(三跨两临近重点区段!$A:$A=D292)*(三跨两临近重点区段!$F:$F="现存区段"),0))),"")</f>
        <v/>
      </c>
      <c r="Z292" s="232" t="str">
        <f t="array" ref="Z292">IFERROR(IF(INDEX(三跨两临近重点区段!$F:$F,MATCH(1,(MONTH(三跨两临近重点区段!$H:$H)=9)*(三跨两临近重点区段!$A:$A=D292),0))="已取消","已取消",INDEX(三跨两临近重点区段!$I:$I,MATCH(1,(MONTH(三跨两临近重点区段!$H:$H)=9)*(三跨两临近重点区段!$A:$A=D292)*(三跨两临近重点区段!$F:$F="现存区段"),0))),"")</f>
        <v/>
      </c>
      <c r="AA292" s="268" t="str">
        <f t="array" ref="AA292">IFERROR(IF(INDEX(三跨两临近重点区段!$F:$F,MATCH(1,(MONTH(三跨两临近重点区段!$H:$H)=10)*(三跨两临近重点区段!$A:$A=D292),0))="已取消","已取消",INDEX(三跨两临近重点区段!$H:$H,MATCH(1,(MONTH(三跨两临近重点区段!$H:$H)=10)*(三跨两临近重点区段!$A:$A=D292)*(三跨两临近重点区段!$F:$F="现存区段"),0))),"")</f>
        <v/>
      </c>
      <c r="AB292" s="72" t="str">
        <f t="array" ref="AB292">IFERROR(IF(INDEX(三跨两临近重点区段!$F:$F,MATCH(1,(MONTH(三跨两临近重点区段!$H:$H)=10)*(三跨两临近重点区段!$A:$A=D292),0))="已取消","已取消",INDEX(三跨两临近重点区段!$I:$I,MATCH(1,(MONTH(三跨两临近重点区段!$H:$H)=10)*(三跨两临近重点区段!$A:$A=D292)*(三跨两临近重点区段!$F:$F="现存区段"),0))),"")</f>
        <v/>
      </c>
      <c r="AC292" s="284" t="str">
        <f t="array" ref="AC292">IFERROR(IF(INDEX(三跨两临近重点区段!$F:$F,MATCH(1,(MONTH(三跨两临近重点区段!$H:$H)=11)*(三跨两临近重点区段!$A:$A=D292),0))="已取消","已取消",INDEX(三跨两临近重点区段!$H:$H,MATCH(1,(MONTH(三跨两临近重点区段!$H:$H)=11)*(三跨两临近重点区段!$A:$A=D292)*(三跨两临近重点区段!$F:$F="现存区段"),0))),"")</f>
        <v/>
      </c>
      <c r="AD292" s="72" t="str">
        <f t="array" ref="AD292">IFERROR(IF(INDEX(三跨两临近重点区段!$F:$F,MATCH(1,(MONTH(三跨两临近重点区段!$H:$H)=11)*(三跨两临近重点区段!$A:$A=D292),0))="已取消","已取消",INDEX(三跨两临近重点区段!$I:$I,MATCH(1,(MONTH(三跨两临近重点区段!$H:$H)=11)*(三跨两临近重点区段!$A:$A=D292)*(三跨两临近重点区段!$F:$F="现存区段"),0))),"")</f>
        <v/>
      </c>
      <c r="AE292" s="284" t="str">
        <f t="array" ref="AE292">IFERROR(IF(INDEX(三跨两临近重点区段!$F:$F,MATCH(1,(MONTH(三跨两临近重点区段!$H:$H)=12)*(三跨两临近重点区段!$A:$A=D292),0))="已取消","已取消",INDEX(三跨两临近重点区段!$H:$H,MATCH(1,(MONTH(三跨两临近重点区段!$H:$H)=12)*(三跨两临近重点区段!$A:$A=D292)*(三跨两临近重点区段!$F:$F="现存区段"),0))),"")</f>
        <v/>
      </c>
      <c r="AF292" s="72" t="str">
        <f t="array" ref="AF292">IFERROR(IF(INDEX(三跨两临近重点区段!$F:$F,MATCH(1,(MONTH(三跨两临近重点区段!$H:$H)=12)*(三跨两临近重点区段!$A:$A=D292),0))="已取消","已取消",INDEX(三跨两临近重点区段!$I:$I,MATCH(1,(MONTH(三跨两临近重点区段!$H:$H)=12)*(三跨两临近重点区段!$A:$A=D292)*(三跨两临近重点区段!$F:$F="现存区段"),0))),"")</f>
        <v/>
      </c>
      <c r="AH292" t="e">
        <f t="array" ref="AH292">INDEX(三跨两临近重点区段!$G:$G,MATCH(D292,三跨两临近重点区段!$A:$A,0))</f>
        <v>#N/A</v>
      </c>
    </row>
    <row r="293" ht="14.25" spans="1:34">
      <c r="A293" s="263" t="s">
        <v>363</v>
      </c>
      <c r="B293" s="264" t="s">
        <v>2582</v>
      </c>
      <c r="C293" s="263" t="s">
        <v>2165</v>
      </c>
      <c r="D293" s="263" t="s">
        <v>2584</v>
      </c>
      <c r="E293" s="265" t="s">
        <v>2142</v>
      </c>
      <c r="F293" s="264" t="s">
        <v>125</v>
      </c>
      <c r="G293" s="263" t="s">
        <v>2143</v>
      </c>
      <c r="H293" s="263" t="s">
        <v>543</v>
      </c>
      <c r="I293" s="288"/>
      <c r="J293" s="196"/>
      <c r="K293" s="196"/>
      <c r="L293" s="196"/>
      <c r="M293" s="270"/>
      <c r="N293" s="270"/>
      <c r="O293" s="33"/>
      <c r="P293" s="107"/>
      <c r="Q293" s="279"/>
      <c r="R293" s="279"/>
      <c r="S293" s="278">
        <v>45456</v>
      </c>
      <c r="T293" s="279" t="s">
        <v>2117</v>
      </c>
      <c r="U293" s="268" t="str">
        <f t="array" ref="U293">IFERROR(IF(INDEX(三跨两临近重点区段!$F:$F,MATCH(1,(MONTH(三跨两临近重点区段!$H:$H)=7)*(三跨两临近重点区段!$A:$A=D293),0))="已取消","已取消",INDEX(三跨两临近重点区段!$H:$H,MATCH(1,(MONTH(三跨两临近重点区段!$H:$H)=7)*(三跨两临近重点区段!$A:$A=D293)*(三跨两临近重点区段!$F:$F="现存区段"),0))),"")</f>
        <v/>
      </c>
      <c r="V293" s="232" t="str">
        <f t="array" ref="V293">IFERROR(IF(INDEX(三跨两临近重点区段!$F:$F,MATCH(1,(MONTH(三跨两临近重点区段!$H:$H)=7)*(三跨两临近重点区段!$A:$A=D293),0))="已取消","已取消",INDEX(三跨两临近重点区段!$I:$I,MATCH(1,(MONTH(三跨两临近重点区段!$H:$H)=7)*(三跨两临近重点区段!$A:$A=D293)*(三跨两临近重点区段!$F:$F="现存区段"),0))),"")</f>
        <v/>
      </c>
      <c r="W293" s="268" t="str">
        <f t="array" ref="W293">IFERROR(IF(INDEX(三跨两临近重点区段!$F:$F,MATCH(1,(MONTH(三跨两临近重点区段!$H:$H)=8)*(三跨两临近重点区段!$A:$A=D293),0))="已取消","已取消",INDEX(三跨两临近重点区段!$H:$H,MATCH(1,(MONTH(三跨两临近重点区段!$H:$H)=8)*(三跨两临近重点区段!$A:$A=D293)*(三跨两临近重点区段!$F:$F="现存区段"),0))),"")</f>
        <v/>
      </c>
      <c r="X293" s="232" t="str">
        <f t="array" ref="X293">IFERROR(IF(INDEX(三跨两临近重点区段!$F:$F,MATCH(1,(MONTH(三跨两临近重点区段!$H:$H)=8)*(三跨两临近重点区段!$A:$A=D293),0))="已取消","已取消",INDEX(三跨两临近重点区段!$I:$I,MATCH(1,(MONTH(三跨两临近重点区段!$H:$H)=8)*(三跨两临近重点区段!$A:$A=D293)*(三跨两临近重点区段!$F:$F="现存区段"),0))),"")</f>
        <v/>
      </c>
      <c r="Y293" s="268" t="str">
        <f t="array" ref="Y293">IFERROR(IF(INDEX(三跨两临近重点区段!$F:$F,MATCH(1,(MONTH(三跨两临近重点区段!$H:$H)=9)*(三跨两临近重点区段!$A:$A=D293),0))="已取消","已取消",INDEX(三跨两临近重点区段!$H:$H,MATCH(1,(MONTH(三跨两临近重点区段!$H:$H)=9)*(三跨两临近重点区段!$A:$A=D293)*(三跨两临近重点区段!$F:$F="现存区段"),0))),"")</f>
        <v/>
      </c>
      <c r="Z293" s="232" t="str">
        <f t="array" ref="Z293">IFERROR(IF(INDEX(三跨两临近重点区段!$F:$F,MATCH(1,(MONTH(三跨两临近重点区段!$H:$H)=9)*(三跨两临近重点区段!$A:$A=D293),0))="已取消","已取消",INDEX(三跨两临近重点区段!$I:$I,MATCH(1,(MONTH(三跨两临近重点区段!$H:$H)=9)*(三跨两临近重点区段!$A:$A=D293)*(三跨两临近重点区段!$F:$F="现存区段"),0))),"")</f>
        <v/>
      </c>
      <c r="AA293" s="268" t="str">
        <f t="array" ref="AA293">IFERROR(IF(INDEX(三跨两临近重点区段!$F:$F,MATCH(1,(MONTH(三跨两临近重点区段!$H:$H)=10)*(三跨两临近重点区段!$A:$A=D293),0))="已取消","已取消",INDEX(三跨两临近重点区段!$H:$H,MATCH(1,(MONTH(三跨两临近重点区段!$H:$H)=10)*(三跨两临近重点区段!$A:$A=D293)*(三跨两临近重点区段!$F:$F="现存区段"),0))),"")</f>
        <v/>
      </c>
      <c r="AB293" s="72" t="str">
        <f t="array" ref="AB293">IFERROR(IF(INDEX(三跨两临近重点区段!$F:$F,MATCH(1,(MONTH(三跨两临近重点区段!$H:$H)=10)*(三跨两临近重点区段!$A:$A=D293),0))="已取消","已取消",INDEX(三跨两临近重点区段!$I:$I,MATCH(1,(MONTH(三跨两临近重点区段!$H:$H)=10)*(三跨两临近重点区段!$A:$A=D293)*(三跨两临近重点区段!$F:$F="现存区段"),0))),"")</f>
        <v/>
      </c>
      <c r="AC293" s="284" t="str">
        <f t="array" ref="AC293">IFERROR(IF(INDEX(三跨两临近重点区段!$F:$F,MATCH(1,(MONTH(三跨两临近重点区段!$H:$H)=11)*(三跨两临近重点区段!$A:$A=D293),0))="已取消","已取消",INDEX(三跨两临近重点区段!$H:$H,MATCH(1,(MONTH(三跨两临近重点区段!$H:$H)=11)*(三跨两临近重点区段!$A:$A=D293)*(三跨两临近重点区段!$F:$F="现存区段"),0))),"")</f>
        <v/>
      </c>
      <c r="AD293" s="72" t="str">
        <f t="array" ref="AD293">IFERROR(IF(INDEX(三跨两临近重点区段!$F:$F,MATCH(1,(MONTH(三跨两临近重点区段!$H:$H)=11)*(三跨两临近重点区段!$A:$A=D293),0))="已取消","已取消",INDEX(三跨两临近重点区段!$I:$I,MATCH(1,(MONTH(三跨两临近重点区段!$H:$H)=11)*(三跨两临近重点区段!$A:$A=D293)*(三跨两临近重点区段!$F:$F="现存区段"),0))),"")</f>
        <v/>
      </c>
      <c r="AE293" s="284" t="str">
        <f t="array" ref="AE293">IFERROR(IF(INDEX(三跨两临近重点区段!$F:$F,MATCH(1,(MONTH(三跨两临近重点区段!$H:$H)=12)*(三跨两临近重点区段!$A:$A=D293),0))="已取消","已取消",INDEX(三跨两临近重点区段!$H:$H,MATCH(1,(MONTH(三跨两临近重点区段!$H:$H)=12)*(三跨两临近重点区段!$A:$A=D293)*(三跨两临近重点区段!$F:$F="现存区段"),0))),"")</f>
        <v/>
      </c>
      <c r="AF293" s="72" t="str">
        <f t="array" ref="AF293">IFERROR(IF(INDEX(三跨两临近重点区段!$F:$F,MATCH(1,(MONTH(三跨两临近重点区段!$H:$H)=12)*(三跨两临近重点区段!$A:$A=D293),0))="已取消","已取消",INDEX(三跨两临近重点区段!$I:$I,MATCH(1,(MONTH(三跨两临近重点区段!$H:$H)=12)*(三跨两临近重点区段!$A:$A=D293)*(三跨两临近重点区段!$F:$F="现存区段"),0))),"")</f>
        <v/>
      </c>
      <c r="AH293" t="e">
        <f t="array" ref="AH293">INDEX(三跨两临近重点区段!$G:$G,MATCH(D293,三跨两临近重点区段!$A:$A,0))</f>
        <v>#N/A</v>
      </c>
    </row>
    <row r="294" ht="14.25" spans="1:34">
      <c r="A294" s="263" t="s">
        <v>363</v>
      </c>
      <c r="B294" s="264" t="s">
        <v>2582</v>
      </c>
      <c r="C294" s="263" t="s">
        <v>2585</v>
      </c>
      <c r="D294" s="263" t="s">
        <v>2586</v>
      </c>
      <c r="E294" s="265" t="s">
        <v>2142</v>
      </c>
      <c r="F294" s="264" t="s">
        <v>125</v>
      </c>
      <c r="G294" s="263" t="s">
        <v>2143</v>
      </c>
      <c r="H294" s="263" t="s">
        <v>543</v>
      </c>
      <c r="I294" s="288"/>
      <c r="J294" s="196"/>
      <c r="K294" s="196"/>
      <c r="L294" s="196"/>
      <c r="M294" s="270"/>
      <c r="N294" s="270"/>
      <c r="O294" s="33"/>
      <c r="P294" s="107"/>
      <c r="Q294" s="279"/>
      <c r="R294" s="279"/>
      <c r="S294" s="278">
        <v>45456</v>
      </c>
      <c r="T294" s="279" t="s">
        <v>2117</v>
      </c>
      <c r="U294" s="268" t="str">
        <f t="array" ref="U294">IFERROR(IF(INDEX(三跨两临近重点区段!$F:$F,MATCH(1,(MONTH(三跨两临近重点区段!$H:$H)=7)*(三跨两临近重点区段!$A:$A=D294),0))="已取消","已取消",INDEX(三跨两临近重点区段!$H:$H,MATCH(1,(MONTH(三跨两临近重点区段!$H:$H)=7)*(三跨两临近重点区段!$A:$A=D294)*(三跨两临近重点区段!$F:$F="现存区段"),0))),"")</f>
        <v/>
      </c>
      <c r="V294" s="232" t="str">
        <f t="array" ref="V294">IFERROR(IF(INDEX(三跨两临近重点区段!$F:$F,MATCH(1,(MONTH(三跨两临近重点区段!$H:$H)=7)*(三跨两临近重点区段!$A:$A=D294),0))="已取消","已取消",INDEX(三跨两临近重点区段!$I:$I,MATCH(1,(MONTH(三跨两临近重点区段!$H:$H)=7)*(三跨两临近重点区段!$A:$A=D294)*(三跨两临近重点区段!$F:$F="现存区段"),0))),"")</f>
        <v/>
      </c>
      <c r="W294" s="268" t="str">
        <f t="array" ref="W294">IFERROR(IF(INDEX(三跨两临近重点区段!$F:$F,MATCH(1,(MONTH(三跨两临近重点区段!$H:$H)=8)*(三跨两临近重点区段!$A:$A=D294),0))="已取消","已取消",INDEX(三跨两临近重点区段!$H:$H,MATCH(1,(MONTH(三跨两临近重点区段!$H:$H)=8)*(三跨两临近重点区段!$A:$A=D294)*(三跨两临近重点区段!$F:$F="现存区段"),0))),"")</f>
        <v/>
      </c>
      <c r="X294" s="232" t="str">
        <f t="array" ref="X294">IFERROR(IF(INDEX(三跨两临近重点区段!$F:$F,MATCH(1,(MONTH(三跨两临近重点区段!$H:$H)=8)*(三跨两临近重点区段!$A:$A=D294),0))="已取消","已取消",INDEX(三跨两临近重点区段!$I:$I,MATCH(1,(MONTH(三跨两临近重点区段!$H:$H)=8)*(三跨两临近重点区段!$A:$A=D294)*(三跨两临近重点区段!$F:$F="现存区段"),0))),"")</f>
        <v/>
      </c>
      <c r="Y294" s="268" t="str">
        <f t="array" ref="Y294">IFERROR(IF(INDEX(三跨两临近重点区段!$F:$F,MATCH(1,(MONTH(三跨两临近重点区段!$H:$H)=9)*(三跨两临近重点区段!$A:$A=D294),0))="已取消","已取消",INDEX(三跨两临近重点区段!$H:$H,MATCH(1,(MONTH(三跨两临近重点区段!$H:$H)=9)*(三跨两临近重点区段!$A:$A=D294)*(三跨两临近重点区段!$F:$F="现存区段"),0))),"")</f>
        <v/>
      </c>
      <c r="Z294" s="232" t="str">
        <f t="array" ref="Z294">IFERROR(IF(INDEX(三跨两临近重点区段!$F:$F,MATCH(1,(MONTH(三跨两临近重点区段!$H:$H)=9)*(三跨两临近重点区段!$A:$A=D294),0))="已取消","已取消",INDEX(三跨两临近重点区段!$I:$I,MATCH(1,(MONTH(三跨两临近重点区段!$H:$H)=9)*(三跨两临近重点区段!$A:$A=D294)*(三跨两临近重点区段!$F:$F="现存区段"),0))),"")</f>
        <v/>
      </c>
      <c r="AA294" s="268" t="str">
        <f t="array" ref="AA294">IFERROR(IF(INDEX(三跨两临近重点区段!$F:$F,MATCH(1,(MONTH(三跨两临近重点区段!$H:$H)=10)*(三跨两临近重点区段!$A:$A=D294),0))="已取消","已取消",INDEX(三跨两临近重点区段!$H:$H,MATCH(1,(MONTH(三跨两临近重点区段!$H:$H)=10)*(三跨两临近重点区段!$A:$A=D294)*(三跨两临近重点区段!$F:$F="现存区段"),0))),"")</f>
        <v/>
      </c>
      <c r="AB294" s="72" t="str">
        <f t="array" ref="AB294">IFERROR(IF(INDEX(三跨两临近重点区段!$F:$F,MATCH(1,(MONTH(三跨两临近重点区段!$H:$H)=10)*(三跨两临近重点区段!$A:$A=D294),0))="已取消","已取消",INDEX(三跨两临近重点区段!$I:$I,MATCH(1,(MONTH(三跨两临近重点区段!$H:$H)=10)*(三跨两临近重点区段!$A:$A=D294)*(三跨两临近重点区段!$F:$F="现存区段"),0))),"")</f>
        <v/>
      </c>
      <c r="AC294" s="284" t="str">
        <f t="array" ref="AC294">IFERROR(IF(INDEX(三跨两临近重点区段!$F:$F,MATCH(1,(MONTH(三跨两临近重点区段!$H:$H)=11)*(三跨两临近重点区段!$A:$A=D294),0))="已取消","已取消",INDEX(三跨两临近重点区段!$H:$H,MATCH(1,(MONTH(三跨两临近重点区段!$H:$H)=11)*(三跨两临近重点区段!$A:$A=D294)*(三跨两临近重点区段!$F:$F="现存区段"),0))),"")</f>
        <v/>
      </c>
      <c r="AD294" s="72" t="str">
        <f t="array" ref="AD294">IFERROR(IF(INDEX(三跨两临近重点区段!$F:$F,MATCH(1,(MONTH(三跨两临近重点区段!$H:$H)=11)*(三跨两临近重点区段!$A:$A=D294),0))="已取消","已取消",INDEX(三跨两临近重点区段!$I:$I,MATCH(1,(MONTH(三跨两临近重点区段!$H:$H)=11)*(三跨两临近重点区段!$A:$A=D294)*(三跨两临近重点区段!$F:$F="现存区段"),0))),"")</f>
        <v/>
      </c>
      <c r="AE294" s="284" t="str">
        <f t="array" ref="AE294">IFERROR(IF(INDEX(三跨两临近重点区段!$F:$F,MATCH(1,(MONTH(三跨两临近重点区段!$H:$H)=12)*(三跨两临近重点区段!$A:$A=D294),0))="已取消","已取消",INDEX(三跨两临近重点区段!$H:$H,MATCH(1,(MONTH(三跨两临近重点区段!$H:$H)=12)*(三跨两临近重点区段!$A:$A=D294)*(三跨两临近重点区段!$F:$F="现存区段"),0))),"")</f>
        <v/>
      </c>
      <c r="AF294" s="72" t="str">
        <f t="array" ref="AF294">IFERROR(IF(INDEX(三跨两临近重点区段!$F:$F,MATCH(1,(MONTH(三跨两临近重点区段!$H:$H)=12)*(三跨两临近重点区段!$A:$A=D294),0))="已取消","已取消",INDEX(三跨两临近重点区段!$I:$I,MATCH(1,(MONTH(三跨两临近重点区段!$H:$H)=12)*(三跨两临近重点区段!$A:$A=D294)*(三跨两临近重点区段!$F:$F="现存区段"),0))),"")</f>
        <v/>
      </c>
      <c r="AH294" t="e">
        <f t="array" ref="AH294">INDEX(三跨两临近重点区段!$G:$G,MATCH(D294,三跨两临近重点区段!$A:$A,0))</f>
        <v>#N/A</v>
      </c>
    </row>
    <row r="295" ht="14.25" spans="1:34">
      <c r="A295" s="263" t="s">
        <v>363</v>
      </c>
      <c r="B295" s="264" t="s">
        <v>2582</v>
      </c>
      <c r="C295" s="263" t="s">
        <v>2587</v>
      </c>
      <c r="D295" s="263" t="s">
        <v>2588</v>
      </c>
      <c r="E295" s="265" t="s">
        <v>2142</v>
      </c>
      <c r="F295" s="264" t="s">
        <v>125</v>
      </c>
      <c r="G295" s="263" t="s">
        <v>2143</v>
      </c>
      <c r="H295" s="263" t="s">
        <v>543</v>
      </c>
      <c r="I295" s="288"/>
      <c r="J295" s="196"/>
      <c r="K295" s="196"/>
      <c r="L295" s="196"/>
      <c r="M295" s="270"/>
      <c r="N295" s="270"/>
      <c r="O295" s="33"/>
      <c r="P295" s="107"/>
      <c r="Q295" s="279"/>
      <c r="R295" s="279"/>
      <c r="S295" s="278">
        <v>45456</v>
      </c>
      <c r="T295" s="279" t="s">
        <v>2117</v>
      </c>
      <c r="U295" s="268" t="str">
        <f t="array" ref="U295">IFERROR(IF(INDEX(三跨两临近重点区段!$F:$F,MATCH(1,(MONTH(三跨两临近重点区段!$H:$H)=7)*(三跨两临近重点区段!$A:$A=D295),0))="已取消","已取消",INDEX(三跨两临近重点区段!$H:$H,MATCH(1,(MONTH(三跨两临近重点区段!$H:$H)=7)*(三跨两临近重点区段!$A:$A=D295)*(三跨两临近重点区段!$F:$F="现存区段"),0))),"")</f>
        <v/>
      </c>
      <c r="V295" s="232" t="str">
        <f t="array" ref="V295">IFERROR(IF(INDEX(三跨两临近重点区段!$F:$F,MATCH(1,(MONTH(三跨两临近重点区段!$H:$H)=7)*(三跨两临近重点区段!$A:$A=D295),0))="已取消","已取消",INDEX(三跨两临近重点区段!$I:$I,MATCH(1,(MONTH(三跨两临近重点区段!$H:$H)=7)*(三跨两临近重点区段!$A:$A=D295)*(三跨两临近重点区段!$F:$F="现存区段"),0))),"")</f>
        <v/>
      </c>
      <c r="W295" s="268" t="str">
        <f t="array" ref="W295">IFERROR(IF(INDEX(三跨两临近重点区段!$F:$F,MATCH(1,(MONTH(三跨两临近重点区段!$H:$H)=8)*(三跨两临近重点区段!$A:$A=D295),0))="已取消","已取消",INDEX(三跨两临近重点区段!$H:$H,MATCH(1,(MONTH(三跨两临近重点区段!$H:$H)=8)*(三跨两临近重点区段!$A:$A=D295)*(三跨两临近重点区段!$F:$F="现存区段"),0))),"")</f>
        <v/>
      </c>
      <c r="X295" s="232" t="str">
        <f t="array" ref="X295">IFERROR(IF(INDEX(三跨两临近重点区段!$F:$F,MATCH(1,(MONTH(三跨两临近重点区段!$H:$H)=8)*(三跨两临近重点区段!$A:$A=D295),0))="已取消","已取消",INDEX(三跨两临近重点区段!$I:$I,MATCH(1,(MONTH(三跨两临近重点区段!$H:$H)=8)*(三跨两临近重点区段!$A:$A=D295)*(三跨两临近重点区段!$F:$F="现存区段"),0))),"")</f>
        <v/>
      </c>
      <c r="Y295" s="268" t="str">
        <f t="array" ref="Y295">IFERROR(IF(INDEX(三跨两临近重点区段!$F:$F,MATCH(1,(MONTH(三跨两临近重点区段!$H:$H)=9)*(三跨两临近重点区段!$A:$A=D295),0))="已取消","已取消",INDEX(三跨两临近重点区段!$H:$H,MATCH(1,(MONTH(三跨两临近重点区段!$H:$H)=9)*(三跨两临近重点区段!$A:$A=D295)*(三跨两临近重点区段!$F:$F="现存区段"),0))),"")</f>
        <v/>
      </c>
      <c r="Z295" s="232" t="str">
        <f t="array" ref="Z295">IFERROR(IF(INDEX(三跨两临近重点区段!$F:$F,MATCH(1,(MONTH(三跨两临近重点区段!$H:$H)=9)*(三跨两临近重点区段!$A:$A=D295),0))="已取消","已取消",INDEX(三跨两临近重点区段!$I:$I,MATCH(1,(MONTH(三跨两临近重点区段!$H:$H)=9)*(三跨两临近重点区段!$A:$A=D295)*(三跨两临近重点区段!$F:$F="现存区段"),0))),"")</f>
        <v/>
      </c>
      <c r="AA295" s="268" t="str">
        <f t="array" ref="AA295">IFERROR(IF(INDEX(三跨两临近重点区段!$F:$F,MATCH(1,(MONTH(三跨两临近重点区段!$H:$H)=10)*(三跨两临近重点区段!$A:$A=D295),0))="已取消","已取消",INDEX(三跨两临近重点区段!$H:$H,MATCH(1,(MONTH(三跨两临近重点区段!$H:$H)=10)*(三跨两临近重点区段!$A:$A=D295)*(三跨两临近重点区段!$F:$F="现存区段"),0))),"")</f>
        <v/>
      </c>
      <c r="AB295" s="72" t="str">
        <f t="array" ref="AB295">IFERROR(IF(INDEX(三跨两临近重点区段!$F:$F,MATCH(1,(MONTH(三跨两临近重点区段!$H:$H)=10)*(三跨两临近重点区段!$A:$A=D295),0))="已取消","已取消",INDEX(三跨两临近重点区段!$I:$I,MATCH(1,(MONTH(三跨两临近重点区段!$H:$H)=10)*(三跨两临近重点区段!$A:$A=D295)*(三跨两临近重点区段!$F:$F="现存区段"),0))),"")</f>
        <v/>
      </c>
      <c r="AC295" s="284" t="str">
        <f t="array" ref="AC295">IFERROR(IF(INDEX(三跨两临近重点区段!$F:$F,MATCH(1,(MONTH(三跨两临近重点区段!$H:$H)=11)*(三跨两临近重点区段!$A:$A=D295),0))="已取消","已取消",INDEX(三跨两临近重点区段!$H:$H,MATCH(1,(MONTH(三跨两临近重点区段!$H:$H)=11)*(三跨两临近重点区段!$A:$A=D295)*(三跨两临近重点区段!$F:$F="现存区段"),0))),"")</f>
        <v/>
      </c>
      <c r="AD295" s="72" t="str">
        <f t="array" ref="AD295">IFERROR(IF(INDEX(三跨两临近重点区段!$F:$F,MATCH(1,(MONTH(三跨两临近重点区段!$H:$H)=11)*(三跨两临近重点区段!$A:$A=D295),0))="已取消","已取消",INDEX(三跨两临近重点区段!$I:$I,MATCH(1,(MONTH(三跨两临近重点区段!$H:$H)=11)*(三跨两临近重点区段!$A:$A=D295)*(三跨两临近重点区段!$F:$F="现存区段"),0))),"")</f>
        <v/>
      </c>
      <c r="AE295" s="284" t="str">
        <f t="array" ref="AE295">IFERROR(IF(INDEX(三跨两临近重点区段!$F:$F,MATCH(1,(MONTH(三跨两临近重点区段!$H:$H)=12)*(三跨两临近重点区段!$A:$A=D295),0))="已取消","已取消",INDEX(三跨两临近重点区段!$H:$H,MATCH(1,(MONTH(三跨两临近重点区段!$H:$H)=12)*(三跨两临近重点区段!$A:$A=D295)*(三跨两临近重点区段!$F:$F="现存区段"),0))),"")</f>
        <v/>
      </c>
      <c r="AF295" s="72" t="str">
        <f t="array" ref="AF295">IFERROR(IF(INDEX(三跨两临近重点区段!$F:$F,MATCH(1,(MONTH(三跨两临近重点区段!$H:$H)=12)*(三跨两临近重点区段!$A:$A=D295),0))="已取消","已取消",INDEX(三跨两临近重点区段!$I:$I,MATCH(1,(MONTH(三跨两临近重点区段!$H:$H)=12)*(三跨两临近重点区段!$A:$A=D295)*(三跨两临近重点区段!$F:$F="现存区段"),0))),"")</f>
        <v/>
      </c>
      <c r="AH295" t="e">
        <f t="array" ref="AH295">INDEX(三跨两临近重点区段!$G:$G,MATCH(D295,三跨两临近重点区段!$A:$A,0))</f>
        <v>#N/A</v>
      </c>
    </row>
    <row r="296" ht="14.25" spans="1:34">
      <c r="A296" s="263" t="s">
        <v>363</v>
      </c>
      <c r="B296" s="264" t="s">
        <v>2582</v>
      </c>
      <c r="C296" s="263" t="s">
        <v>2589</v>
      </c>
      <c r="D296" s="263" t="s">
        <v>2590</v>
      </c>
      <c r="E296" s="265" t="s">
        <v>2142</v>
      </c>
      <c r="F296" s="264" t="s">
        <v>125</v>
      </c>
      <c r="G296" s="263" t="s">
        <v>2143</v>
      </c>
      <c r="H296" s="263" t="s">
        <v>543</v>
      </c>
      <c r="I296" s="288"/>
      <c r="J296" s="196"/>
      <c r="K296" s="196"/>
      <c r="L296" s="196"/>
      <c r="M296" s="270"/>
      <c r="N296" s="270"/>
      <c r="O296" s="33"/>
      <c r="P296" s="107"/>
      <c r="Q296" s="279"/>
      <c r="R296" s="279"/>
      <c r="S296" s="278">
        <v>45456</v>
      </c>
      <c r="T296" s="279" t="s">
        <v>2117</v>
      </c>
      <c r="U296" s="268" t="str">
        <f t="array" ref="U296">IFERROR(IF(INDEX(三跨两临近重点区段!$F:$F,MATCH(1,(MONTH(三跨两临近重点区段!$H:$H)=7)*(三跨两临近重点区段!$A:$A=D296),0))="已取消","已取消",INDEX(三跨两临近重点区段!$H:$H,MATCH(1,(MONTH(三跨两临近重点区段!$H:$H)=7)*(三跨两临近重点区段!$A:$A=D296)*(三跨两临近重点区段!$F:$F="现存区段"),0))),"")</f>
        <v/>
      </c>
      <c r="V296" s="232" t="str">
        <f t="array" ref="V296">IFERROR(IF(INDEX(三跨两临近重点区段!$F:$F,MATCH(1,(MONTH(三跨两临近重点区段!$H:$H)=7)*(三跨两临近重点区段!$A:$A=D296),0))="已取消","已取消",INDEX(三跨两临近重点区段!$I:$I,MATCH(1,(MONTH(三跨两临近重点区段!$H:$H)=7)*(三跨两临近重点区段!$A:$A=D296)*(三跨两临近重点区段!$F:$F="现存区段"),0))),"")</f>
        <v/>
      </c>
      <c r="W296" s="268" t="str">
        <f t="array" ref="W296">IFERROR(IF(INDEX(三跨两临近重点区段!$F:$F,MATCH(1,(MONTH(三跨两临近重点区段!$H:$H)=8)*(三跨两临近重点区段!$A:$A=D296),0))="已取消","已取消",INDEX(三跨两临近重点区段!$H:$H,MATCH(1,(MONTH(三跨两临近重点区段!$H:$H)=8)*(三跨两临近重点区段!$A:$A=D296)*(三跨两临近重点区段!$F:$F="现存区段"),0))),"")</f>
        <v/>
      </c>
      <c r="X296" s="232" t="str">
        <f t="array" ref="X296">IFERROR(IF(INDEX(三跨两临近重点区段!$F:$F,MATCH(1,(MONTH(三跨两临近重点区段!$H:$H)=8)*(三跨两临近重点区段!$A:$A=D296),0))="已取消","已取消",INDEX(三跨两临近重点区段!$I:$I,MATCH(1,(MONTH(三跨两临近重点区段!$H:$H)=8)*(三跨两临近重点区段!$A:$A=D296)*(三跨两临近重点区段!$F:$F="现存区段"),0))),"")</f>
        <v/>
      </c>
      <c r="Y296" s="268" t="str">
        <f t="array" ref="Y296">IFERROR(IF(INDEX(三跨两临近重点区段!$F:$F,MATCH(1,(MONTH(三跨两临近重点区段!$H:$H)=9)*(三跨两临近重点区段!$A:$A=D296),0))="已取消","已取消",INDEX(三跨两临近重点区段!$H:$H,MATCH(1,(MONTH(三跨两临近重点区段!$H:$H)=9)*(三跨两临近重点区段!$A:$A=D296)*(三跨两临近重点区段!$F:$F="现存区段"),0))),"")</f>
        <v/>
      </c>
      <c r="Z296" s="232" t="str">
        <f t="array" ref="Z296">IFERROR(IF(INDEX(三跨两临近重点区段!$F:$F,MATCH(1,(MONTH(三跨两临近重点区段!$H:$H)=9)*(三跨两临近重点区段!$A:$A=D296),0))="已取消","已取消",INDEX(三跨两临近重点区段!$I:$I,MATCH(1,(MONTH(三跨两临近重点区段!$H:$H)=9)*(三跨两临近重点区段!$A:$A=D296)*(三跨两临近重点区段!$F:$F="现存区段"),0))),"")</f>
        <v/>
      </c>
      <c r="AA296" s="268" t="str">
        <f t="array" ref="AA296">IFERROR(IF(INDEX(三跨两临近重点区段!$F:$F,MATCH(1,(MONTH(三跨两临近重点区段!$H:$H)=10)*(三跨两临近重点区段!$A:$A=D296),0))="已取消","已取消",INDEX(三跨两临近重点区段!$H:$H,MATCH(1,(MONTH(三跨两临近重点区段!$H:$H)=10)*(三跨两临近重点区段!$A:$A=D296)*(三跨两临近重点区段!$F:$F="现存区段"),0))),"")</f>
        <v/>
      </c>
      <c r="AB296" s="72" t="str">
        <f t="array" ref="AB296">IFERROR(IF(INDEX(三跨两临近重点区段!$F:$F,MATCH(1,(MONTH(三跨两临近重点区段!$H:$H)=10)*(三跨两临近重点区段!$A:$A=D296),0))="已取消","已取消",INDEX(三跨两临近重点区段!$I:$I,MATCH(1,(MONTH(三跨两临近重点区段!$H:$H)=10)*(三跨两临近重点区段!$A:$A=D296)*(三跨两临近重点区段!$F:$F="现存区段"),0))),"")</f>
        <v/>
      </c>
      <c r="AC296" s="284" t="str">
        <f t="array" ref="AC296">IFERROR(IF(INDEX(三跨两临近重点区段!$F:$F,MATCH(1,(MONTH(三跨两临近重点区段!$H:$H)=11)*(三跨两临近重点区段!$A:$A=D296),0))="已取消","已取消",INDEX(三跨两临近重点区段!$H:$H,MATCH(1,(MONTH(三跨两临近重点区段!$H:$H)=11)*(三跨两临近重点区段!$A:$A=D296)*(三跨两临近重点区段!$F:$F="现存区段"),0))),"")</f>
        <v/>
      </c>
      <c r="AD296" s="72" t="str">
        <f t="array" ref="AD296">IFERROR(IF(INDEX(三跨两临近重点区段!$F:$F,MATCH(1,(MONTH(三跨两临近重点区段!$H:$H)=11)*(三跨两临近重点区段!$A:$A=D296),0))="已取消","已取消",INDEX(三跨两临近重点区段!$I:$I,MATCH(1,(MONTH(三跨两临近重点区段!$H:$H)=11)*(三跨两临近重点区段!$A:$A=D296)*(三跨两临近重点区段!$F:$F="现存区段"),0))),"")</f>
        <v/>
      </c>
      <c r="AE296" s="284" t="str">
        <f t="array" ref="AE296">IFERROR(IF(INDEX(三跨两临近重点区段!$F:$F,MATCH(1,(MONTH(三跨两临近重点区段!$H:$H)=12)*(三跨两临近重点区段!$A:$A=D296),0))="已取消","已取消",INDEX(三跨两临近重点区段!$H:$H,MATCH(1,(MONTH(三跨两临近重点区段!$H:$H)=12)*(三跨两临近重点区段!$A:$A=D296)*(三跨两临近重点区段!$F:$F="现存区段"),0))),"")</f>
        <v/>
      </c>
      <c r="AF296" s="72" t="str">
        <f t="array" ref="AF296">IFERROR(IF(INDEX(三跨两临近重点区段!$F:$F,MATCH(1,(MONTH(三跨两临近重点区段!$H:$H)=12)*(三跨两临近重点区段!$A:$A=D296),0))="已取消","已取消",INDEX(三跨两临近重点区段!$I:$I,MATCH(1,(MONTH(三跨两临近重点区段!$H:$H)=12)*(三跨两临近重点区段!$A:$A=D296)*(三跨两临近重点区段!$F:$F="现存区段"),0))),"")</f>
        <v/>
      </c>
      <c r="AH296" t="e">
        <f t="array" ref="AH296">INDEX(三跨两临近重点区段!$G:$G,MATCH(D296,三跨两临近重点区段!$A:$A,0))</f>
        <v>#N/A</v>
      </c>
    </row>
    <row r="297" ht="14.25" spans="1:34">
      <c r="A297" s="263" t="s">
        <v>363</v>
      </c>
      <c r="B297" s="264" t="s">
        <v>2591</v>
      </c>
      <c r="C297" s="263" t="s">
        <v>2589</v>
      </c>
      <c r="D297" s="263" t="s">
        <v>2592</v>
      </c>
      <c r="E297" s="265" t="s">
        <v>2142</v>
      </c>
      <c r="F297" s="264" t="s">
        <v>125</v>
      </c>
      <c r="G297" s="263" t="s">
        <v>2143</v>
      </c>
      <c r="H297" s="263" t="s">
        <v>543</v>
      </c>
      <c r="I297" s="288"/>
      <c r="J297" s="196"/>
      <c r="K297" s="196"/>
      <c r="L297" s="196"/>
      <c r="M297" s="270"/>
      <c r="N297" s="270"/>
      <c r="O297" s="33"/>
      <c r="P297" s="107"/>
      <c r="Q297" s="279"/>
      <c r="R297" s="279"/>
      <c r="S297" s="278">
        <v>45456</v>
      </c>
      <c r="T297" s="279" t="s">
        <v>2117</v>
      </c>
      <c r="U297" s="268" t="str">
        <f t="array" ref="U297">IFERROR(IF(INDEX(三跨两临近重点区段!$F:$F,MATCH(1,(MONTH(三跨两临近重点区段!$H:$H)=7)*(三跨两临近重点区段!$A:$A=D297),0))="已取消","已取消",INDEX(三跨两临近重点区段!$H:$H,MATCH(1,(MONTH(三跨两临近重点区段!$H:$H)=7)*(三跨两临近重点区段!$A:$A=D297)*(三跨两临近重点区段!$F:$F="现存区段"),0))),"")</f>
        <v/>
      </c>
      <c r="V297" s="232" t="str">
        <f t="array" ref="V297">IFERROR(IF(INDEX(三跨两临近重点区段!$F:$F,MATCH(1,(MONTH(三跨两临近重点区段!$H:$H)=7)*(三跨两临近重点区段!$A:$A=D297),0))="已取消","已取消",INDEX(三跨两临近重点区段!$I:$I,MATCH(1,(MONTH(三跨两临近重点区段!$H:$H)=7)*(三跨两临近重点区段!$A:$A=D297)*(三跨两临近重点区段!$F:$F="现存区段"),0))),"")</f>
        <v/>
      </c>
      <c r="W297" s="268" t="str">
        <f t="array" ref="W297">IFERROR(IF(INDEX(三跨两临近重点区段!$F:$F,MATCH(1,(MONTH(三跨两临近重点区段!$H:$H)=8)*(三跨两临近重点区段!$A:$A=D297),0))="已取消","已取消",INDEX(三跨两临近重点区段!$H:$H,MATCH(1,(MONTH(三跨两临近重点区段!$H:$H)=8)*(三跨两临近重点区段!$A:$A=D297)*(三跨两临近重点区段!$F:$F="现存区段"),0))),"")</f>
        <v/>
      </c>
      <c r="X297" s="232" t="str">
        <f t="array" ref="X297">IFERROR(IF(INDEX(三跨两临近重点区段!$F:$F,MATCH(1,(MONTH(三跨两临近重点区段!$H:$H)=8)*(三跨两临近重点区段!$A:$A=D297),0))="已取消","已取消",INDEX(三跨两临近重点区段!$I:$I,MATCH(1,(MONTH(三跨两临近重点区段!$H:$H)=8)*(三跨两临近重点区段!$A:$A=D297)*(三跨两临近重点区段!$F:$F="现存区段"),0))),"")</f>
        <v/>
      </c>
      <c r="Y297" s="268" t="str">
        <f t="array" ref="Y297">IFERROR(IF(INDEX(三跨两临近重点区段!$F:$F,MATCH(1,(MONTH(三跨两临近重点区段!$H:$H)=9)*(三跨两临近重点区段!$A:$A=D297),0))="已取消","已取消",INDEX(三跨两临近重点区段!$H:$H,MATCH(1,(MONTH(三跨两临近重点区段!$H:$H)=9)*(三跨两临近重点区段!$A:$A=D297)*(三跨两临近重点区段!$F:$F="现存区段"),0))),"")</f>
        <v/>
      </c>
      <c r="Z297" s="232" t="str">
        <f t="array" ref="Z297">IFERROR(IF(INDEX(三跨两临近重点区段!$F:$F,MATCH(1,(MONTH(三跨两临近重点区段!$H:$H)=9)*(三跨两临近重点区段!$A:$A=D297),0))="已取消","已取消",INDEX(三跨两临近重点区段!$I:$I,MATCH(1,(MONTH(三跨两临近重点区段!$H:$H)=9)*(三跨两临近重点区段!$A:$A=D297)*(三跨两临近重点区段!$F:$F="现存区段"),0))),"")</f>
        <v/>
      </c>
      <c r="AA297" s="268" t="str">
        <f t="array" ref="AA297">IFERROR(IF(INDEX(三跨两临近重点区段!$F:$F,MATCH(1,(MONTH(三跨两临近重点区段!$H:$H)=10)*(三跨两临近重点区段!$A:$A=D297),0))="已取消","已取消",INDEX(三跨两临近重点区段!$H:$H,MATCH(1,(MONTH(三跨两临近重点区段!$H:$H)=10)*(三跨两临近重点区段!$A:$A=D297)*(三跨两临近重点区段!$F:$F="现存区段"),0))),"")</f>
        <v/>
      </c>
      <c r="AB297" s="72" t="str">
        <f t="array" ref="AB297">IFERROR(IF(INDEX(三跨两临近重点区段!$F:$F,MATCH(1,(MONTH(三跨两临近重点区段!$H:$H)=10)*(三跨两临近重点区段!$A:$A=D297),0))="已取消","已取消",INDEX(三跨两临近重点区段!$I:$I,MATCH(1,(MONTH(三跨两临近重点区段!$H:$H)=10)*(三跨两临近重点区段!$A:$A=D297)*(三跨两临近重点区段!$F:$F="现存区段"),0))),"")</f>
        <v/>
      </c>
      <c r="AC297" s="284" t="str">
        <f t="array" ref="AC297">IFERROR(IF(INDEX(三跨两临近重点区段!$F:$F,MATCH(1,(MONTH(三跨两临近重点区段!$H:$H)=11)*(三跨两临近重点区段!$A:$A=D297),0))="已取消","已取消",INDEX(三跨两临近重点区段!$H:$H,MATCH(1,(MONTH(三跨两临近重点区段!$H:$H)=11)*(三跨两临近重点区段!$A:$A=D297)*(三跨两临近重点区段!$F:$F="现存区段"),0))),"")</f>
        <v/>
      </c>
      <c r="AD297" s="72" t="str">
        <f t="array" ref="AD297">IFERROR(IF(INDEX(三跨两临近重点区段!$F:$F,MATCH(1,(MONTH(三跨两临近重点区段!$H:$H)=11)*(三跨两临近重点区段!$A:$A=D297),0))="已取消","已取消",INDEX(三跨两临近重点区段!$I:$I,MATCH(1,(MONTH(三跨两临近重点区段!$H:$H)=11)*(三跨两临近重点区段!$A:$A=D297)*(三跨两临近重点区段!$F:$F="现存区段"),0))),"")</f>
        <v/>
      </c>
      <c r="AE297" s="284" t="str">
        <f t="array" ref="AE297">IFERROR(IF(INDEX(三跨两临近重点区段!$F:$F,MATCH(1,(MONTH(三跨两临近重点区段!$H:$H)=12)*(三跨两临近重点区段!$A:$A=D297),0))="已取消","已取消",INDEX(三跨两临近重点区段!$H:$H,MATCH(1,(MONTH(三跨两临近重点区段!$H:$H)=12)*(三跨两临近重点区段!$A:$A=D297)*(三跨两临近重点区段!$F:$F="现存区段"),0))),"")</f>
        <v/>
      </c>
      <c r="AF297" s="72" t="str">
        <f t="array" ref="AF297">IFERROR(IF(INDEX(三跨两临近重点区段!$F:$F,MATCH(1,(MONTH(三跨两临近重点区段!$H:$H)=12)*(三跨两临近重点区段!$A:$A=D297),0))="已取消","已取消",INDEX(三跨两临近重点区段!$I:$I,MATCH(1,(MONTH(三跨两临近重点区段!$H:$H)=12)*(三跨两临近重点区段!$A:$A=D297)*(三跨两临近重点区段!$F:$F="现存区段"),0))),"")</f>
        <v/>
      </c>
      <c r="AH297" t="e">
        <f t="array" ref="AH297">INDEX(三跨两临近重点区段!$G:$G,MATCH(D297,三跨两临近重点区段!$A:$A,0))</f>
        <v>#N/A</v>
      </c>
    </row>
    <row r="298" ht="14.25" spans="1:34">
      <c r="A298" s="263" t="s">
        <v>363</v>
      </c>
      <c r="B298" s="264" t="s">
        <v>2591</v>
      </c>
      <c r="C298" s="263" t="s">
        <v>2225</v>
      </c>
      <c r="D298" s="263" t="s">
        <v>2593</v>
      </c>
      <c r="E298" s="265" t="s">
        <v>2142</v>
      </c>
      <c r="F298" s="264" t="s">
        <v>125</v>
      </c>
      <c r="G298" s="263" t="s">
        <v>2143</v>
      </c>
      <c r="H298" s="263" t="s">
        <v>543</v>
      </c>
      <c r="I298" s="288"/>
      <c r="J298" s="196"/>
      <c r="K298" s="196"/>
      <c r="L298" s="196"/>
      <c r="M298" s="270"/>
      <c r="N298" s="270"/>
      <c r="O298" s="33"/>
      <c r="P298" s="107"/>
      <c r="Q298" s="279"/>
      <c r="R298" s="279"/>
      <c r="S298" s="278">
        <v>45456</v>
      </c>
      <c r="T298" s="279" t="s">
        <v>2117</v>
      </c>
      <c r="U298" s="268" t="str">
        <f t="array" ref="U298">IFERROR(IF(INDEX(三跨两临近重点区段!$F:$F,MATCH(1,(MONTH(三跨两临近重点区段!$H:$H)=7)*(三跨两临近重点区段!$A:$A=D298),0))="已取消","已取消",INDEX(三跨两临近重点区段!$H:$H,MATCH(1,(MONTH(三跨两临近重点区段!$H:$H)=7)*(三跨两临近重点区段!$A:$A=D298)*(三跨两临近重点区段!$F:$F="现存区段"),0))),"")</f>
        <v/>
      </c>
      <c r="V298" s="232" t="str">
        <f t="array" ref="V298">IFERROR(IF(INDEX(三跨两临近重点区段!$F:$F,MATCH(1,(MONTH(三跨两临近重点区段!$H:$H)=7)*(三跨两临近重点区段!$A:$A=D298),0))="已取消","已取消",INDEX(三跨两临近重点区段!$I:$I,MATCH(1,(MONTH(三跨两临近重点区段!$H:$H)=7)*(三跨两临近重点区段!$A:$A=D298)*(三跨两临近重点区段!$F:$F="现存区段"),0))),"")</f>
        <v/>
      </c>
      <c r="W298" s="268" t="str">
        <f t="array" ref="W298">IFERROR(IF(INDEX(三跨两临近重点区段!$F:$F,MATCH(1,(MONTH(三跨两临近重点区段!$H:$H)=8)*(三跨两临近重点区段!$A:$A=D298),0))="已取消","已取消",INDEX(三跨两临近重点区段!$H:$H,MATCH(1,(MONTH(三跨两临近重点区段!$H:$H)=8)*(三跨两临近重点区段!$A:$A=D298)*(三跨两临近重点区段!$F:$F="现存区段"),0))),"")</f>
        <v/>
      </c>
      <c r="X298" s="232" t="str">
        <f t="array" ref="X298">IFERROR(IF(INDEX(三跨两临近重点区段!$F:$F,MATCH(1,(MONTH(三跨两临近重点区段!$H:$H)=8)*(三跨两临近重点区段!$A:$A=D298),0))="已取消","已取消",INDEX(三跨两临近重点区段!$I:$I,MATCH(1,(MONTH(三跨两临近重点区段!$H:$H)=8)*(三跨两临近重点区段!$A:$A=D298)*(三跨两临近重点区段!$F:$F="现存区段"),0))),"")</f>
        <v/>
      </c>
      <c r="Y298" s="268" t="str">
        <f t="array" ref="Y298">IFERROR(IF(INDEX(三跨两临近重点区段!$F:$F,MATCH(1,(MONTH(三跨两临近重点区段!$H:$H)=9)*(三跨两临近重点区段!$A:$A=D298),0))="已取消","已取消",INDEX(三跨两临近重点区段!$H:$H,MATCH(1,(MONTH(三跨两临近重点区段!$H:$H)=9)*(三跨两临近重点区段!$A:$A=D298)*(三跨两临近重点区段!$F:$F="现存区段"),0))),"")</f>
        <v/>
      </c>
      <c r="Z298" s="232" t="str">
        <f t="array" ref="Z298">IFERROR(IF(INDEX(三跨两临近重点区段!$F:$F,MATCH(1,(MONTH(三跨两临近重点区段!$H:$H)=9)*(三跨两临近重点区段!$A:$A=D298),0))="已取消","已取消",INDEX(三跨两临近重点区段!$I:$I,MATCH(1,(MONTH(三跨两临近重点区段!$H:$H)=9)*(三跨两临近重点区段!$A:$A=D298)*(三跨两临近重点区段!$F:$F="现存区段"),0))),"")</f>
        <v/>
      </c>
      <c r="AA298" s="268" t="str">
        <f t="array" ref="AA298">IFERROR(IF(INDEX(三跨两临近重点区段!$F:$F,MATCH(1,(MONTH(三跨两临近重点区段!$H:$H)=10)*(三跨两临近重点区段!$A:$A=D298),0))="已取消","已取消",INDEX(三跨两临近重点区段!$H:$H,MATCH(1,(MONTH(三跨两临近重点区段!$H:$H)=10)*(三跨两临近重点区段!$A:$A=D298)*(三跨两临近重点区段!$F:$F="现存区段"),0))),"")</f>
        <v/>
      </c>
      <c r="AB298" s="72" t="str">
        <f t="array" ref="AB298">IFERROR(IF(INDEX(三跨两临近重点区段!$F:$F,MATCH(1,(MONTH(三跨两临近重点区段!$H:$H)=10)*(三跨两临近重点区段!$A:$A=D298),0))="已取消","已取消",INDEX(三跨两临近重点区段!$I:$I,MATCH(1,(MONTH(三跨两临近重点区段!$H:$H)=10)*(三跨两临近重点区段!$A:$A=D298)*(三跨两临近重点区段!$F:$F="现存区段"),0))),"")</f>
        <v/>
      </c>
      <c r="AC298" s="284" t="str">
        <f t="array" ref="AC298">IFERROR(IF(INDEX(三跨两临近重点区段!$F:$F,MATCH(1,(MONTH(三跨两临近重点区段!$H:$H)=11)*(三跨两临近重点区段!$A:$A=D298),0))="已取消","已取消",INDEX(三跨两临近重点区段!$H:$H,MATCH(1,(MONTH(三跨两临近重点区段!$H:$H)=11)*(三跨两临近重点区段!$A:$A=D298)*(三跨两临近重点区段!$F:$F="现存区段"),0))),"")</f>
        <v/>
      </c>
      <c r="AD298" s="72" t="str">
        <f t="array" ref="AD298">IFERROR(IF(INDEX(三跨两临近重点区段!$F:$F,MATCH(1,(MONTH(三跨两临近重点区段!$H:$H)=11)*(三跨两临近重点区段!$A:$A=D298),0))="已取消","已取消",INDEX(三跨两临近重点区段!$I:$I,MATCH(1,(MONTH(三跨两临近重点区段!$H:$H)=11)*(三跨两临近重点区段!$A:$A=D298)*(三跨两临近重点区段!$F:$F="现存区段"),0))),"")</f>
        <v/>
      </c>
      <c r="AE298" s="284" t="str">
        <f t="array" ref="AE298">IFERROR(IF(INDEX(三跨两临近重点区段!$F:$F,MATCH(1,(MONTH(三跨两临近重点区段!$H:$H)=12)*(三跨两临近重点区段!$A:$A=D298),0))="已取消","已取消",INDEX(三跨两临近重点区段!$H:$H,MATCH(1,(MONTH(三跨两临近重点区段!$H:$H)=12)*(三跨两临近重点区段!$A:$A=D298)*(三跨两临近重点区段!$F:$F="现存区段"),0))),"")</f>
        <v/>
      </c>
      <c r="AF298" s="72" t="str">
        <f t="array" ref="AF298">IFERROR(IF(INDEX(三跨两临近重点区段!$F:$F,MATCH(1,(MONTH(三跨两临近重点区段!$H:$H)=12)*(三跨两临近重点区段!$A:$A=D298),0))="已取消","已取消",INDEX(三跨两临近重点区段!$I:$I,MATCH(1,(MONTH(三跨两临近重点区段!$H:$H)=12)*(三跨两临近重点区段!$A:$A=D298)*(三跨两临近重点区段!$F:$F="现存区段"),0))),"")</f>
        <v/>
      </c>
      <c r="AH298" t="e">
        <f t="array" ref="AH298">INDEX(三跨两临近重点区段!$G:$G,MATCH(D298,三跨两临近重点区段!$A:$A,0))</f>
        <v>#N/A</v>
      </c>
    </row>
    <row r="299" ht="14.25" spans="1:34">
      <c r="A299" s="263" t="s">
        <v>363</v>
      </c>
      <c r="B299" s="264" t="s">
        <v>2591</v>
      </c>
      <c r="C299" s="263" t="s">
        <v>2585</v>
      </c>
      <c r="D299" s="263" t="s">
        <v>2594</v>
      </c>
      <c r="E299" s="265" t="s">
        <v>2142</v>
      </c>
      <c r="F299" s="264" t="s">
        <v>125</v>
      </c>
      <c r="G299" s="263" t="s">
        <v>2143</v>
      </c>
      <c r="H299" s="263" t="s">
        <v>543</v>
      </c>
      <c r="I299" s="288"/>
      <c r="J299" s="196"/>
      <c r="K299" s="196"/>
      <c r="L299" s="196"/>
      <c r="M299" s="270"/>
      <c r="N299" s="270"/>
      <c r="O299" s="33"/>
      <c r="P299" s="107"/>
      <c r="Q299" s="279"/>
      <c r="R299" s="279"/>
      <c r="S299" s="278">
        <v>45456</v>
      </c>
      <c r="T299" s="279" t="s">
        <v>2117</v>
      </c>
      <c r="U299" s="268" t="str">
        <f t="array" ref="U299">IFERROR(IF(INDEX(三跨两临近重点区段!$F:$F,MATCH(1,(MONTH(三跨两临近重点区段!$H:$H)=7)*(三跨两临近重点区段!$A:$A=D299),0))="已取消","已取消",INDEX(三跨两临近重点区段!$H:$H,MATCH(1,(MONTH(三跨两临近重点区段!$H:$H)=7)*(三跨两临近重点区段!$A:$A=D299)*(三跨两临近重点区段!$F:$F="现存区段"),0))),"")</f>
        <v/>
      </c>
      <c r="V299" s="232" t="str">
        <f t="array" ref="V299">IFERROR(IF(INDEX(三跨两临近重点区段!$F:$F,MATCH(1,(MONTH(三跨两临近重点区段!$H:$H)=7)*(三跨两临近重点区段!$A:$A=D299),0))="已取消","已取消",INDEX(三跨两临近重点区段!$I:$I,MATCH(1,(MONTH(三跨两临近重点区段!$H:$H)=7)*(三跨两临近重点区段!$A:$A=D299)*(三跨两临近重点区段!$F:$F="现存区段"),0))),"")</f>
        <v/>
      </c>
      <c r="W299" s="268" t="str">
        <f t="array" ref="W299">IFERROR(IF(INDEX(三跨两临近重点区段!$F:$F,MATCH(1,(MONTH(三跨两临近重点区段!$H:$H)=8)*(三跨两临近重点区段!$A:$A=D299),0))="已取消","已取消",INDEX(三跨两临近重点区段!$H:$H,MATCH(1,(MONTH(三跨两临近重点区段!$H:$H)=8)*(三跨两临近重点区段!$A:$A=D299)*(三跨两临近重点区段!$F:$F="现存区段"),0))),"")</f>
        <v/>
      </c>
      <c r="X299" s="232" t="str">
        <f t="array" ref="X299">IFERROR(IF(INDEX(三跨两临近重点区段!$F:$F,MATCH(1,(MONTH(三跨两临近重点区段!$H:$H)=8)*(三跨两临近重点区段!$A:$A=D299),0))="已取消","已取消",INDEX(三跨两临近重点区段!$I:$I,MATCH(1,(MONTH(三跨两临近重点区段!$H:$H)=8)*(三跨两临近重点区段!$A:$A=D299)*(三跨两临近重点区段!$F:$F="现存区段"),0))),"")</f>
        <v/>
      </c>
      <c r="Y299" s="268" t="str">
        <f t="array" ref="Y299">IFERROR(IF(INDEX(三跨两临近重点区段!$F:$F,MATCH(1,(MONTH(三跨两临近重点区段!$H:$H)=9)*(三跨两临近重点区段!$A:$A=D299),0))="已取消","已取消",INDEX(三跨两临近重点区段!$H:$H,MATCH(1,(MONTH(三跨两临近重点区段!$H:$H)=9)*(三跨两临近重点区段!$A:$A=D299)*(三跨两临近重点区段!$F:$F="现存区段"),0))),"")</f>
        <v/>
      </c>
      <c r="Z299" s="232" t="str">
        <f t="array" ref="Z299">IFERROR(IF(INDEX(三跨两临近重点区段!$F:$F,MATCH(1,(MONTH(三跨两临近重点区段!$H:$H)=9)*(三跨两临近重点区段!$A:$A=D299),0))="已取消","已取消",INDEX(三跨两临近重点区段!$I:$I,MATCH(1,(MONTH(三跨两临近重点区段!$H:$H)=9)*(三跨两临近重点区段!$A:$A=D299)*(三跨两临近重点区段!$F:$F="现存区段"),0))),"")</f>
        <v/>
      </c>
      <c r="AA299" s="268" t="str">
        <f t="array" ref="AA299">IFERROR(IF(INDEX(三跨两临近重点区段!$F:$F,MATCH(1,(MONTH(三跨两临近重点区段!$H:$H)=10)*(三跨两临近重点区段!$A:$A=D299),0))="已取消","已取消",INDEX(三跨两临近重点区段!$H:$H,MATCH(1,(MONTH(三跨两临近重点区段!$H:$H)=10)*(三跨两临近重点区段!$A:$A=D299)*(三跨两临近重点区段!$F:$F="现存区段"),0))),"")</f>
        <v/>
      </c>
      <c r="AB299" s="72" t="str">
        <f t="array" ref="AB299">IFERROR(IF(INDEX(三跨两临近重点区段!$F:$F,MATCH(1,(MONTH(三跨两临近重点区段!$H:$H)=10)*(三跨两临近重点区段!$A:$A=D299),0))="已取消","已取消",INDEX(三跨两临近重点区段!$I:$I,MATCH(1,(MONTH(三跨两临近重点区段!$H:$H)=10)*(三跨两临近重点区段!$A:$A=D299)*(三跨两临近重点区段!$F:$F="现存区段"),0))),"")</f>
        <v/>
      </c>
      <c r="AC299" s="284" t="str">
        <f t="array" ref="AC299">IFERROR(IF(INDEX(三跨两临近重点区段!$F:$F,MATCH(1,(MONTH(三跨两临近重点区段!$H:$H)=11)*(三跨两临近重点区段!$A:$A=D299),0))="已取消","已取消",INDEX(三跨两临近重点区段!$H:$H,MATCH(1,(MONTH(三跨两临近重点区段!$H:$H)=11)*(三跨两临近重点区段!$A:$A=D299)*(三跨两临近重点区段!$F:$F="现存区段"),0))),"")</f>
        <v/>
      </c>
      <c r="AD299" s="72" t="str">
        <f t="array" ref="AD299">IFERROR(IF(INDEX(三跨两临近重点区段!$F:$F,MATCH(1,(MONTH(三跨两临近重点区段!$H:$H)=11)*(三跨两临近重点区段!$A:$A=D299),0))="已取消","已取消",INDEX(三跨两临近重点区段!$I:$I,MATCH(1,(MONTH(三跨两临近重点区段!$H:$H)=11)*(三跨两临近重点区段!$A:$A=D299)*(三跨两临近重点区段!$F:$F="现存区段"),0))),"")</f>
        <v/>
      </c>
      <c r="AE299" s="284" t="str">
        <f t="array" ref="AE299">IFERROR(IF(INDEX(三跨两临近重点区段!$F:$F,MATCH(1,(MONTH(三跨两临近重点区段!$H:$H)=12)*(三跨两临近重点区段!$A:$A=D299),0))="已取消","已取消",INDEX(三跨两临近重点区段!$H:$H,MATCH(1,(MONTH(三跨两临近重点区段!$H:$H)=12)*(三跨两临近重点区段!$A:$A=D299)*(三跨两临近重点区段!$F:$F="现存区段"),0))),"")</f>
        <v/>
      </c>
      <c r="AF299" s="72" t="str">
        <f t="array" ref="AF299">IFERROR(IF(INDEX(三跨两临近重点区段!$F:$F,MATCH(1,(MONTH(三跨两临近重点区段!$H:$H)=12)*(三跨两临近重点区段!$A:$A=D299),0))="已取消","已取消",INDEX(三跨两临近重点区段!$I:$I,MATCH(1,(MONTH(三跨两临近重点区段!$H:$H)=12)*(三跨两临近重点区段!$A:$A=D299)*(三跨两临近重点区段!$F:$F="现存区段"),0))),"")</f>
        <v/>
      </c>
      <c r="AH299" t="e">
        <f t="array" ref="AH299">INDEX(三跨两临近重点区段!$G:$G,MATCH(D299,三跨两临近重点区段!$A:$A,0))</f>
        <v>#N/A</v>
      </c>
    </row>
    <row r="300" ht="14.25" spans="1:34">
      <c r="A300" s="263" t="s">
        <v>363</v>
      </c>
      <c r="B300" s="264" t="s">
        <v>2591</v>
      </c>
      <c r="C300" s="263" t="s">
        <v>2161</v>
      </c>
      <c r="D300" s="263" t="s">
        <v>2595</v>
      </c>
      <c r="E300" s="265" t="s">
        <v>2142</v>
      </c>
      <c r="F300" s="264" t="s">
        <v>125</v>
      </c>
      <c r="G300" s="263" t="s">
        <v>2143</v>
      </c>
      <c r="H300" s="263" t="s">
        <v>543</v>
      </c>
      <c r="I300" s="288"/>
      <c r="J300" s="196"/>
      <c r="K300" s="196"/>
      <c r="L300" s="196"/>
      <c r="M300" s="270"/>
      <c r="N300" s="270"/>
      <c r="O300" s="33"/>
      <c r="P300" s="107"/>
      <c r="Q300" s="279"/>
      <c r="R300" s="279"/>
      <c r="S300" s="278">
        <v>45456</v>
      </c>
      <c r="T300" s="279" t="s">
        <v>2117</v>
      </c>
      <c r="U300" s="268" t="str">
        <f t="array" ref="U300">IFERROR(IF(INDEX(三跨两临近重点区段!$F:$F,MATCH(1,(MONTH(三跨两临近重点区段!$H:$H)=7)*(三跨两临近重点区段!$A:$A=D300),0))="已取消","已取消",INDEX(三跨两临近重点区段!$H:$H,MATCH(1,(MONTH(三跨两临近重点区段!$H:$H)=7)*(三跨两临近重点区段!$A:$A=D300)*(三跨两临近重点区段!$F:$F="现存区段"),0))),"")</f>
        <v/>
      </c>
      <c r="V300" s="232" t="str">
        <f t="array" ref="V300">IFERROR(IF(INDEX(三跨两临近重点区段!$F:$F,MATCH(1,(MONTH(三跨两临近重点区段!$H:$H)=7)*(三跨两临近重点区段!$A:$A=D300),0))="已取消","已取消",INDEX(三跨两临近重点区段!$I:$I,MATCH(1,(MONTH(三跨两临近重点区段!$H:$H)=7)*(三跨两临近重点区段!$A:$A=D300)*(三跨两临近重点区段!$F:$F="现存区段"),0))),"")</f>
        <v/>
      </c>
      <c r="W300" s="268" t="str">
        <f t="array" ref="W300">IFERROR(IF(INDEX(三跨两临近重点区段!$F:$F,MATCH(1,(MONTH(三跨两临近重点区段!$H:$H)=8)*(三跨两临近重点区段!$A:$A=D300),0))="已取消","已取消",INDEX(三跨两临近重点区段!$H:$H,MATCH(1,(MONTH(三跨两临近重点区段!$H:$H)=8)*(三跨两临近重点区段!$A:$A=D300)*(三跨两临近重点区段!$F:$F="现存区段"),0))),"")</f>
        <v/>
      </c>
      <c r="X300" s="232" t="str">
        <f t="array" ref="X300">IFERROR(IF(INDEX(三跨两临近重点区段!$F:$F,MATCH(1,(MONTH(三跨两临近重点区段!$H:$H)=8)*(三跨两临近重点区段!$A:$A=D300),0))="已取消","已取消",INDEX(三跨两临近重点区段!$I:$I,MATCH(1,(MONTH(三跨两临近重点区段!$H:$H)=8)*(三跨两临近重点区段!$A:$A=D300)*(三跨两临近重点区段!$F:$F="现存区段"),0))),"")</f>
        <v/>
      </c>
      <c r="Y300" s="268" t="str">
        <f t="array" ref="Y300">IFERROR(IF(INDEX(三跨两临近重点区段!$F:$F,MATCH(1,(MONTH(三跨两临近重点区段!$H:$H)=9)*(三跨两临近重点区段!$A:$A=D300),0))="已取消","已取消",INDEX(三跨两临近重点区段!$H:$H,MATCH(1,(MONTH(三跨两临近重点区段!$H:$H)=9)*(三跨两临近重点区段!$A:$A=D300)*(三跨两临近重点区段!$F:$F="现存区段"),0))),"")</f>
        <v/>
      </c>
      <c r="Z300" s="232" t="str">
        <f t="array" ref="Z300">IFERROR(IF(INDEX(三跨两临近重点区段!$F:$F,MATCH(1,(MONTH(三跨两临近重点区段!$H:$H)=9)*(三跨两临近重点区段!$A:$A=D300),0))="已取消","已取消",INDEX(三跨两临近重点区段!$I:$I,MATCH(1,(MONTH(三跨两临近重点区段!$H:$H)=9)*(三跨两临近重点区段!$A:$A=D300)*(三跨两临近重点区段!$F:$F="现存区段"),0))),"")</f>
        <v/>
      </c>
      <c r="AA300" s="268" t="str">
        <f t="array" ref="AA300">IFERROR(IF(INDEX(三跨两临近重点区段!$F:$F,MATCH(1,(MONTH(三跨两临近重点区段!$H:$H)=10)*(三跨两临近重点区段!$A:$A=D300),0))="已取消","已取消",INDEX(三跨两临近重点区段!$H:$H,MATCH(1,(MONTH(三跨两临近重点区段!$H:$H)=10)*(三跨两临近重点区段!$A:$A=D300)*(三跨两临近重点区段!$F:$F="现存区段"),0))),"")</f>
        <v/>
      </c>
      <c r="AB300" s="72" t="str">
        <f t="array" ref="AB300">IFERROR(IF(INDEX(三跨两临近重点区段!$F:$F,MATCH(1,(MONTH(三跨两临近重点区段!$H:$H)=10)*(三跨两临近重点区段!$A:$A=D300),0))="已取消","已取消",INDEX(三跨两临近重点区段!$I:$I,MATCH(1,(MONTH(三跨两临近重点区段!$H:$H)=10)*(三跨两临近重点区段!$A:$A=D300)*(三跨两临近重点区段!$F:$F="现存区段"),0))),"")</f>
        <v/>
      </c>
      <c r="AC300" s="284" t="str">
        <f t="array" ref="AC300">IFERROR(IF(INDEX(三跨两临近重点区段!$F:$F,MATCH(1,(MONTH(三跨两临近重点区段!$H:$H)=11)*(三跨两临近重点区段!$A:$A=D300),0))="已取消","已取消",INDEX(三跨两临近重点区段!$H:$H,MATCH(1,(MONTH(三跨两临近重点区段!$H:$H)=11)*(三跨两临近重点区段!$A:$A=D300)*(三跨两临近重点区段!$F:$F="现存区段"),0))),"")</f>
        <v/>
      </c>
      <c r="AD300" s="72" t="str">
        <f t="array" ref="AD300">IFERROR(IF(INDEX(三跨两临近重点区段!$F:$F,MATCH(1,(MONTH(三跨两临近重点区段!$H:$H)=11)*(三跨两临近重点区段!$A:$A=D300),0))="已取消","已取消",INDEX(三跨两临近重点区段!$I:$I,MATCH(1,(MONTH(三跨两临近重点区段!$H:$H)=11)*(三跨两临近重点区段!$A:$A=D300)*(三跨两临近重点区段!$F:$F="现存区段"),0))),"")</f>
        <v/>
      </c>
      <c r="AE300" s="284" t="str">
        <f t="array" ref="AE300">IFERROR(IF(INDEX(三跨两临近重点区段!$F:$F,MATCH(1,(MONTH(三跨两临近重点区段!$H:$H)=12)*(三跨两临近重点区段!$A:$A=D300),0))="已取消","已取消",INDEX(三跨两临近重点区段!$H:$H,MATCH(1,(MONTH(三跨两临近重点区段!$H:$H)=12)*(三跨两临近重点区段!$A:$A=D300)*(三跨两临近重点区段!$F:$F="现存区段"),0))),"")</f>
        <v/>
      </c>
      <c r="AF300" s="72" t="str">
        <f t="array" ref="AF300">IFERROR(IF(INDEX(三跨两临近重点区段!$F:$F,MATCH(1,(MONTH(三跨两临近重点区段!$H:$H)=12)*(三跨两临近重点区段!$A:$A=D300),0))="已取消","已取消",INDEX(三跨两临近重点区段!$I:$I,MATCH(1,(MONTH(三跨两临近重点区段!$H:$H)=12)*(三跨两临近重点区段!$A:$A=D300)*(三跨两临近重点区段!$F:$F="现存区段"),0))),"")</f>
        <v/>
      </c>
      <c r="AH300" t="e">
        <f t="array" ref="AH300">INDEX(三跨两临近重点区段!$G:$G,MATCH(D300,三跨两临近重点区段!$A:$A,0))</f>
        <v>#N/A</v>
      </c>
    </row>
    <row r="301" ht="14.25" spans="1:34">
      <c r="A301" s="263" t="s">
        <v>363</v>
      </c>
      <c r="B301" s="264" t="s">
        <v>2591</v>
      </c>
      <c r="C301" s="263" t="s">
        <v>2587</v>
      </c>
      <c r="D301" s="263" t="s">
        <v>2596</v>
      </c>
      <c r="E301" s="265" t="s">
        <v>2142</v>
      </c>
      <c r="F301" s="264" t="s">
        <v>125</v>
      </c>
      <c r="G301" s="263" t="s">
        <v>2143</v>
      </c>
      <c r="H301" s="263" t="s">
        <v>543</v>
      </c>
      <c r="I301" s="288"/>
      <c r="J301" s="196"/>
      <c r="K301" s="196"/>
      <c r="L301" s="196"/>
      <c r="M301" s="270"/>
      <c r="N301" s="270"/>
      <c r="O301" s="33"/>
      <c r="P301" s="107"/>
      <c r="Q301" s="279"/>
      <c r="R301" s="279"/>
      <c r="S301" s="278">
        <v>45456</v>
      </c>
      <c r="T301" s="279" t="s">
        <v>2117</v>
      </c>
      <c r="U301" s="268" t="str">
        <f t="array" ref="U301">IFERROR(IF(INDEX(三跨两临近重点区段!$F:$F,MATCH(1,(MONTH(三跨两临近重点区段!$H:$H)=7)*(三跨两临近重点区段!$A:$A=D301),0))="已取消","已取消",INDEX(三跨两临近重点区段!$H:$H,MATCH(1,(MONTH(三跨两临近重点区段!$H:$H)=7)*(三跨两临近重点区段!$A:$A=D301)*(三跨两临近重点区段!$F:$F="现存区段"),0))),"")</f>
        <v/>
      </c>
      <c r="V301" s="232" t="str">
        <f t="array" ref="V301">IFERROR(IF(INDEX(三跨两临近重点区段!$F:$F,MATCH(1,(MONTH(三跨两临近重点区段!$H:$H)=7)*(三跨两临近重点区段!$A:$A=D301),0))="已取消","已取消",INDEX(三跨两临近重点区段!$I:$I,MATCH(1,(MONTH(三跨两临近重点区段!$H:$H)=7)*(三跨两临近重点区段!$A:$A=D301)*(三跨两临近重点区段!$F:$F="现存区段"),0))),"")</f>
        <v/>
      </c>
      <c r="W301" s="268" t="str">
        <f t="array" ref="W301">IFERROR(IF(INDEX(三跨两临近重点区段!$F:$F,MATCH(1,(MONTH(三跨两临近重点区段!$H:$H)=8)*(三跨两临近重点区段!$A:$A=D301),0))="已取消","已取消",INDEX(三跨两临近重点区段!$H:$H,MATCH(1,(MONTH(三跨两临近重点区段!$H:$H)=8)*(三跨两临近重点区段!$A:$A=D301)*(三跨两临近重点区段!$F:$F="现存区段"),0))),"")</f>
        <v/>
      </c>
      <c r="X301" s="232" t="str">
        <f t="array" ref="X301">IFERROR(IF(INDEX(三跨两临近重点区段!$F:$F,MATCH(1,(MONTH(三跨两临近重点区段!$H:$H)=8)*(三跨两临近重点区段!$A:$A=D301),0))="已取消","已取消",INDEX(三跨两临近重点区段!$I:$I,MATCH(1,(MONTH(三跨两临近重点区段!$H:$H)=8)*(三跨两临近重点区段!$A:$A=D301)*(三跨两临近重点区段!$F:$F="现存区段"),0))),"")</f>
        <v/>
      </c>
      <c r="Y301" s="268" t="str">
        <f t="array" ref="Y301">IFERROR(IF(INDEX(三跨两临近重点区段!$F:$F,MATCH(1,(MONTH(三跨两临近重点区段!$H:$H)=9)*(三跨两临近重点区段!$A:$A=D301),0))="已取消","已取消",INDEX(三跨两临近重点区段!$H:$H,MATCH(1,(MONTH(三跨两临近重点区段!$H:$H)=9)*(三跨两临近重点区段!$A:$A=D301)*(三跨两临近重点区段!$F:$F="现存区段"),0))),"")</f>
        <v/>
      </c>
      <c r="Z301" s="232" t="str">
        <f t="array" ref="Z301">IFERROR(IF(INDEX(三跨两临近重点区段!$F:$F,MATCH(1,(MONTH(三跨两临近重点区段!$H:$H)=9)*(三跨两临近重点区段!$A:$A=D301),0))="已取消","已取消",INDEX(三跨两临近重点区段!$I:$I,MATCH(1,(MONTH(三跨两临近重点区段!$H:$H)=9)*(三跨两临近重点区段!$A:$A=D301)*(三跨两临近重点区段!$F:$F="现存区段"),0))),"")</f>
        <v/>
      </c>
      <c r="AA301" s="268" t="str">
        <f t="array" ref="AA301">IFERROR(IF(INDEX(三跨两临近重点区段!$F:$F,MATCH(1,(MONTH(三跨两临近重点区段!$H:$H)=10)*(三跨两临近重点区段!$A:$A=D301),0))="已取消","已取消",INDEX(三跨两临近重点区段!$H:$H,MATCH(1,(MONTH(三跨两临近重点区段!$H:$H)=10)*(三跨两临近重点区段!$A:$A=D301)*(三跨两临近重点区段!$F:$F="现存区段"),0))),"")</f>
        <v/>
      </c>
      <c r="AB301" s="72" t="str">
        <f t="array" ref="AB301">IFERROR(IF(INDEX(三跨两临近重点区段!$F:$F,MATCH(1,(MONTH(三跨两临近重点区段!$H:$H)=10)*(三跨两临近重点区段!$A:$A=D301),0))="已取消","已取消",INDEX(三跨两临近重点区段!$I:$I,MATCH(1,(MONTH(三跨两临近重点区段!$H:$H)=10)*(三跨两临近重点区段!$A:$A=D301)*(三跨两临近重点区段!$F:$F="现存区段"),0))),"")</f>
        <v/>
      </c>
      <c r="AC301" s="284" t="str">
        <f t="array" ref="AC301">IFERROR(IF(INDEX(三跨两临近重点区段!$F:$F,MATCH(1,(MONTH(三跨两临近重点区段!$H:$H)=11)*(三跨两临近重点区段!$A:$A=D301),0))="已取消","已取消",INDEX(三跨两临近重点区段!$H:$H,MATCH(1,(MONTH(三跨两临近重点区段!$H:$H)=11)*(三跨两临近重点区段!$A:$A=D301)*(三跨两临近重点区段!$F:$F="现存区段"),0))),"")</f>
        <v/>
      </c>
      <c r="AD301" s="72" t="str">
        <f t="array" ref="AD301">IFERROR(IF(INDEX(三跨两临近重点区段!$F:$F,MATCH(1,(MONTH(三跨两临近重点区段!$H:$H)=11)*(三跨两临近重点区段!$A:$A=D301),0))="已取消","已取消",INDEX(三跨两临近重点区段!$I:$I,MATCH(1,(MONTH(三跨两临近重点区段!$H:$H)=11)*(三跨两临近重点区段!$A:$A=D301)*(三跨两临近重点区段!$F:$F="现存区段"),0))),"")</f>
        <v/>
      </c>
      <c r="AE301" s="284" t="str">
        <f t="array" ref="AE301">IFERROR(IF(INDEX(三跨两临近重点区段!$F:$F,MATCH(1,(MONTH(三跨两临近重点区段!$H:$H)=12)*(三跨两临近重点区段!$A:$A=D301),0))="已取消","已取消",INDEX(三跨两临近重点区段!$H:$H,MATCH(1,(MONTH(三跨两临近重点区段!$H:$H)=12)*(三跨两临近重点区段!$A:$A=D301)*(三跨两临近重点区段!$F:$F="现存区段"),0))),"")</f>
        <v/>
      </c>
      <c r="AF301" s="72" t="str">
        <f t="array" ref="AF301">IFERROR(IF(INDEX(三跨两临近重点区段!$F:$F,MATCH(1,(MONTH(三跨两临近重点区段!$H:$H)=12)*(三跨两临近重点区段!$A:$A=D301),0))="已取消","已取消",INDEX(三跨两临近重点区段!$I:$I,MATCH(1,(MONTH(三跨两临近重点区段!$H:$H)=12)*(三跨两临近重点区段!$A:$A=D301)*(三跨两临近重点区段!$F:$F="现存区段"),0))),"")</f>
        <v/>
      </c>
      <c r="AH301" t="e">
        <f t="array" ref="AH301">INDEX(三跨两临近重点区段!$G:$G,MATCH(D301,三跨两临近重点区段!$A:$A,0))</f>
        <v>#N/A</v>
      </c>
    </row>
    <row r="302" ht="14.25" spans="1:34">
      <c r="A302" s="263" t="s">
        <v>363</v>
      </c>
      <c r="B302" s="264" t="s">
        <v>2591</v>
      </c>
      <c r="C302" s="263" t="s">
        <v>2165</v>
      </c>
      <c r="D302" s="263" t="s">
        <v>2597</v>
      </c>
      <c r="E302" s="265" t="s">
        <v>2142</v>
      </c>
      <c r="F302" s="264" t="s">
        <v>125</v>
      </c>
      <c r="G302" s="263" t="s">
        <v>2143</v>
      </c>
      <c r="H302" s="263" t="s">
        <v>543</v>
      </c>
      <c r="I302" s="288"/>
      <c r="J302" s="196"/>
      <c r="K302" s="196"/>
      <c r="L302" s="196"/>
      <c r="M302" s="270"/>
      <c r="N302" s="270"/>
      <c r="O302" s="33"/>
      <c r="P302" s="107"/>
      <c r="Q302" s="279"/>
      <c r="R302" s="279"/>
      <c r="S302" s="278">
        <v>45456</v>
      </c>
      <c r="T302" s="279" t="s">
        <v>2117</v>
      </c>
      <c r="U302" s="268" t="str">
        <f t="array" ref="U302">IFERROR(IF(INDEX(三跨两临近重点区段!$F:$F,MATCH(1,(MONTH(三跨两临近重点区段!$H:$H)=7)*(三跨两临近重点区段!$A:$A=D302),0))="已取消","已取消",INDEX(三跨两临近重点区段!$H:$H,MATCH(1,(MONTH(三跨两临近重点区段!$H:$H)=7)*(三跨两临近重点区段!$A:$A=D302)*(三跨两临近重点区段!$F:$F="现存区段"),0))),"")</f>
        <v/>
      </c>
      <c r="V302" s="232" t="str">
        <f t="array" ref="V302">IFERROR(IF(INDEX(三跨两临近重点区段!$F:$F,MATCH(1,(MONTH(三跨两临近重点区段!$H:$H)=7)*(三跨两临近重点区段!$A:$A=D302),0))="已取消","已取消",INDEX(三跨两临近重点区段!$I:$I,MATCH(1,(MONTH(三跨两临近重点区段!$H:$H)=7)*(三跨两临近重点区段!$A:$A=D302)*(三跨两临近重点区段!$F:$F="现存区段"),0))),"")</f>
        <v/>
      </c>
      <c r="W302" s="268" t="str">
        <f t="array" ref="W302">IFERROR(IF(INDEX(三跨两临近重点区段!$F:$F,MATCH(1,(MONTH(三跨两临近重点区段!$H:$H)=8)*(三跨两临近重点区段!$A:$A=D302),0))="已取消","已取消",INDEX(三跨两临近重点区段!$H:$H,MATCH(1,(MONTH(三跨两临近重点区段!$H:$H)=8)*(三跨两临近重点区段!$A:$A=D302)*(三跨两临近重点区段!$F:$F="现存区段"),0))),"")</f>
        <v/>
      </c>
      <c r="X302" s="232" t="str">
        <f t="array" ref="X302">IFERROR(IF(INDEX(三跨两临近重点区段!$F:$F,MATCH(1,(MONTH(三跨两临近重点区段!$H:$H)=8)*(三跨两临近重点区段!$A:$A=D302),0))="已取消","已取消",INDEX(三跨两临近重点区段!$I:$I,MATCH(1,(MONTH(三跨两临近重点区段!$H:$H)=8)*(三跨两临近重点区段!$A:$A=D302)*(三跨两临近重点区段!$F:$F="现存区段"),0))),"")</f>
        <v/>
      </c>
      <c r="Y302" s="268" t="str">
        <f t="array" ref="Y302">IFERROR(IF(INDEX(三跨两临近重点区段!$F:$F,MATCH(1,(MONTH(三跨两临近重点区段!$H:$H)=9)*(三跨两临近重点区段!$A:$A=D302),0))="已取消","已取消",INDEX(三跨两临近重点区段!$H:$H,MATCH(1,(MONTH(三跨两临近重点区段!$H:$H)=9)*(三跨两临近重点区段!$A:$A=D302)*(三跨两临近重点区段!$F:$F="现存区段"),0))),"")</f>
        <v/>
      </c>
      <c r="Z302" s="232" t="str">
        <f t="array" ref="Z302">IFERROR(IF(INDEX(三跨两临近重点区段!$F:$F,MATCH(1,(MONTH(三跨两临近重点区段!$H:$H)=9)*(三跨两临近重点区段!$A:$A=D302),0))="已取消","已取消",INDEX(三跨两临近重点区段!$I:$I,MATCH(1,(MONTH(三跨两临近重点区段!$H:$H)=9)*(三跨两临近重点区段!$A:$A=D302)*(三跨两临近重点区段!$F:$F="现存区段"),0))),"")</f>
        <v/>
      </c>
      <c r="AA302" s="268" t="str">
        <f t="array" ref="AA302">IFERROR(IF(INDEX(三跨两临近重点区段!$F:$F,MATCH(1,(MONTH(三跨两临近重点区段!$H:$H)=10)*(三跨两临近重点区段!$A:$A=D302),0))="已取消","已取消",INDEX(三跨两临近重点区段!$H:$H,MATCH(1,(MONTH(三跨两临近重点区段!$H:$H)=10)*(三跨两临近重点区段!$A:$A=D302)*(三跨两临近重点区段!$F:$F="现存区段"),0))),"")</f>
        <v/>
      </c>
      <c r="AB302" s="72" t="str">
        <f t="array" ref="AB302">IFERROR(IF(INDEX(三跨两临近重点区段!$F:$F,MATCH(1,(MONTH(三跨两临近重点区段!$H:$H)=10)*(三跨两临近重点区段!$A:$A=D302),0))="已取消","已取消",INDEX(三跨两临近重点区段!$I:$I,MATCH(1,(MONTH(三跨两临近重点区段!$H:$H)=10)*(三跨两临近重点区段!$A:$A=D302)*(三跨两临近重点区段!$F:$F="现存区段"),0))),"")</f>
        <v/>
      </c>
      <c r="AC302" s="284" t="str">
        <f t="array" ref="AC302">IFERROR(IF(INDEX(三跨两临近重点区段!$F:$F,MATCH(1,(MONTH(三跨两临近重点区段!$H:$H)=11)*(三跨两临近重点区段!$A:$A=D302),0))="已取消","已取消",INDEX(三跨两临近重点区段!$H:$H,MATCH(1,(MONTH(三跨两临近重点区段!$H:$H)=11)*(三跨两临近重点区段!$A:$A=D302)*(三跨两临近重点区段!$F:$F="现存区段"),0))),"")</f>
        <v/>
      </c>
      <c r="AD302" s="72" t="str">
        <f t="array" ref="AD302">IFERROR(IF(INDEX(三跨两临近重点区段!$F:$F,MATCH(1,(MONTH(三跨两临近重点区段!$H:$H)=11)*(三跨两临近重点区段!$A:$A=D302),0))="已取消","已取消",INDEX(三跨两临近重点区段!$I:$I,MATCH(1,(MONTH(三跨两临近重点区段!$H:$H)=11)*(三跨两临近重点区段!$A:$A=D302)*(三跨两临近重点区段!$F:$F="现存区段"),0))),"")</f>
        <v/>
      </c>
      <c r="AE302" s="284" t="str">
        <f t="array" ref="AE302">IFERROR(IF(INDEX(三跨两临近重点区段!$F:$F,MATCH(1,(MONTH(三跨两临近重点区段!$H:$H)=12)*(三跨两临近重点区段!$A:$A=D302),0))="已取消","已取消",INDEX(三跨两临近重点区段!$H:$H,MATCH(1,(MONTH(三跨两临近重点区段!$H:$H)=12)*(三跨两临近重点区段!$A:$A=D302)*(三跨两临近重点区段!$F:$F="现存区段"),0))),"")</f>
        <v/>
      </c>
      <c r="AF302" s="72" t="str">
        <f t="array" ref="AF302">IFERROR(IF(INDEX(三跨两临近重点区段!$F:$F,MATCH(1,(MONTH(三跨两临近重点区段!$H:$H)=12)*(三跨两临近重点区段!$A:$A=D302),0))="已取消","已取消",INDEX(三跨两临近重点区段!$I:$I,MATCH(1,(MONTH(三跨两临近重点区段!$H:$H)=12)*(三跨两临近重点区段!$A:$A=D302)*(三跨两临近重点区段!$F:$F="现存区段"),0))),"")</f>
        <v/>
      </c>
      <c r="AH302" t="e">
        <f t="array" ref="AH302">INDEX(三跨两临近重点区段!$G:$G,MATCH(D302,三跨两临近重点区段!$A:$A,0))</f>
        <v>#N/A</v>
      </c>
    </row>
    <row r="303" ht="14.25" spans="1:34">
      <c r="A303" s="263" t="s">
        <v>363</v>
      </c>
      <c r="B303" s="264" t="s">
        <v>2582</v>
      </c>
      <c r="C303" s="263" t="s">
        <v>2225</v>
      </c>
      <c r="D303" s="263" t="s">
        <v>2598</v>
      </c>
      <c r="E303" s="265" t="s">
        <v>2142</v>
      </c>
      <c r="F303" s="264" t="s">
        <v>125</v>
      </c>
      <c r="G303" s="263" t="s">
        <v>2143</v>
      </c>
      <c r="H303" s="263" t="s">
        <v>543</v>
      </c>
      <c r="I303" s="288"/>
      <c r="J303" s="196"/>
      <c r="K303" s="196"/>
      <c r="L303" s="196"/>
      <c r="M303" s="270"/>
      <c r="N303" s="270"/>
      <c r="O303" s="33"/>
      <c r="P303" s="107"/>
      <c r="Q303" s="279"/>
      <c r="R303" s="279"/>
      <c r="S303" s="278">
        <v>45456</v>
      </c>
      <c r="T303" s="279" t="s">
        <v>2117</v>
      </c>
      <c r="U303" s="268" t="str">
        <f t="array" ref="U303">IFERROR(IF(INDEX(三跨两临近重点区段!$F:$F,MATCH(1,(MONTH(三跨两临近重点区段!$H:$H)=7)*(三跨两临近重点区段!$A:$A=D303),0))="已取消","已取消",INDEX(三跨两临近重点区段!$H:$H,MATCH(1,(MONTH(三跨两临近重点区段!$H:$H)=7)*(三跨两临近重点区段!$A:$A=D303)*(三跨两临近重点区段!$F:$F="现存区段"),0))),"")</f>
        <v/>
      </c>
      <c r="V303" s="232" t="str">
        <f t="array" ref="V303">IFERROR(IF(INDEX(三跨两临近重点区段!$F:$F,MATCH(1,(MONTH(三跨两临近重点区段!$H:$H)=7)*(三跨两临近重点区段!$A:$A=D303),0))="已取消","已取消",INDEX(三跨两临近重点区段!$I:$I,MATCH(1,(MONTH(三跨两临近重点区段!$H:$H)=7)*(三跨两临近重点区段!$A:$A=D303)*(三跨两临近重点区段!$F:$F="现存区段"),0))),"")</f>
        <v/>
      </c>
      <c r="W303" s="268" t="str">
        <f t="array" ref="W303">IFERROR(IF(INDEX(三跨两临近重点区段!$F:$F,MATCH(1,(MONTH(三跨两临近重点区段!$H:$H)=8)*(三跨两临近重点区段!$A:$A=D303),0))="已取消","已取消",INDEX(三跨两临近重点区段!$H:$H,MATCH(1,(MONTH(三跨两临近重点区段!$H:$H)=8)*(三跨两临近重点区段!$A:$A=D303)*(三跨两临近重点区段!$F:$F="现存区段"),0))),"")</f>
        <v/>
      </c>
      <c r="X303" s="232" t="str">
        <f t="array" ref="X303">IFERROR(IF(INDEX(三跨两临近重点区段!$F:$F,MATCH(1,(MONTH(三跨两临近重点区段!$H:$H)=8)*(三跨两临近重点区段!$A:$A=D303),0))="已取消","已取消",INDEX(三跨两临近重点区段!$I:$I,MATCH(1,(MONTH(三跨两临近重点区段!$H:$H)=8)*(三跨两临近重点区段!$A:$A=D303)*(三跨两临近重点区段!$F:$F="现存区段"),0))),"")</f>
        <v/>
      </c>
      <c r="Y303" s="268" t="str">
        <f t="array" ref="Y303">IFERROR(IF(INDEX(三跨两临近重点区段!$F:$F,MATCH(1,(MONTH(三跨两临近重点区段!$H:$H)=9)*(三跨两临近重点区段!$A:$A=D303),0))="已取消","已取消",INDEX(三跨两临近重点区段!$H:$H,MATCH(1,(MONTH(三跨两临近重点区段!$H:$H)=9)*(三跨两临近重点区段!$A:$A=D303)*(三跨两临近重点区段!$F:$F="现存区段"),0))),"")</f>
        <v/>
      </c>
      <c r="Z303" s="232" t="str">
        <f t="array" ref="Z303">IFERROR(IF(INDEX(三跨两临近重点区段!$F:$F,MATCH(1,(MONTH(三跨两临近重点区段!$H:$H)=9)*(三跨两临近重点区段!$A:$A=D303),0))="已取消","已取消",INDEX(三跨两临近重点区段!$I:$I,MATCH(1,(MONTH(三跨两临近重点区段!$H:$H)=9)*(三跨两临近重点区段!$A:$A=D303)*(三跨两临近重点区段!$F:$F="现存区段"),0))),"")</f>
        <v/>
      </c>
      <c r="AA303" s="268" t="str">
        <f t="array" ref="AA303">IFERROR(IF(INDEX(三跨两临近重点区段!$F:$F,MATCH(1,(MONTH(三跨两临近重点区段!$H:$H)=10)*(三跨两临近重点区段!$A:$A=D303),0))="已取消","已取消",INDEX(三跨两临近重点区段!$H:$H,MATCH(1,(MONTH(三跨两临近重点区段!$H:$H)=10)*(三跨两临近重点区段!$A:$A=D303)*(三跨两临近重点区段!$F:$F="现存区段"),0))),"")</f>
        <v/>
      </c>
      <c r="AB303" s="72" t="str">
        <f t="array" ref="AB303">IFERROR(IF(INDEX(三跨两临近重点区段!$F:$F,MATCH(1,(MONTH(三跨两临近重点区段!$H:$H)=10)*(三跨两临近重点区段!$A:$A=D303),0))="已取消","已取消",INDEX(三跨两临近重点区段!$I:$I,MATCH(1,(MONTH(三跨两临近重点区段!$H:$H)=10)*(三跨两临近重点区段!$A:$A=D303)*(三跨两临近重点区段!$F:$F="现存区段"),0))),"")</f>
        <v/>
      </c>
      <c r="AC303" s="284" t="str">
        <f t="array" ref="AC303">IFERROR(IF(INDEX(三跨两临近重点区段!$F:$F,MATCH(1,(MONTH(三跨两临近重点区段!$H:$H)=11)*(三跨两临近重点区段!$A:$A=D303),0))="已取消","已取消",INDEX(三跨两临近重点区段!$H:$H,MATCH(1,(MONTH(三跨两临近重点区段!$H:$H)=11)*(三跨两临近重点区段!$A:$A=D303)*(三跨两临近重点区段!$F:$F="现存区段"),0))),"")</f>
        <v/>
      </c>
      <c r="AD303" s="72" t="str">
        <f t="array" ref="AD303">IFERROR(IF(INDEX(三跨两临近重点区段!$F:$F,MATCH(1,(MONTH(三跨两临近重点区段!$H:$H)=11)*(三跨两临近重点区段!$A:$A=D303),0))="已取消","已取消",INDEX(三跨两临近重点区段!$I:$I,MATCH(1,(MONTH(三跨两临近重点区段!$H:$H)=11)*(三跨两临近重点区段!$A:$A=D303)*(三跨两临近重点区段!$F:$F="现存区段"),0))),"")</f>
        <v/>
      </c>
      <c r="AE303" s="284" t="str">
        <f t="array" ref="AE303">IFERROR(IF(INDEX(三跨两临近重点区段!$F:$F,MATCH(1,(MONTH(三跨两临近重点区段!$H:$H)=12)*(三跨两临近重点区段!$A:$A=D303),0))="已取消","已取消",INDEX(三跨两临近重点区段!$H:$H,MATCH(1,(MONTH(三跨两临近重点区段!$H:$H)=12)*(三跨两临近重点区段!$A:$A=D303)*(三跨两临近重点区段!$F:$F="现存区段"),0))),"")</f>
        <v/>
      </c>
      <c r="AF303" s="72" t="str">
        <f t="array" ref="AF303">IFERROR(IF(INDEX(三跨两临近重点区段!$F:$F,MATCH(1,(MONTH(三跨两临近重点区段!$H:$H)=12)*(三跨两临近重点区段!$A:$A=D303),0))="已取消","已取消",INDEX(三跨两临近重点区段!$I:$I,MATCH(1,(MONTH(三跨两临近重点区段!$H:$H)=12)*(三跨两临近重点区段!$A:$A=D303)*(三跨两临近重点区段!$F:$F="现存区段"),0))),"")</f>
        <v/>
      </c>
      <c r="AH303" t="e">
        <f t="array" ref="AH303">INDEX(三跨两临近重点区段!$G:$G,MATCH(D303,三跨两临近重点区段!$A:$A,0))</f>
        <v>#N/A</v>
      </c>
    </row>
    <row r="304" ht="14.25" spans="1:34">
      <c r="A304" s="263" t="s">
        <v>150</v>
      </c>
      <c r="B304" s="264" t="s">
        <v>2580</v>
      </c>
      <c r="C304" s="263" t="s">
        <v>2328</v>
      </c>
      <c r="D304" s="263" t="s">
        <v>2599</v>
      </c>
      <c r="E304" s="265" t="s">
        <v>2142</v>
      </c>
      <c r="F304" s="264" t="s">
        <v>125</v>
      </c>
      <c r="G304" s="263" t="s">
        <v>2143</v>
      </c>
      <c r="H304" s="263" t="s">
        <v>689</v>
      </c>
      <c r="I304" s="288"/>
      <c r="J304" s="196"/>
      <c r="K304" s="196"/>
      <c r="L304" s="196"/>
      <c r="M304" s="270"/>
      <c r="N304" s="270"/>
      <c r="O304" s="33"/>
      <c r="P304" s="107"/>
      <c r="Q304" s="279"/>
      <c r="R304" s="279"/>
      <c r="S304" s="278">
        <v>45456</v>
      </c>
      <c r="T304" s="279" t="s">
        <v>2117</v>
      </c>
      <c r="U304" s="268" t="str">
        <f t="array" ref="U304">IFERROR(IF(INDEX(三跨两临近重点区段!$F:$F,MATCH(1,(MONTH(三跨两临近重点区段!$H:$H)=7)*(三跨两临近重点区段!$A:$A=D304),0))="已取消","已取消",INDEX(三跨两临近重点区段!$H:$H,MATCH(1,(MONTH(三跨两临近重点区段!$H:$H)=7)*(三跨两临近重点区段!$A:$A=D304)*(三跨两临近重点区段!$F:$F="现存区段"),0))),"")</f>
        <v/>
      </c>
      <c r="V304" s="232" t="str">
        <f t="array" ref="V304">IFERROR(IF(INDEX(三跨两临近重点区段!$F:$F,MATCH(1,(MONTH(三跨两临近重点区段!$H:$H)=7)*(三跨两临近重点区段!$A:$A=D304),0))="已取消","已取消",INDEX(三跨两临近重点区段!$I:$I,MATCH(1,(MONTH(三跨两临近重点区段!$H:$H)=7)*(三跨两临近重点区段!$A:$A=D304)*(三跨两临近重点区段!$F:$F="现存区段"),0))),"")</f>
        <v/>
      </c>
      <c r="W304" s="268" t="str">
        <f t="array" ref="W304">IFERROR(IF(INDEX(三跨两临近重点区段!$F:$F,MATCH(1,(MONTH(三跨两临近重点区段!$H:$H)=8)*(三跨两临近重点区段!$A:$A=D304),0))="已取消","已取消",INDEX(三跨两临近重点区段!$H:$H,MATCH(1,(MONTH(三跨两临近重点区段!$H:$H)=8)*(三跨两临近重点区段!$A:$A=D304)*(三跨两临近重点区段!$F:$F="现存区段"),0))),"")</f>
        <v/>
      </c>
      <c r="X304" s="232" t="str">
        <f t="array" ref="X304">IFERROR(IF(INDEX(三跨两临近重点区段!$F:$F,MATCH(1,(MONTH(三跨两临近重点区段!$H:$H)=8)*(三跨两临近重点区段!$A:$A=D304),0))="已取消","已取消",INDEX(三跨两临近重点区段!$I:$I,MATCH(1,(MONTH(三跨两临近重点区段!$H:$H)=8)*(三跨两临近重点区段!$A:$A=D304)*(三跨两临近重点区段!$F:$F="现存区段"),0))),"")</f>
        <v/>
      </c>
      <c r="Y304" s="268" t="str">
        <f t="array" ref="Y304">IFERROR(IF(INDEX(三跨两临近重点区段!$F:$F,MATCH(1,(MONTH(三跨两临近重点区段!$H:$H)=9)*(三跨两临近重点区段!$A:$A=D304),0))="已取消","已取消",INDEX(三跨两临近重点区段!$H:$H,MATCH(1,(MONTH(三跨两临近重点区段!$H:$H)=9)*(三跨两临近重点区段!$A:$A=D304)*(三跨两临近重点区段!$F:$F="现存区段"),0))),"")</f>
        <v/>
      </c>
      <c r="Z304" s="232" t="str">
        <f t="array" ref="Z304">IFERROR(IF(INDEX(三跨两临近重点区段!$F:$F,MATCH(1,(MONTH(三跨两临近重点区段!$H:$H)=9)*(三跨两临近重点区段!$A:$A=D304),0))="已取消","已取消",INDEX(三跨两临近重点区段!$I:$I,MATCH(1,(MONTH(三跨两临近重点区段!$H:$H)=9)*(三跨两临近重点区段!$A:$A=D304)*(三跨两临近重点区段!$F:$F="现存区段"),0))),"")</f>
        <v/>
      </c>
      <c r="AA304" s="268" t="str">
        <f t="array" ref="AA304">IFERROR(IF(INDEX(三跨两临近重点区段!$F:$F,MATCH(1,(MONTH(三跨两临近重点区段!$H:$H)=10)*(三跨两临近重点区段!$A:$A=D304),0))="已取消","已取消",INDEX(三跨两临近重点区段!$H:$H,MATCH(1,(MONTH(三跨两临近重点区段!$H:$H)=10)*(三跨两临近重点区段!$A:$A=D304)*(三跨两临近重点区段!$F:$F="现存区段"),0))),"")</f>
        <v/>
      </c>
      <c r="AB304" s="72" t="str">
        <f t="array" ref="AB304">IFERROR(IF(INDEX(三跨两临近重点区段!$F:$F,MATCH(1,(MONTH(三跨两临近重点区段!$H:$H)=10)*(三跨两临近重点区段!$A:$A=D304),0))="已取消","已取消",INDEX(三跨两临近重点区段!$I:$I,MATCH(1,(MONTH(三跨两临近重点区段!$H:$H)=10)*(三跨两临近重点区段!$A:$A=D304)*(三跨两临近重点区段!$F:$F="现存区段"),0))),"")</f>
        <v/>
      </c>
      <c r="AC304" s="284" t="str">
        <f t="array" ref="AC304">IFERROR(IF(INDEX(三跨两临近重点区段!$F:$F,MATCH(1,(MONTH(三跨两临近重点区段!$H:$H)=11)*(三跨两临近重点区段!$A:$A=D304),0))="已取消","已取消",INDEX(三跨两临近重点区段!$H:$H,MATCH(1,(MONTH(三跨两临近重点区段!$H:$H)=11)*(三跨两临近重点区段!$A:$A=D304)*(三跨两临近重点区段!$F:$F="现存区段"),0))),"")</f>
        <v/>
      </c>
      <c r="AD304" s="72" t="str">
        <f t="array" ref="AD304">IFERROR(IF(INDEX(三跨两临近重点区段!$F:$F,MATCH(1,(MONTH(三跨两临近重点区段!$H:$H)=11)*(三跨两临近重点区段!$A:$A=D304),0))="已取消","已取消",INDEX(三跨两临近重点区段!$I:$I,MATCH(1,(MONTH(三跨两临近重点区段!$H:$H)=11)*(三跨两临近重点区段!$A:$A=D304)*(三跨两临近重点区段!$F:$F="现存区段"),0))),"")</f>
        <v/>
      </c>
      <c r="AE304" s="284" t="str">
        <f t="array" ref="AE304">IFERROR(IF(INDEX(三跨两临近重点区段!$F:$F,MATCH(1,(MONTH(三跨两临近重点区段!$H:$H)=12)*(三跨两临近重点区段!$A:$A=D304),0))="已取消","已取消",INDEX(三跨两临近重点区段!$H:$H,MATCH(1,(MONTH(三跨两临近重点区段!$H:$H)=12)*(三跨两临近重点区段!$A:$A=D304)*(三跨两临近重点区段!$F:$F="现存区段"),0))),"")</f>
        <v/>
      </c>
      <c r="AF304" s="72" t="str">
        <f t="array" ref="AF304">IFERROR(IF(INDEX(三跨两临近重点区段!$F:$F,MATCH(1,(MONTH(三跨两临近重点区段!$H:$H)=12)*(三跨两临近重点区段!$A:$A=D304),0))="已取消","已取消",INDEX(三跨两临近重点区段!$I:$I,MATCH(1,(MONTH(三跨两临近重点区段!$H:$H)=12)*(三跨两临近重点区段!$A:$A=D304)*(三跨两临近重点区段!$F:$F="现存区段"),0))),"")</f>
        <v/>
      </c>
      <c r="AH304" t="e">
        <f t="array" ref="AH304">INDEX(三跨两临近重点区段!$G:$G,MATCH(D304,三跨两临近重点区段!$A:$A,0))</f>
        <v>#N/A</v>
      </c>
    </row>
    <row r="305" ht="14.25" spans="1:34">
      <c r="A305" s="263" t="s">
        <v>150</v>
      </c>
      <c r="B305" s="264" t="s">
        <v>2600</v>
      </c>
      <c r="C305" s="263" t="s">
        <v>2187</v>
      </c>
      <c r="D305" s="263" t="s">
        <v>2601</v>
      </c>
      <c r="E305" s="265" t="s">
        <v>2142</v>
      </c>
      <c r="F305" s="264" t="s">
        <v>125</v>
      </c>
      <c r="G305" s="263" t="s">
        <v>2143</v>
      </c>
      <c r="H305" s="263" t="s">
        <v>644</v>
      </c>
      <c r="I305" s="288"/>
      <c r="J305" s="196"/>
      <c r="K305" s="196"/>
      <c r="L305" s="196"/>
      <c r="M305" s="270"/>
      <c r="N305" s="270"/>
      <c r="O305" s="33"/>
      <c r="P305" s="107"/>
      <c r="Q305" s="279"/>
      <c r="R305" s="279"/>
      <c r="S305" s="278">
        <v>45456</v>
      </c>
      <c r="T305" s="279" t="s">
        <v>2117</v>
      </c>
      <c r="U305" s="268" t="str">
        <f t="array" ref="U305">IFERROR(IF(INDEX(三跨两临近重点区段!$F:$F,MATCH(1,(MONTH(三跨两临近重点区段!$H:$H)=7)*(三跨两临近重点区段!$A:$A=D305),0))="已取消","已取消",INDEX(三跨两临近重点区段!$H:$H,MATCH(1,(MONTH(三跨两临近重点区段!$H:$H)=7)*(三跨两临近重点区段!$A:$A=D305)*(三跨两临近重点区段!$F:$F="现存区段"),0))),"")</f>
        <v/>
      </c>
      <c r="V305" s="232" t="str">
        <f t="array" ref="V305">IFERROR(IF(INDEX(三跨两临近重点区段!$F:$F,MATCH(1,(MONTH(三跨两临近重点区段!$H:$H)=7)*(三跨两临近重点区段!$A:$A=D305),0))="已取消","已取消",INDEX(三跨两临近重点区段!$I:$I,MATCH(1,(MONTH(三跨两临近重点区段!$H:$H)=7)*(三跨两临近重点区段!$A:$A=D305)*(三跨两临近重点区段!$F:$F="现存区段"),0))),"")</f>
        <v/>
      </c>
      <c r="W305" s="268" t="str">
        <f t="array" ref="W305">IFERROR(IF(INDEX(三跨两临近重点区段!$F:$F,MATCH(1,(MONTH(三跨两临近重点区段!$H:$H)=8)*(三跨两临近重点区段!$A:$A=D305),0))="已取消","已取消",INDEX(三跨两临近重点区段!$H:$H,MATCH(1,(MONTH(三跨两临近重点区段!$H:$H)=8)*(三跨两临近重点区段!$A:$A=D305)*(三跨两临近重点区段!$F:$F="现存区段"),0))),"")</f>
        <v/>
      </c>
      <c r="X305" s="232" t="str">
        <f t="array" ref="X305">IFERROR(IF(INDEX(三跨两临近重点区段!$F:$F,MATCH(1,(MONTH(三跨两临近重点区段!$H:$H)=8)*(三跨两临近重点区段!$A:$A=D305),0))="已取消","已取消",INDEX(三跨两临近重点区段!$I:$I,MATCH(1,(MONTH(三跨两临近重点区段!$H:$H)=8)*(三跨两临近重点区段!$A:$A=D305)*(三跨两临近重点区段!$F:$F="现存区段"),0))),"")</f>
        <v/>
      </c>
      <c r="Y305" s="268" t="str">
        <f t="array" ref="Y305">IFERROR(IF(INDEX(三跨两临近重点区段!$F:$F,MATCH(1,(MONTH(三跨两临近重点区段!$H:$H)=9)*(三跨两临近重点区段!$A:$A=D305),0))="已取消","已取消",INDEX(三跨两临近重点区段!$H:$H,MATCH(1,(MONTH(三跨两临近重点区段!$H:$H)=9)*(三跨两临近重点区段!$A:$A=D305)*(三跨两临近重点区段!$F:$F="现存区段"),0))),"")</f>
        <v/>
      </c>
      <c r="Z305" s="232" t="str">
        <f t="array" ref="Z305">IFERROR(IF(INDEX(三跨两临近重点区段!$F:$F,MATCH(1,(MONTH(三跨两临近重点区段!$H:$H)=9)*(三跨两临近重点区段!$A:$A=D305),0))="已取消","已取消",INDEX(三跨两临近重点区段!$I:$I,MATCH(1,(MONTH(三跨两临近重点区段!$H:$H)=9)*(三跨两临近重点区段!$A:$A=D305)*(三跨两临近重点区段!$F:$F="现存区段"),0))),"")</f>
        <v/>
      </c>
      <c r="AA305" s="268" t="str">
        <f t="array" ref="AA305">IFERROR(IF(INDEX(三跨两临近重点区段!$F:$F,MATCH(1,(MONTH(三跨两临近重点区段!$H:$H)=10)*(三跨两临近重点区段!$A:$A=D305),0))="已取消","已取消",INDEX(三跨两临近重点区段!$H:$H,MATCH(1,(MONTH(三跨两临近重点区段!$H:$H)=10)*(三跨两临近重点区段!$A:$A=D305)*(三跨两临近重点区段!$F:$F="现存区段"),0))),"")</f>
        <v/>
      </c>
      <c r="AB305" s="72" t="str">
        <f t="array" ref="AB305">IFERROR(IF(INDEX(三跨两临近重点区段!$F:$F,MATCH(1,(MONTH(三跨两临近重点区段!$H:$H)=10)*(三跨两临近重点区段!$A:$A=D305),0))="已取消","已取消",INDEX(三跨两临近重点区段!$I:$I,MATCH(1,(MONTH(三跨两临近重点区段!$H:$H)=10)*(三跨两临近重点区段!$A:$A=D305)*(三跨两临近重点区段!$F:$F="现存区段"),0))),"")</f>
        <v/>
      </c>
      <c r="AC305" s="284" t="str">
        <f t="array" ref="AC305">IFERROR(IF(INDEX(三跨两临近重点区段!$F:$F,MATCH(1,(MONTH(三跨两临近重点区段!$H:$H)=11)*(三跨两临近重点区段!$A:$A=D305),0))="已取消","已取消",INDEX(三跨两临近重点区段!$H:$H,MATCH(1,(MONTH(三跨两临近重点区段!$H:$H)=11)*(三跨两临近重点区段!$A:$A=D305)*(三跨两临近重点区段!$F:$F="现存区段"),0))),"")</f>
        <v/>
      </c>
      <c r="AD305" s="72" t="str">
        <f t="array" ref="AD305">IFERROR(IF(INDEX(三跨两临近重点区段!$F:$F,MATCH(1,(MONTH(三跨两临近重点区段!$H:$H)=11)*(三跨两临近重点区段!$A:$A=D305),0))="已取消","已取消",INDEX(三跨两临近重点区段!$I:$I,MATCH(1,(MONTH(三跨两临近重点区段!$H:$H)=11)*(三跨两临近重点区段!$A:$A=D305)*(三跨两临近重点区段!$F:$F="现存区段"),0))),"")</f>
        <v/>
      </c>
      <c r="AE305" s="284" t="str">
        <f t="array" ref="AE305">IFERROR(IF(INDEX(三跨两临近重点区段!$F:$F,MATCH(1,(MONTH(三跨两临近重点区段!$H:$H)=12)*(三跨两临近重点区段!$A:$A=D305),0))="已取消","已取消",INDEX(三跨两临近重点区段!$H:$H,MATCH(1,(MONTH(三跨两临近重点区段!$H:$H)=12)*(三跨两临近重点区段!$A:$A=D305)*(三跨两临近重点区段!$F:$F="现存区段"),0))),"")</f>
        <v/>
      </c>
      <c r="AF305" s="72" t="str">
        <f t="array" ref="AF305">IFERROR(IF(INDEX(三跨两临近重点区段!$F:$F,MATCH(1,(MONTH(三跨两临近重点区段!$H:$H)=12)*(三跨两临近重点区段!$A:$A=D305),0))="已取消","已取消",INDEX(三跨两临近重点区段!$I:$I,MATCH(1,(MONTH(三跨两临近重点区段!$H:$H)=12)*(三跨两临近重点区段!$A:$A=D305)*(三跨两临近重点区段!$F:$F="现存区段"),0))),"")</f>
        <v/>
      </c>
      <c r="AH305" t="e">
        <f t="array" ref="AH305">INDEX(三跨两临近重点区段!$G:$G,MATCH(D305,三跨两临近重点区段!$A:$A,0))</f>
        <v>#N/A</v>
      </c>
    </row>
    <row r="306" ht="14.25" spans="1:34">
      <c r="A306" s="263" t="s">
        <v>150</v>
      </c>
      <c r="B306" s="264" t="s">
        <v>2600</v>
      </c>
      <c r="C306" s="263" t="s">
        <v>2157</v>
      </c>
      <c r="D306" s="263" t="s">
        <v>2602</v>
      </c>
      <c r="E306" s="265" t="s">
        <v>2142</v>
      </c>
      <c r="F306" s="264" t="s">
        <v>125</v>
      </c>
      <c r="G306" s="263" t="s">
        <v>2143</v>
      </c>
      <c r="H306" s="263" t="s">
        <v>644</v>
      </c>
      <c r="I306" s="288"/>
      <c r="J306" s="196"/>
      <c r="K306" s="196"/>
      <c r="L306" s="196"/>
      <c r="M306" s="270"/>
      <c r="N306" s="270"/>
      <c r="O306" s="33"/>
      <c r="P306" s="107"/>
      <c r="Q306" s="279"/>
      <c r="R306" s="279"/>
      <c r="S306" s="278">
        <v>45456</v>
      </c>
      <c r="T306" s="279" t="s">
        <v>2117</v>
      </c>
      <c r="U306" s="268" t="str">
        <f t="array" ref="U306">IFERROR(IF(INDEX(三跨两临近重点区段!$F:$F,MATCH(1,(MONTH(三跨两临近重点区段!$H:$H)=7)*(三跨两临近重点区段!$A:$A=D306),0))="已取消","已取消",INDEX(三跨两临近重点区段!$H:$H,MATCH(1,(MONTH(三跨两临近重点区段!$H:$H)=7)*(三跨两临近重点区段!$A:$A=D306)*(三跨两临近重点区段!$F:$F="现存区段"),0))),"")</f>
        <v/>
      </c>
      <c r="V306" s="232" t="str">
        <f t="array" ref="V306">IFERROR(IF(INDEX(三跨两临近重点区段!$F:$F,MATCH(1,(MONTH(三跨两临近重点区段!$H:$H)=7)*(三跨两临近重点区段!$A:$A=D306),0))="已取消","已取消",INDEX(三跨两临近重点区段!$I:$I,MATCH(1,(MONTH(三跨两临近重点区段!$H:$H)=7)*(三跨两临近重点区段!$A:$A=D306)*(三跨两临近重点区段!$F:$F="现存区段"),0))),"")</f>
        <v/>
      </c>
      <c r="W306" s="268" t="str">
        <f t="array" ref="W306">IFERROR(IF(INDEX(三跨两临近重点区段!$F:$F,MATCH(1,(MONTH(三跨两临近重点区段!$H:$H)=8)*(三跨两临近重点区段!$A:$A=D306),0))="已取消","已取消",INDEX(三跨两临近重点区段!$H:$H,MATCH(1,(MONTH(三跨两临近重点区段!$H:$H)=8)*(三跨两临近重点区段!$A:$A=D306)*(三跨两临近重点区段!$F:$F="现存区段"),0))),"")</f>
        <v/>
      </c>
      <c r="X306" s="232" t="str">
        <f t="array" ref="X306">IFERROR(IF(INDEX(三跨两临近重点区段!$F:$F,MATCH(1,(MONTH(三跨两临近重点区段!$H:$H)=8)*(三跨两临近重点区段!$A:$A=D306),0))="已取消","已取消",INDEX(三跨两临近重点区段!$I:$I,MATCH(1,(MONTH(三跨两临近重点区段!$H:$H)=8)*(三跨两临近重点区段!$A:$A=D306)*(三跨两临近重点区段!$F:$F="现存区段"),0))),"")</f>
        <v/>
      </c>
      <c r="Y306" s="268" t="str">
        <f t="array" ref="Y306">IFERROR(IF(INDEX(三跨两临近重点区段!$F:$F,MATCH(1,(MONTH(三跨两临近重点区段!$H:$H)=9)*(三跨两临近重点区段!$A:$A=D306),0))="已取消","已取消",INDEX(三跨两临近重点区段!$H:$H,MATCH(1,(MONTH(三跨两临近重点区段!$H:$H)=9)*(三跨两临近重点区段!$A:$A=D306)*(三跨两临近重点区段!$F:$F="现存区段"),0))),"")</f>
        <v/>
      </c>
      <c r="Z306" s="232" t="str">
        <f t="array" ref="Z306">IFERROR(IF(INDEX(三跨两临近重点区段!$F:$F,MATCH(1,(MONTH(三跨两临近重点区段!$H:$H)=9)*(三跨两临近重点区段!$A:$A=D306),0))="已取消","已取消",INDEX(三跨两临近重点区段!$I:$I,MATCH(1,(MONTH(三跨两临近重点区段!$H:$H)=9)*(三跨两临近重点区段!$A:$A=D306)*(三跨两临近重点区段!$F:$F="现存区段"),0))),"")</f>
        <v/>
      </c>
      <c r="AA306" s="268" t="str">
        <f t="array" ref="AA306">IFERROR(IF(INDEX(三跨两临近重点区段!$F:$F,MATCH(1,(MONTH(三跨两临近重点区段!$H:$H)=10)*(三跨两临近重点区段!$A:$A=D306),0))="已取消","已取消",INDEX(三跨两临近重点区段!$H:$H,MATCH(1,(MONTH(三跨两临近重点区段!$H:$H)=10)*(三跨两临近重点区段!$A:$A=D306)*(三跨两临近重点区段!$F:$F="现存区段"),0))),"")</f>
        <v/>
      </c>
      <c r="AB306" s="72" t="str">
        <f t="array" ref="AB306">IFERROR(IF(INDEX(三跨两临近重点区段!$F:$F,MATCH(1,(MONTH(三跨两临近重点区段!$H:$H)=10)*(三跨两临近重点区段!$A:$A=D306),0))="已取消","已取消",INDEX(三跨两临近重点区段!$I:$I,MATCH(1,(MONTH(三跨两临近重点区段!$H:$H)=10)*(三跨两临近重点区段!$A:$A=D306)*(三跨两临近重点区段!$F:$F="现存区段"),0))),"")</f>
        <v/>
      </c>
      <c r="AC306" s="284" t="str">
        <f t="array" ref="AC306">IFERROR(IF(INDEX(三跨两临近重点区段!$F:$F,MATCH(1,(MONTH(三跨两临近重点区段!$H:$H)=11)*(三跨两临近重点区段!$A:$A=D306),0))="已取消","已取消",INDEX(三跨两临近重点区段!$H:$H,MATCH(1,(MONTH(三跨两临近重点区段!$H:$H)=11)*(三跨两临近重点区段!$A:$A=D306)*(三跨两临近重点区段!$F:$F="现存区段"),0))),"")</f>
        <v/>
      </c>
      <c r="AD306" s="72" t="str">
        <f t="array" ref="AD306">IFERROR(IF(INDEX(三跨两临近重点区段!$F:$F,MATCH(1,(MONTH(三跨两临近重点区段!$H:$H)=11)*(三跨两临近重点区段!$A:$A=D306),0))="已取消","已取消",INDEX(三跨两临近重点区段!$I:$I,MATCH(1,(MONTH(三跨两临近重点区段!$H:$H)=11)*(三跨两临近重点区段!$A:$A=D306)*(三跨两临近重点区段!$F:$F="现存区段"),0))),"")</f>
        <v/>
      </c>
      <c r="AE306" s="284" t="str">
        <f t="array" ref="AE306">IFERROR(IF(INDEX(三跨两临近重点区段!$F:$F,MATCH(1,(MONTH(三跨两临近重点区段!$H:$H)=12)*(三跨两临近重点区段!$A:$A=D306),0))="已取消","已取消",INDEX(三跨两临近重点区段!$H:$H,MATCH(1,(MONTH(三跨两临近重点区段!$H:$H)=12)*(三跨两临近重点区段!$A:$A=D306)*(三跨两临近重点区段!$F:$F="现存区段"),0))),"")</f>
        <v/>
      </c>
      <c r="AF306" s="72" t="str">
        <f t="array" ref="AF306">IFERROR(IF(INDEX(三跨两临近重点区段!$F:$F,MATCH(1,(MONTH(三跨两临近重点区段!$H:$H)=12)*(三跨两临近重点区段!$A:$A=D306),0))="已取消","已取消",INDEX(三跨两临近重点区段!$I:$I,MATCH(1,(MONTH(三跨两临近重点区段!$H:$H)=12)*(三跨两临近重点区段!$A:$A=D306)*(三跨两临近重点区段!$F:$F="现存区段"),0))),"")</f>
        <v/>
      </c>
      <c r="AH306" t="e">
        <f t="array" ref="AH306">INDEX(三跨两临近重点区段!$G:$G,MATCH(D306,三跨两临近重点区段!$A:$A,0))</f>
        <v>#N/A</v>
      </c>
    </row>
    <row r="307" ht="14.25" spans="1:34">
      <c r="A307" s="263" t="s">
        <v>150</v>
      </c>
      <c r="B307" s="264" t="s">
        <v>2603</v>
      </c>
      <c r="C307" s="263" t="s">
        <v>2428</v>
      </c>
      <c r="D307" s="263" t="s">
        <v>2604</v>
      </c>
      <c r="E307" s="265" t="s">
        <v>2142</v>
      </c>
      <c r="F307" s="264" t="s">
        <v>125</v>
      </c>
      <c r="G307" s="263" t="s">
        <v>2143</v>
      </c>
      <c r="H307" s="263" t="s">
        <v>564</v>
      </c>
      <c r="I307" s="288"/>
      <c r="J307" s="196"/>
      <c r="K307" s="196"/>
      <c r="L307" s="196"/>
      <c r="M307" s="270"/>
      <c r="N307" s="270"/>
      <c r="O307" s="33"/>
      <c r="P307" s="107"/>
      <c r="Q307" s="279"/>
      <c r="R307" s="279"/>
      <c r="S307" s="278">
        <v>45456</v>
      </c>
      <c r="T307" s="279" t="s">
        <v>2117</v>
      </c>
      <c r="U307" s="268" t="str">
        <f t="array" ref="U307">IFERROR(IF(INDEX(三跨两临近重点区段!$F:$F,MATCH(1,(MONTH(三跨两临近重点区段!$H:$H)=7)*(三跨两临近重点区段!$A:$A=D307),0))="已取消","已取消",INDEX(三跨两临近重点区段!$H:$H,MATCH(1,(MONTH(三跨两临近重点区段!$H:$H)=7)*(三跨两临近重点区段!$A:$A=D307)*(三跨两临近重点区段!$F:$F="现存区段"),0))),"")</f>
        <v/>
      </c>
      <c r="V307" s="232" t="str">
        <f t="array" ref="V307">IFERROR(IF(INDEX(三跨两临近重点区段!$F:$F,MATCH(1,(MONTH(三跨两临近重点区段!$H:$H)=7)*(三跨两临近重点区段!$A:$A=D307),0))="已取消","已取消",INDEX(三跨两临近重点区段!$I:$I,MATCH(1,(MONTH(三跨两临近重点区段!$H:$H)=7)*(三跨两临近重点区段!$A:$A=D307)*(三跨两临近重点区段!$F:$F="现存区段"),0))),"")</f>
        <v/>
      </c>
      <c r="W307" s="268" t="str">
        <f t="array" ref="W307">IFERROR(IF(INDEX(三跨两临近重点区段!$F:$F,MATCH(1,(MONTH(三跨两临近重点区段!$H:$H)=8)*(三跨两临近重点区段!$A:$A=D307),0))="已取消","已取消",INDEX(三跨两临近重点区段!$H:$H,MATCH(1,(MONTH(三跨两临近重点区段!$H:$H)=8)*(三跨两临近重点区段!$A:$A=D307)*(三跨两临近重点区段!$F:$F="现存区段"),0))),"")</f>
        <v/>
      </c>
      <c r="X307" s="232" t="str">
        <f t="array" ref="X307">IFERROR(IF(INDEX(三跨两临近重点区段!$F:$F,MATCH(1,(MONTH(三跨两临近重点区段!$H:$H)=8)*(三跨两临近重点区段!$A:$A=D307),0))="已取消","已取消",INDEX(三跨两临近重点区段!$I:$I,MATCH(1,(MONTH(三跨两临近重点区段!$H:$H)=8)*(三跨两临近重点区段!$A:$A=D307)*(三跨两临近重点区段!$F:$F="现存区段"),0))),"")</f>
        <v/>
      </c>
      <c r="Y307" s="268" t="str">
        <f t="array" ref="Y307">IFERROR(IF(INDEX(三跨两临近重点区段!$F:$F,MATCH(1,(MONTH(三跨两临近重点区段!$H:$H)=9)*(三跨两临近重点区段!$A:$A=D307),0))="已取消","已取消",INDEX(三跨两临近重点区段!$H:$H,MATCH(1,(MONTH(三跨两临近重点区段!$H:$H)=9)*(三跨两临近重点区段!$A:$A=D307)*(三跨两临近重点区段!$F:$F="现存区段"),0))),"")</f>
        <v/>
      </c>
      <c r="Z307" s="232" t="str">
        <f t="array" ref="Z307">IFERROR(IF(INDEX(三跨两临近重点区段!$F:$F,MATCH(1,(MONTH(三跨两临近重点区段!$H:$H)=9)*(三跨两临近重点区段!$A:$A=D307),0))="已取消","已取消",INDEX(三跨两临近重点区段!$I:$I,MATCH(1,(MONTH(三跨两临近重点区段!$H:$H)=9)*(三跨两临近重点区段!$A:$A=D307)*(三跨两临近重点区段!$F:$F="现存区段"),0))),"")</f>
        <v/>
      </c>
      <c r="AA307" s="268" t="str">
        <f t="array" ref="AA307">IFERROR(IF(INDEX(三跨两临近重点区段!$F:$F,MATCH(1,(MONTH(三跨两临近重点区段!$H:$H)=10)*(三跨两临近重点区段!$A:$A=D307),0))="已取消","已取消",INDEX(三跨两临近重点区段!$H:$H,MATCH(1,(MONTH(三跨两临近重点区段!$H:$H)=10)*(三跨两临近重点区段!$A:$A=D307)*(三跨两临近重点区段!$F:$F="现存区段"),0))),"")</f>
        <v/>
      </c>
      <c r="AB307" s="72" t="str">
        <f t="array" ref="AB307">IFERROR(IF(INDEX(三跨两临近重点区段!$F:$F,MATCH(1,(MONTH(三跨两临近重点区段!$H:$H)=10)*(三跨两临近重点区段!$A:$A=D307),0))="已取消","已取消",INDEX(三跨两临近重点区段!$I:$I,MATCH(1,(MONTH(三跨两临近重点区段!$H:$H)=10)*(三跨两临近重点区段!$A:$A=D307)*(三跨两临近重点区段!$F:$F="现存区段"),0))),"")</f>
        <v/>
      </c>
      <c r="AC307" s="284" t="str">
        <f t="array" ref="AC307">IFERROR(IF(INDEX(三跨两临近重点区段!$F:$F,MATCH(1,(MONTH(三跨两临近重点区段!$H:$H)=11)*(三跨两临近重点区段!$A:$A=D307),0))="已取消","已取消",INDEX(三跨两临近重点区段!$H:$H,MATCH(1,(MONTH(三跨两临近重点区段!$H:$H)=11)*(三跨两临近重点区段!$A:$A=D307)*(三跨两临近重点区段!$F:$F="现存区段"),0))),"")</f>
        <v/>
      </c>
      <c r="AD307" s="72" t="str">
        <f t="array" ref="AD307">IFERROR(IF(INDEX(三跨两临近重点区段!$F:$F,MATCH(1,(MONTH(三跨两临近重点区段!$H:$H)=11)*(三跨两临近重点区段!$A:$A=D307),0))="已取消","已取消",INDEX(三跨两临近重点区段!$I:$I,MATCH(1,(MONTH(三跨两临近重点区段!$H:$H)=11)*(三跨两临近重点区段!$A:$A=D307)*(三跨两临近重点区段!$F:$F="现存区段"),0))),"")</f>
        <v/>
      </c>
      <c r="AE307" s="284" t="str">
        <f t="array" ref="AE307">IFERROR(IF(INDEX(三跨两临近重点区段!$F:$F,MATCH(1,(MONTH(三跨两临近重点区段!$H:$H)=12)*(三跨两临近重点区段!$A:$A=D307),0))="已取消","已取消",INDEX(三跨两临近重点区段!$H:$H,MATCH(1,(MONTH(三跨两临近重点区段!$H:$H)=12)*(三跨两临近重点区段!$A:$A=D307)*(三跨两临近重点区段!$F:$F="现存区段"),0))),"")</f>
        <v/>
      </c>
      <c r="AF307" s="72" t="str">
        <f t="array" ref="AF307">IFERROR(IF(INDEX(三跨两临近重点区段!$F:$F,MATCH(1,(MONTH(三跨两临近重点区段!$H:$H)=12)*(三跨两临近重点区段!$A:$A=D307),0))="已取消","已取消",INDEX(三跨两临近重点区段!$I:$I,MATCH(1,(MONTH(三跨两临近重点区段!$H:$H)=12)*(三跨两临近重点区段!$A:$A=D307)*(三跨两临近重点区段!$F:$F="现存区段"),0))),"")</f>
        <v/>
      </c>
      <c r="AH307" t="e">
        <f t="array" ref="AH307">INDEX(三跨两临近重点区段!$G:$G,MATCH(D307,三跨两临近重点区段!$A:$A,0))</f>
        <v>#N/A</v>
      </c>
    </row>
    <row r="308" ht="14.25" spans="1:34">
      <c r="A308" s="263" t="s">
        <v>150</v>
      </c>
      <c r="B308" s="264" t="s">
        <v>2605</v>
      </c>
      <c r="C308" s="263" t="s">
        <v>2191</v>
      </c>
      <c r="D308" s="263" t="s">
        <v>2606</v>
      </c>
      <c r="E308" s="265" t="s">
        <v>2142</v>
      </c>
      <c r="F308" s="264" t="s">
        <v>125</v>
      </c>
      <c r="G308" s="263" t="s">
        <v>2143</v>
      </c>
      <c r="H308" s="263" t="s">
        <v>644</v>
      </c>
      <c r="I308" s="288"/>
      <c r="J308" s="196"/>
      <c r="K308" s="196"/>
      <c r="L308" s="196"/>
      <c r="M308" s="270"/>
      <c r="N308" s="270"/>
      <c r="O308" s="33"/>
      <c r="P308" s="107"/>
      <c r="Q308" s="279"/>
      <c r="R308" s="279"/>
      <c r="S308" s="278">
        <v>45456</v>
      </c>
      <c r="T308" s="279" t="s">
        <v>2117</v>
      </c>
      <c r="U308" s="268" t="str">
        <f t="array" ref="U308">IFERROR(IF(INDEX(三跨两临近重点区段!$F:$F,MATCH(1,(MONTH(三跨两临近重点区段!$H:$H)=7)*(三跨两临近重点区段!$A:$A=D308),0))="已取消","已取消",INDEX(三跨两临近重点区段!$H:$H,MATCH(1,(MONTH(三跨两临近重点区段!$H:$H)=7)*(三跨两临近重点区段!$A:$A=D308)*(三跨两临近重点区段!$F:$F="现存区段"),0))),"")</f>
        <v/>
      </c>
      <c r="V308" s="232" t="str">
        <f t="array" ref="V308">IFERROR(IF(INDEX(三跨两临近重点区段!$F:$F,MATCH(1,(MONTH(三跨两临近重点区段!$H:$H)=7)*(三跨两临近重点区段!$A:$A=D308),0))="已取消","已取消",INDEX(三跨两临近重点区段!$I:$I,MATCH(1,(MONTH(三跨两临近重点区段!$H:$H)=7)*(三跨两临近重点区段!$A:$A=D308)*(三跨两临近重点区段!$F:$F="现存区段"),0))),"")</f>
        <v/>
      </c>
      <c r="W308" s="268" t="str">
        <f t="array" ref="W308">IFERROR(IF(INDEX(三跨两临近重点区段!$F:$F,MATCH(1,(MONTH(三跨两临近重点区段!$H:$H)=8)*(三跨两临近重点区段!$A:$A=D308),0))="已取消","已取消",INDEX(三跨两临近重点区段!$H:$H,MATCH(1,(MONTH(三跨两临近重点区段!$H:$H)=8)*(三跨两临近重点区段!$A:$A=D308)*(三跨两临近重点区段!$F:$F="现存区段"),0))),"")</f>
        <v/>
      </c>
      <c r="X308" s="232" t="str">
        <f t="array" ref="X308">IFERROR(IF(INDEX(三跨两临近重点区段!$F:$F,MATCH(1,(MONTH(三跨两临近重点区段!$H:$H)=8)*(三跨两临近重点区段!$A:$A=D308),0))="已取消","已取消",INDEX(三跨两临近重点区段!$I:$I,MATCH(1,(MONTH(三跨两临近重点区段!$H:$H)=8)*(三跨两临近重点区段!$A:$A=D308)*(三跨两临近重点区段!$F:$F="现存区段"),0))),"")</f>
        <v/>
      </c>
      <c r="Y308" s="268" t="str">
        <f t="array" ref="Y308">IFERROR(IF(INDEX(三跨两临近重点区段!$F:$F,MATCH(1,(MONTH(三跨两临近重点区段!$H:$H)=9)*(三跨两临近重点区段!$A:$A=D308),0))="已取消","已取消",INDEX(三跨两临近重点区段!$H:$H,MATCH(1,(MONTH(三跨两临近重点区段!$H:$H)=9)*(三跨两临近重点区段!$A:$A=D308)*(三跨两临近重点区段!$F:$F="现存区段"),0))),"")</f>
        <v/>
      </c>
      <c r="Z308" s="232" t="str">
        <f t="array" ref="Z308">IFERROR(IF(INDEX(三跨两临近重点区段!$F:$F,MATCH(1,(MONTH(三跨两临近重点区段!$H:$H)=9)*(三跨两临近重点区段!$A:$A=D308),0))="已取消","已取消",INDEX(三跨两临近重点区段!$I:$I,MATCH(1,(MONTH(三跨两临近重点区段!$H:$H)=9)*(三跨两临近重点区段!$A:$A=D308)*(三跨两临近重点区段!$F:$F="现存区段"),0))),"")</f>
        <v/>
      </c>
      <c r="AA308" s="268" t="str">
        <f t="array" ref="AA308">IFERROR(IF(INDEX(三跨两临近重点区段!$F:$F,MATCH(1,(MONTH(三跨两临近重点区段!$H:$H)=10)*(三跨两临近重点区段!$A:$A=D308),0))="已取消","已取消",INDEX(三跨两临近重点区段!$H:$H,MATCH(1,(MONTH(三跨两临近重点区段!$H:$H)=10)*(三跨两临近重点区段!$A:$A=D308)*(三跨两临近重点区段!$F:$F="现存区段"),0))),"")</f>
        <v/>
      </c>
      <c r="AB308" s="72" t="str">
        <f t="array" ref="AB308">IFERROR(IF(INDEX(三跨两临近重点区段!$F:$F,MATCH(1,(MONTH(三跨两临近重点区段!$H:$H)=10)*(三跨两临近重点区段!$A:$A=D308),0))="已取消","已取消",INDEX(三跨两临近重点区段!$I:$I,MATCH(1,(MONTH(三跨两临近重点区段!$H:$H)=10)*(三跨两临近重点区段!$A:$A=D308)*(三跨两临近重点区段!$F:$F="现存区段"),0))),"")</f>
        <v/>
      </c>
      <c r="AC308" s="284" t="str">
        <f t="array" ref="AC308">IFERROR(IF(INDEX(三跨两临近重点区段!$F:$F,MATCH(1,(MONTH(三跨两临近重点区段!$H:$H)=11)*(三跨两临近重点区段!$A:$A=D308),0))="已取消","已取消",INDEX(三跨两临近重点区段!$H:$H,MATCH(1,(MONTH(三跨两临近重点区段!$H:$H)=11)*(三跨两临近重点区段!$A:$A=D308)*(三跨两临近重点区段!$F:$F="现存区段"),0))),"")</f>
        <v/>
      </c>
      <c r="AD308" s="72" t="str">
        <f t="array" ref="AD308">IFERROR(IF(INDEX(三跨两临近重点区段!$F:$F,MATCH(1,(MONTH(三跨两临近重点区段!$H:$H)=11)*(三跨两临近重点区段!$A:$A=D308),0))="已取消","已取消",INDEX(三跨两临近重点区段!$I:$I,MATCH(1,(MONTH(三跨两临近重点区段!$H:$H)=11)*(三跨两临近重点区段!$A:$A=D308)*(三跨两临近重点区段!$F:$F="现存区段"),0))),"")</f>
        <v/>
      </c>
      <c r="AE308" s="284" t="str">
        <f t="array" ref="AE308">IFERROR(IF(INDEX(三跨两临近重点区段!$F:$F,MATCH(1,(MONTH(三跨两临近重点区段!$H:$H)=12)*(三跨两临近重点区段!$A:$A=D308),0))="已取消","已取消",INDEX(三跨两临近重点区段!$H:$H,MATCH(1,(MONTH(三跨两临近重点区段!$H:$H)=12)*(三跨两临近重点区段!$A:$A=D308)*(三跨两临近重点区段!$F:$F="现存区段"),0))),"")</f>
        <v/>
      </c>
      <c r="AF308" s="72" t="str">
        <f t="array" ref="AF308">IFERROR(IF(INDEX(三跨两临近重点区段!$F:$F,MATCH(1,(MONTH(三跨两临近重点区段!$H:$H)=12)*(三跨两临近重点区段!$A:$A=D308),0))="已取消","已取消",INDEX(三跨两临近重点区段!$I:$I,MATCH(1,(MONTH(三跨两临近重点区段!$H:$H)=12)*(三跨两临近重点区段!$A:$A=D308)*(三跨两临近重点区段!$F:$F="现存区段"),0))),"")</f>
        <v/>
      </c>
      <c r="AH308" t="e">
        <f t="array" ref="AH308">INDEX(三跨两临近重点区段!$G:$G,MATCH(D308,三跨两临近重点区段!$A:$A,0))</f>
        <v>#N/A</v>
      </c>
    </row>
    <row r="309" ht="14.25" spans="1:34">
      <c r="A309" s="263" t="s">
        <v>363</v>
      </c>
      <c r="B309" s="264" t="s">
        <v>2607</v>
      </c>
      <c r="C309" s="263" t="s">
        <v>2187</v>
      </c>
      <c r="D309" s="263" t="s">
        <v>2608</v>
      </c>
      <c r="E309" s="265" t="s">
        <v>2142</v>
      </c>
      <c r="F309" s="264" t="s">
        <v>125</v>
      </c>
      <c r="G309" s="263" t="s">
        <v>2143</v>
      </c>
      <c r="H309" s="263" t="s">
        <v>620</v>
      </c>
      <c r="I309" s="288"/>
      <c r="J309" s="196"/>
      <c r="K309" s="196"/>
      <c r="L309" s="196"/>
      <c r="M309" s="270"/>
      <c r="N309" s="270"/>
      <c r="O309" s="33"/>
      <c r="P309" s="107"/>
      <c r="Q309" s="279"/>
      <c r="R309" s="279"/>
      <c r="S309" s="278">
        <v>45456</v>
      </c>
      <c r="T309" s="279" t="s">
        <v>2117</v>
      </c>
      <c r="U309" s="268" t="str">
        <f t="array" ref="U309">IFERROR(IF(INDEX(三跨两临近重点区段!$F:$F,MATCH(1,(MONTH(三跨两临近重点区段!$H:$H)=7)*(三跨两临近重点区段!$A:$A=D309),0))="已取消","已取消",INDEX(三跨两临近重点区段!$H:$H,MATCH(1,(MONTH(三跨两临近重点区段!$H:$H)=7)*(三跨两临近重点区段!$A:$A=D309)*(三跨两临近重点区段!$F:$F="现存区段"),0))),"")</f>
        <v/>
      </c>
      <c r="V309" s="232" t="str">
        <f t="array" ref="V309">IFERROR(IF(INDEX(三跨两临近重点区段!$F:$F,MATCH(1,(MONTH(三跨两临近重点区段!$H:$H)=7)*(三跨两临近重点区段!$A:$A=D309),0))="已取消","已取消",INDEX(三跨两临近重点区段!$I:$I,MATCH(1,(MONTH(三跨两临近重点区段!$H:$H)=7)*(三跨两临近重点区段!$A:$A=D309)*(三跨两临近重点区段!$F:$F="现存区段"),0))),"")</f>
        <v/>
      </c>
      <c r="W309" s="268" t="str">
        <f t="array" ref="W309">IFERROR(IF(INDEX(三跨两临近重点区段!$F:$F,MATCH(1,(MONTH(三跨两临近重点区段!$H:$H)=8)*(三跨两临近重点区段!$A:$A=D309),0))="已取消","已取消",INDEX(三跨两临近重点区段!$H:$H,MATCH(1,(MONTH(三跨两临近重点区段!$H:$H)=8)*(三跨两临近重点区段!$A:$A=D309)*(三跨两临近重点区段!$F:$F="现存区段"),0))),"")</f>
        <v/>
      </c>
      <c r="X309" s="232" t="str">
        <f t="array" ref="X309">IFERROR(IF(INDEX(三跨两临近重点区段!$F:$F,MATCH(1,(MONTH(三跨两临近重点区段!$H:$H)=8)*(三跨两临近重点区段!$A:$A=D309),0))="已取消","已取消",INDEX(三跨两临近重点区段!$I:$I,MATCH(1,(MONTH(三跨两临近重点区段!$H:$H)=8)*(三跨两临近重点区段!$A:$A=D309)*(三跨两临近重点区段!$F:$F="现存区段"),0))),"")</f>
        <v/>
      </c>
      <c r="Y309" s="268" t="str">
        <f t="array" ref="Y309">IFERROR(IF(INDEX(三跨两临近重点区段!$F:$F,MATCH(1,(MONTH(三跨两临近重点区段!$H:$H)=9)*(三跨两临近重点区段!$A:$A=D309),0))="已取消","已取消",INDEX(三跨两临近重点区段!$H:$H,MATCH(1,(MONTH(三跨两临近重点区段!$H:$H)=9)*(三跨两临近重点区段!$A:$A=D309)*(三跨两临近重点区段!$F:$F="现存区段"),0))),"")</f>
        <v/>
      </c>
      <c r="Z309" s="232" t="str">
        <f t="array" ref="Z309">IFERROR(IF(INDEX(三跨两临近重点区段!$F:$F,MATCH(1,(MONTH(三跨两临近重点区段!$H:$H)=9)*(三跨两临近重点区段!$A:$A=D309),0))="已取消","已取消",INDEX(三跨两临近重点区段!$I:$I,MATCH(1,(MONTH(三跨两临近重点区段!$H:$H)=9)*(三跨两临近重点区段!$A:$A=D309)*(三跨两临近重点区段!$F:$F="现存区段"),0))),"")</f>
        <v/>
      </c>
      <c r="AA309" s="268" t="str">
        <f t="array" ref="AA309">IFERROR(IF(INDEX(三跨两临近重点区段!$F:$F,MATCH(1,(MONTH(三跨两临近重点区段!$H:$H)=10)*(三跨两临近重点区段!$A:$A=D309),0))="已取消","已取消",INDEX(三跨两临近重点区段!$H:$H,MATCH(1,(MONTH(三跨两临近重点区段!$H:$H)=10)*(三跨两临近重点区段!$A:$A=D309)*(三跨两临近重点区段!$F:$F="现存区段"),0))),"")</f>
        <v/>
      </c>
      <c r="AB309" s="72" t="str">
        <f t="array" ref="AB309">IFERROR(IF(INDEX(三跨两临近重点区段!$F:$F,MATCH(1,(MONTH(三跨两临近重点区段!$H:$H)=10)*(三跨两临近重点区段!$A:$A=D309),0))="已取消","已取消",INDEX(三跨两临近重点区段!$I:$I,MATCH(1,(MONTH(三跨两临近重点区段!$H:$H)=10)*(三跨两临近重点区段!$A:$A=D309)*(三跨两临近重点区段!$F:$F="现存区段"),0))),"")</f>
        <v/>
      </c>
      <c r="AC309" s="284" t="str">
        <f t="array" ref="AC309">IFERROR(IF(INDEX(三跨两临近重点区段!$F:$F,MATCH(1,(MONTH(三跨两临近重点区段!$H:$H)=11)*(三跨两临近重点区段!$A:$A=D309),0))="已取消","已取消",INDEX(三跨两临近重点区段!$H:$H,MATCH(1,(MONTH(三跨两临近重点区段!$H:$H)=11)*(三跨两临近重点区段!$A:$A=D309)*(三跨两临近重点区段!$F:$F="现存区段"),0))),"")</f>
        <v/>
      </c>
      <c r="AD309" s="72" t="str">
        <f t="array" ref="AD309">IFERROR(IF(INDEX(三跨两临近重点区段!$F:$F,MATCH(1,(MONTH(三跨两临近重点区段!$H:$H)=11)*(三跨两临近重点区段!$A:$A=D309),0))="已取消","已取消",INDEX(三跨两临近重点区段!$I:$I,MATCH(1,(MONTH(三跨两临近重点区段!$H:$H)=11)*(三跨两临近重点区段!$A:$A=D309)*(三跨两临近重点区段!$F:$F="现存区段"),0))),"")</f>
        <v/>
      </c>
      <c r="AE309" s="284" t="str">
        <f t="array" ref="AE309">IFERROR(IF(INDEX(三跨两临近重点区段!$F:$F,MATCH(1,(MONTH(三跨两临近重点区段!$H:$H)=12)*(三跨两临近重点区段!$A:$A=D309),0))="已取消","已取消",INDEX(三跨两临近重点区段!$H:$H,MATCH(1,(MONTH(三跨两临近重点区段!$H:$H)=12)*(三跨两临近重点区段!$A:$A=D309)*(三跨两临近重点区段!$F:$F="现存区段"),0))),"")</f>
        <v/>
      </c>
      <c r="AF309" s="72" t="str">
        <f t="array" ref="AF309">IFERROR(IF(INDEX(三跨两临近重点区段!$F:$F,MATCH(1,(MONTH(三跨两临近重点区段!$H:$H)=12)*(三跨两临近重点区段!$A:$A=D309),0))="已取消","已取消",INDEX(三跨两临近重点区段!$I:$I,MATCH(1,(MONTH(三跨两临近重点区段!$H:$H)=12)*(三跨两临近重点区段!$A:$A=D309)*(三跨两临近重点区段!$F:$F="现存区段"),0))),"")</f>
        <v/>
      </c>
      <c r="AH309" t="e">
        <f t="array" ref="AH309">INDEX(三跨两临近重点区段!$G:$G,MATCH(D309,三跨两临近重点区段!$A:$A,0))</f>
        <v>#N/A</v>
      </c>
    </row>
    <row r="310" ht="14.25" spans="1:34">
      <c r="A310" s="263" t="s">
        <v>150</v>
      </c>
      <c r="B310" s="264" t="s">
        <v>2576</v>
      </c>
      <c r="C310" s="263" t="s">
        <v>2180</v>
      </c>
      <c r="D310" s="263" t="s">
        <v>2609</v>
      </c>
      <c r="E310" s="265" t="s">
        <v>2378</v>
      </c>
      <c r="F310" s="264" t="s">
        <v>125</v>
      </c>
      <c r="G310" s="263" t="s">
        <v>837</v>
      </c>
      <c r="H310" s="263" t="s">
        <v>826</v>
      </c>
      <c r="I310" s="288"/>
      <c r="J310" s="196"/>
      <c r="K310" s="196"/>
      <c r="L310" s="196"/>
      <c r="M310" s="270"/>
      <c r="N310" s="270"/>
      <c r="O310" s="33"/>
      <c r="P310" s="107"/>
      <c r="Q310" s="279"/>
      <c r="R310" s="279"/>
      <c r="S310" s="278">
        <v>45457</v>
      </c>
      <c r="T310" s="279" t="s">
        <v>2117</v>
      </c>
      <c r="U310" s="268" t="str">
        <f t="array" ref="U310">IFERROR(IF(INDEX(三跨两临近重点区段!$F:$F,MATCH(1,(MONTH(三跨两临近重点区段!$H:$H)=7)*(三跨两临近重点区段!$A:$A=D310),0))="已取消","已取消",INDEX(三跨两临近重点区段!$H:$H,MATCH(1,(MONTH(三跨两临近重点区段!$H:$H)=7)*(三跨两临近重点区段!$A:$A=D310)*(三跨两临近重点区段!$F:$F="现存区段"),0))),"")</f>
        <v/>
      </c>
      <c r="V310" s="232" t="str">
        <f t="array" ref="V310">IFERROR(IF(INDEX(三跨两临近重点区段!$F:$F,MATCH(1,(MONTH(三跨两临近重点区段!$H:$H)=7)*(三跨两临近重点区段!$A:$A=D310),0))="已取消","已取消",INDEX(三跨两临近重点区段!$I:$I,MATCH(1,(MONTH(三跨两临近重点区段!$H:$H)=7)*(三跨两临近重点区段!$A:$A=D310)*(三跨两临近重点区段!$F:$F="现存区段"),0))),"")</f>
        <v/>
      </c>
      <c r="W310" s="268" t="str">
        <f t="array" ref="W310">IFERROR(IF(INDEX(三跨两临近重点区段!$F:$F,MATCH(1,(MONTH(三跨两临近重点区段!$H:$H)=8)*(三跨两临近重点区段!$A:$A=D310),0))="已取消","已取消",INDEX(三跨两临近重点区段!$H:$H,MATCH(1,(MONTH(三跨两临近重点区段!$H:$H)=8)*(三跨两临近重点区段!$A:$A=D310)*(三跨两临近重点区段!$F:$F="现存区段"),0))),"")</f>
        <v/>
      </c>
      <c r="X310" s="232" t="str">
        <f t="array" ref="X310">IFERROR(IF(INDEX(三跨两临近重点区段!$F:$F,MATCH(1,(MONTH(三跨两临近重点区段!$H:$H)=8)*(三跨两临近重点区段!$A:$A=D310),0))="已取消","已取消",INDEX(三跨两临近重点区段!$I:$I,MATCH(1,(MONTH(三跨两临近重点区段!$H:$H)=8)*(三跨两临近重点区段!$A:$A=D310)*(三跨两临近重点区段!$F:$F="现存区段"),0))),"")</f>
        <v/>
      </c>
      <c r="Y310" s="268" t="str">
        <f t="array" ref="Y310">IFERROR(IF(INDEX(三跨两临近重点区段!$F:$F,MATCH(1,(MONTH(三跨两临近重点区段!$H:$H)=9)*(三跨两临近重点区段!$A:$A=D310),0))="已取消","已取消",INDEX(三跨两临近重点区段!$H:$H,MATCH(1,(MONTH(三跨两临近重点区段!$H:$H)=9)*(三跨两临近重点区段!$A:$A=D310)*(三跨两临近重点区段!$F:$F="现存区段"),0))),"")</f>
        <v/>
      </c>
      <c r="Z310" s="232" t="str">
        <f t="array" ref="Z310">IFERROR(IF(INDEX(三跨两临近重点区段!$F:$F,MATCH(1,(MONTH(三跨两临近重点区段!$H:$H)=9)*(三跨两临近重点区段!$A:$A=D310),0))="已取消","已取消",INDEX(三跨两临近重点区段!$I:$I,MATCH(1,(MONTH(三跨两临近重点区段!$H:$H)=9)*(三跨两临近重点区段!$A:$A=D310)*(三跨两临近重点区段!$F:$F="现存区段"),0))),"")</f>
        <v/>
      </c>
      <c r="AA310" s="268" t="str">
        <f t="array" ref="AA310">IFERROR(IF(INDEX(三跨两临近重点区段!$F:$F,MATCH(1,(MONTH(三跨两临近重点区段!$H:$H)=10)*(三跨两临近重点区段!$A:$A=D310),0))="已取消","已取消",INDEX(三跨两临近重点区段!$H:$H,MATCH(1,(MONTH(三跨两临近重点区段!$H:$H)=10)*(三跨两临近重点区段!$A:$A=D310)*(三跨两临近重点区段!$F:$F="现存区段"),0))),"")</f>
        <v/>
      </c>
      <c r="AB310" s="72" t="str">
        <f t="array" ref="AB310">IFERROR(IF(INDEX(三跨两临近重点区段!$F:$F,MATCH(1,(MONTH(三跨两临近重点区段!$H:$H)=10)*(三跨两临近重点区段!$A:$A=D310),0))="已取消","已取消",INDEX(三跨两临近重点区段!$I:$I,MATCH(1,(MONTH(三跨两临近重点区段!$H:$H)=10)*(三跨两临近重点区段!$A:$A=D310)*(三跨两临近重点区段!$F:$F="现存区段"),0))),"")</f>
        <v/>
      </c>
      <c r="AC310" s="284" t="str">
        <f t="array" ref="AC310">IFERROR(IF(INDEX(三跨两临近重点区段!$F:$F,MATCH(1,(MONTH(三跨两临近重点区段!$H:$H)=11)*(三跨两临近重点区段!$A:$A=D310),0))="已取消","已取消",INDEX(三跨两临近重点区段!$H:$H,MATCH(1,(MONTH(三跨两临近重点区段!$H:$H)=11)*(三跨两临近重点区段!$A:$A=D310)*(三跨两临近重点区段!$F:$F="现存区段"),0))),"")</f>
        <v/>
      </c>
      <c r="AD310" s="72" t="str">
        <f t="array" ref="AD310">IFERROR(IF(INDEX(三跨两临近重点区段!$F:$F,MATCH(1,(MONTH(三跨两临近重点区段!$H:$H)=11)*(三跨两临近重点区段!$A:$A=D310),0))="已取消","已取消",INDEX(三跨两临近重点区段!$I:$I,MATCH(1,(MONTH(三跨两临近重点区段!$H:$H)=11)*(三跨两临近重点区段!$A:$A=D310)*(三跨两临近重点区段!$F:$F="现存区段"),0))),"")</f>
        <v/>
      </c>
      <c r="AE310" s="284" t="str">
        <f t="array" ref="AE310">IFERROR(IF(INDEX(三跨两临近重点区段!$F:$F,MATCH(1,(MONTH(三跨两临近重点区段!$H:$H)=12)*(三跨两临近重点区段!$A:$A=D310),0))="已取消","已取消",INDEX(三跨两临近重点区段!$H:$H,MATCH(1,(MONTH(三跨两临近重点区段!$H:$H)=12)*(三跨两临近重点区段!$A:$A=D310)*(三跨两临近重点区段!$F:$F="现存区段"),0))),"")</f>
        <v/>
      </c>
      <c r="AF310" s="72" t="str">
        <f t="array" ref="AF310">IFERROR(IF(INDEX(三跨两临近重点区段!$F:$F,MATCH(1,(MONTH(三跨两临近重点区段!$H:$H)=12)*(三跨两临近重点区段!$A:$A=D310),0))="已取消","已取消",INDEX(三跨两临近重点区段!$I:$I,MATCH(1,(MONTH(三跨两临近重点区段!$H:$H)=12)*(三跨两临近重点区段!$A:$A=D310)*(三跨两临近重点区段!$F:$F="现存区段"),0))),"")</f>
        <v/>
      </c>
      <c r="AH310" t="e">
        <f t="array" ref="AH310">INDEX(三跨两临近重点区段!$G:$G,MATCH(D310,三跨两临近重点区段!$A:$A,0))</f>
        <v>#N/A</v>
      </c>
    </row>
    <row r="311" ht="14.25" spans="1:34">
      <c r="A311" s="263" t="s">
        <v>150</v>
      </c>
      <c r="B311" s="264" t="s">
        <v>2576</v>
      </c>
      <c r="C311" s="263" t="s">
        <v>2384</v>
      </c>
      <c r="D311" s="263" t="s">
        <v>2610</v>
      </c>
      <c r="E311" s="265" t="s">
        <v>2378</v>
      </c>
      <c r="F311" s="264" t="s">
        <v>125</v>
      </c>
      <c r="G311" s="263" t="s">
        <v>837</v>
      </c>
      <c r="H311" s="263" t="s">
        <v>799</v>
      </c>
      <c r="I311" s="288"/>
      <c r="J311" s="196"/>
      <c r="K311" s="196"/>
      <c r="L311" s="196"/>
      <c r="M311" s="270"/>
      <c r="N311" s="270"/>
      <c r="O311" s="33"/>
      <c r="P311" s="107"/>
      <c r="Q311" s="279"/>
      <c r="R311" s="279"/>
      <c r="S311" s="278">
        <v>45457</v>
      </c>
      <c r="T311" s="279" t="s">
        <v>2117</v>
      </c>
      <c r="U311" s="268" t="str">
        <f t="array" ref="U311">IFERROR(IF(INDEX(三跨两临近重点区段!$F:$F,MATCH(1,(MONTH(三跨两临近重点区段!$H:$H)=7)*(三跨两临近重点区段!$A:$A=D311),0))="已取消","已取消",INDEX(三跨两临近重点区段!$H:$H,MATCH(1,(MONTH(三跨两临近重点区段!$H:$H)=7)*(三跨两临近重点区段!$A:$A=D311)*(三跨两临近重点区段!$F:$F="现存区段"),0))),"")</f>
        <v/>
      </c>
      <c r="V311" s="232" t="str">
        <f t="array" ref="V311">IFERROR(IF(INDEX(三跨两临近重点区段!$F:$F,MATCH(1,(MONTH(三跨两临近重点区段!$H:$H)=7)*(三跨两临近重点区段!$A:$A=D311),0))="已取消","已取消",INDEX(三跨两临近重点区段!$I:$I,MATCH(1,(MONTH(三跨两临近重点区段!$H:$H)=7)*(三跨两临近重点区段!$A:$A=D311)*(三跨两临近重点区段!$F:$F="现存区段"),0))),"")</f>
        <v/>
      </c>
      <c r="W311" s="268" t="str">
        <f t="array" ref="W311">IFERROR(IF(INDEX(三跨两临近重点区段!$F:$F,MATCH(1,(MONTH(三跨两临近重点区段!$H:$H)=8)*(三跨两临近重点区段!$A:$A=D311),0))="已取消","已取消",INDEX(三跨两临近重点区段!$H:$H,MATCH(1,(MONTH(三跨两临近重点区段!$H:$H)=8)*(三跨两临近重点区段!$A:$A=D311)*(三跨两临近重点区段!$F:$F="现存区段"),0))),"")</f>
        <v/>
      </c>
      <c r="X311" s="232" t="str">
        <f t="array" ref="X311">IFERROR(IF(INDEX(三跨两临近重点区段!$F:$F,MATCH(1,(MONTH(三跨两临近重点区段!$H:$H)=8)*(三跨两临近重点区段!$A:$A=D311),0))="已取消","已取消",INDEX(三跨两临近重点区段!$I:$I,MATCH(1,(MONTH(三跨两临近重点区段!$H:$H)=8)*(三跨两临近重点区段!$A:$A=D311)*(三跨两临近重点区段!$F:$F="现存区段"),0))),"")</f>
        <v/>
      </c>
      <c r="Y311" s="268" t="str">
        <f t="array" ref="Y311">IFERROR(IF(INDEX(三跨两临近重点区段!$F:$F,MATCH(1,(MONTH(三跨两临近重点区段!$H:$H)=9)*(三跨两临近重点区段!$A:$A=D311),0))="已取消","已取消",INDEX(三跨两临近重点区段!$H:$H,MATCH(1,(MONTH(三跨两临近重点区段!$H:$H)=9)*(三跨两临近重点区段!$A:$A=D311)*(三跨两临近重点区段!$F:$F="现存区段"),0))),"")</f>
        <v/>
      </c>
      <c r="Z311" s="232" t="str">
        <f t="array" ref="Z311">IFERROR(IF(INDEX(三跨两临近重点区段!$F:$F,MATCH(1,(MONTH(三跨两临近重点区段!$H:$H)=9)*(三跨两临近重点区段!$A:$A=D311),0))="已取消","已取消",INDEX(三跨两临近重点区段!$I:$I,MATCH(1,(MONTH(三跨两临近重点区段!$H:$H)=9)*(三跨两临近重点区段!$A:$A=D311)*(三跨两临近重点区段!$F:$F="现存区段"),0))),"")</f>
        <v/>
      </c>
      <c r="AA311" s="268" t="str">
        <f t="array" ref="AA311">IFERROR(IF(INDEX(三跨两临近重点区段!$F:$F,MATCH(1,(MONTH(三跨两临近重点区段!$H:$H)=10)*(三跨两临近重点区段!$A:$A=D311),0))="已取消","已取消",INDEX(三跨两临近重点区段!$H:$H,MATCH(1,(MONTH(三跨两临近重点区段!$H:$H)=10)*(三跨两临近重点区段!$A:$A=D311)*(三跨两临近重点区段!$F:$F="现存区段"),0))),"")</f>
        <v/>
      </c>
      <c r="AB311" s="72" t="str">
        <f t="array" ref="AB311">IFERROR(IF(INDEX(三跨两临近重点区段!$F:$F,MATCH(1,(MONTH(三跨两临近重点区段!$H:$H)=10)*(三跨两临近重点区段!$A:$A=D311),0))="已取消","已取消",INDEX(三跨两临近重点区段!$I:$I,MATCH(1,(MONTH(三跨两临近重点区段!$H:$H)=10)*(三跨两临近重点区段!$A:$A=D311)*(三跨两临近重点区段!$F:$F="现存区段"),0))),"")</f>
        <v/>
      </c>
      <c r="AC311" s="284" t="str">
        <f t="array" ref="AC311">IFERROR(IF(INDEX(三跨两临近重点区段!$F:$F,MATCH(1,(MONTH(三跨两临近重点区段!$H:$H)=11)*(三跨两临近重点区段!$A:$A=D311),0))="已取消","已取消",INDEX(三跨两临近重点区段!$H:$H,MATCH(1,(MONTH(三跨两临近重点区段!$H:$H)=11)*(三跨两临近重点区段!$A:$A=D311)*(三跨两临近重点区段!$F:$F="现存区段"),0))),"")</f>
        <v/>
      </c>
      <c r="AD311" s="72" t="str">
        <f t="array" ref="AD311">IFERROR(IF(INDEX(三跨两临近重点区段!$F:$F,MATCH(1,(MONTH(三跨两临近重点区段!$H:$H)=11)*(三跨两临近重点区段!$A:$A=D311),0))="已取消","已取消",INDEX(三跨两临近重点区段!$I:$I,MATCH(1,(MONTH(三跨两临近重点区段!$H:$H)=11)*(三跨两临近重点区段!$A:$A=D311)*(三跨两临近重点区段!$F:$F="现存区段"),0))),"")</f>
        <v/>
      </c>
      <c r="AE311" s="284" t="str">
        <f t="array" ref="AE311">IFERROR(IF(INDEX(三跨两临近重点区段!$F:$F,MATCH(1,(MONTH(三跨两临近重点区段!$H:$H)=12)*(三跨两临近重点区段!$A:$A=D311),0))="已取消","已取消",INDEX(三跨两临近重点区段!$H:$H,MATCH(1,(MONTH(三跨两临近重点区段!$H:$H)=12)*(三跨两临近重点区段!$A:$A=D311)*(三跨两临近重点区段!$F:$F="现存区段"),0))),"")</f>
        <v/>
      </c>
      <c r="AF311" s="72" t="str">
        <f t="array" ref="AF311">IFERROR(IF(INDEX(三跨两临近重点区段!$F:$F,MATCH(1,(MONTH(三跨两临近重点区段!$H:$H)=12)*(三跨两临近重点区段!$A:$A=D311),0))="已取消","已取消",INDEX(三跨两临近重点区段!$I:$I,MATCH(1,(MONTH(三跨两临近重点区段!$H:$H)=12)*(三跨两临近重点区段!$A:$A=D311)*(三跨两临近重点区段!$F:$F="现存区段"),0))),"")</f>
        <v/>
      </c>
      <c r="AH311" t="e">
        <f t="array" ref="AH311">INDEX(三跨两临近重点区段!$G:$G,MATCH(D311,三跨两临近重点区段!$A:$A,0))</f>
        <v>#N/A</v>
      </c>
    </row>
    <row r="312" ht="14.25" spans="1:34">
      <c r="A312" s="263" t="s">
        <v>150</v>
      </c>
      <c r="B312" s="264" t="s">
        <v>2603</v>
      </c>
      <c r="C312" s="263" t="s">
        <v>2428</v>
      </c>
      <c r="D312" s="263" t="s">
        <v>2611</v>
      </c>
      <c r="E312" s="265" t="s">
        <v>2142</v>
      </c>
      <c r="F312" s="264" t="s">
        <v>125</v>
      </c>
      <c r="G312" s="263" t="s">
        <v>2143</v>
      </c>
      <c r="H312" s="263" t="s">
        <v>564</v>
      </c>
      <c r="I312" s="288"/>
      <c r="J312" s="196"/>
      <c r="K312" s="196"/>
      <c r="L312" s="196"/>
      <c r="M312" s="270"/>
      <c r="N312" s="270"/>
      <c r="O312" s="33"/>
      <c r="P312" s="107"/>
      <c r="Q312" s="279"/>
      <c r="R312" s="279"/>
      <c r="S312" s="278">
        <v>45456</v>
      </c>
      <c r="T312" s="279" t="s">
        <v>2117</v>
      </c>
      <c r="U312" s="268" t="str">
        <f t="array" ref="U312">IFERROR(IF(INDEX(三跨两临近重点区段!$F:$F,MATCH(1,(MONTH(三跨两临近重点区段!$H:$H)=7)*(三跨两临近重点区段!$A:$A=D312),0))="已取消","已取消",INDEX(三跨两临近重点区段!$H:$H,MATCH(1,(MONTH(三跨两临近重点区段!$H:$H)=7)*(三跨两临近重点区段!$A:$A=D312)*(三跨两临近重点区段!$F:$F="现存区段"),0))),"")</f>
        <v/>
      </c>
      <c r="V312" s="232" t="str">
        <f t="array" ref="V312">IFERROR(IF(INDEX(三跨两临近重点区段!$F:$F,MATCH(1,(MONTH(三跨两临近重点区段!$H:$H)=7)*(三跨两临近重点区段!$A:$A=D312),0))="已取消","已取消",INDEX(三跨两临近重点区段!$I:$I,MATCH(1,(MONTH(三跨两临近重点区段!$H:$H)=7)*(三跨两临近重点区段!$A:$A=D312)*(三跨两临近重点区段!$F:$F="现存区段"),0))),"")</f>
        <v/>
      </c>
      <c r="W312" s="268" t="str">
        <f t="array" ref="W312">IFERROR(IF(INDEX(三跨两临近重点区段!$F:$F,MATCH(1,(MONTH(三跨两临近重点区段!$H:$H)=8)*(三跨两临近重点区段!$A:$A=D312),0))="已取消","已取消",INDEX(三跨两临近重点区段!$H:$H,MATCH(1,(MONTH(三跨两临近重点区段!$H:$H)=8)*(三跨两临近重点区段!$A:$A=D312)*(三跨两临近重点区段!$F:$F="现存区段"),0))),"")</f>
        <v/>
      </c>
      <c r="X312" s="232" t="str">
        <f t="array" ref="X312">IFERROR(IF(INDEX(三跨两临近重点区段!$F:$F,MATCH(1,(MONTH(三跨两临近重点区段!$H:$H)=8)*(三跨两临近重点区段!$A:$A=D312),0))="已取消","已取消",INDEX(三跨两临近重点区段!$I:$I,MATCH(1,(MONTH(三跨两临近重点区段!$H:$H)=8)*(三跨两临近重点区段!$A:$A=D312)*(三跨两临近重点区段!$F:$F="现存区段"),0))),"")</f>
        <v/>
      </c>
      <c r="Y312" s="268" t="str">
        <f t="array" ref="Y312">IFERROR(IF(INDEX(三跨两临近重点区段!$F:$F,MATCH(1,(MONTH(三跨两临近重点区段!$H:$H)=9)*(三跨两临近重点区段!$A:$A=D312),0))="已取消","已取消",INDEX(三跨两临近重点区段!$H:$H,MATCH(1,(MONTH(三跨两临近重点区段!$H:$H)=9)*(三跨两临近重点区段!$A:$A=D312)*(三跨两临近重点区段!$F:$F="现存区段"),0))),"")</f>
        <v/>
      </c>
      <c r="Z312" s="232" t="str">
        <f t="array" ref="Z312">IFERROR(IF(INDEX(三跨两临近重点区段!$F:$F,MATCH(1,(MONTH(三跨两临近重点区段!$H:$H)=9)*(三跨两临近重点区段!$A:$A=D312),0))="已取消","已取消",INDEX(三跨两临近重点区段!$I:$I,MATCH(1,(MONTH(三跨两临近重点区段!$H:$H)=9)*(三跨两临近重点区段!$A:$A=D312)*(三跨两临近重点区段!$F:$F="现存区段"),0))),"")</f>
        <v/>
      </c>
      <c r="AA312" s="268" t="str">
        <f t="array" ref="AA312">IFERROR(IF(INDEX(三跨两临近重点区段!$F:$F,MATCH(1,(MONTH(三跨两临近重点区段!$H:$H)=10)*(三跨两临近重点区段!$A:$A=D312),0))="已取消","已取消",INDEX(三跨两临近重点区段!$H:$H,MATCH(1,(MONTH(三跨两临近重点区段!$H:$H)=10)*(三跨两临近重点区段!$A:$A=D312)*(三跨两临近重点区段!$F:$F="现存区段"),0))),"")</f>
        <v/>
      </c>
      <c r="AB312" s="72" t="str">
        <f t="array" ref="AB312">IFERROR(IF(INDEX(三跨两临近重点区段!$F:$F,MATCH(1,(MONTH(三跨两临近重点区段!$H:$H)=10)*(三跨两临近重点区段!$A:$A=D312),0))="已取消","已取消",INDEX(三跨两临近重点区段!$I:$I,MATCH(1,(MONTH(三跨两临近重点区段!$H:$H)=10)*(三跨两临近重点区段!$A:$A=D312)*(三跨两临近重点区段!$F:$F="现存区段"),0))),"")</f>
        <v/>
      </c>
      <c r="AC312" s="284" t="str">
        <f t="array" ref="AC312">IFERROR(IF(INDEX(三跨两临近重点区段!$F:$F,MATCH(1,(MONTH(三跨两临近重点区段!$H:$H)=11)*(三跨两临近重点区段!$A:$A=D312),0))="已取消","已取消",INDEX(三跨两临近重点区段!$H:$H,MATCH(1,(MONTH(三跨两临近重点区段!$H:$H)=11)*(三跨两临近重点区段!$A:$A=D312)*(三跨两临近重点区段!$F:$F="现存区段"),0))),"")</f>
        <v/>
      </c>
      <c r="AD312" s="72" t="str">
        <f t="array" ref="AD312">IFERROR(IF(INDEX(三跨两临近重点区段!$F:$F,MATCH(1,(MONTH(三跨两临近重点区段!$H:$H)=11)*(三跨两临近重点区段!$A:$A=D312),0))="已取消","已取消",INDEX(三跨两临近重点区段!$I:$I,MATCH(1,(MONTH(三跨两临近重点区段!$H:$H)=11)*(三跨两临近重点区段!$A:$A=D312)*(三跨两临近重点区段!$F:$F="现存区段"),0))),"")</f>
        <v/>
      </c>
      <c r="AE312" s="284" t="str">
        <f t="array" ref="AE312">IFERROR(IF(INDEX(三跨两临近重点区段!$F:$F,MATCH(1,(MONTH(三跨两临近重点区段!$H:$H)=12)*(三跨两临近重点区段!$A:$A=D312),0))="已取消","已取消",INDEX(三跨两临近重点区段!$H:$H,MATCH(1,(MONTH(三跨两临近重点区段!$H:$H)=12)*(三跨两临近重点区段!$A:$A=D312)*(三跨两临近重点区段!$F:$F="现存区段"),0))),"")</f>
        <v/>
      </c>
      <c r="AF312" s="72" t="str">
        <f t="array" ref="AF312">IFERROR(IF(INDEX(三跨两临近重点区段!$F:$F,MATCH(1,(MONTH(三跨两临近重点区段!$H:$H)=12)*(三跨两临近重点区段!$A:$A=D312),0))="已取消","已取消",INDEX(三跨两临近重点区段!$I:$I,MATCH(1,(MONTH(三跨两临近重点区段!$H:$H)=12)*(三跨两临近重点区段!$A:$A=D312)*(三跨两临近重点区段!$F:$F="现存区段"),0))),"")</f>
        <v/>
      </c>
      <c r="AH312" t="e">
        <f t="array" ref="AH312">INDEX(三跨两临近重点区段!$G:$G,MATCH(D312,三跨两临近重点区段!$A:$A,0))</f>
        <v>#N/A</v>
      </c>
    </row>
    <row r="313" ht="14.25" spans="1:34">
      <c r="A313" s="263" t="s">
        <v>363</v>
      </c>
      <c r="B313" s="264" t="s">
        <v>2612</v>
      </c>
      <c r="C313" s="263" t="s">
        <v>2187</v>
      </c>
      <c r="D313" s="263" t="s">
        <v>2613</v>
      </c>
      <c r="E313" s="265" t="s">
        <v>2142</v>
      </c>
      <c r="F313" s="264" t="s">
        <v>125</v>
      </c>
      <c r="G313" s="263" t="s">
        <v>2143</v>
      </c>
      <c r="H313" s="263" t="s">
        <v>620</v>
      </c>
      <c r="I313" s="288"/>
      <c r="J313" s="196"/>
      <c r="K313" s="196"/>
      <c r="L313" s="196"/>
      <c r="M313" s="270"/>
      <c r="N313" s="270"/>
      <c r="O313" s="33"/>
      <c r="P313" s="107"/>
      <c r="Q313" s="279"/>
      <c r="R313" s="279"/>
      <c r="S313" s="278">
        <v>45456</v>
      </c>
      <c r="T313" s="279" t="s">
        <v>2117</v>
      </c>
      <c r="U313" s="268" t="str">
        <f t="array" ref="U313">IFERROR(IF(INDEX(三跨两临近重点区段!$F:$F,MATCH(1,(MONTH(三跨两临近重点区段!$H:$H)=7)*(三跨两临近重点区段!$A:$A=D313),0))="已取消","已取消",INDEX(三跨两临近重点区段!$H:$H,MATCH(1,(MONTH(三跨两临近重点区段!$H:$H)=7)*(三跨两临近重点区段!$A:$A=D313)*(三跨两临近重点区段!$F:$F="现存区段"),0))),"")</f>
        <v/>
      </c>
      <c r="V313" s="232" t="str">
        <f t="array" ref="V313">IFERROR(IF(INDEX(三跨两临近重点区段!$F:$F,MATCH(1,(MONTH(三跨两临近重点区段!$H:$H)=7)*(三跨两临近重点区段!$A:$A=D313),0))="已取消","已取消",INDEX(三跨两临近重点区段!$I:$I,MATCH(1,(MONTH(三跨两临近重点区段!$H:$H)=7)*(三跨两临近重点区段!$A:$A=D313)*(三跨两临近重点区段!$F:$F="现存区段"),0))),"")</f>
        <v/>
      </c>
      <c r="W313" s="268" t="str">
        <f t="array" ref="W313">IFERROR(IF(INDEX(三跨两临近重点区段!$F:$F,MATCH(1,(MONTH(三跨两临近重点区段!$H:$H)=8)*(三跨两临近重点区段!$A:$A=D313),0))="已取消","已取消",INDEX(三跨两临近重点区段!$H:$H,MATCH(1,(MONTH(三跨两临近重点区段!$H:$H)=8)*(三跨两临近重点区段!$A:$A=D313)*(三跨两临近重点区段!$F:$F="现存区段"),0))),"")</f>
        <v/>
      </c>
      <c r="X313" s="232" t="str">
        <f t="array" ref="X313">IFERROR(IF(INDEX(三跨两临近重点区段!$F:$F,MATCH(1,(MONTH(三跨两临近重点区段!$H:$H)=8)*(三跨两临近重点区段!$A:$A=D313),0))="已取消","已取消",INDEX(三跨两临近重点区段!$I:$I,MATCH(1,(MONTH(三跨两临近重点区段!$H:$H)=8)*(三跨两临近重点区段!$A:$A=D313)*(三跨两临近重点区段!$F:$F="现存区段"),0))),"")</f>
        <v/>
      </c>
      <c r="Y313" s="268" t="str">
        <f t="array" ref="Y313">IFERROR(IF(INDEX(三跨两临近重点区段!$F:$F,MATCH(1,(MONTH(三跨两临近重点区段!$H:$H)=9)*(三跨两临近重点区段!$A:$A=D313),0))="已取消","已取消",INDEX(三跨两临近重点区段!$H:$H,MATCH(1,(MONTH(三跨两临近重点区段!$H:$H)=9)*(三跨两临近重点区段!$A:$A=D313)*(三跨两临近重点区段!$F:$F="现存区段"),0))),"")</f>
        <v/>
      </c>
      <c r="Z313" s="232" t="str">
        <f t="array" ref="Z313">IFERROR(IF(INDEX(三跨两临近重点区段!$F:$F,MATCH(1,(MONTH(三跨两临近重点区段!$H:$H)=9)*(三跨两临近重点区段!$A:$A=D313),0))="已取消","已取消",INDEX(三跨两临近重点区段!$I:$I,MATCH(1,(MONTH(三跨两临近重点区段!$H:$H)=9)*(三跨两临近重点区段!$A:$A=D313)*(三跨两临近重点区段!$F:$F="现存区段"),0))),"")</f>
        <v/>
      </c>
      <c r="AA313" s="268" t="str">
        <f t="array" ref="AA313">IFERROR(IF(INDEX(三跨两临近重点区段!$F:$F,MATCH(1,(MONTH(三跨两临近重点区段!$H:$H)=10)*(三跨两临近重点区段!$A:$A=D313),0))="已取消","已取消",INDEX(三跨两临近重点区段!$H:$H,MATCH(1,(MONTH(三跨两临近重点区段!$H:$H)=10)*(三跨两临近重点区段!$A:$A=D313)*(三跨两临近重点区段!$F:$F="现存区段"),0))),"")</f>
        <v/>
      </c>
      <c r="AB313" s="72" t="str">
        <f t="array" ref="AB313">IFERROR(IF(INDEX(三跨两临近重点区段!$F:$F,MATCH(1,(MONTH(三跨两临近重点区段!$H:$H)=10)*(三跨两临近重点区段!$A:$A=D313),0))="已取消","已取消",INDEX(三跨两临近重点区段!$I:$I,MATCH(1,(MONTH(三跨两临近重点区段!$H:$H)=10)*(三跨两临近重点区段!$A:$A=D313)*(三跨两临近重点区段!$F:$F="现存区段"),0))),"")</f>
        <v/>
      </c>
      <c r="AC313" s="284" t="str">
        <f t="array" ref="AC313">IFERROR(IF(INDEX(三跨两临近重点区段!$F:$F,MATCH(1,(MONTH(三跨两临近重点区段!$H:$H)=11)*(三跨两临近重点区段!$A:$A=D313),0))="已取消","已取消",INDEX(三跨两临近重点区段!$H:$H,MATCH(1,(MONTH(三跨两临近重点区段!$H:$H)=11)*(三跨两临近重点区段!$A:$A=D313)*(三跨两临近重点区段!$F:$F="现存区段"),0))),"")</f>
        <v/>
      </c>
      <c r="AD313" s="72" t="str">
        <f t="array" ref="AD313">IFERROR(IF(INDEX(三跨两临近重点区段!$F:$F,MATCH(1,(MONTH(三跨两临近重点区段!$H:$H)=11)*(三跨两临近重点区段!$A:$A=D313),0))="已取消","已取消",INDEX(三跨两临近重点区段!$I:$I,MATCH(1,(MONTH(三跨两临近重点区段!$H:$H)=11)*(三跨两临近重点区段!$A:$A=D313)*(三跨两临近重点区段!$F:$F="现存区段"),0))),"")</f>
        <v/>
      </c>
      <c r="AE313" s="284" t="str">
        <f t="array" ref="AE313">IFERROR(IF(INDEX(三跨两临近重点区段!$F:$F,MATCH(1,(MONTH(三跨两临近重点区段!$H:$H)=12)*(三跨两临近重点区段!$A:$A=D313),0))="已取消","已取消",INDEX(三跨两临近重点区段!$H:$H,MATCH(1,(MONTH(三跨两临近重点区段!$H:$H)=12)*(三跨两临近重点区段!$A:$A=D313)*(三跨两临近重点区段!$F:$F="现存区段"),0))),"")</f>
        <v/>
      </c>
      <c r="AF313" s="72" t="str">
        <f t="array" ref="AF313">IFERROR(IF(INDEX(三跨两临近重点区段!$F:$F,MATCH(1,(MONTH(三跨两临近重点区段!$H:$H)=12)*(三跨两临近重点区段!$A:$A=D313),0))="已取消","已取消",INDEX(三跨两临近重点区段!$I:$I,MATCH(1,(MONTH(三跨两临近重点区段!$H:$H)=12)*(三跨两临近重点区段!$A:$A=D313)*(三跨两临近重点区段!$F:$F="现存区段"),0))),"")</f>
        <v/>
      </c>
      <c r="AH313" t="e">
        <f t="array" ref="AH313">INDEX(三跨两临近重点区段!$G:$G,MATCH(D313,三跨两临近重点区段!$A:$A,0))</f>
        <v>#N/A</v>
      </c>
    </row>
    <row r="314" ht="14.25" spans="1:34">
      <c r="A314" s="263" t="s">
        <v>150</v>
      </c>
      <c r="B314" s="264" t="s">
        <v>2614</v>
      </c>
      <c r="C314" s="263" t="s">
        <v>2269</v>
      </c>
      <c r="D314" s="263" t="s">
        <v>2615</v>
      </c>
      <c r="E314" s="265" t="s">
        <v>2142</v>
      </c>
      <c r="F314" s="264" t="s">
        <v>125</v>
      </c>
      <c r="G314" s="263" t="s">
        <v>2143</v>
      </c>
      <c r="H314" s="263" t="s">
        <v>543</v>
      </c>
      <c r="I314" s="288"/>
      <c r="J314" s="196"/>
      <c r="K314" s="196"/>
      <c r="L314" s="196"/>
      <c r="M314" s="270"/>
      <c r="N314" s="270"/>
      <c r="O314" s="33"/>
      <c r="P314" s="107"/>
      <c r="Q314" s="279"/>
      <c r="R314" s="279"/>
      <c r="S314" s="278">
        <v>45456</v>
      </c>
      <c r="T314" s="279" t="s">
        <v>2117</v>
      </c>
      <c r="U314" s="268" t="str">
        <f t="array" ref="U314">IFERROR(IF(INDEX(三跨两临近重点区段!$F:$F,MATCH(1,(MONTH(三跨两临近重点区段!$H:$H)=7)*(三跨两临近重点区段!$A:$A=D314),0))="已取消","已取消",INDEX(三跨两临近重点区段!$H:$H,MATCH(1,(MONTH(三跨两临近重点区段!$H:$H)=7)*(三跨两临近重点区段!$A:$A=D314)*(三跨两临近重点区段!$F:$F="现存区段"),0))),"")</f>
        <v/>
      </c>
      <c r="V314" s="232" t="str">
        <f t="array" ref="V314">IFERROR(IF(INDEX(三跨两临近重点区段!$F:$F,MATCH(1,(MONTH(三跨两临近重点区段!$H:$H)=7)*(三跨两临近重点区段!$A:$A=D314),0))="已取消","已取消",INDEX(三跨两临近重点区段!$I:$I,MATCH(1,(MONTH(三跨两临近重点区段!$H:$H)=7)*(三跨两临近重点区段!$A:$A=D314)*(三跨两临近重点区段!$F:$F="现存区段"),0))),"")</f>
        <v/>
      </c>
      <c r="W314" s="268" t="str">
        <f t="array" ref="W314">IFERROR(IF(INDEX(三跨两临近重点区段!$F:$F,MATCH(1,(MONTH(三跨两临近重点区段!$H:$H)=8)*(三跨两临近重点区段!$A:$A=D314),0))="已取消","已取消",INDEX(三跨两临近重点区段!$H:$H,MATCH(1,(MONTH(三跨两临近重点区段!$H:$H)=8)*(三跨两临近重点区段!$A:$A=D314)*(三跨两临近重点区段!$F:$F="现存区段"),0))),"")</f>
        <v/>
      </c>
      <c r="X314" s="232" t="str">
        <f t="array" ref="X314">IFERROR(IF(INDEX(三跨两临近重点区段!$F:$F,MATCH(1,(MONTH(三跨两临近重点区段!$H:$H)=8)*(三跨两临近重点区段!$A:$A=D314),0))="已取消","已取消",INDEX(三跨两临近重点区段!$I:$I,MATCH(1,(MONTH(三跨两临近重点区段!$H:$H)=8)*(三跨两临近重点区段!$A:$A=D314)*(三跨两临近重点区段!$F:$F="现存区段"),0))),"")</f>
        <v/>
      </c>
      <c r="Y314" s="268" t="str">
        <f t="array" ref="Y314">IFERROR(IF(INDEX(三跨两临近重点区段!$F:$F,MATCH(1,(MONTH(三跨两临近重点区段!$H:$H)=9)*(三跨两临近重点区段!$A:$A=D314),0))="已取消","已取消",INDEX(三跨两临近重点区段!$H:$H,MATCH(1,(MONTH(三跨两临近重点区段!$H:$H)=9)*(三跨两临近重点区段!$A:$A=D314)*(三跨两临近重点区段!$F:$F="现存区段"),0))),"")</f>
        <v/>
      </c>
      <c r="Z314" s="232" t="str">
        <f t="array" ref="Z314">IFERROR(IF(INDEX(三跨两临近重点区段!$F:$F,MATCH(1,(MONTH(三跨两临近重点区段!$H:$H)=9)*(三跨两临近重点区段!$A:$A=D314),0))="已取消","已取消",INDEX(三跨两临近重点区段!$I:$I,MATCH(1,(MONTH(三跨两临近重点区段!$H:$H)=9)*(三跨两临近重点区段!$A:$A=D314)*(三跨两临近重点区段!$F:$F="现存区段"),0))),"")</f>
        <v/>
      </c>
      <c r="AA314" s="268" t="str">
        <f t="array" ref="AA314">IFERROR(IF(INDEX(三跨两临近重点区段!$F:$F,MATCH(1,(MONTH(三跨两临近重点区段!$H:$H)=10)*(三跨两临近重点区段!$A:$A=D314),0))="已取消","已取消",INDEX(三跨两临近重点区段!$H:$H,MATCH(1,(MONTH(三跨两临近重点区段!$H:$H)=10)*(三跨两临近重点区段!$A:$A=D314)*(三跨两临近重点区段!$F:$F="现存区段"),0))),"")</f>
        <v/>
      </c>
      <c r="AB314" s="72" t="str">
        <f t="array" ref="AB314">IFERROR(IF(INDEX(三跨两临近重点区段!$F:$F,MATCH(1,(MONTH(三跨两临近重点区段!$H:$H)=10)*(三跨两临近重点区段!$A:$A=D314),0))="已取消","已取消",INDEX(三跨两临近重点区段!$I:$I,MATCH(1,(MONTH(三跨两临近重点区段!$H:$H)=10)*(三跨两临近重点区段!$A:$A=D314)*(三跨两临近重点区段!$F:$F="现存区段"),0))),"")</f>
        <v/>
      </c>
      <c r="AC314" s="284" t="str">
        <f t="array" ref="AC314">IFERROR(IF(INDEX(三跨两临近重点区段!$F:$F,MATCH(1,(MONTH(三跨两临近重点区段!$H:$H)=11)*(三跨两临近重点区段!$A:$A=D314),0))="已取消","已取消",INDEX(三跨两临近重点区段!$H:$H,MATCH(1,(MONTH(三跨两临近重点区段!$H:$H)=11)*(三跨两临近重点区段!$A:$A=D314)*(三跨两临近重点区段!$F:$F="现存区段"),0))),"")</f>
        <v/>
      </c>
      <c r="AD314" s="72" t="str">
        <f t="array" ref="AD314">IFERROR(IF(INDEX(三跨两临近重点区段!$F:$F,MATCH(1,(MONTH(三跨两临近重点区段!$H:$H)=11)*(三跨两临近重点区段!$A:$A=D314),0))="已取消","已取消",INDEX(三跨两临近重点区段!$I:$I,MATCH(1,(MONTH(三跨两临近重点区段!$H:$H)=11)*(三跨两临近重点区段!$A:$A=D314)*(三跨两临近重点区段!$F:$F="现存区段"),0))),"")</f>
        <v/>
      </c>
      <c r="AE314" s="284" t="str">
        <f t="array" ref="AE314">IFERROR(IF(INDEX(三跨两临近重点区段!$F:$F,MATCH(1,(MONTH(三跨两临近重点区段!$H:$H)=12)*(三跨两临近重点区段!$A:$A=D314),0))="已取消","已取消",INDEX(三跨两临近重点区段!$H:$H,MATCH(1,(MONTH(三跨两临近重点区段!$H:$H)=12)*(三跨两临近重点区段!$A:$A=D314)*(三跨两临近重点区段!$F:$F="现存区段"),0))),"")</f>
        <v/>
      </c>
      <c r="AF314" s="72" t="str">
        <f t="array" ref="AF314">IFERROR(IF(INDEX(三跨两临近重点区段!$F:$F,MATCH(1,(MONTH(三跨两临近重点区段!$H:$H)=12)*(三跨两临近重点区段!$A:$A=D314),0))="已取消","已取消",INDEX(三跨两临近重点区段!$I:$I,MATCH(1,(MONTH(三跨两临近重点区段!$H:$H)=12)*(三跨两临近重点区段!$A:$A=D314)*(三跨两临近重点区段!$F:$F="现存区段"),0))),"")</f>
        <v/>
      </c>
      <c r="AH314" t="e">
        <f t="array" ref="AH314">INDEX(三跨两临近重点区段!$G:$G,MATCH(D314,三跨两临近重点区段!$A:$A,0))</f>
        <v>#N/A</v>
      </c>
    </row>
    <row r="315" ht="14.25" spans="1:34">
      <c r="A315" s="263" t="s">
        <v>150</v>
      </c>
      <c r="B315" s="264" t="s">
        <v>2614</v>
      </c>
      <c r="C315" s="263" t="s">
        <v>2269</v>
      </c>
      <c r="D315" s="263" t="s">
        <v>2616</v>
      </c>
      <c r="E315" s="265" t="s">
        <v>2142</v>
      </c>
      <c r="F315" s="264" t="s">
        <v>125</v>
      </c>
      <c r="G315" s="263" t="s">
        <v>2143</v>
      </c>
      <c r="H315" s="263" t="s">
        <v>543</v>
      </c>
      <c r="I315" s="288"/>
      <c r="J315" s="196"/>
      <c r="K315" s="196"/>
      <c r="L315" s="196"/>
      <c r="M315" s="270"/>
      <c r="N315" s="270"/>
      <c r="O315" s="33"/>
      <c r="P315" s="107"/>
      <c r="Q315" s="279"/>
      <c r="R315" s="279"/>
      <c r="S315" s="278">
        <v>45456</v>
      </c>
      <c r="T315" s="279" t="s">
        <v>2117</v>
      </c>
      <c r="U315" s="268" t="str">
        <f t="array" ref="U315">IFERROR(IF(INDEX(三跨两临近重点区段!$F:$F,MATCH(1,(MONTH(三跨两临近重点区段!$H:$H)=7)*(三跨两临近重点区段!$A:$A=D315),0))="已取消","已取消",INDEX(三跨两临近重点区段!$H:$H,MATCH(1,(MONTH(三跨两临近重点区段!$H:$H)=7)*(三跨两临近重点区段!$A:$A=D315)*(三跨两临近重点区段!$F:$F="现存区段"),0))),"")</f>
        <v/>
      </c>
      <c r="V315" s="232" t="str">
        <f t="array" ref="V315">IFERROR(IF(INDEX(三跨两临近重点区段!$F:$F,MATCH(1,(MONTH(三跨两临近重点区段!$H:$H)=7)*(三跨两临近重点区段!$A:$A=D315),0))="已取消","已取消",INDEX(三跨两临近重点区段!$I:$I,MATCH(1,(MONTH(三跨两临近重点区段!$H:$H)=7)*(三跨两临近重点区段!$A:$A=D315)*(三跨两临近重点区段!$F:$F="现存区段"),0))),"")</f>
        <v/>
      </c>
      <c r="W315" s="268" t="str">
        <f t="array" ref="W315">IFERROR(IF(INDEX(三跨两临近重点区段!$F:$F,MATCH(1,(MONTH(三跨两临近重点区段!$H:$H)=8)*(三跨两临近重点区段!$A:$A=D315),0))="已取消","已取消",INDEX(三跨两临近重点区段!$H:$H,MATCH(1,(MONTH(三跨两临近重点区段!$H:$H)=8)*(三跨两临近重点区段!$A:$A=D315)*(三跨两临近重点区段!$F:$F="现存区段"),0))),"")</f>
        <v/>
      </c>
      <c r="X315" s="232" t="str">
        <f t="array" ref="X315">IFERROR(IF(INDEX(三跨两临近重点区段!$F:$F,MATCH(1,(MONTH(三跨两临近重点区段!$H:$H)=8)*(三跨两临近重点区段!$A:$A=D315),0))="已取消","已取消",INDEX(三跨两临近重点区段!$I:$I,MATCH(1,(MONTH(三跨两临近重点区段!$H:$H)=8)*(三跨两临近重点区段!$A:$A=D315)*(三跨两临近重点区段!$F:$F="现存区段"),0))),"")</f>
        <v/>
      </c>
      <c r="Y315" s="268" t="str">
        <f t="array" ref="Y315">IFERROR(IF(INDEX(三跨两临近重点区段!$F:$F,MATCH(1,(MONTH(三跨两临近重点区段!$H:$H)=9)*(三跨两临近重点区段!$A:$A=D315),0))="已取消","已取消",INDEX(三跨两临近重点区段!$H:$H,MATCH(1,(MONTH(三跨两临近重点区段!$H:$H)=9)*(三跨两临近重点区段!$A:$A=D315)*(三跨两临近重点区段!$F:$F="现存区段"),0))),"")</f>
        <v/>
      </c>
      <c r="Z315" s="232" t="str">
        <f t="array" ref="Z315">IFERROR(IF(INDEX(三跨两临近重点区段!$F:$F,MATCH(1,(MONTH(三跨两临近重点区段!$H:$H)=9)*(三跨两临近重点区段!$A:$A=D315),0))="已取消","已取消",INDEX(三跨两临近重点区段!$I:$I,MATCH(1,(MONTH(三跨两临近重点区段!$H:$H)=9)*(三跨两临近重点区段!$A:$A=D315)*(三跨两临近重点区段!$F:$F="现存区段"),0))),"")</f>
        <v/>
      </c>
      <c r="AA315" s="268" t="str">
        <f t="array" ref="AA315">IFERROR(IF(INDEX(三跨两临近重点区段!$F:$F,MATCH(1,(MONTH(三跨两临近重点区段!$H:$H)=10)*(三跨两临近重点区段!$A:$A=D315),0))="已取消","已取消",INDEX(三跨两临近重点区段!$H:$H,MATCH(1,(MONTH(三跨两临近重点区段!$H:$H)=10)*(三跨两临近重点区段!$A:$A=D315)*(三跨两临近重点区段!$F:$F="现存区段"),0))),"")</f>
        <v/>
      </c>
      <c r="AB315" s="72" t="str">
        <f t="array" ref="AB315">IFERROR(IF(INDEX(三跨两临近重点区段!$F:$F,MATCH(1,(MONTH(三跨两临近重点区段!$H:$H)=10)*(三跨两临近重点区段!$A:$A=D315),0))="已取消","已取消",INDEX(三跨两临近重点区段!$I:$I,MATCH(1,(MONTH(三跨两临近重点区段!$H:$H)=10)*(三跨两临近重点区段!$A:$A=D315)*(三跨两临近重点区段!$F:$F="现存区段"),0))),"")</f>
        <v/>
      </c>
      <c r="AC315" s="284" t="str">
        <f t="array" ref="AC315">IFERROR(IF(INDEX(三跨两临近重点区段!$F:$F,MATCH(1,(MONTH(三跨两临近重点区段!$H:$H)=11)*(三跨两临近重点区段!$A:$A=D315),0))="已取消","已取消",INDEX(三跨两临近重点区段!$H:$H,MATCH(1,(MONTH(三跨两临近重点区段!$H:$H)=11)*(三跨两临近重点区段!$A:$A=D315)*(三跨两临近重点区段!$F:$F="现存区段"),0))),"")</f>
        <v/>
      </c>
      <c r="AD315" s="72" t="str">
        <f t="array" ref="AD315">IFERROR(IF(INDEX(三跨两临近重点区段!$F:$F,MATCH(1,(MONTH(三跨两临近重点区段!$H:$H)=11)*(三跨两临近重点区段!$A:$A=D315),0))="已取消","已取消",INDEX(三跨两临近重点区段!$I:$I,MATCH(1,(MONTH(三跨两临近重点区段!$H:$H)=11)*(三跨两临近重点区段!$A:$A=D315)*(三跨两临近重点区段!$F:$F="现存区段"),0))),"")</f>
        <v/>
      </c>
      <c r="AE315" s="284" t="str">
        <f t="array" ref="AE315">IFERROR(IF(INDEX(三跨两临近重点区段!$F:$F,MATCH(1,(MONTH(三跨两临近重点区段!$H:$H)=12)*(三跨两临近重点区段!$A:$A=D315),0))="已取消","已取消",INDEX(三跨两临近重点区段!$H:$H,MATCH(1,(MONTH(三跨两临近重点区段!$H:$H)=12)*(三跨两临近重点区段!$A:$A=D315)*(三跨两临近重点区段!$F:$F="现存区段"),0))),"")</f>
        <v/>
      </c>
      <c r="AF315" s="72" t="str">
        <f t="array" ref="AF315">IFERROR(IF(INDEX(三跨两临近重点区段!$F:$F,MATCH(1,(MONTH(三跨两临近重点区段!$H:$H)=12)*(三跨两临近重点区段!$A:$A=D315),0))="已取消","已取消",INDEX(三跨两临近重点区段!$I:$I,MATCH(1,(MONTH(三跨两临近重点区段!$H:$H)=12)*(三跨两临近重点区段!$A:$A=D315)*(三跨两临近重点区段!$F:$F="现存区段"),0))),"")</f>
        <v/>
      </c>
      <c r="AH315" t="e">
        <f t="array" ref="AH315">INDEX(三跨两临近重点区段!$G:$G,MATCH(D315,三跨两临近重点区段!$A:$A,0))</f>
        <v>#N/A</v>
      </c>
    </row>
    <row r="316" ht="14.25" spans="1:34">
      <c r="A316" s="263" t="s">
        <v>150</v>
      </c>
      <c r="B316" s="264" t="s">
        <v>2576</v>
      </c>
      <c r="C316" s="263" t="s">
        <v>2197</v>
      </c>
      <c r="D316" s="263" t="s">
        <v>2617</v>
      </c>
      <c r="E316" s="265" t="s">
        <v>2378</v>
      </c>
      <c r="F316" s="264" t="s">
        <v>125</v>
      </c>
      <c r="G316" s="263" t="s">
        <v>837</v>
      </c>
      <c r="H316" s="263" t="s">
        <v>826</v>
      </c>
      <c r="I316" s="288"/>
      <c r="J316" s="196"/>
      <c r="K316" s="196"/>
      <c r="L316" s="196"/>
      <c r="M316" s="270"/>
      <c r="N316" s="270"/>
      <c r="O316" s="33"/>
      <c r="P316" s="107"/>
      <c r="Q316" s="279"/>
      <c r="R316" s="279"/>
      <c r="S316" s="278">
        <v>45457</v>
      </c>
      <c r="T316" s="279" t="s">
        <v>2117</v>
      </c>
      <c r="U316" s="268" t="str">
        <f t="array" ref="U316">IFERROR(IF(INDEX(三跨两临近重点区段!$F:$F,MATCH(1,(MONTH(三跨两临近重点区段!$H:$H)=7)*(三跨两临近重点区段!$A:$A=D316),0))="已取消","已取消",INDEX(三跨两临近重点区段!$H:$H,MATCH(1,(MONTH(三跨两临近重点区段!$H:$H)=7)*(三跨两临近重点区段!$A:$A=D316)*(三跨两临近重点区段!$F:$F="现存区段"),0))),"")</f>
        <v/>
      </c>
      <c r="V316" s="232" t="str">
        <f t="array" ref="V316">IFERROR(IF(INDEX(三跨两临近重点区段!$F:$F,MATCH(1,(MONTH(三跨两临近重点区段!$H:$H)=7)*(三跨两临近重点区段!$A:$A=D316),0))="已取消","已取消",INDEX(三跨两临近重点区段!$I:$I,MATCH(1,(MONTH(三跨两临近重点区段!$H:$H)=7)*(三跨两临近重点区段!$A:$A=D316)*(三跨两临近重点区段!$F:$F="现存区段"),0))),"")</f>
        <v/>
      </c>
      <c r="W316" s="268" t="str">
        <f t="array" ref="W316">IFERROR(IF(INDEX(三跨两临近重点区段!$F:$F,MATCH(1,(MONTH(三跨两临近重点区段!$H:$H)=8)*(三跨两临近重点区段!$A:$A=D316),0))="已取消","已取消",INDEX(三跨两临近重点区段!$H:$H,MATCH(1,(MONTH(三跨两临近重点区段!$H:$H)=8)*(三跨两临近重点区段!$A:$A=D316)*(三跨两临近重点区段!$F:$F="现存区段"),0))),"")</f>
        <v/>
      </c>
      <c r="X316" s="232" t="str">
        <f t="array" ref="X316">IFERROR(IF(INDEX(三跨两临近重点区段!$F:$F,MATCH(1,(MONTH(三跨两临近重点区段!$H:$H)=8)*(三跨两临近重点区段!$A:$A=D316),0))="已取消","已取消",INDEX(三跨两临近重点区段!$I:$I,MATCH(1,(MONTH(三跨两临近重点区段!$H:$H)=8)*(三跨两临近重点区段!$A:$A=D316)*(三跨两临近重点区段!$F:$F="现存区段"),0))),"")</f>
        <v/>
      </c>
      <c r="Y316" s="268" t="str">
        <f t="array" ref="Y316">IFERROR(IF(INDEX(三跨两临近重点区段!$F:$F,MATCH(1,(MONTH(三跨两临近重点区段!$H:$H)=9)*(三跨两临近重点区段!$A:$A=D316),0))="已取消","已取消",INDEX(三跨两临近重点区段!$H:$H,MATCH(1,(MONTH(三跨两临近重点区段!$H:$H)=9)*(三跨两临近重点区段!$A:$A=D316)*(三跨两临近重点区段!$F:$F="现存区段"),0))),"")</f>
        <v/>
      </c>
      <c r="Z316" s="232" t="str">
        <f t="array" ref="Z316">IFERROR(IF(INDEX(三跨两临近重点区段!$F:$F,MATCH(1,(MONTH(三跨两临近重点区段!$H:$H)=9)*(三跨两临近重点区段!$A:$A=D316),0))="已取消","已取消",INDEX(三跨两临近重点区段!$I:$I,MATCH(1,(MONTH(三跨两临近重点区段!$H:$H)=9)*(三跨两临近重点区段!$A:$A=D316)*(三跨两临近重点区段!$F:$F="现存区段"),0))),"")</f>
        <v/>
      </c>
      <c r="AA316" s="268" t="str">
        <f t="array" ref="AA316">IFERROR(IF(INDEX(三跨两临近重点区段!$F:$F,MATCH(1,(MONTH(三跨两临近重点区段!$H:$H)=10)*(三跨两临近重点区段!$A:$A=D316),0))="已取消","已取消",INDEX(三跨两临近重点区段!$H:$H,MATCH(1,(MONTH(三跨两临近重点区段!$H:$H)=10)*(三跨两临近重点区段!$A:$A=D316)*(三跨两临近重点区段!$F:$F="现存区段"),0))),"")</f>
        <v/>
      </c>
      <c r="AB316" s="72" t="str">
        <f t="array" ref="AB316">IFERROR(IF(INDEX(三跨两临近重点区段!$F:$F,MATCH(1,(MONTH(三跨两临近重点区段!$H:$H)=10)*(三跨两临近重点区段!$A:$A=D316),0))="已取消","已取消",INDEX(三跨两临近重点区段!$I:$I,MATCH(1,(MONTH(三跨两临近重点区段!$H:$H)=10)*(三跨两临近重点区段!$A:$A=D316)*(三跨两临近重点区段!$F:$F="现存区段"),0))),"")</f>
        <v/>
      </c>
      <c r="AC316" s="284" t="str">
        <f t="array" ref="AC316">IFERROR(IF(INDEX(三跨两临近重点区段!$F:$F,MATCH(1,(MONTH(三跨两临近重点区段!$H:$H)=11)*(三跨两临近重点区段!$A:$A=D316),0))="已取消","已取消",INDEX(三跨两临近重点区段!$H:$H,MATCH(1,(MONTH(三跨两临近重点区段!$H:$H)=11)*(三跨两临近重点区段!$A:$A=D316)*(三跨两临近重点区段!$F:$F="现存区段"),0))),"")</f>
        <v/>
      </c>
      <c r="AD316" s="72" t="str">
        <f t="array" ref="AD316">IFERROR(IF(INDEX(三跨两临近重点区段!$F:$F,MATCH(1,(MONTH(三跨两临近重点区段!$H:$H)=11)*(三跨两临近重点区段!$A:$A=D316),0))="已取消","已取消",INDEX(三跨两临近重点区段!$I:$I,MATCH(1,(MONTH(三跨两临近重点区段!$H:$H)=11)*(三跨两临近重点区段!$A:$A=D316)*(三跨两临近重点区段!$F:$F="现存区段"),0))),"")</f>
        <v/>
      </c>
      <c r="AE316" s="284" t="str">
        <f t="array" ref="AE316">IFERROR(IF(INDEX(三跨两临近重点区段!$F:$F,MATCH(1,(MONTH(三跨两临近重点区段!$H:$H)=12)*(三跨两临近重点区段!$A:$A=D316),0))="已取消","已取消",INDEX(三跨两临近重点区段!$H:$H,MATCH(1,(MONTH(三跨两临近重点区段!$H:$H)=12)*(三跨两临近重点区段!$A:$A=D316)*(三跨两临近重点区段!$F:$F="现存区段"),0))),"")</f>
        <v/>
      </c>
      <c r="AF316" s="72" t="str">
        <f t="array" ref="AF316">IFERROR(IF(INDEX(三跨两临近重点区段!$F:$F,MATCH(1,(MONTH(三跨两临近重点区段!$H:$H)=12)*(三跨两临近重点区段!$A:$A=D316),0))="已取消","已取消",INDEX(三跨两临近重点区段!$I:$I,MATCH(1,(MONTH(三跨两临近重点区段!$H:$H)=12)*(三跨两临近重点区段!$A:$A=D316)*(三跨两临近重点区段!$F:$F="现存区段"),0))),"")</f>
        <v/>
      </c>
      <c r="AH316" t="e">
        <f t="array" ref="AH316">INDEX(三跨两临近重点区段!$G:$G,MATCH(D316,三跨两临近重点区段!$A:$A,0))</f>
        <v>#N/A</v>
      </c>
    </row>
    <row r="317" ht="14.25" spans="1:34">
      <c r="A317" s="263" t="s">
        <v>150</v>
      </c>
      <c r="B317" s="264" t="s">
        <v>2618</v>
      </c>
      <c r="C317" s="263" t="s">
        <v>2619</v>
      </c>
      <c r="D317" s="263" t="s">
        <v>2620</v>
      </c>
      <c r="E317" s="265" t="s">
        <v>2378</v>
      </c>
      <c r="F317" s="264" t="s">
        <v>125</v>
      </c>
      <c r="G317" s="263" t="s">
        <v>791</v>
      </c>
      <c r="H317" s="263" t="s">
        <v>740</v>
      </c>
      <c r="I317" s="288"/>
      <c r="J317" s="196"/>
      <c r="K317" s="196"/>
      <c r="L317" s="196"/>
      <c r="M317" s="270"/>
      <c r="N317" s="270"/>
      <c r="O317" s="33"/>
      <c r="P317" s="107"/>
      <c r="Q317" s="279"/>
      <c r="R317" s="279"/>
      <c r="S317" s="278">
        <v>45447</v>
      </c>
      <c r="T317" s="279" t="s">
        <v>2117</v>
      </c>
      <c r="U317" s="268" t="str">
        <f t="array" ref="U317">IFERROR(IF(INDEX(三跨两临近重点区段!$F:$F,MATCH(1,(MONTH(三跨两临近重点区段!$H:$H)=7)*(三跨两临近重点区段!$A:$A=D317),0))="已取消","已取消",INDEX(三跨两临近重点区段!$H:$H,MATCH(1,(MONTH(三跨两临近重点区段!$H:$H)=7)*(三跨两临近重点区段!$A:$A=D317)*(三跨两临近重点区段!$F:$F="现存区段"),0))),"")</f>
        <v/>
      </c>
      <c r="V317" s="232" t="str">
        <f t="array" ref="V317">IFERROR(IF(INDEX(三跨两临近重点区段!$F:$F,MATCH(1,(MONTH(三跨两临近重点区段!$H:$H)=7)*(三跨两临近重点区段!$A:$A=D317),0))="已取消","已取消",INDEX(三跨两临近重点区段!$I:$I,MATCH(1,(MONTH(三跨两临近重点区段!$H:$H)=7)*(三跨两临近重点区段!$A:$A=D317)*(三跨两临近重点区段!$F:$F="现存区段"),0))),"")</f>
        <v/>
      </c>
      <c r="W317" s="268" t="str">
        <f t="array" ref="W317">IFERROR(IF(INDEX(三跨两临近重点区段!$F:$F,MATCH(1,(MONTH(三跨两临近重点区段!$H:$H)=8)*(三跨两临近重点区段!$A:$A=D317),0))="已取消","已取消",INDEX(三跨两临近重点区段!$H:$H,MATCH(1,(MONTH(三跨两临近重点区段!$H:$H)=8)*(三跨两临近重点区段!$A:$A=D317)*(三跨两临近重点区段!$F:$F="现存区段"),0))),"")</f>
        <v/>
      </c>
      <c r="X317" s="232" t="str">
        <f t="array" ref="X317">IFERROR(IF(INDEX(三跨两临近重点区段!$F:$F,MATCH(1,(MONTH(三跨两临近重点区段!$H:$H)=8)*(三跨两临近重点区段!$A:$A=D317),0))="已取消","已取消",INDEX(三跨两临近重点区段!$I:$I,MATCH(1,(MONTH(三跨两临近重点区段!$H:$H)=8)*(三跨两临近重点区段!$A:$A=D317)*(三跨两临近重点区段!$F:$F="现存区段"),0))),"")</f>
        <v/>
      </c>
      <c r="Y317" s="268" t="str">
        <f t="array" ref="Y317">IFERROR(IF(INDEX(三跨两临近重点区段!$F:$F,MATCH(1,(MONTH(三跨两临近重点区段!$H:$H)=9)*(三跨两临近重点区段!$A:$A=D317),0))="已取消","已取消",INDEX(三跨两临近重点区段!$H:$H,MATCH(1,(MONTH(三跨两临近重点区段!$H:$H)=9)*(三跨两临近重点区段!$A:$A=D317)*(三跨两临近重点区段!$F:$F="现存区段"),0))),"")</f>
        <v/>
      </c>
      <c r="Z317" s="232" t="str">
        <f t="array" ref="Z317">IFERROR(IF(INDEX(三跨两临近重点区段!$F:$F,MATCH(1,(MONTH(三跨两临近重点区段!$H:$H)=9)*(三跨两临近重点区段!$A:$A=D317),0))="已取消","已取消",INDEX(三跨两临近重点区段!$I:$I,MATCH(1,(MONTH(三跨两临近重点区段!$H:$H)=9)*(三跨两临近重点区段!$A:$A=D317)*(三跨两临近重点区段!$F:$F="现存区段"),0))),"")</f>
        <v/>
      </c>
      <c r="AA317" s="268" t="str">
        <f t="array" ref="AA317">IFERROR(IF(INDEX(三跨两临近重点区段!$F:$F,MATCH(1,(MONTH(三跨两临近重点区段!$H:$H)=10)*(三跨两临近重点区段!$A:$A=D317),0))="已取消","已取消",INDEX(三跨两临近重点区段!$H:$H,MATCH(1,(MONTH(三跨两临近重点区段!$H:$H)=10)*(三跨两临近重点区段!$A:$A=D317)*(三跨两临近重点区段!$F:$F="现存区段"),0))),"")</f>
        <v/>
      </c>
      <c r="AB317" s="72" t="str">
        <f t="array" ref="AB317">IFERROR(IF(INDEX(三跨两临近重点区段!$F:$F,MATCH(1,(MONTH(三跨两临近重点区段!$H:$H)=10)*(三跨两临近重点区段!$A:$A=D317),0))="已取消","已取消",INDEX(三跨两临近重点区段!$I:$I,MATCH(1,(MONTH(三跨两临近重点区段!$H:$H)=10)*(三跨两临近重点区段!$A:$A=D317)*(三跨两临近重点区段!$F:$F="现存区段"),0))),"")</f>
        <v/>
      </c>
      <c r="AC317" s="284" t="str">
        <f t="array" ref="AC317">IFERROR(IF(INDEX(三跨两临近重点区段!$F:$F,MATCH(1,(MONTH(三跨两临近重点区段!$H:$H)=11)*(三跨两临近重点区段!$A:$A=D317),0))="已取消","已取消",INDEX(三跨两临近重点区段!$H:$H,MATCH(1,(MONTH(三跨两临近重点区段!$H:$H)=11)*(三跨两临近重点区段!$A:$A=D317)*(三跨两临近重点区段!$F:$F="现存区段"),0))),"")</f>
        <v/>
      </c>
      <c r="AD317" s="72" t="str">
        <f t="array" ref="AD317">IFERROR(IF(INDEX(三跨两临近重点区段!$F:$F,MATCH(1,(MONTH(三跨两临近重点区段!$H:$H)=11)*(三跨两临近重点区段!$A:$A=D317),0))="已取消","已取消",INDEX(三跨两临近重点区段!$I:$I,MATCH(1,(MONTH(三跨两临近重点区段!$H:$H)=11)*(三跨两临近重点区段!$A:$A=D317)*(三跨两临近重点区段!$F:$F="现存区段"),0))),"")</f>
        <v/>
      </c>
      <c r="AE317" s="284" t="str">
        <f t="array" ref="AE317">IFERROR(IF(INDEX(三跨两临近重点区段!$F:$F,MATCH(1,(MONTH(三跨两临近重点区段!$H:$H)=12)*(三跨两临近重点区段!$A:$A=D317),0))="已取消","已取消",INDEX(三跨两临近重点区段!$H:$H,MATCH(1,(MONTH(三跨两临近重点区段!$H:$H)=12)*(三跨两临近重点区段!$A:$A=D317)*(三跨两临近重点区段!$F:$F="现存区段"),0))),"")</f>
        <v/>
      </c>
      <c r="AF317" s="72" t="str">
        <f t="array" ref="AF317">IFERROR(IF(INDEX(三跨两临近重点区段!$F:$F,MATCH(1,(MONTH(三跨两临近重点区段!$H:$H)=12)*(三跨两临近重点区段!$A:$A=D317),0))="已取消","已取消",INDEX(三跨两临近重点区段!$I:$I,MATCH(1,(MONTH(三跨两临近重点区段!$H:$H)=12)*(三跨两临近重点区段!$A:$A=D317)*(三跨两临近重点区段!$F:$F="现存区段"),0))),"")</f>
        <v/>
      </c>
      <c r="AH317" t="e">
        <f t="array" ref="AH317">INDEX(三跨两临近重点区段!$G:$G,MATCH(D317,三跨两临近重点区段!$A:$A,0))</f>
        <v>#N/A</v>
      </c>
    </row>
    <row r="318" ht="14.25" spans="1:34">
      <c r="A318" s="263" t="s">
        <v>150</v>
      </c>
      <c r="B318" s="264" t="s">
        <v>2621</v>
      </c>
      <c r="C318" s="263" t="s">
        <v>2622</v>
      </c>
      <c r="D318" s="263" t="s">
        <v>2623</v>
      </c>
      <c r="E318" s="265" t="s">
        <v>2378</v>
      </c>
      <c r="F318" s="264" t="s">
        <v>125</v>
      </c>
      <c r="G318" s="263" t="s">
        <v>791</v>
      </c>
      <c r="H318" s="263" t="s">
        <v>757</v>
      </c>
      <c r="I318" s="288"/>
      <c r="J318" s="196"/>
      <c r="K318" s="196"/>
      <c r="L318" s="196"/>
      <c r="M318" s="270"/>
      <c r="N318" s="270"/>
      <c r="O318" s="33"/>
      <c r="P318" s="107"/>
      <c r="Q318" s="279"/>
      <c r="R318" s="279"/>
      <c r="S318" s="278">
        <v>45447</v>
      </c>
      <c r="T318" s="279" t="s">
        <v>2117</v>
      </c>
      <c r="U318" s="268" t="str">
        <f t="array" ref="U318">IFERROR(IF(INDEX(三跨两临近重点区段!$F:$F,MATCH(1,(MONTH(三跨两临近重点区段!$H:$H)=7)*(三跨两临近重点区段!$A:$A=D318),0))="已取消","已取消",INDEX(三跨两临近重点区段!$H:$H,MATCH(1,(MONTH(三跨两临近重点区段!$H:$H)=7)*(三跨两临近重点区段!$A:$A=D318)*(三跨两临近重点区段!$F:$F="现存区段"),0))),"")</f>
        <v/>
      </c>
      <c r="V318" s="232" t="str">
        <f t="array" ref="V318">IFERROR(IF(INDEX(三跨两临近重点区段!$F:$F,MATCH(1,(MONTH(三跨两临近重点区段!$H:$H)=7)*(三跨两临近重点区段!$A:$A=D318),0))="已取消","已取消",INDEX(三跨两临近重点区段!$I:$I,MATCH(1,(MONTH(三跨两临近重点区段!$H:$H)=7)*(三跨两临近重点区段!$A:$A=D318)*(三跨两临近重点区段!$F:$F="现存区段"),0))),"")</f>
        <v/>
      </c>
      <c r="W318" s="268" t="str">
        <f t="array" ref="W318">IFERROR(IF(INDEX(三跨两临近重点区段!$F:$F,MATCH(1,(MONTH(三跨两临近重点区段!$H:$H)=8)*(三跨两临近重点区段!$A:$A=D318),0))="已取消","已取消",INDEX(三跨两临近重点区段!$H:$H,MATCH(1,(MONTH(三跨两临近重点区段!$H:$H)=8)*(三跨两临近重点区段!$A:$A=D318)*(三跨两临近重点区段!$F:$F="现存区段"),0))),"")</f>
        <v/>
      </c>
      <c r="X318" s="232" t="str">
        <f t="array" ref="X318">IFERROR(IF(INDEX(三跨两临近重点区段!$F:$F,MATCH(1,(MONTH(三跨两临近重点区段!$H:$H)=8)*(三跨两临近重点区段!$A:$A=D318),0))="已取消","已取消",INDEX(三跨两临近重点区段!$I:$I,MATCH(1,(MONTH(三跨两临近重点区段!$H:$H)=8)*(三跨两临近重点区段!$A:$A=D318)*(三跨两临近重点区段!$F:$F="现存区段"),0))),"")</f>
        <v/>
      </c>
      <c r="Y318" s="268" t="str">
        <f t="array" ref="Y318">IFERROR(IF(INDEX(三跨两临近重点区段!$F:$F,MATCH(1,(MONTH(三跨两临近重点区段!$H:$H)=9)*(三跨两临近重点区段!$A:$A=D318),0))="已取消","已取消",INDEX(三跨两临近重点区段!$H:$H,MATCH(1,(MONTH(三跨两临近重点区段!$H:$H)=9)*(三跨两临近重点区段!$A:$A=D318)*(三跨两临近重点区段!$F:$F="现存区段"),0))),"")</f>
        <v/>
      </c>
      <c r="Z318" s="232" t="str">
        <f t="array" ref="Z318">IFERROR(IF(INDEX(三跨两临近重点区段!$F:$F,MATCH(1,(MONTH(三跨两临近重点区段!$H:$H)=9)*(三跨两临近重点区段!$A:$A=D318),0))="已取消","已取消",INDEX(三跨两临近重点区段!$I:$I,MATCH(1,(MONTH(三跨两临近重点区段!$H:$H)=9)*(三跨两临近重点区段!$A:$A=D318)*(三跨两临近重点区段!$F:$F="现存区段"),0))),"")</f>
        <v/>
      </c>
      <c r="AA318" s="268" t="str">
        <f t="array" ref="AA318">IFERROR(IF(INDEX(三跨两临近重点区段!$F:$F,MATCH(1,(MONTH(三跨两临近重点区段!$H:$H)=10)*(三跨两临近重点区段!$A:$A=D318),0))="已取消","已取消",INDEX(三跨两临近重点区段!$H:$H,MATCH(1,(MONTH(三跨两临近重点区段!$H:$H)=10)*(三跨两临近重点区段!$A:$A=D318)*(三跨两临近重点区段!$F:$F="现存区段"),0))),"")</f>
        <v/>
      </c>
      <c r="AB318" s="72" t="str">
        <f t="array" ref="AB318">IFERROR(IF(INDEX(三跨两临近重点区段!$F:$F,MATCH(1,(MONTH(三跨两临近重点区段!$H:$H)=10)*(三跨两临近重点区段!$A:$A=D318),0))="已取消","已取消",INDEX(三跨两临近重点区段!$I:$I,MATCH(1,(MONTH(三跨两临近重点区段!$H:$H)=10)*(三跨两临近重点区段!$A:$A=D318)*(三跨两临近重点区段!$F:$F="现存区段"),0))),"")</f>
        <v/>
      </c>
      <c r="AC318" s="284" t="str">
        <f t="array" ref="AC318">IFERROR(IF(INDEX(三跨两临近重点区段!$F:$F,MATCH(1,(MONTH(三跨两临近重点区段!$H:$H)=11)*(三跨两临近重点区段!$A:$A=D318),0))="已取消","已取消",INDEX(三跨两临近重点区段!$H:$H,MATCH(1,(MONTH(三跨两临近重点区段!$H:$H)=11)*(三跨两临近重点区段!$A:$A=D318)*(三跨两临近重点区段!$F:$F="现存区段"),0))),"")</f>
        <v/>
      </c>
      <c r="AD318" s="72" t="str">
        <f t="array" ref="AD318">IFERROR(IF(INDEX(三跨两临近重点区段!$F:$F,MATCH(1,(MONTH(三跨两临近重点区段!$H:$H)=11)*(三跨两临近重点区段!$A:$A=D318),0))="已取消","已取消",INDEX(三跨两临近重点区段!$I:$I,MATCH(1,(MONTH(三跨两临近重点区段!$H:$H)=11)*(三跨两临近重点区段!$A:$A=D318)*(三跨两临近重点区段!$F:$F="现存区段"),0))),"")</f>
        <v/>
      </c>
      <c r="AE318" s="284" t="str">
        <f t="array" ref="AE318">IFERROR(IF(INDEX(三跨两临近重点区段!$F:$F,MATCH(1,(MONTH(三跨两临近重点区段!$H:$H)=12)*(三跨两临近重点区段!$A:$A=D318),0))="已取消","已取消",INDEX(三跨两临近重点区段!$H:$H,MATCH(1,(MONTH(三跨两临近重点区段!$H:$H)=12)*(三跨两临近重点区段!$A:$A=D318)*(三跨两临近重点区段!$F:$F="现存区段"),0))),"")</f>
        <v/>
      </c>
      <c r="AF318" s="72" t="str">
        <f t="array" ref="AF318">IFERROR(IF(INDEX(三跨两临近重点区段!$F:$F,MATCH(1,(MONTH(三跨两临近重点区段!$H:$H)=12)*(三跨两临近重点区段!$A:$A=D318),0))="已取消","已取消",INDEX(三跨两临近重点区段!$I:$I,MATCH(1,(MONTH(三跨两临近重点区段!$H:$H)=12)*(三跨两临近重点区段!$A:$A=D318)*(三跨两临近重点区段!$F:$F="现存区段"),0))),"")</f>
        <v/>
      </c>
      <c r="AH318" t="e">
        <f t="array" ref="AH318">INDEX(三跨两临近重点区段!$G:$G,MATCH(D318,三跨两临近重点区段!$A:$A,0))</f>
        <v>#N/A</v>
      </c>
    </row>
    <row r="319" ht="14.25" spans="1:34">
      <c r="A319" s="263" t="s">
        <v>150</v>
      </c>
      <c r="B319" s="264" t="s">
        <v>2624</v>
      </c>
      <c r="C319" s="263" t="s">
        <v>2471</v>
      </c>
      <c r="D319" s="263" t="s">
        <v>2625</v>
      </c>
      <c r="E319" s="265" t="s">
        <v>2378</v>
      </c>
      <c r="F319" s="264" t="s">
        <v>125</v>
      </c>
      <c r="G319" s="263" t="s">
        <v>791</v>
      </c>
      <c r="H319" s="263" t="s">
        <v>724</v>
      </c>
      <c r="I319" s="288"/>
      <c r="J319" s="196"/>
      <c r="K319" s="196"/>
      <c r="L319" s="196"/>
      <c r="M319" s="270"/>
      <c r="N319" s="270"/>
      <c r="O319" s="33"/>
      <c r="P319" s="107"/>
      <c r="Q319" s="279"/>
      <c r="R319" s="279"/>
      <c r="S319" s="278">
        <v>45454</v>
      </c>
      <c r="T319" s="279" t="s">
        <v>2117</v>
      </c>
      <c r="U319" s="268" t="str">
        <f t="array" ref="U319">IFERROR(IF(INDEX(三跨两临近重点区段!$F:$F,MATCH(1,(MONTH(三跨两临近重点区段!$H:$H)=7)*(三跨两临近重点区段!$A:$A=D319),0))="已取消","已取消",INDEX(三跨两临近重点区段!$H:$H,MATCH(1,(MONTH(三跨两临近重点区段!$H:$H)=7)*(三跨两临近重点区段!$A:$A=D319)*(三跨两临近重点区段!$F:$F="现存区段"),0))),"")</f>
        <v/>
      </c>
      <c r="V319" s="232" t="str">
        <f t="array" ref="V319">IFERROR(IF(INDEX(三跨两临近重点区段!$F:$F,MATCH(1,(MONTH(三跨两临近重点区段!$H:$H)=7)*(三跨两临近重点区段!$A:$A=D319),0))="已取消","已取消",INDEX(三跨两临近重点区段!$I:$I,MATCH(1,(MONTH(三跨两临近重点区段!$H:$H)=7)*(三跨两临近重点区段!$A:$A=D319)*(三跨两临近重点区段!$F:$F="现存区段"),0))),"")</f>
        <v/>
      </c>
      <c r="W319" s="268" t="str">
        <f t="array" ref="W319">IFERROR(IF(INDEX(三跨两临近重点区段!$F:$F,MATCH(1,(MONTH(三跨两临近重点区段!$H:$H)=8)*(三跨两临近重点区段!$A:$A=D319),0))="已取消","已取消",INDEX(三跨两临近重点区段!$H:$H,MATCH(1,(MONTH(三跨两临近重点区段!$H:$H)=8)*(三跨两临近重点区段!$A:$A=D319)*(三跨两临近重点区段!$F:$F="现存区段"),0))),"")</f>
        <v/>
      </c>
      <c r="X319" s="232" t="str">
        <f t="array" ref="X319">IFERROR(IF(INDEX(三跨两临近重点区段!$F:$F,MATCH(1,(MONTH(三跨两临近重点区段!$H:$H)=8)*(三跨两临近重点区段!$A:$A=D319),0))="已取消","已取消",INDEX(三跨两临近重点区段!$I:$I,MATCH(1,(MONTH(三跨两临近重点区段!$H:$H)=8)*(三跨两临近重点区段!$A:$A=D319)*(三跨两临近重点区段!$F:$F="现存区段"),0))),"")</f>
        <v/>
      </c>
      <c r="Y319" s="268" t="str">
        <f t="array" ref="Y319">IFERROR(IF(INDEX(三跨两临近重点区段!$F:$F,MATCH(1,(MONTH(三跨两临近重点区段!$H:$H)=9)*(三跨两临近重点区段!$A:$A=D319),0))="已取消","已取消",INDEX(三跨两临近重点区段!$H:$H,MATCH(1,(MONTH(三跨两临近重点区段!$H:$H)=9)*(三跨两临近重点区段!$A:$A=D319)*(三跨两临近重点区段!$F:$F="现存区段"),0))),"")</f>
        <v/>
      </c>
      <c r="Z319" s="232" t="str">
        <f t="array" ref="Z319">IFERROR(IF(INDEX(三跨两临近重点区段!$F:$F,MATCH(1,(MONTH(三跨两临近重点区段!$H:$H)=9)*(三跨两临近重点区段!$A:$A=D319),0))="已取消","已取消",INDEX(三跨两临近重点区段!$I:$I,MATCH(1,(MONTH(三跨两临近重点区段!$H:$H)=9)*(三跨两临近重点区段!$A:$A=D319)*(三跨两临近重点区段!$F:$F="现存区段"),0))),"")</f>
        <v/>
      </c>
      <c r="AA319" s="268" t="str">
        <f t="array" ref="AA319">IFERROR(IF(INDEX(三跨两临近重点区段!$F:$F,MATCH(1,(MONTH(三跨两临近重点区段!$H:$H)=10)*(三跨两临近重点区段!$A:$A=D319),0))="已取消","已取消",INDEX(三跨两临近重点区段!$H:$H,MATCH(1,(MONTH(三跨两临近重点区段!$H:$H)=10)*(三跨两临近重点区段!$A:$A=D319)*(三跨两临近重点区段!$F:$F="现存区段"),0))),"")</f>
        <v/>
      </c>
      <c r="AB319" s="72" t="str">
        <f t="array" ref="AB319">IFERROR(IF(INDEX(三跨两临近重点区段!$F:$F,MATCH(1,(MONTH(三跨两临近重点区段!$H:$H)=10)*(三跨两临近重点区段!$A:$A=D319),0))="已取消","已取消",INDEX(三跨两临近重点区段!$I:$I,MATCH(1,(MONTH(三跨两临近重点区段!$H:$H)=10)*(三跨两临近重点区段!$A:$A=D319)*(三跨两临近重点区段!$F:$F="现存区段"),0))),"")</f>
        <v/>
      </c>
      <c r="AC319" s="284" t="str">
        <f t="array" ref="AC319">IFERROR(IF(INDEX(三跨两临近重点区段!$F:$F,MATCH(1,(MONTH(三跨两临近重点区段!$H:$H)=11)*(三跨两临近重点区段!$A:$A=D319),0))="已取消","已取消",INDEX(三跨两临近重点区段!$H:$H,MATCH(1,(MONTH(三跨两临近重点区段!$H:$H)=11)*(三跨两临近重点区段!$A:$A=D319)*(三跨两临近重点区段!$F:$F="现存区段"),0))),"")</f>
        <v/>
      </c>
      <c r="AD319" s="72" t="str">
        <f t="array" ref="AD319">IFERROR(IF(INDEX(三跨两临近重点区段!$F:$F,MATCH(1,(MONTH(三跨两临近重点区段!$H:$H)=11)*(三跨两临近重点区段!$A:$A=D319),0))="已取消","已取消",INDEX(三跨两临近重点区段!$I:$I,MATCH(1,(MONTH(三跨两临近重点区段!$H:$H)=11)*(三跨两临近重点区段!$A:$A=D319)*(三跨两临近重点区段!$F:$F="现存区段"),0))),"")</f>
        <v/>
      </c>
      <c r="AE319" s="284" t="str">
        <f t="array" ref="AE319">IFERROR(IF(INDEX(三跨两临近重点区段!$F:$F,MATCH(1,(MONTH(三跨两临近重点区段!$H:$H)=12)*(三跨两临近重点区段!$A:$A=D319),0))="已取消","已取消",INDEX(三跨两临近重点区段!$H:$H,MATCH(1,(MONTH(三跨两临近重点区段!$H:$H)=12)*(三跨两临近重点区段!$A:$A=D319)*(三跨两临近重点区段!$F:$F="现存区段"),0))),"")</f>
        <v/>
      </c>
      <c r="AF319" s="72" t="str">
        <f t="array" ref="AF319">IFERROR(IF(INDEX(三跨两临近重点区段!$F:$F,MATCH(1,(MONTH(三跨两临近重点区段!$H:$H)=12)*(三跨两临近重点区段!$A:$A=D319),0))="已取消","已取消",INDEX(三跨两临近重点区段!$I:$I,MATCH(1,(MONTH(三跨两临近重点区段!$H:$H)=12)*(三跨两临近重点区段!$A:$A=D319)*(三跨两临近重点区段!$F:$F="现存区段"),0))),"")</f>
        <v/>
      </c>
      <c r="AH319" t="e">
        <f t="array" ref="AH319">INDEX(三跨两临近重点区段!$G:$G,MATCH(D319,三跨两临近重点区段!$A:$A,0))</f>
        <v>#N/A</v>
      </c>
    </row>
    <row r="320" ht="14.25" spans="1:34">
      <c r="A320" s="263" t="s">
        <v>150</v>
      </c>
      <c r="B320" s="264" t="s">
        <v>2626</v>
      </c>
      <c r="C320" s="263" t="s">
        <v>2471</v>
      </c>
      <c r="D320" s="263" t="s">
        <v>2627</v>
      </c>
      <c r="E320" s="265" t="s">
        <v>2378</v>
      </c>
      <c r="F320" s="264" t="s">
        <v>125</v>
      </c>
      <c r="G320" s="263" t="s">
        <v>724</v>
      </c>
      <c r="H320" s="263" t="s">
        <v>740</v>
      </c>
      <c r="I320" s="288"/>
      <c r="J320" s="196"/>
      <c r="K320" s="196"/>
      <c r="L320" s="196"/>
      <c r="M320" s="270"/>
      <c r="N320" s="270"/>
      <c r="O320" s="33"/>
      <c r="P320" s="107"/>
      <c r="Q320" s="279"/>
      <c r="R320" s="279"/>
      <c r="S320" s="278">
        <v>45454</v>
      </c>
      <c r="T320" s="279" t="s">
        <v>2117</v>
      </c>
      <c r="U320" s="268" t="str">
        <f t="array" ref="U320">IFERROR(IF(INDEX(三跨两临近重点区段!$F:$F,MATCH(1,(MONTH(三跨两临近重点区段!$H:$H)=7)*(三跨两临近重点区段!$A:$A=D320),0))="已取消","已取消",INDEX(三跨两临近重点区段!$H:$H,MATCH(1,(MONTH(三跨两临近重点区段!$H:$H)=7)*(三跨两临近重点区段!$A:$A=D320)*(三跨两临近重点区段!$F:$F="现存区段"),0))),"")</f>
        <v/>
      </c>
      <c r="V320" s="232" t="str">
        <f t="array" ref="V320">IFERROR(IF(INDEX(三跨两临近重点区段!$F:$F,MATCH(1,(MONTH(三跨两临近重点区段!$H:$H)=7)*(三跨两临近重点区段!$A:$A=D320),0))="已取消","已取消",INDEX(三跨两临近重点区段!$I:$I,MATCH(1,(MONTH(三跨两临近重点区段!$H:$H)=7)*(三跨两临近重点区段!$A:$A=D320)*(三跨两临近重点区段!$F:$F="现存区段"),0))),"")</f>
        <v/>
      </c>
      <c r="W320" s="268" t="str">
        <f t="array" ref="W320">IFERROR(IF(INDEX(三跨两临近重点区段!$F:$F,MATCH(1,(MONTH(三跨两临近重点区段!$H:$H)=8)*(三跨两临近重点区段!$A:$A=D320),0))="已取消","已取消",INDEX(三跨两临近重点区段!$H:$H,MATCH(1,(MONTH(三跨两临近重点区段!$H:$H)=8)*(三跨两临近重点区段!$A:$A=D320)*(三跨两临近重点区段!$F:$F="现存区段"),0))),"")</f>
        <v/>
      </c>
      <c r="X320" s="232" t="str">
        <f t="array" ref="X320">IFERROR(IF(INDEX(三跨两临近重点区段!$F:$F,MATCH(1,(MONTH(三跨两临近重点区段!$H:$H)=8)*(三跨两临近重点区段!$A:$A=D320),0))="已取消","已取消",INDEX(三跨两临近重点区段!$I:$I,MATCH(1,(MONTH(三跨两临近重点区段!$H:$H)=8)*(三跨两临近重点区段!$A:$A=D320)*(三跨两临近重点区段!$F:$F="现存区段"),0))),"")</f>
        <v/>
      </c>
      <c r="Y320" s="268" t="str">
        <f t="array" ref="Y320">IFERROR(IF(INDEX(三跨两临近重点区段!$F:$F,MATCH(1,(MONTH(三跨两临近重点区段!$H:$H)=9)*(三跨两临近重点区段!$A:$A=D320),0))="已取消","已取消",INDEX(三跨两临近重点区段!$H:$H,MATCH(1,(MONTH(三跨两临近重点区段!$H:$H)=9)*(三跨两临近重点区段!$A:$A=D320)*(三跨两临近重点区段!$F:$F="现存区段"),0))),"")</f>
        <v/>
      </c>
      <c r="Z320" s="232" t="str">
        <f t="array" ref="Z320">IFERROR(IF(INDEX(三跨两临近重点区段!$F:$F,MATCH(1,(MONTH(三跨两临近重点区段!$H:$H)=9)*(三跨两临近重点区段!$A:$A=D320),0))="已取消","已取消",INDEX(三跨两临近重点区段!$I:$I,MATCH(1,(MONTH(三跨两临近重点区段!$H:$H)=9)*(三跨两临近重点区段!$A:$A=D320)*(三跨两临近重点区段!$F:$F="现存区段"),0))),"")</f>
        <v/>
      </c>
      <c r="AA320" s="268" t="str">
        <f t="array" ref="AA320">IFERROR(IF(INDEX(三跨两临近重点区段!$F:$F,MATCH(1,(MONTH(三跨两临近重点区段!$H:$H)=10)*(三跨两临近重点区段!$A:$A=D320),0))="已取消","已取消",INDEX(三跨两临近重点区段!$H:$H,MATCH(1,(MONTH(三跨两临近重点区段!$H:$H)=10)*(三跨两临近重点区段!$A:$A=D320)*(三跨两临近重点区段!$F:$F="现存区段"),0))),"")</f>
        <v/>
      </c>
      <c r="AB320" s="72" t="str">
        <f t="array" ref="AB320">IFERROR(IF(INDEX(三跨两临近重点区段!$F:$F,MATCH(1,(MONTH(三跨两临近重点区段!$H:$H)=10)*(三跨两临近重点区段!$A:$A=D320),0))="已取消","已取消",INDEX(三跨两临近重点区段!$I:$I,MATCH(1,(MONTH(三跨两临近重点区段!$H:$H)=10)*(三跨两临近重点区段!$A:$A=D320)*(三跨两临近重点区段!$F:$F="现存区段"),0))),"")</f>
        <v/>
      </c>
      <c r="AC320" s="284" t="str">
        <f t="array" ref="AC320">IFERROR(IF(INDEX(三跨两临近重点区段!$F:$F,MATCH(1,(MONTH(三跨两临近重点区段!$H:$H)=11)*(三跨两临近重点区段!$A:$A=D320),0))="已取消","已取消",INDEX(三跨两临近重点区段!$H:$H,MATCH(1,(MONTH(三跨两临近重点区段!$H:$H)=11)*(三跨两临近重点区段!$A:$A=D320)*(三跨两临近重点区段!$F:$F="现存区段"),0))),"")</f>
        <v/>
      </c>
      <c r="AD320" s="72" t="str">
        <f t="array" ref="AD320">IFERROR(IF(INDEX(三跨两临近重点区段!$F:$F,MATCH(1,(MONTH(三跨两临近重点区段!$H:$H)=11)*(三跨两临近重点区段!$A:$A=D320),0))="已取消","已取消",INDEX(三跨两临近重点区段!$I:$I,MATCH(1,(MONTH(三跨两临近重点区段!$H:$H)=11)*(三跨两临近重点区段!$A:$A=D320)*(三跨两临近重点区段!$F:$F="现存区段"),0))),"")</f>
        <v/>
      </c>
      <c r="AE320" s="284" t="str">
        <f t="array" ref="AE320">IFERROR(IF(INDEX(三跨两临近重点区段!$F:$F,MATCH(1,(MONTH(三跨两临近重点区段!$H:$H)=12)*(三跨两临近重点区段!$A:$A=D320),0))="已取消","已取消",INDEX(三跨两临近重点区段!$H:$H,MATCH(1,(MONTH(三跨两临近重点区段!$H:$H)=12)*(三跨两临近重点区段!$A:$A=D320)*(三跨两临近重点区段!$F:$F="现存区段"),0))),"")</f>
        <v/>
      </c>
      <c r="AF320" s="72" t="str">
        <f t="array" ref="AF320">IFERROR(IF(INDEX(三跨两临近重点区段!$F:$F,MATCH(1,(MONTH(三跨两临近重点区段!$H:$H)=12)*(三跨两临近重点区段!$A:$A=D320),0))="已取消","已取消",INDEX(三跨两临近重点区段!$I:$I,MATCH(1,(MONTH(三跨两临近重点区段!$H:$H)=12)*(三跨两临近重点区段!$A:$A=D320)*(三跨两临近重点区段!$F:$F="现存区段"),0))),"")</f>
        <v/>
      </c>
      <c r="AH320" t="e">
        <f t="array" ref="AH320">INDEX(三跨两临近重点区段!$G:$G,MATCH(D320,三跨两临近重点区段!$A:$A,0))</f>
        <v>#N/A</v>
      </c>
    </row>
    <row r="321" ht="14.25" spans="1:34">
      <c r="A321" s="263" t="s">
        <v>363</v>
      </c>
      <c r="B321" s="264" t="s">
        <v>2628</v>
      </c>
      <c r="C321" s="263" t="s">
        <v>2629</v>
      </c>
      <c r="D321" s="263" t="s">
        <v>2630</v>
      </c>
      <c r="E321" s="265" t="s">
        <v>2378</v>
      </c>
      <c r="F321" s="264" t="s">
        <v>125</v>
      </c>
      <c r="G321" s="263" t="s">
        <v>791</v>
      </c>
      <c r="H321" s="263" t="s">
        <v>837</v>
      </c>
      <c r="I321" s="288"/>
      <c r="J321" s="196"/>
      <c r="K321" s="196"/>
      <c r="L321" s="196"/>
      <c r="M321" s="270"/>
      <c r="N321" s="270"/>
      <c r="O321" s="33"/>
      <c r="P321" s="107"/>
      <c r="Q321" s="279"/>
      <c r="R321" s="279"/>
      <c r="S321" s="278">
        <v>45457</v>
      </c>
      <c r="T321" s="279" t="s">
        <v>2117</v>
      </c>
      <c r="U321" s="268" t="str">
        <f t="array" ref="U321">IFERROR(IF(INDEX(三跨两临近重点区段!$F:$F,MATCH(1,(MONTH(三跨两临近重点区段!$H:$H)=7)*(三跨两临近重点区段!$A:$A=D321),0))="已取消","已取消",INDEX(三跨两临近重点区段!$H:$H,MATCH(1,(MONTH(三跨两临近重点区段!$H:$H)=7)*(三跨两临近重点区段!$A:$A=D321)*(三跨两临近重点区段!$F:$F="现存区段"),0))),"")</f>
        <v/>
      </c>
      <c r="V321" s="232" t="str">
        <f t="array" ref="V321">IFERROR(IF(INDEX(三跨两临近重点区段!$F:$F,MATCH(1,(MONTH(三跨两临近重点区段!$H:$H)=7)*(三跨两临近重点区段!$A:$A=D321),0))="已取消","已取消",INDEX(三跨两临近重点区段!$I:$I,MATCH(1,(MONTH(三跨两临近重点区段!$H:$H)=7)*(三跨两临近重点区段!$A:$A=D321)*(三跨两临近重点区段!$F:$F="现存区段"),0))),"")</f>
        <v/>
      </c>
      <c r="W321" s="268" t="str">
        <f t="array" ref="W321">IFERROR(IF(INDEX(三跨两临近重点区段!$F:$F,MATCH(1,(MONTH(三跨两临近重点区段!$H:$H)=8)*(三跨两临近重点区段!$A:$A=D321),0))="已取消","已取消",INDEX(三跨两临近重点区段!$H:$H,MATCH(1,(MONTH(三跨两临近重点区段!$H:$H)=8)*(三跨两临近重点区段!$A:$A=D321)*(三跨两临近重点区段!$F:$F="现存区段"),0))),"")</f>
        <v/>
      </c>
      <c r="X321" s="232" t="str">
        <f t="array" ref="X321">IFERROR(IF(INDEX(三跨两临近重点区段!$F:$F,MATCH(1,(MONTH(三跨两临近重点区段!$H:$H)=8)*(三跨两临近重点区段!$A:$A=D321),0))="已取消","已取消",INDEX(三跨两临近重点区段!$I:$I,MATCH(1,(MONTH(三跨两临近重点区段!$H:$H)=8)*(三跨两临近重点区段!$A:$A=D321)*(三跨两临近重点区段!$F:$F="现存区段"),0))),"")</f>
        <v/>
      </c>
      <c r="Y321" s="268" t="str">
        <f t="array" ref="Y321">IFERROR(IF(INDEX(三跨两临近重点区段!$F:$F,MATCH(1,(MONTH(三跨两临近重点区段!$H:$H)=9)*(三跨两临近重点区段!$A:$A=D321),0))="已取消","已取消",INDEX(三跨两临近重点区段!$H:$H,MATCH(1,(MONTH(三跨两临近重点区段!$H:$H)=9)*(三跨两临近重点区段!$A:$A=D321)*(三跨两临近重点区段!$F:$F="现存区段"),0))),"")</f>
        <v/>
      </c>
      <c r="Z321" s="232" t="str">
        <f t="array" ref="Z321">IFERROR(IF(INDEX(三跨两临近重点区段!$F:$F,MATCH(1,(MONTH(三跨两临近重点区段!$H:$H)=9)*(三跨两临近重点区段!$A:$A=D321),0))="已取消","已取消",INDEX(三跨两临近重点区段!$I:$I,MATCH(1,(MONTH(三跨两临近重点区段!$H:$H)=9)*(三跨两临近重点区段!$A:$A=D321)*(三跨两临近重点区段!$F:$F="现存区段"),0))),"")</f>
        <v/>
      </c>
      <c r="AA321" s="268" t="str">
        <f t="array" ref="AA321">IFERROR(IF(INDEX(三跨两临近重点区段!$F:$F,MATCH(1,(MONTH(三跨两临近重点区段!$H:$H)=10)*(三跨两临近重点区段!$A:$A=D321),0))="已取消","已取消",INDEX(三跨两临近重点区段!$H:$H,MATCH(1,(MONTH(三跨两临近重点区段!$H:$H)=10)*(三跨两临近重点区段!$A:$A=D321)*(三跨两临近重点区段!$F:$F="现存区段"),0))),"")</f>
        <v/>
      </c>
      <c r="AB321" s="72" t="str">
        <f t="array" ref="AB321">IFERROR(IF(INDEX(三跨两临近重点区段!$F:$F,MATCH(1,(MONTH(三跨两临近重点区段!$H:$H)=10)*(三跨两临近重点区段!$A:$A=D321),0))="已取消","已取消",INDEX(三跨两临近重点区段!$I:$I,MATCH(1,(MONTH(三跨两临近重点区段!$H:$H)=10)*(三跨两临近重点区段!$A:$A=D321)*(三跨两临近重点区段!$F:$F="现存区段"),0))),"")</f>
        <v/>
      </c>
      <c r="AC321" s="284" t="str">
        <f t="array" ref="AC321">IFERROR(IF(INDEX(三跨两临近重点区段!$F:$F,MATCH(1,(MONTH(三跨两临近重点区段!$H:$H)=11)*(三跨两临近重点区段!$A:$A=D321),0))="已取消","已取消",INDEX(三跨两临近重点区段!$H:$H,MATCH(1,(MONTH(三跨两临近重点区段!$H:$H)=11)*(三跨两临近重点区段!$A:$A=D321)*(三跨两临近重点区段!$F:$F="现存区段"),0))),"")</f>
        <v/>
      </c>
      <c r="AD321" s="72" t="str">
        <f t="array" ref="AD321">IFERROR(IF(INDEX(三跨两临近重点区段!$F:$F,MATCH(1,(MONTH(三跨两临近重点区段!$H:$H)=11)*(三跨两临近重点区段!$A:$A=D321),0))="已取消","已取消",INDEX(三跨两临近重点区段!$I:$I,MATCH(1,(MONTH(三跨两临近重点区段!$H:$H)=11)*(三跨两临近重点区段!$A:$A=D321)*(三跨两临近重点区段!$F:$F="现存区段"),0))),"")</f>
        <v/>
      </c>
      <c r="AE321" s="284" t="str">
        <f t="array" ref="AE321">IFERROR(IF(INDEX(三跨两临近重点区段!$F:$F,MATCH(1,(MONTH(三跨两临近重点区段!$H:$H)=12)*(三跨两临近重点区段!$A:$A=D321),0))="已取消","已取消",INDEX(三跨两临近重点区段!$H:$H,MATCH(1,(MONTH(三跨两临近重点区段!$H:$H)=12)*(三跨两临近重点区段!$A:$A=D321)*(三跨两临近重点区段!$F:$F="现存区段"),0))),"")</f>
        <v/>
      </c>
      <c r="AF321" s="72" t="str">
        <f t="array" ref="AF321">IFERROR(IF(INDEX(三跨两临近重点区段!$F:$F,MATCH(1,(MONTH(三跨两临近重点区段!$H:$H)=12)*(三跨两临近重点区段!$A:$A=D321),0))="已取消","已取消",INDEX(三跨两临近重点区段!$I:$I,MATCH(1,(MONTH(三跨两临近重点区段!$H:$H)=12)*(三跨两临近重点区段!$A:$A=D321)*(三跨两临近重点区段!$F:$F="现存区段"),0))),"")</f>
        <v/>
      </c>
      <c r="AH321" t="e">
        <f t="array" ref="AH321">INDEX(三跨两临近重点区段!$G:$G,MATCH(D321,三跨两临近重点区段!$A:$A,0))</f>
        <v>#N/A</v>
      </c>
    </row>
    <row r="322" ht="14.25" spans="1:34">
      <c r="A322" s="263" t="s">
        <v>150</v>
      </c>
      <c r="B322" s="264" t="s">
        <v>2631</v>
      </c>
      <c r="C322" s="263" t="s">
        <v>2120</v>
      </c>
      <c r="D322" s="263" t="s">
        <v>2632</v>
      </c>
      <c r="E322" s="265" t="s">
        <v>2378</v>
      </c>
      <c r="F322" s="264" t="s">
        <v>125</v>
      </c>
      <c r="G322" s="263" t="s">
        <v>791</v>
      </c>
      <c r="H322" s="263" t="s">
        <v>799</v>
      </c>
      <c r="I322" s="288"/>
      <c r="J322" s="196"/>
      <c r="K322" s="196"/>
      <c r="L322" s="196"/>
      <c r="M322" s="270"/>
      <c r="N322" s="270"/>
      <c r="O322" s="33"/>
      <c r="P322" s="107"/>
      <c r="Q322" s="279"/>
      <c r="R322" s="279"/>
      <c r="S322" s="278">
        <v>45461</v>
      </c>
      <c r="T322" s="279" t="s">
        <v>2117</v>
      </c>
      <c r="U322" s="268" t="str">
        <f t="array" ref="U322">IFERROR(IF(INDEX(三跨两临近重点区段!$F:$F,MATCH(1,(MONTH(三跨两临近重点区段!$H:$H)=7)*(三跨两临近重点区段!$A:$A=D322),0))="已取消","已取消",INDEX(三跨两临近重点区段!$H:$H,MATCH(1,(MONTH(三跨两临近重点区段!$H:$H)=7)*(三跨两临近重点区段!$A:$A=D322)*(三跨两临近重点区段!$F:$F="现存区段"),0))),"")</f>
        <v/>
      </c>
      <c r="V322" s="232" t="str">
        <f t="array" ref="V322">IFERROR(IF(INDEX(三跨两临近重点区段!$F:$F,MATCH(1,(MONTH(三跨两临近重点区段!$H:$H)=7)*(三跨两临近重点区段!$A:$A=D322),0))="已取消","已取消",INDEX(三跨两临近重点区段!$I:$I,MATCH(1,(MONTH(三跨两临近重点区段!$H:$H)=7)*(三跨两临近重点区段!$A:$A=D322)*(三跨两临近重点区段!$F:$F="现存区段"),0))),"")</f>
        <v/>
      </c>
      <c r="W322" s="268" t="str">
        <f t="array" ref="W322">IFERROR(IF(INDEX(三跨两临近重点区段!$F:$F,MATCH(1,(MONTH(三跨两临近重点区段!$H:$H)=8)*(三跨两临近重点区段!$A:$A=D322),0))="已取消","已取消",INDEX(三跨两临近重点区段!$H:$H,MATCH(1,(MONTH(三跨两临近重点区段!$H:$H)=8)*(三跨两临近重点区段!$A:$A=D322)*(三跨两临近重点区段!$F:$F="现存区段"),0))),"")</f>
        <v/>
      </c>
      <c r="X322" s="232" t="str">
        <f t="array" ref="X322">IFERROR(IF(INDEX(三跨两临近重点区段!$F:$F,MATCH(1,(MONTH(三跨两临近重点区段!$H:$H)=8)*(三跨两临近重点区段!$A:$A=D322),0))="已取消","已取消",INDEX(三跨两临近重点区段!$I:$I,MATCH(1,(MONTH(三跨两临近重点区段!$H:$H)=8)*(三跨两临近重点区段!$A:$A=D322)*(三跨两临近重点区段!$F:$F="现存区段"),0))),"")</f>
        <v/>
      </c>
      <c r="Y322" s="268" t="str">
        <f t="array" ref="Y322">IFERROR(IF(INDEX(三跨两临近重点区段!$F:$F,MATCH(1,(MONTH(三跨两临近重点区段!$H:$H)=9)*(三跨两临近重点区段!$A:$A=D322),0))="已取消","已取消",INDEX(三跨两临近重点区段!$H:$H,MATCH(1,(MONTH(三跨两临近重点区段!$H:$H)=9)*(三跨两临近重点区段!$A:$A=D322)*(三跨两临近重点区段!$F:$F="现存区段"),0))),"")</f>
        <v/>
      </c>
      <c r="Z322" s="232" t="str">
        <f t="array" ref="Z322">IFERROR(IF(INDEX(三跨两临近重点区段!$F:$F,MATCH(1,(MONTH(三跨两临近重点区段!$H:$H)=9)*(三跨两临近重点区段!$A:$A=D322),0))="已取消","已取消",INDEX(三跨两临近重点区段!$I:$I,MATCH(1,(MONTH(三跨两临近重点区段!$H:$H)=9)*(三跨两临近重点区段!$A:$A=D322)*(三跨两临近重点区段!$F:$F="现存区段"),0))),"")</f>
        <v/>
      </c>
      <c r="AA322" s="268" t="str">
        <f t="array" ref="AA322">IFERROR(IF(INDEX(三跨两临近重点区段!$F:$F,MATCH(1,(MONTH(三跨两临近重点区段!$H:$H)=10)*(三跨两临近重点区段!$A:$A=D322),0))="已取消","已取消",INDEX(三跨两临近重点区段!$H:$H,MATCH(1,(MONTH(三跨两临近重点区段!$H:$H)=10)*(三跨两临近重点区段!$A:$A=D322)*(三跨两临近重点区段!$F:$F="现存区段"),0))),"")</f>
        <v/>
      </c>
      <c r="AB322" s="72" t="str">
        <f t="array" ref="AB322">IFERROR(IF(INDEX(三跨两临近重点区段!$F:$F,MATCH(1,(MONTH(三跨两临近重点区段!$H:$H)=10)*(三跨两临近重点区段!$A:$A=D322),0))="已取消","已取消",INDEX(三跨两临近重点区段!$I:$I,MATCH(1,(MONTH(三跨两临近重点区段!$H:$H)=10)*(三跨两临近重点区段!$A:$A=D322)*(三跨两临近重点区段!$F:$F="现存区段"),0))),"")</f>
        <v/>
      </c>
      <c r="AC322" s="284" t="str">
        <f t="array" ref="AC322">IFERROR(IF(INDEX(三跨两临近重点区段!$F:$F,MATCH(1,(MONTH(三跨两临近重点区段!$H:$H)=11)*(三跨两临近重点区段!$A:$A=D322),0))="已取消","已取消",INDEX(三跨两临近重点区段!$H:$H,MATCH(1,(MONTH(三跨两临近重点区段!$H:$H)=11)*(三跨两临近重点区段!$A:$A=D322)*(三跨两临近重点区段!$F:$F="现存区段"),0))),"")</f>
        <v/>
      </c>
      <c r="AD322" s="72" t="str">
        <f t="array" ref="AD322">IFERROR(IF(INDEX(三跨两临近重点区段!$F:$F,MATCH(1,(MONTH(三跨两临近重点区段!$H:$H)=11)*(三跨两临近重点区段!$A:$A=D322),0))="已取消","已取消",INDEX(三跨两临近重点区段!$I:$I,MATCH(1,(MONTH(三跨两临近重点区段!$H:$H)=11)*(三跨两临近重点区段!$A:$A=D322)*(三跨两临近重点区段!$F:$F="现存区段"),0))),"")</f>
        <v/>
      </c>
      <c r="AE322" s="284" t="str">
        <f t="array" ref="AE322">IFERROR(IF(INDEX(三跨两临近重点区段!$F:$F,MATCH(1,(MONTH(三跨两临近重点区段!$H:$H)=12)*(三跨两临近重点区段!$A:$A=D322),0))="已取消","已取消",INDEX(三跨两临近重点区段!$H:$H,MATCH(1,(MONTH(三跨两临近重点区段!$H:$H)=12)*(三跨两临近重点区段!$A:$A=D322)*(三跨两临近重点区段!$F:$F="现存区段"),0))),"")</f>
        <v/>
      </c>
      <c r="AF322" s="72" t="str">
        <f t="array" ref="AF322">IFERROR(IF(INDEX(三跨两临近重点区段!$F:$F,MATCH(1,(MONTH(三跨两临近重点区段!$H:$H)=12)*(三跨两临近重点区段!$A:$A=D322),0))="已取消","已取消",INDEX(三跨两临近重点区段!$I:$I,MATCH(1,(MONTH(三跨两临近重点区段!$H:$H)=12)*(三跨两临近重点区段!$A:$A=D322)*(三跨两临近重点区段!$F:$F="现存区段"),0))),"")</f>
        <v/>
      </c>
      <c r="AH322" t="e">
        <f t="array" ref="AH322">INDEX(三跨两临近重点区段!$G:$G,MATCH(D322,三跨两临近重点区段!$A:$A,0))</f>
        <v>#N/A</v>
      </c>
    </row>
    <row r="323" ht="14.25" spans="1:34">
      <c r="A323" s="263" t="s">
        <v>363</v>
      </c>
      <c r="B323" s="264" t="s">
        <v>2633</v>
      </c>
      <c r="C323" s="263" t="s">
        <v>2302</v>
      </c>
      <c r="D323" s="263" t="s">
        <v>2634</v>
      </c>
      <c r="E323" s="265" t="s">
        <v>2378</v>
      </c>
      <c r="F323" s="264" t="s">
        <v>125</v>
      </c>
      <c r="G323" s="263" t="s">
        <v>791</v>
      </c>
      <c r="H323" s="263" t="s">
        <v>700</v>
      </c>
      <c r="I323" s="288"/>
      <c r="J323" s="196"/>
      <c r="K323" s="196"/>
      <c r="L323" s="196"/>
      <c r="M323" s="270"/>
      <c r="N323" s="270"/>
      <c r="O323" s="33"/>
      <c r="P323" s="107"/>
      <c r="Q323" s="279"/>
      <c r="R323" s="279"/>
      <c r="S323" s="278">
        <v>45446</v>
      </c>
      <c r="T323" s="279" t="s">
        <v>2117</v>
      </c>
      <c r="U323" s="268" t="str">
        <f t="array" ref="U323">IFERROR(IF(INDEX(三跨两临近重点区段!$F:$F,MATCH(1,(MONTH(三跨两临近重点区段!$H:$H)=7)*(三跨两临近重点区段!$A:$A=D323),0))="已取消","已取消",INDEX(三跨两临近重点区段!$H:$H,MATCH(1,(MONTH(三跨两临近重点区段!$H:$H)=7)*(三跨两临近重点区段!$A:$A=D323)*(三跨两临近重点区段!$F:$F="现存区段"),0))),"")</f>
        <v/>
      </c>
      <c r="V323" s="232" t="str">
        <f t="array" ref="V323">IFERROR(IF(INDEX(三跨两临近重点区段!$F:$F,MATCH(1,(MONTH(三跨两临近重点区段!$H:$H)=7)*(三跨两临近重点区段!$A:$A=D323),0))="已取消","已取消",INDEX(三跨两临近重点区段!$I:$I,MATCH(1,(MONTH(三跨两临近重点区段!$H:$H)=7)*(三跨两临近重点区段!$A:$A=D323)*(三跨两临近重点区段!$F:$F="现存区段"),0))),"")</f>
        <v/>
      </c>
      <c r="W323" s="268" t="str">
        <f t="array" ref="W323">IFERROR(IF(INDEX(三跨两临近重点区段!$F:$F,MATCH(1,(MONTH(三跨两临近重点区段!$H:$H)=8)*(三跨两临近重点区段!$A:$A=D323),0))="已取消","已取消",INDEX(三跨两临近重点区段!$H:$H,MATCH(1,(MONTH(三跨两临近重点区段!$H:$H)=8)*(三跨两临近重点区段!$A:$A=D323)*(三跨两临近重点区段!$F:$F="现存区段"),0))),"")</f>
        <v/>
      </c>
      <c r="X323" s="232" t="str">
        <f t="array" ref="X323">IFERROR(IF(INDEX(三跨两临近重点区段!$F:$F,MATCH(1,(MONTH(三跨两临近重点区段!$H:$H)=8)*(三跨两临近重点区段!$A:$A=D323),0))="已取消","已取消",INDEX(三跨两临近重点区段!$I:$I,MATCH(1,(MONTH(三跨两临近重点区段!$H:$H)=8)*(三跨两临近重点区段!$A:$A=D323)*(三跨两临近重点区段!$F:$F="现存区段"),0))),"")</f>
        <v/>
      </c>
      <c r="Y323" s="268" t="str">
        <f t="array" ref="Y323">IFERROR(IF(INDEX(三跨两临近重点区段!$F:$F,MATCH(1,(MONTH(三跨两临近重点区段!$H:$H)=9)*(三跨两临近重点区段!$A:$A=D323),0))="已取消","已取消",INDEX(三跨两临近重点区段!$H:$H,MATCH(1,(MONTH(三跨两临近重点区段!$H:$H)=9)*(三跨两临近重点区段!$A:$A=D323)*(三跨两临近重点区段!$F:$F="现存区段"),0))),"")</f>
        <v/>
      </c>
      <c r="Z323" s="232" t="str">
        <f t="array" ref="Z323">IFERROR(IF(INDEX(三跨两临近重点区段!$F:$F,MATCH(1,(MONTH(三跨两临近重点区段!$H:$H)=9)*(三跨两临近重点区段!$A:$A=D323),0))="已取消","已取消",INDEX(三跨两临近重点区段!$I:$I,MATCH(1,(MONTH(三跨两临近重点区段!$H:$H)=9)*(三跨两临近重点区段!$A:$A=D323)*(三跨两临近重点区段!$F:$F="现存区段"),0))),"")</f>
        <v/>
      </c>
      <c r="AA323" s="268" t="str">
        <f t="array" ref="AA323">IFERROR(IF(INDEX(三跨两临近重点区段!$F:$F,MATCH(1,(MONTH(三跨两临近重点区段!$H:$H)=10)*(三跨两临近重点区段!$A:$A=D323),0))="已取消","已取消",INDEX(三跨两临近重点区段!$H:$H,MATCH(1,(MONTH(三跨两临近重点区段!$H:$H)=10)*(三跨两临近重点区段!$A:$A=D323)*(三跨两临近重点区段!$F:$F="现存区段"),0))),"")</f>
        <v/>
      </c>
      <c r="AB323" s="72" t="str">
        <f t="array" ref="AB323">IFERROR(IF(INDEX(三跨两临近重点区段!$F:$F,MATCH(1,(MONTH(三跨两临近重点区段!$H:$H)=10)*(三跨两临近重点区段!$A:$A=D323),0))="已取消","已取消",INDEX(三跨两临近重点区段!$I:$I,MATCH(1,(MONTH(三跨两临近重点区段!$H:$H)=10)*(三跨两临近重点区段!$A:$A=D323)*(三跨两临近重点区段!$F:$F="现存区段"),0))),"")</f>
        <v/>
      </c>
      <c r="AC323" s="284" t="str">
        <f t="array" ref="AC323">IFERROR(IF(INDEX(三跨两临近重点区段!$F:$F,MATCH(1,(MONTH(三跨两临近重点区段!$H:$H)=11)*(三跨两临近重点区段!$A:$A=D323),0))="已取消","已取消",INDEX(三跨两临近重点区段!$H:$H,MATCH(1,(MONTH(三跨两临近重点区段!$H:$H)=11)*(三跨两临近重点区段!$A:$A=D323)*(三跨两临近重点区段!$F:$F="现存区段"),0))),"")</f>
        <v/>
      </c>
      <c r="AD323" s="72" t="str">
        <f t="array" ref="AD323">IFERROR(IF(INDEX(三跨两临近重点区段!$F:$F,MATCH(1,(MONTH(三跨两临近重点区段!$H:$H)=11)*(三跨两临近重点区段!$A:$A=D323),0))="已取消","已取消",INDEX(三跨两临近重点区段!$I:$I,MATCH(1,(MONTH(三跨两临近重点区段!$H:$H)=11)*(三跨两临近重点区段!$A:$A=D323)*(三跨两临近重点区段!$F:$F="现存区段"),0))),"")</f>
        <v/>
      </c>
      <c r="AE323" s="284" t="str">
        <f t="array" ref="AE323">IFERROR(IF(INDEX(三跨两临近重点区段!$F:$F,MATCH(1,(MONTH(三跨两临近重点区段!$H:$H)=12)*(三跨两临近重点区段!$A:$A=D323),0))="已取消","已取消",INDEX(三跨两临近重点区段!$H:$H,MATCH(1,(MONTH(三跨两临近重点区段!$H:$H)=12)*(三跨两临近重点区段!$A:$A=D323)*(三跨两临近重点区段!$F:$F="现存区段"),0))),"")</f>
        <v/>
      </c>
      <c r="AF323" s="72" t="str">
        <f t="array" ref="AF323">IFERROR(IF(INDEX(三跨两临近重点区段!$F:$F,MATCH(1,(MONTH(三跨两临近重点区段!$H:$H)=12)*(三跨两临近重点区段!$A:$A=D323),0))="已取消","已取消",INDEX(三跨两临近重点区段!$I:$I,MATCH(1,(MONTH(三跨两临近重点区段!$H:$H)=12)*(三跨两临近重点区段!$A:$A=D323)*(三跨两临近重点区段!$F:$F="现存区段"),0))),"")</f>
        <v/>
      </c>
      <c r="AH323" t="e">
        <f t="array" ref="AH323">INDEX(三跨两临近重点区段!$G:$G,MATCH(D323,三跨两临近重点区段!$A:$A,0))</f>
        <v>#N/A</v>
      </c>
    </row>
    <row r="324" ht="14.25" spans="1:34">
      <c r="A324" s="263" t="s">
        <v>363</v>
      </c>
      <c r="B324" s="264" t="s">
        <v>2635</v>
      </c>
      <c r="C324" s="263" t="s">
        <v>2302</v>
      </c>
      <c r="D324" s="263" t="s">
        <v>2636</v>
      </c>
      <c r="E324" s="265" t="s">
        <v>2378</v>
      </c>
      <c r="F324" s="264" t="s">
        <v>125</v>
      </c>
      <c r="G324" s="263" t="s">
        <v>791</v>
      </c>
      <c r="H324" s="263" t="s">
        <v>700</v>
      </c>
      <c r="I324" s="288"/>
      <c r="J324" s="196"/>
      <c r="K324" s="196"/>
      <c r="L324" s="196"/>
      <c r="M324" s="270"/>
      <c r="N324" s="270"/>
      <c r="O324" s="33"/>
      <c r="P324" s="107"/>
      <c r="Q324" s="279"/>
      <c r="R324" s="279"/>
      <c r="S324" s="278">
        <v>45446</v>
      </c>
      <c r="T324" s="279" t="s">
        <v>2117</v>
      </c>
      <c r="U324" s="268" t="str">
        <f t="array" ref="U324">IFERROR(IF(INDEX(三跨两临近重点区段!$F:$F,MATCH(1,(MONTH(三跨两临近重点区段!$H:$H)=7)*(三跨两临近重点区段!$A:$A=D324),0))="已取消","已取消",INDEX(三跨两临近重点区段!$H:$H,MATCH(1,(MONTH(三跨两临近重点区段!$H:$H)=7)*(三跨两临近重点区段!$A:$A=D324)*(三跨两临近重点区段!$F:$F="现存区段"),0))),"")</f>
        <v/>
      </c>
      <c r="V324" s="232" t="str">
        <f t="array" ref="V324">IFERROR(IF(INDEX(三跨两临近重点区段!$F:$F,MATCH(1,(MONTH(三跨两临近重点区段!$H:$H)=7)*(三跨两临近重点区段!$A:$A=D324),0))="已取消","已取消",INDEX(三跨两临近重点区段!$I:$I,MATCH(1,(MONTH(三跨两临近重点区段!$H:$H)=7)*(三跨两临近重点区段!$A:$A=D324)*(三跨两临近重点区段!$F:$F="现存区段"),0))),"")</f>
        <v/>
      </c>
      <c r="W324" s="268" t="str">
        <f t="array" ref="W324">IFERROR(IF(INDEX(三跨两临近重点区段!$F:$F,MATCH(1,(MONTH(三跨两临近重点区段!$H:$H)=8)*(三跨两临近重点区段!$A:$A=D324),0))="已取消","已取消",INDEX(三跨两临近重点区段!$H:$H,MATCH(1,(MONTH(三跨两临近重点区段!$H:$H)=8)*(三跨两临近重点区段!$A:$A=D324)*(三跨两临近重点区段!$F:$F="现存区段"),0))),"")</f>
        <v/>
      </c>
      <c r="X324" s="232" t="str">
        <f t="array" ref="X324">IFERROR(IF(INDEX(三跨两临近重点区段!$F:$F,MATCH(1,(MONTH(三跨两临近重点区段!$H:$H)=8)*(三跨两临近重点区段!$A:$A=D324),0))="已取消","已取消",INDEX(三跨两临近重点区段!$I:$I,MATCH(1,(MONTH(三跨两临近重点区段!$H:$H)=8)*(三跨两临近重点区段!$A:$A=D324)*(三跨两临近重点区段!$F:$F="现存区段"),0))),"")</f>
        <v/>
      </c>
      <c r="Y324" s="268" t="str">
        <f t="array" ref="Y324">IFERROR(IF(INDEX(三跨两临近重点区段!$F:$F,MATCH(1,(MONTH(三跨两临近重点区段!$H:$H)=9)*(三跨两临近重点区段!$A:$A=D324),0))="已取消","已取消",INDEX(三跨两临近重点区段!$H:$H,MATCH(1,(MONTH(三跨两临近重点区段!$H:$H)=9)*(三跨两临近重点区段!$A:$A=D324)*(三跨两临近重点区段!$F:$F="现存区段"),0))),"")</f>
        <v/>
      </c>
      <c r="Z324" s="232" t="str">
        <f t="array" ref="Z324">IFERROR(IF(INDEX(三跨两临近重点区段!$F:$F,MATCH(1,(MONTH(三跨两临近重点区段!$H:$H)=9)*(三跨两临近重点区段!$A:$A=D324),0))="已取消","已取消",INDEX(三跨两临近重点区段!$I:$I,MATCH(1,(MONTH(三跨两临近重点区段!$H:$H)=9)*(三跨两临近重点区段!$A:$A=D324)*(三跨两临近重点区段!$F:$F="现存区段"),0))),"")</f>
        <v/>
      </c>
      <c r="AA324" s="268" t="str">
        <f t="array" ref="AA324">IFERROR(IF(INDEX(三跨两临近重点区段!$F:$F,MATCH(1,(MONTH(三跨两临近重点区段!$H:$H)=10)*(三跨两临近重点区段!$A:$A=D324),0))="已取消","已取消",INDEX(三跨两临近重点区段!$H:$H,MATCH(1,(MONTH(三跨两临近重点区段!$H:$H)=10)*(三跨两临近重点区段!$A:$A=D324)*(三跨两临近重点区段!$F:$F="现存区段"),0))),"")</f>
        <v/>
      </c>
      <c r="AB324" s="72" t="str">
        <f t="array" ref="AB324">IFERROR(IF(INDEX(三跨两临近重点区段!$F:$F,MATCH(1,(MONTH(三跨两临近重点区段!$H:$H)=10)*(三跨两临近重点区段!$A:$A=D324),0))="已取消","已取消",INDEX(三跨两临近重点区段!$I:$I,MATCH(1,(MONTH(三跨两临近重点区段!$H:$H)=10)*(三跨两临近重点区段!$A:$A=D324)*(三跨两临近重点区段!$F:$F="现存区段"),0))),"")</f>
        <v/>
      </c>
      <c r="AC324" s="284" t="str">
        <f t="array" ref="AC324">IFERROR(IF(INDEX(三跨两临近重点区段!$F:$F,MATCH(1,(MONTH(三跨两临近重点区段!$H:$H)=11)*(三跨两临近重点区段!$A:$A=D324),0))="已取消","已取消",INDEX(三跨两临近重点区段!$H:$H,MATCH(1,(MONTH(三跨两临近重点区段!$H:$H)=11)*(三跨两临近重点区段!$A:$A=D324)*(三跨两临近重点区段!$F:$F="现存区段"),0))),"")</f>
        <v/>
      </c>
      <c r="AD324" s="72" t="str">
        <f t="array" ref="AD324">IFERROR(IF(INDEX(三跨两临近重点区段!$F:$F,MATCH(1,(MONTH(三跨两临近重点区段!$H:$H)=11)*(三跨两临近重点区段!$A:$A=D324),0))="已取消","已取消",INDEX(三跨两临近重点区段!$I:$I,MATCH(1,(MONTH(三跨两临近重点区段!$H:$H)=11)*(三跨两临近重点区段!$A:$A=D324)*(三跨两临近重点区段!$F:$F="现存区段"),0))),"")</f>
        <v/>
      </c>
      <c r="AE324" s="284" t="str">
        <f t="array" ref="AE324">IFERROR(IF(INDEX(三跨两临近重点区段!$F:$F,MATCH(1,(MONTH(三跨两临近重点区段!$H:$H)=12)*(三跨两临近重点区段!$A:$A=D324),0))="已取消","已取消",INDEX(三跨两临近重点区段!$H:$H,MATCH(1,(MONTH(三跨两临近重点区段!$H:$H)=12)*(三跨两临近重点区段!$A:$A=D324)*(三跨两临近重点区段!$F:$F="现存区段"),0))),"")</f>
        <v/>
      </c>
      <c r="AF324" s="72" t="str">
        <f t="array" ref="AF324">IFERROR(IF(INDEX(三跨两临近重点区段!$F:$F,MATCH(1,(MONTH(三跨两临近重点区段!$H:$H)=12)*(三跨两临近重点区段!$A:$A=D324),0))="已取消","已取消",INDEX(三跨两临近重点区段!$I:$I,MATCH(1,(MONTH(三跨两临近重点区段!$H:$H)=12)*(三跨两临近重点区段!$A:$A=D324)*(三跨两临近重点区段!$F:$F="现存区段"),0))),"")</f>
        <v/>
      </c>
      <c r="AH324" t="e">
        <f t="array" ref="AH324">INDEX(三跨两临近重点区段!$G:$G,MATCH(D324,三跨两临近重点区段!$A:$A,0))</f>
        <v>#N/A</v>
      </c>
    </row>
    <row r="325" ht="14.25" spans="1:34">
      <c r="A325" s="263" t="s">
        <v>363</v>
      </c>
      <c r="B325" s="264" t="s">
        <v>2637</v>
      </c>
      <c r="C325" s="263" t="s">
        <v>2269</v>
      </c>
      <c r="D325" s="263" t="s">
        <v>2638</v>
      </c>
      <c r="E325" s="265" t="s">
        <v>2378</v>
      </c>
      <c r="F325" s="264" t="s">
        <v>125</v>
      </c>
      <c r="G325" s="263" t="s">
        <v>791</v>
      </c>
      <c r="H325" s="263" t="s">
        <v>700</v>
      </c>
      <c r="I325" s="288"/>
      <c r="J325" s="196"/>
      <c r="K325" s="196"/>
      <c r="L325" s="196"/>
      <c r="M325" s="270"/>
      <c r="N325" s="270"/>
      <c r="O325" s="33"/>
      <c r="P325" s="107"/>
      <c r="Q325" s="279"/>
      <c r="R325" s="279"/>
      <c r="S325" s="278">
        <v>45461</v>
      </c>
      <c r="T325" s="279" t="s">
        <v>2117</v>
      </c>
      <c r="U325" s="268" t="str">
        <f t="array" ref="U325">IFERROR(IF(INDEX(三跨两临近重点区段!$F:$F,MATCH(1,(MONTH(三跨两临近重点区段!$H:$H)=7)*(三跨两临近重点区段!$A:$A=D325),0))="已取消","已取消",INDEX(三跨两临近重点区段!$H:$H,MATCH(1,(MONTH(三跨两临近重点区段!$H:$H)=7)*(三跨两临近重点区段!$A:$A=D325)*(三跨两临近重点区段!$F:$F="现存区段"),0))),"")</f>
        <v/>
      </c>
      <c r="V325" s="232" t="str">
        <f t="array" ref="V325">IFERROR(IF(INDEX(三跨两临近重点区段!$F:$F,MATCH(1,(MONTH(三跨两临近重点区段!$H:$H)=7)*(三跨两临近重点区段!$A:$A=D325),0))="已取消","已取消",INDEX(三跨两临近重点区段!$I:$I,MATCH(1,(MONTH(三跨两临近重点区段!$H:$H)=7)*(三跨两临近重点区段!$A:$A=D325)*(三跨两临近重点区段!$F:$F="现存区段"),0))),"")</f>
        <v/>
      </c>
      <c r="W325" s="268" t="str">
        <f t="array" ref="W325">IFERROR(IF(INDEX(三跨两临近重点区段!$F:$F,MATCH(1,(MONTH(三跨两临近重点区段!$H:$H)=8)*(三跨两临近重点区段!$A:$A=D325),0))="已取消","已取消",INDEX(三跨两临近重点区段!$H:$H,MATCH(1,(MONTH(三跨两临近重点区段!$H:$H)=8)*(三跨两临近重点区段!$A:$A=D325)*(三跨两临近重点区段!$F:$F="现存区段"),0))),"")</f>
        <v/>
      </c>
      <c r="X325" s="232" t="str">
        <f t="array" ref="X325">IFERROR(IF(INDEX(三跨两临近重点区段!$F:$F,MATCH(1,(MONTH(三跨两临近重点区段!$H:$H)=8)*(三跨两临近重点区段!$A:$A=D325),0))="已取消","已取消",INDEX(三跨两临近重点区段!$I:$I,MATCH(1,(MONTH(三跨两临近重点区段!$H:$H)=8)*(三跨两临近重点区段!$A:$A=D325)*(三跨两临近重点区段!$F:$F="现存区段"),0))),"")</f>
        <v/>
      </c>
      <c r="Y325" s="268" t="str">
        <f t="array" ref="Y325">IFERROR(IF(INDEX(三跨两临近重点区段!$F:$F,MATCH(1,(MONTH(三跨两临近重点区段!$H:$H)=9)*(三跨两临近重点区段!$A:$A=D325),0))="已取消","已取消",INDEX(三跨两临近重点区段!$H:$H,MATCH(1,(MONTH(三跨两临近重点区段!$H:$H)=9)*(三跨两临近重点区段!$A:$A=D325)*(三跨两临近重点区段!$F:$F="现存区段"),0))),"")</f>
        <v/>
      </c>
      <c r="Z325" s="232" t="str">
        <f t="array" ref="Z325">IFERROR(IF(INDEX(三跨两临近重点区段!$F:$F,MATCH(1,(MONTH(三跨两临近重点区段!$H:$H)=9)*(三跨两临近重点区段!$A:$A=D325),0))="已取消","已取消",INDEX(三跨两临近重点区段!$I:$I,MATCH(1,(MONTH(三跨两临近重点区段!$H:$H)=9)*(三跨两临近重点区段!$A:$A=D325)*(三跨两临近重点区段!$F:$F="现存区段"),0))),"")</f>
        <v/>
      </c>
      <c r="AA325" s="268" t="str">
        <f t="array" ref="AA325">IFERROR(IF(INDEX(三跨两临近重点区段!$F:$F,MATCH(1,(MONTH(三跨两临近重点区段!$H:$H)=10)*(三跨两临近重点区段!$A:$A=D325),0))="已取消","已取消",INDEX(三跨两临近重点区段!$H:$H,MATCH(1,(MONTH(三跨两临近重点区段!$H:$H)=10)*(三跨两临近重点区段!$A:$A=D325)*(三跨两临近重点区段!$F:$F="现存区段"),0))),"")</f>
        <v/>
      </c>
      <c r="AB325" s="72" t="str">
        <f t="array" ref="AB325">IFERROR(IF(INDEX(三跨两临近重点区段!$F:$F,MATCH(1,(MONTH(三跨两临近重点区段!$H:$H)=10)*(三跨两临近重点区段!$A:$A=D325),0))="已取消","已取消",INDEX(三跨两临近重点区段!$I:$I,MATCH(1,(MONTH(三跨两临近重点区段!$H:$H)=10)*(三跨两临近重点区段!$A:$A=D325)*(三跨两临近重点区段!$F:$F="现存区段"),0))),"")</f>
        <v/>
      </c>
      <c r="AC325" s="284" t="str">
        <f t="array" ref="AC325">IFERROR(IF(INDEX(三跨两临近重点区段!$F:$F,MATCH(1,(MONTH(三跨两临近重点区段!$H:$H)=11)*(三跨两临近重点区段!$A:$A=D325),0))="已取消","已取消",INDEX(三跨两临近重点区段!$H:$H,MATCH(1,(MONTH(三跨两临近重点区段!$H:$H)=11)*(三跨两临近重点区段!$A:$A=D325)*(三跨两临近重点区段!$F:$F="现存区段"),0))),"")</f>
        <v/>
      </c>
      <c r="AD325" s="72" t="str">
        <f t="array" ref="AD325">IFERROR(IF(INDEX(三跨两临近重点区段!$F:$F,MATCH(1,(MONTH(三跨两临近重点区段!$H:$H)=11)*(三跨两临近重点区段!$A:$A=D325),0))="已取消","已取消",INDEX(三跨两临近重点区段!$I:$I,MATCH(1,(MONTH(三跨两临近重点区段!$H:$H)=11)*(三跨两临近重点区段!$A:$A=D325)*(三跨两临近重点区段!$F:$F="现存区段"),0))),"")</f>
        <v/>
      </c>
      <c r="AE325" s="284" t="str">
        <f t="array" ref="AE325">IFERROR(IF(INDEX(三跨两临近重点区段!$F:$F,MATCH(1,(MONTH(三跨两临近重点区段!$H:$H)=12)*(三跨两临近重点区段!$A:$A=D325),0))="已取消","已取消",INDEX(三跨两临近重点区段!$H:$H,MATCH(1,(MONTH(三跨两临近重点区段!$H:$H)=12)*(三跨两临近重点区段!$A:$A=D325)*(三跨两临近重点区段!$F:$F="现存区段"),0))),"")</f>
        <v/>
      </c>
      <c r="AF325" s="72" t="str">
        <f t="array" ref="AF325">IFERROR(IF(INDEX(三跨两临近重点区段!$F:$F,MATCH(1,(MONTH(三跨两临近重点区段!$H:$H)=12)*(三跨两临近重点区段!$A:$A=D325),0))="已取消","已取消",INDEX(三跨两临近重点区段!$I:$I,MATCH(1,(MONTH(三跨两临近重点区段!$H:$H)=12)*(三跨两临近重点区段!$A:$A=D325)*(三跨两临近重点区段!$F:$F="现存区段"),0))),"")</f>
        <v/>
      </c>
      <c r="AH325" t="e">
        <f t="array" ref="AH325">INDEX(三跨两临近重点区段!$G:$G,MATCH(D325,三跨两临近重点区段!$A:$A,0))</f>
        <v>#N/A</v>
      </c>
    </row>
    <row r="326" ht="14.25" spans="1:34">
      <c r="A326" s="263" t="s">
        <v>363</v>
      </c>
      <c r="B326" s="264" t="s">
        <v>2639</v>
      </c>
      <c r="C326" s="263" t="s">
        <v>2177</v>
      </c>
      <c r="D326" s="263" t="s">
        <v>2640</v>
      </c>
      <c r="E326" s="265" t="s">
        <v>2378</v>
      </c>
      <c r="F326" s="264" t="s">
        <v>125</v>
      </c>
      <c r="G326" s="263" t="s">
        <v>791</v>
      </c>
      <c r="H326" s="263" t="s">
        <v>2641</v>
      </c>
      <c r="I326" s="288"/>
      <c r="J326" s="196"/>
      <c r="K326" s="196"/>
      <c r="L326" s="196"/>
      <c r="M326" s="270"/>
      <c r="N326" s="270"/>
      <c r="O326" s="33"/>
      <c r="P326" s="107"/>
      <c r="Q326" s="279"/>
      <c r="R326" s="279"/>
      <c r="S326" s="278">
        <v>45447</v>
      </c>
      <c r="T326" s="279" t="s">
        <v>2117</v>
      </c>
      <c r="U326" s="268" t="str">
        <f t="array" ref="U326">IFERROR(IF(INDEX(三跨两临近重点区段!$F:$F,MATCH(1,(MONTH(三跨两临近重点区段!$H:$H)=7)*(三跨两临近重点区段!$A:$A=D326),0))="已取消","已取消",INDEX(三跨两临近重点区段!$H:$H,MATCH(1,(MONTH(三跨两临近重点区段!$H:$H)=7)*(三跨两临近重点区段!$A:$A=D326)*(三跨两临近重点区段!$F:$F="现存区段"),0))),"")</f>
        <v/>
      </c>
      <c r="V326" s="232" t="str">
        <f t="array" ref="V326">IFERROR(IF(INDEX(三跨两临近重点区段!$F:$F,MATCH(1,(MONTH(三跨两临近重点区段!$H:$H)=7)*(三跨两临近重点区段!$A:$A=D326),0))="已取消","已取消",INDEX(三跨两临近重点区段!$I:$I,MATCH(1,(MONTH(三跨两临近重点区段!$H:$H)=7)*(三跨两临近重点区段!$A:$A=D326)*(三跨两临近重点区段!$F:$F="现存区段"),0))),"")</f>
        <v/>
      </c>
      <c r="W326" s="268" t="str">
        <f t="array" ref="W326">IFERROR(IF(INDEX(三跨两临近重点区段!$F:$F,MATCH(1,(MONTH(三跨两临近重点区段!$H:$H)=8)*(三跨两临近重点区段!$A:$A=D326),0))="已取消","已取消",INDEX(三跨两临近重点区段!$H:$H,MATCH(1,(MONTH(三跨两临近重点区段!$H:$H)=8)*(三跨两临近重点区段!$A:$A=D326)*(三跨两临近重点区段!$F:$F="现存区段"),0))),"")</f>
        <v/>
      </c>
      <c r="X326" s="232" t="str">
        <f t="array" ref="X326">IFERROR(IF(INDEX(三跨两临近重点区段!$F:$F,MATCH(1,(MONTH(三跨两临近重点区段!$H:$H)=8)*(三跨两临近重点区段!$A:$A=D326),0))="已取消","已取消",INDEX(三跨两临近重点区段!$I:$I,MATCH(1,(MONTH(三跨两临近重点区段!$H:$H)=8)*(三跨两临近重点区段!$A:$A=D326)*(三跨两临近重点区段!$F:$F="现存区段"),0))),"")</f>
        <v/>
      </c>
      <c r="Y326" s="268" t="str">
        <f t="array" ref="Y326">IFERROR(IF(INDEX(三跨两临近重点区段!$F:$F,MATCH(1,(MONTH(三跨两临近重点区段!$H:$H)=9)*(三跨两临近重点区段!$A:$A=D326),0))="已取消","已取消",INDEX(三跨两临近重点区段!$H:$H,MATCH(1,(MONTH(三跨两临近重点区段!$H:$H)=9)*(三跨两临近重点区段!$A:$A=D326)*(三跨两临近重点区段!$F:$F="现存区段"),0))),"")</f>
        <v/>
      </c>
      <c r="Z326" s="232" t="str">
        <f t="array" ref="Z326">IFERROR(IF(INDEX(三跨两临近重点区段!$F:$F,MATCH(1,(MONTH(三跨两临近重点区段!$H:$H)=9)*(三跨两临近重点区段!$A:$A=D326),0))="已取消","已取消",INDEX(三跨两临近重点区段!$I:$I,MATCH(1,(MONTH(三跨两临近重点区段!$H:$H)=9)*(三跨两临近重点区段!$A:$A=D326)*(三跨两临近重点区段!$F:$F="现存区段"),0))),"")</f>
        <v/>
      </c>
      <c r="AA326" s="268" t="str">
        <f t="array" ref="AA326">IFERROR(IF(INDEX(三跨两临近重点区段!$F:$F,MATCH(1,(MONTH(三跨两临近重点区段!$H:$H)=10)*(三跨两临近重点区段!$A:$A=D326),0))="已取消","已取消",INDEX(三跨两临近重点区段!$H:$H,MATCH(1,(MONTH(三跨两临近重点区段!$H:$H)=10)*(三跨两临近重点区段!$A:$A=D326)*(三跨两临近重点区段!$F:$F="现存区段"),0))),"")</f>
        <v/>
      </c>
      <c r="AB326" s="72" t="str">
        <f t="array" ref="AB326">IFERROR(IF(INDEX(三跨两临近重点区段!$F:$F,MATCH(1,(MONTH(三跨两临近重点区段!$H:$H)=10)*(三跨两临近重点区段!$A:$A=D326),0))="已取消","已取消",INDEX(三跨两临近重点区段!$I:$I,MATCH(1,(MONTH(三跨两临近重点区段!$H:$H)=10)*(三跨两临近重点区段!$A:$A=D326)*(三跨两临近重点区段!$F:$F="现存区段"),0))),"")</f>
        <v/>
      </c>
      <c r="AC326" s="284" t="str">
        <f t="array" ref="AC326">IFERROR(IF(INDEX(三跨两临近重点区段!$F:$F,MATCH(1,(MONTH(三跨两临近重点区段!$H:$H)=11)*(三跨两临近重点区段!$A:$A=D326),0))="已取消","已取消",INDEX(三跨两临近重点区段!$H:$H,MATCH(1,(MONTH(三跨两临近重点区段!$H:$H)=11)*(三跨两临近重点区段!$A:$A=D326)*(三跨两临近重点区段!$F:$F="现存区段"),0))),"")</f>
        <v/>
      </c>
      <c r="AD326" s="72" t="str">
        <f t="array" ref="AD326">IFERROR(IF(INDEX(三跨两临近重点区段!$F:$F,MATCH(1,(MONTH(三跨两临近重点区段!$H:$H)=11)*(三跨两临近重点区段!$A:$A=D326),0))="已取消","已取消",INDEX(三跨两临近重点区段!$I:$I,MATCH(1,(MONTH(三跨两临近重点区段!$H:$H)=11)*(三跨两临近重点区段!$A:$A=D326)*(三跨两临近重点区段!$F:$F="现存区段"),0))),"")</f>
        <v/>
      </c>
      <c r="AE326" s="284" t="str">
        <f t="array" ref="AE326">IFERROR(IF(INDEX(三跨两临近重点区段!$F:$F,MATCH(1,(MONTH(三跨两临近重点区段!$H:$H)=12)*(三跨两临近重点区段!$A:$A=D326),0))="已取消","已取消",INDEX(三跨两临近重点区段!$H:$H,MATCH(1,(MONTH(三跨两临近重点区段!$H:$H)=12)*(三跨两临近重点区段!$A:$A=D326)*(三跨两临近重点区段!$F:$F="现存区段"),0))),"")</f>
        <v/>
      </c>
      <c r="AF326" s="72" t="str">
        <f t="array" ref="AF326">IFERROR(IF(INDEX(三跨两临近重点区段!$F:$F,MATCH(1,(MONTH(三跨两临近重点区段!$H:$H)=12)*(三跨两临近重点区段!$A:$A=D326),0))="已取消","已取消",INDEX(三跨两临近重点区段!$I:$I,MATCH(1,(MONTH(三跨两临近重点区段!$H:$H)=12)*(三跨两临近重点区段!$A:$A=D326)*(三跨两临近重点区段!$F:$F="现存区段"),0))),"")</f>
        <v/>
      </c>
      <c r="AH326" t="e">
        <f t="array" ref="AH326">INDEX(三跨两临近重点区段!$G:$G,MATCH(D326,三跨两临近重点区段!$A:$A,0))</f>
        <v>#N/A</v>
      </c>
    </row>
    <row r="327" ht="14.25" spans="1:34">
      <c r="A327" s="263" t="s">
        <v>363</v>
      </c>
      <c r="B327" s="264" t="s">
        <v>2642</v>
      </c>
      <c r="C327" s="263" t="s">
        <v>2177</v>
      </c>
      <c r="D327" s="263" t="s">
        <v>2643</v>
      </c>
      <c r="E327" s="265" t="s">
        <v>2378</v>
      </c>
      <c r="F327" s="264" t="s">
        <v>125</v>
      </c>
      <c r="G327" s="263" t="s">
        <v>791</v>
      </c>
      <c r="H327" s="263" t="s">
        <v>2641</v>
      </c>
      <c r="I327" s="288"/>
      <c r="J327" s="196"/>
      <c r="K327" s="196"/>
      <c r="L327" s="196"/>
      <c r="M327" s="270"/>
      <c r="N327" s="270"/>
      <c r="O327" s="33"/>
      <c r="P327" s="107"/>
      <c r="Q327" s="279"/>
      <c r="R327" s="279"/>
      <c r="S327" s="278">
        <v>45447</v>
      </c>
      <c r="T327" s="279" t="s">
        <v>2117</v>
      </c>
      <c r="U327" s="268" t="str">
        <f t="array" ref="U327">IFERROR(IF(INDEX(三跨两临近重点区段!$F:$F,MATCH(1,(MONTH(三跨两临近重点区段!$H:$H)=7)*(三跨两临近重点区段!$A:$A=D327),0))="已取消","已取消",INDEX(三跨两临近重点区段!$H:$H,MATCH(1,(MONTH(三跨两临近重点区段!$H:$H)=7)*(三跨两临近重点区段!$A:$A=D327)*(三跨两临近重点区段!$F:$F="现存区段"),0))),"")</f>
        <v/>
      </c>
      <c r="V327" s="232" t="str">
        <f t="array" ref="V327">IFERROR(IF(INDEX(三跨两临近重点区段!$F:$F,MATCH(1,(MONTH(三跨两临近重点区段!$H:$H)=7)*(三跨两临近重点区段!$A:$A=D327),0))="已取消","已取消",INDEX(三跨两临近重点区段!$I:$I,MATCH(1,(MONTH(三跨两临近重点区段!$H:$H)=7)*(三跨两临近重点区段!$A:$A=D327)*(三跨两临近重点区段!$F:$F="现存区段"),0))),"")</f>
        <v/>
      </c>
      <c r="W327" s="268" t="str">
        <f t="array" ref="W327">IFERROR(IF(INDEX(三跨两临近重点区段!$F:$F,MATCH(1,(MONTH(三跨两临近重点区段!$H:$H)=8)*(三跨两临近重点区段!$A:$A=D327),0))="已取消","已取消",INDEX(三跨两临近重点区段!$H:$H,MATCH(1,(MONTH(三跨两临近重点区段!$H:$H)=8)*(三跨两临近重点区段!$A:$A=D327)*(三跨两临近重点区段!$F:$F="现存区段"),0))),"")</f>
        <v/>
      </c>
      <c r="X327" s="232" t="str">
        <f t="array" ref="X327">IFERROR(IF(INDEX(三跨两临近重点区段!$F:$F,MATCH(1,(MONTH(三跨两临近重点区段!$H:$H)=8)*(三跨两临近重点区段!$A:$A=D327),0))="已取消","已取消",INDEX(三跨两临近重点区段!$I:$I,MATCH(1,(MONTH(三跨两临近重点区段!$H:$H)=8)*(三跨两临近重点区段!$A:$A=D327)*(三跨两临近重点区段!$F:$F="现存区段"),0))),"")</f>
        <v/>
      </c>
      <c r="Y327" s="268" t="str">
        <f t="array" ref="Y327">IFERROR(IF(INDEX(三跨两临近重点区段!$F:$F,MATCH(1,(MONTH(三跨两临近重点区段!$H:$H)=9)*(三跨两临近重点区段!$A:$A=D327),0))="已取消","已取消",INDEX(三跨两临近重点区段!$H:$H,MATCH(1,(MONTH(三跨两临近重点区段!$H:$H)=9)*(三跨两临近重点区段!$A:$A=D327)*(三跨两临近重点区段!$F:$F="现存区段"),0))),"")</f>
        <v/>
      </c>
      <c r="Z327" s="232" t="str">
        <f t="array" ref="Z327">IFERROR(IF(INDEX(三跨两临近重点区段!$F:$F,MATCH(1,(MONTH(三跨两临近重点区段!$H:$H)=9)*(三跨两临近重点区段!$A:$A=D327),0))="已取消","已取消",INDEX(三跨两临近重点区段!$I:$I,MATCH(1,(MONTH(三跨两临近重点区段!$H:$H)=9)*(三跨两临近重点区段!$A:$A=D327)*(三跨两临近重点区段!$F:$F="现存区段"),0))),"")</f>
        <v/>
      </c>
      <c r="AA327" s="268" t="str">
        <f t="array" ref="AA327">IFERROR(IF(INDEX(三跨两临近重点区段!$F:$F,MATCH(1,(MONTH(三跨两临近重点区段!$H:$H)=10)*(三跨两临近重点区段!$A:$A=D327),0))="已取消","已取消",INDEX(三跨两临近重点区段!$H:$H,MATCH(1,(MONTH(三跨两临近重点区段!$H:$H)=10)*(三跨两临近重点区段!$A:$A=D327)*(三跨两临近重点区段!$F:$F="现存区段"),0))),"")</f>
        <v/>
      </c>
      <c r="AB327" s="72" t="str">
        <f t="array" ref="AB327">IFERROR(IF(INDEX(三跨两临近重点区段!$F:$F,MATCH(1,(MONTH(三跨两临近重点区段!$H:$H)=10)*(三跨两临近重点区段!$A:$A=D327),0))="已取消","已取消",INDEX(三跨两临近重点区段!$I:$I,MATCH(1,(MONTH(三跨两临近重点区段!$H:$H)=10)*(三跨两临近重点区段!$A:$A=D327)*(三跨两临近重点区段!$F:$F="现存区段"),0))),"")</f>
        <v/>
      </c>
      <c r="AC327" s="284" t="str">
        <f t="array" ref="AC327">IFERROR(IF(INDEX(三跨两临近重点区段!$F:$F,MATCH(1,(MONTH(三跨两临近重点区段!$H:$H)=11)*(三跨两临近重点区段!$A:$A=D327),0))="已取消","已取消",INDEX(三跨两临近重点区段!$H:$H,MATCH(1,(MONTH(三跨两临近重点区段!$H:$H)=11)*(三跨两临近重点区段!$A:$A=D327)*(三跨两临近重点区段!$F:$F="现存区段"),0))),"")</f>
        <v/>
      </c>
      <c r="AD327" s="72" t="str">
        <f t="array" ref="AD327">IFERROR(IF(INDEX(三跨两临近重点区段!$F:$F,MATCH(1,(MONTH(三跨两临近重点区段!$H:$H)=11)*(三跨两临近重点区段!$A:$A=D327),0))="已取消","已取消",INDEX(三跨两临近重点区段!$I:$I,MATCH(1,(MONTH(三跨两临近重点区段!$H:$H)=11)*(三跨两临近重点区段!$A:$A=D327)*(三跨两临近重点区段!$F:$F="现存区段"),0))),"")</f>
        <v/>
      </c>
      <c r="AE327" s="284" t="str">
        <f t="array" ref="AE327">IFERROR(IF(INDEX(三跨两临近重点区段!$F:$F,MATCH(1,(MONTH(三跨两临近重点区段!$H:$H)=12)*(三跨两临近重点区段!$A:$A=D327),0))="已取消","已取消",INDEX(三跨两临近重点区段!$H:$H,MATCH(1,(MONTH(三跨两临近重点区段!$H:$H)=12)*(三跨两临近重点区段!$A:$A=D327)*(三跨两临近重点区段!$F:$F="现存区段"),0))),"")</f>
        <v/>
      </c>
      <c r="AF327" s="72" t="str">
        <f t="array" ref="AF327">IFERROR(IF(INDEX(三跨两临近重点区段!$F:$F,MATCH(1,(MONTH(三跨两临近重点区段!$H:$H)=12)*(三跨两临近重点区段!$A:$A=D327),0))="已取消","已取消",INDEX(三跨两临近重点区段!$I:$I,MATCH(1,(MONTH(三跨两临近重点区段!$H:$H)=12)*(三跨两临近重点区段!$A:$A=D327)*(三跨两临近重点区段!$F:$F="现存区段"),0))),"")</f>
        <v/>
      </c>
      <c r="AH327" t="e">
        <f t="array" ref="AH327">INDEX(三跨两临近重点区段!$G:$G,MATCH(D327,三跨两临近重点区段!$A:$A,0))</f>
        <v>#N/A</v>
      </c>
    </row>
    <row r="328" ht="14.25" spans="1:34">
      <c r="A328" s="263" t="s">
        <v>363</v>
      </c>
      <c r="B328" s="264" t="s">
        <v>2633</v>
      </c>
      <c r="C328" s="263" t="s">
        <v>2587</v>
      </c>
      <c r="D328" s="263" t="s">
        <v>2644</v>
      </c>
      <c r="E328" s="265" t="s">
        <v>2378</v>
      </c>
      <c r="F328" s="264" t="s">
        <v>125</v>
      </c>
      <c r="G328" s="263" t="s">
        <v>791</v>
      </c>
      <c r="H328" s="263" t="s">
        <v>700</v>
      </c>
      <c r="I328" s="288"/>
      <c r="J328" s="196"/>
      <c r="K328" s="196"/>
      <c r="L328" s="196"/>
      <c r="M328" s="270"/>
      <c r="N328" s="270"/>
      <c r="O328" s="33"/>
      <c r="P328" s="107"/>
      <c r="Q328" s="279"/>
      <c r="R328" s="279"/>
      <c r="S328" s="278">
        <v>45457</v>
      </c>
      <c r="T328" s="279" t="s">
        <v>2117</v>
      </c>
      <c r="U328" s="268" t="str">
        <f t="array" ref="U328">IFERROR(IF(INDEX(三跨两临近重点区段!$F:$F,MATCH(1,(MONTH(三跨两临近重点区段!$H:$H)=7)*(三跨两临近重点区段!$A:$A=D328),0))="已取消","已取消",INDEX(三跨两临近重点区段!$H:$H,MATCH(1,(MONTH(三跨两临近重点区段!$H:$H)=7)*(三跨两临近重点区段!$A:$A=D328)*(三跨两临近重点区段!$F:$F="现存区段"),0))),"")</f>
        <v/>
      </c>
      <c r="V328" s="232" t="str">
        <f t="array" ref="V328">IFERROR(IF(INDEX(三跨两临近重点区段!$F:$F,MATCH(1,(MONTH(三跨两临近重点区段!$H:$H)=7)*(三跨两临近重点区段!$A:$A=D328),0))="已取消","已取消",INDEX(三跨两临近重点区段!$I:$I,MATCH(1,(MONTH(三跨两临近重点区段!$H:$H)=7)*(三跨两临近重点区段!$A:$A=D328)*(三跨两临近重点区段!$F:$F="现存区段"),0))),"")</f>
        <v/>
      </c>
      <c r="W328" s="268" t="str">
        <f t="array" ref="W328">IFERROR(IF(INDEX(三跨两临近重点区段!$F:$F,MATCH(1,(MONTH(三跨两临近重点区段!$H:$H)=8)*(三跨两临近重点区段!$A:$A=D328),0))="已取消","已取消",INDEX(三跨两临近重点区段!$H:$H,MATCH(1,(MONTH(三跨两临近重点区段!$H:$H)=8)*(三跨两临近重点区段!$A:$A=D328)*(三跨两临近重点区段!$F:$F="现存区段"),0))),"")</f>
        <v/>
      </c>
      <c r="X328" s="232" t="str">
        <f t="array" ref="X328">IFERROR(IF(INDEX(三跨两临近重点区段!$F:$F,MATCH(1,(MONTH(三跨两临近重点区段!$H:$H)=8)*(三跨两临近重点区段!$A:$A=D328),0))="已取消","已取消",INDEX(三跨两临近重点区段!$I:$I,MATCH(1,(MONTH(三跨两临近重点区段!$H:$H)=8)*(三跨两临近重点区段!$A:$A=D328)*(三跨两临近重点区段!$F:$F="现存区段"),0))),"")</f>
        <v/>
      </c>
      <c r="Y328" s="268" t="str">
        <f t="array" ref="Y328">IFERROR(IF(INDEX(三跨两临近重点区段!$F:$F,MATCH(1,(MONTH(三跨两临近重点区段!$H:$H)=9)*(三跨两临近重点区段!$A:$A=D328),0))="已取消","已取消",INDEX(三跨两临近重点区段!$H:$H,MATCH(1,(MONTH(三跨两临近重点区段!$H:$H)=9)*(三跨两临近重点区段!$A:$A=D328)*(三跨两临近重点区段!$F:$F="现存区段"),0))),"")</f>
        <v/>
      </c>
      <c r="Z328" s="232" t="str">
        <f t="array" ref="Z328">IFERROR(IF(INDEX(三跨两临近重点区段!$F:$F,MATCH(1,(MONTH(三跨两临近重点区段!$H:$H)=9)*(三跨两临近重点区段!$A:$A=D328),0))="已取消","已取消",INDEX(三跨两临近重点区段!$I:$I,MATCH(1,(MONTH(三跨两临近重点区段!$H:$H)=9)*(三跨两临近重点区段!$A:$A=D328)*(三跨两临近重点区段!$F:$F="现存区段"),0))),"")</f>
        <v/>
      </c>
      <c r="AA328" s="268" t="str">
        <f t="array" ref="AA328">IFERROR(IF(INDEX(三跨两临近重点区段!$F:$F,MATCH(1,(MONTH(三跨两临近重点区段!$H:$H)=10)*(三跨两临近重点区段!$A:$A=D328),0))="已取消","已取消",INDEX(三跨两临近重点区段!$H:$H,MATCH(1,(MONTH(三跨两临近重点区段!$H:$H)=10)*(三跨两临近重点区段!$A:$A=D328)*(三跨两临近重点区段!$F:$F="现存区段"),0))),"")</f>
        <v/>
      </c>
      <c r="AB328" s="72" t="str">
        <f t="array" ref="AB328">IFERROR(IF(INDEX(三跨两临近重点区段!$F:$F,MATCH(1,(MONTH(三跨两临近重点区段!$H:$H)=10)*(三跨两临近重点区段!$A:$A=D328),0))="已取消","已取消",INDEX(三跨两临近重点区段!$I:$I,MATCH(1,(MONTH(三跨两临近重点区段!$H:$H)=10)*(三跨两临近重点区段!$A:$A=D328)*(三跨两临近重点区段!$F:$F="现存区段"),0))),"")</f>
        <v/>
      </c>
      <c r="AC328" s="284" t="str">
        <f t="array" ref="AC328">IFERROR(IF(INDEX(三跨两临近重点区段!$F:$F,MATCH(1,(MONTH(三跨两临近重点区段!$H:$H)=11)*(三跨两临近重点区段!$A:$A=D328),0))="已取消","已取消",INDEX(三跨两临近重点区段!$H:$H,MATCH(1,(MONTH(三跨两临近重点区段!$H:$H)=11)*(三跨两临近重点区段!$A:$A=D328)*(三跨两临近重点区段!$F:$F="现存区段"),0))),"")</f>
        <v/>
      </c>
      <c r="AD328" s="72" t="str">
        <f t="array" ref="AD328">IFERROR(IF(INDEX(三跨两临近重点区段!$F:$F,MATCH(1,(MONTH(三跨两临近重点区段!$H:$H)=11)*(三跨两临近重点区段!$A:$A=D328),0))="已取消","已取消",INDEX(三跨两临近重点区段!$I:$I,MATCH(1,(MONTH(三跨两临近重点区段!$H:$H)=11)*(三跨两临近重点区段!$A:$A=D328)*(三跨两临近重点区段!$F:$F="现存区段"),0))),"")</f>
        <v/>
      </c>
      <c r="AE328" s="284" t="str">
        <f t="array" ref="AE328">IFERROR(IF(INDEX(三跨两临近重点区段!$F:$F,MATCH(1,(MONTH(三跨两临近重点区段!$H:$H)=12)*(三跨两临近重点区段!$A:$A=D328),0))="已取消","已取消",INDEX(三跨两临近重点区段!$H:$H,MATCH(1,(MONTH(三跨两临近重点区段!$H:$H)=12)*(三跨两临近重点区段!$A:$A=D328)*(三跨两临近重点区段!$F:$F="现存区段"),0))),"")</f>
        <v/>
      </c>
      <c r="AF328" s="72" t="str">
        <f t="array" ref="AF328">IFERROR(IF(INDEX(三跨两临近重点区段!$F:$F,MATCH(1,(MONTH(三跨两临近重点区段!$H:$H)=12)*(三跨两临近重点区段!$A:$A=D328),0))="已取消","已取消",INDEX(三跨两临近重点区段!$I:$I,MATCH(1,(MONTH(三跨两临近重点区段!$H:$H)=12)*(三跨两临近重点区段!$A:$A=D328)*(三跨两临近重点区段!$F:$F="现存区段"),0))),"")</f>
        <v/>
      </c>
      <c r="AH328" t="e">
        <f t="array" ref="AH328">INDEX(三跨两临近重点区段!$G:$G,MATCH(D328,三跨两临近重点区段!$A:$A,0))</f>
        <v>#N/A</v>
      </c>
    </row>
    <row r="329" ht="14.25" spans="1:34">
      <c r="A329" s="263" t="s">
        <v>363</v>
      </c>
      <c r="B329" s="264" t="s">
        <v>2635</v>
      </c>
      <c r="C329" s="263" t="s">
        <v>2587</v>
      </c>
      <c r="D329" s="263" t="s">
        <v>2645</v>
      </c>
      <c r="E329" s="265" t="s">
        <v>2378</v>
      </c>
      <c r="F329" s="264" t="s">
        <v>125</v>
      </c>
      <c r="G329" s="263" t="s">
        <v>791</v>
      </c>
      <c r="H329" s="263" t="s">
        <v>700</v>
      </c>
      <c r="I329" s="288"/>
      <c r="J329" s="196"/>
      <c r="K329" s="196"/>
      <c r="L329" s="196"/>
      <c r="M329" s="270"/>
      <c r="N329" s="270"/>
      <c r="O329" s="33"/>
      <c r="P329" s="107"/>
      <c r="Q329" s="279"/>
      <c r="R329" s="279"/>
      <c r="S329" s="278">
        <v>45457</v>
      </c>
      <c r="T329" s="279" t="s">
        <v>2117</v>
      </c>
      <c r="U329" s="268" t="str">
        <f t="array" ref="U329">IFERROR(IF(INDEX(三跨两临近重点区段!$F:$F,MATCH(1,(MONTH(三跨两临近重点区段!$H:$H)=7)*(三跨两临近重点区段!$A:$A=D329),0))="已取消","已取消",INDEX(三跨两临近重点区段!$H:$H,MATCH(1,(MONTH(三跨两临近重点区段!$H:$H)=7)*(三跨两临近重点区段!$A:$A=D329)*(三跨两临近重点区段!$F:$F="现存区段"),0))),"")</f>
        <v/>
      </c>
      <c r="V329" s="232" t="str">
        <f t="array" ref="V329">IFERROR(IF(INDEX(三跨两临近重点区段!$F:$F,MATCH(1,(MONTH(三跨两临近重点区段!$H:$H)=7)*(三跨两临近重点区段!$A:$A=D329),0))="已取消","已取消",INDEX(三跨两临近重点区段!$I:$I,MATCH(1,(MONTH(三跨两临近重点区段!$H:$H)=7)*(三跨两临近重点区段!$A:$A=D329)*(三跨两临近重点区段!$F:$F="现存区段"),0))),"")</f>
        <v/>
      </c>
      <c r="W329" s="268" t="str">
        <f t="array" ref="W329">IFERROR(IF(INDEX(三跨两临近重点区段!$F:$F,MATCH(1,(MONTH(三跨两临近重点区段!$H:$H)=8)*(三跨两临近重点区段!$A:$A=D329),0))="已取消","已取消",INDEX(三跨两临近重点区段!$H:$H,MATCH(1,(MONTH(三跨两临近重点区段!$H:$H)=8)*(三跨两临近重点区段!$A:$A=D329)*(三跨两临近重点区段!$F:$F="现存区段"),0))),"")</f>
        <v/>
      </c>
      <c r="X329" s="232" t="str">
        <f t="array" ref="X329">IFERROR(IF(INDEX(三跨两临近重点区段!$F:$F,MATCH(1,(MONTH(三跨两临近重点区段!$H:$H)=8)*(三跨两临近重点区段!$A:$A=D329),0))="已取消","已取消",INDEX(三跨两临近重点区段!$I:$I,MATCH(1,(MONTH(三跨两临近重点区段!$H:$H)=8)*(三跨两临近重点区段!$A:$A=D329)*(三跨两临近重点区段!$F:$F="现存区段"),0))),"")</f>
        <v/>
      </c>
      <c r="Y329" s="268" t="str">
        <f t="array" ref="Y329">IFERROR(IF(INDEX(三跨两临近重点区段!$F:$F,MATCH(1,(MONTH(三跨两临近重点区段!$H:$H)=9)*(三跨两临近重点区段!$A:$A=D329),0))="已取消","已取消",INDEX(三跨两临近重点区段!$H:$H,MATCH(1,(MONTH(三跨两临近重点区段!$H:$H)=9)*(三跨两临近重点区段!$A:$A=D329)*(三跨两临近重点区段!$F:$F="现存区段"),0))),"")</f>
        <v/>
      </c>
      <c r="Z329" s="232" t="str">
        <f t="array" ref="Z329">IFERROR(IF(INDEX(三跨两临近重点区段!$F:$F,MATCH(1,(MONTH(三跨两临近重点区段!$H:$H)=9)*(三跨两临近重点区段!$A:$A=D329),0))="已取消","已取消",INDEX(三跨两临近重点区段!$I:$I,MATCH(1,(MONTH(三跨两临近重点区段!$H:$H)=9)*(三跨两临近重点区段!$A:$A=D329)*(三跨两临近重点区段!$F:$F="现存区段"),0))),"")</f>
        <v/>
      </c>
      <c r="AA329" s="268" t="str">
        <f t="array" ref="AA329">IFERROR(IF(INDEX(三跨两临近重点区段!$F:$F,MATCH(1,(MONTH(三跨两临近重点区段!$H:$H)=10)*(三跨两临近重点区段!$A:$A=D329),0))="已取消","已取消",INDEX(三跨两临近重点区段!$H:$H,MATCH(1,(MONTH(三跨两临近重点区段!$H:$H)=10)*(三跨两临近重点区段!$A:$A=D329)*(三跨两临近重点区段!$F:$F="现存区段"),0))),"")</f>
        <v/>
      </c>
      <c r="AB329" s="72" t="str">
        <f t="array" ref="AB329">IFERROR(IF(INDEX(三跨两临近重点区段!$F:$F,MATCH(1,(MONTH(三跨两临近重点区段!$H:$H)=10)*(三跨两临近重点区段!$A:$A=D329),0))="已取消","已取消",INDEX(三跨两临近重点区段!$I:$I,MATCH(1,(MONTH(三跨两临近重点区段!$H:$H)=10)*(三跨两临近重点区段!$A:$A=D329)*(三跨两临近重点区段!$F:$F="现存区段"),0))),"")</f>
        <v/>
      </c>
      <c r="AC329" s="284" t="str">
        <f t="array" ref="AC329">IFERROR(IF(INDEX(三跨两临近重点区段!$F:$F,MATCH(1,(MONTH(三跨两临近重点区段!$H:$H)=11)*(三跨两临近重点区段!$A:$A=D329),0))="已取消","已取消",INDEX(三跨两临近重点区段!$H:$H,MATCH(1,(MONTH(三跨两临近重点区段!$H:$H)=11)*(三跨两临近重点区段!$A:$A=D329)*(三跨两临近重点区段!$F:$F="现存区段"),0))),"")</f>
        <v/>
      </c>
      <c r="AD329" s="72" t="str">
        <f t="array" ref="AD329">IFERROR(IF(INDEX(三跨两临近重点区段!$F:$F,MATCH(1,(MONTH(三跨两临近重点区段!$H:$H)=11)*(三跨两临近重点区段!$A:$A=D329),0))="已取消","已取消",INDEX(三跨两临近重点区段!$I:$I,MATCH(1,(MONTH(三跨两临近重点区段!$H:$H)=11)*(三跨两临近重点区段!$A:$A=D329)*(三跨两临近重点区段!$F:$F="现存区段"),0))),"")</f>
        <v/>
      </c>
      <c r="AE329" s="284" t="str">
        <f t="array" ref="AE329">IFERROR(IF(INDEX(三跨两临近重点区段!$F:$F,MATCH(1,(MONTH(三跨两临近重点区段!$H:$H)=12)*(三跨两临近重点区段!$A:$A=D329),0))="已取消","已取消",INDEX(三跨两临近重点区段!$H:$H,MATCH(1,(MONTH(三跨两临近重点区段!$H:$H)=12)*(三跨两临近重点区段!$A:$A=D329)*(三跨两临近重点区段!$F:$F="现存区段"),0))),"")</f>
        <v/>
      </c>
      <c r="AF329" s="72" t="str">
        <f t="array" ref="AF329">IFERROR(IF(INDEX(三跨两临近重点区段!$F:$F,MATCH(1,(MONTH(三跨两临近重点区段!$H:$H)=12)*(三跨两临近重点区段!$A:$A=D329),0))="已取消","已取消",INDEX(三跨两临近重点区段!$I:$I,MATCH(1,(MONTH(三跨两临近重点区段!$H:$H)=12)*(三跨两临近重点区段!$A:$A=D329)*(三跨两临近重点区段!$F:$F="现存区段"),0))),"")</f>
        <v/>
      </c>
      <c r="AH329" t="e">
        <f t="array" ref="AH329">INDEX(三跨两临近重点区段!$G:$G,MATCH(D329,三跨两临近重点区段!$A:$A,0))</f>
        <v>#N/A</v>
      </c>
    </row>
    <row r="330" ht="14.25" spans="1:34">
      <c r="A330" s="263" t="s">
        <v>150</v>
      </c>
      <c r="B330" s="264" t="s">
        <v>2646</v>
      </c>
      <c r="C330" s="263" t="s">
        <v>2135</v>
      </c>
      <c r="D330" s="263" t="s">
        <v>2647</v>
      </c>
      <c r="E330" s="265" t="s">
        <v>2378</v>
      </c>
      <c r="F330" s="264" t="s">
        <v>125</v>
      </c>
      <c r="G330" s="263" t="s">
        <v>791</v>
      </c>
      <c r="H330" s="263" t="s">
        <v>799</v>
      </c>
      <c r="I330" s="288"/>
      <c r="J330" s="196"/>
      <c r="K330" s="196"/>
      <c r="L330" s="196"/>
      <c r="M330" s="270"/>
      <c r="N330" s="270"/>
      <c r="O330" s="33"/>
      <c r="P330" s="107"/>
      <c r="Q330" s="279"/>
      <c r="R330" s="279"/>
      <c r="S330" s="278">
        <v>45457</v>
      </c>
      <c r="T330" s="279" t="s">
        <v>2117</v>
      </c>
      <c r="U330" s="268" t="str">
        <f t="array" ref="U330">IFERROR(IF(INDEX(三跨两临近重点区段!$F:$F,MATCH(1,(MONTH(三跨两临近重点区段!$H:$H)=7)*(三跨两临近重点区段!$A:$A=D330),0))="已取消","已取消",INDEX(三跨两临近重点区段!$H:$H,MATCH(1,(MONTH(三跨两临近重点区段!$H:$H)=7)*(三跨两临近重点区段!$A:$A=D330)*(三跨两临近重点区段!$F:$F="现存区段"),0))),"")</f>
        <v/>
      </c>
      <c r="V330" s="232" t="str">
        <f t="array" ref="V330">IFERROR(IF(INDEX(三跨两临近重点区段!$F:$F,MATCH(1,(MONTH(三跨两临近重点区段!$H:$H)=7)*(三跨两临近重点区段!$A:$A=D330),0))="已取消","已取消",INDEX(三跨两临近重点区段!$I:$I,MATCH(1,(MONTH(三跨两临近重点区段!$H:$H)=7)*(三跨两临近重点区段!$A:$A=D330)*(三跨两临近重点区段!$F:$F="现存区段"),0))),"")</f>
        <v/>
      </c>
      <c r="W330" s="268" t="str">
        <f t="array" ref="W330">IFERROR(IF(INDEX(三跨两临近重点区段!$F:$F,MATCH(1,(MONTH(三跨两临近重点区段!$H:$H)=8)*(三跨两临近重点区段!$A:$A=D330),0))="已取消","已取消",INDEX(三跨两临近重点区段!$H:$H,MATCH(1,(MONTH(三跨两临近重点区段!$H:$H)=8)*(三跨两临近重点区段!$A:$A=D330)*(三跨两临近重点区段!$F:$F="现存区段"),0))),"")</f>
        <v/>
      </c>
      <c r="X330" s="232" t="str">
        <f t="array" ref="X330">IFERROR(IF(INDEX(三跨两临近重点区段!$F:$F,MATCH(1,(MONTH(三跨两临近重点区段!$H:$H)=8)*(三跨两临近重点区段!$A:$A=D330),0))="已取消","已取消",INDEX(三跨两临近重点区段!$I:$I,MATCH(1,(MONTH(三跨两临近重点区段!$H:$H)=8)*(三跨两临近重点区段!$A:$A=D330)*(三跨两临近重点区段!$F:$F="现存区段"),0))),"")</f>
        <v/>
      </c>
      <c r="Y330" s="268" t="str">
        <f t="array" ref="Y330">IFERROR(IF(INDEX(三跨两临近重点区段!$F:$F,MATCH(1,(MONTH(三跨两临近重点区段!$H:$H)=9)*(三跨两临近重点区段!$A:$A=D330),0))="已取消","已取消",INDEX(三跨两临近重点区段!$H:$H,MATCH(1,(MONTH(三跨两临近重点区段!$H:$H)=9)*(三跨两临近重点区段!$A:$A=D330)*(三跨两临近重点区段!$F:$F="现存区段"),0))),"")</f>
        <v/>
      </c>
      <c r="Z330" s="232" t="str">
        <f t="array" ref="Z330">IFERROR(IF(INDEX(三跨两临近重点区段!$F:$F,MATCH(1,(MONTH(三跨两临近重点区段!$H:$H)=9)*(三跨两临近重点区段!$A:$A=D330),0))="已取消","已取消",INDEX(三跨两临近重点区段!$I:$I,MATCH(1,(MONTH(三跨两临近重点区段!$H:$H)=9)*(三跨两临近重点区段!$A:$A=D330)*(三跨两临近重点区段!$F:$F="现存区段"),0))),"")</f>
        <v/>
      </c>
      <c r="AA330" s="268" t="str">
        <f t="array" ref="AA330">IFERROR(IF(INDEX(三跨两临近重点区段!$F:$F,MATCH(1,(MONTH(三跨两临近重点区段!$H:$H)=10)*(三跨两临近重点区段!$A:$A=D330),0))="已取消","已取消",INDEX(三跨两临近重点区段!$H:$H,MATCH(1,(MONTH(三跨两临近重点区段!$H:$H)=10)*(三跨两临近重点区段!$A:$A=D330)*(三跨两临近重点区段!$F:$F="现存区段"),0))),"")</f>
        <v/>
      </c>
      <c r="AB330" s="72" t="str">
        <f t="array" ref="AB330">IFERROR(IF(INDEX(三跨两临近重点区段!$F:$F,MATCH(1,(MONTH(三跨两临近重点区段!$H:$H)=10)*(三跨两临近重点区段!$A:$A=D330),0))="已取消","已取消",INDEX(三跨两临近重点区段!$I:$I,MATCH(1,(MONTH(三跨两临近重点区段!$H:$H)=10)*(三跨两临近重点区段!$A:$A=D330)*(三跨两临近重点区段!$F:$F="现存区段"),0))),"")</f>
        <v/>
      </c>
      <c r="AC330" s="284" t="str">
        <f t="array" ref="AC330">IFERROR(IF(INDEX(三跨两临近重点区段!$F:$F,MATCH(1,(MONTH(三跨两临近重点区段!$H:$H)=11)*(三跨两临近重点区段!$A:$A=D330),0))="已取消","已取消",INDEX(三跨两临近重点区段!$H:$H,MATCH(1,(MONTH(三跨两临近重点区段!$H:$H)=11)*(三跨两临近重点区段!$A:$A=D330)*(三跨两临近重点区段!$F:$F="现存区段"),0))),"")</f>
        <v/>
      </c>
      <c r="AD330" s="72" t="str">
        <f t="array" ref="AD330">IFERROR(IF(INDEX(三跨两临近重点区段!$F:$F,MATCH(1,(MONTH(三跨两临近重点区段!$H:$H)=11)*(三跨两临近重点区段!$A:$A=D330),0))="已取消","已取消",INDEX(三跨两临近重点区段!$I:$I,MATCH(1,(MONTH(三跨两临近重点区段!$H:$H)=11)*(三跨两临近重点区段!$A:$A=D330)*(三跨两临近重点区段!$F:$F="现存区段"),0))),"")</f>
        <v/>
      </c>
      <c r="AE330" s="284" t="str">
        <f t="array" ref="AE330">IFERROR(IF(INDEX(三跨两临近重点区段!$F:$F,MATCH(1,(MONTH(三跨两临近重点区段!$H:$H)=12)*(三跨两临近重点区段!$A:$A=D330),0))="已取消","已取消",INDEX(三跨两临近重点区段!$H:$H,MATCH(1,(MONTH(三跨两临近重点区段!$H:$H)=12)*(三跨两临近重点区段!$A:$A=D330)*(三跨两临近重点区段!$F:$F="现存区段"),0))),"")</f>
        <v/>
      </c>
      <c r="AF330" s="72" t="str">
        <f t="array" ref="AF330">IFERROR(IF(INDEX(三跨两临近重点区段!$F:$F,MATCH(1,(MONTH(三跨两临近重点区段!$H:$H)=12)*(三跨两临近重点区段!$A:$A=D330),0))="已取消","已取消",INDEX(三跨两临近重点区段!$I:$I,MATCH(1,(MONTH(三跨两临近重点区段!$H:$H)=12)*(三跨两临近重点区段!$A:$A=D330)*(三跨两临近重点区段!$F:$F="现存区段"),0))),"")</f>
        <v/>
      </c>
      <c r="AH330" t="e">
        <f t="array" ref="AH330">INDEX(三跨两临近重点区段!$G:$G,MATCH(D330,三跨两临近重点区段!$A:$A,0))</f>
        <v>#N/A</v>
      </c>
    </row>
    <row r="331" ht="14.25" spans="1:34">
      <c r="A331" s="263" t="s">
        <v>363</v>
      </c>
      <c r="B331" s="264" t="s">
        <v>2648</v>
      </c>
      <c r="C331" s="263" t="s">
        <v>2135</v>
      </c>
      <c r="D331" s="263" t="s">
        <v>2649</v>
      </c>
      <c r="E331" s="265" t="s">
        <v>2378</v>
      </c>
      <c r="F331" s="264" t="s">
        <v>125</v>
      </c>
      <c r="G331" s="263" t="s">
        <v>791</v>
      </c>
      <c r="H331" s="263" t="s">
        <v>2641</v>
      </c>
      <c r="I331" s="288"/>
      <c r="J331" s="196"/>
      <c r="K331" s="196"/>
      <c r="L331" s="196"/>
      <c r="M331" s="270"/>
      <c r="N331" s="270"/>
      <c r="O331" s="33"/>
      <c r="P331" s="107"/>
      <c r="Q331" s="279"/>
      <c r="R331" s="279"/>
      <c r="S331" s="278">
        <v>45447</v>
      </c>
      <c r="T331" s="279" t="s">
        <v>2117</v>
      </c>
      <c r="U331" s="268" t="str">
        <f t="array" ref="U331">IFERROR(IF(INDEX(三跨两临近重点区段!$F:$F,MATCH(1,(MONTH(三跨两临近重点区段!$H:$H)=7)*(三跨两临近重点区段!$A:$A=D331),0))="已取消","已取消",INDEX(三跨两临近重点区段!$H:$H,MATCH(1,(MONTH(三跨两临近重点区段!$H:$H)=7)*(三跨两临近重点区段!$A:$A=D331)*(三跨两临近重点区段!$F:$F="现存区段"),0))),"")</f>
        <v/>
      </c>
      <c r="V331" s="232" t="str">
        <f t="array" ref="V331">IFERROR(IF(INDEX(三跨两临近重点区段!$F:$F,MATCH(1,(MONTH(三跨两临近重点区段!$H:$H)=7)*(三跨两临近重点区段!$A:$A=D331),0))="已取消","已取消",INDEX(三跨两临近重点区段!$I:$I,MATCH(1,(MONTH(三跨两临近重点区段!$H:$H)=7)*(三跨两临近重点区段!$A:$A=D331)*(三跨两临近重点区段!$F:$F="现存区段"),0))),"")</f>
        <v/>
      </c>
      <c r="W331" s="268" t="str">
        <f t="array" ref="W331">IFERROR(IF(INDEX(三跨两临近重点区段!$F:$F,MATCH(1,(MONTH(三跨两临近重点区段!$H:$H)=8)*(三跨两临近重点区段!$A:$A=D331),0))="已取消","已取消",INDEX(三跨两临近重点区段!$H:$H,MATCH(1,(MONTH(三跨两临近重点区段!$H:$H)=8)*(三跨两临近重点区段!$A:$A=D331)*(三跨两临近重点区段!$F:$F="现存区段"),0))),"")</f>
        <v/>
      </c>
      <c r="X331" s="232" t="str">
        <f t="array" ref="X331">IFERROR(IF(INDEX(三跨两临近重点区段!$F:$F,MATCH(1,(MONTH(三跨两临近重点区段!$H:$H)=8)*(三跨两临近重点区段!$A:$A=D331),0))="已取消","已取消",INDEX(三跨两临近重点区段!$I:$I,MATCH(1,(MONTH(三跨两临近重点区段!$H:$H)=8)*(三跨两临近重点区段!$A:$A=D331)*(三跨两临近重点区段!$F:$F="现存区段"),0))),"")</f>
        <v/>
      </c>
      <c r="Y331" s="268" t="str">
        <f t="array" ref="Y331">IFERROR(IF(INDEX(三跨两临近重点区段!$F:$F,MATCH(1,(MONTH(三跨两临近重点区段!$H:$H)=9)*(三跨两临近重点区段!$A:$A=D331),0))="已取消","已取消",INDEX(三跨两临近重点区段!$H:$H,MATCH(1,(MONTH(三跨两临近重点区段!$H:$H)=9)*(三跨两临近重点区段!$A:$A=D331)*(三跨两临近重点区段!$F:$F="现存区段"),0))),"")</f>
        <v/>
      </c>
      <c r="Z331" s="232" t="str">
        <f t="array" ref="Z331">IFERROR(IF(INDEX(三跨两临近重点区段!$F:$F,MATCH(1,(MONTH(三跨两临近重点区段!$H:$H)=9)*(三跨两临近重点区段!$A:$A=D331),0))="已取消","已取消",INDEX(三跨两临近重点区段!$I:$I,MATCH(1,(MONTH(三跨两临近重点区段!$H:$H)=9)*(三跨两临近重点区段!$A:$A=D331)*(三跨两临近重点区段!$F:$F="现存区段"),0))),"")</f>
        <v/>
      </c>
      <c r="AA331" s="268" t="str">
        <f t="array" ref="AA331">IFERROR(IF(INDEX(三跨两临近重点区段!$F:$F,MATCH(1,(MONTH(三跨两临近重点区段!$H:$H)=10)*(三跨两临近重点区段!$A:$A=D331),0))="已取消","已取消",INDEX(三跨两临近重点区段!$H:$H,MATCH(1,(MONTH(三跨两临近重点区段!$H:$H)=10)*(三跨两临近重点区段!$A:$A=D331)*(三跨两临近重点区段!$F:$F="现存区段"),0))),"")</f>
        <v/>
      </c>
      <c r="AB331" s="72" t="str">
        <f t="array" ref="AB331">IFERROR(IF(INDEX(三跨两临近重点区段!$F:$F,MATCH(1,(MONTH(三跨两临近重点区段!$H:$H)=10)*(三跨两临近重点区段!$A:$A=D331),0))="已取消","已取消",INDEX(三跨两临近重点区段!$I:$I,MATCH(1,(MONTH(三跨两临近重点区段!$H:$H)=10)*(三跨两临近重点区段!$A:$A=D331)*(三跨两临近重点区段!$F:$F="现存区段"),0))),"")</f>
        <v/>
      </c>
      <c r="AC331" s="284" t="str">
        <f t="array" ref="AC331">IFERROR(IF(INDEX(三跨两临近重点区段!$F:$F,MATCH(1,(MONTH(三跨两临近重点区段!$H:$H)=11)*(三跨两临近重点区段!$A:$A=D331),0))="已取消","已取消",INDEX(三跨两临近重点区段!$H:$H,MATCH(1,(MONTH(三跨两临近重点区段!$H:$H)=11)*(三跨两临近重点区段!$A:$A=D331)*(三跨两临近重点区段!$F:$F="现存区段"),0))),"")</f>
        <v/>
      </c>
      <c r="AD331" s="72" t="str">
        <f t="array" ref="AD331">IFERROR(IF(INDEX(三跨两临近重点区段!$F:$F,MATCH(1,(MONTH(三跨两临近重点区段!$H:$H)=11)*(三跨两临近重点区段!$A:$A=D331),0))="已取消","已取消",INDEX(三跨两临近重点区段!$I:$I,MATCH(1,(MONTH(三跨两临近重点区段!$H:$H)=11)*(三跨两临近重点区段!$A:$A=D331)*(三跨两临近重点区段!$F:$F="现存区段"),0))),"")</f>
        <v/>
      </c>
      <c r="AE331" s="284" t="str">
        <f t="array" ref="AE331">IFERROR(IF(INDEX(三跨两临近重点区段!$F:$F,MATCH(1,(MONTH(三跨两临近重点区段!$H:$H)=12)*(三跨两临近重点区段!$A:$A=D331),0))="已取消","已取消",INDEX(三跨两临近重点区段!$H:$H,MATCH(1,(MONTH(三跨两临近重点区段!$H:$H)=12)*(三跨两临近重点区段!$A:$A=D331)*(三跨两临近重点区段!$F:$F="现存区段"),0))),"")</f>
        <v/>
      </c>
      <c r="AF331" s="72" t="str">
        <f t="array" ref="AF331">IFERROR(IF(INDEX(三跨两临近重点区段!$F:$F,MATCH(1,(MONTH(三跨两临近重点区段!$H:$H)=12)*(三跨两临近重点区段!$A:$A=D331),0))="已取消","已取消",INDEX(三跨两临近重点区段!$I:$I,MATCH(1,(MONTH(三跨两临近重点区段!$H:$H)=12)*(三跨两临近重点区段!$A:$A=D331)*(三跨两临近重点区段!$F:$F="现存区段"),0))),"")</f>
        <v/>
      </c>
      <c r="AH331" t="e">
        <f t="array" ref="AH331">INDEX(三跨两临近重点区段!$G:$G,MATCH(D331,三跨两临近重点区段!$A:$A,0))</f>
        <v>#N/A</v>
      </c>
    </row>
    <row r="332" ht="14.25" spans="1:34">
      <c r="A332" s="263" t="s">
        <v>363</v>
      </c>
      <c r="B332" s="264" t="s">
        <v>2648</v>
      </c>
      <c r="C332" s="263" t="s">
        <v>2172</v>
      </c>
      <c r="D332" s="263" t="s">
        <v>2650</v>
      </c>
      <c r="E332" s="265" t="s">
        <v>2378</v>
      </c>
      <c r="F332" s="264" t="s">
        <v>125</v>
      </c>
      <c r="G332" s="263" t="s">
        <v>791</v>
      </c>
      <c r="H332" s="263" t="s">
        <v>2641</v>
      </c>
      <c r="I332" s="288"/>
      <c r="J332" s="196"/>
      <c r="K332" s="196"/>
      <c r="L332" s="196"/>
      <c r="M332" s="270"/>
      <c r="N332" s="270"/>
      <c r="O332" s="33"/>
      <c r="P332" s="107"/>
      <c r="Q332" s="279"/>
      <c r="R332" s="279"/>
      <c r="S332" s="278">
        <v>45447</v>
      </c>
      <c r="T332" s="279" t="s">
        <v>2117</v>
      </c>
      <c r="U332" s="268" t="str">
        <f t="array" ref="U332">IFERROR(IF(INDEX(三跨两临近重点区段!$F:$F,MATCH(1,(MONTH(三跨两临近重点区段!$H:$H)=7)*(三跨两临近重点区段!$A:$A=D332),0))="已取消","已取消",INDEX(三跨两临近重点区段!$H:$H,MATCH(1,(MONTH(三跨两临近重点区段!$H:$H)=7)*(三跨两临近重点区段!$A:$A=D332)*(三跨两临近重点区段!$F:$F="现存区段"),0))),"")</f>
        <v/>
      </c>
      <c r="V332" s="232" t="str">
        <f t="array" ref="V332">IFERROR(IF(INDEX(三跨两临近重点区段!$F:$F,MATCH(1,(MONTH(三跨两临近重点区段!$H:$H)=7)*(三跨两临近重点区段!$A:$A=D332),0))="已取消","已取消",INDEX(三跨两临近重点区段!$I:$I,MATCH(1,(MONTH(三跨两临近重点区段!$H:$H)=7)*(三跨两临近重点区段!$A:$A=D332)*(三跨两临近重点区段!$F:$F="现存区段"),0))),"")</f>
        <v/>
      </c>
      <c r="W332" s="268" t="str">
        <f t="array" ref="W332">IFERROR(IF(INDEX(三跨两临近重点区段!$F:$F,MATCH(1,(MONTH(三跨两临近重点区段!$H:$H)=8)*(三跨两临近重点区段!$A:$A=D332),0))="已取消","已取消",INDEX(三跨两临近重点区段!$H:$H,MATCH(1,(MONTH(三跨两临近重点区段!$H:$H)=8)*(三跨两临近重点区段!$A:$A=D332)*(三跨两临近重点区段!$F:$F="现存区段"),0))),"")</f>
        <v/>
      </c>
      <c r="X332" s="232" t="str">
        <f t="array" ref="X332">IFERROR(IF(INDEX(三跨两临近重点区段!$F:$F,MATCH(1,(MONTH(三跨两临近重点区段!$H:$H)=8)*(三跨两临近重点区段!$A:$A=D332),0))="已取消","已取消",INDEX(三跨两临近重点区段!$I:$I,MATCH(1,(MONTH(三跨两临近重点区段!$H:$H)=8)*(三跨两临近重点区段!$A:$A=D332)*(三跨两临近重点区段!$F:$F="现存区段"),0))),"")</f>
        <v/>
      </c>
      <c r="Y332" s="268" t="str">
        <f t="array" ref="Y332">IFERROR(IF(INDEX(三跨两临近重点区段!$F:$F,MATCH(1,(MONTH(三跨两临近重点区段!$H:$H)=9)*(三跨两临近重点区段!$A:$A=D332),0))="已取消","已取消",INDEX(三跨两临近重点区段!$H:$H,MATCH(1,(MONTH(三跨两临近重点区段!$H:$H)=9)*(三跨两临近重点区段!$A:$A=D332)*(三跨两临近重点区段!$F:$F="现存区段"),0))),"")</f>
        <v/>
      </c>
      <c r="Z332" s="232" t="str">
        <f t="array" ref="Z332">IFERROR(IF(INDEX(三跨两临近重点区段!$F:$F,MATCH(1,(MONTH(三跨两临近重点区段!$H:$H)=9)*(三跨两临近重点区段!$A:$A=D332),0))="已取消","已取消",INDEX(三跨两临近重点区段!$I:$I,MATCH(1,(MONTH(三跨两临近重点区段!$H:$H)=9)*(三跨两临近重点区段!$A:$A=D332)*(三跨两临近重点区段!$F:$F="现存区段"),0))),"")</f>
        <v/>
      </c>
      <c r="AA332" s="268" t="str">
        <f t="array" ref="AA332">IFERROR(IF(INDEX(三跨两临近重点区段!$F:$F,MATCH(1,(MONTH(三跨两临近重点区段!$H:$H)=10)*(三跨两临近重点区段!$A:$A=D332),0))="已取消","已取消",INDEX(三跨两临近重点区段!$H:$H,MATCH(1,(MONTH(三跨两临近重点区段!$H:$H)=10)*(三跨两临近重点区段!$A:$A=D332)*(三跨两临近重点区段!$F:$F="现存区段"),0))),"")</f>
        <v/>
      </c>
      <c r="AB332" s="72" t="str">
        <f t="array" ref="AB332">IFERROR(IF(INDEX(三跨两临近重点区段!$F:$F,MATCH(1,(MONTH(三跨两临近重点区段!$H:$H)=10)*(三跨两临近重点区段!$A:$A=D332),0))="已取消","已取消",INDEX(三跨两临近重点区段!$I:$I,MATCH(1,(MONTH(三跨两临近重点区段!$H:$H)=10)*(三跨两临近重点区段!$A:$A=D332)*(三跨两临近重点区段!$F:$F="现存区段"),0))),"")</f>
        <v/>
      </c>
      <c r="AC332" s="284" t="str">
        <f t="array" ref="AC332">IFERROR(IF(INDEX(三跨两临近重点区段!$F:$F,MATCH(1,(MONTH(三跨两临近重点区段!$H:$H)=11)*(三跨两临近重点区段!$A:$A=D332),0))="已取消","已取消",INDEX(三跨两临近重点区段!$H:$H,MATCH(1,(MONTH(三跨两临近重点区段!$H:$H)=11)*(三跨两临近重点区段!$A:$A=D332)*(三跨两临近重点区段!$F:$F="现存区段"),0))),"")</f>
        <v/>
      </c>
      <c r="AD332" s="72" t="str">
        <f t="array" ref="AD332">IFERROR(IF(INDEX(三跨两临近重点区段!$F:$F,MATCH(1,(MONTH(三跨两临近重点区段!$H:$H)=11)*(三跨两临近重点区段!$A:$A=D332),0))="已取消","已取消",INDEX(三跨两临近重点区段!$I:$I,MATCH(1,(MONTH(三跨两临近重点区段!$H:$H)=11)*(三跨两临近重点区段!$A:$A=D332)*(三跨两临近重点区段!$F:$F="现存区段"),0))),"")</f>
        <v/>
      </c>
      <c r="AE332" s="284" t="str">
        <f t="array" ref="AE332">IFERROR(IF(INDEX(三跨两临近重点区段!$F:$F,MATCH(1,(MONTH(三跨两临近重点区段!$H:$H)=12)*(三跨两临近重点区段!$A:$A=D332),0))="已取消","已取消",INDEX(三跨两临近重点区段!$H:$H,MATCH(1,(MONTH(三跨两临近重点区段!$H:$H)=12)*(三跨两临近重点区段!$A:$A=D332)*(三跨两临近重点区段!$F:$F="现存区段"),0))),"")</f>
        <v/>
      </c>
      <c r="AF332" s="72" t="str">
        <f t="array" ref="AF332">IFERROR(IF(INDEX(三跨两临近重点区段!$F:$F,MATCH(1,(MONTH(三跨两临近重点区段!$H:$H)=12)*(三跨两临近重点区段!$A:$A=D332),0))="已取消","已取消",INDEX(三跨两临近重点区段!$I:$I,MATCH(1,(MONTH(三跨两临近重点区段!$H:$H)=12)*(三跨两临近重点区段!$A:$A=D332)*(三跨两临近重点区段!$F:$F="现存区段"),0))),"")</f>
        <v/>
      </c>
      <c r="AH332" t="e">
        <f t="array" ref="AH332">INDEX(三跨两临近重点区段!$G:$G,MATCH(D332,三跨两临近重点区段!$A:$A,0))</f>
        <v>#N/A</v>
      </c>
    </row>
    <row r="333" ht="14.25" spans="1:34">
      <c r="A333" s="263" t="s">
        <v>363</v>
      </c>
      <c r="B333" s="264" t="s">
        <v>2651</v>
      </c>
      <c r="C333" s="263" t="s">
        <v>2135</v>
      </c>
      <c r="D333" s="263" t="s">
        <v>2652</v>
      </c>
      <c r="E333" s="265" t="s">
        <v>2378</v>
      </c>
      <c r="F333" s="264" t="s">
        <v>125</v>
      </c>
      <c r="G333" s="263" t="s">
        <v>791</v>
      </c>
      <c r="H333" s="263" t="s">
        <v>2641</v>
      </c>
      <c r="I333" s="288"/>
      <c r="J333" s="196"/>
      <c r="K333" s="196"/>
      <c r="L333" s="196"/>
      <c r="M333" s="270"/>
      <c r="N333" s="270"/>
      <c r="O333" s="33"/>
      <c r="P333" s="107"/>
      <c r="Q333" s="279"/>
      <c r="R333" s="279"/>
      <c r="S333" s="278">
        <v>45447</v>
      </c>
      <c r="T333" s="279" t="s">
        <v>2117</v>
      </c>
      <c r="U333" s="268" t="str">
        <f t="array" ref="U333">IFERROR(IF(INDEX(三跨两临近重点区段!$F:$F,MATCH(1,(MONTH(三跨两临近重点区段!$H:$H)=7)*(三跨两临近重点区段!$A:$A=D333),0))="已取消","已取消",INDEX(三跨两临近重点区段!$H:$H,MATCH(1,(MONTH(三跨两临近重点区段!$H:$H)=7)*(三跨两临近重点区段!$A:$A=D333)*(三跨两临近重点区段!$F:$F="现存区段"),0))),"")</f>
        <v/>
      </c>
      <c r="V333" s="232" t="str">
        <f t="array" ref="V333">IFERROR(IF(INDEX(三跨两临近重点区段!$F:$F,MATCH(1,(MONTH(三跨两临近重点区段!$H:$H)=7)*(三跨两临近重点区段!$A:$A=D333),0))="已取消","已取消",INDEX(三跨两临近重点区段!$I:$I,MATCH(1,(MONTH(三跨两临近重点区段!$H:$H)=7)*(三跨两临近重点区段!$A:$A=D333)*(三跨两临近重点区段!$F:$F="现存区段"),0))),"")</f>
        <v/>
      </c>
      <c r="W333" s="268" t="str">
        <f t="array" ref="W333">IFERROR(IF(INDEX(三跨两临近重点区段!$F:$F,MATCH(1,(MONTH(三跨两临近重点区段!$H:$H)=8)*(三跨两临近重点区段!$A:$A=D333),0))="已取消","已取消",INDEX(三跨两临近重点区段!$H:$H,MATCH(1,(MONTH(三跨两临近重点区段!$H:$H)=8)*(三跨两临近重点区段!$A:$A=D333)*(三跨两临近重点区段!$F:$F="现存区段"),0))),"")</f>
        <v/>
      </c>
      <c r="X333" s="232" t="str">
        <f t="array" ref="X333">IFERROR(IF(INDEX(三跨两临近重点区段!$F:$F,MATCH(1,(MONTH(三跨两临近重点区段!$H:$H)=8)*(三跨两临近重点区段!$A:$A=D333),0))="已取消","已取消",INDEX(三跨两临近重点区段!$I:$I,MATCH(1,(MONTH(三跨两临近重点区段!$H:$H)=8)*(三跨两临近重点区段!$A:$A=D333)*(三跨两临近重点区段!$F:$F="现存区段"),0))),"")</f>
        <v/>
      </c>
      <c r="Y333" s="268" t="str">
        <f t="array" ref="Y333">IFERROR(IF(INDEX(三跨两临近重点区段!$F:$F,MATCH(1,(MONTH(三跨两临近重点区段!$H:$H)=9)*(三跨两临近重点区段!$A:$A=D333),0))="已取消","已取消",INDEX(三跨两临近重点区段!$H:$H,MATCH(1,(MONTH(三跨两临近重点区段!$H:$H)=9)*(三跨两临近重点区段!$A:$A=D333)*(三跨两临近重点区段!$F:$F="现存区段"),0))),"")</f>
        <v/>
      </c>
      <c r="Z333" s="232" t="str">
        <f t="array" ref="Z333">IFERROR(IF(INDEX(三跨两临近重点区段!$F:$F,MATCH(1,(MONTH(三跨两临近重点区段!$H:$H)=9)*(三跨两临近重点区段!$A:$A=D333),0))="已取消","已取消",INDEX(三跨两临近重点区段!$I:$I,MATCH(1,(MONTH(三跨两临近重点区段!$H:$H)=9)*(三跨两临近重点区段!$A:$A=D333)*(三跨两临近重点区段!$F:$F="现存区段"),0))),"")</f>
        <v/>
      </c>
      <c r="AA333" s="268" t="str">
        <f t="array" ref="AA333">IFERROR(IF(INDEX(三跨两临近重点区段!$F:$F,MATCH(1,(MONTH(三跨两临近重点区段!$H:$H)=10)*(三跨两临近重点区段!$A:$A=D333),0))="已取消","已取消",INDEX(三跨两临近重点区段!$H:$H,MATCH(1,(MONTH(三跨两临近重点区段!$H:$H)=10)*(三跨两临近重点区段!$A:$A=D333)*(三跨两临近重点区段!$F:$F="现存区段"),0))),"")</f>
        <v/>
      </c>
      <c r="AB333" s="72" t="str">
        <f t="array" ref="AB333">IFERROR(IF(INDEX(三跨两临近重点区段!$F:$F,MATCH(1,(MONTH(三跨两临近重点区段!$H:$H)=10)*(三跨两临近重点区段!$A:$A=D333),0))="已取消","已取消",INDEX(三跨两临近重点区段!$I:$I,MATCH(1,(MONTH(三跨两临近重点区段!$H:$H)=10)*(三跨两临近重点区段!$A:$A=D333)*(三跨两临近重点区段!$F:$F="现存区段"),0))),"")</f>
        <v/>
      </c>
      <c r="AC333" s="284" t="str">
        <f t="array" ref="AC333">IFERROR(IF(INDEX(三跨两临近重点区段!$F:$F,MATCH(1,(MONTH(三跨两临近重点区段!$H:$H)=11)*(三跨两临近重点区段!$A:$A=D333),0))="已取消","已取消",INDEX(三跨两临近重点区段!$H:$H,MATCH(1,(MONTH(三跨两临近重点区段!$H:$H)=11)*(三跨两临近重点区段!$A:$A=D333)*(三跨两临近重点区段!$F:$F="现存区段"),0))),"")</f>
        <v/>
      </c>
      <c r="AD333" s="72" t="str">
        <f t="array" ref="AD333">IFERROR(IF(INDEX(三跨两临近重点区段!$F:$F,MATCH(1,(MONTH(三跨两临近重点区段!$H:$H)=11)*(三跨两临近重点区段!$A:$A=D333),0))="已取消","已取消",INDEX(三跨两临近重点区段!$I:$I,MATCH(1,(MONTH(三跨两临近重点区段!$H:$H)=11)*(三跨两临近重点区段!$A:$A=D333)*(三跨两临近重点区段!$F:$F="现存区段"),0))),"")</f>
        <v/>
      </c>
      <c r="AE333" s="284" t="str">
        <f t="array" ref="AE333">IFERROR(IF(INDEX(三跨两临近重点区段!$F:$F,MATCH(1,(MONTH(三跨两临近重点区段!$H:$H)=12)*(三跨两临近重点区段!$A:$A=D333),0))="已取消","已取消",INDEX(三跨两临近重点区段!$H:$H,MATCH(1,(MONTH(三跨两临近重点区段!$H:$H)=12)*(三跨两临近重点区段!$A:$A=D333)*(三跨两临近重点区段!$F:$F="现存区段"),0))),"")</f>
        <v/>
      </c>
      <c r="AF333" s="72" t="str">
        <f t="array" ref="AF333">IFERROR(IF(INDEX(三跨两临近重点区段!$F:$F,MATCH(1,(MONTH(三跨两临近重点区段!$H:$H)=12)*(三跨两临近重点区段!$A:$A=D333),0))="已取消","已取消",INDEX(三跨两临近重点区段!$I:$I,MATCH(1,(MONTH(三跨两临近重点区段!$H:$H)=12)*(三跨两临近重点区段!$A:$A=D333)*(三跨两临近重点区段!$F:$F="现存区段"),0))),"")</f>
        <v/>
      </c>
      <c r="AH333" t="e">
        <f t="array" ref="AH333">INDEX(三跨两临近重点区段!$G:$G,MATCH(D333,三跨两临近重点区段!$A:$A,0))</f>
        <v>#N/A</v>
      </c>
    </row>
    <row r="334" ht="14.25" spans="1:34">
      <c r="A334" s="263" t="s">
        <v>363</v>
      </c>
      <c r="B334" s="264" t="s">
        <v>2651</v>
      </c>
      <c r="C334" s="263" t="s">
        <v>2172</v>
      </c>
      <c r="D334" s="263" t="s">
        <v>2653</v>
      </c>
      <c r="E334" s="265" t="s">
        <v>2378</v>
      </c>
      <c r="F334" s="264" t="s">
        <v>125</v>
      </c>
      <c r="G334" s="263" t="s">
        <v>791</v>
      </c>
      <c r="H334" s="263" t="s">
        <v>2641</v>
      </c>
      <c r="I334" s="288"/>
      <c r="J334" s="196"/>
      <c r="K334" s="196"/>
      <c r="L334" s="196"/>
      <c r="M334" s="270"/>
      <c r="N334" s="270"/>
      <c r="O334" s="33"/>
      <c r="P334" s="107"/>
      <c r="Q334" s="279"/>
      <c r="R334" s="279"/>
      <c r="S334" s="278">
        <v>45447</v>
      </c>
      <c r="T334" s="279" t="s">
        <v>2117</v>
      </c>
      <c r="U334" s="268" t="str">
        <f t="array" ref="U334">IFERROR(IF(INDEX(三跨两临近重点区段!$F:$F,MATCH(1,(MONTH(三跨两临近重点区段!$H:$H)=7)*(三跨两临近重点区段!$A:$A=D334),0))="已取消","已取消",INDEX(三跨两临近重点区段!$H:$H,MATCH(1,(MONTH(三跨两临近重点区段!$H:$H)=7)*(三跨两临近重点区段!$A:$A=D334)*(三跨两临近重点区段!$F:$F="现存区段"),0))),"")</f>
        <v/>
      </c>
      <c r="V334" s="232" t="str">
        <f t="array" ref="V334">IFERROR(IF(INDEX(三跨两临近重点区段!$F:$F,MATCH(1,(MONTH(三跨两临近重点区段!$H:$H)=7)*(三跨两临近重点区段!$A:$A=D334),0))="已取消","已取消",INDEX(三跨两临近重点区段!$I:$I,MATCH(1,(MONTH(三跨两临近重点区段!$H:$H)=7)*(三跨两临近重点区段!$A:$A=D334)*(三跨两临近重点区段!$F:$F="现存区段"),0))),"")</f>
        <v/>
      </c>
      <c r="W334" s="268" t="str">
        <f t="array" ref="W334">IFERROR(IF(INDEX(三跨两临近重点区段!$F:$F,MATCH(1,(MONTH(三跨两临近重点区段!$H:$H)=8)*(三跨两临近重点区段!$A:$A=D334),0))="已取消","已取消",INDEX(三跨两临近重点区段!$H:$H,MATCH(1,(MONTH(三跨两临近重点区段!$H:$H)=8)*(三跨两临近重点区段!$A:$A=D334)*(三跨两临近重点区段!$F:$F="现存区段"),0))),"")</f>
        <v/>
      </c>
      <c r="X334" s="232" t="str">
        <f t="array" ref="X334">IFERROR(IF(INDEX(三跨两临近重点区段!$F:$F,MATCH(1,(MONTH(三跨两临近重点区段!$H:$H)=8)*(三跨两临近重点区段!$A:$A=D334),0))="已取消","已取消",INDEX(三跨两临近重点区段!$I:$I,MATCH(1,(MONTH(三跨两临近重点区段!$H:$H)=8)*(三跨两临近重点区段!$A:$A=D334)*(三跨两临近重点区段!$F:$F="现存区段"),0))),"")</f>
        <v/>
      </c>
      <c r="Y334" s="268" t="str">
        <f t="array" ref="Y334">IFERROR(IF(INDEX(三跨两临近重点区段!$F:$F,MATCH(1,(MONTH(三跨两临近重点区段!$H:$H)=9)*(三跨两临近重点区段!$A:$A=D334),0))="已取消","已取消",INDEX(三跨两临近重点区段!$H:$H,MATCH(1,(MONTH(三跨两临近重点区段!$H:$H)=9)*(三跨两临近重点区段!$A:$A=D334)*(三跨两临近重点区段!$F:$F="现存区段"),0))),"")</f>
        <v/>
      </c>
      <c r="Z334" s="232" t="str">
        <f t="array" ref="Z334">IFERROR(IF(INDEX(三跨两临近重点区段!$F:$F,MATCH(1,(MONTH(三跨两临近重点区段!$H:$H)=9)*(三跨两临近重点区段!$A:$A=D334),0))="已取消","已取消",INDEX(三跨两临近重点区段!$I:$I,MATCH(1,(MONTH(三跨两临近重点区段!$H:$H)=9)*(三跨两临近重点区段!$A:$A=D334)*(三跨两临近重点区段!$F:$F="现存区段"),0))),"")</f>
        <v/>
      </c>
      <c r="AA334" s="268" t="str">
        <f t="array" ref="AA334">IFERROR(IF(INDEX(三跨两临近重点区段!$F:$F,MATCH(1,(MONTH(三跨两临近重点区段!$H:$H)=10)*(三跨两临近重点区段!$A:$A=D334),0))="已取消","已取消",INDEX(三跨两临近重点区段!$H:$H,MATCH(1,(MONTH(三跨两临近重点区段!$H:$H)=10)*(三跨两临近重点区段!$A:$A=D334)*(三跨两临近重点区段!$F:$F="现存区段"),0))),"")</f>
        <v/>
      </c>
      <c r="AB334" s="72" t="str">
        <f t="array" ref="AB334">IFERROR(IF(INDEX(三跨两临近重点区段!$F:$F,MATCH(1,(MONTH(三跨两临近重点区段!$H:$H)=10)*(三跨两临近重点区段!$A:$A=D334),0))="已取消","已取消",INDEX(三跨两临近重点区段!$I:$I,MATCH(1,(MONTH(三跨两临近重点区段!$H:$H)=10)*(三跨两临近重点区段!$A:$A=D334)*(三跨两临近重点区段!$F:$F="现存区段"),0))),"")</f>
        <v/>
      </c>
      <c r="AC334" s="284" t="str">
        <f t="array" ref="AC334">IFERROR(IF(INDEX(三跨两临近重点区段!$F:$F,MATCH(1,(MONTH(三跨两临近重点区段!$H:$H)=11)*(三跨两临近重点区段!$A:$A=D334),0))="已取消","已取消",INDEX(三跨两临近重点区段!$H:$H,MATCH(1,(MONTH(三跨两临近重点区段!$H:$H)=11)*(三跨两临近重点区段!$A:$A=D334)*(三跨两临近重点区段!$F:$F="现存区段"),0))),"")</f>
        <v/>
      </c>
      <c r="AD334" s="72" t="str">
        <f t="array" ref="AD334">IFERROR(IF(INDEX(三跨两临近重点区段!$F:$F,MATCH(1,(MONTH(三跨两临近重点区段!$H:$H)=11)*(三跨两临近重点区段!$A:$A=D334),0))="已取消","已取消",INDEX(三跨两临近重点区段!$I:$I,MATCH(1,(MONTH(三跨两临近重点区段!$H:$H)=11)*(三跨两临近重点区段!$A:$A=D334)*(三跨两临近重点区段!$F:$F="现存区段"),0))),"")</f>
        <v/>
      </c>
      <c r="AE334" s="284" t="str">
        <f t="array" ref="AE334">IFERROR(IF(INDEX(三跨两临近重点区段!$F:$F,MATCH(1,(MONTH(三跨两临近重点区段!$H:$H)=12)*(三跨两临近重点区段!$A:$A=D334),0))="已取消","已取消",INDEX(三跨两临近重点区段!$H:$H,MATCH(1,(MONTH(三跨两临近重点区段!$H:$H)=12)*(三跨两临近重点区段!$A:$A=D334)*(三跨两临近重点区段!$F:$F="现存区段"),0))),"")</f>
        <v/>
      </c>
      <c r="AF334" s="72" t="str">
        <f t="array" ref="AF334">IFERROR(IF(INDEX(三跨两临近重点区段!$F:$F,MATCH(1,(MONTH(三跨两临近重点区段!$H:$H)=12)*(三跨两临近重点区段!$A:$A=D334),0))="已取消","已取消",INDEX(三跨两临近重点区段!$I:$I,MATCH(1,(MONTH(三跨两临近重点区段!$H:$H)=12)*(三跨两临近重点区段!$A:$A=D334)*(三跨两临近重点区段!$F:$F="现存区段"),0))),"")</f>
        <v/>
      </c>
      <c r="AH334" t="e">
        <f t="array" ref="AH334">INDEX(三跨两临近重点区段!$G:$G,MATCH(D334,三跨两临近重点区段!$A:$A,0))</f>
        <v>#N/A</v>
      </c>
    </row>
    <row r="335" ht="14.25" spans="1:34">
      <c r="A335" s="263" t="s">
        <v>363</v>
      </c>
      <c r="B335" s="264" t="s">
        <v>2628</v>
      </c>
      <c r="C335" s="263" t="s">
        <v>2654</v>
      </c>
      <c r="D335" s="263" t="s">
        <v>2655</v>
      </c>
      <c r="E335" s="265" t="s">
        <v>2378</v>
      </c>
      <c r="F335" s="264" t="s">
        <v>125</v>
      </c>
      <c r="G335" s="263" t="s">
        <v>791</v>
      </c>
      <c r="H335" s="263" t="s">
        <v>837</v>
      </c>
      <c r="I335" s="288"/>
      <c r="J335" s="196"/>
      <c r="K335" s="196"/>
      <c r="L335" s="196"/>
      <c r="M335" s="270"/>
      <c r="N335" s="270"/>
      <c r="O335" s="33"/>
      <c r="P335" s="107"/>
      <c r="Q335" s="279"/>
      <c r="R335" s="279"/>
      <c r="S335" s="278">
        <v>45461</v>
      </c>
      <c r="T335" s="279" t="s">
        <v>2117</v>
      </c>
      <c r="U335" s="268" t="str">
        <f t="array" ref="U335">IFERROR(IF(INDEX(三跨两临近重点区段!$F:$F,MATCH(1,(MONTH(三跨两临近重点区段!$H:$H)=7)*(三跨两临近重点区段!$A:$A=D335),0))="已取消","已取消",INDEX(三跨两临近重点区段!$H:$H,MATCH(1,(MONTH(三跨两临近重点区段!$H:$H)=7)*(三跨两临近重点区段!$A:$A=D335)*(三跨两临近重点区段!$F:$F="现存区段"),0))),"")</f>
        <v/>
      </c>
      <c r="V335" s="232" t="str">
        <f t="array" ref="V335">IFERROR(IF(INDEX(三跨两临近重点区段!$F:$F,MATCH(1,(MONTH(三跨两临近重点区段!$H:$H)=7)*(三跨两临近重点区段!$A:$A=D335),0))="已取消","已取消",INDEX(三跨两临近重点区段!$I:$I,MATCH(1,(MONTH(三跨两临近重点区段!$H:$H)=7)*(三跨两临近重点区段!$A:$A=D335)*(三跨两临近重点区段!$F:$F="现存区段"),0))),"")</f>
        <v/>
      </c>
      <c r="W335" s="268" t="str">
        <f t="array" ref="W335">IFERROR(IF(INDEX(三跨两临近重点区段!$F:$F,MATCH(1,(MONTH(三跨两临近重点区段!$H:$H)=8)*(三跨两临近重点区段!$A:$A=D335),0))="已取消","已取消",INDEX(三跨两临近重点区段!$H:$H,MATCH(1,(MONTH(三跨两临近重点区段!$H:$H)=8)*(三跨两临近重点区段!$A:$A=D335)*(三跨两临近重点区段!$F:$F="现存区段"),0))),"")</f>
        <v/>
      </c>
      <c r="X335" s="232" t="str">
        <f t="array" ref="X335">IFERROR(IF(INDEX(三跨两临近重点区段!$F:$F,MATCH(1,(MONTH(三跨两临近重点区段!$H:$H)=8)*(三跨两临近重点区段!$A:$A=D335),0))="已取消","已取消",INDEX(三跨两临近重点区段!$I:$I,MATCH(1,(MONTH(三跨两临近重点区段!$H:$H)=8)*(三跨两临近重点区段!$A:$A=D335)*(三跨两临近重点区段!$F:$F="现存区段"),0))),"")</f>
        <v/>
      </c>
      <c r="Y335" s="268" t="str">
        <f t="array" ref="Y335">IFERROR(IF(INDEX(三跨两临近重点区段!$F:$F,MATCH(1,(MONTH(三跨两临近重点区段!$H:$H)=9)*(三跨两临近重点区段!$A:$A=D335),0))="已取消","已取消",INDEX(三跨两临近重点区段!$H:$H,MATCH(1,(MONTH(三跨两临近重点区段!$H:$H)=9)*(三跨两临近重点区段!$A:$A=D335)*(三跨两临近重点区段!$F:$F="现存区段"),0))),"")</f>
        <v/>
      </c>
      <c r="Z335" s="232" t="str">
        <f t="array" ref="Z335">IFERROR(IF(INDEX(三跨两临近重点区段!$F:$F,MATCH(1,(MONTH(三跨两临近重点区段!$H:$H)=9)*(三跨两临近重点区段!$A:$A=D335),0))="已取消","已取消",INDEX(三跨两临近重点区段!$I:$I,MATCH(1,(MONTH(三跨两临近重点区段!$H:$H)=9)*(三跨两临近重点区段!$A:$A=D335)*(三跨两临近重点区段!$F:$F="现存区段"),0))),"")</f>
        <v/>
      </c>
      <c r="AA335" s="268" t="str">
        <f t="array" ref="AA335">IFERROR(IF(INDEX(三跨两临近重点区段!$F:$F,MATCH(1,(MONTH(三跨两临近重点区段!$H:$H)=10)*(三跨两临近重点区段!$A:$A=D335),0))="已取消","已取消",INDEX(三跨两临近重点区段!$H:$H,MATCH(1,(MONTH(三跨两临近重点区段!$H:$H)=10)*(三跨两临近重点区段!$A:$A=D335)*(三跨两临近重点区段!$F:$F="现存区段"),0))),"")</f>
        <v/>
      </c>
      <c r="AB335" s="72" t="str">
        <f t="array" ref="AB335">IFERROR(IF(INDEX(三跨两临近重点区段!$F:$F,MATCH(1,(MONTH(三跨两临近重点区段!$H:$H)=10)*(三跨两临近重点区段!$A:$A=D335),0))="已取消","已取消",INDEX(三跨两临近重点区段!$I:$I,MATCH(1,(MONTH(三跨两临近重点区段!$H:$H)=10)*(三跨两临近重点区段!$A:$A=D335)*(三跨两临近重点区段!$F:$F="现存区段"),0))),"")</f>
        <v/>
      </c>
      <c r="AC335" s="284" t="str">
        <f t="array" ref="AC335">IFERROR(IF(INDEX(三跨两临近重点区段!$F:$F,MATCH(1,(MONTH(三跨两临近重点区段!$H:$H)=11)*(三跨两临近重点区段!$A:$A=D335),0))="已取消","已取消",INDEX(三跨两临近重点区段!$H:$H,MATCH(1,(MONTH(三跨两临近重点区段!$H:$H)=11)*(三跨两临近重点区段!$A:$A=D335)*(三跨两临近重点区段!$F:$F="现存区段"),0))),"")</f>
        <v/>
      </c>
      <c r="AD335" s="72" t="str">
        <f t="array" ref="AD335">IFERROR(IF(INDEX(三跨两临近重点区段!$F:$F,MATCH(1,(MONTH(三跨两临近重点区段!$H:$H)=11)*(三跨两临近重点区段!$A:$A=D335),0))="已取消","已取消",INDEX(三跨两临近重点区段!$I:$I,MATCH(1,(MONTH(三跨两临近重点区段!$H:$H)=11)*(三跨两临近重点区段!$A:$A=D335)*(三跨两临近重点区段!$F:$F="现存区段"),0))),"")</f>
        <v/>
      </c>
      <c r="AE335" s="284" t="str">
        <f t="array" ref="AE335">IFERROR(IF(INDEX(三跨两临近重点区段!$F:$F,MATCH(1,(MONTH(三跨两临近重点区段!$H:$H)=12)*(三跨两临近重点区段!$A:$A=D335),0))="已取消","已取消",INDEX(三跨两临近重点区段!$H:$H,MATCH(1,(MONTH(三跨两临近重点区段!$H:$H)=12)*(三跨两临近重点区段!$A:$A=D335)*(三跨两临近重点区段!$F:$F="现存区段"),0))),"")</f>
        <v/>
      </c>
      <c r="AF335" s="72" t="str">
        <f t="array" ref="AF335">IFERROR(IF(INDEX(三跨两临近重点区段!$F:$F,MATCH(1,(MONTH(三跨两临近重点区段!$H:$H)=12)*(三跨两临近重点区段!$A:$A=D335),0))="已取消","已取消",INDEX(三跨两临近重点区段!$I:$I,MATCH(1,(MONTH(三跨两临近重点区段!$H:$H)=12)*(三跨两临近重点区段!$A:$A=D335)*(三跨两临近重点区段!$F:$F="现存区段"),0))),"")</f>
        <v/>
      </c>
      <c r="AH335" t="e">
        <f t="array" ref="AH335">INDEX(三跨两临近重点区段!$G:$G,MATCH(D335,三跨两临近重点区段!$A:$A,0))</f>
        <v>#N/A</v>
      </c>
    </row>
    <row r="336" ht="14.25" spans="1:34">
      <c r="A336" s="263" t="s">
        <v>363</v>
      </c>
      <c r="B336" s="264" t="s">
        <v>2144</v>
      </c>
      <c r="C336" s="263" t="s">
        <v>2656</v>
      </c>
      <c r="D336" s="263" t="s">
        <v>2657</v>
      </c>
      <c r="E336" s="265" t="s">
        <v>2142</v>
      </c>
      <c r="F336" s="264" t="s">
        <v>125</v>
      </c>
      <c r="G336" s="263" t="s">
        <v>2143</v>
      </c>
      <c r="H336" s="263" t="s">
        <v>543</v>
      </c>
      <c r="I336" s="288"/>
      <c r="J336" s="196"/>
      <c r="K336" s="196"/>
      <c r="L336" s="196"/>
      <c r="M336" s="270"/>
      <c r="N336" s="270"/>
      <c r="O336" s="33"/>
      <c r="P336" s="107"/>
      <c r="Q336" s="279"/>
      <c r="R336" s="279"/>
      <c r="S336" s="278">
        <v>45456</v>
      </c>
      <c r="T336" s="279" t="s">
        <v>2117</v>
      </c>
      <c r="U336" s="268" t="str">
        <f t="array" ref="U336">IFERROR(IF(INDEX(三跨两临近重点区段!$F:$F,MATCH(1,(MONTH(三跨两临近重点区段!$H:$H)=7)*(三跨两临近重点区段!$A:$A=D336),0))="已取消","已取消",INDEX(三跨两临近重点区段!$H:$H,MATCH(1,(MONTH(三跨两临近重点区段!$H:$H)=7)*(三跨两临近重点区段!$A:$A=D336)*(三跨两临近重点区段!$F:$F="现存区段"),0))),"")</f>
        <v/>
      </c>
      <c r="V336" s="232" t="str">
        <f t="array" ref="V336">IFERROR(IF(INDEX(三跨两临近重点区段!$F:$F,MATCH(1,(MONTH(三跨两临近重点区段!$H:$H)=7)*(三跨两临近重点区段!$A:$A=D336),0))="已取消","已取消",INDEX(三跨两临近重点区段!$I:$I,MATCH(1,(MONTH(三跨两临近重点区段!$H:$H)=7)*(三跨两临近重点区段!$A:$A=D336)*(三跨两临近重点区段!$F:$F="现存区段"),0))),"")</f>
        <v/>
      </c>
      <c r="W336" s="268" t="str">
        <f t="array" ref="W336">IFERROR(IF(INDEX(三跨两临近重点区段!$F:$F,MATCH(1,(MONTH(三跨两临近重点区段!$H:$H)=8)*(三跨两临近重点区段!$A:$A=D336),0))="已取消","已取消",INDEX(三跨两临近重点区段!$H:$H,MATCH(1,(MONTH(三跨两临近重点区段!$H:$H)=8)*(三跨两临近重点区段!$A:$A=D336)*(三跨两临近重点区段!$F:$F="现存区段"),0))),"")</f>
        <v/>
      </c>
      <c r="X336" s="232" t="str">
        <f t="array" ref="X336">IFERROR(IF(INDEX(三跨两临近重点区段!$F:$F,MATCH(1,(MONTH(三跨两临近重点区段!$H:$H)=8)*(三跨两临近重点区段!$A:$A=D336),0))="已取消","已取消",INDEX(三跨两临近重点区段!$I:$I,MATCH(1,(MONTH(三跨两临近重点区段!$H:$H)=8)*(三跨两临近重点区段!$A:$A=D336)*(三跨两临近重点区段!$F:$F="现存区段"),0))),"")</f>
        <v/>
      </c>
      <c r="Y336" s="268" t="str">
        <f t="array" ref="Y336">IFERROR(IF(INDEX(三跨两临近重点区段!$F:$F,MATCH(1,(MONTH(三跨两临近重点区段!$H:$H)=9)*(三跨两临近重点区段!$A:$A=D336),0))="已取消","已取消",INDEX(三跨两临近重点区段!$H:$H,MATCH(1,(MONTH(三跨两临近重点区段!$H:$H)=9)*(三跨两临近重点区段!$A:$A=D336)*(三跨两临近重点区段!$F:$F="现存区段"),0))),"")</f>
        <v/>
      </c>
      <c r="Z336" s="232" t="str">
        <f t="array" ref="Z336">IFERROR(IF(INDEX(三跨两临近重点区段!$F:$F,MATCH(1,(MONTH(三跨两临近重点区段!$H:$H)=9)*(三跨两临近重点区段!$A:$A=D336),0))="已取消","已取消",INDEX(三跨两临近重点区段!$I:$I,MATCH(1,(MONTH(三跨两临近重点区段!$H:$H)=9)*(三跨两临近重点区段!$A:$A=D336)*(三跨两临近重点区段!$F:$F="现存区段"),0))),"")</f>
        <v/>
      </c>
      <c r="AA336" s="268" t="str">
        <f t="array" ref="AA336">IFERROR(IF(INDEX(三跨两临近重点区段!$F:$F,MATCH(1,(MONTH(三跨两临近重点区段!$H:$H)=10)*(三跨两临近重点区段!$A:$A=D336),0))="已取消","已取消",INDEX(三跨两临近重点区段!$H:$H,MATCH(1,(MONTH(三跨两临近重点区段!$H:$H)=10)*(三跨两临近重点区段!$A:$A=D336)*(三跨两临近重点区段!$F:$F="现存区段"),0))),"")</f>
        <v/>
      </c>
      <c r="AB336" s="72" t="str">
        <f t="array" ref="AB336">IFERROR(IF(INDEX(三跨两临近重点区段!$F:$F,MATCH(1,(MONTH(三跨两临近重点区段!$H:$H)=10)*(三跨两临近重点区段!$A:$A=D336),0))="已取消","已取消",INDEX(三跨两临近重点区段!$I:$I,MATCH(1,(MONTH(三跨两临近重点区段!$H:$H)=10)*(三跨两临近重点区段!$A:$A=D336)*(三跨两临近重点区段!$F:$F="现存区段"),0))),"")</f>
        <v/>
      </c>
      <c r="AC336" s="284" t="str">
        <f t="array" ref="AC336">IFERROR(IF(INDEX(三跨两临近重点区段!$F:$F,MATCH(1,(MONTH(三跨两临近重点区段!$H:$H)=11)*(三跨两临近重点区段!$A:$A=D336),0))="已取消","已取消",INDEX(三跨两临近重点区段!$H:$H,MATCH(1,(MONTH(三跨两临近重点区段!$H:$H)=11)*(三跨两临近重点区段!$A:$A=D336)*(三跨两临近重点区段!$F:$F="现存区段"),0))),"")</f>
        <v/>
      </c>
      <c r="AD336" s="72" t="str">
        <f t="array" ref="AD336">IFERROR(IF(INDEX(三跨两临近重点区段!$F:$F,MATCH(1,(MONTH(三跨两临近重点区段!$H:$H)=11)*(三跨两临近重点区段!$A:$A=D336),0))="已取消","已取消",INDEX(三跨两临近重点区段!$I:$I,MATCH(1,(MONTH(三跨两临近重点区段!$H:$H)=11)*(三跨两临近重点区段!$A:$A=D336)*(三跨两临近重点区段!$F:$F="现存区段"),0))),"")</f>
        <v/>
      </c>
      <c r="AE336" s="284" t="str">
        <f t="array" ref="AE336">IFERROR(IF(INDEX(三跨两临近重点区段!$F:$F,MATCH(1,(MONTH(三跨两临近重点区段!$H:$H)=12)*(三跨两临近重点区段!$A:$A=D336),0))="已取消","已取消",INDEX(三跨两临近重点区段!$H:$H,MATCH(1,(MONTH(三跨两临近重点区段!$H:$H)=12)*(三跨两临近重点区段!$A:$A=D336)*(三跨两临近重点区段!$F:$F="现存区段"),0))),"")</f>
        <v/>
      </c>
      <c r="AF336" s="72" t="str">
        <f t="array" ref="AF336">IFERROR(IF(INDEX(三跨两临近重点区段!$F:$F,MATCH(1,(MONTH(三跨两临近重点区段!$H:$H)=12)*(三跨两临近重点区段!$A:$A=D336),0))="已取消","已取消",INDEX(三跨两临近重点区段!$I:$I,MATCH(1,(MONTH(三跨两临近重点区段!$H:$H)=12)*(三跨两临近重点区段!$A:$A=D336)*(三跨两临近重点区段!$F:$F="现存区段"),0))),"")</f>
        <v/>
      </c>
      <c r="AH336" t="e">
        <f t="array" ref="AH336">INDEX(三跨两临近重点区段!$G:$G,MATCH(D336,三跨两临近重点区段!$A:$A,0))</f>
        <v>#N/A</v>
      </c>
    </row>
    <row r="337" ht="14.25" spans="1:34">
      <c r="A337" s="263" t="s">
        <v>119</v>
      </c>
      <c r="B337" s="264" t="s">
        <v>2658</v>
      </c>
      <c r="C337" s="263" t="s">
        <v>2340</v>
      </c>
      <c r="D337" s="263" t="s">
        <v>2659</v>
      </c>
      <c r="E337" s="265" t="s">
        <v>2142</v>
      </c>
      <c r="F337" s="264" t="s">
        <v>125</v>
      </c>
      <c r="G337" s="263" t="s">
        <v>2143</v>
      </c>
      <c r="H337" s="263" t="s">
        <v>525</v>
      </c>
      <c r="I337" s="288"/>
      <c r="J337" s="196"/>
      <c r="K337" s="196"/>
      <c r="L337" s="196"/>
      <c r="M337" s="270"/>
      <c r="N337" s="270"/>
      <c r="O337" s="33"/>
      <c r="P337" s="107"/>
      <c r="Q337" s="279"/>
      <c r="R337" s="279"/>
      <c r="S337" s="278">
        <v>45456</v>
      </c>
      <c r="T337" s="279" t="s">
        <v>2117</v>
      </c>
      <c r="U337" s="268" t="str">
        <f t="array" ref="U337">IFERROR(IF(INDEX(三跨两临近重点区段!$F:$F,MATCH(1,(MONTH(三跨两临近重点区段!$H:$H)=7)*(三跨两临近重点区段!$A:$A=D337),0))="已取消","已取消",INDEX(三跨两临近重点区段!$H:$H,MATCH(1,(MONTH(三跨两临近重点区段!$H:$H)=7)*(三跨两临近重点区段!$A:$A=D337)*(三跨两临近重点区段!$F:$F="现存区段"),0))),"")</f>
        <v/>
      </c>
      <c r="V337" s="232" t="str">
        <f t="array" ref="V337">IFERROR(IF(INDEX(三跨两临近重点区段!$F:$F,MATCH(1,(MONTH(三跨两临近重点区段!$H:$H)=7)*(三跨两临近重点区段!$A:$A=D337),0))="已取消","已取消",INDEX(三跨两临近重点区段!$I:$I,MATCH(1,(MONTH(三跨两临近重点区段!$H:$H)=7)*(三跨两临近重点区段!$A:$A=D337)*(三跨两临近重点区段!$F:$F="现存区段"),0))),"")</f>
        <v/>
      </c>
      <c r="W337" s="268" t="str">
        <f t="array" ref="W337">IFERROR(IF(INDEX(三跨两临近重点区段!$F:$F,MATCH(1,(MONTH(三跨两临近重点区段!$H:$H)=8)*(三跨两临近重点区段!$A:$A=D337),0))="已取消","已取消",INDEX(三跨两临近重点区段!$H:$H,MATCH(1,(MONTH(三跨两临近重点区段!$H:$H)=8)*(三跨两临近重点区段!$A:$A=D337)*(三跨两临近重点区段!$F:$F="现存区段"),0))),"")</f>
        <v/>
      </c>
      <c r="X337" s="232" t="str">
        <f t="array" ref="X337">IFERROR(IF(INDEX(三跨两临近重点区段!$F:$F,MATCH(1,(MONTH(三跨两临近重点区段!$H:$H)=8)*(三跨两临近重点区段!$A:$A=D337),0))="已取消","已取消",INDEX(三跨两临近重点区段!$I:$I,MATCH(1,(MONTH(三跨两临近重点区段!$H:$H)=8)*(三跨两临近重点区段!$A:$A=D337)*(三跨两临近重点区段!$F:$F="现存区段"),0))),"")</f>
        <v/>
      </c>
      <c r="Y337" s="268" t="str">
        <f t="array" ref="Y337">IFERROR(IF(INDEX(三跨两临近重点区段!$F:$F,MATCH(1,(MONTH(三跨两临近重点区段!$H:$H)=9)*(三跨两临近重点区段!$A:$A=D337),0))="已取消","已取消",INDEX(三跨两临近重点区段!$H:$H,MATCH(1,(MONTH(三跨两临近重点区段!$H:$H)=9)*(三跨两临近重点区段!$A:$A=D337)*(三跨两临近重点区段!$F:$F="现存区段"),0))),"")</f>
        <v/>
      </c>
      <c r="Z337" s="232" t="str">
        <f t="array" ref="Z337">IFERROR(IF(INDEX(三跨两临近重点区段!$F:$F,MATCH(1,(MONTH(三跨两临近重点区段!$H:$H)=9)*(三跨两临近重点区段!$A:$A=D337),0))="已取消","已取消",INDEX(三跨两临近重点区段!$I:$I,MATCH(1,(MONTH(三跨两临近重点区段!$H:$H)=9)*(三跨两临近重点区段!$A:$A=D337)*(三跨两临近重点区段!$F:$F="现存区段"),0))),"")</f>
        <v/>
      </c>
      <c r="AA337" s="268" t="str">
        <f t="array" ref="AA337">IFERROR(IF(INDEX(三跨两临近重点区段!$F:$F,MATCH(1,(MONTH(三跨两临近重点区段!$H:$H)=10)*(三跨两临近重点区段!$A:$A=D337),0))="已取消","已取消",INDEX(三跨两临近重点区段!$H:$H,MATCH(1,(MONTH(三跨两临近重点区段!$H:$H)=10)*(三跨两临近重点区段!$A:$A=D337)*(三跨两临近重点区段!$F:$F="现存区段"),0))),"")</f>
        <v/>
      </c>
      <c r="AB337" s="72" t="str">
        <f t="array" ref="AB337">IFERROR(IF(INDEX(三跨两临近重点区段!$F:$F,MATCH(1,(MONTH(三跨两临近重点区段!$H:$H)=10)*(三跨两临近重点区段!$A:$A=D337),0))="已取消","已取消",INDEX(三跨两临近重点区段!$I:$I,MATCH(1,(MONTH(三跨两临近重点区段!$H:$H)=10)*(三跨两临近重点区段!$A:$A=D337)*(三跨两临近重点区段!$F:$F="现存区段"),0))),"")</f>
        <v/>
      </c>
      <c r="AC337" s="284" t="str">
        <f t="array" ref="AC337">IFERROR(IF(INDEX(三跨两临近重点区段!$F:$F,MATCH(1,(MONTH(三跨两临近重点区段!$H:$H)=11)*(三跨两临近重点区段!$A:$A=D337),0))="已取消","已取消",INDEX(三跨两临近重点区段!$H:$H,MATCH(1,(MONTH(三跨两临近重点区段!$H:$H)=11)*(三跨两临近重点区段!$A:$A=D337)*(三跨两临近重点区段!$F:$F="现存区段"),0))),"")</f>
        <v/>
      </c>
      <c r="AD337" s="72" t="str">
        <f t="array" ref="AD337">IFERROR(IF(INDEX(三跨两临近重点区段!$F:$F,MATCH(1,(MONTH(三跨两临近重点区段!$H:$H)=11)*(三跨两临近重点区段!$A:$A=D337),0))="已取消","已取消",INDEX(三跨两临近重点区段!$I:$I,MATCH(1,(MONTH(三跨两临近重点区段!$H:$H)=11)*(三跨两临近重点区段!$A:$A=D337)*(三跨两临近重点区段!$F:$F="现存区段"),0))),"")</f>
        <v/>
      </c>
      <c r="AE337" s="284" t="str">
        <f t="array" ref="AE337">IFERROR(IF(INDEX(三跨两临近重点区段!$F:$F,MATCH(1,(MONTH(三跨两临近重点区段!$H:$H)=12)*(三跨两临近重点区段!$A:$A=D337),0))="已取消","已取消",INDEX(三跨两临近重点区段!$H:$H,MATCH(1,(MONTH(三跨两临近重点区段!$H:$H)=12)*(三跨两临近重点区段!$A:$A=D337)*(三跨两临近重点区段!$F:$F="现存区段"),0))),"")</f>
        <v/>
      </c>
      <c r="AF337" s="72" t="str">
        <f t="array" ref="AF337">IFERROR(IF(INDEX(三跨两临近重点区段!$F:$F,MATCH(1,(MONTH(三跨两临近重点区段!$H:$H)=12)*(三跨两临近重点区段!$A:$A=D337),0))="已取消","已取消",INDEX(三跨两临近重点区段!$I:$I,MATCH(1,(MONTH(三跨两临近重点区段!$H:$H)=12)*(三跨两临近重点区段!$A:$A=D337)*(三跨两临近重点区段!$F:$F="现存区段"),0))),"")</f>
        <v/>
      </c>
      <c r="AH337" t="e">
        <f t="array" ref="AH337">INDEX(三跨两临近重点区段!$G:$G,MATCH(D337,三跨两临近重点区段!$A:$A,0))</f>
        <v>#N/A</v>
      </c>
    </row>
    <row r="338" ht="14.25" spans="1:34">
      <c r="A338" s="263" t="s">
        <v>119</v>
      </c>
      <c r="B338" s="264" t="s">
        <v>2658</v>
      </c>
      <c r="C338" s="263" t="s">
        <v>2328</v>
      </c>
      <c r="D338" s="263" t="s">
        <v>2660</v>
      </c>
      <c r="E338" s="265" t="s">
        <v>2142</v>
      </c>
      <c r="F338" s="264" t="s">
        <v>125</v>
      </c>
      <c r="G338" s="263" t="s">
        <v>2143</v>
      </c>
      <c r="H338" s="263" t="s">
        <v>525</v>
      </c>
      <c r="I338" s="288"/>
      <c r="J338" s="196"/>
      <c r="K338" s="196"/>
      <c r="L338" s="196"/>
      <c r="M338" s="270"/>
      <c r="N338" s="270"/>
      <c r="O338" s="33"/>
      <c r="P338" s="107"/>
      <c r="Q338" s="279"/>
      <c r="R338" s="279"/>
      <c r="S338" s="278">
        <v>45456</v>
      </c>
      <c r="T338" s="279" t="s">
        <v>2117</v>
      </c>
      <c r="U338" s="268" t="str">
        <f t="array" ref="U338">IFERROR(IF(INDEX(三跨两临近重点区段!$F:$F,MATCH(1,(MONTH(三跨两临近重点区段!$H:$H)=7)*(三跨两临近重点区段!$A:$A=D338),0))="已取消","已取消",INDEX(三跨两临近重点区段!$H:$H,MATCH(1,(MONTH(三跨两临近重点区段!$H:$H)=7)*(三跨两临近重点区段!$A:$A=D338)*(三跨两临近重点区段!$F:$F="现存区段"),0))),"")</f>
        <v/>
      </c>
      <c r="V338" s="232" t="str">
        <f t="array" ref="V338">IFERROR(IF(INDEX(三跨两临近重点区段!$F:$F,MATCH(1,(MONTH(三跨两临近重点区段!$H:$H)=7)*(三跨两临近重点区段!$A:$A=D338),0))="已取消","已取消",INDEX(三跨两临近重点区段!$I:$I,MATCH(1,(MONTH(三跨两临近重点区段!$H:$H)=7)*(三跨两临近重点区段!$A:$A=D338)*(三跨两临近重点区段!$F:$F="现存区段"),0))),"")</f>
        <v/>
      </c>
      <c r="W338" s="268" t="str">
        <f t="array" ref="W338">IFERROR(IF(INDEX(三跨两临近重点区段!$F:$F,MATCH(1,(MONTH(三跨两临近重点区段!$H:$H)=8)*(三跨两临近重点区段!$A:$A=D338),0))="已取消","已取消",INDEX(三跨两临近重点区段!$H:$H,MATCH(1,(MONTH(三跨两临近重点区段!$H:$H)=8)*(三跨两临近重点区段!$A:$A=D338)*(三跨两临近重点区段!$F:$F="现存区段"),0))),"")</f>
        <v/>
      </c>
      <c r="X338" s="232" t="str">
        <f t="array" ref="X338">IFERROR(IF(INDEX(三跨两临近重点区段!$F:$F,MATCH(1,(MONTH(三跨两临近重点区段!$H:$H)=8)*(三跨两临近重点区段!$A:$A=D338),0))="已取消","已取消",INDEX(三跨两临近重点区段!$I:$I,MATCH(1,(MONTH(三跨两临近重点区段!$H:$H)=8)*(三跨两临近重点区段!$A:$A=D338)*(三跨两临近重点区段!$F:$F="现存区段"),0))),"")</f>
        <v/>
      </c>
      <c r="Y338" s="268" t="str">
        <f t="array" ref="Y338">IFERROR(IF(INDEX(三跨两临近重点区段!$F:$F,MATCH(1,(MONTH(三跨两临近重点区段!$H:$H)=9)*(三跨两临近重点区段!$A:$A=D338),0))="已取消","已取消",INDEX(三跨两临近重点区段!$H:$H,MATCH(1,(MONTH(三跨两临近重点区段!$H:$H)=9)*(三跨两临近重点区段!$A:$A=D338)*(三跨两临近重点区段!$F:$F="现存区段"),0))),"")</f>
        <v/>
      </c>
      <c r="Z338" s="232" t="str">
        <f t="array" ref="Z338">IFERROR(IF(INDEX(三跨两临近重点区段!$F:$F,MATCH(1,(MONTH(三跨两临近重点区段!$H:$H)=9)*(三跨两临近重点区段!$A:$A=D338),0))="已取消","已取消",INDEX(三跨两临近重点区段!$I:$I,MATCH(1,(MONTH(三跨两临近重点区段!$H:$H)=9)*(三跨两临近重点区段!$A:$A=D338)*(三跨两临近重点区段!$F:$F="现存区段"),0))),"")</f>
        <v/>
      </c>
      <c r="AA338" s="268" t="str">
        <f t="array" ref="AA338">IFERROR(IF(INDEX(三跨两临近重点区段!$F:$F,MATCH(1,(MONTH(三跨两临近重点区段!$H:$H)=10)*(三跨两临近重点区段!$A:$A=D338),0))="已取消","已取消",INDEX(三跨两临近重点区段!$H:$H,MATCH(1,(MONTH(三跨两临近重点区段!$H:$H)=10)*(三跨两临近重点区段!$A:$A=D338)*(三跨两临近重点区段!$F:$F="现存区段"),0))),"")</f>
        <v/>
      </c>
      <c r="AB338" s="72" t="str">
        <f t="array" ref="AB338">IFERROR(IF(INDEX(三跨两临近重点区段!$F:$F,MATCH(1,(MONTH(三跨两临近重点区段!$H:$H)=10)*(三跨两临近重点区段!$A:$A=D338),0))="已取消","已取消",INDEX(三跨两临近重点区段!$I:$I,MATCH(1,(MONTH(三跨两临近重点区段!$H:$H)=10)*(三跨两临近重点区段!$A:$A=D338)*(三跨两临近重点区段!$F:$F="现存区段"),0))),"")</f>
        <v/>
      </c>
      <c r="AC338" s="284" t="str">
        <f t="array" ref="AC338">IFERROR(IF(INDEX(三跨两临近重点区段!$F:$F,MATCH(1,(MONTH(三跨两临近重点区段!$H:$H)=11)*(三跨两临近重点区段!$A:$A=D338),0))="已取消","已取消",INDEX(三跨两临近重点区段!$H:$H,MATCH(1,(MONTH(三跨两临近重点区段!$H:$H)=11)*(三跨两临近重点区段!$A:$A=D338)*(三跨两临近重点区段!$F:$F="现存区段"),0))),"")</f>
        <v/>
      </c>
      <c r="AD338" s="72" t="str">
        <f t="array" ref="AD338">IFERROR(IF(INDEX(三跨两临近重点区段!$F:$F,MATCH(1,(MONTH(三跨两临近重点区段!$H:$H)=11)*(三跨两临近重点区段!$A:$A=D338),0))="已取消","已取消",INDEX(三跨两临近重点区段!$I:$I,MATCH(1,(MONTH(三跨两临近重点区段!$H:$H)=11)*(三跨两临近重点区段!$A:$A=D338)*(三跨两临近重点区段!$F:$F="现存区段"),0))),"")</f>
        <v/>
      </c>
      <c r="AE338" s="284" t="str">
        <f t="array" ref="AE338">IFERROR(IF(INDEX(三跨两临近重点区段!$F:$F,MATCH(1,(MONTH(三跨两临近重点区段!$H:$H)=12)*(三跨两临近重点区段!$A:$A=D338),0))="已取消","已取消",INDEX(三跨两临近重点区段!$H:$H,MATCH(1,(MONTH(三跨两临近重点区段!$H:$H)=12)*(三跨两临近重点区段!$A:$A=D338)*(三跨两临近重点区段!$F:$F="现存区段"),0))),"")</f>
        <v/>
      </c>
      <c r="AF338" s="72" t="str">
        <f t="array" ref="AF338">IFERROR(IF(INDEX(三跨两临近重点区段!$F:$F,MATCH(1,(MONTH(三跨两临近重点区段!$H:$H)=12)*(三跨两临近重点区段!$A:$A=D338),0))="已取消","已取消",INDEX(三跨两临近重点区段!$I:$I,MATCH(1,(MONTH(三跨两临近重点区段!$H:$H)=12)*(三跨两临近重点区段!$A:$A=D338)*(三跨两临近重点区段!$F:$F="现存区段"),0))),"")</f>
        <v/>
      </c>
      <c r="AH338" t="e">
        <f t="array" ref="AH338">INDEX(三跨两临近重点区段!$G:$G,MATCH(D338,三跨两临近重点区段!$A:$A,0))</f>
        <v>#N/A</v>
      </c>
    </row>
    <row r="339" ht="14.25" spans="1:34">
      <c r="A339" s="263" t="s">
        <v>119</v>
      </c>
      <c r="B339" s="264" t="s">
        <v>2658</v>
      </c>
      <c r="C339" s="263" t="s">
        <v>2113</v>
      </c>
      <c r="D339" s="263" t="s">
        <v>2661</v>
      </c>
      <c r="E339" s="265" t="s">
        <v>2142</v>
      </c>
      <c r="F339" s="264" t="s">
        <v>125</v>
      </c>
      <c r="G339" s="263" t="s">
        <v>2143</v>
      </c>
      <c r="H339" s="263" t="s">
        <v>525</v>
      </c>
      <c r="I339" s="288"/>
      <c r="J339" s="196"/>
      <c r="K339" s="196"/>
      <c r="L339" s="196"/>
      <c r="M339" s="270"/>
      <c r="N339" s="270"/>
      <c r="O339" s="33"/>
      <c r="P339" s="107"/>
      <c r="Q339" s="279"/>
      <c r="R339" s="279"/>
      <c r="S339" s="278">
        <v>45456</v>
      </c>
      <c r="T339" s="279" t="s">
        <v>2117</v>
      </c>
      <c r="U339" s="268" t="str">
        <f t="array" ref="U339">IFERROR(IF(INDEX(三跨两临近重点区段!$F:$F,MATCH(1,(MONTH(三跨两临近重点区段!$H:$H)=7)*(三跨两临近重点区段!$A:$A=D339),0))="已取消","已取消",INDEX(三跨两临近重点区段!$H:$H,MATCH(1,(MONTH(三跨两临近重点区段!$H:$H)=7)*(三跨两临近重点区段!$A:$A=D339)*(三跨两临近重点区段!$F:$F="现存区段"),0))),"")</f>
        <v/>
      </c>
      <c r="V339" s="232" t="str">
        <f t="array" ref="V339">IFERROR(IF(INDEX(三跨两临近重点区段!$F:$F,MATCH(1,(MONTH(三跨两临近重点区段!$H:$H)=7)*(三跨两临近重点区段!$A:$A=D339),0))="已取消","已取消",INDEX(三跨两临近重点区段!$I:$I,MATCH(1,(MONTH(三跨两临近重点区段!$H:$H)=7)*(三跨两临近重点区段!$A:$A=D339)*(三跨两临近重点区段!$F:$F="现存区段"),0))),"")</f>
        <v/>
      </c>
      <c r="W339" s="268" t="str">
        <f t="array" ref="W339">IFERROR(IF(INDEX(三跨两临近重点区段!$F:$F,MATCH(1,(MONTH(三跨两临近重点区段!$H:$H)=8)*(三跨两临近重点区段!$A:$A=D339),0))="已取消","已取消",INDEX(三跨两临近重点区段!$H:$H,MATCH(1,(MONTH(三跨两临近重点区段!$H:$H)=8)*(三跨两临近重点区段!$A:$A=D339)*(三跨两临近重点区段!$F:$F="现存区段"),0))),"")</f>
        <v/>
      </c>
      <c r="X339" s="232" t="str">
        <f t="array" ref="X339">IFERROR(IF(INDEX(三跨两临近重点区段!$F:$F,MATCH(1,(MONTH(三跨两临近重点区段!$H:$H)=8)*(三跨两临近重点区段!$A:$A=D339),0))="已取消","已取消",INDEX(三跨两临近重点区段!$I:$I,MATCH(1,(MONTH(三跨两临近重点区段!$H:$H)=8)*(三跨两临近重点区段!$A:$A=D339)*(三跨两临近重点区段!$F:$F="现存区段"),0))),"")</f>
        <v/>
      </c>
      <c r="Y339" s="268" t="str">
        <f t="array" ref="Y339">IFERROR(IF(INDEX(三跨两临近重点区段!$F:$F,MATCH(1,(MONTH(三跨两临近重点区段!$H:$H)=9)*(三跨两临近重点区段!$A:$A=D339),0))="已取消","已取消",INDEX(三跨两临近重点区段!$H:$H,MATCH(1,(MONTH(三跨两临近重点区段!$H:$H)=9)*(三跨两临近重点区段!$A:$A=D339)*(三跨两临近重点区段!$F:$F="现存区段"),0))),"")</f>
        <v/>
      </c>
      <c r="Z339" s="232" t="str">
        <f t="array" ref="Z339">IFERROR(IF(INDEX(三跨两临近重点区段!$F:$F,MATCH(1,(MONTH(三跨两临近重点区段!$H:$H)=9)*(三跨两临近重点区段!$A:$A=D339),0))="已取消","已取消",INDEX(三跨两临近重点区段!$I:$I,MATCH(1,(MONTH(三跨两临近重点区段!$H:$H)=9)*(三跨两临近重点区段!$A:$A=D339)*(三跨两临近重点区段!$F:$F="现存区段"),0))),"")</f>
        <v/>
      </c>
      <c r="AA339" s="268" t="str">
        <f t="array" ref="AA339">IFERROR(IF(INDEX(三跨两临近重点区段!$F:$F,MATCH(1,(MONTH(三跨两临近重点区段!$H:$H)=10)*(三跨两临近重点区段!$A:$A=D339),0))="已取消","已取消",INDEX(三跨两临近重点区段!$H:$H,MATCH(1,(MONTH(三跨两临近重点区段!$H:$H)=10)*(三跨两临近重点区段!$A:$A=D339)*(三跨两临近重点区段!$F:$F="现存区段"),0))),"")</f>
        <v/>
      </c>
      <c r="AB339" s="72" t="str">
        <f t="array" ref="AB339">IFERROR(IF(INDEX(三跨两临近重点区段!$F:$F,MATCH(1,(MONTH(三跨两临近重点区段!$H:$H)=10)*(三跨两临近重点区段!$A:$A=D339),0))="已取消","已取消",INDEX(三跨两临近重点区段!$I:$I,MATCH(1,(MONTH(三跨两临近重点区段!$H:$H)=10)*(三跨两临近重点区段!$A:$A=D339)*(三跨两临近重点区段!$F:$F="现存区段"),0))),"")</f>
        <v/>
      </c>
      <c r="AC339" s="284" t="str">
        <f t="array" ref="AC339">IFERROR(IF(INDEX(三跨两临近重点区段!$F:$F,MATCH(1,(MONTH(三跨两临近重点区段!$H:$H)=11)*(三跨两临近重点区段!$A:$A=D339),0))="已取消","已取消",INDEX(三跨两临近重点区段!$H:$H,MATCH(1,(MONTH(三跨两临近重点区段!$H:$H)=11)*(三跨两临近重点区段!$A:$A=D339)*(三跨两临近重点区段!$F:$F="现存区段"),0))),"")</f>
        <v/>
      </c>
      <c r="AD339" s="72" t="str">
        <f t="array" ref="AD339">IFERROR(IF(INDEX(三跨两临近重点区段!$F:$F,MATCH(1,(MONTH(三跨两临近重点区段!$H:$H)=11)*(三跨两临近重点区段!$A:$A=D339),0))="已取消","已取消",INDEX(三跨两临近重点区段!$I:$I,MATCH(1,(MONTH(三跨两临近重点区段!$H:$H)=11)*(三跨两临近重点区段!$A:$A=D339)*(三跨两临近重点区段!$F:$F="现存区段"),0))),"")</f>
        <v/>
      </c>
      <c r="AE339" s="284" t="str">
        <f t="array" ref="AE339">IFERROR(IF(INDEX(三跨两临近重点区段!$F:$F,MATCH(1,(MONTH(三跨两临近重点区段!$H:$H)=12)*(三跨两临近重点区段!$A:$A=D339),0))="已取消","已取消",INDEX(三跨两临近重点区段!$H:$H,MATCH(1,(MONTH(三跨两临近重点区段!$H:$H)=12)*(三跨两临近重点区段!$A:$A=D339)*(三跨两临近重点区段!$F:$F="现存区段"),0))),"")</f>
        <v/>
      </c>
      <c r="AF339" s="72" t="str">
        <f t="array" ref="AF339">IFERROR(IF(INDEX(三跨两临近重点区段!$F:$F,MATCH(1,(MONTH(三跨两临近重点区段!$H:$H)=12)*(三跨两临近重点区段!$A:$A=D339),0))="已取消","已取消",INDEX(三跨两临近重点区段!$I:$I,MATCH(1,(MONTH(三跨两临近重点区段!$H:$H)=12)*(三跨两临近重点区段!$A:$A=D339)*(三跨两临近重点区段!$F:$F="现存区段"),0))),"")</f>
        <v/>
      </c>
      <c r="AH339" t="e">
        <f t="array" ref="AH339">INDEX(三跨两临近重点区段!$G:$G,MATCH(D339,三跨两临近重点区段!$A:$A,0))</f>
        <v>#N/A</v>
      </c>
    </row>
    <row r="340" ht="14.25" spans="1:34">
      <c r="A340" s="263" t="s">
        <v>119</v>
      </c>
      <c r="B340" s="264" t="s">
        <v>2658</v>
      </c>
      <c r="C340" s="263" t="s">
        <v>2309</v>
      </c>
      <c r="D340" s="263" t="s">
        <v>2662</v>
      </c>
      <c r="E340" s="265" t="s">
        <v>2142</v>
      </c>
      <c r="F340" s="264" t="s">
        <v>125</v>
      </c>
      <c r="G340" s="263" t="s">
        <v>2143</v>
      </c>
      <c r="H340" s="263" t="s">
        <v>525</v>
      </c>
      <c r="I340" s="288"/>
      <c r="J340" s="196"/>
      <c r="K340" s="196"/>
      <c r="L340" s="196"/>
      <c r="M340" s="270"/>
      <c r="N340" s="270"/>
      <c r="O340" s="33"/>
      <c r="P340" s="107"/>
      <c r="Q340" s="279"/>
      <c r="R340" s="279"/>
      <c r="S340" s="278">
        <v>45456</v>
      </c>
      <c r="T340" s="279" t="s">
        <v>2117</v>
      </c>
      <c r="U340" s="268" t="str">
        <f t="array" ref="U340">IFERROR(IF(INDEX(三跨两临近重点区段!$F:$F,MATCH(1,(MONTH(三跨两临近重点区段!$H:$H)=7)*(三跨两临近重点区段!$A:$A=D340),0))="已取消","已取消",INDEX(三跨两临近重点区段!$H:$H,MATCH(1,(MONTH(三跨两临近重点区段!$H:$H)=7)*(三跨两临近重点区段!$A:$A=D340)*(三跨两临近重点区段!$F:$F="现存区段"),0))),"")</f>
        <v/>
      </c>
      <c r="V340" s="232" t="str">
        <f t="array" ref="V340">IFERROR(IF(INDEX(三跨两临近重点区段!$F:$F,MATCH(1,(MONTH(三跨两临近重点区段!$H:$H)=7)*(三跨两临近重点区段!$A:$A=D340),0))="已取消","已取消",INDEX(三跨两临近重点区段!$I:$I,MATCH(1,(MONTH(三跨两临近重点区段!$H:$H)=7)*(三跨两临近重点区段!$A:$A=D340)*(三跨两临近重点区段!$F:$F="现存区段"),0))),"")</f>
        <v/>
      </c>
      <c r="W340" s="268" t="str">
        <f t="array" ref="W340">IFERROR(IF(INDEX(三跨两临近重点区段!$F:$F,MATCH(1,(MONTH(三跨两临近重点区段!$H:$H)=8)*(三跨两临近重点区段!$A:$A=D340),0))="已取消","已取消",INDEX(三跨两临近重点区段!$H:$H,MATCH(1,(MONTH(三跨两临近重点区段!$H:$H)=8)*(三跨两临近重点区段!$A:$A=D340)*(三跨两临近重点区段!$F:$F="现存区段"),0))),"")</f>
        <v/>
      </c>
      <c r="X340" s="232" t="str">
        <f t="array" ref="X340">IFERROR(IF(INDEX(三跨两临近重点区段!$F:$F,MATCH(1,(MONTH(三跨两临近重点区段!$H:$H)=8)*(三跨两临近重点区段!$A:$A=D340),0))="已取消","已取消",INDEX(三跨两临近重点区段!$I:$I,MATCH(1,(MONTH(三跨两临近重点区段!$H:$H)=8)*(三跨两临近重点区段!$A:$A=D340)*(三跨两临近重点区段!$F:$F="现存区段"),0))),"")</f>
        <v/>
      </c>
      <c r="Y340" s="268" t="str">
        <f t="array" ref="Y340">IFERROR(IF(INDEX(三跨两临近重点区段!$F:$F,MATCH(1,(MONTH(三跨两临近重点区段!$H:$H)=9)*(三跨两临近重点区段!$A:$A=D340),0))="已取消","已取消",INDEX(三跨两临近重点区段!$H:$H,MATCH(1,(MONTH(三跨两临近重点区段!$H:$H)=9)*(三跨两临近重点区段!$A:$A=D340)*(三跨两临近重点区段!$F:$F="现存区段"),0))),"")</f>
        <v/>
      </c>
      <c r="Z340" s="232" t="str">
        <f t="array" ref="Z340">IFERROR(IF(INDEX(三跨两临近重点区段!$F:$F,MATCH(1,(MONTH(三跨两临近重点区段!$H:$H)=9)*(三跨两临近重点区段!$A:$A=D340),0))="已取消","已取消",INDEX(三跨两临近重点区段!$I:$I,MATCH(1,(MONTH(三跨两临近重点区段!$H:$H)=9)*(三跨两临近重点区段!$A:$A=D340)*(三跨两临近重点区段!$F:$F="现存区段"),0))),"")</f>
        <v/>
      </c>
      <c r="AA340" s="268" t="str">
        <f t="array" ref="AA340">IFERROR(IF(INDEX(三跨两临近重点区段!$F:$F,MATCH(1,(MONTH(三跨两临近重点区段!$H:$H)=10)*(三跨两临近重点区段!$A:$A=D340),0))="已取消","已取消",INDEX(三跨两临近重点区段!$H:$H,MATCH(1,(MONTH(三跨两临近重点区段!$H:$H)=10)*(三跨两临近重点区段!$A:$A=D340)*(三跨两临近重点区段!$F:$F="现存区段"),0))),"")</f>
        <v/>
      </c>
      <c r="AB340" s="72" t="str">
        <f t="array" ref="AB340">IFERROR(IF(INDEX(三跨两临近重点区段!$F:$F,MATCH(1,(MONTH(三跨两临近重点区段!$H:$H)=10)*(三跨两临近重点区段!$A:$A=D340),0))="已取消","已取消",INDEX(三跨两临近重点区段!$I:$I,MATCH(1,(MONTH(三跨两临近重点区段!$H:$H)=10)*(三跨两临近重点区段!$A:$A=D340)*(三跨两临近重点区段!$F:$F="现存区段"),0))),"")</f>
        <v/>
      </c>
      <c r="AC340" s="284" t="str">
        <f t="array" ref="AC340">IFERROR(IF(INDEX(三跨两临近重点区段!$F:$F,MATCH(1,(MONTH(三跨两临近重点区段!$H:$H)=11)*(三跨两临近重点区段!$A:$A=D340),0))="已取消","已取消",INDEX(三跨两临近重点区段!$H:$H,MATCH(1,(MONTH(三跨两临近重点区段!$H:$H)=11)*(三跨两临近重点区段!$A:$A=D340)*(三跨两临近重点区段!$F:$F="现存区段"),0))),"")</f>
        <v/>
      </c>
      <c r="AD340" s="72" t="str">
        <f t="array" ref="AD340">IFERROR(IF(INDEX(三跨两临近重点区段!$F:$F,MATCH(1,(MONTH(三跨两临近重点区段!$H:$H)=11)*(三跨两临近重点区段!$A:$A=D340),0))="已取消","已取消",INDEX(三跨两临近重点区段!$I:$I,MATCH(1,(MONTH(三跨两临近重点区段!$H:$H)=11)*(三跨两临近重点区段!$A:$A=D340)*(三跨两临近重点区段!$F:$F="现存区段"),0))),"")</f>
        <v/>
      </c>
      <c r="AE340" s="284" t="str">
        <f t="array" ref="AE340">IFERROR(IF(INDEX(三跨两临近重点区段!$F:$F,MATCH(1,(MONTH(三跨两临近重点区段!$H:$H)=12)*(三跨两临近重点区段!$A:$A=D340),0))="已取消","已取消",INDEX(三跨两临近重点区段!$H:$H,MATCH(1,(MONTH(三跨两临近重点区段!$H:$H)=12)*(三跨两临近重点区段!$A:$A=D340)*(三跨两临近重点区段!$F:$F="现存区段"),0))),"")</f>
        <v/>
      </c>
      <c r="AF340" s="72" t="str">
        <f t="array" ref="AF340">IFERROR(IF(INDEX(三跨两临近重点区段!$F:$F,MATCH(1,(MONTH(三跨两临近重点区段!$H:$H)=12)*(三跨两临近重点区段!$A:$A=D340),0))="已取消","已取消",INDEX(三跨两临近重点区段!$I:$I,MATCH(1,(MONTH(三跨两临近重点区段!$H:$H)=12)*(三跨两临近重点区段!$A:$A=D340)*(三跨两临近重点区段!$F:$F="现存区段"),0))),"")</f>
        <v/>
      </c>
      <c r="AH340" t="e">
        <f t="array" ref="AH340">INDEX(三跨两临近重点区段!$G:$G,MATCH(D340,三跨两临近重点区段!$A:$A,0))</f>
        <v>#N/A</v>
      </c>
    </row>
    <row r="341" ht="14.25" spans="1:34">
      <c r="A341" s="263" t="s">
        <v>119</v>
      </c>
      <c r="B341" s="264" t="s">
        <v>2663</v>
      </c>
      <c r="C341" s="263" t="s">
        <v>2340</v>
      </c>
      <c r="D341" s="263" t="s">
        <v>2664</v>
      </c>
      <c r="E341" s="265" t="s">
        <v>2142</v>
      </c>
      <c r="F341" s="264" t="s">
        <v>125</v>
      </c>
      <c r="G341" s="263" t="s">
        <v>2143</v>
      </c>
      <c r="H341" s="263" t="s">
        <v>525</v>
      </c>
      <c r="I341" s="288"/>
      <c r="J341" s="196"/>
      <c r="K341" s="196"/>
      <c r="L341" s="196"/>
      <c r="M341" s="270"/>
      <c r="N341" s="270"/>
      <c r="O341" s="33"/>
      <c r="P341" s="107"/>
      <c r="Q341" s="279"/>
      <c r="R341" s="279"/>
      <c r="S341" s="278">
        <v>45456</v>
      </c>
      <c r="T341" s="279" t="s">
        <v>2117</v>
      </c>
      <c r="U341" s="268" t="str">
        <f t="array" ref="U341">IFERROR(IF(INDEX(三跨两临近重点区段!$F:$F,MATCH(1,(MONTH(三跨两临近重点区段!$H:$H)=7)*(三跨两临近重点区段!$A:$A=D341),0))="已取消","已取消",INDEX(三跨两临近重点区段!$H:$H,MATCH(1,(MONTH(三跨两临近重点区段!$H:$H)=7)*(三跨两临近重点区段!$A:$A=D341)*(三跨两临近重点区段!$F:$F="现存区段"),0))),"")</f>
        <v/>
      </c>
      <c r="V341" s="232" t="str">
        <f t="array" ref="V341">IFERROR(IF(INDEX(三跨两临近重点区段!$F:$F,MATCH(1,(MONTH(三跨两临近重点区段!$H:$H)=7)*(三跨两临近重点区段!$A:$A=D341),0))="已取消","已取消",INDEX(三跨两临近重点区段!$I:$I,MATCH(1,(MONTH(三跨两临近重点区段!$H:$H)=7)*(三跨两临近重点区段!$A:$A=D341)*(三跨两临近重点区段!$F:$F="现存区段"),0))),"")</f>
        <v/>
      </c>
      <c r="W341" s="268" t="str">
        <f t="array" ref="W341">IFERROR(IF(INDEX(三跨两临近重点区段!$F:$F,MATCH(1,(MONTH(三跨两临近重点区段!$H:$H)=8)*(三跨两临近重点区段!$A:$A=D341),0))="已取消","已取消",INDEX(三跨两临近重点区段!$H:$H,MATCH(1,(MONTH(三跨两临近重点区段!$H:$H)=8)*(三跨两临近重点区段!$A:$A=D341)*(三跨两临近重点区段!$F:$F="现存区段"),0))),"")</f>
        <v/>
      </c>
      <c r="X341" s="232" t="str">
        <f t="array" ref="X341">IFERROR(IF(INDEX(三跨两临近重点区段!$F:$F,MATCH(1,(MONTH(三跨两临近重点区段!$H:$H)=8)*(三跨两临近重点区段!$A:$A=D341),0))="已取消","已取消",INDEX(三跨两临近重点区段!$I:$I,MATCH(1,(MONTH(三跨两临近重点区段!$H:$H)=8)*(三跨两临近重点区段!$A:$A=D341)*(三跨两临近重点区段!$F:$F="现存区段"),0))),"")</f>
        <v/>
      </c>
      <c r="Y341" s="268" t="str">
        <f t="array" ref="Y341">IFERROR(IF(INDEX(三跨两临近重点区段!$F:$F,MATCH(1,(MONTH(三跨两临近重点区段!$H:$H)=9)*(三跨两临近重点区段!$A:$A=D341),0))="已取消","已取消",INDEX(三跨两临近重点区段!$H:$H,MATCH(1,(MONTH(三跨两临近重点区段!$H:$H)=9)*(三跨两临近重点区段!$A:$A=D341)*(三跨两临近重点区段!$F:$F="现存区段"),0))),"")</f>
        <v/>
      </c>
      <c r="Z341" s="232" t="str">
        <f t="array" ref="Z341">IFERROR(IF(INDEX(三跨两临近重点区段!$F:$F,MATCH(1,(MONTH(三跨两临近重点区段!$H:$H)=9)*(三跨两临近重点区段!$A:$A=D341),0))="已取消","已取消",INDEX(三跨两临近重点区段!$I:$I,MATCH(1,(MONTH(三跨两临近重点区段!$H:$H)=9)*(三跨两临近重点区段!$A:$A=D341)*(三跨两临近重点区段!$F:$F="现存区段"),0))),"")</f>
        <v/>
      </c>
      <c r="AA341" s="268" t="str">
        <f t="array" ref="AA341">IFERROR(IF(INDEX(三跨两临近重点区段!$F:$F,MATCH(1,(MONTH(三跨两临近重点区段!$H:$H)=10)*(三跨两临近重点区段!$A:$A=D341),0))="已取消","已取消",INDEX(三跨两临近重点区段!$H:$H,MATCH(1,(MONTH(三跨两临近重点区段!$H:$H)=10)*(三跨两临近重点区段!$A:$A=D341)*(三跨两临近重点区段!$F:$F="现存区段"),0))),"")</f>
        <v/>
      </c>
      <c r="AB341" s="72" t="str">
        <f t="array" ref="AB341">IFERROR(IF(INDEX(三跨两临近重点区段!$F:$F,MATCH(1,(MONTH(三跨两临近重点区段!$H:$H)=10)*(三跨两临近重点区段!$A:$A=D341),0))="已取消","已取消",INDEX(三跨两临近重点区段!$I:$I,MATCH(1,(MONTH(三跨两临近重点区段!$H:$H)=10)*(三跨两临近重点区段!$A:$A=D341)*(三跨两临近重点区段!$F:$F="现存区段"),0))),"")</f>
        <v/>
      </c>
      <c r="AC341" s="284" t="str">
        <f t="array" ref="AC341">IFERROR(IF(INDEX(三跨两临近重点区段!$F:$F,MATCH(1,(MONTH(三跨两临近重点区段!$H:$H)=11)*(三跨两临近重点区段!$A:$A=D341),0))="已取消","已取消",INDEX(三跨两临近重点区段!$H:$H,MATCH(1,(MONTH(三跨两临近重点区段!$H:$H)=11)*(三跨两临近重点区段!$A:$A=D341)*(三跨两临近重点区段!$F:$F="现存区段"),0))),"")</f>
        <v/>
      </c>
      <c r="AD341" s="72" t="str">
        <f t="array" ref="AD341">IFERROR(IF(INDEX(三跨两临近重点区段!$F:$F,MATCH(1,(MONTH(三跨两临近重点区段!$H:$H)=11)*(三跨两临近重点区段!$A:$A=D341),0))="已取消","已取消",INDEX(三跨两临近重点区段!$I:$I,MATCH(1,(MONTH(三跨两临近重点区段!$H:$H)=11)*(三跨两临近重点区段!$A:$A=D341)*(三跨两临近重点区段!$F:$F="现存区段"),0))),"")</f>
        <v/>
      </c>
      <c r="AE341" s="284" t="str">
        <f t="array" ref="AE341">IFERROR(IF(INDEX(三跨两临近重点区段!$F:$F,MATCH(1,(MONTH(三跨两临近重点区段!$H:$H)=12)*(三跨两临近重点区段!$A:$A=D341),0))="已取消","已取消",INDEX(三跨两临近重点区段!$H:$H,MATCH(1,(MONTH(三跨两临近重点区段!$H:$H)=12)*(三跨两临近重点区段!$A:$A=D341)*(三跨两临近重点区段!$F:$F="现存区段"),0))),"")</f>
        <v/>
      </c>
      <c r="AF341" s="72" t="str">
        <f t="array" ref="AF341">IFERROR(IF(INDEX(三跨两临近重点区段!$F:$F,MATCH(1,(MONTH(三跨两临近重点区段!$H:$H)=12)*(三跨两临近重点区段!$A:$A=D341),0))="已取消","已取消",INDEX(三跨两临近重点区段!$I:$I,MATCH(1,(MONTH(三跨两临近重点区段!$H:$H)=12)*(三跨两临近重点区段!$A:$A=D341)*(三跨两临近重点区段!$F:$F="现存区段"),0))),"")</f>
        <v/>
      </c>
      <c r="AH341" t="e">
        <f t="array" ref="AH341">INDEX(三跨两临近重点区段!$G:$G,MATCH(D341,三跨两临近重点区段!$A:$A,0))</f>
        <v>#N/A</v>
      </c>
    </row>
    <row r="342" ht="14.25" spans="1:34">
      <c r="A342" s="263" t="s">
        <v>119</v>
      </c>
      <c r="B342" s="264" t="s">
        <v>2663</v>
      </c>
      <c r="C342" s="263" t="s">
        <v>2328</v>
      </c>
      <c r="D342" s="263" t="s">
        <v>2665</v>
      </c>
      <c r="E342" s="265" t="s">
        <v>2142</v>
      </c>
      <c r="F342" s="264" t="s">
        <v>125</v>
      </c>
      <c r="G342" s="263" t="s">
        <v>2143</v>
      </c>
      <c r="H342" s="263" t="s">
        <v>525</v>
      </c>
      <c r="I342" s="288"/>
      <c r="J342" s="196"/>
      <c r="K342" s="196"/>
      <c r="L342" s="196"/>
      <c r="M342" s="270"/>
      <c r="N342" s="270"/>
      <c r="O342" s="33"/>
      <c r="P342" s="107"/>
      <c r="Q342" s="279"/>
      <c r="R342" s="279"/>
      <c r="S342" s="278">
        <v>45456</v>
      </c>
      <c r="T342" s="279" t="s">
        <v>2117</v>
      </c>
      <c r="U342" s="268" t="str">
        <f t="array" ref="U342">IFERROR(IF(INDEX(三跨两临近重点区段!$F:$F,MATCH(1,(MONTH(三跨两临近重点区段!$H:$H)=7)*(三跨两临近重点区段!$A:$A=D342),0))="已取消","已取消",INDEX(三跨两临近重点区段!$H:$H,MATCH(1,(MONTH(三跨两临近重点区段!$H:$H)=7)*(三跨两临近重点区段!$A:$A=D342)*(三跨两临近重点区段!$F:$F="现存区段"),0))),"")</f>
        <v/>
      </c>
      <c r="V342" s="232" t="str">
        <f t="array" ref="V342">IFERROR(IF(INDEX(三跨两临近重点区段!$F:$F,MATCH(1,(MONTH(三跨两临近重点区段!$H:$H)=7)*(三跨两临近重点区段!$A:$A=D342),0))="已取消","已取消",INDEX(三跨两临近重点区段!$I:$I,MATCH(1,(MONTH(三跨两临近重点区段!$H:$H)=7)*(三跨两临近重点区段!$A:$A=D342)*(三跨两临近重点区段!$F:$F="现存区段"),0))),"")</f>
        <v/>
      </c>
      <c r="W342" s="268" t="str">
        <f t="array" ref="W342">IFERROR(IF(INDEX(三跨两临近重点区段!$F:$F,MATCH(1,(MONTH(三跨两临近重点区段!$H:$H)=8)*(三跨两临近重点区段!$A:$A=D342),0))="已取消","已取消",INDEX(三跨两临近重点区段!$H:$H,MATCH(1,(MONTH(三跨两临近重点区段!$H:$H)=8)*(三跨两临近重点区段!$A:$A=D342)*(三跨两临近重点区段!$F:$F="现存区段"),0))),"")</f>
        <v/>
      </c>
      <c r="X342" s="232" t="str">
        <f t="array" ref="X342">IFERROR(IF(INDEX(三跨两临近重点区段!$F:$F,MATCH(1,(MONTH(三跨两临近重点区段!$H:$H)=8)*(三跨两临近重点区段!$A:$A=D342),0))="已取消","已取消",INDEX(三跨两临近重点区段!$I:$I,MATCH(1,(MONTH(三跨两临近重点区段!$H:$H)=8)*(三跨两临近重点区段!$A:$A=D342)*(三跨两临近重点区段!$F:$F="现存区段"),0))),"")</f>
        <v/>
      </c>
      <c r="Y342" s="268" t="str">
        <f t="array" ref="Y342">IFERROR(IF(INDEX(三跨两临近重点区段!$F:$F,MATCH(1,(MONTH(三跨两临近重点区段!$H:$H)=9)*(三跨两临近重点区段!$A:$A=D342),0))="已取消","已取消",INDEX(三跨两临近重点区段!$H:$H,MATCH(1,(MONTH(三跨两临近重点区段!$H:$H)=9)*(三跨两临近重点区段!$A:$A=D342)*(三跨两临近重点区段!$F:$F="现存区段"),0))),"")</f>
        <v/>
      </c>
      <c r="Z342" s="232" t="str">
        <f t="array" ref="Z342">IFERROR(IF(INDEX(三跨两临近重点区段!$F:$F,MATCH(1,(MONTH(三跨两临近重点区段!$H:$H)=9)*(三跨两临近重点区段!$A:$A=D342),0))="已取消","已取消",INDEX(三跨两临近重点区段!$I:$I,MATCH(1,(MONTH(三跨两临近重点区段!$H:$H)=9)*(三跨两临近重点区段!$A:$A=D342)*(三跨两临近重点区段!$F:$F="现存区段"),0))),"")</f>
        <v/>
      </c>
      <c r="AA342" s="268" t="str">
        <f t="array" ref="AA342">IFERROR(IF(INDEX(三跨两临近重点区段!$F:$F,MATCH(1,(MONTH(三跨两临近重点区段!$H:$H)=10)*(三跨两临近重点区段!$A:$A=D342),0))="已取消","已取消",INDEX(三跨两临近重点区段!$H:$H,MATCH(1,(MONTH(三跨两临近重点区段!$H:$H)=10)*(三跨两临近重点区段!$A:$A=D342)*(三跨两临近重点区段!$F:$F="现存区段"),0))),"")</f>
        <v/>
      </c>
      <c r="AB342" s="72" t="str">
        <f t="array" ref="AB342">IFERROR(IF(INDEX(三跨两临近重点区段!$F:$F,MATCH(1,(MONTH(三跨两临近重点区段!$H:$H)=10)*(三跨两临近重点区段!$A:$A=D342),0))="已取消","已取消",INDEX(三跨两临近重点区段!$I:$I,MATCH(1,(MONTH(三跨两临近重点区段!$H:$H)=10)*(三跨两临近重点区段!$A:$A=D342)*(三跨两临近重点区段!$F:$F="现存区段"),0))),"")</f>
        <v/>
      </c>
      <c r="AC342" s="284" t="str">
        <f t="array" ref="AC342">IFERROR(IF(INDEX(三跨两临近重点区段!$F:$F,MATCH(1,(MONTH(三跨两临近重点区段!$H:$H)=11)*(三跨两临近重点区段!$A:$A=D342),0))="已取消","已取消",INDEX(三跨两临近重点区段!$H:$H,MATCH(1,(MONTH(三跨两临近重点区段!$H:$H)=11)*(三跨两临近重点区段!$A:$A=D342)*(三跨两临近重点区段!$F:$F="现存区段"),0))),"")</f>
        <v/>
      </c>
      <c r="AD342" s="72" t="str">
        <f t="array" ref="AD342">IFERROR(IF(INDEX(三跨两临近重点区段!$F:$F,MATCH(1,(MONTH(三跨两临近重点区段!$H:$H)=11)*(三跨两临近重点区段!$A:$A=D342),0))="已取消","已取消",INDEX(三跨两临近重点区段!$I:$I,MATCH(1,(MONTH(三跨两临近重点区段!$H:$H)=11)*(三跨两临近重点区段!$A:$A=D342)*(三跨两临近重点区段!$F:$F="现存区段"),0))),"")</f>
        <v/>
      </c>
      <c r="AE342" s="284" t="str">
        <f t="array" ref="AE342">IFERROR(IF(INDEX(三跨两临近重点区段!$F:$F,MATCH(1,(MONTH(三跨两临近重点区段!$H:$H)=12)*(三跨两临近重点区段!$A:$A=D342),0))="已取消","已取消",INDEX(三跨两临近重点区段!$H:$H,MATCH(1,(MONTH(三跨两临近重点区段!$H:$H)=12)*(三跨两临近重点区段!$A:$A=D342)*(三跨两临近重点区段!$F:$F="现存区段"),0))),"")</f>
        <v/>
      </c>
      <c r="AF342" s="72" t="str">
        <f t="array" ref="AF342">IFERROR(IF(INDEX(三跨两临近重点区段!$F:$F,MATCH(1,(MONTH(三跨两临近重点区段!$H:$H)=12)*(三跨两临近重点区段!$A:$A=D342),0))="已取消","已取消",INDEX(三跨两临近重点区段!$I:$I,MATCH(1,(MONTH(三跨两临近重点区段!$H:$H)=12)*(三跨两临近重点区段!$A:$A=D342)*(三跨两临近重点区段!$F:$F="现存区段"),0))),"")</f>
        <v/>
      </c>
      <c r="AH342" t="e">
        <f t="array" ref="AH342">INDEX(三跨两临近重点区段!$G:$G,MATCH(D342,三跨两临近重点区段!$A:$A,0))</f>
        <v>#N/A</v>
      </c>
    </row>
    <row r="343" ht="14.25" spans="1:34">
      <c r="A343" s="263" t="s">
        <v>119</v>
      </c>
      <c r="B343" s="264" t="s">
        <v>2663</v>
      </c>
      <c r="C343" s="263" t="s">
        <v>2113</v>
      </c>
      <c r="D343" s="263" t="s">
        <v>2666</v>
      </c>
      <c r="E343" s="265" t="s">
        <v>2142</v>
      </c>
      <c r="F343" s="264" t="s">
        <v>125</v>
      </c>
      <c r="G343" s="263" t="s">
        <v>2143</v>
      </c>
      <c r="H343" s="263" t="s">
        <v>525</v>
      </c>
      <c r="I343" s="288"/>
      <c r="J343" s="196"/>
      <c r="K343" s="196"/>
      <c r="L343" s="196"/>
      <c r="M343" s="270"/>
      <c r="N343" s="270"/>
      <c r="O343" s="33"/>
      <c r="P343" s="107"/>
      <c r="Q343" s="279"/>
      <c r="R343" s="279"/>
      <c r="S343" s="278">
        <v>45456</v>
      </c>
      <c r="T343" s="279" t="s">
        <v>2117</v>
      </c>
      <c r="U343" s="268" t="str">
        <f t="array" ref="U343">IFERROR(IF(INDEX(三跨两临近重点区段!$F:$F,MATCH(1,(MONTH(三跨两临近重点区段!$H:$H)=7)*(三跨两临近重点区段!$A:$A=D343),0))="已取消","已取消",INDEX(三跨两临近重点区段!$H:$H,MATCH(1,(MONTH(三跨两临近重点区段!$H:$H)=7)*(三跨两临近重点区段!$A:$A=D343)*(三跨两临近重点区段!$F:$F="现存区段"),0))),"")</f>
        <v/>
      </c>
      <c r="V343" s="232" t="str">
        <f t="array" ref="V343">IFERROR(IF(INDEX(三跨两临近重点区段!$F:$F,MATCH(1,(MONTH(三跨两临近重点区段!$H:$H)=7)*(三跨两临近重点区段!$A:$A=D343),0))="已取消","已取消",INDEX(三跨两临近重点区段!$I:$I,MATCH(1,(MONTH(三跨两临近重点区段!$H:$H)=7)*(三跨两临近重点区段!$A:$A=D343)*(三跨两临近重点区段!$F:$F="现存区段"),0))),"")</f>
        <v/>
      </c>
      <c r="W343" s="268" t="str">
        <f t="array" ref="W343">IFERROR(IF(INDEX(三跨两临近重点区段!$F:$F,MATCH(1,(MONTH(三跨两临近重点区段!$H:$H)=8)*(三跨两临近重点区段!$A:$A=D343),0))="已取消","已取消",INDEX(三跨两临近重点区段!$H:$H,MATCH(1,(MONTH(三跨两临近重点区段!$H:$H)=8)*(三跨两临近重点区段!$A:$A=D343)*(三跨两临近重点区段!$F:$F="现存区段"),0))),"")</f>
        <v/>
      </c>
      <c r="X343" s="232" t="str">
        <f t="array" ref="X343">IFERROR(IF(INDEX(三跨两临近重点区段!$F:$F,MATCH(1,(MONTH(三跨两临近重点区段!$H:$H)=8)*(三跨两临近重点区段!$A:$A=D343),0))="已取消","已取消",INDEX(三跨两临近重点区段!$I:$I,MATCH(1,(MONTH(三跨两临近重点区段!$H:$H)=8)*(三跨两临近重点区段!$A:$A=D343)*(三跨两临近重点区段!$F:$F="现存区段"),0))),"")</f>
        <v/>
      </c>
      <c r="Y343" s="268" t="str">
        <f t="array" ref="Y343">IFERROR(IF(INDEX(三跨两临近重点区段!$F:$F,MATCH(1,(MONTH(三跨两临近重点区段!$H:$H)=9)*(三跨两临近重点区段!$A:$A=D343),0))="已取消","已取消",INDEX(三跨两临近重点区段!$H:$H,MATCH(1,(MONTH(三跨两临近重点区段!$H:$H)=9)*(三跨两临近重点区段!$A:$A=D343)*(三跨两临近重点区段!$F:$F="现存区段"),0))),"")</f>
        <v/>
      </c>
      <c r="Z343" s="232" t="str">
        <f t="array" ref="Z343">IFERROR(IF(INDEX(三跨两临近重点区段!$F:$F,MATCH(1,(MONTH(三跨两临近重点区段!$H:$H)=9)*(三跨两临近重点区段!$A:$A=D343),0))="已取消","已取消",INDEX(三跨两临近重点区段!$I:$I,MATCH(1,(MONTH(三跨两临近重点区段!$H:$H)=9)*(三跨两临近重点区段!$A:$A=D343)*(三跨两临近重点区段!$F:$F="现存区段"),0))),"")</f>
        <v/>
      </c>
      <c r="AA343" s="268" t="str">
        <f t="array" ref="AA343">IFERROR(IF(INDEX(三跨两临近重点区段!$F:$F,MATCH(1,(MONTH(三跨两临近重点区段!$H:$H)=10)*(三跨两临近重点区段!$A:$A=D343),0))="已取消","已取消",INDEX(三跨两临近重点区段!$H:$H,MATCH(1,(MONTH(三跨两临近重点区段!$H:$H)=10)*(三跨两临近重点区段!$A:$A=D343)*(三跨两临近重点区段!$F:$F="现存区段"),0))),"")</f>
        <v/>
      </c>
      <c r="AB343" s="72" t="str">
        <f t="array" ref="AB343">IFERROR(IF(INDEX(三跨两临近重点区段!$F:$F,MATCH(1,(MONTH(三跨两临近重点区段!$H:$H)=10)*(三跨两临近重点区段!$A:$A=D343),0))="已取消","已取消",INDEX(三跨两临近重点区段!$I:$I,MATCH(1,(MONTH(三跨两临近重点区段!$H:$H)=10)*(三跨两临近重点区段!$A:$A=D343)*(三跨两临近重点区段!$F:$F="现存区段"),0))),"")</f>
        <v/>
      </c>
      <c r="AC343" s="284" t="str">
        <f t="array" ref="AC343">IFERROR(IF(INDEX(三跨两临近重点区段!$F:$F,MATCH(1,(MONTH(三跨两临近重点区段!$H:$H)=11)*(三跨两临近重点区段!$A:$A=D343),0))="已取消","已取消",INDEX(三跨两临近重点区段!$H:$H,MATCH(1,(MONTH(三跨两临近重点区段!$H:$H)=11)*(三跨两临近重点区段!$A:$A=D343)*(三跨两临近重点区段!$F:$F="现存区段"),0))),"")</f>
        <v/>
      </c>
      <c r="AD343" s="72" t="str">
        <f t="array" ref="AD343">IFERROR(IF(INDEX(三跨两临近重点区段!$F:$F,MATCH(1,(MONTH(三跨两临近重点区段!$H:$H)=11)*(三跨两临近重点区段!$A:$A=D343),0))="已取消","已取消",INDEX(三跨两临近重点区段!$I:$I,MATCH(1,(MONTH(三跨两临近重点区段!$H:$H)=11)*(三跨两临近重点区段!$A:$A=D343)*(三跨两临近重点区段!$F:$F="现存区段"),0))),"")</f>
        <v/>
      </c>
      <c r="AE343" s="284" t="str">
        <f t="array" ref="AE343">IFERROR(IF(INDEX(三跨两临近重点区段!$F:$F,MATCH(1,(MONTH(三跨两临近重点区段!$H:$H)=12)*(三跨两临近重点区段!$A:$A=D343),0))="已取消","已取消",INDEX(三跨两临近重点区段!$H:$H,MATCH(1,(MONTH(三跨两临近重点区段!$H:$H)=12)*(三跨两临近重点区段!$A:$A=D343)*(三跨两临近重点区段!$F:$F="现存区段"),0))),"")</f>
        <v/>
      </c>
      <c r="AF343" s="72" t="str">
        <f t="array" ref="AF343">IFERROR(IF(INDEX(三跨两临近重点区段!$F:$F,MATCH(1,(MONTH(三跨两临近重点区段!$H:$H)=12)*(三跨两临近重点区段!$A:$A=D343),0))="已取消","已取消",INDEX(三跨两临近重点区段!$I:$I,MATCH(1,(MONTH(三跨两临近重点区段!$H:$H)=12)*(三跨两临近重点区段!$A:$A=D343)*(三跨两临近重点区段!$F:$F="现存区段"),0))),"")</f>
        <v/>
      </c>
      <c r="AH343" t="e">
        <f t="array" ref="AH343">INDEX(三跨两临近重点区段!$G:$G,MATCH(D343,三跨两临近重点区段!$A:$A,0))</f>
        <v>#N/A</v>
      </c>
    </row>
    <row r="344" ht="14.25" spans="1:34">
      <c r="A344" s="263" t="s">
        <v>363</v>
      </c>
      <c r="B344" s="264" t="s">
        <v>2667</v>
      </c>
      <c r="C344" s="263" t="s">
        <v>2340</v>
      </c>
      <c r="D344" s="263" t="s">
        <v>2668</v>
      </c>
      <c r="E344" s="265" t="s">
        <v>2142</v>
      </c>
      <c r="F344" s="264" t="s">
        <v>125</v>
      </c>
      <c r="G344" s="263" t="s">
        <v>2143</v>
      </c>
      <c r="H344" s="263" t="s">
        <v>553</v>
      </c>
      <c r="I344" s="288"/>
      <c r="J344" s="196"/>
      <c r="K344" s="196"/>
      <c r="L344" s="196"/>
      <c r="M344" s="270"/>
      <c r="N344" s="270"/>
      <c r="O344" s="33"/>
      <c r="P344" s="107"/>
      <c r="Q344" s="279"/>
      <c r="R344" s="279"/>
      <c r="S344" s="278">
        <v>45456</v>
      </c>
      <c r="T344" s="279" t="s">
        <v>2117</v>
      </c>
      <c r="U344" s="268" t="str">
        <f t="array" ref="U344">IFERROR(IF(INDEX(三跨两临近重点区段!$F:$F,MATCH(1,(MONTH(三跨两临近重点区段!$H:$H)=7)*(三跨两临近重点区段!$A:$A=D344),0))="已取消","已取消",INDEX(三跨两临近重点区段!$H:$H,MATCH(1,(MONTH(三跨两临近重点区段!$H:$H)=7)*(三跨两临近重点区段!$A:$A=D344)*(三跨两临近重点区段!$F:$F="现存区段"),0))),"")</f>
        <v/>
      </c>
      <c r="V344" s="232" t="str">
        <f t="array" ref="V344">IFERROR(IF(INDEX(三跨两临近重点区段!$F:$F,MATCH(1,(MONTH(三跨两临近重点区段!$H:$H)=7)*(三跨两临近重点区段!$A:$A=D344),0))="已取消","已取消",INDEX(三跨两临近重点区段!$I:$I,MATCH(1,(MONTH(三跨两临近重点区段!$H:$H)=7)*(三跨两临近重点区段!$A:$A=D344)*(三跨两临近重点区段!$F:$F="现存区段"),0))),"")</f>
        <v/>
      </c>
      <c r="W344" s="268" t="str">
        <f t="array" ref="W344">IFERROR(IF(INDEX(三跨两临近重点区段!$F:$F,MATCH(1,(MONTH(三跨两临近重点区段!$H:$H)=8)*(三跨两临近重点区段!$A:$A=D344),0))="已取消","已取消",INDEX(三跨两临近重点区段!$H:$H,MATCH(1,(MONTH(三跨两临近重点区段!$H:$H)=8)*(三跨两临近重点区段!$A:$A=D344)*(三跨两临近重点区段!$F:$F="现存区段"),0))),"")</f>
        <v/>
      </c>
      <c r="X344" s="232" t="str">
        <f t="array" ref="X344">IFERROR(IF(INDEX(三跨两临近重点区段!$F:$F,MATCH(1,(MONTH(三跨两临近重点区段!$H:$H)=8)*(三跨两临近重点区段!$A:$A=D344),0))="已取消","已取消",INDEX(三跨两临近重点区段!$I:$I,MATCH(1,(MONTH(三跨两临近重点区段!$H:$H)=8)*(三跨两临近重点区段!$A:$A=D344)*(三跨两临近重点区段!$F:$F="现存区段"),0))),"")</f>
        <v/>
      </c>
      <c r="Y344" s="268" t="str">
        <f t="array" ref="Y344">IFERROR(IF(INDEX(三跨两临近重点区段!$F:$F,MATCH(1,(MONTH(三跨两临近重点区段!$H:$H)=9)*(三跨两临近重点区段!$A:$A=D344),0))="已取消","已取消",INDEX(三跨两临近重点区段!$H:$H,MATCH(1,(MONTH(三跨两临近重点区段!$H:$H)=9)*(三跨两临近重点区段!$A:$A=D344)*(三跨两临近重点区段!$F:$F="现存区段"),0))),"")</f>
        <v/>
      </c>
      <c r="Z344" s="232" t="str">
        <f t="array" ref="Z344">IFERROR(IF(INDEX(三跨两临近重点区段!$F:$F,MATCH(1,(MONTH(三跨两临近重点区段!$H:$H)=9)*(三跨两临近重点区段!$A:$A=D344),0))="已取消","已取消",INDEX(三跨两临近重点区段!$I:$I,MATCH(1,(MONTH(三跨两临近重点区段!$H:$H)=9)*(三跨两临近重点区段!$A:$A=D344)*(三跨两临近重点区段!$F:$F="现存区段"),0))),"")</f>
        <v/>
      </c>
      <c r="AA344" s="268" t="str">
        <f t="array" ref="AA344">IFERROR(IF(INDEX(三跨两临近重点区段!$F:$F,MATCH(1,(MONTH(三跨两临近重点区段!$H:$H)=10)*(三跨两临近重点区段!$A:$A=D344),0))="已取消","已取消",INDEX(三跨两临近重点区段!$H:$H,MATCH(1,(MONTH(三跨两临近重点区段!$H:$H)=10)*(三跨两临近重点区段!$A:$A=D344)*(三跨两临近重点区段!$F:$F="现存区段"),0))),"")</f>
        <v/>
      </c>
      <c r="AB344" s="72" t="str">
        <f t="array" ref="AB344">IFERROR(IF(INDEX(三跨两临近重点区段!$F:$F,MATCH(1,(MONTH(三跨两临近重点区段!$H:$H)=10)*(三跨两临近重点区段!$A:$A=D344),0))="已取消","已取消",INDEX(三跨两临近重点区段!$I:$I,MATCH(1,(MONTH(三跨两临近重点区段!$H:$H)=10)*(三跨两临近重点区段!$A:$A=D344)*(三跨两临近重点区段!$F:$F="现存区段"),0))),"")</f>
        <v/>
      </c>
      <c r="AC344" s="284" t="str">
        <f t="array" ref="AC344">IFERROR(IF(INDEX(三跨两临近重点区段!$F:$F,MATCH(1,(MONTH(三跨两临近重点区段!$H:$H)=11)*(三跨两临近重点区段!$A:$A=D344),0))="已取消","已取消",INDEX(三跨两临近重点区段!$H:$H,MATCH(1,(MONTH(三跨两临近重点区段!$H:$H)=11)*(三跨两临近重点区段!$A:$A=D344)*(三跨两临近重点区段!$F:$F="现存区段"),0))),"")</f>
        <v/>
      </c>
      <c r="AD344" s="72" t="str">
        <f t="array" ref="AD344">IFERROR(IF(INDEX(三跨两临近重点区段!$F:$F,MATCH(1,(MONTH(三跨两临近重点区段!$H:$H)=11)*(三跨两临近重点区段!$A:$A=D344),0))="已取消","已取消",INDEX(三跨两临近重点区段!$I:$I,MATCH(1,(MONTH(三跨两临近重点区段!$H:$H)=11)*(三跨两临近重点区段!$A:$A=D344)*(三跨两临近重点区段!$F:$F="现存区段"),0))),"")</f>
        <v/>
      </c>
      <c r="AE344" s="284" t="str">
        <f t="array" ref="AE344">IFERROR(IF(INDEX(三跨两临近重点区段!$F:$F,MATCH(1,(MONTH(三跨两临近重点区段!$H:$H)=12)*(三跨两临近重点区段!$A:$A=D344),0))="已取消","已取消",INDEX(三跨两临近重点区段!$H:$H,MATCH(1,(MONTH(三跨两临近重点区段!$H:$H)=12)*(三跨两临近重点区段!$A:$A=D344)*(三跨两临近重点区段!$F:$F="现存区段"),0))),"")</f>
        <v/>
      </c>
      <c r="AF344" s="72" t="str">
        <f t="array" ref="AF344">IFERROR(IF(INDEX(三跨两临近重点区段!$F:$F,MATCH(1,(MONTH(三跨两临近重点区段!$H:$H)=12)*(三跨两临近重点区段!$A:$A=D344),0))="已取消","已取消",INDEX(三跨两临近重点区段!$I:$I,MATCH(1,(MONTH(三跨两临近重点区段!$H:$H)=12)*(三跨两临近重点区段!$A:$A=D344)*(三跨两临近重点区段!$F:$F="现存区段"),0))),"")</f>
        <v/>
      </c>
      <c r="AH344" t="e">
        <f t="array" ref="AH344">INDEX(三跨两临近重点区段!$G:$G,MATCH(D344,三跨两临近重点区段!$A:$A,0))</f>
        <v>#N/A</v>
      </c>
    </row>
    <row r="345" ht="14.25" spans="1:34">
      <c r="A345" s="263" t="s">
        <v>363</v>
      </c>
      <c r="B345" s="264" t="s">
        <v>2667</v>
      </c>
      <c r="C345" s="263" t="s">
        <v>2340</v>
      </c>
      <c r="D345" s="263" t="s">
        <v>2669</v>
      </c>
      <c r="E345" s="265" t="s">
        <v>2142</v>
      </c>
      <c r="F345" s="264" t="s">
        <v>125</v>
      </c>
      <c r="G345" s="263" t="s">
        <v>2143</v>
      </c>
      <c r="H345" s="263" t="s">
        <v>553</v>
      </c>
      <c r="I345" s="288"/>
      <c r="J345" s="196"/>
      <c r="K345" s="196"/>
      <c r="L345" s="196"/>
      <c r="M345" s="270"/>
      <c r="N345" s="270"/>
      <c r="O345" s="33"/>
      <c r="P345" s="107"/>
      <c r="Q345" s="279"/>
      <c r="R345" s="279"/>
      <c r="S345" s="278">
        <v>45456</v>
      </c>
      <c r="T345" s="279" t="s">
        <v>2117</v>
      </c>
      <c r="U345" s="268" t="str">
        <f t="array" ref="U345">IFERROR(IF(INDEX(三跨两临近重点区段!$F:$F,MATCH(1,(MONTH(三跨两临近重点区段!$H:$H)=7)*(三跨两临近重点区段!$A:$A=D345),0))="已取消","已取消",INDEX(三跨两临近重点区段!$H:$H,MATCH(1,(MONTH(三跨两临近重点区段!$H:$H)=7)*(三跨两临近重点区段!$A:$A=D345)*(三跨两临近重点区段!$F:$F="现存区段"),0))),"")</f>
        <v/>
      </c>
      <c r="V345" s="232" t="str">
        <f t="array" ref="V345">IFERROR(IF(INDEX(三跨两临近重点区段!$F:$F,MATCH(1,(MONTH(三跨两临近重点区段!$H:$H)=7)*(三跨两临近重点区段!$A:$A=D345),0))="已取消","已取消",INDEX(三跨两临近重点区段!$I:$I,MATCH(1,(MONTH(三跨两临近重点区段!$H:$H)=7)*(三跨两临近重点区段!$A:$A=D345)*(三跨两临近重点区段!$F:$F="现存区段"),0))),"")</f>
        <v/>
      </c>
      <c r="W345" s="268" t="str">
        <f t="array" ref="W345">IFERROR(IF(INDEX(三跨两临近重点区段!$F:$F,MATCH(1,(MONTH(三跨两临近重点区段!$H:$H)=8)*(三跨两临近重点区段!$A:$A=D345),0))="已取消","已取消",INDEX(三跨两临近重点区段!$H:$H,MATCH(1,(MONTH(三跨两临近重点区段!$H:$H)=8)*(三跨两临近重点区段!$A:$A=D345)*(三跨两临近重点区段!$F:$F="现存区段"),0))),"")</f>
        <v/>
      </c>
      <c r="X345" s="232" t="str">
        <f t="array" ref="X345">IFERROR(IF(INDEX(三跨两临近重点区段!$F:$F,MATCH(1,(MONTH(三跨两临近重点区段!$H:$H)=8)*(三跨两临近重点区段!$A:$A=D345),0))="已取消","已取消",INDEX(三跨两临近重点区段!$I:$I,MATCH(1,(MONTH(三跨两临近重点区段!$H:$H)=8)*(三跨两临近重点区段!$A:$A=D345)*(三跨两临近重点区段!$F:$F="现存区段"),0))),"")</f>
        <v/>
      </c>
      <c r="Y345" s="268" t="str">
        <f t="array" ref="Y345">IFERROR(IF(INDEX(三跨两临近重点区段!$F:$F,MATCH(1,(MONTH(三跨两临近重点区段!$H:$H)=9)*(三跨两临近重点区段!$A:$A=D345),0))="已取消","已取消",INDEX(三跨两临近重点区段!$H:$H,MATCH(1,(MONTH(三跨两临近重点区段!$H:$H)=9)*(三跨两临近重点区段!$A:$A=D345)*(三跨两临近重点区段!$F:$F="现存区段"),0))),"")</f>
        <v/>
      </c>
      <c r="Z345" s="232" t="str">
        <f t="array" ref="Z345">IFERROR(IF(INDEX(三跨两临近重点区段!$F:$F,MATCH(1,(MONTH(三跨两临近重点区段!$H:$H)=9)*(三跨两临近重点区段!$A:$A=D345),0))="已取消","已取消",INDEX(三跨两临近重点区段!$I:$I,MATCH(1,(MONTH(三跨两临近重点区段!$H:$H)=9)*(三跨两临近重点区段!$A:$A=D345)*(三跨两临近重点区段!$F:$F="现存区段"),0))),"")</f>
        <v/>
      </c>
      <c r="AA345" s="268" t="str">
        <f t="array" ref="AA345">IFERROR(IF(INDEX(三跨两临近重点区段!$F:$F,MATCH(1,(MONTH(三跨两临近重点区段!$H:$H)=10)*(三跨两临近重点区段!$A:$A=D345),0))="已取消","已取消",INDEX(三跨两临近重点区段!$H:$H,MATCH(1,(MONTH(三跨两临近重点区段!$H:$H)=10)*(三跨两临近重点区段!$A:$A=D345)*(三跨两临近重点区段!$F:$F="现存区段"),0))),"")</f>
        <v/>
      </c>
      <c r="AB345" s="72" t="str">
        <f t="array" ref="AB345">IFERROR(IF(INDEX(三跨两临近重点区段!$F:$F,MATCH(1,(MONTH(三跨两临近重点区段!$H:$H)=10)*(三跨两临近重点区段!$A:$A=D345),0))="已取消","已取消",INDEX(三跨两临近重点区段!$I:$I,MATCH(1,(MONTH(三跨两临近重点区段!$H:$H)=10)*(三跨两临近重点区段!$A:$A=D345)*(三跨两临近重点区段!$F:$F="现存区段"),0))),"")</f>
        <v/>
      </c>
      <c r="AC345" s="284" t="str">
        <f t="array" ref="AC345">IFERROR(IF(INDEX(三跨两临近重点区段!$F:$F,MATCH(1,(MONTH(三跨两临近重点区段!$H:$H)=11)*(三跨两临近重点区段!$A:$A=D345),0))="已取消","已取消",INDEX(三跨两临近重点区段!$H:$H,MATCH(1,(MONTH(三跨两临近重点区段!$H:$H)=11)*(三跨两临近重点区段!$A:$A=D345)*(三跨两临近重点区段!$F:$F="现存区段"),0))),"")</f>
        <v/>
      </c>
      <c r="AD345" s="72" t="str">
        <f t="array" ref="AD345">IFERROR(IF(INDEX(三跨两临近重点区段!$F:$F,MATCH(1,(MONTH(三跨两临近重点区段!$H:$H)=11)*(三跨两临近重点区段!$A:$A=D345),0))="已取消","已取消",INDEX(三跨两临近重点区段!$I:$I,MATCH(1,(MONTH(三跨两临近重点区段!$H:$H)=11)*(三跨两临近重点区段!$A:$A=D345)*(三跨两临近重点区段!$F:$F="现存区段"),0))),"")</f>
        <v/>
      </c>
      <c r="AE345" s="284" t="str">
        <f t="array" ref="AE345">IFERROR(IF(INDEX(三跨两临近重点区段!$F:$F,MATCH(1,(MONTH(三跨两临近重点区段!$H:$H)=12)*(三跨两临近重点区段!$A:$A=D345),0))="已取消","已取消",INDEX(三跨两临近重点区段!$H:$H,MATCH(1,(MONTH(三跨两临近重点区段!$H:$H)=12)*(三跨两临近重点区段!$A:$A=D345)*(三跨两临近重点区段!$F:$F="现存区段"),0))),"")</f>
        <v/>
      </c>
      <c r="AF345" s="72" t="str">
        <f t="array" ref="AF345">IFERROR(IF(INDEX(三跨两临近重点区段!$F:$F,MATCH(1,(MONTH(三跨两临近重点区段!$H:$H)=12)*(三跨两临近重点区段!$A:$A=D345),0))="已取消","已取消",INDEX(三跨两临近重点区段!$I:$I,MATCH(1,(MONTH(三跨两临近重点区段!$H:$H)=12)*(三跨两临近重点区段!$A:$A=D345)*(三跨两临近重点区段!$F:$F="现存区段"),0))),"")</f>
        <v/>
      </c>
      <c r="AH345" t="e">
        <f t="array" ref="AH345">INDEX(三跨两临近重点区段!$G:$G,MATCH(D345,三跨两临近重点区段!$A:$A,0))</f>
        <v>#N/A</v>
      </c>
    </row>
    <row r="346" ht="14.25" spans="1:34">
      <c r="A346" s="263" t="s">
        <v>363</v>
      </c>
      <c r="B346" s="264" t="s">
        <v>2670</v>
      </c>
      <c r="C346" s="263" t="s">
        <v>2340</v>
      </c>
      <c r="D346" s="263" t="s">
        <v>2671</v>
      </c>
      <c r="E346" s="265" t="s">
        <v>2142</v>
      </c>
      <c r="F346" s="264" t="s">
        <v>125</v>
      </c>
      <c r="G346" s="263" t="s">
        <v>2143</v>
      </c>
      <c r="H346" s="263" t="s">
        <v>553</v>
      </c>
      <c r="I346" s="288"/>
      <c r="J346" s="196"/>
      <c r="K346" s="196"/>
      <c r="L346" s="196"/>
      <c r="M346" s="270"/>
      <c r="N346" s="270"/>
      <c r="O346" s="33"/>
      <c r="P346" s="107"/>
      <c r="Q346" s="279"/>
      <c r="R346" s="279"/>
      <c r="S346" s="278">
        <v>45456</v>
      </c>
      <c r="T346" s="279" t="s">
        <v>2117</v>
      </c>
      <c r="U346" s="268" t="str">
        <f t="array" ref="U346">IFERROR(IF(INDEX(三跨两临近重点区段!$F:$F,MATCH(1,(MONTH(三跨两临近重点区段!$H:$H)=7)*(三跨两临近重点区段!$A:$A=D346),0))="已取消","已取消",INDEX(三跨两临近重点区段!$H:$H,MATCH(1,(MONTH(三跨两临近重点区段!$H:$H)=7)*(三跨两临近重点区段!$A:$A=D346)*(三跨两临近重点区段!$F:$F="现存区段"),0))),"")</f>
        <v/>
      </c>
      <c r="V346" s="232" t="str">
        <f t="array" ref="V346">IFERROR(IF(INDEX(三跨两临近重点区段!$F:$F,MATCH(1,(MONTH(三跨两临近重点区段!$H:$H)=7)*(三跨两临近重点区段!$A:$A=D346),0))="已取消","已取消",INDEX(三跨两临近重点区段!$I:$I,MATCH(1,(MONTH(三跨两临近重点区段!$H:$H)=7)*(三跨两临近重点区段!$A:$A=D346)*(三跨两临近重点区段!$F:$F="现存区段"),0))),"")</f>
        <v/>
      </c>
      <c r="W346" s="268" t="str">
        <f t="array" ref="W346">IFERROR(IF(INDEX(三跨两临近重点区段!$F:$F,MATCH(1,(MONTH(三跨两临近重点区段!$H:$H)=8)*(三跨两临近重点区段!$A:$A=D346),0))="已取消","已取消",INDEX(三跨两临近重点区段!$H:$H,MATCH(1,(MONTH(三跨两临近重点区段!$H:$H)=8)*(三跨两临近重点区段!$A:$A=D346)*(三跨两临近重点区段!$F:$F="现存区段"),0))),"")</f>
        <v/>
      </c>
      <c r="X346" s="232" t="str">
        <f t="array" ref="X346">IFERROR(IF(INDEX(三跨两临近重点区段!$F:$F,MATCH(1,(MONTH(三跨两临近重点区段!$H:$H)=8)*(三跨两临近重点区段!$A:$A=D346),0))="已取消","已取消",INDEX(三跨两临近重点区段!$I:$I,MATCH(1,(MONTH(三跨两临近重点区段!$H:$H)=8)*(三跨两临近重点区段!$A:$A=D346)*(三跨两临近重点区段!$F:$F="现存区段"),0))),"")</f>
        <v/>
      </c>
      <c r="Y346" s="268" t="str">
        <f t="array" ref="Y346">IFERROR(IF(INDEX(三跨两临近重点区段!$F:$F,MATCH(1,(MONTH(三跨两临近重点区段!$H:$H)=9)*(三跨两临近重点区段!$A:$A=D346),0))="已取消","已取消",INDEX(三跨两临近重点区段!$H:$H,MATCH(1,(MONTH(三跨两临近重点区段!$H:$H)=9)*(三跨两临近重点区段!$A:$A=D346)*(三跨两临近重点区段!$F:$F="现存区段"),0))),"")</f>
        <v/>
      </c>
      <c r="Z346" s="232" t="str">
        <f t="array" ref="Z346">IFERROR(IF(INDEX(三跨两临近重点区段!$F:$F,MATCH(1,(MONTH(三跨两临近重点区段!$H:$H)=9)*(三跨两临近重点区段!$A:$A=D346),0))="已取消","已取消",INDEX(三跨两临近重点区段!$I:$I,MATCH(1,(MONTH(三跨两临近重点区段!$H:$H)=9)*(三跨两临近重点区段!$A:$A=D346)*(三跨两临近重点区段!$F:$F="现存区段"),0))),"")</f>
        <v/>
      </c>
      <c r="AA346" s="268" t="str">
        <f t="array" ref="AA346">IFERROR(IF(INDEX(三跨两临近重点区段!$F:$F,MATCH(1,(MONTH(三跨两临近重点区段!$H:$H)=10)*(三跨两临近重点区段!$A:$A=D346),0))="已取消","已取消",INDEX(三跨两临近重点区段!$H:$H,MATCH(1,(MONTH(三跨两临近重点区段!$H:$H)=10)*(三跨两临近重点区段!$A:$A=D346)*(三跨两临近重点区段!$F:$F="现存区段"),0))),"")</f>
        <v/>
      </c>
      <c r="AB346" s="72" t="str">
        <f t="array" ref="AB346">IFERROR(IF(INDEX(三跨两临近重点区段!$F:$F,MATCH(1,(MONTH(三跨两临近重点区段!$H:$H)=10)*(三跨两临近重点区段!$A:$A=D346),0))="已取消","已取消",INDEX(三跨两临近重点区段!$I:$I,MATCH(1,(MONTH(三跨两临近重点区段!$H:$H)=10)*(三跨两临近重点区段!$A:$A=D346)*(三跨两临近重点区段!$F:$F="现存区段"),0))),"")</f>
        <v/>
      </c>
      <c r="AC346" s="284" t="str">
        <f t="array" ref="AC346">IFERROR(IF(INDEX(三跨两临近重点区段!$F:$F,MATCH(1,(MONTH(三跨两临近重点区段!$H:$H)=11)*(三跨两临近重点区段!$A:$A=D346),0))="已取消","已取消",INDEX(三跨两临近重点区段!$H:$H,MATCH(1,(MONTH(三跨两临近重点区段!$H:$H)=11)*(三跨两临近重点区段!$A:$A=D346)*(三跨两临近重点区段!$F:$F="现存区段"),0))),"")</f>
        <v/>
      </c>
      <c r="AD346" s="72" t="str">
        <f t="array" ref="AD346">IFERROR(IF(INDEX(三跨两临近重点区段!$F:$F,MATCH(1,(MONTH(三跨两临近重点区段!$H:$H)=11)*(三跨两临近重点区段!$A:$A=D346),0))="已取消","已取消",INDEX(三跨两临近重点区段!$I:$I,MATCH(1,(MONTH(三跨两临近重点区段!$H:$H)=11)*(三跨两临近重点区段!$A:$A=D346)*(三跨两临近重点区段!$F:$F="现存区段"),0))),"")</f>
        <v/>
      </c>
      <c r="AE346" s="284" t="str">
        <f t="array" ref="AE346">IFERROR(IF(INDEX(三跨两临近重点区段!$F:$F,MATCH(1,(MONTH(三跨两临近重点区段!$H:$H)=12)*(三跨两临近重点区段!$A:$A=D346),0))="已取消","已取消",INDEX(三跨两临近重点区段!$H:$H,MATCH(1,(MONTH(三跨两临近重点区段!$H:$H)=12)*(三跨两临近重点区段!$A:$A=D346)*(三跨两临近重点区段!$F:$F="现存区段"),0))),"")</f>
        <v/>
      </c>
      <c r="AF346" s="72" t="str">
        <f t="array" ref="AF346">IFERROR(IF(INDEX(三跨两临近重点区段!$F:$F,MATCH(1,(MONTH(三跨两临近重点区段!$H:$H)=12)*(三跨两临近重点区段!$A:$A=D346),0))="已取消","已取消",INDEX(三跨两临近重点区段!$I:$I,MATCH(1,(MONTH(三跨两临近重点区段!$H:$H)=12)*(三跨两临近重点区段!$A:$A=D346)*(三跨两临近重点区段!$F:$F="现存区段"),0))),"")</f>
        <v/>
      </c>
      <c r="AH346" t="e">
        <f t="array" ref="AH346">INDEX(三跨两临近重点区段!$G:$G,MATCH(D346,三跨两临近重点区段!$A:$A,0))</f>
        <v>#N/A</v>
      </c>
    </row>
    <row r="347" ht="14.25" spans="1:34">
      <c r="A347" s="263" t="s">
        <v>363</v>
      </c>
      <c r="B347" s="264" t="s">
        <v>2670</v>
      </c>
      <c r="C347" s="263" t="s">
        <v>2340</v>
      </c>
      <c r="D347" s="263" t="s">
        <v>2672</v>
      </c>
      <c r="E347" s="265" t="s">
        <v>2142</v>
      </c>
      <c r="F347" s="264" t="s">
        <v>125</v>
      </c>
      <c r="G347" s="263" t="s">
        <v>2143</v>
      </c>
      <c r="H347" s="263" t="s">
        <v>553</v>
      </c>
      <c r="I347" s="288"/>
      <c r="J347" s="196"/>
      <c r="K347" s="196"/>
      <c r="L347" s="196"/>
      <c r="M347" s="270"/>
      <c r="N347" s="270"/>
      <c r="O347" s="33"/>
      <c r="P347" s="107"/>
      <c r="Q347" s="279"/>
      <c r="R347" s="279"/>
      <c r="S347" s="278">
        <v>45456</v>
      </c>
      <c r="T347" s="279" t="s">
        <v>2117</v>
      </c>
      <c r="U347" s="268" t="str">
        <f t="array" ref="U347">IFERROR(IF(INDEX(三跨两临近重点区段!$F:$F,MATCH(1,(MONTH(三跨两临近重点区段!$H:$H)=7)*(三跨两临近重点区段!$A:$A=D347),0))="已取消","已取消",INDEX(三跨两临近重点区段!$H:$H,MATCH(1,(MONTH(三跨两临近重点区段!$H:$H)=7)*(三跨两临近重点区段!$A:$A=D347)*(三跨两临近重点区段!$F:$F="现存区段"),0))),"")</f>
        <v/>
      </c>
      <c r="V347" s="232" t="str">
        <f t="array" ref="V347">IFERROR(IF(INDEX(三跨两临近重点区段!$F:$F,MATCH(1,(MONTH(三跨两临近重点区段!$H:$H)=7)*(三跨两临近重点区段!$A:$A=D347),0))="已取消","已取消",INDEX(三跨两临近重点区段!$I:$I,MATCH(1,(MONTH(三跨两临近重点区段!$H:$H)=7)*(三跨两临近重点区段!$A:$A=D347)*(三跨两临近重点区段!$F:$F="现存区段"),0))),"")</f>
        <v/>
      </c>
      <c r="W347" s="268" t="str">
        <f t="array" ref="W347">IFERROR(IF(INDEX(三跨两临近重点区段!$F:$F,MATCH(1,(MONTH(三跨两临近重点区段!$H:$H)=8)*(三跨两临近重点区段!$A:$A=D347),0))="已取消","已取消",INDEX(三跨两临近重点区段!$H:$H,MATCH(1,(MONTH(三跨两临近重点区段!$H:$H)=8)*(三跨两临近重点区段!$A:$A=D347)*(三跨两临近重点区段!$F:$F="现存区段"),0))),"")</f>
        <v/>
      </c>
      <c r="X347" s="232" t="str">
        <f t="array" ref="X347">IFERROR(IF(INDEX(三跨两临近重点区段!$F:$F,MATCH(1,(MONTH(三跨两临近重点区段!$H:$H)=8)*(三跨两临近重点区段!$A:$A=D347),0))="已取消","已取消",INDEX(三跨两临近重点区段!$I:$I,MATCH(1,(MONTH(三跨两临近重点区段!$H:$H)=8)*(三跨两临近重点区段!$A:$A=D347)*(三跨两临近重点区段!$F:$F="现存区段"),0))),"")</f>
        <v/>
      </c>
      <c r="Y347" s="268" t="str">
        <f t="array" ref="Y347">IFERROR(IF(INDEX(三跨两临近重点区段!$F:$F,MATCH(1,(MONTH(三跨两临近重点区段!$H:$H)=9)*(三跨两临近重点区段!$A:$A=D347),0))="已取消","已取消",INDEX(三跨两临近重点区段!$H:$H,MATCH(1,(MONTH(三跨两临近重点区段!$H:$H)=9)*(三跨两临近重点区段!$A:$A=D347)*(三跨两临近重点区段!$F:$F="现存区段"),0))),"")</f>
        <v/>
      </c>
      <c r="Z347" s="232" t="str">
        <f t="array" ref="Z347">IFERROR(IF(INDEX(三跨两临近重点区段!$F:$F,MATCH(1,(MONTH(三跨两临近重点区段!$H:$H)=9)*(三跨两临近重点区段!$A:$A=D347),0))="已取消","已取消",INDEX(三跨两临近重点区段!$I:$I,MATCH(1,(MONTH(三跨两临近重点区段!$H:$H)=9)*(三跨两临近重点区段!$A:$A=D347)*(三跨两临近重点区段!$F:$F="现存区段"),0))),"")</f>
        <v/>
      </c>
      <c r="AA347" s="268" t="str">
        <f t="array" ref="AA347">IFERROR(IF(INDEX(三跨两临近重点区段!$F:$F,MATCH(1,(MONTH(三跨两临近重点区段!$H:$H)=10)*(三跨两临近重点区段!$A:$A=D347),0))="已取消","已取消",INDEX(三跨两临近重点区段!$H:$H,MATCH(1,(MONTH(三跨两临近重点区段!$H:$H)=10)*(三跨两临近重点区段!$A:$A=D347)*(三跨两临近重点区段!$F:$F="现存区段"),0))),"")</f>
        <v/>
      </c>
      <c r="AB347" s="72" t="str">
        <f t="array" ref="AB347">IFERROR(IF(INDEX(三跨两临近重点区段!$F:$F,MATCH(1,(MONTH(三跨两临近重点区段!$H:$H)=10)*(三跨两临近重点区段!$A:$A=D347),0))="已取消","已取消",INDEX(三跨两临近重点区段!$I:$I,MATCH(1,(MONTH(三跨两临近重点区段!$H:$H)=10)*(三跨两临近重点区段!$A:$A=D347)*(三跨两临近重点区段!$F:$F="现存区段"),0))),"")</f>
        <v/>
      </c>
      <c r="AC347" s="284" t="str">
        <f t="array" ref="AC347">IFERROR(IF(INDEX(三跨两临近重点区段!$F:$F,MATCH(1,(MONTH(三跨两临近重点区段!$H:$H)=11)*(三跨两临近重点区段!$A:$A=D347),0))="已取消","已取消",INDEX(三跨两临近重点区段!$H:$H,MATCH(1,(MONTH(三跨两临近重点区段!$H:$H)=11)*(三跨两临近重点区段!$A:$A=D347)*(三跨两临近重点区段!$F:$F="现存区段"),0))),"")</f>
        <v/>
      </c>
      <c r="AD347" s="72" t="str">
        <f t="array" ref="AD347">IFERROR(IF(INDEX(三跨两临近重点区段!$F:$F,MATCH(1,(MONTH(三跨两临近重点区段!$H:$H)=11)*(三跨两临近重点区段!$A:$A=D347),0))="已取消","已取消",INDEX(三跨两临近重点区段!$I:$I,MATCH(1,(MONTH(三跨两临近重点区段!$H:$H)=11)*(三跨两临近重点区段!$A:$A=D347)*(三跨两临近重点区段!$F:$F="现存区段"),0))),"")</f>
        <v/>
      </c>
      <c r="AE347" s="284" t="str">
        <f t="array" ref="AE347">IFERROR(IF(INDEX(三跨两临近重点区段!$F:$F,MATCH(1,(MONTH(三跨两临近重点区段!$H:$H)=12)*(三跨两临近重点区段!$A:$A=D347),0))="已取消","已取消",INDEX(三跨两临近重点区段!$H:$H,MATCH(1,(MONTH(三跨两临近重点区段!$H:$H)=12)*(三跨两临近重点区段!$A:$A=D347)*(三跨两临近重点区段!$F:$F="现存区段"),0))),"")</f>
        <v/>
      </c>
      <c r="AF347" s="72" t="str">
        <f t="array" ref="AF347">IFERROR(IF(INDEX(三跨两临近重点区段!$F:$F,MATCH(1,(MONTH(三跨两临近重点区段!$H:$H)=12)*(三跨两临近重点区段!$A:$A=D347),0))="已取消","已取消",INDEX(三跨两临近重点区段!$I:$I,MATCH(1,(MONTH(三跨两临近重点区段!$H:$H)=12)*(三跨两临近重点区段!$A:$A=D347)*(三跨两临近重点区段!$F:$F="现存区段"),0))),"")</f>
        <v/>
      </c>
      <c r="AH347" t="e">
        <f t="array" ref="AH347">INDEX(三跨两临近重点区段!$G:$G,MATCH(D347,三跨两临近重点区段!$A:$A,0))</f>
        <v>#N/A</v>
      </c>
    </row>
    <row r="348" ht="14.25" spans="1:34">
      <c r="A348" s="263" t="s">
        <v>119</v>
      </c>
      <c r="B348" s="264" t="s">
        <v>2658</v>
      </c>
      <c r="C348" s="263" t="s">
        <v>2246</v>
      </c>
      <c r="D348" s="263" t="s">
        <v>2673</v>
      </c>
      <c r="E348" s="265" t="s">
        <v>2142</v>
      </c>
      <c r="F348" s="264" t="s">
        <v>125</v>
      </c>
      <c r="G348" s="263" t="s">
        <v>2143</v>
      </c>
      <c r="H348" s="263" t="s">
        <v>525</v>
      </c>
      <c r="I348" s="288"/>
      <c r="J348" s="196"/>
      <c r="K348" s="196"/>
      <c r="L348" s="196"/>
      <c r="M348" s="270"/>
      <c r="N348" s="270"/>
      <c r="O348" s="33"/>
      <c r="P348" s="107"/>
      <c r="Q348" s="279"/>
      <c r="R348" s="279"/>
      <c r="S348" s="278">
        <v>45456</v>
      </c>
      <c r="T348" s="279" t="s">
        <v>2117</v>
      </c>
      <c r="U348" s="268" t="str">
        <f t="array" ref="U348">IFERROR(IF(INDEX(三跨两临近重点区段!$F:$F,MATCH(1,(MONTH(三跨两临近重点区段!$H:$H)=7)*(三跨两临近重点区段!$A:$A=D348),0))="已取消","已取消",INDEX(三跨两临近重点区段!$H:$H,MATCH(1,(MONTH(三跨两临近重点区段!$H:$H)=7)*(三跨两临近重点区段!$A:$A=D348)*(三跨两临近重点区段!$F:$F="现存区段"),0))),"")</f>
        <v/>
      </c>
      <c r="V348" s="232" t="str">
        <f t="array" ref="V348">IFERROR(IF(INDEX(三跨两临近重点区段!$F:$F,MATCH(1,(MONTH(三跨两临近重点区段!$H:$H)=7)*(三跨两临近重点区段!$A:$A=D348),0))="已取消","已取消",INDEX(三跨两临近重点区段!$I:$I,MATCH(1,(MONTH(三跨两临近重点区段!$H:$H)=7)*(三跨两临近重点区段!$A:$A=D348)*(三跨两临近重点区段!$F:$F="现存区段"),0))),"")</f>
        <v/>
      </c>
      <c r="W348" s="268" t="str">
        <f t="array" ref="W348">IFERROR(IF(INDEX(三跨两临近重点区段!$F:$F,MATCH(1,(MONTH(三跨两临近重点区段!$H:$H)=8)*(三跨两临近重点区段!$A:$A=D348),0))="已取消","已取消",INDEX(三跨两临近重点区段!$H:$H,MATCH(1,(MONTH(三跨两临近重点区段!$H:$H)=8)*(三跨两临近重点区段!$A:$A=D348)*(三跨两临近重点区段!$F:$F="现存区段"),0))),"")</f>
        <v/>
      </c>
      <c r="X348" s="232" t="str">
        <f t="array" ref="X348">IFERROR(IF(INDEX(三跨两临近重点区段!$F:$F,MATCH(1,(MONTH(三跨两临近重点区段!$H:$H)=8)*(三跨两临近重点区段!$A:$A=D348),0))="已取消","已取消",INDEX(三跨两临近重点区段!$I:$I,MATCH(1,(MONTH(三跨两临近重点区段!$H:$H)=8)*(三跨两临近重点区段!$A:$A=D348)*(三跨两临近重点区段!$F:$F="现存区段"),0))),"")</f>
        <v/>
      </c>
      <c r="Y348" s="268" t="str">
        <f t="array" ref="Y348">IFERROR(IF(INDEX(三跨两临近重点区段!$F:$F,MATCH(1,(MONTH(三跨两临近重点区段!$H:$H)=9)*(三跨两临近重点区段!$A:$A=D348),0))="已取消","已取消",INDEX(三跨两临近重点区段!$H:$H,MATCH(1,(MONTH(三跨两临近重点区段!$H:$H)=9)*(三跨两临近重点区段!$A:$A=D348)*(三跨两临近重点区段!$F:$F="现存区段"),0))),"")</f>
        <v/>
      </c>
      <c r="Z348" s="232" t="str">
        <f t="array" ref="Z348">IFERROR(IF(INDEX(三跨两临近重点区段!$F:$F,MATCH(1,(MONTH(三跨两临近重点区段!$H:$H)=9)*(三跨两临近重点区段!$A:$A=D348),0))="已取消","已取消",INDEX(三跨两临近重点区段!$I:$I,MATCH(1,(MONTH(三跨两临近重点区段!$H:$H)=9)*(三跨两临近重点区段!$A:$A=D348)*(三跨两临近重点区段!$F:$F="现存区段"),0))),"")</f>
        <v/>
      </c>
      <c r="AA348" s="268" t="str">
        <f t="array" ref="AA348">IFERROR(IF(INDEX(三跨两临近重点区段!$F:$F,MATCH(1,(MONTH(三跨两临近重点区段!$H:$H)=10)*(三跨两临近重点区段!$A:$A=D348),0))="已取消","已取消",INDEX(三跨两临近重点区段!$H:$H,MATCH(1,(MONTH(三跨两临近重点区段!$H:$H)=10)*(三跨两临近重点区段!$A:$A=D348)*(三跨两临近重点区段!$F:$F="现存区段"),0))),"")</f>
        <v/>
      </c>
      <c r="AB348" s="72" t="str">
        <f t="array" ref="AB348">IFERROR(IF(INDEX(三跨两临近重点区段!$F:$F,MATCH(1,(MONTH(三跨两临近重点区段!$H:$H)=10)*(三跨两临近重点区段!$A:$A=D348),0))="已取消","已取消",INDEX(三跨两临近重点区段!$I:$I,MATCH(1,(MONTH(三跨两临近重点区段!$H:$H)=10)*(三跨两临近重点区段!$A:$A=D348)*(三跨两临近重点区段!$F:$F="现存区段"),0))),"")</f>
        <v/>
      </c>
      <c r="AC348" s="284" t="str">
        <f t="array" ref="AC348">IFERROR(IF(INDEX(三跨两临近重点区段!$F:$F,MATCH(1,(MONTH(三跨两临近重点区段!$H:$H)=11)*(三跨两临近重点区段!$A:$A=D348),0))="已取消","已取消",INDEX(三跨两临近重点区段!$H:$H,MATCH(1,(MONTH(三跨两临近重点区段!$H:$H)=11)*(三跨两临近重点区段!$A:$A=D348)*(三跨两临近重点区段!$F:$F="现存区段"),0))),"")</f>
        <v/>
      </c>
      <c r="AD348" s="72" t="str">
        <f t="array" ref="AD348">IFERROR(IF(INDEX(三跨两临近重点区段!$F:$F,MATCH(1,(MONTH(三跨两临近重点区段!$H:$H)=11)*(三跨两临近重点区段!$A:$A=D348),0))="已取消","已取消",INDEX(三跨两临近重点区段!$I:$I,MATCH(1,(MONTH(三跨两临近重点区段!$H:$H)=11)*(三跨两临近重点区段!$A:$A=D348)*(三跨两临近重点区段!$F:$F="现存区段"),0))),"")</f>
        <v/>
      </c>
      <c r="AE348" s="284" t="str">
        <f t="array" ref="AE348">IFERROR(IF(INDEX(三跨两临近重点区段!$F:$F,MATCH(1,(MONTH(三跨两临近重点区段!$H:$H)=12)*(三跨两临近重点区段!$A:$A=D348),0))="已取消","已取消",INDEX(三跨两临近重点区段!$H:$H,MATCH(1,(MONTH(三跨两临近重点区段!$H:$H)=12)*(三跨两临近重点区段!$A:$A=D348)*(三跨两临近重点区段!$F:$F="现存区段"),0))),"")</f>
        <v/>
      </c>
      <c r="AF348" s="72" t="str">
        <f t="array" ref="AF348">IFERROR(IF(INDEX(三跨两临近重点区段!$F:$F,MATCH(1,(MONTH(三跨两临近重点区段!$H:$H)=12)*(三跨两临近重点区段!$A:$A=D348),0))="已取消","已取消",INDEX(三跨两临近重点区段!$I:$I,MATCH(1,(MONTH(三跨两临近重点区段!$H:$H)=12)*(三跨两临近重点区段!$A:$A=D348)*(三跨两临近重点区段!$F:$F="现存区段"),0))),"")</f>
        <v/>
      </c>
      <c r="AH348" t="e">
        <f t="array" ref="AH348">INDEX(三跨两临近重点区段!$G:$G,MATCH(D348,三跨两临近重点区段!$A:$A,0))</f>
        <v>#N/A</v>
      </c>
    </row>
    <row r="349" ht="14.25" spans="1:34">
      <c r="A349" s="263" t="s">
        <v>119</v>
      </c>
      <c r="B349" s="264" t="s">
        <v>2663</v>
      </c>
      <c r="C349" s="263" t="s">
        <v>2246</v>
      </c>
      <c r="D349" s="263" t="s">
        <v>2674</v>
      </c>
      <c r="E349" s="265" t="s">
        <v>2142</v>
      </c>
      <c r="F349" s="264" t="s">
        <v>125</v>
      </c>
      <c r="G349" s="263" t="s">
        <v>2143</v>
      </c>
      <c r="H349" s="263" t="s">
        <v>525</v>
      </c>
      <c r="I349" s="288"/>
      <c r="J349" s="196"/>
      <c r="K349" s="196"/>
      <c r="L349" s="196"/>
      <c r="M349" s="270"/>
      <c r="N349" s="270"/>
      <c r="O349" s="33"/>
      <c r="P349" s="107"/>
      <c r="Q349" s="279"/>
      <c r="R349" s="279"/>
      <c r="S349" s="278">
        <v>45456</v>
      </c>
      <c r="T349" s="279" t="s">
        <v>2117</v>
      </c>
      <c r="U349" s="268" t="str">
        <f t="array" ref="U349">IFERROR(IF(INDEX(三跨两临近重点区段!$F:$F,MATCH(1,(MONTH(三跨两临近重点区段!$H:$H)=7)*(三跨两临近重点区段!$A:$A=D349),0))="已取消","已取消",INDEX(三跨两临近重点区段!$H:$H,MATCH(1,(MONTH(三跨两临近重点区段!$H:$H)=7)*(三跨两临近重点区段!$A:$A=D349)*(三跨两临近重点区段!$F:$F="现存区段"),0))),"")</f>
        <v/>
      </c>
      <c r="V349" s="232" t="str">
        <f t="array" ref="V349">IFERROR(IF(INDEX(三跨两临近重点区段!$F:$F,MATCH(1,(MONTH(三跨两临近重点区段!$H:$H)=7)*(三跨两临近重点区段!$A:$A=D349),0))="已取消","已取消",INDEX(三跨两临近重点区段!$I:$I,MATCH(1,(MONTH(三跨两临近重点区段!$H:$H)=7)*(三跨两临近重点区段!$A:$A=D349)*(三跨两临近重点区段!$F:$F="现存区段"),0))),"")</f>
        <v/>
      </c>
      <c r="W349" s="268" t="str">
        <f t="array" ref="W349">IFERROR(IF(INDEX(三跨两临近重点区段!$F:$F,MATCH(1,(MONTH(三跨两临近重点区段!$H:$H)=8)*(三跨两临近重点区段!$A:$A=D349),0))="已取消","已取消",INDEX(三跨两临近重点区段!$H:$H,MATCH(1,(MONTH(三跨两临近重点区段!$H:$H)=8)*(三跨两临近重点区段!$A:$A=D349)*(三跨两临近重点区段!$F:$F="现存区段"),0))),"")</f>
        <v/>
      </c>
      <c r="X349" s="232" t="str">
        <f t="array" ref="X349">IFERROR(IF(INDEX(三跨两临近重点区段!$F:$F,MATCH(1,(MONTH(三跨两临近重点区段!$H:$H)=8)*(三跨两临近重点区段!$A:$A=D349),0))="已取消","已取消",INDEX(三跨两临近重点区段!$I:$I,MATCH(1,(MONTH(三跨两临近重点区段!$H:$H)=8)*(三跨两临近重点区段!$A:$A=D349)*(三跨两临近重点区段!$F:$F="现存区段"),0))),"")</f>
        <v/>
      </c>
      <c r="Y349" s="268" t="str">
        <f t="array" ref="Y349">IFERROR(IF(INDEX(三跨两临近重点区段!$F:$F,MATCH(1,(MONTH(三跨两临近重点区段!$H:$H)=9)*(三跨两临近重点区段!$A:$A=D349),0))="已取消","已取消",INDEX(三跨两临近重点区段!$H:$H,MATCH(1,(MONTH(三跨两临近重点区段!$H:$H)=9)*(三跨两临近重点区段!$A:$A=D349)*(三跨两临近重点区段!$F:$F="现存区段"),0))),"")</f>
        <v/>
      </c>
      <c r="Z349" s="232" t="str">
        <f t="array" ref="Z349">IFERROR(IF(INDEX(三跨两临近重点区段!$F:$F,MATCH(1,(MONTH(三跨两临近重点区段!$H:$H)=9)*(三跨两临近重点区段!$A:$A=D349),0))="已取消","已取消",INDEX(三跨两临近重点区段!$I:$I,MATCH(1,(MONTH(三跨两临近重点区段!$H:$H)=9)*(三跨两临近重点区段!$A:$A=D349)*(三跨两临近重点区段!$F:$F="现存区段"),0))),"")</f>
        <v/>
      </c>
      <c r="AA349" s="268" t="str">
        <f t="array" ref="AA349">IFERROR(IF(INDEX(三跨两临近重点区段!$F:$F,MATCH(1,(MONTH(三跨两临近重点区段!$H:$H)=10)*(三跨两临近重点区段!$A:$A=D349),0))="已取消","已取消",INDEX(三跨两临近重点区段!$H:$H,MATCH(1,(MONTH(三跨两临近重点区段!$H:$H)=10)*(三跨两临近重点区段!$A:$A=D349)*(三跨两临近重点区段!$F:$F="现存区段"),0))),"")</f>
        <v/>
      </c>
      <c r="AB349" s="72" t="str">
        <f t="array" ref="AB349">IFERROR(IF(INDEX(三跨两临近重点区段!$F:$F,MATCH(1,(MONTH(三跨两临近重点区段!$H:$H)=10)*(三跨两临近重点区段!$A:$A=D349),0))="已取消","已取消",INDEX(三跨两临近重点区段!$I:$I,MATCH(1,(MONTH(三跨两临近重点区段!$H:$H)=10)*(三跨两临近重点区段!$A:$A=D349)*(三跨两临近重点区段!$F:$F="现存区段"),0))),"")</f>
        <v/>
      </c>
      <c r="AC349" s="284" t="str">
        <f t="array" ref="AC349">IFERROR(IF(INDEX(三跨两临近重点区段!$F:$F,MATCH(1,(MONTH(三跨两临近重点区段!$H:$H)=11)*(三跨两临近重点区段!$A:$A=D349),0))="已取消","已取消",INDEX(三跨两临近重点区段!$H:$H,MATCH(1,(MONTH(三跨两临近重点区段!$H:$H)=11)*(三跨两临近重点区段!$A:$A=D349)*(三跨两临近重点区段!$F:$F="现存区段"),0))),"")</f>
        <v/>
      </c>
      <c r="AD349" s="72" t="str">
        <f t="array" ref="AD349">IFERROR(IF(INDEX(三跨两临近重点区段!$F:$F,MATCH(1,(MONTH(三跨两临近重点区段!$H:$H)=11)*(三跨两临近重点区段!$A:$A=D349),0))="已取消","已取消",INDEX(三跨两临近重点区段!$I:$I,MATCH(1,(MONTH(三跨两临近重点区段!$H:$H)=11)*(三跨两临近重点区段!$A:$A=D349)*(三跨两临近重点区段!$F:$F="现存区段"),0))),"")</f>
        <v/>
      </c>
      <c r="AE349" s="284" t="str">
        <f t="array" ref="AE349">IFERROR(IF(INDEX(三跨两临近重点区段!$F:$F,MATCH(1,(MONTH(三跨两临近重点区段!$H:$H)=12)*(三跨两临近重点区段!$A:$A=D349),0))="已取消","已取消",INDEX(三跨两临近重点区段!$H:$H,MATCH(1,(MONTH(三跨两临近重点区段!$H:$H)=12)*(三跨两临近重点区段!$A:$A=D349)*(三跨两临近重点区段!$F:$F="现存区段"),0))),"")</f>
        <v/>
      </c>
      <c r="AF349" s="72" t="str">
        <f t="array" ref="AF349">IFERROR(IF(INDEX(三跨两临近重点区段!$F:$F,MATCH(1,(MONTH(三跨两临近重点区段!$H:$H)=12)*(三跨两临近重点区段!$A:$A=D349),0))="已取消","已取消",INDEX(三跨两临近重点区段!$I:$I,MATCH(1,(MONTH(三跨两临近重点区段!$H:$H)=12)*(三跨两临近重点区段!$A:$A=D349)*(三跨两临近重点区段!$F:$F="现存区段"),0))),"")</f>
        <v/>
      </c>
      <c r="AH349" t="e">
        <f t="array" ref="AH349">INDEX(三跨两临近重点区段!$G:$G,MATCH(D349,三跨两临近重点区段!$A:$A,0))</f>
        <v>#N/A</v>
      </c>
    </row>
    <row r="350" ht="14.25" spans="1:34">
      <c r="A350" s="263" t="s">
        <v>119</v>
      </c>
      <c r="B350" s="264" t="s">
        <v>2663</v>
      </c>
      <c r="C350" s="263" t="s">
        <v>2246</v>
      </c>
      <c r="D350" s="263" t="s">
        <v>2675</v>
      </c>
      <c r="E350" s="265" t="s">
        <v>2142</v>
      </c>
      <c r="F350" s="264" t="s">
        <v>125</v>
      </c>
      <c r="G350" s="263" t="s">
        <v>2143</v>
      </c>
      <c r="H350" s="263" t="s">
        <v>525</v>
      </c>
      <c r="I350" s="288"/>
      <c r="J350" s="196"/>
      <c r="K350" s="196"/>
      <c r="L350" s="196"/>
      <c r="M350" s="270"/>
      <c r="N350" s="270"/>
      <c r="O350" s="33"/>
      <c r="P350" s="107"/>
      <c r="Q350" s="279"/>
      <c r="R350" s="279"/>
      <c r="S350" s="278">
        <v>45456</v>
      </c>
      <c r="T350" s="279" t="s">
        <v>2117</v>
      </c>
      <c r="U350" s="268" t="str">
        <f t="array" ref="U350">IFERROR(IF(INDEX(三跨两临近重点区段!$F:$F,MATCH(1,(MONTH(三跨两临近重点区段!$H:$H)=7)*(三跨两临近重点区段!$A:$A=D350),0))="已取消","已取消",INDEX(三跨两临近重点区段!$H:$H,MATCH(1,(MONTH(三跨两临近重点区段!$H:$H)=7)*(三跨两临近重点区段!$A:$A=D350)*(三跨两临近重点区段!$F:$F="现存区段"),0))),"")</f>
        <v/>
      </c>
      <c r="V350" s="232" t="str">
        <f t="array" ref="V350">IFERROR(IF(INDEX(三跨两临近重点区段!$F:$F,MATCH(1,(MONTH(三跨两临近重点区段!$H:$H)=7)*(三跨两临近重点区段!$A:$A=D350),0))="已取消","已取消",INDEX(三跨两临近重点区段!$I:$I,MATCH(1,(MONTH(三跨两临近重点区段!$H:$H)=7)*(三跨两临近重点区段!$A:$A=D350)*(三跨两临近重点区段!$F:$F="现存区段"),0))),"")</f>
        <v/>
      </c>
      <c r="W350" s="268" t="str">
        <f t="array" ref="W350">IFERROR(IF(INDEX(三跨两临近重点区段!$F:$F,MATCH(1,(MONTH(三跨两临近重点区段!$H:$H)=8)*(三跨两临近重点区段!$A:$A=D350),0))="已取消","已取消",INDEX(三跨两临近重点区段!$H:$H,MATCH(1,(MONTH(三跨两临近重点区段!$H:$H)=8)*(三跨两临近重点区段!$A:$A=D350)*(三跨两临近重点区段!$F:$F="现存区段"),0))),"")</f>
        <v/>
      </c>
      <c r="X350" s="232" t="str">
        <f t="array" ref="X350">IFERROR(IF(INDEX(三跨两临近重点区段!$F:$F,MATCH(1,(MONTH(三跨两临近重点区段!$H:$H)=8)*(三跨两临近重点区段!$A:$A=D350),0))="已取消","已取消",INDEX(三跨两临近重点区段!$I:$I,MATCH(1,(MONTH(三跨两临近重点区段!$H:$H)=8)*(三跨两临近重点区段!$A:$A=D350)*(三跨两临近重点区段!$F:$F="现存区段"),0))),"")</f>
        <v/>
      </c>
      <c r="Y350" s="268" t="str">
        <f t="array" ref="Y350">IFERROR(IF(INDEX(三跨两临近重点区段!$F:$F,MATCH(1,(MONTH(三跨两临近重点区段!$H:$H)=9)*(三跨两临近重点区段!$A:$A=D350),0))="已取消","已取消",INDEX(三跨两临近重点区段!$H:$H,MATCH(1,(MONTH(三跨两临近重点区段!$H:$H)=9)*(三跨两临近重点区段!$A:$A=D350)*(三跨两临近重点区段!$F:$F="现存区段"),0))),"")</f>
        <v/>
      </c>
      <c r="Z350" s="232" t="str">
        <f t="array" ref="Z350">IFERROR(IF(INDEX(三跨两临近重点区段!$F:$F,MATCH(1,(MONTH(三跨两临近重点区段!$H:$H)=9)*(三跨两临近重点区段!$A:$A=D350),0))="已取消","已取消",INDEX(三跨两临近重点区段!$I:$I,MATCH(1,(MONTH(三跨两临近重点区段!$H:$H)=9)*(三跨两临近重点区段!$A:$A=D350)*(三跨两临近重点区段!$F:$F="现存区段"),0))),"")</f>
        <v/>
      </c>
      <c r="AA350" s="268" t="str">
        <f t="array" ref="AA350">IFERROR(IF(INDEX(三跨两临近重点区段!$F:$F,MATCH(1,(MONTH(三跨两临近重点区段!$H:$H)=10)*(三跨两临近重点区段!$A:$A=D350),0))="已取消","已取消",INDEX(三跨两临近重点区段!$H:$H,MATCH(1,(MONTH(三跨两临近重点区段!$H:$H)=10)*(三跨两临近重点区段!$A:$A=D350)*(三跨两临近重点区段!$F:$F="现存区段"),0))),"")</f>
        <v/>
      </c>
      <c r="AB350" s="72" t="str">
        <f t="array" ref="AB350">IFERROR(IF(INDEX(三跨两临近重点区段!$F:$F,MATCH(1,(MONTH(三跨两临近重点区段!$H:$H)=10)*(三跨两临近重点区段!$A:$A=D350),0))="已取消","已取消",INDEX(三跨两临近重点区段!$I:$I,MATCH(1,(MONTH(三跨两临近重点区段!$H:$H)=10)*(三跨两临近重点区段!$A:$A=D350)*(三跨两临近重点区段!$F:$F="现存区段"),0))),"")</f>
        <v/>
      </c>
      <c r="AC350" s="284" t="str">
        <f t="array" ref="AC350">IFERROR(IF(INDEX(三跨两临近重点区段!$F:$F,MATCH(1,(MONTH(三跨两临近重点区段!$H:$H)=11)*(三跨两临近重点区段!$A:$A=D350),0))="已取消","已取消",INDEX(三跨两临近重点区段!$H:$H,MATCH(1,(MONTH(三跨两临近重点区段!$H:$H)=11)*(三跨两临近重点区段!$A:$A=D350)*(三跨两临近重点区段!$F:$F="现存区段"),0))),"")</f>
        <v/>
      </c>
      <c r="AD350" s="72" t="str">
        <f t="array" ref="AD350">IFERROR(IF(INDEX(三跨两临近重点区段!$F:$F,MATCH(1,(MONTH(三跨两临近重点区段!$H:$H)=11)*(三跨两临近重点区段!$A:$A=D350),0))="已取消","已取消",INDEX(三跨两临近重点区段!$I:$I,MATCH(1,(MONTH(三跨两临近重点区段!$H:$H)=11)*(三跨两临近重点区段!$A:$A=D350)*(三跨两临近重点区段!$F:$F="现存区段"),0))),"")</f>
        <v/>
      </c>
      <c r="AE350" s="284" t="str">
        <f t="array" ref="AE350">IFERROR(IF(INDEX(三跨两临近重点区段!$F:$F,MATCH(1,(MONTH(三跨两临近重点区段!$H:$H)=12)*(三跨两临近重点区段!$A:$A=D350),0))="已取消","已取消",INDEX(三跨两临近重点区段!$H:$H,MATCH(1,(MONTH(三跨两临近重点区段!$H:$H)=12)*(三跨两临近重点区段!$A:$A=D350)*(三跨两临近重点区段!$F:$F="现存区段"),0))),"")</f>
        <v/>
      </c>
      <c r="AF350" s="72" t="str">
        <f t="array" ref="AF350">IFERROR(IF(INDEX(三跨两临近重点区段!$F:$F,MATCH(1,(MONTH(三跨两临近重点区段!$H:$H)=12)*(三跨两临近重点区段!$A:$A=D350),0))="已取消","已取消",INDEX(三跨两临近重点区段!$I:$I,MATCH(1,(MONTH(三跨两临近重点区段!$H:$H)=12)*(三跨两临近重点区段!$A:$A=D350)*(三跨两临近重点区段!$F:$F="现存区段"),0))),"")</f>
        <v/>
      </c>
      <c r="AH350" t="e">
        <f t="array" ref="AH350">INDEX(三跨两临近重点区段!$G:$G,MATCH(D350,三跨两临近重点区段!$A:$A,0))</f>
        <v>#N/A</v>
      </c>
    </row>
    <row r="351" ht="14.25" spans="1:34">
      <c r="A351" s="263" t="s">
        <v>363</v>
      </c>
      <c r="B351" s="264" t="s">
        <v>2144</v>
      </c>
      <c r="C351" s="263" t="s">
        <v>2177</v>
      </c>
      <c r="D351" s="263" t="s">
        <v>2676</v>
      </c>
      <c r="E351" s="265" t="s">
        <v>2142</v>
      </c>
      <c r="F351" s="264" t="s">
        <v>125</v>
      </c>
      <c r="G351" s="263" t="s">
        <v>2143</v>
      </c>
      <c r="H351" s="263" t="s">
        <v>543</v>
      </c>
      <c r="I351" s="288"/>
      <c r="J351" s="196"/>
      <c r="K351" s="196"/>
      <c r="L351" s="196"/>
      <c r="M351" s="270"/>
      <c r="N351" s="270"/>
      <c r="O351" s="33"/>
      <c r="P351" s="107"/>
      <c r="Q351" s="279"/>
      <c r="R351" s="279"/>
      <c r="S351" s="278">
        <v>45456</v>
      </c>
      <c r="T351" s="279" t="s">
        <v>2117</v>
      </c>
      <c r="U351" s="268" t="str">
        <f t="array" ref="U351">IFERROR(IF(INDEX(三跨两临近重点区段!$F:$F,MATCH(1,(MONTH(三跨两临近重点区段!$H:$H)=7)*(三跨两临近重点区段!$A:$A=D351),0))="已取消","已取消",INDEX(三跨两临近重点区段!$H:$H,MATCH(1,(MONTH(三跨两临近重点区段!$H:$H)=7)*(三跨两临近重点区段!$A:$A=D351)*(三跨两临近重点区段!$F:$F="现存区段"),0))),"")</f>
        <v/>
      </c>
      <c r="V351" s="232" t="str">
        <f t="array" ref="V351">IFERROR(IF(INDEX(三跨两临近重点区段!$F:$F,MATCH(1,(MONTH(三跨两临近重点区段!$H:$H)=7)*(三跨两临近重点区段!$A:$A=D351),0))="已取消","已取消",INDEX(三跨两临近重点区段!$I:$I,MATCH(1,(MONTH(三跨两临近重点区段!$H:$H)=7)*(三跨两临近重点区段!$A:$A=D351)*(三跨两临近重点区段!$F:$F="现存区段"),0))),"")</f>
        <v/>
      </c>
      <c r="W351" s="268" t="str">
        <f t="array" ref="W351">IFERROR(IF(INDEX(三跨两临近重点区段!$F:$F,MATCH(1,(MONTH(三跨两临近重点区段!$H:$H)=8)*(三跨两临近重点区段!$A:$A=D351),0))="已取消","已取消",INDEX(三跨两临近重点区段!$H:$H,MATCH(1,(MONTH(三跨两临近重点区段!$H:$H)=8)*(三跨两临近重点区段!$A:$A=D351)*(三跨两临近重点区段!$F:$F="现存区段"),0))),"")</f>
        <v/>
      </c>
      <c r="X351" s="232" t="str">
        <f t="array" ref="X351">IFERROR(IF(INDEX(三跨两临近重点区段!$F:$F,MATCH(1,(MONTH(三跨两临近重点区段!$H:$H)=8)*(三跨两临近重点区段!$A:$A=D351),0))="已取消","已取消",INDEX(三跨两临近重点区段!$I:$I,MATCH(1,(MONTH(三跨两临近重点区段!$H:$H)=8)*(三跨两临近重点区段!$A:$A=D351)*(三跨两临近重点区段!$F:$F="现存区段"),0))),"")</f>
        <v/>
      </c>
      <c r="Y351" s="268" t="str">
        <f t="array" ref="Y351">IFERROR(IF(INDEX(三跨两临近重点区段!$F:$F,MATCH(1,(MONTH(三跨两临近重点区段!$H:$H)=9)*(三跨两临近重点区段!$A:$A=D351),0))="已取消","已取消",INDEX(三跨两临近重点区段!$H:$H,MATCH(1,(MONTH(三跨两临近重点区段!$H:$H)=9)*(三跨两临近重点区段!$A:$A=D351)*(三跨两临近重点区段!$F:$F="现存区段"),0))),"")</f>
        <v/>
      </c>
      <c r="Z351" s="232" t="str">
        <f t="array" ref="Z351">IFERROR(IF(INDEX(三跨两临近重点区段!$F:$F,MATCH(1,(MONTH(三跨两临近重点区段!$H:$H)=9)*(三跨两临近重点区段!$A:$A=D351),0))="已取消","已取消",INDEX(三跨两临近重点区段!$I:$I,MATCH(1,(MONTH(三跨两临近重点区段!$H:$H)=9)*(三跨两临近重点区段!$A:$A=D351)*(三跨两临近重点区段!$F:$F="现存区段"),0))),"")</f>
        <v/>
      </c>
      <c r="AA351" s="268" t="str">
        <f t="array" ref="AA351">IFERROR(IF(INDEX(三跨两临近重点区段!$F:$F,MATCH(1,(MONTH(三跨两临近重点区段!$H:$H)=10)*(三跨两临近重点区段!$A:$A=D351),0))="已取消","已取消",INDEX(三跨两临近重点区段!$H:$H,MATCH(1,(MONTH(三跨两临近重点区段!$H:$H)=10)*(三跨两临近重点区段!$A:$A=D351)*(三跨两临近重点区段!$F:$F="现存区段"),0))),"")</f>
        <v/>
      </c>
      <c r="AB351" s="72" t="str">
        <f t="array" ref="AB351">IFERROR(IF(INDEX(三跨两临近重点区段!$F:$F,MATCH(1,(MONTH(三跨两临近重点区段!$H:$H)=10)*(三跨两临近重点区段!$A:$A=D351),0))="已取消","已取消",INDEX(三跨两临近重点区段!$I:$I,MATCH(1,(MONTH(三跨两临近重点区段!$H:$H)=10)*(三跨两临近重点区段!$A:$A=D351)*(三跨两临近重点区段!$F:$F="现存区段"),0))),"")</f>
        <v/>
      </c>
      <c r="AC351" s="284" t="str">
        <f t="array" ref="AC351">IFERROR(IF(INDEX(三跨两临近重点区段!$F:$F,MATCH(1,(MONTH(三跨两临近重点区段!$H:$H)=11)*(三跨两临近重点区段!$A:$A=D351),0))="已取消","已取消",INDEX(三跨两临近重点区段!$H:$H,MATCH(1,(MONTH(三跨两临近重点区段!$H:$H)=11)*(三跨两临近重点区段!$A:$A=D351)*(三跨两临近重点区段!$F:$F="现存区段"),0))),"")</f>
        <v/>
      </c>
      <c r="AD351" s="72" t="str">
        <f t="array" ref="AD351">IFERROR(IF(INDEX(三跨两临近重点区段!$F:$F,MATCH(1,(MONTH(三跨两临近重点区段!$H:$H)=11)*(三跨两临近重点区段!$A:$A=D351),0))="已取消","已取消",INDEX(三跨两临近重点区段!$I:$I,MATCH(1,(MONTH(三跨两临近重点区段!$H:$H)=11)*(三跨两临近重点区段!$A:$A=D351)*(三跨两临近重点区段!$F:$F="现存区段"),0))),"")</f>
        <v/>
      </c>
      <c r="AE351" s="284" t="str">
        <f t="array" ref="AE351">IFERROR(IF(INDEX(三跨两临近重点区段!$F:$F,MATCH(1,(MONTH(三跨两临近重点区段!$H:$H)=12)*(三跨两临近重点区段!$A:$A=D351),0))="已取消","已取消",INDEX(三跨两临近重点区段!$H:$H,MATCH(1,(MONTH(三跨两临近重点区段!$H:$H)=12)*(三跨两临近重点区段!$A:$A=D351)*(三跨两临近重点区段!$F:$F="现存区段"),0))),"")</f>
        <v/>
      </c>
      <c r="AF351" s="72" t="str">
        <f t="array" ref="AF351">IFERROR(IF(INDEX(三跨两临近重点区段!$F:$F,MATCH(1,(MONTH(三跨两临近重点区段!$H:$H)=12)*(三跨两临近重点区段!$A:$A=D351),0))="已取消","已取消",INDEX(三跨两临近重点区段!$I:$I,MATCH(1,(MONTH(三跨两临近重点区段!$H:$H)=12)*(三跨两临近重点区段!$A:$A=D351)*(三跨两临近重点区段!$F:$F="现存区段"),0))),"")</f>
        <v/>
      </c>
      <c r="AH351" t="e">
        <f t="array" ref="AH351">INDEX(三跨两临近重点区段!$G:$G,MATCH(D351,三跨两临近重点区段!$A:$A,0))</f>
        <v>#N/A</v>
      </c>
    </row>
    <row r="352" ht="14.25" spans="1:34">
      <c r="A352" s="263" t="s">
        <v>363</v>
      </c>
      <c r="B352" s="264" t="s">
        <v>2144</v>
      </c>
      <c r="C352" s="263" t="s">
        <v>2113</v>
      </c>
      <c r="D352" s="263" t="s">
        <v>2677</v>
      </c>
      <c r="E352" s="265" t="s">
        <v>2142</v>
      </c>
      <c r="F352" s="264" t="s">
        <v>125</v>
      </c>
      <c r="G352" s="263" t="s">
        <v>2143</v>
      </c>
      <c r="H352" s="263" t="s">
        <v>543</v>
      </c>
      <c r="I352" s="288"/>
      <c r="J352" s="196"/>
      <c r="K352" s="196"/>
      <c r="L352" s="196"/>
      <c r="M352" s="270"/>
      <c r="N352" s="270"/>
      <c r="O352" s="33"/>
      <c r="P352" s="107"/>
      <c r="Q352" s="279"/>
      <c r="R352" s="279"/>
      <c r="S352" s="278">
        <v>45456</v>
      </c>
      <c r="T352" s="279" t="s">
        <v>2117</v>
      </c>
      <c r="U352" s="268" t="str">
        <f t="array" ref="U352">IFERROR(IF(INDEX(三跨两临近重点区段!$F:$F,MATCH(1,(MONTH(三跨两临近重点区段!$H:$H)=7)*(三跨两临近重点区段!$A:$A=D352),0))="已取消","已取消",INDEX(三跨两临近重点区段!$H:$H,MATCH(1,(MONTH(三跨两临近重点区段!$H:$H)=7)*(三跨两临近重点区段!$A:$A=D352)*(三跨两临近重点区段!$F:$F="现存区段"),0))),"")</f>
        <v/>
      </c>
      <c r="V352" s="232" t="str">
        <f t="array" ref="V352">IFERROR(IF(INDEX(三跨两临近重点区段!$F:$F,MATCH(1,(MONTH(三跨两临近重点区段!$H:$H)=7)*(三跨两临近重点区段!$A:$A=D352),0))="已取消","已取消",INDEX(三跨两临近重点区段!$I:$I,MATCH(1,(MONTH(三跨两临近重点区段!$H:$H)=7)*(三跨两临近重点区段!$A:$A=D352)*(三跨两临近重点区段!$F:$F="现存区段"),0))),"")</f>
        <v/>
      </c>
      <c r="W352" s="268" t="str">
        <f t="array" ref="W352">IFERROR(IF(INDEX(三跨两临近重点区段!$F:$F,MATCH(1,(MONTH(三跨两临近重点区段!$H:$H)=8)*(三跨两临近重点区段!$A:$A=D352),0))="已取消","已取消",INDEX(三跨两临近重点区段!$H:$H,MATCH(1,(MONTH(三跨两临近重点区段!$H:$H)=8)*(三跨两临近重点区段!$A:$A=D352)*(三跨两临近重点区段!$F:$F="现存区段"),0))),"")</f>
        <v/>
      </c>
      <c r="X352" s="232" t="str">
        <f t="array" ref="X352">IFERROR(IF(INDEX(三跨两临近重点区段!$F:$F,MATCH(1,(MONTH(三跨两临近重点区段!$H:$H)=8)*(三跨两临近重点区段!$A:$A=D352),0))="已取消","已取消",INDEX(三跨两临近重点区段!$I:$I,MATCH(1,(MONTH(三跨两临近重点区段!$H:$H)=8)*(三跨两临近重点区段!$A:$A=D352)*(三跨两临近重点区段!$F:$F="现存区段"),0))),"")</f>
        <v/>
      </c>
      <c r="Y352" s="268" t="str">
        <f t="array" ref="Y352">IFERROR(IF(INDEX(三跨两临近重点区段!$F:$F,MATCH(1,(MONTH(三跨两临近重点区段!$H:$H)=9)*(三跨两临近重点区段!$A:$A=D352),0))="已取消","已取消",INDEX(三跨两临近重点区段!$H:$H,MATCH(1,(MONTH(三跨两临近重点区段!$H:$H)=9)*(三跨两临近重点区段!$A:$A=D352)*(三跨两临近重点区段!$F:$F="现存区段"),0))),"")</f>
        <v/>
      </c>
      <c r="Z352" s="232" t="str">
        <f t="array" ref="Z352">IFERROR(IF(INDEX(三跨两临近重点区段!$F:$F,MATCH(1,(MONTH(三跨两临近重点区段!$H:$H)=9)*(三跨两临近重点区段!$A:$A=D352),0))="已取消","已取消",INDEX(三跨两临近重点区段!$I:$I,MATCH(1,(MONTH(三跨两临近重点区段!$H:$H)=9)*(三跨两临近重点区段!$A:$A=D352)*(三跨两临近重点区段!$F:$F="现存区段"),0))),"")</f>
        <v/>
      </c>
      <c r="AA352" s="268" t="str">
        <f t="array" ref="AA352">IFERROR(IF(INDEX(三跨两临近重点区段!$F:$F,MATCH(1,(MONTH(三跨两临近重点区段!$H:$H)=10)*(三跨两临近重点区段!$A:$A=D352),0))="已取消","已取消",INDEX(三跨两临近重点区段!$H:$H,MATCH(1,(MONTH(三跨两临近重点区段!$H:$H)=10)*(三跨两临近重点区段!$A:$A=D352)*(三跨两临近重点区段!$F:$F="现存区段"),0))),"")</f>
        <v/>
      </c>
      <c r="AB352" s="72" t="str">
        <f t="array" ref="AB352">IFERROR(IF(INDEX(三跨两临近重点区段!$F:$F,MATCH(1,(MONTH(三跨两临近重点区段!$H:$H)=10)*(三跨两临近重点区段!$A:$A=D352),0))="已取消","已取消",INDEX(三跨两临近重点区段!$I:$I,MATCH(1,(MONTH(三跨两临近重点区段!$H:$H)=10)*(三跨两临近重点区段!$A:$A=D352)*(三跨两临近重点区段!$F:$F="现存区段"),0))),"")</f>
        <v/>
      </c>
      <c r="AC352" s="284" t="str">
        <f t="array" ref="AC352">IFERROR(IF(INDEX(三跨两临近重点区段!$F:$F,MATCH(1,(MONTH(三跨两临近重点区段!$H:$H)=11)*(三跨两临近重点区段!$A:$A=D352),0))="已取消","已取消",INDEX(三跨两临近重点区段!$H:$H,MATCH(1,(MONTH(三跨两临近重点区段!$H:$H)=11)*(三跨两临近重点区段!$A:$A=D352)*(三跨两临近重点区段!$F:$F="现存区段"),0))),"")</f>
        <v/>
      </c>
      <c r="AD352" s="72" t="str">
        <f t="array" ref="AD352">IFERROR(IF(INDEX(三跨两临近重点区段!$F:$F,MATCH(1,(MONTH(三跨两临近重点区段!$H:$H)=11)*(三跨两临近重点区段!$A:$A=D352),0))="已取消","已取消",INDEX(三跨两临近重点区段!$I:$I,MATCH(1,(MONTH(三跨两临近重点区段!$H:$H)=11)*(三跨两临近重点区段!$A:$A=D352)*(三跨两临近重点区段!$F:$F="现存区段"),0))),"")</f>
        <v/>
      </c>
      <c r="AE352" s="284" t="str">
        <f t="array" ref="AE352">IFERROR(IF(INDEX(三跨两临近重点区段!$F:$F,MATCH(1,(MONTH(三跨两临近重点区段!$H:$H)=12)*(三跨两临近重点区段!$A:$A=D352),0))="已取消","已取消",INDEX(三跨两临近重点区段!$H:$H,MATCH(1,(MONTH(三跨两临近重点区段!$H:$H)=12)*(三跨两临近重点区段!$A:$A=D352)*(三跨两临近重点区段!$F:$F="现存区段"),0))),"")</f>
        <v/>
      </c>
      <c r="AF352" s="72" t="str">
        <f t="array" ref="AF352">IFERROR(IF(INDEX(三跨两临近重点区段!$F:$F,MATCH(1,(MONTH(三跨两临近重点区段!$H:$H)=12)*(三跨两临近重点区段!$A:$A=D352),0))="已取消","已取消",INDEX(三跨两临近重点区段!$I:$I,MATCH(1,(MONTH(三跨两临近重点区段!$H:$H)=12)*(三跨两临近重点区段!$A:$A=D352)*(三跨两临近重点区段!$F:$F="现存区段"),0))),"")</f>
        <v/>
      </c>
      <c r="AH352" t="e">
        <f t="array" ref="AH352">INDEX(三跨两临近重点区段!$G:$G,MATCH(D352,三跨两临近重点区段!$A:$A,0))</f>
        <v>#N/A</v>
      </c>
    </row>
    <row r="353" ht="14.25" spans="1:34">
      <c r="A353" s="263" t="s">
        <v>363</v>
      </c>
      <c r="B353" s="264" t="s">
        <v>2144</v>
      </c>
      <c r="C353" s="263" t="s">
        <v>2678</v>
      </c>
      <c r="D353" s="263" t="s">
        <v>2679</v>
      </c>
      <c r="E353" s="265" t="s">
        <v>2142</v>
      </c>
      <c r="F353" s="264" t="s">
        <v>125</v>
      </c>
      <c r="G353" s="263" t="s">
        <v>2143</v>
      </c>
      <c r="H353" s="263" t="s">
        <v>543</v>
      </c>
      <c r="I353" s="288"/>
      <c r="J353" s="196"/>
      <c r="K353" s="196"/>
      <c r="L353" s="196"/>
      <c r="M353" s="270"/>
      <c r="N353" s="270"/>
      <c r="O353" s="33"/>
      <c r="P353" s="107"/>
      <c r="Q353" s="279"/>
      <c r="R353" s="279"/>
      <c r="S353" s="278">
        <v>45456</v>
      </c>
      <c r="T353" s="279" t="s">
        <v>2117</v>
      </c>
      <c r="U353" s="268" t="str">
        <f t="array" ref="U353">IFERROR(IF(INDEX(三跨两临近重点区段!$F:$F,MATCH(1,(MONTH(三跨两临近重点区段!$H:$H)=7)*(三跨两临近重点区段!$A:$A=D353),0))="已取消","已取消",INDEX(三跨两临近重点区段!$H:$H,MATCH(1,(MONTH(三跨两临近重点区段!$H:$H)=7)*(三跨两临近重点区段!$A:$A=D353)*(三跨两临近重点区段!$F:$F="现存区段"),0))),"")</f>
        <v/>
      </c>
      <c r="V353" s="232" t="str">
        <f t="array" ref="V353">IFERROR(IF(INDEX(三跨两临近重点区段!$F:$F,MATCH(1,(MONTH(三跨两临近重点区段!$H:$H)=7)*(三跨两临近重点区段!$A:$A=D353),0))="已取消","已取消",INDEX(三跨两临近重点区段!$I:$I,MATCH(1,(MONTH(三跨两临近重点区段!$H:$H)=7)*(三跨两临近重点区段!$A:$A=D353)*(三跨两临近重点区段!$F:$F="现存区段"),0))),"")</f>
        <v/>
      </c>
      <c r="W353" s="268" t="str">
        <f t="array" ref="W353">IFERROR(IF(INDEX(三跨两临近重点区段!$F:$F,MATCH(1,(MONTH(三跨两临近重点区段!$H:$H)=8)*(三跨两临近重点区段!$A:$A=D353),0))="已取消","已取消",INDEX(三跨两临近重点区段!$H:$H,MATCH(1,(MONTH(三跨两临近重点区段!$H:$H)=8)*(三跨两临近重点区段!$A:$A=D353)*(三跨两临近重点区段!$F:$F="现存区段"),0))),"")</f>
        <v/>
      </c>
      <c r="X353" s="232" t="str">
        <f t="array" ref="X353">IFERROR(IF(INDEX(三跨两临近重点区段!$F:$F,MATCH(1,(MONTH(三跨两临近重点区段!$H:$H)=8)*(三跨两临近重点区段!$A:$A=D353),0))="已取消","已取消",INDEX(三跨两临近重点区段!$I:$I,MATCH(1,(MONTH(三跨两临近重点区段!$H:$H)=8)*(三跨两临近重点区段!$A:$A=D353)*(三跨两临近重点区段!$F:$F="现存区段"),0))),"")</f>
        <v/>
      </c>
      <c r="Y353" s="268" t="str">
        <f t="array" ref="Y353">IFERROR(IF(INDEX(三跨两临近重点区段!$F:$F,MATCH(1,(MONTH(三跨两临近重点区段!$H:$H)=9)*(三跨两临近重点区段!$A:$A=D353),0))="已取消","已取消",INDEX(三跨两临近重点区段!$H:$H,MATCH(1,(MONTH(三跨两临近重点区段!$H:$H)=9)*(三跨两临近重点区段!$A:$A=D353)*(三跨两临近重点区段!$F:$F="现存区段"),0))),"")</f>
        <v/>
      </c>
      <c r="Z353" s="232" t="str">
        <f t="array" ref="Z353">IFERROR(IF(INDEX(三跨两临近重点区段!$F:$F,MATCH(1,(MONTH(三跨两临近重点区段!$H:$H)=9)*(三跨两临近重点区段!$A:$A=D353),0))="已取消","已取消",INDEX(三跨两临近重点区段!$I:$I,MATCH(1,(MONTH(三跨两临近重点区段!$H:$H)=9)*(三跨两临近重点区段!$A:$A=D353)*(三跨两临近重点区段!$F:$F="现存区段"),0))),"")</f>
        <v/>
      </c>
      <c r="AA353" s="268" t="str">
        <f t="array" ref="AA353">IFERROR(IF(INDEX(三跨两临近重点区段!$F:$F,MATCH(1,(MONTH(三跨两临近重点区段!$H:$H)=10)*(三跨两临近重点区段!$A:$A=D353),0))="已取消","已取消",INDEX(三跨两临近重点区段!$H:$H,MATCH(1,(MONTH(三跨两临近重点区段!$H:$H)=10)*(三跨两临近重点区段!$A:$A=D353)*(三跨两临近重点区段!$F:$F="现存区段"),0))),"")</f>
        <v/>
      </c>
      <c r="AB353" s="72" t="str">
        <f t="array" ref="AB353">IFERROR(IF(INDEX(三跨两临近重点区段!$F:$F,MATCH(1,(MONTH(三跨两临近重点区段!$H:$H)=10)*(三跨两临近重点区段!$A:$A=D353),0))="已取消","已取消",INDEX(三跨两临近重点区段!$I:$I,MATCH(1,(MONTH(三跨两临近重点区段!$H:$H)=10)*(三跨两临近重点区段!$A:$A=D353)*(三跨两临近重点区段!$F:$F="现存区段"),0))),"")</f>
        <v/>
      </c>
      <c r="AC353" s="284" t="str">
        <f t="array" ref="AC353">IFERROR(IF(INDEX(三跨两临近重点区段!$F:$F,MATCH(1,(MONTH(三跨两临近重点区段!$H:$H)=11)*(三跨两临近重点区段!$A:$A=D353),0))="已取消","已取消",INDEX(三跨两临近重点区段!$H:$H,MATCH(1,(MONTH(三跨两临近重点区段!$H:$H)=11)*(三跨两临近重点区段!$A:$A=D353)*(三跨两临近重点区段!$F:$F="现存区段"),0))),"")</f>
        <v/>
      </c>
      <c r="AD353" s="72" t="str">
        <f t="array" ref="AD353">IFERROR(IF(INDEX(三跨两临近重点区段!$F:$F,MATCH(1,(MONTH(三跨两临近重点区段!$H:$H)=11)*(三跨两临近重点区段!$A:$A=D353),0))="已取消","已取消",INDEX(三跨两临近重点区段!$I:$I,MATCH(1,(MONTH(三跨两临近重点区段!$H:$H)=11)*(三跨两临近重点区段!$A:$A=D353)*(三跨两临近重点区段!$F:$F="现存区段"),0))),"")</f>
        <v/>
      </c>
      <c r="AE353" s="284" t="str">
        <f t="array" ref="AE353">IFERROR(IF(INDEX(三跨两临近重点区段!$F:$F,MATCH(1,(MONTH(三跨两临近重点区段!$H:$H)=12)*(三跨两临近重点区段!$A:$A=D353),0))="已取消","已取消",INDEX(三跨两临近重点区段!$H:$H,MATCH(1,(MONTH(三跨两临近重点区段!$H:$H)=12)*(三跨两临近重点区段!$A:$A=D353)*(三跨两临近重点区段!$F:$F="现存区段"),0))),"")</f>
        <v/>
      </c>
      <c r="AF353" s="72" t="str">
        <f t="array" ref="AF353">IFERROR(IF(INDEX(三跨两临近重点区段!$F:$F,MATCH(1,(MONTH(三跨两临近重点区段!$H:$H)=12)*(三跨两临近重点区段!$A:$A=D353),0))="已取消","已取消",INDEX(三跨两临近重点区段!$I:$I,MATCH(1,(MONTH(三跨两临近重点区段!$H:$H)=12)*(三跨两临近重点区段!$A:$A=D353)*(三跨两临近重点区段!$F:$F="现存区段"),0))),"")</f>
        <v/>
      </c>
      <c r="AH353" t="e">
        <f t="array" ref="AH353">INDEX(三跨两临近重点区段!$G:$G,MATCH(D353,三跨两临近重点区段!$A:$A,0))</f>
        <v>#N/A</v>
      </c>
    </row>
    <row r="354" ht="14.25" spans="1:34">
      <c r="A354" s="263" t="s">
        <v>363</v>
      </c>
      <c r="B354" s="264" t="s">
        <v>2139</v>
      </c>
      <c r="C354" s="263" t="s">
        <v>2656</v>
      </c>
      <c r="D354" s="263" t="s">
        <v>2680</v>
      </c>
      <c r="E354" s="265" t="s">
        <v>2142</v>
      </c>
      <c r="F354" s="264" t="s">
        <v>125</v>
      </c>
      <c r="G354" s="263" t="s">
        <v>2143</v>
      </c>
      <c r="H354" s="263" t="s">
        <v>543</v>
      </c>
      <c r="I354" s="288"/>
      <c r="J354" s="196"/>
      <c r="K354" s="196"/>
      <c r="L354" s="196"/>
      <c r="M354" s="270"/>
      <c r="N354" s="270"/>
      <c r="O354" s="33"/>
      <c r="P354" s="107"/>
      <c r="Q354" s="279"/>
      <c r="R354" s="279"/>
      <c r="S354" s="278">
        <v>45456</v>
      </c>
      <c r="T354" s="279" t="s">
        <v>2117</v>
      </c>
      <c r="U354" s="268" t="str">
        <f t="array" ref="U354">IFERROR(IF(INDEX(三跨两临近重点区段!$F:$F,MATCH(1,(MONTH(三跨两临近重点区段!$H:$H)=7)*(三跨两临近重点区段!$A:$A=D354),0))="已取消","已取消",INDEX(三跨两临近重点区段!$H:$H,MATCH(1,(MONTH(三跨两临近重点区段!$H:$H)=7)*(三跨两临近重点区段!$A:$A=D354)*(三跨两临近重点区段!$F:$F="现存区段"),0))),"")</f>
        <v/>
      </c>
      <c r="V354" s="232" t="str">
        <f t="array" ref="V354">IFERROR(IF(INDEX(三跨两临近重点区段!$F:$F,MATCH(1,(MONTH(三跨两临近重点区段!$H:$H)=7)*(三跨两临近重点区段!$A:$A=D354),0))="已取消","已取消",INDEX(三跨两临近重点区段!$I:$I,MATCH(1,(MONTH(三跨两临近重点区段!$H:$H)=7)*(三跨两临近重点区段!$A:$A=D354)*(三跨两临近重点区段!$F:$F="现存区段"),0))),"")</f>
        <v/>
      </c>
      <c r="W354" s="268" t="str">
        <f t="array" ref="W354">IFERROR(IF(INDEX(三跨两临近重点区段!$F:$F,MATCH(1,(MONTH(三跨两临近重点区段!$H:$H)=8)*(三跨两临近重点区段!$A:$A=D354),0))="已取消","已取消",INDEX(三跨两临近重点区段!$H:$H,MATCH(1,(MONTH(三跨两临近重点区段!$H:$H)=8)*(三跨两临近重点区段!$A:$A=D354)*(三跨两临近重点区段!$F:$F="现存区段"),0))),"")</f>
        <v/>
      </c>
      <c r="X354" s="232" t="str">
        <f t="array" ref="X354">IFERROR(IF(INDEX(三跨两临近重点区段!$F:$F,MATCH(1,(MONTH(三跨两临近重点区段!$H:$H)=8)*(三跨两临近重点区段!$A:$A=D354),0))="已取消","已取消",INDEX(三跨两临近重点区段!$I:$I,MATCH(1,(MONTH(三跨两临近重点区段!$H:$H)=8)*(三跨两临近重点区段!$A:$A=D354)*(三跨两临近重点区段!$F:$F="现存区段"),0))),"")</f>
        <v/>
      </c>
      <c r="Y354" s="268" t="str">
        <f t="array" ref="Y354">IFERROR(IF(INDEX(三跨两临近重点区段!$F:$F,MATCH(1,(MONTH(三跨两临近重点区段!$H:$H)=9)*(三跨两临近重点区段!$A:$A=D354),0))="已取消","已取消",INDEX(三跨两临近重点区段!$H:$H,MATCH(1,(MONTH(三跨两临近重点区段!$H:$H)=9)*(三跨两临近重点区段!$A:$A=D354)*(三跨两临近重点区段!$F:$F="现存区段"),0))),"")</f>
        <v/>
      </c>
      <c r="Z354" s="232" t="str">
        <f t="array" ref="Z354">IFERROR(IF(INDEX(三跨两临近重点区段!$F:$F,MATCH(1,(MONTH(三跨两临近重点区段!$H:$H)=9)*(三跨两临近重点区段!$A:$A=D354),0))="已取消","已取消",INDEX(三跨两临近重点区段!$I:$I,MATCH(1,(MONTH(三跨两临近重点区段!$H:$H)=9)*(三跨两临近重点区段!$A:$A=D354)*(三跨两临近重点区段!$F:$F="现存区段"),0))),"")</f>
        <v/>
      </c>
      <c r="AA354" s="268" t="str">
        <f t="array" ref="AA354">IFERROR(IF(INDEX(三跨两临近重点区段!$F:$F,MATCH(1,(MONTH(三跨两临近重点区段!$H:$H)=10)*(三跨两临近重点区段!$A:$A=D354),0))="已取消","已取消",INDEX(三跨两临近重点区段!$H:$H,MATCH(1,(MONTH(三跨两临近重点区段!$H:$H)=10)*(三跨两临近重点区段!$A:$A=D354)*(三跨两临近重点区段!$F:$F="现存区段"),0))),"")</f>
        <v/>
      </c>
      <c r="AB354" s="72" t="str">
        <f t="array" ref="AB354">IFERROR(IF(INDEX(三跨两临近重点区段!$F:$F,MATCH(1,(MONTH(三跨两临近重点区段!$H:$H)=10)*(三跨两临近重点区段!$A:$A=D354),0))="已取消","已取消",INDEX(三跨两临近重点区段!$I:$I,MATCH(1,(MONTH(三跨两临近重点区段!$H:$H)=10)*(三跨两临近重点区段!$A:$A=D354)*(三跨两临近重点区段!$F:$F="现存区段"),0))),"")</f>
        <v/>
      </c>
      <c r="AC354" s="284" t="str">
        <f t="array" ref="AC354">IFERROR(IF(INDEX(三跨两临近重点区段!$F:$F,MATCH(1,(MONTH(三跨两临近重点区段!$H:$H)=11)*(三跨两临近重点区段!$A:$A=D354),0))="已取消","已取消",INDEX(三跨两临近重点区段!$H:$H,MATCH(1,(MONTH(三跨两临近重点区段!$H:$H)=11)*(三跨两临近重点区段!$A:$A=D354)*(三跨两临近重点区段!$F:$F="现存区段"),0))),"")</f>
        <v/>
      </c>
      <c r="AD354" s="72" t="str">
        <f t="array" ref="AD354">IFERROR(IF(INDEX(三跨两临近重点区段!$F:$F,MATCH(1,(MONTH(三跨两临近重点区段!$H:$H)=11)*(三跨两临近重点区段!$A:$A=D354),0))="已取消","已取消",INDEX(三跨两临近重点区段!$I:$I,MATCH(1,(MONTH(三跨两临近重点区段!$H:$H)=11)*(三跨两临近重点区段!$A:$A=D354)*(三跨两临近重点区段!$F:$F="现存区段"),0))),"")</f>
        <v/>
      </c>
      <c r="AE354" s="284" t="str">
        <f t="array" ref="AE354">IFERROR(IF(INDEX(三跨两临近重点区段!$F:$F,MATCH(1,(MONTH(三跨两临近重点区段!$H:$H)=12)*(三跨两临近重点区段!$A:$A=D354),0))="已取消","已取消",INDEX(三跨两临近重点区段!$H:$H,MATCH(1,(MONTH(三跨两临近重点区段!$H:$H)=12)*(三跨两临近重点区段!$A:$A=D354)*(三跨两临近重点区段!$F:$F="现存区段"),0))),"")</f>
        <v/>
      </c>
      <c r="AF354" s="72" t="str">
        <f t="array" ref="AF354">IFERROR(IF(INDEX(三跨两临近重点区段!$F:$F,MATCH(1,(MONTH(三跨两临近重点区段!$H:$H)=12)*(三跨两临近重点区段!$A:$A=D354),0))="已取消","已取消",INDEX(三跨两临近重点区段!$I:$I,MATCH(1,(MONTH(三跨两临近重点区段!$H:$H)=12)*(三跨两临近重点区段!$A:$A=D354)*(三跨两临近重点区段!$F:$F="现存区段"),0))),"")</f>
        <v/>
      </c>
      <c r="AH354" t="e">
        <f t="array" ref="AH354">INDEX(三跨两临近重点区段!$G:$G,MATCH(D354,三跨两临近重点区段!$A:$A,0))</f>
        <v>#N/A</v>
      </c>
    </row>
    <row r="355" ht="14.25" spans="1:34">
      <c r="A355" s="263" t="s">
        <v>363</v>
      </c>
      <c r="B355" s="264" t="s">
        <v>2139</v>
      </c>
      <c r="C355" s="263" t="s">
        <v>2681</v>
      </c>
      <c r="D355" s="263" t="s">
        <v>2682</v>
      </c>
      <c r="E355" s="265" t="s">
        <v>2142</v>
      </c>
      <c r="F355" s="264" t="s">
        <v>125</v>
      </c>
      <c r="G355" s="263" t="s">
        <v>2143</v>
      </c>
      <c r="H355" s="263" t="s">
        <v>543</v>
      </c>
      <c r="I355" s="288"/>
      <c r="J355" s="196"/>
      <c r="K355" s="196"/>
      <c r="L355" s="196"/>
      <c r="M355" s="270"/>
      <c r="N355" s="270"/>
      <c r="O355" s="33"/>
      <c r="P355" s="107"/>
      <c r="Q355" s="279"/>
      <c r="R355" s="279"/>
      <c r="S355" s="278">
        <v>45456</v>
      </c>
      <c r="T355" s="279" t="s">
        <v>2117</v>
      </c>
      <c r="U355" s="268" t="str">
        <f t="array" ref="U355">IFERROR(IF(INDEX(三跨两临近重点区段!$F:$F,MATCH(1,(MONTH(三跨两临近重点区段!$H:$H)=7)*(三跨两临近重点区段!$A:$A=D355),0))="已取消","已取消",INDEX(三跨两临近重点区段!$H:$H,MATCH(1,(MONTH(三跨两临近重点区段!$H:$H)=7)*(三跨两临近重点区段!$A:$A=D355)*(三跨两临近重点区段!$F:$F="现存区段"),0))),"")</f>
        <v/>
      </c>
      <c r="V355" s="232" t="str">
        <f t="array" ref="V355">IFERROR(IF(INDEX(三跨两临近重点区段!$F:$F,MATCH(1,(MONTH(三跨两临近重点区段!$H:$H)=7)*(三跨两临近重点区段!$A:$A=D355),0))="已取消","已取消",INDEX(三跨两临近重点区段!$I:$I,MATCH(1,(MONTH(三跨两临近重点区段!$H:$H)=7)*(三跨两临近重点区段!$A:$A=D355)*(三跨两临近重点区段!$F:$F="现存区段"),0))),"")</f>
        <v/>
      </c>
      <c r="W355" s="268" t="str">
        <f t="array" ref="W355">IFERROR(IF(INDEX(三跨两临近重点区段!$F:$F,MATCH(1,(MONTH(三跨两临近重点区段!$H:$H)=8)*(三跨两临近重点区段!$A:$A=D355),0))="已取消","已取消",INDEX(三跨两临近重点区段!$H:$H,MATCH(1,(MONTH(三跨两临近重点区段!$H:$H)=8)*(三跨两临近重点区段!$A:$A=D355)*(三跨两临近重点区段!$F:$F="现存区段"),0))),"")</f>
        <v/>
      </c>
      <c r="X355" s="232" t="str">
        <f t="array" ref="X355">IFERROR(IF(INDEX(三跨两临近重点区段!$F:$F,MATCH(1,(MONTH(三跨两临近重点区段!$H:$H)=8)*(三跨两临近重点区段!$A:$A=D355),0))="已取消","已取消",INDEX(三跨两临近重点区段!$I:$I,MATCH(1,(MONTH(三跨两临近重点区段!$H:$H)=8)*(三跨两临近重点区段!$A:$A=D355)*(三跨两临近重点区段!$F:$F="现存区段"),0))),"")</f>
        <v/>
      </c>
      <c r="Y355" s="268" t="str">
        <f t="array" ref="Y355">IFERROR(IF(INDEX(三跨两临近重点区段!$F:$F,MATCH(1,(MONTH(三跨两临近重点区段!$H:$H)=9)*(三跨两临近重点区段!$A:$A=D355),0))="已取消","已取消",INDEX(三跨两临近重点区段!$H:$H,MATCH(1,(MONTH(三跨两临近重点区段!$H:$H)=9)*(三跨两临近重点区段!$A:$A=D355)*(三跨两临近重点区段!$F:$F="现存区段"),0))),"")</f>
        <v/>
      </c>
      <c r="Z355" s="232" t="str">
        <f t="array" ref="Z355">IFERROR(IF(INDEX(三跨两临近重点区段!$F:$F,MATCH(1,(MONTH(三跨两临近重点区段!$H:$H)=9)*(三跨两临近重点区段!$A:$A=D355),0))="已取消","已取消",INDEX(三跨两临近重点区段!$I:$I,MATCH(1,(MONTH(三跨两临近重点区段!$H:$H)=9)*(三跨两临近重点区段!$A:$A=D355)*(三跨两临近重点区段!$F:$F="现存区段"),0))),"")</f>
        <v/>
      </c>
      <c r="AA355" s="268" t="str">
        <f t="array" ref="AA355">IFERROR(IF(INDEX(三跨两临近重点区段!$F:$F,MATCH(1,(MONTH(三跨两临近重点区段!$H:$H)=10)*(三跨两临近重点区段!$A:$A=D355),0))="已取消","已取消",INDEX(三跨两临近重点区段!$H:$H,MATCH(1,(MONTH(三跨两临近重点区段!$H:$H)=10)*(三跨两临近重点区段!$A:$A=D355)*(三跨两临近重点区段!$F:$F="现存区段"),0))),"")</f>
        <v/>
      </c>
      <c r="AB355" s="72" t="str">
        <f t="array" ref="AB355">IFERROR(IF(INDEX(三跨两临近重点区段!$F:$F,MATCH(1,(MONTH(三跨两临近重点区段!$H:$H)=10)*(三跨两临近重点区段!$A:$A=D355),0))="已取消","已取消",INDEX(三跨两临近重点区段!$I:$I,MATCH(1,(MONTH(三跨两临近重点区段!$H:$H)=10)*(三跨两临近重点区段!$A:$A=D355)*(三跨两临近重点区段!$F:$F="现存区段"),0))),"")</f>
        <v/>
      </c>
      <c r="AC355" s="284" t="str">
        <f t="array" ref="AC355">IFERROR(IF(INDEX(三跨两临近重点区段!$F:$F,MATCH(1,(MONTH(三跨两临近重点区段!$H:$H)=11)*(三跨两临近重点区段!$A:$A=D355),0))="已取消","已取消",INDEX(三跨两临近重点区段!$H:$H,MATCH(1,(MONTH(三跨两临近重点区段!$H:$H)=11)*(三跨两临近重点区段!$A:$A=D355)*(三跨两临近重点区段!$F:$F="现存区段"),0))),"")</f>
        <v/>
      </c>
      <c r="AD355" s="72" t="str">
        <f t="array" ref="AD355">IFERROR(IF(INDEX(三跨两临近重点区段!$F:$F,MATCH(1,(MONTH(三跨两临近重点区段!$H:$H)=11)*(三跨两临近重点区段!$A:$A=D355),0))="已取消","已取消",INDEX(三跨两临近重点区段!$I:$I,MATCH(1,(MONTH(三跨两临近重点区段!$H:$H)=11)*(三跨两临近重点区段!$A:$A=D355)*(三跨两临近重点区段!$F:$F="现存区段"),0))),"")</f>
        <v/>
      </c>
      <c r="AE355" s="284" t="str">
        <f t="array" ref="AE355">IFERROR(IF(INDEX(三跨两临近重点区段!$F:$F,MATCH(1,(MONTH(三跨两临近重点区段!$H:$H)=12)*(三跨两临近重点区段!$A:$A=D355),0))="已取消","已取消",INDEX(三跨两临近重点区段!$H:$H,MATCH(1,(MONTH(三跨两临近重点区段!$H:$H)=12)*(三跨两临近重点区段!$A:$A=D355)*(三跨两临近重点区段!$F:$F="现存区段"),0))),"")</f>
        <v/>
      </c>
      <c r="AF355" s="72" t="str">
        <f t="array" ref="AF355">IFERROR(IF(INDEX(三跨两临近重点区段!$F:$F,MATCH(1,(MONTH(三跨两临近重点区段!$H:$H)=12)*(三跨两临近重点区段!$A:$A=D355),0))="已取消","已取消",INDEX(三跨两临近重点区段!$I:$I,MATCH(1,(MONTH(三跨两临近重点区段!$H:$H)=12)*(三跨两临近重点区段!$A:$A=D355)*(三跨两临近重点区段!$F:$F="现存区段"),0))),"")</f>
        <v/>
      </c>
      <c r="AH355" t="e">
        <f t="array" ref="AH355">INDEX(三跨两临近重点区段!$G:$G,MATCH(D355,三跨两临近重点区段!$A:$A,0))</f>
        <v>#N/A</v>
      </c>
    </row>
    <row r="356" ht="14.25" spans="1:34">
      <c r="A356" s="263" t="s">
        <v>363</v>
      </c>
      <c r="B356" s="264" t="s">
        <v>2144</v>
      </c>
      <c r="C356" s="263" t="s">
        <v>2681</v>
      </c>
      <c r="D356" s="263" t="s">
        <v>2683</v>
      </c>
      <c r="E356" s="265" t="s">
        <v>2142</v>
      </c>
      <c r="F356" s="264" t="s">
        <v>125</v>
      </c>
      <c r="G356" s="263" t="s">
        <v>2143</v>
      </c>
      <c r="H356" s="263" t="s">
        <v>543</v>
      </c>
      <c r="I356" s="288"/>
      <c r="J356" s="196"/>
      <c r="K356" s="196"/>
      <c r="L356" s="196"/>
      <c r="M356" s="270"/>
      <c r="N356" s="270"/>
      <c r="O356" s="33"/>
      <c r="P356" s="107"/>
      <c r="Q356" s="279"/>
      <c r="R356" s="279"/>
      <c r="S356" s="278">
        <v>45456</v>
      </c>
      <c r="T356" s="279" t="s">
        <v>2117</v>
      </c>
      <c r="U356" s="268" t="str">
        <f t="array" ref="U356">IFERROR(IF(INDEX(三跨两临近重点区段!$F:$F,MATCH(1,(MONTH(三跨两临近重点区段!$H:$H)=7)*(三跨两临近重点区段!$A:$A=D356),0))="已取消","已取消",INDEX(三跨两临近重点区段!$H:$H,MATCH(1,(MONTH(三跨两临近重点区段!$H:$H)=7)*(三跨两临近重点区段!$A:$A=D356)*(三跨两临近重点区段!$F:$F="现存区段"),0))),"")</f>
        <v/>
      </c>
      <c r="V356" s="232" t="str">
        <f t="array" ref="V356">IFERROR(IF(INDEX(三跨两临近重点区段!$F:$F,MATCH(1,(MONTH(三跨两临近重点区段!$H:$H)=7)*(三跨两临近重点区段!$A:$A=D356),0))="已取消","已取消",INDEX(三跨两临近重点区段!$I:$I,MATCH(1,(MONTH(三跨两临近重点区段!$H:$H)=7)*(三跨两临近重点区段!$A:$A=D356)*(三跨两临近重点区段!$F:$F="现存区段"),0))),"")</f>
        <v/>
      </c>
      <c r="W356" s="268" t="str">
        <f t="array" ref="W356">IFERROR(IF(INDEX(三跨两临近重点区段!$F:$F,MATCH(1,(MONTH(三跨两临近重点区段!$H:$H)=8)*(三跨两临近重点区段!$A:$A=D356),0))="已取消","已取消",INDEX(三跨两临近重点区段!$H:$H,MATCH(1,(MONTH(三跨两临近重点区段!$H:$H)=8)*(三跨两临近重点区段!$A:$A=D356)*(三跨两临近重点区段!$F:$F="现存区段"),0))),"")</f>
        <v/>
      </c>
      <c r="X356" s="232" t="str">
        <f t="array" ref="X356">IFERROR(IF(INDEX(三跨两临近重点区段!$F:$F,MATCH(1,(MONTH(三跨两临近重点区段!$H:$H)=8)*(三跨两临近重点区段!$A:$A=D356),0))="已取消","已取消",INDEX(三跨两临近重点区段!$I:$I,MATCH(1,(MONTH(三跨两临近重点区段!$H:$H)=8)*(三跨两临近重点区段!$A:$A=D356)*(三跨两临近重点区段!$F:$F="现存区段"),0))),"")</f>
        <v/>
      </c>
      <c r="Y356" s="268" t="str">
        <f t="array" ref="Y356">IFERROR(IF(INDEX(三跨两临近重点区段!$F:$F,MATCH(1,(MONTH(三跨两临近重点区段!$H:$H)=9)*(三跨两临近重点区段!$A:$A=D356),0))="已取消","已取消",INDEX(三跨两临近重点区段!$H:$H,MATCH(1,(MONTH(三跨两临近重点区段!$H:$H)=9)*(三跨两临近重点区段!$A:$A=D356)*(三跨两临近重点区段!$F:$F="现存区段"),0))),"")</f>
        <v/>
      </c>
      <c r="Z356" s="232" t="str">
        <f t="array" ref="Z356">IFERROR(IF(INDEX(三跨两临近重点区段!$F:$F,MATCH(1,(MONTH(三跨两临近重点区段!$H:$H)=9)*(三跨两临近重点区段!$A:$A=D356),0))="已取消","已取消",INDEX(三跨两临近重点区段!$I:$I,MATCH(1,(MONTH(三跨两临近重点区段!$H:$H)=9)*(三跨两临近重点区段!$A:$A=D356)*(三跨两临近重点区段!$F:$F="现存区段"),0))),"")</f>
        <v/>
      </c>
      <c r="AA356" s="268" t="str">
        <f t="array" ref="AA356">IFERROR(IF(INDEX(三跨两临近重点区段!$F:$F,MATCH(1,(MONTH(三跨两临近重点区段!$H:$H)=10)*(三跨两临近重点区段!$A:$A=D356),0))="已取消","已取消",INDEX(三跨两临近重点区段!$H:$H,MATCH(1,(MONTH(三跨两临近重点区段!$H:$H)=10)*(三跨两临近重点区段!$A:$A=D356)*(三跨两临近重点区段!$F:$F="现存区段"),0))),"")</f>
        <v/>
      </c>
      <c r="AB356" s="72" t="str">
        <f t="array" ref="AB356">IFERROR(IF(INDEX(三跨两临近重点区段!$F:$F,MATCH(1,(MONTH(三跨两临近重点区段!$H:$H)=10)*(三跨两临近重点区段!$A:$A=D356),0))="已取消","已取消",INDEX(三跨两临近重点区段!$I:$I,MATCH(1,(MONTH(三跨两临近重点区段!$H:$H)=10)*(三跨两临近重点区段!$A:$A=D356)*(三跨两临近重点区段!$F:$F="现存区段"),0))),"")</f>
        <v/>
      </c>
      <c r="AC356" s="284" t="str">
        <f t="array" ref="AC356">IFERROR(IF(INDEX(三跨两临近重点区段!$F:$F,MATCH(1,(MONTH(三跨两临近重点区段!$H:$H)=11)*(三跨两临近重点区段!$A:$A=D356),0))="已取消","已取消",INDEX(三跨两临近重点区段!$H:$H,MATCH(1,(MONTH(三跨两临近重点区段!$H:$H)=11)*(三跨两临近重点区段!$A:$A=D356)*(三跨两临近重点区段!$F:$F="现存区段"),0))),"")</f>
        <v/>
      </c>
      <c r="AD356" s="72" t="str">
        <f t="array" ref="AD356">IFERROR(IF(INDEX(三跨两临近重点区段!$F:$F,MATCH(1,(MONTH(三跨两临近重点区段!$H:$H)=11)*(三跨两临近重点区段!$A:$A=D356),0))="已取消","已取消",INDEX(三跨两临近重点区段!$I:$I,MATCH(1,(MONTH(三跨两临近重点区段!$H:$H)=11)*(三跨两临近重点区段!$A:$A=D356)*(三跨两临近重点区段!$F:$F="现存区段"),0))),"")</f>
        <v/>
      </c>
      <c r="AE356" s="284" t="str">
        <f t="array" ref="AE356">IFERROR(IF(INDEX(三跨两临近重点区段!$F:$F,MATCH(1,(MONTH(三跨两临近重点区段!$H:$H)=12)*(三跨两临近重点区段!$A:$A=D356),0))="已取消","已取消",INDEX(三跨两临近重点区段!$H:$H,MATCH(1,(MONTH(三跨两临近重点区段!$H:$H)=12)*(三跨两临近重点区段!$A:$A=D356)*(三跨两临近重点区段!$F:$F="现存区段"),0))),"")</f>
        <v/>
      </c>
      <c r="AF356" s="72" t="str">
        <f t="array" ref="AF356">IFERROR(IF(INDEX(三跨两临近重点区段!$F:$F,MATCH(1,(MONTH(三跨两临近重点区段!$H:$H)=12)*(三跨两临近重点区段!$A:$A=D356),0))="已取消","已取消",INDEX(三跨两临近重点区段!$I:$I,MATCH(1,(MONTH(三跨两临近重点区段!$H:$H)=12)*(三跨两临近重点区段!$A:$A=D356)*(三跨两临近重点区段!$F:$F="现存区段"),0))),"")</f>
        <v/>
      </c>
      <c r="AH356" t="e">
        <f t="array" ref="AH356">INDEX(三跨两临近重点区段!$G:$G,MATCH(D356,三跨两临近重点区段!$A:$A,0))</f>
        <v>#N/A</v>
      </c>
    </row>
    <row r="357" ht="14.25" spans="1:34">
      <c r="A357" s="263" t="s">
        <v>363</v>
      </c>
      <c r="B357" s="264" t="s">
        <v>2139</v>
      </c>
      <c r="C357" s="263" t="s">
        <v>2177</v>
      </c>
      <c r="D357" s="263" t="s">
        <v>2684</v>
      </c>
      <c r="E357" s="265" t="s">
        <v>2142</v>
      </c>
      <c r="F357" s="264" t="s">
        <v>125</v>
      </c>
      <c r="G357" s="263" t="s">
        <v>2143</v>
      </c>
      <c r="H357" s="263" t="s">
        <v>543</v>
      </c>
      <c r="I357" s="288"/>
      <c r="J357" s="196"/>
      <c r="K357" s="196"/>
      <c r="L357" s="196"/>
      <c r="M357" s="270"/>
      <c r="N357" s="270"/>
      <c r="O357" s="33"/>
      <c r="P357" s="107"/>
      <c r="Q357" s="279"/>
      <c r="R357" s="279"/>
      <c r="S357" s="278">
        <v>45456</v>
      </c>
      <c r="T357" s="279" t="s">
        <v>2117</v>
      </c>
      <c r="U357" s="268" t="str">
        <f t="array" ref="U357">IFERROR(IF(INDEX(三跨两临近重点区段!$F:$F,MATCH(1,(MONTH(三跨两临近重点区段!$H:$H)=7)*(三跨两临近重点区段!$A:$A=D357),0))="已取消","已取消",INDEX(三跨两临近重点区段!$H:$H,MATCH(1,(MONTH(三跨两临近重点区段!$H:$H)=7)*(三跨两临近重点区段!$A:$A=D357)*(三跨两临近重点区段!$F:$F="现存区段"),0))),"")</f>
        <v/>
      </c>
      <c r="V357" s="232" t="str">
        <f t="array" ref="V357">IFERROR(IF(INDEX(三跨两临近重点区段!$F:$F,MATCH(1,(MONTH(三跨两临近重点区段!$H:$H)=7)*(三跨两临近重点区段!$A:$A=D357),0))="已取消","已取消",INDEX(三跨两临近重点区段!$I:$I,MATCH(1,(MONTH(三跨两临近重点区段!$H:$H)=7)*(三跨两临近重点区段!$A:$A=D357)*(三跨两临近重点区段!$F:$F="现存区段"),0))),"")</f>
        <v/>
      </c>
      <c r="W357" s="268" t="str">
        <f t="array" ref="W357">IFERROR(IF(INDEX(三跨两临近重点区段!$F:$F,MATCH(1,(MONTH(三跨两临近重点区段!$H:$H)=8)*(三跨两临近重点区段!$A:$A=D357),0))="已取消","已取消",INDEX(三跨两临近重点区段!$H:$H,MATCH(1,(MONTH(三跨两临近重点区段!$H:$H)=8)*(三跨两临近重点区段!$A:$A=D357)*(三跨两临近重点区段!$F:$F="现存区段"),0))),"")</f>
        <v/>
      </c>
      <c r="X357" s="232" t="str">
        <f t="array" ref="X357">IFERROR(IF(INDEX(三跨两临近重点区段!$F:$F,MATCH(1,(MONTH(三跨两临近重点区段!$H:$H)=8)*(三跨两临近重点区段!$A:$A=D357),0))="已取消","已取消",INDEX(三跨两临近重点区段!$I:$I,MATCH(1,(MONTH(三跨两临近重点区段!$H:$H)=8)*(三跨两临近重点区段!$A:$A=D357)*(三跨两临近重点区段!$F:$F="现存区段"),0))),"")</f>
        <v/>
      </c>
      <c r="Y357" s="268" t="str">
        <f t="array" ref="Y357">IFERROR(IF(INDEX(三跨两临近重点区段!$F:$F,MATCH(1,(MONTH(三跨两临近重点区段!$H:$H)=9)*(三跨两临近重点区段!$A:$A=D357),0))="已取消","已取消",INDEX(三跨两临近重点区段!$H:$H,MATCH(1,(MONTH(三跨两临近重点区段!$H:$H)=9)*(三跨两临近重点区段!$A:$A=D357)*(三跨两临近重点区段!$F:$F="现存区段"),0))),"")</f>
        <v/>
      </c>
      <c r="Z357" s="232" t="str">
        <f t="array" ref="Z357">IFERROR(IF(INDEX(三跨两临近重点区段!$F:$F,MATCH(1,(MONTH(三跨两临近重点区段!$H:$H)=9)*(三跨两临近重点区段!$A:$A=D357),0))="已取消","已取消",INDEX(三跨两临近重点区段!$I:$I,MATCH(1,(MONTH(三跨两临近重点区段!$H:$H)=9)*(三跨两临近重点区段!$A:$A=D357)*(三跨两临近重点区段!$F:$F="现存区段"),0))),"")</f>
        <v/>
      </c>
      <c r="AA357" s="268" t="str">
        <f t="array" ref="AA357">IFERROR(IF(INDEX(三跨两临近重点区段!$F:$F,MATCH(1,(MONTH(三跨两临近重点区段!$H:$H)=10)*(三跨两临近重点区段!$A:$A=D357),0))="已取消","已取消",INDEX(三跨两临近重点区段!$H:$H,MATCH(1,(MONTH(三跨两临近重点区段!$H:$H)=10)*(三跨两临近重点区段!$A:$A=D357)*(三跨两临近重点区段!$F:$F="现存区段"),0))),"")</f>
        <v/>
      </c>
      <c r="AB357" s="72" t="str">
        <f t="array" ref="AB357">IFERROR(IF(INDEX(三跨两临近重点区段!$F:$F,MATCH(1,(MONTH(三跨两临近重点区段!$H:$H)=10)*(三跨两临近重点区段!$A:$A=D357),0))="已取消","已取消",INDEX(三跨两临近重点区段!$I:$I,MATCH(1,(MONTH(三跨两临近重点区段!$H:$H)=10)*(三跨两临近重点区段!$A:$A=D357)*(三跨两临近重点区段!$F:$F="现存区段"),0))),"")</f>
        <v/>
      </c>
      <c r="AC357" s="284" t="str">
        <f t="array" ref="AC357">IFERROR(IF(INDEX(三跨两临近重点区段!$F:$F,MATCH(1,(MONTH(三跨两临近重点区段!$H:$H)=11)*(三跨两临近重点区段!$A:$A=D357),0))="已取消","已取消",INDEX(三跨两临近重点区段!$H:$H,MATCH(1,(MONTH(三跨两临近重点区段!$H:$H)=11)*(三跨两临近重点区段!$A:$A=D357)*(三跨两临近重点区段!$F:$F="现存区段"),0))),"")</f>
        <v/>
      </c>
      <c r="AD357" s="72" t="str">
        <f t="array" ref="AD357">IFERROR(IF(INDEX(三跨两临近重点区段!$F:$F,MATCH(1,(MONTH(三跨两临近重点区段!$H:$H)=11)*(三跨两临近重点区段!$A:$A=D357),0))="已取消","已取消",INDEX(三跨两临近重点区段!$I:$I,MATCH(1,(MONTH(三跨两临近重点区段!$H:$H)=11)*(三跨两临近重点区段!$A:$A=D357)*(三跨两临近重点区段!$F:$F="现存区段"),0))),"")</f>
        <v/>
      </c>
      <c r="AE357" s="284" t="str">
        <f t="array" ref="AE357">IFERROR(IF(INDEX(三跨两临近重点区段!$F:$F,MATCH(1,(MONTH(三跨两临近重点区段!$H:$H)=12)*(三跨两临近重点区段!$A:$A=D357),0))="已取消","已取消",INDEX(三跨两临近重点区段!$H:$H,MATCH(1,(MONTH(三跨两临近重点区段!$H:$H)=12)*(三跨两临近重点区段!$A:$A=D357)*(三跨两临近重点区段!$F:$F="现存区段"),0))),"")</f>
        <v/>
      </c>
      <c r="AF357" s="72" t="str">
        <f t="array" ref="AF357">IFERROR(IF(INDEX(三跨两临近重点区段!$F:$F,MATCH(1,(MONTH(三跨两临近重点区段!$H:$H)=12)*(三跨两临近重点区段!$A:$A=D357),0))="已取消","已取消",INDEX(三跨两临近重点区段!$I:$I,MATCH(1,(MONTH(三跨两临近重点区段!$H:$H)=12)*(三跨两临近重点区段!$A:$A=D357)*(三跨两临近重点区段!$F:$F="现存区段"),0))),"")</f>
        <v/>
      </c>
      <c r="AH357" t="e">
        <f t="array" ref="AH357">INDEX(三跨两临近重点区段!$G:$G,MATCH(D357,三跨两临近重点区段!$A:$A,0))</f>
        <v>#N/A</v>
      </c>
    </row>
    <row r="358" ht="14.25" spans="1:34">
      <c r="A358" s="263" t="s">
        <v>363</v>
      </c>
      <c r="B358" s="264" t="s">
        <v>2139</v>
      </c>
      <c r="C358" s="263" t="s">
        <v>2177</v>
      </c>
      <c r="D358" s="263" t="s">
        <v>2685</v>
      </c>
      <c r="E358" s="265" t="s">
        <v>2142</v>
      </c>
      <c r="F358" s="264" t="s">
        <v>125</v>
      </c>
      <c r="G358" s="263" t="s">
        <v>2143</v>
      </c>
      <c r="H358" s="263" t="s">
        <v>543</v>
      </c>
      <c r="I358" s="288"/>
      <c r="J358" s="196"/>
      <c r="K358" s="196"/>
      <c r="L358" s="196"/>
      <c r="M358" s="270"/>
      <c r="N358" s="270"/>
      <c r="O358" s="33"/>
      <c r="P358" s="107"/>
      <c r="Q358" s="279"/>
      <c r="R358" s="279"/>
      <c r="S358" s="278">
        <v>45456</v>
      </c>
      <c r="T358" s="279" t="s">
        <v>2117</v>
      </c>
      <c r="U358" s="268" t="str">
        <f t="array" ref="U358">IFERROR(IF(INDEX(三跨两临近重点区段!$F:$F,MATCH(1,(MONTH(三跨两临近重点区段!$H:$H)=7)*(三跨两临近重点区段!$A:$A=D358),0))="已取消","已取消",INDEX(三跨两临近重点区段!$H:$H,MATCH(1,(MONTH(三跨两临近重点区段!$H:$H)=7)*(三跨两临近重点区段!$A:$A=D358)*(三跨两临近重点区段!$F:$F="现存区段"),0))),"")</f>
        <v/>
      </c>
      <c r="V358" s="232" t="str">
        <f t="array" ref="V358">IFERROR(IF(INDEX(三跨两临近重点区段!$F:$F,MATCH(1,(MONTH(三跨两临近重点区段!$H:$H)=7)*(三跨两临近重点区段!$A:$A=D358),0))="已取消","已取消",INDEX(三跨两临近重点区段!$I:$I,MATCH(1,(MONTH(三跨两临近重点区段!$H:$H)=7)*(三跨两临近重点区段!$A:$A=D358)*(三跨两临近重点区段!$F:$F="现存区段"),0))),"")</f>
        <v/>
      </c>
      <c r="W358" s="268" t="str">
        <f t="array" ref="W358">IFERROR(IF(INDEX(三跨两临近重点区段!$F:$F,MATCH(1,(MONTH(三跨两临近重点区段!$H:$H)=8)*(三跨两临近重点区段!$A:$A=D358),0))="已取消","已取消",INDEX(三跨两临近重点区段!$H:$H,MATCH(1,(MONTH(三跨两临近重点区段!$H:$H)=8)*(三跨两临近重点区段!$A:$A=D358)*(三跨两临近重点区段!$F:$F="现存区段"),0))),"")</f>
        <v/>
      </c>
      <c r="X358" s="232" t="str">
        <f t="array" ref="X358">IFERROR(IF(INDEX(三跨两临近重点区段!$F:$F,MATCH(1,(MONTH(三跨两临近重点区段!$H:$H)=8)*(三跨两临近重点区段!$A:$A=D358),0))="已取消","已取消",INDEX(三跨两临近重点区段!$I:$I,MATCH(1,(MONTH(三跨两临近重点区段!$H:$H)=8)*(三跨两临近重点区段!$A:$A=D358)*(三跨两临近重点区段!$F:$F="现存区段"),0))),"")</f>
        <v/>
      </c>
      <c r="Y358" s="268" t="str">
        <f t="array" ref="Y358">IFERROR(IF(INDEX(三跨两临近重点区段!$F:$F,MATCH(1,(MONTH(三跨两临近重点区段!$H:$H)=9)*(三跨两临近重点区段!$A:$A=D358),0))="已取消","已取消",INDEX(三跨两临近重点区段!$H:$H,MATCH(1,(MONTH(三跨两临近重点区段!$H:$H)=9)*(三跨两临近重点区段!$A:$A=D358)*(三跨两临近重点区段!$F:$F="现存区段"),0))),"")</f>
        <v/>
      </c>
      <c r="Z358" s="232" t="str">
        <f t="array" ref="Z358">IFERROR(IF(INDEX(三跨两临近重点区段!$F:$F,MATCH(1,(MONTH(三跨两临近重点区段!$H:$H)=9)*(三跨两临近重点区段!$A:$A=D358),0))="已取消","已取消",INDEX(三跨两临近重点区段!$I:$I,MATCH(1,(MONTH(三跨两临近重点区段!$H:$H)=9)*(三跨两临近重点区段!$A:$A=D358)*(三跨两临近重点区段!$F:$F="现存区段"),0))),"")</f>
        <v/>
      </c>
      <c r="AA358" s="268" t="str">
        <f t="array" ref="AA358">IFERROR(IF(INDEX(三跨两临近重点区段!$F:$F,MATCH(1,(MONTH(三跨两临近重点区段!$H:$H)=10)*(三跨两临近重点区段!$A:$A=D358),0))="已取消","已取消",INDEX(三跨两临近重点区段!$H:$H,MATCH(1,(MONTH(三跨两临近重点区段!$H:$H)=10)*(三跨两临近重点区段!$A:$A=D358)*(三跨两临近重点区段!$F:$F="现存区段"),0))),"")</f>
        <v/>
      </c>
      <c r="AB358" s="72" t="str">
        <f t="array" ref="AB358">IFERROR(IF(INDEX(三跨两临近重点区段!$F:$F,MATCH(1,(MONTH(三跨两临近重点区段!$H:$H)=10)*(三跨两临近重点区段!$A:$A=D358),0))="已取消","已取消",INDEX(三跨两临近重点区段!$I:$I,MATCH(1,(MONTH(三跨两临近重点区段!$H:$H)=10)*(三跨两临近重点区段!$A:$A=D358)*(三跨两临近重点区段!$F:$F="现存区段"),0))),"")</f>
        <v/>
      </c>
      <c r="AC358" s="284" t="str">
        <f t="array" ref="AC358">IFERROR(IF(INDEX(三跨两临近重点区段!$F:$F,MATCH(1,(MONTH(三跨两临近重点区段!$H:$H)=11)*(三跨两临近重点区段!$A:$A=D358),0))="已取消","已取消",INDEX(三跨两临近重点区段!$H:$H,MATCH(1,(MONTH(三跨两临近重点区段!$H:$H)=11)*(三跨两临近重点区段!$A:$A=D358)*(三跨两临近重点区段!$F:$F="现存区段"),0))),"")</f>
        <v/>
      </c>
      <c r="AD358" s="72" t="str">
        <f t="array" ref="AD358">IFERROR(IF(INDEX(三跨两临近重点区段!$F:$F,MATCH(1,(MONTH(三跨两临近重点区段!$H:$H)=11)*(三跨两临近重点区段!$A:$A=D358),0))="已取消","已取消",INDEX(三跨两临近重点区段!$I:$I,MATCH(1,(MONTH(三跨两临近重点区段!$H:$H)=11)*(三跨两临近重点区段!$A:$A=D358)*(三跨两临近重点区段!$F:$F="现存区段"),0))),"")</f>
        <v/>
      </c>
      <c r="AE358" s="284" t="str">
        <f t="array" ref="AE358">IFERROR(IF(INDEX(三跨两临近重点区段!$F:$F,MATCH(1,(MONTH(三跨两临近重点区段!$H:$H)=12)*(三跨两临近重点区段!$A:$A=D358),0))="已取消","已取消",INDEX(三跨两临近重点区段!$H:$H,MATCH(1,(MONTH(三跨两临近重点区段!$H:$H)=12)*(三跨两临近重点区段!$A:$A=D358)*(三跨两临近重点区段!$F:$F="现存区段"),0))),"")</f>
        <v/>
      </c>
      <c r="AF358" s="72" t="str">
        <f t="array" ref="AF358">IFERROR(IF(INDEX(三跨两临近重点区段!$F:$F,MATCH(1,(MONTH(三跨两临近重点区段!$H:$H)=12)*(三跨两临近重点区段!$A:$A=D358),0))="已取消","已取消",INDEX(三跨两临近重点区段!$I:$I,MATCH(1,(MONTH(三跨两临近重点区段!$H:$H)=12)*(三跨两临近重点区段!$A:$A=D358)*(三跨两临近重点区段!$F:$F="现存区段"),0))),"")</f>
        <v/>
      </c>
      <c r="AH358" t="e">
        <f t="array" ref="AH358">INDEX(三跨两临近重点区段!$G:$G,MATCH(D358,三跨两临近重点区段!$A:$A,0))</f>
        <v>#N/A</v>
      </c>
    </row>
    <row r="359" ht="14.25" spans="1:34">
      <c r="A359" s="263" t="s">
        <v>363</v>
      </c>
      <c r="B359" s="264" t="s">
        <v>2144</v>
      </c>
      <c r="C359" s="263" t="s">
        <v>2177</v>
      </c>
      <c r="D359" s="263" t="s">
        <v>2686</v>
      </c>
      <c r="E359" s="265" t="s">
        <v>2142</v>
      </c>
      <c r="F359" s="264" t="s">
        <v>125</v>
      </c>
      <c r="G359" s="263" t="s">
        <v>2143</v>
      </c>
      <c r="H359" s="263" t="s">
        <v>543</v>
      </c>
      <c r="I359" s="288"/>
      <c r="J359" s="196"/>
      <c r="K359" s="196"/>
      <c r="L359" s="196"/>
      <c r="M359" s="270"/>
      <c r="N359" s="270"/>
      <c r="O359" s="33"/>
      <c r="P359" s="107"/>
      <c r="Q359" s="279"/>
      <c r="R359" s="279"/>
      <c r="S359" s="278">
        <v>45456</v>
      </c>
      <c r="T359" s="279" t="s">
        <v>2117</v>
      </c>
      <c r="U359" s="268" t="str">
        <f t="array" ref="U359">IFERROR(IF(INDEX(三跨两临近重点区段!$F:$F,MATCH(1,(MONTH(三跨两临近重点区段!$H:$H)=7)*(三跨两临近重点区段!$A:$A=D359),0))="已取消","已取消",INDEX(三跨两临近重点区段!$H:$H,MATCH(1,(MONTH(三跨两临近重点区段!$H:$H)=7)*(三跨两临近重点区段!$A:$A=D359)*(三跨两临近重点区段!$F:$F="现存区段"),0))),"")</f>
        <v/>
      </c>
      <c r="V359" s="232" t="str">
        <f t="array" ref="V359">IFERROR(IF(INDEX(三跨两临近重点区段!$F:$F,MATCH(1,(MONTH(三跨两临近重点区段!$H:$H)=7)*(三跨两临近重点区段!$A:$A=D359),0))="已取消","已取消",INDEX(三跨两临近重点区段!$I:$I,MATCH(1,(MONTH(三跨两临近重点区段!$H:$H)=7)*(三跨两临近重点区段!$A:$A=D359)*(三跨两临近重点区段!$F:$F="现存区段"),0))),"")</f>
        <v/>
      </c>
      <c r="W359" s="268" t="str">
        <f t="array" ref="W359">IFERROR(IF(INDEX(三跨两临近重点区段!$F:$F,MATCH(1,(MONTH(三跨两临近重点区段!$H:$H)=8)*(三跨两临近重点区段!$A:$A=D359),0))="已取消","已取消",INDEX(三跨两临近重点区段!$H:$H,MATCH(1,(MONTH(三跨两临近重点区段!$H:$H)=8)*(三跨两临近重点区段!$A:$A=D359)*(三跨两临近重点区段!$F:$F="现存区段"),0))),"")</f>
        <v/>
      </c>
      <c r="X359" s="232" t="str">
        <f t="array" ref="X359">IFERROR(IF(INDEX(三跨两临近重点区段!$F:$F,MATCH(1,(MONTH(三跨两临近重点区段!$H:$H)=8)*(三跨两临近重点区段!$A:$A=D359),0))="已取消","已取消",INDEX(三跨两临近重点区段!$I:$I,MATCH(1,(MONTH(三跨两临近重点区段!$H:$H)=8)*(三跨两临近重点区段!$A:$A=D359)*(三跨两临近重点区段!$F:$F="现存区段"),0))),"")</f>
        <v/>
      </c>
      <c r="Y359" s="268" t="str">
        <f t="array" ref="Y359">IFERROR(IF(INDEX(三跨两临近重点区段!$F:$F,MATCH(1,(MONTH(三跨两临近重点区段!$H:$H)=9)*(三跨两临近重点区段!$A:$A=D359),0))="已取消","已取消",INDEX(三跨两临近重点区段!$H:$H,MATCH(1,(MONTH(三跨两临近重点区段!$H:$H)=9)*(三跨两临近重点区段!$A:$A=D359)*(三跨两临近重点区段!$F:$F="现存区段"),0))),"")</f>
        <v/>
      </c>
      <c r="Z359" s="232" t="str">
        <f t="array" ref="Z359">IFERROR(IF(INDEX(三跨两临近重点区段!$F:$F,MATCH(1,(MONTH(三跨两临近重点区段!$H:$H)=9)*(三跨两临近重点区段!$A:$A=D359),0))="已取消","已取消",INDEX(三跨两临近重点区段!$I:$I,MATCH(1,(MONTH(三跨两临近重点区段!$H:$H)=9)*(三跨两临近重点区段!$A:$A=D359)*(三跨两临近重点区段!$F:$F="现存区段"),0))),"")</f>
        <v/>
      </c>
      <c r="AA359" s="268" t="str">
        <f t="array" ref="AA359">IFERROR(IF(INDEX(三跨两临近重点区段!$F:$F,MATCH(1,(MONTH(三跨两临近重点区段!$H:$H)=10)*(三跨两临近重点区段!$A:$A=D359),0))="已取消","已取消",INDEX(三跨两临近重点区段!$H:$H,MATCH(1,(MONTH(三跨两临近重点区段!$H:$H)=10)*(三跨两临近重点区段!$A:$A=D359)*(三跨两临近重点区段!$F:$F="现存区段"),0))),"")</f>
        <v/>
      </c>
      <c r="AB359" s="72" t="str">
        <f t="array" ref="AB359">IFERROR(IF(INDEX(三跨两临近重点区段!$F:$F,MATCH(1,(MONTH(三跨两临近重点区段!$H:$H)=10)*(三跨两临近重点区段!$A:$A=D359),0))="已取消","已取消",INDEX(三跨两临近重点区段!$I:$I,MATCH(1,(MONTH(三跨两临近重点区段!$H:$H)=10)*(三跨两临近重点区段!$A:$A=D359)*(三跨两临近重点区段!$F:$F="现存区段"),0))),"")</f>
        <v/>
      </c>
      <c r="AC359" s="284" t="str">
        <f t="array" ref="AC359">IFERROR(IF(INDEX(三跨两临近重点区段!$F:$F,MATCH(1,(MONTH(三跨两临近重点区段!$H:$H)=11)*(三跨两临近重点区段!$A:$A=D359),0))="已取消","已取消",INDEX(三跨两临近重点区段!$H:$H,MATCH(1,(MONTH(三跨两临近重点区段!$H:$H)=11)*(三跨两临近重点区段!$A:$A=D359)*(三跨两临近重点区段!$F:$F="现存区段"),0))),"")</f>
        <v/>
      </c>
      <c r="AD359" s="72" t="str">
        <f t="array" ref="AD359">IFERROR(IF(INDEX(三跨两临近重点区段!$F:$F,MATCH(1,(MONTH(三跨两临近重点区段!$H:$H)=11)*(三跨两临近重点区段!$A:$A=D359),0))="已取消","已取消",INDEX(三跨两临近重点区段!$I:$I,MATCH(1,(MONTH(三跨两临近重点区段!$H:$H)=11)*(三跨两临近重点区段!$A:$A=D359)*(三跨两临近重点区段!$F:$F="现存区段"),0))),"")</f>
        <v/>
      </c>
      <c r="AE359" s="284" t="str">
        <f t="array" ref="AE359">IFERROR(IF(INDEX(三跨两临近重点区段!$F:$F,MATCH(1,(MONTH(三跨两临近重点区段!$H:$H)=12)*(三跨两临近重点区段!$A:$A=D359),0))="已取消","已取消",INDEX(三跨两临近重点区段!$H:$H,MATCH(1,(MONTH(三跨两临近重点区段!$H:$H)=12)*(三跨两临近重点区段!$A:$A=D359)*(三跨两临近重点区段!$F:$F="现存区段"),0))),"")</f>
        <v/>
      </c>
      <c r="AF359" s="72" t="str">
        <f t="array" ref="AF359">IFERROR(IF(INDEX(三跨两临近重点区段!$F:$F,MATCH(1,(MONTH(三跨两临近重点区段!$H:$H)=12)*(三跨两临近重点区段!$A:$A=D359),0))="已取消","已取消",INDEX(三跨两临近重点区段!$I:$I,MATCH(1,(MONTH(三跨两临近重点区段!$H:$H)=12)*(三跨两临近重点区段!$A:$A=D359)*(三跨两临近重点区段!$F:$F="现存区段"),0))),"")</f>
        <v/>
      </c>
      <c r="AH359" t="e">
        <f t="array" ref="AH359">INDEX(三跨两临近重点区段!$G:$G,MATCH(D359,三跨两临近重点区段!$A:$A,0))</f>
        <v>#N/A</v>
      </c>
    </row>
    <row r="360" ht="14.25" spans="1:34">
      <c r="A360" s="263" t="s">
        <v>363</v>
      </c>
      <c r="B360" s="264" t="s">
        <v>2139</v>
      </c>
      <c r="C360" s="263" t="s">
        <v>2113</v>
      </c>
      <c r="D360" s="263" t="s">
        <v>2687</v>
      </c>
      <c r="E360" s="265" t="s">
        <v>2142</v>
      </c>
      <c r="F360" s="264" t="s">
        <v>125</v>
      </c>
      <c r="G360" s="263" t="s">
        <v>2143</v>
      </c>
      <c r="H360" s="263" t="s">
        <v>543</v>
      </c>
      <c r="I360" s="288"/>
      <c r="J360" s="196"/>
      <c r="K360" s="196"/>
      <c r="L360" s="196"/>
      <c r="M360" s="270"/>
      <c r="N360" s="270"/>
      <c r="O360" s="33"/>
      <c r="P360" s="107"/>
      <c r="Q360" s="279"/>
      <c r="R360" s="279"/>
      <c r="S360" s="278">
        <v>45450</v>
      </c>
      <c r="T360" s="279" t="s">
        <v>2117</v>
      </c>
      <c r="U360" s="268" t="str">
        <f t="array" ref="U360">IFERROR(IF(INDEX(三跨两临近重点区段!$F:$F,MATCH(1,(MONTH(三跨两临近重点区段!$H:$H)=7)*(三跨两临近重点区段!$A:$A=D360),0))="已取消","已取消",INDEX(三跨两临近重点区段!$H:$H,MATCH(1,(MONTH(三跨两临近重点区段!$H:$H)=7)*(三跨两临近重点区段!$A:$A=D360)*(三跨两临近重点区段!$F:$F="现存区段"),0))),"")</f>
        <v/>
      </c>
      <c r="V360" s="232" t="str">
        <f t="array" ref="V360">IFERROR(IF(INDEX(三跨两临近重点区段!$F:$F,MATCH(1,(MONTH(三跨两临近重点区段!$H:$H)=7)*(三跨两临近重点区段!$A:$A=D360),0))="已取消","已取消",INDEX(三跨两临近重点区段!$I:$I,MATCH(1,(MONTH(三跨两临近重点区段!$H:$H)=7)*(三跨两临近重点区段!$A:$A=D360)*(三跨两临近重点区段!$F:$F="现存区段"),0))),"")</f>
        <v/>
      </c>
      <c r="W360" s="268" t="str">
        <f t="array" ref="W360">IFERROR(IF(INDEX(三跨两临近重点区段!$F:$F,MATCH(1,(MONTH(三跨两临近重点区段!$H:$H)=8)*(三跨两临近重点区段!$A:$A=D360),0))="已取消","已取消",INDEX(三跨两临近重点区段!$H:$H,MATCH(1,(MONTH(三跨两临近重点区段!$H:$H)=8)*(三跨两临近重点区段!$A:$A=D360)*(三跨两临近重点区段!$F:$F="现存区段"),0))),"")</f>
        <v/>
      </c>
      <c r="X360" s="232" t="str">
        <f t="array" ref="X360">IFERROR(IF(INDEX(三跨两临近重点区段!$F:$F,MATCH(1,(MONTH(三跨两临近重点区段!$H:$H)=8)*(三跨两临近重点区段!$A:$A=D360),0))="已取消","已取消",INDEX(三跨两临近重点区段!$I:$I,MATCH(1,(MONTH(三跨两临近重点区段!$H:$H)=8)*(三跨两临近重点区段!$A:$A=D360)*(三跨两临近重点区段!$F:$F="现存区段"),0))),"")</f>
        <v/>
      </c>
      <c r="Y360" s="268" t="str">
        <f t="array" ref="Y360">IFERROR(IF(INDEX(三跨两临近重点区段!$F:$F,MATCH(1,(MONTH(三跨两临近重点区段!$H:$H)=9)*(三跨两临近重点区段!$A:$A=D360),0))="已取消","已取消",INDEX(三跨两临近重点区段!$H:$H,MATCH(1,(MONTH(三跨两临近重点区段!$H:$H)=9)*(三跨两临近重点区段!$A:$A=D360)*(三跨两临近重点区段!$F:$F="现存区段"),0))),"")</f>
        <v/>
      </c>
      <c r="Z360" s="232" t="str">
        <f t="array" ref="Z360">IFERROR(IF(INDEX(三跨两临近重点区段!$F:$F,MATCH(1,(MONTH(三跨两临近重点区段!$H:$H)=9)*(三跨两临近重点区段!$A:$A=D360),0))="已取消","已取消",INDEX(三跨两临近重点区段!$I:$I,MATCH(1,(MONTH(三跨两临近重点区段!$H:$H)=9)*(三跨两临近重点区段!$A:$A=D360)*(三跨两临近重点区段!$F:$F="现存区段"),0))),"")</f>
        <v/>
      </c>
      <c r="AA360" s="268" t="str">
        <f t="array" ref="AA360">IFERROR(IF(INDEX(三跨两临近重点区段!$F:$F,MATCH(1,(MONTH(三跨两临近重点区段!$H:$H)=10)*(三跨两临近重点区段!$A:$A=D360),0))="已取消","已取消",INDEX(三跨两临近重点区段!$H:$H,MATCH(1,(MONTH(三跨两临近重点区段!$H:$H)=10)*(三跨两临近重点区段!$A:$A=D360)*(三跨两临近重点区段!$F:$F="现存区段"),0))),"")</f>
        <v/>
      </c>
      <c r="AB360" s="72" t="str">
        <f t="array" ref="AB360">IFERROR(IF(INDEX(三跨两临近重点区段!$F:$F,MATCH(1,(MONTH(三跨两临近重点区段!$H:$H)=10)*(三跨两临近重点区段!$A:$A=D360),0))="已取消","已取消",INDEX(三跨两临近重点区段!$I:$I,MATCH(1,(MONTH(三跨两临近重点区段!$H:$H)=10)*(三跨两临近重点区段!$A:$A=D360)*(三跨两临近重点区段!$F:$F="现存区段"),0))),"")</f>
        <v/>
      </c>
      <c r="AC360" s="284" t="str">
        <f t="array" ref="AC360">IFERROR(IF(INDEX(三跨两临近重点区段!$F:$F,MATCH(1,(MONTH(三跨两临近重点区段!$H:$H)=11)*(三跨两临近重点区段!$A:$A=D360),0))="已取消","已取消",INDEX(三跨两临近重点区段!$H:$H,MATCH(1,(MONTH(三跨两临近重点区段!$H:$H)=11)*(三跨两临近重点区段!$A:$A=D360)*(三跨两临近重点区段!$F:$F="现存区段"),0))),"")</f>
        <v/>
      </c>
      <c r="AD360" s="72" t="str">
        <f t="array" ref="AD360">IFERROR(IF(INDEX(三跨两临近重点区段!$F:$F,MATCH(1,(MONTH(三跨两临近重点区段!$H:$H)=11)*(三跨两临近重点区段!$A:$A=D360),0))="已取消","已取消",INDEX(三跨两临近重点区段!$I:$I,MATCH(1,(MONTH(三跨两临近重点区段!$H:$H)=11)*(三跨两临近重点区段!$A:$A=D360)*(三跨两临近重点区段!$F:$F="现存区段"),0))),"")</f>
        <v/>
      </c>
      <c r="AE360" s="284" t="str">
        <f t="array" ref="AE360">IFERROR(IF(INDEX(三跨两临近重点区段!$F:$F,MATCH(1,(MONTH(三跨两临近重点区段!$H:$H)=12)*(三跨两临近重点区段!$A:$A=D360),0))="已取消","已取消",INDEX(三跨两临近重点区段!$H:$H,MATCH(1,(MONTH(三跨两临近重点区段!$H:$H)=12)*(三跨两临近重点区段!$A:$A=D360)*(三跨两临近重点区段!$F:$F="现存区段"),0))),"")</f>
        <v/>
      </c>
      <c r="AF360" s="72" t="str">
        <f t="array" ref="AF360">IFERROR(IF(INDEX(三跨两临近重点区段!$F:$F,MATCH(1,(MONTH(三跨两临近重点区段!$H:$H)=12)*(三跨两临近重点区段!$A:$A=D360),0))="已取消","已取消",INDEX(三跨两临近重点区段!$I:$I,MATCH(1,(MONTH(三跨两临近重点区段!$H:$H)=12)*(三跨两临近重点区段!$A:$A=D360)*(三跨两临近重点区段!$F:$F="现存区段"),0))),"")</f>
        <v/>
      </c>
      <c r="AH360" t="e">
        <f t="array" ref="AH360">INDEX(三跨两临近重点区段!$G:$G,MATCH(D360,三跨两临近重点区段!$A:$A,0))</f>
        <v>#N/A</v>
      </c>
    </row>
    <row r="361" ht="14.25" spans="1:34">
      <c r="A361" s="263" t="s">
        <v>363</v>
      </c>
      <c r="B361" s="264" t="s">
        <v>2139</v>
      </c>
      <c r="C361" s="263" t="s">
        <v>2678</v>
      </c>
      <c r="D361" s="263" t="s">
        <v>2688</v>
      </c>
      <c r="E361" s="265" t="s">
        <v>2142</v>
      </c>
      <c r="F361" s="264" t="s">
        <v>125</v>
      </c>
      <c r="G361" s="263" t="s">
        <v>2143</v>
      </c>
      <c r="H361" s="263" t="s">
        <v>543</v>
      </c>
      <c r="I361" s="288"/>
      <c r="J361" s="196"/>
      <c r="K361" s="196"/>
      <c r="L361" s="196"/>
      <c r="M361" s="270"/>
      <c r="N361" s="270"/>
      <c r="O361" s="33"/>
      <c r="P361" s="107"/>
      <c r="Q361" s="279"/>
      <c r="R361" s="279"/>
      <c r="S361" s="278">
        <v>45456</v>
      </c>
      <c r="T361" s="279" t="s">
        <v>2117</v>
      </c>
      <c r="U361" s="268" t="str">
        <f t="array" ref="U361">IFERROR(IF(INDEX(三跨两临近重点区段!$F:$F,MATCH(1,(MONTH(三跨两临近重点区段!$H:$H)=7)*(三跨两临近重点区段!$A:$A=D361),0))="已取消","已取消",INDEX(三跨两临近重点区段!$H:$H,MATCH(1,(MONTH(三跨两临近重点区段!$H:$H)=7)*(三跨两临近重点区段!$A:$A=D361)*(三跨两临近重点区段!$F:$F="现存区段"),0))),"")</f>
        <v/>
      </c>
      <c r="V361" s="232" t="str">
        <f t="array" ref="V361">IFERROR(IF(INDEX(三跨两临近重点区段!$F:$F,MATCH(1,(MONTH(三跨两临近重点区段!$H:$H)=7)*(三跨两临近重点区段!$A:$A=D361),0))="已取消","已取消",INDEX(三跨两临近重点区段!$I:$I,MATCH(1,(MONTH(三跨两临近重点区段!$H:$H)=7)*(三跨两临近重点区段!$A:$A=D361)*(三跨两临近重点区段!$F:$F="现存区段"),0))),"")</f>
        <v/>
      </c>
      <c r="W361" s="268" t="str">
        <f t="array" ref="W361">IFERROR(IF(INDEX(三跨两临近重点区段!$F:$F,MATCH(1,(MONTH(三跨两临近重点区段!$H:$H)=8)*(三跨两临近重点区段!$A:$A=D361),0))="已取消","已取消",INDEX(三跨两临近重点区段!$H:$H,MATCH(1,(MONTH(三跨两临近重点区段!$H:$H)=8)*(三跨两临近重点区段!$A:$A=D361)*(三跨两临近重点区段!$F:$F="现存区段"),0))),"")</f>
        <v/>
      </c>
      <c r="X361" s="232" t="str">
        <f t="array" ref="X361">IFERROR(IF(INDEX(三跨两临近重点区段!$F:$F,MATCH(1,(MONTH(三跨两临近重点区段!$H:$H)=8)*(三跨两临近重点区段!$A:$A=D361),0))="已取消","已取消",INDEX(三跨两临近重点区段!$I:$I,MATCH(1,(MONTH(三跨两临近重点区段!$H:$H)=8)*(三跨两临近重点区段!$A:$A=D361)*(三跨两临近重点区段!$F:$F="现存区段"),0))),"")</f>
        <v/>
      </c>
      <c r="Y361" s="268" t="str">
        <f t="array" ref="Y361">IFERROR(IF(INDEX(三跨两临近重点区段!$F:$F,MATCH(1,(MONTH(三跨两临近重点区段!$H:$H)=9)*(三跨两临近重点区段!$A:$A=D361),0))="已取消","已取消",INDEX(三跨两临近重点区段!$H:$H,MATCH(1,(MONTH(三跨两临近重点区段!$H:$H)=9)*(三跨两临近重点区段!$A:$A=D361)*(三跨两临近重点区段!$F:$F="现存区段"),0))),"")</f>
        <v/>
      </c>
      <c r="Z361" s="232" t="str">
        <f t="array" ref="Z361">IFERROR(IF(INDEX(三跨两临近重点区段!$F:$F,MATCH(1,(MONTH(三跨两临近重点区段!$H:$H)=9)*(三跨两临近重点区段!$A:$A=D361),0))="已取消","已取消",INDEX(三跨两临近重点区段!$I:$I,MATCH(1,(MONTH(三跨两临近重点区段!$H:$H)=9)*(三跨两临近重点区段!$A:$A=D361)*(三跨两临近重点区段!$F:$F="现存区段"),0))),"")</f>
        <v/>
      </c>
      <c r="AA361" s="268" t="str">
        <f t="array" ref="AA361">IFERROR(IF(INDEX(三跨两临近重点区段!$F:$F,MATCH(1,(MONTH(三跨两临近重点区段!$H:$H)=10)*(三跨两临近重点区段!$A:$A=D361),0))="已取消","已取消",INDEX(三跨两临近重点区段!$H:$H,MATCH(1,(MONTH(三跨两临近重点区段!$H:$H)=10)*(三跨两临近重点区段!$A:$A=D361)*(三跨两临近重点区段!$F:$F="现存区段"),0))),"")</f>
        <v/>
      </c>
      <c r="AB361" s="72" t="str">
        <f t="array" ref="AB361">IFERROR(IF(INDEX(三跨两临近重点区段!$F:$F,MATCH(1,(MONTH(三跨两临近重点区段!$H:$H)=10)*(三跨两临近重点区段!$A:$A=D361),0))="已取消","已取消",INDEX(三跨两临近重点区段!$I:$I,MATCH(1,(MONTH(三跨两临近重点区段!$H:$H)=10)*(三跨两临近重点区段!$A:$A=D361)*(三跨两临近重点区段!$F:$F="现存区段"),0))),"")</f>
        <v/>
      </c>
      <c r="AC361" s="284" t="str">
        <f t="array" ref="AC361">IFERROR(IF(INDEX(三跨两临近重点区段!$F:$F,MATCH(1,(MONTH(三跨两临近重点区段!$H:$H)=11)*(三跨两临近重点区段!$A:$A=D361),0))="已取消","已取消",INDEX(三跨两临近重点区段!$H:$H,MATCH(1,(MONTH(三跨两临近重点区段!$H:$H)=11)*(三跨两临近重点区段!$A:$A=D361)*(三跨两临近重点区段!$F:$F="现存区段"),0))),"")</f>
        <v/>
      </c>
      <c r="AD361" s="72" t="str">
        <f t="array" ref="AD361">IFERROR(IF(INDEX(三跨两临近重点区段!$F:$F,MATCH(1,(MONTH(三跨两临近重点区段!$H:$H)=11)*(三跨两临近重点区段!$A:$A=D361),0))="已取消","已取消",INDEX(三跨两临近重点区段!$I:$I,MATCH(1,(MONTH(三跨两临近重点区段!$H:$H)=11)*(三跨两临近重点区段!$A:$A=D361)*(三跨两临近重点区段!$F:$F="现存区段"),0))),"")</f>
        <v/>
      </c>
      <c r="AE361" s="284" t="str">
        <f t="array" ref="AE361">IFERROR(IF(INDEX(三跨两临近重点区段!$F:$F,MATCH(1,(MONTH(三跨两临近重点区段!$H:$H)=12)*(三跨两临近重点区段!$A:$A=D361),0))="已取消","已取消",INDEX(三跨两临近重点区段!$H:$H,MATCH(1,(MONTH(三跨两临近重点区段!$H:$H)=12)*(三跨两临近重点区段!$A:$A=D361)*(三跨两临近重点区段!$F:$F="现存区段"),0))),"")</f>
        <v/>
      </c>
      <c r="AF361" s="72" t="str">
        <f t="array" ref="AF361">IFERROR(IF(INDEX(三跨两临近重点区段!$F:$F,MATCH(1,(MONTH(三跨两临近重点区段!$H:$H)=12)*(三跨两临近重点区段!$A:$A=D361),0))="已取消","已取消",INDEX(三跨两临近重点区段!$I:$I,MATCH(1,(MONTH(三跨两临近重点区段!$H:$H)=12)*(三跨两临近重点区段!$A:$A=D361)*(三跨两临近重点区段!$F:$F="现存区段"),0))),"")</f>
        <v/>
      </c>
      <c r="AH361" t="e">
        <f t="array" ref="AH361">INDEX(三跨两临近重点区段!$G:$G,MATCH(D361,三跨两临近重点区段!$A:$A,0))</f>
        <v>#N/A</v>
      </c>
    </row>
    <row r="362" ht="14.25" spans="1:34">
      <c r="A362" s="263" t="s">
        <v>150</v>
      </c>
      <c r="B362" s="264" t="s">
        <v>2689</v>
      </c>
      <c r="C362" s="263" t="s">
        <v>2197</v>
      </c>
      <c r="D362" s="263" t="s">
        <v>2690</v>
      </c>
      <c r="E362" s="265" t="s">
        <v>2115</v>
      </c>
      <c r="F362" s="264" t="s">
        <v>125</v>
      </c>
      <c r="G362" s="263" t="s">
        <v>2116</v>
      </c>
      <c r="H362" s="263" t="s">
        <v>1204</v>
      </c>
      <c r="I362" s="288"/>
      <c r="J362" s="196"/>
      <c r="K362" s="196"/>
      <c r="L362" s="196"/>
      <c r="M362" s="270"/>
      <c r="N362" s="270"/>
      <c r="O362" s="33"/>
      <c r="P362" s="107"/>
      <c r="Q362" s="279"/>
      <c r="R362" s="279"/>
      <c r="S362" s="282">
        <v>45446.4833333333</v>
      </c>
      <c r="T362" s="279" t="s">
        <v>2117</v>
      </c>
      <c r="U362" s="268" t="str">
        <f t="array" ref="U362">IFERROR(IF(INDEX(三跨两临近重点区段!$F:$F,MATCH(1,(MONTH(三跨两临近重点区段!$H:$H)=7)*(三跨两临近重点区段!$A:$A=D362),0))="已取消","已取消",INDEX(三跨两临近重点区段!$H:$H,MATCH(1,(MONTH(三跨两临近重点区段!$H:$H)=7)*(三跨两临近重点区段!$A:$A=D362)*(三跨两临近重点区段!$F:$F="现存区段"),0))),"")</f>
        <v/>
      </c>
      <c r="V362" s="232" t="str">
        <f t="array" ref="V362">IFERROR(IF(INDEX(三跨两临近重点区段!$F:$F,MATCH(1,(MONTH(三跨两临近重点区段!$H:$H)=7)*(三跨两临近重点区段!$A:$A=D362),0))="已取消","已取消",INDEX(三跨两临近重点区段!$I:$I,MATCH(1,(MONTH(三跨两临近重点区段!$H:$H)=7)*(三跨两临近重点区段!$A:$A=D362)*(三跨两临近重点区段!$F:$F="现存区段"),0))),"")</f>
        <v/>
      </c>
      <c r="W362" s="268" t="str">
        <f t="array" ref="W362">IFERROR(IF(INDEX(三跨两临近重点区段!$F:$F,MATCH(1,(MONTH(三跨两临近重点区段!$H:$H)=8)*(三跨两临近重点区段!$A:$A=D362),0))="已取消","已取消",INDEX(三跨两临近重点区段!$H:$H,MATCH(1,(MONTH(三跨两临近重点区段!$H:$H)=8)*(三跨两临近重点区段!$A:$A=D362)*(三跨两临近重点区段!$F:$F="现存区段"),0))),"")</f>
        <v/>
      </c>
      <c r="X362" s="232" t="str">
        <f t="array" ref="X362">IFERROR(IF(INDEX(三跨两临近重点区段!$F:$F,MATCH(1,(MONTH(三跨两临近重点区段!$H:$H)=8)*(三跨两临近重点区段!$A:$A=D362),0))="已取消","已取消",INDEX(三跨两临近重点区段!$I:$I,MATCH(1,(MONTH(三跨两临近重点区段!$H:$H)=8)*(三跨两临近重点区段!$A:$A=D362)*(三跨两临近重点区段!$F:$F="现存区段"),0))),"")</f>
        <v/>
      </c>
      <c r="Y362" s="268" t="str">
        <f t="array" ref="Y362">IFERROR(IF(INDEX(三跨两临近重点区段!$F:$F,MATCH(1,(MONTH(三跨两临近重点区段!$H:$H)=9)*(三跨两临近重点区段!$A:$A=D362),0))="已取消","已取消",INDEX(三跨两临近重点区段!$H:$H,MATCH(1,(MONTH(三跨两临近重点区段!$H:$H)=9)*(三跨两临近重点区段!$A:$A=D362)*(三跨两临近重点区段!$F:$F="现存区段"),0))),"")</f>
        <v/>
      </c>
      <c r="Z362" s="232" t="str">
        <f t="array" ref="Z362">IFERROR(IF(INDEX(三跨两临近重点区段!$F:$F,MATCH(1,(MONTH(三跨两临近重点区段!$H:$H)=9)*(三跨两临近重点区段!$A:$A=D362),0))="已取消","已取消",INDEX(三跨两临近重点区段!$I:$I,MATCH(1,(MONTH(三跨两临近重点区段!$H:$H)=9)*(三跨两临近重点区段!$A:$A=D362)*(三跨两临近重点区段!$F:$F="现存区段"),0))),"")</f>
        <v/>
      </c>
      <c r="AA362" s="268" t="str">
        <f t="array" ref="AA362">IFERROR(IF(INDEX(三跨两临近重点区段!$F:$F,MATCH(1,(MONTH(三跨两临近重点区段!$H:$H)=10)*(三跨两临近重点区段!$A:$A=D362),0))="已取消","已取消",INDEX(三跨两临近重点区段!$H:$H,MATCH(1,(MONTH(三跨两临近重点区段!$H:$H)=10)*(三跨两临近重点区段!$A:$A=D362)*(三跨两临近重点区段!$F:$F="现存区段"),0))),"")</f>
        <v/>
      </c>
      <c r="AB362" s="72" t="str">
        <f t="array" ref="AB362">IFERROR(IF(INDEX(三跨两临近重点区段!$F:$F,MATCH(1,(MONTH(三跨两临近重点区段!$H:$H)=10)*(三跨两临近重点区段!$A:$A=D362),0))="已取消","已取消",INDEX(三跨两临近重点区段!$I:$I,MATCH(1,(MONTH(三跨两临近重点区段!$H:$H)=10)*(三跨两临近重点区段!$A:$A=D362)*(三跨两临近重点区段!$F:$F="现存区段"),0))),"")</f>
        <v/>
      </c>
      <c r="AC362" s="284" t="str">
        <f t="array" ref="AC362">IFERROR(IF(INDEX(三跨两临近重点区段!$F:$F,MATCH(1,(MONTH(三跨两临近重点区段!$H:$H)=11)*(三跨两临近重点区段!$A:$A=D362),0))="已取消","已取消",INDEX(三跨两临近重点区段!$H:$H,MATCH(1,(MONTH(三跨两临近重点区段!$H:$H)=11)*(三跨两临近重点区段!$A:$A=D362)*(三跨两临近重点区段!$F:$F="现存区段"),0))),"")</f>
        <v/>
      </c>
      <c r="AD362" s="72" t="str">
        <f t="array" ref="AD362">IFERROR(IF(INDEX(三跨两临近重点区段!$F:$F,MATCH(1,(MONTH(三跨两临近重点区段!$H:$H)=11)*(三跨两临近重点区段!$A:$A=D362),0))="已取消","已取消",INDEX(三跨两临近重点区段!$I:$I,MATCH(1,(MONTH(三跨两临近重点区段!$H:$H)=11)*(三跨两临近重点区段!$A:$A=D362)*(三跨两临近重点区段!$F:$F="现存区段"),0))),"")</f>
        <v/>
      </c>
      <c r="AE362" s="284" t="str">
        <f t="array" ref="AE362">IFERROR(IF(INDEX(三跨两临近重点区段!$F:$F,MATCH(1,(MONTH(三跨两临近重点区段!$H:$H)=12)*(三跨两临近重点区段!$A:$A=D362),0))="已取消","已取消",INDEX(三跨两临近重点区段!$H:$H,MATCH(1,(MONTH(三跨两临近重点区段!$H:$H)=12)*(三跨两临近重点区段!$A:$A=D362)*(三跨两临近重点区段!$F:$F="现存区段"),0))),"")</f>
        <v/>
      </c>
      <c r="AF362" s="72" t="str">
        <f t="array" ref="AF362">IFERROR(IF(INDEX(三跨两临近重点区段!$F:$F,MATCH(1,(MONTH(三跨两临近重点区段!$H:$H)=12)*(三跨两临近重点区段!$A:$A=D362),0))="已取消","已取消",INDEX(三跨两临近重点区段!$I:$I,MATCH(1,(MONTH(三跨两临近重点区段!$H:$H)=12)*(三跨两临近重点区段!$A:$A=D362)*(三跨两临近重点区段!$F:$F="现存区段"),0))),"")</f>
        <v/>
      </c>
      <c r="AH362" t="e">
        <f t="array" ref="AH362">INDEX(三跨两临近重点区段!$G:$G,MATCH(D362,三跨两临近重点区段!$A:$A,0))</f>
        <v>#N/A</v>
      </c>
    </row>
    <row r="363" ht="14.25" spans="1:34">
      <c r="A363" s="263" t="s">
        <v>363</v>
      </c>
      <c r="B363" s="264" t="s">
        <v>2691</v>
      </c>
      <c r="C363" s="263" t="s">
        <v>2271</v>
      </c>
      <c r="D363" s="263" t="s">
        <v>2692</v>
      </c>
      <c r="E363" s="265" t="s">
        <v>2115</v>
      </c>
      <c r="F363" s="264" t="s">
        <v>125</v>
      </c>
      <c r="G363" s="263" t="s">
        <v>1068</v>
      </c>
      <c r="H363" s="263" t="s">
        <v>1352</v>
      </c>
      <c r="I363" s="288"/>
      <c r="J363" s="196"/>
      <c r="K363" s="196"/>
      <c r="L363" s="196"/>
      <c r="M363" s="270"/>
      <c r="N363" s="270"/>
      <c r="O363" s="33"/>
      <c r="P363" s="107"/>
      <c r="Q363" s="279"/>
      <c r="R363" s="279"/>
      <c r="S363" s="278">
        <v>45447</v>
      </c>
      <c r="T363" s="279" t="s">
        <v>2117</v>
      </c>
      <c r="U363" s="268" t="str">
        <f t="array" ref="U363">IFERROR(IF(INDEX(三跨两临近重点区段!$F:$F,MATCH(1,(MONTH(三跨两临近重点区段!$H:$H)=7)*(三跨两临近重点区段!$A:$A=D363),0))="已取消","已取消",INDEX(三跨两临近重点区段!$H:$H,MATCH(1,(MONTH(三跨两临近重点区段!$H:$H)=7)*(三跨两临近重点区段!$A:$A=D363)*(三跨两临近重点区段!$F:$F="现存区段"),0))),"")</f>
        <v/>
      </c>
      <c r="V363" s="232" t="str">
        <f t="array" ref="V363">IFERROR(IF(INDEX(三跨两临近重点区段!$F:$F,MATCH(1,(MONTH(三跨两临近重点区段!$H:$H)=7)*(三跨两临近重点区段!$A:$A=D363),0))="已取消","已取消",INDEX(三跨两临近重点区段!$I:$I,MATCH(1,(MONTH(三跨两临近重点区段!$H:$H)=7)*(三跨两临近重点区段!$A:$A=D363)*(三跨两临近重点区段!$F:$F="现存区段"),0))),"")</f>
        <v/>
      </c>
      <c r="W363" s="268" t="str">
        <f t="array" ref="W363">IFERROR(IF(INDEX(三跨两临近重点区段!$F:$F,MATCH(1,(MONTH(三跨两临近重点区段!$H:$H)=8)*(三跨两临近重点区段!$A:$A=D363),0))="已取消","已取消",INDEX(三跨两临近重点区段!$H:$H,MATCH(1,(MONTH(三跨两临近重点区段!$H:$H)=8)*(三跨两临近重点区段!$A:$A=D363)*(三跨两临近重点区段!$F:$F="现存区段"),0))),"")</f>
        <v/>
      </c>
      <c r="X363" s="232" t="str">
        <f t="array" ref="X363">IFERROR(IF(INDEX(三跨两临近重点区段!$F:$F,MATCH(1,(MONTH(三跨两临近重点区段!$H:$H)=8)*(三跨两临近重点区段!$A:$A=D363),0))="已取消","已取消",INDEX(三跨两临近重点区段!$I:$I,MATCH(1,(MONTH(三跨两临近重点区段!$H:$H)=8)*(三跨两临近重点区段!$A:$A=D363)*(三跨两临近重点区段!$F:$F="现存区段"),0))),"")</f>
        <v/>
      </c>
      <c r="Y363" s="268" t="str">
        <f t="array" ref="Y363">IFERROR(IF(INDEX(三跨两临近重点区段!$F:$F,MATCH(1,(MONTH(三跨两临近重点区段!$H:$H)=9)*(三跨两临近重点区段!$A:$A=D363),0))="已取消","已取消",INDEX(三跨两临近重点区段!$H:$H,MATCH(1,(MONTH(三跨两临近重点区段!$H:$H)=9)*(三跨两临近重点区段!$A:$A=D363)*(三跨两临近重点区段!$F:$F="现存区段"),0))),"")</f>
        <v/>
      </c>
      <c r="Z363" s="232" t="str">
        <f t="array" ref="Z363">IFERROR(IF(INDEX(三跨两临近重点区段!$F:$F,MATCH(1,(MONTH(三跨两临近重点区段!$H:$H)=9)*(三跨两临近重点区段!$A:$A=D363),0))="已取消","已取消",INDEX(三跨两临近重点区段!$I:$I,MATCH(1,(MONTH(三跨两临近重点区段!$H:$H)=9)*(三跨两临近重点区段!$A:$A=D363)*(三跨两临近重点区段!$F:$F="现存区段"),0))),"")</f>
        <v/>
      </c>
      <c r="AA363" s="268" t="str">
        <f t="array" ref="AA363">IFERROR(IF(INDEX(三跨两临近重点区段!$F:$F,MATCH(1,(MONTH(三跨两临近重点区段!$H:$H)=10)*(三跨两临近重点区段!$A:$A=D363),0))="已取消","已取消",INDEX(三跨两临近重点区段!$H:$H,MATCH(1,(MONTH(三跨两临近重点区段!$H:$H)=10)*(三跨两临近重点区段!$A:$A=D363)*(三跨两临近重点区段!$F:$F="现存区段"),0))),"")</f>
        <v/>
      </c>
      <c r="AB363" s="72" t="str">
        <f t="array" ref="AB363">IFERROR(IF(INDEX(三跨两临近重点区段!$F:$F,MATCH(1,(MONTH(三跨两临近重点区段!$H:$H)=10)*(三跨两临近重点区段!$A:$A=D363),0))="已取消","已取消",INDEX(三跨两临近重点区段!$I:$I,MATCH(1,(MONTH(三跨两临近重点区段!$H:$H)=10)*(三跨两临近重点区段!$A:$A=D363)*(三跨两临近重点区段!$F:$F="现存区段"),0))),"")</f>
        <v/>
      </c>
      <c r="AC363" s="284" t="str">
        <f t="array" ref="AC363">IFERROR(IF(INDEX(三跨两临近重点区段!$F:$F,MATCH(1,(MONTH(三跨两临近重点区段!$H:$H)=11)*(三跨两临近重点区段!$A:$A=D363),0))="已取消","已取消",INDEX(三跨两临近重点区段!$H:$H,MATCH(1,(MONTH(三跨两临近重点区段!$H:$H)=11)*(三跨两临近重点区段!$A:$A=D363)*(三跨两临近重点区段!$F:$F="现存区段"),0))),"")</f>
        <v/>
      </c>
      <c r="AD363" s="72" t="str">
        <f t="array" ref="AD363">IFERROR(IF(INDEX(三跨两临近重点区段!$F:$F,MATCH(1,(MONTH(三跨两临近重点区段!$H:$H)=11)*(三跨两临近重点区段!$A:$A=D363),0))="已取消","已取消",INDEX(三跨两临近重点区段!$I:$I,MATCH(1,(MONTH(三跨两临近重点区段!$H:$H)=11)*(三跨两临近重点区段!$A:$A=D363)*(三跨两临近重点区段!$F:$F="现存区段"),0))),"")</f>
        <v/>
      </c>
      <c r="AE363" s="284" t="str">
        <f t="array" ref="AE363">IFERROR(IF(INDEX(三跨两临近重点区段!$F:$F,MATCH(1,(MONTH(三跨两临近重点区段!$H:$H)=12)*(三跨两临近重点区段!$A:$A=D363),0))="已取消","已取消",INDEX(三跨两临近重点区段!$H:$H,MATCH(1,(MONTH(三跨两临近重点区段!$H:$H)=12)*(三跨两临近重点区段!$A:$A=D363)*(三跨两临近重点区段!$F:$F="现存区段"),0))),"")</f>
        <v/>
      </c>
      <c r="AF363" s="72" t="str">
        <f t="array" ref="AF363">IFERROR(IF(INDEX(三跨两临近重点区段!$F:$F,MATCH(1,(MONTH(三跨两临近重点区段!$H:$H)=12)*(三跨两临近重点区段!$A:$A=D363),0))="已取消","已取消",INDEX(三跨两临近重点区段!$I:$I,MATCH(1,(MONTH(三跨两临近重点区段!$H:$H)=12)*(三跨两临近重点区段!$A:$A=D363)*(三跨两临近重点区段!$F:$F="现存区段"),0))),"")</f>
        <v/>
      </c>
      <c r="AH363" t="e">
        <f t="array" ref="AH363">INDEX(三跨两临近重点区段!$G:$G,MATCH(D363,三跨两临近重点区段!$A:$A,0))</f>
        <v>#N/A</v>
      </c>
    </row>
    <row r="364" ht="14.25" spans="1:34">
      <c r="A364" s="263" t="s">
        <v>363</v>
      </c>
      <c r="B364" s="264" t="s">
        <v>2693</v>
      </c>
      <c r="C364" s="263" t="s">
        <v>2271</v>
      </c>
      <c r="D364" s="263" t="s">
        <v>2694</v>
      </c>
      <c r="E364" s="265" t="s">
        <v>2115</v>
      </c>
      <c r="F364" s="264" t="s">
        <v>125</v>
      </c>
      <c r="G364" s="263" t="s">
        <v>2116</v>
      </c>
      <c r="H364" s="263" t="s">
        <v>1352</v>
      </c>
      <c r="I364" s="288"/>
      <c r="J364" s="196"/>
      <c r="K364" s="196"/>
      <c r="L364" s="196"/>
      <c r="M364" s="270"/>
      <c r="N364" s="270"/>
      <c r="O364" s="33"/>
      <c r="P364" s="107"/>
      <c r="Q364" s="279"/>
      <c r="R364" s="279"/>
      <c r="S364" s="278">
        <v>45447</v>
      </c>
      <c r="T364" s="279" t="s">
        <v>2117</v>
      </c>
      <c r="U364" s="268" t="str">
        <f t="array" ref="U364">IFERROR(IF(INDEX(三跨两临近重点区段!$F:$F,MATCH(1,(MONTH(三跨两临近重点区段!$H:$H)=7)*(三跨两临近重点区段!$A:$A=D364),0))="已取消","已取消",INDEX(三跨两临近重点区段!$H:$H,MATCH(1,(MONTH(三跨两临近重点区段!$H:$H)=7)*(三跨两临近重点区段!$A:$A=D364)*(三跨两临近重点区段!$F:$F="现存区段"),0))),"")</f>
        <v/>
      </c>
      <c r="V364" s="232" t="str">
        <f t="array" ref="V364">IFERROR(IF(INDEX(三跨两临近重点区段!$F:$F,MATCH(1,(MONTH(三跨两临近重点区段!$H:$H)=7)*(三跨两临近重点区段!$A:$A=D364),0))="已取消","已取消",INDEX(三跨两临近重点区段!$I:$I,MATCH(1,(MONTH(三跨两临近重点区段!$H:$H)=7)*(三跨两临近重点区段!$A:$A=D364)*(三跨两临近重点区段!$F:$F="现存区段"),0))),"")</f>
        <v/>
      </c>
      <c r="W364" s="268" t="str">
        <f t="array" ref="W364">IFERROR(IF(INDEX(三跨两临近重点区段!$F:$F,MATCH(1,(MONTH(三跨两临近重点区段!$H:$H)=8)*(三跨两临近重点区段!$A:$A=D364),0))="已取消","已取消",INDEX(三跨两临近重点区段!$H:$H,MATCH(1,(MONTH(三跨两临近重点区段!$H:$H)=8)*(三跨两临近重点区段!$A:$A=D364)*(三跨两临近重点区段!$F:$F="现存区段"),0))),"")</f>
        <v/>
      </c>
      <c r="X364" s="232" t="str">
        <f t="array" ref="X364">IFERROR(IF(INDEX(三跨两临近重点区段!$F:$F,MATCH(1,(MONTH(三跨两临近重点区段!$H:$H)=8)*(三跨两临近重点区段!$A:$A=D364),0))="已取消","已取消",INDEX(三跨两临近重点区段!$I:$I,MATCH(1,(MONTH(三跨两临近重点区段!$H:$H)=8)*(三跨两临近重点区段!$A:$A=D364)*(三跨两临近重点区段!$F:$F="现存区段"),0))),"")</f>
        <v/>
      </c>
      <c r="Y364" s="268" t="str">
        <f t="array" ref="Y364">IFERROR(IF(INDEX(三跨两临近重点区段!$F:$F,MATCH(1,(MONTH(三跨两临近重点区段!$H:$H)=9)*(三跨两临近重点区段!$A:$A=D364),0))="已取消","已取消",INDEX(三跨两临近重点区段!$H:$H,MATCH(1,(MONTH(三跨两临近重点区段!$H:$H)=9)*(三跨两临近重点区段!$A:$A=D364)*(三跨两临近重点区段!$F:$F="现存区段"),0))),"")</f>
        <v/>
      </c>
      <c r="Z364" s="232" t="str">
        <f t="array" ref="Z364">IFERROR(IF(INDEX(三跨两临近重点区段!$F:$F,MATCH(1,(MONTH(三跨两临近重点区段!$H:$H)=9)*(三跨两临近重点区段!$A:$A=D364),0))="已取消","已取消",INDEX(三跨两临近重点区段!$I:$I,MATCH(1,(MONTH(三跨两临近重点区段!$H:$H)=9)*(三跨两临近重点区段!$A:$A=D364)*(三跨两临近重点区段!$F:$F="现存区段"),0))),"")</f>
        <v/>
      </c>
      <c r="AA364" s="268" t="str">
        <f t="array" ref="AA364">IFERROR(IF(INDEX(三跨两临近重点区段!$F:$F,MATCH(1,(MONTH(三跨两临近重点区段!$H:$H)=10)*(三跨两临近重点区段!$A:$A=D364),0))="已取消","已取消",INDEX(三跨两临近重点区段!$H:$H,MATCH(1,(MONTH(三跨两临近重点区段!$H:$H)=10)*(三跨两临近重点区段!$A:$A=D364)*(三跨两临近重点区段!$F:$F="现存区段"),0))),"")</f>
        <v/>
      </c>
      <c r="AB364" s="72" t="str">
        <f t="array" ref="AB364">IFERROR(IF(INDEX(三跨两临近重点区段!$F:$F,MATCH(1,(MONTH(三跨两临近重点区段!$H:$H)=10)*(三跨两临近重点区段!$A:$A=D364),0))="已取消","已取消",INDEX(三跨两临近重点区段!$I:$I,MATCH(1,(MONTH(三跨两临近重点区段!$H:$H)=10)*(三跨两临近重点区段!$A:$A=D364)*(三跨两临近重点区段!$F:$F="现存区段"),0))),"")</f>
        <v/>
      </c>
      <c r="AC364" s="284" t="str">
        <f t="array" ref="AC364">IFERROR(IF(INDEX(三跨两临近重点区段!$F:$F,MATCH(1,(MONTH(三跨两临近重点区段!$H:$H)=11)*(三跨两临近重点区段!$A:$A=D364),0))="已取消","已取消",INDEX(三跨两临近重点区段!$H:$H,MATCH(1,(MONTH(三跨两临近重点区段!$H:$H)=11)*(三跨两临近重点区段!$A:$A=D364)*(三跨两临近重点区段!$F:$F="现存区段"),0))),"")</f>
        <v/>
      </c>
      <c r="AD364" s="72" t="str">
        <f t="array" ref="AD364">IFERROR(IF(INDEX(三跨两临近重点区段!$F:$F,MATCH(1,(MONTH(三跨两临近重点区段!$H:$H)=11)*(三跨两临近重点区段!$A:$A=D364),0))="已取消","已取消",INDEX(三跨两临近重点区段!$I:$I,MATCH(1,(MONTH(三跨两临近重点区段!$H:$H)=11)*(三跨两临近重点区段!$A:$A=D364)*(三跨两临近重点区段!$F:$F="现存区段"),0))),"")</f>
        <v/>
      </c>
      <c r="AE364" s="284" t="str">
        <f t="array" ref="AE364">IFERROR(IF(INDEX(三跨两临近重点区段!$F:$F,MATCH(1,(MONTH(三跨两临近重点区段!$H:$H)=12)*(三跨两临近重点区段!$A:$A=D364),0))="已取消","已取消",INDEX(三跨两临近重点区段!$H:$H,MATCH(1,(MONTH(三跨两临近重点区段!$H:$H)=12)*(三跨两临近重点区段!$A:$A=D364)*(三跨两临近重点区段!$F:$F="现存区段"),0))),"")</f>
        <v/>
      </c>
      <c r="AF364" s="72" t="str">
        <f t="array" ref="AF364">IFERROR(IF(INDEX(三跨两临近重点区段!$F:$F,MATCH(1,(MONTH(三跨两临近重点区段!$H:$H)=12)*(三跨两临近重点区段!$A:$A=D364),0))="已取消","已取消",INDEX(三跨两临近重点区段!$I:$I,MATCH(1,(MONTH(三跨两临近重点区段!$H:$H)=12)*(三跨两临近重点区段!$A:$A=D364)*(三跨两临近重点区段!$F:$F="现存区段"),0))),"")</f>
        <v/>
      </c>
      <c r="AH364" t="e">
        <f t="array" ref="AH364">INDEX(三跨两临近重点区段!$G:$G,MATCH(D364,三跨两临近重点区段!$A:$A,0))</f>
        <v>#N/A</v>
      </c>
    </row>
    <row r="365" ht="14.25" spans="1:34">
      <c r="A365" s="263" t="s">
        <v>119</v>
      </c>
      <c r="B365" s="264" t="s">
        <v>2695</v>
      </c>
      <c r="C365" s="263" t="s">
        <v>2696</v>
      </c>
      <c r="D365" s="263" t="s">
        <v>2697</v>
      </c>
      <c r="E365" s="265" t="s">
        <v>2115</v>
      </c>
      <c r="F365" s="264" t="s">
        <v>125</v>
      </c>
      <c r="G365" s="263" t="s">
        <v>2116</v>
      </c>
      <c r="H365" s="263" t="s">
        <v>1196</v>
      </c>
      <c r="I365" s="288"/>
      <c r="J365" s="196"/>
      <c r="K365" s="196"/>
      <c r="L365" s="196"/>
      <c r="M365" s="270"/>
      <c r="N365" s="270"/>
      <c r="O365" s="33"/>
      <c r="P365" s="107"/>
      <c r="Q365" s="279"/>
      <c r="R365" s="279"/>
      <c r="S365" s="278">
        <v>45456</v>
      </c>
      <c r="T365" s="279" t="s">
        <v>2117</v>
      </c>
      <c r="U365" s="268" t="str">
        <f t="array" ref="U365">IFERROR(IF(INDEX(三跨两临近重点区段!$F:$F,MATCH(1,(MONTH(三跨两临近重点区段!$H:$H)=7)*(三跨两临近重点区段!$A:$A=D365),0))="已取消","已取消",INDEX(三跨两临近重点区段!$H:$H,MATCH(1,(MONTH(三跨两临近重点区段!$H:$H)=7)*(三跨两临近重点区段!$A:$A=D365)*(三跨两临近重点区段!$F:$F="现存区段"),0))),"")</f>
        <v/>
      </c>
      <c r="V365" s="232" t="str">
        <f t="array" ref="V365">IFERROR(IF(INDEX(三跨两临近重点区段!$F:$F,MATCH(1,(MONTH(三跨两临近重点区段!$H:$H)=7)*(三跨两临近重点区段!$A:$A=D365),0))="已取消","已取消",INDEX(三跨两临近重点区段!$I:$I,MATCH(1,(MONTH(三跨两临近重点区段!$H:$H)=7)*(三跨两临近重点区段!$A:$A=D365)*(三跨两临近重点区段!$F:$F="现存区段"),0))),"")</f>
        <v/>
      </c>
      <c r="W365" s="268" t="str">
        <f t="array" ref="W365">IFERROR(IF(INDEX(三跨两临近重点区段!$F:$F,MATCH(1,(MONTH(三跨两临近重点区段!$H:$H)=8)*(三跨两临近重点区段!$A:$A=D365),0))="已取消","已取消",INDEX(三跨两临近重点区段!$H:$H,MATCH(1,(MONTH(三跨两临近重点区段!$H:$H)=8)*(三跨两临近重点区段!$A:$A=D365)*(三跨两临近重点区段!$F:$F="现存区段"),0))),"")</f>
        <v/>
      </c>
      <c r="X365" s="232" t="str">
        <f t="array" ref="X365">IFERROR(IF(INDEX(三跨两临近重点区段!$F:$F,MATCH(1,(MONTH(三跨两临近重点区段!$H:$H)=8)*(三跨两临近重点区段!$A:$A=D365),0))="已取消","已取消",INDEX(三跨两临近重点区段!$I:$I,MATCH(1,(MONTH(三跨两临近重点区段!$H:$H)=8)*(三跨两临近重点区段!$A:$A=D365)*(三跨两临近重点区段!$F:$F="现存区段"),0))),"")</f>
        <v/>
      </c>
      <c r="Y365" s="268" t="str">
        <f t="array" ref="Y365">IFERROR(IF(INDEX(三跨两临近重点区段!$F:$F,MATCH(1,(MONTH(三跨两临近重点区段!$H:$H)=9)*(三跨两临近重点区段!$A:$A=D365),0))="已取消","已取消",INDEX(三跨两临近重点区段!$H:$H,MATCH(1,(MONTH(三跨两临近重点区段!$H:$H)=9)*(三跨两临近重点区段!$A:$A=D365)*(三跨两临近重点区段!$F:$F="现存区段"),0))),"")</f>
        <v/>
      </c>
      <c r="Z365" s="232" t="str">
        <f t="array" ref="Z365">IFERROR(IF(INDEX(三跨两临近重点区段!$F:$F,MATCH(1,(MONTH(三跨两临近重点区段!$H:$H)=9)*(三跨两临近重点区段!$A:$A=D365),0))="已取消","已取消",INDEX(三跨两临近重点区段!$I:$I,MATCH(1,(MONTH(三跨两临近重点区段!$H:$H)=9)*(三跨两临近重点区段!$A:$A=D365)*(三跨两临近重点区段!$F:$F="现存区段"),0))),"")</f>
        <v/>
      </c>
      <c r="AA365" s="268" t="str">
        <f t="array" ref="AA365">IFERROR(IF(INDEX(三跨两临近重点区段!$F:$F,MATCH(1,(MONTH(三跨两临近重点区段!$H:$H)=10)*(三跨两临近重点区段!$A:$A=D365),0))="已取消","已取消",INDEX(三跨两临近重点区段!$H:$H,MATCH(1,(MONTH(三跨两临近重点区段!$H:$H)=10)*(三跨两临近重点区段!$A:$A=D365)*(三跨两临近重点区段!$F:$F="现存区段"),0))),"")</f>
        <v/>
      </c>
      <c r="AB365" s="72" t="str">
        <f t="array" ref="AB365">IFERROR(IF(INDEX(三跨两临近重点区段!$F:$F,MATCH(1,(MONTH(三跨两临近重点区段!$H:$H)=10)*(三跨两临近重点区段!$A:$A=D365),0))="已取消","已取消",INDEX(三跨两临近重点区段!$I:$I,MATCH(1,(MONTH(三跨两临近重点区段!$H:$H)=10)*(三跨两临近重点区段!$A:$A=D365)*(三跨两临近重点区段!$F:$F="现存区段"),0))),"")</f>
        <v/>
      </c>
      <c r="AC365" s="284" t="str">
        <f t="array" ref="AC365">IFERROR(IF(INDEX(三跨两临近重点区段!$F:$F,MATCH(1,(MONTH(三跨两临近重点区段!$H:$H)=11)*(三跨两临近重点区段!$A:$A=D365),0))="已取消","已取消",INDEX(三跨两临近重点区段!$H:$H,MATCH(1,(MONTH(三跨两临近重点区段!$H:$H)=11)*(三跨两临近重点区段!$A:$A=D365)*(三跨两临近重点区段!$F:$F="现存区段"),0))),"")</f>
        <v/>
      </c>
      <c r="AD365" s="72" t="str">
        <f t="array" ref="AD365">IFERROR(IF(INDEX(三跨两临近重点区段!$F:$F,MATCH(1,(MONTH(三跨两临近重点区段!$H:$H)=11)*(三跨两临近重点区段!$A:$A=D365),0))="已取消","已取消",INDEX(三跨两临近重点区段!$I:$I,MATCH(1,(MONTH(三跨两临近重点区段!$H:$H)=11)*(三跨两临近重点区段!$A:$A=D365)*(三跨两临近重点区段!$F:$F="现存区段"),0))),"")</f>
        <v/>
      </c>
      <c r="AE365" s="284" t="str">
        <f t="array" ref="AE365">IFERROR(IF(INDEX(三跨两临近重点区段!$F:$F,MATCH(1,(MONTH(三跨两临近重点区段!$H:$H)=12)*(三跨两临近重点区段!$A:$A=D365),0))="已取消","已取消",INDEX(三跨两临近重点区段!$H:$H,MATCH(1,(MONTH(三跨两临近重点区段!$H:$H)=12)*(三跨两临近重点区段!$A:$A=D365)*(三跨两临近重点区段!$F:$F="现存区段"),0))),"")</f>
        <v/>
      </c>
      <c r="AF365" s="72" t="str">
        <f t="array" ref="AF365">IFERROR(IF(INDEX(三跨两临近重点区段!$F:$F,MATCH(1,(MONTH(三跨两临近重点区段!$H:$H)=12)*(三跨两临近重点区段!$A:$A=D365),0))="已取消","已取消",INDEX(三跨两临近重点区段!$I:$I,MATCH(1,(MONTH(三跨两临近重点区段!$H:$H)=12)*(三跨两临近重点区段!$A:$A=D365)*(三跨两临近重点区段!$F:$F="现存区段"),0))),"")</f>
        <v/>
      </c>
      <c r="AH365" t="e">
        <f t="array" ref="AH365">INDEX(三跨两临近重点区段!$G:$G,MATCH(D365,三跨两临近重点区段!$A:$A,0))</f>
        <v>#N/A</v>
      </c>
    </row>
    <row r="366" ht="14.25" spans="1:34">
      <c r="A366" s="263" t="s">
        <v>119</v>
      </c>
      <c r="B366" s="264" t="s">
        <v>2698</v>
      </c>
      <c r="C366" s="263" t="s">
        <v>2359</v>
      </c>
      <c r="D366" s="263" t="s">
        <v>2699</v>
      </c>
      <c r="E366" s="265" t="s">
        <v>2115</v>
      </c>
      <c r="F366" s="264" t="s">
        <v>125</v>
      </c>
      <c r="G366" s="263" t="s">
        <v>922</v>
      </c>
      <c r="H366" s="263" t="s">
        <v>1186</v>
      </c>
      <c r="I366" s="288"/>
      <c r="J366" s="196"/>
      <c r="K366" s="196"/>
      <c r="L366" s="196"/>
      <c r="M366" s="270"/>
      <c r="N366" s="270"/>
      <c r="O366" s="33"/>
      <c r="P366" s="107"/>
      <c r="Q366" s="279"/>
      <c r="R366" s="279"/>
      <c r="S366" s="278">
        <v>45456</v>
      </c>
      <c r="T366" s="279" t="s">
        <v>2117</v>
      </c>
      <c r="U366" s="268" t="str">
        <f t="array" ref="U366">IFERROR(IF(INDEX(三跨两临近重点区段!$F:$F,MATCH(1,(MONTH(三跨两临近重点区段!$H:$H)=7)*(三跨两临近重点区段!$A:$A=D366),0))="已取消","已取消",INDEX(三跨两临近重点区段!$H:$H,MATCH(1,(MONTH(三跨两临近重点区段!$H:$H)=7)*(三跨两临近重点区段!$A:$A=D366)*(三跨两临近重点区段!$F:$F="现存区段"),0))),"")</f>
        <v/>
      </c>
      <c r="V366" s="232" t="str">
        <f t="array" ref="V366">IFERROR(IF(INDEX(三跨两临近重点区段!$F:$F,MATCH(1,(MONTH(三跨两临近重点区段!$H:$H)=7)*(三跨两临近重点区段!$A:$A=D366),0))="已取消","已取消",INDEX(三跨两临近重点区段!$I:$I,MATCH(1,(MONTH(三跨两临近重点区段!$H:$H)=7)*(三跨两临近重点区段!$A:$A=D366)*(三跨两临近重点区段!$F:$F="现存区段"),0))),"")</f>
        <v/>
      </c>
      <c r="W366" s="268" t="str">
        <f t="array" ref="W366">IFERROR(IF(INDEX(三跨两临近重点区段!$F:$F,MATCH(1,(MONTH(三跨两临近重点区段!$H:$H)=8)*(三跨两临近重点区段!$A:$A=D366),0))="已取消","已取消",INDEX(三跨两临近重点区段!$H:$H,MATCH(1,(MONTH(三跨两临近重点区段!$H:$H)=8)*(三跨两临近重点区段!$A:$A=D366)*(三跨两临近重点区段!$F:$F="现存区段"),0))),"")</f>
        <v/>
      </c>
      <c r="X366" s="232" t="str">
        <f t="array" ref="X366">IFERROR(IF(INDEX(三跨两临近重点区段!$F:$F,MATCH(1,(MONTH(三跨两临近重点区段!$H:$H)=8)*(三跨两临近重点区段!$A:$A=D366),0))="已取消","已取消",INDEX(三跨两临近重点区段!$I:$I,MATCH(1,(MONTH(三跨两临近重点区段!$H:$H)=8)*(三跨两临近重点区段!$A:$A=D366)*(三跨两临近重点区段!$F:$F="现存区段"),0))),"")</f>
        <v/>
      </c>
      <c r="Y366" s="268" t="str">
        <f t="array" ref="Y366">IFERROR(IF(INDEX(三跨两临近重点区段!$F:$F,MATCH(1,(MONTH(三跨两临近重点区段!$H:$H)=9)*(三跨两临近重点区段!$A:$A=D366),0))="已取消","已取消",INDEX(三跨两临近重点区段!$H:$H,MATCH(1,(MONTH(三跨两临近重点区段!$H:$H)=9)*(三跨两临近重点区段!$A:$A=D366)*(三跨两临近重点区段!$F:$F="现存区段"),0))),"")</f>
        <v/>
      </c>
      <c r="Z366" s="232" t="str">
        <f t="array" ref="Z366">IFERROR(IF(INDEX(三跨两临近重点区段!$F:$F,MATCH(1,(MONTH(三跨两临近重点区段!$H:$H)=9)*(三跨两临近重点区段!$A:$A=D366),0))="已取消","已取消",INDEX(三跨两临近重点区段!$I:$I,MATCH(1,(MONTH(三跨两临近重点区段!$H:$H)=9)*(三跨两临近重点区段!$A:$A=D366)*(三跨两临近重点区段!$F:$F="现存区段"),0))),"")</f>
        <v/>
      </c>
      <c r="AA366" s="268" t="str">
        <f t="array" ref="AA366">IFERROR(IF(INDEX(三跨两临近重点区段!$F:$F,MATCH(1,(MONTH(三跨两临近重点区段!$H:$H)=10)*(三跨两临近重点区段!$A:$A=D366),0))="已取消","已取消",INDEX(三跨两临近重点区段!$H:$H,MATCH(1,(MONTH(三跨两临近重点区段!$H:$H)=10)*(三跨两临近重点区段!$A:$A=D366)*(三跨两临近重点区段!$F:$F="现存区段"),0))),"")</f>
        <v/>
      </c>
      <c r="AB366" s="72" t="str">
        <f t="array" ref="AB366">IFERROR(IF(INDEX(三跨两临近重点区段!$F:$F,MATCH(1,(MONTH(三跨两临近重点区段!$H:$H)=10)*(三跨两临近重点区段!$A:$A=D366),0))="已取消","已取消",INDEX(三跨两临近重点区段!$I:$I,MATCH(1,(MONTH(三跨两临近重点区段!$H:$H)=10)*(三跨两临近重点区段!$A:$A=D366)*(三跨两临近重点区段!$F:$F="现存区段"),0))),"")</f>
        <v/>
      </c>
      <c r="AC366" s="284" t="str">
        <f t="array" ref="AC366">IFERROR(IF(INDEX(三跨两临近重点区段!$F:$F,MATCH(1,(MONTH(三跨两临近重点区段!$H:$H)=11)*(三跨两临近重点区段!$A:$A=D366),0))="已取消","已取消",INDEX(三跨两临近重点区段!$H:$H,MATCH(1,(MONTH(三跨两临近重点区段!$H:$H)=11)*(三跨两临近重点区段!$A:$A=D366)*(三跨两临近重点区段!$F:$F="现存区段"),0))),"")</f>
        <v/>
      </c>
      <c r="AD366" s="72" t="str">
        <f t="array" ref="AD366">IFERROR(IF(INDEX(三跨两临近重点区段!$F:$F,MATCH(1,(MONTH(三跨两临近重点区段!$H:$H)=11)*(三跨两临近重点区段!$A:$A=D366),0))="已取消","已取消",INDEX(三跨两临近重点区段!$I:$I,MATCH(1,(MONTH(三跨两临近重点区段!$H:$H)=11)*(三跨两临近重点区段!$A:$A=D366)*(三跨两临近重点区段!$F:$F="现存区段"),0))),"")</f>
        <v/>
      </c>
      <c r="AE366" s="284" t="str">
        <f t="array" ref="AE366">IFERROR(IF(INDEX(三跨两临近重点区段!$F:$F,MATCH(1,(MONTH(三跨两临近重点区段!$H:$H)=12)*(三跨两临近重点区段!$A:$A=D366),0))="已取消","已取消",INDEX(三跨两临近重点区段!$H:$H,MATCH(1,(MONTH(三跨两临近重点区段!$H:$H)=12)*(三跨两临近重点区段!$A:$A=D366)*(三跨两临近重点区段!$F:$F="现存区段"),0))),"")</f>
        <v/>
      </c>
      <c r="AF366" s="72" t="str">
        <f t="array" ref="AF366">IFERROR(IF(INDEX(三跨两临近重点区段!$F:$F,MATCH(1,(MONTH(三跨两临近重点区段!$H:$H)=12)*(三跨两临近重点区段!$A:$A=D366),0))="已取消","已取消",INDEX(三跨两临近重点区段!$I:$I,MATCH(1,(MONTH(三跨两临近重点区段!$H:$H)=12)*(三跨两临近重点区段!$A:$A=D366)*(三跨两临近重点区段!$F:$F="现存区段"),0))),"")</f>
        <v/>
      </c>
      <c r="AH366" t="e">
        <f t="array" ref="AH366">INDEX(三跨两临近重点区段!$G:$G,MATCH(D366,三跨两临近重点区段!$A:$A,0))</f>
        <v>#N/A</v>
      </c>
    </row>
    <row r="367" ht="14.25" spans="1:34">
      <c r="A367" s="263" t="s">
        <v>119</v>
      </c>
      <c r="B367" s="264" t="s">
        <v>2698</v>
      </c>
      <c r="C367" s="263" t="s">
        <v>2165</v>
      </c>
      <c r="D367" s="263" t="s">
        <v>2700</v>
      </c>
      <c r="E367" s="265" t="s">
        <v>2115</v>
      </c>
      <c r="F367" s="264" t="s">
        <v>125</v>
      </c>
      <c r="G367" s="263" t="s">
        <v>2116</v>
      </c>
      <c r="H367" s="263" t="s">
        <v>1186</v>
      </c>
      <c r="I367" s="288"/>
      <c r="J367" s="196"/>
      <c r="K367" s="196"/>
      <c r="L367" s="196"/>
      <c r="M367" s="270"/>
      <c r="N367" s="270"/>
      <c r="O367" s="33"/>
      <c r="P367" s="107"/>
      <c r="Q367" s="279"/>
      <c r="R367" s="279"/>
      <c r="S367" s="282">
        <v>45446.4833333333</v>
      </c>
      <c r="T367" s="279" t="s">
        <v>2117</v>
      </c>
      <c r="U367" s="268" t="str">
        <f t="array" ref="U367">IFERROR(IF(INDEX(三跨两临近重点区段!$F:$F,MATCH(1,(MONTH(三跨两临近重点区段!$H:$H)=7)*(三跨两临近重点区段!$A:$A=D367),0))="已取消","已取消",INDEX(三跨两临近重点区段!$H:$H,MATCH(1,(MONTH(三跨两临近重点区段!$H:$H)=7)*(三跨两临近重点区段!$A:$A=D367)*(三跨两临近重点区段!$F:$F="现存区段"),0))),"")</f>
        <v/>
      </c>
      <c r="V367" s="232" t="str">
        <f t="array" ref="V367">IFERROR(IF(INDEX(三跨两临近重点区段!$F:$F,MATCH(1,(MONTH(三跨两临近重点区段!$H:$H)=7)*(三跨两临近重点区段!$A:$A=D367),0))="已取消","已取消",INDEX(三跨两临近重点区段!$I:$I,MATCH(1,(MONTH(三跨两临近重点区段!$H:$H)=7)*(三跨两临近重点区段!$A:$A=D367)*(三跨两临近重点区段!$F:$F="现存区段"),0))),"")</f>
        <v/>
      </c>
      <c r="W367" s="268" t="str">
        <f t="array" ref="W367">IFERROR(IF(INDEX(三跨两临近重点区段!$F:$F,MATCH(1,(MONTH(三跨两临近重点区段!$H:$H)=8)*(三跨两临近重点区段!$A:$A=D367),0))="已取消","已取消",INDEX(三跨两临近重点区段!$H:$H,MATCH(1,(MONTH(三跨两临近重点区段!$H:$H)=8)*(三跨两临近重点区段!$A:$A=D367)*(三跨两临近重点区段!$F:$F="现存区段"),0))),"")</f>
        <v/>
      </c>
      <c r="X367" s="232" t="str">
        <f t="array" ref="X367">IFERROR(IF(INDEX(三跨两临近重点区段!$F:$F,MATCH(1,(MONTH(三跨两临近重点区段!$H:$H)=8)*(三跨两临近重点区段!$A:$A=D367),0))="已取消","已取消",INDEX(三跨两临近重点区段!$I:$I,MATCH(1,(MONTH(三跨两临近重点区段!$H:$H)=8)*(三跨两临近重点区段!$A:$A=D367)*(三跨两临近重点区段!$F:$F="现存区段"),0))),"")</f>
        <v/>
      </c>
      <c r="Y367" s="268" t="str">
        <f t="array" ref="Y367">IFERROR(IF(INDEX(三跨两临近重点区段!$F:$F,MATCH(1,(MONTH(三跨两临近重点区段!$H:$H)=9)*(三跨两临近重点区段!$A:$A=D367),0))="已取消","已取消",INDEX(三跨两临近重点区段!$H:$H,MATCH(1,(MONTH(三跨两临近重点区段!$H:$H)=9)*(三跨两临近重点区段!$A:$A=D367)*(三跨两临近重点区段!$F:$F="现存区段"),0))),"")</f>
        <v/>
      </c>
      <c r="Z367" s="232" t="str">
        <f t="array" ref="Z367">IFERROR(IF(INDEX(三跨两临近重点区段!$F:$F,MATCH(1,(MONTH(三跨两临近重点区段!$H:$H)=9)*(三跨两临近重点区段!$A:$A=D367),0))="已取消","已取消",INDEX(三跨两临近重点区段!$I:$I,MATCH(1,(MONTH(三跨两临近重点区段!$H:$H)=9)*(三跨两临近重点区段!$A:$A=D367)*(三跨两临近重点区段!$F:$F="现存区段"),0))),"")</f>
        <v/>
      </c>
      <c r="AA367" s="268" t="str">
        <f t="array" ref="AA367">IFERROR(IF(INDEX(三跨两临近重点区段!$F:$F,MATCH(1,(MONTH(三跨两临近重点区段!$H:$H)=10)*(三跨两临近重点区段!$A:$A=D367),0))="已取消","已取消",INDEX(三跨两临近重点区段!$H:$H,MATCH(1,(MONTH(三跨两临近重点区段!$H:$H)=10)*(三跨两临近重点区段!$A:$A=D367)*(三跨两临近重点区段!$F:$F="现存区段"),0))),"")</f>
        <v/>
      </c>
      <c r="AB367" s="72" t="str">
        <f t="array" ref="AB367">IFERROR(IF(INDEX(三跨两临近重点区段!$F:$F,MATCH(1,(MONTH(三跨两临近重点区段!$H:$H)=10)*(三跨两临近重点区段!$A:$A=D367),0))="已取消","已取消",INDEX(三跨两临近重点区段!$I:$I,MATCH(1,(MONTH(三跨两临近重点区段!$H:$H)=10)*(三跨两临近重点区段!$A:$A=D367)*(三跨两临近重点区段!$F:$F="现存区段"),0))),"")</f>
        <v/>
      </c>
      <c r="AC367" s="284" t="str">
        <f t="array" ref="AC367">IFERROR(IF(INDEX(三跨两临近重点区段!$F:$F,MATCH(1,(MONTH(三跨两临近重点区段!$H:$H)=11)*(三跨两临近重点区段!$A:$A=D367),0))="已取消","已取消",INDEX(三跨两临近重点区段!$H:$H,MATCH(1,(MONTH(三跨两临近重点区段!$H:$H)=11)*(三跨两临近重点区段!$A:$A=D367)*(三跨两临近重点区段!$F:$F="现存区段"),0))),"")</f>
        <v/>
      </c>
      <c r="AD367" s="72" t="str">
        <f t="array" ref="AD367">IFERROR(IF(INDEX(三跨两临近重点区段!$F:$F,MATCH(1,(MONTH(三跨两临近重点区段!$H:$H)=11)*(三跨两临近重点区段!$A:$A=D367),0))="已取消","已取消",INDEX(三跨两临近重点区段!$I:$I,MATCH(1,(MONTH(三跨两临近重点区段!$H:$H)=11)*(三跨两临近重点区段!$A:$A=D367)*(三跨两临近重点区段!$F:$F="现存区段"),0))),"")</f>
        <v/>
      </c>
      <c r="AE367" s="284" t="str">
        <f t="array" ref="AE367">IFERROR(IF(INDEX(三跨两临近重点区段!$F:$F,MATCH(1,(MONTH(三跨两临近重点区段!$H:$H)=12)*(三跨两临近重点区段!$A:$A=D367),0))="已取消","已取消",INDEX(三跨两临近重点区段!$H:$H,MATCH(1,(MONTH(三跨两临近重点区段!$H:$H)=12)*(三跨两临近重点区段!$A:$A=D367)*(三跨两临近重点区段!$F:$F="现存区段"),0))),"")</f>
        <v/>
      </c>
      <c r="AF367" s="72" t="str">
        <f t="array" ref="AF367">IFERROR(IF(INDEX(三跨两临近重点区段!$F:$F,MATCH(1,(MONTH(三跨两临近重点区段!$H:$H)=12)*(三跨两临近重点区段!$A:$A=D367),0))="已取消","已取消",INDEX(三跨两临近重点区段!$I:$I,MATCH(1,(MONTH(三跨两临近重点区段!$H:$H)=12)*(三跨两临近重点区段!$A:$A=D367)*(三跨两临近重点区段!$F:$F="现存区段"),0))),"")</f>
        <v/>
      </c>
      <c r="AH367" t="e">
        <f t="array" ref="AH367">INDEX(三跨两临近重点区段!$G:$G,MATCH(D367,三跨两临近重点区段!$A:$A,0))</f>
        <v>#N/A</v>
      </c>
    </row>
    <row r="368" ht="14.25" spans="1:34">
      <c r="A368" s="263" t="s">
        <v>119</v>
      </c>
      <c r="B368" s="264" t="s">
        <v>2695</v>
      </c>
      <c r="C368" s="263" t="s">
        <v>2161</v>
      </c>
      <c r="D368" s="263" t="s">
        <v>2701</v>
      </c>
      <c r="E368" s="265" t="s">
        <v>2115</v>
      </c>
      <c r="F368" s="264" t="s">
        <v>125</v>
      </c>
      <c r="G368" s="263" t="s">
        <v>2116</v>
      </c>
      <c r="H368" s="263" t="s">
        <v>1196</v>
      </c>
      <c r="I368" s="288"/>
      <c r="J368" s="196"/>
      <c r="K368" s="196"/>
      <c r="L368" s="196"/>
      <c r="M368" s="270"/>
      <c r="N368" s="270"/>
      <c r="O368" s="33"/>
      <c r="P368" s="107"/>
      <c r="Q368" s="280"/>
      <c r="R368" s="280"/>
      <c r="S368" s="282">
        <v>45446.4833333333</v>
      </c>
      <c r="T368" s="279" t="s">
        <v>2117</v>
      </c>
      <c r="U368" s="268" t="str">
        <f t="array" ref="U368">IFERROR(IF(INDEX(三跨两临近重点区段!$F:$F,MATCH(1,(MONTH(三跨两临近重点区段!$H:$H)=7)*(三跨两临近重点区段!$A:$A=D368),0))="已取消","已取消",INDEX(三跨两临近重点区段!$H:$H,MATCH(1,(MONTH(三跨两临近重点区段!$H:$H)=7)*(三跨两临近重点区段!$A:$A=D368)*(三跨两临近重点区段!$F:$F="现存区段"),0))),"")</f>
        <v/>
      </c>
      <c r="V368" s="232" t="str">
        <f t="array" ref="V368">IFERROR(IF(INDEX(三跨两临近重点区段!$F:$F,MATCH(1,(MONTH(三跨两临近重点区段!$H:$H)=7)*(三跨两临近重点区段!$A:$A=D368),0))="已取消","已取消",INDEX(三跨两临近重点区段!$I:$I,MATCH(1,(MONTH(三跨两临近重点区段!$H:$H)=7)*(三跨两临近重点区段!$A:$A=D368)*(三跨两临近重点区段!$F:$F="现存区段"),0))),"")</f>
        <v/>
      </c>
      <c r="W368" s="268" t="str">
        <f t="array" ref="W368">IFERROR(IF(INDEX(三跨两临近重点区段!$F:$F,MATCH(1,(MONTH(三跨两临近重点区段!$H:$H)=8)*(三跨两临近重点区段!$A:$A=D368),0))="已取消","已取消",INDEX(三跨两临近重点区段!$H:$H,MATCH(1,(MONTH(三跨两临近重点区段!$H:$H)=8)*(三跨两临近重点区段!$A:$A=D368)*(三跨两临近重点区段!$F:$F="现存区段"),0))),"")</f>
        <v/>
      </c>
      <c r="X368" s="232" t="str">
        <f t="array" ref="X368">IFERROR(IF(INDEX(三跨两临近重点区段!$F:$F,MATCH(1,(MONTH(三跨两临近重点区段!$H:$H)=8)*(三跨两临近重点区段!$A:$A=D368),0))="已取消","已取消",INDEX(三跨两临近重点区段!$I:$I,MATCH(1,(MONTH(三跨两临近重点区段!$H:$H)=8)*(三跨两临近重点区段!$A:$A=D368)*(三跨两临近重点区段!$F:$F="现存区段"),0))),"")</f>
        <v/>
      </c>
      <c r="Y368" s="268" t="str">
        <f t="array" ref="Y368">IFERROR(IF(INDEX(三跨两临近重点区段!$F:$F,MATCH(1,(MONTH(三跨两临近重点区段!$H:$H)=9)*(三跨两临近重点区段!$A:$A=D368),0))="已取消","已取消",INDEX(三跨两临近重点区段!$H:$H,MATCH(1,(MONTH(三跨两临近重点区段!$H:$H)=9)*(三跨两临近重点区段!$A:$A=D368)*(三跨两临近重点区段!$F:$F="现存区段"),0))),"")</f>
        <v/>
      </c>
      <c r="Z368" s="232" t="str">
        <f t="array" ref="Z368">IFERROR(IF(INDEX(三跨两临近重点区段!$F:$F,MATCH(1,(MONTH(三跨两临近重点区段!$H:$H)=9)*(三跨两临近重点区段!$A:$A=D368),0))="已取消","已取消",INDEX(三跨两临近重点区段!$I:$I,MATCH(1,(MONTH(三跨两临近重点区段!$H:$H)=9)*(三跨两临近重点区段!$A:$A=D368)*(三跨两临近重点区段!$F:$F="现存区段"),0))),"")</f>
        <v/>
      </c>
      <c r="AA368" s="268" t="str">
        <f t="array" ref="AA368">IFERROR(IF(INDEX(三跨两临近重点区段!$F:$F,MATCH(1,(MONTH(三跨两临近重点区段!$H:$H)=10)*(三跨两临近重点区段!$A:$A=D368),0))="已取消","已取消",INDEX(三跨两临近重点区段!$H:$H,MATCH(1,(MONTH(三跨两临近重点区段!$H:$H)=10)*(三跨两临近重点区段!$A:$A=D368)*(三跨两临近重点区段!$F:$F="现存区段"),0))),"")</f>
        <v/>
      </c>
      <c r="AB368" s="72" t="str">
        <f t="array" ref="AB368">IFERROR(IF(INDEX(三跨两临近重点区段!$F:$F,MATCH(1,(MONTH(三跨两临近重点区段!$H:$H)=10)*(三跨两临近重点区段!$A:$A=D368),0))="已取消","已取消",INDEX(三跨两临近重点区段!$I:$I,MATCH(1,(MONTH(三跨两临近重点区段!$H:$H)=10)*(三跨两临近重点区段!$A:$A=D368)*(三跨两临近重点区段!$F:$F="现存区段"),0))),"")</f>
        <v/>
      </c>
      <c r="AC368" s="284" t="str">
        <f t="array" ref="AC368">IFERROR(IF(INDEX(三跨两临近重点区段!$F:$F,MATCH(1,(MONTH(三跨两临近重点区段!$H:$H)=11)*(三跨两临近重点区段!$A:$A=D368),0))="已取消","已取消",INDEX(三跨两临近重点区段!$H:$H,MATCH(1,(MONTH(三跨两临近重点区段!$H:$H)=11)*(三跨两临近重点区段!$A:$A=D368)*(三跨两临近重点区段!$F:$F="现存区段"),0))),"")</f>
        <v/>
      </c>
      <c r="AD368" s="72" t="str">
        <f t="array" ref="AD368">IFERROR(IF(INDEX(三跨两临近重点区段!$F:$F,MATCH(1,(MONTH(三跨两临近重点区段!$H:$H)=11)*(三跨两临近重点区段!$A:$A=D368),0))="已取消","已取消",INDEX(三跨两临近重点区段!$I:$I,MATCH(1,(MONTH(三跨两临近重点区段!$H:$H)=11)*(三跨两临近重点区段!$A:$A=D368)*(三跨两临近重点区段!$F:$F="现存区段"),0))),"")</f>
        <v/>
      </c>
      <c r="AE368" s="284" t="str">
        <f t="array" ref="AE368">IFERROR(IF(INDEX(三跨两临近重点区段!$F:$F,MATCH(1,(MONTH(三跨两临近重点区段!$H:$H)=12)*(三跨两临近重点区段!$A:$A=D368),0))="已取消","已取消",INDEX(三跨两临近重点区段!$H:$H,MATCH(1,(MONTH(三跨两临近重点区段!$H:$H)=12)*(三跨两临近重点区段!$A:$A=D368)*(三跨两临近重点区段!$F:$F="现存区段"),0))),"")</f>
        <v/>
      </c>
      <c r="AF368" s="72" t="str">
        <f t="array" ref="AF368">IFERROR(IF(INDEX(三跨两临近重点区段!$F:$F,MATCH(1,(MONTH(三跨两临近重点区段!$H:$H)=12)*(三跨两临近重点区段!$A:$A=D368),0))="已取消","已取消",INDEX(三跨两临近重点区段!$I:$I,MATCH(1,(MONTH(三跨两临近重点区段!$H:$H)=12)*(三跨两临近重点区段!$A:$A=D368)*(三跨两临近重点区段!$F:$F="现存区段"),0))),"")</f>
        <v/>
      </c>
      <c r="AH368" t="e">
        <f t="array" ref="AH368">INDEX(三跨两临近重点区段!$G:$G,MATCH(D368,三跨两临近重点区段!$A:$A,0))</f>
        <v>#N/A</v>
      </c>
    </row>
    <row r="369" ht="14.25" spans="1:34">
      <c r="A369" s="263" t="s">
        <v>363</v>
      </c>
      <c r="B369" s="264" t="s">
        <v>2702</v>
      </c>
      <c r="C369" s="263" t="s">
        <v>2169</v>
      </c>
      <c r="D369" s="263" t="s">
        <v>2703</v>
      </c>
      <c r="E369" s="265" t="s">
        <v>2115</v>
      </c>
      <c r="F369" s="264" t="s">
        <v>125</v>
      </c>
      <c r="G369" s="263" t="s">
        <v>2116</v>
      </c>
      <c r="H369" s="263" t="s">
        <v>1144</v>
      </c>
      <c r="I369" s="288"/>
      <c r="J369" s="196"/>
      <c r="K369" s="196"/>
      <c r="L369" s="196"/>
      <c r="M369" s="270"/>
      <c r="N369" s="270"/>
      <c r="O369" s="33"/>
      <c r="P369" s="107"/>
      <c r="Q369" s="279"/>
      <c r="R369" s="279"/>
      <c r="S369" s="281"/>
      <c r="T369" s="279"/>
      <c r="U369" s="268" t="str">
        <f t="array" ref="U369">IFERROR(IF(INDEX(三跨两临近重点区段!$F:$F,MATCH(1,(MONTH(三跨两临近重点区段!$H:$H)=7)*(三跨两临近重点区段!$A:$A=D369),0))="已取消","已取消",INDEX(三跨两临近重点区段!$H:$H,MATCH(1,(MONTH(三跨两临近重点区段!$H:$H)=7)*(三跨两临近重点区段!$A:$A=D369)*(三跨两临近重点区段!$F:$F="现存区段"),0))),"")</f>
        <v/>
      </c>
      <c r="V369" s="232" t="str">
        <f t="array" ref="V369">IFERROR(IF(INDEX(三跨两临近重点区段!$F:$F,MATCH(1,(MONTH(三跨两临近重点区段!$H:$H)=7)*(三跨两临近重点区段!$A:$A=D369),0))="已取消","已取消",INDEX(三跨两临近重点区段!$I:$I,MATCH(1,(MONTH(三跨两临近重点区段!$H:$H)=7)*(三跨两临近重点区段!$A:$A=D369)*(三跨两临近重点区段!$F:$F="现存区段"),0))),"")</f>
        <v/>
      </c>
      <c r="W369" s="268" t="str">
        <f t="array" ref="W369">IFERROR(IF(INDEX(三跨两临近重点区段!$F:$F,MATCH(1,(MONTH(三跨两临近重点区段!$H:$H)=8)*(三跨两临近重点区段!$A:$A=D369),0))="已取消","已取消",INDEX(三跨两临近重点区段!$H:$H,MATCH(1,(MONTH(三跨两临近重点区段!$H:$H)=8)*(三跨两临近重点区段!$A:$A=D369)*(三跨两临近重点区段!$F:$F="现存区段"),0))),"")</f>
        <v/>
      </c>
      <c r="X369" s="232" t="str">
        <f t="array" ref="X369">IFERROR(IF(INDEX(三跨两临近重点区段!$F:$F,MATCH(1,(MONTH(三跨两临近重点区段!$H:$H)=8)*(三跨两临近重点区段!$A:$A=D369),0))="已取消","已取消",INDEX(三跨两临近重点区段!$I:$I,MATCH(1,(MONTH(三跨两临近重点区段!$H:$H)=8)*(三跨两临近重点区段!$A:$A=D369)*(三跨两临近重点区段!$F:$F="现存区段"),0))),"")</f>
        <v/>
      </c>
      <c r="Y369" s="268" t="str">
        <f t="array" ref="Y369">IFERROR(IF(INDEX(三跨两临近重点区段!$F:$F,MATCH(1,(MONTH(三跨两临近重点区段!$H:$H)=9)*(三跨两临近重点区段!$A:$A=D369),0))="已取消","已取消",INDEX(三跨两临近重点区段!$H:$H,MATCH(1,(MONTH(三跨两临近重点区段!$H:$H)=9)*(三跨两临近重点区段!$A:$A=D369)*(三跨两临近重点区段!$F:$F="现存区段"),0))),"")</f>
        <v/>
      </c>
      <c r="Z369" s="232" t="str">
        <f t="array" ref="Z369">IFERROR(IF(INDEX(三跨两临近重点区段!$F:$F,MATCH(1,(MONTH(三跨两临近重点区段!$H:$H)=9)*(三跨两临近重点区段!$A:$A=D369),0))="已取消","已取消",INDEX(三跨两临近重点区段!$I:$I,MATCH(1,(MONTH(三跨两临近重点区段!$H:$H)=9)*(三跨两临近重点区段!$A:$A=D369)*(三跨两临近重点区段!$F:$F="现存区段"),0))),"")</f>
        <v/>
      </c>
      <c r="AA369" s="268" t="str">
        <f t="array" ref="AA369">IFERROR(IF(INDEX(三跨两临近重点区段!$F:$F,MATCH(1,(MONTH(三跨两临近重点区段!$H:$H)=10)*(三跨两临近重点区段!$A:$A=D369),0))="已取消","已取消",INDEX(三跨两临近重点区段!$H:$H,MATCH(1,(MONTH(三跨两临近重点区段!$H:$H)=10)*(三跨两临近重点区段!$A:$A=D369)*(三跨两临近重点区段!$F:$F="现存区段"),0))),"")</f>
        <v/>
      </c>
      <c r="AB369" s="72" t="str">
        <f t="array" ref="AB369">IFERROR(IF(INDEX(三跨两临近重点区段!$F:$F,MATCH(1,(MONTH(三跨两临近重点区段!$H:$H)=10)*(三跨两临近重点区段!$A:$A=D369),0))="已取消","已取消",INDEX(三跨两临近重点区段!$I:$I,MATCH(1,(MONTH(三跨两临近重点区段!$H:$H)=10)*(三跨两临近重点区段!$A:$A=D369)*(三跨两临近重点区段!$F:$F="现存区段"),0))),"")</f>
        <v/>
      </c>
      <c r="AC369" s="284" t="str">
        <f t="array" ref="AC369">IFERROR(IF(INDEX(三跨两临近重点区段!$F:$F,MATCH(1,(MONTH(三跨两临近重点区段!$H:$H)=11)*(三跨两临近重点区段!$A:$A=D369),0))="已取消","已取消",INDEX(三跨两临近重点区段!$H:$H,MATCH(1,(MONTH(三跨两临近重点区段!$H:$H)=11)*(三跨两临近重点区段!$A:$A=D369)*(三跨两临近重点区段!$F:$F="现存区段"),0))),"")</f>
        <v/>
      </c>
      <c r="AD369" s="72" t="str">
        <f t="array" ref="AD369">IFERROR(IF(INDEX(三跨两临近重点区段!$F:$F,MATCH(1,(MONTH(三跨两临近重点区段!$H:$H)=11)*(三跨两临近重点区段!$A:$A=D369),0))="已取消","已取消",INDEX(三跨两临近重点区段!$I:$I,MATCH(1,(MONTH(三跨两临近重点区段!$H:$H)=11)*(三跨两临近重点区段!$A:$A=D369)*(三跨两临近重点区段!$F:$F="现存区段"),0))),"")</f>
        <v/>
      </c>
      <c r="AE369" s="284" t="str">
        <f t="array" ref="AE369">IFERROR(IF(INDEX(三跨两临近重点区段!$F:$F,MATCH(1,(MONTH(三跨两临近重点区段!$H:$H)=12)*(三跨两临近重点区段!$A:$A=D369),0))="已取消","已取消",INDEX(三跨两临近重点区段!$H:$H,MATCH(1,(MONTH(三跨两临近重点区段!$H:$H)=12)*(三跨两临近重点区段!$A:$A=D369)*(三跨两临近重点区段!$F:$F="现存区段"),0))),"")</f>
        <v/>
      </c>
      <c r="AF369" s="72" t="str">
        <f t="array" ref="AF369">IFERROR(IF(INDEX(三跨两临近重点区段!$F:$F,MATCH(1,(MONTH(三跨两临近重点区段!$H:$H)=12)*(三跨两临近重点区段!$A:$A=D369),0))="已取消","已取消",INDEX(三跨两临近重点区段!$I:$I,MATCH(1,(MONTH(三跨两临近重点区段!$H:$H)=12)*(三跨两临近重点区段!$A:$A=D369)*(三跨两临近重点区段!$F:$F="现存区段"),0))),"")</f>
        <v/>
      </c>
      <c r="AH369" t="e">
        <f t="array" ref="AH369">INDEX(三跨两临近重点区段!$G:$G,MATCH(D369,三跨两临近重点区段!$A:$A,0))</f>
        <v>#N/A</v>
      </c>
    </row>
    <row r="370" ht="14.25" spans="1:34">
      <c r="A370" s="263" t="s">
        <v>363</v>
      </c>
      <c r="B370" s="264" t="s">
        <v>2704</v>
      </c>
      <c r="C370" s="263" t="s">
        <v>2169</v>
      </c>
      <c r="D370" s="263" t="s">
        <v>2705</v>
      </c>
      <c r="E370" s="265" t="s">
        <v>2115</v>
      </c>
      <c r="F370" s="264" t="s">
        <v>125</v>
      </c>
      <c r="G370" s="263" t="s">
        <v>2116</v>
      </c>
      <c r="H370" s="263" t="s">
        <v>1144</v>
      </c>
      <c r="I370" s="288"/>
      <c r="J370" s="196"/>
      <c r="K370" s="196"/>
      <c r="L370" s="196"/>
      <c r="M370" s="270"/>
      <c r="N370" s="270"/>
      <c r="O370" s="33"/>
      <c r="P370" s="107"/>
      <c r="Q370" s="279"/>
      <c r="R370" s="279"/>
      <c r="S370" s="282">
        <v>45446.4833333333</v>
      </c>
      <c r="T370" s="279" t="s">
        <v>2117</v>
      </c>
      <c r="U370" s="268" t="str">
        <f t="array" ref="U370">IFERROR(IF(INDEX(三跨两临近重点区段!$F:$F,MATCH(1,(MONTH(三跨两临近重点区段!$H:$H)=7)*(三跨两临近重点区段!$A:$A=D370),0))="已取消","已取消",INDEX(三跨两临近重点区段!$H:$H,MATCH(1,(MONTH(三跨两临近重点区段!$H:$H)=7)*(三跨两临近重点区段!$A:$A=D370)*(三跨两临近重点区段!$F:$F="现存区段"),0))),"")</f>
        <v/>
      </c>
      <c r="V370" s="232" t="str">
        <f t="array" ref="V370">IFERROR(IF(INDEX(三跨两临近重点区段!$F:$F,MATCH(1,(MONTH(三跨两临近重点区段!$H:$H)=7)*(三跨两临近重点区段!$A:$A=D370),0))="已取消","已取消",INDEX(三跨两临近重点区段!$I:$I,MATCH(1,(MONTH(三跨两临近重点区段!$H:$H)=7)*(三跨两临近重点区段!$A:$A=D370)*(三跨两临近重点区段!$F:$F="现存区段"),0))),"")</f>
        <v/>
      </c>
      <c r="W370" s="268" t="str">
        <f t="array" ref="W370">IFERROR(IF(INDEX(三跨两临近重点区段!$F:$F,MATCH(1,(MONTH(三跨两临近重点区段!$H:$H)=8)*(三跨两临近重点区段!$A:$A=D370),0))="已取消","已取消",INDEX(三跨两临近重点区段!$H:$H,MATCH(1,(MONTH(三跨两临近重点区段!$H:$H)=8)*(三跨两临近重点区段!$A:$A=D370)*(三跨两临近重点区段!$F:$F="现存区段"),0))),"")</f>
        <v/>
      </c>
      <c r="X370" s="232" t="str">
        <f t="array" ref="X370">IFERROR(IF(INDEX(三跨两临近重点区段!$F:$F,MATCH(1,(MONTH(三跨两临近重点区段!$H:$H)=8)*(三跨两临近重点区段!$A:$A=D370),0))="已取消","已取消",INDEX(三跨两临近重点区段!$I:$I,MATCH(1,(MONTH(三跨两临近重点区段!$H:$H)=8)*(三跨两临近重点区段!$A:$A=D370)*(三跨两临近重点区段!$F:$F="现存区段"),0))),"")</f>
        <v/>
      </c>
      <c r="Y370" s="268" t="str">
        <f t="array" ref="Y370">IFERROR(IF(INDEX(三跨两临近重点区段!$F:$F,MATCH(1,(MONTH(三跨两临近重点区段!$H:$H)=9)*(三跨两临近重点区段!$A:$A=D370),0))="已取消","已取消",INDEX(三跨两临近重点区段!$H:$H,MATCH(1,(MONTH(三跨两临近重点区段!$H:$H)=9)*(三跨两临近重点区段!$A:$A=D370)*(三跨两临近重点区段!$F:$F="现存区段"),0))),"")</f>
        <v/>
      </c>
      <c r="Z370" s="232" t="str">
        <f t="array" ref="Z370">IFERROR(IF(INDEX(三跨两临近重点区段!$F:$F,MATCH(1,(MONTH(三跨两临近重点区段!$H:$H)=9)*(三跨两临近重点区段!$A:$A=D370),0))="已取消","已取消",INDEX(三跨两临近重点区段!$I:$I,MATCH(1,(MONTH(三跨两临近重点区段!$H:$H)=9)*(三跨两临近重点区段!$A:$A=D370)*(三跨两临近重点区段!$F:$F="现存区段"),0))),"")</f>
        <v/>
      </c>
      <c r="AA370" s="268" t="str">
        <f t="array" ref="AA370">IFERROR(IF(INDEX(三跨两临近重点区段!$F:$F,MATCH(1,(MONTH(三跨两临近重点区段!$H:$H)=10)*(三跨两临近重点区段!$A:$A=D370),0))="已取消","已取消",INDEX(三跨两临近重点区段!$H:$H,MATCH(1,(MONTH(三跨两临近重点区段!$H:$H)=10)*(三跨两临近重点区段!$A:$A=D370)*(三跨两临近重点区段!$F:$F="现存区段"),0))),"")</f>
        <v/>
      </c>
      <c r="AB370" s="72" t="str">
        <f t="array" ref="AB370">IFERROR(IF(INDEX(三跨两临近重点区段!$F:$F,MATCH(1,(MONTH(三跨两临近重点区段!$H:$H)=10)*(三跨两临近重点区段!$A:$A=D370),0))="已取消","已取消",INDEX(三跨两临近重点区段!$I:$I,MATCH(1,(MONTH(三跨两临近重点区段!$H:$H)=10)*(三跨两临近重点区段!$A:$A=D370)*(三跨两临近重点区段!$F:$F="现存区段"),0))),"")</f>
        <v/>
      </c>
      <c r="AC370" s="284" t="str">
        <f t="array" ref="AC370">IFERROR(IF(INDEX(三跨两临近重点区段!$F:$F,MATCH(1,(MONTH(三跨两临近重点区段!$H:$H)=11)*(三跨两临近重点区段!$A:$A=D370),0))="已取消","已取消",INDEX(三跨两临近重点区段!$H:$H,MATCH(1,(MONTH(三跨两临近重点区段!$H:$H)=11)*(三跨两临近重点区段!$A:$A=D370)*(三跨两临近重点区段!$F:$F="现存区段"),0))),"")</f>
        <v/>
      </c>
      <c r="AD370" s="72" t="str">
        <f t="array" ref="AD370">IFERROR(IF(INDEX(三跨两临近重点区段!$F:$F,MATCH(1,(MONTH(三跨两临近重点区段!$H:$H)=11)*(三跨两临近重点区段!$A:$A=D370),0))="已取消","已取消",INDEX(三跨两临近重点区段!$I:$I,MATCH(1,(MONTH(三跨两临近重点区段!$H:$H)=11)*(三跨两临近重点区段!$A:$A=D370)*(三跨两临近重点区段!$F:$F="现存区段"),0))),"")</f>
        <v/>
      </c>
      <c r="AE370" s="284" t="str">
        <f t="array" ref="AE370">IFERROR(IF(INDEX(三跨两临近重点区段!$F:$F,MATCH(1,(MONTH(三跨两临近重点区段!$H:$H)=12)*(三跨两临近重点区段!$A:$A=D370),0))="已取消","已取消",INDEX(三跨两临近重点区段!$H:$H,MATCH(1,(MONTH(三跨两临近重点区段!$H:$H)=12)*(三跨两临近重点区段!$A:$A=D370)*(三跨两临近重点区段!$F:$F="现存区段"),0))),"")</f>
        <v/>
      </c>
      <c r="AF370" s="72" t="str">
        <f t="array" ref="AF370">IFERROR(IF(INDEX(三跨两临近重点区段!$F:$F,MATCH(1,(MONTH(三跨两临近重点区段!$H:$H)=12)*(三跨两临近重点区段!$A:$A=D370),0))="已取消","已取消",INDEX(三跨两临近重点区段!$I:$I,MATCH(1,(MONTH(三跨两临近重点区段!$H:$H)=12)*(三跨两临近重点区段!$A:$A=D370)*(三跨两临近重点区段!$F:$F="现存区段"),0))),"")</f>
        <v/>
      </c>
      <c r="AH370" t="e">
        <f t="array" ref="AH370">INDEX(三跨两临近重点区段!$G:$G,MATCH(D370,三跨两临近重点区段!$A:$A,0))</f>
        <v>#N/A</v>
      </c>
    </row>
    <row r="371" ht="14.25" spans="1:34">
      <c r="A371" s="263" t="s">
        <v>150</v>
      </c>
      <c r="B371" s="264" t="s">
        <v>2706</v>
      </c>
      <c r="C371" s="263" t="s">
        <v>2328</v>
      </c>
      <c r="D371" s="263" t="s">
        <v>2707</v>
      </c>
      <c r="E371" s="265" t="s">
        <v>2115</v>
      </c>
      <c r="F371" s="264" t="s">
        <v>125</v>
      </c>
      <c r="G371" s="263" t="s">
        <v>2116</v>
      </c>
      <c r="H371" s="263" t="s">
        <v>1367</v>
      </c>
      <c r="I371" s="288"/>
      <c r="J371" s="196"/>
      <c r="K371" s="196"/>
      <c r="L371" s="196"/>
      <c r="M371" s="270"/>
      <c r="N371" s="270"/>
      <c r="O371" s="33"/>
      <c r="P371" s="107"/>
      <c r="Q371" s="277"/>
      <c r="R371" s="277"/>
      <c r="S371" s="278">
        <v>45449</v>
      </c>
      <c r="T371" s="279" t="s">
        <v>2117</v>
      </c>
      <c r="U371" s="268" t="str">
        <f t="array" ref="U371">IFERROR(IF(INDEX(三跨两临近重点区段!$F:$F,MATCH(1,(MONTH(三跨两临近重点区段!$H:$H)=7)*(三跨两临近重点区段!$A:$A=D371),0))="已取消","已取消",INDEX(三跨两临近重点区段!$H:$H,MATCH(1,(MONTH(三跨两临近重点区段!$H:$H)=7)*(三跨两临近重点区段!$A:$A=D371)*(三跨两临近重点区段!$F:$F="现存区段"),0))),"")</f>
        <v/>
      </c>
      <c r="V371" s="232" t="str">
        <f t="array" ref="V371">IFERROR(IF(INDEX(三跨两临近重点区段!$F:$F,MATCH(1,(MONTH(三跨两临近重点区段!$H:$H)=7)*(三跨两临近重点区段!$A:$A=D371),0))="已取消","已取消",INDEX(三跨两临近重点区段!$I:$I,MATCH(1,(MONTH(三跨两临近重点区段!$H:$H)=7)*(三跨两临近重点区段!$A:$A=D371)*(三跨两临近重点区段!$F:$F="现存区段"),0))),"")</f>
        <v/>
      </c>
      <c r="W371" s="268" t="str">
        <f t="array" ref="W371">IFERROR(IF(INDEX(三跨两临近重点区段!$F:$F,MATCH(1,(MONTH(三跨两临近重点区段!$H:$H)=8)*(三跨两临近重点区段!$A:$A=D371),0))="已取消","已取消",INDEX(三跨两临近重点区段!$H:$H,MATCH(1,(MONTH(三跨两临近重点区段!$H:$H)=8)*(三跨两临近重点区段!$A:$A=D371)*(三跨两临近重点区段!$F:$F="现存区段"),0))),"")</f>
        <v/>
      </c>
      <c r="X371" s="232" t="str">
        <f t="array" ref="X371">IFERROR(IF(INDEX(三跨两临近重点区段!$F:$F,MATCH(1,(MONTH(三跨两临近重点区段!$H:$H)=8)*(三跨两临近重点区段!$A:$A=D371),0))="已取消","已取消",INDEX(三跨两临近重点区段!$I:$I,MATCH(1,(MONTH(三跨两临近重点区段!$H:$H)=8)*(三跨两临近重点区段!$A:$A=D371)*(三跨两临近重点区段!$F:$F="现存区段"),0))),"")</f>
        <v/>
      </c>
      <c r="Y371" s="268" t="str">
        <f t="array" ref="Y371">IFERROR(IF(INDEX(三跨两临近重点区段!$F:$F,MATCH(1,(MONTH(三跨两临近重点区段!$H:$H)=9)*(三跨两临近重点区段!$A:$A=D371),0))="已取消","已取消",INDEX(三跨两临近重点区段!$H:$H,MATCH(1,(MONTH(三跨两临近重点区段!$H:$H)=9)*(三跨两临近重点区段!$A:$A=D371)*(三跨两临近重点区段!$F:$F="现存区段"),0))),"")</f>
        <v/>
      </c>
      <c r="Z371" s="232" t="str">
        <f t="array" ref="Z371">IFERROR(IF(INDEX(三跨两临近重点区段!$F:$F,MATCH(1,(MONTH(三跨两临近重点区段!$H:$H)=9)*(三跨两临近重点区段!$A:$A=D371),0))="已取消","已取消",INDEX(三跨两临近重点区段!$I:$I,MATCH(1,(MONTH(三跨两临近重点区段!$H:$H)=9)*(三跨两临近重点区段!$A:$A=D371)*(三跨两临近重点区段!$F:$F="现存区段"),0))),"")</f>
        <v/>
      </c>
      <c r="AA371" s="268" t="str">
        <f t="array" ref="AA371">IFERROR(IF(INDEX(三跨两临近重点区段!$F:$F,MATCH(1,(MONTH(三跨两临近重点区段!$H:$H)=10)*(三跨两临近重点区段!$A:$A=D371),0))="已取消","已取消",INDEX(三跨两临近重点区段!$H:$H,MATCH(1,(MONTH(三跨两临近重点区段!$H:$H)=10)*(三跨两临近重点区段!$A:$A=D371)*(三跨两临近重点区段!$F:$F="现存区段"),0))),"")</f>
        <v/>
      </c>
      <c r="AB371" s="72" t="str">
        <f t="array" ref="AB371">IFERROR(IF(INDEX(三跨两临近重点区段!$F:$F,MATCH(1,(MONTH(三跨两临近重点区段!$H:$H)=10)*(三跨两临近重点区段!$A:$A=D371),0))="已取消","已取消",INDEX(三跨两临近重点区段!$I:$I,MATCH(1,(MONTH(三跨两临近重点区段!$H:$H)=10)*(三跨两临近重点区段!$A:$A=D371)*(三跨两临近重点区段!$F:$F="现存区段"),0))),"")</f>
        <v/>
      </c>
      <c r="AC371" s="284" t="str">
        <f t="array" ref="AC371">IFERROR(IF(INDEX(三跨两临近重点区段!$F:$F,MATCH(1,(MONTH(三跨两临近重点区段!$H:$H)=11)*(三跨两临近重点区段!$A:$A=D371),0))="已取消","已取消",INDEX(三跨两临近重点区段!$H:$H,MATCH(1,(MONTH(三跨两临近重点区段!$H:$H)=11)*(三跨两临近重点区段!$A:$A=D371)*(三跨两临近重点区段!$F:$F="现存区段"),0))),"")</f>
        <v/>
      </c>
      <c r="AD371" s="72" t="str">
        <f t="array" ref="AD371">IFERROR(IF(INDEX(三跨两临近重点区段!$F:$F,MATCH(1,(MONTH(三跨两临近重点区段!$H:$H)=11)*(三跨两临近重点区段!$A:$A=D371),0))="已取消","已取消",INDEX(三跨两临近重点区段!$I:$I,MATCH(1,(MONTH(三跨两临近重点区段!$H:$H)=11)*(三跨两临近重点区段!$A:$A=D371)*(三跨两临近重点区段!$F:$F="现存区段"),0))),"")</f>
        <v/>
      </c>
      <c r="AE371" s="284" t="str">
        <f t="array" ref="AE371">IFERROR(IF(INDEX(三跨两临近重点区段!$F:$F,MATCH(1,(MONTH(三跨两临近重点区段!$H:$H)=12)*(三跨两临近重点区段!$A:$A=D371),0))="已取消","已取消",INDEX(三跨两临近重点区段!$H:$H,MATCH(1,(MONTH(三跨两临近重点区段!$H:$H)=12)*(三跨两临近重点区段!$A:$A=D371)*(三跨两临近重点区段!$F:$F="现存区段"),0))),"")</f>
        <v/>
      </c>
      <c r="AF371" s="72" t="str">
        <f t="array" ref="AF371">IFERROR(IF(INDEX(三跨两临近重点区段!$F:$F,MATCH(1,(MONTH(三跨两临近重点区段!$H:$H)=12)*(三跨两临近重点区段!$A:$A=D371),0))="已取消","已取消",INDEX(三跨两临近重点区段!$I:$I,MATCH(1,(MONTH(三跨两临近重点区段!$H:$H)=12)*(三跨两临近重点区段!$A:$A=D371)*(三跨两临近重点区段!$F:$F="现存区段"),0))),"")</f>
        <v/>
      </c>
      <c r="AH371" t="e">
        <f t="array" ref="AH371">INDEX(三跨两临近重点区段!$G:$G,MATCH(D371,三跨两临近重点区段!$A:$A,0))</f>
        <v>#N/A</v>
      </c>
    </row>
    <row r="372" ht="14.25" spans="1:34">
      <c r="A372" s="263" t="s">
        <v>150</v>
      </c>
      <c r="B372" s="264" t="s">
        <v>2708</v>
      </c>
      <c r="C372" s="263" t="s">
        <v>2302</v>
      </c>
      <c r="D372" s="263" t="s">
        <v>2709</v>
      </c>
      <c r="E372" s="265" t="s">
        <v>2115</v>
      </c>
      <c r="F372" s="264" t="s">
        <v>125</v>
      </c>
      <c r="G372" s="263" t="s">
        <v>2116</v>
      </c>
      <c r="H372" s="263" t="s">
        <v>1367</v>
      </c>
      <c r="I372" s="288"/>
      <c r="J372" s="196"/>
      <c r="K372" s="196"/>
      <c r="L372" s="196"/>
      <c r="M372" s="270"/>
      <c r="N372" s="270"/>
      <c r="O372" s="33"/>
      <c r="P372" s="107"/>
      <c r="Q372" s="279"/>
      <c r="R372" s="279"/>
      <c r="S372" s="278">
        <v>45449</v>
      </c>
      <c r="T372" s="279" t="s">
        <v>2117</v>
      </c>
      <c r="U372" s="268" t="str">
        <f t="array" ref="U372">IFERROR(IF(INDEX(三跨两临近重点区段!$F:$F,MATCH(1,(MONTH(三跨两临近重点区段!$H:$H)=7)*(三跨两临近重点区段!$A:$A=D372),0))="已取消","已取消",INDEX(三跨两临近重点区段!$H:$H,MATCH(1,(MONTH(三跨两临近重点区段!$H:$H)=7)*(三跨两临近重点区段!$A:$A=D372)*(三跨两临近重点区段!$F:$F="现存区段"),0))),"")</f>
        <v/>
      </c>
      <c r="V372" s="232" t="str">
        <f t="array" ref="V372">IFERROR(IF(INDEX(三跨两临近重点区段!$F:$F,MATCH(1,(MONTH(三跨两临近重点区段!$H:$H)=7)*(三跨两临近重点区段!$A:$A=D372),0))="已取消","已取消",INDEX(三跨两临近重点区段!$I:$I,MATCH(1,(MONTH(三跨两临近重点区段!$H:$H)=7)*(三跨两临近重点区段!$A:$A=D372)*(三跨两临近重点区段!$F:$F="现存区段"),0))),"")</f>
        <v/>
      </c>
      <c r="W372" s="268" t="str">
        <f t="array" ref="W372">IFERROR(IF(INDEX(三跨两临近重点区段!$F:$F,MATCH(1,(MONTH(三跨两临近重点区段!$H:$H)=8)*(三跨两临近重点区段!$A:$A=D372),0))="已取消","已取消",INDEX(三跨两临近重点区段!$H:$H,MATCH(1,(MONTH(三跨两临近重点区段!$H:$H)=8)*(三跨两临近重点区段!$A:$A=D372)*(三跨两临近重点区段!$F:$F="现存区段"),0))),"")</f>
        <v/>
      </c>
      <c r="X372" s="232" t="str">
        <f t="array" ref="X372">IFERROR(IF(INDEX(三跨两临近重点区段!$F:$F,MATCH(1,(MONTH(三跨两临近重点区段!$H:$H)=8)*(三跨两临近重点区段!$A:$A=D372),0))="已取消","已取消",INDEX(三跨两临近重点区段!$I:$I,MATCH(1,(MONTH(三跨两临近重点区段!$H:$H)=8)*(三跨两临近重点区段!$A:$A=D372)*(三跨两临近重点区段!$F:$F="现存区段"),0))),"")</f>
        <v/>
      </c>
      <c r="Y372" s="268" t="str">
        <f t="array" ref="Y372">IFERROR(IF(INDEX(三跨两临近重点区段!$F:$F,MATCH(1,(MONTH(三跨两临近重点区段!$H:$H)=9)*(三跨两临近重点区段!$A:$A=D372),0))="已取消","已取消",INDEX(三跨两临近重点区段!$H:$H,MATCH(1,(MONTH(三跨两临近重点区段!$H:$H)=9)*(三跨两临近重点区段!$A:$A=D372)*(三跨两临近重点区段!$F:$F="现存区段"),0))),"")</f>
        <v/>
      </c>
      <c r="Z372" s="232" t="str">
        <f t="array" ref="Z372">IFERROR(IF(INDEX(三跨两临近重点区段!$F:$F,MATCH(1,(MONTH(三跨两临近重点区段!$H:$H)=9)*(三跨两临近重点区段!$A:$A=D372),0))="已取消","已取消",INDEX(三跨两临近重点区段!$I:$I,MATCH(1,(MONTH(三跨两临近重点区段!$H:$H)=9)*(三跨两临近重点区段!$A:$A=D372)*(三跨两临近重点区段!$F:$F="现存区段"),0))),"")</f>
        <v/>
      </c>
      <c r="AA372" s="268" t="str">
        <f t="array" ref="AA372">IFERROR(IF(INDEX(三跨两临近重点区段!$F:$F,MATCH(1,(MONTH(三跨两临近重点区段!$H:$H)=10)*(三跨两临近重点区段!$A:$A=D372),0))="已取消","已取消",INDEX(三跨两临近重点区段!$H:$H,MATCH(1,(MONTH(三跨两临近重点区段!$H:$H)=10)*(三跨两临近重点区段!$A:$A=D372)*(三跨两临近重点区段!$F:$F="现存区段"),0))),"")</f>
        <v/>
      </c>
      <c r="AB372" s="72" t="str">
        <f t="array" ref="AB372">IFERROR(IF(INDEX(三跨两临近重点区段!$F:$F,MATCH(1,(MONTH(三跨两临近重点区段!$H:$H)=10)*(三跨两临近重点区段!$A:$A=D372),0))="已取消","已取消",INDEX(三跨两临近重点区段!$I:$I,MATCH(1,(MONTH(三跨两临近重点区段!$H:$H)=10)*(三跨两临近重点区段!$A:$A=D372)*(三跨两临近重点区段!$F:$F="现存区段"),0))),"")</f>
        <v/>
      </c>
      <c r="AC372" s="284" t="str">
        <f t="array" ref="AC372">IFERROR(IF(INDEX(三跨两临近重点区段!$F:$F,MATCH(1,(MONTH(三跨两临近重点区段!$H:$H)=11)*(三跨两临近重点区段!$A:$A=D372),0))="已取消","已取消",INDEX(三跨两临近重点区段!$H:$H,MATCH(1,(MONTH(三跨两临近重点区段!$H:$H)=11)*(三跨两临近重点区段!$A:$A=D372)*(三跨两临近重点区段!$F:$F="现存区段"),0))),"")</f>
        <v/>
      </c>
      <c r="AD372" s="72" t="str">
        <f t="array" ref="AD372">IFERROR(IF(INDEX(三跨两临近重点区段!$F:$F,MATCH(1,(MONTH(三跨两临近重点区段!$H:$H)=11)*(三跨两临近重点区段!$A:$A=D372),0))="已取消","已取消",INDEX(三跨两临近重点区段!$I:$I,MATCH(1,(MONTH(三跨两临近重点区段!$H:$H)=11)*(三跨两临近重点区段!$A:$A=D372)*(三跨两临近重点区段!$F:$F="现存区段"),0))),"")</f>
        <v/>
      </c>
      <c r="AE372" s="284" t="str">
        <f t="array" ref="AE372">IFERROR(IF(INDEX(三跨两临近重点区段!$F:$F,MATCH(1,(MONTH(三跨两临近重点区段!$H:$H)=12)*(三跨两临近重点区段!$A:$A=D372),0))="已取消","已取消",INDEX(三跨两临近重点区段!$H:$H,MATCH(1,(MONTH(三跨两临近重点区段!$H:$H)=12)*(三跨两临近重点区段!$A:$A=D372)*(三跨两临近重点区段!$F:$F="现存区段"),0))),"")</f>
        <v/>
      </c>
      <c r="AF372" s="72" t="str">
        <f t="array" ref="AF372">IFERROR(IF(INDEX(三跨两临近重点区段!$F:$F,MATCH(1,(MONTH(三跨两临近重点区段!$H:$H)=12)*(三跨两临近重点区段!$A:$A=D372),0))="已取消","已取消",INDEX(三跨两临近重点区段!$I:$I,MATCH(1,(MONTH(三跨两临近重点区段!$H:$H)=12)*(三跨两临近重点区段!$A:$A=D372)*(三跨两临近重点区段!$F:$F="现存区段"),0))),"")</f>
        <v/>
      </c>
      <c r="AH372" t="e">
        <f t="array" ref="AH372">INDEX(三跨两临近重点区段!$G:$G,MATCH(D372,三跨两临近重点区段!$A:$A,0))</f>
        <v>#N/A</v>
      </c>
    </row>
    <row r="373" ht="14.25" spans="1:34">
      <c r="A373" s="263" t="s">
        <v>150</v>
      </c>
      <c r="B373" s="264" t="s">
        <v>2710</v>
      </c>
      <c r="C373" s="263" t="s">
        <v>2711</v>
      </c>
      <c r="D373" s="263" t="s">
        <v>2712</v>
      </c>
      <c r="E373" s="265" t="s">
        <v>2115</v>
      </c>
      <c r="F373" s="264" t="s">
        <v>125</v>
      </c>
      <c r="G373" s="263" t="s">
        <v>1643</v>
      </c>
      <c r="H373" s="263" t="s">
        <v>1367</v>
      </c>
      <c r="I373" s="288"/>
      <c r="J373" s="196"/>
      <c r="K373" s="196"/>
      <c r="L373" s="196"/>
      <c r="M373" s="270"/>
      <c r="N373" s="270"/>
      <c r="O373" s="33"/>
      <c r="P373" s="107"/>
      <c r="Q373" s="279"/>
      <c r="R373" s="279"/>
      <c r="S373" s="278">
        <v>45447</v>
      </c>
      <c r="T373" s="279" t="s">
        <v>2117</v>
      </c>
      <c r="U373" s="268" t="str">
        <f t="array" ref="U373">IFERROR(IF(INDEX(三跨两临近重点区段!$F:$F,MATCH(1,(MONTH(三跨两临近重点区段!$H:$H)=7)*(三跨两临近重点区段!$A:$A=D373),0))="已取消","已取消",INDEX(三跨两临近重点区段!$H:$H,MATCH(1,(MONTH(三跨两临近重点区段!$H:$H)=7)*(三跨两临近重点区段!$A:$A=D373)*(三跨两临近重点区段!$F:$F="现存区段"),0))),"")</f>
        <v/>
      </c>
      <c r="V373" s="232" t="str">
        <f t="array" ref="V373">IFERROR(IF(INDEX(三跨两临近重点区段!$F:$F,MATCH(1,(MONTH(三跨两临近重点区段!$H:$H)=7)*(三跨两临近重点区段!$A:$A=D373),0))="已取消","已取消",INDEX(三跨两临近重点区段!$I:$I,MATCH(1,(MONTH(三跨两临近重点区段!$H:$H)=7)*(三跨两临近重点区段!$A:$A=D373)*(三跨两临近重点区段!$F:$F="现存区段"),0))),"")</f>
        <v/>
      </c>
      <c r="W373" s="268" t="str">
        <f t="array" ref="W373">IFERROR(IF(INDEX(三跨两临近重点区段!$F:$F,MATCH(1,(MONTH(三跨两临近重点区段!$H:$H)=8)*(三跨两临近重点区段!$A:$A=D373),0))="已取消","已取消",INDEX(三跨两临近重点区段!$H:$H,MATCH(1,(MONTH(三跨两临近重点区段!$H:$H)=8)*(三跨两临近重点区段!$A:$A=D373)*(三跨两临近重点区段!$F:$F="现存区段"),0))),"")</f>
        <v/>
      </c>
      <c r="X373" s="232" t="str">
        <f t="array" ref="X373">IFERROR(IF(INDEX(三跨两临近重点区段!$F:$F,MATCH(1,(MONTH(三跨两临近重点区段!$H:$H)=8)*(三跨两临近重点区段!$A:$A=D373),0))="已取消","已取消",INDEX(三跨两临近重点区段!$I:$I,MATCH(1,(MONTH(三跨两临近重点区段!$H:$H)=8)*(三跨两临近重点区段!$A:$A=D373)*(三跨两临近重点区段!$F:$F="现存区段"),0))),"")</f>
        <v/>
      </c>
      <c r="Y373" s="268" t="str">
        <f t="array" ref="Y373">IFERROR(IF(INDEX(三跨两临近重点区段!$F:$F,MATCH(1,(MONTH(三跨两临近重点区段!$H:$H)=9)*(三跨两临近重点区段!$A:$A=D373),0))="已取消","已取消",INDEX(三跨两临近重点区段!$H:$H,MATCH(1,(MONTH(三跨两临近重点区段!$H:$H)=9)*(三跨两临近重点区段!$A:$A=D373)*(三跨两临近重点区段!$F:$F="现存区段"),0))),"")</f>
        <v/>
      </c>
      <c r="Z373" s="232" t="str">
        <f t="array" ref="Z373">IFERROR(IF(INDEX(三跨两临近重点区段!$F:$F,MATCH(1,(MONTH(三跨两临近重点区段!$H:$H)=9)*(三跨两临近重点区段!$A:$A=D373),0))="已取消","已取消",INDEX(三跨两临近重点区段!$I:$I,MATCH(1,(MONTH(三跨两临近重点区段!$H:$H)=9)*(三跨两临近重点区段!$A:$A=D373)*(三跨两临近重点区段!$F:$F="现存区段"),0))),"")</f>
        <v/>
      </c>
      <c r="AA373" s="268" t="str">
        <f t="array" ref="AA373">IFERROR(IF(INDEX(三跨两临近重点区段!$F:$F,MATCH(1,(MONTH(三跨两临近重点区段!$H:$H)=10)*(三跨两临近重点区段!$A:$A=D373),0))="已取消","已取消",INDEX(三跨两临近重点区段!$H:$H,MATCH(1,(MONTH(三跨两临近重点区段!$H:$H)=10)*(三跨两临近重点区段!$A:$A=D373)*(三跨两临近重点区段!$F:$F="现存区段"),0))),"")</f>
        <v/>
      </c>
      <c r="AB373" s="72" t="str">
        <f t="array" ref="AB373">IFERROR(IF(INDEX(三跨两临近重点区段!$F:$F,MATCH(1,(MONTH(三跨两临近重点区段!$H:$H)=10)*(三跨两临近重点区段!$A:$A=D373),0))="已取消","已取消",INDEX(三跨两临近重点区段!$I:$I,MATCH(1,(MONTH(三跨两临近重点区段!$H:$H)=10)*(三跨两临近重点区段!$A:$A=D373)*(三跨两临近重点区段!$F:$F="现存区段"),0))),"")</f>
        <v/>
      </c>
      <c r="AC373" s="284" t="str">
        <f t="array" ref="AC373">IFERROR(IF(INDEX(三跨两临近重点区段!$F:$F,MATCH(1,(MONTH(三跨两临近重点区段!$H:$H)=11)*(三跨两临近重点区段!$A:$A=D373),0))="已取消","已取消",INDEX(三跨两临近重点区段!$H:$H,MATCH(1,(MONTH(三跨两临近重点区段!$H:$H)=11)*(三跨两临近重点区段!$A:$A=D373)*(三跨两临近重点区段!$F:$F="现存区段"),0))),"")</f>
        <v/>
      </c>
      <c r="AD373" s="72" t="str">
        <f t="array" ref="AD373">IFERROR(IF(INDEX(三跨两临近重点区段!$F:$F,MATCH(1,(MONTH(三跨两临近重点区段!$H:$H)=11)*(三跨两临近重点区段!$A:$A=D373),0))="已取消","已取消",INDEX(三跨两临近重点区段!$I:$I,MATCH(1,(MONTH(三跨两临近重点区段!$H:$H)=11)*(三跨两临近重点区段!$A:$A=D373)*(三跨两临近重点区段!$F:$F="现存区段"),0))),"")</f>
        <v/>
      </c>
      <c r="AE373" s="284" t="str">
        <f t="array" ref="AE373">IFERROR(IF(INDEX(三跨两临近重点区段!$F:$F,MATCH(1,(MONTH(三跨两临近重点区段!$H:$H)=12)*(三跨两临近重点区段!$A:$A=D373),0))="已取消","已取消",INDEX(三跨两临近重点区段!$H:$H,MATCH(1,(MONTH(三跨两临近重点区段!$H:$H)=12)*(三跨两临近重点区段!$A:$A=D373)*(三跨两临近重点区段!$F:$F="现存区段"),0))),"")</f>
        <v/>
      </c>
      <c r="AF373" s="72" t="str">
        <f t="array" ref="AF373">IFERROR(IF(INDEX(三跨两临近重点区段!$F:$F,MATCH(1,(MONTH(三跨两临近重点区段!$H:$H)=12)*(三跨两临近重点区段!$A:$A=D373),0))="已取消","已取消",INDEX(三跨两临近重点区段!$I:$I,MATCH(1,(MONTH(三跨两临近重点区段!$H:$H)=12)*(三跨两临近重点区段!$A:$A=D373)*(三跨两临近重点区段!$F:$F="现存区段"),0))),"")</f>
        <v/>
      </c>
      <c r="AH373" t="e">
        <f t="array" ref="AH373">INDEX(三跨两临近重点区段!$G:$G,MATCH(D373,三跨两临近重点区段!$A:$A,0))</f>
        <v>#N/A</v>
      </c>
    </row>
    <row r="374" ht="14.25" spans="1:34">
      <c r="A374" s="263" t="s">
        <v>150</v>
      </c>
      <c r="B374" s="264" t="s">
        <v>2713</v>
      </c>
      <c r="C374" s="263" t="s">
        <v>2243</v>
      </c>
      <c r="D374" s="263" t="s">
        <v>2714</v>
      </c>
      <c r="E374" s="265" t="s">
        <v>2115</v>
      </c>
      <c r="F374" s="264" t="s">
        <v>125</v>
      </c>
      <c r="G374" s="263" t="s">
        <v>2116</v>
      </c>
      <c r="H374" s="263" t="s">
        <v>1367</v>
      </c>
      <c r="I374" s="288"/>
      <c r="J374" s="196"/>
      <c r="K374" s="196"/>
      <c r="L374" s="196"/>
      <c r="M374" s="270"/>
      <c r="N374" s="270"/>
      <c r="O374" s="33"/>
      <c r="P374" s="107"/>
      <c r="Q374" s="280"/>
      <c r="R374" s="280"/>
      <c r="S374" s="278">
        <v>45447</v>
      </c>
      <c r="T374" s="279" t="s">
        <v>2117</v>
      </c>
      <c r="U374" s="268" t="str">
        <f t="array" ref="U374">IFERROR(IF(INDEX(三跨两临近重点区段!$F:$F,MATCH(1,(MONTH(三跨两临近重点区段!$H:$H)=7)*(三跨两临近重点区段!$A:$A=D374),0))="已取消","已取消",INDEX(三跨两临近重点区段!$H:$H,MATCH(1,(MONTH(三跨两临近重点区段!$H:$H)=7)*(三跨两临近重点区段!$A:$A=D374)*(三跨两临近重点区段!$F:$F="现存区段"),0))),"")</f>
        <v/>
      </c>
      <c r="V374" s="232" t="str">
        <f t="array" ref="V374">IFERROR(IF(INDEX(三跨两临近重点区段!$F:$F,MATCH(1,(MONTH(三跨两临近重点区段!$H:$H)=7)*(三跨两临近重点区段!$A:$A=D374),0))="已取消","已取消",INDEX(三跨两临近重点区段!$I:$I,MATCH(1,(MONTH(三跨两临近重点区段!$H:$H)=7)*(三跨两临近重点区段!$A:$A=D374)*(三跨两临近重点区段!$F:$F="现存区段"),0))),"")</f>
        <v/>
      </c>
      <c r="W374" s="268" t="str">
        <f t="array" ref="W374">IFERROR(IF(INDEX(三跨两临近重点区段!$F:$F,MATCH(1,(MONTH(三跨两临近重点区段!$H:$H)=8)*(三跨两临近重点区段!$A:$A=D374),0))="已取消","已取消",INDEX(三跨两临近重点区段!$H:$H,MATCH(1,(MONTH(三跨两临近重点区段!$H:$H)=8)*(三跨两临近重点区段!$A:$A=D374)*(三跨两临近重点区段!$F:$F="现存区段"),0))),"")</f>
        <v/>
      </c>
      <c r="X374" s="232" t="str">
        <f t="array" ref="X374">IFERROR(IF(INDEX(三跨两临近重点区段!$F:$F,MATCH(1,(MONTH(三跨两临近重点区段!$H:$H)=8)*(三跨两临近重点区段!$A:$A=D374),0))="已取消","已取消",INDEX(三跨两临近重点区段!$I:$I,MATCH(1,(MONTH(三跨两临近重点区段!$H:$H)=8)*(三跨两临近重点区段!$A:$A=D374)*(三跨两临近重点区段!$F:$F="现存区段"),0))),"")</f>
        <v/>
      </c>
      <c r="Y374" s="268" t="str">
        <f t="array" ref="Y374">IFERROR(IF(INDEX(三跨两临近重点区段!$F:$F,MATCH(1,(MONTH(三跨两临近重点区段!$H:$H)=9)*(三跨两临近重点区段!$A:$A=D374),0))="已取消","已取消",INDEX(三跨两临近重点区段!$H:$H,MATCH(1,(MONTH(三跨两临近重点区段!$H:$H)=9)*(三跨两临近重点区段!$A:$A=D374)*(三跨两临近重点区段!$F:$F="现存区段"),0))),"")</f>
        <v/>
      </c>
      <c r="Z374" s="232" t="str">
        <f t="array" ref="Z374">IFERROR(IF(INDEX(三跨两临近重点区段!$F:$F,MATCH(1,(MONTH(三跨两临近重点区段!$H:$H)=9)*(三跨两临近重点区段!$A:$A=D374),0))="已取消","已取消",INDEX(三跨两临近重点区段!$I:$I,MATCH(1,(MONTH(三跨两临近重点区段!$H:$H)=9)*(三跨两临近重点区段!$A:$A=D374)*(三跨两临近重点区段!$F:$F="现存区段"),0))),"")</f>
        <v/>
      </c>
      <c r="AA374" s="268" t="str">
        <f t="array" ref="AA374">IFERROR(IF(INDEX(三跨两临近重点区段!$F:$F,MATCH(1,(MONTH(三跨两临近重点区段!$H:$H)=10)*(三跨两临近重点区段!$A:$A=D374),0))="已取消","已取消",INDEX(三跨两临近重点区段!$H:$H,MATCH(1,(MONTH(三跨两临近重点区段!$H:$H)=10)*(三跨两临近重点区段!$A:$A=D374)*(三跨两临近重点区段!$F:$F="现存区段"),0))),"")</f>
        <v/>
      </c>
      <c r="AB374" s="72" t="str">
        <f t="array" ref="AB374">IFERROR(IF(INDEX(三跨两临近重点区段!$F:$F,MATCH(1,(MONTH(三跨两临近重点区段!$H:$H)=10)*(三跨两临近重点区段!$A:$A=D374),0))="已取消","已取消",INDEX(三跨两临近重点区段!$I:$I,MATCH(1,(MONTH(三跨两临近重点区段!$H:$H)=10)*(三跨两临近重点区段!$A:$A=D374)*(三跨两临近重点区段!$F:$F="现存区段"),0))),"")</f>
        <v/>
      </c>
      <c r="AC374" s="284" t="str">
        <f t="array" ref="AC374">IFERROR(IF(INDEX(三跨两临近重点区段!$F:$F,MATCH(1,(MONTH(三跨两临近重点区段!$H:$H)=11)*(三跨两临近重点区段!$A:$A=D374),0))="已取消","已取消",INDEX(三跨两临近重点区段!$H:$H,MATCH(1,(MONTH(三跨两临近重点区段!$H:$H)=11)*(三跨两临近重点区段!$A:$A=D374)*(三跨两临近重点区段!$F:$F="现存区段"),0))),"")</f>
        <v/>
      </c>
      <c r="AD374" s="72" t="str">
        <f t="array" ref="AD374">IFERROR(IF(INDEX(三跨两临近重点区段!$F:$F,MATCH(1,(MONTH(三跨两临近重点区段!$H:$H)=11)*(三跨两临近重点区段!$A:$A=D374),0))="已取消","已取消",INDEX(三跨两临近重点区段!$I:$I,MATCH(1,(MONTH(三跨两临近重点区段!$H:$H)=11)*(三跨两临近重点区段!$A:$A=D374)*(三跨两临近重点区段!$F:$F="现存区段"),0))),"")</f>
        <v/>
      </c>
      <c r="AE374" s="284" t="str">
        <f t="array" ref="AE374">IFERROR(IF(INDEX(三跨两临近重点区段!$F:$F,MATCH(1,(MONTH(三跨两临近重点区段!$H:$H)=12)*(三跨两临近重点区段!$A:$A=D374),0))="已取消","已取消",INDEX(三跨两临近重点区段!$H:$H,MATCH(1,(MONTH(三跨两临近重点区段!$H:$H)=12)*(三跨两临近重点区段!$A:$A=D374)*(三跨两临近重点区段!$F:$F="现存区段"),0))),"")</f>
        <v/>
      </c>
      <c r="AF374" s="72" t="str">
        <f t="array" ref="AF374">IFERROR(IF(INDEX(三跨两临近重点区段!$F:$F,MATCH(1,(MONTH(三跨两临近重点区段!$H:$H)=12)*(三跨两临近重点区段!$A:$A=D374),0))="已取消","已取消",INDEX(三跨两临近重点区段!$I:$I,MATCH(1,(MONTH(三跨两临近重点区段!$H:$H)=12)*(三跨两临近重点区段!$A:$A=D374)*(三跨两临近重点区段!$F:$F="现存区段"),0))),"")</f>
        <v/>
      </c>
      <c r="AH374" t="e">
        <f t="array" ref="AH374">INDEX(三跨两临近重点区段!$G:$G,MATCH(D374,三跨两临近重点区段!$A:$A,0))</f>
        <v>#N/A</v>
      </c>
    </row>
    <row r="375" ht="14.25" spans="1:34">
      <c r="A375" s="263" t="s">
        <v>150</v>
      </c>
      <c r="B375" s="264" t="s">
        <v>2715</v>
      </c>
      <c r="C375" s="263" t="s">
        <v>2169</v>
      </c>
      <c r="D375" s="263" t="s">
        <v>2716</v>
      </c>
      <c r="E375" s="265" t="s">
        <v>2115</v>
      </c>
      <c r="F375" s="264" t="s">
        <v>125</v>
      </c>
      <c r="G375" s="263" t="s">
        <v>2116</v>
      </c>
      <c r="H375" s="263" t="s">
        <v>2717</v>
      </c>
      <c r="I375" s="288"/>
      <c r="J375" s="196"/>
      <c r="K375" s="196"/>
      <c r="L375" s="196"/>
      <c r="M375" s="270"/>
      <c r="N375" s="270"/>
      <c r="O375" s="33"/>
      <c r="P375" s="107"/>
      <c r="Q375" s="279"/>
      <c r="R375" s="279"/>
      <c r="S375" s="282">
        <v>45446.4833333333</v>
      </c>
      <c r="T375" s="279" t="s">
        <v>2117</v>
      </c>
      <c r="U375" s="268" t="str">
        <f t="array" ref="U375">IFERROR(IF(INDEX(三跨两临近重点区段!$F:$F,MATCH(1,(MONTH(三跨两临近重点区段!$H:$H)=7)*(三跨两临近重点区段!$A:$A=D375),0))="已取消","已取消",INDEX(三跨两临近重点区段!$H:$H,MATCH(1,(MONTH(三跨两临近重点区段!$H:$H)=7)*(三跨两临近重点区段!$A:$A=D375)*(三跨两临近重点区段!$F:$F="现存区段"),0))),"")</f>
        <v/>
      </c>
      <c r="V375" s="232" t="str">
        <f t="array" ref="V375">IFERROR(IF(INDEX(三跨两临近重点区段!$F:$F,MATCH(1,(MONTH(三跨两临近重点区段!$H:$H)=7)*(三跨两临近重点区段!$A:$A=D375),0))="已取消","已取消",INDEX(三跨两临近重点区段!$I:$I,MATCH(1,(MONTH(三跨两临近重点区段!$H:$H)=7)*(三跨两临近重点区段!$A:$A=D375)*(三跨两临近重点区段!$F:$F="现存区段"),0))),"")</f>
        <v/>
      </c>
      <c r="W375" s="268" t="str">
        <f t="array" ref="W375">IFERROR(IF(INDEX(三跨两临近重点区段!$F:$F,MATCH(1,(MONTH(三跨两临近重点区段!$H:$H)=8)*(三跨两临近重点区段!$A:$A=D375),0))="已取消","已取消",INDEX(三跨两临近重点区段!$H:$H,MATCH(1,(MONTH(三跨两临近重点区段!$H:$H)=8)*(三跨两临近重点区段!$A:$A=D375)*(三跨两临近重点区段!$F:$F="现存区段"),0))),"")</f>
        <v/>
      </c>
      <c r="X375" s="232" t="str">
        <f t="array" ref="X375">IFERROR(IF(INDEX(三跨两临近重点区段!$F:$F,MATCH(1,(MONTH(三跨两临近重点区段!$H:$H)=8)*(三跨两临近重点区段!$A:$A=D375),0))="已取消","已取消",INDEX(三跨两临近重点区段!$I:$I,MATCH(1,(MONTH(三跨两临近重点区段!$H:$H)=8)*(三跨两临近重点区段!$A:$A=D375)*(三跨两临近重点区段!$F:$F="现存区段"),0))),"")</f>
        <v/>
      </c>
      <c r="Y375" s="268" t="str">
        <f t="array" ref="Y375">IFERROR(IF(INDEX(三跨两临近重点区段!$F:$F,MATCH(1,(MONTH(三跨两临近重点区段!$H:$H)=9)*(三跨两临近重点区段!$A:$A=D375),0))="已取消","已取消",INDEX(三跨两临近重点区段!$H:$H,MATCH(1,(MONTH(三跨两临近重点区段!$H:$H)=9)*(三跨两临近重点区段!$A:$A=D375)*(三跨两临近重点区段!$F:$F="现存区段"),0))),"")</f>
        <v/>
      </c>
      <c r="Z375" s="232" t="str">
        <f t="array" ref="Z375">IFERROR(IF(INDEX(三跨两临近重点区段!$F:$F,MATCH(1,(MONTH(三跨两临近重点区段!$H:$H)=9)*(三跨两临近重点区段!$A:$A=D375),0))="已取消","已取消",INDEX(三跨两临近重点区段!$I:$I,MATCH(1,(MONTH(三跨两临近重点区段!$H:$H)=9)*(三跨两临近重点区段!$A:$A=D375)*(三跨两临近重点区段!$F:$F="现存区段"),0))),"")</f>
        <v/>
      </c>
      <c r="AA375" s="268" t="str">
        <f t="array" ref="AA375">IFERROR(IF(INDEX(三跨两临近重点区段!$F:$F,MATCH(1,(MONTH(三跨两临近重点区段!$H:$H)=10)*(三跨两临近重点区段!$A:$A=D375),0))="已取消","已取消",INDEX(三跨两临近重点区段!$H:$H,MATCH(1,(MONTH(三跨两临近重点区段!$H:$H)=10)*(三跨两临近重点区段!$A:$A=D375)*(三跨两临近重点区段!$F:$F="现存区段"),0))),"")</f>
        <v/>
      </c>
      <c r="AB375" s="72" t="str">
        <f t="array" ref="AB375">IFERROR(IF(INDEX(三跨两临近重点区段!$F:$F,MATCH(1,(MONTH(三跨两临近重点区段!$H:$H)=10)*(三跨两临近重点区段!$A:$A=D375),0))="已取消","已取消",INDEX(三跨两临近重点区段!$I:$I,MATCH(1,(MONTH(三跨两临近重点区段!$H:$H)=10)*(三跨两临近重点区段!$A:$A=D375)*(三跨两临近重点区段!$F:$F="现存区段"),0))),"")</f>
        <v/>
      </c>
      <c r="AC375" s="284" t="str">
        <f t="array" ref="AC375">IFERROR(IF(INDEX(三跨两临近重点区段!$F:$F,MATCH(1,(MONTH(三跨两临近重点区段!$H:$H)=11)*(三跨两临近重点区段!$A:$A=D375),0))="已取消","已取消",INDEX(三跨两临近重点区段!$H:$H,MATCH(1,(MONTH(三跨两临近重点区段!$H:$H)=11)*(三跨两临近重点区段!$A:$A=D375)*(三跨两临近重点区段!$F:$F="现存区段"),0))),"")</f>
        <v/>
      </c>
      <c r="AD375" s="72" t="str">
        <f t="array" ref="AD375">IFERROR(IF(INDEX(三跨两临近重点区段!$F:$F,MATCH(1,(MONTH(三跨两临近重点区段!$H:$H)=11)*(三跨两临近重点区段!$A:$A=D375),0))="已取消","已取消",INDEX(三跨两临近重点区段!$I:$I,MATCH(1,(MONTH(三跨两临近重点区段!$H:$H)=11)*(三跨两临近重点区段!$A:$A=D375)*(三跨两临近重点区段!$F:$F="现存区段"),0))),"")</f>
        <v/>
      </c>
      <c r="AE375" s="284" t="str">
        <f t="array" ref="AE375">IFERROR(IF(INDEX(三跨两临近重点区段!$F:$F,MATCH(1,(MONTH(三跨两临近重点区段!$H:$H)=12)*(三跨两临近重点区段!$A:$A=D375),0))="已取消","已取消",INDEX(三跨两临近重点区段!$H:$H,MATCH(1,(MONTH(三跨两临近重点区段!$H:$H)=12)*(三跨两临近重点区段!$A:$A=D375)*(三跨两临近重点区段!$F:$F="现存区段"),0))),"")</f>
        <v/>
      </c>
      <c r="AF375" s="72" t="str">
        <f t="array" ref="AF375">IFERROR(IF(INDEX(三跨两临近重点区段!$F:$F,MATCH(1,(MONTH(三跨两临近重点区段!$H:$H)=12)*(三跨两临近重点区段!$A:$A=D375),0))="已取消","已取消",INDEX(三跨两临近重点区段!$I:$I,MATCH(1,(MONTH(三跨两临近重点区段!$H:$H)=12)*(三跨两临近重点区段!$A:$A=D375)*(三跨两临近重点区段!$F:$F="现存区段"),0))),"")</f>
        <v/>
      </c>
      <c r="AH375" t="e">
        <f t="array" ref="AH375">INDEX(三跨两临近重点区段!$G:$G,MATCH(D375,三跨两临近重点区段!$A:$A,0))</f>
        <v>#N/A</v>
      </c>
    </row>
    <row r="376" ht="14.25" spans="1:34">
      <c r="A376" s="263" t="s">
        <v>150</v>
      </c>
      <c r="B376" s="264" t="s">
        <v>2718</v>
      </c>
      <c r="C376" s="263" t="s">
        <v>2169</v>
      </c>
      <c r="D376" s="263" t="s">
        <v>2719</v>
      </c>
      <c r="E376" s="265" t="s">
        <v>2115</v>
      </c>
      <c r="F376" s="264" t="s">
        <v>125</v>
      </c>
      <c r="G376" s="263" t="s">
        <v>2116</v>
      </c>
      <c r="H376" s="263" t="s">
        <v>2717</v>
      </c>
      <c r="I376" s="288"/>
      <c r="J376" s="196"/>
      <c r="K376" s="196"/>
      <c r="L376" s="196"/>
      <c r="M376" s="270"/>
      <c r="N376" s="270"/>
      <c r="O376" s="33"/>
      <c r="P376" s="107"/>
      <c r="Q376" s="279"/>
      <c r="R376" s="279"/>
      <c r="S376" s="281"/>
      <c r="T376" s="279"/>
      <c r="U376" s="268" t="str">
        <f t="array" ref="U376">IFERROR(IF(INDEX(三跨两临近重点区段!$F:$F,MATCH(1,(MONTH(三跨两临近重点区段!$H:$H)=7)*(三跨两临近重点区段!$A:$A=D376),0))="已取消","已取消",INDEX(三跨两临近重点区段!$H:$H,MATCH(1,(MONTH(三跨两临近重点区段!$H:$H)=7)*(三跨两临近重点区段!$A:$A=D376)*(三跨两临近重点区段!$F:$F="现存区段"),0))),"")</f>
        <v/>
      </c>
      <c r="V376" s="232" t="str">
        <f t="array" ref="V376">IFERROR(IF(INDEX(三跨两临近重点区段!$F:$F,MATCH(1,(MONTH(三跨两临近重点区段!$H:$H)=7)*(三跨两临近重点区段!$A:$A=D376),0))="已取消","已取消",INDEX(三跨两临近重点区段!$I:$I,MATCH(1,(MONTH(三跨两临近重点区段!$H:$H)=7)*(三跨两临近重点区段!$A:$A=D376)*(三跨两临近重点区段!$F:$F="现存区段"),0))),"")</f>
        <v/>
      </c>
      <c r="W376" s="268" t="str">
        <f t="array" ref="W376">IFERROR(IF(INDEX(三跨两临近重点区段!$F:$F,MATCH(1,(MONTH(三跨两临近重点区段!$H:$H)=8)*(三跨两临近重点区段!$A:$A=D376),0))="已取消","已取消",INDEX(三跨两临近重点区段!$H:$H,MATCH(1,(MONTH(三跨两临近重点区段!$H:$H)=8)*(三跨两临近重点区段!$A:$A=D376)*(三跨两临近重点区段!$F:$F="现存区段"),0))),"")</f>
        <v/>
      </c>
      <c r="X376" s="232" t="str">
        <f t="array" ref="X376">IFERROR(IF(INDEX(三跨两临近重点区段!$F:$F,MATCH(1,(MONTH(三跨两临近重点区段!$H:$H)=8)*(三跨两临近重点区段!$A:$A=D376),0))="已取消","已取消",INDEX(三跨两临近重点区段!$I:$I,MATCH(1,(MONTH(三跨两临近重点区段!$H:$H)=8)*(三跨两临近重点区段!$A:$A=D376)*(三跨两临近重点区段!$F:$F="现存区段"),0))),"")</f>
        <v/>
      </c>
      <c r="Y376" s="268" t="str">
        <f t="array" ref="Y376">IFERROR(IF(INDEX(三跨两临近重点区段!$F:$F,MATCH(1,(MONTH(三跨两临近重点区段!$H:$H)=9)*(三跨两临近重点区段!$A:$A=D376),0))="已取消","已取消",INDEX(三跨两临近重点区段!$H:$H,MATCH(1,(MONTH(三跨两临近重点区段!$H:$H)=9)*(三跨两临近重点区段!$A:$A=D376)*(三跨两临近重点区段!$F:$F="现存区段"),0))),"")</f>
        <v/>
      </c>
      <c r="Z376" s="232" t="str">
        <f t="array" ref="Z376">IFERROR(IF(INDEX(三跨两临近重点区段!$F:$F,MATCH(1,(MONTH(三跨两临近重点区段!$H:$H)=9)*(三跨两临近重点区段!$A:$A=D376),0))="已取消","已取消",INDEX(三跨两临近重点区段!$I:$I,MATCH(1,(MONTH(三跨两临近重点区段!$H:$H)=9)*(三跨两临近重点区段!$A:$A=D376)*(三跨两临近重点区段!$F:$F="现存区段"),0))),"")</f>
        <v/>
      </c>
      <c r="AA376" s="268" t="str">
        <f t="array" ref="AA376">IFERROR(IF(INDEX(三跨两临近重点区段!$F:$F,MATCH(1,(MONTH(三跨两临近重点区段!$H:$H)=10)*(三跨两临近重点区段!$A:$A=D376),0))="已取消","已取消",INDEX(三跨两临近重点区段!$H:$H,MATCH(1,(MONTH(三跨两临近重点区段!$H:$H)=10)*(三跨两临近重点区段!$A:$A=D376)*(三跨两临近重点区段!$F:$F="现存区段"),0))),"")</f>
        <v/>
      </c>
      <c r="AB376" s="72" t="str">
        <f t="array" ref="AB376">IFERROR(IF(INDEX(三跨两临近重点区段!$F:$F,MATCH(1,(MONTH(三跨两临近重点区段!$H:$H)=10)*(三跨两临近重点区段!$A:$A=D376),0))="已取消","已取消",INDEX(三跨两临近重点区段!$I:$I,MATCH(1,(MONTH(三跨两临近重点区段!$H:$H)=10)*(三跨两临近重点区段!$A:$A=D376)*(三跨两临近重点区段!$F:$F="现存区段"),0))),"")</f>
        <v/>
      </c>
      <c r="AC376" s="284" t="str">
        <f t="array" ref="AC376">IFERROR(IF(INDEX(三跨两临近重点区段!$F:$F,MATCH(1,(MONTH(三跨两临近重点区段!$H:$H)=11)*(三跨两临近重点区段!$A:$A=D376),0))="已取消","已取消",INDEX(三跨两临近重点区段!$H:$H,MATCH(1,(MONTH(三跨两临近重点区段!$H:$H)=11)*(三跨两临近重点区段!$A:$A=D376)*(三跨两临近重点区段!$F:$F="现存区段"),0))),"")</f>
        <v/>
      </c>
      <c r="AD376" s="72" t="str">
        <f t="array" ref="AD376">IFERROR(IF(INDEX(三跨两临近重点区段!$F:$F,MATCH(1,(MONTH(三跨两临近重点区段!$H:$H)=11)*(三跨两临近重点区段!$A:$A=D376),0))="已取消","已取消",INDEX(三跨两临近重点区段!$I:$I,MATCH(1,(MONTH(三跨两临近重点区段!$H:$H)=11)*(三跨两临近重点区段!$A:$A=D376)*(三跨两临近重点区段!$F:$F="现存区段"),0))),"")</f>
        <v/>
      </c>
      <c r="AE376" s="284" t="str">
        <f t="array" ref="AE376">IFERROR(IF(INDEX(三跨两临近重点区段!$F:$F,MATCH(1,(MONTH(三跨两临近重点区段!$H:$H)=12)*(三跨两临近重点区段!$A:$A=D376),0))="已取消","已取消",INDEX(三跨两临近重点区段!$H:$H,MATCH(1,(MONTH(三跨两临近重点区段!$H:$H)=12)*(三跨两临近重点区段!$A:$A=D376)*(三跨两临近重点区段!$F:$F="现存区段"),0))),"")</f>
        <v/>
      </c>
      <c r="AF376" s="72" t="str">
        <f t="array" ref="AF376">IFERROR(IF(INDEX(三跨两临近重点区段!$F:$F,MATCH(1,(MONTH(三跨两临近重点区段!$H:$H)=12)*(三跨两临近重点区段!$A:$A=D376),0))="已取消","已取消",INDEX(三跨两临近重点区段!$I:$I,MATCH(1,(MONTH(三跨两临近重点区段!$H:$H)=12)*(三跨两临近重点区段!$A:$A=D376)*(三跨两临近重点区段!$F:$F="现存区段"),0))),"")</f>
        <v/>
      </c>
      <c r="AH376" t="e">
        <f t="array" ref="AH376">INDEX(三跨两临近重点区段!$G:$G,MATCH(D376,三跨两临近重点区段!$A:$A,0))</f>
        <v>#N/A</v>
      </c>
    </row>
    <row r="377" ht="14.25" spans="1:34">
      <c r="A377" s="263" t="s">
        <v>150</v>
      </c>
      <c r="B377" s="264" t="s">
        <v>2720</v>
      </c>
      <c r="C377" s="263" t="s">
        <v>2169</v>
      </c>
      <c r="D377" s="263" t="s">
        <v>2721</v>
      </c>
      <c r="E377" s="265" t="s">
        <v>2115</v>
      </c>
      <c r="F377" s="264" t="s">
        <v>125</v>
      </c>
      <c r="G377" s="263" t="s">
        <v>2116</v>
      </c>
      <c r="H377" s="263" t="s">
        <v>1255</v>
      </c>
      <c r="I377" s="288"/>
      <c r="J377" s="196"/>
      <c r="K377" s="196"/>
      <c r="L377" s="196"/>
      <c r="M377" s="270"/>
      <c r="N377" s="270"/>
      <c r="O377" s="33"/>
      <c r="P377" s="107"/>
      <c r="Q377" s="279"/>
      <c r="R377" s="279"/>
      <c r="S377" s="282">
        <v>45446.60625</v>
      </c>
      <c r="T377" s="279" t="s">
        <v>2117</v>
      </c>
      <c r="U377" s="268" t="str">
        <f t="array" ref="U377">IFERROR(IF(INDEX(三跨两临近重点区段!$F:$F,MATCH(1,(MONTH(三跨两临近重点区段!$H:$H)=7)*(三跨两临近重点区段!$A:$A=D377),0))="已取消","已取消",INDEX(三跨两临近重点区段!$H:$H,MATCH(1,(MONTH(三跨两临近重点区段!$H:$H)=7)*(三跨两临近重点区段!$A:$A=D377)*(三跨两临近重点区段!$F:$F="现存区段"),0))),"")</f>
        <v/>
      </c>
      <c r="V377" s="232" t="str">
        <f t="array" ref="V377">IFERROR(IF(INDEX(三跨两临近重点区段!$F:$F,MATCH(1,(MONTH(三跨两临近重点区段!$H:$H)=7)*(三跨两临近重点区段!$A:$A=D377),0))="已取消","已取消",INDEX(三跨两临近重点区段!$I:$I,MATCH(1,(MONTH(三跨两临近重点区段!$H:$H)=7)*(三跨两临近重点区段!$A:$A=D377)*(三跨两临近重点区段!$F:$F="现存区段"),0))),"")</f>
        <v/>
      </c>
      <c r="W377" s="268" t="str">
        <f t="array" ref="W377">IFERROR(IF(INDEX(三跨两临近重点区段!$F:$F,MATCH(1,(MONTH(三跨两临近重点区段!$H:$H)=8)*(三跨两临近重点区段!$A:$A=D377),0))="已取消","已取消",INDEX(三跨两临近重点区段!$H:$H,MATCH(1,(MONTH(三跨两临近重点区段!$H:$H)=8)*(三跨两临近重点区段!$A:$A=D377)*(三跨两临近重点区段!$F:$F="现存区段"),0))),"")</f>
        <v/>
      </c>
      <c r="X377" s="232" t="str">
        <f t="array" ref="X377">IFERROR(IF(INDEX(三跨两临近重点区段!$F:$F,MATCH(1,(MONTH(三跨两临近重点区段!$H:$H)=8)*(三跨两临近重点区段!$A:$A=D377),0))="已取消","已取消",INDEX(三跨两临近重点区段!$I:$I,MATCH(1,(MONTH(三跨两临近重点区段!$H:$H)=8)*(三跨两临近重点区段!$A:$A=D377)*(三跨两临近重点区段!$F:$F="现存区段"),0))),"")</f>
        <v/>
      </c>
      <c r="Y377" s="268" t="str">
        <f t="array" ref="Y377">IFERROR(IF(INDEX(三跨两临近重点区段!$F:$F,MATCH(1,(MONTH(三跨两临近重点区段!$H:$H)=9)*(三跨两临近重点区段!$A:$A=D377),0))="已取消","已取消",INDEX(三跨两临近重点区段!$H:$H,MATCH(1,(MONTH(三跨两临近重点区段!$H:$H)=9)*(三跨两临近重点区段!$A:$A=D377)*(三跨两临近重点区段!$F:$F="现存区段"),0))),"")</f>
        <v/>
      </c>
      <c r="Z377" s="232" t="str">
        <f t="array" ref="Z377">IFERROR(IF(INDEX(三跨两临近重点区段!$F:$F,MATCH(1,(MONTH(三跨两临近重点区段!$H:$H)=9)*(三跨两临近重点区段!$A:$A=D377),0))="已取消","已取消",INDEX(三跨两临近重点区段!$I:$I,MATCH(1,(MONTH(三跨两临近重点区段!$H:$H)=9)*(三跨两临近重点区段!$A:$A=D377)*(三跨两临近重点区段!$F:$F="现存区段"),0))),"")</f>
        <v/>
      </c>
      <c r="AA377" s="268" t="str">
        <f t="array" ref="AA377">IFERROR(IF(INDEX(三跨两临近重点区段!$F:$F,MATCH(1,(MONTH(三跨两临近重点区段!$H:$H)=10)*(三跨两临近重点区段!$A:$A=D377),0))="已取消","已取消",INDEX(三跨两临近重点区段!$H:$H,MATCH(1,(MONTH(三跨两临近重点区段!$H:$H)=10)*(三跨两临近重点区段!$A:$A=D377)*(三跨两临近重点区段!$F:$F="现存区段"),0))),"")</f>
        <v/>
      </c>
      <c r="AB377" s="72" t="str">
        <f t="array" ref="AB377">IFERROR(IF(INDEX(三跨两临近重点区段!$F:$F,MATCH(1,(MONTH(三跨两临近重点区段!$H:$H)=10)*(三跨两临近重点区段!$A:$A=D377),0))="已取消","已取消",INDEX(三跨两临近重点区段!$I:$I,MATCH(1,(MONTH(三跨两临近重点区段!$H:$H)=10)*(三跨两临近重点区段!$A:$A=D377)*(三跨两临近重点区段!$F:$F="现存区段"),0))),"")</f>
        <v/>
      </c>
      <c r="AC377" s="284" t="str">
        <f t="array" ref="AC377">IFERROR(IF(INDEX(三跨两临近重点区段!$F:$F,MATCH(1,(MONTH(三跨两临近重点区段!$H:$H)=11)*(三跨两临近重点区段!$A:$A=D377),0))="已取消","已取消",INDEX(三跨两临近重点区段!$H:$H,MATCH(1,(MONTH(三跨两临近重点区段!$H:$H)=11)*(三跨两临近重点区段!$A:$A=D377)*(三跨两临近重点区段!$F:$F="现存区段"),0))),"")</f>
        <v/>
      </c>
      <c r="AD377" s="72" t="str">
        <f t="array" ref="AD377">IFERROR(IF(INDEX(三跨两临近重点区段!$F:$F,MATCH(1,(MONTH(三跨两临近重点区段!$H:$H)=11)*(三跨两临近重点区段!$A:$A=D377),0))="已取消","已取消",INDEX(三跨两临近重点区段!$I:$I,MATCH(1,(MONTH(三跨两临近重点区段!$H:$H)=11)*(三跨两临近重点区段!$A:$A=D377)*(三跨两临近重点区段!$F:$F="现存区段"),0))),"")</f>
        <v/>
      </c>
      <c r="AE377" s="284" t="str">
        <f t="array" ref="AE377">IFERROR(IF(INDEX(三跨两临近重点区段!$F:$F,MATCH(1,(MONTH(三跨两临近重点区段!$H:$H)=12)*(三跨两临近重点区段!$A:$A=D377),0))="已取消","已取消",INDEX(三跨两临近重点区段!$H:$H,MATCH(1,(MONTH(三跨两临近重点区段!$H:$H)=12)*(三跨两临近重点区段!$A:$A=D377)*(三跨两临近重点区段!$F:$F="现存区段"),0))),"")</f>
        <v/>
      </c>
      <c r="AF377" s="72" t="str">
        <f t="array" ref="AF377">IFERROR(IF(INDEX(三跨两临近重点区段!$F:$F,MATCH(1,(MONTH(三跨两临近重点区段!$H:$H)=12)*(三跨两临近重点区段!$A:$A=D377),0))="已取消","已取消",INDEX(三跨两临近重点区段!$I:$I,MATCH(1,(MONTH(三跨两临近重点区段!$H:$H)=12)*(三跨两临近重点区段!$A:$A=D377)*(三跨两临近重点区段!$F:$F="现存区段"),0))),"")</f>
        <v/>
      </c>
      <c r="AH377" t="e">
        <f t="array" ref="AH377">INDEX(三跨两临近重点区段!$G:$G,MATCH(D377,三跨两临近重点区段!$A:$A,0))</f>
        <v>#N/A</v>
      </c>
    </row>
    <row r="378" ht="14.25" spans="1:34">
      <c r="A378" s="263" t="s">
        <v>150</v>
      </c>
      <c r="B378" s="264" t="s">
        <v>2720</v>
      </c>
      <c r="C378" s="263" t="s">
        <v>2711</v>
      </c>
      <c r="D378" s="263" t="s">
        <v>2722</v>
      </c>
      <c r="E378" s="265" t="s">
        <v>2115</v>
      </c>
      <c r="F378" s="264" t="s">
        <v>125</v>
      </c>
      <c r="G378" s="263" t="s">
        <v>2116</v>
      </c>
      <c r="H378" s="263" t="s">
        <v>1255</v>
      </c>
      <c r="I378" s="288"/>
      <c r="J378" s="196"/>
      <c r="K378" s="196"/>
      <c r="L378" s="196"/>
      <c r="M378" s="270"/>
      <c r="N378" s="270"/>
      <c r="O378" s="33"/>
      <c r="P378" s="107"/>
      <c r="Q378" s="277"/>
      <c r="R378" s="277"/>
      <c r="S378" s="278">
        <v>45448</v>
      </c>
      <c r="T378" s="279" t="s">
        <v>2117</v>
      </c>
      <c r="U378" s="268" t="str">
        <f t="array" ref="U378">IFERROR(IF(INDEX(三跨两临近重点区段!$F:$F,MATCH(1,(MONTH(三跨两临近重点区段!$H:$H)=7)*(三跨两临近重点区段!$A:$A=D378),0))="已取消","已取消",INDEX(三跨两临近重点区段!$H:$H,MATCH(1,(MONTH(三跨两临近重点区段!$H:$H)=7)*(三跨两临近重点区段!$A:$A=D378)*(三跨两临近重点区段!$F:$F="现存区段"),0))),"")</f>
        <v/>
      </c>
      <c r="V378" s="232" t="str">
        <f t="array" ref="V378">IFERROR(IF(INDEX(三跨两临近重点区段!$F:$F,MATCH(1,(MONTH(三跨两临近重点区段!$H:$H)=7)*(三跨两临近重点区段!$A:$A=D378),0))="已取消","已取消",INDEX(三跨两临近重点区段!$I:$I,MATCH(1,(MONTH(三跨两临近重点区段!$H:$H)=7)*(三跨两临近重点区段!$A:$A=D378)*(三跨两临近重点区段!$F:$F="现存区段"),0))),"")</f>
        <v/>
      </c>
      <c r="W378" s="268" t="str">
        <f t="array" ref="W378">IFERROR(IF(INDEX(三跨两临近重点区段!$F:$F,MATCH(1,(MONTH(三跨两临近重点区段!$H:$H)=8)*(三跨两临近重点区段!$A:$A=D378),0))="已取消","已取消",INDEX(三跨两临近重点区段!$H:$H,MATCH(1,(MONTH(三跨两临近重点区段!$H:$H)=8)*(三跨两临近重点区段!$A:$A=D378)*(三跨两临近重点区段!$F:$F="现存区段"),0))),"")</f>
        <v/>
      </c>
      <c r="X378" s="232" t="str">
        <f t="array" ref="X378">IFERROR(IF(INDEX(三跨两临近重点区段!$F:$F,MATCH(1,(MONTH(三跨两临近重点区段!$H:$H)=8)*(三跨两临近重点区段!$A:$A=D378),0))="已取消","已取消",INDEX(三跨两临近重点区段!$I:$I,MATCH(1,(MONTH(三跨两临近重点区段!$H:$H)=8)*(三跨两临近重点区段!$A:$A=D378)*(三跨两临近重点区段!$F:$F="现存区段"),0))),"")</f>
        <v/>
      </c>
      <c r="Y378" s="268" t="str">
        <f t="array" ref="Y378">IFERROR(IF(INDEX(三跨两临近重点区段!$F:$F,MATCH(1,(MONTH(三跨两临近重点区段!$H:$H)=9)*(三跨两临近重点区段!$A:$A=D378),0))="已取消","已取消",INDEX(三跨两临近重点区段!$H:$H,MATCH(1,(MONTH(三跨两临近重点区段!$H:$H)=9)*(三跨两临近重点区段!$A:$A=D378)*(三跨两临近重点区段!$F:$F="现存区段"),0))),"")</f>
        <v/>
      </c>
      <c r="Z378" s="232" t="str">
        <f t="array" ref="Z378">IFERROR(IF(INDEX(三跨两临近重点区段!$F:$F,MATCH(1,(MONTH(三跨两临近重点区段!$H:$H)=9)*(三跨两临近重点区段!$A:$A=D378),0))="已取消","已取消",INDEX(三跨两临近重点区段!$I:$I,MATCH(1,(MONTH(三跨两临近重点区段!$H:$H)=9)*(三跨两临近重点区段!$A:$A=D378)*(三跨两临近重点区段!$F:$F="现存区段"),0))),"")</f>
        <v/>
      </c>
      <c r="AA378" s="268" t="str">
        <f t="array" ref="AA378">IFERROR(IF(INDEX(三跨两临近重点区段!$F:$F,MATCH(1,(MONTH(三跨两临近重点区段!$H:$H)=10)*(三跨两临近重点区段!$A:$A=D378),0))="已取消","已取消",INDEX(三跨两临近重点区段!$H:$H,MATCH(1,(MONTH(三跨两临近重点区段!$H:$H)=10)*(三跨两临近重点区段!$A:$A=D378)*(三跨两临近重点区段!$F:$F="现存区段"),0))),"")</f>
        <v/>
      </c>
      <c r="AB378" s="72" t="str">
        <f t="array" ref="AB378">IFERROR(IF(INDEX(三跨两临近重点区段!$F:$F,MATCH(1,(MONTH(三跨两临近重点区段!$H:$H)=10)*(三跨两临近重点区段!$A:$A=D378),0))="已取消","已取消",INDEX(三跨两临近重点区段!$I:$I,MATCH(1,(MONTH(三跨两临近重点区段!$H:$H)=10)*(三跨两临近重点区段!$A:$A=D378)*(三跨两临近重点区段!$F:$F="现存区段"),0))),"")</f>
        <v/>
      </c>
      <c r="AC378" s="284" t="str">
        <f t="array" ref="AC378">IFERROR(IF(INDEX(三跨两临近重点区段!$F:$F,MATCH(1,(MONTH(三跨两临近重点区段!$H:$H)=11)*(三跨两临近重点区段!$A:$A=D378),0))="已取消","已取消",INDEX(三跨两临近重点区段!$H:$H,MATCH(1,(MONTH(三跨两临近重点区段!$H:$H)=11)*(三跨两临近重点区段!$A:$A=D378)*(三跨两临近重点区段!$F:$F="现存区段"),0))),"")</f>
        <v/>
      </c>
      <c r="AD378" s="72" t="str">
        <f t="array" ref="AD378">IFERROR(IF(INDEX(三跨两临近重点区段!$F:$F,MATCH(1,(MONTH(三跨两临近重点区段!$H:$H)=11)*(三跨两临近重点区段!$A:$A=D378),0))="已取消","已取消",INDEX(三跨两临近重点区段!$I:$I,MATCH(1,(MONTH(三跨两临近重点区段!$H:$H)=11)*(三跨两临近重点区段!$A:$A=D378)*(三跨两临近重点区段!$F:$F="现存区段"),0))),"")</f>
        <v/>
      </c>
      <c r="AE378" s="284" t="str">
        <f t="array" ref="AE378">IFERROR(IF(INDEX(三跨两临近重点区段!$F:$F,MATCH(1,(MONTH(三跨两临近重点区段!$H:$H)=12)*(三跨两临近重点区段!$A:$A=D378),0))="已取消","已取消",INDEX(三跨两临近重点区段!$H:$H,MATCH(1,(MONTH(三跨两临近重点区段!$H:$H)=12)*(三跨两临近重点区段!$A:$A=D378)*(三跨两临近重点区段!$F:$F="现存区段"),0))),"")</f>
        <v/>
      </c>
      <c r="AF378" s="72" t="str">
        <f t="array" ref="AF378">IFERROR(IF(INDEX(三跨两临近重点区段!$F:$F,MATCH(1,(MONTH(三跨两临近重点区段!$H:$H)=12)*(三跨两临近重点区段!$A:$A=D378),0))="已取消","已取消",INDEX(三跨两临近重点区段!$I:$I,MATCH(1,(MONTH(三跨两临近重点区段!$H:$H)=12)*(三跨两临近重点区段!$A:$A=D378)*(三跨两临近重点区段!$F:$F="现存区段"),0))),"")</f>
        <v/>
      </c>
      <c r="AH378" t="e">
        <f t="array" ref="AH378">INDEX(三跨两临近重点区段!$G:$G,MATCH(D378,三跨两临近重点区段!$A:$A,0))</f>
        <v>#N/A</v>
      </c>
    </row>
    <row r="379" ht="14.25" spans="1:34">
      <c r="A379" s="263" t="s">
        <v>150</v>
      </c>
      <c r="B379" s="264" t="s">
        <v>2723</v>
      </c>
      <c r="C379" s="263" t="s">
        <v>2221</v>
      </c>
      <c r="D379" s="263" t="s">
        <v>2724</v>
      </c>
      <c r="E379" s="265" t="s">
        <v>2115</v>
      </c>
      <c r="F379" s="264" t="s">
        <v>125</v>
      </c>
      <c r="G379" s="263" t="s">
        <v>2116</v>
      </c>
      <c r="H379" s="263" t="s">
        <v>1297</v>
      </c>
      <c r="I379" s="288"/>
      <c r="J379" s="196"/>
      <c r="K379" s="196"/>
      <c r="L379" s="196"/>
      <c r="M379" s="270"/>
      <c r="N379" s="270"/>
      <c r="O379" s="33"/>
      <c r="P379" s="107"/>
      <c r="Q379" s="279"/>
      <c r="R379" s="279"/>
      <c r="S379" s="282">
        <v>45448.5013888889</v>
      </c>
      <c r="T379" s="279" t="s">
        <v>2117</v>
      </c>
      <c r="U379" s="268" t="str">
        <f t="array" ref="U379">IFERROR(IF(INDEX(三跨两临近重点区段!$F:$F,MATCH(1,(MONTH(三跨两临近重点区段!$H:$H)=7)*(三跨两临近重点区段!$A:$A=D379),0))="已取消","已取消",INDEX(三跨两临近重点区段!$H:$H,MATCH(1,(MONTH(三跨两临近重点区段!$H:$H)=7)*(三跨两临近重点区段!$A:$A=D379)*(三跨两临近重点区段!$F:$F="现存区段"),0))),"")</f>
        <v/>
      </c>
      <c r="V379" s="232" t="str">
        <f t="array" ref="V379">IFERROR(IF(INDEX(三跨两临近重点区段!$F:$F,MATCH(1,(MONTH(三跨两临近重点区段!$H:$H)=7)*(三跨两临近重点区段!$A:$A=D379),0))="已取消","已取消",INDEX(三跨两临近重点区段!$I:$I,MATCH(1,(MONTH(三跨两临近重点区段!$H:$H)=7)*(三跨两临近重点区段!$A:$A=D379)*(三跨两临近重点区段!$F:$F="现存区段"),0))),"")</f>
        <v/>
      </c>
      <c r="W379" s="268" t="str">
        <f t="array" ref="W379">IFERROR(IF(INDEX(三跨两临近重点区段!$F:$F,MATCH(1,(MONTH(三跨两临近重点区段!$H:$H)=8)*(三跨两临近重点区段!$A:$A=D379),0))="已取消","已取消",INDEX(三跨两临近重点区段!$H:$H,MATCH(1,(MONTH(三跨两临近重点区段!$H:$H)=8)*(三跨两临近重点区段!$A:$A=D379)*(三跨两临近重点区段!$F:$F="现存区段"),0))),"")</f>
        <v/>
      </c>
      <c r="X379" s="232" t="str">
        <f t="array" ref="X379">IFERROR(IF(INDEX(三跨两临近重点区段!$F:$F,MATCH(1,(MONTH(三跨两临近重点区段!$H:$H)=8)*(三跨两临近重点区段!$A:$A=D379),0))="已取消","已取消",INDEX(三跨两临近重点区段!$I:$I,MATCH(1,(MONTH(三跨两临近重点区段!$H:$H)=8)*(三跨两临近重点区段!$A:$A=D379)*(三跨两临近重点区段!$F:$F="现存区段"),0))),"")</f>
        <v/>
      </c>
      <c r="Y379" s="268" t="str">
        <f t="array" ref="Y379">IFERROR(IF(INDEX(三跨两临近重点区段!$F:$F,MATCH(1,(MONTH(三跨两临近重点区段!$H:$H)=9)*(三跨两临近重点区段!$A:$A=D379),0))="已取消","已取消",INDEX(三跨两临近重点区段!$H:$H,MATCH(1,(MONTH(三跨两临近重点区段!$H:$H)=9)*(三跨两临近重点区段!$A:$A=D379)*(三跨两临近重点区段!$F:$F="现存区段"),0))),"")</f>
        <v/>
      </c>
      <c r="Z379" s="232" t="str">
        <f t="array" ref="Z379">IFERROR(IF(INDEX(三跨两临近重点区段!$F:$F,MATCH(1,(MONTH(三跨两临近重点区段!$H:$H)=9)*(三跨两临近重点区段!$A:$A=D379),0))="已取消","已取消",INDEX(三跨两临近重点区段!$I:$I,MATCH(1,(MONTH(三跨两临近重点区段!$H:$H)=9)*(三跨两临近重点区段!$A:$A=D379)*(三跨两临近重点区段!$F:$F="现存区段"),0))),"")</f>
        <v/>
      </c>
      <c r="AA379" s="268" t="str">
        <f t="array" ref="AA379">IFERROR(IF(INDEX(三跨两临近重点区段!$F:$F,MATCH(1,(MONTH(三跨两临近重点区段!$H:$H)=10)*(三跨两临近重点区段!$A:$A=D379),0))="已取消","已取消",INDEX(三跨两临近重点区段!$H:$H,MATCH(1,(MONTH(三跨两临近重点区段!$H:$H)=10)*(三跨两临近重点区段!$A:$A=D379)*(三跨两临近重点区段!$F:$F="现存区段"),0))),"")</f>
        <v/>
      </c>
      <c r="AB379" s="72" t="str">
        <f t="array" ref="AB379">IFERROR(IF(INDEX(三跨两临近重点区段!$F:$F,MATCH(1,(MONTH(三跨两临近重点区段!$H:$H)=10)*(三跨两临近重点区段!$A:$A=D379),0))="已取消","已取消",INDEX(三跨两临近重点区段!$I:$I,MATCH(1,(MONTH(三跨两临近重点区段!$H:$H)=10)*(三跨两临近重点区段!$A:$A=D379)*(三跨两临近重点区段!$F:$F="现存区段"),0))),"")</f>
        <v/>
      </c>
      <c r="AC379" s="284" t="str">
        <f t="array" ref="AC379">IFERROR(IF(INDEX(三跨两临近重点区段!$F:$F,MATCH(1,(MONTH(三跨两临近重点区段!$H:$H)=11)*(三跨两临近重点区段!$A:$A=D379),0))="已取消","已取消",INDEX(三跨两临近重点区段!$H:$H,MATCH(1,(MONTH(三跨两临近重点区段!$H:$H)=11)*(三跨两临近重点区段!$A:$A=D379)*(三跨两临近重点区段!$F:$F="现存区段"),0))),"")</f>
        <v/>
      </c>
      <c r="AD379" s="72" t="str">
        <f t="array" ref="AD379">IFERROR(IF(INDEX(三跨两临近重点区段!$F:$F,MATCH(1,(MONTH(三跨两临近重点区段!$H:$H)=11)*(三跨两临近重点区段!$A:$A=D379),0))="已取消","已取消",INDEX(三跨两临近重点区段!$I:$I,MATCH(1,(MONTH(三跨两临近重点区段!$H:$H)=11)*(三跨两临近重点区段!$A:$A=D379)*(三跨两临近重点区段!$F:$F="现存区段"),0))),"")</f>
        <v/>
      </c>
      <c r="AE379" s="284" t="str">
        <f t="array" ref="AE379">IFERROR(IF(INDEX(三跨两临近重点区段!$F:$F,MATCH(1,(MONTH(三跨两临近重点区段!$H:$H)=12)*(三跨两临近重点区段!$A:$A=D379),0))="已取消","已取消",INDEX(三跨两临近重点区段!$H:$H,MATCH(1,(MONTH(三跨两临近重点区段!$H:$H)=12)*(三跨两临近重点区段!$A:$A=D379)*(三跨两临近重点区段!$F:$F="现存区段"),0))),"")</f>
        <v/>
      </c>
      <c r="AF379" s="72" t="str">
        <f t="array" ref="AF379">IFERROR(IF(INDEX(三跨两临近重点区段!$F:$F,MATCH(1,(MONTH(三跨两临近重点区段!$H:$H)=12)*(三跨两临近重点区段!$A:$A=D379),0))="已取消","已取消",INDEX(三跨两临近重点区段!$I:$I,MATCH(1,(MONTH(三跨两临近重点区段!$H:$H)=12)*(三跨两临近重点区段!$A:$A=D379)*(三跨两临近重点区段!$F:$F="现存区段"),0))),"")</f>
        <v/>
      </c>
      <c r="AH379" t="e">
        <f t="array" ref="AH379">INDEX(三跨两临近重点区段!$G:$G,MATCH(D379,三跨两临近重点区段!$A:$A,0))</f>
        <v>#N/A</v>
      </c>
    </row>
    <row r="380" ht="14.25" spans="1:34">
      <c r="A380" s="263" t="s">
        <v>150</v>
      </c>
      <c r="B380" s="264" t="s">
        <v>2725</v>
      </c>
      <c r="C380" s="263" t="s">
        <v>2274</v>
      </c>
      <c r="D380" s="263" t="s">
        <v>2726</v>
      </c>
      <c r="E380" s="265" t="s">
        <v>2115</v>
      </c>
      <c r="F380" s="264" t="s">
        <v>125</v>
      </c>
      <c r="G380" s="263" t="s">
        <v>2116</v>
      </c>
      <c r="H380" s="263" t="s">
        <v>1297</v>
      </c>
      <c r="I380" s="288"/>
      <c r="J380" s="196"/>
      <c r="K380" s="196"/>
      <c r="L380" s="196"/>
      <c r="M380" s="270"/>
      <c r="N380" s="270"/>
      <c r="O380" s="33"/>
      <c r="P380" s="107"/>
      <c r="Q380" s="279"/>
      <c r="R380" s="279"/>
      <c r="S380" s="282">
        <v>45448.5013888889</v>
      </c>
      <c r="T380" s="279" t="s">
        <v>2117</v>
      </c>
      <c r="U380" s="268" t="str">
        <f t="array" ref="U380">IFERROR(IF(INDEX(三跨两临近重点区段!$F:$F,MATCH(1,(MONTH(三跨两临近重点区段!$H:$H)=7)*(三跨两临近重点区段!$A:$A=D380),0))="已取消","已取消",INDEX(三跨两临近重点区段!$H:$H,MATCH(1,(MONTH(三跨两临近重点区段!$H:$H)=7)*(三跨两临近重点区段!$A:$A=D380)*(三跨两临近重点区段!$F:$F="现存区段"),0))),"")</f>
        <v/>
      </c>
      <c r="V380" s="232" t="str">
        <f t="array" ref="V380">IFERROR(IF(INDEX(三跨两临近重点区段!$F:$F,MATCH(1,(MONTH(三跨两临近重点区段!$H:$H)=7)*(三跨两临近重点区段!$A:$A=D380),0))="已取消","已取消",INDEX(三跨两临近重点区段!$I:$I,MATCH(1,(MONTH(三跨两临近重点区段!$H:$H)=7)*(三跨两临近重点区段!$A:$A=D380)*(三跨两临近重点区段!$F:$F="现存区段"),0))),"")</f>
        <v/>
      </c>
      <c r="W380" s="268" t="str">
        <f t="array" ref="W380">IFERROR(IF(INDEX(三跨两临近重点区段!$F:$F,MATCH(1,(MONTH(三跨两临近重点区段!$H:$H)=8)*(三跨两临近重点区段!$A:$A=D380),0))="已取消","已取消",INDEX(三跨两临近重点区段!$H:$H,MATCH(1,(MONTH(三跨两临近重点区段!$H:$H)=8)*(三跨两临近重点区段!$A:$A=D380)*(三跨两临近重点区段!$F:$F="现存区段"),0))),"")</f>
        <v/>
      </c>
      <c r="X380" s="232" t="str">
        <f t="array" ref="X380">IFERROR(IF(INDEX(三跨两临近重点区段!$F:$F,MATCH(1,(MONTH(三跨两临近重点区段!$H:$H)=8)*(三跨两临近重点区段!$A:$A=D380),0))="已取消","已取消",INDEX(三跨两临近重点区段!$I:$I,MATCH(1,(MONTH(三跨两临近重点区段!$H:$H)=8)*(三跨两临近重点区段!$A:$A=D380)*(三跨两临近重点区段!$F:$F="现存区段"),0))),"")</f>
        <v/>
      </c>
      <c r="Y380" s="268" t="str">
        <f t="array" ref="Y380">IFERROR(IF(INDEX(三跨两临近重点区段!$F:$F,MATCH(1,(MONTH(三跨两临近重点区段!$H:$H)=9)*(三跨两临近重点区段!$A:$A=D380),0))="已取消","已取消",INDEX(三跨两临近重点区段!$H:$H,MATCH(1,(MONTH(三跨两临近重点区段!$H:$H)=9)*(三跨两临近重点区段!$A:$A=D380)*(三跨两临近重点区段!$F:$F="现存区段"),0))),"")</f>
        <v/>
      </c>
      <c r="Z380" s="232" t="str">
        <f t="array" ref="Z380">IFERROR(IF(INDEX(三跨两临近重点区段!$F:$F,MATCH(1,(MONTH(三跨两临近重点区段!$H:$H)=9)*(三跨两临近重点区段!$A:$A=D380),0))="已取消","已取消",INDEX(三跨两临近重点区段!$I:$I,MATCH(1,(MONTH(三跨两临近重点区段!$H:$H)=9)*(三跨两临近重点区段!$A:$A=D380)*(三跨两临近重点区段!$F:$F="现存区段"),0))),"")</f>
        <v/>
      </c>
      <c r="AA380" s="268" t="str">
        <f t="array" ref="AA380">IFERROR(IF(INDEX(三跨两临近重点区段!$F:$F,MATCH(1,(MONTH(三跨两临近重点区段!$H:$H)=10)*(三跨两临近重点区段!$A:$A=D380),0))="已取消","已取消",INDEX(三跨两临近重点区段!$H:$H,MATCH(1,(MONTH(三跨两临近重点区段!$H:$H)=10)*(三跨两临近重点区段!$A:$A=D380)*(三跨两临近重点区段!$F:$F="现存区段"),0))),"")</f>
        <v/>
      </c>
      <c r="AB380" s="72" t="str">
        <f t="array" ref="AB380">IFERROR(IF(INDEX(三跨两临近重点区段!$F:$F,MATCH(1,(MONTH(三跨两临近重点区段!$H:$H)=10)*(三跨两临近重点区段!$A:$A=D380),0))="已取消","已取消",INDEX(三跨两临近重点区段!$I:$I,MATCH(1,(MONTH(三跨两临近重点区段!$H:$H)=10)*(三跨两临近重点区段!$A:$A=D380)*(三跨两临近重点区段!$F:$F="现存区段"),0))),"")</f>
        <v/>
      </c>
      <c r="AC380" s="284" t="str">
        <f t="array" ref="AC380">IFERROR(IF(INDEX(三跨两临近重点区段!$F:$F,MATCH(1,(MONTH(三跨两临近重点区段!$H:$H)=11)*(三跨两临近重点区段!$A:$A=D380),0))="已取消","已取消",INDEX(三跨两临近重点区段!$H:$H,MATCH(1,(MONTH(三跨两临近重点区段!$H:$H)=11)*(三跨两临近重点区段!$A:$A=D380)*(三跨两临近重点区段!$F:$F="现存区段"),0))),"")</f>
        <v/>
      </c>
      <c r="AD380" s="72" t="str">
        <f t="array" ref="AD380">IFERROR(IF(INDEX(三跨两临近重点区段!$F:$F,MATCH(1,(MONTH(三跨两临近重点区段!$H:$H)=11)*(三跨两临近重点区段!$A:$A=D380),0))="已取消","已取消",INDEX(三跨两临近重点区段!$I:$I,MATCH(1,(MONTH(三跨两临近重点区段!$H:$H)=11)*(三跨两临近重点区段!$A:$A=D380)*(三跨两临近重点区段!$F:$F="现存区段"),0))),"")</f>
        <v/>
      </c>
      <c r="AE380" s="284" t="str">
        <f t="array" ref="AE380">IFERROR(IF(INDEX(三跨两临近重点区段!$F:$F,MATCH(1,(MONTH(三跨两临近重点区段!$H:$H)=12)*(三跨两临近重点区段!$A:$A=D380),0))="已取消","已取消",INDEX(三跨两临近重点区段!$H:$H,MATCH(1,(MONTH(三跨两临近重点区段!$H:$H)=12)*(三跨两临近重点区段!$A:$A=D380)*(三跨两临近重点区段!$F:$F="现存区段"),0))),"")</f>
        <v/>
      </c>
      <c r="AF380" s="72" t="str">
        <f t="array" ref="AF380">IFERROR(IF(INDEX(三跨两临近重点区段!$F:$F,MATCH(1,(MONTH(三跨两临近重点区段!$H:$H)=12)*(三跨两临近重点区段!$A:$A=D380),0))="已取消","已取消",INDEX(三跨两临近重点区段!$I:$I,MATCH(1,(MONTH(三跨两临近重点区段!$H:$H)=12)*(三跨两临近重点区段!$A:$A=D380)*(三跨两临近重点区段!$F:$F="现存区段"),0))),"")</f>
        <v/>
      </c>
      <c r="AH380" t="e">
        <f t="array" ref="AH380">INDEX(三跨两临近重点区段!$G:$G,MATCH(D380,三跨两临近重点区段!$A:$A,0))</f>
        <v>#N/A</v>
      </c>
    </row>
    <row r="381" ht="14.25" spans="1:34">
      <c r="A381" s="263" t="s">
        <v>150</v>
      </c>
      <c r="B381" s="264" t="s">
        <v>2725</v>
      </c>
      <c r="C381" s="263" t="s">
        <v>2509</v>
      </c>
      <c r="D381" s="263" t="s">
        <v>2727</v>
      </c>
      <c r="E381" s="265" t="s">
        <v>2115</v>
      </c>
      <c r="F381" s="264" t="s">
        <v>125</v>
      </c>
      <c r="G381" s="263" t="s">
        <v>2116</v>
      </c>
      <c r="H381" s="263" t="s">
        <v>1297</v>
      </c>
      <c r="I381" s="288"/>
      <c r="J381" s="196"/>
      <c r="K381" s="196"/>
      <c r="L381" s="196"/>
      <c r="M381" s="270"/>
      <c r="N381" s="270"/>
      <c r="O381" s="33"/>
      <c r="P381" s="107"/>
      <c r="Q381" s="279"/>
      <c r="R381" s="279"/>
      <c r="S381" s="278">
        <v>45448</v>
      </c>
      <c r="T381" s="279" t="s">
        <v>2117</v>
      </c>
      <c r="U381" s="268" t="str">
        <f t="array" ref="U381">IFERROR(IF(INDEX(三跨两临近重点区段!$F:$F,MATCH(1,(MONTH(三跨两临近重点区段!$H:$H)=7)*(三跨两临近重点区段!$A:$A=D381),0))="已取消","已取消",INDEX(三跨两临近重点区段!$H:$H,MATCH(1,(MONTH(三跨两临近重点区段!$H:$H)=7)*(三跨两临近重点区段!$A:$A=D381)*(三跨两临近重点区段!$F:$F="现存区段"),0))),"")</f>
        <v/>
      </c>
      <c r="V381" s="232" t="str">
        <f t="array" ref="V381">IFERROR(IF(INDEX(三跨两临近重点区段!$F:$F,MATCH(1,(MONTH(三跨两临近重点区段!$H:$H)=7)*(三跨两临近重点区段!$A:$A=D381),0))="已取消","已取消",INDEX(三跨两临近重点区段!$I:$I,MATCH(1,(MONTH(三跨两临近重点区段!$H:$H)=7)*(三跨两临近重点区段!$A:$A=D381)*(三跨两临近重点区段!$F:$F="现存区段"),0))),"")</f>
        <v/>
      </c>
      <c r="W381" s="268" t="str">
        <f t="array" ref="W381">IFERROR(IF(INDEX(三跨两临近重点区段!$F:$F,MATCH(1,(MONTH(三跨两临近重点区段!$H:$H)=8)*(三跨两临近重点区段!$A:$A=D381),0))="已取消","已取消",INDEX(三跨两临近重点区段!$H:$H,MATCH(1,(MONTH(三跨两临近重点区段!$H:$H)=8)*(三跨两临近重点区段!$A:$A=D381)*(三跨两临近重点区段!$F:$F="现存区段"),0))),"")</f>
        <v/>
      </c>
      <c r="X381" s="232" t="str">
        <f t="array" ref="X381">IFERROR(IF(INDEX(三跨两临近重点区段!$F:$F,MATCH(1,(MONTH(三跨两临近重点区段!$H:$H)=8)*(三跨两临近重点区段!$A:$A=D381),0))="已取消","已取消",INDEX(三跨两临近重点区段!$I:$I,MATCH(1,(MONTH(三跨两临近重点区段!$H:$H)=8)*(三跨两临近重点区段!$A:$A=D381)*(三跨两临近重点区段!$F:$F="现存区段"),0))),"")</f>
        <v/>
      </c>
      <c r="Y381" s="268" t="str">
        <f t="array" ref="Y381">IFERROR(IF(INDEX(三跨两临近重点区段!$F:$F,MATCH(1,(MONTH(三跨两临近重点区段!$H:$H)=9)*(三跨两临近重点区段!$A:$A=D381),0))="已取消","已取消",INDEX(三跨两临近重点区段!$H:$H,MATCH(1,(MONTH(三跨两临近重点区段!$H:$H)=9)*(三跨两临近重点区段!$A:$A=D381)*(三跨两临近重点区段!$F:$F="现存区段"),0))),"")</f>
        <v/>
      </c>
      <c r="Z381" s="232" t="str">
        <f t="array" ref="Z381">IFERROR(IF(INDEX(三跨两临近重点区段!$F:$F,MATCH(1,(MONTH(三跨两临近重点区段!$H:$H)=9)*(三跨两临近重点区段!$A:$A=D381),0))="已取消","已取消",INDEX(三跨两临近重点区段!$I:$I,MATCH(1,(MONTH(三跨两临近重点区段!$H:$H)=9)*(三跨两临近重点区段!$A:$A=D381)*(三跨两临近重点区段!$F:$F="现存区段"),0))),"")</f>
        <v/>
      </c>
      <c r="AA381" s="268" t="str">
        <f t="array" ref="AA381">IFERROR(IF(INDEX(三跨两临近重点区段!$F:$F,MATCH(1,(MONTH(三跨两临近重点区段!$H:$H)=10)*(三跨两临近重点区段!$A:$A=D381),0))="已取消","已取消",INDEX(三跨两临近重点区段!$H:$H,MATCH(1,(MONTH(三跨两临近重点区段!$H:$H)=10)*(三跨两临近重点区段!$A:$A=D381)*(三跨两临近重点区段!$F:$F="现存区段"),0))),"")</f>
        <v/>
      </c>
      <c r="AB381" s="72" t="str">
        <f t="array" ref="AB381">IFERROR(IF(INDEX(三跨两临近重点区段!$F:$F,MATCH(1,(MONTH(三跨两临近重点区段!$H:$H)=10)*(三跨两临近重点区段!$A:$A=D381),0))="已取消","已取消",INDEX(三跨两临近重点区段!$I:$I,MATCH(1,(MONTH(三跨两临近重点区段!$H:$H)=10)*(三跨两临近重点区段!$A:$A=D381)*(三跨两临近重点区段!$F:$F="现存区段"),0))),"")</f>
        <v/>
      </c>
      <c r="AC381" s="284" t="str">
        <f t="array" ref="AC381">IFERROR(IF(INDEX(三跨两临近重点区段!$F:$F,MATCH(1,(MONTH(三跨两临近重点区段!$H:$H)=11)*(三跨两临近重点区段!$A:$A=D381),0))="已取消","已取消",INDEX(三跨两临近重点区段!$H:$H,MATCH(1,(MONTH(三跨两临近重点区段!$H:$H)=11)*(三跨两临近重点区段!$A:$A=D381)*(三跨两临近重点区段!$F:$F="现存区段"),0))),"")</f>
        <v/>
      </c>
      <c r="AD381" s="72" t="str">
        <f t="array" ref="AD381">IFERROR(IF(INDEX(三跨两临近重点区段!$F:$F,MATCH(1,(MONTH(三跨两临近重点区段!$H:$H)=11)*(三跨两临近重点区段!$A:$A=D381),0))="已取消","已取消",INDEX(三跨两临近重点区段!$I:$I,MATCH(1,(MONTH(三跨两临近重点区段!$H:$H)=11)*(三跨两临近重点区段!$A:$A=D381)*(三跨两临近重点区段!$F:$F="现存区段"),0))),"")</f>
        <v/>
      </c>
      <c r="AE381" s="284" t="str">
        <f t="array" ref="AE381">IFERROR(IF(INDEX(三跨两临近重点区段!$F:$F,MATCH(1,(MONTH(三跨两临近重点区段!$H:$H)=12)*(三跨两临近重点区段!$A:$A=D381),0))="已取消","已取消",INDEX(三跨两临近重点区段!$H:$H,MATCH(1,(MONTH(三跨两临近重点区段!$H:$H)=12)*(三跨两临近重点区段!$A:$A=D381)*(三跨两临近重点区段!$F:$F="现存区段"),0))),"")</f>
        <v/>
      </c>
      <c r="AF381" s="72" t="str">
        <f t="array" ref="AF381">IFERROR(IF(INDEX(三跨两临近重点区段!$F:$F,MATCH(1,(MONTH(三跨两临近重点区段!$H:$H)=12)*(三跨两临近重点区段!$A:$A=D381),0))="已取消","已取消",INDEX(三跨两临近重点区段!$I:$I,MATCH(1,(MONTH(三跨两临近重点区段!$H:$H)=12)*(三跨两临近重点区段!$A:$A=D381)*(三跨两临近重点区段!$F:$F="现存区段"),0))),"")</f>
        <v/>
      </c>
      <c r="AH381" t="e">
        <f t="array" ref="AH381">INDEX(三跨两临近重点区段!$G:$G,MATCH(D381,三跨两临近重点区段!$A:$A,0))</f>
        <v>#N/A</v>
      </c>
    </row>
    <row r="382" ht="14.25" spans="1:34">
      <c r="A382" s="263" t="s">
        <v>150</v>
      </c>
      <c r="B382" s="264" t="s">
        <v>2728</v>
      </c>
      <c r="C382" s="263" t="s">
        <v>2431</v>
      </c>
      <c r="D382" s="263" t="s">
        <v>2729</v>
      </c>
      <c r="E382" s="265" t="s">
        <v>2115</v>
      </c>
      <c r="F382" s="264" t="s">
        <v>125</v>
      </c>
      <c r="G382" s="263" t="s">
        <v>2116</v>
      </c>
      <c r="H382" s="263" t="s">
        <v>1337</v>
      </c>
      <c r="I382" s="288"/>
      <c r="J382" s="196"/>
      <c r="K382" s="196"/>
      <c r="L382" s="196"/>
      <c r="M382" s="270"/>
      <c r="N382" s="270"/>
      <c r="O382" s="33"/>
      <c r="P382" s="107"/>
      <c r="Q382" s="279"/>
      <c r="R382" s="279"/>
      <c r="S382" s="282">
        <v>45457.4493055556</v>
      </c>
      <c r="T382" s="279" t="s">
        <v>2117</v>
      </c>
      <c r="U382" s="268" t="str">
        <f t="array" ref="U382">IFERROR(IF(INDEX(三跨两临近重点区段!$F:$F,MATCH(1,(MONTH(三跨两临近重点区段!$H:$H)=7)*(三跨两临近重点区段!$A:$A=D382),0))="已取消","已取消",INDEX(三跨两临近重点区段!$H:$H,MATCH(1,(MONTH(三跨两临近重点区段!$H:$H)=7)*(三跨两临近重点区段!$A:$A=D382)*(三跨两临近重点区段!$F:$F="现存区段"),0))),"")</f>
        <v/>
      </c>
      <c r="V382" s="232" t="str">
        <f t="array" ref="V382">IFERROR(IF(INDEX(三跨两临近重点区段!$F:$F,MATCH(1,(MONTH(三跨两临近重点区段!$H:$H)=7)*(三跨两临近重点区段!$A:$A=D382),0))="已取消","已取消",INDEX(三跨两临近重点区段!$I:$I,MATCH(1,(MONTH(三跨两临近重点区段!$H:$H)=7)*(三跨两临近重点区段!$A:$A=D382)*(三跨两临近重点区段!$F:$F="现存区段"),0))),"")</f>
        <v/>
      </c>
      <c r="W382" s="268" t="str">
        <f t="array" ref="W382">IFERROR(IF(INDEX(三跨两临近重点区段!$F:$F,MATCH(1,(MONTH(三跨两临近重点区段!$H:$H)=8)*(三跨两临近重点区段!$A:$A=D382),0))="已取消","已取消",INDEX(三跨两临近重点区段!$H:$H,MATCH(1,(MONTH(三跨两临近重点区段!$H:$H)=8)*(三跨两临近重点区段!$A:$A=D382)*(三跨两临近重点区段!$F:$F="现存区段"),0))),"")</f>
        <v/>
      </c>
      <c r="X382" s="232" t="str">
        <f t="array" ref="X382">IFERROR(IF(INDEX(三跨两临近重点区段!$F:$F,MATCH(1,(MONTH(三跨两临近重点区段!$H:$H)=8)*(三跨两临近重点区段!$A:$A=D382),0))="已取消","已取消",INDEX(三跨两临近重点区段!$I:$I,MATCH(1,(MONTH(三跨两临近重点区段!$H:$H)=8)*(三跨两临近重点区段!$A:$A=D382)*(三跨两临近重点区段!$F:$F="现存区段"),0))),"")</f>
        <v/>
      </c>
      <c r="Y382" s="268" t="str">
        <f t="array" ref="Y382">IFERROR(IF(INDEX(三跨两临近重点区段!$F:$F,MATCH(1,(MONTH(三跨两临近重点区段!$H:$H)=9)*(三跨两临近重点区段!$A:$A=D382),0))="已取消","已取消",INDEX(三跨两临近重点区段!$H:$H,MATCH(1,(MONTH(三跨两临近重点区段!$H:$H)=9)*(三跨两临近重点区段!$A:$A=D382)*(三跨两临近重点区段!$F:$F="现存区段"),0))),"")</f>
        <v/>
      </c>
      <c r="Z382" s="232" t="str">
        <f t="array" ref="Z382">IFERROR(IF(INDEX(三跨两临近重点区段!$F:$F,MATCH(1,(MONTH(三跨两临近重点区段!$H:$H)=9)*(三跨两临近重点区段!$A:$A=D382),0))="已取消","已取消",INDEX(三跨两临近重点区段!$I:$I,MATCH(1,(MONTH(三跨两临近重点区段!$H:$H)=9)*(三跨两临近重点区段!$A:$A=D382)*(三跨两临近重点区段!$F:$F="现存区段"),0))),"")</f>
        <v/>
      </c>
      <c r="AA382" s="268" t="str">
        <f t="array" ref="AA382">IFERROR(IF(INDEX(三跨两临近重点区段!$F:$F,MATCH(1,(MONTH(三跨两临近重点区段!$H:$H)=10)*(三跨两临近重点区段!$A:$A=D382),0))="已取消","已取消",INDEX(三跨两临近重点区段!$H:$H,MATCH(1,(MONTH(三跨两临近重点区段!$H:$H)=10)*(三跨两临近重点区段!$A:$A=D382)*(三跨两临近重点区段!$F:$F="现存区段"),0))),"")</f>
        <v/>
      </c>
      <c r="AB382" s="72" t="str">
        <f t="array" ref="AB382">IFERROR(IF(INDEX(三跨两临近重点区段!$F:$F,MATCH(1,(MONTH(三跨两临近重点区段!$H:$H)=10)*(三跨两临近重点区段!$A:$A=D382),0))="已取消","已取消",INDEX(三跨两临近重点区段!$I:$I,MATCH(1,(MONTH(三跨两临近重点区段!$H:$H)=10)*(三跨两临近重点区段!$A:$A=D382)*(三跨两临近重点区段!$F:$F="现存区段"),0))),"")</f>
        <v/>
      </c>
      <c r="AC382" s="284" t="str">
        <f t="array" ref="AC382">IFERROR(IF(INDEX(三跨两临近重点区段!$F:$F,MATCH(1,(MONTH(三跨两临近重点区段!$H:$H)=11)*(三跨两临近重点区段!$A:$A=D382),0))="已取消","已取消",INDEX(三跨两临近重点区段!$H:$H,MATCH(1,(MONTH(三跨两临近重点区段!$H:$H)=11)*(三跨两临近重点区段!$A:$A=D382)*(三跨两临近重点区段!$F:$F="现存区段"),0))),"")</f>
        <v/>
      </c>
      <c r="AD382" s="72" t="str">
        <f t="array" ref="AD382">IFERROR(IF(INDEX(三跨两临近重点区段!$F:$F,MATCH(1,(MONTH(三跨两临近重点区段!$H:$H)=11)*(三跨两临近重点区段!$A:$A=D382),0))="已取消","已取消",INDEX(三跨两临近重点区段!$I:$I,MATCH(1,(MONTH(三跨两临近重点区段!$H:$H)=11)*(三跨两临近重点区段!$A:$A=D382)*(三跨两临近重点区段!$F:$F="现存区段"),0))),"")</f>
        <v/>
      </c>
      <c r="AE382" s="284" t="str">
        <f t="array" ref="AE382">IFERROR(IF(INDEX(三跨两临近重点区段!$F:$F,MATCH(1,(MONTH(三跨两临近重点区段!$H:$H)=12)*(三跨两临近重点区段!$A:$A=D382),0))="已取消","已取消",INDEX(三跨两临近重点区段!$H:$H,MATCH(1,(MONTH(三跨两临近重点区段!$H:$H)=12)*(三跨两临近重点区段!$A:$A=D382)*(三跨两临近重点区段!$F:$F="现存区段"),0))),"")</f>
        <v/>
      </c>
      <c r="AF382" s="72" t="str">
        <f t="array" ref="AF382">IFERROR(IF(INDEX(三跨两临近重点区段!$F:$F,MATCH(1,(MONTH(三跨两临近重点区段!$H:$H)=12)*(三跨两临近重点区段!$A:$A=D382),0))="已取消","已取消",INDEX(三跨两临近重点区段!$I:$I,MATCH(1,(MONTH(三跨两临近重点区段!$H:$H)=12)*(三跨两临近重点区段!$A:$A=D382)*(三跨两临近重点区段!$F:$F="现存区段"),0))),"")</f>
        <v/>
      </c>
      <c r="AH382" t="e">
        <f t="array" ref="AH382">INDEX(三跨两临近重点区段!$G:$G,MATCH(D382,三跨两临近重点区段!$A:$A,0))</f>
        <v>#N/A</v>
      </c>
    </row>
    <row r="383" ht="14.25" spans="1:34">
      <c r="A383" s="263" t="s">
        <v>150</v>
      </c>
      <c r="B383" s="264" t="s">
        <v>2720</v>
      </c>
      <c r="C383" s="263" t="s">
        <v>2730</v>
      </c>
      <c r="D383" s="263" t="s">
        <v>2731</v>
      </c>
      <c r="E383" s="265" t="s">
        <v>2115</v>
      </c>
      <c r="F383" s="264" t="s">
        <v>125</v>
      </c>
      <c r="G383" s="263" t="s">
        <v>2116</v>
      </c>
      <c r="H383" s="263" t="s">
        <v>1255</v>
      </c>
      <c r="I383" s="288"/>
      <c r="J383" s="196"/>
      <c r="K383" s="196"/>
      <c r="L383" s="196"/>
      <c r="M383" s="270"/>
      <c r="N383" s="270"/>
      <c r="O383" s="33"/>
      <c r="P383" s="107"/>
      <c r="Q383" s="279"/>
      <c r="R383" s="279"/>
      <c r="S383" s="282">
        <v>45446.60625</v>
      </c>
      <c r="T383" s="279" t="s">
        <v>2117</v>
      </c>
      <c r="U383" s="268" t="str">
        <f t="array" ref="U383">IFERROR(IF(INDEX(三跨两临近重点区段!$F:$F,MATCH(1,(MONTH(三跨两临近重点区段!$H:$H)=7)*(三跨两临近重点区段!$A:$A=D383),0))="已取消","已取消",INDEX(三跨两临近重点区段!$H:$H,MATCH(1,(MONTH(三跨两临近重点区段!$H:$H)=7)*(三跨两临近重点区段!$A:$A=D383)*(三跨两临近重点区段!$F:$F="现存区段"),0))),"")</f>
        <v/>
      </c>
      <c r="V383" s="232" t="str">
        <f t="array" ref="V383">IFERROR(IF(INDEX(三跨两临近重点区段!$F:$F,MATCH(1,(MONTH(三跨两临近重点区段!$H:$H)=7)*(三跨两临近重点区段!$A:$A=D383),0))="已取消","已取消",INDEX(三跨两临近重点区段!$I:$I,MATCH(1,(MONTH(三跨两临近重点区段!$H:$H)=7)*(三跨两临近重点区段!$A:$A=D383)*(三跨两临近重点区段!$F:$F="现存区段"),0))),"")</f>
        <v/>
      </c>
      <c r="W383" s="268" t="str">
        <f t="array" ref="W383">IFERROR(IF(INDEX(三跨两临近重点区段!$F:$F,MATCH(1,(MONTH(三跨两临近重点区段!$H:$H)=8)*(三跨两临近重点区段!$A:$A=D383),0))="已取消","已取消",INDEX(三跨两临近重点区段!$H:$H,MATCH(1,(MONTH(三跨两临近重点区段!$H:$H)=8)*(三跨两临近重点区段!$A:$A=D383)*(三跨两临近重点区段!$F:$F="现存区段"),0))),"")</f>
        <v/>
      </c>
      <c r="X383" s="232" t="str">
        <f t="array" ref="X383">IFERROR(IF(INDEX(三跨两临近重点区段!$F:$F,MATCH(1,(MONTH(三跨两临近重点区段!$H:$H)=8)*(三跨两临近重点区段!$A:$A=D383),0))="已取消","已取消",INDEX(三跨两临近重点区段!$I:$I,MATCH(1,(MONTH(三跨两临近重点区段!$H:$H)=8)*(三跨两临近重点区段!$A:$A=D383)*(三跨两临近重点区段!$F:$F="现存区段"),0))),"")</f>
        <v/>
      </c>
      <c r="Y383" s="268" t="str">
        <f t="array" ref="Y383">IFERROR(IF(INDEX(三跨两临近重点区段!$F:$F,MATCH(1,(MONTH(三跨两临近重点区段!$H:$H)=9)*(三跨两临近重点区段!$A:$A=D383),0))="已取消","已取消",INDEX(三跨两临近重点区段!$H:$H,MATCH(1,(MONTH(三跨两临近重点区段!$H:$H)=9)*(三跨两临近重点区段!$A:$A=D383)*(三跨两临近重点区段!$F:$F="现存区段"),0))),"")</f>
        <v/>
      </c>
      <c r="Z383" s="232" t="str">
        <f t="array" ref="Z383">IFERROR(IF(INDEX(三跨两临近重点区段!$F:$F,MATCH(1,(MONTH(三跨两临近重点区段!$H:$H)=9)*(三跨两临近重点区段!$A:$A=D383),0))="已取消","已取消",INDEX(三跨两临近重点区段!$I:$I,MATCH(1,(MONTH(三跨两临近重点区段!$H:$H)=9)*(三跨两临近重点区段!$A:$A=D383)*(三跨两临近重点区段!$F:$F="现存区段"),0))),"")</f>
        <v/>
      </c>
      <c r="AA383" s="268" t="str">
        <f t="array" ref="AA383">IFERROR(IF(INDEX(三跨两临近重点区段!$F:$F,MATCH(1,(MONTH(三跨两临近重点区段!$H:$H)=10)*(三跨两临近重点区段!$A:$A=D383),0))="已取消","已取消",INDEX(三跨两临近重点区段!$H:$H,MATCH(1,(MONTH(三跨两临近重点区段!$H:$H)=10)*(三跨两临近重点区段!$A:$A=D383)*(三跨两临近重点区段!$F:$F="现存区段"),0))),"")</f>
        <v/>
      </c>
      <c r="AB383" s="72" t="str">
        <f t="array" ref="AB383">IFERROR(IF(INDEX(三跨两临近重点区段!$F:$F,MATCH(1,(MONTH(三跨两临近重点区段!$H:$H)=10)*(三跨两临近重点区段!$A:$A=D383),0))="已取消","已取消",INDEX(三跨两临近重点区段!$I:$I,MATCH(1,(MONTH(三跨两临近重点区段!$H:$H)=10)*(三跨两临近重点区段!$A:$A=D383)*(三跨两临近重点区段!$F:$F="现存区段"),0))),"")</f>
        <v/>
      </c>
      <c r="AC383" s="284" t="str">
        <f t="array" ref="AC383">IFERROR(IF(INDEX(三跨两临近重点区段!$F:$F,MATCH(1,(MONTH(三跨两临近重点区段!$H:$H)=11)*(三跨两临近重点区段!$A:$A=D383),0))="已取消","已取消",INDEX(三跨两临近重点区段!$H:$H,MATCH(1,(MONTH(三跨两临近重点区段!$H:$H)=11)*(三跨两临近重点区段!$A:$A=D383)*(三跨两临近重点区段!$F:$F="现存区段"),0))),"")</f>
        <v/>
      </c>
      <c r="AD383" s="72" t="str">
        <f t="array" ref="AD383">IFERROR(IF(INDEX(三跨两临近重点区段!$F:$F,MATCH(1,(MONTH(三跨两临近重点区段!$H:$H)=11)*(三跨两临近重点区段!$A:$A=D383),0))="已取消","已取消",INDEX(三跨两临近重点区段!$I:$I,MATCH(1,(MONTH(三跨两临近重点区段!$H:$H)=11)*(三跨两临近重点区段!$A:$A=D383)*(三跨两临近重点区段!$F:$F="现存区段"),0))),"")</f>
        <v/>
      </c>
      <c r="AE383" s="284" t="str">
        <f t="array" ref="AE383">IFERROR(IF(INDEX(三跨两临近重点区段!$F:$F,MATCH(1,(MONTH(三跨两临近重点区段!$H:$H)=12)*(三跨两临近重点区段!$A:$A=D383),0))="已取消","已取消",INDEX(三跨两临近重点区段!$H:$H,MATCH(1,(MONTH(三跨两临近重点区段!$H:$H)=12)*(三跨两临近重点区段!$A:$A=D383)*(三跨两临近重点区段!$F:$F="现存区段"),0))),"")</f>
        <v/>
      </c>
      <c r="AF383" s="72" t="str">
        <f t="array" ref="AF383">IFERROR(IF(INDEX(三跨两临近重点区段!$F:$F,MATCH(1,(MONTH(三跨两临近重点区段!$H:$H)=12)*(三跨两临近重点区段!$A:$A=D383),0))="已取消","已取消",INDEX(三跨两临近重点区段!$I:$I,MATCH(1,(MONTH(三跨两临近重点区段!$H:$H)=12)*(三跨两临近重点区段!$A:$A=D383)*(三跨两临近重点区段!$F:$F="现存区段"),0))),"")</f>
        <v/>
      </c>
      <c r="AH383" t="e">
        <f t="array" ref="AH383">INDEX(三跨两临近重点区段!$G:$G,MATCH(D383,三跨两临近重点区段!$A:$A,0))</f>
        <v>#N/A</v>
      </c>
    </row>
    <row r="384" ht="14.25" spans="1:34">
      <c r="A384" s="263" t="s">
        <v>150</v>
      </c>
      <c r="B384" s="264" t="s">
        <v>2689</v>
      </c>
      <c r="C384" s="263" t="s">
        <v>2384</v>
      </c>
      <c r="D384" s="263" t="s">
        <v>2732</v>
      </c>
      <c r="E384" s="265" t="s">
        <v>2115</v>
      </c>
      <c r="F384" s="264" t="s">
        <v>125</v>
      </c>
      <c r="G384" s="263" t="s">
        <v>2116</v>
      </c>
      <c r="H384" s="263" t="s">
        <v>1204</v>
      </c>
      <c r="I384" s="288"/>
      <c r="J384" s="196"/>
      <c r="K384" s="196"/>
      <c r="L384" s="196"/>
      <c r="M384" s="270"/>
      <c r="N384" s="270"/>
      <c r="O384" s="33"/>
      <c r="P384" s="107"/>
      <c r="Q384" s="279"/>
      <c r="R384" s="279"/>
      <c r="S384" s="278">
        <v>45455</v>
      </c>
      <c r="T384" s="279" t="s">
        <v>2117</v>
      </c>
      <c r="U384" s="268" t="str">
        <f t="array" ref="U384">IFERROR(IF(INDEX(三跨两临近重点区段!$F:$F,MATCH(1,(MONTH(三跨两临近重点区段!$H:$H)=7)*(三跨两临近重点区段!$A:$A=D384),0))="已取消","已取消",INDEX(三跨两临近重点区段!$H:$H,MATCH(1,(MONTH(三跨两临近重点区段!$H:$H)=7)*(三跨两临近重点区段!$A:$A=D384)*(三跨两临近重点区段!$F:$F="现存区段"),0))),"")</f>
        <v/>
      </c>
      <c r="V384" s="232" t="str">
        <f t="array" ref="V384">IFERROR(IF(INDEX(三跨两临近重点区段!$F:$F,MATCH(1,(MONTH(三跨两临近重点区段!$H:$H)=7)*(三跨两临近重点区段!$A:$A=D384),0))="已取消","已取消",INDEX(三跨两临近重点区段!$I:$I,MATCH(1,(MONTH(三跨两临近重点区段!$H:$H)=7)*(三跨两临近重点区段!$A:$A=D384)*(三跨两临近重点区段!$F:$F="现存区段"),0))),"")</f>
        <v/>
      </c>
      <c r="W384" s="268" t="str">
        <f t="array" ref="W384">IFERROR(IF(INDEX(三跨两临近重点区段!$F:$F,MATCH(1,(MONTH(三跨两临近重点区段!$H:$H)=8)*(三跨两临近重点区段!$A:$A=D384),0))="已取消","已取消",INDEX(三跨两临近重点区段!$H:$H,MATCH(1,(MONTH(三跨两临近重点区段!$H:$H)=8)*(三跨两临近重点区段!$A:$A=D384)*(三跨两临近重点区段!$F:$F="现存区段"),0))),"")</f>
        <v/>
      </c>
      <c r="X384" s="232" t="str">
        <f t="array" ref="X384">IFERROR(IF(INDEX(三跨两临近重点区段!$F:$F,MATCH(1,(MONTH(三跨两临近重点区段!$H:$H)=8)*(三跨两临近重点区段!$A:$A=D384),0))="已取消","已取消",INDEX(三跨两临近重点区段!$I:$I,MATCH(1,(MONTH(三跨两临近重点区段!$H:$H)=8)*(三跨两临近重点区段!$A:$A=D384)*(三跨两临近重点区段!$F:$F="现存区段"),0))),"")</f>
        <v/>
      </c>
      <c r="Y384" s="268" t="str">
        <f t="array" ref="Y384">IFERROR(IF(INDEX(三跨两临近重点区段!$F:$F,MATCH(1,(MONTH(三跨两临近重点区段!$H:$H)=9)*(三跨两临近重点区段!$A:$A=D384),0))="已取消","已取消",INDEX(三跨两临近重点区段!$H:$H,MATCH(1,(MONTH(三跨两临近重点区段!$H:$H)=9)*(三跨两临近重点区段!$A:$A=D384)*(三跨两临近重点区段!$F:$F="现存区段"),0))),"")</f>
        <v/>
      </c>
      <c r="Z384" s="232" t="str">
        <f t="array" ref="Z384">IFERROR(IF(INDEX(三跨两临近重点区段!$F:$F,MATCH(1,(MONTH(三跨两临近重点区段!$H:$H)=9)*(三跨两临近重点区段!$A:$A=D384),0))="已取消","已取消",INDEX(三跨两临近重点区段!$I:$I,MATCH(1,(MONTH(三跨两临近重点区段!$H:$H)=9)*(三跨两临近重点区段!$A:$A=D384)*(三跨两临近重点区段!$F:$F="现存区段"),0))),"")</f>
        <v/>
      </c>
      <c r="AA384" s="268" t="str">
        <f t="array" ref="AA384">IFERROR(IF(INDEX(三跨两临近重点区段!$F:$F,MATCH(1,(MONTH(三跨两临近重点区段!$H:$H)=10)*(三跨两临近重点区段!$A:$A=D384),0))="已取消","已取消",INDEX(三跨两临近重点区段!$H:$H,MATCH(1,(MONTH(三跨两临近重点区段!$H:$H)=10)*(三跨两临近重点区段!$A:$A=D384)*(三跨两临近重点区段!$F:$F="现存区段"),0))),"")</f>
        <v/>
      </c>
      <c r="AB384" s="72" t="str">
        <f t="array" ref="AB384">IFERROR(IF(INDEX(三跨两临近重点区段!$F:$F,MATCH(1,(MONTH(三跨两临近重点区段!$H:$H)=10)*(三跨两临近重点区段!$A:$A=D384),0))="已取消","已取消",INDEX(三跨两临近重点区段!$I:$I,MATCH(1,(MONTH(三跨两临近重点区段!$H:$H)=10)*(三跨两临近重点区段!$A:$A=D384)*(三跨两临近重点区段!$F:$F="现存区段"),0))),"")</f>
        <v/>
      </c>
      <c r="AC384" s="284" t="str">
        <f t="array" ref="AC384">IFERROR(IF(INDEX(三跨两临近重点区段!$F:$F,MATCH(1,(MONTH(三跨两临近重点区段!$H:$H)=11)*(三跨两临近重点区段!$A:$A=D384),0))="已取消","已取消",INDEX(三跨两临近重点区段!$H:$H,MATCH(1,(MONTH(三跨两临近重点区段!$H:$H)=11)*(三跨两临近重点区段!$A:$A=D384)*(三跨两临近重点区段!$F:$F="现存区段"),0))),"")</f>
        <v/>
      </c>
      <c r="AD384" s="72" t="str">
        <f t="array" ref="AD384">IFERROR(IF(INDEX(三跨两临近重点区段!$F:$F,MATCH(1,(MONTH(三跨两临近重点区段!$H:$H)=11)*(三跨两临近重点区段!$A:$A=D384),0))="已取消","已取消",INDEX(三跨两临近重点区段!$I:$I,MATCH(1,(MONTH(三跨两临近重点区段!$H:$H)=11)*(三跨两临近重点区段!$A:$A=D384)*(三跨两临近重点区段!$F:$F="现存区段"),0))),"")</f>
        <v/>
      </c>
      <c r="AE384" s="284" t="str">
        <f t="array" ref="AE384">IFERROR(IF(INDEX(三跨两临近重点区段!$F:$F,MATCH(1,(MONTH(三跨两临近重点区段!$H:$H)=12)*(三跨两临近重点区段!$A:$A=D384),0))="已取消","已取消",INDEX(三跨两临近重点区段!$H:$H,MATCH(1,(MONTH(三跨两临近重点区段!$H:$H)=12)*(三跨两临近重点区段!$A:$A=D384)*(三跨两临近重点区段!$F:$F="现存区段"),0))),"")</f>
        <v/>
      </c>
      <c r="AF384" s="72" t="str">
        <f t="array" ref="AF384">IFERROR(IF(INDEX(三跨两临近重点区段!$F:$F,MATCH(1,(MONTH(三跨两临近重点区段!$H:$H)=12)*(三跨两临近重点区段!$A:$A=D384),0))="已取消","已取消",INDEX(三跨两临近重点区段!$I:$I,MATCH(1,(MONTH(三跨两临近重点区段!$H:$H)=12)*(三跨两临近重点区段!$A:$A=D384)*(三跨两临近重点区段!$F:$F="现存区段"),0))),"")</f>
        <v/>
      </c>
      <c r="AH384" t="e">
        <f t="array" ref="AH384">INDEX(三跨两临近重点区段!$G:$G,MATCH(D384,三跨两临近重点区段!$A:$A,0))</f>
        <v>#N/A</v>
      </c>
    </row>
    <row r="385" ht="14.25" spans="1:34">
      <c r="A385" s="263" t="s">
        <v>363</v>
      </c>
      <c r="B385" s="264" t="s">
        <v>2691</v>
      </c>
      <c r="C385" s="263" t="s">
        <v>2733</v>
      </c>
      <c r="D385" s="263" t="s">
        <v>2734</v>
      </c>
      <c r="E385" s="265" t="s">
        <v>2115</v>
      </c>
      <c r="F385" s="264" t="s">
        <v>125</v>
      </c>
      <c r="G385" s="263" t="s">
        <v>1068</v>
      </c>
      <c r="H385" s="263" t="s">
        <v>1352</v>
      </c>
      <c r="I385" s="288"/>
      <c r="J385" s="196"/>
      <c r="K385" s="196"/>
      <c r="L385" s="196"/>
      <c r="M385" s="270"/>
      <c r="N385" s="270"/>
      <c r="O385" s="33"/>
      <c r="P385" s="107"/>
      <c r="Q385" s="279"/>
      <c r="R385" s="279"/>
      <c r="S385" s="278">
        <v>45447</v>
      </c>
      <c r="T385" s="279" t="s">
        <v>2117</v>
      </c>
      <c r="U385" s="268" t="str">
        <f t="array" ref="U385">IFERROR(IF(INDEX(三跨两临近重点区段!$F:$F,MATCH(1,(MONTH(三跨两临近重点区段!$H:$H)=7)*(三跨两临近重点区段!$A:$A=D385),0))="已取消","已取消",INDEX(三跨两临近重点区段!$H:$H,MATCH(1,(MONTH(三跨两临近重点区段!$H:$H)=7)*(三跨两临近重点区段!$A:$A=D385)*(三跨两临近重点区段!$F:$F="现存区段"),0))),"")</f>
        <v/>
      </c>
      <c r="V385" s="232" t="str">
        <f t="array" ref="V385">IFERROR(IF(INDEX(三跨两临近重点区段!$F:$F,MATCH(1,(MONTH(三跨两临近重点区段!$H:$H)=7)*(三跨两临近重点区段!$A:$A=D385),0))="已取消","已取消",INDEX(三跨两临近重点区段!$I:$I,MATCH(1,(MONTH(三跨两临近重点区段!$H:$H)=7)*(三跨两临近重点区段!$A:$A=D385)*(三跨两临近重点区段!$F:$F="现存区段"),0))),"")</f>
        <v/>
      </c>
      <c r="W385" s="268" t="str">
        <f t="array" ref="W385">IFERROR(IF(INDEX(三跨两临近重点区段!$F:$F,MATCH(1,(MONTH(三跨两临近重点区段!$H:$H)=8)*(三跨两临近重点区段!$A:$A=D385),0))="已取消","已取消",INDEX(三跨两临近重点区段!$H:$H,MATCH(1,(MONTH(三跨两临近重点区段!$H:$H)=8)*(三跨两临近重点区段!$A:$A=D385)*(三跨两临近重点区段!$F:$F="现存区段"),0))),"")</f>
        <v/>
      </c>
      <c r="X385" s="232" t="str">
        <f t="array" ref="X385">IFERROR(IF(INDEX(三跨两临近重点区段!$F:$F,MATCH(1,(MONTH(三跨两临近重点区段!$H:$H)=8)*(三跨两临近重点区段!$A:$A=D385),0))="已取消","已取消",INDEX(三跨两临近重点区段!$I:$I,MATCH(1,(MONTH(三跨两临近重点区段!$H:$H)=8)*(三跨两临近重点区段!$A:$A=D385)*(三跨两临近重点区段!$F:$F="现存区段"),0))),"")</f>
        <v/>
      </c>
      <c r="Y385" s="268" t="str">
        <f t="array" ref="Y385">IFERROR(IF(INDEX(三跨两临近重点区段!$F:$F,MATCH(1,(MONTH(三跨两临近重点区段!$H:$H)=9)*(三跨两临近重点区段!$A:$A=D385),0))="已取消","已取消",INDEX(三跨两临近重点区段!$H:$H,MATCH(1,(MONTH(三跨两临近重点区段!$H:$H)=9)*(三跨两临近重点区段!$A:$A=D385)*(三跨两临近重点区段!$F:$F="现存区段"),0))),"")</f>
        <v/>
      </c>
      <c r="Z385" s="232" t="str">
        <f t="array" ref="Z385">IFERROR(IF(INDEX(三跨两临近重点区段!$F:$F,MATCH(1,(MONTH(三跨两临近重点区段!$H:$H)=9)*(三跨两临近重点区段!$A:$A=D385),0))="已取消","已取消",INDEX(三跨两临近重点区段!$I:$I,MATCH(1,(MONTH(三跨两临近重点区段!$H:$H)=9)*(三跨两临近重点区段!$A:$A=D385)*(三跨两临近重点区段!$F:$F="现存区段"),0))),"")</f>
        <v/>
      </c>
      <c r="AA385" s="268" t="str">
        <f t="array" ref="AA385">IFERROR(IF(INDEX(三跨两临近重点区段!$F:$F,MATCH(1,(MONTH(三跨两临近重点区段!$H:$H)=10)*(三跨两临近重点区段!$A:$A=D385),0))="已取消","已取消",INDEX(三跨两临近重点区段!$H:$H,MATCH(1,(MONTH(三跨两临近重点区段!$H:$H)=10)*(三跨两临近重点区段!$A:$A=D385)*(三跨两临近重点区段!$F:$F="现存区段"),0))),"")</f>
        <v/>
      </c>
      <c r="AB385" s="72" t="str">
        <f t="array" ref="AB385">IFERROR(IF(INDEX(三跨两临近重点区段!$F:$F,MATCH(1,(MONTH(三跨两临近重点区段!$H:$H)=10)*(三跨两临近重点区段!$A:$A=D385),0))="已取消","已取消",INDEX(三跨两临近重点区段!$I:$I,MATCH(1,(MONTH(三跨两临近重点区段!$H:$H)=10)*(三跨两临近重点区段!$A:$A=D385)*(三跨两临近重点区段!$F:$F="现存区段"),0))),"")</f>
        <v/>
      </c>
      <c r="AC385" s="284" t="str">
        <f t="array" ref="AC385">IFERROR(IF(INDEX(三跨两临近重点区段!$F:$F,MATCH(1,(MONTH(三跨两临近重点区段!$H:$H)=11)*(三跨两临近重点区段!$A:$A=D385),0))="已取消","已取消",INDEX(三跨两临近重点区段!$H:$H,MATCH(1,(MONTH(三跨两临近重点区段!$H:$H)=11)*(三跨两临近重点区段!$A:$A=D385)*(三跨两临近重点区段!$F:$F="现存区段"),0))),"")</f>
        <v/>
      </c>
      <c r="AD385" s="72" t="str">
        <f t="array" ref="AD385">IFERROR(IF(INDEX(三跨两临近重点区段!$F:$F,MATCH(1,(MONTH(三跨两临近重点区段!$H:$H)=11)*(三跨两临近重点区段!$A:$A=D385),0))="已取消","已取消",INDEX(三跨两临近重点区段!$I:$I,MATCH(1,(MONTH(三跨两临近重点区段!$H:$H)=11)*(三跨两临近重点区段!$A:$A=D385)*(三跨两临近重点区段!$F:$F="现存区段"),0))),"")</f>
        <v/>
      </c>
      <c r="AE385" s="284" t="str">
        <f t="array" ref="AE385">IFERROR(IF(INDEX(三跨两临近重点区段!$F:$F,MATCH(1,(MONTH(三跨两临近重点区段!$H:$H)=12)*(三跨两临近重点区段!$A:$A=D385),0))="已取消","已取消",INDEX(三跨两临近重点区段!$H:$H,MATCH(1,(MONTH(三跨两临近重点区段!$H:$H)=12)*(三跨两临近重点区段!$A:$A=D385)*(三跨两临近重点区段!$F:$F="现存区段"),0))),"")</f>
        <v/>
      </c>
      <c r="AF385" s="72" t="str">
        <f t="array" ref="AF385">IFERROR(IF(INDEX(三跨两临近重点区段!$F:$F,MATCH(1,(MONTH(三跨两临近重点区段!$H:$H)=12)*(三跨两临近重点区段!$A:$A=D385),0))="已取消","已取消",INDEX(三跨两临近重点区段!$I:$I,MATCH(1,(MONTH(三跨两临近重点区段!$H:$H)=12)*(三跨两临近重点区段!$A:$A=D385)*(三跨两临近重点区段!$F:$F="现存区段"),0))),"")</f>
        <v/>
      </c>
      <c r="AH385" t="e">
        <f t="array" ref="AH385">INDEX(三跨两临近重点区段!$G:$G,MATCH(D385,三跨两临近重点区段!$A:$A,0))</f>
        <v>#N/A</v>
      </c>
    </row>
    <row r="386" ht="14.25" spans="1:34">
      <c r="A386" s="263" t="s">
        <v>363</v>
      </c>
      <c r="B386" s="264" t="s">
        <v>2691</v>
      </c>
      <c r="C386" s="263" t="s">
        <v>2191</v>
      </c>
      <c r="D386" s="263" t="s">
        <v>2735</v>
      </c>
      <c r="E386" s="265" t="s">
        <v>2115</v>
      </c>
      <c r="F386" s="264" t="s">
        <v>125</v>
      </c>
      <c r="G386" s="263" t="s">
        <v>1068</v>
      </c>
      <c r="H386" s="263" t="s">
        <v>1352</v>
      </c>
      <c r="I386" s="288"/>
      <c r="J386" s="196"/>
      <c r="K386" s="196"/>
      <c r="L386" s="196"/>
      <c r="M386" s="270"/>
      <c r="N386" s="270"/>
      <c r="O386" s="33"/>
      <c r="P386" s="107"/>
      <c r="Q386" s="279"/>
      <c r="R386" s="279"/>
      <c r="S386" s="278">
        <v>45447</v>
      </c>
      <c r="T386" s="279" t="s">
        <v>2117</v>
      </c>
      <c r="U386" s="268" t="str">
        <f t="array" ref="U386">IFERROR(IF(INDEX(三跨两临近重点区段!$F:$F,MATCH(1,(MONTH(三跨两临近重点区段!$H:$H)=7)*(三跨两临近重点区段!$A:$A=D386),0))="已取消","已取消",INDEX(三跨两临近重点区段!$H:$H,MATCH(1,(MONTH(三跨两临近重点区段!$H:$H)=7)*(三跨两临近重点区段!$A:$A=D386)*(三跨两临近重点区段!$F:$F="现存区段"),0))),"")</f>
        <v/>
      </c>
      <c r="V386" s="232" t="str">
        <f t="array" ref="V386">IFERROR(IF(INDEX(三跨两临近重点区段!$F:$F,MATCH(1,(MONTH(三跨两临近重点区段!$H:$H)=7)*(三跨两临近重点区段!$A:$A=D386),0))="已取消","已取消",INDEX(三跨两临近重点区段!$I:$I,MATCH(1,(MONTH(三跨两临近重点区段!$H:$H)=7)*(三跨两临近重点区段!$A:$A=D386)*(三跨两临近重点区段!$F:$F="现存区段"),0))),"")</f>
        <v/>
      </c>
      <c r="W386" s="268" t="str">
        <f t="array" ref="W386">IFERROR(IF(INDEX(三跨两临近重点区段!$F:$F,MATCH(1,(MONTH(三跨两临近重点区段!$H:$H)=8)*(三跨两临近重点区段!$A:$A=D386),0))="已取消","已取消",INDEX(三跨两临近重点区段!$H:$H,MATCH(1,(MONTH(三跨两临近重点区段!$H:$H)=8)*(三跨两临近重点区段!$A:$A=D386)*(三跨两临近重点区段!$F:$F="现存区段"),0))),"")</f>
        <v/>
      </c>
      <c r="X386" s="232" t="str">
        <f t="array" ref="X386">IFERROR(IF(INDEX(三跨两临近重点区段!$F:$F,MATCH(1,(MONTH(三跨两临近重点区段!$H:$H)=8)*(三跨两临近重点区段!$A:$A=D386),0))="已取消","已取消",INDEX(三跨两临近重点区段!$I:$I,MATCH(1,(MONTH(三跨两临近重点区段!$H:$H)=8)*(三跨两临近重点区段!$A:$A=D386)*(三跨两临近重点区段!$F:$F="现存区段"),0))),"")</f>
        <v/>
      </c>
      <c r="Y386" s="268" t="str">
        <f t="array" ref="Y386">IFERROR(IF(INDEX(三跨两临近重点区段!$F:$F,MATCH(1,(MONTH(三跨两临近重点区段!$H:$H)=9)*(三跨两临近重点区段!$A:$A=D386),0))="已取消","已取消",INDEX(三跨两临近重点区段!$H:$H,MATCH(1,(MONTH(三跨两临近重点区段!$H:$H)=9)*(三跨两临近重点区段!$A:$A=D386)*(三跨两临近重点区段!$F:$F="现存区段"),0))),"")</f>
        <v/>
      </c>
      <c r="Z386" s="232" t="str">
        <f t="array" ref="Z386">IFERROR(IF(INDEX(三跨两临近重点区段!$F:$F,MATCH(1,(MONTH(三跨两临近重点区段!$H:$H)=9)*(三跨两临近重点区段!$A:$A=D386),0))="已取消","已取消",INDEX(三跨两临近重点区段!$I:$I,MATCH(1,(MONTH(三跨两临近重点区段!$H:$H)=9)*(三跨两临近重点区段!$A:$A=D386)*(三跨两临近重点区段!$F:$F="现存区段"),0))),"")</f>
        <v/>
      </c>
      <c r="AA386" s="268" t="str">
        <f t="array" ref="AA386">IFERROR(IF(INDEX(三跨两临近重点区段!$F:$F,MATCH(1,(MONTH(三跨两临近重点区段!$H:$H)=10)*(三跨两临近重点区段!$A:$A=D386),0))="已取消","已取消",INDEX(三跨两临近重点区段!$H:$H,MATCH(1,(MONTH(三跨两临近重点区段!$H:$H)=10)*(三跨两临近重点区段!$A:$A=D386)*(三跨两临近重点区段!$F:$F="现存区段"),0))),"")</f>
        <v/>
      </c>
      <c r="AB386" s="72" t="str">
        <f t="array" ref="AB386">IFERROR(IF(INDEX(三跨两临近重点区段!$F:$F,MATCH(1,(MONTH(三跨两临近重点区段!$H:$H)=10)*(三跨两临近重点区段!$A:$A=D386),0))="已取消","已取消",INDEX(三跨两临近重点区段!$I:$I,MATCH(1,(MONTH(三跨两临近重点区段!$H:$H)=10)*(三跨两临近重点区段!$A:$A=D386)*(三跨两临近重点区段!$F:$F="现存区段"),0))),"")</f>
        <v/>
      </c>
      <c r="AC386" s="284" t="str">
        <f t="array" ref="AC386">IFERROR(IF(INDEX(三跨两临近重点区段!$F:$F,MATCH(1,(MONTH(三跨两临近重点区段!$H:$H)=11)*(三跨两临近重点区段!$A:$A=D386),0))="已取消","已取消",INDEX(三跨两临近重点区段!$H:$H,MATCH(1,(MONTH(三跨两临近重点区段!$H:$H)=11)*(三跨两临近重点区段!$A:$A=D386)*(三跨两临近重点区段!$F:$F="现存区段"),0))),"")</f>
        <v/>
      </c>
      <c r="AD386" s="72" t="str">
        <f t="array" ref="AD386">IFERROR(IF(INDEX(三跨两临近重点区段!$F:$F,MATCH(1,(MONTH(三跨两临近重点区段!$H:$H)=11)*(三跨两临近重点区段!$A:$A=D386),0))="已取消","已取消",INDEX(三跨两临近重点区段!$I:$I,MATCH(1,(MONTH(三跨两临近重点区段!$H:$H)=11)*(三跨两临近重点区段!$A:$A=D386)*(三跨两临近重点区段!$F:$F="现存区段"),0))),"")</f>
        <v/>
      </c>
      <c r="AE386" s="284" t="str">
        <f t="array" ref="AE386">IFERROR(IF(INDEX(三跨两临近重点区段!$F:$F,MATCH(1,(MONTH(三跨两临近重点区段!$H:$H)=12)*(三跨两临近重点区段!$A:$A=D386),0))="已取消","已取消",INDEX(三跨两临近重点区段!$H:$H,MATCH(1,(MONTH(三跨两临近重点区段!$H:$H)=12)*(三跨两临近重点区段!$A:$A=D386)*(三跨两临近重点区段!$F:$F="现存区段"),0))),"")</f>
        <v/>
      </c>
      <c r="AF386" s="72" t="str">
        <f t="array" ref="AF386">IFERROR(IF(INDEX(三跨两临近重点区段!$F:$F,MATCH(1,(MONTH(三跨两临近重点区段!$H:$H)=12)*(三跨两临近重点区段!$A:$A=D386),0))="已取消","已取消",INDEX(三跨两临近重点区段!$I:$I,MATCH(1,(MONTH(三跨两临近重点区段!$H:$H)=12)*(三跨两临近重点区段!$A:$A=D386)*(三跨两临近重点区段!$F:$F="现存区段"),0))),"")</f>
        <v/>
      </c>
      <c r="AH386" t="e">
        <f t="array" ref="AH386">INDEX(三跨两临近重点区段!$G:$G,MATCH(D386,三跨两临近重点区段!$A:$A,0))</f>
        <v>#N/A</v>
      </c>
    </row>
    <row r="387" ht="14.25" spans="1:34">
      <c r="A387" s="263" t="s">
        <v>363</v>
      </c>
      <c r="B387" s="264" t="s">
        <v>2691</v>
      </c>
      <c r="C387" s="263" t="s">
        <v>2152</v>
      </c>
      <c r="D387" s="263" t="s">
        <v>2736</v>
      </c>
      <c r="E387" s="265" t="s">
        <v>2115</v>
      </c>
      <c r="F387" s="264" t="s">
        <v>125</v>
      </c>
      <c r="G387" s="263" t="s">
        <v>1068</v>
      </c>
      <c r="H387" s="263" t="s">
        <v>1352</v>
      </c>
      <c r="I387" s="288"/>
      <c r="J387" s="196"/>
      <c r="K387" s="196"/>
      <c r="L387" s="196"/>
      <c r="M387" s="270"/>
      <c r="N387" s="270"/>
      <c r="O387" s="33"/>
      <c r="P387" s="107"/>
      <c r="Q387" s="279"/>
      <c r="R387" s="279"/>
      <c r="S387" s="278">
        <v>45457</v>
      </c>
      <c r="T387" s="279" t="s">
        <v>2117</v>
      </c>
      <c r="U387" s="268" t="str">
        <f t="array" ref="U387">IFERROR(IF(INDEX(三跨两临近重点区段!$F:$F,MATCH(1,(MONTH(三跨两临近重点区段!$H:$H)=7)*(三跨两临近重点区段!$A:$A=D387),0))="已取消","已取消",INDEX(三跨两临近重点区段!$H:$H,MATCH(1,(MONTH(三跨两临近重点区段!$H:$H)=7)*(三跨两临近重点区段!$A:$A=D387)*(三跨两临近重点区段!$F:$F="现存区段"),0))),"")</f>
        <v/>
      </c>
      <c r="V387" s="232" t="str">
        <f t="array" ref="V387">IFERROR(IF(INDEX(三跨两临近重点区段!$F:$F,MATCH(1,(MONTH(三跨两临近重点区段!$H:$H)=7)*(三跨两临近重点区段!$A:$A=D387),0))="已取消","已取消",INDEX(三跨两临近重点区段!$I:$I,MATCH(1,(MONTH(三跨两临近重点区段!$H:$H)=7)*(三跨两临近重点区段!$A:$A=D387)*(三跨两临近重点区段!$F:$F="现存区段"),0))),"")</f>
        <v/>
      </c>
      <c r="W387" s="268" t="str">
        <f t="array" ref="W387">IFERROR(IF(INDEX(三跨两临近重点区段!$F:$F,MATCH(1,(MONTH(三跨两临近重点区段!$H:$H)=8)*(三跨两临近重点区段!$A:$A=D387),0))="已取消","已取消",INDEX(三跨两临近重点区段!$H:$H,MATCH(1,(MONTH(三跨两临近重点区段!$H:$H)=8)*(三跨两临近重点区段!$A:$A=D387)*(三跨两临近重点区段!$F:$F="现存区段"),0))),"")</f>
        <v/>
      </c>
      <c r="X387" s="232" t="str">
        <f t="array" ref="X387">IFERROR(IF(INDEX(三跨两临近重点区段!$F:$F,MATCH(1,(MONTH(三跨两临近重点区段!$H:$H)=8)*(三跨两临近重点区段!$A:$A=D387),0))="已取消","已取消",INDEX(三跨两临近重点区段!$I:$I,MATCH(1,(MONTH(三跨两临近重点区段!$H:$H)=8)*(三跨两临近重点区段!$A:$A=D387)*(三跨两临近重点区段!$F:$F="现存区段"),0))),"")</f>
        <v/>
      </c>
      <c r="Y387" s="268" t="str">
        <f t="array" ref="Y387">IFERROR(IF(INDEX(三跨两临近重点区段!$F:$F,MATCH(1,(MONTH(三跨两临近重点区段!$H:$H)=9)*(三跨两临近重点区段!$A:$A=D387),0))="已取消","已取消",INDEX(三跨两临近重点区段!$H:$H,MATCH(1,(MONTH(三跨两临近重点区段!$H:$H)=9)*(三跨两临近重点区段!$A:$A=D387)*(三跨两临近重点区段!$F:$F="现存区段"),0))),"")</f>
        <v/>
      </c>
      <c r="Z387" s="232" t="str">
        <f t="array" ref="Z387">IFERROR(IF(INDEX(三跨两临近重点区段!$F:$F,MATCH(1,(MONTH(三跨两临近重点区段!$H:$H)=9)*(三跨两临近重点区段!$A:$A=D387),0))="已取消","已取消",INDEX(三跨两临近重点区段!$I:$I,MATCH(1,(MONTH(三跨两临近重点区段!$H:$H)=9)*(三跨两临近重点区段!$A:$A=D387)*(三跨两临近重点区段!$F:$F="现存区段"),0))),"")</f>
        <v/>
      </c>
      <c r="AA387" s="268" t="str">
        <f t="array" ref="AA387">IFERROR(IF(INDEX(三跨两临近重点区段!$F:$F,MATCH(1,(MONTH(三跨两临近重点区段!$H:$H)=10)*(三跨两临近重点区段!$A:$A=D387),0))="已取消","已取消",INDEX(三跨两临近重点区段!$H:$H,MATCH(1,(MONTH(三跨两临近重点区段!$H:$H)=10)*(三跨两临近重点区段!$A:$A=D387)*(三跨两临近重点区段!$F:$F="现存区段"),0))),"")</f>
        <v/>
      </c>
      <c r="AB387" s="72" t="str">
        <f t="array" ref="AB387">IFERROR(IF(INDEX(三跨两临近重点区段!$F:$F,MATCH(1,(MONTH(三跨两临近重点区段!$H:$H)=10)*(三跨两临近重点区段!$A:$A=D387),0))="已取消","已取消",INDEX(三跨两临近重点区段!$I:$I,MATCH(1,(MONTH(三跨两临近重点区段!$H:$H)=10)*(三跨两临近重点区段!$A:$A=D387)*(三跨两临近重点区段!$F:$F="现存区段"),0))),"")</f>
        <v/>
      </c>
      <c r="AC387" s="284" t="str">
        <f t="array" ref="AC387">IFERROR(IF(INDEX(三跨两临近重点区段!$F:$F,MATCH(1,(MONTH(三跨两临近重点区段!$H:$H)=11)*(三跨两临近重点区段!$A:$A=D387),0))="已取消","已取消",INDEX(三跨两临近重点区段!$H:$H,MATCH(1,(MONTH(三跨两临近重点区段!$H:$H)=11)*(三跨两临近重点区段!$A:$A=D387)*(三跨两临近重点区段!$F:$F="现存区段"),0))),"")</f>
        <v/>
      </c>
      <c r="AD387" s="72" t="str">
        <f t="array" ref="AD387">IFERROR(IF(INDEX(三跨两临近重点区段!$F:$F,MATCH(1,(MONTH(三跨两临近重点区段!$H:$H)=11)*(三跨两临近重点区段!$A:$A=D387),0))="已取消","已取消",INDEX(三跨两临近重点区段!$I:$I,MATCH(1,(MONTH(三跨两临近重点区段!$H:$H)=11)*(三跨两临近重点区段!$A:$A=D387)*(三跨两临近重点区段!$F:$F="现存区段"),0))),"")</f>
        <v/>
      </c>
      <c r="AE387" s="284" t="str">
        <f t="array" ref="AE387">IFERROR(IF(INDEX(三跨两临近重点区段!$F:$F,MATCH(1,(MONTH(三跨两临近重点区段!$H:$H)=12)*(三跨两临近重点区段!$A:$A=D387),0))="已取消","已取消",INDEX(三跨两临近重点区段!$H:$H,MATCH(1,(MONTH(三跨两临近重点区段!$H:$H)=12)*(三跨两临近重点区段!$A:$A=D387)*(三跨两临近重点区段!$F:$F="现存区段"),0))),"")</f>
        <v/>
      </c>
      <c r="AF387" s="72" t="str">
        <f t="array" ref="AF387">IFERROR(IF(INDEX(三跨两临近重点区段!$F:$F,MATCH(1,(MONTH(三跨两临近重点区段!$H:$H)=12)*(三跨两临近重点区段!$A:$A=D387),0))="已取消","已取消",INDEX(三跨两临近重点区段!$I:$I,MATCH(1,(MONTH(三跨两临近重点区段!$H:$H)=12)*(三跨两临近重点区段!$A:$A=D387)*(三跨两临近重点区段!$F:$F="现存区段"),0))),"")</f>
        <v/>
      </c>
      <c r="AH387" t="e">
        <f t="array" ref="AH387">INDEX(三跨两临近重点区段!$G:$G,MATCH(D387,三跨两临近重点区段!$A:$A,0))</f>
        <v>#N/A</v>
      </c>
    </row>
    <row r="388" ht="14.25" spans="1:34">
      <c r="A388" s="263" t="s">
        <v>363</v>
      </c>
      <c r="B388" s="264" t="s">
        <v>2693</v>
      </c>
      <c r="C388" s="263" t="s">
        <v>2733</v>
      </c>
      <c r="D388" s="263" t="s">
        <v>2737</v>
      </c>
      <c r="E388" s="265" t="s">
        <v>2115</v>
      </c>
      <c r="F388" s="264" t="s">
        <v>125</v>
      </c>
      <c r="G388" s="263" t="s">
        <v>1367</v>
      </c>
      <c r="H388" s="263" t="s">
        <v>1352</v>
      </c>
      <c r="I388" s="288"/>
      <c r="J388" s="196"/>
      <c r="K388" s="196"/>
      <c r="L388" s="196"/>
      <c r="M388" s="270"/>
      <c r="N388" s="270"/>
      <c r="O388" s="33"/>
      <c r="P388" s="107"/>
      <c r="Q388" s="279"/>
      <c r="R388" s="279"/>
      <c r="S388" s="278">
        <v>45447</v>
      </c>
      <c r="T388" s="279" t="s">
        <v>2117</v>
      </c>
      <c r="U388" s="268" t="str">
        <f t="array" ref="U388">IFERROR(IF(INDEX(三跨两临近重点区段!$F:$F,MATCH(1,(MONTH(三跨两临近重点区段!$H:$H)=7)*(三跨两临近重点区段!$A:$A=D388),0))="已取消","已取消",INDEX(三跨两临近重点区段!$H:$H,MATCH(1,(MONTH(三跨两临近重点区段!$H:$H)=7)*(三跨两临近重点区段!$A:$A=D388)*(三跨两临近重点区段!$F:$F="现存区段"),0))),"")</f>
        <v/>
      </c>
      <c r="V388" s="232" t="str">
        <f t="array" ref="V388">IFERROR(IF(INDEX(三跨两临近重点区段!$F:$F,MATCH(1,(MONTH(三跨两临近重点区段!$H:$H)=7)*(三跨两临近重点区段!$A:$A=D388),0))="已取消","已取消",INDEX(三跨两临近重点区段!$I:$I,MATCH(1,(MONTH(三跨两临近重点区段!$H:$H)=7)*(三跨两临近重点区段!$A:$A=D388)*(三跨两临近重点区段!$F:$F="现存区段"),0))),"")</f>
        <v/>
      </c>
      <c r="W388" s="268" t="str">
        <f t="array" ref="W388">IFERROR(IF(INDEX(三跨两临近重点区段!$F:$F,MATCH(1,(MONTH(三跨两临近重点区段!$H:$H)=8)*(三跨两临近重点区段!$A:$A=D388),0))="已取消","已取消",INDEX(三跨两临近重点区段!$H:$H,MATCH(1,(MONTH(三跨两临近重点区段!$H:$H)=8)*(三跨两临近重点区段!$A:$A=D388)*(三跨两临近重点区段!$F:$F="现存区段"),0))),"")</f>
        <v/>
      </c>
      <c r="X388" s="232" t="str">
        <f t="array" ref="X388">IFERROR(IF(INDEX(三跨两临近重点区段!$F:$F,MATCH(1,(MONTH(三跨两临近重点区段!$H:$H)=8)*(三跨两临近重点区段!$A:$A=D388),0))="已取消","已取消",INDEX(三跨两临近重点区段!$I:$I,MATCH(1,(MONTH(三跨两临近重点区段!$H:$H)=8)*(三跨两临近重点区段!$A:$A=D388)*(三跨两临近重点区段!$F:$F="现存区段"),0))),"")</f>
        <v/>
      </c>
      <c r="Y388" s="268" t="str">
        <f t="array" ref="Y388">IFERROR(IF(INDEX(三跨两临近重点区段!$F:$F,MATCH(1,(MONTH(三跨两临近重点区段!$H:$H)=9)*(三跨两临近重点区段!$A:$A=D388),0))="已取消","已取消",INDEX(三跨两临近重点区段!$H:$H,MATCH(1,(MONTH(三跨两临近重点区段!$H:$H)=9)*(三跨两临近重点区段!$A:$A=D388)*(三跨两临近重点区段!$F:$F="现存区段"),0))),"")</f>
        <v/>
      </c>
      <c r="Z388" s="232" t="str">
        <f t="array" ref="Z388">IFERROR(IF(INDEX(三跨两临近重点区段!$F:$F,MATCH(1,(MONTH(三跨两临近重点区段!$H:$H)=9)*(三跨两临近重点区段!$A:$A=D388),0))="已取消","已取消",INDEX(三跨两临近重点区段!$I:$I,MATCH(1,(MONTH(三跨两临近重点区段!$H:$H)=9)*(三跨两临近重点区段!$A:$A=D388)*(三跨两临近重点区段!$F:$F="现存区段"),0))),"")</f>
        <v/>
      </c>
      <c r="AA388" s="268" t="str">
        <f t="array" ref="AA388">IFERROR(IF(INDEX(三跨两临近重点区段!$F:$F,MATCH(1,(MONTH(三跨两临近重点区段!$H:$H)=10)*(三跨两临近重点区段!$A:$A=D388),0))="已取消","已取消",INDEX(三跨两临近重点区段!$H:$H,MATCH(1,(MONTH(三跨两临近重点区段!$H:$H)=10)*(三跨两临近重点区段!$A:$A=D388)*(三跨两临近重点区段!$F:$F="现存区段"),0))),"")</f>
        <v/>
      </c>
      <c r="AB388" s="72" t="str">
        <f t="array" ref="AB388">IFERROR(IF(INDEX(三跨两临近重点区段!$F:$F,MATCH(1,(MONTH(三跨两临近重点区段!$H:$H)=10)*(三跨两临近重点区段!$A:$A=D388),0))="已取消","已取消",INDEX(三跨两临近重点区段!$I:$I,MATCH(1,(MONTH(三跨两临近重点区段!$H:$H)=10)*(三跨两临近重点区段!$A:$A=D388)*(三跨两临近重点区段!$F:$F="现存区段"),0))),"")</f>
        <v/>
      </c>
      <c r="AC388" s="284" t="str">
        <f t="array" ref="AC388">IFERROR(IF(INDEX(三跨两临近重点区段!$F:$F,MATCH(1,(MONTH(三跨两临近重点区段!$H:$H)=11)*(三跨两临近重点区段!$A:$A=D388),0))="已取消","已取消",INDEX(三跨两临近重点区段!$H:$H,MATCH(1,(MONTH(三跨两临近重点区段!$H:$H)=11)*(三跨两临近重点区段!$A:$A=D388)*(三跨两临近重点区段!$F:$F="现存区段"),0))),"")</f>
        <v/>
      </c>
      <c r="AD388" s="72" t="str">
        <f t="array" ref="AD388">IFERROR(IF(INDEX(三跨两临近重点区段!$F:$F,MATCH(1,(MONTH(三跨两临近重点区段!$H:$H)=11)*(三跨两临近重点区段!$A:$A=D388),0))="已取消","已取消",INDEX(三跨两临近重点区段!$I:$I,MATCH(1,(MONTH(三跨两临近重点区段!$H:$H)=11)*(三跨两临近重点区段!$A:$A=D388)*(三跨两临近重点区段!$F:$F="现存区段"),0))),"")</f>
        <v/>
      </c>
      <c r="AE388" s="284" t="str">
        <f t="array" ref="AE388">IFERROR(IF(INDEX(三跨两临近重点区段!$F:$F,MATCH(1,(MONTH(三跨两临近重点区段!$H:$H)=12)*(三跨两临近重点区段!$A:$A=D388),0))="已取消","已取消",INDEX(三跨两临近重点区段!$H:$H,MATCH(1,(MONTH(三跨两临近重点区段!$H:$H)=12)*(三跨两临近重点区段!$A:$A=D388)*(三跨两临近重点区段!$F:$F="现存区段"),0))),"")</f>
        <v/>
      </c>
      <c r="AF388" s="72" t="str">
        <f t="array" ref="AF388">IFERROR(IF(INDEX(三跨两临近重点区段!$F:$F,MATCH(1,(MONTH(三跨两临近重点区段!$H:$H)=12)*(三跨两临近重点区段!$A:$A=D388),0))="已取消","已取消",INDEX(三跨两临近重点区段!$I:$I,MATCH(1,(MONTH(三跨两临近重点区段!$H:$H)=12)*(三跨两临近重点区段!$A:$A=D388)*(三跨两临近重点区段!$F:$F="现存区段"),0))),"")</f>
        <v/>
      </c>
      <c r="AH388" t="e">
        <f t="array" ref="AH388">INDEX(三跨两临近重点区段!$G:$G,MATCH(D388,三跨两临近重点区段!$A:$A,0))</f>
        <v>#N/A</v>
      </c>
    </row>
    <row r="389" ht="14.25" spans="1:34">
      <c r="A389" s="263" t="s">
        <v>363</v>
      </c>
      <c r="B389" s="264" t="s">
        <v>2693</v>
      </c>
      <c r="C389" s="263" t="s">
        <v>2191</v>
      </c>
      <c r="D389" s="263" t="s">
        <v>2738</v>
      </c>
      <c r="E389" s="265" t="s">
        <v>2115</v>
      </c>
      <c r="F389" s="264" t="s">
        <v>125</v>
      </c>
      <c r="G389" s="263" t="s">
        <v>1367</v>
      </c>
      <c r="H389" s="263" t="s">
        <v>1352</v>
      </c>
      <c r="I389" s="288"/>
      <c r="J389" s="196"/>
      <c r="K389" s="196"/>
      <c r="L389" s="196"/>
      <c r="M389" s="270"/>
      <c r="N389" s="270"/>
      <c r="O389" s="33"/>
      <c r="P389" s="107"/>
      <c r="Q389" s="279"/>
      <c r="R389" s="279"/>
      <c r="S389" s="278">
        <v>45447</v>
      </c>
      <c r="T389" s="279" t="s">
        <v>2117</v>
      </c>
      <c r="U389" s="268" t="str">
        <f t="array" ref="U389">IFERROR(IF(INDEX(三跨两临近重点区段!$F:$F,MATCH(1,(MONTH(三跨两临近重点区段!$H:$H)=7)*(三跨两临近重点区段!$A:$A=D389),0))="已取消","已取消",INDEX(三跨两临近重点区段!$H:$H,MATCH(1,(MONTH(三跨两临近重点区段!$H:$H)=7)*(三跨两临近重点区段!$A:$A=D389)*(三跨两临近重点区段!$F:$F="现存区段"),0))),"")</f>
        <v/>
      </c>
      <c r="V389" s="232" t="str">
        <f t="array" ref="V389">IFERROR(IF(INDEX(三跨两临近重点区段!$F:$F,MATCH(1,(MONTH(三跨两临近重点区段!$H:$H)=7)*(三跨两临近重点区段!$A:$A=D389),0))="已取消","已取消",INDEX(三跨两临近重点区段!$I:$I,MATCH(1,(MONTH(三跨两临近重点区段!$H:$H)=7)*(三跨两临近重点区段!$A:$A=D389)*(三跨两临近重点区段!$F:$F="现存区段"),0))),"")</f>
        <v/>
      </c>
      <c r="W389" s="268" t="str">
        <f t="array" ref="W389">IFERROR(IF(INDEX(三跨两临近重点区段!$F:$F,MATCH(1,(MONTH(三跨两临近重点区段!$H:$H)=8)*(三跨两临近重点区段!$A:$A=D389),0))="已取消","已取消",INDEX(三跨两临近重点区段!$H:$H,MATCH(1,(MONTH(三跨两临近重点区段!$H:$H)=8)*(三跨两临近重点区段!$A:$A=D389)*(三跨两临近重点区段!$F:$F="现存区段"),0))),"")</f>
        <v/>
      </c>
      <c r="X389" s="232" t="str">
        <f t="array" ref="X389">IFERROR(IF(INDEX(三跨两临近重点区段!$F:$F,MATCH(1,(MONTH(三跨两临近重点区段!$H:$H)=8)*(三跨两临近重点区段!$A:$A=D389),0))="已取消","已取消",INDEX(三跨两临近重点区段!$I:$I,MATCH(1,(MONTH(三跨两临近重点区段!$H:$H)=8)*(三跨两临近重点区段!$A:$A=D389)*(三跨两临近重点区段!$F:$F="现存区段"),0))),"")</f>
        <v/>
      </c>
      <c r="Y389" s="268" t="str">
        <f t="array" ref="Y389">IFERROR(IF(INDEX(三跨两临近重点区段!$F:$F,MATCH(1,(MONTH(三跨两临近重点区段!$H:$H)=9)*(三跨两临近重点区段!$A:$A=D389),0))="已取消","已取消",INDEX(三跨两临近重点区段!$H:$H,MATCH(1,(MONTH(三跨两临近重点区段!$H:$H)=9)*(三跨两临近重点区段!$A:$A=D389)*(三跨两临近重点区段!$F:$F="现存区段"),0))),"")</f>
        <v/>
      </c>
      <c r="Z389" s="232" t="str">
        <f t="array" ref="Z389">IFERROR(IF(INDEX(三跨两临近重点区段!$F:$F,MATCH(1,(MONTH(三跨两临近重点区段!$H:$H)=9)*(三跨两临近重点区段!$A:$A=D389),0))="已取消","已取消",INDEX(三跨两临近重点区段!$I:$I,MATCH(1,(MONTH(三跨两临近重点区段!$H:$H)=9)*(三跨两临近重点区段!$A:$A=D389)*(三跨两临近重点区段!$F:$F="现存区段"),0))),"")</f>
        <v/>
      </c>
      <c r="AA389" s="268" t="str">
        <f t="array" ref="AA389">IFERROR(IF(INDEX(三跨两临近重点区段!$F:$F,MATCH(1,(MONTH(三跨两临近重点区段!$H:$H)=10)*(三跨两临近重点区段!$A:$A=D389),0))="已取消","已取消",INDEX(三跨两临近重点区段!$H:$H,MATCH(1,(MONTH(三跨两临近重点区段!$H:$H)=10)*(三跨两临近重点区段!$A:$A=D389)*(三跨两临近重点区段!$F:$F="现存区段"),0))),"")</f>
        <v/>
      </c>
      <c r="AB389" s="72" t="str">
        <f t="array" ref="AB389">IFERROR(IF(INDEX(三跨两临近重点区段!$F:$F,MATCH(1,(MONTH(三跨两临近重点区段!$H:$H)=10)*(三跨两临近重点区段!$A:$A=D389),0))="已取消","已取消",INDEX(三跨两临近重点区段!$I:$I,MATCH(1,(MONTH(三跨两临近重点区段!$H:$H)=10)*(三跨两临近重点区段!$A:$A=D389)*(三跨两临近重点区段!$F:$F="现存区段"),0))),"")</f>
        <v/>
      </c>
      <c r="AC389" s="284" t="str">
        <f t="array" ref="AC389">IFERROR(IF(INDEX(三跨两临近重点区段!$F:$F,MATCH(1,(MONTH(三跨两临近重点区段!$H:$H)=11)*(三跨两临近重点区段!$A:$A=D389),0))="已取消","已取消",INDEX(三跨两临近重点区段!$H:$H,MATCH(1,(MONTH(三跨两临近重点区段!$H:$H)=11)*(三跨两临近重点区段!$A:$A=D389)*(三跨两临近重点区段!$F:$F="现存区段"),0))),"")</f>
        <v/>
      </c>
      <c r="AD389" s="72" t="str">
        <f t="array" ref="AD389">IFERROR(IF(INDEX(三跨两临近重点区段!$F:$F,MATCH(1,(MONTH(三跨两临近重点区段!$H:$H)=11)*(三跨两临近重点区段!$A:$A=D389),0))="已取消","已取消",INDEX(三跨两临近重点区段!$I:$I,MATCH(1,(MONTH(三跨两临近重点区段!$H:$H)=11)*(三跨两临近重点区段!$A:$A=D389)*(三跨两临近重点区段!$F:$F="现存区段"),0))),"")</f>
        <v/>
      </c>
      <c r="AE389" s="284" t="str">
        <f t="array" ref="AE389">IFERROR(IF(INDEX(三跨两临近重点区段!$F:$F,MATCH(1,(MONTH(三跨两临近重点区段!$H:$H)=12)*(三跨两临近重点区段!$A:$A=D389),0))="已取消","已取消",INDEX(三跨两临近重点区段!$H:$H,MATCH(1,(MONTH(三跨两临近重点区段!$H:$H)=12)*(三跨两临近重点区段!$A:$A=D389)*(三跨两临近重点区段!$F:$F="现存区段"),0))),"")</f>
        <v/>
      </c>
      <c r="AF389" s="72" t="str">
        <f t="array" ref="AF389">IFERROR(IF(INDEX(三跨两临近重点区段!$F:$F,MATCH(1,(MONTH(三跨两临近重点区段!$H:$H)=12)*(三跨两临近重点区段!$A:$A=D389),0))="已取消","已取消",INDEX(三跨两临近重点区段!$I:$I,MATCH(1,(MONTH(三跨两临近重点区段!$H:$H)=12)*(三跨两临近重点区段!$A:$A=D389)*(三跨两临近重点区段!$F:$F="现存区段"),0))),"")</f>
        <v/>
      </c>
      <c r="AH389" t="e">
        <f t="array" ref="AH389">INDEX(三跨两临近重点区段!$G:$G,MATCH(D389,三跨两临近重点区段!$A:$A,0))</f>
        <v>#N/A</v>
      </c>
    </row>
    <row r="390" ht="14.25" spans="1:34">
      <c r="A390" s="263" t="s">
        <v>363</v>
      </c>
      <c r="B390" s="264" t="s">
        <v>2693</v>
      </c>
      <c r="C390" s="263" t="s">
        <v>2152</v>
      </c>
      <c r="D390" s="263" t="s">
        <v>2739</v>
      </c>
      <c r="E390" s="265" t="s">
        <v>2115</v>
      </c>
      <c r="F390" s="264" t="s">
        <v>125</v>
      </c>
      <c r="G390" s="263" t="s">
        <v>1367</v>
      </c>
      <c r="H390" s="263" t="s">
        <v>1352</v>
      </c>
      <c r="I390" s="288"/>
      <c r="J390" s="196"/>
      <c r="K390" s="196"/>
      <c r="L390" s="196"/>
      <c r="M390" s="270"/>
      <c r="N390" s="270"/>
      <c r="O390" s="33"/>
      <c r="P390" s="107"/>
      <c r="Q390" s="279"/>
      <c r="R390" s="279"/>
      <c r="S390" s="278">
        <v>45457</v>
      </c>
      <c r="T390" s="279" t="s">
        <v>2117</v>
      </c>
      <c r="U390" s="268" t="str">
        <f t="array" ref="U390">IFERROR(IF(INDEX(三跨两临近重点区段!$F:$F,MATCH(1,(MONTH(三跨两临近重点区段!$H:$H)=7)*(三跨两临近重点区段!$A:$A=D390),0))="已取消","已取消",INDEX(三跨两临近重点区段!$H:$H,MATCH(1,(MONTH(三跨两临近重点区段!$H:$H)=7)*(三跨两临近重点区段!$A:$A=D390)*(三跨两临近重点区段!$F:$F="现存区段"),0))),"")</f>
        <v/>
      </c>
      <c r="V390" s="232" t="str">
        <f t="array" ref="V390">IFERROR(IF(INDEX(三跨两临近重点区段!$F:$F,MATCH(1,(MONTH(三跨两临近重点区段!$H:$H)=7)*(三跨两临近重点区段!$A:$A=D390),0))="已取消","已取消",INDEX(三跨两临近重点区段!$I:$I,MATCH(1,(MONTH(三跨两临近重点区段!$H:$H)=7)*(三跨两临近重点区段!$A:$A=D390)*(三跨两临近重点区段!$F:$F="现存区段"),0))),"")</f>
        <v/>
      </c>
      <c r="W390" s="268" t="str">
        <f t="array" ref="W390">IFERROR(IF(INDEX(三跨两临近重点区段!$F:$F,MATCH(1,(MONTH(三跨两临近重点区段!$H:$H)=8)*(三跨两临近重点区段!$A:$A=D390),0))="已取消","已取消",INDEX(三跨两临近重点区段!$H:$H,MATCH(1,(MONTH(三跨两临近重点区段!$H:$H)=8)*(三跨两临近重点区段!$A:$A=D390)*(三跨两临近重点区段!$F:$F="现存区段"),0))),"")</f>
        <v/>
      </c>
      <c r="X390" s="232" t="str">
        <f t="array" ref="X390">IFERROR(IF(INDEX(三跨两临近重点区段!$F:$F,MATCH(1,(MONTH(三跨两临近重点区段!$H:$H)=8)*(三跨两临近重点区段!$A:$A=D390),0))="已取消","已取消",INDEX(三跨两临近重点区段!$I:$I,MATCH(1,(MONTH(三跨两临近重点区段!$H:$H)=8)*(三跨两临近重点区段!$A:$A=D390)*(三跨两临近重点区段!$F:$F="现存区段"),0))),"")</f>
        <v/>
      </c>
      <c r="Y390" s="268" t="str">
        <f t="array" ref="Y390">IFERROR(IF(INDEX(三跨两临近重点区段!$F:$F,MATCH(1,(MONTH(三跨两临近重点区段!$H:$H)=9)*(三跨两临近重点区段!$A:$A=D390),0))="已取消","已取消",INDEX(三跨两临近重点区段!$H:$H,MATCH(1,(MONTH(三跨两临近重点区段!$H:$H)=9)*(三跨两临近重点区段!$A:$A=D390)*(三跨两临近重点区段!$F:$F="现存区段"),0))),"")</f>
        <v/>
      </c>
      <c r="Z390" s="232" t="str">
        <f t="array" ref="Z390">IFERROR(IF(INDEX(三跨两临近重点区段!$F:$F,MATCH(1,(MONTH(三跨两临近重点区段!$H:$H)=9)*(三跨两临近重点区段!$A:$A=D390),0))="已取消","已取消",INDEX(三跨两临近重点区段!$I:$I,MATCH(1,(MONTH(三跨两临近重点区段!$H:$H)=9)*(三跨两临近重点区段!$A:$A=D390)*(三跨两临近重点区段!$F:$F="现存区段"),0))),"")</f>
        <v/>
      </c>
      <c r="AA390" s="268" t="str">
        <f t="array" ref="AA390">IFERROR(IF(INDEX(三跨两临近重点区段!$F:$F,MATCH(1,(MONTH(三跨两临近重点区段!$H:$H)=10)*(三跨两临近重点区段!$A:$A=D390),0))="已取消","已取消",INDEX(三跨两临近重点区段!$H:$H,MATCH(1,(MONTH(三跨两临近重点区段!$H:$H)=10)*(三跨两临近重点区段!$A:$A=D390)*(三跨两临近重点区段!$F:$F="现存区段"),0))),"")</f>
        <v/>
      </c>
      <c r="AB390" s="72" t="str">
        <f t="array" ref="AB390">IFERROR(IF(INDEX(三跨两临近重点区段!$F:$F,MATCH(1,(MONTH(三跨两临近重点区段!$H:$H)=10)*(三跨两临近重点区段!$A:$A=D390),0))="已取消","已取消",INDEX(三跨两临近重点区段!$I:$I,MATCH(1,(MONTH(三跨两临近重点区段!$H:$H)=10)*(三跨两临近重点区段!$A:$A=D390)*(三跨两临近重点区段!$F:$F="现存区段"),0))),"")</f>
        <v/>
      </c>
      <c r="AC390" s="284" t="str">
        <f t="array" ref="AC390">IFERROR(IF(INDEX(三跨两临近重点区段!$F:$F,MATCH(1,(MONTH(三跨两临近重点区段!$H:$H)=11)*(三跨两临近重点区段!$A:$A=D390),0))="已取消","已取消",INDEX(三跨两临近重点区段!$H:$H,MATCH(1,(MONTH(三跨两临近重点区段!$H:$H)=11)*(三跨两临近重点区段!$A:$A=D390)*(三跨两临近重点区段!$F:$F="现存区段"),0))),"")</f>
        <v/>
      </c>
      <c r="AD390" s="72" t="str">
        <f t="array" ref="AD390">IFERROR(IF(INDEX(三跨两临近重点区段!$F:$F,MATCH(1,(MONTH(三跨两临近重点区段!$H:$H)=11)*(三跨两临近重点区段!$A:$A=D390),0))="已取消","已取消",INDEX(三跨两临近重点区段!$I:$I,MATCH(1,(MONTH(三跨两临近重点区段!$H:$H)=11)*(三跨两临近重点区段!$A:$A=D390)*(三跨两临近重点区段!$F:$F="现存区段"),0))),"")</f>
        <v/>
      </c>
      <c r="AE390" s="284" t="str">
        <f t="array" ref="AE390">IFERROR(IF(INDEX(三跨两临近重点区段!$F:$F,MATCH(1,(MONTH(三跨两临近重点区段!$H:$H)=12)*(三跨两临近重点区段!$A:$A=D390),0))="已取消","已取消",INDEX(三跨两临近重点区段!$H:$H,MATCH(1,(MONTH(三跨两临近重点区段!$H:$H)=12)*(三跨两临近重点区段!$A:$A=D390)*(三跨两临近重点区段!$F:$F="现存区段"),0))),"")</f>
        <v/>
      </c>
      <c r="AF390" s="72" t="str">
        <f t="array" ref="AF390">IFERROR(IF(INDEX(三跨两临近重点区段!$F:$F,MATCH(1,(MONTH(三跨两临近重点区段!$H:$H)=12)*(三跨两临近重点区段!$A:$A=D390),0))="已取消","已取消",INDEX(三跨两临近重点区段!$I:$I,MATCH(1,(MONTH(三跨两临近重点区段!$H:$H)=12)*(三跨两临近重点区段!$A:$A=D390)*(三跨两临近重点区段!$F:$F="现存区段"),0))),"")</f>
        <v/>
      </c>
      <c r="AH390" t="e">
        <f t="array" ref="AH390">INDEX(三跨两临近重点区段!$G:$G,MATCH(D390,三跨两临近重点区段!$A:$A,0))</f>
        <v>#N/A</v>
      </c>
    </row>
    <row r="391" ht="14.25" spans="1:34">
      <c r="A391" s="263" t="s">
        <v>150</v>
      </c>
      <c r="B391" s="264" t="s">
        <v>2713</v>
      </c>
      <c r="C391" s="263" t="s">
        <v>2123</v>
      </c>
      <c r="D391" s="263" t="s">
        <v>2740</v>
      </c>
      <c r="E391" s="265" t="s">
        <v>2115</v>
      </c>
      <c r="F391" s="264" t="s">
        <v>125</v>
      </c>
      <c r="G391" s="263" t="s">
        <v>2116</v>
      </c>
      <c r="H391" s="263" t="s">
        <v>1367</v>
      </c>
      <c r="I391" s="288"/>
      <c r="J391" s="196"/>
      <c r="K391" s="196"/>
      <c r="L391" s="196"/>
      <c r="M391" s="270"/>
      <c r="N391" s="270"/>
      <c r="O391" s="33"/>
      <c r="P391" s="107"/>
      <c r="Q391" s="279"/>
      <c r="R391" s="279"/>
      <c r="S391" s="278">
        <v>45447</v>
      </c>
      <c r="T391" s="279" t="s">
        <v>2117</v>
      </c>
      <c r="U391" s="268" t="str">
        <f t="array" ref="U391">IFERROR(IF(INDEX(三跨两临近重点区段!$F:$F,MATCH(1,(MONTH(三跨两临近重点区段!$H:$H)=7)*(三跨两临近重点区段!$A:$A=D391),0))="已取消","已取消",INDEX(三跨两临近重点区段!$H:$H,MATCH(1,(MONTH(三跨两临近重点区段!$H:$H)=7)*(三跨两临近重点区段!$A:$A=D391)*(三跨两临近重点区段!$F:$F="现存区段"),0))),"")</f>
        <v/>
      </c>
      <c r="V391" s="232" t="str">
        <f t="array" ref="V391">IFERROR(IF(INDEX(三跨两临近重点区段!$F:$F,MATCH(1,(MONTH(三跨两临近重点区段!$H:$H)=7)*(三跨两临近重点区段!$A:$A=D391),0))="已取消","已取消",INDEX(三跨两临近重点区段!$I:$I,MATCH(1,(MONTH(三跨两临近重点区段!$H:$H)=7)*(三跨两临近重点区段!$A:$A=D391)*(三跨两临近重点区段!$F:$F="现存区段"),0))),"")</f>
        <v/>
      </c>
      <c r="W391" s="268" t="str">
        <f t="array" ref="W391">IFERROR(IF(INDEX(三跨两临近重点区段!$F:$F,MATCH(1,(MONTH(三跨两临近重点区段!$H:$H)=8)*(三跨两临近重点区段!$A:$A=D391),0))="已取消","已取消",INDEX(三跨两临近重点区段!$H:$H,MATCH(1,(MONTH(三跨两临近重点区段!$H:$H)=8)*(三跨两临近重点区段!$A:$A=D391)*(三跨两临近重点区段!$F:$F="现存区段"),0))),"")</f>
        <v/>
      </c>
      <c r="X391" s="232" t="str">
        <f t="array" ref="X391">IFERROR(IF(INDEX(三跨两临近重点区段!$F:$F,MATCH(1,(MONTH(三跨两临近重点区段!$H:$H)=8)*(三跨两临近重点区段!$A:$A=D391),0))="已取消","已取消",INDEX(三跨两临近重点区段!$I:$I,MATCH(1,(MONTH(三跨两临近重点区段!$H:$H)=8)*(三跨两临近重点区段!$A:$A=D391)*(三跨两临近重点区段!$F:$F="现存区段"),0))),"")</f>
        <v/>
      </c>
      <c r="Y391" s="268" t="str">
        <f t="array" ref="Y391">IFERROR(IF(INDEX(三跨两临近重点区段!$F:$F,MATCH(1,(MONTH(三跨两临近重点区段!$H:$H)=9)*(三跨两临近重点区段!$A:$A=D391),0))="已取消","已取消",INDEX(三跨两临近重点区段!$H:$H,MATCH(1,(MONTH(三跨两临近重点区段!$H:$H)=9)*(三跨两临近重点区段!$A:$A=D391)*(三跨两临近重点区段!$F:$F="现存区段"),0))),"")</f>
        <v/>
      </c>
      <c r="Z391" s="232" t="str">
        <f t="array" ref="Z391">IFERROR(IF(INDEX(三跨两临近重点区段!$F:$F,MATCH(1,(MONTH(三跨两临近重点区段!$H:$H)=9)*(三跨两临近重点区段!$A:$A=D391),0))="已取消","已取消",INDEX(三跨两临近重点区段!$I:$I,MATCH(1,(MONTH(三跨两临近重点区段!$H:$H)=9)*(三跨两临近重点区段!$A:$A=D391)*(三跨两临近重点区段!$F:$F="现存区段"),0))),"")</f>
        <v/>
      </c>
      <c r="AA391" s="268" t="str">
        <f t="array" ref="AA391">IFERROR(IF(INDEX(三跨两临近重点区段!$F:$F,MATCH(1,(MONTH(三跨两临近重点区段!$H:$H)=10)*(三跨两临近重点区段!$A:$A=D391),0))="已取消","已取消",INDEX(三跨两临近重点区段!$H:$H,MATCH(1,(MONTH(三跨两临近重点区段!$H:$H)=10)*(三跨两临近重点区段!$A:$A=D391)*(三跨两临近重点区段!$F:$F="现存区段"),0))),"")</f>
        <v/>
      </c>
      <c r="AB391" s="72" t="str">
        <f t="array" ref="AB391">IFERROR(IF(INDEX(三跨两临近重点区段!$F:$F,MATCH(1,(MONTH(三跨两临近重点区段!$H:$H)=10)*(三跨两临近重点区段!$A:$A=D391),0))="已取消","已取消",INDEX(三跨两临近重点区段!$I:$I,MATCH(1,(MONTH(三跨两临近重点区段!$H:$H)=10)*(三跨两临近重点区段!$A:$A=D391)*(三跨两临近重点区段!$F:$F="现存区段"),0))),"")</f>
        <v/>
      </c>
      <c r="AC391" s="284" t="str">
        <f t="array" ref="AC391">IFERROR(IF(INDEX(三跨两临近重点区段!$F:$F,MATCH(1,(MONTH(三跨两临近重点区段!$H:$H)=11)*(三跨两临近重点区段!$A:$A=D391),0))="已取消","已取消",INDEX(三跨两临近重点区段!$H:$H,MATCH(1,(MONTH(三跨两临近重点区段!$H:$H)=11)*(三跨两临近重点区段!$A:$A=D391)*(三跨两临近重点区段!$F:$F="现存区段"),0))),"")</f>
        <v/>
      </c>
      <c r="AD391" s="72" t="str">
        <f t="array" ref="AD391">IFERROR(IF(INDEX(三跨两临近重点区段!$F:$F,MATCH(1,(MONTH(三跨两临近重点区段!$H:$H)=11)*(三跨两临近重点区段!$A:$A=D391),0))="已取消","已取消",INDEX(三跨两临近重点区段!$I:$I,MATCH(1,(MONTH(三跨两临近重点区段!$H:$H)=11)*(三跨两临近重点区段!$A:$A=D391)*(三跨两临近重点区段!$F:$F="现存区段"),0))),"")</f>
        <v/>
      </c>
      <c r="AE391" s="284" t="str">
        <f t="array" ref="AE391">IFERROR(IF(INDEX(三跨两临近重点区段!$F:$F,MATCH(1,(MONTH(三跨两临近重点区段!$H:$H)=12)*(三跨两临近重点区段!$A:$A=D391),0))="已取消","已取消",INDEX(三跨两临近重点区段!$H:$H,MATCH(1,(MONTH(三跨两临近重点区段!$H:$H)=12)*(三跨两临近重点区段!$A:$A=D391)*(三跨两临近重点区段!$F:$F="现存区段"),0))),"")</f>
        <v/>
      </c>
      <c r="AF391" s="72" t="str">
        <f t="array" ref="AF391">IFERROR(IF(INDEX(三跨两临近重点区段!$F:$F,MATCH(1,(MONTH(三跨两临近重点区段!$H:$H)=12)*(三跨两临近重点区段!$A:$A=D391),0))="已取消","已取消",INDEX(三跨两临近重点区段!$I:$I,MATCH(1,(MONTH(三跨两临近重点区段!$H:$H)=12)*(三跨两临近重点区段!$A:$A=D391)*(三跨两临近重点区段!$F:$F="现存区段"),0))),"")</f>
        <v/>
      </c>
      <c r="AH391" t="e">
        <f t="array" ref="AH391">INDEX(三跨两临近重点区段!$G:$G,MATCH(D391,三跨两临近重点区段!$A:$A,0))</f>
        <v>#N/A</v>
      </c>
    </row>
    <row r="392" ht="14.25" spans="1:34">
      <c r="A392" s="263" t="s">
        <v>150</v>
      </c>
      <c r="B392" s="264" t="s">
        <v>2713</v>
      </c>
      <c r="C392" s="263" t="s">
        <v>2177</v>
      </c>
      <c r="D392" s="263" t="s">
        <v>2741</v>
      </c>
      <c r="E392" s="265" t="s">
        <v>2115</v>
      </c>
      <c r="F392" s="264" t="s">
        <v>125</v>
      </c>
      <c r="G392" s="263" t="s">
        <v>2116</v>
      </c>
      <c r="H392" s="263" t="s">
        <v>1367</v>
      </c>
      <c r="I392" s="288"/>
      <c r="J392" s="196"/>
      <c r="K392" s="196"/>
      <c r="L392" s="196"/>
      <c r="M392" s="270"/>
      <c r="N392" s="270"/>
      <c r="O392" s="33"/>
      <c r="P392" s="107"/>
      <c r="Q392" s="279"/>
      <c r="R392" s="279"/>
      <c r="S392" s="278">
        <v>45447</v>
      </c>
      <c r="T392" s="279" t="s">
        <v>2117</v>
      </c>
      <c r="U392" s="268" t="str">
        <f t="array" ref="U392">IFERROR(IF(INDEX(三跨两临近重点区段!$F:$F,MATCH(1,(MONTH(三跨两临近重点区段!$H:$H)=7)*(三跨两临近重点区段!$A:$A=D392),0))="已取消","已取消",INDEX(三跨两临近重点区段!$H:$H,MATCH(1,(MONTH(三跨两临近重点区段!$H:$H)=7)*(三跨两临近重点区段!$A:$A=D392)*(三跨两临近重点区段!$F:$F="现存区段"),0))),"")</f>
        <v/>
      </c>
      <c r="V392" s="232" t="str">
        <f t="array" ref="V392">IFERROR(IF(INDEX(三跨两临近重点区段!$F:$F,MATCH(1,(MONTH(三跨两临近重点区段!$H:$H)=7)*(三跨两临近重点区段!$A:$A=D392),0))="已取消","已取消",INDEX(三跨两临近重点区段!$I:$I,MATCH(1,(MONTH(三跨两临近重点区段!$H:$H)=7)*(三跨两临近重点区段!$A:$A=D392)*(三跨两临近重点区段!$F:$F="现存区段"),0))),"")</f>
        <v/>
      </c>
      <c r="W392" s="268" t="str">
        <f t="array" ref="W392">IFERROR(IF(INDEX(三跨两临近重点区段!$F:$F,MATCH(1,(MONTH(三跨两临近重点区段!$H:$H)=8)*(三跨两临近重点区段!$A:$A=D392),0))="已取消","已取消",INDEX(三跨两临近重点区段!$H:$H,MATCH(1,(MONTH(三跨两临近重点区段!$H:$H)=8)*(三跨两临近重点区段!$A:$A=D392)*(三跨两临近重点区段!$F:$F="现存区段"),0))),"")</f>
        <v/>
      </c>
      <c r="X392" s="232" t="str">
        <f t="array" ref="X392">IFERROR(IF(INDEX(三跨两临近重点区段!$F:$F,MATCH(1,(MONTH(三跨两临近重点区段!$H:$H)=8)*(三跨两临近重点区段!$A:$A=D392),0))="已取消","已取消",INDEX(三跨两临近重点区段!$I:$I,MATCH(1,(MONTH(三跨两临近重点区段!$H:$H)=8)*(三跨两临近重点区段!$A:$A=D392)*(三跨两临近重点区段!$F:$F="现存区段"),0))),"")</f>
        <v/>
      </c>
      <c r="Y392" s="268" t="str">
        <f t="array" ref="Y392">IFERROR(IF(INDEX(三跨两临近重点区段!$F:$F,MATCH(1,(MONTH(三跨两临近重点区段!$H:$H)=9)*(三跨两临近重点区段!$A:$A=D392),0))="已取消","已取消",INDEX(三跨两临近重点区段!$H:$H,MATCH(1,(MONTH(三跨两临近重点区段!$H:$H)=9)*(三跨两临近重点区段!$A:$A=D392)*(三跨两临近重点区段!$F:$F="现存区段"),0))),"")</f>
        <v/>
      </c>
      <c r="Z392" s="232" t="str">
        <f t="array" ref="Z392">IFERROR(IF(INDEX(三跨两临近重点区段!$F:$F,MATCH(1,(MONTH(三跨两临近重点区段!$H:$H)=9)*(三跨两临近重点区段!$A:$A=D392),0))="已取消","已取消",INDEX(三跨两临近重点区段!$I:$I,MATCH(1,(MONTH(三跨两临近重点区段!$H:$H)=9)*(三跨两临近重点区段!$A:$A=D392)*(三跨两临近重点区段!$F:$F="现存区段"),0))),"")</f>
        <v/>
      </c>
      <c r="AA392" s="268" t="str">
        <f t="array" ref="AA392">IFERROR(IF(INDEX(三跨两临近重点区段!$F:$F,MATCH(1,(MONTH(三跨两临近重点区段!$H:$H)=10)*(三跨两临近重点区段!$A:$A=D392),0))="已取消","已取消",INDEX(三跨两临近重点区段!$H:$H,MATCH(1,(MONTH(三跨两临近重点区段!$H:$H)=10)*(三跨两临近重点区段!$A:$A=D392)*(三跨两临近重点区段!$F:$F="现存区段"),0))),"")</f>
        <v/>
      </c>
      <c r="AB392" s="72" t="str">
        <f t="array" ref="AB392">IFERROR(IF(INDEX(三跨两临近重点区段!$F:$F,MATCH(1,(MONTH(三跨两临近重点区段!$H:$H)=10)*(三跨两临近重点区段!$A:$A=D392),0))="已取消","已取消",INDEX(三跨两临近重点区段!$I:$I,MATCH(1,(MONTH(三跨两临近重点区段!$H:$H)=10)*(三跨两临近重点区段!$A:$A=D392)*(三跨两临近重点区段!$F:$F="现存区段"),0))),"")</f>
        <v/>
      </c>
      <c r="AC392" s="284" t="str">
        <f t="array" ref="AC392">IFERROR(IF(INDEX(三跨两临近重点区段!$F:$F,MATCH(1,(MONTH(三跨两临近重点区段!$H:$H)=11)*(三跨两临近重点区段!$A:$A=D392),0))="已取消","已取消",INDEX(三跨两临近重点区段!$H:$H,MATCH(1,(MONTH(三跨两临近重点区段!$H:$H)=11)*(三跨两临近重点区段!$A:$A=D392)*(三跨两临近重点区段!$F:$F="现存区段"),0))),"")</f>
        <v/>
      </c>
      <c r="AD392" s="72" t="str">
        <f t="array" ref="AD392">IFERROR(IF(INDEX(三跨两临近重点区段!$F:$F,MATCH(1,(MONTH(三跨两临近重点区段!$H:$H)=11)*(三跨两临近重点区段!$A:$A=D392),0))="已取消","已取消",INDEX(三跨两临近重点区段!$I:$I,MATCH(1,(MONTH(三跨两临近重点区段!$H:$H)=11)*(三跨两临近重点区段!$A:$A=D392)*(三跨两临近重点区段!$F:$F="现存区段"),0))),"")</f>
        <v/>
      </c>
      <c r="AE392" s="284" t="str">
        <f t="array" ref="AE392">IFERROR(IF(INDEX(三跨两临近重点区段!$F:$F,MATCH(1,(MONTH(三跨两临近重点区段!$H:$H)=12)*(三跨两临近重点区段!$A:$A=D392),0))="已取消","已取消",INDEX(三跨两临近重点区段!$H:$H,MATCH(1,(MONTH(三跨两临近重点区段!$H:$H)=12)*(三跨两临近重点区段!$A:$A=D392)*(三跨两临近重点区段!$F:$F="现存区段"),0))),"")</f>
        <v/>
      </c>
      <c r="AF392" s="72" t="str">
        <f t="array" ref="AF392">IFERROR(IF(INDEX(三跨两临近重点区段!$F:$F,MATCH(1,(MONTH(三跨两临近重点区段!$H:$H)=12)*(三跨两临近重点区段!$A:$A=D392),0))="已取消","已取消",INDEX(三跨两临近重点区段!$I:$I,MATCH(1,(MONTH(三跨两临近重点区段!$H:$H)=12)*(三跨两临近重点区段!$A:$A=D392)*(三跨两临近重点区段!$F:$F="现存区段"),0))),"")</f>
        <v/>
      </c>
      <c r="AH392" t="e">
        <f t="array" ref="AH392">INDEX(三跨两临近重点区段!$G:$G,MATCH(D392,三跨两临近重点区段!$A:$A,0))</f>
        <v>#N/A</v>
      </c>
    </row>
    <row r="393" ht="14.25" spans="1:34">
      <c r="A393" s="263" t="s">
        <v>150</v>
      </c>
      <c r="B393" s="264" t="s">
        <v>2713</v>
      </c>
      <c r="C393" s="263" t="s">
        <v>2431</v>
      </c>
      <c r="D393" s="263" t="s">
        <v>2742</v>
      </c>
      <c r="E393" s="265" t="s">
        <v>2115</v>
      </c>
      <c r="F393" s="264" t="s">
        <v>125</v>
      </c>
      <c r="G393" s="263" t="s">
        <v>2116</v>
      </c>
      <c r="H393" s="263" t="s">
        <v>1367</v>
      </c>
      <c r="I393" s="288"/>
      <c r="J393" s="196"/>
      <c r="K393" s="196"/>
      <c r="L393" s="196"/>
      <c r="M393" s="270"/>
      <c r="N393" s="270"/>
      <c r="O393" s="33"/>
      <c r="P393" s="107"/>
      <c r="Q393" s="279"/>
      <c r="R393" s="279"/>
      <c r="S393" s="278">
        <v>45457</v>
      </c>
      <c r="T393" s="279" t="s">
        <v>2117</v>
      </c>
      <c r="U393" s="268" t="str">
        <f t="array" ref="U393">IFERROR(IF(INDEX(三跨两临近重点区段!$F:$F,MATCH(1,(MONTH(三跨两临近重点区段!$H:$H)=7)*(三跨两临近重点区段!$A:$A=D393),0))="已取消","已取消",INDEX(三跨两临近重点区段!$H:$H,MATCH(1,(MONTH(三跨两临近重点区段!$H:$H)=7)*(三跨两临近重点区段!$A:$A=D393)*(三跨两临近重点区段!$F:$F="现存区段"),0))),"")</f>
        <v/>
      </c>
      <c r="V393" s="232" t="str">
        <f t="array" ref="V393">IFERROR(IF(INDEX(三跨两临近重点区段!$F:$F,MATCH(1,(MONTH(三跨两临近重点区段!$H:$H)=7)*(三跨两临近重点区段!$A:$A=D393),0))="已取消","已取消",INDEX(三跨两临近重点区段!$I:$I,MATCH(1,(MONTH(三跨两临近重点区段!$H:$H)=7)*(三跨两临近重点区段!$A:$A=D393)*(三跨两临近重点区段!$F:$F="现存区段"),0))),"")</f>
        <v/>
      </c>
      <c r="W393" s="268" t="str">
        <f t="array" ref="W393">IFERROR(IF(INDEX(三跨两临近重点区段!$F:$F,MATCH(1,(MONTH(三跨两临近重点区段!$H:$H)=8)*(三跨两临近重点区段!$A:$A=D393),0))="已取消","已取消",INDEX(三跨两临近重点区段!$H:$H,MATCH(1,(MONTH(三跨两临近重点区段!$H:$H)=8)*(三跨两临近重点区段!$A:$A=D393)*(三跨两临近重点区段!$F:$F="现存区段"),0))),"")</f>
        <v/>
      </c>
      <c r="X393" s="232" t="str">
        <f t="array" ref="X393">IFERROR(IF(INDEX(三跨两临近重点区段!$F:$F,MATCH(1,(MONTH(三跨两临近重点区段!$H:$H)=8)*(三跨两临近重点区段!$A:$A=D393),0))="已取消","已取消",INDEX(三跨两临近重点区段!$I:$I,MATCH(1,(MONTH(三跨两临近重点区段!$H:$H)=8)*(三跨两临近重点区段!$A:$A=D393)*(三跨两临近重点区段!$F:$F="现存区段"),0))),"")</f>
        <v/>
      </c>
      <c r="Y393" s="268" t="str">
        <f t="array" ref="Y393">IFERROR(IF(INDEX(三跨两临近重点区段!$F:$F,MATCH(1,(MONTH(三跨两临近重点区段!$H:$H)=9)*(三跨两临近重点区段!$A:$A=D393),0))="已取消","已取消",INDEX(三跨两临近重点区段!$H:$H,MATCH(1,(MONTH(三跨两临近重点区段!$H:$H)=9)*(三跨两临近重点区段!$A:$A=D393)*(三跨两临近重点区段!$F:$F="现存区段"),0))),"")</f>
        <v/>
      </c>
      <c r="Z393" s="232" t="str">
        <f t="array" ref="Z393">IFERROR(IF(INDEX(三跨两临近重点区段!$F:$F,MATCH(1,(MONTH(三跨两临近重点区段!$H:$H)=9)*(三跨两临近重点区段!$A:$A=D393),0))="已取消","已取消",INDEX(三跨两临近重点区段!$I:$I,MATCH(1,(MONTH(三跨两临近重点区段!$H:$H)=9)*(三跨两临近重点区段!$A:$A=D393)*(三跨两临近重点区段!$F:$F="现存区段"),0))),"")</f>
        <v/>
      </c>
      <c r="AA393" s="268" t="str">
        <f t="array" ref="AA393">IFERROR(IF(INDEX(三跨两临近重点区段!$F:$F,MATCH(1,(MONTH(三跨两临近重点区段!$H:$H)=10)*(三跨两临近重点区段!$A:$A=D393),0))="已取消","已取消",INDEX(三跨两临近重点区段!$H:$H,MATCH(1,(MONTH(三跨两临近重点区段!$H:$H)=10)*(三跨两临近重点区段!$A:$A=D393)*(三跨两临近重点区段!$F:$F="现存区段"),0))),"")</f>
        <v/>
      </c>
      <c r="AB393" s="72" t="str">
        <f t="array" ref="AB393">IFERROR(IF(INDEX(三跨两临近重点区段!$F:$F,MATCH(1,(MONTH(三跨两临近重点区段!$H:$H)=10)*(三跨两临近重点区段!$A:$A=D393),0))="已取消","已取消",INDEX(三跨两临近重点区段!$I:$I,MATCH(1,(MONTH(三跨两临近重点区段!$H:$H)=10)*(三跨两临近重点区段!$A:$A=D393)*(三跨两临近重点区段!$F:$F="现存区段"),0))),"")</f>
        <v/>
      </c>
      <c r="AC393" s="284" t="str">
        <f t="array" ref="AC393">IFERROR(IF(INDEX(三跨两临近重点区段!$F:$F,MATCH(1,(MONTH(三跨两临近重点区段!$H:$H)=11)*(三跨两临近重点区段!$A:$A=D393),0))="已取消","已取消",INDEX(三跨两临近重点区段!$H:$H,MATCH(1,(MONTH(三跨两临近重点区段!$H:$H)=11)*(三跨两临近重点区段!$A:$A=D393)*(三跨两临近重点区段!$F:$F="现存区段"),0))),"")</f>
        <v/>
      </c>
      <c r="AD393" s="72" t="str">
        <f t="array" ref="AD393">IFERROR(IF(INDEX(三跨两临近重点区段!$F:$F,MATCH(1,(MONTH(三跨两临近重点区段!$H:$H)=11)*(三跨两临近重点区段!$A:$A=D393),0))="已取消","已取消",INDEX(三跨两临近重点区段!$I:$I,MATCH(1,(MONTH(三跨两临近重点区段!$H:$H)=11)*(三跨两临近重点区段!$A:$A=D393)*(三跨两临近重点区段!$F:$F="现存区段"),0))),"")</f>
        <v/>
      </c>
      <c r="AE393" s="284" t="str">
        <f t="array" ref="AE393">IFERROR(IF(INDEX(三跨两临近重点区段!$F:$F,MATCH(1,(MONTH(三跨两临近重点区段!$H:$H)=12)*(三跨两临近重点区段!$A:$A=D393),0))="已取消","已取消",INDEX(三跨两临近重点区段!$H:$H,MATCH(1,(MONTH(三跨两临近重点区段!$H:$H)=12)*(三跨两临近重点区段!$A:$A=D393)*(三跨两临近重点区段!$F:$F="现存区段"),0))),"")</f>
        <v/>
      </c>
      <c r="AF393" s="72" t="str">
        <f t="array" ref="AF393">IFERROR(IF(INDEX(三跨两临近重点区段!$F:$F,MATCH(1,(MONTH(三跨两临近重点区段!$H:$H)=12)*(三跨两临近重点区段!$A:$A=D393),0))="已取消","已取消",INDEX(三跨两临近重点区段!$I:$I,MATCH(1,(MONTH(三跨两临近重点区段!$H:$H)=12)*(三跨两临近重点区段!$A:$A=D393)*(三跨两临近重点区段!$F:$F="现存区段"),0))),"")</f>
        <v/>
      </c>
      <c r="AH393" t="e">
        <f t="array" ref="AH393">INDEX(三跨两临近重点区段!$G:$G,MATCH(D393,三跨两临近重点区段!$A:$A,0))</f>
        <v>#N/A</v>
      </c>
    </row>
    <row r="394" ht="14.25" spans="1:34">
      <c r="A394" s="263" t="s">
        <v>150</v>
      </c>
      <c r="B394" s="264" t="s">
        <v>2720</v>
      </c>
      <c r="C394" s="263" t="s">
        <v>2743</v>
      </c>
      <c r="D394" s="263" t="s">
        <v>2744</v>
      </c>
      <c r="E394" s="265" t="s">
        <v>2115</v>
      </c>
      <c r="F394" s="264" t="s">
        <v>125</v>
      </c>
      <c r="G394" s="263" t="s">
        <v>2116</v>
      </c>
      <c r="H394" s="263" t="s">
        <v>1255</v>
      </c>
      <c r="I394" s="288"/>
      <c r="J394" s="196"/>
      <c r="K394" s="196"/>
      <c r="L394" s="196"/>
      <c r="M394" s="270"/>
      <c r="N394" s="270"/>
      <c r="O394" s="33"/>
      <c r="P394" s="107"/>
      <c r="Q394" s="279"/>
      <c r="R394" s="279"/>
      <c r="S394" s="278">
        <v>45455</v>
      </c>
      <c r="T394" s="279" t="s">
        <v>2117</v>
      </c>
      <c r="U394" s="268" t="str">
        <f t="array" ref="U394">IFERROR(IF(INDEX(三跨两临近重点区段!$F:$F,MATCH(1,(MONTH(三跨两临近重点区段!$H:$H)=7)*(三跨两临近重点区段!$A:$A=D394),0))="已取消","已取消",INDEX(三跨两临近重点区段!$H:$H,MATCH(1,(MONTH(三跨两临近重点区段!$H:$H)=7)*(三跨两临近重点区段!$A:$A=D394)*(三跨两临近重点区段!$F:$F="现存区段"),0))),"")</f>
        <v/>
      </c>
      <c r="V394" s="232" t="str">
        <f t="array" ref="V394">IFERROR(IF(INDEX(三跨两临近重点区段!$F:$F,MATCH(1,(MONTH(三跨两临近重点区段!$H:$H)=7)*(三跨两临近重点区段!$A:$A=D394),0))="已取消","已取消",INDEX(三跨两临近重点区段!$I:$I,MATCH(1,(MONTH(三跨两临近重点区段!$H:$H)=7)*(三跨两临近重点区段!$A:$A=D394)*(三跨两临近重点区段!$F:$F="现存区段"),0))),"")</f>
        <v/>
      </c>
      <c r="W394" s="268" t="str">
        <f t="array" ref="W394">IFERROR(IF(INDEX(三跨两临近重点区段!$F:$F,MATCH(1,(MONTH(三跨两临近重点区段!$H:$H)=8)*(三跨两临近重点区段!$A:$A=D394),0))="已取消","已取消",INDEX(三跨两临近重点区段!$H:$H,MATCH(1,(MONTH(三跨两临近重点区段!$H:$H)=8)*(三跨两临近重点区段!$A:$A=D394)*(三跨两临近重点区段!$F:$F="现存区段"),0))),"")</f>
        <v/>
      </c>
      <c r="X394" s="232" t="str">
        <f t="array" ref="X394">IFERROR(IF(INDEX(三跨两临近重点区段!$F:$F,MATCH(1,(MONTH(三跨两临近重点区段!$H:$H)=8)*(三跨两临近重点区段!$A:$A=D394),0))="已取消","已取消",INDEX(三跨两临近重点区段!$I:$I,MATCH(1,(MONTH(三跨两临近重点区段!$H:$H)=8)*(三跨两临近重点区段!$A:$A=D394)*(三跨两临近重点区段!$F:$F="现存区段"),0))),"")</f>
        <v/>
      </c>
      <c r="Y394" s="268" t="str">
        <f t="array" ref="Y394">IFERROR(IF(INDEX(三跨两临近重点区段!$F:$F,MATCH(1,(MONTH(三跨两临近重点区段!$H:$H)=9)*(三跨两临近重点区段!$A:$A=D394),0))="已取消","已取消",INDEX(三跨两临近重点区段!$H:$H,MATCH(1,(MONTH(三跨两临近重点区段!$H:$H)=9)*(三跨两临近重点区段!$A:$A=D394)*(三跨两临近重点区段!$F:$F="现存区段"),0))),"")</f>
        <v/>
      </c>
      <c r="Z394" s="232" t="str">
        <f t="array" ref="Z394">IFERROR(IF(INDEX(三跨两临近重点区段!$F:$F,MATCH(1,(MONTH(三跨两临近重点区段!$H:$H)=9)*(三跨两临近重点区段!$A:$A=D394),0))="已取消","已取消",INDEX(三跨两临近重点区段!$I:$I,MATCH(1,(MONTH(三跨两临近重点区段!$H:$H)=9)*(三跨两临近重点区段!$A:$A=D394)*(三跨两临近重点区段!$F:$F="现存区段"),0))),"")</f>
        <v/>
      </c>
      <c r="AA394" s="268" t="str">
        <f t="array" ref="AA394">IFERROR(IF(INDEX(三跨两临近重点区段!$F:$F,MATCH(1,(MONTH(三跨两临近重点区段!$H:$H)=10)*(三跨两临近重点区段!$A:$A=D394),0))="已取消","已取消",INDEX(三跨两临近重点区段!$H:$H,MATCH(1,(MONTH(三跨两临近重点区段!$H:$H)=10)*(三跨两临近重点区段!$A:$A=D394)*(三跨两临近重点区段!$F:$F="现存区段"),0))),"")</f>
        <v/>
      </c>
      <c r="AB394" s="72" t="str">
        <f t="array" ref="AB394">IFERROR(IF(INDEX(三跨两临近重点区段!$F:$F,MATCH(1,(MONTH(三跨两临近重点区段!$H:$H)=10)*(三跨两临近重点区段!$A:$A=D394),0))="已取消","已取消",INDEX(三跨两临近重点区段!$I:$I,MATCH(1,(MONTH(三跨两临近重点区段!$H:$H)=10)*(三跨两临近重点区段!$A:$A=D394)*(三跨两临近重点区段!$F:$F="现存区段"),0))),"")</f>
        <v/>
      </c>
      <c r="AC394" s="284" t="str">
        <f t="array" ref="AC394">IFERROR(IF(INDEX(三跨两临近重点区段!$F:$F,MATCH(1,(MONTH(三跨两临近重点区段!$H:$H)=11)*(三跨两临近重点区段!$A:$A=D394),0))="已取消","已取消",INDEX(三跨两临近重点区段!$H:$H,MATCH(1,(MONTH(三跨两临近重点区段!$H:$H)=11)*(三跨两临近重点区段!$A:$A=D394)*(三跨两临近重点区段!$F:$F="现存区段"),0))),"")</f>
        <v/>
      </c>
      <c r="AD394" s="72" t="str">
        <f t="array" ref="AD394">IFERROR(IF(INDEX(三跨两临近重点区段!$F:$F,MATCH(1,(MONTH(三跨两临近重点区段!$H:$H)=11)*(三跨两临近重点区段!$A:$A=D394),0))="已取消","已取消",INDEX(三跨两临近重点区段!$I:$I,MATCH(1,(MONTH(三跨两临近重点区段!$H:$H)=11)*(三跨两临近重点区段!$A:$A=D394)*(三跨两临近重点区段!$F:$F="现存区段"),0))),"")</f>
        <v/>
      </c>
      <c r="AE394" s="284" t="str">
        <f t="array" ref="AE394">IFERROR(IF(INDEX(三跨两临近重点区段!$F:$F,MATCH(1,(MONTH(三跨两临近重点区段!$H:$H)=12)*(三跨两临近重点区段!$A:$A=D394),0))="已取消","已取消",INDEX(三跨两临近重点区段!$H:$H,MATCH(1,(MONTH(三跨两临近重点区段!$H:$H)=12)*(三跨两临近重点区段!$A:$A=D394)*(三跨两临近重点区段!$F:$F="现存区段"),0))),"")</f>
        <v/>
      </c>
      <c r="AF394" s="72" t="str">
        <f t="array" ref="AF394">IFERROR(IF(INDEX(三跨两临近重点区段!$F:$F,MATCH(1,(MONTH(三跨两临近重点区段!$H:$H)=12)*(三跨两临近重点区段!$A:$A=D394),0))="已取消","已取消",INDEX(三跨两临近重点区段!$I:$I,MATCH(1,(MONTH(三跨两临近重点区段!$H:$H)=12)*(三跨两临近重点区段!$A:$A=D394)*(三跨两临近重点区段!$F:$F="现存区段"),0))),"")</f>
        <v/>
      </c>
      <c r="AH394" t="e">
        <f t="array" ref="AH394">INDEX(三跨两临近重点区段!$G:$G,MATCH(D394,三跨两临近重点区段!$A:$A,0))</f>
        <v>#N/A</v>
      </c>
    </row>
    <row r="395" ht="14.25" spans="1:34">
      <c r="A395" s="263" t="s">
        <v>150</v>
      </c>
      <c r="B395" s="264" t="s">
        <v>2689</v>
      </c>
      <c r="C395" s="263" t="s">
        <v>2733</v>
      </c>
      <c r="D395" s="263" t="s">
        <v>2745</v>
      </c>
      <c r="E395" s="265" t="s">
        <v>2115</v>
      </c>
      <c r="F395" s="264" t="s">
        <v>125</v>
      </c>
      <c r="G395" s="263" t="s">
        <v>2116</v>
      </c>
      <c r="H395" s="263" t="s">
        <v>1204</v>
      </c>
      <c r="I395" s="288"/>
      <c r="J395" s="196"/>
      <c r="K395" s="196"/>
      <c r="L395" s="196"/>
      <c r="M395" s="270"/>
      <c r="N395" s="270"/>
      <c r="O395" s="33"/>
      <c r="P395" s="107"/>
      <c r="Q395" s="279"/>
      <c r="R395" s="279"/>
      <c r="S395" s="278">
        <v>45448</v>
      </c>
      <c r="T395" s="279" t="s">
        <v>2117</v>
      </c>
      <c r="U395" s="268" t="str">
        <f t="array" ref="U395">IFERROR(IF(INDEX(三跨两临近重点区段!$F:$F,MATCH(1,(MONTH(三跨两临近重点区段!$H:$H)=7)*(三跨两临近重点区段!$A:$A=D395),0))="已取消","已取消",INDEX(三跨两临近重点区段!$H:$H,MATCH(1,(MONTH(三跨两临近重点区段!$H:$H)=7)*(三跨两临近重点区段!$A:$A=D395)*(三跨两临近重点区段!$F:$F="现存区段"),0))),"")</f>
        <v/>
      </c>
      <c r="V395" s="232" t="str">
        <f t="array" ref="V395">IFERROR(IF(INDEX(三跨两临近重点区段!$F:$F,MATCH(1,(MONTH(三跨两临近重点区段!$H:$H)=7)*(三跨两临近重点区段!$A:$A=D395),0))="已取消","已取消",INDEX(三跨两临近重点区段!$I:$I,MATCH(1,(MONTH(三跨两临近重点区段!$H:$H)=7)*(三跨两临近重点区段!$A:$A=D395)*(三跨两临近重点区段!$F:$F="现存区段"),0))),"")</f>
        <v/>
      </c>
      <c r="W395" s="268" t="str">
        <f t="array" ref="W395">IFERROR(IF(INDEX(三跨两临近重点区段!$F:$F,MATCH(1,(MONTH(三跨两临近重点区段!$H:$H)=8)*(三跨两临近重点区段!$A:$A=D395),0))="已取消","已取消",INDEX(三跨两临近重点区段!$H:$H,MATCH(1,(MONTH(三跨两临近重点区段!$H:$H)=8)*(三跨两临近重点区段!$A:$A=D395)*(三跨两临近重点区段!$F:$F="现存区段"),0))),"")</f>
        <v/>
      </c>
      <c r="X395" s="232" t="str">
        <f t="array" ref="X395">IFERROR(IF(INDEX(三跨两临近重点区段!$F:$F,MATCH(1,(MONTH(三跨两临近重点区段!$H:$H)=8)*(三跨两临近重点区段!$A:$A=D395),0))="已取消","已取消",INDEX(三跨两临近重点区段!$I:$I,MATCH(1,(MONTH(三跨两临近重点区段!$H:$H)=8)*(三跨两临近重点区段!$A:$A=D395)*(三跨两临近重点区段!$F:$F="现存区段"),0))),"")</f>
        <v/>
      </c>
      <c r="Y395" s="268" t="str">
        <f t="array" ref="Y395">IFERROR(IF(INDEX(三跨两临近重点区段!$F:$F,MATCH(1,(MONTH(三跨两临近重点区段!$H:$H)=9)*(三跨两临近重点区段!$A:$A=D395),0))="已取消","已取消",INDEX(三跨两临近重点区段!$H:$H,MATCH(1,(MONTH(三跨两临近重点区段!$H:$H)=9)*(三跨两临近重点区段!$A:$A=D395)*(三跨两临近重点区段!$F:$F="现存区段"),0))),"")</f>
        <v/>
      </c>
      <c r="Z395" s="232" t="str">
        <f t="array" ref="Z395">IFERROR(IF(INDEX(三跨两临近重点区段!$F:$F,MATCH(1,(MONTH(三跨两临近重点区段!$H:$H)=9)*(三跨两临近重点区段!$A:$A=D395),0))="已取消","已取消",INDEX(三跨两临近重点区段!$I:$I,MATCH(1,(MONTH(三跨两临近重点区段!$H:$H)=9)*(三跨两临近重点区段!$A:$A=D395)*(三跨两临近重点区段!$F:$F="现存区段"),0))),"")</f>
        <v/>
      </c>
      <c r="AA395" s="268" t="str">
        <f t="array" ref="AA395">IFERROR(IF(INDEX(三跨两临近重点区段!$F:$F,MATCH(1,(MONTH(三跨两临近重点区段!$H:$H)=10)*(三跨两临近重点区段!$A:$A=D395),0))="已取消","已取消",INDEX(三跨两临近重点区段!$H:$H,MATCH(1,(MONTH(三跨两临近重点区段!$H:$H)=10)*(三跨两临近重点区段!$A:$A=D395)*(三跨两临近重点区段!$F:$F="现存区段"),0))),"")</f>
        <v/>
      </c>
      <c r="AB395" s="72" t="str">
        <f t="array" ref="AB395">IFERROR(IF(INDEX(三跨两临近重点区段!$F:$F,MATCH(1,(MONTH(三跨两临近重点区段!$H:$H)=10)*(三跨两临近重点区段!$A:$A=D395),0))="已取消","已取消",INDEX(三跨两临近重点区段!$I:$I,MATCH(1,(MONTH(三跨两临近重点区段!$H:$H)=10)*(三跨两临近重点区段!$A:$A=D395)*(三跨两临近重点区段!$F:$F="现存区段"),0))),"")</f>
        <v/>
      </c>
      <c r="AC395" s="284" t="str">
        <f t="array" ref="AC395">IFERROR(IF(INDEX(三跨两临近重点区段!$F:$F,MATCH(1,(MONTH(三跨两临近重点区段!$H:$H)=11)*(三跨两临近重点区段!$A:$A=D395),0))="已取消","已取消",INDEX(三跨两临近重点区段!$H:$H,MATCH(1,(MONTH(三跨两临近重点区段!$H:$H)=11)*(三跨两临近重点区段!$A:$A=D395)*(三跨两临近重点区段!$F:$F="现存区段"),0))),"")</f>
        <v/>
      </c>
      <c r="AD395" s="72" t="str">
        <f t="array" ref="AD395">IFERROR(IF(INDEX(三跨两临近重点区段!$F:$F,MATCH(1,(MONTH(三跨两临近重点区段!$H:$H)=11)*(三跨两临近重点区段!$A:$A=D395),0))="已取消","已取消",INDEX(三跨两临近重点区段!$I:$I,MATCH(1,(MONTH(三跨两临近重点区段!$H:$H)=11)*(三跨两临近重点区段!$A:$A=D395)*(三跨两临近重点区段!$F:$F="现存区段"),0))),"")</f>
        <v/>
      </c>
      <c r="AE395" s="284" t="str">
        <f t="array" ref="AE395">IFERROR(IF(INDEX(三跨两临近重点区段!$F:$F,MATCH(1,(MONTH(三跨两临近重点区段!$H:$H)=12)*(三跨两临近重点区段!$A:$A=D395),0))="已取消","已取消",INDEX(三跨两临近重点区段!$H:$H,MATCH(1,(MONTH(三跨两临近重点区段!$H:$H)=12)*(三跨两临近重点区段!$A:$A=D395)*(三跨两临近重点区段!$F:$F="现存区段"),0))),"")</f>
        <v/>
      </c>
      <c r="AF395" s="72" t="str">
        <f t="array" ref="AF395">IFERROR(IF(INDEX(三跨两临近重点区段!$F:$F,MATCH(1,(MONTH(三跨两临近重点区段!$H:$H)=12)*(三跨两临近重点区段!$A:$A=D395),0))="已取消","已取消",INDEX(三跨两临近重点区段!$I:$I,MATCH(1,(MONTH(三跨两临近重点区段!$H:$H)=12)*(三跨两临近重点区段!$A:$A=D395)*(三跨两临近重点区段!$F:$F="现存区段"),0))),"")</f>
        <v/>
      </c>
      <c r="AH395" t="e">
        <f t="array" ref="AH395">INDEX(三跨两临近重点区段!$G:$G,MATCH(D395,三跨两临近重点区段!$A:$A,0))</f>
        <v>#N/A</v>
      </c>
    </row>
    <row r="396" ht="14.25" spans="1:34">
      <c r="A396" s="263" t="s">
        <v>150</v>
      </c>
      <c r="B396" s="264" t="s">
        <v>2720</v>
      </c>
      <c r="C396" s="263" t="s">
        <v>2746</v>
      </c>
      <c r="D396" s="263" t="s">
        <v>2747</v>
      </c>
      <c r="E396" s="265" t="s">
        <v>2115</v>
      </c>
      <c r="F396" s="264" t="s">
        <v>125</v>
      </c>
      <c r="G396" s="263" t="s">
        <v>2116</v>
      </c>
      <c r="H396" s="263" t="s">
        <v>1255</v>
      </c>
      <c r="I396" s="288"/>
      <c r="J396" s="196"/>
      <c r="K396" s="196"/>
      <c r="L396" s="196"/>
      <c r="M396" s="270"/>
      <c r="N396" s="270"/>
      <c r="O396" s="33"/>
      <c r="P396" s="107"/>
      <c r="Q396" s="279"/>
      <c r="R396" s="279"/>
      <c r="S396" s="278">
        <v>45455</v>
      </c>
      <c r="T396" s="279" t="s">
        <v>2117</v>
      </c>
      <c r="U396" s="268" t="str">
        <f t="array" ref="U396">IFERROR(IF(INDEX(三跨两临近重点区段!$F:$F,MATCH(1,(MONTH(三跨两临近重点区段!$H:$H)=7)*(三跨两临近重点区段!$A:$A=D396),0))="已取消","已取消",INDEX(三跨两临近重点区段!$H:$H,MATCH(1,(MONTH(三跨两临近重点区段!$H:$H)=7)*(三跨两临近重点区段!$A:$A=D396)*(三跨两临近重点区段!$F:$F="现存区段"),0))),"")</f>
        <v/>
      </c>
      <c r="V396" s="232" t="str">
        <f t="array" ref="V396">IFERROR(IF(INDEX(三跨两临近重点区段!$F:$F,MATCH(1,(MONTH(三跨两临近重点区段!$H:$H)=7)*(三跨两临近重点区段!$A:$A=D396),0))="已取消","已取消",INDEX(三跨两临近重点区段!$I:$I,MATCH(1,(MONTH(三跨两临近重点区段!$H:$H)=7)*(三跨两临近重点区段!$A:$A=D396)*(三跨两临近重点区段!$F:$F="现存区段"),0))),"")</f>
        <v/>
      </c>
      <c r="W396" s="268" t="str">
        <f t="array" ref="W396">IFERROR(IF(INDEX(三跨两临近重点区段!$F:$F,MATCH(1,(MONTH(三跨两临近重点区段!$H:$H)=8)*(三跨两临近重点区段!$A:$A=D396),0))="已取消","已取消",INDEX(三跨两临近重点区段!$H:$H,MATCH(1,(MONTH(三跨两临近重点区段!$H:$H)=8)*(三跨两临近重点区段!$A:$A=D396)*(三跨两临近重点区段!$F:$F="现存区段"),0))),"")</f>
        <v/>
      </c>
      <c r="X396" s="232" t="str">
        <f t="array" ref="X396">IFERROR(IF(INDEX(三跨两临近重点区段!$F:$F,MATCH(1,(MONTH(三跨两临近重点区段!$H:$H)=8)*(三跨两临近重点区段!$A:$A=D396),0))="已取消","已取消",INDEX(三跨两临近重点区段!$I:$I,MATCH(1,(MONTH(三跨两临近重点区段!$H:$H)=8)*(三跨两临近重点区段!$A:$A=D396)*(三跨两临近重点区段!$F:$F="现存区段"),0))),"")</f>
        <v/>
      </c>
      <c r="Y396" s="268" t="str">
        <f t="array" ref="Y396">IFERROR(IF(INDEX(三跨两临近重点区段!$F:$F,MATCH(1,(MONTH(三跨两临近重点区段!$H:$H)=9)*(三跨两临近重点区段!$A:$A=D396),0))="已取消","已取消",INDEX(三跨两临近重点区段!$H:$H,MATCH(1,(MONTH(三跨两临近重点区段!$H:$H)=9)*(三跨两临近重点区段!$A:$A=D396)*(三跨两临近重点区段!$F:$F="现存区段"),0))),"")</f>
        <v/>
      </c>
      <c r="Z396" s="232" t="str">
        <f t="array" ref="Z396">IFERROR(IF(INDEX(三跨两临近重点区段!$F:$F,MATCH(1,(MONTH(三跨两临近重点区段!$H:$H)=9)*(三跨两临近重点区段!$A:$A=D396),0))="已取消","已取消",INDEX(三跨两临近重点区段!$I:$I,MATCH(1,(MONTH(三跨两临近重点区段!$H:$H)=9)*(三跨两临近重点区段!$A:$A=D396)*(三跨两临近重点区段!$F:$F="现存区段"),0))),"")</f>
        <v/>
      </c>
      <c r="AA396" s="268" t="str">
        <f t="array" ref="AA396">IFERROR(IF(INDEX(三跨两临近重点区段!$F:$F,MATCH(1,(MONTH(三跨两临近重点区段!$H:$H)=10)*(三跨两临近重点区段!$A:$A=D396),0))="已取消","已取消",INDEX(三跨两临近重点区段!$H:$H,MATCH(1,(MONTH(三跨两临近重点区段!$H:$H)=10)*(三跨两临近重点区段!$A:$A=D396)*(三跨两临近重点区段!$F:$F="现存区段"),0))),"")</f>
        <v/>
      </c>
      <c r="AB396" s="72" t="str">
        <f t="array" ref="AB396">IFERROR(IF(INDEX(三跨两临近重点区段!$F:$F,MATCH(1,(MONTH(三跨两临近重点区段!$H:$H)=10)*(三跨两临近重点区段!$A:$A=D396),0))="已取消","已取消",INDEX(三跨两临近重点区段!$I:$I,MATCH(1,(MONTH(三跨两临近重点区段!$H:$H)=10)*(三跨两临近重点区段!$A:$A=D396)*(三跨两临近重点区段!$F:$F="现存区段"),0))),"")</f>
        <v/>
      </c>
      <c r="AC396" s="284" t="str">
        <f t="array" ref="AC396">IFERROR(IF(INDEX(三跨两临近重点区段!$F:$F,MATCH(1,(MONTH(三跨两临近重点区段!$H:$H)=11)*(三跨两临近重点区段!$A:$A=D396),0))="已取消","已取消",INDEX(三跨两临近重点区段!$H:$H,MATCH(1,(MONTH(三跨两临近重点区段!$H:$H)=11)*(三跨两临近重点区段!$A:$A=D396)*(三跨两临近重点区段!$F:$F="现存区段"),0))),"")</f>
        <v/>
      </c>
      <c r="AD396" s="72" t="str">
        <f t="array" ref="AD396">IFERROR(IF(INDEX(三跨两临近重点区段!$F:$F,MATCH(1,(MONTH(三跨两临近重点区段!$H:$H)=11)*(三跨两临近重点区段!$A:$A=D396),0))="已取消","已取消",INDEX(三跨两临近重点区段!$I:$I,MATCH(1,(MONTH(三跨两临近重点区段!$H:$H)=11)*(三跨两临近重点区段!$A:$A=D396)*(三跨两临近重点区段!$F:$F="现存区段"),0))),"")</f>
        <v/>
      </c>
      <c r="AE396" s="284" t="str">
        <f t="array" ref="AE396">IFERROR(IF(INDEX(三跨两临近重点区段!$F:$F,MATCH(1,(MONTH(三跨两临近重点区段!$H:$H)=12)*(三跨两临近重点区段!$A:$A=D396),0))="已取消","已取消",INDEX(三跨两临近重点区段!$H:$H,MATCH(1,(MONTH(三跨两临近重点区段!$H:$H)=12)*(三跨两临近重点区段!$A:$A=D396)*(三跨两临近重点区段!$F:$F="现存区段"),0))),"")</f>
        <v/>
      </c>
      <c r="AF396" s="72" t="str">
        <f t="array" ref="AF396">IFERROR(IF(INDEX(三跨两临近重点区段!$F:$F,MATCH(1,(MONTH(三跨两临近重点区段!$H:$H)=12)*(三跨两临近重点区段!$A:$A=D396),0))="已取消","已取消",INDEX(三跨两临近重点区段!$I:$I,MATCH(1,(MONTH(三跨两临近重点区段!$H:$H)=12)*(三跨两临近重点区段!$A:$A=D396)*(三跨两临近重点区段!$F:$F="现存区段"),0))),"")</f>
        <v/>
      </c>
      <c r="AH396" t="e">
        <f t="array" ref="AH396">INDEX(三跨两临近重点区段!$G:$G,MATCH(D396,三跨两临近重点区段!$A:$A,0))</f>
        <v>#N/A</v>
      </c>
    </row>
    <row r="397" ht="14.25" spans="1:34">
      <c r="A397" s="263" t="s">
        <v>119</v>
      </c>
      <c r="B397" s="264" t="s">
        <v>2698</v>
      </c>
      <c r="C397" s="263" t="s">
        <v>2120</v>
      </c>
      <c r="D397" s="263" t="s">
        <v>2748</v>
      </c>
      <c r="E397" s="265" t="s">
        <v>2115</v>
      </c>
      <c r="F397" s="264" t="s">
        <v>125</v>
      </c>
      <c r="G397" s="263" t="s">
        <v>2116</v>
      </c>
      <c r="H397" s="263" t="s">
        <v>1186</v>
      </c>
      <c r="I397" s="288"/>
      <c r="J397" s="196"/>
      <c r="K397" s="196"/>
      <c r="L397" s="196"/>
      <c r="M397" s="270"/>
      <c r="N397" s="270"/>
      <c r="O397" s="33"/>
      <c r="P397" s="107"/>
      <c r="Q397" s="279"/>
      <c r="R397" s="279"/>
      <c r="S397" s="282">
        <v>45446.4833333333</v>
      </c>
      <c r="T397" s="279" t="s">
        <v>2117</v>
      </c>
      <c r="U397" s="268" t="str">
        <f t="array" ref="U397">IFERROR(IF(INDEX(三跨两临近重点区段!$F:$F,MATCH(1,(MONTH(三跨两临近重点区段!$H:$H)=7)*(三跨两临近重点区段!$A:$A=D397),0))="已取消","已取消",INDEX(三跨两临近重点区段!$H:$H,MATCH(1,(MONTH(三跨两临近重点区段!$H:$H)=7)*(三跨两临近重点区段!$A:$A=D397)*(三跨两临近重点区段!$F:$F="现存区段"),0))),"")</f>
        <v/>
      </c>
      <c r="V397" s="232" t="str">
        <f t="array" ref="V397">IFERROR(IF(INDEX(三跨两临近重点区段!$F:$F,MATCH(1,(MONTH(三跨两临近重点区段!$H:$H)=7)*(三跨两临近重点区段!$A:$A=D397),0))="已取消","已取消",INDEX(三跨两临近重点区段!$I:$I,MATCH(1,(MONTH(三跨两临近重点区段!$H:$H)=7)*(三跨两临近重点区段!$A:$A=D397)*(三跨两临近重点区段!$F:$F="现存区段"),0))),"")</f>
        <v/>
      </c>
      <c r="W397" s="268" t="str">
        <f t="array" ref="W397">IFERROR(IF(INDEX(三跨两临近重点区段!$F:$F,MATCH(1,(MONTH(三跨两临近重点区段!$H:$H)=8)*(三跨两临近重点区段!$A:$A=D397),0))="已取消","已取消",INDEX(三跨两临近重点区段!$H:$H,MATCH(1,(MONTH(三跨两临近重点区段!$H:$H)=8)*(三跨两临近重点区段!$A:$A=D397)*(三跨两临近重点区段!$F:$F="现存区段"),0))),"")</f>
        <v/>
      </c>
      <c r="X397" s="232" t="str">
        <f t="array" ref="X397">IFERROR(IF(INDEX(三跨两临近重点区段!$F:$F,MATCH(1,(MONTH(三跨两临近重点区段!$H:$H)=8)*(三跨两临近重点区段!$A:$A=D397),0))="已取消","已取消",INDEX(三跨两临近重点区段!$I:$I,MATCH(1,(MONTH(三跨两临近重点区段!$H:$H)=8)*(三跨两临近重点区段!$A:$A=D397)*(三跨两临近重点区段!$F:$F="现存区段"),0))),"")</f>
        <v/>
      </c>
      <c r="Y397" s="268" t="str">
        <f t="array" ref="Y397">IFERROR(IF(INDEX(三跨两临近重点区段!$F:$F,MATCH(1,(MONTH(三跨两临近重点区段!$H:$H)=9)*(三跨两临近重点区段!$A:$A=D397),0))="已取消","已取消",INDEX(三跨两临近重点区段!$H:$H,MATCH(1,(MONTH(三跨两临近重点区段!$H:$H)=9)*(三跨两临近重点区段!$A:$A=D397)*(三跨两临近重点区段!$F:$F="现存区段"),0))),"")</f>
        <v/>
      </c>
      <c r="Z397" s="232" t="str">
        <f t="array" ref="Z397">IFERROR(IF(INDEX(三跨两临近重点区段!$F:$F,MATCH(1,(MONTH(三跨两临近重点区段!$H:$H)=9)*(三跨两临近重点区段!$A:$A=D397),0))="已取消","已取消",INDEX(三跨两临近重点区段!$I:$I,MATCH(1,(MONTH(三跨两临近重点区段!$H:$H)=9)*(三跨两临近重点区段!$A:$A=D397)*(三跨两临近重点区段!$F:$F="现存区段"),0))),"")</f>
        <v/>
      </c>
      <c r="AA397" s="268" t="str">
        <f t="array" ref="AA397">IFERROR(IF(INDEX(三跨两临近重点区段!$F:$F,MATCH(1,(MONTH(三跨两临近重点区段!$H:$H)=10)*(三跨两临近重点区段!$A:$A=D397),0))="已取消","已取消",INDEX(三跨两临近重点区段!$H:$H,MATCH(1,(MONTH(三跨两临近重点区段!$H:$H)=10)*(三跨两临近重点区段!$A:$A=D397)*(三跨两临近重点区段!$F:$F="现存区段"),0))),"")</f>
        <v/>
      </c>
      <c r="AB397" s="72" t="str">
        <f t="array" ref="AB397">IFERROR(IF(INDEX(三跨两临近重点区段!$F:$F,MATCH(1,(MONTH(三跨两临近重点区段!$H:$H)=10)*(三跨两临近重点区段!$A:$A=D397),0))="已取消","已取消",INDEX(三跨两临近重点区段!$I:$I,MATCH(1,(MONTH(三跨两临近重点区段!$H:$H)=10)*(三跨两临近重点区段!$A:$A=D397)*(三跨两临近重点区段!$F:$F="现存区段"),0))),"")</f>
        <v/>
      </c>
      <c r="AC397" s="284" t="str">
        <f t="array" ref="AC397">IFERROR(IF(INDEX(三跨两临近重点区段!$F:$F,MATCH(1,(MONTH(三跨两临近重点区段!$H:$H)=11)*(三跨两临近重点区段!$A:$A=D397),0))="已取消","已取消",INDEX(三跨两临近重点区段!$H:$H,MATCH(1,(MONTH(三跨两临近重点区段!$H:$H)=11)*(三跨两临近重点区段!$A:$A=D397)*(三跨两临近重点区段!$F:$F="现存区段"),0))),"")</f>
        <v/>
      </c>
      <c r="AD397" s="72" t="str">
        <f t="array" ref="AD397">IFERROR(IF(INDEX(三跨两临近重点区段!$F:$F,MATCH(1,(MONTH(三跨两临近重点区段!$H:$H)=11)*(三跨两临近重点区段!$A:$A=D397),0))="已取消","已取消",INDEX(三跨两临近重点区段!$I:$I,MATCH(1,(MONTH(三跨两临近重点区段!$H:$H)=11)*(三跨两临近重点区段!$A:$A=D397)*(三跨两临近重点区段!$F:$F="现存区段"),0))),"")</f>
        <v/>
      </c>
      <c r="AE397" s="284" t="str">
        <f t="array" ref="AE397">IFERROR(IF(INDEX(三跨两临近重点区段!$F:$F,MATCH(1,(MONTH(三跨两临近重点区段!$H:$H)=12)*(三跨两临近重点区段!$A:$A=D397),0))="已取消","已取消",INDEX(三跨两临近重点区段!$H:$H,MATCH(1,(MONTH(三跨两临近重点区段!$H:$H)=12)*(三跨两临近重点区段!$A:$A=D397)*(三跨两临近重点区段!$F:$F="现存区段"),0))),"")</f>
        <v/>
      </c>
      <c r="AF397" s="72" t="str">
        <f t="array" ref="AF397">IFERROR(IF(INDEX(三跨两临近重点区段!$F:$F,MATCH(1,(MONTH(三跨两临近重点区段!$H:$H)=12)*(三跨两临近重点区段!$A:$A=D397),0))="已取消","已取消",INDEX(三跨两临近重点区段!$I:$I,MATCH(1,(MONTH(三跨两临近重点区段!$H:$H)=12)*(三跨两临近重点区段!$A:$A=D397)*(三跨两临近重点区段!$F:$F="现存区段"),0))),"")</f>
        <v/>
      </c>
      <c r="AH397" t="e">
        <f t="array" ref="AH397">INDEX(三跨两临近重点区段!$G:$G,MATCH(D397,三跨两临近重点区段!$A:$A,0))</f>
        <v>#N/A</v>
      </c>
    </row>
    <row r="398" ht="14.25" spans="1:34">
      <c r="A398" s="263" t="s">
        <v>363</v>
      </c>
      <c r="B398" s="264" t="s">
        <v>2749</v>
      </c>
      <c r="C398" s="263" t="s">
        <v>2172</v>
      </c>
      <c r="D398" s="263" t="s">
        <v>2750</v>
      </c>
      <c r="E398" s="265" t="s">
        <v>2449</v>
      </c>
      <c r="F398" s="264" t="s">
        <v>125</v>
      </c>
      <c r="G398" s="263" t="s">
        <v>2452</v>
      </c>
      <c r="H398" s="263" t="s">
        <v>1492</v>
      </c>
      <c r="I398" s="288"/>
      <c r="J398" s="196"/>
      <c r="K398" s="196"/>
      <c r="L398" s="196"/>
      <c r="M398" s="270"/>
      <c r="N398" s="270"/>
      <c r="O398" s="33"/>
      <c r="P398" s="107"/>
      <c r="Q398" s="279"/>
      <c r="R398" s="279"/>
      <c r="S398" s="278">
        <v>45462</v>
      </c>
      <c r="T398" s="279" t="s">
        <v>2117</v>
      </c>
      <c r="U398" s="268" t="str">
        <f t="array" ref="U398">IFERROR(IF(INDEX(三跨两临近重点区段!$F:$F,MATCH(1,(MONTH(三跨两临近重点区段!$H:$H)=7)*(三跨两临近重点区段!$A:$A=D398),0))="已取消","已取消",INDEX(三跨两临近重点区段!$H:$H,MATCH(1,(MONTH(三跨两临近重点区段!$H:$H)=7)*(三跨两临近重点区段!$A:$A=D398)*(三跨两临近重点区段!$F:$F="现存区段"),0))),"")</f>
        <v/>
      </c>
      <c r="V398" s="232" t="str">
        <f t="array" ref="V398">IFERROR(IF(INDEX(三跨两临近重点区段!$F:$F,MATCH(1,(MONTH(三跨两临近重点区段!$H:$H)=7)*(三跨两临近重点区段!$A:$A=D398),0))="已取消","已取消",INDEX(三跨两临近重点区段!$I:$I,MATCH(1,(MONTH(三跨两临近重点区段!$H:$H)=7)*(三跨两临近重点区段!$A:$A=D398)*(三跨两临近重点区段!$F:$F="现存区段"),0))),"")</f>
        <v/>
      </c>
      <c r="W398" s="268" t="str">
        <f t="array" ref="W398">IFERROR(IF(INDEX(三跨两临近重点区段!$F:$F,MATCH(1,(MONTH(三跨两临近重点区段!$H:$H)=8)*(三跨两临近重点区段!$A:$A=D398),0))="已取消","已取消",INDEX(三跨两临近重点区段!$H:$H,MATCH(1,(MONTH(三跨两临近重点区段!$H:$H)=8)*(三跨两临近重点区段!$A:$A=D398)*(三跨两临近重点区段!$F:$F="现存区段"),0))),"")</f>
        <v/>
      </c>
      <c r="X398" s="232" t="str">
        <f t="array" ref="X398">IFERROR(IF(INDEX(三跨两临近重点区段!$F:$F,MATCH(1,(MONTH(三跨两临近重点区段!$H:$H)=8)*(三跨两临近重点区段!$A:$A=D398),0))="已取消","已取消",INDEX(三跨两临近重点区段!$I:$I,MATCH(1,(MONTH(三跨两临近重点区段!$H:$H)=8)*(三跨两临近重点区段!$A:$A=D398)*(三跨两临近重点区段!$F:$F="现存区段"),0))),"")</f>
        <v/>
      </c>
      <c r="Y398" s="268" t="str">
        <f t="array" ref="Y398">IFERROR(IF(INDEX(三跨两临近重点区段!$F:$F,MATCH(1,(MONTH(三跨两临近重点区段!$H:$H)=9)*(三跨两临近重点区段!$A:$A=D398),0))="已取消","已取消",INDEX(三跨两临近重点区段!$H:$H,MATCH(1,(MONTH(三跨两临近重点区段!$H:$H)=9)*(三跨两临近重点区段!$A:$A=D398)*(三跨两临近重点区段!$F:$F="现存区段"),0))),"")</f>
        <v/>
      </c>
      <c r="Z398" s="232" t="str">
        <f t="array" ref="Z398">IFERROR(IF(INDEX(三跨两临近重点区段!$F:$F,MATCH(1,(MONTH(三跨两临近重点区段!$H:$H)=9)*(三跨两临近重点区段!$A:$A=D398),0))="已取消","已取消",INDEX(三跨两临近重点区段!$I:$I,MATCH(1,(MONTH(三跨两临近重点区段!$H:$H)=9)*(三跨两临近重点区段!$A:$A=D398)*(三跨两临近重点区段!$F:$F="现存区段"),0))),"")</f>
        <v/>
      </c>
      <c r="AA398" s="268" t="str">
        <f t="array" ref="AA398">IFERROR(IF(INDEX(三跨两临近重点区段!$F:$F,MATCH(1,(MONTH(三跨两临近重点区段!$H:$H)=10)*(三跨两临近重点区段!$A:$A=D398),0))="已取消","已取消",INDEX(三跨两临近重点区段!$H:$H,MATCH(1,(MONTH(三跨两临近重点区段!$H:$H)=10)*(三跨两临近重点区段!$A:$A=D398)*(三跨两临近重点区段!$F:$F="现存区段"),0))),"")</f>
        <v/>
      </c>
      <c r="AB398" s="72" t="str">
        <f t="array" ref="AB398">IFERROR(IF(INDEX(三跨两临近重点区段!$F:$F,MATCH(1,(MONTH(三跨两临近重点区段!$H:$H)=10)*(三跨两临近重点区段!$A:$A=D398),0))="已取消","已取消",INDEX(三跨两临近重点区段!$I:$I,MATCH(1,(MONTH(三跨两临近重点区段!$H:$H)=10)*(三跨两临近重点区段!$A:$A=D398)*(三跨两临近重点区段!$F:$F="现存区段"),0))),"")</f>
        <v/>
      </c>
      <c r="AC398" s="284" t="str">
        <f t="array" ref="AC398">IFERROR(IF(INDEX(三跨两临近重点区段!$F:$F,MATCH(1,(MONTH(三跨两临近重点区段!$H:$H)=11)*(三跨两临近重点区段!$A:$A=D398),0))="已取消","已取消",INDEX(三跨两临近重点区段!$H:$H,MATCH(1,(MONTH(三跨两临近重点区段!$H:$H)=11)*(三跨两临近重点区段!$A:$A=D398)*(三跨两临近重点区段!$F:$F="现存区段"),0))),"")</f>
        <v/>
      </c>
      <c r="AD398" s="72" t="str">
        <f t="array" ref="AD398">IFERROR(IF(INDEX(三跨两临近重点区段!$F:$F,MATCH(1,(MONTH(三跨两临近重点区段!$H:$H)=11)*(三跨两临近重点区段!$A:$A=D398),0))="已取消","已取消",INDEX(三跨两临近重点区段!$I:$I,MATCH(1,(MONTH(三跨两临近重点区段!$H:$H)=11)*(三跨两临近重点区段!$A:$A=D398)*(三跨两临近重点区段!$F:$F="现存区段"),0))),"")</f>
        <v/>
      </c>
      <c r="AE398" s="284" t="str">
        <f t="array" ref="AE398">IFERROR(IF(INDEX(三跨两临近重点区段!$F:$F,MATCH(1,(MONTH(三跨两临近重点区段!$H:$H)=12)*(三跨两临近重点区段!$A:$A=D398),0))="已取消","已取消",INDEX(三跨两临近重点区段!$H:$H,MATCH(1,(MONTH(三跨两临近重点区段!$H:$H)=12)*(三跨两临近重点区段!$A:$A=D398)*(三跨两临近重点区段!$F:$F="现存区段"),0))),"")</f>
        <v/>
      </c>
      <c r="AF398" s="72" t="str">
        <f t="array" ref="AF398">IFERROR(IF(INDEX(三跨两临近重点区段!$F:$F,MATCH(1,(MONTH(三跨两临近重点区段!$H:$H)=12)*(三跨两临近重点区段!$A:$A=D398),0))="已取消","已取消",INDEX(三跨两临近重点区段!$I:$I,MATCH(1,(MONTH(三跨两临近重点区段!$H:$H)=12)*(三跨两临近重点区段!$A:$A=D398)*(三跨两临近重点区段!$F:$F="现存区段"),0))),"")</f>
        <v/>
      </c>
      <c r="AH398" t="e">
        <f t="array" ref="AH398">INDEX(三跨两临近重点区段!$G:$G,MATCH(D398,三跨两临近重点区段!$A:$A,0))</f>
        <v>#N/A</v>
      </c>
    </row>
    <row r="399" ht="14.25" spans="1:34">
      <c r="A399" s="263" t="s">
        <v>363</v>
      </c>
      <c r="B399" s="264" t="s">
        <v>2751</v>
      </c>
      <c r="C399" s="263" t="s">
        <v>2172</v>
      </c>
      <c r="D399" s="263" t="s">
        <v>2752</v>
      </c>
      <c r="E399" s="265" t="s">
        <v>2449</v>
      </c>
      <c r="F399" s="264" t="s">
        <v>125</v>
      </c>
      <c r="G399" s="263" t="s">
        <v>2452</v>
      </c>
      <c r="H399" s="263" t="s">
        <v>1492</v>
      </c>
      <c r="I399" s="288"/>
      <c r="J399" s="196"/>
      <c r="K399" s="196"/>
      <c r="L399" s="196"/>
      <c r="M399" s="270"/>
      <c r="N399" s="270"/>
      <c r="O399" s="33"/>
      <c r="P399" s="107"/>
      <c r="Q399" s="279"/>
      <c r="R399" s="279"/>
      <c r="S399" s="278">
        <v>45462</v>
      </c>
      <c r="T399" s="279" t="s">
        <v>2117</v>
      </c>
      <c r="U399" s="268" t="str">
        <f t="array" ref="U399">IFERROR(IF(INDEX(三跨两临近重点区段!$F:$F,MATCH(1,(MONTH(三跨两临近重点区段!$H:$H)=7)*(三跨两临近重点区段!$A:$A=D399),0))="已取消","已取消",INDEX(三跨两临近重点区段!$H:$H,MATCH(1,(MONTH(三跨两临近重点区段!$H:$H)=7)*(三跨两临近重点区段!$A:$A=D399)*(三跨两临近重点区段!$F:$F="现存区段"),0))),"")</f>
        <v/>
      </c>
      <c r="V399" s="232" t="str">
        <f t="array" ref="V399">IFERROR(IF(INDEX(三跨两临近重点区段!$F:$F,MATCH(1,(MONTH(三跨两临近重点区段!$H:$H)=7)*(三跨两临近重点区段!$A:$A=D399),0))="已取消","已取消",INDEX(三跨两临近重点区段!$I:$I,MATCH(1,(MONTH(三跨两临近重点区段!$H:$H)=7)*(三跨两临近重点区段!$A:$A=D399)*(三跨两临近重点区段!$F:$F="现存区段"),0))),"")</f>
        <v/>
      </c>
      <c r="W399" s="268" t="str">
        <f t="array" ref="W399">IFERROR(IF(INDEX(三跨两临近重点区段!$F:$F,MATCH(1,(MONTH(三跨两临近重点区段!$H:$H)=8)*(三跨两临近重点区段!$A:$A=D399),0))="已取消","已取消",INDEX(三跨两临近重点区段!$H:$H,MATCH(1,(MONTH(三跨两临近重点区段!$H:$H)=8)*(三跨两临近重点区段!$A:$A=D399)*(三跨两临近重点区段!$F:$F="现存区段"),0))),"")</f>
        <v/>
      </c>
      <c r="X399" s="232" t="str">
        <f t="array" ref="X399">IFERROR(IF(INDEX(三跨两临近重点区段!$F:$F,MATCH(1,(MONTH(三跨两临近重点区段!$H:$H)=8)*(三跨两临近重点区段!$A:$A=D399),0))="已取消","已取消",INDEX(三跨两临近重点区段!$I:$I,MATCH(1,(MONTH(三跨两临近重点区段!$H:$H)=8)*(三跨两临近重点区段!$A:$A=D399)*(三跨两临近重点区段!$F:$F="现存区段"),0))),"")</f>
        <v/>
      </c>
      <c r="Y399" s="268" t="str">
        <f t="array" ref="Y399">IFERROR(IF(INDEX(三跨两临近重点区段!$F:$F,MATCH(1,(MONTH(三跨两临近重点区段!$H:$H)=9)*(三跨两临近重点区段!$A:$A=D399),0))="已取消","已取消",INDEX(三跨两临近重点区段!$H:$H,MATCH(1,(MONTH(三跨两临近重点区段!$H:$H)=9)*(三跨两临近重点区段!$A:$A=D399)*(三跨两临近重点区段!$F:$F="现存区段"),0))),"")</f>
        <v/>
      </c>
      <c r="Z399" s="232" t="str">
        <f t="array" ref="Z399">IFERROR(IF(INDEX(三跨两临近重点区段!$F:$F,MATCH(1,(MONTH(三跨两临近重点区段!$H:$H)=9)*(三跨两临近重点区段!$A:$A=D399),0))="已取消","已取消",INDEX(三跨两临近重点区段!$I:$I,MATCH(1,(MONTH(三跨两临近重点区段!$H:$H)=9)*(三跨两临近重点区段!$A:$A=D399)*(三跨两临近重点区段!$F:$F="现存区段"),0))),"")</f>
        <v/>
      </c>
      <c r="AA399" s="268" t="str">
        <f t="array" ref="AA399">IFERROR(IF(INDEX(三跨两临近重点区段!$F:$F,MATCH(1,(MONTH(三跨两临近重点区段!$H:$H)=10)*(三跨两临近重点区段!$A:$A=D399),0))="已取消","已取消",INDEX(三跨两临近重点区段!$H:$H,MATCH(1,(MONTH(三跨两临近重点区段!$H:$H)=10)*(三跨两临近重点区段!$A:$A=D399)*(三跨两临近重点区段!$F:$F="现存区段"),0))),"")</f>
        <v/>
      </c>
      <c r="AB399" s="72" t="str">
        <f t="array" ref="AB399">IFERROR(IF(INDEX(三跨两临近重点区段!$F:$F,MATCH(1,(MONTH(三跨两临近重点区段!$H:$H)=10)*(三跨两临近重点区段!$A:$A=D399),0))="已取消","已取消",INDEX(三跨两临近重点区段!$I:$I,MATCH(1,(MONTH(三跨两临近重点区段!$H:$H)=10)*(三跨两临近重点区段!$A:$A=D399)*(三跨两临近重点区段!$F:$F="现存区段"),0))),"")</f>
        <v/>
      </c>
      <c r="AC399" s="284" t="str">
        <f t="array" ref="AC399">IFERROR(IF(INDEX(三跨两临近重点区段!$F:$F,MATCH(1,(MONTH(三跨两临近重点区段!$H:$H)=11)*(三跨两临近重点区段!$A:$A=D399),0))="已取消","已取消",INDEX(三跨两临近重点区段!$H:$H,MATCH(1,(MONTH(三跨两临近重点区段!$H:$H)=11)*(三跨两临近重点区段!$A:$A=D399)*(三跨两临近重点区段!$F:$F="现存区段"),0))),"")</f>
        <v/>
      </c>
      <c r="AD399" s="72" t="str">
        <f t="array" ref="AD399">IFERROR(IF(INDEX(三跨两临近重点区段!$F:$F,MATCH(1,(MONTH(三跨两临近重点区段!$H:$H)=11)*(三跨两临近重点区段!$A:$A=D399),0))="已取消","已取消",INDEX(三跨两临近重点区段!$I:$I,MATCH(1,(MONTH(三跨两临近重点区段!$H:$H)=11)*(三跨两临近重点区段!$A:$A=D399)*(三跨两临近重点区段!$F:$F="现存区段"),0))),"")</f>
        <v/>
      </c>
      <c r="AE399" s="284" t="str">
        <f t="array" ref="AE399">IFERROR(IF(INDEX(三跨两临近重点区段!$F:$F,MATCH(1,(MONTH(三跨两临近重点区段!$H:$H)=12)*(三跨两临近重点区段!$A:$A=D399),0))="已取消","已取消",INDEX(三跨两临近重点区段!$H:$H,MATCH(1,(MONTH(三跨两临近重点区段!$H:$H)=12)*(三跨两临近重点区段!$A:$A=D399)*(三跨两临近重点区段!$F:$F="现存区段"),0))),"")</f>
        <v/>
      </c>
      <c r="AF399" s="72" t="str">
        <f t="array" ref="AF399">IFERROR(IF(INDEX(三跨两临近重点区段!$F:$F,MATCH(1,(MONTH(三跨两临近重点区段!$H:$H)=12)*(三跨两临近重点区段!$A:$A=D399),0))="已取消","已取消",INDEX(三跨两临近重点区段!$I:$I,MATCH(1,(MONTH(三跨两临近重点区段!$H:$H)=12)*(三跨两临近重点区段!$A:$A=D399)*(三跨两临近重点区段!$F:$F="现存区段"),0))),"")</f>
        <v/>
      </c>
      <c r="AH399" t="e">
        <f t="array" ref="AH399">INDEX(三跨两临近重点区段!$G:$G,MATCH(D399,三跨两临近重点区段!$A:$A,0))</f>
        <v>#N/A</v>
      </c>
    </row>
    <row r="400" ht="14.25" spans="1:34">
      <c r="A400" s="263" t="s">
        <v>150</v>
      </c>
      <c r="B400" s="264" t="s">
        <v>2753</v>
      </c>
      <c r="C400" s="263" t="s">
        <v>2161</v>
      </c>
      <c r="D400" s="263" t="s">
        <v>2754</v>
      </c>
      <c r="E400" s="265" t="s">
        <v>2449</v>
      </c>
      <c r="F400" s="264" t="s">
        <v>125</v>
      </c>
      <c r="G400" s="263" t="s">
        <v>1757</v>
      </c>
      <c r="H400" s="263" t="s">
        <v>1757</v>
      </c>
      <c r="I400" s="288"/>
      <c r="J400" s="196"/>
      <c r="K400" s="196"/>
      <c r="L400" s="196"/>
      <c r="M400" s="270"/>
      <c r="N400" s="270"/>
      <c r="O400" s="33"/>
      <c r="P400" s="107"/>
      <c r="Q400" s="279"/>
      <c r="R400" s="279"/>
      <c r="S400" s="278">
        <v>45462</v>
      </c>
      <c r="T400" s="279" t="s">
        <v>2117</v>
      </c>
      <c r="U400" s="268" t="str">
        <f t="array" ref="U400">IFERROR(IF(INDEX(三跨两临近重点区段!$F:$F,MATCH(1,(MONTH(三跨两临近重点区段!$H:$H)=7)*(三跨两临近重点区段!$A:$A=D400),0))="已取消","已取消",INDEX(三跨两临近重点区段!$H:$H,MATCH(1,(MONTH(三跨两临近重点区段!$H:$H)=7)*(三跨两临近重点区段!$A:$A=D400)*(三跨两临近重点区段!$F:$F="现存区段"),0))),"")</f>
        <v/>
      </c>
      <c r="V400" s="232" t="str">
        <f t="array" ref="V400">IFERROR(IF(INDEX(三跨两临近重点区段!$F:$F,MATCH(1,(MONTH(三跨两临近重点区段!$H:$H)=7)*(三跨两临近重点区段!$A:$A=D400),0))="已取消","已取消",INDEX(三跨两临近重点区段!$I:$I,MATCH(1,(MONTH(三跨两临近重点区段!$H:$H)=7)*(三跨两临近重点区段!$A:$A=D400)*(三跨两临近重点区段!$F:$F="现存区段"),0))),"")</f>
        <v/>
      </c>
      <c r="W400" s="268" t="str">
        <f t="array" ref="W400">IFERROR(IF(INDEX(三跨两临近重点区段!$F:$F,MATCH(1,(MONTH(三跨两临近重点区段!$H:$H)=8)*(三跨两临近重点区段!$A:$A=D400),0))="已取消","已取消",INDEX(三跨两临近重点区段!$H:$H,MATCH(1,(MONTH(三跨两临近重点区段!$H:$H)=8)*(三跨两临近重点区段!$A:$A=D400)*(三跨两临近重点区段!$F:$F="现存区段"),0))),"")</f>
        <v/>
      </c>
      <c r="X400" s="232" t="str">
        <f t="array" ref="X400">IFERROR(IF(INDEX(三跨两临近重点区段!$F:$F,MATCH(1,(MONTH(三跨两临近重点区段!$H:$H)=8)*(三跨两临近重点区段!$A:$A=D400),0))="已取消","已取消",INDEX(三跨两临近重点区段!$I:$I,MATCH(1,(MONTH(三跨两临近重点区段!$H:$H)=8)*(三跨两临近重点区段!$A:$A=D400)*(三跨两临近重点区段!$F:$F="现存区段"),0))),"")</f>
        <v/>
      </c>
      <c r="Y400" s="268" t="str">
        <f t="array" ref="Y400">IFERROR(IF(INDEX(三跨两临近重点区段!$F:$F,MATCH(1,(MONTH(三跨两临近重点区段!$H:$H)=9)*(三跨两临近重点区段!$A:$A=D400),0))="已取消","已取消",INDEX(三跨两临近重点区段!$H:$H,MATCH(1,(MONTH(三跨两临近重点区段!$H:$H)=9)*(三跨两临近重点区段!$A:$A=D400)*(三跨两临近重点区段!$F:$F="现存区段"),0))),"")</f>
        <v/>
      </c>
      <c r="Z400" s="232" t="str">
        <f t="array" ref="Z400">IFERROR(IF(INDEX(三跨两临近重点区段!$F:$F,MATCH(1,(MONTH(三跨两临近重点区段!$H:$H)=9)*(三跨两临近重点区段!$A:$A=D400),0))="已取消","已取消",INDEX(三跨两临近重点区段!$I:$I,MATCH(1,(MONTH(三跨两临近重点区段!$H:$H)=9)*(三跨两临近重点区段!$A:$A=D400)*(三跨两临近重点区段!$F:$F="现存区段"),0))),"")</f>
        <v/>
      </c>
      <c r="AA400" s="268" t="str">
        <f t="array" ref="AA400">IFERROR(IF(INDEX(三跨两临近重点区段!$F:$F,MATCH(1,(MONTH(三跨两临近重点区段!$H:$H)=10)*(三跨两临近重点区段!$A:$A=D400),0))="已取消","已取消",INDEX(三跨两临近重点区段!$H:$H,MATCH(1,(MONTH(三跨两临近重点区段!$H:$H)=10)*(三跨两临近重点区段!$A:$A=D400)*(三跨两临近重点区段!$F:$F="现存区段"),0))),"")</f>
        <v/>
      </c>
      <c r="AB400" s="72" t="str">
        <f t="array" ref="AB400">IFERROR(IF(INDEX(三跨两临近重点区段!$F:$F,MATCH(1,(MONTH(三跨两临近重点区段!$H:$H)=10)*(三跨两临近重点区段!$A:$A=D400),0))="已取消","已取消",INDEX(三跨两临近重点区段!$I:$I,MATCH(1,(MONTH(三跨两临近重点区段!$H:$H)=10)*(三跨两临近重点区段!$A:$A=D400)*(三跨两临近重点区段!$F:$F="现存区段"),0))),"")</f>
        <v/>
      </c>
      <c r="AC400" s="284" t="str">
        <f t="array" ref="AC400">IFERROR(IF(INDEX(三跨两临近重点区段!$F:$F,MATCH(1,(MONTH(三跨两临近重点区段!$H:$H)=11)*(三跨两临近重点区段!$A:$A=D400),0))="已取消","已取消",INDEX(三跨两临近重点区段!$H:$H,MATCH(1,(MONTH(三跨两临近重点区段!$H:$H)=11)*(三跨两临近重点区段!$A:$A=D400)*(三跨两临近重点区段!$F:$F="现存区段"),0))),"")</f>
        <v/>
      </c>
      <c r="AD400" s="72" t="str">
        <f t="array" ref="AD400">IFERROR(IF(INDEX(三跨两临近重点区段!$F:$F,MATCH(1,(MONTH(三跨两临近重点区段!$H:$H)=11)*(三跨两临近重点区段!$A:$A=D400),0))="已取消","已取消",INDEX(三跨两临近重点区段!$I:$I,MATCH(1,(MONTH(三跨两临近重点区段!$H:$H)=11)*(三跨两临近重点区段!$A:$A=D400)*(三跨两临近重点区段!$F:$F="现存区段"),0))),"")</f>
        <v/>
      </c>
      <c r="AE400" s="284" t="str">
        <f t="array" ref="AE400">IFERROR(IF(INDEX(三跨两临近重点区段!$F:$F,MATCH(1,(MONTH(三跨两临近重点区段!$H:$H)=12)*(三跨两临近重点区段!$A:$A=D400),0))="已取消","已取消",INDEX(三跨两临近重点区段!$H:$H,MATCH(1,(MONTH(三跨两临近重点区段!$H:$H)=12)*(三跨两临近重点区段!$A:$A=D400)*(三跨两临近重点区段!$F:$F="现存区段"),0))),"")</f>
        <v/>
      </c>
      <c r="AF400" s="72" t="str">
        <f t="array" ref="AF400">IFERROR(IF(INDEX(三跨两临近重点区段!$F:$F,MATCH(1,(MONTH(三跨两临近重点区段!$H:$H)=12)*(三跨两临近重点区段!$A:$A=D400),0))="已取消","已取消",INDEX(三跨两临近重点区段!$I:$I,MATCH(1,(MONTH(三跨两临近重点区段!$H:$H)=12)*(三跨两临近重点区段!$A:$A=D400)*(三跨两临近重点区段!$F:$F="现存区段"),0))),"")</f>
        <v/>
      </c>
      <c r="AH400" t="e">
        <f t="array" ref="AH400">INDEX(三跨两临近重点区段!$G:$G,MATCH(D400,三跨两临近重点区段!$A:$A,0))</f>
        <v>#N/A</v>
      </c>
    </row>
    <row r="401" ht="14.25" spans="1:34">
      <c r="A401" s="263" t="s">
        <v>150</v>
      </c>
      <c r="B401" s="264" t="s">
        <v>2755</v>
      </c>
      <c r="C401" s="263" t="s">
        <v>2756</v>
      </c>
      <c r="D401" s="263" t="s">
        <v>2757</v>
      </c>
      <c r="E401" s="265" t="s">
        <v>2449</v>
      </c>
      <c r="F401" s="264" t="s">
        <v>125</v>
      </c>
      <c r="G401" s="263" t="s">
        <v>2452</v>
      </c>
      <c r="H401" s="263" t="s">
        <v>1643</v>
      </c>
      <c r="I401" s="288"/>
      <c r="J401" s="196"/>
      <c r="K401" s="196"/>
      <c r="L401" s="196"/>
      <c r="M401" s="270"/>
      <c r="N401" s="270"/>
      <c r="O401" s="33"/>
      <c r="P401" s="107"/>
      <c r="Q401" s="279"/>
      <c r="R401" s="279"/>
      <c r="S401" s="278">
        <v>45462</v>
      </c>
      <c r="T401" s="279" t="s">
        <v>2117</v>
      </c>
      <c r="U401" s="268" t="str">
        <f t="array" ref="U401">IFERROR(IF(INDEX(三跨两临近重点区段!$F:$F,MATCH(1,(MONTH(三跨两临近重点区段!$H:$H)=7)*(三跨两临近重点区段!$A:$A=D401),0))="已取消","已取消",INDEX(三跨两临近重点区段!$H:$H,MATCH(1,(MONTH(三跨两临近重点区段!$H:$H)=7)*(三跨两临近重点区段!$A:$A=D401)*(三跨两临近重点区段!$F:$F="现存区段"),0))),"")</f>
        <v/>
      </c>
      <c r="V401" s="232" t="str">
        <f t="array" ref="V401">IFERROR(IF(INDEX(三跨两临近重点区段!$F:$F,MATCH(1,(MONTH(三跨两临近重点区段!$H:$H)=7)*(三跨两临近重点区段!$A:$A=D401),0))="已取消","已取消",INDEX(三跨两临近重点区段!$I:$I,MATCH(1,(MONTH(三跨两临近重点区段!$H:$H)=7)*(三跨两临近重点区段!$A:$A=D401)*(三跨两临近重点区段!$F:$F="现存区段"),0))),"")</f>
        <v/>
      </c>
      <c r="W401" s="268" t="str">
        <f t="array" ref="W401">IFERROR(IF(INDEX(三跨两临近重点区段!$F:$F,MATCH(1,(MONTH(三跨两临近重点区段!$H:$H)=8)*(三跨两临近重点区段!$A:$A=D401),0))="已取消","已取消",INDEX(三跨两临近重点区段!$H:$H,MATCH(1,(MONTH(三跨两临近重点区段!$H:$H)=8)*(三跨两临近重点区段!$A:$A=D401)*(三跨两临近重点区段!$F:$F="现存区段"),0))),"")</f>
        <v/>
      </c>
      <c r="X401" s="232" t="str">
        <f t="array" ref="X401">IFERROR(IF(INDEX(三跨两临近重点区段!$F:$F,MATCH(1,(MONTH(三跨两临近重点区段!$H:$H)=8)*(三跨两临近重点区段!$A:$A=D401),0))="已取消","已取消",INDEX(三跨两临近重点区段!$I:$I,MATCH(1,(MONTH(三跨两临近重点区段!$H:$H)=8)*(三跨两临近重点区段!$A:$A=D401)*(三跨两临近重点区段!$F:$F="现存区段"),0))),"")</f>
        <v/>
      </c>
      <c r="Y401" s="268" t="str">
        <f t="array" ref="Y401">IFERROR(IF(INDEX(三跨两临近重点区段!$F:$F,MATCH(1,(MONTH(三跨两临近重点区段!$H:$H)=9)*(三跨两临近重点区段!$A:$A=D401),0))="已取消","已取消",INDEX(三跨两临近重点区段!$H:$H,MATCH(1,(MONTH(三跨两临近重点区段!$H:$H)=9)*(三跨两临近重点区段!$A:$A=D401)*(三跨两临近重点区段!$F:$F="现存区段"),0))),"")</f>
        <v/>
      </c>
      <c r="Z401" s="232" t="str">
        <f t="array" ref="Z401">IFERROR(IF(INDEX(三跨两临近重点区段!$F:$F,MATCH(1,(MONTH(三跨两临近重点区段!$H:$H)=9)*(三跨两临近重点区段!$A:$A=D401),0))="已取消","已取消",INDEX(三跨两临近重点区段!$I:$I,MATCH(1,(MONTH(三跨两临近重点区段!$H:$H)=9)*(三跨两临近重点区段!$A:$A=D401)*(三跨两临近重点区段!$F:$F="现存区段"),0))),"")</f>
        <v/>
      </c>
      <c r="AA401" s="268" t="str">
        <f t="array" ref="AA401">IFERROR(IF(INDEX(三跨两临近重点区段!$F:$F,MATCH(1,(MONTH(三跨两临近重点区段!$H:$H)=10)*(三跨两临近重点区段!$A:$A=D401),0))="已取消","已取消",INDEX(三跨两临近重点区段!$H:$H,MATCH(1,(MONTH(三跨两临近重点区段!$H:$H)=10)*(三跨两临近重点区段!$A:$A=D401)*(三跨两临近重点区段!$F:$F="现存区段"),0))),"")</f>
        <v/>
      </c>
      <c r="AB401" s="72" t="str">
        <f t="array" ref="AB401">IFERROR(IF(INDEX(三跨两临近重点区段!$F:$F,MATCH(1,(MONTH(三跨两临近重点区段!$H:$H)=10)*(三跨两临近重点区段!$A:$A=D401),0))="已取消","已取消",INDEX(三跨两临近重点区段!$I:$I,MATCH(1,(MONTH(三跨两临近重点区段!$H:$H)=10)*(三跨两临近重点区段!$A:$A=D401)*(三跨两临近重点区段!$F:$F="现存区段"),0))),"")</f>
        <v/>
      </c>
      <c r="AC401" s="284" t="str">
        <f t="array" ref="AC401">IFERROR(IF(INDEX(三跨两临近重点区段!$F:$F,MATCH(1,(MONTH(三跨两临近重点区段!$H:$H)=11)*(三跨两临近重点区段!$A:$A=D401),0))="已取消","已取消",INDEX(三跨两临近重点区段!$H:$H,MATCH(1,(MONTH(三跨两临近重点区段!$H:$H)=11)*(三跨两临近重点区段!$A:$A=D401)*(三跨两临近重点区段!$F:$F="现存区段"),0))),"")</f>
        <v/>
      </c>
      <c r="AD401" s="72" t="str">
        <f t="array" ref="AD401">IFERROR(IF(INDEX(三跨两临近重点区段!$F:$F,MATCH(1,(MONTH(三跨两临近重点区段!$H:$H)=11)*(三跨两临近重点区段!$A:$A=D401),0))="已取消","已取消",INDEX(三跨两临近重点区段!$I:$I,MATCH(1,(MONTH(三跨两临近重点区段!$H:$H)=11)*(三跨两临近重点区段!$A:$A=D401)*(三跨两临近重点区段!$F:$F="现存区段"),0))),"")</f>
        <v/>
      </c>
      <c r="AE401" s="284" t="str">
        <f t="array" ref="AE401">IFERROR(IF(INDEX(三跨两临近重点区段!$F:$F,MATCH(1,(MONTH(三跨两临近重点区段!$H:$H)=12)*(三跨两临近重点区段!$A:$A=D401),0))="已取消","已取消",INDEX(三跨两临近重点区段!$H:$H,MATCH(1,(MONTH(三跨两临近重点区段!$H:$H)=12)*(三跨两临近重点区段!$A:$A=D401)*(三跨两临近重点区段!$F:$F="现存区段"),0))),"")</f>
        <v/>
      </c>
      <c r="AF401" s="72" t="str">
        <f t="array" ref="AF401">IFERROR(IF(INDEX(三跨两临近重点区段!$F:$F,MATCH(1,(MONTH(三跨两临近重点区段!$H:$H)=12)*(三跨两临近重点区段!$A:$A=D401),0))="已取消","已取消",INDEX(三跨两临近重点区段!$I:$I,MATCH(1,(MONTH(三跨两临近重点区段!$H:$H)=12)*(三跨两临近重点区段!$A:$A=D401)*(三跨两临近重点区段!$F:$F="现存区段"),0))),"")</f>
        <v/>
      </c>
      <c r="AH401" t="e">
        <f t="array" ref="AH401">INDEX(三跨两临近重点区段!$G:$G,MATCH(D401,三跨两临近重点区段!$A:$A,0))</f>
        <v>#N/A</v>
      </c>
    </row>
    <row r="402" ht="14.25" spans="1:34">
      <c r="A402" s="263" t="s">
        <v>150</v>
      </c>
      <c r="B402" s="264" t="s">
        <v>2755</v>
      </c>
      <c r="C402" s="263" t="s">
        <v>2428</v>
      </c>
      <c r="D402" s="263" t="s">
        <v>2758</v>
      </c>
      <c r="E402" s="265" t="s">
        <v>2449</v>
      </c>
      <c r="F402" s="264" t="s">
        <v>125</v>
      </c>
      <c r="G402" s="263" t="s">
        <v>2452</v>
      </c>
      <c r="H402" s="263" t="s">
        <v>1643</v>
      </c>
      <c r="I402" s="288"/>
      <c r="J402" s="196"/>
      <c r="K402" s="196"/>
      <c r="L402" s="196"/>
      <c r="M402" s="270"/>
      <c r="N402" s="270"/>
      <c r="O402" s="33"/>
      <c r="P402" s="107"/>
      <c r="Q402" s="279"/>
      <c r="R402" s="279"/>
      <c r="S402" s="278">
        <v>45462</v>
      </c>
      <c r="T402" s="279" t="s">
        <v>2117</v>
      </c>
      <c r="U402" s="268" t="str">
        <f t="array" ref="U402">IFERROR(IF(INDEX(三跨两临近重点区段!$F:$F,MATCH(1,(MONTH(三跨两临近重点区段!$H:$H)=7)*(三跨两临近重点区段!$A:$A=D402),0))="已取消","已取消",INDEX(三跨两临近重点区段!$H:$H,MATCH(1,(MONTH(三跨两临近重点区段!$H:$H)=7)*(三跨两临近重点区段!$A:$A=D402)*(三跨两临近重点区段!$F:$F="现存区段"),0))),"")</f>
        <v/>
      </c>
      <c r="V402" s="232" t="str">
        <f t="array" ref="V402">IFERROR(IF(INDEX(三跨两临近重点区段!$F:$F,MATCH(1,(MONTH(三跨两临近重点区段!$H:$H)=7)*(三跨两临近重点区段!$A:$A=D402),0))="已取消","已取消",INDEX(三跨两临近重点区段!$I:$I,MATCH(1,(MONTH(三跨两临近重点区段!$H:$H)=7)*(三跨两临近重点区段!$A:$A=D402)*(三跨两临近重点区段!$F:$F="现存区段"),0))),"")</f>
        <v/>
      </c>
      <c r="W402" s="268" t="str">
        <f t="array" ref="W402">IFERROR(IF(INDEX(三跨两临近重点区段!$F:$F,MATCH(1,(MONTH(三跨两临近重点区段!$H:$H)=8)*(三跨两临近重点区段!$A:$A=D402),0))="已取消","已取消",INDEX(三跨两临近重点区段!$H:$H,MATCH(1,(MONTH(三跨两临近重点区段!$H:$H)=8)*(三跨两临近重点区段!$A:$A=D402)*(三跨两临近重点区段!$F:$F="现存区段"),0))),"")</f>
        <v/>
      </c>
      <c r="X402" s="232" t="str">
        <f t="array" ref="X402">IFERROR(IF(INDEX(三跨两临近重点区段!$F:$F,MATCH(1,(MONTH(三跨两临近重点区段!$H:$H)=8)*(三跨两临近重点区段!$A:$A=D402),0))="已取消","已取消",INDEX(三跨两临近重点区段!$I:$I,MATCH(1,(MONTH(三跨两临近重点区段!$H:$H)=8)*(三跨两临近重点区段!$A:$A=D402)*(三跨两临近重点区段!$F:$F="现存区段"),0))),"")</f>
        <v/>
      </c>
      <c r="Y402" s="268" t="str">
        <f t="array" ref="Y402">IFERROR(IF(INDEX(三跨两临近重点区段!$F:$F,MATCH(1,(MONTH(三跨两临近重点区段!$H:$H)=9)*(三跨两临近重点区段!$A:$A=D402),0))="已取消","已取消",INDEX(三跨两临近重点区段!$H:$H,MATCH(1,(MONTH(三跨两临近重点区段!$H:$H)=9)*(三跨两临近重点区段!$A:$A=D402)*(三跨两临近重点区段!$F:$F="现存区段"),0))),"")</f>
        <v/>
      </c>
      <c r="Z402" s="232" t="str">
        <f t="array" ref="Z402">IFERROR(IF(INDEX(三跨两临近重点区段!$F:$F,MATCH(1,(MONTH(三跨两临近重点区段!$H:$H)=9)*(三跨两临近重点区段!$A:$A=D402),0))="已取消","已取消",INDEX(三跨两临近重点区段!$I:$I,MATCH(1,(MONTH(三跨两临近重点区段!$H:$H)=9)*(三跨两临近重点区段!$A:$A=D402)*(三跨两临近重点区段!$F:$F="现存区段"),0))),"")</f>
        <v/>
      </c>
      <c r="AA402" s="268" t="str">
        <f t="array" ref="AA402">IFERROR(IF(INDEX(三跨两临近重点区段!$F:$F,MATCH(1,(MONTH(三跨两临近重点区段!$H:$H)=10)*(三跨两临近重点区段!$A:$A=D402),0))="已取消","已取消",INDEX(三跨两临近重点区段!$H:$H,MATCH(1,(MONTH(三跨两临近重点区段!$H:$H)=10)*(三跨两临近重点区段!$A:$A=D402)*(三跨两临近重点区段!$F:$F="现存区段"),0))),"")</f>
        <v/>
      </c>
      <c r="AB402" s="72" t="str">
        <f t="array" ref="AB402">IFERROR(IF(INDEX(三跨两临近重点区段!$F:$F,MATCH(1,(MONTH(三跨两临近重点区段!$H:$H)=10)*(三跨两临近重点区段!$A:$A=D402),0))="已取消","已取消",INDEX(三跨两临近重点区段!$I:$I,MATCH(1,(MONTH(三跨两临近重点区段!$H:$H)=10)*(三跨两临近重点区段!$A:$A=D402)*(三跨两临近重点区段!$F:$F="现存区段"),0))),"")</f>
        <v/>
      </c>
      <c r="AC402" s="284" t="str">
        <f t="array" ref="AC402">IFERROR(IF(INDEX(三跨两临近重点区段!$F:$F,MATCH(1,(MONTH(三跨两临近重点区段!$H:$H)=11)*(三跨两临近重点区段!$A:$A=D402),0))="已取消","已取消",INDEX(三跨两临近重点区段!$H:$H,MATCH(1,(MONTH(三跨两临近重点区段!$H:$H)=11)*(三跨两临近重点区段!$A:$A=D402)*(三跨两临近重点区段!$F:$F="现存区段"),0))),"")</f>
        <v/>
      </c>
      <c r="AD402" s="72" t="str">
        <f t="array" ref="AD402">IFERROR(IF(INDEX(三跨两临近重点区段!$F:$F,MATCH(1,(MONTH(三跨两临近重点区段!$H:$H)=11)*(三跨两临近重点区段!$A:$A=D402),0))="已取消","已取消",INDEX(三跨两临近重点区段!$I:$I,MATCH(1,(MONTH(三跨两临近重点区段!$H:$H)=11)*(三跨两临近重点区段!$A:$A=D402)*(三跨两临近重点区段!$F:$F="现存区段"),0))),"")</f>
        <v/>
      </c>
      <c r="AE402" s="284" t="str">
        <f t="array" ref="AE402">IFERROR(IF(INDEX(三跨两临近重点区段!$F:$F,MATCH(1,(MONTH(三跨两临近重点区段!$H:$H)=12)*(三跨两临近重点区段!$A:$A=D402),0))="已取消","已取消",INDEX(三跨两临近重点区段!$H:$H,MATCH(1,(MONTH(三跨两临近重点区段!$H:$H)=12)*(三跨两临近重点区段!$A:$A=D402)*(三跨两临近重点区段!$F:$F="现存区段"),0))),"")</f>
        <v/>
      </c>
      <c r="AF402" s="72" t="str">
        <f t="array" ref="AF402">IFERROR(IF(INDEX(三跨两临近重点区段!$F:$F,MATCH(1,(MONTH(三跨两临近重点区段!$H:$H)=12)*(三跨两临近重点区段!$A:$A=D402),0))="已取消","已取消",INDEX(三跨两临近重点区段!$I:$I,MATCH(1,(MONTH(三跨两临近重点区段!$H:$H)=12)*(三跨两临近重点区段!$A:$A=D402)*(三跨两临近重点区段!$F:$F="现存区段"),0))),"")</f>
        <v/>
      </c>
      <c r="AH402" t="e">
        <f t="array" ref="AH402">INDEX(三跨两临近重点区段!$G:$G,MATCH(D402,三跨两临近重点区段!$A:$A,0))</f>
        <v>#N/A</v>
      </c>
    </row>
    <row r="403" ht="14.25" spans="1:34">
      <c r="A403" s="263" t="s">
        <v>150</v>
      </c>
      <c r="B403" s="264" t="s">
        <v>2755</v>
      </c>
      <c r="C403" s="263" t="s">
        <v>2340</v>
      </c>
      <c r="D403" s="263" t="s">
        <v>2759</v>
      </c>
      <c r="E403" s="265" t="s">
        <v>2449</v>
      </c>
      <c r="F403" s="264" t="s">
        <v>125</v>
      </c>
      <c r="G403" s="263" t="s">
        <v>2452</v>
      </c>
      <c r="H403" s="263" t="s">
        <v>1643</v>
      </c>
      <c r="I403" s="288"/>
      <c r="J403" s="196"/>
      <c r="K403" s="196"/>
      <c r="L403" s="196"/>
      <c r="M403" s="270"/>
      <c r="N403" s="270"/>
      <c r="O403" s="33"/>
      <c r="P403" s="107"/>
      <c r="Q403" s="279"/>
      <c r="R403" s="279"/>
      <c r="S403" s="278">
        <v>45462</v>
      </c>
      <c r="T403" s="279" t="s">
        <v>2117</v>
      </c>
      <c r="U403" s="268" t="str">
        <f t="array" ref="U403">IFERROR(IF(INDEX(三跨两临近重点区段!$F:$F,MATCH(1,(MONTH(三跨两临近重点区段!$H:$H)=7)*(三跨两临近重点区段!$A:$A=D403),0))="已取消","已取消",INDEX(三跨两临近重点区段!$H:$H,MATCH(1,(MONTH(三跨两临近重点区段!$H:$H)=7)*(三跨两临近重点区段!$A:$A=D403)*(三跨两临近重点区段!$F:$F="现存区段"),0))),"")</f>
        <v/>
      </c>
      <c r="V403" s="232" t="str">
        <f t="array" ref="V403">IFERROR(IF(INDEX(三跨两临近重点区段!$F:$F,MATCH(1,(MONTH(三跨两临近重点区段!$H:$H)=7)*(三跨两临近重点区段!$A:$A=D403),0))="已取消","已取消",INDEX(三跨两临近重点区段!$I:$I,MATCH(1,(MONTH(三跨两临近重点区段!$H:$H)=7)*(三跨两临近重点区段!$A:$A=D403)*(三跨两临近重点区段!$F:$F="现存区段"),0))),"")</f>
        <v/>
      </c>
      <c r="W403" s="268" t="str">
        <f t="array" ref="W403">IFERROR(IF(INDEX(三跨两临近重点区段!$F:$F,MATCH(1,(MONTH(三跨两临近重点区段!$H:$H)=8)*(三跨两临近重点区段!$A:$A=D403),0))="已取消","已取消",INDEX(三跨两临近重点区段!$H:$H,MATCH(1,(MONTH(三跨两临近重点区段!$H:$H)=8)*(三跨两临近重点区段!$A:$A=D403)*(三跨两临近重点区段!$F:$F="现存区段"),0))),"")</f>
        <v/>
      </c>
      <c r="X403" s="232" t="str">
        <f t="array" ref="X403">IFERROR(IF(INDEX(三跨两临近重点区段!$F:$F,MATCH(1,(MONTH(三跨两临近重点区段!$H:$H)=8)*(三跨两临近重点区段!$A:$A=D403),0))="已取消","已取消",INDEX(三跨两临近重点区段!$I:$I,MATCH(1,(MONTH(三跨两临近重点区段!$H:$H)=8)*(三跨两临近重点区段!$A:$A=D403)*(三跨两临近重点区段!$F:$F="现存区段"),0))),"")</f>
        <v/>
      </c>
      <c r="Y403" s="268" t="str">
        <f t="array" ref="Y403">IFERROR(IF(INDEX(三跨两临近重点区段!$F:$F,MATCH(1,(MONTH(三跨两临近重点区段!$H:$H)=9)*(三跨两临近重点区段!$A:$A=D403),0))="已取消","已取消",INDEX(三跨两临近重点区段!$H:$H,MATCH(1,(MONTH(三跨两临近重点区段!$H:$H)=9)*(三跨两临近重点区段!$A:$A=D403)*(三跨两临近重点区段!$F:$F="现存区段"),0))),"")</f>
        <v/>
      </c>
      <c r="Z403" s="232" t="str">
        <f t="array" ref="Z403">IFERROR(IF(INDEX(三跨两临近重点区段!$F:$F,MATCH(1,(MONTH(三跨两临近重点区段!$H:$H)=9)*(三跨两临近重点区段!$A:$A=D403),0))="已取消","已取消",INDEX(三跨两临近重点区段!$I:$I,MATCH(1,(MONTH(三跨两临近重点区段!$H:$H)=9)*(三跨两临近重点区段!$A:$A=D403)*(三跨两临近重点区段!$F:$F="现存区段"),0))),"")</f>
        <v/>
      </c>
      <c r="AA403" s="268" t="str">
        <f t="array" ref="AA403">IFERROR(IF(INDEX(三跨两临近重点区段!$F:$F,MATCH(1,(MONTH(三跨两临近重点区段!$H:$H)=10)*(三跨两临近重点区段!$A:$A=D403),0))="已取消","已取消",INDEX(三跨两临近重点区段!$H:$H,MATCH(1,(MONTH(三跨两临近重点区段!$H:$H)=10)*(三跨两临近重点区段!$A:$A=D403)*(三跨两临近重点区段!$F:$F="现存区段"),0))),"")</f>
        <v/>
      </c>
      <c r="AB403" s="72" t="str">
        <f t="array" ref="AB403">IFERROR(IF(INDEX(三跨两临近重点区段!$F:$F,MATCH(1,(MONTH(三跨两临近重点区段!$H:$H)=10)*(三跨两临近重点区段!$A:$A=D403),0))="已取消","已取消",INDEX(三跨两临近重点区段!$I:$I,MATCH(1,(MONTH(三跨两临近重点区段!$H:$H)=10)*(三跨两临近重点区段!$A:$A=D403)*(三跨两临近重点区段!$F:$F="现存区段"),0))),"")</f>
        <v/>
      </c>
      <c r="AC403" s="284" t="str">
        <f t="array" ref="AC403">IFERROR(IF(INDEX(三跨两临近重点区段!$F:$F,MATCH(1,(MONTH(三跨两临近重点区段!$H:$H)=11)*(三跨两临近重点区段!$A:$A=D403),0))="已取消","已取消",INDEX(三跨两临近重点区段!$H:$H,MATCH(1,(MONTH(三跨两临近重点区段!$H:$H)=11)*(三跨两临近重点区段!$A:$A=D403)*(三跨两临近重点区段!$F:$F="现存区段"),0))),"")</f>
        <v/>
      </c>
      <c r="AD403" s="72" t="str">
        <f t="array" ref="AD403">IFERROR(IF(INDEX(三跨两临近重点区段!$F:$F,MATCH(1,(MONTH(三跨两临近重点区段!$H:$H)=11)*(三跨两临近重点区段!$A:$A=D403),0))="已取消","已取消",INDEX(三跨两临近重点区段!$I:$I,MATCH(1,(MONTH(三跨两临近重点区段!$H:$H)=11)*(三跨两临近重点区段!$A:$A=D403)*(三跨两临近重点区段!$F:$F="现存区段"),0))),"")</f>
        <v/>
      </c>
      <c r="AE403" s="284" t="str">
        <f t="array" ref="AE403">IFERROR(IF(INDEX(三跨两临近重点区段!$F:$F,MATCH(1,(MONTH(三跨两临近重点区段!$H:$H)=12)*(三跨两临近重点区段!$A:$A=D403),0))="已取消","已取消",INDEX(三跨两临近重点区段!$H:$H,MATCH(1,(MONTH(三跨两临近重点区段!$H:$H)=12)*(三跨两临近重点区段!$A:$A=D403)*(三跨两临近重点区段!$F:$F="现存区段"),0))),"")</f>
        <v/>
      </c>
      <c r="AF403" s="72" t="str">
        <f t="array" ref="AF403">IFERROR(IF(INDEX(三跨两临近重点区段!$F:$F,MATCH(1,(MONTH(三跨两临近重点区段!$H:$H)=12)*(三跨两临近重点区段!$A:$A=D403),0))="已取消","已取消",INDEX(三跨两临近重点区段!$I:$I,MATCH(1,(MONTH(三跨两临近重点区段!$H:$H)=12)*(三跨两临近重点区段!$A:$A=D403)*(三跨两临近重点区段!$F:$F="现存区段"),0))),"")</f>
        <v/>
      </c>
      <c r="AH403" t="e">
        <f t="array" ref="AH403">INDEX(三跨两临近重点区段!$G:$G,MATCH(D403,三跨两临近重点区段!$A:$A,0))</f>
        <v>#N/A</v>
      </c>
    </row>
    <row r="404" ht="14.25" spans="1:34">
      <c r="A404" s="263" t="s">
        <v>150</v>
      </c>
      <c r="B404" s="264" t="s">
        <v>2760</v>
      </c>
      <c r="C404" s="263" t="s">
        <v>2514</v>
      </c>
      <c r="D404" s="263" t="s">
        <v>2761</v>
      </c>
      <c r="E404" s="265" t="s">
        <v>2449</v>
      </c>
      <c r="F404" s="264" t="s">
        <v>125</v>
      </c>
      <c r="G404" s="263" t="s">
        <v>2452</v>
      </c>
      <c r="H404" s="263" t="s">
        <v>1643</v>
      </c>
      <c r="I404" s="288"/>
      <c r="J404" s="196"/>
      <c r="K404" s="196"/>
      <c r="L404" s="196"/>
      <c r="M404" s="270"/>
      <c r="N404" s="270"/>
      <c r="O404" s="33"/>
      <c r="P404" s="107"/>
      <c r="Q404" s="279"/>
      <c r="R404" s="279"/>
      <c r="S404" s="278">
        <v>45462</v>
      </c>
      <c r="T404" s="279" t="s">
        <v>2117</v>
      </c>
      <c r="U404" s="268" t="str">
        <f t="array" ref="U404">IFERROR(IF(INDEX(三跨两临近重点区段!$F:$F,MATCH(1,(MONTH(三跨两临近重点区段!$H:$H)=7)*(三跨两临近重点区段!$A:$A=D404),0))="已取消","已取消",INDEX(三跨两临近重点区段!$H:$H,MATCH(1,(MONTH(三跨两临近重点区段!$H:$H)=7)*(三跨两临近重点区段!$A:$A=D404)*(三跨两临近重点区段!$F:$F="现存区段"),0))),"")</f>
        <v/>
      </c>
      <c r="V404" s="232" t="str">
        <f t="array" ref="V404">IFERROR(IF(INDEX(三跨两临近重点区段!$F:$F,MATCH(1,(MONTH(三跨两临近重点区段!$H:$H)=7)*(三跨两临近重点区段!$A:$A=D404),0))="已取消","已取消",INDEX(三跨两临近重点区段!$I:$I,MATCH(1,(MONTH(三跨两临近重点区段!$H:$H)=7)*(三跨两临近重点区段!$A:$A=D404)*(三跨两临近重点区段!$F:$F="现存区段"),0))),"")</f>
        <v/>
      </c>
      <c r="W404" s="268" t="str">
        <f t="array" ref="W404">IFERROR(IF(INDEX(三跨两临近重点区段!$F:$F,MATCH(1,(MONTH(三跨两临近重点区段!$H:$H)=8)*(三跨两临近重点区段!$A:$A=D404),0))="已取消","已取消",INDEX(三跨两临近重点区段!$H:$H,MATCH(1,(MONTH(三跨两临近重点区段!$H:$H)=8)*(三跨两临近重点区段!$A:$A=D404)*(三跨两临近重点区段!$F:$F="现存区段"),0))),"")</f>
        <v/>
      </c>
      <c r="X404" s="232" t="str">
        <f t="array" ref="X404">IFERROR(IF(INDEX(三跨两临近重点区段!$F:$F,MATCH(1,(MONTH(三跨两临近重点区段!$H:$H)=8)*(三跨两临近重点区段!$A:$A=D404),0))="已取消","已取消",INDEX(三跨两临近重点区段!$I:$I,MATCH(1,(MONTH(三跨两临近重点区段!$H:$H)=8)*(三跨两临近重点区段!$A:$A=D404)*(三跨两临近重点区段!$F:$F="现存区段"),0))),"")</f>
        <v/>
      </c>
      <c r="Y404" s="268" t="str">
        <f t="array" ref="Y404">IFERROR(IF(INDEX(三跨两临近重点区段!$F:$F,MATCH(1,(MONTH(三跨两临近重点区段!$H:$H)=9)*(三跨两临近重点区段!$A:$A=D404),0))="已取消","已取消",INDEX(三跨两临近重点区段!$H:$H,MATCH(1,(MONTH(三跨两临近重点区段!$H:$H)=9)*(三跨两临近重点区段!$A:$A=D404)*(三跨两临近重点区段!$F:$F="现存区段"),0))),"")</f>
        <v/>
      </c>
      <c r="Z404" s="232" t="str">
        <f t="array" ref="Z404">IFERROR(IF(INDEX(三跨两临近重点区段!$F:$F,MATCH(1,(MONTH(三跨两临近重点区段!$H:$H)=9)*(三跨两临近重点区段!$A:$A=D404),0))="已取消","已取消",INDEX(三跨两临近重点区段!$I:$I,MATCH(1,(MONTH(三跨两临近重点区段!$H:$H)=9)*(三跨两临近重点区段!$A:$A=D404)*(三跨两临近重点区段!$F:$F="现存区段"),0))),"")</f>
        <v/>
      </c>
      <c r="AA404" s="268" t="str">
        <f t="array" ref="AA404">IFERROR(IF(INDEX(三跨两临近重点区段!$F:$F,MATCH(1,(MONTH(三跨两临近重点区段!$H:$H)=10)*(三跨两临近重点区段!$A:$A=D404),0))="已取消","已取消",INDEX(三跨两临近重点区段!$H:$H,MATCH(1,(MONTH(三跨两临近重点区段!$H:$H)=10)*(三跨两临近重点区段!$A:$A=D404)*(三跨两临近重点区段!$F:$F="现存区段"),0))),"")</f>
        <v/>
      </c>
      <c r="AB404" s="72" t="str">
        <f t="array" ref="AB404">IFERROR(IF(INDEX(三跨两临近重点区段!$F:$F,MATCH(1,(MONTH(三跨两临近重点区段!$H:$H)=10)*(三跨两临近重点区段!$A:$A=D404),0))="已取消","已取消",INDEX(三跨两临近重点区段!$I:$I,MATCH(1,(MONTH(三跨两临近重点区段!$H:$H)=10)*(三跨两临近重点区段!$A:$A=D404)*(三跨两临近重点区段!$F:$F="现存区段"),0))),"")</f>
        <v/>
      </c>
      <c r="AC404" s="284" t="str">
        <f t="array" ref="AC404">IFERROR(IF(INDEX(三跨两临近重点区段!$F:$F,MATCH(1,(MONTH(三跨两临近重点区段!$H:$H)=11)*(三跨两临近重点区段!$A:$A=D404),0))="已取消","已取消",INDEX(三跨两临近重点区段!$H:$H,MATCH(1,(MONTH(三跨两临近重点区段!$H:$H)=11)*(三跨两临近重点区段!$A:$A=D404)*(三跨两临近重点区段!$F:$F="现存区段"),0))),"")</f>
        <v/>
      </c>
      <c r="AD404" s="72" t="str">
        <f t="array" ref="AD404">IFERROR(IF(INDEX(三跨两临近重点区段!$F:$F,MATCH(1,(MONTH(三跨两临近重点区段!$H:$H)=11)*(三跨两临近重点区段!$A:$A=D404),0))="已取消","已取消",INDEX(三跨两临近重点区段!$I:$I,MATCH(1,(MONTH(三跨两临近重点区段!$H:$H)=11)*(三跨两临近重点区段!$A:$A=D404)*(三跨两临近重点区段!$F:$F="现存区段"),0))),"")</f>
        <v/>
      </c>
      <c r="AE404" s="284" t="str">
        <f t="array" ref="AE404">IFERROR(IF(INDEX(三跨两临近重点区段!$F:$F,MATCH(1,(MONTH(三跨两临近重点区段!$H:$H)=12)*(三跨两临近重点区段!$A:$A=D404),0))="已取消","已取消",INDEX(三跨两临近重点区段!$H:$H,MATCH(1,(MONTH(三跨两临近重点区段!$H:$H)=12)*(三跨两临近重点区段!$A:$A=D404)*(三跨两临近重点区段!$F:$F="现存区段"),0))),"")</f>
        <v/>
      </c>
      <c r="AF404" s="72" t="str">
        <f t="array" ref="AF404">IFERROR(IF(INDEX(三跨两临近重点区段!$F:$F,MATCH(1,(MONTH(三跨两临近重点区段!$H:$H)=12)*(三跨两临近重点区段!$A:$A=D404),0))="已取消","已取消",INDEX(三跨两临近重点区段!$I:$I,MATCH(1,(MONTH(三跨两临近重点区段!$H:$H)=12)*(三跨两临近重点区段!$A:$A=D404)*(三跨两临近重点区段!$F:$F="现存区段"),0))),"")</f>
        <v/>
      </c>
      <c r="AH404" t="e">
        <f t="array" ref="AH404">INDEX(三跨两临近重点区段!$G:$G,MATCH(D404,三跨两临近重点区段!$A:$A,0))</f>
        <v>#N/A</v>
      </c>
    </row>
    <row r="405" ht="14.25" spans="1:34">
      <c r="A405" s="263" t="s">
        <v>150</v>
      </c>
      <c r="B405" s="264" t="s">
        <v>2762</v>
      </c>
      <c r="C405" s="263" t="s">
        <v>2514</v>
      </c>
      <c r="D405" s="263" t="s">
        <v>2763</v>
      </c>
      <c r="E405" s="265" t="s">
        <v>2449</v>
      </c>
      <c r="F405" s="264" t="s">
        <v>125</v>
      </c>
      <c r="G405" s="263" t="s">
        <v>2452</v>
      </c>
      <c r="H405" s="263" t="s">
        <v>1643</v>
      </c>
      <c r="I405" s="288"/>
      <c r="J405" s="196"/>
      <c r="K405" s="196"/>
      <c r="L405" s="196"/>
      <c r="M405" s="270"/>
      <c r="N405" s="270"/>
      <c r="O405" s="33"/>
      <c r="P405" s="107"/>
      <c r="Q405" s="279"/>
      <c r="R405" s="279"/>
      <c r="S405" s="278">
        <v>45462</v>
      </c>
      <c r="T405" s="279" t="s">
        <v>2117</v>
      </c>
      <c r="U405" s="268" t="str">
        <f t="array" ref="U405">IFERROR(IF(INDEX(三跨两临近重点区段!$F:$F,MATCH(1,(MONTH(三跨两临近重点区段!$H:$H)=7)*(三跨两临近重点区段!$A:$A=D405),0))="已取消","已取消",INDEX(三跨两临近重点区段!$H:$H,MATCH(1,(MONTH(三跨两临近重点区段!$H:$H)=7)*(三跨两临近重点区段!$A:$A=D405)*(三跨两临近重点区段!$F:$F="现存区段"),0))),"")</f>
        <v/>
      </c>
      <c r="V405" s="232" t="str">
        <f t="array" ref="V405">IFERROR(IF(INDEX(三跨两临近重点区段!$F:$F,MATCH(1,(MONTH(三跨两临近重点区段!$H:$H)=7)*(三跨两临近重点区段!$A:$A=D405),0))="已取消","已取消",INDEX(三跨两临近重点区段!$I:$I,MATCH(1,(MONTH(三跨两临近重点区段!$H:$H)=7)*(三跨两临近重点区段!$A:$A=D405)*(三跨两临近重点区段!$F:$F="现存区段"),0))),"")</f>
        <v/>
      </c>
      <c r="W405" s="268" t="str">
        <f t="array" ref="W405">IFERROR(IF(INDEX(三跨两临近重点区段!$F:$F,MATCH(1,(MONTH(三跨两临近重点区段!$H:$H)=8)*(三跨两临近重点区段!$A:$A=D405),0))="已取消","已取消",INDEX(三跨两临近重点区段!$H:$H,MATCH(1,(MONTH(三跨两临近重点区段!$H:$H)=8)*(三跨两临近重点区段!$A:$A=D405)*(三跨两临近重点区段!$F:$F="现存区段"),0))),"")</f>
        <v/>
      </c>
      <c r="X405" s="232" t="str">
        <f t="array" ref="X405">IFERROR(IF(INDEX(三跨两临近重点区段!$F:$F,MATCH(1,(MONTH(三跨两临近重点区段!$H:$H)=8)*(三跨两临近重点区段!$A:$A=D405),0))="已取消","已取消",INDEX(三跨两临近重点区段!$I:$I,MATCH(1,(MONTH(三跨两临近重点区段!$H:$H)=8)*(三跨两临近重点区段!$A:$A=D405)*(三跨两临近重点区段!$F:$F="现存区段"),0))),"")</f>
        <v/>
      </c>
      <c r="Y405" s="268" t="str">
        <f t="array" ref="Y405">IFERROR(IF(INDEX(三跨两临近重点区段!$F:$F,MATCH(1,(MONTH(三跨两临近重点区段!$H:$H)=9)*(三跨两临近重点区段!$A:$A=D405),0))="已取消","已取消",INDEX(三跨两临近重点区段!$H:$H,MATCH(1,(MONTH(三跨两临近重点区段!$H:$H)=9)*(三跨两临近重点区段!$A:$A=D405)*(三跨两临近重点区段!$F:$F="现存区段"),0))),"")</f>
        <v/>
      </c>
      <c r="Z405" s="232" t="str">
        <f t="array" ref="Z405">IFERROR(IF(INDEX(三跨两临近重点区段!$F:$F,MATCH(1,(MONTH(三跨两临近重点区段!$H:$H)=9)*(三跨两临近重点区段!$A:$A=D405),0))="已取消","已取消",INDEX(三跨两临近重点区段!$I:$I,MATCH(1,(MONTH(三跨两临近重点区段!$H:$H)=9)*(三跨两临近重点区段!$A:$A=D405)*(三跨两临近重点区段!$F:$F="现存区段"),0))),"")</f>
        <v/>
      </c>
      <c r="AA405" s="268" t="str">
        <f t="array" ref="AA405">IFERROR(IF(INDEX(三跨两临近重点区段!$F:$F,MATCH(1,(MONTH(三跨两临近重点区段!$H:$H)=10)*(三跨两临近重点区段!$A:$A=D405),0))="已取消","已取消",INDEX(三跨两临近重点区段!$H:$H,MATCH(1,(MONTH(三跨两临近重点区段!$H:$H)=10)*(三跨两临近重点区段!$A:$A=D405)*(三跨两临近重点区段!$F:$F="现存区段"),0))),"")</f>
        <v/>
      </c>
      <c r="AB405" s="72" t="str">
        <f t="array" ref="AB405">IFERROR(IF(INDEX(三跨两临近重点区段!$F:$F,MATCH(1,(MONTH(三跨两临近重点区段!$H:$H)=10)*(三跨两临近重点区段!$A:$A=D405),0))="已取消","已取消",INDEX(三跨两临近重点区段!$I:$I,MATCH(1,(MONTH(三跨两临近重点区段!$H:$H)=10)*(三跨两临近重点区段!$A:$A=D405)*(三跨两临近重点区段!$F:$F="现存区段"),0))),"")</f>
        <v/>
      </c>
      <c r="AC405" s="284" t="str">
        <f t="array" ref="AC405">IFERROR(IF(INDEX(三跨两临近重点区段!$F:$F,MATCH(1,(MONTH(三跨两临近重点区段!$H:$H)=11)*(三跨两临近重点区段!$A:$A=D405),0))="已取消","已取消",INDEX(三跨两临近重点区段!$H:$H,MATCH(1,(MONTH(三跨两临近重点区段!$H:$H)=11)*(三跨两临近重点区段!$A:$A=D405)*(三跨两临近重点区段!$F:$F="现存区段"),0))),"")</f>
        <v/>
      </c>
      <c r="AD405" s="72" t="str">
        <f t="array" ref="AD405">IFERROR(IF(INDEX(三跨两临近重点区段!$F:$F,MATCH(1,(MONTH(三跨两临近重点区段!$H:$H)=11)*(三跨两临近重点区段!$A:$A=D405),0))="已取消","已取消",INDEX(三跨两临近重点区段!$I:$I,MATCH(1,(MONTH(三跨两临近重点区段!$H:$H)=11)*(三跨两临近重点区段!$A:$A=D405)*(三跨两临近重点区段!$F:$F="现存区段"),0))),"")</f>
        <v/>
      </c>
      <c r="AE405" s="284" t="str">
        <f t="array" ref="AE405">IFERROR(IF(INDEX(三跨两临近重点区段!$F:$F,MATCH(1,(MONTH(三跨两临近重点区段!$H:$H)=12)*(三跨两临近重点区段!$A:$A=D405),0))="已取消","已取消",INDEX(三跨两临近重点区段!$H:$H,MATCH(1,(MONTH(三跨两临近重点区段!$H:$H)=12)*(三跨两临近重点区段!$A:$A=D405)*(三跨两临近重点区段!$F:$F="现存区段"),0))),"")</f>
        <v/>
      </c>
      <c r="AF405" s="72" t="str">
        <f t="array" ref="AF405">IFERROR(IF(INDEX(三跨两临近重点区段!$F:$F,MATCH(1,(MONTH(三跨两临近重点区段!$H:$H)=12)*(三跨两临近重点区段!$A:$A=D405),0))="已取消","已取消",INDEX(三跨两临近重点区段!$I:$I,MATCH(1,(MONTH(三跨两临近重点区段!$H:$H)=12)*(三跨两临近重点区段!$A:$A=D405)*(三跨两临近重点区段!$F:$F="现存区段"),0))),"")</f>
        <v/>
      </c>
      <c r="AH405" t="e">
        <f t="array" ref="AH405">INDEX(三跨两临近重点区段!$G:$G,MATCH(D405,三跨两临近重点区段!$A:$A,0))</f>
        <v>#N/A</v>
      </c>
    </row>
    <row r="406" ht="14.25" spans="1:34">
      <c r="A406" s="263" t="s">
        <v>150</v>
      </c>
      <c r="B406" s="264" t="s">
        <v>2764</v>
      </c>
      <c r="C406" s="263" t="s">
        <v>2340</v>
      </c>
      <c r="D406" s="263" t="s">
        <v>2765</v>
      </c>
      <c r="E406" s="265" t="s">
        <v>2449</v>
      </c>
      <c r="F406" s="264" t="s">
        <v>125</v>
      </c>
      <c r="G406" s="263" t="s">
        <v>2452</v>
      </c>
      <c r="H406" s="263" t="s">
        <v>1643</v>
      </c>
      <c r="I406" s="288"/>
      <c r="J406" s="196"/>
      <c r="K406" s="196"/>
      <c r="L406" s="196"/>
      <c r="M406" s="270"/>
      <c r="N406" s="270"/>
      <c r="O406" s="33"/>
      <c r="P406" s="107"/>
      <c r="Q406" s="279"/>
      <c r="R406" s="279"/>
      <c r="S406" s="278">
        <v>45462</v>
      </c>
      <c r="T406" s="279" t="s">
        <v>2117</v>
      </c>
      <c r="U406" s="268" t="str">
        <f t="array" ref="U406">IFERROR(IF(INDEX(三跨两临近重点区段!$F:$F,MATCH(1,(MONTH(三跨两临近重点区段!$H:$H)=7)*(三跨两临近重点区段!$A:$A=D406),0))="已取消","已取消",INDEX(三跨两临近重点区段!$H:$H,MATCH(1,(MONTH(三跨两临近重点区段!$H:$H)=7)*(三跨两临近重点区段!$A:$A=D406)*(三跨两临近重点区段!$F:$F="现存区段"),0))),"")</f>
        <v/>
      </c>
      <c r="V406" s="232" t="str">
        <f t="array" ref="V406">IFERROR(IF(INDEX(三跨两临近重点区段!$F:$F,MATCH(1,(MONTH(三跨两临近重点区段!$H:$H)=7)*(三跨两临近重点区段!$A:$A=D406),0))="已取消","已取消",INDEX(三跨两临近重点区段!$I:$I,MATCH(1,(MONTH(三跨两临近重点区段!$H:$H)=7)*(三跨两临近重点区段!$A:$A=D406)*(三跨两临近重点区段!$F:$F="现存区段"),0))),"")</f>
        <v/>
      </c>
      <c r="W406" s="268" t="str">
        <f t="array" ref="W406">IFERROR(IF(INDEX(三跨两临近重点区段!$F:$F,MATCH(1,(MONTH(三跨两临近重点区段!$H:$H)=8)*(三跨两临近重点区段!$A:$A=D406),0))="已取消","已取消",INDEX(三跨两临近重点区段!$H:$H,MATCH(1,(MONTH(三跨两临近重点区段!$H:$H)=8)*(三跨两临近重点区段!$A:$A=D406)*(三跨两临近重点区段!$F:$F="现存区段"),0))),"")</f>
        <v/>
      </c>
      <c r="X406" s="232" t="str">
        <f t="array" ref="X406">IFERROR(IF(INDEX(三跨两临近重点区段!$F:$F,MATCH(1,(MONTH(三跨两临近重点区段!$H:$H)=8)*(三跨两临近重点区段!$A:$A=D406),0))="已取消","已取消",INDEX(三跨两临近重点区段!$I:$I,MATCH(1,(MONTH(三跨两临近重点区段!$H:$H)=8)*(三跨两临近重点区段!$A:$A=D406)*(三跨两临近重点区段!$F:$F="现存区段"),0))),"")</f>
        <v/>
      </c>
      <c r="Y406" s="268" t="str">
        <f t="array" ref="Y406">IFERROR(IF(INDEX(三跨两临近重点区段!$F:$F,MATCH(1,(MONTH(三跨两临近重点区段!$H:$H)=9)*(三跨两临近重点区段!$A:$A=D406),0))="已取消","已取消",INDEX(三跨两临近重点区段!$H:$H,MATCH(1,(MONTH(三跨两临近重点区段!$H:$H)=9)*(三跨两临近重点区段!$A:$A=D406)*(三跨两临近重点区段!$F:$F="现存区段"),0))),"")</f>
        <v/>
      </c>
      <c r="Z406" s="232" t="str">
        <f t="array" ref="Z406">IFERROR(IF(INDEX(三跨两临近重点区段!$F:$F,MATCH(1,(MONTH(三跨两临近重点区段!$H:$H)=9)*(三跨两临近重点区段!$A:$A=D406),0))="已取消","已取消",INDEX(三跨两临近重点区段!$I:$I,MATCH(1,(MONTH(三跨两临近重点区段!$H:$H)=9)*(三跨两临近重点区段!$A:$A=D406)*(三跨两临近重点区段!$F:$F="现存区段"),0))),"")</f>
        <v/>
      </c>
      <c r="AA406" s="268" t="str">
        <f t="array" ref="AA406">IFERROR(IF(INDEX(三跨两临近重点区段!$F:$F,MATCH(1,(MONTH(三跨两临近重点区段!$H:$H)=10)*(三跨两临近重点区段!$A:$A=D406),0))="已取消","已取消",INDEX(三跨两临近重点区段!$H:$H,MATCH(1,(MONTH(三跨两临近重点区段!$H:$H)=10)*(三跨两临近重点区段!$A:$A=D406)*(三跨两临近重点区段!$F:$F="现存区段"),0))),"")</f>
        <v/>
      </c>
      <c r="AB406" s="72" t="str">
        <f t="array" ref="AB406">IFERROR(IF(INDEX(三跨两临近重点区段!$F:$F,MATCH(1,(MONTH(三跨两临近重点区段!$H:$H)=10)*(三跨两临近重点区段!$A:$A=D406),0))="已取消","已取消",INDEX(三跨两临近重点区段!$I:$I,MATCH(1,(MONTH(三跨两临近重点区段!$H:$H)=10)*(三跨两临近重点区段!$A:$A=D406)*(三跨两临近重点区段!$F:$F="现存区段"),0))),"")</f>
        <v/>
      </c>
      <c r="AC406" s="284" t="str">
        <f t="array" ref="AC406">IFERROR(IF(INDEX(三跨两临近重点区段!$F:$F,MATCH(1,(MONTH(三跨两临近重点区段!$H:$H)=11)*(三跨两临近重点区段!$A:$A=D406),0))="已取消","已取消",INDEX(三跨两临近重点区段!$H:$H,MATCH(1,(MONTH(三跨两临近重点区段!$H:$H)=11)*(三跨两临近重点区段!$A:$A=D406)*(三跨两临近重点区段!$F:$F="现存区段"),0))),"")</f>
        <v/>
      </c>
      <c r="AD406" s="72" t="str">
        <f t="array" ref="AD406">IFERROR(IF(INDEX(三跨两临近重点区段!$F:$F,MATCH(1,(MONTH(三跨两临近重点区段!$H:$H)=11)*(三跨两临近重点区段!$A:$A=D406),0))="已取消","已取消",INDEX(三跨两临近重点区段!$I:$I,MATCH(1,(MONTH(三跨两临近重点区段!$H:$H)=11)*(三跨两临近重点区段!$A:$A=D406)*(三跨两临近重点区段!$F:$F="现存区段"),0))),"")</f>
        <v/>
      </c>
      <c r="AE406" s="284" t="str">
        <f t="array" ref="AE406">IFERROR(IF(INDEX(三跨两临近重点区段!$F:$F,MATCH(1,(MONTH(三跨两临近重点区段!$H:$H)=12)*(三跨两临近重点区段!$A:$A=D406),0))="已取消","已取消",INDEX(三跨两临近重点区段!$H:$H,MATCH(1,(MONTH(三跨两临近重点区段!$H:$H)=12)*(三跨两临近重点区段!$A:$A=D406)*(三跨两临近重点区段!$F:$F="现存区段"),0))),"")</f>
        <v/>
      </c>
      <c r="AF406" s="72" t="str">
        <f t="array" ref="AF406">IFERROR(IF(INDEX(三跨两临近重点区段!$F:$F,MATCH(1,(MONTH(三跨两临近重点区段!$H:$H)=12)*(三跨两临近重点区段!$A:$A=D406),0))="已取消","已取消",INDEX(三跨两临近重点区段!$I:$I,MATCH(1,(MONTH(三跨两临近重点区段!$H:$H)=12)*(三跨两临近重点区段!$A:$A=D406)*(三跨两临近重点区段!$F:$F="现存区段"),0))),"")</f>
        <v/>
      </c>
      <c r="AH406" t="e">
        <f t="array" ref="AH406">INDEX(三跨两临近重点区段!$G:$G,MATCH(D406,三跨两临近重点区段!$A:$A,0))</f>
        <v>#N/A</v>
      </c>
    </row>
    <row r="407" ht="14.25" spans="1:34">
      <c r="A407" s="263" t="s">
        <v>150</v>
      </c>
      <c r="B407" s="264" t="s">
        <v>2764</v>
      </c>
      <c r="C407" s="263" t="s">
        <v>2756</v>
      </c>
      <c r="D407" s="263" t="s">
        <v>2766</v>
      </c>
      <c r="E407" s="265" t="s">
        <v>2449</v>
      </c>
      <c r="F407" s="264" t="s">
        <v>125</v>
      </c>
      <c r="G407" s="263" t="s">
        <v>2452</v>
      </c>
      <c r="H407" s="263" t="s">
        <v>1643</v>
      </c>
      <c r="I407" s="288"/>
      <c r="J407" s="196"/>
      <c r="K407" s="196"/>
      <c r="L407" s="196"/>
      <c r="M407" s="270"/>
      <c r="N407" s="270"/>
      <c r="O407" s="33"/>
      <c r="P407" s="107"/>
      <c r="Q407" s="279"/>
      <c r="R407" s="279"/>
      <c r="S407" s="278">
        <v>45462</v>
      </c>
      <c r="T407" s="279" t="s">
        <v>2117</v>
      </c>
      <c r="U407" s="268" t="str">
        <f t="array" ref="U407">IFERROR(IF(INDEX(三跨两临近重点区段!$F:$F,MATCH(1,(MONTH(三跨两临近重点区段!$H:$H)=7)*(三跨两临近重点区段!$A:$A=D407),0))="已取消","已取消",INDEX(三跨两临近重点区段!$H:$H,MATCH(1,(MONTH(三跨两临近重点区段!$H:$H)=7)*(三跨两临近重点区段!$A:$A=D407)*(三跨两临近重点区段!$F:$F="现存区段"),0))),"")</f>
        <v/>
      </c>
      <c r="V407" s="232" t="str">
        <f t="array" ref="V407">IFERROR(IF(INDEX(三跨两临近重点区段!$F:$F,MATCH(1,(MONTH(三跨两临近重点区段!$H:$H)=7)*(三跨两临近重点区段!$A:$A=D407),0))="已取消","已取消",INDEX(三跨两临近重点区段!$I:$I,MATCH(1,(MONTH(三跨两临近重点区段!$H:$H)=7)*(三跨两临近重点区段!$A:$A=D407)*(三跨两临近重点区段!$F:$F="现存区段"),0))),"")</f>
        <v/>
      </c>
      <c r="W407" s="268" t="str">
        <f t="array" ref="W407">IFERROR(IF(INDEX(三跨两临近重点区段!$F:$F,MATCH(1,(MONTH(三跨两临近重点区段!$H:$H)=8)*(三跨两临近重点区段!$A:$A=D407),0))="已取消","已取消",INDEX(三跨两临近重点区段!$H:$H,MATCH(1,(MONTH(三跨两临近重点区段!$H:$H)=8)*(三跨两临近重点区段!$A:$A=D407)*(三跨两临近重点区段!$F:$F="现存区段"),0))),"")</f>
        <v/>
      </c>
      <c r="X407" s="232" t="str">
        <f t="array" ref="X407">IFERROR(IF(INDEX(三跨两临近重点区段!$F:$F,MATCH(1,(MONTH(三跨两临近重点区段!$H:$H)=8)*(三跨两临近重点区段!$A:$A=D407),0))="已取消","已取消",INDEX(三跨两临近重点区段!$I:$I,MATCH(1,(MONTH(三跨两临近重点区段!$H:$H)=8)*(三跨两临近重点区段!$A:$A=D407)*(三跨两临近重点区段!$F:$F="现存区段"),0))),"")</f>
        <v/>
      </c>
      <c r="Y407" s="268" t="str">
        <f t="array" ref="Y407">IFERROR(IF(INDEX(三跨两临近重点区段!$F:$F,MATCH(1,(MONTH(三跨两临近重点区段!$H:$H)=9)*(三跨两临近重点区段!$A:$A=D407),0))="已取消","已取消",INDEX(三跨两临近重点区段!$H:$H,MATCH(1,(MONTH(三跨两临近重点区段!$H:$H)=9)*(三跨两临近重点区段!$A:$A=D407)*(三跨两临近重点区段!$F:$F="现存区段"),0))),"")</f>
        <v/>
      </c>
      <c r="Z407" s="232" t="str">
        <f t="array" ref="Z407">IFERROR(IF(INDEX(三跨两临近重点区段!$F:$F,MATCH(1,(MONTH(三跨两临近重点区段!$H:$H)=9)*(三跨两临近重点区段!$A:$A=D407),0))="已取消","已取消",INDEX(三跨两临近重点区段!$I:$I,MATCH(1,(MONTH(三跨两临近重点区段!$H:$H)=9)*(三跨两临近重点区段!$A:$A=D407)*(三跨两临近重点区段!$F:$F="现存区段"),0))),"")</f>
        <v/>
      </c>
      <c r="AA407" s="268" t="str">
        <f t="array" ref="AA407">IFERROR(IF(INDEX(三跨两临近重点区段!$F:$F,MATCH(1,(MONTH(三跨两临近重点区段!$H:$H)=10)*(三跨两临近重点区段!$A:$A=D407),0))="已取消","已取消",INDEX(三跨两临近重点区段!$H:$H,MATCH(1,(MONTH(三跨两临近重点区段!$H:$H)=10)*(三跨两临近重点区段!$A:$A=D407)*(三跨两临近重点区段!$F:$F="现存区段"),0))),"")</f>
        <v/>
      </c>
      <c r="AB407" s="72" t="str">
        <f t="array" ref="AB407">IFERROR(IF(INDEX(三跨两临近重点区段!$F:$F,MATCH(1,(MONTH(三跨两临近重点区段!$H:$H)=10)*(三跨两临近重点区段!$A:$A=D407),0))="已取消","已取消",INDEX(三跨两临近重点区段!$I:$I,MATCH(1,(MONTH(三跨两临近重点区段!$H:$H)=10)*(三跨两临近重点区段!$A:$A=D407)*(三跨两临近重点区段!$F:$F="现存区段"),0))),"")</f>
        <v/>
      </c>
      <c r="AC407" s="284" t="str">
        <f t="array" ref="AC407">IFERROR(IF(INDEX(三跨两临近重点区段!$F:$F,MATCH(1,(MONTH(三跨两临近重点区段!$H:$H)=11)*(三跨两临近重点区段!$A:$A=D407),0))="已取消","已取消",INDEX(三跨两临近重点区段!$H:$H,MATCH(1,(MONTH(三跨两临近重点区段!$H:$H)=11)*(三跨两临近重点区段!$A:$A=D407)*(三跨两临近重点区段!$F:$F="现存区段"),0))),"")</f>
        <v/>
      </c>
      <c r="AD407" s="72" t="str">
        <f t="array" ref="AD407">IFERROR(IF(INDEX(三跨两临近重点区段!$F:$F,MATCH(1,(MONTH(三跨两临近重点区段!$H:$H)=11)*(三跨两临近重点区段!$A:$A=D407),0))="已取消","已取消",INDEX(三跨两临近重点区段!$I:$I,MATCH(1,(MONTH(三跨两临近重点区段!$H:$H)=11)*(三跨两临近重点区段!$A:$A=D407)*(三跨两临近重点区段!$F:$F="现存区段"),0))),"")</f>
        <v/>
      </c>
      <c r="AE407" s="284" t="str">
        <f t="array" ref="AE407">IFERROR(IF(INDEX(三跨两临近重点区段!$F:$F,MATCH(1,(MONTH(三跨两临近重点区段!$H:$H)=12)*(三跨两临近重点区段!$A:$A=D407),0))="已取消","已取消",INDEX(三跨两临近重点区段!$H:$H,MATCH(1,(MONTH(三跨两临近重点区段!$H:$H)=12)*(三跨两临近重点区段!$A:$A=D407)*(三跨两临近重点区段!$F:$F="现存区段"),0))),"")</f>
        <v/>
      </c>
      <c r="AF407" s="72" t="str">
        <f t="array" ref="AF407">IFERROR(IF(INDEX(三跨两临近重点区段!$F:$F,MATCH(1,(MONTH(三跨两临近重点区段!$H:$H)=12)*(三跨两临近重点区段!$A:$A=D407),0))="已取消","已取消",INDEX(三跨两临近重点区段!$I:$I,MATCH(1,(MONTH(三跨两临近重点区段!$H:$H)=12)*(三跨两临近重点区段!$A:$A=D407)*(三跨两临近重点区段!$F:$F="现存区段"),0))),"")</f>
        <v/>
      </c>
      <c r="AH407" t="e">
        <f t="array" ref="AH407">INDEX(三跨两临近重点区段!$G:$G,MATCH(D407,三跨两临近重点区段!$A:$A,0))</f>
        <v>#N/A</v>
      </c>
    </row>
    <row r="408" ht="14.25" spans="1:34">
      <c r="A408" s="263" t="s">
        <v>150</v>
      </c>
      <c r="B408" s="264" t="s">
        <v>2764</v>
      </c>
      <c r="C408" s="263" t="s">
        <v>2428</v>
      </c>
      <c r="D408" s="263" t="s">
        <v>2767</v>
      </c>
      <c r="E408" s="265" t="s">
        <v>2449</v>
      </c>
      <c r="F408" s="264" t="s">
        <v>125</v>
      </c>
      <c r="G408" s="263" t="s">
        <v>2452</v>
      </c>
      <c r="H408" s="263" t="s">
        <v>1643</v>
      </c>
      <c r="I408" s="288"/>
      <c r="J408" s="196"/>
      <c r="K408" s="196"/>
      <c r="L408" s="196"/>
      <c r="M408" s="270"/>
      <c r="N408" s="270"/>
      <c r="O408" s="33"/>
      <c r="P408" s="107"/>
      <c r="Q408" s="279"/>
      <c r="R408" s="279"/>
      <c r="S408" s="278">
        <v>45462</v>
      </c>
      <c r="T408" s="279" t="s">
        <v>2117</v>
      </c>
      <c r="U408" s="268" t="str">
        <f t="array" ref="U408">IFERROR(IF(INDEX(三跨两临近重点区段!$F:$F,MATCH(1,(MONTH(三跨两临近重点区段!$H:$H)=7)*(三跨两临近重点区段!$A:$A=D408),0))="已取消","已取消",INDEX(三跨两临近重点区段!$H:$H,MATCH(1,(MONTH(三跨两临近重点区段!$H:$H)=7)*(三跨两临近重点区段!$A:$A=D408)*(三跨两临近重点区段!$F:$F="现存区段"),0))),"")</f>
        <v/>
      </c>
      <c r="V408" s="232" t="str">
        <f t="array" ref="V408">IFERROR(IF(INDEX(三跨两临近重点区段!$F:$F,MATCH(1,(MONTH(三跨两临近重点区段!$H:$H)=7)*(三跨两临近重点区段!$A:$A=D408),0))="已取消","已取消",INDEX(三跨两临近重点区段!$I:$I,MATCH(1,(MONTH(三跨两临近重点区段!$H:$H)=7)*(三跨两临近重点区段!$A:$A=D408)*(三跨两临近重点区段!$F:$F="现存区段"),0))),"")</f>
        <v/>
      </c>
      <c r="W408" s="268" t="str">
        <f t="array" ref="W408">IFERROR(IF(INDEX(三跨两临近重点区段!$F:$F,MATCH(1,(MONTH(三跨两临近重点区段!$H:$H)=8)*(三跨两临近重点区段!$A:$A=D408),0))="已取消","已取消",INDEX(三跨两临近重点区段!$H:$H,MATCH(1,(MONTH(三跨两临近重点区段!$H:$H)=8)*(三跨两临近重点区段!$A:$A=D408)*(三跨两临近重点区段!$F:$F="现存区段"),0))),"")</f>
        <v/>
      </c>
      <c r="X408" s="232" t="str">
        <f t="array" ref="X408">IFERROR(IF(INDEX(三跨两临近重点区段!$F:$F,MATCH(1,(MONTH(三跨两临近重点区段!$H:$H)=8)*(三跨两临近重点区段!$A:$A=D408),0))="已取消","已取消",INDEX(三跨两临近重点区段!$I:$I,MATCH(1,(MONTH(三跨两临近重点区段!$H:$H)=8)*(三跨两临近重点区段!$A:$A=D408)*(三跨两临近重点区段!$F:$F="现存区段"),0))),"")</f>
        <v/>
      </c>
      <c r="Y408" s="268" t="str">
        <f t="array" ref="Y408">IFERROR(IF(INDEX(三跨两临近重点区段!$F:$F,MATCH(1,(MONTH(三跨两临近重点区段!$H:$H)=9)*(三跨两临近重点区段!$A:$A=D408),0))="已取消","已取消",INDEX(三跨两临近重点区段!$H:$H,MATCH(1,(MONTH(三跨两临近重点区段!$H:$H)=9)*(三跨两临近重点区段!$A:$A=D408)*(三跨两临近重点区段!$F:$F="现存区段"),0))),"")</f>
        <v/>
      </c>
      <c r="Z408" s="232" t="str">
        <f t="array" ref="Z408">IFERROR(IF(INDEX(三跨两临近重点区段!$F:$F,MATCH(1,(MONTH(三跨两临近重点区段!$H:$H)=9)*(三跨两临近重点区段!$A:$A=D408),0))="已取消","已取消",INDEX(三跨两临近重点区段!$I:$I,MATCH(1,(MONTH(三跨两临近重点区段!$H:$H)=9)*(三跨两临近重点区段!$A:$A=D408)*(三跨两临近重点区段!$F:$F="现存区段"),0))),"")</f>
        <v/>
      </c>
      <c r="AA408" s="268" t="str">
        <f t="array" ref="AA408">IFERROR(IF(INDEX(三跨两临近重点区段!$F:$F,MATCH(1,(MONTH(三跨两临近重点区段!$H:$H)=10)*(三跨两临近重点区段!$A:$A=D408),0))="已取消","已取消",INDEX(三跨两临近重点区段!$H:$H,MATCH(1,(MONTH(三跨两临近重点区段!$H:$H)=10)*(三跨两临近重点区段!$A:$A=D408)*(三跨两临近重点区段!$F:$F="现存区段"),0))),"")</f>
        <v/>
      </c>
      <c r="AB408" s="72" t="str">
        <f t="array" ref="AB408">IFERROR(IF(INDEX(三跨两临近重点区段!$F:$F,MATCH(1,(MONTH(三跨两临近重点区段!$H:$H)=10)*(三跨两临近重点区段!$A:$A=D408),0))="已取消","已取消",INDEX(三跨两临近重点区段!$I:$I,MATCH(1,(MONTH(三跨两临近重点区段!$H:$H)=10)*(三跨两临近重点区段!$A:$A=D408)*(三跨两临近重点区段!$F:$F="现存区段"),0))),"")</f>
        <v/>
      </c>
      <c r="AC408" s="284" t="str">
        <f t="array" ref="AC408">IFERROR(IF(INDEX(三跨两临近重点区段!$F:$F,MATCH(1,(MONTH(三跨两临近重点区段!$H:$H)=11)*(三跨两临近重点区段!$A:$A=D408),0))="已取消","已取消",INDEX(三跨两临近重点区段!$H:$H,MATCH(1,(MONTH(三跨两临近重点区段!$H:$H)=11)*(三跨两临近重点区段!$A:$A=D408)*(三跨两临近重点区段!$F:$F="现存区段"),0))),"")</f>
        <v/>
      </c>
      <c r="AD408" s="72" t="str">
        <f t="array" ref="AD408">IFERROR(IF(INDEX(三跨两临近重点区段!$F:$F,MATCH(1,(MONTH(三跨两临近重点区段!$H:$H)=11)*(三跨两临近重点区段!$A:$A=D408),0))="已取消","已取消",INDEX(三跨两临近重点区段!$I:$I,MATCH(1,(MONTH(三跨两临近重点区段!$H:$H)=11)*(三跨两临近重点区段!$A:$A=D408)*(三跨两临近重点区段!$F:$F="现存区段"),0))),"")</f>
        <v/>
      </c>
      <c r="AE408" s="284" t="str">
        <f t="array" ref="AE408">IFERROR(IF(INDEX(三跨两临近重点区段!$F:$F,MATCH(1,(MONTH(三跨两临近重点区段!$H:$H)=12)*(三跨两临近重点区段!$A:$A=D408),0))="已取消","已取消",INDEX(三跨两临近重点区段!$H:$H,MATCH(1,(MONTH(三跨两临近重点区段!$H:$H)=12)*(三跨两临近重点区段!$A:$A=D408)*(三跨两临近重点区段!$F:$F="现存区段"),0))),"")</f>
        <v/>
      </c>
      <c r="AF408" s="72" t="str">
        <f t="array" ref="AF408">IFERROR(IF(INDEX(三跨两临近重点区段!$F:$F,MATCH(1,(MONTH(三跨两临近重点区段!$H:$H)=12)*(三跨两临近重点区段!$A:$A=D408),0))="已取消","已取消",INDEX(三跨两临近重点区段!$I:$I,MATCH(1,(MONTH(三跨两临近重点区段!$H:$H)=12)*(三跨两临近重点区段!$A:$A=D408)*(三跨两临近重点区段!$F:$F="现存区段"),0))),"")</f>
        <v/>
      </c>
      <c r="AH408" t="e">
        <f t="array" ref="AH408">INDEX(三跨两临近重点区段!$G:$G,MATCH(D408,三跨两临近重点区段!$A:$A,0))</f>
        <v>#N/A</v>
      </c>
    </row>
    <row r="409" ht="14.25" spans="1:34">
      <c r="A409" s="263" t="s">
        <v>119</v>
      </c>
      <c r="B409" s="264" t="s">
        <v>2447</v>
      </c>
      <c r="C409" s="263" t="s">
        <v>2225</v>
      </c>
      <c r="D409" s="263" t="s">
        <v>2768</v>
      </c>
      <c r="E409" s="265" t="s">
        <v>2449</v>
      </c>
      <c r="F409" s="264" t="s">
        <v>125</v>
      </c>
      <c r="G409" s="263" t="s">
        <v>2452</v>
      </c>
      <c r="H409" s="263" t="s">
        <v>1462</v>
      </c>
      <c r="I409" s="288"/>
      <c r="J409" s="196"/>
      <c r="K409" s="196"/>
      <c r="L409" s="196"/>
      <c r="M409" s="270"/>
      <c r="N409" s="270"/>
      <c r="O409" s="33"/>
      <c r="P409" s="107"/>
      <c r="Q409" s="279"/>
      <c r="R409" s="279"/>
      <c r="S409" s="278">
        <v>45462</v>
      </c>
      <c r="T409" s="279" t="s">
        <v>2117</v>
      </c>
      <c r="U409" s="268" t="str">
        <f t="array" ref="U409">IFERROR(IF(INDEX(三跨两临近重点区段!$F:$F,MATCH(1,(MONTH(三跨两临近重点区段!$H:$H)=7)*(三跨两临近重点区段!$A:$A=D409),0))="已取消","已取消",INDEX(三跨两临近重点区段!$H:$H,MATCH(1,(MONTH(三跨两临近重点区段!$H:$H)=7)*(三跨两临近重点区段!$A:$A=D409)*(三跨两临近重点区段!$F:$F="现存区段"),0))),"")</f>
        <v/>
      </c>
      <c r="V409" s="232" t="str">
        <f t="array" ref="V409">IFERROR(IF(INDEX(三跨两临近重点区段!$F:$F,MATCH(1,(MONTH(三跨两临近重点区段!$H:$H)=7)*(三跨两临近重点区段!$A:$A=D409),0))="已取消","已取消",INDEX(三跨两临近重点区段!$I:$I,MATCH(1,(MONTH(三跨两临近重点区段!$H:$H)=7)*(三跨两临近重点区段!$A:$A=D409)*(三跨两临近重点区段!$F:$F="现存区段"),0))),"")</f>
        <v/>
      </c>
      <c r="W409" s="268" t="str">
        <f t="array" ref="W409">IFERROR(IF(INDEX(三跨两临近重点区段!$F:$F,MATCH(1,(MONTH(三跨两临近重点区段!$H:$H)=8)*(三跨两临近重点区段!$A:$A=D409),0))="已取消","已取消",INDEX(三跨两临近重点区段!$H:$H,MATCH(1,(MONTH(三跨两临近重点区段!$H:$H)=8)*(三跨两临近重点区段!$A:$A=D409)*(三跨两临近重点区段!$F:$F="现存区段"),0))),"")</f>
        <v/>
      </c>
      <c r="X409" s="232" t="str">
        <f t="array" ref="X409">IFERROR(IF(INDEX(三跨两临近重点区段!$F:$F,MATCH(1,(MONTH(三跨两临近重点区段!$H:$H)=8)*(三跨两临近重点区段!$A:$A=D409),0))="已取消","已取消",INDEX(三跨两临近重点区段!$I:$I,MATCH(1,(MONTH(三跨两临近重点区段!$H:$H)=8)*(三跨两临近重点区段!$A:$A=D409)*(三跨两临近重点区段!$F:$F="现存区段"),0))),"")</f>
        <v/>
      </c>
      <c r="Y409" s="268" t="str">
        <f t="array" ref="Y409">IFERROR(IF(INDEX(三跨两临近重点区段!$F:$F,MATCH(1,(MONTH(三跨两临近重点区段!$H:$H)=9)*(三跨两临近重点区段!$A:$A=D409),0))="已取消","已取消",INDEX(三跨两临近重点区段!$H:$H,MATCH(1,(MONTH(三跨两临近重点区段!$H:$H)=9)*(三跨两临近重点区段!$A:$A=D409)*(三跨两临近重点区段!$F:$F="现存区段"),0))),"")</f>
        <v/>
      </c>
      <c r="Z409" s="232" t="str">
        <f t="array" ref="Z409">IFERROR(IF(INDEX(三跨两临近重点区段!$F:$F,MATCH(1,(MONTH(三跨两临近重点区段!$H:$H)=9)*(三跨两临近重点区段!$A:$A=D409),0))="已取消","已取消",INDEX(三跨两临近重点区段!$I:$I,MATCH(1,(MONTH(三跨两临近重点区段!$H:$H)=9)*(三跨两临近重点区段!$A:$A=D409)*(三跨两临近重点区段!$F:$F="现存区段"),0))),"")</f>
        <v/>
      </c>
      <c r="AA409" s="268" t="str">
        <f t="array" ref="AA409">IFERROR(IF(INDEX(三跨两临近重点区段!$F:$F,MATCH(1,(MONTH(三跨两临近重点区段!$H:$H)=10)*(三跨两临近重点区段!$A:$A=D409),0))="已取消","已取消",INDEX(三跨两临近重点区段!$H:$H,MATCH(1,(MONTH(三跨两临近重点区段!$H:$H)=10)*(三跨两临近重点区段!$A:$A=D409)*(三跨两临近重点区段!$F:$F="现存区段"),0))),"")</f>
        <v/>
      </c>
      <c r="AB409" s="72" t="str">
        <f t="array" ref="AB409">IFERROR(IF(INDEX(三跨两临近重点区段!$F:$F,MATCH(1,(MONTH(三跨两临近重点区段!$H:$H)=10)*(三跨两临近重点区段!$A:$A=D409),0))="已取消","已取消",INDEX(三跨两临近重点区段!$I:$I,MATCH(1,(MONTH(三跨两临近重点区段!$H:$H)=10)*(三跨两临近重点区段!$A:$A=D409)*(三跨两临近重点区段!$F:$F="现存区段"),0))),"")</f>
        <v/>
      </c>
      <c r="AC409" s="284" t="str">
        <f t="array" ref="AC409">IFERROR(IF(INDEX(三跨两临近重点区段!$F:$F,MATCH(1,(MONTH(三跨两临近重点区段!$H:$H)=11)*(三跨两临近重点区段!$A:$A=D409),0))="已取消","已取消",INDEX(三跨两临近重点区段!$H:$H,MATCH(1,(MONTH(三跨两临近重点区段!$H:$H)=11)*(三跨两临近重点区段!$A:$A=D409)*(三跨两临近重点区段!$F:$F="现存区段"),0))),"")</f>
        <v/>
      </c>
      <c r="AD409" s="72" t="str">
        <f t="array" ref="AD409">IFERROR(IF(INDEX(三跨两临近重点区段!$F:$F,MATCH(1,(MONTH(三跨两临近重点区段!$H:$H)=11)*(三跨两临近重点区段!$A:$A=D409),0))="已取消","已取消",INDEX(三跨两临近重点区段!$I:$I,MATCH(1,(MONTH(三跨两临近重点区段!$H:$H)=11)*(三跨两临近重点区段!$A:$A=D409)*(三跨两临近重点区段!$F:$F="现存区段"),0))),"")</f>
        <v/>
      </c>
      <c r="AE409" s="284" t="str">
        <f t="array" ref="AE409">IFERROR(IF(INDEX(三跨两临近重点区段!$F:$F,MATCH(1,(MONTH(三跨两临近重点区段!$H:$H)=12)*(三跨两临近重点区段!$A:$A=D409),0))="已取消","已取消",INDEX(三跨两临近重点区段!$H:$H,MATCH(1,(MONTH(三跨两临近重点区段!$H:$H)=12)*(三跨两临近重点区段!$A:$A=D409)*(三跨两临近重点区段!$F:$F="现存区段"),0))),"")</f>
        <v/>
      </c>
      <c r="AF409" s="72" t="str">
        <f t="array" ref="AF409">IFERROR(IF(INDEX(三跨两临近重点区段!$F:$F,MATCH(1,(MONTH(三跨两临近重点区段!$H:$H)=12)*(三跨两临近重点区段!$A:$A=D409),0))="已取消","已取消",INDEX(三跨两临近重点区段!$I:$I,MATCH(1,(MONTH(三跨两临近重点区段!$H:$H)=12)*(三跨两临近重点区段!$A:$A=D409)*(三跨两临近重点区段!$F:$F="现存区段"),0))),"")</f>
        <v/>
      </c>
      <c r="AH409" t="e">
        <f t="array" ref="AH409">INDEX(三跨两临近重点区段!$G:$G,MATCH(D409,三跨两临近重点区段!$A:$A,0))</f>
        <v>#N/A</v>
      </c>
    </row>
    <row r="410" ht="14.25" spans="1:34">
      <c r="A410" s="263" t="s">
        <v>119</v>
      </c>
      <c r="B410" s="264" t="s">
        <v>2450</v>
      </c>
      <c r="C410" s="263" t="s">
        <v>2227</v>
      </c>
      <c r="D410" s="263" t="s">
        <v>2769</v>
      </c>
      <c r="E410" s="265" t="s">
        <v>2449</v>
      </c>
      <c r="F410" s="264" t="s">
        <v>125</v>
      </c>
      <c r="G410" s="263" t="s">
        <v>2452</v>
      </c>
      <c r="H410" s="263" t="s">
        <v>1462</v>
      </c>
      <c r="I410" s="288"/>
      <c r="J410" s="196"/>
      <c r="K410" s="196"/>
      <c r="L410" s="196"/>
      <c r="M410" s="270"/>
      <c r="N410" s="270"/>
      <c r="O410" s="33"/>
      <c r="P410" s="107"/>
      <c r="Q410" s="279"/>
      <c r="R410" s="279"/>
      <c r="S410" s="278">
        <v>45462</v>
      </c>
      <c r="T410" s="279" t="s">
        <v>2117</v>
      </c>
      <c r="U410" s="268" t="str">
        <f t="array" ref="U410">IFERROR(IF(INDEX(三跨两临近重点区段!$F:$F,MATCH(1,(MONTH(三跨两临近重点区段!$H:$H)=7)*(三跨两临近重点区段!$A:$A=D410),0))="已取消","已取消",INDEX(三跨两临近重点区段!$H:$H,MATCH(1,(MONTH(三跨两临近重点区段!$H:$H)=7)*(三跨两临近重点区段!$A:$A=D410)*(三跨两临近重点区段!$F:$F="现存区段"),0))),"")</f>
        <v/>
      </c>
      <c r="V410" s="232" t="str">
        <f t="array" ref="V410">IFERROR(IF(INDEX(三跨两临近重点区段!$F:$F,MATCH(1,(MONTH(三跨两临近重点区段!$H:$H)=7)*(三跨两临近重点区段!$A:$A=D410),0))="已取消","已取消",INDEX(三跨两临近重点区段!$I:$I,MATCH(1,(MONTH(三跨两临近重点区段!$H:$H)=7)*(三跨两临近重点区段!$A:$A=D410)*(三跨两临近重点区段!$F:$F="现存区段"),0))),"")</f>
        <v/>
      </c>
      <c r="W410" s="268" t="str">
        <f t="array" ref="W410">IFERROR(IF(INDEX(三跨两临近重点区段!$F:$F,MATCH(1,(MONTH(三跨两临近重点区段!$H:$H)=8)*(三跨两临近重点区段!$A:$A=D410),0))="已取消","已取消",INDEX(三跨两临近重点区段!$H:$H,MATCH(1,(MONTH(三跨两临近重点区段!$H:$H)=8)*(三跨两临近重点区段!$A:$A=D410)*(三跨两临近重点区段!$F:$F="现存区段"),0))),"")</f>
        <v/>
      </c>
      <c r="X410" s="232" t="str">
        <f t="array" ref="X410">IFERROR(IF(INDEX(三跨两临近重点区段!$F:$F,MATCH(1,(MONTH(三跨两临近重点区段!$H:$H)=8)*(三跨两临近重点区段!$A:$A=D410),0))="已取消","已取消",INDEX(三跨两临近重点区段!$I:$I,MATCH(1,(MONTH(三跨两临近重点区段!$H:$H)=8)*(三跨两临近重点区段!$A:$A=D410)*(三跨两临近重点区段!$F:$F="现存区段"),0))),"")</f>
        <v/>
      </c>
      <c r="Y410" s="268" t="str">
        <f t="array" ref="Y410">IFERROR(IF(INDEX(三跨两临近重点区段!$F:$F,MATCH(1,(MONTH(三跨两临近重点区段!$H:$H)=9)*(三跨两临近重点区段!$A:$A=D410),0))="已取消","已取消",INDEX(三跨两临近重点区段!$H:$H,MATCH(1,(MONTH(三跨两临近重点区段!$H:$H)=9)*(三跨两临近重点区段!$A:$A=D410)*(三跨两临近重点区段!$F:$F="现存区段"),0))),"")</f>
        <v/>
      </c>
      <c r="Z410" s="232" t="str">
        <f t="array" ref="Z410">IFERROR(IF(INDEX(三跨两临近重点区段!$F:$F,MATCH(1,(MONTH(三跨两临近重点区段!$H:$H)=9)*(三跨两临近重点区段!$A:$A=D410),0))="已取消","已取消",INDEX(三跨两临近重点区段!$I:$I,MATCH(1,(MONTH(三跨两临近重点区段!$H:$H)=9)*(三跨两临近重点区段!$A:$A=D410)*(三跨两临近重点区段!$F:$F="现存区段"),0))),"")</f>
        <v/>
      </c>
      <c r="AA410" s="268" t="str">
        <f t="array" ref="AA410">IFERROR(IF(INDEX(三跨两临近重点区段!$F:$F,MATCH(1,(MONTH(三跨两临近重点区段!$H:$H)=10)*(三跨两临近重点区段!$A:$A=D410),0))="已取消","已取消",INDEX(三跨两临近重点区段!$H:$H,MATCH(1,(MONTH(三跨两临近重点区段!$H:$H)=10)*(三跨两临近重点区段!$A:$A=D410)*(三跨两临近重点区段!$F:$F="现存区段"),0))),"")</f>
        <v/>
      </c>
      <c r="AB410" s="72" t="str">
        <f t="array" ref="AB410">IFERROR(IF(INDEX(三跨两临近重点区段!$F:$F,MATCH(1,(MONTH(三跨两临近重点区段!$H:$H)=10)*(三跨两临近重点区段!$A:$A=D410),0))="已取消","已取消",INDEX(三跨两临近重点区段!$I:$I,MATCH(1,(MONTH(三跨两临近重点区段!$H:$H)=10)*(三跨两临近重点区段!$A:$A=D410)*(三跨两临近重点区段!$F:$F="现存区段"),0))),"")</f>
        <v/>
      </c>
      <c r="AC410" s="284" t="str">
        <f t="array" ref="AC410">IFERROR(IF(INDEX(三跨两临近重点区段!$F:$F,MATCH(1,(MONTH(三跨两临近重点区段!$H:$H)=11)*(三跨两临近重点区段!$A:$A=D410),0))="已取消","已取消",INDEX(三跨两临近重点区段!$H:$H,MATCH(1,(MONTH(三跨两临近重点区段!$H:$H)=11)*(三跨两临近重点区段!$A:$A=D410)*(三跨两临近重点区段!$F:$F="现存区段"),0))),"")</f>
        <v/>
      </c>
      <c r="AD410" s="72" t="str">
        <f t="array" ref="AD410">IFERROR(IF(INDEX(三跨两临近重点区段!$F:$F,MATCH(1,(MONTH(三跨两临近重点区段!$H:$H)=11)*(三跨两临近重点区段!$A:$A=D410),0))="已取消","已取消",INDEX(三跨两临近重点区段!$I:$I,MATCH(1,(MONTH(三跨两临近重点区段!$H:$H)=11)*(三跨两临近重点区段!$A:$A=D410)*(三跨两临近重点区段!$F:$F="现存区段"),0))),"")</f>
        <v/>
      </c>
      <c r="AE410" s="284" t="str">
        <f t="array" ref="AE410">IFERROR(IF(INDEX(三跨两临近重点区段!$F:$F,MATCH(1,(MONTH(三跨两临近重点区段!$H:$H)=12)*(三跨两临近重点区段!$A:$A=D410),0))="已取消","已取消",INDEX(三跨两临近重点区段!$H:$H,MATCH(1,(MONTH(三跨两临近重点区段!$H:$H)=12)*(三跨两临近重点区段!$A:$A=D410)*(三跨两临近重点区段!$F:$F="现存区段"),0))),"")</f>
        <v/>
      </c>
      <c r="AF410" s="72" t="str">
        <f t="array" ref="AF410">IFERROR(IF(INDEX(三跨两临近重点区段!$F:$F,MATCH(1,(MONTH(三跨两临近重点区段!$H:$H)=12)*(三跨两临近重点区段!$A:$A=D410),0))="已取消","已取消",INDEX(三跨两临近重点区段!$I:$I,MATCH(1,(MONTH(三跨两临近重点区段!$H:$H)=12)*(三跨两临近重点区段!$A:$A=D410)*(三跨两临近重点区段!$F:$F="现存区段"),0))),"")</f>
        <v/>
      </c>
      <c r="AH410" t="e">
        <f t="array" ref="AH410">INDEX(三跨两临近重点区段!$G:$G,MATCH(D410,三跨两临近重点区段!$A:$A,0))</f>
        <v>#N/A</v>
      </c>
    </row>
    <row r="411" ht="14.25" spans="1:34">
      <c r="A411" s="263" t="s">
        <v>119</v>
      </c>
      <c r="B411" s="264" t="s">
        <v>2450</v>
      </c>
      <c r="C411" s="263" t="s">
        <v>2770</v>
      </c>
      <c r="D411" s="263" t="s">
        <v>2771</v>
      </c>
      <c r="E411" s="265" t="s">
        <v>2449</v>
      </c>
      <c r="F411" s="264" t="s">
        <v>125</v>
      </c>
      <c r="G411" s="263" t="s">
        <v>2452</v>
      </c>
      <c r="H411" s="263" t="s">
        <v>1462</v>
      </c>
      <c r="I411" s="288"/>
      <c r="J411" s="196"/>
      <c r="K411" s="196"/>
      <c r="L411" s="196"/>
      <c r="M411" s="270"/>
      <c r="N411" s="270"/>
      <c r="O411" s="33"/>
      <c r="P411" s="107"/>
      <c r="Q411" s="279"/>
      <c r="R411" s="279"/>
      <c r="S411" s="278">
        <v>45462</v>
      </c>
      <c r="T411" s="279" t="s">
        <v>2117</v>
      </c>
      <c r="U411" s="268" t="str">
        <f t="array" ref="U411">IFERROR(IF(INDEX(三跨两临近重点区段!$F:$F,MATCH(1,(MONTH(三跨两临近重点区段!$H:$H)=7)*(三跨两临近重点区段!$A:$A=D411),0))="已取消","已取消",INDEX(三跨两临近重点区段!$H:$H,MATCH(1,(MONTH(三跨两临近重点区段!$H:$H)=7)*(三跨两临近重点区段!$A:$A=D411)*(三跨两临近重点区段!$F:$F="现存区段"),0))),"")</f>
        <v/>
      </c>
      <c r="V411" s="232" t="str">
        <f t="array" ref="V411">IFERROR(IF(INDEX(三跨两临近重点区段!$F:$F,MATCH(1,(MONTH(三跨两临近重点区段!$H:$H)=7)*(三跨两临近重点区段!$A:$A=D411),0))="已取消","已取消",INDEX(三跨两临近重点区段!$I:$I,MATCH(1,(MONTH(三跨两临近重点区段!$H:$H)=7)*(三跨两临近重点区段!$A:$A=D411)*(三跨两临近重点区段!$F:$F="现存区段"),0))),"")</f>
        <v/>
      </c>
      <c r="W411" s="268" t="str">
        <f t="array" ref="W411">IFERROR(IF(INDEX(三跨两临近重点区段!$F:$F,MATCH(1,(MONTH(三跨两临近重点区段!$H:$H)=8)*(三跨两临近重点区段!$A:$A=D411),0))="已取消","已取消",INDEX(三跨两临近重点区段!$H:$H,MATCH(1,(MONTH(三跨两临近重点区段!$H:$H)=8)*(三跨两临近重点区段!$A:$A=D411)*(三跨两临近重点区段!$F:$F="现存区段"),0))),"")</f>
        <v/>
      </c>
      <c r="X411" s="232" t="str">
        <f t="array" ref="X411">IFERROR(IF(INDEX(三跨两临近重点区段!$F:$F,MATCH(1,(MONTH(三跨两临近重点区段!$H:$H)=8)*(三跨两临近重点区段!$A:$A=D411),0))="已取消","已取消",INDEX(三跨两临近重点区段!$I:$I,MATCH(1,(MONTH(三跨两临近重点区段!$H:$H)=8)*(三跨两临近重点区段!$A:$A=D411)*(三跨两临近重点区段!$F:$F="现存区段"),0))),"")</f>
        <v/>
      </c>
      <c r="Y411" s="268" t="str">
        <f t="array" ref="Y411">IFERROR(IF(INDEX(三跨两临近重点区段!$F:$F,MATCH(1,(MONTH(三跨两临近重点区段!$H:$H)=9)*(三跨两临近重点区段!$A:$A=D411),0))="已取消","已取消",INDEX(三跨两临近重点区段!$H:$H,MATCH(1,(MONTH(三跨两临近重点区段!$H:$H)=9)*(三跨两临近重点区段!$A:$A=D411)*(三跨两临近重点区段!$F:$F="现存区段"),0))),"")</f>
        <v/>
      </c>
      <c r="Z411" s="232" t="str">
        <f t="array" ref="Z411">IFERROR(IF(INDEX(三跨两临近重点区段!$F:$F,MATCH(1,(MONTH(三跨两临近重点区段!$H:$H)=9)*(三跨两临近重点区段!$A:$A=D411),0))="已取消","已取消",INDEX(三跨两临近重点区段!$I:$I,MATCH(1,(MONTH(三跨两临近重点区段!$H:$H)=9)*(三跨两临近重点区段!$A:$A=D411)*(三跨两临近重点区段!$F:$F="现存区段"),0))),"")</f>
        <v/>
      </c>
      <c r="AA411" s="268" t="str">
        <f t="array" ref="AA411">IFERROR(IF(INDEX(三跨两临近重点区段!$F:$F,MATCH(1,(MONTH(三跨两临近重点区段!$H:$H)=10)*(三跨两临近重点区段!$A:$A=D411),0))="已取消","已取消",INDEX(三跨两临近重点区段!$H:$H,MATCH(1,(MONTH(三跨两临近重点区段!$H:$H)=10)*(三跨两临近重点区段!$A:$A=D411)*(三跨两临近重点区段!$F:$F="现存区段"),0))),"")</f>
        <v/>
      </c>
      <c r="AB411" s="72" t="str">
        <f t="array" ref="AB411">IFERROR(IF(INDEX(三跨两临近重点区段!$F:$F,MATCH(1,(MONTH(三跨两临近重点区段!$H:$H)=10)*(三跨两临近重点区段!$A:$A=D411),0))="已取消","已取消",INDEX(三跨两临近重点区段!$I:$I,MATCH(1,(MONTH(三跨两临近重点区段!$H:$H)=10)*(三跨两临近重点区段!$A:$A=D411)*(三跨两临近重点区段!$F:$F="现存区段"),0))),"")</f>
        <v/>
      </c>
      <c r="AC411" s="284" t="str">
        <f t="array" ref="AC411">IFERROR(IF(INDEX(三跨两临近重点区段!$F:$F,MATCH(1,(MONTH(三跨两临近重点区段!$H:$H)=11)*(三跨两临近重点区段!$A:$A=D411),0))="已取消","已取消",INDEX(三跨两临近重点区段!$H:$H,MATCH(1,(MONTH(三跨两临近重点区段!$H:$H)=11)*(三跨两临近重点区段!$A:$A=D411)*(三跨两临近重点区段!$F:$F="现存区段"),0))),"")</f>
        <v/>
      </c>
      <c r="AD411" s="72" t="str">
        <f t="array" ref="AD411">IFERROR(IF(INDEX(三跨两临近重点区段!$F:$F,MATCH(1,(MONTH(三跨两临近重点区段!$H:$H)=11)*(三跨两临近重点区段!$A:$A=D411),0))="已取消","已取消",INDEX(三跨两临近重点区段!$I:$I,MATCH(1,(MONTH(三跨两临近重点区段!$H:$H)=11)*(三跨两临近重点区段!$A:$A=D411)*(三跨两临近重点区段!$F:$F="现存区段"),0))),"")</f>
        <v/>
      </c>
      <c r="AE411" s="284" t="str">
        <f t="array" ref="AE411">IFERROR(IF(INDEX(三跨两临近重点区段!$F:$F,MATCH(1,(MONTH(三跨两临近重点区段!$H:$H)=12)*(三跨两临近重点区段!$A:$A=D411),0))="已取消","已取消",INDEX(三跨两临近重点区段!$H:$H,MATCH(1,(MONTH(三跨两临近重点区段!$H:$H)=12)*(三跨两临近重点区段!$A:$A=D411)*(三跨两临近重点区段!$F:$F="现存区段"),0))),"")</f>
        <v/>
      </c>
      <c r="AF411" s="72" t="str">
        <f t="array" ref="AF411">IFERROR(IF(INDEX(三跨两临近重点区段!$F:$F,MATCH(1,(MONTH(三跨两临近重点区段!$H:$H)=12)*(三跨两临近重点区段!$A:$A=D411),0))="已取消","已取消",INDEX(三跨两临近重点区段!$I:$I,MATCH(1,(MONTH(三跨两临近重点区段!$H:$H)=12)*(三跨两临近重点区段!$A:$A=D411)*(三跨两临近重点区段!$F:$F="现存区段"),0))),"")</f>
        <v/>
      </c>
      <c r="AH411" t="e">
        <f t="array" ref="AH411">INDEX(三跨两临近重点区段!$G:$G,MATCH(D411,三跨两临近重点区段!$A:$A,0))</f>
        <v>#N/A</v>
      </c>
    </row>
    <row r="412" ht="14.25" spans="1:34">
      <c r="A412" s="263" t="s">
        <v>150</v>
      </c>
      <c r="B412" s="264" t="s">
        <v>2772</v>
      </c>
      <c r="C412" s="263" t="s">
        <v>2773</v>
      </c>
      <c r="D412" s="263" t="s">
        <v>2774</v>
      </c>
      <c r="E412" s="265" t="s">
        <v>2449</v>
      </c>
      <c r="F412" s="264" t="s">
        <v>125</v>
      </c>
      <c r="G412" s="263" t="s">
        <v>2452</v>
      </c>
      <c r="H412" s="263" t="s">
        <v>1643</v>
      </c>
      <c r="I412" s="288"/>
      <c r="J412" s="196"/>
      <c r="K412" s="196"/>
      <c r="L412" s="196"/>
      <c r="M412" s="270"/>
      <c r="N412" s="270"/>
      <c r="O412" s="33"/>
      <c r="P412" s="107"/>
      <c r="Q412" s="279"/>
      <c r="R412" s="279"/>
      <c r="S412" s="278">
        <v>45462</v>
      </c>
      <c r="T412" s="279" t="s">
        <v>2117</v>
      </c>
      <c r="U412" s="268" t="str">
        <f t="array" ref="U412">IFERROR(IF(INDEX(三跨两临近重点区段!$F:$F,MATCH(1,(MONTH(三跨两临近重点区段!$H:$H)=7)*(三跨两临近重点区段!$A:$A=D412),0))="已取消","已取消",INDEX(三跨两临近重点区段!$H:$H,MATCH(1,(MONTH(三跨两临近重点区段!$H:$H)=7)*(三跨两临近重点区段!$A:$A=D412)*(三跨两临近重点区段!$F:$F="现存区段"),0))),"")</f>
        <v/>
      </c>
      <c r="V412" s="232" t="str">
        <f t="array" ref="V412">IFERROR(IF(INDEX(三跨两临近重点区段!$F:$F,MATCH(1,(MONTH(三跨两临近重点区段!$H:$H)=7)*(三跨两临近重点区段!$A:$A=D412),0))="已取消","已取消",INDEX(三跨两临近重点区段!$I:$I,MATCH(1,(MONTH(三跨两临近重点区段!$H:$H)=7)*(三跨两临近重点区段!$A:$A=D412)*(三跨两临近重点区段!$F:$F="现存区段"),0))),"")</f>
        <v/>
      </c>
      <c r="W412" s="268" t="str">
        <f t="array" ref="W412">IFERROR(IF(INDEX(三跨两临近重点区段!$F:$F,MATCH(1,(MONTH(三跨两临近重点区段!$H:$H)=8)*(三跨两临近重点区段!$A:$A=D412),0))="已取消","已取消",INDEX(三跨两临近重点区段!$H:$H,MATCH(1,(MONTH(三跨两临近重点区段!$H:$H)=8)*(三跨两临近重点区段!$A:$A=D412)*(三跨两临近重点区段!$F:$F="现存区段"),0))),"")</f>
        <v/>
      </c>
      <c r="X412" s="232" t="str">
        <f t="array" ref="X412">IFERROR(IF(INDEX(三跨两临近重点区段!$F:$F,MATCH(1,(MONTH(三跨两临近重点区段!$H:$H)=8)*(三跨两临近重点区段!$A:$A=D412),0))="已取消","已取消",INDEX(三跨两临近重点区段!$I:$I,MATCH(1,(MONTH(三跨两临近重点区段!$H:$H)=8)*(三跨两临近重点区段!$A:$A=D412)*(三跨两临近重点区段!$F:$F="现存区段"),0))),"")</f>
        <v/>
      </c>
      <c r="Y412" s="268" t="str">
        <f t="array" ref="Y412">IFERROR(IF(INDEX(三跨两临近重点区段!$F:$F,MATCH(1,(MONTH(三跨两临近重点区段!$H:$H)=9)*(三跨两临近重点区段!$A:$A=D412),0))="已取消","已取消",INDEX(三跨两临近重点区段!$H:$H,MATCH(1,(MONTH(三跨两临近重点区段!$H:$H)=9)*(三跨两临近重点区段!$A:$A=D412)*(三跨两临近重点区段!$F:$F="现存区段"),0))),"")</f>
        <v/>
      </c>
      <c r="Z412" s="232" t="str">
        <f t="array" ref="Z412">IFERROR(IF(INDEX(三跨两临近重点区段!$F:$F,MATCH(1,(MONTH(三跨两临近重点区段!$H:$H)=9)*(三跨两临近重点区段!$A:$A=D412),0))="已取消","已取消",INDEX(三跨两临近重点区段!$I:$I,MATCH(1,(MONTH(三跨两临近重点区段!$H:$H)=9)*(三跨两临近重点区段!$A:$A=D412)*(三跨两临近重点区段!$F:$F="现存区段"),0))),"")</f>
        <v/>
      </c>
      <c r="AA412" s="268" t="str">
        <f t="array" ref="AA412">IFERROR(IF(INDEX(三跨两临近重点区段!$F:$F,MATCH(1,(MONTH(三跨两临近重点区段!$H:$H)=10)*(三跨两临近重点区段!$A:$A=D412),0))="已取消","已取消",INDEX(三跨两临近重点区段!$H:$H,MATCH(1,(MONTH(三跨两临近重点区段!$H:$H)=10)*(三跨两临近重点区段!$A:$A=D412)*(三跨两临近重点区段!$F:$F="现存区段"),0))),"")</f>
        <v/>
      </c>
      <c r="AB412" s="72" t="str">
        <f t="array" ref="AB412">IFERROR(IF(INDEX(三跨两临近重点区段!$F:$F,MATCH(1,(MONTH(三跨两临近重点区段!$H:$H)=10)*(三跨两临近重点区段!$A:$A=D412),0))="已取消","已取消",INDEX(三跨两临近重点区段!$I:$I,MATCH(1,(MONTH(三跨两临近重点区段!$H:$H)=10)*(三跨两临近重点区段!$A:$A=D412)*(三跨两临近重点区段!$F:$F="现存区段"),0))),"")</f>
        <v/>
      </c>
      <c r="AC412" s="284" t="str">
        <f t="array" ref="AC412">IFERROR(IF(INDEX(三跨两临近重点区段!$F:$F,MATCH(1,(MONTH(三跨两临近重点区段!$H:$H)=11)*(三跨两临近重点区段!$A:$A=D412),0))="已取消","已取消",INDEX(三跨两临近重点区段!$H:$H,MATCH(1,(MONTH(三跨两临近重点区段!$H:$H)=11)*(三跨两临近重点区段!$A:$A=D412)*(三跨两临近重点区段!$F:$F="现存区段"),0))),"")</f>
        <v/>
      </c>
      <c r="AD412" s="72" t="str">
        <f t="array" ref="AD412">IFERROR(IF(INDEX(三跨两临近重点区段!$F:$F,MATCH(1,(MONTH(三跨两临近重点区段!$H:$H)=11)*(三跨两临近重点区段!$A:$A=D412),0))="已取消","已取消",INDEX(三跨两临近重点区段!$I:$I,MATCH(1,(MONTH(三跨两临近重点区段!$H:$H)=11)*(三跨两临近重点区段!$A:$A=D412)*(三跨两临近重点区段!$F:$F="现存区段"),0))),"")</f>
        <v/>
      </c>
      <c r="AE412" s="284" t="str">
        <f t="array" ref="AE412">IFERROR(IF(INDEX(三跨两临近重点区段!$F:$F,MATCH(1,(MONTH(三跨两临近重点区段!$H:$H)=12)*(三跨两临近重点区段!$A:$A=D412),0))="已取消","已取消",INDEX(三跨两临近重点区段!$H:$H,MATCH(1,(MONTH(三跨两临近重点区段!$H:$H)=12)*(三跨两临近重点区段!$A:$A=D412)*(三跨两临近重点区段!$F:$F="现存区段"),0))),"")</f>
        <v/>
      </c>
      <c r="AF412" s="72" t="str">
        <f t="array" ref="AF412">IFERROR(IF(INDEX(三跨两临近重点区段!$F:$F,MATCH(1,(MONTH(三跨两临近重点区段!$H:$H)=12)*(三跨两临近重点区段!$A:$A=D412),0))="已取消","已取消",INDEX(三跨两临近重点区段!$I:$I,MATCH(1,(MONTH(三跨两临近重点区段!$H:$H)=12)*(三跨两临近重点区段!$A:$A=D412)*(三跨两临近重点区段!$F:$F="现存区段"),0))),"")</f>
        <v/>
      </c>
      <c r="AH412" t="e">
        <f t="array" ref="AH412">INDEX(三跨两临近重点区段!$G:$G,MATCH(D412,三跨两临近重点区段!$A:$A,0))</f>
        <v>#N/A</v>
      </c>
    </row>
    <row r="413" ht="14.25" spans="1:34">
      <c r="A413" s="263" t="s">
        <v>150</v>
      </c>
      <c r="B413" s="264" t="s">
        <v>2775</v>
      </c>
      <c r="C413" s="263" t="s">
        <v>2773</v>
      </c>
      <c r="D413" s="263" t="s">
        <v>2776</v>
      </c>
      <c r="E413" s="265" t="s">
        <v>2449</v>
      </c>
      <c r="F413" s="264" t="s">
        <v>125</v>
      </c>
      <c r="G413" s="263" t="s">
        <v>2452</v>
      </c>
      <c r="H413" s="263" t="s">
        <v>1643</v>
      </c>
      <c r="I413" s="288"/>
      <c r="J413" s="196"/>
      <c r="K413" s="196"/>
      <c r="L413" s="196"/>
      <c r="M413" s="270"/>
      <c r="N413" s="270"/>
      <c r="O413" s="33"/>
      <c r="P413" s="107"/>
      <c r="Q413" s="279"/>
      <c r="R413" s="279"/>
      <c r="S413" s="278">
        <v>45462</v>
      </c>
      <c r="T413" s="279" t="s">
        <v>2117</v>
      </c>
      <c r="U413" s="268" t="str">
        <f t="array" ref="U413">IFERROR(IF(INDEX(三跨两临近重点区段!$F:$F,MATCH(1,(MONTH(三跨两临近重点区段!$H:$H)=7)*(三跨两临近重点区段!$A:$A=D413),0))="已取消","已取消",INDEX(三跨两临近重点区段!$H:$H,MATCH(1,(MONTH(三跨两临近重点区段!$H:$H)=7)*(三跨两临近重点区段!$A:$A=D413)*(三跨两临近重点区段!$F:$F="现存区段"),0))),"")</f>
        <v/>
      </c>
      <c r="V413" s="232" t="str">
        <f t="array" ref="V413">IFERROR(IF(INDEX(三跨两临近重点区段!$F:$F,MATCH(1,(MONTH(三跨两临近重点区段!$H:$H)=7)*(三跨两临近重点区段!$A:$A=D413),0))="已取消","已取消",INDEX(三跨两临近重点区段!$I:$I,MATCH(1,(MONTH(三跨两临近重点区段!$H:$H)=7)*(三跨两临近重点区段!$A:$A=D413)*(三跨两临近重点区段!$F:$F="现存区段"),0))),"")</f>
        <v/>
      </c>
      <c r="W413" s="268" t="str">
        <f t="array" ref="W413">IFERROR(IF(INDEX(三跨两临近重点区段!$F:$F,MATCH(1,(MONTH(三跨两临近重点区段!$H:$H)=8)*(三跨两临近重点区段!$A:$A=D413),0))="已取消","已取消",INDEX(三跨两临近重点区段!$H:$H,MATCH(1,(MONTH(三跨两临近重点区段!$H:$H)=8)*(三跨两临近重点区段!$A:$A=D413)*(三跨两临近重点区段!$F:$F="现存区段"),0))),"")</f>
        <v/>
      </c>
      <c r="X413" s="232" t="str">
        <f t="array" ref="X413">IFERROR(IF(INDEX(三跨两临近重点区段!$F:$F,MATCH(1,(MONTH(三跨两临近重点区段!$H:$H)=8)*(三跨两临近重点区段!$A:$A=D413),0))="已取消","已取消",INDEX(三跨两临近重点区段!$I:$I,MATCH(1,(MONTH(三跨两临近重点区段!$H:$H)=8)*(三跨两临近重点区段!$A:$A=D413)*(三跨两临近重点区段!$F:$F="现存区段"),0))),"")</f>
        <v/>
      </c>
      <c r="Y413" s="268" t="str">
        <f t="array" ref="Y413">IFERROR(IF(INDEX(三跨两临近重点区段!$F:$F,MATCH(1,(MONTH(三跨两临近重点区段!$H:$H)=9)*(三跨两临近重点区段!$A:$A=D413),0))="已取消","已取消",INDEX(三跨两临近重点区段!$H:$H,MATCH(1,(MONTH(三跨两临近重点区段!$H:$H)=9)*(三跨两临近重点区段!$A:$A=D413)*(三跨两临近重点区段!$F:$F="现存区段"),0))),"")</f>
        <v/>
      </c>
      <c r="Z413" s="232" t="str">
        <f t="array" ref="Z413">IFERROR(IF(INDEX(三跨两临近重点区段!$F:$F,MATCH(1,(MONTH(三跨两临近重点区段!$H:$H)=9)*(三跨两临近重点区段!$A:$A=D413),0))="已取消","已取消",INDEX(三跨两临近重点区段!$I:$I,MATCH(1,(MONTH(三跨两临近重点区段!$H:$H)=9)*(三跨两临近重点区段!$A:$A=D413)*(三跨两临近重点区段!$F:$F="现存区段"),0))),"")</f>
        <v/>
      </c>
      <c r="AA413" s="268" t="str">
        <f t="array" ref="AA413">IFERROR(IF(INDEX(三跨两临近重点区段!$F:$F,MATCH(1,(MONTH(三跨两临近重点区段!$H:$H)=10)*(三跨两临近重点区段!$A:$A=D413),0))="已取消","已取消",INDEX(三跨两临近重点区段!$H:$H,MATCH(1,(MONTH(三跨两临近重点区段!$H:$H)=10)*(三跨两临近重点区段!$A:$A=D413)*(三跨两临近重点区段!$F:$F="现存区段"),0))),"")</f>
        <v/>
      </c>
      <c r="AB413" s="72" t="str">
        <f t="array" ref="AB413">IFERROR(IF(INDEX(三跨两临近重点区段!$F:$F,MATCH(1,(MONTH(三跨两临近重点区段!$H:$H)=10)*(三跨两临近重点区段!$A:$A=D413),0))="已取消","已取消",INDEX(三跨两临近重点区段!$I:$I,MATCH(1,(MONTH(三跨两临近重点区段!$H:$H)=10)*(三跨两临近重点区段!$A:$A=D413)*(三跨两临近重点区段!$F:$F="现存区段"),0))),"")</f>
        <v/>
      </c>
      <c r="AC413" s="284" t="str">
        <f t="array" ref="AC413">IFERROR(IF(INDEX(三跨两临近重点区段!$F:$F,MATCH(1,(MONTH(三跨两临近重点区段!$H:$H)=11)*(三跨两临近重点区段!$A:$A=D413),0))="已取消","已取消",INDEX(三跨两临近重点区段!$H:$H,MATCH(1,(MONTH(三跨两临近重点区段!$H:$H)=11)*(三跨两临近重点区段!$A:$A=D413)*(三跨两临近重点区段!$F:$F="现存区段"),0))),"")</f>
        <v/>
      </c>
      <c r="AD413" s="72" t="str">
        <f t="array" ref="AD413">IFERROR(IF(INDEX(三跨两临近重点区段!$F:$F,MATCH(1,(MONTH(三跨两临近重点区段!$H:$H)=11)*(三跨两临近重点区段!$A:$A=D413),0))="已取消","已取消",INDEX(三跨两临近重点区段!$I:$I,MATCH(1,(MONTH(三跨两临近重点区段!$H:$H)=11)*(三跨两临近重点区段!$A:$A=D413)*(三跨两临近重点区段!$F:$F="现存区段"),0))),"")</f>
        <v/>
      </c>
      <c r="AE413" s="284" t="str">
        <f t="array" ref="AE413">IFERROR(IF(INDEX(三跨两临近重点区段!$F:$F,MATCH(1,(MONTH(三跨两临近重点区段!$H:$H)=12)*(三跨两临近重点区段!$A:$A=D413),0))="已取消","已取消",INDEX(三跨两临近重点区段!$H:$H,MATCH(1,(MONTH(三跨两临近重点区段!$H:$H)=12)*(三跨两临近重点区段!$A:$A=D413)*(三跨两临近重点区段!$F:$F="现存区段"),0))),"")</f>
        <v/>
      </c>
      <c r="AF413" s="72" t="str">
        <f t="array" ref="AF413">IFERROR(IF(INDEX(三跨两临近重点区段!$F:$F,MATCH(1,(MONTH(三跨两临近重点区段!$H:$H)=12)*(三跨两临近重点区段!$A:$A=D413),0))="已取消","已取消",INDEX(三跨两临近重点区段!$I:$I,MATCH(1,(MONTH(三跨两临近重点区段!$H:$H)=12)*(三跨两临近重点区段!$A:$A=D413)*(三跨两临近重点区段!$F:$F="现存区段"),0))),"")</f>
        <v/>
      </c>
      <c r="AH413" t="e">
        <f t="array" ref="AH413">INDEX(三跨两临近重点区段!$G:$G,MATCH(D413,三跨两临近重点区段!$A:$A,0))</f>
        <v>#N/A</v>
      </c>
    </row>
    <row r="414" ht="14.25" spans="1:34">
      <c r="A414" s="263" t="s">
        <v>150</v>
      </c>
      <c r="B414" s="264" t="s">
        <v>2777</v>
      </c>
      <c r="C414" s="263" t="s">
        <v>2428</v>
      </c>
      <c r="D414" s="263" t="s">
        <v>2778</v>
      </c>
      <c r="E414" s="265" t="s">
        <v>2449</v>
      </c>
      <c r="F414" s="264" t="s">
        <v>125</v>
      </c>
      <c r="G414" s="263" t="s">
        <v>2452</v>
      </c>
      <c r="H414" s="263" t="s">
        <v>1557</v>
      </c>
      <c r="I414" s="288"/>
      <c r="J414" s="196"/>
      <c r="K414" s="196"/>
      <c r="L414" s="196"/>
      <c r="M414" s="270"/>
      <c r="N414" s="270"/>
      <c r="O414" s="33"/>
      <c r="P414" s="107"/>
      <c r="Q414" s="279"/>
      <c r="R414" s="279"/>
      <c r="S414" s="278">
        <v>45462</v>
      </c>
      <c r="T414" s="279" t="s">
        <v>2117</v>
      </c>
      <c r="U414" s="268" t="str">
        <f t="array" ref="U414">IFERROR(IF(INDEX(三跨两临近重点区段!$F:$F,MATCH(1,(MONTH(三跨两临近重点区段!$H:$H)=7)*(三跨两临近重点区段!$A:$A=D414),0))="已取消","已取消",INDEX(三跨两临近重点区段!$H:$H,MATCH(1,(MONTH(三跨两临近重点区段!$H:$H)=7)*(三跨两临近重点区段!$A:$A=D414)*(三跨两临近重点区段!$F:$F="现存区段"),0))),"")</f>
        <v/>
      </c>
      <c r="V414" s="232" t="str">
        <f t="array" ref="V414">IFERROR(IF(INDEX(三跨两临近重点区段!$F:$F,MATCH(1,(MONTH(三跨两临近重点区段!$H:$H)=7)*(三跨两临近重点区段!$A:$A=D414),0))="已取消","已取消",INDEX(三跨两临近重点区段!$I:$I,MATCH(1,(MONTH(三跨两临近重点区段!$H:$H)=7)*(三跨两临近重点区段!$A:$A=D414)*(三跨两临近重点区段!$F:$F="现存区段"),0))),"")</f>
        <v/>
      </c>
      <c r="W414" s="268" t="str">
        <f t="array" ref="W414">IFERROR(IF(INDEX(三跨两临近重点区段!$F:$F,MATCH(1,(MONTH(三跨两临近重点区段!$H:$H)=8)*(三跨两临近重点区段!$A:$A=D414),0))="已取消","已取消",INDEX(三跨两临近重点区段!$H:$H,MATCH(1,(MONTH(三跨两临近重点区段!$H:$H)=8)*(三跨两临近重点区段!$A:$A=D414)*(三跨两临近重点区段!$F:$F="现存区段"),0))),"")</f>
        <v/>
      </c>
      <c r="X414" s="232" t="str">
        <f t="array" ref="X414">IFERROR(IF(INDEX(三跨两临近重点区段!$F:$F,MATCH(1,(MONTH(三跨两临近重点区段!$H:$H)=8)*(三跨两临近重点区段!$A:$A=D414),0))="已取消","已取消",INDEX(三跨两临近重点区段!$I:$I,MATCH(1,(MONTH(三跨两临近重点区段!$H:$H)=8)*(三跨两临近重点区段!$A:$A=D414)*(三跨两临近重点区段!$F:$F="现存区段"),0))),"")</f>
        <v/>
      </c>
      <c r="Y414" s="268" t="str">
        <f t="array" ref="Y414">IFERROR(IF(INDEX(三跨两临近重点区段!$F:$F,MATCH(1,(MONTH(三跨两临近重点区段!$H:$H)=9)*(三跨两临近重点区段!$A:$A=D414),0))="已取消","已取消",INDEX(三跨两临近重点区段!$H:$H,MATCH(1,(MONTH(三跨两临近重点区段!$H:$H)=9)*(三跨两临近重点区段!$A:$A=D414)*(三跨两临近重点区段!$F:$F="现存区段"),0))),"")</f>
        <v/>
      </c>
      <c r="Z414" s="232" t="str">
        <f t="array" ref="Z414">IFERROR(IF(INDEX(三跨两临近重点区段!$F:$F,MATCH(1,(MONTH(三跨两临近重点区段!$H:$H)=9)*(三跨两临近重点区段!$A:$A=D414),0))="已取消","已取消",INDEX(三跨两临近重点区段!$I:$I,MATCH(1,(MONTH(三跨两临近重点区段!$H:$H)=9)*(三跨两临近重点区段!$A:$A=D414)*(三跨两临近重点区段!$F:$F="现存区段"),0))),"")</f>
        <v/>
      </c>
      <c r="AA414" s="268" t="str">
        <f t="array" ref="AA414">IFERROR(IF(INDEX(三跨两临近重点区段!$F:$F,MATCH(1,(MONTH(三跨两临近重点区段!$H:$H)=10)*(三跨两临近重点区段!$A:$A=D414),0))="已取消","已取消",INDEX(三跨两临近重点区段!$H:$H,MATCH(1,(MONTH(三跨两临近重点区段!$H:$H)=10)*(三跨两临近重点区段!$A:$A=D414)*(三跨两临近重点区段!$F:$F="现存区段"),0))),"")</f>
        <v/>
      </c>
      <c r="AB414" s="72" t="str">
        <f t="array" ref="AB414">IFERROR(IF(INDEX(三跨两临近重点区段!$F:$F,MATCH(1,(MONTH(三跨两临近重点区段!$H:$H)=10)*(三跨两临近重点区段!$A:$A=D414),0))="已取消","已取消",INDEX(三跨两临近重点区段!$I:$I,MATCH(1,(MONTH(三跨两临近重点区段!$H:$H)=10)*(三跨两临近重点区段!$A:$A=D414)*(三跨两临近重点区段!$F:$F="现存区段"),0))),"")</f>
        <v/>
      </c>
      <c r="AC414" s="284" t="str">
        <f t="array" ref="AC414">IFERROR(IF(INDEX(三跨两临近重点区段!$F:$F,MATCH(1,(MONTH(三跨两临近重点区段!$H:$H)=11)*(三跨两临近重点区段!$A:$A=D414),0))="已取消","已取消",INDEX(三跨两临近重点区段!$H:$H,MATCH(1,(MONTH(三跨两临近重点区段!$H:$H)=11)*(三跨两临近重点区段!$A:$A=D414)*(三跨两临近重点区段!$F:$F="现存区段"),0))),"")</f>
        <v/>
      </c>
      <c r="AD414" s="72" t="str">
        <f t="array" ref="AD414">IFERROR(IF(INDEX(三跨两临近重点区段!$F:$F,MATCH(1,(MONTH(三跨两临近重点区段!$H:$H)=11)*(三跨两临近重点区段!$A:$A=D414),0))="已取消","已取消",INDEX(三跨两临近重点区段!$I:$I,MATCH(1,(MONTH(三跨两临近重点区段!$H:$H)=11)*(三跨两临近重点区段!$A:$A=D414)*(三跨两临近重点区段!$F:$F="现存区段"),0))),"")</f>
        <v/>
      </c>
      <c r="AE414" s="284" t="str">
        <f t="array" ref="AE414">IFERROR(IF(INDEX(三跨两临近重点区段!$F:$F,MATCH(1,(MONTH(三跨两临近重点区段!$H:$H)=12)*(三跨两临近重点区段!$A:$A=D414),0))="已取消","已取消",INDEX(三跨两临近重点区段!$H:$H,MATCH(1,(MONTH(三跨两临近重点区段!$H:$H)=12)*(三跨两临近重点区段!$A:$A=D414)*(三跨两临近重点区段!$F:$F="现存区段"),0))),"")</f>
        <v/>
      </c>
      <c r="AF414" s="72" t="str">
        <f t="array" ref="AF414">IFERROR(IF(INDEX(三跨两临近重点区段!$F:$F,MATCH(1,(MONTH(三跨两临近重点区段!$H:$H)=12)*(三跨两临近重点区段!$A:$A=D414),0))="已取消","已取消",INDEX(三跨两临近重点区段!$I:$I,MATCH(1,(MONTH(三跨两临近重点区段!$H:$H)=12)*(三跨两临近重点区段!$A:$A=D414)*(三跨两临近重点区段!$F:$F="现存区段"),0))),"")</f>
        <v/>
      </c>
      <c r="AH414" t="e">
        <f t="array" ref="AH414">INDEX(三跨两临近重点区段!$G:$G,MATCH(D414,三跨两临近重点区段!$A:$A,0))</f>
        <v>#N/A</v>
      </c>
    </row>
    <row r="415" ht="14.25" spans="1:34">
      <c r="A415" s="263" t="s">
        <v>150</v>
      </c>
      <c r="B415" s="264" t="s">
        <v>2777</v>
      </c>
      <c r="C415" s="263" t="s">
        <v>2177</v>
      </c>
      <c r="D415" s="263" t="s">
        <v>2779</v>
      </c>
      <c r="E415" s="265" t="s">
        <v>2449</v>
      </c>
      <c r="F415" s="264" t="s">
        <v>125</v>
      </c>
      <c r="G415" s="263" t="s">
        <v>2452</v>
      </c>
      <c r="H415" s="263" t="s">
        <v>1557</v>
      </c>
      <c r="I415" s="288"/>
      <c r="J415" s="196"/>
      <c r="K415" s="196"/>
      <c r="L415" s="196"/>
      <c r="M415" s="270"/>
      <c r="N415" s="270"/>
      <c r="O415" s="33"/>
      <c r="P415" s="107"/>
      <c r="Q415" s="279"/>
      <c r="R415" s="279"/>
      <c r="S415" s="278">
        <v>45462</v>
      </c>
      <c r="T415" s="279" t="s">
        <v>2117</v>
      </c>
      <c r="U415" s="268" t="str">
        <f t="array" ref="U415">IFERROR(IF(INDEX(三跨两临近重点区段!$F:$F,MATCH(1,(MONTH(三跨两临近重点区段!$H:$H)=7)*(三跨两临近重点区段!$A:$A=D415),0))="已取消","已取消",INDEX(三跨两临近重点区段!$H:$H,MATCH(1,(MONTH(三跨两临近重点区段!$H:$H)=7)*(三跨两临近重点区段!$A:$A=D415)*(三跨两临近重点区段!$F:$F="现存区段"),0))),"")</f>
        <v/>
      </c>
      <c r="V415" s="232" t="str">
        <f t="array" ref="V415">IFERROR(IF(INDEX(三跨两临近重点区段!$F:$F,MATCH(1,(MONTH(三跨两临近重点区段!$H:$H)=7)*(三跨两临近重点区段!$A:$A=D415),0))="已取消","已取消",INDEX(三跨两临近重点区段!$I:$I,MATCH(1,(MONTH(三跨两临近重点区段!$H:$H)=7)*(三跨两临近重点区段!$A:$A=D415)*(三跨两临近重点区段!$F:$F="现存区段"),0))),"")</f>
        <v/>
      </c>
      <c r="W415" s="268" t="str">
        <f t="array" ref="W415">IFERROR(IF(INDEX(三跨两临近重点区段!$F:$F,MATCH(1,(MONTH(三跨两临近重点区段!$H:$H)=8)*(三跨两临近重点区段!$A:$A=D415),0))="已取消","已取消",INDEX(三跨两临近重点区段!$H:$H,MATCH(1,(MONTH(三跨两临近重点区段!$H:$H)=8)*(三跨两临近重点区段!$A:$A=D415)*(三跨两临近重点区段!$F:$F="现存区段"),0))),"")</f>
        <v/>
      </c>
      <c r="X415" s="232" t="str">
        <f t="array" ref="X415">IFERROR(IF(INDEX(三跨两临近重点区段!$F:$F,MATCH(1,(MONTH(三跨两临近重点区段!$H:$H)=8)*(三跨两临近重点区段!$A:$A=D415),0))="已取消","已取消",INDEX(三跨两临近重点区段!$I:$I,MATCH(1,(MONTH(三跨两临近重点区段!$H:$H)=8)*(三跨两临近重点区段!$A:$A=D415)*(三跨两临近重点区段!$F:$F="现存区段"),0))),"")</f>
        <v/>
      </c>
      <c r="Y415" s="268" t="str">
        <f t="array" ref="Y415">IFERROR(IF(INDEX(三跨两临近重点区段!$F:$F,MATCH(1,(MONTH(三跨两临近重点区段!$H:$H)=9)*(三跨两临近重点区段!$A:$A=D415),0))="已取消","已取消",INDEX(三跨两临近重点区段!$H:$H,MATCH(1,(MONTH(三跨两临近重点区段!$H:$H)=9)*(三跨两临近重点区段!$A:$A=D415)*(三跨两临近重点区段!$F:$F="现存区段"),0))),"")</f>
        <v/>
      </c>
      <c r="Z415" s="232" t="str">
        <f t="array" ref="Z415">IFERROR(IF(INDEX(三跨两临近重点区段!$F:$F,MATCH(1,(MONTH(三跨两临近重点区段!$H:$H)=9)*(三跨两临近重点区段!$A:$A=D415),0))="已取消","已取消",INDEX(三跨两临近重点区段!$I:$I,MATCH(1,(MONTH(三跨两临近重点区段!$H:$H)=9)*(三跨两临近重点区段!$A:$A=D415)*(三跨两临近重点区段!$F:$F="现存区段"),0))),"")</f>
        <v/>
      </c>
      <c r="AA415" s="268" t="str">
        <f t="array" ref="AA415">IFERROR(IF(INDEX(三跨两临近重点区段!$F:$F,MATCH(1,(MONTH(三跨两临近重点区段!$H:$H)=10)*(三跨两临近重点区段!$A:$A=D415),0))="已取消","已取消",INDEX(三跨两临近重点区段!$H:$H,MATCH(1,(MONTH(三跨两临近重点区段!$H:$H)=10)*(三跨两临近重点区段!$A:$A=D415)*(三跨两临近重点区段!$F:$F="现存区段"),0))),"")</f>
        <v/>
      </c>
      <c r="AB415" s="72" t="str">
        <f t="array" ref="AB415">IFERROR(IF(INDEX(三跨两临近重点区段!$F:$F,MATCH(1,(MONTH(三跨两临近重点区段!$H:$H)=10)*(三跨两临近重点区段!$A:$A=D415),0))="已取消","已取消",INDEX(三跨两临近重点区段!$I:$I,MATCH(1,(MONTH(三跨两临近重点区段!$H:$H)=10)*(三跨两临近重点区段!$A:$A=D415)*(三跨两临近重点区段!$F:$F="现存区段"),0))),"")</f>
        <v/>
      </c>
      <c r="AC415" s="284" t="str">
        <f t="array" ref="AC415">IFERROR(IF(INDEX(三跨两临近重点区段!$F:$F,MATCH(1,(MONTH(三跨两临近重点区段!$H:$H)=11)*(三跨两临近重点区段!$A:$A=D415),0))="已取消","已取消",INDEX(三跨两临近重点区段!$H:$H,MATCH(1,(MONTH(三跨两临近重点区段!$H:$H)=11)*(三跨两临近重点区段!$A:$A=D415)*(三跨两临近重点区段!$F:$F="现存区段"),0))),"")</f>
        <v/>
      </c>
      <c r="AD415" s="72" t="str">
        <f t="array" ref="AD415">IFERROR(IF(INDEX(三跨两临近重点区段!$F:$F,MATCH(1,(MONTH(三跨两临近重点区段!$H:$H)=11)*(三跨两临近重点区段!$A:$A=D415),0))="已取消","已取消",INDEX(三跨两临近重点区段!$I:$I,MATCH(1,(MONTH(三跨两临近重点区段!$H:$H)=11)*(三跨两临近重点区段!$A:$A=D415)*(三跨两临近重点区段!$F:$F="现存区段"),0))),"")</f>
        <v/>
      </c>
      <c r="AE415" s="284" t="str">
        <f t="array" ref="AE415">IFERROR(IF(INDEX(三跨两临近重点区段!$F:$F,MATCH(1,(MONTH(三跨两临近重点区段!$H:$H)=12)*(三跨两临近重点区段!$A:$A=D415),0))="已取消","已取消",INDEX(三跨两临近重点区段!$H:$H,MATCH(1,(MONTH(三跨两临近重点区段!$H:$H)=12)*(三跨两临近重点区段!$A:$A=D415)*(三跨两临近重点区段!$F:$F="现存区段"),0))),"")</f>
        <v/>
      </c>
      <c r="AF415" s="72" t="str">
        <f t="array" ref="AF415">IFERROR(IF(INDEX(三跨两临近重点区段!$F:$F,MATCH(1,(MONTH(三跨两临近重点区段!$H:$H)=12)*(三跨两临近重点区段!$A:$A=D415),0))="已取消","已取消",INDEX(三跨两临近重点区段!$I:$I,MATCH(1,(MONTH(三跨两临近重点区段!$H:$H)=12)*(三跨两临近重点区段!$A:$A=D415)*(三跨两临近重点区段!$F:$F="现存区段"),0))),"")</f>
        <v/>
      </c>
      <c r="AH415" t="e">
        <f t="array" ref="AH415">INDEX(三跨两临近重点区段!$G:$G,MATCH(D415,三跨两临近重点区段!$A:$A,0))</f>
        <v>#N/A</v>
      </c>
    </row>
    <row r="416" ht="14.25" spans="1:34">
      <c r="A416" s="263" t="s">
        <v>150</v>
      </c>
      <c r="B416" s="264" t="s">
        <v>2777</v>
      </c>
      <c r="C416" s="263" t="s">
        <v>2161</v>
      </c>
      <c r="D416" s="263" t="s">
        <v>2780</v>
      </c>
      <c r="E416" s="265" t="s">
        <v>2449</v>
      </c>
      <c r="F416" s="264" t="s">
        <v>125</v>
      </c>
      <c r="G416" s="263" t="s">
        <v>2452</v>
      </c>
      <c r="H416" s="263" t="s">
        <v>1557</v>
      </c>
      <c r="I416" s="288"/>
      <c r="J416" s="196"/>
      <c r="K416" s="196"/>
      <c r="L416" s="196"/>
      <c r="M416" s="270"/>
      <c r="N416" s="270"/>
      <c r="O416" s="33"/>
      <c r="P416" s="107"/>
      <c r="Q416" s="279"/>
      <c r="R416" s="279"/>
      <c r="S416" s="278">
        <v>45462</v>
      </c>
      <c r="T416" s="279" t="s">
        <v>2117</v>
      </c>
      <c r="U416" s="268" t="str">
        <f t="array" ref="U416">IFERROR(IF(INDEX(三跨两临近重点区段!$F:$F,MATCH(1,(MONTH(三跨两临近重点区段!$H:$H)=7)*(三跨两临近重点区段!$A:$A=D416),0))="已取消","已取消",INDEX(三跨两临近重点区段!$H:$H,MATCH(1,(MONTH(三跨两临近重点区段!$H:$H)=7)*(三跨两临近重点区段!$A:$A=D416)*(三跨两临近重点区段!$F:$F="现存区段"),0))),"")</f>
        <v/>
      </c>
      <c r="V416" s="232" t="str">
        <f t="array" ref="V416">IFERROR(IF(INDEX(三跨两临近重点区段!$F:$F,MATCH(1,(MONTH(三跨两临近重点区段!$H:$H)=7)*(三跨两临近重点区段!$A:$A=D416),0))="已取消","已取消",INDEX(三跨两临近重点区段!$I:$I,MATCH(1,(MONTH(三跨两临近重点区段!$H:$H)=7)*(三跨两临近重点区段!$A:$A=D416)*(三跨两临近重点区段!$F:$F="现存区段"),0))),"")</f>
        <v/>
      </c>
      <c r="W416" s="268" t="str">
        <f t="array" ref="W416">IFERROR(IF(INDEX(三跨两临近重点区段!$F:$F,MATCH(1,(MONTH(三跨两临近重点区段!$H:$H)=8)*(三跨两临近重点区段!$A:$A=D416),0))="已取消","已取消",INDEX(三跨两临近重点区段!$H:$H,MATCH(1,(MONTH(三跨两临近重点区段!$H:$H)=8)*(三跨两临近重点区段!$A:$A=D416)*(三跨两临近重点区段!$F:$F="现存区段"),0))),"")</f>
        <v/>
      </c>
      <c r="X416" s="232" t="str">
        <f t="array" ref="X416">IFERROR(IF(INDEX(三跨两临近重点区段!$F:$F,MATCH(1,(MONTH(三跨两临近重点区段!$H:$H)=8)*(三跨两临近重点区段!$A:$A=D416),0))="已取消","已取消",INDEX(三跨两临近重点区段!$I:$I,MATCH(1,(MONTH(三跨两临近重点区段!$H:$H)=8)*(三跨两临近重点区段!$A:$A=D416)*(三跨两临近重点区段!$F:$F="现存区段"),0))),"")</f>
        <v/>
      </c>
      <c r="Y416" s="268" t="str">
        <f t="array" ref="Y416">IFERROR(IF(INDEX(三跨两临近重点区段!$F:$F,MATCH(1,(MONTH(三跨两临近重点区段!$H:$H)=9)*(三跨两临近重点区段!$A:$A=D416),0))="已取消","已取消",INDEX(三跨两临近重点区段!$H:$H,MATCH(1,(MONTH(三跨两临近重点区段!$H:$H)=9)*(三跨两临近重点区段!$A:$A=D416)*(三跨两临近重点区段!$F:$F="现存区段"),0))),"")</f>
        <v/>
      </c>
      <c r="Z416" s="232" t="str">
        <f t="array" ref="Z416">IFERROR(IF(INDEX(三跨两临近重点区段!$F:$F,MATCH(1,(MONTH(三跨两临近重点区段!$H:$H)=9)*(三跨两临近重点区段!$A:$A=D416),0))="已取消","已取消",INDEX(三跨两临近重点区段!$I:$I,MATCH(1,(MONTH(三跨两临近重点区段!$H:$H)=9)*(三跨两临近重点区段!$A:$A=D416)*(三跨两临近重点区段!$F:$F="现存区段"),0))),"")</f>
        <v/>
      </c>
      <c r="AA416" s="268" t="str">
        <f t="array" ref="AA416">IFERROR(IF(INDEX(三跨两临近重点区段!$F:$F,MATCH(1,(MONTH(三跨两临近重点区段!$H:$H)=10)*(三跨两临近重点区段!$A:$A=D416),0))="已取消","已取消",INDEX(三跨两临近重点区段!$H:$H,MATCH(1,(MONTH(三跨两临近重点区段!$H:$H)=10)*(三跨两临近重点区段!$A:$A=D416)*(三跨两临近重点区段!$F:$F="现存区段"),0))),"")</f>
        <v/>
      </c>
      <c r="AB416" s="72" t="str">
        <f t="array" ref="AB416">IFERROR(IF(INDEX(三跨两临近重点区段!$F:$F,MATCH(1,(MONTH(三跨两临近重点区段!$H:$H)=10)*(三跨两临近重点区段!$A:$A=D416),0))="已取消","已取消",INDEX(三跨两临近重点区段!$I:$I,MATCH(1,(MONTH(三跨两临近重点区段!$H:$H)=10)*(三跨两临近重点区段!$A:$A=D416)*(三跨两临近重点区段!$F:$F="现存区段"),0))),"")</f>
        <v/>
      </c>
      <c r="AC416" s="284" t="str">
        <f t="array" ref="AC416">IFERROR(IF(INDEX(三跨两临近重点区段!$F:$F,MATCH(1,(MONTH(三跨两临近重点区段!$H:$H)=11)*(三跨两临近重点区段!$A:$A=D416),0))="已取消","已取消",INDEX(三跨两临近重点区段!$H:$H,MATCH(1,(MONTH(三跨两临近重点区段!$H:$H)=11)*(三跨两临近重点区段!$A:$A=D416)*(三跨两临近重点区段!$F:$F="现存区段"),0))),"")</f>
        <v/>
      </c>
      <c r="AD416" s="72" t="str">
        <f t="array" ref="AD416">IFERROR(IF(INDEX(三跨两临近重点区段!$F:$F,MATCH(1,(MONTH(三跨两临近重点区段!$H:$H)=11)*(三跨两临近重点区段!$A:$A=D416),0))="已取消","已取消",INDEX(三跨两临近重点区段!$I:$I,MATCH(1,(MONTH(三跨两临近重点区段!$H:$H)=11)*(三跨两临近重点区段!$A:$A=D416)*(三跨两临近重点区段!$F:$F="现存区段"),0))),"")</f>
        <v/>
      </c>
      <c r="AE416" s="284" t="str">
        <f t="array" ref="AE416">IFERROR(IF(INDEX(三跨两临近重点区段!$F:$F,MATCH(1,(MONTH(三跨两临近重点区段!$H:$H)=12)*(三跨两临近重点区段!$A:$A=D416),0))="已取消","已取消",INDEX(三跨两临近重点区段!$H:$H,MATCH(1,(MONTH(三跨两临近重点区段!$H:$H)=12)*(三跨两临近重点区段!$A:$A=D416)*(三跨两临近重点区段!$F:$F="现存区段"),0))),"")</f>
        <v/>
      </c>
      <c r="AF416" s="72" t="str">
        <f t="array" ref="AF416">IFERROR(IF(INDEX(三跨两临近重点区段!$F:$F,MATCH(1,(MONTH(三跨两临近重点区段!$H:$H)=12)*(三跨两临近重点区段!$A:$A=D416),0))="已取消","已取消",INDEX(三跨两临近重点区段!$I:$I,MATCH(1,(MONTH(三跨两临近重点区段!$H:$H)=12)*(三跨两临近重点区段!$A:$A=D416)*(三跨两临近重点区段!$F:$F="现存区段"),0))),"")</f>
        <v/>
      </c>
      <c r="AH416" t="e">
        <f t="array" ref="AH416">INDEX(三跨两临近重点区段!$G:$G,MATCH(D416,三跨两临近重点区段!$A:$A,0))</f>
        <v>#N/A</v>
      </c>
    </row>
    <row r="417" ht="14.25" spans="1:34">
      <c r="A417" s="263" t="s">
        <v>150</v>
      </c>
      <c r="B417" s="264" t="s">
        <v>2777</v>
      </c>
      <c r="C417" s="263" t="s">
        <v>2157</v>
      </c>
      <c r="D417" s="263" t="s">
        <v>2781</v>
      </c>
      <c r="E417" s="265" t="s">
        <v>2449</v>
      </c>
      <c r="F417" s="264" t="s">
        <v>125</v>
      </c>
      <c r="G417" s="263" t="s">
        <v>2452</v>
      </c>
      <c r="H417" s="263" t="s">
        <v>1557</v>
      </c>
      <c r="I417" s="288"/>
      <c r="J417" s="196"/>
      <c r="K417" s="196"/>
      <c r="L417" s="196"/>
      <c r="M417" s="270"/>
      <c r="N417" s="270"/>
      <c r="O417" s="33"/>
      <c r="P417" s="107"/>
      <c r="Q417" s="279"/>
      <c r="R417" s="279"/>
      <c r="S417" s="278">
        <v>45462</v>
      </c>
      <c r="T417" s="279" t="s">
        <v>2117</v>
      </c>
      <c r="U417" s="268" t="str">
        <f t="array" ref="U417">IFERROR(IF(INDEX(三跨两临近重点区段!$F:$F,MATCH(1,(MONTH(三跨两临近重点区段!$H:$H)=7)*(三跨两临近重点区段!$A:$A=D417),0))="已取消","已取消",INDEX(三跨两临近重点区段!$H:$H,MATCH(1,(MONTH(三跨两临近重点区段!$H:$H)=7)*(三跨两临近重点区段!$A:$A=D417)*(三跨两临近重点区段!$F:$F="现存区段"),0))),"")</f>
        <v/>
      </c>
      <c r="V417" s="232" t="str">
        <f t="array" ref="V417">IFERROR(IF(INDEX(三跨两临近重点区段!$F:$F,MATCH(1,(MONTH(三跨两临近重点区段!$H:$H)=7)*(三跨两临近重点区段!$A:$A=D417),0))="已取消","已取消",INDEX(三跨两临近重点区段!$I:$I,MATCH(1,(MONTH(三跨两临近重点区段!$H:$H)=7)*(三跨两临近重点区段!$A:$A=D417)*(三跨两临近重点区段!$F:$F="现存区段"),0))),"")</f>
        <v/>
      </c>
      <c r="W417" s="268" t="str">
        <f t="array" ref="W417">IFERROR(IF(INDEX(三跨两临近重点区段!$F:$F,MATCH(1,(MONTH(三跨两临近重点区段!$H:$H)=8)*(三跨两临近重点区段!$A:$A=D417),0))="已取消","已取消",INDEX(三跨两临近重点区段!$H:$H,MATCH(1,(MONTH(三跨两临近重点区段!$H:$H)=8)*(三跨两临近重点区段!$A:$A=D417)*(三跨两临近重点区段!$F:$F="现存区段"),0))),"")</f>
        <v/>
      </c>
      <c r="X417" s="232" t="str">
        <f t="array" ref="X417">IFERROR(IF(INDEX(三跨两临近重点区段!$F:$F,MATCH(1,(MONTH(三跨两临近重点区段!$H:$H)=8)*(三跨两临近重点区段!$A:$A=D417),0))="已取消","已取消",INDEX(三跨两临近重点区段!$I:$I,MATCH(1,(MONTH(三跨两临近重点区段!$H:$H)=8)*(三跨两临近重点区段!$A:$A=D417)*(三跨两临近重点区段!$F:$F="现存区段"),0))),"")</f>
        <v/>
      </c>
      <c r="Y417" s="268" t="str">
        <f t="array" ref="Y417">IFERROR(IF(INDEX(三跨两临近重点区段!$F:$F,MATCH(1,(MONTH(三跨两临近重点区段!$H:$H)=9)*(三跨两临近重点区段!$A:$A=D417),0))="已取消","已取消",INDEX(三跨两临近重点区段!$H:$H,MATCH(1,(MONTH(三跨两临近重点区段!$H:$H)=9)*(三跨两临近重点区段!$A:$A=D417)*(三跨两临近重点区段!$F:$F="现存区段"),0))),"")</f>
        <v/>
      </c>
      <c r="Z417" s="232" t="str">
        <f t="array" ref="Z417">IFERROR(IF(INDEX(三跨两临近重点区段!$F:$F,MATCH(1,(MONTH(三跨两临近重点区段!$H:$H)=9)*(三跨两临近重点区段!$A:$A=D417),0))="已取消","已取消",INDEX(三跨两临近重点区段!$I:$I,MATCH(1,(MONTH(三跨两临近重点区段!$H:$H)=9)*(三跨两临近重点区段!$A:$A=D417)*(三跨两临近重点区段!$F:$F="现存区段"),0))),"")</f>
        <v/>
      </c>
      <c r="AA417" s="268" t="str">
        <f t="array" ref="AA417">IFERROR(IF(INDEX(三跨两临近重点区段!$F:$F,MATCH(1,(MONTH(三跨两临近重点区段!$H:$H)=10)*(三跨两临近重点区段!$A:$A=D417),0))="已取消","已取消",INDEX(三跨两临近重点区段!$H:$H,MATCH(1,(MONTH(三跨两临近重点区段!$H:$H)=10)*(三跨两临近重点区段!$A:$A=D417)*(三跨两临近重点区段!$F:$F="现存区段"),0))),"")</f>
        <v/>
      </c>
      <c r="AB417" s="72" t="str">
        <f t="array" ref="AB417">IFERROR(IF(INDEX(三跨两临近重点区段!$F:$F,MATCH(1,(MONTH(三跨两临近重点区段!$H:$H)=10)*(三跨两临近重点区段!$A:$A=D417),0))="已取消","已取消",INDEX(三跨两临近重点区段!$I:$I,MATCH(1,(MONTH(三跨两临近重点区段!$H:$H)=10)*(三跨两临近重点区段!$A:$A=D417)*(三跨两临近重点区段!$F:$F="现存区段"),0))),"")</f>
        <v/>
      </c>
      <c r="AC417" s="284" t="str">
        <f t="array" ref="AC417">IFERROR(IF(INDEX(三跨两临近重点区段!$F:$F,MATCH(1,(MONTH(三跨两临近重点区段!$H:$H)=11)*(三跨两临近重点区段!$A:$A=D417),0))="已取消","已取消",INDEX(三跨两临近重点区段!$H:$H,MATCH(1,(MONTH(三跨两临近重点区段!$H:$H)=11)*(三跨两临近重点区段!$A:$A=D417)*(三跨两临近重点区段!$F:$F="现存区段"),0))),"")</f>
        <v/>
      </c>
      <c r="AD417" s="72" t="str">
        <f t="array" ref="AD417">IFERROR(IF(INDEX(三跨两临近重点区段!$F:$F,MATCH(1,(MONTH(三跨两临近重点区段!$H:$H)=11)*(三跨两临近重点区段!$A:$A=D417),0))="已取消","已取消",INDEX(三跨两临近重点区段!$I:$I,MATCH(1,(MONTH(三跨两临近重点区段!$H:$H)=11)*(三跨两临近重点区段!$A:$A=D417)*(三跨两临近重点区段!$F:$F="现存区段"),0))),"")</f>
        <v/>
      </c>
      <c r="AE417" s="284" t="str">
        <f t="array" ref="AE417">IFERROR(IF(INDEX(三跨两临近重点区段!$F:$F,MATCH(1,(MONTH(三跨两临近重点区段!$H:$H)=12)*(三跨两临近重点区段!$A:$A=D417),0))="已取消","已取消",INDEX(三跨两临近重点区段!$H:$H,MATCH(1,(MONTH(三跨两临近重点区段!$H:$H)=12)*(三跨两临近重点区段!$A:$A=D417)*(三跨两临近重点区段!$F:$F="现存区段"),0))),"")</f>
        <v/>
      </c>
      <c r="AF417" s="72" t="str">
        <f t="array" ref="AF417">IFERROR(IF(INDEX(三跨两临近重点区段!$F:$F,MATCH(1,(MONTH(三跨两临近重点区段!$H:$H)=12)*(三跨两临近重点区段!$A:$A=D417),0))="已取消","已取消",INDEX(三跨两临近重点区段!$I:$I,MATCH(1,(MONTH(三跨两临近重点区段!$H:$H)=12)*(三跨两临近重点区段!$A:$A=D417)*(三跨两临近重点区段!$F:$F="现存区段"),0))),"")</f>
        <v/>
      </c>
      <c r="AH417" t="e">
        <f t="array" ref="AH417">INDEX(三跨两临近重点区段!$G:$G,MATCH(D417,三跨两临近重点区段!$A:$A,0))</f>
        <v>#N/A</v>
      </c>
    </row>
    <row r="418" ht="14.25" spans="1:34">
      <c r="A418" s="263" t="s">
        <v>150</v>
      </c>
      <c r="B418" s="264" t="s">
        <v>2777</v>
      </c>
      <c r="C418" s="263" t="s">
        <v>2126</v>
      </c>
      <c r="D418" s="263" t="s">
        <v>2782</v>
      </c>
      <c r="E418" s="265" t="s">
        <v>2449</v>
      </c>
      <c r="F418" s="264" t="s">
        <v>125</v>
      </c>
      <c r="G418" s="263" t="s">
        <v>2452</v>
      </c>
      <c r="H418" s="263" t="s">
        <v>1557</v>
      </c>
      <c r="I418" s="288"/>
      <c r="J418" s="196"/>
      <c r="K418" s="196"/>
      <c r="L418" s="196"/>
      <c r="M418" s="270"/>
      <c r="N418" s="270"/>
      <c r="O418" s="33"/>
      <c r="P418" s="107"/>
      <c r="Q418" s="279"/>
      <c r="R418" s="279"/>
      <c r="S418" s="278">
        <v>45462</v>
      </c>
      <c r="T418" s="279" t="s">
        <v>2117</v>
      </c>
      <c r="U418" s="268" t="str">
        <f t="array" ref="U418">IFERROR(IF(INDEX(三跨两临近重点区段!$F:$F,MATCH(1,(MONTH(三跨两临近重点区段!$H:$H)=7)*(三跨两临近重点区段!$A:$A=D418),0))="已取消","已取消",INDEX(三跨两临近重点区段!$H:$H,MATCH(1,(MONTH(三跨两临近重点区段!$H:$H)=7)*(三跨两临近重点区段!$A:$A=D418)*(三跨两临近重点区段!$F:$F="现存区段"),0))),"")</f>
        <v/>
      </c>
      <c r="V418" s="232" t="str">
        <f t="array" ref="V418">IFERROR(IF(INDEX(三跨两临近重点区段!$F:$F,MATCH(1,(MONTH(三跨两临近重点区段!$H:$H)=7)*(三跨两临近重点区段!$A:$A=D418),0))="已取消","已取消",INDEX(三跨两临近重点区段!$I:$I,MATCH(1,(MONTH(三跨两临近重点区段!$H:$H)=7)*(三跨两临近重点区段!$A:$A=D418)*(三跨两临近重点区段!$F:$F="现存区段"),0))),"")</f>
        <v/>
      </c>
      <c r="W418" s="268" t="str">
        <f t="array" ref="W418">IFERROR(IF(INDEX(三跨两临近重点区段!$F:$F,MATCH(1,(MONTH(三跨两临近重点区段!$H:$H)=8)*(三跨两临近重点区段!$A:$A=D418),0))="已取消","已取消",INDEX(三跨两临近重点区段!$H:$H,MATCH(1,(MONTH(三跨两临近重点区段!$H:$H)=8)*(三跨两临近重点区段!$A:$A=D418)*(三跨两临近重点区段!$F:$F="现存区段"),0))),"")</f>
        <v/>
      </c>
      <c r="X418" s="232" t="str">
        <f t="array" ref="X418">IFERROR(IF(INDEX(三跨两临近重点区段!$F:$F,MATCH(1,(MONTH(三跨两临近重点区段!$H:$H)=8)*(三跨两临近重点区段!$A:$A=D418),0))="已取消","已取消",INDEX(三跨两临近重点区段!$I:$I,MATCH(1,(MONTH(三跨两临近重点区段!$H:$H)=8)*(三跨两临近重点区段!$A:$A=D418)*(三跨两临近重点区段!$F:$F="现存区段"),0))),"")</f>
        <v/>
      </c>
      <c r="Y418" s="268" t="str">
        <f t="array" ref="Y418">IFERROR(IF(INDEX(三跨两临近重点区段!$F:$F,MATCH(1,(MONTH(三跨两临近重点区段!$H:$H)=9)*(三跨两临近重点区段!$A:$A=D418),0))="已取消","已取消",INDEX(三跨两临近重点区段!$H:$H,MATCH(1,(MONTH(三跨两临近重点区段!$H:$H)=9)*(三跨两临近重点区段!$A:$A=D418)*(三跨两临近重点区段!$F:$F="现存区段"),0))),"")</f>
        <v/>
      </c>
      <c r="Z418" s="232" t="str">
        <f t="array" ref="Z418">IFERROR(IF(INDEX(三跨两临近重点区段!$F:$F,MATCH(1,(MONTH(三跨两临近重点区段!$H:$H)=9)*(三跨两临近重点区段!$A:$A=D418),0))="已取消","已取消",INDEX(三跨两临近重点区段!$I:$I,MATCH(1,(MONTH(三跨两临近重点区段!$H:$H)=9)*(三跨两临近重点区段!$A:$A=D418)*(三跨两临近重点区段!$F:$F="现存区段"),0))),"")</f>
        <v/>
      </c>
      <c r="AA418" s="268" t="str">
        <f t="array" ref="AA418">IFERROR(IF(INDEX(三跨两临近重点区段!$F:$F,MATCH(1,(MONTH(三跨两临近重点区段!$H:$H)=10)*(三跨两临近重点区段!$A:$A=D418),0))="已取消","已取消",INDEX(三跨两临近重点区段!$H:$H,MATCH(1,(MONTH(三跨两临近重点区段!$H:$H)=10)*(三跨两临近重点区段!$A:$A=D418)*(三跨两临近重点区段!$F:$F="现存区段"),0))),"")</f>
        <v/>
      </c>
      <c r="AB418" s="72" t="str">
        <f t="array" ref="AB418">IFERROR(IF(INDEX(三跨两临近重点区段!$F:$F,MATCH(1,(MONTH(三跨两临近重点区段!$H:$H)=10)*(三跨两临近重点区段!$A:$A=D418),0))="已取消","已取消",INDEX(三跨两临近重点区段!$I:$I,MATCH(1,(MONTH(三跨两临近重点区段!$H:$H)=10)*(三跨两临近重点区段!$A:$A=D418)*(三跨两临近重点区段!$F:$F="现存区段"),0))),"")</f>
        <v/>
      </c>
      <c r="AC418" s="284" t="str">
        <f t="array" ref="AC418">IFERROR(IF(INDEX(三跨两临近重点区段!$F:$F,MATCH(1,(MONTH(三跨两临近重点区段!$H:$H)=11)*(三跨两临近重点区段!$A:$A=D418),0))="已取消","已取消",INDEX(三跨两临近重点区段!$H:$H,MATCH(1,(MONTH(三跨两临近重点区段!$H:$H)=11)*(三跨两临近重点区段!$A:$A=D418)*(三跨两临近重点区段!$F:$F="现存区段"),0))),"")</f>
        <v/>
      </c>
      <c r="AD418" s="72" t="str">
        <f t="array" ref="AD418">IFERROR(IF(INDEX(三跨两临近重点区段!$F:$F,MATCH(1,(MONTH(三跨两临近重点区段!$H:$H)=11)*(三跨两临近重点区段!$A:$A=D418),0))="已取消","已取消",INDEX(三跨两临近重点区段!$I:$I,MATCH(1,(MONTH(三跨两临近重点区段!$H:$H)=11)*(三跨两临近重点区段!$A:$A=D418)*(三跨两临近重点区段!$F:$F="现存区段"),0))),"")</f>
        <v/>
      </c>
      <c r="AE418" s="284" t="str">
        <f t="array" ref="AE418">IFERROR(IF(INDEX(三跨两临近重点区段!$F:$F,MATCH(1,(MONTH(三跨两临近重点区段!$H:$H)=12)*(三跨两临近重点区段!$A:$A=D418),0))="已取消","已取消",INDEX(三跨两临近重点区段!$H:$H,MATCH(1,(MONTH(三跨两临近重点区段!$H:$H)=12)*(三跨两临近重点区段!$A:$A=D418)*(三跨两临近重点区段!$F:$F="现存区段"),0))),"")</f>
        <v/>
      </c>
      <c r="AF418" s="72" t="str">
        <f t="array" ref="AF418">IFERROR(IF(INDEX(三跨两临近重点区段!$F:$F,MATCH(1,(MONTH(三跨两临近重点区段!$H:$H)=12)*(三跨两临近重点区段!$A:$A=D418),0))="已取消","已取消",INDEX(三跨两临近重点区段!$I:$I,MATCH(1,(MONTH(三跨两临近重点区段!$H:$H)=12)*(三跨两临近重点区段!$A:$A=D418)*(三跨两临近重点区段!$F:$F="现存区段"),0))),"")</f>
        <v/>
      </c>
      <c r="AH418" t="e">
        <f t="array" ref="AH418">INDEX(三跨两临近重点区段!$G:$G,MATCH(D418,三跨两临近重点区段!$A:$A,0))</f>
        <v>#N/A</v>
      </c>
    </row>
    <row r="419" ht="14.25" spans="1:34">
      <c r="A419" s="263" t="s">
        <v>150</v>
      </c>
      <c r="B419" s="264" t="s">
        <v>2783</v>
      </c>
      <c r="C419" s="263" t="s">
        <v>2126</v>
      </c>
      <c r="D419" s="263" t="s">
        <v>2784</v>
      </c>
      <c r="E419" s="265" t="s">
        <v>2449</v>
      </c>
      <c r="F419" s="264" t="s">
        <v>125</v>
      </c>
      <c r="G419" s="263" t="s">
        <v>1557</v>
      </c>
      <c r="H419" s="263" t="s">
        <v>1557</v>
      </c>
      <c r="I419" s="288"/>
      <c r="J419" s="196"/>
      <c r="K419" s="196"/>
      <c r="L419" s="196"/>
      <c r="M419" s="270"/>
      <c r="N419" s="270"/>
      <c r="O419" s="33"/>
      <c r="P419" s="107"/>
      <c r="Q419" s="279"/>
      <c r="R419" s="279"/>
      <c r="S419" s="278">
        <v>45462</v>
      </c>
      <c r="T419" s="279" t="s">
        <v>2117</v>
      </c>
      <c r="U419" s="268" t="str">
        <f t="array" ref="U419">IFERROR(IF(INDEX(三跨两临近重点区段!$F:$F,MATCH(1,(MONTH(三跨两临近重点区段!$H:$H)=7)*(三跨两临近重点区段!$A:$A=D419),0))="已取消","已取消",INDEX(三跨两临近重点区段!$H:$H,MATCH(1,(MONTH(三跨两临近重点区段!$H:$H)=7)*(三跨两临近重点区段!$A:$A=D419)*(三跨两临近重点区段!$F:$F="现存区段"),0))),"")</f>
        <v/>
      </c>
      <c r="V419" s="232" t="str">
        <f t="array" ref="V419">IFERROR(IF(INDEX(三跨两临近重点区段!$F:$F,MATCH(1,(MONTH(三跨两临近重点区段!$H:$H)=7)*(三跨两临近重点区段!$A:$A=D419),0))="已取消","已取消",INDEX(三跨两临近重点区段!$I:$I,MATCH(1,(MONTH(三跨两临近重点区段!$H:$H)=7)*(三跨两临近重点区段!$A:$A=D419)*(三跨两临近重点区段!$F:$F="现存区段"),0))),"")</f>
        <v/>
      </c>
      <c r="W419" s="268" t="str">
        <f t="array" ref="W419">IFERROR(IF(INDEX(三跨两临近重点区段!$F:$F,MATCH(1,(MONTH(三跨两临近重点区段!$H:$H)=8)*(三跨两临近重点区段!$A:$A=D419),0))="已取消","已取消",INDEX(三跨两临近重点区段!$H:$H,MATCH(1,(MONTH(三跨两临近重点区段!$H:$H)=8)*(三跨两临近重点区段!$A:$A=D419)*(三跨两临近重点区段!$F:$F="现存区段"),0))),"")</f>
        <v/>
      </c>
      <c r="X419" s="232" t="str">
        <f t="array" ref="X419">IFERROR(IF(INDEX(三跨两临近重点区段!$F:$F,MATCH(1,(MONTH(三跨两临近重点区段!$H:$H)=8)*(三跨两临近重点区段!$A:$A=D419),0))="已取消","已取消",INDEX(三跨两临近重点区段!$I:$I,MATCH(1,(MONTH(三跨两临近重点区段!$H:$H)=8)*(三跨两临近重点区段!$A:$A=D419)*(三跨两临近重点区段!$F:$F="现存区段"),0))),"")</f>
        <v/>
      </c>
      <c r="Y419" s="268" t="str">
        <f t="array" ref="Y419">IFERROR(IF(INDEX(三跨两临近重点区段!$F:$F,MATCH(1,(MONTH(三跨两临近重点区段!$H:$H)=9)*(三跨两临近重点区段!$A:$A=D419),0))="已取消","已取消",INDEX(三跨两临近重点区段!$H:$H,MATCH(1,(MONTH(三跨两临近重点区段!$H:$H)=9)*(三跨两临近重点区段!$A:$A=D419)*(三跨两临近重点区段!$F:$F="现存区段"),0))),"")</f>
        <v/>
      </c>
      <c r="Z419" s="232" t="str">
        <f t="array" ref="Z419">IFERROR(IF(INDEX(三跨两临近重点区段!$F:$F,MATCH(1,(MONTH(三跨两临近重点区段!$H:$H)=9)*(三跨两临近重点区段!$A:$A=D419),0))="已取消","已取消",INDEX(三跨两临近重点区段!$I:$I,MATCH(1,(MONTH(三跨两临近重点区段!$H:$H)=9)*(三跨两临近重点区段!$A:$A=D419)*(三跨两临近重点区段!$F:$F="现存区段"),0))),"")</f>
        <v/>
      </c>
      <c r="AA419" s="268" t="str">
        <f t="array" ref="AA419">IFERROR(IF(INDEX(三跨两临近重点区段!$F:$F,MATCH(1,(MONTH(三跨两临近重点区段!$H:$H)=10)*(三跨两临近重点区段!$A:$A=D419),0))="已取消","已取消",INDEX(三跨两临近重点区段!$H:$H,MATCH(1,(MONTH(三跨两临近重点区段!$H:$H)=10)*(三跨两临近重点区段!$A:$A=D419)*(三跨两临近重点区段!$F:$F="现存区段"),0))),"")</f>
        <v/>
      </c>
      <c r="AB419" s="72" t="str">
        <f t="array" ref="AB419">IFERROR(IF(INDEX(三跨两临近重点区段!$F:$F,MATCH(1,(MONTH(三跨两临近重点区段!$H:$H)=10)*(三跨两临近重点区段!$A:$A=D419),0))="已取消","已取消",INDEX(三跨两临近重点区段!$I:$I,MATCH(1,(MONTH(三跨两临近重点区段!$H:$H)=10)*(三跨两临近重点区段!$A:$A=D419)*(三跨两临近重点区段!$F:$F="现存区段"),0))),"")</f>
        <v/>
      </c>
      <c r="AC419" s="284" t="str">
        <f t="array" ref="AC419">IFERROR(IF(INDEX(三跨两临近重点区段!$F:$F,MATCH(1,(MONTH(三跨两临近重点区段!$H:$H)=11)*(三跨两临近重点区段!$A:$A=D419),0))="已取消","已取消",INDEX(三跨两临近重点区段!$H:$H,MATCH(1,(MONTH(三跨两临近重点区段!$H:$H)=11)*(三跨两临近重点区段!$A:$A=D419)*(三跨两临近重点区段!$F:$F="现存区段"),0))),"")</f>
        <v/>
      </c>
      <c r="AD419" s="72" t="str">
        <f t="array" ref="AD419">IFERROR(IF(INDEX(三跨两临近重点区段!$F:$F,MATCH(1,(MONTH(三跨两临近重点区段!$H:$H)=11)*(三跨两临近重点区段!$A:$A=D419),0))="已取消","已取消",INDEX(三跨两临近重点区段!$I:$I,MATCH(1,(MONTH(三跨两临近重点区段!$H:$H)=11)*(三跨两临近重点区段!$A:$A=D419)*(三跨两临近重点区段!$F:$F="现存区段"),0))),"")</f>
        <v/>
      </c>
      <c r="AE419" s="284" t="str">
        <f t="array" ref="AE419">IFERROR(IF(INDEX(三跨两临近重点区段!$F:$F,MATCH(1,(MONTH(三跨两临近重点区段!$H:$H)=12)*(三跨两临近重点区段!$A:$A=D419),0))="已取消","已取消",INDEX(三跨两临近重点区段!$H:$H,MATCH(1,(MONTH(三跨两临近重点区段!$H:$H)=12)*(三跨两临近重点区段!$A:$A=D419)*(三跨两临近重点区段!$F:$F="现存区段"),0))),"")</f>
        <v/>
      </c>
      <c r="AF419" s="72" t="str">
        <f t="array" ref="AF419">IFERROR(IF(INDEX(三跨两临近重点区段!$F:$F,MATCH(1,(MONTH(三跨两临近重点区段!$H:$H)=12)*(三跨两临近重点区段!$A:$A=D419),0))="已取消","已取消",INDEX(三跨两临近重点区段!$I:$I,MATCH(1,(MONTH(三跨两临近重点区段!$H:$H)=12)*(三跨两临近重点区段!$A:$A=D419)*(三跨两临近重点区段!$F:$F="现存区段"),0))),"")</f>
        <v/>
      </c>
      <c r="AH419" t="e">
        <f t="array" ref="AH419">INDEX(三跨两临近重点区段!$G:$G,MATCH(D419,三跨两临近重点区段!$A:$A,0))</f>
        <v>#N/A</v>
      </c>
    </row>
    <row r="420" ht="14.25" spans="1:34">
      <c r="A420" s="263" t="s">
        <v>150</v>
      </c>
      <c r="B420" s="264" t="s">
        <v>2783</v>
      </c>
      <c r="C420" s="263" t="s">
        <v>2161</v>
      </c>
      <c r="D420" s="263" t="s">
        <v>2785</v>
      </c>
      <c r="E420" s="265" t="s">
        <v>2449</v>
      </c>
      <c r="F420" s="264" t="s">
        <v>125</v>
      </c>
      <c r="G420" s="263" t="s">
        <v>2452</v>
      </c>
      <c r="H420" s="263" t="s">
        <v>1557</v>
      </c>
      <c r="I420" s="288"/>
      <c r="J420" s="196"/>
      <c r="K420" s="196"/>
      <c r="L420" s="196"/>
      <c r="M420" s="270"/>
      <c r="N420" s="270"/>
      <c r="O420" s="33"/>
      <c r="P420" s="107"/>
      <c r="Q420" s="279"/>
      <c r="R420" s="279"/>
      <c r="S420" s="278">
        <v>45462</v>
      </c>
      <c r="T420" s="279" t="s">
        <v>2117</v>
      </c>
      <c r="U420" s="268" t="str">
        <f t="array" ref="U420">IFERROR(IF(INDEX(三跨两临近重点区段!$F:$F,MATCH(1,(MONTH(三跨两临近重点区段!$H:$H)=7)*(三跨两临近重点区段!$A:$A=D420),0))="已取消","已取消",INDEX(三跨两临近重点区段!$H:$H,MATCH(1,(MONTH(三跨两临近重点区段!$H:$H)=7)*(三跨两临近重点区段!$A:$A=D420)*(三跨两临近重点区段!$F:$F="现存区段"),0))),"")</f>
        <v/>
      </c>
      <c r="V420" s="232" t="str">
        <f t="array" ref="V420">IFERROR(IF(INDEX(三跨两临近重点区段!$F:$F,MATCH(1,(MONTH(三跨两临近重点区段!$H:$H)=7)*(三跨两临近重点区段!$A:$A=D420),0))="已取消","已取消",INDEX(三跨两临近重点区段!$I:$I,MATCH(1,(MONTH(三跨两临近重点区段!$H:$H)=7)*(三跨两临近重点区段!$A:$A=D420)*(三跨两临近重点区段!$F:$F="现存区段"),0))),"")</f>
        <v/>
      </c>
      <c r="W420" s="268" t="str">
        <f t="array" ref="W420">IFERROR(IF(INDEX(三跨两临近重点区段!$F:$F,MATCH(1,(MONTH(三跨两临近重点区段!$H:$H)=8)*(三跨两临近重点区段!$A:$A=D420),0))="已取消","已取消",INDEX(三跨两临近重点区段!$H:$H,MATCH(1,(MONTH(三跨两临近重点区段!$H:$H)=8)*(三跨两临近重点区段!$A:$A=D420)*(三跨两临近重点区段!$F:$F="现存区段"),0))),"")</f>
        <v/>
      </c>
      <c r="X420" s="232" t="str">
        <f t="array" ref="X420">IFERROR(IF(INDEX(三跨两临近重点区段!$F:$F,MATCH(1,(MONTH(三跨两临近重点区段!$H:$H)=8)*(三跨两临近重点区段!$A:$A=D420),0))="已取消","已取消",INDEX(三跨两临近重点区段!$I:$I,MATCH(1,(MONTH(三跨两临近重点区段!$H:$H)=8)*(三跨两临近重点区段!$A:$A=D420)*(三跨两临近重点区段!$F:$F="现存区段"),0))),"")</f>
        <v/>
      </c>
      <c r="Y420" s="268" t="str">
        <f t="array" ref="Y420">IFERROR(IF(INDEX(三跨两临近重点区段!$F:$F,MATCH(1,(MONTH(三跨两临近重点区段!$H:$H)=9)*(三跨两临近重点区段!$A:$A=D420),0))="已取消","已取消",INDEX(三跨两临近重点区段!$H:$H,MATCH(1,(MONTH(三跨两临近重点区段!$H:$H)=9)*(三跨两临近重点区段!$A:$A=D420)*(三跨两临近重点区段!$F:$F="现存区段"),0))),"")</f>
        <v/>
      </c>
      <c r="Z420" s="232" t="str">
        <f t="array" ref="Z420">IFERROR(IF(INDEX(三跨两临近重点区段!$F:$F,MATCH(1,(MONTH(三跨两临近重点区段!$H:$H)=9)*(三跨两临近重点区段!$A:$A=D420),0))="已取消","已取消",INDEX(三跨两临近重点区段!$I:$I,MATCH(1,(MONTH(三跨两临近重点区段!$H:$H)=9)*(三跨两临近重点区段!$A:$A=D420)*(三跨两临近重点区段!$F:$F="现存区段"),0))),"")</f>
        <v/>
      </c>
      <c r="AA420" s="268" t="str">
        <f t="array" ref="AA420">IFERROR(IF(INDEX(三跨两临近重点区段!$F:$F,MATCH(1,(MONTH(三跨两临近重点区段!$H:$H)=10)*(三跨两临近重点区段!$A:$A=D420),0))="已取消","已取消",INDEX(三跨两临近重点区段!$H:$H,MATCH(1,(MONTH(三跨两临近重点区段!$H:$H)=10)*(三跨两临近重点区段!$A:$A=D420)*(三跨两临近重点区段!$F:$F="现存区段"),0))),"")</f>
        <v/>
      </c>
      <c r="AB420" s="72" t="str">
        <f t="array" ref="AB420">IFERROR(IF(INDEX(三跨两临近重点区段!$F:$F,MATCH(1,(MONTH(三跨两临近重点区段!$H:$H)=10)*(三跨两临近重点区段!$A:$A=D420),0))="已取消","已取消",INDEX(三跨两临近重点区段!$I:$I,MATCH(1,(MONTH(三跨两临近重点区段!$H:$H)=10)*(三跨两临近重点区段!$A:$A=D420)*(三跨两临近重点区段!$F:$F="现存区段"),0))),"")</f>
        <v/>
      </c>
      <c r="AC420" s="284" t="str">
        <f t="array" ref="AC420">IFERROR(IF(INDEX(三跨两临近重点区段!$F:$F,MATCH(1,(MONTH(三跨两临近重点区段!$H:$H)=11)*(三跨两临近重点区段!$A:$A=D420),0))="已取消","已取消",INDEX(三跨两临近重点区段!$H:$H,MATCH(1,(MONTH(三跨两临近重点区段!$H:$H)=11)*(三跨两临近重点区段!$A:$A=D420)*(三跨两临近重点区段!$F:$F="现存区段"),0))),"")</f>
        <v/>
      </c>
      <c r="AD420" s="72" t="str">
        <f t="array" ref="AD420">IFERROR(IF(INDEX(三跨两临近重点区段!$F:$F,MATCH(1,(MONTH(三跨两临近重点区段!$H:$H)=11)*(三跨两临近重点区段!$A:$A=D420),0))="已取消","已取消",INDEX(三跨两临近重点区段!$I:$I,MATCH(1,(MONTH(三跨两临近重点区段!$H:$H)=11)*(三跨两临近重点区段!$A:$A=D420)*(三跨两临近重点区段!$F:$F="现存区段"),0))),"")</f>
        <v/>
      </c>
      <c r="AE420" s="284" t="str">
        <f t="array" ref="AE420">IFERROR(IF(INDEX(三跨两临近重点区段!$F:$F,MATCH(1,(MONTH(三跨两临近重点区段!$H:$H)=12)*(三跨两临近重点区段!$A:$A=D420),0))="已取消","已取消",INDEX(三跨两临近重点区段!$H:$H,MATCH(1,(MONTH(三跨两临近重点区段!$H:$H)=12)*(三跨两临近重点区段!$A:$A=D420)*(三跨两临近重点区段!$F:$F="现存区段"),0))),"")</f>
        <v/>
      </c>
      <c r="AF420" s="72" t="str">
        <f t="array" ref="AF420">IFERROR(IF(INDEX(三跨两临近重点区段!$F:$F,MATCH(1,(MONTH(三跨两临近重点区段!$H:$H)=12)*(三跨两临近重点区段!$A:$A=D420),0))="已取消","已取消",INDEX(三跨两临近重点区段!$I:$I,MATCH(1,(MONTH(三跨两临近重点区段!$H:$H)=12)*(三跨两临近重点区段!$A:$A=D420)*(三跨两临近重点区段!$F:$F="现存区段"),0))),"")</f>
        <v/>
      </c>
      <c r="AH420" t="e">
        <f t="array" ref="AH420">INDEX(三跨两临近重点区段!$G:$G,MATCH(D420,三跨两临近重点区段!$A:$A,0))</f>
        <v>#N/A</v>
      </c>
    </row>
    <row r="421" ht="14.25" spans="1:34">
      <c r="A421" s="263" t="s">
        <v>150</v>
      </c>
      <c r="B421" s="264" t="s">
        <v>2783</v>
      </c>
      <c r="C421" s="263" t="s">
        <v>2157</v>
      </c>
      <c r="D421" s="263" t="s">
        <v>2786</v>
      </c>
      <c r="E421" s="265" t="s">
        <v>2449</v>
      </c>
      <c r="F421" s="264" t="s">
        <v>125</v>
      </c>
      <c r="G421" s="263" t="s">
        <v>2452</v>
      </c>
      <c r="H421" s="263" t="s">
        <v>1557</v>
      </c>
      <c r="I421" s="288"/>
      <c r="J421" s="196"/>
      <c r="K421" s="196"/>
      <c r="L421" s="196"/>
      <c r="M421" s="270"/>
      <c r="N421" s="270"/>
      <c r="O421" s="33"/>
      <c r="P421" s="107"/>
      <c r="Q421" s="279"/>
      <c r="R421" s="279"/>
      <c r="S421" s="278">
        <v>45462</v>
      </c>
      <c r="T421" s="279" t="s">
        <v>2117</v>
      </c>
      <c r="U421" s="268" t="str">
        <f t="array" ref="U421">IFERROR(IF(INDEX(三跨两临近重点区段!$F:$F,MATCH(1,(MONTH(三跨两临近重点区段!$H:$H)=7)*(三跨两临近重点区段!$A:$A=D421),0))="已取消","已取消",INDEX(三跨两临近重点区段!$H:$H,MATCH(1,(MONTH(三跨两临近重点区段!$H:$H)=7)*(三跨两临近重点区段!$A:$A=D421)*(三跨两临近重点区段!$F:$F="现存区段"),0))),"")</f>
        <v/>
      </c>
      <c r="V421" s="232" t="str">
        <f t="array" ref="V421">IFERROR(IF(INDEX(三跨两临近重点区段!$F:$F,MATCH(1,(MONTH(三跨两临近重点区段!$H:$H)=7)*(三跨两临近重点区段!$A:$A=D421),0))="已取消","已取消",INDEX(三跨两临近重点区段!$I:$I,MATCH(1,(MONTH(三跨两临近重点区段!$H:$H)=7)*(三跨两临近重点区段!$A:$A=D421)*(三跨两临近重点区段!$F:$F="现存区段"),0))),"")</f>
        <v/>
      </c>
      <c r="W421" s="268" t="str">
        <f t="array" ref="W421">IFERROR(IF(INDEX(三跨两临近重点区段!$F:$F,MATCH(1,(MONTH(三跨两临近重点区段!$H:$H)=8)*(三跨两临近重点区段!$A:$A=D421),0))="已取消","已取消",INDEX(三跨两临近重点区段!$H:$H,MATCH(1,(MONTH(三跨两临近重点区段!$H:$H)=8)*(三跨两临近重点区段!$A:$A=D421)*(三跨两临近重点区段!$F:$F="现存区段"),0))),"")</f>
        <v/>
      </c>
      <c r="X421" s="232" t="str">
        <f t="array" ref="X421">IFERROR(IF(INDEX(三跨两临近重点区段!$F:$F,MATCH(1,(MONTH(三跨两临近重点区段!$H:$H)=8)*(三跨两临近重点区段!$A:$A=D421),0))="已取消","已取消",INDEX(三跨两临近重点区段!$I:$I,MATCH(1,(MONTH(三跨两临近重点区段!$H:$H)=8)*(三跨两临近重点区段!$A:$A=D421)*(三跨两临近重点区段!$F:$F="现存区段"),0))),"")</f>
        <v/>
      </c>
      <c r="Y421" s="268" t="str">
        <f t="array" ref="Y421">IFERROR(IF(INDEX(三跨两临近重点区段!$F:$F,MATCH(1,(MONTH(三跨两临近重点区段!$H:$H)=9)*(三跨两临近重点区段!$A:$A=D421),0))="已取消","已取消",INDEX(三跨两临近重点区段!$H:$H,MATCH(1,(MONTH(三跨两临近重点区段!$H:$H)=9)*(三跨两临近重点区段!$A:$A=D421)*(三跨两临近重点区段!$F:$F="现存区段"),0))),"")</f>
        <v/>
      </c>
      <c r="Z421" s="232" t="str">
        <f t="array" ref="Z421">IFERROR(IF(INDEX(三跨两临近重点区段!$F:$F,MATCH(1,(MONTH(三跨两临近重点区段!$H:$H)=9)*(三跨两临近重点区段!$A:$A=D421),0))="已取消","已取消",INDEX(三跨两临近重点区段!$I:$I,MATCH(1,(MONTH(三跨两临近重点区段!$H:$H)=9)*(三跨两临近重点区段!$A:$A=D421)*(三跨两临近重点区段!$F:$F="现存区段"),0))),"")</f>
        <v/>
      </c>
      <c r="AA421" s="268" t="str">
        <f t="array" ref="AA421">IFERROR(IF(INDEX(三跨两临近重点区段!$F:$F,MATCH(1,(MONTH(三跨两临近重点区段!$H:$H)=10)*(三跨两临近重点区段!$A:$A=D421),0))="已取消","已取消",INDEX(三跨两临近重点区段!$H:$H,MATCH(1,(MONTH(三跨两临近重点区段!$H:$H)=10)*(三跨两临近重点区段!$A:$A=D421)*(三跨两临近重点区段!$F:$F="现存区段"),0))),"")</f>
        <v/>
      </c>
      <c r="AB421" s="72" t="str">
        <f t="array" ref="AB421">IFERROR(IF(INDEX(三跨两临近重点区段!$F:$F,MATCH(1,(MONTH(三跨两临近重点区段!$H:$H)=10)*(三跨两临近重点区段!$A:$A=D421),0))="已取消","已取消",INDEX(三跨两临近重点区段!$I:$I,MATCH(1,(MONTH(三跨两临近重点区段!$H:$H)=10)*(三跨两临近重点区段!$A:$A=D421)*(三跨两临近重点区段!$F:$F="现存区段"),0))),"")</f>
        <v/>
      </c>
      <c r="AC421" s="284" t="str">
        <f t="array" ref="AC421">IFERROR(IF(INDEX(三跨两临近重点区段!$F:$F,MATCH(1,(MONTH(三跨两临近重点区段!$H:$H)=11)*(三跨两临近重点区段!$A:$A=D421),0))="已取消","已取消",INDEX(三跨两临近重点区段!$H:$H,MATCH(1,(MONTH(三跨两临近重点区段!$H:$H)=11)*(三跨两临近重点区段!$A:$A=D421)*(三跨两临近重点区段!$F:$F="现存区段"),0))),"")</f>
        <v/>
      </c>
      <c r="AD421" s="72" t="str">
        <f t="array" ref="AD421">IFERROR(IF(INDEX(三跨两临近重点区段!$F:$F,MATCH(1,(MONTH(三跨两临近重点区段!$H:$H)=11)*(三跨两临近重点区段!$A:$A=D421),0))="已取消","已取消",INDEX(三跨两临近重点区段!$I:$I,MATCH(1,(MONTH(三跨两临近重点区段!$H:$H)=11)*(三跨两临近重点区段!$A:$A=D421)*(三跨两临近重点区段!$F:$F="现存区段"),0))),"")</f>
        <v/>
      </c>
      <c r="AE421" s="284" t="str">
        <f t="array" ref="AE421">IFERROR(IF(INDEX(三跨两临近重点区段!$F:$F,MATCH(1,(MONTH(三跨两临近重点区段!$H:$H)=12)*(三跨两临近重点区段!$A:$A=D421),0))="已取消","已取消",INDEX(三跨两临近重点区段!$H:$H,MATCH(1,(MONTH(三跨两临近重点区段!$H:$H)=12)*(三跨两临近重点区段!$A:$A=D421)*(三跨两临近重点区段!$F:$F="现存区段"),0))),"")</f>
        <v/>
      </c>
      <c r="AF421" s="72" t="str">
        <f t="array" ref="AF421">IFERROR(IF(INDEX(三跨两临近重点区段!$F:$F,MATCH(1,(MONTH(三跨两临近重点区段!$H:$H)=12)*(三跨两临近重点区段!$A:$A=D421),0))="已取消","已取消",INDEX(三跨两临近重点区段!$I:$I,MATCH(1,(MONTH(三跨两临近重点区段!$H:$H)=12)*(三跨两临近重点区段!$A:$A=D421)*(三跨两临近重点区段!$F:$F="现存区段"),0))),"")</f>
        <v/>
      </c>
      <c r="AH421" t="e">
        <f t="array" ref="AH421">INDEX(三跨两临近重点区段!$G:$G,MATCH(D421,三跨两临近重点区段!$A:$A,0))</f>
        <v>#N/A</v>
      </c>
    </row>
    <row r="422" ht="14.25" spans="1:34">
      <c r="A422" s="263" t="s">
        <v>150</v>
      </c>
      <c r="B422" s="264" t="s">
        <v>2783</v>
      </c>
      <c r="C422" s="263" t="s">
        <v>2135</v>
      </c>
      <c r="D422" s="263" t="s">
        <v>2787</v>
      </c>
      <c r="E422" s="265" t="s">
        <v>2449</v>
      </c>
      <c r="F422" s="264" t="s">
        <v>125</v>
      </c>
      <c r="G422" s="263" t="s">
        <v>1557</v>
      </c>
      <c r="H422" s="263" t="s">
        <v>1557</v>
      </c>
      <c r="I422" s="288"/>
      <c r="J422" s="196"/>
      <c r="K422" s="196"/>
      <c r="L422" s="196"/>
      <c r="M422" s="270"/>
      <c r="N422" s="270"/>
      <c r="O422" s="33"/>
      <c r="P422" s="107"/>
      <c r="Q422" s="279"/>
      <c r="R422" s="279"/>
      <c r="S422" s="278">
        <v>45462</v>
      </c>
      <c r="T422" s="279" t="s">
        <v>2117</v>
      </c>
      <c r="U422" s="268" t="str">
        <f t="array" ref="U422">IFERROR(IF(INDEX(三跨两临近重点区段!$F:$F,MATCH(1,(MONTH(三跨两临近重点区段!$H:$H)=7)*(三跨两临近重点区段!$A:$A=D422),0))="已取消","已取消",INDEX(三跨两临近重点区段!$H:$H,MATCH(1,(MONTH(三跨两临近重点区段!$H:$H)=7)*(三跨两临近重点区段!$A:$A=D422)*(三跨两临近重点区段!$F:$F="现存区段"),0))),"")</f>
        <v/>
      </c>
      <c r="V422" s="232" t="str">
        <f t="array" ref="V422">IFERROR(IF(INDEX(三跨两临近重点区段!$F:$F,MATCH(1,(MONTH(三跨两临近重点区段!$H:$H)=7)*(三跨两临近重点区段!$A:$A=D422),0))="已取消","已取消",INDEX(三跨两临近重点区段!$I:$I,MATCH(1,(MONTH(三跨两临近重点区段!$H:$H)=7)*(三跨两临近重点区段!$A:$A=D422)*(三跨两临近重点区段!$F:$F="现存区段"),0))),"")</f>
        <v/>
      </c>
      <c r="W422" s="268" t="str">
        <f t="array" ref="W422">IFERROR(IF(INDEX(三跨两临近重点区段!$F:$F,MATCH(1,(MONTH(三跨两临近重点区段!$H:$H)=8)*(三跨两临近重点区段!$A:$A=D422),0))="已取消","已取消",INDEX(三跨两临近重点区段!$H:$H,MATCH(1,(MONTH(三跨两临近重点区段!$H:$H)=8)*(三跨两临近重点区段!$A:$A=D422)*(三跨两临近重点区段!$F:$F="现存区段"),0))),"")</f>
        <v/>
      </c>
      <c r="X422" s="232" t="str">
        <f t="array" ref="X422">IFERROR(IF(INDEX(三跨两临近重点区段!$F:$F,MATCH(1,(MONTH(三跨两临近重点区段!$H:$H)=8)*(三跨两临近重点区段!$A:$A=D422),0))="已取消","已取消",INDEX(三跨两临近重点区段!$I:$I,MATCH(1,(MONTH(三跨两临近重点区段!$H:$H)=8)*(三跨两临近重点区段!$A:$A=D422)*(三跨两临近重点区段!$F:$F="现存区段"),0))),"")</f>
        <v/>
      </c>
      <c r="Y422" s="268" t="str">
        <f t="array" ref="Y422">IFERROR(IF(INDEX(三跨两临近重点区段!$F:$F,MATCH(1,(MONTH(三跨两临近重点区段!$H:$H)=9)*(三跨两临近重点区段!$A:$A=D422),0))="已取消","已取消",INDEX(三跨两临近重点区段!$H:$H,MATCH(1,(MONTH(三跨两临近重点区段!$H:$H)=9)*(三跨两临近重点区段!$A:$A=D422)*(三跨两临近重点区段!$F:$F="现存区段"),0))),"")</f>
        <v/>
      </c>
      <c r="Z422" s="232" t="str">
        <f t="array" ref="Z422">IFERROR(IF(INDEX(三跨两临近重点区段!$F:$F,MATCH(1,(MONTH(三跨两临近重点区段!$H:$H)=9)*(三跨两临近重点区段!$A:$A=D422),0))="已取消","已取消",INDEX(三跨两临近重点区段!$I:$I,MATCH(1,(MONTH(三跨两临近重点区段!$H:$H)=9)*(三跨两临近重点区段!$A:$A=D422)*(三跨两临近重点区段!$F:$F="现存区段"),0))),"")</f>
        <v/>
      </c>
      <c r="AA422" s="268" t="str">
        <f t="array" ref="AA422">IFERROR(IF(INDEX(三跨两临近重点区段!$F:$F,MATCH(1,(MONTH(三跨两临近重点区段!$H:$H)=10)*(三跨两临近重点区段!$A:$A=D422),0))="已取消","已取消",INDEX(三跨两临近重点区段!$H:$H,MATCH(1,(MONTH(三跨两临近重点区段!$H:$H)=10)*(三跨两临近重点区段!$A:$A=D422)*(三跨两临近重点区段!$F:$F="现存区段"),0))),"")</f>
        <v/>
      </c>
      <c r="AB422" s="72" t="str">
        <f t="array" ref="AB422">IFERROR(IF(INDEX(三跨两临近重点区段!$F:$F,MATCH(1,(MONTH(三跨两临近重点区段!$H:$H)=10)*(三跨两临近重点区段!$A:$A=D422),0))="已取消","已取消",INDEX(三跨两临近重点区段!$I:$I,MATCH(1,(MONTH(三跨两临近重点区段!$H:$H)=10)*(三跨两临近重点区段!$A:$A=D422)*(三跨两临近重点区段!$F:$F="现存区段"),0))),"")</f>
        <v/>
      </c>
      <c r="AC422" s="284" t="str">
        <f t="array" ref="AC422">IFERROR(IF(INDEX(三跨两临近重点区段!$F:$F,MATCH(1,(MONTH(三跨两临近重点区段!$H:$H)=11)*(三跨两临近重点区段!$A:$A=D422),0))="已取消","已取消",INDEX(三跨两临近重点区段!$H:$H,MATCH(1,(MONTH(三跨两临近重点区段!$H:$H)=11)*(三跨两临近重点区段!$A:$A=D422)*(三跨两临近重点区段!$F:$F="现存区段"),0))),"")</f>
        <v/>
      </c>
      <c r="AD422" s="72" t="str">
        <f t="array" ref="AD422">IFERROR(IF(INDEX(三跨两临近重点区段!$F:$F,MATCH(1,(MONTH(三跨两临近重点区段!$H:$H)=11)*(三跨两临近重点区段!$A:$A=D422),0))="已取消","已取消",INDEX(三跨两临近重点区段!$I:$I,MATCH(1,(MONTH(三跨两临近重点区段!$H:$H)=11)*(三跨两临近重点区段!$A:$A=D422)*(三跨两临近重点区段!$F:$F="现存区段"),0))),"")</f>
        <v/>
      </c>
      <c r="AE422" s="284" t="str">
        <f t="array" ref="AE422">IFERROR(IF(INDEX(三跨两临近重点区段!$F:$F,MATCH(1,(MONTH(三跨两临近重点区段!$H:$H)=12)*(三跨两临近重点区段!$A:$A=D422),0))="已取消","已取消",INDEX(三跨两临近重点区段!$H:$H,MATCH(1,(MONTH(三跨两临近重点区段!$H:$H)=12)*(三跨两临近重点区段!$A:$A=D422)*(三跨两临近重点区段!$F:$F="现存区段"),0))),"")</f>
        <v/>
      </c>
      <c r="AF422" s="72" t="str">
        <f t="array" ref="AF422">IFERROR(IF(INDEX(三跨两临近重点区段!$F:$F,MATCH(1,(MONTH(三跨两临近重点区段!$H:$H)=12)*(三跨两临近重点区段!$A:$A=D422),0))="已取消","已取消",INDEX(三跨两临近重点区段!$I:$I,MATCH(1,(MONTH(三跨两临近重点区段!$H:$H)=12)*(三跨两临近重点区段!$A:$A=D422)*(三跨两临近重点区段!$F:$F="现存区段"),0))),"")</f>
        <v/>
      </c>
      <c r="AH422" t="e">
        <f t="array" ref="AH422">INDEX(三跨两临近重点区段!$G:$G,MATCH(D422,三跨两临近重点区段!$A:$A,0))</f>
        <v>#N/A</v>
      </c>
    </row>
    <row r="423" ht="14.25" spans="1:34">
      <c r="A423" s="263" t="s">
        <v>150</v>
      </c>
      <c r="B423" s="264" t="s">
        <v>2783</v>
      </c>
      <c r="C423" s="263" t="s">
        <v>2243</v>
      </c>
      <c r="D423" s="263" t="s">
        <v>2788</v>
      </c>
      <c r="E423" s="265" t="s">
        <v>2449</v>
      </c>
      <c r="F423" s="264" t="s">
        <v>125</v>
      </c>
      <c r="G423" s="263" t="s">
        <v>2452</v>
      </c>
      <c r="H423" s="263" t="s">
        <v>1557</v>
      </c>
      <c r="I423" s="288"/>
      <c r="J423" s="196"/>
      <c r="K423" s="196"/>
      <c r="L423" s="196"/>
      <c r="M423" s="270"/>
      <c r="N423" s="270"/>
      <c r="O423" s="33"/>
      <c r="P423" s="107"/>
      <c r="Q423" s="279"/>
      <c r="R423" s="279"/>
      <c r="S423" s="278">
        <v>45462</v>
      </c>
      <c r="T423" s="279" t="s">
        <v>2117</v>
      </c>
      <c r="U423" s="268" t="str">
        <f t="array" ref="U423">IFERROR(IF(INDEX(三跨两临近重点区段!$F:$F,MATCH(1,(MONTH(三跨两临近重点区段!$H:$H)=7)*(三跨两临近重点区段!$A:$A=D423),0))="已取消","已取消",INDEX(三跨两临近重点区段!$H:$H,MATCH(1,(MONTH(三跨两临近重点区段!$H:$H)=7)*(三跨两临近重点区段!$A:$A=D423)*(三跨两临近重点区段!$F:$F="现存区段"),0))),"")</f>
        <v/>
      </c>
      <c r="V423" s="232" t="str">
        <f t="array" ref="V423">IFERROR(IF(INDEX(三跨两临近重点区段!$F:$F,MATCH(1,(MONTH(三跨两临近重点区段!$H:$H)=7)*(三跨两临近重点区段!$A:$A=D423),0))="已取消","已取消",INDEX(三跨两临近重点区段!$I:$I,MATCH(1,(MONTH(三跨两临近重点区段!$H:$H)=7)*(三跨两临近重点区段!$A:$A=D423)*(三跨两临近重点区段!$F:$F="现存区段"),0))),"")</f>
        <v/>
      </c>
      <c r="W423" s="268" t="str">
        <f t="array" ref="W423">IFERROR(IF(INDEX(三跨两临近重点区段!$F:$F,MATCH(1,(MONTH(三跨两临近重点区段!$H:$H)=8)*(三跨两临近重点区段!$A:$A=D423),0))="已取消","已取消",INDEX(三跨两临近重点区段!$H:$H,MATCH(1,(MONTH(三跨两临近重点区段!$H:$H)=8)*(三跨两临近重点区段!$A:$A=D423)*(三跨两临近重点区段!$F:$F="现存区段"),0))),"")</f>
        <v/>
      </c>
      <c r="X423" s="232" t="str">
        <f t="array" ref="X423">IFERROR(IF(INDEX(三跨两临近重点区段!$F:$F,MATCH(1,(MONTH(三跨两临近重点区段!$H:$H)=8)*(三跨两临近重点区段!$A:$A=D423),0))="已取消","已取消",INDEX(三跨两临近重点区段!$I:$I,MATCH(1,(MONTH(三跨两临近重点区段!$H:$H)=8)*(三跨两临近重点区段!$A:$A=D423)*(三跨两临近重点区段!$F:$F="现存区段"),0))),"")</f>
        <v/>
      </c>
      <c r="Y423" s="268" t="str">
        <f t="array" ref="Y423">IFERROR(IF(INDEX(三跨两临近重点区段!$F:$F,MATCH(1,(MONTH(三跨两临近重点区段!$H:$H)=9)*(三跨两临近重点区段!$A:$A=D423),0))="已取消","已取消",INDEX(三跨两临近重点区段!$H:$H,MATCH(1,(MONTH(三跨两临近重点区段!$H:$H)=9)*(三跨两临近重点区段!$A:$A=D423)*(三跨两临近重点区段!$F:$F="现存区段"),0))),"")</f>
        <v/>
      </c>
      <c r="Z423" s="232" t="str">
        <f t="array" ref="Z423">IFERROR(IF(INDEX(三跨两临近重点区段!$F:$F,MATCH(1,(MONTH(三跨两临近重点区段!$H:$H)=9)*(三跨两临近重点区段!$A:$A=D423),0))="已取消","已取消",INDEX(三跨两临近重点区段!$I:$I,MATCH(1,(MONTH(三跨两临近重点区段!$H:$H)=9)*(三跨两临近重点区段!$A:$A=D423)*(三跨两临近重点区段!$F:$F="现存区段"),0))),"")</f>
        <v/>
      </c>
      <c r="AA423" s="268" t="str">
        <f t="array" ref="AA423">IFERROR(IF(INDEX(三跨两临近重点区段!$F:$F,MATCH(1,(MONTH(三跨两临近重点区段!$H:$H)=10)*(三跨两临近重点区段!$A:$A=D423),0))="已取消","已取消",INDEX(三跨两临近重点区段!$H:$H,MATCH(1,(MONTH(三跨两临近重点区段!$H:$H)=10)*(三跨两临近重点区段!$A:$A=D423)*(三跨两临近重点区段!$F:$F="现存区段"),0))),"")</f>
        <v/>
      </c>
      <c r="AB423" s="72" t="str">
        <f t="array" ref="AB423">IFERROR(IF(INDEX(三跨两临近重点区段!$F:$F,MATCH(1,(MONTH(三跨两临近重点区段!$H:$H)=10)*(三跨两临近重点区段!$A:$A=D423),0))="已取消","已取消",INDEX(三跨两临近重点区段!$I:$I,MATCH(1,(MONTH(三跨两临近重点区段!$H:$H)=10)*(三跨两临近重点区段!$A:$A=D423)*(三跨两临近重点区段!$F:$F="现存区段"),0))),"")</f>
        <v/>
      </c>
      <c r="AC423" s="284" t="str">
        <f t="array" ref="AC423">IFERROR(IF(INDEX(三跨两临近重点区段!$F:$F,MATCH(1,(MONTH(三跨两临近重点区段!$H:$H)=11)*(三跨两临近重点区段!$A:$A=D423),0))="已取消","已取消",INDEX(三跨两临近重点区段!$H:$H,MATCH(1,(MONTH(三跨两临近重点区段!$H:$H)=11)*(三跨两临近重点区段!$A:$A=D423)*(三跨两临近重点区段!$F:$F="现存区段"),0))),"")</f>
        <v/>
      </c>
      <c r="AD423" s="72" t="str">
        <f t="array" ref="AD423">IFERROR(IF(INDEX(三跨两临近重点区段!$F:$F,MATCH(1,(MONTH(三跨两临近重点区段!$H:$H)=11)*(三跨两临近重点区段!$A:$A=D423),0))="已取消","已取消",INDEX(三跨两临近重点区段!$I:$I,MATCH(1,(MONTH(三跨两临近重点区段!$H:$H)=11)*(三跨两临近重点区段!$A:$A=D423)*(三跨两临近重点区段!$F:$F="现存区段"),0))),"")</f>
        <v/>
      </c>
      <c r="AE423" s="284" t="str">
        <f t="array" ref="AE423">IFERROR(IF(INDEX(三跨两临近重点区段!$F:$F,MATCH(1,(MONTH(三跨两临近重点区段!$H:$H)=12)*(三跨两临近重点区段!$A:$A=D423),0))="已取消","已取消",INDEX(三跨两临近重点区段!$H:$H,MATCH(1,(MONTH(三跨两临近重点区段!$H:$H)=12)*(三跨两临近重点区段!$A:$A=D423)*(三跨两临近重点区段!$F:$F="现存区段"),0))),"")</f>
        <v/>
      </c>
      <c r="AF423" s="72" t="str">
        <f t="array" ref="AF423">IFERROR(IF(INDEX(三跨两临近重点区段!$F:$F,MATCH(1,(MONTH(三跨两临近重点区段!$H:$H)=12)*(三跨两临近重点区段!$A:$A=D423),0))="已取消","已取消",INDEX(三跨两临近重点区段!$I:$I,MATCH(1,(MONTH(三跨两临近重点区段!$H:$H)=12)*(三跨两临近重点区段!$A:$A=D423)*(三跨两临近重点区段!$F:$F="现存区段"),0))),"")</f>
        <v/>
      </c>
      <c r="AH423" t="e">
        <f t="array" ref="AH423">INDEX(三跨两临近重点区段!$G:$G,MATCH(D423,三跨两临近重点区段!$A:$A,0))</f>
        <v>#N/A</v>
      </c>
    </row>
    <row r="424" ht="14.25" spans="1:34">
      <c r="A424" s="263" t="s">
        <v>150</v>
      </c>
      <c r="B424" s="264" t="s">
        <v>2789</v>
      </c>
      <c r="C424" s="263" t="s">
        <v>2177</v>
      </c>
      <c r="D424" s="263" t="s">
        <v>2790</v>
      </c>
      <c r="E424" s="265" t="s">
        <v>2449</v>
      </c>
      <c r="F424" s="264" t="s">
        <v>125</v>
      </c>
      <c r="G424" s="263" t="s">
        <v>2452</v>
      </c>
      <c r="H424" s="263" t="s">
        <v>1557</v>
      </c>
      <c r="I424" s="288"/>
      <c r="J424" s="196"/>
      <c r="K424" s="196"/>
      <c r="L424" s="196"/>
      <c r="M424" s="270"/>
      <c r="N424" s="270"/>
      <c r="O424" s="33"/>
      <c r="P424" s="107"/>
      <c r="Q424" s="279"/>
      <c r="R424" s="279"/>
      <c r="S424" s="278">
        <v>45462</v>
      </c>
      <c r="T424" s="279" t="s">
        <v>2117</v>
      </c>
      <c r="U424" s="268" t="str">
        <f t="array" ref="U424">IFERROR(IF(INDEX(三跨两临近重点区段!$F:$F,MATCH(1,(MONTH(三跨两临近重点区段!$H:$H)=7)*(三跨两临近重点区段!$A:$A=D424),0))="已取消","已取消",INDEX(三跨两临近重点区段!$H:$H,MATCH(1,(MONTH(三跨两临近重点区段!$H:$H)=7)*(三跨两临近重点区段!$A:$A=D424)*(三跨两临近重点区段!$F:$F="现存区段"),0))),"")</f>
        <v/>
      </c>
      <c r="V424" s="232" t="str">
        <f t="array" ref="V424">IFERROR(IF(INDEX(三跨两临近重点区段!$F:$F,MATCH(1,(MONTH(三跨两临近重点区段!$H:$H)=7)*(三跨两临近重点区段!$A:$A=D424),0))="已取消","已取消",INDEX(三跨两临近重点区段!$I:$I,MATCH(1,(MONTH(三跨两临近重点区段!$H:$H)=7)*(三跨两临近重点区段!$A:$A=D424)*(三跨两临近重点区段!$F:$F="现存区段"),0))),"")</f>
        <v/>
      </c>
      <c r="W424" s="268" t="str">
        <f t="array" ref="W424">IFERROR(IF(INDEX(三跨两临近重点区段!$F:$F,MATCH(1,(MONTH(三跨两临近重点区段!$H:$H)=8)*(三跨两临近重点区段!$A:$A=D424),0))="已取消","已取消",INDEX(三跨两临近重点区段!$H:$H,MATCH(1,(MONTH(三跨两临近重点区段!$H:$H)=8)*(三跨两临近重点区段!$A:$A=D424)*(三跨两临近重点区段!$F:$F="现存区段"),0))),"")</f>
        <v/>
      </c>
      <c r="X424" s="232" t="str">
        <f t="array" ref="X424">IFERROR(IF(INDEX(三跨两临近重点区段!$F:$F,MATCH(1,(MONTH(三跨两临近重点区段!$H:$H)=8)*(三跨两临近重点区段!$A:$A=D424),0))="已取消","已取消",INDEX(三跨两临近重点区段!$I:$I,MATCH(1,(MONTH(三跨两临近重点区段!$H:$H)=8)*(三跨两临近重点区段!$A:$A=D424)*(三跨两临近重点区段!$F:$F="现存区段"),0))),"")</f>
        <v/>
      </c>
      <c r="Y424" s="268" t="str">
        <f t="array" ref="Y424">IFERROR(IF(INDEX(三跨两临近重点区段!$F:$F,MATCH(1,(MONTH(三跨两临近重点区段!$H:$H)=9)*(三跨两临近重点区段!$A:$A=D424),0))="已取消","已取消",INDEX(三跨两临近重点区段!$H:$H,MATCH(1,(MONTH(三跨两临近重点区段!$H:$H)=9)*(三跨两临近重点区段!$A:$A=D424)*(三跨两临近重点区段!$F:$F="现存区段"),0))),"")</f>
        <v/>
      </c>
      <c r="Z424" s="232" t="str">
        <f t="array" ref="Z424">IFERROR(IF(INDEX(三跨两临近重点区段!$F:$F,MATCH(1,(MONTH(三跨两临近重点区段!$H:$H)=9)*(三跨两临近重点区段!$A:$A=D424),0))="已取消","已取消",INDEX(三跨两临近重点区段!$I:$I,MATCH(1,(MONTH(三跨两临近重点区段!$H:$H)=9)*(三跨两临近重点区段!$A:$A=D424)*(三跨两临近重点区段!$F:$F="现存区段"),0))),"")</f>
        <v/>
      </c>
      <c r="AA424" s="268" t="str">
        <f t="array" ref="AA424">IFERROR(IF(INDEX(三跨两临近重点区段!$F:$F,MATCH(1,(MONTH(三跨两临近重点区段!$H:$H)=10)*(三跨两临近重点区段!$A:$A=D424),0))="已取消","已取消",INDEX(三跨两临近重点区段!$H:$H,MATCH(1,(MONTH(三跨两临近重点区段!$H:$H)=10)*(三跨两临近重点区段!$A:$A=D424)*(三跨两临近重点区段!$F:$F="现存区段"),0))),"")</f>
        <v/>
      </c>
      <c r="AB424" s="72" t="str">
        <f t="array" ref="AB424">IFERROR(IF(INDEX(三跨两临近重点区段!$F:$F,MATCH(1,(MONTH(三跨两临近重点区段!$H:$H)=10)*(三跨两临近重点区段!$A:$A=D424),0))="已取消","已取消",INDEX(三跨两临近重点区段!$I:$I,MATCH(1,(MONTH(三跨两临近重点区段!$H:$H)=10)*(三跨两临近重点区段!$A:$A=D424)*(三跨两临近重点区段!$F:$F="现存区段"),0))),"")</f>
        <v/>
      </c>
      <c r="AC424" s="284" t="str">
        <f t="array" ref="AC424">IFERROR(IF(INDEX(三跨两临近重点区段!$F:$F,MATCH(1,(MONTH(三跨两临近重点区段!$H:$H)=11)*(三跨两临近重点区段!$A:$A=D424),0))="已取消","已取消",INDEX(三跨两临近重点区段!$H:$H,MATCH(1,(MONTH(三跨两临近重点区段!$H:$H)=11)*(三跨两临近重点区段!$A:$A=D424)*(三跨两临近重点区段!$F:$F="现存区段"),0))),"")</f>
        <v/>
      </c>
      <c r="AD424" s="72" t="str">
        <f t="array" ref="AD424">IFERROR(IF(INDEX(三跨两临近重点区段!$F:$F,MATCH(1,(MONTH(三跨两临近重点区段!$H:$H)=11)*(三跨两临近重点区段!$A:$A=D424),0))="已取消","已取消",INDEX(三跨两临近重点区段!$I:$I,MATCH(1,(MONTH(三跨两临近重点区段!$H:$H)=11)*(三跨两临近重点区段!$A:$A=D424)*(三跨两临近重点区段!$F:$F="现存区段"),0))),"")</f>
        <v/>
      </c>
      <c r="AE424" s="284" t="str">
        <f t="array" ref="AE424">IFERROR(IF(INDEX(三跨两临近重点区段!$F:$F,MATCH(1,(MONTH(三跨两临近重点区段!$H:$H)=12)*(三跨两临近重点区段!$A:$A=D424),0))="已取消","已取消",INDEX(三跨两临近重点区段!$H:$H,MATCH(1,(MONTH(三跨两临近重点区段!$H:$H)=12)*(三跨两临近重点区段!$A:$A=D424)*(三跨两临近重点区段!$F:$F="现存区段"),0))),"")</f>
        <v/>
      </c>
      <c r="AF424" s="72" t="str">
        <f t="array" ref="AF424">IFERROR(IF(INDEX(三跨两临近重点区段!$F:$F,MATCH(1,(MONTH(三跨两临近重点区段!$H:$H)=12)*(三跨两临近重点区段!$A:$A=D424),0))="已取消","已取消",INDEX(三跨两临近重点区段!$I:$I,MATCH(1,(MONTH(三跨两临近重点区段!$H:$H)=12)*(三跨两临近重点区段!$A:$A=D424)*(三跨两临近重点区段!$F:$F="现存区段"),0))),"")</f>
        <v/>
      </c>
      <c r="AH424" t="e">
        <f t="array" ref="AH424">INDEX(三跨两临近重点区段!$G:$G,MATCH(D424,三跨两临近重点区段!$A:$A,0))</f>
        <v>#N/A</v>
      </c>
    </row>
    <row r="425" ht="14.25" spans="1:34">
      <c r="A425" s="263" t="s">
        <v>150</v>
      </c>
      <c r="B425" s="264" t="s">
        <v>2789</v>
      </c>
      <c r="C425" s="263" t="s">
        <v>2428</v>
      </c>
      <c r="D425" s="263" t="s">
        <v>2791</v>
      </c>
      <c r="E425" s="265" t="s">
        <v>2449</v>
      </c>
      <c r="F425" s="264" t="s">
        <v>125</v>
      </c>
      <c r="G425" s="263" t="s">
        <v>2452</v>
      </c>
      <c r="H425" s="263" t="s">
        <v>1557</v>
      </c>
      <c r="I425" s="288"/>
      <c r="J425" s="196"/>
      <c r="K425" s="196"/>
      <c r="L425" s="196"/>
      <c r="M425" s="270"/>
      <c r="N425" s="270"/>
      <c r="O425" s="33"/>
      <c r="P425" s="107"/>
      <c r="Q425" s="279"/>
      <c r="R425" s="279"/>
      <c r="S425" s="278">
        <v>45462</v>
      </c>
      <c r="T425" s="279" t="s">
        <v>2117</v>
      </c>
      <c r="U425" s="268" t="str">
        <f t="array" ref="U425">IFERROR(IF(INDEX(三跨两临近重点区段!$F:$F,MATCH(1,(MONTH(三跨两临近重点区段!$H:$H)=7)*(三跨两临近重点区段!$A:$A=D425),0))="已取消","已取消",INDEX(三跨两临近重点区段!$H:$H,MATCH(1,(MONTH(三跨两临近重点区段!$H:$H)=7)*(三跨两临近重点区段!$A:$A=D425)*(三跨两临近重点区段!$F:$F="现存区段"),0))),"")</f>
        <v/>
      </c>
      <c r="V425" s="232" t="str">
        <f t="array" ref="V425">IFERROR(IF(INDEX(三跨两临近重点区段!$F:$F,MATCH(1,(MONTH(三跨两临近重点区段!$H:$H)=7)*(三跨两临近重点区段!$A:$A=D425),0))="已取消","已取消",INDEX(三跨两临近重点区段!$I:$I,MATCH(1,(MONTH(三跨两临近重点区段!$H:$H)=7)*(三跨两临近重点区段!$A:$A=D425)*(三跨两临近重点区段!$F:$F="现存区段"),0))),"")</f>
        <v/>
      </c>
      <c r="W425" s="268" t="str">
        <f t="array" ref="W425">IFERROR(IF(INDEX(三跨两临近重点区段!$F:$F,MATCH(1,(MONTH(三跨两临近重点区段!$H:$H)=8)*(三跨两临近重点区段!$A:$A=D425),0))="已取消","已取消",INDEX(三跨两临近重点区段!$H:$H,MATCH(1,(MONTH(三跨两临近重点区段!$H:$H)=8)*(三跨两临近重点区段!$A:$A=D425)*(三跨两临近重点区段!$F:$F="现存区段"),0))),"")</f>
        <v/>
      </c>
      <c r="X425" s="232" t="str">
        <f t="array" ref="X425">IFERROR(IF(INDEX(三跨两临近重点区段!$F:$F,MATCH(1,(MONTH(三跨两临近重点区段!$H:$H)=8)*(三跨两临近重点区段!$A:$A=D425),0))="已取消","已取消",INDEX(三跨两临近重点区段!$I:$I,MATCH(1,(MONTH(三跨两临近重点区段!$H:$H)=8)*(三跨两临近重点区段!$A:$A=D425)*(三跨两临近重点区段!$F:$F="现存区段"),0))),"")</f>
        <v/>
      </c>
      <c r="Y425" s="268" t="str">
        <f t="array" ref="Y425">IFERROR(IF(INDEX(三跨两临近重点区段!$F:$F,MATCH(1,(MONTH(三跨两临近重点区段!$H:$H)=9)*(三跨两临近重点区段!$A:$A=D425),0))="已取消","已取消",INDEX(三跨两临近重点区段!$H:$H,MATCH(1,(MONTH(三跨两临近重点区段!$H:$H)=9)*(三跨两临近重点区段!$A:$A=D425)*(三跨两临近重点区段!$F:$F="现存区段"),0))),"")</f>
        <v/>
      </c>
      <c r="Z425" s="232" t="str">
        <f t="array" ref="Z425">IFERROR(IF(INDEX(三跨两临近重点区段!$F:$F,MATCH(1,(MONTH(三跨两临近重点区段!$H:$H)=9)*(三跨两临近重点区段!$A:$A=D425),0))="已取消","已取消",INDEX(三跨两临近重点区段!$I:$I,MATCH(1,(MONTH(三跨两临近重点区段!$H:$H)=9)*(三跨两临近重点区段!$A:$A=D425)*(三跨两临近重点区段!$F:$F="现存区段"),0))),"")</f>
        <v/>
      </c>
      <c r="AA425" s="268" t="str">
        <f t="array" ref="AA425">IFERROR(IF(INDEX(三跨两临近重点区段!$F:$F,MATCH(1,(MONTH(三跨两临近重点区段!$H:$H)=10)*(三跨两临近重点区段!$A:$A=D425),0))="已取消","已取消",INDEX(三跨两临近重点区段!$H:$H,MATCH(1,(MONTH(三跨两临近重点区段!$H:$H)=10)*(三跨两临近重点区段!$A:$A=D425)*(三跨两临近重点区段!$F:$F="现存区段"),0))),"")</f>
        <v/>
      </c>
      <c r="AB425" s="72" t="str">
        <f t="array" ref="AB425">IFERROR(IF(INDEX(三跨两临近重点区段!$F:$F,MATCH(1,(MONTH(三跨两临近重点区段!$H:$H)=10)*(三跨两临近重点区段!$A:$A=D425),0))="已取消","已取消",INDEX(三跨两临近重点区段!$I:$I,MATCH(1,(MONTH(三跨两临近重点区段!$H:$H)=10)*(三跨两临近重点区段!$A:$A=D425)*(三跨两临近重点区段!$F:$F="现存区段"),0))),"")</f>
        <v/>
      </c>
      <c r="AC425" s="284" t="str">
        <f t="array" ref="AC425">IFERROR(IF(INDEX(三跨两临近重点区段!$F:$F,MATCH(1,(MONTH(三跨两临近重点区段!$H:$H)=11)*(三跨两临近重点区段!$A:$A=D425),0))="已取消","已取消",INDEX(三跨两临近重点区段!$H:$H,MATCH(1,(MONTH(三跨两临近重点区段!$H:$H)=11)*(三跨两临近重点区段!$A:$A=D425)*(三跨两临近重点区段!$F:$F="现存区段"),0))),"")</f>
        <v/>
      </c>
      <c r="AD425" s="72" t="str">
        <f t="array" ref="AD425">IFERROR(IF(INDEX(三跨两临近重点区段!$F:$F,MATCH(1,(MONTH(三跨两临近重点区段!$H:$H)=11)*(三跨两临近重点区段!$A:$A=D425),0))="已取消","已取消",INDEX(三跨两临近重点区段!$I:$I,MATCH(1,(MONTH(三跨两临近重点区段!$H:$H)=11)*(三跨两临近重点区段!$A:$A=D425)*(三跨两临近重点区段!$F:$F="现存区段"),0))),"")</f>
        <v/>
      </c>
      <c r="AE425" s="284" t="str">
        <f t="array" ref="AE425">IFERROR(IF(INDEX(三跨两临近重点区段!$F:$F,MATCH(1,(MONTH(三跨两临近重点区段!$H:$H)=12)*(三跨两临近重点区段!$A:$A=D425),0))="已取消","已取消",INDEX(三跨两临近重点区段!$H:$H,MATCH(1,(MONTH(三跨两临近重点区段!$H:$H)=12)*(三跨两临近重点区段!$A:$A=D425)*(三跨两临近重点区段!$F:$F="现存区段"),0))),"")</f>
        <v/>
      </c>
      <c r="AF425" s="72" t="str">
        <f t="array" ref="AF425">IFERROR(IF(INDEX(三跨两临近重点区段!$F:$F,MATCH(1,(MONTH(三跨两临近重点区段!$H:$H)=12)*(三跨两临近重点区段!$A:$A=D425),0))="已取消","已取消",INDEX(三跨两临近重点区段!$I:$I,MATCH(1,(MONTH(三跨两临近重点区段!$H:$H)=12)*(三跨两临近重点区段!$A:$A=D425)*(三跨两临近重点区段!$F:$F="现存区段"),0))),"")</f>
        <v/>
      </c>
      <c r="AH425" t="e">
        <f t="array" ref="AH425">INDEX(三跨两临近重点区段!$G:$G,MATCH(D425,三跨两临近重点区段!$A:$A,0))</f>
        <v>#N/A</v>
      </c>
    </row>
    <row r="426" ht="14.25" spans="1:34">
      <c r="A426" s="263" t="s">
        <v>363</v>
      </c>
      <c r="B426" s="264" t="s">
        <v>2792</v>
      </c>
      <c r="C426" s="263" t="s">
        <v>2271</v>
      </c>
      <c r="D426" s="263" t="s">
        <v>2793</v>
      </c>
      <c r="E426" s="265" t="s">
        <v>2449</v>
      </c>
      <c r="F426" s="264" t="s">
        <v>125</v>
      </c>
      <c r="G426" s="263" t="s">
        <v>2452</v>
      </c>
      <c r="H426" s="263" t="s">
        <v>1492</v>
      </c>
      <c r="I426" s="288"/>
      <c r="J426" s="196"/>
      <c r="K426" s="196"/>
      <c r="L426" s="196"/>
      <c r="M426" s="270"/>
      <c r="N426" s="270"/>
      <c r="O426" s="33"/>
      <c r="P426" s="107"/>
      <c r="Q426" s="279"/>
      <c r="R426" s="279"/>
      <c r="S426" s="278">
        <v>45462</v>
      </c>
      <c r="T426" s="279" t="s">
        <v>2117</v>
      </c>
      <c r="U426" s="268" t="str">
        <f t="array" ref="U426">IFERROR(IF(INDEX(三跨两临近重点区段!$F:$F,MATCH(1,(MONTH(三跨两临近重点区段!$H:$H)=7)*(三跨两临近重点区段!$A:$A=D426),0))="已取消","已取消",INDEX(三跨两临近重点区段!$H:$H,MATCH(1,(MONTH(三跨两临近重点区段!$H:$H)=7)*(三跨两临近重点区段!$A:$A=D426)*(三跨两临近重点区段!$F:$F="现存区段"),0))),"")</f>
        <v/>
      </c>
      <c r="V426" s="232" t="str">
        <f t="array" ref="V426">IFERROR(IF(INDEX(三跨两临近重点区段!$F:$F,MATCH(1,(MONTH(三跨两临近重点区段!$H:$H)=7)*(三跨两临近重点区段!$A:$A=D426),0))="已取消","已取消",INDEX(三跨两临近重点区段!$I:$I,MATCH(1,(MONTH(三跨两临近重点区段!$H:$H)=7)*(三跨两临近重点区段!$A:$A=D426)*(三跨两临近重点区段!$F:$F="现存区段"),0))),"")</f>
        <v/>
      </c>
      <c r="W426" s="268" t="str">
        <f t="array" ref="W426">IFERROR(IF(INDEX(三跨两临近重点区段!$F:$F,MATCH(1,(MONTH(三跨两临近重点区段!$H:$H)=8)*(三跨两临近重点区段!$A:$A=D426),0))="已取消","已取消",INDEX(三跨两临近重点区段!$H:$H,MATCH(1,(MONTH(三跨两临近重点区段!$H:$H)=8)*(三跨两临近重点区段!$A:$A=D426)*(三跨两临近重点区段!$F:$F="现存区段"),0))),"")</f>
        <v/>
      </c>
      <c r="X426" s="232" t="str">
        <f t="array" ref="X426">IFERROR(IF(INDEX(三跨两临近重点区段!$F:$F,MATCH(1,(MONTH(三跨两临近重点区段!$H:$H)=8)*(三跨两临近重点区段!$A:$A=D426),0))="已取消","已取消",INDEX(三跨两临近重点区段!$I:$I,MATCH(1,(MONTH(三跨两临近重点区段!$H:$H)=8)*(三跨两临近重点区段!$A:$A=D426)*(三跨两临近重点区段!$F:$F="现存区段"),0))),"")</f>
        <v/>
      </c>
      <c r="Y426" s="268" t="str">
        <f t="array" ref="Y426">IFERROR(IF(INDEX(三跨两临近重点区段!$F:$F,MATCH(1,(MONTH(三跨两临近重点区段!$H:$H)=9)*(三跨两临近重点区段!$A:$A=D426),0))="已取消","已取消",INDEX(三跨两临近重点区段!$H:$H,MATCH(1,(MONTH(三跨两临近重点区段!$H:$H)=9)*(三跨两临近重点区段!$A:$A=D426)*(三跨两临近重点区段!$F:$F="现存区段"),0))),"")</f>
        <v/>
      </c>
      <c r="Z426" s="232" t="str">
        <f t="array" ref="Z426">IFERROR(IF(INDEX(三跨两临近重点区段!$F:$F,MATCH(1,(MONTH(三跨两临近重点区段!$H:$H)=9)*(三跨两临近重点区段!$A:$A=D426),0))="已取消","已取消",INDEX(三跨两临近重点区段!$I:$I,MATCH(1,(MONTH(三跨两临近重点区段!$H:$H)=9)*(三跨两临近重点区段!$A:$A=D426)*(三跨两临近重点区段!$F:$F="现存区段"),0))),"")</f>
        <v/>
      </c>
      <c r="AA426" s="268" t="str">
        <f t="array" ref="AA426">IFERROR(IF(INDEX(三跨两临近重点区段!$F:$F,MATCH(1,(MONTH(三跨两临近重点区段!$H:$H)=10)*(三跨两临近重点区段!$A:$A=D426),0))="已取消","已取消",INDEX(三跨两临近重点区段!$H:$H,MATCH(1,(MONTH(三跨两临近重点区段!$H:$H)=10)*(三跨两临近重点区段!$A:$A=D426)*(三跨两临近重点区段!$F:$F="现存区段"),0))),"")</f>
        <v/>
      </c>
      <c r="AB426" s="72" t="str">
        <f t="array" ref="AB426">IFERROR(IF(INDEX(三跨两临近重点区段!$F:$F,MATCH(1,(MONTH(三跨两临近重点区段!$H:$H)=10)*(三跨两临近重点区段!$A:$A=D426),0))="已取消","已取消",INDEX(三跨两临近重点区段!$I:$I,MATCH(1,(MONTH(三跨两临近重点区段!$H:$H)=10)*(三跨两临近重点区段!$A:$A=D426)*(三跨两临近重点区段!$F:$F="现存区段"),0))),"")</f>
        <v/>
      </c>
      <c r="AC426" s="284" t="str">
        <f t="array" ref="AC426">IFERROR(IF(INDEX(三跨两临近重点区段!$F:$F,MATCH(1,(MONTH(三跨两临近重点区段!$H:$H)=11)*(三跨两临近重点区段!$A:$A=D426),0))="已取消","已取消",INDEX(三跨两临近重点区段!$H:$H,MATCH(1,(MONTH(三跨两临近重点区段!$H:$H)=11)*(三跨两临近重点区段!$A:$A=D426)*(三跨两临近重点区段!$F:$F="现存区段"),0))),"")</f>
        <v/>
      </c>
      <c r="AD426" s="72" t="str">
        <f t="array" ref="AD426">IFERROR(IF(INDEX(三跨两临近重点区段!$F:$F,MATCH(1,(MONTH(三跨两临近重点区段!$H:$H)=11)*(三跨两临近重点区段!$A:$A=D426),0))="已取消","已取消",INDEX(三跨两临近重点区段!$I:$I,MATCH(1,(MONTH(三跨两临近重点区段!$H:$H)=11)*(三跨两临近重点区段!$A:$A=D426)*(三跨两临近重点区段!$F:$F="现存区段"),0))),"")</f>
        <v/>
      </c>
      <c r="AE426" s="284" t="str">
        <f t="array" ref="AE426">IFERROR(IF(INDEX(三跨两临近重点区段!$F:$F,MATCH(1,(MONTH(三跨两临近重点区段!$H:$H)=12)*(三跨两临近重点区段!$A:$A=D426),0))="已取消","已取消",INDEX(三跨两临近重点区段!$H:$H,MATCH(1,(MONTH(三跨两临近重点区段!$H:$H)=12)*(三跨两临近重点区段!$A:$A=D426)*(三跨两临近重点区段!$F:$F="现存区段"),0))),"")</f>
        <v/>
      </c>
      <c r="AF426" s="72" t="str">
        <f t="array" ref="AF426">IFERROR(IF(INDEX(三跨两临近重点区段!$F:$F,MATCH(1,(MONTH(三跨两临近重点区段!$H:$H)=12)*(三跨两临近重点区段!$A:$A=D426),0))="已取消","已取消",INDEX(三跨两临近重点区段!$I:$I,MATCH(1,(MONTH(三跨两临近重点区段!$H:$H)=12)*(三跨两临近重点区段!$A:$A=D426)*(三跨两临近重点区段!$F:$F="现存区段"),0))),"")</f>
        <v/>
      </c>
      <c r="AH426" t="e">
        <f t="array" ref="AH426">INDEX(三跨两临近重点区段!$G:$G,MATCH(D426,三跨两临近重点区段!$A:$A,0))</f>
        <v>#N/A</v>
      </c>
    </row>
    <row r="427" ht="14.25" spans="1:34">
      <c r="A427" s="263" t="s">
        <v>363</v>
      </c>
      <c r="B427" s="264" t="s">
        <v>2792</v>
      </c>
      <c r="C427" s="263" t="s">
        <v>2269</v>
      </c>
      <c r="D427" s="263" t="s">
        <v>2794</v>
      </c>
      <c r="E427" s="265" t="s">
        <v>2449</v>
      </c>
      <c r="F427" s="264" t="s">
        <v>125</v>
      </c>
      <c r="G427" s="263" t="s">
        <v>2452</v>
      </c>
      <c r="H427" s="263" t="s">
        <v>1492</v>
      </c>
      <c r="I427" s="288"/>
      <c r="J427" s="196"/>
      <c r="K427" s="196"/>
      <c r="L427" s="196"/>
      <c r="M427" s="270"/>
      <c r="N427" s="270"/>
      <c r="O427" s="33"/>
      <c r="P427" s="107"/>
      <c r="Q427" s="279"/>
      <c r="R427" s="279"/>
      <c r="S427" s="278">
        <v>45462</v>
      </c>
      <c r="T427" s="279" t="s">
        <v>2117</v>
      </c>
      <c r="U427" s="268" t="str">
        <f t="array" ref="U427">IFERROR(IF(INDEX(三跨两临近重点区段!$F:$F,MATCH(1,(MONTH(三跨两临近重点区段!$H:$H)=7)*(三跨两临近重点区段!$A:$A=D427),0))="已取消","已取消",INDEX(三跨两临近重点区段!$H:$H,MATCH(1,(MONTH(三跨两临近重点区段!$H:$H)=7)*(三跨两临近重点区段!$A:$A=D427)*(三跨两临近重点区段!$F:$F="现存区段"),0))),"")</f>
        <v/>
      </c>
      <c r="V427" s="232" t="str">
        <f t="array" ref="V427">IFERROR(IF(INDEX(三跨两临近重点区段!$F:$F,MATCH(1,(MONTH(三跨两临近重点区段!$H:$H)=7)*(三跨两临近重点区段!$A:$A=D427),0))="已取消","已取消",INDEX(三跨两临近重点区段!$I:$I,MATCH(1,(MONTH(三跨两临近重点区段!$H:$H)=7)*(三跨两临近重点区段!$A:$A=D427)*(三跨两临近重点区段!$F:$F="现存区段"),0))),"")</f>
        <v/>
      </c>
      <c r="W427" s="268" t="str">
        <f t="array" ref="W427">IFERROR(IF(INDEX(三跨两临近重点区段!$F:$F,MATCH(1,(MONTH(三跨两临近重点区段!$H:$H)=8)*(三跨两临近重点区段!$A:$A=D427),0))="已取消","已取消",INDEX(三跨两临近重点区段!$H:$H,MATCH(1,(MONTH(三跨两临近重点区段!$H:$H)=8)*(三跨两临近重点区段!$A:$A=D427)*(三跨两临近重点区段!$F:$F="现存区段"),0))),"")</f>
        <v/>
      </c>
      <c r="X427" s="232" t="str">
        <f t="array" ref="X427">IFERROR(IF(INDEX(三跨两临近重点区段!$F:$F,MATCH(1,(MONTH(三跨两临近重点区段!$H:$H)=8)*(三跨两临近重点区段!$A:$A=D427),0))="已取消","已取消",INDEX(三跨两临近重点区段!$I:$I,MATCH(1,(MONTH(三跨两临近重点区段!$H:$H)=8)*(三跨两临近重点区段!$A:$A=D427)*(三跨两临近重点区段!$F:$F="现存区段"),0))),"")</f>
        <v/>
      </c>
      <c r="Y427" s="268" t="str">
        <f t="array" ref="Y427">IFERROR(IF(INDEX(三跨两临近重点区段!$F:$F,MATCH(1,(MONTH(三跨两临近重点区段!$H:$H)=9)*(三跨两临近重点区段!$A:$A=D427),0))="已取消","已取消",INDEX(三跨两临近重点区段!$H:$H,MATCH(1,(MONTH(三跨两临近重点区段!$H:$H)=9)*(三跨两临近重点区段!$A:$A=D427)*(三跨两临近重点区段!$F:$F="现存区段"),0))),"")</f>
        <v/>
      </c>
      <c r="Z427" s="232" t="str">
        <f t="array" ref="Z427">IFERROR(IF(INDEX(三跨两临近重点区段!$F:$F,MATCH(1,(MONTH(三跨两临近重点区段!$H:$H)=9)*(三跨两临近重点区段!$A:$A=D427),0))="已取消","已取消",INDEX(三跨两临近重点区段!$I:$I,MATCH(1,(MONTH(三跨两临近重点区段!$H:$H)=9)*(三跨两临近重点区段!$A:$A=D427)*(三跨两临近重点区段!$F:$F="现存区段"),0))),"")</f>
        <v/>
      </c>
      <c r="AA427" s="268" t="str">
        <f t="array" ref="AA427">IFERROR(IF(INDEX(三跨两临近重点区段!$F:$F,MATCH(1,(MONTH(三跨两临近重点区段!$H:$H)=10)*(三跨两临近重点区段!$A:$A=D427),0))="已取消","已取消",INDEX(三跨两临近重点区段!$H:$H,MATCH(1,(MONTH(三跨两临近重点区段!$H:$H)=10)*(三跨两临近重点区段!$A:$A=D427)*(三跨两临近重点区段!$F:$F="现存区段"),0))),"")</f>
        <v/>
      </c>
      <c r="AB427" s="72" t="str">
        <f t="array" ref="AB427">IFERROR(IF(INDEX(三跨两临近重点区段!$F:$F,MATCH(1,(MONTH(三跨两临近重点区段!$H:$H)=10)*(三跨两临近重点区段!$A:$A=D427),0))="已取消","已取消",INDEX(三跨两临近重点区段!$I:$I,MATCH(1,(MONTH(三跨两临近重点区段!$H:$H)=10)*(三跨两临近重点区段!$A:$A=D427)*(三跨两临近重点区段!$F:$F="现存区段"),0))),"")</f>
        <v/>
      </c>
      <c r="AC427" s="284" t="str">
        <f t="array" ref="AC427">IFERROR(IF(INDEX(三跨两临近重点区段!$F:$F,MATCH(1,(MONTH(三跨两临近重点区段!$H:$H)=11)*(三跨两临近重点区段!$A:$A=D427),0))="已取消","已取消",INDEX(三跨两临近重点区段!$H:$H,MATCH(1,(MONTH(三跨两临近重点区段!$H:$H)=11)*(三跨两临近重点区段!$A:$A=D427)*(三跨两临近重点区段!$F:$F="现存区段"),0))),"")</f>
        <v/>
      </c>
      <c r="AD427" s="72" t="str">
        <f t="array" ref="AD427">IFERROR(IF(INDEX(三跨两临近重点区段!$F:$F,MATCH(1,(MONTH(三跨两临近重点区段!$H:$H)=11)*(三跨两临近重点区段!$A:$A=D427),0))="已取消","已取消",INDEX(三跨两临近重点区段!$I:$I,MATCH(1,(MONTH(三跨两临近重点区段!$H:$H)=11)*(三跨两临近重点区段!$A:$A=D427)*(三跨两临近重点区段!$F:$F="现存区段"),0))),"")</f>
        <v/>
      </c>
      <c r="AE427" s="284" t="str">
        <f t="array" ref="AE427">IFERROR(IF(INDEX(三跨两临近重点区段!$F:$F,MATCH(1,(MONTH(三跨两临近重点区段!$H:$H)=12)*(三跨两临近重点区段!$A:$A=D427),0))="已取消","已取消",INDEX(三跨两临近重点区段!$H:$H,MATCH(1,(MONTH(三跨两临近重点区段!$H:$H)=12)*(三跨两临近重点区段!$A:$A=D427)*(三跨两临近重点区段!$F:$F="现存区段"),0))),"")</f>
        <v/>
      </c>
      <c r="AF427" s="72" t="str">
        <f t="array" ref="AF427">IFERROR(IF(INDEX(三跨两临近重点区段!$F:$F,MATCH(1,(MONTH(三跨两临近重点区段!$H:$H)=12)*(三跨两临近重点区段!$A:$A=D427),0))="已取消","已取消",INDEX(三跨两临近重点区段!$I:$I,MATCH(1,(MONTH(三跨两临近重点区段!$H:$H)=12)*(三跨两临近重点区段!$A:$A=D427)*(三跨两临近重点区段!$F:$F="现存区段"),0))),"")</f>
        <v/>
      </c>
      <c r="AH427" t="e">
        <f t="array" ref="AH427">INDEX(三跨两临近重点区段!$G:$G,MATCH(D427,三跨两临近重点区段!$A:$A,0))</f>
        <v>#N/A</v>
      </c>
    </row>
    <row r="428" ht="14.25" spans="1:34">
      <c r="A428" s="263" t="s">
        <v>363</v>
      </c>
      <c r="B428" s="264" t="s">
        <v>2792</v>
      </c>
      <c r="C428" s="263" t="s">
        <v>2428</v>
      </c>
      <c r="D428" s="263" t="s">
        <v>2795</v>
      </c>
      <c r="E428" s="265" t="s">
        <v>2449</v>
      </c>
      <c r="F428" s="264" t="s">
        <v>125</v>
      </c>
      <c r="G428" s="263" t="s">
        <v>2452</v>
      </c>
      <c r="H428" s="263" t="s">
        <v>1492</v>
      </c>
      <c r="I428" s="288"/>
      <c r="J428" s="196"/>
      <c r="K428" s="196"/>
      <c r="L428" s="196"/>
      <c r="M428" s="270"/>
      <c r="N428" s="270"/>
      <c r="O428" s="33"/>
      <c r="P428" s="107"/>
      <c r="Q428" s="279"/>
      <c r="R428" s="279"/>
      <c r="S428" s="278">
        <v>45462</v>
      </c>
      <c r="T428" s="279" t="s">
        <v>2117</v>
      </c>
      <c r="U428" s="268" t="str">
        <f t="array" ref="U428">IFERROR(IF(INDEX(三跨两临近重点区段!$F:$F,MATCH(1,(MONTH(三跨两临近重点区段!$H:$H)=7)*(三跨两临近重点区段!$A:$A=D428),0))="已取消","已取消",INDEX(三跨两临近重点区段!$H:$H,MATCH(1,(MONTH(三跨两临近重点区段!$H:$H)=7)*(三跨两临近重点区段!$A:$A=D428)*(三跨两临近重点区段!$F:$F="现存区段"),0))),"")</f>
        <v/>
      </c>
      <c r="V428" s="232" t="str">
        <f t="array" ref="V428">IFERROR(IF(INDEX(三跨两临近重点区段!$F:$F,MATCH(1,(MONTH(三跨两临近重点区段!$H:$H)=7)*(三跨两临近重点区段!$A:$A=D428),0))="已取消","已取消",INDEX(三跨两临近重点区段!$I:$I,MATCH(1,(MONTH(三跨两临近重点区段!$H:$H)=7)*(三跨两临近重点区段!$A:$A=D428)*(三跨两临近重点区段!$F:$F="现存区段"),0))),"")</f>
        <v/>
      </c>
      <c r="W428" s="268" t="str">
        <f t="array" ref="W428">IFERROR(IF(INDEX(三跨两临近重点区段!$F:$F,MATCH(1,(MONTH(三跨两临近重点区段!$H:$H)=8)*(三跨两临近重点区段!$A:$A=D428),0))="已取消","已取消",INDEX(三跨两临近重点区段!$H:$H,MATCH(1,(MONTH(三跨两临近重点区段!$H:$H)=8)*(三跨两临近重点区段!$A:$A=D428)*(三跨两临近重点区段!$F:$F="现存区段"),0))),"")</f>
        <v/>
      </c>
      <c r="X428" s="232" t="str">
        <f t="array" ref="X428">IFERROR(IF(INDEX(三跨两临近重点区段!$F:$F,MATCH(1,(MONTH(三跨两临近重点区段!$H:$H)=8)*(三跨两临近重点区段!$A:$A=D428),0))="已取消","已取消",INDEX(三跨两临近重点区段!$I:$I,MATCH(1,(MONTH(三跨两临近重点区段!$H:$H)=8)*(三跨两临近重点区段!$A:$A=D428)*(三跨两临近重点区段!$F:$F="现存区段"),0))),"")</f>
        <v/>
      </c>
      <c r="Y428" s="268" t="str">
        <f t="array" ref="Y428">IFERROR(IF(INDEX(三跨两临近重点区段!$F:$F,MATCH(1,(MONTH(三跨两临近重点区段!$H:$H)=9)*(三跨两临近重点区段!$A:$A=D428),0))="已取消","已取消",INDEX(三跨两临近重点区段!$H:$H,MATCH(1,(MONTH(三跨两临近重点区段!$H:$H)=9)*(三跨两临近重点区段!$A:$A=D428)*(三跨两临近重点区段!$F:$F="现存区段"),0))),"")</f>
        <v/>
      </c>
      <c r="Z428" s="232" t="str">
        <f t="array" ref="Z428">IFERROR(IF(INDEX(三跨两临近重点区段!$F:$F,MATCH(1,(MONTH(三跨两临近重点区段!$H:$H)=9)*(三跨两临近重点区段!$A:$A=D428),0))="已取消","已取消",INDEX(三跨两临近重点区段!$I:$I,MATCH(1,(MONTH(三跨两临近重点区段!$H:$H)=9)*(三跨两临近重点区段!$A:$A=D428)*(三跨两临近重点区段!$F:$F="现存区段"),0))),"")</f>
        <v/>
      </c>
      <c r="AA428" s="268" t="str">
        <f t="array" ref="AA428">IFERROR(IF(INDEX(三跨两临近重点区段!$F:$F,MATCH(1,(MONTH(三跨两临近重点区段!$H:$H)=10)*(三跨两临近重点区段!$A:$A=D428),0))="已取消","已取消",INDEX(三跨两临近重点区段!$H:$H,MATCH(1,(MONTH(三跨两临近重点区段!$H:$H)=10)*(三跨两临近重点区段!$A:$A=D428)*(三跨两临近重点区段!$F:$F="现存区段"),0))),"")</f>
        <v/>
      </c>
      <c r="AB428" s="72" t="str">
        <f t="array" ref="AB428">IFERROR(IF(INDEX(三跨两临近重点区段!$F:$F,MATCH(1,(MONTH(三跨两临近重点区段!$H:$H)=10)*(三跨两临近重点区段!$A:$A=D428),0))="已取消","已取消",INDEX(三跨两临近重点区段!$I:$I,MATCH(1,(MONTH(三跨两临近重点区段!$H:$H)=10)*(三跨两临近重点区段!$A:$A=D428)*(三跨两临近重点区段!$F:$F="现存区段"),0))),"")</f>
        <v/>
      </c>
      <c r="AC428" s="284" t="str">
        <f t="array" ref="AC428">IFERROR(IF(INDEX(三跨两临近重点区段!$F:$F,MATCH(1,(MONTH(三跨两临近重点区段!$H:$H)=11)*(三跨两临近重点区段!$A:$A=D428),0))="已取消","已取消",INDEX(三跨两临近重点区段!$H:$H,MATCH(1,(MONTH(三跨两临近重点区段!$H:$H)=11)*(三跨两临近重点区段!$A:$A=D428)*(三跨两临近重点区段!$F:$F="现存区段"),0))),"")</f>
        <v/>
      </c>
      <c r="AD428" s="72" t="str">
        <f t="array" ref="AD428">IFERROR(IF(INDEX(三跨两临近重点区段!$F:$F,MATCH(1,(MONTH(三跨两临近重点区段!$H:$H)=11)*(三跨两临近重点区段!$A:$A=D428),0))="已取消","已取消",INDEX(三跨两临近重点区段!$I:$I,MATCH(1,(MONTH(三跨两临近重点区段!$H:$H)=11)*(三跨两临近重点区段!$A:$A=D428)*(三跨两临近重点区段!$F:$F="现存区段"),0))),"")</f>
        <v/>
      </c>
      <c r="AE428" s="284" t="str">
        <f t="array" ref="AE428">IFERROR(IF(INDEX(三跨两临近重点区段!$F:$F,MATCH(1,(MONTH(三跨两临近重点区段!$H:$H)=12)*(三跨两临近重点区段!$A:$A=D428),0))="已取消","已取消",INDEX(三跨两临近重点区段!$H:$H,MATCH(1,(MONTH(三跨两临近重点区段!$H:$H)=12)*(三跨两临近重点区段!$A:$A=D428)*(三跨两临近重点区段!$F:$F="现存区段"),0))),"")</f>
        <v/>
      </c>
      <c r="AF428" s="72" t="str">
        <f t="array" ref="AF428">IFERROR(IF(INDEX(三跨两临近重点区段!$F:$F,MATCH(1,(MONTH(三跨两临近重点区段!$H:$H)=12)*(三跨两临近重点区段!$A:$A=D428),0))="已取消","已取消",INDEX(三跨两临近重点区段!$I:$I,MATCH(1,(MONTH(三跨两临近重点区段!$H:$H)=12)*(三跨两临近重点区段!$A:$A=D428)*(三跨两临近重点区段!$F:$F="现存区段"),0))),"")</f>
        <v/>
      </c>
      <c r="AH428" t="e">
        <f t="array" ref="AH428">INDEX(三跨两临近重点区段!$G:$G,MATCH(D428,三跨两临近重点区段!$A:$A,0))</f>
        <v>#N/A</v>
      </c>
    </row>
    <row r="429" ht="14.25" spans="1:34">
      <c r="A429" s="263" t="s">
        <v>363</v>
      </c>
      <c r="B429" s="264" t="s">
        <v>2792</v>
      </c>
      <c r="C429" s="263" t="s">
        <v>2796</v>
      </c>
      <c r="D429" s="263" t="s">
        <v>2797</v>
      </c>
      <c r="E429" s="265" t="s">
        <v>2449</v>
      </c>
      <c r="F429" s="264" t="s">
        <v>125</v>
      </c>
      <c r="G429" s="263" t="s">
        <v>2452</v>
      </c>
      <c r="H429" s="263" t="s">
        <v>1492</v>
      </c>
      <c r="I429" s="288"/>
      <c r="J429" s="196"/>
      <c r="K429" s="196"/>
      <c r="L429" s="196"/>
      <c r="M429" s="270"/>
      <c r="N429" s="270"/>
      <c r="O429" s="33"/>
      <c r="P429" s="107"/>
      <c r="Q429" s="279"/>
      <c r="R429" s="279"/>
      <c r="S429" s="282">
        <v>45446.60625</v>
      </c>
      <c r="T429" s="279" t="s">
        <v>2117</v>
      </c>
      <c r="U429" s="268" t="str">
        <f t="array" ref="U429">IFERROR(IF(INDEX(三跨两临近重点区段!$F:$F,MATCH(1,(MONTH(三跨两临近重点区段!$H:$H)=7)*(三跨两临近重点区段!$A:$A=D429),0))="已取消","已取消",INDEX(三跨两临近重点区段!$H:$H,MATCH(1,(MONTH(三跨两临近重点区段!$H:$H)=7)*(三跨两临近重点区段!$A:$A=D429)*(三跨两临近重点区段!$F:$F="现存区段"),0))),"")</f>
        <v/>
      </c>
      <c r="V429" s="232" t="str">
        <f t="array" ref="V429">IFERROR(IF(INDEX(三跨两临近重点区段!$F:$F,MATCH(1,(MONTH(三跨两临近重点区段!$H:$H)=7)*(三跨两临近重点区段!$A:$A=D429),0))="已取消","已取消",INDEX(三跨两临近重点区段!$I:$I,MATCH(1,(MONTH(三跨两临近重点区段!$H:$H)=7)*(三跨两临近重点区段!$A:$A=D429)*(三跨两临近重点区段!$F:$F="现存区段"),0))),"")</f>
        <v/>
      </c>
      <c r="W429" s="268" t="str">
        <f t="array" ref="W429">IFERROR(IF(INDEX(三跨两临近重点区段!$F:$F,MATCH(1,(MONTH(三跨两临近重点区段!$H:$H)=8)*(三跨两临近重点区段!$A:$A=D429),0))="已取消","已取消",INDEX(三跨两临近重点区段!$H:$H,MATCH(1,(MONTH(三跨两临近重点区段!$H:$H)=8)*(三跨两临近重点区段!$A:$A=D429)*(三跨两临近重点区段!$F:$F="现存区段"),0))),"")</f>
        <v/>
      </c>
      <c r="X429" s="232" t="str">
        <f t="array" ref="X429">IFERROR(IF(INDEX(三跨两临近重点区段!$F:$F,MATCH(1,(MONTH(三跨两临近重点区段!$H:$H)=8)*(三跨两临近重点区段!$A:$A=D429),0))="已取消","已取消",INDEX(三跨两临近重点区段!$I:$I,MATCH(1,(MONTH(三跨两临近重点区段!$H:$H)=8)*(三跨两临近重点区段!$A:$A=D429)*(三跨两临近重点区段!$F:$F="现存区段"),0))),"")</f>
        <v/>
      </c>
      <c r="Y429" s="268" t="str">
        <f t="array" ref="Y429">IFERROR(IF(INDEX(三跨两临近重点区段!$F:$F,MATCH(1,(MONTH(三跨两临近重点区段!$H:$H)=9)*(三跨两临近重点区段!$A:$A=D429),0))="已取消","已取消",INDEX(三跨两临近重点区段!$H:$H,MATCH(1,(MONTH(三跨两临近重点区段!$H:$H)=9)*(三跨两临近重点区段!$A:$A=D429)*(三跨两临近重点区段!$F:$F="现存区段"),0))),"")</f>
        <v/>
      </c>
      <c r="Z429" s="232" t="str">
        <f t="array" ref="Z429">IFERROR(IF(INDEX(三跨两临近重点区段!$F:$F,MATCH(1,(MONTH(三跨两临近重点区段!$H:$H)=9)*(三跨两临近重点区段!$A:$A=D429),0))="已取消","已取消",INDEX(三跨两临近重点区段!$I:$I,MATCH(1,(MONTH(三跨两临近重点区段!$H:$H)=9)*(三跨两临近重点区段!$A:$A=D429)*(三跨两临近重点区段!$F:$F="现存区段"),0))),"")</f>
        <v/>
      </c>
      <c r="AA429" s="268" t="str">
        <f t="array" ref="AA429">IFERROR(IF(INDEX(三跨两临近重点区段!$F:$F,MATCH(1,(MONTH(三跨两临近重点区段!$H:$H)=10)*(三跨两临近重点区段!$A:$A=D429),0))="已取消","已取消",INDEX(三跨两临近重点区段!$H:$H,MATCH(1,(MONTH(三跨两临近重点区段!$H:$H)=10)*(三跨两临近重点区段!$A:$A=D429)*(三跨两临近重点区段!$F:$F="现存区段"),0))),"")</f>
        <v/>
      </c>
      <c r="AB429" s="72" t="str">
        <f t="array" ref="AB429">IFERROR(IF(INDEX(三跨两临近重点区段!$F:$F,MATCH(1,(MONTH(三跨两临近重点区段!$H:$H)=10)*(三跨两临近重点区段!$A:$A=D429),0))="已取消","已取消",INDEX(三跨两临近重点区段!$I:$I,MATCH(1,(MONTH(三跨两临近重点区段!$H:$H)=10)*(三跨两临近重点区段!$A:$A=D429)*(三跨两临近重点区段!$F:$F="现存区段"),0))),"")</f>
        <v/>
      </c>
      <c r="AC429" s="284" t="str">
        <f t="array" ref="AC429">IFERROR(IF(INDEX(三跨两临近重点区段!$F:$F,MATCH(1,(MONTH(三跨两临近重点区段!$H:$H)=11)*(三跨两临近重点区段!$A:$A=D429),0))="已取消","已取消",INDEX(三跨两临近重点区段!$H:$H,MATCH(1,(MONTH(三跨两临近重点区段!$H:$H)=11)*(三跨两临近重点区段!$A:$A=D429)*(三跨两临近重点区段!$F:$F="现存区段"),0))),"")</f>
        <v/>
      </c>
      <c r="AD429" s="72" t="str">
        <f t="array" ref="AD429">IFERROR(IF(INDEX(三跨两临近重点区段!$F:$F,MATCH(1,(MONTH(三跨两临近重点区段!$H:$H)=11)*(三跨两临近重点区段!$A:$A=D429),0))="已取消","已取消",INDEX(三跨两临近重点区段!$I:$I,MATCH(1,(MONTH(三跨两临近重点区段!$H:$H)=11)*(三跨两临近重点区段!$A:$A=D429)*(三跨两临近重点区段!$F:$F="现存区段"),0))),"")</f>
        <v/>
      </c>
      <c r="AE429" s="284" t="str">
        <f t="array" ref="AE429">IFERROR(IF(INDEX(三跨两临近重点区段!$F:$F,MATCH(1,(MONTH(三跨两临近重点区段!$H:$H)=12)*(三跨两临近重点区段!$A:$A=D429),0))="已取消","已取消",INDEX(三跨两临近重点区段!$H:$H,MATCH(1,(MONTH(三跨两临近重点区段!$H:$H)=12)*(三跨两临近重点区段!$A:$A=D429)*(三跨两临近重点区段!$F:$F="现存区段"),0))),"")</f>
        <v/>
      </c>
      <c r="AF429" s="72" t="str">
        <f t="array" ref="AF429">IFERROR(IF(INDEX(三跨两临近重点区段!$F:$F,MATCH(1,(MONTH(三跨两临近重点区段!$H:$H)=12)*(三跨两临近重点区段!$A:$A=D429),0))="已取消","已取消",INDEX(三跨两临近重点区段!$I:$I,MATCH(1,(MONTH(三跨两临近重点区段!$H:$H)=12)*(三跨两临近重点区段!$A:$A=D429)*(三跨两临近重点区段!$F:$F="现存区段"),0))),"")</f>
        <v/>
      </c>
      <c r="AH429" t="e">
        <f t="array" ref="AH429">INDEX(三跨两临近重点区段!$G:$G,MATCH(D429,三跨两临近重点区段!$A:$A,0))</f>
        <v>#N/A</v>
      </c>
    </row>
    <row r="430" ht="14.25" spans="1:34">
      <c r="A430" s="263" t="s">
        <v>363</v>
      </c>
      <c r="B430" s="264" t="s">
        <v>2792</v>
      </c>
      <c r="C430" s="263" t="s">
        <v>2798</v>
      </c>
      <c r="D430" s="263" t="s">
        <v>2799</v>
      </c>
      <c r="E430" s="265" t="s">
        <v>2449</v>
      </c>
      <c r="F430" s="264" t="s">
        <v>125</v>
      </c>
      <c r="G430" s="263" t="s">
        <v>2452</v>
      </c>
      <c r="H430" s="263" t="s">
        <v>1492</v>
      </c>
      <c r="I430" s="288"/>
      <c r="J430" s="196"/>
      <c r="K430" s="196"/>
      <c r="L430" s="196"/>
      <c r="M430" s="270"/>
      <c r="N430" s="270"/>
      <c r="O430" s="33"/>
      <c r="P430" s="107"/>
      <c r="Q430" s="279"/>
      <c r="R430" s="279"/>
      <c r="S430" s="278">
        <v>45462</v>
      </c>
      <c r="T430" s="279" t="s">
        <v>2117</v>
      </c>
      <c r="U430" s="268" t="str">
        <f t="array" ref="U430">IFERROR(IF(INDEX(三跨两临近重点区段!$F:$F,MATCH(1,(MONTH(三跨两临近重点区段!$H:$H)=7)*(三跨两临近重点区段!$A:$A=D430),0))="已取消","已取消",INDEX(三跨两临近重点区段!$H:$H,MATCH(1,(MONTH(三跨两临近重点区段!$H:$H)=7)*(三跨两临近重点区段!$A:$A=D430)*(三跨两临近重点区段!$F:$F="现存区段"),0))),"")</f>
        <v/>
      </c>
      <c r="V430" s="232" t="str">
        <f t="array" ref="V430">IFERROR(IF(INDEX(三跨两临近重点区段!$F:$F,MATCH(1,(MONTH(三跨两临近重点区段!$H:$H)=7)*(三跨两临近重点区段!$A:$A=D430),0))="已取消","已取消",INDEX(三跨两临近重点区段!$I:$I,MATCH(1,(MONTH(三跨两临近重点区段!$H:$H)=7)*(三跨两临近重点区段!$A:$A=D430)*(三跨两临近重点区段!$F:$F="现存区段"),0))),"")</f>
        <v/>
      </c>
      <c r="W430" s="268" t="str">
        <f t="array" ref="W430">IFERROR(IF(INDEX(三跨两临近重点区段!$F:$F,MATCH(1,(MONTH(三跨两临近重点区段!$H:$H)=8)*(三跨两临近重点区段!$A:$A=D430),0))="已取消","已取消",INDEX(三跨两临近重点区段!$H:$H,MATCH(1,(MONTH(三跨两临近重点区段!$H:$H)=8)*(三跨两临近重点区段!$A:$A=D430)*(三跨两临近重点区段!$F:$F="现存区段"),0))),"")</f>
        <v/>
      </c>
      <c r="X430" s="232" t="str">
        <f t="array" ref="X430">IFERROR(IF(INDEX(三跨两临近重点区段!$F:$F,MATCH(1,(MONTH(三跨两临近重点区段!$H:$H)=8)*(三跨两临近重点区段!$A:$A=D430),0))="已取消","已取消",INDEX(三跨两临近重点区段!$I:$I,MATCH(1,(MONTH(三跨两临近重点区段!$H:$H)=8)*(三跨两临近重点区段!$A:$A=D430)*(三跨两临近重点区段!$F:$F="现存区段"),0))),"")</f>
        <v/>
      </c>
      <c r="Y430" s="268" t="str">
        <f t="array" ref="Y430">IFERROR(IF(INDEX(三跨两临近重点区段!$F:$F,MATCH(1,(MONTH(三跨两临近重点区段!$H:$H)=9)*(三跨两临近重点区段!$A:$A=D430),0))="已取消","已取消",INDEX(三跨两临近重点区段!$H:$H,MATCH(1,(MONTH(三跨两临近重点区段!$H:$H)=9)*(三跨两临近重点区段!$A:$A=D430)*(三跨两临近重点区段!$F:$F="现存区段"),0))),"")</f>
        <v/>
      </c>
      <c r="Z430" s="232" t="str">
        <f t="array" ref="Z430">IFERROR(IF(INDEX(三跨两临近重点区段!$F:$F,MATCH(1,(MONTH(三跨两临近重点区段!$H:$H)=9)*(三跨两临近重点区段!$A:$A=D430),0))="已取消","已取消",INDEX(三跨两临近重点区段!$I:$I,MATCH(1,(MONTH(三跨两临近重点区段!$H:$H)=9)*(三跨两临近重点区段!$A:$A=D430)*(三跨两临近重点区段!$F:$F="现存区段"),0))),"")</f>
        <v/>
      </c>
      <c r="AA430" s="268" t="str">
        <f t="array" ref="AA430">IFERROR(IF(INDEX(三跨两临近重点区段!$F:$F,MATCH(1,(MONTH(三跨两临近重点区段!$H:$H)=10)*(三跨两临近重点区段!$A:$A=D430),0))="已取消","已取消",INDEX(三跨两临近重点区段!$H:$H,MATCH(1,(MONTH(三跨两临近重点区段!$H:$H)=10)*(三跨两临近重点区段!$A:$A=D430)*(三跨两临近重点区段!$F:$F="现存区段"),0))),"")</f>
        <v/>
      </c>
      <c r="AB430" s="72" t="str">
        <f t="array" ref="AB430">IFERROR(IF(INDEX(三跨两临近重点区段!$F:$F,MATCH(1,(MONTH(三跨两临近重点区段!$H:$H)=10)*(三跨两临近重点区段!$A:$A=D430),0))="已取消","已取消",INDEX(三跨两临近重点区段!$I:$I,MATCH(1,(MONTH(三跨两临近重点区段!$H:$H)=10)*(三跨两临近重点区段!$A:$A=D430)*(三跨两临近重点区段!$F:$F="现存区段"),0))),"")</f>
        <v/>
      </c>
      <c r="AC430" s="284" t="str">
        <f t="array" ref="AC430">IFERROR(IF(INDEX(三跨两临近重点区段!$F:$F,MATCH(1,(MONTH(三跨两临近重点区段!$H:$H)=11)*(三跨两临近重点区段!$A:$A=D430),0))="已取消","已取消",INDEX(三跨两临近重点区段!$H:$H,MATCH(1,(MONTH(三跨两临近重点区段!$H:$H)=11)*(三跨两临近重点区段!$A:$A=D430)*(三跨两临近重点区段!$F:$F="现存区段"),0))),"")</f>
        <v/>
      </c>
      <c r="AD430" s="72" t="str">
        <f t="array" ref="AD430">IFERROR(IF(INDEX(三跨两临近重点区段!$F:$F,MATCH(1,(MONTH(三跨两临近重点区段!$H:$H)=11)*(三跨两临近重点区段!$A:$A=D430),0))="已取消","已取消",INDEX(三跨两临近重点区段!$I:$I,MATCH(1,(MONTH(三跨两临近重点区段!$H:$H)=11)*(三跨两临近重点区段!$A:$A=D430)*(三跨两临近重点区段!$F:$F="现存区段"),0))),"")</f>
        <v/>
      </c>
      <c r="AE430" s="284" t="str">
        <f t="array" ref="AE430">IFERROR(IF(INDEX(三跨两临近重点区段!$F:$F,MATCH(1,(MONTH(三跨两临近重点区段!$H:$H)=12)*(三跨两临近重点区段!$A:$A=D430),0))="已取消","已取消",INDEX(三跨两临近重点区段!$H:$H,MATCH(1,(MONTH(三跨两临近重点区段!$H:$H)=12)*(三跨两临近重点区段!$A:$A=D430)*(三跨两临近重点区段!$F:$F="现存区段"),0))),"")</f>
        <v/>
      </c>
      <c r="AF430" s="72" t="str">
        <f t="array" ref="AF430">IFERROR(IF(INDEX(三跨两临近重点区段!$F:$F,MATCH(1,(MONTH(三跨两临近重点区段!$H:$H)=12)*(三跨两临近重点区段!$A:$A=D430),0))="已取消","已取消",INDEX(三跨两临近重点区段!$I:$I,MATCH(1,(MONTH(三跨两临近重点区段!$H:$H)=12)*(三跨两临近重点区段!$A:$A=D430)*(三跨两临近重点区段!$F:$F="现存区段"),0))),"")</f>
        <v/>
      </c>
      <c r="AH430" t="e">
        <f t="array" ref="AH430">INDEX(三跨两临近重点区段!$G:$G,MATCH(D430,三跨两临近重点区段!$A:$A,0))</f>
        <v>#N/A</v>
      </c>
    </row>
    <row r="431" ht="14.25" spans="1:34">
      <c r="A431" s="263" t="s">
        <v>363</v>
      </c>
      <c r="B431" s="264" t="s">
        <v>2800</v>
      </c>
      <c r="C431" s="263" t="s">
        <v>2798</v>
      </c>
      <c r="D431" s="263" t="s">
        <v>2801</v>
      </c>
      <c r="E431" s="265" t="s">
        <v>2449</v>
      </c>
      <c r="F431" s="264" t="s">
        <v>125</v>
      </c>
      <c r="G431" s="263" t="s">
        <v>2452</v>
      </c>
      <c r="H431" s="263" t="s">
        <v>1492</v>
      </c>
      <c r="I431" s="288"/>
      <c r="J431" s="196"/>
      <c r="K431" s="196"/>
      <c r="L431" s="196"/>
      <c r="M431" s="270"/>
      <c r="N431" s="270"/>
      <c r="O431" s="33"/>
      <c r="P431" s="107"/>
      <c r="Q431" s="279"/>
      <c r="R431" s="279"/>
      <c r="S431" s="278">
        <v>45462</v>
      </c>
      <c r="T431" s="279" t="s">
        <v>2117</v>
      </c>
      <c r="U431" s="268" t="str">
        <f t="array" ref="U431">IFERROR(IF(INDEX(三跨两临近重点区段!$F:$F,MATCH(1,(MONTH(三跨两临近重点区段!$H:$H)=7)*(三跨两临近重点区段!$A:$A=D431),0))="已取消","已取消",INDEX(三跨两临近重点区段!$H:$H,MATCH(1,(MONTH(三跨两临近重点区段!$H:$H)=7)*(三跨两临近重点区段!$A:$A=D431)*(三跨两临近重点区段!$F:$F="现存区段"),0))),"")</f>
        <v/>
      </c>
      <c r="V431" s="232" t="str">
        <f t="array" ref="V431">IFERROR(IF(INDEX(三跨两临近重点区段!$F:$F,MATCH(1,(MONTH(三跨两临近重点区段!$H:$H)=7)*(三跨两临近重点区段!$A:$A=D431),0))="已取消","已取消",INDEX(三跨两临近重点区段!$I:$I,MATCH(1,(MONTH(三跨两临近重点区段!$H:$H)=7)*(三跨两临近重点区段!$A:$A=D431)*(三跨两临近重点区段!$F:$F="现存区段"),0))),"")</f>
        <v/>
      </c>
      <c r="W431" s="268" t="str">
        <f t="array" ref="W431">IFERROR(IF(INDEX(三跨两临近重点区段!$F:$F,MATCH(1,(MONTH(三跨两临近重点区段!$H:$H)=8)*(三跨两临近重点区段!$A:$A=D431),0))="已取消","已取消",INDEX(三跨两临近重点区段!$H:$H,MATCH(1,(MONTH(三跨两临近重点区段!$H:$H)=8)*(三跨两临近重点区段!$A:$A=D431)*(三跨两临近重点区段!$F:$F="现存区段"),0))),"")</f>
        <v/>
      </c>
      <c r="X431" s="232" t="str">
        <f t="array" ref="X431">IFERROR(IF(INDEX(三跨两临近重点区段!$F:$F,MATCH(1,(MONTH(三跨两临近重点区段!$H:$H)=8)*(三跨两临近重点区段!$A:$A=D431),0))="已取消","已取消",INDEX(三跨两临近重点区段!$I:$I,MATCH(1,(MONTH(三跨两临近重点区段!$H:$H)=8)*(三跨两临近重点区段!$A:$A=D431)*(三跨两临近重点区段!$F:$F="现存区段"),0))),"")</f>
        <v/>
      </c>
      <c r="Y431" s="268" t="str">
        <f t="array" ref="Y431">IFERROR(IF(INDEX(三跨两临近重点区段!$F:$F,MATCH(1,(MONTH(三跨两临近重点区段!$H:$H)=9)*(三跨两临近重点区段!$A:$A=D431),0))="已取消","已取消",INDEX(三跨两临近重点区段!$H:$H,MATCH(1,(MONTH(三跨两临近重点区段!$H:$H)=9)*(三跨两临近重点区段!$A:$A=D431)*(三跨两临近重点区段!$F:$F="现存区段"),0))),"")</f>
        <v/>
      </c>
      <c r="Z431" s="232" t="str">
        <f t="array" ref="Z431">IFERROR(IF(INDEX(三跨两临近重点区段!$F:$F,MATCH(1,(MONTH(三跨两临近重点区段!$H:$H)=9)*(三跨两临近重点区段!$A:$A=D431),0))="已取消","已取消",INDEX(三跨两临近重点区段!$I:$I,MATCH(1,(MONTH(三跨两临近重点区段!$H:$H)=9)*(三跨两临近重点区段!$A:$A=D431)*(三跨两临近重点区段!$F:$F="现存区段"),0))),"")</f>
        <v/>
      </c>
      <c r="AA431" s="268" t="str">
        <f t="array" ref="AA431">IFERROR(IF(INDEX(三跨两临近重点区段!$F:$F,MATCH(1,(MONTH(三跨两临近重点区段!$H:$H)=10)*(三跨两临近重点区段!$A:$A=D431),0))="已取消","已取消",INDEX(三跨两临近重点区段!$H:$H,MATCH(1,(MONTH(三跨两临近重点区段!$H:$H)=10)*(三跨两临近重点区段!$A:$A=D431)*(三跨两临近重点区段!$F:$F="现存区段"),0))),"")</f>
        <v/>
      </c>
      <c r="AB431" s="72" t="str">
        <f t="array" ref="AB431">IFERROR(IF(INDEX(三跨两临近重点区段!$F:$F,MATCH(1,(MONTH(三跨两临近重点区段!$H:$H)=10)*(三跨两临近重点区段!$A:$A=D431),0))="已取消","已取消",INDEX(三跨两临近重点区段!$I:$I,MATCH(1,(MONTH(三跨两临近重点区段!$H:$H)=10)*(三跨两临近重点区段!$A:$A=D431)*(三跨两临近重点区段!$F:$F="现存区段"),0))),"")</f>
        <v/>
      </c>
      <c r="AC431" s="284" t="str">
        <f t="array" ref="AC431">IFERROR(IF(INDEX(三跨两临近重点区段!$F:$F,MATCH(1,(MONTH(三跨两临近重点区段!$H:$H)=11)*(三跨两临近重点区段!$A:$A=D431),0))="已取消","已取消",INDEX(三跨两临近重点区段!$H:$H,MATCH(1,(MONTH(三跨两临近重点区段!$H:$H)=11)*(三跨两临近重点区段!$A:$A=D431)*(三跨两临近重点区段!$F:$F="现存区段"),0))),"")</f>
        <v/>
      </c>
      <c r="AD431" s="72" t="str">
        <f t="array" ref="AD431">IFERROR(IF(INDEX(三跨两临近重点区段!$F:$F,MATCH(1,(MONTH(三跨两临近重点区段!$H:$H)=11)*(三跨两临近重点区段!$A:$A=D431),0))="已取消","已取消",INDEX(三跨两临近重点区段!$I:$I,MATCH(1,(MONTH(三跨两临近重点区段!$H:$H)=11)*(三跨两临近重点区段!$A:$A=D431)*(三跨两临近重点区段!$F:$F="现存区段"),0))),"")</f>
        <v/>
      </c>
      <c r="AE431" s="284" t="str">
        <f t="array" ref="AE431">IFERROR(IF(INDEX(三跨两临近重点区段!$F:$F,MATCH(1,(MONTH(三跨两临近重点区段!$H:$H)=12)*(三跨两临近重点区段!$A:$A=D431),0))="已取消","已取消",INDEX(三跨两临近重点区段!$H:$H,MATCH(1,(MONTH(三跨两临近重点区段!$H:$H)=12)*(三跨两临近重点区段!$A:$A=D431)*(三跨两临近重点区段!$F:$F="现存区段"),0))),"")</f>
        <v/>
      </c>
      <c r="AF431" s="72" t="str">
        <f t="array" ref="AF431">IFERROR(IF(INDEX(三跨两临近重点区段!$F:$F,MATCH(1,(MONTH(三跨两临近重点区段!$H:$H)=12)*(三跨两临近重点区段!$A:$A=D431),0))="已取消","已取消",INDEX(三跨两临近重点区段!$I:$I,MATCH(1,(MONTH(三跨两临近重点区段!$H:$H)=12)*(三跨两临近重点区段!$A:$A=D431)*(三跨两临近重点区段!$F:$F="现存区段"),0))),"")</f>
        <v/>
      </c>
      <c r="AH431" t="e">
        <f t="array" ref="AH431">INDEX(三跨两临近重点区段!$G:$G,MATCH(D431,三跨两临近重点区段!$A:$A,0))</f>
        <v>#N/A</v>
      </c>
    </row>
    <row r="432" ht="14.25" spans="1:34">
      <c r="A432" s="263" t="s">
        <v>363</v>
      </c>
      <c r="B432" s="264" t="s">
        <v>2800</v>
      </c>
      <c r="C432" s="263" t="s">
        <v>2269</v>
      </c>
      <c r="D432" s="263" t="s">
        <v>2802</v>
      </c>
      <c r="E432" s="265" t="s">
        <v>2449</v>
      </c>
      <c r="F432" s="264" t="s">
        <v>125</v>
      </c>
      <c r="G432" s="263" t="s">
        <v>2452</v>
      </c>
      <c r="H432" s="263" t="s">
        <v>1492</v>
      </c>
      <c r="I432" s="288"/>
      <c r="J432" s="196"/>
      <c r="K432" s="196"/>
      <c r="L432" s="196"/>
      <c r="M432" s="270"/>
      <c r="N432" s="270"/>
      <c r="O432" s="33"/>
      <c r="P432" s="107"/>
      <c r="Q432" s="279"/>
      <c r="R432" s="279"/>
      <c r="S432" s="278">
        <v>45462</v>
      </c>
      <c r="T432" s="279" t="s">
        <v>2117</v>
      </c>
      <c r="U432" s="268" t="str">
        <f t="array" ref="U432">IFERROR(IF(INDEX(三跨两临近重点区段!$F:$F,MATCH(1,(MONTH(三跨两临近重点区段!$H:$H)=7)*(三跨两临近重点区段!$A:$A=D432),0))="已取消","已取消",INDEX(三跨两临近重点区段!$H:$H,MATCH(1,(MONTH(三跨两临近重点区段!$H:$H)=7)*(三跨两临近重点区段!$A:$A=D432)*(三跨两临近重点区段!$F:$F="现存区段"),0))),"")</f>
        <v/>
      </c>
      <c r="V432" s="232" t="str">
        <f t="array" ref="V432">IFERROR(IF(INDEX(三跨两临近重点区段!$F:$F,MATCH(1,(MONTH(三跨两临近重点区段!$H:$H)=7)*(三跨两临近重点区段!$A:$A=D432),0))="已取消","已取消",INDEX(三跨两临近重点区段!$I:$I,MATCH(1,(MONTH(三跨两临近重点区段!$H:$H)=7)*(三跨两临近重点区段!$A:$A=D432)*(三跨两临近重点区段!$F:$F="现存区段"),0))),"")</f>
        <v/>
      </c>
      <c r="W432" s="268" t="str">
        <f t="array" ref="W432">IFERROR(IF(INDEX(三跨两临近重点区段!$F:$F,MATCH(1,(MONTH(三跨两临近重点区段!$H:$H)=8)*(三跨两临近重点区段!$A:$A=D432),0))="已取消","已取消",INDEX(三跨两临近重点区段!$H:$H,MATCH(1,(MONTH(三跨两临近重点区段!$H:$H)=8)*(三跨两临近重点区段!$A:$A=D432)*(三跨两临近重点区段!$F:$F="现存区段"),0))),"")</f>
        <v/>
      </c>
      <c r="X432" s="232" t="str">
        <f t="array" ref="X432">IFERROR(IF(INDEX(三跨两临近重点区段!$F:$F,MATCH(1,(MONTH(三跨两临近重点区段!$H:$H)=8)*(三跨两临近重点区段!$A:$A=D432),0))="已取消","已取消",INDEX(三跨两临近重点区段!$I:$I,MATCH(1,(MONTH(三跨两临近重点区段!$H:$H)=8)*(三跨两临近重点区段!$A:$A=D432)*(三跨两临近重点区段!$F:$F="现存区段"),0))),"")</f>
        <v/>
      </c>
      <c r="Y432" s="268" t="str">
        <f t="array" ref="Y432">IFERROR(IF(INDEX(三跨两临近重点区段!$F:$F,MATCH(1,(MONTH(三跨两临近重点区段!$H:$H)=9)*(三跨两临近重点区段!$A:$A=D432),0))="已取消","已取消",INDEX(三跨两临近重点区段!$H:$H,MATCH(1,(MONTH(三跨两临近重点区段!$H:$H)=9)*(三跨两临近重点区段!$A:$A=D432)*(三跨两临近重点区段!$F:$F="现存区段"),0))),"")</f>
        <v/>
      </c>
      <c r="Z432" s="232" t="str">
        <f t="array" ref="Z432">IFERROR(IF(INDEX(三跨两临近重点区段!$F:$F,MATCH(1,(MONTH(三跨两临近重点区段!$H:$H)=9)*(三跨两临近重点区段!$A:$A=D432),0))="已取消","已取消",INDEX(三跨两临近重点区段!$I:$I,MATCH(1,(MONTH(三跨两临近重点区段!$H:$H)=9)*(三跨两临近重点区段!$A:$A=D432)*(三跨两临近重点区段!$F:$F="现存区段"),0))),"")</f>
        <v/>
      </c>
      <c r="AA432" s="268" t="str">
        <f t="array" ref="AA432">IFERROR(IF(INDEX(三跨两临近重点区段!$F:$F,MATCH(1,(MONTH(三跨两临近重点区段!$H:$H)=10)*(三跨两临近重点区段!$A:$A=D432),0))="已取消","已取消",INDEX(三跨两临近重点区段!$H:$H,MATCH(1,(MONTH(三跨两临近重点区段!$H:$H)=10)*(三跨两临近重点区段!$A:$A=D432)*(三跨两临近重点区段!$F:$F="现存区段"),0))),"")</f>
        <v/>
      </c>
      <c r="AB432" s="72" t="str">
        <f t="array" ref="AB432">IFERROR(IF(INDEX(三跨两临近重点区段!$F:$F,MATCH(1,(MONTH(三跨两临近重点区段!$H:$H)=10)*(三跨两临近重点区段!$A:$A=D432),0))="已取消","已取消",INDEX(三跨两临近重点区段!$I:$I,MATCH(1,(MONTH(三跨两临近重点区段!$H:$H)=10)*(三跨两临近重点区段!$A:$A=D432)*(三跨两临近重点区段!$F:$F="现存区段"),0))),"")</f>
        <v/>
      </c>
      <c r="AC432" s="284" t="str">
        <f t="array" ref="AC432">IFERROR(IF(INDEX(三跨两临近重点区段!$F:$F,MATCH(1,(MONTH(三跨两临近重点区段!$H:$H)=11)*(三跨两临近重点区段!$A:$A=D432),0))="已取消","已取消",INDEX(三跨两临近重点区段!$H:$H,MATCH(1,(MONTH(三跨两临近重点区段!$H:$H)=11)*(三跨两临近重点区段!$A:$A=D432)*(三跨两临近重点区段!$F:$F="现存区段"),0))),"")</f>
        <v/>
      </c>
      <c r="AD432" s="72" t="str">
        <f t="array" ref="AD432">IFERROR(IF(INDEX(三跨两临近重点区段!$F:$F,MATCH(1,(MONTH(三跨两临近重点区段!$H:$H)=11)*(三跨两临近重点区段!$A:$A=D432),0))="已取消","已取消",INDEX(三跨两临近重点区段!$I:$I,MATCH(1,(MONTH(三跨两临近重点区段!$H:$H)=11)*(三跨两临近重点区段!$A:$A=D432)*(三跨两临近重点区段!$F:$F="现存区段"),0))),"")</f>
        <v/>
      </c>
      <c r="AE432" s="284" t="str">
        <f t="array" ref="AE432">IFERROR(IF(INDEX(三跨两临近重点区段!$F:$F,MATCH(1,(MONTH(三跨两临近重点区段!$H:$H)=12)*(三跨两临近重点区段!$A:$A=D432),0))="已取消","已取消",INDEX(三跨两临近重点区段!$H:$H,MATCH(1,(MONTH(三跨两临近重点区段!$H:$H)=12)*(三跨两临近重点区段!$A:$A=D432)*(三跨两临近重点区段!$F:$F="现存区段"),0))),"")</f>
        <v/>
      </c>
      <c r="AF432" s="72" t="str">
        <f t="array" ref="AF432">IFERROR(IF(INDEX(三跨两临近重点区段!$F:$F,MATCH(1,(MONTH(三跨两临近重点区段!$H:$H)=12)*(三跨两临近重点区段!$A:$A=D432),0))="已取消","已取消",INDEX(三跨两临近重点区段!$I:$I,MATCH(1,(MONTH(三跨两临近重点区段!$H:$H)=12)*(三跨两临近重点区段!$A:$A=D432)*(三跨两临近重点区段!$F:$F="现存区段"),0))),"")</f>
        <v/>
      </c>
      <c r="AH432" t="e">
        <f t="array" ref="AH432">INDEX(三跨两临近重点区段!$G:$G,MATCH(D432,三跨两临近重点区段!$A:$A,0))</f>
        <v>#N/A</v>
      </c>
    </row>
    <row r="433" ht="14.25" spans="1:34">
      <c r="A433" s="263" t="s">
        <v>363</v>
      </c>
      <c r="B433" s="264" t="s">
        <v>2800</v>
      </c>
      <c r="C433" s="263" t="s">
        <v>2271</v>
      </c>
      <c r="D433" s="263" t="s">
        <v>2803</v>
      </c>
      <c r="E433" s="265" t="s">
        <v>2449</v>
      </c>
      <c r="F433" s="264" t="s">
        <v>125</v>
      </c>
      <c r="G433" s="263" t="s">
        <v>2452</v>
      </c>
      <c r="H433" s="263" t="s">
        <v>1492</v>
      </c>
      <c r="I433" s="288"/>
      <c r="J433" s="196"/>
      <c r="K433" s="196"/>
      <c r="L433" s="196"/>
      <c r="M433" s="270"/>
      <c r="N433" s="270"/>
      <c r="O433" s="33"/>
      <c r="P433" s="107"/>
      <c r="Q433" s="279"/>
      <c r="R433" s="279"/>
      <c r="S433" s="278">
        <v>45462</v>
      </c>
      <c r="T433" s="279" t="s">
        <v>2117</v>
      </c>
      <c r="U433" s="268" t="str">
        <f t="array" ref="U433">IFERROR(IF(INDEX(三跨两临近重点区段!$F:$F,MATCH(1,(MONTH(三跨两临近重点区段!$H:$H)=7)*(三跨两临近重点区段!$A:$A=D433),0))="已取消","已取消",INDEX(三跨两临近重点区段!$H:$H,MATCH(1,(MONTH(三跨两临近重点区段!$H:$H)=7)*(三跨两临近重点区段!$A:$A=D433)*(三跨两临近重点区段!$F:$F="现存区段"),0))),"")</f>
        <v/>
      </c>
      <c r="V433" s="232" t="str">
        <f t="array" ref="V433">IFERROR(IF(INDEX(三跨两临近重点区段!$F:$F,MATCH(1,(MONTH(三跨两临近重点区段!$H:$H)=7)*(三跨两临近重点区段!$A:$A=D433),0))="已取消","已取消",INDEX(三跨两临近重点区段!$I:$I,MATCH(1,(MONTH(三跨两临近重点区段!$H:$H)=7)*(三跨两临近重点区段!$A:$A=D433)*(三跨两临近重点区段!$F:$F="现存区段"),0))),"")</f>
        <v/>
      </c>
      <c r="W433" s="268" t="str">
        <f t="array" ref="W433">IFERROR(IF(INDEX(三跨两临近重点区段!$F:$F,MATCH(1,(MONTH(三跨两临近重点区段!$H:$H)=8)*(三跨两临近重点区段!$A:$A=D433),0))="已取消","已取消",INDEX(三跨两临近重点区段!$H:$H,MATCH(1,(MONTH(三跨两临近重点区段!$H:$H)=8)*(三跨两临近重点区段!$A:$A=D433)*(三跨两临近重点区段!$F:$F="现存区段"),0))),"")</f>
        <v/>
      </c>
      <c r="X433" s="232" t="str">
        <f t="array" ref="X433">IFERROR(IF(INDEX(三跨两临近重点区段!$F:$F,MATCH(1,(MONTH(三跨两临近重点区段!$H:$H)=8)*(三跨两临近重点区段!$A:$A=D433),0))="已取消","已取消",INDEX(三跨两临近重点区段!$I:$I,MATCH(1,(MONTH(三跨两临近重点区段!$H:$H)=8)*(三跨两临近重点区段!$A:$A=D433)*(三跨两临近重点区段!$F:$F="现存区段"),0))),"")</f>
        <v/>
      </c>
      <c r="Y433" s="268" t="str">
        <f t="array" ref="Y433">IFERROR(IF(INDEX(三跨两临近重点区段!$F:$F,MATCH(1,(MONTH(三跨两临近重点区段!$H:$H)=9)*(三跨两临近重点区段!$A:$A=D433),0))="已取消","已取消",INDEX(三跨两临近重点区段!$H:$H,MATCH(1,(MONTH(三跨两临近重点区段!$H:$H)=9)*(三跨两临近重点区段!$A:$A=D433)*(三跨两临近重点区段!$F:$F="现存区段"),0))),"")</f>
        <v/>
      </c>
      <c r="Z433" s="232" t="str">
        <f t="array" ref="Z433">IFERROR(IF(INDEX(三跨两临近重点区段!$F:$F,MATCH(1,(MONTH(三跨两临近重点区段!$H:$H)=9)*(三跨两临近重点区段!$A:$A=D433),0))="已取消","已取消",INDEX(三跨两临近重点区段!$I:$I,MATCH(1,(MONTH(三跨两临近重点区段!$H:$H)=9)*(三跨两临近重点区段!$A:$A=D433)*(三跨两临近重点区段!$F:$F="现存区段"),0))),"")</f>
        <v/>
      </c>
      <c r="AA433" s="268" t="str">
        <f t="array" ref="AA433">IFERROR(IF(INDEX(三跨两临近重点区段!$F:$F,MATCH(1,(MONTH(三跨两临近重点区段!$H:$H)=10)*(三跨两临近重点区段!$A:$A=D433),0))="已取消","已取消",INDEX(三跨两临近重点区段!$H:$H,MATCH(1,(MONTH(三跨两临近重点区段!$H:$H)=10)*(三跨两临近重点区段!$A:$A=D433)*(三跨两临近重点区段!$F:$F="现存区段"),0))),"")</f>
        <v/>
      </c>
      <c r="AB433" s="72" t="str">
        <f t="array" ref="AB433">IFERROR(IF(INDEX(三跨两临近重点区段!$F:$F,MATCH(1,(MONTH(三跨两临近重点区段!$H:$H)=10)*(三跨两临近重点区段!$A:$A=D433),0))="已取消","已取消",INDEX(三跨两临近重点区段!$I:$I,MATCH(1,(MONTH(三跨两临近重点区段!$H:$H)=10)*(三跨两临近重点区段!$A:$A=D433)*(三跨两临近重点区段!$F:$F="现存区段"),0))),"")</f>
        <v/>
      </c>
      <c r="AC433" s="284" t="str">
        <f t="array" ref="AC433">IFERROR(IF(INDEX(三跨两临近重点区段!$F:$F,MATCH(1,(MONTH(三跨两临近重点区段!$H:$H)=11)*(三跨两临近重点区段!$A:$A=D433),0))="已取消","已取消",INDEX(三跨两临近重点区段!$H:$H,MATCH(1,(MONTH(三跨两临近重点区段!$H:$H)=11)*(三跨两临近重点区段!$A:$A=D433)*(三跨两临近重点区段!$F:$F="现存区段"),0))),"")</f>
        <v/>
      </c>
      <c r="AD433" s="72" t="str">
        <f t="array" ref="AD433">IFERROR(IF(INDEX(三跨两临近重点区段!$F:$F,MATCH(1,(MONTH(三跨两临近重点区段!$H:$H)=11)*(三跨两临近重点区段!$A:$A=D433),0))="已取消","已取消",INDEX(三跨两临近重点区段!$I:$I,MATCH(1,(MONTH(三跨两临近重点区段!$H:$H)=11)*(三跨两临近重点区段!$A:$A=D433)*(三跨两临近重点区段!$F:$F="现存区段"),0))),"")</f>
        <v/>
      </c>
      <c r="AE433" s="284" t="str">
        <f t="array" ref="AE433">IFERROR(IF(INDEX(三跨两临近重点区段!$F:$F,MATCH(1,(MONTH(三跨两临近重点区段!$H:$H)=12)*(三跨两临近重点区段!$A:$A=D433),0))="已取消","已取消",INDEX(三跨两临近重点区段!$H:$H,MATCH(1,(MONTH(三跨两临近重点区段!$H:$H)=12)*(三跨两临近重点区段!$A:$A=D433)*(三跨两临近重点区段!$F:$F="现存区段"),0))),"")</f>
        <v/>
      </c>
      <c r="AF433" s="72" t="str">
        <f t="array" ref="AF433">IFERROR(IF(INDEX(三跨两临近重点区段!$F:$F,MATCH(1,(MONTH(三跨两临近重点区段!$H:$H)=12)*(三跨两临近重点区段!$A:$A=D433),0))="已取消","已取消",INDEX(三跨两临近重点区段!$I:$I,MATCH(1,(MONTH(三跨两临近重点区段!$H:$H)=12)*(三跨两临近重点区段!$A:$A=D433)*(三跨两临近重点区段!$F:$F="现存区段"),0))),"")</f>
        <v/>
      </c>
      <c r="AH433" t="e">
        <f t="array" ref="AH433">INDEX(三跨两临近重点区段!$G:$G,MATCH(D433,三跨两临近重点区段!$A:$A,0))</f>
        <v>#N/A</v>
      </c>
    </row>
    <row r="434" ht="14.25" spans="1:34">
      <c r="A434" s="263" t="s">
        <v>363</v>
      </c>
      <c r="B434" s="264" t="s">
        <v>2800</v>
      </c>
      <c r="C434" s="263" t="s">
        <v>2428</v>
      </c>
      <c r="D434" s="263" t="s">
        <v>2804</v>
      </c>
      <c r="E434" s="265" t="s">
        <v>2449</v>
      </c>
      <c r="F434" s="264" t="s">
        <v>125</v>
      </c>
      <c r="G434" s="263" t="s">
        <v>2452</v>
      </c>
      <c r="H434" s="263" t="s">
        <v>1492</v>
      </c>
      <c r="I434" s="288"/>
      <c r="J434" s="196"/>
      <c r="K434" s="196"/>
      <c r="L434" s="196"/>
      <c r="M434" s="270"/>
      <c r="N434" s="270"/>
      <c r="O434" s="33"/>
      <c r="P434" s="107"/>
      <c r="Q434" s="279"/>
      <c r="R434" s="279"/>
      <c r="S434" s="278">
        <v>45462</v>
      </c>
      <c r="T434" s="279" t="s">
        <v>2117</v>
      </c>
      <c r="U434" s="268" t="str">
        <f t="array" ref="U434">IFERROR(IF(INDEX(三跨两临近重点区段!$F:$F,MATCH(1,(MONTH(三跨两临近重点区段!$H:$H)=7)*(三跨两临近重点区段!$A:$A=D434),0))="已取消","已取消",INDEX(三跨两临近重点区段!$H:$H,MATCH(1,(MONTH(三跨两临近重点区段!$H:$H)=7)*(三跨两临近重点区段!$A:$A=D434)*(三跨两临近重点区段!$F:$F="现存区段"),0))),"")</f>
        <v/>
      </c>
      <c r="V434" s="232" t="str">
        <f t="array" ref="V434">IFERROR(IF(INDEX(三跨两临近重点区段!$F:$F,MATCH(1,(MONTH(三跨两临近重点区段!$H:$H)=7)*(三跨两临近重点区段!$A:$A=D434),0))="已取消","已取消",INDEX(三跨两临近重点区段!$I:$I,MATCH(1,(MONTH(三跨两临近重点区段!$H:$H)=7)*(三跨两临近重点区段!$A:$A=D434)*(三跨两临近重点区段!$F:$F="现存区段"),0))),"")</f>
        <v/>
      </c>
      <c r="W434" s="268" t="str">
        <f t="array" ref="W434">IFERROR(IF(INDEX(三跨两临近重点区段!$F:$F,MATCH(1,(MONTH(三跨两临近重点区段!$H:$H)=8)*(三跨两临近重点区段!$A:$A=D434),0))="已取消","已取消",INDEX(三跨两临近重点区段!$H:$H,MATCH(1,(MONTH(三跨两临近重点区段!$H:$H)=8)*(三跨两临近重点区段!$A:$A=D434)*(三跨两临近重点区段!$F:$F="现存区段"),0))),"")</f>
        <v/>
      </c>
      <c r="X434" s="232" t="str">
        <f t="array" ref="X434">IFERROR(IF(INDEX(三跨两临近重点区段!$F:$F,MATCH(1,(MONTH(三跨两临近重点区段!$H:$H)=8)*(三跨两临近重点区段!$A:$A=D434),0))="已取消","已取消",INDEX(三跨两临近重点区段!$I:$I,MATCH(1,(MONTH(三跨两临近重点区段!$H:$H)=8)*(三跨两临近重点区段!$A:$A=D434)*(三跨两临近重点区段!$F:$F="现存区段"),0))),"")</f>
        <v/>
      </c>
      <c r="Y434" s="268" t="str">
        <f t="array" ref="Y434">IFERROR(IF(INDEX(三跨两临近重点区段!$F:$F,MATCH(1,(MONTH(三跨两临近重点区段!$H:$H)=9)*(三跨两临近重点区段!$A:$A=D434),0))="已取消","已取消",INDEX(三跨两临近重点区段!$H:$H,MATCH(1,(MONTH(三跨两临近重点区段!$H:$H)=9)*(三跨两临近重点区段!$A:$A=D434)*(三跨两临近重点区段!$F:$F="现存区段"),0))),"")</f>
        <v/>
      </c>
      <c r="Z434" s="232" t="str">
        <f t="array" ref="Z434">IFERROR(IF(INDEX(三跨两临近重点区段!$F:$F,MATCH(1,(MONTH(三跨两临近重点区段!$H:$H)=9)*(三跨两临近重点区段!$A:$A=D434),0))="已取消","已取消",INDEX(三跨两临近重点区段!$I:$I,MATCH(1,(MONTH(三跨两临近重点区段!$H:$H)=9)*(三跨两临近重点区段!$A:$A=D434)*(三跨两临近重点区段!$F:$F="现存区段"),0))),"")</f>
        <v/>
      </c>
      <c r="AA434" s="268" t="str">
        <f t="array" ref="AA434">IFERROR(IF(INDEX(三跨两临近重点区段!$F:$F,MATCH(1,(MONTH(三跨两临近重点区段!$H:$H)=10)*(三跨两临近重点区段!$A:$A=D434),0))="已取消","已取消",INDEX(三跨两临近重点区段!$H:$H,MATCH(1,(MONTH(三跨两临近重点区段!$H:$H)=10)*(三跨两临近重点区段!$A:$A=D434)*(三跨两临近重点区段!$F:$F="现存区段"),0))),"")</f>
        <v/>
      </c>
      <c r="AB434" s="72" t="str">
        <f t="array" ref="AB434">IFERROR(IF(INDEX(三跨两临近重点区段!$F:$F,MATCH(1,(MONTH(三跨两临近重点区段!$H:$H)=10)*(三跨两临近重点区段!$A:$A=D434),0))="已取消","已取消",INDEX(三跨两临近重点区段!$I:$I,MATCH(1,(MONTH(三跨两临近重点区段!$H:$H)=10)*(三跨两临近重点区段!$A:$A=D434)*(三跨两临近重点区段!$F:$F="现存区段"),0))),"")</f>
        <v/>
      </c>
      <c r="AC434" s="284" t="str">
        <f t="array" ref="AC434">IFERROR(IF(INDEX(三跨两临近重点区段!$F:$F,MATCH(1,(MONTH(三跨两临近重点区段!$H:$H)=11)*(三跨两临近重点区段!$A:$A=D434),0))="已取消","已取消",INDEX(三跨两临近重点区段!$H:$H,MATCH(1,(MONTH(三跨两临近重点区段!$H:$H)=11)*(三跨两临近重点区段!$A:$A=D434)*(三跨两临近重点区段!$F:$F="现存区段"),0))),"")</f>
        <v/>
      </c>
      <c r="AD434" s="72" t="str">
        <f t="array" ref="AD434">IFERROR(IF(INDEX(三跨两临近重点区段!$F:$F,MATCH(1,(MONTH(三跨两临近重点区段!$H:$H)=11)*(三跨两临近重点区段!$A:$A=D434),0))="已取消","已取消",INDEX(三跨两临近重点区段!$I:$I,MATCH(1,(MONTH(三跨两临近重点区段!$H:$H)=11)*(三跨两临近重点区段!$A:$A=D434)*(三跨两临近重点区段!$F:$F="现存区段"),0))),"")</f>
        <v/>
      </c>
      <c r="AE434" s="284" t="str">
        <f t="array" ref="AE434">IFERROR(IF(INDEX(三跨两临近重点区段!$F:$F,MATCH(1,(MONTH(三跨两临近重点区段!$H:$H)=12)*(三跨两临近重点区段!$A:$A=D434),0))="已取消","已取消",INDEX(三跨两临近重点区段!$H:$H,MATCH(1,(MONTH(三跨两临近重点区段!$H:$H)=12)*(三跨两临近重点区段!$A:$A=D434)*(三跨两临近重点区段!$F:$F="现存区段"),0))),"")</f>
        <v/>
      </c>
      <c r="AF434" s="72" t="str">
        <f t="array" ref="AF434">IFERROR(IF(INDEX(三跨两临近重点区段!$F:$F,MATCH(1,(MONTH(三跨两临近重点区段!$H:$H)=12)*(三跨两临近重点区段!$A:$A=D434),0))="已取消","已取消",INDEX(三跨两临近重点区段!$I:$I,MATCH(1,(MONTH(三跨两临近重点区段!$H:$H)=12)*(三跨两临近重点区段!$A:$A=D434)*(三跨两临近重点区段!$F:$F="现存区段"),0))),"")</f>
        <v/>
      </c>
      <c r="AH434" t="e">
        <f t="array" ref="AH434">INDEX(三跨两临近重点区段!$G:$G,MATCH(D434,三跨两临近重点区段!$A:$A,0))</f>
        <v>#N/A</v>
      </c>
    </row>
    <row r="435" ht="14.25" spans="1:34">
      <c r="A435" s="263" t="s">
        <v>363</v>
      </c>
      <c r="B435" s="264" t="s">
        <v>2800</v>
      </c>
      <c r="C435" s="263" t="s">
        <v>2796</v>
      </c>
      <c r="D435" s="263" t="s">
        <v>2805</v>
      </c>
      <c r="E435" s="265" t="s">
        <v>2449</v>
      </c>
      <c r="F435" s="264" t="s">
        <v>125</v>
      </c>
      <c r="G435" s="263" t="s">
        <v>2452</v>
      </c>
      <c r="H435" s="263" t="s">
        <v>1492</v>
      </c>
      <c r="I435" s="288"/>
      <c r="J435" s="196"/>
      <c r="K435" s="196"/>
      <c r="L435" s="196"/>
      <c r="M435" s="270"/>
      <c r="N435" s="270"/>
      <c r="O435" s="33"/>
      <c r="P435" s="107"/>
      <c r="Q435" s="279"/>
      <c r="R435" s="279"/>
      <c r="S435" s="282">
        <v>45462.6770833333</v>
      </c>
      <c r="T435" s="279" t="s">
        <v>2117</v>
      </c>
      <c r="U435" s="268" t="str">
        <f t="array" ref="U435">IFERROR(IF(INDEX(三跨两临近重点区段!$F:$F,MATCH(1,(MONTH(三跨两临近重点区段!$H:$H)=7)*(三跨两临近重点区段!$A:$A=D435),0))="已取消","已取消",INDEX(三跨两临近重点区段!$H:$H,MATCH(1,(MONTH(三跨两临近重点区段!$H:$H)=7)*(三跨两临近重点区段!$A:$A=D435)*(三跨两临近重点区段!$F:$F="现存区段"),0))),"")</f>
        <v/>
      </c>
      <c r="V435" s="232" t="str">
        <f t="array" ref="V435">IFERROR(IF(INDEX(三跨两临近重点区段!$F:$F,MATCH(1,(MONTH(三跨两临近重点区段!$H:$H)=7)*(三跨两临近重点区段!$A:$A=D435),0))="已取消","已取消",INDEX(三跨两临近重点区段!$I:$I,MATCH(1,(MONTH(三跨两临近重点区段!$H:$H)=7)*(三跨两临近重点区段!$A:$A=D435)*(三跨两临近重点区段!$F:$F="现存区段"),0))),"")</f>
        <v/>
      </c>
      <c r="W435" s="268" t="str">
        <f t="array" ref="W435">IFERROR(IF(INDEX(三跨两临近重点区段!$F:$F,MATCH(1,(MONTH(三跨两临近重点区段!$H:$H)=8)*(三跨两临近重点区段!$A:$A=D435),0))="已取消","已取消",INDEX(三跨两临近重点区段!$H:$H,MATCH(1,(MONTH(三跨两临近重点区段!$H:$H)=8)*(三跨两临近重点区段!$A:$A=D435)*(三跨两临近重点区段!$F:$F="现存区段"),0))),"")</f>
        <v/>
      </c>
      <c r="X435" s="232" t="str">
        <f t="array" ref="X435">IFERROR(IF(INDEX(三跨两临近重点区段!$F:$F,MATCH(1,(MONTH(三跨两临近重点区段!$H:$H)=8)*(三跨两临近重点区段!$A:$A=D435),0))="已取消","已取消",INDEX(三跨两临近重点区段!$I:$I,MATCH(1,(MONTH(三跨两临近重点区段!$H:$H)=8)*(三跨两临近重点区段!$A:$A=D435)*(三跨两临近重点区段!$F:$F="现存区段"),0))),"")</f>
        <v/>
      </c>
      <c r="Y435" s="268" t="str">
        <f t="array" ref="Y435">IFERROR(IF(INDEX(三跨两临近重点区段!$F:$F,MATCH(1,(MONTH(三跨两临近重点区段!$H:$H)=9)*(三跨两临近重点区段!$A:$A=D435),0))="已取消","已取消",INDEX(三跨两临近重点区段!$H:$H,MATCH(1,(MONTH(三跨两临近重点区段!$H:$H)=9)*(三跨两临近重点区段!$A:$A=D435)*(三跨两临近重点区段!$F:$F="现存区段"),0))),"")</f>
        <v/>
      </c>
      <c r="Z435" s="232" t="str">
        <f t="array" ref="Z435">IFERROR(IF(INDEX(三跨两临近重点区段!$F:$F,MATCH(1,(MONTH(三跨两临近重点区段!$H:$H)=9)*(三跨两临近重点区段!$A:$A=D435),0))="已取消","已取消",INDEX(三跨两临近重点区段!$I:$I,MATCH(1,(MONTH(三跨两临近重点区段!$H:$H)=9)*(三跨两临近重点区段!$A:$A=D435)*(三跨两临近重点区段!$F:$F="现存区段"),0))),"")</f>
        <v/>
      </c>
      <c r="AA435" s="268" t="str">
        <f t="array" ref="AA435">IFERROR(IF(INDEX(三跨两临近重点区段!$F:$F,MATCH(1,(MONTH(三跨两临近重点区段!$H:$H)=10)*(三跨两临近重点区段!$A:$A=D435),0))="已取消","已取消",INDEX(三跨两临近重点区段!$H:$H,MATCH(1,(MONTH(三跨两临近重点区段!$H:$H)=10)*(三跨两临近重点区段!$A:$A=D435)*(三跨两临近重点区段!$F:$F="现存区段"),0))),"")</f>
        <v/>
      </c>
      <c r="AB435" s="72" t="str">
        <f t="array" ref="AB435">IFERROR(IF(INDEX(三跨两临近重点区段!$F:$F,MATCH(1,(MONTH(三跨两临近重点区段!$H:$H)=10)*(三跨两临近重点区段!$A:$A=D435),0))="已取消","已取消",INDEX(三跨两临近重点区段!$I:$I,MATCH(1,(MONTH(三跨两临近重点区段!$H:$H)=10)*(三跨两临近重点区段!$A:$A=D435)*(三跨两临近重点区段!$F:$F="现存区段"),0))),"")</f>
        <v/>
      </c>
      <c r="AC435" s="284" t="str">
        <f t="array" ref="AC435">IFERROR(IF(INDEX(三跨两临近重点区段!$F:$F,MATCH(1,(MONTH(三跨两临近重点区段!$H:$H)=11)*(三跨两临近重点区段!$A:$A=D435),0))="已取消","已取消",INDEX(三跨两临近重点区段!$H:$H,MATCH(1,(MONTH(三跨两临近重点区段!$H:$H)=11)*(三跨两临近重点区段!$A:$A=D435)*(三跨两临近重点区段!$F:$F="现存区段"),0))),"")</f>
        <v/>
      </c>
      <c r="AD435" s="72" t="str">
        <f t="array" ref="AD435">IFERROR(IF(INDEX(三跨两临近重点区段!$F:$F,MATCH(1,(MONTH(三跨两临近重点区段!$H:$H)=11)*(三跨两临近重点区段!$A:$A=D435),0))="已取消","已取消",INDEX(三跨两临近重点区段!$I:$I,MATCH(1,(MONTH(三跨两临近重点区段!$H:$H)=11)*(三跨两临近重点区段!$A:$A=D435)*(三跨两临近重点区段!$F:$F="现存区段"),0))),"")</f>
        <v/>
      </c>
      <c r="AE435" s="284" t="str">
        <f t="array" ref="AE435">IFERROR(IF(INDEX(三跨两临近重点区段!$F:$F,MATCH(1,(MONTH(三跨两临近重点区段!$H:$H)=12)*(三跨两临近重点区段!$A:$A=D435),0))="已取消","已取消",INDEX(三跨两临近重点区段!$H:$H,MATCH(1,(MONTH(三跨两临近重点区段!$H:$H)=12)*(三跨两临近重点区段!$A:$A=D435)*(三跨两临近重点区段!$F:$F="现存区段"),0))),"")</f>
        <v/>
      </c>
      <c r="AF435" s="72" t="str">
        <f t="array" ref="AF435">IFERROR(IF(INDEX(三跨两临近重点区段!$F:$F,MATCH(1,(MONTH(三跨两临近重点区段!$H:$H)=12)*(三跨两临近重点区段!$A:$A=D435),0))="已取消","已取消",INDEX(三跨两临近重点区段!$I:$I,MATCH(1,(MONTH(三跨两临近重点区段!$H:$H)=12)*(三跨两临近重点区段!$A:$A=D435)*(三跨两临近重点区段!$F:$F="现存区段"),0))),"")</f>
        <v/>
      </c>
      <c r="AH435" t="e">
        <f t="array" ref="AH435">INDEX(三跨两临近重点区段!$G:$G,MATCH(D435,三跨两临近重点区段!$A:$A,0))</f>
        <v>#N/A</v>
      </c>
    </row>
    <row r="436" ht="14.25" spans="1:34">
      <c r="A436" s="263" t="s">
        <v>363</v>
      </c>
      <c r="B436" s="264" t="s">
        <v>2806</v>
      </c>
      <c r="C436" s="263" t="s">
        <v>2756</v>
      </c>
      <c r="D436" s="263" t="s">
        <v>2807</v>
      </c>
      <c r="E436" s="265" t="s">
        <v>2449</v>
      </c>
      <c r="F436" s="264" t="s">
        <v>125</v>
      </c>
      <c r="G436" s="263" t="s">
        <v>2452</v>
      </c>
      <c r="H436" s="263" t="s">
        <v>1481</v>
      </c>
      <c r="I436" s="288"/>
      <c r="J436" s="196"/>
      <c r="K436" s="196"/>
      <c r="L436" s="196"/>
      <c r="M436" s="270"/>
      <c r="N436" s="270"/>
      <c r="O436" s="33"/>
      <c r="P436" s="107"/>
      <c r="Q436" s="279"/>
      <c r="R436" s="279"/>
      <c r="S436" s="278">
        <v>45462</v>
      </c>
      <c r="T436" s="279" t="s">
        <v>2117</v>
      </c>
      <c r="U436" s="268" t="str">
        <f t="array" ref="U436">IFERROR(IF(INDEX(三跨两临近重点区段!$F:$F,MATCH(1,(MONTH(三跨两临近重点区段!$H:$H)=7)*(三跨两临近重点区段!$A:$A=D436),0))="已取消","已取消",INDEX(三跨两临近重点区段!$H:$H,MATCH(1,(MONTH(三跨两临近重点区段!$H:$H)=7)*(三跨两临近重点区段!$A:$A=D436)*(三跨两临近重点区段!$F:$F="现存区段"),0))),"")</f>
        <v/>
      </c>
      <c r="V436" s="232" t="str">
        <f t="array" ref="V436">IFERROR(IF(INDEX(三跨两临近重点区段!$F:$F,MATCH(1,(MONTH(三跨两临近重点区段!$H:$H)=7)*(三跨两临近重点区段!$A:$A=D436),0))="已取消","已取消",INDEX(三跨两临近重点区段!$I:$I,MATCH(1,(MONTH(三跨两临近重点区段!$H:$H)=7)*(三跨两临近重点区段!$A:$A=D436)*(三跨两临近重点区段!$F:$F="现存区段"),0))),"")</f>
        <v/>
      </c>
      <c r="W436" s="268" t="str">
        <f t="array" ref="W436">IFERROR(IF(INDEX(三跨两临近重点区段!$F:$F,MATCH(1,(MONTH(三跨两临近重点区段!$H:$H)=8)*(三跨两临近重点区段!$A:$A=D436),0))="已取消","已取消",INDEX(三跨两临近重点区段!$H:$H,MATCH(1,(MONTH(三跨两临近重点区段!$H:$H)=8)*(三跨两临近重点区段!$A:$A=D436)*(三跨两临近重点区段!$F:$F="现存区段"),0))),"")</f>
        <v/>
      </c>
      <c r="X436" s="232" t="str">
        <f t="array" ref="X436">IFERROR(IF(INDEX(三跨两临近重点区段!$F:$F,MATCH(1,(MONTH(三跨两临近重点区段!$H:$H)=8)*(三跨两临近重点区段!$A:$A=D436),0))="已取消","已取消",INDEX(三跨两临近重点区段!$I:$I,MATCH(1,(MONTH(三跨两临近重点区段!$H:$H)=8)*(三跨两临近重点区段!$A:$A=D436)*(三跨两临近重点区段!$F:$F="现存区段"),0))),"")</f>
        <v/>
      </c>
      <c r="Y436" s="268" t="str">
        <f t="array" ref="Y436">IFERROR(IF(INDEX(三跨两临近重点区段!$F:$F,MATCH(1,(MONTH(三跨两临近重点区段!$H:$H)=9)*(三跨两临近重点区段!$A:$A=D436),0))="已取消","已取消",INDEX(三跨两临近重点区段!$H:$H,MATCH(1,(MONTH(三跨两临近重点区段!$H:$H)=9)*(三跨两临近重点区段!$A:$A=D436)*(三跨两临近重点区段!$F:$F="现存区段"),0))),"")</f>
        <v/>
      </c>
      <c r="Z436" s="232" t="str">
        <f t="array" ref="Z436">IFERROR(IF(INDEX(三跨两临近重点区段!$F:$F,MATCH(1,(MONTH(三跨两临近重点区段!$H:$H)=9)*(三跨两临近重点区段!$A:$A=D436),0))="已取消","已取消",INDEX(三跨两临近重点区段!$I:$I,MATCH(1,(MONTH(三跨两临近重点区段!$H:$H)=9)*(三跨两临近重点区段!$A:$A=D436)*(三跨两临近重点区段!$F:$F="现存区段"),0))),"")</f>
        <v/>
      </c>
      <c r="AA436" s="268" t="str">
        <f t="array" ref="AA436">IFERROR(IF(INDEX(三跨两临近重点区段!$F:$F,MATCH(1,(MONTH(三跨两临近重点区段!$H:$H)=10)*(三跨两临近重点区段!$A:$A=D436),0))="已取消","已取消",INDEX(三跨两临近重点区段!$H:$H,MATCH(1,(MONTH(三跨两临近重点区段!$H:$H)=10)*(三跨两临近重点区段!$A:$A=D436)*(三跨两临近重点区段!$F:$F="现存区段"),0))),"")</f>
        <v/>
      </c>
      <c r="AB436" s="72" t="str">
        <f t="array" ref="AB436">IFERROR(IF(INDEX(三跨两临近重点区段!$F:$F,MATCH(1,(MONTH(三跨两临近重点区段!$H:$H)=10)*(三跨两临近重点区段!$A:$A=D436),0))="已取消","已取消",INDEX(三跨两临近重点区段!$I:$I,MATCH(1,(MONTH(三跨两临近重点区段!$H:$H)=10)*(三跨两临近重点区段!$A:$A=D436)*(三跨两临近重点区段!$F:$F="现存区段"),0))),"")</f>
        <v/>
      </c>
      <c r="AC436" s="284" t="str">
        <f t="array" ref="AC436">IFERROR(IF(INDEX(三跨两临近重点区段!$F:$F,MATCH(1,(MONTH(三跨两临近重点区段!$H:$H)=11)*(三跨两临近重点区段!$A:$A=D436),0))="已取消","已取消",INDEX(三跨两临近重点区段!$H:$H,MATCH(1,(MONTH(三跨两临近重点区段!$H:$H)=11)*(三跨两临近重点区段!$A:$A=D436)*(三跨两临近重点区段!$F:$F="现存区段"),0))),"")</f>
        <v/>
      </c>
      <c r="AD436" s="72" t="str">
        <f t="array" ref="AD436">IFERROR(IF(INDEX(三跨两临近重点区段!$F:$F,MATCH(1,(MONTH(三跨两临近重点区段!$H:$H)=11)*(三跨两临近重点区段!$A:$A=D436),0))="已取消","已取消",INDEX(三跨两临近重点区段!$I:$I,MATCH(1,(MONTH(三跨两临近重点区段!$H:$H)=11)*(三跨两临近重点区段!$A:$A=D436)*(三跨两临近重点区段!$F:$F="现存区段"),0))),"")</f>
        <v/>
      </c>
      <c r="AE436" s="284" t="str">
        <f t="array" ref="AE436">IFERROR(IF(INDEX(三跨两临近重点区段!$F:$F,MATCH(1,(MONTH(三跨两临近重点区段!$H:$H)=12)*(三跨两临近重点区段!$A:$A=D436),0))="已取消","已取消",INDEX(三跨两临近重点区段!$H:$H,MATCH(1,(MONTH(三跨两临近重点区段!$H:$H)=12)*(三跨两临近重点区段!$A:$A=D436)*(三跨两临近重点区段!$F:$F="现存区段"),0))),"")</f>
        <v/>
      </c>
      <c r="AF436" s="72" t="str">
        <f t="array" ref="AF436">IFERROR(IF(INDEX(三跨两临近重点区段!$F:$F,MATCH(1,(MONTH(三跨两临近重点区段!$H:$H)=12)*(三跨两临近重点区段!$A:$A=D436),0))="已取消","已取消",INDEX(三跨两临近重点区段!$I:$I,MATCH(1,(MONTH(三跨两临近重点区段!$H:$H)=12)*(三跨两临近重点区段!$A:$A=D436)*(三跨两临近重点区段!$F:$F="现存区段"),0))),"")</f>
        <v/>
      </c>
      <c r="AH436" t="e">
        <f t="array" ref="AH436">INDEX(三跨两临近重点区段!$G:$G,MATCH(D436,三跨两临近重点区段!$A:$A,0))</f>
        <v>#N/A</v>
      </c>
    </row>
    <row r="437" ht="14.25" spans="1:34">
      <c r="A437" s="263" t="s">
        <v>363</v>
      </c>
      <c r="B437" s="264" t="s">
        <v>2806</v>
      </c>
      <c r="C437" s="263" t="s">
        <v>2733</v>
      </c>
      <c r="D437" s="263" t="s">
        <v>2808</v>
      </c>
      <c r="E437" s="265" t="s">
        <v>2449</v>
      </c>
      <c r="F437" s="264" t="s">
        <v>125</v>
      </c>
      <c r="G437" s="263" t="s">
        <v>2452</v>
      </c>
      <c r="H437" s="263" t="s">
        <v>1481</v>
      </c>
      <c r="I437" s="288"/>
      <c r="J437" s="196"/>
      <c r="K437" s="196"/>
      <c r="L437" s="196"/>
      <c r="M437" s="270"/>
      <c r="N437" s="270"/>
      <c r="O437" s="33"/>
      <c r="P437" s="107"/>
      <c r="Q437" s="279"/>
      <c r="R437" s="279"/>
      <c r="S437" s="278">
        <v>45462</v>
      </c>
      <c r="T437" s="279" t="s">
        <v>2117</v>
      </c>
      <c r="U437" s="268" t="str">
        <f t="array" ref="U437">IFERROR(IF(INDEX(三跨两临近重点区段!$F:$F,MATCH(1,(MONTH(三跨两临近重点区段!$H:$H)=7)*(三跨两临近重点区段!$A:$A=D437),0))="已取消","已取消",INDEX(三跨两临近重点区段!$H:$H,MATCH(1,(MONTH(三跨两临近重点区段!$H:$H)=7)*(三跨两临近重点区段!$A:$A=D437)*(三跨两临近重点区段!$F:$F="现存区段"),0))),"")</f>
        <v/>
      </c>
      <c r="V437" s="232" t="str">
        <f t="array" ref="V437">IFERROR(IF(INDEX(三跨两临近重点区段!$F:$F,MATCH(1,(MONTH(三跨两临近重点区段!$H:$H)=7)*(三跨两临近重点区段!$A:$A=D437),0))="已取消","已取消",INDEX(三跨两临近重点区段!$I:$I,MATCH(1,(MONTH(三跨两临近重点区段!$H:$H)=7)*(三跨两临近重点区段!$A:$A=D437)*(三跨两临近重点区段!$F:$F="现存区段"),0))),"")</f>
        <v/>
      </c>
      <c r="W437" s="268" t="str">
        <f t="array" ref="W437">IFERROR(IF(INDEX(三跨两临近重点区段!$F:$F,MATCH(1,(MONTH(三跨两临近重点区段!$H:$H)=8)*(三跨两临近重点区段!$A:$A=D437),0))="已取消","已取消",INDEX(三跨两临近重点区段!$H:$H,MATCH(1,(MONTH(三跨两临近重点区段!$H:$H)=8)*(三跨两临近重点区段!$A:$A=D437)*(三跨两临近重点区段!$F:$F="现存区段"),0))),"")</f>
        <v/>
      </c>
      <c r="X437" s="232" t="str">
        <f t="array" ref="X437">IFERROR(IF(INDEX(三跨两临近重点区段!$F:$F,MATCH(1,(MONTH(三跨两临近重点区段!$H:$H)=8)*(三跨两临近重点区段!$A:$A=D437),0))="已取消","已取消",INDEX(三跨两临近重点区段!$I:$I,MATCH(1,(MONTH(三跨两临近重点区段!$H:$H)=8)*(三跨两临近重点区段!$A:$A=D437)*(三跨两临近重点区段!$F:$F="现存区段"),0))),"")</f>
        <v/>
      </c>
      <c r="Y437" s="268" t="str">
        <f t="array" ref="Y437">IFERROR(IF(INDEX(三跨两临近重点区段!$F:$F,MATCH(1,(MONTH(三跨两临近重点区段!$H:$H)=9)*(三跨两临近重点区段!$A:$A=D437),0))="已取消","已取消",INDEX(三跨两临近重点区段!$H:$H,MATCH(1,(MONTH(三跨两临近重点区段!$H:$H)=9)*(三跨两临近重点区段!$A:$A=D437)*(三跨两临近重点区段!$F:$F="现存区段"),0))),"")</f>
        <v/>
      </c>
      <c r="Z437" s="232" t="str">
        <f t="array" ref="Z437">IFERROR(IF(INDEX(三跨两临近重点区段!$F:$F,MATCH(1,(MONTH(三跨两临近重点区段!$H:$H)=9)*(三跨两临近重点区段!$A:$A=D437),0))="已取消","已取消",INDEX(三跨两临近重点区段!$I:$I,MATCH(1,(MONTH(三跨两临近重点区段!$H:$H)=9)*(三跨两临近重点区段!$A:$A=D437)*(三跨两临近重点区段!$F:$F="现存区段"),0))),"")</f>
        <v/>
      </c>
      <c r="AA437" s="268" t="str">
        <f t="array" ref="AA437">IFERROR(IF(INDEX(三跨两临近重点区段!$F:$F,MATCH(1,(MONTH(三跨两临近重点区段!$H:$H)=10)*(三跨两临近重点区段!$A:$A=D437),0))="已取消","已取消",INDEX(三跨两临近重点区段!$H:$H,MATCH(1,(MONTH(三跨两临近重点区段!$H:$H)=10)*(三跨两临近重点区段!$A:$A=D437)*(三跨两临近重点区段!$F:$F="现存区段"),0))),"")</f>
        <v/>
      </c>
      <c r="AB437" s="72" t="str">
        <f t="array" ref="AB437">IFERROR(IF(INDEX(三跨两临近重点区段!$F:$F,MATCH(1,(MONTH(三跨两临近重点区段!$H:$H)=10)*(三跨两临近重点区段!$A:$A=D437),0))="已取消","已取消",INDEX(三跨两临近重点区段!$I:$I,MATCH(1,(MONTH(三跨两临近重点区段!$H:$H)=10)*(三跨两临近重点区段!$A:$A=D437)*(三跨两临近重点区段!$F:$F="现存区段"),0))),"")</f>
        <v/>
      </c>
      <c r="AC437" s="284" t="str">
        <f t="array" ref="AC437">IFERROR(IF(INDEX(三跨两临近重点区段!$F:$F,MATCH(1,(MONTH(三跨两临近重点区段!$H:$H)=11)*(三跨两临近重点区段!$A:$A=D437),0))="已取消","已取消",INDEX(三跨两临近重点区段!$H:$H,MATCH(1,(MONTH(三跨两临近重点区段!$H:$H)=11)*(三跨两临近重点区段!$A:$A=D437)*(三跨两临近重点区段!$F:$F="现存区段"),0))),"")</f>
        <v/>
      </c>
      <c r="AD437" s="72" t="str">
        <f t="array" ref="AD437">IFERROR(IF(INDEX(三跨两临近重点区段!$F:$F,MATCH(1,(MONTH(三跨两临近重点区段!$H:$H)=11)*(三跨两临近重点区段!$A:$A=D437),0))="已取消","已取消",INDEX(三跨两临近重点区段!$I:$I,MATCH(1,(MONTH(三跨两临近重点区段!$H:$H)=11)*(三跨两临近重点区段!$A:$A=D437)*(三跨两临近重点区段!$F:$F="现存区段"),0))),"")</f>
        <v/>
      </c>
      <c r="AE437" s="284" t="str">
        <f t="array" ref="AE437">IFERROR(IF(INDEX(三跨两临近重点区段!$F:$F,MATCH(1,(MONTH(三跨两临近重点区段!$H:$H)=12)*(三跨两临近重点区段!$A:$A=D437),0))="已取消","已取消",INDEX(三跨两临近重点区段!$H:$H,MATCH(1,(MONTH(三跨两临近重点区段!$H:$H)=12)*(三跨两临近重点区段!$A:$A=D437)*(三跨两临近重点区段!$F:$F="现存区段"),0))),"")</f>
        <v/>
      </c>
      <c r="AF437" s="72" t="str">
        <f t="array" ref="AF437">IFERROR(IF(INDEX(三跨两临近重点区段!$F:$F,MATCH(1,(MONTH(三跨两临近重点区段!$H:$H)=12)*(三跨两临近重点区段!$A:$A=D437),0))="已取消","已取消",INDEX(三跨两临近重点区段!$I:$I,MATCH(1,(MONTH(三跨两临近重点区段!$H:$H)=12)*(三跨两临近重点区段!$A:$A=D437)*(三跨两临近重点区段!$F:$F="现存区段"),0))),"")</f>
        <v/>
      </c>
      <c r="AH437" t="e">
        <f t="array" ref="AH437">INDEX(三跨两临近重点区段!$G:$G,MATCH(D437,三跨两临近重点区段!$A:$A,0))</f>
        <v>#N/A</v>
      </c>
    </row>
    <row r="438" ht="14.25" spans="1:34">
      <c r="A438" s="263" t="s">
        <v>363</v>
      </c>
      <c r="B438" s="264" t="s">
        <v>2806</v>
      </c>
      <c r="C438" s="263" t="s">
        <v>2428</v>
      </c>
      <c r="D438" s="263" t="s">
        <v>2809</v>
      </c>
      <c r="E438" s="265" t="s">
        <v>2449</v>
      </c>
      <c r="F438" s="264" t="s">
        <v>125</v>
      </c>
      <c r="G438" s="263" t="s">
        <v>2452</v>
      </c>
      <c r="H438" s="263" t="s">
        <v>1481</v>
      </c>
      <c r="I438" s="288"/>
      <c r="J438" s="196"/>
      <c r="K438" s="196"/>
      <c r="L438" s="196"/>
      <c r="M438" s="270"/>
      <c r="N438" s="270"/>
      <c r="O438" s="33"/>
      <c r="P438" s="107"/>
      <c r="Q438" s="279"/>
      <c r="R438" s="279"/>
      <c r="S438" s="278">
        <v>45462</v>
      </c>
      <c r="T438" s="279" t="s">
        <v>2117</v>
      </c>
      <c r="U438" s="268" t="str">
        <f t="array" ref="U438">IFERROR(IF(INDEX(三跨两临近重点区段!$F:$F,MATCH(1,(MONTH(三跨两临近重点区段!$H:$H)=7)*(三跨两临近重点区段!$A:$A=D438),0))="已取消","已取消",INDEX(三跨两临近重点区段!$H:$H,MATCH(1,(MONTH(三跨两临近重点区段!$H:$H)=7)*(三跨两临近重点区段!$A:$A=D438)*(三跨两临近重点区段!$F:$F="现存区段"),0))),"")</f>
        <v/>
      </c>
      <c r="V438" s="232" t="str">
        <f t="array" ref="V438">IFERROR(IF(INDEX(三跨两临近重点区段!$F:$F,MATCH(1,(MONTH(三跨两临近重点区段!$H:$H)=7)*(三跨两临近重点区段!$A:$A=D438),0))="已取消","已取消",INDEX(三跨两临近重点区段!$I:$I,MATCH(1,(MONTH(三跨两临近重点区段!$H:$H)=7)*(三跨两临近重点区段!$A:$A=D438)*(三跨两临近重点区段!$F:$F="现存区段"),0))),"")</f>
        <v/>
      </c>
      <c r="W438" s="268" t="str">
        <f t="array" ref="W438">IFERROR(IF(INDEX(三跨两临近重点区段!$F:$F,MATCH(1,(MONTH(三跨两临近重点区段!$H:$H)=8)*(三跨两临近重点区段!$A:$A=D438),0))="已取消","已取消",INDEX(三跨两临近重点区段!$H:$H,MATCH(1,(MONTH(三跨两临近重点区段!$H:$H)=8)*(三跨两临近重点区段!$A:$A=D438)*(三跨两临近重点区段!$F:$F="现存区段"),0))),"")</f>
        <v/>
      </c>
      <c r="X438" s="232" t="str">
        <f t="array" ref="X438">IFERROR(IF(INDEX(三跨两临近重点区段!$F:$F,MATCH(1,(MONTH(三跨两临近重点区段!$H:$H)=8)*(三跨两临近重点区段!$A:$A=D438),0))="已取消","已取消",INDEX(三跨两临近重点区段!$I:$I,MATCH(1,(MONTH(三跨两临近重点区段!$H:$H)=8)*(三跨两临近重点区段!$A:$A=D438)*(三跨两临近重点区段!$F:$F="现存区段"),0))),"")</f>
        <v/>
      </c>
      <c r="Y438" s="268" t="str">
        <f t="array" ref="Y438">IFERROR(IF(INDEX(三跨两临近重点区段!$F:$F,MATCH(1,(MONTH(三跨两临近重点区段!$H:$H)=9)*(三跨两临近重点区段!$A:$A=D438),0))="已取消","已取消",INDEX(三跨两临近重点区段!$H:$H,MATCH(1,(MONTH(三跨两临近重点区段!$H:$H)=9)*(三跨两临近重点区段!$A:$A=D438)*(三跨两临近重点区段!$F:$F="现存区段"),0))),"")</f>
        <v/>
      </c>
      <c r="Z438" s="232" t="str">
        <f t="array" ref="Z438">IFERROR(IF(INDEX(三跨两临近重点区段!$F:$F,MATCH(1,(MONTH(三跨两临近重点区段!$H:$H)=9)*(三跨两临近重点区段!$A:$A=D438),0))="已取消","已取消",INDEX(三跨两临近重点区段!$I:$I,MATCH(1,(MONTH(三跨两临近重点区段!$H:$H)=9)*(三跨两临近重点区段!$A:$A=D438)*(三跨两临近重点区段!$F:$F="现存区段"),0))),"")</f>
        <v/>
      </c>
      <c r="AA438" s="268" t="str">
        <f t="array" ref="AA438">IFERROR(IF(INDEX(三跨两临近重点区段!$F:$F,MATCH(1,(MONTH(三跨两临近重点区段!$H:$H)=10)*(三跨两临近重点区段!$A:$A=D438),0))="已取消","已取消",INDEX(三跨两临近重点区段!$H:$H,MATCH(1,(MONTH(三跨两临近重点区段!$H:$H)=10)*(三跨两临近重点区段!$A:$A=D438)*(三跨两临近重点区段!$F:$F="现存区段"),0))),"")</f>
        <v/>
      </c>
      <c r="AB438" s="72" t="str">
        <f t="array" ref="AB438">IFERROR(IF(INDEX(三跨两临近重点区段!$F:$F,MATCH(1,(MONTH(三跨两临近重点区段!$H:$H)=10)*(三跨两临近重点区段!$A:$A=D438),0))="已取消","已取消",INDEX(三跨两临近重点区段!$I:$I,MATCH(1,(MONTH(三跨两临近重点区段!$H:$H)=10)*(三跨两临近重点区段!$A:$A=D438)*(三跨两临近重点区段!$F:$F="现存区段"),0))),"")</f>
        <v/>
      </c>
      <c r="AC438" s="284" t="str">
        <f t="array" ref="AC438">IFERROR(IF(INDEX(三跨两临近重点区段!$F:$F,MATCH(1,(MONTH(三跨两临近重点区段!$H:$H)=11)*(三跨两临近重点区段!$A:$A=D438),0))="已取消","已取消",INDEX(三跨两临近重点区段!$H:$H,MATCH(1,(MONTH(三跨两临近重点区段!$H:$H)=11)*(三跨两临近重点区段!$A:$A=D438)*(三跨两临近重点区段!$F:$F="现存区段"),0))),"")</f>
        <v/>
      </c>
      <c r="AD438" s="72" t="str">
        <f t="array" ref="AD438">IFERROR(IF(INDEX(三跨两临近重点区段!$F:$F,MATCH(1,(MONTH(三跨两临近重点区段!$H:$H)=11)*(三跨两临近重点区段!$A:$A=D438),0))="已取消","已取消",INDEX(三跨两临近重点区段!$I:$I,MATCH(1,(MONTH(三跨两临近重点区段!$H:$H)=11)*(三跨两临近重点区段!$A:$A=D438)*(三跨两临近重点区段!$F:$F="现存区段"),0))),"")</f>
        <v/>
      </c>
      <c r="AE438" s="284" t="str">
        <f t="array" ref="AE438">IFERROR(IF(INDEX(三跨两临近重点区段!$F:$F,MATCH(1,(MONTH(三跨两临近重点区段!$H:$H)=12)*(三跨两临近重点区段!$A:$A=D438),0))="已取消","已取消",INDEX(三跨两临近重点区段!$H:$H,MATCH(1,(MONTH(三跨两临近重点区段!$H:$H)=12)*(三跨两临近重点区段!$A:$A=D438)*(三跨两临近重点区段!$F:$F="现存区段"),0))),"")</f>
        <v/>
      </c>
      <c r="AF438" s="72" t="str">
        <f t="array" ref="AF438">IFERROR(IF(INDEX(三跨两临近重点区段!$F:$F,MATCH(1,(MONTH(三跨两临近重点区段!$H:$H)=12)*(三跨两临近重点区段!$A:$A=D438),0))="已取消","已取消",INDEX(三跨两临近重点区段!$I:$I,MATCH(1,(MONTH(三跨两临近重点区段!$H:$H)=12)*(三跨两临近重点区段!$A:$A=D438)*(三跨两临近重点区段!$F:$F="现存区段"),0))),"")</f>
        <v/>
      </c>
      <c r="AH438" t="e">
        <f t="array" ref="AH438">INDEX(三跨两临近重点区段!$G:$G,MATCH(D438,三跨两临近重点区段!$A:$A,0))</f>
        <v>#N/A</v>
      </c>
    </row>
    <row r="439" ht="14.25" spans="1:34">
      <c r="A439" s="263" t="s">
        <v>363</v>
      </c>
      <c r="B439" s="264" t="s">
        <v>2806</v>
      </c>
      <c r="C439" s="263" t="s">
        <v>2796</v>
      </c>
      <c r="D439" s="263" t="s">
        <v>2810</v>
      </c>
      <c r="E439" s="265" t="s">
        <v>2449</v>
      </c>
      <c r="F439" s="264" t="s">
        <v>125</v>
      </c>
      <c r="G439" s="263" t="s">
        <v>2452</v>
      </c>
      <c r="H439" s="263" t="s">
        <v>1481</v>
      </c>
      <c r="I439" s="288"/>
      <c r="J439" s="196"/>
      <c r="K439" s="196"/>
      <c r="L439" s="196"/>
      <c r="M439" s="270"/>
      <c r="N439" s="270"/>
      <c r="O439" s="33"/>
      <c r="P439" s="107"/>
      <c r="Q439" s="279"/>
      <c r="R439" s="279"/>
      <c r="S439" s="282">
        <v>45446.60625</v>
      </c>
      <c r="T439" s="279" t="s">
        <v>2117</v>
      </c>
      <c r="U439" s="268" t="str">
        <f t="array" ref="U439">IFERROR(IF(INDEX(三跨两临近重点区段!$F:$F,MATCH(1,(MONTH(三跨两临近重点区段!$H:$H)=7)*(三跨两临近重点区段!$A:$A=D439),0))="已取消","已取消",INDEX(三跨两临近重点区段!$H:$H,MATCH(1,(MONTH(三跨两临近重点区段!$H:$H)=7)*(三跨两临近重点区段!$A:$A=D439)*(三跨两临近重点区段!$F:$F="现存区段"),0))),"")</f>
        <v/>
      </c>
      <c r="V439" s="232" t="str">
        <f t="array" ref="V439">IFERROR(IF(INDEX(三跨两临近重点区段!$F:$F,MATCH(1,(MONTH(三跨两临近重点区段!$H:$H)=7)*(三跨两临近重点区段!$A:$A=D439),0))="已取消","已取消",INDEX(三跨两临近重点区段!$I:$I,MATCH(1,(MONTH(三跨两临近重点区段!$H:$H)=7)*(三跨两临近重点区段!$A:$A=D439)*(三跨两临近重点区段!$F:$F="现存区段"),0))),"")</f>
        <v/>
      </c>
      <c r="W439" s="268" t="str">
        <f t="array" ref="W439">IFERROR(IF(INDEX(三跨两临近重点区段!$F:$F,MATCH(1,(MONTH(三跨两临近重点区段!$H:$H)=8)*(三跨两临近重点区段!$A:$A=D439),0))="已取消","已取消",INDEX(三跨两临近重点区段!$H:$H,MATCH(1,(MONTH(三跨两临近重点区段!$H:$H)=8)*(三跨两临近重点区段!$A:$A=D439)*(三跨两临近重点区段!$F:$F="现存区段"),0))),"")</f>
        <v/>
      </c>
      <c r="X439" s="232" t="str">
        <f t="array" ref="X439">IFERROR(IF(INDEX(三跨两临近重点区段!$F:$F,MATCH(1,(MONTH(三跨两临近重点区段!$H:$H)=8)*(三跨两临近重点区段!$A:$A=D439),0))="已取消","已取消",INDEX(三跨两临近重点区段!$I:$I,MATCH(1,(MONTH(三跨两临近重点区段!$H:$H)=8)*(三跨两临近重点区段!$A:$A=D439)*(三跨两临近重点区段!$F:$F="现存区段"),0))),"")</f>
        <v/>
      </c>
      <c r="Y439" s="268" t="str">
        <f t="array" ref="Y439">IFERROR(IF(INDEX(三跨两临近重点区段!$F:$F,MATCH(1,(MONTH(三跨两临近重点区段!$H:$H)=9)*(三跨两临近重点区段!$A:$A=D439),0))="已取消","已取消",INDEX(三跨两临近重点区段!$H:$H,MATCH(1,(MONTH(三跨两临近重点区段!$H:$H)=9)*(三跨两临近重点区段!$A:$A=D439)*(三跨两临近重点区段!$F:$F="现存区段"),0))),"")</f>
        <v/>
      </c>
      <c r="Z439" s="232" t="str">
        <f t="array" ref="Z439">IFERROR(IF(INDEX(三跨两临近重点区段!$F:$F,MATCH(1,(MONTH(三跨两临近重点区段!$H:$H)=9)*(三跨两临近重点区段!$A:$A=D439),0))="已取消","已取消",INDEX(三跨两临近重点区段!$I:$I,MATCH(1,(MONTH(三跨两临近重点区段!$H:$H)=9)*(三跨两临近重点区段!$A:$A=D439)*(三跨两临近重点区段!$F:$F="现存区段"),0))),"")</f>
        <v/>
      </c>
      <c r="AA439" s="268" t="str">
        <f t="array" ref="AA439">IFERROR(IF(INDEX(三跨两临近重点区段!$F:$F,MATCH(1,(MONTH(三跨两临近重点区段!$H:$H)=10)*(三跨两临近重点区段!$A:$A=D439),0))="已取消","已取消",INDEX(三跨两临近重点区段!$H:$H,MATCH(1,(MONTH(三跨两临近重点区段!$H:$H)=10)*(三跨两临近重点区段!$A:$A=D439)*(三跨两临近重点区段!$F:$F="现存区段"),0))),"")</f>
        <v/>
      </c>
      <c r="AB439" s="72" t="str">
        <f t="array" ref="AB439">IFERROR(IF(INDEX(三跨两临近重点区段!$F:$F,MATCH(1,(MONTH(三跨两临近重点区段!$H:$H)=10)*(三跨两临近重点区段!$A:$A=D439),0))="已取消","已取消",INDEX(三跨两临近重点区段!$I:$I,MATCH(1,(MONTH(三跨两临近重点区段!$H:$H)=10)*(三跨两临近重点区段!$A:$A=D439)*(三跨两临近重点区段!$F:$F="现存区段"),0))),"")</f>
        <v/>
      </c>
      <c r="AC439" s="284" t="str">
        <f t="array" ref="AC439">IFERROR(IF(INDEX(三跨两临近重点区段!$F:$F,MATCH(1,(MONTH(三跨两临近重点区段!$H:$H)=11)*(三跨两临近重点区段!$A:$A=D439),0))="已取消","已取消",INDEX(三跨两临近重点区段!$H:$H,MATCH(1,(MONTH(三跨两临近重点区段!$H:$H)=11)*(三跨两临近重点区段!$A:$A=D439)*(三跨两临近重点区段!$F:$F="现存区段"),0))),"")</f>
        <v/>
      </c>
      <c r="AD439" s="72" t="str">
        <f t="array" ref="AD439">IFERROR(IF(INDEX(三跨两临近重点区段!$F:$F,MATCH(1,(MONTH(三跨两临近重点区段!$H:$H)=11)*(三跨两临近重点区段!$A:$A=D439),0))="已取消","已取消",INDEX(三跨两临近重点区段!$I:$I,MATCH(1,(MONTH(三跨两临近重点区段!$H:$H)=11)*(三跨两临近重点区段!$A:$A=D439)*(三跨两临近重点区段!$F:$F="现存区段"),0))),"")</f>
        <v/>
      </c>
      <c r="AE439" s="284" t="str">
        <f t="array" ref="AE439">IFERROR(IF(INDEX(三跨两临近重点区段!$F:$F,MATCH(1,(MONTH(三跨两临近重点区段!$H:$H)=12)*(三跨两临近重点区段!$A:$A=D439),0))="已取消","已取消",INDEX(三跨两临近重点区段!$H:$H,MATCH(1,(MONTH(三跨两临近重点区段!$H:$H)=12)*(三跨两临近重点区段!$A:$A=D439)*(三跨两临近重点区段!$F:$F="现存区段"),0))),"")</f>
        <v/>
      </c>
      <c r="AF439" s="72" t="str">
        <f t="array" ref="AF439">IFERROR(IF(INDEX(三跨两临近重点区段!$F:$F,MATCH(1,(MONTH(三跨两临近重点区段!$H:$H)=12)*(三跨两临近重点区段!$A:$A=D439),0))="已取消","已取消",INDEX(三跨两临近重点区段!$I:$I,MATCH(1,(MONTH(三跨两临近重点区段!$H:$H)=12)*(三跨两临近重点区段!$A:$A=D439)*(三跨两临近重点区段!$F:$F="现存区段"),0))),"")</f>
        <v/>
      </c>
      <c r="AH439" t="e">
        <f t="array" ref="AH439">INDEX(三跨两临近重点区段!$G:$G,MATCH(D439,三跨两临近重点区段!$A:$A,0))</f>
        <v>#N/A</v>
      </c>
    </row>
    <row r="440" ht="14.25" spans="1:34">
      <c r="A440" s="263" t="s">
        <v>363</v>
      </c>
      <c r="B440" s="264" t="s">
        <v>2811</v>
      </c>
      <c r="C440" s="263" t="s">
        <v>2796</v>
      </c>
      <c r="D440" s="263" t="s">
        <v>2812</v>
      </c>
      <c r="E440" s="265" t="s">
        <v>2449</v>
      </c>
      <c r="F440" s="264" t="s">
        <v>125</v>
      </c>
      <c r="G440" s="263" t="s">
        <v>2452</v>
      </c>
      <c r="H440" s="263" t="s">
        <v>1481</v>
      </c>
      <c r="I440" s="288"/>
      <c r="J440" s="196"/>
      <c r="K440" s="196"/>
      <c r="L440" s="196"/>
      <c r="M440" s="270"/>
      <c r="N440" s="270"/>
      <c r="O440" s="33"/>
      <c r="P440" s="107"/>
      <c r="Q440" s="279"/>
      <c r="R440" s="279"/>
      <c r="S440" s="282">
        <v>45462.6770833333</v>
      </c>
      <c r="T440" s="279" t="s">
        <v>2117</v>
      </c>
      <c r="U440" s="268" t="str">
        <f t="array" ref="U440">IFERROR(IF(INDEX(三跨两临近重点区段!$F:$F,MATCH(1,(MONTH(三跨两临近重点区段!$H:$H)=7)*(三跨两临近重点区段!$A:$A=D440),0))="已取消","已取消",INDEX(三跨两临近重点区段!$H:$H,MATCH(1,(MONTH(三跨两临近重点区段!$H:$H)=7)*(三跨两临近重点区段!$A:$A=D440)*(三跨两临近重点区段!$F:$F="现存区段"),0))),"")</f>
        <v/>
      </c>
      <c r="V440" s="232" t="str">
        <f t="array" ref="V440">IFERROR(IF(INDEX(三跨两临近重点区段!$F:$F,MATCH(1,(MONTH(三跨两临近重点区段!$H:$H)=7)*(三跨两临近重点区段!$A:$A=D440),0))="已取消","已取消",INDEX(三跨两临近重点区段!$I:$I,MATCH(1,(MONTH(三跨两临近重点区段!$H:$H)=7)*(三跨两临近重点区段!$A:$A=D440)*(三跨两临近重点区段!$F:$F="现存区段"),0))),"")</f>
        <v/>
      </c>
      <c r="W440" s="268" t="str">
        <f t="array" ref="W440">IFERROR(IF(INDEX(三跨两临近重点区段!$F:$F,MATCH(1,(MONTH(三跨两临近重点区段!$H:$H)=8)*(三跨两临近重点区段!$A:$A=D440),0))="已取消","已取消",INDEX(三跨两临近重点区段!$H:$H,MATCH(1,(MONTH(三跨两临近重点区段!$H:$H)=8)*(三跨两临近重点区段!$A:$A=D440)*(三跨两临近重点区段!$F:$F="现存区段"),0))),"")</f>
        <v/>
      </c>
      <c r="X440" s="232" t="str">
        <f t="array" ref="X440">IFERROR(IF(INDEX(三跨两临近重点区段!$F:$F,MATCH(1,(MONTH(三跨两临近重点区段!$H:$H)=8)*(三跨两临近重点区段!$A:$A=D440),0))="已取消","已取消",INDEX(三跨两临近重点区段!$I:$I,MATCH(1,(MONTH(三跨两临近重点区段!$H:$H)=8)*(三跨两临近重点区段!$A:$A=D440)*(三跨两临近重点区段!$F:$F="现存区段"),0))),"")</f>
        <v/>
      </c>
      <c r="Y440" s="268" t="str">
        <f t="array" ref="Y440">IFERROR(IF(INDEX(三跨两临近重点区段!$F:$F,MATCH(1,(MONTH(三跨两临近重点区段!$H:$H)=9)*(三跨两临近重点区段!$A:$A=D440),0))="已取消","已取消",INDEX(三跨两临近重点区段!$H:$H,MATCH(1,(MONTH(三跨两临近重点区段!$H:$H)=9)*(三跨两临近重点区段!$A:$A=D440)*(三跨两临近重点区段!$F:$F="现存区段"),0))),"")</f>
        <v/>
      </c>
      <c r="Z440" s="232" t="str">
        <f t="array" ref="Z440">IFERROR(IF(INDEX(三跨两临近重点区段!$F:$F,MATCH(1,(MONTH(三跨两临近重点区段!$H:$H)=9)*(三跨两临近重点区段!$A:$A=D440),0))="已取消","已取消",INDEX(三跨两临近重点区段!$I:$I,MATCH(1,(MONTH(三跨两临近重点区段!$H:$H)=9)*(三跨两临近重点区段!$A:$A=D440)*(三跨两临近重点区段!$F:$F="现存区段"),0))),"")</f>
        <v/>
      </c>
      <c r="AA440" s="268" t="str">
        <f t="array" ref="AA440">IFERROR(IF(INDEX(三跨两临近重点区段!$F:$F,MATCH(1,(MONTH(三跨两临近重点区段!$H:$H)=10)*(三跨两临近重点区段!$A:$A=D440),0))="已取消","已取消",INDEX(三跨两临近重点区段!$H:$H,MATCH(1,(MONTH(三跨两临近重点区段!$H:$H)=10)*(三跨两临近重点区段!$A:$A=D440)*(三跨两临近重点区段!$F:$F="现存区段"),0))),"")</f>
        <v/>
      </c>
      <c r="AB440" s="72" t="str">
        <f t="array" ref="AB440">IFERROR(IF(INDEX(三跨两临近重点区段!$F:$F,MATCH(1,(MONTH(三跨两临近重点区段!$H:$H)=10)*(三跨两临近重点区段!$A:$A=D440),0))="已取消","已取消",INDEX(三跨两临近重点区段!$I:$I,MATCH(1,(MONTH(三跨两临近重点区段!$H:$H)=10)*(三跨两临近重点区段!$A:$A=D440)*(三跨两临近重点区段!$F:$F="现存区段"),0))),"")</f>
        <v/>
      </c>
      <c r="AC440" s="284" t="str">
        <f t="array" ref="AC440">IFERROR(IF(INDEX(三跨两临近重点区段!$F:$F,MATCH(1,(MONTH(三跨两临近重点区段!$H:$H)=11)*(三跨两临近重点区段!$A:$A=D440),0))="已取消","已取消",INDEX(三跨两临近重点区段!$H:$H,MATCH(1,(MONTH(三跨两临近重点区段!$H:$H)=11)*(三跨两临近重点区段!$A:$A=D440)*(三跨两临近重点区段!$F:$F="现存区段"),0))),"")</f>
        <v/>
      </c>
      <c r="AD440" s="72" t="str">
        <f t="array" ref="AD440">IFERROR(IF(INDEX(三跨两临近重点区段!$F:$F,MATCH(1,(MONTH(三跨两临近重点区段!$H:$H)=11)*(三跨两临近重点区段!$A:$A=D440),0))="已取消","已取消",INDEX(三跨两临近重点区段!$I:$I,MATCH(1,(MONTH(三跨两临近重点区段!$H:$H)=11)*(三跨两临近重点区段!$A:$A=D440)*(三跨两临近重点区段!$F:$F="现存区段"),0))),"")</f>
        <v/>
      </c>
      <c r="AE440" s="284" t="str">
        <f t="array" ref="AE440">IFERROR(IF(INDEX(三跨两临近重点区段!$F:$F,MATCH(1,(MONTH(三跨两临近重点区段!$H:$H)=12)*(三跨两临近重点区段!$A:$A=D440),0))="已取消","已取消",INDEX(三跨两临近重点区段!$H:$H,MATCH(1,(MONTH(三跨两临近重点区段!$H:$H)=12)*(三跨两临近重点区段!$A:$A=D440)*(三跨两临近重点区段!$F:$F="现存区段"),0))),"")</f>
        <v/>
      </c>
      <c r="AF440" s="72" t="str">
        <f t="array" ref="AF440">IFERROR(IF(INDEX(三跨两临近重点区段!$F:$F,MATCH(1,(MONTH(三跨两临近重点区段!$H:$H)=12)*(三跨两临近重点区段!$A:$A=D440),0))="已取消","已取消",INDEX(三跨两临近重点区段!$I:$I,MATCH(1,(MONTH(三跨两临近重点区段!$H:$H)=12)*(三跨两临近重点区段!$A:$A=D440)*(三跨两临近重点区段!$F:$F="现存区段"),0))),"")</f>
        <v/>
      </c>
      <c r="AH440" t="e">
        <f t="array" ref="AH440">INDEX(三跨两临近重点区段!$G:$G,MATCH(D440,三跨两临近重点区段!$A:$A,0))</f>
        <v>#N/A</v>
      </c>
    </row>
    <row r="441" ht="14.25" spans="1:34">
      <c r="A441" s="263" t="s">
        <v>363</v>
      </c>
      <c r="B441" s="264" t="s">
        <v>2811</v>
      </c>
      <c r="C441" s="263" t="s">
        <v>2733</v>
      </c>
      <c r="D441" s="263" t="s">
        <v>2813</v>
      </c>
      <c r="E441" s="265" t="s">
        <v>2449</v>
      </c>
      <c r="F441" s="264" t="s">
        <v>125</v>
      </c>
      <c r="G441" s="263" t="s">
        <v>2452</v>
      </c>
      <c r="H441" s="263" t="s">
        <v>1481</v>
      </c>
      <c r="I441" s="288"/>
      <c r="J441" s="196"/>
      <c r="K441" s="196"/>
      <c r="L441" s="196"/>
      <c r="M441" s="270"/>
      <c r="N441" s="270"/>
      <c r="O441" s="33"/>
      <c r="P441" s="107"/>
      <c r="Q441" s="279"/>
      <c r="R441" s="279"/>
      <c r="S441" s="278">
        <v>45462</v>
      </c>
      <c r="T441" s="279" t="s">
        <v>2117</v>
      </c>
      <c r="U441" s="268" t="str">
        <f t="array" ref="U441">IFERROR(IF(INDEX(三跨两临近重点区段!$F:$F,MATCH(1,(MONTH(三跨两临近重点区段!$H:$H)=7)*(三跨两临近重点区段!$A:$A=D441),0))="已取消","已取消",INDEX(三跨两临近重点区段!$H:$H,MATCH(1,(MONTH(三跨两临近重点区段!$H:$H)=7)*(三跨两临近重点区段!$A:$A=D441)*(三跨两临近重点区段!$F:$F="现存区段"),0))),"")</f>
        <v/>
      </c>
      <c r="V441" s="232" t="str">
        <f t="array" ref="V441">IFERROR(IF(INDEX(三跨两临近重点区段!$F:$F,MATCH(1,(MONTH(三跨两临近重点区段!$H:$H)=7)*(三跨两临近重点区段!$A:$A=D441),0))="已取消","已取消",INDEX(三跨两临近重点区段!$I:$I,MATCH(1,(MONTH(三跨两临近重点区段!$H:$H)=7)*(三跨两临近重点区段!$A:$A=D441)*(三跨两临近重点区段!$F:$F="现存区段"),0))),"")</f>
        <v/>
      </c>
      <c r="W441" s="268" t="str">
        <f t="array" ref="W441">IFERROR(IF(INDEX(三跨两临近重点区段!$F:$F,MATCH(1,(MONTH(三跨两临近重点区段!$H:$H)=8)*(三跨两临近重点区段!$A:$A=D441),0))="已取消","已取消",INDEX(三跨两临近重点区段!$H:$H,MATCH(1,(MONTH(三跨两临近重点区段!$H:$H)=8)*(三跨两临近重点区段!$A:$A=D441)*(三跨两临近重点区段!$F:$F="现存区段"),0))),"")</f>
        <v/>
      </c>
      <c r="X441" s="232" t="str">
        <f t="array" ref="X441">IFERROR(IF(INDEX(三跨两临近重点区段!$F:$F,MATCH(1,(MONTH(三跨两临近重点区段!$H:$H)=8)*(三跨两临近重点区段!$A:$A=D441),0))="已取消","已取消",INDEX(三跨两临近重点区段!$I:$I,MATCH(1,(MONTH(三跨两临近重点区段!$H:$H)=8)*(三跨两临近重点区段!$A:$A=D441)*(三跨两临近重点区段!$F:$F="现存区段"),0))),"")</f>
        <v/>
      </c>
      <c r="Y441" s="268" t="str">
        <f t="array" ref="Y441">IFERROR(IF(INDEX(三跨两临近重点区段!$F:$F,MATCH(1,(MONTH(三跨两临近重点区段!$H:$H)=9)*(三跨两临近重点区段!$A:$A=D441),0))="已取消","已取消",INDEX(三跨两临近重点区段!$H:$H,MATCH(1,(MONTH(三跨两临近重点区段!$H:$H)=9)*(三跨两临近重点区段!$A:$A=D441)*(三跨两临近重点区段!$F:$F="现存区段"),0))),"")</f>
        <v/>
      </c>
      <c r="Z441" s="232" t="str">
        <f t="array" ref="Z441">IFERROR(IF(INDEX(三跨两临近重点区段!$F:$F,MATCH(1,(MONTH(三跨两临近重点区段!$H:$H)=9)*(三跨两临近重点区段!$A:$A=D441),0))="已取消","已取消",INDEX(三跨两临近重点区段!$I:$I,MATCH(1,(MONTH(三跨两临近重点区段!$H:$H)=9)*(三跨两临近重点区段!$A:$A=D441)*(三跨两临近重点区段!$F:$F="现存区段"),0))),"")</f>
        <v/>
      </c>
      <c r="AA441" s="268" t="str">
        <f t="array" ref="AA441">IFERROR(IF(INDEX(三跨两临近重点区段!$F:$F,MATCH(1,(MONTH(三跨两临近重点区段!$H:$H)=10)*(三跨两临近重点区段!$A:$A=D441),0))="已取消","已取消",INDEX(三跨两临近重点区段!$H:$H,MATCH(1,(MONTH(三跨两临近重点区段!$H:$H)=10)*(三跨两临近重点区段!$A:$A=D441)*(三跨两临近重点区段!$F:$F="现存区段"),0))),"")</f>
        <v/>
      </c>
      <c r="AB441" s="72" t="str">
        <f t="array" ref="AB441">IFERROR(IF(INDEX(三跨两临近重点区段!$F:$F,MATCH(1,(MONTH(三跨两临近重点区段!$H:$H)=10)*(三跨两临近重点区段!$A:$A=D441),0))="已取消","已取消",INDEX(三跨两临近重点区段!$I:$I,MATCH(1,(MONTH(三跨两临近重点区段!$H:$H)=10)*(三跨两临近重点区段!$A:$A=D441)*(三跨两临近重点区段!$F:$F="现存区段"),0))),"")</f>
        <v/>
      </c>
      <c r="AC441" s="284" t="str">
        <f t="array" ref="AC441">IFERROR(IF(INDEX(三跨两临近重点区段!$F:$F,MATCH(1,(MONTH(三跨两临近重点区段!$H:$H)=11)*(三跨两临近重点区段!$A:$A=D441),0))="已取消","已取消",INDEX(三跨两临近重点区段!$H:$H,MATCH(1,(MONTH(三跨两临近重点区段!$H:$H)=11)*(三跨两临近重点区段!$A:$A=D441)*(三跨两临近重点区段!$F:$F="现存区段"),0))),"")</f>
        <v/>
      </c>
      <c r="AD441" s="72" t="str">
        <f t="array" ref="AD441">IFERROR(IF(INDEX(三跨两临近重点区段!$F:$F,MATCH(1,(MONTH(三跨两临近重点区段!$H:$H)=11)*(三跨两临近重点区段!$A:$A=D441),0))="已取消","已取消",INDEX(三跨两临近重点区段!$I:$I,MATCH(1,(MONTH(三跨两临近重点区段!$H:$H)=11)*(三跨两临近重点区段!$A:$A=D441)*(三跨两临近重点区段!$F:$F="现存区段"),0))),"")</f>
        <v/>
      </c>
      <c r="AE441" s="284" t="str">
        <f t="array" ref="AE441">IFERROR(IF(INDEX(三跨两临近重点区段!$F:$F,MATCH(1,(MONTH(三跨两临近重点区段!$H:$H)=12)*(三跨两临近重点区段!$A:$A=D441),0))="已取消","已取消",INDEX(三跨两临近重点区段!$H:$H,MATCH(1,(MONTH(三跨两临近重点区段!$H:$H)=12)*(三跨两临近重点区段!$A:$A=D441)*(三跨两临近重点区段!$F:$F="现存区段"),0))),"")</f>
        <v/>
      </c>
      <c r="AF441" s="72" t="str">
        <f t="array" ref="AF441">IFERROR(IF(INDEX(三跨两临近重点区段!$F:$F,MATCH(1,(MONTH(三跨两临近重点区段!$H:$H)=12)*(三跨两临近重点区段!$A:$A=D441),0))="已取消","已取消",INDEX(三跨两临近重点区段!$I:$I,MATCH(1,(MONTH(三跨两临近重点区段!$H:$H)=12)*(三跨两临近重点区段!$A:$A=D441)*(三跨两临近重点区段!$F:$F="现存区段"),0))),"")</f>
        <v/>
      </c>
      <c r="AH441" t="e">
        <f t="array" ref="AH441">INDEX(三跨两临近重点区段!$G:$G,MATCH(D441,三跨两临近重点区段!$A:$A,0))</f>
        <v>#N/A</v>
      </c>
    </row>
    <row r="442" ht="14.25" spans="1:34">
      <c r="A442" s="263" t="s">
        <v>363</v>
      </c>
      <c r="B442" s="264" t="s">
        <v>2811</v>
      </c>
      <c r="C442" s="263" t="s">
        <v>2756</v>
      </c>
      <c r="D442" s="263" t="s">
        <v>2814</v>
      </c>
      <c r="E442" s="265" t="s">
        <v>2449</v>
      </c>
      <c r="F442" s="264" t="s">
        <v>125</v>
      </c>
      <c r="G442" s="263" t="s">
        <v>2452</v>
      </c>
      <c r="H442" s="263" t="s">
        <v>1481</v>
      </c>
      <c r="I442" s="288"/>
      <c r="J442" s="196"/>
      <c r="K442" s="196"/>
      <c r="L442" s="196"/>
      <c r="M442" s="270"/>
      <c r="N442" s="270"/>
      <c r="O442" s="33"/>
      <c r="P442" s="107"/>
      <c r="Q442" s="279"/>
      <c r="R442" s="279"/>
      <c r="S442" s="278">
        <v>45462</v>
      </c>
      <c r="T442" s="279" t="s">
        <v>2117</v>
      </c>
      <c r="U442" s="268" t="str">
        <f t="array" ref="U442">IFERROR(IF(INDEX(三跨两临近重点区段!$F:$F,MATCH(1,(MONTH(三跨两临近重点区段!$H:$H)=7)*(三跨两临近重点区段!$A:$A=D442),0))="已取消","已取消",INDEX(三跨两临近重点区段!$H:$H,MATCH(1,(MONTH(三跨两临近重点区段!$H:$H)=7)*(三跨两临近重点区段!$A:$A=D442)*(三跨两临近重点区段!$F:$F="现存区段"),0))),"")</f>
        <v/>
      </c>
      <c r="V442" s="232" t="str">
        <f t="array" ref="V442">IFERROR(IF(INDEX(三跨两临近重点区段!$F:$F,MATCH(1,(MONTH(三跨两临近重点区段!$H:$H)=7)*(三跨两临近重点区段!$A:$A=D442),0))="已取消","已取消",INDEX(三跨两临近重点区段!$I:$I,MATCH(1,(MONTH(三跨两临近重点区段!$H:$H)=7)*(三跨两临近重点区段!$A:$A=D442)*(三跨两临近重点区段!$F:$F="现存区段"),0))),"")</f>
        <v/>
      </c>
      <c r="W442" s="268" t="str">
        <f t="array" ref="W442">IFERROR(IF(INDEX(三跨两临近重点区段!$F:$F,MATCH(1,(MONTH(三跨两临近重点区段!$H:$H)=8)*(三跨两临近重点区段!$A:$A=D442),0))="已取消","已取消",INDEX(三跨两临近重点区段!$H:$H,MATCH(1,(MONTH(三跨两临近重点区段!$H:$H)=8)*(三跨两临近重点区段!$A:$A=D442)*(三跨两临近重点区段!$F:$F="现存区段"),0))),"")</f>
        <v/>
      </c>
      <c r="X442" s="232" t="str">
        <f t="array" ref="X442">IFERROR(IF(INDEX(三跨两临近重点区段!$F:$F,MATCH(1,(MONTH(三跨两临近重点区段!$H:$H)=8)*(三跨两临近重点区段!$A:$A=D442),0))="已取消","已取消",INDEX(三跨两临近重点区段!$I:$I,MATCH(1,(MONTH(三跨两临近重点区段!$H:$H)=8)*(三跨两临近重点区段!$A:$A=D442)*(三跨两临近重点区段!$F:$F="现存区段"),0))),"")</f>
        <v/>
      </c>
      <c r="Y442" s="268" t="str">
        <f t="array" ref="Y442">IFERROR(IF(INDEX(三跨两临近重点区段!$F:$F,MATCH(1,(MONTH(三跨两临近重点区段!$H:$H)=9)*(三跨两临近重点区段!$A:$A=D442),0))="已取消","已取消",INDEX(三跨两临近重点区段!$H:$H,MATCH(1,(MONTH(三跨两临近重点区段!$H:$H)=9)*(三跨两临近重点区段!$A:$A=D442)*(三跨两临近重点区段!$F:$F="现存区段"),0))),"")</f>
        <v/>
      </c>
      <c r="Z442" s="232" t="str">
        <f t="array" ref="Z442">IFERROR(IF(INDEX(三跨两临近重点区段!$F:$F,MATCH(1,(MONTH(三跨两临近重点区段!$H:$H)=9)*(三跨两临近重点区段!$A:$A=D442),0))="已取消","已取消",INDEX(三跨两临近重点区段!$I:$I,MATCH(1,(MONTH(三跨两临近重点区段!$H:$H)=9)*(三跨两临近重点区段!$A:$A=D442)*(三跨两临近重点区段!$F:$F="现存区段"),0))),"")</f>
        <v/>
      </c>
      <c r="AA442" s="268" t="str">
        <f t="array" ref="AA442">IFERROR(IF(INDEX(三跨两临近重点区段!$F:$F,MATCH(1,(MONTH(三跨两临近重点区段!$H:$H)=10)*(三跨两临近重点区段!$A:$A=D442),0))="已取消","已取消",INDEX(三跨两临近重点区段!$H:$H,MATCH(1,(MONTH(三跨两临近重点区段!$H:$H)=10)*(三跨两临近重点区段!$A:$A=D442)*(三跨两临近重点区段!$F:$F="现存区段"),0))),"")</f>
        <v/>
      </c>
      <c r="AB442" s="72" t="str">
        <f t="array" ref="AB442">IFERROR(IF(INDEX(三跨两临近重点区段!$F:$F,MATCH(1,(MONTH(三跨两临近重点区段!$H:$H)=10)*(三跨两临近重点区段!$A:$A=D442),0))="已取消","已取消",INDEX(三跨两临近重点区段!$I:$I,MATCH(1,(MONTH(三跨两临近重点区段!$H:$H)=10)*(三跨两临近重点区段!$A:$A=D442)*(三跨两临近重点区段!$F:$F="现存区段"),0))),"")</f>
        <v/>
      </c>
      <c r="AC442" s="284" t="str">
        <f t="array" ref="AC442">IFERROR(IF(INDEX(三跨两临近重点区段!$F:$F,MATCH(1,(MONTH(三跨两临近重点区段!$H:$H)=11)*(三跨两临近重点区段!$A:$A=D442),0))="已取消","已取消",INDEX(三跨两临近重点区段!$H:$H,MATCH(1,(MONTH(三跨两临近重点区段!$H:$H)=11)*(三跨两临近重点区段!$A:$A=D442)*(三跨两临近重点区段!$F:$F="现存区段"),0))),"")</f>
        <v/>
      </c>
      <c r="AD442" s="72" t="str">
        <f t="array" ref="AD442">IFERROR(IF(INDEX(三跨两临近重点区段!$F:$F,MATCH(1,(MONTH(三跨两临近重点区段!$H:$H)=11)*(三跨两临近重点区段!$A:$A=D442),0))="已取消","已取消",INDEX(三跨两临近重点区段!$I:$I,MATCH(1,(MONTH(三跨两临近重点区段!$H:$H)=11)*(三跨两临近重点区段!$A:$A=D442)*(三跨两临近重点区段!$F:$F="现存区段"),0))),"")</f>
        <v/>
      </c>
      <c r="AE442" s="284" t="str">
        <f t="array" ref="AE442">IFERROR(IF(INDEX(三跨两临近重点区段!$F:$F,MATCH(1,(MONTH(三跨两临近重点区段!$H:$H)=12)*(三跨两临近重点区段!$A:$A=D442),0))="已取消","已取消",INDEX(三跨两临近重点区段!$H:$H,MATCH(1,(MONTH(三跨两临近重点区段!$H:$H)=12)*(三跨两临近重点区段!$A:$A=D442)*(三跨两临近重点区段!$F:$F="现存区段"),0))),"")</f>
        <v/>
      </c>
      <c r="AF442" s="72" t="str">
        <f t="array" ref="AF442">IFERROR(IF(INDEX(三跨两临近重点区段!$F:$F,MATCH(1,(MONTH(三跨两临近重点区段!$H:$H)=12)*(三跨两临近重点区段!$A:$A=D442),0))="已取消","已取消",INDEX(三跨两临近重点区段!$I:$I,MATCH(1,(MONTH(三跨两临近重点区段!$H:$H)=12)*(三跨两临近重点区段!$A:$A=D442)*(三跨两临近重点区段!$F:$F="现存区段"),0))),"")</f>
        <v/>
      </c>
      <c r="AH442" t="e">
        <f t="array" ref="AH442">INDEX(三跨两临近重点区段!$G:$G,MATCH(D442,三跨两临近重点区段!$A:$A,0))</f>
        <v>#N/A</v>
      </c>
    </row>
    <row r="443" ht="14.25" spans="1:34">
      <c r="A443" s="263" t="s">
        <v>363</v>
      </c>
      <c r="B443" s="264" t="s">
        <v>2811</v>
      </c>
      <c r="C443" s="263" t="s">
        <v>2428</v>
      </c>
      <c r="D443" s="263" t="s">
        <v>2815</v>
      </c>
      <c r="E443" s="265" t="s">
        <v>2449</v>
      </c>
      <c r="F443" s="264" t="s">
        <v>125</v>
      </c>
      <c r="G443" s="263" t="s">
        <v>2452</v>
      </c>
      <c r="H443" s="263" t="s">
        <v>1481</v>
      </c>
      <c r="I443" s="288"/>
      <c r="J443" s="196"/>
      <c r="K443" s="196"/>
      <c r="L443" s="196"/>
      <c r="M443" s="270"/>
      <c r="N443" s="270"/>
      <c r="O443" s="33"/>
      <c r="P443" s="107"/>
      <c r="Q443" s="279"/>
      <c r="R443" s="279"/>
      <c r="S443" s="278">
        <v>45462</v>
      </c>
      <c r="T443" s="279" t="s">
        <v>2117</v>
      </c>
      <c r="U443" s="268" t="str">
        <f t="array" ref="U443">IFERROR(IF(INDEX(三跨两临近重点区段!$F:$F,MATCH(1,(MONTH(三跨两临近重点区段!$H:$H)=7)*(三跨两临近重点区段!$A:$A=D443),0))="已取消","已取消",INDEX(三跨两临近重点区段!$H:$H,MATCH(1,(MONTH(三跨两临近重点区段!$H:$H)=7)*(三跨两临近重点区段!$A:$A=D443)*(三跨两临近重点区段!$F:$F="现存区段"),0))),"")</f>
        <v/>
      </c>
      <c r="V443" s="232" t="str">
        <f t="array" ref="V443">IFERROR(IF(INDEX(三跨两临近重点区段!$F:$F,MATCH(1,(MONTH(三跨两临近重点区段!$H:$H)=7)*(三跨两临近重点区段!$A:$A=D443),0))="已取消","已取消",INDEX(三跨两临近重点区段!$I:$I,MATCH(1,(MONTH(三跨两临近重点区段!$H:$H)=7)*(三跨两临近重点区段!$A:$A=D443)*(三跨两临近重点区段!$F:$F="现存区段"),0))),"")</f>
        <v/>
      </c>
      <c r="W443" s="268" t="str">
        <f t="array" ref="W443">IFERROR(IF(INDEX(三跨两临近重点区段!$F:$F,MATCH(1,(MONTH(三跨两临近重点区段!$H:$H)=8)*(三跨两临近重点区段!$A:$A=D443),0))="已取消","已取消",INDEX(三跨两临近重点区段!$H:$H,MATCH(1,(MONTH(三跨两临近重点区段!$H:$H)=8)*(三跨两临近重点区段!$A:$A=D443)*(三跨两临近重点区段!$F:$F="现存区段"),0))),"")</f>
        <v/>
      </c>
      <c r="X443" s="232" t="str">
        <f t="array" ref="X443">IFERROR(IF(INDEX(三跨两临近重点区段!$F:$F,MATCH(1,(MONTH(三跨两临近重点区段!$H:$H)=8)*(三跨两临近重点区段!$A:$A=D443),0))="已取消","已取消",INDEX(三跨两临近重点区段!$I:$I,MATCH(1,(MONTH(三跨两临近重点区段!$H:$H)=8)*(三跨两临近重点区段!$A:$A=D443)*(三跨两临近重点区段!$F:$F="现存区段"),0))),"")</f>
        <v/>
      </c>
      <c r="Y443" s="268" t="str">
        <f t="array" ref="Y443">IFERROR(IF(INDEX(三跨两临近重点区段!$F:$F,MATCH(1,(MONTH(三跨两临近重点区段!$H:$H)=9)*(三跨两临近重点区段!$A:$A=D443),0))="已取消","已取消",INDEX(三跨两临近重点区段!$H:$H,MATCH(1,(MONTH(三跨两临近重点区段!$H:$H)=9)*(三跨两临近重点区段!$A:$A=D443)*(三跨两临近重点区段!$F:$F="现存区段"),0))),"")</f>
        <v/>
      </c>
      <c r="Z443" s="232" t="str">
        <f t="array" ref="Z443">IFERROR(IF(INDEX(三跨两临近重点区段!$F:$F,MATCH(1,(MONTH(三跨两临近重点区段!$H:$H)=9)*(三跨两临近重点区段!$A:$A=D443),0))="已取消","已取消",INDEX(三跨两临近重点区段!$I:$I,MATCH(1,(MONTH(三跨两临近重点区段!$H:$H)=9)*(三跨两临近重点区段!$A:$A=D443)*(三跨两临近重点区段!$F:$F="现存区段"),0))),"")</f>
        <v/>
      </c>
      <c r="AA443" s="268" t="str">
        <f t="array" ref="AA443">IFERROR(IF(INDEX(三跨两临近重点区段!$F:$F,MATCH(1,(MONTH(三跨两临近重点区段!$H:$H)=10)*(三跨两临近重点区段!$A:$A=D443),0))="已取消","已取消",INDEX(三跨两临近重点区段!$H:$H,MATCH(1,(MONTH(三跨两临近重点区段!$H:$H)=10)*(三跨两临近重点区段!$A:$A=D443)*(三跨两临近重点区段!$F:$F="现存区段"),0))),"")</f>
        <v/>
      </c>
      <c r="AB443" s="72" t="str">
        <f t="array" ref="AB443">IFERROR(IF(INDEX(三跨两临近重点区段!$F:$F,MATCH(1,(MONTH(三跨两临近重点区段!$H:$H)=10)*(三跨两临近重点区段!$A:$A=D443),0))="已取消","已取消",INDEX(三跨两临近重点区段!$I:$I,MATCH(1,(MONTH(三跨两临近重点区段!$H:$H)=10)*(三跨两临近重点区段!$A:$A=D443)*(三跨两临近重点区段!$F:$F="现存区段"),0))),"")</f>
        <v/>
      </c>
      <c r="AC443" s="284" t="str">
        <f t="array" ref="AC443">IFERROR(IF(INDEX(三跨两临近重点区段!$F:$F,MATCH(1,(MONTH(三跨两临近重点区段!$H:$H)=11)*(三跨两临近重点区段!$A:$A=D443),0))="已取消","已取消",INDEX(三跨两临近重点区段!$H:$H,MATCH(1,(MONTH(三跨两临近重点区段!$H:$H)=11)*(三跨两临近重点区段!$A:$A=D443)*(三跨两临近重点区段!$F:$F="现存区段"),0))),"")</f>
        <v/>
      </c>
      <c r="AD443" s="72" t="str">
        <f t="array" ref="AD443">IFERROR(IF(INDEX(三跨两临近重点区段!$F:$F,MATCH(1,(MONTH(三跨两临近重点区段!$H:$H)=11)*(三跨两临近重点区段!$A:$A=D443),0))="已取消","已取消",INDEX(三跨两临近重点区段!$I:$I,MATCH(1,(MONTH(三跨两临近重点区段!$H:$H)=11)*(三跨两临近重点区段!$A:$A=D443)*(三跨两临近重点区段!$F:$F="现存区段"),0))),"")</f>
        <v/>
      </c>
      <c r="AE443" s="284" t="str">
        <f t="array" ref="AE443">IFERROR(IF(INDEX(三跨两临近重点区段!$F:$F,MATCH(1,(MONTH(三跨两临近重点区段!$H:$H)=12)*(三跨两临近重点区段!$A:$A=D443),0))="已取消","已取消",INDEX(三跨两临近重点区段!$H:$H,MATCH(1,(MONTH(三跨两临近重点区段!$H:$H)=12)*(三跨两临近重点区段!$A:$A=D443)*(三跨两临近重点区段!$F:$F="现存区段"),0))),"")</f>
        <v/>
      </c>
      <c r="AF443" s="72" t="str">
        <f t="array" ref="AF443">IFERROR(IF(INDEX(三跨两临近重点区段!$F:$F,MATCH(1,(MONTH(三跨两临近重点区段!$H:$H)=12)*(三跨两临近重点区段!$A:$A=D443),0))="已取消","已取消",INDEX(三跨两临近重点区段!$I:$I,MATCH(1,(MONTH(三跨两临近重点区段!$H:$H)=12)*(三跨两临近重点区段!$A:$A=D443)*(三跨两临近重点区段!$F:$F="现存区段"),0))),"")</f>
        <v/>
      </c>
      <c r="AH443" t="e">
        <f t="array" ref="AH443">INDEX(三跨两临近重点区段!$G:$G,MATCH(D443,三跨两临近重点区段!$A:$A,0))</f>
        <v>#N/A</v>
      </c>
    </row>
    <row r="444" ht="14.25" spans="1:34">
      <c r="A444" s="263" t="s">
        <v>363</v>
      </c>
      <c r="B444" s="264" t="s">
        <v>2816</v>
      </c>
      <c r="C444" s="263" t="s">
        <v>2152</v>
      </c>
      <c r="D444" s="263" t="s">
        <v>2817</v>
      </c>
      <c r="E444" s="265" t="s">
        <v>2449</v>
      </c>
      <c r="F444" s="264" t="s">
        <v>125</v>
      </c>
      <c r="G444" s="263" t="s">
        <v>2452</v>
      </c>
      <c r="H444" s="263" t="s">
        <v>1462</v>
      </c>
      <c r="I444" s="288"/>
      <c r="J444" s="196"/>
      <c r="K444" s="196"/>
      <c r="L444" s="196"/>
      <c r="M444" s="270"/>
      <c r="N444" s="270"/>
      <c r="O444" s="33"/>
      <c r="P444" s="107"/>
      <c r="Q444" s="279"/>
      <c r="R444" s="279"/>
      <c r="S444" s="278">
        <v>45462</v>
      </c>
      <c r="T444" s="279" t="s">
        <v>2117</v>
      </c>
      <c r="U444" s="268" t="str">
        <f t="array" ref="U444">IFERROR(IF(INDEX(三跨两临近重点区段!$F:$F,MATCH(1,(MONTH(三跨两临近重点区段!$H:$H)=7)*(三跨两临近重点区段!$A:$A=D444),0))="已取消","已取消",INDEX(三跨两临近重点区段!$H:$H,MATCH(1,(MONTH(三跨两临近重点区段!$H:$H)=7)*(三跨两临近重点区段!$A:$A=D444)*(三跨两临近重点区段!$F:$F="现存区段"),0))),"")</f>
        <v/>
      </c>
      <c r="V444" s="232" t="str">
        <f t="array" ref="V444">IFERROR(IF(INDEX(三跨两临近重点区段!$F:$F,MATCH(1,(MONTH(三跨两临近重点区段!$H:$H)=7)*(三跨两临近重点区段!$A:$A=D444),0))="已取消","已取消",INDEX(三跨两临近重点区段!$I:$I,MATCH(1,(MONTH(三跨两临近重点区段!$H:$H)=7)*(三跨两临近重点区段!$A:$A=D444)*(三跨两临近重点区段!$F:$F="现存区段"),0))),"")</f>
        <v/>
      </c>
      <c r="W444" s="268" t="str">
        <f t="array" ref="W444">IFERROR(IF(INDEX(三跨两临近重点区段!$F:$F,MATCH(1,(MONTH(三跨两临近重点区段!$H:$H)=8)*(三跨两临近重点区段!$A:$A=D444),0))="已取消","已取消",INDEX(三跨两临近重点区段!$H:$H,MATCH(1,(MONTH(三跨两临近重点区段!$H:$H)=8)*(三跨两临近重点区段!$A:$A=D444)*(三跨两临近重点区段!$F:$F="现存区段"),0))),"")</f>
        <v/>
      </c>
      <c r="X444" s="232" t="str">
        <f t="array" ref="X444">IFERROR(IF(INDEX(三跨两临近重点区段!$F:$F,MATCH(1,(MONTH(三跨两临近重点区段!$H:$H)=8)*(三跨两临近重点区段!$A:$A=D444),0))="已取消","已取消",INDEX(三跨两临近重点区段!$I:$I,MATCH(1,(MONTH(三跨两临近重点区段!$H:$H)=8)*(三跨两临近重点区段!$A:$A=D444)*(三跨两临近重点区段!$F:$F="现存区段"),0))),"")</f>
        <v/>
      </c>
      <c r="Y444" s="268" t="str">
        <f t="array" ref="Y444">IFERROR(IF(INDEX(三跨两临近重点区段!$F:$F,MATCH(1,(MONTH(三跨两临近重点区段!$H:$H)=9)*(三跨两临近重点区段!$A:$A=D444),0))="已取消","已取消",INDEX(三跨两临近重点区段!$H:$H,MATCH(1,(MONTH(三跨两临近重点区段!$H:$H)=9)*(三跨两临近重点区段!$A:$A=D444)*(三跨两临近重点区段!$F:$F="现存区段"),0))),"")</f>
        <v/>
      </c>
      <c r="Z444" s="232" t="str">
        <f t="array" ref="Z444">IFERROR(IF(INDEX(三跨两临近重点区段!$F:$F,MATCH(1,(MONTH(三跨两临近重点区段!$H:$H)=9)*(三跨两临近重点区段!$A:$A=D444),0))="已取消","已取消",INDEX(三跨两临近重点区段!$I:$I,MATCH(1,(MONTH(三跨两临近重点区段!$H:$H)=9)*(三跨两临近重点区段!$A:$A=D444)*(三跨两临近重点区段!$F:$F="现存区段"),0))),"")</f>
        <v/>
      </c>
      <c r="AA444" s="268" t="str">
        <f t="array" ref="AA444">IFERROR(IF(INDEX(三跨两临近重点区段!$F:$F,MATCH(1,(MONTH(三跨两临近重点区段!$H:$H)=10)*(三跨两临近重点区段!$A:$A=D444),0))="已取消","已取消",INDEX(三跨两临近重点区段!$H:$H,MATCH(1,(MONTH(三跨两临近重点区段!$H:$H)=10)*(三跨两临近重点区段!$A:$A=D444)*(三跨两临近重点区段!$F:$F="现存区段"),0))),"")</f>
        <v/>
      </c>
      <c r="AB444" s="72" t="str">
        <f t="array" ref="AB444">IFERROR(IF(INDEX(三跨两临近重点区段!$F:$F,MATCH(1,(MONTH(三跨两临近重点区段!$H:$H)=10)*(三跨两临近重点区段!$A:$A=D444),0))="已取消","已取消",INDEX(三跨两临近重点区段!$I:$I,MATCH(1,(MONTH(三跨两临近重点区段!$H:$H)=10)*(三跨两临近重点区段!$A:$A=D444)*(三跨两临近重点区段!$F:$F="现存区段"),0))),"")</f>
        <v/>
      </c>
      <c r="AC444" s="284" t="str">
        <f t="array" ref="AC444">IFERROR(IF(INDEX(三跨两临近重点区段!$F:$F,MATCH(1,(MONTH(三跨两临近重点区段!$H:$H)=11)*(三跨两临近重点区段!$A:$A=D444),0))="已取消","已取消",INDEX(三跨两临近重点区段!$H:$H,MATCH(1,(MONTH(三跨两临近重点区段!$H:$H)=11)*(三跨两临近重点区段!$A:$A=D444)*(三跨两临近重点区段!$F:$F="现存区段"),0))),"")</f>
        <v/>
      </c>
      <c r="AD444" s="72" t="str">
        <f t="array" ref="AD444">IFERROR(IF(INDEX(三跨两临近重点区段!$F:$F,MATCH(1,(MONTH(三跨两临近重点区段!$H:$H)=11)*(三跨两临近重点区段!$A:$A=D444),0))="已取消","已取消",INDEX(三跨两临近重点区段!$I:$I,MATCH(1,(MONTH(三跨两临近重点区段!$H:$H)=11)*(三跨两临近重点区段!$A:$A=D444)*(三跨两临近重点区段!$F:$F="现存区段"),0))),"")</f>
        <v/>
      </c>
      <c r="AE444" s="284" t="str">
        <f t="array" ref="AE444">IFERROR(IF(INDEX(三跨两临近重点区段!$F:$F,MATCH(1,(MONTH(三跨两临近重点区段!$H:$H)=12)*(三跨两临近重点区段!$A:$A=D444),0))="已取消","已取消",INDEX(三跨两临近重点区段!$H:$H,MATCH(1,(MONTH(三跨两临近重点区段!$H:$H)=12)*(三跨两临近重点区段!$A:$A=D444)*(三跨两临近重点区段!$F:$F="现存区段"),0))),"")</f>
        <v/>
      </c>
      <c r="AF444" s="72" t="str">
        <f t="array" ref="AF444">IFERROR(IF(INDEX(三跨两临近重点区段!$F:$F,MATCH(1,(MONTH(三跨两临近重点区段!$H:$H)=12)*(三跨两临近重点区段!$A:$A=D444),0))="已取消","已取消",INDEX(三跨两临近重点区段!$I:$I,MATCH(1,(MONTH(三跨两临近重点区段!$H:$H)=12)*(三跨两临近重点区段!$A:$A=D444)*(三跨两临近重点区段!$F:$F="现存区段"),0))),"")</f>
        <v/>
      </c>
      <c r="AH444" t="e">
        <f t="array" ref="AH444">INDEX(三跨两临近重点区段!$G:$G,MATCH(D444,三跨两临近重点区段!$A:$A,0))</f>
        <v>#N/A</v>
      </c>
    </row>
    <row r="445" ht="14.25" spans="1:34">
      <c r="A445" s="263" t="s">
        <v>363</v>
      </c>
      <c r="B445" s="264" t="s">
        <v>2816</v>
      </c>
      <c r="C445" s="263" t="s">
        <v>2431</v>
      </c>
      <c r="D445" s="263" t="s">
        <v>2818</v>
      </c>
      <c r="E445" s="265" t="s">
        <v>2449</v>
      </c>
      <c r="F445" s="264" t="s">
        <v>125</v>
      </c>
      <c r="G445" s="263" t="s">
        <v>2452</v>
      </c>
      <c r="H445" s="263" t="s">
        <v>1462</v>
      </c>
      <c r="I445" s="288"/>
      <c r="J445" s="196"/>
      <c r="K445" s="196"/>
      <c r="L445" s="196"/>
      <c r="M445" s="270"/>
      <c r="N445" s="270"/>
      <c r="O445" s="33"/>
      <c r="P445" s="107"/>
      <c r="Q445" s="279"/>
      <c r="R445" s="279"/>
      <c r="S445" s="278">
        <v>45462</v>
      </c>
      <c r="T445" s="279" t="s">
        <v>2117</v>
      </c>
      <c r="U445" s="268" t="str">
        <f t="array" ref="U445">IFERROR(IF(INDEX(三跨两临近重点区段!$F:$F,MATCH(1,(MONTH(三跨两临近重点区段!$H:$H)=7)*(三跨两临近重点区段!$A:$A=D445),0))="已取消","已取消",INDEX(三跨两临近重点区段!$H:$H,MATCH(1,(MONTH(三跨两临近重点区段!$H:$H)=7)*(三跨两临近重点区段!$A:$A=D445)*(三跨两临近重点区段!$F:$F="现存区段"),0))),"")</f>
        <v/>
      </c>
      <c r="V445" s="232" t="str">
        <f t="array" ref="V445">IFERROR(IF(INDEX(三跨两临近重点区段!$F:$F,MATCH(1,(MONTH(三跨两临近重点区段!$H:$H)=7)*(三跨两临近重点区段!$A:$A=D445),0))="已取消","已取消",INDEX(三跨两临近重点区段!$I:$I,MATCH(1,(MONTH(三跨两临近重点区段!$H:$H)=7)*(三跨两临近重点区段!$A:$A=D445)*(三跨两临近重点区段!$F:$F="现存区段"),0))),"")</f>
        <v/>
      </c>
      <c r="W445" s="268" t="str">
        <f t="array" ref="W445">IFERROR(IF(INDEX(三跨两临近重点区段!$F:$F,MATCH(1,(MONTH(三跨两临近重点区段!$H:$H)=8)*(三跨两临近重点区段!$A:$A=D445),0))="已取消","已取消",INDEX(三跨两临近重点区段!$H:$H,MATCH(1,(MONTH(三跨两临近重点区段!$H:$H)=8)*(三跨两临近重点区段!$A:$A=D445)*(三跨两临近重点区段!$F:$F="现存区段"),0))),"")</f>
        <v/>
      </c>
      <c r="X445" s="232" t="str">
        <f t="array" ref="X445">IFERROR(IF(INDEX(三跨两临近重点区段!$F:$F,MATCH(1,(MONTH(三跨两临近重点区段!$H:$H)=8)*(三跨两临近重点区段!$A:$A=D445),0))="已取消","已取消",INDEX(三跨两临近重点区段!$I:$I,MATCH(1,(MONTH(三跨两临近重点区段!$H:$H)=8)*(三跨两临近重点区段!$A:$A=D445)*(三跨两临近重点区段!$F:$F="现存区段"),0))),"")</f>
        <v/>
      </c>
      <c r="Y445" s="268" t="str">
        <f t="array" ref="Y445">IFERROR(IF(INDEX(三跨两临近重点区段!$F:$F,MATCH(1,(MONTH(三跨两临近重点区段!$H:$H)=9)*(三跨两临近重点区段!$A:$A=D445),0))="已取消","已取消",INDEX(三跨两临近重点区段!$H:$H,MATCH(1,(MONTH(三跨两临近重点区段!$H:$H)=9)*(三跨两临近重点区段!$A:$A=D445)*(三跨两临近重点区段!$F:$F="现存区段"),0))),"")</f>
        <v/>
      </c>
      <c r="Z445" s="232" t="str">
        <f t="array" ref="Z445">IFERROR(IF(INDEX(三跨两临近重点区段!$F:$F,MATCH(1,(MONTH(三跨两临近重点区段!$H:$H)=9)*(三跨两临近重点区段!$A:$A=D445),0))="已取消","已取消",INDEX(三跨两临近重点区段!$I:$I,MATCH(1,(MONTH(三跨两临近重点区段!$H:$H)=9)*(三跨两临近重点区段!$A:$A=D445)*(三跨两临近重点区段!$F:$F="现存区段"),0))),"")</f>
        <v/>
      </c>
      <c r="AA445" s="268" t="str">
        <f t="array" ref="AA445">IFERROR(IF(INDEX(三跨两临近重点区段!$F:$F,MATCH(1,(MONTH(三跨两临近重点区段!$H:$H)=10)*(三跨两临近重点区段!$A:$A=D445),0))="已取消","已取消",INDEX(三跨两临近重点区段!$H:$H,MATCH(1,(MONTH(三跨两临近重点区段!$H:$H)=10)*(三跨两临近重点区段!$A:$A=D445)*(三跨两临近重点区段!$F:$F="现存区段"),0))),"")</f>
        <v/>
      </c>
      <c r="AB445" s="72" t="str">
        <f t="array" ref="AB445">IFERROR(IF(INDEX(三跨两临近重点区段!$F:$F,MATCH(1,(MONTH(三跨两临近重点区段!$H:$H)=10)*(三跨两临近重点区段!$A:$A=D445),0))="已取消","已取消",INDEX(三跨两临近重点区段!$I:$I,MATCH(1,(MONTH(三跨两临近重点区段!$H:$H)=10)*(三跨两临近重点区段!$A:$A=D445)*(三跨两临近重点区段!$F:$F="现存区段"),0))),"")</f>
        <v/>
      </c>
      <c r="AC445" s="284" t="str">
        <f t="array" ref="AC445">IFERROR(IF(INDEX(三跨两临近重点区段!$F:$F,MATCH(1,(MONTH(三跨两临近重点区段!$H:$H)=11)*(三跨两临近重点区段!$A:$A=D445),0))="已取消","已取消",INDEX(三跨两临近重点区段!$H:$H,MATCH(1,(MONTH(三跨两临近重点区段!$H:$H)=11)*(三跨两临近重点区段!$A:$A=D445)*(三跨两临近重点区段!$F:$F="现存区段"),0))),"")</f>
        <v/>
      </c>
      <c r="AD445" s="72" t="str">
        <f t="array" ref="AD445">IFERROR(IF(INDEX(三跨两临近重点区段!$F:$F,MATCH(1,(MONTH(三跨两临近重点区段!$H:$H)=11)*(三跨两临近重点区段!$A:$A=D445),0))="已取消","已取消",INDEX(三跨两临近重点区段!$I:$I,MATCH(1,(MONTH(三跨两临近重点区段!$H:$H)=11)*(三跨两临近重点区段!$A:$A=D445)*(三跨两临近重点区段!$F:$F="现存区段"),0))),"")</f>
        <v/>
      </c>
      <c r="AE445" s="284" t="str">
        <f t="array" ref="AE445">IFERROR(IF(INDEX(三跨两临近重点区段!$F:$F,MATCH(1,(MONTH(三跨两临近重点区段!$H:$H)=12)*(三跨两临近重点区段!$A:$A=D445),0))="已取消","已取消",INDEX(三跨两临近重点区段!$H:$H,MATCH(1,(MONTH(三跨两临近重点区段!$H:$H)=12)*(三跨两临近重点区段!$A:$A=D445)*(三跨两临近重点区段!$F:$F="现存区段"),0))),"")</f>
        <v/>
      </c>
      <c r="AF445" s="72" t="str">
        <f t="array" ref="AF445">IFERROR(IF(INDEX(三跨两临近重点区段!$F:$F,MATCH(1,(MONTH(三跨两临近重点区段!$H:$H)=12)*(三跨两临近重点区段!$A:$A=D445),0))="已取消","已取消",INDEX(三跨两临近重点区段!$I:$I,MATCH(1,(MONTH(三跨两临近重点区段!$H:$H)=12)*(三跨两临近重点区段!$A:$A=D445)*(三跨两临近重点区段!$F:$F="现存区段"),0))),"")</f>
        <v/>
      </c>
      <c r="AH445" t="e">
        <f t="array" ref="AH445">INDEX(三跨两临近重点区段!$G:$G,MATCH(D445,三跨两临近重点区段!$A:$A,0))</f>
        <v>#N/A</v>
      </c>
    </row>
    <row r="446" ht="14.25" spans="1:34">
      <c r="A446" s="263" t="s">
        <v>363</v>
      </c>
      <c r="B446" s="264" t="s">
        <v>2816</v>
      </c>
      <c r="C446" s="263" t="s">
        <v>2120</v>
      </c>
      <c r="D446" s="263" t="s">
        <v>2819</v>
      </c>
      <c r="E446" s="265" t="s">
        <v>2449</v>
      </c>
      <c r="F446" s="264" t="s">
        <v>125</v>
      </c>
      <c r="G446" s="263" t="s">
        <v>2452</v>
      </c>
      <c r="H446" s="263" t="s">
        <v>1462</v>
      </c>
      <c r="I446" s="288"/>
      <c r="J446" s="196"/>
      <c r="K446" s="196"/>
      <c r="L446" s="196"/>
      <c r="M446" s="270"/>
      <c r="N446" s="270"/>
      <c r="O446" s="33"/>
      <c r="P446" s="107"/>
      <c r="Q446" s="279"/>
      <c r="R446" s="279"/>
      <c r="S446" s="278">
        <v>45462</v>
      </c>
      <c r="T446" s="279" t="s">
        <v>2117</v>
      </c>
      <c r="U446" s="268" t="str">
        <f t="array" ref="U446">IFERROR(IF(INDEX(三跨两临近重点区段!$F:$F,MATCH(1,(MONTH(三跨两临近重点区段!$H:$H)=7)*(三跨两临近重点区段!$A:$A=D446),0))="已取消","已取消",INDEX(三跨两临近重点区段!$H:$H,MATCH(1,(MONTH(三跨两临近重点区段!$H:$H)=7)*(三跨两临近重点区段!$A:$A=D446)*(三跨两临近重点区段!$F:$F="现存区段"),0))),"")</f>
        <v/>
      </c>
      <c r="V446" s="232" t="str">
        <f t="array" ref="V446">IFERROR(IF(INDEX(三跨两临近重点区段!$F:$F,MATCH(1,(MONTH(三跨两临近重点区段!$H:$H)=7)*(三跨两临近重点区段!$A:$A=D446),0))="已取消","已取消",INDEX(三跨两临近重点区段!$I:$I,MATCH(1,(MONTH(三跨两临近重点区段!$H:$H)=7)*(三跨两临近重点区段!$A:$A=D446)*(三跨两临近重点区段!$F:$F="现存区段"),0))),"")</f>
        <v/>
      </c>
      <c r="W446" s="268" t="str">
        <f t="array" ref="W446">IFERROR(IF(INDEX(三跨两临近重点区段!$F:$F,MATCH(1,(MONTH(三跨两临近重点区段!$H:$H)=8)*(三跨两临近重点区段!$A:$A=D446),0))="已取消","已取消",INDEX(三跨两临近重点区段!$H:$H,MATCH(1,(MONTH(三跨两临近重点区段!$H:$H)=8)*(三跨两临近重点区段!$A:$A=D446)*(三跨两临近重点区段!$F:$F="现存区段"),0))),"")</f>
        <v/>
      </c>
      <c r="X446" s="232" t="str">
        <f t="array" ref="X446">IFERROR(IF(INDEX(三跨两临近重点区段!$F:$F,MATCH(1,(MONTH(三跨两临近重点区段!$H:$H)=8)*(三跨两临近重点区段!$A:$A=D446),0))="已取消","已取消",INDEX(三跨两临近重点区段!$I:$I,MATCH(1,(MONTH(三跨两临近重点区段!$H:$H)=8)*(三跨两临近重点区段!$A:$A=D446)*(三跨两临近重点区段!$F:$F="现存区段"),0))),"")</f>
        <v/>
      </c>
      <c r="Y446" s="268" t="str">
        <f t="array" ref="Y446">IFERROR(IF(INDEX(三跨两临近重点区段!$F:$F,MATCH(1,(MONTH(三跨两临近重点区段!$H:$H)=9)*(三跨两临近重点区段!$A:$A=D446),0))="已取消","已取消",INDEX(三跨两临近重点区段!$H:$H,MATCH(1,(MONTH(三跨两临近重点区段!$H:$H)=9)*(三跨两临近重点区段!$A:$A=D446)*(三跨两临近重点区段!$F:$F="现存区段"),0))),"")</f>
        <v/>
      </c>
      <c r="Z446" s="232" t="str">
        <f t="array" ref="Z446">IFERROR(IF(INDEX(三跨两临近重点区段!$F:$F,MATCH(1,(MONTH(三跨两临近重点区段!$H:$H)=9)*(三跨两临近重点区段!$A:$A=D446),0))="已取消","已取消",INDEX(三跨两临近重点区段!$I:$I,MATCH(1,(MONTH(三跨两临近重点区段!$H:$H)=9)*(三跨两临近重点区段!$A:$A=D446)*(三跨两临近重点区段!$F:$F="现存区段"),0))),"")</f>
        <v/>
      </c>
      <c r="AA446" s="268" t="str">
        <f t="array" ref="AA446">IFERROR(IF(INDEX(三跨两临近重点区段!$F:$F,MATCH(1,(MONTH(三跨两临近重点区段!$H:$H)=10)*(三跨两临近重点区段!$A:$A=D446),0))="已取消","已取消",INDEX(三跨两临近重点区段!$H:$H,MATCH(1,(MONTH(三跨两临近重点区段!$H:$H)=10)*(三跨两临近重点区段!$A:$A=D446)*(三跨两临近重点区段!$F:$F="现存区段"),0))),"")</f>
        <v/>
      </c>
      <c r="AB446" s="72" t="str">
        <f t="array" ref="AB446">IFERROR(IF(INDEX(三跨两临近重点区段!$F:$F,MATCH(1,(MONTH(三跨两临近重点区段!$H:$H)=10)*(三跨两临近重点区段!$A:$A=D446),0))="已取消","已取消",INDEX(三跨两临近重点区段!$I:$I,MATCH(1,(MONTH(三跨两临近重点区段!$H:$H)=10)*(三跨两临近重点区段!$A:$A=D446)*(三跨两临近重点区段!$F:$F="现存区段"),0))),"")</f>
        <v/>
      </c>
      <c r="AC446" s="284" t="str">
        <f t="array" ref="AC446">IFERROR(IF(INDEX(三跨两临近重点区段!$F:$F,MATCH(1,(MONTH(三跨两临近重点区段!$H:$H)=11)*(三跨两临近重点区段!$A:$A=D446),0))="已取消","已取消",INDEX(三跨两临近重点区段!$H:$H,MATCH(1,(MONTH(三跨两临近重点区段!$H:$H)=11)*(三跨两临近重点区段!$A:$A=D446)*(三跨两临近重点区段!$F:$F="现存区段"),0))),"")</f>
        <v/>
      </c>
      <c r="AD446" s="72" t="str">
        <f t="array" ref="AD446">IFERROR(IF(INDEX(三跨两临近重点区段!$F:$F,MATCH(1,(MONTH(三跨两临近重点区段!$H:$H)=11)*(三跨两临近重点区段!$A:$A=D446),0))="已取消","已取消",INDEX(三跨两临近重点区段!$I:$I,MATCH(1,(MONTH(三跨两临近重点区段!$H:$H)=11)*(三跨两临近重点区段!$A:$A=D446)*(三跨两临近重点区段!$F:$F="现存区段"),0))),"")</f>
        <v/>
      </c>
      <c r="AE446" s="284" t="str">
        <f t="array" ref="AE446">IFERROR(IF(INDEX(三跨两临近重点区段!$F:$F,MATCH(1,(MONTH(三跨两临近重点区段!$H:$H)=12)*(三跨两临近重点区段!$A:$A=D446),0))="已取消","已取消",INDEX(三跨两临近重点区段!$H:$H,MATCH(1,(MONTH(三跨两临近重点区段!$H:$H)=12)*(三跨两临近重点区段!$A:$A=D446)*(三跨两临近重点区段!$F:$F="现存区段"),0))),"")</f>
        <v/>
      </c>
      <c r="AF446" s="72" t="str">
        <f t="array" ref="AF446">IFERROR(IF(INDEX(三跨两临近重点区段!$F:$F,MATCH(1,(MONTH(三跨两临近重点区段!$H:$H)=12)*(三跨两临近重点区段!$A:$A=D446),0))="已取消","已取消",INDEX(三跨两临近重点区段!$I:$I,MATCH(1,(MONTH(三跨两临近重点区段!$H:$H)=12)*(三跨两临近重点区段!$A:$A=D446)*(三跨两临近重点区段!$F:$F="现存区段"),0))),"")</f>
        <v/>
      </c>
      <c r="AH446" t="e">
        <f t="array" ref="AH446">INDEX(三跨两临近重点区段!$G:$G,MATCH(D446,三跨两临近重点区段!$A:$A,0))</f>
        <v>#N/A</v>
      </c>
    </row>
    <row r="447" ht="14.25" spans="1:34">
      <c r="A447" s="263" t="s">
        <v>363</v>
      </c>
      <c r="B447" s="264" t="s">
        <v>2816</v>
      </c>
      <c r="C447" s="263" t="s">
        <v>2135</v>
      </c>
      <c r="D447" s="263" t="s">
        <v>2820</v>
      </c>
      <c r="E447" s="265" t="s">
        <v>2449</v>
      </c>
      <c r="F447" s="264" t="s">
        <v>125</v>
      </c>
      <c r="G447" s="263" t="s">
        <v>2452</v>
      </c>
      <c r="H447" s="263" t="s">
        <v>1462</v>
      </c>
      <c r="I447" s="288"/>
      <c r="J447" s="196"/>
      <c r="K447" s="196"/>
      <c r="L447" s="196"/>
      <c r="M447" s="270"/>
      <c r="N447" s="270"/>
      <c r="O447" s="33"/>
      <c r="P447" s="107"/>
      <c r="Q447" s="279"/>
      <c r="R447" s="279"/>
      <c r="S447" s="278">
        <v>45462</v>
      </c>
      <c r="T447" s="279" t="s">
        <v>2117</v>
      </c>
      <c r="U447" s="268" t="str">
        <f t="array" ref="U447">IFERROR(IF(INDEX(三跨两临近重点区段!$F:$F,MATCH(1,(MONTH(三跨两临近重点区段!$H:$H)=7)*(三跨两临近重点区段!$A:$A=D447),0))="已取消","已取消",INDEX(三跨两临近重点区段!$H:$H,MATCH(1,(MONTH(三跨两临近重点区段!$H:$H)=7)*(三跨两临近重点区段!$A:$A=D447)*(三跨两临近重点区段!$F:$F="现存区段"),0))),"")</f>
        <v/>
      </c>
      <c r="V447" s="232" t="str">
        <f t="array" ref="V447">IFERROR(IF(INDEX(三跨两临近重点区段!$F:$F,MATCH(1,(MONTH(三跨两临近重点区段!$H:$H)=7)*(三跨两临近重点区段!$A:$A=D447),0))="已取消","已取消",INDEX(三跨两临近重点区段!$I:$I,MATCH(1,(MONTH(三跨两临近重点区段!$H:$H)=7)*(三跨两临近重点区段!$A:$A=D447)*(三跨两临近重点区段!$F:$F="现存区段"),0))),"")</f>
        <v/>
      </c>
      <c r="W447" s="268" t="str">
        <f t="array" ref="W447">IFERROR(IF(INDEX(三跨两临近重点区段!$F:$F,MATCH(1,(MONTH(三跨两临近重点区段!$H:$H)=8)*(三跨两临近重点区段!$A:$A=D447),0))="已取消","已取消",INDEX(三跨两临近重点区段!$H:$H,MATCH(1,(MONTH(三跨两临近重点区段!$H:$H)=8)*(三跨两临近重点区段!$A:$A=D447)*(三跨两临近重点区段!$F:$F="现存区段"),0))),"")</f>
        <v/>
      </c>
      <c r="X447" s="232" t="str">
        <f t="array" ref="X447">IFERROR(IF(INDEX(三跨两临近重点区段!$F:$F,MATCH(1,(MONTH(三跨两临近重点区段!$H:$H)=8)*(三跨两临近重点区段!$A:$A=D447),0))="已取消","已取消",INDEX(三跨两临近重点区段!$I:$I,MATCH(1,(MONTH(三跨两临近重点区段!$H:$H)=8)*(三跨两临近重点区段!$A:$A=D447)*(三跨两临近重点区段!$F:$F="现存区段"),0))),"")</f>
        <v/>
      </c>
      <c r="Y447" s="268" t="str">
        <f t="array" ref="Y447">IFERROR(IF(INDEX(三跨两临近重点区段!$F:$F,MATCH(1,(MONTH(三跨两临近重点区段!$H:$H)=9)*(三跨两临近重点区段!$A:$A=D447),0))="已取消","已取消",INDEX(三跨两临近重点区段!$H:$H,MATCH(1,(MONTH(三跨两临近重点区段!$H:$H)=9)*(三跨两临近重点区段!$A:$A=D447)*(三跨两临近重点区段!$F:$F="现存区段"),0))),"")</f>
        <v/>
      </c>
      <c r="Z447" s="232" t="str">
        <f t="array" ref="Z447">IFERROR(IF(INDEX(三跨两临近重点区段!$F:$F,MATCH(1,(MONTH(三跨两临近重点区段!$H:$H)=9)*(三跨两临近重点区段!$A:$A=D447),0))="已取消","已取消",INDEX(三跨两临近重点区段!$I:$I,MATCH(1,(MONTH(三跨两临近重点区段!$H:$H)=9)*(三跨两临近重点区段!$A:$A=D447)*(三跨两临近重点区段!$F:$F="现存区段"),0))),"")</f>
        <v/>
      </c>
      <c r="AA447" s="268" t="str">
        <f t="array" ref="AA447">IFERROR(IF(INDEX(三跨两临近重点区段!$F:$F,MATCH(1,(MONTH(三跨两临近重点区段!$H:$H)=10)*(三跨两临近重点区段!$A:$A=D447),0))="已取消","已取消",INDEX(三跨两临近重点区段!$H:$H,MATCH(1,(MONTH(三跨两临近重点区段!$H:$H)=10)*(三跨两临近重点区段!$A:$A=D447)*(三跨两临近重点区段!$F:$F="现存区段"),0))),"")</f>
        <v/>
      </c>
      <c r="AB447" s="72" t="str">
        <f t="array" ref="AB447">IFERROR(IF(INDEX(三跨两临近重点区段!$F:$F,MATCH(1,(MONTH(三跨两临近重点区段!$H:$H)=10)*(三跨两临近重点区段!$A:$A=D447),0))="已取消","已取消",INDEX(三跨两临近重点区段!$I:$I,MATCH(1,(MONTH(三跨两临近重点区段!$H:$H)=10)*(三跨两临近重点区段!$A:$A=D447)*(三跨两临近重点区段!$F:$F="现存区段"),0))),"")</f>
        <v/>
      </c>
      <c r="AC447" s="284" t="str">
        <f t="array" ref="AC447">IFERROR(IF(INDEX(三跨两临近重点区段!$F:$F,MATCH(1,(MONTH(三跨两临近重点区段!$H:$H)=11)*(三跨两临近重点区段!$A:$A=D447),0))="已取消","已取消",INDEX(三跨两临近重点区段!$H:$H,MATCH(1,(MONTH(三跨两临近重点区段!$H:$H)=11)*(三跨两临近重点区段!$A:$A=D447)*(三跨两临近重点区段!$F:$F="现存区段"),0))),"")</f>
        <v/>
      </c>
      <c r="AD447" s="72" t="str">
        <f t="array" ref="AD447">IFERROR(IF(INDEX(三跨两临近重点区段!$F:$F,MATCH(1,(MONTH(三跨两临近重点区段!$H:$H)=11)*(三跨两临近重点区段!$A:$A=D447),0))="已取消","已取消",INDEX(三跨两临近重点区段!$I:$I,MATCH(1,(MONTH(三跨两临近重点区段!$H:$H)=11)*(三跨两临近重点区段!$A:$A=D447)*(三跨两临近重点区段!$F:$F="现存区段"),0))),"")</f>
        <v/>
      </c>
      <c r="AE447" s="284" t="str">
        <f t="array" ref="AE447">IFERROR(IF(INDEX(三跨两临近重点区段!$F:$F,MATCH(1,(MONTH(三跨两临近重点区段!$H:$H)=12)*(三跨两临近重点区段!$A:$A=D447),0))="已取消","已取消",INDEX(三跨两临近重点区段!$H:$H,MATCH(1,(MONTH(三跨两临近重点区段!$H:$H)=12)*(三跨两临近重点区段!$A:$A=D447)*(三跨两临近重点区段!$F:$F="现存区段"),0))),"")</f>
        <v/>
      </c>
      <c r="AF447" s="72" t="str">
        <f t="array" ref="AF447">IFERROR(IF(INDEX(三跨两临近重点区段!$F:$F,MATCH(1,(MONTH(三跨两临近重点区段!$H:$H)=12)*(三跨两临近重点区段!$A:$A=D447),0))="已取消","已取消",INDEX(三跨两临近重点区段!$I:$I,MATCH(1,(MONTH(三跨两临近重点区段!$H:$H)=12)*(三跨两临近重点区段!$A:$A=D447)*(三跨两临近重点区段!$F:$F="现存区段"),0))),"")</f>
        <v/>
      </c>
      <c r="AH447" t="e">
        <f t="array" ref="AH447">INDEX(三跨两临近重点区段!$G:$G,MATCH(D447,三跨两临近重点区段!$A:$A,0))</f>
        <v>#N/A</v>
      </c>
    </row>
    <row r="448" ht="14.25" spans="1:34">
      <c r="A448" s="263" t="s">
        <v>363</v>
      </c>
      <c r="B448" s="264" t="s">
        <v>2816</v>
      </c>
      <c r="C448" s="263" t="s">
        <v>2509</v>
      </c>
      <c r="D448" s="263" t="s">
        <v>2821</v>
      </c>
      <c r="E448" s="265" t="s">
        <v>2449</v>
      </c>
      <c r="F448" s="264" t="s">
        <v>125</v>
      </c>
      <c r="G448" s="263" t="s">
        <v>2452</v>
      </c>
      <c r="H448" s="263" t="s">
        <v>1462</v>
      </c>
      <c r="I448" s="288"/>
      <c r="J448" s="196"/>
      <c r="K448" s="196"/>
      <c r="L448" s="196"/>
      <c r="M448" s="270"/>
      <c r="N448" s="270"/>
      <c r="O448" s="33"/>
      <c r="P448" s="107"/>
      <c r="Q448" s="279"/>
      <c r="R448" s="279"/>
      <c r="S448" s="278">
        <v>45462</v>
      </c>
      <c r="T448" s="279" t="s">
        <v>2117</v>
      </c>
      <c r="U448" s="268" t="str">
        <f t="array" ref="U448">IFERROR(IF(INDEX(三跨两临近重点区段!$F:$F,MATCH(1,(MONTH(三跨两临近重点区段!$H:$H)=7)*(三跨两临近重点区段!$A:$A=D448),0))="已取消","已取消",INDEX(三跨两临近重点区段!$H:$H,MATCH(1,(MONTH(三跨两临近重点区段!$H:$H)=7)*(三跨两临近重点区段!$A:$A=D448)*(三跨两临近重点区段!$F:$F="现存区段"),0))),"")</f>
        <v/>
      </c>
      <c r="V448" s="232" t="str">
        <f t="array" ref="V448">IFERROR(IF(INDEX(三跨两临近重点区段!$F:$F,MATCH(1,(MONTH(三跨两临近重点区段!$H:$H)=7)*(三跨两临近重点区段!$A:$A=D448),0))="已取消","已取消",INDEX(三跨两临近重点区段!$I:$I,MATCH(1,(MONTH(三跨两临近重点区段!$H:$H)=7)*(三跨两临近重点区段!$A:$A=D448)*(三跨两临近重点区段!$F:$F="现存区段"),0))),"")</f>
        <v/>
      </c>
      <c r="W448" s="268" t="str">
        <f t="array" ref="W448">IFERROR(IF(INDEX(三跨两临近重点区段!$F:$F,MATCH(1,(MONTH(三跨两临近重点区段!$H:$H)=8)*(三跨两临近重点区段!$A:$A=D448),0))="已取消","已取消",INDEX(三跨两临近重点区段!$H:$H,MATCH(1,(MONTH(三跨两临近重点区段!$H:$H)=8)*(三跨两临近重点区段!$A:$A=D448)*(三跨两临近重点区段!$F:$F="现存区段"),0))),"")</f>
        <v/>
      </c>
      <c r="X448" s="232" t="str">
        <f t="array" ref="X448">IFERROR(IF(INDEX(三跨两临近重点区段!$F:$F,MATCH(1,(MONTH(三跨两临近重点区段!$H:$H)=8)*(三跨两临近重点区段!$A:$A=D448),0))="已取消","已取消",INDEX(三跨两临近重点区段!$I:$I,MATCH(1,(MONTH(三跨两临近重点区段!$H:$H)=8)*(三跨两临近重点区段!$A:$A=D448)*(三跨两临近重点区段!$F:$F="现存区段"),0))),"")</f>
        <v/>
      </c>
      <c r="Y448" s="268" t="str">
        <f t="array" ref="Y448">IFERROR(IF(INDEX(三跨两临近重点区段!$F:$F,MATCH(1,(MONTH(三跨两临近重点区段!$H:$H)=9)*(三跨两临近重点区段!$A:$A=D448),0))="已取消","已取消",INDEX(三跨两临近重点区段!$H:$H,MATCH(1,(MONTH(三跨两临近重点区段!$H:$H)=9)*(三跨两临近重点区段!$A:$A=D448)*(三跨两临近重点区段!$F:$F="现存区段"),0))),"")</f>
        <v/>
      </c>
      <c r="Z448" s="232" t="str">
        <f t="array" ref="Z448">IFERROR(IF(INDEX(三跨两临近重点区段!$F:$F,MATCH(1,(MONTH(三跨两临近重点区段!$H:$H)=9)*(三跨两临近重点区段!$A:$A=D448),0))="已取消","已取消",INDEX(三跨两临近重点区段!$I:$I,MATCH(1,(MONTH(三跨两临近重点区段!$H:$H)=9)*(三跨两临近重点区段!$A:$A=D448)*(三跨两临近重点区段!$F:$F="现存区段"),0))),"")</f>
        <v/>
      </c>
      <c r="AA448" s="268" t="str">
        <f t="array" ref="AA448">IFERROR(IF(INDEX(三跨两临近重点区段!$F:$F,MATCH(1,(MONTH(三跨两临近重点区段!$H:$H)=10)*(三跨两临近重点区段!$A:$A=D448),0))="已取消","已取消",INDEX(三跨两临近重点区段!$H:$H,MATCH(1,(MONTH(三跨两临近重点区段!$H:$H)=10)*(三跨两临近重点区段!$A:$A=D448)*(三跨两临近重点区段!$F:$F="现存区段"),0))),"")</f>
        <v/>
      </c>
      <c r="AB448" s="72" t="str">
        <f t="array" ref="AB448">IFERROR(IF(INDEX(三跨两临近重点区段!$F:$F,MATCH(1,(MONTH(三跨两临近重点区段!$H:$H)=10)*(三跨两临近重点区段!$A:$A=D448),0))="已取消","已取消",INDEX(三跨两临近重点区段!$I:$I,MATCH(1,(MONTH(三跨两临近重点区段!$H:$H)=10)*(三跨两临近重点区段!$A:$A=D448)*(三跨两临近重点区段!$F:$F="现存区段"),0))),"")</f>
        <v/>
      </c>
      <c r="AC448" s="284" t="str">
        <f t="array" ref="AC448">IFERROR(IF(INDEX(三跨两临近重点区段!$F:$F,MATCH(1,(MONTH(三跨两临近重点区段!$H:$H)=11)*(三跨两临近重点区段!$A:$A=D448),0))="已取消","已取消",INDEX(三跨两临近重点区段!$H:$H,MATCH(1,(MONTH(三跨两临近重点区段!$H:$H)=11)*(三跨两临近重点区段!$A:$A=D448)*(三跨两临近重点区段!$F:$F="现存区段"),0))),"")</f>
        <v/>
      </c>
      <c r="AD448" s="72" t="str">
        <f t="array" ref="AD448">IFERROR(IF(INDEX(三跨两临近重点区段!$F:$F,MATCH(1,(MONTH(三跨两临近重点区段!$H:$H)=11)*(三跨两临近重点区段!$A:$A=D448),0))="已取消","已取消",INDEX(三跨两临近重点区段!$I:$I,MATCH(1,(MONTH(三跨两临近重点区段!$H:$H)=11)*(三跨两临近重点区段!$A:$A=D448)*(三跨两临近重点区段!$F:$F="现存区段"),0))),"")</f>
        <v/>
      </c>
      <c r="AE448" s="284" t="str">
        <f t="array" ref="AE448">IFERROR(IF(INDEX(三跨两临近重点区段!$F:$F,MATCH(1,(MONTH(三跨两临近重点区段!$H:$H)=12)*(三跨两临近重点区段!$A:$A=D448),0))="已取消","已取消",INDEX(三跨两临近重点区段!$H:$H,MATCH(1,(MONTH(三跨两临近重点区段!$H:$H)=12)*(三跨两临近重点区段!$A:$A=D448)*(三跨两临近重点区段!$F:$F="现存区段"),0))),"")</f>
        <v/>
      </c>
      <c r="AF448" s="72" t="str">
        <f t="array" ref="AF448">IFERROR(IF(INDEX(三跨两临近重点区段!$F:$F,MATCH(1,(MONTH(三跨两临近重点区段!$H:$H)=12)*(三跨两临近重点区段!$A:$A=D448),0))="已取消","已取消",INDEX(三跨两临近重点区段!$I:$I,MATCH(1,(MONTH(三跨两临近重点区段!$H:$H)=12)*(三跨两临近重点区段!$A:$A=D448)*(三跨两临近重点区段!$F:$F="现存区段"),0))),"")</f>
        <v/>
      </c>
      <c r="AH448" t="e">
        <f t="array" ref="AH448">INDEX(三跨两临近重点区段!$G:$G,MATCH(D448,三跨两临近重点区段!$A:$A,0))</f>
        <v>#N/A</v>
      </c>
    </row>
    <row r="449" ht="14.25" spans="1:34">
      <c r="A449" s="263" t="s">
        <v>363</v>
      </c>
      <c r="B449" s="264" t="s">
        <v>2816</v>
      </c>
      <c r="C449" s="263" t="s">
        <v>2509</v>
      </c>
      <c r="D449" s="263" t="s">
        <v>2822</v>
      </c>
      <c r="E449" s="265" t="s">
        <v>2449</v>
      </c>
      <c r="F449" s="264" t="s">
        <v>125</v>
      </c>
      <c r="G449" s="263" t="s">
        <v>2452</v>
      </c>
      <c r="H449" s="263" t="s">
        <v>1462</v>
      </c>
      <c r="I449" s="288"/>
      <c r="J449" s="196"/>
      <c r="K449" s="196"/>
      <c r="L449" s="196"/>
      <c r="M449" s="270"/>
      <c r="N449" s="270"/>
      <c r="O449" s="33"/>
      <c r="P449" s="107"/>
      <c r="Q449" s="279"/>
      <c r="R449" s="279"/>
      <c r="S449" s="278">
        <v>45462</v>
      </c>
      <c r="T449" s="279" t="s">
        <v>2117</v>
      </c>
      <c r="U449" s="268" t="str">
        <f t="array" ref="U449">IFERROR(IF(INDEX(三跨两临近重点区段!$F:$F,MATCH(1,(MONTH(三跨两临近重点区段!$H:$H)=7)*(三跨两临近重点区段!$A:$A=D449),0))="已取消","已取消",INDEX(三跨两临近重点区段!$H:$H,MATCH(1,(MONTH(三跨两临近重点区段!$H:$H)=7)*(三跨两临近重点区段!$A:$A=D449)*(三跨两临近重点区段!$F:$F="现存区段"),0))),"")</f>
        <v/>
      </c>
      <c r="V449" s="232" t="str">
        <f t="array" ref="V449">IFERROR(IF(INDEX(三跨两临近重点区段!$F:$F,MATCH(1,(MONTH(三跨两临近重点区段!$H:$H)=7)*(三跨两临近重点区段!$A:$A=D449),0))="已取消","已取消",INDEX(三跨两临近重点区段!$I:$I,MATCH(1,(MONTH(三跨两临近重点区段!$H:$H)=7)*(三跨两临近重点区段!$A:$A=D449)*(三跨两临近重点区段!$F:$F="现存区段"),0))),"")</f>
        <v/>
      </c>
      <c r="W449" s="268" t="str">
        <f t="array" ref="W449">IFERROR(IF(INDEX(三跨两临近重点区段!$F:$F,MATCH(1,(MONTH(三跨两临近重点区段!$H:$H)=8)*(三跨两临近重点区段!$A:$A=D449),0))="已取消","已取消",INDEX(三跨两临近重点区段!$H:$H,MATCH(1,(MONTH(三跨两临近重点区段!$H:$H)=8)*(三跨两临近重点区段!$A:$A=D449)*(三跨两临近重点区段!$F:$F="现存区段"),0))),"")</f>
        <v/>
      </c>
      <c r="X449" s="232" t="str">
        <f t="array" ref="X449">IFERROR(IF(INDEX(三跨两临近重点区段!$F:$F,MATCH(1,(MONTH(三跨两临近重点区段!$H:$H)=8)*(三跨两临近重点区段!$A:$A=D449),0))="已取消","已取消",INDEX(三跨两临近重点区段!$I:$I,MATCH(1,(MONTH(三跨两临近重点区段!$H:$H)=8)*(三跨两临近重点区段!$A:$A=D449)*(三跨两临近重点区段!$F:$F="现存区段"),0))),"")</f>
        <v/>
      </c>
      <c r="Y449" s="268" t="str">
        <f t="array" ref="Y449">IFERROR(IF(INDEX(三跨两临近重点区段!$F:$F,MATCH(1,(MONTH(三跨两临近重点区段!$H:$H)=9)*(三跨两临近重点区段!$A:$A=D449),0))="已取消","已取消",INDEX(三跨两临近重点区段!$H:$H,MATCH(1,(MONTH(三跨两临近重点区段!$H:$H)=9)*(三跨两临近重点区段!$A:$A=D449)*(三跨两临近重点区段!$F:$F="现存区段"),0))),"")</f>
        <v/>
      </c>
      <c r="Z449" s="232" t="str">
        <f t="array" ref="Z449">IFERROR(IF(INDEX(三跨两临近重点区段!$F:$F,MATCH(1,(MONTH(三跨两临近重点区段!$H:$H)=9)*(三跨两临近重点区段!$A:$A=D449),0))="已取消","已取消",INDEX(三跨两临近重点区段!$I:$I,MATCH(1,(MONTH(三跨两临近重点区段!$H:$H)=9)*(三跨两临近重点区段!$A:$A=D449)*(三跨两临近重点区段!$F:$F="现存区段"),0))),"")</f>
        <v/>
      </c>
      <c r="AA449" s="268" t="str">
        <f t="array" ref="AA449">IFERROR(IF(INDEX(三跨两临近重点区段!$F:$F,MATCH(1,(MONTH(三跨两临近重点区段!$H:$H)=10)*(三跨两临近重点区段!$A:$A=D449),0))="已取消","已取消",INDEX(三跨两临近重点区段!$H:$H,MATCH(1,(MONTH(三跨两临近重点区段!$H:$H)=10)*(三跨两临近重点区段!$A:$A=D449)*(三跨两临近重点区段!$F:$F="现存区段"),0))),"")</f>
        <v/>
      </c>
      <c r="AB449" s="72" t="str">
        <f t="array" ref="AB449">IFERROR(IF(INDEX(三跨两临近重点区段!$F:$F,MATCH(1,(MONTH(三跨两临近重点区段!$H:$H)=10)*(三跨两临近重点区段!$A:$A=D449),0))="已取消","已取消",INDEX(三跨两临近重点区段!$I:$I,MATCH(1,(MONTH(三跨两临近重点区段!$H:$H)=10)*(三跨两临近重点区段!$A:$A=D449)*(三跨两临近重点区段!$F:$F="现存区段"),0))),"")</f>
        <v/>
      </c>
      <c r="AC449" s="284" t="str">
        <f t="array" ref="AC449">IFERROR(IF(INDEX(三跨两临近重点区段!$F:$F,MATCH(1,(MONTH(三跨两临近重点区段!$H:$H)=11)*(三跨两临近重点区段!$A:$A=D449),0))="已取消","已取消",INDEX(三跨两临近重点区段!$H:$H,MATCH(1,(MONTH(三跨两临近重点区段!$H:$H)=11)*(三跨两临近重点区段!$A:$A=D449)*(三跨两临近重点区段!$F:$F="现存区段"),0))),"")</f>
        <v/>
      </c>
      <c r="AD449" s="72" t="str">
        <f t="array" ref="AD449">IFERROR(IF(INDEX(三跨两临近重点区段!$F:$F,MATCH(1,(MONTH(三跨两临近重点区段!$H:$H)=11)*(三跨两临近重点区段!$A:$A=D449),0))="已取消","已取消",INDEX(三跨两临近重点区段!$I:$I,MATCH(1,(MONTH(三跨两临近重点区段!$H:$H)=11)*(三跨两临近重点区段!$A:$A=D449)*(三跨两临近重点区段!$F:$F="现存区段"),0))),"")</f>
        <v/>
      </c>
      <c r="AE449" s="284" t="str">
        <f t="array" ref="AE449">IFERROR(IF(INDEX(三跨两临近重点区段!$F:$F,MATCH(1,(MONTH(三跨两临近重点区段!$H:$H)=12)*(三跨两临近重点区段!$A:$A=D449),0))="已取消","已取消",INDEX(三跨两临近重点区段!$H:$H,MATCH(1,(MONTH(三跨两临近重点区段!$H:$H)=12)*(三跨两临近重点区段!$A:$A=D449)*(三跨两临近重点区段!$F:$F="现存区段"),0))),"")</f>
        <v/>
      </c>
      <c r="AF449" s="72" t="str">
        <f t="array" ref="AF449">IFERROR(IF(INDEX(三跨两临近重点区段!$F:$F,MATCH(1,(MONTH(三跨两临近重点区段!$H:$H)=12)*(三跨两临近重点区段!$A:$A=D449),0))="已取消","已取消",INDEX(三跨两临近重点区段!$I:$I,MATCH(1,(MONTH(三跨两临近重点区段!$H:$H)=12)*(三跨两临近重点区段!$A:$A=D449)*(三跨两临近重点区段!$F:$F="现存区段"),0))),"")</f>
        <v/>
      </c>
      <c r="AH449" t="e">
        <f t="array" ref="AH449">INDEX(三跨两临近重点区段!$G:$G,MATCH(D449,三跨两临近重点区段!$A:$A,0))</f>
        <v>#N/A</v>
      </c>
    </row>
    <row r="450" ht="14.25" spans="1:34">
      <c r="A450" s="263" t="s">
        <v>119</v>
      </c>
      <c r="B450" s="264" t="s">
        <v>2816</v>
      </c>
      <c r="C450" s="263" t="s">
        <v>2177</v>
      </c>
      <c r="D450" s="263" t="s">
        <v>2823</v>
      </c>
      <c r="E450" s="265" t="s">
        <v>2449</v>
      </c>
      <c r="F450" s="264" t="s">
        <v>125</v>
      </c>
      <c r="G450" s="263" t="s">
        <v>2452</v>
      </c>
      <c r="H450" s="263" t="s">
        <v>1462</v>
      </c>
      <c r="I450" s="288"/>
      <c r="J450" s="196"/>
      <c r="K450" s="196"/>
      <c r="L450" s="196"/>
      <c r="M450" s="270"/>
      <c r="N450" s="270"/>
      <c r="O450" s="33"/>
      <c r="P450" s="107"/>
      <c r="Q450" s="279"/>
      <c r="R450" s="279"/>
      <c r="S450" s="278">
        <v>45462</v>
      </c>
      <c r="T450" s="279" t="s">
        <v>2117</v>
      </c>
      <c r="U450" s="268" t="str">
        <f t="array" ref="U450">IFERROR(IF(INDEX(三跨两临近重点区段!$F:$F,MATCH(1,(MONTH(三跨两临近重点区段!$H:$H)=7)*(三跨两临近重点区段!$A:$A=D450),0))="已取消","已取消",INDEX(三跨两临近重点区段!$H:$H,MATCH(1,(MONTH(三跨两临近重点区段!$H:$H)=7)*(三跨两临近重点区段!$A:$A=D450)*(三跨两临近重点区段!$F:$F="现存区段"),0))),"")</f>
        <v/>
      </c>
      <c r="V450" s="232" t="str">
        <f t="array" ref="V450">IFERROR(IF(INDEX(三跨两临近重点区段!$F:$F,MATCH(1,(MONTH(三跨两临近重点区段!$H:$H)=7)*(三跨两临近重点区段!$A:$A=D450),0))="已取消","已取消",INDEX(三跨两临近重点区段!$I:$I,MATCH(1,(MONTH(三跨两临近重点区段!$H:$H)=7)*(三跨两临近重点区段!$A:$A=D450)*(三跨两临近重点区段!$F:$F="现存区段"),0))),"")</f>
        <v/>
      </c>
      <c r="W450" s="268" t="str">
        <f t="array" ref="W450">IFERROR(IF(INDEX(三跨两临近重点区段!$F:$F,MATCH(1,(MONTH(三跨两临近重点区段!$H:$H)=8)*(三跨两临近重点区段!$A:$A=D450),0))="已取消","已取消",INDEX(三跨两临近重点区段!$H:$H,MATCH(1,(MONTH(三跨两临近重点区段!$H:$H)=8)*(三跨两临近重点区段!$A:$A=D450)*(三跨两临近重点区段!$F:$F="现存区段"),0))),"")</f>
        <v/>
      </c>
      <c r="X450" s="232" t="str">
        <f t="array" ref="X450">IFERROR(IF(INDEX(三跨两临近重点区段!$F:$F,MATCH(1,(MONTH(三跨两临近重点区段!$H:$H)=8)*(三跨两临近重点区段!$A:$A=D450),0))="已取消","已取消",INDEX(三跨两临近重点区段!$I:$I,MATCH(1,(MONTH(三跨两临近重点区段!$H:$H)=8)*(三跨两临近重点区段!$A:$A=D450)*(三跨两临近重点区段!$F:$F="现存区段"),0))),"")</f>
        <v/>
      </c>
      <c r="Y450" s="268" t="str">
        <f t="array" ref="Y450">IFERROR(IF(INDEX(三跨两临近重点区段!$F:$F,MATCH(1,(MONTH(三跨两临近重点区段!$H:$H)=9)*(三跨两临近重点区段!$A:$A=D450),0))="已取消","已取消",INDEX(三跨两临近重点区段!$H:$H,MATCH(1,(MONTH(三跨两临近重点区段!$H:$H)=9)*(三跨两临近重点区段!$A:$A=D450)*(三跨两临近重点区段!$F:$F="现存区段"),0))),"")</f>
        <v/>
      </c>
      <c r="Z450" s="232" t="str">
        <f t="array" ref="Z450">IFERROR(IF(INDEX(三跨两临近重点区段!$F:$F,MATCH(1,(MONTH(三跨两临近重点区段!$H:$H)=9)*(三跨两临近重点区段!$A:$A=D450),0))="已取消","已取消",INDEX(三跨两临近重点区段!$I:$I,MATCH(1,(MONTH(三跨两临近重点区段!$H:$H)=9)*(三跨两临近重点区段!$A:$A=D450)*(三跨两临近重点区段!$F:$F="现存区段"),0))),"")</f>
        <v/>
      </c>
      <c r="AA450" s="268" t="str">
        <f t="array" ref="AA450">IFERROR(IF(INDEX(三跨两临近重点区段!$F:$F,MATCH(1,(MONTH(三跨两临近重点区段!$H:$H)=10)*(三跨两临近重点区段!$A:$A=D450),0))="已取消","已取消",INDEX(三跨两临近重点区段!$H:$H,MATCH(1,(MONTH(三跨两临近重点区段!$H:$H)=10)*(三跨两临近重点区段!$A:$A=D450)*(三跨两临近重点区段!$F:$F="现存区段"),0))),"")</f>
        <v/>
      </c>
      <c r="AB450" s="72" t="str">
        <f t="array" ref="AB450">IFERROR(IF(INDEX(三跨两临近重点区段!$F:$F,MATCH(1,(MONTH(三跨两临近重点区段!$H:$H)=10)*(三跨两临近重点区段!$A:$A=D450),0))="已取消","已取消",INDEX(三跨两临近重点区段!$I:$I,MATCH(1,(MONTH(三跨两临近重点区段!$H:$H)=10)*(三跨两临近重点区段!$A:$A=D450)*(三跨两临近重点区段!$F:$F="现存区段"),0))),"")</f>
        <v/>
      </c>
      <c r="AC450" s="284" t="str">
        <f t="array" ref="AC450">IFERROR(IF(INDEX(三跨两临近重点区段!$F:$F,MATCH(1,(MONTH(三跨两临近重点区段!$H:$H)=11)*(三跨两临近重点区段!$A:$A=D450),0))="已取消","已取消",INDEX(三跨两临近重点区段!$H:$H,MATCH(1,(MONTH(三跨两临近重点区段!$H:$H)=11)*(三跨两临近重点区段!$A:$A=D450)*(三跨两临近重点区段!$F:$F="现存区段"),0))),"")</f>
        <v/>
      </c>
      <c r="AD450" s="72" t="str">
        <f t="array" ref="AD450">IFERROR(IF(INDEX(三跨两临近重点区段!$F:$F,MATCH(1,(MONTH(三跨两临近重点区段!$H:$H)=11)*(三跨两临近重点区段!$A:$A=D450),0))="已取消","已取消",INDEX(三跨两临近重点区段!$I:$I,MATCH(1,(MONTH(三跨两临近重点区段!$H:$H)=11)*(三跨两临近重点区段!$A:$A=D450)*(三跨两临近重点区段!$F:$F="现存区段"),0))),"")</f>
        <v/>
      </c>
      <c r="AE450" s="284" t="str">
        <f t="array" ref="AE450">IFERROR(IF(INDEX(三跨两临近重点区段!$F:$F,MATCH(1,(MONTH(三跨两临近重点区段!$H:$H)=12)*(三跨两临近重点区段!$A:$A=D450),0))="已取消","已取消",INDEX(三跨两临近重点区段!$H:$H,MATCH(1,(MONTH(三跨两临近重点区段!$H:$H)=12)*(三跨两临近重点区段!$A:$A=D450)*(三跨两临近重点区段!$F:$F="现存区段"),0))),"")</f>
        <v/>
      </c>
      <c r="AF450" s="72" t="str">
        <f t="array" ref="AF450">IFERROR(IF(INDEX(三跨两临近重点区段!$F:$F,MATCH(1,(MONTH(三跨两临近重点区段!$H:$H)=12)*(三跨两临近重点区段!$A:$A=D450),0))="已取消","已取消",INDEX(三跨两临近重点区段!$I:$I,MATCH(1,(MONTH(三跨两临近重点区段!$H:$H)=12)*(三跨两临近重点区段!$A:$A=D450)*(三跨两临近重点区段!$F:$F="现存区段"),0))),"")</f>
        <v/>
      </c>
      <c r="AH450" t="e">
        <f t="array" ref="AH450">INDEX(三跨两临近重点区段!$G:$G,MATCH(D450,三跨两临近重点区段!$A:$A,0))</f>
        <v>#N/A</v>
      </c>
    </row>
    <row r="451" ht="14.25" spans="1:34">
      <c r="A451" s="263" t="s">
        <v>363</v>
      </c>
      <c r="B451" s="264" t="s">
        <v>2816</v>
      </c>
      <c r="C451" s="263" t="s">
        <v>2304</v>
      </c>
      <c r="D451" s="263" t="s">
        <v>2824</v>
      </c>
      <c r="E451" s="265" t="s">
        <v>2449</v>
      </c>
      <c r="F451" s="264" t="s">
        <v>125</v>
      </c>
      <c r="G451" s="263" t="s">
        <v>2452</v>
      </c>
      <c r="H451" s="263" t="s">
        <v>1462</v>
      </c>
      <c r="I451" s="288"/>
      <c r="J451" s="196"/>
      <c r="K451" s="196"/>
      <c r="L451" s="196"/>
      <c r="M451" s="270"/>
      <c r="N451" s="270"/>
      <c r="O451" s="33"/>
      <c r="P451" s="107"/>
      <c r="Q451" s="279"/>
      <c r="R451" s="279"/>
      <c r="S451" s="278">
        <v>45462</v>
      </c>
      <c r="T451" s="279" t="s">
        <v>2117</v>
      </c>
      <c r="U451" s="268" t="str">
        <f t="array" ref="U451">IFERROR(IF(INDEX(三跨两临近重点区段!$F:$F,MATCH(1,(MONTH(三跨两临近重点区段!$H:$H)=7)*(三跨两临近重点区段!$A:$A=D451),0))="已取消","已取消",INDEX(三跨两临近重点区段!$H:$H,MATCH(1,(MONTH(三跨两临近重点区段!$H:$H)=7)*(三跨两临近重点区段!$A:$A=D451)*(三跨两临近重点区段!$F:$F="现存区段"),0))),"")</f>
        <v/>
      </c>
      <c r="V451" s="232" t="str">
        <f t="array" ref="V451">IFERROR(IF(INDEX(三跨两临近重点区段!$F:$F,MATCH(1,(MONTH(三跨两临近重点区段!$H:$H)=7)*(三跨两临近重点区段!$A:$A=D451),0))="已取消","已取消",INDEX(三跨两临近重点区段!$I:$I,MATCH(1,(MONTH(三跨两临近重点区段!$H:$H)=7)*(三跨两临近重点区段!$A:$A=D451)*(三跨两临近重点区段!$F:$F="现存区段"),0))),"")</f>
        <v/>
      </c>
      <c r="W451" s="268" t="str">
        <f t="array" ref="W451">IFERROR(IF(INDEX(三跨两临近重点区段!$F:$F,MATCH(1,(MONTH(三跨两临近重点区段!$H:$H)=8)*(三跨两临近重点区段!$A:$A=D451),0))="已取消","已取消",INDEX(三跨两临近重点区段!$H:$H,MATCH(1,(MONTH(三跨两临近重点区段!$H:$H)=8)*(三跨两临近重点区段!$A:$A=D451)*(三跨两临近重点区段!$F:$F="现存区段"),0))),"")</f>
        <v/>
      </c>
      <c r="X451" s="232" t="str">
        <f t="array" ref="X451">IFERROR(IF(INDEX(三跨两临近重点区段!$F:$F,MATCH(1,(MONTH(三跨两临近重点区段!$H:$H)=8)*(三跨两临近重点区段!$A:$A=D451),0))="已取消","已取消",INDEX(三跨两临近重点区段!$I:$I,MATCH(1,(MONTH(三跨两临近重点区段!$H:$H)=8)*(三跨两临近重点区段!$A:$A=D451)*(三跨两临近重点区段!$F:$F="现存区段"),0))),"")</f>
        <v/>
      </c>
      <c r="Y451" s="268" t="str">
        <f t="array" ref="Y451">IFERROR(IF(INDEX(三跨两临近重点区段!$F:$F,MATCH(1,(MONTH(三跨两临近重点区段!$H:$H)=9)*(三跨两临近重点区段!$A:$A=D451),0))="已取消","已取消",INDEX(三跨两临近重点区段!$H:$H,MATCH(1,(MONTH(三跨两临近重点区段!$H:$H)=9)*(三跨两临近重点区段!$A:$A=D451)*(三跨两临近重点区段!$F:$F="现存区段"),0))),"")</f>
        <v/>
      </c>
      <c r="Z451" s="232" t="str">
        <f t="array" ref="Z451">IFERROR(IF(INDEX(三跨两临近重点区段!$F:$F,MATCH(1,(MONTH(三跨两临近重点区段!$H:$H)=9)*(三跨两临近重点区段!$A:$A=D451),0))="已取消","已取消",INDEX(三跨两临近重点区段!$I:$I,MATCH(1,(MONTH(三跨两临近重点区段!$H:$H)=9)*(三跨两临近重点区段!$A:$A=D451)*(三跨两临近重点区段!$F:$F="现存区段"),0))),"")</f>
        <v/>
      </c>
      <c r="AA451" s="268" t="str">
        <f t="array" ref="AA451">IFERROR(IF(INDEX(三跨两临近重点区段!$F:$F,MATCH(1,(MONTH(三跨两临近重点区段!$H:$H)=10)*(三跨两临近重点区段!$A:$A=D451),0))="已取消","已取消",INDEX(三跨两临近重点区段!$H:$H,MATCH(1,(MONTH(三跨两临近重点区段!$H:$H)=10)*(三跨两临近重点区段!$A:$A=D451)*(三跨两临近重点区段!$F:$F="现存区段"),0))),"")</f>
        <v/>
      </c>
      <c r="AB451" s="72" t="str">
        <f t="array" ref="AB451">IFERROR(IF(INDEX(三跨两临近重点区段!$F:$F,MATCH(1,(MONTH(三跨两临近重点区段!$H:$H)=10)*(三跨两临近重点区段!$A:$A=D451),0))="已取消","已取消",INDEX(三跨两临近重点区段!$I:$I,MATCH(1,(MONTH(三跨两临近重点区段!$H:$H)=10)*(三跨两临近重点区段!$A:$A=D451)*(三跨两临近重点区段!$F:$F="现存区段"),0))),"")</f>
        <v/>
      </c>
      <c r="AC451" s="284" t="str">
        <f t="array" ref="AC451">IFERROR(IF(INDEX(三跨两临近重点区段!$F:$F,MATCH(1,(MONTH(三跨两临近重点区段!$H:$H)=11)*(三跨两临近重点区段!$A:$A=D451),0))="已取消","已取消",INDEX(三跨两临近重点区段!$H:$H,MATCH(1,(MONTH(三跨两临近重点区段!$H:$H)=11)*(三跨两临近重点区段!$A:$A=D451)*(三跨两临近重点区段!$F:$F="现存区段"),0))),"")</f>
        <v/>
      </c>
      <c r="AD451" s="72" t="str">
        <f t="array" ref="AD451">IFERROR(IF(INDEX(三跨两临近重点区段!$F:$F,MATCH(1,(MONTH(三跨两临近重点区段!$H:$H)=11)*(三跨两临近重点区段!$A:$A=D451),0))="已取消","已取消",INDEX(三跨两临近重点区段!$I:$I,MATCH(1,(MONTH(三跨两临近重点区段!$H:$H)=11)*(三跨两临近重点区段!$A:$A=D451)*(三跨两临近重点区段!$F:$F="现存区段"),0))),"")</f>
        <v/>
      </c>
      <c r="AE451" s="284" t="str">
        <f t="array" ref="AE451">IFERROR(IF(INDEX(三跨两临近重点区段!$F:$F,MATCH(1,(MONTH(三跨两临近重点区段!$H:$H)=12)*(三跨两临近重点区段!$A:$A=D451),0))="已取消","已取消",INDEX(三跨两临近重点区段!$H:$H,MATCH(1,(MONTH(三跨两临近重点区段!$H:$H)=12)*(三跨两临近重点区段!$A:$A=D451)*(三跨两临近重点区段!$F:$F="现存区段"),0))),"")</f>
        <v/>
      </c>
      <c r="AF451" s="72" t="str">
        <f t="array" ref="AF451">IFERROR(IF(INDEX(三跨两临近重点区段!$F:$F,MATCH(1,(MONTH(三跨两临近重点区段!$H:$H)=12)*(三跨两临近重点区段!$A:$A=D451),0))="已取消","已取消",INDEX(三跨两临近重点区段!$I:$I,MATCH(1,(MONTH(三跨两临近重点区段!$H:$H)=12)*(三跨两临近重点区段!$A:$A=D451)*(三跨两临近重点区段!$F:$F="现存区段"),0))),"")</f>
        <v/>
      </c>
      <c r="AH451" t="e">
        <f t="array" ref="AH451">INDEX(三跨两临近重点区段!$G:$G,MATCH(D451,三跨两临近重点区段!$A:$A,0))</f>
        <v>#N/A</v>
      </c>
    </row>
    <row r="452" ht="14.25" spans="1:34">
      <c r="A452" s="263" t="s">
        <v>150</v>
      </c>
      <c r="B452" s="264" t="s">
        <v>2715</v>
      </c>
      <c r="C452" s="263" t="s">
        <v>2711</v>
      </c>
      <c r="D452" s="263" t="s">
        <v>2825</v>
      </c>
      <c r="E452" s="265" t="s">
        <v>2115</v>
      </c>
      <c r="F452" s="264" t="s">
        <v>125</v>
      </c>
      <c r="G452" s="263" t="s">
        <v>2116</v>
      </c>
      <c r="H452" s="263" t="s">
        <v>2717</v>
      </c>
      <c r="I452" s="288"/>
      <c r="J452" s="196"/>
      <c r="K452" s="196"/>
      <c r="L452" s="196"/>
      <c r="M452" s="270"/>
      <c r="N452" s="270"/>
      <c r="O452" s="33"/>
      <c r="P452" s="107"/>
      <c r="Q452" s="279"/>
      <c r="R452" s="279"/>
      <c r="S452" s="278">
        <v>45448</v>
      </c>
      <c r="T452" s="279" t="s">
        <v>2117</v>
      </c>
      <c r="U452" s="268" t="str">
        <f t="array" ref="U452">IFERROR(IF(INDEX(三跨两临近重点区段!$F:$F,MATCH(1,(MONTH(三跨两临近重点区段!$H:$H)=7)*(三跨两临近重点区段!$A:$A=D452),0))="已取消","已取消",INDEX(三跨两临近重点区段!$H:$H,MATCH(1,(MONTH(三跨两临近重点区段!$H:$H)=7)*(三跨两临近重点区段!$A:$A=D452)*(三跨两临近重点区段!$F:$F="现存区段"),0))),"")</f>
        <v/>
      </c>
      <c r="V452" s="232" t="str">
        <f t="array" ref="V452">IFERROR(IF(INDEX(三跨两临近重点区段!$F:$F,MATCH(1,(MONTH(三跨两临近重点区段!$H:$H)=7)*(三跨两临近重点区段!$A:$A=D452),0))="已取消","已取消",INDEX(三跨两临近重点区段!$I:$I,MATCH(1,(MONTH(三跨两临近重点区段!$H:$H)=7)*(三跨两临近重点区段!$A:$A=D452)*(三跨两临近重点区段!$F:$F="现存区段"),0))),"")</f>
        <v/>
      </c>
      <c r="W452" s="268" t="str">
        <f t="array" ref="W452">IFERROR(IF(INDEX(三跨两临近重点区段!$F:$F,MATCH(1,(MONTH(三跨两临近重点区段!$H:$H)=8)*(三跨两临近重点区段!$A:$A=D452),0))="已取消","已取消",INDEX(三跨两临近重点区段!$H:$H,MATCH(1,(MONTH(三跨两临近重点区段!$H:$H)=8)*(三跨两临近重点区段!$A:$A=D452)*(三跨两临近重点区段!$F:$F="现存区段"),0))),"")</f>
        <v/>
      </c>
      <c r="X452" s="232" t="str">
        <f t="array" ref="X452">IFERROR(IF(INDEX(三跨两临近重点区段!$F:$F,MATCH(1,(MONTH(三跨两临近重点区段!$H:$H)=8)*(三跨两临近重点区段!$A:$A=D452),0))="已取消","已取消",INDEX(三跨两临近重点区段!$I:$I,MATCH(1,(MONTH(三跨两临近重点区段!$H:$H)=8)*(三跨两临近重点区段!$A:$A=D452)*(三跨两临近重点区段!$F:$F="现存区段"),0))),"")</f>
        <v/>
      </c>
      <c r="Y452" s="268" t="str">
        <f t="array" ref="Y452">IFERROR(IF(INDEX(三跨两临近重点区段!$F:$F,MATCH(1,(MONTH(三跨两临近重点区段!$H:$H)=9)*(三跨两临近重点区段!$A:$A=D452),0))="已取消","已取消",INDEX(三跨两临近重点区段!$H:$H,MATCH(1,(MONTH(三跨两临近重点区段!$H:$H)=9)*(三跨两临近重点区段!$A:$A=D452)*(三跨两临近重点区段!$F:$F="现存区段"),0))),"")</f>
        <v/>
      </c>
      <c r="Z452" s="232" t="str">
        <f t="array" ref="Z452">IFERROR(IF(INDEX(三跨两临近重点区段!$F:$F,MATCH(1,(MONTH(三跨两临近重点区段!$H:$H)=9)*(三跨两临近重点区段!$A:$A=D452),0))="已取消","已取消",INDEX(三跨两临近重点区段!$I:$I,MATCH(1,(MONTH(三跨两临近重点区段!$H:$H)=9)*(三跨两临近重点区段!$A:$A=D452)*(三跨两临近重点区段!$F:$F="现存区段"),0))),"")</f>
        <v/>
      </c>
      <c r="AA452" s="268" t="str">
        <f t="array" ref="AA452">IFERROR(IF(INDEX(三跨两临近重点区段!$F:$F,MATCH(1,(MONTH(三跨两临近重点区段!$H:$H)=10)*(三跨两临近重点区段!$A:$A=D452),0))="已取消","已取消",INDEX(三跨两临近重点区段!$H:$H,MATCH(1,(MONTH(三跨两临近重点区段!$H:$H)=10)*(三跨两临近重点区段!$A:$A=D452)*(三跨两临近重点区段!$F:$F="现存区段"),0))),"")</f>
        <v/>
      </c>
      <c r="AB452" s="72" t="str">
        <f t="array" ref="AB452">IFERROR(IF(INDEX(三跨两临近重点区段!$F:$F,MATCH(1,(MONTH(三跨两临近重点区段!$H:$H)=10)*(三跨两临近重点区段!$A:$A=D452),0))="已取消","已取消",INDEX(三跨两临近重点区段!$I:$I,MATCH(1,(MONTH(三跨两临近重点区段!$H:$H)=10)*(三跨两临近重点区段!$A:$A=D452)*(三跨两临近重点区段!$F:$F="现存区段"),0))),"")</f>
        <v/>
      </c>
      <c r="AC452" s="284" t="str">
        <f t="array" ref="AC452">IFERROR(IF(INDEX(三跨两临近重点区段!$F:$F,MATCH(1,(MONTH(三跨两临近重点区段!$H:$H)=11)*(三跨两临近重点区段!$A:$A=D452),0))="已取消","已取消",INDEX(三跨两临近重点区段!$H:$H,MATCH(1,(MONTH(三跨两临近重点区段!$H:$H)=11)*(三跨两临近重点区段!$A:$A=D452)*(三跨两临近重点区段!$F:$F="现存区段"),0))),"")</f>
        <v/>
      </c>
      <c r="AD452" s="72" t="str">
        <f t="array" ref="AD452">IFERROR(IF(INDEX(三跨两临近重点区段!$F:$F,MATCH(1,(MONTH(三跨两临近重点区段!$H:$H)=11)*(三跨两临近重点区段!$A:$A=D452),0))="已取消","已取消",INDEX(三跨两临近重点区段!$I:$I,MATCH(1,(MONTH(三跨两临近重点区段!$H:$H)=11)*(三跨两临近重点区段!$A:$A=D452)*(三跨两临近重点区段!$F:$F="现存区段"),0))),"")</f>
        <v/>
      </c>
      <c r="AE452" s="284" t="str">
        <f t="array" ref="AE452">IFERROR(IF(INDEX(三跨两临近重点区段!$F:$F,MATCH(1,(MONTH(三跨两临近重点区段!$H:$H)=12)*(三跨两临近重点区段!$A:$A=D452),0))="已取消","已取消",INDEX(三跨两临近重点区段!$H:$H,MATCH(1,(MONTH(三跨两临近重点区段!$H:$H)=12)*(三跨两临近重点区段!$A:$A=D452)*(三跨两临近重点区段!$F:$F="现存区段"),0))),"")</f>
        <v/>
      </c>
      <c r="AF452" s="72" t="str">
        <f t="array" ref="AF452">IFERROR(IF(INDEX(三跨两临近重点区段!$F:$F,MATCH(1,(MONTH(三跨两临近重点区段!$H:$H)=12)*(三跨两临近重点区段!$A:$A=D452),0))="已取消","已取消",INDEX(三跨两临近重点区段!$I:$I,MATCH(1,(MONTH(三跨两临近重点区段!$H:$H)=12)*(三跨两临近重点区段!$A:$A=D452)*(三跨两临近重点区段!$F:$F="现存区段"),0))),"")</f>
        <v/>
      </c>
      <c r="AH452" t="e">
        <f t="array" ref="AH452">INDEX(三跨两临近重点区段!$G:$G,MATCH(D452,三跨两临近重点区段!$A:$A,0))</f>
        <v>#N/A</v>
      </c>
    </row>
    <row r="453" ht="14.25" spans="1:34">
      <c r="A453" s="263" t="s">
        <v>150</v>
      </c>
      <c r="B453" s="264" t="s">
        <v>2718</v>
      </c>
      <c r="C453" s="263" t="s">
        <v>2711</v>
      </c>
      <c r="D453" s="263" t="s">
        <v>2826</v>
      </c>
      <c r="E453" s="265" t="s">
        <v>2115</v>
      </c>
      <c r="F453" s="264" t="s">
        <v>125</v>
      </c>
      <c r="G453" s="263" t="s">
        <v>2116</v>
      </c>
      <c r="H453" s="263" t="s">
        <v>2717</v>
      </c>
      <c r="I453" s="288"/>
      <c r="J453" s="196"/>
      <c r="K453" s="196"/>
      <c r="L453" s="196"/>
      <c r="M453" s="270"/>
      <c r="N453" s="270"/>
      <c r="O453" s="33"/>
      <c r="P453" s="107"/>
      <c r="Q453" s="279"/>
      <c r="R453" s="279"/>
      <c r="S453" s="278">
        <v>45448</v>
      </c>
      <c r="T453" s="279" t="s">
        <v>2117</v>
      </c>
      <c r="U453" s="268" t="str">
        <f t="array" ref="U453">IFERROR(IF(INDEX(三跨两临近重点区段!$F:$F,MATCH(1,(MONTH(三跨两临近重点区段!$H:$H)=7)*(三跨两临近重点区段!$A:$A=D453),0))="已取消","已取消",INDEX(三跨两临近重点区段!$H:$H,MATCH(1,(MONTH(三跨两临近重点区段!$H:$H)=7)*(三跨两临近重点区段!$A:$A=D453)*(三跨两临近重点区段!$F:$F="现存区段"),0))),"")</f>
        <v/>
      </c>
      <c r="V453" s="232" t="str">
        <f t="array" ref="V453">IFERROR(IF(INDEX(三跨两临近重点区段!$F:$F,MATCH(1,(MONTH(三跨两临近重点区段!$H:$H)=7)*(三跨两临近重点区段!$A:$A=D453),0))="已取消","已取消",INDEX(三跨两临近重点区段!$I:$I,MATCH(1,(MONTH(三跨两临近重点区段!$H:$H)=7)*(三跨两临近重点区段!$A:$A=D453)*(三跨两临近重点区段!$F:$F="现存区段"),0))),"")</f>
        <v/>
      </c>
      <c r="W453" s="268" t="str">
        <f t="array" ref="W453">IFERROR(IF(INDEX(三跨两临近重点区段!$F:$F,MATCH(1,(MONTH(三跨两临近重点区段!$H:$H)=8)*(三跨两临近重点区段!$A:$A=D453),0))="已取消","已取消",INDEX(三跨两临近重点区段!$H:$H,MATCH(1,(MONTH(三跨两临近重点区段!$H:$H)=8)*(三跨两临近重点区段!$A:$A=D453)*(三跨两临近重点区段!$F:$F="现存区段"),0))),"")</f>
        <v/>
      </c>
      <c r="X453" s="232" t="str">
        <f t="array" ref="X453">IFERROR(IF(INDEX(三跨两临近重点区段!$F:$F,MATCH(1,(MONTH(三跨两临近重点区段!$H:$H)=8)*(三跨两临近重点区段!$A:$A=D453),0))="已取消","已取消",INDEX(三跨两临近重点区段!$I:$I,MATCH(1,(MONTH(三跨两临近重点区段!$H:$H)=8)*(三跨两临近重点区段!$A:$A=D453)*(三跨两临近重点区段!$F:$F="现存区段"),0))),"")</f>
        <v/>
      </c>
      <c r="Y453" s="268" t="str">
        <f t="array" ref="Y453">IFERROR(IF(INDEX(三跨两临近重点区段!$F:$F,MATCH(1,(MONTH(三跨两临近重点区段!$H:$H)=9)*(三跨两临近重点区段!$A:$A=D453),0))="已取消","已取消",INDEX(三跨两临近重点区段!$H:$H,MATCH(1,(MONTH(三跨两临近重点区段!$H:$H)=9)*(三跨两临近重点区段!$A:$A=D453)*(三跨两临近重点区段!$F:$F="现存区段"),0))),"")</f>
        <v/>
      </c>
      <c r="Z453" s="232" t="str">
        <f t="array" ref="Z453">IFERROR(IF(INDEX(三跨两临近重点区段!$F:$F,MATCH(1,(MONTH(三跨两临近重点区段!$H:$H)=9)*(三跨两临近重点区段!$A:$A=D453),0))="已取消","已取消",INDEX(三跨两临近重点区段!$I:$I,MATCH(1,(MONTH(三跨两临近重点区段!$H:$H)=9)*(三跨两临近重点区段!$A:$A=D453)*(三跨两临近重点区段!$F:$F="现存区段"),0))),"")</f>
        <v/>
      </c>
      <c r="AA453" s="268" t="str">
        <f t="array" ref="AA453">IFERROR(IF(INDEX(三跨两临近重点区段!$F:$F,MATCH(1,(MONTH(三跨两临近重点区段!$H:$H)=10)*(三跨两临近重点区段!$A:$A=D453),0))="已取消","已取消",INDEX(三跨两临近重点区段!$H:$H,MATCH(1,(MONTH(三跨两临近重点区段!$H:$H)=10)*(三跨两临近重点区段!$A:$A=D453)*(三跨两临近重点区段!$F:$F="现存区段"),0))),"")</f>
        <v/>
      </c>
      <c r="AB453" s="72" t="str">
        <f t="array" ref="AB453">IFERROR(IF(INDEX(三跨两临近重点区段!$F:$F,MATCH(1,(MONTH(三跨两临近重点区段!$H:$H)=10)*(三跨两临近重点区段!$A:$A=D453),0))="已取消","已取消",INDEX(三跨两临近重点区段!$I:$I,MATCH(1,(MONTH(三跨两临近重点区段!$H:$H)=10)*(三跨两临近重点区段!$A:$A=D453)*(三跨两临近重点区段!$F:$F="现存区段"),0))),"")</f>
        <v/>
      </c>
      <c r="AC453" s="284" t="str">
        <f t="array" ref="AC453">IFERROR(IF(INDEX(三跨两临近重点区段!$F:$F,MATCH(1,(MONTH(三跨两临近重点区段!$H:$H)=11)*(三跨两临近重点区段!$A:$A=D453),0))="已取消","已取消",INDEX(三跨两临近重点区段!$H:$H,MATCH(1,(MONTH(三跨两临近重点区段!$H:$H)=11)*(三跨两临近重点区段!$A:$A=D453)*(三跨两临近重点区段!$F:$F="现存区段"),0))),"")</f>
        <v/>
      </c>
      <c r="AD453" s="72" t="str">
        <f t="array" ref="AD453">IFERROR(IF(INDEX(三跨两临近重点区段!$F:$F,MATCH(1,(MONTH(三跨两临近重点区段!$H:$H)=11)*(三跨两临近重点区段!$A:$A=D453),0))="已取消","已取消",INDEX(三跨两临近重点区段!$I:$I,MATCH(1,(MONTH(三跨两临近重点区段!$H:$H)=11)*(三跨两临近重点区段!$A:$A=D453)*(三跨两临近重点区段!$F:$F="现存区段"),0))),"")</f>
        <v/>
      </c>
      <c r="AE453" s="284" t="str">
        <f t="array" ref="AE453">IFERROR(IF(INDEX(三跨两临近重点区段!$F:$F,MATCH(1,(MONTH(三跨两临近重点区段!$H:$H)=12)*(三跨两临近重点区段!$A:$A=D453),0))="已取消","已取消",INDEX(三跨两临近重点区段!$H:$H,MATCH(1,(MONTH(三跨两临近重点区段!$H:$H)=12)*(三跨两临近重点区段!$A:$A=D453)*(三跨两临近重点区段!$F:$F="现存区段"),0))),"")</f>
        <v/>
      </c>
      <c r="AF453" s="72" t="str">
        <f t="array" ref="AF453">IFERROR(IF(INDEX(三跨两临近重点区段!$F:$F,MATCH(1,(MONTH(三跨两临近重点区段!$H:$H)=12)*(三跨两临近重点区段!$A:$A=D453),0))="已取消","已取消",INDEX(三跨两临近重点区段!$I:$I,MATCH(1,(MONTH(三跨两临近重点区段!$H:$H)=12)*(三跨两临近重点区段!$A:$A=D453)*(三跨两临近重点区段!$F:$F="现存区段"),0))),"")</f>
        <v/>
      </c>
      <c r="AH453" t="e">
        <f t="array" ref="AH453">INDEX(三跨两临近重点区段!$G:$G,MATCH(D453,三跨两临近重点区段!$A:$A,0))</f>
        <v>#N/A</v>
      </c>
    </row>
    <row r="454" ht="14.25" spans="1:34">
      <c r="A454" s="263" t="s">
        <v>150</v>
      </c>
      <c r="B454" s="264" t="s">
        <v>2827</v>
      </c>
      <c r="C454" s="263" t="s">
        <v>2756</v>
      </c>
      <c r="D454" s="263" t="s">
        <v>2828</v>
      </c>
      <c r="E454" s="265" t="s">
        <v>2115</v>
      </c>
      <c r="F454" s="264" t="s">
        <v>125</v>
      </c>
      <c r="G454" s="263" t="s">
        <v>2116</v>
      </c>
      <c r="H454" s="263" t="s">
        <v>1297</v>
      </c>
      <c r="I454" s="288"/>
      <c r="J454" s="196"/>
      <c r="K454" s="196"/>
      <c r="L454" s="196"/>
      <c r="M454" s="270"/>
      <c r="N454" s="270"/>
      <c r="O454" s="33"/>
      <c r="P454" s="107"/>
      <c r="Q454" s="279"/>
      <c r="R454" s="279"/>
      <c r="S454" s="282">
        <v>45450.4361111111</v>
      </c>
      <c r="T454" s="279" t="s">
        <v>2117</v>
      </c>
      <c r="U454" s="268" t="str">
        <f t="array" ref="U454">IFERROR(IF(INDEX(三跨两临近重点区段!$F:$F,MATCH(1,(MONTH(三跨两临近重点区段!$H:$H)=7)*(三跨两临近重点区段!$A:$A=D454),0))="已取消","已取消",INDEX(三跨两临近重点区段!$H:$H,MATCH(1,(MONTH(三跨两临近重点区段!$H:$H)=7)*(三跨两临近重点区段!$A:$A=D454)*(三跨两临近重点区段!$F:$F="现存区段"),0))),"")</f>
        <v/>
      </c>
      <c r="V454" s="232" t="str">
        <f t="array" ref="V454">IFERROR(IF(INDEX(三跨两临近重点区段!$F:$F,MATCH(1,(MONTH(三跨两临近重点区段!$H:$H)=7)*(三跨两临近重点区段!$A:$A=D454),0))="已取消","已取消",INDEX(三跨两临近重点区段!$I:$I,MATCH(1,(MONTH(三跨两临近重点区段!$H:$H)=7)*(三跨两临近重点区段!$A:$A=D454)*(三跨两临近重点区段!$F:$F="现存区段"),0))),"")</f>
        <v/>
      </c>
      <c r="W454" s="268" t="str">
        <f t="array" ref="W454">IFERROR(IF(INDEX(三跨两临近重点区段!$F:$F,MATCH(1,(MONTH(三跨两临近重点区段!$H:$H)=8)*(三跨两临近重点区段!$A:$A=D454),0))="已取消","已取消",INDEX(三跨两临近重点区段!$H:$H,MATCH(1,(MONTH(三跨两临近重点区段!$H:$H)=8)*(三跨两临近重点区段!$A:$A=D454)*(三跨两临近重点区段!$F:$F="现存区段"),0))),"")</f>
        <v/>
      </c>
      <c r="X454" s="232" t="str">
        <f t="array" ref="X454">IFERROR(IF(INDEX(三跨两临近重点区段!$F:$F,MATCH(1,(MONTH(三跨两临近重点区段!$H:$H)=8)*(三跨两临近重点区段!$A:$A=D454),0))="已取消","已取消",INDEX(三跨两临近重点区段!$I:$I,MATCH(1,(MONTH(三跨两临近重点区段!$H:$H)=8)*(三跨两临近重点区段!$A:$A=D454)*(三跨两临近重点区段!$F:$F="现存区段"),0))),"")</f>
        <v/>
      </c>
      <c r="Y454" s="268" t="str">
        <f t="array" ref="Y454">IFERROR(IF(INDEX(三跨两临近重点区段!$F:$F,MATCH(1,(MONTH(三跨两临近重点区段!$H:$H)=9)*(三跨两临近重点区段!$A:$A=D454),0))="已取消","已取消",INDEX(三跨两临近重点区段!$H:$H,MATCH(1,(MONTH(三跨两临近重点区段!$H:$H)=9)*(三跨两临近重点区段!$A:$A=D454)*(三跨两临近重点区段!$F:$F="现存区段"),0))),"")</f>
        <v/>
      </c>
      <c r="Z454" s="232" t="str">
        <f t="array" ref="Z454">IFERROR(IF(INDEX(三跨两临近重点区段!$F:$F,MATCH(1,(MONTH(三跨两临近重点区段!$H:$H)=9)*(三跨两临近重点区段!$A:$A=D454),0))="已取消","已取消",INDEX(三跨两临近重点区段!$I:$I,MATCH(1,(MONTH(三跨两临近重点区段!$H:$H)=9)*(三跨两临近重点区段!$A:$A=D454)*(三跨两临近重点区段!$F:$F="现存区段"),0))),"")</f>
        <v/>
      </c>
      <c r="AA454" s="268" t="str">
        <f t="array" ref="AA454">IFERROR(IF(INDEX(三跨两临近重点区段!$F:$F,MATCH(1,(MONTH(三跨两临近重点区段!$H:$H)=10)*(三跨两临近重点区段!$A:$A=D454),0))="已取消","已取消",INDEX(三跨两临近重点区段!$H:$H,MATCH(1,(MONTH(三跨两临近重点区段!$H:$H)=10)*(三跨两临近重点区段!$A:$A=D454)*(三跨两临近重点区段!$F:$F="现存区段"),0))),"")</f>
        <v/>
      </c>
      <c r="AB454" s="72" t="str">
        <f t="array" ref="AB454">IFERROR(IF(INDEX(三跨两临近重点区段!$F:$F,MATCH(1,(MONTH(三跨两临近重点区段!$H:$H)=10)*(三跨两临近重点区段!$A:$A=D454),0))="已取消","已取消",INDEX(三跨两临近重点区段!$I:$I,MATCH(1,(MONTH(三跨两临近重点区段!$H:$H)=10)*(三跨两临近重点区段!$A:$A=D454)*(三跨两临近重点区段!$F:$F="现存区段"),0))),"")</f>
        <v/>
      </c>
      <c r="AC454" s="284" t="str">
        <f t="array" ref="AC454">IFERROR(IF(INDEX(三跨两临近重点区段!$F:$F,MATCH(1,(MONTH(三跨两临近重点区段!$H:$H)=11)*(三跨两临近重点区段!$A:$A=D454),0))="已取消","已取消",INDEX(三跨两临近重点区段!$H:$H,MATCH(1,(MONTH(三跨两临近重点区段!$H:$H)=11)*(三跨两临近重点区段!$A:$A=D454)*(三跨两临近重点区段!$F:$F="现存区段"),0))),"")</f>
        <v/>
      </c>
      <c r="AD454" s="72" t="str">
        <f t="array" ref="AD454">IFERROR(IF(INDEX(三跨两临近重点区段!$F:$F,MATCH(1,(MONTH(三跨两临近重点区段!$H:$H)=11)*(三跨两临近重点区段!$A:$A=D454),0))="已取消","已取消",INDEX(三跨两临近重点区段!$I:$I,MATCH(1,(MONTH(三跨两临近重点区段!$H:$H)=11)*(三跨两临近重点区段!$A:$A=D454)*(三跨两临近重点区段!$F:$F="现存区段"),0))),"")</f>
        <v/>
      </c>
      <c r="AE454" s="284" t="str">
        <f t="array" ref="AE454">IFERROR(IF(INDEX(三跨两临近重点区段!$F:$F,MATCH(1,(MONTH(三跨两临近重点区段!$H:$H)=12)*(三跨两临近重点区段!$A:$A=D454),0))="已取消","已取消",INDEX(三跨两临近重点区段!$H:$H,MATCH(1,(MONTH(三跨两临近重点区段!$H:$H)=12)*(三跨两临近重点区段!$A:$A=D454)*(三跨两临近重点区段!$F:$F="现存区段"),0))),"")</f>
        <v/>
      </c>
      <c r="AF454" s="72" t="str">
        <f t="array" ref="AF454">IFERROR(IF(INDEX(三跨两临近重点区段!$F:$F,MATCH(1,(MONTH(三跨两临近重点区段!$H:$H)=12)*(三跨两临近重点区段!$A:$A=D454),0))="已取消","已取消",INDEX(三跨两临近重点区段!$I:$I,MATCH(1,(MONTH(三跨两临近重点区段!$H:$H)=12)*(三跨两临近重点区段!$A:$A=D454)*(三跨两临近重点区段!$F:$F="现存区段"),0))),"")</f>
        <v/>
      </c>
      <c r="AH454" t="e">
        <f t="array" ref="AH454">INDEX(三跨两临近重点区段!$G:$G,MATCH(D454,三跨两临近重点区段!$A:$A,0))</f>
        <v>#N/A</v>
      </c>
    </row>
    <row r="455" ht="14.25" spans="1:34">
      <c r="A455" s="263" t="s">
        <v>150</v>
      </c>
      <c r="B455" s="264" t="s">
        <v>2829</v>
      </c>
      <c r="C455" s="263" t="s">
        <v>2172</v>
      </c>
      <c r="D455" s="263" t="s">
        <v>2830</v>
      </c>
      <c r="E455" s="265" t="s">
        <v>2115</v>
      </c>
      <c r="F455" s="264" t="s">
        <v>125</v>
      </c>
      <c r="G455" s="263" t="s">
        <v>2116</v>
      </c>
      <c r="H455" s="263" t="s">
        <v>1297</v>
      </c>
      <c r="I455" s="288"/>
      <c r="J455" s="196"/>
      <c r="K455" s="196"/>
      <c r="L455" s="196"/>
      <c r="M455" s="270"/>
      <c r="N455" s="270"/>
      <c r="O455" s="33"/>
      <c r="P455" s="107"/>
      <c r="Q455" s="279"/>
      <c r="R455" s="279"/>
      <c r="S455" s="282">
        <v>45450.4361111111</v>
      </c>
      <c r="T455" s="279" t="s">
        <v>2117</v>
      </c>
      <c r="U455" s="268" t="str">
        <f t="array" ref="U455">IFERROR(IF(INDEX(三跨两临近重点区段!$F:$F,MATCH(1,(MONTH(三跨两临近重点区段!$H:$H)=7)*(三跨两临近重点区段!$A:$A=D455),0))="已取消","已取消",INDEX(三跨两临近重点区段!$H:$H,MATCH(1,(MONTH(三跨两临近重点区段!$H:$H)=7)*(三跨两临近重点区段!$A:$A=D455)*(三跨两临近重点区段!$F:$F="现存区段"),0))),"")</f>
        <v/>
      </c>
      <c r="V455" s="232" t="str">
        <f t="array" ref="V455">IFERROR(IF(INDEX(三跨两临近重点区段!$F:$F,MATCH(1,(MONTH(三跨两临近重点区段!$H:$H)=7)*(三跨两临近重点区段!$A:$A=D455),0))="已取消","已取消",INDEX(三跨两临近重点区段!$I:$I,MATCH(1,(MONTH(三跨两临近重点区段!$H:$H)=7)*(三跨两临近重点区段!$A:$A=D455)*(三跨两临近重点区段!$F:$F="现存区段"),0))),"")</f>
        <v/>
      </c>
      <c r="W455" s="268" t="str">
        <f t="array" ref="W455">IFERROR(IF(INDEX(三跨两临近重点区段!$F:$F,MATCH(1,(MONTH(三跨两临近重点区段!$H:$H)=8)*(三跨两临近重点区段!$A:$A=D455),0))="已取消","已取消",INDEX(三跨两临近重点区段!$H:$H,MATCH(1,(MONTH(三跨两临近重点区段!$H:$H)=8)*(三跨两临近重点区段!$A:$A=D455)*(三跨两临近重点区段!$F:$F="现存区段"),0))),"")</f>
        <v/>
      </c>
      <c r="X455" s="232" t="str">
        <f t="array" ref="X455">IFERROR(IF(INDEX(三跨两临近重点区段!$F:$F,MATCH(1,(MONTH(三跨两临近重点区段!$H:$H)=8)*(三跨两临近重点区段!$A:$A=D455),0))="已取消","已取消",INDEX(三跨两临近重点区段!$I:$I,MATCH(1,(MONTH(三跨两临近重点区段!$H:$H)=8)*(三跨两临近重点区段!$A:$A=D455)*(三跨两临近重点区段!$F:$F="现存区段"),0))),"")</f>
        <v/>
      </c>
      <c r="Y455" s="268" t="str">
        <f t="array" ref="Y455">IFERROR(IF(INDEX(三跨两临近重点区段!$F:$F,MATCH(1,(MONTH(三跨两临近重点区段!$H:$H)=9)*(三跨两临近重点区段!$A:$A=D455),0))="已取消","已取消",INDEX(三跨两临近重点区段!$H:$H,MATCH(1,(MONTH(三跨两临近重点区段!$H:$H)=9)*(三跨两临近重点区段!$A:$A=D455)*(三跨两临近重点区段!$F:$F="现存区段"),0))),"")</f>
        <v/>
      </c>
      <c r="Z455" s="232" t="str">
        <f t="array" ref="Z455">IFERROR(IF(INDEX(三跨两临近重点区段!$F:$F,MATCH(1,(MONTH(三跨两临近重点区段!$H:$H)=9)*(三跨两临近重点区段!$A:$A=D455),0))="已取消","已取消",INDEX(三跨两临近重点区段!$I:$I,MATCH(1,(MONTH(三跨两临近重点区段!$H:$H)=9)*(三跨两临近重点区段!$A:$A=D455)*(三跨两临近重点区段!$F:$F="现存区段"),0))),"")</f>
        <v/>
      </c>
      <c r="AA455" s="268" t="str">
        <f t="array" ref="AA455">IFERROR(IF(INDEX(三跨两临近重点区段!$F:$F,MATCH(1,(MONTH(三跨两临近重点区段!$H:$H)=10)*(三跨两临近重点区段!$A:$A=D455),0))="已取消","已取消",INDEX(三跨两临近重点区段!$H:$H,MATCH(1,(MONTH(三跨两临近重点区段!$H:$H)=10)*(三跨两临近重点区段!$A:$A=D455)*(三跨两临近重点区段!$F:$F="现存区段"),0))),"")</f>
        <v/>
      </c>
      <c r="AB455" s="72" t="str">
        <f t="array" ref="AB455">IFERROR(IF(INDEX(三跨两临近重点区段!$F:$F,MATCH(1,(MONTH(三跨两临近重点区段!$H:$H)=10)*(三跨两临近重点区段!$A:$A=D455),0))="已取消","已取消",INDEX(三跨两临近重点区段!$I:$I,MATCH(1,(MONTH(三跨两临近重点区段!$H:$H)=10)*(三跨两临近重点区段!$A:$A=D455)*(三跨两临近重点区段!$F:$F="现存区段"),0))),"")</f>
        <v/>
      </c>
      <c r="AC455" s="284" t="str">
        <f t="array" ref="AC455">IFERROR(IF(INDEX(三跨两临近重点区段!$F:$F,MATCH(1,(MONTH(三跨两临近重点区段!$H:$H)=11)*(三跨两临近重点区段!$A:$A=D455),0))="已取消","已取消",INDEX(三跨两临近重点区段!$H:$H,MATCH(1,(MONTH(三跨两临近重点区段!$H:$H)=11)*(三跨两临近重点区段!$A:$A=D455)*(三跨两临近重点区段!$F:$F="现存区段"),0))),"")</f>
        <v/>
      </c>
      <c r="AD455" s="72" t="str">
        <f t="array" ref="AD455">IFERROR(IF(INDEX(三跨两临近重点区段!$F:$F,MATCH(1,(MONTH(三跨两临近重点区段!$H:$H)=11)*(三跨两临近重点区段!$A:$A=D455),0))="已取消","已取消",INDEX(三跨两临近重点区段!$I:$I,MATCH(1,(MONTH(三跨两临近重点区段!$H:$H)=11)*(三跨两临近重点区段!$A:$A=D455)*(三跨两临近重点区段!$F:$F="现存区段"),0))),"")</f>
        <v/>
      </c>
      <c r="AE455" s="284" t="str">
        <f t="array" ref="AE455">IFERROR(IF(INDEX(三跨两临近重点区段!$F:$F,MATCH(1,(MONTH(三跨两临近重点区段!$H:$H)=12)*(三跨两临近重点区段!$A:$A=D455),0))="已取消","已取消",INDEX(三跨两临近重点区段!$H:$H,MATCH(1,(MONTH(三跨两临近重点区段!$H:$H)=12)*(三跨两临近重点区段!$A:$A=D455)*(三跨两临近重点区段!$F:$F="现存区段"),0))),"")</f>
        <v/>
      </c>
      <c r="AF455" s="72" t="str">
        <f t="array" ref="AF455">IFERROR(IF(INDEX(三跨两临近重点区段!$F:$F,MATCH(1,(MONTH(三跨两临近重点区段!$H:$H)=12)*(三跨两临近重点区段!$A:$A=D455),0))="已取消","已取消",INDEX(三跨两临近重点区段!$I:$I,MATCH(1,(MONTH(三跨两临近重点区段!$H:$H)=12)*(三跨两临近重点区段!$A:$A=D455)*(三跨两临近重点区段!$F:$F="现存区段"),0))),"")</f>
        <v/>
      </c>
      <c r="AH455" t="e">
        <f t="array" ref="AH455">INDEX(三跨两临近重点区段!$G:$G,MATCH(D455,三跨两临近重点区段!$A:$A,0))</f>
        <v>#N/A</v>
      </c>
    </row>
    <row r="456" ht="14.25" spans="1:34">
      <c r="A456" s="263" t="s">
        <v>363</v>
      </c>
      <c r="B456" s="264" t="s">
        <v>2831</v>
      </c>
      <c r="C456" s="263" t="s">
        <v>2304</v>
      </c>
      <c r="D456" s="263" t="s">
        <v>2832</v>
      </c>
      <c r="E456" s="265" t="s">
        <v>2449</v>
      </c>
      <c r="F456" s="264" t="s">
        <v>125</v>
      </c>
      <c r="G456" s="263" t="s">
        <v>2452</v>
      </c>
      <c r="H456" s="263" t="s">
        <v>1462</v>
      </c>
      <c r="I456" s="288"/>
      <c r="J456" s="196"/>
      <c r="K456" s="196"/>
      <c r="L456" s="196"/>
      <c r="M456" s="270"/>
      <c r="N456" s="270"/>
      <c r="O456" s="33"/>
      <c r="P456" s="107"/>
      <c r="Q456" s="279"/>
      <c r="R456" s="279"/>
      <c r="S456" s="278">
        <v>45462</v>
      </c>
      <c r="T456" s="279" t="s">
        <v>2117</v>
      </c>
      <c r="U456" s="268" t="str">
        <f t="array" ref="U456">IFERROR(IF(INDEX(三跨两临近重点区段!$F:$F,MATCH(1,(MONTH(三跨两临近重点区段!$H:$H)=7)*(三跨两临近重点区段!$A:$A=D456),0))="已取消","已取消",INDEX(三跨两临近重点区段!$H:$H,MATCH(1,(MONTH(三跨两临近重点区段!$H:$H)=7)*(三跨两临近重点区段!$A:$A=D456)*(三跨两临近重点区段!$F:$F="现存区段"),0))),"")</f>
        <v/>
      </c>
      <c r="V456" s="232" t="str">
        <f t="array" ref="V456">IFERROR(IF(INDEX(三跨两临近重点区段!$F:$F,MATCH(1,(MONTH(三跨两临近重点区段!$H:$H)=7)*(三跨两临近重点区段!$A:$A=D456),0))="已取消","已取消",INDEX(三跨两临近重点区段!$I:$I,MATCH(1,(MONTH(三跨两临近重点区段!$H:$H)=7)*(三跨两临近重点区段!$A:$A=D456)*(三跨两临近重点区段!$F:$F="现存区段"),0))),"")</f>
        <v/>
      </c>
      <c r="W456" s="268" t="str">
        <f t="array" ref="W456">IFERROR(IF(INDEX(三跨两临近重点区段!$F:$F,MATCH(1,(MONTH(三跨两临近重点区段!$H:$H)=8)*(三跨两临近重点区段!$A:$A=D456),0))="已取消","已取消",INDEX(三跨两临近重点区段!$H:$H,MATCH(1,(MONTH(三跨两临近重点区段!$H:$H)=8)*(三跨两临近重点区段!$A:$A=D456)*(三跨两临近重点区段!$F:$F="现存区段"),0))),"")</f>
        <v/>
      </c>
      <c r="X456" s="232" t="str">
        <f t="array" ref="X456">IFERROR(IF(INDEX(三跨两临近重点区段!$F:$F,MATCH(1,(MONTH(三跨两临近重点区段!$H:$H)=8)*(三跨两临近重点区段!$A:$A=D456),0))="已取消","已取消",INDEX(三跨两临近重点区段!$I:$I,MATCH(1,(MONTH(三跨两临近重点区段!$H:$H)=8)*(三跨两临近重点区段!$A:$A=D456)*(三跨两临近重点区段!$F:$F="现存区段"),0))),"")</f>
        <v/>
      </c>
      <c r="Y456" s="268" t="str">
        <f t="array" ref="Y456">IFERROR(IF(INDEX(三跨两临近重点区段!$F:$F,MATCH(1,(MONTH(三跨两临近重点区段!$H:$H)=9)*(三跨两临近重点区段!$A:$A=D456),0))="已取消","已取消",INDEX(三跨两临近重点区段!$H:$H,MATCH(1,(MONTH(三跨两临近重点区段!$H:$H)=9)*(三跨两临近重点区段!$A:$A=D456)*(三跨两临近重点区段!$F:$F="现存区段"),0))),"")</f>
        <v/>
      </c>
      <c r="Z456" s="232" t="str">
        <f t="array" ref="Z456">IFERROR(IF(INDEX(三跨两临近重点区段!$F:$F,MATCH(1,(MONTH(三跨两临近重点区段!$H:$H)=9)*(三跨两临近重点区段!$A:$A=D456),0))="已取消","已取消",INDEX(三跨两临近重点区段!$I:$I,MATCH(1,(MONTH(三跨两临近重点区段!$H:$H)=9)*(三跨两临近重点区段!$A:$A=D456)*(三跨两临近重点区段!$F:$F="现存区段"),0))),"")</f>
        <v/>
      </c>
      <c r="AA456" s="268" t="str">
        <f t="array" ref="AA456">IFERROR(IF(INDEX(三跨两临近重点区段!$F:$F,MATCH(1,(MONTH(三跨两临近重点区段!$H:$H)=10)*(三跨两临近重点区段!$A:$A=D456),0))="已取消","已取消",INDEX(三跨两临近重点区段!$H:$H,MATCH(1,(MONTH(三跨两临近重点区段!$H:$H)=10)*(三跨两临近重点区段!$A:$A=D456)*(三跨两临近重点区段!$F:$F="现存区段"),0))),"")</f>
        <v/>
      </c>
      <c r="AB456" s="72" t="str">
        <f t="array" ref="AB456">IFERROR(IF(INDEX(三跨两临近重点区段!$F:$F,MATCH(1,(MONTH(三跨两临近重点区段!$H:$H)=10)*(三跨两临近重点区段!$A:$A=D456),0))="已取消","已取消",INDEX(三跨两临近重点区段!$I:$I,MATCH(1,(MONTH(三跨两临近重点区段!$H:$H)=10)*(三跨两临近重点区段!$A:$A=D456)*(三跨两临近重点区段!$F:$F="现存区段"),0))),"")</f>
        <v/>
      </c>
      <c r="AC456" s="284" t="str">
        <f t="array" ref="AC456">IFERROR(IF(INDEX(三跨两临近重点区段!$F:$F,MATCH(1,(MONTH(三跨两临近重点区段!$H:$H)=11)*(三跨两临近重点区段!$A:$A=D456),0))="已取消","已取消",INDEX(三跨两临近重点区段!$H:$H,MATCH(1,(MONTH(三跨两临近重点区段!$H:$H)=11)*(三跨两临近重点区段!$A:$A=D456)*(三跨两临近重点区段!$F:$F="现存区段"),0))),"")</f>
        <v/>
      </c>
      <c r="AD456" s="72" t="str">
        <f t="array" ref="AD456">IFERROR(IF(INDEX(三跨两临近重点区段!$F:$F,MATCH(1,(MONTH(三跨两临近重点区段!$H:$H)=11)*(三跨两临近重点区段!$A:$A=D456),0))="已取消","已取消",INDEX(三跨两临近重点区段!$I:$I,MATCH(1,(MONTH(三跨两临近重点区段!$H:$H)=11)*(三跨两临近重点区段!$A:$A=D456)*(三跨两临近重点区段!$F:$F="现存区段"),0))),"")</f>
        <v/>
      </c>
      <c r="AE456" s="284" t="str">
        <f t="array" ref="AE456">IFERROR(IF(INDEX(三跨两临近重点区段!$F:$F,MATCH(1,(MONTH(三跨两临近重点区段!$H:$H)=12)*(三跨两临近重点区段!$A:$A=D456),0))="已取消","已取消",INDEX(三跨两临近重点区段!$H:$H,MATCH(1,(MONTH(三跨两临近重点区段!$H:$H)=12)*(三跨两临近重点区段!$A:$A=D456)*(三跨两临近重点区段!$F:$F="现存区段"),0))),"")</f>
        <v/>
      </c>
      <c r="AF456" s="72" t="str">
        <f t="array" ref="AF456">IFERROR(IF(INDEX(三跨两临近重点区段!$F:$F,MATCH(1,(MONTH(三跨两临近重点区段!$H:$H)=12)*(三跨两临近重点区段!$A:$A=D456),0))="已取消","已取消",INDEX(三跨两临近重点区段!$I:$I,MATCH(1,(MONTH(三跨两临近重点区段!$H:$H)=12)*(三跨两临近重点区段!$A:$A=D456)*(三跨两临近重点区段!$F:$F="现存区段"),0))),"")</f>
        <v/>
      </c>
      <c r="AH456" t="e">
        <f t="array" ref="AH456">INDEX(三跨两临近重点区段!$G:$G,MATCH(D456,三跨两临近重点区段!$A:$A,0))</f>
        <v>#N/A</v>
      </c>
    </row>
    <row r="457" ht="14.25" spans="1:34">
      <c r="A457" s="263" t="s">
        <v>363</v>
      </c>
      <c r="B457" s="264" t="s">
        <v>2833</v>
      </c>
      <c r="C457" s="263" t="s">
        <v>2243</v>
      </c>
      <c r="D457" s="263" t="s">
        <v>2834</v>
      </c>
      <c r="E457" s="265" t="s">
        <v>2115</v>
      </c>
      <c r="F457" s="264" t="s">
        <v>125</v>
      </c>
      <c r="G457" s="263" t="s">
        <v>2116</v>
      </c>
      <c r="H457" s="263" t="s">
        <v>1308</v>
      </c>
      <c r="I457" s="288"/>
      <c r="J457" s="196"/>
      <c r="K457" s="196"/>
      <c r="L457" s="196"/>
      <c r="M457" s="270"/>
      <c r="N457" s="270"/>
      <c r="O457" s="33"/>
      <c r="P457" s="107"/>
      <c r="Q457" s="279"/>
      <c r="R457" s="279"/>
      <c r="S457" s="278">
        <v>45455</v>
      </c>
      <c r="T457" s="279" t="s">
        <v>2117</v>
      </c>
      <c r="U457" s="268" t="str">
        <f t="array" ref="U457">IFERROR(IF(INDEX(三跨两临近重点区段!$F:$F,MATCH(1,(MONTH(三跨两临近重点区段!$H:$H)=7)*(三跨两临近重点区段!$A:$A=D457),0))="已取消","已取消",INDEX(三跨两临近重点区段!$H:$H,MATCH(1,(MONTH(三跨两临近重点区段!$H:$H)=7)*(三跨两临近重点区段!$A:$A=D457)*(三跨两临近重点区段!$F:$F="现存区段"),0))),"")</f>
        <v/>
      </c>
      <c r="V457" s="232" t="str">
        <f t="array" ref="V457">IFERROR(IF(INDEX(三跨两临近重点区段!$F:$F,MATCH(1,(MONTH(三跨两临近重点区段!$H:$H)=7)*(三跨两临近重点区段!$A:$A=D457),0))="已取消","已取消",INDEX(三跨两临近重点区段!$I:$I,MATCH(1,(MONTH(三跨两临近重点区段!$H:$H)=7)*(三跨两临近重点区段!$A:$A=D457)*(三跨两临近重点区段!$F:$F="现存区段"),0))),"")</f>
        <v/>
      </c>
      <c r="W457" s="268" t="str">
        <f t="array" ref="W457">IFERROR(IF(INDEX(三跨两临近重点区段!$F:$F,MATCH(1,(MONTH(三跨两临近重点区段!$H:$H)=8)*(三跨两临近重点区段!$A:$A=D457),0))="已取消","已取消",INDEX(三跨两临近重点区段!$H:$H,MATCH(1,(MONTH(三跨两临近重点区段!$H:$H)=8)*(三跨两临近重点区段!$A:$A=D457)*(三跨两临近重点区段!$F:$F="现存区段"),0))),"")</f>
        <v/>
      </c>
      <c r="X457" s="232" t="str">
        <f t="array" ref="X457">IFERROR(IF(INDEX(三跨两临近重点区段!$F:$F,MATCH(1,(MONTH(三跨两临近重点区段!$H:$H)=8)*(三跨两临近重点区段!$A:$A=D457),0))="已取消","已取消",INDEX(三跨两临近重点区段!$I:$I,MATCH(1,(MONTH(三跨两临近重点区段!$H:$H)=8)*(三跨两临近重点区段!$A:$A=D457)*(三跨两临近重点区段!$F:$F="现存区段"),0))),"")</f>
        <v/>
      </c>
      <c r="Y457" s="268" t="str">
        <f t="array" ref="Y457">IFERROR(IF(INDEX(三跨两临近重点区段!$F:$F,MATCH(1,(MONTH(三跨两临近重点区段!$H:$H)=9)*(三跨两临近重点区段!$A:$A=D457),0))="已取消","已取消",INDEX(三跨两临近重点区段!$H:$H,MATCH(1,(MONTH(三跨两临近重点区段!$H:$H)=9)*(三跨两临近重点区段!$A:$A=D457)*(三跨两临近重点区段!$F:$F="现存区段"),0))),"")</f>
        <v/>
      </c>
      <c r="Z457" s="232" t="str">
        <f t="array" ref="Z457">IFERROR(IF(INDEX(三跨两临近重点区段!$F:$F,MATCH(1,(MONTH(三跨两临近重点区段!$H:$H)=9)*(三跨两临近重点区段!$A:$A=D457),0))="已取消","已取消",INDEX(三跨两临近重点区段!$I:$I,MATCH(1,(MONTH(三跨两临近重点区段!$H:$H)=9)*(三跨两临近重点区段!$A:$A=D457)*(三跨两临近重点区段!$F:$F="现存区段"),0))),"")</f>
        <v/>
      </c>
      <c r="AA457" s="268" t="str">
        <f t="array" ref="AA457">IFERROR(IF(INDEX(三跨两临近重点区段!$F:$F,MATCH(1,(MONTH(三跨两临近重点区段!$H:$H)=10)*(三跨两临近重点区段!$A:$A=D457),0))="已取消","已取消",INDEX(三跨两临近重点区段!$H:$H,MATCH(1,(MONTH(三跨两临近重点区段!$H:$H)=10)*(三跨两临近重点区段!$A:$A=D457)*(三跨两临近重点区段!$F:$F="现存区段"),0))),"")</f>
        <v/>
      </c>
      <c r="AB457" s="72" t="str">
        <f t="array" ref="AB457">IFERROR(IF(INDEX(三跨两临近重点区段!$F:$F,MATCH(1,(MONTH(三跨两临近重点区段!$H:$H)=10)*(三跨两临近重点区段!$A:$A=D457),0))="已取消","已取消",INDEX(三跨两临近重点区段!$I:$I,MATCH(1,(MONTH(三跨两临近重点区段!$H:$H)=10)*(三跨两临近重点区段!$A:$A=D457)*(三跨两临近重点区段!$F:$F="现存区段"),0))),"")</f>
        <v/>
      </c>
      <c r="AC457" s="284" t="str">
        <f t="array" ref="AC457">IFERROR(IF(INDEX(三跨两临近重点区段!$F:$F,MATCH(1,(MONTH(三跨两临近重点区段!$H:$H)=11)*(三跨两临近重点区段!$A:$A=D457),0))="已取消","已取消",INDEX(三跨两临近重点区段!$H:$H,MATCH(1,(MONTH(三跨两临近重点区段!$H:$H)=11)*(三跨两临近重点区段!$A:$A=D457)*(三跨两临近重点区段!$F:$F="现存区段"),0))),"")</f>
        <v/>
      </c>
      <c r="AD457" s="72" t="str">
        <f t="array" ref="AD457">IFERROR(IF(INDEX(三跨两临近重点区段!$F:$F,MATCH(1,(MONTH(三跨两临近重点区段!$H:$H)=11)*(三跨两临近重点区段!$A:$A=D457),0))="已取消","已取消",INDEX(三跨两临近重点区段!$I:$I,MATCH(1,(MONTH(三跨两临近重点区段!$H:$H)=11)*(三跨两临近重点区段!$A:$A=D457)*(三跨两临近重点区段!$F:$F="现存区段"),0))),"")</f>
        <v/>
      </c>
      <c r="AE457" s="284" t="str">
        <f t="array" ref="AE457">IFERROR(IF(INDEX(三跨两临近重点区段!$F:$F,MATCH(1,(MONTH(三跨两临近重点区段!$H:$H)=12)*(三跨两临近重点区段!$A:$A=D457),0))="已取消","已取消",INDEX(三跨两临近重点区段!$H:$H,MATCH(1,(MONTH(三跨两临近重点区段!$H:$H)=12)*(三跨两临近重点区段!$A:$A=D457)*(三跨两临近重点区段!$F:$F="现存区段"),0))),"")</f>
        <v/>
      </c>
      <c r="AF457" s="72" t="str">
        <f t="array" ref="AF457">IFERROR(IF(INDEX(三跨两临近重点区段!$F:$F,MATCH(1,(MONTH(三跨两临近重点区段!$H:$H)=12)*(三跨两临近重点区段!$A:$A=D457),0))="已取消","已取消",INDEX(三跨两临近重点区段!$I:$I,MATCH(1,(MONTH(三跨两临近重点区段!$H:$H)=12)*(三跨两临近重点区段!$A:$A=D457)*(三跨两临近重点区段!$F:$F="现存区段"),0))),"")</f>
        <v/>
      </c>
      <c r="AH457" t="e">
        <f t="array" ref="AH457">INDEX(三跨两临近重点区段!$G:$G,MATCH(D457,三跨两临近重点区段!$A:$A,0))</f>
        <v>#N/A</v>
      </c>
    </row>
    <row r="458" ht="14.25" spans="1:34">
      <c r="A458" s="263" t="s">
        <v>363</v>
      </c>
      <c r="B458" s="264" t="s">
        <v>2835</v>
      </c>
      <c r="C458" s="263" t="s">
        <v>2243</v>
      </c>
      <c r="D458" s="263" t="s">
        <v>2836</v>
      </c>
      <c r="E458" s="265" t="s">
        <v>2115</v>
      </c>
      <c r="F458" s="264" t="s">
        <v>125</v>
      </c>
      <c r="G458" s="263" t="s">
        <v>2116</v>
      </c>
      <c r="H458" s="263" t="s">
        <v>1308</v>
      </c>
      <c r="I458" s="288"/>
      <c r="J458" s="196"/>
      <c r="K458" s="196"/>
      <c r="L458" s="196"/>
      <c r="M458" s="270"/>
      <c r="N458" s="270"/>
      <c r="O458" s="33"/>
      <c r="P458" s="107"/>
      <c r="Q458" s="279"/>
      <c r="R458" s="279"/>
      <c r="S458" s="278">
        <v>45455</v>
      </c>
      <c r="T458" s="279" t="s">
        <v>2117</v>
      </c>
      <c r="U458" s="268" t="str">
        <f t="array" ref="U458">IFERROR(IF(INDEX(三跨两临近重点区段!$F:$F,MATCH(1,(MONTH(三跨两临近重点区段!$H:$H)=7)*(三跨两临近重点区段!$A:$A=D458),0))="已取消","已取消",INDEX(三跨两临近重点区段!$H:$H,MATCH(1,(MONTH(三跨两临近重点区段!$H:$H)=7)*(三跨两临近重点区段!$A:$A=D458)*(三跨两临近重点区段!$F:$F="现存区段"),0))),"")</f>
        <v/>
      </c>
      <c r="V458" s="232" t="str">
        <f t="array" ref="V458">IFERROR(IF(INDEX(三跨两临近重点区段!$F:$F,MATCH(1,(MONTH(三跨两临近重点区段!$H:$H)=7)*(三跨两临近重点区段!$A:$A=D458),0))="已取消","已取消",INDEX(三跨两临近重点区段!$I:$I,MATCH(1,(MONTH(三跨两临近重点区段!$H:$H)=7)*(三跨两临近重点区段!$A:$A=D458)*(三跨两临近重点区段!$F:$F="现存区段"),0))),"")</f>
        <v/>
      </c>
      <c r="W458" s="268" t="str">
        <f t="array" ref="W458">IFERROR(IF(INDEX(三跨两临近重点区段!$F:$F,MATCH(1,(MONTH(三跨两临近重点区段!$H:$H)=8)*(三跨两临近重点区段!$A:$A=D458),0))="已取消","已取消",INDEX(三跨两临近重点区段!$H:$H,MATCH(1,(MONTH(三跨两临近重点区段!$H:$H)=8)*(三跨两临近重点区段!$A:$A=D458)*(三跨两临近重点区段!$F:$F="现存区段"),0))),"")</f>
        <v/>
      </c>
      <c r="X458" s="232" t="str">
        <f t="array" ref="X458">IFERROR(IF(INDEX(三跨两临近重点区段!$F:$F,MATCH(1,(MONTH(三跨两临近重点区段!$H:$H)=8)*(三跨两临近重点区段!$A:$A=D458),0))="已取消","已取消",INDEX(三跨两临近重点区段!$I:$I,MATCH(1,(MONTH(三跨两临近重点区段!$H:$H)=8)*(三跨两临近重点区段!$A:$A=D458)*(三跨两临近重点区段!$F:$F="现存区段"),0))),"")</f>
        <v/>
      </c>
      <c r="Y458" s="268" t="str">
        <f t="array" ref="Y458">IFERROR(IF(INDEX(三跨两临近重点区段!$F:$F,MATCH(1,(MONTH(三跨两临近重点区段!$H:$H)=9)*(三跨两临近重点区段!$A:$A=D458),0))="已取消","已取消",INDEX(三跨两临近重点区段!$H:$H,MATCH(1,(MONTH(三跨两临近重点区段!$H:$H)=9)*(三跨两临近重点区段!$A:$A=D458)*(三跨两临近重点区段!$F:$F="现存区段"),0))),"")</f>
        <v/>
      </c>
      <c r="Z458" s="232" t="str">
        <f t="array" ref="Z458">IFERROR(IF(INDEX(三跨两临近重点区段!$F:$F,MATCH(1,(MONTH(三跨两临近重点区段!$H:$H)=9)*(三跨两临近重点区段!$A:$A=D458),0))="已取消","已取消",INDEX(三跨两临近重点区段!$I:$I,MATCH(1,(MONTH(三跨两临近重点区段!$H:$H)=9)*(三跨两临近重点区段!$A:$A=D458)*(三跨两临近重点区段!$F:$F="现存区段"),0))),"")</f>
        <v/>
      </c>
      <c r="AA458" s="268" t="str">
        <f t="array" ref="AA458">IFERROR(IF(INDEX(三跨两临近重点区段!$F:$F,MATCH(1,(MONTH(三跨两临近重点区段!$H:$H)=10)*(三跨两临近重点区段!$A:$A=D458),0))="已取消","已取消",INDEX(三跨两临近重点区段!$H:$H,MATCH(1,(MONTH(三跨两临近重点区段!$H:$H)=10)*(三跨两临近重点区段!$A:$A=D458)*(三跨两临近重点区段!$F:$F="现存区段"),0))),"")</f>
        <v/>
      </c>
      <c r="AB458" s="72" t="str">
        <f t="array" ref="AB458">IFERROR(IF(INDEX(三跨两临近重点区段!$F:$F,MATCH(1,(MONTH(三跨两临近重点区段!$H:$H)=10)*(三跨两临近重点区段!$A:$A=D458),0))="已取消","已取消",INDEX(三跨两临近重点区段!$I:$I,MATCH(1,(MONTH(三跨两临近重点区段!$H:$H)=10)*(三跨两临近重点区段!$A:$A=D458)*(三跨两临近重点区段!$F:$F="现存区段"),0))),"")</f>
        <v/>
      </c>
      <c r="AC458" s="284" t="str">
        <f t="array" ref="AC458">IFERROR(IF(INDEX(三跨两临近重点区段!$F:$F,MATCH(1,(MONTH(三跨两临近重点区段!$H:$H)=11)*(三跨两临近重点区段!$A:$A=D458),0))="已取消","已取消",INDEX(三跨两临近重点区段!$H:$H,MATCH(1,(MONTH(三跨两临近重点区段!$H:$H)=11)*(三跨两临近重点区段!$A:$A=D458)*(三跨两临近重点区段!$F:$F="现存区段"),0))),"")</f>
        <v/>
      </c>
      <c r="AD458" s="72" t="str">
        <f t="array" ref="AD458">IFERROR(IF(INDEX(三跨两临近重点区段!$F:$F,MATCH(1,(MONTH(三跨两临近重点区段!$H:$H)=11)*(三跨两临近重点区段!$A:$A=D458),0))="已取消","已取消",INDEX(三跨两临近重点区段!$I:$I,MATCH(1,(MONTH(三跨两临近重点区段!$H:$H)=11)*(三跨两临近重点区段!$A:$A=D458)*(三跨两临近重点区段!$F:$F="现存区段"),0))),"")</f>
        <v/>
      </c>
      <c r="AE458" s="284" t="str">
        <f t="array" ref="AE458">IFERROR(IF(INDEX(三跨两临近重点区段!$F:$F,MATCH(1,(MONTH(三跨两临近重点区段!$H:$H)=12)*(三跨两临近重点区段!$A:$A=D458),0))="已取消","已取消",INDEX(三跨两临近重点区段!$H:$H,MATCH(1,(MONTH(三跨两临近重点区段!$H:$H)=12)*(三跨两临近重点区段!$A:$A=D458)*(三跨两临近重点区段!$F:$F="现存区段"),0))),"")</f>
        <v/>
      </c>
      <c r="AF458" s="72" t="str">
        <f t="array" ref="AF458">IFERROR(IF(INDEX(三跨两临近重点区段!$F:$F,MATCH(1,(MONTH(三跨两临近重点区段!$H:$H)=12)*(三跨两临近重点区段!$A:$A=D458),0))="已取消","已取消",INDEX(三跨两临近重点区段!$I:$I,MATCH(1,(MONTH(三跨两临近重点区段!$H:$H)=12)*(三跨两临近重点区段!$A:$A=D458)*(三跨两临近重点区段!$F:$F="现存区段"),0))),"")</f>
        <v/>
      </c>
      <c r="AH458" t="e">
        <f t="array" ref="AH458">INDEX(三跨两临近重点区段!$G:$G,MATCH(D458,三跨两临近重点区段!$A:$A,0))</f>
        <v>#N/A</v>
      </c>
    </row>
    <row r="459" ht="14.25" spans="1:34">
      <c r="A459" s="263" t="s">
        <v>119</v>
      </c>
      <c r="B459" s="264" t="s">
        <v>2831</v>
      </c>
      <c r="C459" s="263" t="s">
        <v>2177</v>
      </c>
      <c r="D459" s="263" t="s">
        <v>2837</v>
      </c>
      <c r="E459" s="265" t="s">
        <v>2449</v>
      </c>
      <c r="F459" s="264" t="s">
        <v>125</v>
      </c>
      <c r="G459" s="263" t="s">
        <v>2452</v>
      </c>
      <c r="H459" s="263" t="s">
        <v>1462</v>
      </c>
      <c r="I459" s="288"/>
      <c r="J459" s="196"/>
      <c r="K459" s="196"/>
      <c r="L459" s="196"/>
      <c r="M459" s="270"/>
      <c r="N459" s="270"/>
      <c r="O459" s="33"/>
      <c r="P459" s="107"/>
      <c r="Q459" s="279"/>
      <c r="R459" s="279"/>
      <c r="S459" s="278">
        <v>45462</v>
      </c>
      <c r="T459" s="279" t="s">
        <v>2117</v>
      </c>
      <c r="U459" s="268" t="str">
        <f t="array" ref="U459">IFERROR(IF(INDEX(三跨两临近重点区段!$F:$F,MATCH(1,(MONTH(三跨两临近重点区段!$H:$H)=7)*(三跨两临近重点区段!$A:$A=D459),0))="已取消","已取消",INDEX(三跨两临近重点区段!$H:$H,MATCH(1,(MONTH(三跨两临近重点区段!$H:$H)=7)*(三跨两临近重点区段!$A:$A=D459)*(三跨两临近重点区段!$F:$F="现存区段"),0))),"")</f>
        <v/>
      </c>
      <c r="V459" s="232" t="str">
        <f t="array" ref="V459">IFERROR(IF(INDEX(三跨两临近重点区段!$F:$F,MATCH(1,(MONTH(三跨两临近重点区段!$H:$H)=7)*(三跨两临近重点区段!$A:$A=D459),0))="已取消","已取消",INDEX(三跨两临近重点区段!$I:$I,MATCH(1,(MONTH(三跨两临近重点区段!$H:$H)=7)*(三跨两临近重点区段!$A:$A=D459)*(三跨两临近重点区段!$F:$F="现存区段"),0))),"")</f>
        <v/>
      </c>
      <c r="W459" s="268" t="str">
        <f t="array" ref="W459">IFERROR(IF(INDEX(三跨两临近重点区段!$F:$F,MATCH(1,(MONTH(三跨两临近重点区段!$H:$H)=8)*(三跨两临近重点区段!$A:$A=D459),0))="已取消","已取消",INDEX(三跨两临近重点区段!$H:$H,MATCH(1,(MONTH(三跨两临近重点区段!$H:$H)=8)*(三跨两临近重点区段!$A:$A=D459)*(三跨两临近重点区段!$F:$F="现存区段"),0))),"")</f>
        <v/>
      </c>
      <c r="X459" s="232" t="str">
        <f t="array" ref="X459">IFERROR(IF(INDEX(三跨两临近重点区段!$F:$F,MATCH(1,(MONTH(三跨两临近重点区段!$H:$H)=8)*(三跨两临近重点区段!$A:$A=D459),0))="已取消","已取消",INDEX(三跨两临近重点区段!$I:$I,MATCH(1,(MONTH(三跨两临近重点区段!$H:$H)=8)*(三跨两临近重点区段!$A:$A=D459)*(三跨两临近重点区段!$F:$F="现存区段"),0))),"")</f>
        <v/>
      </c>
      <c r="Y459" s="268" t="str">
        <f t="array" ref="Y459">IFERROR(IF(INDEX(三跨两临近重点区段!$F:$F,MATCH(1,(MONTH(三跨两临近重点区段!$H:$H)=9)*(三跨两临近重点区段!$A:$A=D459),0))="已取消","已取消",INDEX(三跨两临近重点区段!$H:$H,MATCH(1,(MONTH(三跨两临近重点区段!$H:$H)=9)*(三跨两临近重点区段!$A:$A=D459)*(三跨两临近重点区段!$F:$F="现存区段"),0))),"")</f>
        <v/>
      </c>
      <c r="Z459" s="232" t="str">
        <f t="array" ref="Z459">IFERROR(IF(INDEX(三跨两临近重点区段!$F:$F,MATCH(1,(MONTH(三跨两临近重点区段!$H:$H)=9)*(三跨两临近重点区段!$A:$A=D459),0))="已取消","已取消",INDEX(三跨两临近重点区段!$I:$I,MATCH(1,(MONTH(三跨两临近重点区段!$H:$H)=9)*(三跨两临近重点区段!$A:$A=D459)*(三跨两临近重点区段!$F:$F="现存区段"),0))),"")</f>
        <v/>
      </c>
      <c r="AA459" s="268" t="str">
        <f t="array" ref="AA459">IFERROR(IF(INDEX(三跨两临近重点区段!$F:$F,MATCH(1,(MONTH(三跨两临近重点区段!$H:$H)=10)*(三跨两临近重点区段!$A:$A=D459),0))="已取消","已取消",INDEX(三跨两临近重点区段!$H:$H,MATCH(1,(MONTH(三跨两临近重点区段!$H:$H)=10)*(三跨两临近重点区段!$A:$A=D459)*(三跨两临近重点区段!$F:$F="现存区段"),0))),"")</f>
        <v/>
      </c>
      <c r="AB459" s="72" t="str">
        <f t="array" ref="AB459">IFERROR(IF(INDEX(三跨两临近重点区段!$F:$F,MATCH(1,(MONTH(三跨两临近重点区段!$H:$H)=10)*(三跨两临近重点区段!$A:$A=D459),0))="已取消","已取消",INDEX(三跨两临近重点区段!$I:$I,MATCH(1,(MONTH(三跨两临近重点区段!$H:$H)=10)*(三跨两临近重点区段!$A:$A=D459)*(三跨两临近重点区段!$F:$F="现存区段"),0))),"")</f>
        <v/>
      </c>
      <c r="AC459" s="284" t="str">
        <f t="array" ref="AC459">IFERROR(IF(INDEX(三跨两临近重点区段!$F:$F,MATCH(1,(MONTH(三跨两临近重点区段!$H:$H)=11)*(三跨两临近重点区段!$A:$A=D459),0))="已取消","已取消",INDEX(三跨两临近重点区段!$H:$H,MATCH(1,(MONTH(三跨两临近重点区段!$H:$H)=11)*(三跨两临近重点区段!$A:$A=D459)*(三跨两临近重点区段!$F:$F="现存区段"),0))),"")</f>
        <v/>
      </c>
      <c r="AD459" s="72" t="str">
        <f t="array" ref="AD459">IFERROR(IF(INDEX(三跨两临近重点区段!$F:$F,MATCH(1,(MONTH(三跨两临近重点区段!$H:$H)=11)*(三跨两临近重点区段!$A:$A=D459),0))="已取消","已取消",INDEX(三跨两临近重点区段!$I:$I,MATCH(1,(MONTH(三跨两临近重点区段!$H:$H)=11)*(三跨两临近重点区段!$A:$A=D459)*(三跨两临近重点区段!$F:$F="现存区段"),0))),"")</f>
        <v/>
      </c>
      <c r="AE459" s="284" t="str">
        <f t="array" ref="AE459">IFERROR(IF(INDEX(三跨两临近重点区段!$F:$F,MATCH(1,(MONTH(三跨两临近重点区段!$H:$H)=12)*(三跨两临近重点区段!$A:$A=D459),0))="已取消","已取消",INDEX(三跨两临近重点区段!$H:$H,MATCH(1,(MONTH(三跨两临近重点区段!$H:$H)=12)*(三跨两临近重点区段!$A:$A=D459)*(三跨两临近重点区段!$F:$F="现存区段"),0))),"")</f>
        <v/>
      </c>
      <c r="AF459" s="72" t="str">
        <f t="array" ref="AF459">IFERROR(IF(INDEX(三跨两临近重点区段!$F:$F,MATCH(1,(MONTH(三跨两临近重点区段!$H:$H)=12)*(三跨两临近重点区段!$A:$A=D459),0))="已取消","已取消",INDEX(三跨两临近重点区段!$I:$I,MATCH(1,(MONTH(三跨两临近重点区段!$H:$H)=12)*(三跨两临近重点区段!$A:$A=D459)*(三跨两临近重点区段!$F:$F="现存区段"),0))),"")</f>
        <v/>
      </c>
      <c r="AH459" t="e">
        <f t="array" ref="AH459">INDEX(三跨两临近重点区段!$G:$G,MATCH(D459,三跨两临近重点区段!$A:$A,0))</f>
        <v>#N/A</v>
      </c>
    </row>
    <row r="460" ht="14.25" spans="1:34">
      <c r="A460" s="263" t="s">
        <v>363</v>
      </c>
      <c r="B460" s="264" t="s">
        <v>2831</v>
      </c>
      <c r="C460" s="263" t="s">
        <v>2509</v>
      </c>
      <c r="D460" s="263" t="s">
        <v>2838</v>
      </c>
      <c r="E460" s="265" t="s">
        <v>2449</v>
      </c>
      <c r="F460" s="264" t="s">
        <v>125</v>
      </c>
      <c r="G460" s="263" t="s">
        <v>2452</v>
      </c>
      <c r="H460" s="263" t="s">
        <v>1462</v>
      </c>
      <c r="I460" s="288"/>
      <c r="J460" s="196"/>
      <c r="K460" s="196"/>
      <c r="L460" s="196"/>
      <c r="M460" s="270"/>
      <c r="N460" s="270"/>
      <c r="O460" s="33"/>
      <c r="P460" s="107"/>
      <c r="Q460" s="279"/>
      <c r="R460" s="279"/>
      <c r="S460" s="278">
        <v>45462</v>
      </c>
      <c r="T460" s="279" t="s">
        <v>2117</v>
      </c>
      <c r="U460" s="268" t="str">
        <f t="array" ref="U460">IFERROR(IF(INDEX(三跨两临近重点区段!$F:$F,MATCH(1,(MONTH(三跨两临近重点区段!$H:$H)=7)*(三跨两临近重点区段!$A:$A=D460),0))="已取消","已取消",INDEX(三跨两临近重点区段!$H:$H,MATCH(1,(MONTH(三跨两临近重点区段!$H:$H)=7)*(三跨两临近重点区段!$A:$A=D460)*(三跨两临近重点区段!$F:$F="现存区段"),0))),"")</f>
        <v/>
      </c>
      <c r="V460" s="232" t="str">
        <f t="array" ref="V460">IFERROR(IF(INDEX(三跨两临近重点区段!$F:$F,MATCH(1,(MONTH(三跨两临近重点区段!$H:$H)=7)*(三跨两临近重点区段!$A:$A=D460),0))="已取消","已取消",INDEX(三跨两临近重点区段!$I:$I,MATCH(1,(MONTH(三跨两临近重点区段!$H:$H)=7)*(三跨两临近重点区段!$A:$A=D460)*(三跨两临近重点区段!$F:$F="现存区段"),0))),"")</f>
        <v/>
      </c>
      <c r="W460" s="268" t="str">
        <f t="array" ref="W460">IFERROR(IF(INDEX(三跨两临近重点区段!$F:$F,MATCH(1,(MONTH(三跨两临近重点区段!$H:$H)=8)*(三跨两临近重点区段!$A:$A=D460),0))="已取消","已取消",INDEX(三跨两临近重点区段!$H:$H,MATCH(1,(MONTH(三跨两临近重点区段!$H:$H)=8)*(三跨两临近重点区段!$A:$A=D460)*(三跨两临近重点区段!$F:$F="现存区段"),0))),"")</f>
        <v/>
      </c>
      <c r="X460" s="232" t="str">
        <f t="array" ref="X460">IFERROR(IF(INDEX(三跨两临近重点区段!$F:$F,MATCH(1,(MONTH(三跨两临近重点区段!$H:$H)=8)*(三跨两临近重点区段!$A:$A=D460),0))="已取消","已取消",INDEX(三跨两临近重点区段!$I:$I,MATCH(1,(MONTH(三跨两临近重点区段!$H:$H)=8)*(三跨两临近重点区段!$A:$A=D460)*(三跨两临近重点区段!$F:$F="现存区段"),0))),"")</f>
        <v/>
      </c>
      <c r="Y460" s="268" t="str">
        <f t="array" ref="Y460">IFERROR(IF(INDEX(三跨两临近重点区段!$F:$F,MATCH(1,(MONTH(三跨两临近重点区段!$H:$H)=9)*(三跨两临近重点区段!$A:$A=D460),0))="已取消","已取消",INDEX(三跨两临近重点区段!$H:$H,MATCH(1,(MONTH(三跨两临近重点区段!$H:$H)=9)*(三跨两临近重点区段!$A:$A=D460)*(三跨两临近重点区段!$F:$F="现存区段"),0))),"")</f>
        <v/>
      </c>
      <c r="Z460" s="232" t="str">
        <f t="array" ref="Z460">IFERROR(IF(INDEX(三跨两临近重点区段!$F:$F,MATCH(1,(MONTH(三跨两临近重点区段!$H:$H)=9)*(三跨两临近重点区段!$A:$A=D460),0))="已取消","已取消",INDEX(三跨两临近重点区段!$I:$I,MATCH(1,(MONTH(三跨两临近重点区段!$H:$H)=9)*(三跨两临近重点区段!$A:$A=D460)*(三跨两临近重点区段!$F:$F="现存区段"),0))),"")</f>
        <v/>
      </c>
      <c r="AA460" s="268" t="str">
        <f t="array" ref="AA460">IFERROR(IF(INDEX(三跨两临近重点区段!$F:$F,MATCH(1,(MONTH(三跨两临近重点区段!$H:$H)=10)*(三跨两临近重点区段!$A:$A=D460),0))="已取消","已取消",INDEX(三跨两临近重点区段!$H:$H,MATCH(1,(MONTH(三跨两临近重点区段!$H:$H)=10)*(三跨两临近重点区段!$A:$A=D460)*(三跨两临近重点区段!$F:$F="现存区段"),0))),"")</f>
        <v/>
      </c>
      <c r="AB460" s="72" t="str">
        <f t="array" ref="AB460">IFERROR(IF(INDEX(三跨两临近重点区段!$F:$F,MATCH(1,(MONTH(三跨两临近重点区段!$H:$H)=10)*(三跨两临近重点区段!$A:$A=D460),0))="已取消","已取消",INDEX(三跨两临近重点区段!$I:$I,MATCH(1,(MONTH(三跨两临近重点区段!$H:$H)=10)*(三跨两临近重点区段!$A:$A=D460)*(三跨两临近重点区段!$F:$F="现存区段"),0))),"")</f>
        <v/>
      </c>
      <c r="AC460" s="284" t="str">
        <f t="array" ref="AC460">IFERROR(IF(INDEX(三跨两临近重点区段!$F:$F,MATCH(1,(MONTH(三跨两临近重点区段!$H:$H)=11)*(三跨两临近重点区段!$A:$A=D460),0))="已取消","已取消",INDEX(三跨两临近重点区段!$H:$H,MATCH(1,(MONTH(三跨两临近重点区段!$H:$H)=11)*(三跨两临近重点区段!$A:$A=D460)*(三跨两临近重点区段!$F:$F="现存区段"),0))),"")</f>
        <v/>
      </c>
      <c r="AD460" s="72" t="str">
        <f t="array" ref="AD460">IFERROR(IF(INDEX(三跨两临近重点区段!$F:$F,MATCH(1,(MONTH(三跨两临近重点区段!$H:$H)=11)*(三跨两临近重点区段!$A:$A=D460),0))="已取消","已取消",INDEX(三跨两临近重点区段!$I:$I,MATCH(1,(MONTH(三跨两临近重点区段!$H:$H)=11)*(三跨两临近重点区段!$A:$A=D460)*(三跨两临近重点区段!$F:$F="现存区段"),0))),"")</f>
        <v/>
      </c>
      <c r="AE460" s="284" t="str">
        <f t="array" ref="AE460">IFERROR(IF(INDEX(三跨两临近重点区段!$F:$F,MATCH(1,(MONTH(三跨两临近重点区段!$H:$H)=12)*(三跨两临近重点区段!$A:$A=D460),0))="已取消","已取消",INDEX(三跨两临近重点区段!$H:$H,MATCH(1,(MONTH(三跨两临近重点区段!$H:$H)=12)*(三跨两临近重点区段!$A:$A=D460)*(三跨两临近重点区段!$F:$F="现存区段"),0))),"")</f>
        <v/>
      </c>
      <c r="AF460" s="72" t="str">
        <f t="array" ref="AF460">IFERROR(IF(INDEX(三跨两临近重点区段!$F:$F,MATCH(1,(MONTH(三跨两临近重点区段!$H:$H)=12)*(三跨两临近重点区段!$A:$A=D460),0))="已取消","已取消",INDEX(三跨两临近重点区段!$I:$I,MATCH(1,(MONTH(三跨两临近重点区段!$H:$H)=12)*(三跨两临近重点区段!$A:$A=D460)*(三跨两临近重点区段!$F:$F="现存区段"),0))),"")</f>
        <v/>
      </c>
      <c r="AH460" t="e">
        <f t="array" ref="AH460">INDEX(三跨两临近重点区段!$G:$G,MATCH(D460,三跨两临近重点区段!$A:$A,0))</f>
        <v>#N/A</v>
      </c>
    </row>
    <row r="461" ht="14.25" spans="1:34">
      <c r="A461" s="263" t="s">
        <v>363</v>
      </c>
      <c r="B461" s="264" t="s">
        <v>2831</v>
      </c>
      <c r="C461" s="263" t="s">
        <v>2509</v>
      </c>
      <c r="D461" s="263" t="s">
        <v>2839</v>
      </c>
      <c r="E461" s="265" t="s">
        <v>2449</v>
      </c>
      <c r="F461" s="264" t="s">
        <v>125</v>
      </c>
      <c r="G461" s="263" t="s">
        <v>2452</v>
      </c>
      <c r="H461" s="263" t="s">
        <v>1462</v>
      </c>
      <c r="I461" s="288"/>
      <c r="J461" s="196"/>
      <c r="K461" s="196"/>
      <c r="L461" s="196"/>
      <c r="M461" s="270"/>
      <c r="N461" s="270"/>
      <c r="O461" s="33"/>
      <c r="P461" s="107"/>
      <c r="Q461" s="280"/>
      <c r="R461" s="280"/>
      <c r="S461" s="278">
        <v>45462</v>
      </c>
      <c r="T461" s="279" t="s">
        <v>2117</v>
      </c>
      <c r="U461" s="268" t="str">
        <f t="array" ref="U461">IFERROR(IF(INDEX(三跨两临近重点区段!$F:$F,MATCH(1,(MONTH(三跨两临近重点区段!$H:$H)=7)*(三跨两临近重点区段!$A:$A=D461),0))="已取消","已取消",INDEX(三跨两临近重点区段!$H:$H,MATCH(1,(MONTH(三跨两临近重点区段!$H:$H)=7)*(三跨两临近重点区段!$A:$A=D461)*(三跨两临近重点区段!$F:$F="现存区段"),0))),"")</f>
        <v/>
      </c>
      <c r="V461" s="232" t="str">
        <f t="array" ref="V461">IFERROR(IF(INDEX(三跨两临近重点区段!$F:$F,MATCH(1,(MONTH(三跨两临近重点区段!$H:$H)=7)*(三跨两临近重点区段!$A:$A=D461),0))="已取消","已取消",INDEX(三跨两临近重点区段!$I:$I,MATCH(1,(MONTH(三跨两临近重点区段!$H:$H)=7)*(三跨两临近重点区段!$A:$A=D461)*(三跨两临近重点区段!$F:$F="现存区段"),0))),"")</f>
        <v/>
      </c>
      <c r="W461" s="268" t="str">
        <f t="array" ref="W461">IFERROR(IF(INDEX(三跨两临近重点区段!$F:$F,MATCH(1,(MONTH(三跨两临近重点区段!$H:$H)=8)*(三跨两临近重点区段!$A:$A=D461),0))="已取消","已取消",INDEX(三跨两临近重点区段!$H:$H,MATCH(1,(MONTH(三跨两临近重点区段!$H:$H)=8)*(三跨两临近重点区段!$A:$A=D461)*(三跨两临近重点区段!$F:$F="现存区段"),0))),"")</f>
        <v/>
      </c>
      <c r="X461" s="232" t="str">
        <f t="array" ref="X461">IFERROR(IF(INDEX(三跨两临近重点区段!$F:$F,MATCH(1,(MONTH(三跨两临近重点区段!$H:$H)=8)*(三跨两临近重点区段!$A:$A=D461),0))="已取消","已取消",INDEX(三跨两临近重点区段!$I:$I,MATCH(1,(MONTH(三跨两临近重点区段!$H:$H)=8)*(三跨两临近重点区段!$A:$A=D461)*(三跨两临近重点区段!$F:$F="现存区段"),0))),"")</f>
        <v/>
      </c>
      <c r="Y461" s="268" t="str">
        <f t="array" ref="Y461">IFERROR(IF(INDEX(三跨两临近重点区段!$F:$F,MATCH(1,(MONTH(三跨两临近重点区段!$H:$H)=9)*(三跨两临近重点区段!$A:$A=D461),0))="已取消","已取消",INDEX(三跨两临近重点区段!$H:$H,MATCH(1,(MONTH(三跨两临近重点区段!$H:$H)=9)*(三跨两临近重点区段!$A:$A=D461)*(三跨两临近重点区段!$F:$F="现存区段"),0))),"")</f>
        <v/>
      </c>
      <c r="Z461" s="232" t="str">
        <f t="array" ref="Z461">IFERROR(IF(INDEX(三跨两临近重点区段!$F:$F,MATCH(1,(MONTH(三跨两临近重点区段!$H:$H)=9)*(三跨两临近重点区段!$A:$A=D461),0))="已取消","已取消",INDEX(三跨两临近重点区段!$I:$I,MATCH(1,(MONTH(三跨两临近重点区段!$H:$H)=9)*(三跨两临近重点区段!$A:$A=D461)*(三跨两临近重点区段!$F:$F="现存区段"),0))),"")</f>
        <v/>
      </c>
      <c r="AA461" s="268" t="str">
        <f t="array" ref="AA461">IFERROR(IF(INDEX(三跨两临近重点区段!$F:$F,MATCH(1,(MONTH(三跨两临近重点区段!$H:$H)=10)*(三跨两临近重点区段!$A:$A=D461),0))="已取消","已取消",INDEX(三跨两临近重点区段!$H:$H,MATCH(1,(MONTH(三跨两临近重点区段!$H:$H)=10)*(三跨两临近重点区段!$A:$A=D461)*(三跨两临近重点区段!$F:$F="现存区段"),0))),"")</f>
        <v/>
      </c>
      <c r="AB461" s="72" t="str">
        <f t="array" ref="AB461">IFERROR(IF(INDEX(三跨两临近重点区段!$F:$F,MATCH(1,(MONTH(三跨两临近重点区段!$H:$H)=10)*(三跨两临近重点区段!$A:$A=D461),0))="已取消","已取消",INDEX(三跨两临近重点区段!$I:$I,MATCH(1,(MONTH(三跨两临近重点区段!$H:$H)=10)*(三跨两临近重点区段!$A:$A=D461)*(三跨两临近重点区段!$F:$F="现存区段"),0))),"")</f>
        <v/>
      </c>
      <c r="AC461" s="284" t="str">
        <f t="array" ref="AC461">IFERROR(IF(INDEX(三跨两临近重点区段!$F:$F,MATCH(1,(MONTH(三跨两临近重点区段!$H:$H)=11)*(三跨两临近重点区段!$A:$A=D461),0))="已取消","已取消",INDEX(三跨两临近重点区段!$H:$H,MATCH(1,(MONTH(三跨两临近重点区段!$H:$H)=11)*(三跨两临近重点区段!$A:$A=D461)*(三跨两临近重点区段!$F:$F="现存区段"),0))),"")</f>
        <v/>
      </c>
      <c r="AD461" s="72" t="str">
        <f t="array" ref="AD461">IFERROR(IF(INDEX(三跨两临近重点区段!$F:$F,MATCH(1,(MONTH(三跨两临近重点区段!$H:$H)=11)*(三跨两临近重点区段!$A:$A=D461),0))="已取消","已取消",INDEX(三跨两临近重点区段!$I:$I,MATCH(1,(MONTH(三跨两临近重点区段!$H:$H)=11)*(三跨两临近重点区段!$A:$A=D461)*(三跨两临近重点区段!$F:$F="现存区段"),0))),"")</f>
        <v/>
      </c>
      <c r="AE461" s="284" t="str">
        <f t="array" ref="AE461">IFERROR(IF(INDEX(三跨两临近重点区段!$F:$F,MATCH(1,(MONTH(三跨两临近重点区段!$H:$H)=12)*(三跨两临近重点区段!$A:$A=D461),0))="已取消","已取消",INDEX(三跨两临近重点区段!$H:$H,MATCH(1,(MONTH(三跨两临近重点区段!$H:$H)=12)*(三跨两临近重点区段!$A:$A=D461)*(三跨两临近重点区段!$F:$F="现存区段"),0))),"")</f>
        <v/>
      </c>
      <c r="AF461" s="72" t="str">
        <f t="array" ref="AF461">IFERROR(IF(INDEX(三跨两临近重点区段!$F:$F,MATCH(1,(MONTH(三跨两临近重点区段!$H:$H)=12)*(三跨两临近重点区段!$A:$A=D461),0))="已取消","已取消",INDEX(三跨两临近重点区段!$I:$I,MATCH(1,(MONTH(三跨两临近重点区段!$H:$H)=12)*(三跨两临近重点区段!$A:$A=D461)*(三跨两临近重点区段!$F:$F="现存区段"),0))),"")</f>
        <v/>
      </c>
      <c r="AH461" t="e">
        <f t="array" ref="AH461">INDEX(三跨两临近重点区段!$G:$G,MATCH(D461,三跨两临近重点区段!$A:$A,0))</f>
        <v>#N/A</v>
      </c>
    </row>
    <row r="462" ht="14.25" spans="1:34">
      <c r="A462" s="263" t="s">
        <v>363</v>
      </c>
      <c r="B462" s="264" t="s">
        <v>2833</v>
      </c>
      <c r="C462" s="263" t="s">
        <v>2221</v>
      </c>
      <c r="D462" s="263" t="s">
        <v>2840</v>
      </c>
      <c r="E462" s="265" t="s">
        <v>2115</v>
      </c>
      <c r="F462" s="264" t="s">
        <v>125</v>
      </c>
      <c r="G462" s="263" t="s">
        <v>2116</v>
      </c>
      <c r="H462" s="263" t="s">
        <v>1308</v>
      </c>
      <c r="I462" s="288"/>
      <c r="J462" s="196"/>
      <c r="K462" s="196"/>
      <c r="L462" s="196"/>
      <c r="M462" s="270"/>
      <c r="N462" s="270"/>
      <c r="O462" s="33"/>
      <c r="P462" s="107"/>
      <c r="Q462" s="279"/>
      <c r="R462" s="279"/>
      <c r="S462" s="282">
        <v>45450.4361111111</v>
      </c>
      <c r="T462" s="279" t="s">
        <v>2117</v>
      </c>
      <c r="U462" s="268" t="str">
        <f t="array" ref="U462">IFERROR(IF(INDEX(三跨两临近重点区段!$F:$F,MATCH(1,(MONTH(三跨两临近重点区段!$H:$H)=7)*(三跨两临近重点区段!$A:$A=D462),0))="已取消","已取消",INDEX(三跨两临近重点区段!$H:$H,MATCH(1,(MONTH(三跨两临近重点区段!$H:$H)=7)*(三跨两临近重点区段!$A:$A=D462)*(三跨两临近重点区段!$F:$F="现存区段"),0))),"")</f>
        <v/>
      </c>
      <c r="V462" s="232" t="str">
        <f t="array" ref="V462">IFERROR(IF(INDEX(三跨两临近重点区段!$F:$F,MATCH(1,(MONTH(三跨两临近重点区段!$H:$H)=7)*(三跨两临近重点区段!$A:$A=D462),0))="已取消","已取消",INDEX(三跨两临近重点区段!$I:$I,MATCH(1,(MONTH(三跨两临近重点区段!$H:$H)=7)*(三跨两临近重点区段!$A:$A=D462)*(三跨两临近重点区段!$F:$F="现存区段"),0))),"")</f>
        <v/>
      </c>
      <c r="W462" s="268" t="str">
        <f t="array" ref="W462">IFERROR(IF(INDEX(三跨两临近重点区段!$F:$F,MATCH(1,(MONTH(三跨两临近重点区段!$H:$H)=8)*(三跨两临近重点区段!$A:$A=D462),0))="已取消","已取消",INDEX(三跨两临近重点区段!$H:$H,MATCH(1,(MONTH(三跨两临近重点区段!$H:$H)=8)*(三跨两临近重点区段!$A:$A=D462)*(三跨两临近重点区段!$F:$F="现存区段"),0))),"")</f>
        <v/>
      </c>
      <c r="X462" s="232" t="str">
        <f t="array" ref="X462">IFERROR(IF(INDEX(三跨两临近重点区段!$F:$F,MATCH(1,(MONTH(三跨两临近重点区段!$H:$H)=8)*(三跨两临近重点区段!$A:$A=D462),0))="已取消","已取消",INDEX(三跨两临近重点区段!$I:$I,MATCH(1,(MONTH(三跨两临近重点区段!$H:$H)=8)*(三跨两临近重点区段!$A:$A=D462)*(三跨两临近重点区段!$F:$F="现存区段"),0))),"")</f>
        <v/>
      </c>
      <c r="Y462" s="268" t="str">
        <f t="array" ref="Y462">IFERROR(IF(INDEX(三跨两临近重点区段!$F:$F,MATCH(1,(MONTH(三跨两临近重点区段!$H:$H)=9)*(三跨两临近重点区段!$A:$A=D462),0))="已取消","已取消",INDEX(三跨两临近重点区段!$H:$H,MATCH(1,(MONTH(三跨两临近重点区段!$H:$H)=9)*(三跨两临近重点区段!$A:$A=D462)*(三跨两临近重点区段!$F:$F="现存区段"),0))),"")</f>
        <v/>
      </c>
      <c r="Z462" s="232" t="str">
        <f t="array" ref="Z462">IFERROR(IF(INDEX(三跨两临近重点区段!$F:$F,MATCH(1,(MONTH(三跨两临近重点区段!$H:$H)=9)*(三跨两临近重点区段!$A:$A=D462),0))="已取消","已取消",INDEX(三跨两临近重点区段!$I:$I,MATCH(1,(MONTH(三跨两临近重点区段!$H:$H)=9)*(三跨两临近重点区段!$A:$A=D462)*(三跨两临近重点区段!$F:$F="现存区段"),0))),"")</f>
        <v/>
      </c>
      <c r="AA462" s="268" t="str">
        <f t="array" ref="AA462">IFERROR(IF(INDEX(三跨两临近重点区段!$F:$F,MATCH(1,(MONTH(三跨两临近重点区段!$H:$H)=10)*(三跨两临近重点区段!$A:$A=D462),0))="已取消","已取消",INDEX(三跨两临近重点区段!$H:$H,MATCH(1,(MONTH(三跨两临近重点区段!$H:$H)=10)*(三跨两临近重点区段!$A:$A=D462)*(三跨两临近重点区段!$F:$F="现存区段"),0))),"")</f>
        <v/>
      </c>
      <c r="AB462" s="72" t="str">
        <f t="array" ref="AB462">IFERROR(IF(INDEX(三跨两临近重点区段!$F:$F,MATCH(1,(MONTH(三跨两临近重点区段!$H:$H)=10)*(三跨两临近重点区段!$A:$A=D462),0))="已取消","已取消",INDEX(三跨两临近重点区段!$I:$I,MATCH(1,(MONTH(三跨两临近重点区段!$H:$H)=10)*(三跨两临近重点区段!$A:$A=D462)*(三跨两临近重点区段!$F:$F="现存区段"),0))),"")</f>
        <v/>
      </c>
      <c r="AC462" s="284" t="str">
        <f t="array" ref="AC462">IFERROR(IF(INDEX(三跨两临近重点区段!$F:$F,MATCH(1,(MONTH(三跨两临近重点区段!$H:$H)=11)*(三跨两临近重点区段!$A:$A=D462),0))="已取消","已取消",INDEX(三跨两临近重点区段!$H:$H,MATCH(1,(MONTH(三跨两临近重点区段!$H:$H)=11)*(三跨两临近重点区段!$A:$A=D462)*(三跨两临近重点区段!$F:$F="现存区段"),0))),"")</f>
        <v/>
      </c>
      <c r="AD462" s="72" t="str">
        <f t="array" ref="AD462">IFERROR(IF(INDEX(三跨两临近重点区段!$F:$F,MATCH(1,(MONTH(三跨两临近重点区段!$H:$H)=11)*(三跨两临近重点区段!$A:$A=D462),0))="已取消","已取消",INDEX(三跨两临近重点区段!$I:$I,MATCH(1,(MONTH(三跨两临近重点区段!$H:$H)=11)*(三跨两临近重点区段!$A:$A=D462)*(三跨两临近重点区段!$F:$F="现存区段"),0))),"")</f>
        <v/>
      </c>
      <c r="AE462" s="284" t="str">
        <f t="array" ref="AE462">IFERROR(IF(INDEX(三跨两临近重点区段!$F:$F,MATCH(1,(MONTH(三跨两临近重点区段!$H:$H)=12)*(三跨两临近重点区段!$A:$A=D462),0))="已取消","已取消",INDEX(三跨两临近重点区段!$H:$H,MATCH(1,(MONTH(三跨两临近重点区段!$H:$H)=12)*(三跨两临近重点区段!$A:$A=D462)*(三跨两临近重点区段!$F:$F="现存区段"),0))),"")</f>
        <v/>
      </c>
      <c r="AF462" s="72" t="str">
        <f t="array" ref="AF462">IFERROR(IF(INDEX(三跨两临近重点区段!$F:$F,MATCH(1,(MONTH(三跨两临近重点区段!$H:$H)=12)*(三跨两临近重点区段!$A:$A=D462),0))="已取消","已取消",INDEX(三跨两临近重点区段!$I:$I,MATCH(1,(MONTH(三跨两临近重点区段!$H:$H)=12)*(三跨两临近重点区段!$A:$A=D462)*(三跨两临近重点区段!$F:$F="现存区段"),0))),"")</f>
        <v/>
      </c>
      <c r="AH462" t="e">
        <f t="array" ref="AH462">INDEX(三跨两临近重点区段!$G:$G,MATCH(D462,三跨两临近重点区段!$A:$A,0))</f>
        <v>#N/A</v>
      </c>
    </row>
    <row r="463" ht="14.25" spans="1:34">
      <c r="A463" s="263" t="s">
        <v>363</v>
      </c>
      <c r="B463" s="264" t="s">
        <v>2835</v>
      </c>
      <c r="C463" s="263" t="s">
        <v>2221</v>
      </c>
      <c r="D463" s="263" t="s">
        <v>2841</v>
      </c>
      <c r="E463" s="265" t="s">
        <v>2115</v>
      </c>
      <c r="F463" s="264" t="s">
        <v>125</v>
      </c>
      <c r="G463" s="263" t="s">
        <v>2116</v>
      </c>
      <c r="H463" s="263" t="s">
        <v>1308</v>
      </c>
      <c r="I463" s="288"/>
      <c r="J463" s="196"/>
      <c r="K463" s="196"/>
      <c r="L463" s="196"/>
      <c r="M463" s="270"/>
      <c r="N463" s="270"/>
      <c r="O463" s="33"/>
      <c r="P463" s="107"/>
      <c r="Q463" s="279"/>
      <c r="R463" s="279"/>
      <c r="S463" s="281"/>
      <c r="T463" s="279"/>
      <c r="U463" s="268" t="str">
        <f t="array" ref="U463">IFERROR(IF(INDEX(三跨两临近重点区段!$F:$F,MATCH(1,(MONTH(三跨两临近重点区段!$H:$H)=7)*(三跨两临近重点区段!$A:$A=D463),0))="已取消","已取消",INDEX(三跨两临近重点区段!$H:$H,MATCH(1,(MONTH(三跨两临近重点区段!$H:$H)=7)*(三跨两临近重点区段!$A:$A=D463)*(三跨两临近重点区段!$F:$F="现存区段"),0))),"")</f>
        <v/>
      </c>
      <c r="V463" s="232" t="str">
        <f t="array" ref="V463">IFERROR(IF(INDEX(三跨两临近重点区段!$F:$F,MATCH(1,(MONTH(三跨两临近重点区段!$H:$H)=7)*(三跨两临近重点区段!$A:$A=D463),0))="已取消","已取消",INDEX(三跨两临近重点区段!$I:$I,MATCH(1,(MONTH(三跨两临近重点区段!$H:$H)=7)*(三跨两临近重点区段!$A:$A=D463)*(三跨两临近重点区段!$F:$F="现存区段"),0))),"")</f>
        <v/>
      </c>
      <c r="W463" s="268" t="str">
        <f t="array" ref="W463">IFERROR(IF(INDEX(三跨两临近重点区段!$F:$F,MATCH(1,(MONTH(三跨两临近重点区段!$H:$H)=8)*(三跨两临近重点区段!$A:$A=D463),0))="已取消","已取消",INDEX(三跨两临近重点区段!$H:$H,MATCH(1,(MONTH(三跨两临近重点区段!$H:$H)=8)*(三跨两临近重点区段!$A:$A=D463)*(三跨两临近重点区段!$F:$F="现存区段"),0))),"")</f>
        <v/>
      </c>
      <c r="X463" s="232" t="str">
        <f t="array" ref="X463">IFERROR(IF(INDEX(三跨两临近重点区段!$F:$F,MATCH(1,(MONTH(三跨两临近重点区段!$H:$H)=8)*(三跨两临近重点区段!$A:$A=D463),0))="已取消","已取消",INDEX(三跨两临近重点区段!$I:$I,MATCH(1,(MONTH(三跨两临近重点区段!$H:$H)=8)*(三跨两临近重点区段!$A:$A=D463)*(三跨两临近重点区段!$F:$F="现存区段"),0))),"")</f>
        <v/>
      </c>
      <c r="Y463" s="268" t="str">
        <f t="array" ref="Y463">IFERROR(IF(INDEX(三跨两临近重点区段!$F:$F,MATCH(1,(MONTH(三跨两临近重点区段!$H:$H)=9)*(三跨两临近重点区段!$A:$A=D463),0))="已取消","已取消",INDEX(三跨两临近重点区段!$H:$H,MATCH(1,(MONTH(三跨两临近重点区段!$H:$H)=9)*(三跨两临近重点区段!$A:$A=D463)*(三跨两临近重点区段!$F:$F="现存区段"),0))),"")</f>
        <v/>
      </c>
      <c r="Z463" s="232" t="str">
        <f t="array" ref="Z463">IFERROR(IF(INDEX(三跨两临近重点区段!$F:$F,MATCH(1,(MONTH(三跨两临近重点区段!$H:$H)=9)*(三跨两临近重点区段!$A:$A=D463),0))="已取消","已取消",INDEX(三跨两临近重点区段!$I:$I,MATCH(1,(MONTH(三跨两临近重点区段!$H:$H)=9)*(三跨两临近重点区段!$A:$A=D463)*(三跨两临近重点区段!$F:$F="现存区段"),0))),"")</f>
        <v/>
      </c>
      <c r="AA463" s="268" t="str">
        <f t="array" ref="AA463">IFERROR(IF(INDEX(三跨两临近重点区段!$F:$F,MATCH(1,(MONTH(三跨两临近重点区段!$H:$H)=10)*(三跨两临近重点区段!$A:$A=D463),0))="已取消","已取消",INDEX(三跨两临近重点区段!$H:$H,MATCH(1,(MONTH(三跨两临近重点区段!$H:$H)=10)*(三跨两临近重点区段!$A:$A=D463)*(三跨两临近重点区段!$F:$F="现存区段"),0))),"")</f>
        <v/>
      </c>
      <c r="AB463" s="72" t="str">
        <f t="array" ref="AB463">IFERROR(IF(INDEX(三跨两临近重点区段!$F:$F,MATCH(1,(MONTH(三跨两临近重点区段!$H:$H)=10)*(三跨两临近重点区段!$A:$A=D463),0))="已取消","已取消",INDEX(三跨两临近重点区段!$I:$I,MATCH(1,(MONTH(三跨两临近重点区段!$H:$H)=10)*(三跨两临近重点区段!$A:$A=D463)*(三跨两临近重点区段!$F:$F="现存区段"),0))),"")</f>
        <v/>
      </c>
      <c r="AC463" s="284" t="str">
        <f t="array" ref="AC463">IFERROR(IF(INDEX(三跨两临近重点区段!$F:$F,MATCH(1,(MONTH(三跨两临近重点区段!$H:$H)=11)*(三跨两临近重点区段!$A:$A=D463),0))="已取消","已取消",INDEX(三跨两临近重点区段!$H:$H,MATCH(1,(MONTH(三跨两临近重点区段!$H:$H)=11)*(三跨两临近重点区段!$A:$A=D463)*(三跨两临近重点区段!$F:$F="现存区段"),0))),"")</f>
        <v/>
      </c>
      <c r="AD463" s="72" t="str">
        <f t="array" ref="AD463">IFERROR(IF(INDEX(三跨两临近重点区段!$F:$F,MATCH(1,(MONTH(三跨两临近重点区段!$H:$H)=11)*(三跨两临近重点区段!$A:$A=D463),0))="已取消","已取消",INDEX(三跨两临近重点区段!$I:$I,MATCH(1,(MONTH(三跨两临近重点区段!$H:$H)=11)*(三跨两临近重点区段!$A:$A=D463)*(三跨两临近重点区段!$F:$F="现存区段"),0))),"")</f>
        <v/>
      </c>
      <c r="AE463" s="284" t="str">
        <f t="array" ref="AE463">IFERROR(IF(INDEX(三跨两临近重点区段!$F:$F,MATCH(1,(MONTH(三跨两临近重点区段!$H:$H)=12)*(三跨两临近重点区段!$A:$A=D463),0))="已取消","已取消",INDEX(三跨两临近重点区段!$H:$H,MATCH(1,(MONTH(三跨两临近重点区段!$H:$H)=12)*(三跨两临近重点区段!$A:$A=D463)*(三跨两临近重点区段!$F:$F="现存区段"),0))),"")</f>
        <v/>
      </c>
      <c r="AF463" s="72" t="str">
        <f t="array" ref="AF463">IFERROR(IF(INDEX(三跨两临近重点区段!$F:$F,MATCH(1,(MONTH(三跨两临近重点区段!$H:$H)=12)*(三跨两临近重点区段!$A:$A=D463),0))="已取消","已取消",INDEX(三跨两临近重点区段!$I:$I,MATCH(1,(MONTH(三跨两临近重点区段!$H:$H)=12)*(三跨两临近重点区段!$A:$A=D463)*(三跨两临近重点区段!$F:$F="现存区段"),0))),"")</f>
        <v/>
      </c>
      <c r="AH463" t="e">
        <f t="array" ref="AH463">INDEX(三跨两临近重点区段!$G:$G,MATCH(D463,三跨两临近重点区段!$A:$A,0))</f>
        <v>#N/A</v>
      </c>
    </row>
    <row r="464" ht="14.25" spans="1:34">
      <c r="A464" s="263" t="s">
        <v>363</v>
      </c>
      <c r="B464" s="264" t="s">
        <v>2831</v>
      </c>
      <c r="C464" s="263" t="s">
        <v>2152</v>
      </c>
      <c r="D464" s="263" t="s">
        <v>2842</v>
      </c>
      <c r="E464" s="265" t="s">
        <v>2449</v>
      </c>
      <c r="F464" s="264" t="s">
        <v>125</v>
      </c>
      <c r="G464" s="263" t="s">
        <v>2452</v>
      </c>
      <c r="H464" s="263" t="s">
        <v>1462</v>
      </c>
      <c r="I464" s="288"/>
      <c r="J464" s="196"/>
      <c r="K464" s="196"/>
      <c r="L464" s="196"/>
      <c r="M464" s="270"/>
      <c r="N464" s="270"/>
      <c r="O464" s="33"/>
      <c r="P464" s="107"/>
      <c r="Q464" s="277"/>
      <c r="R464" s="277"/>
      <c r="S464" s="278">
        <v>45462</v>
      </c>
      <c r="T464" s="279" t="s">
        <v>2117</v>
      </c>
      <c r="U464" s="268" t="str">
        <f t="array" ref="U464">IFERROR(IF(INDEX(三跨两临近重点区段!$F:$F,MATCH(1,(MONTH(三跨两临近重点区段!$H:$H)=7)*(三跨两临近重点区段!$A:$A=D464),0))="已取消","已取消",INDEX(三跨两临近重点区段!$H:$H,MATCH(1,(MONTH(三跨两临近重点区段!$H:$H)=7)*(三跨两临近重点区段!$A:$A=D464)*(三跨两临近重点区段!$F:$F="现存区段"),0))),"")</f>
        <v/>
      </c>
      <c r="V464" s="232" t="str">
        <f t="array" ref="V464">IFERROR(IF(INDEX(三跨两临近重点区段!$F:$F,MATCH(1,(MONTH(三跨两临近重点区段!$H:$H)=7)*(三跨两临近重点区段!$A:$A=D464),0))="已取消","已取消",INDEX(三跨两临近重点区段!$I:$I,MATCH(1,(MONTH(三跨两临近重点区段!$H:$H)=7)*(三跨两临近重点区段!$A:$A=D464)*(三跨两临近重点区段!$F:$F="现存区段"),0))),"")</f>
        <v/>
      </c>
      <c r="W464" s="268" t="str">
        <f t="array" ref="W464">IFERROR(IF(INDEX(三跨两临近重点区段!$F:$F,MATCH(1,(MONTH(三跨两临近重点区段!$H:$H)=8)*(三跨两临近重点区段!$A:$A=D464),0))="已取消","已取消",INDEX(三跨两临近重点区段!$H:$H,MATCH(1,(MONTH(三跨两临近重点区段!$H:$H)=8)*(三跨两临近重点区段!$A:$A=D464)*(三跨两临近重点区段!$F:$F="现存区段"),0))),"")</f>
        <v/>
      </c>
      <c r="X464" s="232" t="str">
        <f t="array" ref="X464">IFERROR(IF(INDEX(三跨两临近重点区段!$F:$F,MATCH(1,(MONTH(三跨两临近重点区段!$H:$H)=8)*(三跨两临近重点区段!$A:$A=D464),0))="已取消","已取消",INDEX(三跨两临近重点区段!$I:$I,MATCH(1,(MONTH(三跨两临近重点区段!$H:$H)=8)*(三跨两临近重点区段!$A:$A=D464)*(三跨两临近重点区段!$F:$F="现存区段"),0))),"")</f>
        <v/>
      </c>
      <c r="Y464" s="268" t="str">
        <f t="array" ref="Y464">IFERROR(IF(INDEX(三跨两临近重点区段!$F:$F,MATCH(1,(MONTH(三跨两临近重点区段!$H:$H)=9)*(三跨两临近重点区段!$A:$A=D464),0))="已取消","已取消",INDEX(三跨两临近重点区段!$H:$H,MATCH(1,(MONTH(三跨两临近重点区段!$H:$H)=9)*(三跨两临近重点区段!$A:$A=D464)*(三跨两临近重点区段!$F:$F="现存区段"),0))),"")</f>
        <v/>
      </c>
      <c r="Z464" s="232" t="str">
        <f t="array" ref="Z464">IFERROR(IF(INDEX(三跨两临近重点区段!$F:$F,MATCH(1,(MONTH(三跨两临近重点区段!$H:$H)=9)*(三跨两临近重点区段!$A:$A=D464),0))="已取消","已取消",INDEX(三跨两临近重点区段!$I:$I,MATCH(1,(MONTH(三跨两临近重点区段!$H:$H)=9)*(三跨两临近重点区段!$A:$A=D464)*(三跨两临近重点区段!$F:$F="现存区段"),0))),"")</f>
        <v/>
      </c>
      <c r="AA464" s="268" t="str">
        <f t="array" ref="AA464">IFERROR(IF(INDEX(三跨两临近重点区段!$F:$F,MATCH(1,(MONTH(三跨两临近重点区段!$H:$H)=10)*(三跨两临近重点区段!$A:$A=D464),0))="已取消","已取消",INDEX(三跨两临近重点区段!$H:$H,MATCH(1,(MONTH(三跨两临近重点区段!$H:$H)=10)*(三跨两临近重点区段!$A:$A=D464)*(三跨两临近重点区段!$F:$F="现存区段"),0))),"")</f>
        <v/>
      </c>
      <c r="AB464" s="72" t="str">
        <f t="array" ref="AB464">IFERROR(IF(INDEX(三跨两临近重点区段!$F:$F,MATCH(1,(MONTH(三跨两临近重点区段!$H:$H)=10)*(三跨两临近重点区段!$A:$A=D464),0))="已取消","已取消",INDEX(三跨两临近重点区段!$I:$I,MATCH(1,(MONTH(三跨两临近重点区段!$H:$H)=10)*(三跨两临近重点区段!$A:$A=D464)*(三跨两临近重点区段!$F:$F="现存区段"),0))),"")</f>
        <v/>
      </c>
      <c r="AC464" s="284" t="str">
        <f t="array" ref="AC464">IFERROR(IF(INDEX(三跨两临近重点区段!$F:$F,MATCH(1,(MONTH(三跨两临近重点区段!$H:$H)=11)*(三跨两临近重点区段!$A:$A=D464),0))="已取消","已取消",INDEX(三跨两临近重点区段!$H:$H,MATCH(1,(MONTH(三跨两临近重点区段!$H:$H)=11)*(三跨两临近重点区段!$A:$A=D464)*(三跨两临近重点区段!$F:$F="现存区段"),0))),"")</f>
        <v/>
      </c>
      <c r="AD464" s="72" t="str">
        <f t="array" ref="AD464">IFERROR(IF(INDEX(三跨两临近重点区段!$F:$F,MATCH(1,(MONTH(三跨两临近重点区段!$H:$H)=11)*(三跨两临近重点区段!$A:$A=D464),0))="已取消","已取消",INDEX(三跨两临近重点区段!$I:$I,MATCH(1,(MONTH(三跨两临近重点区段!$H:$H)=11)*(三跨两临近重点区段!$A:$A=D464)*(三跨两临近重点区段!$F:$F="现存区段"),0))),"")</f>
        <v/>
      </c>
      <c r="AE464" s="284" t="str">
        <f t="array" ref="AE464">IFERROR(IF(INDEX(三跨两临近重点区段!$F:$F,MATCH(1,(MONTH(三跨两临近重点区段!$H:$H)=12)*(三跨两临近重点区段!$A:$A=D464),0))="已取消","已取消",INDEX(三跨两临近重点区段!$H:$H,MATCH(1,(MONTH(三跨两临近重点区段!$H:$H)=12)*(三跨两临近重点区段!$A:$A=D464)*(三跨两临近重点区段!$F:$F="现存区段"),0))),"")</f>
        <v/>
      </c>
      <c r="AF464" s="72" t="str">
        <f t="array" ref="AF464">IFERROR(IF(INDEX(三跨两临近重点区段!$F:$F,MATCH(1,(MONTH(三跨两临近重点区段!$H:$H)=12)*(三跨两临近重点区段!$A:$A=D464),0))="已取消","已取消",INDEX(三跨两临近重点区段!$I:$I,MATCH(1,(MONTH(三跨两临近重点区段!$H:$H)=12)*(三跨两临近重点区段!$A:$A=D464)*(三跨两临近重点区段!$F:$F="现存区段"),0))),"")</f>
        <v/>
      </c>
      <c r="AH464" t="e">
        <f t="array" ref="AH464">INDEX(三跨两临近重点区段!$G:$G,MATCH(D464,三跨两临近重点区段!$A:$A,0))</f>
        <v>#N/A</v>
      </c>
    </row>
    <row r="465" ht="14.25" spans="1:34">
      <c r="A465" s="263" t="s">
        <v>363</v>
      </c>
      <c r="B465" s="264" t="s">
        <v>2831</v>
      </c>
      <c r="C465" s="263" t="s">
        <v>2120</v>
      </c>
      <c r="D465" s="263" t="s">
        <v>2843</v>
      </c>
      <c r="E465" s="265" t="s">
        <v>2449</v>
      </c>
      <c r="F465" s="264" t="s">
        <v>125</v>
      </c>
      <c r="G465" s="263" t="s">
        <v>2452</v>
      </c>
      <c r="H465" s="263" t="s">
        <v>1462</v>
      </c>
      <c r="I465" s="288"/>
      <c r="J465" s="196"/>
      <c r="K465" s="196"/>
      <c r="L465" s="196"/>
      <c r="M465" s="270"/>
      <c r="N465" s="270"/>
      <c r="O465" s="33"/>
      <c r="P465" s="107"/>
      <c r="Q465" s="279"/>
      <c r="R465" s="279"/>
      <c r="S465" s="278">
        <v>45462</v>
      </c>
      <c r="T465" s="279" t="s">
        <v>2117</v>
      </c>
      <c r="U465" s="268" t="str">
        <f t="array" ref="U465">IFERROR(IF(INDEX(三跨两临近重点区段!$F:$F,MATCH(1,(MONTH(三跨两临近重点区段!$H:$H)=7)*(三跨两临近重点区段!$A:$A=D465),0))="已取消","已取消",INDEX(三跨两临近重点区段!$H:$H,MATCH(1,(MONTH(三跨两临近重点区段!$H:$H)=7)*(三跨两临近重点区段!$A:$A=D465)*(三跨两临近重点区段!$F:$F="现存区段"),0))),"")</f>
        <v/>
      </c>
      <c r="V465" s="232" t="str">
        <f t="array" ref="V465">IFERROR(IF(INDEX(三跨两临近重点区段!$F:$F,MATCH(1,(MONTH(三跨两临近重点区段!$H:$H)=7)*(三跨两临近重点区段!$A:$A=D465),0))="已取消","已取消",INDEX(三跨两临近重点区段!$I:$I,MATCH(1,(MONTH(三跨两临近重点区段!$H:$H)=7)*(三跨两临近重点区段!$A:$A=D465)*(三跨两临近重点区段!$F:$F="现存区段"),0))),"")</f>
        <v/>
      </c>
      <c r="W465" s="268" t="str">
        <f t="array" ref="W465">IFERROR(IF(INDEX(三跨两临近重点区段!$F:$F,MATCH(1,(MONTH(三跨两临近重点区段!$H:$H)=8)*(三跨两临近重点区段!$A:$A=D465),0))="已取消","已取消",INDEX(三跨两临近重点区段!$H:$H,MATCH(1,(MONTH(三跨两临近重点区段!$H:$H)=8)*(三跨两临近重点区段!$A:$A=D465)*(三跨两临近重点区段!$F:$F="现存区段"),0))),"")</f>
        <v/>
      </c>
      <c r="X465" s="232" t="str">
        <f t="array" ref="X465">IFERROR(IF(INDEX(三跨两临近重点区段!$F:$F,MATCH(1,(MONTH(三跨两临近重点区段!$H:$H)=8)*(三跨两临近重点区段!$A:$A=D465),0))="已取消","已取消",INDEX(三跨两临近重点区段!$I:$I,MATCH(1,(MONTH(三跨两临近重点区段!$H:$H)=8)*(三跨两临近重点区段!$A:$A=D465)*(三跨两临近重点区段!$F:$F="现存区段"),0))),"")</f>
        <v/>
      </c>
      <c r="Y465" s="268" t="str">
        <f t="array" ref="Y465">IFERROR(IF(INDEX(三跨两临近重点区段!$F:$F,MATCH(1,(MONTH(三跨两临近重点区段!$H:$H)=9)*(三跨两临近重点区段!$A:$A=D465),0))="已取消","已取消",INDEX(三跨两临近重点区段!$H:$H,MATCH(1,(MONTH(三跨两临近重点区段!$H:$H)=9)*(三跨两临近重点区段!$A:$A=D465)*(三跨两临近重点区段!$F:$F="现存区段"),0))),"")</f>
        <v/>
      </c>
      <c r="Z465" s="232" t="str">
        <f t="array" ref="Z465">IFERROR(IF(INDEX(三跨两临近重点区段!$F:$F,MATCH(1,(MONTH(三跨两临近重点区段!$H:$H)=9)*(三跨两临近重点区段!$A:$A=D465),0))="已取消","已取消",INDEX(三跨两临近重点区段!$I:$I,MATCH(1,(MONTH(三跨两临近重点区段!$H:$H)=9)*(三跨两临近重点区段!$A:$A=D465)*(三跨两临近重点区段!$F:$F="现存区段"),0))),"")</f>
        <v/>
      </c>
      <c r="AA465" s="268" t="str">
        <f t="array" ref="AA465">IFERROR(IF(INDEX(三跨两临近重点区段!$F:$F,MATCH(1,(MONTH(三跨两临近重点区段!$H:$H)=10)*(三跨两临近重点区段!$A:$A=D465),0))="已取消","已取消",INDEX(三跨两临近重点区段!$H:$H,MATCH(1,(MONTH(三跨两临近重点区段!$H:$H)=10)*(三跨两临近重点区段!$A:$A=D465)*(三跨两临近重点区段!$F:$F="现存区段"),0))),"")</f>
        <v/>
      </c>
      <c r="AB465" s="72" t="str">
        <f t="array" ref="AB465">IFERROR(IF(INDEX(三跨两临近重点区段!$F:$F,MATCH(1,(MONTH(三跨两临近重点区段!$H:$H)=10)*(三跨两临近重点区段!$A:$A=D465),0))="已取消","已取消",INDEX(三跨两临近重点区段!$I:$I,MATCH(1,(MONTH(三跨两临近重点区段!$H:$H)=10)*(三跨两临近重点区段!$A:$A=D465)*(三跨两临近重点区段!$F:$F="现存区段"),0))),"")</f>
        <v/>
      </c>
      <c r="AC465" s="284" t="str">
        <f t="array" ref="AC465">IFERROR(IF(INDEX(三跨两临近重点区段!$F:$F,MATCH(1,(MONTH(三跨两临近重点区段!$H:$H)=11)*(三跨两临近重点区段!$A:$A=D465),0))="已取消","已取消",INDEX(三跨两临近重点区段!$H:$H,MATCH(1,(MONTH(三跨两临近重点区段!$H:$H)=11)*(三跨两临近重点区段!$A:$A=D465)*(三跨两临近重点区段!$F:$F="现存区段"),0))),"")</f>
        <v/>
      </c>
      <c r="AD465" s="72" t="str">
        <f t="array" ref="AD465">IFERROR(IF(INDEX(三跨两临近重点区段!$F:$F,MATCH(1,(MONTH(三跨两临近重点区段!$H:$H)=11)*(三跨两临近重点区段!$A:$A=D465),0))="已取消","已取消",INDEX(三跨两临近重点区段!$I:$I,MATCH(1,(MONTH(三跨两临近重点区段!$H:$H)=11)*(三跨两临近重点区段!$A:$A=D465)*(三跨两临近重点区段!$F:$F="现存区段"),0))),"")</f>
        <v/>
      </c>
      <c r="AE465" s="284" t="str">
        <f t="array" ref="AE465">IFERROR(IF(INDEX(三跨两临近重点区段!$F:$F,MATCH(1,(MONTH(三跨两临近重点区段!$H:$H)=12)*(三跨两临近重点区段!$A:$A=D465),0))="已取消","已取消",INDEX(三跨两临近重点区段!$H:$H,MATCH(1,(MONTH(三跨两临近重点区段!$H:$H)=12)*(三跨两临近重点区段!$A:$A=D465)*(三跨两临近重点区段!$F:$F="现存区段"),0))),"")</f>
        <v/>
      </c>
      <c r="AF465" s="72" t="str">
        <f t="array" ref="AF465">IFERROR(IF(INDEX(三跨两临近重点区段!$F:$F,MATCH(1,(MONTH(三跨两临近重点区段!$H:$H)=12)*(三跨两临近重点区段!$A:$A=D465),0))="已取消","已取消",INDEX(三跨两临近重点区段!$I:$I,MATCH(1,(MONTH(三跨两临近重点区段!$H:$H)=12)*(三跨两临近重点区段!$A:$A=D465)*(三跨两临近重点区段!$F:$F="现存区段"),0))),"")</f>
        <v/>
      </c>
      <c r="AH465" t="e">
        <f t="array" ref="AH465">INDEX(三跨两临近重点区段!$G:$G,MATCH(D465,三跨两临近重点区段!$A:$A,0))</f>
        <v>#N/A</v>
      </c>
    </row>
    <row r="466" ht="14.25" spans="1:34">
      <c r="A466" s="263" t="s">
        <v>119</v>
      </c>
      <c r="B466" s="264" t="s">
        <v>2695</v>
      </c>
      <c r="C466" s="263" t="s">
        <v>2844</v>
      </c>
      <c r="D466" s="263" t="s">
        <v>2845</v>
      </c>
      <c r="E466" s="265" t="s">
        <v>2115</v>
      </c>
      <c r="F466" s="264" t="s">
        <v>125</v>
      </c>
      <c r="G466" s="263" t="s">
        <v>2116</v>
      </c>
      <c r="H466" s="263" t="s">
        <v>1196</v>
      </c>
      <c r="I466" s="288"/>
      <c r="J466" s="196"/>
      <c r="K466" s="196"/>
      <c r="L466" s="196"/>
      <c r="M466" s="270"/>
      <c r="N466" s="270"/>
      <c r="O466" s="33"/>
      <c r="P466" s="107"/>
      <c r="Q466" s="279"/>
      <c r="R466" s="279"/>
      <c r="S466" s="278">
        <v>45455</v>
      </c>
      <c r="T466" s="279" t="s">
        <v>2117</v>
      </c>
      <c r="U466" s="268" t="str">
        <f t="array" ref="U466">IFERROR(IF(INDEX(三跨两临近重点区段!$F:$F,MATCH(1,(MONTH(三跨两临近重点区段!$H:$H)=7)*(三跨两临近重点区段!$A:$A=D466),0))="已取消","已取消",INDEX(三跨两临近重点区段!$H:$H,MATCH(1,(MONTH(三跨两临近重点区段!$H:$H)=7)*(三跨两临近重点区段!$A:$A=D466)*(三跨两临近重点区段!$F:$F="现存区段"),0))),"")</f>
        <v/>
      </c>
      <c r="V466" s="232" t="str">
        <f t="array" ref="V466">IFERROR(IF(INDEX(三跨两临近重点区段!$F:$F,MATCH(1,(MONTH(三跨两临近重点区段!$H:$H)=7)*(三跨两临近重点区段!$A:$A=D466),0))="已取消","已取消",INDEX(三跨两临近重点区段!$I:$I,MATCH(1,(MONTH(三跨两临近重点区段!$H:$H)=7)*(三跨两临近重点区段!$A:$A=D466)*(三跨两临近重点区段!$F:$F="现存区段"),0))),"")</f>
        <v/>
      </c>
      <c r="W466" s="268" t="str">
        <f t="array" ref="W466">IFERROR(IF(INDEX(三跨两临近重点区段!$F:$F,MATCH(1,(MONTH(三跨两临近重点区段!$H:$H)=8)*(三跨两临近重点区段!$A:$A=D466),0))="已取消","已取消",INDEX(三跨两临近重点区段!$H:$H,MATCH(1,(MONTH(三跨两临近重点区段!$H:$H)=8)*(三跨两临近重点区段!$A:$A=D466)*(三跨两临近重点区段!$F:$F="现存区段"),0))),"")</f>
        <v/>
      </c>
      <c r="X466" s="232" t="str">
        <f t="array" ref="X466">IFERROR(IF(INDEX(三跨两临近重点区段!$F:$F,MATCH(1,(MONTH(三跨两临近重点区段!$H:$H)=8)*(三跨两临近重点区段!$A:$A=D466),0))="已取消","已取消",INDEX(三跨两临近重点区段!$I:$I,MATCH(1,(MONTH(三跨两临近重点区段!$H:$H)=8)*(三跨两临近重点区段!$A:$A=D466)*(三跨两临近重点区段!$F:$F="现存区段"),0))),"")</f>
        <v/>
      </c>
      <c r="Y466" s="268" t="str">
        <f t="array" ref="Y466">IFERROR(IF(INDEX(三跨两临近重点区段!$F:$F,MATCH(1,(MONTH(三跨两临近重点区段!$H:$H)=9)*(三跨两临近重点区段!$A:$A=D466),0))="已取消","已取消",INDEX(三跨两临近重点区段!$H:$H,MATCH(1,(MONTH(三跨两临近重点区段!$H:$H)=9)*(三跨两临近重点区段!$A:$A=D466)*(三跨两临近重点区段!$F:$F="现存区段"),0))),"")</f>
        <v/>
      </c>
      <c r="Z466" s="232" t="str">
        <f t="array" ref="Z466">IFERROR(IF(INDEX(三跨两临近重点区段!$F:$F,MATCH(1,(MONTH(三跨两临近重点区段!$H:$H)=9)*(三跨两临近重点区段!$A:$A=D466),0))="已取消","已取消",INDEX(三跨两临近重点区段!$I:$I,MATCH(1,(MONTH(三跨两临近重点区段!$H:$H)=9)*(三跨两临近重点区段!$A:$A=D466)*(三跨两临近重点区段!$F:$F="现存区段"),0))),"")</f>
        <v/>
      </c>
      <c r="AA466" s="268" t="str">
        <f t="array" ref="AA466">IFERROR(IF(INDEX(三跨两临近重点区段!$F:$F,MATCH(1,(MONTH(三跨两临近重点区段!$H:$H)=10)*(三跨两临近重点区段!$A:$A=D466),0))="已取消","已取消",INDEX(三跨两临近重点区段!$H:$H,MATCH(1,(MONTH(三跨两临近重点区段!$H:$H)=10)*(三跨两临近重点区段!$A:$A=D466)*(三跨两临近重点区段!$F:$F="现存区段"),0))),"")</f>
        <v/>
      </c>
      <c r="AB466" s="72" t="str">
        <f t="array" ref="AB466">IFERROR(IF(INDEX(三跨两临近重点区段!$F:$F,MATCH(1,(MONTH(三跨两临近重点区段!$H:$H)=10)*(三跨两临近重点区段!$A:$A=D466),0))="已取消","已取消",INDEX(三跨两临近重点区段!$I:$I,MATCH(1,(MONTH(三跨两临近重点区段!$H:$H)=10)*(三跨两临近重点区段!$A:$A=D466)*(三跨两临近重点区段!$F:$F="现存区段"),0))),"")</f>
        <v/>
      </c>
      <c r="AC466" s="284" t="str">
        <f t="array" ref="AC466">IFERROR(IF(INDEX(三跨两临近重点区段!$F:$F,MATCH(1,(MONTH(三跨两临近重点区段!$H:$H)=11)*(三跨两临近重点区段!$A:$A=D466),0))="已取消","已取消",INDEX(三跨两临近重点区段!$H:$H,MATCH(1,(MONTH(三跨两临近重点区段!$H:$H)=11)*(三跨两临近重点区段!$A:$A=D466)*(三跨两临近重点区段!$F:$F="现存区段"),0))),"")</f>
        <v/>
      </c>
      <c r="AD466" s="72" t="str">
        <f t="array" ref="AD466">IFERROR(IF(INDEX(三跨两临近重点区段!$F:$F,MATCH(1,(MONTH(三跨两临近重点区段!$H:$H)=11)*(三跨两临近重点区段!$A:$A=D466),0))="已取消","已取消",INDEX(三跨两临近重点区段!$I:$I,MATCH(1,(MONTH(三跨两临近重点区段!$H:$H)=11)*(三跨两临近重点区段!$A:$A=D466)*(三跨两临近重点区段!$F:$F="现存区段"),0))),"")</f>
        <v/>
      </c>
      <c r="AE466" s="284" t="str">
        <f t="array" ref="AE466">IFERROR(IF(INDEX(三跨两临近重点区段!$F:$F,MATCH(1,(MONTH(三跨两临近重点区段!$H:$H)=12)*(三跨两临近重点区段!$A:$A=D466),0))="已取消","已取消",INDEX(三跨两临近重点区段!$H:$H,MATCH(1,(MONTH(三跨两临近重点区段!$H:$H)=12)*(三跨两临近重点区段!$A:$A=D466)*(三跨两临近重点区段!$F:$F="现存区段"),0))),"")</f>
        <v/>
      </c>
      <c r="AF466" s="72" t="str">
        <f t="array" ref="AF466">IFERROR(IF(INDEX(三跨两临近重点区段!$F:$F,MATCH(1,(MONTH(三跨两临近重点区段!$H:$H)=12)*(三跨两临近重点区段!$A:$A=D466),0))="已取消","已取消",INDEX(三跨两临近重点区段!$I:$I,MATCH(1,(MONTH(三跨两临近重点区段!$H:$H)=12)*(三跨两临近重点区段!$A:$A=D466)*(三跨两临近重点区段!$F:$F="现存区段"),0))),"")</f>
        <v/>
      </c>
      <c r="AH466" t="e">
        <f t="array" ref="AH466">INDEX(三跨两临近重点区段!$G:$G,MATCH(D466,三跨两临近重点区段!$A:$A,0))</f>
        <v>#N/A</v>
      </c>
    </row>
    <row r="467" ht="14.25" spans="1:34">
      <c r="A467" s="263" t="s">
        <v>119</v>
      </c>
      <c r="B467" s="264" t="s">
        <v>2698</v>
      </c>
      <c r="C467" s="263" t="s">
        <v>2846</v>
      </c>
      <c r="D467" s="263" t="s">
        <v>2847</v>
      </c>
      <c r="E467" s="265" t="s">
        <v>2115</v>
      </c>
      <c r="F467" s="264" t="s">
        <v>125</v>
      </c>
      <c r="G467" s="263" t="s">
        <v>2116</v>
      </c>
      <c r="H467" s="263" t="s">
        <v>1186</v>
      </c>
      <c r="I467" s="288"/>
      <c r="J467" s="196"/>
      <c r="K467" s="196"/>
      <c r="L467" s="196"/>
      <c r="M467" s="270"/>
      <c r="N467" s="270"/>
      <c r="O467" s="33"/>
      <c r="P467" s="107"/>
      <c r="Q467" s="279"/>
      <c r="R467" s="279"/>
      <c r="S467" s="278">
        <v>45455</v>
      </c>
      <c r="T467" s="279" t="s">
        <v>2117</v>
      </c>
      <c r="U467" s="268" t="str">
        <f t="array" ref="U467">IFERROR(IF(INDEX(三跨两临近重点区段!$F:$F,MATCH(1,(MONTH(三跨两临近重点区段!$H:$H)=7)*(三跨两临近重点区段!$A:$A=D467),0))="已取消","已取消",INDEX(三跨两临近重点区段!$H:$H,MATCH(1,(MONTH(三跨两临近重点区段!$H:$H)=7)*(三跨两临近重点区段!$A:$A=D467)*(三跨两临近重点区段!$F:$F="现存区段"),0))),"")</f>
        <v/>
      </c>
      <c r="V467" s="232" t="str">
        <f t="array" ref="V467">IFERROR(IF(INDEX(三跨两临近重点区段!$F:$F,MATCH(1,(MONTH(三跨两临近重点区段!$H:$H)=7)*(三跨两临近重点区段!$A:$A=D467),0))="已取消","已取消",INDEX(三跨两临近重点区段!$I:$I,MATCH(1,(MONTH(三跨两临近重点区段!$H:$H)=7)*(三跨两临近重点区段!$A:$A=D467)*(三跨两临近重点区段!$F:$F="现存区段"),0))),"")</f>
        <v/>
      </c>
      <c r="W467" s="268" t="str">
        <f t="array" ref="W467">IFERROR(IF(INDEX(三跨两临近重点区段!$F:$F,MATCH(1,(MONTH(三跨两临近重点区段!$H:$H)=8)*(三跨两临近重点区段!$A:$A=D467),0))="已取消","已取消",INDEX(三跨两临近重点区段!$H:$H,MATCH(1,(MONTH(三跨两临近重点区段!$H:$H)=8)*(三跨两临近重点区段!$A:$A=D467)*(三跨两临近重点区段!$F:$F="现存区段"),0))),"")</f>
        <v/>
      </c>
      <c r="X467" s="232" t="str">
        <f t="array" ref="X467">IFERROR(IF(INDEX(三跨两临近重点区段!$F:$F,MATCH(1,(MONTH(三跨两临近重点区段!$H:$H)=8)*(三跨两临近重点区段!$A:$A=D467),0))="已取消","已取消",INDEX(三跨两临近重点区段!$I:$I,MATCH(1,(MONTH(三跨两临近重点区段!$H:$H)=8)*(三跨两临近重点区段!$A:$A=D467)*(三跨两临近重点区段!$F:$F="现存区段"),0))),"")</f>
        <v/>
      </c>
      <c r="Y467" s="268" t="str">
        <f t="array" ref="Y467">IFERROR(IF(INDEX(三跨两临近重点区段!$F:$F,MATCH(1,(MONTH(三跨两临近重点区段!$H:$H)=9)*(三跨两临近重点区段!$A:$A=D467),0))="已取消","已取消",INDEX(三跨两临近重点区段!$H:$H,MATCH(1,(MONTH(三跨两临近重点区段!$H:$H)=9)*(三跨两临近重点区段!$A:$A=D467)*(三跨两临近重点区段!$F:$F="现存区段"),0))),"")</f>
        <v/>
      </c>
      <c r="Z467" s="232" t="str">
        <f t="array" ref="Z467">IFERROR(IF(INDEX(三跨两临近重点区段!$F:$F,MATCH(1,(MONTH(三跨两临近重点区段!$H:$H)=9)*(三跨两临近重点区段!$A:$A=D467),0))="已取消","已取消",INDEX(三跨两临近重点区段!$I:$I,MATCH(1,(MONTH(三跨两临近重点区段!$H:$H)=9)*(三跨两临近重点区段!$A:$A=D467)*(三跨两临近重点区段!$F:$F="现存区段"),0))),"")</f>
        <v/>
      </c>
      <c r="AA467" s="268" t="str">
        <f t="array" ref="AA467">IFERROR(IF(INDEX(三跨两临近重点区段!$F:$F,MATCH(1,(MONTH(三跨两临近重点区段!$H:$H)=10)*(三跨两临近重点区段!$A:$A=D467),0))="已取消","已取消",INDEX(三跨两临近重点区段!$H:$H,MATCH(1,(MONTH(三跨两临近重点区段!$H:$H)=10)*(三跨两临近重点区段!$A:$A=D467)*(三跨两临近重点区段!$F:$F="现存区段"),0))),"")</f>
        <v/>
      </c>
      <c r="AB467" s="72" t="str">
        <f t="array" ref="AB467">IFERROR(IF(INDEX(三跨两临近重点区段!$F:$F,MATCH(1,(MONTH(三跨两临近重点区段!$H:$H)=10)*(三跨两临近重点区段!$A:$A=D467),0))="已取消","已取消",INDEX(三跨两临近重点区段!$I:$I,MATCH(1,(MONTH(三跨两临近重点区段!$H:$H)=10)*(三跨两临近重点区段!$A:$A=D467)*(三跨两临近重点区段!$F:$F="现存区段"),0))),"")</f>
        <v/>
      </c>
      <c r="AC467" s="284" t="str">
        <f t="array" ref="AC467">IFERROR(IF(INDEX(三跨两临近重点区段!$F:$F,MATCH(1,(MONTH(三跨两临近重点区段!$H:$H)=11)*(三跨两临近重点区段!$A:$A=D467),0))="已取消","已取消",INDEX(三跨两临近重点区段!$H:$H,MATCH(1,(MONTH(三跨两临近重点区段!$H:$H)=11)*(三跨两临近重点区段!$A:$A=D467)*(三跨两临近重点区段!$F:$F="现存区段"),0))),"")</f>
        <v/>
      </c>
      <c r="AD467" s="72" t="str">
        <f t="array" ref="AD467">IFERROR(IF(INDEX(三跨两临近重点区段!$F:$F,MATCH(1,(MONTH(三跨两临近重点区段!$H:$H)=11)*(三跨两临近重点区段!$A:$A=D467),0))="已取消","已取消",INDEX(三跨两临近重点区段!$I:$I,MATCH(1,(MONTH(三跨两临近重点区段!$H:$H)=11)*(三跨两临近重点区段!$A:$A=D467)*(三跨两临近重点区段!$F:$F="现存区段"),0))),"")</f>
        <v/>
      </c>
      <c r="AE467" s="284" t="str">
        <f t="array" ref="AE467">IFERROR(IF(INDEX(三跨两临近重点区段!$F:$F,MATCH(1,(MONTH(三跨两临近重点区段!$H:$H)=12)*(三跨两临近重点区段!$A:$A=D467),0))="已取消","已取消",INDEX(三跨两临近重点区段!$H:$H,MATCH(1,(MONTH(三跨两临近重点区段!$H:$H)=12)*(三跨两临近重点区段!$A:$A=D467)*(三跨两临近重点区段!$F:$F="现存区段"),0))),"")</f>
        <v/>
      </c>
      <c r="AF467" s="72" t="str">
        <f t="array" ref="AF467">IFERROR(IF(INDEX(三跨两临近重点区段!$F:$F,MATCH(1,(MONTH(三跨两临近重点区段!$H:$H)=12)*(三跨两临近重点区段!$A:$A=D467),0))="已取消","已取消",INDEX(三跨两临近重点区段!$I:$I,MATCH(1,(MONTH(三跨两临近重点区段!$H:$H)=12)*(三跨两临近重点区段!$A:$A=D467)*(三跨两临近重点区段!$F:$F="现存区段"),0))),"")</f>
        <v/>
      </c>
      <c r="AH467" t="e">
        <f t="array" ref="AH467">INDEX(三跨两临近重点区段!$G:$G,MATCH(D467,三跨两临近重点区段!$A:$A,0))</f>
        <v>#N/A</v>
      </c>
    </row>
    <row r="468" ht="14.25" spans="1:34">
      <c r="A468" s="263" t="s">
        <v>150</v>
      </c>
      <c r="B468" s="264" t="s">
        <v>2848</v>
      </c>
      <c r="C468" s="263" t="s">
        <v>2849</v>
      </c>
      <c r="D468" s="263" t="s">
        <v>2850</v>
      </c>
      <c r="E468" s="265" t="s">
        <v>2115</v>
      </c>
      <c r="F468" s="264" t="s">
        <v>125</v>
      </c>
      <c r="G468" s="263" t="s">
        <v>2116</v>
      </c>
      <c r="H468" s="263" t="s">
        <v>1297</v>
      </c>
      <c r="I468" s="288"/>
      <c r="J468" s="196"/>
      <c r="K468" s="196"/>
      <c r="L468" s="196"/>
      <c r="M468" s="270"/>
      <c r="N468" s="270"/>
      <c r="O468" s="33"/>
      <c r="P468" s="107"/>
      <c r="Q468" s="279"/>
      <c r="R468" s="279"/>
      <c r="S468" s="278">
        <v>45455</v>
      </c>
      <c r="T468" s="279" t="s">
        <v>2117</v>
      </c>
      <c r="U468" s="268" t="str">
        <f t="array" ref="U468">IFERROR(IF(INDEX(三跨两临近重点区段!$F:$F,MATCH(1,(MONTH(三跨两临近重点区段!$H:$H)=7)*(三跨两临近重点区段!$A:$A=D468),0))="已取消","已取消",INDEX(三跨两临近重点区段!$H:$H,MATCH(1,(MONTH(三跨两临近重点区段!$H:$H)=7)*(三跨两临近重点区段!$A:$A=D468)*(三跨两临近重点区段!$F:$F="现存区段"),0))),"")</f>
        <v/>
      </c>
      <c r="V468" s="232" t="str">
        <f t="array" ref="V468">IFERROR(IF(INDEX(三跨两临近重点区段!$F:$F,MATCH(1,(MONTH(三跨两临近重点区段!$H:$H)=7)*(三跨两临近重点区段!$A:$A=D468),0))="已取消","已取消",INDEX(三跨两临近重点区段!$I:$I,MATCH(1,(MONTH(三跨两临近重点区段!$H:$H)=7)*(三跨两临近重点区段!$A:$A=D468)*(三跨两临近重点区段!$F:$F="现存区段"),0))),"")</f>
        <v/>
      </c>
      <c r="W468" s="268" t="str">
        <f t="array" ref="W468">IFERROR(IF(INDEX(三跨两临近重点区段!$F:$F,MATCH(1,(MONTH(三跨两临近重点区段!$H:$H)=8)*(三跨两临近重点区段!$A:$A=D468),0))="已取消","已取消",INDEX(三跨两临近重点区段!$H:$H,MATCH(1,(MONTH(三跨两临近重点区段!$H:$H)=8)*(三跨两临近重点区段!$A:$A=D468)*(三跨两临近重点区段!$F:$F="现存区段"),0))),"")</f>
        <v/>
      </c>
      <c r="X468" s="232" t="str">
        <f t="array" ref="X468">IFERROR(IF(INDEX(三跨两临近重点区段!$F:$F,MATCH(1,(MONTH(三跨两临近重点区段!$H:$H)=8)*(三跨两临近重点区段!$A:$A=D468),0))="已取消","已取消",INDEX(三跨两临近重点区段!$I:$I,MATCH(1,(MONTH(三跨两临近重点区段!$H:$H)=8)*(三跨两临近重点区段!$A:$A=D468)*(三跨两临近重点区段!$F:$F="现存区段"),0))),"")</f>
        <v/>
      </c>
      <c r="Y468" s="268" t="str">
        <f t="array" ref="Y468">IFERROR(IF(INDEX(三跨两临近重点区段!$F:$F,MATCH(1,(MONTH(三跨两临近重点区段!$H:$H)=9)*(三跨两临近重点区段!$A:$A=D468),0))="已取消","已取消",INDEX(三跨两临近重点区段!$H:$H,MATCH(1,(MONTH(三跨两临近重点区段!$H:$H)=9)*(三跨两临近重点区段!$A:$A=D468)*(三跨两临近重点区段!$F:$F="现存区段"),0))),"")</f>
        <v/>
      </c>
      <c r="Z468" s="232" t="str">
        <f t="array" ref="Z468">IFERROR(IF(INDEX(三跨两临近重点区段!$F:$F,MATCH(1,(MONTH(三跨两临近重点区段!$H:$H)=9)*(三跨两临近重点区段!$A:$A=D468),0))="已取消","已取消",INDEX(三跨两临近重点区段!$I:$I,MATCH(1,(MONTH(三跨两临近重点区段!$H:$H)=9)*(三跨两临近重点区段!$A:$A=D468)*(三跨两临近重点区段!$F:$F="现存区段"),0))),"")</f>
        <v/>
      </c>
      <c r="AA468" s="268" t="str">
        <f t="array" ref="AA468">IFERROR(IF(INDEX(三跨两临近重点区段!$F:$F,MATCH(1,(MONTH(三跨两临近重点区段!$H:$H)=10)*(三跨两临近重点区段!$A:$A=D468),0))="已取消","已取消",INDEX(三跨两临近重点区段!$H:$H,MATCH(1,(MONTH(三跨两临近重点区段!$H:$H)=10)*(三跨两临近重点区段!$A:$A=D468)*(三跨两临近重点区段!$F:$F="现存区段"),0))),"")</f>
        <v/>
      </c>
      <c r="AB468" s="72" t="str">
        <f t="array" ref="AB468">IFERROR(IF(INDEX(三跨两临近重点区段!$F:$F,MATCH(1,(MONTH(三跨两临近重点区段!$H:$H)=10)*(三跨两临近重点区段!$A:$A=D468),0))="已取消","已取消",INDEX(三跨两临近重点区段!$I:$I,MATCH(1,(MONTH(三跨两临近重点区段!$H:$H)=10)*(三跨两临近重点区段!$A:$A=D468)*(三跨两临近重点区段!$F:$F="现存区段"),0))),"")</f>
        <v/>
      </c>
      <c r="AC468" s="284" t="str">
        <f t="array" ref="AC468">IFERROR(IF(INDEX(三跨两临近重点区段!$F:$F,MATCH(1,(MONTH(三跨两临近重点区段!$H:$H)=11)*(三跨两临近重点区段!$A:$A=D468),0))="已取消","已取消",INDEX(三跨两临近重点区段!$H:$H,MATCH(1,(MONTH(三跨两临近重点区段!$H:$H)=11)*(三跨两临近重点区段!$A:$A=D468)*(三跨两临近重点区段!$F:$F="现存区段"),0))),"")</f>
        <v/>
      </c>
      <c r="AD468" s="72" t="str">
        <f t="array" ref="AD468">IFERROR(IF(INDEX(三跨两临近重点区段!$F:$F,MATCH(1,(MONTH(三跨两临近重点区段!$H:$H)=11)*(三跨两临近重点区段!$A:$A=D468),0))="已取消","已取消",INDEX(三跨两临近重点区段!$I:$I,MATCH(1,(MONTH(三跨两临近重点区段!$H:$H)=11)*(三跨两临近重点区段!$A:$A=D468)*(三跨两临近重点区段!$F:$F="现存区段"),0))),"")</f>
        <v/>
      </c>
      <c r="AE468" s="284" t="str">
        <f t="array" ref="AE468">IFERROR(IF(INDEX(三跨两临近重点区段!$F:$F,MATCH(1,(MONTH(三跨两临近重点区段!$H:$H)=12)*(三跨两临近重点区段!$A:$A=D468),0))="已取消","已取消",INDEX(三跨两临近重点区段!$H:$H,MATCH(1,(MONTH(三跨两临近重点区段!$H:$H)=12)*(三跨两临近重点区段!$A:$A=D468)*(三跨两临近重点区段!$F:$F="现存区段"),0))),"")</f>
        <v/>
      </c>
      <c r="AF468" s="72" t="str">
        <f t="array" ref="AF468">IFERROR(IF(INDEX(三跨两临近重点区段!$F:$F,MATCH(1,(MONTH(三跨两临近重点区段!$H:$H)=12)*(三跨两临近重点区段!$A:$A=D468),0))="已取消","已取消",INDEX(三跨两临近重点区段!$I:$I,MATCH(1,(MONTH(三跨两临近重点区段!$H:$H)=12)*(三跨两临近重点区段!$A:$A=D468)*(三跨两临近重点区段!$F:$F="现存区段"),0))),"")</f>
        <v/>
      </c>
      <c r="AH468" t="e">
        <f t="array" ref="AH468">INDEX(三跨两临近重点区段!$G:$G,MATCH(D468,三跨两临近重点区段!$A:$A,0))</f>
        <v>#N/A</v>
      </c>
    </row>
    <row r="469" ht="14.25" spans="1:34">
      <c r="A469" s="263" t="s">
        <v>363</v>
      </c>
      <c r="B469" s="264" t="s">
        <v>2831</v>
      </c>
      <c r="C469" s="263" t="s">
        <v>2431</v>
      </c>
      <c r="D469" s="263" t="s">
        <v>2851</v>
      </c>
      <c r="E469" s="265" t="s">
        <v>2449</v>
      </c>
      <c r="F469" s="264" t="s">
        <v>125</v>
      </c>
      <c r="G469" s="263" t="s">
        <v>2452</v>
      </c>
      <c r="H469" s="263" t="s">
        <v>1462</v>
      </c>
      <c r="I469" s="288"/>
      <c r="J469" s="196"/>
      <c r="K469" s="196"/>
      <c r="L469" s="196"/>
      <c r="M469" s="270"/>
      <c r="N469" s="270"/>
      <c r="O469" s="33"/>
      <c r="P469" s="107"/>
      <c r="Q469" s="279"/>
      <c r="R469" s="279"/>
      <c r="S469" s="278">
        <v>45462</v>
      </c>
      <c r="T469" s="279" t="s">
        <v>2117</v>
      </c>
      <c r="U469" s="268" t="str">
        <f t="array" ref="U469">IFERROR(IF(INDEX(三跨两临近重点区段!$F:$F,MATCH(1,(MONTH(三跨两临近重点区段!$H:$H)=7)*(三跨两临近重点区段!$A:$A=D469),0))="已取消","已取消",INDEX(三跨两临近重点区段!$H:$H,MATCH(1,(MONTH(三跨两临近重点区段!$H:$H)=7)*(三跨两临近重点区段!$A:$A=D469)*(三跨两临近重点区段!$F:$F="现存区段"),0))),"")</f>
        <v/>
      </c>
      <c r="V469" s="232" t="str">
        <f t="array" ref="V469">IFERROR(IF(INDEX(三跨两临近重点区段!$F:$F,MATCH(1,(MONTH(三跨两临近重点区段!$H:$H)=7)*(三跨两临近重点区段!$A:$A=D469),0))="已取消","已取消",INDEX(三跨两临近重点区段!$I:$I,MATCH(1,(MONTH(三跨两临近重点区段!$H:$H)=7)*(三跨两临近重点区段!$A:$A=D469)*(三跨两临近重点区段!$F:$F="现存区段"),0))),"")</f>
        <v/>
      </c>
      <c r="W469" s="268" t="str">
        <f t="array" ref="W469">IFERROR(IF(INDEX(三跨两临近重点区段!$F:$F,MATCH(1,(MONTH(三跨两临近重点区段!$H:$H)=8)*(三跨两临近重点区段!$A:$A=D469),0))="已取消","已取消",INDEX(三跨两临近重点区段!$H:$H,MATCH(1,(MONTH(三跨两临近重点区段!$H:$H)=8)*(三跨两临近重点区段!$A:$A=D469)*(三跨两临近重点区段!$F:$F="现存区段"),0))),"")</f>
        <v/>
      </c>
      <c r="X469" s="232" t="str">
        <f t="array" ref="X469">IFERROR(IF(INDEX(三跨两临近重点区段!$F:$F,MATCH(1,(MONTH(三跨两临近重点区段!$H:$H)=8)*(三跨两临近重点区段!$A:$A=D469),0))="已取消","已取消",INDEX(三跨两临近重点区段!$I:$I,MATCH(1,(MONTH(三跨两临近重点区段!$H:$H)=8)*(三跨两临近重点区段!$A:$A=D469)*(三跨两临近重点区段!$F:$F="现存区段"),0))),"")</f>
        <v/>
      </c>
      <c r="Y469" s="268" t="str">
        <f t="array" ref="Y469">IFERROR(IF(INDEX(三跨两临近重点区段!$F:$F,MATCH(1,(MONTH(三跨两临近重点区段!$H:$H)=9)*(三跨两临近重点区段!$A:$A=D469),0))="已取消","已取消",INDEX(三跨两临近重点区段!$H:$H,MATCH(1,(MONTH(三跨两临近重点区段!$H:$H)=9)*(三跨两临近重点区段!$A:$A=D469)*(三跨两临近重点区段!$F:$F="现存区段"),0))),"")</f>
        <v/>
      </c>
      <c r="Z469" s="232" t="str">
        <f t="array" ref="Z469">IFERROR(IF(INDEX(三跨两临近重点区段!$F:$F,MATCH(1,(MONTH(三跨两临近重点区段!$H:$H)=9)*(三跨两临近重点区段!$A:$A=D469),0))="已取消","已取消",INDEX(三跨两临近重点区段!$I:$I,MATCH(1,(MONTH(三跨两临近重点区段!$H:$H)=9)*(三跨两临近重点区段!$A:$A=D469)*(三跨两临近重点区段!$F:$F="现存区段"),0))),"")</f>
        <v/>
      </c>
      <c r="AA469" s="268" t="str">
        <f t="array" ref="AA469">IFERROR(IF(INDEX(三跨两临近重点区段!$F:$F,MATCH(1,(MONTH(三跨两临近重点区段!$H:$H)=10)*(三跨两临近重点区段!$A:$A=D469),0))="已取消","已取消",INDEX(三跨两临近重点区段!$H:$H,MATCH(1,(MONTH(三跨两临近重点区段!$H:$H)=10)*(三跨两临近重点区段!$A:$A=D469)*(三跨两临近重点区段!$F:$F="现存区段"),0))),"")</f>
        <v/>
      </c>
      <c r="AB469" s="72" t="str">
        <f t="array" ref="AB469">IFERROR(IF(INDEX(三跨两临近重点区段!$F:$F,MATCH(1,(MONTH(三跨两临近重点区段!$H:$H)=10)*(三跨两临近重点区段!$A:$A=D469),0))="已取消","已取消",INDEX(三跨两临近重点区段!$I:$I,MATCH(1,(MONTH(三跨两临近重点区段!$H:$H)=10)*(三跨两临近重点区段!$A:$A=D469)*(三跨两临近重点区段!$F:$F="现存区段"),0))),"")</f>
        <v/>
      </c>
      <c r="AC469" s="284" t="str">
        <f t="array" ref="AC469">IFERROR(IF(INDEX(三跨两临近重点区段!$F:$F,MATCH(1,(MONTH(三跨两临近重点区段!$H:$H)=11)*(三跨两临近重点区段!$A:$A=D469),0))="已取消","已取消",INDEX(三跨两临近重点区段!$H:$H,MATCH(1,(MONTH(三跨两临近重点区段!$H:$H)=11)*(三跨两临近重点区段!$A:$A=D469)*(三跨两临近重点区段!$F:$F="现存区段"),0))),"")</f>
        <v/>
      </c>
      <c r="AD469" s="72" t="str">
        <f t="array" ref="AD469">IFERROR(IF(INDEX(三跨两临近重点区段!$F:$F,MATCH(1,(MONTH(三跨两临近重点区段!$H:$H)=11)*(三跨两临近重点区段!$A:$A=D469),0))="已取消","已取消",INDEX(三跨两临近重点区段!$I:$I,MATCH(1,(MONTH(三跨两临近重点区段!$H:$H)=11)*(三跨两临近重点区段!$A:$A=D469)*(三跨两临近重点区段!$F:$F="现存区段"),0))),"")</f>
        <v/>
      </c>
      <c r="AE469" s="284" t="str">
        <f t="array" ref="AE469">IFERROR(IF(INDEX(三跨两临近重点区段!$F:$F,MATCH(1,(MONTH(三跨两临近重点区段!$H:$H)=12)*(三跨两临近重点区段!$A:$A=D469),0))="已取消","已取消",INDEX(三跨两临近重点区段!$H:$H,MATCH(1,(MONTH(三跨两临近重点区段!$H:$H)=12)*(三跨两临近重点区段!$A:$A=D469)*(三跨两临近重点区段!$F:$F="现存区段"),0))),"")</f>
        <v/>
      </c>
      <c r="AF469" s="72" t="str">
        <f t="array" ref="AF469">IFERROR(IF(INDEX(三跨两临近重点区段!$F:$F,MATCH(1,(MONTH(三跨两临近重点区段!$H:$H)=12)*(三跨两临近重点区段!$A:$A=D469),0))="已取消","已取消",INDEX(三跨两临近重点区段!$I:$I,MATCH(1,(MONTH(三跨两临近重点区段!$H:$H)=12)*(三跨两临近重点区段!$A:$A=D469)*(三跨两临近重点区段!$F:$F="现存区段"),0))),"")</f>
        <v/>
      </c>
      <c r="AH469" t="e">
        <f t="array" ref="AH469">INDEX(三跨两临近重点区段!$G:$G,MATCH(D469,三跨两临近重点区段!$A:$A,0))</f>
        <v>#N/A</v>
      </c>
    </row>
    <row r="470" ht="14.25" spans="1:34">
      <c r="A470" s="263" t="s">
        <v>363</v>
      </c>
      <c r="B470" s="264" t="s">
        <v>2831</v>
      </c>
      <c r="C470" s="263" t="s">
        <v>2135</v>
      </c>
      <c r="D470" s="263" t="s">
        <v>2852</v>
      </c>
      <c r="E470" s="265" t="s">
        <v>2449</v>
      </c>
      <c r="F470" s="264" t="s">
        <v>125</v>
      </c>
      <c r="G470" s="263" t="s">
        <v>2452</v>
      </c>
      <c r="H470" s="263" t="s">
        <v>1462</v>
      </c>
      <c r="I470" s="288"/>
      <c r="J470" s="196"/>
      <c r="K470" s="196"/>
      <c r="L470" s="196"/>
      <c r="M470" s="270"/>
      <c r="N470" s="270"/>
      <c r="O470" s="33"/>
      <c r="P470" s="107"/>
      <c r="Q470" s="280"/>
      <c r="R470" s="280"/>
      <c r="S470" s="278">
        <v>45462</v>
      </c>
      <c r="T470" s="279" t="s">
        <v>2117</v>
      </c>
      <c r="U470" s="268" t="str">
        <f t="array" ref="U470">IFERROR(IF(INDEX(三跨两临近重点区段!$F:$F,MATCH(1,(MONTH(三跨两临近重点区段!$H:$H)=7)*(三跨两临近重点区段!$A:$A=D470),0))="已取消","已取消",INDEX(三跨两临近重点区段!$H:$H,MATCH(1,(MONTH(三跨两临近重点区段!$H:$H)=7)*(三跨两临近重点区段!$A:$A=D470)*(三跨两临近重点区段!$F:$F="现存区段"),0))),"")</f>
        <v/>
      </c>
      <c r="V470" s="232" t="str">
        <f t="array" ref="V470">IFERROR(IF(INDEX(三跨两临近重点区段!$F:$F,MATCH(1,(MONTH(三跨两临近重点区段!$H:$H)=7)*(三跨两临近重点区段!$A:$A=D470),0))="已取消","已取消",INDEX(三跨两临近重点区段!$I:$I,MATCH(1,(MONTH(三跨两临近重点区段!$H:$H)=7)*(三跨两临近重点区段!$A:$A=D470)*(三跨两临近重点区段!$F:$F="现存区段"),0))),"")</f>
        <v/>
      </c>
      <c r="W470" s="268" t="str">
        <f t="array" ref="W470">IFERROR(IF(INDEX(三跨两临近重点区段!$F:$F,MATCH(1,(MONTH(三跨两临近重点区段!$H:$H)=8)*(三跨两临近重点区段!$A:$A=D470),0))="已取消","已取消",INDEX(三跨两临近重点区段!$H:$H,MATCH(1,(MONTH(三跨两临近重点区段!$H:$H)=8)*(三跨两临近重点区段!$A:$A=D470)*(三跨两临近重点区段!$F:$F="现存区段"),0))),"")</f>
        <v/>
      </c>
      <c r="X470" s="232" t="str">
        <f t="array" ref="X470">IFERROR(IF(INDEX(三跨两临近重点区段!$F:$F,MATCH(1,(MONTH(三跨两临近重点区段!$H:$H)=8)*(三跨两临近重点区段!$A:$A=D470),0))="已取消","已取消",INDEX(三跨两临近重点区段!$I:$I,MATCH(1,(MONTH(三跨两临近重点区段!$H:$H)=8)*(三跨两临近重点区段!$A:$A=D470)*(三跨两临近重点区段!$F:$F="现存区段"),0))),"")</f>
        <v/>
      </c>
      <c r="Y470" s="268" t="str">
        <f t="array" ref="Y470">IFERROR(IF(INDEX(三跨两临近重点区段!$F:$F,MATCH(1,(MONTH(三跨两临近重点区段!$H:$H)=9)*(三跨两临近重点区段!$A:$A=D470),0))="已取消","已取消",INDEX(三跨两临近重点区段!$H:$H,MATCH(1,(MONTH(三跨两临近重点区段!$H:$H)=9)*(三跨两临近重点区段!$A:$A=D470)*(三跨两临近重点区段!$F:$F="现存区段"),0))),"")</f>
        <v/>
      </c>
      <c r="Z470" s="232" t="str">
        <f t="array" ref="Z470">IFERROR(IF(INDEX(三跨两临近重点区段!$F:$F,MATCH(1,(MONTH(三跨两临近重点区段!$H:$H)=9)*(三跨两临近重点区段!$A:$A=D470),0))="已取消","已取消",INDEX(三跨两临近重点区段!$I:$I,MATCH(1,(MONTH(三跨两临近重点区段!$H:$H)=9)*(三跨两临近重点区段!$A:$A=D470)*(三跨两临近重点区段!$F:$F="现存区段"),0))),"")</f>
        <v/>
      </c>
      <c r="AA470" s="268" t="str">
        <f t="array" ref="AA470">IFERROR(IF(INDEX(三跨两临近重点区段!$F:$F,MATCH(1,(MONTH(三跨两临近重点区段!$H:$H)=10)*(三跨两临近重点区段!$A:$A=D470),0))="已取消","已取消",INDEX(三跨两临近重点区段!$H:$H,MATCH(1,(MONTH(三跨两临近重点区段!$H:$H)=10)*(三跨两临近重点区段!$A:$A=D470)*(三跨两临近重点区段!$F:$F="现存区段"),0))),"")</f>
        <v/>
      </c>
      <c r="AB470" s="72" t="str">
        <f t="array" ref="AB470">IFERROR(IF(INDEX(三跨两临近重点区段!$F:$F,MATCH(1,(MONTH(三跨两临近重点区段!$H:$H)=10)*(三跨两临近重点区段!$A:$A=D470),0))="已取消","已取消",INDEX(三跨两临近重点区段!$I:$I,MATCH(1,(MONTH(三跨两临近重点区段!$H:$H)=10)*(三跨两临近重点区段!$A:$A=D470)*(三跨两临近重点区段!$F:$F="现存区段"),0))),"")</f>
        <v/>
      </c>
      <c r="AC470" s="284" t="str">
        <f t="array" ref="AC470">IFERROR(IF(INDEX(三跨两临近重点区段!$F:$F,MATCH(1,(MONTH(三跨两临近重点区段!$H:$H)=11)*(三跨两临近重点区段!$A:$A=D470),0))="已取消","已取消",INDEX(三跨两临近重点区段!$H:$H,MATCH(1,(MONTH(三跨两临近重点区段!$H:$H)=11)*(三跨两临近重点区段!$A:$A=D470)*(三跨两临近重点区段!$F:$F="现存区段"),0))),"")</f>
        <v/>
      </c>
      <c r="AD470" s="72" t="str">
        <f t="array" ref="AD470">IFERROR(IF(INDEX(三跨两临近重点区段!$F:$F,MATCH(1,(MONTH(三跨两临近重点区段!$H:$H)=11)*(三跨两临近重点区段!$A:$A=D470),0))="已取消","已取消",INDEX(三跨两临近重点区段!$I:$I,MATCH(1,(MONTH(三跨两临近重点区段!$H:$H)=11)*(三跨两临近重点区段!$A:$A=D470)*(三跨两临近重点区段!$F:$F="现存区段"),0))),"")</f>
        <v/>
      </c>
      <c r="AE470" s="284" t="str">
        <f t="array" ref="AE470">IFERROR(IF(INDEX(三跨两临近重点区段!$F:$F,MATCH(1,(MONTH(三跨两临近重点区段!$H:$H)=12)*(三跨两临近重点区段!$A:$A=D470),0))="已取消","已取消",INDEX(三跨两临近重点区段!$H:$H,MATCH(1,(MONTH(三跨两临近重点区段!$H:$H)=12)*(三跨两临近重点区段!$A:$A=D470)*(三跨两临近重点区段!$F:$F="现存区段"),0))),"")</f>
        <v/>
      </c>
      <c r="AF470" s="72" t="str">
        <f t="array" ref="AF470">IFERROR(IF(INDEX(三跨两临近重点区段!$F:$F,MATCH(1,(MONTH(三跨两临近重点区段!$H:$H)=12)*(三跨两临近重点区段!$A:$A=D470),0))="已取消","已取消",INDEX(三跨两临近重点区段!$I:$I,MATCH(1,(MONTH(三跨两临近重点区段!$H:$H)=12)*(三跨两临近重点区段!$A:$A=D470)*(三跨两临近重点区段!$F:$F="现存区段"),0))),"")</f>
        <v/>
      </c>
      <c r="AH470" t="e">
        <f t="array" ref="AH470">INDEX(三跨两临近重点区段!$G:$G,MATCH(D470,三跨两临近重点区段!$A:$A,0))</f>
        <v>#N/A</v>
      </c>
    </row>
    <row r="471" ht="14.25" spans="1:34">
      <c r="A471" s="263" t="s">
        <v>150</v>
      </c>
      <c r="B471" s="264" t="s">
        <v>2853</v>
      </c>
      <c r="C471" s="263" t="s">
        <v>2854</v>
      </c>
      <c r="D471" s="263" t="s">
        <v>2855</v>
      </c>
      <c r="E471" s="265" t="s">
        <v>2115</v>
      </c>
      <c r="F471" s="264" t="s">
        <v>125</v>
      </c>
      <c r="G471" s="263" t="s">
        <v>2116</v>
      </c>
      <c r="H471" s="263" t="s">
        <v>1225</v>
      </c>
      <c r="I471" s="288"/>
      <c r="J471" s="196"/>
      <c r="K471" s="196"/>
      <c r="L471" s="196"/>
      <c r="M471" s="270"/>
      <c r="N471" s="270"/>
      <c r="O471" s="33"/>
      <c r="P471" s="107"/>
      <c r="Q471" s="279"/>
      <c r="R471" s="279"/>
      <c r="S471" s="282">
        <v>45446.4833333333</v>
      </c>
      <c r="T471" s="279" t="s">
        <v>2117</v>
      </c>
      <c r="U471" s="268" t="str">
        <f t="array" ref="U471">IFERROR(IF(INDEX(三跨两临近重点区段!$F:$F,MATCH(1,(MONTH(三跨两临近重点区段!$H:$H)=7)*(三跨两临近重点区段!$A:$A=D471),0))="已取消","已取消",INDEX(三跨两临近重点区段!$H:$H,MATCH(1,(MONTH(三跨两临近重点区段!$H:$H)=7)*(三跨两临近重点区段!$A:$A=D471)*(三跨两临近重点区段!$F:$F="现存区段"),0))),"")</f>
        <v/>
      </c>
      <c r="V471" s="232" t="str">
        <f t="array" ref="V471">IFERROR(IF(INDEX(三跨两临近重点区段!$F:$F,MATCH(1,(MONTH(三跨两临近重点区段!$H:$H)=7)*(三跨两临近重点区段!$A:$A=D471),0))="已取消","已取消",INDEX(三跨两临近重点区段!$I:$I,MATCH(1,(MONTH(三跨两临近重点区段!$H:$H)=7)*(三跨两临近重点区段!$A:$A=D471)*(三跨两临近重点区段!$F:$F="现存区段"),0))),"")</f>
        <v/>
      </c>
      <c r="W471" s="268" t="str">
        <f t="array" ref="W471">IFERROR(IF(INDEX(三跨两临近重点区段!$F:$F,MATCH(1,(MONTH(三跨两临近重点区段!$H:$H)=8)*(三跨两临近重点区段!$A:$A=D471),0))="已取消","已取消",INDEX(三跨两临近重点区段!$H:$H,MATCH(1,(MONTH(三跨两临近重点区段!$H:$H)=8)*(三跨两临近重点区段!$A:$A=D471)*(三跨两临近重点区段!$F:$F="现存区段"),0))),"")</f>
        <v/>
      </c>
      <c r="X471" s="232" t="str">
        <f t="array" ref="X471">IFERROR(IF(INDEX(三跨两临近重点区段!$F:$F,MATCH(1,(MONTH(三跨两临近重点区段!$H:$H)=8)*(三跨两临近重点区段!$A:$A=D471),0))="已取消","已取消",INDEX(三跨两临近重点区段!$I:$I,MATCH(1,(MONTH(三跨两临近重点区段!$H:$H)=8)*(三跨两临近重点区段!$A:$A=D471)*(三跨两临近重点区段!$F:$F="现存区段"),0))),"")</f>
        <v/>
      </c>
      <c r="Y471" s="268" t="str">
        <f t="array" ref="Y471">IFERROR(IF(INDEX(三跨两临近重点区段!$F:$F,MATCH(1,(MONTH(三跨两临近重点区段!$H:$H)=9)*(三跨两临近重点区段!$A:$A=D471),0))="已取消","已取消",INDEX(三跨两临近重点区段!$H:$H,MATCH(1,(MONTH(三跨两临近重点区段!$H:$H)=9)*(三跨两临近重点区段!$A:$A=D471)*(三跨两临近重点区段!$F:$F="现存区段"),0))),"")</f>
        <v/>
      </c>
      <c r="Z471" s="232" t="str">
        <f t="array" ref="Z471">IFERROR(IF(INDEX(三跨两临近重点区段!$F:$F,MATCH(1,(MONTH(三跨两临近重点区段!$H:$H)=9)*(三跨两临近重点区段!$A:$A=D471),0))="已取消","已取消",INDEX(三跨两临近重点区段!$I:$I,MATCH(1,(MONTH(三跨两临近重点区段!$H:$H)=9)*(三跨两临近重点区段!$A:$A=D471)*(三跨两临近重点区段!$F:$F="现存区段"),0))),"")</f>
        <v/>
      </c>
      <c r="AA471" s="268" t="str">
        <f t="array" ref="AA471">IFERROR(IF(INDEX(三跨两临近重点区段!$F:$F,MATCH(1,(MONTH(三跨两临近重点区段!$H:$H)=10)*(三跨两临近重点区段!$A:$A=D471),0))="已取消","已取消",INDEX(三跨两临近重点区段!$H:$H,MATCH(1,(MONTH(三跨两临近重点区段!$H:$H)=10)*(三跨两临近重点区段!$A:$A=D471)*(三跨两临近重点区段!$F:$F="现存区段"),0))),"")</f>
        <v/>
      </c>
      <c r="AB471" s="72" t="str">
        <f t="array" ref="AB471">IFERROR(IF(INDEX(三跨两临近重点区段!$F:$F,MATCH(1,(MONTH(三跨两临近重点区段!$H:$H)=10)*(三跨两临近重点区段!$A:$A=D471),0))="已取消","已取消",INDEX(三跨两临近重点区段!$I:$I,MATCH(1,(MONTH(三跨两临近重点区段!$H:$H)=10)*(三跨两临近重点区段!$A:$A=D471)*(三跨两临近重点区段!$F:$F="现存区段"),0))),"")</f>
        <v/>
      </c>
      <c r="AC471" s="284" t="str">
        <f t="array" ref="AC471">IFERROR(IF(INDEX(三跨两临近重点区段!$F:$F,MATCH(1,(MONTH(三跨两临近重点区段!$H:$H)=11)*(三跨两临近重点区段!$A:$A=D471),0))="已取消","已取消",INDEX(三跨两临近重点区段!$H:$H,MATCH(1,(MONTH(三跨两临近重点区段!$H:$H)=11)*(三跨两临近重点区段!$A:$A=D471)*(三跨两临近重点区段!$F:$F="现存区段"),0))),"")</f>
        <v/>
      </c>
      <c r="AD471" s="72" t="str">
        <f t="array" ref="AD471">IFERROR(IF(INDEX(三跨两临近重点区段!$F:$F,MATCH(1,(MONTH(三跨两临近重点区段!$H:$H)=11)*(三跨两临近重点区段!$A:$A=D471),0))="已取消","已取消",INDEX(三跨两临近重点区段!$I:$I,MATCH(1,(MONTH(三跨两临近重点区段!$H:$H)=11)*(三跨两临近重点区段!$A:$A=D471)*(三跨两临近重点区段!$F:$F="现存区段"),0))),"")</f>
        <v/>
      </c>
      <c r="AE471" s="284" t="str">
        <f t="array" ref="AE471">IFERROR(IF(INDEX(三跨两临近重点区段!$F:$F,MATCH(1,(MONTH(三跨两临近重点区段!$H:$H)=12)*(三跨两临近重点区段!$A:$A=D471),0))="已取消","已取消",INDEX(三跨两临近重点区段!$H:$H,MATCH(1,(MONTH(三跨两临近重点区段!$H:$H)=12)*(三跨两临近重点区段!$A:$A=D471)*(三跨两临近重点区段!$F:$F="现存区段"),0))),"")</f>
        <v/>
      </c>
      <c r="AF471" s="72" t="str">
        <f t="array" ref="AF471">IFERROR(IF(INDEX(三跨两临近重点区段!$F:$F,MATCH(1,(MONTH(三跨两临近重点区段!$H:$H)=12)*(三跨两临近重点区段!$A:$A=D471),0))="已取消","已取消",INDEX(三跨两临近重点区段!$I:$I,MATCH(1,(MONTH(三跨两临近重点区段!$H:$H)=12)*(三跨两临近重点区段!$A:$A=D471)*(三跨两临近重点区段!$F:$F="现存区段"),0))),"")</f>
        <v/>
      </c>
      <c r="AH471" t="e">
        <f t="array" ref="AH471">INDEX(三跨两临近重点区段!$G:$G,MATCH(D471,三跨两临近重点区段!$A:$A,0))</f>
        <v>#N/A</v>
      </c>
    </row>
    <row r="472" ht="14.25" spans="1:34">
      <c r="A472" s="263" t="s">
        <v>150</v>
      </c>
      <c r="B472" s="264" t="s">
        <v>2856</v>
      </c>
      <c r="C472" s="263" t="s">
        <v>2854</v>
      </c>
      <c r="D472" s="263" t="s">
        <v>2857</v>
      </c>
      <c r="E472" s="265" t="s">
        <v>2115</v>
      </c>
      <c r="F472" s="264" t="s">
        <v>125</v>
      </c>
      <c r="G472" s="263" t="s">
        <v>2116</v>
      </c>
      <c r="H472" s="263" t="s">
        <v>1225</v>
      </c>
      <c r="I472" s="288"/>
      <c r="J472" s="196"/>
      <c r="K472" s="196"/>
      <c r="L472" s="196"/>
      <c r="M472" s="270"/>
      <c r="N472" s="270"/>
      <c r="O472" s="33"/>
      <c r="P472" s="107"/>
      <c r="Q472" s="279"/>
      <c r="R472" s="279"/>
      <c r="S472" s="282">
        <v>45448.5013888889</v>
      </c>
      <c r="T472" s="279" t="s">
        <v>2117</v>
      </c>
      <c r="U472" s="268" t="str">
        <f t="array" ref="U472">IFERROR(IF(INDEX(三跨两临近重点区段!$F:$F,MATCH(1,(MONTH(三跨两临近重点区段!$H:$H)=7)*(三跨两临近重点区段!$A:$A=D472),0))="已取消","已取消",INDEX(三跨两临近重点区段!$H:$H,MATCH(1,(MONTH(三跨两临近重点区段!$H:$H)=7)*(三跨两临近重点区段!$A:$A=D472)*(三跨两临近重点区段!$F:$F="现存区段"),0))),"")</f>
        <v/>
      </c>
      <c r="V472" s="232" t="str">
        <f t="array" ref="V472">IFERROR(IF(INDEX(三跨两临近重点区段!$F:$F,MATCH(1,(MONTH(三跨两临近重点区段!$H:$H)=7)*(三跨两临近重点区段!$A:$A=D472),0))="已取消","已取消",INDEX(三跨两临近重点区段!$I:$I,MATCH(1,(MONTH(三跨两临近重点区段!$H:$H)=7)*(三跨两临近重点区段!$A:$A=D472)*(三跨两临近重点区段!$F:$F="现存区段"),0))),"")</f>
        <v/>
      </c>
      <c r="W472" s="268" t="str">
        <f t="array" ref="W472">IFERROR(IF(INDEX(三跨两临近重点区段!$F:$F,MATCH(1,(MONTH(三跨两临近重点区段!$H:$H)=8)*(三跨两临近重点区段!$A:$A=D472),0))="已取消","已取消",INDEX(三跨两临近重点区段!$H:$H,MATCH(1,(MONTH(三跨两临近重点区段!$H:$H)=8)*(三跨两临近重点区段!$A:$A=D472)*(三跨两临近重点区段!$F:$F="现存区段"),0))),"")</f>
        <v/>
      </c>
      <c r="X472" s="232" t="str">
        <f t="array" ref="X472">IFERROR(IF(INDEX(三跨两临近重点区段!$F:$F,MATCH(1,(MONTH(三跨两临近重点区段!$H:$H)=8)*(三跨两临近重点区段!$A:$A=D472),0))="已取消","已取消",INDEX(三跨两临近重点区段!$I:$I,MATCH(1,(MONTH(三跨两临近重点区段!$H:$H)=8)*(三跨两临近重点区段!$A:$A=D472)*(三跨两临近重点区段!$F:$F="现存区段"),0))),"")</f>
        <v/>
      </c>
      <c r="Y472" s="268" t="str">
        <f t="array" ref="Y472">IFERROR(IF(INDEX(三跨两临近重点区段!$F:$F,MATCH(1,(MONTH(三跨两临近重点区段!$H:$H)=9)*(三跨两临近重点区段!$A:$A=D472),0))="已取消","已取消",INDEX(三跨两临近重点区段!$H:$H,MATCH(1,(MONTH(三跨两临近重点区段!$H:$H)=9)*(三跨两临近重点区段!$A:$A=D472)*(三跨两临近重点区段!$F:$F="现存区段"),0))),"")</f>
        <v/>
      </c>
      <c r="Z472" s="232" t="str">
        <f t="array" ref="Z472">IFERROR(IF(INDEX(三跨两临近重点区段!$F:$F,MATCH(1,(MONTH(三跨两临近重点区段!$H:$H)=9)*(三跨两临近重点区段!$A:$A=D472),0))="已取消","已取消",INDEX(三跨两临近重点区段!$I:$I,MATCH(1,(MONTH(三跨两临近重点区段!$H:$H)=9)*(三跨两临近重点区段!$A:$A=D472)*(三跨两临近重点区段!$F:$F="现存区段"),0))),"")</f>
        <v/>
      </c>
      <c r="AA472" s="268" t="str">
        <f t="array" ref="AA472">IFERROR(IF(INDEX(三跨两临近重点区段!$F:$F,MATCH(1,(MONTH(三跨两临近重点区段!$H:$H)=10)*(三跨两临近重点区段!$A:$A=D472),0))="已取消","已取消",INDEX(三跨两临近重点区段!$H:$H,MATCH(1,(MONTH(三跨两临近重点区段!$H:$H)=10)*(三跨两临近重点区段!$A:$A=D472)*(三跨两临近重点区段!$F:$F="现存区段"),0))),"")</f>
        <v/>
      </c>
      <c r="AB472" s="72" t="str">
        <f t="array" ref="AB472">IFERROR(IF(INDEX(三跨两临近重点区段!$F:$F,MATCH(1,(MONTH(三跨两临近重点区段!$H:$H)=10)*(三跨两临近重点区段!$A:$A=D472),0))="已取消","已取消",INDEX(三跨两临近重点区段!$I:$I,MATCH(1,(MONTH(三跨两临近重点区段!$H:$H)=10)*(三跨两临近重点区段!$A:$A=D472)*(三跨两临近重点区段!$F:$F="现存区段"),0))),"")</f>
        <v/>
      </c>
      <c r="AC472" s="284" t="str">
        <f t="array" ref="AC472">IFERROR(IF(INDEX(三跨两临近重点区段!$F:$F,MATCH(1,(MONTH(三跨两临近重点区段!$H:$H)=11)*(三跨两临近重点区段!$A:$A=D472),0))="已取消","已取消",INDEX(三跨两临近重点区段!$H:$H,MATCH(1,(MONTH(三跨两临近重点区段!$H:$H)=11)*(三跨两临近重点区段!$A:$A=D472)*(三跨两临近重点区段!$F:$F="现存区段"),0))),"")</f>
        <v/>
      </c>
      <c r="AD472" s="72" t="str">
        <f t="array" ref="AD472">IFERROR(IF(INDEX(三跨两临近重点区段!$F:$F,MATCH(1,(MONTH(三跨两临近重点区段!$H:$H)=11)*(三跨两临近重点区段!$A:$A=D472),0))="已取消","已取消",INDEX(三跨两临近重点区段!$I:$I,MATCH(1,(MONTH(三跨两临近重点区段!$H:$H)=11)*(三跨两临近重点区段!$A:$A=D472)*(三跨两临近重点区段!$F:$F="现存区段"),0))),"")</f>
        <v/>
      </c>
      <c r="AE472" s="284" t="str">
        <f t="array" ref="AE472">IFERROR(IF(INDEX(三跨两临近重点区段!$F:$F,MATCH(1,(MONTH(三跨两临近重点区段!$H:$H)=12)*(三跨两临近重点区段!$A:$A=D472),0))="已取消","已取消",INDEX(三跨两临近重点区段!$H:$H,MATCH(1,(MONTH(三跨两临近重点区段!$H:$H)=12)*(三跨两临近重点区段!$A:$A=D472)*(三跨两临近重点区段!$F:$F="现存区段"),0))),"")</f>
        <v/>
      </c>
      <c r="AF472" s="72" t="str">
        <f t="array" ref="AF472">IFERROR(IF(INDEX(三跨两临近重点区段!$F:$F,MATCH(1,(MONTH(三跨两临近重点区段!$H:$H)=12)*(三跨两临近重点区段!$A:$A=D472),0))="已取消","已取消",INDEX(三跨两临近重点区段!$I:$I,MATCH(1,(MONTH(三跨两临近重点区段!$H:$H)=12)*(三跨两临近重点区段!$A:$A=D472)*(三跨两临近重点区段!$F:$F="现存区段"),0))),"")</f>
        <v/>
      </c>
      <c r="AH472" t="e">
        <f t="array" ref="AH472">INDEX(三跨两临近重点区段!$G:$G,MATCH(D472,三跨两临近重点区段!$A:$A,0))</f>
        <v>#N/A</v>
      </c>
    </row>
    <row r="473" ht="14.25" spans="1:34">
      <c r="A473" s="263" t="s">
        <v>119</v>
      </c>
      <c r="B473" s="264" t="s">
        <v>2698</v>
      </c>
      <c r="C473" s="263" t="s">
        <v>2340</v>
      </c>
      <c r="D473" s="263" t="s">
        <v>2858</v>
      </c>
      <c r="E473" s="265" t="s">
        <v>2115</v>
      </c>
      <c r="F473" s="264" t="s">
        <v>125</v>
      </c>
      <c r="G473" s="263" t="s">
        <v>2116</v>
      </c>
      <c r="H473" s="263" t="s">
        <v>1186</v>
      </c>
      <c r="I473" s="288"/>
      <c r="J473" s="196"/>
      <c r="K473" s="196"/>
      <c r="L473" s="196"/>
      <c r="M473" s="270"/>
      <c r="N473" s="270"/>
      <c r="O473" s="33"/>
      <c r="P473" s="107"/>
      <c r="Q473" s="277"/>
      <c r="R473" s="277"/>
      <c r="S473" s="282">
        <v>45446.4833333333</v>
      </c>
      <c r="T473" s="279" t="s">
        <v>2117</v>
      </c>
      <c r="U473" s="268" t="str">
        <f t="array" ref="U473">IFERROR(IF(INDEX(三跨两临近重点区段!$F:$F,MATCH(1,(MONTH(三跨两临近重点区段!$H:$H)=7)*(三跨两临近重点区段!$A:$A=D473),0))="已取消","已取消",INDEX(三跨两临近重点区段!$H:$H,MATCH(1,(MONTH(三跨两临近重点区段!$H:$H)=7)*(三跨两临近重点区段!$A:$A=D473)*(三跨两临近重点区段!$F:$F="现存区段"),0))),"")</f>
        <v/>
      </c>
      <c r="V473" s="232" t="str">
        <f t="array" ref="V473">IFERROR(IF(INDEX(三跨两临近重点区段!$F:$F,MATCH(1,(MONTH(三跨两临近重点区段!$H:$H)=7)*(三跨两临近重点区段!$A:$A=D473),0))="已取消","已取消",INDEX(三跨两临近重点区段!$I:$I,MATCH(1,(MONTH(三跨两临近重点区段!$H:$H)=7)*(三跨两临近重点区段!$A:$A=D473)*(三跨两临近重点区段!$F:$F="现存区段"),0))),"")</f>
        <v/>
      </c>
      <c r="W473" s="268" t="str">
        <f t="array" ref="W473">IFERROR(IF(INDEX(三跨两临近重点区段!$F:$F,MATCH(1,(MONTH(三跨两临近重点区段!$H:$H)=8)*(三跨两临近重点区段!$A:$A=D473),0))="已取消","已取消",INDEX(三跨两临近重点区段!$H:$H,MATCH(1,(MONTH(三跨两临近重点区段!$H:$H)=8)*(三跨两临近重点区段!$A:$A=D473)*(三跨两临近重点区段!$F:$F="现存区段"),0))),"")</f>
        <v/>
      </c>
      <c r="X473" s="232" t="str">
        <f t="array" ref="X473">IFERROR(IF(INDEX(三跨两临近重点区段!$F:$F,MATCH(1,(MONTH(三跨两临近重点区段!$H:$H)=8)*(三跨两临近重点区段!$A:$A=D473),0))="已取消","已取消",INDEX(三跨两临近重点区段!$I:$I,MATCH(1,(MONTH(三跨两临近重点区段!$H:$H)=8)*(三跨两临近重点区段!$A:$A=D473)*(三跨两临近重点区段!$F:$F="现存区段"),0))),"")</f>
        <v/>
      </c>
      <c r="Y473" s="268" t="str">
        <f t="array" ref="Y473">IFERROR(IF(INDEX(三跨两临近重点区段!$F:$F,MATCH(1,(MONTH(三跨两临近重点区段!$H:$H)=9)*(三跨两临近重点区段!$A:$A=D473),0))="已取消","已取消",INDEX(三跨两临近重点区段!$H:$H,MATCH(1,(MONTH(三跨两临近重点区段!$H:$H)=9)*(三跨两临近重点区段!$A:$A=D473)*(三跨两临近重点区段!$F:$F="现存区段"),0))),"")</f>
        <v/>
      </c>
      <c r="Z473" s="232" t="str">
        <f t="array" ref="Z473">IFERROR(IF(INDEX(三跨两临近重点区段!$F:$F,MATCH(1,(MONTH(三跨两临近重点区段!$H:$H)=9)*(三跨两临近重点区段!$A:$A=D473),0))="已取消","已取消",INDEX(三跨两临近重点区段!$I:$I,MATCH(1,(MONTH(三跨两临近重点区段!$H:$H)=9)*(三跨两临近重点区段!$A:$A=D473)*(三跨两临近重点区段!$F:$F="现存区段"),0))),"")</f>
        <v/>
      </c>
      <c r="AA473" s="268" t="str">
        <f t="array" ref="AA473">IFERROR(IF(INDEX(三跨两临近重点区段!$F:$F,MATCH(1,(MONTH(三跨两临近重点区段!$H:$H)=10)*(三跨两临近重点区段!$A:$A=D473),0))="已取消","已取消",INDEX(三跨两临近重点区段!$H:$H,MATCH(1,(MONTH(三跨两临近重点区段!$H:$H)=10)*(三跨两临近重点区段!$A:$A=D473)*(三跨两临近重点区段!$F:$F="现存区段"),0))),"")</f>
        <v/>
      </c>
      <c r="AB473" s="72" t="str">
        <f t="array" ref="AB473">IFERROR(IF(INDEX(三跨两临近重点区段!$F:$F,MATCH(1,(MONTH(三跨两临近重点区段!$H:$H)=10)*(三跨两临近重点区段!$A:$A=D473),0))="已取消","已取消",INDEX(三跨两临近重点区段!$I:$I,MATCH(1,(MONTH(三跨两临近重点区段!$H:$H)=10)*(三跨两临近重点区段!$A:$A=D473)*(三跨两临近重点区段!$F:$F="现存区段"),0))),"")</f>
        <v/>
      </c>
      <c r="AC473" s="284" t="str">
        <f t="array" ref="AC473">IFERROR(IF(INDEX(三跨两临近重点区段!$F:$F,MATCH(1,(MONTH(三跨两临近重点区段!$H:$H)=11)*(三跨两临近重点区段!$A:$A=D473),0))="已取消","已取消",INDEX(三跨两临近重点区段!$H:$H,MATCH(1,(MONTH(三跨两临近重点区段!$H:$H)=11)*(三跨两临近重点区段!$A:$A=D473)*(三跨两临近重点区段!$F:$F="现存区段"),0))),"")</f>
        <v/>
      </c>
      <c r="AD473" s="72" t="str">
        <f t="array" ref="AD473">IFERROR(IF(INDEX(三跨两临近重点区段!$F:$F,MATCH(1,(MONTH(三跨两临近重点区段!$H:$H)=11)*(三跨两临近重点区段!$A:$A=D473),0))="已取消","已取消",INDEX(三跨两临近重点区段!$I:$I,MATCH(1,(MONTH(三跨两临近重点区段!$H:$H)=11)*(三跨两临近重点区段!$A:$A=D473)*(三跨两临近重点区段!$F:$F="现存区段"),0))),"")</f>
        <v/>
      </c>
      <c r="AE473" s="284" t="str">
        <f t="array" ref="AE473">IFERROR(IF(INDEX(三跨两临近重点区段!$F:$F,MATCH(1,(MONTH(三跨两临近重点区段!$H:$H)=12)*(三跨两临近重点区段!$A:$A=D473),0))="已取消","已取消",INDEX(三跨两临近重点区段!$H:$H,MATCH(1,(MONTH(三跨两临近重点区段!$H:$H)=12)*(三跨两临近重点区段!$A:$A=D473)*(三跨两临近重点区段!$F:$F="现存区段"),0))),"")</f>
        <v/>
      </c>
      <c r="AF473" s="72" t="str">
        <f t="array" ref="AF473">IFERROR(IF(INDEX(三跨两临近重点区段!$F:$F,MATCH(1,(MONTH(三跨两临近重点区段!$H:$H)=12)*(三跨两临近重点区段!$A:$A=D473),0))="已取消","已取消",INDEX(三跨两临近重点区段!$I:$I,MATCH(1,(MONTH(三跨两临近重点区段!$H:$H)=12)*(三跨两临近重点区段!$A:$A=D473)*(三跨两临近重点区段!$F:$F="现存区段"),0))),"")</f>
        <v/>
      </c>
      <c r="AH473" t="e">
        <f t="array" ref="AH473">INDEX(三跨两临近重点区段!$G:$G,MATCH(D473,三跨两临近重点区段!$A:$A,0))</f>
        <v>#N/A</v>
      </c>
    </row>
    <row r="474" ht="14.25" spans="1:34">
      <c r="A474" s="263" t="s">
        <v>119</v>
      </c>
      <c r="B474" s="264" t="s">
        <v>2695</v>
      </c>
      <c r="C474" s="263" t="s">
        <v>2340</v>
      </c>
      <c r="D474" s="263" t="s">
        <v>2859</v>
      </c>
      <c r="E474" s="265" t="s">
        <v>2115</v>
      </c>
      <c r="F474" s="264" t="s">
        <v>125</v>
      </c>
      <c r="G474" s="263" t="s">
        <v>2116</v>
      </c>
      <c r="H474" s="263" t="s">
        <v>1196</v>
      </c>
      <c r="I474" s="288"/>
      <c r="J474" s="196"/>
      <c r="K474" s="196"/>
      <c r="L474" s="196"/>
      <c r="M474" s="270"/>
      <c r="N474" s="270"/>
      <c r="O474" s="33"/>
      <c r="P474" s="107"/>
      <c r="Q474" s="280"/>
      <c r="R474" s="280"/>
      <c r="S474" s="282">
        <v>45446.4833333333</v>
      </c>
      <c r="T474" s="279" t="s">
        <v>2117</v>
      </c>
      <c r="U474" s="268" t="str">
        <f t="array" ref="U474">IFERROR(IF(INDEX(三跨两临近重点区段!$F:$F,MATCH(1,(MONTH(三跨两临近重点区段!$H:$H)=7)*(三跨两临近重点区段!$A:$A=D474),0))="已取消","已取消",INDEX(三跨两临近重点区段!$H:$H,MATCH(1,(MONTH(三跨两临近重点区段!$H:$H)=7)*(三跨两临近重点区段!$A:$A=D474)*(三跨两临近重点区段!$F:$F="现存区段"),0))),"")</f>
        <v/>
      </c>
      <c r="V474" s="232" t="str">
        <f t="array" ref="V474">IFERROR(IF(INDEX(三跨两临近重点区段!$F:$F,MATCH(1,(MONTH(三跨两临近重点区段!$H:$H)=7)*(三跨两临近重点区段!$A:$A=D474),0))="已取消","已取消",INDEX(三跨两临近重点区段!$I:$I,MATCH(1,(MONTH(三跨两临近重点区段!$H:$H)=7)*(三跨两临近重点区段!$A:$A=D474)*(三跨两临近重点区段!$F:$F="现存区段"),0))),"")</f>
        <v/>
      </c>
      <c r="W474" s="268" t="str">
        <f t="array" ref="W474">IFERROR(IF(INDEX(三跨两临近重点区段!$F:$F,MATCH(1,(MONTH(三跨两临近重点区段!$H:$H)=8)*(三跨两临近重点区段!$A:$A=D474),0))="已取消","已取消",INDEX(三跨两临近重点区段!$H:$H,MATCH(1,(MONTH(三跨两临近重点区段!$H:$H)=8)*(三跨两临近重点区段!$A:$A=D474)*(三跨两临近重点区段!$F:$F="现存区段"),0))),"")</f>
        <v/>
      </c>
      <c r="X474" s="232" t="str">
        <f t="array" ref="X474">IFERROR(IF(INDEX(三跨两临近重点区段!$F:$F,MATCH(1,(MONTH(三跨两临近重点区段!$H:$H)=8)*(三跨两临近重点区段!$A:$A=D474),0))="已取消","已取消",INDEX(三跨两临近重点区段!$I:$I,MATCH(1,(MONTH(三跨两临近重点区段!$H:$H)=8)*(三跨两临近重点区段!$A:$A=D474)*(三跨两临近重点区段!$F:$F="现存区段"),0))),"")</f>
        <v/>
      </c>
      <c r="Y474" s="268" t="str">
        <f t="array" ref="Y474">IFERROR(IF(INDEX(三跨两临近重点区段!$F:$F,MATCH(1,(MONTH(三跨两临近重点区段!$H:$H)=9)*(三跨两临近重点区段!$A:$A=D474),0))="已取消","已取消",INDEX(三跨两临近重点区段!$H:$H,MATCH(1,(MONTH(三跨两临近重点区段!$H:$H)=9)*(三跨两临近重点区段!$A:$A=D474)*(三跨两临近重点区段!$F:$F="现存区段"),0))),"")</f>
        <v/>
      </c>
      <c r="Z474" s="232" t="str">
        <f t="array" ref="Z474">IFERROR(IF(INDEX(三跨两临近重点区段!$F:$F,MATCH(1,(MONTH(三跨两临近重点区段!$H:$H)=9)*(三跨两临近重点区段!$A:$A=D474),0))="已取消","已取消",INDEX(三跨两临近重点区段!$I:$I,MATCH(1,(MONTH(三跨两临近重点区段!$H:$H)=9)*(三跨两临近重点区段!$A:$A=D474)*(三跨两临近重点区段!$F:$F="现存区段"),0))),"")</f>
        <v/>
      </c>
      <c r="AA474" s="268" t="str">
        <f t="array" ref="AA474">IFERROR(IF(INDEX(三跨两临近重点区段!$F:$F,MATCH(1,(MONTH(三跨两临近重点区段!$H:$H)=10)*(三跨两临近重点区段!$A:$A=D474),0))="已取消","已取消",INDEX(三跨两临近重点区段!$H:$H,MATCH(1,(MONTH(三跨两临近重点区段!$H:$H)=10)*(三跨两临近重点区段!$A:$A=D474)*(三跨两临近重点区段!$F:$F="现存区段"),0))),"")</f>
        <v/>
      </c>
      <c r="AB474" s="72" t="str">
        <f t="array" ref="AB474">IFERROR(IF(INDEX(三跨两临近重点区段!$F:$F,MATCH(1,(MONTH(三跨两临近重点区段!$H:$H)=10)*(三跨两临近重点区段!$A:$A=D474),0))="已取消","已取消",INDEX(三跨两临近重点区段!$I:$I,MATCH(1,(MONTH(三跨两临近重点区段!$H:$H)=10)*(三跨两临近重点区段!$A:$A=D474)*(三跨两临近重点区段!$F:$F="现存区段"),0))),"")</f>
        <v/>
      </c>
      <c r="AC474" s="284" t="str">
        <f t="array" ref="AC474">IFERROR(IF(INDEX(三跨两临近重点区段!$F:$F,MATCH(1,(MONTH(三跨两临近重点区段!$H:$H)=11)*(三跨两临近重点区段!$A:$A=D474),0))="已取消","已取消",INDEX(三跨两临近重点区段!$H:$H,MATCH(1,(MONTH(三跨两临近重点区段!$H:$H)=11)*(三跨两临近重点区段!$A:$A=D474)*(三跨两临近重点区段!$F:$F="现存区段"),0))),"")</f>
        <v/>
      </c>
      <c r="AD474" s="72" t="str">
        <f t="array" ref="AD474">IFERROR(IF(INDEX(三跨两临近重点区段!$F:$F,MATCH(1,(MONTH(三跨两临近重点区段!$H:$H)=11)*(三跨两临近重点区段!$A:$A=D474),0))="已取消","已取消",INDEX(三跨两临近重点区段!$I:$I,MATCH(1,(MONTH(三跨两临近重点区段!$H:$H)=11)*(三跨两临近重点区段!$A:$A=D474)*(三跨两临近重点区段!$F:$F="现存区段"),0))),"")</f>
        <v/>
      </c>
      <c r="AE474" s="284" t="str">
        <f t="array" ref="AE474">IFERROR(IF(INDEX(三跨两临近重点区段!$F:$F,MATCH(1,(MONTH(三跨两临近重点区段!$H:$H)=12)*(三跨两临近重点区段!$A:$A=D474),0))="已取消","已取消",INDEX(三跨两临近重点区段!$H:$H,MATCH(1,(MONTH(三跨两临近重点区段!$H:$H)=12)*(三跨两临近重点区段!$A:$A=D474)*(三跨两临近重点区段!$F:$F="现存区段"),0))),"")</f>
        <v/>
      </c>
      <c r="AF474" s="72" t="str">
        <f t="array" ref="AF474">IFERROR(IF(INDEX(三跨两临近重点区段!$F:$F,MATCH(1,(MONTH(三跨两临近重点区段!$H:$H)=12)*(三跨两临近重点区段!$A:$A=D474),0))="已取消","已取消",INDEX(三跨两临近重点区段!$I:$I,MATCH(1,(MONTH(三跨两临近重点区段!$H:$H)=12)*(三跨两临近重点区段!$A:$A=D474)*(三跨两临近重点区段!$F:$F="现存区段"),0))),"")</f>
        <v/>
      </c>
      <c r="AH474" t="e">
        <f t="array" ref="AH474">INDEX(三跨两临近重点区段!$G:$G,MATCH(D474,三跨两临近重点区段!$A:$A,0))</f>
        <v>#N/A</v>
      </c>
    </row>
    <row r="475" ht="14.25" spans="1:34">
      <c r="A475" s="263" t="s">
        <v>363</v>
      </c>
      <c r="B475" s="264" t="s">
        <v>2702</v>
      </c>
      <c r="C475" s="263" t="s">
        <v>2340</v>
      </c>
      <c r="D475" s="263" t="s">
        <v>2860</v>
      </c>
      <c r="E475" s="265" t="s">
        <v>2115</v>
      </c>
      <c r="F475" s="264" t="s">
        <v>125</v>
      </c>
      <c r="G475" s="263" t="s">
        <v>2116</v>
      </c>
      <c r="H475" s="263" t="s">
        <v>1144</v>
      </c>
      <c r="I475" s="288"/>
      <c r="J475" s="196"/>
      <c r="K475" s="196"/>
      <c r="L475" s="196"/>
      <c r="M475" s="270"/>
      <c r="N475" s="270"/>
      <c r="O475" s="33"/>
      <c r="P475" s="107"/>
      <c r="Q475" s="279"/>
      <c r="R475" s="279"/>
      <c r="S475" s="281"/>
      <c r="T475" s="279"/>
      <c r="U475" s="268" t="str">
        <f t="array" ref="U475">IFERROR(IF(INDEX(三跨两临近重点区段!$F:$F,MATCH(1,(MONTH(三跨两临近重点区段!$H:$H)=7)*(三跨两临近重点区段!$A:$A=D475),0))="已取消","已取消",INDEX(三跨两临近重点区段!$H:$H,MATCH(1,(MONTH(三跨两临近重点区段!$H:$H)=7)*(三跨两临近重点区段!$A:$A=D475)*(三跨两临近重点区段!$F:$F="现存区段"),0))),"")</f>
        <v/>
      </c>
      <c r="V475" s="232" t="str">
        <f t="array" ref="V475">IFERROR(IF(INDEX(三跨两临近重点区段!$F:$F,MATCH(1,(MONTH(三跨两临近重点区段!$H:$H)=7)*(三跨两临近重点区段!$A:$A=D475),0))="已取消","已取消",INDEX(三跨两临近重点区段!$I:$I,MATCH(1,(MONTH(三跨两临近重点区段!$H:$H)=7)*(三跨两临近重点区段!$A:$A=D475)*(三跨两临近重点区段!$F:$F="现存区段"),0))),"")</f>
        <v/>
      </c>
      <c r="W475" s="268" t="str">
        <f t="array" ref="W475">IFERROR(IF(INDEX(三跨两临近重点区段!$F:$F,MATCH(1,(MONTH(三跨两临近重点区段!$H:$H)=8)*(三跨两临近重点区段!$A:$A=D475),0))="已取消","已取消",INDEX(三跨两临近重点区段!$H:$H,MATCH(1,(MONTH(三跨两临近重点区段!$H:$H)=8)*(三跨两临近重点区段!$A:$A=D475)*(三跨两临近重点区段!$F:$F="现存区段"),0))),"")</f>
        <v/>
      </c>
      <c r="X475" s="232" t="str">
        <f t="array" ref="X475">IFERROR(IF(INDEX(三跨两临近重点区段!$F:$F,MATCH(1,(MONTH(三跨两临近重点区段!$H:$H)=8)*(三跨两临近重点区段!$A:$A=D475),0))="已取消","已取消",INDEX(三跨两临近重点区段!$I:$I,MATCH(1,(MONTH(三跨两临近重点区段!$H:$H)=8)*(三跨两临近重点区段!$A:$A=D475)*(三跨两临近重点区段!$F:$F="现存区段"),0))),"")</f>
        <v/>
      </c>
      <c r="Y475" s="268" t="str">
        <f t="array" ref="Y475">IFERROR(IF(INDEX(三跨两临近重点区段!$F:$F,MATCH(1,(MONTH(三跨两临近重点区段!$H:$H)=9)*(三跨两临近重点区段!$A:$A=D475),0))="已取消","已取消",INDEX(三跨两临近重点区段!$H:$H,MATCH(1,(MONTH(三跨两临近重点区段!$H:$H)=9)*(三跨两临近重点区段!$A:$A=D475)*(三跨两临近重点区段!$F:$F="现存区段"),0))),"")</f>
        <v/>
      </c>
      <c r="Z475" s="232" t="str">
        <f t="array" ref="Z475">IFERROR(IF(INDEX(三跨两临近重点区段!$F:$F,MATCH(1,(MONTH(三跨两临近重点区段!$H:$H)=9)*(三跨两临近重点区段!$A:$A=D475),0))="已取消","已取消",INDEX(三跨两临近重点区段!$I:$I,MATCH(1,(MONTH(三跨两临近重点区段!$H:$H)=9)*(三跨两临近重点区段!$A:$A=D475)*(三跨两临近重点区段!$F:$F="现存区段"),0))),"")</f>
        <v/>
      </c>
      <c r="AA475" s="268" t="str">
        <f t="array" ref="AA475">IFERROR(IF(INDEX(三跨两临近重点区段!$F:$F,MATCH(1,(MONTH(三跨两临近重点区段!$H:$H)=10)*(三跨两临近重点区段!$A:$A=D475),0))="已取消","已取消",INDEX(三跨两临近重点区段!$H:$H,MATCH(1,(MONTH(三跨两临近重点区段!$H:$H)=10)*(三跨两临近重点区段!$A:$A=D475)*(三跨两临近重点区段!$F:$F="现存区段"),0))),"")</f>
        <v/>
      </c>
      <c r="AB475" s="72" t="str">
        <f t="array" ref="AB475">IFERROR(IF(INDEX(三跨两临近重点区段!$F:$F,MATCH(1,(MONTH(三跨两临近重点区段!$H:$H)=10)*(三跨两临近重点区段!$A:$A=D475),0))="已取消","已取消",INDEX(三跨两临近重点区段!$I:$I,MATCH(1,(MONTH(三跨两临近重点区段!$H:$H)=10)*(三跨两临近重点区段!$A:$A=D475)*(三跨两临近重点区段!$F:$F="现存区段"),0))),"")</f>
        <v/>
      </c>
      <c r="AC475" s="284" t="str">
        <f t="array" ref="AC475">IFERROR(IF(INDEX(三跨两临近重点区段!$F:$F,MATCH(1,(MONTH(三跨两临近重点区段!$H:$H)=11)*(三跨两临近重点区段!$A:$A=D475),0))="已取消","已取消",INDEX(三跨两临近重点区段!$H:$H,MATCH(1,(MONTH(三跨两临近重点区段!$H:$H)=11)*(三跨两临近重点区段!$A:$A=D475)*(三跨两临近重点区段!$F:$F="现存区段"),0))),"")</f>
        <v/>
      </c>
      <c r="AD475" s="72" t="str">
        <f t="array" ref="AD475">IFERROR(IF(INDEX(三跨两临近重点区段!$F:$F,MATCH(1,(MONTH(三跨两临近重点区段!$H:$H)=11)*(三跨两临近重点区段!$A:$A=D475),0))="已取消","已取消",INDEX(三跨两临近重点区段!$I:$I,MATCH(1,(MONTH(三跨两临近重点区段!$H:$H)=11)*(三跨两临近重点区段!$A:$A=D475)*(三跨两临近重点区段!$F:$F="现存区段"),0))),"")</f>
        <v/>
      </c>
      <c r="AE475" s="284" t="str">
        <f t="array" ref="AE475">IFERROR(IF(INDEX(三跨两临近重点区段!$F:$F,MATCH(1,(MONTH(三跨两临近重点区段!$H:$H)=12)*(三跨两临近重点区段!$A:$A=D475),0))="已取消","已取消",INDEX(三跨两临近重点区段!$H:$H,MATCH(1,(MONTH(三跨两临近重点区段!$H:$H)=12)*(三跨两临近重点区段!$A:$A=D475)*(三跨两临近重点区段!$F:$F="现存区段"),0))),"")</f>
        <v/>
      </c>
      <c r="AF475" s="72" t="str">
        <f t="array" ref="AF475">IFERROR(IF(INDEX(三跨两临近重点区段!$F:$F,MATCH(1,(MONTH(三跨两临近重点区段!$H:$H)=12)*(三跨两临近重点区段!$A:$A=D475),0))="已取消","已取消",INDEX(三跨两临近重点区段!$I:$I,MATCH(1,(MONTH(三跨两临近重点区段!$H:$H)=12)*(三跨两临近重点区段!$A:$A=D475)*(三跨两临近重点区段!$F:$F="现存区段"),0))),"")</f>
        <v/>
      </c>
      <c r="AH475" t="e">
        <f t="array" ref="AH475">INDEX(三跨两临近重点区段!$G:$G,MATCH(D475,三跨两临近重点区段!$A:$A,0))</f>
        <v>#N/A</v>
      </c>
    </row>
    <row r="476" ht="14.25" spans="1:34">
      <c r="A476" s="263" t="s">
        <v>363</v>
      </c>
      <c r="B476" s="264" t="s">
        <v>2704</v>
      </c>
      <c r="C476" s="263" t="s">
        <v>2340</v>
      </c>
      <c r="D476" s="263" t="s">
        <v>2861</v>
      </c>
      <c r="E476" s="265" t="s">
        <v>2115</v>
      </c>
      <c r="F476" s="264" t="s">
        <v>125</v>
      </c>
      <c r="G476" s="263" t="s">
        <v>2116</v>
      </c>
      <c r="H476" s="263" t="s">
        <v>1144</v>
      </c>
      <c r="I476" s="288"/>
      <c r="J476" s="196"/>
      <c r="K476" s="196"/>
      <c r="L476" s="196"/>
      <c r="M476" s="270"/>
      <c r="N476" s="270"/>
      <c r="O476" s="33"/>
      <c r="P476" s="107"/>
      <c r="Q476" s="279"/>
      <c r="R476" s="279"/>
      <c r="S476" s="282">
        <v>45446.4833333333</v>
      </c>
      <c r="T476" s="279" t="s">
        <v>2117</v>
      </c>
      <c r="U476" s="268" t="str">
        <f t="array" ref="U476">IFERROR(IF(INDEX(三跨两临近重点区段!$F:$F,MATCH(1,(MONTH(三跨两临近重点区段!$H:$H)=7)*(三跨两临近重点区段!$A:$A=D476),0))="已取消","已取消",INDEX(三跨两临近重点区段!$H:$H,MATCH(1,(MONTH(三跨两临近重点区段!$H:$H)=7)*(三跨两临近重点区段!$A:$A=D476)*(三跨两临近重点区段!$F:$F="现存区段"),0))),"")</f>
        <v/>
      </c>
      <c r="V476" s="232" t="str">
        <f t="array" ref="V476">IFERROR(IF(INDEX(三跨两临近重点区段!$F:$F,MATCH(1,(MONTH(三跨两临近重点区段!$H:$H)=7)*(三跨两临近重点区段!$A:$A=D476),0))="已取消","已取消",INDEX(三跨两临近重点区段!$I:$I,MATCH(1,(MONTH(三跨两临近重点区段!$H:$H)=7)*(三跨两临近重点区段!$A:$A=D476)*(三跨两临近重点区段!$F:$F="现存区段"),0))),"")</f>
        <v/>
      </c>
      <c r="W476" s="268" t="str">
        <f t="array" ref="W476">IFERROR(IF(INDEX(三跨两临近重点区段!$F:$F,MATCH(1,(MONTH(三跨两临近重点区段!$H:$H)=8)*(三跨两临近重点区段!$A:$A=D476),0))="已取消","已取消",INDEX(三跨两临近重点区段!$H:$H,MATCH(1,(MONTH(三跨两临近重点区段!$H:$H)=8)*(三跨两临近重点区段!$A:$A=D476)*(三跨两临近重点区段!$F:$F="现存区段"),0))),"")</f>
        <v/>
      </c>
      <c r="X476" s="232" t="str">
        <f t="array" ref="X476">IFERROR(IF(INDEX(三跨两临近重点区段!$F:$F,MATCH(1,(MONTH(三跨两临近重点区段!$H:$H)=8)*(三跨两临近重点区段!$A:$A=D476),0))="已取消","已取消",INDEX(三跨两临近重点区段!$I:$I,MATCH(1,(MONTH(三跨两临近重点区段!$H:$H)=8)*(三跨两临近重点区段!$A:$A=D476)*(三跨两临近重点区段!$F:$F="现存区段"),0))),"")</f>
        <v/>
      </c>
      <c r="Y476" s="268" t="str">
        <f t="array" ref="Y476">IFERROR(IF(INDEX(三跨两临近重点区段!$F:$F,MATCH(1,(MONTH(三跨两临近重点区段!$H:$H)=9)*(三跨两临近重点区段!$A:$A=D476),0))="已取消","已取消",INDEX(三跨两临近重点区段!$H:$H,MATCH(1,(MONTH(三跨两临近重点区段!$H:$H)=9)*(三跨两临近重点区段!$A:$A=D476)*(三跨两临近重点区段!$F:$F="现存区段"),0))),"")</f>
        <v/>
      </c>
      <c r="Z476" s="232" t="str">
        <f t="array" ref="Z476">IFERROR(IF(INDEX(三跨两临近重点区段!$F:$F,MATCH(1,(MONTH(三跨两临近重点区段!$H:$H)=9)*(三跨两临近重点区段!$A:$A=D476),0))="已取消","已取消",INDEX(三跨两临近重点区段!$I:$I,MATCH(1,(MONTH(三跨两临近重点区段!$H:$H)=9)*(三跨两临近重点区段!$A:$A=D476)*(三跨两临近重点区段!$F:$F="现存区段"),0))),"")</f>
        <v/>
      </c>
      <c r="AA476" s="268" t="str">
        <f t="array" ref="AA476">IFERROR(IF(INDEX(三跨两临近重点区段!$F:$F,MATCH(1,(MONTH(三跨两临近重点区段!$H:$H)=10)*(三跨两临近重点区段!$A:$A=D476),0))="已取消","已取消",INDEX(三跨两临近重点区段!$H:$H,MATCH(1,(MONTH(三跨两临近重点区段!$H:$H)=10)*(三跨两临近重点区段!$A:$A=D476)*(三跨两临近重点区段!$F:$F="现存区段"),0))),"")</f>
        <v/>
      </c>
      <c r="AB476" s="72" t="str">
        <f t="array" ref="AB476">IFERROR(IF(INDEX(三跨两临近重点区段!$F:$F,MATCH(1,(MONTH(三跨两临近重点区段!$H:$H)=10)*(三跨两临近重点区段!$A:$A=D476),0))="已取消","已取消",INDEX(三跨两临近重点区段!$I:$I,MATCH(1,(MONTH(三跨两临近重点区段!$H:$H)=10)*(三跨两临近重点区段!$A:$A=D476)*(三跨两临近重点区段!$F:$F="现存区段"),0))),"")</f>
        <v/>
      </c>
      <c r="AC476" s="284" t="str">
        <f t="array" ref="AC476">IFERROR(IF(INDEX(三跨两临近重点区段!$F:$F,MATCH(1,(MONTH(三跨两临近重点区段!$H:$H)=11)*(三跨两临近重点区段!$A:$A=D476),0))="已取消","已取消",INDEX(三跨两临近重点区段!$H:$H,MATCH(1,(MONTH(三跨两临近重点区段!$H:$H)=11)*(三跨两临近重点区段!$A:$A=D476)*(三跨两临近重点区段!$F:$F="现存区段"),0))),"")</f>
        <v/>
      </c>
      <c r="AD476" s="72" t="str">
        <f t="array" ref="AD476">IFERROR(IF(INDEX(三跨两临近重点区段!$F:$F,MATCH(1,(MONTH(三跨两临近重点区段!$H:$H)=11)*(三跨两临近重点区段!$A:$A=D476),0))="已取消","已取消",INDEX(三跨两临近重点区段!$I:$I,MATCH(1,(MONTH(三跨两临近重点区段!$H:$H)=11)*(三跨两临近重点区段!$A:$A=D476)*(三跨两临近重点区段!$F:$F="现存区段"),0))),"")</f>
        <v/>
      </c>
      <c r="AE476" s="284" t="str">
        <f t="array" ref="AE476">IFERROR(IF(INDEX(三跨两临近重点区段!$F:$F,MATCH(1,(MONTH(三跨两临近重点区段!$H:$H)=12)*(三跨两临近重点区段!$A:$A=D476),0))="已取消","已取消",INDEX(三跨两临近重点区段!$H:$H,MATCH(1,(MONTH(三跨两临近重点区段!$H:$H)=12)*(三跨两临近重点区段!$A:$A=D476)*(三跨两临近重点区段!$F:$F="现存区段"),0))),"")</f>
        <v/>
      </c>
      <c r="AF476" s="72" t="str">
        <f t="array" ref="AF476">IFERROR(IF(INDEX(三跨两临近重点区段!$F:$F,MATCH(1,(MONTH(三跨两临近重点区段!$H:$H)=12)*(三跨两临近重点区段!$A:$A=D476),0))="已取消","已取消",INDEX(三跨两临近重点区段!$I:$I,MATCH(1,(MONTH(三跨两临近重点区段!$H:$H)=12)*(三跨两临近重点区段!$A:$A=D476)*(三跨两临近重点区段!$F:$F="现存区段"),0))),"")</f>
        <v/>
      </c>
      <c r="AH476" t="e">
        <f t="array" ref="AH476">INDEX(三跨两临近重点区段!$G:$G,MATCH(D476,三跨两临近重点区段!$A:$A,0))</f>
        <v>#N/A</v>
      </c>
    </row>
    <row r="477" ht="14.25" spans="1:34">
      <c r="A477" s="263" t="s">
        <v>150</v>
      </c>
      <c r="B477" s="264" t="s">
        <v>2862</v>
      </c>
      <c r="C477" s="263" t="s">
        <v>2159</v>
      </c>
      <c r="D477" s="263" t="s">
        <v>2863</v>
      </c>
      <c r="E477" s="265" t="s">
        <v>2115</v>
      </c>
      <c r="F477" s="264" t="s">
        <v>125</v>
      </c>
      <c r="G477" s="263" t="s">
        <v>2116</v>
      </c>
      <c r="H477" s="263" t="s">
        <v>1175</v>
      </c>
      <c r="I477" s="288"/>
      <c r="J477" s="196"/>
      <c r="K477" s="196"/>
      <c r="L477" s="196"/>
      <c r="M477" s="270"/>
      <c r="N477" s="270"/>
      <c r="O477" s="33"/>
      <c r="P477" s="107"/>
      <c r="Q477" s="289"/>
      <c r="R477" s="289"/>
      <c r="S477" s="282">
        <v>45446.60625</v>
      </c>
      <c r="T477" s="279" t="s">
        <v>2117</v>
      </c>
      <c r="U477" s="268" t="str">
        <f t="array" ref="U477">IFERROR(IF(INDEX(三跨两临近重点区段!$F:$F,MATCH(1,(MONTH(三跨两临近重点区段!$H:$H)=7)*(三跨两临近重点区段!$A:$A=D477),0))="已取消","已取消",INDEX(三跨两临近重点区段!$H:$H,MATCH(1,(MONTH(三跨两临近重点区段!$H:$H)=7)*(三跨两临近重点区段!$A:$A=D477)*(三跨两临近重点区段!$F:$F="现存区段"),0))),"")</f>
        <v/>
      </c>
      <c r="V477" s="232" t="str">
        <f t="array" ref="V477">IFERROR(IF(INDEX(三跨两临近重点区段!$F:$F,MATCH(1,(MONTH(三跨两临近重点区段!$H:$H)=7)*(三跨两临近重点区段!$A:$A=D477),0))="已取消","已取消",INDEX(三跨两临近重点区段!$I:$I,MATCH(1,(MONTH(三跨两临近重点区段!$H:$H)=7)*(三跨两临近重点区段!$A:$A=D477)*(三跨两临近重点区段!$F:$F="现存区段"),0))),"")</f>
        <v/>
      </c>
      <c r="W477" s="268" t="str">
        <f t="array" ref="W477">IFERROR(IF(INDEX(三跨两临近重点区段!$F:$F,MATCH(1,(MONTH(三跨两临近重点区段!$H:$H)=8)*(三跨两临近重点区段!$A:$A=D477),0))="已取消","已取消",INDEX(三跨两临近重点区段!$H:$H,MATCH(1,(MONTH(三跨两临近重点区段!$H:$H)=8)*(三跨两临近重点区段!$A:$A=D477)*(三跨两临近重点区段!$F:$F="现存区段"),0))),"")</f>
        <v/>
      </c>
      <c r="X477" s="232" t="str">
        <f t="array" ref="X477">IFERROR(IF(INDEX(三跨两临近重点区段!$F:$F,MATCH(1,(MONTH(三跨两临近重点区段!$H:$H)=8)*(三跨两临近重点区段!$A:$A=D477),0))="已取消","已取消",INDEX(三跨两临近重点区段!$I:$I,MATCH(1,(MONTH(三跨两临近重点区段!$H:$H)=8)*(三跨两临近重点区段!$A:$A=D477)*(三跨两临近重点区段!$F:$F="现存区段"),0))),"")</f>
        <v/>
      </c>
      <c r="Y477" s="268" t="str">
        <f t="array" ref="Y477">IFERROR(IF(INDEX(三跨两临近重点区段!$F:$F,MATCH(1,(MONTH(三跨两临近重点区段!$H:$H)=9)*(三跨两临近重点区段!$A:$A=D477),0))="已取消","已取消",INDEX(三跨两临近重点区段!$H:$H,MATCH(1,(MONTH(三跨两临近重点区段!$H:$H)=9)*(三跨两临近重点区段!$A:$A=D477)*(三跨两临近重点区段!$F:$F="现存区段"),0))),"")</f>
        <v/>
      </c>
      <c r="Z477" s="232" t="str">
        <f t="array" ref="Z477">IFERROR(IF(INDEX(三跨两临近重点区段!$F:$F,MATCH(1,(MONTH(三跨两临近重点区段!$H:$H)=9)*(三跨两临近重点区段!$A:$A=D477),0))="已取消","已取消",INDEX(三跨两临近重点区段!$I:$I,MATCH(1,(MONTH(三跨两临近重点区段!$H:$H)=9)*(三跨两临近重点区段!$A:$A=D477)*(三跨两临近重点区段!$F:$F="现存区段"),0))),"")</f>
        <v/>
      </c>
      <c r="AA477" s="268" t="str">
        <f t="array" ref="AA477">IFERROR(IF(INDEX(三跨两临近重点区段!$F:$F,MATCH(1,(MONTH(三跨两临近重点区段!$H:$H)=10)*(三跨两临近重点区段!$A:$A=D477),0))="已取消","已取消",INDEX(三跨两临近重点区段!$H:$H,MATCH(1,(MONTH(三跨两临近重点区段!$H:$H)=10)*(三跨两临近重点区段!$A:$A=D477)*(三跨两临近重点区段!$F:$F="现存区段"),0))),"")</f>
        <v/>
      </c>
      <c r="AB477" s="72" t="str">
        <f t="array" ref="AB477">IFERROR(IF(INDEX(三跨两临近重点区段!$F:$F,MATCH(1,(MONTH(三跨两临近重点区段!$H:$H)=10)*(三跨两临近重点区段!$A:$A=D477),0))="已取消","已取消",INDEX(三跨两临近重点区段!$I:$I,MATCH(1,(MONTH(三跨两临近重点区段!$H:$H)=10)*(三跨两临近重点区段!$A:$A=D477)*(三跨两临近重点区段!$F:$F="现存区段"),0))),"")</f>
        <v/>
      </c>
      <c r="AC477" s="284" t="str">
        <f t="array" ref="AC477">IFERROR(IF(INDEX(三跨两临近重点区段!$F:$F,MATCH(1,(MONTH(三跨两临近重点区段!$H:$H)=11)*(三跨两临近重点区段!$A:$A=D477),0))="已取消","已取消",INDEX(三跨两临近重点区段!$H:$H,MATCH(1,(MONTH(三跨两临近重点区段!$H:$H)=11)*(三跨两临近重点区段!$A:$A=D477)*(三跨两临近重点区段!$F:$F="现存区段"),0))),"")</f>
        <v/>
      </c>
      <c r="AD477" s="72" t="str">
        <f t="array" ref="AD477">IFERROR(IF(INDEX(三跨两临近重点区段!$F:$F,MATCH(1,(MONTH(三跨两临近重点区段!$H:$H)=11)*(三跨两临近重点区段!$A:$A=D477),0))="已取消","已取消",INDEX(三跨两临近重点区段!$I:$I,MATCH(1,(MONTH(三跨两临近重点区段!$H:$H)=11)*(三跨两临近重点区段!$A:$A=D477)*(三跨两临近重点区段!$F:$F="现存区段"),0))),"")</f>
        <v/>
      </c>
      <c r="AE477" s="284" t="str">
        <f t="array" ref="AE477">IFERROR(IF(INDEX(三跨两临近重点区段!$F:$F,MATCH(1,(MONTH(三跨两临近重点区段!$H:$H)=12)*(三跨两临近重点区段!$A:$A=D477),0))="已取消","已取消",INDEX(三跨两临近重点区段!$H:$H,MATCH(1,(MONTH(三跨两临近重点区段!$H:$H)=12)*(三跨两临近重点区段!$A:$A=D477)*(三跨两临近重点区段!$F:$F="现存区段"),0))),"")</f>
        <v/>
      </c>
      <c r="AF477" s="72" t="str">
        <f t="array" ref="AF477">IFERROR(IF(INDEX(三跨两临近重点区段!$F:$F,MATCH(1,(MONTH(三跨两临近重点区段!$H:$H)=12)*(三跨两临近重点区段!$A:$A=D477),0))="已取消","已取消",INDEX(三跨两临近重点区段!$I:$I,MATCH(1,(MONTH(三跨两临近重点区段!$H:$H)=12)*(三跨两临近重点区段!$A:$A=D477)*(三跨两临近重点区段!$F:$F="现存区段"),0))),"")</f>
        <v/>
      </c>
      <c r="AH477" t="e">
        <f t="array" ref="AH477">INDEX(三跨两临近重点区段!$G:$G,MATCH(D477,三跨两临近重点区段!$A:$A,0))</f>
        <v>#N/A</v>
      </c>
    </row>
    <row r="478" ht="14.25" spans="1:34">
      <c r="A478" s="263" t="s">
        <v>150</v>
      </c>
      <c r="B478" s="264" t="s">
        <v>2856</v>
      </c>
      <c r="C478" s="263" t="s">
        <v>2157</v>
      </c>
      <c r="D478" s="263" t="s">
        <v>2864</v>
      </c>
      <c r="E478" s="265" t="s">
        <v>2115</v>
      </c>
      <c r="F478" s="264" t="s">
        <v>125</v>
      </c>
      <c r="G478" s="263" t="s">
        <v>2116</v>
      </c>
      <c r="H478" s="263" t="s">
        <v>1225</v>
      </c>
      <c r="I478" s="288"/>
      <c r="J478" s="196"/>
      <c r="K478" s="196"/>
      <c r="L478" s="196"/>
      <c r="M478" s="270"/>
      <c r="N478" s="270"/>
      <c r="O478" s="33"/>
      <c r="P478" s="107"/>
      <c r="Q478" s="279"/>
      <c r="R478" s="279"/>
      <c r="S478" s="282">
        <v>45448.5013888889</v>
      </c>
      <c r="T478" s="279" t="s">
        <v>2117</v>
      </c>
      <c r="U478" s="268" t="str">
        <f t="array" ref="U478">IFERROR(IF(INDEX(三跨两临近重点区段!$F:$F,MATCH(1,(MONTH(三跨两临近重点区段!$H:$H)=7)*(三跨两临近重点区段!$A:$A=D478),0))="已取消","已取消",INDEX(三跨两临近重点区段!$H:$H,MATCH(1,(MONTH(三跨两临近重点区段!$H:$H)=7)*(三跨两临近重点区段!$A:$A=D478)*(三跨两临近重点区段!$F:$F="现存区段"),0))),"")</f>
        <v/>
      </c>
      <c r="V478" s="232" t="str">
        <f t="array" ref="V478">IFERROR(IF(INDEX(三跨两临近重点区段!$F:$F,MATCH(1,(MONTH(三跨两临近重点区段!$H:$H)=7)*(三跨两临近重点区段!$A:$A=D478),0))="已取消","已取消",INDEX(三跨两临近重点区段!$I:$I,MATCH(1,(MONTH(三跨两临近重点区段!$H:$H)=7)*(三跨两临近重点区段!$A:$A=D478)*(三跨两临近重点区段!$F:$F="现存区段"),0))),"")</f>
        <v/>
      </c>
      <c r="W478" s="268" t="str">
        <f t="array" ref="W478">IFERROR(IF(INDEX(三跨两临近重点区段!$F:$F,MATCH(1,(MONTH(三跨两临近重点区段!$H:$H)=8)*(三跨两临近重点区段!$A:$A=D478),0))="已取消","已取消",INDEX(三跨两临近重点区段!$H:$H,MATCH(1,(MONTH(三跨两临近重点区段!$H:$H)=8)*(三跨两临近重点区段!$A:$A=D478)*(三跨两临近重点区段!$F:$F="现存区段"),0))),"")</f>
        <v/>
      </c>
      <c r="X478" s="232" t="str">
        <f t="array" ref="X478">IFERROR(IF(INDEX(三跨两临近重点区段!$F:$F,MATCH(1,(MONTH(三跨两临近重点区段!$H:$H)=8)*(三跨两临近重点区段!$A:$A=D478),0))="已取消","已取消",INDEX(三跨两临近重点区段!$I:$I,MATCH(1,(MONTH(三跨两临近重点区段!$H:$H)=8)*(三跨两临近重点区段!$A:$A=D478)*(三跨两临近重点区段!$F:$F="现存区段"),0))),"")</f>
        <v/>
      </c>
      <c r="Y478" s="268" t="str">
        <f t="array" ref="Y478">IFERROR(IF(INDEX(三跨两临近重点区段!$F:$F,MATCH(1,(MONTH(三跨两临近重点区段!$H:$H)=9)*(三跨两临近重点区段!$A:$A=D478),0))="已取消","已取消",INDEX(三跨两临近重点区段!$H:$H,MATCH(1,(MONTH(三跨两临近重点区段!$H:$H)=9)*(三跨两临近重点区段!$A:$A=D478)*(三跨两临近重点区段!$F:$F="现存区段"),0))),"")</f>
        <v/>
      </c>
      <c r="Z478" s="232" t="str">
        <f t="array" ref="Z478">IFERROR(IF(INDEX(三跨两临近重点区段!$F:$F,MATCH(1,(MONTH(三跨两临近重点区段!$H:$H)=9)*(三跨两临近重点区段!$A:$A=D478),0))="已取消","已取消",INDEX(三跨两临近重点区段!$I:$I,MATCH(1,(MONTH(三跨两临近重点区段!$H:$H)=9)*(三跨两临近重点区段!$A:$A=D478)*(三跨两临近重点区段!$F:$F="现存区段"),0))),"")</f>
        <v/>
      </c>
      <c r="AA478" s="268" t="str">
        <f t="array" ref="AA478">IFERROR(IF(INDEX(三跨两临近重点区段!$F:$F,MATCH(1,(MONTH(三跨两临近重点区段!$H:$H)=10)*(三跨两临近重点区段!$A:$A=D478),0))="已取消","已取消",INDEX(三跨两临近重点区段!$H:$H,MATCH(1,(MONTH(三跨两临近重点区段!$H:$H)=10)*(三跨两临近重点区段!$A:$A=D478)*(三跨两临近重点区段!$F:$F="现存区段"),0))),"")</f>
        <v/>
      </c>
      <c r="AB478" s="72" t="str">
        <f t="array" ref="AB478">IFERROR(IF(INDEX(三跨两临近重点区段!$F:$F,MATCH(1,(MONTH(三跨两临近重点区段!$H:$H)=10)*(三跨两临近重点区段!$A:$A=D478),0))="已取消","已取消",INDEX(三跨两临近重点区段!$I:$I,MATCH(1,(MONTH(三跨两临近重点区段!$H:$H)=10)*(三跨两临近重点区段!$A:$A=D478)*(三跨两临近重点区段!$F:$F="现存区段"),0))),"")</f>
        <v/>
      </c>
      <c r="AC478" s="284" t="str">
        <f t="array" ref="AC478">IFERROR(IF(INDEX(三跨两临近重点区段!$F:$F,MATCH(1,(MONTH(三跨两临近重点区段!$H:$H)=11)*(三跨两临近重点区段!$A:$A=D478),0))="已取消","已取消",INDEX(三跨两临近重点区段!$H:$H,MATCH(1,(MONTH(三跨两临近重点区段!$H:$H)=11)*(三跨两临近重点区段!$A:$A=D478)*(三跨两临近重点区段!$F:$F="现存区段"),0))),"")</f>
        <v/>
      </c>
      <c r="AD478" s="72" t="str">
        <f t="array" ref="AD478">IFERROR(IF(INDEX(三跨两临近重点区段!$F:$F,MATCH(1,(MONTH(三跨两临近重点区段!$H:$H)=11)*(三跨两临近重点区段!$A:$A=D478),0))="已取消","已取消",INDEX(三跨两临近重点区段!$I:$I,MATCH(1,(MONTH(三跨两临近重点区段!$H:$H)=11)*(三跨两临近重点区段!$A:$A=D478)*(三跨两临近重点区段!$F:$F="现存区段"),0))),"")</f>
        <v/>
      </c>
      <c r="AE478" s="284" t="str">
        <f t="array" ref="AE478">IFERROR(IF(INDEX(三跨两临近重点区段!$F:$F,MATCH(1,(MONTH(三跨两临近重点区段!$H:$H)=12)*(三跨两临近重点区段!$A:$A=D478),0))="已取消","已取消",INDEX(三跨两临近重点区段!$H:$H,MATCH(1,(MONTH(三跨两临近重点区段!$H:$H)=12)*(三跨两临近重点区段!$A:$A=D478)*(三跨两临近重点区段!$F:$F="现存区段"),0))),"")</f>
        <v/>
      </c>
      <c r="AF478" s="72" t="str">
        <f t="array" ref="AF478">IFERROR(IF(INDEX(三跨两临近重点区段!$F:$F,MATCH(1,(MONTH(三跨两临近重点区段!$H:$H)=12)*(三跨两临近重点区段!$A:$A=D478),0))="已取消","已取消",INDEX(三跨两临近重点区段!$I:$I,MATCH(1,(MONTH(三跨两临近重点区段!$H:$H)=12)*(三跨两临近重点区段!$A:$A=D478)*(三跨两临近重点区段!$F:$F="现存区段"),0))),"")</f>
        <v/>
      </c>
      <c r="AH478" t="e">
        <f t="array" ref="AH478">INDEX(三跨两临近重点区段!$G:$G,MATCH(D478,三跨两临近重点区段!$A:$A,0))</f>
        <v>#N/A</v>
      </c>
    </row>
    <row r="479" ht="14.25" spans="1:34">
      <c r="A479" s="263" t="s">
        <v>150</v>
      </c>
      <c r="B479" s="264" t="s">
        <v>2853</v>
      </c>
      <c r="C479" s="263" t="s">
        <v>2157</v>
      </c>
      <c r="D479" s="263" t="s">
        <v>2865</v>
      </c>
      <c r="E479" s="265" t="s">
        <v>2115</v>
      </c>
      <c r="F479" s="264" t="s">
        <v>125</v>
      </c>
      <c r="G479" s="263" t="s">
        <v>2116</v>
      </c>
      <c r="H479" s="263" t="s">
        <v>1225</v>
      </c>
      <c r="I479" s="288"/>
      <c r="J479" s="196"/>
      <c r="K479" s="196"/>
      <c r="L479" s="196"/>
      <c r="M479" s="270"/>
      <c r="N479" s="270"/>
      <c r="O479" s="33"/>
      <c r="P479" s="107"/>
      <c r="Q479" s="279"/>
      <c r="R479" s="279"/>
      <c r="S479" s="282">
        <v>45446.4833333333</v>
      </c>
      <c r="T479" s="279" t="s">
        <v>2117</v>
      </c>
      <c r="U479" s="268" t="str">
        <f t="array" ref="U479">IFERROR(IF(INDEX(三跨两临近重点区段!$F:$F,MATCH(1,(MONTH(三跨两临近重点区段!$H:$H)=7)*(三跨两临近重点区段!$A:$A=D479),0))="已取消","已取消",INDEX(三跨两临近重点区段!$H:$H,MATCH(1,(MONTH(三跨两临近重点区段!$H:$H)=7)*(三跨两临近重点区段!$A:$A=D479)*(三跨两临近重点区段!$F:$F="现存区段"),0))),"")</f>
        <v/>
      </c>
      <c r="V479" s="232" t="str">
        <f t="array" ref="V479">IFERROR(IF(INDEX(三跨两临近重点区段!$F:$F,MATCH(1,(MONTH(三跨两临近重点区段!$H:$H)=7)*(三跨两临近重点区段!$A:$A=D479),0))="已取消","已取消",INDEX(三跨两临近重点区段!$I:$I,MATCH(1,(MONTH(三跨两临近重点区段!$H:$H)=7)*(三跨两临近重点区段!$A:$A=D479)*(三跨两临近重点区段!$F:$F="现存区段"),0))),"")</f>
        <v/>
      </c>
      <c r="W479" s="268" t="str">
        <f t="array" ref="W479">IFERROR(IF(INDEX(三跨两临近重点区段!$F:$F,MATCH(1,(MONTH(三跨两临近重点区段!$H:$H)=8)*(三跨两临近重点区段!$A:$A=D479),0))="已取消","已取消",INDEX(三跨两临近重点区段!$H:$H,MATCH(1,(MONTH(三跨两临近重点区段!$H:$H)=8)*(三跨两临近重点区段!$A:$A=D479)*(三跨两临近重点区段!$F:$F="现存区段"),0))),"")</f>
        <v/>
      </c>
      <c r="X479" s="232" t="str">
        <f t="array" ref="X479">IFERROR(IF(INDEX(三跨两临近重点区段!$F:$F,MATCH(1,(MONTH(三跨两临近重点区段!$H:$H)=8)*(三跨两临近重点区段!$A:$A=D479),0))="已取消","已取消",INDEX(三跨两临近重点区段!$I:$I,MATCH(1,(MONTH(三跨两临近重点区段!$H:$H)=8)*(三跨两临近重点区段!$A:$A=D479)*(三跨两临近重点区段!$F:$F="现存区段"),0))),"")</f>
        <v/>
      </c>
      <c r="Y479" s="268" t="str">
        <f t="array" ref="Y479">IFERROR(IF(INDEX(三跨两临近重点区段!$F:$F,MATCH(1,(MONTH(三跨两临近重点区段!$H:$H)=9)*(三跨两临近重点区段!$A:$A=D479),0))="已取消","已取消",INDEX(三跨两临近重点区段!$H:$H,MATCH(1,(MONTH(三跨两临近重点区段!$H:$H)=9)*(三跨两临近重点区段!$A:$A=D479)*(三跨两临近重点区段!$F:$F="现存区段"),0))),"")</f>
        <v/>
      </c>
      <c r="Z479" s="232" t="str">
        <f t="array" ref="Z479">IFERROR(IF(INDEX(三跨两临近重点区段!$F:$F,MATCH(1,(MONTH(三跨两临近重点区段!$H:$H)=9)*(三跨两临近重点区段!$A:$A=D479),0))="已取消","已取消",INDEX(三跨两临近重点区段!$I:$I,MATCH(1,(MONTH(三跨两临近重点区段!$H:$H)=9)*(三跨两临近重点区段!$A:$A=D479)*(三跨两临近重点区段!$F:$F="现存区段"),0))),"")</f>
        <v/>
      </c>
      <c r="AA479" s="268" t="str">
        <f t="array" ref="AA479">IFERROR(IF(INDEX(三跨两临近重点区段!$F:$F,MATCH(1,(MONTH(三跨两临近重点区段!$H:$H)=10)*(三跨两临近重点区段!$A:$A=D479),0))="已取消","已取消",INDEX(三跨两临近重点区段!$H:$H,MATCH(1,(MONTH(三跨两临近重点区段!$H:$H)=10)*(三跨两临近重点区段!$A:$A=D479)*(三跨两临近重点区段!$F:$F="现存区段"),0))),"")</f>
        <v/>
      </c>
      <c r="AB479" s="72" t="str">
        <f t="array" ref="AB479">IFERROR(IF(INDEX(三跨两临近重点区段!$F:$F,MATCH(1,(MONTH(三跨两临近重点区段!$H:$H)=10)*(三跨两临近重点区段!$A:$A=D479),0))="已取消","已取消",INDEX(三跨两临近重点区段!$I:$I,MATCH(1,(MONTH(三跨两临近重点区段!$H:$H)=10)*(三跨两临近重点区段!$A:$A=D479)*(三跨两临近重点区段!$F:$F="现存区段"),0))),"")</f>
        <v/>
      </c>
      <c r="AC479" s="284" t="str">
        <f t="array" ref="AC479">IFERROR(IF(INDEX(三跨两临近重点区段!$F:$F,MATCH(1,(MONTH(三跨两临近重点区段!$H:$H)=11)*(三跨两临近重点区段!$A:$A=D479),0))="已取消","已取消",INDEX(三跨两临近重点区段!$H:$H,MATCH(1,(MONTH(三跨两临近重点区段!$H:$H)=11)*(三跨两临近重点区段!$A:$A=D479)*(三跨两临近重点区段!$F:$F="现存区段"),0))),"")</f>
        <v/>
      </c>
      <c r="AD479" s="72" t="str">
        <f t="array" ref="AD479">IFERROR(IF(INDEX(三跨两临近重点区段!$F:$F,MATCH(1,(MONTH(三跨两临近重点区段!$H:$H)=11)*(三跨两临近重点区段!$A:$A=D479),0))="已取消","已取消",INDEX(三跨两临近重点区段!$I:$I,MATCH(1,(MONTH(三跨两临近重点区段!$H:$H)=11)*(三跨两临近重点区段!$A:$A=D479)*(三跨两临近重点区段!$F:$F="现存区段"),0))),"")</f>
        <v/>
      </c>
      <c r="AE479" s="284" t="str">
        <f t="array" ref="AE479">IFERROR(IF(INDEX(三跨两临近重点区段!$F:$F,MATCH(1,(MONTH(三跨两临近重点区段!$H:$H)=12)*(三跨两临近重点区段!$A:$A=D479),0))="已取消","已取消",INDEX(三跨两临近重点区段!$H:$H,MATCH(1,(MONTH(三跨两临近重点区段!$H:$H)=12)*(三跨两临近重点区段!$A:$A=D479)*(三跨两临近重点区段!$F:$F="现存区段"),0))),"")</f>
        <v/>
      </c>
      <c r="AF479" s="72" t="str">
        <f t="array" ref="AF479">IFERROR(IF(INDEX(三跨两临近重点区段!$F:$F,MATCH(1,(MONTH(三跨两临近重点区段!$H:$H)=12)*(三跨两临近重点区段!$A:$A=D479),0))="已取消","已取消",INDEX(三跨两临近重点区段!$I:$I,MATCH(1,(MONTH(三跨两临近重点区段!$H:$H)=12)*(三跨两临近重点区段!$A:$A=D479)*(三跨两临近重点区段!$F:$F="现存区段"),0))),"")</f>
        <v/>
      </c>
      <c r="AH479" t="e">
        <f t="array" ref="AH479">INDEX(三跨两临近重点区段!$G:$G,MATCH(D479,三跨两临近重点区段!$A:$A,0))</f>
        <v>#N/A</v>
      </c>
    </row>
    <row r="480" ht="14.25" spans="1:34">
      <c r="A480" s="263" t="s">
        <v>363</v>
      </c>
      <c r="B480" s="264" t="s">
        <v>2866</v>
      </c>
      <c r="C480" s="263" t="s">
        <v>2711</v>
      </c>
      <c r="D480" s="263" t="s">
        <v>2867</v>
      </c>
      <c r="E480" s="265" t="s">
        <v>2115</v>
      </c>
      <c r="F480" s="264" t="s">
        <v>125</v>
      </c>
      <c r="G480" s="263" t="s">
        <v>2116</v>
      </c>
      <c r="H480" s="263" t="s">
        <v>1144</v>
      </c>
      <c r="I480" s="288"/>
      <c r="J480" s="196"/>
      <c r="K480" s="196"/>
      <c r="L480" s="196"/>
      <c r="M480" s="270"/>
      <c r="N480" s="270"/>
      <c r="O480" s="33"/>
      <c r="P480" s="107"/>
      <c r="Q480" s="277"/>
      <c r="R480" s="277"/>
      <c r="S480" s="278">
        <v>45448</v>
      </c>
      <c r="T480" s="279" t="s">
        <v>2117</v>
      </c>
      <c r="U480" s="268" t="str">
        <f t="array" ref="U480">IFERROR(IF(INDEX(三跨两临近重点区段!$F:$F,MATCH(1,(MONTH(三跨两临近重点区段!$H:$H)=7)*(三跨两临近重点区段!$A:$A=D480),0))="已取消","已取消",INDEX(三跨两临近重点区段!$H:$H,MATCH(1,(MONTH(三跨两临近重点区段!$H:$H)=7)*(三跨两临近重点区段!$A:$A=D480)*(三跨两临近重点区段!$F:$F="现存区段"),0))),"")</f>
        <v/>
      </c>
      <c r="V480" s="232" t="str">
        <f t="array" ref="V480">IFERROR(IF(INDEX(三跨两临近重点区段!$F:$F,MATCH(1,(MONTH(三跨两临近重点区段!$H:$H)=7)*(三跨两临近重点区段!$A:$A=D480),0))="已取消","已取消",INDEX(三跨两临近重点区段!$I:$I,MATCH(1,(MONTH(三跨两临近重点区段!$H:$H)=7)*(三跨两临近重点区段!$A:$A=D480)*(三跨两临近重点区段!$F:$F="现存区段"),0))),"")</f>
        <v/>
      </c>
      <c r="W480" s="268" t="str">
        <f t="array" ref="W480">IFERROR(IF(INDEX(三跨两临近重点区段!$F:$F,MATCH(1,(MONTH(三跨两临近重点区段!$H:$H)=8)*(三跨两临近重点区段!$A:$A=D480),0))="已取消","已取消",INDEX(三跨两临近重点区段!$H:$H,MATCH(1,(MONTH(三跨两临近重点区段!$H:$H)=8)*(三跨两临近重点区段!$A:$A=D480)*(三跨两临近重点区段!$F:$F="现存区段"),0))),"")</f>
        <v/>
      </c>
      <c r="X480" s="232" t="str">
        <f t="array" ref="X480">IFERROR(IF(INDEX(三跨两临近重点区段!$F:$F,MATCH(1,(MONTH(三跨两临近重点区段!$H:$H)=8)*(三跨两临近重点区段!$A:$A=D480),0))="已取消","已取消",INDEX(三跨两临近重点区段!$I:$I,MATCH(1,(MONTH(三跨两临近重点区段!$H:$H)=8)*(三跨两临近重点区段!$A:$A=D480)*(三跨两临近重点区段!$F:$F="现存区段"),0))),"")</f>
        <v/>
      </c>
      <c r="Y480" s="268" t="str">
        <f t="array" ref="Y480">IFERROR(IF(INDEX(三跨两临近重点区段!$F:$F,MATCH(1,(MONTH(三跨两临近重点区段!$H:$H)=9)*(三跨两临近重点区段!$A:$A=D480),0))="已取消","已取消",INDEX(三跨两临近重点区段!$H:$H,MATCH(1,(MONTH(三跨两临近重点区段!$H:$H)=9)*(三跨两临近重点区段!$A:$A=D480)*(三跨两临近重点区段!$F:$F="现存区段"),0))),"")</f>
        <v/>
      </c>
      <c r="Z480" s="232" t="str">
        <f t="array" ref="Z480">IFERROR(IF(INDEX(三跨两临近重点区段!$F:$F,MATCH(1,(MONTH(三跨两临近重点区段!$H:$H)=9)*(三跨两临近重点区段!$A:$A=D480),0))="已取消","已取消",INDEX(三跨两临近重点区段!$I:$I,MATCH(1,(MONTH(三跨两临近重点区段!$H:$H)=9)*(三跨两临近重点区段!$A:$A=D480)*(三跨两临近重点区段!$F:$F="现存区段"),0))),"")</f>
        <v/>
      </c>
      <c r="AA480" s="268" t="str">
        <f t="array" ref="AA480">IFERROR(IF(INDEX(三跨两临近重点区段!$F:$F,MATCH(1,(MONTH(三跨两临近重点区段!$H:$H)=10)*(三跨两临近重点区段!$A:$A=D480),0))="已取消","已取消",INDEX(三跨两临近重点区段!$H:$H,MATCH(1,(MONTH(三跨两临近重点区段!$H:$H)=10)*(三跨两临近重点区段!$A:$A=D480)*(三跨两临近重点区段!$F:$F="现存区段"),0))),"")</f>
        <v/>
      </c>
      <c r="AB480" s="72" t="str">
        <f t="array" ref="AB480">IFERROR(IF(INDEX(三跨两临近重点区段!$F:$F,MATCH(1,(MONTH(三跨两临近重点区段!$H:$H)=10)*(三跨两临近重点区段!$A:$A=D480),0))="已取消","已取消",INDEX(三跨两临近重点区段!$I:$I,MATCH(1,(MONTH(三跨两临近重点区段!$H:$H)=10)*(三跨两临近重点区段!$A:$A=D480)*(三跨两临近重点区段!$F:$F="现存区段"),0))),"")</f>
        <v/>
      </c>
      <c r="AC480" s="284" t="str">
        <f t="array" ref="AC480">IFERROR(IF(INDEX(三跨两临近重点区段!$F:$F,MATCH(1,(MONTH(三跨两临近重点区段!$H:$H)=11)*(三跨两临近重点区段!$A:$A=D480),0))="已取消","已取消",INDEX(三跨两临近重点区段!$H:$H,MATCH(1,(MONTH(三跨两临近重点区段!$H:$H)=11)*(三跨两临近重点区段!$A:$A=D480)*(三跨两临近重点区段!$F:$F="现存区段"),0))),"")</f>
        <v/>
      </c>
      <c r="AD480" s="72" t="str">
        <f t="array" ref="AD480">IFERROR(IF(INDEX(三跨两临近重点区段!$F:$F,MATCH(1,(MONTH(三跨两临近重点区段!$H:$H)=11)*(三跨两临近重点区段!$A:$A=D480),0))="已取消","已取消",INDEX(三跨两临近重点区段!$I:$I,MATCH(1,(MONTH(三跨两临近重点区段!$H:$H)=11)*(三跨两临近重点区段!$A:$A=D480)*(三跨两临近重点区段!$F:$F="现存区段"),0))),"")</f>
        <v/>
      </c>
      <c r="AE480" s="284" t="str">
        <f t="array" ref="AE480">IFERROR(IF(INDEX(三跨两临近重点区段!$F:$F,MATCH(1,(MONTH(三跨两临近重点区段!$H:$H)=12)*(三跨两临近重点区段!$A:$A=D480),0))="已取消","已取消",INDEX(三跨两临近重点区段!$H:$H,MATCH(1,(MONTH(三跨两临近重点区段!$H:$H)=12)*(三跨两临近重点区段!$A:$A=D480)*(三跨两临近重点区段!$F:$F="现存区段"),0))),"")</f>
        <v/>
      </c>
      <c r="AF480" s="72" t="str">
        <f t="array" ref="AF480">IFERROR(IF(INDEX(三跨两临近重点区段!$F:$F,MATCH(1,(MONTH(三跨两临近重点区段!$H:$H)=12)*(三跨两临近重点区段!$A:$A=D480),0))="已取消","已取消",INDEX(三跨两临近重点区段!$I:$I,MATCH(1,(MONTH(三跨两临近重点区段!$H:$H)=12)*(三跨两临近重点区段!$A:$A=D480)*(三跨两临近重点区段!$F:$F="现存区段"),0))),"")</f>
        <v/>
      </c>
      <c r="AH480" t="e">
        <f t="array" ref="AH480">INDEX(三跨两临近重点区段!$G:$G,MATCH(D480,三跨两临近重点区段!$A:$A,0))</f>
        <v>#N/A</v>
      </c>
    </row>
    <row r="481" ht="14.25" spans="1:34">
      <c r="A481" s="263" t="s">
        <v>363</v>
      </c>
      <c r="B481" s="264" t="s">
        <v>2868</v>
      </c>
      <c r="C481" s="263" t="s">
        <v>2711</v>
      </c>
      <c r="D481" s="263" t="s">
        <v>2869</v>
      </c>
      <c r="E481" s="265" t="s">
        <v>2115</v>
      </c>
      <c r="F481" s="264" t="s">
        <v>125</v>
      </c>
      <c r="G481" s="263" t="s">
        <v>2116</v>
      </c>
      <c r="H481" s="263" t="s">
        <v>1144</v>
      </c>
      <c r="I481" s="288"/>
      <c r="J481" s="196"/>
      <c r="K481" s="196"/>
      <c r="L481" s="196"/>
      <c r="M481" s="270"/>
      <c r="N481" s="270"/>
      <c r="O481" s="33"/>
      <c r="P481" s="107"/>
      <c r="Q481" s="279"/>
      <c r="R481" s="279"/>
      <c r="S481" s="278">
        <v>45448</v>
      </c>
      <c r="T481" s="279" t="s">
        <v>2117</v>
      </c>
      <c r="U481" s="268" t="str">
        <f t="array" ref="U481">IFERROR(IF(INDEX(三跨两临近重点区段!$F:$F,MATCH(1,(MONTH(三跨两临近重点区段!$H:$H)=7)*(三跨两临近重点区段!$A:$A=D481),0))="已取消","已取消",INDEX(三跨两临近重点区段!$H:$H,MATCH(1,(MONTH(三跨两临近重点区段!$H:$H)=7)*(三跨两临近重点区段!$A:$A=D481)*(三跨两临近重点区段!$F:$F="现存区段"),0))),"")</f>
        <v/>
      </c>
      <c r="V481" s="232" t="str">
        <f t="array" ref="V481">IFERROR(IF(INDEX(三跨两临近重点区段!$F:$F,MATCH(1,(MONTH(三跨两临近重点区段!$H:$H)=7)*(三跨两临近重点区段!$A:$A=D481),0))="已取消","已取消",INDEX(三跨两临近重点区段!$I:$I,MATCH(1,(MONTH(三跨两临近重点区段!$H:$H)=7)*(三跨两临近重点区段!$A:$A=D481)*(三跨两临近重点区段!$F:$F="现存区段"),0))),"")</f>
        <v/>
      </c>
      <c r="W481" s="268" t="str">
        <f t="array" ref="W481">IFERROR(IF(INDEX(三跨两临近重点区段!$F:$F,MATCH(1,(MONTH(三跨两临近重点区段!$H:$H)=8)*(三跨两临近重点区段!$A:$A=D481),0))="已取消","已取消",INDEX(三跨两临近重点区段!$H:$H,MATCH(1,(MONTH(三跨两临近重点区段!$H:$H)=8)*(三跨两临近重点区段!$A:$A=D481)*(三跨两临近重点区段!$F:$F="现存区段"),0))),"")</f>
        <v/>
      </c>
      <c r="X481" s="232" t="str">
        <f t="array" ref="X481">IFERROR(IF(INDEX(三跨两临近重点区段!$F:$F,MATCH(1,(MONTH(三跨两临近重点区段!$H:$H)=8)*(三跨两临近重点区段!$A:$A=D481),0))="已取消","已取消",INDEX(三跨两临近重点区段!$I:$I,MATCH(1,(MONTH(三跨两临近重点区段!$H:$H)=8)*(三跨两临近重点区段!$A:$A=D481)*(三跨两临近重点区段!$F:$F="现存区段"),0))),"")</f>
        <v/>
      </c>
      <c r="Y481" s="268" t="str">
        <f t="array" ref="Y481">IFERROR(IF(INDEX(三跨两临近重点区段!$F:$F,MATCH(1,(MONTH(三跨两临近重点区段!$H:$H)=9)*(三跨两临近重点区段!$A:$A=D481),0))="已取消","已取消",INDEX(三跨两临近重点区段!$H:$H,MATCH(1,(MONTH(三跨两临近重点区段!$H:$H)=9)*(三跨两临近重点区段!$A:$A=D481)*(三跨两临近重点区段!$F:$F="现存区段"),0))),"")</f>
        <v/>
      </c>
      <c r="Z481" s="232" t="str">
        <f t="array" ref="Z481">IFERROR(IF(INDEX(三跨两临近重点区段!$F:$F,MATCH(1,(MONTH(三跨两临近重点区段!$H:$H)=9)*(三跨两临近重点区段!$A:$A=D481),0))="已取消","已取消",INDEX(三跨两临近重点区段!$I:$I,MATCH(1,(MONTH(三跨两临近重点区段!$H:$H)=9)*(三跨两临近重点区段!$A:$A=D481)*(三跨两临近重点区段!$F:$F="现存区段"),0))),"")</f>
        <v/>
      </c>
      <c r="AA481" s="268" t="str">
        <f t="array" ref="AA481">IFERROR(IF(INDEX(三跨两临近重点区段!$F:$F,MATCH(1,(MONTH(三跨两临近重点区段!$H:$H)=10)*(三跨两临近重点区段!$A:$A=D481),0))="已取消","已取消",INDEX(三跨两临近重点区段!$H:$H,MATCH(1,(MONTH(三跨两临近重点区段!$H:$H)=10)*(三跨两临近重点区段!$A:$A=D481)*(三跨两临近重点区段!$F:$F="现存区段"),0))),"")</f>
        <v/>
      </c>
      <c r="AB481" s="72" t="str">
        <f t="array" ref="AB481">IFERROR(IF(INDEX(三跨两临近重点区段!$F:$F,MATCH(1,(MONTH(三跨两临近重点区段!$H:$H)=10)*(三跨两临近重点区段!$A:$A=D481),0))="已取消","已取消",INDEX(三跨两临近重点区段!$I:$I,MATCH(1,(MONTH(三跨两临近重点区段!$H:$H)=10)*(三跨两临近重点区段!$A:$A=D481)*(三跨两临近重点区段!$F:$F="现存区段"),0))),"")</f>
        <v/>
      </c>
      <c r="AC481" s="284" t="str">
        <f t="array" ref="AC481">IFERROR(IF(INDEX(三跨两临近重点区段!$F:$F,MATCH(1,(MONTH(三跨两临近重点区段!$H:$H)=11)*(三跨两临近重点区段!$A:$A=D481),0))="已取消","已取消",INDEX(三跨两临近重点区段!$H:$H,MATCH(1,(MONTH(三跨两临近重点区段!$H:$H)=11)*(三跨两临近重点区段!$A:$A=D481)*(三跨两临近重点区段!$F:$F="现存区段"),0))),"")</f>
        <v/>
      </c>
      <c r="AD481" s="72" t="str">
        <f t="array" ref="AD481">IFERROR(IF(INDEX(三跨两临近重点区段!$F:$F,MATCH(1,(MONTH(三跨两临近重点区段!$H:$H)=11)*(三跨两临近重点区段!$A:$A=D481),0))="已取消","已取消",INDEX(三跨两临近重点区段!$I:$I,MATCH(1,(MONTH(三跨两临近重点区段!$H:$H)=11)*(三跨两临近重点区段!$A:$A=D481)*(三跨两临近重点区段!$F:$F="现存区段"),0))),"")</f>
        <v/>
      </c>
      <c r="AE481" s="284" t="str">
        <f t="array" ref="AE481">IFERROR(IF(INDEX(三跨两临近重点区段!$F:$F,MATCH(1,(MONTH(三跨两临近重点区段!$H:$H)=12)*(三跨两临近重点区段!$A:$A=D481),0))="已取消","已取消",INDEX(三跨两临近重点区段!$H:$H,MATCH(1,(MONTH(三跨两临近重点区段!$H:$H)=12)*(三跨两临近重点区段!$A:$A=D481)*(三跨两临近重点区段!$F:$F="现存区段"),0))),"")</f>
        <v/>
      </c>
      <c r="AF481" s="72" t="str">
        <f t="array" ref="AF481">IFERROR(IF(INDEX(三跨两临近重点区段!$F:$F,MATCH(1,(MONTH(三跨两临近重点区段!$H:$H)=12)*(三跨两临近重点区段!$A:$A=D481),0))="已取消","已取消",INDEX(三跨两临近重点区段!$I:$I,MATCH(1,(MONTH(三跨两临近重点区段!$H:$H)=12)*(三跨两临近重点区段!$A:$A=D481)*(三跨两临近重点区段!$F:$F="现存区段"),0))),"")</f>
        <v/>
      </c>
      <c r="AH481" t="e">
        <f t="array" ref="AH481">INDEX(三跨两临近重点区段!$G:$G,MATCH(D481,三跨两临近重点区段!$A:$A,0))</f>
        <v>#N/A</v>
      </c>
    </row>
    <row r="482" ht="14.25" spans="1:34">
      <c r="A482" s="263" t="s">
        <v>150</v>
      </c>
      <c r="B482" s="264" t="s">
        <v>2856</v>
      </c>
      <c r="C482" s="263" t="s">
        <v>2844</v>
      </c>
      <c r="D482" s="263" t="s">
        <v>2870</v>
      </c>
      <c r="E482" s="265" t="s">
        <v>2115</v>
      </c>
      <c r="F482" s="264" t="s">
        <v>125</v>
      </c>
      <c r="G482" s="263" t="s">
        <v>2116</v>
      </c>
      <c r="H482" s="263" t="s">
        <v>1225</v>
      </c>
      <c r="I482" s="288"/>
      <c r="J482" s="196"/>
      <c r="K482" s="196"/>
      <c r="L482" s="196"/>
      <c r="M482" s="270"/>
      <c r="N482" s="270"/>
      <c r="O482" s="33"/>
      <c r="P482" s="107"/>
      <c r="Q482" s="279"/>
      <c r="R482" s="279"/>
      <c r="S482" s="278">
        <v>45448</v>
      </c>
      <c r="T482" s="279" t="s">
        <v>2117</v>
      </c>
      <c r="U482" s="268" t="str">
        <f t="array" ref="U482">IFERROR(IF(INDEX(三跨两临近重点区段!$F:$F,MATCH(1,(MONTH(三跨两临近重点区段!$H:$H)=7)*(三跨两临近重点区段!$A:$A=D482),0))="已取消","已取消",INDEX(三跨两临近重点区段!$H:$H,MATCH(1,(MONTH(三跨两临近重点区段!$H:$H)=7)*(三跨两临近重点区段!$A:$A=D482)*(三跨两临近重点区段!$F:$F="现存区段"),0))),"")</f>
        <v/>
      </c>
      <c r="V482" s="232" t="str">
        <f t="array" ref="V482">IFERROR(IF(INDEX(三跨两临近重点区段!$F:$F,MATCH(1,(MONTH(三跨两临近重点区段!$H:$H)=7)*(三跨两临近重点区段!$A:$A=D482),0))="已取消","已取消",INDEX(三跨两临近重点区段!$I:$I,MATCH(1,(MONTH(三跨两临近重点区段!$H:$H)=7)*(三跨两临近重点区段!$A:$A=D482)*(三跨两临近重点区段!$F:$F="现存区段"),0))),"")</f>
        <v/>
      </c>
      <c r="W482" s="268" t="str">
        <f t="array" ref="W482">IFERROR(IF(INDEX(三跨两临近重点区段!$F:$F,MATCH(1,(MONTH(三跨两临近重点区段!$H:$H)=8)*(三跨两临近重点区段!$A:$A=D482),0))="已取消","已取消",INDEX(三跨两临近重点区段!$H:$H,MATCH(1,(MONTH(三跨两临近重点区段!$H:$H)=8)*(三跨两临近重点区段!$A:$A=D482)*(三跨两临近重点区段!$F:$F="现存区段"),0))),"")</f>
        <v/>
      </c>
      <c r="X482" s="232" t="str">
        <f t="array" ref="X482">IFERROR(IF(INDEX(三跨两临近重点区段!$F:$F,MATCH(1,(MONTH(三跨两临近重点区段!$H:$H)=8)*(三跨两临近重点区段!$A:$A=D482),0))="已取消","已取消",INDEX(三跨两临近重点区段!$I:$I,MATCH(1,(MONTH(三跨两临近重点区段!$H:$H)=8)*(三跨两临近重点区段!$A:$A=D482)*(三跨两临近重点区段!$F:$F="现存区段"),0))),"")</f>
        <v/>
      </c>
      <c r="Y482" s="268" t="str">
        <f t="array" ref="Y482">IFERROR(IF(INDEX(三跨两临近重点区段!$F:$F,MATCH(1,(MONTH(三跨两临近重点区段!$H:$H)=9)*(三跨两临近重点区段!$A:$A=D482),0))="已取消","已取消",INDEX(三跨两临近重点区段!$H:$H,MATCH(1,(MONTH(三跨两临近重点区段!$H:$H)=9)*(三跨两临近重点区段!$A:$A=D482)*(三跨两临近重点区段!$F:$F="现存区段"),0))),"")</f>
        <v/>
      </c>
      <c r="Z482" s="232" t="str">
        <f t="array" ref="Z482">IFERROR(IF(INDEX(三跨两临近重点区段!$F:$F,MATCH(1,(MONTH(三跨两临近重点区段!$H:$H)=9)*(三跨两临近重点区段!$A:$A=D482),0))="已取消","已取消",INDEX(三跨两临近重点区段!$I:$I,MATCH(1,(MONTH(三跨两临近重点区段!$H:$H)=9)*(三跨两临近重点区段!$A:$A=D482)*(三跨两临近重点区段!$F:$F="现存区段"),0))),"")</f>
        <v/>
      </c>
      <c r="AA482" s="268" t="str">
        <f t="array" ref="AA482">IFERROR(IF(INDEX(三跨两临近重点区段!$F:$F,MATCH(1,(MONTH(三跨两临近重点区段!$H:$H)=10)*(三跨两临近重点区段!$A:$A=D482),0))="已取消","已取消",INDEX(三跨两临近重点区段!$H:$H,MATCH(1,(MONTH(三跨两临近重点区段!$H:$H)=10)*(三跨两临近重点区段!$A:$A=D482)*(三跨两临近重点区段!$F:$F="现存区段"),0))),"")</f>
        <v/>
      </c>
      <c r="AB482" s="72" t="str">
        <f t="array" ref="AB482">IFERROR(IF(INDEX(三跨两临近重点区段!$F:$F,MATCH(1,(MONTH(三跨两临近重点区段!$H:$H)=10)*(三跨两临近重点区段!$A:$A=D482),0))="已取消","已取消",INDEX(三跨两临近重点区段!$I:$I,MATCH(1,(MONTH(三跨两临近重点区段!$H:$H)=10)*(三跨两临近重点区段!$A:$A=D482)*(三跨两临近重点区段!$F:$F="现存区段"),0))),"")</f>
        <v/>
      </c>
      <c r="AC482" s="284" t="str">
        <f t="array" ref="AC482">IFERROR(IF(INDEX(三跨两临近重点区段!$F:$F,MATCH(1,(MONTH(三跨两临近重点区段!$H:$H)=11)*(三跨两临近重点区段!$A:$A=D482),0))="已取消","已取消",INDEX(三跨两临近重点区段!$H:$H,MATCH(1,(MONTH(三跨两临近重点区段!$H:$H)=11)*(三跨两临近重点区段!$A:$A=D482)*(三跨两临近重点区段!$F:$F="现存区段"),0))),"")</f>
        <v/>
      </c>
      <c r="AD482" s="72" t="str">
        <f t="array" ref="AD482">IFERROR(IF(INDEX(三跨两临近重点区段!$F:$F,MATCH(1,(MONTH(三跨两临近重点区段!$H:$H)=11)*(三跨两临近重点区段!$A:$A=D482),0))="已取消","已取消",INDEX(三跨两临近重点区段!$I:$I,MATCH(1,(MONTH(三跨两临近重点区段!$H:$H)=11)*(三跨两临近重点区段!$A:$A=D482)*(三跨两临近重点区段!$F:$F="现存区段"),0))),"")</f>
        <v/>
      </c>
      <c r="AE482" s="284" t="str">
        <f t="array" ref="AE482">IFERROR(IF(INDEX(三跨两临近重点区段!$F:$F,MATCH(1,(MONTH(三跨两临近重点区段!$H:$H)=12)*(三跨两临近重点区段!$A:$A=D482),0))="已取消","已取消",INDEX(三跨两临近重点区段!$H:$H,MATCH(1,(MONTH(三跨两临近重点区段!$H:$H)=12)*(三跨两临近重点区段!$A:$A=D482)*(三跨两临近重点区段!$F:$F="现存区段"),0))),"")</f>
        <v/>
      </c>
      <c r="AF482" s="72" t="str">
        <f t="array" ref="AF482">IFERROR(IF(INDEX(三跨两临近重点区段!$F:$F,MATCH(1,(MONTH(三跨两临近重点区段!$H:$H)=12)*(三跨两临近重点区段!$A:$A=D482),0))="已取消","已取消",INDEX(三跨两临近重点区段!$I:$I,MATCH(1,(MONTH(三跨两临近重点区段!$H:$H)=12)*(三跨两临近重点区段!$A:$A=D482)*(三跨两临近重点区段!$F:$F="现存区段"),0))),"")</f>
        <v/>
      </c>
      <c r="AH482" t="e">
        <f t="array" ref="AH482">INDEX(三跨两临近重点区段!$G:$G,MATCH(D482,三跨两临近重点区段!$A:$A,0))</f>
        <v>#N/A</v>
      </c>
    </row>
    <row r="483" ht="14.25" spans="1:34">
      <c r="A483" s="263" t="s">
        <v>150</v>
      </c>
      <c r="B483" s="264" t="s">
        <v>2853</v>
      </c>
      <c r="C483" s="263" t="s">
        <v>2844</v>
      </c>
      <c r="D483" s="263" t="s">
        <v>2871</v>
      </c>
      <c r="E483" s="265" t="s">
        <v>2115</v>
      </c>
      <c r="F483" s="264" t="s">
        <v>125</v>
      </c>
      <c r="G483" s="263" t="s">
        <v>2116</v>
      </c>
      <c r="H483" s="263" t="s">
        <v>1225</v>
      </c>
      <c r="I483" s="288"/>
      <c r="J483" s="196"/>
      <c r="K483" s="196"/>
      <c r="L483" s="196"/>
      <c r="M483" s="270"/>
      <c r="N483" s="270"/>
      <c r="O483" s="33"/>
      <c r="P483" s="107"/>
      <c r="Q483" s="279"/>
      <c r="R483" s="279"/>
      <c r="S483" s="278">
        <v>45448</v>
      </c>
      <c r="T483" s="279" t="s">
        <v>2117</v>
      </c>
      <c r="U483" s="268" t="str">
        <f t="array" ref="U483">IFERROR(IF(INDEX(三跨两临近重点区段!$F:$F,MATCH(1,(MONTH(三跨两临近重点区段!$H:$H)=7)*(三跨两临近重点区段!$A:$A=D483),0))="已取消","已取消",INDEX(三跨两临近重点区段!$H:$H,MATCH(1,(MONTH(三跨两临近重点区段!$H:$H)=7)*(三跨两临近重点区段!$A:$A=D483)*(三跨两临近重点区段!$F:$F="现存区段"),0))),"")</f>
        <v/>
      </c>
      <c r="V483" s="232" t="str">
        <f t="array" ref="V483">IFERROR(IF(INDEX(三跨两临近重点区段!$F:$F,MATCH(1,(MONTH(三跨两临近重点区段!$H:$H)=7)*(三跨两临近重点区段!$A:$A=D483),0))="已取消","已取消",INDEX(三跨两临近重点区段!$I:$I,MATCH(1,(MONTH(三跨两临近重点区段!$H:$H)=7)*(三跨两临近重点区段!$A:$A=D483)*(三跨两临近重点区段!$F:$F="现存区段"),0))),"")</f>
        <v/>
      </c>
      <c r="W483" s="268" t="str">
        <f t="array" ref="W483">IFERROR(IF(INDEX(三跨两临近重点区段!$F:$F,MATCH(1,(MONTH(三跨两临近重点区段!$H:$H)=8)*(三跨两临近重点区段!$A:$A=D483),0))="已取消","已取消",INDEX(三跨两临近重点区段!$H:$H,MATCH(1,(MONTH(三跨两临近重点区段!$H:$H)=8)*(三跨两临近重点区段!$A:$A=D483)*(三跨两临近重点区段!$F:$F="现存区段"),0))),"")</f>
        <v/>
      </c>
      <c r="X483" s="232" t="str">
        <f t="array" ref="X483">IFERROR(IF(INDEX(三跨两临近重点区段!$F:$F,MATCH(1,(MONTH(三跨两临近重点区段!$H:$H)=8)*(三跨两临近重点区段!$A:$A=D483),0))="已取消","已取消",INDEX(三跨两临近重点区段!$I:$I,MATCH(1,(MONTH(三跨两临近重点区段!$H:$H)=8)*(三跨两临近重点区段!$A:$A=D483)*(三跨两临近重点区段!$F:$F="现存区段"),0))),"")</f>
        <v/>
      </c>
      <c r="Y483" s="268" t="str">
        <f t="array" ref="Y483">IFERROR(IF(INDEX(三跨两临近重点区段!$F:$F,MATCH(1,(MONTH(三跨两临近重点区段!$H:$H)=9)*(三跨两临近重点区段!$A:$A=D483),0))="已取消","已取消",INDEX(三跨两临近重点区段!$H:$H,MATCH(1,(MONTH(三跨两临近重点区段!$H:$H)=9)*(三跨两临近重点区段!$A:$A=D483)*(三跨两临近重点区段!$F:$F="现存区段"),0))),"")</f>
        <v/>
      </c>
      <c r="Z483" s="232" t="str">
        <f t="array" ref="Z483">IFERROR(IF(INDEX(三跨两临近重点区段!$F:$F,MATCH(1,(MONTH(三跨两临近重点区段!$H:$H)=9)*(三跨两临近重点区段!$A:$A=D483),0))="已取消","已取消",INDEX(三跨两临近重点区段!$I:$I,MATCH(1,(MONTH(三跨两临近重点区段!$H:$H)=9)*(三跨两临近重点区段!$A:$A=D483)*(三跨两临近重点区段!$F:$F="现存区段"),0))),"")</f>
        <v/>
      </c>
      <c r="AA483" s="268" t="str">
        <f t="array" ref="AA483">IFERROR(IF(INDEX(三跨两临近重点区段!$F:$F,MATCH(1,(MONTH(三跨两临近重点区段!$H:$H)=10)*(三跨两临近重点区段!$A:$A=D483),0))="已取消","已取消",INDEX(三跨两临近重点区段!$H:$H,MATCH(1,(MONTH(三跨两临近重点区段!$H:$H)=10)*(三跨两临近重点区段!$A:$A=D483)*(三跨两临近重点区段!$F:$F="现存区段"),0))),"")</f>
        <v/>
      </c>
      <c r="AB483" s="72" t="str">
        <f t="array" ref="AB483">IFERROR(IF(INDEX(三跨两临近重点区段!$F:$F,MATCH(1,(MONTH(三跨两临近重点区段!$H:$H)=10)*(三跨两临近重点区段!$A:$A=D483),0))="已取消","已取消",INDEX(三跨两临近重点区段!$I:$I,MATCH(1,(MONTH(三跨两临近重点区段!$H:$H)=10)*(三跨两临近重点区段!$A:$A=D483)*(三跨两临近重点区段!$F:$F="现存区段"),0))),"")</f>
        <v/>
      </c>
      <c r="AC483" s="284" t="str">
        <f t="array" ref="AC483">IFERROR(IF(INDEX(三跨两临近重点区段!$F:$F,MATCH(1,(MONTH(三跨两临近重点区段!$H:$H)=11)*(三跨两临近重点区段!$A:$A=D483),0))="已取消","已取消",INDEX(三跨两临近重点区段!$H:$H,MATCH(1,(MONTH(三跨两临近重点区段!$H:$H)=11)*(三跨两临近重点区段!$A:$A=D483)*(三跨两临近重点区段!$F:$F="现存区段"),0))),"")</f>
        <v/>
      </c>
      <c r="AD483" s="72" t="str">
        <f t="array" ref="AD483">IFERROR(IF(INDEX(三跨两临近重点区段!$F:$F,MATCH(1,(MONTH(三跨两临近重点区段!$H:$H)=11)*(三跨两临近重点区段!$A:$A=D483),0))="已取消","已取消",INDEX(三跨两临近重点区段!$I:$I,MATCH(1,(MONTH(三跨两临近重点区段!$H:$H)=11)*(三跨两临近重点区段!$A:$A=D483)*(三跨两临近重点区段!$F:$F="现存区段"),0))),"")</f>
        <v/>
      </c>
      <c r="AE483" s="284" t="str">
        <f t="array" ref="AE483">IFERROR(IF(INDEX(三跨两临近重点区段!$F:$F,MATCH(1,(MONTH(三跨两临近重点区段!$H:$H)=12)*(三跨两临近重点区段!$A:$A=D483),0))="已取消","已取消",INDEX(三跨两临近重点区段!$H:$H,MATCH(1,(MONTH(三跨两临近重点区段!$H:$H)=12)*(三跨两临近重点区段!$A:$A=D483)*(三跨两临近重点区段!$F:$F="现存区段"),0))),"")</f>
        <v/>
      </c>
      <c r="AF483" s="72" t="str">
        <f t="array" ref="AF483">IFERROR(IF(INDEX(三跨两临近重点区段!$F:$F,MATCH(1,(MONTH(三跨两临近重点区段!$H:$H)=12)*(三跨两临近重点区段!$A:$A=D483),0))="已取消","已取消",INDEX(三跨两临近重点区段!$I:$I,MATCH(1,(MONTH(三跨两临近重点区段!$H:$H)=12)*(三跨两临近重点区段!$A:$A=D483)*(三跨两临近重点区段!$F:$F="现存区段"),0))),"")</f>
        <v/>
      </c>
      <c r="AH483" t="e">
        <f t="array" ref="AH483">INDEX(三跨两临近重点区段!$G:$G,MATCH(D483,三跨两临近重点区段!$A:$A,0))</f>
        <v>#N/A</v>
      </c>
    </row>
    <row r="484" ht="14.25" spans="1:34">
      <c r="A484" s="263" t="s">
        <v>119</v>
      </c>
      <c r="B484" s="264" t="s">
        <v>2695</v>
      </c>
      <c r="C484" s="263" t="s">
        <v>2183</v>
      </c>
      <c r="D484" s="263" t="s">
        <v>2872</v>
      </c>
      <c r="E484" s="265" t="s">
        <v>2115</v>
      </c>
      <c r="F484" s="264" t="s">
        <v>125</v>
      </c>
      <c r="G484" s="263" t="s">
        <v>2116</v>
      </c>
      <c r="H484" s="263" t="s">
        <v>1196</v>
      </c>
      <c r="I484" s="288"/>
      <c r="J484" s="196"/>
      <c r="K484" s="196"/>
      <c r="L484" s="196"/>
      <c r="M484" s="270"/>
      <c r="N484" s="270"/>
      <c r="O484" s="33"/>
      <c r="P484" s="107"/>
      <c r="Q484" s="279"/>
      <c r="R484" s="279"/>
      <c r="S484" s="278">
        <v>45455</v>
      </c>
      <c r="T484" s="279" t="s">
        <v>2117</v>
      </c>
      <c r="U484" s="268" t="str">
        <f t="array" ref="U484">IFERROR(IF(INDEX(三跨两临近重点区段!$F:$F,MATCH(1,(MONTH(三跨两临近重点区段!$H:$H)=7)*(三跨两临近重点区段!$A:$A=D484),0))="已取消","已取消",INDEX(三跨两临近重点区段!$H:$H,MATCH(1,(MONTH(三跨两临近重点区段!$H:$H)=7)*(三跨两临近重点区段!$A:$A=D484)*(三跨两临近重点区段!$F:$F="现存区段"),0))),"")</f>
        <v/>
      </c>
      <c r="V484" s="232" t="str">
        <f t="array" ref="V484">IFERROR(IF(INDEX(三跨两临近重点区段!$F:$F,MATCH(1,(MONTH(三跨两临近重点区段!$H:$H)=7)*(三跨两临近重点区段!$A:$A=D484),0))="已取消","已取消",INDEX(三跨两临近重点区段!$I:$I,MATCH(1,(MONTH(三跨两临近重点区段!$H:$H)=7)*(三跨两临近重点区段!$A:$A=D484)*(三跨两临近重点区段!$F:$F="现存区段"),0))),"")</f>
        <v/>
      </c>
      <c r="W484" s="268" t="str">
        <f t="array" ref="W484">IFERROR(IF(INDEX(三跨两临近重点区段!$F:$F,MATCH(1,(MONTH(三跨两临近重点区段!$H:$H)=8)*(三跨两临近重点区段!$A:$A=D484),0))="已取消","已取消",INDEX(三跨两临近重点区段!$H:$H,MATCH(1,(MONTH(三跨两临近重点区段!$H:$H)=8)*(三跨两临近重点区段!$A:$A=D484)*(三跨两临近重点区段!$F:$F="现存区段"),0))),"")</f>
        <v/>
      </c>
      <c r="X484" s="232" t="str">
        <f t="array" ref="X484">IFERROR(IF(INDEX(三跨两临近重点区段!$F:$F,MATCH(1,(MONTH(三跨两临近重点区段!$H:$H)=8)*(三跨两临近重点区段!$A:$A=D484),0))="已取消","已取消",INDEX(三跨两临近重点区段!$I:$I,MATCH(1,(MONTH(三跨两临近重点区段!$H:$H)=8)*(三跨两临近重点区段!$A:$A=D484)*(三跨两临近重点区段!$F:$F="现存区段"),0))),"")</f>
        <v/>
      </c>
      <c r="Y484" s="268" t="str">
        <f t="array" ref="Y484">IFERROR(IF(INDEX(三跨两临近重点区段!$F:$F,MATCH(1,(MONTH(三跨两临近重点区段!$H:$H)=9)*(三跨两临近重点区段!$A:$A=D484),0))="已取消","已取消",INDEX(三跨两临近重点区段!$H:$H,MATCH(1,(MONTH(三跨两临近重点区段!$H:$H)=9)*(三跨两临近重点区段!$A:$A=D484)*(三跨两临近重点区段!$F:$F="现存区段"),0))),"")</f>
        <v/>
      </c>
      <c r="Z484" s="232" t="str">
        <f t="array" ref="Z484">IFERROR(IF(INDEX(三跨两临近重点区段!$F:$F,MATCH(1,(MONTH(三跨两临近重点区段!$H:$H)=9)*(三跨两临近重点区段!$A:$A=D484),0))="已取消","已取消",INDEX(三跨两临近重点区段!$I:$I,MATCH(1,(MONTH(三跨两临近重点区段!$H:$H)=9)*(三跨两临近重点区段!$A:$A=D484)*(三跨两临近重点区段!$F:$F="现存区段"),0))),"")</f>
        <v/>
      </c>
      <c r="AA484" s="268" t="str">
        <f t="array" ref="AA484">IFERROR(IF(INDEX(三跨两临近重点区段!$F:$F,MATCH(1,(MONTH(三跨两临近重点区段!$H:$H)=10)*(三跨两临近重点区段!$A:$A=D484),0))="已取消","已取消",INDEX(三跨两临近重点区段!$H:$H,MATCH(1,(MONTH(三跨两临近重点区段!$H:$H)=10)*(三跨两临近重点区段!$A:$A=D484)*(三跨两临近重点区段!$F:$F="现存区段"),0))),"")</f>
        <v/>
      </c>
      <c r="AB484" s="72" t="str">
        <f t="array" ref="AB484">IFERROR(IF(INDEX(三跨两临近重点区段!$F:$F,MATCH(1,(MONTH(三跨两临近重点区段!$H:$H)=10)*(三跨两临近重点区段!$A:$A=D484),0))="已取消","已取消",INDEX(三跨两临近重点区段!$I:$I,MATCH(1,(MONTH(三跨两临近重点区段!$H:$H)=10)*(三跨两临近重点区段!$A:$A=D484)*(三跨两临近重点区段!$F:$F="现存区段"),0))),"")</f>
        <v/>
      </c>
      <c r="AC484" s="284" t="str">
        <f t="array" ref="AC484">IFERROR(IF(INDEX(三跨两临近重点区段!$F:$F,MATCH(1,(MONTH(三跨两临近重点区段!$H:$H)=11)*(三跨两临近重点区段!$A:$A=D484),0))="已取消","已取消",INDEX(三跨两临近重点区段!$H:$H,MATCH(1,(MONTH(三跨两临近重点区段!$H:$H)=11)*(三跨两临近重点区段!$A:$A=D484)*(三跨两临近重点区段!$F:$F="现存区段"),0))),"")</f>
        <v/>
      </c>
      <c r="AD484" s="72" t="str">
        <f t="array" ref="AD484">IFERROR(IF(INDEX(三跨两临近重点区段!$F:$F,MATCH(1,(MONTH(三跨两临近重点区段!$H:$H)=11)*(三跨两临近重点区段!$A:$A=D484),0))="已取消","已取消",INDEX(三跨两临近重点区段!$I:$I,MATCH(1,(MONTH(三跨两临近重点区段!$H:$H)=11)*(三跨两临近重点区段!$A:$A=D484)*(三跨两临近重点区段!$F:$F="现存区段"),0))),"")</f>
        <v/>
      </c>
      <c r="AE484" s="284" t="str">
        <f t="array" ref="AE484">IFERROR(IF(INDEX(三跨两临近重点区段!$F:$F,MATCH(1,(MONTH(三跨两临近重点区段!$H:$H)=12)*(三跨两临近重点区段!$A:$A=D484),0))="已取消","已取消",INDEX(三跨两临近重点区段!$H:$H,MATCH(1,(MONTH(三跨两临近重点区段!$H:$H)=12)*(三跨两临近重点区段!$A:$A=D484)*(三跨两临近重点区段!$F:$F="现存区段"),0))),"")</f>
        <v/>
      </c>
      <c r="AF484" s="72" t="str">
        <f t="array" ref="AF484">IFERROR(IF(INDEX(三跨两临近重点区段!$F:$F,MATCH(1,(MONTH(三跨两临近重点区段!$H:$H)=12)*(三跨两临近重点区段!$A:$A=D484),0))="已取消","已取消",INDEX(三跨两临近重点区段!$I:$I,MATCH(1,(MONTH(三跨两临近重点区段!$H:$H)=12)*(三跨两临近重点区段!$A:$A=D484)*(三跨两临近重点区段!$F:$F="现存区段"),0))),"")</f>
        <v/>
      </c>
      <c r="AH484" t="e">
        <f t="array" ref="AH484">INDEX(三跨两临近重点区段!$G:$G,MATCH(D484,三跨两临近重点区段!$A:$A,0))</f>
        <v>#N/A</v>
      </c>
    </row>
    <row r="485" ht="14.25" spans="1:34">
      <c r="A485" s="263" t="s">
        <v>119</v>
      </c>
      <c r="B485" s="264" t="s">
        <v>2698</v>
      </c>
      <c r="C485" s="263" t="s">
        <v>2246</v>
      </c>
      <c r="D485" s="263" t="s">
        <v>2873</v>
      </c>
      <c r="E485" s="265" t="s">
        <v>2115</v>
      </c>
      <c r="F485" s="264" t="s">
        <v>125</v>
      </c>
      <c r="G485" s="263" t="s">
        <v>2116</v>
      </c>
      <c r="H485" s="263" t="s">
        <v>1186</v>
      </c>
      <c r="I485" s="288"/>
      <c r="J485" s="196"/>
      <c r="K485" s="196"/>
      <c r="L485" s="196"/>
      <c r="M485" s="270"/>
      <c r="N485" s="270"/>
      <c r="O485" s="33"/>
      <c r="P485" s="107"/>
      <c r="Q485" s="279"/>
      <c r="R485" s="279"/>
      <c r="S485" s="278">
        <v>45455</v>
      </c>
      <c r="T485" s="279" t="s">
        <v>2117</v>
      </c>
      <c r="U485" s="268" t="str">
        <f t="array" ref="U485">IFERROR(IF(INDEX(三跨两临近重点区段!$F:$F,MATCH(1,(MONTH(三跨两临近重点区段!$H:$H)=7)*(三跨两临近重点区段!$A:$A=D485),0))="已取消","已取消",INDEX(三跨两临近重点区段!$H:$H,MATCH(1,(MONTH(三跨两临近重点区段!$H:$H)=7)*(三跨两临近重点区段!$A:$A=D485)*(三跨两临近重点区段!$F:$F="现存区段"),0))),"")</f>
        <v/>
      </c>
      <c r="V485" s="232" t="str">
        <f t="array" ref="V485">IFERROR(IF(INDEX(三跨两临近重点区段!$F:$F,MATCH(1,(MONTH(三跨两临近重点区段!$H:$H)=7)*(三跨两临近重点区段!$A:$A=D485),0))="已取消","已取消",INDEX(三跨两临近重点区段!$I:$I,MATCH(1,(MONTH(三跨两临近重点区段!$H:$H)=7)*(三跨两临近重点区段!$A:$A=D485)*(三跨两临近重点区段!$F:$F="现存区段"),0))),"")</f>
        <v/>
      </c>
      <c r="W485" s="268" t="str">
        <f t="array" ref="W485">IFERROR(IF(INDEX(三跨两临近重点区段!$F:$F,MATCH(1,(MONTH(三跨两临近重点区段!$H:$H)=8)*(三跨两临近重点区段!$A:$A=D485),0))="已取消","已取消",INDEX(三跨两临近重点区段!$H:$H,MATCH(1,(MONTH(三跨两临近重点区段!$H:$H)=8)*(三跨两临近重点区段!$A:$A=D485)*(三跨两临近重点区段!$F:$F="现存区段"),0))),"")</f>
        <v/>
      </c>
      <c r="X485" s="232" t="str">
        <f t="array" ref="X485">IFERROR(IF(INDEX(三跨两临近重点区段!$F:$F,MATCH(1,(MONTH(三跨两临近重点区段!$H:$H)=8)*(三跨两临近重点区段!$A:$A=D485),0))="已取消","已取消",INDEX(三跨两临近重点区段!$I:$I,MATCH(1,(MONTH(三跨两临近重点区段!$H:$H)=8)*(三跨两临近重点区段!$A:$A=D485)*(三跨两临近重点区段!$F:$F="现存区段"),0))),"")</f>
        <v/>
      </c>
      <c r="Y485" s="268" t="str">
        <f t="array" ref="Y485">IFERROR(IF(INDEX(三跨两临近重点区段!$F:$F,MATCH(1,(MONTH(三跨两临近重点区段!$H:$H)=9)*(三跨两临近重点区段!$A:$A=D485),0))="已取消","已取消",INDEX(三跨两临近重点区段!$H:$H,MATCH(1,(MONTH(三跨两临近重点区段!$H:$H)=9)*(三跨两临近重点区段!$A:$A=D485)*(三跨两临近重点区段!$F:$F="现存区段"),0))),"")</f>
        <v/>
      </c>
      <c r="Z485" s="232" t="str">
        <f t="array" ref="Z485">IFERROR(IF(INDEX(三跨两临近重点区段!$F:$F,MATCH(1,(MONTH(三跨两临近重点区段!$H:$H)=9)*(三跨两临近重点区段!$A:$A=D485),0))="已取消","已取消",INDEX(三跨两临近重点区段!$I:$I,MATCH(1,(MONTH(三跨两临近重点区段!$H:$H)=9)*(三跨两临近重点区段!$A:$A=D485)*(三跨两临近重点区段!$F:$F="现存区段"),0))),"")</f>
        <v/>
      </c>
      <c r="AA485" s="268" t="str">
        <f t="array" ref="AA485">IFERROR(IF(INDEX(三跨两临近重点区段!$F:$F,MATCH(1,(MONTH(三跨两临近重点区段!$H:$H)=10)*(三跨两临近重点区段!$A:$A=D485),0))="已取消","已取消",INDEX(三跨两临近重点区段!$H:$H,MATCH(1,(MONTH(三跨两临近重点区段!$H:$H)=10)*(三跨两临近重点区段!$A:$A=D485)*(三跨两临近重点区段!$F:$F="现存区段"),0))),"")</f>
        <v/>
      </c>
      <c r="AB485" s="72" t="str">
        <f t="array" ref="AB485">IFERROR(IF(INDEX(三跨两临近重点区段!$F:$F,MATCH(1,(MONTH(三跨两临近重点区段!$H:$H)=10)*(三跨两临近重点区段!$A:$A=D485),0))="已取消","已取消",INDEX(三跨两临近重点区段!$I:$I,MATCH(1,(MONTH(三跨两临近重点区段!$H:$H)=10)*(三跨两临近重点区段!$A:$A=D485)*(三跨两临近重点区段!$F:$F="现存区段"),0))),"")</f>
        <v/>
      </c>
      <c r="AC485" s="284" t="str">
        <f t="array" ref="AC485">IFERROR(IF(INDEX(三跨两临近重点区段!$F:$F,MATCH(1,(MONTH(三跨两临近重点区段!$H:$H)=11)*(三跨两临近重点区段!$A:$A=D485),0))="已取消","已取消",INDEX(三跨两临近重点区段!$H:$H,MATCH(1,(MONTH(三跨两临近重点区段!$H:$H)=11)*(三跨两临近重点区段!$A:$A=D485)*(三跨两临近重点区段!$F:$F="现存区段"),0))),"")</f>
        <v/>
      </c>
      <c r="AD485" s="72" t="str">
        <f t="array" ref="AD485">IFERROR(IF(INDEX(三跨两临近重点区段!$F:$F,MATCH(1,(MONTH(三跨两临近重点区段!$H:$H)=11)*(三跨两临近重点区段!$A:$A=D485),0))="已取消","已取消",INDEX(三跨两临近重点区段!$I:$I,MATCH(1,(MONTH(三跨两临近重点区段!$H:$H)=11)*(三跨两临近重点区段!$A:$A=D485)*(三跨两临近重点区段!$F:$F="现存区段"),0))),"")</f>
        <v/>
      </c>
      <c r="AE485" s="284" t="str">
        <f t="array" ref="AE485">IFERROR(IF(INDEX(三跨两临近重点区段!$F:$F,MATCH(1,(MONTH(三跨两临近重点区段!$H:$H)=12)*(三跨两临近重点区段!$A:$A=D485),0))="已取消","已取消",INDEX(三跨两临近重点区段!$H:$H,MATCH(1,(MONTH(三跨两临近重点区段!$H:$H)=12)*(三跨两临近重点区段!$A:$A=D485)*(三跨两临近重点区段!$F:$F="现存区段"),0))),"")</f>
        <v/>
      </c>
      <c r="AF485" s="72" t="str">
        <f t="array" ref="AF485">IFERROR(IF(INDEX(三跨两临近重点区段!$F:$F,MATCH(1,(MONTH(三跨两临近重点区段!$H:$H)=12)*(三跨两临近重点区段!$A:$A=D485),0))="已取消","已取消",INDEX(三跨两临近重点区段!$I:$I,MATCH(1,(MONTH(三跨两临近重点区段!$H:$H)=12)*(三跨两临近重点区段!$A:$A=D485)*(三跨两临近重点区段!$F:$F="现存区段"),0))),"")</f>
        <v/>
      </c>
      <c r="AH485" t="e">
        <f t="array" ref="AH485">INDEX(三跨两临近重点区段!$G:$G,MATCH(D485,三跨两临近重点区段!$A:$A,0))</f>
        <v>#N/A</v>
      </c>
    </row>
    <row r="486" ht="14.25" spans="1:34">
      <c r="A486" s="263" t="s">
        <v>119</v>
      </c>
      <c r="B486" s="264" t="s">
        <v>2695</v>
      </c>
      <c r="C486" s="263" t="s">
        <v>2120</v>
      </c>
      <c r="D486" s="263" t="s">
        <v>2874</v>
      </c>
      <c r="E486" s="265" t="s">
        <v>2115</v>
      </c>
      <c r="F486" s="264" t="s">
        <v>125</v>
      </c>
      <c r="G486" s="263" t="s">
        <v>2116</v>
      </c>
      <c r="H486" s="263" t="s">
        <v>1196</v>
      </c>
      <c r="I486" s="288"/>
      <c r="J486" s="196"/>
      <c r="K486" s="196"/>
      <c r="L486" s="196"/>
      <c r="M486" s="270"/>
      <c r="N486" s="270"/>
      <c r="O486" s="33"/>
      <c r="P486" s="107"/>
      <c r="Q486" s="279"/>
      <c r="R486" s="279"/>
      <c r="S486" s="282">
        <v>45446.4833333333</v>
      </c>
      <c r="T486" s="279" t="s">
        <v>2117</v>
      </c>
      <c r="U486" s="268" t="str">
        <f t="array" ref="U486">IFERROR(IF(INDEX(三跨两临近重点区段!$F:$F,MATCH(1,(MONTH(三跨两临近重点区段!$H:$H)=7)*(三跨两临近重点区段!$A:$A=D486),0))="已取消","已取消",INDEX(三跨两临近重点区段!$H:$H,MATCH(1,(MONTH(三跨两临近重点区段!$H:$H)=7)*(三跨两临近重点区段!$A:$A=D486)*(三跨两临近重点区段!$F:$F="现存区段"),0))),"")</f>
        <v/>
      </c>
      <c r="V486" s="232" t="str">
        <f t="array" ref="V486">IFERROR(IF(INDEX(三跨两临近重点区段!$F:$F,MATCH(1,(MONTH(三跨两临近重点区段!$H:$H)=7)*(三跨两临近重点区段!$A:$A=D486),0))="已取消","已取消",INDEX(三跨两临近重点区段!$I:$I,MATCH(1,(MONTH(三跨两临近重点区段!$H:$H)=7)*(三跨两临近重点区段!$A:$A=D486)*(三跨两临近重点区段!$F:$F="现存区段"),0))),"")</f>
        <v/>
      </c>
      <c r="W486" s="268" t="str">
        <f t="array" ref="W486">IFERROR(IF(INDEX(三跨两临近重点区段!$F:$F,MATCH(1,(MONTH(三跨两临近重点区段!$H:$H)=8)*(三跨两临近重点区段!$A:$A=D486),0))="已取消","已取消",INDEX(三跨两临近重点区段!$H:$H,MATCH(1,(MONTH(三跨两临近重点区段!$H:$H)=8)*(三跨两临近重点区段!$A:$A=D486)*(三跨两临近重点区段!$F:$F="现存区段"),0))),"")</f>
        <v/>
      </c>
      <c r="X486" s="232" t="str">
        <f t="array" ref="X486">IFERROR(IF(INDEX(三跨两临近重点区段!$F:$F,MATCH(1,(MONTH(三跨两临近重点区段!$H:$H)=8)*(三跨两临近重点区段!$A:$A=D486),0))="已取消","已取消",INDEX(三跨两临近重点区段!$I:$I,MATCH(1,(MONTH(三跨两临近重点区段!$H:$H)=8)*(三跨两临近重点区段!$A:$A=D486)*(三跨两临近重点区段!$F:$F="现存区段"),0))),"")</f>
        <v/>
      </c>
      <c r="Y486" s="268" t="str">
        <f t="array" ref="Y486">IFERROR(IF(INDEX(三跨两临近重点区段!$F:$F,MATCH(1,(MONTH(三跨两临近重点区段!$H:$H)=9)*(三跨两临近重点区段!$A:$A=D486),0))="已取消","已取消",INDEX(三跨两临近重点区段!$H:$H,MATCH(1,(MONTH(三跨两临近重点区段!$H:$H)=9)*(三跨两临近重点区段!$A:$A=D486)*(三跨两临近重点区段!$F:$F="现存区段"),0))),"")</f>
        <v/>
      </c>
      <c r="Z486" s="232" t="str">
        <f t="array" ref="Z486">IFERROR(IF(INDEX(三跨两临近重点区段!$F:$F,MATCH(1,(MONTH(三跨两临近重点区段!$H:$H)=9)*(三跨两临近重点区段!$A:$A=D486),0))="已取消","已取消",INDEX(三跨两临近重点区段!$I:$I,MATCH(1,(MONTH(三跨两临近重点区段!$H:$H)=9)*(三跨两临近重点区段!$A:$A=D486)*(三跨两临近重点区段!$F:$F="现存区段"),0))),"")</f>
        <v/>
      </c>
      <c r="AA486" s="268" t="str">
        <f t="array" ref="AA486">IFERROR(IF(INDEX(三跨两临近重点区段!$F:$F,MATCH(1,(MONTH(三跨两临近重点区段!$H:$H)=10)*(三跨两临近重点区段!$A:$A=D486),0))="已取消","已取消",INDEX(三跨两临近重点区段!$H:$H,MATCH(1,(MONTH(三跨两临近重点区段!$H:$H)=10)*(三跨两临近重点区段!$A:$A=D486)*(三跨两临近重点区段!$F:$F="现存区段"),0))),"")</f>
        <v/>
      </c>
      <c r="AB486" s="72" t="str">
        <f t="array" ref="AB486">IFERROR(IF(INDEX(三跨两临近重点区段!$F:$F,MATCH(1,(MONTH(三跨两临近重点区段!$H:$H)=10)*(三跨两临近重点区段!$A:$A=D486),0))="已取消","已取消",INDEX(三跨两临近重点区段!$I:$I,MATCH(1,(MONTH(三跨两临近重点区段!$H:$H)=10)*(三跨两临近重点区段!$A:$A=D486)*(三跨两临近重点区段!$F:$F="现存区段"),0))),"")</f>
        <v/>
      </c>
      <c r="AC486" s="284" t="str">
        <f t="array" ref="AC486">IFERROR(IF(INDEX(三跨两临近重点区段!$F:$F,MATCH(1,(MONTH(三跨两临近重点区段!$H:$H)=11)*(三跨两临近重点区段!$A:$A=D486),0))="已取消","已取消",INDEX(三跨两临近重点区段!$H:$H,MATCH(1,(MONTH(三跨两临近重点区段!$H:$H)=11)*(三跨两临近重点区段!$A:$A=D486)*(三跨两临近重点区段!$F:$F="现存区段"),0))),"")</f>
        <v/>
      </c>
      <c r="AD486" s="72" t="str">
        <f t="array" ref="AD486">IFERROR(IF(INDEX(三跨两临近重点区段!$F:$F,MATCH(1,(MONTH(三跨两临近重点区段!$H:$H)=11)*(三跨两临近重点区段!$A:$A=D486),0))="已取消","已取消",INDEX(三跨两临近重点区段!$I:$I,MATCH(1,(MONTH(三跨两临近重点区段!$H:$H)=11)*(三跨两临近重点区段!$A:$A=D486)*(三跨两临近重点区段!$F:$F="现存区段"),0))),"")</f>
        <v/>
      </c>
      <c r="AE486" s="284" t="str">
        <f t="array" ref="AE486">IFERROR(IF(INDEX(三跨两临近重点区段!$F:$F,MATCH(1,(MONTH(三跨两临近重点区段!$H:$H)=12)*(三跨两临近重点区段!$A:$A=D486),0))="已取消","已取消",INDEX(三跨两临近重点区段!$H:$H,MATCH(1,(MONTH(三跨两临近重点区段!$H:$H)=12)*(三跨两临近重点区段!$A:$A=D486)*(三跨两临近重点区段!$F:$F="现存区段"),0))),"")</f>
        <v/>
      </c>
      <c r="AF486" s="72" t="str">
        <f t="array" ref="AF486">IFERROR(IF(INDEX(三跨两临近重点区段!$F:$F,MATCH(1,(MONTH(三跨两临近重点区段!$H:$H)=12)*(三跨两临近重点区段!$A:$A=D486),0))="已取消","已取消",INDEX(三跨两临近重点区段!$I:$I,MATCH(1,(MONTH(三跨两临近重点区段!$H:$H)=12)*(三跨两临近重点区段!$A:$A=D486)*(三跨两临近重点区段!$F:$F="现存区段"),0))),"")</f>
        <v/>
      </c>
      <c r="AH486" t="e">
        <f t="array" ref="AH486">INDEX(三跨两临近重点区段!$G:$G,MATCH(D486,三跨两临近重点区段!$A:$A,0))</f>
        <v>#N/A</v>
      </c>
    </row>
    <row r="487" ht="14.25" spans="1:34">
      <c r="A487" s="263" t="s">
        <v>119</v>
      </c>
      <c r="B487" s="264" t="s">
        <v>2698</v>
      </c>
      <c r="C487" s="263" t="s">
        <v>2418</v>
      </c>
      <c r="D487" s="263" t="s">
        <v>2875</v>
      </c>
      <c r="E487" s="265" t="s">
        <v>2115</v>
      </c>
      <c r="F487" s="264" t="s">
        <v>125</v>
      </c>
      <c r="G487" s="263" t="s">
        <v>2116</v>
      </c>
      <c r="H487" s="263" t="s">
        <v>1186</v>
      </c>
      <c r="I487" s="288"/>
      <c r="J487" s="196"/>
      <c r="K487" s="196"/>
      <c r="L487" s="196"/>
      <c r="M487" s="270"/>
      <c r="N487" s="270"/>
      <c r="O487" s="33"/>
      <c r="P487" s="107"/>
      <c r="Q487" s="279"/>
      <c r="R487" s="279"/>
      <c r="S487" s="278">
        <v>45454</v>
      </c>
      <c r="T487" s="279" t="s">
        <v>2117</v>
      </c>
      <c r="U487" s="268" t="str">
        <f t="array" ref="U487">IFERROR(IF(INDEX(三跨两临近重点区段!$F:$F,MATCH(1,(MONTH(三跨两临近重点区段!$H:$H)=7)*(三跨两临近重点区段!$A:$A=D487),0))="已取消","已取消",INDEX(三跨两临近重点区段!$H:$H,MATCH(1,(MONTH(三跨两临近重点区段!$H:$H)=7)*(三跨两临近重点区段!$A:$A=D487)*(三跨两临近重点区段!$F:$F="现存区段"),0))),"")</f>
        <v/>
      </c>
      <c r="V487" s="232" t="str">
        <f t="array" ref="V487">IFERROR(IF(INDEX(三跨两临近重点区段!$F:$F,MATCH(1,(MONTH(三跨两临近重点区段!$H:$H)=7)*(三跨两临近重点区段!$A:$A=D487),0))="已取消","已取消",INDEX(三跨两临近重点区段!$I:$I,MATCH(1,(MONTH(三跨两临近重点区段!$H:$H)=7)*(三跨两临近重点区段!$A:$A=D487)*(三跨两临近重点区段!$F:$F="现存区段"),0))),"")</f>
        <v/>
      </c>
      <c r="W487" s="268" t="str">
        <f t="array" ref="W487">IFERROR(IF(INDEX(三跨两临近重点区段!$F:$F,MATCH(1,(MONTH(三跨两临近重点区段!$H:$H)=8)*(三跨两临近重点区段!$A:$A=D487),0))="已取消","已取消",INDEX(三跨两临近重点区段!$H:$H,MATCH(1,(MONTH(三跨两临近重点区段!$H:$H)=8)*(三跨两临近重点区段!$A:$A=D487)*(三跨两临近重点区段!$F:$F="现存区段"),0))),"")</f>
        <v/>
      </c>
      <c r="X487" s="232" t="str">
        <f t="array" ref="X487">IFERROR(IF(INDEX(三跨两临近重点区段!$F:$F,MATCH(1,(MONTH(三跨两临近重点区段!$H:$H)=8)*(三跨两临近重点区段!$A:$A=D487),0))="已取消","已取消",INDEX(三跨两临近重点区段!$I:$I,MATCH(1,(MONTH(三跨两临近重点区段!$H:$H)=8)*(三跨两临近重点区段!$A:$A=D487)*(三跨两临近重点区段!$F:$F="现存区段"),0))),"")</f>
        <v/>
      </c>
      <c r="Y487" s="268" t="str">
        <f t="array" ref="Y487">IFERROR(IF(INDEX(三跨两临近重点区段!$F:$F,MATCH(1,(MONTH(三跨两临近重点区段!$H:$H)=9)*(三跨两临近重点区段!$A:$A=D487),0))="已取消","已取消",INDEX(三跨两临近重点区段!$H:$H,MATCH(1,(MONTH(三跨两临近重点区段!$H:$H)=9)*(三跨两临近重点区段!$A:$A=D487)*(三跨两临近重点区段!$F:$F="现存区段"),0))),"")</f>
        <v/>
      </c>
      <c r="Z487" s="232" t="str">
        <f t="array" ref="Z487">IFERROR(IF(INDEX(三跨两临近重点区段!$F:$F,MATCH(1,(MONTH(三跨两临近重点区段!$H:$H)=9)*(三跨两临近重点区段!$A:$A=D487),0))="已取消","已取消",INDEX(三跨两临近重点区段!$I:$I,MATCH(1,(MONTH(三跨两临近重点区段!$H:$H)=9)*(三跨两临近重点区段!$A:$A=D487)*(三跨两临近重点区段!$F:$F="现存区段"),0))),"")</f>
        <v/>
      </c>
      <c r="AA487" s="268" t="str">
        <f t="array" ref="AA487">IFERROR(IF(INDEX(三跨两临近重点区段!$F:$F,MATCH(1,(MONTH(三跨两临近重点区段!$H:$H)=10)*(三跨两临近重点区段!$A:$A=D487),0))="已取消","已取消",INDEX(三跨两临近重点区段!$H:$H,MATCH(1,(MONTH(三跨两临近重点区段!$H:$H)=10)*(三跨两临近重点区段!$A:$A=D487)*(三跨两临近重点区段!$F:$F="现存区段"),0))),"")</f>
        <v/>
      </c>
      <c r="AB487" s="72" t="str">
        <f t="array" ref="AB487">IFERROR(IF(INDEX(三跨两临近重点区段!$F:$F,MATCH(1,(MONTH(三跨两临近重点区段!$H:$H)=10)*(三跨两临近重点区段!$A:$A=D487),0))="已取消","已取消",INDEX(三跨两临近重点区段!$I:$I,MATCH(1,(MONTH(三跨两临近重点区段!$H:$H)=10)*(三跨两临近重点区段!$A:$A=D487)*(三跨两临近重点区段!$F:$F="现存区段"),0))),"")</f>
        <v/>
      </c>
      <c r="AC487" s="284" t="str">
        <f t="array" ref="AC487">IFERROR(IF(INDEX(三跨两临近重点区段!$F:$F,MATCH(1,(MONTH(三跨两临近重点区段!$H:$H)=11)*(三跨两临近重点区段!$A:$A=D487),0))="已取消","已取消",INDEX(三跨两临近重点区段!$H:$H,MATCH(1,(MONTH(三跨两临近重点区段!$H:$H)=11)*(三跨两临近重点区段!$A:$A=D487)*(三跨两临近重点区段!$F:$F="现存区段"),0))),"")</f>
        <v/>
      </c>
      <c r="AD487" s="72" t="str">
        <f t="array" ref="AD487">IFERROR(IF(INDEX(三跨两临近重点区段!$F:$F,MATCH(1,(MONTH(三跨两临近重点区段!$H:$H)=11)*(三跨两临近重点区段!$A:$A=D487),0))="已取消","已取消",INDEX(三跨两临近重点区段!$I:$I,MATCH(1,(MONTH(三跨两临近重点区段!$H:$H)=11)*(三跨两临近重点区段!$A:$A=D487)*(三跨两临近重点区段!$F:$F="现存区段"),0))),"")</f>
        <v/>
      </c>
      <c r="AE487" s="284" t="str">
        <f t="array" ref="AE487">IFERROR(IF(INDEX(三跨两临近重点区段!$F:$F,MATCH(1,(MONTH(三跨两临近重点区段!$H:$H)=12)*(三跨两临近重点区段!$A:$A=D487),0))="已取消","已取消",INDEX(三跨两临近重点区段!$H:$H,MATCH(1,(MONTH(三跨两临近重点区段!$H:$H)=12)*(三跨两临近重点区段!$A:$A=D487)*(三跨两临近重点区段!$F:$F="现存区段"),0))),"")</f>
        <v/>
      </c>
      <c r="AF487" s="72" t="str">
        <f t="array" ref="AF487">IFERROR(IF(INDEX(三跨两临近重点区段!$F:$F,MATCH(1,(MONTH(三跨两临近重点区段!$H:$H)=12)*(三跨两临近重点区段!$A:$A=D487),0))="已取消","已取消",INDEX(三跨两临近重点区段!$I:$I,MATCH(1,(MONTH(三跨两临近重点区段!$H:$H)=12)*(三跨两临近重点区段!$A:$A=D487)*(三跨两临近重点区段!$F:$F="现存区段"),0))),"")</f>
        <v/>
      </c>
      <c r="AH487" t="e">
        <f t="array" ref="AH487">INDEX(三跨两临近重点区段!$G:$G,MATCH(D487,三跨两临近重点区段!$A:$A,0))</f>
        <v>#N/A</v>
      </c>
    </row>
    <row r="488" ht="14.25" spans="1:34">
      <c r="A488" s="263" t="s">
        <v>119</v>
      </c>
      <c r="B488" s="264" t="s">
        <v>2695</v>
      </c>
      <c r="C488" s="263" t="s">
        <v>2876</v>
      </c>
      <c r="D488" s="263" t="s">
        <v>2877</v>
      </c>
      <c r="E488" s="265" t="s">
        <v>2115</v>
      </c>
      <c r="F488" s="264" t="s">
        <v>125</v>
      </c>
      <c r="G488" s="263" t="s">
        <v>2116</v>
      </c>
      <c r="H488" s="263" t="s">
        <v>1196</v>
      </c>
      <c r="I488" s="288"/>
      <c r="J488" s="196"/>
      <c r="K488" s="196"/>
      <c r="L488" s="196"/>
      <c r="M488" s="270"/>
      <c r="N488" s="270"/>
      <c r="O488" s="33"/>
      <c r="P488" s="107"/>
      <c r="Q488" s="279"/>
      <c r="R488" s="279"/>
      <c r="S488" s="278">
        <v>45454</v>
      </c>
      <c r="T488" s="279" t="s">
        <v>2117</v>
      </c>
      <c r="U488" s="268" t="str">
        <f t="array" ref="U488">IFERROR(IF(INDEX(三跨两临近重点区段!$F:$F,MATCH(1,(MONTH(三跨两临近重点区段!$H:$H)=7)*(三跨两临近重点区段!$A:$A=D488),0))="已取消","已取消",INDEX(三跨两临近重点区段!$H:$H,MATCH(1,(MONTH(三跨两临近重点区段!$H:$H)=7)*(三跨两临近重点区段!$A:$A=D488)*(三跨两临近重点区段!$F:$F="现存区段"),0))),"")</f>
        <v/>
      </c>
      <c r="V488" s="232" t="str">
        <f t="array" ref="V488">IFERROR(IF(INDEX(三跨两临近重点区段!$F:$F,MATCH(1,(MONTH(三跨两临近重点区段!$H:$H)=7)*(三跨两临近重点区段!$A:$A=D488),0))="已取消","已取消",INDEX(三跨两临近重点区段!$I:$I,MATCH(1,(MONTH(三跨两临近重点区段!$H:$H)=7)*(三跨两临近重点区段!$A:$A=D488)*(三跨两临近重点区段!$F:$F="现存区段"),0))),"")</f>
        <v/>
      </c>
      <c r="W488" s="268" t="str">
        <f t="array" ref="W488">IFERROR(IF(INDEX(三跨两临近重点区段!$F:$F,MATCH(1,(MONTH(三跨两临近重点区段!$H:$H)=8)*(三跨两临近重点区段!$A:$A=D488),0))="已取消","已取消",INDEX(三跨两临近重点区段!$H:$H,MATCH(1,(MONTH(三跨两临近重点区段!$H:$H)=8)*(三跨两临近重点区段!$A:$A=D488)*(三跨两临近重点区段!$F:$F="现存区段"),0))),"")</f>
        <v/>
      </c>
      <c r="X488" s="232" t="str">
        <f t="array" ref="X488">IFERROR(IF(INDEX(三跨两临近重点区段!$F:$F,MATCH(1,(MONTH(三跨两临近重点区段!$H:$H)=8)*(三跨两临近重点区段!$A:$A=D488),0))="已取消","已取消",INDEX(三跨两临近重点区段!$I:$I,MATCH(1,(MONTH(三跨两临近重点区段!$H:$H)=8)*(三跨两临近重点区段!$A:$A=D488)*(三跨两临近重点区段!$F:$F="现存区段"),0))),"")</f>
        <v/>
      </c>
      <c r="Y488" s="268" t="str">
        <f t="array" ref="Y488">IFERROR(IF(INDEX(三跨两临近重点区段!$F:$F,MATCH(1,(MONTH(三跨两临近重点区段!$H:$H)=9)*(三跨两临近重点区段!$A:$A=D488),0))="已取消","已取消",INDEX(三跨两临近重点区段!$H:$H,MATCH(1,(MONTH(三跨两临近重点区段!$H:$H)=9)*(三跨两临近重点区段!$A:$A=D488)*(三跨两临近重点区段!$F:$F="现存区段"),0))),"")</f>
        <v/>
      </c>
      <c r="Z488" s="232" t="str">
        <f t="array" ref="Z488">IFERROR(IF(INDEX(三跨两临近重点区段!$F:$F,MATCH(1,(MONTH(三跨两临近重点区段!$H:$H)=9)*(三跨两临近重点区段!$A:$A=D488),0))="已取消","已取消",INDEX(三跨两临近重点区段!$I:$I,MATCH(1,(MONTH(三跨两临近重点区段!$H:$H)=9)*(三跨两临近重点区段!$A:$A=D488)*(三跨两临近重点区段!$F:$F="现存区段"),0))),"")</f>
        <v/>
      </c>
      <c r="AA488" s="268" t="str">
        <f t="array" ref="AA488">IFERROR(IF(INDEX(三跨两临近重点区段!$F:$F,MATCH(1,(MONTH(三跨两临近重点区段!$H:$H)=10)*(三跨两临近重点区段!$A:$A=D488),0))="已取消","已取消",INDEX(三跨两临近重点区段!$H:$H,MATCH(1,(MONTH(三跨两临近重点区段!$H:$H)=10)*(三跨两临近重点区段!$A:$A=D488)*(三跨两临近重点区段!$F:$F="现存区段"),0))),"")</f>
        <v/>
      </c>
      <c r="AB488" s="72" t="str">
        <f t="array" ref="AB488">IFERROR(IF(INDEX(三跨两临近重点区段!$F:$F,MATCH(1,(MONTH(三跨两临近重点区段!$H:$H)=10)*(三跨两临近重点区段!$A:$A=D488),0))="已取消","已取消",INDEX(三跨两临近重点区段!$I:$I,MATCH(1,(MONTH(三跨两临近重点区段!$H:$H)=10)*(三跨两临近重点区段!$A:$A=D488)*(三跨两临近重点区段!$F:$F="现存区段"),0))),"")</f>
        <v/>
      </c>
      <c r="AC488" s="284" t="str">
        <f t="array" ref="AC488">IFERROR(IF(INDEX(三跨两临近重点区段!$F:$F,MATCH(1,(MONTH(三跨两临近重点区段!$H:$H)=11)*(三跨两临近重点区段!$A:$A=D488),0))="已取消","已取消",INDEX(三跨两临近重点区段!$H:$H,MATCH(1,(MONTH(三跨两临近重点区段!$H:$H)=11)*(三跨两临近重点区段!$A:$A=D488)*(三跨两临近重点区段!$F:$F="现存区段"),0))),"")</f>
        <v/>
      </c>
      <c r="AD488" s="72" t="str">
        <f t="array" ref="AD488">IFERROR(IF(INDEX(三跨两临近重点区段!$F:$F,MATCH(1,(MONTH(三跨两临近重点区段!$H:$H)=11)*(三跨两临近重点区段!$A:$A=D488),0))="已取消","已取消",INDEX(三跨两临近重点区段!$I:$I,MATCH(1,(MONTH(三跨两临近重点区段!$H:$H)=11)*(三跨两临近重点区段!$A:$A=D488)*(三跨两临近重点区段!$F:$F="现存区段"),0))),"")</f>
        <v/>
      </c>
      <c r="AE488" s="284" t="str">
        <f t="array" ref="AE488">IFERROR(IF(INDEX(三跨两临近重点区段!$F:$F,MATCH(1,(MONTH(三跨两临近重点区段!$H:$H)=12)*(三跨两临近重点区段!$A:$A=D488),0))="已取消","已取消",INDEX(三跨两临近重点区段!$H:$H,MATCH(1,(MONTH(三跨两临近重点区段!$H:$H)=12)*(三跨两临近重点区段!$A:$A=D488)*(三跨两临近重点区段!$F:$F="现存区段"),0))),"")</f>
        <v/>
      </c>
      <c r="AF488" s="72" t="str">
        <f t="array" ref="AF488">IFERROR(IF(INDEX(三跨两临近重点区段!$F:$F,MATCH(1,(MONTH(三跨两临近重点区段!$H:$H)=12)*(三跨两临近重点区段!$A:$A=D488),0))="已取消","已取消",INDEX(三跨两临近重点区段!$I:$I,MATCH(1,(MONTH(三跨两临近重点区段!$H:$H)=12)*(三跨两临近重点区段!$A:$A=D488)*(三跨两临近重点区段!$F:$F="现存区段"),0))),"")</f>
        <v/>
      </c>
      <c r="AH488" t="e">
        <f t="array" ref="AH488">INDEX(三跨两临近重点区段!$G:$G,MATCH(D488,三跨两临近重点区段!$A:$A,0))</f>
        <v>#N/A</v>
      </c>
    </row>
    <row r="489" ht="14.25" spans="1:34">
      <c r="A489" s="263" t="s">
        <v>150</v>
      </c>
      <c r="B489" s="264" t="s">
        <v>2710</v>
      </c>
      <c r="C489" s="263" t="s">
        <v>2302</v>
      </c>
      <c r="D489" s="263" t="s">
        <v>2878</v>
      </c>
      <c r="E489" s="265" t="s">
        <v>2115</v>
      </c>
      <c r="F489" s="264" t="s">
        <v>125</v>
      </c>
      <c r="G489" s="263" t="s">
        <v>2116</v>
      </c>
      <c r="H489" s="263" t="s">
        <v>1367</v>
      </c>
      <c r="I489" s="288"/>
      <c r="J489" s="196"/>
      <c r="K489" s="196"/>
      <c r="L489" s="196"/>
      <c r="M489" s="270"/>
      <c r="N489" s="270"/>
      <c r="O489" s="33"/>
      <c r="P489" s="107"/>
      <c r="Q489" s="279"/>
      <c r="R489" s="279"/>
      <c r="S489" s="278">
        <v>45447</v>
      </c>
      <c r="T489" s="279" t="s">
        <v>2117</v>
      </c>
      <c r="U489" s="268" t="str">
        <f t="array" ref="U489">IFERROR(IF(INDEX(三跨两临近重点区段!$F:$F,MATCH(1,(MONTH(三跨两临近重点区段!$H:$H)=7)*(三跨两临近重点区段!$A:$A=D489),0))="已取消","已取消",INDEX(三跨两临近重点区段!$H:$H,MATCH(1,(MONTH(三跨两临近重点区段!$H:$H)=7)*(三跨两临近重点区段!$A:$A=D489)*(三跨两临近重点区段!$F:$F="现存区段"),0))),"")</f>
        <v/>
      </c>
      <c r="V489" s="232" t="str">
        <f t="array" ref="V489">IFERROR(IF(INDEX(三跨两临近重点区段!$F:$F,MATCH(1,(MONTH(三跨两临近重点区段!$H:$H)=7)*(三跨两临近重点区段!$A:$A=D489),0))="已取消","已取消",INDEX(三跨两临近重点区段!$I:$I,MATCH(1,(MONTH(三跨两临近重点区段!$H:$H)=7)*(三跨两临近重点区段!$A:$A=D489)*(三跨两临近重点区段!$F:$F="现存区段"),0))),"")</f>
        <v/>
      </c>
      <c r="W489" s="268" t="str">
        <f t="array" ref="W489">IFERROR(IF(INDEX(三跨两临近重点区段!$F:$F,MATCH(1,(MONTH(三跨两临近重点区段!$H:$H)=8)*(三跨两临近重点区段!$A:$A=D489),0))="已取消","已取消",INDEX(三跨两临近重点区段!$H:$H,MATCH(1,(MONTH(三跨两临近重点区段!$H:$H)=8)*(三跨两临近重点区段!$A:$A=D489)*(三跨两临近重点区段!$F:$F="现存区段"),0))),"")</f>
        <v/>
      </c>
      <c r="X489" s="232" t="str">
        <f t="array" ref="X489">IFERROR(IF(INDEX(三跨两临近重点区段!$F:$F,MATCH(1,(MONTH(三跨两临近重点区段!$H:$H)=8)*(三跨两临近重点区段!$A:$A=D489),0))="已取消","已取消",INDEX(三跨两临近重点区段!$I:$I,MATCH(1,(MONTH(三跨两临近重点区段!$H:$H)=8)*(三跨两临近重点区段!$A:$A=D489)*(三跨两临近重点区段!$F:$F="现存区段"),0))),"")</f>
        <v/>
      </c>
      <c r="Y489" s="268" t="str">
        <f t="array" ref="Y489">IFERROR(IF(INDEX(三跨两临近重点区段!$F:$F,MATCH(1,(MONTH(三跨两临近重点区段!$H:$H)=9)*(三跨两临近重点区段!$A:$A=D489),0))="已取消","已取消",INDEX(三跨两临近重点区段!$H:$H,MATCH(1,(MONTH(三跨两临近重点区段!$H:$H)=9)*(三跨两临近重点区段!$A:$A=D489)*(三跨两临近重点区段!$F:$F="现存区段"),0))),"")</f>
        <v/>
      </c>
      <c r="Z489" s="232" t="str">
        <f t="array" ref="Z489">IFERROR(IF(INDEX(三跨两临近重点区段!$F:$F,MATCH(1,(MONTH(三跨两临近重点区段!$H:$H)=9)*(三跨两临近重点区段!$A:$A=D489),0))="已取消","已取消",INDEX(三跨两临近重点区段!$I:$I,MATCH(1,(MONTH(三跨两临近重点区段!$H:$H)=9)*(三跨两临近重点区段!$A:$A=D489)*(三跨两临近重点区段!$F:$F="现存区段"),0))),"")</f>
        <v/>
      </c>
      <c r="AA489" s="268" t="str">
        <f t="array" ref="AA489">IFERROR(IF(INDEX(三跨两临近重点区段!$F:$F,MATCH(1,(MONTH(三跨两临近重点区段!$H:$H)=10)*(三跨两临近重点区段!$A:$A=D489),0))="已取消","已取消",INDEX(三跨两临近重点区段!$H:$H,MATCH(1,(MONTH(三跨两临近重点区段!$H:$H)=10)*(三跨两临近重点区段!$A:$A=D489)*(三跨两临近重点区段!$F:$F="现存区段"),0))),"")</f>
        <v/>
      </c>
      <c r="AB489" s="72" t="str">
        <f t="array" ref="AB489">IFERROR(IF(INDEX(三跨两临近重点区段!$F:$F,MATCH(1,(MONTH(三跨两临近重点区段!$H:$H)=10)*(三跨两临近重点区段!$A:$A=D489),0))="已取消","已取消",INDEX(三跨两临近重点区段!$I:$I,MATCH(1,(MONTH(三跨两临近重点区段!$H:$H)=10)*(三跨两临近重点区段!$A:$A=D489)*(三跨两临近重点区段!$F:$F="现存区段"),0))),"")</f>
        <v/>
      </c>
      <c r="AC489" s="284" t="str">
        <f t="array" ref="AC489">IFERROR(IF(INDEX(三跨两临近重点区段!$F:$F,MATCH(1,(MONTH(三跨两临近重点区段!$H:$H)=11)*(三跨两临近重点区段!$A:$A=D489),0))="已取消","已取消",INDEX(三跨两临近重点区段!$H:$H,MATCH(1,(MONTH(三跨两临近重点区段!$H:$H)=11)*(三跨两临近重点区段!$A:$A=D489)*(三跨两临近重点区段!$F:$F="现存区段"),0))),"")</f>
        <v/>
      </c>
      <c r="AD489" s="72" t="str">
        <f t="array" ref="AD489">IFERROR(IF(INDEX(三跨两临近重点区段!$F:$F,MATCH(1,(MONTH(三跨两临近重点区段!$H:$H)=11)*(三跨两临近重点区段!$A:$A=D489),0))="已取消","已取消",INDEX(三跨两临近重点区段!$I:$I,MATCH(1,(MONTH(三跨两临近重点区段!$H:$H)=11)*(三跨两临近重点区段!$A:$A=D489)*(三跨两临近重点区段!$F:$F="现存区段"),0))),"")</f>
        <v/>
      </c>
      <c r="AE489" s="284" t="str">
        <f t="array" ref="AE489">IFERROR(IF(INDEX(三跨两临近重点区段!$F:$F,MATCH(1,(MONTH(三跨两临近重点区段!$H:$H)=12)*(三跨两临近重点区段!$A:$A=D489),0))="已取消","已取消",INDEX(三跨两临近重点区段!$H:$H,MATCH(1,(MONTH(三跨两临近重点区段!$H:$H)=12)*(三跨两临近重点区段!$A:$A=D489)*(三跨两临近重点区段!$F:$F="现存区段"),0))),"")</f>
        <v/>
      </c>
      <c r="AF489" s="72" t="str">
        <f t="array" ref="AF489">IFERROR(IF(INDEX(三跨两临近重点区段!$F:$F,MATCH(1,(MONTH(三跨两临近重点区段!$H:$H)=12)*(三跨两临近重点区段!$A:$A=D489),0))="已取消","已取消",INDEX(三跨两临近重点区段!$I:$I,MATCH(1,(MONTH(三跨两临近重点区段!$H:$H)=12)*(三跨两临近重点区段!$A:$A=D489)*(三跨两临近重点区段!$F:$F="现存区段"),0))),"")</f>
        <v/>
      </c>
      <c r="AH489" t="e">
        <f t="array" ref="AH489">INDEX(三跨两临近重点区段!$G:$G,MATCH(D489,三跨两临近重点区段!$A:$A,0))</f>
        <v>#N/A</v>
      </c>
    </row>
    <row r="490" ht="14.25" spans="1:34">
      <c r="A490" s="263" t="s">
        <v>150</v>
      </c>
      <c r="B490" s="264" t="s">
        <v>2710</v>
      </c>
      <c r="C490" s="263" t="s">
        <v>2431</v>
      </c>
      <c r="D490" s="263" t="s">
        <v>2879</v>
      </c>
      <c r="E490" s="265" t="s">
        <v>2115</v>
      </c>
      <c r="F490" s="264" t="s">
        <v>125</v>
      </c>
      <c r="G490" s="263" t="s">
        <v>2116</v>
      </c>
      <c r="H490" s="263" t="s">
        <v>1367</v>
      </c>
      <c r="I490" s="288"/>
      <c r="J490" s="196"/>
      <c r="K490" s="196"/>
      <c r="L490" s="196"/>
      <c r="M490" s="270"/>
      <c r="N490" s="270"/>
      <c r="O490" s="33"/>
      <c r="P490" s="107"/>
      <c r="Q490" s="279"/>
      <c r="R490" s="279"/>
      <c r="S490" s="278">
        <v>45457</v>
      </c>
      <c r="T490" s="279" t="s">
        <v>2117</v>
      </c>
      <c r="U490" s="268" t="str">
        <f t="array" ref="U490">IFERROR(IF(INDEX(三跨两临近重点区段!$F:$F,MATCH(1,(MONTH(三跨两临近重点区段!$H:$H)=7)*(三跨两临近重点区段!$A:$A=D490),0))="已取消","已取消",INDEX(三跨两临近重点区段!$H:$H,MATCH(1,(MONTH(三跨两临近重点区段!$H:$H)=7)*(三跨两临近重点区段!$A:$A=D490)*(三跨两临近重点区段!$F:$F="现存区段"),0))),"")</f>
        <v/>
      </c>
      <c r="V490" s="232" t="str">
        <f t="array" ref="V490">IFERROR(IF(INDEX(三跨两临近重点区段!$F:$F,MATCH(1,(MONTH(三跨两临近重点区段!$H:$H)=7)*(三跨两临近重点区段!$A:$A=D490),0))="已取消","已取消",INDEX(三跨两临近重点区段!$I:$I,MATCH(1,(MONTH(三跨两临近重点区段!$H:$H)=7)*(三跨两临近重点区段!$A:$A=D490)*(三跨两临近重点区段!$F:$F="现存区段"),0))),"")</f>
        <v/>
      </c>
      <c r="W490" s="268" t="str">
        <f t="array" ref="W490">IFERROR(IF(INDEX(三跨两临近重点区段!$F:$F,MATCH(1,(MONTH(三跨两临近重点区段!$H:$H)=8)*(三跨两临近重点区段!$A:$A=D490),0))="已取消","已取消",INDEX(三跨两临近重点区段!$H:$H,MATCH(1,(MONTH(三跨两临近重点区段!$H:$H)=8)*(三跨两临近重点区段!$A:$A=D490)*(三跨两临近重点区段!$F:$F="现存区段"),0))),"")</f>
        <v/>
      </c>
      <c r="X490" s="232" t="str">
        <f t="array" ref="X490">IFERROR(IF(INDEX(三跨两临近重点区段!$F:$F,MATCH(1,(MONTH(三跨两临近重点区段!$H:$H)=8)*(三跨两临近重点区段!$A:$A=D490),0))="已取消","已取消",INDEX(三跨两临近重点区段!$I:$I,MATCH(1,(MONTH(三跨两临近重点区段!$H:$H)=8)*(三跨两临近重点区段!$A:$A=D490)*(三跨两临近重点区段!$F:$F="现存区段"),0))),"")</f>
        <v/>
      </c>
      <c r="Y490" s="268" t="str">
        <f t="array" ref="Y490">IFERROR(IF(INDEX(三跨两临近重点区段!$F:$F,MATCH(1,(MONTH(三跨两临近重点区段!$H:$H)=9)*(三跨两临近重点区段!$A:$A=D490),0))="已取消","已取消",INDEX(三跨两临近重点区段!$H:$H,MATCH(1,(MONTH(三跨两临近重点区段!$H:$H)=9)*(三跨两临近重点区段!$A:$A=D490)*(三跨两临近重点区段!$F:$F="现存区段"),0))),"")</f>
        <v/>
      </c>
      <c r="Z490" s="232" t="str">
        <f t="array" ref="Z490">IFERROR(IF(INDEX(三跨两临近重点区段!$F:$F,MATCH(1,(MONTH(三跨两临近重点区段!$H:$H)=9)*(三跨两临近重点区段!$A:$A=D490),0))="已取消","已取消",INDEX(三跨两临近重点区段!$I:$I,MATCH(1,(MONTH(三跨两临近重点区段!$H:$H)=9)*(三跨两临近重点区段!$A:$A=D490)*(三跨两临近重点区段!$F:$F="现存区段"),0))),"")</f>
        <v/>
      </c>
      <c r="AA490" s="268" t="str">
        <f t="array" ref="AA490">IFERROR(IF(INDEX(三跨两临近重点区段!$F:$F,MATCH(1,(MONTH(三跨两临近重点区段!$H:$H)=10)*(三跨两临近重点区段!$A:$A=D490),0))="已取消","已取消",INDEX(三跨两临近重点区段!$H:$H,MATCH(1,(MONTH(三跨两临近重点区段!$H:$H)=10)*(三跨两临近重点区段!$A:$A=D490)*(三跨两临近重点区段!$F:$F="现存区段"),0))),"")</f>
        <v/>
      </c>
      <c r="AB490" s="72" t="str">
        <f t="array" ref="AB490">IFERROR(IF(INDEX(三跨两临近重点区段!$F:$F,MATCH(1,(MONTH(三跨两临近重点区段!$H:$H)=10)*(三跨两临近重点区段!$A:$A=D490),0))="已取消","已取消",INDEX(三跨两临近重点区段!$I:$I,MATCH(1,(MONTH(三跨两临近重点区段!$H:$H)=10)*(三跨两临近重点区段!$A:$A=D490)*(三跨两临近重点区段!$F:$F="现存区段"),0))),"")</f>
        <v/>
      </c>
      <c r="AC490" s="284" t="str">
        <f t="array" ref="AC490">IFERROR(IF(INDEX(三跨两临近重点区段!$F:$F,MATCH(1,(MONTH(三跨两临近重点区段!$H:$H)=11)*(三跨两临近重点区段!$A:$A=D490),0))="已取消","已取消",INDEX(三跨两临近重点区段!$H:$H,MATCH(1,(MONTH(三跨两临近重点区段!$H:$H)=11)*(三跨两临近重点区段!$A:$A=D490)*(三跨两临近重点区段!$F:$F="现存区段"),0))),"")</f>
        <v/>
      </c>
      <c r="AD490" s="72" t="str">
        <f t="array" ref="AD490">IFERROR(IF(INDEX(三跨两临近重点区段!$F:$F,MATCH(1,(MONTH(三跨两临近重点区段!$H:$H)=11)*(三跨两临近重点区段!$A:$A=D490),0))="已取消","已取消",INDEX(三跨两临近重点区段!$I:$I,MATCH(1,(MONTH(三跨两临近重点区段!$H:$H)=11)*(三跨两临近重点区段!$A:$A=D490)*(三跨两临近重点区段!$F:$F="现存区段"),0))),"")</f>
        <v/>
      </c>
      <c r="AE490" s="284" t="str">
        <f t="array" ref="AE490">IFERROR(IF(INDEX(三跨两临近重点区段!$F:$F,MATCH(1,(MONTH(三跨两临近重点区段!$H:$H)=12)*(三跨两临近重点区段!$A:$A=D490),0))="已取消","已取消",INDEX(三跨两临近重点区段!$H:$H,MATCH(1,(MONTH(三跨两临近重点区段!$H:$H)=12)*(三跨两临近重点区段!$A:$A=D490)*(三跨两临近重点区段!$F:$F="现存区段"),0))),"")</f>
        <v/>
      </c>
      <c r="AF490" s="72" t="str">
        <f t="array" ref="AF490">IFERROR(IF(INDEX(三跨两临近重点区段!$F:$F,MATCH(1,(MONTH(三跨两临近重点区段!$H:$H)=12)*(三跨两临近重点区段!$A:$A=D490),0))="已取消","已取消",INDEX(三跨两临近重点区段!$I:$I,MATCH(1,(MONTH(三跨两临近重点区段!$H:$H)=12)*(三跨两临近重点区段!$A:$A=D490)*(三跨两临近重点区段!$F:$F="现存区段"),0))),"")</f>
        <v/>
      </c>
      <c r="AH490" t="e">
        <f t="array" ref="AH490">INDEX(三跨两临近重点区段!$G:$G,MATCH(D490,三跨两临近重点区段!$A:$A,0))</f>
        <v>#N/A</v>
      </c>
    </row>
    <row r="491" ht="14.25" spans="1:34">
      <c r="A491" s="263" t="s">
        <v>150</v>
      </c>
      <c r="B491" s="264" t="s">
        <v>2710</v>
      </c>
      <c r="C491" s="263" t="s">
        <v>2243</v>
      </c>
      <c r="D491" s="263" t="s">
        <v>2880</v>
      </c>
      <c r="E491" s="265" t="s">
        <v>2115</v>
      </c>
      <c r="F491" s="264" t="s">
        <v>125</v>
      </c>
      <c r="G491" s="263" t="s">
        <v>2116</v>
      </c>
      <c r="H491" s="263" t="s">
        <v>1367</v>
      </c>
      <c r="I491" s="288"/>
      <c r="J491" s="196"/>
      <c r="K491" s="196"/>
      <c r="L491" s="196"/>
      <c r="M491" s="270"/>
      <c r="N491" s="270"/>
      <c r="O491" s="33"/>
      <c r="P491" s="107"/>
      <c r="Q491" s="279"/>
      <c r="R491" s="279"/>
      <c r="S491" s="278">
        <v>45447</v>
      </c>
      <c r="T491" s="279" t="s">
        <v>2117</v>
      </c>
      <c r="U491" s="268" t="str">
        <f t="array" ref="U491">IFERROR(IF(INDEX(三跨两临近重点区段!$F:$F,MATCH(1,(MONTH(三跨两临近重点区段!$H:$H)=7)*(三跨两临近重点区段!$A:$A=D491),0))="已取消","已取消",INDEX(三跨两临近重点区段!$H:$H,MATCH(1,(MONTH(三跨两临近重点区段!$H:$H)=7)*(三跨两临近重点区段!$A:$A=D491)*(三跨两临近重点区段!$F:$F="现存区段"),0))),"")</f>
        <v/>
      </c>
      <c r="V491" s="232" t="str">
        <f t="array" ref="V491">IFERROR(IF(INDEX(三跨两临近重点区段!$F:$F,MATCH(1,(MONTH(三跨两临近重点区段!$H:$H)=7)*(三跨两临近重点区段!$A:$A=D491),0))="已取消","已取消",INDEX(三跨两临近重点区段!$I:$I,MATCH(1,(MONTH(三跨两临近重点区段!$H:$H)=7)*(三跨两临近重点区段!$A:$A=D491)*(三跨两临近重点区段!$F:$F="现存区段"),0))),"")</f>
        <v/>
      </c>
      <c r="W491" s="268" t="str">
        <f t="array" ref="W491">IFERROR(IF(INDEX(三跨两临近重点区段!$F:$F,MATCH(1,(MONTH(三跨两临近重点区段!$H:$H)=8)*(三跨两临近重点区段!$A:$A=D491),0))="已取消","已取消",INDEX(三跨两临近重点区段!$H:$H,MATCH(1,(MONTH(三跨两临近重点区段!$H:$H)=8)*(三跨两临近重点区段!$A:$A=D491)*(三跨两临近重点区段!$F:$F="现存区段"),0))),"")</f>
        <v/>
      </c>
      <c r="X491" s="232" t="str">
        <f t="array" ref="X491">IFERROR(IF(INDEX(三跨两临近重点区段!$F:$F,MATCH(1,(MONTH(三跨两临近重点区段!$H:$H)=8)*(三跨两临近重点区段!$A:$A=D491),0))="已取消","已取消",INDEX(三跨两临近重点区段!$I:$I,MATCH(1,(MONTH(三跨两临近重点区段!$H:$H)=8)*(三跨两临近重点区段!$A:$A=D491)*(三跨两临近重点区段!$F:$F="现存区段"),0))),"")</f>
        <v/>
      </c>
      <c r="Y491" s="268" t="str">
        <f t="array" ref="Y491">IFERROR(IF(INDEX(三跨两临近重点区段!$F:$F,MATCH(1,(MONTH(三跨两临近重点区段!$H:$H)=9)*(三跨两临近重点区段!$A:$A=D491),0))="已取消","已取消",INDEX(三跨两临近重点区段!$H:$H,MATCH(1,(MONTH(三跨两临近重点区段!$H:$H)=9)*(三跨两临近重点区段!$A:$A=D491)*(三跨两临近重点区段!$F:$F="现存区段"),0))),"")</f>
        <v/>
      </c>
      <c r="Z491" s="232" t="str">
        <f t="array" ref="Z491">IFERROR(IF(INDEX(三跨两临近重点区段!$F:$F,MATCH(1,(MONTH(三跨两临近重点区段!$H:$H)=9)*(三跨两临近重点区段!$A:$A=D491),0))="已取消","已取消",INDEX(三跨两临近重点区段!$I:$I,MATCH(1,(MONTH(三跨两临近重点区段!$H:$H)=9)*(三跨两临近重点区段!$A:$A=D491)*(三跨两临近重点区段!$F:$F="现存区段"),0))),"")</f>
        <v/>
      </c>
      <c r="AA491" s="268" t="str">
        <f t="array" ref="AA491">IFERROR(IF(INDEX(三跨两临近重点区段!$F:$F,MATCH(1,(MONTH(三跨两临近重点区段!$H:$H)=10)*(三跨两临近重点区段!$A:$A=D491),0))="已取消","已取消",INDEX(三跨两临近重点区段!$H:$H,MATCH(1,(MONTH(三跨两临近重点区段!$H:$H)=10)*(三跨两临近重点区段!$A:$A=D491)*(三跨两临近重点区段!$F:$F="现存区段"),0))),"")</f>
        <v/>
      </c>
      <c r="AB491" s="72" t="str">
        <f t="array" ref="AB491">IFERROR(IF(INDEX(三跨两临近重点区段!$F:$F,MATCH(1,(MONTH(三跨两临近重点区段!$H:$H)=10)*(三跨两临近重点区段!$A:$A=D491),0))="已取消","已取消",INDEX(三跨两临近重点区段!$I:$I,MATCH(1,(MONTH(三跨两临近重点区段!$H:$H)=10)*(三跨两临近重点区段!$A:$A=D491)*(三跨两临近重点区段!$F:$F="现存区段"),0))),"")</f>
        <v/>
      </c>
      <c r="AC491" s="284" t="str">
        <f t="array" ref="AC491">IFERROR(IF(INDEX(三跨两临近重点区段!$F:$F,MATCH(1,(MONTH(三跨两临近重点区段!$H:$H)=11)*(三跨两临近重点区段!$A:$A=D491),0))="已取消","已取消",INDEX(三跨两临近重点区段!$H:$H,MATCH(1,(MONTH(三跨两临近重点区段!$H:$H)=11)*(三跨两临近重点区段!$A:$A=D491)*(三跨两临近重点区段!$F:$F="现存区段"),0))),"")</f>
        <v/>
      </c>
      <c r="AD491" s="72" t="str">
        <f t="array" ref="AD491">IFERROR(IF(INDEX(三跨两临近重点区段!$F:$F,MATCH(1,(MONTH(三跨两临近重点区段!$H:$H)=11)*(三跨两临近重点区段!$A:$A=D491),0))="已取消","已取消",INDEX(三跨两临近重点区段!$I:$I,MATCH(1,(MONTH(三跨两临近重点区段!$H:$H)=11)*(三跨两临近重点区段!$A:$A=D491)*(三跨两临近重点区段!$F:$F="现存区段"),0))),"")</f>
        <v/>
      </c>
      <c r="AE491" s="284" t="str">
        <f t="array" ref="AE491">IFERROR(IF(INDEX(三跨两临近重点区段!$F:$F,MATCH(1,(MONTH(三跨两临近重点区段!$H:$H)=12)*(三跨两临近重点区段!$A:$A=D491),0))="已取消","已取消",INDEX(三跨两临近重点区段!$H:$H,MATCH(1,(MONTH(三跨两临近重点区段!$H:$H)=12)*(三跨两临近重点区段!$A:$A=D491)*(三跨两临近重点区段!$F:$F="现存区段"),0))),"")</f>
        <v/>
      </c>
      <c r="AF491" s="72" t="str">
        <f t="array" ref="AF491">IFERROR(IF(INDEX(三跨两临近重点区段!$F:$F,MATCH(1,(MONTH(三跨两临近重点区段!$H:$H)=12)*(三跨两临近重点区段!$A:$A=D491),0))="已取消","已取消",INDEX(三跨两临近重点区段!$I:$I,MATCH(1,(MONTH(三跨两临近重点区段!$H:$H)=12)*(三跨两临近重点区段!$A:$A=D491)*(三跨两临近重点区段!$F:$F="现存区段"),0))),"")</f>
        <v/>
      </c>
      <c r="AH491" t="e">
        <f t="array" ref="AH491">INDEX(三跨两临近重点区段!$G:$G,MATCH(D491,三跨两临近重点区段!$A:$A,0))</f>
        <v>#N/A</v>
      </c>
    </row>
    <row r="492" ht="14.25" spans="1:34">
      <c r="A492" s="263" t="s">
        <v>150</v>
      </c>
      <c r="B492" s="264" t="s">
        <v>2881</v>
      </c>
      <c r="C492" s="263" t="s">
        <v>2431</v>
      </c>
      <c r="D492" s="263" t="s">
        <v>2882</v>
      </c>
      <c r="E492" s="265" t="s">
        <v>2115</v>
      </c>
      <c r="F492" s="264" t="s">
        <v>125</v>
      </c>
      <c r="G492" s="263" t="s">
        <v>2116</v>
      </c>
      <c r="H492" s="263" t="s">
        <v>1342</v>
      </c>
      <c r="I492" s="288"/>
      <c r="J492" s="196"/>
      <c r="K492" s="196"/>
      <c r="L492" s="196"/>
      <c r="M492" s="270"/>
      <c r="N492" s="270"/>
      <c r="O492" s="33"/>
      <c r="P492" s="107"/>
      <c r="Q492" s="279"/>
      <c r="R492" s="279"/>
      <c r="S492" s="278">
        <v>45457</v>
      </c>
      <c r="T492" s="279" t="s">
        <v>2117</v>
      </c>
      <c r="U492" s="268" t="str">
        <f t="array" ref="U492">IFERROR(IF(INDEX(三跨两临近重点区段!$F:$F,MATCH(1,(MONTH(三跨两临近重点区段!$H:$H)=7)*(三跨两临近重点区段!$A:$A=D492),0))="已取消","已取消",INDEX(三跨两临近重点区段!$H:$H,MATCH(1,(MONTH(三跨两临近重点区段!$H:$H)=7)*(三跨两临近重点区段!$A:$A=D492)*(三跨两临近重点区段!$F:$F="现存区段"),0))),"")</f>
        <v/>
      </c>
      <c r="V492" s="232" t="str">
        <f t="array" ref="V492">IFERROR(IF(INDEX(三跨两临近重点区段!$F:$F,MATCH(1,(MONTH(三跨两临近重点区段!$H:$H)=7)*(三跨两临近重点区段!$A:$A=D492),0))="已取消","已取消",INDEX(三跨两临近重点区段!$I:$I,MATCH(1,(MONTH(三跨两临近重点区段!$H:$H)=7)*(三跨两临近重点区段!$A:$A=D492)*(三跨两临近重点区段!$F:$F="现存区段"),0))),"")</f>
        <v/>
      </c>
      <c r="W492" s="268" t="str">
        <f t="array" ref="W492">IFERROR(IF(INDEX(三跨两临近重点区段!$F:$F,MATCH(1,(MONTH(三跨两临近重点区段!$H:$H)=8)*(三跨两临近重点区段!$A:$A=D492),0))="已取消","已取消",INDEX(三跨两临近重点区段!$H:$H,MATCH(1,(MONTH(三跨两临近重点区段!$H:$H)=8)*(三跨两临近重点区段!$A:$A=D492)*(三跨两临近重点区段!$F:$F="现存区段"),0))),"")</f>
        <v/>
      </c>
      <c r="X492" s="232" t="str">
        <f t="array" ref="X492">IFERROR(IF(INDEX(三跨两临近重点区段!$F:$F,MATCH(1,(MONTH(三跨两临近重点区段!$H:$H)=8)*(三跨两临近重点区段!$A:$A=D492),0))="已取消","已取消",INDEX(三跨两临近重点区段!$I:$I,MATCH(1,(MONTH(三跨两临近重点区段!$H:$H)=8)*(三跨两临近重点区段!$A:$A=D492)*(三跨两临近重点区段!$F:$F="现存区段"),0))),"")</f>
        <v/>
      </c>
      <c r="Y492" s="268" t="str">
        <f t="array" ref="Y492">IFERROR(IF(INDEX(三跨两临近重点区段!$F:$F,MATCH(1,(MONTH(三跨两临近重点区段!$H:$H)=9)*(三跨两临近重点区段!$A:$A=D492),0))="已取消","已取消",INDEX(三跨两临近重点区段!$H:$H,MATCH(1,(MONTH(三跨两临近重点区段!$H:$H)=9)*(三跨两临近重点区段!$A:$A=D492)*(三跨两临近重点区段!$F:$F="现存区段"),0))),"")</f>
        <v/>
      </c>
      <c r="Z492" s="232" t="str">
        <f t="array" ref="Z492">IFERROR(IF(INDEX(三跨两临近重点区段!$F:$F,MATCH(1,(MONTH(三跨两临近重点区段!$H:$H)=9)*(三跨两临近重点区段!$A:$A=D492),0))="已取消","已取消",INDEX(三跨两临近重点区段!$I:$I,MATCH(1,(MONTH(三跨两临近重点区段!$H:$H)=9)*(三跨两临近重点区段!$A:$A=D492)*(三跨两临近重点区段!$F:$F="现存区段"),0))),"")</f>
        <v/>
      </c>
      <c r="AA492" s="268" t="str">
        <f t="array" ref="AA492">IFERROR(IF(INDEX(三跨两临近重点区段!$F:$F,MATCH(1,(MONTH(三跨两临近重点区段!$H:$H)=10)*(三跨两临近重点区段!$A:$A=D492),0))="已取消","已取消",INDEX(三跨两临近重点区段!$H:$H,MATCH(1,(MONTH(三跨两临近重点区段!$H:$H)=10)*(三跨两临近重点区段!$A:$A=D492)*(三跨两临近重点区段!$F:$F="现存区段"),0))),"")</f>
        <v/>
      </c>
      <c r="AB492" s="72" t="str">
        <f t="array" ref="AB492">IFERROR(IF(INDEX(三跨两临近重点区段!$F:$F,MATCH(1,(MONTH(三跨两临近重点区段!$H:$H)=10)*(三跨两临近重点区段!$A:$A=D492),0))="已取消","已取消",INDEX(三跨两临近重点区段!$I:$I,MATCH(1,(MONTH(三跨两临近重点区段!$H:$H)=10)*(三跨两临近重点区段!$A:$A=D492)*(三跨两临近重点区段!$F:$F="现存区段"),0))),"")</f>
        <v/>
      </c>
      <c r="AC492" s="284" t="str">
        <f t="array" ref="AC492">IFERROR(IF(INDEX(三跨两临近重点区段!$F:$F,MATCH(1,(MONTH(三跨两临近重点区段!$H:$H)=11)*(三跨两临近重点区段!$A:$A=D492),0))="已取消","已取消",INDEX(三跨两临近重点区段!$H:$H,MATCH(1,(MONTH(三跨两临近重点区段!$H:$H)=11)*(三跨两临近重点区段!$A:$A=D492)*(三跨两临近重点区段!$F:$F="现存区段"),0))),"")</f>
        <v/>
      </c>
      <c r="AD492" s="72" t="str">
        <f t="array" ref="AD492">IFERROR(IF(INDEX(三跨两临近重点区段!$F:$F,MATCH(1,(MONTH(三跨两临近重点区段!$H:$H)=11)*(三跨两临近重点区段!$A:$A=D492),0))="已取消","已取消",INDEX(三跨两临近重点区段!$I:$I,MATCH(1,(MONTH(三跨两临近重点区段!$H:$H)=11)*(三跨两临近重点区段!$A:$A=D492)*(三跨两临近重点区段!$F:$F="现存区段"),0))),"")</f>
        <v/>
      </c>
      <c r="AE492" s="284" t="str">
        <f t="array" ref="AE492">IFERROR(IF(INDEX(三跨两临近重点区段!$F:$F,MATCH(1,(MONTH(三跨两临近重点区段!$H:$H)=12)*(三跨两临近重点区段!$A:$A=D492),0))="已取消","已取消",INDEX(三跨两临近重点区段!$H:$H,MATCH(1,(MONTH(三跨两临近重点区段!$H:$H)=12)*(三跨两临近重点区段!$A:$A=D492)*(三跨两临近重点区段!$F:$F="现存区段"),0))),"")</f>
        <v/>
      </c>
      <c r="AF492" s="72" t="str">
        <f t="array" ref="AF492">IFERROR(IF(INDEX(三跨两临近重点区段!$F:$F,MATCH(1,(MONTH(三跨两临近重点区段!$H:$H)=12)*(三跨两临近重点区段!$A:$A=D492),0))="已取消","已取消",INDEX(三跨两临近重点区段!$I:$I,MATCH(1,(MONTH(三跨两临近重点区段!$H:$H)=12)*(三跨两临近重点区段!$A:$A=D492)*(三跨两临近重点区段!$F:$F="现存区段"),0))),"")</f>
        <v/>
      </c>
      <c r="AH492" t="e">
        <f t="array" ref="AH492">INDEX(三跨两临近重点区段!$G:$G,MATCH(D492,三跨两临近重点区段!$A:$A,0))</f>
        <v>#N/A</v>
      </c>
    </row>
    <row r="493" ht="14.25" spans="1:34">
      <c r="A493" s="263" t="s">
        <v>150</v>
      </c>
      <c r="B493" s="264" t="s">
        <v>2883</v>
      </c>
      <c r="C493" s="263" t="s">
        <v>2756</v>
      </c>
      <c r="D493" s="263" t="s">
        <v>2884</v>
      </c>
      <c r="E493" s="265" t="s">
        <v>2115</v>
      </c>
      <c r="F493" s="264" t="s">
        <v>125</v>
      </c>
      <c r="G493" s="263" t="s">
        <v>2116</v>
      </c>
      <c r="H493" s="263" t="s">
        <v>1255</v>
      </c>
      <c r="I493" s="288"/>
      <c r="J493" s="196"/>
      <c r="K493" s="196"/>
      <c r="L493" s="196"/>
      <c r="M493" s="270"/>
      <c r="N493" s="270"/>
      <c r="O493" s="33"/>
      <c r="P493" s="107"/>
      <c r="Q493" s="279"/>
      <c r="R493" s="279"/>
      <c r="S493" s="278">
        <v>45457</v>
      </c>
      <c r="T493" s="279" t="s">
        <v>2117</v>
      </c>
      <c r="U493" s="268" t="str">
        <f t="array" ref="U493">IFERROR(IF(INDEX(三跨两临近重点区段!$F:$F,MATCH(1,(MONTH(三跨两临近重点区段!$H:$H)=7)*(三跨两临近重点区段!$A:$A=D493),0))="已取消","已取消",INDEX(三跨两临近重点区段!$H:$H,MATCH(1,(MONTH(三跨两临近重点区段!$H:$H)=7)*(三跨两临近重点区段!$A:$A=D493)*(三跨两临近重点区段!$F:$F="现存区段"),0))),"")</f>
        <v/>
      </c>
      <c r="V493" s="232" t="str">
        <f t="array" ref="V493">IFERROR(IF(INDEX(三跨两临近重点区段!$F:$F,MATCH(1,(MONTH(三跨两临近重点区段!$H:$H)=7)*(三跨两临近重点区段!$A:$A=D493),0))="已取消","已取消",INDEX(三跨两临近重点区段!$I:$I,MATCH(1,(MONTH(三跨两临近重点区段!$H:$H)=7)*(三跨两临近重点区段!$A:$A=D493)*(三跨两临近重点区段!$F:$F="现存区段"),0))),"")</f>
        <v/>
      </c>
      <c r="W493" s="268" t="str">
        <f t="array" ref="W493">IFERROR(IF(INDEX(三跨两临近重点区段!$F:$F,MATCH(1,(MONTH(三跨两临近重点区段!$H:$H)=8)*(三跨两临近重点区段!$A:$A=D493),0))="已取消","已取消",INDEX(三跨两临近重点区段!$H:$H,MATCH(1,(MONTH(三跨两临近重点区段!$H:$H)=8)*(三跨两临近重点区段!$A:$A=D493)*(三跨两临近重点区段!$F:$F="现存区段"),0))),"")</f>
        <v/>
      </c>
      <c r="X493" s="232" t="str">
        <f t="array" ref="X493">IFERROR(IF(INDEX(三跨两临近重点区段!$F:$F,MATCH(1,(MONTH(三跨两临近重点区段!$H:$H)=8)*(三跨两临近重点区段!$A:$A=D493),0))="已取消","已取消",INDEX(三跨两临近重点区段!$I:$I,MATCH(1,(MONTH(三跨两临近重点区段!$H:$H)=8)*(三跨两临近重点区段!$A:$A=D493)*(三跨两临近重点区段!$F:$F="现存区段"),0))),"")</f>
        <v/>
      </c>
      <c r="Y493" s="268" t="str">
        <f t="array" ref="Y493">IFERROR(IF(INDEX(三跨两临近重点区段!$F:$F,MATCH(1,(MONTH(三跨两临近重点区段!$H:$H)=9)*(三跨两临近重点区段!$A:$A=D493),0))="已取消","已取消",INDEX(三跨两临近重点区段!$H:$H,MATCH(1,(MONTH(三跨两临近重点区段!$H:$H)=9)*(三跨两临近重点区段!$A:$A=D493)*(三跨两临近重点区段!$F:$F="现存区段"),0))),"")</f>
        <v/>
      </c>
      <c r="Z493" s="232" t="str">
        <f t="array" ref="Z493">IFERROR(IF(INDEX(三跨两临近重点区段!$F:$F,MATCH(1,(MONTH(三跨两临近重点区段!$H:$H)=9)*(三跨两临近重点区段!$A:$A=D493),0))="已取消","已取消",INDEX(三跨两临近重点区段!$I:$I,MATCH(1,(MONTH(三跨两临近重点区段!$H:$H)=9)*(三跨两临近重点区段!$A:$A=D493)*(三跨两临近重点区段!$F:$F="现存区段"),0))),"")</f>
        <v/>
      </c>
      <c r="AA493" s="268" t="str">
        <f t="array" ref="AA493">IFERROR(IF(INDEX(三跨两临近重点区段!$F:$F,MATCH(1,(MONTH(三跨两临近重点区段!$H:$H)=10)*(三跨两临近重点区段!$A:$A=D493),0))="已取消","已取消",INDEX(三跨两临近重点区段!$H:$H,MATCH(1,(MONTH(三跨两临近重点区段!$H:$H)=10)*(三跨两临近重点区段!$A:$A=D493)*(三跨两临近重点区段!$F:$F="现存区段"),0))),"")</f>
        <v/>
      </c>
      <c r="AB493" s="72" t="str">
        <f t="array" ref="AB493">IFERROR(IF(INDEX(三跨两临近重点区段!$F:$F,MATCH(1,(MONTH(三跨两临近重点区段!$H:$H)=10)*(三跨两临近重点区段!$A:$A=D493),0))="已取消","已取消",INDEX(三跨两临近重点区段!$I:$I,MATCH(1,(MONTH(三跨两临近重点区段!$H:$H)=10)*(三跨两临近重点区段!$A:$A=D493)*(三跨两临近重点区段!$F:$F="现存区段"),0))),"")</f>
        <v/>
      </c>
      <c r="AC493" s="284" t="str">
        <f t="array" ref="AC493">IFERROR(IF(INDEX(三跨两临近重点区段!$F:$F,MATCH(1,(MONTH(三跨两临近重点区段!$H:$H)=11)*(三跨两临近重点区段!$A:$A=D493),0))="已取消","已取消",INDEX(三跨两临近重点区段!$H:$H,MATCH(1,(MONTH(三跨两临近重点区段!$H:$H)=11)*(三跨两临近重点区段!$A:$A=D493)*(三跨两临近重点区段!$F:$F="现存区段"),0))),"")</f>
        <v/>
      </c>
      <c r="AD493" s="72" t="str">
        <f t="array" ref="AD493">IFERROR(IF(INDEX(三跨两临近重点区段!$F:$F,MATCH(1,(MONTH(三跨两临近重点区段!$H:$H)=11)*(三跨两临近重点区段!$A:$A=D493),0))="已取消","已取消",INDEX(三跨两临近重点区段!$I:$I,MATCH(1,(MONTH(三跨两临近重点区段!$H:$H)=11)*(三跨两临近重点区段!$A:$A=D493)*(三跨两临近重点区段!$F:$F="现存区段"),0))),"")</f>
        <v/>
      </c>
      <c r="AE493" s="284" t="str">
        <f t="array" ref="AE493">IFERROR(IF(INDEX(三跨两临近重点区段!$F:$F,MATCH(1,(MONTH(三跨两临近重点区段!$H:$H)=12)*(三跨两临近重点区段!$A:$A=D493),0))="已取消","已取消",INDEX(三跨两临近重点区段!$H:$H,MATCH(1,(MONTH(三跨两临近重点区段!$H:$H)=12)*(三跨两临近重点区段!$A:$A=D493)*(三跨两临近重点区段!$F:$F="现存区段"),0))),"")</f>
        <v/>
      </c>
      <c r="AF493" s="72" t="str">
        <f t="array" ref="AF493">IFERROR(IF(INDEX(三跨两临近重点区段!$F:$F,MATCH(1,(MONTH(三跨两临近重点区段!$H:$H)=12)*(三跨两临近重点区段!$A:$A=D493),0))="已取消","已取消",INDEX(三跨两临近重点区段!$I:$I,MATCH(1,(MONTH(三跨两临近重点区段!$H:$H)=12)*(三跨两临近重点区段!$A:$A=D493)*(三跨两临近重点区段!$F:$F="现存区段"),0))),"")</f>
        <v/>
      </c>
      <c r="AH493" t="e">
        <f t="array" ref="AH493">INDEX(三跨两临近重点区段!$G:$G,MATCH(D493,三跨两临近重点区段!$A:$A,0))</f>
        <v>#N/A</v>
      </c>
    </row>
    <row r="494" ht="14.25" spans="1:34">
      <c r="A494" s="263" t="s">
        <v>150</v>
      </c>
      <c r="B494" s="264" t="s">
        <v>2715</v>
      </c>
      <c r="C494" s="263" t="s">
        <v>2773</v>
      </c>
      <c r="D494" s="263" t="s">
        <v>2885</v>
      </c>
      <c r="E494" s="265" t="s">
        <v>2115</v>
      </c>
      <c r="F494" s="264" t="s">
        <v>125</v>
      </c>
      <c r="G494" s="263" t="s">
        <v>2116</v>
      </c>
      <c r="H494" s="263" t="s">
        <v>2717</v>
      </c>
      <c r="I494" s="288"/>
      <c r="J494" s="196"/>
      <c r="K494" s="196"/>
      <c r="L494" s="196"/>
      <c r="M494" s="270"/>
      <c r="N494" s="270"/>
      <c r="O494" s="33"/>
      <c r="P494" s="107"/>
      <c r="Q494" s="279"/>
      <c r="R494" s="279"/>
      <c r="S494" s="278">
        <v>45448</v>
      </c>
      <c r="T494" s="279" t="s">
        <v>2117</v>
      </c>
      <c r="U494" s="268" t="str">
        <f t="array" ref="U494">IFERROR(IF(INDEX(三跨两临近重点区段!$F:$F,MATCH(1,(MONTH(三跨两临近重点区段!$H:$H)=7)*(三跨两临近重点区段!$A:$A=D494),0))="已取消","已取消",INDEX(三跨两临近重点区段!$H:$H,MATCH(1,(MONTH(三跨两临近重点区段!$H:$H)=7)*(三跨两临近重点区段!$A:$A=D494)*(三跨两临近重点区段!$F:$F="现存区段"),0))),"")</f>
        <v/>
      </c>
      <c r="V494" s="232" t="str">
        <f t="array" ref="V494">IFERROR(IF(INDEX(三跨两临近重点区段!$F:$F,MATCH(1,(MONTH(三跨两临近重点区段!$H:$H)=7)*(三跨两临近重点区段!$A:$A=D494),0))="已取消","已取消",INDEX(三跨两临近重点区段!$I:$I,MATCH(1,(MONTH(三跨两临近重点区段!$H:$H)=7)*(三跨两临近重点区段!$A:$A=D494)*(三跨两临近重点区段!$F:$F="现存区段"),0))),"")</f>
        <v/>
      </c>
      <c r="W494" s="268" t="str">
        <f t="array" ref="W494">IFERROR(IF(INDEX(三跨两临近重点区段!$F:$F,MATCH(1,(MONTH(三跨两临近重点区段!$H:$H)=8)*(三跨两临近重点区段!$A:$A=D494),0))="已取消","已取消",INDEX(三跨两临近重点区段!$H:$H,MATCH(1,(MONTH(三跨两临近重点区段!$H:$H)=8)*(三跨两临近重点区段!$A:$A=D494)*(三跨两临近重点区段!$F:$F="现存区段"),0))),"")</f>
        <v/>
      </c>
      <c r="X494" s="232" t="str">
        <f t="array" ref="X494">IFERROR(IF(INDEX(三跨两临近重点区段!$F:$F,MATCH(1,(MONTH(三跨两临近重点区段!$H:$H)=8)*(三跨两临近重点区段!$A:$A=D494),0))="已取消","已取消",INDEX(三跨两临近重点区段!$I:$I,MATCH(1,(MONTH(三跨两临近重点区段!$H:$H)=8)*(三跨两临近重点区段!$A:$A=D494)*(三跨两临近重点区段!$F:$F="现存区段"),0))),"")</f>
        <v/>
      </c>
      <c r="Y494" s="268" t="str">
        <f t="array" ref="Y494">IFERROR(IF(INDEX(三跨两临近重点区段!$F:$F,MATCH(1,(MONTH(三跨两临近重点区段!$H:$H)=9)*(三跨两临近重点区段!$A:$A=D494),0))="已取消","已取消",INDEX(三跨两临近重点区段!$H:$H,MATCH(1,(MONTH(三跨两临近重点区段!$H:$H)=9)*(三跨两临近重点区段!$A:$A=D494)*(三跨两临近重点区段!$F:$F="现存区段"),0))),"")</f>
        <v/>
      </c>
      <c r="Z494" s="232" t="str">
        <f t="array" ref="Z494">IFERROR(IF(INDEX(三跨两临近重点区段!$F:$F,MATCH(1,(MONTH(三跨两临近重点区段!$H:$H)=9)*(三跨两临近重点区段!$A:$A=D494),0))="已取消","已取消",INDEX(三跨两临近重点区段!$I:$I,MATCH(1,(MONTH(三跨两临近重点区段!$H:$H)=9)*(三跨两临近重点区段!$A:$A=D494)*(三跨两临近重点区段!$F:$F="现存区段"),0))),"")</f>
        <v/>
      </c>
      <c r="AA494" s="268" t="str">
        <f t="array" ref="AA494">IFERROR(IF(INDEX(三跨两临近重点区段!$F:$F,MATCH(1,(MONTH(三跨两临近重点区段!$H:$H)=10)*(三跨两临近重点区段!$A:$A=D494),0))="已取消","已取消",INDEX(三跨两临近重点区段!$H:$H,MATCH(1,(MONTH(三跨两临近重点区段!$H:$H)=10)*(三跨两临近重点区段!$A:$A=D494)*(三跨两临近重点区段!$F:$F="现存区段"),0))),"")</f>
        <v/>
      </c>
      <c r="AB494" s="72" t="str">
        <f t="array" ref="AB494">IFERROR(IF(INDEX(三跨两临近重点区段!$F:$F,MATCH(1,(MONTH(三跨两临近重点区段!$H:$H)=10)*(三跨两临近重点区段!$A:$A=D494),0))="已取消","已取消",INDEX(三跨两临近重点区段!$I:$I,MATCH(1,(MONTH(三跨两临近重点区段!$H:$H)=10)*(三跨两临近重点区段!$A:$A=D494)*(三跨两临近重点区段!$F:$F="现存区段"),0))),"")</f>
        <v/>
      </c>
      <c r="AC494" s="284" t="str">
        <f t="array" ref="AC494">IFERROR(IF(INDEX(三跨两临近重点区段!$F:$F,MATCH(1,(MONTH(三跨两临近重点区段!$H:$H)=11)*(三跨两临近重点区段!$A:$A=D494),0))="已取消","已取消",INDEX(三跨两临近重点区段!$H:$H,MATCH(1,(MONTH(三跨两临近重点区段!$H:$H)=11)*(三跨两临近重点区段!$A:$A=D494)*(三跨两临近重点区段!$F:$F="现存区段"),0))),"")</f>
        <v/>
      </c>
      <c r="AD494" s="72" t="str">
        <f t="array" ref="AD494">IFERROR(IF(INDEX(三跨两临近重点区段!$F:$F,MATCH(1,(MONTH(三跨两临近重点区段!$H:$H)=11)*(三跨两临近重点区段!$A:$A=D494),0))="已取消","已取消",INDEX(三跨两临近重点区段!$I:$I,MATCH(1,(MONTH(三跨两临近重点区段!$H:$H)=11)*(三跨两临近重点区段!$A:$A=D494)*(三跨两临近重点区段!$F:$F="现存区段"),0))),"")</f>
        <v/>
      </c>
      <c r="AE494" s="284" t="str">
        <f t="array" ref="AE494">IFERROR(IF(INDEX(三跨两临近重点区段!$F:$F,MATCH(1,(MONTH(三跨两临近重点区段!$H:$H)=12)*(三跨两临近重点区段!$A:$A=D494),0))="已取消","已取消",INDEX(三跨两临近重点区段!$H:$H,MATCH(1,(MONTH(三跨两临近重点区段!$H:$H)=12)*(三跨两临近重点区段!$A:$A=D494)*(三跨两临近重点区段!$F:$F="现存区段"),0))),"")</f>
        <v/>
      </c>
      <c r="AF494" s="72" t="str">
        <f t="array" ref="AF494">IFERROR(IF(INDEX(三跨两临近重点区段!$F:$F,MATCH(1,(MONTH(三跨两临近重点区段!$H:$H)=12)*(三跨两临近重点区段!$A:$A=D494),0))="已取消","已取消",INDEX(三跨两临近重点区段!$I:$I,MATCH(1,(MONTH(三跨两临近重点区段!$H:$H)=12)*(三跨两临近重点区段!$A:$A=D494)*(三跨两临近重点区段!$F:$F="现存区段"),0))),"")</f>
        <v/>
      </c>
      <c r="AH494" t="e">
        <f t="array" ref="AH494">INDEX(三跨两临近重点区段!$G:$G,MATCH(D494,三跨两临近重点区段!$A:$A,0))</f>
        <v>#N/A</v>
      </c>
    </row>
    <row r="495" ht="14.25" spans="1:34">
      <c r="A495" s="263" t="s">
        <v>150</v>
      </c>
      <c r="B495" s="264" t="s">
        <v>2886</v>
      </c>
      <c r="C495" s="263" t="s">
        <v>2431</v>
      </c>
      <c r="D495" s="263" t="s">
        <v>2887</v>
      </c>
      <c r="E495" s="265" t="s">
        <v>2115</v>
      </c>
      <c r="F495" s="264" t="s">
        <v>125</v>
      </c>
      <c r="G495" s="263" t="s">
        <v>2116</v>
      </c>
      <c r="H495" s="263" t="s">
        <v>1255</v>
      </c>
      <c r="I495" s="288"/>
      <c r="J495" s="196"/>
      <c r="K495" s="196"/>
      <c r="L495" s="196"/>
      <c r="M495" s="270"/>
      <c r="N495" s="270"/>
      <c r="O495" s="33"/>
      <c r="P495" s="107"/>
      <c r="Q495" s="279"/>
      <c r="R495" s="279"/>
      <c r="S495" s="278">
        <v>45457</v>
      </c>
      <c r="T495" s="279" t="s">
        <v>2117</v>
      </c>
      <c r="U495" s="268" t="str">
        <f t="array" ref="U495">IFERROR(IF(INDEX(三跨两临近重点区段!$F:$F,MATCH(1,(MONTH(三跨两临近重点区段!$H:$H)=7)*(三跨两临近重点区段!$A:$A=D495),0))="已取消","已取消",INDEX(三跨两临近重点区段!$H:$H,MATCH(1,(MONTH(三跨两临近重点区段!$H:$H)=7)*(三跨两临近重点区段!$A:$A=D495)*(三跨两临近重点区段!$F:$F="现存区段"),0))),"")</f>
        <v/>
      </c>
      <c r="V495" s="232" t="str">
        <f t="array" ref="V495">IFERROR(IF(INDEX(三跨两临近重点区段!$F:$F,MATCH(1,(MONTH(三跨两临近重点区段!$H:$H)=7)*(三跨两临近重点区段!$A:$A=D495),0))="已取消","已取消",INDEX(三跨两临近重点区段!$I:$I,MATCH(1,(MONTH(三跨两临近重点区段!$H:$H)=7)*(三跨两临近重点区段!$A:$A=D495)*(三跨两临近重点区段!$F:$F="现存区段"),0))),"")</f>
        <v/>
      </c>
      <c r="W495" s="268" t="str">
        <f t="array" ref="W495">IFERROR(IF(INDEX(三跨两临近重点区段!$F:$F,MATCH(1,(MONTH(三跨两临近重点区段!$H:$H)=8)*(三跨两临近重点区段!$A:$A=D495),0))="已取消","已取消",INDEX(三跨两临近重点区段!$H:$H,MATCH(1,(MONTH(三跨两临近重点区段!$H:$H)=8)*(三跨两临近重点区段!$A:$A=D495)*(三跨两临近重点区段!$F:$F="现存区段"),0))),"")</f>
        <v/>
      </c>
      <c r="X495" s="232" t="str">
        <f t="array" ref="X495">IFERROR(IF(INDEX(三跨两临近重点区段!$F:$F,MATCH(1,(MONTH(三跨两临近重点区段!$H:$H)=8)*(三跨两临近重点区段!$A:$A=D495),0))="已取消","已取消",INDEX(三跨两临近重点区段!$I:$I,MATCH(1,(MONTH(三跨两临近重点区段!$H:$H)=8)*(三跨两临近重点区段!$A:$A=D495)*(三跨两临近重点区段!$F:$F="现存区段"),0))),"")</f>
        <v/>
      </c>
      <c r="Y495" s="268" t="str">
        <f t="array" ref="Y495">IFERROR(IF(INDEX(三跨两临近重点区段!$F:$F,MATCH(1,(MONTH(三跨两临近重点区段!$H:$H)=9)*(三跨两临近重点区段!$A:$A=D495),0))="已取消","已取消",INDEX(三跨两临近重点区段!$H:$H,MATCH(1,(MONTH(三跨两临近重点区段!$H:$H)=9)*(三跨两临近重点区段!$A:$A=D495)*(三跨两临近重点区段!$F:$F="现存区段"),0))),"")</f>
        <v/>
      </c>
      <c r="Z495" s="232" t="str">
        <f t="array" ref="Z495">IFERROR(IF(INDEX(三跨两临近重点区段!$F:$F,MATCH(1,(MONTH(三跨两临近重点区段!$H:$H)=9)*(三跨两临近重点区段!$A:$A=D495),0))="已取消","已取消",INDEX(三跨两临近重点区段!$I:$I,MATCH(1,(MONTH(三跨两临近重点区段!$H:$H)=9)*(三跨两临近重点区段!$A:$A=D495)*(三跨两临近重点区段!$F:$F="现存区段"),0))),"")</f>
        <v/>
      </c>
      <c r="AA495" s="268" t="str">
        <f t="array" ref="AA495">IFERROR(IF(INDEX(三跨两临近重点区段!$F:$F,MATCH(1,(MONTH(三跨两临近重点区段!$H:$H)=10)*(三跨两临近重点区段!$A:$A=D495),0))="已取消","已取消",INDEX(三跨两临近重点区段!$H:$H,MATCH(1,(MONTH(三跨两临近重点区段!$H:$H)=10)*(三跨两临近重点区段!$A:$A=D495)*(三跨两临近重点区段!$F:$F="现存区段"),0))),"")</f>
        <v/>
      </c>
      <c r="AB495" s="72" t="str">
        <f t="array" ref="AB495">IFERROR(IF(INDEX(三跨两临近重点区段!$F:$F,MATCH(1,(MONTH(三跨两临近重点区段!$H:$H)=10)*(三跨两临近重点区段!$A:$A=D495),0))="已取消","已取消",INDEX(三跨两临近重点区段!$I:$I,MATCH(1,(MONTH(三跨两临近重点区段!$H:$H)=10)*(三跨两临近重点区段!$A:$A=D495)*(三跨两临近重点区段!$F:$F="现存区段"),0))),"")</f>
        <v/>
      </c>
      <c r="AC495" s="284" t="str">
        <f t="array" ref="AC495">IFERROR(IF(INDEX(三跨两临近重点区段!$F:$F,MATCH(1,(MONTH(三跨两临近重点区段!$H:$H)=11)*(三跨两临近重点区段!$A:$A=D495),0))="已取消","已取消",INDEX(三跨两临近重点区段!$H:$H,MATCH(1,(MONTH(三跨两临近重点区段!$H:$H)=11)*(三跨两临近重点区段!$A:$A=D495)*(三跨两临近重点区段!$F:$F="现存区段"),0))),"")</f>
        <v/>
      </c>
      <c r="AD495" s="72" t="str">
        <f t="array" ref="AD495">IFERROR(IF(INDEX(三跨两临近重点区段!$F:$F,MATCH(1,(MONTH(三跨两临近重点区段!$H:$H)=11)*(三跨两临近重点区段!$A:$A=D495),0))="已取消","已取消",INDEX(三跨两临近重点区段!$I:$I,MATCH(1,(MONTH(三跨两临近重点区段!$H:$H)=11)*(三跨两临近重点区段!$A:$A=D495)*(三跨两临近重点区段!$F:$F="现存区段"),0))),"")</f>
        <v/>
      </c>
      <c r="AE495" s="284" t="str">
        <f t="array" ref="AE495">IFERROR(IF(INDEX(三跨两临近重点区段!$F:$F,MATCH(1,(MONTH(三跨两临近重点区段!$H:$H)=12)*(三跨两临近重点区段!$A:$A=D495),0))="已取消","已取消",INDEX(三跨两临近重点区段!$H:$H,MATCH(1,(MONTH(三跨两临近重点区段!$H:$H)=12)*(三跨两临近重点区段!$A:$A=D495)*(三跨两临近重点区段!$F:$F="现存区段"),0))),"")</f>
        <v/>
      </c>
      <c r="AF495" s="72" t="str">
        <f t="array" ref="AF495">IFERROR(IF(INDEX(三跨两临近重点区段!$F:$F,MATCH(1,(MONTH(三跨两临近重点区段!$H:$H)=12)*(三跨两临近重点区段!$A:$A=D495),0))="已取消","已取消",INDEX(三跨两临近重点区段!$I:$I,MATCH(1,(MONTH(三跨两临近重点区段!$H:$H)=12)*(三跨两临近重点区段!$A:$A=D495)*(三跨两临近重点区段!$F:$F="现存区段"),0))),"")</f>
        <v/>
      </c>
      <c r="AH495" t="e">
        <f t="array" ref="AH495">INDEX(三跨两临近重点区段!$G:$G,MATCH(D495,三跨两临近重点区段!$A:$A,0))</f>
        <v>#N/A</v>
      </c>
    </row>
    <row r="496" ht="14.25" spans="1:34">
      <c r="A496" s="263" t="s">
        <v>150</v>
      </c>
      <c r="B496" s="264" t="s">
        <v>2720</v>
      </c>
      <c r="C496" s="263" t="s">
        <v>2773</v>
      </c>
      <c r="D496" s="263" t="s">
        <v>2888</v>
      </c>
      <c r="E496" s="265" t="s">
        <v>2115</v>
      </c>
      <c r="F496" s="264" t="s">
        <v>125</v>
      </c>
      <c r="G496" s="263" t="s">
        <v>2116</v>
      </c>
      <c r="H496" s="263" t="s">
        <v>2717</v>
      </c>
      <c r="I496" s="288"/>
      <c r="J496" s="196"/>
      <c r="K496" s="196"/>
      <c r="L496" s="196"/>
      <c r="M496" s="270"/>
      <c r="N496" s="270"/>
      <c r="O496" s="33"/>
      <c r="P496" s="107"/>
      <c r="Q496" s="279"/>
      <c r="R496" s="279"/>
      <c r="S496" s="278">
        <v>45448</v>
      </c>
      <c r="T496" s="279" t="s">
        <v>2117</v>
      </c>
      <c r="U496" s="268" t="str">
        <f t="array" ref="U496">IFERROR(IF(INDEX(三跨两临近重点区段!$F:$F,MATCH(1,(MONTH(三跨两临近重点区段!$H:$H)=7)*(三跨两临近重点区段!$A:$A=D496),0))="已取消","已取消",INDEX(三跨两临近重点区段!$H:$H,MATCH(1,(MONTH(三跨两临近重点区段!$H:$H)=7)*(三跨两临近重点区段!$A:$A=D496)*(三跨两临近重点区段!$F:$F="现存区段"),0))),"")</f>
        <v/>
      </c>
      <c r="V496" s="232" t="str">
        <f t="array" ref="V496">IFERROR(IF(INDEX(三跨两临近重点区段!$F:$F,MATCH(1,(MONTH(三跨两临近重点区段!$H:$H)=7)*(三跨两临近重点区段!$A:$A=D496),0))="已取消","已取消",INDEX(三跨两临近重点区段!$I:$I,MATCH(1,(MONTH(三跨两临近重点区段!$H:$H)=7)*(三跨两临近重点区段!$A:$A=D496)*(三跨两临近重点区段!$F:$F="现存区段"),0))),"")</f>
        <v/>
      </c>
      <c r="W496" s="268" t="str">
        <f t="array" ref="W496">IFERROR(IF(INDEX(三跨两临近重点区段!$F:$F,MATCH(1,(MONTH(三跨两临近重点区段!$H:$H)=8)*(三跨两临近重点区段!$A:$A=D496),0))="已取消","已取消",INDEX(三跨两临近重点区段!$H:$H,MATCH(1,(MONTH(三跨两临近重点区段!$H:$H)=8)*(三跨两临近重点区段!$A:$A=D496)*(三跨两临近重点区段!$F:$F="现存区段"),0))),"")</f>
        <v/>
      </c>
      <c r="X496" s="232" t="str">
        <f t="array" ref="X496">IFERROR(IF(INDEX(三跨两临近重点区段!$F:$F,MATCH(1,(MONTH(三跨两临近重点区段!$H:$H)=8)*(三跨两临近重点区段!$A:$A=D496),0))="已取消","已取消",INDEX(三跨两临近重点区段!$I:$I,MATCH(1,(MONTH(三跨两临近重点区段!$H:$H)=8)*(三跨两临近重点区段!$A:$A=D496)*(三跨两临近重点区段!$F:$F="现存区段"),0))),"")</f>
        <v/>
      </c>
      <c r="Y496" s="268" t="str">
        <f t="array" ref="Y496">IFERROR(IF(INDEX(三跨两临近重点区段!$F:$F,MATCH(1,(MONTH(三跨两临近重点区段!$H:$H)=9)*(三跨两临近重点区段!$A:$A=D496),0))="已取消","已取消",INDEX(三跨两临近重点区段!$H:$H,MATCH(1,(MONTH(三跨两临近重点区段!$H:$H)=9)*(三跨两临近重点区段!$A:$A=D496)*(三跨两临近重点区段!$F:$F="现存区段"),0))),"")</f>
        <v/>
      </c>
      <c r="Z496" s="232" t="str">
        <f t="array" ref="Z496">IFERROR(IF(INDEX(三跨两临近重点区段!$F:$F,MATCH(1,(MONTH(三跨两临近重点区段!$H:$H)=9)*(三跨两临近重点区段!$A:$A=D496),0))="已取消","已取消",INDEX(三跨两临近重点区段!$I:$I,MATCH(1,(MONTH(三跨两临近重点区段!$H:$H)=9)*(三跨两临近重点区段!$A:$A=D496)*(三跨两临近重点区段!$F:$F="现存区段"),0))),"")</f>
        <v/>
      </c>
      <c r="AA496" s="268" t="str">
        <f t="array" ref="AA496">IFERROR(IF(INDEX(三跨两临近重点区段!$F:$F,MATCH(1,(MONTH(三跨两临近重点区段!$H:$H)=10)*(三跨两临近重点区段!$A:$A=D496),0))="已取消","已取消",INDEX(三跨两临近重点区段!$H:$H,MATCH(1,(MONTH(三跨两临近重点区段!$H:$H)=10)*(三跨两临近重点区段!$A:$A=D496)*(三跨两临近重点区段!$F:$F="现存区段"),0))),"")</f>
        <v/>
      </c>
      <c r="AB496" s="72" t="str">
        <f t="array" ref="AB496">IFERROR(IF(INDEX(三跨两临近重点区段!$F:$F,MATCH(1,(MONTH(三跨两临近重点区段!$H:$H)=10)*(三跨两临近重点区段!$A:$A=D496),0))="已取消","已取消",INDEX(三跨两临近重点区段!$I:$I,MATCH(1,(MONTH(三跨两临近重点区段!$H:$H)=10)*(三跨两临近重点区段!$A:$A=D496)*(三跨两临近重点区段!$F:$F="现存区段"),0))),"")</f>
        <v/>
      </c>
      <c r="AC496" s="284" t="str">
        <f t="array" ref="AC496">IFERROR(IF(INDEX(三跨两临近重点区段!$F:$F,MATCH(1,(MONTH(三跨两临近重点区段!$H:$H)=11)*(三跨两临近重点区段!$A:$A=D496),0))="已取消","已取消",INDEX(三跨两临近重点区段!$H:$H,MATCH(1,(MONTH(三跨两临近重点区段!$H:$H)=11)*(三跨两临近重点区段!$A:$A=D496)*(三跨两临近重点区段!$F:$F="现存区段"),0))),"")</f>
        <v/>
      </c>
      <c r="AD496" s="72" t="str">
        <f t="array" ref="AD496">IFERROR(IF(INDEX(三跨两临近重点区段!$F:$F,MATCH(1,(MONTH(三跨两临近重点区段!$H:$H)=11)*(三跨两临近重点区段!$A:$A=D496),0))="已取消","已取消",INDEX(三跨两临近重点区段!$I:$I,MATCH(1,(MONTH(三跨两临近重点区段!$H:$H)=11)*(三跨两临近重点区段!$A:$A=D496)*(三跨两临近重点区段!$F:$F="现存区段"),0))),"")</f>
        <v/>
      </c>
      <c r="AE496" s="284" t="str">
        <f t="array" ref="AE496">IFERROR(IF(INDEX(三跨两临近重点区段!$F:$F,MATCH(1,(MONTH(三跨两临近重点区段!$H:$H)=12)*(三跨两临近重点区段!$A:$A=D496),0))="已取消","已取消",INDEX(三跨两临近重点区段!$H:$H,MATCH(1,(MONTH(三跨两临近重点区段!$H:$H)=12)*(三跨两临近重点区段!$A:$A=D496)*(三跨两临近重点区段!$F:$F="现存区段"),0))),"")</f>
        <v/>
      </c>
      <c r="AF496" s="72" t="str">
        <f t="array" ref="AF496">IFERROR(IF(INDEX(三跨两临近重点区段!$F:$F,MATCH(1,(MONTH(三跨两临近重点区段!$H:$H)=12)*(三跨两临近重点区段!$A:$A=D496),0))="已取消","已取消",INDEX(三跨两临近重点区段!$I:$I,MATCH(1,(MONTH(三跨两临近重点区段!$H:$H)=12)*(三跨两临近重点区段!$A:$A=D496)*(三跨两临近重点区段!$F:$F="现存区段"),0))),"")</f>
        <v/>
      </c>
      <c r="AH496" t="e">
        <f t="array" ref="AH496">INDEX(三跨两临近重点区段!$G:$G,MATCH(D496,三跨两临近重点区段!$A:$A,0))</f>
        <v>#N/A</v>
      </c>
    </row>
    <row r="497" ht="14.25" spans="1:34">
      <c r="A497" s="263" t="s">
        <v>150</v>
      </c>
      <c r="B497" s="264" t="s">
        <v>2720</v>
      </c>
      <c r="C497" s="263" t="s">
        <v>2271</v>
      </c>
      <c r="D497" s="263" t="s">
        <v>2889</v>
      </c>
      <c r="E497" s="265" t="s">
        <v>2115</v>
      </c>
      <c r="F497" s="264" t="s">
        <v>125</v>
      </c>
      <c r="G497" s="263" t="s">
        <v>2116</v>
      </c>
      <c r="H497" s="263" t="s">
        <v>2717</v>
      </c>
      <c r="I497" s="288"/>
      <c r="J497" s="196"/>
      <c r="K497" s="196"/>
      <c r="L497" s="196"/>
      <c r="M497" s="270"/>
      <c r="N497" s="270"/>
      <c r="O497" s="33"/>
      <c r="P497" s="107"/>
      <c r="Q497" s="279"/>
      <c r="R497" s="279"/>
      <c r="S497" s="278">
        <v>45448</v>
      </c>
      <c r="T497" s="279" t="s">
        <v>2117</v>
      </c>
      <c r="U497" s="268" t="str">
        <f t="array" ref="U497">IFERROR(IF(INDEX(三跨两临近重点区段!$F:$F,MATCH(1,(MONTH(三跨两临近重点区段!$H:$H)=7)*(三跨两临近重点区段!$A:$A=D497),0))="已取消","已取消",INDEX(三跨两临近重点区段!$H:$H,MATCH(1,(MONTH(三跨两临近重点区段!$H:$H)=7)*(三跨两临近重点区段!$A:$A=D497)*(三跨两临近重点区段!$F:$F="现存区段"),0))),"")</f>
        <v/>
      </c>
      <c r="V497" s="232" t="str">
        <f t="array" ref="V497">IFERROR(IF(INDEX(三跨两临近重点区段!$F:$F,MATCH(1,(MONTH(三跨两临近重点区段!$H:$H)=7)*(三跨两临近重点区段!$A:$A=D497),0))="已取消","已取消",INDEX(三跨两临近重点区段!$I:$I,MATCH(1,(MONTH(三跨两临近重点区段!$H:$H)=7)*(三跨两临近重点区段!$A:$A=D497)*(三跨两临近重点区段!$F:$F="现存区段"),0))),"")</f>
        <v/>
      </c>
      <c r="W497" s="268" t="str">
        <f t="array" ref="W497">IFERROR(IF(INDEX(三跨两临近重点区段!$F:$F,MATCH(1,(MONTH(三跨两临近重点区段!$H:$H)=8)*(三跨两临近重点区段!$A:$A=D497),0))="已取消","已取消",INDEX(三跨两临近重点区段!$H:$H,MATCH(1,(MONTH(三跨两临近重点区段!$H:$H)=8)*(三跨两临近重点区段!$A:$A=D497)*(三跨两临近重点区段!$F:$F="现存区段"),0))),"")</f>
        <v/>
      </c>
      <c r="X497" s="232" t="str">
        <f t="array" ref="X497">IFERROR(IF(INDEX(三跨两临近重点区段!$F:$F,MATCH(1,(MONTH(三跨两临近重点区段!$H:$H)=8)*(三跨两临近重点区段!$A:$A=D497),0))="已取消","已取消",INDEX(三跨两临近重点区段!$I:$I,MATCH(1,(MONTH(三跨两临近重点区段!$H:$H)=8)*(三跨两临近重点区段!$A:$A=D497)*(三跨两临近重点区段!$F:$F="现存区段"),0))),"")</f>
        <v/>
      </c>
      <c r="Y497" s="268" t="str">
        <f t="array" ref="Y497">IFERROR(IF(INDEX(三跨两临近重点区段!$F:$F,MATCH(1,(MONTH(三跨两临近重点区段!$H:$H)=9)*(三跨两临近重点区段!$A:$A=D497),0))="已取消","已取消",INDEX(三跨两临近重点区段!$H:$H,MATCH(1,(MONTH(三跨两临近重点区段!$H:$H)=9)*(三跨两临近重点区段!$A:$A=D497)*(三跨两临近重点区段!$F:$F="现存区段"),0))),"")</f>
        <v/>
      </c>
      <c r="Z497" s="232" t="str">
        <f t="array" ref="Z497">IFERROR(IF(INDEX(三跨两临近重点区段!$F:$F,MATCH(1,(MONTH(三跨两临近重点区段!$H:$H)=9)*(三跨两临近重点区段!$A:$A=D497),0))="已取消","已取消",INDEX(三跨两临近重点区段!$I:$I,MATCH(1,(MONTH(三跨两临近重点区段!$H:$H)=9)*(三跨两临近重点区段!$A:$A=D497)*(三跨两临近重点区段!$F:$F="现存区段"),0))),"")</f>
        <v/>
      </c>
      <c r="AA497" s="268" t="str">
        <f t="array" ref="AA497">IFERROR(IF(INDEX(三跨两临近重点区段!$F:$F,MATCH(1,(MONTH(三跨两临近重点区段!$H:$H)=10)*(三跨两临近重点区段!$A:$A=D497),0))="已取消","已取消",INDEX(三跨两临近重点区段!$H:$H,MATCH(1,(MONTH(三跨两临近重点区段!$H:$H)=10)*(三跨两临近重点区段!$A:$A=D497)*(三跨两临近重点区段!$F:$F="现存区段"),0))),"")</f>
        <v/>
      </c>
      <c r="AB497" s="72" t="str">
        <f t="array" ref="AB497">IFERROR(IF(INDEX(三跨两临近重点区段!$F:$F,MATCH(1,(MONTH(三跨两临近重点区段!$H:$H)=10)*(三跨两临近重点区段!$A:$A=D497),0))="已取消","已取消",INDEX(三跨两临近重点区段!$I:$I,MATCH(1,(MONTH(三跨两临近重点区段!$H:$H)=10)*(三跨两临近重点区段!$A:$A=D497)*(三跨两临近重点区段!$F:$F="现存区段"),0))),"")</f>
        <v/>
      </c>
      <c r="AC497" s="284" t="str">
        <f t="array" ref="AC497">IFERROR(IF(INDEX(三跨两临近重点区段!$F:$F,MATCH(1,(MONTH(三跨两临近重点区段!$H:$H)=11)*(三跨两临近重点区段!$A:$A=D497),0))="已取消","已取消",INDEX(三跨两临近重点区段!$H:$H,MATCH(1,(MONTH(三跨两临近重点区段!$H:$H)=11)*(三跨两临近重点区段!$A:$A=D497)*(三跨两临近重点区段!$F:$F="现存区段"),0))),"")</f>
        <v/>
      </c>
      <c r="AD497" s="72" t="str">
        <f t="array" ref="AD497">IFERROR(IF(INDEX(三跨两临近重点区段!$F:$F,MATCH(1,(MONTH(三跨两临近重点区段!$H:$H)=11)*(三跨两临近重点区段!$A:$A=D497),0))="已取消","已取消",INDEX(三跨两临近重点区段!$I:$I,MATCH(1,(MONTH(三跨两临近重点区段!$H:$H)=11)*(三跨两临近重点区段!$A:$A=D497)*(三跨两临近重点区段!$F:$F="现存区段"),0))),"")</f>
        <v/>
      </c>
      <c r="AE497" s="284" t="str">
        <f t="array" ref="AE497">IFERROR(IF(INDEX(三跨两临近重点区段!$F:$F,MATCH(1,(MONTH(三跨两临近重点区段!$H:$H)=12)*(三跨两临近重点区段!$A:$A=D497),0))="已取消","已取消",INDEX(三跨两临近重点区段!$H:$H,MATCH(1,(MONTH(三跨两临近重点区段!$H:$H)=12)*(三跨两临近重点区段!$A:$A=D497)*(三跨两临近重点区段!$F:$F="现存区段"),0))),"")</f>
        <v/>
      </c>
      <c r="AF497" s="72" t="str">
        <f t="array" ref="AF497">IFERROR(IF(INDEX(三跨两临近重点区段!$F:$F,MATCH(1,(MONTH(三跨两临近重点区段!$H:$H)=12)*(三跨两临近重点区段!$A:$A=D497),0))="已取消","已取消",INDEX(三跨两临近重点区段!$I:$I,MATCH(1,(MONTH(三跨两临近重点区段!$H:$H)=12)*(三跨两临近重点区段!$A:$A=D497)*(三跨两临近重点区段!$F:$F="现存区段"),0))),"")</f>
        <v/>
      </c>
      <c r="AH497" t="e">
        <f t="array" ref="AH497">INDEX(三跨两临近重点区段!$G:$G,MATCH(D497,三跨两临近重点区段!$A:$A,0))</f>
        <v>#N/A</v>
      </c>
    </row>
    <row r="498" ht="14.25" spans="1:34">
      <c r="A498" s="263" t="s">
        <v>150</v>
      </c>
      <c r="B498" s="264" t="s">
        <v>2718</v>
      </c>
      <c r="C498" s="263" t="s">
        <v>2773</v>
      </c>
      <c r="D498" s="263" t="s">
        <v>2890</v>
      </c>
      <c r="E498" s="265" t="s">
        <v>2115</v>
      </c>
      <c r="F498" s="264" t="s">
        <v>125</v>
      </c>
      <c r="G498" s="263" t="s">
        <v>2116</v>
      </c>
      <c r="H498" s="263" t="s">
        <v>2717</v>
      </c>
      <c r="I498" s="288"/>
      <c r="J498" s="196"/>
      <c r="K498" s="196"/>
      <c r="L498" s="196"/>
      <c r="M498" s="270"/>
      <c r="N498" s="270"/>
      <c r="O498" s="33"/>
      <c r="P498" s="107"/>
      <c r="Q498" s="279"/>
      <c r="R498" s="279"/>
      <c r="S498" s="278">
        <v>45448</v>
      </c>
      <c r="T498" s="279" t="s">
        <v>2117</v>
      </c>
      <c r="U498" s="268" t="str">
        <f t="array" ref="U498">IFERROR(IF(INDEX(三跨两临近重点区段!$F:$F,MATCH(1,(MONTH(三跨两临近重点区段!$H:$H)=7)*(三跨两临近重点区段!$A:$A=D498),0))="已取消","已取消",INDEX(三跨两临近重点区段!$H:$H,MATCH(1,(MONTH(三跨两临近重点区段!$H:$H)=7)*(三跨两临近重点区段!$A:$A=D498)*(三跨两临近重点区段!$F:$F="现存区段"),0))),"")</f>
        <v/>
      </c>
      <c r="V498" s="232" t="str">
        <f t="array" ref="V498">IFERROR(IF(INDEX(三跨两临近重点区段!$F:$F,MATCH(1,(MONTH(三跨两临近重点区段!$H:$H)=7)*(三跨两临近重点区段!$A:$A=D498),0))="已取消","已取消",INDEX(三跨两临近重点区段!$I:$I,MATCH(1,(MONTH(三跨两临近重点区段!$H:$H)=7)*(三跨两临近重点区段!$A:$A=D498)*(三跨两临近重点区段!$F:$F="现存区段"),0))),"")</f>
        <v/>
      </c>
      <c r="W498" s="268" t="str">
        <f t="array" ref="W498">IFERROR(IF(INDEX(三跨两临近重点区段!$F:$F,MATCH(1,(MONTH(三跨两临近重点区段!$H:$H)=8)*(三跨两临近重点区段!$A:$A=D498),0))="已取消","已取消",INDEX(三跨两临近重点区段!$H:$H,MATCH(1,(MONTH(三跨两临近重点区段!$H:$H)=8)*(三跨两临近重点区段!$A:$A=D498)*(三跨两临近重点区段!$F:$F="现存区段"),0))),"")</f>
        <v/>
      </c>
      <c r="X498" s="232" t="str">
        <f t="array" ref="X498">IFERROR(IF(INDEX(三跨两临近重点区段!$F:$F,MATCH(1,(MONTH(三跨两临近重点区段!$H:$H)=8)*(三跨两临近重点区段!$A:$A=D498),0))="已取消","已取消",INDEX(三跨两临近重点区段!$I:$I,MATCH(1,(MONTH(三跨两临近重点区段!$H:$H)=8)*(三跨两临近重点区段!$A:$A=D498)*(三跨两临近重点区段!$F:$F="现存区段"),0))),"")</f>
        <v/>
      </c>
      <c r="Y498" s="268" t="str">
        <f t="array" ref="Y498">IFERROR(IF(INDEX(三跨两临近重点区段!$F:$F,MATCH(1,(MONTH(三跨两临近重点区段!$H:$H)=9)*(三跨两临近重点区段!$A:$A=D498),0))="已取消","已取消",INDEX(三跨两临近重点区段!$H:$H,MATCH(1,(MONTH(三跨两临近重点区段!$H:$H)=9)*(三跨两临近重点区段!$A:$A=D498)*(三跨两临近重点区段!$F:$F="现存区段"),0))),"")</f>
        <v/>
      </c>
      <c r="Z498" s="232" t="str">
        <f t="array" ref="Z498">IFERROR(IF(INDEX(三跨两临近重点区段!$F:$F,MATCH(1,(MONTH(三跨两临近重点区段!$H:$H)=9)*(三跨两临近重点区段!$A:$A=D498),0))="已取消","已取消",INDEX(三跨两临近重点区段!$I:$I,MATCH(1,(MONTH(三跨两临近重点区段!$H:$H)=9)*(三跨两临近重点区段!$A:$A=D498)*(三跨两临近重点区段!$F:$F="现存区段"),0))),"")</f>
        <v/>
      </c>
      <c r="AA498" s="268" t="str">
        <f t="array" ref="AA498">IFERROR(IF(INDEX(三跨两临近重点区段!$F:$F,MATCH(1,(MONTH(三跨两临近重点区段!$H:$H)=10)*(三跨两临近重点区段!$A:$A=D498),0))="已取消","已取消",INDEX(三跨两临近重点区段!$H:$H,MATCH(1,(MONTH(三跨两临近重点区段!$H:$H)=10)*(三跨两临近重点区段!$A:$A=D498)*(三跨两临近重点区段!$F:$F="现存区段"),0))),"")</f>
        <v/>
      </c>
      <c r="AB498" s="72" t="str">
        <f t="array" ref="AB498">IFERROR(IF(INDEX(三跨两临近重点区段!$F:$F,MATCH(1,(MONTH(三跨两临近重点区段!$H:$H)=10)*(三跨两临近重点区段!$A:$A=D498),0))="已取消","已取消",INDEX(三跨两临近重点区段!$I:$I,MATCH(1,(MONTH(三跨两临近重点区段!$H:$H)=10)*(三跨两临近重点区段!$A:$A=D498)*(三跨两临近重点区段!$F:$F="现存区段"),0))),"")</f>
        <v/>
      </c>
      <c r="AC498" s="284" t="str">
        <f t="array" ref="AC498">IFERROR(IF(INDEX(三跨两临近重点区段!$F:$F,MATCH(1,(MONTH(三跨两临近重点区段!$H:$H)=11)*(三跨两临近重点区段!$A:$A=D498),0))="已取消","已取消",INDEX(三跨两临近重点区段!$H:$H,MATCH(1,(MONTH(三跨两临近重点区段!$H:$H)=11)*(三跨两临近重点区段!$A:$A=D498)*(三跨两临近重点区段!$F:$F="现存区段"),0))),"")</f>
        <v/>
      </c>
      <c r="AD498" s="72" t="str">
        <f t="array" ref="AD498">IFERROR(IF(INDEX(三跨两临近重点区段!$F:$F,MATCH(1,(MONTH(三跨两临近重点区段!$H:$H)=11)*(三跨两临近重点区段!$A:$A=D498),0))="已取消","已取消",INDEX(三跨两临近重点区段!$I:$I,MATCH(1,(MONTH(三跨两临近重点区段!$H:$H)=11)*(三跨两临近重点区段!$A:$A=D498)*(三跨两临近重点区段!$F:$F="现存区段"),0))),"")</f>
        <v/>
      </c>
      <c r="AE498" s="284" t="str">
        <f t="array" ref="AE498">IFERROR(IF(INDEX(三跨两临近重点区段!$F:$F,MATCH(1,(MONTH(三跨两临近重点区段!$H:$H)=12)*(三跨两临近重点区段!$A:$A=D498),0))="已取消","已取消",INDEX(三跨两临近重点区段!$H:$H,MATCH(1,(MONTH(三跨两临近重点区段!$H:$H)=12)*(三跨两临近重点区段!$A:$A=D498)*(三跨两临近重点区段!$F:$F="现存区段"),0))),"")</f>
        <v/>
      </c>
      <c r="AF498" s="72" t="str">
        <f t="array" ref="AF498">IFERROR(IF(INDEX(三跨两临近重点区段!$F:$F,MATCH(1,(MONTH(三跨两临近重点区段!$H:$H)=12)*(三跨两临近重点区段!$A:$A=D498),0))="已取消","已取消",INDEX(三跨两临近重点区段!$I:$I,MATCH(1,(MONTH(三跨两临近重点区段!$H:$H)=12)*(三跨两临近重点区段!$A:$A=D498)*(三跨两临近重点区段!$F:$F="现存区段"),0))),"")</f>
        <v/>
      </c>
      <c r="AH498" t="e">
        <f t="array" ref="AH498">INDEX(三跨两临近重点区段!$G:$G,MATCH(D498,三跨两临近重点区段!$A:$A,0))</f>
        <v>#N/A</v>
      </c>
    </row>
    <row r="499" ht="14.25" spans="1:34">
      <c r="A499" s="263" t="s">
        <v>150</v>
      </c>
      <c r="B499" s="264" t="s">
        <v>2891</v>
      </c>
      <c r="C499" s="263" t="s">
        <v>2428</v>
      </c>
      <c r="D499" s="263" t="s">
        <v>2892</v>
      </c>
      <c r="E499" s="265" t="s">
        <v>2115</v>
      </c>
      <c r="F499" s="264" t="s">
        <v>125</v>
      </c>
      <c r="G499" s="263" t="s">
        <v>2116</v>
      </c>
      <c r="H499" s="263" t="s">
        <v>1175</v>
      </c>
      <c r="I499" s="288"/>
      <c r="J499" s="196"/>
      <c r="K499" s="196"/>
      <c r="L499" s="196"/>
      <c r="M499" s="270"/>
      <c r="N499" s="270"/>
      <c r="O499" s="33"/>
      <c r="P499" s="107"/>
      <c r="Q499" s="279"/>
      <c r="R499" s="279"/>
      <c r="S499" s="278">
        <v>45455</v>
      </c>
      <c r="T499" s="279" t="s">
        <v>2117</v>
      </c>
      <c r="U499" s="268" t="str">
        <f t="array" ref="U499">IFERROR(IF(INDEX(三跨两临近重点区段!$F:$F,MATCH(1,(MONTH(三跨两临近重点区段!$H:$H)=7)*(三跨两临近重点区段!$A:$A=D499),0))="已取消","已取消",INDEX(三跨两临近重点区段!$H:$H,MATCH(1,(MONTH(三跨两临近重点区段!$H:$H)=7)*(三跨两临近重点区段!$A:$A=D499)*(三跨两临近重点区段!$F:$F="现存区段"),0))),"")</f>
        <v/>
      </c>
      <c r="V499" s="232" t="str">
        <f t="array" ref="V499">IFERROR(IF(INDEX(三跨两临近重点区段!$F:$F,MATCH(1,(MONTH(三跨两临近重点区段!$H:$H)=7)*(三跨两临近重点区段!$A:$A=D499),0))="已取消","已取消",INDEX(三跨两临近重点区段!$I:$I,MATCH(1,(MONTH(三跨两临近重点区段!$H:$H)=7)*(三跨两临近重点区段!$A:$A=D499)*(三跨两临近重点区段!$F:$F="现存区段"),0))),"")</f>
        <v/>
      </c>
      <c r="W499" s="268" t="str">
        <f t="array" ref="W499">IFERROR(IF(INDEX(三跨两临近重点区段!$F:$F,MATCH(1,(MONTH(三跨两临近重点区段!$H:$H)=8)*(三跨两临近重点区段!$A:$A=D499),0))="已取消","已取消",INDEX(三跨两临近重点区段!$H:$H,MATCH(1,(MONTH(三跨两临近重点区段!$H:$H)=8)*(三跨两临近重点区段!$A:$A=D499)*(三跨两临近重点区段!$F:$F="现存区段"),0))),"")</f>
        <v/>
      </c>
      <c r="X499" s="232" t="str">
        <f t="array" ref="X499">IFERROR(IF(INDEX(三跨两临近重点区段!$F:$F,MATCH(1,(MONTH(三跨两临近重点区段!$H:$H)=8)*(三跨两临近重点区段!$A:$A=D499),0))="已取消","已取消",INDEX(三跨两临近重点区段!$I:$I,MATCH(1,(MONTH(三跨两临近重点区段!$H:$H)=8)*(三跨两临近重点区段!$A:$A=D499)*(三跨两临近重点区段!$F:$F="现存区段"),0))),"")</f>
        <v/>
      </c>
      <c r="Y499" s="268" t="str">
        <f t="array" ref="Y499">IFERROR(IF(INDEX(三跨两临近重点区段!$F:$F,MATCH(1,(MONTH(三跨两临近重点区段!$H:$H)=9)*(三跨两临近重点区段!$A:$A=D499),0))="已取消","已取消",INDEX(三跨两临近重点区段!$H:$H,MATCH(1,(MONTH(三跨两临近重点区段!$H:$H)=9)*(三跨两临近重点区段!$A:$A=D499)*(三跨两临近重点区段!$F:$F="现存区段"),0))),"")</f>
        <v/>
      </c>
      <c r="Z499" s="232" t="str">
        <f t="array" ref="Z499">IFERROR(IF(INDEX(三跨两临近重点区段!$F:$F,MATCH(1,(MONTH(三跨两临近重点区段!$H:$H)=9)*(三跨两临近重点区段!$A:$A=D499),0))="已取消","已取消",INDEX(三跨两临近重点区段!$I:$I,MATCH(1,(MONTH(三跨两临近重点区段!$H:$H)=9)*(三跨两临近重点区段!$A:$A=D499)*(三跨两临近重点区段!$F:$F="现存区段"),0))),"")</f>
        <v/>
      </c>
      <c r="AA499" s="268" t="str">
        <f t="array" ref="AA499">IFERROR(IF(INDEX(三跨两临近重点区段!$F:$F,MATCH(1,(MONTH(三跨两临近重点区段!$H:$H)=10)*(三跨两临近重点区段!$A:$A=D499),0))="已取消","已取消",INDEX(三跨两临近重点区段!$H:$H,MATCH(1,(MONTH(三跨两临近重点区段!$H:$H)=10)*(三跨两临近重点区段!$A:$A=D499)*(三跨两临近重点区段!$F:$F="现存区段"),0))),"")</f>
        <v/>
      </c>
      <c r="AB499" s="72" t="str">
        <f t="array" ref="AB499">IFERROR(IF(INDEX(三跨两临近重点区段!$F:$F,MATCH(1,(MONTH(三跨两临近重点区段!$H:$H)=10)*(三跨两临近重点区段!$A:$A=D499),0))="已取消","已取消",INDEX(三跨两临近重点区段!$I:$I,MATCH(1,(MONTH(三跨两临近重点区段!$H:$H)=10)*(三跨两临近重点区段!$A:$A=D499)*(三跨两临近重点区段!$F:$F="现存区段"),0))),"")</f>
        <v/>
      </c>
      <c r="AC499" s="284" t="str">
        <f t="array" ref="AC499">IFERROR(IF(INDEX(三跨两临近重点区段!$F:$F,MATCH(1,(MONTH(三跨两临近重点区段!$H:$H)=11)*(三跨两临近重点区段!$A:$A=D499),0))="已取消","已取消",INDEX(三跨两临近重点区段!$H:$H,MATCH(1,(MONTH(三跨两临近重点区段!$H:$H)=11)*(三跨两临近重点区段!$A:$A=D499)*(三跨两临近重点区段!$F:$F="现存区段"),0))),"")</f>
        <v/>
      </c>
      <c r="AD499" s="72" t="str">
        <f t="array" ref="AD499">IFERROR(IF(INDEX(三跨两临近重点区段!$F:$F,MATCH(1,(MONTH(三跨两临近重点区段!$H:$H)=11)*(三跨两临近重点区段!$A:$A=D499),0))="已取消","已取消",INDEX(三跨两临近重点区段!$I:$I,MATCH(1,(MONTH(三跨两临近重点区段!$H:$H)=11)*(三跨两临近重点区段!$A:$A=D499)*(三跨两临近重点区段!$F:$F="现存区段"),0))),"")</f>
        <v/>
      </c>
      <c r="AE499" s="284" t="str">
        <f t="array" ref="AE499">IFERROR(IF(INDEX(三跨两临近重点区段!$F:$F,MATCH(1,(MONTH(三跨两临近重点区段!$H:$H)=12)*(三跨两临近重点区段!$A:$A=D499),0))="已取消","已取消",INDEX(三跨两临近重点区段!$H:$H,MATCH(1,(MONTH(三跨两临近重点区段!$H:$H)=12)*(三跨两临近重点区段!$A:$A=D499)*(三跨两临近重点区段!$F:$F="现存区段"),0))),"")</f>
        <v/>
      </c>
      <c r="AF499" s="72" t="str">
        <f t="array" ref="AF499">IFERROR(IF(INDEX(三跨两临近重点区段!$F:$F,MATCH(1,(MONTH(三跨两临近重点区段!$H:$H)=12)*(三跨两临近重点区段!$A:$A=D499),0))="已取消","已取消",INDEX(三跨两临近重点区段!$I:$I,MATCH(1,(MONTH(三跨两临近重点区段!$H:$H)=12)*(三跨两临近重点区段!$A:$A=D499)*(三跨两临近重点区段!$F:$F="现存区段"),0))),"")</f>
        <v/>
      </c>
      <c r="AH499" t="e">
        <f t="array" ref="AH499">INDEX(三跨两临近重点区段!$G:$G,MATCH(D499,三跨两临近重点区段!$A:$A,0))</f>
        <v>#N/A</v>
      </c>
    </row>
    <row r="500" ht="14.25" spans="1:34">
      <c r="A500" s="263" t="s">
        <v>150</v>
      </c>
      <c r="B500" s="264" t="s">
        <v>2893</v>
      </c>
      <c r="C500" s="263" t="s">
        <v>2428</v>
      </c>
      <c r="D500" s="263" t="s">
        <v>2894</v>
      </c>
      <c r="E500" s="265" t="s">
        <v>2115</v>
      </c>
      <c r="F500" s="264" t="s">
        <v>125</v>
      </c>
      <c r="G500" s="263" t="s">
        <v>2116</v>
      </c>
      <c r="H500" s="263" t="s">
        <v>1175</v>
      </c>
      <c r="I500" s="288"/>
      <c r="J500" s="196"/>
      <c r="K500" s="196"/>
      <c r="L500" s="196"/>
      <c r="M500" s="270"/>
      <c r="N500" s="270"/>
      <c r="O500" s="33"/>
      <c r="P500" s="107"/>
      <c r="Q500" s="279"/>
      <c r="R500" s="279"/>
      <c r="S500" s="278">
        <v>45457</v>
      </c>
      <c r="T500" s="279" t="s">
        <v>2117</v>
      </c>
      <c r="U500" s="268" t="str">
        <f t="array" ref="U500">IFERROR(IF(INDEX(三跨两临近重点区段!$F:$F,MATCH(1,(MONTH(三跨两临近重点区段!$H:$H)=7)*(三跨两临近重点区段!$A:$A=D500),0))="已取消","已取消",INDEX(三跨两临近重点区段!$H:$H,MATCH(1,(MONTH(三跨两临近重点区段!$H:$H)=7)*(三跨两临近重点区段!$A:$A=D500)*(三跨两临近重点区段!$F:$F="现存区段"),0))),"")</f>
        <v/>
      </c>
      <c r="V500" s="232" t="str">
        <f t="array" ref="V500">IFERROR(IF(INDEX(三跨两临近重点区段!$F:$F,MATCH(1,(MONTH(三跨两临近重点区段!$H:$H)=7)*(三跨两临近重点区段!$A:$A=D500),0))="已取消","已取消",INDEX(三跨两临近重点区段!$I:$I,MATCH(1,(MONTH(三跨两临近重点区段!$H:$H)=7)*(三跨两临近重点区段!$A:$A=D500)*(三跨两临近重点区段!$F:$F="现存区段"),0))),"")</f>
        <v/>
      </c>
      <c r="W500" s="268" t="str">
        <f t="array" ref="W500">IFERROR(IF(INDEX(三跨两临近重点区段!$F:$F,MATCH(1,(MONTH(三跨两临近重点区段!$H:$H)=8)*(三跨两临近重点区段!$A:$A=D500),0))="已取消","已取消",INDEX(三跨两临近重点区段!$H:$H,MATCH(1,(MONTH(三跨两临近重点区段!$H:$H)=8)*(三跨两临近重点区段!$A:$A=D500)*(三跨两临近重点区段!$F:$F="现存区段"),0))),"")</f>
        <v/>
      </c>
      <c r="X500" s="232" t="str">
        <f t="array" ref="X500">IFERROR(IF(INDEX(三跨两临近重点区段!$F:$F,MATCH(1,(MONTH(三跨两临近重点区段!$H:$H)=8)*(三跨两临近重点区段!$A:$A=D500),0))="已取消","已取消",INDEX(三跨两临近重点区段!$I:$I,MATCH(1,(MONTH(三跨两临近重点区段!$H:$H)=8)*(三跨两临近重点区段!$A:$A=D500)*(三跨两临近重点区段!$F:$F="现存区段"),0))),"")</f>
        <v/>
      </c>
      <c r="Y500" s="268" t="str">
        <f t="array" ref="Y500">IFERROR(IF(INDEX(三跨两临近重点区段!$F:$F,MATCH(1,(MONTH(三跨两临近重点区段!$H:$H)=9)*(三跨两临近重点区段!$A:$A=D500),0))="已取消","已取消",INDEX(三跨两临近重点区段!$H:$H,MATCH(1,(MONTH(三跨两临近重点区段!$H:$H)=9)*(三跨两临近重点区段!$A:$A=D500)*(三跨两临近重点区段!$F:$F="现存区段"),0))),"")</f>
        <v/>
      </c>
      <c r="Z500" s="232" t="str">
        <f t="array" ref="Z500">IFERROR(IF(INDEX(三跨两临近重点区段!$F:$F,MATCH(1,(MONTH(三跨两临近重点区段!$H:$H)=9)*(三跨两临近重点区段!$A:$A=D500),0))="已取消","已取消",INDEX(三跨两临近重点区段!$I:$I,MATCH(1,(MONTH(三跨两临近重点区段!$H:$H)=9)*(三跨两临近重点区段!$A:$A=D500)*(三跨两临近重点区段!$F:$F="现存区段"),0))),"")</f>
        <v/>
      </c>
      <c r="AA500" s="268" t="str">
        <f t="array" ref="AA500">IFERROR(IF(INDEX(三跨两临近重点区段!$F:$F,MATCH(1,(MONTH(三跨两临近重点区段!$H:$H)=10)*(三跨两临近重点区段!$A:$A=D500),0))="已取消","已取消",INDEX(三跨两临近重点区段!$H:$H,MATCH(1,(MONTH(三跨两临近重点区段!$H:$H)=10)*(三跨两临近重点区段!$A:$A=D500)*(三跨两临近重点区段!$F:$F="现存区段"),0))),"")</f>
        <v/>
      </c>
      <c r="AB500" s="72" t="str">
        <f t="array" ref="AB500">IFERROR(IF(INDEX(三跨两临近重点区段!$F:$F,MATCH(1,(MONTH(三跨两临近重点区段!$H:$H)=10)*(三跨两临近重点区段!$A:$A=D500),0))="已取消","已取消",INDEX(三跨两临近重点区段!$I:$I,MATCH(1,(MONTH(三跨两临近重点区段!$H:$H)=10)*(三跨两临近重点区段!$A:$A=D500)*(三跨两临近重点区段!$F:$F="现存区段"),0))),"")</f>
        <v/>
      </c>
      <c r="AC500" s="284" t="str">
        <f t="array" ref="AC500">IFERROR(IF(INDEX(三跨两临近重点区段!$F:$F,MATCH(1,(MONTH(三跨两临近重点区段!$H:$H)=11)*(三跨两临近重点区段!$A:$A=D500),0))="已取消","已取消",INDEX(三跨两临近重点区段!$H:$H,MATCH(1,(MONTH(三跨两临近重点区段!$H:$H)=11)*(三跨两临近重点区段!$A:$A=D500)*(三跨两临近重点区段!$F:$F="现存区段"),0))),"")</f>
        <v/>
      </c>
      <c r="AD500" s="72" t="str">
        <f t="array" ref="AD500">IFERROR(IF(INDEX(三跨两临近重点区段!$F:$F,MATCH(1,(MONTH(三跨两临近重点区段!$H:$H)=11)*(三跨两临近重点区段!$A:$A=D500),0))="已取消","已取消",INDEX(三跨两临近重点区段!$I:$I,MATCH(1,(MONTH(三跨两临近重点区段!$H:$H)=11)*(三跨两临近重点区段!$A:$A=D500)*(三跨两临近重点区段!$F:$F="现存区段"),0))),"")</f>
        <v/>
      </c>
      <c r="AE500" s="284" t="str">
        <f t="array" ref="AE500">IFERROR(IF(INDEX(三跨两临近重点区段!$F:$F,MATCH(1,(MONTH(三跨两临近重点区段!$H:$H)=12)*(三跨两临近重点区段!$A:$A=D500),0))="已取消","已取消",INDEX(三跨两临近重点区段!$H:$H,MATCH(1,(MONTH(三跨两临近重点区段!$H:$H)=12)*(三跨两临近重点区段!$A:$A=D500)*(三跨两临近重点区段!$F:$F="现存区段"),0))),"")</f>
        <v/>
      </c>
      <c r="AF500" s="72" t="str">
        <f t="array" ref="AF500">IFERROR(IF(INDEX(三跨两临近重点区段!$F:$F,MATCH(1,(MONTH(三跨两临近重点区段!$H:$H)=12)*(三跨两临近重点区段!$A:$A=D500),0))="已取消","已取消",INDEX(三跨两临近重点区段!$I:$I,MATCH(1,(MONTH(三跨两临近重点区段!$H:$H)=12)*(三跨两临近重点区段!$A:$A=D500)*(三跨两临近重点区段!$F:$F="现存区段"),0))),"")</f>
        <v/>
      </c>
      <c r="AH500" t="e">
        <f t="array" ref="AH500">INDEX(三跨两临近重点区段!$G:$G,MATCH(D500,三跨两临近重点区段!$A:$A,0))</f>
        <v>#N/A</v>
      </c>
    </row>
    <row r="501" ht="14.25" spans="1:34">
      <c r="A501" s="263" t="s">
        <v>150</v>
      </c>
      <c r="B501" s="264" t="s">
        <v>2895</v>
      </c>
      <c r="C501" s="263" t="s">
        <v>2431</v>
      </c>
      <c r="D501" s="263" t="s">
        <v>2896</v>
      </c>
      <c r="E501" s="265" t="s">
        <v>2115</v>
      </c>
      <c r="F501" s="264" t="s">
        <v>125</v>
      </c>
      <c r="G501" s="263" t="s">
        <v>2116</v>
      </c>
      <c r="H501" s="263" t="s">
        <v>1342</v>
      </c>
      <c r="I501" s="288"/>
      <c r="J501" s="196"/>
      <c r="K501" s="196"/>
      <c r="L501" s="196"/>
      <c r="M501" s="270"/>
      <c r="N501" s="270"/>
      <c r="O501" s="33"/>
      <c r="P501" s="107"/>
      <c r="Q501" s="279"/>
      <c r="R501" s="279"/>
      <c r="S501" s="278">
        <v>45457</v>
      </c>
      <c r="T501" s="279" t="s">
        <v>2117</v>
      </c>
      <c r="U501" s="268" t="str">
        <f t="array" ref="U501">IFERROR(IF(INDEX(三跨两临近重点区段!$F:$F,MATCH(1,(MONTH(三跨两临近重点区段!$H:$H)=7)*(三跨两临近重点区段!$A:$A=D501),0))="已取消","已取消",INDEX(三跨两临近重点区段!$H:$H,MATCH(1,(MONTH(三跨两临近重点区段!$H:$H)=7)*(三跨两临近重点区段!$A:$A=D501)*(三跨两临近重点区段!$F:$F="现存区段"),0))),"")</f>
        <v/>
      </c>
      <c r="V501" s="232" t="str">
        <f t="array" ref="V501">IFERROR(IF(INDEX(三跨两临近重点区段!$F:$F,MATCH(1,(MONTH(三跨两临近重点区段!$H:$H)=7)*(三跨两临近重点区段!$A:$A=D501),0))="已取消","已取消",INDEX(三跨两临近重点区段!$I:$I,MATCH(1,(MONTH(三跨两临近重点区段!$H:$H)=7)*(三跨两临近重点区段!$A:$A=D501)*(三跨两临近重点区段!$F:$F="现存区段"),0))),"")</f>
        <v/>
      </c>
      <c r="W501" s="268" t="str">
        <f t="array" ref="W501">IFERROR(IF(INDEX(三跨两临近重点区段!$F:$F,MATCH(1,(MONTH(三跨两临近重点区段!$H:$H)=8)*(三跨两临近重点区段!$A:$A=D501),0))="已取消","已取消",INDEX(三跨两临近重点区段!$H:$H,MATCH(1,(MONTH(三跨两临近重点区段!$H:$H)=8)*(三跨两临近重点区段!$A:$A=D501)*(三跨两临近重点区段!$F:$F="现存区段"),0))),"")</f>
        <v/>
      </c>
      <c r="X501" s="232" t="str">
        <f t="array" ref="X501">IFERROR(IF(INDEX(三跨两临近重点区段!$F:$F,MATCH(1,(MONTH(三跨两临近重点区段!$H:$H)=8)*(三跨两临近重点区段!$A:$A=D501),0))="已取消","已取消",INDEX(三跨两临近重点区段!$I:$I,MATCH(1,(MONTH(三跨两临近重点区段!$H:$H)=8)*(三跨两临近重点区段!$A:$A=D501)*(三跨两临近重点区段!$F:$F="现存区段"),0))),"")</f>
        <v/>
      </c>
      <c r="Y501" s="268" t="str">
        <f t="array" ref="Y501">IFERROR(IF(INDEX(三跨两临近重点区段!$F:$F,MATCH(1,(MONTH(三跨两临近重点区段!$H:$H)=9)*(三跨两临近重点区段!$A:$A=D501),0))="已取消","已取消",INDEX(三跨两临近重点区段!$H:$H,MATCH(1,(MONTH(三跨两临近重点区段!$H:$H)=9)*(三跨两临近重点区段!$A:$A=D501)*(三跨两临近重点区段!$F:$F="现存区段"),0))),"")</f>
        <v/>
      </c>
      <c r="Z501" s="232" t="str">
        <f t="array" ref="Z501">IFERROR(IF(INDEX(三跨两临近重点区段!$F:$F,MATCH(1,(MONTH(三跨两临近重点区段!$H:$H)=9)*(三跨两临近重点区段!$A:$A=D501),0))="已取消","已取消",INDEX(三跨两临近重点区段!$I:$I,MATCH(1,(MONTH(三跨两临近重点区段!$H:$H)=9)*(三跨两临近重点区段!$A:$A=D501)*(三跨两临近重点区段!$F:$F="现存区段"),0))),"")</f>
        <v/>
      </c>
      <c r="AA501" s="268" t="str">
        <f t="array" ref="AA501">IFERROR(IF(INDEX(三跨两临近重点区段!$F:$F,MATCH(1,(MONTH(三跨两临近重点区段!$H:$H)=10)*(三跨两临近重点区段!$A:$A=D501),0))="已取消","已取消",INDEX(三跨两临近重点区段!$H:$H,MATCH(1,(MONTH(三跨两临近重点区段!$H:$H)=10)*(三跨两临近重点区段!$A:$A=D501)*(三跨两临近重点区段!$F:$F="现存区段"),0))),"")</f>
        <v/>
      </c>
      <c r="AB501" s="72" t="str">
        <f t="array" ref="AB501">IFERROR(IF(INDEX(三跨两临近重点区段!$F:$F,MATCH(1,(MONTH(三跨两临近重点区段!$H:$H)=10)*(三跨两临近重点区段!$A:$A=D501),0))="已取消","已取消",INDEX(三跨两临近重点区段!$I:$I,MATCH(1,(MONTH(三跨两临近重点区段!$H:$H)=10)*(三跨两临近重点区段!$A:$A=D501)*(三跨两临近重点区段!$F:$F="现存区段"),0))),"")</f>
        <v/>
      </c>
      <c r="AC501" s="284" t="str">
        <f t="array" ref="AC501">IFERROR(IF(INDEX(三跨两临近重点区段!$F:$F,MATCH(1,(MONTH(三跨两临近重点区段!$H:$H)=11)*(三跨两临近重点区段!$A:$A=D501),0))="已取消","已取消",INDEX(三跨两临近重点区段!$H:$H,MATCH(1,(MONTH(三跨两临近重点区段!$H:$H)=11)*(三跨两临近重点区段!$A:$A=D501)*(三跨两临近重点区段!$F:$F="现存区段"),0))),"")</f>
        <v/>
      </c>
      <c r="AD501" s="72" t="str">
        <f t="array" ref="AD501">IFERROR(IF(INDEX(三跨两临近重点区段!$F:$F,MATCH(1,(MONTH(三跨两临近重点区段!$H:$H)=11)*(三跨两临近重点区段!$A:$A=D501),0))="已取消","已取消",INDEX(三跨两临近重点区段!$I:$I,MATCH(1,(MONTH(三跨两临近重点区段!$H:$H)=11)*(三跨两临近重点区段!$A:$A=D501)*(三跨两临近重点区段!$F:$F="现存区段"),0))),"")</f>
        <v/>
      </c>
      <c r="AE501" s="284" t="str">
        <f t="array" ref="AE501">IFERROR(IF(INDEX(三跨两临近重点区段!$F:$F,MATCH(1,(MONTH(三跨两临近重点区段!$H:$H)=12)*(三跨两临近重点区段!$A:$A=D501),0))="已取消","已取消",INDEX(三跨两临近重点区段!$H:$H,MATCH(1,(MONTH(三跨两临近重点区段!$H:$H)=12)*(三跨两临近重点区段!$A:$A=D501)*(三跨两临近重点区段!$F:$F="现存区段"),0))),"")</f>
        <v/>
      </c>
      <c r="AF501" s="72" t="str">
        <f t="array" ref="AF501">IFERROR(IF(INDEX(三跨两临近重点区段!$F:$F,MATCH(1,(MONTH(三跨两临近重点区段!$H:$H)=12)*(三跨两临近重点区段!$A:$A=D501),0))="已取消","已取消",INDEX(三跨两临近重点区段!$I:$I,MATCH(1,(MONTH(三跨两临近重点区段!$H:$H)=12)*(三跨两临近重点区段!$A:$A=D501)*(三跨两临近重点区段!$F:$F="现存区段"),0))),"")</f>
        <v/>
      </c>
      <c r="AH501" t="e">
        <f t="array" ref="AH501">INDEX(三跨两临近重点区段!$G:$G,MATCH(D501,三跨两临近重点区段!$A:$A,0))</f>
        <v>#N/A</v>
      </c>
    </row>
    <row r="502" ht="14.25" spans="1:34">
      <c r="A502" s="263" t="s">
        <v>150</v>
      </c>
      <c r="B502" s="264" t="s">
        <v>2718</v>
      </c>
      <c r="C502" s="263" t="s">
        <v>2271</v>
      </c>
      <c r="D502" s="263" t="s">
        <v>2897</v>
      </c>
      <c r="E502" s="265" t="s">
        <v>2115</v>
      </c>
      <c r="F502" s="264" t="s">
        <v>125</v>
      </c>
      <c r="G502" s="263" t="s">
        <v>2116</v>
      </c>
      <c r="H502" s="263" t="s">
        <v>2717</v>
      </c>
      <c r="I502" s="288"/>
      <c r="J502" s="196"/>
      <c r="K502" s="196"/>
      <c r="L502" s="196"/>
      <c r="M502" s="270"/>
      <c r="N502" s="270"/>
      <c r="O502" s="33"/>
      <c r="P502" s="107"/>
      <c r="Q502" s="279"/>
      <c r="R502" s="279"/>
      <c r="S502" s="278">
        <v>45448</v>
      </c>
      <c r="T502" s="279" t="s">
        <v>2117</v>
      </c>
      <c r="U502" s="268" t="str">
        <f t="array" ref="U502">IFERROR(IF(INDEX(三跨两临近重点区段!$F:$F,MATCH(1,(MONTH(三跨两临近重点区段!$H:$H)=7)*(三跨两临近重点区段!$A:$A=D502),0))="已取消","已取消",INDEX(三跨两临近重点区段!$H:$H,MATCH(1,(MONTH(三跨两临近重点区段!$H:$H)=7)*(三跨两临近重点区段!$A:$A=D502)*(三跨两临近重点区段!$F:$F="现存区段"),0))),"")</f>
        <v/>
      </c>
      <c r="V502" s="232" t="str">
        <f t="array" ref="V502">IFERROR(IF(INDEX(三跨两临近重点区段!$F:$F,MATCH(1,(MONTH(三跨两临近重点区段!$H:$H)=7)*(三跨两临近重点区段!$A:$A=D502),0))="已取消","已取消",INDEX(三跨两临近重点区段!$I:$I,MATCH(1,(MONTH(三跨两临近重点区段!$H:$H)=7)*(三跨两临近重点区段!$A:$A=D502)*(三跨两临近重点区段!$F:$F="现存区段"),0))),"")</f>
        <v/>
      </c>
      <c r="W502" s="268" t="str">
        <f t="array" ref="W502">IFERROR(IF(INDEX(三跨两临近重点区段!$F:$F,MATCH(1,(MONTH(三跨两临近重点区段!$H:$H)=8)*(三跨两临近重点区段!$A:$A=D502),0))="已取消","已取消",INDEX(三跨两临近重点区段!$H:$H,MATCH(1,(MONTH(三跨两临近重点区段!$H:$H)=8)*(三跨两临近重点区段!$A:$A=D502)*(三跨两临近重点区段!$F:$F="现存区段"),0))),"")</f>
        <v/>
      </c>
      <c r="X502" s="232" t="str">
        <f t="array" ref="X502">IFERROR(IF(INDEX(三跨两临近重点区段!$F:$F,MATCH(1,(MONTH(三跨两临近重点区段!$H:$H)=8)*(三跨两临近重点区段!$A:$A=D502),0))="已取消","已取消",INDEX(三跨两临近重点区段!$I:$I,MATCH(1,(MONTH(三跨两临近重点区段!$H:$H)=8)*(三跨两临近重点区段!$A:$A=D502)*(三跨两临近重点区段!$F:$F="现存区段"),0))),"")</f>
        <v/>
      </c>
      <c r="Y502" s="268" t="str">
        <f t="array" ref="Y502">IFERROR(IF(INDEX(三跨两临近重点区段!$F:$F,MATCH(1,(MONTH(三跨两临近重点区段!$H:$H)=9)*(三跨两临近重点区段!$A:$A=D502),0))="已取消","已取消",INDEX(三跨两临近重点区段!$H:$H,MATCH(1,(MONTH(三跨两临近重点区段!$H:$H)=9)*(三跨两临近重点区段!$A:$A=D502)*(三跨两临近重点区段!$F:$F="现存区段"),0))),"")</f>
        <v/>
      </c>
      <c r="Z502" s="232" t="str">
        <f t="array" ref="Z502">IFERROR(IF(INDEX(三跨两临近重点区段!$F:$F,MATCH(1,(MONTH(三跨两临近重点区段!$H:$H)=9)*(三跨两临近重点区段!$A:$A=D502),0))="已取消","已取消",INDEX(三跨两临近重点区段!$I:$I,MATCH(1,(MONTH(三跨两临近重点区段!$H:$H)=9)*(三跨两临近重点区段!$A:$A=D502)*(三跨两临近重点区段!$F:$F="现存区段"),0))),"")</f>
        <v/>
      </c>
      <c r="AA502" s="268" t="str">
        <f t="array" ref="AA502">IFERROR(IF(INDEX(三跨两临近重点区段!$F:$F,MATCH(1,(MONTH(三跨两临近重点区段!$H:$H)=10)*(三跨两临近重点区段!$A:$A=D502),0))="已取消","已取消",INDEX(三跨两临近重点区段!$H:$H,MATCH(1,(MONTH(三跨两临近重点区段!$H:$H)=10)*(三跨两临近重点区段!$A:$A=D502)*(三跨两临近重点区段!$F:$F="现存区段"),0))),"")</f>
        <v/>
      </c>
      <c r="AB502" s="72" t="str">
        <f t="array" ref="AB502">IFERROR(IF(INDEX(三跨两临近重点区段!$F:$F,MATCH(1,(MONTH(三跨两临近重点区段!$H:$H)=10)*(三跨两临近重点区段!$A:$A=D502),0))="已取消","已取消",INDEX(三跨两临近重点区段!$I:$I,MATCH(1,(MONTH(三跨两临近重点区段!$H:$H)=10)*(三跨两临近重点区段!$A:$A=D502)*(三跨两临近重点区段!$F:$F="现存区段"),0))),"")</f>
        <v/>
      </c>
      <c r="AC502" s="284" t="str">
        <f t="array" ref="AC502">IFERROR(IF(INDEX(三跨两临近重点区段!$F:$F,MATCH(1,(MONTH(三跨两临近重点区段!$H:$H)=11)*(三跨两临近重点区段!$A:$A=D502),0))="已取消","已取消",INDEX(三跨两临近重点区段!$H:$H,MATCH(1,(MONTH(三跨两临近重点区段!$H:$H)=11)*(三跨两临近重点区段!$A:$A=D502)*(三跨两临近重点区段!$F:$F="现存区段"),0))),"")</f>
        <v/>
      </c>
      <c r="AD502" s="72" t="str">
        <f t="array" ref="AD502">IFERROR(IF(INDEX(三跨两临近重点区段!$F:$F,MATCH(1,(MONTH(三跨两临近重点区段!$H:$H)=11)*(三跨两临近重点区段!$A:$A=D502),0))="已取消","已取消",INDEX(三跨两临近重点区段!$I:$I,MATCH(1,(MONTH(三跨两临近重点区段!$H:$H)=11)*(三跨两临近重点区段!$A:$A=D502)*(三跨两临近重点区段!$F:$F="现存区段"),0))),"")</f>
        <v/>
      </c>
      <c r="AE502" s="284" t="str">
        <f t="array" ref="AE502">IFERROR(IF(INDEX(三跨两临近重点区段!$F:$F,MATCH(1,(MONTH(三跨两临近重点区段!$H:$H)=12)*(三跨两临近重点区段!$A:$A=D502),0))="已取消","已取消",INDEX(三跨两临近重点区段!$H:$H,MATCH(1,(MONTH(三跨两临近重点区段!$H:$H)=12)*(三跨两临近重点区段!$A:$A=D502)*(三跨两临近重点区段!$F:$F="现存区段"),0))),"")</f>
        <v/>
      </c>
      <c r="AF502" s="72" t="str">
        <f t="array" ref="AF502">IFERROR(IF(INDEX(三跨两临近重点区段!$F:$F,MATCH(1,(MONTH(三跨两临近重点区段!$H:$H)=12)*(三跨两临近重点区段!$A:$A=D502),0))="已取消","已取消",INDEX(三跨两临近重点区段!$I:$I,MATCH(1,(MONTH(三跨两临近重点区段!$H:$H)=12)*(三跨两临近重点区段!$A:$A=D502)*(三跨两临近重点区段!$F:$F="现存区段"),0))),"")</f>
        <v/>
      </c>
      <c r="AH502" t="e">
        <f t="array" ref="AH502">INDEX(三跨两临近重点区段!$G:$G,MATCH(D502,三跨两临近重点区段!$A:$A,0))</f>
        <v>#N/A</v>
      </c>
    </row>
    <row r="503" ht="14.25" spans="1:34">
      <c r="A503" s="263" t="s">
        <v>150</v>
      </c>
      <c r="B503" s="264" t="s">
        <v>2715</v>
      </c>
      <c r="C503" s="263" t="s">
        <v>2271</v>
      </c>
      <c r="D503" s="263" t="s">
        <v>2898</v>
      </c>
      <c r="E503" s="265" t="s">
        <v>2115</v>
      </c>
      <c r="F503" s="264" t="s">
        <v>125</v>
      </c>
      <c r="G503" s="263" t="s">
        <v>2116</v>
      </c>
      <c r="H503" s="263" t="s">
        <v>2717</v>
      </c>
      <c r="I503" s="288"/>
      <c r="J503" s="196"/>
      <c r="K503" s="196"/>
      <c r="L503" s="196"/>
      <c r="M503" s="270"/>
      <c r="N503" s="270"/>
      <c r="O503" s="33"/>
      <c r="P503" s="107"/>
      <c r="Q503" s="279"/>
      <c r="R503" s="279"/>
      <c r="S503" s="278">
        <v>45448</v>
      </c>
      <c r="T503" s="279" t="s">
        <v>2117</v>
      </c>
      <c r="U503" s="268" t="str">
        <f t="array" ref="U503">IFERROR(IF(INDEX(三跨两临近重点区段!$F:$F,MATCH(1,(MONTH(三跨两临近重点区段!$H:$H)=7)*(三跨两临近重点区段!$A:$A=D503),0))="已取消","已取消",INDEX(三跨两临近重点区段!$H:$H,MATCH(1,(MONTH(三跨两临近重点区段!$H:$H)=7)*(三跨两临近重点区段!$A:$A=D503)*(三跨两临近重点区段!$F:$F="现存区段"),0))),"")</f>
        <v/>
      </c>
      <c r="V503" s="232" t="str">
        <f t="array" ref="V503">IFERROR(IF(INDEX(三跨两临近重点区段!$F:$F,MATCH(1,(MONTH(三跨两临近重点区段!$H:$H)=7)*(三跨两临近重点区段!$A:$A=D503),0))="已取消","已取消",INDEX(三跨两临近重点区段!$I:$I,MATCH(1,(MONTH(三跨两临近重点区段!$H:$H)=7)*(三跨两临近重点区段!$A:$A=D503)*(三跨两临近重点区段!$F:$F="现存区段"),0))),"")</f>
        <v/>
      </c>
      <c r="W503" s="268" t="str">
        <f t="array" ref="W503">IFERROR(IF(INDEX(三跨两临近重点区段!$F:$F,MATCH(1,(MONTH(三跨两临近重点区段!$H:$H)=8)*(三跨两临近重点区段!$A:$A=D503),0))="已取消","已取消",INDEX(三跨两临近重点区段!$H:$H,MATCH(1,(MONTH(三跨两临近重点区段!$H:$H)=8)*(三跨两临近重点区段!$A:$A=D503)*(三跨两临近重点区段!$F:$F="现存区段"),0))),"")</f>
        <v/>
      </c>
      <c r="X503" s="232" t="str">
        <f t="array" ref="X503">IFERROR(IF(INDEX(三跨两临近重点区段!$F:$F,MATCH(1,(MONTH(三跨两临近重点区段!$H:$H)=8)*(三跨两临近重点区段!$A:$A=D503),0))="已取消","已取消",INDEX(三跨两临近重点区段!$I:$I,MATCH(1,(MONTH(三跨两临近重点区段!$H:$H)=8)*(三跨两临近重点区段!$A:$A=D503)*(三跨两临近重点区段!$F:$F="现存区段"),0))),"")</f>
        <v/>
      </c>
      <c r="Y503" s="268" t="str">
        <f t="array" ref="Y503">IFERROR(IF(INDEX(三跨两临近重点区段!$F:$F,MATCH(1,(MONTH(三跨两临近重点区段!$H:$H)=9)*(三跨两临近重点区段!$A:$A=D503),0))="已取消","已取消",INDEX(三跨两临近重点区段!$H:$H,MATCH(1,(MONTH(三跨两临近重点区段!$H:$H)=9)*(三跨两临近重点区段!$A:$A=D503)*(三跨两临近重点区段!$F:$F="现存区段"),0))),"")</f>
        <v/>
      </c>
      <c r="Z503" s="232" t="str">
        <f t="array" ref="Z503">IFERROR(IF(INDEX(三跨两临近重点区段!$F:$F,MATCH(1,(MONTH(三跨两临近重点区段!$H:$H)=9)*(三跨两临近重点区段!$A:$A=D503),0))="已取消","已取消",INDEX(三跨两临近重点区段!$I:$I,MATCH(1,(MONTH(三跨两临近重点区段!$H:$H)=9)*(三跨两临近重点区段!$A:$A=D503)*(三跨两临近重点区段!$F:$F="现存区段"),0))),"")</f>
        <v/>
      </c>
      <c r="AA503" s="268" t="str">
        <f t="array" ref="AA503">IFERROR(IF(INDEX(三跨两临近重点区段!$F:$F,MATCH(1,(MONTH(三跨两临近重点区段!$H:$H)=10)*(三跨两临近重点区段!$A:$A=D503),0))="已取消","已取消",INDEX(三跨两临近重点区段!$H:$H,MATCH(1,(MONTH(三跨两临近重点区段!$H:$H)=10)*(三跨两临近重点区段!$A:$A=D503)*(三跨两临近重点区段!$F:$F="现存区段"),0))),"")</f>
        <v/>
      </c>
      <c r="AB503" s="72" t="str">
        <f t="array" ref="AB503">IFERROR(IF(INDEX(三跨两临近重点区段!$F:$F,MATCH(1,(MONTH(三跨两临近重点区段!$H:$H)=10)*(三跨两临近重点区段!$A:$A=D503),0))="已取消","已取消",INDEX(三跨两临近重点区段!$I:$I,MATCH(1,(MONTH(三跨两临近重点区段!$H:$H)=10)*(三跨两临近重点区段!$A:$A=D503)*(三跨两临近重点区段!$F:$F="现存区段"),0))),"")</f>
        <v/>
      </c>
      <c r="AC503" s="284" t="str">
        <f t="array" ref="AC503">IFERROR(IF(INDEX(三跨两临近重点区段!$F:$F,MATCH(1,(MONTH(三跨两临近重点区段!$H:$H)=11)*(三跨两临近重点区段!$A:$A=D503),0))="已取消","已取消",INDEX(三跨两临近重点区段!$H:$H,MATCH(1,(MONTH(三跨两临近重点区段!$H:$H)=11)*(三跨两临近重点区段!$A:$A=D503)*(三跨两临近重点区段!$F:$F="现存区段"),0))),"")</f>
        <v/>
      </c>
      <c r="AD503" s="72" t="str">
        <f t="array" ref="AD503">IFERROR(IF(INDEX(三跨两临近重点区段!$F:$F,MATCH(1,(MONTH(三跨两临近重点区段!$H:$H)=11)*(三跨两临近重点区段!$A:$A=D503),0))="已取消","已取消",INDEX(三跨两临近重点区段!$I:$I,MATCH(1,(MONTH(三跨两临近重点区段!$H:$H)=11)*(三跨两临近重点区段!$A:$A=D503)*(三跨两临近重点区段!$F:$F="现存区段"),0))),"")</f>
        <v/>
      </c>
      <c r="AE503" s="284" t="str">
        <f t="array" ref="AE503">IFERROR(IF(INDEX(三跨两临近重点区段!$F:$F,MATCH(1,(MONTH(三跨两临近重点区段!$H:$H)=12)*(三跨两临近重点区段!$A:$A=D503),0))="已取消","已取消",INDEX(三跨两临近重点区段!$H:$H,MATCH(1,(MONTH(三跨两临近重点区段!$H:$H)=12)*(三跨两临近重点区段!$A:$A=D503)*(三跨两临近重点区段!$F:$F="现存区段"),0))),"")</f>
        <v/>
      </c>
      <c r="AF503" s="72" t="str">
        <f t="array" ref="AF503">IFERROR(IF(INDEX(三跨两临近重点区段!$F:$F,MATCH(1,(MONTH(三跨两临近重点区段!$H:$H)=12)*(三跨两临近重点区段!$A:$A=D503),0))="已取消","已取消",INDEX(三跨两临近重点区段!$I:$I,MATCH(1,(MONTH(三跨两临近重点区段!$H:$H)=12)*(三跨两临近重点区段!$A:$A=D503)*(三跨两临近重点区段!$F:$F="现存区段"),0))),"")</f>
        <v/>
      </c>
      <c r="AH503" t="e">
        <f t="array" ref="AH503">INDEX(三跨两临近重点区段!$G:$G,MATCH(D503,三跨两临近重点区段!$A:$A,0))</f>
        <v>#N/A</v>
      </c>
    </row>
    <row r="504" ht="14.25" spans="1:34">
      <c r="A504" s="263" t="s">
        <v>150</v>
      </c>
      <c r="B504" s="264" t="s">
        <v>2862</v>
      </c>
      <c r="C504" s="263" t="s">
        <v>2302</v>
      </c>
      <c r="D504" s="263" t="s">
        <v>2899</v>
      </c>
      <c r="E504" s="265" t="s">
        <v>2115</v>
      </c>
      <c r="F504" s="264" t="s">
        <v>125</v>
      </c>
      <c r="G504" s="263" t="s">
        <v>2116</v>
      </c>
      <c r="H504" s="263" t="s">
        <v>1175</v>
      </c>
      <c r="I504" s="288"/>
      <c r="J504" s="196"/>
      <c r="K504" s="196"/>
      <c r="L504" s="196"/>
      <c r="M504" s="270"/>
      <c r="N504" s="270"/>
      <c r="O504" s="33"/>
      <c r="P504" s="107"/>
      <c r="Q504" s="279"/>
      <c r="R504" s="279"/>
      <c r="S504" s="278">
        <v>45455</v>
      </c>
      <c r="T504" s="279" t="s">
        <v>2117</v>
      </c>
      <c r="U504" s="268" t="str">
        <f t="array" ref="U504">IFERROR(IF(INDEX(三跨两临近重点区段!$F:$F,MATCH(1,(MONTH(三跨两临近重点区段!$H:$H)=7)*(三跨两临近重点区段!$A:$A=D504),0))="已取消","已取消",INDEX(三跨两临近重点区段!$H:$H,MATCH(1,(MONTH(三跨两临近重点区段!$H:$H)=7)*(三跨两临近重点区段!$A:$A=D504)*(三跨两临近重点区段!$F:$F="现存区段"),0))),"")</f>
        <v/>
      </c>
      <c r="V504" s="232" t="str">
        <f t="array" ref="V504">IFERROR(IF(INDEX(三跨两临近重点区段!$F:$F,MATCH(1,(MONTH(三跨两临近重点区段!$H:$H)=7)*(三跨两临近重点区段!$A:$A=D504),0))="已取消","已取消",INDEX(三跨两临近重点区段!$I:$I,MATCH(1,(MONTH(三跨两临近重点区段!$H:$H)=7)*(三跨两临近重点区段!$A:$A=D504)*(三跨两临近重点区段!$F:$F="现存区段"),0))),"")</f>
        <v/>
      </c>
      <c r="W504" s="268" t="str">
        <f t="array" ref="W504">IFERROR(IF(INDEX(三跨两临近重点区段!$F:$F,MATCH(1,(MONTH(三跨两临近重点区段!$H:$H)=8)*(三跨两临近重点区段!$A:$A=D504),0))="已取消","已取消",INDEX(三跨两临近重点区段!$H:$H,MATCH(1,(MONTH(三跨两临近重点区段!$H:$H)=8)*(三跨两临近重点区段!$A:$A=D504)*(三跨两临近重点区段!$F:$F="现存区段"),0))),"")</f>
        <v/>
      </c>
      <c r="X504" s="232" t="str">
        <f t="array" ref="X504">IFERROR(IF(INDEX(三跨两临近重点区段!$F:$F,MATCH(1,(MONTH(三跨两临近重点区段!$H:$H)=8)*(三跨两临近重点区段!$A:$A=D504),0))="已取消","已取消",INDEX(三跨两临近重点区段!$I:$I,MATCH(1,(MONTH(三跨两临近重点区段!$H:$H)=8)*(三跨两临近重点区段!$A:$A=D504)*(三跨两临近重点区段!$F:$F="现存区段"),0))),"")</f>
        <v/>
      </c>
      <c r="Y504" s="268" t="str">
        <f t="array" ref="Y504">IFERROR(IF(INDEX(三跨两临近重点区段!$F:$F,MATCH(1,(MONTH(三跨两临近重点区段!$H:$H)=9)*(三跨两临近重点区段!$A:$A=D504),0))="已取消","已取消",INDEX(三跨两临近重点区段!$H:$H,MATCH(1,(MONTH(三跨两临近重点区段!$H:$H)=9)*(三跨两临近重点区段!$A:$A=D504)*(三跨两临近重点区段!$F:$F="现存区段"),0))),"")</f>
        <v/>
      </c>
      <c r="Z504" s="232" t="str">
        <f t="array" ref="Z504">IFERROR(IF(INDEX(三跨两临近重点区段!$F:$F,MATCH(1,(MONTH(三跨两临近重点区段!$H:$H)=9)*(三跨两临近重点区段!$A:$A=D504),0))="已取消","已取消",INDEX(三跨两临近重点区段!$I:$I,MATCH(1,(MONTH(三跨两临近重点区段!$H:$H)=9)*(三跨两临近重点区段!$A:$A=D504)*(三跨两临近重点区段!$F:$F="现存区段"),0))),"")</f>
        <v/>
      </c>
      <c r="AA504" s="268" t="str">
        <f t="array" ref="AA504">IFERROR(IF(INDEX(三跨两临近重点区段!$F:$F,MATCH(1,(MONTH(三跨两临近重点区段!$H:$H)=10)*(三跨两临近重点区段!$A:$A=D504),0))="已取消","已取消",INDEX(三跨两临近重点区段!$H:$H,MATCH(1,(MONTH(三跨两临近重点区段!$H:$H)=10)*(三跨两临近重点区段!$A:$A=D504)*(三跨两临近重点区段!$F:$F="现存区段"),0))),"")</f>
        <v/>
      </c>
      <c r="AB504" s="72" t="str">
        <f t="array" ref="AB504">IFERROR(IF(INDEX(三跨两临近重点区段!$F:$F,MATCH(1,(MONTH(三跨两临近重点区段!$H:$H)=10)*(三跨两临近重点区段!$A:$A=D504),0))="已取消","已取消",INDEX(三跨两临近重点区段!$I:$I,MATCH(1,(MONTH(三跨两临近重点区段!$H:$H)=10)*(三跨两临近重点区段!$A:$A=D504)*(三跨两临近重点区段!$F:$F="现存区段"),0))),"")</f>
        <v/>
      </c>
      <c r="AC504" s="284" t="str">
        <f t="array" ref="AC504">IFERROR(IF(INDEX(三跨两临近重点区段!$F:$F,MATCH(1,(MONTH(三跨两临近重点区段!$H:$H)=11)*(三跨两临近重点区段!$A:$A=D504),0))="已取消","已取消",INDEX(三跨两临近重点区段!$H:$H,MATCH(1,(MONTH(三跨两临近重点区段!$H:$H)=11)*(三跨两临近重点区段!$A:$A=D504)*(三跨两临近重点区段!$F:$F="现存区段"),0))),"")</f>
        <v/>
      </c>
      <c r="AD504" s="72" t="str">
        <f t="array" ref="AD504">IFERROR(IF(INDEX(三跨两临近重点区段!$F:$F,MATCH(1,(MONTH(三跨两临近重点区段!$H:$H)=11)*(三跨两临近重点区段!$A:$A=D504),0))="已取消","已取消",INDEX(三跨两临近重点区段!$I:$I,MATCH(1,(MONTH(三跨两临近重点区段!$H:$H)=11)*(三跨两临近重点区段!$A:$A=D504)*(三跨两临近重点区段!$F:$F="现存区段"),0))),"")</f>
        <v/>
      </c>
      <c r="AE504" s="284" t="str">
        <f t="array" ref="AE504">IFERROR(IF(INDEX(三跨两临近重点区段!$F:$F,MATCH(1,(MONTH(三跨两临近重点区段!$H:$H)=12)*(三跨两临近重点区段!$A:$A=D504),0))="已取消","已取消",INDEX(三跨两临近重点区段!$H:$H,MATCH(1,(MONTH(三跨两临近重点区段!$H:$H)=12)*(三跨两临近重点区段!$A:$A=D504)*(三跨两临近重点区段!$F:$F="现存区段"),0))),"")</f>
        <v/>
      </c>
      <c r="AF504" s="72" t="str">
        <f t="array" ref="AF504">IFERROR(IF(INDEX(三跨两临近重点区段!$F:$F,MATCH(1,(MONTH(三跨两临近重点区段!$H:$H)=12)*(三跨两临近重点区段!$A:$A=D504),0))="已取消","已取消",INDEX(三跨两临近重点区段!$I:$I,MATCH(1,(MONTH(三跨两临近重点区段!$H:$H)=12)*(三跨两临近重点区段!$A:$A=D504)*(三跨两临近重点区段!$F:$F="现存区段"),0))),"")</f>
        <v/>
      </c>
      <c r="AH504" t="e">
        <f t="array" ref="AH504">INDEX(三跨两临近重点区段!$G:$G,MATCH(D504,三跨两临近重点区段!$A:$A,0))</f>
        <v>#N/A</v>
      </c>
    </row>
    <row r="505" ht="14.25" spans="1:34">
      <c r="A505" s="263" t="s">
        <v>150</v>
      </c>
      <c r="B505" s="264" t="s">
        <v>2862</v>
      </c>
      <c r="C505" s="263" t="s">
        <v>2326</v>
      </c>
      <c r="D505" s="263" t="s">
        <v>2900</v>
      </c>
      <c r="E505" s="265" t="s">
        <v>2115</v>
      </c>
      <c r="F505" s="264" t="s">
        <v>125</v>
      </c>
      <c r="G505" s="263" t="s">
        <v>2116</v>
      </c>
      <c r="H505" s="263" t="s">
        <v>1175</v>
      </c>
      <c r="I505" s="288"/>
      <c r="J505" s="196"/>
      <c r="K505" s="196"/>
      <c r="L505" s="196"/>
      <c r="M505" s="270"/>
      <c r="N505" s="270"/>
      <c r="O505" s="33"/>
      <c r="P505" s="107"/>
      <c r="Q505" s="279"/>
      <c r="R505" s="279"/>
      <c r="S505" s="278">
        <v>45455</v>
      </c>
      <c r="T505" s="279" t="s">
        <v>2117</v>
      </c>
      <c r="U505" s="268" t="str">
        <f t="array" ref="U505">IFERROR(IF(INDEX(三跨两临近重点区段!$F:$F,MATCH(1,(MONTH(三跨两临近重点区段!$H:$H)=7)*(三跨两临近重点区段!$A:$A=D505),0))="已取消","已取消",INDEX(三跨两临近重点区段!$H:$H,MATCH(1,(MONTH(三跨两临近重点区段!$H:$H)=7)*(三跨两临近重点区段!$A:$A=D505)*(三跨两临近重点区段!$F:$F="现存区段"),0))),"")</f>
        <v/>
      </c>
      <c r="V505" s="232" t="str">
        <f t="array" ref="V505">IFERROR(IF(INDEX(三跨两临近重点区段!$F:$F,MATCH(1,(MONTH(三跨两临近重点区段!$H:$H)=7)*(三跨两临近重点区段!$A:$A=D505),0))="已取消","已取消",INDEX(三跨两临近重点区段!$I:$I,MATCH(1,(MONTH(三跨两临近重点区段!$H:$H)=7)*(三跨两临近重点区段!$A:$A=D505)*(三跨两临近重点区段!$F:$F="现存区段"),0))),"")</f>
        <v/>
      </c>
      <c r="W505" s="268" t="str">
        <f t="array" ref="W505">IFERROR(IF(INDEX(三跨两临近重点区段!$F:$F,MATCH(1,(MONTH(三跨两临近重点区段!$H:$H)=8)*(三跨两临近重点区段!$A:$A=D505),0))="已取消","已取消",INDEX(三跨两临近重点区段!$H:$H,MATCH(1,(MONTH(三跨两临近重点区段!$H:$H)=8)*(三跨两临近重点区段!$A:$A=D505)*(三跨两临近重点区段!$F:$F="现存区段"),0))),"")</f>
        <v/>
      </c>
      <c r="X505" s="232" t="str">
        <f t="array" ref="X505">IFERROR(IF(INDEX(三跨两临近重点区段!$F:$F,MATCH(1,(MONTH(三跨两临近重点区段!$H:$H)=8)*(三跨两临近重点区段!$A:$A=D505),0))="已取消","已取消",INDEX(三跨两临近重点区段!$I:$I,MATCH(1,(MONTH(三跨两临近重点区段!$H:$H)=8)*(三跨两临近重点区段!$A:$A=D505)*(三跨两临近重点区段!$F:$F="现存区段"),0))),"")</f>
        <v/>
      </c>
      <c r="Y505" s="268" t="str">
        <f t="array" ref="Y505">IFERROR(IF(INDEX(三跨两临近重点区段!$F:$F,MATCH(1,(MONTH(三跨两临近重点区段!$H:$H)=9)*(三跨两临近重点区段!$A:$A=D505),0))="已取消","已取消",INDEX(三跨两临近重点区段!$H:$H,MATCH(1,(MONTH(三跨两临近重点区段!$H:$H)=9)*(三跨两临近重点区段!$A:$A=D505)*(三跨两临近重点区段!$F:$F="现存区段"),0))),"")</f>
        <v/>
      </c>
      <c r="Z505" s="232" t="str">
        <f t="array" ref="Z505">IFERROR(IF(INDEX(三跨两临近重点区段!$F:$F,MATCH(1,(MONTH(三跨两临近重点区段!$H:$H)=9)*(三跨两临近重点区段!$A:$A=D505),0))="已取消","已取消",INDEX(三跨两临近重点区段!$I:$I,MATCH(1,(MONTH(三跨两临近重点区段!$H:$H)=9)*(三跨两临近重点区段!$A:$A=D505)*(三跨两临近重点区段!$F:$F="现存区段"),0))),"")</f>
        <v/>
      </c>
      <c r="AA505" s="268" t="str">
        <f t="array" ref="AA505">IFERROR(IF(INDEX(三跨两临近重点区段!$F:$F,MATCH(1,(MONTH(三跨两临近重点区段!$H:$H)=10)*(三跨两临近重点区段!$A:$A=D505),0))="已取消","已取消",INDEX(三跨两临近重点区段!$H:$H,MATCH(1,(MONTH(三跨两临近重点区段!$H:$H)=10)*(三跨两临近重点区段!$A:$A=D505)*(三跨两临近重点区段!$F:$F="现存区段"),0))),"")</f>
        <v/>
      </c>
      <c r="AB505" s="72" t="str">
        <f t="array" ref="AB505">IFERROR(IF(INDEX(三跨两临近重点区段!$F:$F,MATCH(1,(MONTH(三跨两临近重点区段!$H:$H)=10)*(三跨两临近重点区段!$A:$A=D505),0))="已取消","已取消",INDEX(三跨两临近重点区段!$I:$I,MATCH(1,(MONTH(三跨两临近重点区段!$H:$H)=10)*(三跨两临近重点区段!$A:$A=D505)*(三跨两临近重点区段!$F:$F="现存区段"),0))),"")</f>
        <v/>
      </c>
      <c r="AC505" s="284" t="str">
        <f t="array" ref="AC505">IFERROR(IF(INDEX(三跨两临近重点区段!$F:$F,MATCH(1,(MONTH(三跨两临近重点区段!$H:$H)=11)*(三跨两临近重点区段!$A:$A=D505),0))="已取消","已取消",INDEX(三跨两临近重点区段!$H:$H,MATCH(1,(MONTH(三跨两临近重点区段!$H:$H)=11)*(三跨两临近重点区段!$A:$A=D505)*(三跨两临近重点区段!$F:$F="现存区段"),0))),"")</f>
        <v/>
      </c>
      <c r="AD505" s="72" t="str">
        <f t="array" ref="AD505">IFERROR(IF(INDEX(三跨两临近重点区段!$F:$F,MATCH(1,(MONTH(三跨两临近重点区段!$H:$H)=11)*(三跨两临近重点区段!$A:$A=D505),0))="已取消","已取消",INDEX(三跨两临近重点区段!$I:$I,MATCH(1,(MONTH(三跨两临近重点区段!$H:$H)=11)*(三跨两临近重点区段!$A:$A=D505)*(三跨两临近重点区段!$F:$F="现存区段"),0))),"")</f>
        <v/>
      </c>
      <c r="AE505" s="284" t="str">
        <f t="array" ref="AE505">IFERROR(IF(INDEX(三跨两临近重点区段!$F:$F,MATCH(1,(MONTH(三跨两临近重点区段!$H:$H)=12)*(三跨两临近重点区段!$A:$A=D505),0))="已取消","已取消",INDEX(三跨两临近重点区段!$H:$H,MATCH(1,(MONTH(三跨两临近重点区段!$H:$H)=12)*(三跨两临近重点区段!$A:$A=D505)*(三跨两临近重点区段!$F:$F="现存区段"),0))),"")</f>
        <v/>
      </c>
      <c r="AF505" s="72" t="str">
        <f t="array" ref="AF505">IFERROR(IF(INDEX(三跨两临近重点区段!$F:$F,MATCH(1,(MONTH(三跨两临近重点区段!$H:$H)=12)*(三跨两临近重点区段!$A:$A=D505),0))="已取消","已取消",INDEX(三跨两临近重点区段!$I:$I,MATCH(1,(MONTH(三跨两临近重点区段!$H:$H)=12)*(三跨两临近重点区段!$A:$A=D505)*(三跨两临近重点区段!$F:$F="现存区段"),0))),"")</f>
        <v/>
      </c>
      <c r="AH505" t="e">
        <f t="array" ref="AH505">INDEX(三跨两临近重点区段!$G:$G,MATCH(D505,三跨两临近重点区段!$A:$A,0))</f>
        <v>#N/A</v>
      </c>
    </row>
    <row r="506" ht="14.25" spans="1:34">
      <c r="A506" s="263" t="s">
        <v>150</v>
      </c>
      <c r="B506" s="264" t="s">
        <v>2848</v>
      </c>
      <c r="C506" s="263" t="s">
        <v>2302</v>
      </c>
      <c r="D506" s="263" t="s">
        <v>2901</v>
      </c>
      <c r="E506" s="265" t="s">
        <v>2115</v>
      </c>
      <c r="F506" s="264" t="s">
        <v>125</v>
      </c>
      <c r="G506" s="263" t="s">
        <v>2116</v>
      </c>
      <c r="H506" s="263" t="s">
        <v>1297</v>
      </c>
      <c r="I506" s="288"/>
      <c r="J506" s="196"/>
      <c r="K506" s="196"/>
      <c r="L506" s="196"/>
      <c r="M506" s="270"/>
      <c r="N506" s="270"/>
      <c r="O506" s="33"/>
      <c r="P506" s="107"/>
      <c r="Q506" s="279"/>
      <c r="R506" s="279"/>
      <c r="S506" s="278">
        <v>45455</v>
      </c>
      <c r="T506" s="279" t="s">
        <v>2117</v>
      </c>
      <c r="U506" s="268" t="str">
        <f t="array" ref="U506">IFERROR(IF(INDEX(三跨两临近重点区段!$F:$F,MATCH(1,(MONTH(三跨两临近重点区段!$H:$H)=7)*(三跨两临近重点区段!$A:$A=D506),0))="已取消","已取消",INDEX(三跨两临近重点区段!$H:$H,MATCH(1,(MONTH(三跨两临近重点区段!$H:$H)=7)*(三跨两临近重点区段!$A:$A=D506)*(三跨两临近重点区段!$F:$F="现存区段"),0))),"")</f>
        <v/>
      </c>
      <c r="V506" s="232" t="str">
        <f t="array" ref="V506">IFERROR(IF(INDEX(三跨两临近重点区段!$F:$F,MATCH(1,(MONTH(三跨两临近重点区段!$H:$H)=7)*(三跨两临近重点区段!$A:$A=D506),0))="已取消","已取消",INDEX(三跨两临近重点区段!$I:$I,MATCH(1,(MONTH(三跨两临近重点区段!$H:$H)=7)*(三跨两临近重点区段!$A:$A=D506)*(三跨两临近重点区段!$F:$F="现存区段"),0))),"")</f>
        <v/>
      </c>
      <c r="W506" s="268" t="str">
        <f t="array" ref="W506">IFERROR(IF(INDEX(三跨两临近重点区段!$F:$F,MATCH(1,(MONTH(三跨两临近重点区段!$H:$H)=8)*(三跨两临近重点区段!$A:$A=D506),0))="已取消","已取消",INDEX(三跨两临近重点区段!$H:$H,MATCH(1,(MONTH(三跨两临近重点区段!$H:$H)=8)*(三跨两临近重点区段!$A:$A=D506)*(三跨两临近重点区段!$F:$F="现存区段"),0))),"")</f>
        <v/>
      </c>
      <c r="X506" s="232" t="str">
        <f t="array" ref="X506">IFERROR(IF(INDEX(三跨两临近重点区段!$F:$F,MATCH(1,(MONTH(三跨两临近重点区段!$H:$H)=8)*(三跨两临近重点区段!$A:$A=D506),0))="已取消","已取消",INDEX(三跨两临近重点区段!$I:$I,MATCH(1,(MONTH(三跨两临近重点区段!$H:$H)=8)*(三跨两临近重点区段!$A:$A=D506)*(三跨两临近重点区段!$F:$F="现存区段"),0))),"")</f>
        <v/>
      </c>
      <c r="Y506" s="268" t="str">
        <f t="array" ref="Y506">IFERROR(IF(INDEX(三跨两临近重点区段!$F:$F,MATCH(1,(MONTH(三跨两临近重点区段!$H:$H)=9)*(三跨两临近重点区段!$A:$A=D506),0))="已取消","已取消",INDEX(三跨两临近重点区段!$H:$H,MATCH(1,(MONTH(三跨两临近重点区段!$H:$H)=9)*(三跨两临近重点区段!$A:$A=D506)*(三跨两临近重点区段!$F:$F="现存区段"),0))),"")</f>
        <v/>
      </c>
      <c r="Z506" s="232" t="str">
        <f t="array" ref="Z506">IFERROR(IF(INDEX(三跨两临近重点区段!$F:$F,MATCH(1,(MONTH(三跨两临近重点区段!$H:$H)=9)*(三跨两临近重点区段!$A:$A=D506),0))="已取消","已取消",INDEX(三跨两临近重点区段!$I:$I,MATCH(1,(MONTH(三跨两临近重点区段!$H:$H)=9)*(三跨两临近重点区段!$A:$A=D506)*(三跨两临近重点区段!$F:$F="现存区段"),0))),"")</f>
        <v/>
      </c>
      <c r="AA506" s="268" t="str">
        <f t="array" ref="AA506">IFERROR(IF(INDEX(三跨两临近重点区段!$F:$F,MATCH(1,(MONTH(三跨两临近重点区段!$H:$H)=10)*(三跨两临近重点区段!$A:$A=D506),0))="已取消","已取消",INDEX(三跨两临近重点区段!$H:$H,MATCH(1,(MONTH(三跨两临近重点区段!$H:$H)=10)*(三跨两临近重点区段!$A:$A=D506)*(三跨两临近重点区段!$F:$F="现存区段"),0))),"")</f>
        <v/>
      </c>
      <c r="AB506" s="72" t="str">
        <f t="array" ref="AB506">IFERROR(IF(INDEX(三跨两临近重点区段!$F:$F,MATCH(1,(MONTH(三跨两临近重点区段!$H:$H)=10)*(三跨两临近重点区段!$A:$A=D506),0))="已取消","已取消",INDEX(三跨两临近重点区段!$I:$I,MATCH(1,(MONTH(三跨两临近重点区段!$H:$H)=10)*(三跨两临近重点区段!$A:$A=D506)*(三跨两临近重点区段!$F:$F="现存区段"),0))),"")</f>
        <v/>
      </c>
      <c r="AC506" s="284" t="str">
        <f t="array" ref="AC506">IFERROR(IF(INDEX(三跨两临近重点区段!$F:$F,MATCH(1,(MONTH(三跨两临近重点区段!$H:$H)=11)*(三跨两临近重点区段!$A:$A=D506),0))="已取消","已取消",INDEX(三跨两临近重点区段!$H:$H,MATCH(1,(MONTH(三跨两临近重点区段!$H:$H)=11)*(三跨两临近重点区段!$A:$A=D506)*(三跨两临近重点区段!$F:$F="现存区段"),0))),"")</f>
        <v/>
      </c>
      <c r="AD506" s="72" t="str">
        <f t="array" ref="AD506">IFERROR(IF(INDEX(三跨两临近重点区段!$F:$F,MATCH(1,(MONTH(三跨两临近重点区段!$H:$H)=11)*(三跨两临近重点区段!$A:$A=D506),0))="已取消","已取消",INDEX(三跨两临近重点区段!$I:$I,MATCH(1,(MONTH(三跨两临近重点区段!$H:$H)=11)*(三跨两临近重点区段!$A:$A=D506)*(三跨两临近重点区段!$F:$F="现存区段"),0))),"")</f>
        <v/>
      </c>
      <c r="AE506" s="284" t="str">
        <f t="array" ref="AE506">IFERROR(IF(INDEX(三跨两临近重点区段!$F:$F,MATCH(1,(MONTH(三跨两临近重点区段!$H:$H)=12)*(三跨两临近重点区段!$A:$A=D506),0))="已取消","已取消",INDEX(三跨两临近重点区段!$H:$H,MATCH(1,(MONTH(三跨两临近重点区段!$H:$H)=12)*(三跨两临近重点区段!$A:$A=D506)*(三跨两临近重点区段!$F:$F="现存区段"),0))),"")</f>
        <v/>
      </c>
      <c r="AF506" s="72" t="str">
        <f t="array" ref="AF506">IFERROR(IF(INDEX(三跨两临近重点区段!$F:$F,MATCH(1,(MONTH(三跨两临近重点区段!$H:$H)=12)*(三跨两临近重点区段!$A:$A=D506),0))="已取消","已取消",INDEX(三跨两临近重点区段!$I:$I,MATCH(1,(MONTH(三跨两临近重点区段!$H:$H)=12)*(三跨两临近重点区段!$A:$A=D506)*(三跨两临近重点区段!$F:$F="现存区段"),0))),"")</f>
        <v/>
      </c>
      <c r="AH506" t="e">
        <f t="array" ref="AH506">INDEX(三跨两临近重点区段!$G:$G,MATCH(D506,三跨两临近重点区段!$A:$A,0))</f>
        <v>#N/A</v>
      </c>
    </row>
    <row r="507" ht="14.25" spans="1:34">
      <c r="A507" s="263" t="s">
        <v>150</v>
      </c>
      <c r="B507" s="264" t="s">
        <v>2723</v>
      </c>
      <c r="C507" s="263" t="s">
        <v>2302</v>
      </c>
      <c r="D507" s="263" t="s">
        <v>2902</v>
      </c>
      <c r="E507" s="265" t="s">
        <v>2115</v>
      </c>
      <c r="F507" s="264" t="s">
        <v>125</v>
      </c>
      <c r="G507" s="263" t="s">
        <v>2116</v>
      </c>
      <c r="H507" s="263" t="s">
        <v>1297</v>
      </c>
      <c r="I507" s="288"/>
      <c r="J507" s="196"/>
      <c r="K507" s="196"/>
      <c r="L507" s="196"/>
      <c r="M507" s="270"/>
      <c r="N507" s="270"/>
      <c r="O507" s="33"/>
      <c r="P507" s="107"/>
      <c r="Q507" s="279"/>
      <c r="R507" s="279"/>
      <c r="S507" s="278">
        <v>45455</v>
      </c>
      <c r="T507" s="279" t="s">
        <v>2117</v>
      </c>
      <c r="U507" s="268" t="str">
        <f t="array" ref="U507">IFERROR(IF(INDEX(三跨两临近重点区段!$F:$F,MATCH(1,(MONTH(三跨两临近重点区段!$H:$H)=7)*(三跨两临近重点区段!$A:$A=D507),0))="已取消","已取消",INDEX(三跨两临近重点区段!$H:$H,MATCH(1,(MONTH(三跨两临近重点区段!$H:$H)=7)*(三跨两临近重点区段!$A:$A=D507)*(三跨两临近重点区段!$F:$F="现存区段"),0))),"")</f>
        <v/>
      </c>
      <c r="V507" s="232" t="str">
        <f t="array" ref="V507">IFERROR(IF(INDEX(三跨两临近重点区段!$F:$F,MATCH(1,(MONTH(三跨两临近重点区段!$H:$H)=7)*(三跨两临近重点区段!$A:$A=D507),0))="已取消","已取消",INDEX(三跨两临近重点区段!$I:$I,MATCH(1,(MONTH(三跨两临近重点区段!$H:$H)=7)*(三跨两临近重点区段!$A:$A=D507)*(三跨两临近重点区段!$F:$F="现存区段"),0))),"")</f>
        <v/>
      </c>
      <c r="W507" s="268" t="str">
        <f t="array" ref="W507">IFERROR(IF(INDEX(三跨两临近重点区段!$F:$F,MATCH(1,(MONTH(三跨两临近重点区段!$H:$H)=8)*(三跨两临近重点区段!$A:$A=D507),0))="已取消","已取消",INDEX(三跨两临近重点区段!$H:$H,MATCH(1,(MONTH(三跨两临近重点区段!$H:$H)=8)*(三跨两临近重点区段!$A:$A=D507)*(三跨两临近重点区段!$F:$F="现存区段"),0))),"")</f>
        <v/>
      </c>
      <c r="X507" s="232" t="str">
        <f t="array" ref="X507">IFERROR(IF(INDEX(三跨两临近重点区段!$F:$F,MATCH(1,(MONTH(三跨两临近重点区段!$H:$H)=8)*(三跨两临近重点区段!$A:$A=D507),0))="已取消","已取消",INDEX(三跨两临近重点区段!$I:$I,MATCH(1,(MONTH(三跨两临近重点区段!$H:$H)=8)*(三跨两临近重点区段!$A:$A=D507)*(三跨两临近重点区段!$F:$F="现存区段"),0))),"")</f>
        <v/>
      </c>
      <c r="Y507" s="268" t="str">
        <f t="array" ref="Y507">IFERROR(IF(INDEX(三跨两临近重点区段!$F:$F,MATCH(1,(MONTH(三跨两临近重点区段!$H:$H)=9)*(三跨两临近重点区段!$A:$A=D507),0))="已取消","已取消",INDEX(三跨两临近重点区段!$H:$H,MATCH(1,(MONTH(三跨两临近重点区段!$H:$H)=9)*(三跨两临近重点区段!$A:$A=D507)*(三跨两临近重点区段!$F:$F="现存区段"),0))),"")</f>
        <v/>
      </c>
      <c r="Z507" s="232" t="str">
        <f t="array" ref="Z507">IFERROR(IF(INDEX(三跨两临近重点区段!$F:$F,MATCH(1,(MONTH(三跨两临近重点区段!$H:$H)=9)*(三跨两临近重点区段!$A:$A=D507),0))="已取消","已取消",INDEX(三跨两临近重点区段!$I:$I,MATCH(1,(MONTH(三跨两临近重点区段!$H:$H)=9)*(三跨两临近重点区段!$A:$A=D507)*(三跨两临近重点区段!$F:$F="现存区段"),0))),"")</f>
        <v/>
      </c>
      <c r="AA507" s="268" t="str">
        <f t="array" ref="AA507">IFERROR(IF(INDEX(三跨两临近重点区段!$F:$F,MATCH(1,(MONTH(三跨两临近重点区段!$H:$H)=10)*(三跨两临近重点区段!$A:$A=D507),0))="已取消","已取消",INDEX(三跨两临近重点区段!$H:$H,MATCH(1,(MONTH(三跨两临近重点区段!$H:$H)=10)*(三跨两临近重点区段!$A:$A=D507)*(三跨两临近重点区段!$F:$F="现存区段"),0))),"")</f>
        <v/>
      </c>
      <c r="AB507" s="72" t="str">
        <f t="array" ref="AB507">IFERROR(IF(INDEX(三跨两临近重点区段!$F:$F,MATCH(1,(MONTH(三跨两临近重点区段!$H:$H)=10)*(三跨两临近重点区段!$A:$A=D507),0))="已取消","已取消",INDEX(三跨两临近重点区段!$I:$I,MATCH(1,(MONTH(三跨两临近重点区段!$H:$H)=10)*(三跨两临近重点区段!$A:$A=D507)*(三跨两临近重点区段!$F:$F="现存区段"),0))),"")</f>
        <v/>
      </c>
      <c r="AC507" s="284" t="str">
        <f t="array" ref="AC507">IFERROR(IF(INDEX(三跨两临近重点区段!$F:$F,MATCH(1,(MONTH(三跨两临近重点区段!$H:$H)=11)*(三跨两临近重点区段!$A:$A=D507),0))="已取消","已取消",INDEX(三跨两临近重点区段!$H:$H,MATCH(1,(MONTH(三跨两临近重点区段!$H:$H)=11)*(三跨两临近重点区段!$A:$A=D507)*(三跨两临近重点区段!$F:$F="现存区段"),0))),"")</f>
        <v/>
      </c>
      <c r="AD507" s="72" t="str">
        <f t="array" ref="AD507">IFERROR(IF(INDEX(三跨两临近重点区段!$F:$F,MATCH(1,(MONTH(三跨两临近重点区段!$H:$H)=11)*(三跨两临近重点区段!$A:$A=D507),0))="已取消","已取消",INDEX(三跨两临近重点区段!$I:$I,MATCH(1,(MONTH(三跨两临近重点区段!$H:$H)=11)*(三跨两临近重点区段!$A:$A=D507)*(三跨两临近重点区段!$F:$F="现存区段"),0))),"")</f>
        <v/>
      </c>
      <c r="AE507" s="284" t="str">
        <f t="array" ref="AE507">IFERROR(IF(INDEX(三跨两临近重点区段!$F:$F,MATCH(1,(MONTH(三跨两临近重点区段!$H:$H)=12)*(三跨两临近重点区段!$A:$A=D507),0))="已取消","已取消",INDEX(三跨两临近重点区段!$H:$H,MATCH(1,(MONTH(三跨两临近重点区段!$H:$H)=12)*(三跨两临近重点区段!$A:$A=D507)*(三跨两临近重点区段!$F:$F="现存区段"),0))),"")</f>
        <v/>
      </c>
      <c r="AF507" s="72" t="str">
        <f t="array" ref="AF507">IFERROR(IF(INDEX(三跨两临近重点区段!$F:$F,MATCH(1,(MONTH(三跨两临近重点区段!$H:$H)=12)*(三跨两临近重点区段!$A:$A=D507),0))="已取消","已取消",INDEX(三跨两临近重点区段!$I:$I,MATCH(1,(MONTH(三跨两临近重点区段!$H:$H)=12)*(三跨两临近重点区段!$A:$A=D507)*(三跨两临近重点区段!$F:$F="现存区段"),0))),"")</f>
        <v/>
      </c>
      <c r="AH507" t="e">
        <f t="array" ref="AH507">INDEX(三跨两临近重点区段!$G:$G,MATCH(D507,三跨两临近重点区段!$A:$A,0))</f>
        <v>#N/A</v>
      </c>
    </row>
    <row r="508" ht="14.25" spans="1:34">
      <c r="A508" s="263" t="s">
        <v>150</v>
      </c>
      <c r="B508" s="264" t="s">
        <v>2853</v>
      </c>
      <c r="C508" s="263" t="s">
        <v>2304</v>
      </c>
      <c r="D508" s="263" t="s">
        <v>2903</v>
      </c>
      <c r="E508" s="265" t="s">
        <v>2115</v>
      </c>
      <c r="F508" s="264" t="s">
        <v>125</v>
      </c>
      <c r="G508" s="263" t="s">
        <v>2116</v>
      </c>
      <c r="H508" s="263" t="s">
        <v>1225</v>
      </c>
      <c r="I508" s="288"/>
      <c r="J508" s="196"/>
      <c r="K508" s="196"/>
      <c r="L508" s="196"/>
      <c r="M508" s="270"/>
      <c r="N508" s="270"/>
      <c r="O508" s="33"/>
      <c r="P508" s="107"/>
      <c r="Q508" s="279"/>
      <c r="R508" s="279"/>
      <c r="S508" s="278">
        <v>45448</v>
      </c>
      <c r="T508" s="279" t="s">
        <v>2117</v>
      </c>
      <c r="U508" s="268" t="str">
        <f t="array" ref="U508">IFERROR(IF(INDEX(三跨两临近重点区段!$F:$F,MATCH(1,(MONTH(三跨两临近重点区段!$H:$H)=7)*(三跨两临近重点区段!$A:$A=D508),0))="已取消","已取消",INDEX(三跨两临近重点区段!$H:$H,MATCH(1,(MONTH(三跨两临近重点区段!$H:$H)=7)*(三跨两临近重点区段!$A:$A=D508)*(三跨两临近重点区段!$F:$F="现存区段"),0))),"")</f>
        <v/>
      </c>
      <c r="V508" s="232" t="str">
        <f t="array" ref="V508">IFERROR(IF(INDEX(三跨两临近重点区段!$F:$F,MATCH(1,(MONTH(三跨两临近重点区段!$H:$H)=7)*(三跨两临近重点区段!$A:$A=D508),0))="已取消","已取消",INDEX(三跨两临近重点区段!$I:$I,MATCH(1,(MONTH(三跨两临近重点区段!$H:$H)=7)*(三跨两临近重点区段!$A:$A=D508)*(三跨两临近重点区段!$F:$F="现存区段"),0))),"")</f>
        <v/>
      </c>
      <c r="W508" s="268" t="str">
        <f t="array" ref="W508">IFERROR(IF(INDEX(三跨两临近重点区段!$F:$F,MATCH(1,(MONTH(三跨两临近重点区段!$H:$H)=8)*(三跨两临近重点区段!$A:$A=D508),0))="已取消","已取消",INDEX(三跨两临近重点区段!$H:$H,MATCH(1,(MONTH(三跨两临近重点区段!$H:$H)=8)*(三跨两临近重点区段!$A:$A=D508)*(三跨两临近重点区段!$F:$F="现存区段"),0))),"")</f>
        <v/>
      </c>
      <c r="X508" s="232" t="str">
        <f t="array" ref="X508">IFERROR(IF(INDEX(三跨两临近重点区段!$F:$F,MATCH(1,(MONTH(三跨两临近重点区段!$H:$H)=8)*(三跨两临近重点区段!$A:$A=D508),0))="已取消","已取消",INDEX(三跨两临近重点区段!$I:$I,MATCH(1,(MONTH(三跨两临近重点区段!$H:$H)=8)*(三跨两临近重点区段!$A:$A=D508)*(三跨两临近重点区段!$F:$F="现存区段"),0))),"")</f>
        <v/>
      </c>
      <c r="Y508" s="268" t="str">
        <f t="array" ref="Y508">IFERROR(IF(INDEX(三跨两临近重点区段!$F:$F,MATCH(1,(MONTH(三跨两临近重点区段!$H:$H)=9)*(三跨两临近重点区段!$A:$A=D508),0))="已取消","已取消",INDEX(三跨两临近重点区段!$H:$H,MATCH(1,(MONTH(三跨两临近重点区段!$H:$H)=9)*(三跨两临近重点区段!$A:$A=D508)*(三跨两临近重点区段!$F:$F="现存区段"),0))),"")</f>
        <v/>
      </c>
      <c r="Z508" s="232" t="str">
        <f t="array" ref="Z508">IFERROR(IF(INDEX(三跨两临近重点区段!$F:$F,MATCH(1,(MONTH(三跨两临近重点区段!$H:$H)=9)*(三跨两临近重点区段!$A:$A=D508),0))="已取消","已取消",INDEX(三跨两临近重点区段!$I:$I,MATCH(1,(MONTH(三跨两临近重点区段!$H:$H)=9)*(三跨两临近重点区段!$A:$A=D508)*(三跨两临近重点区段!$F:$F="现存区段"),0))),"")</f>
        <v/>
      </c>
      <c r="AA508" s="268" t="str">
        <f t="array" ref="AA508">IFERROR(IF(INDEX(三跨两临近重点区段!$F:$F,MATCH(1,(MONTH(三跨两临近重点区段!$H:$H)=10)*(三跨两临近重点区段!$A:$A=D508),0))="已取消","已取消",INDEX(三跨两临近重点区段!$H:$H,MATCH(1,(MONTH(三跨两临近重点区段!$H:$H)=10)*(三跨两临近重点区段!$A:$A=D508)*(三跨两临近重点区段!$F:$F="现存区段"),0))),"")</f>
        <v/>
      </c>
      <c r="AB508" s="72" t="str">
        <f t="array" ref="AB508">IFERROR(IF(INDEX(三跨两临近重点区段!$F:$F,MATCH(1,(MONTH(三跨两临近重点区段!$H:$H)=10)*(三跨两临近重点区段!$A:$A=D508),0))="已取消","已取消",INDEX(三跨两临近重点区段!$I:$I,MATCH(1,(MONTH(三跨两临近重点区段!$H:$H)=10)*(三跨两临近重点区段!$A:$A=D508)*(三跨两临近重点区段!$F:$F="现存区段"),0))),"")</f>
        <v/>
      </c>
      <c r="AC508" s="284" t="str">
        <f t="array" ref="AC508">IFERROR(IF(INDEX(三跨两临近重点区段!$F:$F,MATCH(1,(MONTH(三跨两临近重点区段!$H:$H)=11)*(三跨两临近重点区段!$A:$A=D508),0))="已取消","已取消",INDEX(三跨两临近重点区段!$H:$H,MATCH(1,(MONTH(三跨两临近重点区段!$H:$H)=11)*(三跨两临近重点区段!$A:$A=D508)*(三跨两临近重点区段!$F:$F="现存区段"),0))),"")</f>
        <v/>
      </c>
      <c r="AD508" s="72" t="str">
        <f t="array" ref="AD508">IFERROR(IF(INDEX(三跨两临近重点区段!$F:$F,MATCH(1,(MONTH(三跨两临近重点区段!$H:$H)=11)*(三跨两临近重点区段!$A:$A=D508),0))="已取消","已取消",INDEX(三跨两临近重点区段!$I:$I,MATCH(1,(MONTH(三跨两临近重点区段!$H:$H)=11)*(三跨两临近重点区段!$A:$A=D508)*(三跨两临近重点区段!$F:$F="现存区段"),0))),"")</f>
        <v/>
      </c>
      <c r="AE508" s="284" t="str">
        <f t="array" ref="AE508">IFERROR(IF(INDEX(三跨两临近重点区段!$F:$F,MATCH(1,(MONTH(三跨两临近重点区段!$H:$H)=12)*(三跨两临近重点区段!$A:$A=D508),0))="已取消","已取消",INDEX(三跨两临近重点区段!$H:$H,MATCH(1,(MONTH(三跨两临近重点区段!$H:$H)=12)*(三跨两临近重点区段!$A:$A=D508)*(三跨两临近重点区段!$F:$F="现存区段"),0))),"")</f>
        <v/>
      </c>
      <c r="AF508" s="72" t="str">
        <f t="array" ref="AF508">IFERROR(IF(INDEX(三跨两临近重点区段!$F:$F,MATCH(1,(MONTH(三跨两临近重点区段!$H:$H)=12)*(三跨两临近重点区段!$A:$A=D508),0))="已取消","已取消",INDEX(三跨两临近重点区段!$I:$I,MATCH(1,(MONTH(三跨两临近重点区段!$H:$H)=12)*(三跨两临近重点区段!$A:$A=D508)*(三跨两临近重点区段!$F:$F="现存区段"),0))),"")</f>
        <v/>
      </c>
      <c r="AH508" t="e">
        <f t="array" ref="AH508">INDEX(三跨两临近重点区段!$G:$G,MATCH(D508,三跨两临近重点区段!$A:$A,0))</f>
        <v>#N/A</v>
      </c>
    </row>
    <row r="509" ht="14.25" spans="1:34">
      <c r="A509" s="263" t="s">
        <v>150</v>
      </c>
      <c r="B509" s="264" t="s">
        <v>2856</v>
      </c>
      <c r="C509" s="263" t="s">
        <v>2304</v>
      </c>
      <c r="D509" s="263" t="s">
        <v>2904</v>
      </c>
      <c r="E509" s="265" t="s">
        <v>2115</v>
      </c>
      <c r="F509" s="264" t="s">
        <v>125</v>
      </c>
      <c r="G509" s="263" t="s">
        <v>2116</v>
      </c>
      <c r="H509" s="263" t="s">
        <v>1225</v>
      </c>
      <c r="I509" s="288"/>
      <c r="J509" s="196"/>
      <c r="K509" s="196"/>
      <c r="L509" s="196"/>
      <c r="M509" s="270"/>
      <c r="N509" s="270"/>
      <c r="O509" s="33"/>
      <c r="P509" s="107"/>
      <c r="Q509" s="280"/>
      <c r="R509" s="280"/>
      <c r="S509" s="278">
        <v>45448</v>
      </c>
      <c r="T509" s="279" t="s">
        <v>2117</v>
      </c>
      <c r="U509" s="268" t="str">
        <f t="array" ref="U509">IFERROR(IF(INDEX(三跨两临近重点区段!$F:$F,MATCH(1,(MONTH(三跨两临近重点区段!$H:$H)=7)*(三跨两临近重点区段!$A:$A=D509),0))="已取消","已取消",INDEX(三跨两临近重点区段!$H:$H,MATCH(1,(MONTH(三跨两临近重点区段!$H:$H)=7)*(三跨两临近重点区段!$A:$A=D509)*(三跨两临近重点区段!$F:$F="现存区段"),0))),"")</f>
        <v/>
      </c>
      <c r="V509" s="232" t="str">
        <f t="array" ref="V509">IFERROR(IF(INDEX(三跨两临近重点区段!$F:$F,MATCH(1,(MONTH(三跨两临近重点区段!$H:$H)=7)*(三跨两临近重点区段!$A:$A=D509),0))="已取消","已取消",INDEX(三跨两临近重点区段!$I:$I,MATCH(1,(MONTH(三跨两临近重点区段!$H:$H)=7)*(三跨两临近重点区段!$A:$A=D509)*(三跨两临近重点区段!$F:$F="现存区段"),0))),"")</f>
        <v/>
      </c>
      <c r="W509" s="268" t="str">
        <f t="array" ref="W509">IFERROR(IF(INDEX(三跨两临近重点区段!$F:$F,MATCH(1,(MONTH(三跨两临近重点区段!$H:$H)=8)*(三跨两临近重点区段!$A:$A=D509),0))="已取消","已取消",INDEX(三跨两临近重点区段!$H:$H,MATCH(1,(MONTH(三跨两临近重点区段!$H:$H)=8)*(三跨两临近重点区段!$A:$A=D509)*(三跨两临近重点区段!$F:$F="现存区段"),0))),"")</f>
        <v/>
      </c>
      <c r="X509" s="232" t="str">
        <f t="array" ref="X509">IFERROR(IF(INDEX(三跨两临近重点区段!$F:$F,MATCH(1,(MONTH(三跨两临近重点区段!$H:$H)=8)*(三跨两临近重点区段!$A:$A=D509),0))="已取消","已取消",INDEX(三跨两临近重点区段!$I:$I,MATCH(1,(MONTH(三跨两临近重点区段!$H:$H)=8)*(三跨两临近重点区段!$A:$A=D509)*(三跨两临近重点区段!$F:$F="现存区段"),0))),"")</f>
        <v/>
      </c>
      <c r="Y509" s="268" t="str">
        <f t="array" ref="Y509">IFERROR(IF(INDEX(三跨两临近重点区段!$F:$F,MATCH(1,(MONTH(三跨两临近重点区段!$H:$H)=9)*(三跨两临近重点区段!$A:$A=D509),0))="已取消","已取消",INDEX(三跨两临近重点区段!$H:$H,MATCH(1,(MONTH(三跨两临近重点区段!$H:$H)=9)*(三跨两临近重点区段!$A:$A=D509)*(三跨两临近重点区段!$F:$F="现存区段"),0))),"")</f>
        <v/>
      </c>
      <c r="Z509" s="232" t="str">
        <f t="array" ref="Z509">IFERROR(IF(INDEX(三跨两临近重点区段!$F:$F,MATCH(1,(MONTH(三跨两临近重点区段!$H:$H)=9)*(三跨两临近重点区段!$A:$A=D509),0))="已取消","已取消",INDEX(三跨两临近重点区段!$I:$I,MATCH(1,(MONTH(三跨两临近重点区段!$H:$H)=9)*(三跨两临近重点区段!$A:$A=D509)*(三跨两临近重点区段!$F:$F="现存区段"),0))),"")</f>
        <v/>
      </c>
      <c r="AA509" s="268" t="str">
        <f t="array" ref="AA509">IFERROR(IF(INDEX(三跨两临近重点区段!$F:$F,MATCH(1,(MONTH(三跨两临近重点区段!$H:$H)=10)*(三跨两临近重点区段!$A:$A=D509),0))="已取消","已取消",INDEX(三跨两临近重点区段!$H:$H,MATCH(1,(MONTH(三跨两临近重点区段!$H:$H)=10)*(三跨两临近重点区段!$A:$A=D509)*(三跨两临近重点区段!$F:$F="现存区段"),0))),"")</f>
        <v/>
      </c>
      <c r="AB509" s="72" t="str">
        <f t="array" ref="AB509">IFERROR(IF(INDEX(三跨两临近重点区段!$F:$F,MATCH(1,(MONTH(三跨两临近重点区段!$H:$H)=10)*(三跨两临近重点区段!$A:$A=D509),0))="已取消","已取消",INDEX(三跨两临近重点区段!$I:$I,MATCH(1,(MONTH(三跨两临近重点区段!$H:$H)=10)*(三跨两临近重点区段!$A:$A=D509)*(三跨两临近重点区段!$F:$F="现存区段"),0))),"")</f>
        <v/>
      </c>
      <c r="AC509" s="284" t="str">
        <f t="array" ref="AC509">IFERROR(IF(INDEX(三跨两临近重点区段!$F:$F,MATCH(1,(MONTH(三跨两临近重点区段!$H:$H)=11)*(三跨两临近重点区段!$A:$A=D509),0))="已取消","已取消",INDEX(三跨两临近重点区段!$H:$H,MATCH(1,(MONTH(三跨两临近重点区段!$H:$H)=11)*(三跨两临近重点区段!$A:$A=D509)*(三跨两临近重点区段!$F:$F="现存区段"),0))),"")</f>
        <v/>
      </c>
      <c r="AD509" s="72" t="str">
        <f t="array" ref="AD509">IFERROR(IF(INDEX(三跨两临近重点区段!$F:$F,MATCH(1,(MONTH(三跨两临近重点区段!$H:$H)=11)*(三跨两临近重点区段!$A:$A=D509),0))="已取消","已取消",INDEX(三跨两临近重点区段!$I:$I,MATCH(1,(MONTH(三跨两临近重点区段!$H:$H)=11)*(三跨两临近重点区段!$A:$A=D509)*(三跨两临近重点区段!$F:$F="现存区段"),0))),"")</f>
        <v/>
      </c>
      <c r="AE509" s="284" t="str">
        <f t="array" ref="AE509">IFERROR(IF(INDEX(三跨两临近重点区段!$F:$F,MATCH(1,(MONTH(三跨两临近重点区段!$H:$H)=12)*(三跨两临近重点区段!$A:$A=D509),0))="已取消","已取消",INDEX(三跨两临近重点区段!$H:$H,MATCH(1,(MONTH(三跨两临近重点区段!$H:$H)=12)*(三跨两临近重点区段!$A:$A=D509)*(三跨两临近重点区段!$F:$F="现存区段"),0))),"")</f>
        <v/>
      </c>
      <c r="AF509" s="72" t="str">
        <f t="array" ref="AF509">IFERROR(IF(INDEX(三跨两临近重点区段!$F:$F,MATCH(1,(MONTH(三跨两临近重点区段!$H:$H)=12)*(三跨两临近重点区段!$A:$A=D509),0))="已取消","已取消",INDEX(三跨两临近重点区段!$I:$I,MATCH(1,(MONTH(三跨两临近重点区段!$H:$H)=12)*(三跨两临近重点区段!$A:$A=D509)*(三跨两临近重点区段!$F:$F="现存区段"),0))),"")</f>
        <v/>
      </c>
      <c r="AH509" t="e">
        <f t="array" ref="AH509">INDEX(三跨两临近重点区段!$G:$G,MATCH(D509,三跨两临近重点区段!$A:$A,0))</f>
        <v>#N/A</v>
      </c>
    </row>
    <row r="510" ht="14.25" spans="1:34">
      <c r="A510" s="263" t="s">
        <v>363</v>
      </c>
      <c r="B510" s="264" t="s">
        <v>2905</v>
      </c>
      <c r="C510" s="263" t="s">
        <v>2773</v>
      </c>
      <c r="D510" s="263" t="s">
        <v>2906</v>
      </c>
      <c r="E510" s="265" t="s">
        <v>2115</v>
      </c>
      <c r="F510" s="264" t="s">
        <v>125</v>
      </c>
      <c r="G510" s="263" t="s">
        <v>2116</v>
      </c>
      <c r="H510" s="263" t="s">
        <v>1175</v>
      </c>
      <c r="I510" s="288"/>
      <c r="J510" s="196"/>
      <c r="K510" s="196"/>
      <c r="L510" s="196"/>
      <c r="M510" s="270"/>
      <c r="N510" s="270"/>
      <c r="O510" s="33"/>
      <c r="P510" s="107"/>
      <c r="Q510" s="279"/>
      <c r="R510" s="279"/>
      <c r="S510" s="282">
        <v>45446.60625</v>
      </c>
      <c r="T510" s="279" t="s">
        <v>2117</v>
      </c>
      <c r="U510" s="268" t="str">
        <f t="array" ref="U510">IFERROR(IF(INDEX(三跨两临近重点区段!$F:$F,MATCH(1,(MONTH(三跨两临近重点区段!$H:$H)=7)*(三跨两临近重点区段!$A:$A=D510),0))="已取消","已取消",INDEX(三跨两临近重点区段!$H:$H,MATCH(1,(MONTH(三跨两临近重点区段!$H:$H)=7)*(三跨两临近重点区段!$A:$A=D510)*(三跨两临近重点区段!$F:$F="现存区段"),0))),"")</f>
        <v/>
      </c>
      <c r="V510" s="232" t="str">
        <f t="array" ref="V510">IFERROR(IF(INDEX(三跨两临近重点区段!$F:$F,MATCH(1,(MONTH(三跨两临近重点区段!$H:$H)=7)*(三跨两临近重点区段!$A:$A=D510),0))="已取消","已取消",INDEX(三跨两临近重点区段!$I:$I,MATCH(1,(MONTH(三跨两临近重点区段!$H:$H)=7)*(三跨两临近重点区段!$A:$A=D510)*(三跨两临近重点区段!$F:$F="现存区段"),0))),"")</f>
        <v/>
      </c>
      <c r="W510" s="268" t="str">
        <f t="array" ref="W510">IFERROR(IF(INDEX(三跨两临近重点区段!$F:$F,MATCH(1,(MONTH(三跨两临近重点区段!$H:$H)=8)*(三跨两临近重点区段!$A:$A=D510),0))="已取消","已取消",INDEX(三跨两临近重点区段!$H:$H,MATCH(1,(MONTH(三跨两临近重点区段!$H:$H)=8)*(三跨两临近重点区段!$A:$A=D510)*(三跨两临近重点区段!$F:$F="现存区段"),0))),"")</f>
        <v/>
      </c>
      <c r="X510" s="232" t="str">
        <f t="array" ref="X510">IFERROR(IF(INDEX(三跨两临近重点区段!$F:$F,MATCH(1,(MONTH(三跨两临近重点区段!$H:$H)=8)*(三跨两临近重点区段!$A:$A=D510),0))="已取消","已取消",INDEX(三跨两临近重点区段!$I:$I,MATCH(1,(MONTH(三跨两临近重点区段!$H:$H)=8)*(三跨两临近重点区段!$A:$A=D510)*(三跨两临近重点区段!$F:$F="现存区段"),0))),"")</f>
        <v/>
      </c>
      <c r="Y510" s="268" t="str">
        <f t="array" ref="Y510">IFERROR(IF(INDEX(三跨两临近重点区段!$F:$F,MATCH(1,(MONTH(三跨两临近重点区段!$H:$H)=9)*(三跨两临近重点区段!$A:$A=D510),0))="已取消","已取消",INDEX(三跨两临近重点区段!$H:$H,MATCH(1,(MONTH(三跨两临近重点区段!$H:$H)=9)*(三跨两临近重点区段!$A:$A=D510)*(三跨两临近重点区段!$F:$F="现存区段"),0))),"")</f>
        <v/>
      </c>
      <c r="Z510" s="232" t="str">
        <f t="array" ref="Z510">IFERROR(IF(INDEX(三跨两临近重点区段!$F:$F,MATCH(1,(MONTH(三跨两临近重点区段!$H:$H)=9)*(三跨两临近重点区段!$A:$A=D510),0))="已取消","已取消",INDEX(三跨两临近重点区段!$I:$I,MATCH(1,(MONTH(三跨两临近重点区段!$H:$H)=9)*(三跨两临近重点区段!$A:$A=D510)*(三跨两临近重点区段!$F:$F="现存区段"),0))),"")</f>
        <v/>
      </c>
      <c r="AA510" s="268" t="str">
        <f t="array" ref="AA510">IFERROR(IF(INDEX(三跨两临近重点区段!$F:$F,MATCH(1,(MONTH(三跨两临近重点区段!$H:$H)=10)*(三跨两临近重点区段!$A:$A=D510),0))="已取消","已取消",INDEX(三跨两临近重点区段!$H:$H,MATCH(1,(MONTH(三跨两临近重点区段!$H:$H)=10)*(三跨两临近重点区段!$A:$A=D510)*(三跨两临近重点区段!$F:$F="现存区段"),0))),"")</f>
        <v/>
      </c>
      <c r="AB510" s="72" t="str">
        <f t="array" ref="AB510">IFERROR(IF(INDEX(三跨两临近重点区段!$F:$F,MATCH(1,(MONTH(三跨两临近重点区段!$H:$H)=10)*(三跨两临近重点区段!$A:$A=D510),0))="已取消","已取消",INDEX(三跨两临近重点区段!$I:$I,MATCH(1,(MONTH(三跨两临近重点区段!$H:$H)=10)*(三跨两临近重点区段!$A:$A=D510)*(三跨两临近重点区段!$F:$F="现存区段"),0))),"")</f>
        <v/>
      </c>
      <c r="AC510" s="284" t="str">
        <f t="array" ref="AC510">IFERROR(IF(INDEX(三跨两临近重点区段!$F:$F,MATCH(1,(MONTH(三跨两临近重点区段!$H:$H)=11)*(三跨两临近重点区段!$A:$A=D510),0))="已取消","已取消",INDEX(三跨两临近重点区段!$H:$H,MATCH(1,(MONTH(三跨两临近重点区段!$H:$H)=11)*(三跨两临近重点区段!$A:$A=D510)*(三跨两临近重点区段!$F:$F="现存区段"),0))),"")</f>
        <v/>
      </c>
      <c r="AD510" s="72" t="str">
        <f t="array" ref="AD510">IFERROR(IF(INDEX(三跨两临近重点区段!$F:$F,MATCH(1,(MONTH(三跨两临近重点区段!$H:$H)=11)*(三跨两临近重点区段!$A:$A=D510),0))="已取消","已取消",INDEX(三跨两临近重点区段!$I:$I,MATCH(1,(MONTH(三跨两临近重点区段!$H:$H)=11)*(三跨两临近重点区段!$A:$A=D510)*(三跨两临近重点区段!$F:$F="现存区段"),0))),"")</f>
        <v/>
      </c>
      <c r="AE510" s="284" t="str">
        <f t="array" ref="AE510">IFERROR(IF(INDEX(三跨两临近重点区段!$F:$F,MATCH(1,(MONTH(三跨两临近重点区段!$H:$H)=12)*(三跨两临近重点区段!$A:$A=D510),0))="已取消","已取消",INDEX(三跨两临近重点区段!$H:$H,MATCH(1,(MONTH(三跨两临近重点区段!$H:$H)=12)*(三跨两临近重点区段!$A:$A=D510)*(三跨两临近重点区段!$F:$F="现存区段"),0))),"")</f>
        <v/>
      </c>
      <c r="AF510" s="72" t="str">
        <f t="array" ref="AF510">IFERROR(IF(INDEX(三跨两临近重点区段!$F:$F,MATCH(1,(MONTH(三跨两临近重点区段!$H:$H)=12)*(三跨两临近重点区段!$A:$A=D510),0))="已取消","已取消",INDEX(三跨两临近重点区段!$I:$I,MATCH(1,(MONTH(三跨两临近重点区段!$H:$H)=12)*(三跨两临近重点区段!$A:$A=D510)*(三跨两临近重点区段!$F:$F="现存区段"),0))),"")</f>
        <v/>
      </c>
      <c r="AH510" t="e">
        <f t="array" ref="AH510">INDEX(三跨两临近重点区段!$G:$G,MATCH(D510,三跨两临近重点区段!$A:$A,0))</f>
        <v>#N/A</v>
      </c>
    </row>
    <row r="511" ht="14.25" spans="1:34">
      <c r="A511" s="263" t="s">
        <v>363</v>
      </c>
      <c r="B511" s="264" t="s">
        <v>2905</v>
      </c>
      <c r="C511" s="263" t="s">
        <v>2428</v>
      </c>
      <c r="D511" s="263" t="s">
        <v>2907</v>
      </c>
      <c r="E511" s="265" t="s">
        <v>2115</v>
      </c>
      <c r="F511" s="264" t="s">
        <v>125</v>
      </c>
      <c r="G511" s="263" t="s">
        <v>2116</v>
      </c>
      <c r="H511" s="263" t="s">
        <v>1175</v>
      </c>
      <c r="I511" s="288"/>
      <c r="J511" s="196"/>
      <c r="K511" s="196"/>
      <c r="L511" s="196"/>
      <c r="M511" s="270"/>
      <c r="N511" s="270"/>
      <c r="O511" s="33"/>
      <c r="P511" s="107"/>
      <c r="Q511" s="279"/>
      <c r="R511" s="279"/>
      <c r="S511" s="282">
        <v>45446.60625</v>
      </c>
      <c r="T511" s="279" t="s">
        <v>2117</v>
      </c>
      <c r="U511" s="268" t="str">
        <f t="array" ref="U511">IFERROR(IF(INDEX(三跨两临近重点区段!$F:$F,MATCH(1,(MONTH(三跨两临近重点区段!$H:$H)=7)*(三跨两临近重点区段!$A:$A=D511),0))="已取消","已取消",INDEX(三跨两临近重点区段!$H:$H,MATCH(1,(MONTH(三跨两临近重点区段!$H:$H)=7)*(三跨两临近重点区段!$A:$A=D511)*(三跨两临近重点区段!$F:$F="现存区段"),0))),"")</f>
        <v/>
      </c>
      <c r="V511" s="232" t="str">
        <f t="array" ref="V511">IFERROR(IF(INDEX(三跨两临近重点区段!$F:$F,MATCH(1,(MONTH(三跨两临近重点区段!$H:$H)=7)*(三跨两临近重点区段!$A:$A=D511),0))="已取消","已取消",INDEX(三跨两临近重点区段!$I:$I,MATCH(1,(MONTH(三跨两临近重点区段!$H:$H)=7)*(三跨两临近重点区段!$A:$A=D511)*(三跨两临近重点区段!$F:$F="现存区段"),0))),"")</f>
        <v/>
      </c>
      <c r="W511" s="268" t="str">
        <f t="array" ref="W511">IFERROR(IF(INDEX(三跨两临近重点区段!$F:$F,MATCH(1,(MONTH(三跨两临近重点区段!$H:$H)=8)*(三跨两临近重点区段!$A:$A=D511),0))="已取消","已取消",INDEX(三跨两临近重点区段!$H:$H,MATCH(1,(MONTH(三跨两临近重点区段!$H:$H)=8)*(三跨两临近重点区段!$A:$A=D511)*(三跨两临近重点区段!$F:$F="现存区段"),0))),"")</f>
        <v/>
      </c>
      <c r="X511" s="232" t="str">
        <f t="array" ref="X511">IFERROR(IF(INDEX(三跨两临近重点区段!$F:$F,MATCH(1,(MONTH(三跨两临近重点区段!$H:$H)=8)*(三跨两临近重点区段!$A:$A=D511),0))="已取消","已取消",INDEX(三跨两临近重点区段!$I:$I,MATCH(1,(MONTH(三跨两临近重点区段!$H:$H)=8)*(三跨两临近重点区段!$A:$A=D511)*(三跨两临近重点区段!$F:$F="现存区段"),0))),"")</f>
        <v/>
      </c>
      <c r="Y511" s="268" t="str">
        <f t="array" ref="Y511">IFERROR(IF(INDEX(三跨两临近重点区段!$F:$F,MATCH(1,(MONTH(三跨两临近重点区段!$H:$H)=9)*(三跨两临近重点区段!$A:$A=D511),0))="已取消","已取消",INDEX(三跨两临近重点区段!$H:$H,MATCH(1,(MONTH(三跨两临近重点区段!$H:$H)=9)*(三跨两临近重点区段!$A:$A=D511)*(三跨两临近重点区段!$F:$F="现存区段"),0))),"")</f>
        <v/>
      </c>
      <c r="Z511" s="232" t="str">
        <f t="array" ref="Z511">IFERROR(IF(INDEX(三跨两临近重点区段!$F:$F,MATCH(1,(MONTH(三跨两临近重点区段!$H:$H)=9)*(三跨两临近重点区段!$A:$A=D511),0))="已取消","已取消",INDEX(三跨两临近重点区段!$I:$I,MATCH(1,(MONTH(三跨两临近重点区段!$H:$H)=9)*(三跨两临近重点区段!$A:$A=D511)*(三跨两临近重点区段!$F:$F="现存区段"),0))),"")</f>
        <v/>
      </c>
      <c r="AA511" s="268" t="str">
        <f t="array" ref="AA511">IFERROR(IF(INDEX(三跨两临近重点区段!$F:$F,MATCH(1,(MONTH(三跨两临近重点区段!$H:$H)=10)*(三跨两临近重点区段!$A:$A=D511),0))="已取消","已取消",INDEX(三跨两临近重点区段!$H:$H,MATCH(1,(MONTH(三跨两临近重点区段!$H:$H)=10)*(三跨两临近重点区段!$A:$A=D511)*(三跨两临近重点区段!$F:$F="现存区段"),0))),"")</f>
        <v/>
      </c>
      <c r="AB511" s="72" t="str">
        <f t="array" ref="AB511">IFERROR(IF(INDEX(三跨两临近重点区段!$F:$F,MATCH(1,(MONTH(三跨两临近重点区段!$H:$H)=10)*(三跨两临近重点区段!$A:$A=D511),0))="已取消","已取消",INDEX(三跨两临近重点区段!$I:$I,MATCH(1,(MONTH(三跨两临近重点区段!$H:$H)=10)*(三跨两临近重点区段!$A:$A=D511)*(三跨两临近重点区段!$F:$F="现存区段"),0))),"")</f>
        <v/>
      </c>
      <c r="AC511" s="284" t="str">
        <f t="array" ref="AC511">IFERROR(IF(INDEX(三跨两临近重点区段!$F:$F,MATCH(1,(MONTH(三跨两临近重点区段!$H:$H)=11)*(三跨两临近重点区段!$A:$A=D511),0))="已取消","已取消",INDEX(三跨两临近重点区段!$H:$H,MATCH(1,(MONTH(三跨两临近重点区段!$H:$H)=11)*(三跨两临近重点区段!$A:$A=D511)*(三跨两临近重点区段!$F:$F="现存区段"),0))),"")</f>
        <v/>
      </c>
      <c r="AD511" s="72" t="str">
        <f t="array" ref="AD511">IFERROR(IF(INDEX(三跨两临近重点区段!$F:$F,MATCH(1,(MONTH(三跨两临近重点区段!$H:$H)=11)*(三跨两临近重点区段!$A:$A=D511),0))="已取消","已取消",INDEX(三跨两临近重点区段!$I:$I,MATCH(1,(MONTH(三跨两临近重点区段!$H:$H)=11)*(三跨两临近重点区段!$A:$A=D511)*(三跨两临近重点区段!$F:$F="现存区段"),0))),"")</f>
        <v/>
      </c>
      <c r="AE511" s="284" t="str">
        <f t="array" ref="AE511">IFERROR(IF(INDEX(三跨两临近重点区段!$F:$F,MATCH(1,(MONTH(三跨两临近重点区段!$H:$H)=12)*(三跨两临近重点区段!$A:$A=D511),0))="已取消","已取消",INDEX(三跨两临近重点区段!$H:$H,MATCH(1,(MONTH(三跨两临近重点区段!$H:$H)=12)*(三跨两临近重点区段!$A:$A=D511)*(三跨两临近重点区段!$F:$F="现存区段"),0))),"")</f>
        <v/>
      </c>
      <c r="AF511" s="72" t="str">
        <f t="array" ref="AF511">IFERROR(IF(INDEX(三跨两临近重点区段!$F:$F,MATCH(1,(MONTH(三跨两临近重点区段!$H:$H)=12)*(三跨两临近重点区段!$A:$A=D511),0))="已取消","已取消",INDEX(三跨两临近重点区段!$I:$I,MATCH(1,(MONTH(三跨两临近重点区段!$H:$H)=12)*(三跨两临近重点区段!$A:$A=D511)*(三跨两临近重点区段!$F:$F="现存区段"),0))),"")</f>
        <v/>
      </c>
      <c r="AH511" t="e">
        <f t="array" ref="AH511">INDEX(三跨两临近重点区段!$G:$G,MATCH(D511,三跨两临近重点区段!$A:$A,0))</f>
        <v>#N/A</v>
      </c>
    </row>
    <row r="512" ht="14.25" spans="1:34">
      <c r="A512" s="263" t="s">
        <v>363</v>
      </c>
      <c r="B512" s="264" t="s">
        <v>2905</v>
      </c>
      <c r="C512" s="263" t="s">
        <v>2172</v>
      </c>
      <c r="D512" s="263" t="s">
        <v>2908</v>
      </c>
      <c r="E512" s="265" t="s">
        <v>2115</v>
      </c>
      <c r="F512" s="264" t="s">
        <v>125</v>
      </c>
      <c r="G512" s="263" t="s">
        <v>2116</v>
      </c>
      <c r="H512" s="263" t="s">
        <v>1175</v>
      </c>
      <c r="I512" s="288"/>
      <c r="J512" s="196"/>
      <c r="K512" s="196"/>
      <c r="L512" s="196"/>
      <c r="M512" s="270"/>
      <c r="N512" s="270"/>
      <c r="O512" s="33"/>
      <c r="P512" s="107"/>
      <c r="Q512" s="279"/>
      <c r="R512" s="279"/>
      <c r="S512" s="282">
        <v>45446.60625</v>
      </c>
      <c r="T512" s="279" t="s">
        <v>2117</v>
      </c>
      <c r="U512" s="268" t="str">
        <f t="array" ref="U512">IFERROR(IF(INDEX(三跨两临近重点区段!$F:$F,MATCH(1,(MONTH(三跨两临近重点区段!$H:$H)=7)*(三跨两临近重点区段!$A:$A=D512),0))="已取消","已取消",INDEX(三跨两临近重点区段!$H:$H,MATCH(1,(MONTH(三跨两临近重点区段!$H:$H)=7)*(三跨两临近重点区段!$A:$A=D512)*(三跨两临近重点区段!$F:$F="现存区段"),0))),"")</f>
        <v/>
      </c>
      <c r="V512" s="232" t="str">
        <f t="array" ref="V512">IFERROR(IF(INDEX(三跨两临近重点区段!$F:$F,MATCH(1,(MONTH(三跨两临近重点区段!$H:$H)=7)*(三跨两临近重点区段!$A:$A=D512),0))="已取消","已取消",INDEX(三跨两临近重点区段!$I:$I,MATCH(1,(MONTH(三跨两临近重点区段!$H:$H)=7)*(三跨两临近重点区段!$A:$A=D512)*(三跨两临近重点区段!$F:$F="现存区段"),0))),"")</f>
        <v/>
      </c>
      <c r="W512" s="268" t="str">
        <f t="array" ref="W512">IFERROR(IF(INDEX(三跨两临近重点区段!$F:$F,MATCH(1,(MONTH(三跨两临近重点区段!$H:$H)=8)*(三跨两临近重点区段!$A:$A=D512),0))="已取消","已取消",INDEX(三跨两临近重点区段!$H:$H,MATCH(1,(MONTH(三跨两临近重点区段!$H:$H)=8)*(三跨两临近重点区段!$A:$A=D512)*(三跨两临近重点区段!$F:$F="现存区段"),0))),"")</f>
        <v/>
      </c>
      <c r="X512" s="232" t="str">
        <f t="array" ref="X512">IFERROR(IF(INDEX(三跨两临近重点区段!$F:$F,MATCH(1,(MONTH(三跨两临近重点区段!$H:$H)=8)*(三跨两临近重点区段!$A:$A=D512),0))="已取消","已取消",INDEX(三跨两临近重点区段!$I:$I,MATCH(1,(MONTH(三跨两临近重点区段!$H:$H)=8)*(三跨两临近重点区段!$A:$A=D512)*(三跨两临近重点区段!$F:$F="现存区段"),0))),"")</f>
        <v/>
      </c>
      <c r="Y512" s="268" t="str">
        <f t="array" ref="Y512">IFERROR(IF(INDEX(三跨两临近重点区段!$F:$F,MATCH(1,(MONTH(三跨两临近重点区段!$H:$H)=9)*(三跨两临近重点区段!$A:$A=D512),0))="已取消","已取消",INDEX(三跨两临近重点区段!$H:$H,MATCH(1,(MONTH(三跨两临近重点区段!$H:$H)=9)*(三跨两临近重点区段!$A:$A=D512)*(三跨两临近重点区段!$F:$F="现存区段"),0))),"")</f>
        <v/>
      </c>
      <c r="Z512" s="232" t="str">
        <f t="array" ref="Z512">IFERROR(IF(INDEX(三跨两临近重点区段!$F:$F,MATCH(1,(MONTH(三跨两临近重点区段!$H:$H)=9)*(三跨两临近重点区段!$A:$A=D512),0))="已取消","已取消",INDEX(三跨两临近重点区段!$I:$I,MATCH(1,(MONTH(三跨两临近重点区段!$H:$H)=9)*(三跨两临近重点区段!$A:$A=D512)*(三跨两临近重点区段!$F:$F="现存区段"),0))),"")</f>
        <v/>
      </c>
      <c r="AA512" s="268" t="str">
        <f t="array" ref="AA512">IFERROR(IF(INDEX(三跨两临近重点区段!$F:$F,MATCH(1,(MONTH(三跨两临近重点区段!$H:$H)=10)*(三跨两临近重点区段!$A:$A=D512),0))="已取消","已取消",INDEX(三跨两临近重点区段!$H:$H,MATCH(1,(MONTH(三跨两临近重点区段!$H:$H)=10)*(三跨两临近重点区段!$A:$A=D512)*(三跨两临近重点区段!$F:$F="现存区段"),0))),"")</f>
        <v/>
      </c>
      <c r="AB512" s="72" t="str">
        <f t="array" ref="AB512">IFERROR(IF(INDEX(三跨两临近重点区段!$F:$F,MATCH(1,(MONTH(三跨两临近重点区段!$H:$H)=10)*(三跨两临近重点区段!$A:$A=D512),0))="已取消","已取消",INDEX(三跨两临近重点区段!$I:$I,MATCH(1,(MONTH(三跨两临近重点区段!$H:$H)=10)*(三跨两临近重点区段!$A:$A=D512)*(三跨两临近重点区段!$F:$F="现存区段"),0))),"")</f>
        <v/>
      </c>
      <c r="AC512" s="284" t="str">
        <f t="array" ref="AC512">IFERROR(IF(INDEX(三跨两临近重点区段!$F:$F,MATCH(1,(MONTH(三跨两临近重点区段!$H:$H)=11)*(三跨两临近重点区段!$A:$A=D512),0))="已取消","已取消",INDEX(三跨两临近重点区段!$H:$H,MATCH(1,(MONTH(三跨两临近重点区段!$H:$H)=11)*(三跨两临近重点区段!$A:$A=D512)*(三跨两临近重点区段!$F:$F="现存区段"),0))),"")</f>
        <v/>
      </c>
      <c r="AD512" s="72" t="str">
        <f t="array" ref="AD512">IFERROR(IF(INDEX(三跨两临近重点区段!$F:$F,MATCH(1,(MONTH(三跨两临近重点区段!$H:$H)=11)*(三跨两临近重点区段!$A:$A=D512),0))="已取消","已取消",INDEX(三跨两临近重点区段!$I:$I,MATCH(1,(MONTH(三跨两临近重点区段!$H:$H)=11)*(三跨两临近重点区段!$A:$A=D512)*(三跨两临近重点区段!$F:$F="现存区段"),0))),"")</f>
        <v/>
      </c>
      <c r="AE512" s="284" t="str">
        <f t="array" ref="AE512">IFERROR(IF(INDEX(三跨两临近重点区段!$F:$F,MATCH(1,(MONTH(三跨两临近重点区段!$H:$H)=12)*(三跨两临近重点区段!$A:$A=D512),0))="已取消","已取消",INDEX(三跨两临近重点区段!$H:$H,MATCH(1,(MONTH(三跨两临近重点区段!$H:$H)=12)*(三跨两临近重点区段!$A:$A=D512)*(三跨两临近重点区段!$F:$F="现存区段"),0))),"")</f>
        <v/>
      </c>
      <c r="AF512" s="72" t="str">
        <f t="array" ref="AF512">IFERROR(IF(INDEX(三跨两临近重点区段!$F:$F,MATCH(1,(MONTH(三跨两临近重点区段!$H:$H)=12)*(三跨两临近重点区段!$A:$A=D512),0))="已取消","已取消",INDEX(三跨两临近重点区段!$I:$I,MATCH(1,(MONTH(三跨两临近重点区段!$H:$H)=12)*(三跨两临近重点区段!$A:$A=D512)*(三跨两临近重点区段!$F:$F="现存区段"),0))),"")</f>
        <v/>
      </c>
      <c r="AH512" t="e">
        <f t="array" ref="AH512">INDEX(三跨两临近重点区段!$G:$G,MATCH(D512,三跨两临近重点区段!$A:$A,0))</f>
        <v>#N/A</v>
      </c>
    </row>
    <row r="513" ht="14.25" spans="1:34">
      <c r="A513" s="263" t="s">
        <v>363</v>
      </c>
      <c r="B513" s="264" t="s">
        <v>2905</v>
      </c>
      <c r="C513" s="263" t="s">
        <v>2152</v>
      </c>
      <c r="D513" s="263" t="s">
        <v>2909</v>
      </c>
      <c r="E513" s="265" t="s">
        <v>2115</v>
      </c>
      <c r="F513" s="264" t="s">
        <v>125</v>
      </c>
      <c r="G513" s="263" t="s">
        <v>2116</v>
      </c>
      <c r="H513" s="263" t="s">
        <v>1175</v>
      </c>
      <c r="I513" s="288"/>
      <c r="J513" s="196"/>
      <c r="K513" s="196"/>
      <c r="L513" s="196"/>
      <c r="M513" s="270"/>
      <c r="N513" s="270"/>
      <c r="O513" s="33"/>
      <c r="P513" s="107"/>
      <c r="Q513" s="279"/>
      <c r="R513" s="279"/>
      <c r="S513" s="282">
        <v>45446.60625</v>
      </c>
      <c r="T513" s="279" t="s">
        <v>2117</v>
      </c>
      <c r="U513" s="268" t="str">
        <f t="array" ref="U513">IFERROR(IF(INDEX(三跨两临近重点区段!$F:$F,MATCH(1,(MONTH(三跨两临近重点区段!$H:$H)=7)*(三跨两临近重点区段!$A:$A=D513),0))="已取消","已取消",INDEX(三跨两临近重点区段!$H:$H,MATCH(1,(MONTH(三跨两临近重点区段!$H:$H)=7)*(三跨两临近重点区段!$A:$A=D513)*(三跨两临近重点区段!$F:$F="现存区段"),0))),"")</f>
        <v/>
      </c>
      <c r="V513" s="232" t="str">
        <f t="array" ref="V513">IFERROR(IF(INDEX(三跨两临近重点区段!$F:$F,MATCH(1,(MONTH(三跨两临近重点区段!$H:$H)=7)*(三跨两临近重点区段!$A:$A=D513),0))="已取消","已取消",INDEX(三跨两临近重点区段!$I:$I,MATCH(1,(MONTH(三跨两临近重点区段!$H:$H)=7)*(三跨两临近重点区段!$A:$A=D513)*(三跨两临近重点区段!$F:$F="现存区段"),0))),"")</f>
        <v/>
      </c>
      <c r="W513" s="268" t="str">
        <f t="array" ref="W513">IFERROR(IF(INDEX(三跨两临近重点区段!$F:$F,MATCH(1,(MONTH(三跨两临近重点区段!$H:$H)=8)*(三跨两临近重点区段!$A:$A=D513),0))="已取消","已取消",INDEX(三跨两临近重点区段!$H:$H,MATCH(1,(MONTH(三跨两临近重点区段!$H:$H)=8)*(三跨两临近重点区段!$A:$A=D513)*(三跨两临近重点区段!$F:$F="现存区段"),0))),"")</f>
        <v/>
      </c>
      <c r="X513" s="232" t="str">
        <f t="array" ref="X513">IFERROR(IF(INDEX(三跨两临近重点区段!$F:$F,MATCH(1,(MONTH(三跨两临近重点区段!$H:$H)=8)*(三跨两临近重点区段!$A:$A=D513),0))="已取消","已取消",INDEX(三跨两临近重点区段!$I:$I,MATCH(1,(MONTH(三跨两临近重点区段!$H:$H)=8)*(三跨两临近重点区段!$A:$A=D513)*(三跨两临近重点区段!$F:$F="现存区段"),0))),"")</f>
        <v/>
      </c>
      <c r="Y513" s="268" t="str">
        <f t="array" ref="Y513">IFERROR(IF(INDEX(三跨两临近重点区段!$F:$F,MATCH(1,(MONTH(三跨两临近重点区段!$H:$H)=9)*(三跨两临近重点区段!$A:$A=D513),0))="已取消","已取消",INDEX(三跨两临近重点区段!$H:$H,MATCH(1,(MONTH(三跨两临近重点区段!$H:$H)=9)*(三跨两临近重点区段!$A:$A=D513)*(三跨两临近重点区段!$F:$F="现存区段"),0))),"")</f>
        <v/>
      </c>
      <c r="Z513" s="232" t="str">
        <f t="array" ref="Z513">IFERROR(IF(INDEX(三跨两临近重点区段!$F:$F,MATCH(1,(MONTH(三跨两临近重点区段!$H:$H)=9)*(三跨两临近重点区段!$A:$A=D513),0))="已取消","已取消",INDEX(三跨两临近重点区段!$I:$I,MATCH(1,(MONTH(三跨两临近重点区段!$H:$H)=9)*(三跨两临近重点区段!$A:$A=D513)*(三跨两临近重点区段!$F:$F="现存区段"),0))),"")</f>
        <v/>
      </c>
      <c r="AA513" s="268" t="str">
        <f t="array" ref="AA513">IFERROR(IF(INDEX(三跨两临近重点区段!$F:$F,MATCH(1,(MONTH(三跨两临近重点区段!$H:$H)=10)*(三跨两临近重点区段!$A:$A=D513),0))="已取消","已取消",INDEX(三跨两临近重点区段!$H:$H,MATCH(1,(MONTH(三跨两临近重点区段!$H:$H)=10)*(三跨两临近重点区段!$A:$A=D513)*(三跨两临近重点区段!$F:$F="现存区段"),0))),"")</f>
        <v/>
      </c>
      <c r="AB513" s="72" t="str">
        <f t="array" ref="AB513">IFERROR(IF(INDEX(三跨两临近重点区段!$F:$F,MATCH(1,(MONTH(三跨两临近重点区段!$H:$H)=10)*(三跨两临近重点区段!$A:$A=D513),0))="已取消","已取消",INDEX(三跨两临近重点区段!$I:$I,MATCH(1,(MONTH(三跨两临近重点区段!$H:$H)=10)*(三跨两临近重点区段!$A:$A=D513)*(三跨两临近重点区段!$F:$F="现存区段"),0))),"")</f>
        <v/>
      </c>
      <c r="AC513" s="284" t="str">
        <f t="array" ref="AC513">IFERROR(IF(INDEX(三跨两临近重点区段!$F:$F,MATCH(1,(MONTH(三跨两临近重点区段!$H:$H)=11)*(三跨两临近重点区段!$A:$A=D513),0))="已取消","已取消",INDEX(三跨两临近重点区段!$H:$H,MATCH(1,(MONTH(三跨两临近重点区段!$H:$H)=11)*(三跨两临近重点区段!$A:$A=D513)*(三跨两临近重点区段!$F:$F="现存区段"),0))),"")</f>
        <v/>
      </c>
      <c r="AD513" s="72" t="str">
        <f t="array" ref="AD513">IFERROR(IF(INDEX(三跨两临近重点区段!$F:$F,MATCH(1,(MONTH(三跨两临近重点区段!$H:$H)=11)*(三跨两临近重点区段!$A:$A=D513),0))="已取消","已取消",INDEX(三跨两临近重点区段!$I:$I,MATCH(1,(MONTH(三跨两临近重点区段!$H:$H)=11)*(三跨两临近重点区段!$A:$A=D513)*(三跨两临近重点区段!$F:$F="现存区段"),0))),"")</f>
        <v/>
      </c>
      <c r="AE513" s="284" t="str">
        <f t="array" ref="AE513">IFERROR(IF(INDEX(三跨两临近重点区段!$F:$F,MATCH(1,(MONTH(三跨两临近重点区段!$H:$H)=12)*(三跨两临近重点区段!$A:$A=D513),0))="已取消","已取消",INDEX(三跨两临近重点区段!$H:$H,MATCH(1,(MONTH(三跨两临近重点区段!$H:$H)=12)*(三跨两临近重点区段!$A:$A=D513)*(三跨两临近重点区段!$F:$F="现存区段"),0))),"")</f>
        <v/>
      </c>
      <c r="AF513" s="72" t="str">
        <f t="array" ref="AF513">IFERROR(IF(INDEX(三跨两临近重点区段!$F:$F,MATCH(1,(MONTH(三跨两临近重点区段!$H:$H)=12)*(三跨两临近重点区段!$A:$A=D513),0))="已取消","已取消",INDEX(三跨两临近重点区段!$I:$I,MATCH(1,(MONTH(三跨两临近重点区段!$H:$H)=12)*(三跨两临近重点区段!$A:$A=D513)*(三跨两临近重点区段!$F:$F="现存区段"),0))),"")</f>
        <v/>
      </c>
      <c r="AH513" t="e">
        <f t="array" ref="AH513">INDEX(三跨两临近重点区段!$G:$G,MATCH(D513,三跨两临近重点区段!$A:$A,0))</f>
        <v>#N/A</v>
      </c>
    </row>
    <row r="514" ht="14.25" spans="1:34">
      <c r="A514" s="263" t="s">
        <v>363</v>
      </c>
      <c r="B514" s="264" t="s">
        <v>2905</v>
      </c>
      <c r="C514" s="263" t="s">
        <v>2711</v>
      </c>
      <c r="D514" s="263" t="s">
        <v>2910</v>
      </c>
      <c r="E514" s="265" t="s">
        <v>2115</v>
      </c>
      <c r="F514" s="264" t="s">
        <v>125</v>
      </c>
      <c r="G514" s="263" t="s">
        <v>2116</v>
      </c>
      <c r="H514" s="263" t="s">
        <v>1175</v>
      </c>
      <c r="I514" s="288"/>
      <c r="J514" s="196"/>
      <c r="K514" s="196"/>
      <c r="L514" s="196"/>
      <c r="M514" s="270"/>
      <c r="N514" s="270"/>
      <c r="O514" s="33"/>
      <c r="P514" s="107"/>
      <c r="Q514" s="289"/>
      <c r="R514" s="289"/>
      <c r="S514" s="278">
        <v>45455</v>
      </c>
      <c r="T514" s="279" t="s">
        <v>2117</v>
      </c>
      <c r="U514" s="268" t="str">
        <f t="array" ref="U514">IFERROR(IF(INDEX(三跨两临近重点区段!$F:$F,MATCH(1,(MONTH(三跨两临近重点区段!$H:$H)=7)*(三跨两临近重点区段!$A:$A=D514),0))="已取消","已取消",INDEX(三跨两临近重点区段!$H:$H,MATCH(1,(MONTH(三跨两临近重点区段!$H:$H)=7)*(三跨两临近重点区段!$A:$A=D514)*(三跨两临近重点区段!$F:$F="现存区段"),0))),"")</f>
        <v/>
      </c>
      <c r="V514" s="232" t="str">
        <f t="array" ref="V514">IFERROR(IF(INDEX(三跨两临近重点区段!$F:$F,MATCH(1,(MONTH(三跨两临近重点区段!$H:$H)=7)*(三跨两临近重点区段!$A:$A=D514),0))="已取消","已取消",INDEX(三跨两临近重点区段!$I:$I,MATCH(1,(MONTH(三跨两临近重点区段!$H:$H)=7)*(三跨两临近重点区段!$A:$A=D514)*(三跨两临近重点区段!$F:$F="现存区段"),0))),"")</f>
        <v/>
      </c>
      <c r="W514" s="268" t="str">
        <f t="array" ref="W514">IFERROR(IF(INDEX(三跨两临近重点区段!$F:$F,MATCH(1,(MONTH(三跨两临近重点区段!$H:$H)=8)*(三跨两临近重点区段!$A:$A=D514),0))="已取消","已取消",INDEX(三跨两临近重点区段!$H:$H,MATCH(1,(MONTH(三跨两临近重点区段!$H:$H)=8)*(三跨两临近重点区段!$A:$A=D514)*(三跨两临近重点区段!$F:$F="现存区段"),0))),"")</f>
        <v/>
      </c>
      <c r="X514" s="232" t="str">
        <f t="array" ref="X514">IFERROR(IF(INDEX(三跨两临近重点区段!$F:$F,MATCH(1,(MONTH(三跨两临近重点区段!$H:$H)=8)*(三跨两临近重点区段!$A:$A=D514),0))="已取消","已取消",INDEX(三跨两临近重点区段!$I:$I,MATCH(1,(MONTH(三跨两临近重点区段!$H:$H)=8)*(三跨两临近重点区段!$A:$A=D514)*(三跨两临近重点区段!$F:$F="现存区段"),0))),"")</f>
        <v/>
      </c>
      <c r="Y514" s="268" t="str">
        <f t="array" ref="Y514">IFERROR(IF(INDEX(三跨两临近重点区段!$F:$F,MATCH(1,(MONTH(三跨两临近重点区段!$H:$H)=9)*(三跨两临近重点区段!$A:$A=D514),0))="已取消","已取消",INDEX(三跨两临近重点区段!$H:$H,MATCH(1,(MONTH(三跨两临近重点区段!$H:$H)=9)*(三跨两临近重点区段!$A:$A=D514)*(三跨两临近重点区段!$F:$F="现存区段"),0))),"")</f>
        <v/>
      </c>
      <c r="Z514" s="232" t="str">
        <f t="array" ref="Z514">IFERROR(IF(INDEX(三跨两临近重点区段!$F:$F,MATCH(1,(MONTH(三跨两临近重点区段!$H:$H)=9)*(三跨两临近重点区段!$A:$A=D514),0))="已取消","已取消",INDEX(三跨两临近重点区段!$I:$I,MATCH(1,(MONTH(三跨两临近重点区段!$H:$H)=9)*(三跨两临近重点区段!$A:$A=D514)*(三跨两临近重点区段!$F:$F="现存区段"),0))),"")</f>
        <v/>
      </c>
      <c r="AA514" s="268" t="str">
        <f t="array" ref="AA514">IFERROR(IF(INDEX(三跨两临近重点区段!$F:$F,MATCH(1,(MONTH(三跨两临近重点区段!$H:$H)=10)*(三跨两临近重点区段!$A:$A=D514),0))="已取消","已取消",INDEX(三跨两临近重点区段!$H:$H,MATCH(1,(MONTH(三跨两临近重点区段!$H:$H)=10)*(三跨两临近重点区段!$A:$A=D514)*(三跨两临近重点区段!$F:$F="现存区段"),0))),"")</f>
        <v/>
      </c>
      <c r="AB514" s="72" t="str">
        <f t="array" ref="AB514">IFERROR(IF(INDEX(三跨两临近重点区段!$F:$F,MATCH(1,(MONTH(三跨两临近重点区段!$H:$H)=10)*(三跨两临近重点区段!$A:$A=D514),0))="已取消","已取消",INDEX(三跨两临近重点区段!$I:$I,MATCH(1,(MONTH(三跨两临近重点区段!$H:$H)=10)*(三跨两临近重点区段!$A:$A=D514)*(三跨两临近重点区段!$F:$F="现存区段"),0))),"")</f>
        <v/>
      </c>
      <c r="AC514" s="284" t="str">
        <f t="array" ref="AC514">IFERROR(IF(INDEX(三跨两临近重点区段!$F:$F,MATCH(1,(MONTH(三跨两临近重点区段!$H:$H)=11)*(三跨两临近重点区段!$A:$A=D514),0))="已取消","已取消",INDEX(三跨两临近重点区段!$H:$H,MATCH(1,(MONTH(三跨两临近重点区段!$H:$H)=11)*(三跨两临近重点区段!$A:$A=D514)*(三跨两临近重点区段!$F:$F="现存区段"),0))),"")</f>
        <v/>
      </c>
      <c r="AD514" s="72" t="str">
        <f t="array" ref="AD514">IFERROR(IF(INDEX(三跨两临近重点区段!$F:$F,MATCH(1,(MONTH(三跨两临近重点区段!$H:$H)=11)*(三跨两临近重点区段!$A:$A=D514),0))="已取消","已取消",INDEX(三跨两临近重点区段!$I:$I,MATCH(1,(MONTH(三跨两临近重点区段!$H:$H)=11)*(三跨两临近重点区段!$A:$A=D514)*(三跨两临近重点区段!$F:$F="现存区段"),0))),"")</f>
        <v/>
      </c>
      <c r="AE514" s="284" t="str">
        <f t="array" ref="AE514">IFERROR(IF(INDEX(三跨两临近重点区段!$F:$F,MATCH(1,(MONTH(三跨两临近重点区段!$H:$H)=12)*(三跨两临近重点区段!$A:$A=D514),0))="已取消","已取消",INDEX(三跨两临近重点区段!$H:$H,MATCH(1,(MONTH(三跨两临近重点区段!$H:$H)=12)*(三跨两临近重点区段!$A:$A=D514)*(三跨两临近重点区段!$F:$F="现存区段"),0))),"")</f>
        <v/>
      </c>
      <c r="AF514" s="72" t="str">
        <f t="array" ref="AF514">IFERROR(IF(INDEX(三跨两临近重点区段!$F:$F,MATCH(1,(MONTH(三跨两临近重点区段!$H:$H)=12)*(三跨两临近重点区段!$A:$A=D514),0))="已取消","已取消",INDEX(三跨两临近重点区段!$I:$I,MATCH(1,(MONTH(三跨两临近重点区段!$H:$H)=12)*(三跨两临近重点区段!$A:$A=D514)*(三跨两临近重点区段!$F:$F="现存区段"),0))),"")</f>
        <v/>
      </c>
      <c r="AH514" t="e">
        <f t="array" ref="AH514">INDEX(三跨两临近重点区段!$G:$G,MATCH(D514,三跨两临近重点区段!$A:$A,0))</f>
        <v>#N/A</v>
      </c>
    </row>
    <row r="515" ht="14.25" spans="1:34">
      <c r="A515" s="263" t="s">
        <v>363</v>
      </c>
      <c r="B515" s="264" t="s">
        <v>2911</v>
      </c>
      <c r="C515" s="263" t="s">
        <v>2773</v>
      </c>
      <c r="D515" s="263" t="s">
        <v>2912</v>
      </c>
      <c r="E515" s="265" t="s">
        <v>2115</v>
      </c>
      <c r="F515" s="264" t="s">
        <v>125</v>
      </c>
      <c r="G515" s="263" t="s">
        <v>2116</v>
      </c>
      <c r="H515" s="263" t="s">
        <v>1175</v>
      </c>
      <c r="I515" s="288"/>
      <c r="J515" s="196"/>
      <c r="K515" s="196"/>
      <c r="L515" s="196"/>
      <c r="M515" s="270"/>
      <c r="N515" s="270"/>
      <c r="O515" s="33"/>
      <c r="P515" s="107"/>
      <c r="Q515" s="279"/>
      <c r="R515" s="279"/>
      <c r="S515" s="281"/>
      <c r="T515" s="279"/>
      <c r="U515" s="268" t="str">
        <f t="array" ref="U515">IFERROR(IF(INDEX(三跨两临近重点区段!$F:$F,MATCH(1,(MONTH(三跨两临近重点区段!$H:$H)=7)*(三跨两临近重点区段!$A:$A=D515),0))="已取消","已取消",INDEX(三跨两临近重点区段!$H:$H,MATCH(1,(MONTH(三跨两临近重点区段!$H:$H)=7)*(三跨两临近重点区段!$A:$A=D515)*(三跨两临近重点区段!$F:$F="现存区段"),0))),"")</f>
        <v/>
      </c>
      <c r="V515" s="232" t="str">
        <f t="array" ref="V515">IFERROR(IF(INDEX(三跨两临近重点区段!$F:$F,MATCH(1,(MONTH(三跨两临近重点区段!$H:$H)=7)*(三跨两临近重点区段!$A:$A=D515),0))="已取消","已取消",INDEX(三跨两临近重点区段!$I:$I,MATCH(1,(MONTH(三跨两临近重点区段!$H:$H)=7)*(三跨两临近重点区段!$A:$A=D515)*(三跨两临近重点区段!$F:$F="现存区段"),0))),"")</f>
        <v/>
      </c>
      <c r="W515" s="268" t="str">
        <f t="array" ref="W515">IFERROR(IF(INDEX(三跨两临近重点区段!$F:$F,MATCH(1,(MONTH(三跨两临近重点区段!$H:$H)=8)*(三跨两临近重点区段!$A:$A=D515),0))="已取消","已取消",INDEX(三跨两临近重点区段!$H:$H,MATCH(1,(MONTH(三跨两临近重点区段!$H:$H)=8)*(三跨两临近重点区段!$A:$A=D515)*(三跨两临近重点区段!$F:$F="现存区段"),0))),"")</f>
        <v/>
      </c>
      <c r="X515" s="232" t="str">
        <f t="array" ref="X515">IFERROR(IF(INDEX(三跨两临近重点区段!$F:$F,MATCH(1,(MONTH(三跨两临近重点区段!$H:$H)=8)*(三跨两临近重点区段!$A:$A=D515),0))="已取消","已取消",INDEX(三跨两临近重点区段!$I:$I,MATCH(1,(MONTH(三跨两临近重点区段!$H:$H)=8)*(三跨两临近重点区段!$A:$A=D515)*(三跨两临近重点区段!$F:$F="现存区段"),0))),"")</f>
        <v/>
      </c>
      <c r="Y515" s="268" t="str">
        <f t="array" ref="Y515">IFERROR(IF(INDEX(三跨两临近重点区段!$F:$F,MATCH(1,(MONTH(三跨两临近重点区段!$H:$H)=9)*(三跨两临近重点区段!$A:$A=D515),0))="已取消","已取消",INDEX(三跨两临近重点区段!$H:$H,MATCH(1,(MONTH(三跨两临近重点区段!$H:$H)=9)*(三跨两临近重点区段!$A:$A=D515)*(三跨两临近重点区段!$F:$F="现存区段"),0))),"")</f>
        <v/>
      </c>
      <c r="Z515" s="232" t="str">
        <f t="array" ref="Z515">IFERROR(IF(INDEX(三跨两临近重点区段!$F:$F,MATCH(1,(MONTH(三跨两临近重点区段!$H:$H)=9)*(三跨两临近重点区段!$A:$A=D515),0))="已取消","已取消",INDEX(三跨两临近重点区段!$I:$I,MATCH(1,(MONTH(三跨两临近重点区段!$H:$H)=9)*(三跨两临近重点区段!$A:$A=D515)*(三跨两临近重点区段!$F:$F="现存区段"),0))),"")</f>
        <v/>
      </c>
      <c r="AA515" s="268" t="str">
        <f t="array" ref="AA515">IFERROR(IF(INDEX(三跨两临近重点区段!$F:$F,MATCH(1,(MONTH(三跨两临近重点区段!$H:$H)=10)*(三跨两临近重点区段!$A:$A=D515),0))="已取消","已取消",INDEX(三跨两临近重点区段!$H:$H,MATCH(1,(MONTH(三跨两临近重点区段!$H:$H)=10)*(三跨两临近重点区段!$A:$A=D515)*(三跨两临近重点区段!$F:$F="现存区段"),0))),"")</f>
        <v/>
      </c>
      <c r="AB515" s="72" t="str">
        <f t="array" ref="AB515">IFERROR(IF(INDEX(三跨两临近重点区段!$F:$F,MATCH(1,(MONTH(三跨两临近重点区段!$H:$H)=10)*(三跨两临近重点区段!$A:$A=D515),0))="已取消","已取消",INDEX(三跨两临近重点区段!$I:$I,MATCH(1,(MONTH(三跨两临近重点区段!$H:$H)=10)*(三跨两临近重点区段!$A:$A=D515)*(三跨两临近重点区段!$F:$F="现存区段"),0))),"")</f>
        <v/>
      </c>
      <c r="AC515" s="284" t="str">
        <f t="array" ref="AC515">IFERROR(IF(INDEX(三跨两临近重点区段!$F:$F,MATCH(1,(MONTH(三跨两临近重点区段!$H:$H)=11)*(三跨两临近重点区段!$A:$A=D515),0))="已取消","已取消",INDEX(三跨两临近重点区段!$H:$H,MATCH(1,(MONTH(三跨两临近重点区段!$H:$H)=11)*(三跨两临近重点区段!$A:$A=D515)*(三跨两临近重点区段!$F:$F="现存区段"),0))),"")</f>
        <v/>
      </c>
      <c r="AD515" s="72" t="str">
        <f t="array" ref="AD515">IFERROR(IF(INDEX(三跨两临近重点区段!$F:$F,MATCH(1,(MONTH(三跨两临近重点区段!$H:$H)=11)*(三跨两临近重点区段!$A:$A=D515),0))="已取消","已取消",INDEX(三跨两临近重点区段!$I:$I,MATCH(1,(MONTH(三跨两临近重点区段!$H:$H)=11)*(三跨两临近重点区段!$A:$A=D515)*(三跨两临近重点区段!$F:$F="现存区段"),0))),"")</f>
        <v/>
      </c>
      <c r="AE515" s="284" t="str">
        <f t="array" ref="AE515">IFERROR(IF(INDEX(三跨两临近重点区段!$F:$F,MATCH(1,(MONTH(三跨两临近重点区段!$H:$H)=12)*(三跨两临近重点区段!$A:$A=D515),0))="已取消","已取消",INDEX(三跨两临近重点区段!$H:$H,MATCH(1,(MONTH(三跨两临近重点区段!$H:$H)=12)*(三跨两临近重点区段!$A:$A=D515)*(三跨两临近重点区段!$F:$F="现存区段"),0))),"")</f>
        <v/>
      </c>
      <c r="AF515" s="72" t="str">
        <f t="array" ref="AF515">IFERROR(IF(INDEX(三跨两临近重点区段!$F:$F,MATCH(1,(MONTH(三跨两临近重点区段!$H:$H)=12)*(三跨两临近重点区段!$A:$A=D515),0))="已取消","已取消",INDEX(三跨两临近重点区段!$I:$I,MATCH(1,(MONTH(三跨两临近重点区段!$H:$H)=12)*(三跨两临近重点区段!$A:$A=D515)*(三跨两临近重点区段!$F:$F="现存区段"),0))),"")</f>
        <v/>
      </c>
      <c r="AH515" t="e">
        <f t="array" ref="AH515">INDEX(三跨两临近重点区段!$G:$G,MATCH(D515,三跨两临近重点区段!$A:$A,0))</f>
        <v>#N/A</v>
      </c>
    </row>
    <row r="516" ht="14.25" spans="1:34">
      <c r="A516" s="263" t="s">
        <v>363</v>
      </c>
      <c r="B516" s="264" t="s">
        <v>2911</v>
      </c>
      <c r="C516" s="263" t="s">
        <v>2428</v>
      </c>
      <c r="D516" s="263" t="s">
        <v>2913</v>
      </c>
      <c r="E516" s="265" t="s">
        <v>2115</v>
      </c>
      <c r="F516" s="264" t="s">
        <v>125</v>
      </c>
      <c r="G516" s="263" t="s">
        <v>2116</v>
      </c>
      <c r="H516" s="263" t="s">
        <v>1175</v>
      </c>
      <c r="I516" s="288"/>
      <c r="J516" s="196"/>
      <c r="K516" s="196"/>
      <c r="L516" s="196"/>
      <c r="M516" s="270"/>
      <c r="N516" s="270"/>
      <c r="O516" s="33"/>
      <c r="P516" s="107"/>
      <c r="Q516" s="279"/>
      <c r="R516" s="279"/>
      <c r="S516" s="281"/>
      <c r="T516" s="279"/>
      <c r="U516" s="268" t="str">
        <f t="array" ref="U516">IFERROR(IF(INDEX(三跨两临近重点区段!$F:$F,MATCH(1,(MONTH(三跨两临近重点区段!$H:$H)=7)*(三跨两临近重点区段!$A:$A=D516),0))="已取消","已取消",INDEX(三跨两临近重点区段!$H:$H,MATCH(1,(MONTH(三跨两临近重点区段!$H:$H)=7)*(三跨两临近重点区段!$A:$A=D516)*(三跨两临近重点区段!$F:$F="现存区段"),0))),"")</f>
        <v/>
      </c>
      <c r="V516" s="232" t="str">
        <f t="array" ref="V516">IFERROR(IF(INDEX(三跨两临近重点区段!$F:$F,MATCH(1,(MONTH(三跨两临近重点区段!$H:$H)=7)*(三跨两临近重点区段!$A:$A=D516),0))="已取消","已取消",INDEX(三跨两临近重点区段!$I:$I,MATCH(1,(MONTH(三跨两临近重点区段!$H:$H)=7)*(三跨两临近重点区段!$A:$A=D516)*(三跨两临近重点区段!$F:$F="现存区段"),0))),"")</f>
        <v/>
      </c>
      <c r="W516" s="268" t="str">
        <f t="array" ref="W516">IFERROR(IF(INDEX(三跨两临近重点区段!$F:$F,MATCH(1,(MONTH(三跨两临近重点区段!$H:$H)=8)*(三跨两临近重点区段!$A:$A=D516),0))="已取消","已取消",INDEX(三跨两临近重点区段!$H:$H,MATCH(1,(MONTH(三跨两临近重点区段!$H:$H)=8)*(三跨两临近重点区段!$A:$A=D516)*(三跨两临近重点区段!$F:$F="现存区段"),0))),"")</f>
        <v/>
      </c>
      <c r="X516" s="232" t="str">
        <f t="array" ref="X516">IFERROR(IF(INDEX(三跨两临近重点区段!$F:$F,MATCH(1,(MONTH(三跨两临近重点区段!$H:$H)=8)*(三跨两临近重点区段!$A:$A=D516),0))="已取消","已取消",INDEX(三跨两临近重点区段!$I:$I,MATCH(1,(MONTH(三跨两临近重点区段!$H:$H)=8)*(三跨两临近重点区段!$A:$A=D516)*(三跨两临近重点区段!$F:$F="现存区段"),0))),"")</f>
        <v/>
      </c>
      <c r="Y516" s="268" t="str">
        <f t="array" ref="Y516">IFERROR(IF(INDEX(三跨两临近重点区段!$F:$F,MATCH(1,(MONTH(三跨两临近重点区段!$H:$H)=9)*(三跨两临近重点区段!$A:$A=D516),0))="已取消","已取消",INDEX(三跨两临近重点区段!$H:$H,MATCH(1,(MONTH(三跨两临近重点区段!$H:$H)=9)*(三跨两临近重点区段!$A:$A=D516)*(三跨两临近重点区段!$F:$F="现存区段"),0))),"")</f>
        <v/>
      </c>
      <c r="Z516" s="232" t="str">
        <f t="array" ref="Z516">IFERROR(IF(INDEX(三跨两临近重点区段!$F:$F,MATCH(1,(MONTH(三跨两临近重点区段!$H:$H)=9)*(三跨两临近重点区段!$A:$A=D516),0))="已取消","已取消",INDEX(三跨两临近重点区段!$I:$I,MATCH(1,(MONTH(三跨两临近重点区段!$H:$H)=9)*(三跨两临近重点区段!$A:$A=D516)*(三跨两临近重点区段!$F:$F="现存区段"),0))),"")</f>
        <v/>
      </c>
      <c r="AA516" s="268" t="str">
        <f t="array" ref="AA516">IFERROR(IF(INDEX(三跨两临近重点区段!$F:$F,MATCH(1,(MONTH(三跨两临近重点区段!$H:$H)=10)*(三跨两临近重点区段!$A:$A=D516),0))="已取消","已取消",INDEX(三跨两临近重点区段!$H:$H,MATCH(1,(MONTH(三跨两临近重点区段!$H:$H)=10)*(三跨两临近重点区段!$A:$A=D516)*(三跨两临近重点区段!$F:$F="现存区段"),0))),"")</f>
        <v/>
      </c>
      <c r="AB516" s="72" t="str">
        <f t="array" ref="AB516">IFERROR(IF(INDEX(三跨两临近重点区段!$F:$F,MATCH(1,(MONTH(三跨两临近重点区段!$H:$H)=10)*(三跨两临近重点区段!$A:$A=D516),0))="已取消","已取消",INDEX(三跨两临近重点区段!$I:$I,MATCH(1,(MONTH(三跨两临近重点区段!$H:$H)=10)*(三跨两临近重点区段!$A:$A=D516)*(三跨两临近重点区段!$F:$F="现存区段"),0))),"")</f>
        <v/>
      </c>
      <c r="AC516" s="284" t="str">
        <f t="array" ref="AC516">IFERROR(IF(INDEX(三跨两临近重点区段!$F:$F,MATCH(1,(MONTH(三跨两临近重点区段!$H:$H)=11)*(三跨两临近重点区段!$A:$A=D516),0))="已取消","已取消",INDEX(三跨两临近重点区段!$H:$H,MATCH(1,(MONTH(三跨两临近重点区段!$H:$H)=11)*(三跨两临近重点区段!$A:$A=D516)*(三跨两临近重点区段!$F:$F="现存区段"),0))),"")</f>
        <v/>
      </c>
      <c r="AD516" s="72" t="str">
        <f t="array" ref="AD516">IFERROR(IF(INDEX(三跨两临近重点区段!$F:$F,MATCH(1,(MONTH(三跨两临近重点区段!$H:$H)=11)*(三跨两临近重点区段!$A:$A=D516),0))="已取消","已取消",INDEX(三跨两临近重点区段!$I:$I,MATCH(1,(MONTH(三跨两临近重点区段!$H:$H)=11)*(三跨两临近重点区段!$A:$A=D516)*(三跨两临近重点区段!$F:$F="现存区段"),0))),"")</f>
        <v/>
      </c>
      <c r="AE516" s="284" t="str">
        <f t="array" ref="AE516">IFERROR(IF(INDEX(三跨两临近重点区段!$F:$F,MATCH(1,(MONTH(三跨两临近重点区段!$H:$H)=12)*(三跨两临近重点区段!$A:$A=D516),0))="已取消","已取消",INDEX(三跨两临近重点区段!$H:$H,MATCH(1,(MONTH(三跨两临近重点区段!$H:$H)=12)*(三跨两临近重点区段!$A:$A=D516)*(三跨两临近重点区段!$F:$F="现存区段"),0))),"")</f>
        <v/>
      </c>
      <c r="AF516" s="72" t="str">
        <f t="array" ref="AF516">IFERROR(IF(INDEX(三跨两临近重点区段!$F:$F,MATCH(1,(MONTH(三跨两临近重点区段!$H:$H)=12)*(三跨两临近重点区段!$A:$A=D516),0))="已取消","已取消",INDEX(三跨两临近重点区段!$I:$I,MATCH(1,(MONTH(三跨两临近重点区段!$H:$H)=12)*(三跨两临近重点区段!$A:$A=D516)*(三跨两临近重点区段!$F:$F="现存区段"),0))),"")</f>
        <v/>
      </c>
      <c r="AH516" t="e">
        <f t="array" ref="AH516">INDEX(三跨两临近重点区段!$G:$G,MATCH(D516,三跨两临近重点区段!$A:$A,0))</f>
        <v>#N/A</v>
      </c>
    </row>
    <row r="517" ht="14.25" spans="1:34">
      <c r="A517" s="263" t="s">
        <v>363</v>
      </c>
      <c r="B517" s="264" t="s">
        <v>2911</v>
      </c>
      <c r="C517" s="263" t="s">
        <v>2172</v>
      </c>
      <c r="D517" s="263" t="s">
        <v>2914</v>
      </c>
      <c r="E517" s="265" t="s">
        <v>2115</v>
      </c>
      <c r="F517" s="264" t="s">
        <v>125</v>
      </c>
      <c r="G517" s="263" t="s">
        <v>2116</v>
      </c>
      <c r="H517" s="263" t="s">
        <v>1175</v>
      </c>
      <c r="I517" s="288"/>
      <c r="J517" s="196"/>
      <c r="K517" s="196"/>
      <c r="L517" s="196"/>
      <c r="M517" s="270"/>
      <c r="N517" s="270"/>
      <c r="O517" s="33"/>
      <c r="P517" s="107"/>
      <c r="Q517" s="279"/>
      <c r="R517" s="279"/>
      <c r="S517" s="281"/>
      <c r="T517" s="279"/>
      <c r="U517" s="268" t="str">
        <f t="array" ref="U517">IFERROR(IF(INDEX(三跨两临近重点区段!$F:$F,MATCH(1,(MONTH(三跨两临近重点区段!$H:$H)=7)*(三跨两临近重点区段!$A:$A=D517),0))="已取消","已取消",INDEX(三跨两临近重点区段!$H:$H,MATCH(1,(MONTH(三跨两临近重点区段!$H:$H)=7)*(三跨两临近重点区段!$A:$A=D517)*(三跨两临近重点区段!$F:$F="现存区段"),0))),"")</f>
        <v/>
      </c>
      <c r="V517" s="232" t="str">
        <f t="array" ref="V517">IFERROR(IF(INDEX(三跨两临近重点区段!$F:$F,MATCH(1,(MONTH(三跨两临近重点区段!$H:$H)=7)*(三跨两临近重点区段!$A:$A=D517),0))="已取消","已取消",INDEX(三跨两临近重点区段!$I:$I,MATCH(1,(MONTH(三跨两临近重点区段!$H:$H)=7)*(三跨两临近重点区段!$A:$A=D517)*(三跨两临近重点区段!$F:$F="现存区段"),0))),"")</f>
        <v/>
      </c>
      <c r="W517" s="268" t="str">
        <f t="array" ref="W517">IFERROR(IF(INDEX(三跨两临近重点区段!$F:$F,MATCH(1,(MONTH(三跨两临近重点区段!$H:$H)=8)*(三跨两临近重点区段!$A:$A=D517),0))="已取消","已取消",INDEX(三跨两临近重点区段!$H:$H,MATCH(1,(MONTH(三跨两临近重点区段!$H:$H)=8)*(三跨两临近重点区段!$A:$A=D517)*(三跨两临近重点区段!$F:$F="现存区段"),0))),"")</f>
        <v/>
      </c>
      <c r="X517" s="232" t="str">
        <f t="array" ref="X517">IFERROR(IF(INDEX(三跨两临近重点区段!$F:$F,MATCH(1,(MONTH(三跨两临近重点区段!$H:$H)=8)*(三跨两临近重点区段!$A:$A=D517),0))="已取消","已取消",INDEX(三跨两临近重点区段!$I:$I,MATCH(1,(MONTH(三跨两临近重点区段!$H:$H)=8)*(三跨两临近重点区段!$A:$A=D517)*(三跨两临近重点区段!$F:$F="现存区段"),0))),"")</f>
        <v/>
      </c>
      <c r="Y517" s="268" t="str">
        <f t="array" ref="Y517">IFERROR(IF(INDEX(三跨两临近重点区段!$F:$F,MATCH(1,(MONTH(三跨两临近重点区段!$H:$H)=9)*(三跨两临近重点区段!$A:$A=D517),0))="已取消","已取消",INDEX(三跨两临近重点区段!$H:$H,MATCH(1,(MONTH(三跨两临近重点区段!$H:$H)=9)*(三跨两临近重点区段!$A:$A=D517)*(三跨两临近重点区段!$F:$F="现存区段"),0))),"")</f>
        <v/>
      </c>
      <c r="Z517" s="232" t="str">
        <f t="array" ref="Z517">IFERROR(IF(INDEX(三跨两临近重点区段!$F:$F,MATCH(1,(MONTH(三跨两临近重点区段!$H:$H)=9)*(三跨两临近重点区段!$A:$A=D517),0))="已取消","已取消",INDEX(三跨两临近重点区段!$I:$I,MATCH(1,(MONTH(三跨两临近重点区段!$H:$H)=9)*(三跨两临近重点区段!$A:$A=D517)*(三跨两临近重点区段!$F:$F="现存区段"),0))),"")</f>
        <v/>
      </c>
      <c r="AA517" s="268" t="str">
        <f t="array" ref="AA517">IFERROR(IF(INDEX(三跨两临近重点区段!$F:$F,MATCH(1,(MONTH(三跨两临近重点区段!$H:$H)=10)*(三跨两临近重点区段!$A:$A=D517),0))="已取消","已取消",INDEX(三跨两临近重点区段!$H:$H,MATCH(1,(MONTH(三跨两临近重点区段!$H:$H)=10)*(三跨两临近重点区段!$A:$A=D517)*(三跨两临近重点区段!$F:$F="现存区段"),0))),"")</f>
        <v/>
      </c>
      <c r="AB517" s="72" t="str">
        <f t="array" ref="AB517">IFERROR(IF(INDEX(三跨两临近重点区段!$F:$F,MATCH(1,(MONTH(三跨两临近重点区段!$H:$H)=10)*(三跨两临近重点区段!$A:$A=D517),0))="已取消","已取消",INDEX(三跨两临近重点区段!$I:$I,MATCH(1,(MONTH(三跨两临近重点区段!$H:$H)=10)*(三跨两临近重点区段!$A:$A=D517)*(三跨两临近重点区段!$F:$F="现存区段"),0))),"")</f>
        <v/>
      </c>
      <c r="AC517" s="284" t="str">
        <f t="array" ref="AC517">IFERROR(IF(INDEX(三跨两临近重点区段!$F:$F,MATCH(1,(MONTH(三跨两临近重点区段!$H:$H)=11)*(三跨两临近重点区段!$A:$A=D517),0))="已取消","已取消",INDEX(三跨两临近重点区段!$H:$H,MATCH(1,(MONTH(三跨两临近重点区段!$H:$H)=11)*(三跨两临近重点区段!$A:$A=D517)*(三跨两临近重点区段!$F:$F="现存区段"),0))),"")</f>
        <v/>
      </c>
      <c r="AD517" s="72" t="str">
        <f t="array" ref="AD517">IFERROR(IF(INDEX(三跨两临近重点区段!$F:$F,MATCH(1,(MONTH(三跨两临近重点区段!$H:$H)=11)*(三跨两临近重点区段!$A:$A=D517),0))="已取消","已取消",INDEX(三跨两临近重点区段!$I:$I,MATCH(1,(MONTH(三跨两临近重点区段!$H:$H)=11)*(三跨两临近重点区段!$A:$A=D517)*(三跨两临近重点区段!$F:$F="现存区段"),0))),"")</f>
        <v/>
      </c>
      <c r="AE517" s="284" t="str">
        <f t="array" ref="AE517">IFERROR(IF(INDEX(三跨两临近重点区段!$F:$F,MATCH(1,(MONTH(三跨两临近重点区段!$H:$H)=12)*(三跨两临近重点区段!$A:$A=D517),0))="已取消","已取消",INDEX(三跨两临近重点区段!$H:$H,MATCH(1,(MONTH(三跨两临近重点区段!$H:$H)=12)*(三跨两临近重点区段!$A:$A=D517)*(三跨两临近重点区段!$F:$F="现存区段"),0))),"")</f>
        <v/>
      </c>
      <c r="AF517" s="72" t="str">
        <f t="array" ref="AF517">IFERROR(IF(INDEX(三跨两临近重点区段!$F:$F,MATCH(1,(MONTH(三跨两临近重点区段!$H:$H)=12)*(三跨两临近重点区段!$A:$A=D517),0))="已取消","已取消",INDEX(三跨两临近重点区段!$I:$I,MATCH(1,(MONTH(三跨两临近重点区段!$H:$H)=12)*(三跨两临近重点区段!$A:$A=D517)*(三跨两临近重点区段!$F:$F="现存区段"),0))),"")</f>
        <v/>
      </c>
      <c r="AH517" t="e">
        <f t="array" ref="AH517">INDEX(三跨两临近重点区段!$G:$G,MATCH(D517,三跨两临近重点区段!$A:$A,0))</f>
        <v>#N/A</v>
      </c>
    </row>
    <row r="518" ht="14.25" spans="1:34">
      <c r="A518" s="263" t="s">
        <v>363</v>
      </c>
      <c r="B518" s="264" t="s">
        <v>2911</v>
      </c>
      <c r="C518" s="263" t="s">
        <v>2152</v>
      </c>
      <c r="D518" s="263" t="s">
        <v>2915</v>
      </c>
      <c r="E518" s="265" t="s">
        <v>2115</v>
      </c>
      <c r="F518" s="264" t="s">
        <v>125</v>
      </c>
      <c r="G518" s="263" t="s">
        <v>2116</v>
      </c>
      <c r="H518" s="263" t="s">
        <v>1175</v>
      </c>
      <c r="I518" s="288"/>
      <c r="J518" s="196"/>
      <c r="K518" s="196"/>
      <c r="L518" s="196"/>
      <c r="M518" s="270"/>
      <c r="N518" s="270"/>
      <c r="O518" s="33"/>
      <c r="P518" s="107"/>
      <c r="Q518" s="279"/>
      <c r="R518" s="279"/>
      <c r="S518" s="281"/>
      <c r="T518" s="279"/>
      <c r="U518" s="268" t="str">
        <f t="array" ref="U518">IFERROR(IF(INDEX(三跨两临近重点区段!$F:$F,MATCH(1,(MONTH(三跨两临近重点区段!$H:$H)=7)*(三跨两临近重点区段!$A:$A=D518),0))="已取消","已取消",INDEX(三跨两临近重点区段!$H:$H,MATCH(1,(MONTH(三跨两临近重点区段!$H:$H)=7)*(三跨两临近重点区段!$A:$A=D518)*(三跨两临近重点区段!$F:$F="现存区段"),0))),"")</f>
        <v/>
      </c>
      <c r="V518" s="232" t="str">
        <f t="array" ref="V518">IFERROR(IF(INDEX(三跨两临近重点区段!$F:$F,MATCH(1,(MONTH(三跨两临近重点区段!$H:$H)=7)*(三跨两临近重点区段!$A:$A=D518),0))="已取消","已取消",INDEX(三跨两临近重点区段!$I:$I,MATCH(1,(MONTH(三跨两临近重点区段!$H:$H)=7)*(三跨两临近重点区段!$A:$A=D518)*(三跨两临近重点区段!$F:$F="现存区段"),0))),"")</f>
        <v/>
      </c>
      <c r="W518" s="268" t="str">
        <f t="array" ref="W518">IFERROR(IF(INDEX(三跨两临近重点区段!$F:$F,MATCH(1,(MONTH(三跨两临近重点区段!$H:$H)=8)*(三跨两临近重点区段!$A:$A=D518),0))="已取消","已取消",INDEX(三跨两临近重点区段!$H:$H,MATCH(1,(MONTH(三跨两临近重点区段!$H:$H)=8)*(三跨两临近重点区段!$A:$A=D518)*(三跨两临近重点区段!$F:$F="现存区段"),0))),"")</f>
        <v/>
      </c>
      <c r="X518" s="232" t="str">
        <f t="array" ref="X518">IFERROR(IF(INDEX(三跨两临近重点区段!$F:$F,MATCH(1,(MONTH(三跨两临近重点区段!$H:$H)=8)*(三跨两临近重点区段!$A:$A=D518),0))="已取消","已取消",INDEX(三跨两临近重点区段!$I:$I,MATCH(1,(MONTH(三跨两临近重点区段!$H:$H)=8)*(三跨两临近重点区段!$A:$A=D518)*(三跨两临近重点区段!$F:$F="现存区段"),0))),"")</f>
        <v/>
      </c>
      <c r="Y518" s="268" t="str">
        <f t="array" ref="Y518">IFERROR(IF(INDEX(三跨两临近重点区段!$F:$F,MATCH(1,(MONTH(三跨两临近重点区段!$H:$H)=9)*(三跨两临近重点区段!$A:$A=D518),0))="已取消","已取消",INDEX(三跨两临近重点区段!$H:$H,MATCH(1,(MONTH(三跨两临近重点区段!$H:$H)=9)*(三跨两临近重点区段!$A:$A=D518)*(三跨两临近重点区段!$F:$F="现存区段"),0))),"")</f>
        <v/>
      </c>
      <c r="Z518" s="232" t="str">
        <f t="array" ref="Z518">IFERROR(IF(INDEX(三跨两临近重点区段!$F:$F,MATCH(1,(MONTH(三跨两临近重点区段!$H:$H)=9)*(三跨两临近重点区段!$A:$A=D518),0))="已取消","已取消",INDEX(三跨两临近重点区段!$I:$I,MATCH(1,(MONTH(三跨两临近重点区段!$H:$H)=9)*(三跨两临近重点区段!$A:$A=D518)*(三跨两临近重点区段!$F:$F="现存区段"),0))),"")</f>
        <v/>
      </c>
      <c r="AA518" s="268" t="str">
        <f t="array" ref="AA518">IFERROR(IF(INDEX(三跨两临近重点区段!$F:$F,MATCH(1,(MONTH(三跨两临近重点区段!$H:$H)=10)*(三跨两临近重点区段!$A:$A=D518),0))="已取消","已取消",INDEX(三跨两临近重点区段!$H:$H,MATCH(1,(MONTH(三跨两临近重点区段!$H:$H)=10)*(三跨两临近重点区段!$A:$A=D518)*(三跨两临近重点区段!$F:$F="现存区段"),0))),"")</f>
        <v/>
      </c>
      <c r="AB518" s="72" t="str">
        <f t="array" ref="AB518">IFERROR(IF(INDEX(三跨两临近重点区段!$F:$F,MATCH(1,(MONTH(三跨两临近重点区段!$H:$H)=10)*(三跨两临近重点区段!$A:$A=D518),0))="已取消","已取消",INDEX(三跨两临近重点区段!$I:$I,MATCH(1,(MONTH(三跨两临近重点区段!$H:$H)=10)*(三跨两临近重点区段!$A:$A=D518)*(三跨两临近重点区段!$F:$F="现存区段"),0))),"")</f>
        <v/>
      </c>
      <c r="AC518" s="284" t="str">
        <f t="array" ref="AC518">IFERROR(IF(INDEX(三跨两临近重点区段!$F:$F,MATCH(1,(MONTH(三跨两临近重点区段!$H:$H)=11)*(三跨两临近重点区段!$A:$A=D518),0))="已取消","已取消",INDEX(三跨两临近重点区段!$H:$H,MATCH(1,(MONTH(三跨两临近重点区段!$H:$H)=11)*(三跨两临近重点区段!$A:$A=D518)*(三跨两临近重点区段!$F:$F="现存区段"),0))),"")</f>
        <v/>
      </c>
      <c r="AD518" s="72" t="str">
        <f t="array" ref="AD518">IFERROR(IF(INDEX(三跨两临近重点区段!$F:$F,MATCH(1,(MONTH(三跨两临近重点区段!$H:$H)=11)*(三跨两临近重点区段!$A:$A=D518),0))="已取消","已取消",INDEX(三跨两临近重点区段!$I:$I,MATCH(1,(MONTH(三跨两临近重点区段!$H:$H)=11)*(三跨两临近重点区段!$A:$A=D518)*(三跨两临近重点区段!$F:$F="现存区段"),0))),"")</f>
        <v/>
      </c>
      <c r="AE518" s="284" t="str">
        <f t="array" ref="AE518">IFERROR(IF(INDEX(三跨两临近重点区段!$F:$F,MATCH(1,(MONTH(三跨两临近重点区段!$H:$H)=12)*(三跨两临近重点区段!$A:$A=D518),0))="已取消","已取消",INDEX(三跨两临近重点区段!$H:$H,MATCH(1,(MONTH(三跨两临近重点区段!$H:$H)=12)*(三跨两临近重点区段!$A:$A=D518)*(三跨两临近重点区段!$F:$F="现存区段"),0))),"")</f>
        <v/>
      </c>
      <c r="AF518" s="72" t="str">
        <f t="array" ref="AF518">IFERROR(IF(INDEX(三跨两临近重点区段!$F:$F,MATCH(1,(MONTH(三跨两临近重点区段!$H:$H)=12)*(三跨两临近重点区段!$A:$A=D518),0))="已取消","已取消",INDEX(三跨两临近重点区段!$I:$I,MATCH(1,(MONTH(三跨两临近重点区段!$H:$H)=12)*(三跨两临近重点区段!$A:$A=D518)*(三跨两临近重点区段!$F:$F="现存区段"),0))),"")</f>
        <v/>
      </c>
      <c r="AH518" t="e">
        <f t="array" ref="AH518">INDEX(三跨两临近重点区段!$G:$G,MATCH(D518,三跨两临近重点区段!$A:$A,0))</f>
        <v>#N/A</v>
      </c>
    </row>
    <row r="519" ht="14.25" spans="1:34">
      <c r="A519" s="263" t="s">
        <v>363</v>
      </c>
      <c r="B519" s="264" t="s">
        <v>2704</v>
      </c>
      <c r="C519" s="263" t="s">
        <v>2509</v>
      </c>
      <c r="D519" s="263" t="s">
        <v>2916</v>
      </c>
      <c r="E519" s="265" t="s">
        <v>2115</v>
      </c>
      <c r="F519" s="264" t="s">
        <v>125</v>
      </c>
      <c r="G519" s="263" t="s">
        <v>2116</v>
      </c>
      <c r="H519" s="263" t="s">
        <v>1144</v>
      </c>
      <c r="I519" s="288"/>
      <c r="J519" s="196"/>
      <c r="K519" s="196"/>
      <c r="L519" s="196"/>
      <c r="M519" s="270"/>
      <c r="N519" s="270"/>
      <c r="O519" s="33"/>
      <c r="P519" s="107"/>
      <c r="Q519" s="279"/>
      <c r="R519" s="279"/>
      <c r="S519" s="282">
        <v>45446.4833333333</v>
      </c>
      <c r="T519" s="279" t="s">
        <v>2117</v>
      </c>
      <c r="U519" s="268" t="str">
        <f t="array" ref="U519">IFERROR(IF(INDEX(三跨两临近重点区段!$F:$F,MATCH(1,(MONTH(三跨两临近重点区段!$H:$H)=7)*(三跨两临近重点区段!$A:$A=D519),0))="已取消","已取消",INDEX(三跨两临近重点区段!$H:$H,MATCH(1,(MONTH(三跨两临近重点区段!$H:$H)=7)*(三跨两临近重点区段!$A:$A=D519)*(三跨两临近重点区段!$F:$F="现存区段"),0))),"")</f>
        <v/>
      </c>
      <c r="V519" s="232" t="str">
        <f t="array" ref="V519">IFERROR(IF(INDEX(三跨两临近重点区段!$F:$F,MATCH(1,(MONTH(三跨两临近重点区段!$H:$H)=7)*(三跨两临近重点区段!$A:$A=D519),0))="已取消","已取消",INDEX(三跨两临近重点区段!$I:$I,MATCH(1,(MONTH(三跨两临近重点区段!$H:$H)=7)*(三跨两临近重点区段!$A:$A=D519)*(三跨两临近重点区段!$F:$F="现存区段"),0))),"")</f>
        <v/>
      </c>
      <c r="W519" s="268" t="str">
        <f t="array" ref="W519">IFERROR(IF(INDEX(三跨两临近重点区段!$F:$F,MATCH(1,(MONTH(三跨两临近重点区段!$H:$H)=8)*(三跨两临近重点区段!$A:$A=D519),0))="已取消","已取消",INDEX(三跨两临近重点区段!$H:$H,MATCH(1,(MONTH(三跨两临近重点区段!$H:$H)=8)*(三跨两临近重点区段!$A:$A=D519)*(三跨两临近重点区段!$F:$F="现存区段"),0))),"")</f>
        <v/>
      </c>
      <c r="X519" s="232" t="str">
        <f t="array" ref="X519">IFERROR(IF(INDEX(三跨两临近重点区段!$F:$F,MATCH(1,(MONTH(三跨两临近重点区段!$H:$H)=8)*(三跨两临近重点区段!$A:$A=D519),0))="已取消","已取消",INDEX(三跨两临近重点区段!$I:$I,MATCH(1,(MONTH(三跨两临近重点区段!$H:$H)=8)*(三跨两临近重点区段!$A:$A=D519)*(三跨两临近重点区段!$F:$F="现存区段"),0))),"")</f>
        <v/>
      </c>
      <c r="Y519" s="268" t="str">
        <f t="array" ref="Y519">IFERROR(IF(INDEX(三跨两临近重点区段!$F:$F,MATCH(1,(MONTH(三跨两临近重点区段!$H:$H)=9)*(三跨两临近重点区段!$A:$A=D519),0))="已取消","已取消",INDEX(三跨两临近重点区段!$H:$H,MATCH(1,(MONTH(三跨两临近重点区段!$H:$H)=9)*(三跨两临近重点区段!$A:$A=D519)*(三跨两临近重点区段!$F:$F="现存区段"),0))),"")</f>
        <v/>
      </c>
      <c r="Z519" s="232" t="str">
        <f t="array" ref="Z519">IFERROR(IF(INDEX(三跨两临近重点区段!$F:$F,MATCH(1,(MONTH(三跨两临近重点区段!$H:$H)=9)*(三跨两临近重点区段!$A:$A=D519),0))="已取消","已取消",INDEX(三跨两临近重点区段!$I:$I,MATCH(1,(MONTH(三跨两临近重点区段!$H:$H)=9)*(三跨两临近重点区段!$A:$A=D519)*(三跨两临近重点区段!$F:$F="现存区段"),0))),"")</f>
        <v/>
      </c>
      <c r="AA519" s="268" t="str">
        <f t="array" ref="AA519">IFERROR(IF(INDEX(三跨两临近重点区段!$F:$F,MATCH(1,(MONTH(三跨两临近重点区段!$H:$H)=10)*(三跨两临近重点区段!$A:$A=D519),0))="已取消","已取消",INDEX(三跨两临近重点区段!$H:$H,MATCH(1,(MONTH(三跨两临近重点区段!$H:$H)=10)*(三跨两临近重点区段!$A:$A=D519)*(三跨两临近重点区段!$F:$F="现存区段"),0))),"")</f>
        <v/>
      </c>
      <c r="AB519" s="72" t="str">
        <f t="array" ref="AB519">IFERROR(IF(INDEX(三跨两临近重点区段!$F:$F,MATCH(1,(MONTH(三跨两临近重点区段!$H:$H)=10)*(三跨两临近重点区段!$A:$A=D519),0))="已取消","已取消",INDEX(三跨两临近重点区段!$I:$I,MATCH(1,(MONTH(三跨两临近重点区段!$H:$H)=10)*(三跨两临近重点区段!$A:$A=D519)*(三跨两临近重点区段!$F:$F="现存区段"),0))),"")</f>
        <v/>
      </c>
      <c r="AC519" s="284" t="str">
        <f t="array" ref="AC519">IFERROR(IF(INDEX(三跨两临近重点区段!$F:$F,MATCH(1,(MONTH(三跨两临近重点区段!$H:$H)=11)*(三跨两临近重点区段!$A:$A=D519),0))="已取消","已取消",INDEX(三跨两临近重点区段!$H:$H,MATCH(1,(MONTH(三跨两临近重点区段!$H:$H)=11)*(三跨两临近重点区段!$A:$A=D519)*(三跨两临近重点区段!$F:$F="现存区段"),0))),"")</f>
        <v/>
      </c>
      <c r="AD519" s="72" t="str">
        <f t="array" ref="AD519">IFERROR(IF(INDEX(三跨两临近重点区段!$F:$F,MATCH(1,(MONTH(三跨两临近重点区段!$H:$H)=11)*(三跨两临近重点区段!$A:$A=D519),0))="已取消","已取消",INDEX(三跨两临近重点区段!$I:$I,MATCH(1,(MONTH(三跨两临近重点区段!$H:$H)=11)*(三跨两临近重点区段!$A:$A=D519)*(三跨两临近重点区段!$F:$F="现存区段"),0))),"")</f>
        <v/>
      </c>
      <c r="AE519" s="284" t="str">
        <f t="array" ref="AE519">IFERROR(IF(INDEX(三跨两临近重点区段!$F:$F,MATCH(1,(MONTH(三跨两临近重点区段!$H:$H)=12)*(三跨两临近重点区段!$A:$A=D519),0))="已取消","已取消",INDEX(三跨两临近重点区段!$H:$H,MATCH(1,(MONTH(三跨两临近重点区段!$H:$H)=12)*(三跨两临近重点区段!$A:$A=D519)*(三跨两临近重点区段!$F:$F="现存区段"),0))),"")</f>
        <v/>
      </c>
      <c r="AF519" s="72" t="str">
        <f t="array" ref="AF519">IFERROR(IF(INDEX(三跨两临近重点区段!$F:$F,MATCH(1,(MONTH(三跨两临近重点区段!$H:$H)=12)*(三跨两临近重点区段!$A:$A=D519),0))="已取消","已取消",INDEX(三跨两临近重点区段!$I:$I,MATCH(1,(MONTH(三跨两临近重点区段!$H:$H)=12)*(三跨两临近重点区段!$A:$A=D519)*(三跨两临近重点区段!$F:$F="现存区段"),0))),"")</f>
        <v/>
      </c>
      <c r="AH519" t="e">
        <f t="array" ref="AH519">INDEX(三跨两临近重点区段!$G:$G,MATCH(D519,三跨两临近重点区段!$A:$A,0))</f>
        <v>#N/A</v>
      </c>
    </row>
    <row r="520" ht="14.25" spans="1:34">
      <c r="A520" s="263" t="s">
        <v>363</v>
      </c>
      <c r="B520" s="264" t="s">
        <v>2702</v>
      </c>
      <c r="C520" s="263" t="s">
        <v>2428</v>
      </c>
      <c r="D520" s="263" t="s">
        <v>2917</v>
      </c>
      <c r="E520" s="265" t="s">
        <v>2115</v>
      </c>
      <c r="F520" s="264" t="s">
        <v>125</v>
      </c>
      <c r="G520" s="263" t="s">
        <v>2116</v>
      </c>
      <c r="H520" s="263" t="s">
        <v>1144</v>
      </c>
      <c r="I520" s="288"/>
      <c r="J520" s="196"/>
      <c r="K520" s="196"/>
      <c r="L520" s="196"/>
      <c r="M520" s="270"/>
      <c r="N520" s="270"/>
      <c r="O520" s="33"/>
      <c r="P520" s="107"/>
      <c r="Q520" s="279"/>
      <c r="R520" s="279"/>
      <c r="S520" s="281"/>
      <c r="T520" s="279"/>
      <c r="U520" s="268" t="str">
        <f t="array" ref="U520">IFERROR(IF(INDEX(三跨两临近重点区段!$F:$F,MATCH(1,(MONTH(三跨两临近重点区段!$H:$H)=7)*(三跨两临近重点区段!$A:$A=D520),0))="已取消","已取消",INDEX(三跨两临近重点区段!$H:$H,MATCH(1,(MONTH(三跨两临近重点区段!$H:$H)=7)*(三跨两临近重点区段!$A:$A=D520)*(三跨两临近重点区段!$F:$F="现存区段"),0))),"")</f>
        <v/>
      </c>
      <c r="V520" s="232" t="str">
        <f t="array" ref="V520">IFERROR(IF(INDEX(三跨两临近重点区段!$F:$F,MATCH(1,(MONTH(三跨两临近重点区段!$H:$H)=7)*(三跨两临近重点区段!$A:$A=D520),0))="已取消","已取消",INDEX(三跨两临近重点区段!$I:$I,MATCH(1,(MONTH(三跨两临近重点区段!$H:$H)=7)*(三跨两临近重点区段!$A:$A=D520)*(三跨两临近重点区段!$F:$F="现存区段"),0))),"")</f>
        <v/>
      </c>
      <c r="W520" s="268" t="str">
        <f t="array" ref="W520">IFERROR(IF(INDEX(三跨两临近重点区段!$F:$F,MATCH(1,(MONTH(三跨两临近重点区段!$H:$H)=8)*(三跨两临近重点区段!$A:$A=D520),0))="已取消","已取消",INDEX(三跨两临近重点区段!$H:$H,MATCH(1,(MONTH(三跨两临近重点区段!$H:$H)=8)*(三跨两临近重点区段!$A:$A=D520)*(三跨两临近重点区段!$F:$F="现存区段"),0))),"")</f>
        <v/>
      </c>
      <c r="X520" s="232" t="str">
        <f t="array" ref="X520">IFERROR(IF(INDEX(三跨两临近重点区段!$F:$F,MATCH(1,(MONTH(三跨两临近重点区段!$H:$H)=8)*(三跨两临近重点区段!$A:$A=D520),0))="已取消","已取消",INDEX(三跨两临近重点区段!$I:$I,MATCH(1,(MONTH(三跨两临近重点区段!$H:$H)=8)*(三跨两临近重点区段!$A:$A=D520)*(三跨两临近重点区段!$F:$F="现存区段"),0))),"")</f>
        <v/>
      </c>
      <c r="Y520" s="268" t="str">
        <f t="array" ref="Y520">IFERROR(IF(INDEX(三跨两临近重点区段!$F:$F,MATCH(1,(MONTH(三跨两临近重点区段!$H:$H)=9)*(三跨两临近重点区段!$A:$A=D520),0))="已取消","已取消",INDEX(三跨两临近重点区段!$H:$H,MATCH(1,(MONTH(三跨两临近重点区段!$H:$H)=9)*(三跨两临近重点区段!$A:$A=D520)*(三跨两临近重点区段!$F:$F="现存区段"),0))),"")</f>
        <v/>
      </c>
      <c r="Z520" s="232" t="str">
        <f t="array" ref="Z520">IFERROR(IF(INDEX(三跨两临近重点区段!$F:$F,MATCH(1,(MONTH(三跨两临近重点区段!$H:$H)=9)*(三跨两临近重点区段!$A:$A=D520),0))="已取消","已取消",INDEX(三跨两临近重点区段!$I:$I,MATCH(1,(MONTH(三跨两临近重点区段!$H:$H)=9)*(三跨两临近重点区段!$A:$A=D520)*(三跨两临近重点区段!$F:$F="现存区段"),0))),"")</f>
        <v/>
      </c>
      <c r="AA520" s="268" t="str">
        <f t="array" ref="AA520">IFERROR(IF(INDEX(三跨两临近重点区段!$F:$F,MATCH(1,(MONTH(三跨两临近重点区段!$H:$H)=10)*(三跨两临近重点区段!$A:$A=D520),0))="已取消","已取消",INDEX(三跨两临近重点区段!$H:$H,MATCH(1,(MONTH(三跨两临近重点区段!$H:$H)=10)*(三跨两临近重点区段!$A:$A=D520)*(三跨两临近重点区段!$F:$F="现存区段"),0))),"")</f>
        <v/>
      </c>
      <c r="AB520" s="72" t="str">
        <f t="array" ref="AB520">IFERROR(IF(INDEX(三跨两临近重点区段!$F:$F,MATCH(1,(MONTH(三跨两临近重点区段!$H:$H)=10)*(三跨两临近重点区段!$A:$A=D520),0))="已取消","已取消",INDEX(三跨两临近重点区段!$I:$I,MATCH(1,(MONTH(三跨两临近重点区段!$H:$H)=10)*(三跨两临近重点区段!$A:$A=D520)*(三跨两临近重点区段!$F:$F="现存区段"),0))),"")</f>
        <v/>
      </c>
      <c r="AC520" s="284" t="str">
        <f t="array" ref="AC520">IFERROR(IF(INDEX(三跨两临近重点区段!$F:$F,MATCH(1,(MONTH(三跨两临近重点区段!$H:$H)=11)*(三跨两临近重点区段!$A:$A=D520),0))="已取消","已取消",INDEX(三跨两临近重点区段!$H:$H,MATCH(1,(MONTH(三跨两临近重点区段!$H:$H)=11)*(三跨两临近重点区段!$A:$A=D520)*(三跨两临近重点区段!$F:$F="现存区段"),0))),"")</f>
        <v/>
      </c>
      <c r="AD520" s="72" t="str">
        <f t="array" ref="AD520">IFERROR(IF(INDEX(三跨两临近重点区段!$F:$F,MATCH(1,(MONTH(三跨两临近重点区段!$H:$H)=11)*(三跨两临近重点区段!$A:$A=D520),0))="已取消","已取消",INDEX(三跨两临近重点区段!$I:$I,MATCH(1,(MONTH(三跨两临近重点区段!$H:$H)=11)*(三跨两临近重点区段!$A:$A=D520)*(三跨两临近重点区段!$F:$F="现存区段"),0))),"")</f>
        <v/>
      </c>
      <c r="AE520" s="284" t="str">
        <f t="array" ref="AE520">IFERROR(IF(INDEX(三跨两临近重点区段!$F:$F,MATCH(1,(MONTH(三跨两临近重点区段!$H:$H)=12)*(三跨两临近重点区段!$A:$A=D520),0))="已取消","已取消",INDEX(三跨两临近重点区段!$H:$H,MATCH(1,(MONTH(三跨两临近重点区段!$H:$H)=12)*(三跨两临近重点区段!$A:$A=D520)*(三跨两临近重点区段!$F:$F="现存区段"),0))),"")</f>
        <v/>
      </c>
      <c r="AF520" s="72" t="str">
        <f t="array" ref="AF520">IFERROR(IF(INDEX(三跨两临近重点区段!$F:$F,MATCH(1,(MONTH(三跨两临近重点区段!$H:$H)=12)*(三跨两临近重点区段!$A:$A=D520),0))="已取消","已取消",INDEX(三跨两临近重点区段!$I:$I,MATCH(1,(MONTH(三跨两临近重点区段!$H:$H)=12)*(三跨两临近重点区段!$A:$A=D520)*(三跨两临近重点区段!$F:$F="现存区段"),0))),"")</f>
        <v/>
      </c>
      <c r="AH520" t="e">
        <f t="array" ref="AH520">INDEX(三跨两临近重点区段!$G:$G,MATCH(D520,三跨两临近重点区段!$A:$A,0))</f>
        <v>#N/A</v>
      </c>
    </row>
    <row r="521" ht="14.25" spans="1:34">
      <c r="A521" s="263" t="s">
        <v>363</v>
      </c>
      <c r="B521" s="264" t="s">
        <v>2704</v>
      </c>
      <c r="C521" s="263" t="s">
        <v>2428</v>
      </c>
      <c r="D521" s="263" t="s">
        <v>2918</v>
      </c>
      <c r="E521" s="265" t="s">
        <v>2115</v>
      </c>
      <c r="F521" s="264" t="s">
        <v>125</v>
      </c>
      <c r="G521" s="263" t="s">
        <v>2116</v>
      </c>
      <c r="H521" s="263" t="s">
        <v>1144</v>
      </c>
      <c r="I521" s="288"/>
      <c r="J521" s="196"/>
      <c r="K521" s="196"/>
      <c r="L521" s="196"/>
      <c r="M521" s="270"/>
      <c r="N521" s="270"/>
      <c r="O521" s="33"/>
      <c r="P521" s="107"/>
      <c r="Q521" s="279"/>
      <c r="R521" s="279"/>
      <c r="S521" s="282">
        <v>45446.4833333333</v>
      </c>
      <c r="T521" s="279" t="s">
        <v>2117</v>
      </c>
      <c r="U521" s="268" t="str">
        <f t="array" ref="U521">IFERROR(IF(INDEX(三跨两临近重点区段!$F:$F,MATCH(1,(MONTH(三跨两临近重点区段!$H:$H)=7)*(三跨两临近重点区段!$A:$A=D521),0))="已取消","已取消",INDEX(三跨两临近重点区段!$H:$H,MATCH(1,(MONTH(三跨两临近重点区段!$H:$H)=7)*(三跨两临近重点区段!$A:$A=D521)*(三跨两临近重点区段!$F:$F="现存区段"),0))),"")</f>
        <v/>
      </c>
      <c r="V521" s="232" t="str">
        <f t="array" ref="V521">IFERROR(IF(INDEX(三跨两临近重点区段!$F:$F,MATCH(1,(MONTH(三跨两临近重点区段!$H:$H)=7)*(三跨两临近重点区段!$A:$A=D521),0))="已取消","已取消",INDEX(三跨两临近重点区段!$I:$I,MATCH(1,(MONTH(三跨两临近重点区段!$H:$H)=7)*(三跨两临近重点区段!$A:$A=D521)*(三跨两临近重点区段!$F:$F="现存区段"),0))),"")</f>
        <v/>
      </c>
      <c r="W521" s="268" t="str">
        <f t="array" ref="W521">IFERROR(IF(INDEX(三跨两临近重点区段!$F:$F,MATCH(1,(MONTH(三跨两临近重点区段!$H:$H)=8)*(三跨两临近重点区段!$A:$A=D521),0))="已取消","已取消",INDEX(三跨两临近重点区段!$H:$H,MATCH(1,(MONTH(三跨两临近重点区段!$H:$H)=8)*(三跨两临近重点区段!$A:$A=D521)*(三跨两临近重点区段!$F:$F="现存区段"),0))),"")</f>
        <v/>
      </c>
      <c r="X521" s="232" t="str">
        <f t="array" ref="X521">IFERROR(IF(INDEX(三跨两临近重点区段!$F:$F,MATCH(1,(MONTH(三跨两临近重点区段!$H:$H)=8)*(三跨两临近重点区段!$A:$A=D521),0))="已取消","已取消",INDEX(三跨两临近重点区段!$I:$I,MATCH(1,(MONTH(三跨两临近重点区段!$H:$H)=8)*(三跨两临近重点区段!$A:$A=D521)*(三跨两临近重点区段!$F:$F="现存区段"),0))),"")</f>
        <v/>
      </c>
      <c r="Y521" s="268" t="str">
        <f t="array" ref="Y521">IFERROR(IF(INDEX(三跨两临近重点区段!$F:$F,MATCH(1,(MONTH(三跨两临近重点区段!$H:$H)=9)*(三跨两临近重点区段!$A:$A=D521),0))="已取消","已取消",INDEX(三跨两临近重点区段!$H:$H,MATCH(1,(MONTH(三跨两临近重点区段!$H:$H)=9)*(三跨两临近重点区段!$A:$A=D521)*(三跨两临近重点区段!$F:$F="现存区段"),0))),"")</f>
        <v/>
      </c>
      <c r="Z521" s="232" t="str">
        <f t="array" ref="Z521">IFERROR(IF(INDEX(三跨两临近重点区段!$F:$F,MATCH(1,(MONTH(三跨两临近重点区段!$H:$H)=9)*(三跨两临近重点区段!$A:$A=D521),0))="已取消","已取消",INDEX(三跨两临近重点区段!$I:$I,MATCH(1,(MONTH(三跨两临近重点区段!$H:$H)=9)*(三跨两临近重点区段!$A:$A=D521)*(三跨两临近重点区段!$F:$F="现存区段"),0))),"")</f>
        <v/>
      </c>
      <c r="AA521" s="268" t="str">
        <f t="array" ref="AA521">IFERROR(IF(INDEX(三跨两临近重点区段!$F:$F,MATCH(1,(MONTH(三跨两临近重点区段!$H:$H)=10)*(三跨两临近重点区段!$A:$A=D521),0))="已取消","已取消",INDEX(三跨两临近重点区段!$H:$H,MATCH(1,(MONTH(三跨两临近重点区段!$H:$H)=10)*(三跨两临近重点区段!$A:$A=D521)*(三跨两临近重点区段!$F:$F="现存区段"),0))),"")</f>
        <v/>
      </c>
      <c r="AB521" s="72" t="str">
        <f t="array" ref="AB521">IFERROR(IF(INDEX(三跨两临近重点区段!$F:$F,MATCH(1,(MONTH(三跨两临近重点区段!$H:$H)=10)*(三跨两临近重点区段!$A:$A=D521),0))="已取消","已取消",INDEX(三跨两临近重点区段!$I:$I,MATCH(1,(MONTH(三跨两临近重点区段!$H:$H)=10)*(三跨两临近重点区段!$A:$A=D521)*(三跨两临近重点区段!$F:$F="现存区段"),0))),"")</f>
        <v/>
      </c>
      <c r="AC521" s="284" t="str">
        <f t="array" ref="AC521">IFERROR(IF(INDEX(三跨两临近重点区段!$F:$F,MATCH(1,(MONTH(三跨两临近重点区段!$H:$H)=11)*(三跨两临近重点区段!$A:$A=D521),0))="已取消","已取消",INDEX(三跨两临近重点区段!$H:$H,MATCH(1,(MONTH(三跨两临近重点区段!$H:$H)=11)*(三跨两临近重点区段!$A:$A=D521)*(三跨两临近重点区段!$F:$F="现存区段"),0))),"")</f>
        <v/>
      </c>
      <c r="AD521" s="72" t="str">
        <f t="array" ref="AD521">IFERROR(IF(INDEX(三跨两临近重点区段!$F:$F,MATCH(1,(MONTH(三跨两临近重点区段!$H:$H)=11)*(三跨两临近重点区段!$A:$A=D521),0))="已取消","已取消",INDEX(三跨两临近重点区段!$I:$I,MATCH(1,(MONTH(三跨两临近重点区段!$H:$H)=11)*(三跨两临近重点区段!$A:$A=D521)*(三跨两临近重点区段!$F:$F="现存区段"),0))),"")</f>
        <v/>
      </c>
      <c r="AE521" s="284" t="str">
        <f t="array" ref="AE521">IFERROR(IF(INDEX(三跨两临近重点区段!$F:$F,MATCH(1,(MONTH(三跨两临近重点区段!$H:$H)=12)*(三跨两临近重点区段!$A:$A=D521),0))="已取消","已取消",INDEX(三跨两临近重点区段!$H:$H,MATCH(1,(MONTH(三跨两临近重点区段!$H:$H)=12)*(三跨两临近重点区段!$A:$A=D521)*(三跨两临近重点区段!$F:$F="现存区段"),0))),"")</f>
        <v/>
      </c>
      <c r="AF521" s="72" t="str">
        <f t="array" ref="AF521">IFERROR(IF(INDEX(三跨两临近重点区段!$F:$F,MATCH(1,(MONTH(三跨两临近重点区段!$H:$H)=12)*(三跨两临近重点区段!$A:$A=D521),0))="已取消","已取消",INDEX(三跨两临近重点区段!$I:$I,MATCH(1,(MONTH(三跨两临近重点区段!$H:$H)=12)*(三跨两临近重点区段!$A:$A=D521)*(三跨两临近重点区段!$F:$F="现存区段"),0))),"")</f>
        <v/>
      </c>
      <c r="AH521" t="e">
        <f t="array" ref="AH521">INDEX(三跨两临近重点区段!$G:$G,MATCH(D521,三跨两临近重点区段!$A:$A,0))</f>
        <v>#N/A</v>
      </c>
    </row>
    <row r="522" ht="14.25" spans="1:34">
      <c r="A522" s="263" t="s">
        <v>363</v>
      </c>
      <c r="B522" s="264" t="s">
        <v>2702</v>
      </c>
      <c r="C522" s="263" t="s">
        <v>2431</v>
      </c>
      <c r="D522" s="263" t="s">
        <v>2919</v>
      </c>
      <c r="E522" s="265" t="s">
        <v>2115</v>
      </c>
      <c r="F522" s="264" t="s">
        <v>125</v>
      </c>
      <c r="G522" s="263" t="s">
        <v>2116</v>
      </c>
      <c r="H522" s="263" t="s">
        <v>1144</v>
      </c>
      <c r="I522" s="288"/>
      <c r="J522" s="196"/>
      <c r="K522" s="196"/>
      <c r="L522" s="196"/>
      <c r="M522" s="270"/>
      <c r="N522" s="270"/>
      <c r="O522" s="33"/>
      <c r="P522" s="107"/>
      <c r="Q522" s="279"/>
      <c r="R522" s="279"/>
      <c r="S522" s="281"/>
      <c r="T522" s="279"/>
      <c r="U522" s="268" t="str">
        <f t="array" ref="U522">IFERROR(IF(INDEX(三跨两临近重点区段!$F:$F,MATCH(1,(MONTH(三跨两临近重点区段!$H:$H)=7)*(三跨两临近重点区段!$A:$A=D522),0))="已取消","已取消",INDEX(三跨两临近重点区段!$H:$H,MATCH(1,(MONTH(三跨两临近重点区段!$H:$H)=7)*(三跨两临近重点区段!$A:$A=D522)*(三跨两临近重点区段!$F:$F="现存区段"),0))),"")</f>
        <v/>
      </c>
      <c r="V522" s="232" t="str">
        <f t="array" ref="V522">IFERROR(IF(INDEX(三跨两临近重点区段!$F:$F,MATCH(1,(MONTH(三跨两临近重点区段!$H:$H)=7)*(三跨两临近重点区段!$A:$A=D522),0))="已取消","已取消",INDEX(三跨两临近重点区段!$I:$I,MATCH(1,(MONTH(三跨两临近重点区段!$H:$H)=7)*(三跨两临近重点区段!$A:$A=D522)*(三跨两临近重点区段!$F:$F="现存区段"),0))),"")</f>
        <v/>
      </c>
      <c r="W522" s="268" t="str">
        <f t="array" ref="W522">IFERROR(IF(INDEX(三跨两临近重点区段!$F:$F,MATCH(1,(MONTH(三跨两临近重点区段!$H:$H)=8)*(三跨两临近重点区段!$A:$A=D522),0))="已取消","已取消",INDEX(三跨两临近重点区段!$H:$H,MATCH(1,(MONTH(三跨两临近重点区段!$H:$H)=8)*(三跨两临近重点区段!$A:$A=D522)*(三跨两临近重点区段!$F:$F="现存区段"),0))),"")</f>
        <v/>
      </c>
      <c r="X522" s="232" t="str">
        <f t="array" ref="X522">IFERROR(IF(INDEX(三跨两临近重点区段!$F:$F,MATCH(1,(MONTH(三跨两临近重点区段!$H:$H)=8)*(三跨两临近重点区段!$A:$A=D522),0))="已取消","已取消",INDEX(三跨两临近重点区段!$I:$I,MATCH(1,(MONTH(三跨两临近重点区段!$H:$H)=8)*(三跨两临近重点区段!$A:$A=D522)*(三跨两临近重点区段!$F:$F="现存区段"),0))),"")</f>
        <v/>
      </c>
      <c r="Y522" s="268" t="str">
        <f t="array" ref="Y522">IFERROR(IF(INDEX(三跨两临近重点区段!$F:$F,MATCH(1,(MONTH(三跨两临近重点区段!$H:$H)=9)*(三跨两临近重点区段!$A:$A=D522),0))="已取消","已取消",INDEX(三跨两临近重点区段!$H:$H,MATCH(1,(MONTH(三跨两临近重点区段!$H:$H)=9)*(三跨两临近重点区段!$A:$A=D522)*(三跨两临近重点区段!$F:$F="现存区段"),0))),"")</f>
        <v/>
      </c>
      <c r="Z522" s="232" t="str">
        <f t="array" ref="Z522">IFERROR(IF(INDEX(三跨两临近重点区段!$F:$F,MATCH(1,(MONTH(三跨两临近重点区段!$H:$H)=9)*(三跨两临近重点区段!$A:$A=D522),0))="已取消","已取消",INDEX(三跨两临近重点区段!$I:$I,MATCH(1,(MONTH(三跨两临近重点区段!$H:$H)=9)*(三跨两临近重点区段!$A:$A=D522)*(三跨两临近重点区段!$F:$F="现存区段"),0))),"")</f>
        <v/>
      </c>
      <c r="AA522" s="268" t="str">
        <f t="array" ref="AA522">IFERROR(IF(INDEX(三跨两临近重点区段!$F:$F,MATCH(1,(MONTH(三跨两临近重点区段!$H:$H)=10)*(三跨两临近重点区段!$A:$A=D522),0))="已取消","已取消",INDEX(三跨两临近重点区段!$H:$H,MATCH(1,(MONTH(三跨两临近重点区段!$H:$H)=10)*(三跨两临近重点区段!$A:$A=D522)*(三跨两临近重点区段!$F:$F="现存区段"),0))),"")</f>
        <v/>
      </c>
      <c r="AB522" s="72" t="str">
        <f t="array" ref="AB522">IFERROR(IF(INDEX(三跨两临近重点区段!$F:$F,MATCH(1,(MONTH(三跨两临近重点区段!$H:$H)=10)*(三跨两临近重点区段!$A:$A=D522),0))="已取消","已取消",INDEX(三跨两临近重点区段!$I:$I,MATCH(1,(MONTH(三跨两临近重点区段!$H:$H)=10)*(三跨两临近重点区段!$A:$A=D522)*(三跨两临近重点区段!$F:$F="现存区段"),0))),"")</f>
        <v/>
      </c>
      <c r="AC522" s="284" t="str">
        <f t="array" ref="AC522">IFERROR(IF(INDEX(三跨两临近重点区段!$F:$F,MATCH(1,(MONTH(三跨两临近重点区段!$H:$H)=11)*(三跨两临近重点区段!$A:$A=D522),0))="已取消","已取消",INDEX(三跨两临近重点区段!$H:$H,MATCH(1,(MONTH(三跨两临近重点区段!$H:$H)=11)*(三跨两临近重点区段!$A:$A=D522)*(三跨两临近重点区段!$F:$F="现存区段"),0))),"")</f>
        <v/>
      </c>
      <c r="AD522" s="72" t="str">
        <f t="array" ref="AD522">IFERROR(IF(INDEX(三跨两临近重点区段!$F:$F,MATCH(1,(MONTH(三跨两临近重点区段!$H:$H)=11)*(三跨两临近重点区段!$A:$A=D522),0))="已取消","已取消",INDEX(三跨两临近重点区段!$I:$I,MATCH(1,(MONTH(三跨两临近重点区段!$H:$H)=11)*(三跨两临近重点区段!$A:$A=D522)*(三跨两临近重点区段!$F:$F="现存区段"),0))),"")</f>
        <v/>
      </c>
      <c r="AE522" s="284" t="str">
        <f t="array" ref="AE522">IFERROR(IF(INDEX(三跨两临近重点区段!$F:$F,MATCH(1,(MONTH(三跨两临近重点区段!$H:$H)=12)*(三跨两临近重点区段!$A:$A=D522),0))="已取消","已取消",INDEX(三跨两临近重点区段!$H:$H,MATCH(1,(MONTH(三跨两临近重点区段!$H:$H)=12)*(三跨两临近重点区段!$A:$A=D522)*(三跨两临近重点区段!$F:$F="现存区段"),0))),"")</f>
        <v/>
      </c>
      <c r="AF522" s="72" t="str">
        <f t="array" ref="AF522">IFERROR(IF(INDEX(三跨两临近重点区段!$F:$F,MATCH(1,(MONTH(三跨两临近重点区段!$H:$H)=12)*(三跨两临近重点区段!$A:$A=D522),0))="已取消","已取消",INDEX(三跨两临近重点区段!$I:$I,MATCH(1,(MONTH(三跨两临近重点区段!$H:$H)=12)*(三跨两临近重点区段!$A:$A=D522)*(三跨两临近重点区段!$F:$F="现存区段"),0))),"")</f>
        <v/>
      </c>
      <c r="AH522" t="e">
        <f t="array" ref="AH522">INDEX(三跨两临近重点区段!$G:$G,MATCH(D522,三跨两临近重点区段!$A:$A,0))</f>
        <v>#N/A</v>
      </c>
    </row>
    <row r="523" ht="14.25" spans="1:34">
      <c r="A523" s="263" t="s">
        <v>363</v>
      </c>
      <c r="B523" s="264" t="s">
        <v>2702</v>
      </c>
      <c r="C523" s="263" t="s">
        <v>2509</v>
      </c>
      <c r="D523" s="263" t="s">
        <v>2920</v>
      </c>
      <c r="E523" s="265" t="s">
        <v>2115</v>
      </c>
      <c r="F523" s="264" t="s">
        <v>125</v>
      </c>
      <c r="G523" s="263" t="s">
        <v>2116</v>
      </c>
      <c r="H523" s="263" t="s">
        <v>1144</v>
      </c>
      <c r="I523" s="288"/>
      <c r="J523" s="196"/>
      <c r="K523" s="196"/>
      <c r="L523" s="196"/>
      <c r="M523" s="270"/>
      <c r="N523" s="270"/>
      <c r="O523" s="33"/>
      <c r="P523" s="107"/>
      <c r="Q523" s="279"/>
      <c r="R523" s="279"/>
      <c r="S523" s="281"/>
      <c r="T523" s="279"/>
      <c r="U523" s="268" t="str">
        <f t="array" ref="U523">IFERROR(IF(INDEX(三跨两临近重点区段!$F:$F,MATCH(1,(MONTH(三跨两临近重点区段!$H:$H)=7)*(三跨两临近重点区段!$A:$A=D523),0))="已取消","已取消",INDEX(三跨两临近重点区段!$H:$H,MATCH(1,(MONTH(三跨两临近重点区段!$H:$H)=7)*(三跨两临近重点区段!$A:$A=D523)*(三跨两临近重点区段!$F:$F="现存区段"),0))),"")</f>
        <v/>
      </c>
      <c r="V523" s="232" t="str">
        <f t="array" ref="V523">IFERROR(IF(INDEX(三跨两临近重点区段!$F:$F,MATCH(1,(MONTH(三跨两临近重点区段!$H:$H)=7)*(三跨两临近重点区段!$A:$A=D523),0))="已取消","已取消",INDEX(三跨两临近重点区段!$I:$I,MATCH(1,(MONTH(三跨两临近重点区段!$H:$H)=7)*(三跨两临近重点区段!$A:$A=D523)*(三跨两临近重点区段!$F:$F="现存区段"),0))),"")</f>
        <v/>
      </c>
      <c r="W523" s="268" t="str">
        <f t="array" ref="W523">IFERROR(IF(INDEX(三跨两临近重点区段!$F:$F,MATCH(1,(MONTH(三跨两临近重点区段!$H:$H)=8)*(三跨两临近重点区段!$A:$A=D523),0))="已取消","已取消",INDEX(三跨两临近重点区段!$H:$H,MATCH(1,(MONTH(三跨两临近重点区段!$H:$H)=8)*(三跨两临近重点区段!$A:$A=D523)*(三跨两临近重点区段!$F:$F="现存区段"),0))),"")</f>
        <v/>
      </c>
      <c r="X523" s="232" t="str">
        <f t="array" ref="X523">IFERROR(IF(INDEX(三跨两临近重点区段!$F:$F,MATCH(1,(MONTH(三跨两临近重点区段!$H:$H)=8)*(三跨两临近重点区段!$A:$A=D523),0))="已取消","已取消",INDEX(三跨两临近重点区段!$I:$I,MATCH(1,(MONTH(三跨两临近重点区段!$H:$H)=8)*(三跨两临近重点区段!$A:$A=D523)*(三跨两临近重点区段!$F:$F="现存区段"),0))),"")</f>
        <v/>
      </c>
      <c r="Y523" s="268" t="str">
        <f t="array" ref="Y523">IFERROR(IF(INDEX(三跨两临近重点区段!$F:$F,MATCH(1,(MONTH(三跨两临近重点区段!$H:$H)=9)*(三跨两临近重点区段!$A:$A=D523),0))="已取消","已取消",INDEX(三跨两临近重点区段!$H:$H,MATCH(1,(MONTH(三跨两临近重点区段!$H:$H)=9)*(三跨两临近重点区段!$A:$A=D523)*(三跨两临近重点区段!$F:$F="现存区段"),0))),"")</f>
        <v/>
      </c>
      <c r="Z523" s="232" t="str">
        <f t="array" ref="Z523">IFERROR(IF(INDEX(三跨两临近重点区段!$F:$F,MATCH(1,(MONTH(三跨两临近重点区段!$H:$H)=9)*(三跨两临近重点区段!$A:$A=D523),0))="已取消","已取消",INDEX(三跨两临近重点区段!$I:$I,MATCH(1,(MONTH(三跨两临近重点区段!$H:$H)=9)*(三跨两临近重点区段!$A:$A=D523)*(三跨两临近重点区段!$F:$F="现存区段"),0))),"")</f>
        <v/>
      </c>
      <c r="AA523" s="268" t="str">
        <f t="array" ref="AA523">IFERROR(IF(INDEX(三跨两临近重点区段!$F:$F,MATCH(1,(MONTH(三跨两临近重点区段!$H:$H)=10)*(三跨两临近重点区段!$A:$A=D523),0))="已取消","已取消",INDEX(三跨两临近重点区段!$H:$H,MATCH(1,(MONTH(三跨两临近重点区段!$H:$H)=10)*(三跨两临近重点区段!$A:$A=D523)*(三跨两临近重点区段!$F:$F="现存区段"),0))),"")</f>
        <v/>
      </c>
      <c r="AB523" s="72" t="str">
        <f t="array" ref="AB523">IFERROR(IF(INDEX(三跨两临近重点区段!$F:$F,MATCH(1,(MONTH(三跨两临近重点区段!$H:$H)=10)*(三跨两临近重点区段!$A:$A=D523),0))="已取消","已取消",INDEX(三跨两临近重点区段!$I:$I,MATCH(1,(MONTH(三跨两临近重点区段!$H:$H)=10)*(三跨两临近重点区段!$A:$A=D523)*(三跨两临近重点区段!$F:$F="现存区段"),0))),"")</f>
        <v/>
      </c>
      <c r="AC523" s="284" t="str">
        <f t="array" ref="AC523">IFERROR(IF(INDEX(三跨两临近重点区段!$F:$F,MATCH(1,(MONTH(三跨两临近重点区段!$H:$H)=11)*(三跨两临近重点区段!$A:$A=D523),0))="已取消","已取消",INDEX(三跨两临近重点区段!$H:$H,MATCH(1,(MONTH(三跨两临近重点区段!$H:$H)=11)*(三跨两临近重点区段!$A:$A=D523)*(三跨两临近重点区段!$F:$F="现存区段"),0))),"")</f>
        <v/>
      </c>
      <c r="AD523" s="72" t="str">
        <f t="array" ref="AD523">IFERROR(IF(INDEX(三跨两临近重点区段!$F:$F,MATCH(1,(MONTH(三跨两临近重点区段!$H:$H)=11)*(三跨两临近重点区段!$A:$A=D523),0))="已取消","已取消",INDEX(三跨两临近重点区段!$I:$I,MATCH(1,(MONTH(三跨两临近重点区段!$H:$H)=11)*(三跨两临近重点区段!$A:$A=D523)*(三跨两临近重点区段!$F:$F="现存区段"),0))),"")</f>
        <v/>
      </c>
      <c r="AE523" s="284" t="str">
        <f t="array" ref="AE523">IFERROR(IF(INDEX(三跨两临近重点区段!$F:$F,MATCH(1,(MONTH(三跨两临近重点区段!$H:$H)=12)*(三跨两临近重点区段!$A:$A=D523),0))="已取消","已取消",INDEX(三跨两临近重点区段!$H:$H,MATCH(1,(MONTH(三跨两临近重点区段!$H:$H)=12)*(三跨两临近重点区段!$A:$A=D523)*(三跨两临近重点区段!$F:$F="现存区段"),0))),"")</f>
        <v/>
      </c>
      <c r="AF523" s="72" t="str">
        <f t="array" ref="AF523">IFERROR(IF(INDEX(三跨两临近重点区段!$F:$F,MATCH(1,(MONTH(三跨两临近重点区段!$H:$H)=12)*(三跨两临近重点区段!$A:$A=D523),0))="已取消","已取消",INDEX(三跨两临近重点区段!$I:$I,MATCH(1,(MONTH(三跨两临近重点区段!$H:$H)=12)*(三跨两临近重点区段!$A:$A=D523)*(三跨两临近重点区段!$F:$F="现存区段"),0))),"")</f>
        <v/>
      </c>
      <c r="AH523" t="e">
        <f t="array" ref="AH523">INDEX(三跨两临近重点区段!$G:$G,MATCH(D523,三跨两临近重点区段!$A:$A,0))</f>
        <v>#N/A</v>
      </c>
    </row>
    <row r="524" ht="14.25" spans="1:34">
      <c r="A524" s="263" t="s">
        <v>363</v>
      </c>
      <c r="B524" s="264" t="s">
        <v>2704</v>
      </c>
      <c r="C524" s="263" t="s">
        <v>2431</v>
      </c>
      <c r="D524" s="263" t="s">
        <v>2921</v>
      </c>
      <c r="E524" s="265" t="s">
        <v>2115</v>
      </c>
      <c r="F524" s="264" t="s">
        <v>125</v>
      </c>
      <c r="G524" s="263" t="s">
        <v>2116</v>
      </c>
      <c r="H524" s="263" t="s">
        <v>1144</v>
      </c>
      <c r="I524" s="288"/>
      <c r="J524" s="196"/>
      <c r="K524" s="196"/>
      <c r="L524" s="196"/>
      <c r="M524" s="270"/>
      <c r="N524" s="270"/>
      <c r="O524" s="33"/>
      <c r="P524" s="107"/>
      <c r="Q524" s="279"/>
      <c r="R524" s="279"/>
      <c r="S524" s="282">
        <v>45446.4833333333</v>
      </c>
      <c r="T524" s="279" t="s">
        <v>2117</v>
      </c>
      <c r="U524" s="268" t="str">
        <f t="array" ref="U524">IFERROR(IF(INDEX(三跨两临近重点区段!$F:$F,MATCH(1,(MONTH(三跨两临近重点区段!$H:$H)=7)*(三跨两临近重点区段!$A:$A=D524),0))="已取消","已取消",INDEX(三跨两临近重点区段!$H:$H,MATCH(1,(MONTH(三跨两临近重点区段!$H:$H)=7)*(三跨两临近重点区段!$A:$A=D524)*(三跨两临近重点区段!$F:$F="现存区段"),0))),"")</f>
        <v/>
      </c>
      <c r="V524" s="232" t="str">
        <f t="array" ref="V524">IFERROR(IF(INDEX(三跨两临近重点区段!$F:$F,MATCH(1,(MONTH(三跨两临近重点区段!$H:$H)=7)*(三跨两临近重点区段!$A:$A=D524),0))="已取消","已取消",INDEX(三跨两临近重点区段!$I:$I,MATCH(1,(MONTH(三跨两临近重点区段!$H:$H)=7)*(三跨两临近重点区段!$A:$A=D524)*(三跨两临近重点区段!$F:$F="现存区段"),0))),"")</f>
        <v/>
      </c>
      <c r="W524" s="268" t="str">
        <f t="array" ref="W524">IFERROR(IF(INDEX(三跨两临近重点区段!$F:$F,MATCH(1,(MONTH(三跨两临近重点区段!$H:$H)=8)*(三跨两临近重点区段!$A:$A=D524),0))="已取消","已取消",INDEX(三跨两临近重点区段!$H:$H,MATCH(1,(MONTH(三跨两临近重点区段!$H:$H)=8)*(三跨两临近重点区段!$A:$A=D524)*(三跨两临近重点区段!$F:$F="现存区段"),0))),"")</f>
        <v/>
      </c>
      <c r="X524" s="232" t="str">
        <f t="array" ref="X524">IFERROR(IF(INDEX(三跨两临近重点区段!$F:$F,MATCH(1,(MONTH(三跨两临近重点区段!$H:$H)=8)*(三跨两临近重点区段!$A:$A=D524),0))="已取消","已取消",INDEX(三跨两临近重点区段!$I:$I,MATCH(1,(MONTH(三跨两临近重点区段!$H:$H)=8)*(三跨两临近重点区段!$A:$A=D524)*(三跨两临近重点区段!$F:$F="现存区段"),0))),"")</f>
        <v/>
      </c>
      <c r="Y524" s="268" t="str">
        <f t="array" ref="Y524">IFERROR(IF(INDEX(三跨两临近重点区段!$F:$F,MATCH(1,(MONTH(三跨两临近重点区段!$H:$H)=9)*(三跨两临近重点区段!$A:$A=D524),0))="已取消","已取消",INDEX(三跨两临近重点区段!$H:$H,MATCH(1,(MONTH(三跨两临近重点区段!$H:$H)=9)*(三跨两临近重点区段!$A:$A=D524)*(三跨两临近重点区段!$F:$F="现存区段"),0))),"")</f>
        <v/>
      </c>
      <c r="Z524" s="232" t="str">
        <f t="array" ref="Z524">IFERROR(IF(INDEX(三跨两临近重点区段!$F:$F,MATCH(1,(MONTH(三跨两临近重点区段!$H:$H)=9)*(三跨两临近重点区段!$A:$A=D524),0))="已取消","已取消",INDEX(三跨两临近重点区段!$I:$I,MATCH(1,(MONTH(三跨两临近重点区段!$H:$H)=9)*(三跨两临近重点区段!$A:$A=D524)*(三跨两临近重点区段!$F:$F="现存区段"),0))),"")</f>
        <v/>
      </c>
      <c r="AA524" s="268" t="str">
        <f t="array" ref="AA524">IFERROR(IF(INDEX(三跨两临近重点区段!$F:$F,MATCH(1,(MONTH(三跨两临近重点区段!$H:$H)=10)*(三跨两临近重点区段!$A:$A=D524),0))="已取消","已取消",INDEX(三跨两临近重点区段!$H:$H,MATCH(1,(MONTH(三跨两临近重点区段!$H:$H)=10)*(三跨两临近重点区段!$A:$A=D524)*(三跨两临近重点区段!$F:$F="现存区段"),0))),"")</f>
        <v/>
      </c>
      <c r="AB524" s="72" t="str">
        <f t="array" ref="AB524">IFERROR(IF(INDEX(三跨两临近重点区段!$F:$F,MATCH(1,(MONTH(三跨两临近重点区段!$H:$H)=10)*(三跨两临近重点区段!$A:$A=D524),0))="已取消","已取消",INDEX(三跨两临近重点区段!$I:$I,MATCH(1,(MONTH(三跨两临近重点区段!$H:$H)=10)*(三跨两临近重点区段!$A:$A=D524)*(三跨两临近重点区段!$F:$F="现存区段"),0))),"")</f>
        <v/>
      </c>
      <c r="AC524" s="284" t="str">
        <f t="array" ref="AC524">IFERROR(IF(INDEX(三跨两临近重点区段!$F:$F,MATCH(1,(MONTH(三跨两临近重点区段!$H:$H)=11)*(三跨两临近重点区段!$A:$A=D524),0))="已取消","已取消",INDEX(三跨两临近重点区段!$H:$H,MATCH(1,(MONTH(三跨两临近重点区段!$H:$H)=11)*(三跨两临近重点区段!$A:$A=D524)*(三跨两临近重点区段!$F:$F="现存区段"),0))),"")</f>
        <v/>
      </c>
      <c r="AD524" s="72" t="str">
        <f t="array" ref="AD524">IFERROR(IF(INDEX(三跨两临近重点区段!$F:$F,MATCH(1,(MONTH(三跨两临近重点区段!$H:$H)=11)*(三跨两临近重点区段!$A:$A=D524),0))="已取消","已取消",INDEX(三跨两临近重点区段!$I:$I,MATCH(1,(MONTH(三跨两临近重点区段!$H:$H)=11)*(三跨两临近重点区段!$A:$A=D524)*(三跨两临近重点区段!$F:$F="现存区段"),0))),"")</f>
        <v/>
      </c>
      <c r="AE524" s="284" t="str">
        <f t="array" ref="AE524">IFERROR(IF(INDEX(三跨两临近重点区段!$F:$F,MATCH(1,(MONTH(三跨两临近重点区段!$H:$H)=12)*(三跨两临近重点区段!$A:$A=D524),0))="已取消","已取消",INDEX(三跨两临近重点区段!$H:$H,MATCH(1,(MONTH(三跨两临近重点区段!$H:$H)=12)*(三跨两临近重点区段!$A:$A=D524)*(三跨两临近重点区段!$F:$F="现存区段"),0))),"")</f>
        <v/>
      </c>
      <c r="AF524" s="72" t="str">
        <f t="array" ref="AF524">IFERROR(IF(INDEX(三跨两临近重点区段!$F:$F,MATCH(1,(MONTH(三跨两临近重点区段!$H:$H)=12)*(三跨两临近重点区段!$A:$A=D524),0))="已取消","已取消",INDEX(三跨两临近重点区段!$I:$I,MATCH(1,(MONTH(三跨两临近重点区段!$H:$H)=12)*(三跨两临近重点区段!$A:$A=D524)*(三跨两临近重点区段!$F:$F="现存区段"),0))),"")</f>
        <v/>
      </c>
      <c r="AH524" t="e">
        <f t="array" ref="AH524">INDEX(三跨两临近重点区段!$G:$G,MATCH(D524,三跨两临近重点区段!$A:$A,0))</f>
        <v>#N/A</v>
      </c>
    </row>
    <row r="525" ht="14.25" spans="1:34">
      <c r="A525" s="263" t="s">
        <v>363</v>
      </c>
      <c r="B525" s="264" t="s">
        <v>2911</v>
      </c>
      <c r="C525" s="263" t="s">
        <v>2711</v>
      </c>
      <c r="D525" s="263" t="s">
        <v>2922</v>
      </c>
      <c r="E525" s="265" t="s">
        <v>2115</v>
      </c>
      <c r="F525" s="264" t="s">
        <v>125</v>
      </c>
      <c r="G525" s="263" t="s">
        <v>2116</v>
      </c>
      <c r="H525" s="263" t="s">
        <v>1175</v>
      </c>
      <c r="I525" s="288"/>
      <c r="J525" s="196"/>
      <c r="K525" s="196"/>
      <c r="L525" s="196"/>
      <c r="M525" s="270"/>
      <c r="N525" s="270"/>
      <c r="O525" s="33"/>
      <c r="P525" s="107"/>
      <c r="Q525" s="277"/>
      <c r="R525" s="277"/>
      <c r="S525" s="278">
        <v>45455</v>
      </c>
      <c r="T525" s="279" t="s">
        <v>2117</v>
      </c>
      <c r="U525" s="268" t="str">
        <f t="array" ref="U525">IFERROR(IF(INDEX(三跨两临近重点区段!$F:$F,MATCH(1,(MONTH(三跨两临近重点区段!$H:$H)=7)*(三跨两临近重点区段!$A:$A=D525),0))="已取消","已取消",INDEX(三跨两临近重点区段!$H:$H,MATCH(1,(MONTH(三跨两临近重点区段!$H:$H)=7)*(三跨两临近重点区段!$A:$A=D525)*(三跨两临近重点区段!$F:$F="现存区段"),0))),"")</f>
        <v/>
      </c>
      <c r="V525" s="232" t="str">
        <f t="array" ref="V525">IFERROR(IF(INDEX(三跨两临近重点区段!$F:$F,MATCH(1,(MONTH(三跨两临近重点区段!$H:$H)=7)*(三跨两临近重点区段!$A:$A=D525),0))="已取消","已取消",INDEX(三跨两临近重点区段!$I:$I,MATCH(1,(MONTH(三跨两临近重点区段!$H:$H)=7)*(三跨两临近重点区段!$A:$A=D525)*(三跨两临近重点区段!$F:$F="现存区段"),0))),"")</f>
        <v/>
      </c>
      <c r="W525" s="268" t="str">
        <f t="array" ref="W525">IFERROR(IF(INDEX(三跨两临近重点区段!$F:$F,MATCH(1,(MONTH(三跨两临近重点区段!$H:$H)=8)*(三跨两临近重点区段!$A:$A=D525),0))="已取消","已取消",INDEX(三跨两临近重点区段!$H:$H,MATCH(1,(MONTH(三跨两临近重点区段!$H:$H)=8)*(三跨两临近重点区段!$A:$A=D525)*(三跨两临近重点区段!$F:$F="现存区段"),0))),"")</f>
        <v/>
      </c>
      <c r="X525" s="232" t="str">
        <f t="array" ref="X525">IFERROR(IF(INDEX(三跨两临近重点区段!$F:$F,MATCH(1,(MONTH(三跨两临近重点区段!$H:$H)=8)*(三跨两临近重点区段!$A:$A=D525),0))="已取消","已取消",INDEX(三跨两临近重点区段!$I:$I,MATCH(1,(MONTH(三跨两临近重点区段!$H:$H)=8)*(三跨两临近重点区段!$A:$A=D525)*(三跨两临近重点区段!$F:$F="现存区段"),0))),"")</f>
        <v/>
      </c>
      <c r="Y525" s="268" t="str">
        <f t="array" ref="Y525">IFERROR(IF(INDEX(三跨两临近重点区段!$F:$F,MATCH(1,(MONTH(三跨两临近重点区段!$H:$H)=9)*(三跨两临近重点区段!$A:$A=D525),0))="已取消","已取消",INDEX(三跨两临近重点区段!$H:$H,MATCH(1,(MONTH(三跨两临近重点区段!$H:$H)=9)*(三跨两临近重点区段!$A:$A=D525)*(三跨两临近重点区段!$F:$F="现存区段"),0))),"")</f>
        <v/>
      </c>
      <c r="Z525" s="232" t="str">
        <f t="array" ref="Z525">IFERROR(IF(INDEX(三跨两临近重点区段!$F:$F,MATCH(1,(MONTH(三跨两临近重点区段!$H:$H)=9)*(三跨两临近重点区段!$A:$A=D525),0))="已取消","已取消",INDEX(三跨两临近重点区段!$I:$I,MATCH(1,(MONTH(三跨两临近重点区段!$H:$H)=9)*(三跨两临近重点区段!$A:$A=D525)*(三跨两临近重点区段!$F:$F="现存区段"),0))),"")</f>
        <v/>
      </c>
      <c r="AA525" s="268" t="str">
        <f t="array" ref="AA525">IFERROR(IF(INDEX(三跨两临近重点区段!$F:$F,MATCH(1,(MONTH(三跨两临近重点区段!$H:$H)=10)*(三跨两临近重点区段!$A:$A=D525),0))="已取消","已取消",INDEX(三跨两临近重点区段!$H:$H,MATCH(1,(MONTH(三跨两临近重点区段!$H:$H)=10)*(三跨两临近重点区段!$A:$A=D525)*(三跨两临近重点区段!$F:$F="现存区段"),0))),"")</f>
        <v/>
      </c>
      <c r="AB525" s="72" t="str">
        <f t="array" ref="AB525">IFERROR(IF(INDEX(三跨两临近重点区段!$F:$F,MATCH(1,(MONTH(三跨两临近重点区段!$H:$H)=10)*(三跨两临近重点区段!$A:$A=D525),0))="已取消","已取消",INDEX(三跨两临近重点区段!$I:$I,MATCH(1,(MONTH(三跨两临近重点区段!$H:$H)=10)*(三跨两临近重点区段!$A:$A=D525)*(三跨两临近重点区段!$F:$F="现存区段"),0))),"")</f>
        <v/>
      </c>
      <c r="AC525" s="284" t="str">
        <f t="array" ref="AC525">IFERROR(IF(INDEX(三跨两临近重点区段!$F:$F,MATCH(1,(MONTH(三跨两临近重点区段!$H:$H)=11)*(三跨两临近重点区段!$A:$A=D525),0))="已取消","已取消",INDEX(三跨两临近重点区段!$H:$H,MATCH(1,(MONTH(三跨两临近重点区段!$H:$H)=11)*(三跨两临近重点区段!$A:$A=D525)*(三跨两临近重点区段!$F:$F="现存区段"),0))),"")</f>
        <v/>
      </c>
      <c r="AD525" s="72" t="str">
        <f t="array" ref="AD525">IFERROR(IF(INDEX(三跨两临近重点区段!$F:$F,MATCH(1,(MONTH(三跨两临近重点区段!$H:$H)=11)*(三跨两临近重点区段!$A:$A=D525),0))="已取消","已取消",INDEX(三跨两临近重点区段!$I:$I,MATCH(1,(MONTH(三跨两临近重点区段!$H:$H)=11)*(三跨两临近重点区段!$A:$A=D525)*(三跨两临近重点区段!$F:$F="现存区段"),0))),"")</f>
        <v/>
      </c>
      <c r="AE525" s="284" t="str">
        <f t="array" ref="AE525">IFERROR(IF(INDEX(三跨两临近重点区段!$F:$F,MATCH(1,(MONTH(三跨两临近重点区段!$H:$H)=12)*(三跨两临近重点区段!$A:$A=D525),0))="已取消","已取消",INDEX(三跨两临近重点区段!$H:$H,MATCH(1,(MONTH(三跨两临近重点区段!$H:$H)=12)*(三跨两临近重点区段!$A:$A=D525)*(三跨两临近重点区段!$F:$F="现存区段"),0))),"")</f>
        <v/>
      </c>
      <c r="AF525" s="72" t="str">
        <f t="array" ref="AF525">IFERROR(IF(INDEX(三跨两临近重点区段!$F:$F,MATCH(1,(MONTH(三跨两临近重点区段!$H:$H)=12)*(三跨两临近重点区段!$A:$A=D525),0))="已取消","已取消",INDEX(三跨两临近重点区段!$I:$I,MATCH(1,(MONTH(三跨两临近重点区段!$H:$H)=12)*(三跨两临近重点区段!$A:$A=D525)*(三跨两临近重点区段!$F:$F="现存区段"),0))),"")</f>
        <v/>
      </c>
      <c r="AH525" t="e">
        <f t="array" ref="AH525">INDEX(三跨两临近重点区段!$G:$G,MATCH(D525,三跨两临近重点区段!$A:$A,0))</f>
        <v>#N/A</v>
      </c>
    </row>
    <row r="526" ht="14.25" spans="1:34">
      <c r="A526" s="263" t="s">
        <v>119</v>
      </c>
      <c r="B526" s="264" t="s">
        <v>2923</v>
      </c>
      <c r="C526" s="263" t="s">
        <v>2924</v>
      </c>
      <c r="D526" s="263" t="s">
        <v>2925</v>
      </c>
      <c r="E526" s="265" t="s">
        <v>2926</v>
      </c>
      <c r="F526" s="264" t="s">
        <v>125</v>
      </c>
      <c r="G526" s="263" t="s">
        <v>204</v>
      </c>
      <c r="H526" s="263" t="s">
        <v>127</v>
      </c>
      <c r="I526" s="288"/>
      <c r="J526" s="196"/>
      <c r="K526" s="196"/>
      <c r="L526" s="196"/>
      <c r="M526" s="270"/>
      <c r="N526" s="270"/>
      <c r="O526" s="33"/>
      <c r="P526" s="107"/>
      <c r="Q526" s="279"/>
      <c r="R526" s="279"/>
      <c r="S526" s="282">
        <v>45448.5180555556</v>
      </c>
      <c r="T526" s="279" t="s">
        <v>2117</v>
      </c>
      <c r="U526" s="268" t="str">
        <f t="array" ref="U526">IFERROR(IF(INDEX(三跨两临近重点区段!$F:$F,MATCH(1,(MONTH(三跨两临近重点区段!$H:$H)=7)*(三跨两临近重点区段!$A:$A=D526),0))="已取消","已取消",INDEX(三跨两临近重点区段!$H:$H,MATCH(1,(MONTH(三跨两临近重点区段!$H:$H)=7)*(三跨两临近重点区段!$A:$A=D526)*(三跨两临近重点区段!$F:$F="现存区段"),0))),"")</f>
        <v/>
      </c>
      <c r="V526" s="232" t="str">
        <f t="array" ref="V526">IFERROR(IF(INDEX(三跨两临近重点区段!$F:$F,MATCH(1,(MONTH(三跨两临近重点区段!$H:$H)=7)*(三跨两临近重点区段!$A:$A=D526),0))="已取消","已取消",INDEX(三跨两临近重点区段!$I:$I,MATCH(1,(MONTH(三跨两临近重点区段!$H:$H)=7)*(三跨两临近重点区段!$A:$A=D526)*(三跨两临近重点区段!$F:$F="现存区段"),0))),"")</f>
        <v/>
      </c>
      <c r="W526" s="268" t="str">
        <f t="array" ref="W526">IFERROR(IF(INDEX(三跨两临近重点区段!$F:$F,MATCH(1,(MONTH(三跨两临近重点区段!$H:$H)=8)*(三跨两临近重点区段!$A:$A=D526),0))="已取消","已取消",INDEX(三跨两临近重点区段!$H:$H,MATCH(1,(MONTH(三跨两临近重点区段!$H:$H)=8)*(三跨两临近重点区段!$A:$A=D526)*(三跨两临近重点区段!$F:$F="现存区段"),0))),"")</f>
        <v/>
      </c>
      <c r="X526" s="232" t="str">
        <f t="array" ref="X526">IFERROR(IF(INDEX(三跨两临近重点区段!$F:$F,MATCH(1,(MONTH(三跨两临近重点区段!$H:$H)=8)*(三跨两临近重点区段!$A:$A=D526),0))="已取消","已取消",INDEX(三跨两临近重点区段!$I:$I,MATCH(1,(MONTH(三跨两临近重点区段!$H:$H)=8)*(三跨两临近重点区段!$A:$A=D526)*(三跨两临近重点区段!$F:$F="现存区段"),0))),"")</f>
        <v/>
      </c>
      <c r="Y526" s="268" t="str">
        <f t="array" ref="Y526">IFERROR(IF(INDEX(三跨两临近重点区段!$F:$F,MATCH(1,(MONTH(三跨两临近重点区段!$H:$H)=9)*(三跨两临近重点区段!$A:$A=D526),0))="已取消","已取消",INDEX(三跨两临近重点区段!$H:$H,MATCH(1,(MONTH(三跨两临近重点区段!$H:$H)=9)*(三跨两临近重点区段!$A:$A=D526)*(三跨两临近重点区段!$F:$F="现存区段"),0))),"")</f>
        <v/>
      </c>
      <c r="Z526" s="232" t="str">
        <f t="array" ref="Z526">IFERROR(IF(INDEX(三跨两临近重点区段!$F:$F,MATCH(1,(MONTH(三跨两临近重点区段!$H:$H)=9)*(三跨两临近重点区段!$A:$A=D526),0))="已取消","已取消",INDEX(三跨两临近重点区段!$I:$I,MATCH(1,(MONTH(三跨两临近重点区段!$H:$H)=9)*(三跨两临近重点区段!$A:$A=D526)*(三跨两临近重点区段!$F:$F="现存区段"),0))),"")</f>
        <v/>
      </c>
      <c r="AA526" s="268" t="str">
        <f t="array" ref="AA526">IFERROR(IF(INDEX(三跨两临近重点区段!$F:$F,MATCH(1,(MONTH(三跨两临近重点区段!$H:$H)=10)*(三跨两临近重点区段!$A:$A=D526),0))="已取消","已取消",INDEX(三跨两临近重点区段!$H:$H,MATCH(1,(MONTH(三跨两临近重点区段!$H:$H)=10)*(三跨两临近重点区段!$A:$A=D526)*(三跨两临近重点区段!$F:$F="现存区段"),0))),"")</f>
        <v/>
      </c>
      <c r="AB526" s="72" t="str">
        <f t="array" ref="AB526">IFERROR(IF(INDEX(三跨两临近重点区段!$F:$F,MATCH(1,(MONTH(三跨两临近重点区段!$H:$H)=10)*(三跨两临近重点区段!$A:$A=D526),0))="已取消","已取消",INDEX(三跨两临近重点区段!$I:$I,MATCH(1,(MONTH(三跨两临近重点区段!$H:$H)=10)*(三跨两临近重点区段!$A:$A=D526)*(三跨两临近重点区段!$F:$F="现存区段"),0))),"")</f>
        <v/>
      </c>
      <c r="AC526" s="284" t="str">
        <f t="array" ref="AC526">IFERROR(IF(INDEX(三跨两临近重点区段!$F:$F,MATCH(1,(MONTH(三跨两临近重点区段!$H:$H)=11)*(三跨两临近重点区段!$A:$A=D526),0))="已取消","已取消",INDEX(三跨两临近重点区段!$H:$H,MATCH(1,(MONTH(三跨两临近重点区段!$H:$H)=11)*(三跨两临近重点区段!$A:$A=D526)*(三跨两临近重点区段!$F:$F="现存区段"),0))),"")</f>
        <v/>
      </c>
      <c r="AD526" s="72" t="str">
        <f t="array" ref="AD526">IFERROR(IF(INDEX(三跨两临近重点区段!$F:$F,MATCH(1,(MONTH(三跨两临近重点区段!$H:$H)=11)*(三跨两临近重点区段!$A:$A=D526),0))="已取消","已取消",INDEX(三跨两临近重点区段!$I:$I,MATCH(1,(MONTH(三跨两临近重点区段!$H:$H)=11)*(三跨两临近重点区段!$A:$A=D526)*(三跨两临近重点区段!$F:$F="现存区段"),0))),"")</f>
        <v/>
      </c>
      <c r="AE526" s="284" t="str">
        <f t="array" ref="AE526">IFERROR(IF(INDEX(三跨两临近重点区段!$F:$F,MATCH(1,(MONTH(三跨两临近重点区段!$H:$H)=12)*(三跨两临近重点区段!$A:$A=D526),0))="已取消","已取消",INDEX(三跨两临近重点区段!$H:$H,MATCH(1,(MONTH(三跨两临近重点区段!$H:$H)=12)*(三跨两临近重点区段!$A:$A=D526)*(三跨两临近重点区段!$F:$F="现存区段"),0))),"")</f>
        <v/>
      </c>
      <c r="AF526" s="72" t="str">
        <f t="array" ref="AF526">IFERROR(IF(INDEX(三跨两临近重点区段!$F:$F,MATCH(1,(MONTH(三跨两临近重点区段!$H:$H)=12)*(三跨两临近重点区段!$A:$A=D526),0))="已取消","已取消",INDEX(三跨两临近重点区段!$I:$I,MATCH(1,(MONTH(三跨两临近重点区段!$H:$H)=12)*(三跨两临近重点区段!$A:$A=D526)*(三跨两临近重点区段!$F:$F="现存区段"),0))),"")</f>
        <v/>
      </c>
      <c r="AH526" t="e">
        <f t="array" ref="AH526">INDEX(三跨两临近重点区段!$G:$G,MATCH(D526,三跨两临近重点区段!$A:$A,0))</f>
        <v>#N/A</v>
      </c>
    </row>
    <row r="527" ht="14.25" spans="1:34">
      <c r="A527" s="263" t="s">
        <v>150</v>
      </c>
      <c r="B527" s="264" t="s">
        <v>2927</v>
      </c>
      <c r="C527" s="263" t="s">
        <v>2928</v>
      </c>
      <c r="D527" s="263" t="s">
        <v>2929</v>
      </c>
      <c r="E527" s="265" t="s">
        <v>2926</v>
      </c>
      <c r="F527" s="264" t="s">
        <v>125</v>
      </c>
      <c r="G527" s="263" t="s">
        <v>204</v>
      </c>
      <c r="H527" s="263" t="s">
        <v>177</v>
      </c>
      <c r="I527" s="288"/>
      <c r="J527" s="196"/>
      <c r="K527" s="196"/>
      <c r="L527" s="196"/>
      <c r="M527" s="270"/>
      <c r="N527" s="270"/>
      <c r="O527" s="33"/>
      <c r="P527" s="107"/>
      <c r="Q527" s="279"/>
      <c r="R527" s="279"/>
      <c r="S527" s="278">
        <v>45463</v>
      </c>
      <c r="T527" s="279" t="s">
        <v>2117</v>
      </c>
      <c r="U527" s="268" t="str">
        <f t="array" ref="U527">IFERROR(IF(INDEX(三跨两临近重点区段!$F:$F,MATCH(1,(MONTH(三跨两临近重点区段!$H:$H)=7)*(三跨两临近重点区段!$A:$A=D527),0))="已取消","已取消",INDEX(三跨两临近重点区段!$H:$H,MATCH(1,(MONTH(三跨两临近重点区段!$H:$H)=7)*(三跨两临近重点区段!$A:$A=D527)*(三跨两临近重点区段!$F:$F="现存区段"),0))),"")</f>
        <v/>
      </c>
      <c r="V527" s="232" t="str">
        <f t="array" ref="V527">IFERROR(IF(INDEX(三跨两临近重点区段!$F:$F,MATCH(1,(MONTH(三跨两临近重点区段!$H:$H)=7)*(三跨两临近重点区段!$A:$A=D527),0))="已取消","已取消",INDEX(三跨两临近重点区段!$I:$I,MATCH(1,(MONTH(三跨两临近重点区段!$H:$H)=7)*(三跨两临近重点区段!$A:$A=D527)*(三跨两临近重点区段!$F:$F="现存区段"),0))),"")</f>
        <v/>
      </c>
      <c r="W527" s="268" t="str">
        <f t="array" ref="W527">IFERROR(IF(INDEX(三跨两临近重点区段!$F:$F,MATCH(1,(MONTH(三跨两临近重点区段!$H:$H)=8)*(三跨两临近重点区段!$A:$A=D527),0))="已取消","已取消",INDEX(三跨两临近重点区段!$H:$H,MATCH(1,(MONTH(三跨两临近重点区段!$H:$H)=8)*(三跨两临近重点区段!$A:$A=D527)*(三跨两临近重点区段!$F:$F="现存区段"),0))),"")</f>
        <v/>
      </c>
      <c r="X527" s="232" t="str">
        <f t="array" ref="X527">IFERROR(IF(INDEX(三跨两临近重点区段!$F:$F,MATCH(1,(MONTH(三跨两临近重点区段!$H:$H)=8)*(三跨两临近重点区段!$A:$A=D527),0))="已取消","已取消",INDEX(三跨两临近重点区段!$I:$I,MATCH(1,(MONTH(三跨两临近重点区段!$H:$H)=8)*(三跨两临近重点区段!$A:$A=D527)*(三跨两临近重点区段!$F:$F="现存区段"),0))),"")</f>
        <v/>
      </c>
      <c r="Y527" s="268" t="str">
        <f t="array" ref="Y527">IFERROR(IF(INDEX(三跨两临近重点区段!$F:$F,MATCH(1,(MONTH(三跨两临近重点区段!$H:$H)=9)*(三跨两临近重点区段!$A:$A=D527),0))="已取消","已取消",INDEX(三跨两临近重点区段!$H:$H,MATCH(1,(MONTH(三跨两临近重点区段!$H:$H)=9)*(三跨两临近重点区段!$A:$A=D527)*(三跨两临近重点区段!$F:$F="现存区段"),0))),"")</f>
        <v/>
      </c>
      <c r="Z527" s="232" t="str">
        <f t="array" ref="Z527">IFERROR(IF(INDEX(三跨两临近重点区段!$F:$F,MATCH(1,(MONTH(三跨两临近重点区段!$H:$H)=9)*(三跨两临近重点区段!$A:$A=D527),0))="已取消","已取消",INDEX(三跨两临近重点区段!$I:$I,MATCH(1,(MONTH(三跨两临近重点区段!$H:$H)=9)*(三跨两临近重点区段!$A:$A=D527)*(三跨两临近重点区段!$F:$F="现存区段"),0))),"")</f>
        <v/>
      </c>
      <c r="AA527" s="268" t="str">
        <f t="array" ref="AA527">IFERROR(IF(INDEX(三跨两临近重点区段!$F:$F,MATCH(1,(MONTH(三跨两临近重点区段!$H:$H)=10)*(三跨两临近重点区段!$A:$A=D527),0))="已取消","已取消",INDEX(三跨两临近重点区段!$H:$H,MATCH(1,(MONTH(三跨两临近重点区段!$H:$H)=10)*(三跨两临近重点区段!$A:$A=D527)*(三跨两临近重点区段!$F:$F="现存区段"),0))),"")</f>
        <v/>
      </c>
      <c r="AB527" s="72" t="str">
        <f t="array" ref="AB527">IFERROR(IF(INDEX(三跨两临近重点区段!$F:$F,MATCH(1,(MONTH(三跨两临近重点区段!$H:$H)=10)*(三跨两临近重点区段!$A:$A=D527),0))="已取消","已取消",INDEX(三跨两临近重点区段!$I:$I,MATCH(1,(MONTH(三跨两临近重点区段!$H:$H)=10)*(三跨两临近重点区段!$A:$A=D527)*(三跨两临近重点区段!$F:$F="现存区段"),0))),"")</f>
        <v/>
      </c>
      <c r="AC527" s="284" t="str">
        <f t="array" ref="AC527">IFERROR(IF(INDEX(三跨两临近重点区段!$F:$F,MATCH(1,(MONTH(三跨两临近重点区段!$H:$H)=11)*(三跨两临近重点区段!$A:$A=D527),0))="已取消","已取消",INDEX(三跨两临近重点区段!$H:$H,MATCH(1,(MONTH(三跨两临近重点区段!$H:$H)=11)*(三跨两临近重点区段!$A:$A=D527)*(三跨两临近重点区段!$F:$F="现存区段"),0))),"")</f>
        <v/>
      </c>
      <c r="AD527" s="72" t="str">
        <f t="array" ref="AD527">IFERROR(IF(INDEX(三跨两临近重点区段!$F:$F,MATCH(1,(MONTH(三跨两临近重点区段!$H:$H)=11)*(三跨两临近重点区段!$A:$A=D527),0))="已取消","已取消",INDEX(三跨两临近重点区段!$I:$I,MATCH(1,(MONTH(三跨两临近重点区段!$H:$H)=11)*(三跨两临近重点区段!$A:$A=D527)*(三跨两临近重点区段!$F:$F="现存区段"),0))),"")</f>
        <v/>
      </c>
      <c r="AE527" s="284" t="str">
        <f t="array" ref="AE527">IFERROR(IF(INDEX(三跨两临近重点区段!$F:$F,MATCH(1,(MONTH(三跨两临近重点区段!$H:$H)=12)*(三跨两临近重点区段!$A:$A=D527),0))="已取消","已取消",INDEX(三跨两临近重点区段!$H:$H,MATCH(1,(MONTH(三跨两临近重点区段!$H:$H)=12)*(三跨两临近重点区段!$A:$A=D527)*(三跨两临近重点区段!$F:$F="现存区段"),0))),"")</f>
        <v/>
      </c>
      <c r="AF527" s="72" t="str">
        <f t="array" ref="AF527">IFERROR(IF(INDEX(三跨两临近重点区段!$F:$F,MATCH(1,(MONTH(三跨两临近重点区段!$H:$H)=12)*(三跨两临近重点区段!$A:$A=D527),0))="已取消","已取消",INDEX(三跨两临近重点区段!$I:$I,MATCH(1,(MONTH(三跨两临近重点区段!$H:$H)=12)*(三跨两临近重点区段!$A:$A=D527)*(三跨两临近重点区段!$F:$F="现存区段"),0))),"")</f>
        <v/>
      </c>
      <c r="AH527" t="e">
        <f t="array" ref="AH527">INDEX(三跨两临近重点区段!$G:$G,MATCH(D527,三跨两临近重点区段!$A:$A,0))</f>
        <v>#N/A</v>
      </c>
    </row>
    <row r="528" ht="14.25" spans="1:34">
      <c r="A528" s="263" t="s">
        <v>150</v>
      </c>
      <c r="B528" s="264" t="s">
        <v>2930</v>
      </c>
      <c r="C528" s="263" t="s">
        <v>2931</v>
      </c>
      <c r="D528" s="263" t="s">
        <v>2932</v>
      </c>
      <c r="E528" s="265" t="s">
        <v>2926</v>
      </c>
      <c r="F528" s="264" t="s">
        <v>125</v>
      </c>
      <c r="G528" s="263" t="s">
        <v>204</v>
      </c>
      <c r="H528" s="263" t="s">
        <v>177</v>
      </c>
      <c r="I528" s="288"/>
      <c r="J528" s="196"/>
      <c r="K528" s="196"/>
      <c r="L528" s="196"/>
      <c r="M528" s="270"/>
      <c r="N528" s="270"/>
      <c r="O528" s="33"/>
      <c r="P528" s="107"/>
      <c r="Q528" s="279"/>
      <c r="R528" s="279"/>
      <c r="S528" s="278">
        <v>45463</v>
      </c>
      <c r="T528" s="279" t="s">
        <v>2117</v>
      </c>
      <c r="U528" s="268" t="str">
        <f t="array" ref="U528">IFERROR(IF(INDEX(三跨两临近重点区段!$F:$F,MATCH(1,(MONTH(三跨两临近重点区段!$H:$H)=7)*(三跨两临近重点区段!$A:$A=D528),0))="已取消","已取消",INDEX(三跨两临近重点区段!$H:$H,MATCH(1,(MONTH(三跨两临近重点区段!$H:$H)=7)*(三跨两临近重点区段!$A:$A=D528)*(三跨两临近重点区段!$F:$F="现存区段"),0))),"")</f>
        <v/>
      </c>
      <c r="V528" s="232" t="str">
        <f t="array" ref="V528">IFERROR(IF(INDEX(三跨两临近重点区段!$F:$F,MATCH(1,(MONTH(三跨两临近重点区段!$H:$H)=7)*(三跨两临近重点区段!$A:$A=D528),0))="已取消","已取消",INDEX(三跨两临近重点区段!$I:$I,MATCH(1,(MONTH(三跨两临近重点区段!$H:$H)=7)*(三跨两临近重点区段!$A:$A=D528)*(三跨两临近重点区段!$F:$F="现存区段"),0))),"")</f>
        <v/>
      </c>
      <c r="W528" s="268" t="str">
        <f t="array" ref="W528">IFERROR(IF(INDEX(三跨两临近重点区段!$F:$F,MATCH(1,(MONTH(三跨两临近重点区段!$H:$H)=8)*(三跨两临近重点区段!$A:$A=D528),0))="已取消","已取消",INDEX(三跨两临近重点区段!$H:$H,MATCH(1,(MONTH(三跨两临近重点区段!$H:$H)=8)*(三跨两临近重点区段!$A:$A=D528)*(三跨两临近重点区段!$F:$F="现存区段"),0))),"")</f>
        <v/>
      </c>
      <c r="X528" s="232" t="str">
        <f t="array" ref="X528">IFERROR(IF(INDEX(三跨两临近重点区段!$F:$F,MATCH(1,(MONTH(三跨两临近重点区段!$H:$H)=8)*(三跨两临近重点区段!$A:$A=D528),0))="已取消","已取消",INDEX(三跨两临近重点区段!$I:$I,MATCH(1,(MONTH(三跨两临近重点区段!$H:$H)=8)*(三跨两临近重点区段!$A:$A=D528)*(三跨两临近重点区段!$F:$F="现存区段"),0))),"")</f>
        <v/>
      </c>
      <c r="Y528" s="268" t="str">
        <f t="array" ref="Y528">IFERROR(IF(INDEX(三跨两临近重点区段!$F:$F,MATCH(1,(MONTH(三跨两临近重点区段!$H:$H)=9)*(三跨两临近重点区段!$A:$A=D528),0))="已取消","已取消",INDEX(三跨两临近重点区段!$H:$H,MATCH(1,(MONTH(三跨两临近重点区段!$H:$H)=9)*(三跨两临近重点区段!$A:$A=D528)*(三跨两临近重点区段!$F:$F="现存区段"),0))),"")</f>
        <v/>
      </c>
      <c r="Z528" s="232" t="str">
        <f t="array" ref="Z528">IFERROR(IF(INDEX(三跨两临近重点区段!$F:$F,MATCH(1,(MONTH(三跨两临近重点区段!$H:$H)=9)*(三跨两临近重点区段!$A:$A=D528),0))="已取消","已取消",INDEX(三跨两临近重点区段!$I:$I,MATCH(1,(MONTH(三跨两临近重点区段!$H:$H)=9)*(三跨两临近重点区段!$A:$A=D528)*(三跨两临近重点区段!$F:$F="现存区段"),0))),"")</f>
        <v/>
      </c>
      <c r="AA528" s="268" t="str">
        <f t="array" ref="AA528">IFERROR(IF(INDEX(三跨两临近重点区段!$F:$F,MATCH(1,(MONTH(三跨两临近重点区段!$H:$H)=10)*(三跨两临近重点区段!$A:$A=D528),0))="已取消","已取消",INDEX(三跨两临近重点区段!$H:$H,MATCH(1,(MONTH(三跨两临近重点区段!$H:$H)=10)*(三跨两临近重点区段!$A:$A=D528)*(三跨两临近重点区段!$F:$F="现存区段"),0))),"")</f>
        <v/>
      </c>
      <c r="AB528" s="72" t="str">
        <f t="array" ref="AB528">IFERROR(IF(INDEX(三跨两临近重点区段!$F:$F,MATCH(1,(MONTH(三跨两临近重点区段!$H:$H)=10)*(三跨两临近重点区段!$A:$A=D528),0))="已取消","已取消",INDEX(三跨两临近重点区段!$I:$I,MATCH(1,(MONTH(三跨两临近重点区段!$H:$H)=10)*(三跨两临近重点区段!$A:$A=D528)*(三跨两临近重点区段!$F:$F="现存区段"),0))),"")</f>
        <v/>
      </c>
      <c r="AC528" s="284" t="str">
        <f t="array" ref="AC528">IFERROR(IF(INDEX(三跨两临近重点区段!$F:$F,MATCH(1,(MONTH(三跨两临近重点区段!$H:$H)=11)*(三跨两临近重点区段!$A:$A=D528),0))="已取消","已取消",INDEX(三跨两临近重点区段!$H:$H,MATCH(1,(MONTH(三跨两临近重点区段!$H:$H)=11)*(三跨两临近重点区段!$A:$A=D528)*(三跨两临近重点区段!$F:$F="现存区段"),0))),"")</f>
        <v/>
      </c>
      <c r="AD528" s="72" t="str">
        <f t="array" ref="AD528">IFERROR(IF(INDEX(三跨两临近重点区段!$F:$F,MATCH(1,(MONTH(三跨两临近重点区段!$H:$H)=11)*(三跨两临近重点区段!$A:$A=D528),0))="已取消","已取消",INDEX(三跨两临近重点区段!$I:$I,MATCH(1,(MONTH(三跨两临近重点区段!$H:$H)=11)*(三跨两临近重点区段!$A:$A=D528)*(三跨两临近重点区段!$F:$F="现存区段"),0))),"")</f>
        <v/>
      </c>
      <c r="AE528" s="284" t="str">
        <f t="array" ref="AE528">IFERROR(IF(INDEX(三跨两临近重点区段!$F:$F,MATCH(1,(MONTH(三跨两临近重点区段!$H:$H)=12)*(三跨两临近重点区段!$A:$A=D528),0))="已取消","已取消",INDEX(三跨两临近重点区段!$H:$H,MATCH(1,(MONTH(三跨两临近重点区段!$H:$H)=12)*(三跨两临近重点区段!$A:$A=D528)*(三跨两临近重点区段!$F:$F="现存区段"),0))),"")</f>
        <v/>
      </c>
      <c r="AF528" s="72" t="str">
        <f t="array" ref="AF528">IFERROR(IF(INDEX(三跨两临近重点区段!$F:$F,MATCH(1,(MONTH(三跨两临近重点区段!$H:$H)=12)*(三跨两临近重点区段!$A:$A=D528),0))="已取消","已取消",INDEX(三跨两临近重点区段!$I:$I,MATCH(1,(MONTH(三跨两临近重点区段!$H:$H)=12)*(三跨两临近重点区段!$A:$A=D528)*(三跨两临近重点区段!$F:$F="现存区段"),0))),"")</f>
        <v/>
      </c>
      <c r="AH528" t="e">
        <f t="array" ref="AH528">INDEX(三跨两临近重点区段!$G:$G,MATCH(D528,三跨两临近重点区段!$A:$A,0))</f>
        <v>#N/A</v>
      </c>
    </row>
    <row r="529" ht="14.25" spans="1:34">
      <c r="A529" s="263" t="s">
        <v>150</v>
      </c>
      <c r="B529" s="264" t="s">
        <v>2927</v>
      </c>
      <c r="C529" s="263" t="s">
        <v>2849</v>
      </c>
      <c r="D529" s="263" t="s">
        <v>2933</v>
      </c>
      <c r="E529" s="265" t="s">
        <v>2926</v>
      </c>
      <c r="F529" s="264" t="s">
        <v>125</v>
      </c>
      <c r="G529" s="263" t="s">
        <v>204</v>
      </c>
      <c r="H529" s="263" t="s">
        <v>177</v>
      </c>
      <c r="I529" s="288"/>
      <c r="J529" s="196"/>
      <c r="K529" s="196"/>
      <c r="L529" s="196"/>
      <c r="M529" s="270"/>
      <c r="N529" s="270"/>
      <c r="O529" s="33"/>
      <c r="P529" s="107"/>
      <c r="Q529" s="279"/>
      <c r="R529" s="279"/>
      <c r="S529" s="278">
        <v>45463</v>
      </c>
      <c r="T529" s="279" t="s">
        <v>2117</v>
      </c>
      <c r="U529" s="268" t="str">
        <f t="array" ref="U529">IFERROR(IF(INDEX(三跨两临近重点区段!$F:$F,MATCH(1,(MONTH(三跨两临近重点区段!$H:$H)=7)*(三跨两临近重点区段!$A:$A=D529),0))="已取消","已取消",INDEX(三跨两临近重点区段!$H:$H,MATCH(1,(MONTH(三跨两临近重点区段!$H:$H)=7)*(三跨两临近重点区段!$A:$A=D529)*(三跨两临近重点区段!$F:$F="现存区段"),0))),"")</f>
        <v/>
      </c>
      <c r="V529" s="232" t="str">
        <f t="array" ref="V529">IFERROR(IF(INDEX(三跨两临近重点区段!$F:$F,MATCH(1,(MONTH(三跨两临近重点区段!$H:$H)=7)*(三跨两临近重点区段!$A:$A=D529),0))="已取消","已取消",INDEX(三跨两临近重点区段!$I:$I,MATCH(1,(MONTH(三跨两临近重点区段!$H:$H)=7)*(三跨两临近重点区段!$A:$A=D529)*(三跨两临近重点区段!$F:$F="现存区段"),0))),"")</f>
        <v/>
      </c>
      <c r="W529" s="268" t="str">
        <f t="array" ref="W529">IFERROR(IF(INDEX(三跨两临近重点区段!$F:$F,MATCH(1,(MONTH(三跨两临近重点区段!$H:$H)=8)*(三跨两临近重点区段!$A:$A=D529),0))="已取消","已取消",INDEX(三跨两临近重点区段!$H:$H,MATCH(1,(MONTH(三跨两临近重点区段!$H:$H)=8)*(三跨两临近重点区段!$A:$A=D529)*(三跨两临近重点区段!$F:$F="现存区段"),0))),"")</f>
        <v/>
      </c>
      <c r="X529" s="232" t="str">
        <f t="array" ref="X529">IFERROR(IF(INDEX(三跨两临近重点区段!$F:$F,MATCH(1,(MONTH(三跨两临近重点区段!$H:$H)=8)*(三跨两临近重点区段!$A:$A=D529),0))="已取消","已取消",INDEX(三跨两临近重点区段!$I:$I,MATCH(1,(MONTH(三跨两临近重点区段!$H:$H)=8)*(三跨两临近重点区段!$A:$A=D529)*(三跨两临近重点区段!$F:$F="现存区段"),0))),"")</f>
        <v/>
      </c>
      <c r="Y529" s="268" t="str">
        <f t="array" ref="Y529">IFERROR(IF(INDEX(三跨两临近重点区段!$F:$F,MATCH(1,(MONTH(三跨两临近重点区段!$H:$H)=9)*(三跨两临近重点区段!$A:$A=D529),0))="已取消","已取消",INDEX(三跨两临近重点区段!$H:$H,MATCH(1,(MONTH(三跨两临近重点区段!$H:$H)=9)*(三跨两临近重点区段!$A:$A=D529)*(三跨两临近重点区段!$F:$F="现存区段"),0))),"")</f>
        <v/>
      </c>
      <c r="Z529" s="232" t="str">
        <f t="array" ref="Z529">IFERROR(IF(INDEX(三跨两临近重点区段!$F:$F,MATCH(1,(MONTH(三跨两临近重点区段!$H:$H)=9)*(三跨两临近重点区段!$A:$A=D529),0))="已取消","已取消",INDEX(三跨两临近重点区段!$I:$I,MATCH(1,(MONTH(三跨两临近重点区段!$H:$H)=9)*(三跨两临近重点区段!$A:$A=D529)*(三跨两临近重点区段!$F:$F="现存区段"),0))),"")</f>
        <v/>
      </c>
      <c r="AA529" s="268" t="str">
        <f t="array" ref="AA529">IFERROR(IF(INDEX(三跨两临近重点区段!$F:$F,MATCH(1,(MONTH(三跨两临近重点区段!$H:$H)=10)*(三跨两临近重点区段!$A:$A=D529),0))="已取消","已取消",INDEX(三跨两临近重点区段!$H:$H,MATCH(1,(MONTH(三跨两临近重点区段!$H:$H)=10)*(三跨两临近重点区段!$A:$A=D529)*(三跨两临近重点区段!$F:$F="现存区段"),0))),"")</f>
        <v/>
      </c>
      <c r="AB529" s="72" t="str">
        <f t="array" ref="AB529">IFERROR(IF(INDEX(三跨两临近重点区段!$F:$F,MATCH(1,(MONTH(三跨两临近重点区段!$H:$H)=10)*(三跨两临近重点区段!$A:$A=D529),0))="已取消","已取消",INDEX(三跨两临近重点区段!$I:$I,MATCH(1,(MONTH(三跨两临近重点区段!$H:$H)=10)*(三跨两临近重点区段!$A:$A=D529)*(三跨两临近重点区段!$F:$F="现存区段"),0))),"")</f>
        <v/>
      </c>
      <c r="AC529" s="284" t="str">
        <f t="array" ref="AC529">IFERROR(IF(INDEX(三跨两临近重点区段!$F:$F,MATCH(1,(MONTH(三跨两临近重点区段!$H:$H)=11)*(三跨两临近重点区段!$A:$A=D529),0))="已取消","已取消",INDEX(三跨两临近重点区段!$H:$H,MATCH(1,(MONTH(三跨两临近重点区段!$H:$H)=11)*(三跨两临近重点区段!$A:$A=D529)*(三跨两临近重点区段!$F:$F="现存区段"),0))),"")</f>
        <v/>
      </c>
      <c r="AD529" s="72" t="str">
        <f t="array" ref="AD529">IFERROR(IF(INDEX(三跨两临近重点区段!$F:$F,MATCH(1,(MONTH(三跨两临近重点区段!$H:$H)=11)*(三跨两临近重点区段!$A:$A=D529),0))="已取消","已取消",INDEX(三跨两临近重点区段!$I:$I,MATCH(1,(MONTH(三跨两临近重点区段!$H:$H)=11)*(三跨两临近重点区段!$A:$A=D529)*(三跨两临近重点区段!$F:$F="现存区段"),0))),"")</f>
        <v/>
      </c>
      <c r="AE529" s="284" t="str">
        <f t="array" ref="AE529">IFERROR(IF(INDEX(三跨两临近重点区段!$F:$F,MATCH(1,(MONTH(三跨两临近重点区段!$H:$H)=12)*(三跨两临近重点区段!$A:$A=D529),0))="已取消","已取消",INDEX(三跨两临近重点区段!$H:$H,MATCH(1,(MONTH(三跨两临近重点区段!$H:$H)=12)*(三跨两临近重点区段!$A:$A=D529)*(三跨两临近重点区段!$F:$F="现存区段"),0))),"")</f>
        <v/>
      </c>
      <c r="AF529" s="72" t="str">
        <f t="array" ref="AF529">IFERROR(IF(INDEX(三跨两临近重点区段!$F:$F,MATCH(1,(MONTH(三跨两临近重点区段!$H:$H)=12)*(三跨两临近重点区段!$A:$A=D529),0))="已取消","已取消",INDEX(三跨两临近重点区段!$I:$I,MATCH(1,(MONTH(三跨两临近重点区段!$H:$H)=12)*(三跨两临近重点区段!$A:$A=D529)*(三跨两临近重点区段!$F:$F="现存区段"),0))),"")</f>
        <v/>
      </c>
      <c r="AH529" t="e">
        <f t="array" ref="AH529">INDEX(三跨两临近重点区段!$G:$G,MATCH(D529,三跨两临近重点区段!$A:$A,0))</f>
        <v>#N/A</v>
      </c>
    </row>
    <row r="530" ht="14.25" spans="1:34">
      <c r="A530" s="263" t="s">
        <v>150</v>
      </c>
      <c r="B530" s="264" t="s">
        <v>2927</v>
      </c>
      <c r="C530" s="263" t="s">
        <v>2574</v>
      </c>
      <c r="D530" s="263" t="s">
        <v>2934</v>
      </c>
      <c r="E530" s="265" t="s">
        <v>2926</v>
      </c>
      <c r="F530" s="264" t="s">
        <v>125</v>
      </c>
      <c r="G530" s="263" t="s">
        <v>204</v>
      </c>
      <c r="H530" s="263" t="s">
        <v>177</v>
      </c>
      <c r="I530" s="288"/>
      <c r="J530" s="196"/>
      <c r="K530" s="196"/>
      <c r="L530" s="196"/>
      <c r="M530" s="270"/>
      <c r="N530" s="270"/>
      <c r="O530" s="33"/>
      <c r="P530" s="107"/>
      <c r="Q530" s="279"/>
      <c r="R530" s="279"/>
      <c r="S530" s="278">
        <v>45463</v>
      </c>
      <c r="T530" s="279" t="s">
        <v>2117</v>
      </c>
      <c r="U530" s="268" t="str">
        <f t="array" ref="U530">IFERROR(IF(INDEX(三跨两临近重点区段!$F:$F,MATCH(1,(MONTH(三跨两临近重点区段!$H:$H)=7)*(三跨两临近重点区段!$A:$A=D530),0))="已取消","已取消",INDEX(三跨两临近重点区段!$H:$H,MATCH(1,(MONTH(三跨两临近重点区段!$H:$H)=7)*(三跨两临近重点区段!$A:$A=D530)*(三跨两临近重点区段!$F:$F="现存区段"),0))),"")</f>
        <v/>
      </c>
      <c r="V530" s="232" t="str">
        <f t="array" ref="V530">IFERROR(IF(INDEX(三跨两临近重点区段!$F:$F,MATCH(1,(MONTH(三跨两临近重点区段!$H:$H)=7)*(三跨两临近重点区段!$A:$A=D530),0))="已取消","已取消",INDEX(三跨两临近重点区段!$I:$I,MATCH(1,(MONTH(三跨两临近重点区段!$H:$H)=7)*(三跨两临近重点区段!$A:$A=D530)*(三跨两临近重点区段!$F:$F="现存区段"),0))),"")</f>
        <v/>
      </c>
      <c r="W530" s="268" t="str">
        <f t="array" ref="W530">IFERROR(IF(INDEX(三跨两临近重点区段!$F:$F,MATCH(1,(MONTH(三跨两临近重点区段!$H:$H)=8)*(三跨两临近重点区段!$A:$A=D530),0))="已取消","已取消",INDEX(三跨两临近重点区段!$H:$H,MATCH(1,(MONTH(三跨两临近重点区段!$H:$H)=8)*(三跨两临近重点区段!$A:$A=D530)*(三跨两临近重点区段!$F:$F="现存区段"),0))),"")</f>
        <v/>
      </c>
      <c r="X530" s="232" t="str">
        <f t="array" ref="X530">IFERROR(IF(INDEX(三跨两临近重点区段!$F:$F,MATCH(1,(MONTH(三跨两临近重点区段!$H:$H)=8)*(三跨两临近重点区段!$A:$A=D530),0))="已取消","已取消",INDEX(三跨两临近重点区段!$I:$I,MATCH(1,(MONTH(三跨两临近重点区段!$H:$H)=8)*(三跨两临近重点区段!$A:$A=D530)*(三跨两临近重点区段!$F:$F="现存区段"),0))),"")</f>
        <v/>
      </c>
      <c r="Y530" s="268" t="str">
        <f t="array" ref="Y530">IFERROR(IF(INDEX(三跨两临近重点区段!$F:$F,MATCH(1,(MONTH(三跨两临近重点区段!$H:$H)=9)*(三跨两临近重点区段!$A:$A=D530),0))="已取消","已取消",INDEX(三跨两临近重点区段!$H:$H,MATCH(1,(MONTH(三跨两临近重点区段!$H:$H)=9)*(三跨两临近重点区段!$A:$A=D530)*(三跨两临近重点区段!$F:$F="现存区段"),0))),"")</f>
        <v/>
      </c>
      <c r="Z530" s="232" t="str">
        <f t="array" ref="Z530">IFERROR(IF(INDEX(三跨两临近重点区段!$F:$F,MATCH(1,(MONTH(三跨两临近重点区段!$H:$H)=9)*(三跨两临近重点区段!$A:$A=D530),0))="已取消","已取消",INDEX(三跨两临近重点区段!$I:$I,MATCH(1,(MONTH(三跨两临近重点区段!$H:$H)=9)*(三跨两临近重点区段!$A:$A=D530)*(三跨两临近重点区段!$F:$F="现存区段"),0))),"")</f>
        <v/>
      </c>
      <c r="AA530" s="268" t="str">
        <f t="array" ref="AA530">IFERROR(IF(INDEX(三跨两临近重点区段!$F:$F,MATCH(1,(MONTH(三跨两临近重点区段!$H:$H)=10)*(三跨两临近重点区段!$A:$A=D530),0))="已取消","已取消",INDEX(三跨两临近重点区段!$H:$H,MATCH(1,(MONTH(三跨两临近重点区段!$H:$H)=10)*(三跨两临近重点区段!$A:$A=D530)*(三跨两临近重点区段!$F:$F="现存区段"),0))),"")</f>
        <v/>
      </c>
      <c r="AB530" s="72" t="str">
        <f t="array" ref="AB530">IFERROR(IF(INDEX(三跨两临近重点区段!$F:$F,MATCH(1,(MONTH(三跨两临近重点区段!$H:$H)=10)*(三跨两临近重点区段!$A:$A=D530),0))="已取消","已取消",INDEX(三跨两临近重点区段!$I:$I,MATCH(1,(MONTH(三跨两临近重点区段!$H:$H)=10)*(三跨两临近重点区段!$A:$A=D530)*(三跨两临近重点区段!$F:$F="现存区段"),0))),"")</f>
        <v/>
      </c>
      <c r="AC530" s="284" t="str">
        <f t="array" ref="AC530">IFERROR(IF(INDEX(三跨两临近重点区段!$F:$F,MATCH(1,(MONTH(三跨两临近重点区段!$H:$H)=11)*(三跨两临近重点区段!$A:$A=D530),0))="已取消","已取消",INDEX(三跨两临近重点区段!$H:$H,MATCH(1,(MONTH(三跨两临近重点区段!$H:$H)=11)*(三跨两临近重点区段!$A:$A=D530)*(三跨两临近重点区段!$F:$F="现存区段"),0))),"")</f>
        <v/>
      </c>
      <c r="AD530" s="72" t="str">
        <f t="array" ref="AD530">IFERROR(IF(INDEX(三跨两临近重点区段!$F:$F,MATCH(1,(MONTH(三跨两临近重点区段!$H:$H)=11)*(三跨两临近重点区段!$A:$A=D530),0))="已取消","已取消",INDEX(三跨两临近重点区段!$I:$I,MATCH(1,(MONTH(三跨两临近重点区段!$H:$H)=11)*(三跨两临近重点区段!$A:$A=D530)*(三跨两临近重点区段!$F:$F="现存区段"),0))),"")</f>
        <v/>
      </c>
      <c r="AE530" s="284" t="str">
        <f t="array" ref="AE530">IFERROR(IF(INDEX(三跨两临近重点区段!$F:$F,MATCH(1,(MONTH(三跨两临近重点区段!$H:$H)=12)*(三跨两临近重点区段!$A:$A=D530),0))="已取消","已取消",INDEX(三跨两临近重点区段!$H:$H,MATCH(1,(MONTH(三跨两临近重点区段!$H:$H)=12)*(三跨两临近重点区段!$A:$A=D530)*(三跨两临近重点区段!$F:$F="现存区段"),0))),"")</f>
        <v/>
      </c>
      <c r="AF530" s="72" t="str">
        <f t="array" ref="AF530">IFERROR(IF(INDEX(三跨两临近重点区段!$F:$F,MATCH(1,(MONTH(三跨两临近重点区段!$H:$H)=12)*(三跨两临近重点区段!$A:$A=D530),0))="已取消","已取消",INDEX(三跨两临近重点区段!$I:$I,MATCH(1,(MONTH(三跨两临近重点区段!$H:$H)=12)*(三跨两临近重点区段!$A:$A=D530)*(三跨两临近重点区段!$F:$F="现存区段"),0))),"")</f>
        <v/>
      </c>
      <c r="AH530" t="e">
        <f t="array" ref="AH530">INDEX(三跨两临近重点区段!$G:$G,MATCH(D530,三跨两临近重点区段!$A:$A,0))</f>
        <v>#N/A</v>
      </c>
    </row>
    <row r="531" ht="14.25" spans="1:34">
      <c r="A531" s="263" t="s">
        <v>240</v>
      </c>
      <c r="B531" s="264" t="s">
        <v>2935</v>
      </c>
      <c r="C531" s="263" t="s">
        <v>2589</v>
      </c>
      <c r="D531" s="263" t="s">
        <v>2936</v>
      </c>
      <c r="E531" s="265" t="s">
        <v>2926</v>
      </c>
      <c r="F531" s="264" t="s">
        <v>125</v>
      </c>
      <c r="G531" s="263" t="s">
        <v>204</v>
      </c>
      <c r="H531" s="263" t="s">
        <v>242</v>
      </c>
      <c r="I531" s="288"/>
      <c r="J531" s="196"/>
      <c r="K531" s="196"/>
      <c r="L531" s="196"/>
      <c r="M531" s="270"/>
      <c r="N531" s="270"/>
      <c r="O531" s="33"/>
      <c r="P531" s="107"/>
      <c r="Q531" s="279"/>
      <c r="R531" s="279"/>
      <c r="S531" s="278">
        <v>45463</v>
      </c>
      <c r="T531" s="279" t="s">
        <v>2117</v>
      </c>
      <c r="U531" s="268" t="str">
        <f t="array" ref="U531">IFERROR(IF(INDEX(三跨两临近重点区段!$F:$F,MATCH(1,(MONTH(三跨两临近重点区段!$H:$H)=7)*(三跨两临近重点区段!$A:$A=D531),0))="已取消","已取消",INDEX(三跨两临近重点区段!$H:$H,MATCH(1,(MONTH(三跨两临近重点区段!$H:$H)=7)*(三跨两临近重点区段!$A:$A=D531)*(三跨两临近重点区段!$F:$F="现存区段"),0))),"")</f>
        <v/>
      </c>
      <c r="V531" s="232" t="str">
        <f t="array" ref="V531">IFERROR(IF(INDEX(三跨两临近重点区段!$F:$F,MATCH(1,(MONTH(三跨两临近重点区段!$H:$H)=7)*(三跨两临近重点区段!$A:$A=D531),0))="已取消","已取消",INDEX(三跨两临近重点区段!$I:$I,MATCH(1,(MONTH(三跨两临近重点区段!$H:$H)=7)*(三跨两临近重点区段!$A:$A=D531)*(三跨两临近重点区段!$F:$F="现存区段"),0))),"")</f>
        <v/>
      </c>
      <c r="W531" s="268" t="str">
        <f t="array" ref="W531">IFERROR(IF(INDEX(三跨两临近重点区段!$F:$F,MATCH(1,(MONTH(三跨两临近重点区段!$H:$H)=8)*(三跨两临近重点区段!$A:$A=D531),0))="已取消","已取消",INDEX(三跨两临近重点区段!$H:$H,MATCH(1,(MONTH(三跨两临近重点区段!$H:$H)=8)*(三跨两临近重点区段!$A:$A=D531)*(三跨两临近重点区段!$F:$F="现存区段"),0))),"")</f>
        <v/>
      </c>
      <c r="X531" s="232" t="str">
        <f t="array" ref="X531">IFERROR(IF(INDEX(三跨两临近重点区段!$F:$F,MATCH(1,(MONTH(三跨两临近重点区段!$H:$H)=8)*(三跨两临近重点区段!$A:$A=D531),0))="已取消","已取消",INDEX(三跨两临近重点区段!$I:$I,MATCH(1,(MONTH(三跨两临近重点区段!$H:$H)=8)*(三跨两临近重点区段!$A:$A=D531)*(三跨两临近重点区段!$F:$F="现存区段"),0))),"")</f>
        <v/>
      </c>
      <c r="Y531" s="268" t="str">
        <f t="array" ref="Y531">IFERROR(IF(INDEX(三跨两临近重点区段!$F:$F,MATCH(1,(MONTH(三跨两临近重点区段!$H:$H)=9)*(三跨两临近重点区段!$A:$A=D531),0))="已取消","已取消",INDEX(三跨两临近重点区段!$H:$H,MATCH(1,(MONTH(三跨两临近重点区段!$H:$H)=9)*(三跨两临近重点区段!$A:$A=D531)*(三跨两临近重点区段!$F:$F="现存区段"),0))),"")</f>
        <v/>
      </c>
      <c r="Z531" s="232" t="str">
        <f t="array" ref="Z531">IFERROR(IF(INDEX(三跨两临近重点区段!$F:$F,MATCH(1,(MONTH(三跨两临近重点区段!$H:$H)=9)*(三跨两临近重点区段!$A:$A=D531),0))="已取消","已取消",INDEX(三跨两临近重点区段!$I:$I,MATCH(1,(MONTH(三跨两临近重点区段!$H:$H)=9)*(三跨两临近重点区段!$A:$A=D531)*(三跨两临近重点区段!$F:$F="现存区段"),0))),"")</f>
        <v/>
      </c>
      <c r="AA531" s="268" t="str">
        <f t="array" ref="AA531">IFERROR(IF(INDEX(三跨两临近重点区段!$F:$F,MATCH(1,(MONTH(三跨两临近重点区段!$H:$H)=10)*(三跨两临近重点区段!$A:$A=D531),0))="已取消","已取消",INDEX(三跨两临近重点区段!$H:$H,MATCH(1,(MONTH(三跨两临近重点区段!$H:$H)=10)*(三跨两临近重点区段!$A:$A=D531)*(三跨两临近重点区段!$F:$F="现存区段"),0))),"")</f>
        <v/>
      </c>
      <c r="AB531" s="72" t="str">
        <f t="array" ref="AB531">IFERROR(IF(INDEX(三跨两临近重点区段!$F:$F,MATCH(1,(MONTH(三跨两临近重点区段!$H:$H)=10)*(三跨两临近重点区段!$A:$A=D531),0))="已取消","已取消",INDEX(三跨两临近重点区段!$I:$I,MATCH(1,(MONTH(三跨两临近重点区段!$H:$H)=10)*(三跨两临近重点区段!$A:$A=D531)*(三跨两临近重点区段!$F:$F="现存区段"),0))),"")</f>
        <v/>
      </c>
      <c r="AC531" s="284" t="str">
        <f t="array" ref="AC531">IFERROR(IF(INDEX(三跨两临近重点区段!$F:$F,MATCH(1,(MONTH(三跨两临近重点区段!$H:$H)=11)*(三跨两临近重点区段!$A:$A=D531),0))="已取消","已取消",INDEX(三跨两临近重点区段!$H:$H,MATCH(1,(MONTH(三跨两临近重点区段!$H:$H)=11)*(三跨两临近重点区段!$A:$A=D531)*(三跨两临近重点区段!$F:$F="现存区段"),0))),"")</f>
        <v/>
      </c>
      <c r="AD531" s="72" t="str">
        <f t="array" ref="AD531">IFERROR(IF(INDEX(三跨两临近重点区段!$F:$F,MATCH(1,(MONTH(三跨两临近重点区段!$H:$H)=11)*(三跨两临近重点区段!$A:$A=D531),0))="已取消","已取消",INDEX(三跨两临近重点区段!$I:$I,MATCH(1,(MONTH(三跨两临近重点区段!$H:$H)=11)*(三跨两临近重点区段!$A:$A=D531)*(三跨两临近重点区段!$F:$F="现存区段"),0))),"")</f>
        <v/>
      </c>
      <c r="AE531" s="284" t="str">
        <f t="array" ref="AE531">IFERROR(IF(INDEX(三跨两临近重点区段!$F:$F,MATCH(1,(MONTH(三跨两临近重点区段!$H:$H)=12)*(三跨两临近重点区段!$A:$A=D531),0))="已取消","已取消",INDEX(三跨两临近重点区段!$H:$H,MATCH(1,(MONTH(三跨两临近重点区段!$H:$H)=12)*(三跨两临近重点区段!$A:$A=D531)*(三跨两临近重点区段!$F:$F="现存区段"),0))),"")</f>
        <v/>
      </c>
      <c r="AF531" s="72" t="str">
        <f t="array" ref="AF531">IFERROR(IF(INDEX(三跨两临近重点区段!$F:$F,MATCH(1,(MONTH(三跨两临近重点区段!$H:$H)=12)*(三跨两临近重点区段!$A:$A=D531),0))="已取消","已取消",INDEX(三跨两临近重点区段!$I:$I,MATCH(1,(MONTH(三跨两临近重点区段!$H:$H)=12)*(三跨两临近重点区段!$A:$A=D531)*(三跨两临近重点区段!$F:$F="现存区段"),0))),"")</f>
        <v/>
      </c>
      <c r="AH531" t="e">
        <f t="array" ref="AH531">INDEX(三跨两临近重点区段!$G:$G,MATCH(D531,三跨两临近重点区段!$A:$A,0))</f>
        <v>#N/A</v>
      </c>
    </row>
    <row r="532" ht="14.25" spans="1:34">
      <c r="A532" s="263" t="s">
        <v>240</v>
      </c>
      <c r="B532" s="264" t="s">
        <v>2935</v>
      </c>
      <c r="C532" s="263" t="s">
        <v>2574</v>
      </c>
      <c r="D532" s="263" t="s">
        <v>2937</v>
      </c>
      <c r="E532" s="265" t="s">
        <v>2926</v>
      </c>
      <c r="F532" s="264" t="s">
        <v>125</v>
      </c>
      <c r="G532" s="263" t="s">
        <v>204</v>
      </c>
      <c r="H532" s="263" t="s">
        <v>242</v>
      </c>
      <c r="I532" s="288"/>
      <c r="J532" s="196"/>
      <c r="K532" s="196"/>
      <c r="L532" s="196"/>
      <c r="M532" s="270"/>
      <c r="N532" s="270"/>
      <c r="O532" s="33"/>
      <c r="P532" s="107"/>
      <c r="Q532" s="279"/>
      <c r="R532" s="279"/>
      <c r="S532" s="278">
        <v>45463</v>
      </c>
      <c r="T532" s="279" t="s">
        <v>2117</v>
      </c>
      <c r="U532" s="268" t="str">
        <f t="array" ref="U532">IFERROR(IF(INDEX(三跨两临近重点区段!$F:$F,MATCH(1,(MONTH(三跨两临近重点区段!$H:$H)=7)*(三跨两临近重点区段!$A:$A=D532),0))="已取消","已取消",INDEX(三跨两临近重点区段!$H:$H,MATCH(1,(MONTH(三跨两临近重点区段!$H:$H)=7)*(三跨两临近重点区段!$A:$A=D532)*(三跨两临近重点区段!$F:$F="现存区段"),0))),"")</f>
        <v/>
      </c>
      <c r="V532" s="232" t="str">
        <f t="array" ref="V532">IFERROR(IF(INDEX(三跨两临近重点区段!$F:$F,MATCH(1,(MONTH(三跨两临近重点区段!$H:$H)=7)*(三跨两临近重点区段!$A:$A=D532),0))="已取消","已取消",INDEX(三跨两临近重点区段!$I:$I,MATCH(1,(MONTH(三跨两临近重点区段!$H:$H)=7)*(三跨两临近重点区段!$A:$A=D532)*(三跨两临近重点区段!$F:$F="现存区段"),0))),"")</f>
        <v/>
      </c>
      <c r="W532" s="268" t="str">
        <f t="array" ref="W532">IFERROR(IF(INDEX(三跨两临近重点区段!$F:$F,MATCH(1,(MONTH(三跨两临近重点区段!$H:$H)=8)*(三跨两临近重点区段!$A:$A=D532),0))="已取消","已取消",INDEX(三跨两临近重点区段!$H:$H,MATCH(1,(MONTH(三跨两临近重点区段!$H:$H)=8)*(三跨两临近重点区段!$A:$A=D532)*(三跨两临近重点区段!$F:$F="现存区段"),0))),"")</f>
        <v/>
      </c>
      <c r="X532" s="232" t="str">
        <f t="array" ref="X532">IFERROR(IF(INDEX(三跨两临近重点区段!$F:$F,MATCH(1,(MONTH(三跨两临近重点区段!$H:$H)=8)*(三跨两临近重点区段!$A:$A=D532),0))="已取消","已取消",INDEX(三跨两临近重点区段!$I:$I,MATCH(1,(MONTH(三跨两临近重点区段!$H:$H)=8)*(三跨两临近重点区段!$A:$A=D532)*(三跨两临近重点区段!$F:$F="现存区段"),0))),"")</f>
        <v/>
      </c>
      <c r="Y532" s="268" t="str">
        <f t="array" ref="Y532">IFERROR(IF(INDEX(三跨两临近重点区段!$F:$F,MATCH(1,(MONTH(三跨两临近重点区段!$H:$H)=9)*(三跨两临近重点区段!$A:$A=D532),0))="已取消","已取消",INDEX(三跨两临近重点区段!$H:$H,MATCH(1,(MONTH(三跨两临近重点区段!$H:$H)=9)*(三跨两临近重点区段!$A:$A=D532)*(三跨两临近重点区段!$F:$F="现存区段"),0))),"")</f>
        <v/>
      </c>
      <c r="Z532" s="232" t="str">
        <f t="array" ref="Z532">IFERROR(IF(INDEX(三跨两临近重点区段!$F:$F,MATCH(1,(MONTH(三跨两临近重点区段!$H:$H)=9)*(三跨两临近重点区段!$A:$A=D532),0))="已取消","已取消",INDEX(三跨两临近重点区段!$I:$I,MATCH(1,(MONTH(三跨两临近重点区段!$H:$H)=9)*(三跨两临近重点区段!$A:$A=D532)*(三跨两临近重点区段!$F:$F="现存区段"),0))),"")</f>
        <v/>
      </c>
      <c r="AA532" s="268" t="str">
        <f t="array" ref="AA532">IFERROR(IF(INDEX(三跨两临近重点区段!$F:$F,MATCH(1,(MONTH(三跨两临近重点区段!$H:$H)=10)*(三跨两临近重点区段!$A:$A=D532),0))="已取消","已取消",INDEX(三跨两临近重点区段!$H:$H,MATCH(1,(MONTH(三跨两临近重点区段!$H:$H)=10)*(三跨两临近重点区段!$A:$A=D532)*(三跨两临近重点区段!$F:$F="现存区段"),0))),"")</f>
        <v/>
      </c>
      <c r="AB532" s="72" t="str">
        <f t="array" ref="AB532">IFERROR(IF(INDEX(三跨两临近重点区段!$F:$F,MATCH(1,(MONTH(三跨两临近重点区段!$H:$H)=10)*(三跨两临近重点区段!$A:$A=D532),0))="已取消","已取消",INDEX(三跨两临近重点区段!$I:$I,MATCH(1,(MONTH(三跨两临近重点区段!$H:$H)=10)*(三跨两临近重点区段!$A:$A=D532)*(三跨两临近重点区段!$F:$F="现存区段"),0))),"")</f>
        <v/>
      </c>
      <c r="AC532" s="284" t="str">
        <f t="array" ref="AC532">IFERROR(IF(INDEX(三跨两临近重点区段!$F:$F,MATCH(1,(MONTH(三跨两临近重点区段!$H:$H)=11)*(三跨两临近重点区段!$A:$A=D532),0))="已取消","已取消",INDEX(三跨两临近重点区段!$H:$H,MATCH(1,(MONTH(三跨两临近重点区段!$H:$H)=11)*(三跨两临近重点区段!$A:$A=D532)*(三跨两临近重点区段!$F:$F="现存区段"),0))),"")</f>
        <v/>
      </c>
      <c r="AD532" s="72" t="str">
        <f t="array" ref="AD532">IFERROR(IF(INDEX(三跨两临近重点区段!$F:$F,MATCH(1,(MONTH(三跨两临近重点区段!$H:$H)=11)*(三跨两临近重点区段!$A:$A=D532),0))="已取消","已取消",INDEX(三跨两临近重点区段!$I:$I,MATCH(1,(MONTH(三跨两临近重点区段!$H:$H)=11)*(三跨两临近重点区段!$A:$A=D532)*(三跨两临近重点区段!$F:$F="现存区段"),0))),"")</f>
        <v/>
      </c>
      <c r="AE532" s="284" t="str">
        <f t="array" ref="AE532">IFERROR(IF(INDEX(三跨两临近重点区段!$F:$F,MATCH(1,(MONTH(三跨两临近重点区段!$H:$H)=12)*(三跨两临近重点区段!$A:$A=D532),0))="已取消","已取消",INDEX(三跨两临近重点区段!$H:$H,MATCH(1,(MONTH(三跨两临近重点区段!$H:$H)=12)*(三跨两临近重点区段!$A:$A=D532)*(三跨两临近重点区段!$F:$F="现存区段"),0))),"")</f>
        <v/>
      </c>
      <c r="AF532" s="72" t="str">
        <f t="array" ref="AF532">IFERROR(IF(INDEX(三跨两临近重点区段!$F:$F,MATCH(1,(MONTH(三跨两临近重点区段!$H:$H)=12)*(三跨两临近重点区段!$A:$A=D532),0))="已取消","已取消",INDEX(三跨两临近重点区段!$I:$I,MATCH(1,(MONTH(三跨两临近重点区段!$H:$H)=12)*(三跨两临近重点区段!$A:$A=D532)*(三跨两临近重点区段!$F:$F="现存区段"),0))),"")</f>
        <v/>
      </c>
      <c r="AH532" t="e">
        <f t="array" ref="AH532">INDEX(三跨两临近重点区段!$G:$G,MATCH(D532,三跨两临近重点区段!$A:$A,0))</f>
        <v>#N/A</v>
      </c>
    </row>
    <row r="533" ht="14.25" spans="1:34">
      <c r="A533" s="263" t="s">
        <v>150</v>
      </c>
      <c r="B533" s="264" t="s">
        <v>2930</v>
      </c>
      <c r="C533" s="263" t="s">
        <v>2167</v>
      </c>
      <c r="D533" s="263" t="s">
        <v>2938</v>
      </c>
      <c r="E533" s="265" t="s">
        <v>2926</v>
      </c>
      <c r="F533" s="264" t="s">
        <v>125</v>
      </c>
      <c r="G533" s="263" t="s">
        <v>204</v>
      </c>
      <c r="H533" s="263" t="s">
        <v>177</v>
      </c>
      <c r="I533" s="288"/>
      <c r="J533" s="196"/>
      <c r="K533" s="196"/>
      <c r="L533" s="196"/>
      <c r="M533" s="270"/>
      <c r="N533" s="270"/>
      <c r="O533" s="33"/>
      <c r="P533" s="107"/>
      <c r="Q533" s="279"/>
      <c r="R533" s="279"/>
      <c r="S533" s="278">
        <v>45463</v>
      </c>
      <c r="T533" s="279" t="s">
        <v>2117</v>
      </c>
      <c r="U533" s="268" t="str">
        <f t="array" ref="U533">IFERROR(IF(INDEX(三跨两临近重点区段!$F:$F,MATCH(1,(MONTH(三跨两临近重点区段!$H:$H)=7)*(三跨两临近重点区段!$A:$A=D533),0))="已取消","已取消",INDEX(三跨两临近重点区段!$H:$H,MATCH(1,(MONTH(三跨两临近重点区段!$H:$H)=7)*(三跨两临近重点区段!$A:$A=D533)*(三跨两临近重点区段!$F:$F="现存区段"),0))),"")</f>
        <v/>
      </c>
      <c r="V533" s="232" t="str">
        <f t="array" ref="V533">IFERROR(IF(INDEX(三跨两临近重点区段!$F:$F,MATCH(1,(MONTH(三跨两临近重点区段!$H:$H)=7)*(三跨两临近重点区段!$A:$A=D533),0))="已取消","已取消",INDEX(三跨两临近重点区段!$I:$I,MATCH(1,(MONTH(三跨两临近重点区段!$H:$H)=7)*(三跨两临近重点区段!$A:$A=D533)*(三跨两临近重点区段!$F:$F="现存区段"),0))),"")</f>
        <v/>
      </c>
      <c r="W533" s="268" t="str">
        <f t="array" ref="W533">IFERROR(IF(INDEX(三跨两临近重点区段!$F:$F,MATCH(1,(MONTH(三跨两临近重点区段!$H:$H)=8)*(三跨两临近重点区段!$A:$A=D533),0))="已取消","已取消",INDEX(三跨两临近重点区段!$H:$H,MATCH(1,(MONTH(三跨两临近重点区段!$H:$H)=8)*(三跨两临近重点区段!$A:$A=D533)*(三跨两临近重点区段!$F:$F="现存区段"),0))),"")</f>
        <v/>
      </c>
      <c r="X533" s="232" t="str">
        <f t="array" ref="X533">IFERROR(IF(INDEX(三跨两临近重点区段!$F:$F,MATCH(1,(MONTH(三跨两临近重点区段!$H:$H)=8)*(三跨两临近重点区段!$A:$A=D533),0))="已取消","已取消",INDEX(三跨两临近重点区段!$I:$I,MATCH(1,(MONTH(三跨两临近重点区段!$H:$H)=8)*(三跨两临近重点区段!$A:$A=D533)*(三跨两临近重点区段!$F:$F="现存区段"),0))),"")</f>
        <v/>
      </c>
      <c r="Y533" s="268" t="str">
        <f t="array" ref="Y533">IFERROR(IF(INDEX(三跨两临近重点区段!$F:$F,MATCH(1,(MONTH(三跨两临近重点区段!$H:$H)=9)*(三跨两临近重点区段!$A:$A=D533),0))="已取消","已取消",INDEX(三跨两临近重点区段!$H:$H,MATCH(1,(MONTH(三跨两临近重点区段!$H:$H)=9)*(三跨两临近重点区段!$A:$A=D533)*(三跨两临近重点区段!$F:$F="现存区段"),0))),"")</f>
        <v/>
      </c>
      <c r="Z533" s="232" t="str">
        <f t="array" ref="Z533">IFERROR(IF(INDEX(三跨两临近重点区段!$F:$F,MATCH(1,(MONTH(三跨两临近重点区段!$H:$H)=9)*(三跨两临近重点区段!$A:$A=D533),0))="已取消","已取消",INDEX(三跨两临近重点区段!$I:$I,MATCH(1,(MONTH(三跨两临近重点区段!$H:$H)=9)*(三跨两临近重点区段!$A:$A=D533)*(三跨两临近重点区段!$F:$F="现存区段"),0))),"")</f>
        <v/>
      </c>
      <c r="AA533" s="268" t="str">
        <f t="array" ref="AA533">IFERROR(IF(INDEX(三跨两临近重点区段!$F:$F,MATCH(1,(MONTH(三跨两临近重点区段!$H:$H)=10)*(三跨两临近重点区段!$A:$A=D533),0))="已取消","已取消",INDEX(三跨两临近重点区段!$H:$H,MATCH(1,(MONTH(三跨两临近重点区段!$H:$H)=10)*(三跨两临近重点区段!$A:$A=D533)*(三跨两临近重点区段!$F:$F="现存区段"),0))),"")</f>
        <v/>
      </c>
      <c r="AB533" s="72" t="str">
        <f t="array" ref="AB533">IFERROR(IF(INDEX(三跨两临近重点区段!$F:$F,MATCH(1,(MONTH(三跨两临近重点区段!$H:$H)=10)*(三跨两临近重点区段!$A:$A=D533),0))="已取消","已取消",INDEX(三跨两临近重点区段!$I:$I,MATCH(1,(MONTH(三跨两临近重点区段!$H:$H)=10)*(三跨两临近重点区段!$A:$A=D533)*(三跨两临近重点区段!$F:$F="现存区段"),0))),"")</f>
        <v/>
      </c>
      <c r="AC533" s="284" t="str">
        <f t="array" ref="AC533">IFERROR(IF(INDEX(三跨两临近重点区段!$F:$F,MATCH(1,(MONTH(三跨两临近重点区段!$H:$H)=11)*(三跨两临近重点区段!$A:$A=D533),0))="已取消","已取消",INDEX(三跨两临近重点区段!$H:$H,MATCH(1,(MONTH(三跨两临近重点区段!$H:$H)=11)*(三跨两临近重点区段!$A:$A=D533)*(三跨两临近重点区段!$F:$F="现存区段"),0))),"")</f>
        <v/>
      </c>
      <c r="AD533" s="72" t="str">
        <f t="array" ref="AD533">IFERROR(IF(INDEX(三跨两临近重点区段!$F:$F,MATCH(1,(MONTH(三跨两临近重点区段!$H:$H)=11)*(三跨两临近重点区段!$A:$A=D533),0))="已取消","已取消",INDEX(三跨两临近重点区段!$I:$I,MATCH(1,(MONTH(三跨两临近重点区段!$H:$H)=11)*(三跨两临近重点区段!$A:$A=D533)*(三跨两临近重点区段!$F:$F="现存区段"),0))),"")</f>
        <v/>
      </c>
      <c r="AE533" s="284" t="str">
        <f t="array" ref="AE533">IFERROR(IF(INDEX(三跨两临近重点区段!$F:$F,MATCH(1,(MONTH(三跨两临近重点区段!$H:$H)=12)*(三跨两临近重点区段!$A:$A=D533),0))="已取消","已取消",INDEX(三跨两临近重点区段!$H:$H,MATCH(1,(MONTH(三跨两临近重点区段!$H:$H)=12)*(三跨两临近重点区段!$A:$A=D533)*(三跨两临近重点区段!$F:$F="现存区段"),0))),"")</f>
        <v/>
      </c>
      <c r="AF533" s="72" t="str">
        <f t="array" ref="AF533">IFERROR(IF(INDEX(三跨两临近重点区段!$F:$F,MATCH(1,(MONTH(三跨两临近重点区段!$H:$H)=12)*(三跨两临近重点区段!$A:$A=D533),0))="已取消","已取消",INDEX(三跨两临近重点区段!$I:$I,MATCH(1,(MONTH(三跨两临近重点区段!$H:$H)=12)*(三跨两临近重点区段!$A:$A=D533)*(三跨两临近重点区段!$F:$F="现存区段"),0))),"")</f>
        <v/>
      </c>
      <c r="AH533" t="e">
        <f t="array" ref="AH533">INDEX(三跨两临近重点区段!$G:$G,MATCH(D533,三跨两临近重点区段!$A:$A,0))</f>
        <v>#N/A</v>
      </c>
    </row>
    <row r="534" ht="14.25" spans="1:34">
      <c r="A534" s="263" t="s">
        <v>240</v>
      </c>
      <c r="B534" s="264" t="s">
        <v>2935</v>
      </c>
      <c r="C534" s="263" t="s">
        <v>2678</v>
      </c>
      <c r="D534" s="263" t="s">
        <v>2939</v>
      </c>
      <c r="E534" s="265" t="s">
        <v>2926</v>
      </c>
      <c r="F534" s="264" t="s">
        <v>125</v>
      </c>
      <c r="G534" s="263" t="s">
        <v>204</v>
      </c>
      <c r="H534" s="263" t="s">
        <v>242</v>
      </c>
      <c r="I534" s="288"/>
      <c r="J534" s="196"/>
      <c r="K534" s="196"/>
      <c r="L534" s="196"/>
      <c r="M534" s="270"/>
      <c r="N534" s="270"/>
      <c r="O534" s="33"/>
      <c r="P534" s="107"/>
      <c r="Q534" s="279"/>
      <c r="R534" s="279"/>
      <c r="S534" s="278">
        <v>45463</v>
      </c>
      <c r="T534" s="279" t="s">
        <v>2117</v>
      </c>
      <c r="U534" s="268" t="str">
        <f t="array" ref="U534">IFERROR(IF(INDEX(三跨两临近重点区段!$F:$F,MATCH(1,(MONTH(三跨两临近重点区段!$H:$H)=7)*(三跨两临近重点区段!$A:$A=D534),0))="已取消","已取消",INDEX(三跨两临近重点区段!$H:$H,MATCH(1,(MONTH(三跨两临近重点区段!$H:$H)=7)*(三跨两临近重点区段!$A:$A=D534)*(三跨两临近重点区段!$F:$F="现存区段"),0))),"")</f>
        <v/>
      </c>
      <c r="V534" s="232" t="str">
        <f t="array" ref="V534">IFERROR(IF(INDEX(三跨两临近重点区段!$F:$F,MATCH(1,(MONTH(三跨两临近重点区段!$H:$H)=7)*(三跨两临近重点区段!$A:$A=D534),0))="已取消","已取消",INDEX(三跨两临近重点区段!$I:$I,MATCH(1,(MONTH(三跨两临近重点区段!$H:$H)=7)*(三跨两临近重点区段!$A:$A=D534)*(三跨两临近重点区段!$F:$F="现存区段"),0))),"")</f>
        <v/>
      </c>
      <c r="W534" s="268" t="str">
        <f t="array" ref="W534">IFERROR(IF(INDEX(三跨两临近重点区段!$F:$F,MATCH(1,(MONTH(三跨两临近重点区段!$H:$H)=8)*(三跨两临近重点区段!$A:$A=D534),0))="已取消","已取消",INDEX(三跨两临近重点区段!$H:$H,MATCH(1,(MONTH(三跨两临近重点区段!$H:$H)=8)*(三跨两临近重点区段!$A:$A=D534)*(三跨两临近重点区段!$F:$F="现存区段"),0))),"")</f>
        <v/>
      </c>
      <c r="X534" s="232" t="str">
        <f t="array" ref="X534">IFERROR(IF(INDEX(三跨两临近重点区段!$F:$F,MATCH(1,(MONTH(三跨两临近重点区段!$H:$H)=8)*(三跨两临近重点区段!$A:$A=D534),0))="已取消","已取消",INDEX(三跨两临近重点区段!$I:$I,MATCH(1,(MONTH(三跨两临近重点区段!$H:$H)=8)*(三跨两临近重点区段!$A:$A=D534)*(三跨两临近重点区段!$F:$F="现存区段"),0))),"")</f>
        <v/>
      </c>
      <c r="Y534" s="268" t="str">
        <f t="array" ref="Y534">IFERROR(IF(INDEX(三跨两临近重点区段!$F:$F,MATCH(1,(MONTH(三跨两临近重点区段!$H:$H)=9)*(三跨两临近重点区段!$A:$A=D534),0))="已取消","已取消",INDEX(三跨两临近重点区段!$H:$H,MATCH(1,(MONTH(三跨两临近重点区段!$H:$H)=9)*(三跨两临近重点区段!$A:$A=D534)*(三跨两临近重点区段!$F:$F="现存区段"),0))),"")</f>
        <v/>
      </c>
      <c r="Z534" s="232" t="str">
        <f t="array" ref="Z534">IFERROR(IF(INDEX(三跨两临近重点区段!$F:$F,MATCH(1,(MONTH(三跨两临近重点区段!$H:$H)=9)*(三跨两临近重点区段!$A:$A=D534),0))="已取消","已取消",INDEX(三跨两临近重点区段!$I:$I,MATCH(1,(MONTH(三跨两临近重点区段!$H:$H)=9)*(三跨两临近重点区段!$A:$A=D534)*(三跨两临近重点区段!$F:$F="现存区段"),0))),"")</f>
        <v/>
      </c>
      <c r="AA534" s="268" t="str">
        <f t="array" ref="AA534">IFERROR(IF(INDEX(三跨两临近重点区段!$F:$F,MATCH(1,(MONTH(三跨两临近重点区段!$H:$H)=10)*(三跨两临近重点区段!$A:$A=D534),0))="已取消","已取消",INDEX(三跨两临近重点区段!$H:$H,MATCH(1,(MONTH(三跨两临近重点区段!$H:$H)=10)*(三跨两临近重点区段!$A:$A=D534)*(三跨两临近重点区段!$F:$F="现存区段"),0))),"")</f>
        <v/>
      </c>
      <c r="AB534" s="72" t="str">
        <f t="array" ref="AB534">IFERROR(IF(INDEX(三跨两临近重点区段!$F:$F,MATCH(1,(MONTH(三跨两临近重点区段!$H:$H)=10)*(三跨两临近重点区段!$A:$A=D534),0))="已取消","已取消",INDEX(三跨两临近重点区段!$I:$I,MATCH(1,(MONTH(三跨两临近重点区段!$H:$H)=10)*(三跨两临近重点区段!$A:$A=D534)*(三跨两临近重点区段!$F:$F="现存区段"),0))),"")</f>
        <v/>
      </c>
      <c r="AC534" s="284" t="str">
        <f t="array" ref="AC534">IFERROR(IF(INDEX(三跨两临近重点区段!$F:$F,MATCH(1,(MONTH(三跨两临近重点区段!$H:$H)=11)*(三跨两临近重点区段!$A:$A=D534),0))="已取消","已取消",INDEX(三跨两临近重点区段!$H:$H,MATCH(1,(MONTH(三跨两临近重点区段!$H:$H)=11)*(三跨两临近重点区段!$A:$A=D534)*(三跨两临近重点区段!$F:$F="现存区段"),0))),"")</f>
        <v/>
      </c>
      <c r="AD534" s="72" t="str">
        <f t="array" ref="AD534">IFERROR(IF(INDEX(三跨两临近重点区段!$F:$F,MATCH(1,(MONTH(三跨两临近重点区段!$H:$H)=11)*(三跨两临近重点区段!$A:$A=D534),0))="已取消","已取消",INDEX(三跨两临近重点区段!$I:$I,MATCH(1,(MONTH(三跨两临近重点区段!$H:$H)=11)*(三跨两临近重点区段!$A:$A=D534)*(三跨两临近重点区段!$F:$F="现存区段"),0))),"")</f>
        <v/>
      </c>
      <c r="AE534" s="284" t="str">
        <f t="array" ref="AE534">IFERROR(IF(INDEX(三跨两临近重点区段!$F:$F,MATCH(1,(MONTH(三跨两临近重点区段!$H:$H)=12)*(三跨两临近重点区段!$A:$A=D534),0))="已取消","已取消",INDEX(三跨两临近重点区段!$H:$H,MATCH(1,(MONTH(三跨两临近重点区段!$H:$H)=12)*(三跨两临近重点区段!$A:$A=D534)*(三跨两临近重点区段!$F:$F="现存区段"),0))),"")</f>
        <v/>
      </c>
      <c r="AF534" s="72" t="str">
        <f t="array" ref="AF534">IFERROR(IF(INDEX(三跨两临近重点区段!$F:$F,MATCH(1,(MONTH(三跨两临近重点区段!$H:$H)=12)*(三跨两临近重点区段!$A:$A=D534),0))="已取消","已取消",INDEX(三跨两临近重点区段!$I:$I,MATCH(1,(MONTH(三跨两临近重点区段!$H:$H)=12)*(三跨两临近重点区段!$A:$A=D534)*(三跨两临近重点区段!$F:$F="现存区段"),0))),"")</f>
        <v/>
      </c>
      <c r="AH534" t="e">
        <f t="array" ref="AH534">INDEX(三跨两临近重点区段!$G:$G,MATCH(D534,三跨两临近重点区段!$A:$A,0))</f>
        <v>#N/A</v>
      </c>
    </row>
    <row r="535" ht="14.25" spans="1:34">
      <c r="A535" s="263" t="s">
        <v>240</v>
      </c>
      <c r="B535" s="264" t="s">
        <v>2935</v>
      </c>
      <c r="C535" s="263" t="s">
        <v>2940</v>
      </c>
      <c r="D535" s="263" t="s">
        <v>2941</v>
      </c>
      <c r="E535" s="265" t="s">
        <v>2926</v>
      </c>
      <c r="F535" s="264" t="s">
        <v>125</v>
      </c>
      <c r="G535" s="263" t="s">
        <v>204</v>
      </c>
      <c r="H535" s="263" t="s">
        <v>242</v>
      </c>
      <c r="I535" s="288"/>
      <c r="J535" s="196"/>
      <c r="K535" s="196"/>
      <c r="L535" s="196"/>
      <c r="M535" s="270"/>
      <c r="N535" s="270"/>
      <c r="O535" s="33"/>
      <c r="P535" s="107"/>
      <c r="Q535" s="279"/>
      <c r="R535" s="279"/>
      <c r="S535" s="278">
        <v>45463</v>
      </c>
      <c r="T535" s="279" t="s">
        <v>2117</v>
      </c>
      <c r="U535" s="268" t="str">
        <f t="array" ref="U535">IFERROR(IF(INDEX(三跨两临近重点区段!$F:$F,MATCH(1,(MONTH(三跨两临近重点区段!$H:$H)=7)*(三跨两临近重点区段!$A:$A=D535),0))="已取消","已取消",INDEX(三跨两临近重点区段!$H:$H,MATCH(1,(MONTH(三跨两临近重点区段!$H:$H)=7)*(三跨两临近重点区段!$A:$A=D535)*(三跨两临近重点区段!$F:$F="现存区段"),0))),"")</f>
        <v/>
      </c>
      <c r="V535" s="232" t="str">
        <f t="array" ref="V535">IFERROR(IF(INDEX(三跨两临近重点区段!$F:$F,MATCH(1,(MONTH(三跨两临近重点区段!$H:$H)=7)*(三跨两临近重点区段!$A:$A=D535),0))="已取消","已取消",INDEX(三跨两临近重点区段!$I:$I,MATCH(1,(MONTH(三跨两临近重点区段!$H:$H)=7)*(三跨两临近重点区段!$A:$A=D535)*(三跨两临近重点区段!$F:$F="现存区段"),0))),"")</f>
        <v/>
      </c>
      <c r="W535" s="268" t="str">
        <f t="array" ref="W535">IFERROR(IF(INDEX(三跨两临近重点区段!$F:$F,MATCH(1,(MONTH(三跨两临近重点区段!$H:$H)=8)*(三跨两临近重点区段!$A:$A=D535),0))="已取消","已取消",INDEX(三跨两临近重点区段!$H:$H,MATCH(1,(MONTH(三跨两临近重点区段!$H:$H)=8)*(三跨两临近重点区段!$A:$A=D535)*(三跨两临近重点区段!$F:$F="现存区段"),0))),"")</f>
        <v/>
      </c>
      <c r="X535" s="232" t="str">
        <f t="array" ref="X535">IFERROR(IF(INDEX(三跨两临近重点区段!$F:$F,MATCH(1,(MONTH(三跨两临近重点区段!$H:$H)=8)*(三跨两临近重点区段!$A:$A=D535),0))="已取消","已取消",INDEX(三跨两临近重点区段!$I:$I,MATCH(1,(MONTH(三跨两临近重点区段!$H:$H)=8)*(三跨两临近重点区段!$A:$A=D535)*(三跨两临近重点区段!$F:$F="现存区段"),0))),"")</f>
        <v/>
      </c>
      <c r="Y535" s="268" t="str">
        <f t="array" ref="Y535">IFERROR(IF(INDEX(三跨两临近重点区段!$F:$F,MATCH(1,(MONTH(三跨两临近重点区段!$H:$H)=9)*(三跨两临近重点区段!$A:$A=D535),0))="已取消","已取消",INDEX(三跨两临近重点区段!$H:$H,MATCH(1,(MONTH(三跨两临近重点区段!$H:$H)=9)*(三跨两临近重点区段!$A:$A=D535)*(三跨两临近重点区段!$F:$F="现存区段"),0))),"")</f>
        <v/>
      </c>
      <c r="Z535" s="232" t="str">
        <f t="array" ref="Z535">IFERROR(IF(INDEX(三跨两临近重点区段!$F:$F,MATCH(1,(MONTH(三跨两临近重点区段!$H:$H)=9)*(三跨两临近重点区段!$A:$A=D535),0))="已取消","已取消",INDEX(三跨两临近重点区段!$I:$I,MATCH(1,(MONTH(三跨两临近重点区段!$H:$H)=9)*(三跨两临近重点区段!$A:$A=D535)*(三跨两临近重点区段!$F:$F="现存区段"),0))),"")</f>
        <v/>
      </c>
      <c r="AA535" s="268" t="str">
        <f t="array" ref="AA535">IFERROR(IF(INDEX(三跨两临近重点区段!$F:$F,MATCH(1,(MONTH(三跨两临近重点区段!$H:$H)=10)*(三跨两临近重点区段!$A:$A=D535),0))="已取消","已取消",INDEX(三跨两临近重点区段!$H:$H,MATCH(1,(MONTH(三跨两临近重点区段!$H:$H)=10)*(三跨两临近重点区段!$A:$A=D535)*(三跨两临近重点区段!$F:$F="现存区段"),0))),"")</f>
        <v/>
      </c>
      <c r="AB535" s="72" t="str">
        <f t="array" ref="AB535">IFERROR(IF(INDEX(三跨两临近重点区段!$F:$F,MATCH(1,(MONTH(三跨两临近重点区段!$H:$H)=10)*(三跨两临近重点区段!$A:$A=D535),0))="已取消","已取消",INDEX(三跨两临近重点区段!$I:$I,MATCH(1,(MONTH(三跨两临近重点区段!$H:$H)=10)*(三跨两临近重点区段!$A:$A=D535)*(三跨两临近重点区段!$F:$F="现存区段"),0))),"")</f>
        <v/>
      </c>
      <c r="AC535" s="284" t="str">
        <f t="array" ref="AC535">IFERROR(IF(INDEX(三跨两临近重点区段!$F:$F,MATCH(1,(MONTH(三跨两临近重点区段!$H:$H)=11)*(三跨两临近重点区段!$A:$A=D535),0))="已取消","已取消",INDEX(三跨两临近重点区段!$H:$H,MATCH(1,(MONTH(三跨两临近重点区段!$H:$H)=11)*(三跨两临近重点区段!$A:$A=D535)*(三跨两临近重点区段!$F:$F="现存区段"),0))),"")</f>
        <v/>
      </c>
      <c r="AD535" s="72" t="str">
        <f t="array" ref="AD535">IFERROR(IF(INDEX(三跨两临近重点区段!$F:$F,MATCH(1,(MONTH(三跨两临近重点区段!$H:$H)=11)*(三跨两临近重点区段!$A:$A=D535),0))="已取消","已取消",INDEX(三跨两临近重点区段!$I:$I,MATCH(1,(MONTH(三跨两临近重点区段!$H:$H)=11)*(三跨两临近重点区段!$A:$A=D535)*(三跨两临近重点区段!$F:$F="现存区段"),0))),"")</f>
        <v/>
      </c>
      <c r="AE535" s="284" t="str">
        <f t="array" ref="AE535">IFERROR(IF(INDEX(三跨两临近重点区段!$F:$F,MATCH(1,(MONTH(三跨两临近重点区段!$H:$H)=12)*(三跨两临近重点区段!$A:$A=D535),0))="已取消","已取消",INDEX(三跨两临近重点区段!$H:$H,MATCH(1,(MONTH(三跨两临近重点区段!$H:$H)=12)*(三跨两临近重点区段!$A:$A=D535)*(三跨两临近重点区段!$F:$F="现存区段"),0))),"")</f>
        <v/>
      </c>
      <c r="AF535" s="72" t="str">
        <f t="array" ref="AF535">IFERROR(IF(INDEX(三跨两临近重点区段!$F:$F,MATCH(1,(MONTH(三跨两临近重点区段!$H:$H)=12)*(三跨两临近重点区段!$A:$A=D535),0))="已取消","已取消",INDEX(三跨两临近重点区段!$I:$I,MATCH(1,(MONTH(三跨两临近重点区段!$H:$H)=12)*(三跨两临近重点区段!$A:$A=D535)*(三跨两临近重点区段!$F:$F="现存区段"),0))),"")</f>
        <v/>
      </c>
      <c r="AH535" t="e">
        <f t="array" ref="AH535">INDEX(三跨两临近重点区段!$G:$G,MATCH(D535,三跨两临近重点区段!$A:$A,0))</f>
        <v>#N/A</v>
      </c>
    </row>
    <row r="536" ht="14.25" spans="1:34">
      <c r="A536" s="263" t="s">
        <v>150</v>
      </c>
      <c r="B536" s="264" t="s">
        <v>2930</v>
      </c>
      <c r="C536" s="263" t="s">
        <v>2197</v>
      </c>
      <c r="D536" s="263" t="s">
        <v>2942</v>
      </c>
      <c r="E536" s="265" t="s">
        <v>2926</v>
      </c>
      <c r="F536" s="264" t="s">
        <v>125</v>
      </c>
      <c r="G536" s="263" t="s">
        <v>204</v>
      </c>
      <c r="H536" s="263" t="s">
        <v>177</v>
      </c>
      <c r="I536" s="288"/>
      <c r="J536" s="196"/>
      <c r="K536" s="196"/>
      <c r="L536" s="196"/>
      <c r="M536" s="270"/>
      <c r="N536" s="270"/>
      <c r="O536" s="33"/>
      <c r="P536" s="107"/>
      <c r="Q536" s="279"/>
      <c r="R536" s="279"/>
      <c r="S536" s="278">
        <v>45463</v>
      </c>
      <c r="T536" s="279" t="s">
        <v>2117</v>
      </c>
      <c r="U536" s="268" t="str">
        <f t="array" ref="U536">IFERROR(IF(INDEX(三跨两临近重点区段!$F:$F,MATCH(1,(MONTH(三跨两临近重点区段!$H:$H)=7)*(三跨两临近重点区段!$A:$A=D536),0))="已取消","已取消",INDEX(三跨两临近重点区段!$H:$H,MATCH(1,(MONTH(三跨两临近重点区段!$H:$H)=7)*(三跨两临近重点区段!$A:$A=D536)*(三跨两临近重点区段!$F:$F="现存区段"),0))),"")</f>
        <v/>
      </c>
      <c r="V536" s="232" t="str">
        <f t="array" ref="V536">IFERROR(IF(INDEX(三跨两临近重点区段!$F:$F,MATCH(1,(MONTH(三跨两临近重点区段!$H:$H)=7)*(三跨两临近重点区段!$A:$A=D536),0))="已取消","已取消",INDEX(三跨两临近重点区段!$I:$I,MATCH(1,(MONTH(三跨两临近重点区段!$H:$H)=7)*(三跨两临近重点区段!$A:$A=D536)*(三跨两临近重点区段!$F:$F="现存区段"),0))),"")</f>
        <v/>
      </c>
      <c r="W536" s="268" t="str">
        <f t="array" ref="W536">IFERROR(IF(INDEX(三跨两临近重点区段!$F:$F,MATCH(1,(MONTH(三跨两临近重点区段!$H:$H)=8)*(三跨两临近重点区段!$A:$A=D536),0))="已取消","已取消",INDEX(三跨两临近重点区段!$H:$H,MATCH(1,(MONTH(三跨两临近重点区段!$H:$H)=8)*(三跨两临近重点区段!$A:$A=D536)*(三跨两临近重点区段!$F:$F="现存区段"),0))),"")</f>
        <v/>
      </c>
      <c r="X536" s="232" t="str">
        <f t="array" ref="X536">IFERROR(IF(INDEX(三跨两临近重点区段!$F:$F,MATCH(1,(MONTH(三跨两临近重点区段!$H:$H)=8)*(三跨两临近重点区段!$A:$A=D536),0))="已取消","已取消",INDEX(三跨两临近重点区段!$I:$I,MATCH(1,(MONTH(三跨两临近重点区段!$H:$H)=8)*(三跨两临近重点区段!$A:$A=D536)*(三跨两临近重点区段!$F:$F="现存区段"),0))),"")</f>
        <v/>
      </c>
      <c r="Y536" s="268" t="str">
        <f t="array" ref="Y536">IFERROR(IF(INDEX(三跨两临近重点区段!$F:$F,MATCH(1,(MONTH(三跨两临近重点区段!$H:$H)=9)*(三跨两临近重点区段!$A:$A=D536),0))="已取消","已取消",INDEX(三跨两临近重点区段!$H:$H,MATCH(1,(MONTH(三跨两临近重点区段!$H:$H)=9)*(三跨两临近重点区段!$A:$A=D536)*(三跨两临近重点区段!$F:$F="现存区段"),0))),"")</f>
        <v/>
      </c>
      <c r="Z536" s="232" t="str">
        <f t="array" ref="Z536">IFERROR(IF(INDEX(三跨两临近重点区段!$F:$F,MATCH(1,(MONTH(三跨两临近重点区段!$H:$H)=9)*(三跨两临近重点区段!$A:$A=D536),0))="已取消","已取消",INDEX(三跨两临近重点区段!$I:$I,MATCH(1,(MONTH(三跨两临近重点区段!$H:$H)=9)*(三跨两临近重点区段!$A:$A=D536)*(三跨两临近重点区段!$F:$F="现存区段"),0))),"")</f>
        <v/>
      </c>
      <c r="AA536" s="268" t="str">
        <f t="array" ref="AA536">IFERROR(IF(INDEX(三跨两临近重点区段!$F:$F,MATCH(1,(MONTH(三跨两临近重点区段!$H:$H)=10)*(三跨两临近重点区段!$A:$A=D536),0))="已取消","已取消",INDEX(三跨两临近重点区段!$H:$H,MATCH(1,(MONTH(三跨两临近重点区段!$H:$H)=10)*(三跨两临近重点区段!$A:$A=D536)*(三跨两临近重点区段!$F:$F="现存区段"),0))),"")</f>
        <v/>
      </c>
      <c r="AB536" s="72" t="str">
        <f t="array" ref="AB536">IFERROR(IF(INDEX(三跨两临近重点区段!$F:$F,MATCH(1,(MONTH(三跨两临近重点区段!$H:$H)=10)*(三跨两临近重点区段!$A:$A=D536),0))="已取消","已取消",INDEX(三跨两临近重点区段!$I:$I,MATCH(1,(MONTH(三跨两临近重点区段!$H:$H)=10)*(三跨两临近重点区段!$A:$A=D536)*(三跨两临近重点区段!$F:$F="现存区段"),0))),"")</f>
        <v/>
      </c>
      <c r="AC536" s="284" t="str">
        <f t="array" ref="AC536">IFERROR(IF(INDEX(三跨两临近重点区段!$F:$F,MATCH(1,(MONTH(三跨两临近重点区段!$H:$H)=11)*(三跨两临近重点区段!$A:$A=D536),0))="已取消","已取消",INDEX(三跨两临近重点区段!$H:$H,MATCH(1,(MONTH(三跨两临近重点区段!$H:$H)=11)*(三跨两临近重点区段!$A:$A=D536)*(三跨两临近重点区段!$F:$F="现存区段"),0))),"")</f>
        <v/>
      </c>
      <c r="AD536" s="72" t="str">
        <f t="array" ref="AD536">IFERROR(IF(INDEX(三跨两临近重点区段!$F:$F,MATCH(1,(MONTH(三跨两临近重点区段!$H:$H)=11)*(三跨两临近重点区段!$A:$A=D536),0))="已取消","已取消",INDEX(三跨两临近重点区段!$I:$I,MATCH(1,(MONTH(三跨两临近重点区段!$H:$H)=11)*(三跨两临近重点区段!$A:$A=D536)*(三跨两临近重点区段!$F:$F="现存区段"),0))),"")</f>
        <v/>
      </c>
      <c r="AE536" s="284" t="str">
        <f t="array" ref="AE536">IFERROR(IF(INDEX(三跨两临近重点区段!$F:$F,MATCH(1,(MONTH(三跨两临近重点区段!$H:$H)=12)*(三跨两临近重点区段!$A:$A=D536),0))="已取消","已取消",INDEX(三跨两临近重点区段!$H:$H,MATCH(1,(MONTH(三跨两临近重点区段!$H:$H)=12)*(三跨两临近重点区段!$A:$A=D536)*(三跨两临近重点区段!$F:$F="现存区段"),0))),"")</f>
        <v/>
      </c>
      <c r="AF536" s="72" t="str">
        <f t="array" ref="AF536">IFERROR(IF(INDEX(三跨两临近重点区段!$F:$F,MATCH(1,(MONTH(三跨两临近重点区段!$H:$H)=12)*(三跨两临近重点区段!$A:$A=D536),0))="已取消","已取消",INDEX(三跨两临近重点区段!$I:$I,MATCH(1,(MONTH(三跨两临近重点区段!$H:$H)=12)*(三跨两临近重点区段!$A:$A=D536)*(三跨两临近重点区段!$F:$F="现存区段"),0))),"")</f>
        <v/>
      </c>
      <c r="AH536" t="e">
        <f t="array" ref="AH536">INDEX(三跨两临近重点区段!$G:$G,MATCH(D536,三跨两临近重点区段!$A:$A,0))</f>
        <v>#N/A</v>
      </c>
    </row>
    <row r="537" ht="14.25" spans="1:34">
      <c r="A537" s="263" t="s">
        <v>150</v>
      </c>
      <c r="B537" s="264" t="s">
        <v>2943</v>
      </c>
      <c r="C537" s="263" t="s">
        <v>2187</v>
      </c>
      <c r="D537" s="263" t="s">
        <v>2944</v>
      </c>
      <c r="E537" s="265" t="s">
        <v>2926</v>
      </c>
      <c r="F537" s="264" t="s">
        <v>125</v>
      </c>
      <c r="G537" s="263" t="s">
        <v>204</v>
      </c>
      <c r="H537" s="263" t="s">
        <v>183</v>
      </c>
      <c r="I537" s="288"/>
      <c r="J537" s="196"/>
      <c r="K537" s="196"/>
      <c r="L537" s="196"/>
      <c r="M537" s="270"/>
      <c r="N537" s="270"/>
      <c r="O537" s="33"/>
      <c r="P537" s="107"/>
      <c r="Q537" s="279"/>
      <c r="R537" s="279"/>
      <c r="S537" s="278">
        <v>45470</v>
      </c>
      <c r="T537" s="279" t="s">
        <v>2117</v>
      </c>
      <c r="U537" s="268" t="str">
        <f t="array" ref="U537">IFERROR(IF(INDEX(三跨两临近重点区段!$F:$F,MATCH(1,(MONTH(三跨两临近重点区段!$H:$H)=7)*(三跨两临近重点区段!$A:$A=D537),0))="已取消","已取消",INDEX(三跨两临近重点区段!$H:$H,MATCH(1,(MONTH(三跨两临近重点区段!$H:$H)=7)*(三跨两临近重点区段!$A:$A=D537)*(三跨两临近重点区段!$F:$F="现存区段"),0))),"")</f>
        <v/>
      </c>
      <c r="V537" s="232" t="str">
        <f t="array" ref="V537">IFERROR(IF(INDEX(三跨两临近重点区段!$F:$F,MATCH(1,(MONTH(三跨两临近重点区段!$H:$H)=7)*(三跨两临近重点区段!$A:$A=D537),0))="已取消","已取消",INDEX(三跨两临近重点区段!$I:$I,MATCH(1,(MONTH(三跨两临近重点区段!$H:$H)=7)*(三跨两临近重点区段!$A:$A=D537)*(三跨两临近重点区段!$F:$F="现存区段"),0))),"")</f>
        <v/>
      </c>
      <c r="W537" s="268" t="str">
        <f t="array" ref="W537">IFERROR(IF(INDEX(三跨两临近重点区段!$F:$F,MATCH(1,(MONTH(三跨两临近重点区段!$H:$H)=8)*(三跨两临近重点区段!$A:$A=D537),0))="已取消","已取消",INDEX(三跨两临近重点区段!$H:$H,MATCH(1,(MONTH(三跨两临近重点区段!$H:$H)=8)*(三跨两临近重点区段!$A:$A=D537)*(三跨两临近重点区段!$F:$F="现存区段"),0))),"")</f>
        <v/>
      </c>
      <c r="X537" s="232" t="str">
        <f t="array" ref="X537">IFERROR(IF(INDEX(三跨两临近重点区段!$F:$F,MATCH(1,(MONTH(三跨两临近重点区段!$H:$H)=8)*(三跨两临近重点区段!$A:$A=D537),0))="已取消","已取消",INDEX(三跨两临近重点区段!$I:$I,MATCH(1,(MONTH(三跨两临近重点区段!$H:$H)=8)*(三跨两临近重点区段!$A:$A=D537)*(三跨两临近重点区段!$F:$F="现存区段"),0))),"")</f>
        <v/>
      </c>
      <c r="Y537" s="268" t="str">
        <f t="array" ref="Y537">IFERROR(IF(INDEX(三跨两临近重点区段!$F:$F,MATCH(1,(MONTH(三跨两临近重点区段!$H:$H)=9)*(三跨两临近重点区段!$A:$A=D537),0))="已取消","已取消",INDEX(三跨两临近重点区段!$H:$H,MATCH(1,(MONTH(三跨两临近重点区段!$H:$H)=9)*(三跨两临近重点区段!$A:$A=D537)*(三跨两临近重点区段!$F:$F="现存区段"),0))),"")</f>
        <v/>
      </c>
      <c r="Z537" s="232" t="str">
        <f t="array" ref="Z537">IFERROR(IF(INDEX(三跨两临近重点区段!$F:$F,MATCH(1,(MONTH(三跨两临近重点区段!$H:$H)=9)*(三跨两临近重点区段!$A:$A=D537),0))="已取消","已取消",INDEX(三跨两临近重点区段!$I:$I,MATCH(1,(MONTH(三跨两临近重点区段!$H:$H)=9)*(三跨两临近重点区段!$A:$A=D537)*(三跨两临近重点区段!$F:$F="现存区段"),0))),"")</f>
        <v/>
      </c>
      <c r="AA537" s="268" t="str">
        <f t="array" ref="AA537">IFERROR(IF(INDEX(三跨两临近重点区段!$F:$F,MATCH(1,(MONTH(三跨两临近重点区段!$H:$H)=10)*(三跨两临近重点区段!$A:$A=D537),0))="已取消","已取消",INDEX(三跨两临近重点区段!$H:$H,MATCH(1,(MONTH(三跨两临近重点区段!$H:$H)=10)*(三跨两临近重点区段!$A:$A=D537)*(三跨两临近重点区段!$F:$F="现存区段"),0))),"")</f>
        <v/>
      </c>
      <c r="AB537" s="72" t="str">
        <f t="array" ref="AB537">IFERROR(IF(INDEX(三跨两临近重点区段!$F:$F,MATCH(1,(MONTH(三跨两临近重点区段!$H:$H)=10)*(三跨两临近重点区段!$A:$A=D537),0))="已取消","已取消",INDEX(三跨两临近重点区段!$I:$I,MATCH(1,(MONTH(三跨两临近重点区段!$H:$H)=10)*(三跨两临近重点区段!$A:$A=D537)*(三跨两临近重点区段!$F:$F="现存区段"),0))),"")</f>
        <v/>
      </c>
      <c r="AC537" s="284" t="str">
        <f t="array" ref="AC537">IFERROR(IF(INDEX(三跨两临近重点区段!$F:$F,MATCH(1,(MONTH(三跨两临近重点区段!$H:$H)=11)*(三跨两临近重点区段!$A:$A=D537),0))="已取消","已取消",INDEX(三跨两临近重点区段!$H:$H,MATCH(1,(MONTH(三跨两临近重点区段!$H:$H)=11)*(三跨两临近重点区段!$A:$A=D537)*(三跨两临近重点区段!$F:$F="现存区段"),0))),"")</f>
        <v/>
      </c>
      <c r="AD537" s="72" t="str">
        <f t="array" ref="AD537">IFERROR(IF(INDEX(三跨两临近重点区段!$F:$F,MATCH(1,(MONTH(三跨两临近重点区段!$H:$H)=11)*(三跨两临近重点区段!$A:$A=D537),0))="已取消","已取消",INDEX(三跨两临近重点区段!$I:$I,MATCH(1,(MONTH(三跨两临近重点区段!$H:$H)=11)*(三跨两临近重点区段!$A:$A=D537)*(三跨两临近重点区段!$F:$F="现存区段"),0))),"")</f>
        <v/>
      </c>
      <c r="AE537" s="284" t="str">
        <f t="array" ref="AE537">IFERROR(IF(INDEX(三跨两临近重点区段!$F:$F,MATCH(1,(MONTH(三跨两临近重点区段!$H:$H)=12)*(三跨两临近重点区段!$A:$A=D537),0))="已取消","已取消",INDEX(三跨两临近重点区段!$H:$H,MATCH(1,(MONTH(三跨两临近重点区段!$H:$H)=12)*(三跨两临近重点区段!$A:$A=D537)*(三跨两临近重点区段!$F:$F="现存区段"),0))),"")</f>
        <v/>
      </c>
      <c r="AF537" s="72" t="str">
        <f t="array" ref="AF537">IFERROR(IF(INDEX(三跨两临近重点区段!$F:$F,MATCH(1,(MONTH(三跨两临近重点区段!$H:$H)=12)*(三跨两临近重点区段!$A:$A=D537),0))="已取消","已取消",INDEX(三跨两临近重点区段!$I:$I,MATCH(1,(MONTH(三跨两临近重点区段!$H:$H)=12)*(三跨两临近重点区段!$A:$A=D537)*(三跨两临近重点区段!$F:$F="现存区段"),0))),"")</f>
        <v/>
      </c>
      <c r="AH537" t="e">
        <f t="array" ref="AH537">INDEX(三跨两临近重点区段!$G:$G,MATCH(D537,三跨两临近重点区段!$A:$A,0))</f>
        <v>#N/A</v>
      </c>
    </row>
    <row r="538" ht="14.25" spans="1:34">
      <c r="A538" s="263" t="s">
        <v>150</v>
      </c>
      <c r="B538" s="264" t="s">
        <v>2945</v>
      </c>
      <c r="C538" s="263" t="s">
        <v>2172</v>
      </c>
      <c r="D538" s="263" t="s">
        <v>2946</v>
      </c>
      <c r="E538" s="265" t="s">
        <v>2926</v>
      </c>
      <c r="F538" s="264" t="s">
        <v>125</v>
      </c>
      <c r="G538" s="263" t="s">
        <v>204</v>
      </c>
      <c r="H538" s="263" t="s">
        <v>152</v>
      </c>
      <c r="I538" s="288"/>
      <c r="J538" s="196"/>
      <c r="K538" s="196"/>
      <c r="L538" s="196"/>
      <c r="M538" s="270"/>
      <c r="N538" s="270"/>
      <c r="O538" s="33"/>
      <c r="P538" s="107"/>
      <c r="Q538" s="279"/>
      <c r="R538" s="279"/>
      <c r="S538" s="278">
        <v>45467</v>
      </c>
      <c r="T538" s="279" t="s">
        <v>2117</v>
      </c>
      <c r="U538" s="268" t="str">
        <f t="array" ref="U538">IFERROR(IF(INDEX(三跨两临近重点区段!$F:$F,MATCH(1,(MONTH(三跨两临近重点区段!$H:$H)=7)*(三跨两临近重点区段!$A:$A=D538),0))="已取消","已取消",INDEX(三跨两临近重点区段!$H:$H,MATCH(1,(MONTH(三跨两临近重点区段!$H:$H)=7)*(三跨两临近重点区段!$A:$A=D538)*(三跨两临近重点区段!$F:$F="现存区段"),0))),"")</f>
        <v/>
      </c>
      <c r="V538" s="232" t="str">
        <f t="array" ref="V538">IFERROR(IF(INDEX(三跨两临近重点区段!$F:$F,MATCH(1,(MONTH(三跨两临近重点区段!$H:$H)=7)*(三跨两临近重点区段!$A:$A=D538),0))="已取消","已取消",INDEX(三跨两临近重点区段!$I:$I,MATCH(1,(MONTH(三跨两临近重点区段!$H:$H)=7)*(三跨两临近重点区段!$A:$A=D538)*(三跨两临近重点区段!$F:$F="现存区段"),0))),"")</f>
        <v/>
      </c>
      <c r="W538" s="268" t="str">
        <f t="array" ref="W538">IFERROR(IF(INDEX(三跨两临近重点区段!$F:$F,MATCH(1,(MONTH(三跨两临近重点区段!$H:$H)=8)*(三跨两临近重点区段!$A:$A=D538),0))="已取消","已取消",INDEX(三跨两临近重点区段!$H:$H,MATCH(1,(MONTH(三跨两临近重点区段!$H:$H)=8)*(三跨两临近重点区段!$A:$A=D538)*(三跨两临近重点区段!$F:$F="现存区段"),0))),"")</f>
        <v/>
      </c>
      <c r="X538" s="232" t="str">
        <f t="array" ref="X538">IFERROR(IF(INDEX(三跨两临近重点区段!$F:$F,MATCH(1,(MONTH(三跨两临近重点区段!$H:$H)=8)*(三跨两临近重点区段!$A:$A=D538),0))="已取消","已取消",INDEX(三跨两临近重点区段!$I:$I,MATCH(1,(MONTH(三跨两临近重点区段!$H:$H)=8)*(三跨两临近重点区段!$A:$A=D538)*(三跨两临近重点区段!$F:$F="现存区段"),0))),"")</f>
        <v/>
      </c>
      <c r="Y538" s="268" t="str">
        <f t="array" ref="Y538">IFERROR(IF(INDEX(三跨两临近重点区段!$F:$F,MATCH(1,(MONTH(三跨两临近重点区段!$H:$H)=9)*(三跨两临近重点区段!$A:$A=D538),0))="已取消","已取消",INDEX(三跨两临近重点区段!$H:$H,MATCH(1,(MONTH(三跨两临近重点区段!$H:$H)=9)*(三跨两临近重点区段!$A:$A=D538)*(三跨两临近重点区段!$F:$F="现存区段"),0))),"")</f>
        <v/>
      </c>
      <c r="Z538" s="232" t="str">
        <f t="array" ref="Z538">IFERROR(IF(INDEX(三跨两临近重点区段!$F:$F,MATCH(1,(MONTH(三跨两临近重点区段!$H:$H)=9)*(三跨两临近重点区段!$A:$A=D538),0))="已取消","已取消",INDEX(三跨两临近重点区段!$I:$I,MATCH(1,(MONTH(三跨两临近重点区段!$H:$H)=9)*(三跨两临近重点区段!$A:$A=D538)*(三跨两临近重点区段!$F:$F="现存区段"),0))),"")</f>
        <v/>
      </c>
      <c r="AA538" s="268" t="str">
        <f t="array" ref="AA538">IFERROR(IF(INDEX(三跨两临近重点区段!$F:$F,MATCH(1,(MONTH(三跨两临近重点区段!$H:$H)=10)*(三跨两临近重点区段!$A:$A=D538),0))="已取消","已取消",INDEX(三跨两临近重点区段!$H:$H,MATCH(1,(MONTH(三跨两临近重点区段!$H:$H)=10)*(三跨两临近重点区段!$A:$A=D538)*(三跨两临近重点区段!$F:$F="现存区段"),0))),"")</f>
        <v/>
      </c>
      <c r="AB538" s="72" t="str">
        <f t="array" ref="AB538">IFERROR(IF(INDEX(三跨两临近重点区段!$F:$F,MATCH(1,(MONTH(三跨两临近重点区段!$H:$H)=10)*(三跨两临近重点区段!$A:$A=D538),0))="已取消","已取消",INDEX(三跨两临近重点区段!$I:$I,MATCH(1,(MONTH(三跨两临近重点区段!$H:$H)=10)*(三跨两临近重点区段!$A:$A=D538)*(三跨两临近重点区段!$F:$F="现存区段"),0))),"")</f>
        <v/>
      </c>
      <c r="AC538" s="284" t="str">
        <f t="array" ref="AC538">IFERROR(IF(INDEX(三跨两临近重点区段!$F:$F,MATCH(1,(MONTH(三跨两临近重点区段!$H:$H)=11)*(三跨两临近重点区段!$A:$A=D538),0))="已取消","已取消",INDEX(三跨两临近重点区段!$H:$H,MATCH(1,(MONTH(三跨两临近重点区段!$H:$H)=11)*(三跨两临近重点区段!$A:$A=D538)*(三跨两临近重点区段!$F:$F="现存区段"),0))),"")</f>
        <v/>
      </c>
      <c r="AD538" s="72" t="str">
        <f t="array" ref="AD538">IFERROR(IF(INDEX(三跨两临近重点区段!$F:$F,MATCH(1,(MONTH(三跨两临近重点区段!$H:$H)=11)*(三跨两临近重点区段!$A:$A=D538),0))="已取消","已取消",INDEX(三跨两临近重点区段!$I:$I,MATCH(1,(MONTH(三跨两临近重点区段!$H:$H)=11)*(三跨两临近重点区段!$A:$A=D538)*(三跨两临近重点区段!$F:$F="现存区段"),0))),"")</f>
        <v/>
      </c>
      <c r="AE538" s="284" t="str">
        <f t="array" ref="AE538">IFERROR(IF(INDEX(三跨两临近重点区段!$F:$F,MATCH(1,(MONTH(三跨两临近重点区段!$H:$H)=12)*(三跨两临近重点区段!$A:$A=D538),0))="已取消","已取消",INDEX(三跨两临近重点区段!$H:$H,MATCH(1,(MONTH(三跨两临近重点区段!$H:$H)=12)*(三跨两临近重点区段!$A:$A=D538)*(三跨两临近重点区段!$F:$F="现存区段"),0))),"")</f>
        <v/>
      </c>
      <c r="AF538" s="72" t="str">
        <f t="array" ref="AF538">IFERROR(IF(INDEX(三跨两临近重点区段!$F:$F,MATCH(1,(MONTH(三跨两临近重点区段!$H:$H)=12)*(三跨两临近重点区段!$A:$A=D538),0))="已取消","已取消",INDEX(三跨两临近重点区段!$I:$I,MATCH(1,(MONTH(三跨两临近重点区段!$H:$H)=12)*(三跨两临近重点区段!$A:$A=D538)*(三跨两临近重点区段!$F:$F="现存区段"),0))),"")</f>
        <v/>
      </c>
      <c r="AH538" t="e">
        <f t="array" ref="AH538">INDEX(三跨两临近重点区段!$G:$G,MATCH(D538,三跨两临近重点区段!$A:$A,0))</f>
        <v>#N/A</v>
      </c>
    </row>
    <row r="539" ht="14.25" spans="1:34">
      <c r="A539" s="263" t="s">
        <v>150</v>
      </c>
      <c r="B539" s="264" t="s">
        <v>2947</v>
      </c>
      <c r="C539" s="263" t="s">
        <v>2207</v>
      </c>
      <c r="D539" s="263" t="s">
        <v>2948</v>
      </c>
      <c r="E539" s="265" t="s">
        <v>2926</v>
      </c>
      <c r="F539" s="264" t="s">
        <v>125</v>
      </c>
      <c r="G539" s="263" t="s">
        <v>204</v>
      </c>
      <c r="H539" s="263" t="s">
        <v>152</v>
      </c>
      <c r="I539" s="288"/>
      <c r="J539" s="196"/>
      <c r="K539" s="196"/>
      <c r="L539" s="196"/>
      <c r="M539" s="270"/>
      <c r="N539" s="270"/>
      <c r="O539" s="33"/>
      <c r="P539" s="107"/>
      <c r="Q539" s="279"/>
      <c r="R539" s="279"/>
      <c r="S539" s="278">
        <v>45467</v>
      </c>
      <c r="T539" s="279" t="s">
        <v>2117</v>
      </c>
      <c r="U539" s="268" t="str">
        <f t="array" ref="U539">IFERROR(IF(INDEX(三跨两临近重点区段!$F:$F,MATCH(1,(MONTH(三跨两临近重点区段!$H:$H)=7)*(三跨两临近重点区段!$A:$A=D539),0))="已取消","已取消",INDEX(三跨两临近重点区段!$H:$H,MATCH(1,(MONTH(三跨两临近重点区段!$H:$H)=7)*(三跨两临近重点区段!$A:$A=D539)*(三跨两临近重点区段!$F:$F="现存区段"),0))),"")</f>
        <v/>
      </c>
      <c r="V539" s="232" t="str">
        <f t="array" ref="V539">IFERROR(IF(INDEX(三跨两临近重点区段!$F:$F,MATCH(1,(MONTH(三跨两临近重点区段!$H:$H)=7)*(三跨两临近重点区段!$A:$A=D539),0))="已取消","已取消",INDEX(三跨两临近重点区段!$I:$I,MATCH(1,(MONTH(三跨两临近重点区段!$H:$H)=7)*(三跨两临近重点区段!$A:$A=D539)*(三跨两临近重点区段!$F:$F="现存区段"),0))),"")</f>
        <v/>
      </c>
      <c r="W539" s="268" t="str">
        <f t="array" ref="W539">IFERROR(IF(INDEX(三跨两临近重点区段!$F:$F,MATCH(1,(MONTH(三跨两临近重点区段!$H:$H)=8)*(三跨两临近重点区段!$A:$A=D539),0))="已取消","已取消",INDEX(三跨两临近重点区段!$H:$H,MATCH(1,(MONTH(三跨两临近重点区段!$H:$H)=8)*(三跨两临近重点区段!$A:$A=D539)*(三跨两临近重点区段!$F:$F="现存区段"),0))),"")</f>
        <v/>
      </c>
      <c r="X539" s="232" t="str">
        <f t="array" ref="X539">IFERROR(IF(INDEX(三跨两临近重点区段!$F:$F,MATCH(1,(MONTH(三跨两临近重点区段!$H:$H)=8)*(三跨两临近重点区段!$A:$A=D539),0))="已取消","已取消",INDEX(三跨两临近重点区段!$I:$I,MATCH(1,(MONTH(三跨两临近重点区段!$H:$H)=8)*(三跨两临近重点区段!$A:$A=D539)*(三跨两临近重点区段!$F:$F="现存区段"),0))),"")</f>
        <v/>
      </c>
      <c r="Y539" s="268" t="str">
        <f t="array" ref="Y539">IFERROR(IF(INDEX(三跨两临近重点区段!$F:$F,MATCH(1,(MONTH(三跨两临近重点区段!$H:$H)=9)*(三跨两临近重点区段!$A:$A=D539),0))="已取消","已取消",INDEX(三跨两临近重点区段!$H:$H,MATCH(1,(MONTH(三跨两临近重点区段!$H:$H)=9)*(三跨两临近重点区段!$A:$A=D539)*(三跨两临近重点区段!$F:$F="现存区段"),0))),"")</f>
        <v/>
      </c>
      <c r="Z539" s="232" t="str">
        <f t="array" ref="Z539">IFERROR(IF(INDEX(三跨两临近重点区段!$F:$F,MATCH(1,(MONTH(三跨两临近重点区段!$H:$H)=9)*(三跨两临近重点区段!$A:$A=D539),0))="已取消","已取消",INDEX(三跨两临近重点区段!$I:$I,MATCH(1,(MONTH(三跨两临近重点区段!$H:$H)=9)*(三跨两临近重点区段!$A:$A=D539)*(三跨两临近重点区段!$F:$F="现存区段"),0))),"")</f>
        <v/>
      </c>
      <c r="AA539" s="268" t="str">
        <f t="array" ref="AA539">IFERROR(IF(INDEX(三跨两临近重点区段!$F:$F,MATCH(1,(MONTH(三跨两临近重点区段!$H:$H)=10)*(三跨两临近重点区段!$A:$A=D539),0))="已取消","已取消",INDEX(三跨两临近重点区段!$H:$H,MATCH(1,(MONTH(三跨两临近重点区段!$H:$H)=10)*(三跨两临近重点区段!$A:$A=D539)*(三跨两临近重点区段!$F:$F="现存区段"),0))),"")</f>
        <v/>
      </c>
      <c r="AB539" s="72" t="str">
        <f t="array" ref="AB539">IFERROR(IF(INDEX(三跨两临近重点区段!$F:$F,MATCH(1,(MONTH(三跨两临近重点区段!$H:$H)=10)*(三跨两临近重点区段!$A:$A=D539),0))="已取消","已取消",INDEX(三跨两临近重点区段!$I:$I,MATCH(1,(MONTH(三跨两临近重点区段!$H:$H)=10)*(三跨两临近重点区段!$A:$A=D539)*(三跨两临近重点区段!$F:$F="现存区段"),0))),"")</f>
        <v/>
      </c>
      <c r="AC539" s="284" t="str">
        <f t="array" ref="AC539">IFERROR(IF(INDEX(三跨两临近重点区段!$F:$F,MATCH(1,(MONTH(三跨两临近重点区段!$H:$H)=11)*(三跨两临近重点区段!$A:$A=D539),0))="已取消","已取消",INDEX(三跨两临近重点区段!$H:$H,MATCH(1,(MONTH(三跨两临近重点区段!$H:$H)=11)*(三跨两临近重点区段!$A:$A=D539)*(三跨两临近重点区段!$F:$F="现存区段"),0))),"")</f>
        <v/>
      </c>
      <c r="AD539" s="72" t="str">
        <f t="array" ref="AD539">IFERROR(IF(INDEX(三跨两临近重点区段!$F:$F,MATCH(1,(MONTH(三跨两临近重点区段!$H:$H)=11)*(三跨两临近重点区段!$A:$A=D539),0))="已取消","已取消",INDEX(三跨两临近重点区段!$I:$I,MATCH(1,(MONTH(三跨两临近重点区段!$H:$H)=11)*(三跨两临近重点区段!$A:$A=D539)*(三跨两临近重点区段!$F:$F="现存区段"),0))),"")</f>
        <v/>
      </c>
      <c r="AE539" s="284" t="str">
        <f t="array" ref="AE539">IFERROR(IF(INDEX(三跨两临近重点区段!$F:$F,MATCH(1,(MONTH(三跨两临近重点区段!$H:$H)=12)*(三跨两临近重点区段!$A:$A=D539),0))="已取消","已取消",INDEX(三跨两临近重点区段!$H:$H,MATCH(1,(MONTH(三跨两临近重点区段!$H:$H)=12)*(三跨两临近重点区段!$A:$A=D539)*(三跨两临近重点区段!$F:$F="现存区段"),0))),"")</f>
        <v/>
      </c>
      <c r="AF539" s="72" t="str">
        <f t="array" ref="AF539">IFERROR(IF(INDEX(三跨两临近重点区段!$F:$F,MATCH(1,(MONTH(三跨两临近重点区段!$H:$H)=12)*(三跨两临近重点区段!$A:$A=D539),0))="已取消","已取消",INDEX(三跨两临近重点区段!$I:$I,MATCH(1,(MONTH(三跨两临近重点区段!$H:$H)=12)*(三跨两临近重点区段!$A:$A=D539)*(三跨两临近重点区段!$F:$F="现存区段"),0))),"")</f>
        <v/>
      </c>
      <c r="AH539" t="e">
        <f t="array" ref="AH539">INDEX(三跨两临近重点区段!$G:$G,MATCH(D539,三跨两临近重点区段!$A:$A,0))</f>
        <v>#N/A</v>
      </c>
    </row>
    <row r="540" ht="14.25" spans="1:34">
      <c r="A540" s="263" t="s">
        <v>150</v>
      </c>
      <c r="B540" s="264" t="s">
        <v>2947</v>
      </c>
      <c r="C540" s="263" t="s">
        <v>2949</v>
      </c>
      <c r="D540" s="263" t="s">
        <v>2950</v>
      </c>
      <c r="E540" s="265" t="s">
        <v>2926</v>
      </c>
      <c r="F540" s="264" t="s">
        <v>125</v>
      </c>
      <c r="G540" s="263" t="s">
        <v>204</v>
      </c>
      <c r="H540" s="263" t="s">
        <v>152</v>
      </c>
      <c r="I540" s="288"/>
      <c r="J540" s="196"/>
      <c r="K540" s="196"/>
      <c r="L540" s="196"/>
      <c r="M540" s="270"/>
      <c r="N540" s="270"/>
      <c r="O540" s="33"/>
      <c r="P540" s="107"/>
      <c r="Q540" s="279"/>
      <c r="R540" s="279"/>
      <c r="S540" s="278">
        <v>45467</v>
      </c>
      <c r="T540" s="279" t="s">
        <v>2117</v>
      </c>
      <c r="U540" s="268" t="str">
        <f t="array" ref="U540">IFERROR(IF(INDEX(三跨两临近重点区段!$F:$F,MATCH(1,(MONTH(三跨两临近重点区段!$H:$H)=7)*(三跨两临近重点区段!$A:$A=D540),0))="已取消","已取消",INDEX(三跨两临近重点区段!$H:$H,MATCH(1,(MONTH(三跨两临近重点区段!$H:$H)=7)*(三跨两临近重点区段!$A:$A=D540)*(三跨两临近重点区段!$F:$F="现存区段"),0))),"")</f>
        <v/>
      </c>
      <c r="V540" s="232" t="str">
        <f t="array" ref="V540">IFERROR(IF(INDEX(三跨两临近重点区段!$F:$F,MATCH(1,(MONTH(三跨两临近重点区段!$H:$H)=7)*(三跨两临近重点区段!$A:$A=D540),0))="已取消","已取消",INDEX(三跨两临近重点区段!$I:$I,MATCH(1,(MONTH(三跨两临近重点区段!$H:$H)=7)*(三跨两临近重点区段!$A:$A=D540)*(三跨两临近重点区段!$F:$F="现存区段"),0))),"")</f>
        <v/>
      </c>
      <c r="W540" s="268" t="str">
        <f t="array" ref="W540">IFERROR(IF(INDEX(三跨两临近重点区段!$F:$F,MATCH(1,(MONTH(三跨两临近重点区段!$H:$H)=8)*(三跨两临近重点区段!$A:$A=D540),0))="已取消","已取消",INDEX(三跨两临近重点区段!$H:$H,MATCH(1,(MONTH(三跨两临近重点区段!$H:$H)=8)*(三跨两临近重点区段!$A:$A=D540)*(三跨两临近重点区段!$F:$F="现存区段"),0))),"")</f>
        <v/>
      </c>
      <c r="X540" s="232" t="str">
        <f t="array" ref="X540">IFERROR(IF(INDEX(三跨两临近重点区段!$F:$F,MATCH(1,(MONTH(三跨两临近重点区段!$H:$H)=8)*(三跨两临近重点区段!$A:$A=D540),0))="已取消","已取消",INDEX(三跨两临近重点区段!$I:$I,MATCH(1,(MONTH(三跨两临近重点区段!$H:$H)=8)*(三跨两临近重点区段!$A:$A=D540)*(三跨两临近重点区段!$F:$F="现存区段"),0))),"")</f>
        <v/>
      </c>
      <c r="Y540" s="268" t="str">
        <f t="array" ref="Y540">IFERROR(IF(INDEX(三跨两临近重点区段!$F:$F,MATCH(1,(MONTH(三跨两临近重点区段!$H:$H)=9)*(三跨两临近重点区段!$A:$A=D540),0))="已取消","已取消",INDEX(三跨两临近重点区段!$H:$H,MATCH(1,(MONTH(三跨两临近重点区段!$H:$H)=9)*(三跨两临近重点区段!$A:$A=D540)*(三跨两临近重点区段!$F:$F="现存区段"),0))),"")</f>
        <v/>
      </c>
      <c r="Z540" s="232" t="str">
        <f t="array" ref="Z540">IFERROR(IF(INDEX(三跨两临近重点区段!$F:$F,MATCH(1,(MONTH(三跨两临近重点区段!$H:$H)=9)*(三跨两临近重点区段!$A:$A=D540),0))="已取消","已取消",INDEX(三跨两临近重点区段!$I:$I,MATCH(1,(MONTH(三跨两临近重点区段!$H:$H)=9)*(三跨两临近重点区段!$A:$A=D540)*(三跨两临近重点区段!$F:$F="现存区段"),0))),"")</f>
        <v/>
      </c>
      <c r="AA540" s="268" t="str">
        <f t="array" ref="AA540">IFERROR(IF(INDEX(三跨两临近重点区段!$F:$F,MATCH(1,(MONTH(三跨两临近重点区段!$H:$H)=10)*(三跨两临近重点区段!$A:$A=D540),0))="已取消","已取消",INDEX(三跨两临近重点区段!$H:$H,MATCH(1,(MONTH(三跨两临近重点区段!$H:$H)=10)*(三跨两临近重点区段!$A:$A=D540)*(三跨两临近重点区段!$F:$F="现存区段"),0))),"")</f>
        <v/>
      </c>
      <c r="AB540" s="72" t="str">
        <f t="array" ref="AB540">IFERROR(IF(INDEX(三跨两临近重点区段!$F:$F,MATCH(1,(MONTH(三跨两临近重点区段!$H:$H)=10)*(三跨两临近重点区段!$A:$A=D540),0))="已取消","已取消",INDEX(三跨两临近重点区段!$I:$I,MATCH(1,(MONTH(三跨两临近重点区段!$H:$H)=10)*(三跨两临近重点区段!$A:$A=D540)*(三跨两临近重点区段!$F:$F="现存区段"),0))),"")</f>
        <v/>
      </c>
      <c r="AC540" s="284" t="str">
        <f t="array" ref="AC540">IFERROR(IF(INDEX(三跨两临近重点区段!$F:$F,MATCH(1,(MONTH(三跨两临近重点区段!$H:$H)=11)*(三跨两临近重点区段!$A:$A=D540),0))="已取消","已取消",INDEX(三跨两临近重点区段!$H:$H,MATCH(1,(MONTH(三跨两临近重点区段!$H:$H)=11)*(三跨两临近重点区段!$A:$A=D540)*(三跨两临近重点区段!$F:$F="现存区段"),0))),"")</f>
        <v/>
      </c>
      <c r="AD540" s="72" t="str">
        <f t="array" ref="AD540">IFERROR(IF(INDEX(三跨两临近重点区段!$F:$F,MATCH(1,(MONTH(三跨两临近重点区段!$H:$H)=11)*(三跨两临近重点区段!$A:$A=D540),0))="已取消","已取消",INDEX(三跨两临近重点区段!$I:$I,MATCH(1,(MONTH(三跨两临近重点区段!$H:$H)=11)*(三跨两临近重点区段!$A:$A=D540)*(三跨两临近重点区段!$F:$F="现存区段"),0))),"")</f>
        <v/>
      </c>
      <c r="AE540" s="284" t="str">
        <f t="array" ref="AE540">IFERROR(IF(INDEX(三跨两临近重点区段!$F:$F,MATCH(1,(MONTH(三跨两临近重点区段!$H:$H)=12)*(三跨两临近重点区段!$A:$A=D540),0))="已取消","已取消",INDEX(三跨两临近重点区段!$H:$H,MATCH(1,(MONTH(三跨两临近重点区段!$H:$H)=12)*(三跨两临近重点区段!$A:$A=D540)*(三跨两临近重点区段!$F:$F="现存区段"),0))),"")</f>
        <v/>
      </c>
      <c r="AF540" s="72" t="str">
        <f t="array" ref="AF540">IFERROR(IF(INDEX(三跨两临近重点区段!$F:$F,MATCH(1,(MONTH(三跨两临近重点区段!$H:$H)=12)*(三跨两临近重点区段!$A:$A=D540),0))="已取消","已取消",INDEX(三跨两临近重点区段!$I:$I,MATCH(1,(MONTH(三跨两临近重点区段!$H:$H)=12)*(三跨两临近重点区段!$A:$A=D540)*(三跨两临近重点区段!$F:$F="现存区段"),0))),"")</f>
        <v/>
      </c>
      <c r="AH540" t="e">
        <f t="array" ref="AH540">INDEX(三跨两临近重点区段!$G:$G,MATCH(D540,三跨两临近重点区段!$A:$A,0))</f>
        <v>#N/A</v>
      </c>
    </row>
    <row r="541" ht="14.25" spans="1:34">
      <c r="A541" s="263" t="s">
        <v>150</v>
      </c>
      <c r="B541" s="264" t="s">
        <v>2951</v>
      </c>
      <c r="C541" s="263" t="s">
        <v>2172</v>
      </c>
      <c r="D541" s="263" t="s">
        <v>2952</v>
      </c>
      <c r="E541" s="265" t="s">
        <v>2926</v>
      </c>
      <c r="F541" s="264" t="s">
        <v>125</v>
      </c>
      <c r="G541" s="263" t="s">
        <v>204</v>
      </c>
      <c r="H541" s="263" t="s">
        <v>220</v>
      </c>
      <c r="I541" s="288"/>
      <c r="J541" s="196"/>
      <c r="K541" s="196"/>
      <c r="L541" s="196"/>
      <c r="M541" s="270"/>
      <c r="N541" s="270"/>
      <c r="O541" s="33"/>
      <c r="P541" s="107"/>
      <c r="Q541" s="279"/>
      <c r="R541" s="279"/>
      <c r="S541" s="278">
        <v>45467</v>
      </c>
      <c r="T541" s="279" t="s">
        <v>2117</v>
      </c>
      <c r="U541" s="268" t="str">
        <f t="array" ref="U541">IFERROR(IF(INDEX(三跨两临近重点区段!$F:$F,MATCH(1,(MONTH(三跨两临近重点区段!$H:$H)=7)*(三跨两临近重点区段!$A:$A=D541),0))="已取消","已取消",INDEX(三跨两临近重点区段!$H:$H,MATCH(1,(MONTH(三跨两临近重点区段!$H:$H)=7)*(三跨两临近重点区段!$A:$A=D541)*(三跨两临近重点区段!$F:$F="现存区段"),0))),"")</f>
        <v/>
      </c>
      <c r="V541" s="232" t="str">
        <f t="array" ref="V541">IFERROR(IF(INDEX(三跨两临近重点区段!$F:$F,MATCH(1,(MONTH(三跨两临近重点区段!$H:$H)=7)*(三跨两临近重点区段!$A:$A=D541),0))="已取消","已取消",INDEX(三跨两临近重点区段!$I:$I,MATCH(1,(MONTH(三跨两临近重点区段!$H:$H)=7)*(三跨两临近重点区段!$A:$A=D541)*(三跨两临近重点区段!$F:$F="现存区段"),0))),"")</f>
        <v/>
      </c>
      <c r="W541" s="268" t="str">
        <f t="array" ref="W541">IFERROR(IF(INDEX(三跨两临近重点区段!$F:$F,MATCH(1,(MONTH(三跨两临近重点区段!$H:$H)=8)*(三跨两临近重点区段!$A:$A=D541),0))="已取消","已取消",INDEX(三跨两临近重点区段!$H:$H,MATCH(1,(MONTH(三跨两临近重点区段!$H:$H)=8)*(三跨两临近重点区段!$A:$A=D541)*(三跨两临近重点区段!$F:$F="现存区段"),0))),"")</f>
        <v/>
      </c>
      <c r="X541" s="232" t="str">
        <f t="array" ref="X541">IFERROR(IF(INDEX(三跨两临近重点区段!$F:$F,MATCH(1,(MONTH(三跨两临近重点区段!$H:$H)=8)*(三跨两临近重点区段!$A:$A=D541),0))="已取消","已取消",INDEX(三跨两临近重点区段!$I:$I,MATCH(1,(MONTH(三跨两临近重点区段!$H:$H)=8)*(三跨两临近重点区段!$A:$A=D541)*(三跨两临近重点区段!$F:$F="现存区段"),0))),"")</f>
        <v/>
      </c>
      <c r="Y541" s="268" t="str">
        <f t="array" ref="Y541">IFERROR(IF(INDEX(三跨两临近重点区段!$F:$F,MATCH(1,(MONTH(三跨两临近重点区段!$H:$H)=9)*(三跨两临近重点区段!$A:$A=D541),0))="已取消","已取消",INDEX(三跨两临近重点区段!$H:$H,MATCH(1,(MONTH(三跨两临近重点区段!$H:$H)=9)*(三跨两临近重点区段!$A:$A=D541)*(三跨两临近重点区段!$F:$F="现存区段"),0))),"")</f>
        <v/>
      </c>
      <c r="Z541" s="232" t="str">
        <f t="array" ref="Z541">IFERROR(IF(INDEX(三跨两临近重点区段!$F:$F,MATCH(1,(MONTH(三跨两临近重点区段!$H:$H)=9)*(三跨两临近重点区段!$A:$A=D541),0))="已取消","已取消",INDEX(三跨两临近重点区段!$I:$I,MATCH(1,(MONTH(三跨两临近重点区段!$H:$H)=9)*(三跨两临近重点区段!$A:$A=D541)*(三跨两临近重点区段!$F:$F="现存区段"),0))),"")</f>
        <v/>
      </c>
      <c r="AA541" s="268" t="str">
        <f t="array" ref="AA541">IFERROR(IF(INDEX(三跨两临近重点区段!$F:$F,MATCH(1,(MONTH(三跨两临近重点区段!$H:$H)=10)*(三跨两临近重点区段!$A:$A=D541),0))="已取消","已取消",INDEX(三跨两临近重点区段!$H:$H,MATCH(1,(MONTH(三跨两临近重点区段!$H:$H)=10)*(三跨两临近重点区段!$A:$A=D541)*(三跨两临近重点区段!$F:$F="现存区段"),0))),"")</f>
        <v/>
      </c>
      <c r="AB541" s="72" t="str">
        <f t="array" ref="AB541">IFERROR(IF(INDEX(三跨两临近重点区段!$F:$F,MATCH(1,(MONTH(三跨两临近重点区段!$H:$H)=10)*(三跨两临近重点区段!$A:$A=D541),0))="已取消","已取消",INDEX(三跨两临近重点区段!$I:$I,MATCH(1,(MONTH(三跨两临近重点区段!$H:$H)=10)*(三跨两临近重点区段!$A:$A=D541)*(三跨两临近重点区段!$F:$F="现存区段"),0))),"")</f>
        <v/>
      </c>
      <c r="AC541" s="284" t="str">
        <f t="array" ref="AC541">IFERROR(IF(INDEX(三跨两临近重点区段!$F:$F,MATCH(1,(MONTH(三跨两临近重点区段!$H:$H)=11)*(三跨两临近重点区段!$A:$A=D541),0))="已取消","已取消",INDEX(三跨两临近重点区段!$H:$H,MATCH(1,(MONTH(三跨两临近重点区段!$H:$H)=11)*(三跨两临近重点区段!$A:$A=D541)*(三跨两临近重点区段!$F:$F="现存区段"),0))),"")</f>
        <v/>
      </c>
      <c r="AD541" s="72" t="str">
        <f t="array" ref="AD541">IFERROR(IF(INDEX(三跨两临近重点区段!$F:$F,MATCH(1,(MONTH(三跨两临近重点区段!$H:$H)=11)*(三跨两临近重点区段!$A:$A=D541),0))="已取消","已取消",INDEX(三跨两临近重点区段!$I:$I,MATCH(1,(MONTH(三跨两临近重点区段!$H:$H)=11)*(三跨两临近重点区段!$A:$A=D541)*(三跨两临近重点区段!$F:$F="现存区段"),0))),"")</f>
        <v/>
      </c>
      <c r="AE541" s="284" t="str">
        <f t="array" ref="AE541">IFERROR(IF(INDEX(三跨两临近重点区段!$F:$F,MATCH(1,(MONTH(三跨两临近重点区段!$H:$H)=12)*(三跨两临近重点区段!$A:$A=D541),0))="已取消","已取消",INDEX(三跨两临近重点区段!$H:$H,MATCH(1,(MONTH(三跨两临近重点区段!$H:$H)=12)*(三跨两临近重点区段!$A:$A=D541)*(三跨两临近重点区段!$F:$F="现存区段"),0))),"")</f>
        <v/>
      </c>
      <c r="AF541" s="72" t="str">
        <f t="array" ref="AF541">IFERROR(IF(INDEX(三跨两临近重点区段!$F:$F,MATCH(1,(MONTH(三跨两临近重点区段!$H:$H)=12)*(三跨两临近重点区段!$A:$A=D541),0))="已取消","已取消",INDEX(三跨两临近重点区段!$I:$I,MATCH(1,(MONTH(三跨两临近重点区段!$H:$H)=12)*(三跨两临近重点区段!$A:$A=D541)*(三跨两临近重点区段!$F:$F="现存区段"),0))),"")</f>
        <v/>
      </c>
      <c r="AH541" t="e">
        <f t="array" ref="AH541">INDEX(三跨两临近重点区段!$G:$G,MATCH(D541,三跨两临近重点区段!$A:$A,0))</f>
        <v>#N/A</v>
      </c>
    </row>
    <row r="542" ht="14.25" spans="1:34">
      <c r="A542" s="263" t="s">
        <v>150</v>
      </c>
      <c r="B542" s="264" t="s">
        <v>2951</v>
      </c>
      <c r="C542" s="263" t="s">
        <v>2123</v>
      </c>
      <c r="D542" s="263" t="s">
        <v>2953</v>
      </c>
      <c r="E542" s="265" t="s">
        <v>2926</v>
      </c>
      <c r="F542" s="264" t="s">
        <v>125</v>
      </c>
      <c r="G542" s="263" t="s">
        <v>204</v>
      </c>
      <c r="H542" s="263" t="s">
        <v>220</v>
      </c>
      <c r="I542" s="288"/>
      <c r="J542" s="196"/>
      <c r="K542" s="196"/>
      <c r="L542" s="196"/>
      <c r="M542" s="270"/>
      <c r="N542" s="270"/>
      <c r="O542" s="33"/>
      <c r="P542" s="107"/>
      <c r="Q542" s="279"/>
      <c r="R542" s="279"/>
      <c r="S542" s="278">
        <v>45469</v>
      </c>
      <c r="T542" s="279" t="s">
        <v>2117</v>
      </c>
      <c r="U542" s="268" t="str">
        <f t="array" ref="U542">IFERROR(IF(INDEX(三跨两临近重点区段!$F:$F,MATCH(1,(MONTH(三跨两临近重点区段!$H:$H)=7)*(三跨两临近重点区段!$A:$A=D542),0))="已取消","已取消",INDEX(三跨两临近重点区段!$H:$H,MATCH(1,(MONTH(三跨两临近重点区段!$H:$H)=7)*(三跨两临近重点区段!$A:$A=D542)*(三跨两临近重点区段!$F:$F="现存区段"),0))),"")</f>
        <v/>
      </c>
      <c r="V542" s="232" t="str">
        <f t="array" ref="V542">IFERROR(IF(INDEX(三跨两临近重点区段!$F:$F,MATCH(1,(MONTH(三跨两临近重点区段!$H:$H)=7)*(三跨两临近重点区段!$A:$A=D542),0))="已取消","已取消",INDEX(三跨两临近重点区段!$I:$I,MATCH(1,(MONTH(三跨两临近重点区段!$H:$H)=7)*(三跨两临近重点区段!$A:$A=D542)*(三跨两临近重点区段!$F:$F="现存区段"),0))),"")</f>
        <v/>
      </c>
      <c r="W542" s="268" t="str">
        <f t="array" ref="W542">IFERROR(IF(INDEX(三跨两临近重点区段!$F:$F,MATCH(1,(MONTH(三跨两临近重点区段!$H:$H)=8)*(三跨两临近重点区段!$A:$A=D542),0))="已取消","已取消",INDEX(三跨两临近重点区段!$H:$H,MATCH(1,(MONTH(三跨两临近重点区段!$H:$H)=8)*(三跨两临近重点区段!$A:$A=D542)*(三跨两临近重点区段!$F:$F="现存区段"),0))),"")</f>
        <v/>
      </c>
      <c r="X542" s="232" t="str">
        <f t="array" ref="X542">IFERROR(IF(INDEX(三跨两临近重点区段!$F:$F,MATCH(1,(MONTH(三跨两临近重点区段!$H:$H)=8)*(三跨两临近重点区段!$A:$A=D542),0))="已取消","已取消",INDEX(三跨两临近重点区段!$I:$I,MATCH(1,(MONTH(三跨两临近重点区段!$H:$H)=8)*(三跨两临近重点区段!$A:$A=D542)*(三跨两临近重点区段!$F:$F="现存区段"),0))),"")</f>
        <v/>
      </c>
      <c r="Y542" s="268" t="str">
        <f t="array" ref="Y542">IFERROR(IF(INDEX(三跨两临近重点区段!$F:$F,MATCH(1,(MONTH(三跨两临近重点区段!$H:$H)=9)*(三跨两临近重点区段!$A:$A=D542),0))="已取消","已取消",INDEX(三跨两临近重点区段!$H:$H,MATCH(1,(MONTH(三跨两临近重点区段!$H:$H)=9)*(三跨两临近重点区段!$A:$A=D542)*(三跨两临近重点区段!$F:$F="现存区段"),0))),"")</f>
        <v/>
      </c>
      <c r="Z542" s="232" t="str">
        <f t="array" ref="Z542">IFERROR(IF(INDEX(三跨两临近重点区段!$F:$F,MATCH(1,(MONTH(三跨两临近重点区段!$H:$H)=9)*(三跨两临近重点区段!$A:$A=D542),0))="已取消","已取消",INDEX(三跨两临近重点区段!$I:$I,MATCH(1,(MONTH(三跨两临近重点区段!$H:$H)=9)*(三跨两临近重点区段!$A:$A=D542)*(三跨两临近重点区段!$F:$F="现存区段"),0))),"")</f>
        <v/>
      </c>
      <c r="AA542" s="268" t="str">
        <f t="array" ref="AA542">IFERROR(IF(INDEX(三跨两临近重点区段!$F:$F,MATCH(1,(MONTH(三跨两临近重点区段!$H:$H)=10)*(三跨两临近重点区段!$A:$A=D542),0))="已取消","已取消",INDEX(三跨两临近重点区段!$H:$H,MATCH(1,(MONTH(三跨两临近重点区段!$H:$H)=10)*(三跨两临近重点区段!$A:$A=D542)*(三跨两临近重点区段!$F:$F="现存区段"),0))),"")</f>
        <v/>
      </c>
      <c r="AB542" s="72" t="str">
        <f t="array" ref="AB542">IFERROR(IF(INDEX(三跨两临近重点区段!$F:$F,MATCH(1,(MONTH(三跨两临近重点区段!$H:$H)=10)*(三跨两临近重点区段!$A:$A=D542),0))="已取消","已取消",INDEX(三跨两临近重点区段!$I:$I,MATCH(1,(MONTH(三跨两临近重点区段!$H:$H)=10)*(三跨两临近重点区段!$A:$A=D542)*(三跨两临近重点区段!$F:$F="现存区段"),0))),"")</f>
        <v/>
      </c>
      <c r="AC542" s="284" t="str">
        <f t="array" ref="AC542">IFERROR(IF(INDEX(三跨两临近重点区段!$F:$F,MATCH(1,(MONTH(三跨两临近重点区段!$H:$H)=11)*(三跨两临近重点区段!$A:$A=D542),0))="已取消","已取消",INDEX(三跨两临近重点区段!$H:$H,MATCH(1,(MONTH(三跨两临近重点区段!$H:$H)=11)*(三跨两临近重点区段!$A:$A=D542)*(三跨两临近重点区段!$F:$F="现存区段"),0))),"")</f>
        <v/>
      </c>
      <c r="AD542" s="72" t="str">
        <f t="array" ref="AD542">IFERROR(IF(INDEX(三跨两临近重点区段!$F:$F,MATCH(1,(MONTH(三跨两临近重点区段!$H:$H)=11)*(三跨两临近重点区段!$A:$A=D542),0))="已取消","已取消",INDEX(三跨两临近重点区段!$I:$I,MATCH(1,(MONTH(三跨两临近重点区段!$H:$H)=11)*(三跨两临近重点区段!$A:$A=D542)*(三跨两临近重点区段!$F:$F="现存区段"),0))),"")</f>
        <v/>
      </c>
      <c r="AE542" s="284" t="str">
        <f t="array" ref="AE542">IFERROR(IF(INDEX(三跨两临近重点区段!$F:$F,MATCH(1,(MONTH(三跨两临近重点区段!$H:$H)=12)*(三跨两临近重点区段!$A:$A=D542),0))="已取消","已取消",INDEX(三跨两临近重点区段!$H:$H,MATCH(1,(MONTH(三跨两临近重点区段!$H:$H)=12)*(三跨两临近重点区段!$A:$A=D542)*(三跨两临近重点区段!$F:$F="现存区段"),0))),"")</f>
        <v/>
      </c>
      <c r="AF542" s="72" t="str">
        <f t="array" ref="AF542">IFERROR(IF(INDEX(三跨两临近重点区段!$F:$F,MATCH(1,(MONTH(三跨两临近重点区段!$H:$H)=12)*(三跨两临近重点区段!$A:$A=D542),0))="已取消","已取消",INDEX(三跨两临近重点区段!$I:$I,MATCH(1,(MONTH(三跨两临近重点区段!$H:$H)=12)*(三跨两临近重点区段!$A:$A=D542)*(三跨两临近重点区段!$F:$F="现存区段"),0))),"")</f>
        <v/>
      </c>
      <c r="AH542" t="e">
        <f t="array" ref="AH542">INDEX(三跨两临近重点区段!$G:$G,MATCH(D542,三跨两临近重点区段!$A:$A,0))</f>
        <v>#N/A</v>
      </c>
    </row>
    <row r="543" ht="14.25" spans="1:34">
      <c r="A543" s="263" t="s">
        <v>150</v>
      </c>
      <c r="B543" s="264" t="s">
        <v>2945</v>
      </c>
      <c r="C543" s="263" t="s">
        <v>2756</v>
      </c>
      <c r="D543" s="263" t="s">
        <v>2954</v>
      </c>
      <c r="E543" s="265" t="s">
        <v>2926</v>
      </c>
      <c r="F543" s="264" t="s">
        <v>125</v>
      </c>
      <c r="G543" s="263" t="s">
        <v>204</v>
      </c>
      <c r="H543" s="263" t="s">
        <v>152</v>
      </c>
      <c r="I543" s="288"/>
      <c r="J543" s="196"/>
      <c r="K543" s="196"/>
      <c r="L543" s="196"/>
      <c r="M543" s="270"/>
      <c r="N543" s="270"/>
      <c r="O543" s="33"/>
      <c r="P543" s="107"/>
      <c r="Q543" s="279"/>
      <c r="R543" s="279"/>
      <c r="S543" s="278">
        <v>45467</v>
      </c>
      <c r="T543" s="279" t="s">
        <v>2117</v>
      </c>
      <c r="U543" s="268" t="str">
        <f t="array" ref="U543">IFERROR(IF(INDEX(三跨两临近重点区段!$F:$F,MATCH(1,(MONTH(三跨两临近重点区段!$H:$H)=7)*(三跨两临近重点区段!$A:$A=D543),0))="已取消","已取消",INDEX(三跨两临近重点区段!$H:$H,MATCH(1,(MONTH(三跨两临近重点区段!$H:$H)=7)*(三跨两临近重点区段!$A:$A=D543)*(三跨两临近重点区段!$F:$F="现存区段"),0))),"")</f>
        <v/>
      </c>
      <c r="V543" s="232" t="str">
        <f t="array" ref="V543">IFERROR(IF(INDEX(三跨两临近重点区段!$F:$F,MATCH(1,(MONTH(三跨两临近重点区段!$H:$H)=7)*(三跨两临近重点区段!$A:$A=D543),0))="已取消","已取消",INDEX(三跨两临近重点区段!$I:$I,MATCH(1,(MONTH(三跨两临近重点区段!$H:$H)=7)*(三跨两临近重点区段!$A:$A=D543)*(三跨两临近重点区段!$F:$F="现存区段"),0))),"")</f>
        <v/>
      </c>
      <c r="W543" s="268" t="str">
        <f t="array" ref="W543">IFERROR(IF(INDEX(三跨两临近重点区段!$F:$F,MATCH(1,(MONTH(三跨两临近重点区段!$H:$H)=8)*(三跨两临近重点区段!$A:$A=D543),0))="已取消","已取消",INDEX(三跨两临近重点区段!$H:$H,MATCH(1,(MONTH(三跨两临近重点区段!$H:$H)=8)*(三跨两临近重点区段!$A:$A=D543)*(三跨两临近重点区段!$F:$F="现存区段"),0))),"")</f>
        <v/>
      </c>
      <c r="X543" s="232" t="str">
        <f t="array" ref="X543">IFERROR(IF(INDEX(三跨两临近重点区段!$F:$F,MATCH(1,(MONTH(三跨两临近重点区段!$H:$H)=8)*(三跨两临近重点区段!$A:$A=D543),0))="已取消","已取消",INDEX(三跨两临近重点区段!$I:$I,MATCH(1,(MONTH(三跨两临近重点区段!$H:$H)=8)*(三跨两临近重点区段!$A:$A=D543)*(三跨两临近重点区段!$F:$F="现存区段"),0))),"")</f>
        <v/>
      </c>
      <c r="Y543" s="268" t="str">
        <f t="array" ref="Y543">IFERROR(IF(INDEX(三跨两临近重点区段!$F:$F,MATCH(1,(MONTH(三跨两临近重点区段!$H:$H)=9)*(三跨两临近重点区段!$A:$A=D543),0))="已取消","已取消",INDEX(三跨两临近重点区段!$H:$H,MATCH(1,(MONTH(三跨两临近重点区段!$H:$H)=9)*(三跨两临近重点区段!$A:$A=D543)*(三跨两临近重点区段!$F:$F="现存区段"),0))),"")</f>
        <v/>
      </c>
      <c r="Z543" s="232" t="str">
        <f t="array" ref="Z543">IFERROR(IF(INDEX(三跨两临近重点区段!$F:$F,MATCH(1,(MONTH(三跨两临近重点区段!$H:$H)=9)*(三跨两临近重点区段!$A:$A=D543),0))="已取消","已取消",INDEX(三跨两临近重点区段!$I:$I,MATCH(1,(MONTH(三跨两临近重点区段!$H:$H)=9)*(三跨两临近重点区段!$A:$A=D543)*(三跨两临近重点区段!$F:$F="现存区段"),0))),"")</f>
        <v/>
      </c>
      <c r="AA543" s="268" t="str">
        <f t="array" ref="AA543">IFERROR(IF(INDEX(三跨两临近重点区段!$F:$F,MATCH(1,(MONTH(三跨两临近重点区段!$H:$H)=10)*(三跨两临近重点区段!$A:$A=D543),0))="已取消","已取消",INDEX(三跨两临近重点区段!$H:$H,MATCH(1,(MONTH(三跨两临近重点区段!$H:$H)=10)*(三跨两临近重点区段!$A:$A=D543)*(三跨两临近重点区段!$F:$F="现存区段"),0))),"")</f>
        <v/>
      </c>
      <c r="AB543" s="72" t="str">
        <f t="array" ref="AB543">IFERROR(IF(INDEX(三跨两临近重点区段!$F:$F,MATCH(1,(MONTH(三跨两临近重点区段!$H:$H)=10)*(三跨两临近重点区段!$A:$A=D543),0))="已取消","已取消",INDEX(三跨两临近重点区段!$I:$I,MATCH(1,(MONTH(三跨两临近重点区段!$H:$H)=10)*(三跨两临近重点区段!$A:$A=D543)*(三跨两临近重点区段!$F:$F="现存区段"),0))),"")</f>
        <v/>
      </c>
      <c r="AC543" s="284" t="str">
        <f t="array" ref="AC543">IFERROR(IF(INDEX(三跨两临近重点区段!$F:$F,MATCH(1,(MONTH(三跨两临近重点区段!$H:$H)=11)*(三跨两临近重点区段!$A:$A=D543),0))="已取消","已取消",INDEX(三跨两临近重点区段!$H:$H,MATCH(1,(MONTH(三跨两临近重点区段!$H:$H)=11)*(三跨两临近重点区段!$A:$A=D543)*(三跨两临近重点区段!$F:$F="现存区段"),0))),"")</f>
        <v/>
      </c>
      <c r="AD543" s="72" t="str">
        <f t="array" ref="AD543">IFERROR(IF(INDEX(三跨两临近重点区段!$F:$F,MATCH(1,(MONTH(三跨两临近重点区段!$H:$H)=11)*(三跨两临近重点区段!$A:$A=D543),0))="已取消","已取消",INDEX(三跨两临近重点区段!$I:$I,MATCH(1,(MONTH(三跨两临近重点区段!$H:$H)=11)*(三跨两临近重点区段!$A:$A=D543)*(三跨两临近重点区段!$F:$F="现存区段"),0))),"")</f>
        <v/>
      </c>
      <c r="AE543" s="284" t="str">
        <f t="array" ref="AE543">IFERROR(IF(INDEX(三跨两临近重点区段!$F:$F,MATCH(1,(MONTH(三跨两临近重点区段!$H:$H)=12)*(三跨两临近重点区段!$A:$A=D543),0))="已取消","已取消",INDEX(三跨两临近重点区段!$H:$H,MATCH(1,(MONTH(三跨两临近重点区段!$H:$H)=12)*(三跨两临近重点区段!$A:$A=D543)*(三跨两临近重点区段!$F:$F="现存区段"),0))),"")</f>
        <v/>
      </c>
      <c r="AF543" s="72" t="str">
        <f t="array" ref="AF543">IFERROR(IF(INDEX(三跨两临近重点区段!$F:$F,MATCH(1,(MONTH(三跨两临近重点区段!$H:$H)=12)*(三跨两临近重点区段!$A:$A=D543),0))="已取消","已取消",INDEX(三跨两临近重点区段!$I:$I,MATCH(1,(MONTH(三跨两临近重点区段!$H:$H)=12)*(三跨两临近重点区段!$A:$A=D543)*(三跨两临近重点区段!$F:$F="现存区段"),0))),"")</f>
        <v/>
      </c>
      <c r="AH543" t="e">
        <f t="array" ref="AH543">INDEX(三跨两临近重点区段!$G:$G,MATCH(D543,三跨两临近重点区段!$A:$A,0))</f>
        <v>#N/A</v>
      </c>
    </row>
    <row r="544" ht="14.25" spans="1:34">
      <c r="A544" s="263" t="s">
        <v>150</v>
      </c>
      <c r="B544" s="264" t="s">
        <v>2955</v>
      </c>
      <c r="C544" s="263" t="s">
        <v>2135</v>
      </c>
      <c r="D544" s="263" t="s">
        <v>2956</v>
      </c>
      <c r="E544" s="265" t="s">
        <v>2926</v>
      </c>
      <c r="F544" s="264" t="s">
        <v>125</v>
      </c>
      <c r="G544" s="263" t="s">
        <v>204</v>
      </c>
      <c r="H544" s="263" t="s">
        <v>165</v>
      </c>
      <c r="I544" s="288"/>
      <c r="J544" s="196"/>
      <c r="K544" s="196"/>
      <c r="L544" s="196"/>
      <c r="M544" s="270"/>
      <c r="N544" s="270"/>
      <c r="O544" s="33"/>
      <c r="P544" s="107"/>
      <c r="Q544" s="279"/>
      <c r="R544" s="279"/>
      <c r="S544" s="278">
        <v>45469</v>
      </c>
      <c r="T544" s="279" t="s">
        <v>2117</v>
      </c>
      <c r="U544" s="268" t="str">
        <f t="array" ref="U544">IFERROR(IF(INDEX(三跨两临近重点区段!$F:$F,MATCH(1,(MONTH(三跨两临近重点区段!$H:$H)=7)*(三跨两临近重点区段!$A:$A=D544),0))="已取消","已取消",INDEX(三跨两临近重点区段!$H:$H,MATCH(1,(MONTH(三跨两临近重点区段!$H:$H)=7)*(三跨两临近重点区段!$A:$A=D544)*(三跨两临近重点区段!$F:$F="现存区段"),0))),"")</f>
        <v/>
      </c>
      <c r="V544" s="232" t="str">
        <f t="array" ref="V544">IFERROR(IF(INDEX(三跨两临近重点区段!$F:$F,MATCH(1,(MONTH(三跨两临近重点区段!$H:$H)=7)*(三跨两临近重点区段!$A:$A=D544),0))="已取消","已取消",INDEX(三跨两临近重点区段!$I:$I,MATCH(1,(MONTH(三跨两临近重点区段!$H:$H)=7)*(三跨两临近重点区段!$A:$A=D544)*(三跨两临近重点区段!$F:$F="现存区段"),0))),"")</f>
        <v/>
      </c>
      <c r="W544" s="268" t="str">
        <f t="array" ref="W544">IFERROR(IF(INDEX(三跨两临近重点区段!$F:$F,MATCH(1,(MONTH(三跨两临近重点区段!$H:$H)=8)*(三跨两临近重点区段!$A:$A=D544),0))="已取消","已取消",INDEX(三跨两临近重点区段!$H:$H,MATCH(1,(MONTH(三跨两临近重点区段!$H:$H)=8)*(三跨两临近重点区段!$A:$A=D544)*(三跨两临近重点区段!$F:$F="现存区段"),0))),"")</f>
        <v/>
      </c>
      <c r="X544" s="232" t="str">
        <f t="array" ref="X544">IFERROR(IF(INDEX(三跨两临近重点区段!$F:$F,MATCH(1,(MONTH(三跨两临近重点区段!$H:$H)=8)*(三跨两临近重点区段!$A:$A=D544),0))="已取消","已取消",INDEX(三跨两临近重点区段!$I:$I,MATCH(1,(MONTH(三跨两临近重点区段!$H:$H)=8)*(三跨两临近重点区段!$A:$A=D544)*(三跨两临近重点区段!$F:$F="现存区段"),0))),"")</f>
        <v/>
      </c>
      <c r="Y544" s="268" t="str">
        <f t="array" ref="Y544">IFERROR(IF(INDEX(三跨两临近重点区段!$F:$F,MATCH(1,(MONTH(三跨两临近重点区段!$H:$H)=9)*(三跨两临近重点区段!$A:$A=D544),0))="已取消","已取消",INDEX(三跨两临近重点区段!$H:$H,MATCH(1,(MONTH(三跨两临近重点区段!$H:$H)=9)*(三跨两临近重点区段!$A:$A=D544)*(三跨两临近重点区段!$F:$F="现存区段"),0))),"")</f>
        <v/>
      </c>
      <c r="Z544" s="232" t="str">
        <f t="array" ref="Z544">IFERROR(IF(INDEX(三跨两临近重点区段!$F:$F,MATCH(1,(MONTH(三跨两临近重点区段!$H:$H)=9)*(三跨两临近重点区段!$A:$A=D544),0))="已取消","已取消",INDEX(三跨两临近重点区段!$I:$I,MATCH(1,(MONTH(三跨两临近重点区段!$H:$H)=9)*(三跨两临近重点区段!$A:$A=D544)*(三跨两临近重点区段!$F:$F="现存区段"),0))),"")</f>
        <v/>
      </c>
      <c r="AA544" s="268" t="str">
        <f t="array" ref="AA544">IFERROR(IF(INDEX(三跨两临近重点区段!$F:$F,MATCH(1,(MONTH(三跨两临近重点区段!$H:$H)=10)*(三跨两临近重点区段!$A:$A=D544),0))="已取消","已取消",INDEX(三跨两临近重点区段!$H:$H,MATCH(1,(MONTH(三跨两临近重点区段!$H:$H)=10)*(三跨两临近重点区段!$A:$A=D544)*(三跨两临近重点区段!$F:$F="现存区段"),0))),"")</f>
        <v/>
      </c>
      <c r="AB544" s="72" t="str">
        <f t="array" ref="AB544">IFERROR(IF(INDEX(三跨两临近重点区段!$F:$F,MATCH(1,(MONTH(三跨两临近重点区段!$H:$H)=10)*(三跨两临近重点区段!$A:$A=D544),0))="已取消","已取消",INDEX(三跨两临近重点区段!$I:$I,MATCH(1,(MONTH(三跨两临近重点区段!$H:$H)=10)*(三跨两临近重点区段!$A:$A=D544)*(三跨两临近重点区段!$F:$F="现存区段"),0))),"")</f>
        <v/>
      </c>
      <c r="AC544" s="284" t="str">
        <f t="array" ref="AC544">IFERROR(IF(INDEX(三跨两临近重点区段!$F:$F,MATCH(1,(MONTH(三跨两临近重点区段!$H:$H)=11)*(三跨两临近重点区段!$A:$A=D544),0))="已取消","已取消",INDEX(三跨两临近重点区段!$H:$H,MATCH(1,(MONTH(三跨两临近重点区段!$H:$H)=11)*(三跨两临近重点区段!$A:$A=D544)*(三跨两临近重点区段!$F:$F="现存区段"),0))),"")</f>
        <v/>
      </c>
      <c r="AD544" s="72" t="str">
        <f t="array" ref="AD544">IFERROR(IF(INDEX(三跨两临近重点区段!$F:$F,MATCH(1,(MONTH(三跨两临近重点区段!$H:$H)=11)*(三跨两临近重点区段!$A:$A=D544),0))="已取消","已取消",INDEX(三跨两临近重点区段!$I:$I,MATCH(1,(MONTH(三跨两临近重点区段!$H:$H)=11)*(三跨两临近重点区段!$A:$A=D544)*(三跨两临近重点区段!$F:$F="现存区段"),0))),"")</f>
        <v/>
      </c>
      <c r="AE544" s="284" t="str">
        <f t="array" ref="AE544">IFERROR(IF(INDEX(三跨两临近重点区段!$F:$F,MATCH(1,(MONTH(三跨两临近重点区段!$H:$H)=12)*(三跨两临近重点区段!$A:$A=D544),0))="已取消","已取消",INDEX(三跨两临近重点区段!$H:$H,MATCH(1,(MONTH(三跨两临近重点区段!$H:$H)=12)*(三跨两临近重点区段!$A:$A=D544)*(三跨两临近重点区段!$F:$F="现存区段"),0))),"")</f>
        <v/>
      </c>
      <c r="AF544" s="72" t="str">
        <f t="array" ref="AF544">IFERROR(IF(INDEX(三跨两临近重点区段!$F:$F,MATCH(1,(MONTH(三跨两临近重点区段!$H:$H)=12)*(三跨两临近重点区段!$A:$A=D544),0))="已取消","已取消",INDEX(三跨两临近重点区段!$I:$I,MATCH(1,(MONTH(三跨两临近重点区段!$H:$H)=12)*(三跨两临近重点区段!$A:$A=D544)*(三跨两临近重点区段!$F:$F="现存区段"),0))),"")</f>
        <v/>
      </c>
      <c r="AH544" t="e">
        <f t="array" ref="AH544">INDEX(三跨两临近重点区段!$G:$G,MATCH(D544,三跨两临近重点区段!$A:$A,0))</f>
        <v>#N/A</v>
      </c>
    </row>
    <row r="545" ht="14.25" spans="1:34">
      <c r="A545" s="263" t="s">
        <v>150</v>
      </c>
      <c r="B545" s="264" t="s">
        <v>2945</v>
      </c>
      <c r="C545" s="263" t="s">
        <v>2326</v>
      </c>
      <c r="D545" s="263" t="s">
        <v>2957</v>
      </c>
      <c r="E545" s="265" t="s">
        <v>2926</v>
      </c>
      <c r="F545" s="264" t="s">
        <v>125</v>
      </c>
      <c r="G545" s="263" t="s">
        <v>204</v>
      </c>
      <c r="H545" s="263" t="s">
        <v>152</v>
      </c>
      <c r="I545" s="288"/>
      <c r="J545" s="196"/>
      <c r="K545" s="196"/>
      <c r="L545" s="196"/>
      <c r="M545" s="270"/>
      <c r="N545" s="270"/>
      <c r="O545" s="33"/>
      <c r="P545" s="107"/>
      <c r="Q545" s="279"/>
      <c r="R545" s="279"/>
      <c r="S545" s="278">
        <v>45469</v>
      </c>
      <c r="T545" s="279" t="s">
        <v>2117</v>
      </c>
      <c r="U545" s="268" t="str">
        <f t="array" ref="U545">IFERROR(IF(INDEX(三跨两临近重点区段!$F:$F,MATCH(1,(MONTH(三跨两临近重点区段!$H:$H)=7)*(三跨两临近重点区段!$A:$A=D545),0))="已取消","已取消",INDEX(三跨两临近重点区段!$H:$H,MATCH(1,(MONTH(三跨两临近重点区段!$H:$H)=7)*(三跨两临近重点区段!$A:$A=D545)*(三跨两临近重点区段!$F:$F="现存区段"),0))),"")</f>
        <v/>
      </c>
      <c r="V545" s="232" t="str">
        <f t="array" ref="V545">IFERROR(IF(INDEX(三跨两临近重点区段!$F:$F,MATCH(1,(MONTH(三跨两临近重点区段!$H:$H)=7)*(三跨两临近重点区段!$A:$A=D545),0))="已取消","已取消",INDEX(三跨两临近重点区段!$I:$I,MATCH(1,(MONTH(三跨两临近重点区段!$H:$H)=7)*(三跨两临近重点区段!$A:$A=D545)*(三跨两临近重点区段!$F:$F="现存区段"),0))),"")</f>
        <v/>
      </c>
      <c r="W545" s="268" t="str">
        <f t="array" ref="W545">IFERROR(IF(INDEX(三跨两临近重点区段!$F:$F,MATCH(1,(MONTH(三跨两临近重点区段!$H:$H)=8)*(三跨两临近重点区段!$A:$A=D545),0))="已取消","已取消",INDEX(三跨两临近重点区段!$H:$H,MATCH(1,(MONTH(三跨两临近重点区段!$H:$H)=8)*(三跨两临近重点区段!$A:$A=D545)*(三跨两临近重点区段!$F:$F="现存区段"),0))),"")</f>
        <v/>
      </c>
      <c r="X545" s="232" t="str">
        <f t="array" ref="X545">IFERROR(IF(INDEX(三跨两临近重点区段!$F:$F,MATCH(1,(MONTH(三跨两临近重点区段!$H:$H)=8)*(三跨两临近重点区段!$A:$A=D545),0))="已取消","已取消",INDEX(三跨两临近重点区段!$I:$I,MATCH(1,(MONTH(三跨两临近重点区段!$H:$H)=8)*(三跨两临近重点区段!$A:$A=D545)*(三跨两临近重点区段!$F:$F="现存区段"),0))),"")</f>
        <v/>
      </c>
      <c r="Y545" s="268" t="str">
        <f t="array" ref="Y545">IFERROR(IF(INDEX(三跨两临近重点区段!$F:$F,MATCH(1,(MONTH(三跨两临近重点区段!$H:$H)=9)*(三跨两临近重点区段!$A:$A=D545),0))="已取消","已取消",INDEX(三跨两临近重点区段!$H:$H,MATCH(1,(MONTH(三跨两临近重点区段!$H:$H)=9)*(三跨两临近重点区段!$A:$A=D545)*(三跨两临近重点区段!$F:$F="现存区段"),0))),"")</f>
        <v/>
      </c>
      <c r="Z545" s="232" t="str">
        <f t="array" ref="Z545">IFERROR(IF(INDEX(三跨两临近重点区段!$F:$F,MATCH(1,(MONTH(三跨两临近重点区段!$H:$H)=9)*(三跨两临近重点区段!$A:$A=D545),0))="已取消","已取消",INDEX(三跨两临近重点区段!$I:$I,MATCH(1,(MONTH(三跨两临近重点区段!$H:$H)=9)*(三跨两临近重点区段!$A:$A=D545)*(三跨两临近重点区段!$F:$F="现存区段"),0))),"")</f>
        <v/>
      </c>
      <c r="AA545" s="268" t="str">
        <f t="array" ref="AA545">IFERROR(IF(INDEX(三跨两临近重点区段!$F:$F,MATCH(1,(MONTH(三跨两临近重点区段!$H:$H)=10)*(三跨两临近重点区段!$A:$A=D545),0))="已取消","已取消",INDEX(三跨两临近重点区段!$H:$H,MATCH(1,(MONTH(三跨两临近重点区段!$H:$H)=10)*(三跨两临近重点区段!$A:$A=D545)*(三跨两临近重点区段!$F:$F="现存区段"),0))),"")</f>
        <v/>
      </c>
      <c r="AB545" s="72" t="str">
        <f t="array" ref="AB545">IFERROR(IF(INDEX(三跨两临近重点区段!$F:$F,MATCH(1,(MONTH(三跨两临近重点区段!$H:$H)=10)*(三跨两临近重点区段!$A:$A=D545),0))="已取消","已取消",INDEX(三跨两临近重点区段!$I:$I,MATCH(1,(MONTH(三跨两临近重点区段!$H:$H)=10)*(三跨两临近重点区段!$A:$A=D545)*(三跨两临近重点区段!$F:$F="现存区段"),0))),"")</f>
        <v/>
      </c>
      <c r="AC545" s="284" t="str">
        <f t="array" ref="AC545">IFERROR(IF(INDEX(三跨两临近重点区段!$F:$F,MATCH(1,(MONTH(三跨两临近重点区段!$H:$H)=11)*(三跨两临近重点区段!$A:$A=D545),0))="已取消","已取消",INDEX(三跨两临近重点区段!$H:$H,MATCH(1,(MONTH(三跨两临近重点区段!$H:$H)=11)*(三跨两临近重点区段!$A:$A=D545)*(三跨两临近重点区段!$F:$F="现存区段"),0))),"")</f>
        <v/>
      </c>
      <c r="AD545" s="72" t="str">
        <f t="array" ref="AD545">IFERROR(IF(INDEX(三跨两临近重点区段!$F:$F,MATCH(1,(MONTH(三跨两临近重点区段!$H:$H)=11)*(三跨两临近重点区段!$A:$A=D545),0))="已取消","已取消",INDEX(三跨两临近重点区段!$I:$I,MATCH(1,(MONTH(三跨两临近重点区段!$H:$H)=11)*(三跨两临近重点区段!$A:$A=D545)*(三跨两临近重点区段!$F:$F="现存区段"),0))),"")</f>
        <v/>
      </c>
      <c r="AE545" s="284" t="str">
        <f t="array" ref="AE545">IFERROR(IF(INDEX(三跨两临近重点区段!$F:$F,MATCH(1,(MONTH(三跨两临近重点区段!$H:$H)=12)*(三跨两临近重点区段!$A:$A=D545),0))="已取消","已取消",INDEX(三跨两临近重点区段!$H:$H,MATCH(1,(MONTH(三跨两临近重点区段!$H:$H)=12)*(三跨两临近重点区段!$A:$A=D545)*(三跨两临近重点区段!$F:$F="现存区段"),0))),"")</f>
        <v/>
      </c>
      <c r="AF545" s="72" t="str">
        <f t="array" ref="AF545">IFERROR(IF(INDEX(三跨两临近重点区段!$F:$F,MATCH(1,(MONTH(三跨两临近重点区段!$H:$H)=12)*(三跨两临近重点区段!$A:$A=D545),0))="已取消","已取消",INDEX(三跨两临近重点区段!$I:$I,MATCH(1,(MONTH(三跨两临近重点区段!$H:$H)=12)*(三跨两临近重点区段!$A:$A=D545)*(三跨两临近重点区段!$F:$F="现存区段"),0))),"")</f>
        <v/>
      </c>
      <c r="AH545" t="e">
        <f t="array" ref="AH545">INDEX(三跨两临近重点区段!$G:$G,MATCH(D545,三跨两临近重点区段!$A:$A,0))</f>
        <v>#N/A</v>
      </c>
    </row>
    <row r="546" ht="14.25" spans="1:34">
      <c r="A546" s="263" t="s">
        <v>150</v>
      </c>
      <c r="B546" s="264" t="s">
        <v>2958</v>
      </c>
      <c r="C546" s="263" t="s">
        <v>2543</v>
      </c>
      <c r="D546" s="263" t="s">
        <v>2959</v>
      </c>
      <c r="E546" s="265" t="s">
        <v>2926</v>
      </c>
      <c r="F546" s="264" t="s">
        <v>125</v>
      </c>
      <c r="G546" s="263" t="s">
        <v>204</v>
      </c>
      <c r="H546" s="263" t="s">
        <v>204</v>
      </c>
      <c r="I546" s="288"/>
      <c r="J546" s="196"/>
      <c r="K546" s="196"/>
      <c r="L546" s="196"/>
      <c r="M546" s="270"/>
      <c r="N546" s="270"/>
      <c r="O546" s="33"/>
      <c r="P546" s="107"/>
      <c r="Q546" s="279"/>
      <c r="R546" s="279"/>
      <c r="S546" s="278">
        <v>45469</v>
      </c>
      <c r="T546" s="279" t="s">
        <v>2117</v>
      </c>
      <c r="U546" s="268" t="str">
        <f t="array" ref="U546">IFERROR(IF(INDEX(三跨两临近重点区段!$F:$F,MATCH(1,(MONTH(三跨两临近重点区段!$H:$H)=7)*(三跨两临近重点区段!$A:$A=D546),0))="已取消","已取消",INDEX(三跨两临近重点区段!$H:$H,MATCH(1,(MONTH(三跨两临近重点区段!$H:$H)=7)*(三跨两临近重点区段!$A:$A=D546)*(三跨两临近重点区段!$F:$F="现存区段"),0))),"")</f>
        <v/>
      </c>
      <c r="V546" s="232" t="str">
        <f t="array" ref="V546">IFERROR(IF(INDEX(三跨两临近重点区段!$F:$F,MATCH(1,(MONTH(三跨两临近重点区段!$H:$H)=7)*(三跨两临近重点区段!$A:$A=D546),0))="已取消","已取消",INDEX(三跨两临近重点区段!$I:$I,MATCH(1,(MONTH(三跨两临近重点区段!$H:$H)=7)*(三跨两临近重点区段!$A:$A=D546)*(三跨两临近重点区段!$F:$F="现存区段"),0))),"")</f>
        <v/>
      </c>
      <c r="W546" s="268" t="str">
        <f t="array" ref="W546">IFERROR(IF(INDEX(三跨两临近重点区段!$F:$F,MATCH(1,(MONTH(三跨两临近重点区段!$H:$H)=8)*(三跨两临近重点区段!$A:$A=D546),0))="已取消","已取消",INDEX(三跨两临近重点区段!$H:$H,MATCH(1,(MONTH(三跨两临近重点区段!$H:$H)=8)*(三跨两临近重点区段!$A:$A=D546)*(三跨两临近重点区段!$F:$F="现存区段"),0))),"")</f>
        <v/>
      </c>
      <c r="X546" s="232" t="str">
        <f t="array" ref="X546">IFERROR(IF(INDEX(三跨两临近重点区段!$F:$F,MATCH(1,(MONTH(三跨两临近重点区段!$H:$H)=8)*(三跨两临近重点区段!$A:$A=D546),0))="已取消","已取消",INDEX(三跨两临近重点区段!$I:$I,MATCH(1,(MONTH(三跨两临近重点区段!$H:$H)=8)*(三跨两临近重点区段!$A:$A=D546)*(三跨两临近重点区段!$F:$F="现存区段"),0))),"")</f>
        <v/>
      </c>
      <c r="Y546" s="268" t="str">
        <f t="array" ref="Y546">IFERROR(IF(INDEX(三跨两临近重点区段!$F:$F,MATCH(1,(MONTH(三跨两临近重点区段!$H:$H)=9)*(三跨两临近重点区段!$A:$A=D546),0))="已取消","已取消",INDEX(三跨两临近重点区段!$H:$H,MATCH(1,(MONTH(三跨两临近重点区段!$H:$H)=9)*(三跨两临近重点区段!$A:$A=D546)*(三跨两临近重点区段!$F:$F="现存区段"),0))),"")</f>
        <v/>
      </c>
      <c r="Z546" s="232" t="str">
        <f t="array" ref="Z546">IFERROR(IF(INDEX(三跨两临近重点区段!$F:$F,MATCH(1,(MONTH(三跨两临近重点区段!$H:$H)=9)*(三跨两临近重点区段!$A:$A=D546),0))="已取消","已取消",INDEX(三跨两临近重点区段!$I:$I,MATCH(1,(MONTH(三跨两临近重点区段!$H:$H)=9)*(三跨两临近重点区段!$A:$A=D546)*(三跨两临近重点区段!$F:$F="现存区段"),0))),"")</f>
        <v/>
      </c>
      <c r="AA546" s="268" t="str">
        <f t="array" ref="AA546">IFERROR(IF(INDEX(三跨两临近重点区段!$F:$F,MATCH(1,(MONTH(三跨两临近重点区段!$H:$H)=10)*(三跨两临近重点区段!$A:$A=D546),0))="已取消","已取消",INDEX(三跨两临近重点区段!$H:$H,MATCH(1,(MONTH(三跨两临近重点区段!$H:$H)=10)*(三跨两临近重点区段!$A:$A=D546)*(三跨两临近重点区段!$F:$F="现存区段"),0))),"")</f>
        <v/>
      </c>
      <c r="AB546" s="72" t="str">
        <f t="array" ref="AB546">IFERROR(IF(INDEX(三跨两临近重点区段!$F:$F,MATCH(1,(MONTH(三跨两临近重点区段!$H:$H)=10)*(三跨两临近重点区段!$A:$A=D546),0))="已取消","已取消",INDEX(三跨两临近重点区段!$I:$I,MATCH(1,(MONTH(三跨两临近重点区段!$H:$H)=10)*(三跨两临近重点区段!$A:$A=D546)*(三跨两临近重点区段!$F:$F="现存区段"),0))),"")</f>
        <v/>
      </c>
      <c r="AC546" s="284" t="str">
        <f t="array" ref="AC546">IFERROR(IF(INDEX(三跨两临近重点区段!$F:$F,MATCH(1,(MONTH(三跨两临近重点区段!$H:$H)=11)*(三跨两临近重点区段!$A:$A=D546),0))="已取消","已取消",INDEX(三跨两临近重点区段!$H:$H,MATCH(1,(MONTH(三跨两临近重点区段!$H:$H)=11)*(三跨两临近重点区段!$A:$A=D546)*(三跨两临近重点区段!$F:$F="现存区段"),0))),"")</f>
        <v/>
      </c>
      <c r="AD546" s="72" t="str">
        <f t="array" ref="AD546">IFERROR(IF(INDEX(三跨两临近重点区段!$F:$F,MATCH(1,(MONTH(三跨两临近重点区段!$H:$H)=11)*(三跨两临近重点区段!$A:$A=D546),0))="已取消","已取消",INDEX(三跨两临近重点区段!$I:$I,MATCH(1,(MONTH(三跨两临近重点区段!$H:$H)=11)*(三跨两临近重点区段!$A:$A=D546)*(三跨两临近重点区段!$F:$F="现存区段"),0))),"")</f>
        <v/>
      </c>
      <c r="AE546" s="284" t="str">
        <f t="array" ref="AE546">IFERROR(IF(INDEX(三跨两临近重点区段!$F:$F,MATCH(1,(MONTH(三跨两临近重点区段!$H:$H)=12)*(三跨两临近重点区段!$A:$A=D546),0))="已取消","已取消",INDEX(三跨两临近重点区段!$H:$H,MATCH(1,(MONTH(三跨两临近重点区段!$H:$H)=12)*(三跨两临近重点区段!$A:$A=D546)*(三跨两临近重点区段!$F:$F="现存区段"),0))),"")</f>
        <v/>
      </c>
      <c r="AF546" s="72" t="str">
        <f t="array" ref="AF546">IFERROR(IF(INDEX(三跨两临近重点区段!$F:$F,MATCH(1,(MONTH(三跨两临近重点区段!$H:$H)=12)*(三跨两临近重点区段!$A:$A=D546),0))="已取消","已取消",INDEX(三跨两临近重点区段!$I:$I,MATCH(1,(MONTH(三跨两临近重点区段!$H:$H)=12)*(三跨两临近重点区段!$A:$A=D546)*(三跨两临近重点区段!$F:$F="现存区段"),0))),"")</f>
        <v/>
      </c>
      <c r="AH546" t="e">
        <f t="array" ref="AH546">INDEX(三跨两临近重点区段!$G:$G,MATCH(D546,三跨两临近重点区段!$A:$A,0))</f>
        <v>#N/A</v>
      </c>
    </row>
    <row r="547" ht="14.25" spans="1:34">
      <c r="A547" s="263" t="s">
        <v>150</v>
      </c>
      <c r="B547" s="264" t="s">
        <v>2960</v>
      </c>
      <c r="C547" s="263" t="s">
        <v>2152</v>
      </c>
      <c r="D547" s="263" t="s">
        <v>2961</v>
      </c>
      <c r="E547" s="265" t="s">
        <v>2926</v>
      </c>
      <c r="F547" s="264" t="s">
        <v>125</v>
      </c>
      <c r="G547" s="263" t="s">
        <v>204</v>
      </c>
      <c r="H547" s="263" t="s">
        <v>152</v>
      </c>
      <c r="I547" s="288"/>
      <c r="J547" s="196"/>
      <c r="K547" s="196"/>
      <c r="L547" s="196"/>
      <c r="M547" s="270"/>
      <c r="N547" s="270"/>
      <c r="O547" s="33"/>
      <c r="P547" s="107"/>
      <c r="Q547" s="279"/>
      <c r="R547" s="279"/>
      <c r="S547" s="278">
        <v>45469</v>
      </c>
      <c r="T547" s="279" t="s">
        <v>2117</v>
      </c>
      <c r="U547" s="268" t="str">
        <f t="array" ref="U547">IFERROR(IF(INDEX(三跨两临近重点区段!$F:$F,MATCH(1,(MONTH(三跨两临近重点区段!$H:$H)=7)*(三跨两临近重点区段!$A:$A=D547),0))="已取消","已取消",INDEX(三跨两临近重点区段!$H:$H,MATCH(1,(MONTH(三跨两临近重点区段!$H:$H)=7)*(三跨两临近重点区段!$A:$A=D547)*(三跨两临近重点区段!$F:$F="现存区段"),0))),"")</f>
        <v/>
      </c>
      <c r="V547" s="232" t="str">
        <f t="array" ref="V547">IFERROR(IF(INDEX(三跨两临近重点区段!$F:$F,MATCH(1,(MONTH(三跨两临近重点区段!$H:$H)=7)*(三跨两临近重点区段!$A:$A=D547),0))="已取消","已取消",INDEX(三跨两临近重点区段!$I:$I,MATCH(1,(MONTH(三跨两临近重点区段!$H:$H)=7)*(三跨两临近重点区段!$A:$A=D547)*(三跨两临近重点区段!$F:$F="现存区段"),0))),"")</f>
        <v/>
      </c>
      <c r="W547" s="268" t="str">
        <f t="array" ref="W547">IFERROR(IF(INDEX(三跨两临近重点区段!$F:$F,MATCH(1,(MONTH(三跨两临近重点区段!$H:$H)=8)*(三跨两临近重点区段!$A:$A=D547),0))="已取消","已取消",INDEX(三跨两临近重点区段!$H:$H,MATCH(1,(MONTH(三跨两临近重点区段!$H:$H)=8)*(三跨两临近重点区段!$A:$A=D547)*(三跨两临近重点区段!$F:$F="现存区段"),0))),"")</f>
        <v/>
      </c>
      <c r="X547" s="232" t="str">
        <f t="array" ref="X547">IFERROR(IF(INDEX(三跨两临近重点区段!$F:$F,MATCH(1,(MONTH(三跨两临近重点区段!$H:$H)=8)*(三跨两临近重点区段!$A:$A=D547),0))="已取消","已取消",INDEX(三跨两临近重点区段!$I:$I,MATCH(1,(MONTH(三跨两临近重点区段!$H:$H)=8)*(三跨两临近重点区段!$A:$A=D547)*(三跨两临近重点区段!$F:$F="现存区段"),0))),"")</f>
        <v/>
      </c>
      <c r="Y547" s="268" t="str">
        <f t="array" ref="Y547">IFERROR(IF(INDEX(三跨两临近重点区段!$F:$F,MATCH(1,(MONTH(三跨两临近重点区段!$H:$H)=9)*(三跨两临近重点区段!$A:$A=D547),0))="已取消","已取消",INDEX(三跨两临近重点区段!$H:$H,MATCH(1,(MONTH(三跨两临近重点区段!$H:$H)=9)*(三跨两临近重点区段!$A:$A=D547)*(三跨两临近重点区段!$F:$F="现存区段"),0))),"")</f>
        <v/>
      </c>
      <c r="Z547" s="232" t="str">
        <f t="array" ref="Z547">IFERROR(IF(INDEX(三跨两临近重点区段!$F:$F,MATCH(1,(MONTH(三跨两临近重点区段!$H:$H)=9)*(三跨两临近重点区段!$A:$A=D547),0))="已取消","已取消",INDEX(三跨两临近重点区段!$I:$I,MATCH(1,(MONTH(三跨两临近重点区段!$H:$H)=9)*(三跨两临近重点区段!$A:$A=D547)*(三跨两临近重点区段!$F:$F="现存区段"),0))),"")</f>
        <v/>
      </c>
      <c r="AA547" s="268" t="str">
        <f t="array" ref="AA547">IFERROR(IF(INDEX(三跨两临近重点区段!$F:$F,MATCH(1,(MONTH(三跨两临近重点区段!$H:$H)=10)*(三跨两临近重点区段!$A:$A=D547),0))="已取消","已取消",INDEX(三跨两临近重点区段!$H:$H,MATCH(1,(MONTH(三跨两临近重点区段!$H:$H)=10)*(三跨两临近重点区段!$A:$A=D547)*(三跨两临近重点区段!$F:$F="现存区段"),0))),"")</f>
        <v/>
      </c>
      <c r="AB547" s="72" t="str">
        <f t="array" ref="AB547">IFERROR(IF(INDEX(三跨两临近重点区段!$F:$F,MATCH(1,(MONTH(三跨两临近重点区段!$H:$H)=10)*(三跨两临近重点区段!$A:$A=D547),0))="已取消","已取消",INDEX(三跨两临近重点区段!$I:$I,MATCH(1,(MONTH(三跨两临近重点区段!$H:$H)=10)*(三跨两临近重点区段!$A:$A=D547)*(三跨两临近重点区段!$F:$F="现存区段"),0))),"")</f>
        <v/>
      </c>
      <c r="AC547" s="284" t="str">
        <f t="array" ref="AC547">IFERROR(IF(INDEX(三跨两临近重点区段!$F:$F,MATCH(1,(MONTH(三跨两临近重点区段!$H:$H)=11)*(三跨两临近重点区段!$A:$A=D547),0))="已取消","已取消",INDEX(三跨两临近重点区段!$H:$H,MATCH(1,(MONTH(三跨两临近重点区段!$H:$H)=11)*(三跨两临近重点区段!$A:$A=D547)*(三跨两临近重点区段!$F:$F="现存区段"),0))),"")</f>
        <v/>
      </c>
      <c r="AD547" s="72" t="str">
        <f t="array" ref="AD547">IFERROR(IF(INDEX(三跨两临近重点区段!$F:$F,MATCH(1,(MONTH(三跨两临近重点区段!$H:$H)=11)*(三跨两临近重点区段!$A:$A=D547),0))="已取消","已取消",INDEX(三跨两临近重点区段!$I:$I,MATCH(1,(MONTH(三跨两临近重点区段!$H:$H)=11)*(三跨两临近重点区段!$A:$A=D547)*(三跨两临近重点区段!$F:$F="现存区段"),0))),"")</f>
        <v/>
      </c>
      <c r="AE547" s="284" t="str">
        <f t="array" ref="AE547">IFERROR(IF(INDEX(三跨两临近重点区段!$F:$F,MATCH(1,(MONTH(三跨两临近重点区段!$H:$H)=12)*(三跨两临近重点区段!$A:$A=D547),0))="已取消","已取消",INDEX(三跨两临近重点区段!$H:$H,MATCH(1,(MONTH(三跨两临近重点区段!$H:$H)=12)*(三跨两临近重点区段!$A:$A=D547)*(三跨两临近重点区段!$F:$F="现存区段"),0))),"")</f>
        <v/>
      </c>
      <c r="AF547" s="72" t="str">
        <f t="array" ref="AF547">IFERROR(IF(INDEX(三跨两临近重点区段!$F:$F,MATCH(1,(MONTH(三跨两临近重点区段!$H:$H)=12)*(三跨两临近重点区段!$A:$A=D547),0))="已取消","已取消",INDEX(三跨两临近重点区段!$I:$I,MATCH(1,(MONTH(三跨两临近重点区段!$H:$H)=12)*(三跨两临近重点区段!$A:$A=D547)*(三跨两临近重点区段!$F:$F="现存区段"),0))),"")</f>
        <v/>
      </c>
      <c r="AH547" t="e">
        <f t="array" ref="AH547">INDEX(三跨两临近重点区段!$G:$G,MATCH(D547,三跨两临近重点区段!$A:$A,0))</f>
        <v>#N/A</v>
      </c>
    </row>
    <row r="548" ht="14.25" spans="1:34">
      <c r="A548" s="263" t="s">
        <v>150</v>
      </c>
      <c r="B548" s="264" t="s">
        <v>2962</v>
      </c>
      <c r="C548" s="263" t="s">
        <v>2187</v>
      </c>
      <c r="D548" s="263" t="s">
        <v>2963</v>
      </c>
      <c r="E548" s="265" t="s">
        <v>2926</v>
      </c>
      <c r="F548" s="264" t="s">
        <v>125</v>
      </c>
      <c r="G548" s="263" t="s">
        <v>204</v>
      </c>
      <c r="H548" s="263" t="s">
        <v>220</v>
      </c>
      <c r="I548" s="288"/>
      <c r="J548" s="196"/>
      <c r="K548" s="196"/>
      <c r="L548" s="196"/>
      <c r="M548" s="270"/>
      <c r="N548" s="270"/>
      <c r="O548" s="33"/>
      <c r="P548" s="107"/>
      <c r="Q548" s="279"/>
      <c r="R548" s="279"/>
      <c r="S548" s="278">
        <v>45469</v>
      </c>
      <c r="T548" s="279" t="s">
        <v>2117</v>
      </c>
      <c r="U548" s="268" t="str">
        <f t="array" ref="U548">IFERROR(IF(INDEX(三跨两临近重点区段!$F:$F,MATCH(1,(MONTH(三跨两临近重点区段!$H:$H)=7)*(三跨两临近重点区段!$A:$A=D548),0))="已取消","已取消",INDEX(三跨两临近重点区段!$H:$H,MATCH(1,(MONTH(三跨两临近重点区段!$H:$H)=7)*(三跨两临近重点区段!$A:$A=D548)*(三跨两临近重点区段!$F:$F="现存区段"),0))),"")</f>
        <v/>
      </c>
      <c r="V548" s="232" t="str">
        <f t="array" ref="V548">IFERROR(IF(INDEX(三跨两临近重点区段!$F:$F,MATCH(1,(MONTH(三跨两临近重点区段!$H:$H)=7)*(三跨两临近重点区段!$A:$A=D548),0))="已取消","已取消",INDEX(三跨两临近重点区段!$I:$I,MATCH(1,(MONTH(三跨两临近重点区段!$H:$H)=7)*(三跨两临近重点区段!$A:$A=D548)*(三跨两临近重点区段!$F:$F="现存区段"),0))),"")</f>
        <v/>
      </c>
      <c r="W548" s="268" t="str">
        <f t="array" ref="W548">IFERROR(IF(INDEX(三跨两临近重点区段!$F:$F,MATCH(1,(MONTH(三跨两临近重点区段!$H:$H)=8)*(三跨两临近重点区段!$A:$A=D548),0))="已取消","已取消",INDEX(三跨两临近重点区段!$H:$H,MATCH(1,(MONTH(三跨两临近重点区段!$H:$H)=8)*(三跨两临近重点区段!$A:$A=D548)*(三跨两临近重点区段!$F:$F="现存区段"),0))),"")</f>
        <v/>
      </c>
      <c r="X548" s="232" t="str">
        <f t="array" ref="X548">IFERROR(IF(INDEX(三跨两临近重点区段!$F:$F,MATCH(1,(MONTH(三跨两临近重点区段!$H:$H)=8)*(三跨两临近重点区段!$A:$A=D548),0))="已取消","已取消",INDEX(三跨两临近重点区段!$I:$I,MATCH(1,(MONTH(三跨两临近重点区段!$H:$H)=8)*(三跨两临近重点区段!$A:$A=D548)*(三跨两临近重点区段!$F:$F="现存区段"),0))),"")</f>
        <v/>
      </c>
      <c r="Y548" s="268" t="str">
        <f t="array" ref="Y548">IFERROR(IF(INDEX(三跨两临近重点区段!$F:$F,MATCH(1,(MONTH(三跨两临近重点区段!$H:$H)=9)*(三跨两临近重点区段!$A:$A=D548),0))="已取消","已取消",INDEX(三跨两临近重点区段!$H:$H,MATCH(1,(MONTH(三跨两临近重点区段!$H:$H)=9)*(三跨两临近重点区段!$A:$A=D548)*(三跨两临近重点区段!$F:$F="现存区段"),0))),"")</f>
        <v/>
      </c>
      <c r="Z548" s="232" t="str">
        <f t="array" ref="Z548">IFERROR(IF(INDEX(三跨两临近重点区段!$F:$F,MATCH(1,(MONTH(三跨两临近重点区段!$H:$H)=9)*(三跨两临近重点区段!$A:$A=D548),0))="已取消","已取消",INDEX(三跨两临近重点区段!$I:$I,MATCH(1,(MONTH(三跨两临近重点区段!$H:$H)=9)*(三跨两临近重点区段!$A:$A=D548)*(三跨两临近重点区段!$F:$F="现存区段"),0))),"")</f>
        <v/>
      </c>
      <c r="AA548" s="268" t="str">
        <f t="array" ref="AA548">IFERROR(IF(INDEX(三跨两临近重点区段!$F:$F,MATCH(1,(MONTH(三跨两临近重点区段!$H:$H)=10)*(三跨两临近重点区段!$A:$A=D548),0))="已取消","已取消",INDEX(三跨两临近重点区段!$H:$H,MATCH(1,(MONTH(三跨两临近重点区段!$H:$H)=10)*(三跨两临近重点区段!$A:$A=D548)*(三跨两临近重点区段!$F:$F="现存区段"),0))),"")</f>
        <v/>
      </c>
      <c r="AB548" s="72" t="str">
        <f t="array" ref="AB548">IFERROR(IF(INDEX(三跨两临近重点区段!$F:$F,MATCH(1,(MONTH(三跨两临近重点区段!$H:$H)=10)*(三跨两临近重点区段!$A:$A=D548),0))="已取消","已取消",INDEX(三跨两临近重点区段!$I:$I,MATCH(1,(MONTH(三跨两临近重点区段!$H:$H)=10)*(三跨两临近重点区段!$A:$A=D548)*(三跨两临近重点区段!$F:$F="现存区段"),0))),"")</f>
        <v/>
      </c>
      <c r="AC548" s="284" t="str">
        <f t="array" ref="AC548">IFERROR(IF(INDEX(三跨两临近重点区段!$F:$F,MATCH(1,(MONTH(三跨两临近重点区段!$H:$H)=11)*(三跨两临近重点区段!$A:$A=D548),0))="已取消","已取消",INDEX(三跨两临近重点区段!$H:$H,MATCH(1,(MONTH(三跨两临近重点区段!$H:$H)=11)*(三跨两临近重点区段!$A:$A=D548)*(三跨两临近重点区段!$F:$F="现存区段"),0))),"")</f>
        <v/>
      </c>
      <c r="AD548" s="72" t="str">
        <f t="array" ref="AD548">IFERROR(IF(INDEX(三跨两临近重点区段!$F:$F,MATCH(1,(MONTH(三跨两临近重点区段!$H:$H)=11)*(三跨两临近重点区段!$A:$A=D548),0))="已取消","已取消",INDEX(三跨两临近重点区段!$I:$I,MATCH(1,(MONTH(三跨两临近重点区段!$H:$H)=11)*(三跨两临近重点区段!$A:$A=D548)*(三跨两临近重点区段!$F:$F="现存区段"),0))),"")</f>
        <v/>
      </c>
      <c r="AE548" s="284" t="str">
        <f t="array" ref="AE548">IFERROR(IF(INDEX(三跨两临近重点区段!$F:$F,MATCH(1,(MONTH(三跨两临近重点区段!$H:$H)=12)*(三跨两临近重点区段!$A:$A=D548),0))="已取消","已取消",INDEX(三跨两临近重点区段!$H:$H,MATCH(1,(MONTH(三跨两临近重点区段!$H:$H)=12)*(三跨两临近重点区段!$A:$A=D548)*(三跨两临近重点区段!$F:$F="现存区段"),0))),"")</f>
        <v/>
      </c>
      <c r="AF548" s="72" t="str">
        <f t="array" ref="AF548">IFERROR(IF(INDEX(三跨两临近重点区段!$F:$F,MATCH(1,(MONTH(三跨两临近重点区段!$H:$H)=12)*(三跨两临近重点区段!$A:$A=D548),0))="已取消","已取消",INDEX(三跨两临近重点区段!$I:$I,MATCH(1,(MONTH(三跨两临近重点区段!$H:$H)=12)*(三跨两临近重点区段!$A:$A=D548)*(三跨两临近重点区段!$F:$F="现存区段"),0))),"")</f>
        <v/>
      </c>
      <c r="AH548" t="e">
        <f t="array" ref="AH548">INDEX(三跨两临近重点区段!$G:$G,MATCH(D548,三跨两临近重点区段!$A:$A,0))</f>
        <v>#N/A</v>
      </c>
    </row>
    <row r="549" ht="14.25" spans="1:34">
      <c r="A549" s="263" t="s">
        <v>150</v>
      </c>
      <c r="B549" s="264" t="s">
        <v>2962</v>
      </c>
      <c r="C549" s="263" t="s">
        <v>2123</v>
      </c>
      <c r="D549" s="263" t="s">
        <v>2964</v>
      </c>
      <c r="E549" s="265" t="s">
        <v>2926</v>
      </c>
      <c r="F549" s="264" t="s">
        <v>125</v>
      </c>
      <c r="G549" s="263" t="s">
        <v>204</v>
      </c>
      <c r="H549" s="263" t="s">
        <v>220</v>
      </c>
      <c r="I549" s="288"/>
      <c r="J549" s="196"/>
      <c r="K549" s="196"/>
      <c r="L549" s="196"/>
      <c r="M549" s="270"/>
      <c r="N549" s="270"/>
      <c r="O549" s="33"/>
      <c r="P549" s="107"/>
      <c r="Q549" s="279"/>
      <c r="R549" s="279"/>
      <c r="S549" s="278">
        <v>45469</v>
      </c>
      <c r="T549" s="279" t="s">
        <v>2117</v>
      </c>
      <c r="U549" s="268" t="str">
        <f t="array" ref="U549">IFERROR(IF(INDEX(三跨两临近重点区段!$F:$F,MATCH(1,(MONTH(三跨两临近重点区段!$H:$H)=7)*(三跨两临近重点区段!$A:$A=D549),0))="已取消","已取消",INDEX(三跨两临近重点区段!$H:$H,MATCH(1,(MONTH(三跨两临近重点区段!$H:$H)=7)*(三跨两临近重点区段!$A:$A=D549)*(三跨两临近重点区段!$F:$F="现存区段"),0))),"")</f>
        <v/>
      </c>
      <c r="V549" s="232" t="str">
        <f t="array" ref="V549">IFERROR(IF(INDEX(三跨两临近重点区段!$F:$F,MATCH(1,(MONTH(三跨两临近重点区段!$H:$H)=7)*(三跨两临近重点区段!$A:$A=D549),0))="已取消","已取消",INDEX(三跨两临近重点区段!$I:$I,MATCH(1,(MONTH(三跨两临近重点区段!$H:$H)=7)*(三跨两临近重点区段!$A:$A=D549)*(三跨两临近重点区段!$F:$F="现存区段"),0))),"")</f>
        <v/>
      </c>
      <c r="W549" s="268" t="str">
        <f t="array" ref="W549">IFERROR(IF(INDEX(三跨两临近重点区段!$F:$F,MATCH(1,(MONTH(三跨两临近重点区段!$H:$H)=8)*(三跨两临近重点区段!$A:$A=D549),0))="已取消","已取消",INDEX(三跨两临近重点区段!$H:$H,MATCH(1,(MONTH(三跨两临近重点区段!$H:$H)=8)*(三跨两临近重点区段!$A:$A=D549)*(三跨两临近重点区段!$F:$F="现存区段"),0))),"")</f>
        <v/>
      </c>
      <c r="X549" s="232" t="str">
        <f t="array" ref="X549">IFERROR(IF(INDEX(三跨两临近重点区段!$F:$F,MATCH(1,(MONTH(三跨两临近重点区段!$H:$H)=8)*(三跨两临近重点区段!$A:$A=D549),0))="已取消","已取消",INDEX(三跨两临近重点区段!$I:$I,MATCH(1,(MONTH(三跨两临近重点区段!$H:$H)=8)*(三跨两临近重点区段!$A:$A=D549)*(三跨两临近重点区段!$F:$F="现存区段"),0))),"")</f>
        <v/>
      </c>
      <c r="Y549" s="268" t="str">
        <f t="array" ref="Y549">IFERROR(IF(INDEX(三跨两临近重点区段!$F:$F,MATCH(1,(MONTH(三跨两临近重点区段!$H:$H)=9)*(三跨两临近重点区段!$A:$A=D549),0))="已取消","已取消",INDEX(三跨两临近重点区段!$H:$H,MATCH(1,(MONTH(三跨两临近重点区段!$H:$H)=9)*(三跨两临近重点区段!$A:$A=D549)*(三跨两临近重点区段!$F:$F="现存区段"),0))),"")</f>
        <v/>
      </c>
      <c r="Z549" s="232" t="str">
        <f t="array" ref="Z549">IFERROR(IF(INDEX(三跨两临近重点区段!$F:$F,MATCH(1,(MONTH(三跨两临近重点区段!$H:$H)=9)*(三跨两临近重点区段!$A:$A=D549),0))="已取消","已取消",INDEX(三跨两临近重点区段!$I:$I,MATCH(1,(MONTH(三跨两临近重点区段!$H:$H)=9)*(三跨两临近重点区段!$A:$A=D549)*(三跨两临近重点区段!$F:$F="现存区段"),0))),"")</f>
        <v/>
      </c>
      <c r="AA549" s="268" t="str">
        <f t="array" ref="AA549">IFERROR(IF(INDEX(三跨两临近重点区段!$F:$F,MATCH(1,(MONTH(三跨两临近重点区段!$H:$H)=10)*(三跨两临近重点区段!$A:$A=D549),0))="已取消","已取消",INDEX(三跨两临近重点区段!$H:$H,MATCH(1,(MONTH(三跨两临近重点区段!$H:$H)=10)*(三跨两临近重点区段!$A:$A=D549)*(三跨两临近重点区段!$F:$F="现存区段"),0))),"")</f>
        <v/>
      </c>
      <c r="AB549" s="72" t="str">
        <f t="array" ref="AB549">IFERROR(IF(INDEX(三跨两临近重点区段!$F:$F,MATCH(1,(MONTH(三跨两临近重点区段!$H:$H)=10)*(三跨两临近重点区段!$A:$A=D549),0))="已取消","已取消",INDEX(三跨两临近重点区段!$I:$I,MATCH(1,(MONTH(三跨两临近重点区段!$H:$H)=10)*(三跨两临近重点区段!$A:$A=D549)*(三跨两临近重点区段!$F:$F="现存区段"),0))),"")</f>
        <v/>
      </c>
      <c r="AC549" s="284" t="str">
        <f t="array" ref="AC549">IFERROR(IF(INDEX(三跨两临近重点区段!$F:$F,MATCH(1,(MONTH(三跨两临近重点区段!$H:$H)=11)*(三跨两临近重点区段!$A:$A=D549),0))="已取消","已取消",INDEX(三跨两临近重点区段!$H:$H,MATCH(1,(MONTH(三跨两临近重点区段!$H:$H)=11)*(三跨两临近重点区段!$A:$A=D549)*(三跨两临近重点区段!$F:$F="现存区段"),0))),"")</f>
        <v/>
      </c>
      <c r="AD549" s="72" t="str">
        <f t="array" ref="AD549">IFERROR(IF(INDEX(三跨两临近重点区段!$F:$F,MATCH(1,(MONTH(三跨两临近重点区段!$H:$H)=11)*(三跨两临近重点区段!$A:$A=D549),0))="已取消","已取消",INDEX(三跨两临近重点区段!$I:$I,MATCH(1,(MONTH(三跨两临近重点区段!$H:$H)=11)*(三跨两临近重点区段!$A:$A=D549)*(三跨两临近重点区段!$F:$F="现存区段"),0))),"")</f>
        <v/>
      </c>
      <c r="AE549" s="284" t="str">
        <f t="array" ref="AE549">IFERROR(IF(INDEX(三跨两临近重点区段!$F:$F,MATCH(1,(MONTH(三跨两临近重点区段!$H:$H)=12)*(三跨两临近重点区段!$A:$A=D549),0))="已取消","已取消",INDEX(三跨两临近重点区段!$H:$H,MATCH(1,(MONTH(三跨两临近重点区段!$H:$H)=12)*(三跨两临近重点区段!$A:$A=D549)*(三跨两临近重点区段!$F:$F="现存区段"),0))),"")</f>
        <v/>
      </c>
      <c r="AF549" s="72" t="str">
        <f t="array" ref="AF549">IFERROR(IF(INDEX(三跨两临近重点区段!$F:$F,MATCH(1,(MONTH(三跨两临近重点区段!$H:$H)=12)*(三跨两临近重点区段!$A:$A=D549),0))="已取消","已取消",INDEX(三跨两临近重点区段!$I:$I,MATCH(1,(MONTH(三跨两临近重点区段!$H:$H)=12)*(三跨两临近重点区段!$A:$A=D549)*(三跨两临近重点区段!$F:$F="现存区段"),0))),"")</f>
        <v/>
      </c>
      <c r="AH549" t="e">
        <f t="array" ref="AH549">INDEX(三跨两临近重点区段!$G:$G,MATCH(D549,三跨两临近重点区段!$A:$A,0))</f>
        <v>#N/A</v>
      </c>
    </row>
    <row r="550" ht="14.25" spans="1:34">
      <c r="A550" s="263" t="s">
        <v>150</v>
      </c>
      <c r="B550" s="264" t="s">
        <v>2951</v>
      </c>
      <c r="C550" s="263" t="s">
        <v>2326</v>
      </c>
      <c r="D550" s="263" t="s">
        <v>2965</v>
      </c>
      <c r="E550" s="265" t="s">
        <v>2926</v>
      </c>
      <c r="F550" s="264" t="s">
        <v>125</v>
      </c>
      <c r="G550" s="263" t="s">
        <v>204</v>
      </c>
      <c r="H550" s="263" t="s">
        <v>220</v>
      </c>
      <c r="I550" s="288"/>
      <c r="J550" s="196"/>
      <c r="K550" s="196"/>
      <c r="L550" s="196"/>
      <c r="M550" s="270"/>
      <c r="N550" s="270"/>
      <c r="O550" s="33"/>
      <c r="P550" s="107"/>
      <c r="Q550" s="279"/>
      <c r="R550" s="279"/>
      <c r="S550" s="278">
        <v>45469</v>
      </c>
      <c r="T550" s="279" t="s">
        <v>2117</v>
      </c>
      <c r="U550" s="268" t="str">
        <f t="array" ref="U550">IFERROR(IF(INDEX(三跨两临近重点区段!$F:$F,MATCH(1,(MONTH(三跨两临近重点区段!$H:$H)=7)*(三跨两临近重点区段!$A:$A=D550),0))="已取消","已取消",INDEX(三跨两临近重点区段!$H:$H,MATCH(1,(MONTH(三跨两临近重点区段!$H:$H)=7)*(三跨两临近重点区段!$A:$A=D550)*(三跨两临近重点区段!$F:$F="现存区段"),0))),"")</f>
        <v/>
      </c>
      <c r="V550" s="232" t="str">
        <f t="array" ref="V550">IFERROR(IF(INDEX(三跨两临近重点区段!$F:$F,MATCH(1,(MONTH(三跨两临近重点区段!$H:$H)=7)*(三跨两临近重点区段!$A:$A=D550),0))="已取消","已取消",INDEX(三跨两临近重点区段!$I:$I,MATCH(1,(MONTH(三跨两临近重点区段!$H:$H)=7)*(三跨两临近重点区段!$A:$A=D550)*(三跨两临近重点区段!$F:$F="现存区段"),0))),"")</f>
        <v/>
      </c>
      <c r="W550" s="268" t="str">
        <f t="array" ref="W550">IFERROR(IF(INDEX(三跨两临近重点区段!$F:$F,MATCH(1,(MONTH(三跨两临近重点区段!$H:$H)=8)*(三跨两临近重点区段!$A:$A=D550),0))="已取消","已取消",INDEX(三跨两临近重点区段!$H:$H,MATCH(1,(MONTH(三跨两临近重点区段!$H:$H)=8)*(三跨两临近重点区段!$A:$A=D550)*(三跨两临近重点区段!$F:$F="现存区段"),0))),"")</f>
        <v/>
      </c>
      <c r="X550" s="232" t="str">
        <f t="array" ref="X550">IFERROR(IF(INDEX(三跨两临近重点区段!$F:$F,MATCH(1,(MONTH(三跨两临近重点区段!$H:$H)=8)*(三跨两临近重点区段!$A:$A=D550),0))="已取消","已取消",INDEX(三跨两临近重点区段!$I:$I,MATCH(1,(MONTH(三跨两临近重点区段!$H:$H)=8)*(三跨两临近重点区段!$A:$A=D550)*(三跨两临近重点区段!$F:$F="现存区段"),0))),"")</f>
        <v/>
      </c>
      <c r="Y550" s="268" t="str">
        <f t="array" ref="Y550">IFERROR(IF(INDEX(三跨两临近重点区段!$F:$F,MATCH(1,(MONTH(三跨两临近重点区段!$H:$H)=9)*(三跨两临近重点区段!$A:$A=D550),0))="已取消","已取消",INDEX(三跨两临近重点区段!$H:$H,MATCH(1,(MONTH(三跨两临近重点区段!$H:$H)=9)*(三跨两临近重点区段!$A:$A=D550)*(三跨两临近重点区段!$F:$F="现存区段"),0))),"")</f>
        <v/>
      </c>
      <c r="Z550" s="232" t="str">
        <f t="array" ref="Z550">IFERROR(IF(INDEX(三跨两临近重点区段!$F:$F,MATCH(1,(MONTH(三跨两临近重点区段!$H:$H)=9)*(三跨两临近重点区段!$A:$A=D550),0))="已取消","已取消",INDEX(三跨两临近重点区段!$I:$I,MATCH(1,(MONTH(三跨两临近重点区段!$H:$H)=9)*(三跨两临近重点区段!$A:$A=D550)*(三跨两临近重点区段!$F:$F="现存区段"),0))),"")</f>
        <v/>
      </c>
      <c r="AA550" s="268" t="str">
        <f t="array" ref="AA550">IFERROR(IF(INDEX(三跨两临近重点区段!$F:$F,MATCH(1,(MONTH(三跨两临近重点区段!$H:$H)=10)*(三跨两临近重点区段!$A:$A=D550),0))="已取消","已取消",INDEX(三跨两临近重点区段!$H:$H,MATCH(1,(MONTH(三跨两临近重点区段!$H:$H)=10)*(三跨两临近重点区段!$A:$A=D550)*(三跨两临近重点区段!$F:$F="现存区段"),0))),"")</f>
        <v/>
      </c>
      <c r="AB550" s="72" t="str">
        <f t="array" ref="AB550">IFERROR(IF(INDEX(三跨两临近重点区段!$F:$F,MATCH(1,(MONTH(三跨两临近重点区段!$H:$H)=10)*(三跨两临近重点区段!$A:$A=D550),0))="已取消","已取消",INDEX(三跨两临近重点区段!$I:$I,MATCH(1,(MONTH(三跨两临近重点区段!$H:$H)=10)*(三跨两临近重点区段!$A:$A=D550)*(三跨两临近重点区段!$F:$F="现存区段"),0))),"")</f>
        <v/>
      </c>
      <c r="AC550" s="284" t="str">
        <f t="array" ref="AC550">IFERROR(IF(INDEX(三跨两临近重点区段!$F:$F,MATCH(1,(MONTH(三跨两临近重点区段!$H:$H)=11)*(三跨两临近重点区段!$A:$A=D550),0))="已取消","已取消",INDEX(三跨两临近重点区段!$H:$H,MATCH(1,(MONTH(三跨两临近重点区段!$H:$H)=11)*(三跨两临近重点区段!$A:$A=D550)*(三跨两临近重点区段!$F:$F="现存区段"),0))),"")</f>
        <v/>
      </c>
      <c r="AD550" s="72" t="str">
        <f t="array" ref="AD550">IFERROR(IF(INDEX(三跨两临近重点区段!$F:$F,MATCH(1,(MONTH(三跨两临近重点区段!$H:$H)=11)*(三跨两临近重点区段!$A:$A=D550),0))="已取消","已取消",INDEX(三跨两临近重点区段!$I:$I,MATCH(1,(MONTH(三跨两临近重点区段!$H:$H)=11)*(三跨两临近重点区段!$A:$A=D550)*(三跨两临近重点区段!$F:$F="现存区段"),0))),"")</f>
        <v/>
      </c>
      <c r="AE550" s="284" t="str">
        <f t="array" ref="AE550">IFERROR(IF(INDEX(三跨两临近重点区段!$F:$F,MATCH(1,(MONTH(三跨两临近重点区段!$H:$H)=12)*(三跨两临近重点区段!$A:$A=D550),0))="已取消","已取消",INDEX(三跨两临近重点区段!$H:$H,MATCH(1,(MONTH(三跨两临近重点区段!$H:$H)=12)*(三跨两临近重点区段!$A:$A=D550)*(三跨两临近重点区段!$F:$F="现存区段"),0))),"")</f>
        <v/>
      </c>
      <c r="AF550" s="72" t="str">
        <f t="array" ref="AF550">IFERROR(IF(INDEX(三跨两临近重点区段!$F:$F,MATCH(1,(MONTH(三跨两临近重点区段!$H:$H)=12)*(三跨两临近重点区段!$A:$A=D550),0))="已取消","已取消",INDEX(三跨两临近重点区段!$I:$I,MATCH(1,(MONTH(三跨两临近重点区段!$H:$H)=12)*(三跨两临近重点区段!$A:$A=D550)*(三跨两临近重点区段!$F:$F="现存区段"),0))),"")</f>
        <v/>
      </c>
      <c r="AH550" t="e">
        <f t="array" ref="AH550">INDEX(三跨两临近重点区段!$G:$G,MATCH(D550,三跨两临近重点区段!$A:$A,0))</f>
        <v>#N/A</v>
      </c>
    </row>
    <row r="551" ht="14.25" spans="1:34">
      <c r="A551" s="263" t="s">
        <v>240</v>
      </c>
      <c r="B551" s="264" t="s">
        <v>2935</v>
      </c>
      <c r="C551" s="263" t="s">
        <v>2307</v>
      </c>
      <c r="D551" s="263" t="s">
        <v>2966</v>
      </c>
      <c r="E551" s="265" t="s">
        <v>2926</v>
      </c>
      <c r="F551" s="264" t="s">
        <v>125</v>
      </c>
      <c r="G551" s="263" t="s">
        <v>204</v>
      </c>
      <c r="H551" s="263" t="s">
        <v>242</v>
      </c>
      <c r="I551" s="288"/>
      <c r="J551" s="196"/>
      <c r="K551" s="196"/>
      <c r="L551" s="196"/>
      <c r="M551" s="270"/>
      <c r="N551" s="270"/>
      <c r="O551" s="33"/>
      <c r="P551" s="107"/>
      <c r="Q551" s="279"/>
      <c r="R551" s="279"/>
      <c r="S551" s="278">
        <v>45470</v>
      </c>
      <c r="T551" s="279" t="s">
        <v>2117</v>
      </c>
      <c r="U551" s="268" t="str">
        <f t="array" ref="U551">IFERROR(IF(INDEX(三跨两临近重点区段!$F:$F,MATCH(1,(MONTH(三跨两临近重点区段!$H:$H)=7)*(三跨两临近重点区段!$A:$A=D551),0))="已取消","已取消",INDEX(三跨两临近重点区段!$H:$H,MATCH(1,(MONTH(三跨两临近重点区段!$H:$H)=7)*(三跨两临近重点区段!$A:$A=D551)*(三跨两临近重点区段!$F:$F="现存区段"),0))),"")</f>
        <v/>
      </c>
      <c r="V551" s="232" t="str">
        <f t="array" ref="V551">IFERROR(IF(INDEX(三跨两临近重点区段!$F:$F,MATCH(1,(MONTH(三跨两临近重点区段!$H:$H)=7)*(三跨两临近重点区段!$A:$A=D551),0))="已取消","已取消",INDEX(三跨两临近重点区段!$I:$I,MATCH(1,(MONTH(三跨两临近重点区段!$H:$H)=7)*(三跨两临近重点区段!$A:$A=D551)*(三跨两临近重点区段!$F:$F="现存区段"),0))),"")</f>
        <v/>
      </c>
      <c r="W551" s="268" t="str">
        <f t="array" ref="W551">IFERROR(IF(INDEX(三跨两临近重点区段!$F:$F,MATCH(1,(MONTH(三跨两临近重点区段!$H:$H)=8)*(三跨两临近重点区段!$A:$A=D551),0))="已取消","已取消",INDEX(三跨两临近重点区段!$H:$H,MATCH(1,(MONTH(三跨两临近重点区段!$H:$H)=8)*(三跨两临近重点区段!$A:$A=D551)*(三跨两临近重点区段!$F:$F="现存区段"),0))),"")</f>
        <v/>
      </c>
      <c r="X551" s="232" t="str">
        <f t="array" ref="X551">IFERROR(IF(INDEX(三跨两临近重点区段!$F:$F,MATCH(1,(MONTH(三跨两临近重点区段!$H:$H)=8)*(三跨两临近重点区段!$A:$A=D551),0))="已取消","已取消",INDEX(三跨两临近重点区段!$I:$I,MATCH(1,(MONTH(三跨两临近重点区段!$H:$H)=8)*(三跨两临近重点区段!$A:$A=D551)*(三跨两临近重点区段!$F:$F="现存区段"),0))),"")</f>
        <v/>
      </c>
      <c r="Y551" s="268" t="str">
        <f t="array" ref="Y551">IFERROR(IF(INDEX(三跨两临近重点区段!$F:$F,MATCH(1,(MONTH(三跨两临近重点区段!$H:$H)=9)*(三跨两临近重点区段!$A:$A=D551),0))="已取消","已取消",INDEX(三跨两临近重点区段!$H:$H,MATCH(1,(MONTH(三跨两临近重点区段!$H:$H)=9)*(三跨两临近重点区段!$A:$A=D551)*(三跨两临近重点区段!$F:$F="现存区段"),0))),"")</f>
        <v/>
      </c>
      <c r="Z551" s="232" t="str">
        <f t="array" ref="Z551">IFERROR(IF(INDEX(三跨两临近重点区段!$F:$F,MATCH(1,(MONTH(三跨两临近重点区段!$H:$H)=9)*(三跨两临近重点区段!$A:$A=D551),0))="已取消","已取消",INDEX(三跨两临近重点区段!$I:$I,MATCH(1,(MONTH(三跨两临近重点区段!$H:$H)=9)*(三跨两临近重点区段!$A:$A=D551)*(三跨两临近重点区段!$F:$F="现存区段"),0))),"")</f>
        <v/>
      </c>
      <c r="AA551" s="268" t="str">
        <f t="array" ref="AA551">IFERROR(IF(INDEX(三跨两临近重点区段!$F:$F,MATCH(1,(MONTH(三跨两临近重点区段!$H:$H)=10)*(三跨两临近重点区段!$A:$A=D551),0))="已取消","已取消",INDEX(三跨两临近重点区段!$H:$H,MATCH(1,(MONTH(三跨两临近重点区段!$H:$H)=10)*(三跨两临近重点区段!$A:$A=D551)*(三跨两临近重点区段!$F:$F="现存区段"),0))),"")</f>
        <v/>
      </c>
      <c r="AB551" s="72" t="str">
        <f t="array" ref="AB551">IFERROR(IF(INDEX(三跨两临近重点区段!$F:$F,MATCH(1,(MONTH(三跨两临近重点区段!$H:$H)=10)*(三跨两临近重点区段!$A:$A=D551),0))="已取消","已取消",INDEX(三跨两临近重点区段!$I:$I,MATCH(1,(MONTH(三跨两临近重点区段!$H:$H)=10)*(三跨两临近重点区段!$A:$A=D551)*(三跨两临近重点区段!$F:$F="现存区段"),0))),"")</f>
        <v/>
      </c>
      <c r="AC551" s="284" t="str">
        <f t="array" ref="AC551">IFERROR(IF(INDEX(三跨两临近重点区段!$F:$F,MATCH(1,(MONTH(三跨两临近重点区段!$H:$H)=11)*(三跨两临近重点区段!$A:$A=D551),0))="已取消","已取消",INDEX(三跨两临近重点区段!$H:$H,MATCH(1,(MONTH(三跨两临近重点区段!$H:$H)=11)*(三跨两临近重点区段!$A:$A=D551)*(三跨两临近重点区段!$F:$F="现存区段"),0))),"")</f>
        <v/>
      </c>
      <c r="AD551" s="72" t="str">
        <f t="array" ref="AD551">IFERROR(IF(INDEX(三跨两临近重点区段!$F:$F,MATCH(1,(MONTH(三跨两临近重点区段!$H:$H)=11)*(三跨两临近重点区段!$A:$A=D551),0))="已取消","已取消",INDEX(三跨两临近重点区段!$I:$I,MATCH(1,(MONTH(三跨两临近重点区段!$H:$H)=11)*(三跨两临近重点区段!$A:$A=D551)*(三跨两临近重点区段!$F:$F="现存区段"),0))),"")</f>
        <v/>
      </c>
      <c r="AE551" s="284" t="str">
        <f t="array" ref="AE551">IFERROR(IF(INDEX(三跨两临近重点区段!$F:$F,MATCH(1,(MONTH(三跨两临近重点区段!$H:$H)=12)*(三跨两临近重点区段!$A:$A=D551),0))="已取消","已取消",INDEX(三跨两临近重点区段!$H:$H,MATCH(1,(MONTH(三跨两临近重点区段!$H:$H)=12)*(三跨两临近重点区段!$A:$A=D551)*(三跨两临近重点区段!$F:$F="现存区段"),0))),"")</f>
        <v/>
      </c>
      <c r="AF551" s="72" t="str">
        <f t="array" ref="AF551">IFERROR(IF(INDEX(三跨两临近重点区段!$F:$F,MATCH(1,(MONTH(三跨两临近重点区段!$H:$H)=12)*(三跨两临近重点区段!$A:$A=D551),0))="已取消","已取消",INDEX(三跨两临近重点区段!$I:$I,MATCH(1,(MONTH(三跨两临近重点区段!$H:$H)=12)*(三跨两临近重点区段!$A:$A=D551)*(三跨两临近重点区段!$F:$F="现存区段"),0))),"")</f>
        <v/>
      </c>
      <c r="AH551" t="e">
        <f t="array" ref="AH551">INDEX(三跨两临近重点区段!$G:$G,MATCH(D551,三跨两临近重点区段!$A:$A,0))</f>
        <v>#N/A</v>
      </c>
    </row>
    <row r="552" ht="14.25" spans="1:34">
      <c r="A552" s="263" t="s">
        <v>240</v>
      </c>
      <c r="B552" s="264" t="s">
        <v>2935</v>
      </c>
      <c r="C552" s="263" t="s">
        <v>2126</v>
      </c>
      <c r="D552" s="263" t="s">
        <v>2967</v>
      </c>
      <c r="E552" s="265" t="s">
        <v>2926</v>
      </c>
      <c r="F552" s="264" t="s">
        <v>125</v>
      </c>
      <c r="G552" s="263" t="s">
        <v>204</v>
      </c>
      <c r="H552" s="263" t="s">
        <v>242</v>
      </c>
      <c r="I552" s="288"/>
      <c r="J552" s="196"/>
      <c r="K552" s="196"/>
      <c r="L552" s="196"/>
      <c r="M552" s="270"/>
      <c r="N552" s="270"/>
      <c r="O552" s="33"/>
      <c r="P552" s="107"/>
      <c r="Q552" s="279"/>
      <c r="R552" s="279"/>
      <c r="S552" s="278">
        <v>45470</v>
      </c>
      <c r="T552" s="279" t="s">
        <v>2117</v>
      </c>
      <c r="U552" s="268" t="str">
        <f t="array" ref="U552">IFERROR(IF(INDEX(三跨两临近重点区段!$F:$F,MATCH(1,(MONTH(三跨两临近重点区段!$H:$H)=7)*(三跨两临近重点区段!$A:$A=D552),0))="已取消","已取消",INDEX(三跨两临近重点区段!$H:$H,MATCH(1,(MONTH(三跨两临近重点区段!$H:$H)=7)*(三跨两临近重点区段!$A:$A=D552)*(三跨两临近重点区段!$F:$F="现存区段"),0))),"")</f>
        <v/>
      </c>
      <c r="V552" s="232" t="str">
        <f t="array" ref="V552">IFERROR(IF(INDEX(三跨两临近重点区段!$F:$F,MATCH(1,(MONTH(三跨两临近重点区段!$H:$H)=7)*(三跨两临近重点区段!$A:$A=D552),0))="已取消","已取消",INDEX(三跨两临近重点区段!$I:$I,MATCH(1,(MONTH(三跨两临近重点区段!$H:$H)=7)*(三跨两临近重点区段!$A:$A=D552)*(三跨两临近重点区段!$F:$F="现存区段"),0))),"")</f>
        <v/>
      </c>
      <c r="W552" s="268" t="str">
        <f t="array" ref="W552">IFERROR(IF(INDEX(三跨两临近重点区段!$F:$F,MATCH(1,(MONTH(三跨两临近重点区段!$H:$H)=8)*(三跨两临近重点区段!$A:$A=D552),0))="已取消","已取消",INDEX(三跨两临近重点区段!$H:$H,MATCH(1,(MONTH(三跨两临近重点区段!$H:$H)=8)*(三跨两临近重点区段!$A:$A=D552)*(三跨两临近重点区段!$F:$F="现存区段"),0))),"")</f>
        <v/>
      </c>
      <c r="X552" s="232" t="str">
        <f t="array" ref="X552">IFERROR(IF(INDEX(三跨两临近重点区段!$F:$F,MATCH(1,(MONTH(三跨两临近重点区段!$H:$H)=8)*(三跨两临近重点区段!$A:$A=D552),0))="已取消","已取消",INDEX(三跨两临近重点区段!$I:$I,MATCH(1,(MONTH(三跨两临近重点区段!$H:$H)=8)*(三跨两临近重点区段!$A:$A=D552)*(三跨两临近重点区段!$F:$F="现存区段"),0))),"")</f>
        <v/>
      </c>
      <c r="Y552" s="268" t="str">
        <f t="array" ref="Y552">IFERROR(IF(INDEX(三跨两临近重点区段!$F:$F,MATCH(1,(MONTH(三跨两临近重点区段!$H:$H)=9)*(三跨两临近重点区段!$A:$A=D552),0))="已取消","已取消",INDEX(三跨两临近重点区段!$H:$H,MATCH(1,(MONTH(三跨两临近重点区段!$H:$H)=9)*(三跨两临近重点区段!$A:$A=D552)*(三跨两临近重点区段!$F:$F="现存区段"),0))),"")</f>
        <v/>
      </c>
      <c r="Z552" s="232" t="str">
        <f t="array" ref="Z552">IFERROR(IF(INDEX(三跨两临近重点区段!$F:$F,MATCH(1,(MONTH(三跨两临近重点区段!$H:$H)=9)*(三跨两临近重点区段!$A:$A=D552),0))="已取消","已取消",INDEX(三跨两临近重点区段!$I:$I,MATCH(1,(MONTH(三跨两临近重点区段!$H:$H)=9)*(三跨两临近重点区段!$A:$A=D552)*(三跨两临近重点区段!$F:$F="现存区段"),0))),"")</f>
        <v/>
      </c>
      <c r="AA552" s="268" t="str">
        <f t="array" ref="AA552">IFERROR(IF(INDEX(三跨两临近重点区段!$F:$F,MATCH(1,(MONTH(三跨两临近重点区段!$H:$H)=10)*(三跨两临近重点区段!$A:$A=D552),0))="已取消","已取消",INDEX(三跨两临近重点区段!$H:$H,MATCH(1,(MONTH(三跨两临近重点区段!$H:$H)=10)*(三跨两临近重点区段!$A:$A=D552)*(三跨两临近重点区段!$F:$F="现存区段"),0))),"")</f>
        <v/>
      </c>
      <c r="AB552" s="72" t="str">
        <f t="array" ref="AB552">IFERROR(IF(INDEX(三跨两临近重点区段!$F:$F,MATCH(1,(MONTH(三跨两临近重点区段!$H:$H)=10)*(三跨两临近重点区段!$A:$A=D552),0))="已取消","已取消",INDEX(三跨两临近重点区段!$I:$I,MATCH(1,(MONTH(三跨两临近重点区段!$H:$H)=10)*(三跨两临近重点区段!$A:$A=D552)*(三跨两临近重点区段!$F:$F="现存区段"),0))),"")</f>
        <v/>
      </c>
      <c r="AC552" s="284" t="str">
        <f t="array" ref="AC552">IFERROR(IF(INDEX(三跨两临近重点区段!$F:$F,MATCH(1,(MONTH(三跨两临近重点区段!$H:$H)=11)*(三跨两临近重点区段!$A:$A=D552),0))="已取消","已取消",INDEX(三跨两临近重点区段!$H:$H,MATCH(1,(MONTH(三跨两临近重点区段!$H:$H)=11)*(三跨两临近重点区段!$A:$A=D552)*(三跨两临近重点区段!$F:$F="现存区段"),0))),"")</f>
        <v/>
      </c>
      <c r="AD552" s="72" t="str">
        <f t="array" ref="AD552">IFERROR(IF(INDEX(三跨两临近重点区段!$F:$F,MATCH(1,(MONTH(三跨两临近重点区段!$H:$H)=11)*(三跨两临近重点区段!$A:$A=D552),0))="已取消","已取消",INDEX(三跨两临近重点区段!$I:$I,MATCH(1,(MONTH(三跨两临近重点区段!$H:$H)=11)*(三跨两临近重点区段!$A:$A=D552)*(三跨两临近重点区段!$F:$F="现存区段"),0))),"")</f>
        <v/>
      </c>
      <c r="AE552" s="284" t="str">
        <f t="array" ref="AE552">IFERROR(IF(INDEX(三跨两临近重点区段!$F:$F,MATCH(1,(MONTH(三跨两临近重点区段!$H:$H)=12)*(三跨两临近重点区段!$A:$A=D552),0))="已取消","已取消",INDEX(三跨两临近重点区段!$H:$H,MATCH(1,(MONTH(三跨两临近重点区段!$H:$H)=12)*(三跨两临近重点区段!$A:$A=D552)*(三跨两临近重点区段!$F:$F="现存区段"),0))),"")</f>
        <v/>
      </c>
      <c r="AF552" s="72" t="str">
        <f t="array" ref="AF552">IFERROR(IF(INDEX(三跨两临近重点区段!$F:$F,MATCH(1,(MONTH(三跨两临近重点区段!$H:$H)=12)*(三跨两临近重点区段!$A:$A=D552),0))="已取消","已取消",INDEX(三跨两临近重点区段!$I:$I,MATCH(1,(MONTH(三跨两临近重点区段!$H:$H)=12)*(三跨两临近重点区段!$A:$A=D552)*(三跨两临近重点区段!$F:$F="现存区段"),0))),"")</f>
        <v/>
      </c>
      <c r="AH552" t="e">
        <f t="array" ref="AH552">INDEX(三跨两临近重点区段!$G:$G,MATCH(D552,三跨两临近重点区段!$A:$A,0))</f>
        <v>#N/A</v>
      </c>
    </row>
    <row r="553" ht="14.25" spans="1:34">
      <c r="A553" s="263" t="s">
        <v>240</v>
      </c>
      <c r="B553" s="264" t="s">
        <v>2935</v>
      </c>
      <c r="C553" s="263" t="s">
        <v>2968</v>
      </c>
      <c r="D553" s="263" t="s">
        <v>2969</v>
      </c>
      <c r="E553" s="265" t="s">
        <v>2926</v>
      </c>
      <c r="F553" s="264" t="s">
        <v>125</v>
      </c>
      <c r="G553" s="263" t="s">
        <v>204</v>
      </c>
      <c r="H553" s="263" t="s">
        <v>242</v>
      </c>
      <c r="I553" s="288"/>
      <c r="J553" s="196"/>
      <c r="K553" s="196"/>
      <c r="L553" s="196"/>
      <c r="M553" s="270"/>
      <c r="N553" s="270"/>
      <c r="O553" s="33"/>
      <c r="P553" s="107"/>
      <c r="Q553" s="279"/>
      <c r="R553" s="279"/>
      <c r="S553" s="278">
        <v>45470</v>
      </c>
      <c r="T553" s="279" t="s">
        <v>2117</v>
      </c>
      <c r="U553" s="268" t="str">
        <f t="array" ref="U553">IFERROR(IF(INDEX(三跨两临近重点区段!$F:$F,MATCH(1,(MONTH(三跨两临近重点区段!$H:$H)=7)*(三跨两临近重点区段!$A:$A=D553),0))="已取消","已取消",INDEX(三跨两临近重点区段!$H:$H,MATCH(1,(MONTH(三跨两临近重点区段!$H:$H)=7)*(三跨两临近重点区段!$A:$A=D553)*(三跨两临近重点区段!$F:$F="现存区段"),0))),"")</f>
        <v/>
      </c>
      <c r="V553" s="232" t="str">
        <f t="array" ref="V553">IFERROR(IF(INDEX(三跨两临近重点区段!$F:$F,MATCH(1,(MONTH(三跨两临近重点区段!$H:$H)=7)*(三跨两临近重点区段!$A:$A=D553),0))="已取消","已取消",INDEX(三跨两临近重点区段!$I:$I,MATCH(1,(MONTH(三跨两临近重点区段!$H:$H)=7)*(三跨两临近重点区段!$A:$A=D553)*(三跨两临近重点区段!$F:$F="现存区段"),0))),"")</f>
        <v/>
      </c>
      <c r="W553" s="268" t="str">
        <f t="array" ref="W553">IFERROR(IF(INDEX(三跨两临近重点区段!$F:$F,MATCH(1,(MONTH(三跨两临近重点区段!$H:$H)=8)*(三跨两临近重点区段!$A:$A=D553),0))="已取消","已取消",INDEX(三跨两临近重点区段!$H:$H,MATCH(1,(MONTH(三跨两临近重点区段!$H:$H)=8)*(三跨两临近重点区段!$A:$A=D553)*(三跨两临近重点区段!$F:$F="现存区段"),0))),"")</f>
        <v/>
      </c>
      <c r="X553" s="232" t="str">
        <f t="array" ref="X553">IFERROR(IF(INDEX(三跨两临近重点区段!$F:$F,MATCH(1,(MONTH(三跨两临近重点区段!$H:$H)=8)*(三跨两临近重点区段!$A:$A=D553),0))="已取消","已取消",INDEX(三跨两临近重点区段!$I:$I,MATCH(1,(MONTH(三跨两临近重点区段!$H:$H)=8)*(三跨两临近重点区段!$A:$A=D553)*(三跨两临近重点区段!$F:$F="现存区段"),0))),"")</f>
        <v/>
      </c>
      <c r="Y553" s="268" t="str">
        <f t="array" ref="Y553">IFERROR(IF(INDEX(三跨两临近重点区段!$F:$F,MATCH(1,(MONTH(三跨两临近重点区段!$H:$H)=9)*(三跨两临近重点区段!$A:$A=D553),0))="已取消","已取消",INDEX(三跨两临近重点区段!$H:$H,MATCH(1,(MONTH(三跨两临近重点区段!$H:$H)=9)*(三跨两临近重点区段!$A:$A=D553)*(三跨两临近重点区段!$F:$F="现存区段"),0))),"")</f>
        <v/>
      </c>
      <c r="Z553" s="232" t="str">
        <f t="array" ref="Z553">IFERROR(IF(INDEX(三跨两临近重点区段!$F:$F,MATCH(1,(MONTH(三跨两临近重点区段!$H:$H)=9)*(三跨两临近重点区段!$A:$A=D553),0))="已取消","已取消",INDEX(三跨两临近重点区段!$I:$I,MATCH(1,(MONTH(三跨两临近重点区段!$H:$H)=9)*(三跨两临近重点区段!$A:$A=D553)*(三跨两临近重点区段!$F:$F="现存区段"),0))),"")</f>
        <v/>
      </c>
      <c r="AA553" s="268" t="str">
        <f t="array" ref="AA553">IFERROR(IF(INDEX(三跨两临近重点区段!$F:$F,MATCH(1,(MONTH(三跨两临近重点区段!$H:$H)=10)*(三跨两临近重点区段!$A:$A=D553),0))="已取消","已取消",INDEX(三跨两临近重点区段!$H:$H,MATCH(1,(MONTH(三跨两临近重点区段!$H:$H)=10)*(三跨两临近重点区段!$A:$A=D553)*(三跨两临近重点区段!$F:$F="现存区段"),0))),"")</f>
        <v/>
      </c>
      <c r="AB553" s="72" t="str">
        <f t="array" ref="AB553">IFERROR(IF(INDEX(三跨两临近重点区段!$F:$F,MATCH(1,(MONTH(三跨两临近重点区段!$H:$H)=10)*(三跨两临近重点区段!$A:$A=D553),0))="已取消","已取消",INDEX(三跨两临近重点区段!$I:$I,MATCH(1,(MONTH(三跨两临近重点区段!$H:$H)=10)*(三跨两临近重点区段!$A:$A=D553)*(三跨两临近重点区段!$F:$F="现存区段"),0))),"")</f>
        <v/>
      </c>
      <c r="AC553" s="284" t="str">
        <f t="array" ref="AC553">IFERROR(IF(INDEX(三跨两临近重点区段!$F:$F,MATCH(1,(MONTH(三跨两临近重点区段!$H:$H)=11)*(三跨两临近重点区段!$A:$A=D553),0))="已取消","已取消",INDEX(三跨两临近重点区段!$H:$H,MATCH(1,(MONTH(三跨两临近重点区段!$H:$H)=11)*(三跨两临近重点区段!$A:$A=D553)*(三跨两临近重点区段!$F:$F="现存区段"),0))),"")</f>
        <v/>
      </c>
      <c r="AD553" s="72" t="str">
        <f t="array" ref="AD553">IFERROR(IF(INDEX(三跨两临近重点区段!$F:$F,MATCH(1,(MONTH(三跨两临近重点区段!$H:$H)=11)*(三跨两临近重点区段!$A:$A=D553),0))="已取消","已取消",INDEX(三跨两临近重点区段!$I:$I,MATCH(1,(MONTH(三跨两临近重点区段!$H:$H)=11)*(三跨两临近重点区段!$A:$A=D553)*(三跨两临近重点区段!$F:$F="现存区段"),0))),"")</f>
        <v/>
      </c>
      <c r="AE553" s="284" t="str">
        <f t="array" ref="AE553">IFERROR(IF(INDEX(三跨两临近重点区段!$F:$F,MATCH(1,(MONTH(三跨两临近重点区段!$H:$H)=12)*(三跨两临近重点区段!$A:$A=D553),0))="已取消","已取消",INDEX(三跨两临近重点区段!$H:$H,MATCH(1,(MONTH(三跨两临近重点区段!$H:$H)=12)*(三跨两临近重点区段!$A:$A=D553)*(三跨两临近重点区段!$F:$F="现存区段"),0))),"")</f>
        <v/>
      </c>
      <c r="AF553" s="72" t="str">
        <f t="array" ref="AF553">IFERROR(IF(INDEX(三跨两临近重点区段!$F:$F,MATCH(1,(MONTH(三跨两临近重点区段!$H:$H)=12)*(三跨两临近重点区段!$A:$A=D553),0))="已取消","已取消",INDEX(三跨两临近重点区段!$I:$I,MATCH(1,(MONTH(三跨两临近重点区段!$H:$H)=12)*(三跨两临近重点区段!$A:$A=D553)*(三跨两临近重点区段!$F:$F="现存区段"),0))),"")</f>
        <v/>
      </c>
      <c r="AH553" t="e">
        <f t="array" ref="AH553">INDEX(三跨两临近重点区段!$G:$G,MATCH(D553,三跨两临近重点区段!$A:$A,0))</f>
        <v>#N/A</v>
      </c>
    </row>
    <row r="554" ht="14.25" spans="1:34">
      <c r="A554" s="263" t="s">
        <v>240</v>
      </c>
      <c r="B554" s="264" t="s">
        <v>2935</v>
      </c>
      <c r="C554" s="263" t="s">
        <v>2187</v>
      </c>
      <c r="D554" s="263" t="s">
        <v>2970</v>
      </c>
      <c r="E554" s="265" t="s">
        <v>2926</v>
      </c>
      <c r="F554" s="264" t="s">
        <v>125</v>
      </c>
      <c r="G554" s="263" t="s">
        <v>204</v>
      </c>
      <c r="H554" s="263" t="s">
        <v>242</v>
      </c>
      <c r="I554" s="288"/>
      <c r="J554" s="196"/>
      <c r="K554" s="196"/>
      <c r="L554" s="196"/>
      <c r="M554" s="270"/>
      <c r="N554" s="270"/>
      <c r="O554" s="33"/>
      <c r="P554" s="107"/>
      <c r="Q554" s="279"/>
      <c r="R554" s="279"/>
      <c r="S554" s="278">
        <v>45470</v>
      </c>
      <c r="T554" s="279" t="s">
        <v>2117</v>
      </c>
      <c r="U554" s="268" t="str">
        <f t="array" ref="U554">IFERROR(IF(INDEX(三跨两临近重点区段!$F:$F,MATCH(1,(MONTH(三跨两临近重点区段!$H:$H)=7)*(三跨两临近重点区段!$A:$A=D554),0))="已取消","已取消",INDEX(三跨两临近重点区段!$H:$H,MATCH(1,(MONTH(三跨两临近重点区段!$H:$H)=7)*(三跨两临近重点区段!$A:$A=D554)*(三跨两临近重点区段!$F:$F="现存区段"),0))),"")</f>
        <v/>
      </c>
      <c r="V554" s="232" t="str">
        <f t="array" ref="V554">IFERROR(IF(INDEX(三跨两临近重点区段!$F:$F,MATCH(1,(MONTH(三跨两临近重点区段!$H:$H)=7)*(三跨两临近重点区段!$A:$A=D554),0))="已取消","已取消",INDEX(三跨两临近重点区段!$I:$I,MATCH(1,(MONTH(三跨两临近重点区段!$H:$H)=7)*(三跨两临近重点区段!$A:$A=D554)*(三跨两临近重点区段!$F:$F="现存区段"),0))),"")</f>
        <v/>
      </c>
      <c r="W554" s="268" t="str">
        <f t="array" ref="W554">IFERROR(IF(INDEX(三跨两临近重点区段!$F:$F,MATCH(1,(MONTH(三跨两临近重点区段!$H:$H)=8)*(三跨两临近重点区段!$A:$A=D554),0))="已取消","已取消",INDEX(三跨两临近重点区段!$H:$H,MATCH(1,(MONTH(三跨两临近重点区段!$H:$H)=8)*(三跨两临近重点区段!$A:$A=D554)*(三跨两临近重点区段!$F:$F="现存区段"),0))),"")</f>
        <v/>
      </c>
      <c r="X554" s="232" t="str">
        <f t="array" ref="X554">IFERROR(IF(INDEX(三跨两临近重点区段!$F:$F,MATCH(1,(MONTH(三跨两临近重点区段!$H:$H)=8)*(三跨两临近重点区段!$A:$A=D554),0))="已取消","已取消",INDEX(三跨两临近重点区段!$I:$I,MATCH(1,(MONTH(三跨两临近重点区段!$H:$H)=8)*(三跨两临近重点区段!$A:$A=D554)*(三跨两临近重点区段!$F:$F="现存区段"),0))),"")</f>
        <v/>
      </c>
      <c r="Y554" s="268" t="str">
        <f t="array" ref="Y554">IFERROR(IF(INDEX(三跨两临近重点区段!$F:$F,MATCH(1,(MONTH(三跨两临近重点区段!$H:$H)=9)*(三跨两临近重点区段!$A:$A=D554),0))="已取消","已取消",INDEX(三跨两临近重点区段!$H:$H,MATCH(1,(MONTH(三跨两临近重点区段!$H:$H)=9)*(三跨两临近重点区段!$A:$A=D554)*(三跨两临近重点区段!$F:$F="现存区段"),0))),"")</f>
        <v/>
      </c>
      <c r="Z554" s="232" t="str">
        <f t="array" ref="Z554">IFERROR(IF(INDEX(三跨两临近重点区段!$F:$F,MATCH(1,(MONTH(三跨两临近重点区段!$H:$H)=9)*(三跨两临近重点区段!$A:$A=D554),0))="已取消","已取消",INDEX(三跨两临近重点区段!$I:$I,MATCH(1,(MONTH(三跨两临近重点区段!$H:$H)=9)*(三跨两临近重点区段!$A:$A=D554)*(三跨两临近重点区段!$F:$F="现存区段"),0))),"")</f>
        <v/>
      </c>
      <c r="AA554" s="268" t="str">
        <f t="array" ref="AA554">IFERROR(IF(INDEX(三跨两临近重点区段!$F:$F,MATCH(1,(MONTH(三跨两临近重点区段!$H:$H)=10)*(三跨两临近重点区段!$A:$A=D554),0))="已取消","已取消",INDEX(三跨两临近重点区段!$H:$H,MATCH(1,(MONTH(三跨两临近重点区段!$H:$H)=10)*(三跨两临近重点区段!$A:$A=D554)*(三跨两临近重点区段!$F:$F="现存区段"),0))),"")</f>
        <v/>
      </c>
      <c r="AB554" s="72" t="str">
        <f t="array" ref="AB554">IFERROR(IF(INDEX(三跨两临近重点区段!$F:$F,MATCH(1,(MONTH(三跨两临近重点区段!$H:$H)=10)*(三跨两临近重点区段!$A:$A=D554),0))="已取消","已取消",INDEX(三跨两临近重点区段!$I:$I,MATCH(1,(MONTH(三跨两临近重点区段!$H:$H)=10)*(三跨两临近重点区段!$A:$A=D554)*(三跨两临近重点区段!$F:$F="现存区段"),0))),"")</f>
        <v/>
      </c>
      <c r="AC554" s="284" t="str">
        <f t="array" ref="AC554">IFERROR(IF(INDEX(三跨两临近重点区段!$F:$F,MATCH(1,(MONTH(三跨两临近重点区段!$H:$H)=11)*(三跨两临近重点区段!$A:$A=D554),0))="已取消","已取消",INDEX(三跨两临近重点区段!$H:$H,MATCH(1,(MONTH(三跨两临近重点区段!$H:$H)=11)*(三跨两临近重点区段!$A:$A=D554)*(三跨两临近重点区段!$F:$F="现存区段"),0))),"")</f>
        <v/>
      </c>
      <c r="AD554" s="72" t="str">
        <f t="array" ref="AD554">IFERROR(IF(INDEX(三跨两临近重点区段!$F:$F,MATCH(1,(MONTH(三跨两临近重点区段!$H:$H)=11)*(三跨两临近重点区段!$A:$A=D554),0))="已取消","已取消",INDEX(三跨两临近重点区段!$I:$I,MATCH(1,(MONTH(三跨两临近重点区段!$H:$H)=11)*(三跨两临近重点区段!$A:$A=D554)*(三跨两临近重点区段!$F:$F="现存区段"),0))),"")</f>
        <v/>
      </c>
      <c r="AE554" s="284" t="str">
        <f t="array" ref="AE554">IFERROR(IF(INDEX(三跨两临近重点区段!$F:$F,MATCH(1,(MONTH(三跨两临近重点区段!$H:$H)=12)*(三跨两临近重点区段!$A:$A=D554),0))="已取消","已取消",INDEX(三跨两临近重点区段!$H:$H,MATCH(1,(MONTH(三跨两临近重点区段!$H:$H)=12)*(三跨两临近重点区段!$A:$A=D554)*(三跨两临近重点区段!$F:$F="现存区段"),0))),"")</f>
        <v/>
      </c>
      <c r="AF554" s="72" t="str">
        <f t="array" ref="AF554">IFERROR(IF(INDEX(三跨两临近重点区段!$F:$F,MATCH(1,(MONTH(三跨两临近重点区段!$H:$H)=12)*(三跨两临近重点区段!$A:$A=D554),0))="已取消","已取消",INDEX(三跨两临近重点区段!$I:$I,MATCH(1,(MONTH(三跨两临近重点区段!$H:$H)=12)*(三跨两临近重点区段!$A:$A=D554)*(三跨两临近重点区段!$F:$F="现存区段"),0))),"")</f>
        <v/>
      </c>
      <c r="AH554" t="e">
        <f t="array" ref="AH554">INDEX(三跨两临近重点区段!$G:$G,MATCH(D554,三跨两临近重点区段!$A:$A,0))</f>
        <v>#N/A</v>
      </c>
    </row>
    <row r="555" ht="14.25" spans="1:34">
      <c r="A555" s="263" t="s">
        <v>240</v>
      </c>
      <c r="B555" s="264" t="s">
        <v>2935</v>
      </c>
      <c r="C555" s="263" t="s">
        <v>2130</v>
      </c>
      <c r="D555" s="263" t="s">
        <v>2971</v>
      </c>
      <c r="E555" s="265" t="s">
        <v>2926</v>
      </c>
      <c r="F555" s="264" t="s">
        <v>125</v>
      </c>
      <c r="G555" s="263" t="s">
        <v>204</v>
      </c>
      <c r="H555" s="263" t="s">
        <v>242</v>
      </c>
      <c r="I555" s="288"/>
      <c r="J555" s="196"/>
      <c r="K555" s="196"/>
      <c r="L555" s="196"/>
      <c r="M555" s="270"/>
      <c r="N555" s="270"/>
      <c r="O555" s="33"/>
      <c r="P555" s="107"/>
      <c r="Q555" s="279"/>
      <c r="R555" s="279"/>
      <c r="S555" s="278">
        <v>45470</v>
      </c>
      <c r="T555" s="279" t="s">
        <v>2117</v>
      </c>
      <c r="U555" s="268" t="str">
        <f t="array" ref="U555">IFERROR(IF(INDEX(三跨两临近重点区段!$F:$F,MATCH(1,(MONTH(三跨两临近重点区段!$H:$H)=7)*(三跨两临近重点区段!$A:$A=D555),0))="已取消","已取消",INDEX(三跨两临近重点区段!$H:$H,MATCH(1,(MONTH(三跨两临近重点区段!$H:$H)=7)*(三跨两临近重点区段!$A:$A=D555)*(三跨两临近重点区段!$F:$F="现存区段"),0))),"")</f>
        <v/>
      </c>
      <c r="V555" s="232" t="str">
        <f t="array" ref="V555">IFERROR(IF(INDEX(三跨两临近重点区段!$F:$F,MATCH(1,(MONTH(三跨两临近重点区段!$H:$H)=7)*(三跨两临近重点区段!$A:$A=D555),0))="已取消","已取消",INDEX(三跨两临近重点区段!$I:$I,MATCH(1,(MONTH(三跨两临近重点区段!$H:$H)=7)*(三跨两临近重点区段!$A:$A=D555)*(三跨两临近重点区段!$F:$F="现存区段"),0))),"")</f>
        <v/>
      </c>
      <c r="W555" s="268" t="str">
        <f t="array" ref="W555">IFERROR(IF(INDEX(三跨两临近重点区段!$F:$F,MATCH(1,(MONTH(三跨两临近重点区段!$H:$H)=8)*(三跨两临近重点区段!$A:$A=D555),0))="已取消","已取消",INDEX(三跨两临近重点区段!$H:$H,MATCH(1,(MONTH(三跨两临近重点区段!$H:$H)=8)*(三跨两临近重点区段!$A:$A=D555)*(三跨两临近重点区段!$F:$F="现存区段"),0))),"")</f>
        <v/>
      </c>
      <c r="X555" s="232" t="str">
        <f t="array" ref="X555">IFERROR(IF(INDEX(三跨两临近重点区段!$F:$F,MATCH(1,(MONTH(三跨两临近重点区段!$H:$H)=8)*(三跨两临近重点区段!$A:$A=D555),0))="已取消","已取消",INDEX(三跨两临近重点区段!$I:$I,MATCH(1,(MONTH(三跨两临近重点区段!$H:$H)=8)*(三跨两临近重点区段!$A:$A=D555)*(三跨两临近重点区段!$F:$F="现存区段"),0))),"")</f>
        <v/>
      </c>
      <c r="Y555" s="268" t="str">
        <f t="array" ref="Y555">IFERROR(IF(INDEX(三跨两临近重点区段!$F:$F,MATCH(1,(MONTH(三跨两临近重点区段!$H:$H)=9)*(三跨两临近重点区段!$A:$A=D555),0))="已取消","已取消",INDEX(三跨两临近重点区段!$H:$H,MATCH(1,(MONTH(三跨两临近重点区段!$H:$H)=9)*(三跨两临近重点区段!$A:$A=D555)*(三跨两临近重点区段!$F:$F="现存区段"),0))),"")</f>
        <v/>
      </c>
      <c r="Z555" s="232" t="str">
        <f t="array" ref="Z555">IFERROR(IF(INDEX(三跨两临近重点区段!$F:$F,MATCH(1,(MONTH(三跨两临近重点区段!$H:$H)=9)*(三跨两临近重点区段!$A:$A=D555),0))="已取消","已取消",INDEX(三跨两临近重点区段!$I:$I,MATCH(1,(MONTH(三跨两临近重点区段!$H:$H)=9)*(三跨两临近重点区段!$A:$A=D555)*(三跨两临近重点区段!$F:$F="现存区段"),0))),"")</f>
        <v/>
      </c>
      <c r="AA555" s="268" t="str">
        <f t="array" ref="AA555">IFERROR(IF(INDEX(三跨两临近重点区段!$F:$F,MATCH(1,(MONTH(三跨两临近重点区段!$H:$H)=10)*(三跨两临近重点区段!$A:$A=D555),0))="已取消","已取消",INDEX(三跨两临近重点区段!$H:$H,MATCH(1,(MONTH(三跨两临近重点区段!$H:$H)=10)*(三跨两临近重点区段!$A:$A=D555)*(三跨两临近重点区段!$F:$F="现存区段"),0))),"")</f>
        <v/>
      </c>
      <c r="AB555" s="72" t="str">
        <f t="array" ref="AB555">IFERROR(IF(INDEX(三跨两临近重点区段!$F:$F,MATCH(1,(MONTH(三跨两临近重点区段!$H:$H)=10)*(三跨两临近重点区段!$A:$A=D555),0))="已取消","已取消",INDEX(三跨两临近重点区段!$I:$I,MATCH(1,(MONTH(三跨两临近重点区段!$H:$H)=10)*(三跨两临近重点区段!$A:$A=D555)*(三跨两临近重点区段!$F:$F="现存区段"),0))),"")</f>
        <v/>
      </c>
      <c r="AC555" s="284" t="str">
        <f t="array" ref="AC555">IFERROR(IF(INDEX(三跨两临近重点区段!$F:$F,MATCH(1,(MONTH(三跨两临近重点区段!$H:$H)=11)*(三跨两临近重点区段!$A:$A=D555),0))="已取消","已取消",INDEX(三跨两临近重点区段!$H:$H,MATCH(1,(MONTH(三跨两临近重点区段!$H:$H)=11)*(三跨两临近重点区段!$A:$A=D555)*(三跨两临近重点区段!$F:$F="现存区段"),0))),"")</f>
        <v/>
      </c>
      <c r="AD555" s="72" t="str">
        <f t="array" ref="AD555">IFERROR(IF(INDEX(三跨两临近重点区段!$F:$F,MATCH(1,(MONTH(三跨两临近重点区段!$H:$H)=11)*(三跨两临近重点区段!$A:$A=D555),0))="已取消","已取消",INDEX(三跨两临近重点区段!$I:$I,MATCH(1,(MONTH(三跨两临近重点区段!$H:$H)=11)*(三跨两临近重点区段!$A:$A=D555)*(三跨两临近重点区段!$F:$F="现存区段"),0))),"")</f>
        <v/>
      </c>
      <c r="AE555" s="284" t="str">
        <f t="array" ref="AE555">IFERROR(IF(INDEX(三跨两临近重点区段!$F:$F,MATCH(1,(MONTH(三跨两临近重点区段!$H:$H)=12)*(三跨两临近重点区段!$A:$A=D555),0))="已取消","已取消",INDEX(三跨两临近重点区段!$H:$H,MATCH(1,(MONTH(三跨两临近重点区段!$H:$H)=12)*(三跨两临近重点区段!$A:$A=D555)*(三跨两临近重点区段!$F:$F="现存区段"),0))),"")</f>
        <v/>
      </c>
      <c r="AF555" s="72" t="str">
        <f t="array" ref="AF555">IFERROR(IF(INDEX(三跨两临近重点区段!$F:$F,MATCH(1,(MONTH(三跨两临近重点区段!$H:$H)=12)*(三跨两临近重点区段!$A:$A=D555),0))="已取消","已取消",INDEX(三跨两临近重点区段!$I:$I,MATCH(1,(MONTH(三跨两临近重点区段!$H:$H)=12)*(三跨两临近重点区段!$A:$A=D555)*(三跨两临近重点区段!$F:$F="现存区段"),0))),"")</f>
        <v/>
      </c>
      <c r="AH555" t="e">
        <f t="array" ref="AH555">INDEX(三跨两临近重点区段!$G:$G,MATCH(D555,三跨两临近重点区段!$A:$A,0))</f>
        <v>#N/A</v>
      </c>
    </row>
    <row r="556" ht="14.25" spans="1:34">
      <c r="A556" s="263" t="s">
        <v>240</v>
      </c>
      <c r="B556" s="264" t="s">
        <v>2935</v>
      </c>
      <c r="C556" s="263" t="s">
        <v>2418</v>
      </c>
      <c r="D556" s="263" t="s">
        <v>2972</v>
      </c>
      <c r="E556" s="265" t="s">
        <v>2926</v>
      </c>
      <c r="F556" s="264" t="s">
        <v>125</v>
      </c>
      <c r="G556" s="263" t="s">
        <v>204</v>
      </c>
      <c r="H556" s="263" t="s">
        <v>242</v>
      </c>
      <c r="I556" s="288"/>
      <c r="J556" s="196"/>
      <c r="K556" s="196"/>
      <c r="L556" s="196"/>
      <c r="M556" s="270"/>
      <c r="N556" s="270"/>
      <c r="O556" s="33"/>
      <c r="P556" s="107"/>
      <c r="Q556" s="279"/>
      <c r="R556" s="279"/>
      <c r="S556" s="278">
        <v>45470</v>
      </c>
      <c r="T556" s="279" t="s">
        <v>2117</v>
      </c>
      <c r="U556" s="268" t="str">
        <f t="array" ref="U556">IFERROR(IF(INDEX(三跨两临近重点区段!$F:$F,MATCH(1,(MONTH(三跨两临近重点区段!$H:$H)=7)*(三跨两临近重点区段!$A:$A=D556),0))="已取消","已取消",INDEX(三跨两临近重点区段!$H:$H,MATCH(1,(MONTH(三跨两临近重点区段!$H:$H)=7)*(三跨两临近重点区段!$A:$A=D556)*(三跨两临近重点区段!$F:$F="现存区段"),0))),"")</f>
        <v/>
      </c>
      <c r="V556" s="232" t="str">
        <f t="array" ref="V556">IFERROR(IF(INDEX(三跨两临近重点区段!$F:$F,MATCH(1,(MONTH(三跨两临近重点区段!$H:$H)=7)*(三跨两临近重点区段!$A:$A=D556),0))="已取消","已取消",INDEX(三跨两临近重点区段!$I:$I,MATCH(1,(MONTH(三跨两临近重点区段!$H:$H)=7)*(三跨两临近重点区段!$A:$A=D556)*(三跨两临近重点区段!$F:$F="现存区段"),0))),"")</f>
        <v/>
      </c>
      <c r="W556" s="268" t="str">
        <f t="array" ref="W556">IFERROR(IF(INDEX(三跨两临近重点区段!$F:$F,MATCH(1,(MONTH(三跨两临近重点区段!$H:$H)=8)*(三跨两临近重点区段!$A:$A=D556),0))="已取消","已取消",INDEX(三跨两临近重点区段!$H:$H,MATCH(1,(MONTH(三跨两临近重点区段!$H:$H)=8)*(三跨两临近重点区段!$A:$A=D556)*(三跨两临近重点区段!$F:$F="现存区段"),0))),"")</f>
        <v/>
      </c>
      <c r="X556" s="232" t="str">
        <f t="array" ref="X556">IFERROR(IF(INDEX(三跨两临近重点区段!$F:$F,MATCH(1,(MONTH(三跨两临近重点区段!$H:$H)=8)*(三跨两临近重点区段!$A:$A=D556),0))="已取消","已取消",INDEX(三跨两临近重点区段!$I:$I,MATCH(1,(MONTH(三跨两临近重点区段!$H:$H)=8)*(三跨两临近重点区段!$A:$A=D556)*(三跨两临近重点区段!$F:$F="现存区段"),0))),"")</f>
        <v/>
      </c>
      <c r="Y556" s="268" t="str">
        <f t="array" ref="Y556">IFERROR(IF(INDEX(三跨两临近重点区段!$F:$F,MATCH(1,(MONTH(三跨两临近重点区段!$H:$H)=9)*(三跨两临近重点区段!$A:$A=D556),0))="已取消","已取消",INDEX(三跨两临近重点区段!$H:$H,MATCH(1,(MONTH(三跨两临近重点区段!$H:$H)=9)*(三跨两临近重点区段!$A:$A=D556)*(三跨两临近重点区段!$F:$F="现存区段"),0))),"")</f>
        <v/>
      </c>
      <c r="Z556" s="232" t="str">
        <f t="array" ref="Z556">IFERROR(IF(INDEX(三跨两临近重点区段!$F:$F,MATCH(1,(MONTH(三跨两临近重点区段!$H:$H)=9)*(三跨两临近重点区段!$A:$A=D556),0))="已取消","已取消",INDEX(三跨两临近重点区段!$I:$I,MATCH(1,(MONTH(三跨两临近重点区段!$H:$H)=9)*(三跨两临近重点区段!$A:$A=D556)*(三跨两临近重点区段!$F:$F="现存区段"),0))),"")</f>
        <v/>
      </c>
      <c r="AA556" s="268" t="str">
        <f t="array" ref="AA556">IFERROR(IF(INDEX(三跨两临近重点区段!$F:$F,MATCH(1,(MONTH(三跨两临近重点区段!$H:$H)=10)*(三跨两临近重点区段!$A:$A=D556),0))="已取消","已取消",INDEX(三跨两临近重点区段!$H:$H,MATCH(1,(MONTH(三跨两临近重点区段!$H:$H)=10)*(三跨两临近重点区段!$A:$A=D556)*(三跨两临近重点区段!$F:$F="现存区段"),0))),"")</f>
        <v/>
      </c>
      <c r="AB556" s="72" t="str">
        <f t="array" ref="AB556">IFERROR(IF(INDEX(三跨两临近重点区段!$F:$F,MATCH(1,(MONTH(三跨两临近重点区段!$H:$H)=10)*(三跨两临近重点区段!$A:$A=D556),0))="已取消","已取消",INDEX(三跨两临近重点区段!$I:$I,MATCH(1,(MONTH(三跨两临近重点区段!$H:$H)=10)*(三跨两临近重点区段!$A:$A=D556)*(三跨两临近重点区段!$F:$F="现存区段"),0))),"")</f>
        <v/>
      </c>
      <c r="AC556" s="284" t="str">
        <f t="array" ref="AC556">IFERROR(IF(INDEX(三跨两临近重点区段!$F:$F,MATCH(1,(MONTH(三跨两临近重点区段!$H:$H)=11)*(三跨两临近重点区段!$A:$A=D556),0))="已取消","已取消",INDEX(三跨两临近重点区段!$H:$H,MATCH(1,(MONTH(三跨两临近重点区段!$H:$H)=11)*(三跨两临近重点区段!$A:$A=D556)*(三跨两临近重点区段!$F:$F="现存区段"),0))),"")</f>
        <v/>
      </c>
      <c r="AD556" s="72" t="str">
        <f t="array" ref="AD556">IFERROR(IF(INDEX(三跨两临近重点区段!$F:$F,MATCH(1,(MONTH(三跨两临近重点区段!$H:$H)=11)*(三跨两临近重点区段!$A:$A=D556),0))="已取消","已取消",INDEX(三跨两临近重点区段!$I:$I,MATCH(1,(MONTH(三跨两临近重点区段!$H:$H)=11)*(三跨两临近重点区段!$A:$A=D556)*(三跨两临近重点区段!$F:$F="现存区段"),0))),"")</f>
        <v/>
      </c>
      <c r="AE556" s="284" t="str">
        <f t="array" ref="AE556">IFERROR(IF(INDEX(三跨两临近重点区段!$F:$F,MATCH(1,(MONTH(三跨两临近重点区段!$H:$H)=12)*(三跨两临近重点区段!$A:$A=D556),0))="已取消","已取消",INDEX(三跨两临近重点区段!$H:$H,MATCH(1,(MONTH(三跨两临近重点区段!$H:$H)=12)*(三跨两临近重点区段!$A:$A=D556)*(三跨两临近重点区段!$F:$F="现存区段"),0))),"")</f>
        <v/>
      </c>
      <c r="AF556" s="72" t="str">
        <f t="array" ref="AF556">IFERROR(IF(INDEX(三跨两临近重点区段!$F:$F,MATCH(1,(MONTH(三跨两临近重点区段!$H:$H)=12)*(三跨两临近重点区段!$A:$A=D556),0))="已取消","已取消",INDEX(三跨两临近重点区段!$I:$I,MATCH(1,(MONTH(三跨两临近重点区段!$H:$H)=12)*(三跨两临近重点区段!$A:$A=D556)*(三跨两临近重点区段!$F:$F="现存区段"),0))),"")</f>
        <v/>
      </c>
      <c r="AH556" t="e">
        <f t="array" ref="AH556">INDEX(三跨两临近重点区段!$G:$G,MATCH(D556,三跨两临近重点区段!$A:$A,0))</f>
        <v>#N/A</v>
      </c>
    </row>
    <row r="557" ht="14.25" spans="1:34">
      <c r="A557" s="263" t="s">
        <v>240</v>
      </c>
      <c r="B557" s="264" t="s">
        <v>2935</v>
      </c>
      <c r="C557" s="263" t="s">
        <v>2172</v>
      </c>
      <c r="D557" s="263" t="s">
        <v>2973</v>
      </c>
      <c r="E557" s="265" t="s">
        <v>2926</v>
      </c>
      <c r="F557" s="264" t="s">
        <v>125</v>
      </c>
      <c r="G557" s="263" t="s">
        <v>204</v>
      </c>
      <c r="H557" s="263" t="s">
        <v>242</v>
      </c>
      <c r="I557" s="288"/>
      <c r="J557" s="196"/>
      <c r="K557" s="196"/>
      <c r="L557" s="196"/>
      <c r="M557" s="270"/>
      <c r="N557" s="270"/>
      <c r="O557" s="33"/>
      <c r="P557" s="107"/>
      <c r="Q557" s="279"/>
      <c r="R557" s="279"/>
      <c r="S557" s="278">
        <v>45470</v>
      </c>
      <c r="T557" s="279" t="s">
        <v>2117</v>
      </c>
      <c r="U557" s="268" t="str">
        <f t="array" ref="U557">IFERROR(IF(INDEX(三跨两临近重点区段!$F:$F,MATCH(1,(MONTH(三跨两临近重点区段!$H:$H)=7)*(三跨两临近重点区段!$A:$A=D557),0))="已取消","已取消",INDEX(三跨两临近重点区段!$H:$H,MATCH(1,(MONTH(三跨两临近重点区段!$H:$H)=7)*(三跨两临近重点区段!$A:$A=D557)*(三跨两临近重点区段!$F:$F="现存区段"),0))),"")</f>
        <v/>
      </c>
      <c r="V557" s="232" t="str">
        <f t="array" ref="V557">IFERROR(IF(INDEX(三跨两临近重点区段!$F:$F,MATCH(1,(MONTH(三跨两临近重点区段!$H:$H)=7)*(三跨两临近重点区段!$A:$A=D557),0))="已取消","已取消",INDEX(三跨两临近重点区段!$I:$I,MATCH(1,(MONTH(三跨两临近重点区段!$H:$H)=7)*(三跨两临近重点区段!$A:$A=D557)*(三跨两临近重点区段!$F:$F="现存区段"),0))),"")</f>
        <v/>
      </c>
      <c r="W557" s="268" t="str">
        <f t="array" ref="W557">IFERROR(IF(INDEX(三跨两临近重点区段!$F:$F,MATCH(1,(MONTH(三跨两临近重点区段!$H:$H)=8)*(三跨两临近重点区段!$A:$A=D557),0))="已取消","已取消",INDEX(三跨两临近重点区段!$H:$H,MATCH(1,(MONTH(三跨两临近重点区段!$H:$H)=8)*(三跨两临近重点区段!$A:$A=D557)*(三跨两临近重点区段!$F:$F="现存区段"),0))),"")</f>
        <v/>
      </c>
      <c r="X557" s="232" t="str">
        <f t="array" ref="X557">IFERROR(IF(INDEX(三跨两临近重点区段!$F:$F,MATCH(1,(MONTH(三跨两临近重点区段!$H:$H)=8)*(三跨两临近重点区段!$A:$A=D557),0))="已取消","已取消",INDEX(三跨两临近重点区段!$I:$I,MATCH(1,(MONTH(三跨两临近重点区段!$H:$H)=8)*(三跨两临近重点区段!$A:$A=D557)*(三跨两临近重点区段!$F:$F="现存区段"),0))),"")</f>
        <v/>
      </c>
      <c r="Y557" s="268" t="str">
        <f t="array" ref="Y557">IFERROR(IF(INDEX(三跨两临近重点区段!$F:$F,MATCH(1,(MONTH(三跨两临近重点区段!$H:$H)=9)*(三跨两临近重点区段!$A:$A=D557),0))="已取消","已取消",INDEX(三跨两临近重点区段!$H:$H,MATCH(1,(MONTH(三跨两临近重点区段!$H:$H)=9)*(三跨两临近重点区段!$A:$A=D557)*(三跨两临近重点区段!$F:$F="现存区段"),0))),"")</f>
        <v/>
      </c>
      <c r="Z557" s="232" t="str">
        <f t="array" ref="Z557">IFERROR(IF(INDEX(三跨两临近重点区段!$F:$F,MATCH(1,(MONTH(三跨两临近重点区段!$H:$H)=9)*(三跨两临近重点区段!$A:$A=D557),0))="已取消","已取消",INDEX(三跨两临近重点区段!$I:$I,MATCH(1,(MONTH(三跨两临近重点区段!$H:$H)=9)*(三跨两临近重点区段!$A:$A=D557)*(三跨两临近重点区段!$F:$F="现存区段"),0))),"")</f>
        <v/>
      </c>
      <c r="AA557" s="268" t="str">
        <f t="array" ref="AA557">IFERROR(IF(INDEX(三跨两临近重点区段!$F:$F,MATCH(1,(MONTH(三跨两临近重点区段!$H:$H)=10)*(三跨两临近重点区段!$A:$A=D557),0))="已取消","已取消",INDEX(三跨两临近重点区段!$H:$H,MATCH(1,(MONTH(三跨两临近重点区段!$H:$H)=10)*(三跨两临近重点区段!$A:$A=D557)*(三跨两临近重点区段!$F:$F="现存区段"),0))),"")</f>
        <v/>
      </c>
      <c r="AB557" s="72" t="str">
        <f t="array" ref="AB557">IFERROR(IF(INDEX(三跨两临近重点区段!$F:$F,MATCH(1,(MONTH(三跨两临近重点区段!$H:$H)=10)*(三跨两临近重点区段!$A:$A=D557),0))="已取消","已取消",INDEX(三跨两临近重点区段!$I:$I,MATCH(1,(MONTH(三跨两临近重点区段!$H:$H)=10)*(三跨两临近重点区段!$A:$A=D557)*(三跨两临近重点区段!$F:$F="现存区段"),0))),"")</f>
        <v/>
      </c>
      <c r="AC557" s="284" t="str">
        <f t="array" ref="AC557">IFERROR(IF(INDEX(三跨两临近重点区段!$F:$F,MATCH(1,(MONTH(三跨两临近重点区段!$H:$H)=11)*(三跨两临近重点区段!$A:$A=D557),0))="已取消","已取消",INDEX(三跨两临近重点区段!$H:$H,MATCH(1,(MONTH(三跨两临近重点区段!$H:$H)=11)*(三跨两临近重点区段!$A:$A=D557)*(三跨两临近重点区段!$F:$F="现存区段"),0))),"")</f>
        <v/>
      </c>
      <c r="AD557" s="72" t="str">
        <f t="array" ref="AD557">IFERROR(IF(INDEX(三跨两临近重点区段!$F:$F,MATCH(1,(MONTH(三跨两临近重点区段!$H:$H)=11)*(三跨两临近重点区段!$A:$A=D557),0))="已取消","已取消",INDEX(三跨两临近重点区段!$I:$I,MATCH(1,(MONTH(三跨两临近重点区段!$H:$H)=11)*(三跨两临近重点区段!$A:$A=D557)*(三跨两临近重点区段!$F:$F="现存区段"),0))),"")</f>
        <v/>
      </c>
      <c r="AE557" s="284" t="str">
        <f t="array" ref="AE557">IFERROR(IF(INDEX(三跨两临近重点区段!$F:$F,MATCH(1,(MONTH(三跨两临近重点区段!$H:$H)=12)*(三跨两临近重点区段!$A:$A=D557),0))="已取消","已取消",INDEX(三跨两临近重点区段!$H:$H,MATCH(1,(MONTH(三跨两临近重点区段!$H:$H)=12)*(三跨两临近重点区段!$A:$A=D557)*(三跨两临近重点区段!$F:$F="现存区段"),0))),"")</f>
        <v/>
      </c>
      <c r="AF557" s="72" t="str">
        <f t="array" ref="AF557">IFERROR(IF(INDEX(三跨两临近重点区段!$F:$F,MATCH(1,(MONTH(三跨两临近重点区段!$H:$H)=12)*(三跨两临近重点区段!$A:$A=D557),0))="已取消","已取消",INDEX(三跨两临近重点区段!$I:$I,MATCH(1,(MONTH(三跨两临近重点区段!$H:$H)=12)*(三跨两临近重点区段!$A:$A=D557)*(三跨两临近重点区段!$F:$F="现存区段"),0))),"")</f>
        <v/>
      </c>
      <c r="AH557" t="e">
        <f t="array" ref="AH557">INDEX(三跨两临近重点区段!$G:$G,MATCH(D557,三跨两临近重点区段!$A:$A,0))</f>
        <v>#N/A</v>
      </c>
    </row>
    <row r="558" ht="14.25" spans="1:34">
      <c r="A558" s="263" t="s">
        <v>150</v>
      </c>
      <c r="B558" s="264" t="s">
        <v>2974</v>
      </c>
      <c r="C558" s="263" t="s">
        <v>2509</v>
      </c>
      <c r="D558" s="263" t="s">
        <v>2975</v>
      </c>
      <c r="E558" s="265" t="s">
        <v>2926</v>
      </c>
      <c r="F558" s="264" t="s">
        <v>125</v>
      </c>
      <c r="G558" s="263" t="s">
        <v>204</v>
      </c>
      <c r="H558" s="263" t="s">
        <v>177</v>
      </c>
      <c r="I558" s="288"/>
      <c r="J558" s="196"/>
      <c r="K558" s="196"/>
      <c r="L558" s="196"/>
      <c r="M558" s="270"/>
      <c r="N558" s="270"/>
      <c r="O558" s="33"/>
      <c r="P558" s="107"/>
      <c r="Q558" s="279"/>
      <c r="R558" s="279"/>
      <c r="S558" s="278">
        <v>45467</v>
      </c>
      <c r="T558" s="279" t="s">
        <v>2117</v>
      </c>
      <c r="U558" s="268" t="str">
        <f t="array" ref="U558">IFERROR(IF(INDEX(三跨两临近重点区段!$F:$F,MATCH(1,(MONTH(三跨两临近重点区段!$H:$H)=7)*(三跨两临近重点区段!$A:$A=D558),0))="已取消","已取消",INDEX(三跨两临近重点区段!$H:$H,MATCH(1,(MONTH(三跨两临近重点区段!$H:$H)=7)*(三跨两临近重点区段!$A:$A=D558)*(三跨两临近重点区段!$F:$F="现存区段"),0))),"")</f>
        <v/>
      </c>
      <c r="V558" s="232" t="str">
        <f t="array" ref="V558">IFERROR(IF(INDEX(三跨两临近重点区段!$F:$F,MATCH(1,(MONTH(三跨两临近重点区段!$H:$H)=7)*(三跨两临近重点区段!$A:$A=D558),0))="已取消","已取消",INDEX(三跨两临近重点区段!$I:$I,MATCH(1,(MONTH(三跨两临近重点区段!$H:$H)=7)*(三跨两临近重点区段!$A:$A=D558)*(三跨两临近重点区段!$F:$F="现存区段"),0))),"")</f>
        <v/>
      </c>
      <c r="W558" s="268" t="str">
        <f t="array" ref="W558">IFERROR(IF(INDEX(三跨两临近重点区段!$F:$F,MATCH(1,(MONTH(三跨两临近重点区段!$H:$H)=8)*(三跨两临近重点区段!$A:$A=D558),0))="已取消","已取消",INDEX(三跨两临近重点区段!$H:$H,MATCH(1,(MONTH(三跨两临近重点区段!$H:$H)=8)*(三跨两临近重点区段!$A:$A=D558)*(三跨两临近重点区段!$F:$F="现存区段"),0))),"")</f>
        <v/>
      </c>
      <c r="X558" s="232" t="str">
        <f t="array" ref="X558">IFERROR(IF(INDEX(三跨两临近重点区段!$F:$F,MATCH(1,(MONTH(三跨两临近重点区段!$H:$H)=8)*(三跨两临近重点区段!$A:$A=D558),0))="已取消","已取消",INDEX(三跨两临近重点区段!$I:$I,MATCH(1,(MONTH(三跨两临近重点区段!$H:$H)=8)*(三跨两临近重点区段!$A:$A=D558)*(三跨两临近重点区段!$F:$F="现存区段"),0))),"")</f>
        <v/>
      </c>
      <c r="Y558" s="268" t="str">
        <f t="array" ref="Y558">IFERROR(IF(INDEX(三跨两临近重点区段!$F:$F,MATCH(1,(MONTH(三跨两临近重点区段!$H:$H)=9)*(三跨两临近重点区段!$A:$A=D558),0))="已取消","已取消",INDEX(三跨两临近重点区段!$H:$H,MATCH(1,(MONTH(三跨两临近重点区段!$H:$H)=9)*(三跨两临近重点区段!$A:$A=D558)*(三跨两临近重点区段!$F:$F="现存区段"),0))),"")</f>
        <v/>
      </c>
      <c r="Z558" s="232" t="str">
        <f t="array" ref="Z558">IFERROR(IF(INDEX(三跨两临近重点区段!$F:$F,MATCH(1,(MONTH(三跨两临近重点区段!$H:$H)=9)*(三跨两临近重点区段!$A:$A=D558),0))="已取消","已取消",INDEX(三跨两临近重点区段!$I:$I,MATCH(1,(MONTH(三跨两临近重点区段!$H:$H)=9)*(三跨两临近重点区段!$A:$A=D558)*(三跨两临近重点区段!$F:$F="现存区段"),0))),"")</f>
        <v/>
      </c>
      <c r="AA558" s="268" t="str">
        <f t="array" ref="AA558">IFERROR(IF(INDEX(三跨两临近重点区段!$F:$F,MATCH(1,(MONTH(三跨两临近重点区段!$H:$H)=10)*(三跨两临近重点区段!$A:$A=D558),0))="已取消","已取消",INDEX(三跨两临近重点区段!$H:$H,MATCH(1,(MONTH(三跨两临近重点区段!$H:$H)=10)*(三跨两临近重点区段!$A:$A=D558)*(三跨两临近重点区段!$F:$F="现存区段"),0))),"")</f>
        <v/>
      </c>
      <c r="AB558" s="72" t="str">
        <f t="array" ref="AB558">IFERROR(IF(INDEX(三跨两临近重点区段!$F:$F,MATCH(1,(MONTH(三跨两临近重点区段!$H:$H)=10)*(三跨两临近重点区段!$A:$A=D558),0))="已取消","已取消",INDEX(三跨两临近重点区段!$I:$I,MATCH(1,(MONTH(三跨两临近重点区段!$H:$H)=10)*(三跨两临近重点区段!$A:$A=D558)*(三跨两临近重点区段!$F:$F="现存区段"),0))),"")</f>
        <v/>
      </c>
      <c r="AC558" s="284" t="str">
        <f t="array" ref="AC558">IFERROR(IF(INDEX(三跨两临近重点区段!$F:$F,MATCH(1,(MONTH(三跨两临近重点区段!$H:$H)=11)*(三跨两临近重点区段!$A:$A=D558),0))="已取消","已取消",INDEX(三跨两临近重点区段!$H:$H,MATCH(1,(MONTH(三跨两临近重点区段!$H:$H)=11)*(三跨两临近重点区段!$A:$A=D558)*(三跨两临近重点区段!$F:$F="现存区段"),0))),"")</f>
        <v/>
      </c>
      <c r="AD558" s="72" t="str">
        <f t="array" ref="AD558">IFERROR(IF(INDEX(三跨两临近重点区段!$F:$F,MATCH(1,(MONTH(三跨两临近重点区段!$H:$H)=11)*(三跨两临近重点区段!$A:$A=D558),0))="已取消","已取消",INDEX(三跨两临近重点区段!$I:$I,MATCH(1,(MONTH(三跨两临近重点区段!$H:$H)=11)*(三跨两临近重点区段!$A:$A=D558)*(三跨两临近重点区段!$F:$F="现存区段"),0))),"")</f>
        <v/>
      </c>
      <c r="AE558" s="284" t="str">
        <f t="array" ref="AE558">IFERROR(IF(INDEX(三跨两临近重点区段!$F:$F,MATCH(1,(MONTH(三跨两临近重点区段!$H:$H)=12)*(三跨两临近重点区段!$A:$A=D558),0))="已取消","已取消",INDEX(三跨两临近重点区段!$H:$H,MATCH(1,(MONTH(三跨两临近重点区段!$H:$H)=12)*(三跨两临近重点区段!$A:$A=D558)*(三跨两临近重点区段!$F:$F="现存区段"),0))),"")</f>
        <v/>
      </c>
      <c r="AF558" s="72" t="str">
        <f t="array" ref="AF558">IFERROR(IF(INDEX(三跨两临近重点区段!$F:$F,MATCH(1,(MONTH(三跨两临近重点区段!$H:$H)=12)*(三跨两临近重点区段!$A:$A=D558),0))="已取消","已取消",INDEX(三跨两临近重点区段!$I:$I,MATCH(1,(MONTH(三跨两临近重点区段!$H:$H)=12)*(三跨两临近重点区段!$A:$A=D558)*(三跨两临近重点区段!$F:$F="现存区段"),0))),"")</f>
        <v/>
      </c>
      <c r="AH558" t="e">
        <f t="array" ref="AH558">INDEX(三跨两临近重点区段!$G:$G,MATCH(D558,三跨两临近重点区段!$A:$A,0))</f>
        <v>#N/A</v>
      </c>
    </row>
    <row r="559" ht="14.25" spans="1:34">
      <c r="A559" s="263" t="s">
        <v>150</v>
      </c>
      <c r="B559" s="264" t="s">
        <v>2976</v>
      </c>
      <c r="C559" s="263" t="s">
        <v>2977</v>
      </c>
      <c r="D559" s="263" t="s">
        <v>2978</v>
      </c>
      <c r="E559" s="265" t="s">
        <v>2926</v>
      </c>
      <c r="F559" s="264" t="s">
        <v>125</v>
      </c>
      <c r="G559" s="263" t="s">
        <v>204</v>
      </c>
      <c r="H559" s="263" t="s">
        <v>183</v>
      </c>
      <c r="I559" s="288"/>
      <c r="J559" s="196"/>
      <c r="K559" s="196"/>
      <c r="L559" s="196"/>
      <c r="M559" s="270"/>
      <c r="N559" s="270"/>
      <c r="O559" s="33"/>
      <c r="P559" s="107"/>
      <c r="Q559" s="279"/>
      <c r="R559" s="279"/>
      <c r="S559" s="278">
        <v>45467</v>
      </c>
      <c r="T559" s="279" t="s">
        <v>2117</v>
      </c>
      <c r="U559" s="268" t="str">
        <f t="array" ref="U559">IFERROR(IF(INDEX(三跨两临近重点区段!$F:$F,MATCH(1,(MONTH(三跨两临近重点区段!$H:$H)=7)*(三跨两临近重点区段!$A:$A=D559),0))="已取消","已取消",INDEX(三跨两临近重点区段!$H:$H,MATCH(1,(MONTH(三跨两临近重点区段!$H:$H)=7)*(三跨两临近重点区段!$A:$A=D559)*(三跨两临近重点区段!$F:$F="现存区段"),0))),"")</f>
        <v/>
      </c>
      <c r="V559" s="232" t="str">
        <f t="array" ref="V559">IFERROR(IF(INDEX(三跨两临近重点区段!$F:$F,MATCH(1,(MONTH(三跨两临近重点区段!$H:$H)=7)*(三跨两临近重点区段!$A:$A=D559),0))="已取消","已取消",INDEX(三跨两临近重点区段!$I:$I,MATCH(1,(MONTH(三跨两临近重点区段!$H:$H)=7)*(三跨两临近重点区段!$A:$A=D559)*(三跨两临近重点区段!$F:$F="现存区段"),0))),"")</f>
        <v/>
      </c>
      <c r="W559" s="268" t="str">
        <f t="array" ref="W559">IFERROR(IF(INDEX(三跨两临近重点区段!$F:$F,MATCH(1,(MONTH(三跨两临近重点区段!$H:$H)=8)*(三跨两临近重点区段!$A:$A=D559),0))="已取消","已取消",INDEX(三跨两临近重点区段!$H:$H,MATCH(1,(MONTH(三跨两临近重点区段!$H:$H)=8)*(三跨两临近重点区段!$A:$A=D559)*(三跨两临近重点区段!$F:$F="现存区段"),0))),"")</f>
        <v/>
      </c>
      <c r="X559" s="232" t="str">
        <f t="array" ref="X559">IFERROR(IF(INDEX(三跨两临近重点区段!$F:$F,MATCH(1,(MONTH(三跨两临近重点区段!$H:$H)=8)*(三跨两临近重点区段!$A:$A=D559),0))="已取消","已取消",INDEX(三跨两临近重点区段!$I:$I,MATCH(1,(MONTH(三跨两临近重点区段!$H:$H)=8)*(三跨两临近重点区段!$A:$A=D559)*(三跨两临近重点区段!$F:$F="现存区段"),0))),"")</f>
        <v/>
      </c>
      <c r="Y559" s="268" t="str">
        <f t="array" ref="Y559">IFERROR(IF(INDEX(三跨两临近重点区段!$F:$F,MATCH(1,(MONTH(三跨两临近重点区段!$H:$H)=9)*(三跨两临近重点区段!$A:$A=D559),0))="已取消","已取消",INDEX(三跨两临近重点区段!$H:$H,MATCH(1,(MONTH(三跨两临近重点区段!$H:$H)=9)*(三跨两临近重点区段!$A:$A=D559)*(三跨两临近重点区段!$F:$F="现存区段"),0))),"")</f>
        <v/>
      </c>
      <c r="Z559" s="232" t="str">
        <f t="array" ref="Z559">IFERROR(IF(INDEX(三跨两临近重点区段!$F:$F,MATCH(1,(MONTH(三跨两临近重点区段!$H:$H)=9)*(三跨两临近重点区段!$A:$A=D559),0))="已取消","已取消",INDEX(三跨两临近重点区段!$I:$I,MATCH(1,(MONTH(三跨两临近重点区段!$H:$H)=9)*(三跨两临近重点区段!$A:$A=D559)*(三跨两临近重点区段!$F:$F="现存区段"),0))),"")</f>
        <v/>
      </c>
      <c r="AA559" s="268" t="str">
        <f t="array" ref="AA559">IFERROR(IF(INDEX(三跨两临近重点区段!$F:$F,MATCH(1,(MONTH(三跨两临近重点区段!$H:$H)=10)*(三跨两临近重点区段!$A:$A=D559),0))="已取消","已取消",INDEX(三跨两临近重点区段!$H:$H,MATCH(1,(MONTH(三跨两临近重点区段!$H:$H)=10)*(三跨两临近重点区段!$A:$A=D559)*(三跨两临近重点区段!$F:$F="现存区段"),0))),"")</f>
        <v/>
      </c>
      <c r="AB559" s="72" t="str">
        <f t="array" ref="AB559">IFERROR(IF(INDEX(三跨两临近重点区段!$F:$F,MATCH(1,(MONTH(三跨两临近重点区段!$H:$H)=10)*(三跨两临近重点区段!$A:$A=D559),0))="已取消","已取消",INDEX(三跨两临近重点区段!$I:$I,MATCH(1,(MONTH(三跨两临近重点区段!$H:$H)=10)*(三跨两临近重点区段!$A:$A=D559)*(三跨两临近重点区段!$F:$F="现存区段"),0))),"")</f>
        <v/>
      </c>
      <c r="AC559" s="284" t="str">
        <f t="array" ref="AC559">IFERROR(IF(INDEX(三跨两临近重点区段!$F:$F,MATCH(1,(MONTH(三跨两临近重点区段!$H:$H)=11)*(三跨两临近重点区段!$A:$A=D559),0))="已取消","已取消",INDEX(三跨两临近重点区段!$H:$H,MATCH(1,(MONTH(三跨两临近重点区段!$H:$H)=11)*(三跨两临近重点区段!$A:$A=D559)*(三跨两临近重点区段!$F:$F="现存区段"),0))),"")</f>
        <v/>
      </c>
      <c r="AD559" s="72" t="str">
        <f t="array" ref="AD559">IFERROR(IF(INDEX(三跨两临近重点区段!$F:$F,MATCH(1,(MONTH(三跨两临近重点区段!$H:$H)=11)*(三跨两临近重点区段!$A:$A=D559),0))="已取消","已取消",INDEX(三跨两临近重点区段!$I:$I,MATCH(1,(MONTH(三跨两临近重点区段!$H:$H)=11)*(三跨两临近重点区段!$A:$A=D559)*(三跨两临近重点区段!$F:$F="现存区段"),0))),"")</f>
        <v/>
      </c>
      <c r="AE559" s="284" t="str">
        <f t="array" ref="AE559">IFERROR(IF(INDEX(三跨两临近重点区段!$F:$F,MATCH(1,(MONTH(三跨两临近重点区段!$H:$H)=12)*(三跨两临近重点区段!$A:$A=D559),0))="已取消","已取消",INDEX(三跨两临近重点区段!$H:$H,MATCH(1,(MONTH(三跨两临近重点区段!$H:$H)=12)*(三跨两临近重点区段!$A:$A=D559)*(三跨两临近重点区段!$F:$F="现存区段"),0))),"")</f>
        <v/>
      </c>
      <c r="AF559" s="72" t="str">
        <f t="array" ref="AF559">IFERROR(IF(INDEX(三跨两临近重点区段!$F:$F,MATCH(1,(MONTH(三跨两临近重点区段!$H:$H)=12)*(三跨两临近重点区段!$A:$A=D559),0))="已取消","已取消",INDEX(三跨两临近重点区段!$I:$I,MATCH(1,(MONTH(三跨两临近重点区段!$H:$H)=12)*(三跨两临近重点区段!$A:$A=D559)*(三跨两临近重点区段!$F:$F="现存区段"),0))),"")</f>
        <v/>
      </c>
      <c r="AH559" t="e">
        <f t="array" ref="AH559">INDEX(三跨两临近重点区段!$G:$G,MATCH(D559,三跨两临近重点区段!$A:$A,0))</f>
        <v>#N/A</v>
      </c>
    </row>
    <row r="560" ht="14.25" spans="1:34">
      <c r="A560" s="263" t="s">
        <v>240</v>
      </c>
      <c r="B560" s="264" t="s">
        <v>2935</v>
      </c>
      <c r="C560" s="263" t="s">
        <v>2274</v>
      </c>
      <c r="D560" s="263" t="s">
        <v>2979</v>
      </c>
      <c r="E560" s="265" t="s">
        <v>2926</v>
      </c>
      <c r="F560" s="264" t="s">
        <v>125</v>
      </c>
      <c r="G560" s="263" t="s">
        <v>204</v>
      </c>
      <c r="H560" s="263" t="s">
        <v>242</v>
      </c>
      <c r="I560" s="288"/>
      <c r="J560" s="196"/>
      <c r="K560" s="196"/>
      <c r="L560" s="196"/>
      <c r="M560" s="270"/>
      <c r="N560" s="270"/>
      <c r="O560" s="33"/>
      <c r="P560" s="107"/>
      <c r="Q560" s="279"/>
      <c r="R560" s="279"/>
      <c r="S560" s="278">
        <v>45470</v>
      </c>
      <c r="T560" s="279" t="s">
        <v>2117</v>
      </c>
      <c r="U560" s="268" t="str">
        <f t="array" ref="U560">IFERROR(IF(INDEX(三跨两临近重点区段!$F:$F,MATCH(1,(MONTH(三跨两临近重点区段!$H:$H)=7)*(三跨两临近重点区段!$A:$A=D560),0))="已取消","已取消",INDEX(三跨两临近重点区段!$H:$H,MATCH(1,(MONTH(三跨两临近重点区段!$H:$H)=7)*(三跨两临近重点区段!$A:$A=D560)*(三跨两临近重点区段!$F:$F="现存区段"),0))),"")</f>
        <v/>
      </c>
      <c r="V560" s="232" t="str">
        <f t="array" ref="V560">IFERROR(IF(INDEX(三跨两临近重点区段!$F:$F,MATCH(1,(MONTH(三跨两临近重点区段!$H:$H)=7)*(三跨两临近重点区段!$A:$A=D560),0))="已取消","已取消",INDEX(三跨两临近重点区段!$I:$I,MATCH(1,(MONTH(三跨两临近重点区段!$H:$H)=7)*(三跨两临近重点区段!$A:$A=D560)*(三跨两临近重点区段!$F:$F="现存区段"),0))),"")</f>
        <v/>
      </c>
      <c r="W560" s="268" t="str">
        <f t="array" ref="W560">IFERROR(IF(INDEX(三跨两临近重点区段!$F:$F,MATCH(1,(MONTH(三跨两临近重点区段!$H:$H)=8)*(三跨两临近重点区段!$A:$A=D560),0))="已取消","已取消",INDEX(三跨两临近重点区段!$H:$H,MATCH(1,(MONTH(三跨两临近重点区段!$H:$H)=8)*(三跨两临近重点区段!$A:$A=D560)*(三跨两临近重点区段!$F:$F="现存区段"),0))),"")</f>
        <v/>
      </c>
      <c r="X560" s="232" t="str">
        <f t="array" ref="X560">IFERROR(IF(INDEX(三跨两临近重点区段!$F:$F,MATCH(1,(MONTH(三跨两临近重点区段!$H:$H)=8)*(三跨两临近重点区段!$A:$A=D560),0))="已取消","已取消",INDEX(三跨两临近重点区段!$I:$I,MATCH(1,(MONTH(三跨两临近重点区段!$H:$H)=8)*(三跨两临近重点区段!$A:$A=D560)*(三跨两临近重点区段!$F:$F="现存区段"),0))),"")</f>
        <v/>
      </c>
      <c r="Y560" s="268" t="str">
        <f t="array" ref="Y560">IFERROR(IF(INDEX(三跨两临近重点区段!$F:$F,MATCH(1,(MONTH(三跨两临近重点区段!$H:$H)=9)*(三跨两临近重点区段!$A:$A=D560),0))="已取消","已取消",INDEX(三跨两临近重点区段!$H:$H,MATCH(1,(MONTH(三跨两临近重点区段!$H:$H)=9)*(三跨两临近重点区段!$A:$A=D560)*(三跨两临近重点区段!$F:$F="现存区段"),0))),"")</f>
        <v/>
      </c>
      <c r="Z560" s="232" t="str">
        <f t="array" ref="Z560">IFERROR(IF(INDEX(三跨两临近重点区段!$F:$F,MATCH(1,(MONTH(三跨两临近重点区段!$H:$H)=9)*(三跨两临近重点区段!$A:$A=D560),0))="已取消","已取消",INDEX(三跨两临近重点区段!$I:$I,MATCH(1,(MONTH(三跨两临近重点区段!$H:$H)=9)*(三跨两临近重点区段!$A:$A=D560)*(三跨两临近重点区段!$F:$F="现存区段"),0))),"")</f>
        <v/>
      </c>
      <c r="AA560" s="268" t="str">
        <f t="array" ref="AA560">IFERROR(IF(INDEX(三跨两临近重点区段!$F:$F,MATCH(1,(MONTH(三跨两临近重点区段!$H:$H)=10)*(三跨两临近重点区段!$A:$A=D560),0))="已取消","已取消",INDEX(三跨两临近重点区段!$H:$H,MATCH(1,(MONTH(三跨两临近重点区段!$H:$H)=10)*(三跨两临近重点区段!$A:$A=D560)*(三跨两临近重点区段!$F:$F="现存区段"),0))),"")</f>
        <v/>
      </c>
      <c r="AB560" s="72" t="str">
        <f t="array" ref="AB560">IFERROR(IF(INDEX(三跨两临近重点区段!$F:$F,MATCH(1,(MONTH(三跨两临近重点区段!$H:$H)=10)*(三跨两临近重点区段!$A:$A=D560),0))="已取消","已取消",INDEX(三跨两临近重点区段!$I:$I,MATCH(1,(MONTH(三跨两临近重点区段!$H:$H)=10)*(三跨两临近重点区段!$A:$A=D560)*(三跨两临近重点区段!$F:$F="现存区段"),0))),"")</f>
        <v/>
      </c>
      <c r="AC560" s="284" t="str">
        <f t="array" ref="AC560">IFERROR(IF(INDEX(三跨两临近重点区段!$F:$F,MATCH(1,(MONTH(三跨两临近重点区段!$H:$H)=11)*(三跨两临近重点区段!$A:$A=D560),0))="已取消","已取消",INDEX(三跨两临近重点区段!$H:$H,MATCH(1,(MONTH(三跨两临近重点区段!$H:$H)=11)*(三跨两临近重点区段!$A:$A=D560)*(三跨两临近重点区段!$F:$F="现存区段"),0))),"")</f>
        <v/>
      </c>
      <c r="AD560" s="72" t="str">
        <f t="array" ref="AD560">IFERROR(IF(INDEX(三跨两临近重点区段!$F:$F,MATCH(1,(MONTH(三跨两临近重点区段!$H:$H)=11)*(三跨两临近重点区段!$A:$A=D560),0))="已取消","已取消",INDEX(三跨两临近重点区段!$I:$I,MATCH(1,(MONTH(三跨两临近重点区段!$H:$H)=11)*(三跨两临近重点区段!$A:$A=D560)*(三跨两临近重点区段!$F:$F="现存区段"),0))),"")</f>
        <v/>
      </c>
      <c r="AE560" s="284" t="str">
        <f t="array" ref="AE560">IFERROR(IF(INDEX(三跨两临近重点区段!$F:$F,MATCH(1,(MONTH(三跨两临近重点区段!$H:$H)=12)*(三跨两临近重点区段!$A:$A=D560),0))="已取消","已取消",INDEX(三跨两临近重点区段!$H:$H,MATCH(1,(MONTH(三跨两临近重点区段!$H:$H)=12)*(三跨两临近重点区段!$A:$A=D560)*(三跨两临近重点区段!$F:$F="现存区段"),0))),"")</f>
        <v/>
      </c>
      <c r="AF560" s="72" t="str">
        <f t="array" ref="AF560">IFERROR(IF(INDEX(三跨两临近重点区段!$F:$F,MATCH(1,(MONTH(三跨两临近重点区段!$H:$H)=12)*(三跨两临近重点区段!$A:$A=D560),0))="已取消","已取消",INDEX(三跨两临近重点区段!$I:$I,MATCH(1,(MONTH(三跨两临近重点区段!$H:$H)=12)*(三跨两临近重点区段!$A:$A=D560)*(三跨两临近重点区段!$F:$F="现存区段"),0))),"")</f>
        <v/>
      </c>
      <c r="AH560" t="e">
        <f t="array" ref="AH560">INDEX(三跨两临近重点区段!$G:$G,MATCH(D560,三跨两临近重点区段!$A:$A,0))</f>
        <v>#N/A</v>
      </c>
    </row>
    <row r="561" ht="14.25" spans="1:34">
      <c r="A561" s="263" t="s">
        <v>150</v>
      </c>
      <c r="B561" s="264" t="s">
        <v>2943</v>
      </c>
      <c r="C561" s="263" t="s">
        <v>2340</v>
      </c>
      <c r="D561" s="263" t="s">
        <v>2980</v>
      </c>
      <c r="E561" s="265" t="s">
        <v>2926</v>
      </c>
      <c r="F561" s="264" t="s">
        <v>125</v>
      </c>
      <c r="G561" s="263" t="s">
        <v>204</v>
      </c>
      <c r="H561" s="263" t="s">
        <v>183</v>
      </c>
      <c r="I561" s="288"/>
      <c r="J561" s="196"/>
      <c r="K561" s="196"/>
      <c r="L561" s="196"/>
      <c r="M561" s="270"/>
      <c r="N561" s="270"/>
      <c r="O561" s="33"/>
      <c r="P561" s="107"/>
      <c r="Q561" s="279"/>
      <c r="R561" s="279"/>
      <c r="S561" s="278">
        <v>45467</v>
      </c>
      <c r="T561" s="279" t="s">
        <v>2117</v>
      </c>
      <c r="U561" s="268" t="str">
        <f t="array" ref="U561">IFERROR(IF(INDEX(三跨两临近重点区段!$F:$F,MATCH(1,(MONTH(三跨两临近重点区段!$H:$H)=7)*(三跨两临近重点区段!$A:$A=D561),0))="已取消","已取消",INDEX(三跨两临近重点区段!$H:$H,MATCH(1,(MONTH(三跨两临近重点区段!$H:$H)=7)*(三跨两临近重点区段!$A:$A=D561)*(三跨两临近重点区段!$F:$F="现存区段"),0))),"")</f>
        <v/>
      </c>
      <c r="V561" s="232" t="str">
        <f t="array" ref="V561">IFERROR(IF(INDEX(三跨两临近重点区段!$F:$F,MATCH(1,(MONTH(三跨两临近重点区段!$H:$H)=7)*(三跨两临近重点区段!$A:$A=D561),0))="已取消","已取消",INDEX(三跨两临近重点区段!$I:$I,MATCH(1,(MONTH(三跨两临近重点区段!$H:$H)=7)*(三跨两临近重点区段!$A:$A=D561)*(三跨两临近重点区段!$F:$F="现存区段"),0))),"")</f>
        <v/>
      </c>
      <c r="W561" s="268" t="str">
        <f t="array" ref="W561">IFERROR(IF(INDEX(三跨两临近重点区段!$F:$F,MATCH(1,(MONTH(三跨两临近重点区段!$H:$H)=8)*(三跨两临近重点区段!$A:$A=D561),0))="已取消","已取消",INDEX(三跨两临近重点区段!$H:$H,MATCH(1,(MONTH(三跨两临近重点区段!$H:$H)=8)*(三跨两临近重点区段!$A:$A=D561)*(三跨两临近重点区段!$F:$F="现存区段"),0))),"")</f>
        <v/>
      </c>
      <c r="X561" s="232" t="str">
        <f t="array" ref="X561">IFERROR(IF(INDEX(三跨两临近重点区段!$F:$F,MATCH(1,(MONTH(三跨两临近重点区段!$H:$H)=8)*(三跨两临近重点区段!$A:$A=D561),0))="已取消","已取消",INDEX(三跨两临近重点区段!$I:$I,MATCH(1,(MONTH(三跨两临近重点区段!$H:$H)=8)*(三跨两临近重点区段!$A:$A=D561)*(三跨两临近重点区段!$F:$F="现存区段"),0))),"")</f>
        <v/>
      </c>
      <c r="Y561" s="268" t="str">
        <f t="array" ref="Y561">IFERROR(IF(INDEX(三跨两临近重点区段!$F:$F,MATCH(1,(MONTH(三跨两临近重点区段!$H:$H)=9)*(三跨两临近重点区段!$A:$A=D561),0))="已取消","已取消",INDEX(三跨两临近重点区段!$H:$H,MATCH(1,(MONTH(三跨两临近重点区段!$H:$H)=9)*(三跨两临近重点区段!$A:$A=D561)*(三跨两临近重点区段!$F:$F="现存区段"),0))),"")</f>
        <v/>
      </c>
      <c r="Z561" s="232" t="str">
        <f t="array" ref="Z561">IFERROR(IF(INDEX(三跨两临近重点区段!$F:$F,MATCH(1,(MONTH(三跨两临近重点区段!$H:$H)=9)*(三跨两临近重点区段!$A:$A=D561),0))="已取消","已取消",INDEX(三跨两临近重点区段!$I:$I,MATCH(1,(MONTH(三跨两临近重点区段!$H:$H)=9)*(三跨两临近重点区段!$A:$A=D561)*(三跨两临近重点区段!$F:$F="现存区段"),0))),"")</f>
        <v/>
      </c>
      <c r="AA561" s="268" t="str">
        <f t="array" ref="AA561">IFERROR(IF(INDEX(三跨两临近重点区段!$F:$F,MATCH(1,(MONTH(三跨两临近重点区段!$H:$H)=10)*(三跨两临近重点区段!$A:$A=D561),0))="已取消","已取消",INDEX(三跨两临近重点区段!$H:$H,MATCH(1,(MONTH(三跨两临近重点区段!$H:$H)=10)*(三跨两临近重点区段!$A:$A=D561)*(三跨两临近重点区段!$F:$F="现存区段"),0))),"")</f>
        <v/>
      </c>
      <c r="AB561" s="72" t="str">
        <f t="array" ref="AB561">IFERROR(IF(INDEX(三跨两临近重点区段!$F:$F,MATCH(1,(MONTH(三跨两临近重点区段!$H:$H)=10)*(三跨两临近重点区段!$A:$A=D561),0))="已取消","已取消",INDEX(三跨两临近重点区段!$I:$I,MATCH(1,(MONTH(三跨两临近重点区段!$H:$H)=10)*(三跨两临近重点区段!$A:$A=D561)*(三跨两临近重点区段!$F:$F="现存区段"),0))),"")</f>
        <v/>
      </c>
      <c r="AC561" s="284" t="str">
        <f t="array" ref="AC561">IFERROR(IF(INDEX(三跨两临近重点区段!$F:$F,MATCH(1,(MONTH(三跨两临近重点区段!$H:$H)=11)*(三跨两临近重点区段!$A:$A=D561),0))="已取消","已取消",INDEX(三跨两临近重点区段!$H:$H,MATCH(1,(MONTH(三跨两临近重点区段!$H:$H)=11)*(三跨两临近重点区段!$A:$A=D561)*(三跨两临近重点区段!$F:$F="现存区段"),0))),"")</f>
        <v/>
      </c>
      <c r="AD561" s="72" t="str">
        <f t="array" ref="AD561">IFERROR(IF(INDEX(三跨两临近重点区段!$F:$F,MATCH(1,(MONTH(三跨两临近重点区段!$H:$H)=11)*(三跨两临近重点区段!$A:$A=D561),0))="已取消","已取消",INDEX(三跨两临近重点区段!$I:$I,MATCH(1,(MONTH(三跨两临近重点区段!$H:$H)=11)*(三跨两临近重点区段!$A:$A=D561)*(三跨两临近重点区段!$F:$F="现存区段"),0))),"")</f>
        <v/>
      </c>
      <c r="AE561" s="284" t="str">
        <f t="array" ref="AE561">IFERROR(IF(INDEX(三跨两临近重点区段!$F:$F,MATCH(1,(MONTH(三跨两临近重点区段!$H:$H)=12)*(三跨两临近重点区段!$A:$A=D561),0))="已取消","已取消",INDEX(三跨两临近重点区段!$H:$H,MATCH(1,(MONTH(三跨两临近重点区段!$H:$H)=12)*(三跨两临近重点区段!$A:$A=D561)*(三跨两临近重点区段!$F:$F="现存区段"),0))),"")</f>
        <v/>
      </c>
      <c r="AF561" s="72" t="str">
        <f t="array" ref="AF561">IFERROR(IF(INDEX(三跨两临近重点区段!$F:$F,MATCH(1,(MONTH(三跨两临近重点区段!$H:$H)=12)*(三跨两临近重点区段!$A:$A=D561),0))="已取消","已取消",INDEX(三跨两临近重点区段!$I:$I,MATCH(1,(MONTH(三跨两临近重点区段!$H:$H)=12)*(三跨两临近重点区段!$A:$A=D561)*(三跨两临近重点区段!$F:$F="现存区段"),0))),"")</f>
        <v/>
      </c>
      <c r="AH561" t="e">
        <f t="array" ref="AH561">INDEX(三跨两临近重点区段!$G:$G,MATCH(D561,三跨两临近重点区段!$A:$A,0))</f>
        <v>#N/A</v>
      </c>
    </row>
    <row r="562" ht="14.25" spans="1:34">
      <c r="A562" s="263" t="s">
        <v>150</v>
      </c>
      <c r="B562" s="264" t="s">
        <v>2943</v>
      </c>
      <c r="C562" s="263" t="s">
        <v>2711</v>
      </c>
      <c r="D562" s="263" t="s">
        <v>2981</v>
      </c>
      <c r="E562" s="265" t="s">
        <v>2926</v>
      </c>
      <c r="F562" s="264" t="s">
        <v>125</v>
      </c>
      <c r="G562" s="263" t="s">
        <v>204</v>
      </c>
      <c r="H562" s="263" t="s">
        <v>183</v>
      </c>
      <c r="I562" s="288"/>
      <c r="J562" s="196"/>
      <c r="K562" s="196"/>
      <c r="L562" s="196"/>
      <c r="M562" s="270"/>
      <c r="N562" s="270"/>
      <c r="O562" s="33"/>
      <c r="P562" s="107"/>
      <c r="Q562" s="279"/>
      <c r="R562" s="279"/>
      <c r="S562" s="278">
        <v>45467</v>
      </c>
      <c r="T562" s="279" t="s">
        <v>2117</v>
      </c>
      <c r="U562" s="268" t="str">
        <f t="array" ref="U562">IFERROR(IF(INDEX(三跨两临近重点区段!$F:$F,MATCH(1,(MONTH(三跨两临近重点区段!$H:$H)=7)*(三跨两临近重点区段!$A:$A=D562),0))="已取消","已取消",INDEX(三跨两临近重点区段!$H:$H,MATCH(1,(MONTH(三跨两临近重点区段!$H:$H)=7)*(三跨两临近重点区段!$A:$A=D562)*(三跨两临近重点区段!$F:$F="现存区段"),0))),"")</f>
        <v/>
      </c>
      <c r="V562" s="232" t="str">
        <f t="array" ref="V562">IFERROR(IF(INDEX(三跨两临近重点区段!$F:$F,MATCH(1,(MONTH(三跨两临近重点区段!$H:$H)=7)*(三跨两临近重点区段!$A:$A=D562),0))="已取消","已取消",INDEX(三跨两临近重点区段!$I:$I,MATCH(1,(MONTH(三跨两临近重点区段!$H:$H)=7)*(三跨两临近重点区段!$A:$A=D562)*(三跨两临近重点区段!$F:$F="现存区段"),0))),"")</f>
        <v/>
      </c>
      <c r="W562" s="268" t="str">
        <f t="array" ref="W562">IFERROR(IF(INDEX(三跨两临近重点区段!$F:$F,MATCH(1,(MONTH(三跨两临近重点区段!$H:$H)=8)*(三跨两临近重点区段!$A:$A=D562),0))="已取消","已取消",INDEX(三跨两临近重点区段!$H:$H,MATCH(1,(MONTH(三跨两临近重点区段!$H:$H)=8)*(三跨两临近重点区段!$A:$A=D562)*(三跨两临近重点区段!$F:$F="现存区段"),0))),"")</f>
        <v/>
      </c>
      <c r="X562" s="232" t="str">
        <f t="array" ref="X562">IFERROR(IF(INDEX(三跨两临近重点区段!$F:$F,MATCH(1,(MONTH(三跨两临近重点区段!$H:$H)=8)*(三跨两临近重点区段!$A:$A=D562),0))="已取消","已取消",INDEX(三跨两临近重点区段!$I:$I,MATCH(1,(MONTH(三跨两临近重点区段!$H:$H)=8)*(三跨两临近重点区段!$A:$A=D562)*(三跨两临近重点区段!$F:$F="现存区段"),0))),"")</f>
        <v/>
      </c>
      <c r="Y562" s="268" t="str">
        <f t="array" ref="Y562">IFERROR(IF(INDEX(三跨两临近重点区段!$F:$F,MATCH(1,(MONTH(三跨两临近重点区段!$H:$H)=9)*(三跨两临近重点区段!$A:$A=D562),0))="已取消","已取消",INDEX(三跨两临近重点区段!$H:$H,MATCH(1,(MONTH(三跨两临近重点区段!$H:$H)=9)*(三跨两临近重点区段!$A:$A=D562)*(三跨两临近重点区段!$F:$F="现存区段"),0))),"")</f>
        <v/>
      </c>
      <c r="Z562" s="232" t="str">
        <f t="array" ref="Z562">IFERROR(IF(INDEX(三跨两临近重点区段!$F:$F,MATCH(1,(MONTH(三跨两临近重点区段!$H:$H)=9)*(三跨两临近重点区段!$A:$A=D562),0))="已取消","已取消",INDEX(三跨两临近重点区段!$I:$I,MATCH(1,(MONTH(三跨两临近重点区段!$H:$H)=9)*(三跨两临近重点区段!$A:$A=D562)*(三跨两临近重点区段!$F:$F="现存区段"),0))),"")</f>
        <v/>
      </c>
      <c r="AA562" s="268" t="str">
        <f t="array" ref="AA562">IFERROR(IF(INDEX(三跨两临近重点区段!$F:$F,MATCH(1,(MONTH(三跨两临近重点区段!$H:$H)=10)*(三跨两临近重点区段!$A:$A=D562),0))="已取消","已取消",INDEX(三跨两临近重点区段!$H:$H,MATCH(1,(MONTH(三跨两临近重点区段!$H:$H)=10)*(三跨两临近重点区段!$A:$A=D562)*(三跨两临近重点区段!$F:$F="现存区段"),0))),"")</f>
        <v/>
      </c>
      <c r="AB562" s="72" t="str">
        <f t="array" ref="AB562">IFERROR(IF(INDEX(三跨两临近重点区段!$F:$F,MATCH(1,(MONTH(三跨两临近重点区段!$H:$H)=10)*(三跨两临近重点区段!$A:$A=D562),0))="已取消","已取消",INDEX(三跨两临近重点区段!$I:$I,MATCH(1,(MONTH(三跨两临近重点区段!$H:$H)=10)*(三跨两临近重点区段!$A:$A=D562)*(三跨两临近重点区段!$F:$F="现存区段"),0))),"")</f>
        <v/>
      </c>
      <c r="AC562" s="284" t="str">
        <f t="array" ref="AC562">IFERROR(IF(INDEX(三跨两临近重点区段!$F:$F,MATCH(1,(MONTH(三跨两临近重点区段!$H:$H)=11)*(三跨两临近重点区段!$A:$A=D562),0))="已取消","已取消",INDEX(三跨两临近重点区段!$H:$H,MATCH(1,(MONTH(三跨两临近重点区段!$H:$H)=11)*(三跨两临近重点区段!$A:$A=D562)*(三跨两临近重点区段!$F:$F="现存区段"),0))),"")</f>
        <v/>
      </c>
      <c r="AD562" s="72" t="str">
        <f t="array" ref="AD562">IFERROR(IF(INDEX(三跨两临近重点区段!$F:$F,MATCH(1,(MONTH(三跨两临近重点区段!$H:$H)=11)*(三跨两临近重点区段!$A:$A=D562),0))="已取消","已取消",INDEX(三跨两临近重点区段!$I:$I,MATCH(1,(MONTH(三跨两临近重点区段!$H:$H)=11)*(三跨两临近重点区段!$A:$A=D562)*(三跨两临近重点区段!$F:$F="现存区段"),0))),"")</f>
        <v/>
      </c>
      <c r="AE562" s="284" t="str">
        <f t="array" ref="AE562">IFERROR(IF(INDEX(三跨两临近重点区段!$F:$F,MATCH(1,(MONTH(三跨两临近重点区段!$H:$H)=12)*(三跨两临近重点区段!$A:$A=D562),0))="已取消","已取消",INDEX(三跨两临近重点区段!$H:$H,MATCH(1,(MONTH(三跨两临近重点区段!$H:$H)=12)*(三跨两临近重点区段!$A:$A=D562)*(三跨两临近重点区段!$F:$F="现存区段"),0))),"")</f>
        <v/>
      </c>
      <c r="AF562" s="72" t="str">
        <f t="array" ref="AF562">IFERROR(IF(INDEX(三跨两临近重点区段!$F:$F,MATCH(1,(MONTH(三跨两临近重点区段!$H:$H)=12)*(三跨两临近重点区段!$A:$A=D562),0))="已取消","已取消",INDEX(三跨两临近重点区段!$I:$I,MATCH(1,(MONTH(三跨两临近重点区段!$H:$H)=12)*(三跨两临近重点区段!$A:$A=D562)*(三跨两临近重点区段!$F:$F="现存区段"),0))),"")</f>
        <v/>
      </c>
      <c r="AH562" t="e">
        <f t="array" ref="AH562">INDEX(三跨两临近重点区段!$G:$G,MATCH(D562,三跨两临近重点区段!$A:$A,0))</f>
        <v>#N/A</v>
      </c>
    </row>
    <row r="563" ht="14.25" spans="1:34">
      <c r="A563" s="263" t="s">
        <v>150</v>
      </c>
      <c r="B563" s="264" t="s">
        <v>2976</v>
      </c>
      <c r="C563" s="263" t="s">
        <v>2509</v>
      </c>
      <c r="D563" s="263" t="s">
        <v>2982</v>
      </c>
      <c r="E563" s="265" t="s">
        <v>2926</v>
      </c>
      <c r="F563" s="264" t="s">
        <v>125</v>
      </c>
      <c r="G563" s="263" t="s">
        <v>204</v>
      </c>
      <c r="H563" s="263" t="s">
        <v>183</v>
      </c>
      <c r="I563" s="288"/>
      <c r="J563" s="196"/>
      <c r="K563" s="196"/>
      <c r="L563" s="196"/>
      <c r="M563" s="270"/>
      <c r="N563" s="270"/>
      <c r="O563" s="33"/>
      <c r="P563" s="107"/>
      <c r="Q563" s="279"/>
      <c r="R563" s="279"/>
      <c r="S563" s="278">
        <v>45467</v>
      </c>
      <c r="T563" s="279" t="s">
        <v>2117</v>
      </c>
      <c r="U563" s="268" t="str">
        <f t="array" ref="U563">IFERROR(IF(INDEX(三跨两临近重点区段!$F:$F,MATCH(1,(MONTH(三跨两临近重点区段!$H:$H)=7)*(三跨两临近重点区段!$A:$A=D563),0))="已取消","已取消",INDEX(三跨两临近重点区段!$H:$H,MATCH(1,(MONTH(三跨两临近重点区段!$H:$H)=7)*(三跨两临近重点区段!$A:$A=D563)*(三跨两临近重点区段!$F:$F="现存区段"),0))),"")</f>
        <v/>
      </c>
      <c r="V563" s="232" t="str">
        <f t="array" ref="V563">IFERROR(IF(INDEX(三跨两临近重点区段!$F:$F,MATCH(1,(MONTH(三跨两临近重点区段!$H:$H)=7)*(三跨两临近重点区段!$A:$A=D563),0))="已取消","已取消",INDEX(三跨两临近重点区段!$I:$I,MATCH(1,(MONTH(三跨两临近重点区段!$H:$H)=7)*(三跨两临近重点区段!$A:$A=D563)*(三跨两临近重点区段!$F:$F="现存区段"),0))),"")</f>
        <v/>
      </c>
      <c r="W563" s="268" t="str">
        <f t="array" ref="W563">IFERROR(IF(INDEX(三跨两临近重点区段!$F:$F,MATCH(1,(MONTH(三跨两临近重点区段!$H:$H)=8)*(三跨两临近重点区段!$A:$A=D563),0))="已取消","已取消",INDEX(三跨两临近重点区段!$H:$H,MATCH(1,(MONTH(三跨两临近重点区段!$H:$H)=8)*(三跨两临近重点区段!$A:$A=D563)*(三跨两临近重点区段!$F:$F="现存区段"),0))),"")</f>
        <v/>
      </c>
      <c r="X563" s="232" t="str">
        <f t="array" ref="X563">IFERROR(IF(INDEX(三跨两临近重点区段!$F:$F,MATCH(1,(MONTH(三跨两临近重点区段!$H:$H)=8)*(三跨两临近重点区段!$A:$A=D563),0))="已取消","已取消",INDEX(三跨两临近重点区段!$I:$I,MATCH(1,(MONTH(三跨两临近重点区段!$H:$H)=8)*(三跨两临近重点区段!$A:$A=D563)*(三跨两临近重点区段!$F:$F="现存区段"),0))),"")</f>
        <v/>
      </c>
      <c r="Y563" s="268" t="str">
        <f t="array" ref="Y563">IFERROR(IF(INDEX(三跨两临近重点区段!$F:$F,MATCH(1,(MONTH(三跨两临近重点区段!$H:$H)=9)*(三跨两临近重点区段!$A:$A=D563),0))="已取消","已取消",INDEX(三跨两临近重点区段!$H:$H,MATCH(1,(MONTH(三跨两临近重点区段!$H:$H)=9)*(三跨两临近重点区段!$A:$A=D563)*(三跨两临近重点区段!$F:$F="现存区段"),0))),"")</f>
        <v/>
      </c>
      <c r="Z563" s="232" t="str">
        <f t="array" ref="Z563">IFERROR(IF(INDEX(三跨两临近重点区段!$F:$F,MATCH(1,(MONTH(三跨两临近重点区段!$H:$H)=9)*(三跨两临近重点区段!$A:$A=D563),0))="已取消","已取消",INDEX(三跨两临近重点区段!$I:$I,MATCH(1,(MONTH(三跨两临近重点区段!$H:$H)=9)*(三跨两临近重点区段!$A:$A=D563)*(三跨两临近重点区段!$F:$F="现存区段"),0))),"")</f>
        <v/>
      </c>
      <c r="AA563" s="268" t="str">
        <f t="array" ref="AA563">IFERROR(IF(INDEX(三跨两临近重点区段!$F:$F,MATCH(1,(MONTH(三跨两临近重点区段!$H:$H)=10)*(三跨两临近重点区段!$A:$A=D563),0))="已取消","已取消",INDEX(三跨两临近重点区段!$H:$H,MATCH(1,(MONTH(三跨两临近重点区段!$H:$H)=10)*(三跨两临近重点区段!$A:$A=D563)*(三跨两临近重点区段!$F:$F="现存区段"),0))),"")</f>
        <v/>
      </c>
      <c r="AB563" s="72" t="str">
        <f t="array" ref="AB563">IFERROR(IF(INDEX(三跨两临近重点区段!$F:$F,MATCH(1,(MONTH(三跨两临近重点区段!$H:$H)=10)*(三跨两临近重点区段!$A:$A=D563),0))="已取消","已取消",INDEX(三跨两临近重点区段!$I:$I,MATCH(1,(MONTH(三跨两临近重点区段!$H:$H)=10)*(三跨两临近重点区段!$A:$A=D563)*(三跨两临近重点区段!$F:$F="现存区段"),0))),"")</f>
        <v/>
      </c>
      <c r="AC563" s="284" t="str">
        <f t="array" ref="AC563">IFERROR(IF(INDEX(三跨两临近重点区段!$F:$F,MATCH(1,(MONTH(三跨两临近重点区段!$H:$H)=11)*(三跨两临近重点区段!$A:$A=D563),0))="已取消","已取消",INDEX(三跨两临近重点区段!$H:$H,MATCH(1,(MONTH(三跨两临近重点区段!$H:$H)=11)*(三跨两临近重点区段!$A:$A=D563)*(三跨两临近重点区段!$F:$F="现存区段"),0))),"")</f>
        <v/>
      </c>
      <c r="AD563" s="72" t="str">
        <f t="array" ref="AD563">IFERROR(IF(INDEX(三跨两临近重点区段!$F:$F,MATCH(1,(MONTH(三跨两临近重点区段!$H:$H)=11)*(三跨两临近重点区段!$A:$A=D563),0))="已取消","已取消",INDEX(三跨两临近重点区段!$I:$I,MATCH(1,(MONTH(三跨两临近重点区段!$H:$H)=11)*(三跨两临近重点区段!$A:$A=D563)*(三跨两临近重点区段!$F:$F="现存区段"),0))),"")</f>
        <v/>
      </c>
      <c r="AE563" s="284" t="str">
        <f t="array" ref="AE563">IFERROR(IF(INDEX(三跨两临近重点区段!$F:$F,MATCH(1,(MONTH(三跨两临近重点区段!$H:$H)=12)*(三跨两临近重点区段!$A:$A=D563),0))="已取消","已取消",INDEX(三跨两临近重点区段!$H:$H,MATCH(1,(MONTH(三跨两临近重点区段!$H:$H)=12)*(三跨两临近重点区段!$A:$A=D563)*(三跨两临近重点区段!$F:$F="现存区段"),0))),"")</f>
        <v/>
      </c>
      <c r="AF563" s="72" t="str">
        <f t="array" ref="AF563">IFERROR(IF(INDEX(三跨两临近重点区段!$F:$F,MATCH(1,(MONTH(三跨两临近重点区段!$H:$H)=12)*(三跨两临近重点区段!$A:$A=D563),0))="已取消","已取消",INDEX(三跨两临近重点区段!$I:$I,MATCH(1,(MONTH(三跨两临近重点区段!$H:$H)=12)*(三跨两临近重点区段!$A:$A=D563)*(三跨两临近重点区段!$F:$F="现存区段"),0))),"")</f>
        <v/>
      </c>
      <c r="AH563" t="e">
        <f t="array" ref="AH563">INDEX(三跨两临近重点区段!$G:$G,MATCH(D563,三跨两临近重点区段!$A:$A,0))</f>
        <v>#N/A</v>
      </c>
    </row>
    <row r="564" ht="14.25" spans="1:34">
      <c r="A564" s="263" t="s">
        <v>240</v>
      </c>
      <c r="B564" s="264" t="s">
        <v>2935</v>
      </c>
      <c r="C564" s="263" t="s">
        <v>2165</v>
      </c>
      <c r="D564" s="263" t="s">
        <v>2983</v>
      </c>
      <c r="E564" s="265" t="s">
        <v>2926</v>
      </c>
      <c r="F564" s="264" t="s">
        <v>125</v>
      </c>
      <c r="G564" s="263" t="s">
        <v>204</v>
      </c>
      <c r="H564" s="263" t="s">
        <v>242</v>
      </c>
      <c r="I564" s="288"/>
      <c r="J564" s="196"/>
      <c r="K564" s="196"/>
      <c r="L564" s="196"/>
      <c r="M564" s="270"/>
      <c r="N564" s="270"/>
      <c r="O564" s="33"/>
      <c r="P564" s="107"/>
      <c r="Q564" s="279"/>
      <c r="R564" s="279"/>
      <c r="S564" s="278">
        <v>45470</v>
      </c>
      <c r="T564" s="279" t="s">
        <v>2117</v>
      </c>
      <c r="U564" s="268" t="str">
        <f t="array" ref="U564">IFERROR(IF(INDEX(三跨两临近重点区段!$F:$F,MATCH(1,(MONTH(三跨两临近重点区段!$H:$H)=7)*(三跨两临近重点区段!$A:$A=D564),0))="已取消","已取消",INDEX(三跨两临近重点区段!$H:$H,MATCH(1,(MONTH(三跨两临近重点区段!$H:$H)=7)*(三跨两临近重点区段!$A:$A=D564)*(三跨两临近重点区段!$F:$F="现存区段"),0))),"")</f>
        <v/>
      </c>
      <c r="V564" s="232" t="str">
        <f t="array" ref="V564">IFERROR(IF(INDEX(三跨两临近重点区段!$F:$F,MATCH(1,(MONTH(三跨两临近重点区段!$H:$H)=7)*(三跨两临近重点区段!$A:$A=D564),0))="已取消","已取消",INDEX(三跨两临近重点区段!$I:$I,MATCH(1,(MONTH(三跨两临近重点区段!$H:$H)=7)*(三跨两临近重点区段!$A:$A=D564)*(三跨两临近重点区段!$F:$F="现存区段"),0))),"")</f>
        <v/>
      </c>
      <c r="W564" s="268" t="str">
        <f t="array" ref="W564">IFERROR(IF(INDEX(三跨两临近重点区段!$F:$F,MATCH(1,(MONTH(三跨两临近重点区段!$H:$H)=8)*(三跨两临近重点区段!$A:$A=D564),0))="已取消","已取消",INDEX(三跨两临近重点区段!$H:$H,MATCH(1,(MONTH(三跨两临近重点区段!$H:$H)=8)*(三跨两临近重点区段!$A:$A=D564)*(三跨两临近重点区段!$F:$F="现存区段"),0))),"")</f>
        <v/>
      </c>
      <c r="X564" s="232" t="str">
        <f t="array" ref="X564">IFERROR(IF(INDEX(三跨两临近重点区段!$F:$F,MATCH(1,(MONTH(三跨两临近重点区段!$H:$H)=8)*(三跨两临近重点区段!$A:$A=D564),0))="已取消","已取消",INDEX(三跨两临近重点区段!$I:$I,MATCH(1,(MONTH(三跨两临近重点区段!$H:$H)=8)*(三跨两临近重点区段!$A:$A=D564)*(三跨两临近重点区段!$F:$F="现存区段"),0))),"")</f>
        <v/>
      </c>
      <c r="Y564" s="268" t="str">
        <f t="array" ref="Y564">IFERROR(IF(INDEX(三跨两临近重点区段!$F:$F,MATCH(1,(MONTH(三跨两临近重点区段!$H:$H)=9)*(三跨两临近重点区段!$A:$A=D564),0))="已取消","已取消",INDEX(三跨两临近重点区段!$H:$H,MATCH(1,(MONTH(三跨两临近重点区段!$H:$H)=9)*(三跨两临近重点区段!$A:$A=D564)*(三跨两临近重点区段!$F:$F="现存区段"),0))),"")</f>
        <v/>
      </c>
      <c r="Z564" s="232" t="str">
        <f t="array" ref="Z564">IFERROR(IF(INDEX(三跨两临近重点区段!$F:$F,MATCH(1,(MONTH(三跨两临近重点区段!$H:$H)=9)*(三跨两临近重点区段!$A:$A=D564),0))="已取消","已取消",INDEX(三跨两临近重点区段!$I:$I,MATCH(1,(MONTH(三跨两临近重点区段!$H:$H)=9)*(三跨两临近重点区段!$A:$A=D564)*(三跨两临近重点区段!$F:$F="现存区段"),0))),"")</f>
        <v/>
      </c>
      <c r="AA564" s="268" t="str">
        <f t="array" ref="AA564">IFERROR(IF(INDEX(三跨两临近重点区段!$F:$F,MATCH(1,(MONTH(三跨两临近重点区段!$H:$H)=10)*(三跨两临近重点区段!$A:$A=D564),0))="已取消","已取消",INDEX(三跨两临近重点区段!$H:$H,MATCH(1,(MONTH(三跨两临近重点区段!$H:$H)=10)*(三跨两临近重点区段!$A:$A=D564)*(三跨两临近重点区段!$F:$F="现存区段"),0))),"")</f>
        <v/>
      </c>
      <c r="AB564" s="72" t="str">
        <f t="array" ref="AB564">IFERROR(IF(INDEX(三跨两临近重点区段!$F:$F,MATCH(1,(MONTH(三跨两临近重点区段!$H:$H)=10)*(三跨两临近重点区段!$A:$A=D564),0))="已取消","已取消",INDEX(三跨两临近重点区段!$I:$I,MATCH(1,(MONTH(三跨两临近重点区段!$H:$H)=10)*(三跨两临近重点区段!$A:$A=D564)*(三跨两临近重点区段!$F:$F="现存区段"),0))),"")</f>
        <v/>
      </c>
      <c r="AC564" s="284" t="str">
        <f t="array" ref="AC564">IFERROR(IF(INDEX(三跨两临近重点区段!$F:$F,MATCH(1,(MONTH(三跨两临近重点区段!$H:$H)=11)*(三跨两临近重点区段!$A:$A=D564),0))="已取消","已取消",INDEX(三跨两临近重点区段!$H:$H,MATCH(1,(MONTH(三跨两临近重点区段!$H:$H)=11)*(三跨两临近重点区段!$A:$A=D564)*(三跨两临近重点区段!$F:$F="现存区段"),0))),"")</f>
        <v/>
      </c>
      <c r="AD564" s="72" t="str">
        <f t="array" ref="AD564">IFERROR(IF(INDEX(三跨两临近重点区段!$F:$F,MATCH(1,(MONTH(三跨两临近重点区段!$H:$H)=11)*(三跨两临近重点区段!$A:$A=D564),0))="已取消","已取消",INDEX(三跨两临近重点区段!$I:$I,MATCH(1,(MONTH(三跨两临近重点区段!$H:$H)=11)*(三跨两临近重点区段!$A:$A=D564)*(三跨两临近重点区段!$F:$F="现存区段"),0))),"")</f>
        <v/>
      </c>
      <c r="AE564" s="284" t="str">
        <f t="array" ref="AE564">IFERROR(IF(INDEX(三跨两临近重点区段!$F:$F,MATCH(1,(MONTH(三跨两临近重点区段!$H:$H)=12)*(三跨两临近重点区段!$A:$A=D564),0))="已取消","已取消",INDEX(三跨两临近重点区段!$H:$H,MATCH(1,(MONTH(三跨两临近重点区段!$H:$H)=12)*(三跨两临近重点区段!$A:$A=D564)*(三跨两临近重点区段!$F:$F="现存区段"),0))),"")</f>
        <v/>
      </c>
      <c r="AF564" s="72" t="str">
        <f t="array" ref="AF564">IFERROR(IF(INDEX(三跨两临近重点区段!$F:$F,MATCH(1,(MONTH(三跨两临近重点区段!$H:$H)=12)*(三跨两临近重点区段!$A:$A=D564),0))="已取消","已取消",INDEX(三跨两临近重点区段!$I:$I,MATCH(1,(MONTH(三跨两临近重点区段!$H:$H)=12)*(三跨两临近重点区段!$A:$A=D564)*(三跨两临近重点区段!$F:$F="现存区段"),0))),"")</f>
        <v/>
      </c>
      <c r="AH564" t="e">
        <f t="array" ref="AH564">INDEX(三跨两临近重点区段!$G:$G,MATCH(D564,三跨两临近重点区段!$A:$A,0))</f>
        <v>#N/A</v>
      </c>
    </row>
    <row r="565" ht="14.25" spans="1:34">
      <c r="A565" s="263" t="s">
        <v>150</v>
      </c>
      <c r="B565" s="264" t="s">
        <v>2930</v>
      </c>
      <c r="C565" s="263" t="s">
        <v>2120</v>
      </c>
      <c r="D565" s="263" t="s">
        <v>2984</v>
      </c>
      <c r="E565" s="265" t="s">
        <v>2926</v>
      </c>
      <c r="F565" s="264" t="s">
        <v>125</v>
      </c>
      <c r="G565" s="263" t="s">
        <v>204</v>
      </c>
      <c r="H565" s="263" t="s">
        <v>177</v>
      </c>
      <c r="I565" s="288"/>
      <c r="J565" s="196"/>
      <c r="K565" s="196"/>
      <c r="L565" s="196"/>
      <c r="M565" s="270"/>
      <c r="N565" s="270"/>
      <c r="O565" s="33"/>
      <c r="P565" s="107"/>
      <c r="Q565" s="279"/>
      <c r="R565" s="279"/>
      <c r="S565" s="278">
        <v>45470</v>
      </c>
      <c r="T565" s="279" t="s">
        <v>2117</v>
      </c>
      <c r="U565" s="268" t="str">
        <f t="array" ref="U565">IFERROR(IF(INDEX(三跨两临近重点区段!$F:$F,MATCH(1,(MONTH(三跨两临近重点区段!$H:$H)=7)*(三跨两临近重点区段!$A:$A=D565),0))="已取消","已取消",INDEX(三跨两临近重点区段!$H:$H,MATCH(1,(MONTH(三跨两临近重点区段!$H:$H)=7)*(三跨两临近重点区段!$A:$A=D565)*(三跨两临近重点区段!$F:$F="现存区段"),0))),"")</f>
        <v/>
      </c>
      <c r="V565" s="232" t="str">
        <f t="array" ref="V565">IFERROR(IF(INDEX(三跨两临近重点区段!$F:$F,MATCH(1,(MONTH(三跨两临近重点区段!$H:$H)=7)*(三跨两临近重点区段!$A:$A=D565),0))="已取消","已取消",INDEX(三跨两临近重点区段!$I:$I,MATCH(1,(MONTH(三跨两临近重点区段!$H:$H)=7)*(三跨两临近重点区段!$A:$A=D565)*(三跨两临近重点区段!$F:$F="现存区段"),0))),"")</f>
        <v/>
      </c>
      <c r="W565" s="268" t="str">
        <f t="array" ref="W565">IFERROR(IF(INDEX(三跨两临近重点区段!$F:$F,MATCH(1,(MONTH(三跨两临近重点区段!$H:$H)=8)*(三跨两临近重点区段!$A:$A=D565),0))="已取消","已取消",INDEX(三跨两临近重点区段!$H:$H,MATCH(1,(MONTH(三跨两临近重点区段!$H:$H)=8)*(三跨两临近重点区段!$A:$A=D565)*(三跨两临近重点区段!$F:$F="现存区段"),0))),"")</f>
        <v/>
      </c>
      <c r="X565" s="232" t="str">
        <f t="array" ref="X565">IFERROR(IF(INDEX(三跨两临近重点区段!$F:$F,MATCH(1,(MONTH(三跨两临近重点区段!$H:$H)=8)*(三跨两临近重点区段!$A:$A=D565),0))="已取消","已取消",INDEX(三跨两临近重点区段!$I:$I,MATCH(1,(MONTH(三跨两临近重点区段!$H:$H)=8)*(三跨两临近重点区段!$A:$A=D565)*(三跨两临近重点区段!$F:$F="现存区段"),0))),"")</f>
        <v/>
      </c>
      <c r="Y565" s="268" t="str">
        <f t="array" ref="Y565">IFERROR(IF(INDEX(三跨两临近重点区段!$F:$F,MATCH(1,(MONTH(三跨两临近重点区段!$H:$H)=9)*(三跨两临近重点区段!$A:$A=D565),0))="已取消","已取消",INDEX(三跨两临近重点区段!$H:$H,MATCH(1,(MONTH(三跨两临近重点区段!$H:$H)=9)*(三跨两临近重点区段!$A:$A=D565)*(三跨两临近重点区段!$F:$F="现存区段"),0))),"")</f>
        <v/>
      </c>
      <c r="Z565" s="232" t="str">
        <f t="array" ref="Z565">IFERROR(IF(INDEX(三跨两临近重点区段!$F:$F,MATCH(1,(MONTH(三跨两临近重点区段!$H:$H)=9)*(三跨两临近重点区段!$A:$A=D565),0))="已取消","已取消",INDEX(三跨两临近重点区段!$I:$I,MATCH(1,(MONTH(三跨两临近重点区段!$H:$H)=9)*(三跨两临近重点区段!$A:$A=D565)*(三跨两临近重点区段!$F:$F="现存区段"),0))),"")</f>
        <v/>
      </c>
      <c r="AA565" s="268" t="str">
        <f t="array" ref="AA565">IFERROR(IF(INDEX(三跨两临近重点区段!$F:$F,MATCH(1,(MONTH(三跨两临近重点区段!$H:$H)=10)*(三跨两临近重点区段!$A:$A=D565),0))="已取消","已取消",INDEX(三跨两临近重点区段!$H:$H,MATCH(1,(MONTH(三跨两临近重点区段!$H:$H)=10)*(三跨两临近重点区段!$A:$A=D565)*(三跨两临近重点区段!$F:$F="现存区段"),0))),"")</f>
        <v/>
      </c>
      <c r="AB565" s="72" t="str">
        <f t="array" ref="AB565">IFERROR(IF(INDEX(三跨两临近重点区段!$F:$F,MATCH(1,(MONTH(三跨两临近重点区段!$H:$H)=10)*(三跨两临近重点区段!$A:$A=D565),0))="已取消","已取消",INDEX(三跨两临近重点区段!$I:$I,MATCH(1,(MONTH(三跨两临近重点区段!$H:$H)=10)*(三跨两临近重点区段!$A:$A=D565)*(三跨两临近重点区段!$F:$F="现存区段"),0))),"")</f>
        <v/>
      </c>
      <c r="AC565" s="284" t="str">
        <f t="array" ref="AC565">IFERROR(IF(INDEX(三跨两临近重点区段!$F:$F,MATCH(1,(MONTH(三跨两临近重点区段!$H:$H)=11)*(三跨两临近重点区段!$A:$A=D565),0))="已取消","已取消",INDEX(三跨两临近重点区段!$H:$H,MATCH(1,(MONTH(三跨两临近重点区段!$H:$H)=11)*(三跨两临近重点区段!$A:$A=D565)*(三跨两临近重点区段!$F:$F="现存区段"),0))),"")</f>
        <v/>
      </c>
      <c r="AD565" s="72" t="str">
        <f t="array" ref="AD565">IFERROR(IF(INDEX(三跨两临近重点区段!$F:$F,MATCH(1,(MONTH(三跨两临近重点区段!$H:$H)=11)*(三跨两临近重点区段!$A:$A=D565),0))="已取消","已取消",INDEX(三跨两临近重点区段!$I:$I,MATCH(1,(MONTH(三跨两临近重点区段!$H:$H)=11)*(三跨两临近重点区段!$A:$A=D565)*(三跨两临近重点区段!$F:$F="现存区段"),0))),"")</f>
        <v/>
      </c>
      <c r="AE565" s="284" t="str">
        <f t="array" ref="AE565">IFERROR(IF(INDEX(三跨两临近重点区段!$F:$F,MATCH(1,(MONTH(三跨两临近重点区段!$H:$H)=12)*(三跨两临近重点区段!$A:$A=D565),0))="已取消","已取消",INDEX(三跨两临近重点区段!$H:$H,MATCH(1,(MONTH(三跨两临近重点区段!$H:$H)=12)*(三跨两临近重点区段!$A:$A=D565)*(三跨两临近重点区段!$F:$F="现存区段"),0))),"")</f>
        <v/>
      </c>
      <c r="AF565" s="72" t="str">
        <f t="array" ref="AF565">IFERROR(IF(INDEX(三跨两临近重点区段!$F:$F,MATCH(1,(MONTH(三跨两临近重点区段!$H:$H)=12)*(三跨两临近重点区段!$A:$A=D565),0))="已取消","已取消",INDEX(三跨两临近重点区段!$I:$I,MATCH(1,(MONTH(三跨两临近重点区段!$H:$H)=12)*(三跨两临近重点区段!$A:$A=D565)*(三跨两临近重点区段!$F:$F="现存区段"),0))),"")</f>
        <v/>
      </c>
      <c r="AH565" t="e">
        <f t="array" ref="AH565">INDEX(三跨两临近重点区段!$G:$G,MATCH(D565,三跨两临近重点区段!$A:$A,0))</f>
        <v>#N/A</v>
      </c>
    </row>
    <row r="566" ht="14.25" spans="1:34">
      <c r="A566" s="263" t="s">
        <v>150</v>
      </c>
      <c r="B566" s="264" t="s">
        <v>2947</v>
      </c>
      <c r="C566" s="263" t="s">
        <v>2201</v>
      </c>
      <c r="D566" s="263" t="s">
        <v>2985</v>
      </c>
      <c r="E566" s="265" t="s">
        <v>2926</v>
      </c>
      <c r="F566" s="264" t="s">
        <v>125</v>
      </c>
      <c r="G566" s="263" t="s">
        <v>204</v>
      </c>
      <c r="H566" s="263" t="s">
        <v>152</v>
      </c>
      <c r="I566" s="288"/>
      <c r="J566" s="196"/>
      <c r="K566" s="196"/>
      <c r="L566" s="196"/>
      <c r="M566" s="270"/>
      <c r="N566" s="270"/>
      <c r="O566" s="33"/>
      <c r="P566" s="107"/>
      <c r="Q566" s="279"/>
      <c r="R566" s="279"/>
      <c r="S566" s="278">
        <v>45467</v>
      </c>
      <c r="T566" s="279" t="s">
        <v>2117</v>
      </c>
      <c r="U566" s="268" t="str">
        <f t="array" ref="U566">IFERROR(IF(INDEX(三跨两临近重点区段!$F:$F,MATCH(1,(MONTH(三跨两临近重点区段!$H:$H)=7)*(三跨两临近重点区段!$A:$A=D566),0))="已取消","已取消",INDEX(三跨两临近重点区段!$H:$H,MATCH(1,(MONTH(三跨两临近重点区段!$H:$H)=7)*(三跨两临近重点区段!$A:$A=D566)*(三跨两临近重点区段!$F:$F="现存区段"),0))),"")</f>
        <v/>
      </c>
      <c r="V566" s="232" t="str">
        <f t="array" ref="V566">IFERROR(IF(INDEX(三跨两临近重点区段!$F:$F,MATCH(1,(MONTH(三跨两临近重点区段!$H:$H)=7)*(三跨两临近重点区段!$A:$A=D566),0))="已取消","已取消",INDEX(三跨两临近重点区段!$I:$I,MATCH(1,(MONTH(三跨两临近重点区段!$H:$H)=7)*(三跨两临近重点区段!$A:$A=D566)*(三跨两临近重点区段!$F:$F="现存区段"),0))),"")</f>
        <v/>
      </c>
      <c r="W566" s="268" t="str">
        <f t="array" ref="W566">IFERROR(IF(INDEX(三跨两临近重点区段!$F:$F,MATCH(1,(MONTH(三跨两临近重点区段!$H:$H)=8)*(三跨两临近重点区段!$A:$A=D566),0))="已取消","已取消",INDEX(三跨两临近重点区段!$H:$H,MATCH(1,(MONTH(三跨两临近重点区段!$H:$H)=8)*(三跨两临近重点区段!$A:$A=D566)*(三跨两临近重点区段!$F:$F="现存区段"),0))),"")</f>
        <v/>
      </c>
      <c r="X566" s="232" t="str">
        <f t="array" ref="X566">IFERROR(IF(INDEX(三跨两临近重点区段!$F:$F,MATCH(1,(MONTH(三跨两临近重点区段!$H:$H)=8)*(三跨两临近重点区段!$A:$A=D566),0))="已取消","已取消",INDEX(三跨两临近重点区段!$I:$I,MATCH(1,(MONTH(三跨两临近重点区段!$H:$H)=8)*(三跨两临近重点区段!$A:$A=D566)*(三跨两临近重点区段!$F:$F="现存区段"),0))),"")</f>
        <v/>
      </c>
      <c r="Y566" s="268" t="str">
        <f t="array" ref="Y566">IFERROR(IF(INDEX(三跨两临近重点区段!$F:$F,MATCH(1,(MONTH(三跨两临近重点区段!$H:$H)=9)*(三跨两临近重点区段!$A:$A=D566),0))="已取消","已取消",INDEX(三跨两临近重点区段!$H:$H,MATCH(1,(MONTH(三跨两临近重点区段!$H:$H)=9)*(三跨两临近重点区段!$A:$A=D566)*(三跨两临近重点区段!$F:$F="现存区段"),0))),"")</f>
        <v/>
      </c>
      <c r="Z566" s="232" t="str">
        <f t="array" ref="Z566">IFERROR(IF(INDEX(三跨两临近重点区段!$F:$F,MATCH(1,(MONTH(三跨两临近重点区段!$H:$H)=9)*(三跨两临近重点区段!$A:$A=D566),0))="已取消","已取消",INDEX(三跨两临近重点区段!$I:$I,MATCH(1,(MONTH(三跨两临近重点区段!$H:$H)=9)*(三跨两临近重点区段!$A:$A=D566)*(三跨两临近重点区段!$F:$F="现存区段"),0))),"")</f>
        <v/>
      </c>
      <c r="AA566" s="268" t="str">
        <f t="array" ref="AA566">IFERROR(IF(INDEX(三跨两临近重点区段!$F:$F,MATCH(1,(MONTH(三跨两临近重点区段!$H:$H)=10)*(三跨两临近重点区段!$A:$A=D566),0))="已取消","已取消",INDEX(三跨两临近重点区段!$H:$H,MATCH(1,(MONTH(三跨两临近重点区段!$H:$H)=10)*(三跨两临近重点区段!$A:$A=D566)*(三跨两临近重点区段!$F:$F="现存区段"),0))),"")</f>
        <v/>
      </c>
      <c r="AB566" s="72" t="str">
        <f t="array" ref="AB566">IFERROR(IF(INDEX(三跨两临近重点区段!$F:$F,MATCH(1,(MONTH(三跨两临近重点区段!$H:$H)=10)*(三跨两临近重点区段!$A:$A=D566),0))="已取消","已取消",INDEX(三跨两临近重点区段!$I:$I,MATCH(1,(MONTH(三跨两临近重点区段!$H:$H)=10)*(三跨两临近重点区段!$A:$A=D566)*(三跨两临近重点区段!$F:$F="现存区段"),0))),"")</f>
        <v/>
      </c>
      <c r="AC566" s="284" t="str">
        <f t="array" ref="AC566">IFERROR(IF(INDEX(三跨两临近重点区段!$F:$F,MATCH(1,(MONTH(三跨两临近重点区段!$H:$H)=11)*(三跨两临近重点区段!$A:$A=D566),0))="已取消","已取消",INDEX(三跨两临近重点区段!$H:$H,MATCH(1,(MONTH(三跨两临近重点区段!$H:$H)=11)*(三跨两临近重点区段!$A:$A=D566)*(三跨两临近重点区段!$F:$F="现存区段"),0))),"")</f>
        <v/>
      </c>
      <c r="AD566" s="72" t="str">
        <f t="array" ref="AD566">IFERROR(IF(INDEX(三跨两临近重点区段!$F:$F,MATCH(1,(MONTH(三跨两临近重点区段!$H:$H)=11)*(三跨两临近重点区段!$A:$A=D566),0))="已取消","已取消",INDEX(三跨两临近重点区段!$I:$I,MATCH(1,(MONTH(三跨两临近重点区段!$H:$H)=11)*(三跨两临近重点区段!$A:$A=D566)*(三跨两临近重点区段!$F:$F="现存区段"),0))),"")</f>
        <v/>
      </c>
      <c r="AE566" s="284" t="str">
        <f t="array" ref="AE566">IFERROR(IF(INDEX(三跨两临近重点区段!$F:$F,MATCH(1,(MONTH(三跨两临近重点区段!$H:$H)=12)*(三跨两临近重点区段!$A:$A=D566),0))="已取消","已取消",INDEX(三跨两临近重点区段!$H:$H,MATCH(1,(MONTH(三跨两临近重点区段!$H:$H)=12)*(三跨两临近重点区段!$A:$A=D566)*(三跨两临近重点区段!$F:$F="现存区段"),0))),"")</f>
        <v/>
      </c>
      <c r="AF566" s="72" t="str">
        <f t="array" ref="AF566">IFERROR(IF(INDEX(三跨两临近重点区段!$F:$F,MATCH(1,(MONTH(三跨两临近重点区段!$H:$H)=12)*(三跨两临近重点区段!$A:$A=D566),0))="已取消","已取消",INDEX(三跨两临近重点区段!$I:$I,MATCH(1,(MONTH(三跨两临近重点区段!$H:$H)=12)*(三跨两临近重点区段!$A:$A=D566)*(三跨两临近重点区段!$F:$F="现存区段"),0))),"")</f>
        <v/>
      </c>
      <c r="AH566" t="e">
        <f t="array" ref="AH566">INDEX(三跨两临近重点区段!$G:$G,MATCH(D566,三跨两临近重点区段!$A:$A,0))</f>
        <v>#N/A</v>
      </c>
    </row>
    <row r="567" ht="14.25" spans="1:34">
      <c r="A567" s="263" t="s">
        <v>150</v>
      </c>
      <c r="B567" s="264" t="s">
        <v>2947</v>
      </c>
      <c r="C567" s="263" t="s">
        <v>2977</v>
      </c>
      <c r="D567" s="263" t="s">
        <v>2986</v>
      </c>
      <c r="E567" s="265" t="s">
        <v>2926</v>
      </c>
      <c r="F567" s="264" t="s">
        <v>125</v>
      </c>
      <c r="G567" s="263" t="s">
        <v>204</v>
      </c>
      <c r="H567" s="263" t="s">
        <v>152</v>
      </c>
      <c r="I567" s="288"/>
      <c r="J567" s="196"/>
      <c r="K567" s="196"/>
      <c r="L567" s="196"/>
      <c r="M567" s="270"/>
      <c r="N567" s="270"/>
      <c r="O567" s="33"/>
      <c r="P567" s="107"/>
      <c r="Q567" s="279"/>
      <c r="R567" s="279"/>
      <c r="S567" s="278">
        <v>45471</v>
      </c>
      <c r="T567" s="279" t="s">
        <v>2117</v>
      </c>
      <c r="U567" s="268" t="str">
        <f t="array" ref="U567">IFERROR(IF(INDEX(三跨两临近重点区段!$F:$F,MATCH(1,(MONTH(三跨两临近重点区段!$H:$H)=7)*(三跨两临近重点区段!$A:$A=D567),0))="已取消","已取消",INDEX(三跨两临近重点区段!$H:$H,MATCH(1,(MONTH(三跨两临近重点区段!$H:$H)=7)*(三跨两临近重点区段!$A:$A=D567)*(三跨两临近重点区段!$F:$F="现存区段"),0))),"")</f>
        <v/>
      </c>
      <c r="V567" s="232" t="str">
        <f t="array" ref="V567">IFERROR(IF(INDEX(三跨两临近重点区段!$F:$F,MATCH(1,(MONTH(三跨两临近重点区段!$H:$H)=7)*(三跨两临近重点区段!$A:$A=D567),0))="已取消","已取消",INDEX(三跨两临近重点区段!$I:$I,MATCH(1,(MONTH(三跨两临近重点区段!$H:$H)=7)*(三跨两临近重点区段!$A:$A=D567)*(三跨两临近重点区段!$F:$F="现存区段"),0))),"")</f>
        <v/>
      </c>
      <c r="W567" s="268" t="str">
        <f t="array" ref="W567">IFERROR(IF(INDEX(三跨两临近重点区段!$F:$F,MATCH(1,(MONTH(三跨两临近重点区段!$H:$H)=8)*(三跨两临近重点区段!$A:$A=D567),0))="已取消","已取消",INDEX(三跨两临近重点区段!$H:$H,MATCH(1,(MONTH(三跨两临近重点区段!$H:$H)=8)*(三跨两临近重点区段!$A:$A=D567)*(三跨两临近重点区段!$F:$F="现存区段"),0))),"")</f>
        <v/>
      </c>
      <c r="X567" s="232" t="str">
        <f t="array" ref="X567">IFERROR(IF(INDEX(三跨两临近重点区段!$F:$F,MATCH(1,(MONTH(三跨两临近重点区段!$H:$H)=8)*(三跨两临近重点区段!$A:$A=D567),0))="已取消","已取消",INDEX(三跨两临近重点区段!$I:$I,MATCH(1,(MONTH(三跨两临近重点区段!$H:$H)=8)*(三跨两临近重点区段!$A:$A=D567)*(三跨两临近重点区段!$F:$F="现存区段"),0))),"")</f>
        <v/>
      </c>
      <c r="Y567" s="268" t="str">
        <f t="array" ref="Y567">IFERROR(IF(INDEX(三跨两临近重点区段!$F:$F,MATCH(1,(MONTH(三跨两临近重点区段!$H:$H)=9)*(三跨两临近重点区段!$A:$A=D567),0))="已取消","已取消",INDEX(三跨两临近重点区段!$H:$H,MATCH(1,(MONTH(三跨两临近重点区段!$H:$H)=9)*(三跨两临近重点区段!$A:$A=D567)*(三跨两临近重点区段!$F:$F="现存区段"),0))),"")</f>
        <v/>
      </c>
      <c r="Z567" s="232" t="str">
        <f t="array" ref="Z567">IFERROR(IF(INDEX(三跨两临近重点区段!$F:$F,MATCH(1,(MONTH(三跨两临近重点区段!$H:$H)=9)*(三跨两临近重点区段!$A:$A=D567),0))="已取消","已取消",INDEX(三跨两临近重点区段!$I:$I,MATCH(1,(MONTH(三跨两临近重点区段!$H:$H)=9)*(三跨两临近重点区段!$A:$A=D567)*(三跨两临近重点区段!$F:$F="现存区段"),0))),"")</f>
        <v/>
      </c>
      <c r="AA567" s="268" t="str">
        <f t="array" ref="AA567">IFERROR(IF(INDEX(三跨两临近重点区段!$F:$F,MATCH(1,(MONTH(三跨两临近重点区段!$H:$H)=10)*(三跨两临近重点区段!$A:$A=D567),0))="已取消","已取消",INDEX(三跨两临近重点区段!$H:$H,MATCH(1,(MONTH(三跨两临近重点区段!$H:$H)=10)*(三跨两临近重点区段!$A:$A=D567)*(三跨两临近重点区段!$F:$F="现存区段"),0))),"")</f>
        <v/>
      </c>
      <c r="AB567" s="72" t="str">
        <f t="array" ref="AB567">IFERROR(IF(INDEX(三跨两临近重点区段!$F:$F,MATCH(1,(MONTH(三跨两临近重点区段!$H:$H)=10)*(三跨两临近重点区段!$A:$A=D567),0))="已取消","已取消",INDEX(三跨两临近重点区段!$I:$I,MATCH(1,(MONTH(三跨两临近重点区段!$H:$H)=10)*(三跨两临近重点区段!$A:$A=D567)*(三跨两临近重点区段!$F:$F="现存区段"),0))),"")</f>
        <v/>
      </c>
      <c r="AC567" s="284" t="str">
        <f t="array" ref="AC567">IFERROR(IF(INDEX(三跨两临近重点区段!$F:$F,MATCH(1,(MONTH(三跨两临近重点区段!$H:$H)=11)*(三跨两临近重点区段!$A:$A=D567),0))="已取消","已取消",INDEX(三跨两临近重点区段!$H:$H,MATCH(1,(MONTH(三跨两临近重点区段!$H:$H)=11)*(三跨两临近重点区段!$A:$A=D567)*(三跨两临近重点区段!$F:$F="现存区段"),0))),"")</f>
        <v/>
      </c>
      <c r="AD567" s="72" t="str">
        <f t="array" ref="AD567">IFERROR(IF(INDEX(三跨两临近重点区段!$F:$F,MATCH(1,(MONTH(三跨两临近重点区段!$H:$H)=11)*(三跨两临近重点区段!$A:$A=D567),0))="已取消","已取消",INDEX(三跨两临近重点区段!$I:$I,MATCH(1,(MONTH(三跨两临近重点区段!$H:$H)=11)*(三跨两临近重点区段!$A:$A=D567)*(三跨两临近重点区段!$F:$F="现存区段"),0))),"")</f>
        <v/>
      </c>
      <c r="AE567" s="284" t="str">
        <f t="array" ref="AE567">IFERROR(IF(INDEX(三跨两临近重点区段!$F:$F,MATCH(1,(MONTH(三跨两临近重点区段!$H:$H)=12)*(三跨两临近重点区段!$A:$A=D567),0))="已取消","已取消",INDEX(三跨两临近重点区段!$H:$H,MATCH(1,(MONTH(三跨两临近重点区段!$H:$H)=12)*(三跨两临近重点区段!$A:$A=D567)*(三跨两临近重点区段!$F:$F="现存区段"),0))),"")</f>
        <v/>
      </c>
      <c r="AF567" s="72" t="str">
        <f t="array" ref="AF567">IFERROR(IF(INDEX(三跨两临近重点区段!$F:$F,MATCH(1,(MONTH(三跨两临近重点区段!$H:$H)=12)*(三跨两临近重点区段!$A:$A=D567),0))="已取消","已取消",INDEX(三跨两临近重点区段!$I:$I,MATCH(1,(MONTH(三跨两临近重点区段!$H:$H)=12)*(三跨两临近重点区段!$A:$A=D567)*(三跨两临近重点区段!$F:$F="现存区段"),0))),"")</f>
        <v/>
      </c>
      <c r="AH567" t="e">
        <f t="array" ref="AH567">INDEX(三跨两临近重点区段!$G:$G,MATCH(D567,三跨两临近重点区段!$A:$A,0))</f>
        <v>#N/A</v>
      </c>
    </row>
    <row r="568" ht="14.25" spans="1:34">
      <c r="A568" s="263" t="s">
        <v>150</v>
      </c>
      <c r="B568" s="264" t="s">
        <v>2960</v>
      </c>
      <c r="C568" s="263" t="s">
        <v>2187</v>
      </c>
      <c r="D568" s="263" t="s">
        <v>2987</v>
      </c>
      <c r="E568" s="265" t="s">
        <v>2926</v>
      </c>
      <c r="F568" s="264" t="s">
        <v>125</v>
      </c>
      <c r="G568" s="263" t="s">
        <v>204</v>
      </c>
      <c r="H568" s="263" t="s">
        <v>152</v>
      </c>
      <c r="I568" s="288"/>
      <c r="J568" s="196"/>
      <c r="K568" s="196"/>
      <c r="L568" s="196"/>
      <c r="M568" s="270"/>
      <c r="N568" s="270"/>
      <c r="O568" s="33"/>
      <c r="P568" s="107"/>
      <c r="Q568" s="279"/>
      <c r="R568" s="279"/>
      <c r="S568" s="278">
        <v>45467</v>
      </c>
      <c r="T568" s="279" t="s">
        <v>2117</v>
      </c>
      <c r="U568" s="268" t="str">
        <f t="array" ref="U568">IFERROR(IF(INDEX(三跨两临近重点区段!$F:$F,MATCH(1,(MONTH(三跨两临近重点区段!$H:$H)=7)*(三跨两临近重点区段!$A:$A=D568),0))="已取消","已取消",INDEX(三跨两临近重点区段!$H:$H,MATCH(1,(MONTH(三跨两临近重点区段!$H:$H)=7)*(三跨两临近重点区段!$A:$A=D568)*(三跨两临近重点区段!$F:$F="现存区段"),0))),"")</f>
        <v/>
      </c>
      <c r="V568" s="232" t="str">
        <f t="array" ref="V568">IFERROR(IF(INDEX(三跨两临近重点区段!$F:$F,MATCH(1,(MONTH(三跨两临近重点区段!$H:$H)=7)*(三跨两临近重点区段!$A:$A=D568),0))="已取消","已取消",INDEX(三跨两临近重点区段!$I:$I,MATCH(1,(MONTH(三跨两临近重点区段!$H:$H)=7)*(三跨两临近重点区段!$A:$A=D568)*(三跨两临近重点区段!$F:$F="现存区段"),0))),"")</f>
        <v/>
      </c>
      <c r="W568" s="268" t="str">
        <f t="array" ref="W568">IFERROR(IF(INDEX(三跨两临近重点区段!$F:$F,MATCH(1,(MONTH(三跨两临近重点区段!$H:$H)=8)*(三跨两临近重点区段!$A:$A=D568),0))="已取消","已取消",INDEX(三跨两临近重点区段!$H:$H,MATCH(1,(MONTH(三跨两临近重点区段!$H:$H)=8)*(三跨两临近重点区段!$A:$A=D568)*(三跨两临近重点区段!$F:$F="现存区段"),0))),"")</f>
        <v/>
      </c>
      <c r="X568" s="232" t="str">
        <f t="array" ref="X568">IFERROR(IF(INDEX(三跨两临近重点区段!$F:$F,MATCH(1,(MONTH(三跨两临近重点区段!$H:$H)=8)*(三跨两临近重点区段!$A:$A=D568),0))="已取消","已取消",INDEX(三跨两临近重点区段!$I:$I,MATCH(1,(MONTH(三跨两临近重点区段!$H:$H)=8)*(三跨两临近重点区段!$A:$A=D568)*(三跨两临近重点区段!$F:$F="现存区段"),0))),"")</f>
        <v/>
      </c>
      <c r="Y568" s="268" t="str">
        <f t="array" ref="Y568">IFERROR(IF(INDEX(三跨两临近重点区段!$F:$F,MATCH(1,(MONTH(三跨两临近重点区段!$H:$H)=9)*(三跨两临近重点区段!$A:$A=D568),0))="已取消","已取消",INDEX(三跨两临近重点区段!$H:$H,MATCH(1,(MONTH(三跨两临近重点区段!$H:$H)=9)*(三跨两临近重点区段!$A:$A=D568)*(三跨两临近重点区段!$F:$F="现存区段"),0))),"")</f>
        <v/>
      </c>
      <c r="Z568" s="232" t="str">
        <f t="array" ref="Z568">IFERROR(IF(INDEX(三跨两临近重点区段!$F:$F,MATCH(1,(MONTH(三跨两临近重点区段!$H:$H)=9)*(三跨两临近重点区段!$A:$A=D568),0))="已取消","已取消",INDEX(三跨两临近重点区段!$I:$I,MATCH(1,(MONTH(三跨两临近重点区段!$H:$H)=9)*(三跨两临近重点区段!$A:$A=D568)*(三跨两临近重点区段!$F:$F="现存区段"),0))),"")</f>
        <v/>
      </c>
      <c r="AA568" s="268" t="str">
        <f t="array" ref="AA568">IFERROR(IF(INDEX(三跨两临近重点区段!$F:$F,MATCH(1,(MONTH(三跨两临近重点区段!$H:$H)=10)*(三跨两临近重点区段!$A:$A=D568),0))="已取消","已取消",INDEX(三跨两临近重点区段!$H:$H,MATCH(1,(MONTH(三跨两临近重点区段!$H:$H)=10)*(三跨两临近重点区段!$A:$A=D568)*(三跨两临近重点区段!$F:$F="现存区段"),0))),"")</f>
        <v/>
      </c>
      <c r="AB568" s="72" t="str">
        <f t="array" ref="AB568">IFERROR(IF(INDEX(三跨两临近重点区段!$F:$F,MATCH(1,(MONTH(三跨两临近重点区段!$H:$H)=10)*(三跨两临近重点区段!$A:$A=D568),0))="已取消","已取消",INDEX(三跨两临近重点区段!$I:$I,MATCH(1,(MONTH(三跨两临近重点区段!$H:$H)=10)*(三跨两临近重点区段!$A:$A=D568)*(三跨两临近重点区段!$F:$F="现存区段"),0))),"")</f>
        <v/>
      </c>
      <c r="AC568" s="284" t="str">
        <f t="array" ref="AC568">IFERROR(IF(INDEX(三跨两临近重点区段!$F:$F,MATCH(1,(MONTH(三跨两临近重点区段!$H:$H)=11)*(三跨两临近重点区段!$A:$A=D568),0))="已取消","已取消",INDEX(三跨两临近重点区段!$H:$H,MATCH(1,(MONTH(三跨两临近重点区段!$H:$H)=11)*(三跨两临近重点区段!$A:$A=D568)*(三跨两临近重点区段!$F:$F="现存区段"),0))),"")</f>
        <v/>
      </c>
      <c r="AD568" s="72" t="str">
        <f t="array" ref="AD568">IFERROR(IF(INDEX(三跨两临近重点区段!$F:$F,MATCH(1,(MONTH(三跨两临近重点区段!$H:$H)=11)*(三跨两临近重点区段!$A:$A=D568),0))="已取消","已取消",INDEX(三跨两临近重点区段!$I:$I,MATCH(1,(MONTH(三跨两临近重点区段!$H:$H)=11)*(三跨两临近重点区段!$A:$A=D568)*(三跨两临近重点区段!$F:$F="现存区段"),0))),"")</f>
        <v/>
      </c>
      <c r="AE568" s="284" t="str">
        <f t="array" ref="AE568">IFERROR(IF(INDEX(三跨两临近重点区段!$F:$F,MATCH(1,(MONTH(三跨两临近重点区段!$H:$H)=12)*(三跨两临近重点区段!$A:$A=D568),0))="已取消","已取消",INDEX(三跨两临近重点区段!$H:$H,MATCH(1,(MONTH(三跨两临近重点区段!$H:$H)=12)*(三跨两临近重点区段!$A:$A=D568)*(三跨两临近重点区段!$F:$F="现存区段"),0))),"")</f>
        <v/>
      </c>
      <c r="AF568" s="72" t="str">
        <f t="array" ref="AF568">IFERROR(IF(INDEX(三跨两临近重点区段!$F:$F,MATCH(1,(MONTH(三跨两临近重点区段!$H:$H)=12)*(三跨两临近重点区段!$A:$A=D568),0))="已取消","已取消",INDEX(三跨两临近重点区段!$I:$I,MATCH(1,(MONTH(三跨两临近重点区段!$H:$H)=12)*(三跨两临近重点区段!$A:$A=D568)*(三跨两临近重点区段!$F:$F="现存区段"),0))),"")</f>
        <v/>
      </c>
      <c r="AH568" t="e">
        <f t="array" ref="AH568">INDEX(三跨两临近重点区段!$G:$G,MATCH(D568,三跨两临近重点区段!$A:$A,0))</f>
        <v>#N/A</v>
      </c>
    </row>
    <row r="569" ht="14.25" spans="1:34">
      <c r="A569" s="263" t="s">
        <v>150</v>
      </c>
      <c r="B569" s="264" t="s">
        <v>2988</v>
      </c>
      <c r="C569" s="263" t="s">
        <v>2977</v>
      </c>
      <c r="D569" s="263" t="s">
        <v>2989</v>
      </c>
      <c r="E569" s="265" t="s">
        <v>2926</v>
      </c>
      <c r="F569" s="264" t="s">
        <v>125</v>
      </c>
      <c r="G569" s="263" t="s">
        <v>204</v>
      </c>
      <c r="H569" s="263" t="s">
        <v>204</v>
      </c>
      <c r="I569" s="288"/>
      <c r="J569" s="196"/>
      <c r="K569" s="196"/>
      <c r="L569" s="196"/>
      <c r="M569" s="270"/>
      <c r="N569" s="270"/>
      <c r="O569" s="33"/>
      <c r="P569" s="107"/>
      <c r="Q569" s="279"/>
      <c r="R569" s="279"/>
      <c r="S569" s="278">
        <v>45467</v>
      </c>
      <c r="T569" s="279" t="s">
        <v>2117</v>
      </c>
      <c r="U569" s="268" t="str">
        <f t="array" ref="U569">IFERROR(IF(INDEX(三跨两临近重点区段!$F:$F,MATCH(1,(MONTH(三跨两临近重点区段!$H:$H)=7)*(三跨两临近重点区段!$A:$A=D569),0))="已取消","已取消",INDEX(三跨两临近重点区段!$H:$H,MATCH(1,(MONTH(三跨两临近重点区段!$H:$H)=7)*(三跨两临近重点区段!$A:$A=D569)*(三跨两临近重点区段!$F:$F="现存区段"),0))),"")</f>
        <v/>
      </c>
      <c r="V569" s="232" t="str">
        <f t="array" ref="V569">IFERROR(IF(INDEX(三跨两临近重点区段!$F:$F,MATCH(1,(MONTH(三跨两临近重点区段!$H:$H)=7)*(三跨两临近重点区段!$A:$A=D569),0))="已取消","已取消",INDEX(三跨两临近重点区段!$I:$I,MATCH(1,(MONTH(三跨两临近重点区段!$H:$H)=7)*(三跨两临近重点区段!$A:$A=D569)*(三跨两临近重点区段!$F:$F="现存区段"),0))),"")</f>
        <v/>
      </c>
      <c r="W569" s="268" t="str">
        <f t="array" ref="W569">IFERROR(IF(INDEX(三跨两临近重点区段!$F:$F,MATCH(1,(MONTH(三跨两临近重点区段!$H:$H)=8)*(三跨两临近重点区段!$A:$A=D569),0))="已取消","已取消",INDEX(三跨两临近重点区段!$H:$H,MATCH(1,(MONTH(三跨两临近重点区段!$H:$H)=8)*(三跨两临近重点区段!$A:$A=D569)*(三跨两临近重点区段!$F:$F="现存区段"),0))),"")</f>
        <v/>
      </c>
      <c r="X569" s="232" t="str">
        <f t="array" ref="X569">IFERROR(IF(INDEX(三跨两临近重点区段!$F:$F,MATCH(1,(MONTH(三跨两临近重点区段!$H:$H)=8)*(三跨两临近重点区段!$A:$A=D569),0))="已取消","已取消",INDEX(三跨两临近重点区段!$I:$I,MATCH(1,(MONTH(三跨两临近重点区段!$H:$H)=8)*(三跨两临近重点区段!$A:$A=D569)*(三跨两临近重点区段!$F:$F="现存区段"),0))),"")</f>
        <v/>
      </c>
      <c r="Y569" s="268" t="str">
        <f t="array" ref="Y569">IFERROR(IF(INDEX(三跨两临近重点区段!$F:$F,MATCH(1,(MONTH(三跨两临近重点区段!$H:$H)=9)*(三跨两临近重点区段!$A:$A=D569),0))="已取消","已取消",INDEX(三跨两临近重点区段!$H:$H,MATCH(1,(MONTH(三跨两临近重点区段!$H:$H)=9)*(三跨两临近重点区段!$A:$A=D569)*(三跨两临近重点区段!$F:$F="现存区段"),0))),"")</f>
        <v/>
      </c>
      <c r="Z569" s="232" t="str">
        <f t="array" ref="Z569">IFERROR(IF(INDEX(三跨两临近重点区段!$F:$F,MATCH(1,(MONTH(三跨两临近重点区段!$H:$H)=9)*(三跨两临近重点区段!$A:$A=D569),0))="已取消","已取消",INDEX(三跨两临近重点区段!$I:$I,MATCH(1,(MONTH(三跨两临近重点区段!$H:$H)=9)*(三跨两临近重点区段!$A:$A=D569)*(三跨两临近重点区段!$F:$F="现存区段"),0))),"")</f>
        <v/>
      </c>
      <c r="AA569" s="268" t="str">
        <f t="array" ref="AA569">IFERROR(IF(INDEX(三跨两临近重点区段!$F:$F,MATCH(1,(MONTH(三跨两临近重点区段!$H:$H)=10)*(三跨两临近重点区段!$A:$A=D569),0))="已取消","已取消",INDEX(三跨两临近重点区段!$H:$H,MATCH(1,(MONTH(三跨两临近重点区段!$H:$H)=10)*(三跨两临近重点区段!$A:$A=D569)*(三跨两临近重点区段!$F:$F="现存区段"),0))),"")</f>
        <v/>
      </c>
      <c r="AB569" s="72" t="str">
        <f t="array" ref="AB569">IFERROR(IF(INDEX(三跨两临近重点区段!$F:$F,MATCH(1,(MONTH(三跨两临近重点区段!$H:$H)=10)*(三跨两临近重点区段!$A:$A=D569),0))="已取消","已取消",INDEX(三跨两临近重点区段!$I:$I,MATCH(1,(MONTH(三跨两临近重点区段!$H:$H)=10)*(三跨两临近重点区段!$A:$A=D569)*(三跨两临近重点区段!$F:$F="现存区段"),0))),"")</f>
        <v/>
      </c>
      <c r="AC569" s="284" t="str">
        <f t="array" ref="AC569">IFERROR(IF(INDEX(三跨两临近重点区段!$F:$F,MATCH(1,(MONTH(三跨两临近重点区段!$H:$H)=11)*(三跨两临近重点区段!$A:$A=D569),0))="已取消","已取消",INDEX(三跨两临近重点区段!$H:$H,MATCH(1,(MONTH(三跨两临近重点区段!$H:$H)=11)*(三跨两临近重点区段!$A:$A=D569)*(三跨两临近重点区段!$F:$F="现存区段"),0))),"")</f>
        <v/>
      </c>
      <c r="AD569" s="72" t="str">
        <f t="array" ref="AD569">IFERROR(IF(INDEX(三跨两临近重点区段!$F:$F,MATCH(1,(MONTH(三跨两临近重点区段!$H:$H)=11)*(三跨两临近重点区段!$A:$A=D569),0))="已取消","已取消",INDEX(三跨两临近重点区段!$I:$I,MATCH(1,(MONTH(三跨两临近重点区段!$H:$H)=11)*(三跨两临近重点区段!$A:$A=D569)*(三跨两临近重点区段!$F:$F="现存区段"),0))),"")</f>
        <v/>
      </c>
      <c r="AE569" s="284" t="str">
        <f t="array" ref="AE569">IFERROR(IF(INDEX(三跨两临近重点区段!$F:$F,MATCH(1,(MONTH(三跨两临近重点区段!$H:$H)=12)*(三跨两临近重点区段!$A:$A=D569),0))="已取消","已取消",INDEX(三跨两临近重点区段!$H:$H,MATCH(1,(MONTH(三跨两临近重点区段!$H:$H)=12)*(三跨两临近重点区段!$A:$A=D569)*(三跨两临近重点区段!$F:$F="现存区段"),0))),"")</f>
        <v/>
      </c>
      <c r="AF569" s="72" t="str">
        <f t="array" ref="AF569">IFERROR(IF(INDEX(三跨两临近重点区段!$F:$F,MATCH(1,(MONTH(三跨两临近重点区段!$H:$H)=12)*(三跨两临近重点区段!$A:$A=D569),0))="已取消","已取消",INDEX(三跨两临近重点区段!$I:$I,MATCH(1,(MONTH(三跨两临近重点区段!$H:$H)=12)*(三跨两临近重点区段!$A:$A=D569)*(三跨两临近重点区段!$F:$F="现存区段"),0))),"")</f>
        <v/>
      </c>
      <c r="AH569" t="e">
        <f t="array" ref="AH569">INDEX(三跨两临近重点区段!$G:$G,MATCH(D569,三跨两临近重点区段!$A:$A,0))</f>
        <v>#N/A</v>
      </c>
    </row>
    <row r="570" ht="14.25" spans="1:34">
      <c r="A570" s="263" t="s">
        <v>150</v>
      </c>
      <c r="B570" s="264" t="s">
        <v>2958</v>
      </c>
      <c r="C570" s="263" t="s">
        <v>2977</v>
      </c>
      <c r="D570" s="263" t="s">
        <v>2990</v>
      </c>
      <c r="E570" s="265" t="s">
        <v>2926</v>
      </c>
      <c r="F570" s="264" t="s">
        <v>125</v>
      </c>
      <c r="G570" s="263" t="s">
        <v>204</v>
      </c>
      <c r="H570" s="263" t="s">
        <v>204</v>
      </c>
      <c r="I570" s="288"/>
      <c r="J570" s="196"/>
      <c r="K570" s="196"/>
      <c r="L570" s="196"/>
      <c r="M570" s="270"/>
      <c r="N570" s="270"/>
      <c r="O570" s="33"/>
      <c r="P570" s="107"/>
      <c r="Q570" s="279"/>
      <c r="R570" s="279"/>
      <c r="S570" s="278">
        <v>45467</v>
      </c>
      <c r="T570" s="279" t="s">
        <v>2117</v>
      </c>
      <c r="U570" s="268" t="str">
        <f t="array" ref="U570">IFERROR(IF(INDEX(三跨两临近重点区段!$F:$F,MATCH(1,(MONTH(三跨两临近重点区段!$H:$H)=7)*(三跨两临近重点区段!$A:$A=D570),0))="已取消","已取消",INDEX(三跨两临近重点区段!$H:$H,MATCH(1,(MONTH(三跨两临近重点区段!$H:$H)=7)*(三跨两临近重点区段!$A:$A=D570)*(三跨两临近重点区段!$F:$F="现存区段"),0))),"")</f>
        <v/>
      </c>
      <c r="V570" s="232" t="str">
        <f t="array" ref="V570">IFERROR(IF(INDEX(三跨两临近重点区段!$F:$F,MATCH(1,(MONTH(三跨两临近重点区段!$H:$H)=7)*(三跨两临近重点区段!$A:$A=D570),0))="已取消","已取消",INDEX(三跨两临近重点区段!$I:$I,MATCH(1,(MONTH(三跨两临近重点区段!$H:$H)=7)*(三跨两临近重点区段!$A:$A=D570)*(三跨两临近重点区段!$F:$F="现存区段"),0))),"")</f>
        <v/>
      </c>
      <c r="W570" s="268" t="str">
        <f t="array" ref="W570">IFERROR(IF(INDEX(三跨两临近重点区段!$F:$F,MATCH(1,(MONTH(三跨两临近重点区段!$H:$H)=8)*(三跨两临近重点区段!$A:$A=D570),0))="已取消","已取消",INDEX(三跨两临近重点区段!$H:$H,MATCH(1,(MONTH(三跨两临近重点区段!$H:$H)=8)*(三跨两临近重点区段!$A:$A=D570)*(三跨两临近重点区段!$F:$F="现存区段"),0))),"")</f>
        <v/>
      </c>
      <c r="X570" s="232" t="str">
        <f t="array" ref="X570">IFERROR(IF(INDEX(三跨两临近重点区段!$F:$F,MATCH(1,(MONTH(三跨两临近重点区段!$H:$H)=8)*(三跨两临近重点区段!$A:$A=D570),0))="已取消","已取消",INDEX(三跨两临近重点区段!$I:$I,MATCH(1,(MONTH(三跨两临近重点区段!$H:$H)=8)*(三跨两临近重点区段!$A:$A=D570)*(三跨两临近重点区段!$F:$F="现存区段"),0))),"")</f>
        <v/>
      </c>
      <c r="Y570" s="268" t="str">
        <f t="array" ref="Y570">IFERROR(IF(INDEX(三跨两临近重点区段!$F:$F,MATCH(1,(MONTH(三跨两临近重点区段!$H:$H)=9)*(三跨两临近重点区段!$A:$A=D570),0))="已取消","已取消",INDEX(三跨两临近重点区段!$H:$H,MATCH(1,(MONTH(三跨两临近重点区段!$H:$H)=9)*(三跨两临近重点区段!$A:$A=D570)*(三跨两临近重点区段!$F:$F="现存区段"),0))),"")</f>
        <v/>
      </c>
      <c r="Z570" s="232" t="str">
        <f t="array" ref="Z570">IFERROR(IF(INDEX(三跨两临近重点区段!$F:$F,MATCH(1,(MONTH(三跨两临近重点区段!$H:$H)=9)*(三跨两临近重点区段!$A:$A=D570),0))="已取消","已取消",INDEX(三跨两临近重点区段!$I:$I,MATCH(1,(MONTH(三跨两临近重点区段!$H:$H)=9)*(三跨两临近重点区段!$A:$A=D570)*(三跨两临近重点区段!$F:$F="现存区段"),0))),"")</f>
        <v/>
      </c>
      <c r="AA570" s="268" t="str">
        <f t="array" ref="AA570">IFERROR(IF(INDEX(三跨两临近重点区段!$F:$F,MATCH(1,(MONTH(三跨两临近重点区段!$H:$H)=10)*(三跨两临近重点区段!$A:$A=D570),0))="已取消","已取消",INDEX(三跨两临近重点区段!$H:$H,MATCH(1,(MONTH(三跨两临近重点区段!$H:$H)=10)*(三跨两临近重点区段!$A:$A=D570)*(三跨两临近重点区段!$F:$F="现存区段"),0))),"")</f>
        <v/>
      </c>
      <c r="AB570" s="72" t="str">
        <f t="array" ref="AB570">IFERROR(IF(INDEX(三跨两临近重点区段!$F:$F,MATCH(1,(MONTH(三跨两临近重点区段!$H:$H)=10)*(三跨两临近重点区段!$A:$A=D570),0))="已取消","已取消",INDEX(三跨两临近重点区段!$I:$I,MATCH(1,(MONTH(三跨两临近重点区段!$H:$H)=10)*(三跨两临近重点区段!$A:$A=D570)*(三跨两临近重点区段!$F:$F="现存区段"),0))),"")</f>
        <v/>
      </c>
      <c r="AC570" s="284" t="str">
        <f t="array" ref="AC570">IFERROR(IF(INDEX(三跨两临近重点区段!$F:$F,MATCH(1,(MONTH(三跨两临近重点区段!$H:$H)=11)*(三跨两临近重点区段!$A:$A=D570),0))="已取消","已取消",INDEX(三跨两临近重点区段!$H:$H,MATCH(1,(MONTH(三跨两临近重点区段!$H:$H)=11)*(三跨两临近重点区段!$A:$A=D570)*(三跨两临近重点区段!$F:$F="现存区段"),0))),"")</f>
        <v/>
      </c>
      <c r="AD570" s="72" t="str">
        <f t="array" ref="AD570">IFERROR(IF(INDEX(三跨两临近重点区段!$F:$F,MATCH(1,(MONTH(三跨两临近重点区段!$H:$H)=11)*(三跨两临近重点区段!$A:$A=D570),0))="已取消","已取消",INDEX(三跨两临近重点区段!$I:$I,MATCH(1,(MONTH(三跨两临近重点区段!$H:$H)=11)*(三跨两临近重点区段!$A:$A=D570)*(三跨两临近重点区段!$F:$F="现存区段"),0))),"")</f>
        <v/>
      </c>
      <c r="AE570" s="284" t="str">
        <f t="array" ref="AE570">IFERROR(IF(INDEX(三跨两临近重点区段!$F:$F,MATCH(1,(MONTH(三跨两临近重点区段!$H:$H)=12)*(三跨两临近重点区段!$A:$A=D570),0))="已取消","已取消",INDEX(三跨两临近重点区段!$H:$H,MATCH(1,(MONTH(三跨两临近重点区段!$H:$H)=12)*(三跨两临近重点区段!$A:$A=D570)*(三跨两临近重点区段!$F:$F="现存区段"),0))),"")</f>
        <v/>
      </c>
      <c r="AF570" s="72" t="str">
        <f t="array" ref="AF570">IFERROR(IF(INDEX(三跨两临近重点区段!$F:$F,MATCH(1,(MONTH(三跨两临近重点区段!$H:$H)=12)*(三跨两临近重点区段!$A:$A=D570),0))="已取消","已取消",INDEX(三跨两临近重点区段!$I:$I,MATCH(1,(MONTH(三跨两临近重点区段!$H:$H)=12)*(三跨两临近重点区段!$A:$A=D570)*(三跨两临近重点区段!$F:$F="现存区段"),0))),"")</f>
        <v/>
      </c>
      <c r="AH570" t="e">
        <f t="array" ref="AH570">INDEX(三跨两临近重点区段!$G:$G,MATCH(D570,三跨两临近重点区段!$A:$A,0))</f>
        <v>#N/A</v>
      </c>
    </row>
    <row r="571" ht="14.25" spans="1:34">
      <c r="A571" s="263" t="s">
        <v>150</v>
      </c>
      <c r="B571" s="264" t="s">
        <v>2958</v>
      </c>
      <c r="C571" s="263" t="s">
        <v>2307</v>
      </c>
      <c r="D571" s="263" t="s">
        <v>2991</v>
      </c>
      <c r="E571" s="265" t="s">
        <v>2926</v>
      </c>
      <c r="F571" s="264" t="s">
        <v>125</v>
      </c>
      <c r="G571" s="263" t="s">
        <v>204</v>
      </c>
      <c r="H571" s="263" t="s">
        <v>204</v>
      </c>
      <c r="I571" s="288"/>
      <c r="J571" s="196"/>
      <c r="K571" s="196"/>
      <c r="L571" s="196"/>
      <c r="M571" s="270"/>
      <c r="N571" s="270"/>
      <c r="O571" s="33"/>
      <c r="P571" s="107"/>
      <c r="Q571" s="279"/>
      <c r="R571" s="279"/>
      <c r="S571" s="278">
        <v>45469</v>
      </c>
      <c r="T571" s="279" t="s">
        <v>2117</v>
      </c>
      <c r="U571" s="268" t="str">
        <f t="array" ref="U571">IFERROR(IF(INDEX(三跨两临近重点区段!$F:$F,MATCH(1,(MONTH(三跨两临近重点区段!$H:$H)=7)*(三跨两临近重点区段!$A:$A=D571),0))="已取消","已取消",INDEX(三跨两临近重点区段!$H:$H,MATCH(1,(MONTH(三跨两临近重点区段!$H:$H)=7)*(三跨两临近重点区段!$A:$A=D571)*(三跨两临近重点区段!$F:$F="现存区段"),0))),"")</f>
        <v/>
      </c>
      <c r="V571" s="232" t="str">
        <f t="array" ref="V571">IFERROR(IF(INDEX(三跨两临近重点区段!$F:$F,MATCH(1,(MONTH(三跨两临近重点区段!$H:$H)=7)*(三跨两临近重点区段!$A:$A=D571),0))="已取消","已取消",INDEX(三跨两临近重点区段!$I:$I,MATCH(1,(MONTH(三跨两临近重点区段!$H:$H)=7)*(三跨两临近重点区段!$A:$A=D571)*(三跨两临近重点区段!$F:$F="现存区段"),0))),"")</f>
        <v/>
      </c>
      <c r="W571" s="268" t="str">
        <f t="array" ref="W571">IFERROR(IF(INDEX(三跨两临近重点区段!$F:$F,MATCH(1,(MONTH(三跨两临近重点区段!$H:$H)=8)*(三跨两临近重点区段!$A:$A=D571),0))="已取消","已取消",INDEX(三跨两临近重点区段!$H:$H,MATCH(1,(MONTH(三跨两临近重点区段!$H:$H)=8)*(三跨两临近重点区段!$A:$A=D571)*(三跨两临近重点区段!$F:$F="现存区段"),0))),"")</f>
        <v/>
      </c>
      <c r="X571" s="232" t="str">
        <f t="array" ref="X571">IFERROR(IF(INDEX(三跨两临近重点区段!$F:$F,MATCH(1,(MONTH(三跨两临近重点区段!$H:$H)=8)*(三跨两临近重点区段!$A:$A=D571),0))="已取消","已取消",INDEX(三跨两临近重点区段!$I:$I,MATCH(1,(MONTH(三跨两临近重点区段!$H:$H)=8)*(三跨两临近重点区段!$A:$A=D571)*(三跨两临近重点区段!$F:$F="现存区段"),0))),"")</f>
        <v/>
      </c>
      <c r="Y571" s="268" t="str">
        <f t="array" ref="Y571">IFERROR(IF(INDEX(三跨两临近重点区段!$F:$F,MATCH(1,(MONTH(三跨两临近重点区段!$H:$H)=9)*(三跨两临近重点区段!$A:$A=D571),0))="已取消","已取消",INDEX(三跨两临近重点区段!$H:$H,MATCH(1,(MONTH(三跨两临近重点区段!$H:$H)=9)*(三跨两临近重点区段!$A:$A=D571)*(三跨两临近重点区段!$F:$F="现存区段"),0))),"")</f>
        <v/>
      </c>
      <c r="Z571" s="232" t="str">
        <f t="array" ref="Z571">IFERROR(IF(INDEX(三跨两临近重点区段!$F:$F,MATCH(1,(MONTH(三跨两临近重点区段!$H:$H)=9)*(三跨两临近重点区段!$A:$A=D571),0))="已取消","已取消",INDEX(三跨两临近重点区段!$I:$I,MATCH(1,(MONTH(三跨两临近重点区段!$H:$H)=9)*(三跨两临近重点区段!$A:$A=D571)*(三跨两临近重点区段!$F:$F="现存区段"),0))),"")</f>
        <v/>
      </c>
      <c r="AA571" s="268" t="str">
        <f t="array" ref="AA571">IFERROR(IF(INDEX(三跨两临近重点区段!$F:$F,MATCH(1,(MONTH(三跨两临近重点区段!$H:$H)=10)*(三跨两临近重点区段!$A:$A=D571),0))="已取消","已取消",INDEX(三跨两临近重点区段!$H:$H,MATCH(1,(MONTH(三跨两临近重点区段!$H:$H)=10)*(三跨两临近重点区段!$A:$A=D571)*(三跨两临近重点区段!$F:$F="现存区段"),0))),"")</f>
        <v/>
      </c>
      <c r="AB571" s="72" t="str">
        <f t="array" ref="AB571">IFERROR(IF(INDEX(三跨两临近重点区段!$F:$F,MATCH(1,(MONTH(三跨两临近重点区段!$H:$H)=10)*(三跨两临近重点区段!$A:$A=D571),0))="已取消","已取消",INDEX(三跨两临近重点区段!$I:$I,MATCH(1,(MONTH(三跨两临近重点区段!$H:$H)=10)*(三跨两临近重点区段!$A:$A=D571)*(三跨两临近重点区段!$F:$F="现存区段"),0))),"")</f>
        <v/>
      </c>
      <c r="AC571" s="284" t="str">
        <f t="array" ref="AC571">IFERROR(IF(INDEX(三跨两临近重点区段!$F:$F,MATCH(1,(MONTH(三跨两临近重点区段!$H:$H)=11)*(三跨两临近重点区段!$A:$A=D571),0))="已取消","已取消",INDEX(三跨两临近重点区段!$H:$H,MATCH(1,(MONTH(三跨两临近重点区段!$H:$H)=11)*(三跨两临近重点区段!$A:$A=D571)*(三跨两临近重点区段!$F:$F="现存区段"),0))),"")</f>
        <v/>
      </c>
      <c r="AD571" s="72" t="str">
        <f t="array" ref="AD571">IFERROR(IF(INDEX(三跨两临近重点区段!$F:$F,MATCH(1,(MONTH(三跨两临近重点区段!$H:$H)=11)*(三跨两临近重点区段!$A:$A=D571),0))="已取消","已取消",INDEX(三跨两临近重点区段!$I:$I,MATCH(1,(MONTH(三跨两临近重点区段!$H:$H)=11)*(三跨两临近重点区段!$A:$A=D571)*(三跨两临近重点区段!$F:$F="现存区段"),0))),"")</f>
        <v/>
      </c>
      <c r="AE571" s="284" t="str">
        <f t="array" ref="AE571">IFERROR(IF(INDEX(三跨两临近重点区段!$F:$F,MATCH(1,(MONTH(三跨两临近重点区段!$H:$H)=12)*(三跨两临近重点区段!$A:$A=D571),0))="已取消","已取消",INDEX(三跨两临近重点区段!$H:$H,MATCH(1,(MONTH(三跨两临近重点区段!$H:$H)=12)*(三跨两临近重点区段!$A:$A=D571)*(三跨两临近重点区段!$F:$F="现存区段"),0))),"")</f>
        <v/>
      </c>
      <c r="AF571" s="72" t="str">
        <f t="array" ref="AF571">IFERROR(IF(INDEX(三跨两临近重点区段!$F:$F,MATCH(1,(MONTH(三跨两临近重点区段!$H:$H)=12)*(三跨两临近重点区段!$A:$A=D571),0))="已取消","已取消",INDEX(三跨两临近重点区段!$I:$I,MATCH(1,(MONTH(三跨两临近重点区段!$H:$H)=12)*(三跨两临近重点区段!$A:$A=D571)*(三跨两临近重点区段!$F:$F="现存区段"),0))),"")</f>
        <v/>
      </c>
      <c r="AH571" t="e">
        <f t="array" ref="AH571">INDEX(三跨两临近重点区段!$G:$G,MATCH(D571,三跨两临近重点区段!$A:$A,0))</f>
        <v>#N/A</v>
      </c>
    </row>
    <row r="572" ht="14.25" spans="1:34">
      <c r="A572" s="263" t="s">
        <v>150</v>
      </c>
      <c r="B572" s="264" t="s">
        <v>2927</v>
      </c>
      <c r="C572" s="263" t="s">
        <v>2977</v>
      </c>
      <c r="D572" s="263" t="s">
        <v>2992</v>
      </c>
      <c r="E572" s="265" t="s">
        <v>2926</v>
      </c>
      <c r="F572" s="264" t="s">
        <v>125</v>
      </c>
      <c r="G572" s="263" t="s">
        <v>204</v>
      </c>
      <c r="H572" s="263" t="s">
        <v>177</v>
      </c>
      <c r="I572" s="288"/>
      <c r="J572" s="196"/>
      <c r="K572" s="196"/>
      <c r="L572" s="196"/>
      <c r="M572" s="270"/>
      <c r="N572" s="270"/>
      <c r="O572" s="33"/>
      <c r="P572" s="107"/>
      <c r="Q572" s="279"/>
      <c r="R572" s="279"/>
      <c r="S572" s="278">
        <v>45467</v>
      </c>
      <c r="T572" s="279" t="s">
        <v>2117</v>
      </c>
      <c r="U572" s="268" t="str">
        <f t="array" ref="U572">IFERROR(IF(INDEX(三跨两临近重点区段!$F:$F,MATCH(1,(MONTH(三跨两临近重点区段!$H:$H)=7)*(三跨两临近重点区段!$A:$A=D572),0))="已取消","已取消",INDEX(三跨两临近重点区段!$H:$H,MATCH(1,(MONTH(三跨两临近重点区段!$H:$H)=7)*(三跨两临近重点区段!$A:$A=D572)*(三跨两临近重点区段!$F:$F="现存区段"),0))),"")</f>
        <v/>
      </c>
      <c r="V572" s="232" t="str">
        <f t="array" ref="V572">IFERROR(IF(INDEX(三跨两临近重点区段!$F:$F,MATCH(1,(MONTH(三跨两临近重点区段!$H:$H)=7)*(三跨两临近重点区段!$A:$A=D572),0))="已取消","已取消",INDEX(三跨两临近重点区段!$I:$I,MATCH(1,(MONTH(三跨两临近重点区段!$H:$H)=7)*(三跨两临近重点区段!$A:$A=D572)*(三跨两临近重点区段!$F:$F="现存区段"),0))),"")</f>
        <v/>
      </c>
      <c r="W572" s="268" t="str">
        <f t="array" ref="W572">IFERROR(IF(INDEX(三跨两临近重点区段!$F:$F,MATCH(1,(MONTH(三跨两临近重点区段!$H:$H)=8)*(三跨两临近重点区段!$A:$A=D572),0))="已取消","已取消",INDEX(三跨两临近重点区段!$H:$H,MATCH(1,(MONTH(三跨两临近重点区段!$H:$H)=8)*(三跨两临近重点区段!$A:$A=D572)*(三跨两临近重点区段!$F:$F="现存区段"),0))),"")</f>
        <v/>
      </c>
      <c r="X572" s="232" t="str">
        <f t="array" ref="X572">IFERROR(IF(INDEX(三跨两临近重点区段!$F:$F,MATCH(1,(MONTH(三跨两临近重点区段!$H:$H)=8)*(三跨两临近重点区段!$A:$A=D572),0))="已取消","已取消",INDEX(三跨两临近重点区段!$I:$I,MATCH(1,(MONTH(三跨两临近重点区段!$H:$H)=8)*(三跨两临近重点区段!$A:$A=D572)*(三跨两临近重点区段!$F:$F="现存区段"),0))),"")</f>
        <v/>
      </c>
      <c r="Y572" s="268" t="str">
        <f t="array" ref="Y572">IFERROR(IF(INDEX(三跨两临近重点区段!$F:$F,MATCH(1,(MONTH(三跨两临近重点区段!$H:$H)=9)*(三跨两临近重点区段!$A:$A=D572),0))="已取消","已取消",INDEX(三跨两临近重点区段!$H:$H,MATCH(1,(MONTH(三跨两临近重点区段!$H:$H)=9)*(三跨两临近重点区段!$A:$A=D572)*(三跨两临近重点区段!$F:$F="现存区段"),0))),"")</f>
        <v/>
      </c>
      <c r="Z572" s="232" t="str">
        <f t="array" ref="Z572">IFERROR(IF(INDEX(三跨两临近重点区段!$F:$F,MATCH(1,(MONTH(三跨两临近重点区段!$H:$H)=9)*(三跨两临近重点区段!$A:$A=D572),0))="已取消","已取消",INDEX(三跨两临近重点区段!$I:$I,MATCH(1,(MONTH(三跨两临近重点区段!$H:$H)=9)*(三跨两临近重点区段!$A:$A=D572)*(三跨两临近重点区段!$F:$F="现存区段"),0))),"")</f>
        <v/>
      </c>
      <c r="AA572" s="268" t="str">
        <f t="array" ref="AA572">IFERROR(IF(INDEX(三跨两临近重点区段!$F:$F,MATCH(1,(MONTH(三跨两临近重点区段!$H:$H)=10)*(三跨两临近重点区段!$A:$A=D572),0))="已取消","已取消",INDEX(三跨两临近重点区段!$H:$H,MATCH(1,(MONTH(三跨两临近重点区段!$H:$H)=10)*(三跨两临近重点区段!$A:$A=D572)*(三跨两临近重点区段!$F:$F="现存区段"),0))),"")</f>
        <v/>
      </c>
      <c r="AB572" s="72" t="str">
        <f t="array" ref="AB572">IFERROR(IF(INDEX(三跨两临近重点区段!$F:$F,MATCH(1,(MONTH(三跨两临近重点区段!$H:$H)=10)*(三跨两临近重点区段!$A:$A=D572),0))="已取消","已取消",INDEX(三跨两临近重点区段!$I:$I,MATCH(1,(MONTH(三跨两临近重点区段!$H:$H)=10)*(三跨两临近重点区段!$A:$A=D572)*(三跨两临近重点区段!$F:$F="现存区段"),0))),"")</f>
        <v/>
      </c>
      <c r="AC572" s="284" t="str">
        <f t="array" ref="AC572">IFERROR(IF(INDEX(三跨两临近重点区段!$F:$F,MATCH(1,(MONTH(三跨两临近重点区段!$H:$H)=11)*(三跨两临近重点区段!$A:$A=D572),0))="已取消","已取消",INDEX(三跨两临近重点区段!$H:$H,MATCH(1,(MONTH(三跨两临近重点区段!$H:$H)=11)*(三跨两临近重点区段!$A:$A=D572)*(三跨两临近重点区段!$F:$F="现存区段"),0))),"")</f>
        <v/>
      </c>
      <c r="AD572" s="72" t="str">
        <f t="array" ref="AD572">IFERROR(IF(INDEX(三跨两临近重点区段!$F:$F,MATCH(1,(MONTH(三跨两临近重点区段!$H:$H)=11)*(三跨两临近重点区段!$A:$A=D572),0))="已取消","已取消",INDEX(三跨两临近重点区段!$I:$I,MATCH(1,(MONTH(三跨两临近重点区段!$H:$H)=11)*(三跨两临近重点区段!$A:$A=D572)*(三跨两临近重点区段!$F:$F="现存区段"),0))),"")</f>
        <v/>
      </c>
      <c r="AE572" s="284" t="str">
        <f t="array" ref="AE572">IFERROR(IF(INDEX(三跨两临近重点区段!$F:$F,MATCH(1,(MONTH(三跨两临近重点区段!$H:$H)=12)*(三跨两临近重点区段!$A:$A=D572),0))="已取消","已取消",INDEX(三跨两临近重点区段!$H:$H,MATCH(1,(MONTH(三跨两临近重点区段!$H:$H)=12)*(三跨两临近重点区段!$A:$A=D572)*(三跨两临近重点区段!$F:$F="现存区段"),0))),"")</f>
        <v/>
      </c>
      <c r="AF572" s="72" t="str">
        <f t="array" ref="AF572">IFERROR(IF(INDEX(三跨两临近重点区段!$F:$F,MATCH(1,(MONTH(三跨两临近重点区段!$H:$H)=12)*(三跨两临近重点区段!$A:$A=D572),0))="已取消","已取消",INDEX(三跨两临近重点区段!$I:$I,MATCH(1,(MONTH(三跨两临近重点区段!$H:$H)=12)*(三跨两临近重点区段!$A:$A=D572)*(三跨两临近重点区段!$F:$F="现存区段"),0))),"")</f>
        <v/>
      </c>
      <c r="AH572" t="e">
        <f t="array" ref="AH572">INDEX(三跨两临近重点区段!$G:$G,MATCH(D572,三跨两临近重点区段!$A:$A,0))</f>
        <v>#N/A</v>
      </c>
    </row>
    <row r="573" ht="14.25" spans="1:34">
      <c r="A573" s="263" t="s">
        <v>150</v>
      </c>
      <c r="B573" s="264" t="s">
        <v>2927</v>
      </c>
      <c r="C573" s="263" t="s">
        <v>2509</v>
      </c>
      <c r="D573" s="263" t="s">
        <v>2993</v>
      </c>
      <c r="E573" s="265" t="s">
        <v>2926</v>
      </c>
      <c r="F573" s="264" t="s">
        <v>125</v>
      </c>
      <c r="G573" s="263" t="s">
        <v>204</v>
      </c>
      <c r="H573" s="263" t="s">
        <v>177</v>
      </c>
      <c r="I573" s="33"/>
      <c r="J573" s="196"/>
      <c r="K573" s="196"/>
      <c r="L573" s="196"/>
      <c r="M573" s="270"/>
      <c r="N573" s="270"/>
      <c r="O573" s="33"/>
      <c r="P573" s="48"/>
      <c r="Q573" s="279"/>
      <c r="R573" s="279"/>
      <c r="S573" s="278">
        <v>45467</v>
      </c>
      <c r="T573" s="279" t="s">
        <v>2117</v>
      </c>
      <c r="U573" s="268" t="str">
        <f t="array" ref="U573">IFERROR(IF(INDEX(三跨两临近重点区段!$F:$F,MATCH(1,(MONTH(三跨两临近重点区段!$H:$H)=7)*(三跨两临近重点区段!$A:$A=D573),0))="已取消","已取消",INDEX(三跨两临近重点区段!$H:$H,MATCH(1,(MONTH(三跨两临近重点区段!$H:$H)=7)*(三跨两临近重点区段!$A:$A=D573)*(三跨两临近重点区段!$F:$F="现存区段"),0))),"")</f>
        <v/>
      </c>
      <c r="V573" s="232" t="str">
        <f t="array" ref="V573">IFERROR(IF(INDEX(三跨两临近重点区段!$F:$F,MATCH(1,(MONTH(三跨两临近重点区段!$H:$H)=7)*(三跨两临近重点区段!$A:$A=D573),0))="已取消","已取消",INDEX(三跨两临近重点区段!$I:$I,MATCH(1,(MONTH(三跨两临近重点区段!$H:$H)=7)*(三跨两临近重点区段!$A:$A=D573)*(三跨两临近重点区段!$F:$F="现存区段"),0))),"")</f>
        <v/>
      </c>
      <c r="W573" s="268" t="str">
        <f t="array" ref="W573">IFERROR(IF(INDEX(三跨两临近重点区段!$F:$F,MATCH(1,(MONTH(三跨两临近重点区段!$H:$H)=8)*(三跨两临近重点区段!$A:$A=D573),0))="已取消","已取消",INDEX(三跨两临近重点区段!$H:$H,MATCH(1,(MONTH(三跨两临近重点区段!$H:$H)=8)*(三跨两临近重点区段!$A:$A=D573)*(三跨两临近重点区段!$F:$F="现存区段"),0))),"")</f>
        <v/>
      </c>
      <c r="X573" s="232" t="str">
        <f t="array" ref="X573">IFERROR(IF(INDEX(三跨两临近重点区段!$F:$F,MATCH(1,(MONTH(三跨两临近重点区段!$H:$H)=8)*(三跨两临近重点区段!$A:$A=D573),0))="已取消","已取消",INDEX(三跨两临近重点区段!$I:$I,MATCH(1,(MONTH(三跨两临近重点区段!$H:$H)=8)*(三跨两临近重点区段!$A:$A=D573)*(三跨两临近重点区段!$F:$F="现存区段"),0))),"")</f>
        <v/>
      </c>
      <c r="Y573" s="268" t="str">
        <f t="array" ref="Y573">IFERROR(IF(INDEX(三跨两临近重点区段!$F:$F,MATCH(1,(MONTH(三跨两临近重点区段!$H:$H)=9)*(三跨两临近重点区段!$A:$A=D573),0))="已取消","已取消",INDEX(三跨两临近重点区段!$H:$H,MATCH(1,(MONTH(三跨两临近重点区段!$H:$H)=9)*(三跨两临近重点区段!$A:$A=D573)*(三跨两临近重点区段!$F:$F="现存区段"),0))),"")</f>
        <v/>
      </c>
      <c r="Z573" s="232" t="str">
        <f t="array" ref="Z573">IFERROR(IF(INDEX(三跨两临近重点区段!$F:$F,MATCH(1,(MONTH(三跨两临近重点区段!$H:$H)=9)*(三跨两临近重点区段!$A:$A=D573),0))="已取消","已取消",INDEX(三跨两临近重点区段!$I:$I,MATCH(1,(MONTH(三跨两临近重点区段!$H:$H)=9)*(三跨两临近重点区段!$A:$A=D573)*(三跨两临近重点区段!$F:$F="现存区段"),0))),"")</f>
        <v/>
      </c>
      <c r="AA573" s="268" t="str">
        <f t="array" ref="AA573">IFERROR(IF(INDEX(三跨两临近重点区段!$F:$F,MATCH(1,(MONTH(三跨两临近重点区段!$H:$H)=10)*(三跨两临近重点区段!$A:$A=D573),0))="已取消","已取消",INDEX(三跨两临近重点区段!$H:$H,MATCH(1,(MONTH(三跨两临近重点区段!$H:$H)=10)*(三跨两临近重点区段!$A:$A=D573)*(三跨两临近重点区段!$F:$F="现存区段"),0))),"")</f>
        <v/>
      </c>
      <c r="AB573" s="72" t="str">
        <f t="array" ref="AB573">IFERROR(IF(INDEX(三跨两临近重点区段!$F:$F,MATCH(1,(MONTH(三跨两临近重点区段!$H:$H)=10)*(三跨两临近重点区段!$A:$A=D573),0))="已取消","已取消",INDEX(三跨两临近重点区段!$I:$I,MATCH(1,(MONTH(三跨两临近重点区段!$H:$H)=10)*(三跨两临近重点区段!$A:$A=D573)*(三跨两临近重点区段!$F:$F="现存区段"),0))),"")</f>
        <v/>
      </c>
      <c r="AC573" s="284" t="str">
        <f t="array" ref="AC573">IFERROR(IF(INDEX(三跨两临近重点区段!$F:$F,MATCH(1,(MONTH(三跨两临近重点区段!$H:$H)=11)*(三跨两临近重点区段!$A:$A=D573),0))="已取消","已取消",INDEX(三跨两临近重点区段!$H:$H,MATCH(1,(MONTH(三跨两临近重点区段!$H:$H)=11)*(三跨两临近重点区段!$A:$A=D573)*(三跨两临近重点区段!$F:$F="现存区段"),0))),"")</f>
        <v/>
      </c>
      <c r="AD573" s="72" t="str">
        <f t="array" ref="AD573">IFERROR(IF(INDEX(三跨两临近重点区段!$F:$F,MATCH(1,(MONTH(三跨两临近重点区段!$H:$H)=11)*(三跨两临近重点区段!$A:$A=D573),0))="已取消","已取消",INDEX(三跨两临近重点区段!$I:$I,MATCH(1,(MONTH(三跨两临近重点区段!$H:$H)=11)*(三跨两临近重点区段!$A:$A=D573)*(三跨两临近重点区段!$F:$F="现存区段"),0))),"")</f>
        <v/>
      </c>
      <c r="AE573" s="284" t="str">
        <f t="array" ref="AE573">IFERROR(IF(INDEX(三跨两临近重点区段!$F:$F,MATCH(1,(MONTH(三跨两临近重点区段!$H:$H)=12)*(三跨两临近重点区段!$A:$A=D573),0))="已取消","已取消",INDEX(三跨两临近重点区段!$H:$H,MATCH(1,(MONTH(三跨两临近重点区段!$H:$H)=12)*(三跨两临近重点区段!$A:$A=D573)*(三跨两临近重点区段!$F:$F="现存区段"),0))),"")</f>
        <v/>
      </c>
      <c r="AF573" s="72" t="str">
        <f t="array" ref="AF573">IFERROR(IF(INDEX(三跨两临近重点区段!$F:$F,MATCH(1,(MONTH(三跨两临近重点区段!$H:$H)=12)*(三跨两临近重点区段!$A:$A=D573),0))="已取消","已取消",INDEX(三跨两临近重点区段!$I:$I,MATCH(1,(MONTH(三跨两临近重点区段!$H:$H)=12)*(三跨两临近重点区段!$A:$A=D573)*(三跨两临近重点区段!$F:$F="现存区段"),0))),"")</f>
        <v/>
      </c>
      <c r="AH573" t="e">
        <f t="array" ref="AH573">INDEX(三跨两临近重点区段!$G:$G,MATCH(D573,三跨两临近重点区段!$A:$A,0))</f>
        <v>#N/A</v>
      </c>
    </row>
    <row r="574" ht="14.25" spans="1:34">
      <c r="A574" s="263" t="s">
        <v>119</v>
      </c>
      <c r="B574" s="264" t="s">
        <v>2923</v>
      </c>
      <c r="C574" s="263" t="s">
        <v>2994</v>
      </c>
      <c r="D574" s="263" t="s">
        <v>2995</v>
      </c>
      <c r="E574" s="265" t="s">
        <v>2926</v>
      </c>
      <c r="F574" s="264" t="s">
        <v>125</v>
      </c>
      <c r="G574" s="263" t="s">
        <v>204</v>
      </c>
      <c r="H574" s="263" t="s">
        <v>127</v>
      </c>
      <c r="I574" s="33"/>
      <c r="J574" s="196"/>
      <c r="K574" s="196"/>
      <c r="L574" s="196"/>
      <c r="M574" s="270"/>
      <c r="N574" s="270"/>
      <c r="O574" s="33"/>
      <c r="P574" s="48"/>
      <c r="Q574" s="279"/>
      <c r="R574" s="279"/>
      <c r="S574" s="278">
        <v>45457</v>
      </c>
      <c r="T574" s="279" t="s">
        <v>2117</v>
      </c>
      <c r="U574" s="268" t="str">
        <f t="array" ref="U574">IFERROR(IF(INDEX(三跨两临近重点区段!$F:$F,MATCH(1,(MONTH(三跨两临近重点区段!$H:$H)=7)*(三跨两临近重点区段!$A:$A=D574),0))="已取消","已取消",INDEX(三跨两临近重点区段!$H:$H,MATCH(1,(MONTH(三跨两临近重点区段!$H:$H)=7)*(三跨两临近重点区段!$A:$A=D574)*(三跨两临近重点区段!$F:$F="现存区段"),0))),"")</f>
        <v/>
      </c>
      <c r="V574" s="232" t="str">
        <f t="array" ref="V574">IFERROR(IF(INDEX(三跨两临近重点区段!$F:$F,MATCH(1,(MONTH(三跨两临近重点区段!$H:$H)=7)*(三跨两临近重点区段!$A:$A=D574),0))="已取消","已取消",INDEX(三跨两临近重点区段!$I:$I,MATCH(1,(MONTH(三跨两临近重点区段!$H:$H)=7)*(三跨两临近重点区段!$A:$A=D574)*(三跨两临近重点区段!$F:$F="现存区段"),0))),"")</f>
        <v/>
      </c>
      <c r="W574" s="268" t="str">
        <f t="array" ref="W574">IFERROR(IF(INDEX(三跨两临近重点区段!$F:$F,MATCH(1,(MONTH(三跨两临近重点区段!$H:$H)=8)*(三跨两临近重点区段!$A:$A=D574),0))="已取消","已取消",INDEX(三跨两临近重点区段!$H:$H,MATCH(1,(MONTH(三跨两临近重点区段!$H:$H)=8)*(三跨两临近重点区段!$A:$A=D574)*(三跨两临近重点区段!$F:$F="现存区段"),0))),"")</f>
        <v/>
      </c>
      <c r="X574" s="232" t="str">
        <f t="array" ref="X574">IFERROR(IF(INDEX(三跨两临近重点区段!$F:$F,MATCH(1,(MONTH(三跨两临近重点区段!$H:$H)=8)*(三跨两临近重点区段!$A:$A=D574),0))="已取消","已取消",INDEX(三跨两临近重点区段!$I:$I,MATCH(1,(MONTH(三跨两临近重点区段!$H:$H)=8)*(三跨两临近重点区段!$A:$A=D574)*(三跨两临近重点区段!$F:$F="现存区段"),0))),"")</f>
        <v/>
      </c>
      <c r="Y574" s="268" t="str">
        <f t="array" ref="Y574">IFERROR(IF(INDEX(三跨两临近重点区段!$F:$F,MATCH(1,(MONTH(三跨两临近重点区段!$H:$H)=9)*(三跨两临近重点区段!$A:$A=D574),0))="已取消","已取消",INDEX(三跨两临近重点区段!$H:$H,MATCH(1,(MONTH(三跨两临近重点区段!$H:$H)=9)*(三跨两临近重点区段!$A:$A=D574)*(三跨两临近重点区段!$F:$F="现存区段"),0))),"")</f>
        <v/>
      </c>
      <c r="Z574" s="232" t="str">
        <f t="array" ref="Z574">IFERROR(IF(INDEX(三跨两临近重点区段!$F:$F,MATCH(1,(MONTH(三跨两临近重点区段!$H:$H)=9)*(三跨两临近重点区段!$A:$A=D574),0))="已取消","已取消",INDEX(三跨两临近重点区段!$I:$I,MATCH(1,(MONTH(三跨两临近重点区段!$H:$H)=9)*(三跨两临近重点区段!$A:$A=D574)*(三跨两临近重点区段!$F:$F="现存区段"),0))),"")</f>
        <v/>
      </c>
      <c r="AA574" s="268" t="str">
        <f t="array" ref="AA574">IFERROR(IF(INDEX(三跨两临近重点区段!$F:$F,MATCH(1,(MONTH(三跨两临近重点区段!$H:$H)=10)*(三跨两临近重点区段!$A:$A=D574),0))="已取消","已取消",INDEX(三跨两临近重点区段!$H:$H,MATCH(1,(MONTH(三跨两临近重点区段!$H:$H)=10)*(三跨两临近重点区段!$A:$A=D574)*(三跨两临近重点区段!$F:$F="现存区段"),0))),"")</f>
        <v/>
      </c>
      <c r="AB574" s="72" t="str">
        <f t="array" ref="AB574">IFERROR(IF(INDEX(三跨两临近重点区段!$F:$F,MATCH(1,(MONTH(三跨两临近重点区段!$H:$H)=10)*(三跨两临近重点区段!$A:$A=D574),0))="已取消","已取消",INDEX(三跨两临近重点区段!$I:$I,MATCH(1,(MONTH(三跨两临近重点区段!$H:$H)=10)*(三跨两临近重点区段!$A:$A=D574)*(三跨两临近重点区段!$F:$F="现存区段"),0))),"")</f>
        <v/>
      </c>
      <c r="AC574" s="284" t="str">
        <f t="array" ref="AC574">IFERROR(IF(INDEX(三跨两临近重点区段!$F:$F,MATCH(1,(MONTH(三跨两临近重点区段!$H:$H)=11)*(三跨两临近重点区段!$A:$A=D574),0))="已取消","已取消",INDEX(三跨两临近重点区段!$H:$H,MATCH(1,(MONTH(三跨两临近重点区段!$H:$H)=11)*(三跨两临近重点区段!$A:$A=D574)*(三跨两临近重点区段!$F:$F="现存区段"),0))),"")</f>
        <v/>
      </c>
      <c r="AD574" s="72" t="str">
        <f t="array" ref="AD574">IFERROR(IF(INDEX(三跨两临近重点区段!$F:$F,MATCH(1,(MONTH(三跨两临近重点区段!$H:$H)=11)*(三跨两临近重点区段!$A:$A=D574),0))="已取消","已取消",INDEX(三跨两临近重点区段!$I:$I,MATCH(1,(MONTH(三跨两临近重点区段!$H:$H)=11)*(三跨两临近重点区段!$A:$A=D574)*(三跨两临近重点区段!$F:$F="现存区段"),0))),"")</f>
        <v/>
      </c>
      <c r="AE574" s="284" t="str">
        <f t="array" ref="AE574">IFERROR(IF(INDEX(三跨两临近重点区段!$F:$F,MATCH(1,(MONTH(三跨两临近重点区段!$H:$H)=12)*(三跨两临近重点区段!$A:$A=D574),0))="已取消","已取消",INDEX(三跨两临近重点区段!$H:$H,MATCH(1,(MONTH(三跨两临近重点区段!$H:$H)=12)*(三跨两临近重点区段!$A:$A=D574)*(三跨两临近重点区段!$F:$F="现存区段"),0))),"")</f>
        <v/>
      </c>
      <c r="AF574" s="72" t="str">
        <f t="array" ref="AF574">IFERROR(IF(INDEX(三跨两临近重点区段!$F:$F,MATCH(1,(MONTH(三跨两临近重点区段!$H:$H)=12)*(三跨两临近重点区段!$A:$A=D574),0))="已取消","已取消",INDEX(三跨两临近重点区段!$I:$I,MATCH(1,(MONTH(三跨两临近重点区段!$H:$H)=12)*(三跨两临近重点区段!$A:$A=D574)*(三跨两临近重点区段!$F:$F="现存区段"),0))),"")</f>
        <v/>
      </c>
      <c r="AH574" t="e">
        <f t="array" ref="AH574">INDEX(三跨两临近重点区段!$G:$G,MATCH(D574,三跨两临近重点区段!$A:$A,0))</f>
        <v>#N/A</v>
      </c>
    </row>
    <row r="575" ht="14.25" spans="1:34">
      <c r="A575" s="263" t="s">
        <v>119</v>
      </c>
      <c r="B575" s="264" t="s">
        <v>2923</v>
      </c>
      <c r="C575" s="263" t="s">
        <v>2996</v>
      </c>
      <c r="D575" s="263" t="s">
        <v>2997</v>
      </c>
      <c r="E575" s="265" t="s">
        <v>2926</v>
      </c>
      <c r="F575" s="264" t="s">
        <v>125</v>
      </c>
      <c r="G575" s="263" t="s">
        <v>204</v>
      </c>
      <c r="H575" s="263" t="s">
        <v>127</v>
      </c>
      <c r="I575" s="33"/>
      <c r="J575" s="196"/>
      <c r="K575" s="196"/>
      <c r="L575" s="196"/>
      <c r="M575" s="235"/>
      <c r="N575" s="235"/>
      <c r="O575" s="33"/>
      <c r="P575" s="48"/>
      <c r="Q575" s="279"/>
      <c r="R575" s="279"/>
      <c r="S575" s="278">
        <v>45447</v>
      </c>
      <c r="T575" s="279" t="s">
        <v>2117</v>
      </c>
      <c r="U575" s="268" t="str">
        <f t="array" ref="U575">IFERROR(IF(INDEX(三跨两临近重点区段!$F:$F,MATCH(1,(MONTH(三跨两临近重点区段!$H:$H)=7)*(三跨两临近重点区段!$A:$A=D575),0))="已取消","已取消",INDEX(三跨两临近重点区段!$H:$H,MATCH(1,(MONTH(三跨两临近重点区段!$H:$H)=7)*(三跨两临近重点区段!$A:$A=D575)*(三跨两临近重点区段!$F:$F="现存区段"),0))),"")</f>
        <v/>
      </c>
      <c r="V575" s="232" t="str">
        <f t="array" ref="V575">IFERROR(IF(INDEX(三跨两临近重点区段!$F:$F,MATCH(1,(MONTH(三跨两临近重点区段!$H:$H)=7)*(三跨两临近重点区段!$A:$A=D575),0))="已取消","已取消",INDEX(三跨两临近重点区段!$I:$I,MATCH(1,(MONTH(三跨两临近重点区段!$H:$H)=7)*(三跨两临近重点区段!$A:$A=D575)*(三跨两临近重点区段!$F:$F="现存区段"),0))),"")</f>
        <v/>
      </c>
      <c r="W575" s="268" t="str">
        <f t="array" ref="W575">IFERROR(IF(INDEX(三跨两临近重点区段!$F:$F,MATCH(1,(MONTH(三跨两临近重点区段!$H:$H)=8)*(三跨两临近重点区段!$A:$A=D575),0))="已取消","已取消",INDEX(三跨两临近重点区段!$H:$H,MATCH(1,(MONTH(三跨两临近重点区段!$H:$H)=8)*(三跨两临近重点区段!$A:$A=D575)*(三跨两临近重点区段!$F:$F="现存区段"),0))),"")</f>
        <v/>
      </c>
      <c r="X575" s="232" t="str">
        <f t="array" ref="X575">IFERROR(IF(INDEX(三跨两临近重点区段!$F:$F,MATCH(1,(MONTH(三跨两临近重点区段!$H:$H)=8)*(三跨两临近重点区段!$A:$A=D575),0))="已取消","已取消",INDEX(三跨两临近重点区段!$I:$I,MATCH(1,(MONTH(三跨两临近重点区段!$H:$H)=8)*(三跨两临近重点区段!$A:$A=D575)*(三跨两临近重点区段!$F:$F="现存区段"),0))),"")</f>
        <v/>
      </c>
      <c r="Y575" s="268" t="str">
        <f t="array" ref="Y575">IFERROR(IF(INDEX(三跨两临近重点区段!$F:$F,MATCH(1,(MONTH(三跨两临近重点区段!$H:$H)=9)*(三跨两临近重点区段!$A:$A=D575),0))="已取消","已取消",INDEX(三跨两临近重点区段!$H:$H,MATCH(1,(MONTH(三跨两临近重点区段!$H:$H)=9)*(三跨两临近重点区段!$A:$A=D575)*(三跨两临近重点区段!$F:$F="现存区段"),0))),"")</f>
        <v/>
      </c>
      <c r="Z575" s="232" t="str">
        <f t="array" ref="Z575">IFERROR(IF(INDEX(三跨两临近重点区段!$F:$F,MATCH(1,(MONTH(三跨两临近重点区段!$H:$H)=9)*(三跨两临近重点区段!$A:$A=D575),0))="已取消","已取消",INDEX(三跨两临近重点区段!$I:$I,MATCH(1,(MONTH(三跨两临近重点区段!$H:$H)=9)*(三跨两临近重点区段!$A:$A=D575)*(三跨两临近重点区段!$F:$F="现存区段"),0))),"")</f>
        <v/>
      </c>
      <c r="AA575" s="268" t="str">
        <f t="array" ref="AA575">IFERROR(IF(INDEX(三跨两临近重点区段!$F:$F,MATCH(1,(MONTH(三跨两临近重点区段!$H:$H)=10)*(三跨两临近重点区段!$A:$A=D575),0))="已取消","已取消",INDEX(三跨两临近重点区段!$H:$H,MATCH(1,(MONTH(三跨两临近重点区段!$H:$H)=10)*(三跨两临近重点区段!$A:$A=D575)*(三跨两临近重点区段!$F:$F="现存区段"),0))),"")</f>
        <v/>
      </c>
      <c r="AB575" s="72" t="str">
        <f t="array" ref="AB575">IFERROR(IF(INDEX(三跨两临近重点区段!$F:$F,MATCH(1,(MONTH(三跨两临近重点区段!$H:$H)=10)*(三跨两临近重点区段!$A:$A=D575),0))="已取消","已取消",INDEX(三跨两临近重点区段!$I:$I,MATCH(1,(MONTH(三跨两临近重点区段!$H:$H)=10)*(三跨两临近重点区段!$A:$A=D575)*(三跨两临近重点区段!$F:$F="现存区段"),0))),"")</f>
        <v/>
      </c>
      <c r="AC575" s="284" t="str">
        <f t="array" ref="AC575">IFERROR(IF(INDEX(三跨两临近重点区段!$F:$F,MATCH(1,(MONTH(三跨两临近重点区段!$H:$H)=11)*(三跨两临近重点区段!$A:$A=D575),0))="已取消","已取消",INDEX(三跨两临近重点区段!$H:$H,MATCH(1,(MONTH(三跨两临近重点区段!$H:$H)=11)*(三跨两临近重点区段!$A:$A=D575)*(三跨两临近重点区段!$F:$F="现存区段"),0))),"")</f>
        <v/>
      </c>
      <c r="AD575" s="72" t="str">
        <f t="array" ref="AD575">IFERROR(IF(INDEX(三跨两临近重点区段!$F:$F,MATCH(1,(MONTH(三跨两临近重点区段!$H:$H)=11)*(三跨两临近重点区段!$A:$A=D575),0))="已取消","已取消",INDEX(三跨两临近重点区段!$I:$I,MATCH(1,(MONTH(三跨两临近重点区段!$H:$H)=11)*(三跨两临近重点区段!$A:$A=D575)*(三跨两临近重点区段!$F:$F="现存区段"),0))),"")</f>
        <v/>
      </c>
      <c r="AE575" s="284" t="str">
        <f t="array" ref="AE575">IFERROR(IF(INDEX(三跨两临近重点区段!$F:$F,MATCH(1,(MONTH(三跨两临近重点区段!$H:$H)=12)*(三跨两临近重点区段!$A:$A=D575),0))="已取消","已取消",INDEX(三跨两临近重点区段!$H:$H,MATCH(1,(MONTH(三跨两临近重点区段!$H:$H)=12)*(三跨两临近重点区段!$A:$A=D575)*(三跨两临近重点区段!$F:$F="现存区段"),0))),"")</f>
        <v/>
      </c>
      <c r="AF575" s="72" t="str">
        <f t="array" ref="AF575">IFERROR(IF(INDEX(三跨两临近重点区段!$F:$F,MATCH(1,(MONTH(三跨两临近重点区段!$H:$H)=12)*(三跨两临近重点区段!$A:$A=D575),0))="已取消","已取消",INDEX(三跨两临近重点区段!$I:$I,MATCH(1,(MONTH(三跨两临近重点区段!$H:$H)=12)*(三跨两临近重点区段!$A:$A=D575)*(三跨两临近重点区段!$F:$F="现存区段"),0))),"")</f>
        <v/>
      </c>
      <c r="AH575" t="e">
        <f t="array" ref="AH575">INDEX(三跨两临近重点区段!$G:$G,MATCH(D575,三跨两临近重点区段!$A:$A,0))</f>
        <v>#N/A</v>
      </c>
    </row>
    <row r="576" ht="14.25" spans="1:34">
      <c r="A576" s="263" t="s">
        <v>119</v>
      </c>
      <c r="B576" s="264" t="s">
        <v>2923</v>
      </c>
      <c r="C576" s="263" t="s">
        <v>2312</v>
      </c>
      <c r="D576" s="263" t="s">
        <v>2998</v>
      </c>
      <c r="E576" s="265" t="s">
        <v>2926</v>
      </c>
      <c r="F576" s="264" t="s">
        <v>125</v>
      </c>
      <c r="G576" s="263" t="s">
        <v>204</v>
      </c>
      <c r="H576" s="263" t="s">
        <v>127</v>
      </c>
      <c r="I576" s="33"/>
      <c r="J576" s="196"/>
      <c r="K576" s="196"/>
      <c r="L576" s="196"/>
      <c r="M576" s="235"/>
      <c r="N576" s="235"/>
      <c r="O576" s="33"/>
      <c r="P576" s="48"/>
      <c r="Q576" s="279"/>
      <c r="R576" s="279"/>
      <c r="S576" s="278">
        <v>45463</v>
      </c>
      <c r="T576" s="279" t="s">
        <v>2117</v>
      </c>
      <c r="U576" s="268" t="str">
        <f t="array" ref="U576">IFERROR(IF(INDEX(三跨两临近重点区段!$F:$F,MATCH(1,(MONTH(三跨两临近重点区段!$H:$H)=7)*(三跨两临近重点区段!$A:$A=D576),0))="已取消","已取消",INDEX(三跨两临近重点区段!$H:$H,MATCH(1,(MONTH(三跨两临近重点区段!$H:$H)=7)*(三跨两临近重点区段!$A:$A=D576)*(三跨两临近重点区段!$F:$F="现存区段"),0))),"")</f>
        <v/>
      </c>
      <c r="V576" s="232" t="str">
        <f t="array" ref="V576">IFERROR(IF(INDEX(三跨两临近重点区段!$F:$F,MATCH(1,(MONTH(三跨两临近重点区段!$H:$H)=7)*(三跨两临近重点区段!$A:$A=D576),0))="已取消","已取消",INDEX(三跨两临近重点区段!$I:$I,MATCH(1,(MONTH(三跨两临近重点区段!$H:$H)=7)*(三跨两临近重点区段!$A:$A=D576)*(三跨两临近重点区段!$F:$F="现存区段"),0))),"")</f>
        <v/>
      </c>
      <c r="W576" s="268" t="str">
        <f t="array" ref="W576">IFERROR(IF(INDEX(三跨两临近重点区段!$F:$F,MATCH(1,(MONTH(三跨两临近重点区段!$H:$H)=8)*(三跨两临近重点区段!$A:$A=D576),0))="已取消","已取消",INDEX(三跨两临近重点区段!$H:$H,MATCH(1,(MONTH(三跨两临近重点区段!$H:$H)=8)*(三跨两临近重点区段!$A:$A=D576)*(三跨两临近重点区段!$F:$F="现存区段"),0))),"")</f>
        <v/>
      </c>
      <c r="X576" s="232" t="str">
        <f t="array" ref="X576">IFERROR(IF(INDEX(三跨两临近重点区段!$F:$F,MATCH(1,(MONTH(三跨两临近重点区段!$H:$H)=8)*(三跨两临近重点区段!$A:$A=D576),0))="已取消","已取消",INDEX(三跨两临近重点区段!$I:$I,MATCH(1,(MONTH(三跨两临近重点区段!$H:$H)=8)*(三跨两临近重点区段!$A:$A=D576)*(三跨两临近重点区段!$F:$F="现存区段"),0))),"")</f>
        <v/>
      </c>
      <c r="Y576" s="268" t="str">
        <f t="array" ref="Y576">IFERROR(IF(INDEX(三跨两临近重点区段!$F:$F,MATCH(1,(MONTH(三跨两临近重点区段!$H:$H)=9)*(三跨两临近重点区段!$A:$A=D576),0))="已取消","已取消",INDEX(三跨两临近重点区段!$H:$H,MATCH(1,(MONTH(三跨两临近重点区段!$H:$H)=9)*(三跨两临近重点区段!$A:$A=D576)*(三跨两临近重点区段!$F:$F="现存区段"),0))),"")</f>
        <v/>
      </c>
      <c r="Z576" s="232" t="str">
        <f t="array" ref="Z576">IFERROR(IF(INDEX(三跨两临近重点区段!$F:$F,MATCH(1,(MONTH(三跨两临近重点区段!$H:$H)=9)*(三跨两临近重点区段!$A:$A=D576),0))="已取消","已取消",INDEX(三跨两临近重点区段!$I:$I,MATCH(1,(MONTH(三跨两临近重点区段!$H:$H)=9)*(三跨两临近重点区段!$A:$A=D576)*(三跨两临近重点区段!$F:$F="现存区段"),0))),"")</f>
        <v/>
      </c>
      <c r="AA576" s="268" t="str">
        <f t="array" ref="AA576">IFERROR(IF(INDEX(三跨两临近重点区段!$F:$F,MATCH(1,(MONTH(三跨两临近重点区段!$H:$H)=10)*(三跨两临近重点区段!$A:$A=D576),0))="已取消","已取消",INDEX(三跨两临近重点区段!$H:$H,MATCH(1,(MONTH(三跨两临近重点区段!$H:$H)=10)*(三跨两临近重点区段!$A:$A=D576)*(三跨两临近重点区段!$F:$F="现存区段"),0))),"")</f>
        <v/>
      </c>
      <c r="AB576" s="72" t="str">
        <f t="array" ref="AB576">IFERROR(IF(INDEX(三跨两临近重点区段!$F:$F,MATCH(1,(MONTH(三跨两临近重点区段!$H:$H)=10)*(三跨两临近重点区段!$A:$A=D576),0))="已取消","已取消",INDEX(三跨两临近重点区段!$I:$I,MATCH(1,(MONTH(三跨两临近重点区段!$H:$H)=10)*(三跨两临近重点区段!$A:$A=D576)*(三跨两临近重点区段!$F:$F="现存区段"),0))),"")</f>
        <v/>
      </c>
      <c r="AC576" s="284" t="str">
        <f t="array" ref="AC576">IFERROR(IF(INDEX(三跨两临近重点区段!$F:$F,MATCH(1,(MONTH(三跨两临近重点区段!$H:$H)=11)*(三跨两临近重点区段!$A:$A=D576),0))="已取消","已取消",INDEX(三跨两临近重点区段!$H:$H,MATCH(1,(MONTH(三跨两临近重点区段!$H:$H)=11)*(三跨两临近重点区段!$A:$A=D576)*(三跨两临近重点区段!$F:$F="现存区段"),0))),"")</f>
        <v/>
      </c>
      <c r="AD576" s="72" t="str">
        <f t="array" ref="AD576">IFERROR(IF(INDEX(三跨两临近重点区段!$F:$F,MATCH(1,(MONTH(三跨两临近重点区段!$H:$H)=11)*(三跨两临近重点区段!$A:$A=D576),0))="已取消","已取消",INDEX(三跨两临近重点区段!$I:$I,MATCH(1,(MONTH(三跨两临近重点区段!$H:$H)=11)*(三跨两临近重点区段!$A:$A=D576)*(三跨两临近重点区段!$F:$F="现存区段"),0))),"")</f>
        <v/>
      </c>
      <c r="AE576" s="284" t="str">
        <f t="array" ref="AE576">IFERROR(IF(INDEX(三跨两临近重点区段!$F:$F,MATCH(1,(MONTH(三跨两临近重点区段!$H:$H)=12)*(三跨两临近重点区段!$A:$A=D576),0))="已取消","已取消",INDEX(三跨两临近重点区段!$H:$H,MATCH(1,(MONTH(三跨两临近重点区段!$H:$H)=12)*(三跨两临近重点区段!$A:$A=D576)*(三跨两临近重点区段!$F:$F="现存区段"),0))),"")</f>
        <v/>
      </c>
      <c r="AF576" s="72" t="str">
        <f t="array" ref="AF576">IFERROR(IF(INDEX(三跨两临近重点区段!$F:$F,MATCH(1,(MONTH(三跨两临近重点区段!$H:$H)=12)*(三跨两临近重点区段!$A:$A=D576),0))="已取消","已取消",INDEX(三跨两临近重点区段!$I:$I,MATCH(1,(MONTH(三跨两临近重点区段!$H:$H)=12)*(三跨两临近重点区段!$A:$A=D576)*(三跨两临近重点区段!$F:$F="现存区段"),0))),"")</f>
        <v/>
      </c>
      <c r="AH576" t="e">
        <f t="array" ref="AH576">INDEX(三跨两临近重点区段!$G:$G,MATCH(D576,三跨两临近重点区段!$A:$A,0))</f>
        <v>#N/A</v>
      </c>
    </row>
    <row r="577" ht="14.25" spans="1:34">
      <c r="A577" s="263" t="s">
        <v>119</v>
      </c>
      <c r="B577" s="264" t="s">
        <v>2923</v>
      </c>
      <c r="C577" s="263" t="s">
        <v>2316</v>
      </c>
      <c r="D577" s="263" t="s">
        <v>2999</v>
      </c>
      <c r="E577" s="265" t="s">
        <v>2926</v>
      </c>
      <c r="F577" s="264" t="s">
        <v>125</v>
      </c>
      <c r="G577" s="263" t="s">
        <v>204</v>
      </c>
      <c r="H577" s="263" t="s">
        <v>127</v>
      </c>
      <c r="I577" s="33"/>
      <c r="J577" s="196"/>
      <c r="K577" s="196"/>
      <c r="L577" s="196"/>
      <c r="M577" s="235"/>
      <c r="N577" s="235"/>
      <c r="O577" s="33"/>
      <c r="P577" s="48"/>
      <c r="Q577" s="279"/>
      <c r="R577" s="279"/>
      <c r="S577" s="278">
        <v>45447</v>
      </c>
      <c r="T577" s="279" t="s">
        <v>2117</v>
      </c>
      <c r="U577" s="268" t="str">
        <f t="array" ref="U577">IFERROR(IF(INDEX(三跨两临近重点区段!$F:$F,MATCH(1,(MONTH(三跨两临近重点区段!$H:$H)=7)*(三跨两临近重点区段!$A:$A=D577),0))="已取消","已取消",INDEX(三跨两临近重点区段!$H:$H,MATCH(1,(MONTH(三跨两临近重点区段!$H:$H)=7)*(三跨两临近重点区段!$A:$A=D577)*(三跨两临近重点区段!$F:$F="现存区段"),0))),"")</f>
        <v/>
      </c>
      <c r="V577" s="232" t="str">
        <f t="array" ref="V577">IFERROR(IF(INDEX(三跨两临近重点区段!$F:$F,MATCH(1,(MONTH(三跨两临近重点区段!$H:$H)=7)*(三跨两临近重点区段!$A:$A=D577),0))="已取消","已取消",INDEX(三跨两临近重点区段!$I:$I,MATCH(1,(MONTH(三跨两临近重点区段!$H:$H)=7)*(三跨两临近重点区段!$A:$A=D577)*(三跨两临近重点区段!$F:$F="现存区段"),0))),"")</f>
        <v/>
      </c>
      <c r="W577" s="268" t="str">
        <f t="array" ref="W577">IFERROR(IF(INDEX(三跨两临近重点区段!$F:$F,MATCH(1,(MONTH(三跨两临近重点区段!$H:$H)=8)*(三跨两临近重点区段!$A:$A=D577),0))="已取消","已取消",INDEX(三跨两临近重点区段!$H:$H,MATCH(1,(MONTH(三跨两临近重点区段!$H:$H)=8)*(三跨两临近重点区段!$A:$A=D577)*(三跨两临近重点区段!$F:$F="现存区段"),0))),"")</f>
        <v/>
      </c>
      <c r="X577" s="232" t="str">
        <f t="array" ref="X577">IFERROR(IF(INDEX(三跨两临近重点区段!$F:$F,MATCH(1,(MONTH(三跨两临近重点区段!$H:$H)=8)*(三跨两临近重点区段!$A:$A=D577),0))="已取消","已取消",INDEX(三跨两临近重点区段!$I:$I,MATCH(1,(MONTH(三跨两临近重点区段!$H:$H)=8)*(三跨两临近重点区段!$A:$A=D577)*(三跨两临近重点区段!$F:$F="现存区段"),0))),"")</f>
        <v/>
      </c>
      <c r="Y577" s="268" t="str">
        <f t="array" ref="Y577">IFERROR(IF(INDEX(三跨两临近重点区段!$F:$F,MATCH(1,(MONTH(三跨两临近重点区段!$H:$H)=9)*(三跨两临近重点区段!$A:$A=D577),0))="已取消","已取消",INDEX(三跨两临近重点区段!$H:$H,MATCH(1,(MONTH(三跨两临近重点区段!$H:$H)=9)*(三跨两临近重点区段!$A:$A=D577)*(三跨两临近重点区段!$F:$F="现存区段"),0))),"")</f>
        <v/>
      </c>
      <c r="Z577" s="232" t="str">
        <f t="array" ref="Z577">IFERROR(IF(INDEX(三跨两临近重点区段!$F:$F,MATCH(1,(MONTH(三跨两临近重点区段!$H:$H)=9)*(三跨两临近重点区段!$A:$A=D577),0))="已取消","已取消",INDEX(三跨两临近重点区段!$I:$I,MATCH(1,(MONTH(三跨两临近重点区段!$H:$H)=9)*(三跨两临近重点区段!$A:$A=D577)*(三跨两临近重点区段!$F:$F="现存区段"),0))),"")</f>
        <v/>
      </c>
      <c r="AA577" s="268" t="str">
        <f t="array" ref="AA577">IFERROR(IF(INDEX(三跨两临近重点区段!$F:$F,MATCH(1,(MONTH(三跨两临近重点区段!$H:$H)=10)*(三跨两临近重点区段!$A:$A=D577),0))="已取消","已取消",INDEX(三跨两临近重点区段!$H:$H,MATCH(1,(MONTH(三跨两临近重点区段!$H:$H)=10)*(三跨两临近重点区段!$A:$A=D577)*(三跨两临近重点区段!$F:$F="现存区段"),0))),"")</f>
        <v/>
      </c>
      <c r="AB577" s="72" t="str">
        <f t="array" ref="AB577">IFERROR(IF(INDEX(三跨两临近重点区段!$F:$F,MATCH(1,(MONTH(三跨两临近重点区段!$H:$H)=10)*(三跨两临近重点区段!$A:$A=D577),0))="已取消","已取消",INDEX(三跨两临近重点区段!$I:$I,MATCH(1,(MONTH(三跨两临近重点区段!$H:$H)=10)*(三跨两临近重点区段!$A:$A=D577)*(三跨两临近重点区段!$F:$F="现存区段"),0))),"")</f>
        <v/>
      </c>
      <c r="AC577" s="284" t="str">
        <f t="array" ref="AC577">IFERROR(IF(INDEX(三跨两临近重点区段!$F:$F,MATCH(1,(MONTH(三跨两临近重点区段!$H:$H)=11)*(三跨两临近重点区段!$A:$A=D577),0))="已取消","已取消",INDEX(三跨两临近重点区段!$H:$H,MATCH(1,(MONTH(三跨两临近重点区段!$H:$H)=11)*(三跨两临近重点区段!$A:$A=D577)*(三跨两临近重点区段!$F:$F="现存区段"),0))),"")</f>
        <v/>
      </c>
      <c r="AD577" s="72" t="str">
        <f t="array" ref="AD577">IFERROR(IF(INDEX(三跨两临近重点区段!$F:$F,MATCH(1,(MONTH(三跨两临近重点区段!$H:$H)=11)*(三跨两临近重点区段!$A:$A=D577),0))="已取消","已取消",INDEX(三跨两临近重点区段!$I:$I,MATCH(1,(MONTH(三跨两临近重点区段!$H:$H)=11)*(三跨两临近重点区段!$A:$A=D577)*(三跨两临近重点区段!$F:$F="现存区段"),0))),"")</f>
        <v/>
      </c>
      <c r="AE577" s="284" t="str">
        <f t="array" ref="AE577">IFERROR(IF(INDEX(三跨两临近重点区段!$F:$F,MATCH(1,(MONTH(三跨两临近重点区段!$H:$H)=12)*(三跨两临近重点区段!$A:$A=D577),0))="已取消","已取消",INDEX(三跨两临近重点区段!$H:$H,MATCH(1,(MONTH(三跨两临近重点区段!$H:$H)=12)*(三跨两临近重点区段!$A:$A=D577)*(三跨两临近重点区段!$F:$F="现存区段"),0))),"")</f>
        <v/>
      </c>
      <c r="AF577" s="72" t="str">
        <f t="array" ref="AF577">IFERROR(IF(INDEX(三跨两临近重点区段!$F:$F,MATCH(1,(MONTH(三跨两临近重点区段!$H:$H)=12)*(三跨两临近重点区段!$A:$A=D577),0))="已取消","已取消",INDEX(三跨两临近重点区段!$I:$I,MATCH(1,(MONTH(三跨两临近重点区段!$H:$H)=12)*(三跨两临近重点区段!$A:$A=D577)*(三跨两临近重点区段!$F:$F="现存区段"),0))),"")</f>
        <v/>
      </c>
      <c r="AH577" t="e">
        <f t="array" ref="AH577">INDEX(三跨两临近重点区段!$G:$G,MATCH(D577,三跨两临近重点区段!$A:$A,0))</f>
        <v>#N/A</v>
      </c>
    </row>
    <row r="578" ht="14.25" spans="1:34">
      <c r="A578" s="263" t="s">
        <v>119</v>
      </c>
      <c r="B578" s="264" t="s">
        <v>2923</v>
      </c>
      <c r="C578" s="263" t="s">
        <v>2503</v>
      </c>
      <c r="D578" s="263" t="s">
        <v>3000</v>
      </c>
      <c r="E578" s="265" t="s">
        <v>2926</v>
      </c>
      <c r="F578" s="264" t="s">
        <v>125</v>
      </c>
      <c r="G578" s="263" t="s">
        <v>204</v>
      </c>
      <c r="H578" s="263" t="s">
        <v>127</v>
      </c>
      <c r="I578" s="33"/>
      <c r="J578" s="196"/>
      <c r="K578" s="196"/>
      <c r="L578" s="196"/>
      <c r="M578" s="235"/>
      <c r="N578" s="235"/>
      <c r="O578" s="33"/>
      <c r="P578" s="48"/>
      <c r="Q578" s="279"/>
      <c r="R578" s="279"/>
      <c r="S578" s="278">
        <v>45447</v>
      </c>
      <c r="T578" s="279" t="s">
        <v>2117</v>
      </c>
      <c r="U578" s="268" t="str">
        <f t="array" ref="U578">IFERROR(IF(INDEX(三跨两临近重点区段!$F:$F,MATCH(1,(MONTH(三跨两临近重点区段!$H:$H)=7)*(三跨两临近重点区段!$A:$A=D578),0))="已取消","已取消",INDEX(三跨两临近重点区段!$H:$H,MATCH(1,(MONTH(三跨两临近重点区段!$H:$H)=7)*(三跨两临近重点区段!$A:$A=D578)*(三跨两临近重点区段!$F:$F="现存区段"),0))),"")</f>
        <v/>
      </c>
      <c r="V578" s="232" t="str">
        <f t="array" ref="V578">IFERROR(IF(INDEX(三跨两临近重点区段!$F:$F,MATCH(1,(MONTH(三跨两临近重点区段!$H:$H)=7)*(三跨两临近重点区段!$A:$A=D578),0))="已取消","已取消",INDEX(三跨两临近重点区段!$I:$I,MATCH(1,(MONTH(三跨两临近重点区段!$H:$H)=7)*(三跨两临近重点区段!$A:$A=D578)*(三跨两临近重点区段!$F:$F="现存区段"),0))),"")</f>
        <v/>
      </c>
      <c r="W578" s="268" t="str">
        <f t="array" ref="W578">IFERROR(IF(INDEX(三跨两临近重点区段!$F:$F,MATCH(1,(MONTH(三跨两临近重点区段!$H:$H)=8)*(三跨两临近重点区段!$A:$A=D578),0))="已取消","已取消",INDEX(三跨两临近重点区段!$H:$H,MATCH(1,(MONTH(三跨两临近重点区段!$H:$H)=8)*(三跨两临近重点区段!$A:$A=D578)*(三跨两临近重点区段!$F:$F="现存区段"),0))),"")</f>
        <v/>
      </c>
      <c r="X578" s="232" t="str">
        <f t="array" ref="X578">IFERROR(IF(INDEX(三跨两临近重点区段!$F:$F,MATCH(1,(MONTH(三跨两临近重点区段!$H:$H)=8)*(三跨两临近重点区段!$A:$A=D578),0))="已取消","已取消",INDEX(三跨两临近重点区段!$I:$I,MATCH(1,(MONTH(三跨两临近重点区段!$H:$H)=8)*(三跨两临近重点区段!$A:$A=D578)*(三跨两临近重点区段!$F:$F="现存区段"),0))),"")</f>
        <v/>
      </c>
      <c r="Y578" s="268" t="str">
        <f t="array" ref="Y578">IFERROR(IF(INDEX(三跨两临近重点区段!$F:$F,MATCH(1,(MONTH(三跨两临近重点区段!$H:$H)=9)*(三跨两临近重点区段!$A:$A=D578),0))="已取消","已取消",INDEX(三跨两临近重点区段!$H:$H,MATCH(1,(MONTH(三跨两临近重点区段!$H:$H)=9)*(三跨两临近重点区段!$A:$A=D578)*(三跨两临近重点区段!$F:$F="现存区段"),0))),"")</f>
        <v/>
      </c>
      <c r="Z578" s="232" t="str">
        <f t="array" ref="Z578">IFERROR(IF(INDEX(三跨两临近重点区段!$F:$F,MATCH(1,(MONTH(三跨两临近重点区段!$H:$H)=9)*(三跨两临近重点区段!$A:$A=D578),0))="已取消","已取消",INDEX(三跨两临近重点区段!$I:$I,MATCH(1,(MONTH(三跨两临近重点区段!$H:$H)=9)*(三跨两临近重点区段!$A:$A=D578)*(三跨两临近重点区段!$F:$F="现存区段"),0))),"")</f>
        <v/>
      </c>
      <c r="AA578" s="268" t="str">
        <f t="array" ref="AA578">IFERROR(IF(INDEX(三跨两临近重点区段!$F:$F,MATCH(1,(MONTH(三跨两临近重点区段!$H:$H)=10)*(三跨两临近重点区段!$A:$A=D578),0))="已取消","已取消",INDEX(三跨两临近重点区段!$H:$H,MATCH(1,(MONTH(三跨两临近重点区段!$H:$H)=10)*(三跨两临近重点区段!$A:$A=D578)*(三跨两临近重点区段!$F:$F="现存区段"),0))),"")</f>
        <v/>
      </c>
      <c r="AB578" s="72" t="str">
        <f t="array" ref="AB578">IFERROR(IF(INDEX(三跨两临近重点区段!$F:$F,MATCH(1,(MONTH(三跨两临近重点区段!$H:$H)=10)*(三跨两临近重点区段!$A:$A=D578),0))="已取消","已取消",INDEX(三跨两临近重点区段!$I:$I,MATCH(1,(MONTH(三跨两临近重点区段!$H:$H)=10)*(三跨两临近重点区段!$A:$A=D578)*(三跨两临近重点区段!$F:$F="现存区段"),0))),"")</f>
        <v/>
      </c>
      <c r="AC578" s="284" t="str">
        <f t="array" ref="AC578">IFERROR(IF(INDEX(三跨两临近重点区段!$F:$F,MATCH(1,(MONTH(三跨两临近重点区段!$H:$H)=11)*(三跨两临近重点区段!$A:$A=D578),0))="已取消","已取消",INDEX(三跨两临近重点区段!$H:$H,MATCH(1,(MONTH(三跨两临近重点区段!$H:$H)=11)*(三跨两临近重点区段!$A:$A=D578)*(三跨两临近重点区段!$F:$F="现存区段"),0))),"")</f>
        <v/>
      </c>
      <c r="AD578" s="72" t="str">
        <f t="array" ref="AD578">IFERROR(IF(INDEX(三跨两临近重点区段!$F:$F,MATCH(1,(MONTH(三跨两临近重点区段!$H:$H)=11)*(三跨两临近重点区段!$A:$A=D578),0))="已取消","已取消",INDEX(三跨两临近重点区段!$I:$I,MATCH(1,(MONTH(三跨两临近重点区段!$H:$H)=11)*(三跨两临近重点区段!$A:$A=D578)*(三跨两临近重点区段!$F:$F="现存区段"),0))),"")</f>
        <v/>
      </c>
      <c r="AE578" s="284" t="str">
        <f t="array" ref="AE578">IFERROR(IF(INDEX(三跨两临近重点区段!$F:$F,MATCH(1,(MONTH(三跨两临近重点区段!$H:$H)=12)*(三跨两临近重点区段!$A:$A=D578),0))="已取消","已取消",INDEX(三跨两临近重点区段!$H:$H,MATCH(1,(MONTH(三跨两临近重点区段!$H:$H)=12)*(三跨两临近重点区段!$A:$A=D578)*(三跨两临近重点区段!$F:$F="现存区段"),0))),"")</f>
        <v/>
      </c>
      <c r="AF578" s="72" t="str">
        <f t="array" ref="AF578">IFERROR(IF(INDEX(三跨两临近重点区段!$F:$F,MATCH(1,(MONTH(三跨两临近重点区段!$H:$H)=12)*(三跨两临近重点区段!$A:$A=D578),0))="已取消","已取消",INDEX(三跨两临近重点区段!$I:$I,MATCH(1,(MONTH(三跨两临近重点区段!$H:$H)=12)*(三跨两临近重点区段!$A:$A=D578)*(三跨两临近重点区段!$F:$F="现存区段"),0))),"")</f>
        <v/>
      </c>
      <c r="AH578" t="e">
        <f t="array" ref="AH578">INDEX(三跨两临近重点区段!$G:$G,MATCH(D578,三跨两临近重点区段!$A:$A,0))</f>
        <v>#N/A</v>
      </c>
    </row>
    <row r="579" ht="14.25" spans="1:34">
      <c r="A579" s="263" t="s">
        <v>119</v>
      </c>
      <c r="B579" s="264" t="s">
        <v>2923</v>
      </c>
      <c r="C579" s="263" t="s">
        <v>2949</v>
      </c>
      <c r="D579" s="263" t="s">
        <v>3001</v>
      </c>
      <c r="E579" s="265" t="s">
        <v>2926</v>
      </c>
      <c r="F579" s="264" t="s">
        <v>125</v>
      </c>
      <c r="G579" s="263" t="s">
        <v>204</v>
      </c>
      <c r="H579" s="263" t="s">
        <v>127</v>
      </c>
      <c r="I579" s="33"/>
      <c r="J579" s="196"/>
      <c r="K579" s="196"/>
      <c r="L579" s="196"/>
      <c r="M579" s="235"/>
      <c r="N579" s="235"/>
      <c r="O579" s="33"/>
      <c r="P579" s="48"/>
      <c r="Q579" s="279"/>
      <c r="R579" s="279"/>
      <c r="S579" s="278">
        <v>45447</v>
      </c>
      <c r="T579" s="279" t="s">
        <v>2117</v>
      </c>
      <c r="U579" s="268" t="str">
        <f t="array" ref="U579">IFERROR(IF(INDEX(三跨两临近重点区段!$F:$F,MATCH(1,(MONTH(三跨两临近重点区段!$H:$H)=7)*(三跨两临近重点区段!$A:$A=D579),0))="已取消","已取消",INDEX(三跨两临近重点区段!$H:$H,MATCH(1,(MONTH(三跨两临近重点区段!$H:$H)=7)*(三跨两临近重点区段!$A:$A=D579)*(三跨两临近重点区段!$F:$F="现存区段"),0))),"")</f>
        <v/>
      </c>
      <c r="V579" s="232" t="str">
        <f t="array" ref="V579">IFERROR(IF(INDEX(三跨两临近重点区段!$F:$F,MATCH(1,(MONTH(三跨两临近重点区段!$H:$H)=7)*(三跨两临近重点区段!$A:$A=D579),0))="已取消","已取消",INDEX(三跨两临近重点区段!$I:$I,MATCH(1,(MONTH(三跨两临近重点区段!$H:$H)=7)*(三跨两临近重点区段!$A:$A=D579)*(三跨两临近重点区段!$F:$F="现存区段"),0))),"")</f>
        <v/>
      </c>
      <c r="W579" s="268" t="str">
        <f t="array" ref="W579">IFERROR(IF(INDEX(三跨两临近重点区段!$F:$F,MATCH(1,(MONTH(三跨两临近重点区段!$H:$H)=8)*(三跨两临近重点区段!$A:$A=D579),0))="已取消","已取消",INDEX(三跨两临近重点区段!$H:$H,MATCH(1,(MONTH(三跨两临近重点区段!$H:$H)=8)*(三跨两临近重点区段!$A:$A=D579)*(三跨两临近重点区段!$F:$F="现存区段"),0))),"")</f>
        <v/>
      </c>
      <c r="X579" s="232" t="str">
        <f t="array" ref="X579">IFERROR(IF(INDEX(三跨两临近重点区段!$F:$F,MATCH(1,(MONTH(三跨两临近重点区段!$H:$H)=8)*(三跨两临近重点区段!$A:$A=D579),0))="已取消","已取消",INDEX(三跨两临近重点区段!$I:$I,MATCH(1,(MONTH(三跨两临近重点区段!$H:$H)=8)*(三跨两临近重点区段!$A:$A=D579)*(三跨两临近重点区段!$F:$F="现存区段"),0))),"")</f>
        <v/>
      </c>
      <c r="Y579" s="268" t="str">
        <f t="array" ref="Y579">IFERROR(IF(INDEX(三跨两临近重点区段!$F:$F,MATCH(1,(MONTH(三跨两临近重点区段!$H:$H)=9)*(三跨两临近重点区段!$A:$A=D579),0))="已取消","已取消",INDEX(三跨两临近重点区段!$H:$H,MATCH(1,(MONTH(三跨两临近重点区段!$H:$H)=9)*(三跨两临近重点区段!$A:$A=D579)*(三跨两临近重点区段!$F:$F="现存区段"),0))),"")</f>
        <v/>
      </c>
      <c r="Z579" s="232" t="str">
        <f t="array" ref="Z579">IFERROR(IF(INDEX(三跨两临近重点区段!$F:$F,MATCH(1,(MONTH(三跨两临近重点区段!$H:$H)=9)*(三跨两临近重点区段!$A:$A=D579),0))="已取消","已取消",INDEX(三跨两临近重点区段!$I:$I,MATCH(1,(MONTH(三跨两临近重点区段!$H:$H)=9)*(三跨两临近重点区段!$A:$A=D579)*(三跨两临近重点区段!$F:$F="现存区段"),0))),"")</f>
        <v/>
      </c>
      <c r="AA579" s="268" t="str">
        <f t="array" ref="AA579">IFERROR(IF(INDEX(三跨两临近重点区段!$F:$F,MATCH(1,(MONTH(三跨两临近重点区段!$H:$H)=10)*(三跨两临近重点区段!$A:$A=D579),0))="已取消","已取消",INDEX(三跨两临近重点区段!$H:$H,MATCH(1,(MONTH(三跨两临近重点区段!$H:$H)=10)*(三跨两临近重点区段!$A:$A=D579)*(三跨两临近重点区段!$F:$F="现存区段"),0))),"")</f>
        <v/>
      </c>
      <c r="AB579" s="72" t="str">
        <f t="array" ref="AB579">IFERROR(IF(INDEX(三跨两临近重点区段!$F:$F,MATCH(1,(MONTH(三跨两临近重点区段!$H:$H)=10)*(三跨两临近重点区段!$A:$A=D579),0))="已取消","已取消",INDEX(三跨两临近重点区段!$I:$I,MATCH(1,(MONTH(三跨两临近重点区段!$H:$H)=10)*(三跨两临近重点区段!$A:$A=D579)*(三跨两临近重点区段!$F:$F="现存区段"),0))),"")</f>
        <v/>
      </c>
      <c r="AC579" s="284" t="str">
        <f t="array" ref="AC579">IFERROR(IF(INDEX(三跨两临近重点区段!$F:$F,MATCH(1,(MONTH(三跨两临近重点区段!$H:$H)=11)*(三跨两临近重点区段!$A:$A=D579),0))="已取消","已取消",INDEX(三跨两临近重点区段!$H:$H,MATCH(1,(MONTH(三跨两临近重点区段!$H:$H)=11)*(三跨两临近重点区段!$A:$A=D579)*(三跨两临近重点区段!$F:$F="现存区段"),0))),"")</f>
        <v/>
      </c>
      <c r="AD579" s="72" t="str">
        <f t="array" ref="AD579">IFERROR(IF(INDEX(三跨两临近重点区段!$F:$F,MATCH(1,(MONTH(三跨两临近重点区段!$H:$H)=11)*(三跨两临近重点区段!$A:$A=D579),0))="已取消","已取消",INDEX(三跨两临近重点区段!$I:$I,MATCH(1,(MONTH(三跨两临近重点区段!$H:$H)=11)*(三跨两临近重点区段!$A:$A=D579)*(三跨两临近重点区段!$F:$F="现存区段"),0))),"")</f>
        <v/>
      </c>
      <c r="AE579" s="284" t="str">
        <f t="array" ref="AE579">IFERROR(IF(INDEX(三跨两临近重点区段!$F:$F,MATCH(1,(MONTH(三跨两临近重点区段!$H:$H)=12)*(三跨两临近重点区段!$A:$A=D579),0))="已取消","已取消",INDEX(三跨两临近重点区段!$H:$H,MATCH(1,(MONTH(三跨两临近重点区段!$H:$H)=12)*(三跨两临近重点区段!$A:$A=D579)*(三跨两临近重点区段!$F:$F="现存区段"),0))),"")</f>
        <v/>
      </c>
      <c r="AF579" s="72" t="str">
        <f t="array" ref="AF579">IFERROR(IF(INDEX(三跨两临近重点区段!$F:$F,MATCH(1,(MONTH(三跨两临近重点区段!$H:$H)=12)*(三跨两临近重点区段!$A:$A=D579),0))="已取消","已取消",INDEX(三跨两临近重点区段!$I:$I,MATCH(1,(MONTH(三跨两临近重点区段!$H:$H)=12)*(三跨两临近重点区段!$A:$A=D579)*(三跨两临近重点区段!$F:$F="现存区段"),0))),"")</f>
        <v/>
      </c>
      <c r="AH579" t="e">
        <f t="array" ref="AH579">INDEX(三跨两临近重点区段!$G:$G,MATCH(D579,三跨两临近重点区段!$A:$A,0))</f>
        <v>#N/A</v>
      </c>
    </row>
    <row r="580" ht="14.25" spans="1:34">
      <c r="A580" s="263" t="s">
        <v>119</v>
      </c>
      <c r="B580" s="264" t="s">
        <v>2923</v>
      </c>
      <c r="C580" s="263" t="s">
        <v>3002</v>
      </c>
      <c r="D580" s="263" t="s">
        <v>3003</v>
      </c>
      <c r="E580" s="265" t="s">
        <v>2926</v>
      </c>
      <c r="F580" s="264" t="s">
        <v>125</v>
      </c>
      <c r="G580" s="263" t="s">
        <v>204</v>
      </c>
      <c r="H580" s="263" t="s">
        <v>127</v>
      </c>
      <c r="I580" s="33"/>
      <c r="J580" s="196"/>
      <c r="K580" s="196"/>
      <c r="L580" s="196"/>
      <c r="M580" s="235"/>
      <c r="N580" s="235"/>
      <c r="O580" s="33"/>
      <c r="P580" s="48"/>
      <c r="Q580" s="279"/>
      <c r="R580" s="279"/>
      <c r="S580" s="278">
        <v>45448</v>
      </c>
      <c r="T580" s="279" t="s">
        <v>2117</v>
      </c>
      <c r="U580" s="268" t="str">
        <f t="array" ref="U580">IFERROR(IF(INDEX(三跨两临近重点区段!$F:$F,MATCH(1,(MONTH(三跨两临近重点区段!$H:$H)=7)*(三跨两临近重点区段!$A:$A=D580),0))="已取消","已取消",INDEX(三跨两临近重点区段!$H:$H,MATCH(1,(MONTH(三跨两临近重点区段!$H:$H)=7)*(三跨两临近重点区段!$A:$A=D580)*(三跨两临近重点区段!$F:$F="现存区段"),0))),"")</f>
        <v/>
      </c>
      <c r="V580" s="232" t="str">
        <f t="array" ref="V580">IFERROR(IF(INDEX(三跨两临近重点区段!$F:$F,MATCH(1,(MONTH(三跨两临近重点区段!$H:$H)=7)*(三跨两临近重点区段!$A:$A=D580),0))="已取消","已取消",INDEX(三跨两临近重点区段!$I:$I,MATCH(1,(MONTH(三跨两临近重点区段!$H:$H)=7)*(三跨两临近重点区段!$A:$A=D580)*(三跨两临近重点区段!$F:$F="现存区段"),0))),"")</f>
        <v/>
      </c>
      <c r="W580" s="268" t="str">
        <f t="array" ref="W580">IFERROR(IF(INDEX(三跨两临近重点区段!$F:$F,MATCH(1,(MONTH(三跨两临近重点区段!$H:$H)=8)*(三跨两临近重点区段!$A:$A=D580),0))="已取消","已取消",INDEX(三跨两临近重点区段!$H:$H,MATCH(1,(MONTH(三跨两临近重点区段!$H:$H)=8)*(三跨两临近重点区段!$A:$A=D580)*(三跨两临近重点区段!$F:$F="现存区段"),0))),"")</f>
        <v/>
      </c>
      <c r="X580" s="232" t="str">
        <f t="array" ref="X580">IFERROR(IF(INDEX(三跨两临近重点区段!$F:$F,MATCH(1,(MONTH(三跨两临近重点区段!$H:$H)=8)*(三跨两临近重点区段!$A:$A=D580),0))="已取消","已取消",INDEX(三跨两临近重点区段!$I:$I,MATCH(1,(MONTH(三跨两临近重点区段!$H:$H)=8)*(三跨两临近重点区段!$A:$A=D580)*(三跨两临近重点区段!$F:$F="现存区段"),0))),"")</f>
        <v/>
      </c>
      <c r="Y580" s="268" t="str">
        <f t="array" ref="Y580">IFERROR(IF(INDEX(三跨两临近重点区段!$F:$F,MATCH(1,(MONTH(三跨两临近重点区段!$H:$H)=9)*(三跨两临近重点区段!$A:$A=D580),0))="已取消","已取消",INDEX(三跨两临近重点区段!$H:$H,MATCH(1,(MONTH(三跨两临近重点区段!$H:$H)=9)*(三跨两临近重点区段!$A:$A=D580)*(三跨两临近重点区段!$F:$F="现存区段"),0))),"")</f>
        <v/>
      </c>
      <c r="Z580" s="232" t="str">
        <f t="array" ref="Z580">IFERROR(IF(INDEX(三跨两临近重点区段!$F:$F,MATCH(1,(MONTH(三跨两临近重点区段!$H:$H)=9)*(三跨两临近重点区段!$A:$A=D580),0))="已取消","已取消",INDEX(三跨两临近重点区段!$I:$I,MATCH(1,(MONTH(三跨两临近重点区段!$H:$H)=9)*(三跨两临近重点区段!$A:$A=D580)*(三跨两临近重点区段!$F:$F="现存区段"),0))),"")</f>
        <v/>
      </c>
      <c r="AA580" s="268" t="str">
        <f t="array" ref="AA580">IFERROR(IF(INDEX(三跨两临近重点区段!$F:$F,MATCH(1,(MONTH(三跨两临近重点区段!$H:$H)=10)*(三跨两临近重点区段!$A:$A=D580),0))="已取消","已取消",INDEX(三跨两临近重点区段!$H:$H,MATCH(1,(MONTH(三跨两临近重点区段!$H:$H)=10)*(三跨两临近重点区段!$A:$A=D580)*(三跨两临近重点区段!$F:$F="现存区段"),0))),"")</f>
        <v/>
      </c>
      <c r="AB580" s="72" t="str">
        <f t="array" ref="AB580">IFERROR(IF(INDEX(三跨两临近重点区段!$F:$F,MATCH(1,(MONTH(三跨两临近重点区段!$H:$H)=10)*(三跨两临近重点区段!$A:$A=D580),0))="已取消","已取消",INDEX(三跨两临近重点区段!$I:$I,MATCH(1,(MONTH(三跨两临近重点区段!$H:$H)=10)*(三跨两临近重点区段!$A:$A=D580)*(三跨两临近重点区段!$F:$F="现存区段"),0))),"")</f>
        <v/>
      </c>
      <c r="AC580" s="284" t="str">
        <f t="array" ref="AC580">IFERROR(IF(INDEX(三跨两临近重点区段!$F:$F,MATCH(1,(MONTH(三跨两临近重点区段!$H:$H)=11)*(三跨两临近重点区段!$A:$A=D580),0))="已取消","已取消",INDEX(三跨两临近重点区段!$H:$H,MATCH(1,(MONTH(三跨两临近重点区段!$H:$H)=11)*(三跨两临近重点区段!$A:$A=D580)*(三跨两临近重点区段!$F:$F="现存区段"),0))),"")</f>
        <v/>
      </c>
      <c r="AD580" s="72" t="str">
        <f t="array" ref="AD580">IFERROR(IF(INDEX(三跨两临近重点区段!$F:$F,MATCH(1,(MONTH(三跨两临近重点区段!$H:$H)=11)*(三跨两临近重点区段!$A:$A=D580),0))="已取消","已取消",INDEX(三跨两临近重点区段!$I:$I,MATCH(1,(MONTH(三跨两临近重点区段!$H:$H)=11)*(三跨两临近重点区段!$A:$A=D580)*(三跨两临近重点区段!$F:$F="现存区段"),0))),"")</f>
        <v/>
      </c>
      <c r="AE580" s="284" t="str">
        <f t="array" ref="AE580">IFERROR(IF(INDEX(三跨两临近重点区段!$F:$F,MATCH(1,(MONTH(三跨两临近重点区段!$H:$H)=12)*(三跨两临近重点区段!$A:$A=D580),0))="已取消","已取消",INDEX(三跨两临近重点区段!$H:$H,MATCH(1,(MONTH(三跨两临近重点区段!$H:$H)=12)*(三跨两临近重点区段!$A:$A=D580)*(三跨两临近重点区段!$F:$F="现存区段"),0))),"")</f>
        <v/>
      </c>
      <c r="AF580" s="72" t="str">
        <f t="array" ref="AF580">IFERROR(IF(INDEX(三跨两临近重点区段!$F:$F,MATCH(1,(MONTH(三跨两临近重点区段!$H:$H)=12)*(三跨两临近重点区段!$A:$A=D580),0))="已取消","已取消",INDEX(三跨两临近重点区段!$I:$I,MATCH(1,(MONTH(三跨两临近重点区段!$H:$H)=12)*(三跨两临近重点区段!$A:$A=D580)*(三跨两临近重点区段!$F:$F="现存区段"),0))),"")</f>
        <v/>
      </c>
      <c r="AH580" t="e">
        <f t="array" ref="AH580">INDEX(三跨两临近重点区段!$G:$G,MATCH(D580,三跨两临近重点区段!$A:$A,0))</f>
        <v>#N/A</v>
      </c>
    </row>
    <row r="581" ht="14.25" spans="1:34">
      <c r="A581" s="263" t="s">
        <v>119</v>
      </c>
      <c r="B581" s="264" t="s">
        <v>2923</v>
      </c>
      <c r="C581" s="263" t="s">
        <v>3004</v>
      </c>
      <c r="D581" s="263" t="s">
        <v>3005</v>
      </c>
      <c r="E581" s="265" t="s">
        <v>2926</v>
      </c>
      <c r="F581" s="264" t="s">
        <v>125</v>
      </c>
      <c r="G581" s="263" t="s">
        <v>204</v>
      </c>
      <c r="H581" s="263" t="s">
        <v>127</v>
      </c>
      <c r="I581" s="33"/>
      <c r="J581" s="196"/>
      <c r="K581" s="196"/>
      <c r="L581" s="196"/>
      <c r="M581" s="235"/>
      <c r="N581" s="235"/>
      <c r="O581" s="33"/>
      <c r="P581" s="48"/>
      <c r="Q581" s="279"/>
      <c r="R581" s="279"/>
      <c r="S581" s="278">
        <v>45471</v>
      </c>
      <c r="T581" s="279" t="s">
        <v>2117</v>
      </c>
      <c r="U581" s="268" t="str">
        <f t="array" ref="U581">IFERROR(IF(INDEX(三跨两临近重点区段!$F:$F,MATCH(1,(MONTH(三跨两临近重点区段!$H:$H)=7)*(三跨两临近重点区段!$A:$A=D581),0))="已取消","已取消",INDEX(三跨两临近重点区段!$H:$H,MATCH(1,(MONTH(三跨两临近重点区段!$H:$H)=7)*(三跨两临近重点区段!$A:$A=D581)*(三跨两临近重点区段!$F:$F="现存区段"),0))),"")</f>
        <v/>
      </c>
      <c r="V581" s="232" t="str">
        <f t="array" ref="V581">IFERROR(IF(INDEX(三跨两临近重点区段!$F:$F,MATCH(1,(MONTH(三跨两临近重点区段!$H:$H)=7)*(三跨两临近重点区段!$A:$A=D581),0))="已取消","已取消",INDEX(三跨两临近重点区段!$I:$I,MATCH(1,(MONTH(三跨两临近重点区段!$H:$H)=7)*(三跨两临近重点区段!$A:$A=D581)*(三跨两临近重点区段!$F:$F="现存区段"),0))),"")</f>
        <v/>
      </c>
      <c r="W581" s="268" t="str">
        <f t="array" ref="W581">IFERROR(IF(INDEX(三跨两临近重点区段!$F:$F,MATCH(1,(MONTH(三跨两临近重点区段!$H:$H)=8)*(三跨两临近重点区段!$A:$A=D581),0))="已取消","已取消",INDEX(三跨两临近重点区段!$H:$H,MATCH(1,(MONTH(三跨两临近重点区段!$H:$H)=8)*(三跨两临近重点区段!$A:$A=D581)*(三跨两临近重点区段!$F:$F="现存区段"),0))),"")</f>
        <v/>
      </c>
      <c r="X581" s="232" t="str">
        <f t="array" ref="X581">IFERROR(IF(INDEX(三跨两临近重点区段!$F:$F,MATCH(1,(MONTH(三跨两临近重点区段!$H:$H)=8)*(三跨两临近重点区段!$A:$A=D581),0))="已取消","已取消",INDEX(三跨两临近重点区段!$I:$I,MATCH(1,(MONTH(三跨两临近重点区段!$H:$H)=8)*(三跨两临近重点区段!$A:$A=D581)*(三跨两临近重点区段!$F:$F="现存区段"),0))),"")</f>
        <v/>
      </c>
      <c r="Y581" s="268" t="str">
        <f t="array" ref="Y581">IFERROR(IF(INDEX(三跨两临近重点区段!$F:$F,MATCH(1,(MONTH(三跨两临近重点区段!$H:$H)=9)*(三跨两临近重点区段!$A:$A=D581),0))="已取消","已取消",INDEX(三跨两临近重点区段!$H:$H,MATCH(1,(MONTH(三跨两临近重点区段!$H:$H)=9)*(三跨两临近重点区段!$A:$A=D581)*(三跨两临近重点区段!$F:$F="现存区段"),0))),"")</f>
        <v/>
      </c>
      <c r="Z581" s="232" t="str">
        <f t="array" ref="Z581">IFERROR(IF(INDEX(三跨两临近重点区段!$F:$F,MATCH(1,(MONTH(三跨两临近重点区段!$H:$H)=9)*(三跨两临近重点区段!$A:$A=D581),0))="已取消","已取消",INDEX(三跨两临近重点区段!$I:$I,MATCH(1,(MONTH(三跨两临近重点区段!$H:$H)=9)*(三跨两临近重点区段!$A:$A=D581)*(三跨两临近重点区段!$F:$F="现存区段"),0))),"")</f>
        <v/>
      </c>
      <c r="AA581" s="268" t="str">
        <f t="array" ref="AA581">IFERROR(IF(INDEX(三跨两临近重点区段!$F:$F,MATCH(1,(MONTH(三跨两临近重点区段!$H:$H)=10)*(三跨两临近重点区段!$A:$A=D581),0))="已取消","已取消",INDEX(三跨两临近重点区段!$H:$H,MATCH(1,(MONTH(三跨两临近重点区段!$H:$H)=10)*(三跨两临近重点区段!$A:$A=D581)*(三跨两临近重点区段!$F:$F="现存区段"),0))),"")</f>
        <v/>
      </c>
      <c r="AB581" s="72" t="str">
        <f t="array" ref="AB581">IFERROR(IF(INDEX(三跨两临近重点区段!$F:$F,MATCH(1,(MONTH(三跨两临近重点区段!$H:$H)=10)*(三跨两临近重点区段!$A:$A=D581),0))="已取消","已取消",INDEX(三跨两临近重点区段!$I:$I,MATCH(1,(MONTH(三跨两临近重点区段!$H:$H)=10)*(三跨两临近重点区段!$A:$A=D581)*(三跨两临近重点区段!$F:$F="现存区段"),0))),"")</f>
        <v/>
      </c>
      <c r="AC581" s="284" t="str">
        <f t="array" ref="AC581">IFERROR(IF(INDEX(三跨两临近重点区段!$F:$F,MATCH(1,(MONTH(三跨两临近重点区段!$H:$H)=11)*(三跨两临近重点区段!$A:$A=D581),0))="已取消","已取消",INDEX(三跨两临近重点区段!$H:$H,MATCH(1,(MONTH(三跨两临近重点区段!$H:$H)=11)*(三跨两临近重点区段!$A:$A=D581)*(三跨两临近重点区段!$F:$F="现存区段"),0))),"")</f>
        <v/>
      </c>
      <c r="AD581" s="72" t="str">
        <f t="array" ref="AD581">IFERROR(IF(INDEX(三跨两临近重点区段!$F:$F,MATCH(1,(MONTH(三跨两临近重点区段!$H:$H)=11)*(三跨两临近重点区段!$A:$A=D581),0))="已取消","已取消",INDEX(三跨两临近重点区段!$I:$I,MATCH(1,(MONTH(三跨两临近重点区段!$H:$H)=11)*(三跨两临近重点区段!$A:$A=D581)*(三跨两临近重点区段!$F:$F="现存区段"),0))),"")</f>
        <v/>
      </c>
      <c r="AE581" s="284" t="str">
        <f t="array" ref="AE581">IFERROR(IF(INDEX(三跨两临近重点区段!$F:$F,MATCH(1,(MONTH(三跨两临近重点区段!$H:$H)=12)*(三跨两临近重点区段!$A:$A=D581),0))="已取消","已取消",INDEX(三跨两临近重点区段!$H:$H,MATCH(1,(MONTH(三跨两临近重点区段!$H:$H)=12)*(三跨两临近重点区段!$A:$A=D581)*(三跨两临近重点区段!$F:$F="现存区段"),0))),"")</f>
        <v/>
      </c>
      <c r="AF581" s="72" t="str">
        <f t="array" ref="AF581">IFERROR(IF(INDEX(三跨两临近重点区段!$F:$F,MATCH(1,(MONTH(三跨两临近重点区段!$H:$H)=12)*(三跨两临近重点区段!$A:$A=D581),0))="已取消","已取消",INDEX(三跨两临近重点区段!$I:$I,MATCH(1,(MONTH(三跨两临近重点区段!$H:$H)=12)*(三跨两临近重点区段!$A:$A=D581)*(三跨两临近重点区段!$F:$F="现存区段"),0))),"")</f>
        <v/>
      </c>
      <c r="AH581" t="e">
        <f t="array" ref="AH581">INDEX(三跨两临近重点区段!$G:$G,MATCH(D581,三跨两临近重点区段!$A:$A,0))</f>
        <v>#N/A</v>
      </c>
    </row>
    <row r="582" ht="14.25" spans="1:34">
      <c r="A582" s="263" t="s">
        <v>119</v>
      </c>
      <c r="B582" s="264" t="s">
        <v>2923</v>
      </c>
      <c r="C582" s="263" t="s">
        <v>2399</v>
      </c>
      <c r="D582" s="263" t="s">
        <v>3006</v>
      </c>
      <c r="E582" s="265" t="s">
        <v>2926</v>
      </c>
      <c r="F582" s="264" t="s">
        <v>125</v>
      </c>
      <c r="G582" s="263" t="s">
        <v>204</v>
      </c>
      <c r="H582" s="263" t="s">
        <v>127</v>
      </c>
      <c r="I582" s="33"/>
      <c r="J582" s="196"/>
      <c r="K582" s="196"/>
      <c r="L582" s="196"/>
      <c r="M582" s="235"/>
      <c r="N582" s="235"/>
      <c r="O582" s="33"/>
      <c r="P582" s="48"/>
      <c r="Q582" s="279"/>
      <c r="R582" s="279"/>
      <c r="S582" s="278">
        <v>45463</v>
      </c>
      <c r="T582" s="279" t="s">
        <v>2117</v>
      </c>
      <c r="U582" s="268" t="str">
        <f t="array" ref="U582">IFERROR(IF(INDEX(三跨两临近重点区段!$F:$F,MATCH(1,(MONTH(三跨两临近重点区段!$H:$H)=7)*(三跨两临近重点区段!$A:$A=D582),0))="已取消","已取消",INDEX(三跨两临近重点区段!$H:$H,MATCH(1,(MONTH(三跨两临近重点区段!$H:$H)=7)*(三跨两临近重点区段!$A:$A=D582)*(三跨两临近重点区段!$F:$F="现存区段"),0))),"")</f>
        <v/>
      </c>
      <c r="V582" s="232" t="str">
        <f t="array" ref="V582">IFERROR(IF(INDEX(三跨两临近重点区段!$F:$F,MATCH(1,(MONTH(三跨两临近重点区段!$H:$H)=7)*(三跨两临近重点区段!$A:$A=D582),0))="已取消","已取消",INDEX(三跨两临近重点区段!$I:$I,MATCH(1,(MONTH(三跨两临近重点区段!$H:$H)=7)*(三跨两临近重点区段!$A:$A=D582)*(三跨两临近重点区段!$F:$F="现存区段"),0))),"")</f>
        <v/>
      </c>
      <c r="W582" s="268" t="str">
        <f t="array" ref="W582">IFERROR(IF(INDEX(三跨两临近重点区段!$F:$F,MATCH(1,(MONTH(三跨两临近重点区段!$H:$H)=8)*(三跨两临近重点区段!$A:$A=D582),0))="已取消","已取消",INDEX(三跨两临近重点区段!$H:$H,MATCH(1,(MONTH(三跨两临近重点区段!$H:$H)=8)*(三跨两临近重点区段!$A:$A=D582)*(三跨两临近重点区段!$F:$F="现存区段"),0))),"")</f>
        <v/>
      </c>
      <c r="X582" s="232" t="str">
        <f t="array" ref="X582">IFERROR(IF(INDEX(三跨两临近重点区段!$F:$F,MATCH(1,(MONTH(三跨两临近重点区段!$H:$H)=8)*(三跨两临近重点区段!$A:$A=D582),0))="已取消","已取消",INDEX(三跨两临近重点区段!$I:$I,MATCH(1,(MONTH(三跨两临近重点区段!$H:$H)=8)*(三跨两临近重点区段!$A:$A=D582)*(三跨两临近重点区段!$F:$F="现存区段"),0))),"")</f>
        <v/>
      </c>
      <c r="Y582" s="268" t="str">
        <f t="array" ref="Y582">IFERROR(IF(INDEX(三跨两临近重点区段!$F:$F,MATCH(1,(MONTH(三跨两临近重点区段!$H:$H)=9)*(三跨两临近重点区段!$A:$A=D582),0))="已取消","已取消",INDEX(三跨两临近重点区段!$H:$H,MATCH(1,(MONTH(三跨两临近重点区段!$H:$H)=9)*(三跨两临近重点区段!$A:$A=D582)*(三跨两临近重点区段!$F:$F="现存区段"),0))),"")</f>
        <v/>
      </c>
      <c r="Z582" s="232" t="str">
        <f t="array" ref="Z582">IFERROR(IF(INDEX(三跨两临近重点区段!$F:$F,MATCH(1,(MONTH(三跨两临近重点区段!$H:$H)=9)*(三跨两临近重点区段!$A:$A=D582),0))="已取消","已取消",INDEX(三跨两临近重点区段!$I:$I,MATCH(1,(MONTH(三跨两临近重点区段!$H:$H)=9)*(三跨两临近重点区段!$A:$A=D582)*(三跨两临近重点区段!$F:$F="现存区段"),0))),"")</f>
        <v/>
      </c>
      <c r="AA582" s="268" t="str">
        <f t="array" ref="AA582">IFERROR(IF(INDEX(三跨两临近重点区段!$F:$F,MATCH(1,(MONTH(三跨两临近重点区段!$H:$H)=10)*(三跨两临近重点区段!$A:$A=D582),0))="已取消","已取消",INDEX(三跨两临近重点区段!$H:$H,MATCH(1,(MONTH(三跨两临近重点区段!$H:$H)=10)*(三跨两临近重点区段!$A:$A=D582)*(三跨两临近重点区段!$F:$F="现存区段"),0))),"")</f>
        <v/>
      </c>
      <c r="AB582" s="72" t="str">
        <f t="array" ref="AB582">IFERROR(IF(INDEX(三跨两临近重点区段!$F:$F,MATCH(1,(MONTH(三跨两临近重点区段!$H:$H)=10)*(三跨两临近重点区段!$A:$A=D582),0))="已取消","已取消",INDEX(三跨两临近重点区段!$I:$I,MATCH(1,(MONTH(三跨两临近重点区段!$H:$H)=10)*(三跨两临近重点区段!$A:$A=D582)*(三跨两临近重点区段!$F:$F="现存区段"),0))),"")</f>
        <v/>
      </c>
      <c r="AC582" s="284" t="str">
        <f t="array" ref="AC582">IFERROR(IF(INDEX(三跨两临近重点区段!$F:$F,MATCH(1,(MONTH(三跨两临近重点区段!$H:$H)=11)*(三跨两临近重点区段!$A:$A=D582),0))="已取消","已取消",INDEX(三跨两临近重点区段!$H:$H,MATCH(1,(MONTH(三跨两临近重点区段!$H:$H)=11)*(三跨两临近重点区段!$A:$A=D582)*(三跨两临近重点区段!$F:$F="现存区段"),0))),"")</f>
        <v/>
      </c>
      <c r="AD582" s="72" t="str">
        <f t="array" ref="AD582">IFERROR(IF(INDEX(三跨两临近重点区段!$F:$F,MATCH(1,(MONTH(三跨两临近重点区段!$H:$H)=11)*(三跨两临近重点区段!$A:$A=D582),0))="已取消","已取消",INDEX(三跨两临近重点区段!$I:$I,MATCH(1,(MONTH(三跨两临近重点区段!$H:$H)=11)*(三跨两临近重点区段!$A:$A=D582)*(三跨两临近重点区段!$F:$F="现存区段"),0))),"")</f>
        <v/>
      </c>
      <c r="AE582" s="284" t="str">
        <f t="array" ref="AE582">IFERROR(IF(INDEX(三跨两临近重点区段!$F:$F,MATCH(1,(MONTH(三跨两临近重点区段!$H:$H)=12)*(三跨两临近重点区段!$A:$A=D582),0))="已取消","已取消",INDEX(三跨两临近重点区段!$H:$H,MATCH(1,(MONTH(三跨两临近重点区段!$H:$H)=12)*(三跨两临近重点区段!$A:$A=D582)*(三跨两临近重点区段!$F:$F="现存区段"),0))),"")</f>
        <v/>
      </c>
      <c r="AF582" s="72" t="str">
        <f t="array" ref="AF582">IFERROR(IF(INDEX(三跨两临近重点区段!$F:$F,MATCH(1,(MONTH(三跨两临近重点区段!$H:$H)=12)*(三跨两临近重点区段!$A:$A=D582),0))="已取消","已取消",INDEX(三跨两临近重点区段!$I:$I,MATCH(1,(MONTH(三跨两临近重点区段!$H:$H)=12)*(三跨两临近重点区段!$A:$A=D582)*(三跨两临近重点区段!$F:$F="现存区段"),0))),"")</f>
        <v/>
      </c>
      <c r="AH582" t="e">
        <f t="array" ref="AH582">INDEX(三跨两临近重点区段!$G:$G,MATCH(D582,三跨两临近重点区段!$A:$A,0))</f>
        <v>#N/A</v>
      </c>
    </row>
    <row r="583" ht="14.25" spans="1:34">
      <c r="A583" s="263" t="s">
        <v>119</v>
      </c>
      <c r="B583" s="264" t="s">
        <v>2923</v>
      </c>
      <c r="C583" s="263" t="s">
        <v>3007</v>
      </c>
      <c r="D583" s="263" t="s">
        <v>3008</v>
      </c>
      <c r="E583" s="265" t="s">
        <v>2926</v>
      </c>
      <c r="F583" s="264" t="s">
        <v>125</v>
      </c>
      <c r="G583" s="263" t="s">
        <v>204</v>
      </c>
      <c r="H583" s="263" t="s">
        <v>127</v>
      </c>
      <c r="I583" s="33"/>
      <c r="J583" s="196"/>
      <c r="K583" s="196"/>
      <c r="L583" s="196"/>
      <c r="M583" s="235"/>
      <c r="N583" s="235"/>
      <c r="O583" s="33"/>
      <c r="P583" s="48"/>
      <c r="Q583" s="279"/>
      <c r="R583" s="279"/>
      <c r="S583" s="278">
        <v>45471</v>
      </c>
      <c r="T583" s="279" t="s">
        <v>2117</v>
      </c>
      <c r="U583" s="268" t="str">
        <f t="array" ref="U583">IFERROR(IF(INDEX(三跨两临近重点区段!$F:$F,MATCH(1,(MONTH(三跨两临近重点区段!$H:$H)=7)*(三跨两临近重点区段!$A:$A=D583),0))="已取消","已取消",INDEX(三跨两临近重点区段!$H:$H,MATCH(1,(MONTH(三跨两临近重点区段!$H:$H)=7)*(三跨两临近重点区段!$A:$A=D583)*(三跨两临近重点区段!$F:$F="现存区段"),0))),"")</f>
        <v/>
      </c>
      <c r="V583" s="232" t="str">
        <f t="array" ref="V583">IFERROR(IF(INDEX(三跨两临近重点区段!$F:$F,MATCH(1,(MONTH(三跨两临近重点区段!$H:$H)=7)*(三跨两临近重点区段!$A:$A=D583),0))="已取消","已取消",INDEX(三跨两临近重点区段!$I:$I,MATCH(1,(MONTH(三跨两临近重点区段!$H:$H)=7)*(三跨两临近重点区段!$A:$A=D583)*(三跨两临近重点区段!$F:$F="现存区段"),0))),"")</f>
        <v/>
      </c>
      <c r="W583" s="268" t="str">
        <f t="array" ref="W583">IFERROR(IF(INDEX(三跨两临近重点区段!$F:$F,MATCH(1,(MONTH(三跨两临近重点区段!$H:$H)=8)*(三跨两临近重点区段!$A:$A=D583),0))="已取消","已取消",INDEX(三跨两临近重点区段!$H:$H,MATCH(1,(MONTH(三跨两临近重点区段!$H:$H)=8)*(三跨两临近重点区段!$A:$A=D583)*(三跨两临近重点区段!$F:$F="现存区段"),0))),"")</f>
        <v/>
      </c>
      <c r="X583" s="232" t="str">
        <f t="array" ref="X583">IFERROR(IF(INDEX(三跨两临近重点区段!$F:$F,MATCH(1,(MONTH(三跨两临近重点区段!$H:$H)=8)*(三跨两临近重点区段!$A:$A=D583),0))="已取消","已取消",INDEX(三跨两临近重点区段!$I:$I,MATCH(1,(MONTH(三跨两临近重点区段!$H:$H)=8)*(三跨两临近重点区段!$A:$A=D583)*(三跨两临近重点区段!$F:$F="现存区段"),0))),"")</f>
        <v/>
      </c>
      <c r="Y583" s="268" t="str">
        <f t="array" ref="Y583">IFERROR(IF(INDEX(三跨两临近重点区段!$F:$F,MATCH(1,(MONTH(三跨两临近重点区段!$H:$H)=9)*(三跨两临近重点区段!$A:$A=D583),0))="已取消","已取消",INDEX(三跨两临近重点区段!$H:$H,MATCH(1,(MONTH(三跨两临近重点区段!$H:$H)=9)*(三跨两临近重点区段!$A:$A=D583)*(三跨两临近重点区段!$F:$F="现存区段"),0))),"")</f>
        <v/>
      </c>
      <c r="Z583" s="232" t="str">
        <f t="array" ref="Z583">IFERROR(IF(INDEX(三跨两临近重点区段!$F:$F,MATCH(1,(MONTH(三跨两临近重点区段!$H:$H)=9)*(三跨两临近重点区段!$A:$A=D583),0))="已取消","已取消",INDEX(三跨两临近重点区段!$I:$I,MATCH(1,(MONTH(三跨两临近重点区段!$H:$H)=9)*(三跨两临近重点区段!$A:$A=D583)*(三跨两临近重点区段!$F:$F="现存区段"),0))),"")</f>
        <v/>
      </c>
      <c r="AA583" s="268" t="str">
        <f t="array" ref="AA583">IFERROR(IF(INDEX(三跨两临近重点区段!$F:$F,MATCH(1,(MONTH(三跨两临近重点区段!$H:$H)=10)*(三跨两临近重点区段!$A:$A=D583),0))="已取消","已取消",INDEX(三跨两临近重点区段!$H:$H,MATCH(1,(MONTH(三跨两临近重点区段!$H:$H)=10)*(三跨两临近重点区段!$A:$A=D583)*(三跨两临近重点区段!$F:$F="现存区段"),0))),"")</f>
        <v/>
      </c>
      <c r="AB583" s="72" t="str">
        <f t="array" ref="AB583">IFERROR(IF(INDEX(三跨两临近重点区段!$F:$F,MATCH(1,(MONTH(三跨两临近重点区段!$H:$H)=10)*(三跨两临近重点区段!$A:$A=D583),0))="已取消","已取消",INDEX(三跨两临近重点区段!$I:$I,MATCH(1,(MONTH(三跨两临近重点区段!$H:$H)=10)*(三跨两临近重点区段!$A:$A=D583)*(三跨两临近重点区段!$F:$F="现存区段"),0))),"")</f>
        <v/>
      </c>
      <c r="AC583" s="284" t="str">
        <f t="array" ref="AC583">IFERROR(IF(INDEX(三跨两临近重点区段!$F:$F,MATCH(1,(MONTH(三跨两临近重点区段!$H:$H)=11)*(三跨两临近重点区段!$A:$A=D583),0))="已取消","已取消",INDEX(三跨两临近重点区段!$H:$H,MATCH(1,(MONTH(三跨两临近重点区段!$H:$H)=11)*(三跨两临近重点区段!$A:$A=D583)*(三跨两临近重点区段!$F:$F="现存区段"),0))),"")</f>
        <v/>
      </c>
      <c r="AD583" s="72" t="str">
        <f t="array" ref="AD583">IFERROR(IF(INDEX(三跨两临近重点区段!$F:$F,MATCH(1,(MONTH(三跨两临近重点区段!$H:$H)=11)*(三跨两临近重点区段!$A:$A=D583),0))="已取消","已取消",INDEX(三跨两临近重点区段!$I:$I,MATCH(1,(MONTH(三跨两临近重点区段!$H:$H)=11)*(三跨两临近重点区段!$A:$A=D583)*(三跨两临近重点区段!$F:$F="现存区段"),0))),"")</f>
        <v/>
      </c>
      <c r="AE583" s="284" t="str">
        <f t="array" ref="AE583">IFERROR(IF(INDEX(三跨两临近重点区段!$F:$F,MATCH(1,(MONTH(三跨两临近重点区段!$H:$H)=12)*(三跨两临近重点区段!$A:$A=D583),0))="已取消","已取消",INDEX(三跨两临近重点区段!$H:$H,MATCH(1,(MONTH(三跨两临近重点区段!$H:$H)=12)*(三跨两临近重点区段!$A:$A=D583)*(三跨两临近重点区段!$F:$F="现存区段"),0))),"")</f>
        <v/>
      </c>
      <c r="AF583" s="72" t="str">
        <f t="array" ref="AF583">IFERROR(IF(INDEX(三跨两临近重点区段!$F:$F,MATCH(1,(MONTH(三跨两临近重点区段!$H:$H)=12)*(三跨两临近重点区段!$A:$A=D583),0))="已取消","已取消",INDEX(三跨两临近重点区段!$I:$I,MATCH(1,(MONTH(三跨两临近重点区段!$H:$H)=12)*(三跨两临近重点区段!$A:$A=D583)*(三跨两临近重点区段!$F:$F="现存区段"),0))),"")</f>
        <v/>
      </c>
      <c r="AH583" t="e">
        <f t="array" ref="AH583">INDEX(三跨两临近重点区段!$G:$G,MATCH(D583,三跨两临近重点区段!$A:$A,0))</f>
        <v>#N/A</v>
      </c>
    </row>
    <row r="584" ht="14.25" spans="1:34">
      <c r="A584" s="263" t="s">
        <v>119</v>
      </c>
      <c r="B584" s="264" t="s">
        <v>2923</v>
      </c>
      <c r="C584" s="263" t="s">
        <v>3009</v>
      </c>
      <c r="D584" s="263" t="s">
        <v>3010</v>
      </c>
      <c r="E584" s="265" t="s">
        <v>2926</v>
      </c>
      <c r="F584" s="264" t="s">
        <v>125</v>
      </c>
      <c r="G584" s="263" t="s">
        <v>204</v>
      </c>
      <c r="H584" s="263" t="s">
        <v>127</v>
      </c>
      <c r="I584" s="33"/>
      <c r="J584" s="196"/>
      <c r="K584" s="196"/>
      <c r="L584" s="196"/>
      <c r="M584" s="235"/>
      <c r="N584" s="235"/>
      <c r="O584" s="33"/>
      <c r="P584" s="48"/>
      <c r="Q584" s="279"/>
      <c r="R584" s="279"/>
      <c r="S584" s="278">
        <v>45463</v>
      </c>
      <c r="T584" s="279" t="s">
        <v>2117</v>
      </c>
      <c r="U584" s="268" t="str">
        <f t="array" ref="U584">IFERROR(IF(INDEX(三跨两临近重点区段!$F:$F,MATCH(1,(MONTH(三跨两临近重点区段!$H:$H)=7)*(三跨两临近重点区段!$A:$A=D584),0))="已取消","已取消",INDEX(三跨两临近重点区段!$H:$H,MATCH(1,(MONTH(三跨两临近重点区段!$H:$H)=7)*(三跨两临近重点区段!$A:$A=D584)*(三跨两临近重点区段!$F:$F="现存区段"),0))),"")</f>
        <v/>
      </c>
      <c r="V584" s="232" t="str">
        <f t="array" ref="V584">IFERROR(IF(INDEX(三跨两临近重点区段!$F:$F,MATCH(1,(MONTH(三跨两临近重点区段!$H:$H)=7)*(三跨两临近重点区段!$A:$A=D584),0))="已取消","已取消",INDEX(三跨两临近重点区段!$I:$I,MATCH(1,(MONTH(三跨两临近重点区段!$H:$H)=7)*(三跨两临近重点区段!$A:$A=D584)*(三跨两临近重点区段!$F:$F="现存区段"),0))),"")</f>
        <v/>
      </c>
      <c r="W584" s="268" t="str">
        <f t="array" ref="W584">IFERROR(IF(INDEX(三跨两临近重点区段!$F:$F,MATCH(1,(MONTH(三跨两临近重点区段!$H:$H)=8)*(三跨两临近重点区段!$A:$A=D584),0))="已取消","已取消",INDEX(三跨两临近重点区段!$H:$H,MATCH(1,(MONTH(三跨两临近重点区段!$H:$H)=8)*(三跨两临近重点区段!$A:$A=D584)*(三跨两临近重点区段!$F:$F="现存区段"),0))),"")</f>
        <v/>
      </c>
      <c r="X584" s="232" t="str">
        <f t="array" ref="X584">IFERROR(IF(INDEX(三跨两临近重点区段!$F:$F,MATCH(1,(MONTH(三跨两临近重点区段!$H:$H)=8)*(三跨两临近重点区段!$A:$A=D584),0))="已取消","已取消",INDEX(三跨两临近重点区段!$I:$I,MATCH(1,(MONTH(三跨两临近重点区段!$H:$H)=8)*(三跨两临近重点区段!$A:$A=D584)*(三跨两临近重点区段!$F:$F="现存区段"),0))),"")</f>
        <v/>
      </c>
      <c r="Y584" s="268" t="str">
        <f t="array" ref="Y584">IFERROR(IF(INDEX(三跨两临近重点区段!$F:$F,MATCH(1,(MONTH(三跨两临近重点区段!$H:$H)=9)*(三跨两临近重点区段!$A:$A=D584),0))="已取消","已取消",INDEX(三跨两临近重点区段!$H:$H,MATCH(1,(MONTH(三跨两临近重点区段!$H:$H)=9)*(三跨两临近重点区段!$A:$A=D584)*(三跨两临近重点区段!$F:$F="现存区段"),0))),"")</f>
        <v/>
      </c>
      <c r="Z584" s="232" t="str">
        <f t="array" ref="Z584">IFERROR(IF(INDEX(三跨两临近重点区段!$F:$F,MATCH(1,(MONTH(三跨两临近重点区段!$H:$H)=9)*(三跨两临近重点区段!$A:$A=D584),0))="已取消","已取消",INDEX(三跨两临近重点区段!$I:$I,MATCH(1,(MONTH(三跨两临近重点区段!$H:$H)=9)*(三跨两临近重点区段!$A:$A=D584)*(三跨两临近重点区段!$F:$F="现存区段"),0))),"")</f>
        <v/>
      </c>
      <c r="AA584" s="268" t="str">
        <f t="array" ref="AA584">IFERROR(IF(INDEX(三跨两临近重点区段!$F:$F,MATCH(1,(MONTH(三跨两临近重点区段!$H:$H)=10)*(三跨两临近重点区段!$A:$A=D584),0))="已取消","已取消",INDEX(三跨两临近重点区段!$H:$H,MATCH(1,(MONTH(三跨两临近重点区段!$H:$H)=10)*(三跨两临近重点区段!$A:$A=D584)*(三跨两临近重点区段!$F:$F="现存区段"),0))),"")</f>
        <v/>
      </c>
      <c r="AB584" s="72" t="str">
        <f t="array" ref="AB584">IFERROR(IF(INDEX(三跨两临近重点区段!$F:$F,MATCH(1,(MONTH(三跨两临近重点区段!$H:$H)=10)*(三跨两临近重点区段!$A:$A=D584),0))="已取消","已取消",INDEX(三跨两临近重点区段!$I:$I,MATCH(1,(MONTH(三跨两临近重点区段!$H:$H)=10)*(三跨两临近重点区段!$A:$A=D584)*(三跨两临近重点区段!$F:$F="现存区段"),0))),"")</f>
        <v/>
      </c>
      <c r="AC584" s="284" t="str">
        <f t="array" ref="AC584">IFERROR(IF(INDEX(三跨两临近重点区段!$F:$F,MATCH(1,(MONTH(三跨两临近重点区段!$H:$H)=11)*(三跨两临近重点区段!$A:$A=D584),0))="已取消","已取消",INDEX(三跨两临近重点区段!$H:$H,MATCH(1,(MONTH(三跨两临近重点区段!$H:$H)=11)*(三跨两临近重点区段!$A:$A=D584)*(三跨两临近重点区段!$F:$F="现存区段"),0))),"")</f>
        <v/>
      </c>
      <c r="AD584" s="72" t="str">
        <f t="array" ref="AD584">IFERROR(IF(INDEX(三跨两临近重点区段!$F:$F,MATCH(1,(MONTH(三跨两临近重点区段!$H:$H)=11)*(三跨两临近重点区段!$A:$A=D584),0))="已取消","已取消",INDEX(三跨两临近重点区段!$I:$I,MATCH(1,(MONTH(三跨两临近重点区段!$H:$H)=11)*(三跨两临近重点区段!$A:$A=D584)*(三跨两临近重点区段!$F:$F="现存区段"),0))),"")</f>
        <v/>
      </c>
      <c r="AE584" s="284" t="str">
        <f t="array" ref="AE584">IFERROR(IF(INDEX(三跨两临近重点区段!$F:$F,MATCH(1,(MONTH(三跨两临近重点区段!$H:$H)=12)*(三跨两临近重点区段!$A:$A=D584),0))="已取消","已取消",INDEX(三跨两临近重点区段!$H:$H,MATCH(1,(MONTH(三跨两临近重点区段!$H:$H)=12)*(三跨两临近重点区段!$A:$A=D584)*(三跨两临近重点区段!$F:$F="现存区段"),0))),"")</f>
        <v/>
      </c>
      <c r="AF584" s="72" t="str">
        <f t="array" ref="AF584">IFERROR(IF(INDEX(三跨两临近重点区段!$F:$F,MATCH(1,(MONTH(三跨两临近重点区段!$H:$H)=12)*(三跨两临近重点区段!$A:$A=D584),0))="已取消","已取消",INDEX(三跨两临近重点区段!$I:$I,MATCH(1,(MONTH(三跨两临近重点区段!$H:$H)=12)*(三跨两临近重点区段!$A:$A=D584)*(三跨两临近重点区段!$F:$F="现存区段"),0))),"")</f>
        <v/>
      </c>
      <c r="AH584" t="e">
        <f t="array" ref="AH584">INDEX(三跨两临近重点区段!$G:$G,MATCH(D584,三跨两临近重点区段!$A:$A,0))</f>
        <v>#N/A</v>
      </c>
    </row>
    <row r="585" ht="14.25" spans="1:34">
      <c r="A585" s="263" t="s">
        <v>119</v>
      </c>
      <c r="B585" s="264" t="s">
        <v>2923</v>
      </c>
      <c r="C585" s="263" t="s">
        <v>3007</v>
      </c>
      <c r="D585" s="263" t="s">
        <v>3011</v>
      </c>
      <c r="E585" s="265" t="s">
        <v>2926</v>
      </c>
      <c r="F585" s="264" t="s">
        <v>125</v>
      </c>
      <c r="G585" s="263" t="s">
        <v>204</v>
      </c>
      <c r="H585" s="263" t="s">
        <v>127</v>
      </c>
      <c r="I585" s="33"/>
      <c r="J585" s="196"/>
      <c r="K585" s="196"/>
      <c r="L585" s="196"/>
      <c r="M585" s="235"/>
      <c r="N585" s="235"/>
      <c r="O585" s="33"/>
      <c r="P585" s="48"/>
      <c r="Q585" s="279"/>
      <c r="R585" s="279"/>
      <c r="S585" s="278">
        <v>45471</v>
      </c>
      <c r="T585" s="279" t="s">
        <v>2117</v>
      </c>
      <c r="U585" s="268" t="str">
        <f t="array" ref="U585">IFERROR(IF(INDEX(三跨两临近重点区段!$F:$F,MATCH(1,(MONTH(三跨两临近重点区段!$H:$H)=7)*(三跨两临近重点区段!$A:$A=D585),0))="已取消","已取消",INDEX(三跨两临近重点区段!$H:$H,MATCH(1,(MONTH(三跨两临近重点区段!$H:$H)=7)*(三跨两临近重点区段!$A:$A=D585)*(三跨两临近重点区段!$F:$F="现存区段"),0))),"")</f>
        <v/>
      </c>
      <c r="V585" s="232" t="str">
        <f t="array" ref="V585">IFERROR(IF(INDEX(三跨两临近重点区段!$F:$F,MATCH(1,(MONTH(三跨两临近重点区段!$H:$H)=7)*(三跨两临近重点区段!$A:$A=D585),0))="已取消","已取消",INDEX(三跨两临近重点区段!$I:$I,MATCH(1,(MONTH(三跨两临近重点区段!$H:$H)=7)*(三跨两临近重点区段!$A:$A=D585)*(三跨两临近重点区段!$F:$F="现存区段"),0))),"")</f>
        <v/>
      </c>
      <c r="W585" s="268" t="str">
        <f t="array" ref="W585">IFERROR(IF(INDEX(三跨两临近重点区段!$F:$F,MATCH(1,(MONTH(三跨两临近重点区段!$H:$H)=8)*(三跨两临近重点区段!$A:$A=D585),0))="已取消","已取消",INDEX(三跨两临近重点区段!$H:$H,MATCH(1,(MONTH(三跨两临近重点区段!$H:$H)=8)*(三跨两临近重点区段!$A:$A=D585)*(三跨两临近重点区段!$F:$F="现存区段"),0))),"")</f>
        <v/>
      </c>
      <c r="X585" s="232" t="str">
        <f t="array" ref="X585">IFERROR(IF(INDEX(三跨两临近重点区段!$F:$F,MATCH(1,(MONTH(三跨两临近重点区段!$H:$H)=8)*(三跨两临近重点区段!$A:$A=D585),0))="已取消","已取消",INDEX(三跨两临近重点区段!$I:$I,MATCH(1,(MONTH(三跨两临近重点区段!$H:$H)=8)*(三跨两临近重点区段!$A:$A=D585)*(三跨两临近重点区段!$F:$F="现存区段"),0))),"")</f>
        <v/>
      </c>
      <c r="Y585" s="268" t="str">
        <f t="array" ref="Y585">IFERROR(IF(INDEX(三跨两临近重点区段!$F:$F,MATCH(1,(MONTH(三跨两临近重点区段!$H:$H)=9)*(三跨两临近重点区段!$A:$A=D585),0))="已取消","已取消",INDEX(三跨两临近重点区段!$H:$H,MATCH(1,(MONTH(三跨两临近重点区段!$H:$H)=9)*(三跨两临近重点区段!$A:$A=D585)*(三跨两临近重点区段!$F:$F="现存区段"),0))),"")</f>
        <v/>
      </c>
      <c r="Z585" s="232" t="str">
        <f t="array" ref="Z585">IFERROR(IF(INDEX(三跨两临近重点区段!$F:$F,MATCH(1,(MONTH(三跨两临近重点区段!$H:$H)=9)*(三跨两临近重点区段!$A:$A=D585),0))="已取消","已取消",INDEX(三跨两临近重点区段!$I:$I,MATCH(1,(MONTH(三跨两临近重点区段!$H:$H)=9)*(三跨两临近重点区段!$A:$A=D585)*(三跨两临近重点区段!$F:$F="现存区段"),0))),"")</f>
        <v/>
      </c>
      <c r="AA585" s="268" t="str">
        <f t="array" ref="AA585">IFERROR(IF(INDEX(三跨两临近重点区段!$F:$F,MATCH(1,(MONTH(三跨两临近重点区段!$H:$H)=10)*(三跨两临近重点区段!$A:$A=D585),0))="已取消","已取消",INDEX(三跨两临近重点区段!$H:$H,MATCH(1,(MONTH(三跨两临近重点区段!$H:$H)=10)*(三跨两临近重点区段!$A:$A=D585)*(三跨两临近重点区段!$F:$F="现存区段"),0))),"")</f>
        <v/>
      </c>
      <c r="AB585" s="72" t="str">
        <f t="array" ref="AB585">IFERROR(IF(INDEX(三跨两临近重点区段!$F:$F,MATCH(1,(MONTH(三跨两临近重点区段!$H:$H)=10)*(三跨两临近重点区段!$A:$A=D585),0))="已取消","已取消",INDEX(三跨两临近重点区段!$I:$I,MATCH(1,(MONTH(三跨两临近重点区段!$H:$H)=10)*(三跨两临近重点区段!$A:$A=D585)*(三跨两临近重点区段!$F:$F="现存区段"),0))),"")</f>
        <v/>
      </c>
      <c r="AC585" s="284" t="str">
        <f t="array" ref="AC585">IFERROR(IF(INDEX(三跨两临近重点区段!$F:$F,MATCH(1,(MONTH(三跨两临近重点区段!$H:$H)=11)*(三跨两临近重点区段!$A:$A=D585),0))="已取消","已取消",INDEX(三跨两临近重点区段!$H:$H,MATCH(1,(MONTH(三跨两临近重点区段!$H:$H)=11)*(三跨两临近重点区段!$A:$A=D585)*(三跨两临近重点区段!$F:$F="现存区段"),0))),"")</f>
        <v/>
      </c>
      <c r="AD585" s="72" t="str">
        <f t="array" ref="AD585">IFERROR(IF(INDEX(三跨两临近重点区段!$F:$F,MATCH(1,(MONTH(三跨两临近重点区段!$H:$H)=11)*(三跨两临近重点区段!$A:$A=D585),0))="已取消","已取消",INDEX(三跨两临近重点区段!$I:$I,MATCH(1,(MONTH(三跨两临近重点区段!$H:$H)=11)*(三跨两临近重点区段!$A:$A=D585)*(三跨两临近重点区段!$F:$F="现存区段"),0))),"")</f>
        <v/>
      </c>
      <c r="AE585" s="284" t="str">
        <f t="array" ref="AE585">IFERROR(IF(INDEX(三跨两临近重点区段!$F:$F,MATCH(1,(MONTH(三跨两临近重点区段!$H:$H)=12)*(三跨两临近重点区段!$A:$A=D585),0))="已取消","已取消",INDEX(三跨两临近重点区段!$H:$H,MATCH(1,(MONTH(三跨两临近重点区段!$H:$H)=12)*(三跨两临近重点区段!$A:$A=D585)*(三跨两临近重点区段!$F:$F="现存区段"),0))),"")</f>
        <v/>
      </c>
      <c r="AF585" s="72" t="str">
        <f t="array" ref="AF585">IFERROR(IF(INDEX(三跨两临近重点区段!$F:$F,MATCH(1,(MONTH(三跨两临近重点区段!$H:$H)=12)*(三跨两临近重点区段!$A:$A=D585),0))="已取消","已取消",INDEX(三跨两临近重点区段!$I:$I,MATCH(1,(MONTH(三跨两临近重点区段!$H:$H)=12)*(三跨两临近重点区段!$A:$A=D585)*(三跨两临近重点区段!$F:$F="现存区段"),0))),"")</f>
        <v/>
      </c>
      <c r="AH585" t="e">
        <f t="array" ref="AH585">INDEX(三跨两临近重点区段!$G:$G,MATCH(D585,三跨两临近重点区段!$A:$A,0))</f>
        <v>#N/A</v>
      </c>
    </row>
    <row r="586" ht="14.25" spans="1:34">
      <c r="A586" s="263" t="s">
        <v>119</v>
      </c>
      <c r="B586" s="264" t="s">
        <v>2923</v>
      </c>
      <c r="C586" s="263" t="s">
        <v>3012</v>
      </c>
      <c r="D586" s="263" t="s">
        <v>3013</v>
      </c>
      <c r="E586" s="265" t="s">
        <v>2926</v>
      </c>
      <c r="F586" s="264" t="s">
        <v>125</v>
      </c>
      <c r="G586" s="263" t="s">
        <v>204</v>
      </c>
      <c r="H586" s="263" t="s">
        <v>127</v>
      </c>
      <c r="I586" s="33"/>
      <c r="J586" s="196"/>
      <c r="K586" s="196"/>
      <c r="L586" s="196"/>
      <c r="M586" s="235"/>
      <c r="N586" s="235"/>
      <c r="O586" s="33"/>
      <c r="P586" s="48"/>
      <c r="Q586" s="279"/>
      <c r="R586" s="279"/>
      <c r="S586" s="278">
        <v>45448</v>
      </c>
      <c r="T586" s="279" t="s">
        <v>2117</v>
      </c>
      <c r="U586" s="268" t="str">
        <f t="array" ref="U586">IFERROR(IF(INDEX(三跨两临近重点区段!$F:$F,MATCH(1,(MONTH(三跨两临近重点区段!$H:$H)=7)*(三跨两临近重点区段!$A:$A=D586),0))="已取消","已取消",INDEX(三跨两临近重点区段!$H:$H,MATCH(1,(MONTH(三跨两临近重点区段!$H:$H)=7)*(三跨两临近重点区段!$A:$A=D586)*(三跨两临近重点区段!$F:$F="现存区段"),0))),"")</f>
        <v/>
      </c>
      <c r="V586" s="232" t="str">
        <f t="array" ref="V586">IFERROR(IF(INDEX(三跨两临近重点区段!$F:$F,MATCH(1,(MONTH(三跨两临近重点区段!$H:$H)=7)*(三跨两临近重点区段!$A:$A=D586),0))="已取消","已取消",INDEX(三跨两临近重点区段!$I:$I,MATCH(1,(MONTH(三跨两临近重点区段!$H:$H)=7)*(三跨两临近重点区段!$A:$A=D586)*(三跨两临近重点区段!$F:$F="现存区段"),0))),"")</f>
        <v/>
      </c>
      <c r="W586" s="268" t="str">
        <f t="array" ref="W586">IFERROR(IF(INDEX(三跨两临近重点区段!$F:$F,MATCH(1,(MONTH(三跨两临近重点区段!$H:$H)=8)*(三跨两临近重点区段!$A:$A=D586),0))="已取消","已取消",INDEX(三跨两临近重点区段!$H:$H,MATCH(1,(MONTH(三跨两临近重点区段!$H:$H)=8)*(三跨两临近重点区段!$A:$A=D586)*(三跨两临近重点区段!$F:$F="现存区段"),0))),"")</f>
        <v/>
      </c>
      <c r="X586" s="232" t="str">
        <f t="array" ref="X586">IFERROR(IF(INDEX(三跨两临近重点区段!$F:$F,MATCH(1,(MONTH(三跨两临近重点区段!$H:$H)=8)*(三跨两临近重点区段!$A:$A=D586),0))="已取消","已取消",INDEX(三跨两临近重点区段!$I:$I,MATCH(1,(MONTH(三跨两临近重点区段!$H:$H)=8)*(三跨两临近重点区段!$A:$A=D586)*(三跨两临近重点区段!$F:$F="现存区段"),0))),"")</f>
        <v/>
      </c>
      <c r="Y586" s="268" t="str">
        <f t="array" ref="Y586">IFERROR(IF(INDEX(三跨两临近重点区段!$F:$F,MATCH(1,(MONTH(三跨两临近重点区段!$H:$H)=9)*(三跨两临近重点区段!$A:$A=D586),0))="已取消","已取消",INDEX(三跨两临近重点区段!$H:$H,MATCH(1,(MONTH(三跨两临近重点区段!$H:$H)=9)*(三跨两临近重点区段!$A:$A=D586)*(三跨两临近重点区段!$F:$F="现存区段"),0))),"")</f>
        <v/>
      </c>
      <c r="Z586" s="232" t="str">
        <f t="array" ref="Z586">IFERROR(IF(INDEX(三跨两临近重点区段!$F:$F,MATCH(1,(MONTH(三跨两临近重点区段!$H:$H)=9)*(三跨两临近重点区段!$A:$A=D586),0))="已取消","已取消",INDEX(三跨两临近重点区段!$I:$I,MATCH(1,(MONTH(三跨两临近重点区段!$H:$H)=9)*(三跨两临近重点区段!$A:$A=D586)*(三跨两临近重点区段!$F:$F="现存区段"),0))),"")</f>
        <v/>
      </c>
      <c r="AA586" s="268" t="str">
        <f t="array" ref="AA586">IFERROR(IF(INDEX(三跨两临近重点区段!$F:$F,MATCH(1,(MONTH(三跨两临近重点区段!$H:$H)=10)*(三跨两临近重点区段!$A:$A=D586),0))="已取消","已取消",INDEX(三跨两临近重点区段!$H:$H,MATCH(1,(MONTH(三跨两临近重点区段!$H:$H)=10)*(三跨两临近重点区段!$A:$A=D586)*(三跨两临近重点区段!$F:$F="现存区段"),0))),"")</f>
        <v/>
      </c>
      <c r="AB586" s="72" t="str">
        <f t="array" ref="AB586">IFERROR(IF(INDEX(三跨两临近重点区段!$F:$F,MATCH(1,(MONTH(三跨两临近重点区段!$H:$H)=10)*(三跨两临近重点区段!$A:$A=D586),0))="已取消","已取消",INDEX(三跨两临近重点区段!$I:$I,MATCH(1,(MONTH(三跨两临近重点区段!$H:$H)=10)*(三跨两临近重点区段!$A:$A=D586)*(三跨两临近重点区段!$F:$F="现存区段"),0))),"")</f>
        <v/>
      </c>
      <c r="AC586" s="284" t="str">
        <f t="array" ref="AC586">IFERROR(IF(INDEX(三跨两临近重点区段!$F:$F,MATCH(1,(MONTH(三跨两临近重点区段!$H:$H)=11)*(三跨两临近重点区段!$A:$A=D586),0))="已取消","已取消",INDEX(三跨两临近重点区段!$H:$H,MATCH(1,(MONTH(三跨两临近重点区段!$H:$H)=11)*(三跨两临近重点区段!$A:$A=D586)*(三跨两临近重点区段!$F:$F="现存区段"),0))),"")</f>
        <v/>
      </c>
      <c r="AD586" s="72" t="str">
        <f t="array" ref="AD586">IFERROR(IF(INDEX(三跨两临近重点区段!$F:$F,MATCH(1,(MONTH(三跨两临近重点区段!$H:$H)=11)*(三跨两临近重点区段!$A:$A=D586),0))="已取消","已取消",INDEX(三跨两临近重点区段!$I:$I,MATCH(1,(MONTH(三跨两临近重点区段!$H:$H)=11)*(三跨两临近重点区段!$A:$A=D586)*(三跨两临近重点区段!$F:$F="现存区段"),0))),"")</f>
        <v/>
      </c>
      <c r="AE586" s="284" t="str">
        <f t="array" ref="AE586">IFERROR(IF(INDEX(三跨两临近重点区段!$F:$F,MATCH(1,(MONTH(三跨两临近重点区段!$H:$H)=12)*(三跨两临近重点区段!$A:$A=D586),0))="已取消","已取消",INDEX(三跨两临近重点区段!$H:$H,MATCH(1,(MONTH(三跨两临近重点区段!$H:$H)=12)*(三跨两临近重点区段!$A:$A=D586)*(三跨两临近重点区段!$F:$F="现存区段"),0))),"")</f>
        <v/>
      </c>
      <c r="AF586" s="72" t="str">
        <f t="array" ref="AF586">IFERROR(IF(INDEX(三跨两临近重点区段!$F:$F,MATCH(1,(MONTH(三跨两临近重点区段!$H:$H)=12)*(三跨两临近重点区段!$A:$A=D586),0))="已取消","已取消",INDEX(三跨两临近重点区段!$I:$I,MATCH(1,(MONTH(三跨两临近重点区段!$H:$H)=12)*(三跨两临近重点区段!$A:$A=D586)*(三跨两临近重点区段!$F:$F="现存区段"),0))),"")</f>
        <v/>
      </c>
      <c r="AH586" t="e">
        <f t="array" ref="AH586">INDEX(三跨两临近重点区段!$G:$G,MATCH(D586,三跨两临近重点区段!$A:$A,0))</f>
        <v>#N/A</v>
      </c>
    </row>
    <row r="587" ht="14.25" spans="1:34">
      <c r="A587" s="263" t="s">
        <v>150</v>
      </c>
      <c r="B587" s="264" t="s">
        <v>3014</v>
      </c>
      <c r="C587" s="263" t="s">
        <v>2123</v>
      </c>
      <c r="D587" s="263" t="s">
        <v>3015</v>
      </c>
      <c r="E587" s="265" t="s">
        <v>3016</v>
      </c>
      <c r="F587" s="264" t="s">
        <v>125</v>
      </c>
      <c r="G587" s="263" t="s">
        <v>255</v>
      </c>
      <c r="H587" s="263" t="s">
        <v>255</v>
      </c>
      <c r="I587" s="33"/>
      <c r="J587" s="196"/>
      <c r="K587" s="196"/>
      <c r="L587" s="196"/>
      <c r="M587" s="235"/>
      <c r="N587" s="235"/>
      <c r="O587" s="33"/>
      <c r="P587" s="48"/>
      <c r="Q587" s="279"/>
      <c r="R587" s="279"/>
      <c r="S587" s="282">
        <v>45449.4861111111</v>
      </c>
      <c r="T587" s="279" t="s">
        <v>2117</v>
      </c>
      <c r="U587" s="268" t="str">
        <f t="array" ref="U587">IFERROR(IF(INDEX(三跨两临近重点区段!$F:$F,MATCH(1,(MONTH(三跨两临近重点区段!$H:$H)=7)*(三跨两临近重点区段!$A:$A=D587),0))="已取消","已取消",INDEX(三跨两临近重点区段!$H:$H,MATCH(1,(MONTH(三跨两临近重点区段!$H:$H)=7)*(三跨两临近重点区段!$A:$A=D587)*(三跨两临近重点区段!$F:$F="现存区段"),0))),"")</f>
        <v/>
      </c>
      <c r="V587" s="232" t="str">
        <f t="array" ref="V587">IFERROR(IF(INDEX(三跨两临近重点区段!$F:$F,MATCH(1,(MONTH(三跨两临近重点区段!$H:$H)=7)*(三跨两临近重点区段!$A:$A=D587),0))="已取消","已取消",INDEX(三跨两临近重点区段!$I:$I,MATCH(1,(MONTH(三跨两临近重点区段!$H:$H)=7)*(三跨两临近重点区段!$A:$A=D587)*(三跨两临近重点区段!$F:$F="现存区段"),0))),"")</f>
        <v/>
      </c>
      <c r="W587" s="268" t="str">
        <f t="array" ref="W587">IFERROR(IF(INDEX(三跨两临近重点区段!$F:$F,MATCH(1,(MONTH(三跨两临近重点区段!$H:$H)=8)*(三跨两临近重点区段!$A:$A=D587),0))="已取消","已取消",INDEX(三跨两临近重点区段!$H:$H,MATCH(1,(MONTH(三跨两临近重点区段!$H:$H)=8)*(三跨两临近重点区段!$A:$A=D587)*(三跨两临近重点区段!$F:$F="现存区段"),0))),"")</f>
        <v/>
      </c>
      <c r="X587" s="232" t="str">
        <f t="array" ref="X587">IFERROR(IF(INDEX(三跨两临近重点区段!$F:$F,MATCH(1,(MONTH(三跨两临近重点区段!$H:$H)=8)*(三跨两临近重点区段!$A:$A=D587),0))="已取消","已取消",INDEX(三跨两临近重点区段!$I:$I,MATCH(1,(MONTH(三跨两临近重点区段!$H:$H)=8)*(三跨两临近重点区段!$A:$A=D587)*(三跨两临近重点区段!$F:$F="现存区段"),0))),"")</f>
        <v/>
      </c>
      <c r="Y587" s="268" t="str">
        <f t="array" ref="Y587">IFERROR(IF(INDEX(三跨两临近重点区段!$F:$F,MATCH(1,(MONTH(三跨两临近重点区段!$H:$H)=9)*(三跨两临近重点区段!$A:$A=D587),0))="已取消","已取消",INDEX(三跨两临近重点区段!$H:$H,MATCH(1,(MONTH(三跨两临近重点区段!$H:$H)=9)*(三跨两临近重点区段!$A:$A=D587)*(三跨两临近重点区段!$F:$F="现存区段"),0))),"")</f>
        <v/>
      </c>
      <c r="Z587" s="232" t="str">
        <f t="array" ref="Z587">IFERROR(IF(INDEX(三跨两临近重点区段!$F:$F,MATCH(1,(MONTH(三跨两临近重点区段!$H:$H)=9)*(三跨两临近重点区段!$A:$A=D587),0))="已取消","已取消",INDEX(三跨两临近重点区段!$I:$I,MATCH(1,(MONTH(三跨两临近重点区段!$H:$H)=9)*(三跨两临近重点区段!$A:$A=D587)*(三跨两临近重点区段!$F:$F="现存区段"),0))),"")</f>
        <v/>
      </c>
      <c r="AA587" s="268" t="str">
        <f t="array" ref="AA587">IFERROR(IF(INDEX(三跨两临近重点区段!$F:$F,MATCH(1,(MONTH(三跨两临近重点区段!$H:$H)=10)*(三跨两临近重点区段!$A:$A=D587),0))="已取消","已取消",INDEX(三跨两临近重点区段!$H:$H,MATCH(1,(MONTH(三跨两临近重点区段!$H:$H)=10)*(三跨两临近重点区段!$A:$A=D587)*(三跨两临近重点区段!$F:$F="现存区段"),0))),"")</f>
        <v/>
      </c>
      <c r="AB587" s="72" t="str">
        <f t="array" ref="AB587">IFERROR(IF(INDEX(三跨两临近重点区段!$F:$F,MATCH(1,(MONTH(三跨两临近重点区段!$H:$H)=10)*(三跨两临近重点区段!$A:$A=D587),0))="已取消","已取消",INDEX(三跨两临近重点区段!$I:$I,MATCH(1,(MONTH(三跨两临近重点区段!$H:$H)=10)*(三跨两临近重点区段!$A:$A=D587)*(三跨两临近重点区段!$F:$F="现存区段"),0))),"")</f>
        <v/>
      </c>
      <c r="AC587" s="284" t="str">
        <f t="array" ref="AC587">IFERROR(IF(INDEX(三跨两临近重点区段!$F:$F,MATCH(1,(MONTH(三跨两临近重点区段!$H:$H)=11)*(三跨两临近重点区段!$A:$A=D587),0))="已取消","已取消",INDEX(三跨两临近重点区段!$H:$H,MATCH(1,(MONTH(三跨两临近重点区段!$H:$H)=11)*(三跨两临近重点区段!$A:$A=D587)*(三跨两临近重点区段!$F:$F="现存区段"),0))),"")</f>
        <v/>
      </c>
      <c r="AD587" s="72" t="str">
        <f t="array" ref="AD587">IFERROR(IF(INDEX(三跨两临近重点区段!$F:$F,MATCH(1,(MONTH(三跨两临近重点区段!$H:$H)=11)*(三跨两临近重点区段!$A:$A=D587),0))="已取消","已取消",INDEX(三跨两临近重点区段!$I:$I,MATCH(1,(MONTH(三跨两临近重点区段!$H:$H)=11)*(三跨两临近重点区段!$A:$A=D587)*(三跨两临近重点区段!$F:$F="现存区段"),0))),"")</f>
        <v/>
      </c>
      <c r="AE587" s="284" t="str">
        <f t="array" ref="AE587">IFERROR(IF(INDEX(三跨两临近重点区段!$F:$F,MATCH(1,(MONTH(三跨两临近重点区段!$H:$H)=12)*(三跨两临近重点区段!$A:$A=D587),0))="已取消","已取消",INDEX(三跨两临近重点区段!$H:$H,MATCH(1,(MONTH(三跨两临近重点区段!$H:$H)=12)*(三跨两临近重点区段!$A:$A=D587)*(三跨两临近重点区段!$F:$F="现存区段"),0))),"")</f>
        <v/>
      </c>
      <c r="AF587" s="72" t="str">
        <f t="array" ref="AF587">IFERROR(IF(INDEX(三跨两临近重点区段!$F:$F,MATCH(1,(MONTH(三跨两临近重点区段!$H:$H)=12)*(三跨两临近重点区段!$A:$A=D587),0))="已取消","已取消",INDEX(三跨两临近重点区段!$I:$I,MATCH(1,(MONTH(三跨两临近重点区段!$H:$H)=12)*(三跨两临近重点区段!$A:$A=D587)*(三跨两临近重点区段!$F:$F="现存区段"),0))),"")</f>
        <v/>
      </c>
      <c r="AH587" t="e">
        <f t="array" ref="AH587">INDEX(三跨两临近重点区段!$G:$G,MATCH(D587,三跨两临近重点区段!$A:$A,0))</f>
        <v>#N/A</v>
      </c>
    </row>
    <row r="588" ht="14.25" spans="1:34">
      <c r="A588" s="263" t="s">
        <v>150</v>
      </c>
      <c r="B588" s="264" t="s">
        <v>3014</v>
      </c>
      <c r="C588" s="263" t="s">
        <v>2428</v>
      </c>
      <c r="D588" s="263" t="s">
        <v>3017</v>
      </c>
      <c r="E588" s="265" t="s">
        <v>3016</v>
      </c>
      <c r="F588" s="264" t="s">
        <v>125</v>
      </c>
      <c r="G588" s="263" t="s">
        <v>255</v>
      </c>
      <c r="H588" s="263" t="s">
        <v>255</v>
      </c>
      <c r="I588" s="33"/>
      <c r="J588" s="196"/>
      <c r="K588" s="196"/>
      <c r="L588" s="196"/>
      <c r="M588" s="235"/>
      <c r="N588" s="235"/>
      <c r="O588" s="33"/>
      <c r="P588" s="48"/>
      <c r="Q588" s="279"/>
      <c r="R588" s="279"/>
      <c r="S588" s="282">
        <v>45449.4861111111</v>
      </c>
      <c r="T588" s="279" t="s">
        <v>2117</v>
      </c>
      <c r="U588" s="268" t="str">
        <f t="array" ref="U588">IFERROR(IF(INDEX(三跨两临近重点区段!$F:$F,MATCH(1,(MONTH(三跨两临近重点区段!$H:$H)=7)*(三跨两临近重点区段!$A:$A=D588),0))="已取消","已取消",INDEX(三跨两临近重点区段!$H:$H,MATCH(1,(MONTH(三跨两临近重点区段!$H:$H)=7)*(三跨两临近重点区段!$A:$A=D588)*(三跨两临近重点区段!$F:$F="现存区段"),0))),"")</f>
        <v/>
      </c>
      <c r="V588" s="232" t="str">
        <f t="array" ref="V588">IFERROR(IF(INDEX(三跨两临近重点区段!$F:$F,MATCH(1,(MONTH(三跨两临近重点区段!$H:$H)=7)*(三跨两临近重点区段!$A:$A=D588),0))="已取消","已取消",INDEX(三跨两临近重点区段!$I:$I,MATCH(1,(MONTH(三跨两临近重点区段!$H:$H)=7)*(三跨两临近重点区段!$A:$A=D588)*(三跨两临近重点区段!$F:$F="现存区段"),0))),"")</f>
        <v/>
      </c>
      <c r="W588" s="268" t="str">
        <f t="array" ref="W588">IFERROR(IF(INDEX(三跨两临近重点区段!$F:$F,MATCH(1,(MONTH(三跨两临近重点区段!$H:$H)=8)*(三跨两临近重点区段!$A:$A=D588),0))="已取消","已取消",INDEX(三跨两临近重点区段!$H:$H,MATCH(1,(MONTH(三跨两临近重点区段!$H:$H)=8)*(三跨两临近重点区段!$A:$A=D588)*(三跨两临近重点区段!$F:$F="现存区段"),0))),"")</f>
        <v/>
      </c>
      <c r="X588" s="232" t="str">
        <f t="array" ref="X588">IFERROR(IF(INDEX(三跨两临近重点区段!$F:$F,MATCH(1,(MONTH(三跨两临近重点区段!$H:$H)=8)*(三跨两临近重点区段!$A:$A=D588),0))="已取消","已取消",INDEX(三跨两临近重点区段!$I:$I,MATCH(1,(MONTH(三跨两临近重点区段!$H:$H)=8)*(三跨两临近重点区段!$A:$A=D588)*(三跨两临近重点区段!$F:$F="现存区段"),0))),"")</f>
        <v/>
      </c>
      <c r="Y588" s="268" t="str">
        <f t="array" ref="Y588">IFERROR(IF(INDEX(三跨两临近重点区段!$F:$F,MATCH(1,(MONTH(三跨两临近重点区段!$H:$H)=9)*(三跨两临近重点区段!$A:$A=D588),0))="已取消","已取消",INDEX(三跨两临近重点区段!$H:$H,MATCH(1,(MONTH(三跨两临近重点区段!$H:$H)=9)*(三跨两临近重点区段!$A:$A=D588)*(三跨两临近重点区段!$F:$F="现存区段"),0))),"")</f>
        <v/>
      </c>
      <c r="Z588" s="232" t="str">
        <f t="array" ref="Z588">IFERROR(IF(INDEX(三跨两临近重点区段!$F:$F,MATCH(1,(MONTH(三跨两临近重点区段!$H:$H)=9)*(三跨两临近重点区段!$A:$A=D588),0))="已取消","已取消",INDEX(三跨两临近重点区段!$I:$I,MATCH(1,(MONTH(三跨两临近重点区段!$H:$H)=9)*(三跨两临近重点区段!$A:$A=D588)*(三跨两临近重点区段!$F:$F="现存区段"),0))),"")</f>
        <v/>
      </c>
      <c r="AA588" s="268" t="str">
        <f t="array" ref="AA588">IFERROR(IF(INDEX(三跨两临近重点区段!$F:$F,MATCH(1,(MONTH(三跨两临近重点区段!$H:$H)=10)*(三跨两临近重点区段!$A:$A=D588),0))="已取消","已取消",INDEX(三跨两临近重点区段!$H:$H,MATCH(1,(MONTH(三跨两临近重点区段!$H:$H)=10)*(三跨两临近重点区段!$A:$A=D588)*(三跨两临近重点区段!$F:$F="现存区段"),0))),"")</f>
        <v/>
      </c>
      <c r="AB588" s="72" t="str">
        <f t="array" ref="AB588">IFERROR(IF(INDEX(三跨两临近重点区段!$F:$F,MATCH(1,(MONTH(三跨两临近重点区段!$H:$H)=10)*(三跨两临近重点区段!$A:$A=D588),0))="已取消","已取消",INDEX(三跨两临近重点区段!$I:$I,MATCH(1,(MONTH(三跨两临近重点区段!$H:$H)=10)*(三跨两临近重点区段!$A:$A=D588)*(三跨两临近重点区段!$F:$F="现存区段"),0))),"")</f>
        <v/>
      </c>
      <c r="AC588" s="284" t="str">
        <f t="array" ref="AC588">IFERROR(IF(INDEX(三跨两临近重点区段!$F:$F,MATCH(1,(MONTH(三跨两临近重点区段!$H:$H)=11)*(三跨两临近重点区段!$A:$A=D588),0))="已取消","已取消",INDEX(三跨两临近重点区段!$H:$H,MATCH(1,(MONTH(三跨两临近重点区段!$H:$H)=11)*(三跨两临近重点区段!$A:$A=D588)*(三跨两临近重点区段!$F:$F="现存区段"),0))),"")</f>
        <v/>
      </c>
      <c r="AD588" s="72" t="str">
        <f t="array" ref="AD588">IFERROR(IF(INDEX(三跨两临近重点区段!$F:$F,MATCH(1,(MONTH(三跨两临近重点区段!$H:$H)=11)*(三跨两临近重点区段!$A:$A=D588),0))="已取消","已取消",INDEX(三跨两临近重点区段!$I:$I,MATCH(1,(MONTH(三跨两临近重点区段!$H:$H)=11)*(三跨两临近重点区段!$A:$A=D588)*(三跨两临近重点区段!$F:$F="现存区段"),0))),"")</f>
        <v/>
      </c>
      <c r="AE588" s="284" t="str">
        <f t="array" ref="AE588">IFERROR(IF(INDEX(三跨两临近重点区段!$F:$F,MATCH(1,(MONTH(三跨两临近重点区段!$H:$H)=12)*(三跨两临近重点区段!$A:$A=D588),0))="已取消","已取消",INDEX(三跨两临近重点区段!$H:$H,MATCH(1,(MONTH(三跨两临近重点区段!$H:$H)=12)*(三跨两临近重点区段!$A:$A=D588)*(三跨两临近重点区段!$F:$F="现存区段"),0))),"")</f>
        <v/>
      </c>
      <c r="AF588" s="72" t="str">
        <f t="array" ref="AF588">IFERROR(IF(INDEX(三跨两临近重点区段!$F:$F,MATCH(1,(MONTH(三跨两临近重点区段!$H:$H)=12)*(三跨两临近重点区段!$A:$A=D588),0))="已取消","已取消",INDEX(三跨两临近重点区段!$I:$I,MATCH(1,(MONTH(三跨两临近重点区段!$H:$H)=12)*(三跨两临近重点区段!$A:$A=D588)*(三跨两临近重点区段!$F:$F="现存区段"),0))),"")</f>
        <v/>
      </c>
      <c r="AH588" t="e">
        <f t="array" ref="AH588">INDEX(三跨两临近重点区段!$G:$G,MATCH(D588,三跨两临近重点区段!$A:$A,0))</f>
        <v>#N/A</v>
      </c>
    </row>
    <row r="589" ht="14.25" spans="1:34">
      <c r="A589" s="263" t="s">
        <v>150</v>
      </c>
      <c r="B589" s="264" t="s">
        <v>3014</v>
      </c>
      <c r="C589" s="263" t="s">
        <v>2304</v>
      </c>
      <c r="D589" s="263" t="s">
        <v>3018</v>
      </c>
      <c r="E589" s="265" t="s">
        <v>3016</v>
      </c>
      <c r="F589" s="264" t="s">
        <v>125</v>
      </c>
      <c r="G589" s="263" t="s">
        <v>255</v>
      </c>
      <c r="H589" s="263" t="s">
        <v>255</v>
      </c>
      <c r="I589" s="33"/>
      <c r="J589" s="196"/>
      <c r="K589" s="196"/>
      <c r="L589" s="196"/>
      <c r="M589" s="235"/>
      <c r="N589" s="235"/>
      <c r="O589" s="33"/>
      <c r="P589" s="48"/>
      <c r="Q589" s="279"/>
      <c r="R589" s="279"/>
      <c r="S589" s="282">
        <v>45449.4861111111</v>
      </c>
      <c r="T589" s="279" t="s">
        <v>2117</v>
      </c>
      <c r="U589" s="268" t="str">
        <f t="array" ref="U589">IFERROR(IF(INDEX(三跨两临近重点区段!$F:$F,MATCH(1,(MONTH(三跨两临近重点区段!$H:$H)=7)*(三跨两临近重点区段!$A:$A=D589),0))="已取消","已取消",INDEX(三跨两临近重点区段!$H:$H,MATCH(1,(MONTH(三跨两临近重点区段!$H:$H)=7)*(三跨两临近重点区段!$A:$A=D589)*(三跨两临近重点区段!$F:$F="现存区段"),0))),"")</f>
        <v/>
      </c>
      <c r="V589" s="232" t="str">
        <f t="array" ref="V589">IFERROR(IF(INDEX(三跨两临近重点区段!$F:$F,MATCH(1,(MONTH(三跨两临近重点区段!$H:$H)=7)*(三跨两临近重点区段!$A:$A=D589),0))="已取消","已取消",INDEX(三跨两临近重点区段!$I:$I,MATCH(1,(MONTH(三跨两临近重点区段!$H:$H)=7)*(三跨两临近重点区段!$A:$A=D589)*(三跨两临近重点区段!$F:$F="现存区段"),0))),"")</f>
        <v/>
      </c>
      <c r="W589" s="268" t="str">
        <f t="array" ref="W589">IFERROR(IF(INDEX(三跨两临近重点区段!$F:$F,MATCH(1,(MONTH(三跨两临近重点区段!$H:$H)=8)*(三跨两临近重点区段!$A:$A=D589),0))="已取消","已取消",INDEX(三跨两临近重点区段!$H:$H,MATCH(1,(MONTH(三跨两临近重点区段!$H:$H)=8)*(三跨两临近重点区段!$A:$A=D589)*(三跨两临近重点区段!$F:$F="现存区段"),0))),"")</f>
        <v/>
      </c>
      <c r="X589" s="232" t="str">
        <f t="array" ref="X589">IFERROR(IF(INDEX(三跨两临近重点区段!$F:$F,MATCH(1,(MONTH(三跨两临近重点区段!$H:$H)=8)*(三跨两临近重点区段!$A:$A=D589),0))="已取消","已取消",INDEX(三跨两临近重点区段!$I:$I,MATCH(1,(MONTH(三跨两临近重点区段!$H:$H)=8)*(三跨两临近重点区段!$A:$A=D589)*(三跨两临近重点区段!$F:$F="现存区段"),0))),"")</f>
        <v/>
      </c>
      <c r="Y589" s="268" t="str">
        <f t="array" ref="Y589">IFERROR(IF(INDEX(三跨两临近重点区段!$F:$F,MATCH(1,(MONTH(三跨两临近重点区段!$H:$H)=9)*(三跨两临近重点区段!$A:$A=D589),0))="已取消","已取消",INDEX(三跨两临近重点区段!$H:$H,MATCH(1,(MONTH(三跨两临近重点区段!$H:$H)=9)*(三跨两临近重点区段!$A:$A=D589)*(三跨两临近重点区段!$F:$F="现存区段"),0))),"")</f>
        <v/>
      </c>
      <c r="Z589" s="232" t="str">
        <f t="array" ref="Z589">IFERROR(IF(INDEX(三跨两临近重点区段!$F:$F,MATCH(1,(MONTH(三跨两临近重点区段!$H:$H)=9)*(三跨两临近重点区段!$A:$A=D589),0))="已取消","已取消",INDEX(三跨两临近重点区段!$I:$I,MATCH(1,(MONTH(三跨两临近重点区段!$H:$H)=9)*(三跨两临近重点区段!$A:$A=D589)*(三跨两临近重点区段!$F:$F="现存区段"),0))),"")</f>
        <v/>
      </c>
      <c r="AA589" s="268" t="str">
        <f t="array" ref="AA589">IFERROR(IF(INDEX(三跨两临近重点区段!$F:$F,MATCH(1,(MONTH(三跨两临近重点区段!$H:$H)=10)*(三跨两临近重点区段!$A:$A=D589),0))="已取消","已取消",INDEX(三跨两临近重点区段!$H:$H,MATCH(1,(MONTH(三跨两临近重点区段!$H:$H)=10)*(三跨两临近重点区段!$A:$A=D589)*(三跨两临近重点区段!$F:$F="现存区段"),0))),"")</f>
        <v/>
      </c>
      <c r="AB589" s="72" t="str">
        <f t="array" ref="AB589">IFERROR(IF(INDEX(三跨两临近重点区段!$F:$F,MATCH(1,(MONTH(三跨两临近重点区段!$H:$H)=10)*(三跨两临近重点区段!$A:$A=D589),0))="已取消","已取消",INDEX(三跨两临近重点区段!$I:$I,MATCH(1,(MONTH(三跨两临近重点区段!$H:$H)=10)*(三跨两临近重点区段!$A:$A=D589)*(三跨两临近重点区段!$F:$F="现存区段"),0))),"")</f>
        <v/>
      </c>
      <c r="AC589" s="284" t="str">
        <f t="array" ref="AC589">IFERROR(IF(INDEX(三跨两临近重点区段!$F:$F,MATCH(1,(MONTH(三跨两临近重点区段!$H:$H)=11)*(三跨两临近重点区段!$A:$A=D589),0))="已取消","已取消",INDEX(三跨两临近重点区段!$H:$H,MATCH(1,(MONTH(三跨两临近重点区段!$H:$H)=11)*(三跨两临近重点区段!$A:$A=D589)*(三跨两临近重点区段!$F:$F="现存区段"),0))),"")</f>
        <v/>
      </c>
      <c r="AD589" s="72" t="str">
        <f t="array" ref="AD589">IFERROR(IF(INDEX(三跨两临近重点区段!$F:$F,MATCH(1,(MONTH(三跨两临近重点区段!$H:$H)=11)*(三跨两临近重点区段!$A:$A=D589),0))="已取消","已取消",INDEX(三跨两临近重点区段!$I:$I,MATCH(1,(MONTH(三跨两临近重点区段!$H:$H)=11)*(三跨两临近重点区段!$A:$A=D589)*(三跨两临近重点区段!$F:$F="现存区段"),0))),"")</f>
        <v/>
      </c>
      <c r="AE589" s="284" t="str">
        <f t="array" ref="AE589">IFERROR(IF(INDEX(三跨两临近重点区段!$F:$F,MATCH(1,(MONTH(三跨两临近重点区段!$H:$H)=12)*(三跨两临近重点区段!$A:$A=D589),0))="已取消","已取消",INDEX(三跨两临近重点区段!$H:$H,MATCH(1,(MONTH(三跨两临近重点区段!$H:$H)=12)*(三跨两临近重点区段!$A:$A=D589)*(三跨两临近重点区段!$F:$F="现存区段"),0))),"")</f>
        <v/>
      </c>
      <c r="AF589" s="72" t="str">
        <f t="array" ref="AF589">IFERROR(IF(INDEX(三跨两临近重点区段!$F:$F,MATCH(1,(MONTH(三跨两临近重点区段!$H:$H)=12)*(三跨两临近重点区段!$A:$A=D589),0))="已取消","已取消",INDEX(三跨两临近重点区段!$I:$I,MATCH(1,(MONTH(三跨两临近重点区段!$H:$H)=12)*(三跨两临近重点区段!$A:$A=D589)*(三跨两临近重点区段!$F:$F="现存区段"),0))),"")</f>
        <v/>
      </c>
      <c r="AH589" t="e">
        <f t="array" ref="AH589">INDEX(三跨两临近重点区段!$G:$G,MATCH(D589,三跨两临近重点区段!$A:$A,0))</f>
        <v>#N/A</v>
      </c>
    </row>
    <row r="590" ht="14.25" spans="1:34">
      <c r="A590" s="263" t="s">
        <v>363</v>
      </c>
      <c r="B590" s="264" t="s">
        <v>3019</v>
      </c>
      <c r="C590" s="263" t="s">
        <v>2130</v>
      </c>
      <c r="D590" s="263" t="s">
        <v>3020</v>
      </c>
      <c r="E590" s="265" t="s">
        <v>3016</v>
      </c>
      <c r="F590" s="264" t="s">
        <v>125</v>
      </c>
      <c r="G590" s="263" t="s">
        <v>266</v>
      </c>
      <c r="H590" s="263" t="s">
        <v>266</v>
      </c>
      <c r="I590" s="33"/>
      <c r="J590" s="196"/>
      <c r="K590" s="196"/>
      <c r="L590" s="196"/>
      <c r="M590" s="235"/>
      <c r="N590" s="235"/>
      <c r="O590" s="33"/>
      <c r="P590" s="48"/>
      <c r="Q590" s="279"/>
      <c r="R590" s="279"/>
      <c r="S590" s="278">
        <v>45457</v>
      </c>
      <c r="T590" s="279" t="s">
        <v>2117</v>
      </c>
      <c r="U590" s="268" t="str">
        <f t="array" ref="U590">IFERROR(IF(INDEX(三跨两临近重点区段!$F:$F,MATCH(1,(MONTH(三跨两临近重点区段!$H:$H)=7)*(三跨两临近重点区段!$A:$A=D590),0))="已取消","已取消",INDEX(三跨两临近重点区段!$H:$H,MATCH(1,(MONTH(三跨两临近重点区段!$H:$H)=7)*(三跨两临近重点区段!$A:$A=D590)*(三跨两临近重点区段!$F:$F="现存区段"),0))),"")</f>
        <v/>
      </c>
      <c r="V590" s="232" t="str">
        <f t="array" ref="V590">IFERROR(IF(INDEX(三跨两临近重点区段!$F:$F,MATCH(1,(MONTH(三跨两临近重点区段!$H:$H)=7)*(三跨两临近重点区段!$A:$A=D590),0))="已取消","已取消",INDEX(三跨两临近重点区段!$I:$I,MATCH(1,(MONTH(三跨两临近重点区段!$H:$H)=7)*(三跨两临近重点区段!$A:$A=D590)*(三跨两临近重点区段!$F:$F="现存区段"),0))),"")</f>
        <v/>
      </c>
      <c r="W590" s="268" t="str">
        <f t="array" ref="W590">IFERROR(IF(INDEX(三跨两临近重点区段!$F:$F,MATCH(1,(MONTH(三跨两临近重点区段!$H:$H)=8)*(三跨两临近重点区段!$A:$A=D590),0))="已取消","已取消",INDEX(三跨两临近重点区段!$H:$H,MATCH(1,(MONTH(三跨两临近重点区段!$H:$H)=8)*(三跨两临近重点区段!$A:$A=D590)*(三跨两临近重点区段!$F:$F="现存区段"),0))),"")</f>
        <v/>
      </c>
      <c r="X590" s="232" t="str">
        <f t="array" ref="X590">IFERROR(IF(INDEX(三跨两临近重点区段!$F:$F,MATCH(1,(MONTH(三跨两临近重点区段!$H:$H)=8)*(三跨两临近重点区段!$A:$A=D590),0))="已取消","已取消",INDEX(三跨两临近重点区段!$I:$I,MATCH(1,(MONTH(三跨两临近重点区段!$H:$H)=8)*(三跨两临近重点区段!$A:$A=D590)*(三跨两临近重点区段!$F:$F="现存区段"),0))),"")</f>
        <v/>
      </c>
      <c r="Y590" s="268" t="str">
        <f t="array" ref="Y590">IFERROR(IF(INDEX(三跨两临近重点区段!$F:$F,MATCH(1,(MONTH(三跨两临近重点区段!$H:$H)=9)*(三跨两临近重点区段!$A:$A=D590),0))="已取消","已取消",INDEX(三跨两临近重点区段!$H:$H,MATCH(1,(MONTH(三跨两临近重点区段!$H:$H)=9)*(三跨两临近重点区段!$A:$A=D590)*(三跨两临近重点区段!$F:$F="现存区段"),0))),"")</f>
        <v/>
      </c>
      <c r="Z590" s="232" t="str">
        <f t="array" ref="Z590">IFERROR(IF(INDEX(三跨两临近重点区段!$F:$F,MATCH(1,(MONTH(三跨两临近重点区段!$H:$H)=9)*(三跨两临近重点区段!$A:$A=D590),0))="已取消","已取消",INDEX(三跨两临近重点区段!$I:$I,MATCH(1,(MONTH(三跨两临近重点区段!$H:$H)=9)*(三跨两临近重点区段!$A:$A=D590)*(三跨两临近重点区段!$F:$F="现存区段"),0))),"")</f>
        <v/>
      </c>
      <c r="AA590" s="268" t="str">
        <f t="array" ref="AA590">IFERROR(IF(INDEX(三跨两临近重点区段!$F:$F,MATCH(1,(MONTH(三跨两临近重点区段!$H:$H)=10)*(三跨两临近重点区段!$A:$A=D590),0))="已取消","已取消",INDEX(三跨两临近重点区段!$H:$H,MATCH(1,(MONTH(三跨两临近重点区段!$H:$H)=10)*(三跨两临近重点区段!$A:$A=D590)*(三跨两临近重点区段!$F:$F="现存区段"),0))),"")</f>
        <v/>
      </c>
      <c r="AB590" s="72" t="str">
        <f t="array" ref="AB590">IFERROR(IF(INDEX(三跨两临近重点区段!$F:$F,MATCH(1,(MONTH(三跨两临近重点区段!$H:$H)=10)*(三跨两临近重点区段!$A:$A=D590),0))="已取消","已取消",INDEX(三跨两临近重点区段!$I:$I,MATCH(1,(MONTH(三跨两临近重点区段!$H:$H)=10)*(三跨两临近重点区段!$A:$A=D590)*(三跨两临近重点区段!$F:$F="现存区段"),0))),"")</f>
        <v/>
      </c>
      <c r="AC590" s="284" t="str">
        <f t="array" ref="AC590">IFERROR(IF(INDEX(三跨两临近重点区段!$F:$F,MATCH(1,(MONTH(三跨两临近重点区段!$H:$H)=11)*(三跨两临近重点区段!$A:$A=D590),0))="已取消","已取消",INDEX(三跨两临近重点区段!$H:$H,MATCH(1,(MONTH(三跨两临近重点区段!$H:$H)=11)*(三跨两临近重点区段!$A:$A=D590)*(三跨两临近重点区段!$F:$F="现存区段"),0))),"")</f>
        <v/>
      </c>
      <c r="AD590" s="72" t="str">
        <f t="array" ref="AD590">IFERROR(IF(INDEX(三跨两临近重点区段!$F:$F,MATCH(1,(MONTH(三跨两临近重点区段!$H:$H)=11)*(三跨两临近重点区段!$A:$A=D590),0))="已取消","已取消",INDEX(三跨两临近重点区段!$I:$I,MATCH(1,(MONTH(三跨两临近重点区段!$H:$H)=11)*(三跨两临近重点区段!$A:$A=D590)*(三跨两临近重点区段!$F:$F="现存区段"),0))),"")</f>
        <v/>
      </c>
      <c r="AE590" s="284" t="str">
        <f t="array" ref="AE590">IFERROR(IF(INDEX(三跨两临近重点区段!$F:$F,MATCH(1,(MONTH(三跨两临近重点区段!$H:$H)=12)*(三跨两临近重点区段!$A:$A=D590),0))="已取消","已取消",INDEX(三跨两临近重点区段!$H:$H,MATCH(1,(MONTH(三跨两临近重点区段!$H:$H)=12)*(三跨两临近重点区段!$A:$A=D590)*(三跨两临近重点区段!$F:$F="现存区段"),0))),"")</f>
        <v/>
      </c>
      <c r="AF590" s="72" t="str">
        <f t="array" ref="AF590">IFERROR(IF(INDEX(三跨两临近重点区段!$F:$F,MATCH(1,(MONTH(三跨两临近重点区段!$H:$H)=12)*(三跨两临近重点区段!$A:$A=D590),0))="已取消","已取消",INDEX(三跨两临近重点区段!$I:$I,MATCH(1,(MONTH(三跨两临近重点区段!$H:$H)=12)*(三跨两临近重点区段!$A:$A=D590)*(三跨两临近重点区段!$F:$F="现存区段"),0))),"")</f>
        <v/>
      </c>
      <c r="AH590" t="e">
        <f t="array" ref="AH590">INDEX(三跨两临近重点区段!$G:$G,MATCH(D590,三跨两临近重点区段!$A:$A,0))</f>
        <v>#N/A</v>
      </c>
    </row>
    <row r="591" ht="14.25" spans="1:34">
      <c r="A591" s="263" t="s">
        <v>363</v>
      </c>
      <c r="B591" s="264" t="s">
        <v>3019</v>
      </c>
      <c r="C591" s="263" t="s">
        <v>2126</v>
      </c>
      <c r="D591" s="263" t="s">
        <v>3021</v>
      </c>
      <c r="E591" s="265" t="s">
        <v>3016</v>
      </c>
      <c r="F591" s="264" t="s">
        <v>125</v>
      </c>
      <c r="G591" s="263" t="s">
        <v>266</v>
      </c>
      <c r="H591" s="263" t="s">
        <v>266</v>
      </c>
      <c r="I591" s="33"/>
      <c r="J591" s="196"/>
      <c r="K591" s="196"/>
      <c r="L591" s="196"/>
      <c r="M591" s="235"/>
      <c r="N591" s="235"/>
      <c r="O591" s="33"/>
      <c r="P591" s="48"/>
      <c r="Q591" s="279"/>
      <c r="R591" s="279"/>
      <c r="S591" s="278">
        <v>45457</v>
      </c>
      <c r="T591" s="279" t="s">
        <v>2117</v>
      </c>
      <c r="U591" s="268" t="str">
        <f t="array" ref="U591">IFERROR(IF(INDEX(三跨两临近重点区段!$F:$F,MATCH(1,(MONTH(三跨两临近重点区段!$H:$H)=7)*(三跨两临近重点区段!$A:$A=D591),0))="已取消","已取消",INDEX(三跨两临近重点区段!$H:$H,MATCH(1,(MONTH(三跨两临近重点区段!$H:$H)=7)*(三跨两临近重点区段!$A:$A=D591)*(三跨两临近重点区段!$F:$F="现存区段"),0))),"")</f>
        <v/>
      </c>
      <c r="V591" s="232" t="str">
        <f t="array" ref="V591">IFERROR(IF(INDEX(三跨两临近重点区段!$F:$F,MATCH(1,(MONTH(三跨两临近重点区段!$H:$H)=7)*(三跨两临近重点区段!$A:$A=D591),0))="已取消","已取消",INDEX(三跨两临近重点区段!$I:$I,MATCH(1,(MONTH(三跨两临近重点区段!$H:$H)=7)*(三跨两临近重点区段!$A:$A=D591)*(三跨两临近重点区段!$F:$F="现存区段"),0))),"")</f>
        <v/>
      </c>
      <c r="W591" s="268" t="str">
        <f t="array" ref="W591">IFERROR(IF(INDEX(三跨两临近重点区段!$F:$F,MATCH(1,(MONTH(三跨两临近重点区段!$H:$H)=8)*(三跨两临近重点区段!$A:$A=D591),0))="已取消","已取消",INDEX(三跨两临近重点区段!$H:$H,MATCH(1,(MONTH(三跨两临近重点区段!$H:$H)=8)*(三跨两临近重点区段!$A:$A=D591)*(三跨两临近重点区段!$F:$F="现存区段"),0))),"")</f>
        <v/>
      </c>
      <c r="X591" s="232" t="str">
        <f t="array" ref="X591">IFERROR(IF(INDEX(三跨两临近重点区段!$F:$F,MATCH(1,(MONTH(三跨两临近重点区段!$H:$H)=8)*(三跨两临近重点区段!$A:$A=D591),0))="已取消","已取消",INDEX(三跨两临近重点区段!$I:$I,MATCH(1,(MONTH(三跨两临近重点区段!$H:$H)=8)*(三跨两临近重点区段!$A:$A=D591)*(三跨两临近重点区段!$F:$F="现存区段"),0))),"")</f>
        <v/>
      </c>
      <c r="Y591" s="268" t="str">
        <f t="array" ref="Y591">IFERROR(IF(INDEX(三跨两临近重点区段!$F:$F,MATCH(1,(MONTH(三跨两临近重点区段!$H:$H)=9)*(三跨两临近重点区段!$A:$A=D591),0))="已取消","已取消",INDEX(三跨两临近重点区段!$H:$H,MATCH(1,(MONTH(三跨两临近重点区段!$H:$H)=9)*(三跨两临近重点区段!$A:$A=D591)*(三跨两临近重点区段!$F:$F="现存区段"),0))),"")</f>
        <v/>
      </c>
      <c r="Z591" s="232" t="str">
        <f t="array" ref="Z591">IFERROR(IF(INDEX(三跨两临近重点区段!$F:$F,MATCH(1,(MONTH(三跨两临近重点区段!$H:$H)=9)*(三跨两临近重点区段!$A:$A=D591),0))="已取消","已取消",INDEX(三跨两临近重点区段!$I:$I,MATCH(1,(MONTH(三跨两临近重点区段!$H:$H)=9)*(三跨两临近重点区段!$A:$A=D591)*(三跨两临近重点区段!$F:$F="现存区段"),0))),"")</f>
        <v/>
      </c>
      <c r="AA591" s="268" t="str">
        <f t="array" ref="AA591">IFERROR(IF(INDEX(三跨两临近重点区段!$F:$F,MATCH(1,(MONTH(三跨两临近重点区段!$H:$H)=10)*(三跨两临近重点区段!$A:$A=D591),0))="已取消","已取消",INDEX(三跨两临近重点区段!$H:$H,MATCH(1,(MONTH(三跨两临近重点区段!$H:$H)=10)*(三跨两临近重点区段!$A:$A=D591)*(三跨两临近重点区段!$F:$F="现存区段"),0))),"")</f>
        <v/>
      </c>
      <c r="AB591" s="72" t="str">
        <f t="array" ref="AB591">IFERROR(IF(INDEX(三跨两临近重点区段!$F:$F,MATCH(1,(MONTH(三跨两临近重点区段!$H:$H)=10)*(三跨两临近重点区段!$A:$A=D591),0))="已取消","已取消",INDEX(三跨两临近重点区段!$I:$I,MATCH(1,(MONTH(三跨两临近重点区段!$H:$H)=10)*(三跨两临近重点区段!$A:$A=D591)*(三跨两临近重点区段!$F:$F="现存区段"),0))),"")</f>
        <v/>
      </c>
      <c r="AC591" s="284" t="str">
        <f t="array" ref="AC591">IFERROR(IF(INDEX(三跨两临近重点区段!$F:$F,MATCH(1,(MONTH(三跨两临近重点区段!$H:$H)=11)*(三跨两临近重点区段!$A:$A=D591),0))="已取消","已取消",INDEX(三跨两临近重点区段!$H:$H,MATCH(1,(MONTH(三跨两临近重点区段!$H:$H)=11)*(三跨两临近重点区段!$A:$A=D591)*(三跨两临近重点区段!$F:$F="现存区段"),0))),"")</f>
        <v/>
      </c>
      <c r="AD591" s="72" t="str">
        <f t="array" ref="AD591">IFERROR(IF(INDEX(三跨两临近重点区段!$F:$F,MATCH(1,(MONTH(三跨两临近重点区段!$H:$H)=11)*(三跨两临近重点区段!$A:$A=D591),0))="已取消","已取消",INDEX(三跨两临近重点区段!$I:$I,MATCH(1,(MONTH(三跨两临近重点区段!$H:$H)=11)*(三跨两临近重点区段!$A:$A=D591)*(三跨两临近重点区段!$F:$F="现存区段"),0))),"")</f>
        <v/>
      </c>
      <c r="AE591" s="284" t="str">
        <f t="array" ref="AE591">IFERROR(IF(INDEX(三跨两临近重点区段!$F:$F,MATCH(1,(MONTH(三跨两临近重点区段!$H:$H)=12)*(三跨两临近重点区段!$A:$A=D591),0))="已取消","已取消",INDEX(三跨两临近重点区段!$H:$H,MATCH(1,(MONTH(三跨两临近重点区段!$H:$H)=12)*(三跨两临近重点区段!$A:$A=D591)*(三跨两临近重点区段!$F:$F="现存区段"),0))),"")</f>
        <v/>
      </c>
      <c r="AF591" s="72" t="str">
        <f t="array" ref="AF591">IFERROR(IF(INDEX(三跨两临近重点区段!$F:$F,MATCH(1,(MONTH(三跨两临近重点区段!$H:$H)=12)*(三跨两临近重点区段!$A:$A=D591),0))="已取消","已取消",INDEX(三跨两临近重点区段!$I:$I,MATCH(1,(MONTH(三跨两临近重点区段!$H:$H)=12)*(三跨两临近重点区段!$A:$A=D591)*(三跨两临近重点区段!$F:$F="现存区段"),0))),"")</f>
        <v/>
      </c>
      <c r="AH591" t="e">
        <f t="array" ref="AH591">INDEX(三跨两临近重点区段!$G:$G,MATCH(D591,三跨两临近重点区段!$A:$A,0))</f>
        <v>#N/A</v>
      </c>
    </row>
    <row r="592" ht="14.25" spans="1:34">
      <c r="A592" s="263" t="s">
        <v>363</v>
      </c>
      <c r="B592" s="264" t="s">
        <v>3019</v>
      </c>
      <c r="C592" s="263" t="s">
        <v>2931</v>
      </c>
      <c r="D592" s="263" t="s">
        <v>3022</v>
      </c>
      <c r="E592" s="265" t="s">
        <v>3016</v>
      </c>
      <c r="F592" s="264" t="s">
        <v>125</v>
      </c>
      <c r="G592" s="263" t="s">
        <v>266</v>
      </c>
      <c r="H592" s="263" t="s">
        <v>266</v>
      </c>
      <c r="I592" s="33"/>
      <c r="J592" s="196"/>
      <c r="K592" s="196"/>
      <c r="L592" s="196"/>
      <c r="M592" s="235"/>
      <c r="N592" s="235"/>
      <c r="O592" s="33"/>
      <c r="P592" s="48"/>
      <c r="Q592" s="279"/>
      <c r="R592" s="279"/>
      <c r="S592" s="278">
        <v>45457</v>
      </c>
      <c r="T592" s="279" t="s">
        <v>2117</v>
      </c>
      <c r="U592" s="268" t="str">
        <f t="array" ref="U592">IFERROR(IF(INDEX(三跨两临近重点区段!$F:$F,MATCH(1,(MONTH(三跨两临近重点区段!$H:$H)=7)*(三跨两临近重点区段!$A:$A=D592),0))="已取消","已取消",INDEX(三跨两临近重点区段!$H:$H,MATCH(1,(MONTH(三跨两临近重点区段!$H:$H)=7)*(三跨两临近重点区段!$A:$A=D592)*(三跨两临近重点区段!$F:$F="现存区段"),0))),"")</f>
        <v/>
      </c>
      <c r="V592" s="232" t="str">
        <f t="array" ref="V592">IFERROR(IF(INDEX(三跨两临近重点区段!$F:$F,MATCH(1,(MONTH(三跨两临近重点区段!$H:$H)=7)*(三跨两临近重点区段!$A:$A=D592),0))="已取消","已取消",INDEX(三跨两临近重点区段!$I:$I,MATCH(1,(MONTH(三跨两临近重点区段!$H:$H)=7)*(三跨两临近重点区段!$A:$A=D592)*(三跨两临近重点区段!$F:$F="现存区段"),0))),"")</f>
        <v/>
      </c>
      <c r="W592" s="268" t="str">
        <f t="array" ref="W592">IFERROR(IF(INDEX(三跨两临近重点区段!$F:$F,MATCH(1,(MONTH(三跨两临近重点区段!$H:$H)=8)*(三跨两临近重点区段!$A:$A=D592),0))="已取消","已取消",INDEX(三跨两临近重点区段!$H:$H,MATCH(1,(MONTH(三跨两临近重点区段!$H:$H)=8)*(三跨两临近重点区段!$A:$A=D592)*(三跨两临近重点区段!$F:$F="现存区段"),0))),"")</f>
        <v/>
      </c>
      <c r="X592" s="232" t="str">
        <f t="array" ref="X592">IFERROR(IF(INDEX(三跨两临近重点区段!$F:$F,MATCH(1,(MONTH(三跨两临近重点区段!$H:$H)=8)*(三跨两临近重点区段!$A:$A=D592),0))="已取消","已取消",INDEX(三跨两临近重点区段!$I:$I,MATCH(1,(MONTH(三跨两临近重点区段!$H:$H)=8)*(三跨两临近重点区段!$A:$A=D592)*(三跨两临近重点区段!$F:$F="现存区段"),0))),"")</f>
        <v/>
      </c>
      <c r="Y592" s="268" t="str">
        <f t="array" ref="Y592">IFERROR(IF(INDEX(三跨两临近重点区段!$F:$F,MATCH(1,(MONTH(三跨两临近重点区段!$H:$H)=9)*(三跨两临近重点区段!$A:$A=D592),0))="已取消","已取消",INDEX(三跨两临近重点区段!$H:$H,MATCH(1,(MONTH(三跨两临近重点区段!$H:$H)=9)*(三跨两临近重点区段!$A:$A=D592)*(三跨两临近重点区段!$F:$F="现存区段"),0))),"")</f>
        <v/>
      </c>
      <c r="Z592" s="232" t="str">
        <f t="array" ref="Z592">IFERROR(IF(INDEX(三跨两临近重点区段!$F:$F,MATCH(1,(MONTH(三跨两临近重点区段!$H:$H)=9)*(三跨两临近重点区段!$A:$A=D592),0))="已取消","已取消",INDEX(三跨两临近重点区段!$I:$I,MATCH(1,(MONTH(三跨两临近重点区段!$H:$H)=9)*(三跨两临近重点区段!$A:$A=D592)*(三跨两临近重点区段!$F:$F="现存区段"),0))),"")</f>
        <v/>
      </c>
      <c r="AA592" s="268" t="str">
        <f t="array" ref="AA592">IFERROR(IF(INDEX(三跨两临近重点区段!$F:$F,MATCH(1,(MONTH(三跨两临近重点区段!$H:$H)=10)*(三跨两临近重点区段!$A:$A=D592),0))="已取消","已取消",INDEX(三跨两临近重点区段!$H:$H,MATCH(1,(MONTH(三跨两临近重点区段!$H:$H)=10)*(三跨两临近重点区段!$A:$A=D592)*(三跨两临近重点区段!$F:$F="现存区段"),0))),"")</f>
        <v/>
      </c>
      <c r="AB592" s="72" t="str">
        <f t="array" ref="AB592">IFERROR(IF(INDEX(三跨两临近重点区段!$F:$F,MATCH(1,(MONTH(三跨两临近重点区段!$H:$H)=10)*(三跨两临近重点区段!$A:$A=D592),0))="已取消","已取消",INDEX(三跨两临近重点区段!$I:$I,MATCH(1,(MONTH(三跨两临近重点区段!$H:$H)=10)*(三跨两临近重点区段!$A:$A=D592)*(三跨两临近重点区段!$F:$F="现存区段"),0))),"")</f>
        <v/>
      </c>
      <c r="AC592" s="284" t="str">
        <f t="array" ref="AC592">IFERROR(IF(INDEX(三跨两临近重点区段!$F:$F,MATCH(1,(MONTH(三跨两临近重点区段!$H:$H)=11)*(三跨两临近重点区段!$A:$A=D592),0))="已取消","已取消",INDEX(三跨两临近重点区段!$H:$H,MATCH(1,(MONTH(三跨两临近重点区段!$H:$H)=11)*(三跨两临近重点区段!$A:$A=D592)*(三跨两临近重点区段!$F:$F="现存区段"),0))),"")</f>
        <v/>
      </c>
      <c r="AD592" s="72" t="str">
        <f t="array" ref="AD592">IFERROR(IF(INDEX(三跨两临近重点区段!$F:$F,MATCH(1,(MONTH(三跨两临近重点区段!$H:$H)=11)*(三跨两临近重点区段!$A:$A=D592),0))="已取消","已取消",INDEX(三跨两临近重点区段!$I:$I,MATCH(1,(MONTH(三跨两临近重点区段!$H:$H)=11)*(三跨两临近重点区段!$A:$A=D592)*(三跨两临近重点区段!$F:$F="现存区段"),0))),"")</f>
        <v/>
      </c>
      <c r="AE592" s="284" t="str">
        <f t="array" ref="AE592">IFERROR(IF(INDEX(三跨两临近重点区段!$F:$F,MATCH(1,(MONTH(三跨两临近重点区段!$H:$H)=12)*(三跨两临近重点区段!$A:$A=D592),0))="已取消","已取消",INDEX(三跨两临近重点区段!$H:$H,MATCH(1,(MONTH(三跨两临近重点区段!$H:$H)=12)*(三跨两临近重点区段!$A:$A=D592)*(三跨两临近重点区段!$F:$F="现存区段"),0))),"")</f>
        <v/>
      </c>
      <c r="AF592" s="72" t="str">
        <f t="array" ref="AF592">IFERROR(IF(INDEX(三跨两临近重点区段!$F:$F,MATCH(1,(MONTH(三跨两临近重点区段!$H:$H)=12)*(三跨两临近重点区段!$A:$A=D592),0))="已取消","已取消",INDEX(三跨两临近重点区段!$I:$I,MATCH(1,(MONTH(三跨两临近重点区段!$H:$H)=12)*(三跨两临近重点区段!$A:$A=D592)*(三跨两临近重点区段!$F:$F="现存区段"),0))),"")</f>
        <v/>
      </c>
      <c r="AH592" t="e">
        <f t="array" ref="AH592">INDEX(三跨两临近重点区段!$G:$G,MATCH(D592,三跨两临近重点区段!$A:$A,0))</f>
        <v>#N/A</v>
      </c>
    </row>
    <row r="593" ht="14.25" spans="1:34">
      <c r="A593" s="263" t="s">
        <v>363</v>
      </c>
      <c r="B593" s="264" t="s">
        <v>3019</v>
      </c>
      <c r="C593" s="263" t="s">
        <v>2113</v>
      </c>
      <c r="D593" s="263" t="s">
        <v>3023</v>
      </c>
      <c r="E593" s="265" t="s">
        <v>3016</v>
      </c>
      <c r="F593" s="264" t="s">
        <v>125</v>
      </c>
      <c r="G593" s="263" t="s">
        <v>266</v>
      </c>
      <c r="H593" s="263" t="s">
        <v>266</v>
      </c>
      <c r="I593" s="33"/>
      <c r="J593" s="196"/>
      <c r="K593" s="196"/>
      <c r="L593" s="196"/>
      <c r="M593" s="235"/>
      <c r="N593" s="235"/>
      <c r="O593" s="33"/>
      <c r="P593" s="48"/>
      <c r="Q593" s="279"/>
      <c r="R593" s="279"/>
      <c r="S593" s="278">
        <v>45457</v>
      </c>
      <c r="T593" s="279" t="s">
        <v>2117</v>
      </c>
      <c r="U593" s="268" t="str">
        <f t="array" ref="U593">IFERROR(IF(INDEX(三跨两临近重点区段!$F:$F,MATCH(1,(MONTH(三跨两临近重点区段!$H:$H)=7)*(三跨两临近重点区段!$A:$A=D593),0))="已取消","已取消",INDEX(三跨两临近重点区段!$H:$H,MATCH(1,(MONTH(三跨两临近重点区段!$H:$H)=7)*(三跨两临近重点区段!$A:$A=D593)*(三跨两临近重点区段!$F:$F="现存区段"),0))),"")</f>
        <v/>
      </c>
      <c r="V593" s="232" t="str">
        <f t="array" ref="V593">IFERROR(IF(INDEX(三跨两临近重点区段!$F:$F,MATCH(1,(MONTH(三跨两临近重点区段!$H:$H)=7)*(三跨两临近重点区段!$A:$A=D593),0))="已取消","已取消",INDEX(三跨两临近重点区段!$I:$I,MATCH(1,(MONTH(三跨两临近重点区段!$H:$H)=7)*(三跨两临近重点区段!$A:$A=D593)*(三跨两临近重点区段!$F:$F="现存区段"),0))),"")</f>
        <v/>
      </c>
      <c r="W593" s="268" t="str">
        <f t="array" ref="W593">IFERROR(IF(INDEX(三跨两临近重点区段!$F:$F,MATCH(1,(MONTH(三跨两临近重点区段!$H:$H)=8)*(三跨两临近重点区段!$A:$A=D593),0))="已取消","已取消",INDEX(三跨两临近重点区段!$H:$H,MATCH(1,(MONTH(三跨两临近重点区段!$H:$H)=8)*(三跨两临近重点区段!$A:$A=D593)*(三跨两临近重点区段!$F:$F="现存区段"),0))),"")</f>
        <v/>
      </c>
      <c r="X593" s="232" t="str">
        <f t="array" ref="X593">IFERROR(IF(INDEX(三跨两临近重点区段!$F:$F,MATCH(1,(MONTH(三跨两临近重点区段!$H:$H)=8)*(三跨两临近重点区段!$A:$A=D593),0))="已取消","已取消",INDEX(三跨两临近重点区段!$I:$I,MATCH(1,(MONTH(三跨两临近重点区段!$H:$H)=8)*(三跨两临近重点区段!$A:$A=D593)*(三跨两临近重点区段!$F:$F="现存区段"),0))),"")</f>
        <v/>
      </c>
      <c r="Y593" s="268" t="str">
        <f t="array" ref="Y593">IFERROR(IF(INDEX(三跨两临近重点区段!$F:$F,MATCH(1,(MONTH(三跨两临近重点区段!$H:$H)=9)*(三跨两临近重点区段!$A:$A=D593),0))="已取消","已取消",INDEX(三跨两临近重点区段!$H:$H,MATCH(1,(MONTH(三跨两临近重点区段!$H:$H)=9)*(三跨两临近重点区段!$A:$A=D593)*(三跨两临近重点区段!$F:$F="现存区段"),0))),"")</f>
        <v/>
      </c>
      <c r="Z593" s="232" t="str">
        <f t="array" ref="Z593">IFERROR(IF(INDEX(三跨两临近重点区段!$F:$F,MATCH(1,(MONTH(三跨两临近重点区段!$H:$H)=9)*(三跨两临近重点区段!$A:$A=D593),0))="已取消","已取消",INDEX(三跨两临近重点区段!$I:$I,MATCH(1,(MONTH(三跨两临近重点区段!$H:$H)=9)*(三跨两临近重点区段!$A:$A=D593)*(三跨两临近重点区段!$F:$F="现存区段"),0))),"")</f>
        <v/>
      </c>
      <c r="AA593" s="268" t="str">
        <f t="array" ref="AA593">IFERROR(IF(INDEX(三跨两临近重点区段!$F:$F,MATCH(1,(MONTH(三跨两临近重点区段!$H:$H)=10)*(三跨两临近重点区段!$A:$A=D593),0))="已取消","已取消",INDEX(三跨两临近重点区段!$H:$H,MATCH(1,(MONTH(三跨两临近重点区段!$H:$H)=10)*(三跨两临近重点区段!$A:$A=D593)*(三跨两临近重点区段!$F:$F="现存区段"),0))),"")</f>
        <v/>
      </c>
      <c r="AB593" s="72" t="str">
        <f t="array" ref="AB593">IFERROR(IF(INDEX(三跨两临近重点区段!$F:$F,MATCH(1,(MONTH(三跨两临近重点区段!$H:$H)=10)*(三跨两临近重点区段!$A:$A=D593),0))="已取消","已取消",INDEX(三跨两临近重点区段!$I:$I,MATCH(1,(MONTH(三跨两临近重点区段!$H:$H)=10)*(三跨两临近重点区段!$A:$A=D593)*(三跨两临近重点区段!$F:$F="现存区段"),0))),"")</f>
        <v/>
      </c>
      <c r="AC593" s="284" t="str">
        <f t="array" ref="AC593">IFERROR(IF(INDEX(三跨两临近重点区段!$F:$F,MATCH(1,(MONTH(三跨两临近重点区段!$H:$H)=11)*(三跨两临近重点区段!$A:$A=D593),0))="已取消","已取消",INDEX(三跨两临近重点区段!$H:$H,MATCH(1,(MONTH(三跨两临近重点区段!$H:$H)=11)*(三跨两临近重点区段!$A:$A=D593)*(三跨两临近重点区段!$F:$F="现存区段"),0))),"")</f>
        <v/>
      </c>
      <c r="AD593" s="72" t="str">
        <f t="array" ref="AD593">IFERROR(IF(INDEX(三跨两临近重点区段!$F:$F,MATCH(1,(MONTH(三跨两临近重点区段!$H:$H)=11)*(三跨两临近重点区段!$A:$A=D593),0))="已取消","已取消",INDEX(三跨两临近重点区段!$I:$I,MATCH(1,(MONTH(三跨两临近重点区段!$H:$H)=11)*(三跨两临近重点区段!$A:$A=D593)*(三跨两临近重点区段!$F:$F="现存区段"),0))),"")</f>
        <v/>
      </c>
      <c r="AE593" s="284" t="str">
        <f t="array" ref="AE593">IFERROR(IF(INDEX(三跨两临近重点区段!$F:$F,MATCH(1,(MONTH(三跨两临近重点区段!$H:$H)=12)*(三跨两临近重点区段!$A:$A=D593),0))="已取消","已取消",INDEX(三跨两临近重点区段!$H:$H,MATCH(1,(MONTH(三跨两临近重点区段!$H:$H)=12)*(三跨两临近重点区段!$A:$A=D593)*(三跨两临近重点区段!$F:$F="现存区段"),0))),"")</f>
        <v/>
      </c>
      <c r="AF593" s="72" t="str">
        <f t="array" ref="AF593">IFERROR(IF(INDEX(三跨两临近重点区段!$F:$F,MATCH(1,(MONTH(三跨两临近重点区段!$H:$H)=12)*(三跨两临近重点区段!$A:$A=D593),0))="已取消","已取消",INDEX(三跨两临近重点区段!$I:$I,MATCH(1,(MONTH(三跨两临近重点区段!$H:$H)=12)*(三跨两临近重点区段!$A:$A=D593)*(三跨两临近重点区段!$F:$F="现存区段"),0))),"")</f>
        <v/>
      </c>
      <c r="AH593" t="e">
        <f t="array" ref="AH593">INDEX(三跨两临近重点区段!$G:$G,MATCH(D593,三跨两临近重点区段!$A:$A,0))</f>
        <v>#N/A</v>
      </c>
    </row>
    <row r="594" ht="14.25" spans="1:34">
      <c r="A594" s="263" t="s">
        <v>363</v>
      </c>
      <c r="B594" s="264" t="s">
        <v>3024</v>
      </c>
      <c r="C594" s="263" t="s">
        <v>2130</v>
      </c>
      <c r="D594" s="263" t="s">
        <v>3025</v>
      </c>
      <c r="E594" s="265" t="s">
        <v>3016</v>
      </c>
      <c r="F594" s="264" t="s">
        <v>125</v>
      </c>
      <c r="G594" s="263" t="s">
        <v>266</v>
      </c>
      <c r="H594" s="263" t="s">
        <v>266</v>
      </c>
      <c r="I594" s="33"/>
      <c r="J594" s="196"/>
      <c r="K594" s="196"/>
      <c r="L594" s="196"/>
      <c r="M594" s="235"/>
      <c r="N594" s="235"/>
      <c r="O594" s="33"/>
      <c r="P594" s="48"/>
      <c r="Q594" s="279"/>
      <c r="R594" s="279"/>
      <c r="S594" s="278">
        <v>45457</v>
      </c>
      <c r="T594" s="279" t="s">
        <v>2117</v>
      </c>
      <c r="U594" s="268" t="str">
        <f t="array" ref="U594">IFERROR(IF(INDEX(三跨两临近重点区段!$F:$F,MATCH(1,(MONTH(三跨两临近重点区段!$H:$H)=7)*(三跨两临近重点区段!$A:$A=D594),0))="已取消","已取消",INDEX(三跨两临近重点区段!$H:$H,MATCH(1,(MONTH(三跨两临近重点区段!$H:$H)=7)*(三跨两临近重点区段!$A:$A=D594)*(三跨两临近重点区段!$F:$F="现存区段"),0))),"")</f>
        <v/>
      </c>
      <c r="V594" s="232" t="str">
        <f t="array" ref="V594">IFERROR(IF(INDEX(三跨两临近重点区段!$F:$F,MATCH(1,(MONTH(三跨两临近重点区段!$H:$H)=7)*(三跨两临近重点区段!$A:$A=D594),0))="已取消","已取消",INDEX(三跨两临近重点区段!$I:$I,MATCH(1,(MONTH(三跨两临近重点区段!$H:$H)=7)*(三跨两临近重点区段!$A:$A=D594)*(三跨两临近重点区段!$F:$F="现存区段"),0))),"")</f>
        <v/>
      </c>
      <c r="W594" s="268" t="str">
        <f t="array" ref="W594">IFERROR(IF(INDEX(三跨两临近重点区段!$F:$F,MATCH(1,(MONTH(三跨两临近重点区段!$H:$H)=8)*(三跨两临近重点区段!$A:$A=D594),0))="已取消","已取消",INDEX(三跨两临近重点区段!$H:$H,MATCH(1,(MONTH(三跨两临近重点区段!$H:$H)=8)*(三跨两临近重点区段!$A:$A=D594)*(三跨两临近重点区段!$F:$F="现存区段"),0))),"")</f>
        <v/>
      </c>
      <c r="X594" s="232" t="str">
        <f t="array" ref="X594">IFERROR(IF(INDEX(三跨两临近重点区段!$F:$F,MATCH(1,(MONTH(三跨两临近重点区段!$H:$H)=8)*(三跨两临近重点区段!$A:$A=D594),0))="已取消","已取消",INDEX(三跨两临近重点区段!$I:$I,MATCH(1,(MONTH(三跨两临近重点区段!$H:$H)=8)*(三跨两临近重点区段!$A:$A=D594)*(三跨两临近重点区段!$F:$F="现存区段"),0))),"")</f>
        <v/>
      </c>
      <c r="Y594" s="268" t="str">
        <f t="array" ref="Y594">IFERROR(IF(INDEX(三跨两临近重点区段!$F:$F,MATCH(1,(MONTH(三跨两临近重点区段!$H:$H)=9)*(三跨两临近重点区段!$A:$A=D594),0))="已取消","已取消",INDEX(三跨两临近重点区段!$H:$H,MATCH(1,(MONTH(三跨两临近重点区段!$H:$H)=9)*(三跨两临近重点区段!$A:$A=D594)*(三跨两临近重点区段!$F:$F="现存区段"),0))),"")</f>
        <v/>
      </c>
      <c r="Z594" s="232" t="str">
        <f t="array" ref="Z594">IFERROR(IF(INDEX(三跨两临近重点区段!$F:$F,MATCH(1,(MONTH(三跨两临近重点区段!$H:$H)=9)*(三跨两临近重点区段!$A:$A=D594),0))="已取消","已取消",INDEX(三跨两临近重点区段!$I:$I,MATCH(1,(MONTH(三跨两临近重点区段!$H:$H)=9)*(三跨两临近重点区段!$A:$A=D594)*(三跨两临近重点区段!$F:$F="现存区段"),0))),"")</f>
        <v/>
      </c>
      <c r="AA594" s="268" t="str">
        <f t="array" ref="AA594">IFERROR(IF(INDEX(三跨两临近重点区段!$F:$F,MATCH(1,(MONTH(三跨两临近重点区段!$H:$H)=10)*(三跨两临近重点区段!$A:$A=D594),0))="已取消","已取消",INDEX(三跨两临近重点区段!$H:$H,MATCH(1,(MONTH(三跨两临近重点区段!$H:$H)=10)*(三跨两临近重点区段!$A:$A=D594)*(三跨两临近重点区段!$F:$F="现存区段"),0))),"")</f>
        <v/>
      </c>
      <c r="AB594" s="72" t="str">
        <f t="array" ref="AB594">IFERROR(IF(INDEX(三跨两临近重点区段!$F:$F,MATCH(1,(MONTH(三跨两临近重点区段!$H:$H)=10)*(三跨两临近重点区段!$A:$A=D594),0))="已取消","已取消",INDEX(三跨两临近重点区段!$I:$I,MATCH(1,(MONTH(三跨两临近重点区段!$H:$H)=10)*(三跨两临近重点区段!$A:$A=D594)*(三跨两临近重点区段!$F:$F="现存区段"),0))),"")</f>
        <v/>
      </c>
      <c r="AC594" s="284" t="str">
        <f t="array" ref="AC594">IFERROR(IF(INDEX(三跨两临近重点区段!$F:$F,MATCH(1,(MONTH(三跨两临近重点区段!$H:$H)=11)*(三跨两临近重点区段!$A:$A=D594),0))="已取消","已取消",INDEX(三跨两临近重点区段!$H:$H,MATCH(1,(MONTH(三跨两临近重点区段!$H:$H)=11)*(三跨两临近重点区段!$A:$A=D594)*(三跨两临近重点区段!$F:$F="现存区段"),0))),"")</f>
        <v/>
      </c>
      <c r="AD594" s="72" t="str">
        <f t="array" ref="AD594">IFERROR(IF(INDEX(三跨两临近重点区段!$F:$F,MATCH(1,(MONTH(三跨两临近重点区段!$H:$H)=11)*(三跨两临近重点区段!$A:$A=D594),0))="已取消","已取消",INDEX(三跨两临近重点区段!$I:$I,MATCH(1,(MONTH(三跨两临近重点区段!$H:$H)=11)*(三跨两临近重点区段!$A:$A=D594)*(三跨两临近重点区段!$F:$F="现存区段"),0))),"")</f>
        <v/>
      </c>
      <c r="AE594" s="284" t="str">
        <f t="array" ref="AE594">IFERROR(IF(INDEX(三跨两临近重点区段!$F:$F,MATCH(1,(MONTH(三跨两临近重点区段!$H:$H)=12)*(三跨两临近重点区段!$A:$A=D594),0))="已取消","已取消",INDEX(三跨两临近重点区段!$H:$H,MATCH(1,(MONTH(三跨两临近重点区段!$H:$H)=12)*(三跨两临近重点区段!$A:$A=D594)*(三跨两临近重点区段!$F:$F="现存区段"),0))),"")</f>
        <v/>
      </c>
      <c r="AF594" s="72" t="str">
        <f t="array" ref="AF594">IFERROR(IF(INDEX(三跨两临近重点区段!$F:$F,MATCH(1,(MONTH(三跨两临近重点区段!$H:$H)=12)*(三跨两临近重点区段!$A:$A=D594),0))="已取消","已取消",INDEX(三跨两临近重点区段!$I:$I,MATCH(1,(MONTH(三跨两临近重点区段!$H:$H)=12)*(三跨两临近重点区段!$A:$A=D594)*(三跨两临近重点区段!$F:$F="现存区段"),0))),"")</f>
        <v/>
      </c>
      <c r="AH594" t="e">
        <f t="array" ref="AH594">INDEX(三跨两临近重点区段!$G:$G,MATCH(D594,三跨两临近重点区段!$A:$A,0))</f>
        <v>#N/A</v>
      </c>
    </row>
    <row r="595" ht="14.25" spans="1:34">
      <c r="A595" s="263" t="s">
        <v>363</v>
      </c>
      <c r="B595" s="264" t="s">
        <v>3024</v>
      </c>
      <c r="C595" s="263" t="s">
        <v>2126</v>
      </c>
      <c r="D595" s="263" t="s">
        <v>3026</v>
      </c>
      <c r="E595" s="265" t="s">
        <v>3016</v>
      </c>
      <c r="F595" s="264" t="s">
        <v>125</v>
      </c>
      <c r="G595" s="263" t="s">
        <v>266</v>
      </c>
      <c r="H595" s="263" t="s">
        <v>266</v>
      </c>
      <c r="I595" s="33"/>
      <c r="J595" s="196"/>
      <c r="K595" s="196"/>
      <c r="L595" s="196"/>
      <c r="M595" s="235"/>
      <c r="N595" s="235"/>
      <c r="O595" s="33"/>
      <c r="P595" s="48"/>
      <c r="Q595" s="279"/>
      <c r="R595" s="279"/>
      <c r="S595" s="278">
        <v>45457</v>
      </c>
      <c r="T595" s="279" t="s">
        <v>2117</v>
      </c>
      <c r="U595" s="268" t="str">
        <f t="array" ref="U595">IFERROR(IF(INDEX(三跨两临近重点区段!$F:$F,MATCH(1,(MONTH(三跨两临近重点区段!$H:$H)=7)*(三跨两临近重点区段!$A:$A=D595),0))="已取消","已取消",INDEX(三跨两临近重点区段!$H:$H,MATCH(1,(MONTH(三跨两临近重点区段!$H:$H)=7)*(三跨两临近重点区段!$A:$A=D595)*(三跨两临近重点区段!$F:$F="现存区段"),0))),"")</f>
        <v/>
      </c>
      <c r="V595" s="232" t="str">
        <f t="array" ref="V595">IFERROR(IF(INDEX(三跨两临近重点区段!$F:$F,MATCH(1,(MONTH(三跨两临近重点区段!$H:$H)=7)*(三跨两临近重点区段!$A:$A=D595),0))="已取消","已取消",INDEX(三跨两临近重点区段!$I:$I,MATCH(1,(MONTH(三跨两临近重点区段!$H:$H)=7)*(三跨两临近重点区段!$A:$A=D595)*(三跨两临近重点区段!$F:$F="现存区段"),0))),"")</f>
        <v/>
      </c>
      <c r="W595" s="268" t="str">
        <f t="array" ref="W595">IFERROR(IF(INDEX(三跨两临近重点区段!$F:$F,MATCH(1,(MONTH(三跨两临近重点区段!$H:$H)=8)*(三跨两临近重点区段!$A:$A=D595),0))="已取消","已取消",INDEX(三跨两临近重点区段!$H:$H,MATCH(1,(MONTH(三跨两临近重点区段!$H:$H)=8)*(三跨两临近重点区段!$A:$A=D595)*(三跨两临近重点区段!$F:$F="现存区段"),0))),"")</f>
        <v/>
      </c>
      <c r="X595" s="232" t="str">
        <f t="array" ref="X595">IFERROR(IF(INDEX(三跨两临近重点区段!$F:$F,MATCH(1,(MONTH(三跨两临近重点区段!$H:$H)=8)*(三跨两临近重点区段!$A:$A=D595),0))="已取消","已取消",INDEX(三跨两临近重点区段!$I:$I,MATCH(1,(MONTH(三跨两临近重点区段!$H:$H)=8)*(三跨两临近重点区段!$A:$A=D595)*(三跨两临近重点区段!$F:$F="现存区段"),0))),"")</f>
        <v/>
      </c>
      <c r="Y595" s="268" t="str">
        <f t="array" ref="Y595">IFERROR(IF(INDEX(三跨两临近重点区段!$F:$F,MATCH(1,(MONTH(三跨两临近重点区段!$H:$H)=9)*(三跨两临近重点区段!$A:$A=D595),0))="已取消","已取消",INDEX(三跨两临近重点区段!$H:$H,MATCH(1,(MONTH(三跨两临近重点区段!$H:$H)=9)*(三跨两临近重点区段!$A:$A=D595)*(三跨两临近重点区段!$F:$F="现存区段"),0))),"")</f>
        <v/>
      </c>
      <c r="Z595" s="232" t="str">
        <f t="array" ref="Z595">IFERROR(IF(INDEX(三跨两临近重点区段!$F:$F,MATCH(1,(MONTH(三跨两临近重点区段!$H:$H)=9)*(三跨两临近重点区段!$A:$A=D595),0))="已取消","已取消",INDEX(三跨两临近重点区段!$I:$I,MATCH(1,(MONTH(三跨两临近重点区段!$H:$H)=9)*(三跨两临近重点区段!$A:$A=D595)*(三跨两临近重点区段!$F:$F="现存区段"),0))),"")</f>
        <v/>
      </c>
      <c r="AA595" s="268" t="str">
        <f t="array" ref="AA595">IFERROR(IF(INDEX(三跨两临近重点区段!$F:$F,MATCH(1,(MONTH(三跨两临近重点区段!$H:$H)=10)*(三跨两临近重点区段!$A:$A=D595),0))="已取消","已取消",INDEX(三跨两临近重点区段!$H:$H,MATCH(1,(MONTH(三跨两临近重点区段!$H:$H)=10)*(三跨两临近重点区段!$A:$A=D595)*(三跨两临近重点区段!$F:$F="现存区段"),0))),"")</f>
        <v/>
      </c>
      <c r="AB595" s="72" t="str">
        <f t="array" ref="AB595">IFERROR(IF(INDEX(三跨两临近重点区段!$F:$F,MATCH(1,(MONTH(三跨两临近重点区段!$H:$H)=10)*(三跨两临近重点区段!$A:$A=D595),0))="已取消","已取消",INDEX(三跨两临近重点区段!$I:$I,MATCH(1,(MONTH(三跨两临近重点区段!$H:$H)=10)*(三跨两临近重点区段!$A:$A=D595)*(三跨两临近重点区段!$F:$F="现存区段"),0))),"")</f>
        <v/>
      </c>
      <c r="AC595" s="284" t="str">
        <f t="array" ref="AC595">IFERROR(IF(INDEX(三跨两临近重点区段!$F:$F,MATCH(1,(MONTH(三跨两临近重点区段!$H:$H)=11)*(三跨两临近重点区段!$A:$A=D595),0))="已取消","已取消",INDEX(三跨两临近重点区段!$H:$H,MATCH(1,(MONTH(三跨两临近重点区段!$H:$H)=11)*(三跨两临近重点区段!$A:$A=D595)*(三跨两临近重点区段!$F:$F="现存区段"),0))),"")</f>
        <v/>
      </c>
      <c r="AD595" s="72" t="str">
        <f t="array" ref="AD595">IFERROR(IF(INDEX(三跨两临近重点区段!$F:$F,MATCH(1,(MONTH(三跨两临近重点区段!$H:$H)=11)*(三跨两临近重点区段!$A:$A=D595),0))="已取消","已取消",INDEX(三跨两临近重点区段!$I:$I,MATCH(1,(MONTH(三跨两临近重点区段!$H:$H)=11)*(三跨两临近重点区段!$A:$A=D595)*(三跨两临近重点区段!$F:$F="现存区段"),0))),"")</f>
        <v/>
      </c>
      <c r="AE595" s="284" t="str">
        <f t="array" ref="AE595">IFERROR(IF(INDEX(三跨两临近重点区段!$F:$F,MATCH(1,(MONTH(三跨两临近重点区段!$H:$H)=12)*(三跨两临近重点区段!$A:$A=D595),0))="已取消","已取消",INDEX(三跨两临近重点区段!$H:$H,MATCH(1,(MONTH(三跨两临近重点区段!$H:$H)=12)*(三跨两临近重点区段!$A:$A=D595)*(三跨两临近重点区段!$F:$F="现存区段"),0))),"")</f>
        <v/>
      </c>
      <c r="AF595" s="72" t="str">
        <f t="array" ref="AF595">IFERROR(IF(INDEX(三跨两临近重点区段!$F:$F,MATCH(1,(MONTH(三跨两临近重点区段!$H:$H)=12)*(三跨两临近重点区段!$A:$A=D595),0))="已取消","已取消",INDEX(三跨两临近重点区段!$I:$I,MATCH(1,(MONTH(三跨两临近重点区段!$H:$H)=12)*(三跨两临近重点区段!$A:$A=D595)*(三跨两临近重点区段!$F:$F="现存区段"),0))),"")</f>
        <v/>
      </c>
      <c r="AH595" t="e">
        <f t="array" ref="AH595">INDEX(三跨两临近重点区段!$G:$G,MATCH(D595,三跨两临近重点区段!$A:$A,0))</f>
        <v>#N/A</v>
      </c>
    </row>
    <row r="596" ht="14.25" spans="1:34">
      <c r="A596" s="263" t="s">
        <v>363</v>
      </c>
      <c r="B596" s="264" t="s">
        <v>3024</v>
      </c>
      <c r="C596" s="263" t="s">
        <v>2931</v>
      </c>
      <c r="D596" s="263" t="s">
        <v>3027</v>
      </c>
      <c r="E596" s="265" t="s">
        <v>3016</v>
      </c>
      <c r="F596" s="264" t="s">
        <v>125</v>
      </c>
      <c r="G596" s="263" t="s">
        <v>266</v>
      </c>
      <c r="H596" s="263" t="s">
        <v>266</v>
      </c>
      <c r="I596" s="33"/>
      <c r="J596" s="196"/>
      <c r="K596" s="196"/>
      <c r="L596" s="196"/>
      <c r="M596" s="235"/>
      <c r="N596" s="235"/>
      <c r="O596" s="33"/>
      <c r="P596" s="48"/>
      <c r="Q596" s="279"/>
      <c r="R596" s="279"/>
      <c r="S596" s="278">
        <v>45457</v>
      </c>
      <c r="T596" s="279" t="s">
        <v>2117</v>
      </c>
      <c r="U596" s="268" t="str">
        <f t="array" ref="U596">IFERROR(IF(INDEX(三跨两临近重点区段!$F:$F,MATCH(1,(MONTH(三跨两临近重点区段!$H:$H)=7)*(三跨两临近重点区段!$A:$A=D596),0))="已取消","已取消",INDEX(三跨两临近重点区段!$H:$H,MATCH(1,(MONTH(三跨两临近重点区段!$H:$H)=7)*(三跨两临近重点区段!$A:$A=D596)*(三跨两临近重点区段!$F:$F="现存区段"),0))),"")</f>
        <v/>
      </c>
      <c r="V596" s="232" t="str">
        <f t="array" ref="V596">IFERROR(IF(INDEX(三跨两临近重点区段!$F:$F,MATCH(1,(MONTH(三跨两临近重点区段!$H:$H)=7)*(三跨两临近重点区段!$A:$A=D596),0))="已取消","已取消",INDEX(三跨两临近重点区段!$I:$I,MATCH(1,(MONTH(三跨两临近重点区段!$H:$H)=7)*(三跨两临近重点区段!$A:$A=D596)*(三跨两临近重点区段!$F:$F="现存区段"),0))),"")</f>
        <v/>
      </c>
      <c r="W596" s="268" t="str">
        <f t="array" ref="W596">IFERROR(IF(INDEX(三跨两临近重点区段!$F:$F,MATCH(1,(MONTH(三跨两临近重点区段!$H:$H)=8)*(三跨两临近重点区段!$A:$A=D596),0))="已取消","已取消",INDEX(三跨两临近重点区段!$H:$H,MATCH(1,(MONTH(三跨两临近重点区段!$H:$H)=8)*(三跨两临近重点区段!$A:$A=D596)*(三跨两临近重点区段!$F:$F="现存区段"),0))),"")</f>
        <v/>
      </c>
      <c r="X596" s="232" t="str">
        <f t="array" ref="X596">IFERROR(IF(INDEX(三跨两临近重点区段!$F:$F,MATCH(1,(MONTH(三跨两临近重点区段!$H:$H)=8)*(三跨两临近重点区段!$A:$A=D596),0))="已取消","已取消",INDEX(三跨两临近重点区段!$I:$I,MATCH(1,(MONTH(三跨两临近重点区段!$H:$H)=8)*(三跨两临近重点区段!$A:$A=D596)*(三跨两临近重点区段!$F:$F="现存区段"),0))),"")</f>
        <v/>
      </c>
      <c r="Y596" s="268" t="str">
        <f t="array" ref="Y596">IFERROR(IF(INDEX(三跨两临近重点区段!$F:$F,MATCH(1,(MONTH(三跨两临近重点区段!$H:$H)=9)*(三跨两临近重点区段!$A:$A=D596),0))="已取消","已取消",INDEX(三跨两临近重点区段!$H:$H,MATCH(1,(MONTH(三跨两临近重点区段!$H:$H)=9)*(三跨两临近重点区段!$A:$A=D596)*(三跨两临近重点区段!$F:$F="现存区段"),0))),"")</f>
        <v/>
      </c>
      <c r="Z596" s="232" t="str">
        <f t="array" ref="Z596">IFERROR(IF(INDEX(三跨两临近重点区段!$F:$F,MATCH(1,(MONTH(三跨两临近重点区段!$H:$H)=9)*(三跨两临近重点区段!$A:$A=D596),0))="已取消","已取消",INDEX(三跨两临近重点区段!$I:$I,MATCH(1,(MONTH(三跨两临近重点区段!$H:$H)=9)*(三跨两临近重点区段!$A:$A=D596)*(三跨两临近重点区段!$F:$F="现存区段"),0))),"")</f>
        <v/>
      </c>
      <c r="AA596" s="268" t="str">
        <f t="array" ref="AA596">IFERROR(IF(INDEX(三跨两临近重点区段!$F:$F,MATCH(1,(MONTH(三跨两临近重点区段!$H:$H)=10)*(三跨两临近重点区段!$A:$A=D596),0))="已取消","已取消",INDEX(三跨两临近重点区段!$H:$H,MATCH(1,(MONTH(三跨两临近重点区段!$H:$H)=10)*(三跨两临近重点区段!$A:$A=D596)*(三跨两临近重点区段!$F:$F="现存区段"),0))),"")</f>
        <v/>
      </c>
      <c r="AB596" s="72" t="str">
        <f t="array" ref="AB596">IFERROR(IF(INDEX(三跨两临近重点区段!$F:$F,MATCH(1,(MONTH(三跨两临近重点区段!$H:$H)=10)*(三跨两临近重点区段!$A:$A=D596),0))="已取消","已取消",INDEX(三跨两临近重点区段!$I:$I,MATCH(1,(MONTH(三跨两临近重点区段!$H:$H)=10)*(三跨两临近重点区段!$A:$A=D596)*(三跨两临近重点区段!$F:$F="现存区段"),0))),"")</f>
        <v/>
      </c>
      <c r="AC596" s="284" t="str">
        <f t="array" ref="AC596">IFERROR(IF(INDEX(三跨两临近重点区段!$F:$F,MATCH(1,(MONTH(三跨两临近重点区段!$H:$H)=11)*(三跨两临近重点区段!$A:$A=D596),0))="已取消","已取消",INDEX(三跨两临近重点区段!$H:$H,MATCH(1,(MONTH(三跨两临近重点区段!$H:$H)=11)*(三跨两临近重点区段!$A:$A=D596)*(三跨两临近重点区段!$F:$F="现存区段"),0))),"")</f>
        <v/>
      </c>
      <c r="AD596" s="72" t="str">
        <f t="array" ref="AD596">IFERROR(IF(INDEX(三跨两临近重点区段!$F:$F,MATCH(1,(MONTH(三跨两临近重点区段!$H:$H)=11)*(三跨两临近重点区段!$A:$A=D596),0))="已取消","已取消",INDEX(三跨两临近重点区段!$I:$I,MATCH(1,(MONTH(三跨两临近重点区段!$H:$H)=11)*(三跨两临近重点区段!$A:$A=D596)*(三跨两临近重点区段!$F:$F="现存区段"),0))),"")</f>
        <v/>
      </c>
      <c r="AE596" s="284" t="str">
        <f t="array" ref="AE596">IFERROR(IF(INDEX(三跨两临近重点区段!$F:$F,MATCH(1,(MONTH(三跨两临近重点区段!$H:$H)=12)*(三跨两临近重点区段!$A:$A=D596),0))="已取消","已取消",INDEX(三跨两临近重点区段!$H:$H,MATCH(1,(MONTH(三跨两临近重点区段!$H:$H)=12)*(三跨两临近重点区段!$A:$A=D596)*(三跨两临近重点区段!$F:$F="现存区段"),0))),"")</f>
        <v/>
      </c>
      <c r="AF596" s="72" t="str">
        <f t="array" ref="AF596">IFERROR(IF(INDEX(三跨两临近重点区段!$F:$F,MATCH(1,(MONTH(三跨两临近重点区段!$H:$H)=12)*(三跨两临近重点区段!$A:$A=D596),0))="已取消","已取消",INDEX(三跨两临近重点区段!$I:$I,MATCH(1,(MONTH(三跨两临近重点区段!$H:$H)=12)*(三跨两临近重点区段!$A:$A=D596)*(三跨两临近重点区段!$F:$F="现存区段"),0))),"")</f>
        <v/>
      </c>
      <c r="AH596" t="e">
        <f t="array" ref="AH596">INDEX(三跨两临近重点区段!$G:$G,MATCH(D596,三跨两临近重点区段!$A:$A,0))</f>
        <v>#N/A</v>
      </c>
    </row>
    <row r="597" ht="14.25" spans="1:34">
      <c r="A597" s="263" t="s">
        <v>363</v>
      </c>
      <c r="B597" s="264" t="s">
        <v>3024</v>
      </c>
      <c r="C597" s="263" t="s">
        <v>2113</v>
      </c>
      <c r="D597" s="263" t="s">
        <v>3028</v>
      </c>
      <c r="E597" s="265" t="s">
        <v>3016</v>
      </c>
      <c r="F597" s="264" t="s">
        <v>125</v>
      </c>
      <c r="G597" s="263" t="s">
        <v>266</v>
      </c>
      <c r="H597" s="263" t="s">
        <v>266</v>
      </c>
      <c r="I597" s="33"/>
      <c r="J597" s="196"/>
      <c r="K597" s="196"/>
      <c r="L597" s="196"/>
      <c r="M597" s="235"/>
      <c r="N597" s="235"/>
      <c r="O597" s="33"/>
      <c r="P597" s="48"/>
      <c r="Q597" s="279"/>
      <c r="R597" s="279"/>
      <c r="S597" s="278">
        <v>45457</v>
      </c>
      <c r="T597" s="279" t="s">
        <v>2117</v>
      </c>
      <c r="U597" s="268" t="str">
        <f t="array" ref="U597">IFERROR(IF(INDEX(三跨两临近重点区段!$F:$F,MATCH(1,(MONTH(三跨两临近重点区段!$H:$H)=7)*(三跨两临近重点区段!$A:$A=D597),0))="已取消","已取消",INDEX(三跨两临近重点区段!$H:$H,MATCH(1,(MONTH(三跨两临近重点区段!$H:$H)=7)*(三跨两临近重点区段!$A:$A=D597)*(三跨两临近重点区段!$F:$F="现存区段"),0))),"")</f>
        <v/>
      </c>
      <c r="V597" s="232" t="str">
        <f t="array" ref="V597">IFERROR(IF(INDEX(三跨两临近重点区段!$F:$F,MATCH(1,(MONTH(三跨两临近重点区段!$H:$H)=7)*(三跨两临近重点区段!$A:$A=D597),0))="已取消","已取消",INDEX(三跨两临近重点区段!$I:$I,MATCH(1,(MONTH(三跨两临近重点区段!$H:$H)=7)*(三跨两临近重点区段!$A:$A=D597)*(三跨两临近重点区段!$F:$F="现存区段"),0))),"")</f>
        <v/>
      </c>
      <c r="W597" s="268" t="str">
        <f t="array" ref="W597">IFERROR(IF(INDEX(三跨两临近重点区段!$F:$F,MATCH(1,(MONTH(三跨两临近重点区段!$H:$H)=8)*(三跨两临近重点区段!$A:$A=D597),0))="已取消","已取消",INDEX(三跨两临近重点区段!$H:$H,MATCH(1,(MONTH(三跨两临近重点区段!$H:$H)=8)*(三跨两临近重点区段!$A:$A=D597)*(三跨两临近重点区段!$F:$F="现存区段"),0))),"")</f>
        <v/>
      </c>
      <c r="X597" s="232" t="str">
        <f t="array" ref="X597">IFERROR(IF(INDEX(三跨两临近重点区段!$F:$F,MATCH(1,(MONTH(三跨两临近重点区段!$H:$H)=8)*(三跨两临近重点区段!$A:$A=D597),0))="已取消","已取消",INDEX(三跨两临近重点区段!$I:$I,MATCH(1,(MONTH(三跨两临近重点区段!$H:$H)=8)*(三跨两临近重点区段!$A:$A=D597)*(三跨两临近重点区段!$F:$F="现存区段"),0))),"")</f>
        <v/>
      </c>
      <c r="Y597" s="268" t="str">
        <f t="array" ref="Y597">IFERROR(IF(INDEX(三跨两临近重点区段!$F:$F,MATCH(1,(MONTH(三跨两临近重点区段!$H:$H)=9)*(三跨两临近重点区段!$A:$A=D597),0))="已取消","已取消",INDEX(三跨两临近重点区段!$H:$H,MATCH(1,(MONTH(三跨两临近重点区段!$H:$H)=9)*(三跨两临近重点区段!$A:$A=D597)*(三跨两临近重点区段!$F:$F="现存区段"),0))),"")</f>
        <v/>
      </c>
      <c r="Z597" s="232" t="str">
        <f t="array" ref="Z597">IFERROR(IF(INDEX(三跨两临近重点区段!$F:$F,MATCH(1,(MONTH(三跨两临近重点区段!$H:$H)=9)*(三跨两临近重点区段!$A:$A=D597),0))="已取消","已取消",INDEX(三跨两临近重点区段!$I:$I,MATCH(1,(MONTH(三跨两临近重点区段!$H:$H)=9)*(三跨两临近重点区段!$A:$A=D597)*(三跨两临近重点区段!$F:$F="现存区段"),0))),"")</f>
        <v/>
      </c>
      <c r="AA597" s="268" t="str">
        <f t="array" ref="AA597">IFERROR(IF(INDEX(三跨两临近重点区段!$F:$F,MATCH(1,(MONTH(三跨两临近重点区段!$H:$H)=10)*(三跨两临近重点区段!$A:$A=D597),0))="已取消","已取消",INDEX(三跨两临近重点区段!$H:$H,MATCH(1,(MONTH(三跨两临近重点区段!$H:$H)=10)*(三跨两临近重点区段!$A:$A=D597)*(三跨两临近重点区段!$F:$F="现存区段"),0))),"")</f>
        <v/>
      </c>
      <c r="AB597" s="72" t="str">
        <f t="array" ref="AB597">IFERROR(IF(INDEX(三跨两临近重点区段!$F:$F,MATCH(1,(MONTH(三跨两临近重点区段!$H:$H)=10)*(三跨两临近重点区段!$A:$A=D597),0))="已取消","已取消",INDEX(三跨两临近重点区段!$I:$I,MATCH(1,(MONTH(三跨两临近重点区段!$H:$H)=10)*(三跨两临近重点区段!$A:$A=D597)*(三跨两临近重点区段!$F:$F="现存区段"),0))),"")</f>
        <v/>
      </c>
      <c r="AC597" s="284" t="str">
        <f t="array" ref="AC597">IFERROR(IF(INDEX(三跨两临近重点区段!$F:$F,MATCH(1,(MONTH(三跨两临近重点区段!$H:$H)=11)*(三跨两临近重点区段!$A:$A=D597),0))="已取消","已取消",INDEX(三跨两临近重点区段!$H:$H,MATCH(1,(MONTH(三跨两临近重点区段!$H:$H)=11)*(三跨两临近重点区段!$A:$A=D597)*(三跨两临近重点区段!$F:$F="现存区段"),0))),"")</f>
        <v/>
      </c>
      <c r="AD597" s="72" t="str">
        <f t="array" ref="AD597">IFERROR(IF(INDEX(三跨两临近重点区段!$F:$F,MATCH(1,(MONTH(三跨两临近重点区段!$H:$H)=11)*(三跨两临近重点区段!$A:$A=D597),0))="已取消","已取消",INDEX(三跨两临近重点区段!$I:$I,MATCH(1,(MONTH(三跨两临近重点区段!$H:$H)=11)*(三跨两临近重点区段!$A:$A=D597)*(三跨两临近重点区段!$F:$F="现存区段"),0))),"")</f>
        <v/>
      </c>
      <c r="AE597" s="284" t="str">
        <f t="array" ref="AE597">IFERROR(IF(INDEX(三跨两临近重点区段!$F:$F,MATCH(1,(MONTH(三跨两临近重点区段!$H:$H)=12)*(三跨两临近重点区段!$A:$A=D597),0))="已取消","已取消",INDEX(三跨两临近重点区段!$H:$H,MATCH(1,(MONTH(三跨两临近重点区段!$H:$H)=12)*(三跨两临近重点区段!$A:$A=D597)*(三跨两临近重点区段!$F:$F="现存区段"),0))),"")</f>
        <v/>
      </c>
      <c r="AF597" s="72" t="str">
        <f t="array" ref="AF597">IFERROR(IF(INDEX(三跨两临近重点区段!$F:$F,MATCH(1,(MONTH(三跨两临近重点区段!$H:$H)=12)*(三跨两临近重点区段!$A:$A=D597),0))="已取消","已取消",INDEX(三跨两临近重点区段!$I:$I,MATCH(1,(MONTH(三跨两临近重点区段!$H:$H)=12)*(三跨两临近重点区段!$A:$A=D597)*(三跨两临近重点区段!$F:$F="现存区段"),0))),"")</f>
        <v/>
      </c>
      <c r="AH597" t="e">
        <f t="array" ref="AH597">INDEX(三跨两临近重点区段!$G:$G,MATCH(D597,三跨两临近重点区段!$A:$A,0))</f>
        <v>#N/A</v>
      </c>
    </row>
    <row r="598" ht="14.25" spans="1:34">
      <c r="A598" s="263" t="s">
        <v>363</v>
      </c>
      <c r="B598" s="264" t="s">
        <v>3019</v>
      </c>
      <c r="C598" s="263" t="s">
        <v>2120</v>
      </c>
      <c r="D598" s="263" t="s">
        <v>3029</v>
      </c>
      <c r="E598" s="265" t="s">
        <v>3016</v>
      </c>
      <c r="F598" s="264" t="s">
        <v>125</v>
      </c>
      <c r="G598" s="263" t="s">
        <v>266</v>
      </c>
      <c r="H598" s="263" t="s">
        <v>266</v>
      </c>
      <c r="I598" s="33"/>
      <c r="J598" s="196"/>
      <c r="K598" s="196"/>
      <c r="L598" s="196"/>
      <c r="M598" s="235"/>
      <c r="N598" s="235"/>
      <c r="O598" s="33"/>
      <c r="P598" s="48"/>
      <c r="Q598" s="279"/>
      <c r="R598" s="279"/>
      <c r="S598" s="278">
        <v>45455</v>
      </c>
      <c r="T598" s="279" t="s">
        <v>2117</v>
      </c>
      <c r="U598" s="268" t="str">
        <f t="array" ref="U598">IFERROR(IF(INDEX(三跨两临近重点区段!$F:$F,MATCH(1,(MONTH(三跨两临近重点区段!$H:$H)=7)*(三跨两临近重点区段!$A:$A=D598),0))="已取消","已取消",INDEX(三跨两临近重点区段!$H:$H,MATCH(1,(MONTH(三跨两临近重点区段!$H:$H)=7)*(三跨两临近重点区段!$A:$A=D598)*(三跨两临近重点区段!$F:$F="现存区段"),0))),"")</f>
        <v/>
      </c>
      <c r="V598" s="232" t="str">
        <f t="array" ref="V598">IFERROR(IF(INDEX(三跨两临近重点区段!$F:$F,MATCH(1,(MONTH(三跨两临近重点区段!$H:$H)=7)*(三跨两临近重点区段!$A:$A=D598),0))="已取消","已取消",INDEX(三跨两临近重点区段!$I:$I,MATCH(1,(MONTH(三跨两临近重点区段!$H:$H)=7)*(三跨两临近重点区段!$A:$A=D598)*(三跨两临近重点区段!$F:$F="现存区段"),0))),"")</f>
        <v/>
      </c>
      <c r="W598" s="268" t="str">
        <f t="array" ref="W598">IFERROR(IF(INDEX(三跨两临近重点区段!$F:$F,MATCH(1,(MONTH(三跨两临近重点区段!$H:$H)=8)*(三跨两临近重点区段!$A:$A=D598),0))="已取消","已取消",INDEX(三跨两临近重点区段!$H:$H,MATCH(1,(MONTH(三跨两临近重点区段!$H:$H)=8)*(三跨两临近重点区段!$A:$A=D598)*(三跨两临近重点区段!$F:$F="现存区段"),0))),"")</f>
        <v/>
      </c>
      <c r="X598" s="232" t="str">
        <f t="array" ref="X598">IFERROR(IF(INDEX(三跨两临近重点区段!$F:$F,MATCH(1,(MONTH(三跨两临近重点区段!$H:$H)=8)*(三跨两临近重点区段!$A:$A=D598),0))="已取消","已取消",INDEX(三跨两临近重点区段!$I:$I,MATCH(1,(MONTH(三跨两临近重点区段!$H:$H)=8)*(三跨两临近重点区段!$A:$A=D598)*(三跨两临近重点区段!$F:$F="现存区段"),0))),"")</f>
        <v/>
      </c>
      <c r="Y598" s="268" t="str">
        <f t="array" ref="Y598">IFERROR(IF(INDEX(三跨两临近重点区段!$F:$F,MATCH(1,(MONTH(三跨两临近重点区段!$H:$H)=9)*(三跨两临近重点区段!$A:$A=D598),0))="已取消","已取消",INDEX(三跨两临近重点区段!$H:$H,MATCH(1,(MONTH(三跨两临近重点区段!$H:$H)=9)*(三跨两临近重点区段!$A:$A=D598)*(三跨两临近重点区段!$F:$F="现存区段"),0))),"")</f>
        <v/>
      </c>
      <c r="Z598" s="232" t="str">
        <f t="array" ref="Z598">IFERROR(IF(INDEX(三跨两临近重点区段!$F:$F,MATCH(1,(MONTH(三跨两临近重点区段!$H:$H)=9)*(三跨两临近重点区段!$A:$A=D598),0))="已取消","已取消",INDEX(三跨两临近重点区段!$I:$I,MATCH(1,(MONTH(三跨两临近重点区段!$H:$H)=9)*(三跨两临近重点区段!$A:$A=D598)*(三跨两临近重点区段!$F:$F="现存区段"),0))),"")</f>
        <v/>
      </c>
      <c r="AA598" s="268" t="str">
        <f t="array" ref="AA598">IFERROR(IF(INDEX(三跨两临近重点区段!$F:$F,MATCH(1,(MONTH(三跨两临近重点区段!$H:$H)=10)*(三跨两临近重点区段!$A:$A=D598),0))="已取消","已取消",INDEX(三跨两临近重点区段!$H:$H,MATCH(1,(MONTH(三跨两临近重点区段!$H:$H)=10)*(三跨两临近重点区段!$A:$A=D598)*(三跨两临近重点区段!$F:$F="现存区段"),0))),"")</f>
        <v/>
      </c>
      <c r="AB598" s="72" t="str">
        <f t="array" ref="AB598">IFERROR(IF(INDEX(三跨两临近重点区段!$F:$F,MATCH(1,(MONTH(三跨两临近重点区段!$H:$H)=10)*(三跨两临近重点区段!$A:$A=D598),0))="已取消","已取消",INDEX(三跨两临近重点区段!$I:$I,MATCH(1,(MONTH(三跨两临近重点区段!$H:$H)=10)*(三跨两临近重点区段!$A:$A=D598)*(三跨两临近重点区段!$F:$F="现存区段"),0))),"")</f>
        <v/>
      </c>
      <c r="AC598" s="284" t="str">
        <f t="array" ref="AC598">IFERROR(IF(INDEX(三跨两临近重点区段!$F:$F,MATCH(1,(MONTH(三跨两临近重点区段!$H:$H)=11)*(三跨两临近重点区段!$A:$A=D598),0))="已取消","已取消",INDEX(三跨两临近重点区段!$H:$H,MATCH(1,(MONTH(三跨两临近重点区段!$H:$H)=11)*(三跨两临近重点区段!$A:$A=D598)*(三跨两临近重点区段!$F:$F="现存区段"),0))),"")</f>
        <v/>
      </c>
      <c r="AD598" s="72" t="str">
        <f t="array" ref="AD598">IFERROR(IF(INDEX(三跨两临近重点区段!$F:$F,MATCH(1,(MONTH(三跨两临近重点区段!$H:$H)=11)*(三跨两临近重点区段!$A:$A=D598),0))="已取消","已取消",INDEX(三跨两临近重点区段!$I:$I,MATCH(1,(MONTH(三跨两临近重点区段!$H:$H)=11)*(三跨两临近重点区段!$A:$A=D598)*(三跨两临近重点区段!$F:$F="现存区段"),0))),"")</f>
        <v/>
      </c>
      <c r="AE598" s="284" t="str">
        <f t="array" ref="AE598">IFERROR(IF(INDEX(三跨两临近重点区段!$F:$F,MATCH(1,(MONTH(三跨两临近重点区段!$H:$H)=12)*(三跨两临近重点区段!$A:$A=D598),0))="已取消","已取消",INDEX(三跨两临近重点区段!$H:$H,MATCH(1,(MONTH(三跨两临近重点区段!$H:$H)=12)*(三跨两临近重点区段!$A:$A=D598)*(三跨两临近重点区段!$F:$F="现存区段"),0))),"")</f>
        <v/>
      </c>
      <c r="AF598" s="72" t="str">
        <f t="array" ref="AF598">IFERROR(IF(INDEX(三跨两临近重点区段!$F:$F,MATCH(1,(MONTH(三跨两临近重点区段!$H:$H)=12)*(三跨两临近重点区段!$A:$A=D598),0))="已取消","已取消",INDEX(三跨两临近重点区段!$I:$I,MATCH(1,(MONTH(三跨两临近重点区段!$H:$H)=12)*(三跨两临近重点区段!$A:$A=D598)*(三跨两临近重点区段!$F:$F="现存区段"),0))),"")</f>
        <v/>
      </c>
      <c r="AH598" t="e">
        <f t="array" ref="AH598">INDEX(三跨两临近重点区段!$G:$G,MATCH(D598,三跨两临近重点区段!$A:$A,0))</f>
        <v>#N/A</v>
      </c>
    </row>
    <row r="599" ht="14.25" spans="1:34">
      <c r="A599" s="263" t="s">
        <v>363</v>
      </c>
      <c r="B599" s="264" t="s">
        <v>3019</v>
      </c>
      <c r="C599" s="263" t="s">
        <v>2928</v>
      </c>
      <c r="D599" s="263" t="s">
        <v>3030</v>
      </c>
      <c r="E599" s="265" t="s">
        <v>3016</v>
      </c>
      <c r="F599" s="264" t="s">
        <v>125</v>
      </c>
      <c r="G599" s="263" t="s">
        <v>266</v>
      </c>
      <c r="H599" s="263" t="s">
        <v>266</v>
      </c>
      <c r="I599" s="33"/>
      <c r="J599" s="196"/>
      <c r="K599" s="196"/>
      <c r="L599" s="196"/>
      <c r="M599" s="235"/>
      <c r="N599" s="235"/>
      <c r="O599" s="33"/>
      <c r="P599" s="48"/>
      <c r="Q599" s="279"/>
      <c r="R599" s="279"/>
      <c r="S599" s="282">
        <v>45455.4854166667</v>
      </c>
      <c r="T599" s="279" t="s">
        <v>2117</v>
      </c>
      <c r="U599" s="268" t="str">
        <f t="array" ref="U599">IFERROR(IF(INDEX(三跨两临近重点区段!$F:$F,MATCH(1,(MONTH(三跨两临近重点区段!$H:$H)=7)*(三跨两临近重点区段!$A:$A=D599),0))="已取消","已取消",INDEX(三跨两临近重点区段!$H:$H,MATCH(1,(MONTH(三跨两临近重点区段!$H:$H)=7)*(三跨两临近重点区段!$A:$A=D599)*(三跨两临近重点区段!$F:$F="现存区段"),0))),"")</f>
        <v/>
      </c>
      <c r="V599" s="232" t="str">
        <f t="array" ref="V599">IFERROR(IF(INDEX(三跨两临近重点区段!$F:$F,MATCH(1,(MONTH(三跨两临近重点区段!$H:$H)=7)*(三跨两临近重点区段!$A:$A=D599),0))="已取消","已取消",INDEX(三跨两临近重点区段!$I:$I,MATCH(1,(MONTH(三跨两临近重点区段!$H:$H)=7)*(三跨两临近重点区段!$A:$A=D599)*(三跨两临近重点区段!$F:$F="现存区段"),0))),"")</f>
        <v/>
      </c>
      <c r="W599" s="268" t="str">
        <f t="array" ref="W599">IFERROR(IF(INDEX(三跨两临近重点区段!$F:$F,MATCH(1,(MONTH(三跨两临近重点区段!$H:$H)=8)*(三跨两临近重点区段!$A:$A=D599),0))="已取消","已取消",INDEX(三跨两临近重点区段!$H:$H,MATCH(1,(MONTH(三跨两临近重点区段!$H:$H)=8)*(三跨两临近重点区段!$A:$A=D599)*(三跨两临近重点区段!$F:$F="现存区段"),0))),"")</f>
        <v/>
      </c>
      <c r="X599" s="232" t="str">
        <f t="array" ref="X599">IFERROR(IF(INDEX(三跨两临近重点区段!$F:$F,MATCH(1,(MONTH(三跨两临近重点区段!$H:$H)=8)*(三跨两临近重点区段!$A:$A=D599),0))="已取消","已取消",INDEX(三跨两临近重点区段!$I:$I,MATCH(1,(MONTH(三跨两临近重点区段!$H:$H)=8)*(三跨两临近重点区段!$A:$A=D599)*(三跨两临近重点区段!$F:$F="现存区段"),0))),"")</f>
        <v/>
      </c>
      <c r="Y599" s="268" t="str">
        <f t="array" ref="Y599">IFERROR(IF(INDEX(三跨两临近重点区段!$F:$F,MATCH(1,(MONTH(三跨两临近重点区段!$H:$H)=9)*(三跨两临近重点区段!$A:$A=D599),0))="已取消","已取消",INDEX(三跨两临近重点区段!$H:$H,MATCH(1,(MONTH(三跨两临近重点区段!$H:$H)=9)*(三跨两临近重点区段!$A:$A=D599)*(三跨两临近重点区段!$F:$F="现存区段"),0))),"")</f>
        <v/>
      </c>
      <c r="Z599" s="232" t="str">
        <f t="array" ref="Z599">IFERROR(IF(INDEX(三跨两临近重点区段!$F:$F,MATCH(1,(MONTH(三跨两临近重点区段!$H:$H)=9)*(三跨两临近重点区段!$A:$A=D599),0))="已取消","已取消",INDEX(三跨两临近重点区段!$I:$I,MATCH(1,(MONTH(三跨两临近重点区段!$H:$H)=9)*(三跨两临近重点区段!$A:$A=D599)*(三跨两临近重点区段!$F:$F="现存区段"),0))),"")</f>
        <v/>
      </c>
      <c r="AA599" s="268" t="str">
        <f t="array" ref="AA599">IFERROR(IF(INDEX(三跨两临近重点区段!$F:$F,MATCH(1,(MONTH(三跨两临近重点区段!$H:$H)=10)*(三跨两临近重点区段!$A:$A=D599),0))="已取消","已取消",INDEX(三跨两临近重点区段!$H:$H,MATCH(1,(MONTH(三跨两临近重点区段!$H:$H)=10)*(三跨两临近重点区段!$A:$A=D599)*(三跨两临近重点区段!$F:$F="现存区段"),0))),"")</f>
        <v/>
      </c>
      <c r="AB599" s="72" t="str">
        <f t="array" ref="AB599">IFERROR(IF(INDEX(三跨两临近重点区段!$F:$F,MATCH(1,(MONTH(三跨两临近重点区段!$H:$H)=10)*(三跨两临近重点区段!$A:$A=D599),0))="已取消","已取消",INDEX(三跨两临近重点区段!$I:$I,MATCH(1,(MONTH(三跨两临近重点区段!$H:$H)=10)*(三跨两临近重点区段!$A:$A=D599)*(三跨两临近重点区段!$F:$F="现存区段"),0))),"")</f>
        <v/>
      </c>
      <c r="AC599" s="284" t="str">
        <f t="array" ref="AC599">IFERROR(IF(INDEX(三跨两临近重点区段!$F:$F,MATCH(1,(MONTH(三跨两临近重点区段!$H:$H)=11)*(三跨两临近重点区段!$A:$A=D599),0))="已取消","已取消",INDEX(三跨两临近重点区段!$H:$H,MATCH(1,(MONTH(三跨两临近重点区段!$H:$H)=11)*(三跨两临近重点区段!$A:$A=D599)*(三跨两临近重点区段!$F:$F="现存区段"),0))),"")</f>
        <v/>
      </c>
      <c r="AD599" s="72" t="str">
        <f t="array" ref="AD599">IFERROR(IF(INDEX(三跨两临近重点区段!$F:$F,MATCH(1,(MONTH(三跨两临近重点区段!$H:$H)=11)*(三跨两临近重点区段!$A:$A=D599),0))="已取消","已取消",INDEX(三跨两临近重点区段!$I:$I,MATCH(1,(MONTH(三跨两临近重点区段!$H:$H)=11)*(三跨两临近重点区段!$A:$A=D599)*(三跨两临近重点区段!$F:$F="现存区段"),0))),"")</f>
        <v/>
      </c>
      <c r="AE599" s="284" t="str">
        <f t="array" ref="AE599">IFERROR(IF(INDEX(三跨两临近重点区段!$F:$F,MATCH(1,(MONTH(三跨两临近重点区段!$H:$H)=12)*(三跨两临近重点区段!$A:$A=D599),0))="已取消","已取消",INDEX(三跨两临近重点区段!$H:$H,MATCH(1,(MONTH(三跨两临近重点区段!$H:$H)=12)*(三跨两临近重点区段!$A:$A=D599)*(三跨两临近重点区段!$F:$F="现存区段"),0))),"")</f>
        <v/>
      </c>
      <c r="AF599" s="72" t="str">
        <f t="array" ref="AF599">IFERROR(IF(INDEX(三跨两临近重点区段!$F:$F,MATCH(1,(MONTH(三跨两临近重点区段!$H:$H)=12)*(三跨两临近重点区段!$A:$A=D599),0))="已取消","已取消",INDEX(三跨两临近重点区段!$I:$I,MATCH(1,(MONTH(三跨两临近重点区段!$H:$H)=12)*(三跨两临近重点区段!$A:$A=D599)*(三跨两临近重点区段!$F:$F="现存区段"),0))),"")</f>
        <v/>
      </c>
      <c r="AH599" t="e">
        <f t="array" ref="AH599">INDEX(三跨两临近重点区段!$G:$G,MATCH(D599,三跨两临近重点区段!$A:$A,0))</f>
        <v>#N/A</v>
      </c>
    </row>
    <row r="600" ht="14.25" spans="1:34">
      <c r="A600" s="263" t="s">
        <v>363</v>
      </c>
      <c r="B600" s="264" t="s">
        <v>3024</v>
      </c>
      <c r="C600" s="263" t="s">
        <v>2120</v>
      </c>
      <c r="D600" s="263" t="s">
        <v>3031</v>
      </c>
      <c r="E600" s="265" t="s">
        <v>3016</v>
      </c>
      <c r="F600" s="264" t="s">
        <v>125</v>
      </c>
      <c r="G600" s="263" t="s">
        <v>266</v>
      </c>
      <c r="H600" s="263" t="s">
        <v>266</v>
      </c>
      <c r="I600" s="33"/>
      <c r="J600" s="196"/>
      <c r="K600" s="196"/>
      <c r="L600" s="196"/>
      <c r="M600" s="235"/>
      <c r="N600" s="235"/>
      <c r="O600" s="33"/>
      <c r="P600" s="48"/>
      <c r="Q600" s="279"/>
      <c r="R600" s="279"/>
      <c r="S600" s="278">
        <v>45455</v>
      </c>
      <c r="T600" s="279" t="s">
        <v>2117</v>
      </c>
      <c r="U600" s="268" t="str">
        <f t="array" ref="U600">IFERROR(IF(INDEX(三跨两临近重点区段!$F:$F,MATCH(1,(MONTH(三跨两临近重点区段!$H:$H)=7)*(三跨两临近重点区段!$A:$A=D600),0))="已取消","已取消",INDEX(三跨两临近重点区段!$H:$H,MATCH(1,(MONTH(三跨两临近重点区段!$H:$H)=7)*(三跨两临近重点区段!$A:$A=D600)*(三跨两临近重点区段!$F:$F="现存区段"),0))),"")</f>
        <v/>
      </c>
      <c r="V600" s="232" t="str">
        <f t="array" ref="V600">IFERROR(IF(INDEX(三跨两临近重点区段!$F:$F,MATCH(1,(MONTH(三跨两临近重点区段!$H:$H)=7)*(三跨两临近重点区段!$A:$A=D600),0))="已取消","已取消",INDEX(三跨两临近重点区段!$I:$I,MATCH(1,(MONTH(三跨两临近重点区段!$H:$H)=7)*(三跨两临近重点区段!$A:$A=D600)*(三跨两临近重点区段!$F:$F="现存区段"),0))),"")</f>
        <v/>
      </c>
      <c r="W600" s="268" t="str">
        <f t="array" ref="W600">IFERROR(IF(INDEX(三跨两临近重点区段!$F:$F,MATCH(1,(MONTH(三跨两临近重点区段!$H:$H)=8)*(三跨两临近重点区段!$A:$A=D600),0))="已取消","已取消",INDEX(三跨两临近重点区段!$H:$H,MATCH(1,(MONTH(三跨两临近重点区段!$H:$H)=8)*(三跨两临近重点区段!$A:$A=D600)*(三跨两临近重点区段!$F:$F="现存区段"),0))),"")</f>
        <v/>
      </c>
      <c r="X600" s="232" t="str">
        <f t="array" ref="X600">IFERROR(IF(INDEX(三跨两临近重点区段!$F:$F,MATCH(1,(MONTH(三跨两临近重点区段!$H:$H)=8)*(三跨两临近重点区段!$A:$A=D600),0))="已取消","已取消",INDEX(三跨两临近重点区段!$I:$I,MATCH(1,(MONTH(三跨两临近重点区段!$H:$H)=8)*(三跨两临近重点区段!$A:$A=D600)*(三跨两临近重点区段!$F:$F="现存区段"),0))),"")</f>
        <v/>
      </c>
      <c r="Y600" s="268" t="str">
        <f t="array" ref="Y600">IFERROR(IF(INDEX(三跨两临近重点区段!$F:$F,MATCH(1,(MONTH(三跨两临近重点区段!$H:$H)=9)*(三跨两临近重点区段!$A:$A=D600),0))="已取消","已取消",INDEX(三跨两临近重点区段!$H:$H,MATCH(1,(MONTH(三跨两临近重点区段!$H:$H)=9)*(三跨两临近重点区段!$A:$A=D600)*(三跨两临近重点区段!$F:$F="现存区段"),0))),"")</f>
        <v/>
      </c>
      <c r="Z600" s="232" t="str">
        <f t="array" ref="Z600">IFERROR(IF(INDEX(三跨两临近重点区段!$F:$F,MATCH(1,(MONTH(三跨两临近重点区段!$H:$H)=9)*(三跨两临近重点区段!$A:$A=D600),0))="已取消","已取消",INDEX(三跨两临近重点区段!$I:$I,MATCH(1,(MONTH(三跨两临近重点区段!$H:$H)=9)*(三跨两临近重点区段!$A:$A=D600)*(三跨两临近重点区段!$F:$F="现存区段"),0))),"")</f>
        <v/>
      </c>
      <c r="AA600" s="268" t="str">
        <f t="array" ref="AA600">IFERROR(IF(INDEX(三跨两临近重点区段!$F:$F,MATCH(1,(MONTH(三跨两临近重点区段!$H:$H)=10)*(三跨两临近重点区段!$A:$A=D600),0))="已取消","已取消",INDEX(三跨两临近重点区段!$H:$H,MATCH(1,(MONTH(三跨两临近重点区段!$H:$H)=10)*(三跨两临近重点区段!$A:$A=D600)*(三跨两临近重点区段!$F:$F="现存区段"),0))),"")</f>
        <v/>
      </c>
      <c r="AB600" s="72" t="str">
        <f t="array" ref="AB600">IFERROR(IF(INDEX(三跨两临近重点区段!$F:$F,MATCH(1,(MONTH(三跨两临近重点区段!$H:$H)=10)*(三跨两临近重点区段!$A:$A=D600),0))="已取消","已取消",INDEX(三跨两临近重点区段!$I:$I,MATCH(1,(MONTH(三跨两临近重点区段!$H:$H)=10)*(三跨两临近重点区段!$A:$A=D600)*(三跨两临近重点区段!$F:$F="现存区段"),0))),"")</f>
        <v/>
      </c>
      <c r="AC600" s="284" t="str">
        <f t="array" ref="AC600">IFERROR(IF(INDEX(三跨两临近重点区段!$F:$F,MATCH(1,(MONTH(三跨两临近重点区段!$H:$H)=11)*(三跨两临近重点区段!$A:$A=D600),0))="已取消","已取消",INDEX(三跨两临近重点区段!$H:$H,MATCH(1,(MONTH(三跨两临近重点区段!$H:$H)=11)*(三跨两临近重点区段!$A:$A=D600)*(三跨两临近重点区段!$F:$F="现存区段"),0))),"")</f>
        <v/>
      </c>
      <c r="AD600" s="72" t="str">
        <f t="array" ref="AD600">IFERROR(IF(INDEX(三跨两临近重点区段!$F:$F,MATCH(1,(MONTH(三跨两临近重点区段!$H:$H)=11)*(三跨两临近重点区段!$A:$A=D600),0))="已取消","已取消",INDEX(三跨两临近重点区段!$I:$I,MATCH(1,(MONTH(三跨两临近重点区段!$H:$H)=11)*(三跨两临近重点区段!$A:$A=D600)*(三跨两临近重点区段!$F:$F="现存区段"),0))),"")</f>
        <v/>
      </c>
      <c r="AE600" s="284" t="str">
        <f t="array" ref="AE600">IFERROR(IF(INDEX(三跨两临近重点区段!$F:$F,MATCH(1,(MONTH(三跨两临近重点区段!$H:$H)=12)*(三跨两临近重点区段!$A:$A=D600),0))="已取消","已取消",INDEX(三跨两临近重点区段!$H:$H,MATCH(1,(MONTH(三跨两临近重点区段!$H:$H)=12)*(三跨两临近重点区段!$A:$A=D600)*(三跨两临近重点区段!$F:$F="现存区段"),0))),"")</f>
        <v/>
      </c>
      <c r="AF600" s="72" t="str">
        <f t="array" ref="AF600">IFERROR(IF(INDEX(三跨两临近重点区段!$F:$F,MATCH(1,(MONTH(三跨两临近重点区段!$H:$H)=12)*(三跨两临近重点区段!$A:$A=D600),0))="已取消","已取消",INDEX(三跨两临近重点区段!$I:$I,MATCH(1,(MONTH(三跨两临近重点区段!$H:$H)=12)*(三跨两临近重点区段!$A:$A=D600)*(三跨两临近重点区段!$F:$F="现存区段"),0))),"")</f>
        <v/>
      </c>
      <c r="AH600" t="e">
        <f t="array" ref="AH600">INDEX(三跨两临近重点区段!$G:$G,MATCH(D600,三跨两临近重点区段!$A:$A,0))</f>
        <v>#N/A</v>
      </c>
    </row>
    <row r="601" ht="14.25" spans="1:34">
      <c r="A601" s="263" t="s">
        <v>363</v>
      </c>
      <c r="B601" s="264" t="s">
        <v>3024</v>
      </c>
      <c r="C601" s="263" t="s">
        <v>2928</v>
      </c>
      <c r="D601" s="263" t="s">
        <v>3032</v>
      </c>
      <c r="E601" s="265" t="s">
        <v>3016</v>
      </c>
      <c r="F601" s="264" t="s">
        <v>125</v>
      </c>
      <c r="G601" s="263" t="s">
        <v>266</v>
      </c>
      <c r="H601" s="263" t="s">
        <v>266</v>
      </c>
      <c r="I601" s="33"/>
      <c r="J601" s="196"/>
      <c r="K601" s="196"/>
      <c r="L601" s="196"/>
      <c r="M601" s="235"/>
      <c r="N601" s="235"/>
      <c r="O601" s="33"/>
      <c r="P601" s="48"/>
      <c r="Q601" s="279"/>
      <c r="R601" s="279"/>
      <c r="S601" s="282">
        <v>45455.4854166667</v>
      </c>
      <c r="T601" s="279" t="s">
        <v>2117</v>
      </c>
      <c r="U601" s="268" t="str">
        <f t="array" ref="U601">IFERROR(IF(INDEX(三跨两临近重点区段!$F:$F,MATCH(1,(MONTH(三跨两临近重点区段!$H:$H)=7)*(三跨两临近重点区段!$A:$A=D601),0))="已取消","已取消",INDEX(三跨两临近重点区段!$H:$H,MATCH(1,(MONTH(三跨两临近重点区段!$H:$H)=7)*(三跨两临近重点区段!$A:$A=D601)*(三跨两临近重点区段!$F:$F="现存区段"),0))),"")</f>
        <v/>
      </c>
      <c r="V601" s="232" t="str">
        <f t="array" ref="V601">IFERROR(IF(INDEX(三跨两临近重点区段!$F:$F,MATCH(1,(MONTH(三跨两临近重点区段!$H:$H)=7)*(三跨两临近重点区段!$A:$A=D601),0))="已取消","已取消",INDEX(三跨两临近重点区段!$I:$I,MATCH(1,(MONTH(三跨两临近重点区段!$H:$H)=7)*(三跨两临近重点区段!$A:$A=D601)*(三跨两临近重点区段!$F:$F="现存区段"),0))),"")</f>
        <v/>
      </c>
      <c r="W601" s="268" t="str">
        <f t="array" ref="W601">IFERROR(IF(INDEX(三跨两临近重点区段!$F:$F,MATCH(1,(MONTH(三跨两临近重点区段!$H:$H)=8)*(三跨两临近重点区段!$A:$A=D601),0))="已取消","已取消",INDEX(三跨两临近重点区段!$H:$H,MATCH(1,(MONTH(三跨两临近重点区段!$H:$H)=8)*(三跨两临近重点区段!$A:$A=D601)*(三跨两临近重点区段!$F:$F="现存区段"),0))),"")</f>
        <v/>
      </c>
      <c r="X601" s="232" t="str">
        <f t="array" ref="X601">IFERROR(IF(INDEX(三跨两临近重点区段!$F:$F,MATCH(1,(MONTH(三跨两临近重点区段!$H:$H)=8)*(三跨两临近重点区段!$A:$A=D601),0))="已取消","已取消",INDEX(三跨两临近重点区段!$I:$I,MATCH(1,(MONTH(三跨两临近重点区段!$H:$H)=8)*(三跨两临近重点区段!$A:$A=D601)*(三跨两临近重点区段!$F:$F="现存区段"),0))),"")</f>
        <v/>
      </c>
      <c r="Y601" s="268" t="str">
        <f t="array" ref="Y601">IFERROR(IF(INDEX(三跨两临近重点区段!$F:$F,MATCH(1,(MONTH(三跨两临近重点区段!$H:$H)=9)*(三跨两临近重点区段!$A:$A=D601),0))="已取消","已取消",INDEX(三跨两临近重点区段!$H:$H,MATCH(1,(MONTH(三跨两临近重点区段!$H:$H)=9)*(三跨两临近重点区段!$A:$A=D601)*(三跨两临近重点区段!$F:$F="现存区段"),0))),"")</f>
        <v/>
      </c>
      <c r="Z601" s="232" t="str">
        <f t="array" ref="Z601">IFERROR(IF(INDEX(三跨两临近重点区段!$F:$F,MATCH(1,(MONTH(三跨两临近重点区段!$H:$H)=9)*(三跨两临近重点区段!$A:$A=D601),0))="已取消","已取消",INDEX(三跨两临近重点区段!$I:$I,MATCH(1,(MONTH(三跨两临近重点区段!$H:$H)=9)*(三跨两临近重点区段!$A:$A=D601)*(三跨两临近重点区段!$F:$F="现存区段"),0))),"")</f>
        <v/>
      </c>
      <c r="AA601" s="268" t="str">
        <f t="array" ref="AA601">IFERROR(IF(INDEX(三跨两临近重点区段!$F:$F,MATCH(1,(MONTH(三跨两临近重点区段!$H:$H)=10)*(三跨两临近重点区段!$A:$A=D601),0))="已取消","已取消",INDEX(三跨两临近重点区段!$H:$H,MATCH(1,(MONTH(三跨两临近重点区段!$H:$H)=10)*(三跨两临近重点区段!$A:$A=D601)*(三跨两临近重点区段!$F:$F="现存区段"),0))),"")</f>
        <v/>
      </c>
      <c r="AB601" s="72" t="str">
        <f t="array" ref="AB601">IFERROR(IF(INDEX(三跨两临近重点区段!$F:$F,MATCH(1,(MONTH(三跨两临近重点区段!$H:$H)=10)*(三跨两临近重点区段!$A:$A=D601),0))="已取消","已取消",INDEX(三跨两临近重点区段!$I:$I,MATCH(1,(MONTH(三跨两临近重点区段!$H:$H)=10)*(三跨两临近重点区段!$A:$A=D601)*(三跨两临近重点区段!$F:$F="现存区段"),0))),"")</f>
        <v/>
      </c>
      <c r="AC601" s="284" t="str">
        <f t="array" ref="AC601">IFERROR(IF(INDEX(三跨两临近重点区段!$F:$F,MATCH(1,(MONTH(三跨两临近重点区段!$H:$H)=11)*(三跨两临近重点区段!$A:$A=D601),0))="已取消","已取消",INDEX(三跨两临近重点区段!$H:$H,MATCH(1,(MONTH(三跨两临近重点区段!$H:$H)=11)*(三跨两临近重点区段!$A:$A=D601)*(三跨两临近重点区段!$F:$F="现存区段"),0))),"")</f>
        <v/>
      </c>
      <c r="AD601" s="72" t="str">
        <f t="array" ref="AD601">IFERROR(IF(INDEX(三跨两临近重点区段!$F:$F,MATCH(1,(MONTH(三跨两临近重点区段!$H:$H)=11)*(三跨两临近重点区段!$A:$A=D601),0))="已取消","已取消",INDEX(三跨两临近重点区段!$I:$I,MATCH(1,(MONTH(三跨两临近重点区段!$H:$H)=11)*(三跨两临近重点区段!$A:$A=D601)*(三跨两临近重点区段!$F:$F="现存区段"),0))),"")</f>
        <v/>
      </c>
      <c r="AE601" s="284" t="str">
        <f t="array" ref="AE601">IFERROR(IF(INDEX(三跨两临近重点区段!$F:$F,MATCH(1,(MONTH(三跨两临近重点区段!$H:$H)=12)*(三跨两临近重点区段!$A:$A=D601),0))="已取消","已取消",INDEX(三跨两临近重点区段!$H:$H,MATCH(1,(MONTH(三跨两临近重点区段!$H:$H)=12)*(三跨两临近重点区段!$A:$A=D601)*(三跨两临近重点区段!$F:$F="现存区段"),0))),"")</f>
        <v/>
      </c>
      <c r="AF601" s="72" t="str">
        <f t="array" ref="AF601">IFERROR(IF(INDEX(三跨两临近重点区段!$F:$F,MATCH(1,(MONTH(三跨两临近重点区段!$H:$H)=12)*(三跨两临近重点区段!$A:$A=D601),0))="已取消","已取消",INDEX(三跨两临近重点区段!$I:$I,MATCH(1,(MONTH(三跨两临近重点区段!$H:$H)=12)*(三跨两临近重点区段!$A:$A=D601)*(三跨两临近重点区段!$F:$F="现存区段"),0))),"")</f>
        <v/>
      </c>
      <c r="AH601" t="e">
        <f t="array" ref="AH601">INDEX(三跨两临近重点区段!$G:$G,MATCH(D601,三跨两临近重点区段!$A:$A,0))</f>
        <v>#N/A</v>
      </c>
    </row>
    <row r="602" ht="14.25" spans="1:34">
      <c r="A602" s="263" t="s">
        <v>363</v>
      </c>
      <c r="B602" s="264" t="s">
        <v>3033</v>
      </c>
      <c r="C602" s="263" t="s">
        <v>2431</v>
      </c>
      <c r="D602" s="263" t="s">
        <v>3034</v>
      </c>
      <c r="E602" s="265" t="s">
        <v>3016</v>
      </c>
      <c r="F602" s="264" t="s">
        <v>125</v>
      </c>
      <c r="G602" s="263" t="s">
        <v>353</v>
      </c>
      <c r="H602" s="263" t="s">
        <v>353</v>
      </c>
      <c r="I602" s="33"/>
      <c r="J602" s="196"/>
      <c r="K602" s="196"/>
      <c r="L602" s="196"/>
      <c r="M602" s="235"/>
      <c r="N602" s="235"/>
      <c r="O602" s="33"/>
      <c r="P602" s="48"/>
      <c r="Q602" s="279"/>
      <c r="R602" s="279"/>
      <c r="S602" s="278">
        <v>45463</v>
      </c>
      <c r="T602" s="279" t="s">
        <v>2117</v>
      </c>
      <c r="U602" s="268" t="str">
        <f t="array" ref="U602">IFERROR(IF(INDEX(三跨两临近重点区段!$F:$F,MATCH(1,(MONTH(三跨两临近重点区段!$H:$H)=7)*(三跨两临近重点区段!$A:$A=D602),0))="已取消","已取消",INDEX(三跨两临近重点区段!$H:$H,MATCH(1,(MONTH(三跨两临近重点区段!$H:$H)=7)*(三跨两临近重点区段!$A:$A=D602)*(三跨两临近重点区段!$F:$F="现存区段"),0))),"")</f>
        <v/>
      </c>
      <c r="V602" s="232" t="str">
        <f t="array" ref="V602">IFERROR(IF(INDEX(三跨两临近重点区段!$F:$F,MATCH(1,(MONTH(三跨两临近重点区段!$H:$H)=7)*(三跨两临近重点区段!$A:$A=D602),0))="已取消","已取消",INDEX(三跨两临近重点区段!$I:$I,MATCH(1,(MONTH(三跨两临近重点区段!$H:$H)=7)*(三跨两临近重点区段!$A:$A=D602)*(三跨两临近重点区段!$F:$F="现存区段"),0))),"")</f>
        <v/>
      </c>
      <c r="W602" s="268" t="str">
        <f t="array" ref="W602">IFERROR(IF(INDEX(三跨两临近重点区段!$F:$F,MATCH(1,(MONTH(三跨两临近重点区段!$H:$H)=8)*(三跨两临近重点区段!$A:$A=D602),0))="已取消","已取消",INDEX(三跨两临近重点区段!$H:$H,MATCH(1,(MONTH(三跨两临近重点区段!$H:$H)=8)*(三跨两临近重点区段!$A:$A=D602)*(三跨两临近重点区段!$F:$F="现存区段"),0))),"")</f>
        <v/>
      </c>
      <c r="X602" s="232" t="str">
        <f t="array" ref="X602">IFERROR(IF(INDEX(三跨两临近重点区段!$F:$F,MATCH(1,(MONTH(三跨两临近重点区段!$H:$H)=8)*(三跨两临近重点区段!$A:$A=D602),0))="已取消","已取消",INDEX(三跨两临近重点区段!$I:$I,MATCH(1,(MONTH(三跨两临近重点区段!$H:$H)=8)*(三跨两临近重点区段!$A:$A=D602)*(三跨两临近重点区段!$F:$F="现存区段"),0))),"")</f>
        <v/>
      </c>
      <c r="Y602" s="268" t="str">
        <f t="array" ref="Y602">IFERROR(IF(INDEX(三跨两临近重点区段!$F:$F,MATCH(1,(MONTH(三跨两临近重点区段!$H:$H)=9)*(三跨两临近重点区段!$A:$A=D602),0))="已取消","已取消",INDEX(三跨两临近重点区段!$H:$H,MATCH(1,(MONTH(三跨两临近重点区段!$H:$H)=9)*(三跨两临近重点区段!$A:$A=D602)*(三跨两临近重点区段!$F:$F="现存区段"),0))),"")</f>
        <v/>
      </c>
      <c r="Z602" s="232" t="str">
        <f t="array" ref="Z602">IFERROR(IF(INDEX(三跨两临近重点区段!$F:$F,MATCH(1,(MONTH(三跨两临近重点区段!$H:$H)=9)*(三跨两临近重点区段!$A:$A=D602),0))="已取消","已取消",INDEX(三跨两临近重点区段!$I:$I,MATCH(1,(MONTH(三跨两临近重点区段!$H:$H)=9)*(三跨两临近重点区段!$A:$A=D602)*(三跨两临近重点区段!$F:$F="现存区段"),0))),"")</f>
        <v/>
      </c>
      <c r="AA602" s="268" t="str">
        <f t="array" ref="AA602">IFERROR(IF(INDEX(三跨两临近重点区段!$F:$F,MATCH(1,(MONTH(三跨两临近重点区段!$H:$H)=10)*(三跨两临近重点区段!$A:$A=D602),0))="已取消","已取消",INDEX(三跨两临近重点区段!$H:$H,MATCH(1,(MONTH(三跨两临近重点区段!$H:$H)=10)*(三跨两临近重点区段!$A:$A=D602)*(三跨两临近重点区段!$F:$F="现存区段"),0))),"")</f>
        <v/>
      </c>
      <c r="AB602" s="72" t="str">
        <f t="array" ref="AB602">IFERROR(IF(INDEX(三跨两临近重点区段!$F:$F,MATCH(1,(MONTH(三跨两临近重点区段!$H:$H)=10)*(三跨两临近重点区段!$A:$A=D602),0))="已取消","已取消",INDEX(三跨两临近重点区段!$I:$I,MATCH(1,(MONTH(三跨两临近重点区段!$H:$H)=10)*(三跨两临近重点区段!$A:$A=D602)*(三跨两临近重点区段!$F:$F="现存区段"),0))),"")</f>
        <v/>
      </c>
      <c r="AC602" s="284" t="str">
        <f t="array" ref="AC602">IFERROR(IF(INDEX(三跨两临近重点区段!$F:$F,MATCH(1,(MONTH(三跨两临近重点区段!$H:$H)=11)*(三跨两临近重点区段!$A:$A=D602),0))="已取消","已取消",INDEX(三跨两临近重点区段!$H:$H,MATCH(1,(MONTH(三跨两临近重点区段!$H:$H)=11)*(三跨两临近重点区段!$A:$A=D602)*(三跨两临近重点区段!$F:$F="现存区段"),0))),"")</f>
        <v/>
      </c>
      <c r="AD602" s="72" t="str">
        <f t="array" ref="AD602">IFERROR(IF(INDEX(三跨两临近重点区段!$F:$F,MATCH(1,(MONTH(三跨两临近重点区段!$H:$H)=11)*(三跨两临近重点区段!$A:$A=D602),0))="已取消","已取消",INDEX(三跨两临近重点区段!$I:$I,MATCH(1,(MONTH(三跨两临近重点区段!$H:$H)=11)*(三跨两临近重点区段!$A:$A=D602)*(三跨两临近重点区段!$F:$F="现存区段"),0))),"")</f>
        <v/>
      </c>
      <c r="AE602" s="284" t="str">
        <f t="array" ref="AE602">IFERROR(IF(INDEX(三跨两临近重点区段!$F:$F,MATCH(1,(MONTH(三跨两临近重点区段!$H:$H)=12)*(三跨两临近重点区段!$A:$A=D602),0))="已取消","已取消",INDEX(三跨两临近重点区段!$H:$H,MATCH(1,(MONTH(三跨两临近重点区段!$H:$H)=12)*(三跨两临近重点区段!$A:$A=D602)*(三跨两临近重点区段!$F:$F="现存区段"),0))),"")</f>
        <v/>
      </c>
      <c r="AF602" s="72" t="str">
        <f t="array" ref="AF602">IFERROR(IF(INDEX(三跨两临近重点区段!$F:$F,MATCH(1,(MONTH(三跨两临近重点区段!$H:$H)=12)*(三跨两临近重点区段!$A:$A=D602),0))="已取消","已取消",INDEX(三跨两临近重点区段!$I:$I,MATCH(1,(MONTH(三跨两临近重点区段!$H:$H)=12)*(三跨两临近重点区段!$A:$A=D602)*(三跨两临近重点区段!$F:$F="现存区段"),0))),"")</f>
        <v/>
      </c>
      <c r="AH602" t="e">
        <f t="array" ref="AH602">INDEX(三跨两临近重点区段!$G:$G,MATCH(D602,三跨两临近重点区段!$A:$A,0))</f>
        <v>#N/A</v>
      </c>
    </row>
    <row r="603" ht="14.25" spans="1:34">
      <c r="A603" s="263" t="s">
        <v>363</v>
      </c>
      <c r="B603" s="264" t="s">
        <v>3033</v>
      </c>
      <c r="C603" s="263" t="s">
        <v>2730</v>
      </c>
      <c r="D603" s="263" t="s">
        <v>3035</v>
      </c>
      <c r="E603" s="265" t="s">
        <v>3016</v>
      </c>
      <c r="F603" s="264" t="s">
        <v>125</v>
      </c>
      <c r="G603" s="263" t="s">
        <v>353</v>
      </c>
      <c r="H603" s="263" t="s">
        <v>353</v>
      </c>
      <c r="I603" s="33"/>
      <c r="J603" s="196"/>
      <c r="K603" s="196"/>
      <c r="L603" s="196"/>
      <c r="M603" s="235"/>
      <c r="N603" s="235"/>
      <c r="O603" s="33"/>
      <c r="P603" s="48"/>
      <c r="Q603" s="279"/>
      <c r="R603" s="279"/>
      <c r="S603" s="278">
        <v>45462</v>
      </c>
      <c r="T603" s="279" t="s">
        <v>2117</v>
      </c>
      <c r="U603" s="268" t="str">
        <f t="array" ref="U603">IFERROR(IF(INDEX(三跨两临近重点区段!$F:$F,MATCH(1,(MONTH(三跨两临近重点区段!$H:$H)=7)*(三跨两临近重点区段!$A:$A=D603),0))="已取消","已取消",INDEX(三跨两临近重点区段!$H:$H,MATCH(1,(MONTH(三跨两临近重点区段!$H:$H)=7)*(三跨两临近重点区段!$A:$A=D603)*(三跨两临近重点区段!$F:$F="现存区段"),0))),"")</f>
        <v/>
      </c>
      <c r="V603" s="232" t="str">
        <f t="array" ref="V603">IFERROR(IF(INDEX(三跨两临近重点区段!$F:$F,MATCH(1,(MONTH(三跨两临近重点区段!$H:$H)=7)*(三跨两临近重点区段!$A:$A=D603),0))="已取消","已取消",INDEX(三跨两临近重点区段!$I:$I,MATCH(1,(MONTH(三跨两临近重点区段!$H:$H)=7)*(三跨两临近重点区段!$A:$A=D603)*(三跨两临近重点区段!$F:$F="现存区段"),0))),"")</f>
        <v/>
      </c>
      <c r="W603" s="268" t="str">
        <f t="array" ref="W603">IFERROR(IF(INDEX(三跨两临近重点区段!$F:$F,MATCH(1,(MONTH(三跨两临近重点区段!$H:$H)=8)*(三跨两临近重点区段!$A:$A=D603),0))="已取消","已取消",INDEX(三跨两临近重点区段!$H:$H,MATCH(1,(MONTH(三跨两临近重点区段!$H:$H)=8)*(三跨两临近重点区段!$A:$A=D603)*(三跨两临近重点区段!$F:$F="现存区段"),0))),"")</f>
        <v/>
      </c>
      <c r="X603" s="232" t="str">
        <f t="array" ref="X603">IFERROR(IF(INDEX(三跨两临近重点区段!$F:$F,MATCH(1,(MONTH(三跨两临近重点区段!$H:$H)=8)*(三跨两临近重点区段!$A:$A=D603),0))="已取消","已取消",INDEX(三跨两临近重点区段!$I:$I,MATCH(1,(MONTH(三跨两临近重点区段!$H:$H)=8)*(三跨两临近重点区段!$A:$A=D603)*(三跨两临近重点区段!$F:$F="现存区段"),0))),"")</f>
        <v/>
      </c>
      <c r="Y603" s="268" t="str">
        <f t="array" ref="Y603">IFERROR(IF(INDEX(三跨两临近重点区段!$F:$F,MATCH(1,(MONTH(三跨两临近重点区段!$H:$H)=9)*(三跨两临近重点区段!$A:$A=D603),0))="已取消","已取消",INDEX(三跨两临近重点区段!$H:$H,MATCH(1,(MONTH(三跨两临近重点区段!$H:$H)=9)*(三跨两临近重点区段!$A:$A=D603)*(三跨两临近重点区段!$F:$F="现存区段"),0))),"")</f>
        <v/>
      </c>
      <c r="Z603" s="232" t="str">
        <f t="array" ref="Z603">IFERROR(IF(INDEX(三跨两临近重点区段!$F:$F,MATCH(1,(MONTH(三跨两临近重点区段!$H:$H)=9)*(三跨两临近重点区段!$A:$A=D603),0))="已取消","已取消",INDEX(三跨两临近重点区段!$I:$I,MATCH(1,(MONTH(三跨两临近重点区段!$H:$H)=9)*(三跨两临近重点区段!$A:$A=D603)*(三跨两临近重点区段!$F:$F="现存区段"),0))),"")</f>
        <v/>
      </c>
      <c r="AA603" s="268" t="str">
        <f t="array" ref="AA603">IFERROR(IF(INDEX(三跨两临近重点区段!$F:$F,MATCH(1,(MONTH(三跨两临近重点区段!$H:$H)=10)*(三跨两临近重点区段!$A:$A=D603),0))="已取消","已取消",INDEX(三跨两临近重点区段!$H:$H,MATCH(1,(MONTH(三跨两临近重点区段!$H:$H)=10)*(三跨两临近重点区段!$A:$A=D603)*(三跨两临近重点区段!$F:$F="现存区段"),0))),"")</f>
        <v/>
      </c>
      <c r="AB603" s="72" t="str">
        <f t="array" ref="AB603">IFERROR(IF(INDEX(三跨两临近重点区段!$F:$F,MATCH(1,(MONTH(三跨两临近重点区段!$H:$H)=10)*(三跨两临近重点区段!$A:$A=D603),0))="已取消","已取消",INDEX(三跨两临近重点区段!$I:$I,MATCH(1,(MONTH(三跨两临近重点区段!$H:$H)=10)*(三跨两临近重点区段!$A:$A=D603)*(三跨两临近重点区段!$F:$F="现存区段"),0))),"")</f>
        <v/>
      </c>
      <c r="AC603" s="284" t="str">
        <f t="array" ref="AC603">IFERROR(IF(INDEX(三跨两临近重点区段!$F:$F,MATCH(1,(MONTH(三跨两临近重点区段!$H:$H)=11)*(三跨两临近重点区段!$A:$A=D603),0))="已取消","已取消",INDEX(三跨两临近重点区段!$H:$H,MATCH(1,(MONTH(三跨两临近重点区段!$H:$H)=11)*(三跨两临近重点区段!$A:$A=D603)*(三跨两临近重点区段!$F:$F="现存区段"),0))),"")</f>
        <v/>
      </c>
      <c r="AD603" s="72" t="str">
        <f t="array" ref="AD603">IFERROR(IF(INDEX(三跨两临近重点区段!$F:$F,MATCH(1,(MONTH(三跨两临近重点区段!$H:$H)=11)*(三跨两临近重点区段!$A:$A=D603),0))="已取消","已取消",INDEX(三跨两临近重点区段!$I:$I,MATCH(1,(MONTH(三跨两临近重点区段!$H:$H)=11)*(三跨两临近重点区段!$A:$A=D603)*(三跨两临近重点区段!$F:$F="现存区段"),0))),"")</f>
        <v/>
      </c>
      <c r="AE603" s="284" t="str">
        <f t="array" ref="AE603">IFERROR(IF(INDEX(三跨两临近重点区段!$F:$F,MATCH(1,(MONTH(三跨两临近重点区段!$H:$H)=12)*(三跨两临近重点区段!$A:$A=D603),0))="已取消","已取消",INDEX(三跨两临近重点区段!$H:$H,MATCH(1,(MONTH(三跨两临近重点区段!$H:$H)=12)*(三跨两临近重点区段!$A:$A=D603)*(三跨两临近重点区段!$F:$F="现存区段"),0))),"")</f>
        <v/>
      </c>
      <c r="AF603" s="72" t="str">
        <f t="array" ref="AF603">IFERROR(IF(INDEX(三跨两临近重点区段!$F:$F,MATCH(1,(MONTH(三跨两临近重点区段!$H:$H)=12)*(三跨两临近重点区段!$A:$A=D603),0))="已取消","已取消",INDEX(三跨两临近重点区段!$I:$I,MATCH(1,(MONTH(三跨两临近重点区段!$H:$H)=12)*(三跨两临近重点区段!$A:$A=D603)*(三跨两临近重点区段!$F:$F="现存区段"),0))),"")</f>
        <v/>
      </c>
      <c r="AH603" t="e">
        <f t="array" ref="AH603">INDEX(三跨两临近重点区段!$G:$G,MATCH(D603,三跨两临近重点区段!$A:$A,0))</f>
        <v>#N/A</v>
      </c>
    </row>
    <row r="604" ht="14.25" spans="1:34">
      <c r="A604" s="263" t="s">
        <v>363</v>
      </c>
      <c r="B604" s="264" t="s">
        <v>3033</v>
      </c>
      <c r="C604" s="263" t="s">
        <v>2187</v>
      </c>
      <c r="D604" s="263" t="s">
        <v>3036</v>
      </c>
      <c r="E604" s="265" t="s">
        <v>3016</v>
      </c>
      <c r="F604" s="264" t="s">
        <v>125</v>
      </c>
      <c r="G604" s="263" t="s">
        <v>353</v>
      </c>
      <c r="H604" s="263" t="s">
        <v>353</v>
      </c>
      <c r="I604" s="33"/>
      <c r="J604" s="196"/>
      <c r="K604" s="196"/>
      <c r="L604" s="196"/>
      <c r="M604" s="235"/>
      <c r="N604" s="235"/>
      <c r="O604" s="33"/>
      <c r="P604" s="48"/>
      <c r="Q604" s="279"/>
      <c r="R604" s="279"/>
      <c r="S604" s="278">
        <v>45463</v>
      </c>
      <c r="T604" s="279" t="s">
        <v>2117</v>
      </c>
      <c r="U604" s="268" t="str">
        <f t="array" ref="U604">IFERROR(IF(INDEX(三跨两临近重点区段!$F:$F,MATCH(1,(MONTH(三跨两临近重点区段!$H:$H)=7)*(三跨两临近重点区段!$A:$A=D604),0))="已取消","已取消",INDEX(三跨两临近重点区段!$H:$H,MATCH(1,(MONTH(三跨两临近重点区段!$H:$H)=7)*(三跨两临近重点区段!$A:$A=D604)*(三跨两临近重点区段!$F:$F="现存区段"),0))),"")</f>
        <v/>
      </c>
      <c r="V604" s="232" t="str">
        <f t="array" ref="V604">IFERROR(IF(INDEX(三跨两临近重点区段!$F:$F,MATCH(1,(MONTH(三跨两临近重点区段!$H:$H)=7)*(三跨两临近重点区段!$A:$A=D604),0))="已取消","已取消",INDEX(三跨两临近重点区段!$I:$I,MATCH(1,(MONTH(三跨两临近重点区段!$H:$H)=7)*(三跨两临近重点区段!$A:$A=D604)*(三跨两临近重点区段!$F:$F="现存区段"),0))),"")</f>
        <v/>
      </c>
      <c r="W604" s="268" t="str">
        <f t="array" ref="W604">IFERROR(IF(INDEX(三跨两临近重点区段!$F:$F,MATCH(1,(MONTH(三跨两临近重点区段!$H:$H)=8)*(三跨两临近重点区段!$A:$A=D604),0))="已取消","已取消",INDEX(三跨两临近重点区段!$H:$H,MATCH(1,(MONTH(三跨两临近重点区段!$H:$H)=8)*(三跨两临近重点区段!$A:$A=D604)*(三跨两临近重点区段!$F:$F="现存区段"),0))),"")</f>
        <v/>
      </c>
      <c r="X604" s="232" t="str">
        <f t="array" ref="X604">IFERROR(IF(INDEX(三跨两临近重点区段!$F:$F,MATCH(1,(MONTH(三跨两临近重点区段!$H:$H)=8)*(三跨两临近重点区段!$A:$A=D604),0))="已取消","已取消",INDEX(三跨两临近重点区段!$I:$I,MATCH(1,(MONTH(三跨两临近重点区段!$H:$H)=8)*(三跨两临近重点区段!$A:$A=D604)*(三跨两临近重点区段!$F:$F="现存区段"),0))),"")</f>
        <v/>
      </c>
      <c r="Y604" s="268" t="str">
        <f t="array" ref="Y604">IFERROR(IF(INDEX(三跨两临近重点区段!$F:$F,MATCH(1,(MONTH(三跨两临近重点区段!$H:$H)=9)*(三跨两临近重点区段!$A:$A=D604),0))="已取消","已取消",INDEX(三跨两临近重点区段!$H:$H,MATCH(1,(MONTH(三跨两临近重点区段!$H:$H)=9)*(三跨两临近重点区段!$A:$A=D604)*(三跨两临近重点区段!$F:$F="现存区段"),0))),"")</f>
        <v/>
      </c>
      <c r="Z604" s="232" t="str">
        <f t="array" ref="Z604">IFERROR(IF(INDEX(三跨两临近重点区段!$F:$F,MATCH(1,(MONTH(三跨两临近重点区段!$H:$H)=9)*(三跨两临近重点区段!$A:$A=D604),0))="已取消","已取消",INDEX(三跨两临近重点区段!$I:$I,MATCH(1,(MONTH(三跨两临近重点区段!$H:$H)=9)*(三跨两临近重点区段!$A:$A=D604)*(三跨两临近重点区段!$F:$F="现存区段"),0))),"")</f>
        <v/>
      </c>
      <c r="AA604" s="268" t="str">
        <f t="array" ref="AA604">IFERROR(IF(INDEX(三跨两临近重点区段!$F:$F,MATCH(1,(MONTH(三跨两临近重点区段!$H:$H)=10)*(三跨两临近重点区段!$A:$A=D604),0))="已取消","已取消",INDEX(三跨两临近重点区段!$H:$H,MATCH(1,(MONTH(三跨两临近重点区段!$H:$H)=10)*(三跨两临近重点区段!$A:$A=D604)*(三跨两临近重点区段!$F:$F="现存区段"),0))),"")</f>
        <v/>
      </c>
      <c r="AB604" s="72" t="str">
        <f t="array" ref="AB604">IFERROR(IF(INDEX(三跨两临近重点区段!$F:$F,MATCH(1,(MONTH(三跨两临近重点区段!$H:$H)=10)*(三跨两临近重点区段!$A:$A=D604),0))="已取消","已取消",INDEX(三跨两临近重点区段!$I:$I,MATCH(1,(MONTH(三跨两临近重点区段!$H:$H)=10)*(三跨两临近重点区段!$A:$A=D604)*(三跨两临近重点区段!$F:$F="现存区段"),0))),"")</f>
        <v/>
      </c>
      <c r="AC604" s="284" t="str">
        <f t="array" ref="AC604">IFERROR(IF(INDEX(三跨两临近重点区段!$F:$F,MATCH(1,(MONTH(三跨两临近重点区段!$H:$H)=11)*(三跨两临近重点区段!$A:$A=D604),0))="已取消","已取消",INDEX(三跨两临近重点区段!$H:$H,MATCH(1,(MONTH(三跨两临近重点区段!$H:$H)=11)*(三跨两临近重点区段!$A:$A=D604)*(三跨两临近重点区段!$F:$F="现存区段"),0))),"")</f>
        <v/>
      </c>
      <c r="AD604" s="72" t="str">
        <f t="array" ref="AD604">IFERROR(IF(INDEX(三跨两临近重点区段!$F:$F,MATCH(1,(MONTH(三跨两临近重点区段!$H:$H)=11)*(三跨两临近重点区段!$A:$A=D604),0))="已取消","已取消",INDEX(三跨两临近重点区段!$I:$I,MATCH(1,(MONTH(三跨两临近重点区段!$H:$H)=11)*(三跨两临近重点区段!$A:$A=D604)*(三跨两临近重点区段!$F:$F="现存区段"),0))),"")</f>
        <v/>
      </c>
      <c r="AE604" s="284" t="str">
        <f t="array" ref="AE604">IFERROR(IF(INDEX(三跨两临近重点区段!$F:$F,MATCH(1,(MONTH(三跨两临近重点区段!$H:$H)=12)*(三跨两临近重点区段!$A:$A=D604),0))="已取消","已取消",INDEX(三跨两临近重点区段!$H:$H,MATCH(1,(MONTH(三跨两临近重点区段!$H:$H)=12)*(三跨两临近重点区段!$A:$A=D604)*(三跨两临近重点区段!$F:$F="现存区段"),0))),"")</f>
        <v/>
      </c>
      <c r="AF604" s="72" t="str">
        <f t="array" ref="AF604">IFERROR(IF(INDEX(三跨两临近重点区段!$F:$F,MATCH(1,(MONTH(三跨两临近重点区段!$H:$H)=12)*(三跨两临近重点区段!$A:$A=D604),0))="已取消","已取消",INDEX(三跨两临近重点区段!$I:$I,MATCH(1,(MONTH(三跨两临近重点区段!$H:$H)=12)*(三跨两临近重点区段!$A:$A=D604)*(三跨两临近重点区段!$F:$F="现存区段"),0))),"")</f>
        <v/>
      </c>
      <c r="AH604" t="e">
        <f t="array" ref="AH604">INDEX(三跨两临近重点区段!$G:$G,MATCH(D604,三跨两临近重点区段!$A:$A,0))</f>
        <v>#N/A</v>
      </c>
    </row>
    <row r="605" ht="14.25" spans="1:34">
      <c r="A605" s="263" t="s">
        <v>363</v>
      </c>
      <c r="B605" s="264" t="s">
        <v>3037</v>
      </c>
      <c r="C605" s="263" t="s">
        <v>2187</v>
      </c>
      <c r="D605" s="263" t="s">
        <v>3038</v>
      </c>
      <c r="E605" s="265" t="s">
        <v>3016</v>
      </c>
      <c r="F605" s="264" t="s">
        <v>125</v>
      </c>
      <c r="G605" s="263" t="s">
        <v>353</v>
      </c>
      <c r="H605" s="263" t="s">
        <v>353</v>
      </c>
      <c r="I605" s="33"/>
      <c r="J605" s="196"/>
      <c r="K605" s="196"/>
      <c r="L605" s="196"/>
      <c r="M605" s="235"/>
      <c r="N605" s="235"/>
      <c r="O605" s="33"/>
      <c r="P605" s="48"/>
      <c r="Q605" s="279"/>
      <c r="R605" s="279"/>
      <c r="S605" s="278">
        <v>45463</v>
      </c>
      <c r="T605" s="279" t="s">
        <v>2117</v>
      </c>
      <c r="U605" s="268" t="str">
        <f t="array" ref="U605">IFERROR(IF(INDEX(三跨两临近重点区段!$F:$F,MATCH(1,(MONTH(三跨两临近重点区段!$H:$H)=7)*(三跨两临近重点区段!$A:$A=D605),0))="已取消","已取消",INDEX(三跨两临近重点区段!$H:$H,MATCH(1,(MONTH(三跨两临近重点区段!$H:$H)=7)*(三跨两临近重点区段!$A:$A=D605)*(三跨两临近重点区段!$F:$F="现存区段"),0))),"")</f>
        <v/>
      </c>
      <c r="V605" s="232" t="str">
        <f t="array" ref="V605">IFERROR(IF(INDEX(三跨两临近重点区段!$F:$F,MATCH(1,(MONTH(三跨两临近重点区段!$H:$H)=7)*(三跨两临近重点区段!$A:$A=D605),0))="已取消","已取消",INDEX(三跨两临近重点区段!$I:$I,MATCH(1,(MONTH(三跨两临近重点区段!$H:$H)=7)*(三跨两临近重点区段!$A:$A=D605)*(三跨两临近重点区段!$F:$F="现存区段"),0))),"")</f>
        <v/>
      </c>
      <c r="W605" s="268" t="str">
        <f t="array" ref="W605">IFERROR(IF(INDEX(三跨两临近重点区段!$F:$F,MATCH(1,(MONTH(三跨两临近重点区段!$H:$H)=8)*(三跨两临近重点区段!$A:$A=D605),0))="已取消","已取消",INDEX(三跨两临近重点区段!$H:$H,MATCH(1,(MONTH(三跨两临近重点区段!$H:$H)=8)*(三跨两临近重点区段!$A:$A=D605)*(三跨两临近重点区段!$F:$F="现存区段"),0))),"")</f>
        <v/>
      </c>
      <c r="X605" s="232" t="str">
        <f t="array" ref="X605">IFERROR(IF(INDEX(三跨两临近重点区段!$F:$F,MATCH(1,(MONTH(三跨两临近重点区段!$H:$H)=8)*(三跨两临近重点区段!$A:$A=D605),0))="已取消","已取消",INDEX(三跨两临近重点区段!$I:$I,MATCH(1,(MONTH(三跨两临近重点区段!$H:$H)=8)*(三跨两临近重点区段!$A:$A=D605)*(三跨两临近重点区段!$F:$F="现存区段"),0))),"")</f>
        <v/>
      </c>
      <c r="Y605" s="268" t="str">
        <f t="array" ref="Y605">IFERROR(IF(INDEX(三跨两临近重点区段!$F:$F,MATCH(1,(MONTH(三跨两临近重点区段!$H:$H)=9)*(三跨两临近重点区段!$A:$A=D605),0))="已取消","已取消",INDEX(三跨两临近重点区段!$H:$H,MATCH(1,(MONTH(三跨两临近重点区段!$H:$H)=9)*(三跨两临近重点区段!$A:$A=D605)*(三跨两临近重点区段!$F:$F="现存区段"),0))),"")</f>
        <v/>
      </c>
      <c r="Z605" s="232" t="str">
        <f t="array" ref="Z605">IFERROR(IF(INDEX(三跨两临近重点区段!$F:$F,MATCH(1,(MONTH(三跨两临近重点区段!$H:$H)=9)*(三跨两临近重点区段!$A:$A=D605),0))="已取消","已取消",INDEX(三跨两临近重点区段!$I:$I,MATCH(1,(MONTH(三跨两临近重点区段!$H:$H)=9)*(三跨两临近重点区段!$A:$A=D605)*(三跨两临近重点区段!$F:$F="现存区段"),0))),"")</f>
        <v/>
      </c>
      <c r="AA605" s="268" t="str">
        <f t="array" ref="AA605">IFERROR(IF(INDEX(三跨两临近重点区段!$F:$F,MATCH(1,(MONTH(三跨两临近重点区段!$H:$H)=10)*(三跨两临近重点区段!$A:$A=D605),0))="已取消","已取消",INDEX(三跨两临近重点区段!$H:$H,MATCH(1,(MONTH(三跨两临近重点区段!$H:$H)=10)*(三跨两临近重点区段!$A:$A=D605)*(三跨两临近重点区段!$F:$F="现存区段"),0))),"")</f>
        <v/>
      </c>
      <c r="AB605" s="72" t="str">
        <f t="array" ref="AB605">IFERROR(IF(INDEX(三跨两临近重点区段!$F:$F,MATCH(1,(MONTH(三跨两临近重点区段!$H:$H)=10)*(三跨两临近重点区段!$A:$A=D605),0))="已取消","已取消",INDEX(三跨两临近重点区段!$I:$I,MATCH(1,(MONTH(三跨两临近重点区段!$H:$H)=10)*(三跨两临近重点区段!$A:$A=D605)*(三跨两临近重点区段!$F:$F="现存区段"),0))),"")</f>
        <v/>
      </c>
      <c r="AC605" s="284" t="str">
        <f t="array" ref="AC605">IFERROR(IF(INDEX(三跨两临近重点区段!$F:$F,MATCH(1,(MONTH(三跨两临近重点区段!$H:$H)=11)*(三跨两临近重点区段!$A:$A=D605),0))="已取消","已取消",INDEX(三跨两临近重点区段!$H:$H,MATCH(1,(MONTH(三跨两临近重点区段!$H:$H)=11)*(三跨两临近重点区段!$A:$A=D605)*(三跨两临近重点区段!$F:$F="现存区段"),0))),"")</f>
        <v/>
      </c>
      <c r="AD605" s="72" t="str">
        <f t="array" ref="AD605">IFERROR(IF(INDEX(三跨两临近重点区段!$F:$F,MATCH(1,(MONTH(三跨两临近重点区段!$H:$H)=11)*(三跨两临近重点区段!$A:$A=D605),0))="已取消","已取消",INDEX(三跨两临近重点区段!$I:$I,MATCH(1,(MONTH(三跨两临近重点区段!$H:$H)=11)*(三跨两临近重点区段!$A:$A=D605)*(三跨两临近重点区段!$F:$F="现存区段"),0))),"")</f>
        <v/>
      </c>
      <c r="AE605" s="284" t="str">
        <f t="array" ref="AE605">IFERROR(IF(INDEX(三跨两临近重点区段!$F:$F,MATCH(1,(MONTH(三跨两临近重点区段!$H:$H)=12)*(三跨两临近重点区段!$A:$A=D605),0))="已取消","已取消",INDEX(三跨两临近重点区段!$H:$H,MATCH(1,(MONTH(三跨两临近重点区段!$H:$H)=12)*(三跨两临近重点区段!$A:$A=D605)*(三跨两临近重点区段!$F:$F="现存区段"),0))),"")</f>
        <v/>
      </c>
      <c r="AF605" s="72" t="str">
        <f t="array" ref="AF605">IFERROR(IF(INDEX(三跨两临近重点区段!$F:$F,MATCH(1,(MONTH(三跨两临近重点区段!$H:$H)=12)*(三跨两临近重点区段!$A:$A=D605),0))="已取消","已取消",INDEX(三跨两临近重点区段!$I:$I,MATCH(1,(MONTH(三跨两临近重点区段!$H:$H)=12)*(三跨两临近重点区段!$A:$A=D605)*(三跨两临近重点区段!$F:$F="现存区段"),0))),"")</f>
        <v/>
      </c>
      <c r="AH605" t="e">
        <f t="array" ref="AH605">INDEX(三跨两临近重点区段!$G:$G,MATCH(D605,三跨两临近重点区段!$A:$A,0))</f>
        <v>#N/A</v>
      </c>
    </row>
    <row r="606" ht="14.25" spans="1:34">
      <c r="A606" s="263" t="s">
        <v>363</v>
      </c>
      <c r="B606" s="264" t="s">
        <v>3039</v>
      </c>
      <c r="C606" s="263" t="s">
        <v>3040</v>
      </c>
      <c r="D606" s="263" t="s">
        <v>3041</v>
      </c>
      <c r="E606" s="265" t="s">
        <v>3016</v>
      </c>
      <c r="F606" s="264" t="s">
        <v>125</v>
      </c>
      <c r="G606" s="263" t="s">
        <v>387</v>
      </c>
      <c r="H606" s="263" t="s">
        <v>387</v>
      </c>
      <c r="I606" s="33"/>
      <c r="J606" s="196"/>
      <c r="K606" s="196"/>
      <c r="L606" s="196"/>
      <c r="M606" s="235"/>
      <c r="N606" s="235"/>
      <c r="O606" s="33"/>
      <c r="P606" s="48"/>
      <c r="Q606" s="279"/>
      <c r="R606" s="279"/>
      <c r="S606" s="278">
        <v>45463</v>
      </c>
      <c r="T606" s="279" t="s">
        <v>2117</v>
      </c>
      <c r="U606" s="268" t="str">
        <f t="array" ref="U606">IFERROR(IF(INDEX(三跨两临近重点区段!$F:$F,MATCH(1,(MONTH(三跨两临近重点区段!$H:$H)=7)*(三跨两临近重点区段!$A:$A=D606),0))="已取消","已取消",INDEX(三跨两临近重点区段!$H:$H,MATCH(1,(MONTH(三跨两临近重点区段!$H:$H)=7)*(三跨两临近重点区段!$A:$A=D606)*(三跨两临近重点区段!$F:$F="现存区段"),0))),"")</f>
        <v/>
      </c>
      <c r="V606" s="232" t="str">
        <f t="array" ref="V606">IFERROR(IF(INDEX(三跨两临近重点区段!$F:$F,MATCH(1,(MONTH(三跨两临近重点区段!$H:$H)=7)*(三跨两临近重点区段!$A:$A=D606),0))="已取消","已取消",INDEX(三跨两临近重点区段!$I:$I,MATCH(1,(MONTH(三跨两临近重点区段!$H:$H)=7)*(三跨两临近重点区段!$A:$A=D606)*(三跨两临近重点区段!$F:$F="现存区段"),0))),"")</f>
        <v/>
      </c>
      <c r="W606" s="268" t="str">
        <f t="array" ref="W606">IFERROR(IF(INDEX(三跨两临近重点区段!$F:$F,MATCH(1,(MONTH(三跨两临近重点区段!$H:$H)=8)*(三跨两临近重点区段!$A:$A=D606),0))="已取消","已取消",INDEX(三跨两临近重点区段!$H:$H,MATCH(1,(MONTH(三跨两临近重点区段!$H:$H)=8)*(三跨两临近重点区段!$A:$A=D606)*(三跨两临近重点区段!$F:$F="现存区段"),0))),"")</f>
        <v/>
      </c>
      <c r="X606" s="232" t="str">
        <f t="array" ref="X606">IFERROR(IF(INDEX(三跨两临近重点区段!$F:$F,MATCH(1,(MONTH(三跨两临近重点区段!$H:$H)=8)*(三跨两临近重点区段!$A:$A=D606),0))="已取消","已取消",INDEX(三跨两临近重点区段!$I:$I,MATCH(1,(MONTH(三跨两临近重点区段!$H:$H)=8)*(三跨两临近重点区段!$A:$A=D606)*(三跨两临近重点区段!$F:$F="现存区段"),0))),"")</f>
        <v/>
      </c>
      <c r="Y606" s="268" t="str">
        <f t="array" ref="Y606">IFERROR(IF(INDEX(三跨两临近重点区段!$F:$F,MATCH(1,(MONTH(三跨两临近重点区段!$H:$H)=9)*(三跨两临近重点区段!$A:$A=D606),0))="已取消","已取消",INDEX(三跨两临近重点区段!$H:$H,MATCH(1,(MONTH(三跨两临近重点区段!$H:$H)=9)*(三跨两临近重点区段!$A:$A=D606)*(三跨两临近重点区段!$F:$F="现存区段"),0))),"")</f>
        <v/>
      </c>
      <c r="Z606" s="232" t="str">
        <f t="array" ref="Z606">IFERROR(IF(INDEX(三跨两临近重点区段!$F:$F,MATCH(1,(MONTH(三跨两临近重点区段!$H:$H)=9)*(三跨两临近重点区段!$A:$A=D606),0))="已取消","已取消",INDEX(三跨两临近重点区段!$I:$I,MATCH(1,(MONTH(三跨两临近重点区段!$H:$H)=9)*(三跨两临近重点区段!$A:$A=D606)*(三跨两临近重点区段!$F:$F="现存区段"),0))),"")</f>
        <v/>
      </c>
      <c r="AA606" s="268" t="str">
        <f t="array" ref="AA606">IFERROR(IF(INDEX(三跨两临近重点区段!$F:$F,MATCH(1,(MONTH(三跨两临近重点区段!$H:$H)=10)*(三跨两临近重点区段!$A:$A=D606),0))="已取消","已取消",INDEX(三跨两临近重点区段!$H:$H,MATCH(1,(MONTH(三跨两临近重点区段!$H:$H)=10)*(三跨两临近重点区段!$A:$A=D606)*(三跨两临近重点区段!$F:$F="现存区段"),0))),"")</f>
        <v/>
      </c>
      <c r="AB606" s="72" t="str">
        <f t="array" ref="AB606">IFERROR(IF(INDEX(三跨两临近重点区段!$F:$F,MATCH(1,(MONTH(三跨两临近重点区段!$H:$H)=10)*(三跨两临近重点区段!$A:$A=D606),0))="已取消","已取消",INDEX(三跨两临近重点区段!$I:$I,MATCH(1,(MONTH(三跨两临近重点区段!$H:$H)=10)*(三跨两临近重点区段!$A:$A=D606)*(三跨两临近重点区段!$F:$F="现存区段"),0))),"")</f>
        <v/>
      </c>
      <c r="AC606" s="284" t="str">
        <f t="array" ref="AC606">IFERROR(IF(INDEX(三跨两临近重点区段!$F:$F,MATCH(1,(MONTH(三跨两临近重点区段!$H:$H)=11)*(三跨两临近重点区段!$A:$A=D606),0))="已取消","已取消",INDEX(三跨两临近重点区段!$H:$H,MATCH(1,(MONTH(三跨两临近重点区段!$H:$H)=11)*(三跨两临近重点区段!$A:$A=D606)*(三跨两临近重点区段!$F:$F="现存区段"),0))),"")</f>
        <v/>
      </c>
      <c r="AD606" s="72" t="str">
        <f t="array" ref="AD606">IFERROR(IF(INDEX(三跨两临近重点区段!$F:$F,MATCH(1,(MONTH(三跨两临近重点区段!$H:$H)=11)*(三跨两临近重点区段!$A:$A=D606),0))="已取消","已取消",INDEX(三跨两临近重点区段!$I:$I,MATCH(1,(MONTH(三跨两临近重点区段!$H:$H)=11)*(三跨两临近重点区段!$A:$A=D606)*(三跨两临近重点区段!$F:$F="现存区段"),0))),"")</f>
        <v/>
      </c>
      <c r="AE606" s="284" t="str">
        <f t="array" ref="AE606">IFERROR(IF(INDEX(三跨两临近重点区段!$F:$F,MATCH(1,(MONTH(三跨两临近重点区段!$H:$H)=12)*(三跨两临近重点区段!$A:$A=D606),0))="已取消","已取消",INDEX(三跨两临近重点区段!$H:$H,MATCH(1,(MONTH(三跨两临近重点区段!$H:$H)=12)*(三跨两临近重点区段!$A:$A=D606)*(三跨两临近重点区段!$F:$F="现存区段"),0))),"")</f>
        <v/>
      </c>
      <c r="AF606" s="72" t="str">
        <f t="array" ref="AF606">IFERROR(IF(INDEX(三跨两临近重点区段!$F:$F,MATCH(1,(MONTH(三跨两临近重点区段!$H:$H)=12)*(三跨两临近重点区段!$A:$A=D606),0))="已取消","已取消",INDEX(三跨两临近重点区段!$I:$I,MATCH(1,(MONTH(三跨两临近重点区段!$H:$H)=12)*(三跨两临近重点区段!$A:$A=D606)*(三跨两临近重点区段!$F:$F="现存区段"),0))),"")</f>
        <v/>
      </c>
      <c r="AH606" t="e">
        <f t="array" ref="AH606">INDEX(三跨两临近重点区段!$G:$G,MATCH(D606,三跨两临近重点区段!$A:$A,0))</f>
        <v>#N/A</v>
      </c>
    </row>
    <row r="607" ht="14.25" spans="1:34">
      <c r="A607" s="263" t="s">
        <v>363</v>
      </c>
      <c r="B607" s="264" t="s">
        <v>3042</v>
      </c>
      <c r="C607" s="263" t="s">
        <v>2281</v>
      </c>
      <c r="D607" s="263" t="s">
        <v>3043</v>
      </c>
      <c r="E607" s="265" t="s">
        <v>3016</v>
      </c>
      <c r="F607" s="264" t="s">
        <v>125</v>
      </c>
      <c r="G607" s="263" t="s">
        <v>387</v>
      </c>
      <c r="H607" s="263" t="s">
        <v>387</v>
      </c>
      <c r="I607" s="33"/>
      <c r="J607" s="196"/>
      <c r="K607" s="196"/>
      <c r="L607" s="196"/>
      <c r="M607" s="235"/>
      <c r="N607" s="235"/>
      <c r="O607" s="33"/>
      <c r="P607" s="48"/>
      <c r="Q607" s="279"/>
      <c r="R607" s="279"/>
      <c r="S607" s="278">
        <v>45463</v>
      </c>
      <c r="T607" s="279" t="s">
        <v>2117</v>
      </c>
      <c r="U607" s="268" t="str">
        <f t="array" ref="U607">IFERROR(IF(INDEX(三跨两临近重点区段!$F:$F,MATCH(1,(MONTH(三跨两临近重点区段!$H:$H)=7)*(三跨两临近重点区段!$A:$A=D607),0))="已取消","已取消",INDEX(三跨两临近重点区段!$H:$H,MATCH(1,(MONTH(三跨两临近重点区段!$H:$H)=7)*(三跨两临近重点区段!$A:$A=D607)*(三跨两临近重点区段!$F:$F="现存区段"),0))),"")</f>
        <v/>
      </c>
      <c r="V607" s="232" t="str">
        <f t="array" ref="V607">IFERROR(IF(INDEX(三跨两临近重点区段!$F:$F,MATCH(1,(MONTH(三跨两临近重点区段!$H:$H)=7)*(三跨两临近重点区段!$A:$A=D607),0))="已取消","已取消",INDEX(三跨两临近重点区段!$I:$I,MATCH(1,(MONTH(三跨两临近重点区段!$H:$H)=7)*(三跨两临近重点区段!$A:$A=D607)*(三跨两临近重点区段!$F:$F="现存区段"),0))),"")</f>
        <v/>
      </c>
      <c r="W607" s="268" t="str">
        <f t="array" ref="W607">IFERROR(IF(INDEX(三跨两临近重点区段!$F:$F,MATCH(1,(MONTH(三跨两临近重点区段!$H:$H)=8)*(三跨两临近重点区段!$A:$A=D607),0))="已取消","已取消",INDEX(三跨两临近重点区段!$H:$H,MATCH(1,(MONTH(三跨两临近重点区段!$H:$H)=8)*(三跨两临近重点区段!$A:$A=D607)*(三跨两临近重点区段!$F:$F="现存区段"),0))),"")</f>
        <v/>
      </c>
      <c r="X607" s="232" t="str">
        <f t="array" ref="X607">IFERROR(IF(INDEX(三跨两临近重点区段!$F:$F,MATCH(1,(MONTH(三跨两临近重点区段!$H:$H)=8)*(三跨两临近重点区段!$A:$A=D607),0))="已取消","已取消",INDEX(三跨两临近重点区段!$I:$I,MATCH(1,(MONTH(三跨两临近重点区段!$H:$H)=8)*(三跨两临近重点区段!$A:$A=D607)*(三跨两临近重点区段!$F:$F="现存区段"),0))),"")</f>
        <v/>
      </c>
      <c r="Y607" s="268" t="str">
        <f t="array" ref="Y607">IFERROR(IF(INDEX(三跨两临近重点区段!$F:$F,MATCH(1,(MONTH(三跨两临近重点区段!$H:$H)=9)*(三跨两临近重点区段!$A:$A=D607),0))="已取消","已取消",INDEX(三跨两临近重点区段!$H:$H,MATCH(1,(MONTH(三跨两临近重点区段!$H:$H)=9)*(三跨两临近重点区段!$A:$A=D607)*(三跨两临近重点区段!$F:$F="现存区段"),0))),"")</f>
        <v/>
      </c>
      <c r="Z607" s="232" t="str">
        <f t="array" ref="Z607">IFERROR(IF(INDEX(三跨两临近重点区段!$F:$F,MATCH(1,(MONTH(三跨两临近重点区段!$H:$H)=9)*(三跨两临近重点区段!$A:$A=D607),0))="已取消","已取消",INDEX(三跨两临近重点区段!$I:$I,MATCH(1,(MONTH(三跨两临近重点区段!$H:$H)=9)*(三跨两临近重点区段!$A:$A=D607)*(三跨两临近重点区段!$F:$F="现存区段"),0))),"")</f>
        <v/>
      </c>
      <c r="AA607" s="268" t="str">
        <f t="array" ref="AA607">IFERROR(IF(INDEX(三跨两临近重点区段!$F:$F,MATCH(1,(MONTH(三跨两临近重点区段!$H:$H)=10)*(三跨两临近重点区段!$A:$A=D607),0))="已取消","已取消",INDEX(三跨两临近重点区段!$H:$H,MATCH(1,(MONTH(三跨两临近重点区段!$H:$H)=10)*(三跨两临近重点区段!$A:$A=D607)*(三跨两临近重点区段!$F:$F="现存区段"),0))),"")</f>
        <v/>
      </c>
      <c r="AB607" s="72" t="str">
        <f t="array" ref="AB607">IFERROR(IF(INDEX(三跨两临近重点区段!$F:$F,MATCH(1,(MONTH(三跨两临近重点区段!$H:$H)=10)*(三跨两临近重点区段!$A:$A=D607),0))="已取消","已取消",INDEX(三跨两临近重点区段!$I:$I,MATCH(1,(MONTH(三跨两临近重点区段!$H:$H)=10)*(三跨两临近重点区段!$A:$A=D607)*(三跨两临近重点区段!$F:$F="现存区段"),0))),"")</f>
        <v/>
      </c>
      <c r="AC607" s="284" t="str">
        <f t="array" ref="AC607">IFERROR(IF(INDEX(三跨两临近重点区段!$F:$F,MATCH(1,(MONTH(三跨两临近重点区段!$H:$H)=11)*(三跨两临近重点区段!$A:$A=D607),0))="已取消","已取消",INDEX(三跨两临近重点区段!$H:$H,MATCH(1,(MONTH(三跨两临近重点区段!$H:$H)=11)*(三跨两临近重点区段!$A:$A=D607)*(三跨两临近重点区段!$F:$F="现存区段"),0))),"")</f>
        <v/>
      </c>
      <c r="AD607" s="72" t="str">
        <f t="array" ref="AD607">IFERROR(IF(INDEX(三跨两临近重点区段!$F:$F,MATCH(1,(MONTH(三跨两临近重点区段!$H:$H)=11)*(三跨两临近重点区段!$A:$A=D607),0))="已取消","已取消",INDEX(三跨两临近重点区段!$I:$I,MATCH(1,(MONTH(三跨两临近重点区段!$H:$H)=11)*(三跨两临近重点区段!$A:$A=D607)*(三跨两临近重点区段!$F:$F="现存区段"),0))),"")</f>
        <v/>
      </c>
      <c r="AE607" s="284" t="str">
        <f t="array" ref="AE607">IFERROR(IF(INDEX(三跨两临近重点区段!$F:$F,MATCH(1,(MONTH(三跨两临近重点区段!$H:$H)=12)*(三跨两临近重点区段!$A:$A=D607),0))="已取消","已取消",INDEX(三跨两临近重点区段!$H:$H,MATCH(1,(MONTH(三跨两临近重点区段!$H:$H)=12)*(三跨两临近重点区段!$A:$A=D607)*(三跨两临近重点区段!$F:$F="现存区段"),0))),"")</f>
        <v/>
      </c>
      <c r="AF607" s="72" t="str">
        <f t="array" ref="AF607">IFERROR(IF(INDEX(三跨两临近重点区段!$F:$F,MATCH(1,(MONTH(三跨两临近重点区段!$H:$H)=12)*(三跨两临近重点区段!$A:$A=D607),0))="已取消","已取消",INDEX(三跨两临近重点区段!$I:$I,MATCH(1,(MONTH(三跨两临近重点区段!$H:$H)=12)*(三跨两临近重点区段!$A:$A=D607)*(三跨两临近重点区段!$F:$F="现存区段"),0))),"")</f>
        <v/>
      </c>
      <c r="AH607" t="e">
        <f t="array" ref="AH607">INDEX(三跨两临近重点区段!$G:$G,MATCH(D607,三跨两临近重点区段!$A:$A,0))</f>
        <v>#N/A</v>
      </c>
    </row>
    <row r="608" ht="14.25" spans="1:34">
      <c r="A608" s="263" t="s">
        <v>363</v>
      </c>
      <c r="B608" s="264" t="s">
        <v>3039</v>
      </c>
      <c r="C608" s="263" t="s">
        <v>3044</v>
      </c>
      <c r="D608" s="263" t="s">
        <v>3045</v>
      </c>
      <c r="E608" s="265" t="s">
        <v>3016</v>
      </c>
      <c r="F608" s="264" t="s">
        <v>125</v>
      </c>
      <c r="G608" s="263" t="s">
        <v>387</v>
      </c>
      <c r="H608" s="263" t="s">
        <v>387</v>
      </c>
      <c r="I608" s="33"/>
      <c r="J608" s="196"/>
      <c r="K608" s="196"/>
      <c r="L608" s="196"/>
      <c r="M608" s="235"/>
      <c r="N608" s="235"/>
      <c r="O608" s="33"/>
      <c r="P608" s="48"/>
      <c r="Q608" s="279"/>
      <c r="R608" s="279"/>
      <c r="S608" s="278">
        <v>45463</v>
      </c>
      <c r="T608" s="279" t="s">
        <v>2117</v>
      </c>
      <c r="U608" s="268" t="str">
        <f t="array" ref="U608">IFERROR(IF(INDEX(三跨两临近重点区段!$F:$F,MATCH(1,(MONTH(三跨两临近重点区段!$H:$H)=7)*(三跨两临近重点区段!$A:$A=D608),0))="已取消","已取消",INDEX(三跨两临近重点区段!$H:$H,MATCH(1,(MONTH(三跨两临近重点区段!$H:$H)=7)*(三跨两临近重点区段!$A:$A=D608)*(三跨两临近重点区段!$F:$F="现存区段"),0))),"")</f>
        <v/>
      </c>
      <c r="V608" s="232" t="str">
        <f t="array" ref="V608">IFERROR(IF(INDEX(三跨两临近重点区段!$F:$F,MATCH(1,(MONTH(三跨两临近重点区段!$H:$H)=7)*(三跨两临近重点区段!$A:$A=D608),0))="已取消","已取消",INDEX(三跨两临近重点区段!$I:$I,MATCH(1,(MONTH(三跨两临近重点区段!$H:$H)=7)*(三跨两临近重点区段!$A:$A=D608)*(三跨两临近重点区段!$F:$F="现存区段"),0))),"")</f>
        <v/>
      </c>
      <c r="W608" s="268" t="str">
        <f t="array" ref="W608">IFERROR(IF(INDEX(三跨两临近重点区段!$F:$F,MATCH(1,(MONTH(三跨两临近重点区段!$H:$H)=8)*(三跨两临近重点区段!$A:$A=D608),0))="已取消","已取消",INDEX(三跨两临近重点区段!$H:$H,MATCH(1,(MONTH(三跨两临近重点区段!$H:$H)=8)*(三跨两临近重点区段!$A:$A=D608)*(三跨两临近重点区段!$F:$F="现存区段"),0))),"")</f>
        <v/>
      </c>
      <c r="X608" s="232" t="str">
        <f t="array" ref="X608">IFERROR(IF(INDEX(三跨两临近重点区段!$F:$F,MATCH(1,(MONTH(三跨两临近重点区段!$H:$H)=8)*(三跨两临近重点区段!$A:$A=D608),0))="已取消","已取消",INDEX(三跨两临近重点区段!$I:$I,MATCH(1,(MONTH(三跨两临近重点区段!$H:$H)=8)*(三跨两临近重点区段!$A:$A=D608)*(三跨两临近重点区段!$F:$F="现存区段"),0))),"")</f>
        <v/>
      </c>
      <c r="Y608" s="268" t="str">
        <f t="array" ref="Y608">IFERROR(IF(INDEX(三跨两临近重点区段!$F:$F,MATCH(1,(MONTH(三跨两临近重点区段!$H:$H)=9)*(三跨两临近重点区段!$A:$A=D608),0))="已取消","已取消",INDEX(三跨两临近重点区段!$H:$H,MATCH(1,(MONTH(三跨两临近重点区段!$H:$H)=9)*(三跨两临近重点区段!$A:$A=D608)*(三跨两临近重点区段!$F:$F="现存区段"),0))),"")</f>
        <v/>
      </c>
      <c r="Z608" s="232" t="str">
        <f t="array" ref="Z608">IFERROR(IF(INDEX(三跨两临近重点区段!$F:$F,MATCH(1,(MONTH(三跨两临近重点区段!$H:$H)=9)*(三跨两临近重点区段!$A:$A=D608),0))="已取消","已取消",INDEX(三跨两临近重点区段!$I:$I,MATCH(1,(MONTH(三跨两临近重点区段!$H:$H)=9)*(三跨两临近重点区段!$A:$A=D608)*(三跨两临近重点区段!$F:$F="现存区段"),0))),"")</f>
        <v/>
      </c>
      <c r="AA608" s="268" t="str">
        <f t="array" ref="AA608">IFERROR(IF(INDEX(三跨两临近重点区段!$F:$F,MATCH(1,(MONTH(三跨两临近重点区段!$H:$H)=10)*(三跨两临近重点区段!$A:$A=D608),0))="已取消","已取消",INDEX(三跨两临近重点区段!$H:$H,MATCH(1,(MONTH(三跨两临近重点区段!$H:$H)=10)*(三跨两临近重点区段!$A:$A=D608)*(三跨两临近重点区段!$F:$F="现存区段"),0))),"")</f>
        <v/>
      </c>
      <c r="AB608" s="72" t="str">
        <f t="array" ref="AB608">IFERROR(IF(INDEX(三跨两临近重点区段!$F:$F,MATCH(1,(MONTH(三跨两临近重点区段!$H:$H)=10)*(三跨两临近重点区段!$A:$A=D608),0))="已取消","已取消",INDEX(三跨两临近重点区段!$I:$I,MATCH(1,(MONTH(三跨两临近重点区段!$H:$H)=10)*(三跨两临近重点区段!$A:$A=D608)*(三跨两临近重点区段!$F:$F="现存区段"),0))),"")</f>
        <v/>
      </c>
      <c r="AC608" s="284" t="str">
        <f t="array" ref="AC608">IFERROR(IF(INDEX(三跨两临近重点区段!$F:$F,MATCH(1,(MONTH(三跨两临近重点区段!$H:$H)=11)*(三跨两临近重点区段!$A:$A=D608),0))="已取消","已取消",INDEX(三跨两临近重点区段!$H:$H,MATCH(1,(MONTH(三跨两临近重点区段!$H:$H)=11)*(三跨两临近重点区段!$A:$A=D608)*(三跨两临近重点区段!$F:$F="现存区段"),0))),"")</f>
        <v/>
      </c>
      <c r="AD608" s="72" t="str">
        <f t="array" ref="AD608">IFERROR(IF(INDEX(三跨两临近重点区段!$F:$F,MATCH(1,(MONTH(三跨两临近重点区段!$H:$H)=11)*(三跨两临近重点区段!$A:$A=D608),0))="已取消","已取消",INDEX(三跨两临近重点区段!$I:$I,MATCH(1,(MONTH(三跨两临近重点区段!$H:$H)=11)*(三跨两临近重点区段!$A:$A=D608)*(三跨两临近重点区段!$F:$F="现存区段"),0))),"")</f>
        <v/>
      </c>
      <c r="AE608" s="284" t="str">
        <f t="array" ref="AE608">IFERROR(IF(INDEX(三跨两临近重点区段!$F:$F,MATCH(1,(MONTH(三跨两临近重点区段!$H:$H)=12)*(三跨两临近重点区段!$A:$A=D608),0))="已取消","已取消",INDEX(三跨两临近重点区段!$H:$H,MATCH(1,(MONTH(三跨两临近重点区段!$H:$H)=12)*(三跨两临近重点区段!$A:$A=D608)*(三跨两临近重点区段!$F:$F="现存区段"),0))),"")</f>
        <v/>
      </c>
      <c r="AF608" s="72" t="str">
        <f t="array" ref="AF608">IFERROR(IF(INDEX(三跨两临近重点区段!$F:$F,MATCH(1,(MONTH(三跨两临近重点区段!$H:$H)=12)*(三跨两临近重点区段!$A:$A=D608),0))="已取消","已取消",INDEX(三跨两临近重点区段!$I:$I,MATCH(1,(MONTH(三跨两临近重点区段!$H:$H)=12)*(三跨两临近重点区段!$A:$A=D608)*(三跨两临近重点区段!$F:$F="现存区段"),0))),"")</f>
        <v/>
      </c>
      <c r="AH608" t="e">
        <f t="array" ref="AH608">INDEX(三跨两临近重点区段!$G:$G,MATCH(D608,三跨两临近重点区段!$A:$A,0))</f>
        <v>#N/A</v>
      </c>
    </row>
    <row r="609" ht="14.25" spans="1:34">
      <c r="A609" s="263" t="s">
        <v>363</v>
      </c>
      <c r="B609" s="264" t="s">
        <v>3046</v>
      </c>
      <c r="C609" s="263" t="s">
        <v>2977</v>
      </c>
      <c r="D609" s="263" t="s">
        <v>3047</v>
      </c>
      <c r="E609" s="265" t="s">
        <v>3016</v>
      </c>
      <c r="F609" s="264" t="s">
        <v>125</v>
      </c>
      <c r="G609" s="263" t="s">
        <v>249</v>
      </c>
      <c r="H609" s="263" t="s">
        <v>249</v>
      </c>
      <c r="I609" s="33"/>
      <c r="J609" s="196"/>
      <c r="K609" s="196"/>
      <c r="L609" s="196"/>
      <c r="M609" s="235"/>
      <c r="N609" s="235"/>
      <c r="O609" s="33"/>
      <c r="P609" s="48"/>
      <c r="Q609" s="279"/>
      <c r="R609" s="279"/>
      <c r="S609" s="278">
        <v>45467</v>
      </c>
      <c r="T609" s="279" t="s">
        <v>2117</v>
      </c>
      <c r="U609" s="268" t="str">
        <f t="array" ref="U609">IFERROR(IF(INDEX(三跨两临近重点区段!$F:$F,MATCH(1,(MONTH(三跨两临近重点区段!$H:$H)=7)*(三跨两临近重点区段!$A:$A=D609),0))="已取消","已取消",INDEX(三跨两临近重点区段!$H:$H,MATCH(1,(MONTH(三跨两临近重点区段!$H:$H)=7)*(三跨两临近重点区段!$A:$A=D609)*(三跨两临近重点区段!$F:$F="现存区段"),0))),"")</f>
        <v/>
      </c>
      <c r="V609" s="232" t="str">
        <f t="array" ref="V609">IFERROR(IF(INDEX(三跨两临近重点区段!$F:$F,MATCH(1,(MONTH(三跨两临近重点区段!$H:$H)=7)*(三跨两临近重点区段!$A:$A=D609),0))="已取消","已取消",INDEX(三跨两临近重点区段!$I:$I,MATCH(1,(MONTH(三跨两临近重点区段!$H:$H)=7)*(三跨两临近重点区段!$A:$A=D609)*(三跨两临近重点区段!$F:$F="现存区段"),0))),"")</f>
        <v/>
      </c>
      <c r="W609" s="268" t="str">
        <f t="array" ref="W609">IFERROR(IF(INDEX(三跨两临近重点区段!$F:$F,MATCH(1,(MONTH(三跨两临近重点区段!$H:$H)=8)*(三跨两临近重点区段!$A:$A=D609),0))="已取消","已取消",INDEX(三跨两临近重点区段!$H:$H,MATCH(1,(MONTH(三跨两临近重点区段!$H:$H)=8)*(三跨两临近重点区段!$A:$A=D609)*(三跨两临近重点区段!$F:$F="现存区段"),0))),"")</f>
        <v/>
      </c>
      <c r="X609" s="232" t="str">
        <f t="array" ref="X609">IFERROR(IF(INDEX(三跨两临近重点区段!$F:$F,MATCH(1,(MONTH(三跨两临近重点区段!$H:$H)=8)*(三跨两临近重点区段!$A:$A=D609),0))="已取消","已取消",INDEX(三跨两临近重点区段!$I:$I,MATCH(1,(MONTH(三跨两临近重点区段!$H:$H)=8)*(三跨两临近重点区段!$A:$A=D609)*(三跨两临近重点区段!$F:$F="现存区段"),0))),"")</f>
        <v/>
      </c>
      <c r="Y609" s="268" t="str">
        <f t="array" ref="Y609">IFERROR(IF(INDEX(三跨两临近重点区段!$F:$F,MATCH(1,(MONTH(三跨两临近重点区段!$H:$H)=9)*(三跨两临近重点区段!$A:$A=D609),0))="已取消","已取消",INDEX(三跨两临近重点区段!$H:$H,MATCH(1,(MONTH(三跨两临近重点区段!$H:$H)=9)*(三跨两临近重点区段!$A:$A=D609)*(三跨两临近重点区段!$F:$F="现存区段"),0))),"")</f>
        <v/>
      </c>
      <c r="Z609" s="232" t="str">
        <f t="array" ref="Z609">IFERROR(IF(INDEX(三跨两临近重点区段!$F:$F,MATCH(1,(MONTH(三跨两临近重点区段!$H:$H)=9)*(三跨两临近重点区段!$A:$A=D609),0))="已取消","已取消",INDEX(三跨两临近重点区段!$I:$I,MATCH(1,(MONTH(三跨两临近重点区段!$H:$H)=9)*(三跨两临近重点区段!$A:$A=D609)*(三跨两临近重点区段!$F:$F="现存区段"),0))),"")</f>
        <v/>
      </c>
      <c r="AA609" s="268" t="str">
        <f t="array" ref="AA609">IFERROR(IF(INDEX(三跨两临近重点区段!$F:$F,MATCH(1,(MONTH(三跨两临近重点区段!$H:$H)=10)*(三跨两临近重点区段!$A:$A=D609),0))="已取消","已取消",INDEX(三跨两临近重点区段!$H:$H,MATCH(1,(MONTH(三跨两临近重点区段!$H:$H)=10)*(三跨两临近重点区段!$A:$A=D609)*(三跨两临近重点区段!$F:$F="现存区段"),0))),"")</f>
        <v/>
      </c>
      <c r="AB609" s="72" t="str">
        <f t="array" ref="AB609">IFERROR(IF(INDEX(三跨两临近重点区段!$F:$F,MATCH(1,(MONTH(三跨两临近重点区段!$H:$H)=10)*(三跨两临近重点区段!$A:$A=D609),0))="已取消","已取消",INDEX(三跨两临近重点区段!$I:$I,MATCH(1,(MONTH(三跨两临近重点区段!$H:$H)=10)*(三跨两临近重点区段!$A:$A=D609)*(三跨两临近重点区段!$F:$F="现存区段"),0))),"")</f>
        <v/>
      </c>
      <c r="AC609" s="284" t="str">
        <f t="array" ref="AC609">IFERROR(IF(INDEX(三跨两临近重点区段!$F:$F,MATCH(1,(MONTH(三跨两临近重点区段!$H:$H)=11)*(三跨两临近重点区段!$A:$A=D609),0))="已取消","已取消",INDEX(三跨两临近重点区段!$H:$H,MATCH(1,(MONTH(三跨两临近重点区段!$H:$H)=11)*(三跨两临近重点区段!$A:$A=D609)*(三跨两临近重点区段!$F:$F="现存区段"),0))),"")</f>
        <v/>
      </c>
      <c r="AD609" s="72" t="str">
        <f t="array" ref="AD609">IFERROR(IF(INDEX(三跨两临近重点区段!$F:$F,MATCH(1,(MONTH(三跨两临近重点区段!$H:$H)=11)*(三跨两临近重点区段!$A:$A=D609),0))="已取消","已取消",INDEX(三跨两临近重点区段!$I:$I,MATCH(1,(MONTH(三跨两临近重点区段!$H:$H)=11)*(三跨两临近重点区段!$A:$A=D609)*(三跨两临近重点区段!$F:$F="现存区段"),0))),"")</f>
        <v/>
      </c>
      <c r="AE609" s="284" t="str">
        <f t="array" ref="AE609">IFERROR(IF(INDEX(三跨两临近重点区段!$F:$F,MATCH(1,(MONTH(三跨两临近重点区段!$H:$H)=12)*(三跨两临近重点区段!$A:$A=D609),0))="已取消","已取消",INDEX(三跨两临近重点区段!$H:$H,MATCH(1,(MONTH(三跨两临近重点区段!$H:$H)=12)*(三跨两临近重点区段!$A:$A=D609)*(三跨两临近重点区段!$F:$F="现存区段"),0))),"")</f>
        <v/>
      </c>
      <c r="AF609" s="72" t="str">
        <f t="array" ref="AF609">IFERROR(IF(INDEX(三跨两临近重点区段!$F:$F,MATCH(1,(MONTH(三跨两临近重点区段!$H:$H)=12)*(三跨两临近重点区段!$A:$A=D609),0))="已取消","已取消",INDEX(三跨两临近重点区段!$I:$I,MATCH(1,(MONTH(三跨两临近重点区段!$H:$H)=12)*(三跨两临近重点区段!$A:$A=D609)*(三跨两临近重点区段!$F:$F="现存区段"),0))),"")</f>
        <v/>
      </c>
      <c r="AH609" t="e">
        <f t="array" ref="AH609">INDEX(三跨两临近重点区段!$G:$G,MATCH(D609,三跨两临近重点区段!$A:$A,0))</f>
        <v>#N/A</v>
      </c>
    </row>
    <row r="610" ht="14.25" spans="1:34">
      <c r="A610" s="263" t="s">
        <v>363</v>
      </c>
      <c r="B610" s="264" t="s">
        <v>3046</v>
      </c>
      <c r="C610" s="263" t="s">
        <v>2167</v>
      </c>
      <c r="D610" s="263" t="s">
        <v>3048</v>
      </c>
      <c r="E610" s="265" t="s">
        <v>3016</v>
      </c>
      <c r="F610" s="264" t="s">
        <v>125</v>
      </c>
      <c r="G610" s="263" t="s">
        <v>249</v>
      </c>
      <c r="H610" s="263" t="s">
        <v>249</v>
      </c>
      <c r="I610" s="33"/>
      <c r="J610" s="196"/>
      <c r="K610" s="196"/>
      <c r="L610" s="196"/>
      <c r="M610" s="235"/>
      <c r="N610" s="235"/>
      <c r="O610" s="33"/>
      <c r="P610" s="48"/>
      <c r="Q610" s="279"/>
      <c r="R610" s="279"/>
      <c r="S610" s="282">
        <v>45467.4826388889</v>
      </c>
      <c r="T610" s="279" t="s">
        <v>2117</v>
      </c>
      <c r="U610" s="268" t="str">
        <f t="array" ref="U610">IFERROR(IF(INDEX(三跨两临近重点区段!$F:$F,MATCH(1,(MONTH(三跨两临近重点区段!$H:$H)=7)*(三跨两临近重点区段!$A:$A=D610),0))="已取消","已取消",INDEX(三跨两临近重点区段!$H:$H,MATCH(1,(MONTH(三跨两临近重点区段!$H:$H)=7)*(三跨两临近重点区段!$A:$A=D610)*(三跨两临近重点区段!$F:$F="现存区段"),0))),"")</f>
        <v/>
      </c>
      <c r="V610" s="232" t="str">
        <f t="array" ref="V610">IFERROR(IF(INDEX(三跨两临近重点区段!$F:$F,MATCH(1,(MONTH(三跨两临近重点区段!$H:$H)=7)*(三跨两临近重点区段!$A:$A=D610),0))="已取消","已取消",INDEX(三跨两临近重点区段!$I:$I,MATCH(1,(MONTH(三跨两临近重点区段!$H:$H)=7)*(三跨两临近重点区段!$A:$A=D610)*(三跨两临近重点区段!$F:$F="现存区段"),0))),"")</f>
        <v/>
      </c>
      <c r="W610" s="268" t="str">
        <f t="array" ref="W610">IFERROR(IF(INDEX(三跨两临近重点区段!$F:$F,MATCH(1,(MONTH(三跨两临近重点区段!$H:$H)=8)*(三跨两临近重点区段!$A:$A=D610),0))="已取消","已取消",INDEX(三跨两临近重点区段!$H:$H,MATCH(1,(MONTH(三跨两临近重点区段!$H:$H)=8)*(三跨两临近重点区段!$A:$A=D610)*(三跨两临近重点区段!$F:$F="现存区段"),0))),"")</f>
        <v/>
      </c>
      <c r="X610" s="232" t="str">
        <f t="array" ref="X610">IFERROR(IF(INDEX(三跨两临近重点区段!$F:$F,MATCH(1,(MONTH(三跨两临近重点区段!$H:$H)=8)*(三跨两临近重点区段!$A:$A=D610),0))="已取消","已取消",INDEX(三跨两临近重点区段!$I:$I,MATCH(1,(MONTH(三跨两临近重点区段!$H:$H)=8)*(三跨两临近重点区段!$A:$A=D610)*(三跨两临近重点区段!$F:$F="现存区段"),0))),"")</f>
        <v/>
      </c>
      <c r="Y610" s="268" t="str">
        <f t="array" ref="Y610">IFERROR(IF(INDEX(三跨两临近重点区段!$F:$F,MATCH(1,(MONTH(三跨两临近重点区段!$H:$H)=9)*(三跨两临近重点区段!$A:$A=D610),0))="已取消","已取消",INDEX(三跨两临近重点区段!$H:$H,MATCH(1,(MONTH(三跨两临近重点区段!$H:$H)=9)*(三跨两临近重点区段!$A:$A=D610)*(三跨两临近重点区段!$F:$F="现存区段"),0))),"")</f>
        <v/>
      </c>
      <c r="Z610" s="232" t="str">
        <f t="array" ref="Z610">IFERROR(IF(INDEX(三跨两临近重点区段!$F:$F,MATCH(1,(MONTH(三跨两临近重点区段!$H:$H)=9)*(三跨两临近重点区段!$A:$A=D610),0))="已取消","已取消",INDEX(三跨两临近重点区段!$I:$I,MATCH(1,(MONTH(三跨两临近重点区段!$H:$H)=9)*(三跨两临近重点区段!$A:$A=D610)*(三跨两临近重点区段!$F:$F="现存区段"),0))),"")</f>
        <v/>
      </c>
      <c r="AA610" s="268" t="str">
        <f t="array" ref="AA610">IFERROR(IF(INDEX(三跨两临近重点区段!$F:$F,MATCH(1,(MONTH(三跨两临近重点区段!$H:$H)=10)*(三跨两临近重点区段!$A:$A=D610),0))="已取消","已取消",INDEX(三跨两临近重点区段!$H:$H,MATCH(1,(MONTH(三跨两临近重点区段!$H:$H)=10)*(三跨两临近重点区段!$A:$A=D610)*(三跨两临近重点区段!$F:$F="现存区段"),0))),"")</f>
        <v/>
      </c>
      <c r="AB610" s="72" t="str">
        <f t="array" ref="AB610">IFERROR(IF(INDEX(三跨两临近重点区段!$F:$F,MATCH(1,(MONTH(三跨两临近重点区段!$H:$H)=10)*(三跨两临近重点区段!$A:$A=D610),0))="已取消","已取消",INDEX(三跨两临近重点区段!$I:$I,MATCH(1,(MONTH(三跨两临近重点区段!$H:$H)=10)*(三跨两临近重点区段!$A:$A=D610)*(三跨两临近重点区段!$F:$F="现存区段"),0))),"")</f>
        <v/>
      </c>
      <c r="AC610" s="284" t="str">
        <f t="array" ref="AC610">IFERROR(IF(INDEX(三跨两临近重点区段!$F:$F,MATCH(1,(MONTH(三跨两临近重点区段!$H:$H)=11)*(三跨两临近重点区段!$A:$A=D610),0))="已取消","已取消",INDEX(三跨两临近重点区段!$H:$H,MATCH(1,(MONTH(三跨两临近重点区段!$H:$H)=11)*(三跨两临近重点区段!$A:$A=D610)*(三跨两临近重点区段!$F:$F="现存区段"),0))),"")</f>
        <v/>
      </c>
      <c r="AD610" s="72" t="str">
        <f t="array" ref="AD610">IFERROR(IF(INDEX(三跨两临近重点区段!$F:$F,MATCH(1,(MONTH(三跨两临近重点区段!$H:$H)=11)*(三跨两临近重点区段!$A:$A=D610),0))="已取消","已取消",INDEX(三跨两临近重点区段!$I:$I,MATCH(1,(MONTH(三跨两临近重点区段!$H:$H)=11)*(三跨两临近重点区段!$A:$A=D610)*(三跨两临近重点区段!$F:$F="现存区段"),0))),"")</f>
        <v/>
      </c>
      <c r="AE610" s="284" t="str">
        <f t="array" ref="AE610">IFERROR(IF(INDEX(三跨两临近重点区段!$F:$F,MATCH(1,(MONTH(三跨两临近重点区段!$H:$H)=12)*(三跨两临近重点区段!$A:$A=D610),0))="已取消","已取消",INDEX(三跨两临近重点区段!$H:$H,MATCH(1,(MONTH(三跨两临近重点区段!$H:$H)=12)*(三跨两临近重点区段!$A:$A=D610)*(三跨两临近重点区段!$F:$F="现存区段"),0))),"")</f>
        <v/>
      </c>
      <c r="AF610" s="72" t="str">
        <f t="array" ref="AF610">IFERROR(IF(INDEX(三跨两临近重点区段!$F:$F,MATCH(1,(MONTH(三跨两临近重点区段!$H:$H)=12)*(三跨两临近重点区段!$A:$A=D610),0))="已取消","已取消",INDEX(三跨两临近重点区段!$I:$I,MATCH(1,(MONTH(三跨两临近重点区段!$H:$H)=12)*(三跨两临近重点区段!$A:$A=D610)*(三跨两临近重点区段!$F:$F="现存区段"),0))),"")</f>
        <v/>
      </c>
      <c r="AH610" t="e">
        <f t="array" ref="AH610">INDEX(三跨两临近重点区段!$G:$G,MATCH(D610,三跨两临近重点区段!$A:$A,0))</f>
        <v>#N/A</v>
      </c>
    </row>
    <row r="611" ht="14.25" spans="1:34">
      <c r="A611" s="263" t="s">
        <v>363</v>
      </c>
      <c r="B611" s="264" t="s">
        <v>3049</v>
      </c>
      <c r="C611" s="263" t="s">
        <v>2167</v>
      </c>
      <c r="D611" s="263" t="s">
        <v>3050</v>
      </c>
      <c r="E611" s="265" t="s">
        <v>3016</v>
      </c>
      <c r="F611" s="264" t="s">
        <v>125</v>
      </c>
      <c r="G611" s="263" t="s">
        <v>249</v>
      </c>
      <c r="H611" s="263" t="s">
        <v>249</v>
      </c>
      <c r="I611" s="33"/>
      <c r="J611" s="196"/>
      <c r="K611" s="196"/>
      <c r="L611" s="196"/>
      <c r="M611" s="235"/>
      <c r="N611" s="235"/>
      <c r="O611" s="33"/>
      <c r="P611" s="48"/>
      <c r="Q611" s="279"/>
      <c r="R611" s="279"/>
      <c r="S611" s="282">
        <v>45467.4826388889</v>
      </c>
      <c r="T611" s="279" t="s">
        <v>2117</v>
      </c>
      <c r="U611" s="268" t="str">
        <f t="array" ref="U611">IFERROR(IF(INDEX(三跨两临近重点区段!$F:$F,MATCH(1,(MONTH(三跨两临近重点区段!$H:$H)=7)*(三跨两临近重点区段!$A:$A=D611),0))="已取消","已取消",INDEX(三跨两临近重点区段!$H:$H,MATCH(1,(MONTH(三跨两临近重点区段!$H:$H)=7)*(三跨两临近重点区段!$A:$A=D611)*(三跨两临近重点区段!$F:$F="现存区段"),0))),"")</f>
        <v/>
      </c>
      <c r="V611" s="232" t="str">
        <f t="array" ref="V611">IFERROR(IF(INDEX(三跨两临近重点区段!$F:$F,MATCH(1,(MONTH(三跨两临近重点区段!$H:$H)=7)*(三跨两临近重点区段!$A:$A=D611),0))="已取消","已取消",INDEX(三跨两临近重点区段!$I:$I,MATCH(1,(MONTH(三跨两临近重点区段!$H:$H)=7)*(三跨两临近重点区段!$A:$A=D611)*(三跨两临近重点区段!$F:$F="现存区段"),0))),"")</f>
        <v/>
      </c>
      <c r="W611" s="268" t="str">
        <f t="array" ref="W611">IFERROR(IF(INDEX(三跨两临近重点区段!$F:$F,MATCH(1,(MONTH(三跨两临近重点区段!$H:$H)=8)*(三跨两临近重点区段!$A:$A=D611),0))="已取消","已取消",INDEX(三跨两临近重点区段!$H:$H,MATCH(1,(MONTH(三跨两临近重点区段!$H:$H)=8)*(三跨两临近重点区段!$A:$A=D611)*(三跨两临近重点区段!$F:$F="现存区段"),0))),"")</f>
        <v/>
      </c>
      <c r="X611" s="232" t="str">
        <f t="array" ref="X611">IFERROR(IF(INDEX(三跨两临近重点区段!$F:$F,MATCH(1,(MONTH(三跨两临近重点区段!$H:$H)=8)*(三跨两临近重点区段!$A:$A=D611),0))="已取消","已取消",INDEX(三跨两临近重点区段!$I:$I,MATCH(1,(MONTH(三跨两临近重点区段!$H:$H)=8)*(三跨两临近重点区段!$A:$A=D611)*(三跨两临近重点区段!$F:$F="现存区段"),0))),"")</f>
        <v/>
      </c>
      <c r="Y611" s="268" t="str">
        <f t="array" ref="Y611">IFERROR(IF(INDEX(三跨两临近重点区段!$F:$F,MATCH(1,(MONTH(三跨两临近重点区段!$H:$H)=9)*(三跨两临近重点区段!$A:$A=D611),0))="已取消","已取消",INDEX(三跨两临近重点区段!$H:$H,MATCH(1,(MONTH(三跨两临近重点区段!$H:$H)=9)*(三跨两临近重点区段!$A:$A=D611)*(三跨两临近重点区段!$F:$F="现存区段"),0))),"")</f>
        <v/>
      </c>
      <c r="Z611" s="232" t="str">
        <f t="array" ref="Z611">IFERROR(IF(INDEX(三跨两临近重点区段!$F:$F,MATCH(1,(MONTH(三跨两临近重点区段!$H:$H)=9)*(三跨两临近重点区段!$A:$A=D611),0))="已取消","已取消",INDEX(三跨两临近重点区段!$I:$I,MATCH(1,(MONTH(三跨两临近重点区段!$H:$H)=9)*(三跨两临近重点区段!$A:$A=D611)*(三跨两临近重点区段!$F:$F="现存区段"),0))),"")</f>
        <v/>
      </c>
      <c r="AA611" s="268" t="str">
        <f t="array" ref="AA611">IFERROR(IF(INDEX(三跨两临近重点区段!$F:$F,MATCH(1,(MONTH(三跨两临近重点区段!$H:$H)=10)*(三跨两临近重点区段!$A:$A=D611),0))="已取消","已取消",INDEX(三跨两临近重点区段!$H:$H,MATCH(1,(MONTH(三跨两临近重点区段!$H:$H)=10)*(三跨两临近重点区段!$A:$A=D611)*(三跨两临近重点区段!$F:$F="现存区段"),0))),"")</f>
        <v/>
      </c>
      <c r="AB611" s="72" t="str">
        <f t="array" ref="AB611">IFERROR(IF(INDEX(三跨两临近重点区段!$F:$F,MATCH(1,(MONTH(三跨两临近重点区段!$H:$H)=10)*(三跨两临近重点区段!$A:$A=D611),0))="已取消","已取消",INDEX(三跨两临近重点区段!$I:$I,MATCH(1,(MONTH(三跨两临近重点区段!$H:$H)=10)*(三跨两临近重点区段!$A:$A=D611)*(三跨两临近重点区段!$F:$F="现存区段"),0))),"")</f>
        <v/>
      </c>
      <c r="AC611" s="284" t="str">
        <f t="array" ref="AC611">IFERROR(IF(INDEX(三跨两临近重点区段!$F:$F,MATCH(1,(MONTH(三跨两临近重点区段!$H:$H)=11)*(三跨两临近重点区段!$A:$A=D611),0))="已取消","已取消",INDEX(三跨两临近重点区段!$H:$H,MATCH(1,(MONTH(三跨两临近重点区段!$H:$H)=11)*(三跨两临近重点区段!$A:$A=D611)*(三跨两临近重点区段!$F:$F="现存区段"),0))),"")</f>
        <v/>
      </c>
      <c r="AD611" s="72" t="str">
        <f t="array" ref="AD611">IFERROR(IF(INDEX(三跨两临近重点区段!$F:$F,MATCH(1,(MONTH(三跨两临近重点区段!$H:$H)=11)*(三跨两临近重点区段!$A:$A=D611),0))="已取消","已取消",INDEX(三跨两临近重点区段!$I:$I,MATCH(1,(MONTH(三跨两临近重点区段!$H:$H)=11)*(三跨两临近重点区段!$A:$A=D611)*(三跨两临近重点区段!$F:$F="现存区段"),0))),"")</f>
        <v/>
      </c>
      <c r="AE611" s="284" t="str">
        <f t="array" ref="AE611">IFERROR(IF(INDEX(三跨两临近重点区段!$F:$F,MATCH(1,(MONTH(三跨两临近重点区段!$H:$H)=12)*(三跨两临近重点区段!$A:$A=D611),0))="已取消","已取消",INDEX(三跨两临近重点区段!$H:$H,MATCH(1,(MONTH(三跨两临近重点区段!$H:$H)=12)*(三跨两临近重点区段!$A:$A=D611)*(三跨两临近重点区段!$F:$F="现存区段"),0))),"")</f>
        <v/>
      </c>
      <c r="AF611" s="72" t="str">
        <f t="array" ref="AF611">IFERROR(IF(INDEX(三跨两临近重点区段!$F:$F,MATCH(1,(MONTH(三跨两临近重点区段!$H:$H)=12)*(三跨两临近重点区段!$A:$A=D611),0))="已取消","已取消",INDEX(三跨两临近重点区段!$I:$I,MATCH(1,(MONTH(三跨两临近重点区段!$H:$H)=12)*(三跨两临近重点区段!$A:$A=D611)*(三跨两临近重点区段!$F:$F="现存区段"),0))),"")</f>
        <v/>
      </c>
      <c r="AH611" t="e">
        <f t="array" ref="AH611">INDEX(三跨两临近重点区段!$G:$G,MATCH(D611,三跨两临近重点区段!$A:$A,0))</f>
        <v>#N/A</v>
      </c>
    </row>
    <row r="612" ht="14.25" spans="1:34">
      <c r="A612" s="263" t="s">
        <v>150</v>
      </c>
      <c r="B612" s="264" t="s">
        <v>3051</v>
      </c>
      <c r="C612" s="263" t="s">
        <v>2120</v>
      </c>
      <c r="D612" s="263" t="s">
        <v>3052</v>
      </c>
      <c r="E612" s="265" t="s">
        <v>3016</v>
      </c>
      <c r="F612" s="264" t="s">
        <v>125</v>
      </c>
      <c r="G612" s="263" t="s">
        <v>249</v>
      </c>
      <c r="H612" s="263" t="s">
        <v>249</v>
      </c>
      <c r="I612" s="33"/>
      <c r="J612" s="196"/>
      <c r="K612" s="196"/>
      <c r="L612" s="196"/>
      <c r="M612" s="235"/>
      <c r="N612" s="235"/>
      <c r="O612" s="33"/>
      <c r="P612" s="48"/>
      <c r="Q612" s="279"/>
      <c r="R612" s="279"/>
      <c r="S612" s="278">
        <v>45455</v>
      </c>
      <c r="T612" s="279" t="s">
        <v>2117</v>
      </c>
      <c r="U612" s="268" t="str">
        <f t="array" ref="U612">IFERROR(IF(INDEX(三跨两临近重点区段!$F:$F,MATCH(1,(MONTH(三跨两临近重点区段!$H:$H)=7)*(三跨两临近重点区段!$A:$A=D612),0))="已取消","已取消",INDEX(三跨两临近重点区段!$H:$H,MATCH(1,(MONTH(三跨两临近重点区段!$H:$H)=7)*(三跨两临近重点区段!$A:$A=D612)*(三跨两临近重点区段!$F:$F="现存区段"),0))),"")</f>
        <v/>
      </c>
      <c r="V612" s="232" t="str">
        <f t="array" ref="V612">IFERROR(IF(INDEX(三跨两临近重点区段!$F:$F,MATCH(1,(MONTH(三跨两临近重点区段!$H:$H)=7)*(三跨两临近重点区段!$A:$A=D612),0))="已取消","已取消",INDEX(三跨两临近重点区段!$I:$I,MATCH(1,(MONTH(三跨两临近重点区段!$H:$H)=7)*(三跨两临近重点区段!$A:$A=D612)*(三跨两临近重点区段!$F:$F="现存区段"),0))),"")</f>
        <v/>
      </c>
      <c r="W612" s="268" t="str">
        <f t="array" ref="W612">IFERROR(IF(INDEX(三跨两临近重点区段!$F:$F,MATCH(1,(MONTH(三跨两临近重点区段!$H:$H)=8)*(三跨两临近重点区段!$A:$A=D612),0))="已取消","已取消",INDEX(三跨两临近重点区段!$H:$H,MATCH(1,(MONTH(三跨两临近重点区段!$H:$H)=8)*(三跨两临近重点区段!$A:$A=D612)*(三跨两临近重点区段!$F:$F="现存区段"),0))),"")</f>
        <v/>
      </c>
      <c r="X612" s="232" t="str">
        <f t="array" ref="X612">IFERROR(IF(INDEX(三跨两临近重点区段!$F:$F,MATCH(1,(MONTH(三跨两临近重点区段!$H:$H)=8)*(三跨两临近重点区段!$A:$A=D612),0))="已取消","已取消",INDEX(三跨两临近重点区段!$I:$I,MATCH(1,(MONTH(三跨两临近重点区段!$H:$H)=8)*(三跨两临近重点区段!$A:$A=D612)*(三跨两临近重点区段!$F:$F="现存区段"),0))),"")</f>
        <v/>
      </c>
      <c r="Y612" s="268" t="str">
        <f t="array" ref="Y612">IFERROR(IF(INDEX(三跨两临近重点区段!$F:$F,MATCH(1,(MONTH(三跨两临近重点区段!$H:$H)=9)*(三跨两临近重点区段!$A:$A=D612),0))="已取消","已取消",INDEX(三跨两临近重点区段!$H:$H,MATCH(1,(MONTH(三跨两临近重点区段!$H:$H)=9)*(三跨两临近重点区段!$A:$A=D612)*(三跨两临近重点区段!$F:$F="现存区段"),0))),"")</f>
        <v/>
      </c>
      <c r="Z612" s="232" t="str">
        <f t="array" ref="Z612">IFERROR(IF(INDEX(三跨两临近重点区段!$F:$F,MATCH(1,(MONTH(三跨两临近重点区段!$H:$H)=9)*(三跨两临近重点区段!$A:$A=D612),0))="已取消","已取消",INDEX(三跨两临近重点区段!$I:$I,MATCH(1,(MONTH(三跨两临近重点区段!$H:$H)=9)*(三跨两临近重点区段!$A:$A=D612)*(三跨两临近重点区段!$F:$F="现存区段"),0))),"")</f>
        <v/>
      </c>
      <c r="AA612" s="268" t="str">
        <f t="array" ref="AA612">IFERROR(IF(INDEX(三跨两临近重点区段!$F:$F,MATCH(1,(MONTH(三跨两临近重点区段!$H:$H)=10)*(三跨两临近重点区段!$A:$A=D612),0))="已取消","已取消",INDEX(三跨两临近重点区段!$H:$H,MATCH(1,(MONTH(三跨两临近重点区段!$H:$H)=10)*(三跨两临近重点区段!$A:$A=D612)*(三跨两临近重点区段!$F:$F="现存区段"),0))),"")</f>
        <v/>
      </c>
      <c r="AB612" s="72" t="str">
        <f t="array" ref="AB612">IFERROR(IF(INDEX(三跨两临近重点区段!$F:$F,MATCH(1,(MONTH(三跨两临近重点区段!$H:$H)=10)*(三跨两临近重点区段!$A:$A=D612),0))="已取消","已取消",INDEX(三跨两临近重点区段!$I:$I,MATCH(1,(MONTH(三跨两临近重点区段!$H:$H)=10)*(三跨两临近重点区段!$A:$A=D612)*(三跨两临近重点区段!$F:$F="现存区段"),0))),"")</f>
        <v/>
      </c>
      <c r="AC612" s="284" t="str">
        <f t="array" ref="AC612">IFERROR(IF(INDEX(三跨两临近重点区段!$F:$F,MATCH(1,(MONTH(三跨两临近重点区段!$H:$H)=11)*(三跨两临近重点区段!$A:$A=D612),0))="已取消","已取消",INDEX(三跨两临近重点区段!$H:$H,MATCH(1,(MONTH(三跨两临近重点区段!$H:$H)=11)*(三跨两临近重点区段!$A:$A=D612)*(三跨两临近重点区段!$F:$F="现存区段"),0))),"")</f>
        <v/>
      </c>
      <c r="AD612" s="72" t="str">
        <f t="array" ref="AD612">IFERROR(IF(INDEX(三跨两临近重点区段!$F:$F,MATCH(1,(MONTH(三跨两临近重点区段!$H:$H)=11)*(三跨两临近重点区段!$A:$A=D612),0))="已取消","已取消",INDEX(三跨两临近重点区段!$I:$I,MATCH(1,(MONTH(三跨两临近重点区段!$H:$H)=11)*(三跨两临近重点区段!$A:$A=D612)*(三跨两临近重点区段!$F:$F="现存区段"),0))),"")</f>
        <v/>
      </c>
      <c r="AE612" s="284" t="str">
        <f t="array" ref="AE612">IFERROR(IF(INDEX(三跨两临近重点区段!$F:$F,MATCH(1,(MONTH(三跨两临近重点区段!$H:$H)=12)*(三跨两临近重点区段!$A:$A=D612),0))="已取消","已取消",INDEX(三跨两临近重点区段!$H:$H,MATCH(1,(MONTH(三跨两临近重点区段!$H:$H)=12)*(三跨两临近重点区段!$A:$A=D612)*(三跨两临近重点区段!$F:$F="现存区段"),0))),"")</f>
        <v/>
      </c>
      <c r="AF612" s="72" t="str">
        <f t="array" ref="AF612">IFERROR(IF(INDEX(三跨两临近重点区段!$F:$F,MATCH(1,(MONTH(三跨两临近重点区段!$H:$H)=12)*(三跨两临近重点区段!$A:$A=D612),0))="已取消","已取消",INDEX(三跨两临近重点区段!$I:$I,MATCH(1,(MONTH(三跨两临近重点区段!$H:$H)=12)*(三跨两临近重点区段!$A:$A=D612)*(三跨两临近重点区段!$F:$F="现存区段"),0))),"")</f>
        <v/>
      </c>
      <c r="AH612" t="e">
        <f t="array" ref="AH612">INDEX(三跨两临近重点区段!$G:$G,MATCH(D612,三跨两临近重点区段!$A:$A,0))</f>
        <v>#N/A</v>
      </c>
    </row>
    <row r="613" ht="14.25" spans="1:34">
      <c r="A613" s="263" t="s">
        <v>150</v>
      </c>
      <c r="B613" s="264" t="s">
        <v>3051</v>
      </c>
      <c r="C613" s="263" t="s">
        <v>2756</v>
      </c>
      <c r="D613" s="263" t="s">
        <v>3053</v>
      </c>
      <c r="E613" s="265" t="s">
        <v>3016</v>
      </c>
      <c r="F613" s="264" t="s">
        <v>125</v>
      </c>
      <c r="G613" s="263" t="s">
        <v>249</v>
      </c>
      <c r="H613" s="263" t="s">
        <v>249</v>
      </c>
      <c r="I613" s="33"/>
      <c r="J613" s="196"/>
      <c r="K613" s="196"/>
      <c r="L613" s="196"/>
      <c r="M613" s="235"/>
      <c r="N613" s="235"/>
      <c r="O613" s="33"/>
      <c r="P613" s="48"/>
      <c r="Q613" s="279"/>
      <c r="R613" s="279"/>
      <c r="S613" s="278">
        <v>45455</v>
      </c>
      <c r="T613" s="279" t="s">
        <v>2117</v>
      </c>
      <c r="U613" s="268" t="str">
        <f t="array" ref="U613">IFERROR(IF(INDEX(三跨两临近重点区段!$F:$F,MATCH(1,(MONTH(三跨两临近重点区段!$H:$H)=7)*(三跨两临近重点区段!$A:$A=D613),0))="已取消","已取消",INDEX(三跨两临近重点区段!$H:$H,MATCH(1,(MONTH(三跨两临近重点区段!$H:$H)=7)*(三跨两临近重点区段!$A:$A=D613)*(三跨两临近重点区段!$F:$F="现存区段"),0))),"")</f>
        <v/>
      </c>
      <c r="V613" s="232" t="str">
        <f t="array" ref="V613">IFERROR(IF(INDEX(三跨两临近重点区段!$F:$F,MATCH(1,(MONTH(三跨两临近重点区段!$H:$H)=7)*(三跨两临近重点区段!$A:$A=D613),0))="已取消","已取消",INDEX(三跨两临近重点区段!$I:$I,MATCH(1,(MONTH(三跨两临近重点区段!$H:$H)=7)*(三跨两临近重点区段!$A:$A=D613)*(三跨两临近重点区段!$F:$F="现存区段"),0))),"")</f>
        <v/>
      </c>
      <c r="W613" s="268" t="str">
        <f t="array" ref="W613">IFERROR(IF(INDEX(三跨两临近重点区段!$F:$F,MATCH(1,(MONTH(三跨两临近重点区段!$H:$H)=8)*(三跨两临近重点区段!$A:$A=D613),0))="已取消","已取消",INDEX(三跨两临近重点区段!$H:$H,MATCH(1,(MONTH(三跨两临近重点区段!$H:$H)=8)*(三跨两临近重点区段!$A:$A=D613)*(三跨两临近重点区段!$F:$F="现存区段"),0))),"")</f>
        <v/>
      </c>
      <c r="X613" s="232" t="str">
        <f t="array" ref="X613">IFERROR(IF(INDEX(三跨两临近重点区段!$F:$F,MATCH(1,(MONTH(三跨两临近重点区段!$H:$H)=8)*(三跨两临近重点区段!$A:$A=D613),0))="已取消","已取消",INDEX(三跨两临近重点区段!$I:$I,MATCH(1,(MONTH(三跨两临近重点区段!$H:$H)=8)*(三跨两临近重点区段!$A:$A=D613)*(三跨两临近重点区段!$F:$F="现存区段"),0))),"")</f>
        <v/>
      </c>
      <c r="Y613" s="268" t="str">
        <f t="array" ref="Y613">IFERROR(IF(INDEX(三跨两临近重点区段!$F:$F,MATCH(1,(MONTH(三跨两临近重点区段!$H:$H)=9)*(三跨两临近重点区段!$A:$A=D613),0))="已取消","已取消",INDEX(三跨两临近重点区段!$H:$H,MATCH(1,(MONTH(三跨两临近重点区段!$H:$H)=9)*(三跨两临近重点区段!$A:$A=D613)*(三跨两临近重点区段!$F:$F="现存区段"),0))),"")</f>
        <v/>
      </c>
      <c r="Z613" s="232" t="str">
        <f t="array" ref="Z613">IFERROR(IF(INDEX(三跨两临近重点区段!$F:$F,MATCH(1,(MONTH(三跨两临近重点区段!$H:$H)=9)*(三跨两临近重点区段!$A:$A=D613),0))="已取消","已取消",INDEX(三跨两临近重点区段!$I:$I,MATCH(1,(MONTH(三跨两临近重点区段!$H:$H)=9)*(三跨两临近重点区段!$A:$A=D613)*(三跨两临近重点区段!$F:$F="现存区段"),0))),"")</f>
        <v/>
      </c>
      <c r="AA613" s="268" t="str">
        <f t="array" ref="AA613">IFERROR(IF(INDEX(三跨两临近重点区段!$F:$F,MATCH(1,(MONTH(三跨两临近重点区段!$H:$H)=10)*(三跨两临近重点区段!$A:$A=D613),0))="已取消","已取消",INDEX(三跨两临近重点区段!$H:$H,MATCH(1,(MONTH(三跨两临近重点区段!$H:$H)=10)*(三跨两临近重点区段!$A:$A=D613)*(三跨两临近重点区段!$F:$F="现存区段"),0))),"")</f>
        <v/>
      </c>
      <c r="AB613" s="72" t="str">
        <f t="array" ref="AB613">IFERROR(IF(INDEX(三跨两临近重点区段!$F:$F,MATCH(1,(MONTH(三跨两临近重点区段!$H:$H)=10)*(三跨两临近重点区段!$A:$A=D613),0))="已取消","已取消",INDEX(三跨两临近重点区段!$I:$I,MATCH(1,(MONTH(三跨两临近重点区段!$H:$H)=10)*(三跨两临近重点区段!$A:$A=D613)*(三跨两临近重点区段!$F:$F="现存区段"),0))),"")</f>
        <v/>
      </c>
      <c r="AC613" s="284" t="str">
        <f t="array" ref="AC613">IFERROR(IF(INDEX(三跨两临近重点区段!$F:$F,MATCH(1,(MONTH(三跨两临近重点区段!$H:$H)=11)*(三跨两临近重点区段!$A:$A=D613),0))="已取消","已取消",INDEX(三跨两临近重点区段!$H:$H,MATCH(1,(MONTH(三跨两临近重点区段!$H:$H)=11)*(三跨两临近重点区段!$A:$A=D613)*(三跨两临近重点区段!$F:$F="现存区段"),0))),"")</f>
        <v/>
      </c>
      <c r="AD613" s="72" t="str">
        <f t="array" ref="AD613">IFERROR(IF(INDEX(三跨两临近重点区段!$F:$F,MATCH(1,(MONTH(三跨两临近重点区段!$H:$H)=11)*(三跨两临近重点区段!$A:$A=D613),0))="已取消","已取消",INDEX(三跨两临近重点区段!$I:$I,MATCH(1,(MONTH(三跨两临近重点区段!$H:$H)=11)*(三跨两临近重点区段!$A:$A=D613)*(三跨两临近重点区段!$F:$F="现存区段"),0))),"")</f>
        <v/>
      </c>
      <c r="AE613" s="284" t="str">
        <f t="array" ref="AE613">IFERROR(IF(INDEX(三跨两临近重点区段!$F:$F,MATCH(1,(MONTH(三跨两临近重点区段!$H:$H)=12)*(三跨两临近重点区段!$A:$A=D613),0))="已取消","已取消",INDEX(三跨两临近重点区段!$H:$H,MATCH(1,(MONTH(三跨两临近重点区段!$H:$H)=12)*(三跨两临近重点区段!$A:$A=D613)*(三跨两临近重点区段!$F:$F="现存区段"),0))),"")</f>
        <v/>
      </c>
      <c r="AF613" s="72" t="str">
        <f t="array" ref="AF613">IFERROR(IF(INDEX(三跨两临近重点区段!$F:$F,MATCH(1,(MONTH(三跨两临近重点区段!$H:$H)=12)*(三跨两临近重点区段!$A:$A=D613),0))="已取消","已取消",INDEX(三跨两临近重点区段!$I:$I,MATCH(1,(MONTH(三跨两临近重点区段!$H:$H)=12)*(三跨两临近重点区段!$A:$A=D613)*(三跨两临近重点区段!$F:$F="现存区段"),0))),"")</f>
        <v/>
      </c>
      <c r="AH613" t="e">
        <f t="array" ref="AH613">INDEX(三跨两临近重点区段!$G:$G,MATCH(D613,三跨两临近重点区段!$A:$A,0))</f>
        <v>#N/A</v>
      </c>
    </row>
    <row r="614" ht="14.25" spans="1:34">
      <c r="A614" s="263" t="s">
        <v>150</v>
      </c>
      <c r="B614" s="264" t="s">
        <v>3054</v>
      </c>
      <c r="C614" s="263" t="s">
        <v>2977</v>
      </c>
      <c r="D614" s="263" t="s">
        <v>3055</v>
      </c>
      <c r="E614" s="265" t="s">
        <v>3016</v>
      </c>
      <c r="F614" s="264" t="s">
        <v>125</v>
      </c>
      <c r="G614" s="263" t="s">
        <v>276</v>
      </c>
      <c r="H614" s="263" t="s">
        <v>276</v>
      </c>
      <c r="I614" s="33"/>
      <c r="J614" s="196"/>
      <c r="K614" s="196"/>
      <c r="L614" s="196"/>
      <c r="M614" s="235"/>
      <c r="N614" s="235"/>
      <c r="O614" s="33"/>
      <c r="P614" s="48"/>
      <c r="Q614" s="279"/>
      <c r="R614" s="279"/>
      <c r="S614" s="282">
        <v>45457.6458333333</v>
      </c>
      <c r="T614" s="279" t="s">
        <v>2117</v>
      </c>
      <c r="U614" s="268" t="str">
        <f t="array" ref="U614">IFERROR(IF(INDEX(三跨两临近重点区段!$F:$F,MATCH(1,(MONTH(三跨两临近重点区段!$H:$H)=7)*(三跨两临近重点区段!$A:$A=D614),0))="已取消","已取消",INDEX(三跨两临近重点区段!$H:$H,MATCH(1,(MONTH(三跨两临近重点区段!$H:$H)=7)*(三跨两临近重点区段!$A:$A=D614)*(三跨两临近重点区段!$F:$F="现存区段"),0))),"")</f>
        <v/>
      </c>
      <c r="V614" s="232" t="str">
        <f t="array" ref="V614">IFERROR(IF(INDEX(三跨两临近重点区段!$F:$F,MATCH(1,(MONTH(三跨两临近重点区段!$H:$H)=7)*(三跨两临近重点区段!$A:$A=D614),0))="已取消","已取消",INDEX(三跨两临近重点区段!$I:$I,MATCH(1,(MONTH(三跨两临近重点区段!$H:$H)=7)*(三跨两临近重点区段!$A:$A=D614)*(三跨两临近重点区段!$F:$F="现存区段"),0))),"")</f>
        <v/>
      </c>
      <c r="W614" s="268" t="str">
        <f t="array" ref="W614">IFERROR(IF(INDEX(三跨两临近重点区段!$F:$F,MATCH(1,(MONTH(三跨两临近重点区段!$H:$H)=8)*(三跨两临近重点区段!$A:$A=D614),0))="已取消","已取消",INDEX(三跨两临近重点区段!$H:$H,MATCH(1,(MONTH(三跨两临近重点区段!$H:$H)=8)*(三跨两临近重点区段!$A:$A=D614)*(三跨两临近重点区段!$F:$F="现存区段"),0))),"")</f>
        <v/>
      </c>
      <c r="X614" s="232" t="str">
        <f t="array" ref="X614">IFERROR(IF(INDEX(三跨两临近重点区段!$F:$F,MATCH(1,(MONTH(三跨两临近重点区段!$H:$H)=8)*(三跨两临近重点区段!$A:$A=D614),0))="已取消","已取消",INDEX(三跨两临近重点区段!$I:$I,MATCH(1,(MONTH(三跨两临近重点区段!$H:$H)=8)*(三跨两临近重点区段!$A:$A=D614)*(三跨两临近重点区段!$F:$F="现存区段"),0))),"")</f>
        <v/>
      </c>
      <c r="Y614" s="268" t="str">
        <f t="array" ref="Y614">IFERROR(IF(INDEX(三跨两临近重点区段!$F:$F,MATCH(1,(MONTH(三跨两临近重点区段!$H:$H)=9)*(三跨两临近重点区段!$A:$A=D614),0))="已取消","已取消",INDEX(三跨两临近重点区段!$H:$H,MATCH(1,(MONTH(三跨两临近重点区段!$H:$H)=9)*(三跨两临近重点区段!$A:$A=D614)*(三跨两临近重点区段!$F:$F="现存区段"),0))),"")</f>
        <v/>
      </c>
      <c r="Z614" s="232" t="str">
        <f t="array" ref="Z614">IFERROR(IF(INDEX(三跨两临近重点区段!$F:$F,MATCH(1,(MONTH(三跨两临近重点区段!$H:$H)=9)*(三跨两临近重点区段!$A:$A=D614),0))="已取消","已取消",INDEX(三跨两临近重点区段!$I:$I,MATCH(1,(MONTH(三跨两临近重点区段!$H:$H)=9)*(三跨两临近重点区段!$A:$A=D614)*(三跨两临近重点区段!$F:$F="现存区段"),0))),"")</f>
        <v/>
      </c>
      <c r="AA614" s="268" t="str">
        <f t="array" ref="AA614">IFERROR(IF(INDEX(三跨两临近重点区段!$F:$F,MATCH(1,(MONTH(三跨两临近重点区段!$H:$H)=10)*(三跨两临近重点区段!$A:$A=D614),0))="已取消","已取消",INDEX(三跨两临近重点区段!$H:$H,MATCH(1,(MONTH(三跨两临近重点区段!$H:$H)=10)*(三跨两临近重点区段!$A:$A=D614)*(三跨两临近重点区段!$F:$F="现存区段"),0))),"")</f>
        <v/>
      </c>
      <c r="AB614" s="72" t="str">
        <f t="array" ref="AB614">IFERROR(IF(INDEX(三跨两临近重点区段!$F:$F,MATCH(1,(MONTH(三跨两临近重点区段!$H:$H)=10)*(三跨两临近重点区段!$A:$A=D614),0))="已取消","已取消",INDEX(三跨两临近重点区段!$I:$I,MATCH(1,(MONTH(三跨两临近重点区段!$H:$H)=10)*(三跨两临近重点区段!$A:$A=D614)*(三跨两临近重点区段!$F:$F="现存区段"),0))),"")</f>
        <v/>
      </c>
      <c r="AC614" s="284" t="str">
        <f t="array" ref="AC614">IFERROR(IF(INDEX(三跨两临近重点区段!$F:$F,MATCH(1,(MONTH(三跨两临近重点区段!$H:$H)=11)*(三跨两临近重点区段!$A:$A=D614),0))="已取消","已取消",INDEX(三跨两临近重点区段!$H:$H,MATCH(1,(MONTH(三跨两临近重点区段!$H:$H)=11)*(三跨两临近重点区段!$A:$A=D614)*(三跨两临近重点区段!$F:$F="现存区段"),0))),"")</f>
        <v/>
      </c>
      <c r="AD614" s="72" t="str">
        <f t="array" ref="AD614">IFERROR(IF(INDEX(三跨两临近重点区段!$F:$F,MATCH(1,(MONTH(三跨两临近重点区段!$H:$H)=11)*(三跨两临近重点区段!$A:$A=D614),0))="已取消","已取消",INDEX(三跨两临近重点区段!$I:$I,MATCH(1,(MONTH(三跨两临近重点区段!$H:$H)=11)*(三跨两临近重点区段!$A:$A=D614)*(三跨两临近重点区段!$F:$F="现存区段"),0))),"")</f>
        <v/>
      </c>
      <c r="AE614" s="284" t="str">
        <f t="array" ref="AE614">IFERROR(IF(INDEX(三跨两临近重点区段!$F:$F,MATCH(1,(MONTH(三跨两临近重点区段!$H:$H)=12)*(三跨两临近重点区段!$A:$A=D614),0))="已取消","已取消",INDEX(三跨两临近重点区段!$H:$H,MATCH(1,(MONTH(三跨两临近重点区段!$H:$H)=12)*(三跨两临近重点区段!$A:$A=D614)*(三跨两临近重点区段!$F:$F="现存区段"),0))),"")</f>
        <v/>
      </c>
      <c r="AF614" s="72" t="str">
        <f t="array" ref="AF614">IFERROR(IF(INDEX(三跨两临近重点区段!$F:$F,MATCH(1,(MONTH(三跨两临近重点区段!$H:$H)=12)*(三跨两临近重点区段!$A:$A=D614),0))="已取消","已取消",INDEX(三跨两临近重点区段!$I:$I,MATCH(1,(MONTH(三跨两临近重点区段!$H:$H)=12)*(三跨两临近重点区段!$A:$A=D614)*(三跨两临近重点区段!$F:$F="现存区段"),0))),"")</f>
        <v/>
      </c>
      <c r="AH614" t="e">
        <f t="array" ref="AH614">INDEX(三跨两临近重点区段!$G:$G,MATCH(D614,三跨两临近重点区段!$A:$A,0))</f>
        <v>#N/A</v>
      </c>
    </row>
    <row r="615" ht="14.25" spans="1:34">
      <c r="A615" s="263" t="s">
        <v>150</v>
      </c>
      <c r="B615" s="264" t="s">
        <v>3056</v>
      </c>
      <c r="C615" s="263" t="s">
        <v>2172</v>
      </c>
      <c r="D615" s="263" t="s">
        <v>3057</v>
      </c>
      <c r="E615" s="265" t="s">
        <v>3016</v>
      </c>
      <c r="F615" s="264" t="s">
        <v>125</v>
      </c>
      <c r="G615" s="263" t="s">
        <v>249</v>
      </c>
      <c r="H615" s="263" t="s">
        <v>249</v>
      </c>
      <c r="I615" s="33"/>
      <c r="J615" s="196"/>
      <c r="K615" s="196"/>
      <c r="L615" s="196"/>
      <c r="M615" s="235"/>
      <c r="N615" s="235"/>
      <c r="O615" s="33"/>
      <c r="P615" s="48"/>
      <c r="Q615" s="279"/>
      <c r="R615" s="279"/>
      <c r="S615" s="282">
        <v>45467.4826388889</v>
      </c>
      <c r="T615" s="279" t="s">
        <v>2117</v>
      </c>
      <c r="U615" s="268" t="str">
        <f t="array" ref="U615">IFERROR(IF(INDEX(三跨两临近重点区段!$F:$F,MATCH(1,(MONTH(三跨两临近重点区段!$H:$H)=7)*(三跨两临近重点区段!$A:$A=D615),0))="已取消","已取消",INDEX(三跨两临近重点区段!$H:$H,MATCH(1,(MONTH(三跨两临近重点区段!$H:$H)=7)*(三跨两临近重点区段!$A:$A=D615)*(三跨两临近重点区段!$F:$F="现存区段"),0))),"")</f>
        <v/>
      </c>
      <c r="V615" s="232" t="str">
        <f t="array" ref="V615">IFERROR(IF(INDEX(三跨两临近重点区段!$F:$F,MATCH(1,(MONTH(三跨两临近重点区段!$H:$H)=7)*(三跨两临近重点区段!$A:$A=D615),0))="已取消","已取消",INDEX(三跨两临近重点区段!$I:$I,MATCH(1,(MONTH(三跨两临近重点区段!$H:$H)=7)*(三跨两临近重点区段!$A:$A=D615)*(三跨两临近重点区段!$F:$F="现存区段"),0))),"")</f>
        <v/>
      </c>
      <c r="W615" s="268" t="str">
        <f t="array" ref="W615">IFERROR(IF(INDEX(三跨两临近重点区段!$F:$F,MATCH(1,(MONTH(三跨两临近重点区段!$H:$H)=8)*(三跨两临近重点区段!$A:$A=D615),0))="已取消","已取消",INDEX(三跨两临近重点区段!$H:$H,MATCH(1,(MONTH(三跨两临近重点区段!$H:$H)=8)*(三跨两临近重点区段!$A:$A=D615)*(三跨两临近重点区段!$F:$F="现存区段"),0))),"")</f>
        <v/>
      </c>
      <c r="X615" s="232" t="str">
        <f t="array" ref="X615">IFERROR(IF(INDEX(三跨两临近重点区段!$F:$F,MATCH(1,(MONTH(三跨两临近重点区段!$H:$H)=8)*(三跨两临近重点区段!$A:$A=D615),0))="已取消","已取消",INDEX(三跨两临近重点区段!$I:$I,MATCH(1,(MONTH(三跨两临近重点区段!$H:$H)=8)*(三跨两临近重点区段!$A:$A=D615)*(三跨两临近重点区段!$F:$F="现存区段"),0))),"")</f>
        <v/>
      </c>
      <c r="Y615" s="268" t="str">
        <f t="array" ref="Y615">IFERROR(IF(INDEX(三跨两临近重点区段!$F:$F,MATCH(1,(MONTH(三跨两临近重点区段!$H:$H)=9)*(三跨两临近重点区段!$A:$A=D615),0))="已取消","已取消",INDEX(三跨两临近重点区段!$H:$H,MATCH(1,(MONTH(三跨两临近重点区段!$H:$H)=9)*(三跨两临近重点区段!$A:$A=D615)*(三跨两临近重点区段!$F:$F="现存区段"),0))),"")</f>
        <v/>
      </c>
      <c r="Z615" s="232" t="str">
        <f t="array" ref="Z615">IFERROR(IF(INDEX(三跨两临近重点区段!$F:$F,MATCH(1,(MONTH(三跨两临近重点区段!$H:$H)=9)*(三跨两临近重点区段!$A:$A=D615),0))="已取消","已取消",INDEX(三跨两临近重点区段!$I:$I,MATCH(1,(MONTH(三跨两临近重点区段!$H:$H)=9)*(三跨两临近重点区段!$A:$A=D615)*(三跨两临近重点区段!$F:$F="现存区段"),0))),"")</f>
        <v/>
      </c>
      <c r="AA615" s="268" t="str">
        <f t="array" ref="AA615">IFERROR(IF(INDEX(三跨两临近重点区段!$F:$F,MATCH(1,(MONTH(三跨两临近重点区段!$H:$H)=10)*(三跨两临近重点区段!$A:$A=D615),0))="已取消","已取消",INDEX(三跨两临近重点区段!$H:$H,MATCH(1,(MONTH(三跨两临近重点区段!$H:$H)=10)*(三跨两临近重点区段!$A:$A=D615)*(三跨两临近重点区段!$F:$F="现存区段"),0))),"")</f>
        <v/>
      </c>
      <c r="AB615" s="72" t="str">
        <f t="array" ref="AB615">IFERROR(IF(INDEX(三跨两临近重点区段!$F:$F,MATCH(1,(MONTH(三跨两临近重点区段!$H:$H)=10)*(三跨两临近重点区段!$A:$A=D615),0))="已取消","已取消",INDEX(三跨两临近重点区段!$I:$I,MATCH(1,(MONTH(三跨两临近重点区段!$H:$H)=10)*(三跨两临近重点区段!$A:$A=D615)*(三跨两临近重点区段!$F:$F="现存区段"),0))),"")</f>
        <v/>
      </c>
      <c r="AC615" s="284" t="str">
        <f t="array" ref="AC615">IFERROR(IF(INDEX(三跨两临近重点区段!$F:$F,MATCH(1,(MONTH(三跨两临近重点区段!$H:$H)=11)*(三跨两临近重点区段!$A:$A=D615),0))="已取消","已取消",INDEX(三跨两临近重点区段!$H:$H,MATCH(1,(MONTH(三跨两临近重点区段!$H:$H)=11)*(三跨两临近重点区段!$A:$A=D615)*(三跨两临近重点区段!$F:$F="现存区段"),0))),"")</f>
        <v/>
      </c>
      <c r="AD615" s="72" t="str">
        <f t="array" ref="AD615">IFERROR(IF(INDEX(三跨两临近重点区段!$F:$F,MATCH(1,(MONTH(三跨两临近重点区段!$H:$H)=11)*(三跨两临近重点区段!$A:$A=D615),0))="已取消","已取消",INDEX(三跨两临近重点区段!$I:$I,MATCH(1,(MONTH(三跨两临近重点区段!$H:$H)=11)*(三跨两临近重点区段!$A:$A=D615)*(三跨两临近重点区段!$F:$F="现存区段"),0))),"")</f>
        <v/>
      </c>
      <c r="AE615" s="284" t="str">
        <f t="array" ref="AE615">IFERROR(IF(INDEX(三跨两临近重点区段!$F:$F,MATCH(1,(MONTH(三跨两临近重点区段!$H:$H)=12)*(三跨两临近重点区段!$A:$A=D615),0))="已取消","已取消",INDEX(三跨两临近重点区段!$H:$H,MATCH(1,(MONTH(三跨两临近重点区段!$H:$H)=12)*(三跨两临近重点区段!$A:$A=D615)*(三跨两临近重点区段!$F:$F="现存区段"),0))),"")</f>
        <v/>
      </c>
      <c r="AF615" s="72" t="str">
        <f t="array" ref="AF615">IFERROR(IF(INDEX(三跨两临近重点区段!$F:$F,MATCH(1,(MONTH(三跨两临近重点区段!$H:$H)=12)*(三跨两临近重点区段!$A:$A=D615),0))="已取消","已取消",INDEX(三跨两临近重点区段!$I:$I,MATCH(1,(MONTH(三跨两临近重点区段!$H:$H)=12)*(三跨两临近重点区段!$A:$A=D615)*(三跨两临近重点区段!$F:$F="现存区段"),0))),"")</f>
        <v/>
      </c>
      <c r="AH615" t="e">
        <f t="array" ref="AH615">INDEX(三跨两临近重点区段!$G:$G,MATCH(D615,三跨两临近重点区段!$A:$A,0))</f>
        <v>#N/A</v>
      </c>
    </row>
    <row r="616" ht="14.25" spans="1:34">
      <c r="A616" s="263" t="s">
        <v>150</v>
      </c>
      <c r="B616" s="264" t="s">
        <v>3056</v>
      </c>
      <c r="C616" s="263" t="s">
        <v>2123</v>
      </c>
      <c r="D616" s="263" t="s">
        <v>3058</v>
      </c>
      <c r="E616" s="265" t="s">
        <v>3016</v>
      </c>
      <c r="F616" s="264" t="s">
        <v>125</v>
      </c>
      <c r="G616" s="263" t="s">
        <v>249</v>
      </c>
      <c r="H616" s="263" t="s">
        <v>249</v>
      </c>
      <c r="I616" s="33"/>
      <c r="J616" s="196"/>
      <c r="K616" s="196"/>
      <c r="L616" s="196"/>
      <c r="M616" s="235"/>
      <c r="N616" s="235"/>
      <c r="O616" s="33"/>
      <c r="P616" s="48"/>
      <c r="Q616" s="279"/>
      <c r="R616" s="279"/>
      <c r="S616" s="282">
        <v>45467.4826388889</v>
      </c>
      <c r="T616" s="279" t="s">
        <v>2117</v>
      </c>
      <c r="U616" s="268" t="str">
        <f t="array" ref="U616">IFERROR(IF(INDEX(三跨两临近重点区段!$F:$F,MATCH(1,(MONTH(三跨两临近重点区段!$H:$H)=7)*(三跨两临近重点区段!$A:$A=D616),0))="已取消","已取消",INDEX(三跨两临近重点区段!$H:$H,MATCH(1,(MONTH(三跨两临近重点区段!$H:$H)=7)*(三跨两临近重点区段!$A:$A=D616)*(三跨两临近重点区段!$F:$F="现存区段"),0))),"")</f>
        <v/>
      </c>
      <c r="V616" s="232" t="str">
        <f t="array" ref="V616">IFERROR(IF(INDEX(三跨两临近重点区段!$F:$F,MATCH(1,(MONTH(三跨两临近重点区段!$H:$H)=7)*(三跨两临近重点区段!$A:$A=D616),0))="已取消","已取消",INDEX(三跨两临近重点区段!$I:$I,MATCH(1,(MONTH(三跨两临近重点区段!$H:$H)=7)*(三跨两临近重点区段!$A:$A=D616)*(三跨两临近重点区段!$F:$F="现存区段"),0))),"")</f>
        <v/>
      </c>
      <c r="W616" s="268" t="str">
        <f t="array" ref="W616">IFERROR(IF(INDEX(三跨两临近重点区段!$F:$F,MATCH(1,(MONTH(三跨两临近重点区段!$H:$H)=8)*(三跨两临近重点区段!$A:$A=D616),0))="已取消","已取消",INDEX(三跨两临近重点区段!$H:$H,MATCH(1,(MONTH(三跨两临近重点区段!$H:$H)=8)*(三跨两临近重点区段!$A:$A=D616)*(三跨两临近重点区段!$F:$F="现存区段"),0))),"")</f>
        <v/>
      </c>
      <c r="X616" s="232" t="str">
        <f t="array" ref="X616">IFERROR(IF(INDEX(三跨两临近重点区段!$F:$F,MATCH(1,(MONTH(三跨两临近重点区段!$H:$H)=8)*(三跨两临近重点区段!$A:$A=D616),0))="已取消","已取消",INDEX(三跨两临近重点区段!$I:$I,MATCH(1,(MONTH(三跨两临近重点区段!$H:$H)=8)*(三跨两临近重点区段!$A:$A=D616)*(三跨两临近重点区段!$F:$F="现存区段"),0))),"")</f>
        <v/>
      </c>
      <c r="Y616" s="268" t="str">
        <f t="array" ref="Y616">IFERROR(IF(INDEX(三跨两临近重点区段!$F:$F,MATCH(1,(MONTH(三跨两临近重点区段!$H:$H)=9)*(三跨两临近重点区段!$A:$A=D616),0))="已取消","已取消",INDEX(三跨两临近重点区段!$H:$H,MATCH(1,(MONTH(三跨两临近重点区段!$H:$H)=9)*(三跨两临近重点区段!$A:$A=D616)*(三跨两临近重点区段!$F:$F="现存区段"),0))),"")</f>
        <v/>
      </c>
      <c r="Z616" s="232" t="str">
        <f t="array" ref="Z616">IFERROR(IF(INDEX(三跨两临近重点区段!$F:$F,MATCH(1,(MONTH(三跨两临近重点区段!$H:$H)=9)*(三跨两临近重点区段!$A:$A=D616),0))="已取消","已取消",INDEX(三跨两临近重点区段!$I:$I,MATCH(1,(MONTH(三跨两临近重点区段!$H:$H)=9)*(三跨两临近重点区段!$A:$A=D616)*(三跨两临近重点区段!$F:$F="现存区段"),0))),"")</f>
        <v/>
      </c>
      <c r="AA616" s="268" t="str">
        <f t="array" ref="AA616">IFERROR(IF(INDEX(三跨两临近重点区段!$F:$F,MATCH(1,(MONTH(三跨两临近重点区段!$H:$H)=10)*(三跨两临近重点区段!$A:$A=D616),0))="已取消","已取消",INDEX(三跨两临近重点区段!$H:$H,MATCH(1,(MONTH(三跨两临近重点区段!$H:$H)=10)*(三跨两临近重点区段!$A:$A=D616)*(三跨两临近重点区段!$F:$F="现存区段"),0))),"")</f>
        <v/>
      </c>
      <c r="AB616" s="72" t="str">
        <f t="array" ref="AB616">IFERROR(IF(INDEX(三跨两临近重点区段!$F:$F,MATCH(1,(MONTH(三跨两临近重点区段!$H:$H)=10)*(三跨两临近重点区段!$A:$A=D616),0))="已取消","已取消",INDEX(三跨两临近重点区段!$I:$I,MATCH(1,(MONTH(三跨两临近重点区段!$H:$H)=10)*(三跨两临近重点区段!$A:$A=D616)*(三跨两临近重点区段!$F:$F="现存区段"),0))),"")</f>
        <v/>
      </c>
      <c r="AC616" s="284" t="str">
        <f t="array" ref="AC616">IFERROR(IF(INDEX(三跨两临近重点区段!$F:$F,MATCH(1,(MONTH(三跨两临近重点区段!$H:$H)=11)*(三跨两临近重点区段!$A:$A=D616),0))="已取消","已取消",INDEX(三跨两临近重点区段!$H:$H,MATCH(1,(MONTH(三跨两临近重点区段!$H:$H)=11)*(三跨两临近重点区段!$A:$A=D616)*(三跨两临近重点区段!$F:$F="现存区段"),0))),"")</f>
        <v/>
      </c>
      <c r="AD616" s="72" t="str">
        <f t="array" ref="AD616">IFERROR(IF(INDEX(三跨两临近重点区段!$F:$F,MATCH(1,(MONTH(三跨两临近重点区段!$H:$H)=11)*(三跨两临近重点区段!$A:$A=D616),0))="已取消","已取消",INDEX(三跨两临近重点区段!$I:$I,MATCH(1,(MONTH(三跨两临近重点区段!$H:$H)=11)*(三跨两临近重点区段!$A:$A=D616)*(三跨两临近重点区段!$F:$F="现存区段"),0))),"")</f>
        <v/>
      </c>
      <c r="AE616" s="284" t="str">
        <f t="array" ref="AE616">IFERROR(IF(INDEX(三跨两临近重点区段!$F:$F,MATCH(1,(MONTH(三跨两临近重点区段!$H:$H)=12)*(三跨两临近重点区段!$A:$A=D616),0))="已取消","已取消",INDEX(三跨两临近重点区段!$H:$H,MATCH(1,(MONTH(三跨两临近重点区段!$H:$H)=12)*(三跨两临近重点区段!$A:$A=D616)*(三跨两临近重点区段!$F:$F="现存区段"),0))),"")</f>
        <v/>
      </c>
      <c r="AF616" s="72" t="str">
        <f t="array" ref="AF616">IFERROR(IF(INDEX(三跨两临近重点区段!$F:$F,MATCH(1,(MONTH(三跨两临近重点区段!$H:$H)=12)*(三跨两临近重点区段!$A:$A=D616),0))="已取消","已取消",INDEX(三跨两临近重点区段!$I:$I,MATCH(1,(MONTH(三跨两临近重点区段!$H:$H)=12)*(三跨两临近重点区段!$A:$A=D616)*(三跨两临近重点区段!$F:$F="现存区段"),0))),"")</f>
        <v/>
      </c>
      <c r="AH616" t="e">
        <f t="array" ref="AH616">INDEX(三跨两临近重点区段!$G:$G,MATCH(D616,三跨两临近重点区段!$A:$A,0))</f>
        <v>#N/A</v>
      </c>
    </row>
    <row r="617" ht="14.25" spans="1:34">
      <c r="A617" s="263" t="s">
        <v>150</v>
      </c>
      <c r="B617" s="264" t="s">
        <v>3059</v>
      </c>
      <c r="C617" s="263" t="s">
        <v>2187</v>
      </c>
      <c r="D617" s="263" t="s">
        <v>3060</v>
      </c>
      <c r="E617" s="265" t="s">
        <v>3016</v>
      </c>
      <c r="F617" s="264" t="s">
        <v>125</v>
      </c>
      <c r="G617" s="263" t="s">
        <v>387</v>
      </c>
      <c r="H617" s="263" t="s">
        <v>387</v>
      </c>
      <c r="I617" s="33"/>
      <c r="J617" s="196"/>
      <c r="K617" s="196"/>
      <c r="L617" s="196"/>
      <c r="M617" s="235"/>
      <c r="N617" s="235"/>
      <c r="O617" s="33"/>
      <c r="P617" s="48"/>
      <c r="Q617" s="279"/>
      <c r="R617" s="279"/>
      <c r="S617" s="282">
        <v>45449.4861111111</v>
      </c>
      <c r="T617" s="279" t="s">
        <v>2117</v>
      </c>
      <c r="U617" s="268" t="str">
        <f t="array" ref="U617">IFERROR(IF(INDEX(三跨两临近重点区段!$F:$F,MATCH(1,(MONTH(三跨两临近重点区段!$H:$H)=7)*(三跨两临近重点区段!$A:$A=D617),0))="已取消","已取消",INDEX(三跨两临近重点区段!$H:$H,MATCH(1,(MONTH(三跨两临近重点区段!$H:$H)=7)*(三跨两临近重点区段!$A:$A=D617)*(三跨两临近重点区段!$F:$F="现存区段"),0))),"")</f>
        <v/>
      </c>
      <c r="V617" s="232" t="str">
        <f t="array" ref="V617">IFERROR(IF(INDEX(三跨两临近重点区段!$F:$F,MATCH(1,(MONTH(三跨两临近重点区段!$H:$H)=7)*(三跨两临近重点区段!$A:$A=D617),0))="已取消","已取消",INDEX(三跨两临近重点区段!$I:$I,MATCH(1,(MONTH(三跨两临近重点区段!$H:$H)=7)*(三跨两临近重点区段!$A:$A=D617)*(三跨两临近重点区段!$F:$F="现存区段"),0))),"")</f>
        <v/>
      </c>
      <c r="W617" s="268" t="str">
        <f t="array" ref="W617">IFERROR(IF(INDEX(三跨两临近重点区段!$F:$F,MATCH(1,(MONTH(三跨两临近重点区段!$H:$H)=8)*(三跨两临近重点区段!$A:$A=D617),0))="已取消","已取消",INDEX(三跨两临近重点区段!$H:$H,MATCH(1,(MONTH(三跨两临近重点区段!$H:$H)=8)*(三跨两临近重点区段!$A:$A=D617)*(三跨两临近重点区段!$F:$F="现存区段"),0))),"")</f>
        <v/>
      </c>
      <c r="X617" s="232" t="str">
        <f t="array" ref="X617">IFERROR(IF(INDEX(三跨两临近重点区段!$F:$F,MATCH(1,(MONTH(三跨两临近重点区段!$H:$H)=8)*(三跨两临近重点区段!$A:$A=D617),0))="已取消","已取消",INDEX(三跨两临近重点区段!$I:$I,MATCH(1,(MONTH(三跨两临近重点区段!$H:$H)=8)*(三跨两临近重点区段!$A:$A=D617)*(三跨两临近重点区段!$F:$F="现存区段"),0))),"")</f>
        <v/>
      </c>
      <c r="Y617" s="268" t="str">
        <f t="array" ref="Y617">IFERROR(IF(INDEX(三跨两临近重点区段!$F:$F,MATCH(1,(MONTH(三跨两临近重点区段!$H:$H)=9)*(三跨两临近重点区段!$A:$A=D617),0))="已取消","已取消",INDEX(三跨两临近重点区段!$H:$H,MATCH(1,(MONTH(三跨两临近重点区段!$H:$H)=9)*(三跨两临近重点区段!$A:$A=D617)*(三跨两临近重点区段!$F:$F="现存区段"),0))),"")</f>
        <v/>
      </c>
      <c r="Z617" s="232" t="str">
        <f t="array" ref="Z617">IFERROR(IF(INDEX(三跨两临近重点区段!$F:$F,MATCH(1,(MONTH(三跨两临近重点区段!$H:$H)=9)*(三跨两临近重点区段!$A:$A=D617),0))="已取消","已取消",INDEX(三跨两临近重点区段!$I:$I,MATCH(1,(MONTH(三跨两临近重点区段!$H:$H)=9)*(三跨两临近重点区段!$A:$A=D617)*(三跨两临近重点区段!$F:$F="现存区段"),0))),"")</f>
        <v/>
      </c>
      <c r="AA617" s="268" t="str">
        <f t="array" ref="AA617">IFERROR(IF(INDEX(三跨两临近重点区段!$F:$F,MATCH(1,(MONTH(三跨两临近重点区段!$H:$H)=10)*(三跨两临近重点区段!$A:$A=D617),0))="已取消","已取消",INDEX(三跨两临近重点区段!$H:$H,MATCH(1,(MONTH(三跨两临近重点区段!$H:$H)=10)*(三跨两临近重点区段!$A:$A=D617)*(三跨两临近重点区段!$F:$F="现存区段"),0))),"")</f>
        <v/>
      </c>
      <c r="AB617" s="72" t="str">
        <f t="array" ref="AB617">IFERROR(IF(INDEX(三跨两临近重点区段!$F:$F,MATCH(1,(MONTH(三跨两临近重点区段!$H:$H)=10)*(三跨两临近重点区段!$A:$A=D617),0))="已取消","已取消",INDEX(三跨两临近重点区段!$I:$I,MATCH(1,(MONTH(三跨两临近重点区段!$H:$H)=10)*(三跨两临近重点区段!$A:$A=D617)*(三跨两临近重点区段!$F:$F="现存区段"),0))),"")</f>
        <v/>
      </c>
      <c r="AC617" s="284" t="str">
        <f t="array" ref="AC617">IFERROR(IF(INDEX(三跨两临近重点区段!$F:$F,MATCH(1,(MONTH(三跨两临近重点区段!$H:$H)=11)*(三跨两临近重点区段!$A:$A=D617),0))="已取消","已取消",INDEX(三跨两临近重点区段!$H:$H,MATCH(1,(MONTH(三跨两临近重点区段!$H:$H)=11)*(三跨两临近重点区段!$A:$A=D617)*(三跨两临近重点区段!$F:$F="现存区段"),0))),"")</f>
        <v/>
      </c>
      <c r="AD617" s="72" t="str">
        <f t="array" ref="AD617">IFERROR(IF(INDEX(三跨两临近重点区段!$F:$F,MATCH(1,(MONTH(三跨两临近重点区段!$H:$H)=11)*(三跨两临近重点区段!$A:$A=D617),0))="已取消","已取消",INDEX(三跨两临近重点区段!$I:$I,MATCH(1,(MONTH(三跨两临近重点区段!$H:$H)=11)*(三跨两临近重点区段!$A:$A=D617)*(三跨两临近重点区段!$F:$F="现存区段"),0))),"")</f>
        <v/>
      </c>
      <c r="AE617" s="284" t="str">
        <f t="array" ref="AE617">IFERROR(IF(INDEX(三跨两临近重点区段!$F:$F,MATCH(1,(MONTH(三跨两临近重点区段!$H:$H)=12)*(三跨两临近重点区段!$A:$A=D617),0))="已取消","已取消",INDEX(三跨两临近重点区段!$H:$H,MATCH(1,(MONTH(三跨两临近重点区段!$H:$H)=12)*(三跨两临近重点区段!$A:$A=D617)*(三跨两临近重点区段!$F:$F="现存区段"),0))),"")</f>
        <v/>
      </c>
      <c r="AF617" s="72" t="str">
        <f t="array" ref="AF617">IFERROR(IF(INDEX(三跨两临近重点区段!$F:$F,MATCH(1,(MONTH(三跨两临近重点区段!$H:$H)=12)*(三跨两临近重点区段!$A:$A=D617),0))="已取消","已取消",INDEX(三跨两临近重点区段!$I:$I,MATCH(1,(MONTH(三跨两临近重点区段!$H:$H)=12)*(三跨两临近重点区段!$A:$A=D617)*(三跨两临近重点区段!$F:$F="现存区段"),0))),"")</f>
        <v/>
      </c>
      <c r="AH617" t="e">
        <f t="array" ref="AH617">INDEX(三跨两临近重点区段!$G:$G,MATCH(D617,三跨两临近重点区段!$A:$A,0))</f>
        <v>#N/A</v>
      </c>
    </row>
    <row r="618" ht="14.25" spans="1:34">
      <c r="A618" s="263" t="s">
        <v>363</v>
      </c>
      <c r="B618" s="264" t="s">
        <v>3019</v>
      </c>
      <c r="C618" s="263" t="s">
        <v>2543</v>
      </c>
      <c r="D618" s="263" t="s">
        <v>3061</v>
      </c>
      <c r="E618" s="265" t="s">
        <v>3016</v>
      </c>
      <c r="F618" s="264" t="s">
        <v>125</v>
      </c>
      <c r="G618" s="263" t="s">
        <v>266</v>
      </c>
      <c r="H618" s="263" t="s">
        <v>266</v>
      </c>
      <c r="I618" s="33"/>
      <c r="J618" s="196"/>
      <c r="K618" s="196"/>
      <c r="L618" s="196"/>
      <c r="M618" s="235"/>
      <c r="N618" s="235"/>
      <c r="O618" s="33"/>
      <c r="P618" s="48"/>
      <c r="Q618" s="279"/>
      <c r="R618" s="279"/>
      <c r="S618" s="282">
        <v>45455.4854166667</v>
      </c>
      <c r="T618" s="279" t="s">
        <v>2117</v>
      </c>
      <c r="U618" s="268" t="str">
        <f t="array" ref="U618">IFERROR(IF(INDEX(三跨两临近重点区段!$F:$F,MATCH(1,(MONTH(三跨两临近重点区段!$H:$H)=7)*(三跨两临近重点区段!$A:$A=D618),0))="已取消","已取消",INDEX(三跨两临近重点区段!$H:$H,MATCH(1,(MONTH(三跨两临近重点区段!$H:$H)=7)*(三跨两临近重点区段!$A:$A=D618)*(三跨两临近重点区段!$F:$F="现存区段"),0))),"")</f>
        <v/>
      </c>
      <c r="V618" s="232" t="str">
        <f t="array" ref="V618">IFERROR(IF(INDEX(三跨两临近重点区段!$F:$F,MATCH(1,(MONTH(三跨两临近重点区段!$H:$H)=7)*(三跨两临近重点区段!$A:$A=D618),0))="已取消","已取消",INDEX(三跨两临近重点区段!$I:$I,MATCH(1,(MONTH(三跨两临近重点区段!$H:$H)=7)*(三跨两临近重点区段!$A:$A=D618)*(三跨两临近重点区段!$F:$F="现存区段"),0))),"")</f>
        <v/>
      </c>
      <c r="W618" s="268" t="str">
        <f t="array" ref="W618">IFERROR(IF(INDEX(三跨两临近重点区段!$F:$F,MATCH(1,(MONTH(三跨两临近重点区段!$H:$H)=8)*(三跨两临近重点区段!$A:$A=D618),0))="已取消","已取消",INDEX(三跨两临近重点区段!$H:$H,MATCH(1,(MONTH(三跨两临近重点区段!$H:$H)=8)*(三跨两临近重点区段!$A:$A=D618)*(三跨两临近重点区段!$F:$F="现存区段"),0))),"")</f>
        <v/>
      </c>
      <c r="X618" s="232" t="str">
        <f t="array" ref="X618">IFERROR(IF(INDEX(三跨两临近重点区段!$F:$F,MATCH(1,(MONTH(三跨两临近重点区段!$H:$H)=8)*(三跨两临近重点区段!$A:$A=D618),0))="已取消","已取消",INDEX(三跨两临近重点区段!$I:$I,MATCH(1,(MONTH(三跨两临近重点区段!$H:$H)=8)*(三跨两临近重点区段!$A:$A=D618)*(三跨两临近重点区段!$F:$F="现存区段"),0))),"")</f>
        <v/>
      </c>
      <c r="Y618" s="268" t="str">
        <f t="array" ref="Y618">IFERROR(IF(INDEX(三跨两临近重点区段!$F:$F,MATCH(1,(MONTH(三跨两临近重点区段!$H:$H)=9)*(三跨两临近重点区段!$A:$A=D618),0))="已取消","已取消",INDEX(三跨两临近重点区段!$H:$H,MATCH(1,(MONTH(三跨两临近重点区段!$H:$H)=9)*(三跨两临近重点区段!$A:$A=D618)*(三跨两临近重点区段!$F:$F="现存区段"),0))),"")</f>
        <v/>
      </c>
      <c r="Z618" s="232" t="str">
        <f t="array" ref="Z618">IFERROR(IF(INDEX(三跨两临近重点区段!$F:$F,MATCH(1,(MONTH(三跨两临近重点区段!$H:$H)=9)*(三跨两临近重点区段!$A:$A=D618),0))="已取消","已取消",INDEX(三跨两临近重点区段!$I:$I,MATCH(1,(MONTH(三跨两临近重点区段!$H:$H)=9)*(三跨两临近重点区段!$A:$A=D618)*(三跨两临近重点区段!$F:$F="现存区段"),0))),"")</f>
        <v/>
      </c>
      <c r="AA618" s="268" t="str">
        <f t="array" ref="AA618">IFERROR(IF(INDEX(三跨两临近重点区段!$F:$F,MATCH(1,(MONTH(三跨两临近重点区段!$H:$H)=10)*(三跨两临近重点区段!$A:$A=D618),0))="已取消","已取消",INDEX(三跨两临近重点区段!$H:$H,MATCH(1,(MONTH(三跨两临近重点区段!$H:$H)=10)*(三跨两临近重点区段!$A:$A=D618)*(三跨两临近重点区段!$F:$F="现存区段"),0))),"")</f>
        <v/>
      </c>
      <c r="AB618" s="72" t="str">
        <f t="array" ref="AB618">IFERROR(IF(INDEX(三跨两临近重点区段!$F:$F,MATCH(1,(MONTH(三跨两临近重点区段!$H:$H)=10)*(三跨两临近重点区段!$A:$A=D618),0))="已取消","已取消",INDEX(三跨两临近重点区段!$I:$I,MATCH(1,(MONTH(三跨两临近重点区段!$H:$H)=10)*(三跨两临近重点区段!$A:$A=D618)*(三跨两临近重点区段!$F:$F="现存区段"),0))),"")</f>
        <v/>
      </c>
      <c r="AC618" s="284" t="str">
        <f t="array" ref="AC618">IFERROR(IF(INDEX(三跨两临近重点区段!$F:$F,MATCH(1,(MONTH(三跨两临近重点区段!$H:$H)=11)*(三跨两临近重点区段!$A:$A=D618),0))="已取消","已取消",INDEX(三跨两临近重点区段!$H:$H,MATCH(1,(MONTH(三跨两临近重点区段!$H:$H)=11)*(三跨两临近重点区段!$A:$A=D618)*(三跨两临近重点区段!$F:$F="现存区段"),0))),"")</f>
        <v/>
      </c>
      <c r="AD618" s="72" t="str">
        <f t="array" ref="AD618">IFERROR(IF(INDEX(三跨两临近重点区段!$F:$F,MATCH(1,(MONTH(三跨两临近重点区段!$H:$H)=11)*(三跨两临近重点区段!$A:$A=D618),0))="已取消","已取消",INDEX(三跨两临近重点区段!$I:$I,MATCH(1,(MONTH(三跨两临近重点区段!$H:$H)=11)*(三跨两临近重点区段!$A:$A=D618)*(三跨两临近重点区段!$F:$F="现存区段"),0))),"")</f>
        <v/>
      </c>
      <c r="AE618" s="284" t="str">
        <f t="array" ref="AE618">IFERROR(IF(INDEX(三跨两临近重点区段!$F:$F,MATCH(1,(MONTH(三跨两临近重点区段!$H:$H)=12)*(三跨两临近重点区段!$A:$A=D618),0))="已取消","已取消",INDEX(三跨两临近重点区段!$H:$H,MATCH(1,(MONTH(三跨两临近重点区段!$H:$H)=12)*(三跨两临近重点区段!$A:$A=D618)*(三跨两临近重点区段!$F:$F="现存区段"),0))),"")</f>
        <v/>
      </c>
      <c r="AF618" s="72" t="str">
        <f t="array" ref="AF618">IFERROR(IF(INDEX(三跨两临近重点区段!$F:$F,MATCH(1,(MONTH(三跨两临近重点区段!$H:$H)=12)*(三跨两临近重点区段!$A:$A=D618),0))="已取消","已取消",INDEX(三跨两临近重点区段!$I:$I,MATCH(1,(MONTH(三跨两临近重点区段!$H:$H)=12)*(三跨两临近重点区段!$A:$A=D618)*(三跨两临近重点区段!$F:$F="现存区段"),0))),"")</f>
        <v/>
      </c>
      <c r="AH618" t="e">
        <f t="array" ref="AH618">INDEX(三跨两临近重点区段!$G:$G,MATCH(D618,三跨两临近重点区段!$A:$A,0))</f>
        <v>#N/A</v>
      </c>
    </row>
    <row r="619" ht="14.25" spans="1:34">
      <c r="A619" s="263" t="s">
        <v>363</v>
      </c>
      <c r="B619" s="264" t="s">
        <v>3024</v>
      </c>
      <c r="C619" s="263" t="s">
        <v>2543</v>
      </c>
      <c r="D619" s="263" t="s">
        <v>3062</v>
      </c>
      <c r="E619" s="265" t="s">
        <v>3016</v>
      </c>
      <c r="F619" s="264" t="s">
        <v>125</v>
      </c>
      <c r="G619" s="263" t="s">
        <v>266</v>
      </c>
      <c r="H619" s="263" t="s">
        <v>266</v>
      </c>
      <c r="I619" s="33"/>
      <c r="J619" s="196"/>
      <c r="K619" s="196"/>
      <c r="L619" s="196"/>
      <c r="M619" s="235"/>
      <c r="N619" s="235"/>
      <c r="O619" s="33"/>
      <c r="P619" s="48"/>
      <c r="Q619" s="279"/>
      <c r="R619" s="279"/>
      <c r="S619" s="282">
        <v>45455.4854166667</v>
      </c>
      <c r="T619" s="279" t="s">
        <v>2117</v>
      </c>
      <c r="U619" s="268" t="str">
        <f t="array" ref="U619">IFERROR(IF(INDEX(三跨两临近重点区段!$F:$F,MATCH(1,(MONTH(三跨两临近重点区段!$H:$H)=7)*(三跨两临近重点区段!$A:$A=D619),0))="已取消","已取消",INDEX(三跨两临近重点区段!$H:$H,MATCH(1,(MONTH(三跨两临近重点区段!$H:$H)=7)*(三跨两临近重点区段!$A:$A=D619)*(三跨两临近重点区段!$F:$F="现存区段"),0))),"")</f>
        <v/>
      </c>
      <c r="V619" s="232" t="str">
        <f t="array" ref="V619">IFERROR(IF(INDEX(三跨两临近重点区段!$F:$F,MATCH(1,(MONTH(三跨两临近重点区段!$H:$H)=7)*(三跨两临近重点区段!$A:$A=D619),0))="已取消","已取消",INDEX(三跨两临近重点区段!$I:$I,MATCH(1,(MONTH(三跨两临近重点区段!$H:$H)=7)*(三跨两临近重点区段!$A:$A=D619)*(三跨两临近重点区段!$F:$F="现存区段"),0))),"")</f>
        <v/>
      </c>
      <c r="W619" s="268" t="str">
        <f t="array" ref="W619">IFERROR(IF(INDEX(三跨两临近重点区段!$F:$F,MATCH(1,(MONTH(三跨两临近重点区段!$H:$H)=8)*(三跨两临近重点区段!$A:$A=D619),0))="已取消","已取消",INDEX(三跨两临近重点区段!$H:$H,MATCH(1,(MONTH(三跨两临近重点区段!$H:$H)=8)*(三跨两临近重点区段!$A:$A=D619)*(三跨两临近重点区段!$F:$F="现存区段"),0))),"")</f>
        <v/>
      </c>
      <c r="X619" s="232" t="str">
        <f t="array" ref="X619">IFERROR(IF(INDEX(三跨两临近重点区段!$F:$F,MATCH(1,(MONTH(三跨两临近重点区段!$H:$H)=8)*(三跨两临近重点区段!$A:$A=D619),0))="已取消","已取消",INDEX(三跨两临近重点区段!$I:$I,MATCH(1,(MONTH(三跨两临近重点区段!$H:$H)=8)*(三跨两临近重点区段!$A:$A=D619)*(三跨两临近重点区段!$F:$F="现存区段"),0))),"")</f>
        <v/>
      </c>
      <c r="Y619" s="268" t="str">
        <f t="array" ref="Y619">IFERROR(IF(INDEX(三跨两临近重点区段!$F:$F,MATCH(1,(MONTH(三跨两临近重点区段!$H:$H)=9)*(三跨两临近重点区段!$A:$A=D619),0))="已取消","已取消",INDEX(三跨两临近重点区段!$H:$H,MATCH(1,(MONTH(三跨两临近重点区段!$H:$H)=9)*(三跨两临近重点区段!$A:$A=D619)*(三跨两临近重点区段!$F:$F="现存区段"),0))),"")</f>
        <v/>
      </c>
      <c r="Z619" s="232" t="str">
        <f t="array" ref="Z619">IFERROR(IF(INDEX(三跨两临近重点区段!$F:$F,MATCH(1,(MONTH(三跨两临近重点区段!$H:$H)=9)*(三跨两临近重点区段!$A:$A=D619),0))="已取消","已取消",INDEX(三跨两临近重点区段!$I:$I,MATCH(1,(MONTH(三跨两临近重点区段!$H:$H)=9)*(三跨两临近重点区段!$A:$A=D619)*(三跨两临近重点区段!$F:$F="现存区段"),0))),"")</f>
        <v/>
      </c>
      <c r="AA619" s="268" t="str">
        <f t="array" ref="AA619">IFERROR(IF(INDEX(三跨两临近重点区段!$F:$F,MATCH(1,(MONTH(三跨两临近重点区段!$H:$H)=10)*(三跨两临近重点区段!$A:$A=D619),0))="已取消","已取消",INDEX(三跨两临近重点区段!$H:$H,MATCH(1,(MONTH(三跨两临近重点区段!$H:$H)=10)*(三跨两临近重点区段!$A:$A=D619)*(三跨两临近重点区段!$F:$F="现存区段"),0))),"")</f>
        <v/>
      </c>
      <c r="AB619" s="72" t="str">
        <f t="array" ref="AB619">IFERROR(IF(INDEX(三跨两临近重点区段!$F:$F,MATCH(1,(MONTH(三跨两临近重点区段!$H:$H)=10)*(三跨两临近重点区段!$A:$A=D619),0))="已取消","已取消",INDEX(三跨两临近重点区段!$I:$I,MATCH(1,(MONTH(三跨两临近重点区段!$H:$H)=10)*(三跨两临近重点区段!$A:$A=D619)*(三跨两临近重点区段!$F:$F="现存区段"),0))),"")</f>
        <v/>
      </c>
      <c r="AC619" s="284" t="str">
        <f t="array" ref="AC619">IFERROR(IF(INDEX(三跨两临近重点区段!$F:$F,MATCH(1,(MONTH(三跨两临近重点区段!$H:$H)=11)*(三跨两临近重点区段!$A:$A=D619),0))="已取消","已取消",INDEX(三跨两临近重点区段!$H:$H,MATCH(1,(MONTH(三跨两临近重点区段!$H:$H)=11)*(三跨两临近重点区段!$A:$A=D619)*(三跨两临近重点区段!$F:$F="现存区段"),0))),"")</f>
        <v/>
      </c>
      <c r="AD619" s="72" t="str">
        <f t="array" ref="AD619">IFERROR(IF(INDEX(三跨两临近重点区段!$F:$F,MATCH(1,(MONTH(三跨两临近重点区段!$H:$H)=11)*(三跨两临近重点区段!$A:$A=D619),0))="已取消","已取消",INDEX(三跨两临近重点区段!$I:$I,MATCH(1,(MONTH(三跨两临近重点区段!$H:$H)=11)*(三跨两临近重点区段!$A:$A=D619)*(三跨两临近重点区段!$F:$F="现存区段"),0))),"")</f>
        <v/>
      </c>
      <c r="AE619" s="284" t="str">
        <f t="array" ref="AE619">IFERROR(IF(INDEX(三跨两临近重点区段!$F:$F,MATCH(1,(MONTH(三跨两临近重点区段!$H:$H)=12)*(三跨两临近重点区段!$A:$A=D619),0))="已取消","已取消",INDEX(三跨两临近重点区段!$H:$H,MATCH(1,(MONTH(三跨两临近重点区段!$H:$H)=12)*(三跨两临近重点区段!$A:$A=D619)*(三跨两临近重点区段!$F:$F="现存区段"),0))),"")</f>
        <v/>
      </c>
      <c r="AF619" s="72" t="str">
        <f t="array" ref="AF619">IFERROR(IF(INDEX(三跨两临近重点区段!$F:$F,MATCH(1,(MONTH(三跨两临近重点区段!$H:$H)=12)*(三跨两临近重点区段!$A:$A=D619),0))="已取消","已取消",INDEX(三跨两临近重点区段!$I:$I,MATCH(1,(MONTH(三跨两临近重点区段!$H:$H)=12)*(三跨两临近重点区段!$A:$A=D619)*(三跨两临近重点区段!$F:$F="现存区段"),0))),"")</f>
        <v/>
      </c>
      <c r="AH619" t="e">
        <f t="array" ref="AH619">INDEX(三跨两临近重点区段!$G:$G,MATCH(D619,三跨两临近重点区段!$A:$A,0))</f>
        <v>#N/A</v>
      </c>
    </row>
    <row r="620" ht="14.25" spans="1:34">
      <c r="A620" s="263" t="s">
        <v>363</v>
      </c>
      <c r="B620" s="264" t="s">
        <v>3037</v>
      </c>
      <c r="C620" s="263" t="s">
        <v>2431</v>
      </c>
      <c r="D620" s="263" t="s">
        <v>3063</v>
      </c>
      <c r="E620" s="265" t="s">
        <v>3016</v>
      </c>
      <c r="F620" s="264" t="s">
        <v>125</v>
      </c>
      <c r="G620" s="263" t="s">
        <v>353</v>
      </c>
      <c r="H620" s="263" t="s">
        <v>353</v>
      </c>
      <c r="I620" s="33"/>
      <c r="J620" s="196"/>
      <c r="K620" s="196"/>
      <c r="L620" s="196"/>
      <c r="M620" s="235"/>
      <c r="N620" s="235"/>
      <c r="O620" s="33"/>
      <c r="P620" s="48"/>
      <c r="Q620" s="279"/>
      <c r="R620" s="279"/>
      <c r="S620" s="278">
        <v>45463</v>
      </c>
      <c r="T620" s="279" t="s">
        <v>2117</v>
      </c>
      <c r="U620" s="268" t="str">
        <f t="array" ref="U620">IFERROR(IF(INDEX(三跨两临近重点区段!$F:$F,MATCH(1,(MONTH(三跨两临近重点区段!$H:$H)=7)*(三跨两临近重点区段!$A:$A=D620),0))="已取消","已取消",INDEX(三跨两临近重点区段!$H:$H,MATCH(1,(MONTH(三跨两临近重点区段!$H:$H)=7)*(三跨两临近重点区段!$A:$A=D620)*(三跨两临近重点区段!$F:$F="现存区段"),0))),"")</f>
        <v/>
      </c>
      <c r="V620" s="232" t="str">
        <f t="array" ref="V620">IFERROR(IF(INDEX(三跨两临近重点区段!$F:$F,MATCH(1,(MONTH(三跨两临近重点区段!$H:$H)=7)*(三跨两临近重点区段!$A:$A=D620),0))="已取消","已取消",INDEX(三跨两临近重点区段!$I:$I,MATCH(1,(MONTH(三跨两临近重点区段!$H:$H)=7)*(三跨两临近重点区段!$A:$A=D620)*(三跨两临近重点区段!$F:$F="现存区段"),0))),"")</f>
        <v/>
      </c>
      <c r="W620" s="268" t="str">
        <f t="array" ref="W620">IFERROR(IF(INDEX(三跨两临近重点区段!$F:$F,MATCH(1,(MONTH(三跨两临近重点区段!$H:$H)=8)*(三跨两临近重点区段!$A:$A=D620),0))="已取消","已取消",INDEX(三跨两临近重点区段!$H:$H,MATCH(1,(MONTH(三跨两临近重点区段!$H:$H)=8)*(三跨两临近重点区段!$A:$A=D620)*(三跨两临近重点区段!$F:$F="现存区段"),0))),"")</f>
        <v/>
      </c>
      <c r="X620" s="232" t="str">
        <f t="array" ref="X620">IFERROR(IF(INDEX(三跨两临近重点区段!$F:$F,MATCH(1,(MONTH(三跨两临近重点区段!$H:$H)=8)*(三跨两临近重点区段!$A:$A=D620),0))="已取消","已取消",INDEX(三跨两临近重点区段!$I:$I,MATCH(1,(MONTH(三跨两临近重点区段!$H:$H)=8)*(三跨两临近重点区段!$A:$A=D620)*(三跨两临近重点区段!$F:$F="现存区段"),0))),"")</f>
        <v/>
      </c>
      <c r="Y620" s="268" t="str">
        <f t="array" ref="Y620">IFERROR(IF(INDEX(三跨两临近重点区段!$F:$F,MATCH(1,(MONTH(三跨两临近重点区段!$H:$H)=9)*(三跨两临近重点区段!$A:$A=D620),0))="已取消","已取消",INDEX(三跨两临近重点区段!$H:$H,MATCH(1,(MONTH(三跨两临近重点区段!$H:$H)=9)*(三跨两临近重点区段!$A:$A=D620)*(三跨两临近重点区段!$F:$F="现存区段"),0))),"")</f>
        <v/>
      </c>
      <c r="Z620" s="232" t="str">
        <f t="array" ref="Z620">IFERROR(IF(INDEX(三跨两临近重点区段!$F:$F,MATCH(1,(MONTH(三跨两临近重点区段!$H:$H)=9)*(三跨两临近重点区段!$A:$A=D620),0))="已取消","已取消",INDEX(三跨两临近重点区段!$I:$I,MATCH(1,(MONTH(三跨两临近重点区段!$H:$H)=9)*(三跨两临近重点区段!$A:$A=D620)*(三跨两临近重点区段!$F:$F="现存区段"),0))),"")</f>
        <v/>
      </c>
      <c r="AA620" s="268" t="str">
        <f t="array" ref="AA620">IFERROR(IF(INDEX(三跨两临近重点区段!$F:$F,MATCH(1,(MONTH(三跨两临近重点区段!$H:$H)=10)*(三跨两临近重点区段!$A:$A=D620),0))="已取消","已取消",INDEX(三跨两临近重点区段!$H:$H,MATCH(1,(MONTH(三跨两临近重点区段!$H:$H)=10)*(三跨两临近重点区段!$A:$A=D620)*(三跨两临近重点区段!$F:$F="现存区段"),0))),"")</f>
        <v/>
      </c>
      <c r="AB620" s="72" t="str">
        <f t="array" ref="AB620">IFERROR(IF(INDEX(三跨两临近重点区段!$F:$F,MATCH(1,(MONTH(三跨两临近重点区段!$H:$H)=10)*(三跨两临近重点区段!$A:$A=D620),0))="已取消","已取消",INDEX(三跨两临近重点区段!$I:$I,MATCH(1,(MONTH(三跨两临近重点区段!$H:$H)=10)*(三跨两临近重点区段!$A:$A=D620)*(三跨两临近重点区段!$F:$F="现存区段"),0))),"")</f>
        <v/>
      </c>
      <c r="AC620" s="284" t="str">
        <f t="array" ref="AC620">IFERROR(IF(INDEX(三跨两临近重点区段!$F:$F,MATCH(1,(MONTH(三跨两临近重点区段!$H:$H)=11)*(三跨两临近重点区段!$A:$A=D620),0))="已取消","已取消",INDEX(三跨两临近重点区段!$H:$H,MATCH(1,(MONTH(三跨两临近重点区段!$H:$H)=11)*(三跨两临近重点区段!$A:$A=D620)*(三跨两临近重点区段!$F:$F="现存区段"),0))),"")</f>
        <v/>
      </c>
      <c r="AD620" s="72" t="str">
        <f t="array" ref="AD620">IFERROR(IF(INDEX(三跨两临近重点区段!$F:$F,MATCH(1,(MONTH(三跨两临近重点区段!$H:$H)=11)*(三跨两临近重点区段!$A:$A=D620),0))="已取消","已取消",INDEX(三跨两临近重点区段!$I:$I,MATCH(1,(MONTH(三跨两临近重点区段!$H:$H)=11)*(三跨两临近重点区段!$A:$A=D620)*(三跨两临近重点区段!$F:$F="现存区段"),0))),"")</f>
        <v/>
      </c>
      <c r="AE620" s="284" t="str">
        <f t="array" ref="AE620">IFERROR(IF(INDEX(三跨两临近重点区段!$F:$F,MATCH(1,(MONTH(三跨两临近重点区段!$H:$H)=12)*(三跨两临近重点区段!$A:$A=D620),0))="已取消","已取消",INDEX(三跨两临近重点区段!$H:$H,MATCH(1,(MONTH(三跨两临近重点区段!$H:$H)=12)*(三跨两临近重点区段!$A:$A=D620)*(三跨两临近重点区段!$F:$F="现存区段"),0))),"")</f>
        <v/>
      </c>
      <c r="AF620" s="72" t="str">
        <f t="array" ref="AF620">IFERROR(IF(INDEX(三跨两临近重点区段!$F:$F,MATCH(1,(MONTH(三跨两临近重点区段!$H:$H)=12)*(三跨两临近重点区段!$A:$A=D620),0))="已取消","已取消",INDEX(三跨两临近重点区段!$I:$I,MATCH(1,(MONTH(三跨两临近重点区段!$H:$H)=12)*(三跨两临近重点区段!$A:$A=D620)*(三跨两临近重点区段!$F:$F="现存区段"),0))),"")</f>
        <v/>
      </c>
      <c r="AH620" t="e">
        <f t="array" ref="AH620">INDEX(三跨两临近重点区段!$G:$G,MATCH(D620,三跨两临近重点区段!$A:$A,0))</f>
        <v>#N/A</v>
      </c>
    </row>
    <row r="621" ht="14.25" spans="1:34">
      <c r="A621" s="263" t="s">
        <v>363</v>
      </c>
      <c r="B621" s="264" t="s">
        <v>3037</v>
      </c>
      <c r="C621" s="263" t="s">
        <v>3064</v>
      </c>
      <c r="D621" s="263" t="s">
        <v>3065</v>
      </c>
      <c r="E621" s="265" t="s">
        <v>3016</v>
      </c>
      <c r="F621" s="264" t="s">
        <v>125</v>
      </c>
      <c r="G621" s="263" t="s">
        <v>353</v>
      </c>
      <c r="H621" s="263" t="s">
        <v>353</v>
      </c>
      <c r="I621" s="33"/>
      <c r="J621" s="196"/>
      <c r="K621" s="196"/>
      <c r="L621" s="196"/>
      <c r="M621" s="235"/>
      <c r="N621" s="235"/>
      <c r="O621" s="33"/>
      <c r="P621" s="48"/>
      <c r="Q621" s="279"/>
      <c r="R621" s="279"/>
      <c r="S621" s="282">
        <v>45463.6944444444</v>
      </c>
      <c r="T621" s="279" t="s">
        <v>2117</v>
      </c>
      <c r="U621" s="268" t="str">
        <f t="array" ref="U621">IFERROR(IF(INDEX(三跨两临近重点区段!$F:$F,MATCH(1,(MONTH(三跨两临近重点区段!$H:$H)=7)*(三跨两临近重点区段!$A:$A=D621),0))="已取消","已取消",INDEX(三跨两临近重点区段!$H:$H,MATCH(1,(MONTH(三跨两临近重点区段!$H:$H)=7)*(三跨两临近重点区段!$A:$A=D621)*(三跨两临近重点区段!$F:$F="现存区段"),0))),"")</f>
        <v/>
      </c>
      <c r="V621" s="232" t="str">
        <f t="array" ref="V621">IFERROR(IF(INDEX(三跨两临近重点区段!$F:$F,MATCH(1,(MONTH(三跨两临近重点区段!$H:$H)=7)*(三跨两临近重点区段!$A:$A=D621),0))="已取消","已取消",INDEX(三跨两临近重点区段!$I:$I,MATCH(1,(MONTH(三跨两临近重点区段!$H:$H)=7)*(三跨两临近重点区段!$A:$A=D621)*(三跨两临近重点区段!$F:$F="现存区段"),0))),"")</f>
        <v/>
      </c>
      <c r="W621" s="268" t="str">
        <f t="array" ref="W621">IFERROR(IF(INDEX(三跨两临近重点区段!$F:$F,MATCH(1,(MONTH(三跨两临近重点区段!$H:$H)=8)*(三跨两临近重点区段!$A:$A=D621),0))="已取消","已取消",INDEX(三跨两临近重点区段!$H:$H,MATCH(1,(MONTH(三跨两临近重点区段!$H:$H)=8)*(三跨两临近重点区段!$A:$A=D621)*(三跨两临近重点区段!$F:$F="现存区段"),0))),"")</f>
        <v/>
      </c>
      <c r="X621" s="232" t="str">
        <f t="array" ref="X621">IFERROR(IF(INDEX(三跨两临近重点区段!$F:$F,MATCH(1,(MONTH(三跨两临近重点区段!$H:$H)=8)*(三跨两临近重点区段!$A:$A=D621),0))="已取消","已取消",INDEX(三跨两临近重点区段!$I:$I,MATCH(1,(MONTH(三跨两临近重点区段!$H:$H)=8)*(三跨两临近重点区段!$A:$A=D621)*(三跨两临近重点区段!$F:$F="现存区段"),0))),"")</f>
        <v/>
      </c>
      <c r="Y621" s="268" t="str">
        <f t="array" ref="Y621">IFERROR(IF(INDEX(三跨两临近重点区段!$F:$F,MATCH(1,(MONTH(三跨两临近重点区段!$H:$H)=9)*(三跨两临近重点区段!$A:$A=D621),0))="已取消","已取消",INDEX(三跨两临近重点区段!$H:$H,MATCH(1,(MONTH(三跨两临近重点区段!$H:$H)=9)*(三跨两临近重点区段!$A:$A=D621)*(三跨两临近重点区段!$F:$F="现存区段"),0))),"")</f>
        <v/>
      </c>
      <c r="Z621" s="232" t="str">
        <f t="array" ref="Z621">IFERROR(IF(INDEX(三跨两临近重点区段!$F:$F,MATCH(1,(MONTH(三跨两临近重点区段!$H:$H)=9)*(三跨两临近重点区段!$A:$A=D621),0))="已取消","已取消",INDEX(三跨两临近重点区段!$I:$I,MATCH(1,(MONTH(三跨两临近重点区段!$H:$H)=9)*(三跨两临近重点区段!$A:$A=D621)*(三跨两临近重点区段!$F:$F="现存区段"),0))),"")</f>
        <v/>
      </c>
      <c r="AA621" s="268" t="str">
        <f t="array" ref="AA621">IFERROR(IF(INDEX(三跨两临近重点区段!$F:$F,MATCH(1,(MONTH(三跨两临近重点区段!$H:$H)=10)*(三跨两临近重点区段!$A:$A=D621),0))="已取消","已取消",INDEX(三跨两临近重点区段!$H:$H,MATCH(1,(MONTH(三跨两临近重点区段!$H:$H)=10)*(三跨两临近重点区段!$A:$A=D621)*(三跨两临近重点区段!$F:$F="现存区段"),0))),"")</f>
        <v/>
      </c>
      <c r="AB621" s="72" t="str">
        <f t="array" ref="AB621">IFERROR(IF(INDEX(三跨两临近重点区段!$F:$F,MATCH(1,(MONTH(三跨两临近重点区段!$H:$H)=10)*(三跨两临近重点区段!$A:$A=D621),0))="已取消","已取消",INDEX(三跨两临近重点区段!$I:$I,MATCH(1,(MONTH(三跨两临近重点区段!$H:$H)=10)*(三跨两临近重点区段!$A:$A=D621)*(三跨两临近重点区段!$F:$F="现存区段"),0))),"")</f>
        <v/>
      </c>
      <c r="AC621" s="284" t="str">
        <f t="array" ref="AC621">IFERROR(IF(INDEX(三跨两临近重点区段!$F:$F,MATCH(1,(MONTH(三跨两临近重点区段!$H:$H)=11)*(三跨两临近重点区段!$A:$A=D621),0))="已取消","已取消",INDEX(三跨两临近重点区段!$H:$H,MATCH(1,(MONTH(三跨两临近重点区段!$H:$H)=11)*(三跨两临近重点区段!$A:$A=D621)*(三跨两临近重点区段!$F:$F="现存区段"),0))),"")</f>
        <v/>
      </c>
      <c r="AD621" s="72" t="str">
        <f t="array" ref="AD621">IFERROR(IF(INDEX(三跨两临近重点区段!$F:$F,MATCH(1,(MONTH(三跨两临近重点区段!$H:$H)=11)*(三跨两临近重点区段!$A:$A=D621),0))="已取消","已取消",INDEX(三跨两临近重点区段!$I:$I,MATCH(1,(MONTH(三跨两临近重点区段!$H:$H)=11)*(三跨两临近重点区段!$A:$A=D621)*(三跨两临近重点区段!$F:$F="现存区段"),0))),"")</f>
        <v/>
      </c>
      <c r="AE621" s="284" t="str">
        <f t="array" ref="AE621">IFERROR(IF(INDEX(三跨两临近重点区段!$F:$F,MATCH(1,(MONTH(三跨两临近重点区段!$H:$H)=12)*(三跨两临近重点区段!$A:$A=D621),0))="已取消","已取消",INDEX(三跨两临近重点区段!$H:$H,MATCH(1,(MONTH(三跨两临近重点区段!$H:$H)=12)*(三跨两临近重点区段!$A:$A=D621)*(三跨两临近重点区段!$F:$F="现存区段"),0))),"")</f>
        <v/>
      </c>
      <c r="AF621" s="72" t="str">
        <f t="array" ref="AF621">IFERROR(IF(INDEX(三跨两临近重点区段!$F:$F,MATCH(1,(MONTH(三跨两临近重点区段!$H:$H)=12)*(三跨两临近重点区段!$A:$A=D621),0))="已取消","已取消",INDEX(三跨两临近重点区段!$I:$I,MATCH(1,(MONTH(三跨两临近重点区段!$H:$H)=12)*(三跨两临近重点区段!$A:$A=D621)*(三跨两临近重点区段!$F:$F="现存区段"),0))),"")</f>
        <v/>
      </c>
      <c r="AH621" t="e">
        <f t="array" ref="AH621">INDEX(三跨两临近重点区段!$G:$G,MATCH(D621,三跨两临近重点区段!$A:$A,0))</f>
        <v>#N/A</v>
      </c>
    </row>
    <row r="622" ht="14.25" spans="1:34">
      <c r="A622" s="263" t="s">
        <v>150</v>
      </c>
      <c r="B622" s="264" t="s">
        <v>3066</v>
      </c>
      <c r="C622" s="263" t="s">
        <v>2152</v>
      </c>
      <c r="D622" s="263" t="s">
        <v>3067</v>
      </c>
      <c r="E622" s="265" t="s">
        <v>3016</v>
      </c>
      <c r="F622" s="264" t="s">
        <v>125</v>
      </c>
      <c r="G622" s="263" t="s">
        <v>266</v>
      </c>
      <c r="H622" s="263" t="s">
        <v>266</v>
      </c>
      <c r="I622" s="33"/>
      <c r="J622" s="196"/>
      <c r="K622" s="196"/>
      <c r="L622" s="196"/>
      <c r="M622" s="235"/>
      <c r="N622" s="235"/>
      <c r="O622" s="33"/>
      <c r="P622" s="48"/>
      <c r="Q622" s="279"/>
      <c r="R622" s="279"/>
      <c r="S622" s="278">
        <v>45455</v>
      </c>
      <c r="T622" s="279" t="s">
        <v>2117</v>
      </c>
      <c r="U622" s="268" t="str">
        <f t="array" ref="U622">IFERROR(IF(INDEX(三跨两临近重点区段!$F:$F,MATCH(1,(MONTH(三跨两临近重点区段!$H:$H)=7)*(三跨两临近重点区段!$A:$A=D622),0))="已取消","已取消",INDEX(三跨两临近重点区段!$H:$H,MATCH(1,(MONTH(三跨两临近重点区段!$H:$H)=7)*(三跨两临近重点区段!$A:$A=D622)*(三跨两临近重点区段!$F:$F="现存区段"),0))),"")</f>
        <v/>
      </c>
      <c r="V622" s="232" t="str">
        <f t="array" ref="V622">IFERROR(IF(INDEX(三跨两临近重点区段!$F:$F,MATCH(1,(MONTH(三跨两临近重点区段!$H:$H)=7)*(三跨两临近重点区段!$A:$A=D622),0))="已取消","已取消",INDEX(三跨两临近重点区段!$I:$I,MATCH(1,(MONTH(三跨两临近重点区段!$H:$H)=7)*(三跨两临近重点区段!$A:$A=D622)*(三跨两临近重点区段!$F:$F="现存区段"),0))),"")</f>
        <v/>
      </c>
      <c r="W622" s="268" t="str">
        <f t="array" ref="W622">IFERROR(IF(INDEX(三跨两临近重点区段!$F:$F,MATCH(1,(MONTH(三跨两临近重点区段!$H:$H)=8)*(三跨两临近重点区段!$A:$A=D622),0))="已取消","已取消",INDEX(三跨两临近重点区段!$H:$H,MATCH(1,(MONTH(三跨两临近重点区段!$H:$H)=8)*(三跨两临近重点区段!$A:$A=D622)*(三跨两临近重点区段!$F:$F="现存区段"),0))),"")</f>
        <v/>
      </c>
      <c r="X622" s="232" t="str">
        <f t="array" ref="X622">IFERROR(IF(INDEX(三跨两临近重点区段!$F:$F,MATCH(1,(MONTH(三跨两临近重点区段!$H:$H)=8)*(三跨两临近重点区段!$A:$A=D622),0))="已取消","已取消",INDEX(三跨两临近重点区段!$I:$I,MATCH(1,(MONTH(三跨两临近重点区段!$H:$H)=8)*(三跨两临近重点区段!$A:$A=D622)*(三跨两临近重点区段!$F:$F="现存区段"),0))),"")</f>
        <v/>
      </c>
      <c r="Y622" s="268" t="str">
        <f t="array" ref="Y622">IFERROR(IF(INDEX(三跨两临近重点区段!$F:$F,MATCH(1,(MONTH(三跨两临近重点区段!$H:$H)=9)*(三跨两临近重点区段!$A:$A=D622),0))="已取消","已取消",INDEX(三跨两临近重点区段!$H:$H,MATCH(1,(MONTH(三跨两临近重点区段!$H:$H)=9)*(三跨两临近重点区段!$A:$A=D622)*(三跨两临近重点区段!$F:$F="现存区段"),0))),"")</f>
        <v/>
      </c>
      <c r="Z622" s="232" t="str">
        <f t="array" ref="Z622">IFERROR(IF(INDEX(三跨两临近重点区段!$F:$F,MATCH(1,(MONTH(三跨两临近重点区段!$H:$H)=9)*(三跨两临近重点区段!$A:$A=D622),0))="已取消","已取消",INDEX(三跨两临近重点区段!$I:$I,MATCH(1,(MONTH(三跨两临近重点区段!$H:$H)=9)*(三跨两临近重点区段!$A:$A=D622)*(三跨两临近重点区段!$F:$F="现存区段"),0))),"")</f>
        <v/>
      </c>
      <c r="AA622" s="268" t="str">
        <f t="array" ref="AA622">IFERROR(IF(INDEX(三跨两临近重点区段!$F:$F,MATCH(1,(MONTH(三跨两临近重点区段!$H:$H)=10)*(三跨两临近重点区段!$A:$A=D622),0))="已取消","已取消",INDEX(三跨两临近重点区段!$H:$H,MATCH(1,(MONTH(三跨两临近重点区段!$H:$H)=10)*(三跨两临近重点区段!$A:$A=D622)*(三跨两临近重点区段!$F:$F="现存区段"),0))),"")</f>
        <v/>
      </c>
      <c r="AB622" s="72" t="str">
        <f t="array" ref="AB622">IFERROR(IF(INDEX(三跨两临近重点区段!$F:$F,MATCH(1,(MONTH(三跨两临近重点区段!$H:$H)=10)*(三跨两临近重点区段!$A:$A=D622),0))="已取消","已取消",INDEX(三跨两临近重点区段!$I:$I,MATCH(1,(MONTH(三跨两临近重点区段!$H:$H)=10)*(三跨两临近重点区段!$A:$A=D622)*(三跨两临近重点区段!$F:$F="现存区段"),0))),"")</f>
        <v/>
      </c>
      <c r="AC622" s="284" t="str">
        <f t="array" ref="AC622">IFERROR(IF(INDEX(三跨两临近重点区段!$F:$F,MATCH(1,(MONTH(三跨两临近重点区段!$H:$H)=11)*(三跨两临近重点区段!$A:$A=D622),0))="已取消","已取消",INDEX(三跨两临近重点区段!$H:$H,MATCH(1,(MONTH(三跨两临近重点区段!$H:$H)=11)*(三跨两临近重点区段!$A:$A=D622)*(三跨两临近重点区段!$F:$F="现存区段"),0))),"")</f>
        <v/>
      </c>
      <c r="AD622" s="72" t="str">
        <f t="array" ref="AD622">IFERROR(IF(INDEX(三跨两临近重点区段!$F:$F,MATCH(1,(MONTH(三跨两临近重点区段!$H:$H)=11)*(三跨两临近重点区段!$A:$A=D622),0))="已取消","已取消",INDEX(三跨两临近重点区段!$I:$I,MATCH(1,(MONTH(三跨两临近重点区段!$H:$H)=11)*(三跨两临近重点区段!$A:$A=D622)*(三跨两临近重点区段!$F:$F="现存区段"),0))),"")</f>
        <v/>
      </c>
      <c r="AE622" s="284" t="str">
        <f t="array" ref="AE622">IFERROR(IF(INDEX(三跨两临近重点区段!$F:$F,MATCH(1,(MONTH(三跨两临近重点区段!$H:$H)=12)*(三跨两临近重点区段!$A:$A=D622),0))="已取消","已取消",INDEX(三跨两临近重点区段!$H:$H,MATCH(1,(MONTH(三跨两临近重点区段!$H:$H)=12)*(三跨两临近重点区段!$A:$A=D622)*(三跨两临近重点区段!$F:$F="现存区段"),0))),"")</f>
        <v/>
      </c>
      <c r="AF622" s="72" t="str">
        <f t="array" ref="AF622">IFERROR(IF(INDEX(三跨两临近重点区段!$F:$F,MATCH(1,(MONTH(三跨两临近重点区段!$H:$H)=12)*(三跨两临近重点区段!$A:$A=D622),0))="已取消","已取消",INDEX(三跨两临近重点区段!$I:$I,MATCH(1,(MONTH(三跨两临近重点区段!$H:$H)=12)*(三跨两临近重点区段!$A:$A=D622)*(三跨两临近重点区段!$F:$F="现存区段"),0))),"")</f>
        <v/>
      </c>
      <c r="AH622" t="e">
        <f t="array" ref="AH622">INDEX(三跨两临近重点区段!$G:$G,MATCH(D622,三跨两临近重点区段!$A:$A,0))</f>
        <v>#N/A</v>
      </c>
    </row>
    <row r="623" ht="14.25" spans="1:34">
      <c r="A623" s="263" t="s">
        <v>150</v>
      </c>
      <c r="B623" s="264" t="s">
        <v>3068</v>
      </c>
      <c r="C623" s="263" t="s">
        <v>2977</v>
      </c>
      <c r="D623" s="263" t="s">
        <v>3069</v>
      </c>
      <c r="E623" s="265" t="s">
        <v>3016</v>
      </c>
      <c r="F623" s="264" t="s">
        <v>125</v>
      </c>
      <c r="G623" s="263" t="s">
        <v>353</v>
      </c>
      <c r="H623" s="263" t="s">
        <v>353</v>
      </c>
      <c r="I623" s="33"/>
      <c r="J623" s="196"/>
      <c r="K623" s="196"/>
      <c r="L623" s="196"/>
      <c r="M623" s="235"/>
      <c r="N623" s="235"/>
      <c r="O623" s="33"/>
      <c r="P623" s="48"/>
      <c r="Q623" s="279"/>
      <c r="R623" s="279"/>
      <c r="S623" s="278">
        <v>45462</v>
      </c>
      <c r="T623" s="279" t="s">
        <v>2117</v>
      </c>
      <c r="U623" s="268" t="str">
        <f t="array" ref="U623">IFERROR(IF(INDEX(三跨两临近重点区段!$F:$F,MATCH(1,(MONTH(三跨两临近重点区段!$H:$H)=7)*(三跨两临近重点区段!$A:$A=D623),0))="已取消","已取消",INDEX(三跨两临近重点区段!$H:$H,MATCH(1,(MONTH(三跨两临近重点区段!$H:$H)=7)*(三跨两临近重点区段!$A:$A=D623)*(三跨两临近重点区段!$F:$F="现存区段"),0))),"")</f>
        <v/>
      </c>
      <c r="V623" s="232" t="str">
        <f t="array" ref="V623">IFERROR(IF(INDEX(三跨两临近重点区段!$F:$F,MATCH(1,(MONTH(三跨两临近重点区段!$H:$H)=7)*(三跨两临近重点区段!$A:$A=D623),0))="已取消","已取消",INDEX(三跨两临近重点区段!$I:$I,MATCH(1,(MONTH(三跨两临近重点区段!$H:$H)=7)*(三跨两临近重点区段!$A:$A=D623)*(三跨两临近重点区段!$F:$F="现存区段"),0))),"")</f>
        <v/>
      </c>
      <c r="W623" s="268" t="str">
        <f t="array" ref="W623">IFERROR(IF(INDEX(三跨两临近重点区段!$F:$F,MATCH(1,(MONTH(三跨两临近重点区段!$H:$H)=8)*(三跨两临近重点区段!$A:$A=D623),0))="已取消","已取消",INDEX(三跨两临近重点区段!$H:$H,MATCH(1,(MONTH(三跨两临近重点区段!$H:$H)=8)*(三跨两临近重点区段!$A:$A=D623)*(三跨两临近重点区段!$F:$F="现存区段"),0))),"")</f>
        <v/>
      </c>
      <c r="X623" s="232" t="str">
        <f t="array" ref="X623">IFERROR(IF(INDEX(三跨两临近重点区段!$F:$F,MATCH(1,(MONTH(三跨两临近重点区段!$H:$H)=8)*(三跨两临近重点区段!$A:$A=D623),0))="已取消","已取消",INDEX(三跨两临近重点区段!$I:$I,MATCH(1,(MONTH(三跨两临近重点区段!$H:$H)=8)*(三跨两临近重点区段!$A:$A=D623)*(三跨两临近重点区段!$F:$F="现存区段"),0))),"")</f>
        <v/>
      </c>
      <c r="Y623" s="268" t="str">
        <f t="array" ref="Y623">IFERROR(IF(INDEX(三跨两临近重点区段!$F:$F,MATCH(1,(MONTH(三跨两临近重点区段!$H:$H)=9)*(三跨两临近重点区段!$A:$A=D623),0))="已取消","已取消",INDEX(三跨两临近重点区段!$H:$H,MATCH(1,(MONTH(三跨两临近重点区段!$H:$H)=9)*(三跨两临近重点区段!$A:$A=D623)*(三跨两临近重点区段!$F:$F="现存区段"),0))),"")</f>
        <v/>
      </c>
      <c r="Z623" s="232" t="str">
        <f t="array" ref="Z623">IFERROR(IF(INDEX(三跨两临近重点区段!$F:$F,MATCH(1,(MONTH(三跨两临近重点区段!$H:$H)=9)*(三跨两临近重点区段!$A:$A=D623),0))="已取消","已取消",INDEX(三跨两临近重点区段!$I:$I,MATCH(1,(MONTH(三跨两临近重点区段!$H:$H)=9)*(三跨两临近重点区段!$A:$A=D623)*(三跨两临近重点区段!$F:$F="现存区段"),0))),"")</f>
        <v/>
      </c>
      <c r="AA623" s="268" t="str">
        <f t="array" ref="AA623">IFERROR(IF(INDEX(三跨两临近重点区段!$F:$F,MATCH(1,(MONTH(三跨两临近重点区段!$H:$H)=10)*(三跨两临近重点区段!$A:$A=D623),0))="已取消","已取消",INDEX(三跨两临近重点区段!$H:$H,MATCH(1,(MONTH(三跨两临近重点区段!$H:$H)=10)*(三跨两临近重点区段!$A:$A=D623)*(三跨两临近重点区段!$F:$F="现存区段"),0))),"")</f>
        <v/>
      </c>
      <c r="AB623" s="72" t="str">
        <f t="array" ref="AB623">IFERROR(IF(INDEX(三跨两临近重点区段!$F:$F,MATCH(1,(MONTH(三跨两临近重点区段!$H:$H)=10)*(三跨两临近重点区段!$A:$A=D623),0))="已取消","已取消",INDEX(三跨两临近重点区段!$I:$I,MATCH(1,(MONTH(三跨两临近重点区段!$H:$H)=10)*(三跨两临近重点区段!$A:$A=D623)*(三跨两临近重点区段!$F:$F="现存区段"),0))),"")</f>
        <v/>
      </c>
      <c r="AC623" s="284" t="str">
        <f t="array" ref="AC623">IFERROR(IF(INDEX(三跨两临近重点区段!$F:$F,MATCH(1,(MONTH(三跨两临近重点区段!$H:$H)=11)*(三跨两临近重点区段!$A:$A=D623),0))="已取消","已取消",INDEX(三跨两临近重点区段!$H:$H,MATCH(1,(MONTH(三跨两临近重点区段!$H:$H)=11)*(三跨两临近重点区段!$A:$A=D623)*(三跨两临近重点区段!$F:$F="现存区段"),0))),"")</f>
        <v/>
      </c>
      <c r="AD623" s="72" t="str">
        <f t="array" ref="AD623">IFERROR(IF(INDEX(三跨两临近重点区段!$F:$F,MATCH(1,(MONTH(三跨两临近重点区段!$H:$H)=11)*(三跨两临近重点区段!$A:$A=D623),0))="已取消","已取消",INDEX(三跨两临近重点区段!$I:$I,MATCH(1,(MONTH(三跨两临近重点区段!$H:$H)=11)*(三跨两临近重点区段!$A:$A=D623)*(三跨两临近重点区段!$F:$F="现存区段"),0))),"")</f>
        <v/>
      </c>
      <c r="AE623" s="284" t="str">
        <f t="array" ref="AE623">IFERROR(IF(INDEX(三跨两临近重点区段!$F:$F,MATCH(1,(MONTH(三跨两临近重点区段!$H:$H)=12)*(三跨两临近重点区段!$A:$A=D623),0))="已取消","已取消",INDEX(三跨两临近重点区段!$H:$H,MATCH(1,(MONTH(三跨两临近重点区段!$H:$H)=12)*(三跨两临近重点区段!$A:$A=D623)*(三跨两临近重点区段!$F:$F="现存区段"),0))),"")</f>
        <v/>
      </c>
      <c r="AF623" s="72" t="str">
        <f t="array" ref="AF623">IFERROR(IF(INDEX(三跨两临近重点区段!$F:$F,MATCH(1,(MONTH(三跨两临近重点区段!$H:$H)=12)*(三跨两临近重点区段!$A:$A=D623),0))="已取消","已取消",INDEX(三跨两临近重点区段!$I:$I,MATCH(1,(MONTH(三跨两临近重点区段!$H:$H)=12)*(三跨两临近重点区段!$A:$A=D623)*(三跨两临近重点区段!$F:$F="现存区段"),0))),"")</f>
        <v/>
      </c>
      <c r="AH623" t="e">
        <f t="array" ref="AH623">INDEX(三跨两临近重点区段!$G:$G,MATCH(D623,三跨两临近重点区段!$A:$A,0))</f>
        <v>#N/A</v>
      </c>
    </row>
    <row r="624" ht="14.25" spans="1:34">
      <c r="A624" s="263" t="s">
        <v>150</v>
      </c>
      <c r="B624" s="264" t="s">
        <v>3070</v>
      </c>
      <c r="C624" s="263" t="s">
        <v>2152</v>
      </c>
      <c r="D624" s="263" t="s">
        <v>3071</v>
      </c>
      <c r="E624" s="265" t="s">
        <v>3016</v>
      </c>
      <c r="F624" s="264" t="s">
        <v>125</v>
      </c>
      <c r="G624" s="263" t="s">
        <v>266</v>
      </c>
      <c r="H624" s="263" t="s">
        <v>266</v>
      </c>
      <c r="I624" s="33"/>
      <c r="J624" s="196"/>
      <c r="K624" s="196"/>
      <c r="L624" s="196"/>
      <c r="M624" s="235"/>
      <c r="N624" s="235"/>
      <c r="O624" s="33"/>
      <c r="P624" s="48"/>
      <c r="Q624" s="279"/>
      <c r="R624" s="279"/>
      <c r="S624" s="278">
        <v>45455</v>
      </c>
      <c r="T624" s="279" t="s">
        <v>2117</v>
      </c>
      <c r="U624" s="268" t="str">
        <f t="array" ref="U624">IFERROR(IF(INDEX(三跨两临近重点区段!$F:$F,MATCH(1,(MONTH(三跨两临近重点区段!$H:$H)=7)*(三跨两临近重点区段!$A:$A=D624),0))="已取消","已取消",INDEX(三跨两临近重点区段!$H:$H,MATCH(1,(MONTH(三跨两临近重点区段!$H:$H)=7)*(三跨两临近重点区段!$A:$A=D624)*(三跨两临近重点区段!$F:$F="现存区段"),0))),"")</f>
        <v/>
      </c>
      <c r="V624" s="232" t="str">
        <f t="array" ref="V624">IFERROR(IF(INDEX(三跨两临近重点区段!$F:$F,MATCH(1,(MONTH(三跨两临近重点区段!$H:$H)=7)*(三跨两临近重点区段!$A:$A=D624),0))="已取消","已取消",INDEX(三跨两临近重点区段!$I:$I,MATCH(1,(MONTH(三跨两临近重点区段!$H:$H)=7)*(三跨两临近重点区段!$A:$A=D624)*(三跨两临近重点区段!$F:$F="现存区段"),0))),"")</f>
        <v/>
      </c>
      <c r="W624" s="268" t="str">
        <f t="array" ref="W624">IFERROR(IF(INDEX(三跨两临近重点区段!$F:$F,MATCH(1,(MONTH(三跨两临近重点区段!$H:$H)=8)*(三跨两临近重点区段!$A:$A=D624),0))="已取消","已取消",INDEX(三跨两临近重点区段!$H:$H,MATCH(1,(MONTH(三跨两临近重点区段!$H:$H)=8)*(三跨两临近重点区段!$A:$A=D624)*(三跨两临近重点区段!$F:$F="现存区段"),0))),"")</f>
        <v/>
      </c>
      <c r="X624" s="232" t="str">
        <f t="array" ref="X624">IFERROR(IF(INDEX(三跨两临近重点区段!$F:$F,MATCH(1,(MONTH(三跨两临近重点区段!$H:$H)=8)*(三跨两临近重点区段!$A:$A=D624),0))="已取消","已取消",INDEX(三跨两临近重点区段!$I:$I,MATCH(1,(MONTH(三跨两临近重点区段!$H:$H)=8)*(三跨两临近重点区段!$A:$A=D624)*(三跨两临近重点区段!$F:$F="现存区段"),0))),"")</f>
        <v/>
      </c>
      <c r="Y624" s="268" t="str">
        <f t="array" ref="Y624">IFERROR(IF(INDEX(三跨两临近重点区段!$F:$F,MATCH(1,(MONTH(三跨两临近重点区段!$H:$H)=9)*(三跨两临近重点区段!$A:$A=D624),0))="已取消","已取消",INDEX(三跨两临近重点区段!$H:$H,MATCH(1,(MONTH(三跨两临近重点区段!$H:$H)=9)*(三跨两临近重点区段!$A:$A=D624)*(三跨两临近重点区段!$F:$F="现存区段"),0))),"")</f>
        <v/>
      </c>
      <c r="Z624" s="232" t="str">
        <f t="array" ref="Z624">IFERROR(IF(INDEX(三跨两临近重点区段!$F:$F,MATCH(1,(MONTH(三跨两临近重点区段!$H:$H)=9)*(三跨两临近重点区段!$A:$A=D624),0))="已取消","已取消",INDEX(三跨两临近重点区段!$I:$I,MATCH(1,(MONTH(三跨两临近重点区段!$H:$H)=9)*(三跨两临近重点区段!$A:$A=D624)*(三跨两临近重点区段!$F:$F="现存区段"),0))),"")</f>
        <v/>
      </c>
      <c r="AA624" s="268" t="str">
        <f t="array" ref="AA624">IFERROR(IF(INDEX(三跨两临近重点区段!$F:$F,MATCH(1,(MONTH(三跨两临近重点区段!$H:$H)=10)*(三跨两临近重点区段!$A:$A=D624),0))="已取消","已取消",INDEX(三跨两临近重点区段!$H:$H,MATCH(1,(MONTH(三跨两临近重点区段!$H:$H)=10)*(三跨两临近重点区段!$A:$A=D624)*(三跨两临近重点区段!$F:$F="现存区段"),0))),"")</f>
        <v/>
      </c>
      <c r="AB624" s="72" t="str">
        <f t="array" ref="AB624">IFERROR(IF(INDEX(三跨两临近重点区段!$F:$F,MATCH(1,(MONTH(三跨两临近重点区段!$H:$H)=10)*(三跨两临近重点区段!$A:$A=D624),0))="已取消","已取消",INDEX(三跨两临近重点区段!$I:$I,MATCH(1,(MONTH(三跨两临近重点区段!$H:$H)=10)*(三跨两临近重点区段!$A:$A=D624)*(三跨两临近重点区段!$F:$F="现存区段"),0))),"")</f>
        <v/>
      </c>
      <c r="AC624" s="284" t="str">
        <f t="array" ref="AC624">IFERROR(IF(INDEX(三跨两临近重点区段!$F:$F,MATCH(1,(MONTH(三跨两临近重点区段!$H:$H)=11)*(三跨两临近重点区段!$A:$A=D624),0))="已取消","已取消",INDEX(三跨两临近重点区段!$H:$H,MATCH(1,(MONTH(三跨两临近重点区段!$H:$H)=11)*(三跨两临近重点区段!$A:$A=D624)*(三跨两临近重点区段!$F:$F="现存区段"),0))),"")</f>
        <v/>
      </c>
      <c r="AD624" s="72" t="str">
        <f t="array" ref="AD624">IFERROR(IF(INDEX(三跨两临近重点区段!$F:$F,MATCH(1,(MONTH(三跨两临近重点区段!$H:$H)=11)*(三跨两临近重点区段!$A:$A=D624),0))="已取消","已取消",INDEX(三跨两临近重点区段!$I:$I,MATCH(1,(MONTH(三跨两临近重点区段!$H:$H)=11)*(三跨两临近重点区段!$A:$A=D624)*(三跨两临近重点区段!$F:$F="现存区段"),0))),"")</f>
        <v/>
      </c>
      <c r="AE624" s="284" t="str">
        <f t="array" ref="AE624">IFERROR(IF(INDEX(三跨两临近重点区段!$F:$F,MATCH(1,(MONTH(三跨两临近重点区段!$H:$H)=12)*(三跨两临近重点区段!$A:$A=D624),0))="已取消","已取消",INDEX(三跨两临近重点区段!$H:$H,MATCH(1,(MONTH(三跨两临近重点区段!$H:$H)=12)*(三跨两临近重点区段!$A:$A=D624)*(三跨两临近重点区段!$F:$F="现存区段"),0))),"")</f>
        <v/>
      </c>
      <c r="AF624" s="72" t="str">
        <f t="array" ref="AF624">IFERROR(IF(INDEX(三跨两临近重点区段!$F:$F,MATCH(1,(MONTH(三跨两临近重点区段!$H:$H)=12)*(三跨两临近重点区段!$A:$A=D624),0))="已取消","已取消",INDEX(三跨两临近重点区段!$I:$I,MATCH(1,(MONTH(三跨两临近重点区段!$H:$H)=12)*(三跨两临近重点区段!$A:$A=D624)*(三跨两临近重点区段!$F:$F="现存区段"),0))),"")</f>
        <v/>
      </c>
      <c r="AH624" t="e">
        <f t="array" ref="AH624">INDEX(三跨两临近重点区段!$G:$G,MATCH(D624,三跨两临近重点区段!$A:$A,0))</f>
        <v>#N/A</v>
      </c>
    </row>
    <row r="625" ht="14.25" spans="1:34">
      <c r="A625" s="263" t="s">
        <v>150</v>
      </c>
      <c r="B625" s="264" t="s">
        <v>3072</v>
      </c>
      <c r="C625" s="263" t="s">
        <v>2197</v>
      </c>
      <c r="D625" s="263" t="s">
        <v>3073</v>
      </c>
      <c r="E625" s="265" t="s">
        <v>3016</v>
      </c>
      <c r="F625" s="264" t="s">
        <v>125</v>
      </c>
      <c r="G625" s="263" t="s">
        <v>276</v>
      </c>
      <c r="H625" s="263" t="s">
        <v>276</v>
      </c>
      <c r="I625" s="33"/>
      <c r="J625" s="196"/>
      <c r="K625" s="196"/>
      <c r="L625" s="196"/>
      <c r="M625" s="235"/>
      <c r="N625" s="235"/>
      <c r="O625" s="33"/>
      <c r="P625" s="48"/>
      <c r="Q625" s="279"/>
      <c r="R625" s="279"/>
      <c r="S625" s="278">
        <v>45462</v>
      </c>
      <c r="T625" s="279" t="s">
        <v>2117</v>
      </c>
      <c r="U625" s="268" t="str">
        <f t="array" ref="U625">IFERROR(IF(INDEX(三跨两临近重点区段!$F:$F,MATCH(1,(MONTH(三跨两临近重点区段!$H:$H)=7)*(三跨两临近重点区段!$A:$A=D625),0))="已取消","已取消",INDEX(三跨两临近重点区段!$H:$H,MATCH(1,(MONTH(三跨两临近重点区段!$H:$H)=7)*(三跨两临近重点区段!$A:$A=D625)*(三跨两临近重点区段!$F:$F="现存区段"),0))),"")</f>
        <v/>
      </c>
      <c r="V625" s="232" t="str">
        <f t="array" ref="V625">IFERROR(IF(INDEX(三跨两临近重点区段!$F:$F,MATCH(1,(MONTH(三跨两临近重点区段!$H:$H)=7)*(三跨两临近重点区段!$A:$A=D625),0))="已取消","已取消",INDEX(三跨两临近重点区段!$I:$I,MATCH(1,(MONTH(三跨两临近重点区段!$H:$H)=7)*(三跨两临近重点区段!$A:$A=D625)*(三跨两临近重点区段!$F:$F="现存区段"),0))),"")</f>
        <v/>
      </c>
      <c r="W625" s="268" t="str">
        <f t="array" ref="W625">IFERROR(IF(INDEX(三跨两临近重点区段!$F:$F,MATCH(1,(MONTH(三跨两临近重点区段!$H:$H)=8)*(三跨两临近重点区段!$A:$A=D625),0))="已取消","已取消",INDEX(三跨两临近重点区段!$H:$H,MATCH(1,(MONTH(三跨两临近重点区段!$H:$H)=8)*(三跨两临近重点区段!$A:$A=D625)*(三跨两临近重点区段!$F:$F="现存区段"),0))),"")</f>
        <v/>
      </c>
      <c r="X625" s="232" t="str">
        <f t="array" ref="X625">IFERROR(IF(INDEX(三跨两临近重点区段!$F:$F,MATCH(1,(MONTH(三跨两临近重点区段!$H:$H)=8)*(三跨两临近重点区段!$A:$A=D625),0))="已取消","已取消",INDEX(三跨两临近重点区段!$I:$I,MATCH(1,(MONTH(三跨两临近重点区段!$H:$H)=8)*(三跨两临近重点区段!$A:$A=D625)*(三跨两临近重点区段!$F:$F="现存区段"),0))),"")</f>
        <v/>
      </c>
      <c r="Y625" s="268" t="str">
        <f t="array" ref="Y625">IFERROR(IF(INDEX(三跨两临近重点区段!$F:$F,MATCH(1,(MONTH(三跨两临近重点区段!$H:$H)=9)*(三跨两临近重点区段!$A:$A=D625),0))="已取消","已取消",INDEX(三跨两临近重点区段!$H:$H,MATCH(1,(MONTH(三跨两临近重点区段!$H:$H)=9)*(三跨两临近重点区段!$A:$A=D625)*(三跨两临近重点区段!$F:$F="现存区段"),0))),"")</f>
        <v/>
      </c>
      <c r="Z625" s="232" t="str">
        <f t="array" ref="Z625">IFERROR(IF(INDEX(三跨两临近重点区段!$F:$F,MATCH(1,(MONTH(三跨两临近重点区段!$H:$H)=9)*(三跨两临近重点区段!$A:$A=D625),0))="已取消","已取消",INDEX(三跨两临近重点区段!$I:$I,MATCH(1,(MONTH(三跨两临近重点区段!$H:$H)=9)*(三跨两临近重点区段!$A:$A=D625)*(三跨两临近重点区段!$F:$F="现存区段"),0))),"")</f>
        <v/>
      </c>
      <c r="AA625" s="268" t="str">
        <f t="array" ref="AA625">IFERROR(IF(INDEX(三跨两临近重点区段!$F:$F,MATCH(1,(MONTH(三跨两临近重点区段!$H:$H)=10)*(三跨两临近重点区段!$A:$A=D625),0))="已取消","已取消",INDEX(三跨两临近重点区段!$H:$H,MATCH(1,(MONTH(三跨两临近重点区段!$H:$H)=10)*(三跨两临近重点区段!$A:$A=D625)*(三跨两临近重点区段!$F:$F="现存区段"),0))),"")</f>
        <v/>
      </c>
      <c r="AB625" s="72" t="str">
        <f t="array" ref="AB625">IFERROR(IF(INDEX(三跨两临近重点区段!$F:$F,MATCH(1,(MONTH(三跨两临近重点区段!$H:$H)=10)*(三跨两临近重点区段!$A:$A=D625),0))="已取消","已取消",INDEX(三跨两临近重点区段!$I:$I,MATCH(1,(MONTH(三跨两临近重点区段!$H:$H)=10)*(三跨两临近重点区段!$A:$A=D625)*(三跨两临近重点区段!$F:$F="现存区段"),0))),"")</f>
        <v/>
      </c>
      <c r="AC625" s="284" t="str">
        <f t="array" ref="AC625">IFERROR(IF(INDEX(三跨两临近重点区段!$F:$F,MATCH(1,(MONTH(三跨两临近重点区段!$H:$H)=11)*(三跨两临近重点区段!$A:$A=D625),0))="已取消","已取消",INDEX(三跨两临近重点区段!$H:$H,MATCH(1,(MONTH(三跨两临近重点区段!$H:$H)=11)*(三跨两临近重点区段!$A:$A=D625)*(三跨两临近重点区段!$F:$F="现存区段"),0))),"")</f>
        <v/>
      </c>
      <c r="AD625" s="72" t="str">
        <f t="array" ref="AD625">IFERROR(IF(INDEX(三跨两临近重点区段!$F:$F,MATCH(1,(MONTH(三跨两临近重点区段!$H:$H)=11)*(三跨两临近重点区段!$A:$A=D625),0))="已取消","已取消",INDEX(三跨两临近重点区段!$I:$I,MATCH(1,(MONTH(三跨两临近重点区段!$H:$H)=11)*(三跨两临近重点区段!$A:$A=D625)*(三跨两临近重点区段!$F:$F="现存区段"),0))),"")</f>
        <v/>
      </c>
      <c r="AE625" s="284" t="str">
        <f t="array" ref="AE625">IFERROR(IF(INDEX(三跨两临近重点区段!$F:$F,MATCH(1,(MONTH(三跨两临近重点区段!$H:$H)=12)*(三跨两临近重点区段!$A:$A=D625),0))="已取消","已取消",INDEX(三跨两临近重点区段!$H:$H,MATCH(1,(MONTH(三跨两临近重点区段!$H:$H)=12)*(三跨两临近重点区段!$A:$A=D625)*(三跨两临近重点区段!$F:$F="现存区段"),0))),"")</f>
        <v/>
      </c>
      <c r="AF625" s="72" t="str">
        <f t="array" ref="AF625">IFERROR(IF(INDEX(三跨两临近重点区段!$F:$F,MATCH(1,(MONTH(三跨两临近重点区段!$H:$H)=12)*(三跨两临近重点区段!$A:$A=D625),0))="已取消","已取消",INDEX(三跨两临近重点区段!$I:$I,MATCH(1,(MONTH(三跨两临近重点区段!$H:$H)=12)*(三跨两临近重点区段!$A:$A=D625)*(三跨两临近重点区段!$F:$F="现存区段"),0))),"")</f>
        <v/>
      </c>
      <c r="AH625" t="e">
        <f t="array" ref="AH625">INDEX(三跨两临近重点区段!$G:$G,MATCH(D625,三跨两临近重点区段!$A:$A,0))</f>
        <v>#N/A</v>
      </c>
    </row>
    <row r="626" ht="14.25" spans="1:34">
      <c r="A626" s="263" t="s">
        <v>150</v>
      </c>
      <c r="B626" s="264" t="s">
        <v>3074</v>
      </c>
      <c r="C626" s="263" t="s">
        <v>2773</v>
      </c>
      <c r="D626" s="263" t="s">
        <v>3075</v>
      </c>
      <c r="E626" s="265" t="s">
        <v>3016</v>
      </c>
      <c r="F626" s="264" t="s">
        <v>125</v>
      </c>
      <c r="G626" s="263" t="s">
        <v>302</v>
      </c>
      <c r="H626" s="263" t="s">
        <v>302</v>
      </c>
      <c r="I626" s="33"/>
      <c r="J626" s="196"/>
      <c r="K626" s="196"/>
      <c r="L626" s="196"/>
      <c r="M626" s="235"/>
      <c r="N626" s="235"/>
      <c r="O626" s="33"/>
      <c r="P626" s="48"/>
      <c r="Q626" s="279"/>
      <c r="R626" s="279"/>
      <c r="S626" s="278">
        <v>45455</v>
      </c>
      <c r="T626" s="279" t="s">
        <v>2117</v>
      </c>
      <c r="U626" s="268" t="str">
        <f t="array" ref="U626">IFERROR(IF(INDEX(三跨两临近重点区段!$F:$F,MATCH(1,(MONTH(三跨两临近重点区段!$H:$H)=7)*(三跨两临近重点区段!$A:$A=D626),0))="已取消","已取消",INDEX(三跨两临近重点区段!$H:$H,MATCH(1,(MONTH(三跨两临近重点区段!$H:$H)=7)*(三跨两临近重点区段!$A:$A=D626)*(三跨两临近重点区段!$F:$F="现存区段"),0))),"")</f>
        <v/>
      </c>
      <c r="V626" s="232" t="str">
        <f t="array" ref="V626">IFERROR(IF(INDEX(三跨两临近重点区段!$F:$F,MATCH(1,(MONTH(三跨两临近重点区段!$H:$H)=7)*(三跨两临近重点区段!$A:$A=D626),0))="已取消","已取消",INDEX(三跨两临近重点区段!$I:$I,MATCH(1,(MONTH(三跨两临近重点区段!$H:$H)=7)*(三跨两临近重点区段!$A:$A=D626)*(三跨两临近重点区段!$F:$F="现存区段"),0))),"")</f>
        <v/>
      </c>
      <c r="W626" s="268" t="str">
        <f t="array" ref="W626">IFERROR(IF(INDEX(三跨两临近重点区段!$F:$F,MATCH(1,(MONTH(三跨两临近重点区段!$H:$H)=8)*(三跨两临近重点区段!$A:$A=D626),0))="已取消","已取消",INDEX(三跨两临近重点区段!$H:$H,MATCH(1,(MONTH(三跨两临近重点区段!$H:$H)=8)*(三跨两临近重点区段!$A:$A=D626)*(三跨两临近重点区段!$F:$F="现存区段"),0))),"")</f>
        <v/>
      </c>
      <c r="X626" s="232" t="str">
        <f t="array" ref="X626">IFERROR(IF(INDEX(三跨两临近重点区段!$F:$F,MATCH(1,(MONTH(三跨两临近重点区段!$H:$H)=8)*(三跨两临近重点区段!$A:$A=D626),0))="已取消","已取消",INDEX(三跨两临近重点区段!$I:$I,MATCH(1,(MONTH(三跨两临近重点区段!$H:$H)=8)*(三跨两临近重点区段!$A:$A=D626)*(三跨两临近重点区段!$F:$F="现存区段"),0))),"")</f>
        <v/>
      </c>
      <c r="Y626" s="268" t="str">
        <f t="array" ref="Y626">IFERROR(IF(INDEX(三跨两临近重点区段!$F:$F,MATCH(1,(MONTH(三跨两临近重点区段!$H:$H)=9)*(三跨两临近重点区段!$A:$A=D626),0))="已取消","已取消",INDEX(三跨两临近重点区段!$H:$H,MATCH(1,(MONTH(三跨两临近重点区段!$H:$H)=9)*(三跨两临近重点区段!$A:$A=D626)*(三跨两临近重点区段!$F:$F="现存区段"),0))),"")</f>
        <v/>
      </c>
      <c r="Z626" s="232" t="str">
        <f t="array" ref="Z626">IFERROR(IF(INDEX(三跨两临近重点区段!$F:$F,MATCH(1,(MONTH(三跨两临近重点区段!$H:$H)=9)*(三跨两临近重点区段!$A:$A=D626),0))="已取消","已取消",INDEX(三跨两临近重点区段!$I:$I,MATCH(1,(MONTH(三跨两临近重点区段!$H:$H)=9)*(三跨两临近重点区段!$A:$A=D626)*(三跨两临近重点区段!$F:$F="现存区段"),0))),"")</f>
        <v/>
      </c>
      <c r="AA626" s="268" t="str">
        <f t="array" ref="AA626">IFERROR(IF(INDEX(三跨两临近重点区段!$F:$F,MATCH(1,(MONTH(三跨两临近重点区段!$H:$H)=10)*(三跨两临近重点区段!$A:$A=D626),0))="已取消","已取消",INDEX(三跨两临近重点区段!$H:$H,MATCH(1,(MONTH(三跨两临近重点区段!$H:$H)=10)*(三跨两临近重点区段!$A:$A=D626)*(三跨两临近重点区段!$F:$F="现存区段"),0))),"")</f>
        <v/>
      </c>
      <c r="AB626" s="72" t="str">
        <f t="array" ref="AB626">IFERROR(IF(INDEX(三跨两临近重点区段!$F:$F,MATCH(1,(MONTH(三跨两临近重点区段!$H:$H)=10)*(三跨两临近重点区段!$A:$A=D626),0))="已取消","已取消",INDEX(三跨两临近重点区段!$I:$I,MATCH(1,(MONTH(三跨两临近重点区段!$H:$H)=10)*(三跨两临近重点区段!$A:$A=D626)*(三跨两临近重点区段!$F:$F="现存区段"),0))),"")</f>
        <v/>
      </c>
      <c r="AC626" s="284" t="str">
        <f t="array" ref="AC626">IFERROR(IF(INDEX(三跨两临近重点区段!$F:$F,MATCH(1,(MONTH(三跨两临近重点区段!$H:$H)=11)*(三跨两临近重点区段!$A:$A=D626),0))="已取消","已取消",INDEX(三跨两临近重点区段!$H:$H,MATCH(1,(MONTH(三跨两临近重点区段!$H:$H)=11)*(三跨两临近重点区段!$A:$A=D626)*(三跨两临近重点区段!$F:$F="现存区段"),0))),"")</f>
        <v/>
      </c>
      <c r="AD626" s="72" t="str">
        <f t="array" ref="AD626">IFERROR(IF(INDEX(三跨两临近重点区段!$F:$F,MATCH(1,(MONTH(三跨两临近重点区段!$H:$H)=11)*(三跨两临近重点区段!$A:$A=D626),0))="已取消","已取消",INDEX(三跨两临近重点区段!$I:$I,MATCH(1,(MONTH(三跨两临近重点区段!$H:$H)=11)*(三跨两临近重点区段!$A:$A=D626)*(三跨两临近重点区段!$F:$F="现存区段"),0))),"")</f>
        <v/>
      </c>
      <c r="AE626" s="284" t="str">
        <f t="array" ref="AE626">IFERROR(IF(INDEX(三跨两临近重点区段!$F:$F,MATCH(1,(MONTH(三跨两临近重点区段!$H:$H)=12)*(三跨两临近重点区段!$A:$A=D626),0))="已取消","已取消",INDEX(三跨两临近重点区段!$H:$H,MATCH(1,(MONTH(三跨两临近重点区段!$H:$H)=12)*(三跨两临近重点区段!$A:$A=D626)*(三跨两临近重点区段!$F:$F="现存区段"),0))),"")</f>
        <v/>
      </c>
      <c r="AF626" s="72" t="str">
        <f t="array" ref="AF626">IFERROR(IF(INDEX(三跨两临近重点区段!$F:$F,MATCH(1,(MONTH(三跨两临近重点区段!$H:$H)=12)*(三跨两临近重点区段!$A:$A=D626),0))="已取消","已取消",INDEX(三跨两临近重点区段!$I:$I,MATCH(1,(MONTH(三跨两临近重点区段!$H:$H)=12)*(三跨两临近重点区段!$A:$A=D626)*(三跨两临近重点区段!$F:$F="现存区段"),0))),"")</f>
        <v/>
      </c>
      <c r="AH626" t="e">
        <f t="array" ref="AH626">INDEX(三跨两临近重点区段!$G:$G,MATCH(D626,三跨两临近重点区段!$A:$A,0))</f>
        <v>#N/A</v>
      </c>
    </row>
    <row r="627" ht="14.25" spans="1:34">
      <c r="A627" s="263" t="s">
        <v>150</v>
      </c>
      <c r="B627" s="264" t="s">
        <v>3076</v>
      </c>
      <c r="C627" s="263" t="s">
        <v>2187</v>
      </c>
      <c r="D627" s="263" t="s">
        <v>3077</v>
      </c>
      <c r="E627" s="265" t="s">
        <v>3016</v>
      </c>
      <c r="F627" s="264" t="s">
        <v>125</v>
      </c>
      <c r="G627" s="263" t="s">
        <v>302</v>
      </c>
      <c r="H627" s="263" t="s">
        <v>302</v>
      </c>
      <c r="I627" s="33"/>
      <c r="J627" s="196"/>
      <c r="K627" s="196"/>
      <c r="L627" s="196"/>
      <c r="M627" s="235"/>
      <c r="N627" s="235"/>
      <c r="O627" s="33"/>
      <c r="P627" s="48"/>
      <c r="Q627" s="279"/>
      <c r="R627" s="279"/>
      <c r="S627" s="278">
        <v>45455</v>
      </c>
      <c r="T627" s="279" t="s">
        <v>2117</v>
      </c>
      <c r="U627" s="268" t="str">
        <f t="array" ref="U627">IFERROR(IF(INDEX(三跨两临近重点区段!$F:$F,MATCH(1,(MONTH(三跨两临近重点区段!$H:$H)=7)*(三跨两临近重点区段!$A:$A=D627),0))="已取消","已取消",INDEX(三跨两临近重点区段!$H:$H,MATCH(1,(MONTH(三跨两临近重点区段!$H:$H)=7)*(三跨两临近重点区段!$A:$A=D627)*(三跨两临近重点区段!$F:$F="现存区段"),0))),"")</f>
        <v/>
      </c>
      <c r="V627" s="232" t="str">
        <f t="array" ref="V627">IFERROR(IF(INDEX(三跨两临近重点区段!$F:$F,MATCH(1,(MONTH(三跨两临近重点区段!$H:$H)=7)*(三跨两临近重点区段!$A:$A=D627),0))="已取消","已取消",INDEX(三跨两临近重点区段!$I:$I,MATCH(1,(MONTH(三跨两临近重点区段!$H:$H)=7)*(三跨两临近重点区段!$A:$A=D627)*(三跨两临近重点区段!$F:$F="现存区段"),0))),"")</f>
        <v/>
      </c>
      <c r="W627" s="268" t="str">
        <f t="array" ref="W627">IFERROR(IF(INDEX(三跨两临近重点区段!$F:$F,MATCH(1,(MONTH(三跨两临近重点区段!$H:$H)=8)*(三跨两临近重点区段!$A:$A=D627),0))="已取消","已取消",INDEX(三跨两临近重点区段!$H:$H,MATCH(1,(MONTH(三跨两临近重点区段!$H:$H)=8)*(三跨两临近重点区段!$A:$A=D627)*(三跨两临近重点区段!$F:$F="现存区段"),0))),"")</f>
        <v/>
      </c>
      <c r="X627" s="232" t="str">
        <f t="array" ref="X627">IFERROR(IF(INDEX(三跨两临近重点区段!$F:$F,MATCH(1,(MONTH(三跨两临近重点区段!$H:$H)=8)*(三跨两临近重点区段!$A:$A=D627),0))="已取消","已取消",INDEX(三跨两临近重点区段!$I:$I,MATCH(1,(MONTH(三跨两临近重点区段!$H:$H)=8)*(三跨两临近重点区段!$A:$A=D627)*(三跨两临近重点区段!$F:$F="现存区段"),0))),"")</f>
        <v/>
      </c>
      <c r="Y627" s="268" t="str">
        <f t="array" ref="Y627">IFERROR(IF(INDEX(三跨两临近重点区段!$F:$F,MATCH(1,(MONTH(三跨两临近重点区段!$H:$H)=9)*(三跨两临近重点区段!$A:$A=D627),0))="已取消","已取消",INDEX(三跨两临近重点区段!$H:$H,MATCH(1,(MONTH(三跨两临近重点区段!$H:$H)=9)*(三跨两临近重点区段!$A:$A=D627)*(三跨两临近重点区段!$F:$F="现存区段"),0))),"")</f>
        <v/>
      </c>
      <c r="Z627" s="232" t="str">
        <f t="array" ref="Z627">IFERROR(IF(INDEX(三跨两临近重点区段!$F:$F,MATCH(1,(MONTH(三跨两临近重点区段!$H:$H)=9)*(三跨两临近重点区段!$A:$A=D627),0))="已取消","已取消",INDEX(三跨两临近重点区段!$I:$I,MATCH(1,(MONTH(三跨两临近重点区段!$H:$H)=9)*(三跨两临近重点区段!$A:$A=D627)*(三跨两临近重点区段!$F:$F="现存区段"),0))),"")</f>
        <v/>
      </c>
      <c r="AA627" s="268" t="str">
        <f t="array" ref="AA627">IFERROR(IF(INDEX(三跨两临近重点区段!$F:$F,MATCH(1,(MONTH(三跨两临近重点区段!$H:$H)=10)*(三跨两临近重点区段!$A:$A=D627),0))="已取消","已取消",INDEX(三跨两临近重点区段!$H:$H,MATCH(1,(MONTH(三跨两临近重点区段!$H:$H)=10)*(三跨两临近重点区段!$A:$A=D627)*(三跨两临近重点区段!$F:$F="现存区段"),0))),"")</f>
        <v/>
      </c>
      <c r="AB627" s="72" t="str">
        <f t="array" ref="AB627">IFERROR(IF(INDEX(三跨两临近重点区段!$F:$F,MATCH(1,(MONTH(三跨两临近重点区段!$H:$H)=10)*(三跨两临近重点区段!$A:$A=D627),0))="已取消","已取消",INDEX(三跨两临近重点区段!$I:$I,MATCH(1,(MONTH(三跨两临近重点区段!$H:$H)=10)*(三跨两临近重点区段!$A:$A=D627)*(三跨两临近重点区段!$F:$F="现存区段"),0))),"")</f>
        <v/>
      </c>
      <c r="AC627" s="284" t="str">
        <f t="array" ref="AC627">IFERROR(IF(INDEX(三跨两临近重点区段!$F:$F,MATCH(1,(MONTH(三跨两临近重点区段!$H:$H)=11)*(三跨两临近重点区段!$A:$A=D627),0))="已取消","已取消",INDEX(三跨两临近重点区段!$H:$H,MATCH(1,(MONTH(三跨两临近重点区段!$H:$H)=11)*(三跨两临近重点区段!$A:$A=D627)*(三跨两临近重点区段!$F:$F="现存区段"),0))),"")</f>
        <v/>
      </c>
      <c r="AD627" s="72" t="str">
        <f t="array" ref="AD627">IFERROR(IF(INDEX(三跨两临近重点区段!$F:$F,MATCH(1,(MONTH(三跨两临近重点区段!$H:$H)=11)*(三跨两临近重点区段!$A:$A=D627),0))="已取消","已取消",INDEX(三跨两临近重点区段!$I:$I,MATCH(1,(MONTH(三跨两临近重点区段!$H:$H)=11)*(三跨两临近重点区段!$A:$A=D627)*(三跨两临近重点区段!$F:$F="现存区段"),0))),"")</f>
        <v/>
      </c>
      <c r="AE627" s="284" t="str">
        <f t="array" ref="AE627">IFERROR(IF(INDEX(三跨两临近重点区段!$F:$F,MATCH(1,(MONTH(三跨两临近重点区段!$H:$H)=12)*(三跨两临近重点区段!$A:$A=D627),0))="已取消","已取消",INDEX(三跨两临近重点区段!$H:$H,MATCH(1,(MONTH(三跨两临近重点区段!$H:$H)=12)*(三跨两临近重点区段!$A:$A=D627)*(三跨两临近重点区段!$F:$F="现存区段"),0))),"")</f>
        <v/>
      </c>
      <c r="AF627" s="72" t="str">
        <f t="array" ref="AF627">IFERROR(IF(INDEX(三跨两临近重点区段!$F:$F,MATCH(1,(MONTH(三跨两临近重点区段!$H:$H)=12)*(三跨两临近重点区段!$A:$A=D627),0))="已取消","已取消",INDEX(三跨两临近重点区段!$I:$I,MATCH(1,(MONTH(三跨两临近重点区段!$H:$H)=12)*(三跨两临近重点区段!$A:$A=D627)*(三跨两临近重点区段!$F:$F="现存区段"),0))),"")</f>
        <v/>
      </c>
      <c r="AH627" t="e">
        <f t="array" ref="AH627">INDEX(三跨两临近重点区段!$G:$G,MATCH(D627,三跨两临近重点区段!$A:$A,0))</f>
        <v>#N/A</v>
      </c>
    </row>
    <row r="628" ht="14.25" spans="1:34">
      <c r="A628" s="263" t="s">
        <v>150</v>
      </c>
      <c r="B628" s="264" t="s">
        <v>3078</v>
      </c>
      <c r="C628" s="263" t="s">
        <v>2773</v>
      </c>
      <c r="D628" s="263" t="s">
        <v>3079</v>
      </c>
      <c r="E628" s="265" t="s">
        <v>3016</v>
      </c>
      <c r="F628" s="264" t="s">
        <v>125</v>
      </c>
      <c r="G628" s="263" t="s">
        <v>302</v>
      </c>
      <c r="H628" s="263" t="s">
        <v>302</v>
      </c>
      <c r="I628" s="33"/>
      <c r="J628" s="196"/>
      <c r="K628" s="196"/>
      <c r="L628" s="196"/>
      <c r="M628" s="235"/>
      <c r="N628" s="235"/>
      <c r="O628" s="33"/>
      <c r="P628" s="48"/>
      <c r="Q628" s="279"/>
      <c r="R628" s="279"/>
      <c r="S628" s="278">
        <v>45455</v>
      </c>
      <c r="T628" s="279" t="s">
        <v>2117</v>
      </c>
      <c r="U628" s="268" t="str">
        <f t="array" ref="U628">IFERROR(IF(INDEX(三跨两临近重点区段!$F:$F,MATCH(1,(MONTH(三跨两临近重点区段!$H:$H)=7)*(三跨两临近重点区段!$A:$A=D628),0))="已取消","已取消",INDEX(三跨两临近重点区段!$H:$H,MATCH(1,(MONTH(三跨两临近重点区段!$H:$H)=7)*(三跨两临近重点区段!$A:$A=D628)*(三跨两临近重点区段!$F:$F="现存区段"),0))),"")</f>
        <v/>
      </c>
      <c r="V628" s="232" t="str">
        <f t="array" ref="V628">IFERROR(IF(INDEX(三跨两临近重点区段!$F:$F,MATCH(1,(MONTH(三跨两临近重点区段!$H:$H)=7)*(三跨两临近重点区段!$A:$A=D628),0))="已取消","已取消",INDEX(三跨两临近重点区段!$I:$I,MATCH(1,(MONTH(三跨两临近重点区段!$H:$H)=7)*(三跨两临近重点区段!$A:$A=D628)*(三跨两临近重点区段!$F:$F="现存区段"),0))),"")</f>
        <v/>
      </c>
      <c r="W628" s="268" t="str">
        <f t="array" ref="W628">IFERROR(IF(INDEX(三跨两临近重点区段!$F:$F,MATCH(1,(MONTH(三跨两临近重点区段!$H:$H)=8)*(三跨两临近重点区段!$A:$A=D628),0))="已取消","已取消",INDEX(三跨两临近重点区段!$H:$H,MATCH(1,(MONTH(三跨两临近重点区段!$H:$H)=8)*(三跨两临近重点区段!$A:$A=D628)*(三跨两临近重点区段!$F:$F="现存区段"),0))),"")</f>
        <v/>
      </c>
      <c r="X628" s="232" t="str">
        <f t="array" ref="X628">IFERROR(IF(INDEX(三跨两临近重点区段!$F:$F,MATCH(1,(MONTH(三跨两临近重点区段!$H:$H)=8)*(三跨两临近重点区段!$A:$A=D628),0))="已取消","已取消",INDEX(三跨两临近重点区段!$I:$I,MATCH(1,(MONTH(三跨两临近重点区段!$H:$H)=8)*(三跨两临近重点区段!$A:$A=D628)*(三跨两临近重点区段!$F:$F="现存区段"),0))),"")</f>
        <v/>
      </c>
      <c r="Y628" s="268" t="str">
        <f t="array" ref="Y628">IFERROR(IF(INDEX(三跨两临近重点区段!$F:$F,MATCH(1,(MONTH(三跨两临近重点区段!$H:$H)=9)*(三跨两临近重点区段!$A:$A=D628),0))="已取消","已取消",INDEX(三跨两临近重点区段!$H:$H,MATCH(1,(MONTH(三跨两临近重点区段!$H:$H)=9)*(三跨两临近重点区段!$A:$A=D628)*(三跨两临近重点区段!$F:$F="现存区段"),0))),"")</f>
        <v/>
      </c>
      <c r="Z628" s="232" t="str">
        <f t="array" ref="Z628">IFERROR(IF(INDEX(三跨两临近重点区段!$F:$F,MATCH(1,(MONTH(三跨两临近重点区段!$H:$H)=9)*(三跨两临近重点区段!$A:$A=D628),0))="已取消","已取消",INDEX(三跨两临近重点区段!$I:$I,MATCH(1,(MONTH(三跨两临近重点区段!$H:$H)=9)*(三跨两临近重点区段!$A:$A=D628)*(三跨两临近重点区段!$F:$F="现存区段"),0))),"")</f>
        <v/>
      </c>
      <c r="AA628" s="268" t="str">
        <f t="array" ref="AA628">IFERROR(IF(INDEX(三跨两临近重点区段!$F:$F,MATCH(1,(MONTH(三跨两临近重点区段!$H:$H)=10)*(三跨两临近重点区段!$A:$A=D628),0))="已取消","已取消",INDEX(三跨两临近重点区段!$H:$H,MATCH(1,(MONTH(三跨两临近重点区段!$H:$H)=10)*(三跨两临近重点区段!$A:$A=D628)*(三跨两临近重点区段!$F:$F="现存区段"),0))),"")</f>
        <v/>
      </c>
      <c r="AB628" s="72" t="str">
        <f t="array" ref="AB628">IFERROR(IF(INDEX(三跨两临近重点区段!$F:$F,MATCH(1,(MONTH(三跨两临近重点区段!$H:$H)=10)*(三跨两临近重点区段!$A:$A=D628),0))="已取消","已取消",INDEX(三跨两临近重点区段!$I:$I,MATCH(1,(MONTH(三跨两临近重点区段!$H:$H)=10)*(三跨两临近重点区段!$A:$A=D628)*(三跨两临近重点区段!$F:$F="现存区段"),0))),"")</f>
        <v/>
      </c>
      <c r="AC628" s="284" t="str">
        <f t="array" ref="AC628">IFERROR(IF(INDEX(三跨两临近重点区段!$F:$F,MATCH(1,(MONTH(三跨两临近重点区段!$H:$H)=11)*(三跨两临近重点区段!$A:$A=D628),0))="已取消","已取消",INDEX(三跨两临近重点区段!$H:$H,MATCH(1,(MONTH(三跨两临近重点区段!$H:$H)=11)*(三跨两临近重点区段!$A:$A=D628)*(三跨两临近重点区段!$F:$F="现存区段"),0))),"")</f>
        <v/>
      </c>
      <c r="AD628" s="72" t="str">
        <f t="array" ref="AD628">IFERROR(IF(INDEX(三跨两临近重点区段!$F:$F,MATCH(1,(MONTH(三跨两临近重点区段!$H:$H)=11)*(三跨两临近重点区段!$A:$A=D628),0))="已取消","已取消",INDEX(三跨两临近重点区段!$I:$I,MATCH(1,(MONTH(三跨两临近重点区段!$H:$H)=11)*(三跨两临近重点区段!$A:$A=D628)*(三跨两临近重点区段!$F:$F="现存区段"),0))),"")</f>
        <v/>
      </c>
      <c r="AE628" s="284" t="str">
        <f t="array" ref="AE628">IFERROR(IF(INDEX(三跨两临近重点区段!$F:$F,MATCH(1,(MONTH(三跨两临近重点区段!$H:$H)=12)*(三跨两临近重点区段!$A:$A=D628),0))="已取消","已取消",INDEX(三跨两临近重点区段!$H:$H,MATCH(1,(MONTH(三跨两临近重点区段!$H:$H)=12)*(三跨两临近重点区段!$A:$A=D628)*(三跨两临近重点区段!$F:$F="现存区段"),0))),"")</f>
        <v/>
      </c>
      <c r="AF628" s="72" t="str">
        <f t="array" ref="AF628">IFERROR(IF(INDEX(三跨两临近重点区段!$F:$F,MATCH(1,(MONTH(三跨两临近重点区段!$H:$H)=12)*(三跨两临近重点区段!$A:$A=D628),0))="已取消","已取消",INDEX(三跨两临近重点区段!$I:$I,MATCH(1,(MONTH(三跨两临近重点区段!$H:$H)=12)*(三跨两临近重点区段!$A:$A=D628)*(三跨两临近重点区段!$F:$F="现存区段"),0))),"")</f>
        <v/>
      </c>
      <c r="AH628" t="e">
        <f t="array" ref="AH628">INDEX(三跨两临近重点区段!$G:$G,MATCH(D628,三跨两临近重点区段!$A:$A,0))</f>
        <v>#N/A</v>
      </c>
    </row>
    <row r="629" ht="14.25" spans="1:34">
      <c r="A629" s="263" t="s">
        <v>150</v>
      </c>
      <c r="B629" s="264" t="s">
        <v>3080</v>
      </c>
      <c r="C629" s="263" t="s">
        <v>2187</v>
      </c>
      <c r="D629" s="263" t="s">
        <v>3081</v>
      </c>
      <c r="E629" s="265" t="s">
        <v>3016</v>
      </c>
      <c r="F629" s="264" t="s">
        <v>125</v>
      </c>
      <c r="G629" s="263" t="s">
        <v>302</v>
      </c>
      <c r="H629" s="263" t="s">
        <v>302</v>
      </c>
      <c r="I629" s="33"/>
      <c r="J629" s="196"/>
      <c r="K629" s="196"/>
      <c r="L629" s="196"/>
      <c r="M629" s="235"/>
      <c r="N629" s="235"/>
      <c r="O629" s="33"/>
      <c r="P629" s="48"/>
      <c r="Q629" s="279"/>
      <c r="R629" s="279"/>
      <c r="S629" s="278">
        <v>45455</v>
      </c>
      <c r="T629" s="279" t="s">
        <v>2117</v>
      </c>
      <c r="U629" s="268" t="str">
        <f t="array" ref="U629">IFERROR(IF(INDEX(三跨两临近重点区段!$F:$F,MATCH(1,(MONTH(三跨两临近重点区段!$H:$H)=7)*(三跨两临近重点区段!$A:$A=D629),0))="已取消","已取消",INDEX(三跨两临近重点区段!$H:$H,MATCH(1,(MONTH(三跨两临近重点区段!$H:$H)=7)*(三跨两临近重点区段!$A:$A=D629)*(三跨两临近重点区段!$F:$F="现存区段"),0))),"")</f>
        <v/>
      </c>
      <c r="V629" s="232" t="str">
        <f t="array" ref="V629">IFERROR(IF(INDEX(三跨两临近重点区段!$F:$F,MATCH(1,(MONTH(三跨两临近重点区段!$H:$H)=7)*(三跨两临近重点区段!$A:$A=D629),0))="已取消","已取消",INDEX(三跨两临近重点区段!$I:$I,MATCH(1,(MONTH(三跨两临近重点区段!$H:$H)=7)*(三跨两临近重点区段!$A:$A=D629)*(三跨两临近重点区段!$F:$F="现存区段"),0))),"")</f>
        <v/>
      </c>
      <c r="W629" s="268" t="str">
        <f t="array" ref="W629">IFERROR(IF(INDEX(三跨两临近重点区段!$F:$F,MATCH(1,(MONTH(三跨两临近重点区段!$H:$H)=8)*(三跨两临近重点区段!$A:$A=D629),0))="已取消","已取消",INDEX(三跨两临近重点区段!$H:$H,MATCH(1,(MONTH(三跨两临近重点区段!$H:$H)=8)*(三跨两临近重点区段!$A:$A=D629)*(三跨两临近重点区段!$F:$F="现存区段"),0))),"")</f>
        <v/>
      </c>
      <c r="X629" s="232" t="str">
        <f t="array" ref="X629">IFERROR(IF(INDEX(三跨两临近重点区段!$F:$F,MATCH(1,(MONTH(三跨两临近重点区段!$H:$H)=8)*(三跨两临近重点区段!$A:$A=D629),0))="已取消","已取消",INDEX(三跨两临近重点区段!$I:$I,MATCH(1,(MONTH(三跨两临近重点区段!$H:$H)=8)*(三跨两临近重点区段!$A:$A=D629)*(三跨两临近重点区段!$F:$F="现存区段"),0))),"")</f>
        <v/>
      </c>
      <c r="Y629" s="268" t="str">
        <f t="array" ref="Y629">IFERROR(IF(INDEX(三跨两临近重点区段!$F:$F,MATCH(1,(MONTH(三跨两临近重点区段!$H:$H)=9)*(三跨两临近重点区段!$A:$A=D629),0))="已取消","已取消",INDEX(三跨两临近重点区段!$H:$H,MATCH(1,(MONTH(三跨两临近重点区段!$H:$H)=9)*(三跨两临近重点区段!$A:$A=D629)*(三跨两临近重点区段!$F:$F="现存区段"),0))),"")</f>
        <v/>
      </c>
      <c r="Z629" s="232" t="str">
        <f t="array" ref="Z629">IFERROR(IF(INDEX(三跨两临近重点区段!$F:$F,MATCH(1,(MONTH(三跨两临近重点区段!$H:$H)=9)*(三跨两临近重点区段!$A:$A=D629),0))="已取消","已取消",INDEX(三跨两临近重点区段!$I:$I,MATCH(1,(MONTH(三跨两临近重点区段!$H:$H)=9)*(三跨两临近重点区段!$A:$A=D629)*(三跨两临近重点区段!$F:$F="现存区段"),0))),"")</f>
        <v/>
      </c>
      <c r="AA629" s="268" t="str">
        <f t="array" ref="AA629">IFERROR(IF(INDEX(三跨两临近重点区段!$F:$F,MATCH(1,(MONTH(三跨两临近重点区段!$H:$H)=10)*(三跨两临近重点区段!$A:$A=D629),0))="已取消","已取消",INDEX(三跨两临近重点区段!$H:$H,MATCH(1,(MONTH(三跨两临近重点区段!$H:$H)=10)*(三跨两临近重点区段!$A:$A=D629)*(三跨两临近重点区段!$F:$F="现存区段"),0))),"")</f>
        <v/>
      </c>
      <c r="AB629" s="72" t="str">
        <f t="array" ref="AB629">IFERROR(IF(INDEX(三跨两临近重点区段!$F:$F,MATCH(1,(MONTH(三跨两临近重点区段!$H:$H)=10)*(三跨两临近重点区段!$A:$A=D629),0))="已取消","已取消",INDEX(三跨两临近重点区段!$I:$I,MATCH(1,(MONTH(三跨两临近重点区段!$H:$H)=10)*(三跨两临近重点区段!$A:$A=D629)*(三跨两临近重点区段!$F:$F="现存区段"),0))),"")</f>
        <v/>
      </c>
      <c r="AC629" s="284" t="str">
        <f t="array" ref="AC629">IFERROR(IF(INDEX(三跨两临近重点区段!$F:$F,MATCH(1,(MONTH(三跨两临近重点区段!$H:$H)=11)*(三跨两临近重点区段!$A:$A=D629),0))="已取消","已取消",INDEX(三跨两临近重点区段!$H:$H,MATCH(1,(MONTH(三跨两临近重点区段!$H:$H)=11)*(三跨两临近重点区段!$A:$A=D629)*(三跨两临近重点区段!$F:$F="现存区段"),0))),"")</f>
        <v/>
      </c>
      <c r="AD629" s="72" t="str">
        <f t="array" ref="AD629">IFERROR(IF(INDEX(三跨两临近重点区段!$F:$F,MATCH(1,(MONTH(三跨两临近重点区段!$H:$H)=11)*(三跨两临近重点区段!$A:$A=D629),0))="已取消","已取消",INDEX(三跨两临近重点区段!$I:$I,MATCH(1,(MONTH(三跨两临近重点区段!$H:$H)=11)*(三跨两临近重点区段!$A:$A=D629)*(三跨两临近重点区段!$F:$F="现存区段"),0))),"")</f>
        <v/>
      </c>
      <c r="AE629" s="284" t="str">
        <f t="array" ref="AE629">IFERROR(IF(INDEX(三跨两临近重点区段!$F:$F,MATCH(1,(MONTH(三跨两临近重点区段!$H:$H)=12)*(三跨两临近重点区段!$A:$A=D629),0))="已取消","已取消",INDEX(三跨两临近重点区段!$H:$H,MATCH(1,(MONTH(三跨两临近重点区段!$H:$H)=12)*(三跨两临近重点区段!$A:$A=D629)*(三跨两临近重点区段!$F:$F="现存区段"),0))),"")</f>
        <v/>
      </c>
      <c r="AF629" s="72" t="str">
        <f t="array" ref="AF629">IFERROR(IF(INDEX(三跨两临近重点区段!$F:$F,MATCH(1,(MONTH(三跨两临近重点区段!$H:$H)=12)*(三跨两临近重点区段!$A:$A=D629),0))="已取消","已取消",INDEX(三跨两临近重点区段!$I:$I,MATCH(1,(MONTH(三跨两临近重点区段!$H:$H)=12)*(三跨两临近重点区段!$A:$A=D629)*(三跨两临近重点区段!$F:$F="现存区段"),0))),"")</f>
        <v/>
      </c>
      <c r="AH629" t="e">
        <f t="array" ref="AH629">INDEX(三跨两临近重点区段!$G:$G,MATCH(D629,三跨两临近重点区段!$A:$A,0))</f>
        <v>#N/A</v>
      </c>
    </row>
    <row r="630" ht="14.25" spans="1:34">
      <c r="A630" s="263" t="s">
        <v>150</v>
      </c>
      <c r="B630" s="264" t="s">
        <v>3082</v>
      </c>
      <c r="C630" s="263" t="s">
        <v>2773</v>
      </c>
      <c r="D630" s="263" t="s">
        <v>3083</v>
      </c>
      <c r="E630" s="265" t="s">
        <v>3016</v>
      </c>
      <c r="F630" s="264" t="s">
        <v>125</v>
      </c>
      <c r="G630" s="263" t="s">
        <v>302</v>
      </c>
      <c r="H630" s="263" t="s">
        <v>302</v>
      </c>
      <c r="I630" s="33"/>
      <c r="J630" s="196"/>
      <c r="K630" s="196"/>
      <c r="L630" s="196"/>
      <c r="M630" s="235"/>
      <c r="N630" s="235"/>
      <c r="O630" s="33"/>
      <c r="P630" s="48"/>
      <c r="Q630" s="279"/>
      <c r="R630" s="279"/>
      <c r="S630" s="278">
        <v>45455</v>
      </c>
      <c r="T630" s="279" t="s">
        <v>2117</v>
      </c>
      <c r="U630" s="268" t="str">
        <f t="array" ref="U630">IFERROR(IF(INDEX(三跨两临近重点区段!$F:$F,MATCH(1,(MONTH(三跨两临近重点区段!$H:$H)=7)*(三跨两临近重点区段!$A:$A=D630),0))="已取消","已取消",INDEX(三跨两临近重点区段!$H:$H,MATCH(1,(MONTH(三跨两临近重点区段!$H:$H)=7)*(三跨两临近重点区段!$A:$A=D630)*(三跨两临近重点区段!$F:$F="现存区段"),0))),"")</f>
        <v/>
      </c>
      <c r="V630" s="232" t="str">
        <f t="array" ref="V630">IFERROR(IF(INDEX(三跨两临近重点区段!$F:$F,MATCH(1,(MONTH(三跨两临近重点区段!$H:$H)=7)*(三跨两临近重点区段!$A:$A=D630),0))="已取消","已取消",INDEX(三跨两临近重点区段!$I:$I,MATCH(1,(MONTH(三跨两临近重点区段!$H:$H)=7)*(三跨两临近重点区段!$A:$A=D630)*(三跨两临近重点区段!$F:$F="现存区段"),0))),"")</f>
        <v/>
      </c>
      <c r="W630" s="268" t="str">
        <f t="array" ref="W630">IFERROR(IF(INDEX(三跨两临近重点区段!$F:$F,MATCH(1,(MONTH(三跨两临近重点区段!$H:$H)=8)*(三跨两临近重点区段!$A:$A=D630),0))="已取消","已取消",INDEX(三跨两临近重点区段!$H:$H,MATCH(1,(MONTH(三跨两临近重点区段!$H:$H)=8)*(三跨两临近重点区段!$A:$A=D630)*(三跨两临近重点区段!$F:$F="现存区段"),0))),"")</f>
        <v/>
      </c>
      <c r="X630" s="232" t="str">
        <f t="array" ref="X630">IFERROR(IF(INDEX(三跨两临近重点区段!$F:$F,MATCH(1,(MONTH(三跨两临近重点区段!$H:$H)=8)*(三跨两临近重点区段!$A:$A=D630),0))="已取消","已取消",INDEX(三跨两临近重点区段!$I:$I,MATCH(1,(MONTH(三跨两临近重点区段!$H:$H)=8)*(三跨两临近重点区段!$A:$A=D630)*(三跨两临近重点区段!$F:$F="现存区段"),0))),"")</f>
        <v/>
      </c>
      <c r="Y630" s="268" t="str">
        <f t="array" ref="Y630">IFERROR(IF(INDEX(三跨两临近重点区段!$F:$F,MATCH(1,(MONTH(三跨两临近重点区段!$H:$H)=9)*(三跨两临近重点区段!$A:$A=D630),0))="已取消","已取消",INDEX(三跨两临近重点区段!$H:$H,MATCH(1,(MONTH(三跨两临近重点区段!$H:$H)=9)*(三跨两临近重点区段!$A:$A=D630)*(三跨两临近重点区段!$F:$F="现存区段"),0))),"")</f>
        <v/>
      </c>
      <c r="Z630" s="232" t="str">
        <f t="array" ref="Z630">IFERROR(IF(INDEX(三跨两临近重点区段!$F:$F,MATCH(1,(MONTH(三跨两临近重点区段!$H:$H)=9)*(三跨两临近重点区段!$A:$A=D630),0))="已取消","已取消",INDEX(三跨两临近重点区段!$I:$I,MATCH(1,(MONTH(三跨两临近重点区段!$H:$H)=9)*(三跨两临近重点区段!$A:$A=D630)*(三跨两临近重点区段!$F:$F="现存区段"),0))),"")</f>
        <v/>
      </c>
      <c r="AA630" s="268" t="str">
        <f t="array" ref="AA630">IFERROR(IF(INDEX(三跨两临近重点区段!$F:$F,MATCH(1,(MONTH(三跨两临近重点区段!$H:$H)=10)*(三跨两临近重点区段!$A:$A=D630),0))="已取消","已取消",INDEX(三跨两临近重点区段!$H:$H,MATCH(1,(MONTH(三跨两临近重点区段!$H:$H)=10)*(三跨两临近重点区段!$A:$A=D630)*(三跨两临近重点区段!$F:$F="现存区段"),0))),"")</f>
        <v/>
      </c>
      <c r="AB630" s="72" t="str">
        <f t="array" ref="AB630">IFERROR(IF(INDEX(三跨两临近重点区段!$F:$F,MATCH(1,(MONTH(三跨两临近重点区段!$H:$H)=10)*(三跨两临近重点区段!$A:$A=D630),0))="已取消","已取消",INDEX(三跨两临近重点区段!$I:$I,MATCH(1,(MONTH(三跨两临近重点区段!$H:$H)=10)*(三跨两临近重点区段!$A:$A=D630)*(三跨两临近重点区段!$F:$F="现存区段"),0))),"")</f>
        <v/>
      </c>
      <c r="AC630" s="284" t="str">
        <f t="array" ref="AC630">IFERROR(IF(INDEX(三跨两临近重点区段!$F:$F,MATCH(1,(MONTH(三跨两临近重点区段!$H:$H)=11)*(三跨两临近重点区段!$A:$A=D630),0))="已取消","已取消",INDEX(三跨两临近重点区段!$H:$H,MATCH(1,(MONTH(三跨两临近重点区段!$H:$H)=11)*(三跨两临近重点区段!$A:$A=D630)*(三跨两临近重点区段!$F:$F="现存区段"),0))),"")</f>
        <v/>
      </c>
      <c r="AD630" s="72" t="str">
        <f t="array" ref="AD630">IFERROR(IF(INDEX(三跨两临近重点区段!$F:$F,MATCH(1,(MONTH(三跨两临近重点区段!$H:$H)=11)*(三跨两临近重点区段!$A:$A=D630),0))="已取消","已取消",INDEX(三跨两临近重点区段!$I:$I,MATCH(1,(MONTH(三跨两临近重点区段!$H:$H)=11)*(三跨两临近重点区段!$A:$A=D630)*(三跨两临近重点区段!$F:$F="现存区段"),0))),"")</f>
        <v/>
      </c>
      <c r="AE630" s="284" t="str">
        <f t="array" ref="AE630">IFERROR(IF(INDEX(三跨两临近重点区段!$F:$F,MATCH(1,(MONTH(三跨两临近重点区段!$H:$H)=12)*(三跨两临近重点区段!$A:$A=D630),0))="已取消","已取消",INDEX(三跨两临近重点区段!$H:$H,MATCH(1,(MONTH(三跨两临近重点区段!$H:$H)=12)*(三跨两临近重点区段!$A:$A=D630)*(三跨两临近重点区段!$F:$F="现存区段"),0))),"")</f>
        <v/>
      </c>
      <c r="AF630" s="72" t="str">
        <f t="array" ref="AF630">IFERROR(IF(INDEX(三跨两临近重点区段!$F:$F,MATCH(1,(MONTH(三跨两临近重点区段!$H:$H)=12)*(三跨两临近重点区段!$A:$A=D630),0))="已取消","已取消",INDEX(三跨两临近重点区段!$I:$I,MATCH(1,(MONTH(三跨两临近重点区段!$H:$H)=12)*(三跨两临近重点区段!$A:$A=D630)*(三跨两临近重点区段!$F:$F="现存区段"),0))),"")</f>
        <v/>
      </c>
      <c r="AH630" t="e">
        <f t="array" ref="AH630">INDEX(三跨两临近重点区段!$G:$G,MATCH(D630,三跨两临近重点区段!$A:$A,0))</f>
        <v>#N/A</v>
      </c>
    </row>
    <row r="631" ht="14.25" spans="1:34">
      <c r="A631" s="263" t="s">
        <v>150</v>
      </c>
      <c r="B631" s="264" t="s">
        <v>3084</v>
      </c>
      <c r="C631" s="263" t="s">
        <v>2773</v>
      </c>
      <c r="D631" s="263" t="s">
        <v>3085</v>
      </c>
      <c r="E631" s="265" t="s">
        <v>3016</v>
      </c>
      <c r="F631" s="264" t="s">
        <v>125</v>
      </c>
      <c r="G631" s="263" t="s">
        <v>302</v>
      </c>
      <c r="H631" s="263" t="s">
        <v>302</v>
      </c>
      <c r="I631" s="33"/>
      <c r="J631" s="196"/>
      <c r="K631" s="196"/>
      <c r="L631" s="196"/>
      <c r="M631" s="235"/>
      <c r="N631" s="235"/>
      <c r="O631" s="33"/>
      <c r="P631" s="48"/>
      <c r="Q631" s="279"/>
      <c r="R631" s="279"/>
      <c r="S631" s="278">
        <v>45455</v>
      </c>
      <c r="T631" s="279" t="s">
        <v>2117</v>
      </c>
      <c r="U631" s="268" t="str">
        <f t="array" ref="U631">IFERROR(IF(INDEX(三跨两临近重点区段!$F:$F,MATCH(1,(MONTH(三跨两临近重点区段!$H:$H)=7)*(三跨两临近重点区段!$A:$A=D631),0))="已取消","已取消",INDEX(三跨两临近重点区段!$H:$H,MATCH(1,(MONTH(三跨两临近重点区段!$H:$H)=7)*(三跨两临近重点区段!$A:$A=D631)*(三跨两临近重点区段!$F:$F="现存区段"),0))),"")</f>
        <v/>
      </c>
      <c r="V631" s="232" t="str">
        <f t="array" ref="V631">IFERROR(IF(INDEX(三跨两临近重点区段!$F:$F,MATCH(1,(MONTH(三跨两临近重点区段!$H:$H)=7)*(三跨两临近重点区段!$A:$A=D631),0))="已取消","已取消",INDEX(三跨两临近重点区段!$I:$I,MATCH(1,(MONTH(三跨两临近重点区段!$H:$H)=7)*(三跨两临近重点区段!$A:$A=D631)*(三跨两临近重点区段!$F:$F="现存区段"),0))),"")</f>
        <v/>
      </c>
      <c r="W631" s="268" t="str">
        <f t="array" ref="W631">IFERROR(IF(INDEX(三跨两临近重点区段!$F:$F,MATCH(1,(MONTH(三跨两临近重点区段!$H:$H)=8)*(三跨两临近重点区段!$A:$A=D631),0))="已取消","已取消",INDEX(三跨两临近重点区段!$H:$H,MATCH(1,(MONTH(三跨两临近重点区段!$H:$H)=8)*(三跨两临近重点区段!$A:$A=D631)*(三跨两临近重点区段!$F:$F="现存区段"),0))),"")</f>
        <v/>
      </c>
      <c r="X631" s="232" t="str">
        <f t="array" ref="X631">IFERROR(IF(INDEX(三跨两临近重点区段!$F:$F,MATCH(1,(MONTH(三跨两临近重点区段!$H:$H)=8)*(三跨两临近重点区段!$A:$A=D631),0))="已取消","已取消",INDEX(三跨两临近重点区段!$I:$I,MATCH(1,(MONTH(三跨两临近重点区段!$H:$H)=8)*(三跨两临近重点区段!$A:$A=D631)*(三跨两临近重点区段!$F:$F="现存区段"),0))),"")</f>
        <v/>
      </c>
      <c r="Y631" s="268" t="str">
        <f t="array" ref="Y631">IFERROR(IF(INDEX(三跨两临近重点区段!$F:$F,MATCH(1,(MONTH(三跨两临近重点区段!$H:$H)=9)*(三跨两临近重点区段!$A:$A=D631),0))="已取消","已取消",INDEX(三跨两临近重点区段!$H:$H,MATCH(1,(MONTH(三跨两临近重点区段!$H:$H)=9)*(三跨两临近重点区段!$A:$A=D631)*(三跨两临近重点区段!$F:$F="现存区段"),0))),"")</f>
        <v/>
      </c>
      <c r="Z631" s="232" t="str">
        <f t="array" ref="Z631">IFERROR(IF(INDEX(三跨两临近重点区段!$F:$F,MATCH(1,(MONTH(三跨两临近重点区段!$H:$H)=9)*(三跨两临近重点区段!$A:$A=D631),0))="已取消","已取消",INDEX(三跨两临近重点区段!$I:$I,MATCH(1,(MONTH(三跨两临近重点区段!$H:$H)=9)*(三跨两临近重点区段!$A:$A=D631)*(三跨两临近重点区段!$F:$F="现存区段"),0))),"")</f>
        <v/>
      </c>
      <c r="AA631" s="268" t="str">
        <f t="array" ref="AA631">IFERROR(IF(INDEX(三跨两临近重点区段!$F:$F,MATCH(1,(MONTH(三跨两临近重点区段!$H:$H)=10)*(三跨两临近重点区段!$A:$A=D631),0))="已取消","已取消",INDEX(三跨两临近重点区段!$H:$H,MATCH(1,(MONTH(三跨两临近重点区段!$H:$H)=10)*(三跨两临近重点区段!$A:$A=D631)*(三跨两临近重点区段!$F:$F="现存区段"),0))),"")</f>
        <v/>
      </c>
      <c r="AB631" s="72" t="str">
        <f t="array" ref="AB631">IFERROR(IF(INDEX(三跨两临近重点区段!$F:$F,MATCH(1,(MONTH(三跨两临近重点区段!$H:$H)=10)*(三跨两临近重点区段!$A:$A=D631),0))="已取消","已取消",INDEX(三跨两临近重点区段!$I:$I,MATCH(1,(MONTH(三跨两临近重点区段!$H:$H)=10)*(三跨两临近重点区段!$A:$A=D631)*(三跨两临近重点区段!$F:$F="现存区段"),0))),"")</f>
        <v/>
      </c>
      <c r="AC631" s="284" t="str">
        <f t="array" ref="AC631">IFERROR(IF(INDEX(三跨两临近重点区段!$F:$F,MATCH(1,(MONTH(三跨两临近重点区段!$H:$H)=11)*(三跨两临近重点区段!$A:$A=D631),0))="已取消","已取消",INDEX(三跨两临近重点区段!$H:$H,MATCH(1,(MONTH(三跨两临近重点区段!$H:$H)=11)*(三跨两临近重点区段!$A:$A=D631)*(三跨两临近重点区段!$F:$F="现存区段"),0))),"")</f>
        <v/>
      </c>
      <c r="AD631" s="72" t="str">
        <f t="array" ref="AD631">IFERROR(IF(INDEX(三跨两临近重点区段!$F:$F,MATCH(1,(MONTH(三跨两临近重点区段!$H:$H)=11)*(三跨两临近重点区段!$A:$A=D631),0))="已取消","已取消",INDEX(三跨两临近重点区段!$I:$I,MATCH(1,(MONTH(三跨两临近重点区段!$H:$H)=11)*(三跨两临近重点区段!$A:$A=D631)*(三跨两临近重点区段!$F:$F="现存区段"),0))),"")</f>
        <v/>
      </c>
      <c r="AE631" s="284" t="str">
        <f t="array" ref="AE631">IFERROR(IF(INDEX(三跨两临近重点区段!$F:$F,MATCH(1,(MONTH(三跨两临近重点区段!$H:$H)=12)*(三跨两临近重点区段!$A:$A=D631),0))="已取消","已取消",INDEX(三跨两临近重点区段!$H:$H,MATCH(1,(MONTH(三跨两临近重点区段!$H:$H)=12)*(三跨两临近重点区段!$A:$A=D631)*(三跨两临近重点区段!$F:$F="现存区段"),0))),"")</f>
        <v/>
      </c>
      <c r="AF631" s="72" t="str">
        <f t="array" ref="AF631">IFERROR(IF(INDEX(三跨两临近重点区段!$F:$F,MATCH(1,(MONTH(三跨两临近重点区段!$H:$H)=12)*(三跨两临近重点区段!$A:$A=D631),0))="已取消","已取消",INDEX(三跨两临近重点区段!$I:$I,MATCH(1,(MONTH(三跨两临近重点区段!$H:$H)=12)*(三跨两临近重点区段!$A:$A=D631)*(三跨两临近重点区段!$F:$F="现存区段"),0))),"")</f>
        <v/>
      </c>
      <c r="AH631" t="e">
        <f t="array" ref="AH631">INDEX(三跨两临近重点区段!$G:$G,MATCH(D631,三跨两临近重点区段!$A:$A,0))</f>
        <v>#N/A</v>
      </c>
    </row>
    <row r="632" ht="14.25" spans="1:34">
      <c r="A632" s="263" t="s">
        <v>150</v>
      </c>
      <c r="B632" s="264" t="s">
        <v>3086</v>
      </c>
      <c r="C632" s="263" t="s">
        <v>2159</v>
      </c>
      <c r="D632" s="263" t="s">
        <v>3087</v>
      </c>
      <c r="E632" s="265" t="s">
        <v>3016</v>
      </c>
      <c r="F632" s="264" t="s">
        <v>125</v>
      </c>
      <c r="G632" s="263" t="s">
        <v>276</v>
      </c>
      <c r="H632" s="263" t="s">
        <v>276</v>
      </c>
      <c r="I632" s="33"/>
      <c r="J632" s="196"/>
      <c r="K632" s="196"/>
      <c r="L632" s="196"/>
      <c r="M632" s="235"/>
      <c r="N632" s="235"/>
      <c r="O632" s="33"/>
      <c r="P632" s="48"/>
      <c r="Q632" s="279"/>
      <c r="R632" s="279"/>
      <c r="S632" s="278">
        <v>45462</v>
      </c>
      <c r="T632" s="279" t="s">
        <v>2117</v>
      </c>
      <c r="U632" s="268" t="str">
        <f t="array" ref="U632">IFERROR(IF(INDEX(三跨两临近重点区段!$F:$F,MATCH(1,(MONTH(三跨两临近重点区段!$H:$H)=7)*(三跨两临近重点区段!$A:$A=D632),0))="已取消","已取消",INDEX(三跨两临近重点区段!$H:$H,MATCH(1,(MONTH(三跨两临近重点区段!$H:$H)=7)*(三跨两临近重点区段!$A:$A=D632)*(三跨两临近重点区段!$F:$F="现存区段"),0))),"")</f>
        <v/>
      </c>
      <c r="V632" s="232" t="str">
        <f t="array" ref="V632">IFERROR(IF(INDEX(三跨两临近重点区段!$F:$F,MATCH(1,(MONTH(三跨两临近重点区段!$H:$H)=7)*(三跨两临近重点区段!$A:$A=D632),0))="已取消","已取消",INDEX(三跨两临近重点区段!$I:$I,MATCH(1,(MONTH(三跨两临近重点区段!$H:$H)=7)*(三跨两临近重点区段!$A:$A=D632)*(三跨两临近重点区段!$F:$F="现存区段"),0))),"")</f>
        <v/>
      </c>
      <c r="W632" s="268" t="str">
        <f t="array" ref="W632">IFERROR(IF(INDEX(三跨两临近重点区段!$F:$F,MATCH(1,(MONTH(三跨两临近重点区段!$H:$H)=8)*(三跨两临近重点区段!$A:$A=D632),0))="已取消","已取消",INDEX(三跨两临近重点区段!$H:$H,MATCH(1,(MONTH(三跨两临近重点区段!$H:$H)=8)*(三跨两临近重点区段!$A:$A=D632)*(三跨两临近重点区段!$F:$F="现存区段"),0))),"")</f>
        <v/>
      </c>
      <c r="X632" s="232" t="str">
        <f t="array" ref="X632">IFERROR(IF(INDEX(三跨两临近重点区段!$F:$F,MATCH(1,(MONTH(三跨两临近重点区段!$H:$H)=8)*(三跨两临近重点区段!$A:$A=D632),0))="已取消","已取消",INDEX(三跨两临近重点区段!$I:$I,MATCH(1,(MONTH(三跨两临近重点区段!$H:$H)=8)*(三跨两临近重点区段!$A:$A=D632)*(三跨两临近重点区段!$F:$F="现存区段"),0))),"")</f>
        <v/>
      </c>
      <c r="Y632" s="268" t="str">
        <f t="array" ref="Y632">IFERROR(IF(INDEX(三跨两临近重点区段!$F:$F,MATCH(1,(MONTH(三跨两临近重点区段!$H:$H)=9)*(三跨两临近重点区段!$A:$A=D632),0))="已取消","已取消",INDEX(三跨两临近重点区段!$H:$H,MATCH(1,(MONTH(三跨两临近重点区段!$H:$H)=9)*(三跨两临近重点区段!$A:$A=D632)*(三跨两临近重点区段!$F:$F="现存区段"),0))),"")</f>
        <v/>
      </c>
      <c r="Z632" s="232" t="str">
        <f t="array" ref="Z632">IFERROR(IF(INDEX(三跨两临近重点区段!$F:$F,MATCH(1,(MONTH(三跨两临近重点区段!$H:$H)=9)*(三跨两临近重点区段!$A:$A=D632),0))="已取消","已取消",INDEX(三跨两临近重点区段!$I:$I,MATCH(1,(MONTH(三跨两临近重点区段!$H:$H)=9)*(三跨两临近重点区段!$A:$A=D632)*(三跨两临近重点区段!$F:$F="现存区段"),0))),"")</f>
        <v/>
      </c>
      <c r="AA632" s="268" t="str">
        <f t="array" ref="AA632">IFERROR(IF(INDEX(三跨两临近重点区段!$F:$F,MATCH(1,(MONTH(三跨两临近重点区段!$H:$H)=10)*(三跨两临近重点区段!$A:$A=D632),0))="已取消","已取消",INDEX(三跨两临近重点区段!$H:$H,MATCH(1,(MONTH(三跨两临近重点区段!$H:$H)=10)*(三跨两临近重点区段!$A:$A=D632)*(三跨两临近重点区段!$F:$F="现存区段"),0))),"")</f>
        <v/>
      </c>
      <c r="AB632" s="72" t="str">
        <f t="array" ref="AB632">IFERROR(IF(INDEX(三跨两临近重点区段!$F:$F,MATCH(1,(MONTH(三跨两临近重点区段!$H:$H)=10)*(三跨两临近重点区段!$A:$A=D632),0))="已取消","已取消",INDEX(三跨两临近重点区段!$I:$I,MATCH(1,(MONTH(三跨两临近重点区段!$H:$H)=10)*(三跨两临近重点区段!$A:$A=D632)*(三跨两临近重点区段!$F:$F="现存区段"),0))),"")</f>
        <v/>
      </c>
      <c r="AC632" s="284" t="str">
        <f t="array" ref="AC632">IFERROR(IF(INDEX(三跨两临近重点区段!$F:$F,MATCH(1,(MONTH(三跨两临近重点区段!$H:$H)=11)*(三跨两临近重点区段!$A:$A=D632),0))="已取消","已取消",INDEX(三跨两临近重点区段!$H:$H,MATCH(1,(MONTH(三跨两临近重点区段!$H:$H)=11)*(三跨两临近重点区段!$A:$A=D632)*(三跨两临近重点区段!$F:$F="现存区段"),0))),"")</f>
        <v/>
      </c>
      <c r="AD632" s="72" t="str">
        <f t="array" ref="AD632">IFERROR(IF(INDEX(三跨两临近重点区段!$F:$F,MATCH(1,(MONTH(三跨两临近重点区段!$H:$H)=11)*(三跨两临近重点区段!$A:$A=D632),0))="已取消","已取消",INDEX(三跨两临近重点区段!$I:$I,MATCH(1,(MONTH(三跨两临近重点区段!$H:$H)=11)*(三跨两临近重点区段!$A:$A=D632)*(三跨两临近重点区段!$F:$F="现存区段"),0))),"")</f>
        <v/>
      </c>
      <c r="AE632" s="284" t="str">
        <f t="array" ref="AE632">IFERROR(IF(INDEX(三跨两临近重点区段!$F:$F,MATCH(1,(MONTH(三跨两临近重点区段!$H:$H)=12)*(三跨两临近重点区段!$A:$A=D632),0))="已取消","已取消",INDEX(三跨两临近重点区段!$H:$H,MATCH(1,(MONTH(三跨两临近重点区段!$H:$H)=12)*(三跨两临近重点区段!$A:$A=D632)*(三跨两临近重点区段!$F:$F="现存区段"),0))),"")</f>
        <v/>
      </c>
      <c r="AF632" s="72" t="str">
        <f t="array" ref="AF632">IFERROR(IF(INDEX(三跨两临近重点区段!$F:$F,MATCH(1,(MONTH(三跨两临近重点区段!$H:$H)=12)*(三跨两临近重点区段!$A:$A=D632),0))="已取消","已取消",INDEX(三跨两临近重点区段!$I:$I,MATCH(1,(MONTH(三跨两临近重点区段!$H:$H)=12)*(三跨两临近重点区段!$A:$A=D632)*(三跨两临近重点区段!$F:$F="现存区段"),0))),"")</f>
        <v/>
      </c>
      <c r="AH632" t="e">
        <f t="array" ref="AH632">INDEX(三跨两临近重点区段!$G:$G,MATCH(D632,三跨两临近重点区段!$A:$A,0))</f>
        <v>#N/A</v>
      </c>
    </row>
    <row r="633" ht="14.25" spans="1:34">
      <c r="A633" s="263" t="s">
        <v>150</v>
      </c>
      <c r="B633" s="264" t="s">
        <v>3088</v>
      </c>
      <c r="C633" s="263" t="s">
        <v>2304</v>
      </c>
      <c r="D633" s="263" t="s">
        <v>3089</v>
      </c>
      <c r="E633" s="265" t="s">
        <v>3016</v>
      </c>
      <c r="F633" s="264" t="s">
        <v>125</v>
      </c>
      <c r="G633" s="263" t="s">
        <v>255</v>
      </c>
      <c r="H633" s="263" t="s">
        <v>255</v>
      </c>
      <c r="I633" s="33"/>
      <c r="J633" s="196"/>
      <c r="K633" s="196"/>
      <c r="L633" s="196"/>
      <c r="M633" s="235"/>
      <c r="N633" s="235"/>
      <c r="O633" s="33"/>
      <c r="P633" s="48"/>
      <c r="Q633" s="279"/>
      <c r="R633" s="279"/>
      <c r="S633" s="282">
        <v>45449.4861111111</v>
      </c>
      <c r="T633" s="279" t="s">
        <v>2117</v>
      </c>
      <c r="U633" s="268" t="str">
        <f t="array" ref="U633">IFERROR(IF(INDEX(三跨两临近重点区段!$F:$F,MATCH(1,(MONTH(三跨两临近重点区段!$H:$H)=7)*(三跨两临近重点区段!$A:$A=D633),0))="已取消","已取消",INDEX(三跨两临近重点区段!$H:$H,MATCH(1,(MONTH(三跨两临近重点区段!$H:$H)=7)*(三跨两临近重点区段!$A:$A=D633)*(三跨两临近重点区段!$F:$F="现存区段"),0))),"")</f>
        <v/>
      </c>
      <c r="V633" s="232" t="str">
        <f t="array" ref="V633">IFERROR(IF(INDEX(三跨两临近重点区段!$F:$F,MATCH(1,(MONTH(三跨两临近重点区段!$H:$H)=7)*(三跨两临近重点区段!$A:$A=D633),0))="已取消","已取消",INDEX(三跨两临近重点区段!$I:$I,MATCH(1,(MONTH(三跨两临近重点区段!$H:$H)=7)*(三跨两临近重点区段!$A:$A=D633)*(三跨两临近重点区段!$F:$F="现存区段"),0))),"")</f>
        <v/>
      </c>
      <c r="W633" s="268" t="str">
        <f t="array" ref="W633">IFERROR(IF(INDEX(三跨两临近重点区段!$F:$F,MATCH(1,(MONTH(三跨两临近重点区段!$H:$H)=8)*(三跨两临近重点区段!$A:$A=D633),0))="已取消","已取消",INDEX(三跨两临近重点区段!$H:$H,MATCH(1,(MONTH(三跨两临近重点区段!$H:$H)=8)*(三跨两临近重点区段!$A:$A=D633)*(三跨两临近重点区段!$F:$F="现存区段"),0))),"")</f>
        <v/>
      </c>
      <c r="X633" s="232" t="str">
        <f t="array" ref="X633">IFERROR(IF(INDEX(三跨两临近重点区段!$F:$F,MATCH(1,(MONTH(三跨两临近重点区段!$H:$H)=8)*(三跨两临近重点区段!$A:$A=D633),0))="已取消","已取消",INDEX(三跨两临近重点区段!$I:$I,MATCH(1,(MONTH(三跨两临近重点区段!$H:$H)=8)*(三跨两临近重点区段!$A:$A=D633)*(三跨两临近重点区段!$F:$F="现存区段"),0))),"")</f>
        <v/>
      </c>
      <c r="Y633" s="268" t="str">
        <f t="array" ref="Y633">IFERROR(IF(INDEX(三跨两临近重点区段!$F:$F,MATCH(1,(MONTH(三跨两临近重点区段!$H:$H)=9)*(三跨两临近重点区段!$A:$A=D633),0))="已取消","已取消",INDEX(三跨两临近重点区段!$H:$H,MATCH(1,(MONTH(三跨两临近重点区段!$H:$H)=9)*(三跨两临近重点区段!$A:$A=D633)*(三跨两临近重点区段!$F:$F="现存区段"),0))),"")</f>
        <v/>
      </c>
      <c r="Z633" s="232" t="str">
        <f t="array" ref="Z633">IFERROR(IF(INDEX(三跨两临近重点区段!$F:$F,MATCH(1,(MONTH(三跨两临近重点区段!$H:$H)=9)*(三跨两临近重点区段!$A:$A=D633),0))="已取消","已取消",INDEX(三跨两临近重点区段!$I:$I,MATCH(1,(MONTH(三跨两临近重点区段!$H:$H)=9)*(三跨两临近重点区段!$A:$A=D633)*(三跨两临近重点区段!$F:$F="现存区段"),0))),"")</f>
        <v/>
      </c>
      <c r="AA633" s="268" t="str">
        <f t="array" ref="AA633">IFERROR(IF(INDEX(三跨两临近重点区段!$F:$F,MATCH(1,(MONTH(三跨两临近重点区段!$H:$H)=10)*(三跨两临近重点区段!$A:$A=D633),0))="已取消","已取消",INDEX(三跨两临近重点区段!$H:$H,MATCH(1,(MONTH(三跨两临近重点区段!$H:$H)=10)*(三跨两临近重点区段!$A:$A=D633)*(三跨两临近重点区段!$F:$F="现存区段"),0))),"")</f>
        <v/>
      </c>
      <c r="AB633" s="72" t="str">
        <f t="array" ref="AB633">IFERROR(IF(INDEX(三跨两临近重点区段!$F:$F,MATCH(1,(MONTH(三跨两临近重点区段!$H:$H)=10)*(三跨两临近重点区段!$A:$A=D633),0))="已取消","已取消",INDEX(三跨两临近重点区段!$I:$I,MATCH(1,(MONTH(三跨两临近重点区段!$H:$H)=10)*(三跨两临近重点区段!$A:$A=D633)*(三跨两临近重点区段!$F:$F="现存区段"),0))),"")</f>
        <v/>
      </c>
      <c r="AC633" s="284" t="str">
        <f t="array" ref="AC633">IFERROR(IF(INDEX(三跨两临近重点区段!$F:$F,MATCH(1,(MONTH(三跨两临近重点区段!$H:$H)=11)*(三跨两临近重点区段!$A:$A=D633),0))="已取消","已取消",INDEX(三跨两临近重点区段!$H:$H,MATCH(1,(MONTH(三跨两临近重点区段!$H:$H)=11)*(三跨两临近重点区段!$A:$A=D633)*(三跨两临近重点区段!$F:$F="现存区段"),0))),"")</f>
        <v/>
      </c>
      <c r="AD633" s="72" t="str">
        <f t="array" ref="AD633">IFERROR(IF(INDEX(三跨两临近重点区段!$F:$F,MATCH(1,(MONTH(三跨两临近重点区段!$H:$H)=11)*(三跨两临近重点区段!$A:$A=D633),0))="已取消","已取消",INDEX(三跨两临近重点区段!$I:$I,MATCH(1,(MONTH(三跨两临近重点区段!$H:$H)=11)*(三跨两临近重点区段!$A:$A=D633)*(三跨两临近重点区段!$F:$F="现存区段"),0))),"")</f>
        <v/>
      </c>
      <c r="AE633" s="284" t="str">
        <f t="array" ref="AE633">IFERROR(IF(INDEX(三跨两临近重点区段!$F:$F,MATCH(1,(MONTH(三跨两临近重点区段!$H:$H)=12)*(三跨两临近重点区段!$A:$A=D633),0))="已取消","已取消",INDEX(三跨两临近重点区段!$H:$H,MATCH(1,(MONTH(三跨两临近重点区段!$H:$H)=12)*(三跨两临近重点区段!$A:$A=D633)*(三跨两临近重点区段!$F:$F="现存区段"),0))),"")</f>
        <v/>
      </c>
      <c r="AF633" s="72" t="str">
        <f t="array" ref="AF633">IFERROR(IF(INDEX(三跨两临近重点区段!$F:$F,MATCH(1,(MONTH(三跨两临近重点区段!$H:$H)=12)*(三跨两临近重点区段!$A:$A=D633),0))="已取消","已取消",INDEX(三跨两临近重点区段!$I:$I,MATCH(1,(MONTH(三跨两临近重点区段!$H:$H)=12)*(三跨两临近重点区段!$A:$A=D633)*(三跨两临近重点区段!$F:$F="现存区段"),0))),"")</f>
        <v/>
      </c>
      <c r="AH633" t="e">
        <f t="array" ref="AH633">INDEX(三跨两临近重点区段!$G:$G,MATCH(D633,三跨两临近重点区段!$A:$A,0))</f>
        <v>#N/A</v>
      </c>
    </row>
    <row r="634" ht="14.25" spans="1:34">
      <c r="A634" s="263" t="s">
        <v>150</v>
      </c>
      <c r="B634" s="264" t="s">
        <v>3088</v>
      </c>
      <c r="C634" s="263" t="s">
        <v>2163</v>
      </c>
      <c r="D634" s="263" t="s">
        <v>3090</v>
      </c>
      <c r="E634" s="265" t="s">
        <v>3016</v>
      </c>
      <c r="F634" s="264" t="s">
        <v>125</v>
      </c>
      <c r="G634" s="263" t="s">
        <v>255</v>
      </c>
      <c r="H634" s="263" t="s">
        <v>255</v>
      </c>
      <c r="I634" s="33"/>
      <c r="J634" s="196"/>
      <c r="K634" s="196"/>
      <c r="L634" s="196"/>
      <c r="M634" s="235"/>
      <c r="N634" s="235"/>
      <c r="O634" s="33"/>
      <c r="P634" s="48"/>
      <c r="Q634" s="279"/>
      <c r="R634" s="279"/>
      <c r="S634" s="282">
        <v>45449.4861111111</v>
      </c>
      <c r="T634" s="279" t="s">
        <v>2117</v>
      </c>
      <c r="U634" s="268" t="str">
        <f t="array" ref="U634">IFERROR(IF(INDEX(三跨两临近重点区段!$F:$F,MATCH(1,(MONTH(三跨两临近重点区段!$H:$H)=7)*(三跨两临近重点区段!$A:$A=D634),0))="已取消","已取消",INDEX(三跨两临近重点区段!$H:$H,MATCH(1,(MONTH(三跨两临近重点区段!$H:$H)=7)*(三跨两临近重点区段!$A:$A=D634)*(三跨两临近重点区段!$F:$F="现存区段"),0))),"")</f>
        <v/>
      </c>
      <c r="V634" s="232" t="str">
        <f t="array" ref="V634">IFERROR(IF(INDEX(三跨两临近重点区段!$F:$F,MATCH(1,(MONTH(三跨两临近重点区段!$H:$H)=7)*(三跨两临近重点区段!$A:$A=D634),0))="已取消","已取消",INDEX(三跨两临近重点区段!$I:$I,MATCH(1,(MONTH(三跨两临近重点区段!$H:$H)=7)*(三跨两临近重点区段!$A:$A=D634)*(三跨两临近重点区段!$F:$F="现存区段"),0))),"")</f>
        <v/>
      </c>
      <c r="W634" s="268" t="str">
        <f t="array" ref="W634">IFERROR(IF(INDEX(三跨两临近重点区段!$F:$F,MATCH(1,(MONTH(三跨两临近重点区段!$H:$H)=8)*(三跨两临近重点区段!$A:$A=D634),0))="已取消","已取消",INDEX(三跨两临近重点区段!$H:$H,MATCH(1,(MONTH(三跨两临近重点区段!$H:$H)=8)*(三跨两临近重点区段!$A:$A=D634)*(三跨两临近重点区段!$F:$F="现存区段"),0))),"")</f>
        <v/>
      </c>
      <c r="X634" s="232" t="str">
        <f t="array" ref="X634">IFERROR(IF(INDEX(三跨两临近重点区段!$F:$F,MATCH(1,(MONTH(三跨两临近重点区段!$H:$H)=8)*(三跨两临近重点区段!$A:$A=D634),0))="已取消","已取消",INDEX(三跨两临近重点区段!$I:$I,MATCH(1,(MONTH(三跨两临近重点区段!$H:$H)=8)*(三跨两临近重点区段!$A:$A=D634)*(三跨两临近重点区段!$F:$F="现存区段"),0))),"")</f>
        <v/>
      </c>
      <c r="Y634" s="268" t="str">
        <f t="array" ref="Y634">IFERROR(IF(INDEX(三跨两临近重点区段!$F:$F,MATCH(1,(MONTH(三跨两临近重点区段!$H:$H)=9)*(三跨两临近重点区段!$A:$A=D634),0))="已取消","已取消",INDEX(三跨两临近重点区段!$H:$H,MATCH(1,(MONTH(三跨两临近重点区段!$H:$H)=9)*(三跨两临近重点区段!$A:$A=D634)*(三跨两临近重点区段!$F:$F="现存区段"),0))),"")</f>
        <v/>
      </c>
      <c r="Z634" s="232" t="str">
        <f t="array" ref="Z634">IFERROR(IF(INDEX(三跨两临近重点区段!$F:$F,MATCH(1,(MONTH(三跨两临近重点区段!$H:$H)=9)*(三跨两临近重点区段!$A:$A=D634),0))="已取消","已取消",INDEX(三跨两临近重点区段!$I:$I,MATCH(1,(MONTH(三跨两临近重点区段!$H:$H)=9)*(三跨两临近重点区段!$A:$A=D634)*(三跨两临近重点区段!$F:$F="现存区段"),0))),"")</f>
        <v/>
      </c>
      <c r="AA634" s="268" t="str">
        <f t="array" ref="AA634">IFERROR(IF(INDEX(三跨两临近重点区段!$F:$F,MATCH(1,(MONTH(三跨两临近重点区段!$H:$H)=10)*(三跨两临近重点区段!$A:$A=D634),0))="已取消","已取消",INDEX(三跨两临近重点区段!$H:$H,MATCH(1,(MONTH(三跨两临近重点区段!$H:$H)=10)*(三跨两临近重点区段!$A:$A=D634)*(三跨两临近重点区段!$F:$F="现存区段"),0))),"")</f>
        <v/>
      </c>
      <c r="AB634" s="72" t="str">
        <f t="array" ref="AB634">IFERROR(IF(INDEX(三跨两临近重点区段!$F:$F,MATCH(1,(MONTH(三跨两临近重点区段!$H:$H)=10)*(三跨两临近重点区段!$A:$A=D634),0))="已取消","已取消",INDEX(三跨两临近重点区段!$I:$I,MATCH(1,(MONTH(三跨两临近重点区段!$H:$H)=10)*(三跨两临近重点区段!$A:$A=D634)*(三跨两临近重点区段!$F:$F="现存区段"),0))),"")</f>
        <v/>
      </c>
      <c r="AC634" s="284" t="str">
        <f t="array" ref="AC634">IFERROR(IF(INDEX(三跨两临近重点区段!$F:$F,MATCH(1,(MONTH(三跨两临近重点区段!$H:$H)=11)*(三跨两临近重点区段!$A:$A=D634),0))="已取消","已取消",INDEX(三跨两临近重点区段!$H:$H,MATCH(1,(MONTH(三跨两临近重点区段!$H:$H)=11)*(三跨两临近重点区段!$A:$A=D634)*(三跨两临近重点区段!$F:$F="现存区段"),0))),"")</f>
        <v/>
      </c>
      <c r="AD634" s="72" t="str">
        <f t="array" ref="AD634">IFERROR(IF(INDEX(三跨两临近重点区段!$F:$F,MATCH(1,(MONTH(三跨两临近重点区段!$H:$H)=11)*(三跨两临近重点区段!$A:$A=D634),0))="已取消","已取消",INDEX(三跨两临近重点区段!$I:$I,MATCH(1,(MONTH(三跨两临近重点区段!$H:$H)=11)*(三跨两临近重点区段!$A:$A=D634)*(三跨两临近重点区段!$F:$F="现存区段"),0))),"")</f>
        <v/>
      </c>
      <c r="AE634" s="284" t="str">
        <f t="array" ref="AE634">IFERROR(IF(INDEX(三跨两临近重点区段!$F:$F,MATCH(1,(MONTH(三跨两临近重点区段!$H:$H)=12)*(三跨两临近重点区段!$A:$A=D634),0))="已取消","已取消",INDEX(三跨两临近重点区段!$H:$H,MATCH(1,(MONTH(三跨两临近重点区段!$H:$H)=12)*(三跨两临近重点区段!$A:$A=D634)*(三跨两临近重点区段!$F:$F="现存区段"),0))),"")</f>
        <v/>
      </c>
      <c r="AF634" s="72" t="str">
        <f t="array" ref="AF634">IFERROR(IF(INDEX(三跨两临近重点区段!$F:$F,MATCH(1,(MONTH(三跨两临近重点区段!$H:$H)=12)*(三跨两临近重点区段!$A:$A=D634),0))="已取消","已取消",INDEX(三跨两临近重点区段!$I:$I,MATCH(1,(MONTH(三跨两临近重点区段!$H:$H)=12)*(三跨两临近重点区段!$A:$A=D634)*(三跨两临近重点区段!$F:$F="现存区段"),0))),"")</f>
        <v/>
      </c>
      <c r="AH634" t="e">
        <f t="array" ref="AH634">INDEX(三跨两临近重点区段!$G:$G,MATCH(D634,三跨两临近重点区段!$A:$A,0))</f>
        <v>#N/A</v>
      </c>
    </row>
    <row r="635" ht="14.25" spans="1:34">
      <c r="A635" s="263" t="s">
        <v>150</v>
      </c>
      <c r="B635" s="264" t="s">
        <v>3091</v>
      </c>
      <c r="C635" s="263" t="s">
        <v>2326</v>
      </c>
      <c r="D635" s="263" t="s">
        <v>3092</v>
      </c>
      <c r="E635" s="265" t="s">
        <v>3016</v>
      </c>
      <c r="F635" s="264" t="s">
        <v>125</v>
      </c>
      <c r="G635" s="263" t="s">
        <v>266</v>
      </c>
      <c r="H635" s="263" t="s">
        <v>266</v>
      </c>
      <c r="I635" s="33"/>
      <c r="J635" s="196"/>
      <c r="K635" s="196"/>
      <c r="L635" s="196"/>
      <c r="M635" s="235"/>
      <c r="N635" s="235"/>
      <c r="O635" s="33"/>
      <c r="P635" s="48"/>
      <c r="Q635" s="279"/>
      <c r="R635" s="279"/>
      <c r="S635" s="282">
        <v>45449.4861111111</v>
      </c>
      <c r="T635" s="279" t="s">
        <v>2117</v>
      </c>
      <c r="U635" s="268" t="str">
        <f t="array" ref="U635">IFERROR(IF(INDEX(三跨两临近重点区段!$F:$F,MATCH(1,(MONTH(三跨两临近重点区段!$H:$H)=7)*(三跨两临近重点区段!$A:$A=D635),0))="已取消","已取消",INDEX(三跨两临近重点区段!$H:$H,MATCH(1,(MONTH(三跨两临近重点区段!$H:$H)=7)*(三跨两临近重点区段!$A:$A=D635)*(三跨两临近重点区段!$F:$F="现存区段"),0))),"")</f>
        <v/>
      </c>
      <c r="V635" s="232" t="str">
        <f t="array" ref="V635">IFERROR(IF(INDEX(三跨两临近重点区段!$F:$F,MATCH(1,(MONTH(三跨两临近重点区段!$H:$H)=7)*(三跨两临近重点区段!$A:$A=D635),0))="已取消","已取消",INDEX(三跨两临近重点区段!$I:$I,MATCH(1,(MONTH(三跨两临近重点区段!$H:$H)=7)*(三跨两临近重点区段!$A:$A=D635)*(三跨两临近重点区段!$F:$F="现存区段"),0))),"")</f>
        <v/>
      </c>
      <c r="W635" s="268" t="str">
        <f t="array" ref="W635">IFERROR(IF(INDEX(三跨两临近重点区段!$F:$F,MATCH(1,(MONTH(三跨两临近重点区段!$H:$H)=8)*(三跨两临近重点区段!$A:$A=D635),0))="已取消","已取消",INDEX(三跨两临近重点区段!$H:$H,MATCH(1,(MONTH(三跨两临近重点区段!$H:$H)=8)*(三跨两临近重点区段!$A:$A=D635)*(三跨两临近重点区段!$F:$F="现存区段"),0))),"")</f>
        <v/>
      </c>
      <c r="X635" s="232" t="str">
        <f t="array" ref="X635">IFERROR(IF(INDEX(三跨两临近重点区段!$F:$F,MATCH(1,(MONTH(三跨两临近重点区段!$H:$H)=8)*(三跨两临近重点区段!$A:$A=D635),0))="已取消","已取消",INDEX(三跨两临近重点区段!$I:$I,MATCH(1,(MONTH(三跨两临近重点区段!$H:$H)=8)*(三跨两临近重点区段!$A:$A=D635)*(三跨两临近重点区段!$F:$F="现存区段"),0))),"")</f>
        <v/>
      </c>
      <c r="Y635" s="268" t="str">
        <f t="array" ref="Y635">IFERROR(IF(INDEX(三跨两临近重点区段!$F:$F,MATCH(1,(MONTH(三跨两临近重点区段!$H:$H)=9)*(三跨两临近重点区段!$A:$A=D635),0))="已取消","已取消",INDEX(三跨两临近重点区段!$H:$H,MATCH(1,(MONTH(三跨两临近重点区段!$H:$H)=9)*(三跨两临近重点区段!$A:$A=D635)*(三跨两临近重点区段!$F:$F="现存区段"),0))),"")</f>
        <v/>
      </c>
      <c r="Z635" s="232" t="str">
        <f t="array" ref="Z635">IFERROR(IF(INDEX(三跨两临近重点区段!$F:$F,MATCH(1,(MONTH(三跨两临近重点区段!$H:$H)=9)*(三跨两临近重点区段!$A:$A=D635),0))="已取消","已取消",INDEX(三跨两临近重点区段!$I:$I,MATCH(1,(MONTH(三跨两临近重点区段!$H:$H)=9)*(三跨两临近重点区段!$A:$A=D635)*(三跨两临近重点区段!$F:$F="现存区段"),0))),"")</f>
        <v/>
      </c>
      <c r="AA635" s="268" t="str">
        <f t="array" ref="AA635">IFERROR(IF(INDEX(三跨两临近重点区段!$F:$F,MATCH(1,(MONTH(三跨两临近重点区段!$H:$H)=10)*(三跨两临近重点区段!$A:$A=D635),0))="已取消","已取消",INDEX(三跨两临近重点区段!$H:$H,MATCH(1,(MONTH(三跨两临近重点区段!$H:$H)=10)*(三跨两临近重点区段!$A:$A=D635)*(三跨两临近重点区段!$F:$F="现存区段"),0))),"")</f>
        <v/>
      </c>
      <c r="AB635" s="72" t="str">
        <f t="array" ref="AB635">IFERROR(IF(INDEX(三跨两临近重点区段!$F:$F,MATCH(1,(MONTH(三跨两临近重点区段!$H:$H)=10)*(三跨两临近重点区段!$A:$A=D635),0))="已取消","已取消",INDEX(三跨两临近重点区段!$I:$I,MATCH(1,(MONTH(三跨两临近重点区段!$H:$H)=10)*(三跨两临近重点区段!$A:$A=D635)*(三跨两临近重点区段!$F:$F="现存区段"),0))),"")</f>
        <v/>
      </c>
      <c r="AC635" s="284" t="str">
        <f t="array" ref="AC635">IFERROR(IF(INDEX(三跨两临近重点区段!$F:$F,MATCH(1,(MONTH(三跨两临近重点区段!$H:$H)=11)*(三跨两临近重点区段!$A:$A=D635),0))="已取消","已取消",INDEX(三跨两临近重点区段!$H:$H,MATCH(1,(MONTH(三跨两临近重点区段!$H:$H)=11)*(三跨两临近重点区段!$A:$A=D635)*(三跨两临近重点区段!$F:$F="现存区段"),0))),"")</f>
        <v/>
      </c>
      <c r="AD635" s="72" t="str">
        <f t="array" ref="AD635">IFERROR(IF(INDEX(三跨两临近重点区段!$F:$F,MATCH(1,(MONTH(三跨两临近重点区段!$H:$H)=11)*(三跨两临近重点区段!$A:$A=D635),0))="已取消","已取消",INDEX(三跨两临近重点区段!$I:$I,MATCH(1,(MONTH(三跨两临近重点区段!$H:$H)=11)*(三跨两临近重点区段!$A:$A=D635)*(三跨两临近重点区段!$F:$F="现存区段"),0))),"")</f>
        <v/>
      </c>
      <c r="AE635" s="284" t="str">
        <f t="array" ref="AE635">IFERROR(IF(INDEX(三跨两临近重点区段!$F:$F,MATCH(1,(MONTH(三跨两临近重点区段!$H:$H)=12)*(三跨两临近重点区段!$A:$A=D635),0))="已取消","已取消",INDEX(三跨两临近重点区段!$H:$H,MATCH(1,(MONTH(三跨两临近重点区段!$H:$H)=12)*(三跨两临近重点区段!$A:$A=D635)*(三跨两临近重点区段!$F:$F="现存区段"),0))),"")</f>
        <v/>
      </c>
      <c r="AF635" s="72" t="str">
        <f t="array" ref="AF635">IFERROR(IF(INDEX(三跨两临近重点区段!$F:$F,MATCH(1,(MONTH(三跨两临近重点区段!$H:$H)=12)*(三跨两临近重点区段!$A:$A=D635),0))="已取消","已取消",INDEX(三跨两临近重点区段!$I:$I,MATCH(1,(MONTH(三跨两临近重点区段!$H:$H)=12)*(三跨两临近重点区段!$A:$A=D635)*(三跨两临近重点区段!$F:$F="现存区段"),0))),"")</f>
        <v/>
      </c>
      <c r="AH635" t="e">
        <f t="array" ref="AH635">INDEX(三跨两临近重点区段!$G:$G,MATCH(D635,三跨两临近重点区段!$A:$A,0))</f>
        <v>#N/A</v>
      </c>
    </row>
    <row r="636" ht="14.25" spans="1:34">
      <c r="A636" s="263" t="s">
        <v>150</v>
      </c>
      <c r="B636" s="264" t="s">
        <v>3093</v>
      </c>
      <c r="C636" s="263" t="s">
        <v>2326</v>
      </c>
      <c r="D636" s="263" t="s">
        <v>3094</v>
      </c>
      <c r="E636" s="265" t="s">
        <v>3016</v>
      </c>
      <c r="F636" s="264" t="s">
        <v>125</v>
      </c>
      <c r="G636" s="263" t="s">
        <v>266</v>
      </c>
      <c r="H636" s="263" t="s">
        <v>266</v>
      </c>
      <c r="I636" s="33"/>
      <c r="J636" s="196"/>
      <c r="K636" s="196"/>
      <c r="L636" s="196"/>
      <c r="M636" s="235"/>
      <c r="N636" s="235"/>
      <c r="O636" s="33"/>
      <c r="P636" s="48"/>
      <c r="Q636" s="279"/>
      <c r="R636" s="279"/>
      <c r="S636" s="282">
        <v>45449.4861111111</v>
      </c>
      <c r="T636" s="279" t="s">
        <v>2117</v>
      </c>
      <c r="U636" s="268" t="str">
        <f t="array" ref="U636">IFERROR(IF(INDEX(三跨两临近重点区段!$F:$F,MATCH(1,(MONTH(三跨两临近重点区段!$H:$H)=7)*(三跨两临近重点区段!$A:$A=D636),0))="已取消","已取消",INDEX(三跨两临近重点区段!$H:$H,MATCH(1,(MONTH(三跨两临近重点区段!$H:$H)=7)*(三跨两临近重点区段!$A:$A=D636)*(三跨两临近重点区段!$F:$F="现存区段"),0))),"")</f>
        <v/>
      </c>
      <c r="V636" s="232" t="str">
        <f t="array" ref="V636">IFERROR(IF(INDEX(三跨两临近重点区段!$F:$F,MATCH(1,(MONTH(三跨两临近重点区段!$H:$H)=7)*(三跨两临近重点区段!$A:$A=D636),0))="已取消","已取消",INDEX(三跨两临近重点区段!$I:$I,MATCH(1,(MONTH(三跨两临近重点区段!$H:$H)=7)*(三跨两临近重点区段!$A:$A=D636)*(三跨两临近重点区段!$F:$F="现存区段"),0))),"")</f>
        <v/>
      </c>
      <c r="W636" s="268" t="str">
        <f t="array" ref="W636">IFERROR(IF(INDEX(三跨两临近重点区段!$F:$F,MATCH(1,(MONTH(三跨两临近重点区段!$H:$H)=8)*(三跨两临近重点区段!$A:$A=D636),0))="已取消","已取消",INDEX(三跨两临近重点区段!$H:$H,MATCH(1,(MONTH(三跨两临近重点区段!$H:$H)=8)*(三跨两临近重点区段!$A:$A=D636)*(三跨两临近重点区段!$F:$F="现存区段"),0))),"")</f>
        <v/>
      </c>
      <c r="X636" s="232" t="str">
        <f t="array" ref="X636">IFERROR(IF(INDEX(三跨两临近重点区段!$F:$F,MATCH(1,(MONTH(三跨两临近重点区段!$H:$H)=8)*(三跨两临近重点区段!$A:$A=D636),0))="已取消","已取消",INDEX(三跨两临近重点区段!$I:$I,MATCH(1,(MONTH(三跨两临近重点区段!$H:$H)=8)*(三跨两临近重点区段!$A:$A=D636)*(三跨两临近重点区段!$F:$F="现存区段"),0))),"")</f>
        <v/>
      </c>
      <c r="Y636" s="268" t="str">
        <f t="array" ref="Y636">IFERROR(IF(INDEX(三跨两临近重点区段!$F:$F,MATCH(1,(MONTH(三跨两临近重点区段!$H:$H)=9)*(三跨两临近重点区段!$A:$A=D636),0))="已取消","已取消",INDEX(三跨两临近重点区段!$H:$H,MATCH(1,(MONTH(三跨两临近重点区段!$H:$H)=9)*(三跨两临近重点区段!$A:$A=D636)*(三跨两临近重点区段!$F:$F="现存区段"),0))),"")</f>
        <v/>
      </c>
      <c r="Z636" s="232" t="str">
        <f t="array" ref="Z636">IFERROR(IF(INDEX(三跨两临近重点区段!$F:$F,MATCH(1,(MONTH(三跨两临近重点区段!$H:$H)=9)*(三跨两临近重点区段!$A:$A=D636),0))="已取消","已取消",INDEX(三跨两临近重点区段!$I:$I,MATCH(1,(MONTH(三跨两临近重点区段!$H:$H)=9)*(三跨两临近重点区段!$A:$A=D636)*(三跨两临近重点区段!$F:$F="现存区段"),0))),"")</f>
        <v/>
      </c>
      <c r="AA636" s="268" t="str">
        <f t="array" ref="AA636">IFERROR(IF(INDEX(三跨两临近重点区段!$F:$F,MATCH(1,(MONTH(三跨两临近重点区段!$H:$H)=10)*(三跨两临近重点区段!$A:$A=D636),0))="已取消","已取消",INDEX(三跨两临近重点区段!$H:$H,MATCH(1,(MONTH(三跨两临近重点区段!$H:$H)=10)*(三跨两临近重点区段!$A:$A=D636)*(三跨两临近重点区段!$F:$F="现存区段"),0))),"")</f>
        <v/>
      </c>
      <c r="AB636" s="72" t="str">
        <f t="array" ref="AB636">IFERROR(IF(INDEX(三跨两临近重点区段!$F:$F,MATCH(1,(MONTH(三跨两临近重点区段!$H:$H)=10)*(三跨两临近重点区段!$A:$A=D636),0))="已取消","已取消",INDEX(三跨两临近重点区段!$I:$I,MATCH(1,(MONTH(三跨两临近重点区段!$H:$H)=10)*(三跨两临近重点区段!$A:$A=D636)*(三跨两临近重点区段!$F:$F="现存区段"),0))),"")</f>
        <v/>
      </c>
      <c r="AC636" s="284" t="str">
        <f t="array" ref="AC636">IFERROR(IF(INDEX(三跨两临近重点区段!$F:$F,MATCH(1,(MONTH(三跨两临近重点区段!$H:$H)=11)*(三跨两临近重点区段!$A:$A=D636),0))="已取消","已取消",INDEX(三跨两临近重点区段!$H:$H,MATCH(1,(MONTH(三跨两临近重点区段!$H:$H)=11)*(三跨两临近重点区段!$A:$A=D636)*(三跨两临近重点区段!$F:$F="现存区段"),0))),"")</f>
        <v/>
      </c>
      <c r="AD636" s="72" t="str">
        <f t="array" ref="AD636">IFERROR(IF(INDEX(三跨两临近重点区段!$F:$F,MATCH(1,(MONTH(三跨两临近重点区段!$H:$H)=11)*(三跨两临近重点区段!$A:$A=D636),0))="已取消","已取消",INDEX(三跨两临近重点区段!$I:$I,MATCH(1,(MONTH(三跨两临近重点区段!$H:$H)=11)*(三跨两临近重点区段!$A:$A=D636)*(三跨两临近重点区段!$F:$F="现存区段"),0))),"")</f>
        <v/>
      </c>
      <c r="AE636" s="284" t="str">
        <f t="array" ref="AE636">IFERROR(IF(INDEX(三跨两临近重点区段!$F:$F,MATCH(1,(MONTH(三跨两临近重点区段!$H:$H)=12)*(三跨两临近重点区段!$A:$A=D636),0))="已取消","已取消",INDEX(三跨两临近重点区段!$H:$H,MATCH(1,(MONTH(三跨两临近重点区段!$H:$H)=12)*(三跨两临近重点区段!$A:$A=D636)*(三跨两临近重点区段!$F:$F="现存区段"),0))),"")</f>
        <v/>
      </c>
      <c r="AF636" s="72" t="str">
        <f t="array" ref="AF636">IFERROR(IF(INDEX(三跨两临近重点区段!$F:$F,MATCH(1,(MONTH(三跨两临近重点区段!$H:$H)=12)*(三跨两临近重点区段!$A:$A=D636),0))="已取消","已取消",INDEX(三跨两临近重点区段!$I:$I,MATCH(1,(MONTH(三跨两临近重点区段!$H:$H)=12)*(三跨两临近重点区段!$A:$A=D636)*(三跨两临近重点区段!$F:$F="现存区段"),0))),"")</f>
        <v/>
      </c>
      <c r="AH636" t="e">
        <f t="array" ref="AH636">INDEX(三跨两临近重点区段!$G:$G,MATCH(D636,三跨两临近重点区段!$A:$A,0))</f>
        <v>#N/A</v>
      </c>
    </row>
    <row r="637" ht="14.25" spans="1:34">
      <c r="A637" s="263" t="s">
        <v>150</v>
      </c>
      <c r="B637" s="264" t="s">
        <v>3091</v>
      </c>
      <c r="C637" s="263" t="s">
        <v>2418</v>
      </c>
      <c r="D637" s="263" t="s">
        <v>3095</v>
      </c>
      <c r="E637" s="265" t="s">
        <v>3016</v>
      </c>
      <c r="F637" s="264" t="s">
        <v>125</v>
      </c>
      <c r="G637" s="263" t="s">
        <v>266</v>
      </c>
      <c r="H637" s="263" t="s">
        <v>266</v>
      </c>
      <c r="I637" s="33"/>
      <c r="J637" s="196"/>
      <c r="K637" s="196"/>
      <c r="L637" s="196"/>
      <c r="M637" s="235"/>
      <c r="N637" s="235"/>
      <c r="O637" s="33"/>
      <c r="P637" s="48"/>
      <c r="Q637" s="279"/>
      <c r="R637" s="279"/>
      <c r="S637" s="282">
        <v>45449.4861111111</v>
      </c>
      <c r="T637" s="279" t="s">
        <v>2117</v>
      </c>
      <c r="U637" s="268" t="str">
        <f t="array" ref="U637">IFERROR(IF(INDEX(三跨两临近重点区段!$F:$F,MATCH(1,(MONTH(三跨两临近重点区段!$H:$H)=7)*(三跨两临近重点区段!$A:$A=D637),0))="已取消","已取消",INDEX(三跨两临近重点区段!$H:$H,MATCH(1,(MONTH(三跨两临近重点区段!$H:$H)=7)*(三跨两临近重点区段!$A:$A=D637)*(三跨两临近重点区段!$F:$F="现存区段"),0))),"")</f>
        <v/>
      </c>
      <c r="V637" s="232" t="str">
        <f t="array" ref="V637">IFERROR(IF(INDEX(三跨两临近重点区段!$F:$F,MATCH(1,(MONTH(三跨两临近重点区段!$H:$H)=7)*(三跨两临近重点区段!$A:$A=D637),0))="已取消","已取消",INDEX(三跨两临近重点区段!$I:$I,MATCH(1,(MONTH(三跨两临近重点区段!$H:$H)=7)*(三跨两临近重点区段!$A:$A=D637)*(三跨两临近重点区段!$F:$F="现存区段"),0))),"")</f>
        <v/>
      </c>
      <c r="W637" s="268" t="str">
        <f t="array" ref="W637">IFERROR(IF(INDEX(三跨两临近重点区段!$F:$F,MATCH(1,(MONTH(三跨两临近重点区段!$H:$H)=8)*(三跨两临近重点区段!$A:$A=D637),0))="已取消","已取消",INDEX(三跨两临近重点区段!$H:$H,MATCH(1,(MONTH(三跨两临近重点区段!$H:$H)=8)*(三跨两临近重点区段!$A:$A=D637)*(三跨两临近重点区段!$F:$F="现存区段"),0))),"")</f>
        <v/>
      </c>
      <c r="X637" s="232" t="str">
        <f t="array" ref="X637">IFERROR(IF(INDEX(三跨两临近重点区段!$F:$F,MATCH(1,(MONTH(三跨两临近重点区段!$H:$H)=8)*(三跨两临近重点区段!$A:$A=D637),0))="已取消","已取消",INDEX(三跨两临近重点区段!$I:$I,MATCH(1,(MONTH(三跨两临近重点区段!$H:$H)=8)*(三跨两临近重点区段!$A:$A=D637)*(三跨两临近重点区段!$F:$F="现存区段"),0))),"")</f>
        <v/>
      </c>
      <c r="Y637" s="268" t="str">
        <f t="array" ref="Y637">IFERROR(IF(INDEX(三跨两临近重点区段!$F:$F,MATCH(1,(MONTH(三跨两临近重点区段!$H:$H)=9)*(三跨两临近重点区段!$A:$A=D637),0))="已取消","已取消",INDEX(三跨两临近重点区段!$H:$H,MATCH(1,(MONTH(三跨两临近重点区段!$H:$H)=9)*(三跨两临近重点区段!$A:$A=D637)*(三跨两临近重点区段!$F:$F="现存区段"),0))),"")</f>
        <v/>
      </c>
      <c r="Z637" s="232" t="str">
        <f t="array" ref="Z637">IFERROR(IF(INDEX(三跨两临近重点区段!$F:$F,MATCH(1,(MONTH(三跨两临近重点区段!$H:$H)=9)*(三跨两临近重点区段!$A:$A=D637),0))="已取消","已取消",INDEX(三跨两临近重点区段!$I:$I,MATCH(1,(MONTH(三跨两临近重点区段!$H:$H)=9)*(三跨两临近重点区段!$A:$A=D637)*(三跨两临近重点区段!$F:$F="现存区段"),0))),"")</f>
        <v/>
      </c>
      <c r="AA637" s="268" t="str">
        <f t="array" ref="AA637">IFERROR(IF(INDEX(三跨两临近重点区段!$F:$F,MATCH(1,(MONTH(三跨两临近重点区段!$H:$H)=10)*(三跨两临近重点区段!$A:$A=D637),0))="已取消","已取消",INDEX(三跨两临近重点区段!$H:$H,MATCH(1,(MONTH(三跨两临近重点区段!$H:$H)=10)*(三跨两临近重点区段!$A:$A=D637)*(三跨两临近重点区段!$F:$F="现存区段"),0))),"")</f>
        <v/>
      </c>
      <c r="AB637" s="72" t="str">
        <f t="array" ref="AB637">IFERROR(IF(INDEX(三跨两临近重点区段!$F:$F,MATCH(1,(MONTH(三跨两临近重点区段!$H:$H)=10)*(三跨两临近重点区段!$A:$A=D637),0))="已取消","已取消",INDEX(三跨两临近重点区段!$I:$I,MATCH(1,(MONTH(三跨两临近重点区段!$H:$H)=10)*(三跨两临近重点区段!$A:$A=D637)*(三跨两临近重点区段!$F:$F="现存区段"),0))),"")</f>
        <v/>
      </c>
      <c r="AC637" s="284" t="str">
        <f t="array" ref="AC637">IFERROR(IF(INDEX(三跨两临近重点区段!$F:$F,MATCH(1,(MONTH(三跨两临近重点区段!$H:$H)=11)*(三跨两临近重点区段!$A:$A=D637),0))="已取消","已取消",INDEX(三跨两临近重点区段!$H:$H,MATCH(1,(MONTH(三跨两临近重点区段!$H:$H)=11)*(三跨两临近重点区段!$A:$A=D637)*(三跨两临近重点区段!$F:$F="现存区段"),0))),"")</f>
        <v/>
      </c>
      <c r="AD637" s="72" t="str">
        <f t="array" ref="AD637">IFERROR(IF(INDEX(三跨两临近重点区段!$F:$F,MATCH(1,(MONTH(三跨两临近重点区段!$H:$H)=11)*(三跨两临近重点区段!$A:$A=D637),0))="已取消","已取消",INDEX(三跨两临近重点区段!$I:$I,MATCH(1,(MONTH(三跨两临近重点区段!$H:$H)=11)*(三跨两临近重点区段!$A:$A=D637)*(三跨两临近重点区段!$F:$F="现存区段"),0))),"")</f>
        <v/>
      </c>
      <c r="AE637" s="284" t="str">
        <f t="array" ref="AE637">IFERROR(IF(INDEX(三跨两临近重点区段!$F:$F,MATCH(1,(MONTH(三跨两临近重点区段!$H:$H)=12)*(三跨两临近重点区段!$A:$A=D637),0))="已取消","已取消",INDEX(三跨两临近重点区段!$H:$H,MATCH(1,(MONTH(三跨两临近重点区段!$H:$H)=12)*(三跨两临近重点区段!$A:$A=D637)*(三跨两临近重点区段!$F:$F="现存区段"),0))),"")</f>
        <v/>
      </c>
      <c r="AF637" s="72" t="str">
        <f t="array" ref="AF637">IFERROR(IF(INDEX(三跨两临近重点区段!$F:$F,MATCH(1,(MONTH(三跨两临近重点区段!$H:$H)=12)*(三跨两临近重点区段!$A:$A=D637),0))="已取消","已取消",INDEX(三跨两临近重点区段!$I:$I,MATCH(1,(MONTH(三跨两临近重点区段!$H:$H)=12)*(三跨两临近重点区段!$A:$A=D637)*(三跨两临近重点区段!$F:$F="现存区段"),0))),"")</f>
        <v/>
      </c>
      <c r="AH637" t="e">
        <f t="array" ref="AH637">INDEX(三跨两临近重点区段!$G:$G,MATCH(D637,三跨两临近重点区段!$A:$A,0))</f>
        <v>#N/A</v>
      </c>
    </row>
    <row r="638" ht="14.25" spans="1:34">
      <c r="A638" s="263" t="s">
        <v>363</v>
      </c>
      <c r="B638" s="264" t="s">
        <v>3039</v>
      </c>
      <c r="C638" s="263" t="s">
        <v>3096</v>
      </c>
      <c r="D638" s="263" t="s">
        <v>3097</v>
      </c>
      <c r="E638" s="265" t="s">
        <v>3016</v>
      </c>
      <c r="F638" s="264" t="s">
        <v>125</v>
      </c>
      <c r="G638" s="263" t="s">
        <v>387</v>
      </c>
      <c r="H638" s="263" t="s">
        <v>387</v>
      </c>
      <c r="I638" s="33"/>
      <c r="J638" s="196"/>
      <c r="K638" s="196"/>
      <c r="L638" s="196"/>
      <c r="M638" s="235"/>
      <c r="N638" s="235"/>
      <c r="O638" s="33"/>
      <c r="P638" s="48"/>
      <c r="Q638" s="279"/>
      <c r="R638" s="279"/>
      <c r="S638" s="278">
        <v>45469</v>
      </c>
      <c r="T638" s="279" t="s">
        <v>2117</v>
      </c>
      <c r="U638" s="268" t="str">
        <f t="array" ref="U638">IFERROR(IF(INDEX(三跨两临近重点区段!$F:$F,MATCH(1,(MONTH(三跨两临近重点区段!$H:$H)=7)*(三跨两临近重点区段!$A:$A=D638),0))="已取消","已取消",INDEX(三跨两临近重点区段!$H:$H,MATCH(1,(MONTH(三跨两临近重点区段!$H:$H)=7)*(三跨两临近重点区段!$A:$A=D638)*(三跨两临近重点区段!$F:$F="现存区段"),0))),"")</f>
        <v/>
      </c>
      <c r="V638" s="232" t="str">
        <f t="array" ref="V638">IFERROR(IF(INDEX(三跨两临近重点区段!$F:$F,MATCH(1,(MONTH(三跨两临近重点区段!$H:$H)=7)*(三跨两临近重点区段!$A:$A=D638),0))="已取消","已取消",INDEX(三跨两临近重点区段!$I:$I,MATCH(1,(MONTH(三跨两临近重点区段!$H:$H)=7)*(三跨两临近重点区段!$A:$A=D638)*(三跨两临近重点区段!$F:$F="现存区段"),0))),"")</f>
        <v/>
      </c>
      <c r="W638" s="268" t="str">
        <f t="array" ref="W638">IFERROR(IF(INDEX(三跨两临近重点区段!$F:$F,MATCH(1,(MONTH(三跨两临近重点区段!$H:$H)=8)*(三跨两临近重点区段!$A:$A=D638),0))="已取消","已取消",INDEX(三跨两临近重点区段!$H:$H,MATCH(1,(MONTH(三跨两临近重点区段!$H:$H)=8)*(三跨两临近重点区段!$A:$A=D638)*(三跨两临近重点区段!$F:$F="现存区段"),0))),"")</f>
        <v/>
      </c>
      <c r="X638" s="232" t="str">
        <f t="array" ref="X638">IFERROR(IF(INDEX(三跨两临近重点区段!$F:$F,MATCH(1,(MONTH(三跨两临近重点区段!$H:$H)=8)*(三跨两临近重点区段!$A:$A=D638),0))="已取消","已取消",INDEX(三跨两临近重点区段!$I:$I,MATCH(1,(MONTH(三跨两临近重点区段!$H:$H)=8)*(三跨两临近重点区段!$A:$A=D638)*(三跨两临近重点区段!$F:$F="现存区段"),0))),"")</f>
        <v/>
      </c>
      <c r="Y638" s="268" t="str">
        <f t="array" ref="Y638">IFERROR(IF(INDEX(三跨两临近重点区段!$F:$F,MATCH(1,(MONTH(三跨两临近重点区段!$H:$H)=9)*(三跨两临近重点区段!$A:$A=D638),0))="已取消","已取消",INDEX(三跨两临近重点区段!$H:$H,MATCH(1,(MONTH(三跨两临近重点区段!$H:$H)=9)*(三跨两临近重点区段!$A:$A=D638)*(三跨两临近重点区段!$F:$F="现存区段"),0))),"")</f>
        <v/>
      </c>
      <c r="Z638" s="232" t="str">
        <f t="array" ref="Z638">IFERROR(IF(INDEX(三跨两临近重点区段!$F:$F,MATCH(1,(MONTH(三跨两临近重点区段!$H:$H)=9)*(三跨两临近重点区段!$A:$A=D638),0))="已取消","已取消",INDEX(三跨两临近重点区段!$I:$I,MATCH(1,(MONTH(三跨两临近重点区段!$H:$H)=9)*(三跨两临近重点区段!$A:$A=D638)*(三跨两临近重点区段!$F:$F="现存区段"),0))),"")</f>
        <v/>
      </c>
      <c r="AA638" s="268" t="str">
        <f t="array" ref="AA638">IFERROR(IF(INDEX(三跨两临近重点区段!$F:$F,MATCH(1,(MONTH(三跨两临近重点区段!$H:$H)=10)*(三跨两临近重点区段!$A:$A=D638),0))="已取消","已取消",INDEX(三跨两临近重点区段!$H:$H,MATCH(1,(MONTH(三跨两临近重点区段!$H:$H)=10)*(三跨两临近重点区段!$A:$A=D638)*(三跨两临近重点区段!$F:$F="现存区段"),0))),"")</f>
        <v/>
      </c>
      <c r="AB638" s="72" t="str">
        <f t="array" ref="AB638">IFERROR(IF(INDEX(三跨两临近重点区段!$F:$F,MATCH(1,(MONTH(三跨两临近重点区段!$H:$H)=10)*(三跨两临近重点区段!$A:$A=D638),0))="已取消","已取消",INDEX(三跨两临近重点区段!$I:$I,MATCH(1,(MONTH(三跨两临近重点区段!$H:$H)=10)*(三跨两临近重点区段!$A:$A=D638)*(三跨两临近重点区段!$F:$F="现存区段"),0))),"")</f>
        <v/>
      </c>
      <c r="AC638" s="284" t="str">
        <f t="array" ref="AC638">IFERROR(IF(INDEX(三跨两临近重点区段!$F:$F,MATCH(1,(MONTH(三跨两临近重点区段!$H:$H)=11)*(三跨两临近重点区段!$A:$A=D638),0))="已取消","已取消",INDEX(三跨两临近重点区段!$H:$H,MATCH(1,(MONTH(三跨两临近重点区段!$H:$H)=11)*(三跨两临近重点区段!$A:$A=D638)*(三跨两临近重点区段!$F:$F="现存区段"),0))),"")</f>
        <v/>
      </c>
      <c r="AD638" s="72" t="str">
        <f t="array" ref="AD638">IFERROR(IF(INDEX(三跨两临近重点区段!$F:$F,MATCH(1,(MONTH(三跨两临近重点区段!$H:$H)=11)*(三跨两临近重点区段!$A:$A=D638),0))="已取消","已取消",INDEX(三跨两临近重点区段!$I:$I,MATCH(1,(MONTH(三跨两临近重点区段!$H:$H)=11)*(三跨两临近重点区段!$A:$A=D638)*(三跨两临近重点区段!$F:$F="现存区段"),0))),"")</f>
        <v/>
      </c>
      <c r="AE638" s="284" t="str">
        <f t="array" ref="AE638">IFERROR(IF(INDEX(三跨两临近重点区段!$F:$F,MATCH(1,(MONTH(三跨两临近重点区段!$H:$H)=12)*(三跨两临近重点区段!$A:$A=D638),0))="已取消","已取消",INDEX(三跨两临近重点区段!$H:$H,MATCH(1,(MONTH(三跨两临近重点区段!$H:$H)=12)*(三跨两临近重点区段!$A:$A=D638)*(三跨两临近重点区段!$F:$F="现存区段"),0))),"")</f>
        <v/>
      </c>
      <c r="AF638" s="72" t="str">
        <f t="array" ref="AF638">IFERROR(IF(INDEX(三跨两临近重点区段!$F:$F,MATCH(1,(MONTH(三跨两临近重点区段!$H:$H)=12)*(三跨两临近重点区段!$A:$A=D638),0))="已取消","已取消",INDEX(三跨两临近重点区段!$I:$I,MATCH(1,(MONTH(三跨两临近重点区段!$H:$H)=12)*(三跨两临近重点区段!$A:$A=D638)*(三跨两临近重点区段!$F:$F="现存区段"),0))),"")</f>
        <v/>
      </c>
      <c r="AH638" t="e">
        <f t="array" ref="AH638">INDEX(三跨两临近重点区段!$G:$G,MATCH(D638,三跨两临近重点区段!$A:$A,0))</f>
        <v>#N/A</v>
      </c>
    </row>
    <row r="639" ht="14.25" spans="1:34">
      <c r="A639" s="263" t="s">
        <v>363</v>
      </c>
      <c r="B639" s="264" t="s">
        <v>3049</v>
      </c>
      <c r="C639" s="263" t="s">
        <v>2977</v>
      </c>
      <c r="D639" s="263" t="s">
        <v>3098</v>
      </c>
      <c r="E639" s="265" t="s">
        <v>3016</v>
      </c>
      <c r="F639" s="264" t="s">
        <v>125</v>
      </c>
      <c r="G639" s="263" t="s">
        <v>249</v>
      </c>
      <c r="H639" s="263" t="s">
        <v>249</v>
      </c>
      <c r="I639" s="33"/>
      <c r="J639" s="196"/>
      <c r="K639" s="196"/>
      <c r="L639" s="196"/>
      <c r="M639" s="235"/>
      <c r="N639" s="235"/>
      <c r="O639" s="33"/>
      <c r="P639" s="48"/>
      <c r="Q639" s="279"/>
      <c r="R639" s="279"/>
      <c r="S639" s="278">
        <v>45467</v>
      </c>
      <c r="T639" s="279" t="s">
        <v>2117</v>
      </c>
      <c r="U639" s="268" t="str">
        <f t="array" ref="U639">IFERROR(IF(INDEX(三跨两临近重点区段!$F:$F,MATCH(1,(MONTH(三跨两临近重点区段!$H:$H)=7)*(三跨两临近重点区段!$A:$A=D639),0))="已取消","已取消",INDEX(三跨两临近重点区段!$H:$H,MATCH(1,(MONTH(三跨两临近重点区段!$H:$H)=7)*(三跨两临近重点区段!$A:$A=D639)*(三跨两临近重点区段!$F:$F="现存区段"),0))),"")</f>
        <v/>
      </c>
      <c r="V639" s="232" t="str">
        <f t="array" ref="V639">IFERROR(IF(INDEX(三跨两临近重点区段!$F:$F,MATCH(1,(MONTH(三跨两临近重点区段!$H:$H)=7)*(三跨两临近重点区段!$A:$A=D639),0))="已取消","已取消",INDEX(三跨两临近重点区段!$I:$I,MATCH(1,(MONTH(三跨两临近重点区段!$H:$H)=7)*(三跨两临近重点区段!$A:$A=D639)*(三跨两临近重点区段!$F:$F="现存区段"),0))),"")</f>
        <v/>
      </c>
      <c r="W639" s="268" t="str">
        <f t="array" ref="W639">IFERROR(IF(INDEX(三跨两临近重点区段!$F:$F,MATCH(1,(MONTH(三跨两临近重点区段!$H:$H)=8)*(三跨两临近重点区段!$A:$A=D639),0))="已取消","已取消",INDEX(三跨两临近重点区段!$H:$H,MATCH(1,(MONTH(三跨两临近重点区段!$H:$H)=8)*(三跨两临近重点区段!$A:$A=D639)*(三跨两临近重点区段!$F:$F="现存区段"),0))),"")</f>
        <v/>
      </c>
      <c r="X639" s="232" t="str">
        <f t="array" ref="X639">IFERROR(IF(INDEX(三跨两临近重点区段!$F:$F,MATCH(1,(MONTH(三跨两临近重点区段!$H:$H)=8)*(三跨两临近重点区段!$A:$A=D639),0))="已取消","已取消",INDEX(三跨两临近重点区段!$I:$I,MATCH(1,(MONTH(三跨两临近重点区段!$H:$H)=8)*(三跨两临近重点区段!$A:$A=D639)*(三跨两临近重点区段!$F:$F="现存区段"),0))),"")</f>
        <v/>
      </c>
      <c r="Y639" s="268" t="str">
        <f t="array" ref="Y639">IFERROR(IF(INDEX(三跨两临近重点区段!$F:$F,MATCH(1,(MONTH(三跨两临近重点区段!$H:$H)=9)*(三跨两临近重点区段!$A:$A=D639),0))="已取消","已取消",INDEX(三跨两临近重点区段!$H:$H,MATCH(1,(MONTH(三跨两临近重点区段!$H:$H)=9)*(三跨两临近重点区段!$A:$A=D639)*(三跨两临近重点区段!$F:$F="现存区段"),0))),"")</f>
        <v/>
      </c>
      <c r="Z639" s="232" t="str">
        <f t="array" ref="Z639">IFERROR(IF(INDEX(三跨两临近重点区段!$F:$F,MATCH(1,(MONTH(三跨两临近重点区段!$H:$H)=9)*(三跨两临近重点区段!$A:$A=D639),0))="已取消","已取消",INDEX(三跨两临近重点区段!$I:$I,MATCH(1,(MONTH(三跨两临近重点区段!$H:$H)=9)*(三跨两临近重点区段!$A:$A=D639)*(三跨两临近重点区段!$F:$F="现存区段"),0))),"")</f>
        <v/>
      </c>
      <c r="AA639" s="268" t="str">
        <f t="array" ref="AA639">IFERROR(IF(INDEX(三跨两临近重点区段!$F:$F,MATCH(1,(MONTH(三跨两临近重点区段!$H:$H)=10)*(三跨两临近重点区段!$A:$A=D639),0))="已取消","已取消",INDEX(三跨两临近重点区段!$H:$H,MATCH(1,(MONTH(三跨两临近重点区段!$H:$H)=10)*(三跨两临近重点区段!$A:$A=D639)*(三跨两临近重点区段!$F:$F="现存区段"),0))),"")</f>
        <v/>
      </c>
      <c r="AB639" s="72" t="str">
        <f t="array" ref="AB639">IFERROR(IF(INDEX(三跨两临近重点区段!$F:$F,MATCH(1,(MONTH(三跨两临近重点区段!$H:$H)=10)*(三跨两临近重点区段!$A:$A=D639),0))="已取消","已取消",INDEX(三跨两临近重点区段!$I:$I,MATCH(1,(MONTH(三跨两临近重点区段!$H:$H)=10)*(三跨两临近重点区段!$A:$A=D639)*(三跨两临近重点区段!$F:$F="现存区段"),0))),"")</f>
        <v/>
      </c>
      <c r="AC639" s="284" t="str">
        <f t="array" ref="AC639">IFERROR(IF(INDEX(三跨两临近重点区段!$F:$F,MATCH(1,(MONTH(三跨两临近重点区段!$H:$H)=11)*(三跨两临近重点区段!$A:$A=D639),0))="已取消","已取消",INDEX(三跨两临近重点区段!$H:$H,MATCH(1,(MONTH(三跨两临近重点区段!$H:$H)=11)*(三跨两临近重点区段!$A:$A=D639)*(三跨两临近重点区段!$F:$F="现存区段"),0))),"")</f>
        <v/>
      </c>
      <c r="AD639" s="72" t="str">
        <f t="array" ref="AD639">IFERROR(IF(INDEX(三跨两临近重点区段!$F:$F,MATCH(1,(MONTH(三跨两临近重点区段!$H:$H)=11)*(三跨两临近重点区段!$A:$A=D639),0))="已取消","已取消",INDEX(三跨两临近重点区段!$I:$I,MATCH(1,(MONTH(三跨两临近重点区段!$H:$H)=11)*(三跨两临近重点区段!$A:$A=D639)*(三跨两临近重点区段!$F:$F="现存区段"),0))),"")</f>
        <v/>
      </c>
      <c r="AE639" s="284" t="str">
        <f t="array" ref="AE639">IFERROR(IF(INDEX(三跨两临近重点区段!$F:$F,MATCH(1,(MONTH(三跨两临近重点区段!$H:$H)=12)*(三跨两临近重点区段!$A:$A=D639),0))="已取消","已取消",INDEX(三跨两临近重点区段!$H:$H,MATCH(1,(MONTH(三跨两临近重点区段!$H:$H)=12)*(三跨两临近重点区段!$A:$A=D639)*(三跨两临近重点区段!$F:$F="现存区段"),0))),"")</f>
        <v/>
      </c>
      <c r="AF639" s="72" t="str">
        <f t="array" ref="AF639">IFERROR(IF(INDEX(三跨两临近重点区段!$F:$F,MATCH(1,(MONTH(三跨两临近重点区段!$H:$H)=12)*(三跨两临近重点区段!$A:$A=D639),0))="已取消","已取消",INDEX(三跨两临近重点区段!$I:$I,MATCH(1,(MONTH(三跨两临近重点区段!$H:$H)=12)*(三跨两临近重点区段!$A:$A=D639)*(三跨两临近重点区段!$F:$F="现存区段"),0))),"")</f>
        <v/>
      </c>
      <c r="AH639" t="e">
        <f t="array" ref="AH639">INDEX(三跨两临近重点区段!$G:$G,MATCH(D639,三跨两临近重点区段!$A:$A,0))</f>
        <v>#N/A</v>
      </c>
    </row>
    <row r="640" ht="14.25" spans="1:34">
      <c r="A640" s="263" t="s">
        <v>150</v>
      </c>
      <c r="B640" s="264" t="s">
        <v>3056</v>
      </c>
      <c r="C640" s="263" t="s">
        <v>2221</v>
      </c>
      <c r="D640" s="263" t="s">
        <v>3099</v>
      </c>
      <c r="E640" s="265" t="s">
        <v>3016</v>
      </c>
      <c r="F640" s="264" t="s">
        <v>125</v>
      </c>
      <c r="G640" s="263" t="s">
        <v>249</v>
      </c>
      <c r="H640" s="263" t="s">
        <v>249</v>
      </c>
      <c r="I640" s="33"/>
      <c r="J640" s="196"/>
      <c r="K640" s="196"/>
      <c r="L640" s="196"/>
      <c r="M640" s="235"/>
      <c r="N640" s="235"/>
      <c r="O640" s="33"/>
      <c r="P640" s="48"/>
      <c r="Q640" s="279"/>
      <c r="R640" s="279"/>
      <c r="S640" s="278">
        <v>45467</v>
      </c>
      <c r="T640" s="279" t="s">
        <v>2117</v>
      </c>
      <c r="U640" s="268" t="str">
        <f t="array" ref="U640">IFERROR(IF(INDEX(三跨两临近重点区段!$F:$F,MATCH(1,(MONTH(三跨两临近重点区段!$H:$H)=7)*(三跨两临近重点区段!$A:$A=D640),0))="已取消","已取消",INDEX(三跨两临近重点区段!$H:$H,MATCH(1,(MONTH(三跨两临近重点区段!$H:$H)=7)*(三跨两临近重点区段!$A:$A=D640)*(三跨两临近重点区段!$F:$F="现存区段"),0))),"")</f>
        <v/>
      </c>
      <c r="V640" s="232" t="str">
        <f t="array" ref="V640">IFERROR(IF(INDEX(三跨两临近重点区段!$F:$F,MATCH(1,(MONTH(三跨两临近重点区段!$H:$H)=7)*(三跨两临近重点区段!$A:$A=D640),0))="已取消","已取消",INDEX(三跨两临近重点区段!$I:$I,MATCH(1,(MONTH(三跨两临近重点区段!$H:$H)=7)*(三跨两临近重点区段!$A:$A=D640)*(三跨两临近重点区段!$F:$F="现存区段"),0))),"")</f>
        <v/>
      </c>
      <c r="W640" s="268" t="str">
        <f t="array" ref="W640">IFERROR(IF(INDEX(三跨两临近重点区段!$F:$F,MATCH(1,(MONTH(三跨两临近重点区段!$H:$H)=8)*(三跨两临近重点区段!$A:$A=D640),0))="已取消","已取消",INDEX(三跨两临近重点区段!$H:$H,MATCH(1,(MONTH(三跨两临近重点区段!$H:$H)=8)*(三跨两临近重点区段!$A:$A=D640)*(三跨两临近重点区段!$F:$F="现存区段"),0))),"")</f>
        <v/>
      </c>
      <c r="X640" s="232" t="str">
        <f t="array" ref="X640">IFERROR(IF(INDEX(三跨两临近重点区段!$F:$F,MATCH(1,(MONTH(三跨两临近重点区段!$H:$H)=8)*(三跨两临近重点区段!$A:$A=D640),0))="已取消","已取消",INDEX(三跨两临近重点区段!$I:$I,MATCH(1,(MONTH(三跨两临近重点区段!$H:$H)=8)*(三跨两临近重点区段!$A:$A=D640)*(三跨两临近重点区段!$F:$F="现存区段"),0))),"")</f>
        <v/>
      </c>
      <c r="Y640" s="268" t="str">
        <f t="array" ref="Y640">IFERROR(IF(INDEX(三跨两临近重点区段!$F:$F,MATCH(1,(MONTH(三跨两临近重点区段!$H:$H)=9)*(三跨两临近重点区段!$A:$A=D640),0))="已取消","已取消",INDEX(三跨两临近重点区段!$H:$H,MATCH(1,(MONTH(三跨两临近重点区段!$H:$H)=9)*(三跨两临近重点区段!$A:$A=D640)*(三跨两临近重点区段!$F:$F="现存区段"),0))),"")</f>
        <v/>
      </c>
      <c r="Z640" s="232" t="str">
        <f t="array" ref="Z640">IFERROR(IF(INDEX(三跨两临近重点区段!$F:$F,MATCH(1,(MONTH(三跨两临近重点区段!$H:$H)=9)*(三跨两临近重点区段!$A:$A=D640),0))="已取消","已取消",INDEX(三跨两临近重点区段!$I:$I,MATCH(1,(MONTH(三跨两临近重点区段!$H:$H)=9)*(三跨两临近重点区段!$A:$A=D640)*(三跨两临近重点区段!$F:$F="现存区段"),0))),"")</f>
        <v/>
      </c>
      <c r="AA640" s="268" t="str">
        <f t="array" ref="AA640">IFERROR(IF(INDEX(三跨两临近重点区段!$F:$F,MATCH(1,(MONTH(三跨两临近重点区段!$H:$H)=10)*(三跨两临近重点区段!$A:$A=D640),0))="已取消","已取消",INDEX(三跨两临近重点区段!$H:$H,MATCH(1,(MONTH(三跨两临近重点区段!$H:$H)=10)*(三跨两临近重点区段!$A:$A=D640)*(三跨两临近重点区段!$F:$F="现存区段"),0))),"")</f>
        <v/>
      </c>
      <c r="AB640" s="72" t="str">
        <f t="array" ref="AB640">IFERROR(IF(INDEX(三跨两临近重点区段!$F:$F,MATCH(1,(MONTH(三跨两临近重点区段!$H:$H)=10)*(三跨两临近重点区段!$A:$A=D640),0))="已取消","已取消",INDEX(三跨两临近重点区段!$I:$I,MATCH(1,(MONTH(三跨两临近重点区段!$H:$H)=10)*(三跨两临近重点区段!$A:$A=D640)*(三跨两临近重点区段!$F:$F="现存区段"),0))),"")</f>
        <v/>
      </c>
      <c r="AC640" s="284" t="str">
        <f t="array" ref="AC640">IFERROR(IF(INDEX(三跨两临近重点区段!$F:$F,MATCH(1,(MONTH(三跨两临近重点区段!$H:$H)=11)*(三跨两临近重点区段!$A:$A=D640),0))="已取消","已取消",INDEX(三跨两临近重点区段!$H:$H,MATCH(1,(MONTH(三跨两临近重点区段!$H:$H)=11)*(三跨两临近重点区段!$A:$A=D640)*(三跨两临近重点区段!$F:$F="现存区段"),0))),"")</f>
        <v/>
      </c>
      <c r="AD640" s="72" t="str">
        <f t="array" ref="AD640">IFERROR(IF(INDEX(三跨两临近重点区段!$F:$F,MATCH(1,(MONTH(三跨两临近重点区段!$H:$H)=11)*(三跨两临近重点区段!$A:$A=D640),0))="已取消","已取消",INDEX(三跨两临近重点区段!$I:$I,MATCH(1,(MONTH(三跨两临近重点区段!$H:$H)=11)*(三跨两临近重点区段!$A:$A=D640)*(三跨两临近重点区段!$F:$F="现存区段"),0))),"")</f>
        <v/>
      </c>
      <c r="AE640" s="284" t="str">
        <f t="array" ref="AE640">IFERROR(IF(INDEX(三跨两临近重点区段!$F:$F,MATCH(1,(MONTH(三跨两临近重点区段!$H:$H)=12)*(三跨两临近重点区段!$A:$A=D640),0))="已取消","已取消",INDEX(三跨两临近重点区段!$H:$H,MATCH(1,(MONTH(三跨两临近重点区段!$H:$H)=12)*(三跨两临近重点区段!$A:$A=D640)*(三跨两临近重点区段!$F:$F="现存区段"),0))),"")</f>
        <v/>
      </c>
      <c r="AF640" s="72" t="str">
        <f t="array" ref="AF640">IFERROR(IF(INDEX(三跨两临近重点区段!$F:$F,MATCH(1,(MONTH(三跨两临近重点区段!$H:$H)=12)*(三跨两临近重点区段!$A:$A=D640),0))="已取消","已取消",INDEX(三跨两临近重点区段!$I:$I,MATCH(1,(MONTH(三跨两临近重点区段!$H:$H)=12)*(三跨两临近重点区段!$A:$A=D640)*(三跨两临近重点区段!$F:$F="现存区段"),0))),"")</f>
        <v/>
      </c>
      <c r="AH640" t="e">
        <f t="array" ref="AH640">INDEX(三跨两临近重点区段!$G:$G,MATCH(D640,三跨两临近重点区段!$A:$A,0))</f>
        <v>#N/A</v>
      </c>
    </row>
    <row r="641" ht="14.25" spans="1:34">
      <c r="A641" s="263" t="s">
        <v>363</v>
      </c>
      <c r="B641" s="264" t="s">
        <v>3033</v>
      </c>
      <c r="C641" s="263" t="s">
        <v>2225</v>
      </c>
      <c r="D641" s="263" t="s">
        <v>3100</v>
      </c>
      <c r="E641" s="265" t="s">
        <v>3016</v>
      </c>
      <c r="F641" s="264" t="s">
        <v>125</v>
      </c>
      <c r="G641" s="263" t="s">
        <v>353</v>
      </c>
      <c r="H641" s="263" t="s">
        <v>353</v>
      </c>
      <c r="I641" s="33"/>
      <c r="J641" s="196"/>
      <c r="K641" s="196"/>
      <c r="L641" s="196"/>
      <c r="M641" s="235"/>
      <c r="N641" s="235"/>
      <c r="O641" s="33"/>
      <c r="P641" s="48"/>
      <c r="Q641" s="279"/>
      <c r="R641" s="279"/>
      <c r="S641" s="278">
        <v>45467</v>
      </c>
      <c r="T641" s="279" t="s">
        <v>2117</v>
      </c>
      <c r="U641" s="268" t="str">
        <f t="array" ref="U641">IFERROR(IF(INDEX(三跨两临近重点区段!$F:$F,MATCH(1,(MONTH(三跨两临近重点区段!$H:$H)=7)*(三跨两临近重点区段!$A:$A=D641),0))="已取消","已取消",INDEX(三跨两临近重点区段!$H:$H,MATCH(1,(MONTH(三跨两临近重点区段!$H:$H)=7)*(三跨两临近重点区段!$A:$A=D641)*(三跨两临近重点区段!$F:$F="现存区段"),0))),"")</f>
        <v/>
      </c>
      <c r="V641" s="232" t="str">
        <f t="array" ref="V641">IFERROR(IF(INDEX(三跨两临近重点区段!$F:$F,MATCH(1,(MONTH(三跨两临近重点区段!$H:$H)=7)*(三跨两临近重点区段!$A:$A=D641),0))="已取消","已取消",INDEX(三跨两临近重点区段!$I:$I,MATCH(1,(MONTH(三跨两临近重点区段!$H:$H)=7)*(三跨两临近重点区段!$A:$A=D641)*(三跨两临近重点区段!$F:$F="现存区段"),0))),"")</f>
        <v/>
      </c>
      <c r="W641" s="268" t="str">
        <f t="array" ref="W641">IFERROR(IF(INDEX(三跨两临近重点区段!$F:$F,MATCH(1,(MONTH(三跨两临近重点区段!$H:$H)=8)*(三跨两临近重点区段!$A:$A=D641),0))="已取消","已取消",INDEX(三跨两临近重点区段!$H:$H,MATCH(1,(MONTH(三跨两临近重点区段!$H:$H)=8)*(三跨两临近重点区段!$A:$A=D641)*(三跨两临近重点区段!$F:$F="现存区段"),0))),"")</f>
        <v/>
      </c>
      <c r="X641" s="232" t="str">
        <f t="array" ref="X641">IFERROR(IF(INDEX(三跨两临近重点区段!$F:$F,MATCH(1,(MONTH(三跨两临近重点区段!$H:$H)=8)*(三跨两临近重点区段!$A:$A=D641),0))="已取消","已取消",INDEX(三跨两临近重点区段!$I:$I,MATCH(1,(MONTH(三跨两临近重点区段!$H:$H)=8)*(三跨两临近重点区段!$A:$A=D641)*(三跨两临近重点区段!$F:$F="现存区段"),0))),"")</f>
        <v/>
      </c>
      <c r="Y641" s="268" t="str">
        <f t="array" ref="Y641">IFERROR(IF(INDEX(三跨两临近重点区段!$F:$F,MATCH(1,(MONTH(三跨两临近重点区段!$H:$H)=9)*(三跨两临近重点区段!$A:$A=D641),0))="已取消","已取消",INDEX(三跨两临近重点区段!$H:$H,MATCH(1,(MONTH(三跨两临近重点区段!$H:$H)=9)*(三跨两临近重点区段!$A:$A=D641)*(三跨两临近重点区段!$F:$F="现存区段"),0))),"")</f>
        <v/>
      </c>
      <c r="Z641" s="232" t="str">
        <f t="array" ref="Z641">IFERROR(IF(INDEX(三跨两临近重点区段!$F:$F,MATCH(1,(MONTH(三跨两临近重点区段!$H:$H)=9)*(三跨两临近重点区段!$A:$A=D641),0))="已取消","已取消",INDEX(三跨两临近重点区段!$I:$I,MATCH(1,(MONTH(三跨两临近重点区段!$H:$H)=9)*(三跨两临近重点区段!$A:$A=D641)*(三跨两临近重点区段!$F:$F="现存区段"),0))),"")</f>
        <v/>
      </c>
      <c r="AA641" s="268" t="str">
        <f t="array" ref="AA641">IFERROR(IF(INDEX(三跨两临近重点区段!$F:$F,MATCH(1,(MONTH(三跨两临近重点区段!$H:$H)=10)*(三跨两临近重点区段!$A:$A=D641),0))="已取消","已取消",INDEX(三跨两临近重点区段!$H:$H,MATCH(1,(MONTH(三跨两临近重点区段!$H:$H)=10)*(三跨两临近重点区段!$A:$A=D641)*(三跨两临近重点区段!$F:$F="现存区段"),0))),"")</f>
        <v/>
      </c>
      <c r="AB641" s="72" t="str">
        <f t="array" ref="AB641">IFERROR(IF(INDEX(三跨两临近重点区段!$F:$F,MATCH(1,(MONTH(三跨两临近重点区段!$H:$H)=10)*(三跨两临近重点区段!$A:$A=D641),0))="已取消","已取消",INDEX(三跨两临近重点区段!$I:$I,MATCH(1,(MONTH(三跨两临近重点区段!$H:$H)=10)*(三跨两临近重点区段!$A:$A=D641)*(三跨两临近重点区段!$F:$F="现存区段"),0))),"")</f>
        <v/>
      </c>
      <c r="AC641" s="284" t="str">
        <f t="array" ref="AC641">IFERROR(IF(INDEX(三跨两临近重点区段!$F:$F,MATCH(1,(MONTH(三跨两临近重点区段!$H:$H)=11)*(三跨两临近重点区段!$A:$A=D641),0))="已取消","已取消",INDEX(三跨两临近重点区段!$H:$H,MATCH(1,(MONTH(三跨两临近重点区段!$H:$H)=11)*(三跨两临近重点区段!$A:$A=D641)*(三跨两临近重点区段!$F:$F="现存区段"),0))),"")</f>
        <v/>
      </c>
      <c r="AD641" s="72" t="str">
        <f t="array" ref="AD641">IFERROR(IF(INDEX(三跨两临近重点区段!$F:$F,MATCH(1,(MONTH(三跨两临近重点区段!$H:$H)=11)*(三跨两临近重点区段!$A:$A=D641),0))="已取消","已取消",INDEX(三跨两临近重点区段!$I:$I,MATCH(1,(MONTH(三跨两临近重点区段!$H:$H)=11)*(三跨两临近重点区段!$A:$A=D641)*(三跨两临近重点区段!$F:$F="现存区段"),0))),"")</f>
        <v/>
      </c>
      <c r="AE641" s="284" t="str">
        <f t="array" ref="AE641">IFERROR(IF(INDEX(三跨两临近重点区段!$F:$F,MATCH(1,(MONTH(三跨两临近重点区段!$H:$H)=12)*(三跨两临近重点区段!$A:$A=D641),0))="已取消","已取消",INDEX(三跨两临近重点区段!$H:$H,MATCH(1,(MONTH(三跨两临近重点区段!$H:$H)=12)*(三跨两临近重点区段!$A:$A=D641)*(三跨两临近重点区段!$F:$F="现存区段"),0))),"")</f>
        <v/>
      </c>
      <c r="AF641" s="72" t="str">
        <f t="array" ref="AF641">IFERROR(IF(INDEX(三跨两临近重点区段!$F:$F,MATCH(1,(MONTH(三跨两临近重点区段!$H:$H)=12)*(三跨两临近重点区段!$A:$A=D641),0))="已取消","已取消",INDEX(三跨两临近重点区段!$I:$I,MATCH(1,(MONTH(三跨两临近重点区段!$H:$H)=12)*(三跨两临近重点区段!$A:$A=D641)*(三跨两临近重点区段!$F:$F="现存区段"),0))),"")</f>
        <v/>
      </c>
      <c r="AH641" t="e">
        <f t="array" ref="AH641">INDEX(三跨两临近重点区段!$G:$G,MATCH(D641,三跨两临近重点区段!$A:$A,0))</f>
        <v>#N/A</v>
      </c>
    </row>
    <row r="642" ht="14.25" spans="1:34">
      <c r="A642" s="263" t="s">
        <v>150</v>
      </c>
      <c r="B642" s="264" t="s">
        <v>3051</v>
      </c>
      <c r="C642" s="263" t="s">
        <v>2328</v>
      </c>
      <c r="D642" s="263" t="s">
        <v>3101</v>
      </c>
      <c r="E642" s="265" t="s">
        <v>3016</v>
      </c>
      <c r="F642" s="264" t="s">
        <v>125</v>
      </c>
      <c r="G642" s="263" t="s">
        <v>249</v>
      </c>
      <c r="H642" s="263" t="s">
        <v>249</v>
      </c>
      <c r="I642" s="33"/>
      <c r="J642" s="196"/>
      <c r="K642" s="196"/>
      <c r="L642" s="196"/>
      <c r="M642" s="235"/>
      <c r="N642" s="235"/>
      <c r="O642" s="33"/>
      <c r="P642" s="48"/>
      <c r="Q642" s="279"/>
      <c r="R642" s="279"/>
      <c r="S642" s="278">
        <v>45469</v>
      </c>
      <c r="T642" s="279" t="s">
        <v>2117</v>
      </c>
      <c r="U642" s="268" t="str">
        <f t="array" ref="U642">IFERROR(IF(INDEX(三跨两临近重点区段!$F:$F,MATCH(1,(MONTH(三跨两临近重点区段!$H:$H)=7)*(三跨两临近重点区段!$A:$A=D642),0))="已取消","已取消",INDEX(三跨两临近重点区段!$H:$H,MATCH(1,(MONTH(三跨两临近重点区段!$H:$H)=7)*(三跨两临近重点区段!$A:$A=D642)*(三跨两临近重点区段!$F:$F="现存区段"),0))),"")</f>
        <v/>
      </c>
      <c r="V642" s="232" t="str">
        <f t="array" ref="V642">IFERROR(IF(INDEX(三跨两临近重点区段!$F:$F,MATCH(1,(MONTH(三跨两临近重点区段!$H:$H)=7)*(三跨两临近重点区段!$A:$A=D642),0))="已取消","已取消",INDEX(三跨两临近重点区段!$I:$I,MATCH(1,(MONTH(三跨两临近重点区段!$H:$H)=7)*(三跨两临近重点区段!$A:$A=D642)*(三跨两临近重点区段!$F:$F="现存区段"),0))),"")</f>
        <v/>
      </c>
      <c r="W642" s="268" t="str">
        <f t="array" ref="W642">IFERROR(IF(INDEX(三跨两临近重点区段!$F:$F,MATCH(1,(MONTH(三跨两临近重点区段!$H:$H)=8)*(三跨两临近重点区段!$A:$A=D642),0))="已取消","已取消",INDEX(三跨两临近重点区段!$H:$H,MATCH(1,(MONTH(三跨两临近重点区段!$H:$H)=8)*(三跨两临近重点区段!$A:$A=D642)*(三跨两临近重点区段!$F:$F="现存区段"),0))),"")</f>
        <v/>
      </c>
      <c r="X642" s="232" t="str">
        <f t="array" ref="X642">IFERROR(IF(INDEX(三跨两临近重点区段!$F:$F,MATCH(1,(MONTH(三跨两临近重点区段!$H:$H)=8)*(三跨两临近重点区段!$A:$A=D642),0))="已取消","已取消",INDEX(三跨两临近重点区段!$I:$I,MATCH(1,(MONTH(三跨两临近重点区段!$H:$H)=8)*(三跨两临近重点区段!$A:$A=D642)*(三跨两临近重点区段!$F:$F="现存区段"),0))),"")</f>
        <v/>
      </c>
      <c r="Y642" s="268" t="str">
        <f t="array" ref="Y642">IFERROR(IF(INDEX(三跨两临近重点区段!$F:$F,MATCH(1,(MONTH(三跨两临近重点区段!$H:$H)=9)*(三跨两临近重点区段!$A:$A=D642),0))="已取消","已取消",INDEX(三跨两临近重点区段!$H:$H,MATCH(1,(MONTH(三跨两临近重点区段!$H:$H)=9)*(三跨两临近重点区段!$A:$A=D642)*(三跨两临近重点区段!$F:$F="现存区段"),0))),"")</f>
        <v/>
      </c>
      <c r="Z642" s="232" t="str">
        <f t="array" ref="Z642">IFERROR(IF(INDEX(三跨两临近重点区段!$F:$F,MATCH(1,(MONTH(三跨两临近重点区段!$H:$H)=9)*(三跨两临近重点区段!$A:$A=D642),0))="已取消","已取消",INDEX(三跨两临近重点区段!$I:$I,MATCH(1,(MONTH(三跨两临近重点区段!$H:$H)=9)*(三跨两临近重点区段!$A:$A=D642)*(三跨两临近重点区段!$F:$F="现存区段"),0))),"")</f>
        <v/>
      </c>
      <c r="AA642" s="268" t="str">
        <f t="array" ref="AA642">IFERROR(IF(INDEX(三跨两临近重点区段!$F:$F,MATCH(1,(MONTH(三跨两临近重点区段!$H:$H)=10)*(三跨两临近重点区段!$A:$A=D642),0))="已取消","已取消",INDEX(三跨两临近重点区段!$H:$H,MATCH(1,(MONTH(三跨两临近重点区段!$H:$H)=10)*(三跨两临近重点区段!$A:$A=D642)*(三跨两临近重点区段!$F:$F="现存区段"),0))),"")</f>
        <v/>
      </c>
      <c r="AB642" s="72" t="str">
        <f t="array" ref="AB642">IFERROR(IF(INDEX(三跨两临近重点区段!$F:$F,MATCH(1,(MONTH(三跨两临近重点区段!$H:$H)=10)*(三跨两临近重点区段!$A:$A=D642),0))="已取消","已取消",INDEX(三跨两临近重点区段!$I:$I,MATCH(1,(MONTH(三跨两临近重点区段!$H:$H)=10)*(三跨两临近重点区段!$A:$A=D642)*(三跨两临近重点区段!$F:$F="现存区段"),0))),"")</f>
        <v/>
      </c>
      <c r="AC642" s="284" t="str">
        <f t="array" ref="AC642">IFERROR(IF(INDEX(三跨两临近重点区段!$F:$F,MATCH(1,(MONTH(三跨两临近重点区段!$H:$H)=11)*(三跨两临近重点区段!$A:$A=D642),0))="已取消","已取消",INDEX(三跨两临近重点区段!$H:$H,MATCH(1,(MONTH(三跨两临近重点区段!$H:$H)=11)*(三跨两临近重点区段!$A:$A=D642)*(三跨两临近重点区段!$F:$F="现存区段"),0))),"")</f>
        <v/>
      </c>
      <c r="AD642" s="72" t="str">
        <f t="array" ref="AD642">IFERROR(IF(INDEX(三跨两临近重点区段!$F:$F,MATCH(1,(MONTH(三跨两临近重点区段!$H:$H)=11)*(三跨两临近重点区段!$A:$A=D642),0))="已取消","已取消",INDEX(三跨两临近重点区段!$I:$I,MATCH(1,(MONTH(三跨两临近重点区段!$H:$H)=11)*(三跨两临近重点区段!$A:$A=D642)*(三跨两临近重点区段!$F:$F="现存区段"),0))),"")</f>
        <v/>
      </c>
      <c r="AE642" s="284" t="str">
        <f t="array" ref="AE642">IFERROR(IF(INDEX(三跨两临近重点区段!$F:$F,MATCH(1,(MONTH(三跨两临近重点区段!$H:$H)=12)*(三跨两临近重点区段!$A:$A=D642),0))="已取消","已取消",INDEX(三跨两临近重点区段!$H:$H,MATCH(1,(MONTH(三跨两临近重点区段!$H:$H)=12)*(三跨两临近重点区段!$A:$A=D642)*(三跨两临近重点区段!$F:$F="现存区段"),0))),"")</f>
        <v/>
      </c>
      <c r="AF642" s="72" t="str">
        <f t="array" ref="AF642">IFERROR(IF(INDEX(三跨两临近重点区段!$F:$F,MATCH(1,(MONTH(三跨两临近重点区段!$H:$H)=12)*(三跨两临近重点区段!$A:$A=D642),0))="已取消","已取消",INDEX(三跨两临近重点区段!$I:$I,MATCH(1,(MONTH(三跨两临近重点区段!$H:$H)=12)*(三跨两临近重点区段!$A:$A=D642)*(三跨两临近重点区段!$F:$F="现存区段"),0))),"")</f>
        <v/>
      </c>
      <c r="AH642" t="e">
        <f t="array" ref="AH642">INDEX(三跨两临近重点区段!$G:$G,MATCH(D642,三跨两临近重点区段!$A:$A,0))</f>
        <v>#N/A</v>
      </c>
    </row>
    <row r="643" ht="14.25" spans="1:34">
      <c r="A643" s="263" t="s">
        <v>150</v>
      </c>
      <c r="B643" s="264" t="s">
        <v>3066</v>
      </c>
      <c r="C643" s="263" t="s">
        <v>2733</v>
      </c>
      <c r="D643" s="263" t="s">
        <v>3102</v>
      </c>
      <c r="E643" s="265" t="s">
        <v>3016</v>
      </c>
      <c r="F643" s="264" t="s">
        <v>125</v>
      </c>
      <c r="G643" s="263" t="s">
        <v>266</v>
      </c>
      <c r="H643" s="263" t="s">
        <v>266</v>
      </c>
      <c r="I643" s="33"/>
      <c r="J643" s="196"/>
      <c r="K643" s="196"/>
      <c r="L643" s="196"/>
      <c r="M643" s="235"/>
      <c r="N643" s="235"/>
      <c r="O643" s="33"/>
      <c r="P643" s="48"/>
      <c r="Q643" s="279"/>
      <c r="R643" s="279"/>
      <c r="S643" s="278">
        <v>45469</v>
      </c>
      <c r="T643" s="279" t="s">
        <v>2117</v>
      </c>
      <c r="U643" s="268" t="str">
        <f t="array" ref="U643">IFERROR(IF(INDEX(三跨两临近重点区段!$F:$F,MATCH(1,(MONTH(三跨两临近重点区段!$H:$H)=7)*(三跨两临近重点区段!$A:$A=D643),0))="已取消","已取消",INDEX(三跨两临近重点区段!$H:$H,MATCH(1,(MONTH(三跨两临近重点区段!$H:$H)=7)*(三跨两临近重点区段!$A:$A=D643)*(三跨两临近重点区段!$F:$F="现存区段"),0))),"")</f>
        <v/>
      </c>
      <c r="V643" s="232" t="str">
        <f t="array" ref="V643">IFERROR(IF(INDEX(三跨两临近重点区段!$F:$F,MATCH(1,(MONTH(三跨两临近重点区段!$H:$H)=7)*(三跨两临近重点区段!$A:$A=D643),0))="已取消","已取消",INDEX(三跨两临近重点区段!$I:$I,MATCH(1,(MONTH(三跨两临近重点区段!$H:$H)=7)*(三跨两临近重点区段!$A:$A=D643)*(三跨两临近重点区段!$F:$F="现存区段"),0))),"")</f>
        <v/>
      </c>
      <c r="W643" s="268" t="str">
        <f t="array" ref="W643">IFERROR(IF(INDEX(三跨两临近重点区段!$F:$F,MATCH(1,(MONTH(三跨两临近重点区段!$H:$H)=8)*(三跨两临近重点区段!$A:$A=D643),0))="已取消","已取消",INDEX(三跨两临近重点区段!$H:$H,MATCH(1,(MONTH(三跨两临近重点区段!$H:$H)=8)*(三跨两临近重点区段!$A:$A=D643)*(三跨两临近重点区段!$F:$F="现存区段"),0))),"")</f>
        <v/>
      </c>
      <c r="X643" s="232" t="str">
        <f t="array" ref="X643">IFERROR(IF(INDEX(三跨两临近重点区段!$F:$F,MATCH(1,(MONTH(三跨两临近重点区段!$H:$H)=8)*(三跨两临近重点区段!$A:$A=D643),0))="已取消","已取消",INDEX(三跨两临近重点区段!$I:$I,MATCH(1,(MONTH(三跨两临近重点区段!$H:$H)=8)*(三跨两临近重点区段!$A:$A=D643)*(三跨两临近重点区段!$F:$F="现存区段"),0))),"")</f>
        <v/>
      </c>
      <c r="Y643" s="268" t="str">
        <f t="array" ref="Y643">IFERROR(IF(INDEX(三跨两临近重点区段!$F:$F,MATCH(1,(MONTH(三跨两临近重点区段!$H:$H)=9)*(三跨两临近重点区段!$A:$A=D643),0))="已取消","已取消",INDEX(三跨两临近重点区段!$H:$H,MATCH(1,(MONTH(三跨两临近重点区段!$H:$H)=9)*(三跨两临近重点区段!$A:$A=D643)*(三跨两临近重点区段!$F:$F="现存区段"),0))),"")</f>
        <v/>
      </c>
      <c r="Z643" s="232" t="str">
        <f t="array" ref="Z643">IFERROR(IF(INDEX(三跨两临近重点区段!$F:$F,MATCH(1,(MONTH(三跨两临近重点区段!$H:$H)=9)*(三跨两临近重点区段!$A:$A=D643),0))="已取消","已取消",INDEX(三跨两临近重点区段!$I:$I,MATCH(1,(MONTH(三跨两临近重点区段!$H:$H)=9)*(三跨两临近重点区段!$A:$A=D643)*(三跨两临近重点区段!$F:$F="现存区段"),0))),"")</f>
        <v/>
      </c>
      <c r="AA643" s="268" t="str">
        <f t="array" ref="AA643">IFERROR(IF(INDEX(三跨两临近重点区段!$F:$F,MATCH(1,(MONTH(三跨两临近重点区段!$H:$H)=10)*(三跨两临近重点区段!$A:$A=D643),0))="已取消","已取消",INDEX(三跨两临近重点区段!$H:$H,MATCH(1,(MONTH(三跨两临近重点区段!$H:$H)=10)*(三跨两临近重点区段!$A:$A=D643)*(三跨两临近重点区段!$F:$F="现存区段"),0))),"")</f>
        <v/>
      </c>
      <c r="AB643" s="72" t="str">
        <f t="array" ref="AB643">IFERROR(IF(INDEX(三跨两临近重点区段!$F:$F,MATCH(1,(MONTH(三跨两临近重点区段!$H:$H)=10)*(三跨两临近重点区段!$A:$A=D643),0))="已取消","已取消",INDEX(三跨两临近重点区段!$I:$I,MATCH(1,(MONTH(三跨两临近重点区段!$H:$H)=10)*(三跨两临近重点区段!$A:$A=D643)*(三跨两临近重点区段!$F:$F="现存区段"),0))),"")</f>
        <v/>
      </c>
      <c r="AC643" s="284" t="str">
        <f t="array" ref="AC643">IFERROR(IF(INDEX(三跨两临近重点区段!$F:$F,MATCH(1,(MONTH(三跨两临近重点区段!$H:$H)=11)*(三跨两临近重点区段!$A:$A=D643),0))="已取消","已取消",INDEX(三跨两临近重点区段!$H:$H,MATCH(1,(MONTH(三跨两临近重点区段!$H:$H)=11)*(三跨两临近重点区段!$A:$A=D643)*(三跨两临近重点区段!$F:$F="现存区段"),0))),"")</f>
        <v/>
      </c>
      <c r="AD643" s="72" t="str">
        <f t="array" ref="AD643">IFERROR(IF(INDEX(三跨两临近重点区段!$F:$F,MATCH(1,(MONTH(三跨两临近重点区段!$H:$H)=11)*(三跨两临近重点区段!$A:$A=D643),0))="已取消","已取消",INDEX(三跨两临近重点区段!$I:$I,MATCH(1,(MONTH(三跨两临近重点区段!$H:$H)=11)*(三跨两临近重点区段!$A:$A=D643)*(三跨两临近重点区段!$F:$F="现存区段"),0))),"")</f>
        <v/>
      </c>
      <c r="AE643" s="284" t="str">
        <f t="array" ref="AE643">IFERROR(IF(INDEX(三跨两临近重点区段!$F:$F,MATCH(1,(MONTH(三跨两临近重点区段!$H:$H)=12)*(三跨两临近重点区段!$A:$A=D643),0))="已取消","已取消",INDEX(三跨两临近重点区段!$H:$H,MATCH(1,(MONTH(三跨两临近重点区段!$H:$H)=12)*(三跨两临近重点区段!$A:$A=D643)*(三跨两临近重点区段!$F:$F="现存区段"),0))),"")</f>
        <v/>
      </c>
      <c r="AF643" s="72" t="str">
        <f t="array" ref="AF643">IFERROR(IF(INDEX(三跨两临近重点区段!$F:$F,MATCH(1,(MONTH(三跨两临近重点区段!$H:$H)=12)*(三跨两临近重点区段!$A:$A=D643),0))="已取消","已取消",INDEX(三跨两临近重点区段!$I:$I,MATCH(1,(MONTH(三跨两临近重点区段!$H:$H)=12)*(三跨两临近重点区段!$A:$A=D643)*(三跨两临近重点区段!$F:$F="现存区段"),0))),"")</f>
        <v/>
      </c>
      <c r="AH643" t="e">
        <f t="array" ref="AH643">INDEX(三跨两临近重点区段!$G:$G,MATCH(D643,三跨两临近重点区段!$A:$A,0))</f>
        <v>#N/A</v>
      </c>
    </row>
    <row r="644" ht="14.25" spans="1:34">
      <c r="A644" s="263" t="s">
        <v>150</v>
      </c>
      <c r="B644" s="264" t="s">
        <v>3070</v>
      </c>
      <c r="C644" s="263" t="s">
        <v>2589</v>
      </c>
      <c r="D644" s="263" t="s">
        <v>3103</v>
      </c>
      <c r="E644" s="265" t="s">
        <v>3016</v>
      </c>
      <c r="F644" s="264" t="s">
        <v>125</v>
      </c>
      <c r="G644" s="263" t="s">
        <v>266</v>
      </c>
      <c r="H644" s="263" t="s">
        <v>266</v>
      </c>
      <c r="I644" s="33"/>
      <c r="J644" s="196"/>
      <c r="K644" s="196"/>
      <c r="L644" s="196"/>
      <c r="M644" s="235"/>
      <c r="N644" s="235"/>
      <c r="O644" s="33"/>
      <c r="P644" s="48"/>
      <c r="Q644" s="279"/>
      <c r="R644" s="279"/>
      <c r="S644" s="278">
        <v>45467</v>
      </c>
      <c r="T644" s="279" t="s">
        <v>2117</v>
      </c>
      <c r="U644" s="268" t="str">
        <f t="array" ref="U644">IFERROR(IF(INDEX(三跨两临近重点区段!$F:$F,MATCH(1,(MONTH(三跨两临近重点区段!$H:$H)=7)*(三跨两临近重点区段!$A:$A=D644),0))="已取消","已取消",INDEX(三跨两临近重点区段!$H:$H,MATCH(1,(MONTH(三跨两临近重点区段!$H:$H)=7)*(三跨两临近重点区段!$A:$A=D644)*(三跨两临近重点区段!$F:$F="现存区段"),0))),"")</f>
        <v/>
      </c>
      <c r="V644" s="232" t="str">
        <f t="array" ref="V644">IFERROR(IF(INDEX(三跨两临近重点区段!$F:$F,MATCH(1,(MONTH(三跨两临近重点区段!$H:$H)=7)*(三跨两临近重点区段!$A:$A=D644),0))="已取消","已取消",INDEX(三跨两临近重点区段!$I:$I,MATCH(1,(MONTH(三跨两临近重点区段!$H:$H)=7)*(三跨两临近重点区段!$A:$A=D644)*(三跨两临近重点区段!$F:$F="现存区段"),0))),"")</f>
        <v/>
      </c>
      <c r="W644" s="268" t="str">
        <f t="array" ref="W644">IFERROR(IF(INDEX(三跨两临近重点区段!$F:$F,MATCH(1,(MONTH(三跨两临近重点区段!$H:$H)=8)*(三跨两临近重点区段!$A:$A=D644),0))="已取消","已取消",INDEX(三跨两临近重点区段!$H:$H,MATCH(1,(MONTH(三跨两临近重点区段!$H:$H)=8)*(三跨两临近重点区段!$A:$A=D644)*(三跨两临近重点区段!$F:$F="现存区段"),0))),"")</f>
        <v/>
      </c>
      <c r="X644" s="232" t="str">
        <f t="array" ref="X644">IFERROR(IF(INDEX(三跨两临近重点区段!$F:$F,MATCH(1,(MONTH(三跨两临近重点区段!$H:$H)=8)*(三跨两临近重点区段!$A:$A=D644),0))="已取消","已取消",INDEX(三跨两临近重点区段!$I:$I,MATCH(1,(MONTH(三跨两临近重点区段!$H:$H)=8)*(三跨两临近重点区段!$A:$A=D644)*(三跨两临近重点区段!$F:$F="现存区段"),0))),"")</f>
        <v/>
      </c>
      <c r="Y644" s="268" t="str">
        <f t="array" ref="Y644">IFERROR(IF(INDEX(三跨两临近重点区段!$F:$F,MATCH(1,(MONTH(三跨两临近重点区段!$H:$H)=9)*(三跨两临近重点区段!$A:$A=D644),0))="已取消","已取消",INDEX(三跨两临近重点区段!$H:$H,MATCH(1,(MONTH(三跨两临近重点区段!$H:$H)=9)*(三跨两临近重点区段!$A:$A=D644)*(三跨两临近重点区段!$F:$F="现存区段"),0))),"")</f>
        <v/>
      </c>
      <c r="Z644" s="232" t="str">
        <f t="array" ref="Z644">IFERROR(IF(INDEX(三跨两临近重点区段!$F:$F,MATCH(1,(MONTH(三跨两临近重点区段!$H:$H)=9)*(三跨两临近重点区段!$A:$A=D644),0))="已取消","已取消",INDEX(三跨两临近重点区段!$I:$I,MATCH(1,(MONTH(三跨两临近重点区段!$H:$H)=9)*(三跨两临近重点区段!$A:$A=D644)*(三跨两临近重点区段!$F:$F="现存区段"),0))),"")</f>
        <v/>
      </c>
      <c r="AA644" s="268" t="str">
        <f t="array" ref="AA644">IFERROR(IF(INDEX(三跨两临近重点区段!$F:$F,MATCH(1,(MONTH(三跨两临近重点区段!$H:$H)=10)*(三跨两临近重点区段!$A:$A=D644),0))="已取消","已取消",INDEX(三跨两临近重点区段!$H:$H,MATCH(1,(MONTH(三跨两临近重点区段!$H:$H)=10)*(三跨两临近重点区段!$A:$A=D644)*(三跨两临近重点区段!$F:$F="现存区段"),0))),"")</f>
        <v/>
      </c>
      <c r="AB644" s="72" t="str">
        <f t="array" ref="AB644">IFERROR(IF(INDEX(三跨两临近重点区段!$F:$F,MATCH(1,(MONTH(三跨两临近重点区段!$H:$H)=10)*(三跨两临近重点区段!$A:$A=D644),0))="已取消","已取消",INDEX(三跨两临近重点区段!$I:$I,MATCH(1,(MONTH(三跨两临近重点区段!$H:$H)=10)*(三跨两临近重点区段!$A:$A=D644)*(三跨两临近重点区段!$F:$F="现存区段"),0))),"")</f>
        <v/>
      </c>
      <c r="AC644" s="284" t="str">
        <f t="array" ref="AC644">IFERROR(IF(INDEX(三跨两临近重点区段!$F:$F,MATCH(1,(MONTH(三跨两临近重点区段!$H:$H)=11)*(三跨两临近重点区段!$A:$A=D644),0))="已取消","已取消",INDEX(三跨两临近重点区段!$H:$H,MATCH(1,(MONTH(三跨两临近重点区段!$H:$H)=11)*(三跨两临近重点区段!$A:$A=D644)*(三跨两临近重点区段!$F:$F="现存区段"),0))),"")</f>
        <v/>
      </c>
      <c r="AD644" s="72" t="str">
        <f t="array" ref="AD644">IFERROR(IF(INDEX(三跨两临近重点区段!$F:$F,MATCH(1,(MONTH(三跨两临近重点区段!$H:$H)=11)*(三跨两临近重点区段!$A:$A=D644),0))="已取消","已取消",INDEX(三跨两临近重点区段!$I:$I,MATCH(1,(MONTH(三跨两临近重点区段!$H:$H)=11)*(三跨两临近重点区段!$A:$A=D644)*(三跨两临近重点区段!$F:$F="现存区段"),0))),"")</f>
        <v/>
      </c>
      <c r="AE644" s="284" t="str">
        <f t="array" ref="AE644">IFERROR(IF(INDEX(三跨两临近重点区段!$F:$F,MATCH(1,(MONTH(三跨两临近重点区段!$H:$H)=12)*(三跨两临近重点区段!$A:$A=D644),0))="已取消","已取消",INDEX(三跨两临近重点区段!$H:$H,MATCH(1,(MONTH(三跨两临近重点区段!$H:$H)=12)*(三跨两临近重点区段!$A:$A=D644)*(三跨两临近重点区段!$F:$F="现存区段"),0))),"")</f>
        <v/>
      </c>
      <c r="AF644" s="72" t="str">
        <f t="array" ref="AF644">IFERROR(IF(INDEX(三跨两临近重点区段!$F:$F,MATCH(1,(MONTH(三跨两临近重点区段!$H:$H)=12)*(三跨两临近重点区段!$A:$A=D644),0))="已取消","已取消",INDEX(三跨两临近重点区段!$I:$I,MATCH(1,(MONTH(三跨两临近重点区段!$H:$H)=12)*(三跨两临近重点区段!$A:$A=D644)*(三跨两临近重点区段!$F:$F="现存区段"),0))),"")</f>
        <v/>
      </c>
      <c r="AH644" t="e">
        <f t="array" ref="AH644">INDEX(三跨两临近重点区段!$G:$G,MATCH(D644,三跨两临近重点区段!$A:$A,0))</f>
        <v>#N/A</v>
      </c>
    </row>
    <row r="645" ht="14.25" spans="1:34">
      <c r="A645" s="263" t="s">
        <v>150</v>
      </c>
      <c r="B645" s="264" t="s">
        <v>3070</v>
      </c>
      <c r="C645" s="263" t="s">
        <v>2733</v>
      </c>
      <c r="D645" s="263" t="s">
        <v>3104</v>
      </c>
      <c r="E645" s="265" t="s">
        <v>3016</v>
      </c>
      <c r="F645" s="264" t="s">
        <v>125</v>
      </c>
      <c r="G645" s="263" t="s">
        <v>266</v>
      </c>
      <c r="H645" s="263" t="s">
        <v>266</v>
      </c>
      <c r="I645" s="33"/>
      <c r="J645" s="196"/>
      <c r="K645" s="196"/>
      <c r="L645" s="196"/>
      <c r="M645" s="235"/>
      <c r="N645" s="235"/>
      <c r="O645" s="33"/>
      <c r="P645" s="48"/>
      <c r="Q645" s="279"/>
      <c r="R645" s="279"/>
      <c r="S645" s="278">
        <v>45469</v>
      </c>
      <c r="T645" s="279" t="s">
        <v>2117</v>
      </c>
      <c r="U645" s="268" t="str">
        <f t="array" ref="U645">IFERROR(IF(INDEX(三跨两临近重点区段!$F:$F,MATCH(1,(MONTH(三跨两临近重点区段!$H:$H)=7)*(三跨两临近重点区段!$A:$A=D645),0))="已取消","已取消",INDEX(三跨两临近重点区段!$H:$H,MATCH(1,(MONTH(三跨两临近重点区段!$H:$H)=7)*(三跨两临近重点区段!$A:$A=D645)*(三跨两临近重点区段!$F:$F="现存区段"),0))),"")</f>
        <v/>
      </c>
      <c r="V645" s="232" t="str">
        <f t="array" ref="V645">IFERROR(IF(INDEX(三跨两临近重点区段!$F:$F,MATCH(1,(MONTH(三跨两临近重点区段!$H:$H)=7)*(三跨两临近重点区段!$A:$A=D645),0))="已取消","已取消",INDEX(三跨两临近重点区段!$I:$I,MATCH(1,(MONTH(三跨两临近重点区段!$H:$H)=7)*(三跨两临近重点区段!$A:$A=D645)*(三跨两临近重点区段!$F:$F="现存区段"),0))),"")</f>
        <v/>
      </c>
      <c r="W645" s="268" t="str">
        <f t="array" ref="W645">IFERROR(IF(INDEX(三跨两临近重点区段!$F:$F,MATCH(1,(MONTH(三跨两临近重点区段!$H:$H)=8)*(三跨两临近重点区段!$A:$A=D645),0))="已取消","已取消",INDEX(三跨两临近重点区段!$H:$H,MATCH(1,(MONTH(三跨两临近重点区段!$H:$H)=8)*(三跨两临近重点区段!$A:$A=D645)*(三跨两临近重点区段!$F:$F="现存区段"),0))),"")</f>
        <v/>
      </c>
      <c r="X645" s="232" t="str">
        <f t="array" ref="X645">IFERROR(IF(INDEX(三跨两临近重点区段!$F:$F,MATCH(1,(MONTH(三跨两临近重点区段!$H:$H)=8)*(三跨两临近重点区段!$A:$A=D645),0))="已取消","已取消",INDEX(三跨两临近重点区段!$I:$I,MATCH(1,(MONTH(三跨两临近重点区段!$H:$H)=8)*(三跨两临近重点区段!$A:$A=D645)*(三跨两临近重点区段!$F:$F="现存区段"),0))),"")</f>
        <v/>
      </c>
      <c r="Y645" s="268" t="str">
        <f t="array" ref="Y645">IFERROR(IF(INDEX(三跨两临近重点区段!$F:$F,MATCH(1,(MONTH(三跨两临近重点区段!$H:$H)=9)*(三跨两临近重点区段!$A:$A=D645),0))="已取消","已取消",INDEX(三跨两临近重点区段!$H:$H,MATCH(1,(MONTH(三跨两临近重点区段!$H:$H)=9)*(三跨两临近重点区段!$A:$A=D645)*(三跨两临近重点区段!$F:$F="现存区段"),0))),"")</f>
        <v/>
      </c>
      <c r="Z645" s="232" t="str">
        <f t="array" ref="Z645">IFERROR(IF(INDEX(三跨两临近重点区段!$F:$F,MATCH(1,(MONTH(三跨两临近重点区段!$H:$H)=9)*(三跨两临近重点区段!$A:$A=D645),0))="已取消","已取消",INDEX(三跨两临近重点区段!$I:$I,MATCH(1,(MONTH(三跨两临近重点区段!$H:$H)=9)*(三跨两临近重点区段!$A:$A=D645)*(三跨两临近重点区段!$F:$F="现存区段"),0))),"")</f>
        <v/>
      </c>
      <c r="AA645" s="268" t="str">
        <f t="array" ref="AA645">IFERROR(IF(INDEX(三跨两临近重点区段!$F:$F,MATCH(1,(MONTH(三跨两临近重点区段!$H:$H)=10)*(三跨两临近重点区段!$A:$A=D645),0))="已取消","已取消",INDEX(三跨两临近重点区段!$H:$H,MATCH(1,(MONTH(三跨两临近重点区段!$H:$H)=10)*(三跨两临近重点区段!$A:$A=D645)*(三跨两临近重点区段!$F:$F="现存区段"),0))),"")</f>
        <v/>
      </c>
      <c r="AB645" s="72" t="str">
        <f t="array" ref="AB645">IFERROR(IF(INDEX(三跨两临近重点区段!$F:$F,MATCH(1,(MONTH(三跨两临近重点区段!$H:$H)=10)*(三跨两临近重点区段!$A:$A=D645),0))="已取消","已取消",INDEX(三跨两临近重点区段!$I:$I,MATCH(1,(MONTH(三跨两临近重点区段!$H:$H)=10)*(三跨两临近重点区段!$A:$A=D645)*(三跨两临近重点区段!$F:$F="现存区段"),0))),"")</f>
        <v/>
      </c>
      <c r="AC645" s="284" t="str">
        <f t="array" ref="AC645">IFERROR(IF(INDEX(三跨两临近重点区段!$F:$F,MATCH(1,(MONTH(三跨两临近重点区段!$H:$H)=11)*(三跨两临近重点区段!$A:$A=D645),0))="已取消","已取消",INDEX(三跨两临近重点区段!$H:$H,MATCH(1,(MONTH(三跨两临近重点区段!$H:$H)=11)*(三跨两临近重点区段!$A:$A=D645)*(三跨两临近重点区段!$F:$F="现存区段"),0))),"")</f>
        <v/>
      </c>
      <c r="AD645" s="72" t="str">
        <f t="array" ref="AD645">IFERROR(IF(INDEX(三跨两临近重点区段!$F:$F,MATCH(1,(MONTH(三跨两临近重点区段!$H:$H)=11)*(三跨两临近重点区段!$A:$A=D645),0))="已取消","已取消",INDEX(三跨两临近重点区段!$I:$I,MATCH(1,(MONTH(三跨两临近重点区段!$H:$H)=11)*(三跨两临近重点区段!$A:$A=D645)*(三跨两临近重点区段!$F:$F="现存区段"),0))),"")</f>
        <v/>
      </c>
      <c r="AE645" s="284" t="str">
        <f t="array" ref="AE645">IFERROR(IF(INDEX(三跨两临近重点区段!$F:$F,MATCH(1,(MONTH(三跨两临近重点区段!$H:$H)=12)*(三跨两临近重点区段!$A:$A=D645),0))="已取消","已取消",INDEX(三跨两临近重点区段!$H:$H,MATCH(1,(MONTH(三跨两临近重点区段!$H:$H)=12)*(三跨两临近重点区段!$A:$A=D645)*(三跨两临近重点区段!$F:$F="现存区段"),0))),"")</f>
        <v/>
      </c>
      <c r="AF645" s="72" t="str">
        <f t="array" ref="AF645">IFERROR(IF(INDEX(三跨两临近重点区段!$F:$F,MATCH(1,(MONTH(三跨两临近重点区段!$H:$H)=12)*(三跨两临近重点区段!$A:$A=D645),0))="已取消","已取消",INDEX(三跨两临近重点区段!$I:$I,MATCH(1,(MONTH(三跨两临近重点区段!$H:$H)=12)*(三跨两临近重点区段!$A:$A=D645)*(三跨两临近重点区段!$F:$F="现存区段"),0))),"")</f>
        <v/>
      </c>
      <c r="AH645" t="e">
        <f t="array" ref="AH645">INDEX(三跨两临近重点区段!$G:$G,MATCH(D645,三跨两临近重点区段!$A:$A,0))</f>
        <v>#N/A</v>
      </c>
    </row>
    <row r="646" ht="14.25" spans="1:34">
      <c r="A646" s="263" t="s">
        <v>150</v>
      </c>
      <c r="B646" s="264" t="s">
        <v>3093</v>
      </c>
      <c r="C646" s="263" t="s">
        <v>2418</v>
      </c>
      <c r="D646" s="263" t="s">
        <v>3105</v>
      </c>
      <c r="E646" s="265" t="s">
        <v>3016</v>
      </c>
      <c r="F646" s="264" t="s">
        <v>125</v>
      </c>
      <c r="G646" s="263" t="s">
        <v>266</v>
      </c>
      <c r="H646" s="263" t="s">
        <v>266</v>
      </c>
      <c r="I646" s="33"/>
      <c r="J646" s="196"/>
      <c r="K646" s="196"/>
      <c r="L646" s="196"/>
      <c r="M646" s="235"/>
      <c r="N646" s="235"/>
      <c r="O646" s="33"/>
      <c r="P646" s="48"/>
      <c r="Q646" s="279"/>
      <c r="R646" s="279"/>
      <c r="S646" s="282">
        <v>45449.4861111111</v>
      </c>
      <c r="T646" s="279" t="s">
        <v>2117</v>
      </c>
      <c r="U646" s="268" t="str">
        <f t="array" ref="U646">IFERROR(IF(INDEX(三跨两临近重点区段!$F:$F,MATCH(1,(MONTH(三跨两临近重点区段!$H:$H)=7)*(三跨两临近重点区段!$A:$A=D646),0))="已取消","已取消",INDEX(三跨两临近重点区段!$H:$H,MATCH(1,(MONTH(三跨两临近重点区段!$H:$H)=7)*(三跨两临近重点区段!$A:$A=D646)*(三跨两临近重点区段!$F:$F="现存区段"),0))),"")</f>
        <v/>
      </c>
      <c r="V646" s="232" t="str">
        <f t="array" ref="V646">IFERROR(IF(INDEX(三跨两临近重点区段!$F:$F,MATCH(1,(MONTH(三跨两临近重点区段!$H:$H)=7)*(三跨两临近重点区段!$A:$A=D646),0))="已取消","已取消",INDEX(三跨两临近重点区段!$I:$I,MATCH(1,(MONTH(三跨两临近重点区段!$H:$H)=7)*(三跨两临近重点区段!$A:$A=D646)*(三跨两临近重点区段!$F:$F="现存区段"),0))),"")</f>
        <v/>
      </c>
      <c r="W646" s="268" t="str">
        <f t="array" ref="W646">IFERROR(IF(INDEX(三跨两临近重点区段!$F:$F,MATCH(1,(MONTH(三跨两临近重点区段!$H:$H)=8)*(三跨两临近重点区段!$A:$A=D646),0))="已取消","已取消",INDEX(三跨两临近重点区段!$H:$H,MATCH(1,(MONTH(三跨两临近重点区段!$H:$H)=8)*(三跨两临近重点区段!$A:$A=D646)*(三跨两临近重点区段!$F:$F="现存区段"),0))),"")</f>
        <v/>
      </c>
      <c r="X646" s="232" t="str">
        <f t="array" ref="X646">IFERROR(IF(INDEX(三跨两临近重点区段!$F:$F,MATCH(1,(MONTH(三跨两临近重点区段!$H:$H)=8)*(三跨两临近重点区段!$A:$A=D646),0))="已取消","已取消",INDEX(三跨两临近重点区段!$I:$I,MATCH(1,(MONTH(三跨两临近重点区段!$H:$H)=8)*(三跨两临近重点区段!$A:$A=D646)*(三跨两临近重点区段!$F:$F="现存区段"),0))),"")</f>
        <v/>
      </c>
      <c r="Y646" s="268" t="str">
        <f t="array" ref="Y646">IFERROR(IF(INDEX(三跨两临近重点区段!$F:$F,MATCH(1,(MONTH(三跨两临近重点区段!$H:$H)=9)*(三跨两临近重点区段!$A:$A=D646),0))="已取消","已取消",INDEX(三跨两临近重点区段!$H:$H,MATCH(1,(MONTH(三跨两临近重点区段!$H:$H)=9)*(三跨两临近重点区段!$A:$A=D646)*(三跨两临近重点区段!$F:$F="现存区段"),0))),"")</f>
        <v/>
      </c>
      <c r="Z646" s="232" t="str">
        <f t="array" ref="Z646">IFERROR(IF(INDEX(三跨两临近重点区段!$F:$F,MATCH(1,(MONTH(三跨两临近重点区段!$H:$H)=9)*(三跨两临近重点区段!$A:$A=D646),0))="已取消","已取消",INDEX(三跨两临近重点区段!$I:$I,MATCH(1,(MONTH(三跨两临近重点区段!$H:$H)=9)*(三跨两临近重点区段!$A:$A=D646)*(三跨两临近重点区段!$F:$F="现存区段"),0))),"")</f>
        <v/>
      </c>
      <c r="AA646" s="268" t="str">
        <f t="array" ref="AA646">IFERROR(IF(INDEX(三跨两临近重点区段!$F:$F,MATCH(1,(MONTH(三跨两临近重点区段!$H:$H)=10)*(三跨两临近重点区段!$A:$A=D646),0))="已取消","已取消",INDEX(三跨两临近重点区段!$H:$H,MATCH(1,(MONTH(三跨两临近重点区段!$H:$H)=10)*(三跨两临近重点区段!$A:$A=D646)*(三跨两临近重点区段!$F:$F="现存区段"),0))),"")</f>
        <v/>
      </c>
      <c r="AB646" s="72" t="str">
        <f t="array" ref="AB646">IFERROR(IF(INDEX(三跨两临近重点区段!$F:$F,MATCH(1,(MONTH(三跨两临近重点区段!$H:$H)=10)*(三跨两临近重点区段!$A:$A=D646),0))="已取消","已取消",INDEX(三跨两临近重点区段!$I:$I,MATCH(1,(MONTH(三跨两临近重点区段!$H:$H)=10)*(三跨两临近重点区段!$A:$A=D646)*(三跨两临近重点区段!$F:$F="现存区段"),0))),"")</f>
        <v/>
      </c>
      <c r="AC646" s="284" t="str">
        <f t="array" ref="AC646">IFERROR(IF(INDEX(三跨两临近重点区段!$F:$F,MATCH(1,(MONTH(三跨两临近重点区段!$H:$H)=11)*(三跨两临近重点区段!$A:$A=D646),0))="已取消","已取消",INDEX(三跨两临近重点区段!$H:$H,MATCH(1,(MONTH(三跨两临近重点区段!$H:$H)=11)*(三跨两临近重点区段!$A:$A=D646)*(三跨两临近重点区段!$F:$F="现存区段"),0))),"")</f>
        <v/>
      </c>
      <c r="AD646" s="72" t="str">
        <f t="array" ref="AD646">IFERROR(IF(INDEX(三跨两临近重点区段!$F:$F,MATCH(1,(MONTH(三跨两临近重点区段!$H:$H)=11)*(三跨两临近重点区段!$A:$A=D646),0))="已取消","已取消",INDEX(三跨两临近重点区段!$I:$I,MATCH(1,(MONTH(三跨两临近重点区段!$H:$H)=11)*(三跨两临近重点区段!$A:$A=D646)*(三跨两临近重点区段!$F:$F="现存区段"),0))),"")</f>
        <v/>
      </c>
      <c r="AE646" s="284" t="str">
        <f t="array" ref="AE646">IFERROR(IF(INDEX(三跨两临近重点区段!$F:$F,MATCH(1,(MONTH(三跨两临近重点区段!$H:$H)=12)*(三跨两临近重点区段!$A:$A=D646),0))="已取消","已取消",INDEX(三跨两临近重点区段!$H:$H,MATCH(1,(MONTH(三跨两临近重点区段!$H:$H)=12)*(三跨两临近重点区段!$A:$A=D646)*(三跨两临近重点区段!$F:$F="现存区段"),0))),"")</f>
        <v/>
      </c>
      <c r="AF646" s="72" t="str">
        <f t="array" ref="AF646">IFERROR(IF(INDEX(三跨两临近重点区段!$F:$F,MATCH(1,(MONTH(三跨两临近重点区段!$H:$H)=12)*(三跨两临近重点区段!$A:$A=D646),0))="已取消","已取消",INDEX(三跨两临近重点区段!$I:$I,MATCH(1,(MONTH(三跨两临近重点区段!$H:$H)=12)*(三跨两临近重点区段!$A:$A=D646)*(三跨两临近重点区段!$F:$F="现存区段"),0))),"")</f>
        <v/>
      </c>
      <c r="AH646" t="e">
        <f t="array" ref="AH646">INDEX(三跨两临近重点区段!$G:$G,MATCH(D646,三跨两临近重点区段!$A:$A,0))</f>
        <v>#N/A</v>
      </c>
    </row>
    <row r="647" ht="14.25" spans="1:34">
      <c r="A647" s="263" t="s">
        <v>150</v>
      </c>
      <c r="B647" s="264" t="s">
        <v>3066</v>
      </c>
      <c r="C647" s="263" t="s">
        <v>2589</v>
      </c>
      <c r="D647" s="263" t="s">
        <v>3106</v>
      </c>
      <c r="E647" s="265" t="s">
        <v>3016</v>
      </c>
      <c r="F647" s="264" t="s">
        <v>125</v>
      </c>
      <c r="G647" s="263" t="s">
        <v>266</v>
      </c>
      <c r="H647" s="263" t="s">
        <v>266</v>
      </c>
      <c r="I647" s="33"/>
      <c r="J647" s="196"/>
      <c r="K647" s="196"/>
      <c r="L647" s="196"/>
      <c r="M647" s="235"/>
      <c r="N647" s="235"/>
      <c r="O647" s="33"/>
      <c r="P647" s="48"/>
      <c r="Q647" s="279"/>
      <c r="R647" s="279"/>
      <c r="S647" s="278">
        <v>45467</v>
      </c>
      <c r="T647" s="279" t="s">
        <v>2117</v>
      </c>
      <c r="U647" s="268" t="str">
        <f t="array" ref="U647">IFERROR(IF(INDEX(三跨两临近重点区段!$F:$F,MATCH(1,(MONTH(三跨两临近重点区段!$H:$H)=7)*(三跨两临近重点区段!$A:$A=D647),0))="已取消","已取消",INDEX(三跨两临近重点区段!$H:$H,MATCH(1,(MONTH(三跨两临近重点区段!$H:$H)=7)*(三跨两临近重点区段!$A:$A=D647)*(三跨两临近重点区段!$F:$F="现存区段"),0))),"")</f>
        <v/>
      </c>
      <c r="V647" s="232" t="str">
        <f t="array" ref="V647">IFERROR(IF(INDEX(三跨两临近重点区段!$F:$F,MATCH(1,(MONTH(三跨两临近重点区段!$H:$H)=7)*(三跨两临近重点区段!$A:$A=D647),0))="已取消","已取消",INDEX(三跨两临近重点区段!$I:$I,MATCH(1,(MONTH(三跨两临近重点区段!$H:$H)=7)*(三跨两临近重点区段!$A:$A=D647)*(三跨两临近重点区段!$F:$F="现存区段"),0))),"")</f>
        <v/>
      </c>
      <c r="W647" s="268" t="str">
        <f t="array" ref="W647">IFERROR(IF(INDEX(三跨两临近重点区段!$F:$F,MATCH(1,(MONTH(三跨两临近重点区段!$H:$H)=8)*(三跨两临近重点区段!$A:$A=D647),0))="已取消","已取消",INDEX(三跨两临近重点区段!$H:$H,MATCH(1,(MONTH(三跨两临近重点区段!$H:$H)=8)*(三跨两临近重点区段!$A:$A=D647)*(三跨两临近重点区段!$F:$F="现存区段"),0))),"")</f>
        <v/>
      </c>
      <c r="X647" s="232" t="str">
        <f t="array" ref="X647">IFERROR(IF(INDEX(三跨两临近重点区段!$F:$F,MATCH(1,(MONTH(三跨两临近重点区段!$H:$H)=8)*(三跨两临近重点区段!$A:$A=D647),0))="已取消","已取消",INDEX(三跨两临近重点区段!$I:$I,MATCH(1,(MONTH(三跨两临近重点区段!$H:$H)=8)*(三跨两临近重点区段!$A:$A=D647)*(三跨两临近重点区段!$F:$F="现存区段"),0))),"")</f>
        <v/>
      </c>
      <c r="Y647" s="268" t="str">
        <f t="array" ref="Y647">IFERROR(IF(INDEX(三跨两临近重点区段!$F:$F,MATCH(1,(MONTH(三跨两临近重点区段!$H:$H)=9)*(三跨两临近重点区段!$A:$A=D647),0))="已取消","已取消",INDEX(三跨两临近重点区段!$H:$H,MATCH(1,(MONTH(三跨两临近重点区段!$H:$H)=9)*(三跨两临近重点区段!$A:$A=D647)*(三跨两临近重点区段!$F:$F="现存区段"),0))),"")</f>
        <v/>
      </c>
      <c r="Z647" s="232" t="str">
        <f t="array" ref="Z647">IFERROR(IF(INDEX(三跨两临近重点区段!$F:$F,MATCH(1,(MONTH(三跨两临近重点区段!$H:$H)=9)*(三跨两临近重点区段!$A:$A=D647),0))="已取消","已取消",INDEX(三跨两临近重点区段!$I:$I,MATCH(1,(MONTH(三跨两临近重点区段!$H:$H)=9)*(三跨两临近重点区段!$A:$A=D647)*(三跨两临近重点区段!$F:$F="现存区段"),0))),"")</f>
        <v/>
      </c>
      <c r="AA647" s="268" t="str">
        <f t="array" ref="AA647">IFERROR(IF(INDEX(三跨两临近重点区段!$F:$F,MATCH(1,(MONTH(三跨两临近重点区段!$H:$H)=10)*(三跨两临近重点区段!$A:$A=D647),0))="已取消","已取消",INDEX(三跨两临近重点区段!$H:$H,MATCH(1,(MONTH(三跨两临近重点区段!$H:$H)=10)*(三跨两临近重点区段!$A:$A=D647)*(三跨两临近重点区段!$F:$F="现存区段"),0))),"")</f>
        <v/>
      </c>
      <c r="AB647" s="72" t="str">
        <f t="array" ref="AB647">IFERROR(IF(INDEX(三跨两临近重点区段!$F:$F,MATCH(1,(MONTH(三跨两临近重点区段!$H:$H)=10)*(三跨两临近重点区段!$A:$A=D647),0))="已取消","已取消",INDEX(三跨两临近重点区段!$I:$I,MATCH(1,(MONTH(三跨两临近重点区段!$H:$H)=10)*(三跨两临近重点区段!$A:$A=D647)*(三跨两临近重点区段!$F:$F="现存区段"),0))),"")</f>
        <v/>
      </c>
      <c r="AC647" s="284" t="str">
        <f t="array" ref="AC647">IFERROR(IF(INDEX(三跨两临近重点区段!$F:$F,MATCH(1,(MONTH(三跨两临近重点区段!$H:$H)=11)*(三跨两临近重点区段!$A:$A=D647),0))="已取消","已取消",INDEX(三跨两临近重点区段!$H:$H,MATCH(1,(MONTH(三跨两临近重点区段!$H:$H)=11)*(三跨两临近重点区段!$A:$A=D647)*(三跨两临近重点区段!$F:$F="现存区段"),0))),"")</f>
        <v/>
      </c>
      <c r="AD647" s="72" t="str">
        <f t="array" ref="AD647">IFERROR(IF(INDEX(三跨两临近重点区段!$F:$F,MATCH(1,(MONTH(三跨两临近重点区段!$H:$H)=11)*(三跨两临近重点区段!$A:$A=D647),0))="已取消","已取消",INDEX(三跨两临近重点区段!$I:$I,MATCH(1,(MONTH(三跨两临近重点区段!$H:$H)=11)*(三跨两临近重点区段!$A:$A=D647)*(三跨两临近重点区段!$F:$F="现存区段"),0))),"")</f>
        <v/>
      </c>
      <c r="AE647" s="284" t="str">
        <f t="array" ref="AE647">IFERROR(IF(INDEX(三跨两临近重点区段!$F:$F,MATCH(1,(MONTH(三跨两临近重点区段!$H:$H)=12)*(三跨两临近重点区段!$A:$A=D647),0))="已取消","已取消",INDEX(三跨两临近重点区段!$H:$H,MATCH(1,(MONTH(三跨两临近重点区段!$H:$H)=12)*(三跨两临近重点区段!$A:$A=D647)*(三跨两临近重点区段!$F:$F="现存区段"),0))),"")</f>
        <v/>
      </c>
      <c r="AF647" s="72" t="str">
        <f t="array" ref="AF647">IFERROR(IF(INDEX(三跨两临近重点区段!$F:$F,MATCH(1,(MONTH(三跨两临近重点区段!$H:$H)=12)*(三跨两临近重点区段!$A:$A=D647),0))="已取消","已取消",INDEX(三跨两临近重点区段!$I:$I,MATCH(1,(MONTH(三跨两临近重点区段!$H:$H)=12)*(三跨两临近重点区段!$A:$A=D647)*(三跨两临近重点区段!$F:$F="现存区段"),0))),"")</f>
        <v/>
      </c>
      <c r="AH647" t="e">
        <f t="array" ref="AH647">INDEX(三跨两临近重点区段!$G:$G,MATCH(D647,三跨两临近重点区段!$A:$A,0))</f>
        <v>#N/A</v>
      </c>
    </row>
    <row r="648" ht="14.25" spans="1:34">
      <c r="A648" s="263" t="s">
        <v>363</v>
      </c>
      <c r="B648" s="264" t="s">
        <v>3033</v>
      </c>
      <c r="C648" s="263" t="s">
        <v>2312</v>
      </c>
      <c r="D648" s="263" t="s">
        <v>3107</v>
      </c>
      <c r="E648" s="265" t="s">
        <v>3016</v>
      </c>
      <c r="F648" s="264" t="s">
        <v>125</v>
      </c>
      <c r="G648" s="263" t="s">
        <v>353</v>
      </c>
      <c r="H648" s="263" t="s">
        <v>353</v>
      </c>
      <c r="I648" s="33"/>
      <c r="J648" s="196"/>
      <c r="K648" s="196"/>
      <c r="L648" s="196"/>
      <c r="M648" s="235"/>
      <c r="N648" s="235"/>
      <c r="O648" s="33"/>
      <c r="P648" s="48"/>
      <c r="Q648" s="280"/>
      <c r="R648" s="280"/>
      <c r="S648" s="278">
        <v>45467</v>
      </c>
      <c r="T648" s="279" t="s">
        <v>2117</v>
      </c>
      <c r="U648" s="268" t="str">
        <f t="array" ref="U648">IFERROR(IF(INDEX(三跨两临近重点区段!$F:$F,MATCH(1,(MONTH(三跨两临近重点区段!$H:$H)=7)*(三跨两临近重点区段!$A:$A=D648),0))="已取消","已取消",INDEX(三跨两临近重点区段!$H:$H,MATCH(1,(MONTH(三跨两临近重点区段!$H:$H)=7)*(三跨两临近重点区段!$A:$A=D648)*(三跨两临近重点区段!$F:$F="现存区段"),0))),"")</f>
        <v/>
      </c>
      <c r="V648" s="232" t="str">
        <f t="array" ref="V648">IFERROR(IF(INDEX(三跨两临近重点区段!$F:$F,MATCH(1,(MONTH(三跨两临近重点区段!$H:$H)=7)*(三跨两临近重点区段!$A:$A=D648),0))="已取消","已取消",INDEX(三跨两临近重点区段!$I:$I,MATCH(1,(MONTH(三跨两临近重点区段!$H:$H)=7)*(三跨两临近重点区段!$A:$A=D648)*(三跨两临近重点区段!$F:$F="现存区段"),0))),"")</f>
        <v/>
      </c>
      <c r="W648" s="268" t="str">
        <f t="array" ref="W648">IFERROR(IF(INDEX(三跨两临近重点区段!$F:$F,MATCH(1,(MONTH(三跨两临近重点区段!$H:$H)=8)*(三跨两临近重点区段!$A:$A=D648),0))="已取消","已取消",INDEX(三跨两临近重点区段!$H:$H,MATCH(1,(MONTH(三跨两临近重点区段!$H:$H)=8)*(三跨两临近重点区段!$A:$A=D648)*(三跨两临近重点区段!$F:$F="现存区段"),0))),"")</f>
        <v/>
      </c>
      <c r="X648" s="232" t="str">
        <f t="array" ref="X648">IFERROR(IF(INDEX(三跨两临近重点区段!$F:$F,MATCH(1,(MONTH(三跨两临近重点区段!$H:$H)=8)*(三跨两临近重点区段!$A:$A=D648),0))="已取消","已取消",INDEX(三跨两临近重点区段!$I:$I,MATCH(1,(MONTH(三跨两临近重点区段!$H:$H)=8)*(三跨两临近重点区段!$A:$A=D648)*(三跨两临近重点区段!$F:$F="现存区段"),0))),"")</f>
        <v/>
      </c>
      <c r="Y648" s="268" t="str">
        <f t="array" ref="Y648">IFERROR(IF(INDEX(三跨两临近重点区段!$F:$F,MATCH(1,(MONTH(三跨两临近重点区段!$H:$H)=9)*(三跨两临近重点区段!$A:$A=D648),0))="已取消","已取消",INDEX(三跨两临近重点区段!$H:$H,MATCH(1,(MONTH(三跨两临近重点区段!$H:$H)=9)*(三跨两临近重点区段!$A:$A=D648)*(三跨两临近重点区段!$F:$F="现存区段"),0))),"")</f>
        <v/>
      </c>
      <c r="Z648" s="232" t="str">
        <f t="array" ref="Z648">IFERROR(IF(INDEX(三跨两临近重点区段!$F:$F,MATCH(1,(MONTH(三跨两临近重点区段!$H:$H)=9)*(三跨两临近重点区段!$A:$A=D648),0))="已取消","已取消",INDEX(三跨两临近重点区段!$I:$I,MATCH(1,(MONTH(三跨两临近重点区段!$H:$H)=9)*(三跨两临近重点区段!$A:$A=D648)*(三跨两临近重点区段!$F:$F="现存区段"),0))),"")</f>
        <v/>
      </c>
      <c r="AA648" s="268" t="str">
        <f t="array" ref="AA648">IFERROR(IF(INDEX(三跨两临近重点区段!$F:$F,MATCH(1,(MONTH(三跨两临近重点区段!$H:$H)=10)*(三跨两临近重点区段!$A:$A=D648),0))="已取消","已取消",INDEX(三跨两临近重点区段!$H:$H,MATCH(1,(MONTH(三跨两临近重点区段!$H:$H)=10)*(三跨两临近重点区段!$A:$A=D648)*(三跨两临近重点区段!$F:$F="现存区段"),0))),"")</f>
        <v/>
      </c>
      <c r="AB648" s="72" t="str">
        <f t="array" ref="AB648">IFERROR(IF(INDEX(三跨两临近重点区段!$F:$F,MATCH(1,(MONTH(三跨两临近重点区段!$H:$H)=10)*(三跨两临近重点区段!$A:$A=D648),0))="已取消","已取消",INDEX(三跨两临近重点区段!$I:$I,MATCH(1,(MONTH(三跨两临近重点区段!$H:$H)=10)*(三跨两临近重点区段!$A:$A=D648)*(三跨两临近重点区段!$F:$F="现存区段"),0))),"")</f>
        <v/>
      </c>
      <c r="AC648" s="284" t="str">
        <f t="array" ref="AC648">IFERROR(IF(INDEX(三跨两临近重点区段!$F:$F,MATCH(1,(MONTH(三跨两临近重点区段!$H:$H)=11)*(三跨两临近重点区段!$A:$A=D648),0))="已取消","已取消",INDEX(三跨两临近重点区段!$H:$H,MATCH(1,(MONTH(三跨两临近重点区段!$H:$H)=11)*(三跨两临近重点区段!$A:$A=D648)*(三跨两临近重点区段!$F:$F="现存区段"),0))),"")</f>
        <v/>
      </c>
      <c r="AD648" s="72" t="str">
        <f t="array" ref="AD648">IFERROR(IF(INDEX(三跨两临近重点区段!$F:$F,MATCH(1,(MONTH(三跨两临近重点区段!$H:$H)=11)*(三跨两临近重点区段!$A:$A=D648),0))="已取消","已取消",INDEX(三跨两临近重点区段!$I:$I,MATCH(1,(MONTH(三跨两临近重点区段!$H:$H)=11)*(三跨两临近重点区段!$A:$A=D648)*(三跨两临近重点区段!$F:$F="现存区段"),0))),"")</f>
        <v/>
      </c>
      <c r="AE648" s="284" t="str">
        <f t="array" ref="AE648">IFERROR(IF(INDEX(三跨两临近重点区段!$F:$F,MATCH(1,(MONTH(三跨两临近重点区段!$H:$H)=12)*(三跨两临近重点区段!$A:$A=D648),0))="已取消","已取消",INDEX(三跨两临近重点区段!$H:$H,MATCH(1,(MONTH(三跨两临近重点区段!$H:$H)=12)*(三跨两临近重点区段!$A:$A=D648)*(三跨两临近重点区段!$F:$F="现存区段"),0))),"")</f>
        <v/>
      </c>
      <c r="AF648" s="72" t="str">
        <f t="array" ref="AF648">IFERROR(IF(INDEX(三跨两临近重点区段!$F:$F,MATCH(1,(MONTH(三跨两临近重点区段!$H:$H)=12)*(三跨两临近重点区段!$A:$A=D648),0))="已取消","已取消",INDEX(三跨两临近重点区段!$I:$I,MATCH(1,(MONTH(三跨两临近重点区段!$H:$H)=12)*(三跨两临近重点区段!$A:$A=D648)*(三跨两临近重点区段!$F:$F="现存区段"),0))),"")</f>
        <v/>
      </c>
      <c r="AH648" t="e">
        <f t="array" ref="AH648">INDEX(三跨两临近重点区段!$G:$G,MATCH(D648,三跨两临近重点区段!$A:$A,0))</f>
        <v>#N/A</v>
      </c>
    </row>
    <row r="649" ht="14.25" spans="1:34">
      <c r="A649" s="263" t="s">
        <v>363</v>
      </c>
      <c r="B649" s="264" t="s">
        <v>3033</v>
      </c>
      <c r="C649" s="263" t="s">
        <v>3108</v>
      </c>
      <c r="D649" s="263" t="s">
        <v>3109</v>
      </c>
      <c r="E649" s="265" t="s">
        <v>3016</v>
      </c>
      <c r="F649" s="264" t="s">
        <v>125</v>
      </c>
      <c r="G649" s="263" t="s">
        <v>353</v>
      </c>
      <c r="H649" s="263" t="s">
        <v>353</v>
      </c>
      <c r="I649" s="33"/>
      <c r="J649" s="196"/>
      <c r="K649" s="196"/>
      <c r="L649" s="196"/>
      <c r="M649" s="235"/>
      <c r="N649" s="235"/>
      <c r="O649" s="33"/>
      <c r="P649" s="48"/>
      <c r="Q649" s="279"/>
      <c r="R649" s="279"/>
      <c r="S649" s="282">
        <v>45463.6944444444</v>
      </c>
      <c r="T649" s="279" t="s">
        <v>2117</v>
      </c>
      <c r="U649" s="268" t="str">
        <f t="array" ref="U649">IFERROR(IF(INDEX(三跨两临近重点区段!$F:$F,MATCH(1,(MONTH(三跨两临近重点区段!$H:$H)=7)*(三跨两临近重点区段!$A:$A=D649),0))="已取消","已取消",INDEX(三跨两临近重点区段!$H:$H,MATCH(1,(MONTH(三跨两临近重点区段!$H:$H)=7)*(三跨两临近重点区段!$A:$A=D649)*(三跨两临近重点区段!$F:$F="现存区段"),0))),"")</f>
        <v/>
      </c>
      <c r="V649" s="232" t="str">
        <f t="array" ref="V649">IFERROR(IF(INDEX(三跨两临近重点区段!$F:$F,MATCH(1,(MONTH(三跨两临近重点区段!$H:$H)=7)*(三跨两临近重点区段!$A:$A=D649),0))="已取消","已取消",INDEX(三跨两临近重点区段!$I:$I,MATCH(1,(MONTH(三跨两临近重点区段!$H:$H)=7)*(三跨两临近重点区段!$A:$A=D649)*(三跨两临近重点区段!$F:$F="现存区段"),0))),"")</f>
        <v/>
      </c>
      <c r="W649" s="268" t="str">
        <f t="array" ref="W649">IFERROR(IF(INDEX(三跨两临近重点区段!$F:$F,MATCH(1,(MONTH(三跨两临近重点区段!$H:$H)=8)*(三跨两临近重点区段!$A:$A=D649),0))="已取消","已取消",INDEX(三跨两临近重点区段!$H:$H,MATCH(1,(MONTH(三跨两临近重点区段!$H:$H)=8)*(三跨两临近重点区段!$A:$A=D649)*(三跨两临近重点区段!$F:$F="现存区段"),0))),"")</f>
        <v/>
      </c>
      <c r="X649" s="232" t="str">
        <f t="array" ref="X649">IFERROR(IF(INDEX(三跨两临近重点区段!$F:$F,MATCH(1,(MONTH(三跨两临近重点区段!$H:$H)=8)*(三跨两临近重点区段!$A:$A=D649),0))="已取消","已取消",INDEX(三跨两临近重点区段!$I:$I,MATCH(1,(MONTH(三跨两临近重点区段!$H:$H)=8)*(三跨两临近重点区段!$A:$A=D649)*(三跨两临近重点区段!$F:$F="现存区段"),0))),"")</f>
        <v/>
      </c>
      <c r="Y649" s="268" t="str">
        <f t="array" ref="Y649">IFERROR(IF(INDEX(三跨两临近重点区段!$F:$F,MATCH(1,(MONTH(三跨两临近重点区段!$H:$H)=9)*(三跨两临近重点区段!$A:$A=D649),0))="已取消","已取消",INDEX(三跨两临近重点区段!$H:$H,MATCH(1,(MONTH(三跨两临近重点区段!$H:$H)=9)*(三跨两临近重点区段!$A:$A=D649)*(三跨两临近重点区段!$F:$F="现存区段"),0))),"")</f>
        <v/>
      </c>
      <c r="Z649" s="232" t="str">
        <f t="array" ref="Z649">IFERROR(IF(INDEX(三跨两临近重点区段!$F:$F,MATCH(1,(MONTH(三跨两临近重点区段!$H:$H)=9)*(三跨两临近重点区段!$A:$A=D649),0))="已取消","已取消",INDEX(三跨两临近重点区段!$I:$I,MATCH(1,(MONTH(三跨两临近重点区段!$H:$H)=9)*(三跨两临近重点区段!$A:$A=D649)*(三跨两临近重点区段!$F:$F="现存区段"),0))),"")</f>
        <v/>
      </c>
      <c r="AA649" s="268" t="str">
        <f t="array" ref="AA649">IFERROR(IF(INDEX(三跨两临近重点区段!$F:$F,MATCH(1,(MONTH(三跨两临近重点区段!$H:$H)=10)*(三跨两临近重点区段!$A:$A=D649),0))="已取消","已取消",INDEX(三跨两临近重点区段!$H:$H,MATCH(1,(MONTH(三跨两临近重点区段!$H:$H)=10)*(三跨两临近重点区段!$A:$A=D649)*(三跨两临近重点区段!$F:$F="现存区段"),0))),"")</f>
        <v/>
      </c>
      <c r="AB649" s="72" t="str">
        <f t="array" ref="AB649">IFERROR(IF(INDEX(三跨两临近重点区段!$F:$F,MATCH(1,(MONTH(三跨两临近重点区段!$H:$H)=10)*(三跨两临近重点区段!$A:$A=D649),0))="已取消","已取消",INDEX(三跨两临近重点区段!$I:$I,MATCH(1,(MONTH(三跨两临近重点区段!$H:$H)=10)*(三跨两临近重点区段!$A:$A=D649)*(三跨两临近重点区段!$F:$F="现存区段"),0))),"")</f>
        <v/>
      </c>
      <c r="AC649" s="284" t="str">
        <f t="array" ref="AC649">IFERROR(IF(INDEX(三跨两临近重点区段!$F:$F,MATCH(1,(MONTH(三跨两临近重点区段!$H:$H)=11)*(三跨两临近重点区段!$A:$A=D649),0))="已取消","已取消",INDEX(三跨两临近重点区段!$H:$H,MATCH(1,(MONTH(三跨两临近重点区段!$H:$H)=11)*(三跨两临近重点区段!$A:$A=D649)*(三跨两临近重点区段!$F:$F="现存区段"),0))),"")</f>
        <v/>
      </c>
      <c r="AD649" s="72" t="str">
        <f t="array" ref="AD649">IFERROR(IF(INDEX(三跨两临近重点区段!$F:$F,MATCH(1,(MONTH(三跨两临近重点区段!$H:$H)=11)*(三跨两临近重点区段!$A:$A=D649),0))="已取消","已取消",INDEX(三跨两临近重点区段!$I:$I,MATCH(1,(MONTH(三跨两临近重点区段!$H:$H)=11)*(三跨两临近重点区段!$A:$A=D649)*(三跨两临近重点区段!$F:$F="现存区段"),0))),"")</f>
        <v/>
      </c>
      <c r="AE649" s="284" t="str">
        <f t="array" ref="AE649">IFERROR(IF(INDEX(三跨两临近重点区段!$F:$F,MATCH(1,(MONTH(三跨两临近重点区段!$H:$H)=12)*(三跨两临近重点区段!$A:$A=D649),0))="已取消","已取消",INDEX(三跨两临近重点区段!$H:$H,MATCH(1,(MONTH(三跨两临近重点区段!$H:$H)=12)*(三跨两临近重点区段!$A:$A=D649)*(三跨两临近重点区段!$F:$F="现存区段"),0))),"")</f>
        <v/>
      </c>
      <c r="AF649" s="72" t="str">
        <f t="array" ref="AF649">IFERROR(IF(INDEX(三跨两临近重点区段!$F:$F,MATCH(1,(MONTH(三跨两临近重点区段!$H:$H)=12)*(三跨两临近重点区段!$A:$A=D649),0))="已取消","已取消",INDEX(三跨两临近重点区段!$I:$I,MATCH(1,(MONTH(三跨两临近重点区段!$H:$H)=12)*(三跨两临近重点区段!$A:$A=D649)*(三跨两临近重点区段!$F:$F="现存区段"),0))),"")</f>
        <v/>
      </c>
      <c r="AH649" t="e">
        <f t="array" ref="AH649">INDEX(三跨两临近重点区段!$G:$G,MATCH(D649,三跨两临近重点区段!$A:$A,0))</f>
        <v>#N/A</v>
      </c>
    </row>
    <row r="650" ht="14.25" spans="1:34">
      <c r="A650" s="263" t="s">
        <v>363</v>
      </c>
      <c r="B650" s="264" t="s">
        <v>3033</v>
      </c>
      <c r="C650" s="263" t="s">
        <v>3110</v>
      </c>
      <c r="D650" s="263" t="s">
        <v>3111</v>
      </c>
      <c r="E650" s="265" t="s">
        <v>3016</v>
      </c>
      <c r="F650" s="264" t="s">
        <v>125</v>
      </c>
      <c r="G650" s="263" t="s">
        <v>353</v>
      </c>
      <c r="H650" s="263" t="s">
        <v>353</v>
      </c>
      <c r="I650" s="33"/>
      <c r="J650" s="196"/>
      <c r="K650" s="196"/>
      <c r="L650" s="196"/>
      <c r="M650" s="235"/>
      <c r="N650" s="235"/>
      <c r="O650" s="33"/>
      <c r="P650" s="48"/>
      <c r="Q650" s="279"/>
      <c r="R650" s="279"/>
      <c r="S650" s="282">
        <v>45463.6944444444</v>
      </c>
      <c r="T650" s="279" t="s">
        <v>2117</v>
      </c>
      <c r="U650" s="268" t="str">
        <f t="array" ref="U650">IFERROR(IF(INDEX(三跨两临近重点区段!$F:$F,MATCH(1,(MONTH(三跨两临近重点区段!$H:$H)=7)*(三跨两临近重点区段!$A:$A=D650),0))="已取消","已取消",INDEX(三跨两临近重点区段!$H:$H,MATCH(1,(MONTH(三跨两临近重点区段!$H:$H)=7)*(三跨两临近重点区段!$A:$A=D650)*(三跨两临近重点区段!$F:$F="现存区段"),0))),"")</f>
        <v/>
      </c>
      <c r="V650" s="232" t="str">
        <f t="array" ref="V650">IFERROR(IF(INDEX(三跨两临近重点区段!$F:$F,MATCH(1,(MONTH(三跨两临近重点区段!$H:$H)=7)*(三跨两临近重点区段!$A:$A=D650),0))="已取消","已取消",INDEX(三跨两临近重点区段!$I:$I,MATCH(1,(MONTH(三跨两临近重点区段!$H:$H)=7)*(三跨两临近重点区段!$A:$A=D650)*(三跨两临近重点区段!$F:$F="现存区段"),0))),"")</f>
        <v/>
      </c>
      <c r="W650" s="268" t="str">
        <f t="array" ref="W650">IFERROR(IF(INDEX(三跨两临近重点区段!$F:$F,MATCH(1,(MONTH(三跨两临近重点区段!$H:$H)=8)*(三跨两临近重点区段!$A:$A=D650),0))="已取消","已取消",INDEX(三跨两临近重点区段!$H:$H,MATCH(1,(MONTH(三跨两临近重点区段!$H:$H)=8)*(三跨两临近重点区段!$A:$A=D650)*(三跨两临近重点区段!$F:$F="现存区段"),0))),"")</f>
        <v/>
      </c>
      <c r="X650" s="232" t="str">
        <f t="array" ref="X650">IFERROR(IF(INDEX(三跨两临近重点区段!$F:$F,MATCH(1,(MONTH(三跨两临近重点区段!$H:$H)=8)*(三跨两临近重点区段!$A:$A=D650),0))="已取消","已取消",INDEX(三跨两临近重点区段!$I:$I,MATCH(1,(MONTH(三跨两临近重点区段!$H:$H)=8)*(三跨两临近重点区段!$A:$A=D650)*(三跨两临近重点区段!$F:$F="现存区段"),0))),"")</f>
        <v/>
      </c>
      <c r="Y650" s="268" t="str">
        <f t="array" ref="Y650">IFERROR(IF(INDEX(三跨两临近重点区段!$F:$F,MATCH(1,(MONTH(三跨两临近重点区段!$H:$H)=9)*(三跨两临近重点区段!$A:$A=D650),0))="已取消","已取消",INDEX(三跨两临近重点区段!$H:$H,MATCH(1,(MONTH(三跨两临近重点区段!$H:$H)=9)*(三跨两临近重点区段!$A:$A=D650)*(三跨两临近重点区段!$F:$F="现存区段"),0))),"")</f>
        <v/>
      </c>
      <c r="Z650" s="232" t="str">
        <f t="array" ref="Z650">IFERROR(IF(INDEX(三跨两临近重点区段!$F:$F,MATCH(1,(MONTH(三跨两临近重点区段!$H:$H)=9)*(三跨两临近重点区段!$A:$A=D650),0))="已取消","已取消",INDEX(三跨两临近重点区段!$I:$I,MATCH(1,(MONTH(三跨两临近重点区段!$H:$H)=9)*(三跨两临近重点区段!$A:$A=D650)*(三跨两临近重点区段!$F:$F="现存区段"),0))),"")</f>
        <v/>
      </c>
      <c r="AA650" s="268" t="str">
        <f t="array" ref="AA650">IFERROR(IF(INDEX(三跨两临近重点区段!$F:$F,MATCH(1,(MONTH(三跨两临近重点区段!$H:$H)=10)*(三跨两临近重点区段!$A:$A=D650),0))="已取消","已取消",INDEX(三跨两临近重点区段!$H:$H,MATCH(1,(MONTH(三跨两临近重点区段!$H:$H)=10)*(三跨两临近重点区段!$A:$A=D650)*(三跨两临近重点区段!$F:$F="现存区段"),0))),"")</f>
        <v/>
      </c>
      <c r="AB650" s="72" t="str">
        <f t="array" ref="AB650">IFERROR(IF(INDEX(三跨两临近重点区段!$F:$F,MATCH(1,(MONTH(三跨两临近重点区段!$H:$H)=10)*(三跨两临近重点区段!$A:$A=D650),0))="已取消","已取消",INDEX(三跨两临近重点区段!$I:$I,MATCH(1,(MONTH(三跨两临近重点区段!$H:$H)=10)*(三跨两临近重点区段!$A:$A=D650)*(三跨两临近重点区段!$F:$F="现存区段"),0))),"")</f>
        <v/>
      </c>
      <c r="AC650" s="284" t="str">
        <f t="array" ref="AC650">IFERROR(IF(INDEX(三跨两临近重点区段!$F:$F,MATCH(1,(MONTH(三跨两临近重点区段!$H:$H)=11)*(三跨两临近重点区段!$A:$A=D650),0))="已取消","已取消",INDEX(三跨两临近重点区段!$H:$H,MATCH(1,(MONTH(三跨两临近重点区段!$H:$H)=11)*(三跨两临近重点区段!$A:$A=D650)*(三跨两临近重点区段!$F:$F="现存区段"),0))),"")</f>
        <v/>
      </c>
      <c r="AD650" s="72" t="str">
        <f t="array" ref="AD650">IFERROR(IF(INDEX(三跨两临近重点区段!$F:$F,MATCH(1,(MONTH(三跨两临近重点区段!$H:$H)=11)*(三跨两临近重点区段!$A:$A=D650),0))="已取消","已取消",INDEX(三跨两临近重点区段!$I:$I,MATCH(1,(MONTH(三跨两临近重点区段!$H:$H)=11)*(三跨两临近重点区段!$A:$A=D650)*(三跨两临近重点区段!$F:$F="现存区段"),0))),"")</f>
        <v/>
      </c>
      <c r="AE650" s="284" t="str">
        <f t="array" ref="AE650">IFERROR(IF(INDEX(三跨两临近重点区段!$F:$F,MATCH(1,(MONTH(三跨两临近重点区段!$H:$H)=12)*(三跨两临近重点区段!$A:$A=D650),0))="已取消","已取消",INDEX(三跨两临近重点区段!$H:$H,MATCH(1,(MONTH(三跨两临近重点区段!$H:$H)=12)*(三跨两临近重点区段!$A:$A=D650)*(三跨两临近重点区段!$F:$F="现存区段"),0))),"")</f>
        <v/>
      </c>
      <c r="AF650" s="72" t="str">
        <f t="array" ref="AF650">IFERROR(IF(INDEX(三跨两临近重点区段!$F:$F,MATCH(1,(MONTH(三跨两临近重点区段!$H:$H)=12)*(三跨两临近重点区段!$A:$A=D650),0))="已取消","已取消",INDEX(三跨两临近重点区段!$I:$I,MATCH(1,(MONTH(三跨两临近重点区段!$H:$H)=12)*(三跨两临近重点区段!$A:$A=D650)*(三跨两临近重点区段!$F:$F="现存区段"),0))),"")</f>
        <v/>
      </c>
      <c r="AH650" t="e">
        <f t="array" ref="AH650">INDEX(三跨两临近重点区段!$G:$G,MATCH(D650,三跨两临近重点区段!$A:$A,0))</f>
        <v>#N/A</v>
      </c>
    </row>
    <row r="651" ht="14.25" spans="1:34">
      <c r="A651" s="263" t="s">
        <v>363</v>
      </c>
      <c r="B651" s="264" t="s">
        <v>3049</v>
      </c>
      <c r="C651" s="263" t="s">
        <v>2169</v>
      </c>
      <c r="D651" s="263" t="s">
        <v>3112</v>
      </c>
      <c r="E651" s="265" t="s">
        <v>3016</v>
      </c>
      <c r="F651" s="264" t="s">
        <v>125</v>
      </c>
      <c r="G651" s="263" t="s">
        <v>249</v>
      </c>
      <c r="H651" s="263" t="s">
        <v>249</v>
      </c>
      <c r="I651" s="33"/>
      <c r="J651" s="196"/>
      <c r="K651" s="196"/>
      <c r="L651" s="196"/>
      <c r="M651" s="235"/>
      <c r="N651" s="235"/>
      <c r="O651" s="33"/>
      <c r="P651" s="48"/>
      <c r="Q651" s="277"/>
      <c r="R651" s="277"/>
      <c r="S651" s="282">
        <v>45467.4826388889</v>
      </c>
      <c r="T651" s="279" t="s">
        <v>2117</v>
      </c>
      <c r="U651" s="268" t="str">
        <f t="array" ref="U651">IFERROR(IF(INDEX(三跨两临近重点区段!$F:$F,MATCH(1,(MONTH(三跨两临近重点区段!$H:$H)=7)*(三跨两临近重点区段!$A:$A=D651),0))="已取消","已取消",INDEX(三跨两临近重点区段!$H:$H,MATCH(1,(MONTH(三跨两临近重点区段!$H:$H)=7)*(三跨两临近重点区段!$A:$A=D651)*(三跨两临近重点区段!$F:$F="现存区段"),0))),"")</f>
        <v/>
      </c>
      <c r="V651" s="232" t="str">
        <f t="array" ref="V651">IFERROR(IF(INDEX(三跨两临近重点区段!$F:$F,MATCH(1,(MONTH(三跨两临近重点区段!$H:$H)=7)*(三跨两临近重点区段!$A:$A=D651),0))="已取消","已取消",INDEX(三跨两临近重点区段!$I:$I,MATCH(1,(MONTH(三跨两临近重点区段!$H:$H)=7)*(三跨两临近重点区段!$A:$A=D651)*(三跨两临近重点区段!$F:$F="现存区段"),0))),"")</f>
        <v/>
      </c>
      <c r="W651" s="268" t="str">
        <f t="array" ref="W651">IFERROR(IF(INDEX(三跨两临近重点区段!$F:$F,MATCH(1,(MONTH(三跨两临近重点区段!$H:$H)=8)*(三跨两临近重点区段!$A:$A=D651),0))="已取消","已取消",INDEX(三跨两临近重点区段!$H:$H,MATCH(1,(MONTH(三跨两临近重点区段!$H:$H)=8)*(三跨两临近重点区段!$A:$A=D651)*(三跨两临近重点区段!$F:$F="现存区段"),0))),"")</f>
        <v/>
      </c>
      <c r="X651" s="232" t="str">
        <f t="array" ref="X651">IFERROR(IF(INDEX(三跨两临近重点区段!$F:$F,MATCH(1,(MONTH(三跨两临近重点区段!$H:$H)=8)*(三跨两临近重点区段!$A:$A=D651),0))="已取消","已取消",INDEX(三跨两临近重点区段!$I:$I,MATCH(1,(MONTH(三跨两临近重点区段!$H:$H)=8)*(三跨两临近重点区段!$A:$A=D651)*(三跨两临近重点区段!$F:$F="现存区段"),0))),"")</f>
        <v/>
      </c>
      <c r="Y651" s="268" t="str">
        <f t="array" ref="Y651">IFERROR(IF(INDEX(三跨两临近重点区段!$F:$F,MATCH(1,(MONTH(三跨两临近重点区段!$H:$H)=9)*(三跨两临近重点区段!$A:$A=D651),0))="已取消","已取消",INDEX(三跨两临近重点区段!$H:$H,MATCH(1,(MONTH(三跨两临近重点区段!$H:$H)=9)*(三跨两临近重点区段!$A:$A=D651)*(三跨两临近重点区段!$F:$F="现存区段"),0))),"")</f>
        <v/>
      </c>
      <c r="Z651" s="232" t="str">
        <f t="array" ref="Z651">IFERROR(IF(INDEX(三跨两临近重点区段!$F:$F,MATCH(1,(MONTH(三跨两临近重点区段!$H:$H)=9)*(三跨两临近重点区段!$A:$A=D651),0))="已取消","已取消",INDEX(三跨两临近重点区段!$I:$I,MATCH(1,(MONTH(三跨两临近重点区段!$H:$H)=9)*(三跨两临近重点区段!$A:$A=D651)*(三跨两临近重点区段!$F:$F="现存区段"),0))),"")</f>
        <v/>
      </c>
      <c r="AA651" s="268" t="str">
        <f t="array" ref="AA651">IFERROR(IF(INDEX(三跨两临近重点区段!$F:$F,MATCH(1,(MONTH(三跨两临近重点区段!$H:$H)=10)*(三跨两临近重点区段!$A:$A=D651),0))="已取消","已取消",INDEX(三跨两临近重点区段!$H:$H,MATCH(1,(MONTH(三跨两临近重点区段!$H:$H)=10)*(三跨两临近重点区段!$A:$A=D651)*(三跨两临近重点区段!$F:$F="现存区段"),0))),"")</f>
        <v/>
      </c>
      <c r="AB651" s="72" t="str">
        <f t="array" ref="AB651">IFERROR(IF(INDEX(三跨两临近重点区段!$F:$F,MATCH(1,(MONTH(三跨两临近重点区段!$H:$H)=10)*(三跨两临近重点区段!$A:$A=D651),0))="已取消","已取消",INDEX(三跨两临近重点区段!$I:$I,MATCH(1,(MONTH(三跨两临近重点区段!$H:$H)=10)*(三跨两临近重点区段!$A:$A=D651)*(三跨两临近重点区段!$F:$F="现存区段"),0))),"")</f>
        <v/>
      </c>
      <c r="AC651" s="284" t="str">
        <f t="array" ref="AC651">IFERROR(IF(INDEX(三跨两临近重点区段!$F:$F,MATCH(1,(MONTH(三跨两临近重点区段!$H:$H)=11)*(三跨两临近重点区段!$A:$A=D651),0))="已取消","已取消",INDEX(三跨两临近重点区段!$H:$H,MATCH(1,(MONTH(三跨两临近重点区段!$H:$H)=11)*(三跨两临近重点区段!$A:$A=D651)*(三跨两临近重点区段!$F:$F="现存区段"),0))),"")</f>
        <v/>
      </c>
      <c r="AD651" s="72" t="str">
        <f t="array" ref="AD651">IFERROR(IF(INDEX(三跨两临近重点区段!$F:$F,MATCH(1,(MONTH(三跨两临近重点区段!$H:$H)=11)*(三跨两临近重点区段!$A:$A=D651),0))="已取消","已取消",INDEX(三跨两临近重点区段!$I:$I,MATCH(1,(MONTH(三跨两临近重点区段!$H:$H)=11)*(三跨两临近重点区段!$A:$A=D651)*(三跨两临近重点区段!$F:$F="现存区段"),0))),"")</f>
        <v/>
      </c>
      <c r="AE651" s="284" t="str">
        <f t="array" ref="AE651">IFERROR(IF(INDEX(三跨两临近重点区段!$F:$F,MATCH(1,(MONTH(三跨两临近重点区段!$H:$H)=12)*(三跨两临近重点区段!$A:$A=D651),0))="已取消","已取消",INDEX(三跨两临近重点区段!$H:$H,MATCH(1,(MONTH(三跨两临近重点区段!$H:$H)=12)*(三跨两临近重点区段!$A:$A=D651)*(三跨两临近重点区段!$F:$F="现存区段"),0))),"")</f>
        <v/>
      </c>
      <c r="AF651" s="72" t="str">
        <f t="array" ref="AF651">IFERROR(IF(INDEX(三跨两临近重点区段!$F:$F,MATCH(1,(MONTH(三跨两临近重点区段!$H:$H)=12)*(三跨两临近重点区段!$A:$A=D651),0))="已取消","已取消",INDEX(三跨两临近重点区段!$I:$I,MATCH(1,(MONTH(三跨两临近重点区段!$H:$H)=12)*(三跨两临近重点区段!$A:$A=D651)*(三跨两临近重点区段!$F:$F="现存区段"),0))),"")</f>
        <v/>
      </c>
      <c r="AH651" t="e">
        <f t="array" ref="AH651">INDEX(三跨两临近重点区段!$G:$G,MATCH(D651,三跨两临近重点区段!$A:$A,0))</f>
        <v>#N/A</v>
      </c>
    </row>
    <row r="652" ht="14.25" spans="1:34">
      <c r="A652" s="263" t="s">
        <v>363</v>
      </c>
      <c r="B652" s="264" t="s">
        <v>3046</v>
      </c>
      <c r="C652" s="263" t="s">
        <v>2169</v>
      </c>
      <c r="D652" s="263" t="s">
        <v>3113</v>
      </c>
      <c r="E652" s="265" t="s">
        <v>3016</v>
      </c>
      <c r="F652" s="264" t="s">
        <v>125</v>
      </c>
      <c r="G652" s="263" t="s">
        <v>249</v>
      </c>
      <c r="H652" s="263" t="s">
        <v>249</v>
      </c>
      <c r="I652" s="33"/>
      <c r="J652" s="196"/>
      <c r="K652" s="196"/>
      <c r="L652" s="196"/>
      <c r="M652" s="235"/>
      <c r="N652" s="235"/>
      <c r="O652" s="33"/>
      <c r="P652" s="48"/>
      <c r="Q652" s="279"/>
      <c r="R652" s="279"/>
      <c r="S652" s="282">
        <v>45467.4826388889</v>
      </c>
      <c r="T652" s="279" t="s">
        <v>2117</v>
      </c>
      <c r="U652" s="268" t="str">
        <f t="array" ref="U652">IFERROR(IF(INDEX(三跨两临近重点区段!$F:$F,MATCH(1,(MONTH(三跨两临近重点区段!$H:$H)=7)*(三跨两临近重点区段!$A:$A=D652),0))="已取消","已取消",INDEX(三跨两临近重点区段!$H:$H,MATCH(1,(MONTH(三跨两临近重点区段!$H:$H)=7)*(三跨两临近重点区段!$A:$A=D652)*(三跨两临近重点区段!$F:$F="现存区段"),0))),"")</f>
        <v/>
      </c>
      <c r="V652" s="232" t="str">
        <f t="array" ref="V652">IFERROR(IF(INDEX(三跨两临近重点区段!$F:$F,MATCH(1,(MONTH(三跨两临近重点区段!$H:$H)=7)*(三跨两临近重点区段!$A:$A=D652),0))="已取消","已取消",INDEX(三跨两临近重点区段!$I:$I,MATCH(1,(MONTH(三跨两临近重点区段!$H:$H)=7)*(三跨两临近重点区段!$A:$A=D652)*(三跨两临近重点区段!$F:$F="现存区段"),0))),"")</f>
        <v/>
      </c>
      <c r="W652" s="268" t="str">
        <f t="array" ref="W652">IFERROR(IF(INDEX(三跨两临近重点区段!$F:$F,MATCH(1,(MONTH(三跨两临近重点区段!$H:$H)=8)*(三跨两临近重点区段!$A:$A=D652),0))="已取消","已取消",INDEX(三跨两临近重点区段!$H:$H,MATCH(1,(MONTH(三跨两临近重点区段!$H:$H)=8)*(三跨两临近重点区段!$A:$A=D652)*(三跨两临近重点区段!$F:$F="现存区段"),0))),"")</f>
        <v/>
      </c>
      <c r="X652" s="232" t="str">
        <f t="array" ref="X652">IFERROR(IF(INDEX(三跨两临近重点区段!$F:$F,MATCH(1,(MONTH(三跨两临近重点区段!$H:$H)=8)*(三跨两临近重点区段!$A:$A=D652),0))="已取消","已取消",INDEX(三跨两临近重点区段!$I:$I,MATCH(1,(MONTH(三跨两临近重点区段!$H:$H)=8)*(三跨两临近重点区段!$A:$A=D652)*(三跨两临近重点区段!$F:$F="现存区段"),0))),"")</f>
        <v/>
      </c>
      <c r="Y652" s="268" t="str">
        <f t="array" ref="Y652">IFERROR(IF(INDEX(三跨两临近重点区段!$F:$F,MATCH(1,(MONTH(三跨两临近重点区段!$H:$H)=9)*(三跨两临近重点区段!$A:$A=D652),0))="已取消","已取消",INDEX(三跨两临近重点区段!$H:$H,MATCH(1,(MONTH(三跨两临近重点区段!$H:$H)=9)*(三跨两临近重点区段!$A:$A=D652)*(三跨两临近重点区段!$F:$F="现存区段"),0))),"")</f>
        <v/>
      </c>
      <c r="Z652" s="232" t="str">
        <f t="array" ref="Z652">IFERROR(IF(INDEX(三跨两临近重点区段!$F:$F,MATCH(1,(MONTH(三跨两临近重点区段!$H:$H)=9)*(三跨两临近重点区段!$A:$A=D652),0))="已取消","已取消",INDEX(三跨两临近重点区段!$I:$I,MATCH(1,(MONTH(三跨两临近重点区段!$H:$H)=9)*(三跨两临近重点区段!$A:$A=D652)*(三跨两临近重点区段!$F:$F="现存区段"),0))),"")</f>
        <v/>
      </c>
      <c r="AA652" s="268" t="str">
        <f t="array" ref="AA652">IFERROR(IF(INDEX(三跨两临近重点区段!$F:$F,MATCH(1,(MONTH(三跨两临近重点区段!$H:$H)=10)*(三跨两临近重点区段!$A:$A=D652),0))="已取消","已取消",INDEX(三跨两临近重点区段!$H:$H,MATCH(1,(MONTH(三跨两临近重点区段!$H:$H)=10)*(三跨两临近重点区段!$A:$A=D652)*(三跨两临近重点区段!$F:$F="现存区段"),0))),"")</f>
        <v/>
      </c>
      <c r="AB652" s="72" t="str">
        <f t="array" ref="AB652">IFERROR(IF(INDEX(三跨两临近重点区段!$F:$F,MATCH(1,(MONTH(三跨两临近重点区段!$H:$H)=10)*(三跨两临近重点区段!$A:$A=D652),0))="已取消","已取消",INDEX(三跨两临近重点区段!$I:$I,MATCH(1,(MONTH(三跨两临近重点区段!$H:$H)=10)*(三跨两临近重点区段!$A:$A=D652)*(三跨两临近重点区段!$F:$F="现存区段"),0))),"")</f>
        <v/>
      </c>
      <c r="AC652" s="284" t="str">
        <f t="array" ref="AC652">IFERROR(IF(INDEX(三跨两临近重点区段!$F:$F,MATCH(1,(MONTH(三跨两临近重点区段!$H:$H)=11)*(三跨两临近重点区段!$A:$A=D652),0))="已取消","已取消",INDEX(三跨两临近重点区段!$H:$H,MATCH(1,(MONTH(三跨两临近重点区段!$H:$H)=11)*(三跨两临近重点区段!$A:$A=D652)*(三跨两临近重点区段!$F:$F="现存区段"),0))),"")</f>
        <v/>
      </c>
      <c r="AD652" s="72" t="str">
        <f t="array" ref="AD652">IFERROR(IF(INDEX(三跨两临近重点区段!$F:$F,MATCH(1,(MONTH(三跨两临近重点区段!$H:$H)=11)*(三跨两临近重点区段!$A:$A=D652),0))="已取消","已取消",INDEX(三跨两临近重点区段!$I:$I,MATCH(1,(MONTH(三跨两临近重点区段!$H:$H)=11)*(三跨两临近重点区段!$A:$A=D652)*(三跨两临近重点区段!$F:$F="现存区段"),0))),"")</f>
        <v/>
      </c>
      <c r="AE652" s="284" t="str">
        <f t="array" ref="AE652">IFERROR(IF(INDEX(三跨两临近重点区段!$F:$F,MATCH(1,(MONTH(三跨两临近重点区段!$H:$H)=12)*(三跨两临近重点区段!$A:$A=D652),0))="已取消","已取消",INDEX(三跨两临近重点区段!$H:$H,MATCH(1,(MONTH(三跨两临近重点区段!$H:$H)=12)*(三跨两临近重点区段!$A:$A=D652)*(三跨两临近重点区段!$F:$F="现存区段"),0))),"")</f>
        <v/>
      </c>
      <c r="AF652" s="72" t="str">
        <f t="array" ref="AF652">IFERROR(IF(INDEX(三跨两临近重点区段!$F:$F,MATCH(1,(MONTH(三跨两临近重点区段!$H:$H)=12)*(三跨两临近重点区段!$A:$A=D652),0))="已取消","已取消",INDEX(三跨两临近重点区段!$I:$I,MATCH(1,(MONTH(三跨两临近重点区段!$H:$H)=12)*(三跨两临近重点区段!$A:$A=D652)*(三跨两临近重点区段!$F:$F="现存区段"),0))),"")</f>
        <v/>
      </c>
      <c r="AH652" t="e">
        <f t="array" ref="AH652">INDEX(三跨两临近重点区段!$G:$G,MATCH(D652,三跨两临近重点区段!$A:$A,0))</f>
        <v>#N/A</v>
      </c>
    </row>
    <row r="653" ht="14.25" spans="1:34">
      <c r="A653" s="263" t="s">
        <v>363</v>
      </c>
      <c r="B653" s="264" t="s">
        <v>3114</v>
      </c>
      <c r="C653" s="263" t="s">
        <v>2163</v>
      </c>
      <c r="D653" s="263" t="s">
        <v>3115</v>
      </c>
      <c r="E653" s="265" t="s">
        <v>3016</v>
      </c>
      <c r="F653" s="264" t="s">
        <v>125</v>
      </c>
      <c r="G653" s="263" t="s">
        <v>255</v>
      </c>
      <c r="H653" s="263" t="s">
        <v>255</v>
      </c>
      <c r="I653" s="33"/>
      <c r="J653" s="196"/>
      <c r="K653" s="196"/>
      <c r="L653" s="196"/>
      <c r="M653" s="235"/>
      <c r="N653" s="235"/>
      <c r="O653" s="33"/>
      <c r="P653" s="48"/>
      <c r="Q653" s="279"/>
      <c r="R653" s="279"/>
      <c r="S653" s="282">
        <v>45449.4861111111</v>
      </c>
      <c r="T653" s="279" t="s">
        <v>2117</v>
      </c>
      <c r="U653" s="268" t="str">
        <f t="array" ref="U653">IFERROR(IF(INDEX(三跨两临近重点区段!$F:$F,MATCH(1,(MONTH(三跨两临近重点区段!$H:$H)=7)*(三跨两临近重点区段!$A:$A=D653),0))="已取消","已取消",INDEX(三跨两临近重点区段!$H:$H,MATCH(1,(MONTH(三跨两临近重点区段!$H:$H)=7)*(三跨两临近重点区段!$A:$A=D653)*(三跨两临近重点区段!$F:$F="现存区段"),0))),"")</f>
        <v/>
      </c>
      <c r="V653" s="232" t="str">
        <f t="array" ref="V653">IFERROR(IF(INDEX(三跨两临近重点区段!$F:$F,MATCH(1,(MONTH(三跨两临近重点区段!$H:$H)=7)*(三跨两临近重点区段!$A:$A=D653),0))="已取消","已取消",INDEX(三跨两临近重点区段!$I:$I,MATCH(1,(MONTH(三跨两临近重点区段!$H:$H)=7)*(三跨两临近重点区段!$A:$A=D653)*(三跨两临近重点区段!$F:$F="现存区段"),0))),"")</f>
        <v/>
      </c>
      <c r="W653" s="268" t="str">
        <f t="array" ref="W653">IFERROR(IF(INDEX(三跨两临近重点区段!$F:$F,MATCH(1,(MONTH(三跨两临近重点区段!$H:$H)=8)*(三跨两临近重点区段!$A:$A=D653),0))="已取消","已取消",INDEX(三跨两临近重点区段!$H:$H,MATCH(1,(MONTH(三跨两临近重点区段!$H:$H)=8)*(三跨两临近重点区段!$A:$A=D653)*(三跨两临近重点区段!$F:$F="现存区段"),0))),"")</f>
        <v/>
      </c>
      <c r="X653" s="232" t="str">
        <f t="array" ref="X653">IFERROR(IF(INDEX(三跨两临近重点区段!$F:$F,MATCH(1,(MONTH(三跨两临近重点区段!$H:$H)=8)*(三跨两临近重点区段!$A:$A=D653),0))="已取消","已取消",INDEX(三跨两临近重点区段!$I:$I,MATCH(1,(MONTH(三跨两临近重点区段!$H:$H)=8)*(三跨两临近重点区段!$A:$A=D653)*(三跨两临近重点区段!$F:$F="现存区段"),0))),"")</f>
        <v/>
      </c>
      <c r="Y653" s="268" t="str">
        <f t="array" ref="Y653">IFERROR(IF(INDEX(三跨两临近重点区段!$F:$F,MATCH(1,(MONTH(三跨两临近重点区段!$H:$H)=9)*(三跨两临近重点区段!$A:$A=D653),0))="已取消","已取消",INDEX(三跨两临近重点区段!$H:$H,MATCH(1,(MONTH(三跨两临近重点区段!$H:$H)=9)*(三跨两临近重点区段!$A:$A=D653)*(三跨两临近重点区段!$F:$F="现存区段"),0))),"")</f>
        <v/>
      </c>
      <c r="Z653" s="232" t="str">
        <f t="array" ref="Z653">IFERROR(IF(INDEX(三跨两临近重点区段!$F:$F,MATCH(1,(MONTH(三跨两临近重点区段!$H:$H)=9)*(三跨两临近重点区段!$A:$A=D653),0))="已取消","已取消",INDEX(三跨两临近重点区段!$I:$I,MATCH(1,(MONTH(三跨两临近重点区段!$H:$H)=9)*(三跨两临近重点区段!$A:$A=D653)*(三跨两临近重点区段!$F:$F="现存区段"),0))),"")</f>
        <v/>
      </c>
      <c r="AA653" s="268" t="str">
        <f t="array" ref="AA653">IFERROR(IF(INDEX(三跨两临近重点区段!$F:$F,MATCH(1,(MONTH(三跨两临近重点区段!$H:$H)=10)*(三跨两临近重点区段!$A:$A=D653),0))="已取消","已取消",INDEX(三跨两临近重点区段!$H:$H,MATCH(1,(MONTH(三跨两临近重点区段!$H:$H)=10)*(三跨两临近重点区段!$A:$A=D653)*(三跨两临近重点区段!$F:$F="现存区段"),0))),"")</f>
        <v/>
      </c>
      <c r="AB653" s="72" t="str">
        <f t="array" ref="AB653">IFERROR(IF(INDEX(三跨两临近重点区段!$F:$F,MATCH(1,(MONTH(三跨两临近重点区段!$H:$H)=10)*(三跨两临近重点区段!$A:$A=D653),0))="已取消","已取消",INDEX(三跨两临近重点区段!$I:$I,MATCH(1,(MONTH(三跨两临近重点区段!$H:$H)=10)*(三跨两临近重点区段!$A:$A=D653)*(三跨两临近重点区段!$F:$F="现存区段"),0))),"")</f>
        <v/>
      </c>
      <c r="AC653" s="284" t="str">
        <f t="array" ref="AC653">IFERROR(IF(INDEX(三跨两临近重点区段!$F:$F,MATCH(1,(MONTH(三跨两临近重点区段!$H:$H)=11)*(三跨两临近重点区段!$A:$A=D653),0))="已取消","已取消",INDEX(三跨两临近重点区段!$H:$H,MATCH(1,(MONTH(三跨两临近重点区段!$H:$H)=11)*(三跨两临近重点区段!$A:$A=D653)*(三跨两临近重点区段!$F:$F="现存区段"),0))),"")</f>
        <v/>
      </c>
      <c r="AD653" s="72" t="str">
        <f t="array" ref="AD653">IFERROR(IF(INDEX(三跨两临近重点区段!$F:$F,MATCH(1,(MONTH(三跨两临近重点区段!$H:$H)=11)*(三跨两临近重点区段!$A:$A=D653),0))="已取消","已取消",INDEX(三跨两临近重点区段!$I:$I,MATCH(1,(MONTH(三跨两临近重点区段!$H:$H)=11)*(三跨两临近重点区段!$A:$A=D653)*(三跨两临近重点区段!$F:$F="现存区段"),0))),"")</f>
        <v/>
      </c>
      <c r="AE653" s="284" t="str">
        <f t="array" ref="AE653">IFERROR(IF(INDEX(三跨两临近重点区段!$F:$F,MATCH(1,(MONTH(三跨两临近重点区段!$H:$H)=12)*(三跨两临近重点区段!$A:$A=D653),0))="已取消","已取消",INDEX(三跨两临近重点区段!$H:$H,MATCH(1,(MONTH(三跨两临近重点区段!$H:$H)=12)*(三跨两临近重点区段!$A:$A=D653)*(三跨两临近重点区段!$F:$F="现存区段"),0))),"")</f>
        <v/>
      </c>
      <c r="AF653" s="72" t="str">
        <f t="array" ref="AF653">IFERROR(IF(INDEX(三跨两临近重点区段!$F:$F,MATCH(1,(MONTH(三跨两临近重点区段!$H:$H)=12)*(三跨两临近重点区段!$A:$A=D653),0))="已取消","已取消",INDEX(三跨两临近重点区段!$I:$I,MATCH(1,(MONTH(三跨两临近重点区段!$H:$H)=12)*(三跨两临近重点区段!$A:$A=D653)*(三跨两临近重点区段!$F:$F="现存区段"),0))),"")</f>
        <v/>
      </c>
      <c r="AH653" t="e">
        <f t="array" ref="AH653">INDEX(三跨两临近重点区段!$G:$G,MATCH(D653,三跨两临近重点区段!$A:$A,0))</f>
        <v>#N/A</v>
      </c>
    </row>
    <row r="654" ht="14.25" spans="1:34">
      <c r="A654" s="263" t="s">
        <v>363</v>
      </c>
      <c r="B654" s="264" t="s">
        <v>3114</v>
      </c>
      <c r="C654" s="263" t="s">
        <v>2304</v>
      </c>
      <c r="D654" s="263" t="s">
        <v>3116</v>
      </c>
      <c r="E654" s="265" t="s">
        <v>3016</v>
      </c>
      <c r="F654" s="264" t="s">
        <v>125</v>
      </c>
      <c r="G654" s="263" t="s">
        <v>255</v>
      </c>
      <c r="H654" s="263" t="s">
        <v>255</v>
      </c>
      <c r="I654" s="33"/>
      <c r="J654" s="196"/>
      <c r="K654" s="196"/>
      <c r="L654" s="196"/>
      <c r="M654" s="235"/>
      <c r="N654" s="235"/>
      <c r="O654" s="33"/>
      <c r="P654" s="48"/>
      <c r="Q654" s="279"/>
      <c r="R654" s="279"/>
      <c r="S654" s="282">
        <v>45449.4861111111</v>
      </c>
      <c r="T654" s="279" t="s">
        <v>2117</v>
      </c>
      <c r="U654" s="268" t="str">
        <f t="array" ref="U654">IFERROR(IF(INDEX(三跨两临近重点区段!$F:$F,MATCH(1,(MONTH(三跨两临近重点区段!$H:$H)=7)*(三跨两临近重点区段!$A:$A=D654),0))="已取消","已取消",INDEX(三跨两临近重点区段!$H:$H,MATCH(1,(MONTH(三跨两临近重点区段!$H:$H)=7)*(三跨两临近重点区段!$A:$A=D654)*(三跨两临近重点区段!$F:$F="现存区段"),0))),"")</f>
        <v/>
      </c>
      <c r="V654" s="232" t="str">
        <f t="array" ref="V654">IFERROR(IF(INDEX(三跨两临近重点区段!$F:$F,MATCH(1,(MONTH(三跨两临近重点区段!$H:$H)=7)*(三跨两临近重点区段!$A:$A=D654),0))="已取消","已取消",INDEX(三跨两临近重点区段!$I:$I,MATCH(1,(MONTH(三跨两临近重点区段!$H:$H)=7)*(三跨两临近重点区段!$A:$A=D654)*(三跨两临近重点区段!$F:$F="现存区段"),0))),"")</f>
        <v/>
      </c>
      <c r="W654" s="268" t="str">
        <f t="array" ref="W654">IFERROR(IF(INDEX(三跨两临近重点区段!$F:$F,MATCH(1,(MONTH(三跨两临近重点区段!$H:$H)=8)*(三跨两临近重点区段!$A:$A=D654),0))="已取消","已取消",INDEX(三跨两临近重点区段!$H:$H,MATCH(1,(MONTH(三跨两临近重点区段!$H:$H)=8)*(三跨两临近重点区段!$A:$A=D654)*(三跨两临近重点区段!$F:$F="现存区段"),0))),"")</f>
        <v/>
      </c>
      <c r="X654" s="232" t="str">
        <f t="array" ref="X654">IFERROR(IF(INDEX(三跨两临近重点区段!$F:$F,MATCH(1,(MONTH(三跨两临近重点区段!$H:$H)=8)*(三跨两临近重点区段!$A:$A=D654),0))="已取消","已取消",INDEX(三跨两临近重点区段!$I:$I,MATCH(1,(MONTH(三跨两临近重点区段!$H:$H)=8)*(三跨两临近重点区段!$A:$A=D654)*(三跨两临近重点区段!$F:$F="现存区段"),0))),"")</f>
        <v/>
      </c>
      <c r="Y654" s="268" t="str">
        <f t="array" ref="Y654">IFERROR(IF(INDEX(三跨两临近重点区段!$F:$F,MATCH(1,(MONTH(三跨两临近重点区段!$H:$H)=9)*(三跨两临近重点区段!$A:$A=D654),0))="已取消","已取消",INDEX(三跨两临近重点区段!$H:$H,MATCH(1,(MONTH(三跨两临近重点区段!$H:$H)=9)*(三跨两临近重点区段!$A:$A=D654)*(三跨两临近重点区段!$F:$F="现存区段"),0))),"")</f>
        <v/>
      </c>
      <c r="Z654" s="232" t="str">
        <f t="array" ref="Z654">IFERROR(IF(INDEX(三跨两临近重点区段!$F:$F,MATCH(1,(MONTH(三跨两临近重点区段!$H:$H)=9)*(三跨两临近重点区段!$A:$A=D654),0))="已取消","已取消",INDEX(三跨两临近重点区段!$I:$I,MATCH(1,(MONTH(三跨两临近重点区段!$H:$H)=9)*(三跨两临近重点区段!$A:$A=D654)*(三跨两临近重点区段!$F:$F="现存区段"),0))),"")</f>
        <v/>
      </c>
      <c r="AA654" s="268" t="str">
        <f t="array" ref="AA654">IFERROR(IF(INDEX(三跨两临近重点区段!$F:$F,MATCH(1,(MONTH(三跨两临近重点区段!$H:$H)=10)*(三跨两临近重点区段!$A:$A=D654),0))="已取消","已取消",INDEX(三跨两临近重点区段!$H:$H,MATCH(1,(MONTH(三跨两临近重点区段!$H:$H)=10)*(三跨两临近重点区段!$A:$A=D654)*(三跨两临近重点区段!$F:$F="现存区段"),0))),"")</f>
        <v/>
      </c>
      <c r="AB654" s="72" t="str">
        <f t="array" ref="AB654">IFERROR(IF(INDEX(三跨两临近重点区段!$F:$F,MATCH(1,(MONTH(三跨两临近重点区段!$H:$H)=10)*(三跨两临近重点区段!$A:$A=D654),0))="已取消","已取消",INDEX(三跨两临近重点区段!$I:$I,MATCH(1,(MONTH(三跨两临近重点区段!$H:$H)=10)*(三跨两临近重点区段!$A:$A=D654)*(三跨两临近重点区段!$F:$F="现存区段"),0))),"")</f>
        <v/>
      </c>
      <c r="AC654" s="284" t="str">
        <f t="array" ref="AC654">IFERROR(IF(INDEX(三跨两临近重点区段!$F:$F,MATCH(1,(MONTH(三跨两临近重点区段!$H:$H)=11)*(三跨两临近重点区段!$A:$A=D654),0))="已取消","已取消",INDEX(三跨两临近重点区段!$H:$H,MATCH(1,(MONTH(三跨两临近重点区段!$H:$H)=11)*(三跨两临近重点区段!$A:$A=D654)*(三跨两临近重点区段!$F:$F="现存区段"),0))),"")</f>
        <v/>
      </c>
      <c r="AD654" s="72" t="str">
        <f t="array" ref="AD654">IFERROR(IF(INDEX(三跨两临近重点区段!$F:$F,MATCH(1,(MONTH(三跨两临近重点区段!$H:$H)=11)*(三跨两临近重点区段!$A:$A=D654),0))="已取消","已取消",INDEX(三跨两临近重点区段!$I:$I,MATCH(1,(MONTH(三跨两临近重点区段!$H:$H)=11)*(三跨两临近重点区段!$A:$A=D654)*(三跨两临近重点区段!$F:$F="现存区段"),0))),"")</f>
        <v/>
      </c>
      <c r="AE654" s="284" t="str">
        <f t="array" ref="AE654">IFERROR(IF(INDEX(三跨两临近重点区段!$F:$F,MATCH(1,(MONTH(三跨两临近重点区段!$H:$H)=12)*(三跨两临近重点区段!$A:$A=D654),0))="已取消","已取消",INDEX(三跨两临近重点区段!$H:$H,MATCH(1,(MONTH(三跨两临近重点区段!$H:$H)=12)*(三跨两临近重点区段!$A:$A=D654)*(三跨两临近重点区段!$F:$F="现存区段"),0))),"")</f>
        <v/>
      </c>
      <c r="AF654" s="72" t="str">
        <f t="array" ref="AF654">IFERROR(IF(INDEX(三跨两临近重点区段!$F:$F,MATCH(1,(MONTH(三跨两临近重点区段!$H:$H)=12)*(三跨两临近重点区段!$A:$A=D654),0))="已取消","已取消",INDEX(三跨两临近重点区段!$I:$I,MATCH(1,(MONTH(三跨两临近重点区段!$H:$H)=12)*(三跨两临近重点区段!$A:$A=D654)*(三跨两临近重点区段!$F:$F="现存区段"),0))),"")</f>
        <v/>
      </c>
      <c r="AH654" t="e">
        <f t="array" ref="AH654">INDEX(三跨两临近重点区段!$G:$G,MATCH(D654,三跨两临近重点区段!$A:$A,0))</f>
        <v>#N/A</v>
      </c>
    </row>
    <row r="655" ht="14.25" spans="1:34">
      <c r="A655" s="263" t="s">
        <v>363</v>
      </c>
      <c r="B655" s="264" t="s">
        <v>3042</v>
      </c>
      <c r="C655" s="263" t="s">
        <v>3117</v>
      </c>
      <c r="D655" s="263" t="s">
        <v>3118</v>
      </c>
      <c r="E655" s="265" t="s">
        <v>3016</v>
      </c>
      <c r="F655" s="264" t="s">
        <v>125</v>
      </c>
      <c r="G655" s="263" t="s">
        <v>387</v>
      </c>
      <c r="H655" s="263" t="s">
        <v>387</v>
      </c>
      <c r="I655" s="33"/>
      <c r="J655" s="196"/>
      <c r="K655" s="196"/>
      <c r="L655" s="196"/>
      <c r="M655" s="235"/>
      <c r="N655" s="235"/>
      <c r="O655" s="33"/>
      <c r="P655" s="48"/>
      <c r="Q655" s="279"/>
      <c r="R655" s="279"/>
      <c r="S655" s="278">
        <v>45463</v>
      </c>
      <c r="T655" s="279" t="s">
        <v>2117</v>
      </c>
      <c r="U655" s="268" t="str">
        <f t="array" ref="U655">IFERROR(IF(INDEX(三跨两临近重点区段!$F:$F,MATCH(1,(MONTH(三跨两临近重点区段!$H:$H)=7)*(三跨两临近重点区段!$A:$A=D655),0))="已取消","已取消",INDEX(三跨两临近重点区段!$H:$H,MATCH(1,(MONTH(三跨两临近重点区段!$H:$H)=7)*(三跨两临近重点区段!$A:$A=D655)*(三跨两临近重点区段!$F:$F="现存区段"),0))),"")</f>
        <v/>
      </c>
      <c r="V655" s="232" t="str">
        <f t="array" ref="V655">IFERROR(IF(INDEX(三跨两临近重点区段!$F:$F,MATCH(1,(MONTH(三跨两临近重点区段!$H:$H)=7)*(三跨两临近重点区段!$A:$A=D655),0))="已取消","已取消",INDEX(三跨两临近重点区段!$I:$I,MATCH(1,(MONTH(三跨两临近重点区段!$H:$H)=7)*(三跨两临近重点区段!$A:$A=D655)*(三跨两临近重点区段!$F:$F="现存区段"),0))),"")</f>
        <v/>
      </c>
      <c r="W655" s="268" t="str">
        <f t="array" ref="W655">IFERROR(IF(INDEX(三跨两临近重点区段!$F:$F,MATCH(1,(MONTH(三跨两临近重点区段!$H:$H)=8)*(三跨两临近重点区段!$A:$A=D655),0))="已取消","已取消",INDEX(三跨两临近重点区段!$H:$H,MATCH(1,(MONTH(三跨两临近重点区段!$H:$H)=8)*(三跨两临近重点区段!$A:$A=D655)*(三跨两临近重点区段!$F:$F="现存区段"),0))),"")</f>
        <v/>
      </c>
      <c r="X655" s="232" t="str">
        <f t="array" ref="X655">IFERROR(IF(INDEX(三跨两临近重点区段!$F:$F,MATCH(1,(MONTH(三跨两临近重点区段!$H:$H)=8)*(三跨两临近重点区段!$A:$A=D655),0))="已取消","已取消",INDEX(三跨两临近重点区段!$I:$I,MATCH(1,(MONTH(三跨两临近重点区段!$H:$H)=8)*(三跨两临近重点区段!$A:$A=D655)*(三跨两临近重点区段!$F:$F="现存区段"),0))),"")</f>
        <v/>
      </c>
      <c r="Y655" s="268" t="str">
        <f t="array" ref="Y655">IFERROR(IF(INDEX(三跨两临近重点区段!$F:$F,MATCH(1,(MONTH(三跨两临近重点区段!$H:$H)=9)*(三跨两临近重点区段!$A:$A=D655),0))="已取消","已取消",INDEX(三跨两临近重点区段!$H:$H,MATCH(1,(MONTH(三跨两临近重点区段!$H:$H)=9)*(三跨两临近重点区段!$A:$A=D655)*(三跨两临近重点区段!$F:$F="现存区段"),0))),"")</f>
        <v/>
      </c>
      <c r="Z655" s="232" t="str">
        <f t="array" ref="Z655">IFERROR(IF(INDEX(三跨两临近重点区段!$F:$F,MATCH(1,(MONTH(三跨两临近重点区段!$H:$H)=9)*(三跨两临近重点区段!$A:$A=D655),0))="已取消","已取消",INDEX(三跨两临近重点区段!$I:$I,MATCH(1,(MONTH(三跨两临近重点区段!$H:$H)=9)*(三跨两临近重点区段!$A:$A=D655)*(三跨两临近重点区段!$F:$F="现存区段"),0))),"")</f>
        <v/>
      </c>
      <c r="AA655" s="268" t="str">
        <f t="array" ref="AA655">IFERROR(IF(INDEX(三跨两临近重点区段!$F:$F,MATCH(1,(MONTH(三跨两临近重点区段!$H:$H)=10)*(三跨两临近重点区段!$A:$A=D655),0))="已取消","已取消",INDEX(三跨两临近重点区段!$H:$H,MATCH(1,(MONTH(三跨两临近重点区段!$H:$H)=10)*(三跨两临近重点区段!$A:$A=D655)*(三跨两临近重点区段!$F:$F="现存区段"),0))),"")</f>
        <v/>
      </c>
      <c r="AB655" s="72" t="str">
        <f t="array" ref="AB655">IFERROR(IF(INDEX(三跨两临近重点区段!$F:$F,MATCH(1,(MONTH(三跨两临近重点区段!$H:$H)=10)*(三跨两临近重点区段!$A:$A=D655),0))="已取消","已取消",INDEX(三跨两临近重点区段!$I:$I,MATCH(1,(MONTH(三跨两临近重点区段!$H:$H)=10)*(三跨两临近重点区段!$A:$A=D655)*(三跨两临近重点区段!$F:$F="现存区段"),0))),"")</f>
        <v/>
      </c>
      <c r="AC655" s="284" t="str">
        <f t="array" ref="AC655">IFERROR(IF(INDEX(三跨两临近重点区段!$F:$F,MATCH(1,(MONTH(三跨两临近重点区段!$H:$H)=11)*(三跨两临近重点区段!$A:$A=D655),0))="已取消","已取消",INDEX(三跨两临近重点区段!$H:$H,MATCH(1,(MONTH(三跨两临近重点区段!$H:$H)=11)*(三跨两临近重点区段!$A:$A=D655)*(三跨两临近重点区段!$F:$F="现存区段"),0))),"")</f>
        <v/>
      </c>
      <c r="AD655" s="72" t="str">
        <f t="array" ref="AD655">IFERROR(IF(INDEX(三跨两临近重点区段!$F:$F,MATCH(1,(MONTH(三跨两临近重点区段!$H:$H)=11)*(三跨两临近重点区段!$A:$A=D655),0))="已取消","已取消",INDEX(三跨两临近重点区段!$I:$I,MATCH(1,(MONTH(三跨两临近重点区段!$H:$H)=11)*(三跨两临近重点区段!$A:$A=D655)*(三跨两临近重点区段!$F:$F="现存区段"),0))),"")</f>
        <v/>
      </c>
      <c r="AE655" s="284" t="str">
        <f t="array" ref="AE655">IFERROR(IF(INDEX(三跨两临近重点区段!$F:$F,MATCH(1,(MONTH(三跨两临近重点区段!$H:$H)=12)*(三跨两临近重点区段!$A:$A=D655),0))="已取消","已取消",INDEX(三跨两临近重点区段!$H:$H,MATCH(1,(MONTH(三跨两临近重点区段!$H:$H)=12)*(三跨两临近重点区段!$A:$A=D655)*(三跨两临近重点区段!$F:$F="现存区段"),0))),"")</f>
        <v/>
      </c>
      <c r="AF655" s="72" t="str">
        <f t="array" ref="AF655">IFERROR(IF(INDEX(三跨两临近重点区段!$F:$F,MATCH(1,(MONTH(三跨两临近重点区段!$H:$H)=12)*(三跨两临近重点区段!$A:$A=D655),0))="已取消","已取消",INDEX(三跨两临近重点区段!$I:$I,MATCH(1,(MONTH(三跨两临近重点区段!$H:$H)=12)*(三跨两临近重点区段!$A:$A=D655)*(三跨两临近重点区段!$F:$F="现存区段"),0))),"")</f>
        <v/>
      </c>
      <c r="AH655" t="e">
        <f t="array" ref="AH655">INDEX(三跨两临近重点区段!$G:$G,MATCH(D655,三跨两临近重点区段!$A:$A,0))</f>
        <v>#N/A</v>
      </c>
    </row>
    <row r="656" ht="14.25" spans="1:34">
      <c r="A656" s="263" t="s">
        <v>150</v>
      </c>
      <c r="B656" s="264" t="s">
        <v>2974</v>
      </c>
      <c r="C656" s="263" t="s">
        <v>2977</v>
      </c>
      <c r="D656" s="263" t="s">
        <v>3119</v>
      </c>
      <c r="E656" s="265" t="s">
        <v>2926</v>
      </c>
      <c r="F656" s="264" t="s">
        <v>125</v>
      </c>
      <c r="G656" s="263" t="s">
        <v>177</v>
      </c>
      <c r="H656" s="263" t="s">
        <v>177</v>
      </c>
      <c r="I656" s="33"/>
      <c r="J656" s="196"/>
      <c r="K656" s="196"/>
      <c r="L656" s="196"/>
      <c r="M656" s="235"/>
      <c r="N656" s="235"/>
      <c r="O656" s="33"/>
      <c r="P656" s="48"/>
      <c r="Q656" s="279"/>
      <c r="R656" s="279"/>
      <c r="S656" s="278">
        <v>45467</v>
      </c>
      <c r="T656" s="279" t="s">
        <v>2117</v>
      </c>
      <c r="U656" s="268" t="str">
        <f t="array" ref="U656">IFERROR(IF(INDEX(三跨两临近重点区段!$F:$F,MATCH(1,(MONTH(三跨两临近重点区段!$H:$H)=7)*(三跨两临近重点区段!$A:$A=D656),0))="已取消","已取消",INDEX(三跨两临近重点区段!$H:$H,MATCH(1,(MONTH(三跨两临近重点区段!$H:$H)=7)*(三跨两临近重点区段!$A:$A=D656)*(三跨两临近重点区段!$F:$F="现存区段"),0))),"")</f>
        <v/>
      </c>
      <c r="V656" s="232" t="str">
        <f t="array" ref="V656">IFERROR(IF(INDEX(三跨两临近重点区段!$F:$F,MATCH(1,(MONTH(三跨两临近重点区段!$H:$H)=7)*(三跨两临近重点区段!$A:$A=D656),0))="已取消","已取消",INDEX(三跨两临近重点区段!$I:$I,MATCH(1,(MONTH(三跨两临近重点区段!$H:$H)=7)*(三跨两临近重点区段!$A:$A=D656)*(三跨两临近重点区段!$F:$F="现存区段"),0))),"")</f>
        <v/>
      </c>
      <c r="W656" s="268" t="str">
        <f t="array" ref="W656">IFERROR(IF(INDEX(三跨两临近重点区段!$F:$F,MATCH(1,(MONTH(三跨两临近重点区段!$H:$H)=8)*(三跨两临近重点区段!$A:$A=D656),0))="已取消","已取消",INDEX(三跨两临近重点区段!$H:$H,MATCH(1,(MONTH(三跨两临近重点区段!$H:$H)=8)*(三跨两临近重点区段!$A:$A=D656)*(三跨两临近重点区段!$F:$F="现存区段"),0))),"")</f>
        <v/>
      </c>
      <c r="X656" s="232" t="str">
        <f t="array" ref="X656">IFERROR(IF(INDEX(三跨两临近重点区段!$F:$F,MATCH(1,(MONTH(三跨两临近重点区段!$H:$H)=8)*(三跨两临近重点区段!$A:$A=D656),0))="已取消","已取消",INDEX(三跨两临近重点区段!$I:$I,MATCH(1,(MONTH(三跨两临近重点区段!$H:$H)=8)*(三跨两临近重点区段!$A:$A=D656)*(三跨两临近重点区段!$F:$F="现存区段"),0))),"")</f>
        <v/>
      </c>
      <c r="Y656" s="268" t="str">
        <f t="array" ref="Y656">IFERROR(IF(INDEX(三跨两临近重点区段!$F:$F,MATCH(1,(MONTH(三跨两临近重点区段!$H:$H)=9)*(三跨两临近重点区段!$A:$A=D656),0))="已取消","已取消",INDEX(三跨两临近重点区段!$H:$H,MATCH(1,(MONTH(三跨两临近重点区段!$H:$H)=9)*(三跨两临近重点区段!$A:$A=D656)*(三跨两临近重点区段!$F:$F="现存区段"),0))),"")</f>
        <v/>
      </c>
      <c r="Z656" s="232" t="str">
        <f t="array" ref="Z656">IFERROR(IF(INDEX(三跨两临近重点区段!$F:$F,MATCH(1,(MONTH(三跨两临近重点区段!$H:$H)=9)*(三跨两临近重点区段!$A:$A=D656),0))="已取消","已取消",INDEX(三跨两临近重点区段!$I:$I,MATCH(1,(MONTH(三跨两临近重点区段!$H:$H)=9)*(三跨两临近重点区段!$A:$A=D656)*(三跨两临近重点区段!$F:$F="现存区段"),0))),"")</f>
        <v/>
      </c>
      <c r="AA656" s="268" t="str">
        <f t="array" ref="AA656">IFERROR(IF(INDEX(三跨两临近重点区段!$F:$F,MATCH(1,(MONTH(三跨两临近重点区段!$H:$H)=10)*(三跨两临近重点区段!$A:$A=D656),0))="已取消","已取消",INDEX(三跨两临近重点区段!$H:$H,MATCH(1,(MONTH(三跨两临近重点区段!$H:$H)=10)*(三跨两临近重点区段!$A:$A=D656)*(三跨两临近重点区段!$F:$F="现存区段"),0))),"")</f>
        <v/>
      </c>
      <c r="AB656" s="72" t="str">
        <f t="array" ref="AB656">IFERROR(IF(INDEX(三跨两临近重点区段!$F:$F,MATCH(1,(MONTH(三跨两临近重点区段!$H:$H)=10)*(三跨两临近重点区段!$A:$A=D656),0))="已取消","已取消",INDEX(三跨两临近重点区段!$I:$I,MATCH(1,(MONTH(三跨两临近重点区段!$H:$H)=10)*(三跨两临近重点区段!$A:$A=D656)*(三跨两临近重点区段!$F:$F="现存区段"),0))),"")</f>
        <v/>
      </c>
      <c r="AC656" s="284" t="str">
        <f t="array" ref="AC656">IFERROR(IF(INDEX(三跨两临近重点区段!$F:$F,MATCH(1,(MONTH(三跨两临近重点区段!$H:$H)=11)*(三跨两临近重点区段!$A:$A=D656),0))="已取消","已取消",INDEX(三跨两临近重点区段!$H:$H,MATCH(1,(MONTH(三跨两临近重点区段!$H:$H)=11)*(三跨两临近重点区段!$A:$A=D656)*(三跨两临近重点区段!$F:$F="现存区段"),0))),"")</f>
        <v/>
      </c>
      <c r="AD656" s="72" t="str">
        <f t="array" ref="AD656">IFERROR(IF(INDEX(三跨两临近重点区段!$F:$F,MATCH(1,(MONTH(三跨两临近重点区段!$H:$H)=11)*(三跨两临近重点区段!$A:$A=D656),0))="已取消","已取消",INDEX(三跨两临近重点区段!$I:$I,MATCH(1,(MONTH(三跨两临近重点区段!$H:$H)=11)*(三跨两临近重点区段!$A:$A=D656)*(三跨两临近重点区段!$F:$F="现存区段"),0))),"")</f>
        <v/>
      </c>
      <c r="AE656" s="284" t="str">
        <f t="array" ref="AE656">IFERROR(IF(INDEX(三跨两临近重点区段!$F:$F,MATCH(1,(MONTH(三跨两临近重点区段!$H:$H)=12)*(三跨两临近重点区段!$A:$A=D656),0))="已取消","已取消",INDEX(三跨两临近重点区段!$H:$H,MATCH(1,(MONTH(三跨两临近重点区段!$H:$H)=12)*(三跨两临近重点区段!$A:$A=D656)*(三跨两临近重点区段!$F:$F="现存区段"),0))),"")</f>
        <v/>
      </c>
      <c r="AF656" s="72" t="str">
        <f t="array" ref="AF656">IFERROR(IF(INDEX(三跨两临近重点区段!$F:$F,MATCH(1,(MONTH(三跨两临近重点区段!$H:$H)=12)*(三跨两临近重点区段!$A:$A=D656),0))="已取消","已取消",INDEX(三跨两临近重点区段!$I:$I,MATCH(1,(MONTH(三跨两临近重点区段!$H:$H)=12)*(三跨两临近重点区段!$A:$A=D656)*(三跨两临近重点区段!$F:$F="现存区段"),0))),"")</f>
        <v/>
      </c>
      <c r="AH656" t="e">
        <f t="array" ref="AH656">INDEX(三跨两临近重点区段!$G:$G,MATCH(D656,三跨两临近重点区段!$A:$A,0))</f>
        <v>#N/A</v>
      </c>
    </row>
    <row r="657" ht="14.25" spans="1:34">
      <c r="A657" s="263" t="s">
        <v>363</v>
      </c>
      <c r="B657" s="264" t="s">
        <v>2112</v>
      </c>
      <c r="C657" s="263" t="s">
        <v>2509</v>
      </c>
      <c r="D657" s="263" t="s">
        <v>3120</v>
      </c>
      <c r="E657" s="264" t="s">
        <v>2115</v>
      </c>
      <c r="F657" s="264" t="s">
        <v>125</v>
      </c>
      <c r="G657" s="263" t="s">
        <v>2116</v>
      </c>
      <c r="H657" s="263" t="s">
        <v>1144</v>
      </c>
      <c r="I657" s="33"/>
      <c r="J657" s="196"/>
      <c r="K657" s="196"/>
      <c r="L657" s="196"/>
      <c r="M657" s="235"/>
      <c r="N657" s="235"/>
      <c r="O657" s="33"/>
      <c r="P657" s="48"/>
      <c r="Q657" s="279"/>
      <c r="R657" s="279"/>
      <c r="S657" s="278">
        <v>45446</v>
      </c>
      <c r="T657" s="279" t="s">
        <v>2117</v>
      </c>
      <c r="U657" s="268" t="str">
        <f t="array" ref="U657">IFERROR(IF(INDEX(三跨两临近重点区段!$F:$F,MATCH(1,(MONTH(三跨两临近重点区段!$H:$H)=7)*(三跨两临近重点区段!$A:$A=D657),0))="已取消","已取消",INDEX(三跨两临近重点区段!$H:$H,MATCH(1,(MONTH(三跨两临近重点区段!$H:$H)=7)*(三跨两临近重点区段!$A:$A=D657)*(三跨两临近重点区段!$F:$F="现存区段"),0))),"")</f>
        <v/>
      </c>
      <c r="V657" s="232" t="str">
        <f t="array" ref="V657">IFERROR(IF(INDEX(三跨两临近重点区段!$F:$F,MATCH(1,(MONTH(三跨两临近重点区段!$H:$H)=7)*(三跨两临近重点区段!$A:$A=D657),0))="已取消","已取消",INDEX(三跨两临近重点区段!$I:$I,MATCH(1,(MONTH(三跨两临近重点区段!$H:$H)=7)*(三跨两临近重点区段!$A:$A=D657)*(三跨两临近重点区段!$F:$F="现存区段"),0))),"")</f>
        <v/>
      </c>
      <c r="W657" s="268" t="str">
        <f t="array" ref="W657">IFERROR(IF(INDEX(三跨两临近重点区段!$F:$F,MATCH(1,(MONTH(三跨两临近重点区段!$H:$H)=8)*(三跨两临近重点区段!$A:$A=D657),0))="已取消","已取消",INDEX(三跨两临近重点区段!$H:$H,MATCH(1,(MONTH(三跨两临近重点区段!$H:$H)=8)*(三跨两临近重点区段!$A:$A=D657)*(三跨两临近重点区段!$F:$F="现存区段"),0))),"")</f>
        <v/>
      </c>
      <c r="X657" s="232" t="str">
        <f t="array" ref="X657">IFERROR(IF(INDEX(三跨两临近重点区段!$F:$F,MATCH(1,(MONTH(三跨两临近重点区段!$H:$H)=8)*(三跨两临近重点区段!$A:$A=D657),0))="已取消","已取消",INDEX(三跨两临近重点区段!$I:$I,MATCH(1,(MONTH(三跨两临近重点区段!$H:$H)=8)*(三跨两临近重点区段!$A:$A=D657)*(三跨两临近重点区段!$F:$F="现存区段"),0))),"")</f>
        <v/>
      </c>
      <c r="Y657" s="268" t="str">
        <f t="array" ref="Y657">IFERROR(IF(INDEX(三跨两临近重点区段!$F:$F,MATCH(1,(MONTH(三跨两临近重点区段!$H:$H)=9)*(三跨两临近重点区段!$A:$A=D657),0))="已取消","已取消",INDEX(三跨两临近重点区段!$H:$H,MATCH(1,(MONTH(三跨两临近重点区段!$H:$H)=9)*(三跨两临近重点区段!$A:$A=D657)*(三跨两临近重点区段!$F:$F="现存区段"),0))),"")</f>
        <v/>
      </c>
      <c r="Z657" s="232" t="str">
        <f t="array" ref="Z657">IFERROR(IF(INDEX(三跨两临近重点区段!$F:$F,MATCH(1,(MONTH(三跨两临近重点区段!$H:$H)=9)*(三跨两临近重点区段!$A:$A=D657),0))="已取消","已取消",INDEX(三跨两临近重点区段!$I:$I,MATCH(1,(MONTH(三跨两临近重点区段!$H:$H)=9)*(三跨两临近重点区段!$A:$A=D657)*(三跨两临近重点区段!$F:$F="现存区段"),0))),"")</f>
        <v/>
      </c>
      <c r="AA657" s="268" t="str">
        <f t="array" ref="AA657">IFERROR(IF(INDEX(三跨两临近重点区段!$F:$F,MATCH(1,(MONTH(三跨两临近重点区段!$H:$H)=10)*(三跨两临近重点区段!$A:$A=D657),0))="已取消","已取消",INDEX(三跨两临近重点区段!$H:$H,MATCH(1,(MONTH(三跨两临近重点区段!$H:$H)=10)*(三跨两临近重点区段!$A:$A=D657)*(三跨两临近重点区段!$F:$F="现存区段"),0))),"")</f>
        <v/>
      </c>
      <c r="AB657" s="72" t="str">
        <f t="array" ref="AB657">IFERROR(IF(INDEX(三跨两临近重点区段!$F:$F,MATCH(1,(MONTH(三跨两临近重点区段!$H:$H)=10)*(三跨两临近重点区段!$A:$A=D657),0))="已取消","已取消",INDEX(三跨两临近重点区段!$I:$I,MATCH(1,(MONTH(三跨两临近重点区段!$H:$H)=10)*(三跨两临近重点区段!$A:$A=D657)*(三跨两临近重点区段!$F:$F="现存区段"),0))),"")</f>
        <v/>
      </c>
      <c r="AC657" s="284" t="str">
        <f t="array" ref="AC657">IFERROR(IF(INDEX(三跨两临近重点区段!$F:$F,MATCH(1,(MONTH(三跨两临近重点区段!$H:$H)=11)*(三跨两临近重点区段!$A:$A=D657),0))="已取消","已取消",INDEX(三跨两临近重点区段!$H:$H,MATCH(1,(MONTH(三跨两临近重点区段!$H:$H)=11)*(三跨两临近重点区段!$A:$A=D657)*(三跨两临近重点区段!$F:$F="现存区段"),0))),"")</f>
        <v/>
      </c>
      <c r="AD657" s="72" t="str">
        <f t="array" ref="AD657">IFERROR(IF(INDEX(三跨两临近重点区段!$F:$F,MATCH(1,(MONTH(三跨两临近重点区段!$H:$H)=11)*(三跨两临近重点区段!$A:$A=D657),0))="已取消","已取消",INDEX(三跨两临近重点区段!$I:$I,MATCH(1,(MONTH(三跨两临近重点区段!$H:$H)=11)*(三跨两临近重点区段!$A:$A=D657)*(三跨两临近重点区段!$F:$F="现存区段"),0))),"")</f>
        <v/>
      </c>
      <c r="AE657" s="284" t="str">
        <f t="array" ref="AE657">IFERROR(IF(INDEX(三跨两临近重点区段!$F:$F,MATCH(1,(MONTH(三跨两临近重点区段!$H:$H)=12)*(三跨两临近重点区段!$A:$A=D657),0))="已取消","已取消",INDEX(三跨两临近重点区段!$H:$H,MATCH(1,(MONTH(三跨两临近重点区段!$H:$H)=12)*(三跨两临近重点区段!$A:$A=D657)*(三跨两临近重点区段!$F:$F="现存区段"),0))),"")</f>
        <v/>
      </c>
      <c r="AF657" s="72" t="str">
        <f t="array" ref="AF657">IFERROR(IF(INDEX(三跨两临近重点区段!$F:$F,MATCH(1,(MONTH(三跨两临近重点区段!$H:$H)=12)*(三跨两临近重点区段!$A:$A=D657),0))="已取消","已取消",INDEX(三跨两临近重点区段!$I:$I,MATCH(1,(MONTH(三跨两临近重点区段!$H:$H)=12)*(三跨两临近重点区段!$A:$A=D657)*(三跨两临近重点区段!$F:$F="现存区段"),0))),"")</f>
        <v/>
      </c>
      <c r="AH657" t="e">
        <f t="array" ref="AH657">INDEX(三跨两临近重点区段!$G:$G,MATCH(D657,三跨两临近重点区段!$A:$A,0))</f>
        <v>#N/A</v>
      </c>
    </row>
    <row r="658" ht="14.25" spans="1:34">
      <c r="A658" s="263" t="s">
        <v>363</v>
      </c>
      <c r="B658" s="264" t="s">
        <v>2118</v>
      </c>
      <c r="C658" s="263" t="s">
        <v>2509</v>
      </c>
      <c r="D658" s="263" t="s">
        <v>3121</v>
      </c>
      <c r="E658" s="264" t="s">
        <v>2115</v>
      </c>
      <c r="F658" s="264" t="s">
        <v>125</v>
      </c>
      <c r="G658" s="263" t="s">
        <v>2116</v>
      </c>
      <c r="H658" s="263" t="s">
        <v>1144</v>
      </c>
      <c r="I658" s="33"/>
      <c r="J658" s="196"/>
      <c r="K658" s="196"/>
      <c r="L658" s="196"/>
      <c r="M658" s="235"/>
      <c r="N658" s="235"/>
      <c r="O658" s="33"/>
      <c r="P658" s="48"/>
      <c r="Q658" s="279"/>
      <c r="R658" s="279"/>
      <c r="S658" s="278">
        <v>45446</v>
      </c>
      <c r="T658" s="279" t="s">
        <v>2117</v>
      </c>
      <c r="U658" s="268" t="str">
        <f t="array" ref="U658">IFERROR(IF(INDEX(三跨两临近重点区段!$F:$F,MATCH(1,(MONTH(三跨两临近重点区段!$H:$H)=7)*(三跨两临近重点区段!$A:$A=D658),0))="已取消","已取消",INDEX(三跨两临近重点区段!$H:$H,MATCH(1,(MONTH(三跨两临近重点区段!$H:$H)=7)*(三跨两临近重点区段!$A:$A=D658)*(三跨两临近重点区段!$F:$F="现存区段"),0))),"")</f>
        <v/>
      </c>
      <c r="V658" s="232" t="str">
        <f t="array" ref="V658">IFERROR(IF(INDEX(三跨两临近重点区段!$F:$F,MATCH(1,(MONTH(三跨两临近重点区段!$H:$H)=7)*(三跨两临近重点区段!$A:$A=D658),0))="已取消","已取消",INDEX(三跨两临近重点区段!$I:$I,MATCH(1,(MONTH(三跨两临近重点区段!$H:$H)=7)*(三跨两临近重点区段!$A:$A=D658)*(三跨两临近重点区段!$F:$F="现存区段"),0))),"")</f>
        <v/>
      </c>
      <c r="W658" s="268" t="str">
        <f t="array" ref="W658">IFERROR(IF(INDEX(三跨两临近重点区段!$F:$F,MATCH(1,(MONTH(三跨两临近重点区段!$H:$H)=8)*(三跨两临近重点区段!$A:$A=D658),0))="已取消","已取消",INDEX(三跨两临近重点区段!$H:$H,MATCH(1,(MONTH(三跨两临近重点区段!$H:$H)=8)*(三跨两临近重点区段!$A:$A=D658)*(三跨两临近重点区段!$F:$F="现存区段"),0))),"")</f>
        <v/>
      </c>
      <c r="X658" s="232" t="str">
        <f t="array" ref="X658">IFERROR(IF(INDEX(三跨两临近重点区段!$F:$F,MATCH(1,(MONTH(三跨两临近重点区段!$H:$H)=8)*(三跨两临近重点区段!$A:$A=D658),0))="已取消","已取消",INDEX(三跨两临近重点区段!$I:$I,MATCH(1,(MONTH(三跨两临近重点区段!$H:$H)=8)*(三跨两临近重点区段!$A:$A=D658)*(三跨两临近重点区段!$F:$F="现存区段"),0))),"")</f>
        <v/>
      </c>
      <c r="Y658" s="268" t="str">
        <f t="array" ref="Y658">IFERROR(IF(INDEX(三跨两临近重点区段!$F:$F,MATCH(1,(MONTH(三跨两临近重点区段!$H:$H)=9)*(三跨两临近重点区段!$A:$A=D658),0))="已取消","已取消",INDEX(三跨两临近重点区段!$H:$H,MATCH(1,(MONTH(三跨两临近重点区段!$H:$H)=9)*(三跨两临近重点区段!$A:$A=D658)*(三跨两临近重点区段!$F:$F="现存区段"),0))),"")</f>
        <v/>
      </c>
      <c r="Z658" s="232" t="str">
        <f t="array" ref="Z658">IFERROR(IF(INDEX(三跨两临近重点区段!$F:$F,MATCH(1,(MONTH(三跨两临近重点区段!$H:$H)=9)*(三跨两临近重点区段!$A:$A=D658),0))="已取消","已取消",INDEX(三跨两临近重点区段!$I:$I,MATCH(1,(MONTH(三跨两临近重点区段!$H:$H)=9)*(三跨两临近重点区段!$A:$A=D658)*(三跨两临近重点区段!$F:$F="现存区段"),0))),"")</f>
        <v/>
      </c>
      <c r="AA658" s="268" t="str">
        <f t="array" ref="AA658">IFERROR(IF(INDEX(三跨两临近重点区段!$F:$F,MATCH(1,(MONTH(三跨两临近重点区段!$H:$H)=10)*(三跨两临近重点区段!$A:$A=D658),0))="已取消","已取消",INDEX(三跨两临近重点区段!$H:$H,MATCH(1,(MONTH(三跨两临近重点区段!$H:$H)=10)*(三跨两临近重点区段!$A:$A=D658)*(三跨两临近重点区段!$F:$F="现存区段"),0))),"")</f>
        <v/>
      </c>
      <c r="AB658" s="72" t="str">
        <f t="array" ref="AB658">IFERROR(IF(INDEX(三跨两临近重点区段!$F:$F,MATCH(1,(MONTH(三跨两临近重点区段!$H:$H)=10)*(三跨两临近重点区段!$A:$A=D658),0))="已取消","已取消",INDEX(三跨两临近重点区段!$I:$I,MATCH(1,(MONTH(三跨两临近重点区段!$H:$H)=10)*(三跨两临近重点区段!$A:$A=D658)*(三跨两临近重点区段!$F:$F="现存区段"),0))),"")</f>
        <v/>
      </c>
      <c r="AC658" s="284" t="str">
        <f t="array" ref="AC658">IFERROR(IF(INDEX(三跨两临近重点区段!$F:$F,MATCH(1,(MONTH(三跨两临近重点区段!$H:$H)=11)*(三跨两临近重点区段!$A:$A=D658),0))="已取消","已取消",INDEX(三跨两临近重点区段!$H:$H,MATCH(1,(MONTH(三跨两临近重点区段!$H:$H)=11)*(三跨两临近重点区段!$A:$A=D658)*(三跨两临近重点区段!$F:$F="现存区段"),0))),"")</f>
        <v/>
      </c>
      <c r="AD658" s="72" t="str">
        <f t="array" ref="AD658">IFERROR(IF(INDEX(三跨两临近重点区段!$F:$F,MATCH(1,(MONTH(三跨两临近重点区段!$H:$H)=11)*(三跨两临近重点区段!$A:$A=D658),0))="已取消","已取消",INDEX(三跨两临近重点区段!$I:$I,MATCH(1,(MONTH(三跨两临近重点区段!$H:$H)=11)*(三跨两临近重点区段!$A:$A=D658)*(三跨两临近重点区段!$F:$F="现存区段"),0))),"")</f>
        <v/>
      </c>
      <c r="AE658" s="284" t="str">
        <f t="array" ref="AE658">IFERROR(IF(INDEX(三跨两临近重点区段!$F:$F,MATCH(1,(MONTH(三跨两临近重点区段!$H:$H)=12)*(三跨两临近重点区段!$A:$A=D658),0))="已取消","已取消",INDEX(三跨两临近重点区段!$H:$H,MATCH(1,(MONTH(三跨两临近重点区段!$H:$H)=12)*(三跨两临近重点区段!$A:$A=D658)*(三跨两临近重点区段!$F:$F="现存区段"),0))),"")</f>
        <v/>
      </c>
      <c r="AF658" s="72" t="str">
        <f t="array" ref="AF658">IFERROR(IF(INDEX(三跨两临近重点区段!$F:$F,MATCH(1,(MONTH(三跨两临近重点区段!$H:$H)=12)*(三跨两临近重点区段!$A:$A=D658),0))="已取消","已取消",INDEX(三跨两临近重点区段!$I:$I,MATCH(1,(MONTH(三跨两临近重点区段!$H:$H)=12)*(三跨两临近重点区段!$A:$A=D658)*(三跨两临近重点区段!$F:$F="现存区段"),0))),"")</f>
        <v/>
      </c>
      <c r="AH658" t="e">
        <f t="array" ref="AH658">INDEX(三跨两临近重点区段!$G:$G,MATCH(D658,三跨两临近重点区段!$A:$A,0))</f>
        <v>#N/A</v>
      </c>
    </row>
    <row r="659" ht="14.25" spans="1:34">
      <c r="A659" s="263" t="s">
        <v>363</v>
      </c>
      <c r="B659" s="264" t="s">
        <v>2441</v>
      </c>
      <c r="C659" s="263" t="s">
        <v>2773</v>
      </c>
      <c r="D659" s="263" t="s">
        <v>3122</v>
      </c>
      <c r="E659" s="264" t="s">
        <v>2115</v>
      </c>
      <c r="F659" s="264" t="s">
        <v>125</v>
      </c>
      <c r="G659" s="263" t="s">
        <v>2116</v>
      </c>
      <c r="H659" s="263" t="s">
        <v>1144</v>
      </c>
      <c r="I659" s="33"/>
      <c r="J659" s="196"/>
      <c r="K659" s="196"/>
      <c r="L659" s="196"/>
      <c r="M659" s="235"/>
      <c r="N659" s="235"/>
      <c r="O659" s="33"/>
      <c r="P659" s="48"/>
      <c r="Q659" s="279"/>
      <c r="R659" s="279"/>
      <c r="S659" s="281"/>
      <c r="T659" s="279"/>
      <c r="U659" s="268" t="str">
        <f t="array" ref="U659">IFERROR(IF(INDEX(三跨两临近重点区段!$F:$F,MATCH(1,(MONTH(三跨两临近重点区段!$H:$H)=7)*(三跨两临近重点区段!$A:$A=D659),0))="已取消","已取消",INDEX(三跨两临近重点区段!$H:$H,MATCH(1,(MONTH(三跨两临近重点区段!$H:$H)=7)*(三跨两临近重点区段!$A:$A=D659)*(三跨两临近重点区段!$F:$F="现存区段"),0))),"")</f>
        <v/>
      </c>
      <c r="V659" s="232" t="str">
        <f t="array" ref="V659">IFERROR(IF(INDEX(三跨两临近重点区段!$F:$F,MATCH(1,(MONTH(三跨两临近重点区段!$H:$H)=7)*(三跨两临近重点区段!$A:$A=D659),0))="已取消","已取消",INDEX(三跨两临近重点区段!$I:$I,MATCH(1,(MONTH(三跨两临近重点区段!$H:$H)=7)*(三跨两临近重点区段!$A:$A=D659)*(三跨两临近重点区段!$F:$F="现存区段"),0))),"")</f>
        <v/>
      </c>
      <c r="W659" s="268" t="str">
        <f t="array" ref="W659">IFERROR(IF(INDEX(三跨两临近重点区段!$F:$F,MATCH(1,(MONTH(三跨两临近重点区段!$H:$H)=8)*(三跨两临近重点区段!$A:$A=D659),0))="已取消","已取消",INDEX(三跨两临近重点区段!$H:$H,MATCH(1,(MONTH(三跨两临近重点区段!$H:$H)=8)*(三跨两临近重点区段!$A:$A=D659)*(三跨两临近重点区段!$F:$F="现存区段"),0))),"")</f>
        <v/>
      </c>
      <c r="X659" s="232" t="str">
        <f t="array" ref="X659">IFERROR(IF(INDEX(三跨两临近重点区段!$F:$F,MATCH(1,(MONTH(三跨两临近重点区段!$H:$H)=8)*(三跨两临近重点区段!$A:$A=D659),0))="已取消","已取消",INDEX(三跨两临近重点区段!$I:$I,MATCH(1,(MONTH(三跨两临近重点区段!$H:$H)=8)*(三跨两临近重点区段!$A:$A=D659)*(三跨两临近重点区段!$F:$F="现存区段"),0))),"")</f>
        <v/>
      </c>
      <c r="Y659" s="268" t="str">
        <f t="array" ref="Y659">IFERROR(IF(INDEX(三跨两临近重点区段!$F:$F,MATCH(1,(MONTH(三跨两临近重点区段!$H:$H)=9)*(三跨两临近重点区段!$A:$A=D659),0))="已取消","已取消",INDEX(三跨两临近重点区段!$H:$H,MATCH(1,(MONTH(三跨两临近重点区段!$H:$H)=9)*(三跨两临近重点区段!$A:$A=D659)*(三跨两临近重点区段!$F:$F="现存区段"),0))),"")</f>
        <v/>
      </c>
      <c r="Z659" s="232" t="str">
        <f t="array" ref="Z659">IFERROR(IF(INDEX(三跨两临近重点区段!$F:$F,MATCH(1,(MONTH(三跨两临近重点区段!$H:$H)=9)*(三跨两临近重点区段!$A:$A=D659),0))="已取消","已取消",INDEX(三跨两临近重点区段!$I:$I,MATCH(1,(MONTH(三跨两临近重点区段!$H:$H)=9)*(三跨两临近重点区段!$A:$A=D659)*(三跨两临近重点区段!$F:$F="现存区段"),0))),"")</f>
        <v/>
      </c>
      <c r="AA659" s="268" t="str">
        <f t="array" ref="AA659">IFERROR(IF(INDEX(三跨两临近重点区段!$F:$F,MATCH(1,(MONTH(三跨两临近重点区段!$H:$H)=10)*(三跨两临近重点区段!$A:$A=D659),0))="已取消","已取消",INDEX(三跨两临近重点区段!$H:$H,MATCH(1,(MONTH(三跨两临近重点区段!$H:$H)=10)*(三跨两临近重点区段!$A:$A=D659)*(三跨两临近重点区段!$F:$F="现存区段"),0))),"")</f>
        <v/>
      </c>
      <c r="AB659" s="72" t="str">
        <f t="array" ref="AB659">IFERROR(IF(INDEX(三跨两临近重点区段!$F:$F,MATCH(1,(MONTH(三跨两临近重点区段!$H:$H)=10)*(三跨两临近重点区段!$A:$A=D659),0))="已取消","已取消",INDEX(三跨两临近重点区段!$I:$I,MATCH(1,(MONTH(三跨两临近重点区段!$H:$H)=10)*(三跨两临近重点区段!$A:$A=D659)*(三跨两临近重点区段!$F:$F="现存区段"),0))),"")</f>
        <v/>
      </c>
      <c r="AC659" s="284" t="str">
        <f t="array" ref="AC659">IFERROR(IF(INDEX(三跨两临近重点区段!$F:$F,MATCH(1,(MONTH(三跨两临近重点区段!$H:$H)=11)*(三跨两临近重点区段!$A:$A=D659),0))="已取消","已取消",INDEX(三跨两临近重点区段!$H:$H,MATCH(1,(MONTH(三跨两临近重点区段!$H:$H)=11)*(三跨两临近重点区段!$A:$A=D659)*(三跨两临近重点区段!$F:$F="现存区段"),0))),"")</f>
        <v/>
      </c>
      <c r="AD659" s="72" t="str">
        <f t="array" ref="AD659">IFERROR(IF(INDEX(三跨两临近重点区段!$F:$F,MATCH(1,(MONTH(三跨两临近重点区段!$H:$H)=11)*(三跨两临近重点区段!$A:$A=D659),0))="已取消","已取消",INDEX(三跨两临近重点区段!$I:$I,MATCH(1,(MONTH(三跨两临近重点区段!$H:$H)=11)*(三跨两临近重点区段!$A:$A=D659)*(三跨两临近重点区段!$F:$F="现存区段"),0))),"")</f>
        <v/>
      </c>
      <c r="AE659" s="284" t="str">
        <f t="array" ref="AE659">IFERROR(IF(INDEX(三跨两临近重点区段!$F:$F,MATCH(1,(MONTH(三跨两临近重点区段!$H:$H)=12)*(三跨两临近重点区段!$A:$A=D659),0))="已取消","已取消",INDEX(三跨两临近重点区段!$H:$H,MATCH(1,(MONTH(三跨两临近重点区段!$H:$H)=12)*(三跨两临近重点区段!$A:$A=D659)*(三跨两临近重点区段!$F:$F="现存区段"),0))),"")</f>
        <v/>
      </c>
      <c r="AF659" s="72" t="str">
        <f t="array" ref="AF659">IFERROR(IF(INDEX(三跨两临近重点区段!$F:$F,MATCH(1,(MONTH(三跨两临近重点区段!$H:$H)=12)*(三跨两临近重点区段!$A:$A=D659),0))="已取消","已取消",INDEX(三跨两临近重点区段!$I:$I,MATCH(1,(MONTH(三跨两临近重点区段!$H:$H)=12)*(三跨两临近重点区段!$A:$A=D659)*(三跨两临近重点区段!$F:$F="现存区段"),0))),"")</f>
        <v/>
      </c>
      <c r="AH659" t="e">
        <f t="array" ref="AH659">INDEX(三跨两临近重点区段!$G:$G,MATCH(D659,三跨两临近重点区段!$A:$A,0))</f>
        <v>#N/A</v>
      </c>
    </row>
    <row r="660" ht="14.25" spans="1:34">
      <c r="A660" s="263" t="s">
        <v>150</v>
      </c>
      <c r="B660" s="264" t="s">
        <v>2600</v>
      </c>
      <c r="C660" s="263" t="s">
        <v>2274</v>
      </c>
      <c r="D660" s="263" t="s">
        <v>3123</v>
      </c>
      <c r="E660" s="264" t="s">
        <v>2142</v>
      </c>
      <c r="F660" s="264" t="s">
        <v>125</v>
      </c>
      <c r="G660" s="263" t="s">
        <v>2143</v>
      </c>
      <c r="H660" s="263" t="s">
        <v>644</v>
      </c>
      <c r="I660" s="33"/>
      <c r="J660" s="196"/>
      <c r="K660" s="196"/>
      <c r="L660" s="196"/>
      <c r="M660" s="235"/>
      <c r="N660" s="235"/>
      <c r="O660" s="33"/>
      <c r="P660" s="48"/>
      <c r="Q660" s="279"/>
      <c r="R660" s="279"/>
      <c r="S660" s="278">
        <v>45456</v>
      </c>
      <c r="T660" s="279" t="s">
        <v>2117</v>
      </c>
      <c r="U660" s="268" t="str">
        <f t="array" ref="U660">IFERROR(IF(INDEX(三跨两临近重点区段!$F:$F,MATCH(1,(MONTH(三跨两临近重点区段!$H:$H)=7)*(三跨两临近重点区段!$A:$A=D660),0))="已取消","已取消",INDEX(三跨两临近重点区段!$H:$H,MATCH(1,(MONTH(三跨两临近重点区段!$H:$H)=7)*(三跨两临近重点区段!$A:$A=D660)*(三跨两临近重点区段!$F:$F="现存区段"),0))),"")</f>
        <v/>
      </c>
      <c r="V660" s="232" t="str">
        <f t="array" ref="V660">IFERROR(IF(INDEX(三跨两临近重点区段!$F:$F,MATCH(1,(MONTH(三跨两临近重点区段!$H:$H)=7)*(三跨两临近重点区段!$A:$A=D660),0))="已取消","已取消",INDEX(三跨两临近重点区段!$I:$I,MATCH(1,(MONTH(三跨两临近重点区段!$H:$H)=7)*(三跨两临近重点区段!$A:$A=D660)*(三跨两临近重点区段!$F:$F="现存区段"),0))),"")</f>
        <v/>
      </c>
      <c r="W660" s="268" t="str">
        <f t="array" ref="W660">IFERROR(IF(INDEX(三跨两临近重点区段!$F:$F,MATCH(1,(MONTH(三跨两临近重点区段!$H:$H)=8)*(三跨两临近重点区段!$A:$A=D660),0))="已取消","已取消",INDEX(三跨两临近重点区段!$H:$H,MATCH(1,(MONTH(三跨两临近重点区段!$H:$H)=8)*(三跨两临近重点区段!$A:$A=D660)*(三跨两临近重点区段!$F:$F="现存区段"),0))),"")</f>
        <v/>
      </c>
      <c r="X660" s="232" t="str">
        <f t="array" ref="X660">IFERROR(IF(INDEX(三跨两临近重点区段!$F:$F,MATCH(1,(MONTH(三跨两临近重点区段!$H:$H)=8)*(三跨两临近重点区段!$A:$A=D660),0))="已取消","已取消",INDEX(三跨两临近重点区段!$I:$I,MATCH(1,(MONTH(三跨两临近重点区段!$H:$H)=8)*(三跨两临近重点区段!$A:$A=D660)*(三跨两临近重点区段!$F:$F="现存区段"),0))),"")</f>
        <v/>
      </c>
      <c r="Y660" s="268" t="str">
        <f t="array" ref="Y660">IFERROR(IF(INDEX(三跨两临近重点区段!$F:$F,MATCH(1,(MONTH(三跨两临近重点区段!$H:$H)=9)*(三跨两临近重点区段!$A:$A=D660),0))="已取消","已取消",INDEX(三跨两临近重点区段!$H:$H,MATCH(1,(MONTH(三跨两临近重点区段!$H:$H)=9)*(三跨两临近重点区段!$A:$A=D660)*(三跨两临近重点区段!$F:$F="现存区段"),0))),"")</f>
        <v/>
      </c>
      <c r="Z660" s="232" t="str">
        <f t="array" ref="Z660">IFERROR(IF(INDEX(三跨两临近重点区段!$F:$F,MATCH(1,(MONTH(三跨两临近重点区段!$H:$H)=9)*(三跨两临近重点区段!$A:$A=D660),0))="已取消","已取消",INDEX(三跨两临近重点区段!$I:$I,MATCH(1,(MONTH(三跨两临近重点区段!$H:$H)=9)*(三跨两临近重点区段!$A:$A=D660)*(三跨两临近重点区段!$F:$F="现存区段"),0))),"")</f>
        <v/>
      </c>
      <c r="AA660" s="268" t="str">
        <f t="array" ref="AA660">IFERROR(IF(INDEX(三跨两临近重点区段!$F:$F,MATCH(1,(MONTH(三跨两临近重点区段!$H:$H)=10)*(三跨两临近重点区段!$A:$A=D660),0))="已取消","已取消",INDEX(三跨两临近重点区段!$H:$H,MATCH(1,(MONTH(三跨两临近重点区段!$H:$H)=10)*(三跨两临近重点区段!$A:$A=D660)*(三跨两临近重点区段!$F:$F="现存区段"),0))),"")</f>
        <v/>
      </c>
      <c r="AB660" s="72" t="str">
        <f t="array" ref="AB660">IFERROR(IF(INDEX(三跨两临近重点区段!$F:$F,MATCH(1,(MONTH(三跨两临近重点区段!$H:$H)=10)*(三跨两临近重点区段!$A:$A=D660),0))="已取消","已取消",INDEX(三跨两临近重点区段!$I:$I,MATCH(1,(MONTH(三跨两临近重点区段!$H:$H)=10)*(三跨两临近重点区段!$A:$A=D660)*(三跨两临近重点区段!$F:$F="现存区段"),0))),"")</f>
        <v/>
      </c>
      <c r="AC660" s="284" t="str">
        <f t="array" ref="AC660">IFERROR(IF(INDEX(三跨两临近重点区段!$F:$F,MATCH(1,(MONTH(三跨两临近重点区段!$H:$H)=11)*(三跨两临近重点区段!$A:$A=D660),0))="已取消","已取消",INDEX(三跨两临近重点区段!$H:$H,MATCH(1,(MONTH(三跨两临近重点区段!$H:$H)=11)*(三跨两临近重点区段!$A:$A=D660)*(三跨两临近重点区段!$F:$F="现存区段"),0))),"")</f>
        <v/>
      </c>
      <c r="AD660" s="72" t="str">
        <f t="array" ref="AD660">IFERROR(IF(INDEX(三跨两临近重点区段!$F:$F,MATCH(1,(MONTH(三跨两临近重点区段!$H:$H)=11)*(三跨两临近重点区段!$A:$A=D660),0))="已取消","已取消",INDEX(三跨两临近重点区段!$I:$I,MATCH(1,(MONTH(三跨两临近重点区段!$H:$H)=11)*(三跨两临近重点区段!$A:$A=D660)*(三跨两临近重点区段!$F:$F="现存区段"),0))),"")</f>
        <v/>
      </c>
      <c r="AE660" s="284" t="str">
        <f t="array" ref="AE660">IFERROR(IF(INDEX(三跨两临近重点区段!$F:$F,MATCH(1,(MONTH(三跨两临近重点区段!$H:$H)=12)*(三跨两临近重点区段!$A:$A=D660),0))="已取消","已取消",INDEX(三跨两临近重点区段!$H:$H,MATCH(1,(MONTH(三跨两临近重点区段!$H:$H)=12)*(三跨两临近重点区段!$A:$A=D660)*(三跨两临近重点区段!$F:$F="现存区段"),0))),"")</f>
        <v/>
      </c>
      <c r="AF660" s="72" t="str">
        <f t="array" ref="AF660">IFERROR(IF(INDEX(三跨两临近重点区段!$F:$F,MATCH(1,(MONTH(三跨两临近重点区段!$H:$H)=12)*(三跨两临近重点区段!$A:$A=D660),0))="已取消","已取消",INDEX(三跨两临近重点区段!$I:$I,MATCH(1,(MONTH(三跨两临近重点区段!$H:$H)=12)*(三跨两临近重点区段!$A:$A=D660)*(三跨两临近重点区段!$F:$F="现存区段"),0))),"")</f>
        <v/>
      </c>
      <c r="AH660" t="e">
        <f t="array" ref="AH660">INDEX(三跨两临近重点区段!$G:$G,MATCH(D660,三跨两临近重点区段!$A:$A,0))</f>
        <v>#N/A</v>
      </c>
    </row>
    <row r="661" ht="14.25" spans="1:34">
      <c r="A661" s="263" t="s">
        <v>363</v>
      </c>
      <c r="B661" s="264" t="s">
        <v>2443</v>
      </c>
      <c r="C661" s="263" t="s">
        <v>2773</v>
      </c>
      <c r="D661" s="263" t="s">
        <v>3124</v>
      </c>
      <c r="E661" s="264" t="s">
        <v>2115</v>
      </c>
      <c r="F661" s="264" t="s">
        <v>125</v>
      </c>
      <c r="G661" s="263" t="s">
        <v>2116</v>
      </c>
      <c r="H661" s="263" t="s">
        <v>1144</v>
      </c>
      <c r="I661" s="33"/>
      <c r="J661" s="196"/>
      <c r="K661" s="196"/>
      <c r="L661" s="196"/>
      <c r="M661" s="235"/>
      <c r="N661" s="235"/>
      <c r="O661" s="33"/>
      <c r="P661" s="48"/>
      <c r="Q661" s="279"/>
      <c r="R661" s="279"/>
      <c r="S661" s="281"/>
      <c r="T661" s="279"/>
      <c r="U661" s="268" t="str">
        <f t="array" ref="U661">IFERROR(IF(INDEX(三跨两临近重点区段!$F:$F,MATCH(1,(MONTH(三跨两临近重点区段!$H:$H)=7)*(三跨两临近重点区段!$A:$A=D661),0))="已取消","已取消",INDEX(三跨两临近重点区段!$H:$H,MATCH(1,(MONTH(三跨两临近重点区段!$H:$H)=7)*(三跨两临近重点区段!$A:$A=D661)*(三跨两临近重点区段!$F:$F="现存区段"),0))),"")</f>
        <v/>
      </c>
      <c r="V661" s="232" t="str">
        <f t="array" ref="V661">IFERROR(IF(INDEX(三跨两临近重点区段!$F:$F,MATCH(1,(MONTH(三跨两临近重点区段!$H:$H)=7)*(三跨两临近重点区段!$A:$A=D661),0))="已取消","已取消",INDEX(三跨两临近重点区段!$I:$I,MATCH(1,(MONTH(三跨两临近重点区段!$H:$H)=7)*(三跨两临近重点区段!$A:$A=D661)*(三跨两临近重点区段!$F:$F="现存区段"),0))),"")</f>
        <v/>
      </c>
      <c r="W661" s="268" t="str">
        <f t="array" ref="W661">IFERROR(IF(INDEX(三跨两临近重点区段!$F:$F,MATCH(1,(MONTH(三跨两临近重点区段!$H:$H)=8)*(三跨两临近重点区段!$A:$A=D661),0))="已取消","已取消",INDEX(三跨两临近重点区段!$H:$H,MATCH(1,(MONTH(三跨两临近重点区段!$H:$H)=8)*(三跨两临近重点区段!$A:$A=D661)*(三跨两临近重点区段!$F:$F="现存区段"),0))),"")</f>
        <v/>
      </c>
      <c r="X661" s="232" t="str">
        <f t="array" ref="X661">IFERROR(IF(INDEX(三跨两临近重点区段!$F:$F,MATCH(1,(MONTH(三跨两临近重点区段!$H:$H)=8)*(三跨两临近重点区段!$A:$A=D661),0))="已取消","已取消",INDEX(三跨两临近重点区段!$I:$I,MATCH(1,(MONTH(三跨两临近重点区段!$H:$H)=8)*(三跨两临近重点区段!$A:$A=D661)*(三跨两临近重点区段!$F:$F="现存区段"),0))),"")</f>
        <v/>
      </c>
      <c r="Y661" s="268" t="str">
        <f t="array" ref="Y661">IFERROR(IF(INDEX(三跨两临近重点区段!$F:$F,MATCH(1,(MONTH(三跨两临近重点区段!$H:$H)=9)*(三跨两临近重点区段!$A:$A=D661),0))="已取消","已取消",INDEX(三跨两临近重点区段!$H:$H,MATCH(1,(MONTH(三跨两临近重点区段!$H:$H)=9)*(三跨两临近重点区段!$A:$A=D661)*(三跨两临近重点区段!$F:$F="现存区段"),0))),"")</f>
        <v/>
      </c>
      <c r="Z661" s="232" t="str">
        <f t="array" ref="Z661">IFERROR(IF(INDEX(三跨两临近重点区段!$F:$F,MATCH(1,(MONTH(三跨两临近重点区段!$H:$H)=9)*(三跨两临近重点区段!$A:$A=D661),0))="已取消","已取消",INDEX(三跨两临近重点区段!$I:$I,MATCH(1,(MONTH(三跨两临近重点区段!$H:$H)=9)*(三跨两临近重点区段!$A:$A=D661)*(三跨两临近重点区段!$F:$F="现存区段"),0))),"")</f>
        <v/>
      </c>
      <c r="AA661" s="268" t="str">
        <f t="array" ref="AA661">IFERROR(IF(INDEX(三跨两临近重点区段!$F:$F,MATCH(1,(MONTH(三跨两临近重点区段!$H:$H)=10)*(三跨两临近重点区段!$A:$A=D661),0))="已取消","已取消",INDEX(三跨两临近重点区段!$H:$H,MATCH(1,(MONTH(三跨两临近重点区段!$H:$H)=10)*(三跨两临近重点区段!$A:$A=D661)*(三跨两临近重点区段!$F:$F="现存区段"),0))),"")</f>
        <v/>
      </c>
      <c r="AB661" s="72" t="str">
        <f t="array" ref="AB661">IFERROR(IF(INDEX(三跨两临近重点区段!$F:$F,MATCH(1,(MONTH(三跨两临近重点区段!$H:$H)=10)*(三跨两临近重点区段!$A:$A=D661),0))="已取消","已取消",INDEX(三跨两临近重点区段!$I:$I,MATCH(1,(MONTH(三跨两临近重点区段!$H:$H)=10)*(三跨两临近重点区段!$A:$A=D661)*(三跨两临近重点区段!$F:$F="现存区段"),0))),"")</f>
        <v/>
      </c>
      <c r="AC661" s="284" t="str">
        <f t="array" ref="AC661">IFERROR(IF(INDEX(三跨两临近重点区段!$F:$F,MATCH(1,(MONTH(三跨两临近重点区段!$H:$H)=11)*(三跨两临近重点区段!$A:$A=D661),0))="已取消","已取消",INDEX(三跨两临近重点区段!$H:$H,MATCH(1,(MONTH(三跨两临近重点区段!$H:$H)=11)*(三跨两临近重点区段!$A:$A=D661)*(三跨两临近重点区段!$F:$F="现存区段"),0))),"")</f>
        <v/>
      </c>
      <c r="AD661" s="72" t="str">
        <f t="array" ref="AD661">IFERROR(IF(INDEX(三跨两临近重点区段!$F:$F,MATCH(1,(MONTH(三跨两临近重点区段!$H:$H)=11)*(三跨两临近重点区段!$A:$A=D661),0))="已取消","已取消",INDEX(三跨两临近重点区段!$I:$I,MATCH(1,(MONTH(三跨两临近重点区段!$H:$H)=11)*(三跨两临近重点区段!$A:$A=D661)*(三跨两临近重点区段!$F:$F="现存区段"),0))),"")</f>
        <v/>
      </c>
      <c r="AE661" s="284" t="str">
        <f t="array" ref="AE661">IFERROR(IF(INDEX(三跨两临近重点区段!$F:$F,MATCH(1,(MONTH(三跨两临近重点区段!$H:$H)=12)*(三跨两临近重点区段!$A:$A=D661),0))="已取消","已取消",INDEX(三跨两临近重点区段!$H:$H,MATCH(1,(MONTH(三跨两临近重点区段!$H:$H)=12)*(三跨两临近重点区段!$A:$A=D661)*(三跨两临近重点区段!$F:$F="现存区段"),0))),"")</f>
        <v/>
      </c>
      <c r="AF661" s="72" t="str">
        <f t="array" ref="AF661">IFERROR(IF(INDEX(三跨两临近重点区段!$F:$F,MATCH(1,(MONTH(三跨两临近重点区段!$H:$H)=12)*(三跨两临近重点区段!$A:$A=D661),0))="已取消","已取消",INDEX(三跨两临近重点区段!$I:$I,MATCH(1,(MONTH(三跨两临近重点区段!$H:$H)=12)*(三跨两临近重点区段!$A:$A=D661)*(三跨两临近重点区段!$F:$F="现存区段"),0))),"")</f>
        <v/>
      </c>
      <c r="AH661" t="e">
        <f t="array" ref="AH661">INDEX(三跨两临近重点区段!$G:$G,MATCH(D661,三跨两临近重点区段!$A:$A,0))</f>
        <v>#N/A</v>
      </c>
    </row>
    <row r="662" ht="14.25" spans="1:34">
      <c r="A662" s="263" t="s">
        <v>150</v>
      </c>
      <c r="B662" s="264" t="s">
        <v>2174</v>
      </c>
      <c r="C662" s="263" t="s">
        <v>2585</v>
      </c>
      <c r="D662" s="263" t="s">
        <v>3125</v>
      </c>
      <c r="E662" s="264" t="s">
        <v>2142</v>
      </c>
      <c r="F662" s="264" t="s">
        <v>125</v>
      </c>
      <c r="G662" s="263" t="s">
        <v>2143</v>
      </c>
      <c r="H662" s="263" t="s">
        <v>644</v>
      </c>
      <c r="I662" s="33"/>
      <c r="J662" s="196"/>
      <c r="K662" s="196"/>
      <c r="L662" s="196"/>
      <c r="M662" s="235"/>
      <c r="N662" s="235"/>
      <c r="O662" s="33"/>
      <c r="P662" s="48"/>
      <c r="Q662" s="279"/>
      <c r="R662" s="279"/>
      <c r="S662" s="278">
        <v>45456</v>
      </c>
      <c r="T662" s="279" t="s">
        <v>2117</v>
      </c>
      <c r="U662" s="268" t="str">
        <f t="array" ref="U662">IFERROR(IF(INDEX(三跨两临近重点区段!$F:$F,MATCH(1,(MONTH(三跨两临近重点区段!$H:$H)=7)*(三跨两临近重点区段!$A:$A=D662),0))="已取消","已取消",INDEX(三跨两临近重点区段!$H:$H,MATCH(1,(MONTH(三跨两临近重点区段!$H:$H)=7)*(三跨两临近重点区段!$A:$A=D662)*(三跨两临近重点区段!$F:$F="现存区段"),0))),"")</f>
        <v/>
      </c>
      <c r="V662" s="232" t="str">
        <f t="array" ref="V662">IFERROR(IF(INDEX(三跨两临近重点区段!$F:$F,MATCH(1,(MONTH(三跨两临近重点区段!$H:$H)=7)*(三跨两临近重点区段!$A:$A=D662),0))="已取消","已取消",INDEX(三跨两临近重点区段!$I:$I,MATCH(1,(MONTH(三跨两临近重点区段!$H:$H)=7)*(三跨两临近重点区段!$A:$A=D662)*(三跨两临近重点区段!$F:$F="现存区段"),0))),"")</f>
        <v/>
      </c>
      <c r="W662" s="268" t="str">
        <f t="array" ref="W662">IFERROR(IF(INDEX(三跨两临近重点区段!$F:$F,MATCH(1,(MONTH(三跨两临近重点区段!$H:$H)=8)*(三跨两临近重点区段!$A:$A=D662),0))="已取消","已取消",INDEX(三跨两临近重点区段!$H:$H,MATCH(1,(MONTH(三跨两临近重点区段!$H:$H)=8)*(三跨两临近重点区段!$A:$A=D662)*(三跨两临近重点区段!$F:$F="现存区段"),0))),"")</f>
        <v/>
      </c>
      <c r="X662" s="232" t="str">
        <f t="array" ref="X662">IFERROR(IF(INDEX(三跨两临近重点区段!$F:$F,MATCH(1,(MONTH(三跨两临近重点区段!$H:$H)=8)*(三跨两临近重点区段!$A:$A=D662),0))="已取消","已取消",INDEX(三跨两临近重点区段!$I:$I,MATCH(1,(MONTH(三跨两临近重点区段!$H:$H)=8)*(三跨两临近重点区段!$A:$A=D662)*(三跨两临近重点区段!$F:$F="现存区段"),0))),"")</f>
        <v/>
      </c>
      <c r="Y662" s="268" t="str">
        <f t="array" ref="Y662">IFERROR(IF(INDEX(三跨两临近重点区段!$F:$F,MATCH(1,(MONTH(三跨两临近重点区段!$H:$H)=9)*(三跨两临近重点区段!$A:$A=D662),0))="已取消","已取消",INDEX(三跨两临近重点区段!$H:$H,MATCH(1,(MONTH(三跨两临近重点区段!$H:$H)=9)*(三跨两临近重点区段!$A:$A=D662)*(三跨两临近重点区段!$F:$F="现存区段"),0))),"")</f>
        <v/>
      </c>
      <c r="Z662" s="232" t="str">
        <f t="array" ref="Z662">IFERROR(IF(INDEX(三跨两临近重点区段!$F:$F,MATCH(1,(MONTH(三跨两临近重点区段!$H:$H)=9)*(三跨两临近重点区段!$A:$A=D662),0))="已取消","已取消",INDEX(三跨两临近重点区段!$I:$I,MATCH(1,(MONTH(三跨两临近重点区段!$H:$H)=9)*(三跨两临近重点区段!$A:$A=D662)*(三跨两临近重点区段!$F:$F="现存区段"),0))),"")</f>
        <v/>
      </c>
      <c r="AA662" s="268" t="str">
        <f t="array" ref="AA662">IFERROR(IF(INDEX(三跨两临近重点区段!$F:$F,MATCH(1,(MONTH(三跨两临近重点区段!$H:$H)=10)*(三跨两临近重点区段!$A:$A=D662),0))="已取消","已取消",INDEX(三跨两临近重点区段!$H:$H,MATCH(1,(MONTH(三跨两临近重点区段!$H:$H)=10)*(三跨两临近重点区段!$A:$A=D662)*(三跨两临近重点区段!$F:$F="现存区段"),0))),"")</f>
        <v/>
      </c>
      <c r="AB662" s="72" t="str">
        <f t="array" ref="AB662">IFERROR(IF(INDEX(三跨两临近重点区段!$F:$F,MATCH(1,(MONTH(三跨两临近重点区段!$H:$H)=10)*(三跨两临近重点区段!$A:$A=D662),0))="已取消","已取消",INDEX(三跨两临近重点区段!$I:$I,MATCH(1,(MONTH(三跨两临近重点区段!$H:$H)=10)*(三跨两临近重点区段!$A:$A=D662)*(三跨两临近重点区段!$F:$F="现存区段"),0))),"")</f>
        <v/>
      </c>
      <c r="AC662" s="284" t="str">
        <f t="array" ref="AC662">IFERROR(IF(INDEX(三跨两临近重点区段!$F:$F,MATCH(1,(MONTH(三跨两临近重点区段!$H:$H)=11)*(三跨两临近重点区段!$A:$A=D662),0))="已取消","已取消",INDEX(三跨两临近重点区段!$H:$H,MATCH(1,(MONTH(三跨两临近重点区段!$H:$H)=11)*(三跨两临近重点区段!$A:$A=D662)*(三跨两临近重点区段!$F:$F="现存区段"),0))),"")</f>
        <v/>
      </c>
      <c r="AD662" s="72" t="str">
        <f t="array" ref="AD662">IFERROR(IF(INDEX(三跨两临近重点区段!$F:$F,MATCH(1,(MONTH(三跨两临近重点区段!$H:$H)=11)*(三跨两临近重点区段!$A:$A=D662),0))="已取消","已取消",INDEX(三跨两临近重点区段!$I:$I,MATCH(1,(MONTH(三跨两临近重点区段!$H:$H)=11)*(三跨两临近重点区段!$A:$A=D662)*(三跨两临近重点区段!$F:$F="现存区段"),0))),"")</f>
        <v/>
      </c>
      <c r="AE662" s="284" t="str">
        <f t="array" ref="AE662">IFERROR(IF(INDEX(三跨两临近重点区段!$F:$F,MATCH(1,(MONTH(三跨两临近重点区段!$H:$H)=12)*(三跨两临近重点区段!$A:$A=D662),0))="已取消","已取消",INDEX(三跨两临近重点区段!$H:$H,MATCH(1,(MONTH(三跨两临近重点区段!$H:$H)=12)*(三跨两临近重点区段!$A:$A=D662)*(三跨两临近重点区段!$F:$F="现存区段"),0))),"")</f>
        <v/>
      </c>
      <c r="AF662" s="72" t="str">
        <f t="array" ref="AF662">IFERROR(IF(INDEX(三跨两临近重点区段!$F:$F,MATCH(1,(MONTH(三跨两临近重点区段!$H:$H)=12)*(三跨两临近重点区段!$A:$A=D662),0))="已取消","已取消",INDEX(三跨两临近重点区段!$I:$I,MATCH(1,(MONTH(三跨两临近重点区段!$H:$H)=12)*(三跨两临近重点区段!$A:$A=D662)*(三跨两临近重点区段!$F:$F="现存区段"),0))),"")</f>
        <v/>
      </c>
      <c r="AH662" t="e">
        <f t="array" ref="AH662">INDEX(三跨两临近重点区段!$G:$G,MATCH(D662,三跨两临近重点区段!$A:$A,0))</f>
        <v>#N/A</v>
      </c>
    </row>
    <row r="663" ht="14.25" spans="1:34">
      <c r="A663" s="263" t="s">
        <v>150</v>
      </c>
      <c r="B663" s="264" t="s">
        <v>2174</v>
      </c>
      <c r="C663" s="263" t="s">
        <v>2968</v>
      </c>
      <c r="D663" s="263" t="s">
        <v>3126</v>
      </c>
      <c r="E663" s="264" t="s">
        <v>2378</v>
      </c>
      <c r="F663" s="264" t="s">
        <v>125</v>
      </c>
      <c r="G663" s="263" t="s">
        <v>2143</v>
      </c>
      <c r="H663" s="263" t="s">
        <v>644</v>
      </c>
      <c r="I663" s="33"/>
      <c r="J663" s="196"/>
      <c r="K663" s="196"/>
      <c r="L663" s="196"/>
      <c r="M663" s="235"/>
      <c r="N663" s="235"/>
      <c r="O663" s="33"/>
      <c r="P663" s="48"/>
      <c r="Q663" s="279"/>
      <c r="R663" s="279"/>
      <c r="S663" s="278">
        <v>45456</v>
      </c>
      <c r="T663" s="279" t="s">
        <v>2117</v>
      </c>
      <c r="U663" s="268" t="str">
        <f t="array" ref="U663">IFERROR(IF(INDEX(三跨两临近重点区段!$F:$F,MATCH(1,(MONTH(三跨两临近重点区段!$H:$H)=7)*(三跨两临近重点区段!$A:$A=D663),0))="已取消","已取消",INDEX(三跨两临近重点区段!$H:$H,MATCH(1,(MONTH(三跨两临近重点区段!$H:$H)=7)*(三跨两临近重点区段!$A:$A=D663)*(三跨两临近重点区段!$F:$F="现存区段"),0))),"")</f>
        <v/>
      </c>
      <c r="V663" s="232" t="str">
        <f t="array" ref="V663">IFERROR(IF(INDEX(三跨两临近重点区段!$F:$F,MATCH(1,(MONTH(三跨两临近重点区段!$H:$H)=7)*(三跨两临近重点区段!$A:$A=D663),0))="已取消","已取消",INDEX(三跨两临近重点区段!$I:$I,MATCH(1,(MONTH(三跨两临近重点区段!$H:$H)=7)*(三跨两临近重点区段!$A:$A=D663)*(三跨两临近重点区段!$F:$F="现存区段"),0))),"")</f>
        <v/>
      </c>
      <c r="W663" s="268" t="str">
        <f t="array" ref="W663">IFERROR(IF(INDEX(三跨两临近重点区段!$F:$F,MATCH(1,(MONTH(三跨两临近重点区段!$H:$H)=8)*(三跨两临近重点区段!$A:$A=D663),0))="已取消","已取消",INDEX(三跨两临近重点区段!$H:$H,MATCH(1,(MONTH(三跨两临近重点区段!$H:$H)=8)*(三跨两临近重点区段!$A:$A=D663)*(三跨两临近重点区段!$F:$F="现存区段"),0))),"")</f>
        <v/>
      </c>
      <c r="X663" s="232" t="str">
        <f t="array" ref="X663">IFERROR(IF(INDEX(三跨两临近重点区段!$F:$F,MATCH(1,(MONTH(三跨两临近重点区段!$H:$H)=8)*(三跨两临近重点区段!$A:$A=D663),0))="已取消","已取消",INDEX(三跨两临近重点区段!$I:$I,MATCH(1,(MONTH(三跨两临近重点区段!$H:$H)=8)*(三跨两临近重点区段!$A:$A=D663)*(三跨两临近重点区段!$F:$F="现存区段"),0))),"")</f>
        <v/>
      </c>
      <c r="Y663" s="268" t="str">
        <f t="array" ref="Y663">IFERROR(IF(INDEX(三跨两临近重点区段!$F:$F,MATCH(1,(MONTH(三跨两临近重点区段!$H:$H)=9)*(三跨两临近重点区段!$A:$A=D663),0))="已取消","已取消",INDEX(三跨两临近重点区段!$H:$H,MATCH(1,(MONTH(三跨两临近重点区段!$H:$H)=9)*(三跨两临近重点区段!$A:$A=D663)*(三跨两临近重点区段!$F:$F="现存区段"),0))),"")</f>
        <v/>
      </c>
      <c r="Z663" s="232" t="str">
        <f t="array" ref="Z663">IFERROR(IF(INDEX(三跨两临近重点区段!$F:$F,MATCH(1,(MONTH(三跨两临近重点区段!$H:$H)=9)*(三跨两临近重点区段!$A:$A=D663),0))="已取消","已取消",INDEX(三跨两临近重点区段!$I:$I,MATCH(1,(MONTH(三跨两临近重点区段!$H:$H)=9)*(三跨两临近重点区段!$A:$A=D663)*(三跨两临近重点区段!$F:$F="现存区段"),0))),"")</f>
        <v/>
      </c>
      <c r="AA663" s="268" t="str">
        <f t="array" ref="AA663">IFERROR(IF(INDEX(三跨两临近重点区段!$F:$F,MATCH(1,(MONTH(三跨两临近重点区段!$H:$H)=10)*(三跨两临近重点区段!$A:$A=D663),0))="已取消","已取消",INDEX(三跨两临近重点区段!$H:$H,MATCH(1,(MONTH(三跨两临近重点区段!$H:$H)=10)*(三跨两临近重点区段!$A:$A=D663)*(三跨两临近重点区段!$F:$F="现存区段"),0))),"")</f>
        <v/>
      </c>
      <c r="AB663" s="72" t="str">
        <f t="array" ref="AB663">IFERROR(IF(INDEX(三跨两临近重点区段!$F:$F,MATCH(1,(MONTH(三跨两临近重点区段!$H:$H)=10)*(三跨两临近重点区段!$A:$A=D663),0))="已取消","已取消",INDEX(三跨两临近重点区段!$I:$I,MATCH(1,(MONTH(三跨两临近重点区段!$H:$H)=10)*(三跨两临近重点区段!$A:$A=D663)*(三跨两临近重点区段!$F:$F="现存区段"),0))),"")</f>
        <v/>
      </c>
      <c r="AC663" s="284" t="str">
        <f t="array" ref="AC663">IFERROR(IF(INDEX(三跨两临近重点区段!$F:$F,MATCH(1,(MONTH(三跨两临近重点区段!$H:$H)=11)*(三跨两临近重点区段!$A:$A=D663),0))="已取消","已取消",INDEX(三跨两临近重点区段!$H:$H,MATCH(1,(MONTH(三跨两临近重点区段!$H:$H)=11)*(三跨两临近重点区段!$A:$A=D663)*(三跨两临近重点区段!$F:$F="现存区段"),0))),"")</f>
        <v/>
      </c>
      <c r="AD663" s="72" t="str">
        <f t="array" ref="AD663">IFERROR(IF(INDEX(三跨两临近重点区段!$F:$F,MATCH(1,(MONTH(三跨两临近重点区段!$H:$H)=11)*(三跨两临近重点区段!$A:$A=D663),0))="已取消","已取消",INDEX(三跨两临近重点区段!$I:$I,MATCH(1,(MONTH(三跨两临近重点区段!$H:$H)=11)*(三跨两临近重点区段!$A:$A=D663)*(三跨两临近重点区段!$F:$F="现存区段"),0))),"")</f>
        <v/>
      </c>
      <c r="AE663" s="284" t="str">
        <f t="array" ref="AE663">IFERROR(IF(INDEX(三跨两临近重点区段!$F:$F,MATCH(1,(MONTH(三跨两临近重点区段!$H:$H)=12)*(三跨两临近重点区段!$A:$A=D663),0))="已取消","已取消",INDEX(三跨两临近重点区段!$H:$H,MATCH(1,(MONTH(三跨两临近重点区段!$H:$H)=12)*(三跨两临近重点区段!$A:$A=D663)*(三跨两临近重点区段!$F:$F="现存区段"),0))),"")</f>
        <v/>
      </c>
      <c r="AF663" s="72" t="str">
        <f t="array" ref="AF663">IFERROR(IF(INDEX(三跨两临近重点区段!$F:$F,MATCH(1,(MONTH(三跨两临近重点区段!$H:$H)=12)*(三跨两临近重点区段!$A:$A=D663),0))="已取消","已取消",INDEX(三跨两临近重点区段!$I:$I,MATCH(1,(MONTH(三跨两临近重点区段!$H:$H)=12)*(三跨两临近重点区段!$A:$A=D663)*(三跨两临近重点区段!$F:$F="现存区段"),0))),"")</f>
        <v/>
      </c>
      <c r="AH663" t="e">
        <f t="array" ref="AH663">INDEX(三跨两临近重点区段!$G:$G,MATCH(D663,三跨两临近重点区段!$A:$A,0))</f>
        <v>#N/A</v>
      </c>
    </row>
    <row r="664" ht="14.25" spans="1:34">
      <c r="A664" s="263" t="s">
        <v>150</v>
      </c>
      <c r="B664" s="264" t="s">
        <v>3127</v>
      </c>
      <c r="C664" s="263" t="s">
        <v>2968</v>
      </c>
      <c r="D664" s="263" t="s">
        <v>3128</v>
      </c>
      <c r="E664" s="264" t="s">
        <v>2378</v>
      </c>
      <c r="F664" s="264" t="s">
        <v>125</v>
      </c>
      <c r="G664" s="263" t="s">
        <v>700</v>
      </c>
      <c r="H664" s="263" t="s">
        <v>791</v>
      </c>
      <c r="I664" s="33"/>
      <c r="J664" s="196"/>
      <c r="K664" s="196"/>
      <c r="L664" s="196"/>
      <c r="M664" s="235"/>
      <c r="N664" s="235"/>
      <c r="O664" s="33"/>
      <c r="P664" s="48"/>
      <c r="Q664" s="279"/>
      <c r="R664" s="279"/>
      <c r="S664" s="278">
        <v>45454</v>
      </c>
      <c r="T664" s="279" t="s">
        <v>2117</v>
      </c>
      <c r="U664" s="268" t="str">
        <f t="array" ref="U664">IFERROR(IF(INDEX(三跨两临近重点区段!$F:$F,MATCH(1,(MONTH(三跨两临近重点区段!$H:$H)=7)*(三跨两临近重点区段!$A:$A=D664),0))="已取消","已取消",INDEX(三跨两临近重点区段!$H:$H,MATCH(1,(MONTH(三跨两临近重点区段!$H:$H)=7)*(三跨两临近重点区段!$A:$A=D664)*(三跨两临近重点区段!$F:$F="现存区段"),0))),"")</f>
        <v/>
      </c>
      <c r="V664" s="232" t="str">
        <f t="array" ref="V664">IFERROR(IF(INDEX(三跨两临近重点区段!$F:$F,MATCH(1,(MONTH(三跨两临近重点区段!$H:$H)=7)*(三跨两临近重点区段!$A:$A=D664),0))="已取消","已取消",INDEX(三跨两临近重点区段!$I:$I,MATCH(1,(MONTH(三跨两临近重点区段!$H:$H)=7)*(三跨两临近重点区段!$A:$A=D664)*(三跨两临近重点区段!$F:$F="现存区段"),0))),"")</f>
        <v/>
      </c>
      <c r="W664" s="268" t="str">
        <f t="array" ref="W664">IFERROR(IF(INDEX(三跨两临近重点区段!$F:$F,MATCH(1,(MONTH(三跨两临近重点区段!$H:$H)=8)*(三跨两临近重点区段!$A:$A=D664),0))="已取消","已取消",INDEX(三跨两临近重点区段!$H:$H,MATCH(1,(MONTH(三跨两临近重点区段!$H:$H)=8)*(三跨两临近重点区段!$A:$A=D664)*(三跨两临近重点区段!$F:$F="现存区段"),0))),"")</f>
        <v/>
      </c>
      <c r="X664" s="232" t="str">
        <f t="array" ref="X664">IFERROR(IF(INDEX(三跨两临近重点区段!$F:$F,MATCH(1,(MONTH(三跨两临近重点区段!$H:$H)=8)*(三跨两临近重点区段!$A:$A=D664),0))="已取消","已取消",INDEX(三跨两临近重点区段!$I:$I,MATCH(1,(MONTH(三跨两临近重点区段!$H:$H)=8)*(三跨两临近重点区段!$A:$A=D664)*(三跨两临近重点区段!$F:$F="现存区段"),0))),"")</f>
        <v/>
      </c>
      <c r="Y664" s="268" t="str">
        <f t="array" ref="Y664">IFERROR(IF(INDEX(三跨两临近重点区段!$F:$F,MATCH(1,(MONTH(三跨两临近重点区段!$H:$H)=9)*(三跨两临近重点区段!$A:$A=D664),0))="已取消","已取消",INDEX(三跨两临近重点区段!$H:$H,MATCH(1,(MONTH(三跨两临近重点区段!$H:$H)=9)*(三跨两临近重点区段!$A:$A=D664)*(三跨两临近重点区段!$F:$F="现存区段"),0))),"")</f>
        <v/>
      </c>
      <c r="Z664" s="232" t="str">
        <f t="array" ref="Z664">IFERROR(IF(INDEX(三跨两临近重点区段!$F:$F,MATCH(1,(MONTH(三跨两临近重点区段!$H:$H)=9)*(三跨两临近重点区段!$A:$A=D664),0))="已取消","已取消",INDEX(三跨两临近重点区段!$I:$I,MATCH(1,(MONTH(三跨两临近重点区段!$H:$H)=9)*(三跨两临近重点区段!$A:$A=D664)*(三跨两临近重点区段!$F:$F="现存区段"),0))),"")</f>
        <v/>
      </c>
      <c r="AA664" s="268" t="str">
        <f t="array" ref="AA664">IFERROR(IF(INDEX(三跨两临近重点区段!$F:$F,MATCH(1,(MONTH(三跨两临近重点区段!$H:$H)=10)*(三跨两临近重点区段!$A:$A=D664),0))="已取消","已取消",INDEX(三跨两临近重点区段!$H:$H,MATCH(1,(MONTH(三跨两临近重点区段!$H:$H)=10)*(三跨两临近重点区段!$A:$A=D664)*(三跨两临近重点区段!$F:$F="现存区段"),0))),"")</f>
        <v/>
      </c>
      <c r="AB664" s="72" t="str">
        <f t="array" ref="AB664">IFERROR(IF(INDEX(三跨两临近重点区段!$F:$F,MATCH(1,(MONTH(三跨两临近重点区段!$H:$H)=10)*(三跨两临近重点区段!$A:$A=D664),0))="已取消","已取消",INDEX(三跨两临近重点区段!$I:$I,MATCH(1,(MONTH(三跨两临近重点区段!$H:$H)=10)*(三跨两临近重点区段!$A:$A=D664)*(三跨两临近重点区段!$F:$F="现存区段"),0))),"")</f>
        <v/>
      </c>
      <c r="AC664" s="284" t="str">
        <f t="array" ref="AC664">IFERROR(IF(INDEX(三跨两临近重点区段!$F:$F,MATCH(1,(MONTH(三跨两临近重点区段!$H:$H)=11)*(三跨两临近重点区段!$A:$A=D664),0))="已取消","已取消",INDEX(三跨两临近重点区段!$H:$H,MATCH(1,(MONTH(三跨两临近重点区段!$H:$H)=11)*(三跨两临近重点区段!$A:$A=D664)*(三跨两临近重点区段!$F:$F="现存区段"),0))),"")</f>
        <v/>
      </c>
      <c r="AD664" s="72" t="str">
        <f t="array" ref="AD664">IFERROR(IF(INDEX(三跨两临近重点区段!$F:$F,MATCH(1,(MONTH(三跨两临近重点区段!$H:$H)=11)*(三跨两临近重点区段!$A:$A=D664),0))="已取消","已取消",INDEX(三跨两临近重点区段!$I:$I,MATCH(1,(MONTH(三跨两临近重点区段!$H:$H)=11)*(三跨两临近重点区段!$A:$A=D664)*(三跨两临近重点区段!$F:$F="现存区段"),0))),"")</f>
        <v/>
      </c>
      <c r="AE664" s="284" t="str">
        <f t="array" ref="AE664">IFERROR(IF(INDEX(三跨两临近重点区段!$F:$F,MATCH(1,(MONTH(三跨两临近重点区段!$H:$H)=12)*(三跨两临近重点区段!$A:$A=D664),0))="已取消","已取消",INDEX(三跨两临近重点区段!$H:$H,MATCH(1,(MONTH(三跨两临近重点区段!$H:$H)=12)*(三跨两临近重点区段!$A:$A=D664)*(三跨两临近重点区段!$F:$F="现存区段"),0))),"")</f>
        <v/>
      </c>
      <c r="AF664" s="72" t="str">
        <f t="array" ref="AF664">IFERROR(IF(INDEX(三跨两临近重点区段!$F:$F,MATCH(1,(MONTH(三跨两临近重点区段!$H:$H)=12)*(三跨两临近重点区段!$A:$A=D664),0))="已取消","已取消",INDEX(三跨两临近重点区段!$I:$I,MATCH(1,(MONTH(三跨两临近重点区段!$H:$H)=12)*(三跨两临近重点区段!$A:$A=D664)*(三跨两临近重点区段!$F:$F="现存区段"),0))),"")</f>
        <v/>
      </c>
      <c r="AH664" t="e">
        <f t="array" ref="AH664">INDEX(三跨两临近重点区段!$G:$G,MATCH(D664,三跨两临近重点区段!$A:$A,0))</f>
        <v>#N/A</v>
      </c>
    </row>
    <row r="665" ht="14.25" spans="1:34">
      <c r="A665" s="263" t="s">
        <v>363</v>
      </c>
      <c r="B665" s="264" t="s">
        <v>2501</v>
      </c>
      <c r="C665" s="263" t="s">
        <v>2165</v>
      </c>
      <c r="D665" s="263" t="s">
        <v>3129</v>
      </c>
      <c r="E665" s="264" t="s">
        <v>2458</v>
      </c>
      <c r="F665" s="264" t="s">
        <v>125</v>
      </c>
      <c r="G665" s="263" t="s">
        <v>414</v>
      </c>
      <c r="H665" s="263" t="s">
        <v>414</v>
      </c>
      <c r="I665" s="33"/>
      <c r="J665" s="196"/>
      <c r="K665" s="196"/>
      <c r="L665" s="196"/>
      <c r="M665" s="235"/>
      <c r="N665" s="235"/>
      <c r="O665" s="33"/>
      <c r="P665" s="48"/>
      <c r="Q665" s="279"/>
      <c r="R665" s="279"/>
      <c r="S665" s="278">
        <v>45457</v>
      </c>
      <c r="T665" s="279" t="s">
        <v>2117</v>
      </c>
      <c r="U665" s="268" t="str">
        <f t="array" ref="U665">IFERROR(IF(INDEX(三跨两临近重点区段!$F:$F,MATCH(1,(MONTH(三跨两临近重点区段!$H:$H)=7)*(三跨两临近重点区段!$A:$A=D665),0))="已取消","已取消",INDEX(三跨两临近重点区段!$H:$H,MATCH(1,(MONTH(三跨两临近重点区段!$H:$H)=7)*(三跨两临近重点区段!$A:$A=D665)*(三跨两临近重点区段!$F:$F="现存区段"),0))),"")</f>
        <v/>
      </c>
      <c r="V665" s="232" t="str">
        <f t="array" ref="V665">IFERROR(IF(INDEX(三跨两临近重点区段!$F:$F,MATCH(1,(MONTH(三跨两临近重点区段!$H:$H)=7)*(三跨两临近重点区段!$A:$A=D665),0))="已取消","已取消",INDEX(三跨两临近重点区段!$I:$I,MATCH(1,(MONTH(三跨两临近重点区段!$H:$H)=7)*(三跨两临近重点区段!$A:$A=D665)*(三跨两临近重点区段!$F:$F="现存区段"),0))),"")</f>
        <v/>
      </c>
      <c r="W665" s="268" t="str">
        <f t="array" ref="W665">IFERROR(IF(INDEX(三跨两临近重点区段!$F:$F,MATCH(1,(MONTH(三跨两临近重点区段!$H:$H)=8)*(三跨两临近重点区段!$A:$A=D665),0))="已取消","已取消",INDEX(三跨两临近重点区段!$H:$H,MATCH(1,(MONTH(三跨两临近重点区段!$H:$H)=8)*(三跨两临近重点区段!$A:$A=D665)*(三跨两临近重点区段!$F:$F="现存区段"),0))),"")</f>
        <v/>
      </c>
      <c r="X665" s="232" t="str">
        <f t="array" ref="X665">IFERROR(IF(INDEX(三跨两临近重点区段!$F:$F,MATCH(1,(MONTH(三跨两临近重点区段!$H:$H)=8)*(三跨两临近重点区段!$A:$A=D665),0))="已取消","已取消",INDEX(三跨两临近重点区段!$I:$I,MATCH(1,(MONTH(三跨两临近重点区段!$H:$H)=8)*(三跨两临近重点区段!$A:$A=D665)*(三跨两临近重点区段!$F:$F="现存区段"),0))),"")</f>
        <v/>
      </c>
      <c r="Y665" s="268" t="str">
        <f t="array" ref="Y665">IFERROR(IF(INDEX(三跨两临近重点区段!$F:$F,MATCH(1,(MONTH(三跨两临近重点区段!$H:$H)=9)*(三跨两临近重点区段!$A:$A=D665),0))="已取消","已取消",INDEX(三跨两临近重点区段!$H:$H,MATCH(1,(MONTH(三跨两临近重点区段!$H:$H)=9)*(三跨两临近重点区段!$A:$A=D665)*(三跨两临近重点区段!$F:$F="现存区段"),0))),"")</f>
        <v/>
      </c>
      <c r="Z665" s="232" t="str">
        <f t="array" ref="Z665">IFERROR(IF(INDEX(三跨两临近重点区段!$F:$F,MATCH(1,(MONTH(三跨两临近重点区段!$H:$H)=9)*(三跨两临近重点区段!$A:$A=D665),0))="已取消","已取消",INDEX(三跨两临近重点区段!$I:$I,MATCH(1,(MONTH(三跨两临近重点区段!$H:$H)=9)*(三跨两临近重点区段!$A:$A=D665)*(三跨两临近重点区段!$F:$F="现存区段"),0))),"")</f>
        <v/>
      </c>
      <c r="AA665" s="268" t="str">
        <f t="array" ref="AA665">IFERROR(IF(INDEX(三跨两临近重点区段!$F:$F,MATCH(1,(MONTH(三跨两临近重点区段!$H:$H)=10)*(三跨两临近重点区段!$A:$A=D665),0))="已取消","已取消",INDEX(三跨两临近重点区段!$H:$H,MATCH(1,(MONTH(三跨两临近重点区段!$H:$H)=10)*(三跨两临近重点区段!$A:$A=D665)*(三跨两临近重点区段!$F:$F="现存区段"),0))),"")</f>
        <v/>
      </c>
      <c r="AB665" s="72" t="str">
        <f t="array" ref="AB665">IFERROR(IF(INDEX(三跨两临近重点区段!$F:$F,MATCH(1,(MONTH(三跨两临近重点区段!$H:$H)=10)*(三跨两临近重点区段!$A:$A=D665),0))="已取消","已取消",INDEX(三跨两临近重点区段!$I:$I,MATCH(1,(MONTH(三跨两临近重点区段!$H:$H)=10)*(三跨两临近重点区段!$A:$A=D665)*(三跨两临近重点区段!$F:$F="现存区段"),0))),"")</f>
        <v/>
      </c>
      <c r="AC665" s="284" t="str">
        <f t="array" ref="AC665">IFERROR(IF(INDEX(三跨两临近重点区段!$F:$F,MATCH(1,(MONTH(三跨两临近重点区段!$H:$H)=11)*(三跨两临近重点区段!$A:$A=D665),0))="已取消","已取消",INDEX(三跨两临近重点区段!$H:$H,MATCH(1,(MONTH(三跨两临近重点区段!$H:$H)=11)*(三跨两临近重点区段!$A:$A=D665)*(三跨两临近重点区段!$F:$F="现存区段"),0))),"")</f>
        <v/>
      </c>
      <c r="AD665" s="72" t="str">
        <f t="array" ref="AD665">IFERROR(IF(INDEX(三跨两临近重点区段!$F:$F,MATCH(1,(MONTH(三跨两临近重点区段!$H:$H)=11)*(三跨两临近重点区段!$A:$A=D665),0))="已取消","已取消",INDEX(三跨两临近重点区段!$I:$I,MATCH(1,(MONTH(三跨两临近重点区段!$H:$H)=11)*(三跨两临近重点区段!$A:$A=D665)*(三跨两临近重点区段!$F:$F="现存区段"),0))),"")</f>
        <v/>
      </c>
      <c r="AE665" s="284" t="str">
        <f t="array" ref="AE665">IFERROR(IF(INDEX(三跨两临近重点区段!$F:$F,MATCH(1,(MONTH(三跨两临近重点区段!$H:$H)=12)*(三跨两临近重点区段!$A:$A=D665),0))="已取消","已取消",INDEX(三跨两临近重点区段!$H:$H,MATCH(1,(MONTH(三跨两临近重点区段!$H:$H)=12)*(三跨两临近重点区段!$A:$A=D665)*(三跨两临近重点区段!$F:$F="现存区段"),0))),"")</f>
        <v/>
      </c>
      <c r="AF665" s="72" t="str">
        <f t="array" ref="AF665">IFERROR(IF(INDEX(三跨两临近重点区段!$F:$F,MATCH(1,(MONTH(三跨两临近重点区段!$H:$H)=12)*(三跨两临近重点区段!$A:$A=D665),0))="已取消","已取消",INDEX(三跨两临近重点区段!$I:$I,MATCH(1,(MONTH(三跨两临近重点区段!$H:$H)=12)*(三跨两临近重点区段!$A:$A=D665)*(三跨两临近重点区段!$F:$F="现存区段"),0))),"")</f>
        <v/>
      </c>
      <c r="AH665" t="e">
        <f t="array" ref="AH665">INDEX(三跨两临近重点区段!$G:$G,MATCH(D665,三跨两临近重点区段!$A:$A,0))</f>
        <v>#N/A</v>
      </c>
    </row>
    <row r="666" ht="14.25" spans="1:34">
      <c r="A666" s="263" t="s">
        <v>363</v>
      </c>
      <c r="B666" s="264" t="s">
        <v>2478</v>
      </c>
      <c r="C666" s="263" t="s">
        <v>2165</v>
      </c>
      <c r="D666" s="263" t="s">
        <v>3130</v>
      </c>
      <c r="E666" s="264" t="s">
        <v>2458</v>
      </c>
      <c r="F666" s="264" t="s">
        <v>125</v>
      </c>
      <c r="G666" s="263" t="s">
        <v>414</v>
      </c>
      <c r="H666" s="263" t="s">
        <v>414</v>
      </c>
      <c r="I666" s="33"/>
      <c r="J666" s="196"/>
      <c r="K666" s="196"/>
      <c r="L666" s="196"/>
      <c r="M666" s="235"/>
      <c r="N666" s="235"/>
      <c r="O666" s="33"/>
      <c r="P666" s="48"/>
      <c r="Q666" s="279"/>
      <c r="R666" s="279"/>
      <c r="S666" s="278">
        <v>45457</v>
      </c>
      <c r="T666" s="279" t="s">
        <v>2117</v>
      </c>
      <c r="U666" s="268" t="str">
        <f t="array" ref="U666">IFERROR(IF(INDEX(三跨两临近重点区段!$F:$F,MATCH(1,(MONTH(三跨两临近重点区段!$H:$H)=7)*(三跨两临近重点区段!$A:$A=D666),0))="已取消","已取消",INDEX(三跨两临近重点区段!$H:$H,MATCH(1,(MONTH(三跨两临近重点区段!$H:$H)=7)*(三跨两临近重点区段!$A:$A=D666)*(三跨两临近重点区段!$F:$F="现存区段"),0))),"")</f>
        <v/>
      </c>
      <c r="V666" s="232" t="str">
        <f t="array" ref="V666">IFERROR(IF(INDEX(三跨两临近重点区段!$F:$F,MATCH(1,(MONTH(三跨两临近重点区段!$H:$H)=7)*(三跨两临近重点区段!$A:$A=D666),0))="已取消","已取消",INDEX(三跨两临近重点区段!$I:$I,MATCH(1,(MONTH(三跨两临近重点区段!$H:$H)=7)*(三跨两临近重点区段!$A:$A=D666)*(三跨两临近重点区段!$F:$F="现存区段"),0))),"")</f>
        <v/>
      </c>
      <c r="W666" s="268" t="str">
        <f t="array" ref="W666">IFERROR(IF(INDEX(三跨两临近重点区段!$F:$F,MATCH(1,(MONTH(三跨两临近重点区段!$H:$H)=8)*(三跨两临近重点区段!$A:$A=D666),0))="已取消","已取消",INDEX(三跨两临近重点区段!$H:$H,MATCH(1,(MONTH(三跨两临近重点区段!$H:$H)=8)*(三跨两临近重点区段!$A:$A=D666)*(三跨两临近重点区段!$F:$F="现存区段"),0))),"")</f>
        <v/>
      </c>
      <c r="X666" s="232" t="str">
        <f t="array" ref="X666">IFERROR(IF(INDEX(三跨两临近重点区段!$F:$F,MATCH(1,(MONTH(三跨两临近重点区段!$H:$H)=8)*(三跨两临近重点区段!$A:$A=D666),0))="已取消","已取消",INDEX(三跨两临近重点区段!$I:$I,MATCH(1,(MONTH(三跨两临近重点区段!$H:$H)=8)*(三跨两临近重点区段!$A:$A=D666)*(三跨两临近重点区段!$F:$F="现存区段"),0))),"")</f>
        <v/>
      </c>
      <c r="Y666" s="268" t="str">
        <f t="array" ref="Y666">IFERROR(IF(INDEX(三跨两临近重点区段!$F:$F,MATCH(1,(MONTH(三跨两临近重点区段!$H:$H)=9)*(三跨两临近重点区段!$A:$A=D666),0))="已取消","已取消",INDEX(三跨两临近重点区段!$H:$H,MATCH(1,(MONTH(三跨两临近重点区段!$H:$H)=9)*(三跨两临近重点区段!$A:$A=D666)*(三跨两临近重点区段!$F:$F="现存区段"),0))),"")</f>
        <v/>
      </c>
      <c r="Z666" s="232" t="str">
        <f t="array" ref="Z666">IFERROR(IF(INDEX(三跨两临近重点区段!$F:$F,MATCH(1,(MONTH(三跨两临近重点区段!$H:$H)=9)*(三跨两临近重点区段!$A:$A=D666),0))="已取消","已取消",INDEX(三跨两临近重点区段!$I:$I,MATCH(1,(MONTH(三跨两临近重点区段!$H:$H)=9)*(三跨两临近重点区段!$A:$A=D666)*(三跨两临近重点区段!$F:$F="现存区段"),0))),"")</f>
        <v/>
      </c>
      <c r="AA666" s="268" t="str">
        <f t="array" ref="AA666">IFERROR(IF(INDEX(三跨两临近重点区段!$F:$F,MATCH(1,(MONTH(三跨两临近重点区段!$H:$H)=10)*(三跨两临近重点区段!$A:$A=D666),0))="已取消","已取消",INDEX(三跨两临近重点区段!$H:$H,MATCH(1,(MONTH(三跨两临近重点区段!$H:$H)=10)*(三跨两临近重点区段!$A:$A=D666)*(三跨两临近重点区段!$F:$F="现存区段"),0))),"")</f>
        <v/>
      </c>
      <c r="AB666" s="72" t="str">
        <f t="array" ref="AB666">IFERROR(IF(INDEX(三跨两临近重点区段!$F:$F,MATCH(1,(MONTH(三跨两临近重点区段!$H:$H)=10)*(三跨两临近重点区段!$A:$A=D666),0))="已取消","已取消",INDEX(三跨两临近重点区段!$I:$I,MATCH(1,(MONTH(三跨两临近重点区段!$H:$H)=10)*(三跨两临近重点区段!$A:$A=D666)*(三跨两临近重点区段!$F:$F="现存区段"),0))),"")</f>
        <v/>
      </c>
      <c r="AC666" s="284" t="str">
        <f t="array" ref="AC666">IFERROR(IF(INDEX(三跨两临近重点区段!$F:$F,MATCH(1,(MONTH(三跨两临近重点区段!$H:$H)=11)*(三跨两临近重点区段!$A:$A=D666),0))="已取消","已取消",INDEX(三跨两临近重点区段!$H:$H,MATCH(1,(MONTH(三跨两临近重点区段!$H:$H)=11)*(三跨两临近重点区段!$A:$A=D666)*(三跨两临近重点区段!$F:$F="现存区段"),0))),"")</f>
        <v/>
      </c>
      <c r="AD666" s="72" t="str">
        <f t="array" ref="AD666">IFERROR(IF(INDEX(三跨两临近重点区段!$F:$F,MATCH(1,(MONTH(三跨两临近重点区段!$H:$H)=11)*(三跨两临近重点区段!$A:$A=D666),0))="已取消","已取消",INDEX(三跨两临近重点区段!$I:$I,MATCH(1,(MONTH(三跨两临近重点区段!$H:$H)=11)*(三跨两临近重点区段!$A:$A=D666)*(三跨两临近重点区段!$F:$F="现存区段"),0))),"")</f>
        <v/>
      </c>
      <c r="AE666" s="284" t="str">
        <f t="array" ref="AE666">IFERROR(IF(INDEX(三跨两临近重点区段!$F:$F,MATCH(1,(MONTH(三跨两临近重点区段!$H:$H)=12)*(三跨两临近重点区段!$A:$A=D666),0))="已取消","已取消",INDEX(三跨两临近重点区段!$H:$H,MATCH(1,(MONTH(三跨两临近重点区段!$H:$H)=12)*(三跨两临近重点区段!$A:$A=D666)*(三跨两临近重点区段!$F:$F="现存区段"),0))),"")</f>
        <v/>
      </c>
      <c r="AF666" s="72" t="str">
        <f t="array" ref="AF666">IFERROR(IF(INDEX(三跨两临近重点区段!$F:$F,MATCH(1,(MONTH(三跨两临近重点区段!$H:$H)=12)*(三跨两临近重点区段!$A:$A=D666),0))="已取消","已取消",INDEX(三跨两临近重点区段!$I:$I,MATCH(1,(MONTH(三跨两临近重点区段!$H:$H)=12)*(三跨两临近重点区段!$A:$A=D666)*(三跨两临近重点区段!$F:$F="现存区段"),0))),"")</f>
        <v/>
      </c>
      <c r="AH666" t="e">
        <f t="array" ref="AH666">INDEX(三跨两临近重点区段!$G:$G,MATCH(D666,三跨两临近重点区段!$A:$A,0))</f>
        <v>#N/A</v>
      </c>
    </row>
    <row r="667" ht="14.25" spans="1:34">
      <c r="A667" s="263" t="s">
        <v>363</v>
      </c>
      <c r="B667" s="264" t="s">
        <v>2497</v>
      </c>
      <c r="C667" s="263" t="s">
        <v>3131</v>
      </c>
      <c r="D667" s="263" t="s">
        <v>3132</v>
      </c>
      <c r="E667" s="264" t="s">
        <v>2458</v>
      </c>
      <c r="F667" s="264" t="s">
        <v>125</v>
      </c>
      <c r="G667" s="263" t="s">
        <v>414</v>
      </c>
      <c r="H667" s="263" t="s">
        <v>399</v>
      </c>
      <c r="I667" s="33"/>
      <c r="J667" s="196"/>
      <c r="K667" s="196"/>
      <c r="L667" s="196"/>
      <c r="M667" s="235"/>
      <c r="N667" s="235"/>
      <c r="O667" s="33"/>
      <c r="P667" s="48"/>
      <c r="Q667" s="279"/>
      <c r="R667" s="279"/>
      <c r="S667" s="278">
        <v>45457</v>
      </c>
      <c r="T667" s="279" t="s">
        <v>2117</v>
      </c>
      <c r="U667" s="268" t="str">
        <f t="array" ref="U667">IFERROR(IF(INDEX(三跨两临近重点区段!$F:$F,MATCH(1,(MONTH(三跨两临近重点区段!$H:$H)=7)*(三跨两临近重点区段!$A:$A=D667),0))="已取消","已取消",INDEX(三跨两临近重点区段!$H:$H,MATCH(1,(MONTH(三跨两临近重点区段!$H:$H)=7)*(三跨两临近重点区段!$A:$A=D667)*(三跨两临近重点区段!$F:$F="现存区段"),0))),"")</f>
        <v/>
      </c>
      <c r="V667" s="232" t="str">
        <f t="array" ref="V667">IFERROR(IF(INDEX(三跨两临近重点区段!$F:$F,MATCH(1,(MONTH(三跨两临近重点区段!$H:$H)=7)*(三跨两临近重点区段!$A:$A=D667),0))="已取消","已取消",INDEX(三跨两临近重点区段!$I:$I,MATCH(1,(MONTH(三跨两临近重点区段!$H:$H)=7)*(三跨两临近重点区段!$A:$A=D667)*(三跨两临近重点区段!$F:$F="现存区段"),0))),"")</f>
        <v/>
      </c>
      <c r="W667" s="268" t="str">
        <f t="array" ref="W667">IFERROR(IF(INDEX(三跨两临近重点区段!$F:$F,MATCH(1,(MONTH(三跨两临近重点区段!$H:$H)=8)*(三跨两临近重点区段!$A:$A=D667),0))="已取消","已取消",INDEX(三跨两临近重点区段!$H:$H,MATCH(1,(MONTH(三跨两临近重点区段!$H:$H)=8)*(三跨两临近重点区段!$A:$A=D667)*(三跨两临近重点区段!$F:$F="现存区段"),0))),"")</f>
        <v/>
      </c>
      <c r="X667" s="232" t="str">
        <f t="array" ref="X667">IFERROR(IF(INDEX(三跨两临近重点区段!$F:$F,MATCH(1,(MONTH(三跨两临近重点区段!$H:$H)=8)*(三跨两临近重点区段!$A:$A=D667),0))="已取消","已取消",INDEX(三跨两临近重点区段!$I:$I,MATCH(1,(MONTH(三跨两临近重点区段!$H:$H)=8)*(三跨两临近重点区段!$A:$A=D667)*(三跨两临近重点区段!$F:$F="现存区段"),0))),"")</f>
        <v/>
      </c>
      <c r="Y667" s="268" t="str">
        <f t="array" ref="Y667">IFERROR(IF(INDEX(三跨两临近重点区段!$F:$F,MATCH(1,(MONTH(三跨两临近重点区段!$H:$H)=9)*(三跨两临近重点区段!$A:$A=D667),0))="已取消","已取消",INDEX(三跨两临近重点区段!$H:$H,MATCH(1,(MONTH(三跨两临近重点区段!$H:$H)=9)*(三跨两临近重点区段!$A:$A=D667)*(三跨两临近重点区段!$F:$F="现存区段"),0))),"")</f>
        <v/>
      </c>
      <c r="Z667" s="232" t="str">
        <f t="array" ref="Z667">IFERROR(IF(INDEX(三跨两临近重点区段!$F:$F,MATCH(1,(MONTH(三跨两临近重点区段!$H:$H)=9)*(三跨两临近重点区段!$A:$A=D667),0))="已取消","已取消",INDEX(三跨两临近重点区段!$I:$I,MATCH(1,(MONTH(三跨两临近重点区段!$H:$H)=9)*(三跨两临近重点区段!$A:$A=D667)*(三跨两临近重点区段!$F:$F="现存区段"),0))),"")</f>
        <v/>
      </c>
      <c r="AA667" s="268" t="str">
        <f t="array" ref="AA667">IFERROR(IF(INDEX(三跨两临近重点区段!$F:$F,MATCH(1,(MONTH(三跨两临近重点区段!$H:$H)=10)*(三跨两临近重点区段!$A:$A=D667),0))="已取消","已取消",INDEX(三跨两临近重点区段!$H:$H,MATCH(1,(MONTH(三跨两临近重点区段!$H:$H)=10)*(三跨两临近重点区段!$A:$A=D667)*(三跨两临近重点区段!$F:$F="现存区段"),0))),"")</f>
        <v/>
      </c>
      <c r="AB667" s="72" t="str">
        <f t="array" ref="AB667">IFERROR(IF(INDEX(三跨两临近重点区段!$F:$F,MATCH(1,(MONTH(三跨两临近重点区段!$H:$H)=10)*(三跨两临近重点区段!$A:$A=D667),0))="已取消","已取消",INDEX(三跨两临近重点区段!$I:$I,MATCH(1,(MONTH(三跨两临近重点区段!$H:$H)=10)*(三跨两临近重点区段!$A:$A=D667)*(三跨两临近重点区段!$F:$F="现存区段"),0))),"")</f>
        <v/>
      </c>
      <c r="AC667" s="284" t="str">
        <f t="array" ref="AC667">IFERROR(IF(INDEX(三跨两临近重点区段!$F:$F,MATCH(1,(MONTH(三跨两临近重点区段!$H:$H)=11)*(三跨两临近重点区段!$A:$A=D667),0))="已取消","已取消",INDEX(三跨两临近重点区段!$H:$H,MATCH(1,(MONTH(三跨两临近重点区段!$H:$H)=11)*(三跨两临近重点区段!$A:$A=D667)*(三跨两临近重点区段!$F:$F="现存区段"),0))),"")</f>
        <v/>
      </c>
      <c r="AD667" s="72" t="str">
        <f t="array" ref="AD667">IFERROR(IF(INDEX(三跨两临近重点区段!$F:$F,MATCH(1,(MONTH(三跨两临近重点区段!$H:$H)=11)*(三跨两临近重点区段!$A:$A=D667),0))="已取消","已取消",INDEX(三跨两临近重点区段!$I:$I,MATCH(1,(MONTH(三跨两临近重点区段!$H:$H)=11)*(三跨两临近重点区段!$A:$A=D667)*(三跨两临近重点区段!$F:$F="现存区段"),0))),"")</f>
        <v/>
      </c>
      <c r="AE667" s="284" t="str">
        <f t="array" ref="AE667">IFERROR(IF(INDEX(三跨两临近重点区段!$F:$F,MATCH(1,(MONTH(三跨两临近重点区段!$H:$H)=12)*(三跨两临近重点区段!$A:$A=D667),0))="已取消","已取消",INDEX(三跨两临近重点区段!$H:$H,MATCH(1,(MONTH(三跨两临近重点区段!$H:$H)=12)*(三跨两临近重点区段!$A:$A=D667)*(三跨两临近重点区段!$F:$F="现存区段"),0))),"")</f>
        <v/>
      </c>
      <c r="AF667" s="72" t="str">
        <f t="array" ref="AF667">IFERROR(IF(INDEX(三跨两临近重点区段!$F:$F,MATCH(1,(MONTH(三跨两临近重点区段!$H:$H)=12)*(三跨两临近重点区段!$A:$A=D667),0))="已取消","已取消",INDEX(三跨两临近重点区段!$I:$I,MATCH(1,(MONTH(三跨两临近重点区段!$H:$H)=12)*(三跨两临近重点区段!$A:$A=D667)*(三跨两临近重点区段!$F:$F="现存区段"),0))),"")</f>
        <v/>
      </c>
      <c r="AH667" t="e">
        <f t="array" ref="AH667">INDEX(三跨两临近重点区段!$G:$G,MATCH(D667,三跨两临近重点区段!$A:$A,0))</f>
        <v>#N/A</v>
      </c>
    </row>
    <row r="668" ht="14.25" spans="1:34">
      <c r="A668" s="263" t="s">
        <v>363</v>
      </c>
      <c r="B668" s="264" t="s">
        <v>2494</v>
      </c>
      <c r="C668" s="263" t="s">
        <v>3131</v>
      </c>
      <c r="D668" s="263" t="s">
        <v>3133</v>
      </c>
      <c r="E668" s="264" t="s">
        <v>2458</v>
      </c>
      <c r="F668" s="264" t="s">
        <v>125</v>
      </c>
      <c r="G668" s="263" t="s">
        <v>414</v>
      </c>
      <c r="H668" s="263" t="s">
        <v>399</v>
      </c>
      <c r="I668" s="33"/>
      <c r="J668" s="196"/>
      <c r="K668" s="196"/>
      <c r="L668" s="196"/>
      <c r="M668" s="235"/>
      <c r="N668" s="235"/>
      <c r="O668" s="33"/>
      <c r="P668" s="48"/>
      <c r="Q668" s="279"/>
      <c r="R668" s="279"/>
      <c r="S668" s="278">
        <v>45457</v>
      </c>
      <c r="T668" s="279" t="s">
        <v>2117</v>
      </c>
      <c r="U668" s="268" t="str">
        <f t="array" ref="U668">IFERROR(IF(INDEX(三跨两临近重点区段!$F:$F,MATCH(1,(MONTH(三跨两临近重点区段!$H:$H)=7)*(三跨两临近重点区段!$A:$A=D668),0))="已取消","已取消",INDEX(三跨两临近重点区段!$H:$H,MATCH(1,(MONTH(三跨两临近重点区段!$H:$H)=7)*(三跨两临近重点区段!$A:$A=D668)*(三跨两临近重点区段!$F:$F="现存区段"),0))),"")</f>
        <v/>
      </c>
      <c r="V668" s="232" t="str">
        <f t="array" ref="V668">IFERROR(IF(INDEX(三跨两临近重点区段!$F:$F,MATCH(1,(MONTH(三跨两临近重点区段!$H:$H)=7)*(三跨两临近重点区段!$A:$A=D668),0))="已取消","已取消",INDEX(三跨两临近重点区段!$I:$I,MATCH(1,(MONTH(三跨两临近重点区段!$H:$H)=7)*(三跨两临近重点区段!$A:$A=D668)*(三跨两临近重点区段!$F:$F="现存区段"),0))),"")</f>
        <v/>
      </c>
      <c r="W668" s="268" t="str">
        <f t="array" ref="W668">IFERROR(IF(INDEX(三跨两临近重点区段!$F:$F,MATCH(1,(MONTH(三跨两临近重点区段!$H:$H)=8)*(三跨两临近重点区段!$A:$A=D668),0))="已取消","已取消",INDEX(三跨两临近重点区段!$H:$H,MATCH(1,(MONTH(三跨两临近重点区段!$H:$H)=8)*(三跨两临近重点区段!$A:$A=D668)*(三跨两临近重点区段!$F:$F="现存区段"),0))),"")</f>
        <v/>
      </c>
      <c r="X668" s="232" t="str">
        <f t="array" ref="X668">IFERROR(IF(INDEX(三跨两临近重点区段!$F:$F,MATCH(1,(MONTH(三跨两临近重点区段!$H:$H)=8)*(三跨两临近重点区段!$A:$A=D668),0))="已取消","已取消",INDEX(三跨两临近重点区段!$I:$I,MATCH(1,(MONTH(三跨两临近重点区段!$H:$H)=8)*(三跨两临近重点区段!$A:$A=D668)*(三跨两临近重点区段!$F:$F="现存区段"),0))),"")</f>
        <v/>
      </c>
      <c r="Y668" s="268" t="str">
        <f t="array" ref="Y668">IFERROR(IF(INDEX(三跨两临近重点区段!$F:$F,MATCH(1,(MONTH(三跨两临近重点区段!$H:$H)=9)*(三跨两临近重点区段!$A:$A=D668),0))="已取消","已取消",INDEX(三跨两临近重点区段!$H:$H,MATCH(1,(MONTH(三跨两临近重点区段!$H:$H)=9)*(三跨两临近重点区段!$A:$A=D668)*(三跨两临近重点区段!$F:$F="现存区段"),0))),"")</f>
        <v/>
      </c>
      <c r="Z668" s="232" t="str">
        <f t="array" ref="Z668">IFERROR(IF(INDEX(三跨两临近重点区段!$F:$F,MATCH(1,(MONTH(三跨两临近重点区段!$H:$H)=9)*(三跨两临近重点区段!$A:$A=D668),0))="已取消","已取消",INDEX(三跨两临近重点区段!$I:$I,MATCH(1,(MONTH(三跨两临近重点区段!$H:$H)=9)*(三跨两临近重点区段!$A:$A=D668)*(三跨两临近重点区段!$F:$F="现存区段"),0))),"")</f>
        <v/>
      </c>
      <c r="AA668" s="268" t="str">
        <f t="array" ref="AA668">IFERROR(IF(INDEX(三跨两临近重点区段!$F:$F,MATCH(1,(MONTH(三跨两临近重点区段!$H:$H)=10)*(三跨两临近重点区段!$A:$A=D668),0))="已取消","已取消",INDEX(三跨两临近重点区段!$H:$H,MATCH(1,(MONTH(三跨两临近重点区段!$H:$H)=10)*(三跨两临近重点区段!$A:$A=D668)*(三跨两临近重点区段!$F:$F="现存区段"),0))),"")</f>
        <v/>
      </c>
      <c r="AB668" s="72" t="str">
        <f t="array" ref="AB668">IFERROR(IF(INDEX(三跨两临近重点区段!$F:$F,MATCH(1,(MONTH(三跨两临近重点区段!$H:$H)=10)*(三跨两临近重点区段!$A:$A=D668),0))="已取消","已取消",INDEX(三跨两临近重点区段!$I:$I,MATCH(1,(MONTH(三跨两临近重点区段!$H:$H)=10)*(三跨两临近重点区段!$A:$A=D668)*(三跨两临近重点区段!$F:$F="现存区段"),0))),"")</f>
        <v/>
      </c>
      <c r="AC668" s="284" t="str">
        <f t="array" ref="AC668">IFERROR(IF(INDEX(三跨两临近重点区段!$F:$F,MATCH(1,(MONTH(三跨两临近重点区段!$H:$H)=11)*(三跨两临近重点区段!$A:$A=D668),0))="已取消","已取消",INDEX(三跨两临近重点区段!$H:$H,MATCH(1,(MONTH(三跨两临近重点区段!$H:$H)=11)*(三跨两临近重点区段!$A:$A=D668)*(三跨两临近重点区段!$F:$F="现存区段"),0))),"")</f>
        <v/>
      </c>
      <c r="AD668" s="72" t="str">
        <f t="array" ref="AD668">IFERROR(IF(INDEX(三跨两临近重点区段!$F:$F,MATCH(1,(MONTH(三跨两临近重点区段!$H:$H)=11)*(三跨两临近重点区段!$A:$A=D668),0))="已取消","已取消",INDEX(三跨两临近重点区段!$I:$I,MATCH(1,(MONTH(三跨两临近重点区段!$H:$H)=11)*(三跨两临近重点区段!$A:$A=D668)*(三跨两临近重点区段!$F:$F="现存区段"),0))),"")</f>
        <v/>
      </c>
      <c r="AE668" s="284" t="str">
        <f t="array" ref="AE668">IFERROR(IF(INDEX(三跨两临近重点区段!$F:$F,MATCH(1,(MONTH(三跨两临近重点区段!$H:$H)=12)*(三跨两临近重点区段!$A:$A=D668),0))="已取消","已取消",INDEX(三跨两临近重点区段!$H:$H,MATCH(1,(MONTH(三跨两临近重点区段!$H:$H)=12)*(三跨两临近重点区段!$A:$A=D668)*(三跨两临近重点区段!$F:$F="现存区段"),0))),"")</f>
        <v/>
      </c>
      <c r="AF668" s="72" t="str">
        <f t="array" ref="AF668">IFERROR(IF(INDEX(三跨两临近重点区段!$F:$F,MATCH(1,(MONTH(三跨两临近重点区段!$H:$H)=12)*(三跨两临近重点区段!$A:$A=D668),0))="已取消","已取消",INDEX(三跨两临近重点区段!$I:$I,MATCH(1,(MONTH(三跨两临近重点区段!$H:$H)=12)*(三跨两临近重点区段!$A:$A=D668)*(三跨两临近重点区段!$F:$F="现存区段"),0))),"")</f>
        <v/>
      </c>
      <c r="AH668" t="e">
        <f t="array" ref="AH668">INDEX(三跨两临近重点区段!$G:$G,MATCH(D668,三跨两临近重点区段!$A:$A,0))</f>
        <v>#N/A</v>
      </c>
    </row>
    <row r="669" ht="14.25" spans="1:34">
      <c r="A669" s="263" t="s">
        <v>150</v>
      </c>
      <c r="B669" s="264" t="s">
        <v>3134</v>
      </c>
      <c r="C669" s="263" t="s">
        <v>2968</v>
      </c>
      <c r="D669" s="263" t="s">
        <v>3135</v>
      </c>
      <c r="E669" s="264" t="s">
        <v>2378</v>
      </c>
      <c r="F669" s="264" t="s">
        <v>125</v>
      </c>
      <c r="G669" s="263" t="s">
        <v>700</v>
      </c>
      <c r="H669" s="263" t="s">
        <v>791</v>
      </c>
      <c r="I669" s="33"/>
      <c r="J669" s="196"/>
      <c r="K669" s="196"/>
      <c r="L669" s="196"/>
      <c r="M669" s="235"/>
      <c r="N669" s="235"/>
      <c r="O669" s="33"/>
      <c r="P669" s="48"/>
      <c r="Q669" s="279"/>
      <c r="R669" s="279"/>
      <c r="S669" s="278">
        <v>45454</v>
      </c>
      <c r="T669" s="279" t="s">
        <v>2117</v>
      </c>
      <c r="U669" s="268" t="str">
        <f t="array" ref="U669">IFERROR(IF(INDEX(三跨两临近重点区段!$F:$F,MATCH(1,(MONTH(三跨两临近重点区段!$H:$H)=7)*(三跨两临近重点区段!$A:$A=D669),0))="已取消","已取消",INDEX(三跨两临近重点区段!$H:$H,MATCH(1,(MONTH(三跨两临近重点区段!$H:$H)=7)*(三跨两临近重点区段!$A:$A=D669)*(三跨两临近重点区段!$F:$F="现存区段"),0))),"")</f>
        <v/>
      </c>
      <c r="V669" s="232" t="str">
        <f t="array" ref="V669">IFERROR(IF(INDEX(三跨两临近重点区段!$F:$F,MATCH(1,(MONTH(三跨两临近重点区段!$H:$H)=7)*(三跨两临近重点区段!$A:$A=D669),0))="已取消","已取消",INDEX(三跨两临近重点区段!$I:$I,MATCH(1,(MONTH(三跨两临近重点区段!$H:$H)=7)*(三跨两临近重点区段!$A:$A=D669)*(三跨两临近重点区段!$F:$F="现存区段"),0))),"")</f>
        <v/>
      </c>
      <c r="W669" s="268" t="str">
        <f t="array" ref="W669">IFERROR(IF(INDEX(三跨两临近重点区段!$F:$F,MATCH(1,(MONTH(三跨两临近重点区段!$H:$H)=8)*(三跨两临近重点区段!$A:$A=D669),0))="已取消","已取消",INDEX(三跨两临近重点区段!$H:$H,MATCH(1,(MONTH(三跨两临近重点区段!$H:$H)=8)*(三跨两临近重点区段!$A:$A=D669)*(三跨两临近重点区段!$F:$F="现存区段"),0))),"")</f>
        <v/>
      </c>
      <c r="X669" s="232" t="str">
        <f t="array" ref="X669">IFERROR(IF(INDEX(三跨两临近重点区段!$F:$F,MATCH(1,(MONTH(三跨两临近重点区段!$H:$H)=8)*(三跨两临近重点区段!$A:$A=D669),0))="已取消","已取消",INDEX(三跨两临近重点区段!$I:$I,MATCH(1,(MONTH(三跨两临近重点区段!$H:$H)=8)*(三跨两临近重点区段!$A:$A=D669)*(三跨两临近重点区段!$F:$F="现存区段"),0))),"")</f>
        <v/>
      </c>
      <c r="Y669" s="268" t="str">
        <f t="array" ref="Y669">IFERROR(IF(INDEX(三跨两临近重点区段!$F:$F,MATCH(1,(MONTH(三跨两临近重点区段!$H:$H)=9)*(三跨两临近重点区段!$A:$A=D669),0))="已取消","已取消",INDEX(三跨两临近重点区段!$H:$H,MATCH(1,(MONTH(三跨两临近重点区段!$H:$H)=9)*(三跨两临近重点区段!$A:$A=D669)*(三跨两临近重点区段!$F:$F="现存区段"),0))),"")</f>
        <v/>
      </c>
      <c r="Z669" s="232" t="str">
        <f t="array" ref="Z669">IFERROR(IF(INDEX(三跨两临近重点区段!$F:$F,MATCH(1,(MONTH(三跨两临近重点区段!$H:$H)=9)*(三跨两临近重点区段!$A:$A=D669),0))="已取消","已取消",INDEX(三跨两临近重点区段!$I:$I,MATCH(1,(MONTH(三跨两临近重点区段!$H:$H)=9)*(三跨两临近重点区段!$A:$A=D669)*(三跨两临近重点区段!$F:$F="现存区段"),0))),"")</f>
        <v/>
      </c>
      <c r="AA669" s="268" t="str">
        <f t="array" ref="AA669">IFERROR(IF(INDEX(三跨两临近重点区段!$F:$F,MATCH(1,(MONTH(三跨两临近重点区段!$H:$H)=10)*(三跨两临近重点区段!$A:$A=D669),0))="已取消","已取消",INDEX(三跨两临近重点区段!$H:$H,MATCH(1,(MONTH(三跨两临近重点区段!$H:$H)=10)*(三跨两临近重点区段!$A:$A=D669)*(三跨两临近重点区段!$F:$F="现存区段"),0))),"")</f>
        <v/>
      </c>
      <c r="AB669" s="72" t="str">
        <f t="array" ref="AB669">IFERROR(IF(INDEX(三跨两临近重点区段!$F:$F,MATCH(1,(MONTH(三跨两临近重点区段!$H:$H)=10)*(三跨两临近重点区段!$A:$A=D669),0))="已取消","已取消",INDEX(三跨两临近重点区段!$I:$I,MATCH(1,(MONTH(三跨两临近重点区段!$H:$H)=10)*(三跨两临近重点区段!$A:$A=D669)*(三跨两临近重点区段!$F:$F="现存区段"),0))),"")</f>
        <v/>
      </c>
      <c r="AC669" s="284" t="str">
        <f t="array" ref="AC669">IFERROR(IF(INDEX(三跨两临近重点区段!$F:$F,MATCH(1,(MONTH(三跨两临近重点区段!$H:$H)=11)*(三跨两临近重点区段!$A:$A=D669),0))="已取消","已取消",INDEX(三跨两临近重点区段!$H:$H,MATCH(1,(MONTH(三跨两临近重点区段!$H:$H)=11)*(三跨两临近重点区段!$A:$A=D669)*(三跨两临近重点区段!$F:$F="现存区段"),0))),"")</f>
        <v/>
      </c>
      <c r="AD669" s="72" t="str">
        <f t="array" ref="AD669">IFERROR(IF(INDEX(三跨两临近重点区段!$F:$F,MATCH(1,(MONTH(三跨两临近重点区段!$H:$H)=11)*(三跨两临近重点区段!$A:$A=D669),0))="已取消","已取消",INDEX(三跨两临近重点区段!$I:$I,MATCH(1,(MONTH(三跨两临近重点区段!$H:$H)=11)*(三跨两临近重点区段!$A:$A=D669)*(三跨两临近重点区段!$F:$F="现存区段"),0))),"")</f>
        <v/>
      </c>
      <c r="AE669" s="284" t="str">
        <f t="array" ref="AE669">IFERROR(IF(INDEX(三跨两临近重点区段!$F:$F,MATCH(1,(MONTH(三跨两临近重点区段!$H:$H)=12)*(三跨两临近重点区段!$A:$A=D669),0))="已取消","已取消",INDEX(三跨两临近重点区段!$H:$H,MATCH(1,(MONTH(三跨两临近重点区段!$H:$H)=12)*(三跨两临近重点区段!$A:$A=D669)*(三跨两临近重点区段!$F:$F="现存区段"),0))),"")</f>
        <v/>
      </c>
      <c r="AF669" s="72" t="str">
        <f t="array" ref="AF669">IFERROR(IF(INDEX(三跨两临近重点区段!$F:$F,MATCH(1,(MONTH(三跨两临近重点区段!$H:$H)=12)*(三跨两临近重点区段!$A:$A=D669),0))="已取消","已取消",INDEX(三跨两临近重点区段!$I:$I,MATCH(1,(MONTH(三跨两临近重点区段!$H:$H)=12)*(三跨两临近重点区段!$A:$A=D669)*(三跨两临近重点区段!$F:$F="现存区段"),0))),"")</f>
        <v/>
      </c>
      <c r="AH669" t="e">
        <f t="array" ref="AH669">INDEX(三跨两临近重点区段!$G:$G,MATCH(D669,三跨两临近重点区段!$A:$A,0))</f>
        <v>#N/A</v>
      </c>
    </row>
    <row r="670" ht="14.25" spans="1:34">
      <c r="A670" s="263" t="s">
        <v>363</v>
      </c>
      <c r="B670" s="264" t="s">
        <v>2582</v>
      </c>
      <c r="C670" s="263" t="s">
        <v>2428</v>
      </c>
      <c r="D670" s="263" t="s">
        <v>3136</v>
      </c>
      <c r="E670" s="264" t="s">
        <v>3137</v>
      </c>
      <c r="F670" s="264" t="s">
        <v>125</v>
      </c>
      <c r="G670" s="263" t="s">
        <v>2143</v>
      </c>
      <c r="H670" s="263" t="s">
        <v>543</v>
      </c>
      <c r="I670" s="33"/>
      <c r="J670" s="196"/>
      <c r="K670" s="196"/>
      <c r="L670" s="196"/>
      <c r="M670" s="235"/>
      <c r="N670" s="235"/>
      <c r="O670" s="33"/>
      <c r="P670" s="48"/>
      <c r="Q670" s="279"/>
      <c r="R670" s="279"/>
      <c r="S670" s="278">
        <v>45456</v>
      </c>
      <c r="T670" s="279" t="s">
        <v>2117</v>
      </c>
      <c r="U670" s="268" t="str">
        <f t="array" ref="U670">IFERROR(IF(INDEX(三跨两临近重点区段!$F:$F,MATCH(1,(MONTH(三跨两临近重点区段!$H:$H)=7)*(三跨两临近重点区段!$A:$A=D670),0))="已取消","已取消",INDEX(三跨两临近重点区段!$H:$H,MATCH(1,(MONTH(三跨两临近重点区段!$H:$H)=7)*(三跨两临近重点区段!$A:$A=D670)*(三跨两临近重点区段!$F:$F="现存区段"),0))),"")</f>
        <v/>
      </c>
      <c r="V670" s="232" t="str">
        <f t="array" ref="V670">IFERROR(IF(INDEX(三跨两临近重点区段!$F:$F,MATCH(1,(MONTH(三跨两临近重点区段!$H:$H)=7)*(三跨两临近重点区段!$A:$A=D670),0))="已取消","已取消",INDEX(三跨两临近重点区段!$I:$I,MATCH(1,(MONTH(三跨两临近重点区段!$H:$H)=7)*(三跨两临近重点区段!$A:$A=D670)*(三跨两临近重点区段!$F:$F="现存区段"),0))),"")</f>
        <v/>
      </c>
      <c r="W670" s="268" t="str">
        <f t="array" ref="W670">IFERROR(IF(INDEX(三跨两临近重点区段!$F:$F,MATCH(1,(MONTH(三跨两临近重点区段!$H:$H)=8)*(三跨两临近重点区段!$A:$A=D670),0))="已取消","已取消",INDEX(三跨两临近重点区段!$H:$H,MATCH(1,(MONTH(三跨两临近重点区段!$H:$H)=8)*(三跨两临近重点区段!$A:$A=D670)*(三跨两临近重点区段!$F:$F="现存区段"),0))),"")</f>
        <v/>
      </c>
      <c r="X670" s="232" t="str">
        <f t="array" ref="X670">IFERROR(IF(INDEX(三跨两临近重点区段!$F:$F,MATCH(1,(MONTH(三跨两临近重点区段!$H:$H)=8)*(三跨两临近重点区段!$A:$A=D670),0))="已取消","已取消",INDEX(三跨两临近重点区段!$I:$I,MATCH(1,(MONTH(三跨两临近重点区段!$H:$H)=8)*(三跨两临近重点区段!$A:$A=D670)*(三跨两临近重点区段!$F:$F="现存区段"),0))),"")</f>
        <v/>
      </c>
      <c r="Y670" s="268" t="str">
        <f t="array" ref="Y670">IFERROR(IF(INDEX(三跨两临近重点区段!$F:$F,MATCH(1,(MONTH(三跨两临近重点区段!$H:$H)=9)*(三跨两临近重点区段!$A:$A=D670),0))="已取消","已取消",INDEX(三跨两临近重点区段!$H:$H,MATCH(1,(MONTH(三跨两临近重点区段!$H:$H)=9)*(三跨两临近重点区段!$A:$A=D670)*(三跨两临近重点区段!$F:$F="现存区段"),0))),"")</f>
        <v/>
      </c>
      <c r="Z670" s="232" t="str">
        <f t="array" ref="Z670">IFERROR(IF(INDEX(三跨两临近重点区段!$F:$F,MATCH(1,(MONTH(三跨两临近重点区段!$H:$H)=9)*(三跨两临近重点区段!$A:$A=D670),0))="已取消","已取消",INDEX(三跨两临近重点区段!$I:$I,MATCH(1,(MONTH(三跨两临近重点区段!$H:$H)=9)*(三跨两临近重点区段!$A:$A=D670)*(三跨两临近重点区段!$F:$F="现存区段"),0))),"")</f>
        <v/>
      </c>
      <c r="AA670" s="268" t="str">
        <f t="array" ref="AA670">IFERROR(IF(INDEX(三跨两临近重点区段!$F:$F,MATCH(1,(MONTH(三跨两临近重点区段!$H:$H)=10)*(三跨两临近重点区段!$A:$A=D670),0))="已取消","已取消",INDEX(三跨两临近重点区段!$H:$H,MATCH(1,(MONTH(三跨两临近重点区段!$H:$H)=10)*(三跨两临近重点区段!$A:$A=D670)*(三跨两临近重点区段!$F:$F="现存区段"),0))),"")</f>
        <v/>
      </c>
      <c r="AB670" s="72" t="str">
        <f t="array" ref="AB670">IFERROR(IF(INDEX(三跨两临近重点区段!$F:$F,MATCH(1,(MONTH(三跨两临近重点区段!$H:$H)=10)*(三跨两临近重点区段!$A:$A=D670),0))="已取消","已取消",INDEX(三跨两临近重点区段!$I:$I,MATCH(1,(MONTH(三跨两临近重点区段!$H:$H)=10)*(三跨两临近重点区段!$A:$A=D670)*(三跨两临近重点区段!$F:$F="现存区段"),0))),"")</f>
        <v/>
      </c>
      <c r="AC670" s="284" t="str">
        <f t="array" ref="AC670">IFERROR(IF(INDEX(三跨两临近重点区段!$F:$F,MATCH(1,(MONTH(三跨两临近重点区段!$H:$H)=11)*(三跨两临近重点区段!$A:$A=D670),0))="已取消","已取消",INDEX(三跨两临近重点区段!$H:$H,MATCH(1,(MONTH(三跨两临近重点区段!$H:$H)=11)*(三跨两临近重点区段!$A:$A=D670)*(三跨两临近重点区段!$F:$F="现存区段"),0))),"")</f>
        <v/>
      </c>
      <c r="AD670" s="72" t="str">
        <f t="array" ref="AD670">IFERROR(IF(INDEX(三跨两临近重点区段!$F:$F,MATCH(1,(MONTH(三跨两临近重点区段!$H:$H)=11)*(三跨两临近重点区段!$A:$A=D670),0))="已取消","已取消",INDEX(三跨两临近重点区段!$I:$I,MATCH(1,(MONTH(三跨两临近重点区段!$H:$H)=11)*(三跨两临近重点区段!$A:$A=D670)*(三跨两临近重点区段!$F:$F="现存区段"),0))),"")</f>
        <v/>
      </c>
      <c r="AE670" s="284" t="str">
        <f t="array" ref="AE670">IFERROR(IF(INDEX(三跨两临近重点区段!$F:$F,MATCH(1,(MONTH(三跨两临近重点区段!$H:$H)=12)*(三跨两临近重点区段!$A:$A=D670),0))="已取消","已取消",INDEX(三跨两临近重点区段!$H:$H,MATCH(1,(MONTH(三跨两临近重点区段!$H:$H)=12)*(三跨两临近重点区段!$A:$A=D670)*(三跨两临近重点区段!$F:$F="现存区段"),0))),"")</f>
        <v/>
      </c>
      <c r="AF670" s="72" t="str">
        <f t="array" ref="AF670">IFERROR(IF(INDEX(三跨两临近重点区段!$F:$F,MATCH(1,(MONTH(三跨两临近重点区段!$H:$H)=12)*(三跨两临近重点区段!$A:$A=D670),0))="已取消","已取消",INDEX(三跨两临近重点区段!$I:$I,MATCH(1,(MONTH(三跨两临近重点区段!$H:$H)=12)*(三跨两临近重点区段!$A:$A=D670)*(三跨两临近重点区段!$F:$F="现存区段"),0))),"")</f>
        <v/>
      </c>
      <c r="AH670" t="e">
        <f t="array" ref="AH670">INDEX(三跨两临近重点区段!$G:$G,MATCH(D670,三跨两临近重点区段!$A:$A,0))</f>
        <v>#N/A</v>
      </c>
    </row>
    <row r="671" ht="14.25" spans="1:34">
      <c r="A671" s="263" t="s">
        <v>363</v>
      </c>
      <c r="B671" s="264" t="s">
        <v>2582</v>
      </c>
      <c r="C671" s="263" t="s">
        <v>2359</v>
      </c>
      <c r="D671" s="263" t="s">
        <v>3138</v>
      </c>
      <c r="E671" s="264" t="s">
        <v>3137</v>
      </c>
      <c r="F671" s="264" t="s">
        <v>125</v>
      </c>
      <c r="G671" s="263" t="s">
        <v>2143</v>
      </c>
      <c r="H671" s="263" t="s">
        <v>543</v>
      </c>
      <c r="I671" s="33"/>
      <c r="J671" s="196"/>
      <c r="K671" s="196"/>
      <c r="L671" s="196"/>
      <c r="M671" s="235"/>
      <c r="N671" s="235"/>
      <c r="O671" s="33"/>
      <c r="P671" s="48"/>
      <c r="Q671" s="279"/>
      <c r="R671" s="279"/>
      <c r="S671" s="278">
        <v>45456</v>
      </c>
      <c r="T671" s="279" t="s">
        <v>2117</v>
      </c>
      <c r="U671" s="268" t="str">
        <f t="array" ref="U671">IFERROR(IF(INDEX(三跨两临近重点区段!$F:$F,MATCH(1,(MONTH(三跨两临近重点区段!$H:$H)=7)*(三跨两临近重点区段!$A:$A=D671),0))="已取消","已取消",INDEX(三跨两临近重点区段!$H:$H,MATCH(1,(MONTH(三跨两临近重点区段!$H:$H)=7)*(三跨两临近重点区段!$A:$A=D671)*(三跨两临近重点区段!$F:$F="现存区段"),0))),"")</f>
        <v/>
      </c>
      <c r="V671" s="232" t="str">
        <f t="array" ref="V671">IFERROR(IF(INDEX(三跨两临近重点区段!$F:$F,MATCH(1,(MONTH(三跨两临近重点区段!$H:$H)=7)*(三跨两临近重点区段!$A:$A=D671),0))="已取消","已取消",INDEX(三跨两临近重点区段!$I:$I,MATCH(1,(MONTH(三跨两临近重点区段!$H:$H)=7)*(三跨两临近重点区段!$A:$A=D671)*(三跨两临近重点区段!$F:$F="现存区段"),0))),"")</f>
        <v/>
      </c>
      <c r="W671" s="268" t="str">
        <f t="array" ref="W671">IFERROR(IF(INDEX(三跨两临近重点区段!$F:$F,MATCH(1,(MONTH(三跨两临近重点区段!$H:$H)=8)*(三跨两临近重点区段!$A:$A=D671),0))="已取消","已取消",INDEX(三跨两临近重点区段!$H:$H,MATCH(1,(MONTH(三跨两临近重点区段!$H:$H)=8)*(三跨两临近重点区段!$A:$A=D671)*(三跨两临近重点区段!$F:$F="现存区段"),0))),"")</f>
        <v/>
      </c>
      <c r="X671" s="232" t="str">
        <f t="array" ref="X671">IFERROR(IF(INDEX(三跨两临近重点区段!$F:$F,MATCH(1,(MONTH(三跨两临近重点区段!$H:$H)=8)*(三跨两临近重点区段!$A:$A=D671),0))="已取消","已取消",INDEX(三跨两临近重点区段!$I:$I,MATCH(1,(MONTH(三跨两临近重点区段!$H:$H)=8)*(三跨两临近重点区段!$A:$A=D671)*(三跨两临近重点区段!$F:$F="现存区段"),0))),"")</f>
        <v/>
      </c>
      <c r="Y671" s="268" t="str">
        <f t="array" ref="Y671">IFERROR(IF(INDEX(三跨两临近重点区段!$F:$F,MATCH(1,(MONTH(三跨两临近重点区段!$H:$H)=9)*(三跨两临近重点区段!$A:$A=D671),0))="已取消","已取消",INDEX(三跨两临近重点区段!$H:$H,MATCH(1,(MONTH(三跨两临近重点区段!$H:$H)=9)*(三跨两临近重点区段!$A:$A=D671)*(三跨两临近重点区段!$F:$F="现存区段"),0))),"")</f>
        <v/>
      </c>
      <c r="Z671" s="232" t="str">
        <f t="array" ref="Z671">IFERROR(IF(INDEX(三跨两临近重点区段!$F:$F,MATCH(1,(MONTH(三跨两临近重点区段!$H:$H)=9)*(三跨两临近重点区段!$A:$A=D671),0))="已取消","已取消",INDEX(三跨两临近重点区段!$I:$I,MATCH(1,(MONTH(三跨两临近重点区段!$H:$H)=9)*(三跨两临近重点区段!$A:$A=D671)*(三跨两临近重点区段!$F:$F="现存区段"),0))),"")</f>
        <v/>
      </c>
      <c r="AA671" s="268" t="str">
        <f t="array" ref="AA671">IFERROR(IF(INDEX(三跨两临近重点区段!$F:$F,MATCH(1,(MONTH(三跨两临近重点区段!$H:$H)=10)*(三跨两临近重点区段!$A:$A=D671),0))="已取消","已取消",INDEX(三跨两临近重点区段!$H:$H,MATCH(1,(MONTH(三跨两临近重点区段!$H:$H)=10)*(三跨两临近重点区段!$A:$A=D671)*(三跨两临近重点区段!$F:$F="现存区段"),0))),"")</f>
        <v/>
      </c>
      <c r="AB671" s="72" t="str">
        <f t="array" ref="AB671">IFERROR(IF(INDEX(三跨两临近重点区段!$F:$F,MATCH(1,(MONTH(三跨两临近重点区段!$H:$H)=10)*(三跨两临近重点区段!$A:$A=D671),0))="已取消","已取消",INDEX(三跨两临近重点区段!$I:$I,MATCH(1,(MONTH(三跨两临近重点区段!$H:$H)=10)*(三跨两临近重点区段!$A:$A=D671)*(三跨两临近重点区段!$F:$F="现存区段"),0))),"")</f>
        <v/>
      </c>
      <c r="AC671" s="284" t="str">
        <f t="array" ref="AC671">IFERROR(IF(INDEX(三跨两临近重点区段!$F:$F,MATCH(1,(MONTH(三跨两临近重点区段!$H:$H)=11)*(三跨两临近重点区段!$A:$A=D671),0))="已取消","已取消",INDEX(三跨两临近重点区段!$H:$H,MATCH(1,(MONTH(三跨两临近重点区段!$H:$H)=11)*(三跨两临近重点区段!$A:$A=D671)*(三跨两临近重点区段!$F:$F="现存区段"),0))),"")</f>
        <v/>
      </c>
      <c r="AD671" s="72" t="str">
        <f t="array" ref="AD671">IFERROR(IF(INDEX(三跨两临近重点区段!$F:$F,MATCH(1,(MONTH(三跨两临近重点区段!$H:$H)=11)*(三跨两临近重点区段!$A:$A=D671),0))="已取消","已取消",INDEX(三跨两临近重点区段!$I:$I,MATCH(1,(MONTH(三跨两临近重点区段!$H:$H)=11)*(三跨两临近重点区段!$A:$A=D671)*(三跨两临近重点区段!$F:$F="现存区段"),0))),"")</f>
        <v/>
      </c>
      <c r="AE671" s="284" t="str">
        <f t="array" ref="AE671">IFERROR(IF(INDEX(三跨两临近重点区段!$F:$F,MATCH(1,(MONTH(三跨两临近重点区段!$H:$H)=12)*(三跨两临近重点区段!$A:$A=D671),0))="已取消","已取消",INDEX(三跨两临近重点区段!$H:$H,MATCH(1,(MONTH(三跨两临近重点区段!$H:$H)=12)*(三跨两临近重点区段!$A:$A=D671)*(三跨两临近重点区段!$F:$F="现存区段"),0))),"")</f>
        <v/>
      </c>
      <c r="AF671" s="72" t="str">
        <f t="array" ref="AF671">IFERROR(IF(INDEX(三跨两临近重点区段!$F:$F,MATCH(1,(MONTH(三跨两临近重点区段!$H:$H)=12)*(三跨两临近重点区段!$A:$A=D671),0))="已取消","已取消",INDEX(三跨两临近重点区段!$I:$I,MATCH(1,(MONTH(三跨两临近重点区段!$H:$H)=12)*(三跨两临近重点区段!$A:$A=D671)*(三跨两临近重点区段!$F:$F="现存区段"),0))),"")</f>
        <v/>
      </c>
      <c r="AH671" t="e">
        <f t="array" ref="AH671">INDEX(三跨两临近重点区段!$G:$G,MATCH(D671,三跨两临近重点区段!$A:$A,0))</f>
        <v>#N/A</v>
      </c>
    </row>
    <row r="672" ht="14.25" spans="1:34">
      <c r="A672" s="263" t="s">
        <v>363</v>
      </c>
      <c r="B672" s="264" t="s">
        <v>2591</v>
      </c>
      <c r="C672" s="263" t="s">
        <v>2428</v>
      </c>
      <c r="D672" s="263" t="s">
        <v>3139</v>
      </c>
      <c r="E672" s="264" t="s">
        <v>2142</v>
      </c>
      <c r="F672" s="264" t="s">
        <v>125</v>
      </c>
      <c r="G672" s="263" t="s">
        <v>2143</v>
      </c>
      <c r="H672" s="263" t="s">
        <v>543</v>
      </c>
      <c r="I672" s="33"/>
      <c r="J672" s="196"/>
      <c r="K672" s="196"/>
      <c r="L672" s="196"/>
      <c r="M672" s="235"/>
      <c r="N672" s="235"/>
      <c r="O672" s="33"/>
      <c r="P672" s="48"/>
      <c r="Q672" s="279"/>
      <c r="R672" s="279"/>
      <c r="S672" s="278">
        <v>45456</v>
      </c>
      <c r="T672" s="279" t="s">
        <v>2117</v>
      </c>
      <c r="U672" s="268" t="str">
        <f t="array" ref="U672">IFERROR(IF(INDEX(三跨两临近重点区段!$F:$F,MATCH(1,(MONTH(三跨两临近重点区段!$H:$H)=7)*(三跨两临近重点区段!$A:$A=D672),0))="已取消","已取消",INDEX(三跨两临近重点区段!$H:$H,MATCH(1,(MONTH(三跨两临近重点区段!$H:$H)=7)*(三跨两临近重点区段!$A:$A=D672)*(三跨两临近重点区段!$F:$F="现存区段"),0))),"")</f>
        <v/>
      </c>
      <c r="V672" s="232" t="str">
        <f t="array" ref="V672">IFERROR(IF(INDEX(三跨两临近重点区段!$F:$F,MATCH(1,(MONTH(三跨两临近重点区段!$H:$H)=7)*(三跨两临近重点区段!$A:$A=D672),0))="已取消","已取消",INDEX(三跨两临近重点区段!$I:$I,MATCH(1,(MONTH(三跨两临近重点区段!$H:$H)=7)*(三跨两临近重点区段!$A:$A=D672)*(三跨两临近重点区段!$F:$F="现存区段"),0))),"")</f>
        <v/>
      </c>
      <c r="W672" s="268" t="str">
        <f t="array" ref="W672">IFERROR(IF(INDEX(三跨两临近重点区段!$F:$F,MATCH(1,(MONTH(三跨两临近重点区段!$H:$H)=8)*(三跨两临近重点区段!$A:$A=D672),0))="已取消","已取消",INDEX(三跨两临近重点区段!$H:$H,MATCH(1,(MONTH(三跨两临近重点区段!$H:$H)=8)*(三跨两临近重点区段!$A:$A=D672)*(三跨两临近重点区段!$F:$F="现存区段"),0))),"")</f>
        <v/>
      </c>
      <c r="X672" s="232" t="str">
        <f t="array" ref="X672">IFERROR(IF(INDEX(三跨两临近重点区段!$F:$F,MATCH(1,(MONTH(三跨两临近重点区段!$H:$H)=8)*(三跨两临近重点区段!$A:$A=D672),0))="已取消","已取消",INDEX(三跨两临近重点区段!$I:$I,MATCH(1,(MONTH(三跨两临近重点区段!$H:$H)=8)*(三跨两临近重点区段!$A:$A=D672)*(三跨两临近重点区段!$F:$F="现存区段"),0))),"")</f>
        <v/>
      </c>
      <c r="Y672" s="268" t="str">
        <f t="array" ref="Y672">IFERROR(IF(INDEX(三跨两临近重点区段!$F:$F,MATCH(1,(MONTH(三跨两临近重点区段!$H:$H)=9)*(三跨两临近重点区段!$A:$A=D672),0))="已取消","已取消",INDEX(三跨两临近重点区段!$H:$H,MATCH(1,(MONTH(三跨两临近重点区段!$H:$H)=9)*(三跨两临近重点区段!$A:$A=D672)*(三跨两临近重点区段!$F:$F="现存区段"),0))),"")</f>
        <v/>
      </c>
      <c r="Z672" s="232" t="str">
        <f t="array" ref="Z672">IFERROR(IF(INDEX(三跨两临近重点区段!$F:$F,MATCH(1,(MONTH(三跨两临近重点区段!$H:$H)=9)*(三跨两临近重点区段!$A:$A=D672),0))="已取消","已取消",INDEX(三跨两临近重点区段!$I:$I,MATCH(1,(MONTH(三跨两临近重点区段!$H:$H)=9)*(三跨两临近重点区段!$A:$A=D672)*(三跨两临近重点区段!$F:$F="现存区段"),0))),"")</f>
        <v/>
      </c>
      <c r="AA672" s="268" t="str">
        <f t="array" ref="AA672">IFERROR(IF(INDEX(三跨两临近重点区段!$F:$F,MATCH(1,(MONTH(三跨两临近重点区段!$H:$H)=10)*(三跨两临近重点区段!$A:$A=D672),0))="已取消","已取消",INDEX(三跨两临近重点区段!$H:$H,MATCH(1,(MONTH(三跨两临近重点区段!$H:$H)=10)*(三跨两临近重点区段!$A:$A=D672)*(三跨两临近重点区段!$F:$F="现存区段"),0))),"")</f>
        <v/>
      </c>
      <c r="AB672" s="72" t="str">
        <f t="array" ref="AB672">IFERROR(IF(INDEX(三跨两临近重点区段!$F:$F,MATCH(1,(MONTH(三跨两临近重点区段!$H:$H)=10)*(三跨两临近重点区段!$A:$A=D672),0))="已取消","已取消",INDEX(三跨两临近重点区段!$I:$I,MATCH(1,(MONTH(三跨两临近重点区段!$H:$H)=10)*(三跨两临近重点区段!$A:$A=D672)*(三跨两临近重点区段!$F:$F="现存区段"),0))),"")</f>
        <v/>
      </c>
      <c r="AC672" s="284" t="str">
        <f t="array" ref="AC672">IFERROR(IF(INDEX(三跨两临近重点区段!$F:$F,MATCH(1,(MONTH(三跨两临近重点区段!$H:$H)=11)*(三跨两临近重点区段!$A:$A=D672),0))="已取消","已取消",INDEX(三跨两临近重点区段!$H:$H,MATCH(1,(MONTH(三跨两临近重点区段!$H:$H)=11)*(三跨两临近重点区段!$A:$A=D672)*(三跨两临近重点区段!$F:$F="现存区段"),0))),"")</f>
        <v/>
      </c>
      <c r="AD672" s="72" t="str">
        <f t="array" ref="AD672">IFERROR(IF(INDEX(三跨两临近重点区段!$F:$F,MATCH(1,(MONTH(三跨两临近重点区段!$H:$H)=11)*(三跨两临近重点区段!$A:$A=D672),0))="已取消","已取消",INDEX(三跨两临近重点区段!$I:$I,MATCH(1,(MONTH(三跨两临近重点区段!$H:$H)=11)*(三跨两临近重点区段!$A:$A=D672)*(三跨两临近重点区段!$F:$F="现存区段"),0))),"")</f>
        <v/>
      </c>
      <c r="AE672" s="284" t="str">
        <f t="array" ref="AE672">IFERROR(IF(INDEX(三跨两临近重点区段!$F:$F,MATCH(1,(MONTH(三跨两临近重点区段!$H:$H)=12)*(三跨两临近重点区段!$A:$A=D672),0))="已取消","已取消",INDEX(三跨两临近重点区段!$H:$H,MATCH(1,(MONTH(三跨两临近重点区段!$H:$H)=12)*(三跨两临近重点区段!$A:$A=D672)*(三跨两临近重点区段!$F:$F="现存区段"),0))),"")</f>
        <v/>
      </c>
      <c r="AF672" s="72" t="str">
        <f t="array" ref="AF672">IFERROR(IF(INDEX(三跨两临近重点区段!$F:$F,MATCH(1,(MONTH(三跨两临近重点区段!$H:$H)=12)*(三跨两临近重点区段!$A:$A=D672),0))="已取消","已取消",INDEX(三跨两临近重点区段!$I:$I,MATCH(1,(MONTH(三跨两临近重点区段!$H:$H)=12)*(三跨两临近重点区段!$A:$A=D672)*(三跨两临近重点区段!$F:$F="现存区段"),0))),"")</f>
        <v/>
      </c>
      <c r="AH672" t="e">
        <f t="array" ref="AH672">INDEX(三跨两临近重点区段!$G:$G,MATCH(D672,三跨两临近重点区段!$A:$A,0))</f>
        <v>#N/A</v>
      </c>
    </row>
    <row r="673" ht="14.25" spans="1:34">
      <c r="A673" s="263" t="s">
        <v>363</v>
      </c>
      <c r="B673" s="264" t="s">
        <v>2591</v>
      </c>
      <c r="C673" s="263" t="s">
        <v>2359</v>
      </c>
      <c r="D673" s="263" t="s">
        <v>3140</v>
      </c>
      <c r="E673" s="264" t="s">
        <v>2142</v>
      </c>
      <c r="F673" s="264" t="s">
        <v>125</v>
      </c>
      <c r="G673" s="263" t="s">
        <v>2143</v>
      </c>
      <c r="H673" s="263" t="s">
        <v>543</v>
      </c>
      <c r="I673" s="33"/>
      <c r="J673" s="196"/>
      <c r="K673" s="196"/>
      <c r="L673" s="196"/>
      <c r="M673" s="235"/>
      <c r="N673" s="235"/>
      <c r="O673" s="33"/>
      <c r="P673" s="48"/>
      <c r="Q673" s="279"/>
      <c r="R673" s="279"/>
      <c r="S673" s="278">
        <v>45456</v>
      </c>
      <c r="T673" s="279" t="s">
        <v>2117</v>
      </c>
      <c r="U673" s="268" t="str">
        <f t="array" ref="U673">IFERROR(IF(INDEX(三跨两临近重点区段!$F:$F,MATCH(1,(MONTH(三跨两临近重点区段!$H:$H)=7)*(三跨两临近重点区段!$A:$A=D673),0))="已取消","已取消",INDEX(三跨两临近重点区段!$H:$H,MATCH(1,(MONTH(三跨两临近重点区段!$H:$H)=7)*(三跨两临近重点区段!$A:$A=D673)*(三跨两临近重点区段!$F:$F="现存区段"),0))),"")</f>
        <v/>
      </c>
      <c r="V673" s="232" t="str">
        <f t="array" ref="V673">IFERROR(IF(INDEX(三跨两临近重点区段!$F:$F,MATCH(1,(MONTH(三跨两临近重点区段!$H:$H)=7)*(三跨两临近重点区段!$A:$A=D673),0))="已取消","已取消",INDEX(三跨两临近重点区段!$I:$I,MATCH(1,(MONTH(三跨两临近重点区段!$H:$H)=7)*(三跨两临近重点区段!$A:$A=D673)*(三跨两临近重点区段!$F:$F="现存区段"),0))),"")</f>
        <v/>
      </c>
      <c r="W673" s="268" t="str">
        <f t="array" ref="W673">IFERROR(IF(INDEX(三跨两临近重点区段!$F:$F,MATCH(1,(MONTH(三跨两临近重点区段!$H:$H)=8)*(三跨两临近重点区段!$A:$A=D673),0))="已取消","已取消",INDEX(三跨两临近重点区段!$H:$H,MATCH(1,(MONTH(三跨两临近重点区段!$H:$H)=8)*(三跨两临近重点区段!$A:$A=D673)*(三跨两临近重点区段!$F:$F="现存区段"),0))),"")</f>
        <v/>
      </c>
      <c r="X673" s="232" t="str">
        <f t="array" ref="X673">IFERROR(IF(INDEX(三跨两临近重点区段!$F:$F,MATCH(1,(MONTH(三跨两临近重点区段!$H:$H)=8)*(三跨两临近重点区段!$A:$A=D673),0))="已取消","已取消",INDEX(三跨两临近重点区段!$I:$I,MATCH(1,(MONTH(三跨两临近重点区段!$H:$H)=8)*(三跨两临近重点区段!$A:$A=D673)*(三跨两临近重点区段!$F:$F="现存区段"),0))),"")</f>
        <v/>
      </c>
      <c r="Y673" s="268" t="str">
        <f t="array" ref="Y673">IFERROR(IF(INDEX(三跨两临近重点区段!$F:$F,MATCH(1,(MONTH(三跨两临近重点区段!$H:$H)=9)*(三跨两临近重点区段!$A:$A=D673),0))="已取消","已取消",INDEX(三跨两临近重点区段!$H:$H,MATCH(1,(MONTH(三跨两临近重点区段!$H:$H)=9)*(三跨两临近重点区段!$A:$A=D673)*(三跨两临近重点区段!$F:$F="现存区段"),0))),"")</f>
        <v/>
      </c>
      <c r="Z673" s="232" t="str">
        <f t="array" ref="Z673">IFERROR(IF(INDEX(三跨两临近重点区段!$F:$F,MATCH(1,(MONTH(三跨两临近重点区段!$H:$H)=9)*(三跨两临近重点区段!$A:$A=D673),0))="已取消","已取消",INDEX(三跨两临近重点区段!$I:$I,MATCH(1,(MONTH(三跨两临近重点区段!$H:$H)=9)*(三跨两临近重点区段!$A:$A=D673)*(三跨两临近重点区段!$F:$F="现存区段"),0))),"")</f>
        <v/>
      </c>
      <c r="AA673" s="268" t="str">
        <f t="array" ref="AA673">IFERROR(IF(INDEX(三跨两临近重点区段!$F:$F,MATCH(1,(MONTH(三跨两临近重点区段!$H:$H)=10)*(三跨两临近重点区段!$A:$A=D673),0))="已取消","已取消",INDEX(三跨两临近重点区段!$H:$H,MATCH(1,(MONTH(三跨两临近重点区段!$H:$H)=10)*(三跨两临近重点区段!$A:$A=D673)*(三跨两临近重点区段!$F:$F="现存区段"),0))),"")</f>
        <v/>
      </c>
      <c r="AB673" s="72" t="str">
        <f t="array" ref="AB673">IFERROR(IF(INDEX(三跨两临近重点区段!$F:$F,MATCH(1,(MONTH(三跨两临近重点区段!$H:$H)=10)*(三跨两临近重点区段!$A:$A=D673),0))="已取消","已取消",INDEX(三跨两临近重点区段!$I:$I,MATCH(1,(MONTH(三跨两临近重点区段!$H:$H)=10)*(三跨两临近重点区段!$A:$A=D673)*(三跨两临近重点区段!$F:$F="现存区段"),0))),"")</f>
        <v/>
      </c>
      <c r="AC673" s="284" t="str">
        <f t="array" ref="AC673">IFERROR(IF(INDEX(三跨两临近重点区段!$F:$F,MATCH(1,(MONTH(三跨两临近重点区段!$H:$H)=11)*(三跨两临近重点区段!$A:$A=D673),0))="已取消","已取消",INDEX(三跨两临近重点区段!$H:$H,MATCH(1,(MONTH(三跨两临近重点区段!$H:$H)=11)*(三跨两临近重点区段!$A:$A=D673)*(三跨两临近重点区段!$F:$F="现存区段"),0))),"")</f>
        <v/>
      </c>
      <c r="AD673" s="72" t="str">
        <f t="array" ref="AD673">IFERROR(IF(INDEX(三跨两临近重点区段!$F:$F,MATCH(1,(MONTH(三跨两临近重点区段!$H:$H)=11)*(三跨两临近重点区段!$A:$A=D673),0))="已取消","已取消",INDEX(三跨两临近重点区段!$I:$I,MATCH(1,(MONTH(三跨两临近重点区段!$H:$H)=11)*(三跨两临近重点区段!$A:$A=D673)*(三跨两临近重点区段!$F:$F="现存区段"),0))),"")</f>
        <v/>
      </c>
      <c r="AE673" s="284" t="str">
        <f t="array" ref="AE673">IFERROR(IF(INDEX(三跨两临近重点区段!$F:$F,MATCH(1,(MONTH(三跨两临近重点区段!$H:$H)=12)*(三跨两临近重点区段!$A:$A=D673),0))="已取消","已取消",INDEX(三跨两临近重点区段!$H:$H,MATCH(1,(MONTH(三跨两临近重点区段!$H:$H)=12)*(三跨两临近重点区段!$A:$A=D673)*(三跨两临近重点区段!$F:$F="现存区段"),0))),"")</f>
        <v/>
      </c>
      <c r="AF673" s="72" t="str">
        <f t="array" ref="AF673">IFERROR(IF(INDEX(三跨两临近重点区段!$F:$F,MATCH(1,(MONTH(三跨两临近重点区段!$H:$H)=12)*(三跨两临近重点区段!$A:$A=D673),0))="已取消","已取消",INDEX(三跨两临近重点区段!$I:$I,MATCH(1,(MONTH(三跨两临近重点区段!$H:$H)=12)*(三跨两临近重点区段!$A:$A=D673)*(三跨两临近重点区段!$F:$F="现存区段"),0))),"")</f>
        <v/>
      </c>
      <c r="AH673" t="e">
        <f t="array" ref="AH673">INDEX(三跨两临近重点区段!$G:$G,MATCH(D673,三跨两临近重点区段!$A:$A,0))</f>
        <v>#N/A</v>
      </c>
    </row>
    <row r="674" ht="14.25" spans="1:34">
      <c r="A674" s="263" t="s">
        <v>150</v>
      </c>
      <c r="B674" s="264" t="s">
        <v>2600</v>
      </c>
      <c r="C674" s="263" t="s">
        <v>2968</v>
      </c>
      <c r="D674" s="263" t="s">
        <v>3141</v>
      </c>
      <c r="E674" s="264" t="s">
        <v>2142</v>
      </c>
      <c r="F674" s="264" t="s">
        <v>125</v>
      </c>
      <c r="G674" s="263" t="s">
        <v>2143</v>
      </c>
      <c r="H674" s="263" t="s">
        <v>644</v>
      </c>
      <c r="I674" s="33"/>
      <c r="J674" s="196"/>
      <c r="K674" s="196"/>
      <c r="L674" s="196"/>
      <c r="M674" s="235"/>
      <c r="N674" s="235"/>
      <c r="O674" s="33"/>
      <c r="P674" s="48"/>
      <c r="Q674" s="279"/>
      <c r="R674" s="279"/>
      <c r="S674" s="278">
        <v>45456</v>
      </c>
      <c r="T674" s="279" t="s">
        <v>2117</v>
      </c>
      <c r="U674" s="268" t="str">
        <f t="array" ref="U674">IFERROR(IF(INDEX(三跨两临近重点区段!$F:$F,MATCH(1,(MONTH(三跨两临近重点区段!$H:$H)=7)*(三跨两临近重点区段!$A:$A=D674),0))="已取消","已取消",INDEX(三跨两临近重点区段!$H:$H,MATCH(1,(MONTH(三跨两临近重点区段!$H:$H)=7)*(三跨两临近重点区段!$A:$A=D674)*(三跨两临近重点区段!$F:$F="现存区段"),0))),"")</f>
        <v/>
      </c>
      <c r="V674" s="232" t="str">
        <f t="array" ref="V674">IFERROR(IF(INDEX(三跨两临近重点区段!$F:$F,MATCH(1,(MONTH(三跨两临近重点区段!$H:$H)=7)*(三跨两临近重点区段!$A:$A=D674),0))="已取消","已取消",INDEX(三跨两临近重点区段!$I:$I,MATCH(1,(MONTH(三跨两临近重点区段!$H:$H)=7)*(三跨两临近重点区段!$A:$A=D674)*(三跨两临近重点区段!$F:$F="现存区段"),0))),"")</f>
        <v/>
      </c>
      <c r="W674" s="268" t="str">
        <f t="array" ref="W674">IFERROR(IF(INDEX(三跨两临近重点区段!$F:$F,MATCH(1,(MONTH(三跨两临近重点区段!$H:$H)=8)*(三跨两临近重点区段!$A:$A=D674),0))="已取消","已取消",INDEX(三跨两临近重点区段!$H:$H,MATCH(1,(MONTH(三跨两临近重点区段!$H:$H)=8)*(三跨两临近重点区段!$A:$A=D674)*(三跨两临近重点区段!$F:$F="现存区段"),0))),"")</f>
        <v/>
      </c>
      <c r="X674" s="232" t="str">
        <f t="array" ref="X674">IFERROR(IF(INDEX(三跨两临近重点区段!$F:$F,MATCH(1,(MONTH(三跨两临近重点区段!$H:$H)=8)*(三跨两临近重点区段!$A:$A=D674),0))="已取消","已取消",INDEX(三跨两临近重点区段!$I:$I,MATCH(1,(MONTH(三跨两临近重点区段!$H:$H)=8)*(三跨两临近重点区段!$A:$A=D674)*(三跨两临近重点区段!$F:$F="现存区段"),0))),"")</f>
        <v/>
      </c>
      <c r="Y674" s="268" t="str">
        <f t="array" ref="Y674">IFERROR(IF(INDEX(三跨两临近重点区段!$F:$F,MATCH(1,(MONTH(三跨两临近重点区段!$H:$H)=9)*(三跨两临近重点区段!$A:$A=D674),0))="已取消","已取消",INDEX(三跨两临近重点区段!$H:$H,MATCH(1,(MONTH(三跨两临近重点区段!$H:$H)=9)*(三跨两临近重点区段!$A:$A=D674)*(三跨两临近重点区段!$F:$F="现存区段"),0))),"")</f>
        <v/>
      </c>
      <c r="Z674" s="232" t="str">
        <f t="array" ref="Z674">IFERROR(IF(INDEX(三跨两临近重点区段!$F:$F,MATCH(1,(MONTH(三跨两临近重点区段!$H:$H)=9)*(三跨两临近重点区段!$A:$A=D674),0))="已取消","已取消",INDEX(三跨两临近重点区段!$I:$I,MATCH(1,(MONTH(三跨两临近重点区段!$H:$H)=9)*(三跨两临近重点区段!$A:$A=D674)*(三跨两临近重点区段!$F:$F="现存区段"),0))),"")</f>
        <v/>
      </c>
      <c r="AA674" s="268" t="str">
        <f t="array" ref="AA674">IFERROR(IF(INDEX(三跨两临近重点区段!$F:$F,MATCH(1,(MONTH(三跨两临近重点区段!$H:$H)=10)*(三跨两临近重点区段!$A:$A=D674),0))="已取消","已取消",INDEX(三跨两临近重点区段!$H:$H,MATCH(1,(MONTH(三跨两临近重点区段!$H:$H)=10)*(三跨两临近重点区段!$A:$A=D674)*(三跨两临近重点区段!$F:$F="现存区段"),0))),"")</f>
        <v/>
      </c>
      <c r="AB674" s="72" t="str">
        <f t="array" ref="AB674">IFERROR(IF(INDEX(三跨两临近重点区段!$F:$F,MATCH(1,(MONTH(三跨两临近重点区段!$H:$H)=10)*(三跨两临近重点区段!$A:$A=D674),0))="已取消","已取消",INDEX(三跨两临近重点区段!$I:$I,MATCH(1,(MONTH(三跨两临近重点区段!$H:$H)=10)*(三跨两临近重点区段!$A:$A=D674)*(三跨两临近重点区段!$F:$F="现存区段"),0))),"")</f>
        <v/>
      </c>
      <c r="AC674" s="284" t="str">
        <f t="array" ref="AC674">IFERROR(IF(INDEX(三跨两临近重点区段!$F:$F,MATCH(1,(MONTH(三跨两临近重点区段!$H:$H)=11)*(三跨两临近重点区段!$A:$A=D674),0))="已取消","已取消",INDEX(三跨两临近重点区段!$H:$H,MATCH(1,(MONTH(三跨两临近重点区段!$H:$H)=11)*(三跨两临近重点区段!$A:$A=D674)*(三跨两临近重点区段!$F:$F="现存区段"),0))),"")</f>
        <v/>
      </c>
      <c r="AD674" s="72" t="str">
        <f t="array" ref="AD674">IFERROR(IF(INDEX(三跨两临近重点区段!$F:$F,MATCH(1,(MONTH(三跨两临近重点区段!$H:$H)=11)*(三跨两临近重点区段!$A:$A=D674),0))="已取消","已取消",INDEX(三跨两临近重点区段!$I:$I,MATCH(1,(MONTH(三跨两临近重点区段!$H:$H)=11)*(三跨两临近重点区段!$A:$A=D674)*(三跨两临近重点区段!$F:$F="现存区段"),0))),"")</f>
        <v/>
      </c>
      <c r="AE674" s="284" t="str">
        <f t="array" ref="AE674">IFERROR(IF(INDEX(三跨两临近重点区段!$F:$F,MATCH(1,(MONTH(三跨两临近重点区段!$H:$H)=12)*(三跨两临近重点区段!$A:$A=D674),0))="已取消","已取消",INDEX(三跨两临近重点区段!$H:$H,MATCH(1,(MONTH(三跨两临近重点区段!$H:$H)=12)*(三跨两临近重点区段!$A:$A=D674)*(三跨两临近重点区段!$F:$F="现存区段"),0))),"")</f>
        <v/>
      </c>
      <c r="AF674" s="72" t="str">
        <f t="array" ref="AF674">IFERROR(IF(INDEX(三跨两临近重点区段!$F:$F,MATCH(1,(MONTH(三跨两临近重点区段!$H:$H)=12)*(三跨两临近重点区段!$A:$A=D674),0))="已取消","已取消",INDEX(三跨两临近重点区段!$I:$I,MATCH(1,(MONTH(三跨两临近重点区段!$H:$H)=12)*(三跨两临近重点区段!$A:$A=D674)*(三跨两临近重点区段!$F:$F="现存区段"),0))),"")</f>
        <v/>
      </c>
      <c r="AH674" t="e">
        <f t="array" ref="AH674">INDEX(三跨两临近重点区段!$G:$G,MATCH(D674,三跨两临近重点区段!$A:$A,0))</f>
        <v>#N/A</v>
      </c>
    </row>
    <row r="675" ht="14.25" spans="1:34">
      <c r="A675" s="263" t="s">
        <v>150</v>
      </c>
      <c r="B675" s="264" t="s">
        <v>2600</v>
      </c>
      <c r="C675" s="263" t="s">
        <v>2274</v>
      </c>
      <c r="D675" s="263" t="s">
        <v>3142</v>
      </c>
      <c r="E675" s="264" t="s">
        <v>2142</v>
      </c>
      <c r="F675" s="264" t="s">
        <v>125</v>
      </c>
      <c r="G675" s="263" t="s">
        <v>2143</v>
      </c>
      <c r="H675" s="263" t="s">
        <v>644</v>
      </c>
      <c r="I675" s="33"/>
      <c r="J675" s="196"/>
      <c r="K675" s="196"/>
      <c r="L675" s="196"/>
      <c r="M675" s="235"/>
      <c r="N675" s="235"/>
      <c r="O675" s="33"/>
      <c r="P675" s="48"/>
      <c r="Q675" s="279"/>
      <c r="R675" s="279"/>
      <c r="S675" s="278">
        <v>45456</v>
      </c>
      <c r="T675" s="279" t="s">
        <v>2117</v>
      </c>
      <c r="U675" s="268" t="str">
        <f t="array" ref="U675">IFERROR(IF(INDEX(三跨两临近重点区段!$F:$F,MATCH(1,(MONTH(三跨两临近重点区段!$H:$H)=7)*(三跨两临近重点区段!$A:$A=D675),0))="已取消","已取消",INDEX(三跨两临近重点区段!$H:$H,MATCH(1,(MONTH(三跨两临近重点区段!$H:$H)=7)*(三跨两临近重点区段!$A:$A=D675)*(三跨两临近重点区段!$F:$F="现存区段"),0))),"")</f>
        <v/>
      </c>
      <c r="V675" s="232" t="str">
        <f t="array" ref="V675">IFERROR(IF(INDEX(三跨两临近重点区段!$F:$F,MATCH(1,(MONTH(三跨两临近重点区段!$H:$H)=7)*(三跨两临近重点区段!$A:$A=D675),0))="已取消","已取消",INDEX(三跨两临近重点区段!$I:$I,MATCH(1,(MONTH(三跨两临近重点区段!$H:$H)=7)*(三跨两临近重点区段!$A:$A=D675)*(三跨两临近重点区段!$F:$F="现存区段"),0))),"")</f>
        <v/>
      </c>
      <c r="W675" s="268" t="str">
        <f t="array" ref="W675">IFERROR(IF(INDEX(三跨两临近重点区段!$F:$F,MATCH(1,(MONTH(三跨两临近重点区段!$H:$H)=8)*(三跨两临近重点区段!$A:$A=D675),0))="已取消","已取消",INDEX(三跨两临近重点区段!$H:$H,MATCH(1,(MONTH(三跨两临近重点区段!$H:$H)=8)*(三跨两临近重点区段!$A:$A=D675)*(三跨两临近重点区段!$F:$F="现存区段"),0))),"")</f>
        <v/>
      </c>
      <c r="X675" s="232" t="str">
        <f t="array" ref="X675">IFERROR(IF(INDEX(三跨两临近重点区段!$F:$F,MATCH(1,(MONTH(三跨两临近重点区段!$H:$H)=8)*(三跨两临近重点区段!$A:$A=D675),0))="已取消","已取消",INDEX(三跨两临近重点区段!$I:$I,MATCH(1,(MONTH(三跨两临近重点区段!$H:$H)=8)*(三跨两临近重点区段!$A:$A=D675)*(三跨两临近重点区段!$F:$F="现存区段"),0))),"")</f>
        <v/>
      </c>
      <c r="Y675" s="268" t="str">
        <f t="array" ref="Y675">IFERROR(IF(INDEX(三跨两临近重点区段!$F:$F,MATCH(1,(MONTH(三跨两临近重点区段!$H:$H)=9)*(三跨两临近重点区段!$A:$A=D675),0))="已取消","已取消",INDEX(三跨两临近重点区段!$H:$H,MATCH(1,(MONTH(三跨两临近重点区段!$H:$H)=9)*(三跨两临近重点区段!$A:$A=D675)*(三跨两临近重点区段!$F:$F="现存区段"),0))),"")</f>
        <v/>
      </c>
      <c r="Z675" s="232" t="str">
        <f t="array" ref="Z675">IFERROR(IF(INDEX(三跨两临近重点区段!$F:$F,MATCH(1,(MONTH(三跨两临近重点区段!$H:$H)=9)*(三跨两临近重点区段!$A:$A=D675),0))="已取消","已取消",INDEX(三跨两临近重点区段!$I:$I,MATCH(1,(MONTH(三跨两临近重点区段!$H:$H)=9)*(三跨两临近重点区段!$A:$A=D675)*(三跨两临近重点区段!$F:$F="现存区段"),0))),"")</f>
        <v/>
      </c>
      <c r="AA675" s="268" t="str">
        <f t="array" ref="AA675">IFERROR(IF(INDEX(三跨两临近重点区段!$F:$F,MATCH(1,(MONTH(三跨两临近重点区段!$H:$H)=10)*(三跨两临近重点区段!$A:$A=D675),0))="已取消","已取消",INDEX(三跨两临近重点区段!$H:$H,MATCH(1,(MONTH(三跨两临近重点区段!$H:$H)=10)*(三跨两临近重点区段!$A:$A=D675)*(三跨两临近重点区段!$F:$F="现存区段"),0))),"")</f>
        <v/>
      </c>
      <c r="AB675" s="72" t="str">
        <f t="array" ref="AB675">IFERROR(IF(INDEX(三跨两临近重点区段!$F:$F,MATCH(1,(MONTH(三跨两临近重点区段!$H:$H)=10)*(三跨两临近重点区段!$A:$A=D675),0))="已取消","已取消",INDEX(三跨两临近重点区段!$I:$I,MATCH(1,(MONTH(三跨两临近重点区段!$H:$H)=10)*(三跨两临近重点区段!$A:$A=D675)*(三跨两临近重点区段!$F:$F="现存区段"),0))),"")</f>
        <v/>
      </c>
      <c r="AC675" s="284" t="str">
        <f t="array" ref="AC675">IFERROR(IF(INDEX(三跨两临近重点区段!$F:$F,MATCH(1,(MONTH(三跨两临近重点区段!$H:$H)=11)*(三跨两临近重点区段!$A:$A=D675),0))="已取消","已取消",INDEX(三跨两临近重点区段!$H:$H,MATCH(1,(MONTH(三跨两临近重点区段!$H:$H)=11)*(三跨两临近重点区段!$A:$A=D675)*(三跨两临近重点区段!$F:$F="现存区段"),0))),"")</f>
        <v/>
      </c>
      <c r="AD675" s="72" t="str">
        <f t="array" ref="AD675">IFERROR(IF(INDEX(三跨两临近重点区段!$F:$F,MATCH(1,(MONTH(三跨两临近重点区段!$H:$H)=11)*(三跨两临近重点区段!$A:$A=D675),0))="已取消","已取消",INDEX(三跨两临近重点区段!$I:$I,MATCH(1,(MONTH(三跨两临近重点区段!$H:$H)=11)*(三跨两临近重点区段!$A:$A=D675)*(三跨两临近重点区段!$F:$F="现存区段"),0))),"")</f>
        <v/>
      </c>
      <c r="AE675" s="284" t="str">
        <f t="array" ref="AE675">IFERROR(IF(INDEX(三跨两临近重点区段!$F:$F,MATCH(1,(MONTH(三跨两临近重点区段!$H:$H)=12)*(三跨两临近重点区段!$A:$A=D675),0))="已取消","已取消",INDEX(三跨两临近重点区段!$H:$H,MATCH(1,(MONTH(三跨两临近重点区段!$H:$H)=12)*(三跨两临近重点区段!$A:$A=D675)*(三跨两临近重点区段!$F:$F="现存区段"),0))),"")</f>
        <v/>
      </c>
      <c r="AF675" s="72" t="str">
        <f t="array" ref="AF675">IFERROR(IF(INDEX(三跨两临近重点区段!$F:$F,MATCH(1,(MONTH(三跨两临近重点区段!$H:$H)=12)*(三跨两临近重点区段!$A:$A=D675),0))="已取消","已取消",INDEX(三跨两临近重点区段!$I:$I,MATCH(1,(MONTH(三跨两临近重点区段!$H:$H)=12)*(三跨两临近重点区段!$A:$A=D675)*(三跨两临近重点区段!$F:$F="现存区段"),0))),"")</f>
        <v/>
      </c>
      <c r="AH675" t="e">
        <f t="array" ref="AH675">INDEX(三跨两临近重点区段!$G:$G,MATCH(D675,三跨两临近重点区段!$A:$A,0))</f>
        <v>#N/A</v>
      </c>
    </row>
    <row r="676" ht="14.25" spans="1:34">
      <c r="A676" s="263" t="s">
        <v>150</v>
      </c>
      <c r="B676" s="264" t="s">
        <v>2600</v>
      </c>
      <c r="C676" s="263" t="s">
        <v>2585</v>
      </c>
      <c r="D676" s="263" t="s">
        <v>3143</v>
      </c>
      <c r="E676" s="264" t="s">
        <v>2142</v>
      </c>
      <c r="F676" s="264" t="s">
        <v>125</v>
      </c>
      <c r="G676" s="263" t="s">
        <v>2143</v>
      </c>
      <c r="H676" s="263" t="s">
        <v>644</v>
      </c>
      <c r="I676" s="33"/>
      <c r="J676" s="196"/>
      <c r="K676" s="196"/>
      <c r="L676" s="196"/>
      <c r="M676" s="235"/>
      <c r="N676" s="235"/>
      <c r="O676" s="33"/>
      <c r="P676" s="48"/>
      <c r="Q676" s="279"/>
      <c r="R676" s="279"/>
      <c r="S676" s="278">
        <v>45456</v>
      </c>
      <c r="T676" s="279" t="s">
        <v>2117</v>
      </c>
      <c r="U676" s="268" t="str">
        <f t="array" ref="U676">IFERROR(IF(INDEX(三跨两临近重点区段!$F:$F,MATCH(1,(MONTH(三跨两临近重点区段!$H:$H)=7)*(三跨两临近重点区段!$A:$A=D676),0))="已取消","已取消",INDEX(三跨两临近重点区段!$H:$H,MATCH(1,(MONTH(三跨两临近重点区段!$H:$H)=7)*(三跨两临近重点区段!$A:$A=D676)*(三跨两临近重点区段!$F:$F="现存区段"),0))),"")</f>
        <v/>
      </c>
      <c r="V676" s="232" t="str">
        <f t="array" ref="V676">IFERROR(IF(INDEX(三跨两临近重点区段!$F:$F,MATCH(1,(MONTH(三跨两临近重点区段!$H:$H)=7)*(三跨两临近重点区段!$A:$A=D676),0))="已取消","已取消",INDEX(三跨两临近重点区段!$I:$I,MATCH(1,(MONTH(三跨两临近重点区段!$H:$H)=7)*(三跨两临近重点区段!$A:$A=D676)*(三跨两临近重点区段!$F:$F="现存区段"),0))),"")</f>
        <v/>
      </c>
      <c r="W676" s="268" t="str">
        <f t="array" ref="W676">IFERROR(IF(INDEX(三跨两临近重点区段!$F:$F,MATCH(1,(MONTH(三跨两临近重点区段!$H:$H)=8)*(三跨两临近重点区段!$A:$A=D676),0))="已取消","已取消",INDEX(三跨两临近重点区段!$H:$H,MATCH(1,(MONTH(三跨两临近重点区段!$H:$H)=8)*(三跨两临近重点区段!$A:$A=D676)*(三跨两临近重点区段!$F:$F="现存区段"),0))),"")</f>
        <v/>
      </c>
      <c r="X676" s="232" t="str">
        <f t="array" ref="X676">IFERROR(IF(INDEX(三跨两临近重点区段!$F:$F,MATCH(1,(MONTH(三跨两临近重点区段!$H:$H)=8)*(三跨两临近重点区段!$A:$A=D676),0))="已取消","已取消",INDEX(三跨两临近重点区段!$I:$I,MATCH(1,(MONTH(三跨两临近重点区段!$H:$H)=8)*(三跨两临近重点区段!$A:$A=D676)*(三跨两临近重点区段!$F:$F="现存区段"),0))),"")</f>
        <v/>
      </c>
      <c r="Y676" s="268" t="str">
        <f t="array" ref="Y676">IFERROR(IF(INDEX(三跨两临近重点区段!$F:$F,MATCH(1,(MONTH(三跨两临近重点区段!$H:$H)=9)*(三跨两临近重点区段!$A:$A=D676),0))="已取消","已取消",INDEX(三跨两临近重点区段!$H:$H,MATCH(1,(MONTH(三跨两临近重点区段!$H:$H)=9)*(三跨两临近重点区段!$A:$A=D676)*(三跨两临近重点区段!$F:$F="现存区段"),0))),"")</f>
        <v/>
      </c>
      <c r="Z676" s="232" t="str">
        <f t="array" ref="Z676">IFERROR(IF(INDEX(三跨两临近重点区段!$F:$F,MATCH(1,(MONTH(三跨两临近重点区段!$H:$H)=9)*(三跨两临近重点区段!$A:$A=D676),0))="已取消","已取消",INDEX(三跨两临近重点区段!$I:$I,MATCH(1,(MONTH(三跨两临近重点区段!$H:$H)=9)*(三跨两临近重点区段!$A:$A=D676)*(三跨两临近重点区段!$F:$F="现存区段"),0))),"")</f>
        <v/>
      </c>
      <c r="AA676" s="268" t="str">
        <f t="array" ref="AA676">IFERROR(IF(INDEX(三跨两临近重点区段!$F:$F,MATCH(1,(MONTH(三跨两临近重点区段!$H:$H)=10)*(三跨两临近重点区段!$A:$A=D676),0))="已取消","已取消",INDEX(三跨两临近重点区段!$H:$H,MATCH(1,(MONTH(三跨两临近重点区段!$H:$H)=10)*(三跨两临近重点区段!$A:$A=D676)*(三跨两临近重点区段!$F:$F="现存区段"),0))),"")</f>
        <v/>
      </c>
      <c r="AB676" s="72" t="str">
        <f t="array" ref="AB676">IFERROR(IF(INDEX(三跨两临近重点区段!$F:$F,MATCH(1,(MONTH(三跨两临近重点区段!$H:$H)=10)*(三跨两临近重点区段!$A:$A=D676),0))="已取消","已取消",INDEX(三跨两临近重点区段!$I:$I,MATCH(1,(MONTH(三跨两临近重点区段!$H:$H)=10)*(三跨两临近重点区段!$A:$A=D676)*(三跨两临近重点区段!$F:$F="现存区段"),0))),"")</f>
        <v/>
      </c>
      <c r="AC676" s="284" t="str">
        <f t="array" ref="AC676">IFERROR(IF(INDEX(三跨两临近重点区段!$F:$F,MATCH(1,(MONTH(三跨两临近重点区段!$H:$H)=11)*(三跨两临近重点区段!$A:$A=D676),0))="已取消","已取消",INDEX(三跨两临近重点区段!$H:$H,MATCH(1,(MONTH(三跨两临近重点区段!$H:$H)=11)*(三跨两临近重点区段!$A:$A=D676)*(三跨两临近重点区段!$F:$F="现存区段"),0))),"")</f>
        <v/>
      </c>
      <c r="AD676" s="72" t="str">
        <f t="array" ref="AD676">IFERROR(IF(INDEX(三跨两临近重点区段!$F:$F,MATCH(1,(MONTH(三跨两临近重点区段!$H:$H)=11)*(三跨两临近重点区段!$A:$A=D676),0))="已取消","已取消",INDEX(三跨两临近重点区段!$I:$I,MATCH(1,(MONTH(三跨两临近重点区段!$H:$H)=11)*(三跨两临近重点区段!$A:$A=D676)*(三跨两临近重点区段!$F:$F="现存区段"),0))),"")</f>
        <v/>
      </c>
      <c r="AE676" s="284" t="str">
        <f t="array" ref="AE676">IFERROR(IF(INDEX(三跨两临近重点区段!$F:$F,MATCH(1,(MONTH(三跨两临近重点区段!$H:$H)=12)*(三跨两临近重点区段!$A:$A=D676),0))="已取消","已取消",INDEX(三跨两临近重点区段!$H:$H,MATCH(1,(MONTH(三跨两临近重点区段!$H:$H)=12)*(三跨两临近重点区段!$A:$A=D676)*(三跨两临近重点区段!$F:$F="现存区段"),0))),"")</f>
        <v/>
      </c>
      <c r="AF676" s="72" t="str">
        <f t="array" ref="AF676">IFERROR(IF(INDEX(三跨两临近重点区段!$F:$F,MATCH(1,(MONTH(三跨两临近重点区段!$H:$H)=12)*(三跨两临近重点区段!$A:$A=D676),0))="已取消","已取消",INDEX(三跨两临近重点区段!$I:$I,MATCH(1,(MONTH(三跨两临近重点区段!$H:$H)=12)*(三跨两临近重点区段!$A:$A=D676)*(三跨两临近重点区段!$F:$F="现存区段"),0))),"")</f>
        <v/>
      </c>
      <c r="AH676" t="e">
        <f t="array" ref="AH676">INDEX(三跨两临近重点区段!$G:$G,MATCH(D676,三跨两临近重点区段!$A:$A,0))</f>
        <v>#N/A</v>
      </c>
    </row>
    <row r="677" ht="14.25" spans="1:34">
      <c r="A677" s="263" t="s">
        <v>363</v>
      </c>
      <c r="B677" s="264" t="s">
        <v>2607</v>
      </c>
      <c r="C677" s="263" t="s">
        <v>2733</v>
      </c>
      <c r="D677" s="263" t="s">
        <v>3144</v>
      </c>
      <c r="E677" s="264" t="s">
        <v>2142</v>
      </c>
      <c r="F677" s="264" t="s">
        <v>125</v>
      </c>
      <c r="G677" s="263" t="s">
        <v>2143</v>
      </c>
      <c r="H677" s="263" t="s">
        <v>620</v>
      </c>
      <c r="I677" s="33"/>
      <c r="J677" s="196"/>
      <c r="K677" s="196"/>
      <c r="L677" s="196"/>
      <c r="M677" s="235"/>
      <c r="N677" s="235"/>
      <c r="O677" s="33"/>
      <c r="P677" s="48"/>
      <c r="Q677" s="279"/>
      <c r="R677" s="279"/>
      <c r="S677" s="278">
        <v>45456</v>
      </c>
      <c r="T677" s="279" t="s">
        <v>2117</v>
      </c>
      <c r="U677" s="268" t="str">
        <f t="array" ref="U677">IFERROR(IF(INDEX(三跨两临近重点区段!$F:$F,MATCH(1,(MONTH(三跨两临近重点区段!$H:$H)=7)*(三跨两临近重点区段!$A:$A=D677),0))="已取消","已取消",INDEX(三跨两临近重点区段!$H:$H,MATCH(1,(MONTH(三跨两临近重点区段!$H:$H)=7)*(三跨两临近重点区段!$A:$A=D677)*(三跨两临近重点区段!$F:$F="现存区段"),0))),"")</f>
        <v/>
      </c>
      <c r="V677" s="232" t="str">
        <f t="array" ref="V677">IFERROR(IF(INDEX(三跨两临近重点区段!$F:$F,MATCH(1,(MONTH(三跨两临近重点区段!$H:$H)=7)*(三跨两临近重点区段!$A:$A=D677),0))="已取消","已取消",INDEX(三跨两临近重点区段!$I:$I,MATCH(1,(MONTH(三跨两临近重点区段!$H:$H)=7)*(三跨两临近重点区段!$A:$A=D677)*(三跨两临近重点区段!$F:$F="现存区段"),0))),"")</f>
        <v/>
      </c>
      <c r="W677" s="268" t="str">
        <f t="array" ref="W677">IFERROR(IF(INDEX(三跨两临近重点区段!$F:$F,MATCH(1,(MONTH(三跨两临近重点区段!$H:$H)=8)*(三跨两临近重点区段!$A:$A=D677),0))="已取消","已取消",INDEX(三跨两临近重点区段!$H:$H,MATCH(1,(MONTH(三跨两临近重点区段!$H:$H)=8)*(三跨两临近重点区段!$A:$A=D677)*(三跨两临近重点区段!$F:$F="现存区段"),0))),"")</f>
        <v/>
      </c>
      <c r="X677" s="232" t="str">
        <f t="array" ref="X677">IFERROR(IF(INDEX(三跨两临近重点区段!$F:$F,MATCH(1,(MONTH(三跨两临近重点区段!$H:$H)=8)*(三跨两临近重点区段!$A:$A=D677),0))="已取消","已取消",INDEX(三跨两临近重点区段!$I:$I,MATCH(1,(MONTH(三跨两临近重点区段!$H:$H)=8)*(三跨两临近重点区段!$A:$A=D677)*(三跨两临近重点区段!$F:$F="现存区段"),0))),"")</f>
        <v/>
      </c>
      <c r="Y677" s="268" t="str">
        <f t="array" ref="Y677">IFERROR(IF(INDEX(三跨两临近重点区段!$F:$F,MATCH(1,(MONTH(三跨两临近重点区段!$H:$H)=9)*(三跨两临近重点区段!$A:$A=D677),0))="已取消","已取消",INDEX(三跨两临近重点区段!$H:$H,MATCH(1,(MONTH(三跨两临近重点区段!$H:$H)=9)*(三跨两临近重点区段!$A:$A=D677)*(三跨两临近重点区段!$F:$F="现存区段"),0))),"")</f>
        <v/>
      </c>
      <c r="Z677" s="232" t="str">
        <f t="array" ref="Z677">IFERROR(IF(INDEX(三跨两临近重点区段!$F:$F,MATCH(1,(MONTH(三跨两临近重点区段!$H:$H)=9)*(三跨两临近重点区段!$A:$A=D677),0))="已取消","已取消",INDEX(三跨两临近重点区段!$I:$I,MATCH(1,(MONTH(三跨两临近重点区段!$H:$H)=9)*(三跨两临近重点区段!$A:$A=D677)*(三跨两临近重点区段!$F:$F="现存区段"),0))),"")</f>
        <v/>
      </c>
      <c r="AA677" s="268" t="str">
        <f t="array" ref="AA677">IFERROR(IF(INDEX(三跨两临近重点区段!$F:$F,MATCH(1,(MONTH(三跨两临近重点区段!$H:$H)=10)*(三跨两临近重点区段!$A:$A=D677),0))="已取消","已取消",INDEX(三跨两临近重点区段!$H:$H,MATCH(1,(MONTH(三跨两临近重点区段!$H:$H)=10)*(三跨两临近重点区段!$A:$A=D677)*(三跨两临近重点区段!$F:$F="现存区段"),0))),"")</f>
        <v/>
      </c>
      <c r="AB677" s="72" t="str">
        <f t="array" ref="AB677">IFERROR(IF(INDEX(三跨两临近重点区段!$F:$F,MATCH(1,(MONTH(三跨两临近重点区段!$H:$H)=10)*(三跨两临近重点区段!$A:$A=D677),0))="已取消","已取消",INDEX(三跨两临近重点区段!$I:$I,MATCH(1,(MONTH(三跨两临近重点区段!$H:$H)=10)*(三跨两临近重点区段!$A:$A=D677)*(三跨两临近重点区段!$F:$F="现存区段"),0))),"")</f>
        <v/>
      </c>
      <c r="AC677" s="284" t="str">
        <f t="array" ref="AC677">IFERROR(IF(INDEX(三跨两临近重点区段!$F:$F,MATCH(1,(MONTH(三跨两临近重点区段!$H:$H)=11)*(三跨两临近重点区段!$A:$A=D677),0))="已取消","已取消",INDEX(三跨两临近重点区段!$H:$H,MATCH(1,(MONTH(三跨两临近重点区段!$H:$H)=11)*(三跨两临近重点区段!$A:$A=D677)*(三跨两临近重点区段!$F:$F="现存区段"),0))),"")</f>
        <v/>
      </c>
      <c r="AD677" s="72" t="str">
        <f t="array" ref="AD677">IFERROR(IF(INDEX(三跨两临近重点区段!$F:$F,MATCH(1,(MONTH(三跨两临近重点区段!$H:$H)=11)*(三跨两临近重点区段!$A:$A=D677),0))="已取消","已取消",INDEX(三跨两临近重点区段!$I:$I,MATCH(1,(MONTH(三跨两临近重点区段!$H:$H)=11)*(三跨两临近重点区段!$A:$A=D677)*(三跨两临近重点区段!$F:$F="现存区段"),0))),"")</f>
        <v/>
      </c>
      <c r="AE677" s="284" t="str">
        <f t="array" ref="AE677">IFERROR(IF(INDEX(三跨两临近重点区段!$F:$F,MATCH(1,(MONTH(三跨两临近重点区段!$H:$H)=12)*(三跨两临近重点区段!$A:$A=D677),0))="已取消","已取消",INDEX(三跨两临近重点区段!$H:$H,MATCH(1,(MONTH(三跨两临近重点区段!$H:$H)=12)*(三跨两临近重点区段!$A:$A=D677)*(三跨两临近重点区段!$F:$F="现存区段"),0))),"")</f>
        <v/>
      </c>
      <c r="AF677" s="72" t="str">
        <f t="array" ref="AF677">IFERROR(IF(INDEX(三跨两临近重点区段!$F:$F,MATCH(1,(MONTH(三跨两临近重点区段!$H:$H)=12)*(三跨两临近重点区段!$A:$A=D677),0))="已取消","已取消",INDEX(三跨两临近重点区段!$I:$I,MATCH(1,(MONTH(三跨两临近重点区段!$H:$H)=12)*(三跨两临近重点区段!$A:$A=D677)*(三跨两临近重点区段!$F:$F="现存区段"),0))),"")</f>
        <v/>
      </c>
      <c r="AH677" t="e">
        <f t="array" ref="AH677">INDEX(三跨两临近重点区段!$G:$G,MATCH(D677,三跨两临近重点区段!$A:$A,0))</f>
        <v>#N/A</v>
      </c>
    </row>
    <row r="678" ht="14.25" spans="1:34">
      <c r="A678" s="263" t="s">
        <v>363</v>
      </c>
      <c r="B678" s="264" t="s">
        <v>2612</v>
      </c>
      <c r="C678" s="263" t="s">
        <v>2733</v>
      </c>
      <c r="D678" s="263" t="s">
        <v>3145</v>
      </c>
      <c r="E678" s="264" t="s">
        <v>2142</v>
      </c>
      <c r="F678" s="264" t="s">
        <v>125</v>
      </c>
      <c r="G678" s="263" t="s">
        <v>2143</v>
      </c>
      <c r="H678" s="263" t="s">
        <v>620</v>
      </c>
      <c r="I678" s="33"/>
      <c r="J678" s="196"/>
      <c r="K678" s="196"/>
      <c r="L678" s="196"/>
      <c r="M678" s="235"/>
      <c r="N678" s="235"/>
      <c r="O678" s="33"/>
      <c r="P678" s="48"/>
      <c r="Q678" s="279"/>
      <c r="R678" s="279"/>
      <c r="S678" s="278">
        <v>45456</v>
      </c>
      <c r="T678" s="279" t="s">
        <v>2117</v>
      </c>
      <c r="U678" s="268" t="str">
        <f t="array" ref="U678">IFERROR(IF(INDEX(三跨两临近重点区段!$F:$F,MATCH(1,(MONTH(三跨两临近重点区段!$H:$H)=7)*(三跨两临近重点区段!$A:$A=D678),0))="已取消","已取消",INDEX(三跨两临近重点区段!$H:$H,MATCH(1,(MONTH(三跨两临近重点区段!$H:$H)=7)*(三跨两临近重点区段!$A:$A=D678)*(三跨两临近重点区段!$F:$F="现存区段"),0))),"")</f>
        <v/>
      </c>
      <c r="V678" s="232" t="str">
        <f t="array" ref="V678">IFERROR(IF(INDEX(三跨两临近重点区段!$F:$F,MATCH(1,(MONTH(三跨两临近重点区段!$H:$H)=7)*(三跨两临近重点区段!$A:$A=D678),0))="已取消","已取消",INDEX(三跨两临近重点区段!$I:$I,MATCH(1,(MONTH(三跨两临近重点区段!$H:$H)=7)*(三跨两临近重点区段!$A:$A=D678)*(三跨两临近重点区段!$F:$F="现存区段"),0))),"")</f>
        <v/>
      </c>
      <c r="W678" s="268" t="str">
        <f t="array" ref="W678">IFERROR(IF(INDEX(三跨两临近重点区段!$F:$F,MATCH(1,(MONTH(三跨两临近重点区段!$H:$H)=8)*(三跨两临近重点区段!$A:$A=D678),0))="已取消","已取消",INDEX(三跨两临近重点区段!$H:$H,MATCH(1,(MONTH(三跨两临近重点区段!$H:$H)=8)*(三跨两临近重点区段!$A:$A=D678)*(三跨两临近重点区段!$F:$F="现存区段"),0))),"")</f>
        <v/>
      </c>
      <c r="X678" s="232" t="str">
        <f t="array" ref="X678">IFERROR(IF(INDEX(三跨两临近重点区段!$F:$F,MATCH(1,(MONTH(三跨两临近重点区段!$H:$H)=8)*(三跨两临近重点区段!$A:$A=D678),0))="已取消","已取消",INDEX(三跨两临近重点区段!$I:$I,MATCH(1,(MONTH(三跨两临近重点区段!$H:$H)=8)*(三跨两临近重点区段!$A:$A=D678)*(三跨两临近重点区段!$F:$F="现存区段"),0))),"")</f>
        <v/>
      </c>
      <c r="Y678" s="268" t="str">
        <f t="array" ref="Y678">IFERROR(IF(INDEX(三跨两临近重点区段!$F:$F,MATCH(1,(MONTH(三跨两临近重点区段!$H:$H)=9)*(三跨两临近重点区段!$A:$A=D678),0))="已取消","已取消",INDEX(三跨两临近重点区段!$H:$H,MATCH(1,(MONTH(三跨两临近重点区段!$H:$H)=9)*(三跨两临近重点区段!$A:$A=D678)*(三跨两临近重点区段!$F:$F="现存区段"),0))),"")</f>
        <v/>
      </c>
      <c r="Z678" s="232" t="str">
        <f t="array" ref="Z678">IFERROR(IF(INDEX(三跨两临近重点区段!$F:$F,MATCH(1,(MONTH(三跨两临近重点区段!$H:$H)=9)*(三跨两临近重点区段!$A:$A=D678),0))="已取消","已取消",INDEX(三跨两临近重点区段!$I:$I,MATCH(1,(MONTH(三跨两临近重点区段!$H:$H)=9)*(三跨两临近重点区段!$A:$A=D678)*(三跨两临近重点区段!$F:$F="现存区段"),0))),"")</f>
        <v/>
      </c>
      <c r="AA678" s="268" t="str">
        <f t="array" ref="AA678">IFERROR(IF(INDEX(三跨两临近重点区段!$F:$F,MATCH(1,(MONTH(三跨两临近重点区段!$H:$H)=10)*(三跨两临近重点区段!$A:$A=D678),0))="已取消","已取消",INDEX(三跨两临近重点区段!$H:$H,MATCH(1,(MONTH(三跨两临近重点区段!$H:$H)=10)*(三跨两临近重点区段!$A:$A=D678)*(三跨两临近重点区段!$F:$F="现存区段"),0))),"")</f>
        <v/>
      </c>
      <c r="AB678" s="72" t="str">
        <f t="array" ref="AB678">IFERROR(IF(INDEX(三跨两临近重点区段!$F:$F,MATCH(1,(MONTH(三跨两临近重点区段!$H:$H)=10)*(三跨两临近重点区段!$A:$A=D678),0))="已取消","已取消",INDEX(三跨两临近重点区段!$I:$I,MATCH(1,(MONTH(三跨两临近重点区段!$H:$H)=10)*(三跨两临近重点区段!$A:$A=D678)*(三跨两临近重点区段!$F:$F="现存区段"),0))),"")</f>
        <v/>
      </c>
      <c r="AC678" s="284" t="str">
        <f t="array" ref="AC678">IFERROR(IF(INDEX(三跨两临近重点区段!$F:$F,MATCH(1,(MONTH(三跨两临近重点区段!$H:$H)=11)*(三跨两临近重点区段!$A:$A=D678),0))="已取消","已取消",INDEX(三跨两临近重点区段!$H:$H,MATCH(1,(MONTH(三跨两临近重点区段!$H:$H)=11)*(三跨两临近重点区段!$A:$A=D678)*(三跨两临近重点区段!$F:$F="现存区段"),0))),"")</f>
        <v/>
      </c>
      <c r="AD678" s="72" t="str">
        <f t="array" ref="AD678">IFERROR(IF(INDEX(三跨两临近重点区段!$F:$F,MATCH(1,(MONTH(三跨两临近重点区段!$H:$H)=11)*(三跨两临近重点区段!$A:$A=D678),0))="已取消","已取消",INDEX(三跨两临近重点区段!$I:$I,MATCH(1,(MONTH(三跨两临近重点区段!$H:$H)=11)*(三跨两临近重点区段!$A:$A=D678)*(三跨两临近重点区段!$F:$F="现存区段"),0))),"")</f>
        <v/>
      </c>
      <c r="AE678" s="284" t="str">
        <f t="array" ref="AE678">IFERROR(IF(INDEX(三跨两临近重点区段!$F:$F,MATCH(1,(MONTH(三跨两临近重点区段!$H:$H)=12)*(三跨两临近重点区段!$A:$A=D678),0))="已取消","已取消",INDEX(三跨两临近重点区段!$H:$H,MATCH(1,(MONTH(三跨两临近重点区段!$H:$H)=12)*(三跨两临近重点区段!$A:$A=D678)*(三跨两临近重点区段!$F:$F="现存区段"),0))),"")</f>
        <v/>
      </c>
      <c r="AF678" s="72" t="str">
        <f t="array" ref="AF678">IFERROR(IF(INDEX(三跨两临近重点区段!$F:$F,MATCH(1,(MONTH(三跨两临近重点区段!$H:$H)=12)*(三跨两临近重点区段!$A:$A=D678),0))="已取消","已取消",INDEX(三跨两临近重点区段!$I:$I,MATCH(1,(MONTH(三跨两临近重点区段!$H:$H)=12)*(三跨两临近重点区段!$A:$A=D678)*(三跨两临近重点区段!$F:$F="现存区段"),0))),"")</f>
        <v/>
      </c>
      <c r="AH678" t="e">
        <f t="array" ref="AH678">INDEX(三跨两临近重点区段!$G:$G,MATCH(D678,三跨两临近重点区段!$A:$A,0))</f>
        <v>#N/A</v>
      </c>
    </row>
    <row r="679" ht="14.25" spans="1:34">
      <c r="A679" s="263" t="s">
        <v>150</v>
      </c>
      <c r="B679" s="264" t="s">
        <v>2179</v>
      </c>
      <c r="C679" s="263" t="s">
        <v>2585</v>
      </c>
      <c r="D679" s="263" t="s">
        <v>3146</v>
      </c>
      <c r="E679" s="264" t="s">
        <v>2142</v>
      </c>
      <c r="F679" s="264" t="s">
        <v>2142</v>
      </c>
      <c r="G679" s="263" t="s">
        <v>2143</v>
      </c>
      <c r="H679" s="263" t="s">
        <v>644</v>
      </c>
      <c r="I679" s="33"/>
      <c r="J679" s="196"/>
      <c r="K679" s="196"/>
      <c r="L679" s="196"/>
      <c r="M679" s="235"/>
      <c r="N679" s="235"/>
      <c r="O679" s="33"/>
      <c r="P679" s="48"/>
      <c r="Q679" s="279"/>
      <c r="R679" s="279"/>
      <c r="S679" s="278">
        <v>45456</v>
      </c>
      <c r="T679" s="279" t="s">
        <v>2117</v>
      </c>
      <c r="U679" s="268" t="str">
        <f t="array" ref="U679">IFERROR(IF(INDEX(三跨两临近重点区段!$F:$F,MATCH(1,(MONTH(三跨两临近重点区段!$H:$H)=7)*(三跨两临近重点区段!$A:$A=D679),0))="已取消","已取消",INDEX(三跨两临近重点区段!$H:$H,MATCH(1,(MONTH(三跨两临近重点区段!$H:$H)=7)*(三跨两临近重点区段!$A:$A=D679)*(三跨两临近重点区段!$F:$F="现存区段"),0))),"")</f>
        <v/>
      </c>
      <c r="V679" s="232" t="str">
        <f t="array" ref="V679">IFERROR(IF(INDEX(三跨两临近重点区段!$F:$F,MATCH(1,(MONTH(三跨两临近重点区段!$H:$H)=7)*(三跨两临近重点区段!$A:$A=D679),0))="已取消","已取消",INDEX(三跨两临近重点区段!$I:$I,MATCH(1,(MONTH(三跨两临近重点区段!$H:$H)=7)*(三跨两临近重点区段!$A:$A=D679)*(三跨两临近重点区段!$F:$F="现存区段"),0))),"")</f>
        <v/>
      </c>
      <c r="W679" s="268" t="str">
        <f t="array" ref="W679">IFERROR(IF(INDEX(三跨两临近重点区段!$F:$F,MATCH(1,(MONTH(三跨两临近重点区段!$H:$H)=8)*(三跨两临近重点区段!$A:$A=D679),0))="已取消","已取消",INDEX(三跨两临近重点区段!$H:$H,MATCH(1,(MONTH(三跨两临近重点区段!$H:$H)=8)*(三跨两临近重点区段!$A:$A=D679)*(三跨两临近重点区段!$F:$F="现存区段"),0))),"")</f>
        <v/>
      </c>
      <c r="X679" s="232" t="str">
        <f t="array" ref="X679">IFERROR(IF(INDEX(三跨两临近重点区段!$F:$F,MATCH(1,(MONTH(三跨两临近重点区段!$H:$H)=8)*(三跨两临近重点区段!$A:$A=D679),0))="已取消","已取消",INDEX(三跨两临近重点区段!$I:$I,MATCH(1,(MONTH(三跨两临近重点区段!$H:$H)=8)*(三跨两临近重点区段!$A:$A=D679)*(三跨两临近重点区段!$F:$F="现存区段"),0))),"")</f>
        <v/>
      </c>
      <c r="Y679" s="268" t="str">
        <f t="array" ref="Y679">IFERROR(IF(INDEX(三跨两临近重点区段!$F:$F,MATCH(1,(MONTH(三跨两临近重点区段!$H:$H)=9)*(三跨两临近重点区段!$A:$A=D679),0))="已取消","已取消",INDEX(三跨两临近重点区段!$H:$H,MATCH(1,(MONTH(三跨两临近重点区段!$H:$H)=9)*(三跨两临近重点区段!$A:$A=D679)*(三跨两临近重点区段!$F:$F="现存区段"),0))),"")</f>
        <v/>
      </c>
      <c r="Z679" s="232" t="str">
        <f t="array" ref="Z679">IFERROR(IF(INDEX(三跨两临近重点区段!$F:$F,MATCH(1,(MONTH(三跨两临近重点区段!$H:$H)=9)*(三跨两临近重点区段!$A:$A=D679),0))="已取消","已取消",INDEX(三跨两临近重点区段!$I:$I,MATCH(1,(MONTH(三跨两临近重点区段!$H:$H)=9)*(三跨两临近重点区段!$A:$A=D679)*(三跨两临近重点区段!$F:$F="现存区段"),0))),"")</f>
        <v/>
      </c>
      <c r="AA679" s="268" t="str">
        <f t="array" ref="AA679">IFERROR(IF(INDEX(三跨两临近重点区段!$F:$F,MATCH(1,(MONTH(三跨两临近重点区段!$H:$H)=10)*(三跨两临近重点区段!$A:$A=D679),0))="已取消","已取消",INDEX(三跨两临近重点区段!$H:$H,MATCH(1,(MONTH(三跨两临近重点区段!$H:$H)=10)*(三跨两临近重点区段!$A:$A=D679)*(三跨两临近重点区段!$F:$F="现存区段"),0))),"")</f>
        <v/>
      </c>
      <c r="AB679" s="72" t="str">
        <f t="array" ref="AB679">IFERROR(IF(INDEX(三跨两临近重点区段!$F:$F,MATCH(1,(MONTH(三跨两临近重点区段!$H:$H)=10)*(三跨两临近重点区段!$A:$A=D679),0))="已取消","已取消",INDEX(三跨两临近重点区段!$I:$I,MATCH(1,(MONTH(三跨两临近重点区段!$H:$H)=10)*(三跨两临近重点区段!$A:$A=D679)*(三跨两临近重点区段!$F:$F="现存区段"),0))),"")</f>
        <v/>
      </c>
      <c r="AC679" s="284" t="str">
        <f t="array" ref="AC679">IFERROR(IF(INDEX(三跨两临近重点区段!$F:$F,MATCH(1,(MONTH(三跨两临近重点区段!$H:$H)=11)*(三跨两临近重点区段!$A:$A=D679),0))="已取消","已取消",INDEX(三跨两临近重点区段!$H:$H,MATCH(1,(MONTH(三跨两临近重点区段!$H:$H)=11)*(三跨两临近重点区段!$A:$A=D679)*(三跨两临近重点区段!$F:$F="现存区段"),0))),"")</f>
        <v/>
      </c>
      <c r="AD679" s="72" t="str">
        <f t="array" ref="AD679">IFERROR(IF(INDEX(三跨两临近重点区段!$F:$F,MATCH(1,(MONTH(三跨两临近重点区段!$H:$H)=11)*(三跨两临近重点区段!$A:$A=D679),0))="已取消","已取消",INDEX(三跨两临近重点区段!$I:$I,MATCH(1,(MONTH(三跨两临近重点区段!$H:$H)=11)*(三跨两临近重点区段!$A:$A=D679)*(三跨两临近重点区段!$F:$F="现存区段"),0))),"")</f>
        <v/>
      </c>
      <c r="AE679" s="284" t="str">
        <f t="array" ref="AE679">IFERROR(IF(INDEX(三跨两临近重点区段!$F:$F,MATCH(1,(MONTH(三跨两临近重点区段!$H:$H)=12)*(三跨两临近重点区段!$A:$A=D679),0))="已取消","已取消",INDEX(三跨两临近重点区段!$H:$H,MATCH(1,(MONTH(三跨两临近重点区段!$H:$H)=12)*(三跨两临近重点区段!$A:$A=D679)*(三跨两临近重点区段!$F:$F="现存区段"),0))),"")</f>
        <v/>
      </c>
      <c r="AF679" s="72" t="str">
        <f t="array" ref="AF679">IFERROR(IF(INDEX(三跨两临近重点区段!$F:$F,MATCH(1,(MONTH(三跨两临近重点区段!$H:$H)=12)*(三跨两临近重点区段!$A:$A=D679),0))="已取消","已取消",INDEX(三跨两临近重点区段!$I:$I,MATCH(1,(MONTH(三跨两临近重点区段!$H:$H)=12)*(三跨两临近重点区段!$A:$A=D679)*(三跨两临近重点区段!$F:$F="现存区段"),0))),"")</f>
        <v/>
      </c>
      <c r="AH679" t="e">
        <f t="array" ref="AH679">INDEX(三跨两临近重点区段!$G:$G,MATCH(D679,三跨两临近重点区段!$A:$A,0))</f>
        <v>#N/A</v>
      </c>
    </row>
    <row r="680" ht="14.25" spans="1:34">
      <c r="A680" s="263" t="s">
        <v>150</v>
      </c>
      <c r="B680" s="264" t="s">
        <v>2389</v>
      </c>
      <c r="C680" s="263" t="s">
        <v>2269</v>
      </c>
      <c r="D680" s="263" t="s">
        <v>3147</v>
      </c>
      <c r="E680" s="264" t="s">
        <v>2142</v>
      </c>
      <c r="F680" s="264" t="s">
        <v>125</v>
      </c>
      <c r="G680" s="263" t="s">
        <v>2143</v>
      </c>
      <c r="H680" s="263" t="s">
        <v>564</v>
      </c>
      <c r="I680" s="33"/>
      <c r="J680" s="196"/>
      <c r="K680" s="196"/>
      <c r="L680" s="196"/>
      <c r="M680" s="235"/>
      <c r="N680" s="235"/>
      <c r="O680" s="33"/>
      <c r="P680" s="48"/>
      <c r="Q680" s="279"/>
      <c r="R680" s="279"/>
      <c r="S680" s="278">
        <v>45456</v>
      </c>
      <c r="T680" s="279" t="s">
        <v>2117</v>
      </c>
      <c r="U680" s="268" t="str">
        <f t="array" ref="U680">IFERROR(IF(INDEX(三跨两临近重点区段!$F:$F,MATCH(1,(MONTH(三跨两临近重点区段!$H:$H)=7)*(三跨两临近重点区段!$A:$A=D680),0))="已取消","已取消",INDEX(三跨两临近重点区段!$H:$H,MATCH(1,(MONTH(三跨两临近重点区段!$H:$H)=7)*(三跨两临近重点区段!$A:$A=D680)*(三跨两临近重点区段!$F:$F="现存区段"),0))),"")</f>
        <v/>
      </c>
      <c r="V680" s="232" t="str">
        <f t="array" ref="V680">IFERROR(IF(INDEX(三跨两临近重点区段!$F:$F,MATCH(1,(MONTH(三跨两临近重点区段!$H:$H)=7)*(三跨两临近重点区段!$A:$A=D680),0))="已取消","已取消",INDEX(三跨两临近重点区段!$I:$I,MATCH(1,(MONTH(三跨两临近重点区段!$H:$H)=7)*(三跨两临近重点区段!$A:$A=D680)*(三跨两临近重点区段!$F:$F="现存区段"),0))),"")</f>
        <v/>
      </c>
      <c r="W680" s="268" t="str">
        <f t="array" ref="W680">IFERROR(IF(INDEX(三跨两临近重点区段!$F:$F,MATCH(1,(MONTH(三跨两临近重点区段!$H:$H)=8)*(三跨两临近重点区段!$A:$A=D680),0))="已取消","已取消",INDEX(三跨两临近重点区段!$H:$H,MATCH(1,(MONTH(三跨两临近重点区段!$H:$H)=8)*(三跨两临近重点区段!$A:$A=D680)*(三跨两临近重点区段!$F:$F="现存区段"),0))),"")</f>
        <v/>
      </c>
      <c r="X680" s="232" t="str">
        <f t="array" ref="X680">IFERROR(IF(INDEX(三跨两临近重点区段!$F:$F,MATCH(1,(MONTH(三跨两临近重点区段!$H:$H)=8)*(三跨两临近重点区段!$A:$A=D680),0))="已取消","已取消",INDEX(三跨两临近重点区段!$I:$I,MATCH(1,(MONTH(三跨两临近重点区段!$H:$H)=8)*(三跨两临近重点区段!$A:$A=D680)*(三跨两临近重点区段!$F:$F="现存区段"),0))),"")</f>
        <v/>
      </c>
      <c r="Y680" s="268" t="str">
        <f t="array" ref="Y680">IFERROR(IF(INDEX(三跨两临近重点区段!$F:$F,MATCH(1,(MONTH(三跨两临近重点区段!$H:$H)=9)*(三跨两临近重点区段!$A:$A=D680),0))="已取消","已取消",INDEX(三跨两临近重点区段!$H:$H,MATCH(1,(MONTH(三跨两临近重点区段!$H:$H)=9)*(三跨两临近重点区段!$A:$A=D680)*(三跨两临近重点区段!$F:$F="现存区段"),0))),"")</f>
        <v/>
      </c>
      <c r="Z680" s="232" t="str">
        <f t="array" ref="Z680">IFERROR(IF(INDEX(三跨两临近重点区段!$F:$F,MATCH(1,(MONTH(三跨两临近重点区段!$H:$H)=9)*(三跨两临近重点区段!$A:$A=D680),0))="已取消","已取消",INDEX(三跨两临近重点区段!$I:$I,MATCH(1,(MONTH(三跨两临近重点区段!$H:$H)=9)*(三跨两临近重点区段!$A:$A=D680)*(三跨两临近重点区段!$F:$F="现存区段"),0))),"")</f>
        <v/>
      </c>
      <c r="AA680" s="268" t="str">
        <f t="array" ref="AA680">IFERROR(IF(INDEX(三跨两临近重点区段!$F:$F,MATCH(1,(MONTH(三跨两临近重点区段!$H:$H)=10)*(三跨两临近重点区段!$A:$A=D680),0))="已取消","已取消",INDEX(三跨两临近重点区段!$H:$H,MATCH(1,(MONTH(三跨两临近重点区段!$H:$H)=10)*(三跨两临近重点区段!$A:$A=D680)*(三跨两临近重点区段!$F:$F="现存区段"),0))),"")</f>
        <v/>
      </c>
      <c r="AB680" s="72" t="str">
        <f t="array" ref="AB680">IFERROR(IF(INDEX(三跨两临近重点区段!$F:$F,MATCH(1,(MONTH(三跨两临近重点区段!$H:$H)=10)*(三跨两临近重点区段!$A:$A=D680),0))="已取消","已取消",INDEX(三跨两临近重点区段!$I:$I,MATCH(1,(MONTH(三跨两临近重点区段!$H:$H)=10)*(三跨两临近重点区段!$A:$A=D680)*(三跨两临近重点区段!$F:$F="现存区段"),0))),"")</f>
        <v/>
      </c>
      <c r="AC680" s="284" t="str">
        <f t="array" ref="AC680">IFERROR(IF(INDEX(三跨两临近重点区段!$F:$F,MATCH(1,(MONTH(三跨两临近重点区段!$H:$H)=11)*(三跨两临近重点区段!$A:$A=D680),0))="已取消","已取消",INDEX(三跨两临近重点区段!$H:$H,MATCH(1,(MONTH(三跨两临近重点区段!$H:$H)=11)*(三跨两临近重点区段!$A:$A=D680)*(三跨两临近重点区段!$F:$F="现存区段"),0))),"")</f>
        <v/>
      </c>
      <c r="AD680" s="72" t="str">
        <f t="array" ref="AD680">IFERROR(IF(INDEX(三跨两临近重点区段!$F:$F,MATCH(1,(MONTH(三跨两临近重点区段!$H:$H)=11)*(三跨两临近重点区段!$A:$A=D680),0))="已取消","已取消",INDEX(三跨两临近重点区段!$I:$I,MATCH(1,(MONTH(三跨两临近重点区段!$H:$H)=11)*(三跨两临近重点区段!$A:$A=D680)*(三跨两临近重点区段!$F:$F="现存区段"),0))),"")</f>
        <v/>
      </c>
      <c r="AE680" s="284" t="str">
        <f t="array" ref="AE680">IFERROR(IF(INDEX(三跨两临近重点区段!$F:$F,MATCH(1,(MONTH(三跨两临近重点区段!$H:$H)=12)*(三跨两临近重点区段!$A:$A=D680),0))="已取消","已取消",INDEX(三跨两临近重点区段!$H:$H,MATCH(1,(MONTH(三跨两临近重点区段!$H:$H)=12)*(三跨两临近重点区段!$A:$A=D680)*(三跨两临近重点区段!$F:$F="现存区段"),0))),"")</f>
        <v/>
      </c>
      <c r="AF680" s="72" t="str">
        <f t="array" ref="AF680">IFERROR(IF(INDEX(三跨两临近重点区段!$F:$F,MATCH(1,(MONTH(三跨两临近重点区段!$H:$H)=12)*(三跨两临近重点区段!$A:$A=D680),0))="已取消","已取消",INDEX(三跨两临近重点区段!$I:$I,MATCH(1,(MONTH(三跨两临近重点区段!$H:$H)=12)*(三跨两临近重点区段!$A:$A=D680)*(三跨两临近重点区段!$F:$F="现存区段"),0))),"")</f>
        <v/>
      </c>
      <c r="AH680" t="e">
        <f t="array" ref="AH680">INDEX(三跨两临近重点区段!$G:$G,MATCH(D680,三跨两临近重点区段!$A:$A,0))</f>
        <v>#N/A</v>
      </c>
    </row>
    <row r="681" ht="14.25" spans="1:34">
      <c r="A681" s="263" t="s">
        <v>150</v>
      </c>
      <c r="B681" s="264" t="s">
        <v>2397</v>
      </c>
      <c r="C681" s="263" t="s">
        <v>2269</v>
      </c>
      <c r="D681" s="263" t="s">
        <v>3148</v>
      </c>
      <c r="E681" s="264" t="s">
        <v>2142</v>
      </c>
      <c r="F681" s="264" t="s">
        <v>125</v>
      </c>
      <c r="G681" s="263" t="s">
        <v>2143</v>
      </c>
      <c r="H681" s="263" t="s">
        <v>564</v>
      </c>
      <c r="I681" s="33"/>
      <c r="J681" s="196"/>
      <c r="K681" s="196"/>
      <c r="L681" s="196"/>
      <c r="M681" s="235"/>
      <c r="N681" s="235"/>
      <c r="O681" s="33"/>
      <c r="P681" s="48"/>
      <c r="Q681" s="279"/>
      <c r="R681" s="279"/>
      <c r="S681" s="278">
        <v>45456</v>
      </c>
      <c r="T681" s="279" t="s">
        <v>2117</v>
      </c>
      <c r="U681" s="268" t="str">
        <f t="array" ref="U681">IFERROR(IF(INDEX(三跨两临近重点区段!$F:$F,MATCH(1,(MONTH(三跨两临近重点区段!$H:$H)=7)*(三跨两临近重点区段!$A:$A=D681),0))="已取消","已取消",INDEX(三跨两临近重点区段!$H:$H,MATCH(1,(MONTH(三跨两临近重点区段!$H:$H)=7)*(三跨两临近重点区段!$A:$A=D681)*(三跨两临近重点区段!$F:$F="现存区段"),0))),"")</f>
        <v/>
      </c>
      <c r="V681" s="232" t="str">
        <f t="array" ref="V681">IFERROR(IF(INDEX(三跨两临近重点区段!$F:$F,MATCH(1,(MONTH(三跨两临近重点区段!$H:$H)=7)*(三跨两临近重点区段!$A:$A=D681),0))="已取消","已取消",INDEX(三跨两临近重点区段!$I:$I,MATCH(1,(MONTH(三跨两临近重点区段!$H:$H)=7)*(三跨两临近重点区段!$A:$A=D681)*(三跨两临近重点区段!$F:$F="现存区段"),0))),"")</f>
        <v/>
      </c>
      <c r="W681" s="268" t="str">
        <f t="array" ref="W681">IFERROR(IF(INDEX(三跨两临近重点区段!$F:$F,MATCH(1,(MONTH(三跨两临近重点区段!$H:$H)=8)*(三跨两临近重点区段!$A:$A=D681),0))="已取消","已取消",INDEX(三跨两临近重点区段!$H:$H,MATCH(1,(MONTH(三跨两临近重点区段!$H:$H)=8)*(三跨两临近重点区段!$A:$A=D681)*(三跨两临近重点区段!$F:$F="现存区段"),0))),"")</f>
        <v/>
      </c>
      <c r="X681" s="232" t="str">
        <f t="array" ref="X681">IFERROR(IF(INDEX(三跨两临近重点区段!$F:$F,MATCH(1,(MONTH(三跨两临近重点区段!$H:$H)=8)*(三跨两临近重点区段!$A:$A=D681),0))="已取消","已取消",INDEX(三跨两临近重点区段!$I:$I,MATCH(1,(MONTH(三跨两临近重点区段!$H:$H)=8)*(三跨两临近重点区段!$A:$A=D681)*(三跨两临近重点区段!$F:$F="现存区段"),0))),"")</f>
        <v/>
      </c>
      <c r="Y681" s="268" t="str">
        <f t="array" ref="Y681">IFERROR(IF(INDEX(三跨两临近重点区段!$F:$F,MATCH(1,(MONTH(三跨两临近重点区段!$H:$H)=9)*(三跨两临近重点区段!$A:$A=D681),0))="已取消","已取消",INDEX(三跨两临近重点区段!$H:$H,MATCH(1,(MONTH(三跨两临近重点区段!$H:$H)=9)*(三跨两临近重点区段!$A:$A=D681)*(三跨两临近重点区段!$F:$F="现存区段"),0))),"")</f>
        <v/>
      </c>
      <c r="Z681" s="232" t="str">
        <f t="array" ref="Z681">IFERROR(IF(INDEX(三跨两临近重点区段!$F:$F,MATCH(1,(MONTH(三跨两临近重点区段!$H:$H)=9)*(三跨两临近重点区段!$A:$A=D681),0))="已取消","已取消",INDEX(三跨两临近重点区段!$I:$I,MATCH(1,(MONTH(三跨两临近重点区段!$H:$H)=9)*(三跨两临近重点区段!$A:$A=D681)*(三跨两临近重点区段!$F:$F="现存区段"),0))),"")</f>
        <v/>
      </c>
      <c r="AA681" s="268" t="str">
        <f t="array" ref="AA681">IFERROR(IF(INDEX(三跨两临近重点区段!$F:$F,MATCH(1,(MONTH(三跨两临近重点区段!$H:$H)=10)*(三跨两临近重点区段!$A:$A=D681),0))="已取消","已取消",INDEX(三跨两临近重点区段!$H:$H,MATCH(1,(MONTH(三跨两临近重点区段!$H:$H)=10)*(三跨两临近重点区段!$A:$A=D681)*(三跨两临近重点区段!$F:$F="现存区段"),0))),"")</f>
        <v/>
      </c>
      <c r="AB681" s="72" t="str">
        <f t="array" ref="AB681">IFERROR(IF(INDEX(三跨两临近重点区段!$F:$F,MATCH(1,(MONTH(三跨两临近重点区段!$H:$H)=10)*(三跨两临近重点区段!$A:$A=D681),0))="已取消","已取消",INDEX(三跨两临近重点区段!$I:$I,MATCH(1,(MONTH(三跨两临近重点区段!$H:$H)=10)*(三跨两临近重点区段!$A:$A=D681)*(三跨两临近重点区段!$F:$F="现存区段"),0))),"")</f>
        <v/>
      </c>
      <c r="AC681" s="284" t="str">
        <f t="array" ref="AC681">IFERROR(IF(INDEX(三跨两临近重点区段!$F:$F,MATCH(1,(MONTH(三跨两临近重点区段!$H:$H)=11)*(三跨两临近重点区段!$A:$A=D681),0))="已取消","已取消",INDEX(三跨两临近重点区段!$H:$H,MATCH(1,(MONTH(三跨两临近重点区段!$H:$H)=11)*(三跨两临近重点区段!$A:$A=D681)*(三跨两临近重点区段!$F:$F="现存区段"),0))),"")</f>
        <v/>
      </c>
      <c r="AD681" s="72" t="str">
        <f t="array" ref="AD681">IFERROR(IF(INDEX(三跨两临近重点区段!$F:$F,MATCH(1,(MONTH(三跨两临近重点区段!$H:$H)=11)*(三跨两临近重点区段!$A:$A=D681),0))="已取消","已取消",INDEX(三跨两临近重点区段!$I:$I,MATCH(1,(MONTH(三跨两临近重点区段!$H:$H)=11)*(三跨两临近重点区段!$A:$A=D681)*(三跨两临近重点区段!$F:$F="现存区段"),0))),"")</f>
        <v/>
      </c>
      <c r="AE681" s="284" t="str">
        <f t="array" ref="AE681">IFERROR(IF(INDEX(三跨两临近重点区段!$F:$F,MATCH(1,(MONTH(三跨两临近重点区段!$H:$H)=12)*(三跨两临近重点区段!$A:$A=D681),0))="已取消","已取消",INDEX(三跨两临近重点区段!$H:$H,MATCH(1,(MONTH(三跨两临近重点区段!$H:$H)=12)*(三跨两临近重点区段!$A:$A=D681)*(三跨两临近重点区段!$F:$F="现存区段"),0))),"")</f>
        <v/>
      </c>
      <c r="AF681" s="72" t="str">
        <f t="array" ref="AF681">IFERROR(IF(INDEX(三跨两临近重点区段!$F:$F,MATCH(1,(MONTH(三跨两临近重点区段!$H:$H)=12)*(三跨两临近重点区段!$A:$A=D681),0))="已取消","已取消",INDEX(三跨两临近重点区段!$I:$I,MATCH(1,(MONTH(三跨两临近重点区段!$H:$H)=12)*(三跨两临近重点区段!$A:$A=D681)*(三跨两临近重点区段!$F:$F="现存区段"),0))),"")</f>
        <v/>
      </c>
      <c r="AH681" t="e">
        <f t="array" ref="AH681">INDEX(三跨两临近重点区段!$G:$G,MATCH(D681,三跨两临近重点区段!$A:$A,0))</f>
        <v>#N/A</v>
      </c>
    </row>
    <row r="682" ht="14.25" spans="1:34">
      <c r="A682" s="263" t="s">
        <v>119</v>
      </c>
      <c r="B682" s="264" t="s">
        <v>2658</v>
      </c>
      <c r="C682" s="263" t="s">
        <v>2126</v>
      </c>
      <c r="D682" s="263" t="s">
        <v>3149</v>
      </c>
      <c r="E682" s="264" t="s">
        <v>2142</v>
      </c>
      <c r="F682" s="264" t="s">
        <v>125</v>
      </c>
      <c r="G682" s="263" t="s">
        <v>2143</v>
      </c>
      <c r="H682" s="263" t="s">
        <v>525</v>
      </c>
      <c r="I682" s="33"/>
      <c r="J682" s="196"/>
      <c r="K682" s="196"/>
      <c r="L682" s="196"/>
      <c r="M682" s="235"/>
      <c r="N682" s="235"/>
      <c r="O682" s="33"/>
      <c r="P682" s="48"/>
      <c r="Q682" s="279"/>
      <c r="R682" s="279"/>
      <c r="S682" s="278">
        <v>45456</v>
      </c>
      <c r="T682" s="279" t="s">
        <v>2117</v>
      </c>
      <c r="U682" s="268" t="str">
        <f t="array" ref="U682">IFERROR(IF(INDEX(三跨两临近重点区段!$F:$F,MATCH(1,(MONTH(三跨两临近重点区段!$H:$H)=7)*(三跨两临近重点区段!$A:$A=D682),0))="已取消","已取消",INDEX(三跨两临近重点区段!$H:$H,MATCH(1,(MONTH(三跨两临近重点区段!$H:$H)=7)*(三跨两临近重点区段!$A:$A=D682)*(三跨两临近重点区段!$F:$F="现存区段"),0))),"")</f>
        <v/>
      </c>
      <c r="V682" s="232" t="str">
        <f t="array" ref="V682">IFERROR(IF(INDEX(三跨两临近重点区段!$F:$F,MATCH(1,(MONTH(三跨两临近重点区段!$H:$H)=7)*(三跨两临近重点区段!$A:$A=D682),0))="已取消","已取消",INDEX(三跨两临近重点区段!$I:$I,MATCH(1,(MONTH(三跨两临近重点区段!$H:$H)=7)*(三跨两临近重点区段!$A:$A=D682)*(三跨两临近重点区段!$F:$F="现存区段"),0))),"")</f>
        <v/>
      </c>
      <c r="W682" s="268" t="str">
        <f t="array" ref="W682">IFERROR(IF(INDEX(三跨两临近重点区段!$F:$F,MATCH(1,(MONTH(三跨两临近重点区段!$H:$H)=8)*(三跨两临近重点区段!$A:$A=D682),0))="已取消","已取消",INDEX(三跨两临近重点区段!$H:$H,MATCH(1,(MONTH(三跨两临近重点区段!$H:$H)=8)*(三跨两临近重点区段!$A:$A=D682)*(三跨两临近重点区段!$F:$F="现存区段"),0))),"")</f>
        <v/>
      </c>
      <c r="X682" s="232" t="str">
        <f t="array" ref="X682">IFERROR(IF(INDEX(三跨两临近重点区段!$F:$F,MATCH(1,(MONTH(三跨两临近重点区段!$H:$H)=8)*(三跨两临近重点区段!$A:$A=D682),0))="已取消","已取消",INDEX(三跨两临近重点区段!$I:$I,MATCH(1,(MONTH(三跨两临近重点区段!$H:$H)=8)*(三跨两临近重点区段!$A:$A=D682)*(三跨两临近重点区段!$F:$F="现存区段"),0))),"")</f>
        <v/>
      </c>
      <c r="Y682" s="268" t="str">
        <f t="array" ref="Y682">IFERROR(IF(INDEX(三跨两临近重点区段!$F:$F,MATCH(1,(MONTH(三跨两临近重点区段!$H:$H)=9)*(三跨两临近重点区段!$A:$A=D682),0))="已取消","已取消",INDEX(三跨两临近重点区段!$H:$H,MATCH(1,(MONTH(三跨两临近重点区段!$H:$H)=9)*(三跨两临近重点区段!$A:$A=D682)*(三跨两临近重点区段!$F:$F="现存区段"),0))),"")</f>
        <v/>
      </c>
      <c r="Z682" s="232" t="str">
        <f t="array" ref="Z682">IFERROR(IF(INDEX(三跨两临近重点区段!$F:$F,MATCH(1,(MONTH(三跨两临近重点区段!$H:$H)=9)*(三跨两临近重点区段!$A:$A=D682),0))="已取消","已取消",INDEX(三跨两临近重点区段!$I:$I,MATCH(1,(MONTH(三跨两临近重点区段!$H:$H)=9)*(三跨两临近重点区段!$A:$A=D682)*(三跨两临近重点区段!$F:$F="现存区段"),0))),"")</f>
        <v/>
      </c>
      <c r="AA682" s="268" t="str">
        <f t="array" ref="AA682">IFERROR(IF(INDEX(三跨两临近重点区段!$F:$F,MATCH(1,(MONTH(三跨两临近重点区段!$H:$H)=10)*(三跨两临近重点区段!$A:$A=D682),0))="已取消","已取消",INDEX(三跨两临近重点区段!$H:$H,MATCH(1,(MONTH(三跨两临近重点区段!$H:$H)=10)*(三跨两临近重点区段!$A:$A=D682)*(三跨两临近重点区段!$F:$F="现存区段"),0))),"")</f>
        <v/>
      </c>
      <c r="AB682" s="72" t="str">
        <f t="array" ref="AB682">IFERROR(IF(INDEX(三跨两临近重点区段!$F:$F,MATCH(1,(MONTH(三跨两临近重点区段!$H:$H)=10)*(三跨两临近重点区段!$A:$A=D682),0))="已取消","已取消",INDEX(三跨两临近重点区段!$I:$I,MATCH(1,(MONTH(三跨两临近重点区段!$H:$H)=10)*(三跨两临近重点区段!$A:$A=D682)*(三跨两临近重点区段!$F:$F="现存区段"),0))),"")</f>
        <v/>
      </c>
      <c r="AC682" s="284" t="str">
        <f t="array" ref="AC682">IFERROR(IF(INDEX(三跨两临近重点区段!$F:$F,MATCH(1,(MONTH(三跨两临近重点区段!$H:$H)=11)*(三跨两临近重点区段!$A:$A=D682),0))="已取消","已取消",INDEX(三跨两临近重点区段!$H:$H,MATCH(1,(MONTH(三跨两临近重点区段!$H:$H)=11)*(三跨两临近重点区段!$A:$A=D682)*(三跨两临近重点区段!$F:$F="现存区段"),0))),"")</f>
        <v/>
      </c>
      <c r="AD682" s="72" t="str">
        <f t="array" ref="AD682">IFERROR(IF(INDEX(三跨两临近重点区段!$F:$F,MATCH(1,(MONTH(三跨两临近重点区段!$H:$H)=11)*(三跨两临近重点区段!$A:$A=D682),0))="已取消","已取消",INDEX(三跨两临近重点区段!$I:$I,MATCH(1,(MONTH(三跨两临近重点区段!$H:$H)=11)*(三跨两临近重点区段!$A:$A=D682)*(三跨两临近重点区段!$F:$F="现存区段"),0))),"")</f>
        <v/>
      </c>
      <c r="AE682" s="284" t="str">
        <f t="array" ref="AE682">IFERROR(IF(INDEX(三跨两临近重点区段!$F:$F,MATCH(1,(MONTH(三跨两临近重点区段!$H:$H)=12)*(三跨两临近重点区段!$A:$A=D682),0))="已取消","已取消",INDEX(三跨两临近重点区段!$H:$H,MATCH(1,(MONTH(三跨两临近重点区段!$H:$H)=12)*(三跨两临近重点区段!$A:$A=D682)*(三跨两临近重点区段!$F:$F="现存区段"),0))),"")</f>
        <v/>
      </c>
      <c r="AF682" s="72" t="str">
        <f t="array" ref="AF682">IFERROR(IF(INDEX(三跨两临近重点区段!$F:$F,MATCH(1,(MONTH(三跨两临近重点区段!$H:$H)=12)*(三跨两临近重点区段!$A:$A=D682),0))="已取消","已取消",INDEX(三跨两临近重点区段!$I:$I,MATCH(1,(MONTH(三跨两临近重点区段!$H:$H)=12)*(三跨两临近重点区段!$A:$A=D682)*(三跨两临近重点区段!$F:$F="现存区段"),0))),"")</f>
        <v/>
      </c>
      <c r="AH682" t="e">
        <f t="array" ref="AH682">INDEX(三跨两临近重点区段!$G:$G,MATCH(D682,三跨两临近重点区段!$A:$A,0))</f>
        <v>#N/A</v>
      </c>
    </row>
    <row r="683" ht="14.25" spans="1:34">
      <c r="A683" s="263" t="s">
        <v>119</v>
      </c>
      <c r="B683" s="264" t="s">
        <v>2663</v>
      </c>
      <c r="C683" s="263" t="s">
        <v>2126</v>
      </c>
      <c r="D683" s="263" t="s">
        <v>3150</v>
      </c>
      <c r="E683" s="264" t="s">
        <v>2142</v>
      </c>
      <c r="F683" s="264" t="s">
        <v>125</v>
      </c>
      <c r="G683" s="263" t="s">
        <v>2143</v>
      </c>
      <c r="H683" s="263" t="s">
        <v>525</v>
      </c>
      <c r="I683" s="33"/>
      <c r="J683" s="196"/>
      <c r="K683" s="196"/>
      <c r="L683" s="196"/>
      <c r="M683" s="235"/>
      <c r="N683" s="235"/>
      <c r="O683" s="33"/>
      <c r="P683" s="48"/>
      <c r="Q683" s="279"/>
      <c r="R683" s="279"/>
      <c r="S683" s="278">
        <v>45456</v>
      </c>
      <c r="T683" s="279" t="s">
        <v>2117</v>
      </c>
      <c r="U683" s="268" t="str">
        <f t="array" ref="U683">IFERROR(IF(INDEX(三跨两临近重点区段!$F:$F,MATCH(1,(MONTH(三跨两临近重点区段!$H:$H)=7)*(三跨两临近重点区段!$A:$A=D683),0))="已取消","已取消",INDEX(三跨两临近重点区段!$H:$H,MATCH(1,(MONTH(三跨两临近重点区段!$H:$H)=7)*(三跨两临近重点区段!$A:$A=D683)*(三跨两临近重点区段!$F:$F="现存区段"),0))),"")</f>
        <v/>
      </c>
      <c r="V683" s="232" t="str">
        <f t="array" ref="V683">IFERROR(IF(INDEX(三跨两临近重点区段!$F:$F,MATCH(1,(MONTH(三跨两临近重点区段!$H:$H)=7)*(三跨两临近重点区段!$A:$A=D683),0))="已取消","已取消",INDEX(三跨两临近重点区段!$I:$I,MATCH(1,(MONTH(三跨两临近重点区段!$H:$H)=7)*(三跨两临近重点区段!$A:$A=D683)*(三跨两临近重点区段!$F:$F="现存区段"),0))),"")</f>
        <v/>
      </c>
      <c r="W683" s="268" t="str">
        <f t="array" ref="W683">IFERROR(IF(INDEX(三跨两临近重点区段!$F:$F,MATCH(1,(MONTH(三跨两临近重点区段!$H:$H)=8)*(三跨两临近重点区段!$A:$A=D683),0))="已取消","已取消",INDEX(三跨两临近重点区段!$H:$H,MATCH(1,(MONTH(三跨两临近重点区段!$H:$H)=8)*(三跨两临近重点区段!$A:$A=D683)*(三跨两临近重点区段!$F:$F="现存区段"),0))),"")</f>
        <v/>
      </c>
      <c r="X683" s="232" t="str">
        <f t="array" ref="X683">IFERROR(IF(INDEX(三跨两临近重点区段!$F:$F,MATCH(1,(MONTH(三跨两临近重点区段!$H:$H)=8)*(三跨两临近重点区段!$A:$A=D683),0))="已取消","已取消",INDEX(三跨两临近重点区段!$I:$I,MATCH(1,(MONTH(三跨两临近重点区段!$H:$H)=8)*(三跨两临近重点区段!$A:$A=D683)*(三跨两临近重点区段!$F:$F="现存区段"),0))),"")</f>
        <v/>
      </c>
      <c r="Y683" s="268" t="str">
        <f t="array" ref="Y683">IFERROR(IF(INDEX(三跨两临近重点区段!$F:$F,MATCH(1,(MONTH(三跨两临近重点区段!$H:$H)=9)*(三跨两临近重点区段!$A:$A=D683),0))="已取消","已取消",INDEX(三跨两临近重点区段!$H:$H,MATCH(1,(MONTH(三跨两临近重点区段!$H:$H)=9)*(三跨两临近重点区段!$A:$A=D683)*(三跨两临近重点区段!$F:$F="现存区段"),0))),"")</f>
        <v/>
      </c>
      <c r="Z683" s="232" t="str">
        <f t="array" ref="Z683">IFERROR(IF(INDEX(三跨两临近重点区段!$F:$F,MATCH(1,(MONTH(三跨两临近重点区段!$H:$H)=9)*(三跨两临近重点区段!$A:$A=D683),0))="已取消","已取消",INDEX(三跨两临近重点区段!$I:$I,MATCH(1,(MONTH(三跨两临近重点区段!$H:$H)=9)*(三跨两临近重点区段!$A:$A=D683)*(三跨两临近重点区段!$F:$F="现存区段"),0))),"")</f>
        <v/>
      </c>
      <c r="AA683" s="268" t="str">
        <f t="array" ref="AA683">IFERROR(IF(INDEX(三跨两临近重点区段!$F:$F,MATCH(1,(MONTH(三跨两临近重点区段!$H:$H)=10)*(三跨两临近重点区段!$A:$A=D683),0))="已取消","已取消",INDEX(三跨两临近重点区段!$H:$H,MATCH(1,(MONTH(三跨两临近重点区段!$H:$H)=10)*(三跨两临近重点区段!$A:$A=D683)*(三跨两临近重点区段!$F:$F="现存区段"),0))),"")</f>
        <v/>
      </c>
      <c r="AB683" s="72" t="str">
        <f t="array" ref="AB683">IFERROR(IF(INDEX(三跨两临近重点区段!$F:$F,MATCH(1,(MONTH(三跨两临近重点区段!$H:$H)=10)*(三跨两临近重点区段!$A:$A=D683),0))="已取消","已取消",INDEX(三跨两临近重点区段!$I:$I,MATCH(1,(MONTH(三跨两临近重点区段!$H:$H)=10)*(三跨两临近重点区段!$A:$A=D683)*(三跨两临近重点区段!$F:$F="现存区段"),0))),"")</f>
        <v/>
      </c>
      <c r="AC683" s="284" t="str">
        <f t="array" ref="AC683">IFERROR(IF(INDEX(三跨两临近重点区段!$F:$F,MATCH(1,(MONTH(三跨两临近重点区段!$H:$H)=11)*(三跨两临近重点区段!$A:$A=D683),0))="已取消","已取消",INDEX(三跨两临近重点区段!$H:$H,MATCH(1,(MONTH(三跨两临近重点区段!$H:$H)=11)*(三跨两临近重点区段!$A:$A=D683)*(三跨两临近重点区段!$F:$F="现存区段"),0))),"")</f>
        <v/>
      </c>
      <c r="AD683" s="72" t="str">
        <f t="array" ref="AD683">IFERROR(IF(INDEX(三跨两临近重点区段!$F:$F,MATCH(1,(MONTH(三跨两临近重点区段!$H:$H)=11)*(三跨两临近重点区段!$A:$A=D683),0))="已取消","已取消",INDEX(三跨两临近重点区段!$I:$I,MATCH(1,(MONTH(三跨两临近重点区段!$H:$H)=11)*(三跨两临近重点区段!$A:$A=D683)*(三跨两临近重点区段!$F:$F="现存区段"),0))),"")</f>
        <v/>
      </c>
      <c r="AE683" s="284" t="str">
        <f t="array" ref="AE683">IFERROR(IF(INDEX(三跨两临近重点区段!$F:$F,MATCH(1,(MONTH(三跨两临近重点区段!$H:$H)=12)*(三跨两临近重点区段!$A:$A=D683),0))="已取消","已取消",INDEX(三跨两临近重点区段!$H:$H,MATCH(1,(MONTH(三跨两临近重点区段!$H:$H)=12)*(三跨两临近重点区段!$A:$A=D683)*(三跨两临近重点区段!$F:$F="现存区段"),0))),"")</f>
        <v/>
      </c>
      <c r="AF683" s="72" t="str">
        <f t="array" ref="AF683">IFERROR(IF(INDEX(三跨两临近重点区段!$F:$F,MATCH(1,(MONTH(三跨两临近重点区段!$H:$H)=12)*(三跨两临近重点区段!$A:$A=D683),0))="已取消","已取消",INDEX(三跨两临近重点区段!$I:$I,MATCH(1,(MONTH(三跨两临近重点区段!$H:$H)=12)*(三跨两临近重点区段!$A:$A=D683)*(三跨两临近重点区段!$F:$F="现存区段"),0))),"")</f>
        <v/>
      </c>
      <c r="AH683" t="e">
        <f t="array" ref="AH683">INDEX(三跨两临近重点区段!$G:$G,MATCH(D683,三跨两临近重点区段!$A:$A,0))</f>
        <v>#N/A</v>
      </c>
    </row>
    <row r="684" ht="14.25" spans="1:34">
      <c r="A684" s="263" t="s">
        <v>363</v>
      </c>
      <c r="B684" s="264" t="s">
        <v>2144</v>
      </c>
      <c r="C684" s="263" t="s">
        <v>2543</v>
      </c>
      <c r="D684" s="263" t="s">
        <v>3151</v>
      </c>
      <c r="E684" s="264" t="s">
        <v>2142</v>
      </c>
      <c r="F684" s="264" t="s">
        <v>125</v>
      </c>
      <c r="G684" s="263" t="s">
        <v>2143</v>
      </c>
      <c r="H684" s="263" t="s">
        <v>543</v>
      </c>
      <c r="I684" s="33"/>
      <c r="J684" s="196"/>
      <c r="K684" s="196"/>
      <c r="L684" s="196"/>
      <c r="M684" s="235"/>
      <c r="N684" s="235"/>
      <c r="O684" s="33"/>
      <c r="P684" s="48"/>
      <c r="Q684" s="279"/>
      <c r="R684" s="279"/>
      <c r="S684" s="278">
        <v>45456</v>
      </c>
      <c r="T684" s="279" t="s">
        <v>2117</v>
      </c>
      <c r="U684" s="268" t="str">
        <f t="array" ref="U684">IFERROR(IF(INDEX(三跨两临近重点区段!$F:$F,MATCH(1,(MONTH(三跨两临近重点区段!$H:$H)=7)*(三跨两临近重点区段!$A:$A=D684),0))="已取消","已取消",INDEX(三跨两临近重点区段!$H:$H,MATCH(1,(MONTH(三跨两临近重点区段!$H:$H)=7)*(三跨两临近重点区段!$A:$A=D684)*(三跨两临近重点区段!$F:$F="现存区段"),0))),"")</f>
        <v/>
      </c>
      <c r="V684" s="232" t="str">
        <f t="array" ref="V684">IFERROR(IF(INDEX(三跨两临近重点区段!$F:$F,MATCH(1,(MONTH(三跨两临近重点区段!$H:$H)=7)*(三跨两临近重点区段!$A:$A=D684),0))="已取消","已取消",INDEX(三跨两临近重点区段!$I:$I,MATCH(1,(MONTH(三跨两临近重点区段!$H:$H)=7)*(三跨两临近重点区段!$A:$A=D684)*(三跨两临近重点区段!$F:$F="现存区段"),0))),"")</f>
        <v/>
      </c>
      <c r="W684" s="268" t="str">
        <f t="array" ref="W684">IFERROR(IF(INDEX(三跨两临近重点区段!$F:$F,MATCH(1,(MONTH(三跨两临近重点区段!$H:$H)=8)*(三跨两临近重点区段!$A:$A=D684),0))="已取消","已取消",INDEX(三跨两临近重点区段!$H:$H,MATCH(1,(MONTH(三跨两临近重点区段!$H:$H)=8)*(三跨两临近重点区段!$A:$A=D684)*(三跨两临近重点区段!$F:$F="现存区段"),0))),"")</f>
        <v/>
      </c>
      <c r="X684" s="232" t="str">
        <f t="array" ref="X684">IFERROR(IF(INDEX(三跨两临近重点区段!$F:$F,MATCH(1,(MONTH(三跨两临近重点区段!$H:$H)=8)*(三跨两临近重点区段!$A:$A=D684),0))="已取消","已取消",INDEX(三跨两临近重点区段!$I:$I,MATCH(1,(MONTH(三跨两临近重点区段!$H:$H)=8)*(三跨两临近重点区段!$A:$A=D684)*(三跨两临近重点区段!$F:$F="现存区段"),0))),"")</f>
        <v/>
      </c>
      <c r="Y684" s="268" t="str">
        <f t="array" ref="Y684">IFERROR(IF(INDEX(三跨两临近重点区段!$F:$F,MATCH(1,(MONTH(三跨两临近重点区段!$H:$H)=9)*(三跨两临近重点区段!$A:$A=D684),0))="已取消","已取消",INDEX(三跨两临近重点区段!$H:$H,MATCH(1,(MONTH(三跨两临近重点区段!$H:$H)=9)*(三跨两临近重点区段!$A:$A=D684)*(三跨两临近重点区段!$F:$F="现存区段"),0))),"")</f>
        <v/>
      </c>
      <c r="Z684" s="232" t="str">
        <f t="array" ref="Z684">IFERROR(IF(INDEX(三跨两临近重点区段!$F:$F,MATCH(1,(MONTH(三跨两临近重点区段!$H:$H)=9)*(三跨两临近重点区段!$A:$A=D684),0))="已取消","已取消",INDEX(三跨两临近重点区段!$I:$I,MATCH(1,(MONTH(三跨两临近重点区段!$H:$H)=9)*(三跨两临近重点区段!$A:$A=D684)*(三跨两临近重点区段!$F:$F="现存区段"),0))),"")</f>
        <v/>
      </c>
      <c r="AA684" s="268" t="str">
        <f t="array" ref="AA684">IFERROR(IF(INDEX(三跨两临近重点区段!$F:$F,MATCH(1,(MONTH(三跨两临近重点区段!$H:$H)=10)*(三跨两临近重点区段!$A:$A=D684),0))="已取消","已取消",INDEX(三跨两临近重点区段!$H:$H,MATCH(1,(MONTH(三跨两临近重点区段!$H:$H)=10)*(三跨两临近重点区段!$A:$A=D684)*(三跨两临近重点区段!$F:$F="现存区段"),0))),"")</f>
        <v/>
      </c>
      <c r="AB684" s="72" t="str">
        <f t="array" ref="AB684">IFERROR(IF(INDEX(三跨两临近重点区段!$F:$F,MATCH(1,(MONTH(三跨两临近重点区段!$H:$H)=10)*(三跨两临近重点区段!$A:$A=D684),0))="已取消","已取消",INDEX(三跨两临近重点区段!$I:$I,MATCH(1,(MONTH(三跨两临近重点区段!$H:$H)=10)*(三跨两临近重点区段!$A:$A=D684)*(三跨两临近重点区段!$F:$F="现存区段"),0))),"")</f>
        <v/>
      </c>
      <c r="AC684" s="284" t="str">
        <f t="array" ref="AC684">IFERROR(IF(INDEX(三跨两临近重点区段!$F:$F,MATCH(1,(MONTH(三跨两临近重点区段!$H:$H)=11)*(三跨两临近重点区段!$A:$A=D684),0))="已取消","已取消",INDEX(三跨两临近重点区段!$H:$H,MATCH(1,(MONTH(三跨两临近重点区段!$H:$H)=11)*(三跨两临近重点区段!$A:$A=D684)*(三跨两临近重点区段!$F:$F="现存区段"),0))),"")</f>
        <v/>
      </c>
      <c r="AD684" s="72" t="str">
        <f t="array" ref="AD684">IFERROR(IF(INDEX(三跨两临近重点区段!$F:$F,MATCH(1,(MONTH(三跨两临近重点区段!$H:$H)=11)*(三跨两临近重点区段!$A:$A=D684),0))="已取消","已取消",INDEX(三跨两临近重点区段!$I:$I,MATCH(1,(MONTH(三跨两临近重点区段!$H:$H)=11)*(三跨两临近重点区段!$A:$A=D684)*(三跨两临近重点区段!$F:$F="现存区段"),0))),"")</f>
        <v/>
      </c>
      <c r="AE684" s="284" t="str">
        <f t="array" ref="AE684">IFERROR(IF(INDEX(三跨两临近重点区段!$F:$F,MATCH(1,(MONTH(三跨两临近重点区段!$H:$H)=12)*(三跨两临近重点区段!$A:$A=D684),0))="已取消","已取消",INDEX(三跨两临近重点区段!$H:$H,MATCH(1,(MONTH(三跨两临近重点区段!$H:$H)=12)*(三跨两临近重点区段!$A:$A=D684)*(三跨两临近重点区段!$F:$F="现存区段"),0))),"")</f>
        <v/>
      </c>
      <c r="AF684" s="72" t="str">
        <f t="array" ref="AF684">IFERROR(IF(INDEX(三跨两临近重点区段!$F:$F,MATCH(1,(MONTH(三跨两临近重点区段!$H:$H)=12)*(三跨两临近重点区段!$A:$A=D684),0))="已取消","已取消",INDEX(三跨两临近重点区段!$I:$I,MATCH(1,(MONTH(三跨两临近重点区段!$H:$H)=12)*(三跨两临近重点区段!$A:$A=D684)*(三跨两临近重点区段!$F:$F="现存区段"),0))),"")</f>
        <v/>
      </c>
      <c r="AH684" t="e">
        <f t="array" ref="AH684">INDEX(三跨两临近重点区段!$G:$G,MATCH(D684,三跨两临近重点区段!$A:$A,0))</f>
        <v>#N/A</v>
      </c>
    </row>
    <row r="685" ht="14.25" spans="1:34">
      <c r="A685" s="263" t="s">
        <v>363</v>
      </c>
      <c r="B685" s="264" t="s">
        <v>2139</v>
      </c>
      <c r="C685" s="263" t="s">
        <v>2543</v>
      </c>
      <c r="D685" s="263" t="s">
        <v>3152</v>
      </c>
      <c r="E685" s="264" t="s">
        <v>2142</v>
      </c>
      <c r="F685" s="264" t="s">
        <v>125</v>
      </c>
      <c r="G685" s="263" t="s">
        <v>2143</v>
      </c>
      <c r="H685" s="263" t="s">
        <v>543</v>
      </c>
      <c r="I685" s="33"/>
      <c r="J685" s="196"/>
      <c r="K685" s="196"/>
      <c r="L685" s="196"/>
      <c r="M685" s="235"/>
      <c r="N685" s="235"/>
      <c r="O685" s="33"/>
      <c r="P685" s="48"/>
      <c r="Q685" s="279"/>
      <c r="R685" s="279"/>
      <c r="S685" s="278">
        <v>45456</v>
      </c>
      <c r="T685" s="279" t="s">
        <v>2117</v>
      </c>
      <c r="U685" s="268" t="str">
        <f t="array" ref="U685">IFERROR(IF(INDEX(三跨两临近重点区段!$F:$F,MATCH(1,(MONTH(三跨两临近重点区段!$H:$H)=7)*(三跨两临近重点区段!$A:$A=D685),0))="已取消","已取消",INDEX(三跨两临近重点区段!$H:$H,MATCH(1,(MONTH(三跨两临近重点区段!$H:$H)=7)*(三跨两临近重点区段!$A:$A=D685)*(三跨两临近重点区段!$F:$F="现存区段"),0))),"")</f>
        <v/>
      </c>
      <c r="V685" s="232" t="str">
        <f t="array" ref="V685">IFERROR(IF(INDEX(三跨两临近重点区段!$F:$F,MATCH(1,(MONTH(三跨两临近重点区段!$H:$H)=7)*(三跨两临近重点区段!$A:$A=D685),0))="已取消","已取消",INDEX(三跨两临近重点区段!$I:$I,MATCH(1,(MONTH(三跨两临近重点区段!$H:$H)=7)*(三跨两临近重点区段!$A:$A=D685)*(三跨两临近重点区段!$F:$F="现存区段"),0))),"")</f>
        <v/>
      </c>
      <c r="W685" s="268" t="str">
        <f t="array" ref="W685">IFERROR(IF(INDEX(三跨两临近重点区段!$F:$F,MATCH(1,(MONTH(三跨两临近重点区段!$H:$H)=8)*(三跨两临近重点区段!$A:$A=D685),0))="已取消","已取消",INDEX(三跨两临近重点区段!$H:$H,MATCH(1,(MONTH(三跨两临近重点区段!$H:$H)=8)*(三跨两临近重点区段!$A:$A=D685)*(三跨两临近重点区段!$F:$F="现存区段"),0))),"")</f>
        <v/>
      </c>
      <c r="X685" s="232" t="str">
        <f t="array" ref="X685">IFERROR(IF(INDEX(三跨两临近重点区段!$F:$F,MATCH(1,(MONTH(三跨两临近重点区段!$H:$H)=8)*(三跨两临近重点区段!$A:$A=D685),0))="已取消","已取消",INDEX(三跨两临近重点区段!$I:$I,MATCH(1,(MONTH(三跨两临近重点区段!$H:$H)=8)*(三跨两临近重点区段!$A:$A=D685)*(三跨两临近重点区段!$F:$F="现存区段"),0))),"")</f>
        <v/>
      </c>
      <c r="Y685" s="268" t="str">
        <f t="array" ref="Y685">IFERROR(IF(INDEX(三跨两临近重点区段!$F:$F,MATCH(1,(MONTH(三跨两临近重点区段!$H:$H)=9)*(三跨两临近重点区段!$A:$A=D685),0))="已取消","已取消",INDEX(三跨两临近重点区段!$H:$H,MATCH(1,(MONTH(三跨两临近重点区段!$H:$H)=9)*(三跨两临近重点区段!$A:$A=D685)*(三跨两临近重点区段!$F:$F="现存区段"),0))),"")</f>
        <v/>
      </c>
      <c r="Z685" s="232" t="str">
        <f t="array" ref="Z685">IFERROR(IF(INDEX(三跨两临近重点区段!$F:$F,MATCH(1,(MONTH(三跨两临近重点区段!$H:$H)=9)*(三跨两临近重点区段!$A:$A=D685),0))="已取消","已取消",INDEX(三跨两临近重点区段!$I:$I,MATCH(1,(MONTH(三跨两临近重点区段!$H:$H)=9)*(三跨两临近重点区段!$A:$A=D685)*(三跨两临近重点区段!$F:$F="现存区段"),0))),"")</f>
        <v/>
      </c>
      <c r="AA685" s="268" t="str">
        <f t="array" ref="AA685">IFERROR(IF(INDEX(三跨两临近重点区段!$F:$F,MATCH(1,(MONTH(三跨两临近重点区段!$H:$H)=10)*(三跨两临近重点区段!$A:$A=D685),0))="已取消","已取消",INDEX(三跨两临近重点区段!$H:$H,MATCH(1,(MONTH(三跨两临近重点区段!$H:$H)=10)*(三跨两临近重点区段!$A:$A=D685)*(三跨两临近重点区段!$F:$F="现存区段"),0))),"")</f>
        <v/>
      </c>
      <c r="AB685" s="72" t="str">
        <f t="array" ref="AB685">IFERROR(IF(INDEX(三跨两临近重点区段!$F:$F,MATCH(1,(MONTH(三跨两临近重点区段!$H:$H)=10)*(三跨两临近重点区段!$A:$A=D685),0))="已取消","已取消",INDEX(三跨两临近重点区段!$I:$I,MATCH(1,(MONTH(三跨两临近重点区段!$H:$H)=10)*(三跨两临近重点区段!$A:$A=D685)*(三跨两临近重点区段!$F:$F="现存区段"),0))),"")</f>
        <v/>
      </c>
      <c r="AC685" s="284" t="str">
        <f t="array" ref="AC685">IFERROR(IF(INDEX(三跨两临近重点区段!$F:$F,MATCH(1,(MONTH(三跨两临近重点区段!$H:$H)=11)*(三跨两临近重点区段!$A:$A=D685),0))="已取消","已取消",INDEX(三跨两临近重点区段!$H:$H,MATCH(1,(MONTH(三跨两临近重点区段!$H:$H)=11)*(三跨两临近重点区段!$A:$A=D685)*(三跨两临近重点区段!$F:$F="现存区段"),0))),"")</f>
        <v/>
      </c>
      <c r="AD685" s="72" t="str">
        <f t="array" ref="AD685">IFERROR(IF(INDEX(三跨两临近重点区段!$F:$F,MATCH(1,(MONTH(三跨两临近重点区段!$H:$H)=11)*(三跨两临近重点区段!$A:$A=D685),0))="已取消","已取消",INDEX(三跨两临近重点区段!$I:$I,MATCH(1,(MONTH(三跨两临近重点区段!$H:$H)=11)*(三跨两临近重点区段!$A:$A=D685)*(三跨两临近重点区段!$F:$F="现存区段"),0))),"")</f>
        <v/>
      </c>
      <c r="AE685" s="284" t="str">
        <f t="array" ref="AE685">IFERROR(IF(INDEX(三跨两临近重点区段!$F:$F,MATCH(1,(MONTH(三跨两临近重点区段!$H:$H)=12)*(三跨两临近重点区段!$A:$A=D685),0))="已取消","已取消",INDEX(三跨两临近重点区段!$H:$H,MATCH(1,(MONTH(三跨两临近重点区段!$H:$H)=12)*(三跨两临近重点区段!$A:$A=D685)*(三跨两临近重点区段!$F:$F="现存区段"),0))),"")</f>
        <v/>
      </c>
      <c r="AF685" s="72" t="str">
        <f t="array" ref="AF685">IFERROR(IF(INDEX(三跨两临近重点区段!$F:$F,MATCH(1,(MONTH(三跨两临近重点区段!$H:$H)=12)*(三跨两临近重点区段!$A:$A=D685),0))="已取消","已取消",INDEX(三跨两临近重点区段!$I:$I,MATCH(1,(MONTH(三跨两临近重点区段!$H:$H)=12)*(三跨两临近重点区段!$A:$A=D685)*(三跨两临近重点区段!$F:$F="现存区段"),0))),"")</f>
        <v/>
      </c>
      <c r="AH685" t="e">
        <f t="array" ref="AH685">INDEX(三跨两临近重点区段!$G:$G,MATCH(D685,三跨两临近重点区段!$A:$A,0))</f>
        <v>#N/A</v>
      </c>
    </row>
    <row r="686" ht="14.25" spans="1:34">
      <c r="A686" s="263" t="s">
        <v>363</v>
      </c>
      <c r="B686" s="264" t="s">
        <v>2401</v>
      </c>
      <c r="C686" s="263" t="s">
        <v>2968</v>
      </c>
      <c r="D686" s="263" t="s">
        <v>3153</v>
      </c>
      <c r="E686" s="264" t="s">
        <v>3137</v>
      </c>
      <c r="F686" s="264" t="s">
        <v>125</v>
      </c>
      <c r="G686" s="263" t="s">
        <v>2143</v>
      </c>
      <c r="H686" s="263" t="s">
        <v>564</v>
      </c>
      <c r="I686" s="33"/>
      <c r="J686" s="196"/>
      <c r="K686" s="196"/>
      <c r="L686" s="196"/>
      <c r="M686" s="235"/>
      <c r="N686" s="235"/>
      <c r="O686" s="33"/>
      <c r="P686" s="48"/>
      <c r="Q686" s="279"/>
      <c r="R686" s="279"/>
      <c r="S686" s="278">
        <v>45456</v>
      </c>
      <c r="T686" s="279" t="s">
        <v>2117</v>
      </c>
      <c r="U686" s="268" t="str">
        <f t="array" ref="U686">IFERROR(IF(INDEX(三跨两临近重点区段!$F:$F,MATCH(1,(MONTH(三跨两临近重点区段!$H:$H)=7)*(三跨两临近重点区段!$A:$A=D686),0))="已取消","已取消",INDEX(三跨两临近重点区段!$H:$H,MATCH(1,(MONTH(三跨两临近重点区段!$H:$H)=7)*(三跨两临近重点区段!$A:$A=D686)*(三跨两临近重点区段!$F:$F="现存区段"),0))),"")</f>
        <v/>
      </c>
      <c r="V686" s="232" t="str">
        <f t="array" ref="V686">IFERROR(IF(INDEX(三跨两临近重点区段!$F:$F,MATCH(1,(MONTH(三跨两临近重点区段!$H:$H)=7)*(三跨两临近重点区段!$A:$A=D686),0))="已取消","已取消",INDEX(三跨两临近重点区段!$I:$I,MATCH(1,(MONTH(三跨两临近重点区段!$H:$H)=7)*(三跨两临近重点区段!$A:$A=D686)*(三跨两临近重点区段!$F:$F="现存区段"),0))),"")</f>
        <v/>
      </c>
      <c r="W686" s="268" t="str">
        <f t="array" ref="W686">IFERROR(IF(INDEX(三跨两临近重点区段!$F:$F,MATCH(1,(MONTH(三跨两临近重点区段!$H:$H)=8)*(三跨两临近重点区段!$A:$A=D686),0))="已取消","已取消",INDEX(三跨两临近重点区段!$H:$H,MATCH(1,(MONTH(三跨两临近重点区段!$H:$H)=8)*(三跨两临近重点区段!$A:$A=D686)*(三跨两临近重点区段!$F:$F="现存区段"),0))),"")</f>
        <v/>
      </c>
      <c r="X686" s="232" t="str">
        <f t="array" ref="X686">IFERROR(IF(INDEX(三跨两临近重点区段!$F:$F,MATCH(1,(MONTH(三跨两临近重点区段!$H:$H)=8)*(三跨两临近重点区段!$A:$A=D686),0))="已取消","已取消",INDEX(三跨两临近重点区段!$I:$I,MATCH(1,(MONTH(三跨两临近重点区段!$H:$H)=8)*(三跨两临近重点区段!$A:$A=D686)*(三跨两临近重点区段!$F:$F="现存区段"),0))),"")</f>
        <v/>
      </c>
      <c r="Y686" s="268" t="str">
        <f t="array" ref="Y686">IFERROR(IF(INDEX(三跨两临近重点区段!$F:$F,MATCH(1,(MONTH(三跨两临近重点区段!$H:$H)=9)*(三跨两临近重点区段!$A:$A=D686),0))="已取消","已取消",INDEX(三跨两临近重点区段!$H:$H,MATCH(1,(MONTH(三跨两临近重点区段!$H:$H)=9)*(三跨两临近重点区段!$A:$A=D686)*(三跨两临近重点区段!$F:$F="现存区段"),0))),"")</f>
        <v/>
      </c>
      <c r="Z686" s="232" t="str">
        <f t="array" ref="Z686">IFERROR(IF(INDEX(三跨两临近重点区段!$F:$F,MATCH(1,(MONTH(三跨两临近重点区段!$H:$H)=9)*(三跨两临近重点区段!$A:$A=D686),0))="已取消","已取消",INDEX(三跨两临近重点区段!$I:$I,MATCH(1,(MONTH(三跨两临近重点区段!$H:$H)=9)*(三跨两临近重点区段!$A:$A=D686)*(三跨两临近重点区段!$F:$F="现存区段"),0))),"")</f>
        <v/>
      </c>
      <c r="AA686" s="268" t="str">
        <f t="array" ref="AA686">IFERROR(IF(INDEX(三跨两临近重点区段!$F:$F,MATCH(1,(MONTH(三跨两临近重点区段!$H:$H)=10)*(三跨两临近重点区段!$A:$A=D686),0))="已取消","已取消",INDEX(三跨两临近重点区段!$H:$H,MATCH(1,(MONTH(三跨两临近重点区段!$H:$H)=10)*(三跨两临近重点区段!$A:$A=D686)*(三跨两临近重点区段!$F:$F="现存区段"),0))),"")</f>
        <v/>
      </c>
      <c r="AB686" s="72" t="str">
        <f t="array" ref="AB686">IFERROR(IF(INDEX(三跨两临近重点区段!$F:$F,MATCH(1,(MONTH(三跨两临近重点区段!$H:$H)=10)*(三跨两临近重点区段!$A:$A=D686),0))="已取消","已取消",INDEX(三跨两临近重点区段!$I:$I,MATCH(1,(MONTH(三跨两临近重点区段!$H:$H)=10)*(三跨两临近重点区段!$A:$A=D686)*(三跨两临近重点区段!$F:$F="现存区段"),0))),"")</f>
        <v/>
      </c>
      <c r="AC686" s="284" t="str">
        <f t="array" ref="AC686">IFERROR(IF(INDEX(三跨两临近重点区段!$F:$F,MATCH(1,(MONTH(三跨两临近重点区段!$H:$H)=11)*(三跨两临近重点区段!$A:$A=D686),0))="已取消","已取消",INDEX(三跨两临近重点区段!$H:$H,MATCH(1,(MONTH(三跨两临近重点区段!$H:$H)=11)*(三跨两临近重点区段!$A:$A=D686)*(三跨两临近重点区段!$F:$F="现存区段"),0))),"")</f>
        <v/>
      </c>
      <c r="AD686" s="72" t="str">
        <f t="array" ref="AD686">IFERROR(IF(INDEX(三跨两临近重点区段!$F:$F,MATCH(1,(MONTH(三跨两临近重点区段!$H:$H)=11)*(三跨两临近重点区段!$A:$A=D686),0))="已取消","已取消",INDEX(三跨两临近重点区段!$I:$I,MATCH(1,(MONTH(三跨两临近重点区段!$H:$H)=11)*(三跨两临近重点区段!$A:$A=D686)*(三跨两临近重点区段!$F:$F="现存区段"),0))),"")</f>
        <v/>
      </c>
      <c r="AE686" s="284" t="str">
        <f t="array" ref="AE686">IFERROR(IF(INDEX(三跨两临近重点区段!$F:$F,MATCH(1,(MONTH(三跨两临近重点区段!$H:$H)=12)*(三跨两临近重点区段!$A:$A=D686),0))="已取消","已取消",INDEX(三跨两临近重点区段!$H:$H,MATCH(1,(MONTH(三跨两临近重点区段!$H:$H)=12)*(三跨两临近重点区段!$A:$A=D686)*(三跨两临近重点区段!$F:$F="现存区段"),0))),"")</f>
        <v/>
      </c>
      <c r="AF686" s="72" t="str">
        <f t="array" ref="AF686">IFERROR(IF(INDEX(三跨两临近重点区段!$F:$F,MATCH(1,(MONTH(三跨两临近重点区段!$H:$H)=12)*(三跨两临近重点区段!$A:$A=D686),0))="已取消","已取消",INDEX(三跨两临近重点区段!$I:$I,MATCH(1,(MONTH(三跨两临近重点区段!$H:$H)=12)*(三跨两临近重点区段!$A:$A=D686)*(三跨两临近重点区段!$F:$F="现存区段"),0))),"")</f>
        <v/>
      </c>
      <c r="AH686" t="e">
        <f t="array" ref="AH686">INDEX(三跨两临近重点区段!$G:$G,MATCH(D686,三跨两临近重点区段!$A:$A,0))</f>
        <v>#N/A</v>
      </c>
    </row>
    <row r="687" ht="14.25" spans="1:34">
      <c r="A687" s="263" t="s">
        <v>363</v>
      </c>
      <c r="B687" s="264" t="s">
        <v>2403</v>
      </c>
      <c r="C687" s="263" t="s">
        <v>2968</v>
      </c>
      <c r="D687" s="263" t="s">
        <v>3154</v>
      </c>
      <c r="E687" s="264" t="s">
        <v>3137</v>
      </c>
      <c r="F687" s="264" t="s">
        <v>125</v>
      </c>
      <c r="G687" s="263" t="s">
        <v>2143</v>
      </c>
      <c r="H687" s="263" t="s">
        <v>564</v>
      </c>
      <c r="I687" s="33"/>
      <c r="J687" s="196"/>
      <c r="K687" s="196"/>
      <c r="L687" s="196"/>
      <c r="M687" s="235"/>
      <c r="N687" s="235"/>
      <c r="O687" s="33"/>
      <c r="P687" s="48"/>
      <c r="Q687" s="279"/>
      <c r="R687" s="279"/>
      <c r="S687" s="278">
        <v>45456</v>
      </c>
      <c r="T687" s="279" t="s">
        <v>2117</v>
      </c>
      <c r="U687" s="268" t="str">
        <f t="array" ref="U687">IFERROR(IF(INDEX(三跨两临近重点区段!$F:$F,MATCH(1,(MONTH(三跨两临近重点区段!$H:$H)=7)*(三跨两临近重点区段!$A:$A=D687),0))="已取消","已取消",INDEX(三跨两临近重点区段!$H:$H,MATCH(1,(MONTH(三跨两临近重点区段!$H:$H)=7)*(三跨两临近重点区段!$A:$A=D687)*(三跨两临近重点区段!$F:$F="现存区段"),0))),"")</f>
        <v/>
      </c>
      <c r="V687" s="232" t="str">
        <f t="array" ref="V687">IFERROR(IF(INDEX(三跨两临近重点区段!$F:$F,MATCH(1,(MONTH(三跨两临近重点区段!$H:$H)=7)*(三跨两临近重点区段!$A:$A=D687),0))="已取消","已取消",INDEX(三跨两临近重点区段!$I:$I,MATCH(1,(MONTH(三跨两临近重点区段!$H:$H)=7)*(三跨两临近重点区段!$A:$A=D687)*(三跨两临近重点区段!$F:$F="现存区段"),0))),"")</f>
        <v/>
      </c>
      <c r="W687" s="268" t="str">
        <f t="array" ref="W687">IFERROR(IF(INDEX(三跨两临近重点区段!$F:$F,MATCH(1,(MONTH(三跨两临近重点区段!$H:$H)=8)*(三跨两临近重点区段!$A:$A=D687),0))="已取消","已取消",INDEX(三跨两临近重点区段!$H:$H,MATCH(1,(MONTH(三跨两临近重点区段!$H:$H)=8)*(三跨两临近重点区段!$A:$A=D687)*(三跨两临近重点区段!$F:$F="现存区段"),0))),"")</f>
        <v/>
      </c>
      <c r="X687" s="232" t="str">
        <f t="array" ref="X687">IFERROR(IF(INDEX(三跨两临近重点区段!$F:$F,MATCH(1,(MONTH(三跨两临近重点区段!$H:$H)=8)*(三跨两临近重点区段!$A:$A=D687),0))="已取消","已取消",INDEX(三跨两临近重点区段!$I:$I,MATCH(1,(MONTH(三跨两临近重点区段!$H:$H)=8)*(三跨两临近重点区段!$A:$A=D687)*(三跨两临近重点区段!$F:$F="现存区段"),0))),"")</f>
        <v/>
      </c>
      <c r="Y687" s="268" t="str">
        <f t="array" ref="Y687">IFERROR(IF(INDEX(三跨两临近重点区段!$F:$F,MATCH(1,(MONTH(三跨两临近重点区段!$H:$H)=9)*(三跨两临近重点区段!$A:$A=D687),0))="已取消","已取消",INDEX(三跨两临近重点区段!$H:$H,MATCH(1,(MONTH(三跨两临近重点区段!$H:$H)=9)*(三跨两临近重点区段!$A:$A=D687)*(三跨两临近重点区段!$F:$F="现存区段"),0))),"")</f>
        <v/>
      </c>
      <c r="Z687" s="232" t="str">
        <f t="array" ref="Z687">IFERROR(IF(INDEX(三跨两临近重点区段!$F:$F,MATCH(1,(MONTH(三跨两临近重点区段!$H:$H)=9)*(三跨两临近重点区段!$A:$A=D687),0))="已取消","已取消",INDEX(三跨两临近重点区段!$I:$I,MATCH(1,(MONTH(三跨两临近重点区段!$H:$H)=9)*(三跨两临近重点区段!$A:$A=D687)*(三跨两临近重点区段!$F:$F="现存区段"),0))),"")</f>
        <v/>
      </c>
      <c r="AA687" s="268" t="str">
        <f t="array" ref="AA687">IFERROR(IF(INDEX(三跨两临近重点区段!$F:$F,MATCH(1,(MONTH(三跨两临近重点区段!$H:$H)=10)*(三跨两临近重点区段!$A:$A=D687),0))="已取消","已取消",INDEX(三跨两临近重点区段!$H:$H,MATCH(1,(MONTH(三跨两临近重点区段!$H:$H)=10)*(三跨两临近重点区段!$A:$A=D687)*(三跨两临近重点区段!$F:$F="现存区段"),0))),"")</f>
        <v/>
      </c>
      <c r="AB687" s="72" t="str">
        <f t="array" ref="AB687">IFERROR(IF(INDEX(三跨两临近重点区段!$F:$F,MATCH(1,(MONTH(三跨两临近重点区段!$H:$H)=10)*(三跨两临近重点区段!$A:$A=D687),0))="已取消","已取消",INDEX(三跨两临近重点区段!$I:$I,MATCH(1,(MONTH(三跨两临近重点区段!$H:$H)=10)*(三跨两临近重点区段!$A:$A=D687)*(三跨两临近重点区段!$F:$F="现存区段"),0))),"")</f>
        <v/>
      </c>
      <c r="AC687" s="284" t="str">
        <f t="array" ref="AC687">IFERROR(IF(INDEX(三跨两临近重点区段!$F:$F,MATCH(1,(MONTH(三跨两临近重点区段!$H:$H)=11)*(三跨两临近重点区段!$A:$A=D687),0))="已取消","已取消",INDEX(三跨两临近重点区段!$H:$H,MATCH(1,(MONTH(三跨两临近重点区段!$H:$H)=11)*(三跨两临近重点区段!$A:$A=D687)*(三跨两临近重点区段!$F:$F="现存区段"),0))),"")</f>
        <v/>
      </c>
      <c r="AD687" s="72" t="str">
        <f t="array" ref="AD687">IFERROR(IF(INDEX(三跨两临近重点区段!$F:$F,MATCH(1,(MONTH(三跨两临近重点区段!$H:$H)=11)*(三跨两临近重点区段!$A:$A=D687),0))="已取消","已取消",INDEX(三跨两临近重点区段!$I:$I,MATCH(1,(MONTH(三跨两临近重点区段!$H:$H)=11)*(三跨两临近重点区段!$A:$A=D687)*(三跨两临近重点区段!$F:$F="现存区段"),0))),"")</f>
        <v/>
      </c>
      <c r="AE687" s="284" t="str">
        <f t="array" ref="AE687">IFERROR(IF(INDEX(三跨两临近重点区段!$F:$F,MATCH(1,(MONTH(三跨两临近重点区段!$H:$H)=12)*(三跨两临近重点区段!$A:$A=D687),0))="已取消","已取消",INDEX(三跨两临近重点区段!$H:$H,MATCH(1,(MONTH(三跨两临近重点区段!$H:$H)=12)*(三跨两临近重点区段!$A:$A=D687)*(三跨两临近重点区段!$F:$F="现存区段"),0))),"")</f>
        <v/>
      </c>
      <c r="AF687" s="72" t="str">
        <f t="array" ref="AF687">IFERROR(IF(INDEX(三跨两临近重点区段!$F:$F,MATCH(1,(MONTH(三跨两临近重点区段!$H:$H)=12)*(三跨两临近重点区段!$A:$A=D687),0))="已取消","已取消",INDEX(三跨两临近重点区段!$I:$I,MATCH(1,(MONTH(三跨两临近重点区段!$H:$H)=12)*(三跨两临近重点区段!$A:$A=D687)*(三跨两临近重点区段!$F:$F="现存区段"),0))),"")</f>
        <v/>
      </c>
      <c r="AH687" t="e">
        <f t="array" ref="AH687">INDEX(三跨两临近重点区段!$G:$G,MATCH(D687,三跨两临近重点区段!$A:$A,0))</f>
        <v>#N/A</v>
      </c>
    </row>
    <row r="688" ht="14.25" spans="1:34">
      <c r="A688" s="263" t="s">
        <v>150</v>
      </c>
      <c r="B688" s="264" t="s">
        <v>2389</v>
      </c>
      <c r="C688" s="263" t="s">
        <v>2269</v>
      </c>
      <c r="D688" s="263" t="s">
        <v>3155</v>
      </c>
      <c r="E688" s="264" t="s">
        <v>2142</v>
      </c>
      <c r="F688" s="264" t="s">
        <v>125</v>
      </c>
      <c r="G688" s="263" t="s">
        <v>2143</v>
      </c>
      <c r="H688" s="263" t="s">
        <v>564</v>
      </c>
      <c r="I688" s="33"/>
      <c r="J688" s="196"/>
      <c r="K688" s="196"/>
      <c r="L688" s="196"/>
      <c r="M688" s="235"/>
      <c r="N688" s="235"/>
      <c r="O688" s="33"/>
      <c r="P688" s="48"/>
      <c r="Q688" s="279"/>
      <c r="R688" s="279"/>
      <c r="S688" s="278">
        <v>45456</v>
      </c>
      <c r="T688" s="279" t="s">
        <v>2117</v>
      </c>
      <c r="U688" s="268" t="str">
        <f t="array" ref="U688">IFERROR(IF(INDEX(三跨两临近重点区段!$F:$F,MATCH(1,(MONTH(三跨两临近重点区段!$H:$H)=7)*(三跨两临近重点区段!$A:$A=D688),0))="已取消","已取消",INDEX(三跨两临近重点区段!$H:$H,MATCH(1,(MONTH(三跨两临近重点区段!$H:$H)=7)*(三跨两临近重点区段!$A:$A=D688)*(三跨两临近重点区段!$F:$F="现存区段"),0))),"")</f>
        <v/>
      </c>
      <c r="V688" s="232" t="str">
        <f t="array" ref="V688">IFERROR(IF(INDEX(三跨两临近重点区段!$F:$F,MATCH(1,(MONTH(三跨两临近重点区段!$H:$H)=7)*(三跨两临近重点区段!$A:$A=D688),0))="已取消","已取消",INDEX(三跨两临近重点区段!$I:$I,MATCH(1,(MONTH(三跨两临近重点区段!$H:$H)=7)*(三跨两临近重点区段!$A:$A=D688)*(三跨两临近重点区段!$F:$F="现存区段"),0))),"")</f>
        <v/>
      </c>
      <c r="W688" s="268" t="str">
        <f t="array" ref="W688">IFERROR(IF(INDEX(三跨两临近重点区段!$F:$F,MATCH(1,(MONTH(三跨两临近重点区段!$H:$H)=8)*(三跨两临近重点区段!$A:$A=D688),0))="已取消","已取消",INDEX(三跨两临近重点区段!$H:$H,MATCH(1,(MONTH(三跨两临近重点区段!$H:$H)=8)*(三跨两临近重点区段!$A:$A=D688)*(三跨两临近重点区段!$F:$F="现存区段"),0))),"")</f>
        <v/>
      </c>
      <c r="X688" s="232" t="str">
        <f t="array" ref="X688">IFERROR(IF(INDEX(三跨两临近重点区段!$F:$F,MATCH(1,(MONTH(三跨两临近重点区段!$H:$H)=8)*(三跨两临近重点区段!$A:$A=D688),0))="已取消","已取消",INDEX(三跨两临近重点区段!$I:$I,MATCH(1,(MONTH(三跨两临近重点区段!$H:$H)=8)*(三跨两临近重点区段!$A:$A=D688)*(三跨两临近重点区段!$F:$F="现存区段"),0))),"")</f>
        <v/>
      </c>
      <c r="Y688" s="268" t="str">
        <f t="array" ref="Y688">IFERROR(IF(INDEX(三跨两临近重点区段!$F:$F,MATCH(1,(MONTH(三跨两临近重点区段!$H:$H)=9)*(三跨两临近重点区段!$A:$A=D688),0))="已取消","已取消",INDEX(三跨两临近重点区段!$H:$H,MATCH(1,(MONTH(三跨两临近重点区段!$H:$H)=9)*(三跨两临近重点区段!$A:$A=D688)*(三跨两临近重点区段!$F:$F="现存区段"),0))),"")</f>
        <v/>
      </c>
      <c r="Z688" s="232" t="str">
        <f t="array" ref="Z688">IFERROR(IF(INDEX(三跨两临近重点区段!$F:$F,MATCH(1,(MONTH(三跨两临近重点区段!$H:$H)=9)*(三跨两临近重点区段!$A:$A=D688),0))="已取消","已取消",INDEX(三跨两临近重点区段!$I:$I,MATCH(1,(MONTH(三跨两临近重点区段!$H:$H)=9)*(三跨两临近重点区段!$A:$A=D688)*(三跨两临近重点区段!$F:$F="现存区段"),0))),"")</f>
        <v/>
      </c>
      <c r="AA688" s="268" t="str">
        <f t="array" ref="AA688">IFERROR(IF(INDEX(三跨两临近重点区段!$F:$F,MATCH(1,(MONTH(三跨两临近重点区段!$H:$H)=10)*(三跨两临近重点区段!$A:$A=D688),0))="已取消","已取消",INDEX(三跨两临近重点区段!$H:$H,MATCH(1,(MONTH(三跨两临近重点区段!$H:$H)=10)*(三跨两临近重点区段!$A:$A=D688)*(三跨两临近重点区段!$F:$F="现存区段"),0))),"")</f>
        <v/>
      </c>
      <c r="AB688" s="72" t="str">
        <f t="array" ref="AB688">IFERROR(IF(INDEX(三跨两临近重点区段!$F:$F,MATCH(1,(MONTH(三跨两临近重点区段!$H:$H)=10)*(三跨两临近重点区段!$A:$A=D688),0))="已取消","已取消",INDEX(三跨两临近重点区段!$I:$I,MATCH(1,(MONTH(三跨两临近重点区段!$H:$H)=10)*(三跨两临近重点区段!$A:$A=D688)*(三跨两临近重点区段!$F:$F="现存区段"),0))),"")</f>
        <v/>
      </c>
      <c r="AC688" s="284" t="str">
        <f t="array" ref="AC688">IFERROR(IF(INDEX(三跨两临近重点区段!$F:$F,MATCH(1,(MONTH(三跨两临近重点区段!$H:$H)=11)*(三跨两临近重点区段!$A:$A=D688),0))="已取消","已取消",INDEX(三跨两临近重点区段!$H:$H,MATCH(1,(MONTH(三跨两临近重点区段!$H:$H)=11)*(三跨两临近重点区段!$A:$A=D688)*(三跨两临近重点区段!$F:$F="现存区段"),0))),"")</f>
        <v/>
      </c>
      <c r="AD688" s="72" t="str">
        <f t="array" ref="AD688">IFERROR(IF(INDEX(三跨两临近重点区段!$F:$F,MATCH(1,(MONTH(三跨两临近重点区段!$H:$H)=11)*(三跨两临近重点区段!$A:$A=D688),0))="已取消","已取消",INDEX(三跨两临近重点区段!$I:$I,MATCH(1,(MONTH(三跨两临近重点区段!$H:$H)=11)*(三跨两临近重点区段!$A:$A=D688)*(三跨两临近重点区段!$F:$F="现存区段"),0))),"")</f>
        <v/>
      </c>
      <c r="AE688" s="284" t="str">
        <f t="array" ref="AE688">IFERROR(IF(INDEX(三跨两临近重点区段!$F:$F,MATCH(1,(MONTH(三跨两临近重点区段!$H:$H)=12)*(三跨两临近重点区段!$A:$A=D688),0))="已取消","已取消",INDEX(三跨两临近重点区段!$H:$H,MATCH(1,(MONTH(三跨两临近重点区段!$H:$H)=12)*(三跨两临近重点区段!$A:$A=D688)*(三跨两临近重点区段!$F:$F="现存区段"),0))),"")</f>
        <v/>
      </c>
      <c r="AF688" s="72" t="str">
        <f t="array" ref="AF688">IFERROR(IF(INDEX(三跨两临近重点区段!$F:$F,MATCH(1,(MONTH(三跨两临近重点区段!$H:$H)=12)*(三跨两临近重点区段!$A:$A=D688),0))="已取消","已取消",INDEX(三跨两临近重点区段!$I:$I,MATCH(1,(MONTH(三跨两临近重点区段!$H:$H)=12)*(三跨两临近重点区段!$A:$A=D688)*(三跨两临近重点区段!$F:$F="现存区段"),0))),"")</f>
        <v/>
      </c>
      <c r="AH688" t="e">
        <f t="array" ref="AH688">INDEX(三跨两临近重点区段!$G:$G,MATCH(D688,三跨两临近重点区段!$A:$A,0))</f>
        <v>#N/A</v>
      </c>
    </row>
    <row r="689" ht="14.25" spans="1:34">
      <c r="A689" s="263" t="s">
        <v>150</v>
      </c>
      <c r="B689" s="264" t="s">
        <v>3156</v>
      </c>
      <c r="C689" s="263" t="s">
        <v>2846</v>
      </c>
      <c r="D689" s="263" t="s">
        <v>3157</v>
      </c>
      <c r="E689" s="264" t="s">
        <v>2142</v>
      </c>
      <c r="F689" s="264" t="s">
        <v>125</v>
      </c>
      <c r="G689" s="263" t="s">
        <v>2143</v>
      </c>
      <c r="H689" s="263" t="s">
        <v>689</v>
      </c>
      <c r="I689" s="33"/>
      <c r="J689" s="196"/>
      <c r="K689" s="196"/>
      <c r="L689" s="196"/>
      <c r="M689" s="235"/>
      <c r="N689" s="235"/>
      <c r="O689" s="33"/>
      <c r="P689" s="48"/>
      <c r="Q689" s="279"/>
      <c r="R689" s="279"/>
      <c r="S689" s="278">
        <v>45456</v>
      </c>
      <c r="T689" s="279" t="s">
        <v>2117</v>
      </c>
      <c r="U689" s="268" t="str">
        <f t="array" ref="U689">IFERROR(IF(INDEX(三跨两临近重点区段!$F:$F,MATCH(1,(MONTH(三跨两临近重点区段!$H:$H)=7)*(三跨两临近重点区段!$A:$A=D689),0))="已取消","已取消",INDEX(三跨两临近重点区段!$H:$H,MATCH(1,(MONTH(三跨两临近重点区段!$H:$H)=7)*(三跨两临近重点区段!$A:$A=D689)*(三跨两临近重点区段!$F:$F="现存区段"),0))),"")</f>
        <v/>
      </c>
      <c r="V689" s="232" t="str">
        <f t="array" ref="V689">IFERROR(IF(INDEX(三跨两临近重点区段!$F:$F,MATCH(1,(MONTH(三跨两临近重点区段!$H:$H)=7)*(三跨两临近重点区段!$A:$A=D689),0))="已取消","已取消",INDEX(三跨两临近重点区段!$I:$I,MATCH(1,(MONTH(三跨两临近重点区段!$H:$H)=7)*(三跨两临近重点区段!$A:$A=D689)*(三跨两临近重点区段!$F:$F="现存区段"),0))),"")</f>
        <v/>
      </c>
      <c r="W689" s="268" t="str">
        <f t="array" ref="W689">IFERROR(IF(INDEX(三跨两临近重点区段!$F:$F,MATCH(1,(MONTH(三跨两临近重点区段!$H:$H)=8)*(三跨两临近重点区段!$A:$A=D689),0))="已取消","已取消",INDEX(三跨两临近重点区段!$H:$H,MATCH(1,(MONTH(三跨两临近重点区段!$H:$H)=8)*(三跨两临近重点区段!$A:$A=D689)*(三跨两临近重点区段!$F:$F="现存区段"),0))),"")</f>
        <v/>
      </c>
      <c r="X689" s="232" t="str">
        <f t="array" ref="X689">IFERROR(IF(INDEX(三跨两临近重点区段!$F:$F,MATCH(1,(MONTH(三跨两临近重点区段!$H:$H)=8)*(三跨两临近重点区段!$A:$A=D689),0))="已取消","已取消",INDEX(三跨两临近重点区段!$I:$I,MATCH(1,(MONTH(三跨两临近重点区段!$H:$H)=8)*(三跨两临近重点区段!$A:$A=D689)*(三跨两临近重点区段!$F:$F="现存区段"),0))),"")</f>
        <v/>
      </c>
      <c r="Y689" s="268" t="str">
        <f t="array" ref="Y689">IFERROR(IF(INDEX(三跨两临近重点区段!$F:$F,MATCH(1,(MONTH(三跨两临近重点区段!$H:$H)=9)*(三跨两临近重点区段!$A:$A=D689),0))="已取消","已取消",INDEX(三跨两临近重点区段!$H:$H,MATCH(1,(MONTH(三跨两临近重点区段!$H:$H)=9)*(三跨两临近重点区段!$A:$A=D689)*(三跨两临近重点区段!$F:$F="现存区段"),0))),"")</f>
        <v/>
      </c>
      <c r="Z689" s="232" t="str">
        <f t="array" ref="Z689">IFERROR(IF(INDEX(三跨两临近重点区段!$F:$F,MATCH(1,(MONTH(三跨两临近重点区段!$H:$H)=9)*(三跨两临近重点区段!$A:$A=D689),0))="已取消","已取消",INDEX(三跨两临近重点区段!$I:$I,MATCH(1,(MONTH(三跨两临近重点区段!$H:$H)=9)*(三跨两临近重点区段!$A:$A=D689)*(三跨两临近重点区段!$F:$F="现存区段"),0))),"")</f>
        <v/>
      </c>
      <c r="AA689" s="268" t="str">
        <f t="array" ref="AA689">IFERROR(IF(INDEX(三跨两临近重点区段!$F:$F,MATCH(1,(MONTH(三跨两临近重点区段!$H:$H)=10)*(三跨两临近重点区段!$A:$A=D689),0))="已取消","已取消",INDEX(三跨两临近重点区段!$H:$H,MATCH(1,(MONTH(三跨两临近重点区段!$H:$H)=10)*(三跨两临近重点区段!$A:$A=D689)*(三跨两临近重点区段!$F:$F="现存区段"),0))),"")</f>
        <v/>
      </c>
      <c r="AB689" s="72" t="str">
        <f t="array" ref="AB689">IFERROR(IF(INDEX(三跨两临近重点区段!$F:$F,MATCH(1,(MONTH(三跨两临近重点区段!$H:$H)=10)*(三跨两临近重点区段!$A:$A=D689),0))="已取消","已取消",INDEX(三跨两临近重点区段!$I:$I,MATCH(1,(MONTH(三跨两临近重点区段!$H:$H)=10)*(三跨两临近重点区段!$A:$A=D689)*(三跨两临近重点区段!$F:$F="现存区段"),0))),"")</f>
        <v/>
      </c>
      <c r="AC689" s="284" t="str">
        <f t="array" ref="AC689">IFERROR(IF(INDEX(三跨两临近重点区段!$F:$F,MATCH(1,(MONTH(三跨两临近重点区段!$H:$H)=11)*(三跨两临近重点区段!$A:$A=D689),0))="已取消","已取消",INDEX(三跨两临近重点区段!$H:$H,MATCH(1,(MONTH(三跨两临近重点区段!$H:$H)=11)*(三跨两临近重点区段!$A:$A=D689)*(三跨两临近重点区段!$F:$F="现存区段"),0))),"")</f>
        <v/>
      </c>
      <c r="AD689" s="72" t="str">
        <f t="array" ref="AD689">IFERROR(IF(INDEX(三跨两临近重点区段!$F:$F,MATCH(1,(MONTH(三跨两临近重点区段!$H:$H)=11)*(三跨两临近重点区段!$A:$A=D689),0))="已取消","已取消",INDEX(三跨两临近重点区段!$I:$I,MATCH(1,(MONTH(三跨两临近重点区段!$H:$H)=11)*(三跨两临近重点区段!$A:$A=D689)*(三跨两临近重点区段!$F:$F="现存区段"),0))),"")</f>
        <v/>
      </c>
      <c r="AE689" s="284" t="str">
        <f t="array" ref="AE689">IFERROR(IF(INDEX(三跨两临近重点区段!$F:$F,MATCH(1,(MONTH(三跨两临近重点区段!$H:$H)=12)*(三跨两临近重点区段!$A:$A=D689),0))="已取消","已取消",INDEX(三跨两临近重点区段!$H:$H,MATCH(1,(MONTH(三跨两临近重点区段!$H:$H)=12)*(三跨两临近重点区段!$A:$A=D689)*(三跨两临近重点区段!$F:$F="现存区段"),0))),"")</f>
        <v/>
      </c>
      <c r="AF689" s="72" t="str">
        <f t="array" ref="AF689">IFERROR(IF(INDEX(三跨两临近重点区段!$F:$F,MATCH(1,(MONTH(三跨两临近重点区段!$H:$H)=12)*(三跨两临近重点区段!$A:$A=D689),0))="已取消","已取消",INDEX(三跨两临近重点区段!$I:$I,MATCH(1,(MONTH(三跨两临近重点区段!$H:$H)=12)*(三跨两临近重点区段!$A:$A=D689)*(三跨两临近重点区段!$F:$F="现存区段"),0))),"")</f>
        <v/>
      </c>
      <c r="AH689" t="e">
        <f t="array" ref="AH689">INDEX(三跨两临近重点区段!$G:$G,MATCH(D689,三跨两临近重点区段!$A:$A,0))</f>
        <v>#N/A</v>
      </c>
    </row>
    <row r="690" ht="14.25" spans="1:34">
      <c r="A690" s="263" t="s">
        <v>150</v>
      </c>
      <c r="B690" s="264" t="s">
        <v>2603</v>
      </c>
      <c r="C690" s="263" t="s">
        <v>2756</v>
      </c>
      <c r="D690" s="263" t="s">
        <v>3158</v>
      </c>
      <c r="E690" s="264" t="s">
        <v>2142</v>
      </c>
      <c r="F690" s="264" t="s">
        <v>125</v>
      </c>
      <c r="G690" s="263" t="s">
        <v>2143</v>
      </c>
      <c r="H690" s="263" t="s">
        <v>564</v>
      </c>
      <c r="I690" s="33"/>
      <c r="J690" s="196"/>
      <c r="K690" s="196"/>
      <c r="L690" s="196"/>
      <c r="M690" s="235"/>
      <c r="N690" s="235"/>
      <c r="O690" s="33"/>
      <c r="P690" s="48"/>
      <c r="Q690" s="279"/>
      <c r="R690" s="279"/>
      <c r="S690" s="278">
        <v>45456</v>
      </c>
      <c r="T690" s="279" t="s">
        <v>2117</v>
      </c>
      <c r="U690" s="268" t="str">
        <f t="array" ref="U690">IFERROR(IF(INDEX(三跨两临近重点区段!$F:$F,MATCH(1,(MONTH(三跨两临近重点区段!$H:$H)=7)*(三跨两临近重点区段!$A:$A=D690),0))="已取消","已取消",INDEX(三跨两临近重点区段!$H:$H,MATCH(1,(MONTH(三跨两临近重点区段!$H:$H)=7)*(三跨两临近重点区段!$A:$A=D690)*(三跨两临近重点区段!$F:$F="现存区段"),0))),"")</f>
        <v/>
      </c>
      <c r="V690" s="232" t="str">
        <f t="array" ref="V690">IFERROR(IF(INDEX(三跨两临近重点区段!$F:$F,MATCH(1,(MONTH(三跨两临近重点区段!$H:$H)=7)*(三跨两临近重点区段!$A:$A=D690),0))="已取消","已取消",INDEX(三跨两临近重点区段!$I:$I,MATCH(1,(MONTH(三跨两临近重点区段!$H:$H)=7)*(三跨两临近重点区段!$A:$A=D690)*(三跨两临近重点区段!$F:$F="现存区段"),0))),"")</f>
        <v/>
      </c>
      <c r="W690" s="268" t="str">
        <f t="array" ref="W690">IFERROR(IF(INDEX(三跨两临近重点区段!$F:$F,MATCH(1,(MONTH(三跨两临近重点区段!$H:$H)=8)*(三跨两临近重点区段!$A:$A=D690),0))="已取消","已取消",INDEX(三跨两临近重点区段!$H:$H,MATCH(1,(MONTH(三跨两临近重点区段!$H:$H)=8)*(三跨两临近重点区段!$A:$A=D690)*(三跨两临近重点区段!$F:$F="现存区段"),0))),"")</f>
        <v/>
      </c>
      <c r="X690" s="232" t="str">
        <f t="array" ref="X690">IFERROR(IF(INDEX(三跨两临近重点区段!$F:$F,MATCH(1,(MONTH(三跨两临近重点区段!$H:$H)=8)*(三跨两临近重点区段!$A:$A=D690),0))="已取消","已取消",INDEX(三跨两临近重点区段!$I:$I,MATCH(1,(MONTH(三跨两临近重点区段!$H:$H)=8)*(三跨两临近重点区段!$A:$A=D690)*(三跨两临近重点区段!$F:$F="现存区段"),0))),"")</f>
        <v/>
      </c>
      <c r="Y690" s="268" t="str">
        <f t="array" ref="Y690">IFERROR(IF(INDEX(三跨两临近重点区段!$F:$F,MATCH(1,(MONTH(三跨两临近重点区段!$H:$H)=9)*(三跨两临近重点区段!$A:$A=D690),0))="已取消","已取消",INDEX(三跨两临近重点区段!$H:$H,MATCH(1,(MONTH(三跨两临近重点区段!$H:$H)=9)*(三跨两临近重点区段!$A:$A=D690)*(三跨两临近重点区段!$F:$F="现存区段"),0))),"")</f>
        <v/>
      </c>
      <c r="Z690" s="232" t="str">
        <f t="array" ref="Z690">IFERROR(IF(INDEX(三跨两临近重点区段!$F:$F,MATCH(1,(MONTH(三跨两临近重点区段!$H:$H)=9)*(三跨两临近重点区段!$A:$A=D690),0))="已取消","已取消",INDEX(三跨两临近重点区段!$I:$I,MATCH(1,(MONTH(三跨两临近重点区段!$H:$H)=9)*(三跨两临近重点区段!$A:$A=D690)*(三跨两临近重点区段!$F:$F="现存区段"),0))),"")</f>
        <v/>
      </c>
      <c r="AA690" s="268" t="str">
        <f t="array" ref="AA690">IFERROR(IF(INDEX(三跨两临近重点区段!$F:$F,MATCH(1,(MONTH(三跨两临近重点区段!$H:$H)=10)*(三跨两临近重点区段!$A:$A=D690),0))="已取消","已取消",INDEX(三跨两临近重点区段!$H:$H,MATCH(1,(MONTH(三跨两临近重点区段!$H:$H)=10)*(三跨两临近重点区段!$A:$A=D690)*(三跨两临近重点区段!$F:$F="现存区段"),0))),"")</f>
        <v/>
      </c>
      <c r="AB690" s="72" t="str">
        <f t="array" ref="AB690">IFERROR(IF(INDEX(三跨两临近重点区段!$F:$F,MATCH(1,(MONTH(三跨两临近重点区段!$H:$H)=10)*(三跨两临近重点区段!$A:$A=D690),0))="已取消","已取消",INDEX(三跨两临近重点区段!$I:$I,MATCH(1,(MONTH(三跨两临近重点区段!$H:$H)=10)*(三跨两临近重点区段!$A:$A=D690)*(三跨两临近重点区段!$F:$F="现存区段"),0))),"")</f>
        <v/>
      </c>
      <c r="AC690" s="284" t="str">
        <f t="array" ref="AC690">IFERROR(IF(INDEX(三跨两临近重点区段!$F:$F,MATCH(1,(MONTH(三跨两临近重点区段!$H:$H)=11)*(三跨两临近重点区段!$A:$A=D690),0))="已取消","已取消",INDEX(三跨两临近重点区段!$H:$H,MATCH(1,(MONTH(三跨两临近重点区段!$H:$H)=11)*(三跨两临近重点区段!$A:$A=D690)*(三跨两临近重点区段!$F:$F="现存区段"),0))),"")</f>
        <v/>
      </c>
      <c r="AD690" s="72" t="str">
        <f t="array" ref="AD690">IFERROR(IF(INDEX(三跨两临近重点区段!$F:$F,MATCH(1,(MONTH(三跨两临近重点区段!$H:$H)=11)*(三跨两临近重点区段!$A:$A=D690),0))="已取消","已取消",INDEX(三跨两临近重点区段!$I:$I,MATCH(1,(MONTH(三跨两临近重点区段!$H:$H)=11)*(三跨两临近重点区段!$A:$A=D690)*(三跨两临近重点区段!$F:$F="现存区段"),0))),"")</f>
        <v/>
      </c>
      <c r="AE690" s="284" t="str">
        <f t="array" ref="AE690">IFERROR(IF(INDEX(三跨两临近重点区段!$F:$F,MATCH(1,(MONTH(三跨两临近重点区段!$H:$H)=12)*(三跨两临近重点区段!$A:$A=D690),0))="已取消","已取消",INDEX(三跨两临近重点区段!$H:$H,MATCH(1,(MONTH(三跨两临近重点区段!$H:$H)=12)*(三跨两临近重点区段!$A:$A=D690)*(三跨两临近重点区段!$F:$F="现存区段"),0))),"")</f>
        <v/>
      </c>
      <c r="AF690" s="72" t="str">
        <f t="array" ref="AF690">IFERROR(IF(INDEX(三跨两临近重点区段!$F:$F,MATCH(1,(MONTH(三跨两临近重点区段!$H:$H)=12)*(三跨两临近重点区段!$A:$A=D690),0))="已取消","已取消",INDEX(三跨两临近重点区段!$I:$I,MATCH(1,(MONTH(三跨两临近重点区段!$H:$H)=12)*(三跨两临近重点区段!$A:$A=D690)*(三跨两临近重点区段!$F:$F="现存区段"),0))),"")</f>
        <v/>
      </c>
      <c r="AH690" t="e">
        <f t="array" ref="AH690">INDEX(三跨两临近重点区段!$G:$G,MATCH(D690,三跨两临近重点区段!$A:$A,0))</f>
        <v>#N/A</v>
      </c>
    </row>
    <row r="691" ht="14.25" spans="1:34">
      <c r="A691" s="263" t="s">
        <v>150</v>
      </c>
      <c r="B691" s="264" t="s">
        <v>2580</v>
      </c>
      <c r="C691" s="263" t="s">
        <v>2756</v>
      </c>
      <c r="D691" s="263" t="s">
        <v>3159</v>
      </c>
      <c r="E691" s="264" t="s">
        <v>2142</v>
      </c>
      <c r="F691" s="264" t="s">
        <v>125</v>
      </c>
      <c r="G691" s="263" t="s">
        <v>2143</v>
      </c>
      <c r="H691" s="263" t="s">
        <v>689</v>
      </c>
      <c r="I691" s="33"/>
      <c r="J691" s="196"/>
      <c r="K691" s="196"/>
      <c r="L691" s="196"/>
      <c r="M691" s="235"/>
      <c r="N691" s="235"/>
      <c r="O691" s="33"/>
      <c r="P691" s="48"/>
      <c r="Q691" s="279"/>
      <c r="R691" s="279"/>
      <c r="S691" s="278">
        <v>45456</v>
      </c>
      <c r="T691" s="279" t="s">
        <v>2117</v>
      </c>
      <c r="U691" s="268" t="str">
        <f t="array" ref="U691">IFERROR(IF(INDEX(三跨两临近重点区段!$F:$F,MATCH(1,(MONTH(三跨两临近重点区段!$H:$H)=7)*(三跨两临近重点区段!$A:$A=D691),0))="已取消","已取消",INDEX(三跨两临近重点区段!$H:$H,MATCH(1,(MONTH(三跨两临近重点区段!$H:$H)=7)*(三跨两临近重点区段!$A:$A=D691)*(三跨两临近重点区段!$F:$F="现存区段"),0))),"")</f>
        <v/>
      </c>
      <c r="V691" s="232" t="str">
        <f t="array" ref="V691">IFERROR(IF(INDEX(三跨两临近重点区段!$F:$F,MATCH(1,(MONTH(三跨两临近重点区段!$H:$H)=7)*(三跨两临近重点区段!$A:$A=D691),0))="已取消","已取消",INDEX(三跨两临近重点区段!$I:$I,MATCH(1,(MONTH(三跨两临近重点区段!$H:$H)=7)*(三跨两临近重点区段!$A:$A=D691)*(三跨两临近重点区段!$F:$F="现存区段"),0))),"")</f>
        <v/>
      </c>
      <c r="W691" s="268" t="str">
        <f t="array" ref="W691">IFERROR(IF(INDEX(三跨两临近重点区段!$F:$F,MATCH(1,(MONTH(三跨两临近重点区段!$H:$H)=8)*(三跨两临近重点区段!$A:$A=D691),0))="已取消","已取消",INDEX(三跨两临近重点区段!$H:$H,MATCH(1,(MONTH(三跨两临近重点区段!$H:$H)=8)*(三跨两临近重点区段!$A:$A=D691)*(三跨两临近重点区段!$F:$F="现存区段"),0))),"")</f>
        <v/>
      </c>
      <c r="X691" s="232" t="str">
        <f t="array" ref="X691">IFERROR(IF(INDEX(三跨两临近重点区段!$F:$F,MATCH(1,(MONTH(三跨两临近重点区段!$H:$H)=8)*(三跨两临近重点区段!$A:$A=D691),0))="已取消","已取消",INDEX(三跨两临近重点区段!$I:$I,MATCH(1,(MONTH(三跨两临近重点区段!$H:$H)=8)*(三跨两临近重点区段!$A:$A=D691)*(三跨两临近重点区段!$F:$F="现存区段"),0))),"")</f>
        <v/>
      </c>
      <c r="Y691" s="268" t="str">
        <f t="array" ref="Y691">IFERROR(IF(INDEX(三跨两临近重点区段!$F:$F,MATCH(1,(MONTH(三跨两临近重点区段!$H:$H)=9)*(三跨两临近重点区段!$A:$A=D691),0))="已取消","已取消",INDEX(三跨两临近重点区段!$H:$H,MATCH(1,(MONTH(三跨两临近重点区段!$H:$H)=9)*(三跨两临近重点区段!$A:$A=D691)*(三跨两临近重点区段!$F:$F="现存区段"),0))),"")</f>
        <v/>
      </c>
      <c r="Z691" s="232" t="str">
        <f t="array" ref="Z691">IFERROR(IF(INDEX(三跨两临近重点区段!$F:$F,MATCH(1,(MONTH(三跨两临近重点区段!$H:$H)=9)*(三跨两临近重点区段!$A:$A=D691),0))="已取消","已取消",INDEX(三跨两临近重点区段!$I:$I,MATCH(1,(MONTH(三跨两临近重点区段!$H:$H)=9)*(三跨两临近重点区段!$A:$A=D691)*(三跨两临近重点区段!$F:$F="现存区段"),0))),"")</f>
        <v/>
      </c>
      <c r="AA691" s="268" t="str">
        <f t="array" ref="AA691">IFERROR(IF(INDEX(三跨两临近重点区段!$F:$F,MATCH(1,(MONTH(三跨两临近重点区段!$H:$H)=10)*(三跨两临近重点区段!$A:$A=D691),0))="已取消","已取消",INDEX(三跨两临近重点区段!$H:$H,MATCH(1,(MONTH(三跨两临近重点区段!$H:$H)=10)*(三跨两临近重点区段!$A:$A=D691)*(三跨两临近重点区段!$F:$F="现存区段"),0))),"")</f>
        <v/>
      </c>
      <c r="AB691" s="72" t="str">
        <f t="array" ref="AB691">IFERROR(IF(INDEX(三跨两临近重点区段!$F:$F,MATCH(1,(MONTH(三跨两临近重点区段!$H:$H)=10)*(三跨两临近重点区段!$A:$A=D691),0))="已取消","已取消",INDEX(三跨两临近重点区段!$I:$I,MATCH(1,(MONTH(三跨两临近重点区段!$H:$H)=10)*(三跨两临近重点区段!$A:$A=D691)*(三跨两临近重点区段!$F:$F="现存区段"),0))),"")</f>
        <v/>
      </c>
      <c r="AC691" s="284" t="str">
        <f t="array" ref="AC691">IFERROR(IF(INDEX(三跨两临近重点区段!$F:$F,MATCH(1,(MONTH(三跨两临近重点区段!$H:$H)=11)*(三跨两临近重点区段!$A:$A=D691),0))="已取消","已取消",INDEX(三跨两临近重点区段!$H:$H,MATCH(1,(MONTH(三跨两临近重点区段!$H:$H)=11)*(三跨两临近重点区段!$A:$A=D691)*(三跨两临近重点区段!$F:$F="现存区段"),0))),"")</f>
        <v/>
      </c>
      <c r="AD691" s="72" t="str">
        <f t="array" ref="AD691">IFERROR(IF(INDEX(三跨两临近重点区段!$F:$F,MATCH(1,(MONTH(三跨两临近重点区段!$H:$H)=11)*(三跨两临近重点区段!$A:$A=D691),0))="已取消","已取消",INDEX(三跨两临近重点区段!$I:$I,MATCH(1,(MONTH(三跨两临近重点区段!$H:$H)=11)*(三跨两临近重点区段!$A:$A=D691)*(三跨两临近重点区段!$F:$F="现存区段"),0))),"")</f>
        <v/>
      </c>
      <c r="AE691" s="284" t="str">
        <f t="array" ref="AE691">IFERROR(IF(INDEX(三跨两临近重点区段!$F:$F,MATCH(1,(MONTH(三跨两临近重点区段!$H:$H)=12)*(三跨两临近重点区段!$A:$A=D691),0))="已取消","已取消",INDEX(三跨两临近重点区段!$H:$H,MATCH(1,(MONTH(三跨两临近重点区段!$H:$H)=12)*(三跨两临近重点区段!$A:$A=D691)*(三跨两临近重点区段!$F:$F="现存区段"),0))),"")</f>
        <v/>
      </c>
      <c r="AF691" s="72" t="str">
        <f t="array" ref="AF691">IFERROR(IF(INDEX(三跨两临近重点区段!$F:$F,MATCH(1,(MONTH(三跨两临近重点区段!$H:$H)=12)*(三跨两临近重点区段!$A:$A=D691),0))="已取消","已取消",INDEX(三跨两临近重点区段!$I:$I,MATCH(1,(MONTH(三跨两临近重点区段!$H:$H)=12)*(三跨两临近重点区段!$A:$A=D691)*(三跨两临近重点区段!$F:$F="现存区段"),0))),"")</f>
        <v/>
      </c>
      <c r="AH691" t="e">
        <f t="array" ref="AH691">INDEX(三跨两临近重点区段!$G:$G,MATCH(D691,三跨两临近重点区段!$A:$A,0))</f>
        <v>#N/A</v>
      </c>
    </row>
    <row r="692" ht="14.25" spans="1:34">
      <c r="A692" s="263" t="s">
        <v>363</v>
      </c>
      <c r="B692" s="264" t="s">
        <v>2806</v>
      </c>
      <c r="C692" s="263" t="s">
        <v>3160</v>
      </c>
      <c r="D692" s="263" t="s">
        <v>3161</v>
      </c>
      <c r="E692" s="264" t="s">
        <v>2449</v>
      </c>
      <c r="F692" s="264" t="s">
        <v>125</v>
      </c>
      <c r="G692" s="263" t="s">
        <v>2452</v>
      </c>
      <c r="H692" s="263" t="s">
        <v>1481</v>
      </c>
      <c r="I692" s="33"/>
      <c r="J692" s="196"/>
      <c r="K692" s="196"/>
      <c r="L692" s="196"/>
      <c r="M692" s="235"/>
      <c r="N692" s="235"/>
      <c r="O692" s="33"/>
      <c r="P692" s="48"/>
      <c r="Q692" s="279"/>
      <c r="R692" s="279"/>
      <c r="S692" s="278">
        <v>45462</v>
      </c>
      <c r="T692" s="279" t="s">
        <v>2117</v>
      </c>
      <c r="U692" s="268" t="str">
        <f t="array" ref="U692">IFERROR(IF(INDEX(三跨两临近重点区段!$F:$F,MATCH(1,(MONTH(三跨两临近重点区段!$H:$H)=7)*(三跨两临近重点区段!$A:$A=D692),0))="已取消","已取消",INDEX(三跨两临近重点区段!$H:$H,MATCH(1,(MONTH(三跨两临近重点区段!$H:$H)=7)*(三跨两临近重点区段!$A:$A=D692)*(三跨两临近重点区段!$F:$F="现存区段"),0))),"")</f>
        <v/>
      </c>
      <c r="V692" s="232" t="str">
        <f t="array" ref="V692">IFERROR(IF(INDEX(三跨两临近重点区段!$F:$F,MATCH(1,(MONTH(三跨两临近重点区段!$H:$H)=7)*(三跨两临近重点区段!$A:$A=D692),0))="已取消","已取消",INDEX(三跨两临近重点区段!$I:$I,MATCH(1,(MONTH(三跨两临近重点区段!$H:$H)=7)*(三跨两临近重点区段!$A:$A=D692)*(三跨两临近重点区段!$F:$F="现存区段"),0))),"")</f>
        <v/>
      </c>
      <c r="W692" s="268" t="str">
        <f t="array" ref="W692">IFERROR(IF(INDEX(三跨两临近重点区段!$F:$F,MATCH(1,(MONTH(三跨两临近重点区段!$H:$H)=8)*(三跨两临近重点区段!$A:$A=D692),0))="已取消","已取消",INDEX(三跨两临近重点区段!$H:$H,MATCH(1,(MONTH(三跨两临近重点区段!$H:$H)=8)*(三跨两临近重点区段!$A:$A=D692)*(三跨两临近重点区段!$F:$F="现存区段"),0))),"")</f>
        <v/>
      </c>
      <c r="X692" s="232" t="str">
        <f t="array" ref="X692">IFERROR(IF(INDEX(三跨两临近重点区段!$F:$F,MATCH(1,(MONTH(三跨两临近重点区段!$H:$H)=8)*(三跨两临近重点区段!$A:$A=D692),0))="已取消","已取消",INDEX(三跨两临近重点区段!$I:$I,MATCH(1,(MONTH(三跨两临近重点区段!$H:$H)=8)*(三跨两临近重点区段!$A:$A=D692)*(三跨两临近重点区段!$F:$F="现存区段"),0))),"")</f>
        <v/>
      </c>
      <c r="Y692" s="268" t="str">
        <f t="array" ref="Y692">IFERROR(IF(INDEX(三跨两临近重点区段!$F:$F,MATCH(1,(MONTH(三跨两临近重点区段!$H:$H)=9)*(三跨两临近重点区段!$A:$A=D692),0))="已取消","已取消",INDEX(三跨两临近重点区段!$H:$H,MATCH(1,(MONTH(三跨两临近重点区段!$H:$H)=9)*(三跨两临近重点区段!$A:$A=D692)*(三跨两临近重点区段!$F:$F="现存区段"),0))),"")</f>
        <v/>
      </c>
      <c r="Z692" s="232" t="str">
        <f t="array" ref="Z692">IFERROR(IF(INDEX(三跨两临近重点区段!$F:$F,MATCH(1,(MONTH(三跨两临近重点区段!$H:$H)=9)*(三跨两临近重点区段!$A:$A=D692),0))="已取消","已取消",INDEX(三跨两临近重点区段!$I:$I,MATCH(1,(MONTH(三跨两临近重点区段!$H:$H)=9)*(三跨两临近重点区段!$A:$A=D692)*(三跨两临近重点区段!$F:$F="现存区段"),0))),"")</f>
        <v/>
      </c>
      <c r="AA692" s="268" t="str">
        <f t="array" ref="AA692">IFERROR(IF(INDEX(三跨两临近重点区段!$F:$F,MATCH(1,(MONTH(三跨两临近重点区段!$H:$H)=10)*(三跨两临近重点区段!$A:$A=D692),0))="已取消","已取消",INDEX(三跨两临近重点区段!$H:$H,MATCH(1,(MONTH(三跨两临近重点区段!$H:$H)=10)*(三跨两临近重点区段!$A:$A=D692)*(三跨两临近重点区段!$F:$F="现存区段"),0))),"")</f>
        <v/>
      </c>
      <c r="AB692" s="72" t="str">
        <f t="array" ref="AB692">IFERROR(IF(INDEX(三跨两临近重点区段!$F:$F,MATCH(1,(MONTH(三跨两临近重点区段!$H:$H)=10)*(三跨两临近重点区段!$A:$A=D692),0))="已取消","已取消",INDEX(三跨两临近重点区段!$I:$I,MATCH(1,(MONTH(三跨两临近重点区段!$H:$H)=10)*(三跨两临近重点区段!$A:$A=D692)*(三跨两临近重点区段!$F:$F="现存区段"),0))),"")</f>
        <v/>
      </c>
      <c r="AC692" s="284" t="str">
        <f t="array" ref="AC692">IFERROR(IF(INDEX(三跨两临近重点区段!$F:$F,MATCH(1,(MONTH(三跨两临近重点区段!$H:$H)=11)*(三跨两临近重点区段!$A:$A=D692),0))="已取消","已取消",INDEX(三跨两临近重点区段!$H:$H,MATCH(1,(MONTH(三跨两临近重点区段!$H:$H)=11)*(三跨两临近重点区段!$A:$A=D692)*(三跨两临近重点区段!$F:$F="现存区段"),0))),"")</f>
        <v/>
      </c>
      <c r="AD692" s="72" t="str">
        <f t="array" ref="AD692">IFERROR(IF(INDEX(三跨两临近重点区段!$F:$F,MATCH(1,(MONTH(三跨两临近重点区段!$H:$H)=11)*(三跨两临近重点区段!$A:$A=D692),0))="已取消","已取消",INDEX(三跨两临近重点区段!$I:$I,MATCH(1,(MONTH(三跨两临近重点区段!$H:$H)=11)*(三跨两临近重点区段!$A:$A=D692)*(三跨两临近重点区段!$F:$F="现存区段"),0))),"")</f>
        <v/>
      </c>
      <c r="AE692" s="284" t="str">
        <f t="array" ref="AE692">IFERROR(IF(INDEX(三跨两临近重点区段!$F:$F,MATCH(1,(MONTH(三跨两临近重点区段!$H:$H)=12)*(三跨两临近重点区段!$A:$A=D692),0))="已取消","已取消",INDEX(三跨两临近重点区段!$H:$H,MATCH(1,(MONTH(三跨两临近重点区段!$H:$H)=12)*(三跨两临近重点区段!$A:$A=D692)*(三跨两临近重点区段!$F:$F="现存区段"),0))),"")</f>
        <v/>
      </c>
      <c r="AF692" s="72" t="str">
        <f t="array" ref="AF692">IFERROR(IF(INDEX(三跨两临近重点区段!$F:$F,MATCH(1,(MONTH(三跨两临近重点区段!$H:$H)=12)*(三跨两临近重点区段!$A:$A=D692),0))="已取消","已取消",INDEX(三跨两临近重点区段!$I:$I,MATCH(1,(MONTH(三跨两临近重点区段!$H:$H)=12)*(三跨两临近重点区段!$A:$A=D692)*(三跨两临近重点区段!$F:$F="现存区段"),0))),"")</f>
        <v/>
      </c>
      <c r="AH692" t="e">
        <f t="array" ref="AH692">INDEX(三跨两临近重点区段!$G:$G,MATCH(D692,三跨两临近重点区段!$A:$A,0))</f>
        <v>#N/A</v>
      </c>
    </row>
    <row r="693" ht="14.25" spans="1:34">
      <c r="A693" s="263" t="s">
        <v>150</v>
      </c>
      <c r="B693" s="264" t="s">
        <v>3162</v>
      </c>
      <c r="C693" s="263" t="s">
        <v>2428</v>
      </c>
      <c r="D693" s="263" t="s">
        <v>3163</v>
      </c>
      <c r="E693" s="264" t="s">
        <v>2449</v>
      </c>
      <c r="F693" s="264" t="s">
        <v>125</v>
      </c>
      <c r="G693" s="263" t="s">
        <v>2452</v>
      </c>
      <c r="H693" s="263" t="s">
        <v>1596</v>
      </c>
      <c r="I693" s="33"/>
      <c r="J693" s="196"/>
      <c r="K693" s="196"/>
      <c r="L693" s="196"/>
      <c r="M693" s="235"/>
      <c r="N693" s="235"/>
      <c r="O693" s="33"/>
      <c r="P693" s="48"/>
      <c r="Q693" s="279"/>
      <c r="R693" s="279"/>
      <c r="S693" s="278">
        <v>45462</v>
      </c>
      <c r="T693" s="279" t="s">
        <v>2117</v>
      </c>
      <c r="U693" s="268" t="str">
        <f t="array" ref="U693">IFERROR(IF(INDEX(三跨两临近重点区段!$F:$F,MATCH(1,(MONTH(三跨两临近重点区段!$H:$H)=7)*(三跨两临近重点区段!$A:$A=D693),0))="已取消","已取消",INDEX(三跨两临近重点区段!$H:$H,MATCH(1,(MONTH(三跨两临近重点区段!$H:$H)=7)*(三跨两临近重点区段!$A:$A=D693)*(三跨两临近重点区段!$F:$F="现存区段"),0))),"")</f>
        <v/>
      </c>
      <c r="V693" s="232" t="str">
        <f t="array" ref="V693">IFERROR(IF(INDEX(三跨两临近重点区段!$F:$F,MATCH(1,(MONTH(三跨两临近重点区段!$H:$H)=7)*(三跨两临近重点区段!$A:$A=D693),0))="已取消","已取消",INDEX(三跨两临近重点区段!$I:$I,MATCH(1,(MONTH(三跨两临近重点区段!$H:$H)=7)*(三跨两临近重点区段!$A:$A=D693)*(三跨两临近重点区段!$F:$F="现存区段"),0))),"")</f>
        <v/>
      </c>
      <c r="W693" s="268" t="str">
        <f t="array" ref="W693">IFERROR(IF(INDEX(三跨两临近重点区段!$F:$F,MATCH(1,(MONTH(三跨两临近重点区段!$H:$H)=8)*(三跨两临近重点区段!$A:$A=D693),0))="已取消","已取消",INDEX(三跨两临近重点区段!$H:$H,MATCH(1,(MONTH(三跨两临近重点区段!$H:$H)=8)*(三跨两临近重点区段!$A:$A=D693)*(三跨两临近重点区段!$F:$F="现存区段"),0))),"")</f>
        <v/>
      </c>
      <c r="X693" s="232" t="str">
        <f t="array" ref="X693">IFERROR(IF(INDEX(三跨两临近重点区段!$F:$F,MATCH(1,(MONTH(三跨两临近重点区段!$H:$H)=8)*(三跨两临近重点区段!$A:$A=D693),0))="已取消","已取消",INDEX(三跨两临近重点区段!$I:$I,MATCH(1,(MONTH(三跨两临近重点区段!$H:$H)=8)*(三跨两临近重点区段!$A:$A=D693)*(三跨两临近重点区段!$F:$F="现存区段"),0))),"")</f>
        <v/>
      </c>
      <c r="Y693" s="268" t="str">
        <f t="array" ref="Y693">IFERROR(IF(INDEX(三跨两临近重点区段!$F:$F,MATCH(1,(MONTH(三跨两临近重点区段!$H:$H)=9)*(三跨两临近重点区段!$A:$A=D693),0))="已取消","已取消",INDEX(三跨两临近重点区段!$H:$H,MATCH(1,(MONTH(三跨两临近重点区段!$H:$H)=9)*(三跨两临近重点区段!$A:$A=D693)*(三跨两临近重点区段!$F:$F="现存区段"),0))),"")</f>
        <v/>
      </c>
      <c r="Z693" s="232" t="str">
        <f t="array" ref="Z693">IFERROR(IF(INDEX(三跨两临近重点区段!$F:$F,MATCH(1,(MONTH(三跨两临近重点区段!$H:$H)=9)*(三跨两临近重点区段!$A:$A=D693),0))="已取消","已取消",INDEX(三跨两临近重点区段!$I:$I,MATCH(1,(MONTH(三跨两临近重点区段!$H:$H)=9)*(三跨两临近重点区段!$A:$A=D693)*(三跨两临近重点区段!$F:$F="现存区段"),0))),"")</f>
        <v/>
      </c>
      <c r="AA693" s="268" t="str">
        <f t="array" ref="AA693">IFERROR(IF(INDEX(三跨两临近重点区段!$F:$F,MATCH(1,(MONTH(三跨两临近重点区段!$H:$H)=10)*(三跨两临近重点区段!$A:$A=D693),0))="已取消","已取消",INDEX(三跨两临近重点区段!$H:$H,MATCH(1,(MONTH(三跨两临近重点区段!$H:$H)=10)*(三跨两临近重点区段!$A:$A=D693)*(三跨两临近重点区段!$F:$F="现存区段"),0))),"")</f>
        <v/>
      </c>
      <c r="AB693" s="72" t="str">
        <f t="array" ref="AB693">IFERROR(IF(INDEX(三跨两临近重点区段!$F:$F,MATCH(1,(MONTH(三跨两临近重点区段!$H:$H)=10)*(三跨两临近重点区段!$A:$A=D693),0))="已取消","已取消",INDEX(三跨两临近重点区段!$I:$I,MATCH(1,(MONTH(三跨两临近重点区段!$H:$H)=10)*(三跨两临近重点区段!$A:$A=D693)*(三跨两临近重点区段!$F:$F="现存区段"),0))),"")</f>
        <v/>
      </c>
      <c r="AC693" s="284" t="str">
        <f t="array" ref="AC693">IFERROR(IF(INDEX(三跨两临近重点区段!$F:$F,MATCH(1,(MONTH(三跨两临近重点区段!$H:$H)=11)*(三跨两临近重点区段!$A:$A=D693),0))="已取消","已取消",INDEX(三跨两临近重点区段!$H:$H,MATCH(1,(MONTH(三跨两临近重点区段!$H:$H)=11)*(三跨两临近重点区段!$A:$A=D693)*(三跨两临近重点区段!$F:$F="现存区段"),0))),"")</f>
        <v/>
      </c>
      <c r="AD693" s="72" t="str">
        <f t="array" ref="AD693">IFERROR(IF(INDEX(三跨两临近重点区段!$F:$F,MATCH(1,(MONTH(三跨两临近重点区段!$H:$H)=11)*(三跨两临近重点区段!$A:$A=D693),0))="已取消","已取消",INDEX(三跨两临近重点区段!$I:$I,MATCH(1,(MONTH(三跨两临近重点区段!$H:$H)=11)*(三跨两临近重点区段!$A:$A=D693)*(三跨两临近重点区段!$F:$F="现存区段"),0))),"")</f>
        <v/>
      </c>
      <c r="AE693" s="284" t="str">
        <f t="array" ref="AE693">IFERROR(IF(INDEX(三跨两临近重点区段!$F:$F,MATCH(1,(MONTH(三跨两临近重点区段!$H:$H)=12)*(三跨两临近重点区段!$A:$A=D693),0))="已取消","已取消",INDEX(三跨两临近重点区段!$H:$H,MATCH(1,(MONTH(三跨两临近重点区段!$H:$H)=12)*(三跨两临近重点区段!$A:$A=D693)*(三跨两临近重点区段!$F:$F="现存区段"),0))),"")</f>
        <v/>
      </c>
      <c r="AF693" s="72" t="str">
        <f t="array" ref="AF693">IFERROR(IF(INDEX(三跨两临近重点区段!$F:$F,MATCH(1,(MONTH(三跨两临近重点区段!$H:$H)=12)*(三跨两临近重点区段!$A:$A=D693),0))="已取消","已取消",INDEX(三跨两临近重点区段!$I:$I,MATCH(1,(MONTH(三跨两临近重点区段!$H:$H)=12)*(三跨两临近重点区段!$A:$A=D693)*(三跨两临近重点区段!$F:$F="现存区段"),0))),"")</f>
        <v/>
      </c>
      <c r="AH693" t="e">
        <f t="array" ref="AH693">INDEX(三跨两临近重点区段!$G:$G,MATCH(D693,三跨两临近重点区段!$A:$A,0))</f>
        <v>#N/A</v>
      </c>
    </row>
    <row r="694" ht="14.25" spans="1:34">
      <c r="A694" s="263" t="s">
        <v>150</v>
      </c>
      <c r="B694" s="264" t="s">
        <v>3164</v>
      </c>
      <c r="C694" s="263" t="s">
        <v>2428</v>
      </c>
      <c r="D694" s="263" t="s">
        <v>3165</v>
      </c>
      <c r="E694" s="264" t="s">
        <v>2449</v>
      </c>
      <c r="F694" s="264" t="s">
        <v>125</v>
      </c>
      <c r="G694" s="263" t="s">
        <v>2452</v>
      </c>
      <c r="H694" s="263" t="s">
        <v>1596</v>
      </c>
      <c r="I694" s="33"/>
      <c r="J694" s="196"/>
      <c r="K694" s="196"/>
      <c r="L694" s="196"/>
      <c r="M694" s="235"/>
      <c r="N694" s="235"/>
      <c r="O694" s="33"/>
      <c r="P694" s="48"/>
      <c r="Q694" s="279"/>
      <c r="R694" s="279"/>
      <c r="S694" s="278">
        <v>45462</v>
      </c>
      <c r="T694" s="279" t="s">
        <v>3166</v>
      </c>
      <c r="U694" s="268" t="str">
        <f t="array" ref="U694">IFERROR(IF(INDEX(三跨两临近重点区段!$F:$F,MATCH(1,(MONTH(三跨两临近重点区段!$H:$H)=7)*(三跨两临近重点区段!$A:$A=D694),0))="已取消","已取消",INDEX(三跨两临近重点区段!$H:$H,MATCH(1,(MONTH(三跨两临近重点区段!$H:$H)=7)*(三跨两临近重点区段!$A:$A=D694)*(三跨两临近重点区段!$F:$F="现存区段"),0))),"")</f>
        <v/>
      </c>
      <c r="V694" s="232" t="str">
        <f t="array" ref="V694">IFERROR(IF(INDEX(三跨两临近重点区段!$F:$F,MATCH(1,(MONTH(三跨两临近重点区段!$H:$H)=7)*(三跨两临近重点区段!$A:$A=D694),0))="已取消","已取消",INDEX(三跨两临近重点区段!$I:$I,MATCH(1,(MONTH(三跨两临近重点区段!$H:$H)=7)*(三跨两临近重点区段!$A:$A=D694)*(三跨两临近重点区段!$F:$F="现存区段"),0))),"")</f>
        <v/>
      </c>
      <c r="W694" s="268" t="str">
        <f t="array" ref="W694">IFERROR(IF(INDEX(三跨两临近重点区段!$F:$F,MATCH(1,(MONTH(三跨两临近重点区段!$H:$H)=8)*(三跨两临近重点区段!$A:$A=D694),0))="已取消","已取消",INDEX(三跨两临近重点区段!$H:$H,MATCH(1,(MONTH(三跨两临近重点区段!$H:$H)=8)*(三跨两临近重点区段!$A:$A=D694)*(三跨两临近重点区段!$F:$F="现存区段"),0))),"")</f>
        <v/>
      </c>
      <c r="X694" s="232" t="str">
        <f t="array" ref="X694">IFERROR(IF(INDEX(三跨两临近重点区段!$F:$F,MATCH(1,(MONTH(三跨两临近重点区段!$H:$H)=8)*(三跨两临近重点区段!$A:$A=D694),0))="已取消","已取消",INDEX(三跨两临近重点区段!$I:$I,MATCH(1,(MONTH(三跨两临近重点区段!$H:$H)=8)*(三跨两临近重点区段!$A:$A=D694)*(三跨两临近重点区段!$F:$F="现存区段"),0))),"")</f>
        <v/>
      </c>
      <c r="Y694" s="268" t="str">
        <f t="array" ref="Y694">IFERROR(IF(INDEX(三跨两临近重点区段!$F:$F,MATCH(1,(MONTH(三跨两临近重点区段!$H:$H)=9)*(三跨两临近重点区段!$A:$A=D694),0))="已取消","已取消",INDEX(三跨两临近重点区段!$H:$H,MATCH(1,(MONTH(三跨两临近重点区段!$H:$H)=9)*(三跨两临近重点区段!$A:$A=D694)*(三跨两临近重点区段!$F:$F="现存区段"),0))),"")</f>
        <v/>
      </c>
      <c r="Z694" s="232" t="str">
        <f t="array" ref="Z694">IFERROR(IF(INDEX(三跨两临近重点区段!$F:$F,MATCH(1,(MONTH(三跨两临近重点区段!$H:$H)=9)*(三跨两临近重点区段!$A:$A=D694),0))="已取消","已取消",INDEX(三跨两临近重点区段!$I:$I,MATCH(1,(MONTH(三跨两临近重点区段!$H:$H)=9)*(三跨两临近重点区段!$A:$A=D694)*(三跨两临近重点区段!$F:$F="现存区段"),0))),"")</f>
        <v/>
      </c>
      <c r="AA694" s="268" t="str">
        <f t="array" ref="AA694">IFERROR(IF(INDEX(三跨两临近重点区段!$F:$F,MATCH(1,(MONTH(三跨两临近重点区段!$H:$H)=10)*(三跨两临近重点区段!$A:$A=D694),0))="已取消","已取消",INDEX(三跨两临近重点区段!$H:$H,MATCH(1,(MONTH(三跨两临近重点区段!$H:$H)=10)*(三跨两临近重点区段!$A:$A=D694)*(三跨两临近重点区段!$F:$F="现存区段"),0))),"")</f>
        <v/>
      </c>
      <c r="AB694" s="72" t="str">
        <f t="array" ref="AB694">IFERROR(IF(INDEX(三跨两临近重点区段!$F:$F,MATCH(1,(MONTH(三跨两临近重点区段!$H:$H)=10)*(三跨两临近重点区段!$A:$A=D694),0))="已取消","已取消",INDEX(三跨两临近重点区段!$I:$I,MATCH(1,(MONTH(三跨两临近重点区段!$H:$H)=10)*(三跨两临近重点区段!$A:$A=D694)*(三跨两临近重点区段!$F:$F="现存区段"),0))),"")</f>
        <v/>
      </c>
      <c r="AC694" s="284" t="str">
        <f t="array" ref="AC694">IFERROR(IF(INDEX(三跨两临近重点区段!$F:$F,MATCH(1,(MONTH(三跨两临近重点区段!$H:$H)=11)*(三跨两临近重点区段!$A:$A=D694),0))="已取消","已取消",INDEX(三跨两临近重点区段!$H:$H,MATCH(1,(MONTH(三跨两临近重点区段!$H:$H)=11)*(三跨两临近重点区段!$A:$A=D694)*(三跨两临近重点区段!$F:$F="现存区段"),0))),"")</f>
        <v/>
      </c>
      <c r="AD694" s="72" t="str">
        <f t="array" ref="AD694">IFERROR(IF(INDEX(三跨两临近重点区段!$F:$F,MATCH(1,(MONTH(三跨两临近重点区段!$H:$H)=11)*(三跨两临近重点区段!$A:$A=D694),0))="已取消","已取消",INDEX(三跨两临近重点区段!$I:$I,MATCH(1,(MONTH(三跨两临近重点区段!$H:$H)=11)*(三跨两临近重点区段!$A:$A=D694)*(三跨两临近重点区段!$F:$F="现存区段"),0))),"")</f>
        <v/>
      </c>
      <c r="AE694" s="284" t="str">
        <f t="array" ref="AE694">IFERROR(IF(INDEX(三跨两临近重点区段!$F:$F,MATCH(1,(MONTH(三跨两临近重点区段!$H:$H)=12)*(三跨两临近重点区段!$A:$A=D694),0))="已取消","已取消",INDEX(三跨两临近重点区段!$H:$H,MATCH(1,(MONTH(三跨两临近重点区段!$H:$H)=12)*(三跨两临近重点区段!$A:$A=D694)*(三跨两临近重点区段!$F:$F="现存区段"),0))),"")</f>
        <v/>
      </c>
      <c r="AF694" s="72" t="str">
        <f t="array" ref="AF694">IFERROR(IF(INDEX(三跨两临近重点区段!$F:$F,MATCH(1,(MONTH(三跨两临近重点区段!$H:$H)=12)*(三跨两临近重点区段!$A:$A=D694),0))="已取消","已取消",INDEX(三跨两临近重点区段!$I:$I,MATCH(1,(MONTH(三跨两临近重点区段!$H:$H)=12)*(三跨两临近重点区段!$A:$A=D694)*(三跨两临近重点区段!$F:$F="现存区段"),0))),"")</f>
        <v/>
      </c>
      <c r="AH694" t="e">
        <f t="array" ref="AH694">INDEX(三跨两临近重点区段!$G:$G,MATCH(D694,三跨两临近重点区段!$A:$A,0))</f>
        <v>#N/A</v>
      </c>
    </row>
    <row r="695" ht="14.25" spans="1:34">
      <c r="A695" s="263" t="s">
        <v>150</v>
      </c>
      <c r="B695" s="264" t="s">
        <v>3167</v>
      </c>
      <c r="C695" s="263" t="s">
        <v>2428</v>
      </c>
      <c r="D695" s="263" t="s">
        <v>3168</v>
      </c>
      <c r="E695" s="264" t="s">
        <v>2449</v>
      </c>
      <c r="F695" s="264" t="s">
        <v>125</v>
      </c>
      <c r="G695" s="263" t="s">
        <v>2452</v>
      </c>
      <c r="H695" s="263" t="s">
        <v>1596</v>
      </c>
      <c r="I695" s="33"/>
      <c r="J695" s="196"/>
      <c r="K695" s="196"/>
      <c r="L695" s="196"/>
      <c r="M695" s="235"/>
      <c r="N695" s="235"/>
      <c r="O695" s="33"/>
      <c r="P695" s="48"/>
      <c r="Q695" s="279"/>
      <c r="R695" s="279"/>
      <c r="S695" s="278">
        <v>45462</v>
      </c>
      <c r="T695" s="279" t="s">
        <v>3166</v>
      </c>
      <c r="U695" s="268" t="str">
        <f t="array" ref="U695">IFERROR(IF(INDEX(三跨两临近重点区段!$F:$F,MATCH(1,(MONTH(三跨两临近重点区段!$H:$H)=7)*(三跨两临近重点区段!$A:$A=D695),0))="已取消","已取消",INDEX(三跨两临近重点区段!$H:$H,MATCH(1,(MONTH(三跨两临近重点区段!$H:$H)=7)*(三跨两临近重点区段!$A:$A=D695)*(三跨两临近重点区段!$F:$F="现存区段"),0))),"")</f>
        <v/>
      </c>
      <c r="V695" s="232" t="str">
        <f t="array" ref="V695">IFERROR(IF(INDEX(三跨两临近重点区段!$F:$F,MATCH(1,(MONTH(三跨两临近重点区段!$H:$H)=7)*(三跨两临近重点区段!$A:$A=D695),0))="已取消","已取消",INDEX(三跨两临近重点区段!$I:$I,MATCH(1,(MONTH(三跨两临近重点区段!$H:$H)=7)*(三跨两临近重点区段!$A:$A=D695)*(三跨两临近重点区段!$F:$F="现存区段"),0))),"")</f>
        <v/>
      </c>
      <c r="W695" s="268" t="str">
        <f t="array" ref="W695">IFERROR(IF(INDEX(三跨两临近重点区段!$F:$F,MATCH(1,(MONTH(三跨两临近重点区段!$H:$H)=8)*(三跨两临近重点区段!$A:$A=D695),0))="已取消","已取消",INDEX(三跨两临近重点区段!$H:$H,MATCH(1,(MONTH(三跨两临近重点区段!$H:$H)=8)*(三跨两临近重点区段!$A:$A=D695)*(三跨两临近重点区段!$F:$F="现存区段"),0))),"")</f>
        <v/>
      </c>
      <c r="X695" s="232" t="str">
        <f t="array" ref="X695">IFERROR(IF(INDEX(三跨两临近重点区段!$F:$F,MATCH(1,(MONTH(三跨两临近重点区段!$H:$H)=8)*(三跨两临近重点区段!$A:$A=D695),0))="已取消","已取消",INDEX(三跨两临近重点区段!$I:$I,MATCH(1,(MONTH(三跨两临近重点区段!$H:$H)=8)*(三跨两临近重点区段!$A:$A=D695)*(三跨两临近重点区段!$F:$F="现存区段"),0))),"")</f>
        <v/>
      </c>
      <c r="Y695" s="268" t="str">
        <f t="array" ref="Y695">IFERROR(IF(INDEX(三跨两临近重点区段!$F:$F,MATCH(1,(MONTH(三跨两临近重点区段!$H:$H)=9)*(三跨两临近重点区段!$A:$A=D695),0))="已取消","已取消",INDEX(三跨两临近重点区段!$H:$H,MATCH(1,(MONTH(三跨两临近重点区段!$H:$H)=9)*(三跨两临近重点区段!$A:$A=D695)*(三跨两临近重点区段!$F:$F="现存区段"),0))),"")</f>
        <v/>
      </c>
      <c r="Z695" s="232" t="str">
        <f t="array" ref="Z695">IFERROR(IF(INDEX(三跨两临近重点区段!$F:$F,MATCH(1,(MONTH(三跨两临近重点区段!$H:$H)=9)*(三跨两临近重点区段!$A:$A=D695),0))="已取消","已取消",INDEX(三跨两临近重点区段!$I:$I,MATCH(1,(MONTH(三跨两临近重点区段!$H:$H)=9)*(三跨两临近重点区段!$A:$A=D695)*(三跨两临近重点区段!$F:$F="现存区段"),0))),"")</f>
        <v/>
      </c>
      <c r="AA695" s="268" t="str">
        <f t="array" ref="AA695">IFERROR(IF(INDEX(三跨两临近重点区段!$F:$F,MATCH(1,(MONTH(三跨两临近重点区段!$H:$H)=10)*(三跨两临近重点区段!$A:$A=D695),0))="已取消","已取消",INDEX(三跨两临近重点区段!$H:$H,MATCH(1,(MONTH(三跨两临近重点区段!$H:$H)=10)*(三跨两临近重点区段!$A:$A=D695)*(三跨两临近重点区段!$F:$F="现存区段"),0))),"")</f>
        <v/>
      </c>
      <c r="AB695" s="72" t="str">
        <f t="array" ref="AB695">IFERROR(IF(INDEX(三跨两临近重点区段!$F:$F,MATCH(1,(MONTH(三跨两临近重点区段!$H:$H)=10)*(三跨两临近重点区段!$A:$A=D695),0))="已取消","已取消",INDEX(三跨两临近重点区段!$I:$I,MATCH(1,(MONTH(三跨两临近重点区段!$H:$H)=10)*(三跨两临近重点区段!$A:$A=D695)*(三跨两临近重点区段!$F:$F="现存区段"),0))),"")</f>
        <v/>
      </c>
      <c r="AC695" s="284" t="str">
        <f t="array" ref="AC695">IFERROR(IF(INDEX(三跨两临近重点区段!$F:$F,MATCH(1,(MONTH(三跨两临近重点区段!$H:$H)=11)*(三跨两临近重点区段!$A:$A=D695),0))="已取消","已取消",INDEX(三跨两临近重点区段!$H:$H,MATCH(1,(MONTH(三跨两临近重点区段!$H:$H)=11)*(三跨两临近重点区段!$A:$A=D695)*(三跨两临近重点区段!$F:$F="现存区段"),0))),"")</f>
        <v/>
      </c>
      <c r="AD695" s="72" t="str">
        <f t="array" ref="AD695">IFERROR(IF(INDEX(三跨两临近重点区段!$F:$F,MATCH(1,(MONTH(三跨两临近重点区段!$H:$H)=11)*(三跨两临近重点区段!$A:$A=D695),0))="已取消","已取消",INDEX(三跨两临近重点区段!$I:$I,MATCH(1,(MONTH(三跨两临近重点区段!$H:$H)=11)*(三跨两临近重点区段!$A:$A=D695)*(三跨两临近重点区段!$F:$F="现存区段"),0))),"")</f>
        <v/>
      </c>
      <c r="AE695" s="284" t="str">
        <f t="array" ref="AE695">IFERROR(IF(INDEX(三跨两临近重点区段!$F:$F,MATCH(1,(MONTH(三跨两临近重点区段!$H:$H)=12)*(三跨两临近重点区段!$A:$A=D695),0))="已取消","已取消",INDEX(三跨两临近重点区段!$H:$H,MATCH(1,(MONTH(三跨两临近重点区段!$H:$H)=12)*(三跨两临近重点区段!$A:$A=D695)*(三跨两临近重点区段!$F:$F="现存区段"),0))),"")</f>
        <v/>
      </c>
      <c r="AF695" s="72" t="str">
        <f t="array" ref="AF695">IFERROR(IF(INDEX(三跨两临近重点区段!$F:$F,MATCH(1,(MONTH(三跨两临近重点区段!$H:$H)=12)*(三跨两临近重点区段!$A:$A=D695),0))="已取消","已取消",INDEX(三跨两临近重点区段!$I:$I,MATCH(1,(MONTH(三跨两临近重点区段!$H:$H)=12)*(三跨两临近重点区段!$A:$A=D695)*(三跨两临近重点区段!$F:$F="现存区段"),0))),"")</f>
        <v/>
      </c>
      <c r="AH695" t="e">
        <f t="array" ref="AH695">INDEX(三跨两临近重点区段!$G:$G,MATCH(D695,三跨两临近重点区段!$A:$A,0))</f>
        <v>#N/A</v>
      </c>
    </row>
    <row r="696" ht="14.25" spans="1:34">
      <c r="A696" s="263" t="s">
        <v>150</v>
      </c>
      <c r="B696" s="264" t="s">
        <v>3169</v>
      </c>
      <c r="C696" s="263" t="s">
        <v>2431</v>
      </c>
      <c r="D696" s="263" t="s">
        <v>3170</v>
      </c>
      <c r="E696" s="264" t="s">
        <v>2449</v>
      </c>
      <c r="F696" s="264" t="s">
        <v>125</v>
      </c>
      <c r="G696" s="263" t="s">
        <v>2452</v>
      </c>
      <c r="H696" s="263" t="s">
        <v>1596</v>
      </c>
      <c r="I696" s="33"/>
      <c r="J696" s="196"/>
      <c r="K696" s="196"/>
      <c r="L696" s="196"/>
      <c r="M696" s="235"/>
      <c r="N696" s="235"/>
      <c r="O696" s="33"/>
      <c r="P696" s="48"/>
      <c r="Q696" s="279"/>
      <c r="R696" s="279"/>
      <c r="S696" s="278">
        <v>45462</v>
      </c>
      <c r="T696" s="279" t="s">
        <v>2117</v>
      </c>
      <c r="U696" s="268" t="str">
        <f t="array" ref="U696">IFERROR(IF(INDEX(三跨两临近重点区段!$F:$F,MATCH(1,(MONTH(三跨两临近重点区段!$H:$H)=7)*(三跨两临近重点区段!$A:$A=D696),0))="已取消","已取消",INDEX(三跨两临近重点区段!$H:$H,MATCH(1,(MONTH(三跨两临近重点区段!$H:$H)=7)*(三跨两临近重点区段!$A:$A=D696)*(三跨两临近重点区段!$F:$F="现存区段"),0))),"")</f>
        <v/>
      </c>
      <c r="V696" s="232" t="str">
        <f t="array" ref="V696">IFERROR(IF(INDEX(三跨两临近重点区段!$F:$F,MATCH(1,(MONTH(三跨两临近重点区段!$H:$H)=7)*(三跨两临近重点区段!$A:$A=D696),0))="已取消","已取消",INDEX(三跨两临近重点区段!$I:$I,MATCH(1,(MONTH(三跨两临近重点区段!$H:$H)=7)*(三跨两临近重点区段!$A:$A=D696)*(三跨两临近重点区段!$F:$F="现存区段"),0))),"")</f>
        <v/>
      </c>
      <c r="W696" s="268" t="str">
        <f t="array" ref="W696">IFERROR(IF(INDEX(三跨两临近重点区段!$F:$F,MATCH(1,(MONTH(三跨两临近重点区段!$H:$H)=8)*(三跨两临近重点区段!$A:$A=D696),0))="已取消","已取消",INDEX(三跨两临近重点区段!$H:$H,MATCH(1,(MONTH(三跨两临近重点区段!$H:$H)=8)*(三跨两临近重点区段!$A:$A=D696)*(三跨两临近重点区段!$F:$F="现存区段"),0))),"")</f>
        <v/>
      </c>
      <c r="X696" s="232" t="str">
        <f t="array" ref="X696">IFERROR(IF(INDEX(三跨两临近重点区段!$F:$F,MATCH(1,(MONTH(三跨两临近重点区段!$H:$H)=8)*(三跨两临近重点区段!$A:$A=D696),0))="已取消","已取消",INDEX(三跨两临近重点区段!$I:$I,MATCH(1,(MONTH(三跨两临近重点区段!$H:$H)=8)*(三跨两临近重点区段!$A:$A=D696)*(三跨两临近重点区段!$F:$F="现存区段"),0))),"")</f>
        <v/>
      </c>
      <c r="Y696" s="268" t="str">
        <f t="array" ref="Y696">IFERROR(IF(INDEX(三跨两临近重点区段!$F:$F,MATCH(1,(MONTH(三跨两临近重点区段!$H:$H)=9)*(三跨两临近重点区段!$A:$A=D696),0))="已取消","已取消",INDEX(三跨两临近重点区段!$H:$H,MATCH(1,(MONTH(三跨两临近重点区段!$H:$H)=9)*(三跨两临近重点区段!$A:$A=D696)*(三跨两临近重点区段!$F:$F="现存区段"),0))),"")</f>
        <v/>
      </c>
      <c r="Z696" s="232" t="str">
        <f t="array" ref="Z696">IFERROR(IF(INDEX(三跨两临近重点区段!$F:$F,MATCH(1,(MONTH(三跨两临近重点区段!$H:$H)=9)*(三跨两临近重点区段!$A:$A=D696),0))="已取消","已取消",INDEX(三跨两临近重点区段!$I:$I,MATCH(1,(MONTH(三跨两临近重点区段!$H:$H)=9)*(三跨两临近重点区段!$A:$A=D696)*(三跨两临近重点区段!$F:$F="现存区段"),0))),"")</f>
        <v/>
      </c>
      <c r="AA696" s="268" t="str">
        <f t="array" ref="AA696">IFERROR(IF(INDEX(三跨两临近重点区段!$F:$F,MATCH(1,(MONTH(三跨两临近重点区段!$H:$H)=10)*(三跨两临近重点区段!$A:$A=D696),0))="已取消","已取消",INDEX(三跨两临近重点区段!$H:$H,MATCH(1,(MONTH(三跨两临近重点区段!$H:$H)=10)*(三跨两临近重点区段!$A:$A=D696)*(三跨两临近重点区段!$F:$F="现存区段"),0))),"")</f>
        <v/>
      </c>
      <c r="AB696" s="72" t="str">
        <f t="array" ref="AB696">IFERROR(IF(INDEX(三跨两临近重点区段!$F:$F,MATCH(1,(MONTH(三跨两临近重点区段!$H:$H)=10)*(三跨两临近重点区段!$A:$A=D696),0))="已取消","已取消",INDEX(三跨两临近重点区段!$I:$I,MATCH(1,(MONTH(三跨两临近重点区段!$H:$H)=10)*(三跨两临近重点区段!$A:$A=D696)*(三跨两临近重点区段!$F:$F="现存区段"),0))),"")</f>
        <v/>
      </c>
      <c r="AC696" s="284" t="str">
        <f t="array" ref="AC696">IFERROR(IF(INDEX(三跨两临近重点区段!$F:$F,MATCH(1,(MONTH(三跨两临近重点区段!$H:$H)=11)*(三跨两临近重点区段!$A:$A=D696),0))="已取消","已取消",INDEX(三跨两临近重点区段!$H:$H,MATCH(1,(MONTH(三跨两临近重点区段!$H:$H)=11)*(三跨两临近重点区段!$A:$A=D696)*(三跨两临近重点区段!$F:$F="现存区段"),0))),"")</f>
        <v/>
      </c>
      <c r="AD696" s="72" t="str">
        <f t="array" ref="AD696">IFERROR(IF(INDEX(三跨两临近重点区段!$F:$F,MATCH(1,(MONTH(三跨两临近重点区段!$H:$H)=11)*(三跨两临近重点区段!$A:$A=D696),0))="已取消","已取消",INDEX(三跨两临近重点区段!$I:$I,MATCH(1,(MONTH(三跨两临近重点区段!$H:$H)=11)*(三跨两临近重点区段!$A:$A=D696)*(三跨两临近重点区段!$F:$F="现存区段"),0))),"")</f>
        <v/>
      </c>
      <c r="AE696" s="284" t="str">
        <f t="array" ref="AE696">IFERROR(IF(INDEX(三跨两临近重点区段!$F:$F,MATCH(1,(MONTH(三跨两临近重点区段!$H:$H)=12)*(三跨两临近重点区段!$A:$A=D696),0))="已取消","已取消",INDEX(三跨两临近重点区段!$H:$H,MATCH(1,(MONTH(三跨两临近重点区段!$H:$H)=12)*(三跨两临近重点区段!$A:$A=D696)*(三跨两临近重点区段!$F:$F="现存区段"),0))),"")</f>
        <v/>
      </c>
      <c r="AF696" s="72" t="str">
        <f t="array" ref="AF696">IFERROR(IF(INDEX(三跨两临近重点区段!$F:$F,MATCH(1,(MONTH(三跨两临近重点区段!$H:$H)=12)*(三跨两临近重点区段!$A:$A=D696),0))="已取消","已取消",INDEX(三跨两临近重点区段!$I:$I,MATCH(1,(MONTH(三跨两临近重点区段!$H:$H)=12)*(三跨两临近重点区段!$A:$A=D696)*(三跨两临近重点区段!$F:$F="现存区段"),0))),"")</f>
        <v/>
      </c>
      <c r="AH696" t="e">
        <f t="array" ref="AH696">INDEX(三跨两临近重点区段!$G:$G,MATCH(D696,三跨两临近重点区段!$A:$A,0))</f>
        <v>#N/A</v>
      </c>
    </row>
    <row r="697" ht="14.25" spans="1:34">
      <c r="A697" s="263" t="s">
        <v>363</v>
      </c>
      <c r="B697" s="264" t="s">
        <v>3171</v>
      </c>
      <c r="C697" s="263" t="s">
        <v>2191</v>
      </c>
      <c r="D697" s="263" t="s">
        <v>3172</v>
      </c>
      <c r="E697" s="264" t="s">
        <v>2449</v>
      </c>
      <c r="F697" s="264" t="s">
        <v>125</v>
      </c>
      <c r="G697" s="263" t="s">
        <v>2452</v>
      </c>
      <c r="H697" s="263" t="s">
        <v>1596</v>
      </c>
      <c r="I697" s="33"/>
      <c r="J697" s="196"/>
      <c r="K697" s="196"/>
      <c r="L697" s="196"/>
      <c r="M697" s="235"/>
      <c r="N697" s="235"/>
      <c r="O697" s="33"/>
      <c r="P697" s="48"/>
      <c r="Q697" s="279"/>
      <c r="R697" s="279"/>
      <c r="S697" s="278">
        <v>45462</v>
      </c>
      <c r="T697" s="279" t="s">
        <v>2117</v>
      </c>
      <c r="U697" s="268" t="str">
        <f t="array" ref="U697">IFERROR(IF(INDEX(三跨两临近重点区段!$F:$F,MATCH(1,(MONTH(三跨两临近重点区段!$H:$H)=7)*(三跨两临近重点区段!$A:$A=D697),0))="已取消","已取消",INDEX(三跨两临近重点区段!$H:$H,MATCH(1,(MONTH(三跨两临近重点区段!$H:$H)=7)*(三跨两临近重点区段!$A:$A=D697)*(三跨两临近重点区段!$F:$F="现存区段"),0))),"")</f>
        <v/>
      </c>
      <c r="V697" s="232" t="str">
        <f t="array" ref="V697">IFERROR(IF(INDEX(三跨两临近重点区段!$F:$F,MATCH(1,(MONTH(三跨两临近重点区段!$H:$H)=7)*(三跨两临近重点区段!$A:$A=D697),0))="已取消","已取消",INDEX(三跨两临近重点区段!$I:$I,MATCH(1,(MONTH(三跨两临近重点区段!$H:$H)=7)*(三跨两临近重点区段!$A:$A=D697)*(三跨两临近重点区段!$F:$F="现存区段"),0))),"")</f>
        <v/>
      </c>
      <c r="W697" s="268" t="str">
        <f t="array" ref="W697">IFERROR(IF(INDEX(三跨两临近重点区段!$F:$F,MATCH(1,(MONTH(三跨两临近重点区段!$H:$H)=8)*(三跨两临近重点区段!$A:$A=D697),0))="已取消","已取消",INDEX(三跨两临近重点区段!$H:$H,MATCH(1,(MONTH(三跨两临近重点区段!$H:$H)=8)*(三跨两临近重点区段!$A:$A=D697)*(三跨两临近重点区段!$F:$F="现存区段"),0))),"")</f>
        <v/>
      </c>
      <c r="X697" s="232" t="str">
        <f t="array" ref="X697">IFERROR(IF(INDEX(三跨两临近重点区段!$F:$F,MATCH(1,(MONTH(三跨两临近重点区段!$H:$H)=8)*(三跨两临近重点区段!$A:$A=D697),0))="已取消","已取消",INDEX(三跨两临近重点区段!$I:$I,MATCH(1,(MONTH(三跨两临近重点区段!$H:$H)=8)*(三跨两临近重点区段!$A:$A=D697)*(三跨两临近重点区段!$F:$F="现存区段"),0))),"")</f>
        <v/>
      </c>
      <c r="Y697" s="268" t="str">
        <f t="array" ref="Y697">IFERROR(IF(INDEX(三跨两临近重点区段!$F:$F,MATCH(1,(MONTH(三跨两临近重点区段!$H:$H)=9)*(三跨两临近重点区段!$A:$A=D697),0))="已取消","已取消",INDEX(三跨两临近重点区段!$H:$H,MATCH(1,(MONTH(三跨两临近重点区段!$H:$H)=9)*(三跨两临近重点区段!$A:$A=D697)*(三跨两临近重点区段!$F:$F="现存区段"),0))),"")</f>
        <v/>
      </c>
      <c r="Z697" s="232" t="str">
        <f t="array" ref="Z697">IFERROR(IF(INDEX(三跨两临近重点区段!$F:$F,MATCH(1,(MONTH(三跨两临近重点区段!$H:$H)=9)*(三跨两临近重点区段!$A:$A=D697),0))="已取消","已取消",INDEX(三跨两临近重点区段!$I:$I,MATCH(1,(MONTH(三跨两临近重点区段!$H:$H)=9)*(三跨两临近重点区段!$A:$A=D697)*(三跨两临近重点区段!$F:$F="现存区段"),0))),"")</f>
        <v/>
      </c>
      <c r="AA697" s="268" t="str">
        <f t="array" ref="AA697">IFERROR(IF(INDEX(三跨两临近重点区段!$F:$F,MATCH(1,(MONTH(三跨两临近重点区段!$H:$H)=10)*(三跨两临近重点区段!$A:$A=D697),0))="已取消","已取消",INDEX(三跨两临近重点区段!$H:$H,MATCH(1,(MONTH(三跨两临近重点区段!$H:$H)=10)*(三跨两临近重点区段!$A:$A=D697)*(三跨两临近重点区段!$F:$F="现存区段"),0))),"")</f>
        <v/>
      </c>
      <c r="AB697" s="72" t="str">
        <f t="array" ref="AB697">IFERROR(IF(INDEX(三跨两临近重点区段!$F:$F,MATCH(1,(MONTH(三跨两临近重点区段!$H:$H)=10)*(三跨两临近重点区段!$A:$A=D697),0))="已取消","已取消",INDEX(三跨两临近重点区段!$I:$I,MATCH(1,(MONTH(三跨两临近重点区段!$H:$H)=10)*(三跨两临近重点区段!$A:$A=D697)*(三跨两临近重点区段!$F:$F="现存区段"),0))),"")</f>
        <v/>
      </c>
      <c r="AC697" s="284" t="str">
        <f t="array" ref="AC697">IFERROR(IF(INDEX(三跨两临近重点区段!$F:$F,MATCH(1,(MONTH(三跨两临近重点区段!$H:$H)=11)*(三跨两临近重点区段!$A:$A=D697),0))="已取消","已取消",INDEX(三跨两临近重点区段!$H:$H,MATCH(1,(MONTH(三跨两临近重点区段!$H:$H)=11)*(三跨两临近重点区段!$A:$A=D697)*(三跨两临近重点区段!$F:$F="现存区段"),0))),"")</f>
        <v/>
      </c>
      <c r="AD697" s="72" t="str">
        <f t="array" ref="AD697">IFERROR(IF(INDEX(三跨两临近重点区段!$F:$F,MATCH(1,(MONTH(三跨两临近重点区段!$H:$H)=11)*(三跨两临近重点区段!$A:$A=D697),0))="已取消","已取消",INDEX(三跨两临近重点区段!$I:$I,MATCH(1,(MONTH(三跨两临近重点区段!$H:$H)=11)*(三跨两临近重点区段!$A:$A=D697)*(三跨两临近重点区段!$F:$F="现存区段"),0))),"")</f>
        <v/>
      </c>
      <c r="AE697" s="284" t="str">
        <f t="array" ref="AE697">IFERROR(IF(INDEX(三跨两临近重点区段!$F:$F,MATCH(1,(MONTH(三跨两临近重点区段!$H:$H)=12)*(三跨两临近重点区段!$A:$A=D697),0))="已取消","已取消",INDEX(三跨两临近重点区段!$H:$H,MATCH(1,(MONTH(三跨两临近重点区段!$H:$H)=12)*(三跨两临近重点区段!$A:$A=D697)*(三跨两临近重点区段!$F:$F="现存区段"),0))),"")</f>
        <v/>
      </c>
      <c r="AF697" s="72" t="str">
        <f t="array" ref="AF697">IFERROR(IF(INDEX(三跨两临近重点区段!$F:$F,MATCH(1,(MONTH(三跨两临近重点区段!$H:$H)=12)*(三跨两临近重点区段!$A:$A=D697),0))="已取消","已取消",INDEX(三跨两临近重点区段!$I:$I,MATCH(1,(MONTH(三跨两临近重点区段!$H:$H)=12)*(三跨两临近重点区段!$A:$A=D697)*(三跨两临近重点区段!$F:$F="现存区段"),0))),"")</f>
        <v/>
      </c>
      <c r="AH697" t="e">
        <f t="array" ref="AH697">INDEX(三跨两临近重点区段!$G:$G,MATCH(D697,三跨两临近重点区段!$A:$A,0))</f>
        <v>#N/A</v>
      </c>
    </row>
    <row r="698" ht="14.25" spans="1:34">
      <c r="A698" s="263" t="s">
        <v>363</v>
      </c>
      <c r="B698" s="264" t="s">
        <v>3171</v>
      </c>
      <c r="C698" s="263" t="s">
        <v>2428</v>
      </c>
      <c r="D698" s="263" t="s">
        <v>3173</v>
      </c>
      <c r="E698" s="264" t="s">
        <v>2449</v>
      </c>
      <c r="F698" s="264" t="s">
        <v>125</v>
      </c>
      <c r="G698" s="263" t="s">
        <v>2452</v>
      </c>
      <c r="H698" s="263" t="s">
        <v>1596</v>
      </c>
      <c r="I698" s="33"/>
      <c r="J698" s="196"/>
      <c r="K698" s="196"/>
      <c r="L698" s="196"/>
      <c r="M698" s="235"/>
      <c r="N698" s="235"/>
      <c r="O698" s="33"/>
      <c r="P698" s="48"/>
      <c r="Q698" s="279"/>
      <c r="R698" s="279"/>
      <c r="S698" s="278">
        <v>45462</v>
      </c>
      <c r="T698" s="279" t="s">
        <v>2117</v>
      </c>
      <c r="U698" s="268" t="str">
        <f t="array" ref="U698">IFERROR(IF(INDEX(三跨两临近重点区段!$F:$F,MATCH(1,(MONTH(三跨两临近重点区段!$H:$H)=7)*(三跨两临近重点区段!$A:$A=D698),0))="已取消","已取消",INDEX(三跨两临近重点区段!$H:$H,MATCH(1,(MONTH(三跨两临近重点区段!$H:$H)=7)*(三跨两临近重点区段!$A:$A=D698)*(三跨两临近重点区段!$F:$F="现存区段"),0))),"")</f>
        <v/>
      </c>
      <c r="V698" s="232" t="str">
        <f t="array" ref="V698">IFERROR(IF(INDEX(三跨两临近重点区段!$F:$F,MATCH(1,(MONTH(三跨两临近重点区段!$H:$H)=7)*(三跨两临近重点区段!$A:$A=D698),0))="已取消","已取消",INDEX(三跨两临近重点区段!$I:$I,MATCH(1,(MONTH(三跨两临近重点区段!$H:$H)=7)*(三跨两临近重点区段!$A:$A=D698)*(三跨两临近重点区段!$F:$F="现存区段"),0))),"")</f>
        <v/>
      </c>
      <c r="W698" s="268" t="str">
        <f t="array" ref="W698">IFERROR(IF(INDEX(三跨两临近重点区段!$F:$F,MATCH(1,(MONTH(三跨两临近重点区段!$H:$H)=8)*(三跨两临近重点区段!$A:$A=D698),0))="已取消","已取消",INDEX(三跨两临近重点区段!$H:$H,MATCH(1,(MONTH(三跨两临近重点区段!$H:$H)=8)*(三跨两临近重点区段!$A:$A=D698)*(三跨两临近重点区段!$F:$F="现存区段"),0))),"")</f>
        <v/>
      </c>
      <c r="X698" s="232" t="str">
        <f t="array" ref="X698">IFERROR(IF(INDEX(三跨两临近重点区段!$F:$F,MATCH(1,(MONTH(三跨两临近重点区段!$H:$H)=8)*(三跨两临近重点区段!$A:$A=D698),0))="已取消","已取消",INDEX(三跨两临近重点区段!$I:$I,MATCH(1,(MONTH(三跨两临近重点区段!$H:$H)=8)*(三跨两临近重点区段!$A:$A=D698)*(三跨两临近重点区段!$F:$F="现存区段"),0))),"")</f>
        <v/>
      </c>
      <c r="Y698" s="268" t="str">
        <f t="array" ref="Y698">IFERROR(IF(INDEX(三跨两临近重点区段!$F:$F,MATCH(1,(MONTH(三跨两临近重点区段!$H:$H)=9)*(三跨两临近重点区段!$A:$A=D698),0))="已取消","已取消",INDEX(三跨两临近重点区段!$H:$H,MATCH(1,(MONTH(三跨两临近重点区段!$H:$H)=9)*(三跨两临近重点区段!$A:$A=D698)*(三跨两临近重点区段!$F:$F="现存区段"),0))),"")</f>
        <v/>
      </c>
      <c r="Z698" s="232" t="str">
        <f t="array" ref="Z698">IFERROR(IF(INDEX(三跨两临近重点区段!$F:$F,MATCH(1,(MONTH(三跨两临近重点区段!$H:$H)=9)*(三跨两临近重点区段!$A:$A=D698),0))="已取消","已取消",INDEX(三跨两临近重点区段!$I:$I,MATCH(1,(MONTH(三跨两临近重点区段!$H:$H)=9)*(三跨两临近重点区段!$A:$A=D698)*(三跨两临近重点区段!$F:$F="现存区段"),0))),"")</f>
        <v/>
      </c>
      <c r="AA698" s="268" t="str">
        <f t="array" ref="AA698">IFERROR(IF(INDEX(三跨两临近重点区段!$F:$F,MATCH(1,(MONTH(三跨两临近重点区段!$H:$H)=10)*(三跨两临近重点区段!$A:$A=D698),0))="已取消","已取消",INDEX(三跨两临近重点区段!$H:$H,MATCH(1,(MONTH(三跨两临近重点区段!$H:$H)=10)*(三跨两临近重点区段!$A:$A=D698)*(三跨两临近重点区段!$F:$F="现存区段"),0))),"")</f>
        <v/>
      </c>
      <c r="AB698" s="72" t="str">
        <f t="array" ref="AB698">IFERROR(IF(INDEX(三跨两临近重点区段!$F:$F,MATCH(1,(MONTH(三跨两临近重点区段!$H:$H)=10)*(三跨两临近重点区段!$A:$A=D698),0))="已取消","已取消",INDEX(三跨两临近重点区段!$I:$I,MATCH(1,(MONTH(三跨两临近重点区段!$H:$H)=10)*(三跨两临近重点区段!$A:$A=D698)*(三跨两临近重点区段!$F:$F="现存区段"),0))),"")</f>
        <v/>
      </c>
      <c r="AC698" s="284" t="str">
        <f t="array" ref="AC698">IFERROR(IF(INDEX(三跨两临近重点区段!$F:$F,MATCH(1,(MONTH(三跨两临近重点区段!$H:$H)=11)*(三跨两临近重点区段!$A:$A=D698),0))="已取消","已取消",INDEX(三跨两临近重点区段!$H:$H,MATCH(1,(MONTH(三跨两临近重点区段!$H:$H)=11)*(三跨两临近重点区段!$A:$A=D698)*(三跨两临近重点区段!$F:$F="现存区段"),0))),"")</f>
        <v/>
      </c>
      <c r="AD698" s="72" t="str">
        <f t="array" ref="AD698">IFERROR(IF(INDEX(三跨两临近重点区段!$F:$F,MATCH(1,(MONTH(三跨两临近重点区段!$H:$H)=11)*(三跨两临近重点区段!$A:$A=D698),0))="已取消","已取消",INDEX(三跨两临近重点区段!$I:$I,MATCH(1,(MONTH(三跨两临近重点区段!$H:$H)=11)*(三跨两临近重点区段!$A:$A=D698)*(三跨两临近重点区段!$F:$F="现存区段"),0))),"")</f>
        <v/>
      </c>
      <c r="AE698" s="284" t="str">
        <f t="array" ref="AE698">IFERROR(IF(INDEX(三跨两临近重点区段!$F:$F,MATCH(1,(MONTH(三跨两临近重点区段!$H:$H)=12)*(三跨两临近重点区段!$A:$A=D698),0))="已取消","已取消",INDEX(三跨两临近重点区段!$H:$H,MATCH(1,(MONTH(三跨两临近重点区段!$H:$H)=12)*(三跨两临近重点区段!$A:$A=D698)*(三跨两临近重点区段!$F:$F="现存区段"),0))),"")</f>
        <v/>
      </c>
      <c r="AF698" s="72" t="str">
        <f t="array" ref="AF698">IFERROR(IF(INDEX(三跨两临近重点区段!$F:$F,MATCH(1,(MONTH(三跨两临近重点区段!$H:$H)=12)*(三跨两临近重点区段!$A:$A=D698),0))="已取消","已取消",INDEX(三跨两临近重点区段!$I:$I,MATCH(1,(MONTH(三跨两临近重点区段!$H:$H)=12)*(三跨两临近重点区段!$A:$A=D698)*(三跨两临近重点区段!$F:$F="现存区段"),0))),"")</f>
        <v/>
      </c>
      <c r="AH698" t="e">
        <f t="array" ref="AH698">INDEX(三跨两临近重点区段!$G:$G,MATCH(D698,三跨两临近重点区段!$A:$A,0))</f>
        <v>#N/A</v>
      </c>
    </row>
    <row r="699" ht="14.25" spans="1:34">
      <c r="A699" s="263" t="s">
        <v>363</v>
      </c>
      <c r="B699" s="264" t="s">
        <v>3174</v>
      </c>
      <c r="C699" s="263" t="s">
        <v>2471</v>
      </c>
      <c r="D699" s="263" t="s">
        <v>3175</v>
      </c>
      <c r="E699" s="264" t="s">
        <v>2449</v>
      </c>
      <c r="F699" s="264" t="s">
        <v>125</v>
      </c>
      <c r="G699" s="263" t="s">
        <v>1596</v>
      </c>
      <c r="H699" s="263" t="s">
        <v>3176</v>
      </c>
      <c r="I699" s="33"/>
      <c r="J699" s="196"/>
      <c r="K699" s="196"/>
      <c r="L699" s="196"/>
      <c r="M699" s="235"/>
      <c r="N699" s="235"/>
      <c r="O699" s="33"/>
      <c r="P699" s="48"/>
      <c r="Q699" s="279"/>
      <c r="R699" s="279"/>
      <c r="S699" s="278">
        <v>45462</v>
      </c>
      <c r="T699" s="279" t="s">
        <v>2117</v>
      </c>
      <c r="U699" s="268" t="str">
        <f t="array" ref="U699">IFERROR(IF(INDEX(三跨两临近重点区段!$F:$F,MATCH(1,(MONTH(三跨两临近重点区段!$H:$H)=7)*(三跨两临近重点区段!$A:$A=D699),0))="已取消","已取消",INDEX(三跨两临近重点区段!$H:$H,MATCH(1,(MONTH(三跨两临近重点区段!$H:$H)=7)*(三跨两临近重点区段!$A:$A=D699)*(三跨两临近重点区段!$F:$F="现存区段"),0))),"")</f>
        <v/>
      </c>
      <c r="V699" s="232" t="str">
        <f t="array" ref="V699">IFERROR(IF(INDEX(三跨两临近重点区段!$F:$F,MATCH(1,(MONTH(三跨两临近重点区段!$H:$H)=7)*(三跨两临近重点区段!$A:$A=D699),0))="已取消","已取消",INDEX(三跨两临近重点区段!$I:$I,MATCH(1,(MONTH(三跨两临近重点区段!$H:$H)=7)*(三跨两临近重点区段!$A:$A=D699)*(三跨两临近重点区段!$F:$F="现存区段"),0))),"")</f>
        <v/>
      </c>
      <c r="W699" s="268" t="str">
        <f t="array" ref="W699">IFERROR(IF(INDEX(三跨两临近重点区段!$F:$F,MATCH(1,(MONTH(三跨两临近重点区段!$H:$H)=8)*(三跨两临近重点区段!$A:$A=D699),0))="已取消","已取消",INDEX(三跨两临近重点区段!$H:$H,MATCH(1,(MONTH(三跨两临近重点区段!$H:$H)=8)*(三跨两临近重点区段!$A:$A=D699)*(三跨两临近重点区段!$F:$F="现存区段"),0))),"")</f>
        <v/>
      </c>
      <c r="X699" s="232" t="str">
        <f t="array" ref="X699">IFERROR(IF(INDEX(三跨两临近重点区段!$F:$F,MATCH(1,(MONTH(三跨两临近重点区段!$H:$H)=8)*(三跨两临近重点区段!$A:$A=D699),0))="已取消","已取消",INDEX(三跨两临近重点区段!$I:$I,MATCH(1,(MONTH(三跨两临近重点区段!$H:$H)=8)*(三跨两临近重点区段!$A:$A=D699)*(三跨两临近重点区段!$F:$F="现存区段"),0))),"")</f>
        <v/>
      </c>
      <c r="Y699" s="268" t="str">
        <f t="array" ref="Y699">IFERROR(IF(INDEX(三跨两临近重点区段!$F:$F,MATCH(1,(MONTH(三跨两临近重点区段!$H:$H)=9)*(三跨两临近重点区段!$A:$A=D699),0))="已取消","已取消",INDEX(三跨两临近重点区段!$H:$H,MATCH(1,(MONTH(三跨两临近重点区段!$H:$H)=9)*(三跨两临近重点区段!$A:$A=D699)*(三跨两临近重点区段!$F:$F="现存区段"),0))),"")</f>
        <v/>
      </c>
      <c r="Z699" s="232" t="str">
        <f t="array" ref="Z699">IFERROR(IF(INDEX(三跨两临近重点区段!$F:$F,MATCH(1,(MONTH(三跨两临近重点区段!$H:$H)=9)*(三跨两临近重点区段!$A:$A=D699),0))="已取消","已取消",INDEX(三跨两临近重点区段!$I:$I,MATCH(1,(MONTH(三跨两临近重点区段!$H:$H)=9)*(三跨两临近重点区段!$A:$A=D699)*(三跨两临近重点区段!$F:$F="现存区段"),0))),"")</f>
        <v/>
      </c>
      <c r="AA699" s="268" t="str">
        <f t="array" ref="AA699">IFERROR(IF(INDEX(三跨两临近重点区段!$F:$F,MATCH(1,(MONTH(三跨两临近重点区段!$H:$H)=10)*(三跨两临近重点区段!$A:$A=D699),0))="已取消","已取消",INDEX(三跨两临近重点区段!$H:$H,MATCH(1,(MONTH(三跨两临近重点区段!$H:$H)=10)*(三跨两临近重点区段!$A:$A=D699)*(三跨两临近重点区段!$F:$F="现存区段"),0))),"")</f>
        <v/>
      </c>
      <c r="AB699" s="72" t="str">
        <f t="array" ref="AB699">IFERROR(IF(INDEX(三跨两临近重点区段!$F:$F,MATCH(1,(MONTH(三跨两临近重点区段!$H:$H)=10)*(三跨两临近重点区段!$A:$A=D699),0))="已取消","已取消",INDEX(三跨两临近重点区段!$I:$I,MATCH(1,(MONTH(三跨两临近重点区段!$H:$H)=10)*(三跨两临近重点区段!$A:$A=D699)*(三跨两临近重点区段!$F:$F="现存区段"),0))),"")</f>
        <v/>
      </c>
      <c r="AC699" s="284" t="str">
        <f t="array" ref="AC699">IFERROR(IF(INDEX(三跨两临近重点区段!$F:$F,MATCH(1,(MONTH(三跨两临近重点区段!$H:$H)=11)*(三跨两临近重点区段!$A:$A=D699),0))="已取消","已取消",INDEX(三跨两临近重点区段!$H:$H,MATCH(1,(MONTH(三跨两临近重点区段!$H:$H)=11)*(三跨两临近重点区段!$A:$A=D699)*(三跨两临近重点区段!$F:$F="现存区段"),0))),"")</f>
        <v/>
      </c>
      <c r="AD699" s="72" t="str">
        <f t="array" ref="AD699">IFERROR(IF(INDEX(三跨两临近重点区段!$F:$F,MATCH(1,(MONTH(三跨两临近重点区段!$H:$H)=11)*(三跨两临近重点区段!$A:$A=D699),0))="已取消","已取消",INDEX(三跨两临近重点区段!$I:$I,MATCH(1,(MONTH(三跨两临近重点区段!$H:$H)=11)*(三跨两临近重点区段!$A:$A=D699)*(三跨两临近重点区段!$F:$F="现存区段"),0))),"")</f>
        <v/>
      </c>
      <c r="AE699" s="284" t="str">
        <f t="array" ref="AE699">IFERROR(IF(INDEX(三跨两临近重点区段!$F:$F,MATCH(1,(MONTH(三跨两临近重点区段!$H:$H)=12)*(三跨两临近重点区段!$A:$A=D699),0))="已取消","已取消",INDEX(三跨两临近重点区段!$H:$H,MATCH(1,(MONTH(三跨两临近重点区段!$H:$H)=12)*(三跨两临近重点区段!$A:$A=D699)*(三跨两临近重点区段!$F:$F="现存区段"),0))),"")</f>
        <v/>
      </c>
      <c r="AF699" s="72" t="str">
        <f t="array" ref="AF699">IFERROR(IF(INDEX(三跨两临近重点区段!$F:$F,MATCH(1,(MONTH(三跨两临近重点区段!$H:$H)=12)*(三跨两临近重点区段!$A:$A=D699),0))="已取消","已取消",INDEX(三跨两临近重点区段!$I:$I,MATCH(1,(MONTH(三跨两临近重点区段!$H:$H)=12)*(三跨两临近重点区段!$A:$A=D699)*(三跨两临近重点区段!$F:$F="现存区段"),0))),"")</f>
        <v/>
      </c>
      <c r="AH699" t="e">
        <f t="array" ref="AH699">INDEX(三跨两临近重点区段!$G:$G,MATCH(D699,三跨两临近重点区段!$A:$A,0))</f>
        <v>#N/A</v>
      </c>
    </row>
    <row r="700" ht="14.25" spans="1:34">
      <c r="A700" s="263" t="s">
        <v>363</v>
      </c>
      <c r="B700" s="264" t="s">
        <v>3174</v>
      </c>
      <c r="C700" s="263" t="s">
        <v>2326</v>
      </c>
      <c r="D700" s="263" t="s">
        <v>3177</v>
      </c>
      <c r="E700" s="264" t="s">
        <v>2449</v>
      </c>
      <c r="F700" s="264" t="s">
        <v>125</v>
      </c>
      <c r="G700" s="263" t="s">
        <v>1596</v>
      </c>
      <c r="H700" s="263" t="s">
        <v>3176</v>
      </c>
      <c r="I700" s="33"/>
      <c r="J700" s="196"/>
      <c r="K700" s="196"/>
      <c r="L700" s="196"/>
      <c r="M700" s="235"/>
      <c r="N700" s="235"/>
      <c r="O700" s="33"/>
      <c r="P700" s="48"/>
      <c r="Q700" s="279"/>
      <c r="R700" s="279"/>
      <c r="S700" s="278">
        <v>45462</v>
      </c>
      <c r="T700" s="279" t="s">
        <v>2117</v>
      </c>
      <c r="U700" s="268" t="str">
        <f t="array" ref="U700">IFERROR(IF(INDEX(三跨两临近重点区段!$F:$F,MATCH(1,(MONTH(三跨两临近重点区段!$H:$H)=7)*(三跨两临近重点区段!$A:$A=D700),0))="已取消","已取消",INDEX(三跨两临近重点区段!$H:$H,MATCH(1,(MONTH(三跨两临近重点区段!$H:$H)=7)*(三跨两临近重点区段!$A:$A=D700)*(三跨两临近重点区段!$F:$F="现存区段"),0))),"")</f>
        <v/>
      </c>
      <c r="V700" s="232" t="str">
        <f t="array" ref="V700">IFERROR(IF(INDEX(三跨两临近重点区段!$F:$F,MATCH(1,(MONTH(三跨两临近重点区段!$H:$H)=7)*(三跨两临近重点区段!$A:$A=D700),0))="已取消","已取消",INDEX(三跨两临近重点区段!$I:$I,MATCH(1,(MONTH(三跨两临近重点区段!$H:$H)=7)*(三跨两临近重点区段!$A:$A=D700)*(三跨两临近重点区段!$F:$F="现存区段"),0))),"")</f>
        <v/>
      </c>
      <c r="W700" s="268" t="str">
        <f t="array" ref="W700">IFERROR(IF(INDEX(三跨两临近重点区段!$F:$F,MATCH(1,(MONTH(三跨两临近重点区段!$H:$H)=8)*(三跨两临近重点区段!$A:$A=D700),0))="已取消","已取消",INDEX(三跨两临近重点区段!$H:$H,MATCH(1,(MONTH(三跨两临近重点区段!$H:$H)=8)*(三跨两临近重点区段!$A:$A=D700)*(三跨两临近重点区段!$F:$F="现存区段"),0))),"")</f>
        <v/>
      </c>
      <c r="X700" s="232" t="str">
        <f t="array" ref="X700">IFERROR(IF(INDEX(三跨两临近重点区段!$F:$F,MATCH(1,(MONTH(三跨两临近重点区段!$H:$H)=8)*(三跨两临近重点区段!$A:$A=D700),0))="已取消","已取消",INDEX(三跨两临近重点区段!$I:$I,MATCH(1,(MONTH(三跨两临近重点区段!$H:$H)=8)*(三跨两临近重点区段!$A:$A=D700)*(三跨两临近重点区段!$F:$F="现存区段"),0))),"")</f>
        <v/>
      </c>
      <c r="Y700" s="268" t="str">
        <f t="array" ref="Y700">IFERROR(IF(INDEX(三跨两临近重点区段!$F:$F,MATCH(1,(MONTH(三跨两临近重点区段!$H:$H)=9)*(三跨两临近重点区段!$A:$A=D700),0))="已取消","已取消",INDEX(三跨两临近重点区段!$H:$H,MATCH(1,(MONTH(三跨两临近重点区段!$H:$H)=9)*(三跨两临近重点区段!$A:$A=D700)*(三跨两临近重点区段!$F:$F="现存区段"),0))),"")</f>
        <v/>
      </c>
      <c r="Z700" s="232" t="str">
        <f t="array" ref="Z700">IFERROR(IF(INDEX(三跨两临近重点区段!$F:$F,MATCH(1,(MONTH(三跨两临近重点区段!$H:$H)=9)*(三跨两临近重点区段!$A:$A=D700),0))="已取消","已取消",INDEX(三跨两临近重点区段!$I:$I,MATCH(1,(MONTH(三跨两临近重点区段!$H:$H)=9)*(三跨两临近重点区段!$A:$A=D700)*(三跨两临近重点区段!$F:$F="现存区段"),0))),"")</f>
        <v/>
      </c>
      <c r="AA700" s="268" t="str">
        <f t="array" ref="AA700">IFERROR(IF(INDEX(三跨两临近重点区段!$F:$F,MATCH(1,(MONTH(三跨两临近重点区段!$H:$H)=10)*(三跨两临近重点区段!$A:$A=D700),0))="已取消","已取消",INDEX(三跨两临近重点区段!$H:$H,MATCH(1,(MONTH(三跨两临近重点区段!$H:$H)=10)*(三跨两临近重点区段!$A:$A=D700)*(三跨两临近重点区段!$F:$F="现存区段"),0))),"")</f>
        <v/>
      </c>
      <c r="AB700" s="72" t="str">
        <f t="array" ref="AB700">IFERROR(IF(INDEX(三跨两临近重点区段!$F:$F,MATCH(1,(MONTH(三跨两临近重点区段!$H:$H)=10)*(三跨两临近重点区段!$A:$A=D700),0))="已取消","已取消",INDEX(三跨两临近重点区段!$I:$I,MATCH(1,(MONTH(三跨两临近重点区段!$H:$H)=10)*(三跨两临近重点区段!$A:$A=D700)*(三跨两临近重点区段!$F:$F="现存区段"),0))),"")</f>
        <v/>
      </c>
      <c r="AC700" s="284" t="str">
        <f t="array" ref="AC700">IFERROR(IF(INDEX(三跨两临近重点区段!$F:$F,MATCH(1,(MONTH(三跨两临近重点区段!$H:$H)=11)*(三跨两临近重点区段!$A:$A=D700),0))="已取消","已取消",INDEX(三跨两临近重点区段!$H:$H,MATCH(1,(MONTH(三跨两临近重点区段!$H:$H)=11)*(三跨两临近重点区段!$A:$A=D700)*(三跨两临近重点区段!$F:$F="现存区段"),0))),"")</f>
        <v/>
      </c>
      <c r="AD700" s="72" t="str">
        <f t="array" ref="AD700">IFERROR(IF(INDEX(三跨两临近重点区段!$F:$F,MATCH(1,(MONTH(三跨两临近重点区段!$H:$H)=11)*(三跨两临近重点区段!$A:$A=D700),0))="已取消","已取消",INDEX(三跨两临近重点区段!$I:$I,MATCH(1,(MONTH(三跨两临近重点区段!$H:$H)=11)*(三跨两临近重点区段!$A:$A=D700)*(三跨两临近重点区段!$F:$F="现存区段"),0))),"")</f>
        <v/>
      </c>
      <c r="AE700" s="284" t="str">
        <f t="array" ref="AE700">IFERROR(IF(INDEX(三跨两临近重点区段!$F:$F,MATCH(1,(MONTH(三跨两临近重点区段!$H:$H)=12)*(三跨两临近重点区段!$A:$A=D700),0))="已取消","已取消",INDEX(三跨两临近重点区段!$H:$H,MATCH(1,(MONTH(三跨两临近重点区段!$H:$H)=12)*(三跨两临近重点区段!$A:$A=D700)*(三跨两临近重点区段!$F:$F="现存区段"),0))),"")</f>
        <v/>
      </c>
      <c r="AF700" s="72" t="str">
        <f t="array" ref="AF700">IFERROR(IF(INDEX(三跨两临近重点区段!$F:$F,MATCH(1,(MONTH(三跨两临近重点区段!$H:$H)=12)*(三跨两临近重点区段!$A:$A=D700),0))="已取消","已取消",INDEX(三跨两临近重点区段!$I:$I,MATCH(1,(MONTH(三跨两临近重点区段!$H:$H)=12)*(三跨两临近重点区段!$A:$A=D700)*(三跨两临近重点区段!$F:$F="现存区段"),0))),"")</f>
        <v/>
      </c>
      <c r="AH700" t="e">
        <f t="array" ref="AH700">INDEX(三跨两临近重点区段!$G:$G,MATCH(D700,三跨两临近重点区段!$A:$A,0))</f>
        <v>#N/A</v>
      </c>
    </row>
    <row r="701" ht="14.25" spans="1:34">
      <c r="A701" s="263" t="s">
        <v>363</v>
      </c>
      <c r="B701" s="264" t="s">
        <v>3174</v>
      </c>
      <c r="C701" s="263" t="s">
        <v>2243</v>
      </c>
      <c r="D701" s="263" t="s">
        <v>3178</v>
      </c>
      <c r="E701" s="264" t="s">
        <v>2449</v>
      </c>
      <c r="F701" s="264" t="s">
        <v>125</v>
      </c>
      <c r="G701" s="263" t="s">
        <v>1596</v>
      </c>
      <c r="H701" s="263" t="s">
        <v>3176</v>
      </c>
      <c r="I701" s="33"/>
      <c r="J701" s="196"/>
      <c r="K701" s="196"/>
      <c r="L701" s="196"/>
      <c r="M701" s="235"/>
      <c r="N701" s="235"/>
      <c r="O701" s="33"/>
      <c r="P701" s="48"/>
      <c r="Q701" s="279"/>
      <c r="R701" s="279"/>
      <c r="S701" s="278">
        <v>45462</v>
      </c>
      <c r="T701" s="279" t="s">
        <v>2117</v>
      </c>
      <c r="U701" s="268" t="str">
        <f t="array" ref="U701">IFERROR(IF(INDEX(三跨两临近重点区段!$F:$F,MATCH(1,(MONTH(三跨两临近重点区段!$H:$H)=7)*(三跨两临近重点区段!$A:$A=D701),0))="已取消","已取消",INDEX(三跨两临近重点区段!$H:$H,MATCH(1,(MONTH(三跨两临近重点区段!$H:$H)=7)*(三跨两临近重点区段!$A:$A=D701)*(三跨两临近重点区段!$F:$F="现存区段"),0))),"")</f>
        <v/>
      </c>
      <c r="V701" s="232" t="str">
        <f t="array" ref="V701">IFERROR(IF(INDEX(三跨两临近重点区段!$F:$F,MATCH(1,(MONTH(三跨两临近重点区段!$H:$H)=7)*(三跨两临近重点区段!$A:$A=D701),0))="已取消","已取消",INDEX(三跨两临近重点区段!$I:$I,MATCH(1,(MONTH(三跨两临近重点区段!$H:$H)=7)*(三跨两临近重点区段!$A:$A=D701)*(三跨两临近重点区段!$F:$F="现存区段"),0))),"")</f>
        <v/>
      </c>
      <c r="W701" s="268" t="str">
        <f t="array" ref="W701">IFERROR(IF(INDEX(三跨两临近重点区段!$F:$F,MATCH(1,(MONTH(三跨两临近重点区段!$H:$H)=8)*(三跨两临近重点区段!$A:$A=D701),0))="已取消","已取消",INDEX(三跨两临近重点区段!$H:$H,MATCH(1,(MONTH(三跨两临近重点区段!$H:$H)=8)*(三跨两临近重点区段!$A:$A=D701)*(三跨两临近重点区段!$F:$F="现存区段"),0))),"")</f>
        <v/>
      </c>
      <c r="X701" s="232" t="str">
        <f t="array" ref="X701">IFERROR(IF(INDEX(三跨两临近重点区段!$F:$F,MATCH(1,(MONTH(三跨两临近重点区段!$H:$H)=8)*(三跨两临近重点区段!$A:$A=D701),0))="已取消","已取消",INDEX(三跨两临近重点区段!$I:$I,MATCH(1,(MONTH(三跨两临近重点区段!$H:$H)=8)*(三跨两临近重点区段!$A:$A=D701)*(三跨两临近重点区段!$F:$F="现存区段"),0))),"")</f>
        <v/>
      </c>
      <c r="Y701" s="268" t="str">
        <f t="array" ref="Y701">IFERROR(IF(INDEX(三跨两临近重点区段!$F:$F,MATCH(1,(MONTH(三跨两临近重点区段!$H:$H)=9)*(三跨两临近重点区段!$A:$A=D701),0))="已取消","已取消",INDEX(三跨两临近重点区段!$H:$H,MATCH(1,(MONTH(三跨两临近重点区段!$H:$H)=9)*(三跨两临近重点区段!$A:$A=D701)*(三跨两临近重点区段!$F:$F="现存区段"),0))),"")</f>
        <v/>
      </c>
      <c r="Z701" s="232" t="str">
        <f t="array" ref="Z701">IFERROR(IF(INDEX(三跨两临近重点区段!$F:$F,MATCH(1,(MONTH(三跨两临近重点区段!$H:$H)=9)*(三跨两临近重点区段!$A:$A=D701),0))="已取消","已取消",INDEX(三跨两临近重点区段!$I:$I,MATCH(1,(MONTH(三跨两临近重点区段!$H:$H)=9)*(三跨两临近重点区段!$A:$A=D701)*(三跨两临近重点区段!$F:$F="现存区段"),0))),"")</f>
        <v/>
      </c>
      <c r="AA701" s="268" t="str">
        <f t="array" ref="AA701">IFERROR(IF(INDEX(三跨两临近重点区段!$F:$F,MATCH(1,(MONTH(三跨两临近重点区段!$H:$H)=10)*(三跨两临近重点区段!$A:$A=D701),0))="已取消","已取消",INDEX(三跨两临近重点区段!$H:$H,MATCH(1,(MONTH(三跨两临近重点区段!$H:$H)=10)*(三跨两临近重点区段!$A:$A=D701)*(三跨两临近重点区段!$F:$F="现存区段"),0))),"")</f>
        <v/>
      </c>
      <c r="AB701" s="72" t="str">
        <f t="array" ref="AB701">IFERROR(IF(INDEX(三跨两临近重点区段!$F:$F,MATCH(1,(MONTH(三跨两临近重点区段!$H:$H)=10)*(三跨两临近重点区段!$A:$A=D701),0))="已取消","已取消",INDEX(三跨两临近重点区段!$I:$I,MATCH(1,(MONTH(三跨两临近重点区段!$H:$H)=10)*(三跨两临近重点区段!$A:$A=D701)*(三跨两临近重点区段!$F:$F="现存区段"),0))),"")</f>
        <v/>
      </c>
      <c r="AC701" s="284" t="str">
        <f t="array" ref="AC701">IFERROR(IF(INDEX(三跨两临近重点区段!$F:$F,MATCH(1,(MONTH(三跨两临近重点区段!$H:$H)=11)*(三跨两临近重点区段!$A:$A=D701),0))="已取消","已取消",INDEX(三跨两临近重点区段!$H:$H,MATCH(1,(MONTH(三跨两临近重点区段!$H:$H)=11)*(三跨两临近重点区段!$A:$A=D701)*(三跨两临近重点区段!$F:$F="现存区段"),0))),"")</f>
        <v/>
      </c>
      <c r="AD701" s="72" t="str">
        <f t="array" ref="AD701">IFERROR(IF(INDEX(三跨两临近重点区段!$F:$F,MATCH(1,(MONTH(三跨两临近重点区段!$H:$H)=11)*(三跨两临近重点区段!$A:$A=D701),0))="已取消","已取消",INDEX(三跨两临近重点区段!$I:$I,MATCH(1,(MONTH(三跨两临近重点区段!$H:$H)=11)*(三跨两临近重点区段!$A:$A=D701)*(三跨两临近重点区段!$F:$F="现存区段"),0))),"")</f>
        <v/>
      </c>
      <c r="AE701" s="284" t="str">
        <f t="array" ref="AE701">IFERROR(IF(INDEX(三跨两临近重点区段!$F:$F,MATCH(1,(MONTH(三跨两临近重点区段!$H:$H)=12)*(三跨两临近重点区段!$A:$A=D701),0))="已取消","已取消",INDEX(三跨两临近重点区段!$H:$H,MATCH(1,(MONTH(三跨两临近重点区段!$H:$H)=12)*(三跨两临近重点区段!$A:$A=D701)*(三跨两临近重点区段!$F:$F="现存区段"),0))),"")</f>
        <v/>
      </c>
      <c r="AF701" s="72" t="str">
        <f t="array" ref="AF701">IFERROR(IF(INDEX(三跨两临近重点区段!$F:$F,MATCH(1,(MONTH(三跨两临近重点区段!$H:$H)=12)*(三跨两临近重点区段!$A:$A=D701),0))="已取消","已取消",INDEX(三跨两临近重点区段!$I:$I,MATCH(1,(MONTH(三跨两临近重点区段!$H:$H)=12)*(三跨两临近重点区段!$A:$A=D701)*(三跨两临近重点区段!$F:$F="现存区段"),0))),"")</f>
        <v/>
      </c>
      <c r="AH701" t="e">
        <f t="array" ref="AH701">INDEX(三跨两临近重点区段!$G:$G,MATCH(D701,三跨两临近重点区段!$A:$A,0))</f>
        <v>#N/A</v>
      </c>
    </row>
    <row r="702" ht="14.25" spans="1:34">
      <c r="A702" s="263" t="s">
        <v>363</v>
      </c>
      <c r="B702" s="264" t="s">
        <v>3179</v>
      </c>
      <c r="C702" s="263" t="s">
        <v>2197</v>
      </c>
      <c r="D702" s="263" t="s">
        <v>3180</v>
      </c>
      <c r="E702" s="264" t="s">
        <v>2449</v>
      </c>
      <c r="F702" s="264" t="s">
        <v>125</v>
      </c>
      <c r="G702" s="263" t="s">
        <v>1596</v>
      </c>
      <c r="H702" s="263" t="s">
        <v>3176</v>
      </c>
      <c r="I702" s="33"/>
      <c r="J702" s="196"/>
      <c r="K702" s="196"/>
      <c r="L702" s="196"/>
      <c r="M702" s="235"/>
      <c r="N702" s="235"/>
      <c r="O702" s="33"/>
      <c r="P702" s="48"/>
      <c r="Q702" s="279"/>
      <c r="R702" s="279"/>
      <c r="S702" s="278">
        <v>45462</v>
      </c>
      <c r="T702" s="279" t="s">
        <v>2117</v>
      </c>
      <c r="U702" s="268" t="str">
        <f t="array" ref="U702">IFERROR(IF(INDEX(三跨两临近重点区段!$F:$F,MATCH(1,(MONTH(三跨两临近重点区段!$H:$H)=7)*(三跨两临近重点区段!$A:$A=D702),0))="已取消","已取消",INDEX(三跨两临近重点区段!$H:$H,MATCH(1,(MONTH(三跨两临近重点区段!$H:$H)=7)*(三跨两临近重点区段!$A:$A=D702)*(三跨两临近重点区段!$F:$F="现存区段"),0))),"")</f>
        <v/>
      </c>
      <c r="V702" s="232" t="str">
        <f t="array" ref="V702">IFERROR(IF(INDEX(三跨两临近重点区段!$F:$F,MATCH(1,(MONTH(三跨两临近重点区段!$H:$H)=7)*(三跨两临近重点区段!$A:$A=D702),0))="已取消","已取消",INDEX(三跨两临近重点区段!$I:$I,MATCH(1,(MONTH(三跨两临近重点区段!$H:$H)=7)*(三跨两临近重点区段!$A:$A=D702)*(三跨两临近重点区段!$F:$F="现存区段"),0))),"")</f>
        <v/>
      </c>
      <c r="W702" s="268" t="str">
        <f t="array" ref="W702">IFERROR(IF(INDEX(三跨两临近重点区段!$F:$F,MATCH(1,(MONTH(三跨两临近重点区段!$H:$H)=8)*(三跨两临近重点区段!$A:$A=D702),0))="已取消","已取消",INDEX(三跨两临近重点区段!$H:$H,MATCH(1,(MONTH(三跨两临近重点区段!$H:$H)=8)*(三跨两临近重点区段!$A:$A=D702)*(三跨两临近重点区段!$F:$F="现存区段"),0))),"")</f>
        <v/>
      </c>
      <c r="X702" s="232" t="str">
        <f t="array" ref="X702">IFERROR(IF(INDEX(三跨两临近重点区段!$F:$F,MATCH(1,(MONTH(三跨两临近重点区段!$H:$H)=8)*(三跨两临近重点区段!$A:$A=D702),0))="已取消","已取消",INDEX(三跨两临近重点区段!$I:$I,MATCH(1,(MONTH(三跨两临近重点区段!$H:$H)=8)*(三跨两临近重点区段!$A:$A=D702)*(三跨两临近重点区段!$F:$F="现存区段"),0))),"")</f>
        <v/>
      </c>
      <c r="Y702" s="268" t="str">
        <f t="array" ref="Y702">IFERROR(IF(INDEX(三跨两临近重点区段!$F:$F,MATCH(1,(MONTH(三跨两临近重点区段!$H:$H)=9)*(三跨两临近重点区段!$A:$A=D702),0))="已取消","已取消",INDEX(三跨两临近重点区段!$H:$H,MATCH(1,(MONTH(三跨两临近重点区段!$H:$H)=9)*(三跨两临近重点区段!$A:$A=D702)*(三跨两临近重点区段!$F:$F="现存区段"),0))),"")</f>
        <v/>
      </c>
      <c r="Z702" s="232" t="str">
        <f t="array" ref="Z702">IFERROR(IF(INDEX(三跨两临近重点区段!$F:$F,MATCH(1,(MONTH(三跨两临近重点区段!$H:$H)=9)*(三跨两临近重点区段!$A:$A=D702),0))="已取消","已取消",INDEX(三跨两临近重点区段!$I:$I,MATCH(1,(MONTH(三跨两临近重点区段!$H:$H)=9)*(三跨两临近重点区段!$A:$A=D702)*(三跨两临近重点区段!$F:$F="现存区段"),0))),"")</f>
        <v/>
      </c>
      <c r="AA702" s="268" t="str">
        <f t="array" ref="AA702">IFERROR(IF(INDEX(三跨两临近重点区段!$F:$F,MATCH(1,(MONTH(三跨两临近重点区段!$H:$H)=10)*(三跨两临近重点区段!$A:$A=D702),0))="已取消","已取消",INDEX(三跨两临近重点区段!$H:$H,MATCH(1,(MONTH(三跨两临近重点区段!$H:$H)=10)*(三跨两临近重点区段!$A:$A=D702)*(三跨两临近重点区段!$F:$F="现存区段"),0))),"")</f>
        <v/>
      </c>
      <c r="AB702" s="72" t="str">
        <f t="array" ref="AB702">IFERROR(IF(INDEX(三跨两临近重点区段!$F:$F,MATCH(1,(MONTH(三跨两临近重点区段!$H:$H)=10)*(三跨两临近重点区段!$A:$A=D702),0))="已取消","已取消",INDEX(三跨两临近重点区段!$I:$I,MATCH(1,(MONTH(三跨两临近重点区段!$H:$H)=10)*(三跨两临近重点区段!$A:$A=D702)*(三跨两临近重点区段!$F:$F="现存区段"),0))),"")</f>
        <v/>
      </c>
      <c r="AC702" s="284" t="str">
        <f t="array" ref="AC702">IFERROR(IF(INDEX(三跨两临近重点区段!$F:$F,MATCH(1,(MONTH(三跨两临近重点区段!$H:$H)=11)*(三跨两临近重点区段!$A:$A=D702),0))="已取消","已取消",INDEX(三跨两临近重点区段!$H:$H,MATCH(1,(MONTH(三跨两临近重点区段!$H:$H)=11)*(三跨两临近重点区段!$A:$A=D702)*(三跨两临近重点区段!$F:$F="现存区段"),0))),"")</f>
        <v/>
      </c>
      <c r="AD702" s="72" t="str">
        <f t="array" ref="AD702">IFERROR(IF(INDEX(三跨两临近重点区段!$F:$F,MATCH(1,(MONTH(三跨两临近重点区段!$H:$H)=11)*(三跨两临近重点区段!$A:$A=D702),0))="已取消","已取消",INDEX(三跨两临近重点区段!$I:$I,MATCH(1,(MONTH(三跨两临近重点区段!$H:$H)=11)*(三跨两临近重点区段!$A:$A=D702)*(三跨两临近重点区段!$F:$F="现存区段"),0))),"")</f>
        <v/>
      </c>
      <c r="AE702" s="284" t="str">
        <f t="array" ref="AE702">IFERROR(IF(INDEX(三跨两临近重点区段!$F:$F,MATCH(1,(MONTH(三跨两临近重点区段!$H:$H)=12)*(三跨两临近重点区段!$A:$A=D702),0))="已取消","已取消",INDEX(三跨两临近重点区段!$H:$H,MATCH(1,(MONTH(三跨两临近重点区段!$H:$H)=12)*(三跨两临近重点区段!$A:$A=D702)*(三跨两临近重点区段!$F:$F="现存区段"),0))),"")</f>
        <v/>
      </c>
      <c r="AF702" s="72" t="str">
        <f t="array" ref="AF702">IFERROR(IF(INDEX(三跨两临近重点区段!$F:$F,MATCH(1,(MONTH(三跨两临近重点区段!$H:$H)=12)*(三跨两临近重点区段!$A:$A=D702),0))="已取消","已取消",INDEX(三跨两临近重点区段!$I:$I,MATCH(1,(MONTH(三跨两临近重点区段!$H:$H)=12)*(三跨两临近重点区段!$A:$A=D702)*(三跨两临近重点区段!$F:$F="现存区段"),0))),"")</f>
        <v/>
      </c>
      <c r="AH702" t="e">
        <f t="array" ref="AH702">INDEX(三跨两临近重点区段!$G:$G,MATCH(D702,三跨两临近重点区段!$A:$A,0))</f>
        <v>#N/A</v>
      </c>
    </row>
    <row r="703" ht="14.25" spans="1:34">
      <c r="A703" s="263" t="s">
        <v>363</v>
      </c>
      <c r="B703" s="264" t="s">
        <v>3179</v>
      </c>
      <c r="C703" s="263" t="s">
        <v>2326</v>
      </c>
      <c r="D703" s="263" t="s">
        <v>3181</v>
      </c>
      <c r="E703" s="264" t="s">
        <v>2449</v>
      </c>
      <c r="F703" s="264" t="s">
        <v>125</v>
      </c>
      <c r="G703" s="263" t="s">
        <v>1596</v>
      </c>
      <c r="H703" s="263" t="s">
        <v>3176</v>
      </c>
      <c r="I703" s="33"/>
      <c r="J703" s="196"/>
      <c r="K703" s="196"/>
      <c r="L703" s="196"/>
      <c r="M703" s="235"/>
      <c r="N703" s="235"/>
      <c r="O703" s="33"/>
      <c r="P703" s="48"/>
      <c r="Q703" s="279"/>
      <c r="R703" s="279"/>
      <c r="S703" s="278">
        <v>45462</v>
      </c>
      <c r="T703" s="279" t="s">
        <v>2117</v>
      </c>
      <c r="U703" s="268" t="str">
        <f t="array" ref="U703">IFERROR(IF(INDEX(三跨两临近重点区段!$F:$F,MATCH(1,(MONTH(三跨两临近重点区段!$H:$H)=7)*(三跨两临近重点区段!$A:$A=D703),0))="已取消","已取消",INDEX(三跨两临近重点区段!$H:$H,MATCH(1,(MONTH(三跨两临近重点区段!$H:$H)=7)*(三跨两临近重点区段!$A:$A=D703)*(三跨两临近重点区段!$F:$F="现存区段"),0))),"")</f>
        <v/>
      </c>
      <c r="V703" s="232" t="str">
        <f t="array" ref="V703">IFERROR(IF(INDEX(三跨两临近重点区段!$F:$F,MATCH(1,(MONTH(三跨两临近重点区段!$H:$H)=7)*(三跨两临近重点区段!$A:$A=D703),0))="已取消","已取消",INDEX(三跨两临近重点区段!$I:$I,MATCH(1,(MONTH(三跨两临近重点区段!$H:$H)=7)*(三跨两临近重点区段!$A:$A=D703)*(三跨两临近重点区段!$F:$F="现存区段"),0))),"")</f>
        <v/>
      </c>
      <c r="W703" s="268" t="str">
        <f t="array" ref="W703">IFERROR(IF(INDEX(三跨两临近重点区段!$F:$F,MATCH(1,(MONTH(三跨两临近重点区段!$H:$H)=8)*(三跨两临近重点区段!$A:$A=D703),0))="已取消","已取消",INDEX(三跨两临近重点区段!$H:$H,MATCH(1,(MONTH(三跨两临近重点区段!$H:$H)=8)*(三跨两临近重点区段!$A:$A=D703)*(三跨两临近重点区段!$F:$F="现存区段"),0))),"")</f>
        <v/>
      </c>
      <c r="X703" s="232" t="str">
        <f t="array" ref="X703">IFERROR(IF(INDEX(三跨两临近重点区段!$F:$F,MATCH(1,(MONTH(三跨两临近重点区段!$H:$H)=8)*(三跨两临近重点区段!$A:$A=D703),0))="已取消","已取消",INDEX(三跨两临近重点区段!$I:$I,MATCH(1,(MONTH(三跨两临近重点区段!$H:$H)=8)*(三跨两临近重点区段!$A:$A=D703)*(三跨两临近重点区段!$F:$F="现存区段"),0))),"")</f>
        <v/>
      </c>
      <c r="Y703" s="268" t="str">
        <f t="array" ref="Y703">IFERROR(IF(INDEX(三跨两临近重点区段!$F:$F,MATCH(1,(MONTH(三跨两临近重点区段!$H:$H)=9)*(三跨两临近重点区段!$A:$A=D703),0))="已取消","已取消",INDEX(三跨两临近重点区段!$H:$H,MATCH(1,(MONTH(三跨两临近重点区段!$H:$H)=9)*(三跨两临近重点区段!$A:$A=D703)*(三跨两临近重点区段!$F:$F="现存区段"),0))),"")</f>
        <v/>
      </c>
      <c r="Z703" s="232" t="str">
        <f t="array" ref="Z703">IFERROR(IF(INDEX(三跨两临近重点区段!$F:$F,MATCH(1,(MONTH(三跨两临近重点区段!$H:$H)=9)*(三跨两临近重点区段!$A:$A=D703),0))="已取消","已取消",INDEX(三跨两临近重点区段!$I:$I,MATCH(1,(MONTH(三跨两临近重点区段!$H:$H)=9)*(三跨两临近重点区段!$A:$A=D703)*(三跨两临近重点区段!$F:$F="现存区段"),0))),"")</f>
        <v/>
      </c>
      <c r="AA703" s="268" t="str">
        <f t="array" ref="AA703">IFERROR(IF(INDEX(三跨两临近重点区段!$F:$F,MATCH(1,(MONTH(三跨两临近重点区段!$H:$H)=10)*(三跨两临近重点区段!$A:$A=D703),0))="已取消","已取消",INDEX(三跨两临近重点区段!$H:$H,MATCH(1,(MONTH(三跨两临近重点区段!$H:$H)=10)*(三跨两临近重点区段!$A:$A=D703)*(三跨两临近重点区段!$F:$F="现存区段"),0))),"")</f>
        <v/>
      </c>
      <c r="AB703" s="72" t="str">
        <f t="array" ref="AB703">IFERROR(IF(INDEX(三跨两临近重点区段!$F:$F,MATCH(1,(MONTH(三跨两临近重点区段!$H:$H)=10)*(三跨两临近重点区段!$A:$A=D703),0))="已取消","已取消",INDEX(三跨两临近重点区段!$I:$I,MATCH(1,(MONTH(三跨两临近重点区段!$H:$H)=10)*(三跨两临近重点区段!$A:$A=D703)*(三跨两临近重点区段!$F:$F="现存区段"),0))),"")</f>
        <v/>
      </c>
      <c r="AC703" s="284" t="str">
        <f t="array" ref="AC703">IFERROR(IF(INDEX(三跨两临近重点区段!$F:$F,MATCH(1,(MONTH(三跨两临近重点区段!$H:$H)=11)*(三跨两临近重点区段!$A:$A=D703),0))="已取消","已取消",INDEX(三跨两临近重点区段!$H:$H,MATCH(1,(MONTH(三跨两临近重点区段!$H:$H)=11)*(三跨两临近重点区段!$A:$A=D703)*(三跨两临近重点区段!$F:$F="现存区段"),0))),"")</f>
        <v/>
      </c>
      <c r="AD703" s="72" t="str">
        <f t="array" ref="AD703">IFERROR(IF(INDEX(三跨两临近重点区段!$F:$F,MATCH(1,(MONTH(三跨两临近重点区段!$H:$H)=11)*(三跨两临近重点区段!$A:$A=D703),0))="已取消","已取消",INDEX(三跨两临近重点区段!$I:$I,MATCH(1,(MONTH(三跨两临近重点区段!$H:$H)=11)*(三跨两临近重点区段!$A:$A=D703)*(三跨两临近重点区段!$F:$F="现存区段"),0))),"")</f>
        <v/>
      </c>
      <c r="AE703" s="284" t="str">
        <f t="array" ref="AE703">IFERROR(IF(INDEX(三跨两临近重点区段!$F:$F,MATCH(1,(MONTH(三跨两临近重点区段!$H:$H)=12)*(三跨两临近重点区段!$A:$A=D703),0))="已取消","已取消",INDEX(三跨两临近重点区段!$H:$H,MATCH(1,(MONTH(三跨两临近重点区段!$H:$H)=12)*(三跨两临近重点区段!$A:$A=D703)*(三跨两临近重点区段!$F:$F="现存区段"),0))),"")</f>
        <v/>
      </c>
      <c r="AF703" s="72" t="str">
        <f t="array" ref="AF703">IFERROR(IF(INDEX(三跨两临近重点区段!$F:$F,MATCH(1,(MONTH(三跨两临近重点区段!$H:$H)=12)*(三跨两临近重点区段!$A:$A=D703),0))="已取消","已取消",INDEX(三跨两临近重点区段!$I:$I,MATCH(1,(MONTH(三跨两临近重点区段!$H:$H)=12)*(三跨两临近重点区段!$A:$A=D703)*(三跨两临近重点区段!$F:$F="现存区段"),0))),"")</f>
        <v/>
      </c>
      <c r="AH703" t="e">
        <f t="array" ref="AH703">INDEX(三跨两临近重点区段!$G:$G,MATCH(D703,三跨两临近重点区段!$A:$A,0))</f>
        <v>#N/A</v>
      </c>
    </row>
    <row r="704" ht="14.25" spans="1:34">
      <c r="A704" s="263" t="s">
        <v>363</v>
      </c>
      <c r="B704" s="264" t="s">
        <v>3179</v>
      </c>
      <c r="C704" s="263" t="s">
        <v>2243</v>
      </c>
      <c r="D704" s="263" t="s">
        <v>3182</v>
      </c>
      <c r="E704" s="264" t="s">
        <v>2449</v>
      </c>
      <c r="F704" s="264" t="s">
        <v>125</v>
      </c>
      <c r="G704" s="263" t="s">
        <v>1596</v>
      </c>
      <c r="H704" s="263" t="s">
        <v>3176</v>
      </c>
      <c r="I704" s="33"/>
      <c r="J704" s="196"/>
      <c r="K704" s="196"/>
      <c r="L704" s="196"/>
      <c r="M704" s="235"/>
      <c r="N704" s="235"/>
      <c r="O704" s="33"/>
      <c r="P704" s="48"/>
      <c r="Q704" s="279"/>
      <c r="R704" s="279"/>
      <c r="S704" s="278">
        <v>45462</v>
      </c>
      <c r="T704" s="279" t="s">
        <v>2117</v>
      </c>
      <c r="U704" s="268" t="str">
        <f t="array" ref="U704">IFERROR(IF(INDEX(三跨两临近重点区段!$F:$F,MATCH(1,(MONTH(三跨两临近重点区段!$H:$H)=7)*(三跨两临近重点区段!$A:$A=D704),0))="已取消","已取消",INDEX(三跨两临近重点区段!$H:$H,MATCH(1,(MONTH(三跨两临近重点区段!$H:$H)=7)*(三跨两临近重点区段!$A:$A=D704)*(三跨两临近重点区段!$F:$F="现存区段"),0))),"")</f>
        <v/>
      </c>
      <c r="V704" s="232" t="str">
        <f t="array" ref="V704">IFERROR(IF(INDEX(三跨两临近重点区段!$F:$F,MATCH(1,(MONTH(三跨两临近重点区段!$H:$H)=7)*(三跨两临近重点区段!$A:$A=D704),0))="已取消","已取消",INDEX(三跨两临近重点区段!$I:$I,MATCH(1,(MONTH(三跨两临近重点区段!$H:$H)=7)*(三跨两临近重点区段!$A:$A=D704)*(三跨两临近重点区段!$F:$F="现存区段"),0))),"")</f>
        <v/>
      </c>
      <c r="W704" s="268" t="str">
        <f t="array" ref="W704">IFERROR(IF(INDEX(三跨两临近重点区段!$F:$F,MATCH(1,(MONTH(三跨两临近重点区段!$H:$H)=8)*(三跨两临近重点区段!$A:$A=D704),0))="已取消","已取消",INDEX(三跨两临近重点区段!$H:$H,MATCH(1,(MONTH(三跨两临近重点区段!$H:$H)=8)*(三跨两临近重点区段!$A:$A=D704)*(三跨两临近重点区段!$F:$F="现存区段"),0))),"")</f>
        <v/>
      </c>
      <c r="X704" s="232" t="str">
        <f t="array" ref="X704">IFERROR(IF(INDEX(三跨两临近重点区段!$F:$F,MATCH(1,(MONTH(三跨两临近重点区段!$H:$H)=8)*(三跨两临近重点区段!$A:$A=D704),0))="已取消","已取消",INDEX(三跨两临近重点区段!$I:$I,MATCH(1,(MONTH(三跨两临近重点区段!$H:$H)=8)*(三跨两临近重点区段!$A:$A=D704)*(三跨两临近重点区段!$F:$F="现存区段"),0))),"")</f>
        <v/>
      </c>
      <c r="Y704" s="268" t="str">
        <f t="array" ref="Y704">IFERROR(IF(INDEX(三跨两临近重点区段!$F:$F,MATCH(1,(MONTH(三跨两临近重点区段!$H:$H)=9)*(三跨两临近重点区段!$A:$A=D704),0))="已取消","已取消",INDEX(三跨两临近重点区段!$H:$H,MATCH(1,(MONTH(三跨两临近重点区段!$H:$H)=9)*(三跨两临近重点区段!$A:$A=D704)*(三跨两临近重点区段!$F:$F="现存区段"),0))),"")</f>
        <v/>
      </c>
      <c r="Z704" s="232" t="str">
        <f t="array" ref="Z704">IFERROR(IF(INDEX(三跨两临近重点区段!$F:$F,MATCH(1,(MONTH(三跨两临近重点区段!$H:$H)=9)*(三跨两临近重点区段!$A:$A=D704),0))="已取消","已取消",INDEX(三跨两临近重点区段!$I:$I,MATCH(1,(MONTH(三跨两临近重点区段!$H:$H)=9)*(三跨两临近重点区段!$A:$A=D704)*(三跨两临近重点区段!$F:$F="现存区段"),0))),"")</f>
        <v/>
      </c>
      <c r="AA704" s="268" t="str">
        <f t="array" ref="AA704">IFERROR(IF(INDEX(三跨两临近重点区段!$F:$F,MATCH(1,(MONTH(三跨两临近重点区段!$H:$H)=10)*(三跨两临近重点区段!$A:$A=D704),0))="已取消","已取消",INDEX(三跨两临近重点区段!$H:$H,MATCH(1,(MONTH(三跨两临近重点区段!$H:$H)=10)*(三跨两临近重点区段!$A:$A=D704)*(三跨两临近重点区段!$F:$F="现存区段"),0))),"")</f>
        <v/>
      </c>
      <c r="AB704" s="72" t="str">
        <f t="array" ref="AB704">IFERROR(IF(INDEX(三跨两临近重点区段!$F:$F,MATCH(1,(MONTH(三跨两临近重点区段!$H:$H)=10)*(三跨两临近重点区段!$A:$A=D704),0))="已取消","已取消",INDEX(三跨两临近重点区段!$I:$I,MATCH(1,(MONTH(三跨两临近重点区段!$H:$H)=10)*(三跨两临近重点区段!$A:$A=D704)*(三跨两临近重点区段!$F:$F="现存区段"),0))),"")</f>
        <v/>
      </c>
      <c r="AC704" s="284" t="str">
        <f t="array" ref="AC704">IFERROR(IF(INDEX(三跨两临近重点区段!$F:$F,MATCH(1,(MONTH(三跨两临近重点区段!$H:$H)=11)*(三跨两临近重点区段!$A:$A=D704),0))="已取消","已取消",INDEX(三跨两临近重点区段!$H:$H,MATCH(1,(MONTH(三跨两临近重点区段!$H:$H)=11)*(三跨两临近重点区段!$A:$A=D704)*(三跨两临近重点区段!$F:$F="现存区段"),0))),"")</f>
        <v/>
      </c>
      <c r="AD704" s="72" t="str">
        <f t="array" ref="AD704">IFERROR(IF(INDEX(三跨两临近重点区段!$F:$F,MATCH(1,(MONTH(三跨两临近重点区段!$H:$H)=11)*(三跨两临近重点区段!$A:$A=D704),0))="已取消","已取消",INDEX(三跨两临近重点区段!$I:$I,MATCH(1,(MONTH(三跨两临近重点区段!$H:$H)=11)*(三跨两临近重点区段!$A:$A=D704)*(三跨两临近重点区段!$F:$F="现存区段"),0))),"")</f>
        <v/>
      </c>
      <c r="AE704" s="284" t="str">
        <f t="array" ref="AE704">IFERROR(IF(INDEX(三跨两临近重点区段!$F:$F,MATCH(1,(MONTH(三跨两临近重点区段!$H:$H)=12)*(三跨两临近重点区段!$A:$A=D704),0))="已取消","已取消",INDEX(三跨两临近重点区段!$H:$H,MATCH(1,(MONTH(三跨两临近重点区段!$H:$H)=12)*(三跨两临近重点区段!$A:$A=D704)*(三跨两临近重点区段!$F:$F="现存区段"),0))),"")</f>
        <v/>
      </c>
      <c r="AF704" s="72" t="str">
        <f t="array" ref="AF704">IFERROR(IF(INDEX(三跨两临近重点区段!$F:$F,MATCH(1,(MONTH(三跨两临近重点区段!$H:$H)=12)*(三跨两临近重点区段!$A:$A=D704),0))="已取消","已取消",INDEX(三跨两临近重点区段!$I:$I,MATCH(1,(MONTH(三跨两临近重点区段!$H:$H)=12)*(三跨两临近重点区段!$A:$A=D704)*(三跨两临近重点区段!$F:$F="现存区段"),0))),"")</f>
        <v/>
      </c>
      <c r="AH704" t="e">
        <f t="array" ref="AH704">INDEX(三跨两临近重点区段!$G:$G,MATCH(D704,三跨两临近重点区段!$A:$A,0))</f>
        <v>#N/A</v>
      </c>
    </row>
    <row r="705" ht="14.25" spans="1:34">
      <c r="A705" s="263" t="s">
        <v>150</v>
      </c>
      <c r="B705" s="264" t="s">
        <v>2783</v>
      </c>
      <c r="C705" s="263" t="s">
        <v>2543</v>
      </c>
      <c r="D705" s="263" t="s">
        <v>3183</v>
      </c>
      <c r="E705" s="264" t="s">
        <v>2449</v>
      </c>
      <c r="F705" s="264" t="s">
        <v>125</v>
      </c>
      <c r="G705" s="263" t="s">
        <v>1557</v>
      </c>
      <c r="H705" s="263" t="s">
        <v>1557</v>
      </c>
      <c r="I705" s="33"/>
      <c r="J705" s="196"/>
      <c r="K705" s="196"/>
      <c r="L705" s="196"/>
      <c r="M705" s="235"/>
      <c r="N705" s="235"/>
      <c r="O705" s="33"/>
      <c r="P705" s="48"/>
      <c r="Q705" s="279"/>
      <c r="R705" s="279"/>
      <c r="S705" s="278">
        <v>45462</v>
      </c>
      <c r="T705" s="279" t="s">
        <v>2117</v>
      </c>
      <c r="U705" s="268" t="str">
        <f t="array" ref="U705">IFERROR(IF(INDEX(三跨两临近重点区段!$F:$F,MATCH(1,(MONTH(三跨两临近重点区段!$H:$H)=7)*(三跨两临近重点区段!$A:$A=D705),0))="已取消","已取消",INDEX(三跨两临近重点区段!$H:$H,MATCH(1,(MONTH(三跨两临近重点区段!$H:$H)=7)*(三跨两临近重点区段!$A:$A=D705)*(三跨两临近重点区段!$F:$F="现存区段"),0))),"")</f>
        <v/>
      </c>
      <c r="V705" s="232" t="str">
        <f t="array" ref="V705">IFERROR(IF(INDEX(三跨两临近重点区段!$F:$F,MATCH(1,(MONTH(三跨两临近重点区段!$H:$H)=7)*(三跨两临近重点区段!$A:$A=D705),0))="已取消","已取消",INDEX(三跨两临近重点区段!$I:$I,MATCH(1,(MONTH(三跨两临近重点区段!$H:$H)=7)*(三跨两临近重点区段!$A:$A=D705)*(三跨两临近重点区段!$F:$F="现存区段"),0))),"")</f>
        <v/>
      </c>
      <c r="W705" s="268" t="str">
        <f t="array" ref="W705">IFERROR(IF(INDEX(三跨两临近重点区段!$F:$F,MATCH(1,(MONTH(三跨两临近重点区段!$H:$H)=8)*(三跨两临近重点区段!$A:$A=D705),0))="已取消","已取消",INDEX(三跨两临近重点区段!$H:$H,MATCH(1,(MONTH(三跨两临近重点区段!$H:$H)=8)*(三跨两临近重点区段!$A:$A=D705)*(三跨两临近重点区段!$F:$F="现存区段"),0))),"")</f>
        <v/>
      </c>
      <c r="X705" s="232" t="str">
        <f t="array" ref="X705">IFERROR(IF(INDEX(三跨两临近重点区段!$F:$F,MATCH(1,(MONTH(三跨两临近重点区段!$H:$H)=8)*(三跨两临近重点区段!$A:$A=D705),0))="已取消","已取消",INDEX(三跨两临近重点区段!$I:$I,MATCH(1,(MONTH(三跨两临近重点区段!$H:$H)=8)*(三跨两临近重点区段!$A:$A=D705)*(三跨两临近重点区段!$F:$F="现存区段"),0))),"")</f>
        <v/>
      </c>
      <c r="Y705" s="268" t="str">
        <f t="array" ref="Y705">IFERROR(IF(INDEX(三跨两临近重点区段!$F:$F,MATCH(1,(MONTH(三跨两临近重点区段!$H:$H)=9)*(三跨两临近重点区段!$A:$A=D705),0))="已取消","已取消",INDEX(三跨两临近重点区段!$H:$H,MATCH(1,(MONTH(三跨两临近重点区段!$H:$H)=9)*(三跨两临近重点区段!$A:$A=D705)*(三跨两临近重点区段!$F:$F="现存区段"),0))),"")</f>
        <v/>
      </c>
      <c r="Z705" s="232" t="str">
        <f t="array" ref="Z705">IFERROR(IF(INDEX(三跨两临近重点区段!$F:$F,MATCH(1,(MONTH(三跨两临近重点区段!$H:$H)=9)*(三跨两临近重点区段!$A:$A=D705),0))="已取消","已取消",INDEX(三跨两临近重点区段!$I:$I,MATCH(1,(MONTH(三跨两临近重点区段!$H:$H)=9)*(三跨两临近重点区段!$A:$A=D705)*(三跨两临近重点区段!$F:$F="现存区段"),0))),"")</f>
        <v/>
      </c>
      <c r="AA705" s="268" t="str">
        <f t="array" ref="AA705">IFERROR(IF(INDEX(三跨两临近重点区段!$F:$F,MATCH(1,(MONTH(三跨两临近重点区段!$H:$H)=10)*(三跨两临近重点区段!$A:$A=D705),0))="已取消","已取消",INDEX(三跨两临近重点区段!$H:$H,MATCH(1,(MONTH(三跨两临近重点区段!$H:$H)=10)*(三跨两临近重点区段!$A:$A=D705)*(三跨两临近重点区段!$F:$F="现存区段"),0))),"")</f>
        <v/>
      </c>
      <c r="AB705" s="72" t="str">
        <f t="array" ref="AB705">IFERROR(IF(INDEX(三跨两临近重点区段!$F:$F,MATCH(1,(MONTH(三跨两临近重点区段!$H:$H)=10)*(三跨两临近重点区段!$A:$A=D705),0))="已取消","已取消",INDEX(三跨两临近重点区段!$I:$I,MATCH(1,(MONTH(三跨两临近重点区段!$H:$H)=10)*(三跨两临近重点区段!$A:$A=D705)*(三跨两临近重点区段!$F:$F="现存区段"),0))),"")</f>
        <v/>
      </c>
      <c r="AC705" s="284" t="str">
        <f t="array" ref="AC705">IFERROR(IF(INDEX(三跨两临近重点区段!$F:$F,MATCH(1,(MONTH(三跨两临近重点区段!$H:$H)=11)*(三跨两临近重点区段!$A:$A=D705),0))="已取消","已取消",INDEX(三跨两临近重点区段!$H:$H,MATCH(1,(MONTH(三跨两临近重点区段!$H:$H)=11)*(三跨两临近重点区段!$A:$A=D705)*(三跨两临近重点区段!$F:$F="现存区段"),0))),"")</f>
        <v/>
      </c>
      <c r="AD705" s="72" t="str">
        <f t="array" ref="AD705">IFERROR(IF(INDEX(三跨两临近重点区段!$F:$F,MATCH(1,(MONTH(三跨两临近重点区段!$H:$H)=11)*(三跨两临近重点区段!$A:$A=D705),0))="已取消","已取消",INDEX(三跨两临近重点区段!$I:$I,MATCH(1,(MONTH(三跨两临近重点区段!$H:$H)=11)*(三跨两临近重点区段!$A:$A=D705)*(三跨两临近重点区段!$F:$F="现存区段"),0))),"")</f>
        <v/>
      </c>
      <c r="AE705" s="284" t="str">
        <f t="array" ref="AE705">IFERROR(IF(INDEX(三跨两临近重点区段!$F:$F,MATCH(1,(MONTH(三跨两临近重点区段!$H:$H)=12)*(三跨两临近重点区段!$A:$A=D705),0))="已取消","已取消",INDEX(三跨两临近重点区段!$H:$H,MATCH(1,(MONTH(三跨两临近重点区段!$H:$H)=12)*(三跨两临近重点区段!$A:$A=D705)*(三跨两临近重点区段!$F:$F="现存区段"),0))),"")</f>
        <v/>
      </c>
      <c r="AF705" s="72" t="str">
        <f t="array" ref="AF705">IFERROR(IF(INDEX(三跨两临近重点区段!$F:$F,MATCH(1,(MONTH(三跨两临近重点区段!$H:$H)=12)*(三跨两临近重点区段!$A:$A=D705),0))="已取消","已取消",INDEX(三跨两临近重点区段!$I:$I,MATCH(1,(MONTH(三跨两临近重点区段!$H:$H)=12)*(三跨两临近重点区段!$A:$A=D705)*(三跨两临近重点区段!$F:$F="现存区段"),0))),"")</f>
        <v/>
      </c>
      <c r="AH705" t="e">
        <f t="array" ref="AH705">INDEX(三跨两临近重点区段!$G:$G,MATCH(D705,三跨两临近重点区段!$A:$A,0))</f>
        <v>#N/A</v>
      </c>
    </row>
    <row r="706" ht="14.25" spans="1:34">
      <c r="A706" s="263" t="s">
        <v>150</v>
      </c>
      <c r="B706" s="264" t="s">
        <v>2453</v>
      </c>
      <c r="C706" s="263" t="s">
        <v>2172</v>
      </c>
      <c r="D706" s="263" t="s">
        <v>3184</v>
      </c>
      <c r="E706" s="264" t="s">
        <v>2449</v>
      </c>
      <c r="F706" s="264" t="s">
        <v>125</v>
      </c>
      <c r="G706" s="263" t="s">
        <v>2452</v>
      </c>
      <c r="H706" s="263" t="s">
        <v>1768</v>
      </c>
      <c r="I706" s="33"/>
      <c r="J706" s="196"/>
      <c r="K706" s="196"/>
      <c r="L706" s="196"/>
      <c r="M706" s="235"/>
      <c r="N706" s="235"/>
      <c r="O706" s="33"/>
      <c r="P706" s="48"/>
      <c r="Q706" s="279"/>
      <c r="R706" s="279"/>
      <c r="S706" s="278">
        <v>45462</v>
      </c>
      <c r="T706" s="279" t="s">
        <v>2117</v>
      </c>
      <c r="U706" s="268" t="str">
        <f t="array" ref="U706">IFERROR(IF(INDEX(三跨两临近重点区段!$F:$F,MATCH(1,(MONTH(三跨两临近重点区段!$H:$H)=7)*(三跨两临近重点区段!$A:$A=D706),0))="已取消","已取消",INDEX(三跨两临近重点区段!$H:$H,MATCH(1,(MONTH(三跨两临近重点区段!$H:$H)=7)*(三跨两临近重点区段!$A:$A=D706)*(三跨两临近重点区段!$F:$F="现存区段"),0))),"")</f>
        <v/>
      </c>
      <c r="V706" s="232" t="str">
        <f t="array" ref="V706">IFERROR(IF(INDEX(三跨两临近重点区段!$F:$F,MATCH(1,(MONTH(三跨两临近重点区段!$H:$H)=7)*(三跨两临近重点区段!$A:$A=D706),0))="已取消","已取消",INDEX(三跨两临近重点区段!$I:$I,MATCH(1,(MONTH(三跨两临近重点区段!$H:$H)=7)*(三跨两临近重点区段!$A:$A=D706)*(三跨两临近重点区段!$F:$F="现存区段"),0))),"")</f>
        <v/>
      </c>
      <c r="W706" s="268" t="str">
        <f t="array" ref="W706">IFERROR(IF(INDEX(三跨两临近重点区段!$F:$F,MATCH(1,(MONTH(三跨两临近重点区段!$H:$H)=8)*(三跨两临近重点区段!$A:$A=D706),0))="已取消","已取消",INDEX(三跨两临近重点区段!$H:$H,MATCH(1,(MONTH(三跨两临近重点区段!$H:$H)=8)*(三跨两临近重点区段!$A:$A=D706)*(三跨两临近重点区段!$F:$F="现存区段"),0))),"")</f>
        <v/>
      </c>
      <c r="X706" s="232" t="str">
        <f t="array" ref="X706">IFERROR(IF(INDEX(三跨两临近重点区段!$F:$F,MATCH(1,(MONTH(三跨两临近重点区段!$H:$H)=8)*(三跨两临近重点区段!$A:$A=D706),0))="已取消","已取消",INDEX(三跨两临近重点区段!$I:$I,MATCH(1,(MONTH(三跨两临近重点区段!$H:$H)=8)*(三跨两临近重点区段!$A:$A=D706)*(三跨两临近重点区段!$F:$F="现存区段"),0))),"")</f>
        <v/>
      </c>
      <c r="Y706" s="268" t="str">
        <f t="array" ref="Y706">IFERROR(IF(INDEX(三跨两临近重点区段!$F:$F,MATCH(1,(MONTH(三跨两临近重点区段!$H:$H)=9)*(三跨两临近重点区段!$A:$A=D706),0))="已取消","已取消",INDEX(三跨两临近重点区段!$H:$H,MATCH(1,(MONTH(三跨两临近重点区段!$H:$H)=9)*(三跨两临近重点区段!$A:$A=D706)*(三跨两临近重点区段!$F:$F="现存区段"),0))),"")</f>
        <v/>
      </c>
      <c r="Z706" s="232" t="str">
        <f t="array" ref="Z706">IFERROR(IF(INDEX(三跨两临近重点区段!$F:$F,MATCH(1,(MONTH(三跨两临近重点区段!$H:$H)=9)*(三跨两临近重点区段!$A:$A=D706),0))="已取消","已取消",INDEX(三跨两临近重点区段!$I:$I,MATCH(1,(MONTH(三跨两临近重点区段!$H:$H)=9)*(三跨两临近重点区段!$A:$A=D706)*(三跨两临近重点区段!$F:$F="现存区段"),0))),"")</f>
        <v/>
      </c>
      <c r="AA706" s="268" t="str">
        <f t="array" ref="AA706">IFERROR(IF(INDEX(三跨两临近重点区段!$F:$F,MATCH(1,(MONTH(三跨两临近重点区段!$H:$H)=10)*(三跨两临近重点区段!$A:$A=D706),0))="已取消","已取消",INDEX(三跨两临近重点区段!$H:$H,MATCH(1,(MONTH(三跨两临近重点区段!$H:$H)=10)*(三跨两临近重点区段!$A:$A=D706)*(三跨两临近重点区段!$F:$F="现存区段"),0))),"")</f>
        <v/>
      </c>
      <c r="AB706" s="72" t="str">
        <f t="array" ref="AB706">IFERROR(IF(INDEX(三跨两临近重点区段!$F:$F,MATCH(1,(MONTH(三跨两临近重点区段!$H:$H)=10)*(三跨两临近重点区段!$A:$A=D706),0))="已取消","已取消",INDEX(三跨两临近重点区段!$I:$I,MATCH(1,(MONTH(三跨两临近重点区段!$H:$H)=10)*(三跨两临近重点区段!$A:$A=D706)*(三跨两临近重点区段!$F:$F="现存区段"),0))),"")</f>
        <v/>
      </c>
      <c r="AC706" s="284" t="str">
        <f t="array" ref="AC706">IFERROR(IF(INDEX(三跨两临近重点区段!$F:$F,MATCH(1,(MONTH(三跨两临近重点区段!$H:$H)=11)*(三跨两临近重点区段!$A:$A=D706),0))="已取消","已取消",INDEX(三跨两临近重点区段!$H:$H,MATCH(1,(MONTH(三跨两临近重点区段!$H:$H)=11)*(三跨两临近重点区段!$A:$A=D706)*(三跨两临近重点区段!$F:$F="现存区段"),0))),"")</f>
        <v/>
      </c>
      <c r="AD706" s="72" t="str">
        <f t="array" ref="AD706">IFERROR(IF(INDEX(三跨两临近重点区段!$F:$F,MATCH(1,(MONTH(三跨两临近重点区段!$H:$H)=11)*(三跨两临近重点区段!$A:$A=D706),0))="已取消","已取消",INDEX(三跨两临近重点区段!$I:$I,MATCH(1,(MONTH(三跨两临近重点区段!$H:$H)=11)*(三跨两临近重点区段!$A:$A=D706)*(三跨两临近重点区段!$F:$F="现存区段"),0))),"")</f>
        <v/>
      </c>
      <c r="AE706" s="284" t="str">
        <f t="array" ref="AE706">IFERROR(IF(INDEX(三跨两临近重点区段!$F:$F,MATCH(1,(MONTH(三跨两临近重点区段!$H:$H)=12)*(三跨两临近重点区段!$A:$A=D706),0))="已取消","已取消",INDEX(三跨两临近重点区段!$H:$H,MATCH(1,(MONTH(三跨两临近重点区段!$H:$H)=12)*(三跨两临近重点区段!$A:$A=D706)*(三跨两临近重点区段!$F:$F="现存区段"),0))),"")</f>
        <v/>
      </c>
      <c r="AF706" s="72" t="str">
        <f t="array" ref="AF706">IFERROR(IF(INDEX(三跨两临近重点区段!$F:$F,MATCH(1,(MONTH(三跨两临近重点区段!$H:$H)=12)*(三跨两临近重点区段!$A:$A=D706),0))="已取消","已取消",INDEX(三跨两临近重点区段!$I:$I,MATCH(1,(MONTH(三跨两临近重点区段!$H:$H)=12)*(三跨两临近重点区段!$A:$A=D706)*(三跨两临近重点区段!$F:$F="现存区段"),0))),"")</f>
        <v/>
      </c>
      <c r="AH706" t="e">
        <f t="array" ref="AH706">INDEX(三跨两临近重点区段!$G:$G,MATCH(D706,三跨两临近重点区段!$A:$A,0))</f>
        <v>#N/A</v>
      </c>
    </row>
    <row r="707" ht="14.25" spans="1:34">
      <c r="A707" s="263" t="s">
        <v>150</v>
      </c>
      <c r="B707" s="264" t="s">
        <v>2753</v>
      </c>
      <c r="C707" s="263" t="s">
        <v>2172</v>
      </c>
      <c r="D707" s="263" t="s">
        <v>3185</v>
      </c>
      <c r="E707" s="264" t="s">
        <v>2449</v>
      </c>
      <c r="F707" s="264" t="s">
        <v>125</v>
      </c>
      <c r="G707" s="263" t="s">
        <v>2452</v>
      </c>
      <c r="H707" s="263" t="s">
        <v>1757</v>
      </c>
      <c r="I707" s="33"/>
      <c r="J707" s="196"/>
      <c r="K707" s="196"/>
      <c r="L707" s="196"/>
      <c r="M707" s="235"/>
      <c r="N707" s="235"/>
      <c r="O707" s="33"/>
      <c r="P707" s="48"/>
      <c r="Q707" s="279"/>
      <c r="R707" s="279"/>
      <c r="S707" s="278">
        <v>45462</v>
      </c>
      <c r="T707" s="279" t="s">
        <v>2117</v>
      </c>
      <c r="U707" s="268" t="str">
        <f t="array" ref="U707">IFERROR(IF(INDEX(三跨两临近重点区段!$F:$F,MATCH(1,(MONTH(三跨两临近重点区段!$H:$H)=7)*(三跨两临近重点区段!$A:$A=D707),0))="已取消","已取消",INDEX(三跨两临近重点区段!$H:$H,MATCH(1,(MONTH(三跨两临近重点区段!$H:$H)=7)*(三跨两临近重点区段!$A:$A=D707)*(三跨两临近重点区段!$F:$F="现存区段"),0))),"")</f>
        <v/>
      </c>
      <c r="V707" s="232" t="str">
        <f t="array" ref="V707">IFERROR(IF(INDEX(三跨两临近重点区段!$F:$F,MATCH(1,(MONTH(三跨两临近重点区段!$H:$H)=7)*(三跨两临近重点区段!$A:$A=D707),0))="已取消","已取消",INDEX(三跨两临近重点区段!$I:$I,MATCH(1,(MONTH(三跨两临近重点区段!$H:$H)=7)*(三跨两临近重点区段!$A:$A=D707)*(三跨两临近重点区段!$F:$F="现存区段"),0))),"")</f>
        <v/>
      </c>
      <c r="W707" s="268" t="str">
        <f t="array" ref="W707">IFERROR(IF(INDEX(三跨两临近重点区段!$F:$F,MATCH(1,(MONTH(三跨两临近重点区段!$H:$H)=8)*(三跨两临近重点区段!$A:$A=D707),0))="已取消","已取消",INDEX(三跨两临近重点区段!$H:$H,MATCH(1,(MONTH(三跨两临近重点区段!$H:$H)=8)*(三跨两临近重点区段!$A:$A=D707)*(三跨两临近重点区段!$F:$F="现存区段"),0))),"")</f>
        <v/>
      </c>
      <c r="X707" s="232" t="str">
        <f t="array" ref="X707">IFERROR(IF(INDEX(三跨两临近重点区段!$F:$F,MATCH(1,(MONTH(三跨两临近重点区段!$H:$H)=8)*(三跨两临近重点区段!$A:$A=D707),0))="已取消","已取消",INDEX(三跨两临近重点区段!$I:$I,MATCH(1,(MONTH(三跨两临近重点区段!$H:$H)=8)*(三跨两临近重点区段!$A:$A=D707)*(三跨两临近重点区段!$F:$F="现存区段"),0))),"")</f>
        <v/>
      </c>
      <c r="Y707" s="268" t="str">
        <f t="array" ref="Y707">IFERROR(IF(INDEX(三跨两临近重点区段!$F:$F,MATCH(1,(MONTH(三跨两临近重点区段!$H:$H)=9)*(三跨两临近重点区段!$A:$A=D707),0))="已取消","已取消",INDEX(三跨两临近重点区段!$H:$H,MATCH(1,(MONTH(三跨两临近重点区段!$H:$H)=9)*(三跨两临近重点区段!$A:$A=D707)*(三跨两临近重点区段!$F:$F="现存区段"),0))),"")</f>
        <v/>
      </c>
      <c r="Z707" s="232" t="str">
        <f t="array" ref="Z707">IFERROR(IF(INDEX(三跨两临近重点区段!$F:$F,MATCH(1,(MONTH(三跨两临近重点区段!$H:$H)=9)*(三跨两临近重点区段!$A:$A=D707),0))="已取消","已取消",INDEX(三跨两临近重点区段!$I:$I,MATCH(1,(MONTH(三跨两临近重点区段!$H:$H)=9)*(三跨两临近重点区段!$A:$A=D707)*(三跨两临近重点区段!$F:$F="现存区段"),0))),"")</f>
        <v/>
      </c>
      <c r="AA707" s="268" t="str">
        <f t="array" ref="AA707">IFERROR(IF(INDEX(三跨两临近重点区段!$F:$F,MATCH(1,(MONTH(三跨两临近重点区段!$H:$H)=10)*(三跨两临近重点区段!$A:$A=D707),0))="已取消","已取消",INDEX(三跨两临近重点区段!$H:$H,MATCH(1,(MONTH(三跨两临近重点区段!$H:$H)=10)*(三跨两临近重点区段!$A:$A=D707)*(三跨两临近重点区段!$F:$F="现存区段"),0))),"")</f>
        <v/>
      </c>
      <c r="AB707" s="72" t="str">
        <f t="array" ref="AB707">IFERROR(IF(INDEX(三跨两临近重点区段!$F:$F,MATCH(1,(MONTH(三跨两临近重点区段!$H:$H)=10)*(三跨两临近重点区段!$A:$A=D707),0))="已取消","已取消",INDEX(三跨两临近重点区段!$I:$I,MATCH(1,(MONTH(三跨两临近重点区段!$H:$H)=10)*(三跨两临近重点区段!$A:$A=D707)*(三跨两临近重点区段!$F:$F="现存区段"),0))),"")</f>
        <v/>
      </c>
      <c r="AC707" s="284" t="str">
        <f t="array" ref="AC707">IFERROR(IF(INDEX(三跨两临近重点区段!$F:$F,MATCH(1,(MONTH(三跨两临近重点区段!$H:$H)=11)*(三跨两临近重点区段!$A:$A=D707),0))="已取消","已取消",INDEX(三跨两临近重点区段!$H:$H,MATCH(1,(MONTH(三跨两临近重点区段!$H:$H)=11)*(三跨两临近重点区段!$A:$A=D707)*(三跨两临近重点区段!$F:$F="现存区段"),0))),"")</f>
        <v/>
      </c>
      <c r="AD707" s="72" t="str">
        <f t="array" ref="AD707">IFERROR(IF(INDEX(三跨两临近重点区段!$F:$F,MATCH(1,(MONTH(三跨两临近重点区段!$H:$H)=11)*(三跨两临近重点区段!$A:$A=D707),0))="已取消","已取消",INDEX(三跨两临近重点区段!$I:$I,MATCH(1,(MONTH(三跨两临近重点区段!$H:$H)=11)*(三跨两临近重点区段!$A:$A=D707)*(三跨两临近重点区段!$F:$F="现存区段"),0))),"")</f>
        <v/>
      </c>
      <c r="AE707" s="284" t="str">
        <f t="array" ref="AE707">IFERROR(IF(INDEX(三跨两临近重点区段!$F:$F,MATCH(1,(MONTH(三跨两临近重点区段!$H:$H)=12)*(三跨两临近重点区段!$A:$A=D707),0))="已取消","已取消",INDEX(三跨两临近重点区段!$H:$H,MATCH(1,(MONTH(三跨两临近重点区段!$H:$H)=12)*(三跨两临近重点区段!$A:$A=D707)*(三跨两临近重点区段!$F:$F="现存区段"),0))),"")</f>
        <v/>
      </c>
      <c r="AF707" s="72" t="str">
        <f t="array" ref="AF707">IFERROR(IF(INDEX(三跨两临近重点区段!$F:$F,MATCH(1,(MONTH(三跨两临近重点区段!$H:$H)=12)*(三跨两临近重点区段!$A:$A=D707),0))="已取消","已取消",INDEX(三跨两临近重点区段!$I:$I,MATCH(1,(MONTH(三跨两临近重点区段!$H:$H)=12)*(三跨两临近重点区段!$A:$A=D707)*(三跨两临近重点区段!$F:$F="现存区段"),0))),"")</f>
        <v/>
      </c>
      <c r="AH707" t="e">
        <f t="array" ref="AH707">INDEX(三跨两临近重点区段!$G:$G,MATCH(D707,三跨两临近重点区段!$A:$A,0))</f>
        <v>#N/A</v>
      </c>
    </row>
    <row r="708" ht="14.25" spans="1:34">
      <c r="A708" s="263" t="s">
        <v>150</v>
      </c>
      <c r="B708" s="264" t="s">
        <v>3186</v>
      </c>
      <c r="C708" s="263" t="s">
        <v>2756</v>
      </c>
      <c r="D708" s="263" t="s">
        <v>3187</v>
      </c>
      <c r="E708" s="264" t="s">
        <v>2449</v>
      </c>
      <c r="F708" s="264" t="s">
        <v>125</v>
      </c>
      <c r="G708" s="263" t="s">
        <v>2452</v>
      </c>
      <c r="H708" s="263" t="s">
        <v>1557</v>
      </c>
      <c r="I708" s="33"/>
      <c r="J708" s="196"/>
      <c r="K708" s="196"/>
      <c r="L708" s="196"/>
      <c r="M708" s="235"/>
      <c r="N708" s="235"/>
      <c r="O708" s="33"/>
      <c r="P708" s="48"/>
      <c r="Q708" s="279"/>
      <c r="R708" s="279"/>
      <c r="S708" s="278">
        <v>45462</v>
      </c>
      <c r="T708" s="279" t="s">
        <v>2117</v>
      </c>
      <c r="U708" s="268" t="str">
        <f t="array" ref="U708">IFERROR(IF(INDEX(三跨两临近重点区段!$F:$F,MATCH(1,(MONTH(三跨两临近重点区段!$H:$H)=7)*(三跨两临近重点区段!$A:$A=D708),0))="已取消","已取消",INDEX(三跨两临近重点区段!$H:$H,MATCH(1,(MONTH(三跨两临近重点区段!$H:$H)=7)*(三跨两临近重点区段!$A:$A=D708)*(三跨两临近重点区段!$F:$F="现存区段"),0))),"")</f>
        <v/>
      </c>
      <c r="V708" s="232" t="str">
        <f t="array" ref="V708">IFERROR(IF(INDEX(三跨两临近重点区段!$F:$F,MATCH(1,(MONTH(三跨两临近重点区段!$H:$H)=7)*(三跨两临近重点区段!$A:$A=D708),0))="已取消","已取消",INDEX(三跨两临近重点区段!$I:$I,MATCH(1,(MONTH(三跨两临近重点区段!$H:$H)=7)*(三跨两临近重点区段!$A:$A=D708)*(三跨两临近重点区段!$F:$F="现存区段"),0))),"")</f>
        <v/>
      </c>
      <c r="W708" s="268" t="str">
        <f t="array" ref="W708">IFERROR(IF(INDEX(三跨两临近重点区段!$F:$F,MATCH(1,(MONTH(三跨两临近重点区段!$H:$H)=8)*(三跨两临近重点区段!$A:$A=D708),0))="已取消","已取消",INDEX(三跨两临近重点区段!$H:$H,MATCH(1,(MONTH(三跨两临近重点区段!$H:$H)=8)*(三跨两临近重点区段!$A:$A=D708)*(三跨两临近重点区段!$F:$F="现存区段"),0))),"")</f>
        <v/>
      </c>
      <c r="X708" s="232" t="str">
        <f t="array" ref="X708">IFERROR(IF(INDEX(三跨两临近重点区段!$F:$F,MATCH(1,(MONTH(三跨两临近重点区段!$H:$H)=8)*(三跨两临近重点区段!$A:$A=D708),0))="已取消","已取消",INDEX(三跨两临近重点区段!$I:$I,MATCH(1,(MONTH(三跨两临近重点区段!$H:$H)=8)*(三跨两临近重点区段!$A:$A=D708)*(三跨两临近重点区段!$F:$F="现存区段"),0))),"")</f>
        <v/>
      </c>
      <c r="Y708" s="268" t="str">
        <f t="array" ref="Y708">IFERROR(IF(INDEX(三跨两临近重点区段!$F:$F,MATCH(1,(MONTH(三跨两临近重点区段!$H:$H)=9)*(三跨两临近重点区段!$A:$A=D708),0))="已取消","已取消",INDEX(三跨两临近重点区段!$H:$H,MATCH(1,(MONTH(三跨两临近重点区段!$H:$H)=9)*(三跨两临近重点区段!$A:$A=D708)*(三跨两临近重点区段!$F:$F="现存区段"),0))),"")</f>
        <v/>
      </c>
      <c r="Z708" s="232" t="str">
        <f t="array" ref="Z708">IFERROR(IF(INDEX(三跨两临近重点区段!$F:$F,MATCH(1,(MONTH(三跨两临近重点区段!$H:$H)=9)*(三跨两临近重点区段!$A:$A=D708),0))="已取消","已取消",INDEX(三跨两临近重点区段!$I:$I,MATCH(1,(MONTH(三跨两临近重点区段!$H:$H)=9)*(三跨两临近重点区段!$A:$A=D708)*(三跨两临近重点区段!$F:$F="现存区段"),0))),"")</f>
        <v/>
      </c>
      <c r="AA708" s="268" t="str">
        <f t="array" ref="AA708">IFERROR(IF(INDEX(三跨两临近重点区段!$F:$F,MATCH(1,(MONTH(三跨两临近重点区段!$H:$H)=10)*(三跨两临近重点区段!$A:$A=D708),0))="已取消","已取消",INDEX(三跨两临近重点区段!$H:$H,MATCH(1,(MONTH(三跨两临近重点区段!$H:$H)=10)*(三跨两临近重点区段!$A:$A=D708)*(三跨两临近重点区段!$F:$F="现存区段"),0))),"")</f>
        <v/>
      </c>
      <c r="AB708" s="72" t="str">
        <f t="array" ref="AB708">IFERROR(IF(INDEX(三跨两临近重点区段!$F:$F,MATCH(1,(MONTH(三跨两临近重点区段!$H:$H)=10)*(三跨两临近重点区段!$A:$A=D708),0))="已取消","已取消",INDEX(三跨两临近重点区段!$I:$I,MATCH(1,(MONTH(三跨两临近重点区段!$H:$H)=10)*(三跨两临近重点区段!$A:$A=D708)*(三跨两临近重点区段!$F:$F="现存区段"),0))),"")</f>
        <v/>
      </c>
      <c r="AC708" s="284" t="str">
        <f t="array" ref="AC708">IFERROR(IF(INDEX(三跨两临近重点区段!$F:$F,MATCH(1,(MONTH(三跨两临近重点区段!$H:$H)=11)*(三跨两临近重点区段!$A:$A=D708),0))="已取消","已取消",INDEX(三跨两临近重点区段!$H:$H,MATCH(1,(MONTH(三跨两临近重点区段!$H:$H)=11)*(三跨两临近重点区段!$A:$A=D708)*(三跨两临近重点区段!$F:$F="现存区段"),0))),"")</f>
        <v/>
      </c>
      <c r="AD708" s="72" t="str">
        <f t="array" ref="AD708">IFERROR(IF(INDEX(三跨两临近重点区段!$F:$F,MATCH(1,(MONTH(三跨两临近重点区段!$H:$H)=11)*(三跨两临近重点区段!$A:$A=D708),0))="已取消","已取消",INDEX(三跨两临近重点区段!$I:$I,MATCH(1,(MONTH(三跨两临近重点区段!$H:$H)=11)*(三跨两临近重点区段!$A:$A=D708)*(三跨两临近重点区段!$F:$F="现存区段"),0))),"")</f>
        <v/>
      </c>
      <c r="AE708" s="284" t="str">
        <f t="array" ref="AE708">IFERROR(IF(INDEX(三跨两临近重点区段!$F:$F,MATCH(1,(MONTH(三跨两临近重点区段!$H:$H)=12)*(三跨两临近重点区段!$A:$A=D708),0))="已取消","已取消",INDEX(三跨两临近重点区段!$H:$H,MATCH(1,(MONTH(三跨两临近重点区段!$H:$H)=12)*(三跨两临近重点区段!$A:$A=D708)*(三跨两临近重点区段!$F:$F="现存区段"),0))),"")</f>
        <v/>
      </c>
      <c r="AF708" s="72" t="str">
        <f t="array" ref="AF708">IFERROR(IF(INDEX(三跨两临近重点区段!$F:$F,MATCH(1,(MONTH(三跨两临近重点区段!$H:$H)=12)*(三跨两临近重点区段!$A:$A=D708),0))="已取消","已取消",INDEX(三跨两临近重点区段!$I:$I,MATCH(1,(MONTH(三跨两临近重点区段!$H:$H)=12)*(三跨两临近重点区段!$A:$A=D708)*(三跨两临近重点区段!$F:$F="现存区段"),0))),"")</f>
        <v/>
      </c>
      <c r="AH708" t="e">
        <f t="array" ref="AH708">INDEX(三跨两临近重点区段!$G:$G,MATCH(D708,三跨两临近重点区段!$A:$A,0))</f>
        <v>#N/A</v>
      </c>
    </row>
    <row r="709" ht="14.25" spans="1:34">
      <c r="A709" s="263" t="s">
        <v>363</v>
      </c>
      <c r="B709" s="264" t="s">
        <v>2792</v>
      </c>
      <c r="C709" s="263" t="s">
        <v>3188</v>
      </c>
      <c r="D709" s="263" t="s">
        <v>3189</v>
      </c>
      <c r="E709" s="264" t="s">
        <v>2449</v>
      </c>
      <c r="F709" s="264" t="s">
        <v>125</v>
      </c>
      <c r="G709" s="263" t="s">
        <v>2452</v>
      </c>
      <c r="H709" s="263" t="s">
        <v>1492</v>
      </c>
      <c r="I709" s="33"/>
      <c r="J709" s="196"/>
      <c r="K709" s="196"/>
      <c r="L709" s="196"/>
      <c r="M709" s="235"/>
      <c r="N709" s="235"/>
      <c r="O709" s="33"/>
      <c r="P709" s="48"/>
      <c r="Q709" s="279"/>
      <c r="R709" s="279"/>
      <c r="S709" s="278">
        <v>45462</v>
      </c>
      <c r="T709" s="279" t="s">
        <v>2117</v>
      </c>
      <c r="U709" s="268" t="str">
        <f t="array" ref="U709">IFERROR(IF(INDEX(三跨两临近重点区段!$F:$F,MATCH(1,(MONTH(三跨两临近重点区段!$H:$H)=7)*(三跨两临近重点区段!$A:$A=D709),0))="已取消","已取消",INDEX(三跨两临近重点区段!$H:$H,MATCH(1,(MONTH(三跨两临近重点区段!$H:$H)=7)*(三跨两临近重点区段!$A:$A=D709)*(三跨两临近重点区段!$F:$F="现存区段"),0))),"")</f>
        <v/>
      </c>
      <c r="V709" s="232" t="str">
        <f t="array" ref="V709">IFERROR(IF(INDEX(三跨两临近重点区段!$F:$F,MATCH(1,(MONTH(三跨两临近重点区段!$H:$H)=7)*(三跨两临近重点区段!$A:$A=D709),0))="已取消","已取消",INDEX(三跨两临近重点区段!$I:$I,MATCH(1,(MONTH(三跨两临近重点区段!$H:$H)=7)*(三跨两临近重点区段!$A:$A=D709)*(三跨两临近重点区段!$F:$F="现存区段"),0))),"")</f>
        <v/>
      </c>
      <c r="W709" s="268" t="str">
        <f t="array" ref="W709">IFERROR(IF(INDEX(三跨两临近重点区段!$F:$F,MATCH(1,(MONTH(三跨两临近重点区段!$H:$H)=8)*(三跨两临近重点区段!$A:$A=D709),0))="已取消","已取消",INDEX(三跨两临近重点区段!$H:$H,MATCH(1,(MONTH(三跨两临近重点区段!$H:$H)=8)*(三跨两临近重点区段!$A:$A=D709)*(三跨两临近重点区段!$F:$F="现存区段"),0))),"")</f>
        <v/>
      </c>
      <c r="X709" s="232" t="str">
        <f t="array" ref="X709">IFERROR(IF(INDEX(三跨两临近重点区段!$F:$F,MATCH(1,(MONTH(三跨两临近重点区段!$H:$H)=8)*(三跨两临近重点区段!$A:$A=D709),0))="已取消","已取消",INDEX(三跨两临近重点区段!$I:$I,MATCH(1,(MONTH(三跨两临近重点区段!$H:$H)=8)*(三跨两临近重点区段!$A:$A=D709)*(三跨两临近重点区段!$F:$F="现存区段"),0))),"")</f>
        <v/>
      </c>
      <c r="Y709" s="268" t="str">
        <f t="array" ref="Y709">IFERROR(IF(INDEX(三跨两临近重点区段!$F:$F,MATCH(1,(MONTH(三跨两临近重点区段!$H:$H)=9)*(三跨两临近重点区段!$A:$A=D709),0))="已取消","已取消",INDEX(三跨两临近重点区段!$H:$H,MATCH(1,(MONTH(三跨两临近重点区段!$H:$H)=9)*(三跨两临近重点区段!$A:$A=D709)*(三跨两临近重点区段!$F:$F="现存区段"),0))),"")</f>
        <v/>
      </c>
      <c r="Z709" s="232" t="str">
        <f t="array" ref="Z709">IFERROR(IF(INDEX(三跨两临近重点区段!$F:$F,MATCH(1,(MONTH(三跨两临近重点区段!$H:$H)=9)*(三跨两临近重点区段!$A:$A=D709),0))="已取消","已取消",INDEX(三跨两临近重点区段!$I:$I,MATCH(1,(MONTH(三跨两临近重点区段!$H:$H)=9)*(三跨两临近重点区段!$A:$A=D709)*(三跨两临近重点区段!$F:$F="现存区段"),0))),"")</f>
        <v/>
      </c>
      <c r="AA709" s="268" t="str">
        <f t="array" ref="AA709">IFERROR(IF(INDEX(三跨两临近重点区段!$F:$F,MATCH(1,(MONTH(三跨两临近重点区段!$H:$H)=10)*(三跨两临近重点区段!$A:$A=D709),0))="已取消","已取消",INDEX(三跨两临近重点区段!$H:$H,MATCH(1,(MONTH(三跨两临近重点区段!$H:$H)=10)*(三跨两临近重点区段!$A:$A=D709)*(三跨两临近重点区段!$F:$F="现存区段"),0))),"")</f>
        <v/>
      </c>
      <c r="AB709" s="72" t="str">
        <f t="array" ref="AB709">IFERROR(IF(INDEX(三跨两临近重点区段!$F:$F,MATCH(1,(MONTH(三跨两临近重点区段!$H:$H)=10)*(三跨两临近重点区段!$A:$A=D709),0))="已取消","已取消",INDEX(三跨两临近重点区段!$I:$I,MATCH(1,(MONTH(三跨两临近重点区段!$H:$H)=10)*(三跨两临近重点区段!$A:$A=D709)*(三跨两临近重点区段!$F:$F="现存区段"),0))),"")</f>
        <v/>
      </c>
      <c r="AC709" s="284" t="str">
        <f t="array" ref="AC709">IFERROR(IF(INDEX(三跨两临近重点区段!$F:$F,MATCH(1,(MONTH(三跨两临近重点区段!$H:$H)=11)*(三跨两临近重点区段!$A:$A=D709),0))="已取消","已取消",INDEX(三跨两临近重点区段!$H:$H,MATCH(1,(MONTH(三跨两临近重点区段!$H:$H)=11)*(三跨两临近重点区段!$A:$A=D709)*(三跨两临近重点区段!$F:$F="现存区段"),0))),"")</f>
        <v/>
      </c>
      <c r="AD709" s="72" t="str">
        <f t="array" ref="AD709">IFERROR(IF(INDEX(三跨两临近重点区段!$F:$F,MATCH(1,(MONTH(三跨两临近重点区段!$H:$H)=11)*(三跨两临近重点区段!$A:$A=D709),0))="已取消","已取消",INDEX(三跨两临近重点区段!$I:$I,MATCH(1,(MONTH(三跨两临近重点区段!$H:$H)=11)*(三跨两临近重点区段!$A:$A=D709)*(三跨两临近重点区段!$F:$F="现存区段"),0))),"")</f>
        <v/>
      </c>
      <c r="AE709" s="284" t="str">
        <f t="array" ref="AE709">IFERROR(IF(INDEX(三跨两临近重点区段!$F:$F,MATCH(1,(MONTH(三跨两临近重点区段!$H:$H)=12)*(三跨两临近重点区段!$A:$A=D709),0))="已取消","已取消",INDEX(三跨两临近重点区段!$H:$H,MATCH(1,(MONTH(三跨两临近重点区段!$H:$H)=12)*(三跨两临近重点区段!$A:$A=D709)*(三跨两临近重点区段!$F:$F="现存区段"),0))),"")</f>
        <v/>
      </c>
      <c r="AF709" s="72" t="str">
        <f t="array" ref="AF709">IFERROR(IF(INDEX(三跨两临近重点区段!$F:$F,MATCH(1,(MONTH(三跨两临近重点区段!$H:$H)=12)*(三跨两临近重点区段!$A:$A=D709),0))="已取消","已取消",INDEX(三跨两临近重点区段!$I:$I,MATCH(1,(MONTH(三跨两临近重点区段!$H:$H)=12)*(三跨两临近重点区段!$A:$A=D709)*(三跨两临近重点区段!$F:$F="现存区段"),0))),"")</f>
        <v/>
      </c>
      <c r="AH709" t="e">
        <f t="array" ref="AH709">INDEX(三跨两临近重点区段!$G:$G,MATCH(D709,三跨两临近重点区段!$A:$A,0))</f>
        <v>#N/A</v>
      </c>
    </row>
    <row r="710" ht="14.25" spans="1:34">
      <c r="A710" s="263" t="s">
        <v>119</v>
      </c>
      <c r="B710" s="264" t="s">
        <v>2450</v>
      </c>
      <c r="C710" s="263" t="s">
        <v>2770</v>
      </c>
      <c r="D710" s="263" t="s">
        <v>3190</v>
      </c>
      <c r="E710" s="264" t="s">
        <v>2449</v>
      </c>
      <c r="F710" s="264" t="s">
        <v>125</v>
      </c>
      <c r="G710" s="263" t="s">
        <v>2452</v>
      </c>
      <c r="H710" s="263" t="s">
        <v>1462</v>
      </c>
      <c r="I710" s="33"/>
      <c r="J710" s="196"/>
      <c r="K710" s="196"/>
      <c r="L710" s="196"/>
      <c r="M710" s="235"/>
      <c r="N710" s="235"/>
      <c r="O710" s="33"/>
      <c r="P710" s="48"/>
      <c r="Q710" s="279"/>
      <c r="R710" s="279"/>
      <c r="S710" s="278">
        <v>45462</v>
      </c>
      <c r="T710" s="279" t="s">
        <v>2117</v>
      </c>
      <c r="U710" s="268" t="str">
        <f t="array" ref="U710">IFERROR(IF(INDEX(三跨两临近重点区段!$F:$F,MATCH(1,(MONTH(三跨两临近重点区段!$H:$H)=7)*(三跨两临近重点区段!$A:$A=D710),0))="已取消","已取消",INDEX(三跨两临近重点区段!$H:$H,MATCH(1,(MONTH(三跨两临近重点区段!$H:$H)=7)*(三跨两临近重点区段!$A:$A=D710)*(三跨两临近重点区段!$F:$F="现存区段"),0))),"")</f>
        <v/>
      </c>
      <c r="V710" s="232" t="str">
        <f t="array" ref="V710">IFERROR(IF(INDEX(三跨两临近重点区段!$F:$F,MATCH(1,(MONTH(三跨两临近重点区段!$H:$H)=7)*(三跨两临近重点区段!$A:$A=D710),0))="已取消","已取消",INDEX(三跨两临近重点区段!$I:$I,MATCH(1,(MONTH(三跨两临近重点区段!$H:$H)=7)*(三跨两临近重点区段!$A:$A=D710)*(三跨两临近重点区段!$F:$F="现存区段"),0))),"")</f>
        <v/>
      </c>
      <c r="W710" s="268" t="str">
        <f t="array" ref="W710">IFERROR(IF(INDEX(三跨两临近重点区段!$F:$F,MATCH(1,(MONTH(三跨两临近重点区段!$H:$H)=8)*(三跨两临近重点区段!$A:$A=D710),0))="已取消","已取消",INDEX(三跨两临近重点区段!$H:$H,MATCH(1,(MONTH(三跨两临近重点区段!$H:$H)=8)*(三跨两临近重点区段!$A:$A=D710)*(三跨两临近重点区段!$F:$F="现存区段"),0))),"")</f>
        <v/>
      </c>
      <c r="X710" s="232" t="str">
        <f t="array" ref="X710">IFERROR(IF(INDEX(三跨两临近重点区段!$F:$F,MATCH(1,(MONTH(三跨两临近重点区段!$H:$H)=8)*(三跨两临近重点区段!$A:$A=D710),0))="已取消","已取消",INDEX(三跨两临近重点区段!$I:$I,MATCH(1,(MONTH(三跨两临近重点区段!$H:$H)=8)*(三跨两临近重点区段!$A:$A=D710)*(三跨两临近重点区段!$F:$F="现存区段"),0))),"")</f>
        <v/>
      </c>
      <c r="Y710" s="268" t="str">
        <f t="array" ref="Y710">IFERROR(IF(INDEX(三跨两临近重点区段!$F:$F,MATCH(1,(MONTH(三跨两临近重点区段!$H:$H)=9)*(三跨两临近重点区段!$A:$A=D710),0))="已取消","已取消",INDEX(三跨两临近重点区段!$H:$H,MATCH(1,(MONTH(三跨两临近重点区段!$H:$H)=9)*(三跨两临近重点区段!$A:$A=D710)*(三跨两临近重点区段!$F:$F="现存区段"),0))),"")</f>
        <v/>
      </c>
      <c r="Z710" s="232" t="str">
        <f t="array" ref="Z710">IFERROR(IF(INDEX(三跨两临近重点区段!$F:$F,MATCH(1,(MONTH(三跨两临近重点区段!$H:$H)=9)*(三跨两临近重点区段!$A:$A=D710),0))="已取消","已取消",INDEX(三跨两临近重点区段!$I:$I,MATCH(1,(MONTH(三跨两临近重点区段!$H:$H)=9)*(三跨两临近重点区段!$A:$A=D710)*(三跨两临近重点区段!$F:$F="现存区段"),0))),"")</f>
        <v/>
      </c>
      <c r="AA710" s="268" t="str">
        <f t="array" ref="AA710">IFERROR(IF(INDEX(三跨两临近重点区段!$F:$F,MATCH(1,(MONTH(三跨两临近重点区段!$H:$H)=10)*(三跨两临近重点区段!$A:$A=D710),0))="已取消","已取消",INDEX(三跨两临近重点区段!$H:$H,MATCH(1,(MONTH(三跨两临近重点区段!$H:$H)=10)*(三跨两临近重点区段!$A:$A=D710)*(三跨两临近重点区段!$F:$F="现存区段"),0))),"")</f>
        <v/>
      </c>
      <c r="AB710" s="72" t="str">
        <f t="array" ref="AB710">IFERROR(IF(INDEX(三跨两临近重点区段!$F:$F,MATCH(1,(MONTH(三跨两临近重点区段!$H:$H)=10)*(三跨两临近重点区段!$A:$A=D710),0))="已取消","已取消",INDEX(三跨两临近重点区段!$I:$I,MATCH(1,(MONTH(三跨两临近重点区段!$H:$H)=10)*(三跨两临近重点区段!$A:$A=D710)*(三跨两临近重点区段!$F:$F="现存区段"),0))),"")</f>
        <v/>
      </c>
      <c r="AC710" s="284" t="str">
        <f t="array" ref="AC710">IFERROR(IF(INDEX(三跨两临近重点区段!$F:$F,MATCH(1,(MONTH(三跨两临近重点区段!$H:$H)=11)*(三跨两临近重点区段!$A:$A=D710),0))="已取消","已取消",INDEX(三跨两临近重点区段!$H:$H,MATCH(1,(MONTH(三跨两临近重点区段!$H:$H)=11)*(三跨两临近重点区段!$A:$A=D710)*(三跨两临近重点区段!$F:$F="现存区段"),0))),"")</f>
        <v/>
      </c>
      <c r="AD710" s="72" t="str">
        <f t="array" ref="AD710">IFERROR(IF(INDEX(三跨两临近重点区段!$F:$F,MATCH(1,(MONTH(三跨两临近重点区段!$H:$H)=11)*(三跨两临近重点区段!$A:$A=D710),0))="已取消","已取消",INDEX(三跨两临近重点区段!$I:$I,MATCH(1,(MONTH(三跨两临近重点区段!$H:$H)=11)*(三跨两临近重点区段!$A:$A=D710)*(三跨两临近重点区段!$F:$F="现存区段"),0))),"")</f>
        <v/>
      </c>
      <c r="AE710" s="284" t="str">
        <f t="array" ref="AE710">IFERROR(IF(INDEX(三跨两临近重点区段!$F:$F,MATCH(1,(MONTH(三跨两临近重点区段!$H:$H)=12)*(三跨两临近重点区段!$A:$A=D710),0))="已取消","已取消",INDEX(三跨两临近重点区段!$H:$H,MATCH(1,(MONTH(三跨两临近重点区段!$H:$H)=12)*(三跨两临近重点区段!$A:$A=D710)*(三跨两临近重点区段!$F:$F="现存区段"),0))),"")</f>
        <v/>
      </c>
      <c r="AF710" s="72" t="str">
        <f t="array" ref="AF710">IFERROR(IF(INDEX(三跨两临近重点区段!$F:$F,MATCH(1,(MONTH(三跨两临近重点区段!$H:$H)=12)*(三跨两临近重点区段!$A:$A=D710),0))="已取消","已取消",INDEX(三跨两临近重点区段!$I:$I,MATCH(1,(MONTH(三跨两临近重点区段!$H:$H)=12)*(三跨两临近重点区段!$A:$A=D710)*(三跨两临近重点区段!$F:$F="现存区段"),0))),"")</f>
        <v/>
      </c>
      <c r="AH710" t="e">
        <f t="array" ref="AH710">INDEX(三跨两临近重点区段!$G:$G,MATCH(D710,三跨两临近重点区段!$A:$A,0))</f>
        <v>#N/A</v>
      </c>
    </row>
    <row r="711" ht="14.25" spans="1:34">
      <c r="A711" s="263" t="s">
        <v>119</v>
      </c>
      <c r="B711" s="264" t="s">
        <v>2447</v>
      </c>
      <c r="C711" s="263" t="s">
        <v>3191</v>
      </c>
      <c r="D711" s="263" t="s">
        <v>3192</v>
      </c>
      <c r="E711" s="264" t="s">
        <v>2449</v>
      </c>
      <c r="F711" s="264" t="s">
        <v>125</v>
      </c>
      <c r="G711" s="263" t="s">
        <v>2452</v>
      </c>
      <c r="H711" s="263" t="s">
        <v>1462</v>
      </c>
      <c r="I711" s="33"/>
      <c r="J711" s="196"/>
      <c r="K711" s="196"/>
      <c r="L711" s="196"/>
      <c r="M711" s="235"/>
      <c r="N711" s="235"/>
      <c r="O711" s="33"/>
      <c r="P711" s="48"/>
      <c r="Q711" s="279"/>
      <c r="R711" s="279"/>
      <c r="S711" s="278">
        <v>45462</v>
      </c>
      <c r="T711" s="279" t="s">
        <v>2117</v>
      </c>
      <c r="U711" s="268" t="str">
        <f t="array" ref="U711">IFERROR(IF(INDEX(三跨两临近重点区段!$F:$F,MATCH(1,(MONTH(三跨两临近重点区段!$H:$H)=7)*(三跨两临近重点区段!$A:$A=D711),0))="已取消","已取消",INDEX(三跨两临近重点区段!$H:$H,MATCH(1,(MONTH(三跨两临近重点区段!$H:$H)=7)*(三跨两临近重点区段!$A:$A=D711)*(三跨两临近重点区段!$F:$F="现存区段"),0))),"")</f>
        <v/>
      </c>
      <c r="V711" s="232" t="str">
        <f t="array" ref="V711">IFERROR(IF(INDEX(三跨两临近重点区段!$F:$F,MATCH(1,(MONTH(三跨两临近重点区段!$H:$H)=7)*(三跨两临近重点区段!$A:$A=D711),0))="已取消","已取消",INDEX(三跨两临近重点区段!$I:$I,MATCH(1,(MONTH(三跨两临近重点区段!$H:$H)=7)*(三跨两临近重点区段!$A:$A=D711)*(三跨两临近重点区段!$F:$F="现存区段"),0))),"")</f>
        <v/>
      </c>
      <c r="W711" s="268" t="str">
        <f t="array" ref="W711">IFERROR(IF(INDEX(三跨两临近重点区段!$F:$F,MATCH(1,(MONTH(三跨两临近重点区段!$H:$H)=8)*(三跨两临近重点区段!$A:$A=D711),0))="已取消","已取消",INDEX(三跨两临近重点区段!$H:$H,MATCH(1,(MONTH(三跨两临近重点区段!$H:$H)=8)*(三跨两临近重点区段!$A:$A=D711)*(三跨两临近重点区段!$F:$F="现存区段"),0))),"")</f>
        <v/>
      </c>
      <c r="X711" s="232" t="str">
        <f t="array" ref="X711">IFERROR(IF(INDEX(三跨两临近重点区段!$F:$F,MATCH(1,(MONTH(三跨两临近重点区段!$H:$H)=8)*(三跨两临近重点区段!$A:$A=D711),0))="已取消","已取消",INDEX(三跨两临近重点区段!$I:$I,MATCH(1,(MONTH(三跨两临近重点区段!$H:$H)=8)*(三跨两临近重点区段!$A:$A=D711)*(三跨两临近重点区段!$F:$F="现存区段"),0))),"")</f>
        <v/>
      </c>
      <c r="Y711" s="268" t="str">
        <f t="array" ref="Y711">IFERROR(IF(INDEX(三跨两临近重点区段!$F:$F,MATCH(1,(MONTH(三跨两临近重点区段!$H:$H)=9)*(三跨两临近重点区段!$A:$A=D711),0))="已取消","已取消",INDEX(三跨两临近重点区段!$H:$H,MATCH(1,(MONTH(三跨两临近重点区段!$H:$H)=9)*(三跨两临近重点区段!$A:$A=D711)*(三跨两临近重点区段!$F:$F="现存区段"),0))),"")</f>
        <v/>
      </c>
      <c r="Z711" s="232" t="str">
        <f t="array" ref="Z711">IFERROR(IF(INDEX(三跨两临近重点区段!$F:$F,MATCH(1,(MONTH(三跨两临近重点区段!$H:$H)=9)*(三跨两临近重点区段!$A:$A=D711),0))="已取消","已取消",INDEX(三跨两临近重点区段!$I:$I,MATCH(1,(MONTH(三跨两临近重点区段!$H:$H)=9)*(三跨两临近重点区段!$A:$A=D711)*(三跨两临近重点区段!$F:$F="现存区段"),0))),"")</f>
        <v/>
      </c>
      <c r="AA711" s="268" t="str">
        <f t="array" ref="AA711">IFERROR(IF(INDEX(三跨两临近重点区段!$F:$F,MATCH(1,(MONTH(三跨两临近重点区段!$H:$H)=10)*(三跨两临近重点区段!$A:$A=D711),0))="已取消","已取消",INDEX(三跨两临近重点区段!$H:$H,MATCH(1,(MONTH(三跨两临近重点区段!$H:$H)=10)*(三跨两临近重点区段!$A:$A=D711)*(三跨两临近重点区段!$F:$F="现存区段"),0))),"")</f>
        <v/>
      </c>
      <c r="AB711" s="72" t="str">
        <f t="array" ref="AB711">IFERROR(IF(INDEX(三跨两临近重点区段!$F:$F,MATCH(1,(MONTH(三跨两临近重点区段!$H:$H)=10)*(三跨两临近重点区段!$A:$A=D711),0))="已取消","已取消",INDEX(三跨两临近重点区段!$I:$I,MATCH(1,(MONTH(三跨两临近重点区段!$H:$H)=10)*(三跨两临近重点区段!$A:$A=D711)*(三跨两临近重点区段!$F:$F="现存区段"),0))),"")</f>
        <v/>
      </c>
      <c r="AC711" s="284" t="str">
        <f t="array" ref="AC711">IFERROR(IF(INDEX(三跨两临近重点区段!$F:$F,MATCH(1,(MONTH(三跨两临近重点区段!$H:$H)=11)*(三跨两临近重点区段!$A:$A=D711),0))="已取消","已取消",INDEX(三跨两临近重点区段!$H:$H,MATCH(1,(MONTH(三跨两临近重点区段!$H:$H)=11)*(三跨两临近重点区段!$A:$A=D711)*(三跨两临近重点区段!$F:$F="现存区段"),0))),"")</f>
        <v/>
      </c>
      <c r="AD711" s="72" t="str">
        <f t="array" ref="AD711">IFERROR(IF(INDEX(三跨两临近重点区段!$F:$F,MATCH(1,(MONTH(三跨两临近重点区段!$H:$H)=11)*(三跨两临近重点区段!$A:$A=D711),0))="已取消","已取消",INDEX(三跨两临近重点区段!$I:$I,MATCH(1,(MONTH(三跨两临近重点区段!$H:$H)=11)*(三跨两临近重点区段!$A:$A=D711)*(三跨两临近重点区段!$F:$F="现存区段"),0))),"")</f>
        <v/>
      </c>
      <c r="AE711" s="284" t="str">
        <f t="array" ref="AE711">IFERROR(IF(INDEX(三跨两临近重点区段!$F:$F,MATCH(1,(MONTH(三跨两临近重点区段!$H:$H)=12)*(三跨两临近重点区段!$A:$A=D711),0))="已取消","已取消",INDEX(三跨两临近重点区段!$H:$H,MATCH(1,(MONTH(三跨两临近重点区段!$H:$H)=12)*(三跨两临近重点区段!$A:$A=D711)*(三跨两临近重点区段!$F:$F="现存区段"),0))),"")</f>
        <v/>
      </c>
      <c r="AF711" s="72" t="str">
        <f t="array" ref="AF711">IFERROR(IF(INDEX(三跨两临近重点区段!$F:$F,MATCH(1,(MONTH(三跨两临近重点区段!$H:$H)=12)*(三跨两临近重点区段!$A:$A=D711),0))="已取消","已取消",INDEX(三跨两临近重点区段!$I:$I,MATCH(1,(MONTH(三跨两临近重点区段!$H:$H)=12)*(三跨两临近重点区段!$A:$A=D711)*(三跨两临近重点区段!$F:$F="现存区段"),0))),"")</f>
        <v/>
      </c>
      <c r="AH711" t="e">
        <f t="array" ref="AH711">INDEX(三跨两临近重点区段!$G:$G,MATCH(D711,三跨两临近重点区段!$A:$A,0))</f>
        <v>#N/A</v>
      </c>
    </row>
    <row r="712" ht="14.25" spans="1:34">
      <c r="A712" s="263" t="s">
        <v>363</v>
      </c>
      <c r="B712" s="264" t="s">
        <v>2792</v>
      </c>
      <c r="C712" s="263" t="s">
        <v>2384</v>
      </c>
      <c r="D712" s="263" t="s">
        <v>3193</v>
      </c>
      <c r="E712" s="264" t="s">
        <v>2449</v>
      </c>
      <c r="F712" s="264" t="s">
        <v>125</v>
      </c>
      <c r="G712" s="263" t="s">
        <v>2452</v>
      </c>
      <c r="H712" s="263" t="s">
        <v>1492</v>
      </c>
      <c r="I712" s="33"/>
      <c r="J712" s="196"/>
      <c r="K712" s="196"/>
      <c r="L712" s="196"/>
      <c r="M712" s="235"/>
      <c r="N712" s="235"/>
      <c r="O712" s="33"/>
      <c r="P712" s="48"/>
      <c r="Q712" s="279"/>
      <c r="R712" s="279"/>
      <c r="S712" s="278">
        <v>45462</v>
      </c>
      <c r="T712" s="279" t="s">
        <v>2117</v>
      </c>
      <c r="U712" s="268" t="str">
        <f t="array" ref="U712">IFERROR(IF(INDEX(三跨两临近重点区段!$F:$F,MATCH(1,(MONTH(三跨两临近重点区段!$H:$H)=7)*(三跨两临近重点区段!$A:$A=D712),0))="已取消","已取消",INDEX(三跨两临近重点区段!$H:$H,MATCH(1,(MONTH(三跨两临近重点区段!$H:$H)=7)*(三跨两临近重点区段!$A:$A=D712)*(三跨两临近重点区段!$F:$F="现存区段"),0))),"")</f>
        <v/>
      </c>
      <c r="V712" s="232" t="str">
        <f t="array" ref="V712">IFERROR(IF(INDEX(三跨两临近重点区段!$F:$F,MATCH(1,(MONTH(三跨两临近重点区段!$H:$H)=7)*(三跨两临近重点区段!$A:$A=D712),0))="已取消","已取消",INDEX(三跨两临近重点区段!$I:$I,MATCH(1,(MONTH(三跨两临近重点区段!$H:$H)=7)*(三跨两临近重点区段!$A:$A=D712)*(三跨两临近重点区段!$F:$F="现存区段"),0))),"")</f>
        <v/>
      </c>
      <c r="W712" s="268" t="str">
        <f t="array" ref="W712">IFERROR(IF(INDEX(三跨两临近重点区段!$F:$F,MATCH(1,(MONTH(三跨两临近重点区段!$H:$H)=8)*(三跨两临近重点区段!$A:$A=D712),0))="已取消","已取消",INDEX(三跨两临近重点区段!$H:$H,MATCH(1,(MONTH(三跨两临近重点区段!$H:$H)=8)*(三跨两临近重点区段!$A:$A=D712)*(三跨两临近重点区段!$F:$F="现存区段"),0))),"")</f>
        <v/>
      </c>
      <c r="X712" s="232" t="str">
        <f t="array" ref="X712">IFERROR(IF(INDEX(三跨两临近重点区段!$F:$F,MATCH(1,(MONTH(三跨两临近重点区段!$H:$H)=8)*(三跨两临近重点区段!$A:$A=D712),0))="已取消","已取消",INDEX(三跨两临近重点区段!$I:$I,MATCH(1,(MONTH(三跨两临近重点区段!$H:$H)=8)*(三跨两临近重点区段!$A:$A=D712)*(三跨两临近重点区段!$F:$F="现存区段"),0))),"")</f>
        <v/>
      </c>
      <c r="Y712" s="268" t="str">
        <f t="array" ref="Y712">IFERROR(IF(INDEX(三跨两临近重点区段!$F:$F,MATCH(1,(MONTH(三跨两临近重点区段!$H:$H)=9)*(三跨两临近重点区段!$A:$A=D712),0))="已取消","已取消",INDEX(三跨两临近重点区段!$H:$H,MATCH(1,(MONTH(三跨两临近重点区段!$H:$H)=9)*(三跨两临近重点区段!$A:$A=D712)*(三跨两临近重点区段!$F:$F="现存区段"),0))),"")</f>
        <v/>
      </c>
      <c r="Z712" s="232" t="str">
        <f t="array" ref="Z712">IFERROR(IF(INDEX(三跨两临近重点区段!$F:$F,MATCH(1,(MONTH(三跨两临近重点区段!$H:$H)=9)*(三跨两临近重点区段!$A:$A=D712),0))="已取消","已取消",INDEX(三跨两临近重点区段!$I:$I,MATCH(1,(MONTH(三跨两临近重点区段!$H:$H)=9)*(三跨两临近重点区段!$A:$A=D712)*(三跨两临近重点区段!$F:$F="现存区段"),0))),"")</f>
        <v/>
      </c>
      <c r="AA712" s="268" t="str">
        <f t="array" ref="AA712">IFERROR(IF(INDEX(三跨两临近重点区段!$F:$F,MATCH(1,(MONTH(三跨两临近重点区段!$H:$H)=10)*(三跨两临近重点区段!$A:$A=D712),0))="已取消","已取消",INDEX(三跨两临近重点区段!$H:$H,MATCH(1,(MONTH(三跨两临近重点区段!$H:$H)=10)*(三跨两临近重点区段!$A:$A=D712)*(三跨两临近重点区段!$F:$F="现存区段"),0))),"")</f>
        <v/>
      </c>
      <c r="AB712" s="72" t="str">
        <f t="array" ref="AB712">IFERROR(IF(INDEX(三跨两临近重点区段!$F:$F,MATCH(1,(MONTH(三跨两临近重点区段!$H:$H)=10)*(三跨两临近重点区段!$A:$A=D712),0))="已取消","已取消",INDEX(三跨两临近重点区段!$I:$I,MATCH(1,(MONTH(三跨两临近重点区段!$H:$H)=10)*(三跨两临近重点区段!$A:$A=D712)*(三跨两临近重点区段!$F:$F="现存区段"),0))),"")</f>
        <v/>
      </c>
      <c r="AC712" s="284" t="str">
        <f t="array" ref="AC712">IFERROR(IF(INDEX(三跨两临近重点区段!$F:$F,MATCH(1,(MONTH(三跨两临近重点区段!$H:$H)=11)*(三跨两临近重点区段!$A:$A=D712),0))="已取消","已取消",INDEX(三跨两临近重点区段!$H:$H,MATCH(1,(MONTH(三跨两临近重点区段!$H:$H)=11)*(三跨两临近重点区段!$A:$A=D712)*(三跨两临近重点区段!$F:$F="现存区段"),0))),"")</f>
        <v/>
      </c>
      <c r="AD712" s="72" t="str">
        <f t="array" ref="AD712">IFERROR(IF(INDEX(三跨两临近重点区段!$F:$F,MATCH(1,(MONTH(三跨两临近重点区段!$H:$H)=11)*(三跨两临近重点区段!$A:$A=D712),0))="已取消","已取消",INDEX(三跨两临近重点区段!$I:$I,MATCH(1,(MONTH(三跨两临近重点区段!$H:$H)=11)*(三跨两临近重点区段!$A:$A=D712)*(三跨两临近重点区段!$F:$F="现存区段"),0))),"")</f>
        <v/>
      </c>
      <c r="AE712" s="284" t="str">
        <f t="array" ref="AE712">IFERROR(IF(INDEX(三跨两临近重点区段!$F:$F,MATCH(1,(MONTH(三跨两临近重点区段!$H:$H)=12)*(三跨两临近重点区段!$A:$A=D712),0))="已取消","已取消",INDEX(三跨两临近重点区段!$H:$H,MATCH(1,(MONTH(三跨两临近重点区段!$H:$H)=12)*(三跨两临近重点区段!$A:$A=D712)*(三跨两临近重点区段!$F:$F="现存区段"),0))),"")</f>
        <v/>
      </c>
      <c r="AF712" s="72" t="str">
        <f t="array" ref="AF712">IFERROR(IF(INDEX(三跨两临近重点区段!$F:$F,MATCH(1,(MONTH(三跨两临近重点区段!$H:$H)=12)*(三跨两临近重点区段!$A:$A=D712),0))="已取消","已取消",INDEX(三跨两临近重点区段!$I:$I,MATCH(1,(MONTH(三跨两临近重点区段!$H:$H)=12)*(三跨两临近重点区段!$A:$A=D712)*(三跨两临近重点区段!$F:$F="现存区段"),0))),"")</f>
        <v/>
      </c>
      <c r="AH712" t="e">
        <f t="array" ref="AH712">INDEX(三跨两临近重点区段!$G:$G,MATCH(D712,三跨两临近重点区段!$A:$A,0))</f>
        <v>#N/A</v>
      </c>
    </row>
    <row r="713" ht="14.25" spans="1:34">
      <c r="A713" s="263" t="s">
        <v>363</v>
      </c>
      <c r="B713" s="264" t="s">
        <v>2800</v>
      </c>
      <c r="C713" s="263" t="s">
        <v>2180</v>
      </c>
      <c r="D713" s="263" t="s">
        <v>3194</v>
      </c>
      <c r="E713" s="264" t="s">
        <v>2449</v>
      </c>
      <c r="F713" s="264" t="s">
        <v>125</v>
      </c>
      <c r="G713" s="263" t="s">
        <v>2452</v>
      </c>
      <c r="H713" s="263" t="s">
        <v>1492</v>
      </c>
      <c r="I713" s="33"/>
      <c r="J713" s="196"/>
      <c r="K713" s="196"/>
      <c r="L713" s="196"/>
      <c r="M713" s="235"/>
      <c r="N713" s="235"/>
      <c r="O713" s="33"/>
      <c r="P713" s="48"/>
      <c r="Q713" s="279"/>
      <c r="R713" s="279"/>
      <c r="S713" s="278">
        <v>45462</v>
      </c>
      <c r="T713" s="279" t="s">
        <v>2117</v>
      </c>
      <c r="U713" s="268" t="str">
        <f t="array" ref="U713">IFERROR(IF(INDEX(三跨两临近重点区段!$F:$F,MATCH(1,(MONTH(三跨两临近重点区段!$H:$H)=7)*(三跨两临近重点区段!$A:$A=D713),0))="已取消","已取消",INDEX(三跨两临近重点区段!$H:$H,MATCH(1,(MONTH(三跨两临近重点区段!$H:$H)=7)*(三跨两临近重点区段!$A:$A=D713)*(三跨两临近重点区段!$F:$F="现存区段"),0))),"")</f>
        <v/>
      </c>
      <c r="V713" s="232" t="str">
        <f t="array" ref="V713">IFERROR(IF(INDEX(三跨两临近重点区段!$F:$F,MATCH(1,(MONTH(三跨两临近重点区段!$H:$H)=7)*(三跨两临近重点区段!$A:$A=D713),0))="已取消","已取消",INDEX(三跨两临近重点区段!$I:$I,MATCH(1,(MONTH(三跨两临近重点区段!$H:$H)=7)*(三跨两临近重点区段!$A:$A=D713)*(三跨两临近重点区段!$F:$F="现存区段"),0))),"")</f>
        <v/>
      </c>
      <c r="W713" s="268" t="str">
        <f t="array" ref="W713">IFERROR(IF(INDEX(三跨两临近重点区段!$F:$F,MATCH(1,(MONTH(三跨两临近重点区段!$H:$H)=8)*(三跨两临近重点区段!$A:$A=D713),0))="已取消","已取消",INDEX(三跨两临近重点区段!$H:$H,MATCH(1,(MONTH(三跨两临近重点区段!$H:$H)=8)*(三跨两临近重点区段!$A:$A=D713)*(三跨两临近重点区段!$F:$F="现存区段"),0))),"")</f>
        <v/>
      </c>
      <c r="X713" s="232" t="str">
        <f t="array" ref="X713">IFERROR(IF(INDEX(三跨两临近重点区段!$F:$F,MATCH(1,(MONTH(三跨两临近重点区段!$H:$H)=8)*(三跨两临近重点区段!$A:$A=D713),0))="已取消","已取消",INDEX(三跨两临近重点区段!$I:$I,MATCH(1,(MONTH(三跨两临近重点区段!$H:$H)=8)*(三跨两临近重点区段!$A:$A=D713)*(三跨两临近重点区段!$F:$F="现存区段"),0))),"")</f>
        <v/>
      </c>
      <c r="Y713" s="268" t="str">
        <f t="array" ref="Y713">IFERROR(IF(INDEX(三跨两临近重点区段!$F:$F,MATCH(1,(MONTH(三跨两临近重点区段!$H:$H)=9)*(三跨两临近重点区段!$A:$A=D713),0))="已取消","已取消",INDEX(三跨两临近重点区段!$H:$H,MATCH(1,(MONTH(三跨两临近重点区段!$H:$H)=9)*(三跨两临近重点区段!$A:$A=D713)*(三跨两临近重点区段!$F:$F="现存区段"),0))),"")</f>
        <v/>
      </c>
      <c r="Z713" s="232" t="str">
        <f t="array" ref="Z713">IFERROR(IF(INDEX(三跨两临近重点区段!$F:$F,MATCH(1,(MONTH(三跨两临近重点区段!$H:$H)=9)*(三跨两临近重点区段!$A:$A=D713),0))="已取消","已取消",INDEX(三跨两临近重点区段!$I:$I,MATCH(1,(MONTH(三跨两临近重点区段!$H:$H)=9)*(三跨两临近重点区段!$A:$A=D713)*(三跨两临近重点区段!$F:$F="现存区段"),0))),"")</f>
        <v/>
      </c>
      <c r="AA713" s="268" t="str">
        <f t="array" ref="AA713">IFERROR(IF(INDEX(三跨两临近重点区段!$F:$F,MATCH(1,(MONTH(三跨两临近重点区段!$H:$H)=10)*(三跨两临近重点区段!$A:$A=D713),0))="已取消","已取消",INDEX(三跨两临近重点区段!$H:$H,MATCH(1,(MONTH(三跨两临近重点区段!$H:$H)=10)*(三跨两临近重点区段!$A:$A=D713)*(三跨两临近重点区段!$F:$F="现存区段"),0))),"")</f>
        <v/>
      </c>
      <c r="AB713" s="72" t="str">
        <f t="array" ref="AB713">IFERROR(IF(INDEX(三跨两临近重点区段!$F:$F,MATCH(1,(MONTH(三跨两临近重点区段!$H:$H)=10)*(三跨两临近重点区段!$A:$A=D713),0))="已取消","已取消",INDEX(三跨两临近重点区段!$I:$I,MATCH(1,(MONTH(三跨两临近重点区段!$H:$H)=10)*(三跨两临近重点区段!$A:$A=D713)*(三跨两临近重点区段!$F:$F="现存区段"),0))),"")</f>
        <v/>
      </c>
      <c r="AC713" s="284" t="str">
        <f t="array" ref="AC713">IFERROR(IF(INDEX(三跨两临近重点区段!$F:$F,MATCH(1,(MONTH(三跨两临近重点区段!$H:$H)=11)*(三跨两临近重点区段!$A:$A=D713),0))="已取消","已取消",INDEX(三跨两临近重点区段!$H:$H,MATCH(1,(MONTH(三跨两临近重点区段!$H:$H)=11)*(三跨两临近重点区段!$A:$A=D713)*(三跨两临近重点区段!$F:$F="现存区段"),0))),"")</f>
        <v/>
      </c>
      <c r="AD713" s="72" t="str">
        <f t="array" ref="AD713">IFERROR(IF(INDEX(三跨两临近重点区段!$F:$F,MATCH(1,(MONTH(三跨两临近重点区段!$H:$H)=11)*(三跨两临近重点区段!$A:$A=D713),0))="已取消","已取消",INDEX(三跨两临近重点区段!$I:$I,MATCH(1,(MONTH(三跨两临近重点区段!$H:$H)=11)*(三跨两临近重点区段!$A:$A=D713)*(三跨两临近重点区段!$F:$F="现存区段"),0))),"")</f>
        <v/>
      </c>
      <c r="AE713" s="284" t="str">
        <f t="array" ref="AE713">IFERROR(IF(INDEX(三跨两临近重点区段!$F:$F,MATCH(1,(MONTH(三跨两临近重点区段!$H:$H)=12)*(三跨两临近重点区段!$A:$A=D713),0))="已取消","已取消",INDEX(三跨两临近重点区段!$H:$H,MATCH(1,(MONTH(三跨两临近重点区段!$H:$H)=12)*(三跨两临近重点区段!$A:$A=D713)*(三跨两临近重点区段!$F:$F="现存区段"),0))),"")</f>
        <v/>
      </c>
      <c r="AF713" s="72" t="str">
        <f t="array" ref="AF713">IFERROR(IF(INDEX(三跨两临近重点区段!$F:$F,MATCH(1,(MONTH(三跨两临近重点区段!$H:$H)=12)*(三跨两临近重点区段!$A:$A=D713),0))="已取消","已取消",INDEX(三跨两临近重点区段!$I:$I,MATCH(1,(MONTH(三跨两临近重点区段!$H:$H)=12)*(三跨两临近重点区段!$A:$A=D713)*(三跨两临近重点区段!$F:$F="现存区段"),0))),"")</f>
        <v/>
      </c>
      <c r="AH713" t="e">
        <f t="array" ref="AH713">INDEX(三跨两临近重点区段!$G:$G,MATCH(D713,三跨两临近重点区段!$A:$A,0))</f>
        <v>#N/A</v>
      </c>
    </row>
    <row r="714" ht="14.25" spans="1:34">
      <c r="A714" s="263" t="s">
        <v>363</v>
      </c>
      <c r="B714" s="264" t="s">
        <v>2792</v>
      </c>
      <c r="C714" s="263" t="s">
        <v>2180</v>
      </c>
      <c r="D714" s="263" t="s">
        <v>3195</v>
      </c>
      <c r="E714" s="264" t="s">
        <v>2449</v>
      </c>
      <c r="F714" s="264" t="s">
        <v>125</v>
      </c>
      <c r="G714" s="263" t="s">
        <v>2452</v>
      </c>
      <c r="H714" s="263" t="s">
        <v>1492</v>
      </c>
      <c r="I714" s="33"/>
      <c r="J714" s="196"/>
      <c r="K714" s="196"/>
      <c r="L714" s="196"/>
      <c r="M714" s="235"/>
      <c r="N714" s="235"/>
      <c r="O714" s="33"/>
      <c r="P714" s="48"/>
      <c r="Q714" s="279"/>
      <c r="R714" s="279"/>
      <c r="S714" s="278">
        <v>45462</v>
      </c>
      <c r="T714" s="279" t="s">
        <v>2117</v>
      </c>
      <c r="U714" s="268" t="str">
        <f t="array" ref="U714">IFERROR(IF(INDEX(三跨两临近重点区段!$F:$F,MATCH(1,(MONTH(三跨两临近重点区段!$H:$H)=7)*(三跨两临近重点区段!$A:$A=D714),0))="已取消","已取消",INDEX(三跨两临近重点区段!$H:$H,MATCH(1,(MONTH(三跨两临近重点区段!$H:$H)=7)*(三跨两临近重点区段!$A:$A=D714)*(三跨两临近重点区段!$F:$F="现存区段"),0))),"")</f>
        <v/>
      </c>
      <c r="V714" s="232" t="str">
        <f t="array" ref="V714">IFERROR(IF(INDEX(三跨两临近重点区段!$F:$F,MATCH(1,(MONTH(三跨两临近重点区段!$H:$H)=7)*(三跨两临近重点区段!$A:$A=D714),0))="已取消","已取消",INDEX(三跨两临近重点区段!$I:$I,MATCH(1,(MONTH(三跨两临近重点区段!$H:$H)=7)*(三跨两临近重点区段!$A:$A=D714)*(三跨两临近重点区段!$F:$F="现存区段"),0))),"")</f>
        <v/>
      </c>
      <c r="W714" s="268" t="str">
        <f t="array" ref="W714">IFERROR(IF(INDEX(三跨两临近重点区段!$F:$F,MATCH(1,(MONTH(三跨两临近重点区段!$H:$H)=8)*(三跨两临近重点区段!$A:$A=D714),0))="已取消","已取消",INDEX(三跨两临近重点区段!$H:$H,MATCH(1,(MONTH(三跨两临近重点区段!$H:$H)=8)*(三跨两临近重点区段!$A:$A=D714)*(三跨两临近重点区段!$F:$F="现存区段"),0))),"")</f>
        <v/>
      </c>
      <c r="X714" s="232" t="str">
        <f t="array" ref="X714">IFERROR(IF(INDEX(三跨两临近重点区段!$F:$F,MATCH(1,(MONTH(三跨两临近重点区段!$H:$H)=8)*(三跨两临近重点区段!$A:$A=D714),0))="已取消","已取消",INDEX(三跨两临近重点区段!$I:$I,MATCH(1,(MONTH(三跨两临近重点区段!$H:$H)=8)*(三跨两临近重点区段!$A:$A=D714)*(三跨两临近重点区段!$F:$F="现存区段"),0))),"")</f>
        <v/>
      </c>
      <c r="Y714" s="268" t="str">
        <f t="array" ref="Y714">IFERROR(IF(INDEX(三跨两临近重点区段!$F:$F,MATCH(1,(MONTH(三跨两临近重点区段!$H:$H)=9)*(三跨两临近重点区段!$A:$A=D714),0))="已取消","已取消",INDEX(三跨两临近重点区段!$H:$H,MATCH(1,(MONTH(三跨两临近重点区段!$H:$H)=9)*(三跨两临近重点区段!$A:$A=D714)*(三跨两临近重点区段!$F:$F="现存区段"),0))),"")</f>
        <v/>
      </c>
      <c r="Z714" s="232" t="str">
        <f t="array" ref="Z714">IFERROR(IF(INDEX(三跨两临近重点区段!$F:$F,MATCH(1,(MONTH(三跨两临近重点区段!$H:$H)=9)*(三跨两临近重点区段!$A:$A=D714),0))="已取消","已取消",INDEX(三跨两临近重点区段!$I:$I,MATCH(1,(MONTH(三跨两临近重点区段!$H:$H)=9)*(三跨两临近重点区段!$A:$A=D714)*(三跨两临近重点区段!$F:$F="现存区段"),0))),"")</f>
        <v/>
      </c>
      <c r="AA714" s="268" t="str">
        <f t="array" ref="AA714">IFERROR(IF(INDEX(三跨两临近重点区段!$F:$F,MATCH(1,(MONTH(三跨两临近重点区段!$H:$H)=10)*(三跨两临近重点区段!$A:$A=D714),0))="已取消","已取消",INDEX(三跨两临近重点区段!$H:$H,MATCH(1,(MONTH(三跨两临近重点区段!$H:$H)=10)*(三跨两临近重点区段!$A:$A=D714)*(三跨两临近重点区段!$F:$F="现存区段"),0))),"")</f>
        <v/>
      </c>
      <c r="AB714" s="72" t="str">
        <f t="array" ref="AB714">IFERROR(IF(INDEX(三跨两临近重点区段!$F:$F,MATCH(1,(MONTH(三跨两临近重点区段!$H:$H)=10)*(三跨两临近重点区段!$A:$A=D714),0))="已取消","已取消",INDEX(三跨两临近重点区段!$I:$I,MATCH(1,(MONTH(三跨两临近重点区段!$H:$H)=10)*(三跨两临近重点区段!$A:$A=D714)*(三跨两临近重点区段!$F:$F="现存区段"),0))),"")</f>
        <v/>
      </c>
      <c r="AC714" s="284" t="str">
        <f t="array" ref="AC714">IFERROR(IF(INDEX(三跨两临近重点区段!$F:$F,MATCH(1,(MONTH(三跨两临近重点区段!$H:$H)=11)*(三跨两临近重点区段!$A:$A=D714),0))="已取消","已取消",INDEX(三跨两临近重点区段!$H:$H,MATCH(1,(MONTH(三跨两临近重点区段!$H:$H)=11)*(三跨两临近重点区段!$A:$A=D714)*(三跨两临近重点区段!$F:$F="现存区段"),0))),"")</f>
        <v/>
      </c>
      <c r="AD714" s="72" t="str">
        <f t="array" ref="AD714">IFERROR(IF(INDEX(三跨两临近重点区段!$F:$F,MATCH(1,(MONTH(三跨两临近重点区段!$H:$H)=11)*(三跨两临近重点区段!$A:$A=D714),0))="已取消","已取消",INDEX(三跨两临近重点区段!$I:$I,MATCH(1,(MONTH(三跨两临近重点区段!$H:$H)=11)*(三跨两临近重点区段!$A:$A=D714)*(三跨两临近重点区段!$F:$F="现存区段"),0))),"")</f>
        <v/>
      </c>
      <c r="AE714" s="284" t="str">
        <f t="array" ref="AE714">IFERROR(IF(INDEX(三跨两临近重点区段!$F:$F,MATCH(1,(MONTH(三跨两临近重点区段!$H:$H)=12)*(三跨两临近重点区段!$A:$A=D714),0))="已取消","已取消",INDEX(三跨两临近重点区段!$H:$H,MATCH(1,(MONTH(三跨两临近重点区段!$H:$H)=12)*(三跨两临近重点区段!$A:$A=D714)*(三跨两临近重点区段!$F:$F="现存区段"),0))),"")</f>
        <v/>
      </c>
      <c r="AF714" s="72" t="str">
        <f t="array" ref="AF714">IFERROR(IF(INDEX(三跨两临近重点区段!$F:$F,MATCH(1,(MONTH(三跨两临近重点区段!$H:$H)=12)*(三跨两临近重点区段!$A:$A=D714),0))="已取消","已取消",INDEX(三跨两临近重点区段!$I:$I,MATCH(1,(MONTH(三跨两临近重点区段!$H:$H)=12)*(三跨两临近重点区段!$A:$A=D714)*(三跨两临近重点区段!$F:$F="现存区段"),0))),"")</f>
        <v/>
      </c>
      <c r="AH714" t="e">
        <f t="array" ref="AH714">INDEX(三跨两临近重点区段!$G:$G,MATCH(D714,三跨两临近重点区段!$A:$A,0))</f>
        <v>#N/A</v>
      </c>
    </row>
    <row r="715" ht="14.25" spans="1:34">
      <c r="A715" s="263" t="s">
        <v>363</v>
      </c>
      <c r="B715" s="264" t="s">
        <v>2806</v>
      </c>
      <c r="C715" s="263" t="s">
        <v>2849</v>
      </c>
      <c r="D715" s="263" t="s">
        <v>3196</v>
      </c>
      <c r="E715" s="264" t="s">
        <v>2449</v>
      </c>
      <c r="F715" s="264" t="s">
        <v>125</v>
      </c>
      <c r="G715" s="263" t="s">
        <v>2452</v>
      </c>
      <c r="H715" s="263" t="s">
        <v>1481</v>
      </c>
      <c r="I715" s="33"/>
      <c r="J715" s="196"/>
      <c r="K715" s="196"/>
      <c r="L715" s="196"/>
      <c r="M715" s="235"/>
      <c r="N715" s="235"/>
      <c r="O715" s="33"/>
      <c r="P715" s="48"/>
      <c r="Q715" s="279"/>
      <c r="R715" s="279"/>
      <c r="S715" s="278">
        <v>45462</v>
      </c>
      <c r="T715" s="279" t="s">
        <v>2117</v>
      </c>
      <c r="U715" s="268" t="str">
        <f t="array" ref="U715">IFERROR(IF(INDEX(三跨两临近重点区段!$F:$F,MATCH(1,(MONTH(三跨两临近重点区段!$H:$H)=7)*(三跨两临近重点区段!$A:$A=D715),0))="已取消","已取消",INDEX(三跨两临近重点区段!$H:$H,MATCH(1,(MONTH(三跨两临近重点区段!$H:$H)=7)*(三跨两临近重点区段!$A:$A=D715)*(三跨两临近重点区段!$F:$F="现存区段"),0))),"")</f>
        <v/>
      </c>
      <c r="V715" s="232" t="str">
        <f t="array" ref="V715">IFERROR(IF(INDEX(三跨两临近重点区段!$F:$F,MATCH(1,(MONTH(三跨两临近重点区段!$H:$H)=7)*(三跨两临近重点区段!$A:$A=D715),0))="已取消","已取消",INDEX(三跨两临近重点区段!$I:$I,MATCH(1,(MONTH(三跨两临近重点区段!$H:$H)=7)*(三跨两临近重点区段!$A:$A=D715)*(三跨两临近重点区段!$F:$F="现存区段"),0))),"")</f>
        <v/>
      </c>
      <c r="W715" s="268" t="str">
        <f t="array" ref="W715">IFERROR(IF(INDEX(三跨两临近重点区段!$F:$F,MATCH(1,(MONTH(三跨两临近重点区段!$H:$H)=8)*(三跨两临近重点区段!$A:$A=D715),0))="已取消","已取消",INDEX(三跨两临近重点区段!$H:$H,MATCH(1,(MONTH(三跨两临近重点区段!$H:$H)=8)*(三跨两临近重点区段!$A:$A=D715)*(三跨两临近重点区段!$F:$F="现存区段"),0))),"")</f>
        <v/>
      </c>
      <c r="X715" s="232" t="str">
        <f t="array" ref="X715">IFERROR(IF(INDEX(三跨两临近重点区段!$F:$F,MATCH(1,(MONTH(三跨两临近重点区段!$H:$H)=8)*(三跨两临近重点区段!$A:$A=D715),0))="已取消","已取消",INDEX(三跨两临近重点区段!$I:$I,MATCH(1,(MONTH(三跨两临近重点区段!$H:$H)=8)*(三跨两临近重点区段!$A:$A=D715)*(三跨两临近重点区段!$F:$F="现存区段"),0))),"")</f>
        <v/>
      </c>
      <c r="Y715" s="268" t="str">
        <f t="array" ref="Y715">IFERROR(IF(INDEX(三跨两临近重点区段!$F:$F,MATCH(1,(MONTH(三跨两临近重点区段!$H:$H)=9)*(三跨两临近重点区段!$A:$A=D715),0))="已取消","已取消",INDEX(三跨两临近重点区段!$H:$H,MATCH(1,(MONTH(三跨两临近重点区段!$H:$H)=9)*(三跨两临近重点区段!$A:$A=D715)*(三跨两临近重点区段!$F:$F="现存区段"),0))),"")</f>
        <v/>
      </c>
      <c r="Z715" s="232" t="str">
        <f t="array" ref="Z715">IFERROR(IF(INDEX(三跨两临近重点区段!$F:$F,MATCH(1,(MONTH(三跨两临近重点区段!$H:$H)=9)*(三跨两临近重点区段!$A:$A=D715),0))="已取消","已取消",INDEX(三跨两临近重点区段!$I:$I,MATCH(1,(MONTH(三跨两临近重点区段!$H:$H)=9)*(三跨两临近重点区段!$A:$A=D715)*(三跨两临近重点区段!$F:$F="现存区段"),0))),"")</f>
        <v/>
      </c>
      <c r="AA715" s="268" t="str">
        <f t="array" ref="AA715">IFERROR(IF(INDEX(三跨两临近重点区段!$F:$F,MATCH(1,(MONTH(三跨两临近重点区段!$H:$H)=10)*(三跨两临近重点区段!$A:$A=D715),0))="已取消","已取消",INDEX(三跨两临近重点区段!$H:$H,MATCH(1,(MONTH(三跨两临近重点区段!$H:$H)=10)*(三跨两临近重点区段!$A:$A=D715)*(三跨两临近重点区段!$F:$F="现存区段"),0))),"")</f>
        <v/>
      </c>
      <c r="AB715" s="72" t="str">
        <f t="array" ref="AB715">IFERROR(IF(INDEX(三跨两临近重点区段!$F:$F,MATCH(1,(MONTH(三跨两临近重点区段!$H:$H)=10)*(三跨两临近重点区段!$A:$A=D715),0))="已取消","已取消",INDEX(三跨两临近重点区段!$I:$I,MATCH(1,(MONTH(三跨两临近重点区段!$H:$H)=10)*(三跨两临近重点区段!$A:$A=D715)*(三跨两临近重点区段!$F:$F="现存区段"),0))),"")</f>
        <v/>
      </c>
      <c r="AC715" s="284" t="str">
        <f t="array" ref="AC715">IFERROR(IF(INDEX(三跨两临近重点区段!$F:$F,MATCH(1,(MONTH(三跨两临近重点区段!$H:$H)=11)*(三跨两临近重点区段!$A:$A=D715),0))="已取消","已取消",INDEX(三跨两临近重点区段!$H:$H,MATCH(1,(MONTH(三跨两临近重点区段!$H:$H)=11)*(三跨两临近重点区段!$A:$A=D715)*(三跨两临近重点区段!$F:$F="现存区段"),0))),"")</f>
        <v/>
      </c>
      <c r="AD715" s="72" t="str">
        <f t="array" ref="AD715">IFERROR(IF(INDEX(三跨两临近重点区段!$F:$F,MATCH(1,(MONTH(三跨两临近重点区段!$H:$H)=11)*(三跨两临近重点区段!$A:$A=D715),0))="已取消","已取消",INDEX(三跨两临近重点区段!$I:$I,MATCH(1,(MONTH(三跨两临近重点区段!$H:$H)=11)*(三跨两临近重点区段!$A:$A=D715)*(三跨两临近重点区段!$F:$F="现存区段"),0))),"")</f>
        <v/>
      </c>
      <c r="AE715" s="284" t="str">
        <f t="array" ref="AE715">IFERROR(IF(INDEX(三跨两临近重点区段!$F:$F,MATCH(1,(MONTH(三跨两临近重点区段!$H:$H)=12)*(三跨两临近重点区段!$A:$A=D715),0))="已取消","已取消",INDEX(三跨两临近重点区段!$H:$H,MATCH(1,(MONTH(三跨两临近重点区段!$H:$H)=12)*(三跨两临近重点区段!$A:$A=D715)*(三跨两临近重点区段!$F:$F="现存区段"),0))),"")</f>
        <v/>
      </c>
      <c r="AF715" s="72" t="str">
        <f t="array" ref="AF715">IFERROR(IF(INDEX(三跨两临近重点区段!$F:$F,MATCH(1,(MONTH(三跨两临近重点区段!$H:$H)=12)*(三跨两临近重点区段!$A:$A=D715),0))="已取消","已取消",INDEX(三跨两临近重点区段!$I:$I,MATCH(1,(MONTH(三跨两临近重点区段!$H:$H)=12)*(三跨两临近重点区段!$A:$A=D715)*(三跨两临近重点区段!$F:$F="现存区段"),0))),"")</f>
        <v/>
      </c>
      <c r="AH715" t="e">
        <f t="array" ref="AH715">INDEX(三跨两临近重点区段!$G:$G,MATCH(D715,三跨两临近重点区段!$A:$A,0))</f>
        <v>#N/A</v>
      </c>
    </row>
    <row r="716" ht="14.25" spans="1:34">
      <c r="A716" s="263" t="s">
        <v>363</v>
      </c>
      <c r="B716" s="264" t="s">
        <v>2749</v>
      </c>
      <c r="C716" s="263" t="s">
        <v>2187</v>
      </c>
      <c r="D716" s="263" t="s">
        <v>3197</v>
      </c>
      <c r="E716" s="264" t="s">
        <v>2449</v>
      </c>
      <c r="F716" s="264" t="s">
        <v>125</v>
      </c>
      <c r="G716" s="263" t="s">
        <v>2452</v>
      </c>
      <c r="H716" s="263" t="s">
        <v>1492</v>
      </c>
      <c r="I716" s="33"/>
      <c r="J716" s="196"/>
      <c r="K716" s="196"/>
      <c r="L716" s="196"/>
      <c r="M716" s="235"/>
      <c r="N716" s="235"/>
      <c r="O716" s="33"/>
      <c r="P716" s="48"/>
      <c r="Q716" s="279"/>
      <c r="R716" s="279"/>
      <c r="S716" s="278">
        <v>45462</v>
      </c>
      <c r="T716" s="279" t="s">
        <v>2117</v>
      </c>
      <c r="U716" s="268" t="str">
        <f t="array" ref="U716">IFERROR(IF(INDEX(三跨两临近重点区段!$F:$F,MATCH(1,(MONTH(三跨两临近重点区段!$H:$H)=7)*(三跨两临近重点区段!$A:$A=D716),0))="已取消","已取消",INDEX(三跨两临近重点区段!$H:$H,MATCH(1,(MONTH(三跨两临近重点区段!$H:$H)=7)*(三跨两临近重点区段!$A:$A=D716)*(三跨两临近重点区段!$F:$F="现存区段"),0))),"")</f>
        <v/>
      </c>
      <c r="V716" s="232" t="str">
        <f t="array" ref="V716">IFERROR(IF(INDEX(三跨两临近重点区段!$F:$F,MATCH(1,(MONTH(三跨两临近重点区段!$H:$H)=7)*(三跨两临近重点区段!$A:$A=D716),0))="已取消","已取消",INDEX(三跨两临近重点区段!$I:$I,MATCH(1,(MONTH(三跨两临近重点区段!$H:$H)=7)*(三跨两临近重点区段!$A:$A=D716)*(三跨两临近重点区段!$F:$F="现存区段"),0))),"")</f>
        <v/>
      </c>
      <c r="W716" s="268" t="str">
        <f t="array" ref="W716">IFERROR(IF(INDEX(三跨两临近重点区段!$F:$F,MATCH(1,(MONTH(三跨两临近重点区段!$H:$H)=8)*(三跨两临近重点区段!$A:$A=D716),0))="已取消","已取消",INDEX(三跨两临近重点区段!$H:$H,MATCH(1,(MONTH(三跨两临近重点区段!$H:$H)=8)*(三跨两临近重点区段!$A:$A=D716)*(三跨两临近重点区段!$F:$F="现存区段"),0))),"")</f>
        <v/>
      </c>
      <c r="X716" s="232" t="str">
        <f t="array" ref="X716">IFERROR(IF(INDEX(三跨两临近重点区段!$F:$F,MATCH(1,(MONTH(三跨两临近重点区段!$H:$H)=8)*(三跨两临近重点区段!$A:$A=D716),0))="已取消","已取消",INDEX(三跨两临近重点区段!$I:$I,MATCH(1,(MONTH(三跨两临近重点区段!$H:$H)=8)*(三跨两临近重点区段!$A:$A=D716)*(三跨两临近重点区段!$F:$F="现存区段"),0))),"")</f>
        <v/>
      </c>
      <c r="Y716" s="268" t="str">
        <f t="array" ref="Y716">IFERROR(IF(INDEX(三跨两临近重点区段!$F:$F,MATCH(1,(MONTH(三跨两临近重点区段!$H:$H)=9)*(三跨两临近重点区段!$A:$A=D716),0))="已取消","已取消",INDEX(三跨两临近重点区段!$H:$H,MATCH(1,(MONTH(三跨两临近重点区段!$H:$H)=9)*(三跨两临近重点区段!$A:$A=D716)*(三跨两临近重点区段!$F:$F="现存区段"),0))),"")</f>
        <v/>
      </c>
      <c r="Z716" s="232" t="str">
        <f t="array" ref="Z716">IFERROR(IF(INDEX(三跨两临近重点区段!$F:$F,MATCH(1,(MONTH(三跨两临近重点区段!$H:$H)=9)*(三跨两临近重点区段!$A:$A=D716),0))="已取消","已取消",INDEX(三跨两临近重点区段!$I:$I,MATCH(1,(MONTH(三跨两临近重点区段!$H:$H)=9)*(三跨两临近重点区段!$A:$A=D716)*(三跨两临近重点区段!$F:$F="现存区段"),0))),"")</f>
        <v/>
      </c>
      <c r="AA716" s="268" t="str">
        <f t="array" ref="AA716">IFERROR(IF(INDEX(三跨两临近重点区段!$F:$F,MATCH(1,(MONTH(三跨两临近重点区段!$H:$H)=10)*(三跨两临近重点区段!$A:$A=D716),0))="已取消","已取消",INDEX(三跨两临近重点区段!$H:$H,MATCH(1,(MONTH(三跨两临近重点区段!$H:$H)=10)*(三跨两临近重点区段!$A:$A=D716)*(三跨两临近重点区段!$F:$F="现存区段"),0))),"")</f>
        <v/>
      </c>
      <c r="AB716" s="72" t="str">
        <f t="array" ref="AB716">IFERROR(IF(INDEX(三跨两临近重点区段!$F:$F,MATCH(1,(MONTH(三跨两临近重点区段!$H:$H)=10)*(三跨两临近重点区段!$A:$A=D716),0))="已取消","已取消",INDEX(三跨两临近重点区段!$I:$I,MATCH(1,(MONTH(三跨两临近重点区段!$H:$H)=10)*(三跨两临近重点区段!$A:$A=D716)*(三跨两临近重点区段!$F:$F="现存区段"),0))),"")</f>
        <v/>
      </c>
      <c r="AC716" s="284" t="str">
        <f t="array" ref="AC716">IFERROR(IF(INDEX(三跨两临近重点区段!$F:$F,MATCH(1,(MONTH(三跨两临近重点区段!$H:$H)=11)*(三跨两临近重点区段!$A:$A=D716),0))="已取消","已取消",INDEX(三跨两临近重点区段!$H:$H,MATCH(1,(MONTH(三跨两临近重点区段!$H:$H)=11)*(三跨两临近重点区段!$A:$A=D716)*(三跨两临近重点区段!$F:$F="现存区段"),0))),"")</f>
        <v/>
      </c>
      <c r="AD716" s="72" t="str">
        <f t="array" ref="AD716">IFERROR(IF(INDEX(三跨两临近重点区段!$F:$F,MATCH(1,(MONTH(三跨两临近重点区段!$H:$H)=11)*(三跨两临近重点区段!$A:$A=D716),0))="已取消","已取消",INDEX(三跨两临近重点区段!$I:$I,MATCH(1,(MONTH(三跨两临近重点区段!$H:$H)=11)*(三跨两临近重点区段!$A:$A=D716)*(三跨两临近重点区段!$F:$F="现存区段"),0))),"")</f>
        <v/>
      </c>
      <c r="AE716" s="284" t="str">
        <f t="array" ref="AE716">IFERROR(IF(INDEX(三跨两临近重点区段!$F:$F,MATCH(1,(MONTH(三跨两临近重点区段!$H:$H)=12)*(三跨两临近重点区段!$A:$A=D716),0))="已取消","已取消",INDEX(三跨两临近重点区段!$H:$H,MATCH(1,(MONTH(三跨两临近重点区段!$H:$H)=12)*(三跨两临近重点区段!$A:$A=D716)*(三跨两临近重点区段!$F:$F="现存区段"),0))),"")</f>
        <v/>
      </c>
      <c r="AF716" s="72" t="str">
        <f t="array" ref="AF716">IFERROR(IF(INDEX(三跨两临近重点区段!$F:$F,MATCH(1,(MONTH(三跨两临近重点区段!$H:$H)=12)*(三跨两临近重点区段!$A:$A=D716),0))="已取消","已取消",INDEX(三跨两临近重点区段!$I:$I,MATCH(1,(MONTH(三跨两临近重点区段!$H:$H)=12)*(三跨两临近重点区段!$A:$A=D716)*(三跨两临近重点区段!$F:$F="现存区段"),0))),"")</f>
        <v/>
      </c>
      <c r="AH716" t="e">
        <f t="array" ref="AH716">INDEX(三跨两临近重点区段!$G:$G,MATCH(D716,三跨两临近重点区段!$A:$A,0))</f>
        <v>#N/A</v>
      </c>
    </row>
    <row r="717" ht="14.25" spans="1:34">
      <c r="A717" s="263" t="s">
        <v>363</v>
      </c>
      <c r="B717" s="264" t="s">
        <v>2751</v>
      </c>
      <c r="C717" s="263" t="s">
        <v>2187</v>
      </c>
      <c r="D717" s="263" t="s">
        <v>3198</v>
      </c>
      <c r="E717" s="264" t="s">
        <v>2449</v>
      </c>
      <c r="F717" s="264" t="s">
        <v>125</v>
      </c>
      <c r="G717" s="263" t="s">
        <v>2452</v>
      </c>
      <c r="H717" s="263" t="s">
        <v>1492</v>
      </c>
      <c r="I717" s="33"/>
      <c r="J717" s="196"/>
      <c r="K717" s="196"/>
      <c r="L717" s="196"/>
      <c r="M717" s="235"/>
      <c r="N717" s="235"/>
      <c r="O717" s="33"/>
      <c r="P717" s="48"/>
      <c r="Q717" s="279"/>
      <c r="R717" s="279"/>
      <c r="S717" s="278">
        <v>45462</v>
      </c>
      <c r="T717" s="279" t="s">
        <v>2117</v>
      </c>
      <c r="U717" s="268" t="str">
        <f t="array" ref="U717">IFERROR(IF(INDEX(三跨两临近重点区段!$F:$F,MATCH(1,(MONTH(三跨两临近重点区段!$H:$H)=7)*(三跨两临近重点区段!$A:$A=D717),0))="已取消","已取消",INDEX(三跨两临近重点区段!$H:$H,MATCH(1,(MONTH(三跨两临近重点区段!$H:$H)=7)*(三跨两临近重点区段!$A:$A=D717)*(三跨两临近重点区段!$F:$F="现存区段"),0))),"")</f>
        <v/>
      </c>
      <c r="V717" s="232" t="str">
        <f t="array" ref="V717">IFERROR(IF(INDEX(三跨两临近重点区段!$F:$F,MATCH(1,(MONTH(三跨两临近重点区段!$H:$H)=7)*(三跨两临近重点区段!$A:$A=D717),0))="已取消","已取消",INDEX(三跨两临近重点区段!$I:$I,MATCH(1,(MONTH(三跨两临近重点区段!$H:$H)=7)*(三跨两临近重点区段!$A:$A=D717)*(三跨两临近重点区段!$F:$F="现存区段"),0))),"")</f>
        <v/>
      </c>
      <c r="W717" s="268" t="str">
        <f t="array" ref="W717">IFERROR(IF(INDEX(三跨两临近重点区段!$F:$F,MATCH(1,(MONTH(三跨两临近重点区段!$H:$H)=8)*(三跨两临近重点区段!$A:$A=D717),0))="已取消","已取消",INDEX(三跨两临近重点区段!$H:$H,MATCH(1,(MONTH(三跨两临近重点区段!$H:$H)=8)*(三跨两临近重点区段!$A:$A=D717)*(三跨两临近重点区段!$F:$F="现存区段"),0))),"")</f>
        <v/>
      </c>
      <c r="X717" s="232" t="str">
        <f t="array" ref="X717">IFERROR(IF(INDEX(三跨两临近重点区段!$F:$F,MATCH(1,(MONTH(三跨两临近重点区段!$H:$H)=8)*(三跨两临近重点区段!$A:$A=D717),0))="已取消","已取消",INDEX(三跨两临近重点区段!$I:$I,MATCH(1,(MONTH(三跨两临近重点区段!$H:$H)=8)*(三跨两临近重点区段!$A:$A=D717)*(三跨两临近重点区段!$F:$F="现存区段"),0))),"")</f>
        <v/>
      </c>
      <c r="Y717" s="268" t="str">
        <f t="array" ref="Y717">IFERROR(IF(INDEX(三跨两临近重点区段!$F:$F,MATCH(1,(MONTH(三跨两临近重点区段!$H:$H)=9)*(三跨两临近重点区段!$A:$A=D717),0))="已取消","已取消",INDEX(三跨两临近重点区段!$H:$H,MATCH(1,(MONTH(三跨两临近重点区段!$H:$H)=9)*(三跨两临近重点区段!$A:$A=D717)*(三跨两临近重点区段!$F:$F="现存区段"),0))),"")</f>
        <v/>
      </c>
      <c r="Z717" s="232" t="str">
        <f t="array" ref="Z717">IFERROR(IF(INDEX(三跨两临近重点区段!$F:$F,MATCH(1,(MONTH(三跨两临近重点区段!$H:$H)=9)*(三跨两临近重点区段!$A:$A=D717),0))="已取消","已取消",INDEX(三跨两临近重点区段!$I:$I,MATCH(1,(MONTH(三跨两临近重点区段!$H:$H)=9)*(三跨两临近重点区段!$A:$A=D717)*(三跨两临近重点区段!$F:$F="现存区段"),0))),"")</f>
        <v/>
      </c>
      <c r="AA717" s="268" t="str">
        <f t="array" ref="AA717">IFERROR(IF(INDEX(三跨两临近重点区段!$F:$F,MATCH(1,(MONTH(三跨两临近重点区段!$H:$H)=10)*(三跨两临近重点区段!$A:$A=D717),0))="已取消","已取消",INDEX(三跨两临近重点区段!$H:$H,MATCH(1,(MONTH(三跨两临近重点区段!$H:$H)=10)*(三跨两临近重点区段!$A:$A=D717)*(三跨两临近重点区段!$F:$F="现存区段"),0))),"")</f>
        <v/>
      </c>
      <c r="AB717" s="72" t="str">
        <f t="array" ref="AB717">IFERROR(IF(INDEX(三跨两临近重点区段!$F:$F,MATCH(1,(MONTH(三跨两临近重点区段!$H:$H)=10)*(三跨两临近重点区段!$A:$A=D717),0))="已取消","已取消",INDEX(三跨两临近重点区段!$I:$I,MATCH(1,(MONTH(三跨两临近重点区段!$H:$H)=10)*(三跨两临近重点区段!$A:$A=D717)*(三跨两临近重点区段!$F:$F="现存区段"),0))),"")</f>
        <v/>
      </c>
      <c r="AC717" s="284" t="str">
        <f t="array" ref="AC717">IFERROR(IF(INDEX(三跨两临近重点区段!$F:$F,MATCH(1,(MONTH(三跨两临近重点区段!$H:$H)=11)*(三跨两临近重点区段!$A:$A=D717),0))="已取消","已取消",INDEX(三跨两临近重点区段!$H:$H,MATCH(1,(MONTH(三跨两临近重点区段!$H:$H)=11)*(三跨两临近重点区段!$A:$A=D717)*(三跨两临近重点区段!$F:$F="现存区段"),0))),"")</f>
        <v/>
      </c>
      <c r="AD717" s="72" t="str">
        <f t="array" ref="AD717">IFERROR(IF(INDEX(三跨两临近重点区段!$F:$F,MATCH(1,(MONTH(三跨两临近重点区段!$H:$H)=11)*(三跨两临近重点区段!$A:$A=D717),0))="已取消","已取消",INDEX(三跨两临近重点区段!$I:$I,MATCH(1,(MONTH(三跨两临近重点区段!$H:$H)=11)*(三跨两临近重点区段!$A:$A=D717)*(三跨两临近重点区段!$F:$F="现存区段"),0))),"")</f>
        <v/>
      </c>
      <c r="AE717" s="284" t="str">
        <f t="array" ref="AE717">IFERROR(IF(INDEX(三跨两临近重点区段!$F:$F,MATCH(1,(MONTH(三跨两临近重点区段!$H:$H)=12)*(三跨两临近重点区段!$A:$A=D717),0))="已取消","已取消",INDEX(三跨两临近重点区段!$H:$H,MATCH(1,(MONTH(三跨两临近重点区段!$H:$H)=12)*(三跨两临近重点区段!$A:$A=D717)*(三跨两临近重点区段!$F:$F="现存区段"),0))),"")</f>
        <v/>
      </c>
      <c r="AF717" s="72" t="str">
        <f t="array" ref="AF717">IFERROR(IF(INDEX(三跨两临近重点区段!$F:$F,MATCH(1,(MONTH(三跨两临近重点区段!$H:$H)=12)*(三跨两临近重点区段!$A:$A=D717),0))="已取消","已取消",INDEX(三跨两临近重点区段!$I:$I,MATCH(1,(MONTH(三跨两临近重点区段!$H:$H)=12)*(三跨两临近重点区段!$A:$A=D717)*(三跨两临近重点区段!$F:$F="现存区段"),0))),"")</f>
        <v/>
      </c>
      <c r="AH717" t="e">
        <f t="array" ref="AH717">INDEX(三跨两临近重点区段!$G:$G,MATCH(D717,三跨两临近重点区段!$A:$A,0))</f>
        <v>#N/A</v>
      </c>
    </row>
    <row r="718" ht="14.25" spans="1:34">
      <c r="A718" s="263" t="s">
        <v>363</v>
      </c>
      <c r="B718" s="264" t="s">
        <v>2749</v>
      </c>
      <c r="C718" s="263" t="s">
        <v>2123</v>
      </c>
      <c r="D718" s="263" t="s">
        <v>3199</v>
      </c>
      <c r="E718" s="264" t="s">
        <v>2449</v>
      </c>
      <c r="F718" s="264" t="s">
        <v>125</v>
      </c>
      <c r="G718" s="263" t="s">
        <v>2452</v>
      </c>
      <c r="H718" s="263" t="s">
        <v>1492</v>
      </c>
      <c r="I718" s="33"/>
      <c r="J718" s="196"/>
      <c r="K718" s="196"/>
      <c r="L718" s="196"/>
      <c r="M718" s="235"/>
      <c r="N718" s="235"/>
      <c r="O718" s="33"/>
      <c r="P718" s="48"/>
      <c r="Q718" s="279"/>
      <c r="R718" s="279"/>
      <c r="S718" s="278">
        <v>45462</v>
      </c>
      <c r="T718" s="279" t="s">
        <v>2117</v>
      </c>
      <c r="U718" s="268" t="str">
        <f t="array" ref="U718">IFERROR(IF(INDEX(三跨两临近重点区段!$F:$F,MATCH(1,(MONTH(三跨两临近重点区段!$H:$H)=7)*(三跨两临近重点区段!$A:$A=D718),0))="已取消","已取消",INDEX(三跨两临近重点区段!$H:$H,MATCH(1,(MONTH(三跨两临近重点区段!$H:$H)=7)*(三跨两临近重点区段!$A:$A=D718)*(三跨两临近重点区段!$F:$F="现存区段"),0))),"")</f>
        <v/>
      </c>
      <c r="V718" s="232" t="str">
        <f t="array" ref="V718">IFERROR(IF(INDEX(三跨两临近重点区段!$F:$F,MATCH(1,(MONTH(三跨两临近重点区段!$H:$H)=7)*(三跨两临近重点区段!$A:$A=D718),0))="已取消","已取消",INDEX(三跨两临近重点区段!$I:$I,MATCH(1,(MONTH(三跨两临近重点区段!$H:$H)=7)*(三跨两临近重点区段!$A:$A=D718)*(三跨两临近重点区段!$F:$F="现存区段"),0))),"")</f>
        <v/>
      </c>
      <c r="W718" s="268" t="str">
        <f t="array" ref="W718">IFERROR(IF(INDEX(三跨两临近重点区段!$F:$F,MATCH(1,(MONTH(三跨两临近重点区段!$H:$H)=8)*(三跨两临近重点区段!$A:$A=D718),0))="已取消","已取消",INDEX(三跨两临近重点区段!$H:$H,MATCH(1,(MONTH(三跨两临近重点区段!$H:$H)=8)*(三跨两临近重点区段!$A:$A=D718)*(三跨两临近重点区段!$F:$F="现存区段"),0))),"")</f>
        <v/>
      </c>
      <c r="X718" s="232" t="str">
        <f t="array" ref="X718">IFERROR(IF(INDEX(三跨两临近重点区段!$F:$F,MATCH(1,(MONTH(三跨两临近重点区段!$H:$H)=8)*(三跨两临近重点区段!$A:$A=D718),0))="已取消","已取消",INDEX(三跨两临近重点区段!$I:$I,MATCH(1,(MONTH(三跨两临近重点区段!$H:$H)=8)*(三跨两临近重点区段!$A:$A=D718)*(三跨两临近重点区段!$F:$F="现存区段"),0))),"")</f>
        <v/>
      </c>
      <c r="Y718" s="268" t="str">
        <f t="array" ref="Y718">IFERROR(IF(INDEX(三跨两临近重点区段!$F:$F,MATCH(1,(MONTH(三跨两临近重点区段!$H:$H)=9)*(三跨两临近重点区段!$A:$A=D718),0))="已取消","已取消",INDEX(三跨两临近重点区段!$H:$H,MATCH(1,(MONTH(三跨两临近重点区段!$H:$H)=9)*(三跨两临近重点区段!$A:$A=D718)*(三跨两临近重点区段!$F:$F="现存区段"),0))),"")</f>
        <v/>
      </c>
      <c r="Z718" s="232" t="str">
        <f t="array" ref="Z718">IFERROR(IF(INDEX(三跨两临近重点区段!$F:$F,MATCH(1,(MONTH(三跨两临近重点区段!$H:$H)=9)*(三跨两临近重点区段!$A:$A=D718),0))="已取消","已取消",INDEX(三跨两临近重点区段!$I:$I,MATCH(1,(MONTH(三跨两临近重点区段!$H:$H)=9)*(三跨两临近重点区段!$A:$A=D718)*(三跨两临近重点区段!$F:$F="现存区段"),0))),"")</f>
        <v/>
      </c>
      <c r="AA718" s="268" t="str">
        <f t="array" ref="AA718">IFERROR(IF(INDEX(三跨两临近重点区段!$F:$F,MATCH(1,(MONTH(三跨两临近重点区段!$H:$H)=10)*(三跨两临近重点区段!$A:$A=D718),0))="已取消","已取消",INDEX(三跨两临近重点区段!$H:$H,MATCH(1,(MONTH(三跨两临近重点区段!$H:$H)=10)*(三跨两临近重点区段!$A:$A=D718)*(三跨两临近重点区段!$F:$F="现存区段"),0))),"")</f>
        <v/>
      </c>
      <c r="AB718" s="72" t="str">
        <f t="array" ref="AB718">IFERROR(IF(INDEX(三跨两临近重点区段!$F:$F,MATCH(1,(MONTH(三跨两临近重点区段!$H:$H)=10)*(三跨两临近重点区段!$A:$A=D718),0))="已取消","已取消",INDEX(三跨两临近重点区段!$I:$I,MATCH(1,(MONTH(三跨两临近重点区段!$H:$H)=10)*(三跨两临近重点区段!$A:$A=D718)*(三跨两临近重点区段!$F:$F="现存区段"),0))),"")</f>
        <v/>
      </c>
      <c r="AC718" s="284" t="str">
        <f t="array" ref="AC718">IFERROR(IF(INDEX(三跨两临近重点区段!$F:$F,MATCH(1,(MONTH(三跨两临近重点区段!$H:$H)=11)*(三跨两临近重点区段!$A:$A=D718),0))="已取消","已取消",INDEX(三跨两临近重点区段!$H:$H,MATCH(1,(MONTH(三跨两临近重点区段!$H:$H)=11)*(三跨两临近重点区段!$A:$A=D718)*(三跨两临近重点区段!$F:$F="现存区段"),0))),"")</f>
        <v/>
      </c>
      <c r="AD718" s="72" t="str">
        <f t="array" ref="AD718">IFERROR(IF(INDEX(三跨两临近重点区段!$F:$F,MATCH(1,(MONTH(三跨两临近重点区段!$H:$H)=11)*(三跨两临近重点区段!$A:$A=D718),0))="已取消","已取消",INDEX(三跨两临近重点区段!$I:$I,MATCH(1,(MONTH(三跨两临近重点区段!$H:$H)=11)*(三跨两临近重点区段!$A:$A=D718)*(三跨两临近重点区段!$F:$F="现存区段"),0))),"")</f>
        <v/>
      </c>
      <c r="AE718" s="284" t="str">
        <f t="array" ref="AE718">IFERROR(IF(INDEX(三跨两临近重点区段!$F:$F,MATCH(1,(MONTH(三跨两临近重点区段!$H:$H)=12)*(三跨两临近重点区段!$A:$A=D718),0))="已取消","已取消",INDEX(三跨两临近重点区段!$H:$H,MATCH(1,(MONTH(三跨两临近重点区段!$H:$H)=12)*(三跨两临近重点区段!$A:$A=D718)*(三跨两临近重点区段!$F:$F="现存区段"),0))),"")</f>
        <v/>
      </c>
      <c r="AF718" s="72" t="str">
        <f t="array" ref="AF718">IFERROR(IF(INDEX(三跨两临近重点区段!$F:$F,MATCH(1,(MONTH(三跨两临近重点区段!$H:$H)=12)*(三跨两临近重点区段!$A:$A=D718),0))="已取消","已取消",INDEX(三跨两临近重点区段!$I:$I,MATCH(1,(MONTH(三跨两临近重点区段!$H:$H)=12)*(三跨两临近重点区段!$A:$A=D718)*(三跨两临近重点区段!$F:$F="现存区段"),0))),"")</f>
        <v/>
      </c>
      <c r="AH718" t="e">
        <f t="array" ref="AH718">INDEX(三跨两临近重点区段!$G:$G,MATCH(D718,三跨两临近重点区段!$A:$A,0))</f>
        <v>#N/A</v>
      </c>
    </row>
    <row r="719" ht="14.25" spans="1:34">
      <c r="A719" s="263" t="s">
        <v>363</v>
      </c>
      <c r="B719" s="264" t="s">
        <v>2751</v>
      </c>
      <c r="C719" s="263" t="s">
        <v>2123</v>
      </c>
      <c r="D719" s="263" t="s">
        <v>3200</v>
      </c>
      <c r="E719" s="264" t="s">
        <v>2449</v>
      </c>
      <c r="F719" s="264" t="s">
        <v>125</v>
      </c>
      <c r="G719" s="263" t="s">
        <v>2452</v>
      </c>
      <c r="H719" s="263" t="s">
        <v>1492</v>
      </c>
      <c r="I719" s="33"/>
      <c r="J719" s="196"/>
      <c r="K719" s="196"/>
      <c r="L719" s="196"/>
      <c r="M719" s="235"/>
      <c r="N719" s="235"/>
      <c r="O719" s="33"/>
      <c r="P719" s="48"/>
      <c r="Q719" s="279"/>
      <c r="R719" s="279"/>
      <c r="S719" s="278">
        <v>45462</v>
      </c>
      <c r="T719" s="279" t="s">
        <v>2117</v>
      </c>
      <c r="U719" s="268" t="str">
        <f t="array" ref="U719">IFERROR(IF(INDEX(三跨两临近重点区段!$F:$F,MATCH(1,(MONTH(三跨两临近重点区段!$H:$H)=7)*(三跨两临近重点区段!$A:$A=D719),0))="已取消","已取消",INDEX(三跨两临近重点区段!$H:$H,MATCH(1,(MONTH(三跨两临近重点区段!$H:$H)=7)*(三跨两临近重点区段!$A:$A=D719)*(三跨两临近重点区段!$F:$F="现存区段"),0))),"")</f>
        <v/>
      </c>
      <c r="V719" s="232" t="str">
        <f t="array" ref="V719">IFERROR(IF(INDEX(三跨两临近重点区段!$F:$F,MATCH(1,(MONTH(三跨两临近重点区段!$H:$H)=7)*(三跨两临近重点区段!$A:$A=D719),0))="已取消","已取消",INDEX(三跨两临近重点区段!$I:$I,MATCH(1,(MONTH(三跨两临近重点区段!$H:$H)=7)*(三跨两临近重点区段!$A:$A=D719)*(三跨两临近重点区段!$F:$F="现存区段"),0))),"")</f>
        <v/>
      </c>
      <c r="W719" s="268" t="str">
        <f t="array" ref="W719">IFERROR(IF(INDEX(三跨两临近重点区段!$F:$F,MATCH(1,(MONTH(三跨两临近重点区段!$H:$H)=8)*(三跨两临近重点区段!$A:$A=D719),0))="已取消","已取消",INDEX(三跨两临近重点区段!$H:$H,MATCH(1,(MONTH(三跨两临近重点区段!$H:$H)=8)*(三跨两临近重点区段!$A:$A=D719)*(三跨两临近重点区段!$F:$F="现存区段"),0))),"")</f>
        <v/>
      </c>
      <c r="X719" s="232" t="str">
        <f t="array" ref="X719">IFERROR(IF(INDEX(三跨两临近重点区段!$F:$F,MATCH(1,(MONTH(三跨两临近重点区段!$H:$H)=8)*(三跨两临近重点区段!$A:$A=D719),0))="已取消","已取消",INDEX(三跨两临近重点区段!$I:$I,MATCH(1,(MONTH(三跨两临近重点区段!$H:$H)=8)*(三跨两临近重点区段!$A:$A=D719)*(三跨两临近重点区段!$F:$F="现存区段"),0))),"")</f>
        <v/>
      </c>
      <c r="Y719" s="268" t="str">
        <f t="array" ref="Y719">IFERROR(IF(INDEX(三跨两临近重点区段!$F:$F,MATCH(1,(MONTH(三跨两临近重点区段!$H:$H)=9)*(三跨两临近重点区段!$A:$A=D719),0))="已取消","已取消",INDEX(三跨两临近重点区段!$H:$H,MATCH(1,(MONTH(三跨两临近重点区段!$H:$H)=9)*(三跨两临近重点区段!$A:$A=D719)*(三跨两临近重点区段!$F:$F="现存区段"),0))),"")</f>
        <v/>
      </c>
      <c r="Z719" s="232" t="str">
        <f t="array" ref="Z719">IFERROR(IF(INDEX(三跨两临近重点区段!$F:$F,MATCH(1,(MONTH(三跨两临近重点区段!$H:$H)=9)*(三跨两临近重点区段!$A:$A=D719),0))="已取消","已取消",INDEX(三跨两临近重点区段!$I:$I,MATCH(1,(MONTH(三跨两临近重点区段!$H:$H)=9)*(三跨两临近重点区段!$A:$A=D719)*(三跨两临近重点区段!$F:$F="现存区段"),0))),"")</f>
        <v/>
      </c>
      <c r="AA719" s="268" t="str">
        <f t="array" ref="AA719">IFERROR(IF(INDEX(三跨两临近重点区段!$F:$F,MATCH(1,(MONTH(三跨两临近重点区段!$H:$H)=10)*(三跨两临近重点区段!$A:$A=D719),0))="已取消","已取消",INDEX(三跨两临近重点区段!$H:$H,MATCH(1,(MONTH(三跨两临近重点区段!$H:$H)=10)*(三跨两临近重点区段!$A:$A=D719)*(三跨两临近重点区段!$F:$F="现存区段"),0))),"")</f>
        <v/>
      </c>
      <c r="AB719" s="72" t="str">
        <f t="array" ref="AB719">IFERROR(IF(INDEX(三跨两临近重点区段!$F:$F,MATCH(1,(MONTH(三跨两临近重点区段!$H:$H)=10)*(三跨两临近重点区段!$A:$A=D719),0))="已取消","已取消",INDEX(三跨两临近重点区段!$I:$I,MATCH(1,(MONTH(三跨两临近重点区段!$H:$H)=10)*(三跨两临近重点区段!$A:$A=D719)*(三跨两临近重点区段!$F:$F="现存区段"),0))),"")</f>
        <v/>
      </c>
      <c r="AC719" s="284" t="str">
        <f t="array" ref="AC719">IFERROR(IF(INDEX(三跨两临近重点区段!$F:$F,MATCH(1,(MONTH(三跨两临近重点区段!$H:$H)=11)*(三跨两临近重点区段!$A:$A=D719),0))="已取消","已取消",INDEX(三跨两临近重点区段!$H:$H,MATCH(1,(MONTH(三跨两临近重点区段!$H:$H)=11)*(三跨两临近重点区段!$A:$A=D719)*(三跨两临近重点区段!$F:$F="现存区段"),0))),"")</f>
        <v/>
      </c>
      <c r="AD719" s="72" t="str">
        <f t="array" ref="AD719">IFERROR(IF(INDEX(三跨两临近重点区段!$F:$F,MATCH(1,(MONTH(三跨两临近重点区段!$H:$H)=11)*(三跨两临近重点区段!$A:$A=D719),0))="已取消","已取消",INDEX(三跨两临近重点区段!$I:$I,MATCH(1,(MONTH(三跨两临近重点区段!$H:$H)=11)*(三跨两临近重点区段!$A:$A=D719)*(三跨两临近重点区段!$F:$F="现存区段"),0))),"")</f>
        <v/>
      </c>
      <c r="AE719" s="284" t="str">
        <f t="array" ref="AE719">IFERROR(IF(INDEX(三跨两临近重点区段!$F:$F,MATCH(1,(MONTH(三跨两临近重点区段!$H:$H)=12)*(三跨两临近重点区段!$A:$A=D719),0))="已取消","已取消",INDEX(三跨两临近重点区段!$H:$H,MATCH(1,(MONTH(三跨两临近重点区段!$H:$H)=12)*(三跨两临近重点区段!$A:$A=D719)*(三跨两临近重点区段!$F:$F="现存区段"),0))),"")</f>
        <v/>
      </c>
      <c r="AF719" s="72" t="str">
        <f t="array" ref="AF719">IFERROR(IF(INDEX(三跨两临近重点区段!$F:$F,MATCH(1,(MONTH(三跨两临近重点区段!$H:$H)=12)*(三跨两临近重点区段!$A:$A=D719),0))="已取消","已取消",INDEX(三跨两临近重点区段!$I:$I,MATCH(1,(MONTH(三跨两临近重点区段!$H:$H)=12)*(三跨两临近重点区段!$A:$A=D719)*(三跨两临近重点区段!$F:$F="现存区段"),0))),"")</f>
        <v/>
      </c>
      <c r="AH719" t="e">
        <f t="array" ref="AH719">INDEX(三跨两临近重点区段!$G:$G,MATCH(D719,三跨两临近重点区段!$A:$A,0))</f>
        <v>#N/A</v>
      </c>
    </row>
    <row r="720" ht="14.25" spans="1:34">
      <c r="A720" s="263" t="s">
        <v>363</v>
      </c>
      <c r="B720" s="264" t="s">
        <v>2792</v>
      </c>
      <c r="C720" s="263" t="s">
        <v>3160</v>
      </c>
      <c r="D720" s="263" t="s">
        <v>3201</v>
      </c>
      <c r="E720" s="264" t="s">
        <v>2449</v>
      </c>
      <c r="F720" s="264" t="s">
        <v>125</v>
      </c>
      <c r="G720" s="263" t="s">
        <v>2452</v>
      </c>
      <c r="H720" s="263" t="s">
        <v>1492</v>
      </c>
      <c r="I720" s="33"/>
      <c r="J720" s="196"/>
      <c r="K720" s="196"/>
      <c r="L720" s="196"/>
      <c r="M720" s="235"/>
      <c r="N720" s="235"/>
      <c r="O720" s="33"/>
      <c r="P720" s="48"/>
      <c r="Q720" s="279"/>
      <c r="R720" s="279"/>
      <c r="S720" s="278">
        <v>45462</v>
      </c>
      <c r="T720" s="279" t="s">
        <v>2117</v>
      </c>
      <c r="U720" s="268" t="str">
        <f t="array" ref="U720">IFERROR(IF(INDEX(三跨两临近重点区段!$F:$F,MATCH(1,(MONTH(三跨两临近重点区段!$H:$H)=7)*(三跨两临近重点区段!$A:$A=D720),0))="已取消","已取消",INDEX(三跨两临近重点区段!$H:$H,MATCH(1,(MONTH(三跨两临近重点区段!$H:$H)=7)*(三跨两临近重点区段!$A:$A=D720)*(三跨两临近重点区段!$F:$F="现存区段"),0))),"")</f>
        <v/>
      </c>
      <c r="V720" s="232" t="str">
        <f t="array" ref="V720">IFERROR(IF(INDEX(三跨两临近重点区段!$F:$F,MATCH(1,(MONTH(三跨两临近重点区段!$H:$H)=7)*(三跨两临近重点区段!$A:$A=D720),0))="已取消","已取消",INDEX(三跨两临近重点区段!$I:$I,MATCH(1,(MONTH(三跨两临近重点区段!$H:$H)=7)*(三跨两临近重点区段!$A:$A=D720)*(三跨两临近重点区段!$F:$F="现存区段"),0))),"")</f>
        <v/>
      </c>
      <c r="W720" s="268" t="str">
        <f t="array" ref="W720">IFERROR(IF(INDEX(三跨两临近重点区段!$F:$F,MATCH(1,(MONTH(三跨两临近重点区段!$H:$H)=8)*(三跨两临近重点区段!$A:$A=D720),0))="已取消","已取消",INDEX(三跨两临近重点区段!$H:$H,MATCH(1,(MONTH(三跨两临近重点区段!$H:$H)=8)*(三跨两临近重点区段!$A:$A=D720)*(三跨两临近重点区段!$F:$F="现存区段"),0))),"")</f>
        <v/>
      </c>
      <c r="X720" s="232" t="str">
        <f t="array" ref="X720">IFERROR(IF(INDEX(三跨两临近重点区段!$F:$F,MATCH(1,(MONTH(三跨两临近重点区段!$H:$H)=8)*(三跨两临近重点区段!$A:$A=D720),0))="已取消","已取消",INDEX(三跨两临近重点区段!$I:$I,MATCH(1,(MONTH(三跨两临近重点区段!$H:$H)=8)*(三跨两临近重点区段!$A:$A=D720)*(三跨两临近重点区段!$F:$F="现存区段"),0))),"")</f>
        <v/>
      </c>
      <c r="Y720" s="268" t="str">
        <f t="array" ref="Y720">IFERROR(IF(INDEX(三跨两临近重点区段!$F:$F,MATCH(1,(MONTH(三跨两临近重点区段!$H:$H)=9)*(三跨两临近重点区段!$A:$A=D720),0))="已取消","已取消",INDEX(三跨两临近重点区段!$H:$H,MATCH(1,(MONTH(三跨两临近重点区段!$H:$H)=9)*(三跨两临近重点区段!$A:$A=D720)*(三跨两临近重点区段!$F:$F="现存区段"),0))),"")</f>
        <v/>
      </c>
      <c r="Z720" s="232" t="str">
        <f t="array" ref="Z720">IFERROR(IF(INDEX(三跨两临近重点区段!$F:$F,MATCH(1,(MONTH(三跨两临近重点区段!$H:$H)=9)*(三跨两临近重点区段!$A:$A=D720),0))="已取消","已取消",INDEX(三跨两临近重点区段!$I:$I,MATCH(1,(MONTH(三跨两临近重点区段!$H:$H)=9)*(三跨两临近重点区段!$A:$A=D720)*(三跨两临近重点区段!$F:$F="现存区段"),0))),"")</f>
        <v/>
      </c>
      <c r="AA720" s="268" t="str">
        <f t="array" ref="AA720">IFERROR(IF(INDEX(三跨两临近重点区段!$F:$F,MATCH(1,(MONTH(三跨两临近重点区段!$H:$H)=10)*(三跨两临近重点区段!$A:$A=D720),0))="已取消","已取消",INDEX(三跨两临近重点区段!$H:$H,MATCH(1,(MONTH(三跨两临近重点区段!$H:$H)=10)*(三跨两临近重点区段!$A:$A=D720)*(三跨两临近重点区段!$F:$F="现存区段"),0))),"")</f>
        <v/>
      </c>
      <c r="AB720" s="72" t="str">
        <f t="array" ref="AB720">IFERROR(IF(INDEX(三跨两临近重点区段!$F:$F,MATCH(1,(MONTH(三跨两临近重点区段!$H:$H)=10)*(三跨两临近重点区段!$A:$A=D720),0))="已取消","已取消",INDEX(三跨两临近重点区段!$I:$I,MATCH(1,(MONTH(三跨两临近重点区段!$H:$H)=10)*(三跨两临近重点区段!$A:$A=D720)*(三跨两临近重点区段!$F:$F="现存区段"),0))),"")</f>
        <v/>
      </c>
      <c r="AC720" s="284" t="str">
        <f t="array" ref="AC720">IFERROR(IF(INDEX(三跨两临近重点区段!$F:$F,MATCH(1,(MONTH(三跨两临近重点区段!$H:$H)=11)*(三跨两临近重点区段!$A:$A=D720),0))="已取消","已取消",INDEX(三跨两临近重点区段!$H:$H,MATCH(1,(MONTH(三跨两临近重点区段!$H:$H)=11)*(三跨两临近重点区段!$A:$A=D720)*(三跨两临近重点区段!$F:$F="现存区段"),0))),"")</f>
        <v/>
      </c>
      <c r="AD720" s="72" t="str">
        <f t="array" ref="AD720">IFERROR(IF(INDEX(三跨两临近重点区段!$F:$F,MATCH(1,(MONTH(三跨两临近重点区段!$H:$H)=11)*(三跨两临近重点区段!$A:$A=D720),0))="已取消","已取消",INDEX(三跨两临近重点区段!$I:$I,MATCH(1,(MONTH(三跨两临近重点区段!$H:$H)=11)*(三跨两临近重点区段!$A:$A=D720)*(三跨两临近重点区段!$F:$F="现存区段"),0))),"")</f>
        <v/>
      </c>
      <c r="AE720" s="284" t="str">
        <f t="array" ref="AE720">IFERROR(IF(INDEX(三跨两临近重点区段!$F:$F,MATCH(1,(MONTH(三跨两临近重点区段!$H:$H)=12)*(三跨两临近重点区段!$A:$A=D720),0))="已取消","已取消",INDEX(三跨两临近重点区段!$H:$H,MATCH(1,(MONTH(三跨两临近重点区段!$H:$H)=12)*(三跨两临近重点区段!$A:$A=D720)*(三跨两临近重点区段!$F:$F="现存区段"),0))),"")</f>
        <v/>
      </c>
      <c r="AF720" s="72" t="str">
        <f t="array" ref="AF720">IFERROR(IF(INDEX(三跨两临近重点区段!$F:$F,MATCH(1,(MONTH(三跨两临近重点区段!$H:$H)=12)*(三跨两临近重点区段!$A:$A=D720),0))="已取消","已取消",INDEX(三跨两临近重点区段!$I:$I,MATCH(1,(MONTH(三跨两临近重点区段!$H:$H)=12)*(三跨两临近重点区段!$A:$A=D720)*(三跨两临近重点区段!$F:$F="现存区段"),0))),"")</f>
        <v/>
      </c>
      <c r="AH720" t="e">
        <f t="array" ref="AH720">INDEX(三跨两临近重点区段!$G:$G,MATCH(D720,三跨两临近重点区段!$A:$A,0))</f>
        <v>#N/A</v>
      </c>
    </row>
    <row r="721" ht="14.25" spans="1:34">
      <c r="A721" s="263" t="s">
        <v>363</v>
      </c>
      <c r="B721" s="264" t="s">
        <v>2806</v>
      </c>
      <c r="C721" s="263" t="s">
        <v>2180</v>
      </c>
      <c r="D721" s="263" t="s">
        <v>3202</v>
      </c>
      <c r="E721" s="264" t="s">
        <v>2449</v>
      </c>
      <c r="F721" s="264" t="s">
        <v>125</v>
      </c>
      <c r="G721" s="263" t="s">
        <v>2452</v>
      </c>
      <c r="H721" s="263" t="s">
        <v>1481</v>
      </c>
      <c r="I721" s="33"/>
      <c r="J721" s="196"/>
      <c r="K721" s="196"/>
      <c r="L721" s="196"/>
      <c r="M721" s="235"/>
      <c r="N721" s="235"/>
      <c r="O721" s="33"/>
      <c r="P721" s="48"/>
      <c r="Q721" s="279"/>
      <c r="R721" s="279"/>
      <c r="S721" s="278">
        <v>45462</v>
      </c>
      <c r="T721" s="279" t="s">
        <v>2117</v>
      </c>
      <c r="U721" s="268" t="str">
        <f t="array" ref="U721">IFERROR(IF(INDEX(三跨两临近重点区段!$F:$F,MATCH(1,(MONTH(三跨两临近重点区段!$H:$H)=7)*(三跨两临近重点区段!$A:$A=D721),0))="已取消","已取消",INDEX(三跨两临近重点区段!$H:$H,MATCH(1,(MONTH(三跨两临近重点区段!$H:$H)=7)*(三跨两临近重点区段!$A:$A=D721)*(三跨两临近重点区段!$F:$F="现存区段"),0))),"")</f>
        <v/>
      </c>
      <c r="V721" s="232" t="str">
        <f t="array" ref="V721">IFERROR(IF(INDEX(三跨两临近重点区段!$F:$F,MATCH(1,(MONTH(三跨两临近重点区段!$H:$H)=7)*(三跨两临近重点区段!$A:$A=D721),0))="已取消","已取消",INDEX(三跨两临近重点区段!$I:$I,MATCH(1,(MONTH(三跨两临近重点区段!$H:$H)=7)*(三跨两临近重点区段!$A:$A=D721)*(三跨两临近重点区段!$F:$F="现存区段"),0))),"")</f>
        <v/>
      </c>
      <c r="W721" s="268" t="str">
        <f t="array" ref="W721">IFERROR(IF(INDEX(三跨两临近重点区段!$F:$F,MATCH(1,(MONTH(三跨两临近重点区段!$H:$H)=8)*(三跨两临近重点区段!$A:$A=D721),0))="已取消","已取消",INDEX(三跨两临近重点区段!$H:$H,MATCH(1,(MONTH(三跨两临近重点区段!$H:$H)=8)*(三跨两临近重点区段!$A:$A=D721)*(三跨两临近重点区段!$F:$F="现存区段"),0))),"")</f>
        <v/>
      </c>
      <c r="X721" s="232" t="str">
        <f t="array" ref="X721">IFERROR(IF(INDEX(三跨两临近重点区段!$F:$F,MATCH(1,(MONTH(三跨两临近重点区段!$H:$H)=8)*(三跨两临近重点区段!$A:$A=D721),0))="已取消","已取消",INDEX(三跨两临近重点区段!$I:$I,MATCH(1,(MONTH(三跨两临近重点区段!$H:$H)=8)*(三跨两临近重点区段!$A:$A=D721)*(三跨两临近重点区段!$F:$F="现存区段"),0))),"")</f>
        <v/>
      </c>
      <c r="Y721" s="268" t="str">
        <f t="array" ref="Y721">IFERROR(IF(INDEX(三跨两临近重点区段!$F:$F,MATCH(1,(MONTH(三跨两临近重点区段!$H:$H)=9)*(三跨两临近重点区段!$A:$A=D721),0))="已取消","已取消",INDEX(三跨两临近重点区段!$H:$H,MATCH(1,(MONTH(三跨两临近重点区段!$H:$H)=9)*(三跨两临近重点区段!$A:$A=D721)*(三跨两临近重点区段!$F:$F="现存区段"),0))),"")</f>
        <v/>
      </c>
      <c r="Z721" s="232" t="str">
        <f t="array" ref="Z721">IFERROR(IF(INDEX(三跨两临近重点区段!$F:$F,MATCH(1,(MONTH(三跨两临近重点区段!$H:$H)=9)*(三跨两临近重点区段!$A:$A=D721),0))="已取消","已取消",INDEX(三跨两临近重点区段!$I:$I,MATCH(1,(MONTH(三跨两临近重点区段!$H:$H)=9)*(三跨两临近重点区段!$A:$A=D721)*(三跨两临近重点区段!$F:$F="现存区段"),0))),"")</f>
        <v/>
      </c>
      <c r="AA721" s="268" t="str">
        <f t="array" ref="AA721">IFERROR(IF(INDEX(三跨两临近重点区段!$F:$F,MATCH(1,(MONTH(三跨两临近重点区段!$H:$H)=10)*(三跨两临近重点区段!$A:$A=D721),0))="已取消","已取消",INDEX(三跨两临近重点区段!$H:$H,MATCH(1,(MONTH(三跨两临近重点区段!$H:$H)=10)*(三跨两临近重点区段!$A:$A=D721)*(三跨两临近重点区段!$F:$F="现存区段"),0))),"")</f>
        <v/>
      </c>
      <c r="AB721" s="72" t="str">
        <f t="array" ref="AB721">IFERROR(IF(INDEX(三跨两临近重点区段!$F:$F,MATCH(1,(MONTH(三跨两临近重点区段!$H:$H)=10)*(三跨两临近重点区段!$A:$A=D721),0))="已取消","已取消",INDEX(三跨两临近重点区段!$I:$I,MATCH(1,(MONTH(三跨两临近重点区段!$H:$H)=10)*(三跨两临近重点区段!$A:$A=D721)*(三跨两临近重点区段!$F:$F="现存区段"),0))),"")</f>
        <v/>
      </c>
      <c r="AC721" s="284" t="str">
        <f t="array" ref="AC721">IFERROR(IF(INDEX(三跨两临近重点区段!$F:$F,MATCH(1,(MONTH(三跨两临近重点区段!$H:$H)=11)*(三跨两临近重点区段!$A:$A=D721),0))="已取消","已取消",INDEX(三跨两临近重点区段!$H:$H,MATCH(1,(MONTH(三跨两临近重点区段!$H:$H)=11)*(三跨两临近重点区段!$A:$A=D721)*(三跨两临近重点区段!$F:$F="现存区段"),0))),"")</f>
        <v/>
      </c>
      <c r="AD721" s="72" t="str">
        <f t="array" ref="AD721">IFERROR(IF(INDEX(三跨两临近重点区段!$F:$F,MATCH(1,(MONTH(三跨两临近重点区段!$H:$H)=11)*(三跨两临近重点区段!$A:$A=D721),0))="已取消","已取消",INDEX(三跨两临近重点区段!$I:$I,MATCH(1,(MONTH(三跨两临近重点区段!$H:$H)=11)*(三跨两临近重点区段!$A:$A=D721)*(三跨两临近重点区段!$F:$F="现存区段"),0))),"")</f>
        <v/>
      </c>
      <c r="AE721" s="284" t="str">
        <f t="array" ref="AE721">IFERROR(IF(INDEX(三跨两临近重点区段!$F:$F,MATCH(1,(MONTH(三跨两临近重点区段!$H:$H)=12)*(三跨两临近重点区段!$A:$A=D721),0))="已取消","已取消",INDEX(三跨两临近重点区段!$H:$H,MATCH(1,(MONTH(三跨两临近重点区段!$H:$H)=12)*(三跨两临近重点区段!$A:$A=D721)*(三跨两临近重点区段!$F:$F="现存区段"),0))),"")</f>
        <v/>
      </c>
      <c r="AF721" s="72" t="str">
        <f t="array" ref="AF721">IFERROR(IF(INDEX(三跨两临近重点区段!$F:$F,MATCH(1,(MONTH(三跨两临近重点区段!$H:$H)=12)*(三跨两临近重点区段!$A:$A=D721),0))="已取消","已取消",INDEX(三跨两临近重点区段!$I:$I,MATCH(1,(MONTH(三跨两临近重点区段!$H:$H)=12)*(三跨两临近重点区段!$A:$A=D721)*(三跨两临近重点区段!$F:$F="现存区段"),0))),"")</f>
        <v/>
      </c>
      <c r="AH721" t="e">
        <f t="array" ref="AH721">INDEX(三跨两临近重点区段!$G:$G,MATCH(D721,三跨两临近重点区段!$A:$A,0))</f>
        <v>#N/A</v>
      </c>
    </row>
    <row r="722" ht="14.25" spans="1:34">
      <c r="A722" s="263" t="s">
        <v>363</v>
      </c>
      <c r="B722" s="264" t="s">
        <v>2811</v>
      </c>
      <c r="C722" s="263" t="s">
        <v>2180</v>
      </c>
      <c r="D722" s="263" t="s">
        <v>3203</v>
      </c>
      <c r="E722" s="264" t="s">
        <v>2449</v>
      </c>
      <c r="F722" s="264" t="s">
        <v>125</v>
      </c>
      <c r="G722" s="263" t="s">
        <v>2452</v>
      </c>
      <c r="H722" s="263" t="s">
        <v>1481</v>
      </c>
      <c r="I722" s="33"/>
      <c r="J722" s="196"/>
      <c r="K722" s="196"/>
      <c r="L722" s="196"/>
      <c r="M722" s="235"/>
      <c r="N722" s="235"/>
      <c r="O722" s="33"/>
      <c r="P722" s="48"/>
      <c r="Q722" s="279"/>
      <c r="R722" s="279"/>
      <c r="S722" s="278">
        <v>45462</v>
      </c>
      <c r="T722" s="279" t="s">
        <v>2117</v>
      </c>
      <c r="U722" s="268" t="str">
        <f t="array" ref="U722">IFERROR(IF(INDEX(三跨两临近重点区段!$F:$F,MATCH(1,(MONTH(三跨两临近重点区段!$H:$H)=7)*(三跨两临近重点区段!$A:$A=D722),0))="已取消","已取消",INDEX(三跨两临近重点区段!$H:$H,MATCH(1,(MONTH(三跨两临近重点区段!$H:$H)=7)*(三跨两临近重点区段!$A:$A=D722)*(三跨两临近重点区段!$F:$F="现存区段"),0))),"")</f>
        <v/>
      </c>
      <c r="V722" s="232" t="str">
        <f t="array" ref="V722">IFERROR(IF(INDEX(三跨两临近重点区段!$F:$F,MATCH(1,(MONTH(三跨两临近重点区段!$H:$H)=7)*(三跨两临近重点区段!$A:$A=D722),0))="已取消","已取消",INDEX(三跨两临近重点区段!$I:$I,MATCH(1,(MONTH(三跨两临近重点区段!$H:$H)=7)*(三跨两临近重点区段!$A:$A=D722)*(三跨两临近重点区段!$F:$F="现存区段"),0))),"")</f>
        <v/>
      </c>
      <c r="W722" s="268" t="str">
        <f t="array" ref="W722">IFERROR(IF(INDEX(三跨两临近重点区段!$F:$F,MATCH(1,(MONTH(三跨两临近重点区段!$H:$H)=8)*(三跨两临近重点区段!$A:$A=D722),0))="已取消","已取消",INDEX(三跨两临近重点区段!$H:$H,MATCH(1,(MONTH(三跨两临近重点区段!$H:$H)=8)*(三跨两临近重点区段!$A:$A=D722)*(三跨两临近重点区段!$F:$F="现存区段"),0))),"")</f>
        <v/>
      </c>
      <c r="X722" s="232" t="str">
        <f t="array" ref="X722">IFERROR(IF(INDEX(三跨两临近重点区段!$F:$F,MATCH(1,(MONTH(三跨两临近重点区段!$H:$H)=8)*(三跨两临近重点区段!$A:$A=D722),0))="已取消","已取消",INDEX(三跨两临近重点区段!$I:$I,MATCH(1,(MONTH(三跨两临近重点区段!$H:$H)=8)*(三跨两临近重点区段!$A:$A=D722)*(三跨两临近重点区段!$F:$F="现存区段"),0))),"")</f>
        <v/>
      </c>
      <c r="Y722" s="268" t="str">
        <f t="array" ref="Y722">IFERROR(IF(INDEX(三跨两临近重点区段!$F:$F,MATCH(1,(MONTH(三跨两临近重点区段!$H:$H)=9)*(三跨两临近重点区段!$A:$A=D722),0))="已取消","已取消",INDEX(三跨两临近重点区段!$H:$H,MATCH(1,(MONTH(三跨两临近重点区段!$H:$H)=9)*(三跨两临近重点区段!$A:$A=D722)*(三跨两临近重点区段!$F:$F="现存区段"),0))),"")</f>
        <v/>
      </c>
      <c r="Z722" s="232" t="str">
        <f t="array" ref="Z722">IFERROR(IF(INDEX(三跨两临近重点区段!$F:$F,MATCH(1,(MONTH(三跨两临近重点区段!$H:$H)=9)*(三跨两临近重点区段!$A:$A=D722),0))="已取消","已取消",INDEX(三跨两临近重点区段!$I:$I,MATCH(1,(MONTH(三跨两临近重点区段!$H:$H)=9)*(三跨两临近重点区段!$A:$A=D722)*(三跨两临近重点区段!$F:$F="现存区段"),0))),"")</f>
        <v/>
      </c>
      <c r="AA722" s="268" t="str">
        <f t="array" ref="AA722">IFERROR(IF(INDEX(三跨两临近重点区段!$F:$F,MATCH(1,(MONTH(三跨两临近重点区段!$H:$H)=10)*(三跨两临近重点区段!$A:$A=D722),0))="已取消","已取消",INDEX(三跨两临近重点区段!$H:$H,MATCH(1,(MONTH(三跨两临近重点区段!$H:$H)=10)*(三跨两临近重点区段!$A:$A=D722)*(三跨两临近重点区段!$F:$F="现存区段"),0))),"")</f>
        <v/>
      </c>
      <c r="AB722" s="72" t="str">
        <f t="array" ref="AB722">IFERROR(IF(INDEX(三跨两临近重点区段!$F:$F,MATCH(1,(MONTH(三跨两临近重点区段!$H:$H)=10)*(三跨两临近重点区段!$A:$A=D722),0))="已取消","已取消",INDEX(三跨两临近重点区段!$I:$I,MATCH(1,(MONTH(三跨两临近重点区段!$H:$H)=10)*(三跨两临近重点区段!$A:$A=D722)*(三跨两临近重点区段!$F:$F="现存区段"),0))),"")</f>
        <v/>
      </c>
      <c r="AC722" s="284" t="str">
        <f t="array" ref="AC722">IFERROR(IF(INDEX(三跨两临近重点区段!$F:$F,MATCH(1,(MONTH(三跨两临近重点区段!$H:$H)=11)*(三跨两临近重点区段!$A:$A=D722),0))="已取消","已取消",INDEX(三跨两临近重点区段!$H:$H,MATCH(1,(MONTH(三跨两临近重点区段!$H:$H)=11)*(三跨两临近重点区段!$A:$A=D722)*(三跨两临近重点区段!$F:$F="现存区段"),0))),"")</f>
        <v/>
      </c>
      <c r="AD722" s="72" t="str">
        <f t="array" ref="AD722">IFERROR(IF(INDEX(三跨两临近重点区段!$F:$F,MATCH(1,(MONTH(三跨两临近重点区段!$H:$H)=11)*(三跨两临近重点区段!$A:$A=D722),0))="已取消","已取消",INDEX(三跨两临近重点区段!$I:$I,MATCH(1,(MONTH(三跨两临近重点区段!$H:$H)=11)*(三跨两临近重点区段!$A:$A=D722)*(三跨两临近重点区段!$F:$F="现存区段"),0))),"")</f>
        <v/>
      </c>
      <c r="AE722" s="284" t="str">
        <f t="array" ref="AE722">IFERROR(IF(INDEX(三跨两临近重点区段!$F:$F,MATCH(1,(MONTH(三跨两临近重点区段!$H:$H)=12)*(三跨两临近重点区段!$A:$A=D722),0))="已取消","已取消",INDEX(三跨两临近重点区段!$H:$H,MATCH(1,(MONTH(三跨两临近重点区段!$H:$H)=12)*(三跨两临近重点区段!$A:$A=D722)*(三跨两临近重点区段!$F:$F="现存区段"),0))),"")</f>
        <v/>
      </c>
      <c r="AF722" s="72" t="str">
        <f t="array" ref="AF722">IFERROR(IF(INDEX(三跨两临近重点区段!$F:$F,MATCH(1,(MONTH(三跨两临近重点区段!$H:$H)=12)*(三跨两临近重点区段!$A:$A=D722),0))="已取消","已取消",INDEX(三跨两临近重点区段!$I:$I,MATCH(1,(MONTH(三跨两临近重点区段!$H:$H)=12)*(三跨两临近重点区段!$A:$A=D722)*(三跨两临近重点区段!$F:$F="现存区段"),0))),"")</f>
        <v/>
      </c>
      <c r="AH722" t="e">
        <f t="array" ref="AH722">INDEX(三跨两临近重点区段!$G:$G,MATCH(D722,三跨两临近重点区段!$A:$A,0))</f>
        <v>#N/A</v>
      </c>
    </row>
    <row r="723" ht="14.25" spans="1:34">
      <c r="A723" s="263" t="s">
        <v>363</v>
      </c>
      <c r="B723" s="264" t="s">
        <v>2800</v>
      </c>
      <c r="C723" s="263" t="s">
        <v>2844</v>
      </c>
      <c r="D723" s="263" t="s">
        <v>3204</v>
      </c>
      <c r="E723" s="264" t="s">
        <v>2449</v>
      </c>
      <c r="F723" s="264" t="s">
        <v>125</v>
      </c>
      <c r="G723" s="263" t="s">
        <v>2452</v>
      </c>
      <c r="H723" s="263" t="s">
        <v>1492</v>
      </c>
      <c r="I723" s="33"/>
      <c r="J723" s="196"/>
      <c r="K723" s="196"/>
      <c r="L723" s="196"/>
      <c r="M723" s="235"/>
      <c r="N723" s="235"/>
      <c r="O723" s="33"/>
      <c r="P723" s="48"/>
      <c r="Q723" s="279"/>
      <c r="R723" s="279"/>
      <c r="S723" s="278">
        <v>45462</v>
      </c>
      <c r="T723" s="279" t="s">
        <v>2117</v>
      </c>
      <c r="U723" s="268" t="str">
        <f t="array" ref="U723">IFERROR(IF(INDEX(三跨两临近重点区段!$F:$F,MATCH(1,(MONTH(三跨两临近重点区段!$H:$H)=7)*(三跨两临近重点区段!$A:$A=D723),0))="已取消","已取消",INDEX(三跨两临近重点区段!$H:$H,MATCH(1,(MONTH(三跨两临近重点区段!$H:$H)=7)*(三跨两临近重点区段!$A:$A=D723)*(三跨两临近重点区段!$F:$F="现存区段"),0))),"")</f>
        <v/>
      </c>
      <c r="V723" s="232" t="str">
        <f t="array" ref="V723">IFERROR(IF(INDEX(三跨两临近重点区段!$F:$F,MATCH(1,(MONTH(三跨两临近重点区段!$H:$H)=7)*(三跨两临近重点区段!$A:$A=D723),0))="已取消","已取消",INDEX(三跨两临近重点区段!$I:$I,MATCH(1,(MONTH(三跨两临近重点区段!$H:$H)=7)*(三跨两临近重点区段!$A:$A=D723)*(三跨两临近重点区段!$F:$F="现存区段"),0))),"")</f>
        <v/>
      </c>
      <c r="W723" s="268" t="str">
        <f t="array" ref="W723">IFERROR(IF(INDEX(三跨两临近重点区段!$F:$F,MATCH(1,(MONTH(三跨两临近重点区段!$H:$H)=8)*(三跨两临近重点区段!$A:$A=D723),0))="已取消","已取消",INDEX(三跨两临近重点区段!$H:$H,MATCH(1,(MONTH(三跨两临近重点区段!$H:$H)=8)*(三跨两临近重点区段!$A:$A=D723)*(三跨两临近重点区段!$F:$F="现存区段"),0))),"")</f>
        <v/>
      </c>
      <c r="X723" s="232" t="str">
        <f t="array" ref="X723">IFERROR(IF(INDEX(三跨两临近重点区段!$F:$F,MATCH(1,(MONTH(三跨两临近重点区段!$H:$H)=8)*(三跨两临近重点区段!$A:$A=D723),0))="已取消","已取消",INDEX(三跨两临近重点区段!$I:$I,MATCH(1,(MONTH(三跨两临近重点区段!$H:$H)=8)*(三跨两临近重点区段!$A:$A=D723)*(三跨两临近重点区段!$F:$F="现存区段"),0))),"")</f>
        <v/>
      </c>
      <c r="Y723" s="268" t="str">
        <f t="array" ref="Y723">IFERROR(IF(INDEX(三跨两临近重点区段!$F:$F,MATCH(1,(MONTH(三跨两临近重点区段!$H:$H)=9)*(三跨两临近重点区段!$A:$A=D723),0))="已取消","已取消",INDEX(三跨两临近重点区段!$H:$H,MATCH(1,(MONTH(三跨两临近重点区段!$H:$H)=9)*(三跨两临近重点区段!$A:$A=D723)*(三跨两临近重点区段!$F:$F="现存区段"),0))),"")</f>
        <v/>
      </c>
      <c r="Z723" s="232" t="str">
        <f t="array" ref="Z723">IFERROR(IF(INDEX(三跨两临近重点区段!$F:$F,MATCH(1,(MONTH(三跨两临近重点区段!$H:$H)=9)*(三跨两临近重点区段!$A:$A=D723),0))="已取消","已取消",INDEX(三跨两临近重点区段!$I:$I,MATCH(1,(MONTH(三跨两临近重点区段!$H:$H)=9)*(三跨两临近重点区段!$A:$A=D723)*(三跨两临近重点区段!$F:$F="现存区段"),0))),"")</f>
        <v/>
      </c>
      <c r="AA723" s="268" t="str">
        <f t="array" ref="AA723">IFERROR(IF(INDEX(三跨两临近重点区段!$F:$F,MATCH(1,(MONTH(三跨两临近重点区段!$H:$H)=10)*(三跨两临近重点区段!$A:$A=D723),0))="已取消","已取消",INDEX(三跨两临近重点区段!$H:$H,MATCH(1,(MONTH(三跨两临近重点区段!$H:$H)=10)*(三跨两临近重点区段!$A:$A=D723)*(三跨两临近重点区段!$F:$F="现存区段"),0))),"")</f>
        <v/>
      </c>
      <c r="AB723" s="72" t="str">
        <f t="array" ref="AB723">IFERROR(IF(INDEX(三跨两临近重点区段!$F:$F,MATCH(1,(MONTH(三跨两临近重点区段!$H:$H)=10)*(三跨两临近重点区段!$A:$A=D723),0))="已取消","已取消",INDEX(三跨两临近重点区段!$I:$I,MATCH(1,(MONTH(三跨两临近重点区段!$H:$H)=10)*(三跨两临近重点区段!$A:$A=D723)*(三跨两临近重点区段!$F:$F="现存区段"),0))),"")</f>
        <v/>
      </c>
      <c r="AC723" s="284" t="str">
        <f t="array" ref="AC723">IFERROR(IF(INDEX(三跨两临近重点区段!$F:$F,MATCH(1,(MONTH(三跨两临近重点区段!$H:$H)=11)*(三跨两临近重点区段!$A:$A=D723),0))="已取消","已取消",INDEX(三跨两临近重点区段!$H:$H,MATCH(1,(MONTH(三跨两临近重点区段!$H:$H)=11)*(三跨两临近重点区段!$A:$A=D723)*(三跨两临近重点区段!$F:$F="现存区段"),0))),"")</f>
        <v/>
      </c>
      <c r="AD723" s="72" t="str">
        <f t="array" ref="AD723">IFERROR(IF(INDEX(三跨两临近重点区段!$F:$F,MATCH(1,(MONTH(三跨两临近重点区段!$H:$H)=11)*(三跨两临近重点区段!$A:$A=D723),0))="已取消","已取消",INDEX(三跨两临近重点区段!$I:$I,MATCH(1,(MONTH(三跨两临近重点区段!$H:$H)=11)*(三跨两临近重点区段!$A:$A=D723)*(三跨两临近重点区段!$F:$F="现存区段"),0))),"")</f>
        <v/>
      </c>
      <c r="AE723" s="284" t="str">
        <f t="array" ref="AE723">IFERROR(IF(INDEX(三跨两临近重点区段!$F:$F,MATCH(1,(MONTH(三跨两临近重点区段!$H:$H)=12)*(三跨两临近重点区段!$A:$A=D723),0))="已取消","已取消",INDEX(三跨两临近重点区段!$H:$H,MATCH(1,(MONTH(三跨两临近重点区段!$H:$H)=12)*(三跨两临近重点区段!$A:$A=D723)*(三跨两临近重点区段!$F:$F="现存区段"),0))),"")</f>
        <v/>
      </c>
      <c r="AF723" s="72" t="str">
        <f t="array" ref="AF723">IFERROR(IF(INDEX(三跨两临近重点区段!$F:$F,MATCH(1,(MONTH(三跨两临近重点区段!$H:$H)=12)*(三跨两临近重点区段!$A:$A=D723),0))="已取消","已取消",INDEX(三跨两临近重点区段!$I:$I,MATCH(1,(MONTH(三跨两临近重点区段!$H:$H)=12)*(三跨两临近重点区段!$A:$A=D723)*(三跨两临近重点区段!$F:$F="现存区段"),0))),"")</f>
        <v/>
      </c>
      <c r="AH723" t="e">
        <f t="array" ref="AH723">INDEX(三跨两临近重点区段!$G:$G,MATCH(D723,三跨两临近重点区段!$A:$A,0))</f>
        <v>#N/A</v>
      </c>
    </row>
    <row r="724" ht="14.25" spans="1:34">
      <c r="A724" s="263" t="s">
        <v>363</v>
      </c>
      <c r="B724" s="264" t="s">
        <v>2792</v>
      </c>
      <c r="C724" s="263" t="s">
        <v>2844</v>
      </c>
      <c r="D724" s="263" t="s">
        <v>3205</v>
      </c>
      <c r="E724" s="264" t="s">
        <v>2449</v>
      </c>
      <c r="F724" s="264" t="s">
        <v>125</v>
      </c>
      <c r="G724" s="263" t="s">
        <v>2452</v>
      </c>
      <c r="H724" s="263" t="s">
        <v>1492</v>
      </c>
      <c r="I724" s="33"/>
      <c r="J724" s="196"/>
      <c r="K724" s="196"/>
      <c r="L724" s="196"/>
      <c r="M724" s="235"/>
      <c r="N724" s="235"/>
      <c r="O724" s="33"/>
      <c r="P724" s="48"/>
      <c r="Q724" s="279"/>
      <c r="R724" s="279"/>
      <c r="S724" s="278">
        <v>45462</v>
      </c>
      <c r="T724" s="279" t="s">
        <v>2117</v>
      </c>
      <c r="U724" s="268" t="str">
        <f t="array" ref="U724">IFERROR(IF(INDEX(三跨两临近重点区段!$F:$F,MATCH(1,(MONTH(三跨两临近重点区段!$H:$H)=7)*(三跨两临近重点区段!$A:$A=D724),0))="已取消","已取消",INDEX(三跨两临近重点区段!$H:$H,MATCH(1,(MONTH(三跨两临近重点区段!$H:$H)=7)*(三跨两临近重点区段!$A:$A=D724)*(三跨两临近重点区段!$F:$F="现存区段"),0))),"")</f>
        <v/>
      </c>
      <c r="V724" s="232" t="str">
        <f t="array" ref="V724">IFERROR(IF(INDEX(三跨两临近重点区段!$F:$F,MATCH(1,(MONTH(三跨两临近重点区段!$H:$H)=7)*(三跨两临近重点区段!$A:$A=D724),0))="已取消","已取消",INDEX(三跨两临近重点区段!$I:$I,MATCH(1,(MONTH(三跨两临近重点区段!$H:$H)=7)*(三跨两临近重点区段!$A:$A=D724)*(三跨两临近重点区段!$F:$F="现存区段"),0))),"")</f>
        <v/>
      </c>
      <c r="W724" s="268" t="str">
        <f t="array" ref="W724">IFERROR(IF(INDEX(三跨两临近重点区段!$F:$F,MATCH(1,(MONTH(三跨两临近重点区段!$H:$H)=8)*(三跨两临近重点区段!$A:$A=D724),0))="已取消","已取消",INDEX(三跨两临近重点区段!$H:$H,MATCH(1,(MONTH(三跨两临近重点区段!$H:$H)=8)*(三跨两临近重点区段!$A:$A=D724)*(三跨两临近重点区段!$F:$F="现存区段"),0))),"")</f>
        <v/>
      </c>
      <c r="X724" s="232" t="str">
        <f t="array" ref="X724">IFERROR(IF(INDEX(三跨两临近重点区段!$F:$F,MATCH(1,(MONTH(三跨两临近重点区段!$H:$H)=8)*(三跨两临近重点区段!$A:$A=D724),0))="已取消","已取消",INDEX(三跨两临近重点区段!$I:$I,MATCH(1,(MONTH(三跨两临近重点区段!$H:$H)=8)*(三跨两临近重点区段!$A:$A=D724)*(三跨两临近重点区段!$F:$F="现存区段"),0))),"")</f>
        <v/>
      </c>
      <c r="Y724" s="268" t="str">
        <f t="array" ref="Y724">IFERROR(IF(INDEX(三跨两临近重点区段!$F:$F,MATCH(1,(MONTH(三跨两临近重点区段!$H:$H)=9)*(三跨两临近重点区段!$A:$A=D724),0))="已取消","已取消",INDEX(三跨两临近重点区段!$H:$H,MATCH(1,(MONTH(三跨两临近重点区段!$H:$H)=9)*(三跨两临近重点区段!$A:$A=D724)*(三跨两临近重点区段!$F:$F="现存区段"),0))),"")</f>
        <v/>
      </c>
      <c r="Z724" s="232" t="str">
        <f t="array" ref="Z724">IFERROR(IF(INDEX(三跨两临近重点区段!$F:$F,MATCH(1,(MONTH(三跨两临近重点区段!$H:$H)=9)*(三跨两临近重点区段!$A:$A=D724),0))="已取消","已取消",INDEX(三跨两临近重点区段!$I:$I,MATCH(1,(MONTH(三跨两临近重点区段!$H:$H)=9)*(三跨两临近重点区段!$A:$A=D724)*(三跨两临近重点区段!$F:$F="现存区段"),0))),"")</f>
        <v/>
      </c>
      <c r="AA724" s="268" t="str">
        <f t="array" ref="AA724">IFERROR(IF(INDEX(三跨两临近重点区段!$F:$F,MATCH(1,(MONTH(三跨两临近重点区段!$H:$H)=10)*(三跨两临近重点区段!$A:$A=D724),0))="已取消","已取消",INDEX(三跨两临近重点区段!$H:$H,MATCH(1,(MONTH(三跨两临近重点区段!$H:$H)=10)*(三跨两临近重点区段!$A:$A=D724)*(三跨两临近重点区段!$F:$F="现存区段"),0))),"")</f>
        <v/>
      </c>
      <c r="AB724" s="72" t="str">
        <f t="array" ref="AB724">IFERROR(IF(INDEX(三跨两临近重点区段!$F:$F,MATCH(1,(MONTH(三跨两临近重点区段!$H:$H)=10)*(三跨两临近重点区段!$A:$A=D724),0))="已取消","已取消",INDEX(三跨两临近重点区段!$I:$I,MATCH(1,(MONTH(三跨两临近重点区段!$H:$H)=10)*(三跨两临近重点区段!$A:$A=D724)*(三跨两临近重点区段!$F:$F="现存区段"),0))),"")</f>
        <v/>
      </c>
      <c r="AC724" s="284" t="str">
        <f t="array" ref="AC724">IFERROR(IF(INDEX(三跨两临近重点区段!$F:$F,MATCH(1,(MONTH(三跨两临近重点区段!$H:$H)=11)*(三跨两临近重点区段!$A:$A=D724),0))="已取消","已取消",INDEX(三跨两临近重点区段!$H:$H,MATCH(1,(MONTH(三跨两临近重点区段!$H:$H)=11)*(三跨两临近重点区段!$A:$A=D724)*(三跨两临近重点区段!$F:$F="现存区段"),0))),"")</f>
        <v/>
      </c>
      <c r="AD724" s="72" t="str">
        <f t="array" ref="AD724">IFERROR(IF(INDEX(三跨两临近重点区段!$F:$F,MATCH(1,(MONTH(三跨两临近重点区段!$H:$H)=11)*(三跨两临近重点区段!$A:$A=D724),0))="已取消","已取消",INDEX(三跨两临近重点区段!$I:$I,MATCH(1,(MONTH(三跨两临近重点区段!$H:$H)=11)*(三跨两临近重点区段!$A:$A=D724)*(三跨两临近重点区段!$F:$F="现存区段"),0))),"")</f>
        <v/>
      </c>
      <c r="AE724" s="284" t="str">
        <f t="array" ref="AE724">IFERROR(IF(INDEX(三跨两临近重点区段!$F:$F,MATCH(1,(MONTH(三跨两临近重点区段!$H:$H)=12)*(三跨两临近重点区段!$A:$A=D724),0))="已取消","已取消",INDEX(三跨两临近重点区段!$H:$H,MATCH(1,(MONTH(三跨两临近重点区段!$H:$H)=12)*(三跨两临近重点区段!$A:$A=D724)*(三跨两临近重点区段!$F:$F="现存区段"),0))),"")</f>
        <v/>
      </c>
      <c r="AF724" s="72" t="str">
        <f t="array" ref="AF724">IFERROR(IF(INDEX(三跨两临近重点区段!$F:$F,MATCH(1,(MONTH(三跨两临近重点区段!$H:$H)=12)*(三跨两临近重点区段!$A:$A=D724),0))="已取消","已取消",INDEX(三跨两临近重点区段!$I:$I,MATCH(1,(MONTH(三跨两临近重点区段!$H:$H)=12)*(三跨两临近重点区段!$A:$A=D724)*(三跨两临近重点区段!$F:$F="现存区段"),0))),"")</f>
        <v/>
      </c>
      <c r="AH724" t="e">
        <f t="array" ref="AH724">INDEX(三跨两临近重点区段!$G:$G,MATCH(D724,三跨两临近重点区段!$A:$A,0))</f>
        <v>#N/A</v>
      </c>
    </row>
    <row r="725" ht="14.25" spans="1:34">
      <c r="A725" s="263" t="s">
        <v>363</v>
      </c>
      <c r="B725" s="264" t="s">
        <v>2811</v>
      </c>
      <c r="C725" s="263" t="s">
        <v>3160</v>
      </c>
      <c r="D725" s="263" t="s">
        <v>3206</v>
      </c>
      <c r="E725" s="264" t="s">
        <v>2449</v>
      </c>
      <c r="F725" s="264" t="s">
        <v>125</v>
      </c>
      <c r="G725" s="263" t="s">
        <v>2452</v>
      </c>
      <c r="H725" s="263" t="s">
        <v>1481</v>
      </c>
      <c r="I725" s="33"/>
      <c r="J725" s="196"/>
      <c r="K725" s="196"/>
      <c r="L725" s="196"/>
      <c r="M725" s="235"/>
      <c r="N725" s="235"/>
      <c r="O725" s="33"/>
      <c r="P725" s="48"/>
      <c r="Q725" s="279"/>
      <c r="R725" s="279"/>
      <c r="S725" s="278">
        <v>45462</v>
      </c>
      <c r="T725" s="279" t="s">
        <v>2117</v>
      </c>
      <c r="U725" s="268" t="str">
        <f t="array" ref="U725">IFERROR(IF(INDEX(三跨两临近重点区段!$F:$F,MATCH(1,(MONTH(三跨两临近重点区段!$H:$H)=7)*(三跨两临近重点区段!$A:$A=D725),0))="已取消","已取消",INDEX(三跨两临近重点区段!$H:$H,MATCH(1,(MONTH(三跨两临近重点区段!$H:$H)=7)*(三跨两临近重点区段!$A:$A=D725)*(三跨两临近重点区段!$F:$F="现存区段"),0))),"")</f>
        <v/>
      </c>
      <c r="V725" s="232" t="str">
        <f t="array" ref="V725">IFERROR(IF(INDEX(三跨两临近重点区段!$F:$F,MATCH(1,(MONTH(三跨两临近重点区段!$H:$H)=7)*(三跨两临近重点区段!$A:$A=D725),0))="已取消","已取消",INDEX(三跨两临近重点区段!$I:$I,MATCH(1,(MONTH(三跨两临近重点区段!$H:$H)=7)*(三跨两临近重点区段!$A:$A=D725)*(三跨两临近重点区段!$F:$F="现存区段"),0))),"")</f>
        <v/>
      </c>
      <c r="W725" s="268" t="str">
        <f t="array" ref="W725">IFERROR(IF(INDEX(三跨两临近重点区段!$F:$F,MATCH(1,(MONTH(三跨两临近重点区段!$H:$H)=8)*(三跨两临近重点区段!$A:$A=D725),0))="已取消","已取消",INDEX(三跨两临近重点区段!$H:$H,MATCH(1,(MONTH(三跨两临近重点区段!$H:$H)=8)*(三跨两临近重点区段!$A:$A=D725)*(三跨两临近重点区段!$F:$F="现存区段"),0))),"")</f>
        <v/>
      </c>
      <c r="X725" s="232" t="str">
        <f t="array" ref="X725">IFERROR(IF(INDEX(三跨两临近重点区段!$F:$F,MATCH(1,(MONTH(三跨两临近重点区段!$H:$H)=8)*(三跨两临近重点区段!$A:$A=D725),0))="已取消","已取消",INDEX(三跨两临近重点区段!$I:$I,MATCH(1,(MONTH(三跨两临近重点区段!$H:$H)=8)*(三跨两临近重点区段!$A:$A=D725)*(三跨两临近重点区段!$F:$F="现存区段"),0))),"")</f>
        <v/>
      </c>
      <c r="Y725" s="268" t="str">
        <f t="array" ref="Y725">IFERROR(IF(INDEX(三跨两临近重点区段!$F:$F,MATCH(1,(MONTH(三跨两临近重点区段!$H:$H)=9)*(三跨两临近重点区段!$A:$A=D725),0))="已取消","已取消",INDEX(三跨两临近重点区段!$H:$H,MATCH(1,(MONTH(三跨两临近重点区段!$H:$H)=9)*(三跨两临近重点区段!$A:$A=D725)*(三跨两临近重点区段!$F:$F="现存区段"),0))),"")</f>
        <v/>
      </c>
      <c r="Z725" s="232" t="str">
        <f t="array" ref="Z725">IFERROR(IF(INDEX(三跨两临近重点区段!$F:$F,MATCH(1,(MONTH(三跨两临近重点区段!$H:$H)=9)*(三跨两临近重点区段!$A:$A=D725),0))="已取消","已取消",INDEX(三跨两临近重点区段!$I:$I,MATCH(1,(MONTH(三跨两临近重点区段!$H:$H)=9)*(三跨两临近重点区段!$A:$A=D725)*(三跨两临近重点区段!$F:$F="现存区段"),0))),"")</f>
        <v/>
      </c>
      <c r="AA725" s="268" t="str">
        <f t="array" ref="AA725">IFERROR(IF(INDEX(三跨两临近重点区段!$F:$F,MATCH(1,(MONTH(三跨两临近重点区段!$H:$H)=10)*(三跨两临近重点区段!$A:$A=D725),0))="已取消","已取消",INDEX(三跨两临近重点区段!$H:$H,MATCH(1,(MONTH(三跨两临近重点区段!$H:$H)=10)*(三跨两临近重点区段!$A:$A=D725)*(三跨两临近重点区段!$F:$F="现存区段"),0))),"")</f>
        <v/>
      </c>
      <c r="AB725" s="72" t="str">
        <f t="array" ref="AB725">IFERROR(IF(INDEX(三跨两临近重点区段!$F:$F,MATCH(1,(MONTH(三跨两临近重点区段!$H:$H)=10)*(三跨两临近重点区段!$A:$A=D725),0))="已取消","已取消",INDEX(三跨两临近重点区段!$I:$I,MATCH(1,(MONTH(三跨两临近重点区段!$H:$H)=10)*(三跨两临近重点区段!$A:$A=D725)*(三跨两临近重点区段!$F:$F="现存区段"),0))),"")</f>
        <v/>
      </c>
      <c r="AC725" s="284" t="str">
        <f t="array" ref="AC725">IFERROR(IF(INDEX(三跨两临近重点区段!$F:$F,MATCH(1,(MONTH(三跨两临近重点区段!$H:$H)=11)*(三跨两临近重点区段!$A:$A=D725),0))="已取消","已取消",INDEX(三跨两临近重点区段!$H:$H,MATCH(1,(MONTH(三跨两临近重点区段!$H:$H)=11)*(三跨两临近重点区段!$A:$A=D725)*(三跨两临近重点区段!$F:$F="现存区段"),0))),"")</f>
        <v/>
      </c>
      <c r="AD725" s="72" t="str">
        <f t="array" ref="AD725">IFERROR(IF(INDEX(三跨两临近重点区段!$F:$F,MATCH(1,(MONTH(三跨两临近重点区段!$H:$H)=11)*(三跨两临近重点区段!$A:$A=D725),0))="已取消","已取消",INDEX(三跨两临近重点区段!$I:$I,MATCH(1,(MONTH(三跨两临近重点区段!$H:$H)=11)*(三跨两临近重点区段!$A:$A=D725)*(三跨两临近重点区段!$F:$F="现存区段"),0))),"")</f>
        <v/>
      </c>
      <c r="AE725" s="284" t="str">
        <f t="array" ref="AE725">IFERROR(IF(INDEX(三跨两临近重点区段!$F:$F,MATCH(1,(MONTH(三跨两临近重点区段!$H:$H)=12)*(三跨两临近重点区段!$A:$A=D725),0))="已取消","已取消",INDEX(三跨两临近重点区段!$H:$H,MATCH(1,(MONTH(三跨两临近重点区段!$H:$H)=12)*(三跨两临近重点区段!$A:$A=D725)*(三跨两临近重点区段!$F:$F="现存区段"),0))),"")</f>
        <v/>
      </c>
      <c r="AF725" s="72" t="str">
        <f t="array" ref="AF725">IFERROR(IF(INDEX(三跨两临近重点区段!$F:$F,MATCH(1,(MONTH(三跨两临近重点区段!$H:$H)=12)*(三跨两临近重点区段!$A:$A=D725),0))="已取消","已取消",INDEX(三跨两临近重点区段!$I:$I,MATCH(1,(MONTH(三跨两临近重点区段!$H:$H)=12)*(三跨两临近重点区段!$A:$A=D725)*(三跨两临近重点区段!$F:$F="现存区段"),0))),"")</f>
        <v/>
      </c>
      <c r="AH725" t="e">
        <f t="array" ref="AH725">INDEX(三跨两临近重点区段!$G:$G,MATCH(D725,三跨两临近重点区段!$A:$A,0))</f>
        <v>#N/A</v>
      </c>
    </row>
    <row r="726" ht="14.25" spans="1:34">
      <c r="A726" s="263" t="s">
        <v>363</v>
      </c>
      <c r="B726" s="264" t="s">
        <v>2800</v>
      </c>
      <c r="C726" s="263" t="s">
        <v>3188</v>
      </c>
      <c r="D726" s="263" t="s">
        <v>3207</v>
      </c>
      <c r="E726" s="264" t="s">
        <v>2449</v>
      </c>
      <c r="F726" s="264" t="s">
        <v>125</v>
      </c>
      <c r="G726" s="263" t="s">
        <v>2452</v>
      </c>
      <c r="H726" s="263" t="s">
        <v>1492</v>
      </c>
      <c r="I726" s="33"/>
      <c r="J726" s="196"/>
      <c r="K726" s="196"/>
      <c r="L726" s="196"/>
      <c r="M726" s="235"/>
      <c r="N726" s="235"/>
      <c r="O726" s="33"/>
      <c r="P726" s="48"/>
      <c r="Q726" s="279"/>
      <c r="R726" s="279"/>
      <c r="S726" s="278">
        <v>45462</v>
      </c>
      <c r="T726" s="279" t="s">
        <v>2117</v>
      </c>
      <c r="U726" s="268" t="str">
        <f t="array" ref="U726">IFERROR(IF(INDEX(三跨两临近重点区段!$F:$F,MATCH(1,(MONTH(三跨两临近重点区段!$H:$H)=7)*(三跨两临近重点区段!$A:$A=D726),0))="已取消","已取消",INDEX(三跨两临近重点区段!$H:$H,MATCH(1,(MONTH(三跨两临近重点区段!$H:$H)=7)*(三跨两临近重点区段!$A:$A=D726)*(三跨两临近重点区段!$F:$F="现存区段"),0))),"")</f>
        <v/>
      </c>
      <c r="V726" s="232" t="str">
        <f t="array" ref="V726">IFERROR(IF(INDEX(三跨两临近重点区段!$F:$F,MATCH(1,(MONTH(三跨两临近重点区段!$H:$H)=7)*(三跨两临近重点区段!$A:$A=D726),0))="已取消","已取消",INDEX(三跨两临近重点区段!$I:$I,MATCH(1,(MONTH(三跨两临近重点区段!$H:$H)=7)*(三跨两临近重点区段!$A:$A=D726)*(三跨两临近重点区段!$F:$F="现存区段"),0))),"")</f>
        <v/>
      </c>
      <c r="W726" s="268" t="str">
        <f t="array" ref="W726">IFERROR(IF(INDEX(三跨两临近重点区段!$F:$F,MATCH(1,(MONTH(三跨两临近重点区段!$H:$H)=8)*(三跨两临近重点区段!$A:$A=D726),0))="已取消","已取消",INDEX(三跨两临近重点区段!$H:$H,MATCH(1,(MONTH(三跨两临近重点区段!$H:$H)=8)*(三跨两临近重点区段!$A:$A=D726)*(三跨两临近重点区段!$F:$F="现存区段"),0))),"")</f>
        <v/>
      </c>
      <c r="X726" s="232" t="str">
        <f t="array" ref="X726">IFERROR(IF(INDEX(三跨两临近重点区段!$F:$F,MATCH(1,(MONTH(三跨两临近重点区段!$H:$H)=8)*(三跨两临近重点区段!$A:$A=D726),0))="已取消","已取消",INDEX(三跨两临近重点区段!$I:$I,MATCH(1,(MONTH(三跨两临近重点区段!$H:$H)=8)*(三跨两临近重点区段!$A:$A=D726)*(三跨两临近重点区段!$F:$F="现存区段"),0))),"")</f>
        <v/>
      </c>
      <c r="Y726" s="268" t="str">
        <f t="array" ref="Y726">IFERROR(IF(INDEX(三跨两临近重点区段!$F:$F,MATCH(1,(MONTH(三跨两临近重点区段!$H:$H)=9)*(三跨两临近重点区段!$A:$A=D726),0))="已取消","已取消",INDEX(三跨两临近重点区段!$H:$H,MATCH(1,(MONTH(三跨两临近重点区段!$H:$H)=9)*(三跨两临近重点区段!$A:$A=D726)*(三跨两临近重点区段!$F:$F="现存区段"),0))),"")</f>
        <v/>
      </c>
      <c r="Z726" s="232" t="str">
        <f t="array" ref="Z726">IFERROR(IF(INDEX(三跨两临近重点区段!$F:$F,MATCH(1,(MONTH(三跨两临近重点区段!$H:$H)=9)*(三跨两临近重点区段!$A:$A=D726),0))="已取消","已取消",INDEX(三跨两临近重点区段!$I:$I,MATCH(1,(MONTH(三跨两临近重点区段!$H:$H)=9)*(三跨两临近重点区段!$A:$A=D726)*(三跨两临近重点区段!$F:$F="现存区段"),0))),"")</f>
        <v/>
      </c>
      <c r="AA726" s="268" t="str">
        <f t="array" ref="AA726">IFERROR(IF(INDEX(三跨两临近重点区段!$F:$F,MATCH(1,(MONTH(三跨两临近重点区段!$H:$H)=10)*(三跨两临近重点区段!$A:$A=D726),0))="已取消","已取消",INDEX(三跨两临近重点区段!$H:$H,MATCH(1,(MONTH(三跨两临近重点区段!$H:$H)=10)*(三跨两临近重点区段!$A:$A=D726)*(三跨两临近重点区段!$F:$F="现存区段"),0))),"")</f>
        <v/>
      </c>
      <c r="AB726" s="72" t="str">
        <f t="array" ref="AB726">IFERROR(IF(INDEX(三跨两临近重点区段!$F:$F,MATCH(1,(MONTH(三跨两临近重点区段!$H:$H)=10)*(三跨两临近重点区段!$A:$A=D726),0))="已取消","已取消",INDEX(三跨两临近重点区段!$I:$I,MATCH(1,(MONTH(三跨两临近重点区段!$H:$H)=10)*(三跨两临近重点区段!$A:$A=D726)*(三跨两临近重点区段!$F:$F="现存区段"),0))),"")</f>
        <v/>
      </c>
      <c r="AC726" s="284" t="str">
        <f t="array" ref="AC726">IFERROR(IF(INDEX(三跨两临近重点区段!$F:$F,MATCH(1,(MONTH(三跨两临近重点区段!$H:$H)=11)*(三跨两临近重点区段!$A:$A=D726),0))="已取消","已取消",INDEX(三跨两临近重点区段!$H:$H,MATCH(1,(MONTH(三跨两临近重点区段!$H:$H)=11)*(三跨两临近重点区段!$A:$A=D726)*(三跨两临近重点区段!$F:$F="现存区段"),0))),"")</f>
        <v/>
      </c>
      <c r="AD726" s="72" t="str">
        <f t="array" ref="AD726">IFERROR(IF(INDEX(三跨两临近重点区段!$F:$F,MATCH(1,(MONTH(三跨两临近重点区段!$H:$H)=11)*(三跨两临近重点区段!$A:$A=D726),0))="已取消","已取消",INDEX(三跨两临近重点区段!$I:$I,MATCH(1,(MONTH(三跨两临近重点区段!$H:$H)=11)*(三跨两临近重点区段!$A:$A=D726)*(三跨两临近重点区段!$F:$F="现存区段"),0))),"")</f>
        <v/>
      </c>
      <c r="AE726" s="284" t="str">
        <f t="array" ref="AE726">IFERROR(IF(INDEX(三跨两临近重点区段!$F:$F,MATCH(1,(MONTH(三跨两临近重点区段!$H:$H)=12)*(三跨两临近重点区段!$A:$A=D726),0))="已取消","已取消",INDEX(三跨两临近重点区段!$H:$H,MATCH(1,(MONTH(三跨两临近重点区段!$H:$H)=12)*(三跨两临近重点区段!$A:$A=D726)*(三跨两临近重点区段!$F:$F="现存区段"),0))),"")</f>
        <v/>
      </c>
      <c r="AF726" s="72" t="str">
        <f t="array" ref="AF726">IFERROR(IF(INDEX(三跨两临近重点区段!$F:$F,MATCH(1,(MONTH(三跨两临近重点区段!$H:$H)=12)*(三跨两临近重点区段!$A:$A=D726),0))="已取消","已取消",INDEX(三跨两临近重点区段!$I:$I,MATCH(1,(MONTH(三跨两临近重点区段!$H:$H)=12)*(三跨两临近重点区段!$A:$A=D726)*(三跨两临近重点区段!$F:$F="现存区段"),0))),"")</f>
        <v/>
      </c>
      <c r="AH726" t="e">
        <f t="array" ref="AH726">INDEX(三跨两临近重点区段!$G:$G,MATCH(D726,三跨两临近重点区段!$A:$A,0))</f>
        <v>#N/A</v>
      </c>
    </row>
    <row r="727" ht="14.25" spans="1:34">
      <c r="A727" s="263" t="s">
        <v>363</v>
      </c>
      <c r="B727" s="264" t="s">
        <v>3208</v>
      </c>
      <c r="C727" s="263" t="s">
        <v>2157</v>
      </c>
      <c r="D727" s="263" t="s">
        <v>3209</v>
      </c>
      <c r="E727" s="264" t="s">
        <v>2449</v>
      </c>
      <c r="F727" s="264" t="s">
        <v>125</v>
      </c>
      <c r="G727" s="263" t="s">
        <v>2452</v>
      </c>
      <c r="H727" s="263" t="s">
        <v>1481</v>
      </c>
      <c r="I727" s="33"/>
      <c r="J727" s="196"/>
      <c r="K727" s="196"/>
      <c r="L727" s="196"/>
      <c r="M727" s="235"/>
      <c r="N727" s="235"/>
      <c r="O727" s="33"/>
      <c r="P727" s="48"/>
      <c r="Q727" s="279"/>
      <c r="R727" s="279"/>
      <c r="S727" s="278">
        <v>45462</v>
      </c>
      <c r="T727" s="279" t="s">
        <v>2117</v>
      </c>
      <c r="U727" s="268" t="str">
        <f t="array" ref="U727">IFERROR(IF(INDEX(三跨两临近重点区段!$F:$F,MATCH(1,(MONTH(三跨两临近重点区段!$H:$H)=7)*(三跨两临近重点区段!$A:$A=D727),0))="已取消","已取消",INDEX(三跨两临近重点区段!$H:$H,MATCH(1,(MONTH(三跨两临近重点区段!$H:$H)=7)*(三跨两临近重点区段!$A:$A=D727)*(三跨两临近重点区段!$F:$F="现存区段"),0))),"")</f>
        <v/>
      </c>
      <c r="V727" s="232" t="str">
        <f t="array" ref="V727">IFERROR(IF(INDEX(三跨两临近重点区段!$F:$F,MATCH(1,(MONTH(三跨两临近重点区段!$H:$H)=7)*(三跨两临近重点区段!$A:$A=D727),0))="已取消","已取消",INDEX(三跨两临近重点区段!$I:$I,MATCH(1,(MONTH(三跨两临近重点区段!$H:$H)=7)*(三跨两临近重点区段!$A:$A=D727)*(三跨两临近重点区段!$F:$F="现存区段"),0))),"")</f>
        <v/>
      </c>
      <c r="W727" s="268" t="str">
        <f t="array" ref="W727">IFERROR(IF(INDEX(三跨两临近重点区段!$F:$F,MATCH(1,(MONTH(三跨两临近重点区段!$H:$H)=8)*(三跨两临近重点区段!$A:$A=D727),0))="已取消","已取消",INDEX(三跨两临近重点区段!$H:$H,MATCH(1,(MONTH(三跨两临近重点区段!$H:$H)=8)*(三跨两临近重点区段!$A:$A=D727)*(三跨两临近重点区段!$F:$F="现存区段"),0))),"")</f>
        <v/>
      </c>
      <c r="X727" s="232" t="str">
        <f t="array" ref="X727">IFERROR(IF(INDEX(三跨两临近重点区段!$F:$F,MATCH(1,(MONTH(三跨两临近重点区段!$H:$H)=8)*(三跨两临近重点区段!$A:$A=D727),0))="已取消","已取消",INDEX(三跨两临近重点区段!$I:$I,MATCH(1,(MONTH(三跨两临近重点区段!$H:$H)=8)*(三跨两临近重点区段!$A:$A=D727)*(三跨两临近重点区段!$F:$F="现存区段"),0))),"")</f>
        <v/>
      </c>
      <c r="Y727" s="268" t="str">
        <f t="array" ref="Y727">IFERROR(IF(INDEX(三跨两临近重点区段!$F:$F,MATCH(1,(MONTH(三跨两临近重点区段!$H:$H)=9)*(三跨两临近重点区段!$A:$A=D727),0))="已取消","已取消",INDEX(三跨两临近重点区段!$H:$H,MATCH(1,(MONTH(三跨两临近重点区段!$H:$H)=9)*(三跨两临近重点区段!$A:$A=D727)*(三跨两临近重点区段!$F:$F="现存区段"),0))),"")</f>
        <v/>
      </c>
      <c r="Z727" s="232" t="str">
        <f t="array" ref="Z727">IFERROR(IF(INDEX(三跨两临近重点区段!$F:$F,MATCH(1,(MONTH(三跨两临近重点区段!$H:$H)=9)*(三跨两临近重点区段!$A:$A=D727),0))="已取消","已取消",INDEX(三跨两临近重点区段!$I:$I,MATCH(1,(MONTH(三跨两临近重点区段!$H:$H)=9)*(三跨两临近重点区段!$A:$A=D727)*(三跨两临近重点区段!$F:$F="现存区段"),0))),"")</f>
        <v/>
      </c>
      <c r="AA727" s="268" t="str">
        <f t="array" ref="AA727">IFERROR(IF(INDEX(三跨两临近重点区段!$F:$F,MATCH(1,(MONTH(三跨两临近重点区段!$H:$H)=10)*(三跨两临近重点区段!$A:$A=D727),0))="已取消","已取消",INDEX(三跨两临近重点区段!$H:$H,MATCH(1,(MONTH(三跨两临近重点区段!$H:$H)=10)*(三跨两临近重点区段!$A:$A=D727)*(三跨两临近重点区段!$F:$F="现存区段"),0))),"")</f>
        <v/>
      </c>
      <c r="AB727" s="72" t="str">
        <f t="array" ref="AB727">IFERROR(IF(INDEX(三跨两临近重点区段!$F:$F,MATCH(1,(MONTH(三跨两临近重点区段!$H:$H)=10)*(三跨两临近重点区段!$A:$A=D727),0))="已取消","已取消",INDEX(三跨两临近重点区段!$I:$I,MATCH(1,(MONTH(三跨两临近重点区段!$H:$H)=10)*(三跨两临近重点区段!$A:$A=D727)*(三跨两临近重点区段!$F:$F="现存区段"),0))),"")</f>
        <v/>
      </c>
      <c r="AC727" s="284" t="str">
        <f t="array" ref="AC727">IFERROR(IF(INDEX(三跨两临近重点区段!$F:$F,MATCH(1,(MONTH(三跨两临近重点区段!$H:$H)=11)*(三跨两临近重点区段!$A:$A=D727),0))="已取消","已取消",INDEX(三跨两临近重点区段!$H:$H,MATCH(1,(MONTH(三跨两临近重点区段!$H:$H)=11)*(三跨两临近重点区段!$A:$A=D727)*(三跨两临近重点区段!$F:$F="现存区段"),0))),"")</f>
        <v/>
      </c>
      <c r="AD727" s="72" t="str">
        <f t="array" ref="AD727">IFERROR(IF(INDEX(三跨两临近重点区段!$F:$F,MATCH(1,(MONTH(三跨两临近重点区段!$H:$H)=11)*(三跨两临近重点区段!$A:$A=D727),0))="已取消","已取消",INDEX(三跨两临近重点区段!$I:$I,MATCH(1,(MONTH(三跨两临近重点区段!$H:$H)=11)*(三跨两临近重点区段!$A:$A=D727)*(三跨两临近重点区段!$F:$F="现存区段"),0))),"")</f>
        <v/>
      </c>
      <c r="AE727" s="284" t="str">
        <f t="array" ref="AE727">IFERROR(IF(INDEX(三跨两临近重点区段!$F:$F,MATCH(1,(MONTH(三跨两临近重点区段!$H:$H)=12)*(三跨两临近重点区段!$A:$A=D727),0))="已取消","已取消",INDEX(三跨两临近重点区段!$H:$H,MATCH(1,(MONTH(三跨两临近重点区段!$H:$H)=12)*(三跨两临近重点区段!$A:$A=D727)*(三跨两临近重点区段!$F:$F="现存区段"),0))),"")</f>
        <v/>
      </c>
      <c r="AF727" s="72" t="str">
        <f t="array" ref="AF727">IFERROR(IF(INDEX(三跨两临近重点区段!$F:$F,MATCH(1,(MONTH(三跨两临近重点区段!$H:$H)=12)*(三跨两临近重点区段!$A:$A=D727),0))="已取消","已取消",INDEX(三跨两临近重点区段!$I:$I,MATCH(1,(MONTH(三跨两临近重点区段!$H:$H)=12)*(三跨两临近重点区段!$A:$A=D727)*(三跨两临近重点区段!$F:$F="现存区段"),0))),"")</f>
        <v/>
      </c>
      <c r="AH727" t="e">
        <f t="array" ref="AH727">INDEX(三跨两临近重点区段!$G:$G,MATCH(D727,三跨两临近重点区段!$A:$A,0))</f>
        <v>#N/A</v>
      </c>
    </row>
    <row r="728" ht="14.25" spans="1:34">
      <c r="A728" s="263" t="s">
        <v>363</v>
      </c>
      <c r="B728" s="264" t="s">
        <v>3210</v>
      </c>
      <c r="C728" s="263" t="s">
        <v>2157</v>
      </c>
      <c r="D728" s="263" t="s">
        <v>3211</v>
      </c>
      <c r="E728" s="264" t="s">
        <v>2449</v>
      </c>
      <c r="F728" s="264" t="s">
        <v>125</v>
      </c>
      <c r="G728" s="263" t="s">
        <v>2452</v>
      </c>
      <c r="H728" s="263" t="s">
        <v>1481</v>
      </c>
      <c r="I728" s="33"/>
      <c r="J728" s="196"/>
      <c r="K728" s="196"/>
      <c r="L728" s="196"/>
      <c r="M728" s="235"/>
      <c r="N728" s="235"/>
      <c r="O728" s="33"/>
      <c r="P728" s="48"/>
      <c r="Q728" s="279"/>
      <c r="R728" s="279"/>
      <c r="S728" s="278">
        <v>45462</v>
      </c>
      <c r="T728" s="279" t="s">
        <v>2117</v>
      </c>
      <c r="U728" s="268" t="str">
        <f t="array" ref="U728">IFERROR(IF(INDEX(三跨两临近重点区段!$F:$F,MATCH(1,(MONTH(三跨两临近重点区段!$H:$H)=7)*(三跨两临近重点区段!$A:$A=D728),0))="已取消","已取消",INDEX(三跨两临近重点区段!$H:$H,MATCH(1,(MONTH(三跨两临近重点区段!$H:$H)=7)*(三跨两临近重点区段!$A:$A=D728)*(三跨两临近重点区段!$F:$F="现存区段"),0))),"")</f>
        <v/>
      </c>
      <c r="V728" s="232" t="str">
        <f t="array" ref="V728">IFERROR(IF(INDEX(三跨两临近重点区段!$F:$F,MATCH(1,(MONTH(三跨两临近重点区段!$H:$H)=7)*(三跨两临近重点区段!$A:$A=D728),0))="已取消","已取消",INDEX(三跨两临近重点区段!$I:$I,MATCH(1,(MONTH(三跨两临近重点区段!$H:$H)=7)*(三跨两临近重点区段!$A:$A=D728)*(三跨两临近重点区段!$F:$F="现存区段"),0))),"")</f>
        <v/>
      </c>
      <c r="W728" s="268" t="str">
        <f t="array" ref="W728">IFERROR(IF(INDEX(三跨两临近重点区段!$F:$F,MATCH(1,(MONTH(三跨两临近重点区段!$H:$H)=8)*(三跨两临近重点区段!$A:$A=D728),0))="已取消","已取消",INDEX(三跨两临近重点区段!$H:$H,MATCH(1,(MONTH(三跨两临近重点区段!$H:$H)=8)*(三跨两临近重点区段!$A:$A=D728)*(三跨两临近重点区段!$F:$F="现存区段"),0))),"")</f>
        <v/>
      </c>
      <c r="X728" s="232" t="str">
        <f t="array" ref="X728">IFERROR(IF(INDEX(三跨两临近重点区段!$F:$F,MATCH(1,(MONTH(三跨两临近重点区段!$H:$H)=8)*(三跨两临近重点区段!$A:$A=D728),0))="已取消","已取消",INDEX(三跨两临近重点区段!$I:$I,MATCH(1,(MONTH(三跨两临近重点区段!$H:$H)=8)*(三跨两临近重点区段!$A:$A=D728)*(三跨两临近重点区段!$F:$F="现存区段"),0))),"")</f>
        <v/>
      </c>
      <c r="Y728" s="268" t="str">
        <f t="array" ref="Y728">IFERROR(IF(INDEX(三跨两临近重点区段!$F:$F,MATCH(1,(MONTH(三跨两临近重点区段!$H:$H)=9)*(三跨两临近重点区段!$A:$A=D728),0))="已取消","已取消",INDEX(三跨两临近重点区段!$H:$H,MATCH(1,(MONTH(三跨两临近重点区段!$H:$H)=9)*(三跨两临近重点区段!$A:$A=D728)*(三跨两临近重点区段!$F:$F="现存区段"),0))),"")</f>
        <v/>
      </c>
      <c r="Z728" s="232" t="str">
        <f t="array" ref="Z728">IFERROR(IF(INDEX(三跨两临近重点区段!$F:$F,MATCH(1,(MONTH(三跨两临近重点区段!$H:$H)=9)*(三跨两临近重点区段!$A:$A=D728),0))="已取消","已取消",INDEX(三跨两临近重点区段!$I:$I,MATCH(1,(MONTH(三跨两临近重点区段!$H:$H)=9)*(三跨两临近重点区段!$A:$A=D728)*(三跨两临近重点区段!$F:$F="现存区段"),0))),"")</f>
        <v/>
      </c>
      <c r="AA728" s="268" t="str">
        <f t="array" ref="AA728">IFERROR(IF(INDEX(三跨两临近重点区段!$F:$F,MATCH(1,(MONTH(三跨两临近重点区段!$H:$H)=10)*(三跨两临近重点区段!$A:$A=D728),0))="已取消","已取消",INDEX(三跨两临近重点区段!$H:$H,MATCH(1,(MONTH(三跨两临近重点区段!$H:$H)=10)*(三跨两临近重点区段!$A:$A=D728)*(三跨两临近重点区段!$F:$F="现存区段"),0))),"")</f>
        <v/>
      </c>
      <c r="AB728" s="72" t="str">
        <f t="array" ref="AB728">IFERROR(IF(INDEX(三跨两临近重点区段!$F:$F,MATCH(1,(MONTH(三跨两临近重点区段!$H:$H)=10)*(三跨两临近重点区段!$A:$A=D728),0))="已取消","已取消",INDEX(三跨两临近重点区段!$I:$I,MATCH(1,(MONTH(三跨两临近重点区段!$H:$H)=10)*(三跨两临近重点区段!$A:$A=D728)*(三跨两临近重点区段!$F:$F="现存区段"),0))),"")</f>
        <v/>
      </c>
      <c r="AC728" s="284" t="str">
        <f t="array" ref="AC728">IFERROR(IF(INDEX(三跨两临近重点区段!$F:$F,MATCH(1,(MONTH(三跨两临近重点区段!$H:$H)=11)*(三跨两临近重点区段!$A:$A=D728),0))="已取消","已取消",INDEX(三跨两临近重点区段!$H:$H,MATCH(1,(MONTH(三跨两临近重点区段!$H:$H)=11)*(三跨两临近重点区段!$A:$A=D728)*(三跨两临近重点区段!$F:$F="现存区段"),0))),"")</f>
        <v/>
      </c>
      <c r="AD728" s="72" t="str">
        <f t="array" ref="AD728">IFERROR(IF(INDEX(三跨两临近重点区段!$F:$F,MATCH(1,(MONTH(三跨两临近重点区段!$H:$H)=11)*(三跨两临近重点区段!$A:$A=D728),0))="已取消","已取消",INDEX(三跨两临近重点区段!$I:$I,MATCH(1,(MONTH(三跨两临近重点区段!$H:$H)=11)*(三跨两临近重点区段!$A:$A=D728)*(三跨两临近重点区段!$F:$F="现存区段"),0))),"")</f>
        <v/>
      </c>
      <c r="AE728" s="284" t="str">
        <f t="array" ref="AE728">IFERROR(IF(INDEX(三跨两临近重点区段!$F:$F,MATCH(1,(MONTH(三跨两临近重点区段!$H:$H)=12)*(三跨两临近重点区段!$A:$A=D728),0))="已取消","已取消",INDEX(三跨两临近重点区段!$H:$H,MATCH(1,(MONTH(三跨两临近重点区段!$H:$H)=12)*(三跨两临近重点区段!$A:$A=D728)*(三跨两临近重点区段!$F:$F="现存区段"),0))),"")</f>
        <v/>
      </c>
      <c r="AF728" s="72" t="str">
        <f t="array" ref="AF728">IFERROR(IF(INDEX(三跨两临近重点区段!$F:$F,MATCH(1,(MONTH(三跨两临近重点区段!$H:$H)=12)*(三跨两临近重点区段!$A:$A=D728),0))="已取消","已取消",INDEX(三跨两临近重点区段!$I:$I,MATCH(1,(MONTH(三跨两临近重点区段!$H:$H)=12)*(三跨两临近重点区段!$A:$A=D728)*(三跨两临近重点区段!$F:$F="现存区段"),0))),"")</f>
        <v/>
      </c>
      <c r="AH728" t="e">
        <f t="array" ref="AH728">INDEX(三跨两临近重点区段!$G:$G,MATCH(D728,三跨两临近重点区段!$A:$A,0))</f>
        <v>#N/A</v>
      </c>
    </row>
    <row r="729" ht="14.25" spans="1:34">
      <c r="A729" s="263" t="s">
        <v>363</v>
      </c>
      <c r="B729" s="264" t="s">
        <v>2811</v>
      </c>
      <c r="C729" s="263" t="s">
        <v>2849</v>
      </c>
      <c r="D729" s="263" t="s">
        <v>3212</v>
      </c>
      <c r="E729" s="264" t="s">
        <v>2449</v>
      </c>
      <c r="F729" s="264" t="s">
        <v>125</v>
      </c>
      <c r="G729" s="263" t="s">
        <v>2452</v>
      </c>
      <c r="H729" s="263" t="s">
        <v>1481</v>
      </c>
      <c r="I729" s="33"/>
      <c r="J729" s="196"/>
      <c r="K729" s="196"/>
      <c r="L729" s="196"/>
      <c r="M729" s="235"/>
      <c r="N729" s="235"/>
      <c r="O729" s="33"/>
      <c r="P729" s="48"/>
      <c r="Q729" s="279"/>
      <c r="R729" s="279"/>
      <c r="S729" s="278">
        <v>45462</v>
      </c>
      <c r="T729" s="279" t="s">
        <v>2117</v>
      </c>
      <c r="U729" s="268" t="str">
        <f t="array" ref="U729">IFERROR(IF(INDEX(三跨两临近重点区段!$F:$F,MATCH(1,(MONTH(三跨两临近重点区段!$H:$H)=7)*(三跨两临近重点区段!$A:$A=D729),0))="已取消","已取消",INDEX(三跨两临近重点区段!$H:$H,MATCH(1,(MONTH(三跨两临近重点区段!$H:$H)=7)*(三跨两临近重点区段!$A:$A=D729)*(三跨两临近重点区段!$F:$F="现存区段"),0))),"")</f>
        <v/>
      </c>
      <c r="V729" s="232" t="str">
        <f t="array" ref="V729">IFERROR(IF(INDEX(三跨两临近重点区段!$F:$F,MATCH(1,(MONTH(三跨两临近重点区段!$H:$H)=7)*(三跨两临近重点区段!$A:$A=D729),0))="已取消","已取消",INDEX(三跨两临近重点区段!$I:$I,MATCH(1,(MONTH(三跨两临近重点区段!$H:$H)=7)*(三跨两临近重点区段!$A:$A=D729)*(三跨两临近重点区段!$F:$F="现存区段"),0))),"")</f>
        <v/>
      </c>
      <c r="W729" s="268" t="str">
        <f t="array" ref="W729">IFERROR(IF(INDEX(三跨两临近重点区段!$F:$F,MATCH(1,(MONTH(三跨两临近重点区段!$H:$H)=8)*(三跨两临近重点区段!$A:$A=D729),0))="已取消","已取消",INDEX(三跨两临近重点区段!$H:$H,MATCH(1,(MONTH(三跨两临近重点区段!$H:$H)=8)*(三跨两临近重点区段!$A:$A=D729)*(三跨两临近重点区段!$F:$F="现存区段"),0))),"")</f>
        <v/>
      </c>
      <c r="X729" s="232" t="str">
        <f t="array" ref="X729">IFERROR(IF(INDEX(三跨两临近重点区段!$F:$F,MATCH(1,(MONTH(三跨两临近重点区段!$H:$H)=8)*(三跨两临近重点区段!$A:$A=D729),0))="已取消","已取消",INDEX(三跨两临近重点区段!$I:$I,MATCH(1,(MONTH(三跨两临近重点区段!$H:$H)=8)*(三跨两临近重点区段!$A:$A=D729)*(三跨两临近重点区段!$F:$F="现存区段"),0))),"")</f>
        <v/>
      </c>
      <c r="Y729" s="268" t="str">
        <f t="array" ref="Y729">IFERROR(IF(INDEX(三跨两临近重点区段!$F:$F,MATCH(1,(MONTH(三跨两临近重点区段!$H:$H)=9)*(三跨两临近重点区段!$A:$A=D729),0))="已取消","已取消",INDEX(三跨两临近重点区段!$H:$H,MATCH(1,(MONTH(三跨两临近重点区段!$H:$H)=9)*(三跨两临近重点区段!$A:$A=D729)*(三跨两临近重点区段!$F:$F="现存区段"),0))),"")</f>
        <v/>
      </c>
      <c r="Z729" s="232" t="str">
        <f t="array" ref="Z729">IFERROR(IF(INDEX(三跨两临近重点区段!$F:$F,MATCH(1,(MONTH(三跨两临近重点区段!$H:$H)=9)*(三跨两临近重点区段!$A:$A=D729),0))="已取消","已取消",INDEX(三跨两临近重点区段!$I:$I,MATCH(1,(MONTH(三跨两临近重点区段!$H:$H)=9)*(三跨两临近重点区段!$A:$A=D729)*(三跨两临近重点区段!$F:$F="现存区段"),0))),"")</f>
        <v/>
      </c>
      <c r="AA729" s="268" t="str">
        <f t="array" ref="AA729">IFERROR(IF(INDEX(三跨两临近重点区段!$F:$F,MATCH(1,(MONTH(三跨两临近重点区段!$H:$H)=10)*(三跨两临近重点区段!$A:$A=D729),0))="已取消","已取消",INDEX(三跨两临近重点区段!$H:$H,MATCH(1,(MONTH(三跨两临近重点区段!$H:$H)=10)*(三跨两临近重点区段!$A:$A=D729)*(三跨两临近重点区段!$F:$F="现存区段"),0))),"")</f>
        <v/>
      </c>
      <c r="AB729" s="72" t="str">
        <f t="array" ref="AB729">IFERROR(IF(INDEX(三跨两临近重点区段!$F:$F,MATCH(1,(MONTH(三跨两临近重点区段!$H:$H)=10)*(三跨两临近重点区段!$A:$A=D729),0))="已取消","已取消",INDEX(三跨两临近重点区段!$I:$I,MATCH(1,(MONTH(三跨两临近重点区段!$H:$H)=10)*(三跨两临近重点区段!$A:$A=D729)*(三跨两临近重点区段!$F:$F="现存区段"),0))),"")</f>
        <v/>
      </c>
      <c r="AC729" s="284" t="str">
        <f t="array" ref="AC729">IFERROR(IF(INDEX(三跨两临近重点区段!$F:$F,MATCH(1,(MONTH(三跨两临近重点区段!$H:$H)=11)*(三跨两临近重点区段!$A:$A=D729),0))="已取消","已取消",INDEX(三跨两临近重点区段!$H:$H,MATCH(1,(MONTH(三跨两临近重点区段!$H:$H)=11)*(三跨两临近重点区段!$A:$A=D729)*(三跨两临近重点区段!$F:$F="现存区段"),0))),"")</f>
        <v/>
      </c>
      <c r="AD729" s="72" t="str">
        <f t="array" ref="AD729">IFERROR(IF(INDEX(三跨两临近重点区段!$F:$F,MATCH(1,(MONTH(三跨两临近重点区段!$H:$H)=11)*(三跨两临近重点区段!$A:$A=D729),0))="已取消","已取消",INDEX(三跨两临近重点区段!$I:$I,MATCH(1,(MONTH(三跨两临近重点区段!$H:$H)=11)*(三跨两临近重点区段!$A:$A=D729)*(三跨两临近重点区段!$F:$F="现存区段"),0))),"")</f>
        <v/>
      </c>
      <c r="AE729" s="284" t="str">
        <f t="array" ref="AE729">IFERROR(IF(INDEX(三跨两临近重点区段!$F:$F,MATCH(1,(MONTH(三跨两临近重点区段!$H:$H)=12)*(三跨两临近重点区段!$A:$A=D729),0))="已取消","已取消",INDEX(三跨两临近重点区段!$H:$H,MATCH(1,(MONTH(三跨两临近重点区段!$H:$H)=12)*(三跨两临近重点区段!$A:$A=D729)*(三跨两临近重点区段!$F:$F="现存区段"),0))),"")</f>
        <v/>
      </c>
      <c r="AF729" s="72" t="str">
        <f t="array" ref="AF729">IFERROR(IF(INDEX(三跨两临近重点区段!$F:$F,MATCH(1,(MONTH(三跨两临近重点区段!$H:$H)=12)*(三跨两临近重点区段!$A:$A=D729),0))="已取消","已取消",INDEX(三跨两临近重点区段!$I:$I,MATCH(1,(MONTH(三跨两临近重点区段!$H:$H)=12)*(三跨两临近重点区段!$A:$A=D729)*(三跨两临近重点区段!$F:$F="现存区段"),0))),"")</f>
        <v/>
      </c>
      <c r="AH729" t="e">
        <f t="array" ref="AH729">INDEX(三跨两临近重点区段!$G:$G,MATCH(D729,三跨两临近重点区段!$A:$A,0))</f>
        <v>#N/A</v>
      </c>
    </row>
    <row r="730" ht="14.25" spans="1:34">
      <c r="A730" s="263" t="s">
        <v>363</v>
      </c>
      <c r="B730" s="264" t="s">
        <v>2800</v>
      </c>
      <c r="C730" s="263" t="s">
        <v>2384</v>
      </c>
      <c r="D730" s="263" t="s">
        <v>3213</v>
      </c>
      <c r="E730" s="264" t="s">
        <v>2449</v>
      </c>
      <c r="F730" s="264" t="s">
        <v>125</v>
      </c>
      <c r="G730" s="263" t="s">
        <v>2452</v>
      </c>
      <c r="H730" s="263" t="s">
        <v>1492</v>
      </c>
      <c r="I730" s="33"/>
      <c r="J730" s="196"/>
      <c r="K730" s="196"/>
      <c r="L730" s="196"/>
      <c r="M730" s="235"/>
      <c r="N730" s="235"/>
      <c r="O730" s="33"/>
      <c r="P730" s="48"/>
      <c r="Q730" s="279"/>
      <c r="R730" s="279"/>
      <c r="S730" s="278">
        <v>45462</v>
      </c>
      <c r="T730" s="279" t="s">
        <v>2117</v>
      </c>
      <c r="U730" s="268" t="str">
        <f t="array" ref="U730">IFERROR(IF(INDEX(三跨两临近重点区段!$F:$F,MATCH(1,(MONTH(三跨两临近重点区段!$H:$H)=7)*(三跨两临近重点区段!$A:$A=D730),0))="已取消","已取消",INDEX(三跨两临近重点区段!$H:$H,MATCH(1,(MONTH(三跨两临近重点区段!$H:$H)=7)*(三跨两临近重点区段!$A:$A=D730)*(三跨两临近重点区段!$F:$F="现存区段"),0))),"")</f>
        <v/>
      </c>
      <c r="V730" s="232" t="str">
        <f t="array" ref="V730">IFERROR(IF(INDEX(三跨两临近重点区段!$F:$F,MATCH(1,(MONTH(三跨两临近重点区段!$H:$H)=7)*(三跨两临近重点区段!$A:$A=D730),0))="已取消","已取消",INDEX(三跨两临近重点区段!$I:$I,MATCH(1,(MONTH(三跨两临近重点区段!$H:$H)=7)*(三跨两临近重点区段!$A:$A=D730)*(三跨两临近重点区段!$F:$F="现存区段"),0))),"")</f>
        <v/>
      </c>
      <c r="W730" s="268" t="str">
        <f t="array" ref="W730">IFERROR(IF(INDEX(三跨两临近重点区段!$F:$F,MATCH(1,(MONTH(三跨两临近重点区段!$H:$H)=8)*(三跨两临近重点区段!$A:$A=D730),0))="已取消","已取消",INDEX(三跨两临近重点区段!$H:$H,MATCH(1,(MONTH(三跨两临近重点区段!$H:$H)=8)*(三跨两临近重点区段!$A:$A=D730)*(三跨两临近重点区段!$F:$F="现存区段"),0))),"")</f>
        <v/>
      </c>
      <c r="X730" s="232" t="str">
        <f t="array" ref="X730">IFERROR(IF(INDEX(三跨两临近重点区段!$F:$F,MATCH(1,(MONTH(三跨两临近重点区段!$H:$H)=8)*(三跨两临近重点区段!$A:$A=D730),0))="已取消","已取消",INDEX(三跨两临近重点区段!$I:$I,MATCH(1,(MONTH(三跨两临近重点区段!$H:$H)=8)*(三跨两临近重点区段!$A:$A=D730)*(三跨两临近重点区段!$F:$F="现存区段"),0))),"")</f>
        <v/>
      </c>
      <c r="Y730" s="268" t="str">
        <f t="array" ref="Y730">IFERROR(IF(INDEX(三跨两临近重点区段!$F:$F,MATCH(1,(MONTH(三跨两临近重点区段!$H:$H)=9)*(三跨两临近重点区段!$A:$A=D730),0))="已取消","已取消",INDEX(三跨两临近重点区段!$H:$H,MATCH(1,(MONTH(三跨两临近重点区段!$H:$H)=9)*(三跨两临近重点区段!$A:$A=D730)*(三跨两临近重点区段!$F:$F="现存区段"),0))),"")</f>
        <v/>
      </c>
      <c r="Z730" s="232" t="str">
        <f t="array" ref="Z730">IFERROR(IF(INDEX(三跨两临近重点区段!$F:$F,MATCH(1,(MONTH(三跨两临近重点区段!$H:$H)=9)*(三跨两临近重点区段!$A:$A=D730),0))="已取消","已取消",INDEX(三跨两临近重点区段!$I:$I,MATCH(1,(MONTH(三跨两临近重点区段!$H:$H)=9)*(三跨两临近重点区段!$A:$A=D730)*(三跨两临近重点区段!$F:$F="现存区段"),0))),"")</f>
        <v/>
      </c>
      <c r="AA730" s="268" t="str">
        <f t="array" ref="AA730">IFERROR(IF(INDEX(三跨两临近重点区段!$F:$F,MATCH(1,(MONTH(三跨两临近重点区段!$H:$H)=10)*(三跨两临近重点区段!$A:$A=D730),0))="已取消","已取消",INDEX(三跨两临近重点区段!$H:$H,MATCH(1,(MONTH(三跨两临近重点区段!$H:$H)=10)*(三跨两临近重点区段!$A:$A=D730)*(三跨两临近重点区段!$F:$F="现存区段"),0))),"")</f>
        <v/>
      </c>
      <c r="AB730" s="72" t="str">
        <f t="array" ref="AB730">IFERROR(IF(INDEX(三跨两临近重点区段!$F:$F,MATCH(1,(MONTH(三跨两临近重点区段!$H:$H)=10)*(三跨两临近重点区段!$A:$A=D730),0))="已取消","已取消",INDEX(三跨两临近重点区段!$I:$I,MATCH(1,(MONTH(三跨两临近重点区段!$H:$H)=10)*(三跨两临近重点区段!$A:$A=D730)*(三跨两临近重点区段!$F:$F="现存区段"),0))),"")</f>
        <v/>
      </c>
      <c r="AC730" s="284" t="str">
        <f t="array" ref="AC730">IFERROR(IF(INDEX(三跨两临近重点区段!$F:$F,MATCH(1,(MONTH(三跨两临近重点区段!$H:$H)=11)*(三跨两临近重点区段!$A:$A=D730),0))="已取消","已取消",INDEX(三跨两临近重点区段!$H:$H,MATCH(1,(MONTH(三跨两临近重点区段!$H:$H)=11)*(三跨两临近重点区段!$A:$A=D730)*(三跨两临近重点区段!$F:$F="现存区段"),0))),"")</f>
        <v/>
      </c>
      <c r="AD730" s="72" t="str">
        <f t="array" ref="AD730">IFERROR(IF(INDEX(三跨两临近重点区段!$F:$F,MATCH(1,(MONTH(三跨两临近重点区段!$H:$H)=11)*(三跨两临近重点区段!$A:$A=D730),0))="已取消","已取消",INDEX(三跨两临近重点区段!$I:$I,MATCH(1,(MONTH(三跨两临近重点区段!$H:$H)=11)*(三跨两临近重点区段!$A:$A=D730)*(三跨两临近重点区段!$F:$F="现存区段"),0))),"")</f>
        <v/>
      </c>
      <c r="AE730" s="284" t="str">
        <f t="array" ref="AE730">IFERROR(IF(INDEX(三跨两临近重点区段!$F:$F,MATCH(1,(MONTH(三跨两临近重点区段!$H:$H)=12)*(三跨两临近重点区段!$A:$A=D730),0))="已取消","已取消",INDEX(三跨两临近重点区段!$H:$H,MATCH(1,(MONTH(三跨两临近重点区段!$H:$H)=12)*(三跨两临近重点区段!$A:$A=D730)*(三跨两临近重点区段!$F:$F="现存区段"),0))),"")</f>
        <v/>
      </c>
      <c r="AF730" s="72" t="str">
        <f t="array" ref="AF730">IFERROR(IF(INDEX(三跨两临近重点区段!$F:$F,MATCH(1,(MONTH(三跨两临近重点区段!$H:$H)=12)*(三跨两临近重点区段!$A:$A=D730),0))="已取消","已取消",INDEX(三跨两临近重点区段!$I:$I,MATCH(1,(MONTH(三跨两临近重点区段!$H:$H)=12)*(三跨两临近重点区段!$A:$A=D730)*(三跨两临近重点区段!$F:$F="现存区段"),0))),"")</f>
        <v/>
      </c>
      <c r="AH730" t="e">
        <f t="array" ref="AH730">INDEX(三跨两临近重点区段!$G:$G,MATCH(D730,三跨两临近重点区段!$A:$A,0))</f>
        <v>#N/A</v>
      </c>
    </row>
    <row r="731" ht="14.25" spans="1:34">
      <c r="A731" s="263" t="s">
        <v>363</v>
      </c>
      <c r="B731" s="264" t="s">
        <v>2806</v>
      </c>
      <c r="C731" s="263" t="s">
        <v>2928</v>
      </c>
      <c r="D731" s="263" t="s">
        <v>3214</v>
      </c>
      <c r="E731" s="264" t="s">
        <v>2449</v>
      </c>
      <c r="F731" s="264" t="s">
        <v>125</v>
      </c>
      <c r="G731" s="263" t="s">
        <v>2452</v>
      </c>
      <c r="H731" s="263" t="s">
        <v>1481</v>
      </c>
      <c r="I731" s="33"/>
      <c r="J731" s="196"/>
      <c r="K731" s="196"/>
      <c r="L731" s="196"/>
      <c r="M731" s="235"/>
      <c r="N731" s="235"/>
      <c r="O731" s="33"/>
      <c r="P731" s="48"/>
      <c r="Q731" s="279"/>
      <c r="R731" s="279"/>
      <c r="S731" s="278">
        <v>45462</v>
      </c>
      <c r="T731" s="279" t="s">
        <v>2117</v>
      </c>
      <c r="U731" s="268" t="str">
        <f t="array" ref="U731">IFERROR(IF(INDEX(三跨两临近重点区段!$F:$F,MATCH(1,(MONTH(三跨两临近重点区段!$H:$H)=7)*(三跨两临近重点区段!$A:$A=D731),0))="已取消","已取消",INDEX(三跨两临近重点区段!$H:$H,MATCH(1,(MONTH(三跨两临近重点区段!$H:$H)=7)*(三跨两临近重点区段!$A:$A=D731)*(三跨两临近重点区段!$F:$F="现存区段"),0))),"")</f>
        <v/>
      </c>
      <c r="V731" s="232" t="str">
        <f t="array" ref="V731">IFERROR(IF(INDEX(三跨两临近重点区段!$F:$F,MATCH(1,(MONTH(三跨两临近重点区段!$H:$H)=7)*(三跨两临近重点区段!$A:$A=D731),0))="已取消","已取消",INDEX(三跨两临近重点区段!$I:$I,MATCH(1,(MONTH(三跨两临近重点区段!$H:$H)=7)*(三跨两临近重点区段!$A:$A=D731)*(三跨两临近重点区段!$F:$F="现存区段"),0))),"")</f>
        <v/>
      </c>
      <c r="W731" s="268" t="str">
        <f t="array" ref="W731">IFERROR(IF(INDEX(三跨两临近重点区段!$F:$F,MATCH(1,(MONTH(三跨两临近重点区段!$H:$H)=8)*(三跨两临近重点区段!$A:$A=D731),0))="已取消","已取消",INDEX(三跨两临近重点区段!$H:$H,MATCH(1,(MONTH(三跨两临近重点区段!$H:$H)=8)*(三跨两临近重点区段!$A:$A=D731)*(三跨两临近重点区段!$F:$F="现存区段"),0))),"")</f>
        <v/>
      </c>
      <c r="X731" s="232" t="str">
        <f t="array" ref="X731">IFERROR(IF(INDEX(三跨两临近重点区段!$F:$F,MATCH(1,(MONTH(三跨两临近重点区段!$H:$H)=8)*(三跨两临近重点区段!$A:$A=D731),0))="已取消","已取消",INDEX(三跨两临近重点区段!$I:$I,MATCH(1,(MONTH(三跨两临近重点区段!$H:$H)=8)*(三跨两临近重点区段!$A:$A=D731)*(三跨两临近重点区段!$F:$F="现存区段"),0))),"")</f>
        <v/>
      </c>
      <c r="Y731" s="268" t="str">
        <f t="array" ref="Y731">IFERROR(IF(INDEX(三跨两临近重点区段!$F:$F,MATCH(1,(MONTH(三跨两临近重点区段!$H:$H)=9)*(三跨两临近重点区段!$A:$A=D731),0))="已取消","已取消",INDEX(三跨两临近重点区段!$H:$H,MATCH(1,(MONTH(三跨两临近重点区段!$H:$H)=9)*(三跨两临近重点区段!$A:$A=D731)*(三跨两临近重点区段!$F:$F="现存区段"),0))),"")</f>
        <v/>
      </c>
      <c r="Z731" s="232" t="str">
        <f t="array" ref="Z731">IFERROR(IF(INDEX(三跨两临近重点区段!$F:$F,MATCH(1,(MONTH(三跨两临近重点区段!$H:$H)=9)*(三跨两临近重点区段!$A:$A=D731),0))="已取消","已取消",INDEX(三跨两临近重点区段!$I:$I,MATCH(1,(MONTH(三跨两临近重点区段!$H:$H)=9)*(三跨两临近重点区段!$A:$A=D731)*(三跨两临近重点区段!$F:$F="现存区段"),0))),"")</f>
        <v/>
      </c>
      <c r="AA731" s="268" t="str">
        <f t="array" ref="AA731">IFERROR(IF(INDEX(三跨两临近重点区段!$F:$F,MATCH(1,(MONTH(三跨两临近重点区段!$H:$H)=10)*(三跨两临近重点区段!$A:$A=D731),0))="已取消","已取消",INDEX(三跨两临近重点区段!$H:$H,MATCH(1,(MONTH(三跨两临近重点区段!$H:$H)=10)*(三跨两临近重点区段!$A:$A=D731)*(三跨两临近重点区段!$F:$F="现存区段"),0))),"")</f>
        <v/>
      </c>
      <c r="AB731" s="72" t="str">
        <f t="array" ref="AB731">IFERROR(IF(INDEX(三跨两临近重点区段!$F:$F,MATCH(1,(MONTH(三跨两临近重点区段!$H:$H)=10)*(三跨两临近重点区段!$A:$A=D731),0))="已取消","已取消",INDEX(三跨两临近重点区段!$I:$I,MATCH(1,(MONTH(三跨两临近重点区段!$H:$H)=10)*(三跨两临近重点区段!$A:$A=D731)*(三跨两临近重点区段!$F:$F="现存区段"),0))),"")</f>
        <v/>
      </c>
      <c r="AC731" s="284" t="str">
        <f t="array" ref="AC731">IFERROR(IF(INDEX(三跨两临近重点区段!$F:$F,MATCH(1,(MONTH(三跨两临近重点区段!$H:$H)=11)*(三跨两临近重点区段!$A:$A=D731),0))="已取消","已取消",INDEX(三跨两临近重点区段!$H:$H,MATCH(1,(MONTH(三跨两临近重点区段!$H:$H)=11)*(三跨两临近重点区段!$A:$A=D731)*(三跨两临近重点区段!$F:$F="现存区段"),0))),"")</f>
        <v/>
      </c>
      <c r="AD731" s="72" t="str">
        <f t="array" ref="AD731">IFERROR(IF(INDEX(三跨两临近重点区段!$F:$F,MATCH(1,(MONTH(三跨两临近重点区段!$H:$H)=11)*(三跨两临近重点区段!$A:$A=D731),0))="已取消","已取消",INDEX(三跨两临近重点区段!$I:$I,MATCH(1,(MONTH(三跨两临近重点区段!$H:$H)=11)*(三跨两临近重点区段!$A:$A=D731)*(三跨两临近重点区段!$F:$F="现存区段"),0))),"")</f>
        <v/>
      </c>
      <c r="AE731" s="284" t="str">
        <f t="array" ref="AE731">IFERROR(IF(INDEX(三跨两临近重点区段!$F:$F,MATCH(1,(MONTH(三跨两临近重点区段!$H:$H)=12)*(三跨两临近重点区段!$A:$A=D731),0))="已取消","已取消",INDEX(三跨两临近重点区段!$H:$H,MATCH(1,(MONTH(三跨两临近重点区段!$H:$H)=12)*(三跨两临近重点区段!$A:$A=D731)*(三跨两临近重点区段!$F:$F="现存区段"),0))),"")</f>
        <v/>
      </c>
      <c r="AF731" s="72" t="str">
        <f t="array" ref="AF731">IFERROR(IF(INDEX(三跨两临近重点区段!$F:$F,MATCH(1,(MONTH(三跨两临近重点区段!$H:$H)=12)*(三跨两临近重点区段!$A:$A=D731),0))="已取消","已取消",INDEX(三跨两临近重点区段!$I:$I,MATCH(1,(MONTH(三跨两临近重点区段!$H:$H)=12)*(三跨两临近重点区段!$A:$A=D731)*(三跨两临近重点区段!$F:$F="现存区段"),0))),"")</f>
        <v/>
      </c>
      <c r="AH731" t="e">
        <f t="array" ref="AH731">INDEX(三跨两临近重点区段!$G:$G,MATCH(D731,三跨两临近重点区段!$A:$A,0))</f>
        <v>#N/A</v>
      </c>
    </row>
    <row r="732" ht="14.25" spans="1:34">
      <c r="A732" s="263" t="s">
        <v>363</v>
      </c>
      <c r="B732" s="264" t="s">
        <v>2800</v>
      </c>
      <c r="C732" s="263" t="s">
        <v>3160</v>
      </c>
      <c r="D732" s="263" t="s">
        <v>3215</v>
      </c>
      <c r="E732" s="264" t="s">
        <v>2449</v>
      </c>
      <c r="F732" s="264" t="s">
        <v>125</v>
      </c>
      <c r="G732" s="263" t="s">
        <v>2452</v>
      </c>
      <c r="H732" s="263" t="s">
        <v>1492</v>
      </c>
      <c r="I732" s="33"/>
      <c r="J732" s="196"/>
      <c r="K732" s="196"/>
      <c r="L732" s="196"/>
      <c r="M732" s="235"/>
      <c r="N732" s="235"/>
      <c r="O732" s="33"/>
      <c r="P732" s="48"/>
      <c r="Q732" s="279"/>
      <c r="R732" s="279"/>
      <c r="S732" s="278">
        <v>45462</v>
      </c>
      <c r="T732" s="279" t="s">
        <v>2117</v>
      </c>
      <c r="U732" s="268" t="str">
        <f t="array" ref="U732">IFERROR(IF(INDEX(三跨两临近重点区段!$F:$F,MATCH(1,(MONTH(三跨两临近重点区段!$H:$H)=7)*(三跨两临近重点区段!$A:$A=D732),0))="已取消","已取消",INDEX(三跨两临近重点区段!$H:$H,MATCH(1,(MONTH(三跨两临近重点区段!$H:$H)=7)*(三跨两临近重点区段!$A:$A=D732)*(三跨两临近重点区段!$F:$F="现存区段"),0))),"")</f>
        <v/>
      </c>
      <c r="V732" s="232" t="str">
        <f t="array" ref="V732">IFERROR(IF(INDEX(三跨两临近重点区段!$F:$F,MATCH(1,(MONTH(三跨两临近重点区段!$H:$H)=7)*(三跨两临近重点区段!$A:$A=D732),0))="已取消","已取消",INDEX(三跨两临近重点区段!$I:$I,MATCH(1,(MONTH(三跨两临近重点区段!$H:$H)=7)*(三跨两临近重点区段!$A:$A=D732)*(三跨两临近重点区段!$F:$F="现存区段"),0))),"")</f>
        <v/>
      </c>
      <c r="W732" s="268" t="str">
        <f t="array" ref="W732">IFERROR(IF(INDEX(三跨两临近重点区段!$F:$F,MATCH(1,(MONTH(三跨两临近重点区段!$H:$H)=8)*(三跨两临近重点区段!$A:$A=D732),0))="已取消","已取消",INDEX(三跨两临近重点区段!$H:$H,MATCH(1,(MONTH(三跨两临近重点区段!$H:$H)=8)*(三跨两临近重点区段!$A:$A=D732)*(三跨两临近重点区段!$F:$F="现存区段"),0))),"")</f>
        <v/>
      </c>
      <c r="X732" s="232" t="str">
        <f t="array" ref="X732">IFERROR(IF(INDEX(三跨两临近重点区段!$F:$F,MATCH(1,(MONTH(三跨两临近重点区段!$H:$H)=8)*(三跨两临近重点区段!$A:$A=D732),0))="已取消","已取消",INDEX(三跨两临近重点区段!$I:$I,MATCH(1,(MONTH(三跨两临近重点区段!$H:$H)=8)*(三跨两临近重点区段!$A:$A=D732)*(三跨两临近重点区段!$F:$F="现存区段"),0))),"")</f>
        <v/>
      </c>
      <c r="Y732" s="268" t="str">
        <f t="array" ref="Y732">IFERROR(IF(INDEX(三跨两临近重点区段!$F:$F,MATCH(1,(MONTH(三跨两临近重点区段!$H:$H)=9)*(三跨两临近重点区段!$A:$A=D732),0))="已取消","已取消",INDEX(三跨两临近重点区段!$H:$H,MATCH(1,(MONTH(三跨两临近重点区段!$H:$H)=9)*(三跨两临近重点区段!$A:$A=D732)*(三跨两临近重点区段!$F:$F="现存区段"),0))),"")</f>
        <v/>
      </c>
      <c r="Z732" s="232" t="str">
        <f t="array" ref="Z732">IFERROR(IF(INDEX(三跨两临近重点区段!$F:$F,MATCH(1,(MONTH(三跨两临近重点区段!$H:$H)=9)*(三跨两临近重点区段!$A:$A=D732),0))="已取消","已取消",INDEX(三跨两临近重点区段!$I:$I,MATCH(1,(MONTH(三跨两临近重点区段!$H:$H)=9)*(三跨两临近重点区段!$A:$A=D732)*(三跨两临近重点区段!$F:$F="现存区段"),0))),"")</f>
        <v/>
      </c>
      <c r="AA732" s="268" t="str">
        <f t="array" ref="AA732">IFERROR(IF(INDEX(三跨两临近重点区段!$F:$F,MATCH(1,(MONTH(三跨两临近重点区段!$H:$H)=10)*(三跨两临近重点区段!$A:$A=D732),0))="已取消","已取消",INDEX(三跨两临近重点区段!$H:$H,MATCH(1,(MONTH(三跨两临近重点区段!$H:$H)=10)*(三跨两临近重点区段!$A:$A=D732)*(三跨两临近重点区段!$F:$F="现存区段"),0))),"")</f>
        <v/>
      </c>
      <c r="AB732" s="72" t="str">
        <f t="array" ref="AB732">IFERROR(IF(INDEX(三跨两临近重点区段!$F:$F,MATCH(1,(MONTH(三跨两临近重点区段!$H:$H)=10)*(三跨两临近重点区段!$A:$A=D732),0))="已取消","已取消",INDEX(三跨两临近重点区段!$I:$I,MATCH(1,(MONTH(三跨两临近重点区段!$H:$H)=10)*(三跨两临近重点区段!$A:$A=D732)*(三跨两临近重点区段!$F:$F="现存区段"),0))),"")</f>
        <v/>
      </c>
      <c r="AC732" s="284" t="str">
        <f t="array" ref="AC732">IFERROR(IF(INDEX(三跨两临近重点区段!$F:$F,MATCH(1,(MONTH(三跨两临近重点区段!$H:$H)=11)*(三跨两临近重点区段!$A:$A=D732),0))="已取消","已取消",INDEX(三跨两临近重点区段!$H:$H,MATCH(1,(MONTH(三跨两临近重点区段!$H:$H)=11)*(三跨两临近重点区段!$A:$A=D732)*(三跨两临近重点区段!$F:$F="现存区段"),0))),"")</f>
        <v/>
      </c>
      <c r="AD732" s="72" t="str">
        <f t="array" ref="AD732">IFERROR(IF(INDEX(三跨两临近重点区段!$F:$F,MATCH(1,(MONTH(三跨两临近重点区段!$H:$H)=11)*(三跨两临近重点区段!$A:$A=D732),0))="已取消","已取消",INDEX(三跨两临近重点区段!$I:$I,MATCH(1,(MONTH(三跨两临近重点区段!$H:$H)=11)*(三跨两临近重点区段!$A:$A=D732)*(三跨两临近重点区段!$F:$F="现存区段"),0))),"")</f>
        <v/>
      </c>
      <c r="AE732" s="284" t="str">
        <f t="array" ref="AE732">IFERROR(IF(INDEX(三跨两临近重点区段!$F:$F,MATCH(1,(MONTH(三跨两临近重点区段!$H:$H)=12)*(三跨两临近重点区段!$A:$A=D732),0))="已取消","已取消",INDEX(三跨两临近重点区段!$H:$H,MATCH(1,(MONTH(三跨两临近重点区段!$H:$H)=12)*(三跨两临近重点区段!$A:$A=D732)*(三跨两临近重点区段!$F:$F="现存区段"),0))),"")</f>
        <v/>
      </c>
      <c r="AF732" s="72" t="str">
        <f t="array" ref="AF732">IFERROR(IF(INDEX(三跨两临近重点区段!$F:$F,MATCH(1,(MONTH(三跨两临近重点区段!$H:$H)=12)*(三跨两临近重点区段!$A:$A=D732),0))="已取消","已取消",INDEX(三跨两临近重点区段!$I:$I,MATCH(1,(MONTH(三跨两临近重点区段!$H:$H)=12)*(三跨两临近重点区段!$A:$A=D732)*(三跨两临近重点区段!$F:$F="现存区段"),0))),"")</f>
        <v/>
      </c>
      <c r="AH732" t="e">
        <f t="array" ref="AH732">INDEX(三跨两临近重点区段!$G:$G,MATCH(D732,三跨两临近重点区段!$A:$A,0))</f>
        <v>#N/A</v>
      </c>
    </row>
    <row r="733" ht="14.25" spans="1:34">
      <c r="A733" s="263" t="s">
        <v>363</v>
      </c>
      <c r="B733" s="264" t="s">
        <v>2811</v>
      </c>
      <c r="C733" s="263" t="s">
        <v>2928</v>
      </c>
      <c r="D733" s="263" t="s">
        <v>3216</v>
      </c>
      <c r="E733" s="264" t="s">
        <v>2449</v>
      </c>
      <c r="F733" s="264" t="s">
        <v>125</v>
      </c>
      <c r="G733" s="263" t="s">
        <v>2452</v>
      </c>
      <c r="H733" s="263" t="s">
        <v>1481</v>
      </c>
      <c r="I733" s="33"/>
      <c r="J733" s="196"/>
      <c r="K733" s="196"/>
      <c r="L733" s="196"/>
      <c r="M733" s="235"/>
      <c r="N733" s="235"/>
      <c r="O733" s="33"/>
      <c r="P733" s="48"/>
      <c r="Q733" s="279"/>
      <c r="R733" s="279"/>
      <c r="S733" s="278">
        <v>45462</v>
      </c>
      <c r="T733" s="279" t="s">
        <v>2117</v>
      </c>
      <c r="U733" s="268" t="str">
        <f t="array" ref="U733">IFERROR(IF(INDEX(三跨两临近重点区段!$F:$F,MATCH(1,(MONTH(三跨两临近重点区段!$H:$H)=7)*(三跨两临近重点区段!$A:$A=D733),0))="已取消","已取消",INDEX(三跨两临近重点区段!$H:$H,MATCH(1,(MONTH(三跨两临近重点区段!$H:$H)=7)*(三跨两临近重点区段!$A:$A=D733)*(三跨两临近重点区段!$F:$F="现存区段"),0))),"")</f>
        <v/>
      </c>
      <c r="V733" s="232" t="str">
        <f t="array" ref="V733">IFERROR(IF(INDEX(三跨两临近重点区段!$F:$F,MATCH(1,(MONTH(三跨两临近重点区段!$H:$H)=7)*(三跨两临近重点区段!$A:$A=D733),0))="已取消","已取消",INDEX(三跨两临近重点区段!$I:$I,MATCH(1,(MONTH(三跨两临近重点区段!$H:$H)=7)*(三跨两临近重点区段!$A:$A=D733)*(三跨两临近重点区段!$F:$F="现存区段"),0))),"")</f>
        <v/>
      </c>
      <c r="W733" s="268" t="str">
        <f t="array" ref="W733">IFERROR(IF(INDEX(三跨两临近重点区段!$F:$F,MATCH(1,(MONTH(三跨两临近重点区段!$H:$H)=8)*(三跨两临近重点区段!$A:$A=D733),0))="已取消","已取消",INDEX(三跨两临近重点区段!$H:$H,MATCH(1,(MONTH(三跨两临近重点区段!$H:$H)=8)*(三跨两临近重点区段!$A:$A=D733)*(三跨两临近重点区段!$F:$F="现存区段"),0))),"")</f>
        <v/>
      </c>
      <c r="X733" s="232" t="str">
        <f t="array" ref="X733">IFERROR(IF(INDEX(三跨两临近重点区段!$F:$F,MATCH(1,(MONTH(三跨两临近重点区段!$H:$H)=8)*(三跨两临近重点区段!$A:$A=D733),0))="已取消","已取消",INDEX(三跨两临近重点区段!$I:$I,MATCH(1,(MONTH(三跨两临近重点区段!$H:$H)=8)*(三跨两临近重点区段!$A:$A=D733)*(三跨两临近重点区段!$F:$F="现存区段"),0))),"")</f>
        <v/>
      </c>
      <c r="Y733" s="268" t="str">
        <f t="array" ref="Y733">IFERROR(IF(INDEX(三跨两临近重点区段!$F:$F,MATCH(1,(MONTH(三跨两临近重点区段!$H:$H)=9)*(三跨两临近重点区段!$A:$A=D733),0))="已取消","已取消",INDEX(三跨两临近重点区段!$H:$H,MATCH(1,(MONTH(三跨两临近重点区段!$H:$H)=9)*(三跨两临近重点区段!$A:$A=D733)*(三跨两临近重点区段!$F:$F="现存区段"),0))),"")</f>
        <v/>
      </c>
      <c r="Z733" s="232" t="str">
        <f t="array" ref="Z733">IFERROR(IF(INDEX(三跨两临近重点区段!$F:$F,MATCH(1,(MONTH(三跨两临近重点区段!$H:$H)=9)*(三跨两临近重点区段!$A:$A=D733),0))="已取消","已取消",INDEX(三跨两临近重点区段!$I:$I,MATCH(1,(MONTH(三跨两临近重点区段!$H:$H)=9)*(三跨两临近重点区段!$A:$A=D733)*(三跨两临近重点区段!$F:$F="现存区段"),0))),"")</f>
        <v/>
      </c>
      <c r="AA733" s="268" t="str">
        <f t="array" ref="AA733">IFERROR(IF(INDEX(三跨两临近重点区段!$F:$F,MATCH(1,(MONTH(三跨两临近重点区段!$H:$H)=10)*(三跨两临近重点区段!$A:$A=D733),0))="已取消","已取消",INDEX(三跨两临近重点区段!$H:$H,MATCH(1,(MONTH(三跨两临近重点区段!$H:$H)=10)*(三跨两临近重点区段!$A:$A=D733)*(三跨两临近重点区段!$F:$F="现存区段"),0))),"")</f>
        <v/>
      </c>
      <c r="AB733" s="72" t="str">
        <f t="array" ref="AB733">IFERROR(IF(INDEX(三跨两临近重点区段!$F:$F,MATCH(1,(MONTH(三跨两临近重点区段!$H:$H)=10)*(三跨两临近重点区段!$A:$A=D733),0))="已取消","已取消",INDEX(三跨两临近重点区段!$I:$I,MATCH(1,(MONTH(三跨两临近重点区段!$H:$H)=10)*(三跨两临近重点区段!$A:$A=D733)*(三跨两临近重点区段!$F:$F="现存区段"),0))),"")</f>
        <v/>
      </c>
      <c r="AC733" s="284" t="str">
        <f t="array" ref="AC733">IFERROR(IF(INDEX(三跨两临近重点区段!$F:$F,MATCH(1,(MONTH(三跨两临近重点区段!$H:$H)=11)*(三跨两临近重点区段!$A:$A=D733),0))="已取消","已取消",INDEX(三跨两临近重点区段!$H:$H,MATCH(1,(MONTH(三跨两临近重点区段!$H:$H)=11)*(三跨两临近重点区段!$A:$A=D733)*(三跨两临近重点区段!$F:$F="现存区段"),0))),"")</f>
        <v/>
      </c>
      <c r="AD733" s="72" t="str">
        <f t="array" ref="AD733">IFERROR(IF(INDEX(三跨两临近重点区段!$F:$F,MATCH(1,(MONTH(三跨两临近重点区段!$H:$H)=11)*(三跨两临近重点区段!$A:$A=D733),0))="已取消","已取消",INDEX(三跨两临近重点区段!$I:$I,MATCH(1,(MONTH(三跨两临近重点区段!$H:$H)=11)*(三跨两临近重点区段!$A:$A=D733)*(三跨两临近重点区段!$F:$F="现存区段"),0))),"")</f>
        <v/>
      </c>
      <c r="AE733" s="284" t="str">
        <f t="array" ref="AE733">IFERROR(IF(INDEX(三跨两临近重点区段!$F:$F,MATCH(1,(MONTH(三跨两临近重点区段!$H:$H)=12)*(三跨两临近重点区段!$A:$A=D733),0))="已取消","已取消",INDEX(三跨两临近重点区段!$H:$H,MATCH(1,(MONTH(三跨两临近重点区段!$H:$H)=12)*(三跨两临近重点区段!$A:$A=D733)*(三跨两临近重点区段!$F:$F="现存区段"),0))),"")</f>
        <v/>
      </c>
      <c r="AF733" s="72" t="str">
        <f t="array" ref="AF733">IFERROR(IF(INDEX(三跨两临近重点区段!$F:$F,MATCH(1,(MONTH(三跨两临近重点区段!$H:$H)=12)*(三跨两临近重点区段!$A:$A=D733),0))="已取消","已取消",INDEX(三跨两临近重点区段!$I:$I,MATCH(1,(MONTH(三跨两临近重点区段!$H:$H)=12)*(三跨两临近重点区段!$A:$A=D733)*(三跨两临近重点区段!$F:$F="现存区段"),0))),"")</f>
        <v/>
      </c>
      <c r="AH733" t="e">
        <f t="array" ref="AH733">INDEX(三跨两临近重点区段!$G:$G,MATCH(D733,三跨两临近重点区段!$A:$A,0))</f>
        <v>#N/A</v>
      </c>
    </row>
    <row r="734" ht="14.25" spans="1:34">
      <c r="A734" s="263" t="s">
        <v>150</v>
      </c>
      <c r="B734" s="264" t="s">
        <v>2891</v>
      </c>
      <c r="C734" s="263" t="s">
        <v>2977</v>
      </c>
      <c r="D734" s="263" t="s">
        <v>3217</v>
      </c>
      <c r="E734" s="264" t="s">
        <v>2115</v>
      </c>
      <c r="F734" s="264" t="s">
        <v>125</v>
      </c>
      <c r="G734" s="263" t="s">
        <v>2116</v>
      </c>
      <c r="H734" s="263" t="s">
        <v>1175</v>
      </c>
      <c r="I734" s="33"/>
      <c r="J734" s="196"/>
      <c r="K734" s="196"/>
      <c r="L734" s="196"/>
      <c r="M734" s="235"/>
      <c r="N734" s="235"/>
      <c r="O734" s="33"/>
      <c r="P734" s="48"/>
      <c r="Q734" s="279"/>
      <c r="R734" s="279"/>
      <c r="S734" s="278">
        <v>45446</v>
      </c>
      <c r="T734" s="279" t="s">
        <v>2117</v>
      </c>
      <c r="U734" s="268" t="str">
        <f t="array" ref="U734">IFERROR(IF(INDEX(三跨两临近重点区段!$F:$F,MATCH(1,(MONTH(三跨两临近重点区段!$H:$H)=7)*(三跨两临近重点区段!$A:$A=D734),0))="已取消","已取消",INDEX(三跨两临近重点区段!$H:$H,MATCH(1,(MONTH(三跨两临近重点区段!$H:$H)=7)*(三跨两临近重点区段!$A:$A=D734)*(三跨两临近重点区段!$F:$F="现存区段"),0))),"")</f>
        <v/>
      </c>
      <c r="V734" s="232" t="str">
        <f t="array" ref="V734">IFERROR(IF(INDEX(三跨两临近重点区段!$F:$F,MATCH(1,(MONTH(三跨两临近重点区段!$H:$H)=7)*(三跨两临近重点区段!$A:$A=D734),0))="已取消","已取消",INDEX(三跨两临近重点区段!$I:$I,MATCH(1,(MONTH(三跨两临近重点区段!$H:$H)=7)*(三跨两临近重点区段!$A:$A=D734)*(三跨两临近重点区段!$F:$F="现存区段"),0))),"")</f>
        <v/>
      </c>
      <c r="W734" s="268" t="str">
        <f t="array" ref="W734">IFERROR(IF(INDEX(三跨两临近重点区段!$F:$F,MATCH(1,(MONTH(三跨两临近重点区段!$H:$H)=8)*(三跨两临近重点区段!$A:$A=D734),0))="已取消","已取消",INDEX(三跨两临近重点区段!$H:$H,MATCH(1,(MONTH(三跨两临近重点区段!$H:$H)=8)*(三跨两临近重点区段!$A:$A=D734)*(三跨两临近重点区段!$F:$F="现存区段"),0))),"")</f>
        <v/>
      </c>
      <c r="X734" s="232" t="str">
        <f t="array" ref="X734">IFERROR(IF(INDEX(三跨两临近重点区段!$F:$F,MATCH(1,(MONTH(三跨两临近重点区段!$H:$H)=8)*(三跨两临近重点区段!$A:$A=D734),0))="已取消","已取消",INDEX(三跨两临近重点区段!$I:$I,MATCH(1,(MONTH(三跨两临近重点区段!$H:$H)=8)*(三跨两临近重点区段!$A:$A=D734)*(三跨两临近重点区段!$F:$F="现存区段"),0))),"")</f>
        <v/>
      </c>
      <c r="Y734" s="268" t="str">
        <f t="array" ref="Y734">IFERROR(IF(INDEX(三跨两临近重点区段!$F:$F,MATCH(1,(MONTH(三跨两临近重点区段!$H:$H)=9)*(三跨两临近重点区段!$A:$A=D734),0))="已取消","已取消",INDEX(三跨两临近重点区段!$H:$H,MATCH(1,(MONTH(三跨两临近重点区段!$H:$H)=9)*(三跨两临近重点区段!$A:$A=D734)*(三跨两临近重点区段!$F:$F="现存区段"),0))),"")</f>
        <v/>
      </c>
      <c r="Z734" s="232" t="str">
        <f t="array" ref="Z734">IFERROR(IF(INDEX(三跨两临近重点区段!$F:$F,MATCH(1,(MONTH(三跨两临近重点区段!$H:$H)=9)*(三跨两临近重点区段!$A:$A=D734),0))="已取消","已取消",INDEX(三跨两临近重点区段!$I:$I,MATCH(1,(MONTH(三跨两临近重点区段!$H:$H)=9)*(三跨两临近重点区段!$A:$A=D734)*(三跨两临近重点区段!$F:$F="现存区段"),0))),"")</f>
        <v/>
      </c>
      <c r="AA734" s="268" t="str">
        <f t="array" ref="AA734">IFERROR(IF(INDEX(三跨两临近重点区段!$F:$F,MATCH(1,(MONTH(三跨两临近重点区段!$H:$H)=10)*(三跨两临近重点区段!$A:$A=D734),0))="已取消","已取消",INDEX(三跨两临近重点区段!$H:$H,MATCH(1,(MONTH(三跨两临近重点区段!$H:$H)=10)*(三跨两临近重点区段!$A:$A=D734)*(三跨两临近重点区段!$F:$F="现存区段"),0))),"")</f>
        <v/>
      </c>
      <c r="AB734" s="72" t="str">
        <f t="array" ref="AB734">IFERROR(IF(INDEX(三跨两临近重点区段!$F:$F,MATCH(1,(MONTH(三跨两临近重点区段!$H:$H)=10)*(三跨两临近重点区段!$A:$A=D734),0))="已取消","已取消",INDEX(三跨两临近重点区段!$I:$I,MATCH(1,(MONTH(三跨两临近重点区段!$H:$H)=10)*(三跨两临近重点区段!$A:$A=D734)*(三跨两临近重点区段!$F:$F="现存区段"),0))),"")</f>
        <v/>
      </c>
      <c r="AC734" s="284" t="str">
        <f t="array" ref="AC734">IFERROR(IF(INDEX(三跨两临近重点区段!$F:$F,MATCH(1,(MONTH(三跨两临近重点区段!$H:$H)=11)*(三跨两临近重点区段!$A:$A=D734),0))="已取消","已取消",INDEX(三跨两临近重点区段!$H:$H,MATCH(1,(MONTH(三跨两临近重点区段!$H:$H)=11)*(三跨两临近重点区段!$A:$A=D734)*(三跨两临近重点区段!$F:$F="现存区段"),0))),"")</f>
        <v/>
      </c>
      <c r="AD734" s="72" t="str">
        <f t="array" ref="AD734">IFERROR(IF(INDEX(三跨两临近重点区段!$F:$F,MATCH(1,(MONTH(三跨两临近重点区段!$H:$H)=11)*(三跨两临近重点区段!$A:$A=D734),0))="已取消","已取消",INDEX(三跨两临近重点区段!$I:$I,MATCH(1,(MONTH(三跨两临近重点区段!$H:$H)=11)*(三跨两临近重点区段!$A:$A=D734)*(三跨两临近重点区段!$F:$F="现存区段"),0))),"")</f>
        <v/>
      </c>
      <c r="AE734" s="284" t="str">
        <f t="array" ref="AE734">IFERROR(IF(INDEX(三跨两临近重点区段!$F:$F,MATCH(1,(MONTH(三跨两临近重点区段!$H:$H)=12)*(三跨两临近重点区段!$A:$A=D734),0))="已取消","已取消",INDEX(三跨两临近重点区段!$H:$H,MATCH(1,(MONTH(三跨两临近重点区段!$H:$H)=12)*(三跨两临近重点区段!$A:$A=D734)*(三跨两临近重点区段!$F:$F="现存区段"),0))),"")</f>
        <v/>
      </c>
      <c r="AF734" s="72" t="str">
        <f t="array" ref="AF734">IFERROR(IF(INDEX(三跨两临近重点区段!$F:$F,MATCH(1,(MONTH(三跨两临近重点区段!$H:$H)=12)*(三跨两临近重点区段!$A:$A=D734),0))="已取消","已取消",INDEX(三跨两临近重点区段!$I:$I,MATCH(1,(MONTH(三跨两临近重点区段!$H:$H)=12)*(三跨两临近重点区段!$A:$A=D734)*(三跨两临近重点区段!$F:$F="现存区段"),0))),"")</f>
        <v/>
      </c>
      <c r="AH734" t="e">
        <f t="array" ref="AH734">INDEX(三跨两临近重点区段!$G:$G,MATCH(D734,三跨两临近重点区段!$A:$A,0))</f>
        <v>#N/A</v>
      </c>
    </row>
    <row r="735" ht="14.25" spans="1:34">
      <c r="A735" s="263" t="s">
        <v>150</v>
      </c>
      <c r="B735" s="264" t="s">
        <v>2893</v>
      </c>
      <c r="C735" s="263" t="s">
        <v>2977</v>
      </c>
      <c r="D735" s="263" t="s">
        <v>3218</v>
      </c>
      <c r="E735" s="264" t="s">
        <v>2115</v>
      </c>
      <c r="F735" s="264" t="s">
        <v>125</v>
      </c>
      <c r="G735" s="263" t="s">
        <v>2116</v>
      </c>
      <c r="H735" s="263" t="s">
        <v>1175</v>
      </c>
      <c r="I735" s="33"/>
      <c r="J735" s="196"/>
      <c r="K735" s="196"/>
      <c r="L735" s="196"/>
      <c r="M735" s="235"/>
      <c r="N735" s="235"/>
      <c r="O735" s="33"/>
      <c r="P735" s="48"/>
      <c r="Q735" s="279"/>
      <c r="R735" s="279"/>
      <c r="S735" s="278">
        <v>45446</v>
      </c>
      <c r="T735" s="279" t="s">
        <v>2117</v>
      </c>
      <c r="U735" s="268" t="str">
        <f t="array" ref="U735">IFERROR(IF(INDEX(三跨两临近重点区段!$F:$F,MATCH(1,(MONTH(三跨两临近重点区段!$H:$H)=7)*(三跨两临近重点区段!$A:$A=D735),0))="已取消","已取消",INDEX(三跨两临近重点区段!$H:$H,MATCH(1,(MONTH(三跨两临近重点区段!$H:$H)=7)*(三跨两临近重点区段!$A:$A=D735)*(三跨两临近重点区段!$F:$F="现存区段"),0))),"")</f>
        <v/>
      </c>
      <c r="V735" s="232" t="str">
        <f t="array" ref="V735">IFERROR(IF(INDEX(三跨两临近重点区段!$F:$F,MATCH(1,(MONTH(三跨两临近重点区段!$H:$H)=7)*(三跨两临近重点区段!$A:$A=D735),0))="已取消","已取消",INDEX(三跨两临近重点区段!$I:$I,MATCH(1,(MONTH(三跨两临近重点区段!$H:$H)=7)*(三跨两临近重点区段!$A:$A=D735)*(三跨两临近重点区段!$F:$F="现存区段"),0))),"")</f>
        <v/>
      </c>
      <c r="W735" s="268" t="str">
        <f t="array" ref="W735">IFERROR(IF(INDEX(三跨两临近重点区段!$F:$F,MATCH(1,(MONTH(三跨两临近重点区段!$H:$H)=8)*(三跨两临近重点区段!$A:$A=D735),0))="已取消","已取消",INDEX(三跨两临近重点区段!$H:$H,MATCH(1,(MONTH(三跨两临近重点区段!$H:$H)=8)*(三跨两临近重点区段!$A:$A=D735)*(三跨两临近重点区段!$F:$F="现存区段"),0))),"")</f>
        <v/>
      </c>
      <c r="X735" s="232" t="str">
        <f t="array" ref="X735">IFERROR(IF(INDEX(三跨两临近重点区段!$F:$F,MATCH(1,(MONTH(三跨两临近重点区段!$H:$H)=8)*(三跨两临近重点区段!$A:$A=D735),0))="已取消","已取消",INDEX(三跨两临近重点区段!$I:$I,MATCH(1,(MONTH(三跨两临近重点区段!$H:$H)=8)*(三跨两临近重点区段!$A:$A=D735)*(三跨两临近重点区段!$F:$F="现存区段"),0))),"")</f>
        <v/>
      </c>
      <c r="Y735" s="268" t="str">
        <f t="array" ref="Y735">IFERROR(IF(INDEX(三跨两临近重点区段!$F:$F,MATCH(1,(MONTH(三跨两临近重点区段!$H:$H)=9)*(三跨两临近重点区段!$A:$A=D735),0))="已取消","已取消",INDEX(三跨两临近重点区段!$H:$H,MATCH(1,(MONTH(三跨两临近重点区段!$H:$H)=9)*(三跨两临近重点区段!$A:$A=D735)*(三跨两临近重点区段!$F:$F="现存区段"),0))),"")</f>
        <v/>
      </c>
      <c r="Z735" s="232" t="str">
        <f t="array" ref="Z735">IFERROR(IF(INDEX(三跨两临近重点区段!$F:$F,MATCH(1,(MONTH(三跨两临近重点区段!$H:$H)=9)*(三跨两临近重点区段!$A:$A=D735),0))="已取消","已取消",INDEX(三跨两临近重点区段!$I:$I,MATCH(1,(MONTH(三跨两临近重点区段!$H:$H)=9)*(三跨两临近重点区段!$A:$A=D735)*(三跨两临近重点区段!$F:$F="现存区段"),0))),"")</f>
        <v/>
      </c>
      <c r="AA735" s="268" t="str">
        <f t="array" ref="AA735">IFERROR(IF(INDEX(三跨两临近重点区段!$F:$F,MATCH(1,(MONTH(三跨两临近重点区段!$H:$H)=10)*(三跨两临近重点区段!$A:$A=D735),0))="已取消","已取消",INDEX(三跨两临近重点区段!$H:$H,MATCH(1,(MONTH(三跨两临近重点区段!$H:$H)=10)*(三跨两临近重点区段!$A:$A=D735)*(三跨两临近重点区段!$F:$F="现存区段"),0))),"")</f>
        <v/>
      </c>
      <c r="AB735" s="72" t="str">
        <f t="array" ref="AB735">IFERROR(IF(INDEX(三跨两临近重点区段!$F:$F,MATCH(1,(MONTH(三跨两临近重点区段!$H:$H)=10)*(三跨两临近重点区段!$A:$A=D735),0))="已取消","已取消",INDEX(三跨两临近重点区段!$I:$I,MATCH(1,(MONTH(三跨两临近重点区段!$H:$H)=10)*(三跨两临近重点区段!$A:$A=D735)*(三跨两临近重点区段!$F:$F="现存区段"),0))),"")</f>
        <v/>
      </c>
      <c r="AC735" s="284" t="str">
        <f t="array" ref="AC735">IFERROR(IF(INDEX(三跨两临近重点区段!$F:$F,MATCH(1,(MONTH(三跨两临近重点区段!$H:$H)=11)*(三跨两临近重点区段!$A:$A=D735),0))="已取消","已取消",INDEX(三跨两临近重点区段!$H:$H,MATCH(1,(MONTH(三跨两临近重点区段!$H:$H)=11)*(三跨两临近重点区段!$A:$A=D735)*(三跨两临近重点区段!$F:$F="现存区段"),0))),"")</f>
        <v/>
      </c>
      <c r="AD735" s="72" t="str">
        <f t="array" ref="AD735">IFERROR(IF(INDEX(三跨两临近重点区段!$F:$F,MATCH(1,(MONTH(三跨两临近重点区段!$H:$H)=11)*(三跨两临近重点区段!$A:$A=D735),0))="已取消","已取消",INDEX(三跨两临近重点区段!$I:$I,MATCH(1,(MONTH(三跨两临近重点区段!$H:$H)=11)*(三跨两临近重点区段!$A:$A=D735)*(三跨两临近重点区段!$F:$F="现存区段"),0))),"")</f>
        <v/>
      </c>
      <c r="AE735" s="284" t="str">
        <f t="array" ref="AE735">IFERROR(IF(INDEX(三跨两临近重点区段!$F:$F,MATCH(1,(MONTH(三跨两临近重点区段!$H:$H)=12)*(三跨两临近重点区段!$A:$A=D735),0))="已取消","已取消",INDEX(三跨两临近重点区段!$H:$H,MATCH(1,(MONTH(三跨两临近重点区段!$H:$H)=12)*(三跨两临近重点区段!$A:$A=D735)*(三跨两临近重点区段!$F:$F="现存区段"),0))),"")</f>
        <v/>
      </c>
      <c r="AF735" s="72" t="str">
        <f t="array" ref="AF735">IFERROR(IF(INDEX(三跨两临近重点区段!$F:$F,MATCH(1,(MONTH(三跨两临近重点区段!$H:$H)=12)*(三跨两临近重点区段!$A:$A=D735),0))="已取消","已取消",INDEX(三跨两临近重点区段!$I:$I,MATCH(1,(MONTH(三跨两临近重点区段!$H:$H)=12)*(三跨两临近重点区段!$A:$A=D735)*(三跨两临近重点区段!$F:$F="现存区段"),0))),"")</f>
        <v/>
      </c>
      <c r="AH735" t="e">
        <f t="array" ref="AH735">INDEX(三跨两临近重点区段!$G:$G,MATCH(D735,三跨两临近重点区段!$A:$A,0))</f>
        <v>#N/A</v>
      </c>
    </row>
    <row r="736" ht="14.25" spans="1:34">
      <c r="A736" s="263" t="s">
        <v>119</v>
      </c>
      <c r="B736" s="264" t="s">
        <v>2695</v>
      </c>
      <c r="C736" s="263" t="s">
        <v>2269</v>
      </c>
      <c r="D736" s="263" t="s">
        <v>3219</v>
      </c>
      <c r="E736" s="264" t="s">
        <v>2115</v>
      </c>
      <c r="F736" s="264" t="s">
        <v>125</v>
      </c>
      <c r="G736" s="263" t="s">
        <v>2116</v>
      </c>
      <c r="H736" s="263" t="s">
        <v>1196</v>
      </c>
      <c r="I736" s="33"/>
      <c r="J736" s="196"/>
      <c r="K736" s="196"/>
      <c r="L736" s="196"/>
      <c r="M736" s="235"/>
      <c r="N736" s="235"/>
      <c r="O736" s="33"/>
      <c r="P736" s="48"/>
      <c r="Q736" s="279"/>
      <c r="R736" s="279"/>
      <c r="S736" s="278">
        <v>45446</v>
      </c>
      <c r="T736" s="279" t="s">
        <v>2117</v>
      </c>
      <c r="U736" s="268" t="str">
        <f t="array" ref="U736">IFERROR(IF(INDEX(三跨两临近重点区段!$F:$F,MATCH(1,(MONTH(三跨两临近重点区段!$H:$H)=7)*(三跨两临近重点区段!$A:$A=D736),0))="已取消","已取消",INDEX(三跨两临近重点区段!$H:$H,MATCH(1,(MONTH(三跨两临近重点区段!$H:$H)=7)*(三跨两临近重点区段!$A:$A=D736)*(三跨两临近重点区段!$F:$F="现存区段"),0))),"")</f>
        <v/>
      </c>
      <c r="V736" s="232" t="str">
        <f t="array" ref="V736">IFERROR(IF(INDEX(三跨两临近重点区段!$F:$F,MATCH(1,(MONTH(三跨两临近重点区段!$H:$H)=7)*(三跨两临近重点区段!$A:$A=D736),0))="已取消","已取消",INDEX(三跨两临近重点区段!$I:$I,MATCH(1,(MONTH(三跨两临近重点区段!$H:$H)=7)*(三跨两临近重点区段!$A:$A=D736)*(三跨两临近重点区段!$F:$F="现存区段"),0))),"")</f>
        <v/>
      </c>
      <c r="W736" s="268" t="str">
        <f t="array" ref="W736">IFERROR(IF(INDEX(三跨两临近重点区段!$F:$F,MATCH(1,(MONTH(三跨两临近重点区段!$H:$H)=8)*(三跨两临近重点区段!$A:$A=D736),0))="已取消","已取消",INDEX(三跨两临近重点区段!$H:$H,MATCH(1,(MONTH(三跨两临近重点区段!$H:$H)=8)*(三跨两临近重点区段!$A:$A=D736)*(三跨两临近重点区段!$F:$F="现存区段"),0))),"")</f>
        <v/>
      </c>
      <c r="X736" s="232" t="str">
        <f t="array" ref="X736">IFERROR(IF(INDEX(三跨两临近重点区段!$F:$F,MATCH(1,(MONTH(三跨两临近重点区段!$H:$H)=8)*(三跨两临近重点区段!$A:$A=D736),0))="已取消","已取消",INDEX(三跨两临近重点区段!$I:$I,MATCH(1,(MONTH(三跨两临近重点区段!$H:$H)=8)*(三跨两临近重点区段!$A:$A=D736)*(三跨两临近重点区段!$F:$F="现存区段"),0))),"")</f>
        <v/>
      </c>
      <c r="Y736" s="268" t="str">
        <f t="array" ref="Y736">IFERROR(IF(INDEX(三跨两临近重点区段!$F:$F,MATCH(1,(MONTH(三跨两临近重点区段!$H:$H)=9)*(三跨两临近重点区段!$A:$A=D736),0))="已取消","已取消",INDEX(三跨两临近重点区段!$H:$H,MATCH(1,(MONTH(三跨两临近重点区段!$H:$H)=9)*(三跨两临近重点区段!$A:$A=D736)*(三跨两临近重点区段!$F:$F="现存区段"),0))),"")</f>
        <v/>
      </c>
      <c r="Z736" s="232" t="str">
        <f t="array" ref="Z736">IFERROR(IF(INDEX(三跨两临近重点区段!$F:$F,MATCH(1,(MONTH(三跨两临近重点区段!$H:$H)=9)*(三跨两临近重点区段!$A:$A=D736),0))="已取消","已取消",INDEX(三跨两临近重点区段!$I:$I,MATCH(1,(MONTH(三跨两临近重点区段!$H:$H)=9)*(三跨两临近重点区段!$A:$A=D736)*(三跨两临近重点区段!$F:$F="现存区段"),0))),"")</f>
        <v/>
      </c>
      <c r="AA736" s="268" t="str">
        <f t="array" ref="AA736">IFERROR(IF(INDEX(三跨两临近重点区段!$F:$F,MATCH(1,(MONTH(三跨两临近重点区段!$H:$H)=10)*(三跨两临近重点区段!$A:$A=D736),0))="已取消","已取消",INDEX(三跨两临近重点区段!$H:$H,MATCH(1,(MONTH(三跨两临近重点区段!$H:$H)=10)*(三跨两临近重点区段!$A:$A=D736)*(三跨两临近重点区段!$F:$F="现存区段"),0))),"")</f>
        <v/>
      </c>
      <c r="AB736" s="72" t="str">
        <f t="array" ref="AB736">IFERROR(IF(INDEX(三跨两临近重点区段!$F:$F,MATCH(1,(MONTH(三跨两临近重点区段!$H:$H)=10)*(三跨两临近重点区段!$A:$A=D736),0))="已取消","已取消",INDEX(三跨两临近重点区段!$I:$I,MATCH(1,(MONTH(三跨两临近重点区段!$H:$H)=10)*(三跨两临近重点区段!$A:$A=D736)*(三跨两临近重点区段!$F:$F="现存区段"),0))),"")</f>
        <v/>
      </c>
      <c r="AC736" s="284" t="str">
        <f t="array" ref="AC736">IFERROR(IF(INDEX(三跨两临近重点区段!$F:$F,MATCH(1,(MONTH(三跨两临近重点区段!$H:$H)=11)*(三跨两临近重点区段!$A:$A=D736),0))="已取消","已取消",INDEX(三跨两临近重点区段!$H:$H,MATCH(1,(MONTH(三跨两临近重点区段!$H:$H)=11)*(三跨两临近重点区段!$A:$A=D736)*(三跨两临近重点区段!$F:$F="现存区段"),0))),"")</f>
        <v/>
      </c>
      <c r="AD736" s="72" t="str">
        <f t="array" ref="AD736">IFERROR(IF(INDEX(三跨两临近重点区段!$F:$F,MATCH(1,(MONTH(三跨两临近重点区段!$H:$H)=11)*(三跨两临近重点区段!$A:$A=D736),0))="已取消","已取消",INDEX(三跨两临近重点区段!$I:$I,MATCH(1,(MONTH(三跨两临近重点区段!$H:$H)=11)*(三跨两临近重点区段!$A:$A=D736)*(三跨两临近重点区段!$F:$F="现存区段"),0))),"")</f>
        <v/>
      </c>
      <c r="AE736" s="284" t="str">
        <f t="array" ref="AE736">IFERROR(IF(INDEX(三跨两临近重点区段!$F:$F,MATCH(1,(MONTH(三跨两临近重点区段!$H:$H)=12)*(三跨两临近重点区段!$A:$A=D736),0))="已取消","已取消",INDEX(三跨两临近重点区段!$H:$H,MATCH(1,(MONTH(三跨两临近重点区段!$H:$H)=12)*(三跨两临近重点区段!$A:$A=D736)*(三跨两临近重点区段!$F:$F="现存区段"),0))),"")</f>
        <v/>
      </c>
      <c r="AF736" s="72" t="str">
        <f t="array" ref="AF736">IFERROR(IF(INDEX(三跨两临近重点区段!$F:$F,MATCH(1,(MONTH(三跨两临近重点区段!$H:$H)=12)*(三跨两临近重点区段!$A:$A=D736),0))="已取消","已取消",INDEX(三跨两临近重点区段!$I:$I,MATCH(1,(MONTH(三跨两临近重点区段!$H:$H)=12)*(三跨两临近重点区段!$A:$A=D736)*(三跨两临近重点区段!$F:$F="现存区段"),0))),"")</f>
        <v/>
      </c>
      <c r="AH736" t="e">
        <f t="array" ref="AH736">INDEX(三跨两临近重点区段!$G:$G,MATCH(D736,三跨两临近重点区段!$A:$A,0))</f>
        <v>#N/A</v>
      </c>
    </row>
    <row r="737" ht="14.25" spans="1:34">
      <c r="A737" s="263" t="s">
        <v>119</v>
      </c>
      <c r="B737" s="264" t="s">
        <v>2698</v>
      </c>
      <c r="C737" s="263" t="s">
        <v>2269</v>
      </c>
      <c r="D737" s="263" t="s">
        <v>3220</v>
      </c>
      <c r="E737" s="264" t="s">
        <v>2115</v>
      </c>
      <c r="F737" s="264" t="s">
        <v>125</v>
      </c>
      <c r="G737" s="263" t="s">
        <v>2116</v>
      </c>
      <c r="H737" s="263" t="s">
        <v>1186</v>
      </c>
      <c r="I737" s="33"/>
      <c r="J737" s="196"/>
      <c r="K737" s="196"/>
      <c r="L737" s="196"/>
      <c r="M737" s="235"/>
      <c r="N737" s="235"/>
      <c r="O737" s="33"/>
      <c r="P737" s="48"/>
      <c r="Q737" s="279"/>
      <c r="R737" s="279"/>
      <c r="S737" s="278">
        <v>45446</v>
      </c>
      <c r="T737" s="279" t="s">
        <v>2117</v>
      </c>
      <c r="U737" s="268" t="str">
        <f t="array" ref="U737">IFERROR(IF(INDEX(三跨两临近重点区段!$F:$F,MATCH(1,(MONTH(三跨两临近重点区段!$H:$H)=7)*(三跨两临近重点区段!$A:$A=D737),0))="已取消","已取消",INDEX(三跨两临近重点区段!$H:$H,MATCH(1,(MONTH(三跨两临近重点区段!$H:$H)=7)*(三跨两临近重点区段!$A:$A=D737)*(三跨两临近重点区段!$F:$F="现存区段"),0))),"")</f>
        <v/>
      </c>
      <c r="V737" s="232" t="str">
        <f t="array" ref="V737">IFERROR(IF(INDEX(三跨两临近重点区段!$F:$F,MATCH(1,(MONTH(三跨两临近重点区段!$H:$H)=7)*(三跨两临近重点区段!$A:$A=D737),0))="已取消","已取消",INDEX(三跨两临近重点区段!$I:$I,MATCH(1,(MONTH(三跨两临近重点区段!$H:$H)=7)*(三跨两临近重点区段!$A:$A=D737)*(三跨两临近重点区段!$F:$F="现存区段"),0))),"")</f>
        <v/>
      </c>
      <c r="W737" s="268" t="str">
        <f t="array" ref="W737">IFERROR(IF(INDEX(三跨两临近重点区段!$F:$F,MATCH(1,(MONTH(三跨两临近重点区段!$H:$H)=8)*(三跨两临近重点区段!$A:$A=D737),0))="已取消","已取消",INDEX(三跨两临近重点区段!$H:$H,MATCH(1,(MONTH(三跨两临近重点区段!$H:$H)=8)*(三跨两临近重点区段!$A:$A=D737)*(三跨两临近重点区段!$F:$F="现存区段"),0))),"")</f>
        <v/>
      </c>
      <c r="X737" s="232" t="str">
        <f t="array" ref="X737">IFERROR(IF(INDEX(三跨两临近重点区段!$F:$F,MATCH(1,(MONTH(三跨两临近重点区段!$H:$H)=8)*(三跨两临近重点区段!$A:$A=D737),0))="已取消","已取消",INDEX(三跨两临近重点区段!$I:$I,MATCH(1,(MONTH(三跨两临近重点区段!$H:$H)=8)*(三跨两临近重点区段!$A:$A=D737)*(三跨两临近重点区段!$F:$F="现存区段"),0))),"")</f>
        <v/>
      </c>
      <c r="Y737" s="268" t="str">
        <f t="array" ref="Y737">IFERROR(IF(INDEX(三跨两临近重点区段!$F:$F,MATCH(1,(MONTH(三跨两临近重点区段!$H:$H)=9)*(三跨两临近重点区段!$A:$A=D737),0))="已取消","已取消",INDEX(三跨两临近重点区段!$H:$H,MATCH(1,(MONTH(三跨两临近重点区段!$H:$H)=9)*(三跨两临近重点区段!$A:$A=D737)*(三跨两临近重点区段!$F:$F="现存区段"),0))),"")</f>
        <v/>
      </c>
      <c r="Z737" s="232" t="str">
        <f t="array" ref="Z737">IFERROR(IF(INDEX(三跨两临近重点区段!$F:$F,MATCH(1,(MONTH(三跨两临近重点区段!$H:$H)=9)*(三跨两临近重点区段!$A:$A=D737),0))="已取消","已取消",INDEX(三跨两临近重点区段!$I:$I,MATCH(1,(MONTH(三跨两临近重点区段!$H:$H)=9)*(三跨两临近重点区段!$A:$A=D737)*(三跨两临近重点区段!$F:$F="现存区段"),0))),"")</f>
        <v/>
      </c>
      <c r="AA737" s="268" t="str">
        <f t="array" ref="AA737">IFERROR(IF(INDEX(三跨两临近重点区段!$F:$F,MATCH(1,(MONTH(三跨两临近重点区段!$H:$H)=10)*(三跨两临近重点区段!$A:$A=D737),0))="已取消","已取消",INDEX(三跨两临近重点区段!$H:$H,MATCH(1,(MONTH(三跨两临近重点区段!$H:$H)=10)*(三跨两临近重点区段!$A:$A=D737)*(三跨两临近重点区段!$F:$F="现存区段"),0))),"")</f>
        <v/>
      </c>
      <c r="AB737" s="72" t="str">
        <f t="array" ref="AB737">IFERROR(IF(INDEX(三跨两临近重点区段!$F:$F,MATCH(1,(MONTH(三跨两临近重点区段!$H:$H)=10)*(三跨两临近重点区段!$A:$A=D737),0))="已取消","已取消",INDEX(三跨两临近重点区段!$I:$I,MATCH(1,(MONTH(三跨两临近重点区段!$H:$H)=10)*(三跨两临近重点区段!$A:$A=D737)*(三跨两临近重点区段!$F:$F="现存区段"),0))),"")</f>
        <v/>
      </c>
      <c r="AC737" s="284" t="str">
        <f t="array" ref="AC737">IFERROR(IF(INDEX(三跨两临近重点区段!$F:$F,MATCH(1,(MONTH(三跨两临近重点区段!$H:$H)=11)*(三跨两临近重点区段!$A:$A=D737),0))="已取消","已取消",INDEX(三跨两临近重点区段!$H:$H,MATCH(1,(MONTH(三跨两临近重点区段!$H:$H)=11)*(三跨两临近重点区段!$A:$A=D737)*(三跨两临近重点区段!$F:$F="现存区段"),0))),"")</f>
        <v/>
      </c>
      <c r="AD737" s="72" t="str">
        <f t="array" ref="AD737">IFERROR(IF(INDEX(三跨两临近重点区段!$F:$F,MATCH(1,(MONTH(三跨两临近重点区段!$H:$H)=11)*(三跨两临近重点区段!$A:$A=D737),0))="已取消","已取消",INDEX(三跨两临近重点区段!$I:$I,MATCH(1,(MONTH(三跨两临近重点区段!$H:$H)=11)*(三跨两临近重点区段!$A:$A=D737)*(三跨两临近重点区段!$F:$F="现存区段"),0))),"")</f>
        <v/>
      </c>
      <c r="AE737" s="284" t="str">
        <f t="array" ref="AE737">IFERROR(IF(INDEX(三跨两临近重点区段!$F:$F,MATCH(1,(MONTH(三跨两临近重点区段!$H:$H)=12)*(三跨两临近重点区段!$A:$A=D737),0))="已取消","已取消",INDEX(三跨两临近重点区段!$H:$H,MATCH(1,(MONTH(三跨两临近重点区段!$H:$H)=12)*(三跨两临近重点区段!$A:$A=D737)*(三跨两临近重点区段!$F:$F="现存区段"),0))),"")</f>
        <v/>
      </c>
      <c r="AF737" s="72" t="str">
        <f t="array" ref="AF737">IFERROR(IF(INDEX(三跨两临近重点区段!$F:$F,MATCH(1,(MONTH(三跨两临近重点区段!$H:$H)=12)*(三跨两临近重点区段!$A:$A=D737),0))="已取消","已取消",INDEX(三跨两临近重点区段!$I:$I,MATCH(1,(MONTH(三跨两临近重点区段!$H:$H)=12)*(三跨两临近重点区段!$A:$A=D737)*(三跨两临近重点区段!$F:$F="现存区段"),0))),"")</f>
        <v/>
      </c>
      <c r="AH737" t="e">
        <f t="array" ref="AH737">INDEX(三跨两临近重点区段!$G:$G,MATCH(D737,三跨两临近重点区段!$A:$A,0))</f>
        <v>#N/A</v>
      </c>
    </row>
    <row r="738" ht="14.25" spans="1:34">
      <c r="A738" s="263" t="s">
        <v>363</v>
      </c>
      <c r="B738" s="264" t="s">
        <v>2905</v>
      </c>
      <c r="C738" s="263" t="s">
        <v>2340</v>
      </c>
      <c r="D738" s="263" t="s">
        <v>3221</v>
      </c>
      <c r="E738" s="264" t="s">
        <v>2115</v>
      </c>
      <c r="F738" s="264" t="s">
        <v>125</v>
      </c>
      <c r="G738" s="263" t="s">
        <v>2116</v>
      </c>
      <c r="H738" s="263" t="s">
        <v>1175</v>
      </c>
      <c r="I738" s="33"/>
      <c r="J738" s="196"/>
      <c r="K738" s="196"/>
      <c r="L738" s="196"/>
      <c r="M738" s="235"/>
      <c r="N738" s="235"/>
      <c r="O738" s="33"/>
      <c r="P738" s="48"/>
      <c r="Q738" s="279"/>
      <c r="R738" s="279"/>
      <c r="S738" s="278">
        <v>45446</v>
      </c>
      <c r="T738" s="279" t="s">
        <v>2117</v>
      </c>
      <c r="U738" s="268" t="str">
        <f t="array" ref="U738">IFERROR(IF(INDEX(三跨两临近重点区段!$F:$F,MATCH(1,(MONTH(三跨两临近重点区段!$H:$H)=7)*(三跨两临近重点区段!$A:$A=D738),0))="已取消","已取消",INDEX(三跨两临近重点区段!$H:$H,MATCH(1,(MONTH(三跨两临近重点区段!$H:$H)=7)*(三跨两临近重点区段!$A:$A=D738)*(三跨两临近重点区段!$F:$F="现存区段"),0))),"")</f>
        <v/>
      </c>
      <c r="V738" s="232" t="str">
        <f t="array" ref="V738">IFERROR(IF(INDEX(三跨两临近重点区段!$F:$F,MATCH(1,(MONTH(三跨两临近重点区段!$H:$H)=7)*(三跨两临近重点区段!$A:$A=D738),0))="已取消","已取消",INDEX(三跨两临近重点区段!$I:$I,MATCH(1,(MONTH(三跨两临近重点区段!$H:$H)=7)*(三跨两临近重点区段!$A:$A=D738)*(三跨两临近重点区段!$F:$F="现存区段"),0))),"")</f>
        <v/>
      </c>
      <c r="W738" s="268" t="str">
        <f t="array" ref="W738">IFERROR(IF(INDEX(三跨两临近重点区段!$F:$F,MATCH(1,(MONTH(三跨两临近重点区段!$H:$H)=8)*(三跨两临近重点区段!$A:$A=D738),0))="已取消","已取消",INDEX(三跨两临近重点区段!$H:$H,MATCH(1,(MONTH(三跨两临近重点区段!$H:$H)=8)*(三跨两临近重点区段!$A:$A=D738)*(三跨两临近重点区段!$F:$F="现存区段"),0))),"")</f>
        <v/>
      </c>
      <c r="X738" s="232" t="str">
        <f t="array" ref="X738">IFERROR(IF(INDEX(三跨两临近重点区段!$F:$F,MATCH(1,(MONTH(三跨两临近重点区段!$H:$H)=8)*(三跨两临近重点区段!$A:$A=D738),0))="已取消","已取消",INDEX(三跨两临近重点区段!$I:$I,MATCH(1,(MONTH(三跨两临近重点区段!$H:$H)=8)*(三跨两临近重点区段!$A:$A=D738)*(三跨两临近重点区段!$F:$F="现存区段"),0))),"")</f>
        <v/>
      </c>
      <c r="Y738" s="268" t="str">
        <f t="array" ref="Y738">IFERROR(IF(INDEX(三跨两临近重点区段!$F:$F,MATCH(1,(MONTH(三跨两临近重点区段!$H:$H)=9)*(三跨两临近重点区段!$A:$A=D738),0))="已取消","已取消",INDEX(三跨两临近重点区段!$H:$H,MATCH(1,(MONTH(三跨两临近重点区段!$H:$H)=9)*(三跨两临近重点区段!$A:$A=D738)*(三跨两临近重点区段!$F:$F="现存区段"),0))),"")</f>
        <v/>
      </c>
      <c r="Z738" s="232" t="str">
        <f t="array" ref="Z738">IFERROR(IF(INDEX(三跨两临近重点区段!$F:$F,MATCH(1,(MONTH(三跨两临近重点区段!$H:$H)=9)*(三跨两临近重点区段!$A:$A=D738),0))="已取消","已取消",INDEX(三跨两临近重点区段!$I:$I,MATCH(1,(MONTH(三跨两临近重点区段!$H:$H)=9)*(三跨两临近重点区段!$A:$A=D738)*(三跨两临近重点区段!$F:$F="现存区段"),0))),"")</f>
        <v/>
      </c>
      <c r="AA738" s="268" t="str">
        <f t="array" ref="AA738">IFERROR(IF(INDEX(三跨两临近重点区段!$F:$F,MATCH(1,(MONTH(三跨两临近重点区段!$H:$H)=10)*(三跨两临近重点区段!$A:$A=D738),0))="已取消","已取消",INDEX(三跨两临近重点区段!$H:$H,MATCH(1,(MONTH(三跨两临近重点区段!$H:$H)=10)*(三跨两临近重点区段!$A:$A=D738)*(三跨两临近重点区段!$F:$F="现存区段"),0))),"")</f>
        <v/>
      </c>
      <c r="AB738" s="72" t="str">
        <f t="array" ref="AB738">IFERROR(IF(INDEX(三跨两临近重点区段!$F:$F,MATCH(1,(MONTH(三跨两临近重点区段!$H:$H)=10)*(三跨两临近重点区段!$A:$A=D738),0))="已取消","已取消",INDEX(三跨两临近重点区段!$I:$I,MATCH(1,(MONTH(三跨两临近重点区段!$H:$H)=10)*(三跨两临近重点区段!$A:$A=D738)*(三跨两临近重点区段!$F:$F="现存区段"),0))),"")</f>
        <v/>
      </c>
      <c r="AC738" s="284" t="str">
        <f t="array" ref="AC738">IFERROR(IF(INDEX(三跨两临近重点区段!$F:$F,MATCH(1,(MONTH(三跨两临近重点区段!$H:$H)=11)*(三跨两临近重点区段!$A:$A=D738),0))="已取消","已取消",INDEX(三跨两临近重点区段!$H:$H,MATCH(1,(MONTH(三跨两临近重点区段!$H:$H)=11)*(三跨两临近重点区段!$A:$A=D738)*(三跨两临近重点区段!$F:$F="现存区段"),0))),"")</f>
        <v/>
      </c>
      <c r="AD738" s="72" t="str">
        <f t="array" ref="AD738">IFERROR(IF(INDEX(三跨两临近重点区段!$F:$F,MATCH(1,(MONTH(三跨两临近重点区段!$H:$H)=11)*(三跨两临近重点区段!$A:$A=D738),0))="已取消","已取消",INDEX(三跨两临近重点区段!$I:$I,MATCH(1,(MONTH(三跨两临近重点区段!$H:$H)=11)*(三跨两临近重点区段!$A:$A=D738)*(三跨两临近重点区段!$F:$F="现存区段"),0))),"")</f>
        <v/>
      </c>
      <c r="AE738" s="284" t="str">
        <f t="array" ref="AE738">IFERROR(IF(INDEX(三跨两临近重点区段!$F:$F,MATCH(1,(MONTH(三跨两临近重点区段!$H:$H)=12)*(三跨两临近重点区段!$A:$A=D738),0))="已取消","已取消",INDEX(三跨两临近重点区段!$H:$H,MATCH(1,(MONTH(三跨两临近重点区段!$H:$H)=12)*(三跨两临近重点区段!$A:$A=D738)*(三跨两临近重点区段!$F:$F="现存区段"),0))),"")</f>
        <v/>
      </c>
      <c r="AF738" s="72" t="str">
        <f t="array" ref="AF738">IFERROR(IF(INDEX(三跨两临近重点区段!$F:$F,MATCH(1,(MONTH(三跨两临近重点区段!$H:$H)=12)*(三跨两临近重点区段!$A:$A=D738),0))="已取消","已取消",INDEX(三跨两临近重点区段!$I:$I,MATCH(1,(MONTH(三跨两临近重点区段!$H:$H)=12)*(三跨两临近重点区段!$A:$A=D738)*(三跨两临近重点区段!$F:$F="现存区段"),0))),"")</f>
        <v/>
      </c>
      <c r="AH738" t="e">
        <f t="array" ref="AH738">INDEX(三跨两临近重点区段!$G:$G,MATCH(D738,三跨两临近重点区段!$A:$A,0))</f>
        <v>#N/A</v>
      </c>
    </row>
    <row r="739" ht="14.25" spans="1:34">
      <c r="A739" s="263" t="s">
        <v>363</v>
      </c>
      <c r="B739" s="264" t="s">
        <v>2911</v>
      </c>
      <c r="C739" s="263" t="s">
        <v>2340</v>
      </c>
      <c r="D739" s="263" t="s">
        <v>3222</v>
      </c>
      <c r="E739" s="264" t="s">
        <v>2115</v>
      </c>
      <c r="F739" s="264" t="s">
        <v>125</v>
      </c>
      <c r="G739" s="263" t="s">
        <v>2116</v>
      </c>
      <c r="H739" s="263" t="s">
        <v>1175</v>
      </c>
      <c r="I739" s="33"/>
      <c r="J739" s="196"/>
      <c r="K739" s="196"/>
      <c r="L739" s="196"/>
      <c r="M739" s="235"/>
      <c r="N739" s="235"/>
      <c r="O739" s="33"/>
      <c r="P739" s="48"/>
      <c r="Q739" s="279"/>
      <c r="R739" s="279"/>
      <c r="S739" s="278">
        <v>45446</v>
      </c>
      <c r="T739" s="279" t="s">
        <v>2117</v>
      </c>
      <c r="U739" s="268" t="str">
        <f t="array" ref="U739">IFERROR(IF(INDEX(三跨两临近重点区段!$F:$F,MATCH(1,(MONTH(三跨两临近重点区段!$H:$H)=7)*(三跨两临近重点区段!$A:$A=D739),0))="已取消","已取消",INDEX(三跨两临近重点区段!$H:$H,MATCH(1,(MONTH(三跨两临近重点区段!$H:$H)=7)*(三跨两临近重点区段!$A:$A=D739)*(三跨两临近重点区段!$F:$F="现存区段"),0))),"")</f>
        <v/>
      </c>
      <c r="V739" s="232" t="str">
        <f t="array" ref="V739">IFERROR(IF(INDEX(三跨两临近重点区段!$F:$F,MATCH(1,(MONTH(三跨两临近重点区段!$H:$H)=7)*(三跨两临近重点区段!$A:$A=D739),0))="已取消","已取消",INDEX(三跨两临近重点区段!$I:$I,MATCH(1,(MONTH(三跨两临近重点区段!$H:$H)=7)*(三跨两临近重点区段!$A:$A=D739)*(三跨两临近重点区段!$F:$F="现存区段"),0))),"")</f>
        <v/>
      </c>
      <c r="W739" s="268" t="str">
        <f t="array" ref="W739">IFERROR(IF(INDEX(三跨两临近重点区段!$F:$F,MATCH(1,(MONTH(三跨两临近重点区段!$H:$H)=8)*(三跨两临近重点区段!$A:$A=D739),0))="已取消","已取消",INDEX(三跨两临近重点区段!$H:$H,MATCH(1,(MONTH(三跨两临近重点区段!$H:$H)=8)*(三跨两临近重点区段!$A:$A=D739)*(三跨两临近重点区段!$F:$F="现存区段"),0))),"")</f>
        <v/>
      </c>
      <c r="X739" s="232" t="str">
        <f t="array" ref="X739">IFERROR(IF(INDEX(三跨两临近重点区段!$F:$F,MATCH(1,(MONTH(三跨两临近重点区段!$H:$H)=8)*(三跨两临近重点区段!$A:$A=D739),0))="已取消","已取消",INDEX(三跨两临近重点区段!$I:$I,MATCH(1,(MONTH(三跨两临近重点区段!$H:$H)=8)*(三跨两临近重点区段!$A:$A=D739)*(三跨两临近重点区段!$F:$F="现存区段"),0))),"")</f>
        <v/>
      </c>
      <c r="Y739" s="268" t="str">
        <f t="array" ref="Y739">IFERROR(IF(INDEX(三跨两临近重点区段!$F:$F,MATCH(1,(MONTH(三跨两临近重点区段!$H:$H)=9)*(三跨两临近重点区段!$A:$A=D739),0))="已取消","已取消",INDEX(三跨两临近重点区段!$H:$H,MATCH(1,(MONTH(三跨两临近重点区段!$H:$H)=9)*(三跨两临近重点区段!$A:$A=D739)*(三跨两临近重点区段!$F:$F="现存区段"),0))),"")</f>
        <v/>
      </c>
      <c r="Z739" s="232" t="str">
        <f t="array" ref="Z739">IFERROR(IF(INDEX(三跨两临近重点区段!$F:$F,MATCH(1,(MONTH(三跨两临近重点区段!$H:$H)=9)*(三跨两临近重点区段!$A:$A=D739),0))="已取消","已取消",INDEX(三跨两临近重点区段!$I:$I,MATCH(1,(MONTH(三跨两临近重点区段!$H:$H)=9)*(三跨两临近重点区段!$A:$A=D739)*(三跨两临近重点区段!$F:$F="现存区段"),0))),"")</f>
        <v/>
      </c>
      <c r="AA739" s="268" t="str">
        <f t="array" ref="AA739">IFERROR(IF(INDEX(三跨两临近重点区段!$F:$F,MATCH(1,(MONTH(三跨两临近重点区段!$H:$H)=10)*(三跨两临近重点区段!$A:$A=D739),0))="已取消","已取消",INDEX(三跨两临近重点区段!$H:$H,MATCH(1,(MONTH(三跨两临近重点区段!$H:$H)=10)*(三跨两临近重点区段!$A:$A=D739)*(三跨两临近重点区段!$F:$F="现存区段"),0))),"")</f>
        <v/>
      </c>
      <c r="AB739" s="72" t="str">
        <f t="array" ref="AB739">IFERROR(IF(INDEX(三跨两临近重点区段!$F:$F,MATCH(1,(MONTH(三跨两临近重点区段!$H:$H)=10)*(三跨两临近重点区段!$A:$A=D739),0))="已取消","已取消",INDEX(三跨两临近重点区段!$I:$I,MATCH(1,(MONTH(三跨两临近重点区段!$H:$H)=10)*(三跨两临近重点区段!$A:$A=D739)*(三跨两临近重点区段!$F:$F="现存区段"),0))),"")</f>
        <v/>
      </c>
      <c r="AC739" s="284" t="str">
        <f t="array" ref="AC739">IFERROR(IF(INDEX(三跨两临近重点区段!$F:$F,MATCH(1,(MONTH(三跨两临近重点区段!$H:$H)=11)*(三跨两临近重点区段!$A:$A=D739),0))="已取消","已取消",INDEX(三跨两临近重点区段!$H:$H,MATCH(1,(MONTH(三跨两临近重点区段!$H:$H)=11)*(三跨两临近重点区段!$A:$A=D739)*(三跨两临近重点区段!$F:$F="现存区段"),0))),"")</f>
        <v/>
      </c>
      <c r="AD739" s="72" t="str">
        <f t="array" ref="AD739">IFERROR(IF(INDEX(三跨两临近重点区段!$F:$F,MATCH(1,(MONTH(三跨两临近重点区段!$H:$H)=11)*(三跨两临近重点区段!$A:$A=D739),0))="已取消","已取消",INDEX(三跨两临近重点区段!$I:$I,MATCH(1,(MONTH(三跨两临近重点区段!$H:$H)=11)*(三跨两临近重点区段!$A:$A=D739)*(三跨两临近重点区段!$F:$F="现存区段"),0))),"")</f>
        <v/>
      </c>
      <c r="AE739" s="284" t="str">
        <f t="array" ref="AE739">IFERROR(IF(INDEX(三跨两临近重点区段!$F:$F,MATCH(1,(MONTH(三跨两临近重点区段!$H:$H)=12)*(三跨两临近重点区段!$A:$A=D739),0))="已取消","已取消",INDEX(三跨两临近重点区段!$H:$H,MATCH(1,(MONTH(三跨两临近重点区段!$H:$H)=12)*(三跨两临近重点区段!$A:$A=D739)*(三跨两临近重点区段!$F:$F="现存区段"),0))),"")</f>
        <v/>
      </c>
      <c r="AF739" s="72" t="str">
        <f t="array" ref="AF739">IFERROR(IF(INDEX(三跨两临近重点区段!$F:$F,MATCH(1,(MONTH(三跨两临近重点区段!$H:$H)=12)*(三跨两临近重点区段!$A:$A=D739),0))="已取消","已取消",INDEX(三跨两临近重点区段!$I:$I,MATCH(1,(MONTH(三跨两临近重点区段!$H:$H)=12)*(三跨两临近重点区段!$A:$A=D739)*(三跨两临近重点区段!$F:$F="现存区段"),0))),"")</f>
        <v/>
      </c>
      <c r="AH739" t="e">
        <f t="array" ref="AH739">INDEX(三跨两临近重点区段!$G:$G,MATCH(D739,三跨两临近重点区段!$A:$A,0))</f>
        <v>#N/A</v>
      </c>
    </row>
    <row r="740" ht="14.25" spans="1:34">
      <c r="A740" s="263" t="s">
        <v>363</v>
      </c>
      <c r="B740" s="264" t="s">
        <v>2704</v>
      </c>
      <c r="C740" s="263" t="s">
        <v>2773</v>
      </c>
      <c r="D740" s="263" t="s">
        <v>3223</v>
      </c>
      <c r="E740" s="264" t="s">
        <v>2115</v>
      </c>
      <c r="F740" s="264" t="s">
        <v>125</v>
      </c>
      <c r="G740" s="263" t="s">
        <v>2116</v>
      </c>
      <c r="H740" s="263" t="s">
        <v>1144</v>
      </c>
      <c r="I740" s="33"/>
      <c r="J740" s="196"/>
      <c r="K740" s="196"/>
      <c r="L740" s="196"/>
      <c r="M740" s="235"/>
      <c r="N740" s="235"/>
      <c r="O740" s="33"/>
      <c r="P740" s="48"/>
      <c r="Q740" s="279"/>
      <c r="R740" s="279"/>
      <c r="S740" s="278">
        <v>45446</v>
      </c>
      <c r="T740" s="279" t="s">
        <v>2117</v>
      </c>
      <c r="U740" s="268" t="str">
        <f t="array" ref="U740">IFERROR(IF(INDEX(三跨两临近重点区段!$F:$F,MATCH(1,(MONTH(三跨两临近重点区段!$H:$H)=7)*(三跨两临近重点区段!$A:$A=D740),0))="已取消","已取消",INDEX(三跨两临近重点区段!$H:$H,MATCH(1,(MONTH(三跨两临近重点区段!$H:$H)=7)*(三跨两临近重点区段!$A:$A=D740)*(三跨两临近重点区段!$F:$F="现存区段"),0))),"")</f>
        <v/>
      </c>
      <c r="V740" s="232" t="str">
        <f t="array" ref="V740">IFERROR(IF(INDEX(三跨两临近重点区段!$F:$F,MATCH(1,(MONTH(三跨两临近重点区段!$H:$H)=7)*(三跨两临近重点区段!$A:$A=D740),0))="已取消","已取消",INDEX(三跨两临近重点区段!$I:$I,MATCH(1,(MONTH(三跨两临近重点区段!$H:$H)=7)*(三跨两临近重点区段!$A:$A=D740)*(三跨两临近重点区段!$F:$F="现存区段"),0))),"")</f>
        <v/>
      </c>
      <c r="W740" s="268" t="str">
        <f t="array" ref="W740">IFERROR(IF(INDEX(三跨两临近重点区段!$F:$F,MATCH(1,(MONTH(三跨两临近重点区段!$H:$H)=8)*(三跨两临近重点区段!$A:$A=D740),0))="已取消","已取消",INDEX(三跨两临近重点区段!$H:$H,MATCH(1,(MONTH(三跨两临近重点区段!$H:$H)=8)*(三跨两临近重点区段!$A:$A=D740)*(三跨两临近重点区段!$F:$F="现存区段"),0))),"")</f>
        <v/>
      </c>
      <c r="X740" s="232" t="str">
        <f t="array" ref="X740">IFERROR(IF(INDEX(三跨两临近重点区段!$F:$F,MATCH(1,(MONTH(三跨两临近重点区段!$H:$H)=8)*(三跨两临近重点区段!$A:$A=D740),0))="已取消","已取消",INDEX(三跨两临近重点区段!$I:$I,MATCH(1,(MONTH(三跨两临近重点区段!$H:$H)=8)*(三跨两临近重点区段!$A:$A=D740)*(三跨两临近重点区段!$F:$F="现存区段"),0))),"")</f>
        <v/>
      </c>
      <c r="Y740" s="268" t="str">
        <f t="array" ref="Y740">IFERROR(IF(INDEX(三跨两临近重点区段!$F:$F,MATCH(1,(MONTH(三跨两临近重点区段!$H:$H)=9)*(三跨两临近重点区段!$A:$A=D740),0))="已取消","已取消",INDEX(三跨两临近重点区段!$H:$H,MATCH(1,(MONTH(三跨两临近重点区段!$H:$H)=9)*(三跨两临近重点区段!$A:$A=D740)*(三跨两临近重点区段!$F:$F="现存区段"),0))),"")</f>
        <v/>
      </c>
      <c r="Z740" s="232" t="str">
        <f t="array" ref="Z740">IFERROR(IF(INDEX(三跨两临近重点区段!$F:$F,MATCH(1,(MONTH(三跨两临近重点区段!$H:$H)=9)*(三跨两临近重点区段!$A:$A=D740),0))="已取消","已取消",INDEX(三跨两临近重点区段!$I:$I,MATCH(1,(MONTH(三跨两临近重点区段!$H:$H)=9)*(三跨两临近重点区段!$A:$A=D740)*(三跨两临近重点区段!$F:$F="现存区段"),0))),"")</f>
        <v/>
      </c>
      <c r="AA740" s="268" t="str">
        <f t="array" ref="AA740">IFERROR(IF(INDEX(三跨两临近重点区段!$F:$F,MATCH(1,(MONTH(三跨两临近重点区段!$H:$H)=10)*(三跨两临近重点区段!$A:$A=D740),0))="已取消","已取消",INDEX(三跨两临近重点区段!$H:$H,MATCH(1,(MONTH(三跨两临近重点区段!$H:$H)=10)*(三跨两临近重点区段!$A:$A=D740)*(三跨两临近重点区段!$F:$F="现存区段"),0))),"")</f>
        <v/>
      </c>
      <c r="AB740" s="72" t="str">
        <f t="array" ref="AB740">IFERROR(IF(INDEX(三跨两临近重点区段!$F:$F,MATCH(1,(MONTH(三跨两临近重点区段!$H:$H)=10)*(三跨两临近重点区段!$A:$A=D740),0))="已取消","已取消",INDEX(三跨两临近重点区段!$I:$I,MATCH(1,(MONTH(三跨两临近重点区段!$H:$H)=10)*(三跨两临近重点区段!$A:$A=D740)*(三跨两临近重点区段!$F:$F="现存区段"),0))),"")</f>
        <v/>
      </c>
      <c r="AC740" s="284" t="str">
        <f t="array" ref="AC740">IFERROR(IF(INDEX(三跨两临近重点区段!$F:$F,MATCH(1,(MONTH(三跨两临近重点区段!$H:$H)=11)*(三跨两临近重点区段!$A:$A=D740),0))="已取消","已取消",INDEX(三跨两临近重点区段!$H:$H,MATCH(1,(MONTH(三跨两临近重点区段!$H:$H)=11)*(三跨两临近重点区段!$A:$A=D740)*(三跨两临近重点区段!$F:$F="现存区段"),0))),"")</f>
        <v/>
      </c>
      <c r="AD740" s="72" t="str">
        <f t="array" ref="AD740">IFERROR(IF(INDEX(三跨两临近重点区段!$F:$F,MATCH(1,(MONTH(三跨两临近重点区段!$H:$H)=11)*(三跨两临近重点区段!$A:$A=D740),0))="已取消","已取消",INDEX(三跨两临近重点区段!$I:$I,MATCH(1,(MONTH(三跨两临近重点区段!$H:$H)=11)*(三跨两临近重点区段!$A:$A=D740)*(三跨两临近重点区段!$F:$F="现存区段"),0))),"")</f>
        <v/>
      </c>
      <c r="AE740" s="284" t="str">
        <f t="array" ref="AE740">IFERROR(IF(INDEX(三跨两临近重点区段!$F:$F,MATCH(1,(MONTH(三跨两临近重点区段!$H:$H)=12)*(三跨两临近重点区段!$A:$A=D740),0))="已取消","已取消",INDEX(三跨两临近重点区段!$H:$H,MATCH(1,(MONTH(三跨两临近重点区段!$H:$H)=12)*(三跨两临近重点区段!$A:$A=D740)*(三跨两临近重点区段!$F:$F="现存区段"),0))),"")</f>
        <v/>
      </c>
      <c r="AF740" s="72" t="str">
        <f t="array" ref="AF740">IFERROR(IF(INDEX(三跨两临近重点区段!$F:$F,MATCH(1,(MONTH(三跨两临近重点区段!$H:$H)=12)*(三跨两临近重点区段!$A:$A=D740),0))="已取消","已取消",INDEX(三跨两临近重点区段!$I:$I,MATCH(1,(MONTH(三跨两临近重点区段!$H:$H)=12)*(三跨两临近重点区段!$A:$A=D740)*(三跨两临近重点区段!$F:$F="现存区段"),0))),"")</f>
        <v/>
      </c>
      <c r="AH740" t="e">
        <f t="array" ref="AH740">INDEX(三跨两临近重点区段!$G:$G,MATCH(D740,三跨两临近重点区段!$A:$A,0))</f>
        <v>#N/A</v>
      </c>
    </row>
    <row r="741" ht="14.25" spans="1:34">
      <c r="A741" s="263" t="s">
        <v>363</v>
      </c>
      <c r="B741" s="264" t="s">
        <v>2702</v>
      </c>
      <c r="C741" s="263" t="s">
        <v>2773</v>
      </c>
      <c r="D741" s="263" t="s">
        <v>3224</v>
      </c>
      <c r="E741" s="264" t="s">
        <v>2115</v>
      </c>
      <c r="F741" s="264" t="s">
        <v>125</v>
      </c>
      <c r="G741" s="263" t="s">
        <v>2116</v>
      </c>
      <c r="H741" s="263" t="s">
        <v>1144</v>
      </c>
      <c r="I741" s="33"/>
      <c r="J741" s="196"/>
      <c r="K741" s="196"/>
      <c r="L741" s="196"/>
      <c r="M741" s="235"/>
      <c r="N741" s="235"/>
      <c r="O741" s="33"/>
      <c r="P741" s="48"/>
      <c r="Q741" s="279"/>
      <c r="R741" s="279"/>
      <c r="S741" s="278">
        <v>45446</v>
      </c>
      <c r="T741" s="279" t="s">
        <v>2117</v>
      </c>
      <c r="U741" s="268" t="str">
        <f t="array" ref="U741">IFERROR(IF(INDEX(三跨两临近重点区段!$F:$F,MATCH(1,(MONTH(三跨两临近重点区段!$H:$H)=7)*(三跨两临近重点区段!$A:$A=D741),0))="已取消","已取消",INDEX(三跨两临近重点区段!$H:$H,MATCH(1,(MONTH(三跨两临近重点区段!$H:$H)=7)*(三跨两临近重点区段!$A:$A=D741)*(三跨两临近重点区段!$F:$F="现存区段"),0))),"")</f>
        <v/>
      </c>
      <c r="V741" s="232" t="str">
        <f t="array" ref="V741">IFERROR(IF(INDEX(三跨两临近重点区段!$F:$F,MATCH(1,(MONTH(三跨两临近重点区段!$H:$H)=7)*(三跨两临近重点区段!$A:$A=D741),0))="已取消","已取消",INDEX(三跨两临近重点区段!$I:$I,MATCH(1,(MONTH(三跨两临近重点区段!$H:$H)=7)*(三跨两临近重点区段!$A:$A=D741)*(三跨两临近重点区段!$F:$F="现存区段"),0))),"")</f>
        <v/>
      </c>
      <c r="W741" s="268" t="str">
        <f t="array" ref="W741">IFERROR(IF(INDEX(三跨两临近重点区段!$F:$F,MATCH(1,(MONTH(三跨两临近重点区段!$H:$H)=8)*(三跨两临近重点区段!$A:$A=D741),0))="已取消","已取消",INDEX(三跨两临近重点区段!$H:$H,MATCH(1,(MONTH(三跨两临近重点区段!$H:$H)=8)*(三跨两临近重点区段!$A:$A=D741)*(三跨两临近重点区段!$F:$F="现存区段"),0))),"")</f>
        <v/>
      </c>
      <c r="X741" s="232" t="str">
        <f t="array" ref="X741">IFERROR(IF(INDEX(三跨两临近重点区段!$F:$F,MATCH(1,(MONTH(三跨两临近重点区段!$H:$H)=8)*(三跨两临近重点区段!$A:$A=D741),0))="已取消","已取消",INDEX(三跨两临近重点区段!$I:$I,MATCH(1,(MONTH(三跨两临近重点区段!$H:$H)=8)*(三跨两临近重点区段!$A:$A=D741)*(三跨两临近重点区段!$F:$F="现存区段"),0))),"")</f>
        <v/>
      </c>
      <c r="Y741" s="268" t="str">
        <f t="array" ref="Y741">IFERROR(IF(INDEX(三跨两临近重点区段!$F:$F,MATCH(1,(MONTH(三跨两临近重点区段!$H:$H)=9)*(三跨两临近重点区段!$A:$A=D741),0))="已取消","已取消",INDEX(三跨两临近重点区段!$H:$H,MATCH(1,(MONTH(三跨两临近重点区段!$H:$H)=9)*(三跨两临近重点区段!$A:$A=D741)*(三跨两临近重点区段!$F:$F="现存区段"),0))),"")</f>
        <v/>
      </c>
      <c r="Z741" s="232" t="str">
        <f t="array" ref="Z741">IFERROR(IF(INDEX(三跨两临近重点区段!$F:$F,MATCH(1,(MONTH(三跨两临近重点区段!$H:$H)=9)*(三跨两临近重点区段!$A:$A=D741),0))="已取消","已取消",INDEX(三跨两临近重点区段!$I:$I,MATCH(1,(MONTH(三跨两临近重点区段!$H:$H)=9)*(三跨两临近重点区段!$A:$A=D741)*(三跨两临近重点区段!$F:$F="现存区段"),0))),"")</f>
        <v/>
      </c>
      <c r="AA741" s="268" t="str">
        <f t="array" ref="AA741">IFERROR(IF(INDEX(三跨两临近重点区段!$F:$F,MATCH(1,(MONTH(三跨两临近重点区段!$H:$H)=10)*(三跨两临近重点区段!$A:$A=D741),0))="已取消","已取消",INDEX(三跨两临近重点区段!$H:$H,MATCH(1,(MONTH(三跨两临近重点区段!$H:$H)=10)*(三跨两临近重点区段!$A:$A=D741)*(三跨两临近重点区段!$F:$F="现存区段"),0))),"")</f>
        <v/>
      </c>
      <c r="AB741" s="72" t="str">
        <f t="array" ref="AB741">IFERROR(IF(INDEX(三跨两临近重点区段!$F:$F,MATCH(1,(MONTH(三跨两临近重点区段!$H:$H)=10)*(三跨两临近重点区段!$A:$A=D741),0))="已取消","已取消",INDEX(三跨两临近重点区段!$I:$I,MATCH(1,(MONTH(三跨两临近重点区段!$H:$H)=10)*(三跨两临近重点区段!$A:$A=D741)*(三跨两临近重点区段!$F:$F="现存区段"),0))),"")</f>
        <v/>
      </c>
      <c r="AC741" s="284" t="str">
        <f t="array" ref="AC741">IFERROR(IF(INDEX(三跨两临近重点区段!$F:$F,MATCH(1,(MONTH(三跨两临近重点区段!$H:$H)=11)*(三跨两临近重点区段!$A:$A=D741),0))="已取消","已取消",INDEX(三跨两临近重点区段!$H:$H,MATCH(1,(MONTH(三跨两临近重点区段!$H:$H)=11)*(三跨两临近重点区段!$A:$A=D741)*(三跨两临近重点区段!$F:$F="现存区段"),0))),"")</f>
        <v/>
      </c>
      <c r="AD741" s="72" t="str">
        <f t="array" ref="AD741">IFERROR(IF(INDEX(三跨两临近重点区段!$F:$F,MATCH(1,(MONTH(三跨两临近重点区段!$H:$H)=11)*(三跨两临近重点区段!$A:$A=D741),0))="已取消","已取消",INDEX(三跨两临近重点区段!$I:$I,MATCH(1,(MONTH(三跨两临近重点区段!$H:$H)=11)*(三跨两临近重点区段!$A:$A=D741)*(三跨两临近重点区段!$F:$F="现存区段"),0))),"")</f>
        <v/>
      </c>
      <c r="AE741" s="284" t="str">
        <f t="array" ref="AE741">IFERROR(IF(INDEX(三跨两临近重点区段!$F:$F,MATCH(1,(MONTH(三跨两临近重点区段!$H:$H)=12)*(三跨两临近重点区段!$A:$A=D741),0))="已取消","已取消",INDEX(三跨两临近重点区段!$H:$H,MATCH(1,(MONTH(三跨两临近重点区段!$H:$H)=12)*(三跨两临近重点区段!$A:$A=D741)*(三跨两临近重点区段!$F:$F="现存区段"),0))),"")</f>
        <v/>
      </c>
      <c r="AF741" s="72" t="str">
        <f t="array" ref="AF741">IFERROR(IF(INDEX(三跨两临近重点区段!$F:$F,MATCH(1,(MONTH(三跨两临近重点区段!$H:$H)=12)*(三跨两临近重点区段!$A:$A=D741),0))="已取消","已取消",INDEX(三跨两临近重点区段!$I:$I,MATCH(1,(MONTH(三跨两临近重点区段!$H:$H)=12)*(三跨两临近重点区段!$A:$A=D741)*(三跨两临近重点区段!$F:$F="现存区段"),0))),"")</f>
        <v/>
      </c>
      <c r="AH741" t="e">
        <f t="array" ref="AH741">INDEX(三跨两临近重点区段!$G:$G,MATCH(D741,三跨两临近重点区段!$A:$A,0))</f>
        <v>#N/A</v>
      </c>
    </row>
    <row r="742" ht="14.25" spans="1:34">
      <c r="A742" s="263" t="s">
        <v>363</v>
      </c>
      <c r="B742" s="264" t="s">
        <v>2112</v>
      </c>
      <c r="C742" s="263" t="s">
        <v>2113</v>
      </c>
      <c r="D742" s="263" t="s">
        <v>3225</v>
      </c>
      <c r="E742" s="264" t="s">
        <v>2115</v>
      </c>
      <c r="F742" s="264" t="s">
        <v>125</v>
      </c>
      <c r="G742" s="263" t="s">
        <v>2116</v>
      </c>
      <c r="H742" s="263" t="s">
        <v>1144</v>
      </c>
      <c r="I742" s="33"/>
      <c r="J742" s="196"/>
      <c r="K742" s="196"/>
      <c r="L742" s="196"/>
      <c r="M742" s="235"/>
      <c r="N742" s="235"/>
      <c r="O742" s="33"/>
      <c r="P742" s="48"/>
      <c r="Q742" s="279"/>
      <c r="R742" s="279"/>
      <c r="S742" s="278">
        <v>45448</v>
      </c>
      <c r="T742" s="279" t="s">
        <v>2117</v>
      </c>
      <c r="U742" s="268" t="str">
        <f t="array" ref="U742">IFERROR(IF(INDEX(三跨两临近重点区段!$F:$F,MATCH(1,(MONTH(三跨两临近重点区段!$H:$H)=7)*(三跨两临近重点区段!$A:$A=D742),0))="已取消","已取消",INDEX(三跨两临近重点区段!$H:$H,MATCH(1,(MONTH(三跨两临近重点区段!$H:$H)=7)*(三跨两临近重点区段!$A:$A=D742)*(三跨两临近重点区段!$F:$F="现存区段"),0))),"")</f>
        <v/>
      </c>
      <c r="V742" s="232" t="str">
        <f t="array" ref="V742">IFERROR(IF(INDEX(三跨两临近重点区段!$F:$F,MATCH(1,(MONTH(三跨两临近重点区段!$H:$H)=7)*(三跨两临近重点区段!$A:$A=D742),0))="已取消","已取消",INDEX(三跨两临近重点区段!$I:$I,MATCH(1,(MONTH(三跨两临近重点区段!$H:$H)=7)*(三跨两临近重点区段!$A:$A=D742)*(三跨两临近重点区段!$F:$F="现存区段"),0))),"")</f>
        <v/>
      </c>
      <c r="W742" s="268" t="str">
        <f t="array" ref="W742">IFERROR(IF(INDEX(三跨两临近重点区段!$F:$F,MATCH(1,(MONTH(三跨两临近重点区段!$H:$H)=8)*(三跨两临近重点区段!$A:$A=D742),0))="已取消","已取消",INDEX(三跨两临近重点区段!$H:$H,MATCH(1,(MONTH(三跨两临近重点区段!$H:$H)=8)*(三跨两临近重点区段!$A:$A=D742)*(三跨两临近重点区段!$F:$F="现存区段"),0))),"")</f>
        <v/>
      </c>
      <c r="X742" s="232" t="str">
        <f t="array" ref="X742">IFERROR(IF(INDEX(三跨两临近重点区段!$F:$F,MATCH(1,(MONTH(三跨两临近重点区段!$H:$H)=8)*(三跨两临近重点区段!$A:$A=D742),0))="已取消","已取消",INDEX(三跨两临近重点区段!$I:$I,MATCH(1,(MONTH(三跨两临近重点区段!$H:$H)=8)*(三跨两临近重点区段!$A:$A=D742)*(三跨两临近重点区段!$F:$F="现存区段"),0))),"")</f>
        <v/>
      </c>
      <c r="Y742" s="268" t="str">
        <f t="array" ref="Y742">IFERROR(IF(INDEX(三跨两临近重点区段!$F:$F,MATCH(1,(MONTH(三跨两临近重点区段!$H:$H)=9)*(三跨两临近重点区段!$A:$A=D742),0))="已取消","已取消",INDEX(三跨两临近重点区段!$H:$H,MATCH(1,(MONTH(三跨两临近重点区段!$H:$H)=9)*(三跨两临近重点区段!$A:$A=D742)*(三跨两临近重点区段!$F:$F="现存区段"),0))),"")</f>
        <v/>
      </c>
      <c r="Z742" s="232" t="str">
        <f t="array" ref="Z742">IFERROR(IF(INDEX(三跨两临近重点区段!$F:$F,MATCH(1,(MONTH(三跨两临近重点区段!$H:$H)=9)*(三跨两临近重点区段!$A:$A=D742),0))="已取消","已取消",INDEX(三跨两临近重点区段!$I:$I,MATCH(1,(MONTH(三跨两临近重点区段!$H:$H)=9)*(三跨两临近重点区段!$A:$A=D742)*(三跨两临近重点区段!$F:$F="现存区段"),0))),"")</f>
        <v/>
      </c>
      <c r="AA742" s="268" t="str">
        <f t="array" ref="AA742">IFERROR(IF(INDEX(三跨两临近重点区段!$F:$F,MATCH(1,(MONTH(三跨两临近重点区段!$H:$H)=10)*(三跨两临近重点区段!$A:$A=D742),0))="已取消","已取消",INDEX(三跨两临近重点区段!$H:$H,MATCH(1,(MONTH(三跨两临近重点区段!$H:$H)=10)*(三跨两临近重点区段!$A:$A=D742)*(三跨两临近重点区段!$F:$F="现存区段"),0))),"")</f>
        <v/>
      </c>
      <c r="AB742" s="72" t="str">
        <f t="array" ref="AB742">IFERROR(IF(INDEX(三跨两临近重点区段!$F:$F,MATCH(1,(MONTH(三跨两临近重点区段!$H:$H)=10)*(三跨两临近重点区段!$A:$A=D742),0))="已取消","已取消",INDEX(三跨两临近重点区段!$I:$I,MATCH(1,(MONTH(三跨两临近重点区段!$H:$H)=10)*(三跨两临近重点区段!$A:$A=D742)*(三跨两临近重点区段!$F:$F="现存区段"),0))),"")</f>
        <v/>
      </c>
      <c r="AC742" s="284" t="str">
        <f t="array" ref="AC742">IFERROR(IF(INDEX(三跨两临近重点区段!$F:$F,MATCH(1,(MONTH(三跨两临近重点区段!$H:$H)=11)*(三跨两临近重点区段!$A:$A=D742),0))="已取消","已取消",INDEX(三跨两临近重点区段!$H:$H,MATCH(1,(MONTH(三跨两临近重点区段!$H:$H)=11)*(三跨两临近重点区段!$A:$A=D742)*(三跨两临近重点区段!$F:$F="现存区段"),0))),"")</f>
        <v/>
      </c>
      <c r="AD742" s="72" t="str">
        <f t="array" ref="AD742">IFERROR(IF(INDEX(三跨两临近重点区段!$F:$F,MATCH(1,(MONTH(三跨两临近重点区段!$H:$H)=11)*(三跨两临近重点区段!$A:$A=D742),0))="已取消","已取消",INDEX(三跨两临近重点区段!$I:$I,MATCH(1,(MONTH(三跨两临近重点区段!$H:$H)=11)*(三跨两临近重点区段!$A:$A=D742)*(三跨两临近重点区段!$F:$F="现存区段"),0))),"")</f>
        <v/>
      </c>
      <c r="AE742" s="284" t="str">
        <f t="array" ref="AE742">IFERROR(IF(INDEX(三跨两临近重点区段!$F:$F,MATCH(1,(MONTH(三跨两临近重点区段!$H:$H)=12)*(三跨两临近重点区段!$A:$A=D742),0))="已取消","已取消",INDEX(三跨两临近重点区段!$H:$H,MATCH(1,(MONTH(三跨两临近重点区段!$H:$H)=12)*(三跨两临近重点区段!$A:$A=D742)*(三跨两临近重点区段!$F:$F="现存区段"),0))),"")</f>
        <v/>
      </c>
      <c r="AF742" s="72" t="str">
        <f t="array" ref="AF742">IFERROR(IF(INDEX(三跨两临近重点区段!$F:$F,MATCH(1,(MONTH(三跨两临近重点区段!$H:$H)=12)*(三跨两临近重点区段!$A:$A=D742),0))="已取消","已取消",INDEX(三跨两临近重点区段!$I:$I,MATCH(1,(MONTH(三跨两临近重点区段!$H:$H)=12)*(三跨两临近重点区段!$A:$A=D742)*(三跨两临近重点区段!$F:$F="现存区段"),0))),"")</f>
        <v/>
      </c>
      <c r="AH742" t="e">
        <f t="array" ref="AH742">INDEX(三跨两临近重点区段!$G:$G,MATCH(D742,三跨两临近重点区段!$A:$A,0))</f>
        <v>#N/A</v>
      </c>
    </row>
    <row r="743" ht="14.25" spans="1:34">
      <c r="A743" s="263" t="s">
        <v>363</v>
      </c>
      <c r="B743" s="264" t="s">
        <v>2118</v>
      </c>
      <c r="C743" s="263" t="s">
        <v>2113</v>
      </c>
      <c r="D743" s="263" t="s">
        <v>3226</v>
      </c>
      <c r="E743" s="264" t="s">
        <v>2115</v>
      </c>
      <c r="F743" s="264" t="s">
        <v>125</v>
      </c>
      <c r="G743" s="263" t="s">
        <v>2116</v>
      </c>
      <c r="H743" s="263" t="s">
        <v>1144</v>
      </c>
      <c r="I743" s="33"/>
      <c r="J743" s="196"/>
      <c r="K743" s="196"/>
      <c r="L743" s="196"/>
      <c r="M743" s="235"/>
      <c r="N743" s="235"/>
      <c r="O743" s="33"/>
      <c r="P743" s="48"/>
      <c r="Q743" s="280"/>
      <c r="R743" s="280"/>
      <c r="S743" s="278">
        <v>45448</v>
      </c>
      <c r="T743" s="279" t="s">
        <v>2117</v>
      </c>
      <c r="U743" s="268" t="str">
        <f t="array" ref="U743">IFERROR(IF(INDEX(三跨两临近重点区段!$F:$F,MATCH(1,(MONTH(三跨两临近重点区段!$H:$H)=7)*(三跨两临近重点区段!$A:$A=D743),0))="已取消","已取消",INDEX(三跨两临近重点区段!$H:$H,MATCH(1,(MONTH(三跨两临近重点区段!$H:$H)=7)*(三跨两临近重点区段!$A:$A=D743)*(三跨两临近重点区段!$F:$F="现存区段"),0))),"")</f>
        <v/>
      </c>
      <c r="V743" s="232" t="str">
        <f t="array" ref="V743">IFERROR(IF(INDEX(三跨两临近重点区段!$F:$F,MATCH(1,(MONTH(三跨两临近重点区段!$H:$H)=7)*(三跨两临近重点区段!$A:$A=D743),0))="已取消","已取消",INDEX(三跨两临近重点区段!$I:$I,MATCH(1,(MONTH(三跨两临近重点区段!$H:$H)=7)*(三跨两临近重点区段!$A:$A=D743)*(三跨两临近重点区段!$F:$F="现存区段"),0))),"")</f>
        <v/>
      </c>
      <c r="W743" s="268" t="str">
        <f t="array" ref="W743">IFERROR(IF(INDEX(三跨两临近重点区段!$F:$F,MATCH(1,(MONTH(三跨两临近重点区段!$H:$H)=8)*(三跨两临近重点区段!$A:$A=D743),0))="已取消","已取消",INDEX(三跨两临近重点区段!$H:$H,MATCH(1,(MONTH(三跨两临近重点区段!$H:$H)=8)*(三跨两临近重点区段!$A:$A=D743)*(三跨两临近重点区段!$F:$F="现存区段"),0))),"")</f>
        <v/>
      </c>
      <c r="X743" s="232" t="str">
        <f t="array" ref="X743">IFERROR(IF(INDEX(三跨两临近重点区段!$F:$F,MATCH(1,(MONTH(三跨两临近重点区段!$H:$H)=8)*(三跨两临近重点区段!$A:$A=D743),0))="已取消","已取消",INDEX(三跨两临近重点区段!$I:$I,MATCH(1,(MONTH(三跨两临近重点区段!$H:$H)=8)*(三跨两临近重点区段!$A:$A=D743)*(三跨两临近重点区段!$F:$F="现存区段"),0))),"")</f>
        <v/>
      </c>
      <c r="Y743" s="268" t="str">
        <f t="array" ref="Y743">IFERROR(IF(INDEX(三跨两临近重点区段!$F:$F,MATCH(1,(MONTH(三跨两临近重点区段!$H:$H)=9)*(三跨两临近重点区段!$A:$A=D743),0))="已取消","已取消",INDEX(三跨两临近重点区段!$H:$H,MATCH(1,(MONTH(三跨两临近重点区段!$H:$H)=9)*(三跨两临近重点区段!$A:$A=D743)*(三跨两临近重点区段!$F:$F="现存区段"),0))),"")</f>
        <v/>
      </c>
      <c r="Z743" s="232" t="str">
        <f t="array" ref="Z743">IFERROR(IF(INDEX(三跨两临近重点区段!$F:$F,MATCH(1,(MONTH(三跨两临近重点区段!$H:$H)=9)*(三跨两临近重点区段!$A:$A=D743),0))="已取消","已取消",INDEX(三跨两临近重点区段!$I:$I,MATCH(1,(MONTH(三跨两临近重点区段!$H:$H)=9)*(三跨两临近重点区段!$A:$A=D743)*(三跨两临近重点区段!$F:$F="现存区段"),0))),"")</f>
        <v/>
      </c>
      <c r="AA743" s="268" t="str">
        <f t="array" ref="AA743">IFERROR(IF(INDEX(三跨两临近重点区段!$F:$F,MATCH(1,(MONTH(三跨两临近重点区段!$H:$H)=10)*(三跨两临近重点区段!$A:$A=D743),0))="已取消","已取消",INDEX(三跨两临近重点区段!$H:$H,MATCH(1,(MONTH(三跨两临近重点区段!$H:$H)=10)*(三跨两临近重点区段!$A:$A=D743)*(三跨两临近重点区段!$F:$F="现存区段"),0))),"")</f>
        <v/>
      </c>
      <c r="AB743" s="72" t="str">
        <f t="array" ref="AB743">IFERROR(IF(INDEX(三跨两临近重点区段!$F:$F,MATCH(1,(MONTH(三跨两临近重点区段!$H:$H)=10)*(三跨两临近重点区段!$A:$A=D743),0))="已取消","已取消",INDEX(三跨两临近重点区段!$I:$I,MATCH(1,(MONTH(三跨两临近重点区段!$H:$H)=10)*(三跨两临近重点区段!$A:$A=D743)*(三跨两临近重点区段!$F:$F="现存区段"),0))),"")</f>
        <v/>
      </c>
      <c r="AC743" s="284" t="str">
        <f t="array" ref="AC743">IFERROR(IF(INDEX(三跨两临近重点区段!$F:$F,MATCH(1,(MONTH(三跨两临近重点区段!$H:$H)=11)*(三跨两临近重点区段!$A:$A=D743),0))="已取消","已取消",INDEX(三跨两临近重点区段!$H:$H,MATCH(1,(MONTH(三跨两临近重点区段!$H:$H)=11)*(三跨两临近重点区段!$A:$A=D743)*(三跨两临近重点区段!$F:$F="现存区段"),0))),"")</f>
        <v/>
      </c>
      <c r="AD743" s="72" t="str">
        <f t="array" ref="AD743">IFERROR(IF(INDEX(三跨两临近重点区段!$F:$F,MATCH(1,(MONTH(三跨两临近重点区段!$H:$H)=11)*(三跨两临近重点区段!$A:$A=D743),0))="已取消","已取消",INDEX(三跨两临近重点区段!$I:$I,MATCH(1,(MONTH(三跨两临近重点区段!$H:$H)=11)*(三跨两临近重点区段!$A:$A=D743)*(三跨两临近重点区段!$F:$F="现存区段"),0))),"")</f>
        <v/>
      </c>
      <c r="AE743" s="284" t="str">
        <f t="array" ref="AE743">IFERROR(IF(INDEX(三跨两临近重点区段!$F:$F,MATCH(1,(MONTH(三跨两临近重点区段!$H:$H)=12)*(三跨两临近重点区段!$A:$A=D743),0))="已取消","已取消",INDEX(三跨两临近重点区段!$H:$H,MATCH(1,(MONTH(三跨两临近重点区段!$H:$H)=12)*(三跨两临近重点区段!$A:$A=D743)*(三跨两临近重点区段!$F:$F="现存区段"),0))),"")</f>
        <v/>
      </c>
      <c r="AF743" s="72" t="str">
        <f t="array" ref="AF743">IFERROR(IF(INDEX(三跨两临近重点区段!$F:$F,MATCH(1,(MONTH(三跨两临近重点区段!$H:$H)=12)*(三跨两临近重点区段!$A:$A=D743),0))="已取消","已取消",INDEX(三跨两临近重点区段!$I:$I,MATCH(1,(MONTH(三跨两临近重点区段!$H:$H)=12)*(三跨两临近重点区段!$A:$A=D743)*(三跨两临近重点区段!$F:$F="现存区段"),0))),"")</f>
        <v/>
      </c>
      <c r="AH743" t="e">
        <f t="array" ref="AH743">INDEX(三跨两临近重点区段!$G:$G,MATCH(D743,三跨两临近重点区段!$A:$A,0))</f>
        <v>#N/A</v>
      </c>
    </row>
    <row r="744" ht="14.25" spans="1:34">
      <c r="A744" s="263" t="s">
        <v>363</v>
      </c>
      <c r="B744" s="264" t="s">
        <v>2112</v>
      </c>
      <c r="C744" s="263" t="s">
        <v>2431</v>
      </c>
      <c r="D744" s="263" t="s">
        <v>3227</v>
      </c>
      <c r="E744" s="264" t="s">
        <v>2115</v>
      </c>
      <c r="F744" s="264" t="s">
        <v>125</v>
      </c>
      <c r="G744" s="263" t="s">
        <v>2116</v>
      </c>
      <c r="H744" s="263" t="s">
        <v>1144</v>
      </c>
      <c r="I744" s="33"/>
      <c r="J744" s="196"/>
      <c r="K744" s="196"/>
      <c r="L744" s="196"/>
      <c r="M744" s="235"/>
      <c r="N744" s="235"/>
      <c r="O744" s="33"/>
      <c r="P744" s="48"/>
      <c r="Q744" s="279"/>
      <c r="R744" s="279"/>
      <c r="S744" s="281"/>
      <c r="T744" s="279"/>
      <c r="U744" s="268" t="str">
        <f t="array" ref="U744">IFERROR(IF(INDEX(三跨两临近重点区段!$F:$F,MATCH(1,(MONTH(三跨两临近重点区段!$H:$H)=7)*(三跨两临近重点区段!$A:$A=D744),0))="已取消","已取消",INDEX(三跨两临近重点区段!$H:$H,MATCH(1,(MONTH(三跨两临近重点区段!$H:$H)=7)*(三跨两临近重点区段!$A:$A=D744)*(三跨两临近重点区段!$F:$F="现存区段"),0))),"")</f>
        <v/>
      </c>
      <c r="V744" s="232" t="str">
        <f t="array" ref="V744">IFERROR(IF(INDEX(三跨两临近重点区段!$F:$F,MATCH(1,(MONTH(三跨两临近重点区段!$H:$H)=7)*(三跨两临近重点区段!$A:$A=D744),0))="已取消","已取消",INDEX(三跨两临近重点区段!$I:$I,MATCH(1,(MONTH(三跨两临近重点区段!$H:$H)=7)*(三跨两临近重点区段!$A:$A=D744)*(三跨两临近重点区段!$F:$F="现存区段"),0))),"")</f>
        <v/>
      </c>
      <c r="W744" s="268" t="str">
        <f t="array" ref="W744">IFERROR(IF(INDEX(三跨两临近重点区段!$F:$F,MATCH(1,(MONTH(三跨两临近重点区段!$H:$H)=8)*(三跨两临近重点区段!$A:$A=D744),0))="已取消","已取消",INDEX(三跨两临近重点区段!$H:$H,MATCH(1,(MONTH(三跨两临近重点区段!$H:$H)=8)*(三跨两临近重点区段!$A:$A=D744)*(三跨两临近重点区段!$F:$F="现存区段"),0))),"")</f>
        <v/>
      </c>
      <c r="X744" s="232" t="str">
        <f t="array" ref="X744">IFERROR(IF(INDEX(三跨两临近重点区段!$F:$F,MATCH(1,(MONTH(三跨两临近重点区段!$H:$H)=8)*(三跨两临近重点区段!$A:$A=D744),0))="已取消","已取消",INDEX(三跨两临近重点区段!$I:$I,MATCH(1,(MONTH(三跨两临近重点区段!$H:$H)=8)*(三跨两临近重点区段!$A:$A=D744)*(三跨两临近重点区段!$F:$F="现存区段"),0))),"")</f>
        <v/>
      </c>
      <c r="Y744" s="268" t="str">
        <f t="array" ref="Y744">IFERROR(IF(INDEX(三跨两临近重点区段!$F:$F,MATCH(1,(MONTH(三跨两临近重点区段!$H:$H)=9)*(三跨两临近重点区段!$A:$A=D744),0))="已取消","已取消",INDEX(三跨两临近重点区段!$H:$H,MATCH(1,(MONTH(三跨两临近重点区段!$H:$H)=9)*(三跨两临近重点区段!$A:$A=D744)*(三跨两临近重点区段!$F:$F="现存区段"),0))),"")</f>
        <v/>
      </c>
      <c r="Z744" s="232" t="str">
        <f t="array" ref="Z744">IFERROR(IF(INDEX(三跨两临近重点区段!$F:$F,MATCH(1,(MONTH(三跨两临近重点区段!$H:$H)=9)*(三跨两临近重点区段!$A:$A=D744),0))="已取消","已取消",INDEX(三跨两临近重点区段!$I:$I,MATCH(1,(MONTH(三跨两临近重点区段!$H:$H)=9)*(三跨两临近重点区段!$A:$A=D744)*(三跨两临近重点区段!$F:$F="现存区段"),0))),"")</f>
        <v/>
      </c>
      <c r="AA744" s="268" t="str">
        <f t="array" ref="AA744">IFERROR(IF(INDEX(三跨两临近重点区段!$F:$F,MATCH(1,(MONTH(三跨两临近重点区段!$H:$H)=10)*(三跨两临近重点区段!$A:$A=D744),0))="已取消","已取消",INDEX(三跨两临近重点区段!$H:$H,MATCH(1,(MONTH(三跨两临近重点区段!$H:$H)=10)*(三跨两临近重点区段!$A:$A=D744)*(三跨两临近重点区段!$F:$F="现存区段"),0))),"")</f>
        <v/>
      </c>
      <c r="AB744" s="72" t="str">
        <f t="array" ref="AB744">IFERROR(IF(INDEX(三跨两临近重点区段!$F:$F,MATCH(1,(MONTH(三跨两临近重点区段!$H:$H)=10)*(三跨两临近重点区段!$A:$A=D744),0))="已取消","已取消",INDEX(三跨两临近重点区段!$I:$I,MATCH(1,(MONTH(三跨两临近重点区段!$H:$H)=10)*(三跨两临近重点区段!$A:$A=D744)*(三跨两临近重点区段!$F:$F="现存区段"),0))),"")</f>
        <v/>
      </c>
      <c r="AC744" s="284" t="str">
        <f t="array" ref="AC744">IFERROR(IF(INDEX(三跨两临近重点区段!$F:$F,MATCH(1,(MONTH(三跨两临近重点区段!$H:$H)=11)*(三跨两临近重点区段!$A:$A=D744),0))="已取消","已取消",INDEX(三跨两临近重点区段!$H:$H,MATCH(1,(MONTH(三跨两临近重点区段!$H:$H)=11)*(三跨两临近重点区段!$A:$A=D744)*(三跨两临近重点区段!$F:$F="现存区段"),0))),"")</f>
        <v/>
      </c>
      <c r="AD744" s="72" t="str">
        <f t="array" ref="AD744">IFERROR(IF(INDEX(三跨两临近重点区段!$F:$F,MATCH(1,(MONTH(三跨两临近重点区段!$H:$H)=11)*(三跨两临近重点区段!$A:$A=D744),0))="已取消","已取消",INDEX(三跨两临近重点区段!$I:$I,MATCH(1,(MONTH(三跨两临近重点区段!$H:$H)=11)*(三跨两临近重点区段!$A:$A=D744)*(三跨两临近重点区段!$F:$F="现存区段"),0))),"")</f>
        <v/>
      </c>
      <c r="AE744" s="284" t="str">
        <f t="array" ref="AE744">IFERROR(IF(INDEX(三跨两临近重点区段!$F:$F,MATCH(1,(MONTH(三跨两临近重点区段!$H:$H)=12)*(三跨两临近重点区段!$A:$A=D744),0))="已取消","已取消",INDEX(三跨两临近重点区段!$H:$H,MATCH(1,(MONTH(三跨两临近重点区段!$H:$H)=12)*(三跨两临近重点区段!$A:$A=D744)*(三跨两临近重点区段!$F:$F="现存区段"),0))),"")</f>
        <v/>
      </c>
      <c r="AF744" s="72" t="str">
        <f t="array" ref="AF744">IFERROR(IF(INDEX(三跨两临近重点区段!$F:$F,MATCH(1,(MONTH(三跨两临近重点区段!$H:$H)=12)*(三跨两临近重点区段!$A:$A=D744),0))="已取消","已取消",INDEX(三跨两临近重点区段!$I:$I,MATCH(1,(MONTH(三跨两临近重点区段!$H:$H)=12)*(三跨两临近重点区段!$A:$A=D744)*(三跨两临近重点区段!$F:$F="现存区段"),0))),"")</f>
        <v/>
      </c>
      <c r="AH744" t="e">
        <f t="array" ref="AH744">INDEX(三跨两临近重点区段!$G:$G,MATCH(D744,三跨两临近重点区段!$A:$A,0))</f>
        <v>#N/A</v>
      </c>
    </row>
    <row r="745" ht="14.25" spans="1:34">
      <c r="A745" s="263" t="s">
        <v>363</v>
      </c>
      <c r="B745" s="264" t="s">
        <v>2112</v>
      </c>
      <c r="C745" s="263" t="s">
        <v>2431</v>
      </c>
      <c r="D745" s="263" t="s">
        <v>3228</v>
      </c>
      <c r="E745" s="264" t="s">
        <v>2115</v>
      </c>
      <c r="F745" s="264" t="s">
        <v>125</v>
      </c>
      <c r="G745" s="263" t="s">
        <v>2116</v>
      </c>
      <c r="H745" s="263" t="s">
        <v>1144</v>
      </c>
      <c r="I745" s="33"/>
      <c r="J745" s="196"/>
      <c r="K745" s="196"/>
      <c r="L745" s="196"/>
      <c r="M745" s="235"/>
      <c r="N745" s="235"/>
      <c r="O745" s="33"/>
      <c r="P745" s="48"/>
      <c r="Q745" s="279"/>
      <c r="R745" s="279"/>
      <c r="S745" s="281"/>
      <c r="T745" s="279"/>
      <c r="U745" s="268" t="str">
        <f t="array" ref="U745">IFERROR(IF(INDEX(三跨两临近重点区段!$F:$F,MATCH(1,(MONTH(三跨两临近重点区段!$H:$H)=7)*(三跨两临近重点区段!$A:$A=D745),0))="已取消","已取消",INDEX(三跨两临近重点区段!$H:$H,MATCH(1,(MONTH(三跨两临近重点区段!$H:$H)=7)*(三跨两临近重点区段!$A:$A=D745)*(三跨两临近重点区段!$F:$F="现存区段"),0))),"")</f>
        <v/>
      </c>
      <c r="V745" s="232" t="str">
        <f t="array" ref="V745">IFERROR(IF(INDEX(三跨两临近重点区段!$F:$F,MATCH(1,(MONTH(三跨两临近重点区段!$H:$H)=7)*(三跨两临近重点区段!$A:$A=D745),0))="已取消","已取消",INDEX(三跨两临近重点区段!$I:$I,MATCH(1,(MONTH(三跨两临近重点区段!$H:$H)=7)*(三跨两临近重点区段!$A:$A=D745)*(三跨两临近重点区段!$F:$F="现存区段"),0))),"")</f>
        <v/>
      </c>
      <c r="W745" s="268" t="str">
        <f t="array" ref="W745">IFERROR(IF(INDEX(三跨两临近重点区段!$F:$F,MATCH(1,(MONTH(三跨两临近重点区段!$H:$H)=8)*(三跨两临近重点区段!$A:$A=D745),0))="已取消","已取消",INDEX(三跨两临近重点区段!$H:$H,MATCH(1,(MONTH(三跨两临近重点区段!$H:$H)=8)*(三跨两临近重点区段!$A:$A=D745)*(三跨两临近重点区段!$F:$F="现存区段"),0))),"")</f>
        <v/>
      </c>
      <c r="X745" s="232" t="str">
        <f t="array" ref="X745">IFERROR(IF(INDEX(三跨两临近重点区段!$F:$F,MATCH(1,(MONTH(三跨两临近重点区段!$H:$H)=8)*(三跨两临近重点区段!$A:$A=D745),0))="已取消","已取消",INDEX(三跨两临近重点区段!$I:$I,MATCH(1,(MONTH(三跨两临近重点区段!$H:$H)=8)*(三跨两临近重点区段!$A:$A=D745)*(三跨两临近重点区段!$F:$F="现存区段"),0))),"")</f>
        <v/>
      </c>
      <c r="Y745" s="268" t="str">
        <f t="array" ref="Y745">IFERROR(IF(INDEX(三跨两临近重点区段!$F:$F,MATCH(1,(MONTH(三跨两临近重点区段!$H:$H)=9)*(三跨两临近重点区段!$A:$A=D745),0))="已取消","已取消",INDEX(三跨两临近重点区段!$H:$H,MATCH(1,(MONTH(三跨两临近重点区段!$H:$H)=9)*(三跨两临近重点区段!$A:$A=D745)*(三跨两临近重点区段!$F:$F="现存区段"),0))),"")</f>
        <v/>
      </c>
      <c r="Z745" s="232" t="str">
        <f t="array" ref="Z745">IFERROR(IF(INDEX(三跨两临近重点区段!$F:$F,MATCH(1,(MONTH(三跨两临近重点区段!$H:$H)=9)*(三跨两临近重点区段!$A:$A=D745),0))="已取消","已取消",INDEX(三跨两临近重点区段!$I:$I,MATCH(1,(MONTH(三跨两临近重点区段!$H:$H)=9)*(三跨两临近重点区段!$A:$A=D745)*(三跨两临近重点区段!$F:$F="现存区段"),0))),"")</f>
        <v/>
      </c>
      <c r="AA745" s="268" t="str">
        <f t="array" ref="AA745">IFERROR(IF(INDEX(三跨两临近重点区段!$F:$F,MATCH(1,(MONTH(三跨两临近重点区段!$H:$H)=10)*(三跨两临近重点区段!$A:$A=D745),0))="已取消","已取消",INDEX(三跨两临近重点区段!$H:$H,MATCH(1,(MONTH(三跨两临近重点区段!$H:$H)=10)*(三跨两临近重点区段!$A:$A=D745)*(三跨两临近重点区段!$F:$F="现存区段"),0))),"")</f>
        <v/>
      </c>
      <c r="AB745" s="72" t="str">
        <f t="array" ref="AB745">IFERROR(IF(INDEX(三跨两临近重点区段!$F:$F,MATCH(1,(MONTH(三跨两临近重点区段!$H:$H)=10)*(三跨两临近重点区段!$A:$A=D745),0))="已取消","已取消",INDEX(三跨两临近重点区段!$I:$I,MATCH(1,(MONTH(三跨两临近重点区段!$H:$H)=10)*(三跨两临近重点区段!$A:$A=D745)*(三跨两临近重点区段!$F:$F="现存区段"),0))),"")</f>
        <v/>
      </c>
      <c r="AC745" s="284" t="str">
        <f t="array" ref="AC745">IFERROR(IF(INDEX(三跨两临近重点区段!$F:$F,MATCH(1,(MONTH(三跨两临近重点区段!$H:$H)=11)*(三跨两临近重点区段!$A:$A=D745),0))="已取消","已取消",INDEX(三跨两临近重点区段!$H:$H,MATCH(1,(MONTH(三跨两临近重点区段!$H:$H)=11)*(三跨两临近重点区段!$A:$A=D745)*(三跨两临近重点区段!$F:$F="现存区段"),0))),"")</f>
        <v/>
      </c>
      <c r="AD745" s="72" t="str">
        <f t="array" ref="AD745">IFERROR(IF(INDEX(三跨两临近重点区段!$F:$F,MATCH(1,(MONTH(三跨两临近重点区段!$H:$H)=11)*(三跨两临近重点区段!$A:$A=D745),0))="已取消","已取消",INDEX(三跨两临近重点区段!$I:$I,MATCH(1,(MONTH(三跨两临近重点区段!$H:$H)=11)*(三跨两临近重点区段!$A:$A=D745)*(三跨两临近重点区段!$F:$F="现存区段"),0))),"")</f>
        <v/>
      </c>
      <c r="AE745" s="284" t="str">
        <f t="array" ref="AE745">IFERROR(IF(INDEX(三跨两临近重点区段!$F:$F,MATCH(1,(MONTH(三跨两临近重点区段!$H:$H)=12)*(三跨两临近重点区段!$A:$A=D745),0))="已取消","已取消",INDEX(三跨两临近重点区段!$H:$H,MATCH(1,(MONTH(三跨两临近重点区段!$H:$H)=12)*(三跨两临近重点区段!$A:$A=D745)*(三跨两临近重点区段!$F:$F="现存区段"),0))),"")</f>
        <v/>
      </c>
      <c r="AF745" s="72" t="str">
        <f t="array" ref="AF745">IFERROR(IF(INDEX(三跨两临近重点区段!$F:$F,MATCH(1,(MONTH(三跨两临近重点区段!$H:$H)=12)*(三跨两临近重点区段!$A:$A=D745),0))="已取消","已取消",INDEX(三跨两临近重点区段!$I:$I,MATCH(1,(MONTH(三跨两临近重点区段!$H:$H)=12)*(三跨两临近重点区段!$A:$A=D745)*(三跨两临近重点区段!$F:$F="现存区段"),0))),"")</f>
        <v/>
      </c>
      <c r="AH745" t="e">
        <f t="array" ref="AH745">INDEX(三跨两临近重点区段!$G:$G,MATCH(D745,三跨两临近重点区段!$A:$A,0))</f>
        <v>#N/A</v>
      </c>
    </row>
    <row r="746" ht="14.25" spans="1:34">
      <c r="A746" s="263" t="s">
        <v>150</v>
      </c>
      <c r="B746" s="264" t="s">
        <v>3229</v>
      </c>
      <c r="C746" s="263" t="s">
        <v>2585</v>
      </c>
      <c r="D746" s="263" t="s">
        <v>3230</v>
      </c>
      <c r="E746" s="264" t="s">
        <v>2378</v>
      </c>
      <c r="F746" s="264" t="s">
        <v>125</v>
      </c>
      <c r="G746" s="263" t="s">
        <v>791</v>
      </c>
      <c r="H746" s="263" t="s">
        <v>826</v>
      </c>
      <c r="I746" s="33"/>
      <c r="J746" s="196"/>
      <c r="K746" s="196"/>
      <c r="L746" s="196"/>
      <c r="M746" s="235"/>
      <c r="N746" s="235"/>
      <c r="O746" s="33"/>
      <c r="P746" s="48"/>
      <c r="Q746" s="277"/>
      <c r="R746" s="277"/>
      <c r="S746" s="278">
        <v>45448</v>
      </c>
      <c r="T746" s="279" t="s">
        <v>2117</v>
      </c>
      <c r="U746" s="268" t="str">
        <f t="array" ref="U746">IFERROR(IF(INDEX(三跨两临近重点区段!$F:$F,MATCH(1,(MONTH(三跨两临近重点区段!$H:$H)=7)*(三跨两临近重点区段!$A:$A=D746),0))="已取消","已取消",INDEX(三跨两临近重点区段!$H:$H,MATCH(1,(MONTH(三跨两临近重点区段!$H:$H)=7)*(三跨两临近重点区段!$A:$A=D746)*(三跨两临近重点区段!$F:$F="现存区段"),0))),"")</f>
        <v/>
      </c>
      <c r="V746" s="232" t="str">
        <f t="array" ref="V746">IFERROR(IF(INDEX(三跨两临近重点区段!$F:$F,MATCH(1,(MONTH(三跨两临近重点区段!$H:$H)=7)*(三跨两临近重点区段!$A:$A=D746),0))="已取消","已取消",INDEX(三跨两临近重点区段!$I:$I,MATCH(1,(MONTH(三跨两临近重点区段!$H:$H)=7)*(三跨两临近重点区段!$A:$A=D746)*(三跨两临近重点区段!$F:$F="现存区段"),0))),"")</f>
        <v/>
      </c>
      <c r="W746" s="268" t="str">
        <f t="array" ref="W746">IFERROR(IF(INDEX(三跨两临近重点区段!$F:$F,MATCH(1,(MONTH(三跨两临近重点区段!$H:$H)=8)*(三跨两临近重点区段!$A:$A=D746),0))="已取消","已取消",INDEX(三跨两临近重点区段!$H:$H,MATCH(1,(MONTH(三跨两临近重点区段!$H:$H)=8)*(三跨两临近重点区段!$A:$A=D746)*(三跨两临近重点区段!$F:$F="现存区段"),0))),"")</f>
        <v/>
      </c>
      <c r="X746" s="232" t="str">
        <f t="array" ref="X746">IFERROR(IF(INDEX(三跨两临近重点区段!$F:$F,MATCH(1,(MONTH(三跨两临近重点区段!$H:$H)=8)*(三跨两临近重点区段!$A:$A=D746),0))="已取消","已取消",INDEX(三跨两临近重点区段!$I:$I,MATCH(1,(MONTH(三跨两临近重点区段!$H:$H)=8)*(三跨两临近重点区段!$A:$A=D746)*(三跨两临近重点区段!$F:$F="现存区段"),0))),"")</f>
        <v/>
      </c>
      <c r="Y746" s="268" t="str">
        <f t="array" ref="Y746">IFERROR(IF(INDEX(三跨两临近重点区段!$F:$F,MATCH(1,(MONTH(三跨两临近重点区段!$H:$H)=9)*(三跨两临近重点区段!$A:$A=D746),0))="已取消","已取消",INDEX(三跨两临近重点区段!$H:$H,MATCH(1,(MONTH(三跨两临近重点区段!$H:$H)=9)*(三跨两临近重点区段!$A:$A=D746)*(三跨两临近重点区段!$F:$F="现存区段"),0))),"")</f>
        <v/>
      </c>
      <c r="Z746" s="232" t="str">
        <f t="array" ref="Z746">IFERROR(IF(INDEX(三跨两临近重点区段!$F:$F,MATCH(1,(MONTH(三跨两临近重点区段!$H:$H)=9)*(三跨两临近重点区段!$A:$A=D746),0))="已取消","已取消",INDEX(三跨两临近重点区段!$I:$I,MATCH(1,(MONTH(三跨两临近重点区段!$H:$H)=9)*(三跨两临近重点区段!$A:$A=D746)*(三跨两临近重点区段!$F:$F="现存区段"),0))),"")</f>
        <v/>
      </c>
      <c r="AA746" s="268" t="str">
        <f t="array" ref="AA746">IFERROR(IF(INDEX(三跨两临近重点区段!$F:$F,MATCH(1,(MONTH(三跨两临近重点区段!$H:$H)=10)*(三跨两临近重点区段!$A:$A=D746),0))="已取消","已取消",INDEX(三跨两临近重点区段!$H:$H,MATCH(1,(MONTH(三跨两临近重点区段!$H:$H)=10)*(三跨两临近重点区段!$A:$A=D746)*(三跨两临近重点区段!$F:$F="现存区段"),0))),"")</f>
        <v/>
      </c>
      <c r="AB746" s="72" t="str">
        <f t="array" ref="AB746">IFERROR(IF(INDEX(三跨两临近重点区段!$F:$F,MATCH(1,(MONTH(三跨两临近重点区段!$H:$H)=10)*(三跨两临近重点区段!$A:$A=D746),0))="已取消","已取消",INDEX(三跨两临近重点区段!$I:$I,MATCH(1,(MONTH(三跨两临近重点区段!$H:$H)=10)*(三跨两临近重点区段!$A:$A=D746)*(三跨两临近重点区段!$F:$F="现存区段"),0))),"")</f>
        <v/>
      </c>
      <c r="AC746" s="284" t="str">
        <f t="array" ref="AC746">IFERROR(IF(INDEX(三跨两临近重点区段!$F:$F,MATCH(1,(MONTH(三跨两临近重点区段!$H:$H)=11)*(三跨两临近重点区段!$A:$A=D746),0))="已取消","已取消",INDEX(三跨两临近重点区段!$H:$H,MATCH(1,(MONTH(三跨两临近重点区段!$H:$H)=11)*(三跨两临近重点区段!$A:$A=D746)*(三跨两临近重点区段!$F:$F="现存区段"),0))),"")</f>
        <v/>
      </c>
      <c r="AD746" s="72" t="str">
        <f t="array" ref="AD746">IFERROR(IF(INDEX(三跨两临近重点区段!$F:$F,MATCH(1,(MONTH(三跨两临近重点区段!$H:$H)=11)*(三跨两临近重点区段!$A:$A=D746),0))="已取消","已取消",INDEX(三跨两临近重点区段!$I:$I,MATCH(1,(MONTH(三跨两临近重点区段!$H:$H)=11)*(三跨两临近重点区段!$A:$A=D746)*(三跨两临近重点区段!$F:$F="现存区段"),0))),"")</f>
        <v/>
      </c>
      <c r="AE746" s="284" t="str">
        <f t="array" ref="AE746">IFERROR(IF(INDEX(三跨两临近重点区段!$F:$F,MATCH(1,(MONTH(三跨两临近重点区段!$H:$H)=12)*(三跨两临近重点区段!$A:$A=D746),0))="已取消","已取消",INDEX(三跨两临近重点区段!$H:$H,MATCH(1,(MONTH(三跨两临近重点区段!$H:$H)=12)*(三跨两临近重点区段!$A:$A=D746)*(三跨两临近重点区段!$F:$F="现存区段"),0))),"")</f>
        <v/>
      </c>
      <c r="AF746" s="72" t="str">
        <f t="array" ref="AF746">IFERROR(IF(INDEX(三跨两临近重点区段!$F:$F,MATCH(1,(MONTH(三跨两临近重点区段!$H:$H)=12)*(三跨两临近重点区段!$A:$A=D746),0))="已取消","已取消",INDEX(三跨两临近重点区段!$I:$I,MATCH(1,(MONTH(三跨两临近重点区段!$H:$H)=12)*(三跨两临近重点区段!$A:$A=D746)*(三跨两临近重点区段!$F:$F="现存区段"),0))),"")</f>
        <v/>
      </c>
      <c r="AH746" t="e">
        <f t="array" ref="AH746">INDEX(三跨两临近重点区段!$G:$G,MATCH(D746,三跨两临近重点区段!$A:$A,0))</f>
        <v>#N/A</v>
      </c>
    </row>
    <row r="747" ht="14.25" spans="1:34">
      <c r="A747" s="263" t="s">
        <v>150</v>
      </c>
      <c r="B747" s="264" t="s">
        <v>3229</v>
      </c>
      <c r="C747" s="263" t="s">
        <v>2585</v>
      </c>
      <c r="D747" s="263" t="s">
        <v>3231</v>
      </c>
      <c r="E747" s="264" t="s">
        <v>2378</v>
      </c>
      <c r="F747" s="264" t="s">
        <v>125</v>
      </c>
      <c r="G747" s="263" t="s">
        <v>791</v>
      </c>
      <c r="H747" s="263" t="s">
        <v>826</v>
      </c>
      <c r="I747" s="33"/>
      <c r="J747" s="196"/>
      <c r="K747" s="196"/>
      <c r="L747" s="196"/>
      <c r="M747" s="235"/>
      <c r="N747" s="235"/>
      <c r="O747" s="33"/>
      <c r="P747" s="48"/>
      <c r="Q747" s="279"/>
      <c r="R747" s="279"/>
      <c r="S747" s="278">
        <v>45448</v>
      </c>
      <c r="T747" s="279" t="s">
        <v>2117</v>
      </c>
      <c r="U747" s="268" t="str">
        <f t="array" ref="U747">IFERROR(IF(INDEX(三跨两临近重点区段!$F:$F,MATCH(1,(MONTH(三跨两临近重点区段!$H:$H)=7)*(三跨两临近重点区段!$A:$A=D747),0))="已取消","已取消",INDEX(三跨两临近重点区段!$H:$H,MATCH(1,(MONTH(三跨两临近重点区段!$H:$H)=7)*(三跨两临近重点区段!$A:$A=D747)*(三跨两临近重点区段!$F:$F="现存区段"),0))),"")</f>
        <v/>
      </c>
      <c r="V747" s="232" t="str">
        <f t="array" ref="V747">IFERROR(IF(INDEX(三跨两临近重点区段!$F:$F,MATCH(1,(MONTH(三跨两临近重点区段!$H:$H)=7)*(三跨两临近重点区段!$A:$A=D747),0))="已取消","已取消",INDEX(三跨两临近重点区段!$I:$I,MATCH(1,(MONTH(三跨两临近重点区段!$H:$H)=7)*(三跨两临近重点区段!$A:$A=D747)*(三跨两临近重点区段!$F:$F="现存区段"),0))),"")</f>
        <v/>
      </c>
      <c r="W747" s="268" t="str">
        <f t="array" ref="W747">IFERROR(IF(INDEX(三跨两临近重点区段!$F:$F,MATCH(1,(MONTH(三跨两临近重点区段!$H:$H)=8)*(三跨两临近重点区段!$A:$A=D747),0))="已取消","已取消",INDEX(三跨两临近重点区段!$H:$H,MATCH(1,(MONTH(三跨两临近重点区段!$H:$H)=8)*(三跨两临近重点区段!$A:$A=D747)*(三跨两临近重点区段!$F:$F="现存区段"),0))),"")</f>
        <v/>
      </c>
      <c r="X747" s="232" t="str">
        <f t="array" ref="X747">IFERROR(IF(INDEX(三跨两临近重点区段!$F:$F,MATCH(1,(MONTH(三跨两临近重点区段!$H:$H)=8)*(三跨两临近重点区段!$A:$A=D747),0))="已取消","已取消",INDEX(三跨两临近重点区段!$I:$I,MATCH(1,(MONTH(三跨两临近重点区段!$H:$H)=8)*(三跨两临近重点区段!$A:$A=D747)*(三跨两临近重点区段!$F:$F="现存区段"),0))),"")</f>
        <v/>
      </c>
      <c r="Y747" s="268" t="str">
        <f t="array" ref="Y747">IFERROR(IF(INDEX(三跨两临近重点区段!$F:$F,MATCH(1,(MONTH(三跨两临近重点区段!$H:$H)=9)*(三跨两临近重点区段!$A:$A=D747),0))="已取消","已取消",INDEX(三跨两临近重点区段!$H:$H,MATCH(1,(MONTH(三跨两临近重点区段!$H:$H)=9)*(三跨两临近重点区段!$A:$A=D747)*(三跨两临近重点区段!$F:$F="现存区段"),0))),"")</f>
        <v/>
      </c>
      <c r="Z747" s="232" t="str">
        <f t="array" ref="Z747">IFERROR(IF(INDEX(三跨两临近重点区段!$F:$F,MATCH(1,(MONTH(三跨两临近重点区段!$H:$H)=9)*(三跨两临近重点区段!$A:$A=D747),0))="已取消","已取消",INDEX(三跨两临近重点区段!$I:$I,MATCH(1,(MONTH(三跨两临近重点区段!$H:$H)=9)*(三跨两临近重点区段!$A:$A=D747)*(三跨两临近重点区段!$F:$F="现存区段"),0))),"")</f>
        <v/>
      </c>
      <c r="AA747" s="268" t="str">
        <f t="array" ref="AA747">IFERROR(IF(INDEX(三跨两临近重点区段!$F:$F,MATCH(1,(MONTH(三跨两临近重点区段!$H:$H)=10)*(三跨两临近重点区段!$A:$A=D747),0))="已取消","已取消",INDEX(三跨两临近重点区段!$H:$H,MATCH(1,(MONTH(三跨两临近重点区段!$H:$H)=10)*(三跨两临近重点区段!$A:$A=D747)*(三跨两临近重点区段!$F:$F="现存区段"),0))),"")</f>
        <v/>
      </c>
      <c r="AB747" s="72" t="str">
        <f t="array" ref="AB747">IFERROR(IF(INDEX(三跨两临近重点区段!$F:$F,MATCH(1,(MONTH(三跨两临近重点区段!$H:$H)=10)*(三跨两临近重点区段!$A:$A=D747),0))="已取消","已取消",INDEX(三跨两临近重点区段!$I:$I,MATCH(1,(MONTH(三跨两临近重点区段!$H:$H)=10)*(三跨两临近重点区段!$A:$A=D747)*(三跨两临近重点区段!$F:$F="现存区段"),0))),"")</f>
        <v/>
      </c>
      <c r="AC747" s="284" t="str">
        <f t="array" ref="AC747">IFERROR(IF(INDEX(三跨两临近重点区段!$F:$F,MATCH(1,(MONTH(三跨两临近重点区段!$H:$H)=11)*(三跨两临近重点区段!$A:$A=D747),0))="已取消","已取消",INDEX(三跨两临近重点区段!$H:$H,MATCH(1,(MONTH(三跨两临近重点区段!$H:$H)=11)*(三跨两临近重点区段!$A:$A=D747)*(三跨两临近重点区段!$F:$F="现存区段"),0))),"")</f>
        <v/>
      </c>
      <c r="AD747" s="72" t="str">
        <f t="array" ref="AD747">IFERROR(IF(INDEX(三跨两临近重点区段!$F:$F,MATCH(1,(MONTH(三跨两临近重点区段!$H:$H)=11)*(三跨两临近重点区段!$A:$A=D747),0))="已取消","已取消",INDEX(三跨两临近重点区段!$I:$I,MATCH(1,(MONTH(三跨两临近重点区段!$H:$H)=11)*(三跨两临近重点区段!$A:$A=D747)*(三跨两临近重点区段!$F:$F="现存区段"),0))),"")</f>
        <v/>
      </c>
      <c r="AE747" s="284" t="str">
        <f t="array" ref="AE747">IFERROR(IF(INDEX(三跨两临近重点区段!$F:$F,MATCH(1,(MONTH(三跨两临近重点区段!$H:$H)=12)*(三跨两临近重点区段!$A:$A=D747),0))="已取消","已取消",INDEX(三跨两临近重点区段!$H:$H,MATCH(1,(MONTH(三跨两临近重点区段!$H:$H)=12)*(三跨两临近重点区段!$A:$A=D747)*(三跨两临近重点区段!$F:$F="现存区段"),0))),"")</f>
        <v/>
      </c>
      <c r="AF747" s="72" t="str">
        <f t="array" ref="AF747">IFERROR(IF(INDEX(三跨两临近重点区段!$F:$F,MATCH(1,(MONTH(三跨两临近重点区段!$H:$H)=12)*(三跨两临近重点区段!$A:$A=D747),0))="已取消","已取消",INDEX(三跨两临近重点区段!$I:$I,MATCH(1,(MONTH(三跨两临近重点区段!$H:$H)=12)*(三跨两临近重点区段!$A:$A=D747)*(三跨两临近重点区段!$F:$F="现存区段"),0))),"")</f>
        <v/>
      </c>
      <c r="AH747" t="e">
        <f t="array" ref="AH747">INDEX(三跨两临近重点区段!$G:$G,MATCH(D747,三跨两临近重点区段!$A:$A,0))</f>
        <v>#N/A</v>
      </c>
    </row>
    <row r="748" ht="14.25" spans="1:34">
      <c r="A748" s="263" t="s">
        <v>363</v>
      </c>
      <c r="B748" s="264" t="s">
        <v>3232</v>
      </c>
      <c r="C748" s="263" t="s">
        <v>2431</v>
      </c>
      <c r="D748" s="263" t="s">
        <v>3233</v>
      </c>
      <c r="E748" s="264" t="s">
        <v>2378</v>
      </c>
      <c r="F748" s="264" t="s">
        <v>125</v>
      </c>
      <c r="G748" s="263" t="s">
        <v>791</v>
      </c>
      <c r="H748" s="263" t="s">
        <v>700</v>
      </c>
      <c r="I748" s="33"/>
      <c r="J748" s="196"/>
      <c r="K748" s="196"/>
      <c r="L748" s="196"/>
      <c r="M748" s="235"/>
      <c r="N748" s="235"/>
      <c r="O748" s="33"/>
      <c r="P748" s="48"/>
      <c r="Q748" s="279"/>
      <c r="R748" s="279"/>
      <c r="S748" s="278">
        <v>45448</v>
      </c>
      <c r="T748" s="279" t="s">
        <v>2117</v>
      </c>
      <c r="U748" s="268" t="str">
        <f t="array" ref="U748">IFERROR(IF(INDEX(三跨两临近重点区段!$F:$F,MATCH(1,(MONTH(三跨两临近重点区段!$H:$H)=7)*(三跨两临近重点区段!$A:$A=D748),0))="已取消","已取消",INDEX(三跨两临近重点区段!$H:$H,MATCH(1,(MONTH(三跨两临近重点区段!$H:$H)=7)*(三跨两临近重点区段!$A:$A=D748)*(三跨两临近重点区段!$F:$F="现存区段"),0))),"")</f>
        <v/>
      </c>
      <c r="V748" s="232" t="str">
        <f t="array" ref="V748">IFERROR(IF(INDEX(三跨两临近重点区段!$F:$F,MATCH(1,(MONTH(三跨两临近重点区段!$H:$H)=7)*(三跨两临近重点区段!$A:$A=D748),0))="已取消","已取消",INDEX(三跨两临近重点区段!$I:$I,MATCH(1,(MONTH(三跨两临近重点区段!$H:$H)=7)*(三跨两临近重点区段!$A:$A=D748)*(三跨两临近重点区段!$F:$F="现存区段"),0))),"")</f>
        <v/>
      </c>
      <c r="W748" s="268" t="str">
        <f t="array" ref="W748">IFERROR(IF(INDEX(三跨两临近重点区段!$F:$F,MATCH(1,(MONTH(三跨两临近重点区段!$H:$H)=8)*(三跨两临近重点区段!$A:$A=D748),0))="已取消","已取消",INDEX(三跨两临近重点区段!$H:$H,MATCH(1,(MONTH(三跨两临近重点区段!$H:$H)=8)*(三跨两临近重点区段!$A:$A=D748)*(三跨两临近重点区段!$F:$F="现存区段"),0))),"")</f>
        <v/>
      </c>
      <c r="X748" s="232" t="str">
        <f t="array" ref="X748">IFERROR(IF(INDEX(三跨两临近重点区段!$F:$F,MATCH(1,(MONTH(三跨两临近重点区段!$H:$H)=8)*(三跨两临近重点区段!$A:$A=D748),0))="已取消","已取消",INDEX(三跨两临近重点区段!$I:$I,MATCH(1,(MONTH(三跨两临近重点区段!$H:$H)=8)*(三跨两临近重点区段!$A:$A=D748)*(三跨两临近重点区段!$F:$F="现存区段"),0))),"")</f>
        <v/>
      </c>
      <c r="Y748" s="268" t="str">
        <f t="array" ref="Y748">IFERROR(IF(INDEX(三跨两临近重点区段!$F:$F,MATCH(1,(MONTH(三跨两临近重点区段!$H:$H)=9)*(三跨两临近重点区段!$A:$A=D748),0))="已取消","已取消",INDEX(三跨两临近重点区段!$H:$H,MATCH(1,(MONTH(三跨两临近重点区段!$H:$H)=9)*(三跨两临近重点区段!$A:$A=D748)*(三跨两临近重点区段!$F:$F="现存区段"),0))),"")</f>
        <v/>
      </c>
      <c r="Z748" s="232" t="str">
        <f t="array" ref="Z748">IFERROR(IF(INDEX(三跨两临近重点区段!$F:$F,MATCH(1,(MONTH(三跨两临近重点区段!$H:$H)=9)*(三跨两临近重点区段!$A:$A=D748),0))="已取消","已取消",INDEX(三跨两临近重点区段!$I:$I,MATCH(1,(MONTH(三跨两临近重点区段!$H:$H)=9)*(三跨两临近重点区段!$A:$A=D748)*(三跨两临近重点区段!$F:$F="现存区段"),0))),"")</f>
        <v/>
      </c>
      <c r="AA748" s="268" t="str">
        <f t="array" ref="AA748">IFERROR(IF(INDEX(三跨两临近重点区段!$F:$F,MATCH(1,(MONTH(三跨两临近重点区段!$H:$H)=10)*(三跨两临近重点区段!$A:$A=D748),0))="已取消","已取消",INDEX(三跨两临近重点区段!$H:$H,MATCH(1,(MONTH(三跨两临近重点区段!$H:$H)=10)*(三跨两临近重点区段!$A:$A=D748)*(三跨两临近重点区段!$F:$F="现存区段"),0))),"")</f>
        <v/>
      </c>
      <c r="AB748" s="72" t="str">
        <f t="array" ref="AB748">IFERROR(IF(INDEX(三跨两临近重点区段!$F:$F,MATCH(1,(MONTH(三跨两临近重点区段!$H:$H)=10)*(三跨两临近重点区段!$A:$A=D748),0))="已取消","已取消",INDEX(三跨两临近重点区段!$I:$I,MATCH(1,(MONTH(三跨两临近重点区段!$H:$H)=10)*(三跨两临近重点区段!$A:$A=D748)*(三跨两临近重点区段!$F:$F="现存区段"),0))),"")</f>
        <v/>
      </c>
      <c r="AC748" s="284" t="str">
        <f t="array" ref="AC748">IFERROR(IF(INDEX(三跨两临近重点区段!$F:$F,MATCH(1,(MONTH(三跨两临近重点区段!$H:$H)=11)*(三跨两临近重点区段!$A:$A=D748),0))="已取消","已取消",INDEX(三跨两临近重点区段!$H:$H,MATCH(1,(MONTH(三跨两临近重点区段!$H:$H)=11)*(三跨两临近重点区段!$A:$A=D748)*(三跨两临近重点区段!$F:$F="现存区段"),0))),"")</f>
        <v/>
      </c>
      <c r="AD748" s="72" t="str">
        <f t="array" ref="AD748">IFERROR(IF(INDEX(三跨两临近重点区段!$F:$F,MATCH(1,(MONTH(三跨两临近重点区段!$H:$H)=11)*(三跨两临近重点区段!$A:$A=D748),0))="已取消","已取消",INDEX(三跨两临近重点区段!$I:$I,MATCH(1,(MONTH(三跨两临近重点区段!$H:$H)=11)*(三跨两临近重点区段!$A:$A=D748)*(三跨两临近重点区段!$F:$F="现存区段"),0))),"")</f>
        <v/>
      </c>
      <c r="AE748" s="284" t="str">
        <f t="array" ref="AE748">IFERROR(IF(INDEX(三跨两临近重点区段!$F:$F,MATCH(1,(MONTH(三跨两临近重点区段!$H:$H)=12)*(三跨两临近重点区段!$A:$A=D748),0))="已取消","已取消",INDEX(三跨两临近重点区段!$H:$H,MATCH(1,(MONTH(三跨两临近重点区段!$H:$H)=12)*(三跨两临近重点区段!$A:$A=D748)*(三跨两临近重点区段!$F:$F="现存区段"),0))),"")</f>
        <v/>
      </c>
      <c r="AF748" s="72" t="str">
        <f t="array" ref="AF748">IFERROR(IF(INDEX(三跨两临近重点区段!$F:$F,MATCH(1,(MONTH(三跨两临近重点区段!$H:$H)=12)*(三跨两临近重点区段!$A:$A=D748),0))="已取消","已取消",INDEX(三跨两临近重点区段!$I:$I,MATCH(1,(MONTH(三跨两临近重点区段!$H:$H)=12)*(三跨两临近重点区段!$A:$A=D748)*(三跨两临近重点区段!$F:$F="现存区段"),0))),"")</f>
        <v/>
      </c>
      <c r="AH748" t="e">
        <f t="array" ref="AH748">INDEX(三跨两临近重点区段!$G:$G,MATCH(D748,三跨两临近重点区段!$A:$A,0))</f>
        <v>#N/A</v>
      </c>
    </row>
    <row r="749" ht="14.25" spans="1:34">
      <c r="A749" s="263" t="s">
        <v>363</v>
      </c>
      <c r="B749" s="264" t="s">
        <v>3234</v>
      </c>
      <c r="C749" s="263" t="s">
        <v>3235</v>
      </c>
      <c r="D749" s="263" t="s">
        <v>3236</v>
      </c>
      <c r="E749" s="264" t="s">
        <v>2378</v>
      </c>
      <c r="F749" s="264" t="s">
        <v>125</v>
      </c>
      <c r="G749" s="263" t="s">
        <v>3237</v>
      </c>
      <c r="H749" s="263" t="s">
        <v>837</v>
      </c>
      <c r="I749" s="33"/>
      <c r="J749" s="196"/>
      <c r="K749" s="196"/>
      <c r="L749" s="196"/>
      <c r="M749" s="235"/>
      <c r="N749" s="235"/>
      <c r="O749" s="33"/>
      <c r="P749" s="48"/>
      <c r="Q749" s="279"/>
      <c r="R749" s="279"/>
      <c r="S749" s="281"/>
      <c r="T749" s="279"/>
      <c r="U749" s="268" t="str">
        <f t="array" ref="U749">IFERROR(IF(INDEX(三跨两临近重点区段!$F:$F,MATCH(1,(MONTH(三跨两临近重点区段!$H:$H)=7)*(三跨两临近重点区段!$A:$A=D749),0))="已取消","已取消",INDEX(三跨两临近重点区段!$H:$H,MATCH(1,(MONTH(三跨两临近重点区段!$H:$H)=7)*(三跨两临近重点区段!$A:$A=D749)*(三跨两临近重点区段!$F:$F="现存区段"),0))),"")</f>
        <v/>
      </c>
      <c r="V749" s="232" t="str">
        <f t="array" ref="V749">IFERROR(IF(INDEX(三跨两临近重点区段!$F:$F,MATCH(1,(MONTH(三跨两临近重点区段!$H:$H)=7)*(三跨两临近重点区段!$A:$A=D749),0))="已取消","已取消",INDEX(三跨两临近重点区段!$I:$I,MATCH(1,(MONTH(三跨两临近重点区段!$H:$H)=7)*(三跨两临近重点区段!$A:$A=D749)*(三跨两临近重点区段!$F:$F="现存区段"),0))),"")</f>
        <v/>
      </c>
      <c r="W749" s="268" t="str">
        <f t="array" ref="W749">IFERROR(IF(INDEX(三跨两临近重点区段!$F:$F,MATCH(1,(MONTH(三跨两临近重点区段!$H:$H)=8)*(三跨两临近重点区段!$A:$A=D749),0))="已取消","已取消",INDEX(三跨两临近重点区段!$H:$H,MATCH(1,(MONTH(三跨两临近重点区段!$H:$H)=8)*(三跨两临近重点区段!$A:$A=D749)*(三跨两临近重点区段!$F:$F="现存区段"),0))),"")</f>
        <v/>
      </c>
      <c r="X749" s="232" t="str">
        <f t="array" ref="X749">IFERROR(IF(INDEX(三跨两临近重点区段!$F:$F,MATCH(1,(MONTH(三跨两临近重点区段!$H:$H)=8)*(三跨两临近重点区段!$A:$A=D749),0))="已取消","已取消",INDEX(三跨两临近重点区段!$I:$I,MATCH(1,(MONTH(三跨两临近重点区段!$H:$H)=8)*(三跨两临近重点区段!$A:$A=D749)*(三跨两临近重点区段!$F:$F="现存区段"),0))),"")</f>
        <v/>
      </c>
      <c r="Y749" s="268" t="str">
        <f t="array" ref="Y749">IFERROR(IF(INDEX(三跨两临近重点区段!$F:$F,MATCH(1,(MONTH(三跨两临近重点区段!$H:$H)=9)*(三跨两临近重点区段!$A:$A=D749),0))="已取消","已取消",INDEX(三跨两临近重点区段!$H:$H,MATCH(1,(MONTH(三跨两临近重点区段!$H:$H)=9)*(三跨两临近重点区段!$A:$A=D749)*(三跨两临近重点区段!$F:$F="现存区段"),0))),"")</f>
        <v/>
      </c>
      <c r="Z749" s="232" t="str">
        <f t="array" ref="Z749">IFERROR(IF(INDEX(三跨两临近重点区段!$F:$F,MATCH(1,(MONTH(三跨两临近重点区段!$H:$H)=9)*(三跨两临近重点区段!$A:$A=D749),0))="已取消","已取消",INDEX(三跨两临近重点区段!$I:$I,MATCH(1,(MONTH(三跨两临近重点区段!$H:$H)=9)*(三跨两临近重点区段!$A:$A=D749)*(三跨两临近重点区段!$F:$F="现存区段"),0))),"")</f>
        <v/>
      </c>
      <c r="AA749" s="268" t="str">
        <f t="array" ref="AA749">IFERROR(IF(INDEX(三跨两临近重点区段!$F:$F,MATCH(1,(MONTH(三跨两临近重点区段!$H:$H)=10)*(三跨两临近重点区段!$A:$A=D749),0))="已取消","已取消",INDEX(三跨两临近重点区段!$H:$H,MATCH(1,(MONTH(三跨两临近重点区段!$H:$H)=10)*(三跨两临近重点区段!$A:$A=D749)*(三跨两临近重点区段!$F:$F="现存区段"),0))),"")</f>
        <v/>
      </c>
      <c r="AB749" s="72" t="str">
        <f t="array" ref="AB749">IFERROR(IF(INDEX(三跨两临近重点区段!$F:$F,MATCH(1,(MONTH(三跨两临近重点区段!$H:$H)=10)*(三跨两临近重点区段!$A:$A=D749),0))="已取消","已取消",INDEX(三跨两临近重点区段!$I:$I,MATCH(1,(MONTH(三跨两临近重点区段!$H:$H)=10)*(三跨两临近重点区段!$A:$A=D749)*(三跨两临近重点区段!$F:$F="现存区段"),0))),"")</f>
        <v/>
      </c>
      <c r="AC749" s="284" t="str">
        <f t="array" ref="AC749">IFERROR(IF(INDEX(三跨两临近重点区段!$F:$F,MATCH(1,(MONTH(三跨两临近重点区段!$H:$H)=11)*(三跨两临近重点区段!$A:$A=D749),0))="已取消","已取消",INDEX(三跨两临近重点区段!$H:$H,MATCH(1,(MONTH(三跨两临近重点区段!$H:$H)=11)*(三跨两临近重点区段!$A:$A=D749)*(三跨两临近重点区段!$F:$F="现存区段"),0))),"")</f>
        <v/>
      </c>
      <c r="AD749" s="72" t="str">
        <f t="array" ref="AD749">IFERROR(IF(INDEX(三跨两临近重点区段!$F:$F,MATCH(1,(MONTH(三跨两临近重点区段!$H:$H)=11)*(三跨两临近重点区段!$A:$A=D749),0))="已取消","已取消",INDEX(三跨两临近重点区段!$I:$I,MATCH(1,(MONTH(三跨两临近重点区段!$H:$H)=11)*(三跨两临近重点区段!$A:$A=D749)*(三跨两临近重点区段!$F:$F="现存区段"),0))),"")</f>
        <v/>
      </c>
      <c r="AE749" s="284" t="str">
        <f t="array" ref="AE749">IFERROR(IF(INDEX(三跨两临近重点区段!$F:$F,MATCH(1,(MONTH(三跨两临近重点区段!$H:$H)=12)*(三跨两临近重点区段!$A:$A=D749),0))="已取消","已取消",INDEX(三跨两临近重点区段!$H:$H,MATCH(1,(MONTH(三跨两临近重点区段!$H:$H)=12)*(三跨两临近重点区段!$A:$A=D749)*(三跨两临近重点区段!$F:$F="现存区段"),0))),"")</f>
        <v/>
      </c>
      <c r="AF749" s="72" t="str">
        <f t="array" ref="AF749">IFERROR(IF(INDEX(三跨两临近重点区段!$F:$F,MATCH(1,(MONTH(三跨两临近重点区段!$H:$H)=12)*(三跨两临近重点区段!$A:$A=D749),0))="已取消","已取消",INDEX(三跨两临近重点区段!$I:$I,MATCH(1,(MONTH(三跨两临近重点区段!$H:$H)=12)*(三跨两临近重点区段!$A:$A=D749)*(三跨两临近重点区段!$F:$F="现存区段"),0))),"")</f>
        <v/>
      </c>
      <c r="AH749" t="e">
        <f t="array" ref="AH749">INDEX(三跨两临近重点区段!$G:$G,MATCH(D749,三跨两临近重点区段!$A:$A,0))</f>
        <v>#N/A</v>
      </c>
    </row>
    <row r="750" ht="14.25" spans="1:34">
      <c r="A750" s="263" t="s">
        <v>150</v>
      </c>
      <c r="B750" s="264" t="s">
        <v>2379</v>
      </c>
      <c r="C750" s="263" t="s">
        <v>2146</v>
      </c>
      <c r="D750" s="263" t="s">
        <v>3238</v>
      </c>
      <c r="E750" s="264" t="s">
        <v>2378</v>
      </c>
      <c r="F750" s="264" t="s">
        <v>2378</v>
      </c>
      <c r="G750" s="263" t="s">
        <v>791</v>
      </c>
      <c r="H750" s="263" t="s">
        <v>3239</v>
      </c>
      <c r="I750" s="33"/>
      <c r="J750" s="196"/>
      <c r="K750" s="196"/>
      <c r="L750" s="196"/>
      <c r="M750" s="235"/>
      <c r="N750" s="235"/>
      <c r="O750" s="33"/>
      <c r="P750" s="48"/>
      <c r="Q750" s="279"/>
      <c r="R750" s="279"/>
      <c r="S750" s="278">
        <v>45457</v>
      </c>
      <c r="T750" s="279" t="s">
        <v>2117</v>
      </c>
      <c r="U750" s="268" t="str">
        <f t="array" ref="U750">IFERROR(IF(INDEX(三跨两临近重点区段!$F:$F,MATCH(1,(MONTH(三跨两临近重点区段!$H:$H)=7)*(三跨两临近重点区段!$A:$A=D750),0))="已取消","已取消",INDEX(三跨两临近重点区段!$H:$H,MATCH(1,(MONTH(三跨两临近重点区段!$H:$H)=7)*(三跨两临近重点区段!$A:$A=D750)*(三跨两临近重点区段!$F:$F="现存区段"),0))),"")</f>
        <v/>
      </c>
      <c r="V750" s="232" t="str">
        <f t="array" ref="V750">IFERROR(IF(INDEX(三跨两临近重点区段!$F:$F,MATCH(1,(MONTH(三跨两临近重点区段!$H:$H)=7)*(三跨两临近重点区段!$A:$A=D750),0))="已取消","已取消",INDEX(三跨两临近重点区段!$I:$I,MATCH(1,(MONTH(三跨两临近重点区段!$H:$H)=7)*(三跨两临近重点区段!$A:$A=D750)*(三跨两临近重点区段!$F:$F="现存区段"),0))),"")</f>
        <v/>
      </c>
      <c r="W750" s="268" t="str">
        <f t="array" ref="W750">IFERROR(IF(INDEX(三跨两临近重点区段!$F:$F,MATCH(1,(MONTH(三跨两临近重点区段!$H:$H)=8)*(三跨两临近重点区段!$A:$A=D750),0))="已取消","已取消",INDEX(三跨两临近重点区段!$H:$H,MATCH(1,(MONTH(三跨两临近重点区段!$H:$H)=8)*(三跨两临近重点区段!$A:$A=D750)*(三跨两临近重点区段!$F:$F="现存区段"),0))),"")</f>
        <v/>
      </c>
      <c r="X750" s="232" t="str">
        <f t="array" ref="X750">IFERROR(IF(INDEX(三跨两临近重点区段!$F:$F,MATCH(1,(MONTH(三跨两临近重点区段!$H:$H)=8)*(三跨两临近重点区段!$A:$A=D750),0))="已取消","已取消",INDEX(三跨两临近重点区段!$I:$I,MATCH(1,(MONTH(三跨两临近重点区段!$H:$H)=8)*(三跨两临近重点区段!$A:$A=D750)*(三跨两临近重点区段!$F:$F="现存区段"),0))),"")</f>
        <v/>
      </c>
      <c r="Y750" s="268" t="str">
        <f t="array" ref="Y750">IFERROR(IF(INDEX(三跨两临近重点区段!$F:$F,MATCH(1,(MONTH(三跨两临近重点区段!$H:$H)=9)*(三跨两临近重点区段!$A:$A=D750),0))="已取消","已取消",INDEX(三跨两临近重点区段!$H:$H,MATCH(1,(MONTH(三跨两临近重点区段!$H:$H)=9)*(三跨两临近重点区段!$A:$A=D750)*(三跨两临近重点区段!$F:$F="现存区段"),0))),"")</f>
        <v/>
      </c>
      <c r="Z750" s="232" t="str">
        <f t="array" ref="Z750">IFERROR(IF(INDEX(三跨两临近重点区段!$F:$F,MATCH(1,(MONTH(三跨两临近重点区段!$H:$H)=9)*(三跨两临近重点区段!$A:$A=D750),0))="已取消","已取消",INDEX(三跨两临近重点区段!$I:$I,MATCH(1,(MONTH(三跨两临近重点区段!$H:$H)=9)*(三跨两临近重点区段!$A:$A=D750)*(三跨两临近重点区段!$F:$F="现存区段"),0))),"")</f>
        <v/>
      </c>
      <c r="AA750" s="268" t="str">
        <f t="array" ref="AA750">IFERROR(IF(INDEX(三跨两临近重点区段!$F:$F,MATCH(1,(MONTH(三跨两临近重点区段!$H:$H)=10)*(三跨两临近重点区段!$A:$A=D750),0))="已取消","已取消",INDEX(三跨两临近重点区段!$H:$H,MATCH(1,(MONTH(三跨两临近重点区段!$H:$H)=10)*(三跨两临近重点区段!$A:$A=D750)*(三跨两临近重点区段!$F:$F="现存区段"),0))),"")</f>
        <v/>
      </c>
      <c r="AB750" s="72" t="str">
        <f t="array" ref="AB750">IFERROR(IF(INDEX(三跨两临近重点区段!$F:$F,MATCH(1,(MONTH(三跨两临近重点区段!$H:$H)=10)*(三跨两临近重点区段!$A:$A=D750),0))="已取消","已取消",INDEX(三跨两临近重点区段!$I:$I,MATCH(1,(MONTH(三跨两临近重点区段!$H:$H)=10)*(三跨两临近重点区段!$A:$A=D750)*(三跨两临近重点区段!$F:$F="现存区段"),0))),"")</f>
        <v/>
      </c>
      <c r="AC750" s="284" t="str">
        <f t="array" ref="AC750">IFERROR(IF(INDEX(三跨两临近重点区段!$F:$F,MATCH(1,(MONTH(三跨两临近重点区段!$H:$H)=11)*(三跨两临近重点区段!$A:$A=D750),0))="已取消","已取消",INDEX(三跨两临近重点区段!$H:$H,MATCH(1,(MONTH(三跨两临近重点区段!$H:$H)=11)*(三跨两临近重点区段!$A:$A=D750)*(三跨两临近重点区段!$F:$F="现存区段"),0))),"")</f>
        <v/>
      </c>
      <c r="AD750" s="72" t="str">
        <f t="array" ref="AD750">IFERROR(IF(INDEX(三跨两临近重点区段!$F:$F,MATCH(1,(MONTH(三跨两临近重点区段!$H:$H)=11)*(三跨两临近重点区段!$A:$A=D750),0))="已取消","已取消",INDEX(三跨两临近重点区段!$I:$I,MATCH(1,(MONTH(三跨两临近重点区段!$H:$H)=11)*(三跨两临近重点区段!$A:$A=D750)*(三跨两临近重点区段!$F:$F="现存区段"),0))),"")</f>
        <v/>
      </c>
      <c r="AE750" s="284" t="str">
        <f t="array" ref="AE750">IFERROR(IF(INDEX(三跨两临近重点区段!$F:$F,MATCH(1,(MONTH(三跨两临近重点区段!$H:$H)=12)*(三跨两临近重点区段!$A:$A=D750),0))="已取消","已取消",INDEX(三跨两临近重点区段!$H:$H,MATCH(1,(MONTH(三跨两临近重点区段!$H:$H)=12)*(三跨两临近重点区段!$A:$A=D750)*(三跨两临近重点区段!$F:$F="现存区段"),0))),"")</f>
        <v/>
      </c>
      <c r="AF750" s="72" t="str">
        <f t="array" ref="AF750">IFERROR(IF(INDEX(三跨两临近重点区段!$F:$F,MATCH(1,(MONTH(三跨两临近重点区段!$H:$H)=12)*(三跨两临近重点区段!$A:$A=D750),0))="已取消","已取消",INDEX(三跨两临近重点区段!$I:$I,MATCH(1,(MONTH(三跨两临近重点区段!$H:$H)=12)*(三跨两临近重点区段!$A:$A=D750)*(三跨两临近重点区段!$F:$F="现存区段"),0))),"")</f>
        <v/>
      </c>
      <c r="AH750" t="e">
        <f t="array" ref="AH750">INDEX(三跨两临近重点区段!$G:$G,MATCH(D750,三跨两临近重点区段!$A:$A,0))</f>
        <v>#N/A</v>
      </c>
    </row>
    <row r="751" ht="14.25" spans="1:34">
      <c r="A751" s="263" t="s">
        <v>150</v>
      </c>
      <c r="B751" s="264" t="s">
        <v>2375</v>
      </c>
      <c r="C751" s="263" t="s">
        <v>2146</v>
      </c>
      <c r="D751" s="263" t="s">
        <v>3240</v>
      </c>
      <c r="E751" s="264" t="s">
        <v>2378</v>
      </c>
      <c r="F751" s="264" t="s">
        <v>2378</v>
      </c>
      <c r="G751" s="263" t="s">
        <v>791</v>
      </c>
      <c r="H751" s="263" t="s">
        <v>3239</v>
      </c>
      <c r="I751" s="33"/>
      <c r="J751" s="196"/>
      <c r="K751" s="196"/>
      <c r="L751" s="196"/>
      <c r="M751" s="235"/>
      <c r="N751" s="235"/>
      <c r="O751" s="33"/>
      <c r="P751" s="48"/>
      <c r="Q751" s="279"/>
      <c r="R751" s="279"/>
      <c r="S751" s="281"/>
      <c r="T751" s="279"/>
      <c r="U751" s="268" t="str">
        <f t="array" ref="U751">IFERROR(IF(INDEX(三跨两临近重点区段!$F:$F,MATCH(1,(MONTH(三跨两临近重点区段!$H:$H)=7)*(三跨两临近重点区段!$A:$A=D751),0))="已取消","已取消",INDEX(三跨两临近重点区段!$H:$H,MATCH(1,(MONTH(三跨两临近重点区段!$H:$H)=7)*(三跨两临近重点区段!$A:$A=D751)*(三跨两临近重点区段!$F:$F="现存区段"),0))),"")</f>
        <v/>
      </c>
      <c r="V751" s="232" t="str">
        <f t="array" ref="V751">IFERROR(IF(INDEX(三跨两临近重点区段!$F:$F,MATCH(1,(MONTH(三跨两临近重点区段!$H:$H)=7)*(三跨两临近重点区段!$A:$A=D751),0))="已取消","已取消",INDEX(三跨两临近重点区段!$I:$I,MATCH(1,(MONTH(三跨两临近重点区段!$H:$H)=7)*(三跨两临近重点区段!$A:$A=D751)*(三跨两临近重点区段!$F:$F="现存区段"),0))),"")</f>
        <v/>
      </c>
      <c r="W751" s="268" t="str">
        <f t="array" ref="W751">IFERROR(IF(INDEX(三跨两临近重点区段!$F:$F,MATCH(1,(MONTH(三跨两临近重点区段!$H:$H)=8)*(三跨两临近重点区段!$A:$A=D751),0))="已取消","已取消",INDEX(三跨两临近重点区段!$H:$H,MATCH(1,(MONTH(三跨两临近重点区段!$H:$H)=8)*(三跨两临近重点区段!$A:$A=D751)*(三跨两临近重点区段!$F:$F="现存区段"),0))),"")</f>
        <v/>
      </c>
      <c r="X751" s="232" t="str">
        <f t="array" ref="X751">IFERROR(IF(INDEX(三跨两临近重点区段!$F:$F,MATCH(1,(MONTH(三跨两临近重点区段!$H:$H)=8)*(三跨两临近重点区段!$A:$A=D751),0))="已取消","已取消",INDEX(三跨两临近重点区段!$I:$I,MATCH(1,(MONTH(三跨两临近重点区段!$H:$H)=8)*(三跨两临近重点区段!$A:$A=D751)*(三跨两临近重点区段!$F:$F="现存区段"),0))),"")</f>
        <v/>
      </c>
      <c r="Y751" s="268" t="str">
        <f t="array" ref="Y751">IFERROR(IF(INDEX(三跨两临近重点区段!$F:$F,MATCH(1,(MONTH(三跨两临近重点区段!$H:$H)=9)*(三跨两临近重点区段!$A:$A=D751),0))="已取消","已取消",INDEX(三跨两临近重点区段!$H:$H,MATCH(1,(MONTH(三跨两临近重点区段!$H:$H)=9)*(三跨两临近重点区段!$A:$A=D751)*(三跨两临近重点区段!$F:$F="现存区段"),0))),"")</f>
        <v/>
      </c>
      <c r="Z751" s="232" t="str">
        <f t="array" ref="Z751">IFERROR(IF(INDEX(三跨两临近重点区段!$F:$F,MATCH(1,(MONTH(三跨两临近重点区段!$H:$H)=9)*(三跨两临近重点区段!$A:$A=D751),0))="已取消","已取消",INDEX(三跨两临近重点区段!$I:$I,MATCH(1,(MONTH(三跨两临近重点区段!$H:$H)=9)*(三跨两临近重点区段!$A:$A=D751)*(三跨两临近重点区段!$F:$F="现存区段"),0))),"")</f>
        <v/>
      </c>
      <c r="AA751" s="268" t="str">
        <f t="array" ref="AA751">IFERROR(IF(INDEX(三跨两临近重点区段!$F:$F,MATCH(1,(MONTH(三跨两临近重点区段!$H:$H)=10)*(三跨两临近重点区段!$A:$A=D751),0))="已取消","已取消",INDEX(三跨两临近重点区段!$H:$H,MATCH(1,(MONTH(三跨两临近重点区段!$H:$H)=10)*(三跨两临近重点区段!$A:$A=D751)*(三跨两临近重点区段!$F:$F="现存区段"),0))),"")</f>
        <v/>
      </c>
      <c r="AB751" s="72" t="str">
        <f t="array" ref="AB751">IFERROR(IF(INDEX(三跨两临近重点区段!$F:$F,MATCH(1,(MONTH(三跨两临近重点区段!$H:$H)=10)*(三跨两临近重点区段!$A:$A=D751),0))="已取消","已取消",INDEX(三跨两临近重点区段!$I:$I,MATCH(1,(MONTH(三跨两临近重点区段!$H:$H)=10)*(三跨两临近重点区段!$A:$A=D751)*(三跨两临近重点区段!$F:$F="现存区段"),0))),"")</f>
        <v/>
      </c>
      <c r="AC751" s="284" t="str">
        <f t="array" ref="AC751">IFERROR(IF(INDEX(三跨两临近重点区段!$F:$F,MATCH(1,(MONTH(三跨两临近重点区段!$H:$H)=11)*(三跨两临近重点区段!$A:$A=D751),0))="已取消","已取消",INDEX(三跨两临近重点区段!$H:$H,MATCH(1,(MONTH(三跨两临近重点区段!$H:$H)=11)*(三跨两临近重点区段!$A:$A=D751)*(三跨两临近重点区段!$F:$F="现存区段"),0))),"")</f>
        <v/>
      </c>
      <c r="AD751" s="72" t="str">
        <f t="array" ref="AD751">IFERROR(IF(INDEX(三跨两临近重点区段!$F:$F,MATCH(1,(MONTH(三跨两临近重点区段!$H:$H)=11)*(三跨两临近重点区段!$A:$A=D751),0))="已取消","已取消",INDEX(三跨两临近重点区段!$I:$I,MATCH(1,(MONTH(三跨两临近重点区段!$H:$H)=11)*(三跨两临近重点区段!$A:$A=D751)*(三跨两临近重点区段!$F:$F="现存区段"),0))),"")</f>
        <v/>
      </c>
      <c r="AE751" s="284" t="str">
        <f t="array" ref="AE751">IFERROR(IF(INDEX(三跨两临近重点区段!$F:$F,MATCH(1,(MONTH(三跨两临近重点区段!$H:$H)=12)*(三跨两临近重点区段!$A:$A=D751),0))="已取消","已取消",INDEX(三跨两临近重点区段!$H:$H,MATCH(1,(MONTH(三跨两临近重点区段!$H:$H)=12)*(三跨两临近重点区段!$A:$A=D751)*(三跨两临近重点区段!$F:$F="现存区段"),0))),"")</f>
        <v/>
      </c>
      <c r="AF751" s="72" t="str">
        <f t="array" ref="AF751">IFERROR(IF(INDEX(三跨两临近重点区段!$F:$F,MATCH(1,(MONTH(三跨两临近重点区段!$H:$H)=12)*(三跨两临近重点区段!$A:$A=D751),0))="已取消","已取消",INDEX(三跨两临近重点区段!$I:$I,MATCH(1,(MONTH(三跨两临近重点区段!$H:$H)=12)*(三跨两临近重点区段!$A:$A=D751)*(三跨两临近重点区段!$F:$F="现存区段"),0))),"")</f>
        <v/>
      </c>
      <c r="AH751" t="e">
        <f t="array" ref="AH751">INDEX(三跨两临近重点区段!$G:$G,MATCH(D751,三跨两临近重点区段!$A:$A,0))</f>
        <v>#N/A</v>
      </c>
    </row>
    <row r="752" ht="14.25" spans="1:34">
      <c r="A752" s="263" t="s">
        <v>150</v>
      </c>
      <c r="B752" s="264" t="s">
        <v>2375</v>
      </c>
      <c r="C752" s="263" t="s">
        <v>2146</v>
      </c>
      <c r="D752" s="263" t="s">
        <v>3241</v>
      </c>
      <c r="E752" s="264" t="s">
        <v>2378</v>
      </c>
      <c r="F752" s="264" t="s">
        <v>2378</v>
      </c>
      <c r="G752" s="263" t="s">
        <v>791</v>
      </c>
      <c r="H752" s="263" t="s">
        <v>3239</v>
      </c>
      <c r="I752" s="33"/>
      <c r="J752" s="196"/>
      <c r="K752" s="196"/>
      <c r="L752" s="196"/>
      <c r="M752" s="235"/>
      <c r="N752" s="235"/>
      <c r="O752" s="33"/>
      <c r="P752" s="48"/>
      <c r="Q752" s="279"/>
      <c r="R752" s="279"/>
      <c r="S752" s="281"/>
      <c r="T752" s="279"/>
      <c r="U752" s="268" t="str">
        <f t="array" ref="U752">IFERROR(IF(INDEX(三跨两临近重点区段!$F:$F,MATCH(1,(MONTH(三跨两临近重点区段!$H:$H)=7)*(三跨两临近重点区段!$A:$A=D752),0))="已取消","已取消",INDEX(三跨两临近重点区段!$H:$H,MATCH(1,(MONTH(三跨两临近重点区段!$H:$H)=7)*(三跨两临近重点区段!$A:$A=D752)*(三跨两临近重点区段!$F:$F="现存区段"),0))),"")</f>
        <v/>
      </c>
      <c r="V752" s="232" t="str">
        <f t="array" ref="V752">IFERROR(IF(INDEX(三跨两临近重点区段!$F:$F,MATCH(1,(MONTH(三跨两临近重点区段!$H:$H)=7)*(三跨两临近重点区段!$A:$A=D752),0))="已取消","已取消",INDEX(三跨两临近重点区段!$I:$I,MATCH(1,(MONTH(三跨两临近重点区段!$H:$H)=7)*(三跨两临近重点区段!$A:$A=D752)*(三跨两临近重点区段!$F:$F="现存区段"),0))),"")</f>
        <v/>
      </c>
      <c r="W752" s="268" t="str">
        <f t="array" ref="W752">IFERROR(IF(INDEX(三跨两临近重点区段!$F:$F,MATCH(1,(MONTH(三跨两临近重点区段!$H:$H)=8)*(三跨两临近重点区段!$A:$A=D752),0))="已取消","已取消",INDEX(三跨两临近重点区段!$H:$H,MATCH(1,(MONTH(三跨两临近重点区段!$H:$H)=8)*(三跨两临近重点区段!$A:$A=D752)*(三跨两临近重点区段!$F:$F="现存区段"),0))),"")</f>
        <v/>
      </c>
      <c r="X752" s="232" t="str">
        <f t="array" ref="X752">IFERROR(IF(INDEX(三跨两临近重点区段!$F:$F,MATCH(1,(MONTH(三跨两临近重点区段!$H:$H)=8)*(三跨两临近重点区段!$A:$A=D752),0))="已取消","已取消",INDEX(三跨两临近重点区段!$I:$I,MATCH(1,(MONTH(三跨两临近重点区段!$H:$H)=8)*(三跨两临近重点区段!$A:$A=D752)*(三跨两临近重点区段!$F:$F="现存区段"),0))),"")</f>
        <v/>
      </c>
      <c r="Y752" s="268" t="str">
        <f t="array" ref="Y752">IFERROR(IF(INDEX(三跨两临近重点区段!$F:$F,MATCH(1,(MONTH(三跨两临近重点区段!$H:$H)=9)*(三跨两临近重点区段!$A:$A=D752),0))="已取消","已取消",INDEX(三跨两临近重点区段!$H:$H,MATCH(1,(MONTH(三跨两临近重点区段!$H:$H)=9)*(三跨两临近重点区段!$A:$A=D752)*(三跨两临近重点区段!$F:$F="现存区段"),0))),"")</f>
        <v/>
      </c>
      <c r="Z752" s="232" t="str">
        <f t="array" ref="Z752">IFERROR(IF(INDEX(三跨两临近重点区段!$F:$F,MATCH(1,(MONTH(三跨两临近重点区段!$H:$H)=9)*(三跨两临近重点区段!$A:$A=D752),0))="已取消","已取消",INDEX(三跨两临近重点区段!$I:$I,MATCH(1,(MONTH(三跨两临近重点区段!$H:$H)=9)*(三跨两临近重点区段!$A:$A=D752)*(三跨两临近重点区段!$F:$F="现存区段"),0))),"")</f>
        <v/>
      </c>
      <c r="AA752" s="268" t="str">
        <f t="array" ref="AA752">IFERROR(IF(INDEX(三跨两临近重点区段!$F:$F,MATCH(1,(MONTH(三跨两临近重点区段!$H:$H)=10)*(三跨两临近重点区段!$A:$A=D752),0))="已取消","已取消",INDEX(三跨两临近重点区段!$H:$H,MATCH(1,(MONTH(三跨两临近重点区段!$H:$H)=10)*(三跨两临近重点区段!$A:$A=D752)*(三跨两临近重点区段!$F:$F="现存区段"),0))),"")</f>
        <v/>
      </c>
      <c r="AB752" s="72" t="str">
        <f t="array" ref="AB752">IFERROR(IF(INDEX(三跨两临近重点区段!$F:$F,MATCH(1,(MONTH(三跨两临近重点区段!$H:$H)=10)*(三跨两临近重点区段!$A:$A=D752),0))="已取消","已取消",INDEX(三跨两临近重点区段!$I:$I,MATCH(1,(MONTH(三跨两临近重点区段!$H:$H)=10)*(三跨两临近重点区段!$A:$A=D752)*(三跨两临近重点区段!$F:$F="现存区段"),0))),"")</f>
        <v/>
      </c>
      <c r="AC752" s="284" t="str">
        <f t="array" ref="AC752">IFERROR(IF(INDEX(三跨两临近重点区段!$F:$F,MATCH(1,(MONTH(三跨两临近重点区段!$H:$H)=11)*(三跨两临近重点区段!$A:$A=D752),0))="已取消","已取消",INDEX(三跨两临近重点区段!$H:$H,MATCH(1,(MONTH(三跨两临近重点区段!$H:$H)=11)*(三跨两临近重点区段!$A:$A=D752)*(三跨两临近重点区段!$F:$F="现存区段"),0))),"")</f>
        <v/>
      </c>
      <c r="AD752" s="72" t="str">
        <f t="array" ref="AD752">IFERROR(IF(INDEX(三跨两临近重点区段!$F:$F,MATCH(1,(MONTH(三跨两临近重点区段!$H:$H)=11)*(三跨两临近重点区段!$A:$A=D752),0))="已取消","已取消",INDEX(三跨两临近重点区段!$I:$I,MATCH(1,(MONTH(三跨两临近重点区段!$H:$H)=11)*(三跨两临近重点区段!$A:$A=D752)*(三跨两临近重点区段!$F:$F="现存区段"),0))),"")</f>
        <v/>
      </c>
      <c r="AE752" s="284" t="str">
        <f t="array" ref="AE752">IFERROR(IF(INDEX(三跨两临近重点区段!$F:$F,MATCH(1,(MONTH(三跨两临近重点区段!$H:$H)=12)*(三跨两临近重点区段!$A:$A=D752),0))="已取消","已取消",INDEX(三跨两临近重点区段!$H:$H,MATCH(1,(MONTH(三跨两临近重点区段!$H:$H)=12)*(三跨两临近重点区段!$A:$A=D752)*(三跨两临近重点区段!$F:$F="现存区段"),0))),"")</f>
        <v/>
      </c>
      <c r="AF752" s="72" t="str">
        <f t="array" ref="AF752">IFERROR(IF(INDEX(三跨两临近重点区段!$F:$F,MATCH(1,(MONTH(三跨两临近重点区段!$H:$H)=12)*(三跨两临近重点区段!$A:$A=D752),0))="已取消","已取消",INDEX(三跨两临近重点区段!$I:$I,MATCH(1,(MONTH(三跨两临近重点区段!$H:$H)=12)*(三跨两临近重点区段!$A:$A=D752)*(三跨两临近重点区段!$F:$F="现存区段"),0))),"")</f>
        <v/>
      </c>
      <c r="AH752" t="e">
        <f t="array" ref="AH752">INDEX(三跨两临近重点区段!$G:$G,MATCH(D752,三跨两临近重点区段!$A:$A,0))</f>
        <v>#N/A</v>
      </c>
    </row>
    <row r="753" ht="14.25" spans="1:34">
      <c r="A753" s="263" t="s">
        <v>150</v>
      </c>
      <c r="B753" s="264" t="s">
        <v>2379</v>
      </c>
      <c r="C753" s="263" t="s">
        <v>2146</v>
      </c>
      <c r="D753" s="263" t="s">
        <v>3242</v>
      </c>
      <c r="E753" s="264" t="s">
        <v>2378</v>
      </c>
      <c r="F753" s="264" t="s">
        <v>2378</v>
      </c>
      <c r="G753" s="263" t="s">
        <v>791</v>
      </c>
      <c r="H753" s="263" t="s">
        <v>3239</v>
      </c>
      <c r="I753" s="33"/>
      <c r="J753" s="196"/>
      <c r="K753" s="196"/>
      <c r="L753" s="196"/>
      <c r="M753" s="235"/>
      <c r="N753" s="235"/>
      <c r="O753" s="33"/>
      <c r="P753" s="48"/>
      <c r="Q753" s="279"/>
      <c r="R753" s="279"/>
      <c r="S753" s="278">
        <v>45457</v>
      </c>
      <c r="T753" s="279" t="s">
        <v>2117</v>
      </c>
      <c r="U753" s="268" t="str">
        <f t="array" ref="U753">IFERROR(IF(INDEX(三跨两临近重点区段!$F:$F,MATCH(1,(MONTH(三跨两临近重点区段!$H:$H)=7)*(三跨两临近重点区段!$A:$A=D753),0))="已取消","已取消",INDEX(三跨两临近重点区段!$H:$H,MATCH(1,(MONTH(三跨两临近重点区段!$H:$H)=7)*(三跨两临近重点区段!$A:$A=D753)*(三跨两临近重点区段!$F:$F="现存区段"),0))),"")</f>
        <v/>
      </c>
      <c r="V753" s="232" t="str">
        <f t="array" ref="V753">IFERROR(IF(INDEX(三跨两临近重点区段!$F:$F,MATCH(1,(MONTH(三跨两临近重点区段!$H:$H)=7)*(三跨两临近重点区段!$A:$A=D753),0))="已取消","已取消",INDEX(三跨两临近重点区段!$I:$I,MATCH(1,(MONTH(三跨两临近重点区段!$H:$H)=7)*(三跨两临近重点区段!$A:$A=D753)*(三跨两临近重点区段!$F:$F="现存区段"),0))),"")</f>
        <v/>
      </c>
      <c r="W753" s="268" t="str">
        <f t="array" ref="W753">IFERROR(IF(INDEX(三跨两临近重点区段!$F:$F,MATCH(1,(MONTH(三跨两临近重点区段!$H:$H)=8)*(三跨两临近重点区段!$A:$A=D753),0))="已取消","已取消",INDEX(三跨两临近重点区段!$H:$H,MATCH(1,(MONTH(三跨两临近重点区段!$H:$H)=8)*(三跨两临近重点区段!$A:$A=D753)*(三跨两临近重点区段!$F:$F="现存区段"),0))),"")</f>
        <v/>
      </c>
      <c r="X753" s="232" t="str">
        <f t="array" ref="X753">IFERROR(IF(INDEX(三跨两临近重点区段!$F:$F,MATCH(1,(MONTH(三跨两临近重点区段!$H:$H)=8)*(三跨两临近重点区段!$A:$A=D753),0))="已取消","已取消",INDEX(三跨两临近重点区段!$I:$I,MATCH(1,(MONTH(三跨两临近重点区段!$H:$H)=8)*(三跨两临近重点区段!$A:$A=D753)*(三跨两临近重点区段!$F:$F="现存区段"),0))),"")</f>
        <v/>
      </c>
      <c r="Y753" s="268" t="str">
        <f t="array" ref="Y753">IFERROR(IF(INDEX(三跨两临近重点区段!$F:$F,MATCH(1,(MONTH(三跨两临近重点区段!$H:$H)=9)*(三跨两临近重点区段!$A:$A=D753),0))="已取消","已取消",INDEX(三跨两临近重点区段!$H:$H,MATCH(1,(MONTH(三跨两临近重点区段!$H:$H)=9)*(三跨两临近重点区段!$A:$A=D753)*(三跨两临近重点区段!$F:$F="现存区段"),0))),"")</f>
        <v/>
      </c>
      <c r="Z753" s="232" t="str">
        <f t="array" ref="Z753">IFERROR(IF(INDEX(三跨两临近重点区段!$F:$F,MATCH(1,(MONTH(三跨两临近重点区段!$H:$H)=9)*(三跨两临近重点区段!$A:$A=D753),0))="已取消","已取消",INDEX(三跨两临近重点区段!$I:$I,MATCH(1,(MONTH(三跨两临近重点区段!$H:$H)=9)*(三跨两临近重点区段!$A:$A=D753)*(三跨两临近重点区段!$F:$F="现存区段"),0))),"")</f>
        <v/>
      </c>
      <c r="AA753" s="268" t="str">
        <f t="array" ref="AA753">IFERROR(IF(INDEX(三跨两临近重点区段!$F:$F,MATCH(1,(MONTH(三跨两临近重点区段!$H:$H)=10)*(三跨两临近重点区段!$A:$A=D753),0))="已取消","已取消",INDEX(三跨两临近重点区段!$H:$H,MATCH(1,(MONTH(三跨两临近重点区段!$H:$H)=10)*(三跨两临近重点区段!$A:$A=D753)*(三跨两临近重点区段!$F:$F="现存区段"),0))),"")</f>
        <v/>
      </c>
      <c r="AB753" s="72" t="str">
        <f t="array" ref="AB753">IFERROR(IF(INDEX(三跨两临近重点区段!$F:$F,MATCH(1,(MONTH(三跨两临近重点区段!$H:$H)=10)*(三跨两临近重点区段!$A:$A=D753),0))="已取消","已取消",INDEX(三跨两临近重点区段!$I:$I,MATCH(1,(MONTH(三跨两临近重点区段!$H:$H)=10)*(三跨两临近重点区段!$A:$A=D753)*(三跨两临近重点区段!$F:$F="现存区段"),0))),"")</f>
        <v/>
      </c>
      <c r="AC753" s="284" t="str">
        <f t="array" ref="AC753">IFERROR(IF(INDEX(三跨两临近重点区段!$F:$F,MATCH(1,(MONTH(三跨两临近重点区段!$H:$H)=11)*(三跨两临近重点区段!$A:$A=D753),0))="已取消","已取消",INDEX(三跨两临近重点区段!$H:$H,MATCH(1,(MONTH(三跨两临近重点区段!$H:$H)=11)*(三跨两临近重点区段!$A:$A=D753)*(三跨两临近重点区段!$F:$F="现存区段"),0))),"")</f>
        <v/>
      </c>
      <c r="AD753" s="72" t="str">
        <f t="array" ref="AD753">IFERROR(IF(INDEX(三跨两临近重点区段!$F:$F,MATCH(1,(MONTH(三跨两临近重点区段!$H:$H)=11)*(三跨两临近重点区段!$A:$A=D753),0))="已取消","已取消",INDEX(三跨两临近重点区段!$I:$I,MATCH(1,(MONTH(三跨两临近重点区段!$H:$H)=11)*(三跨两临近重点区段!$A:$A=D753)*(三跨两临近重点区段!$F:$F="现存区段"),0))),"")</f>
        <v/>
      </c>
      <c r="AE753" s="284" t="str">
        <f t="array" ref="AE753">IFERROR(IF(INDEX(三跨两临近重点区段!$F:$F,MATCH(1,(MONTH(三跨两临近重点区段!$H:$H)=12)*(三跨两临近重点区段!$A:$A=D753),0))="已取消","已取消",INDEX(三跨两临近重点区段!$H:$H,MATCH(1,(MONTH(三跨两临近重点区段!$H:$H)=12)*(三跨两临近重点区段!$A:$A=D753)*(三跨两临近重点区段!$F:$F="现存区段"),0))),"")</f>
        <v/>
      </c>
      <c r="AF753" s="72" t="str">
        <f t="array" ref="AF753">IFERROR(IF(INDEX(三跨两临近重点区段!$F:$F,MATCH(1,(MONTH(三跨两临近重点区段!$H:$H)=12)*(三跨两临近重点区段!$A:$A=D753),0))="已取消","已取消",INDEX(三跨两临近重点区段!$I:$I,MATCH(1,(MONTH(三跨两临近重点区段!$H:$H)=12)*(三跨两临近重点区段!$A:$A=D753)*(三跨两临近重点区段!$F:$F="现存区段"),0))),"")</f>
        <v/>
      </c>
      <c r="AH753" t="e">
        <f t="array" ref="AH753">INDEX(三跨两临近重点区段!$G:$G,MATCH(D753,三跨两临近重点区段!$A:$A,0))</f>
        <v>#N/A</v>
      </c>
    </row>
    <row r="754" ht="14.25" spans="1:34">
      <c r="A754" s="263" t="s">
        <v>150</v>
      </c>
      <c r="B754" s="264" t="s">
        <v>2375</v>
      </c>
      <c r="C754" s="263" t="s">
        <v>2279</v>
      </c>
      <c r="D754" s="263" t="s">
        <v>3243</v>
      </c>
      <c r="E754" s="264" t="s">
        <v>2378</v>
      </c>
      <c r="F754" s="264" t="s">
        <v>2378</v>
      </c>
      <c r="G754" s="263" t="s">
        <v>791</v>
      </c>
      <c r="H754" s="263" t="s">
        <v>3239</v>
      </c>
      <c r="I754" s="33"/>
      <c r="J754" s="196"/>
      <c r="K754" s="196"/>
      <c r="L754" s="196"/>
      <c r="M754" s="235"/>
      <c r="N754" s="235"/>
      <c r="O754" s="33"/>
      <c r="P754" s="48"/>
      <c r="Q754" s="279"/>
      <c r="R754" s="279"/>
      <c r="S754" s="281"/>
      <c r="T754" s="279"/>
      <c r="U754" s="268" t="str">
        <f t="array" ref="U754">IFERROR(IF(INDEX(三跨两临近重点区段!$F:$F,MATCH(1,(MONTH(三跨两临近重点区段!$H:$H)=7)*(三跨两临近重点区段!$A:$A=D754),0))="已取消","已取消",INDEX(三跨两临近重点区段!$H:$H,MATCH(1,(MONTH(三跨两临近重点区段!$H:$H)=7)*(三跨两临近重点区段!$A:$A=D754)*(三跨两临近重点区段!$F:$F="现存区段"),0))),"")</f>
        <v/>
      </c>
      <c r="V754" s="232" t="str">
        <f t="array" ref="V754">IFERROR(IF(INDEX(三跨两临近重点区段!$F:$F,MATCH(1,(MONTH(三跨两临近重点区段!$H:$H)=7)*(三跨两临近重点区段!$A:$A=D754),0))="已取消","已取消",INDEX(三跨两临近重点区段!$I:$I,MATCH(1,(MONTH(三跨两临近重点区段!$H:$H)=7)*(三跨两临近重点区段!$A:$A=D754)*(三跨两临近重点区段!$F:$F="现存区段"),0))),"")</f>
        <v/>
      </c>
      <c r="W754" s="268" t="str">
        <f t="array" ref="W754">IFERROR(IF(INDEX(三跨两临近重点区段!$F:$F,MATCH(1,(MONTH(三跨两临近重点区段!$H:$H)=8)*(三跨两临近重点区段!$A:$A=D754),0))="已取消","已取消",INDEX(三跨两临近重点区段!$H:$H,MATCH(1,(MONTH(三跨两临近重点区段!$H:$H)=8)*(三跨两临近重点区段!$A:$A=D754)*(三跨两临近重点区段!$F:$F="现存区段"),0))),"")</f>
        <v/>
      </c>
      <c r="X754" s="232" t="str">
        <f t="array" ref="X754">IFERROR(IF(INDEX(三跨两临近重点区段!$F:$F,MATCH(1,(MONTH(三跨两临近重点区段!$H:$H)=8)*(三跨两临近重点区段!$A:$A=D754),0))="已取消","已取消",INDEX(三跨两临近重点区段!$I:$I,MATCH(1,(MONTH(三跨两临近重点区段!$H:$H)=8)*(三跨两临近重点区段!$A:$A=D754)*(三跨两临近重点区段!$F:$F="现存区段"),0))),"")</f>
        <v/>
      </c>
      <c r="Y754" s="268" t="str">
        <f t="array" ref="Y754">IFERROR(IF(INDEX(三跨两临近重点区段!$F:$F,MATCH(1,(MONTH(三跨两临近重点区段!$H:$H)=9)*(三跨两临近重点区段!$A:$A=D754),0))="已取消","已取消",INDEX(三跨两临近重点区段!$H:$H,MATCH(1,(MONTH(三跨两临近重点区段!$H:$H)=9)*(三跨两临近重点区段!$A:$A=D754)*(三跨两临近重点区段!$F:$F="现存区段"),0))),"")</f>
        <v/>
      </c>
      <c r="Z754" s="232" t="str">
        <f t="array" ref="Z754">IFERROR(IF(INDEX(三跨两临近重点区段!$F:$F,MATCH(1,(MONTH(三跨两临近重点区段!$H:$H)=9)*(三跨两临近重点区段!$A:$A=D754),0))="已取消","已取消",INDEX(三跨两临近重点区段!$I:$I,MATCH(1,(MONTH(三跨两临近重点区段!$H:$H)=9)*(三跨两临近重点区段!$A:$A=D754)*(三跨两临近重点区段!$F:$F="现存区段"),0))),"")</f>
        <v/>
      </c>
      <c r="AA754" s="268" t="str">
        <f t="array" ref="AA754">IFERROR(IF(INDEX(三跨两临近重点区段!$F:$F,MATCH(1,(MONTH(三跨两临近重点区段!$H:$H)=10)*(三跨两临近重点区段!$A:$A=D754),0))="已取消","已取消",INDEX(三跨两临近重点区段!$H:$H,MATCH(1,(MONTH(三跨两临近重点区段!$H:$H)=10)*(三跨两临近重点区段!$A:$A=D754)*(三跨两临近重点区段!$F:$F="现存区段"),0))),"")</f>
        <v/>
      </c>
      <c r="AB754" s="72" t="str">
        <f t="array" ref="AB754">IFERROR(IF(INDEX(三跨两临近重点区段!$F:$F,MATCH(1,(MONTH(三跨两临近重点区段!$H:$H)=10)*(三跨两临近重点区段!$A:$A=D754),0))="已取消","已取消",INDEX(三跨两临近重点区段!$I:$I,MATCH(1,(MONTH(三跨两临近重点区段!$H:$H)=10)*(三跨两临近重点区段!$A:$A=D754)*(三跨两临近重点区段!$F:$F="现存区段"),0))),"")</f>
        <v/>
      </c>
      <c r="AC754" s="284" t="str">
        <f t="array" ref="AC754">IFERROR(IF(INDEX(三跨两临近重点区段!$F:$F,MATCH(1,(MONTH(三跨两临近重点区段!$H:$H)=11)*(三跨两临近重点区段!$A:$A=D754),0))="已取消","已取消",INDEX(三跨两临近重点区段!$H:$H,MATCH(1,(MONTH(三跨两临近重点区段!$H:$H)=11)*(三跨两临近重点区段!$A:$A=D754)*(三跨两临近重点区段!$F:$F="现存区段"),0))),"")</f>
        <v/>
      </c>
      <c r="AD754" s="72" t="str">
        <f t="array" ref="AD754">IFERROR(IF(INDEX(三跨两临近重点区段!$F:$F,MATCH(1,(MONTH(三跨两临近重点区段!$H:$H)=11)*(三跨两临近重点区段!$A:$A=D754),0))="已取消","已取消",INDEX(三跨两临近重点区段!$I:$I,MATCH(1,(MONTH(三跨两临近重点区段!$H:$H)=11)*(三跨两临近重点区段!$A:$A=D754)*(三跨两临近重点区段!$F:$F="现存区段"),0))),"")</f>
        <v/>
      </c>
      <c r="AE754" s="284" t="str">
        <f t="array" ref="AE754">IFERROR(IF(INDEX(三跨两临近重点区段!$F:$F,MATCH(1,(MONTH(三跨两临近重点区段!$H:$H)=12)*(三跨两临近重点区段!$A:$A=D754),0))="已取消","已取消",INDEX(三跨两临近重点区段!$H:$H,MATCH(1,(MONTH(三跨两临近重点区段!$H:$H)=12)*(三跨两临近重点区段!$A:$A=D754)*(三跨两临近重点区段!$F:$F="现存区段"),0))),"")</f>
        <v/>
      </c>
      <c r="AF754" s="72" t="str">
        <f t="array" ref="AF754">IFERROR(IF(INDEX(三跨两临近重点区段!$F:$F,MATCH(1,(MONTH(三跨两临近重点区段!$H:$H)=12)*(三跨两临近重点区段!$A:$A=D754),0))="已取消","已取消",INDEX(三跨两临近重点区段!$I:$I,MATCH(1,(MONTH(三跨两临近重点区段!$H:$H)=12)*(三跨两临近重点区段!$A:$A=D754)*(三跨两临近重点区段!$F:$F="现存区段"),0))),"")</f>
        <v/>
      </c>
      <c r="AH754" t="e">
        <f t="array" ref="AH754">INDEX(三跨两临近重点区段!$G:$G,MATCH(D754,三跨两临近重点区段!$A:$A,0))</f>
        <v>#N/A</v>
      </c>
    </row>
    <row r="755" ht="14.25" spans="1:34">
      <c r="A755" s="263" t="s">
        <v>150</v>
      </c>
      <c r="B755" s="264" t="s">
        <v>2379</v>
      </c>
      <c r="C755" s="263" t="s">
        <v>2279</v>
      </c>
      <c r="D755" s="263" t="s">
        <v>3244</v>
      </c>
      <c r="E755" s="264" t="s">
        <v>2378</v>
      </c>
      <c r="F755" s="264" t="s">
        <v>2378</v>
      </c>
      <c r="G755" s="263" t="s">
        <v>791</v>
      </c>
      <c r="H755" s="263" t="s">
        <v>3239</v>
      </c>
      <c r="I755" s="33"/>
      <c r="J755" s="196"/>
      <c r="K755" s="196"/>
      <c r="L755" s="196"/>
      <c r="M755" s="235"/>
      <c r="N755" s="235"/>
      <c r="O755" s="33"/>
      <c r="P755" s="48"/>
      <c r="Q755" s="279"/>
      <c r="R755" s="279"/>
      <c r="S755" s="278">
        <v>45457</v>
      </c>
      <c r="T755" s="279" t="s">
        <v>2117</v>
      </c>
      <c r="U755" s="268" t="str">
        <f t="array" ref="U755">IFERROR(IF(INDEX(三跨两临近重点区段!$F:$F,MATCH(1,(MONTH(三跨两临近重点区段!$H:$H)=7)*(三跨两临近重点区段!$A:$A=D755),0))="已取消","已取消",INDEX(三跨两临近重点区段!$H:$H,MATCH(1,(MONTH(三跨两临近重点区段!$H:$H)=7)*(三跨两临近重点区段!$A:$A=D755)*(三跨两临近重点区段!$F:$F="现存区段"),0))),"")</f>
        <v/>
      </c>
      <c r="V755" s="232" t="str">
        <f t="array" ref="V755">IFERROR(IF(INDEX(三跨两临近重点区段!$F:$F,MATCH(1,(MONTH(三跨两临近重点区段!$H:$H)=7)*(三跨两临近重点区段!$A:$A=D755),0))="已取消","已取消",INDEX(三跨两临近重点区段!$I:$I,MATCH(1,(MONTH(三跨两临近重点区段!$H:$H)=7)*(三跨两临近重点区段!$A:$A=D755)*(三跨两临近重点区段!$F:$F="现存区段"),0))),"")</f>
        <v/>
      </c>
      <c r="W755" s="268" t="str">
        <f t="array" ref="W755">IFERROR(IF(INDEX(三跨两临近重点区段!$F:$F,MATCH(1,(MONTH(三跨两临近重点区段!$H:$H)=8)*(三跨两临近重点区段!$A:$A=D755),0))="已取消","已取消",INDEX(三跨两临近重点区段!$H:$H,MATCH(1,(MONTH(三跨两临近重点区段!$H:$H)=8)*(三跨两临近重点区段!$A:$A=D755)*(三跨两临近重点区段!$F:$F="现存区段"),0))),"")</f>
        <v/>
      </c>
      <c r="X755" s="232" t="str">
        <f t="array" ref="X755">IFERROR(IF(INDEX(三跨两临近重点区段!$F:$F,MATCH(1,(MONTH(三跨两临近重点区段!$H:$H)=8)*(三跨两临近重点区段!$A:$A=D755),0))="已取消","已取消",INDEX(三跨两临近重点区段!$I:$I,MATCH(1,(MONTH(三跨两临近重点区段!$H:$H)=8)*(三跨两临近重点区段!$A:$A=D755)*(三跨两临近重点区段!$F:$F="现存区段"),0))),"")</f>
        <v/>
      </c>
      <c r="Y755" s="268" t="str">
        <f t="array" ref="Y755">IFERROR(IF(INDEX(三跨两临近重点区段!$F:$F,MATCH(1,(MONTH(三跨两临近重点区段!$H:$H)=9)*(三跨两临近重点区段!$A:$A=D755),0))="已取消","已取消",INDEX(三跨两临近重点区段!$H:$H,MATCH(1,(MONTH(三跨两临近重点区段!$H:$H)=9)*(三跨两临近重点区段!$A:$A=D755)*(三跨两临近重点区段!$F:$F="现存区段"),0))),"")</f>
        <v/>
      </c>
      <c r="Z755" s="232" t="str">
        <f t="array" ref="Z755">IFERROR(IF(INDEX(三跨两临近重点区段!$F:$F,MATCH(1,(MONTH(三跨两临近重点区段!$H:$H)=9)*(三跨两临近重点区段!$A:$A=D755),0))="已取消","已取消",INDEX(三跨两临近重点区段!$I:$I,MATCH(1,(MONTH(三跨两临近重点区段!$H:$H)=9)*(三跨两临近重点区段!$A:$A=D755)*(三跨两临近重点区段!$F:$F="现存区段"),0))),"")</f>
        <v/>
      </c>
      <c r="AA755" s="268" t="str">
        <f t="array" ref="AA755">IFERROR(IF(INDEX(三跨两临近重点区段!$F:$F,MATCH(1,(MONTH(三跨两临近重点区段!$H:$H)=10)*(三跨两临近重点区段!$A:$A=D755),0))="已取消","已取消",INDEX(三跨两临近重点区段!$H:$H,MATCH(1,(MONTH(三跨两临近重点区段!$H:$H)=10)*(三跨两临近重点区段!$A:$A=D755)*(三跨两临近重点区段!$F:$F="现存区段"),0))),"")</f>
        <v/>
      </c>
      <c r="AB755" s="72" t="str">
        <f t="array" ref="AB755">IFERROR(IF(INDEX(三跨两临近重点区段!$F:$F,MATCH(1,(MONTH(三跨两临近重点区段!$H:$H)=10)*(三跨两临近重点区段!$A:$A=D755),0))="已取消","已取消",INDEX(三跨两临近重点区段!$I:$I,MATCH(1,(MONTH(三跨两临近重点区段!$H:$H)=10)*(三跨两临近重点区段!$A:$A=D755)*(三跨两临近重点区段!$F:$F="现存区段"),0))),"")</f>
        <v/>
      </c>
      <c r="AC755" s="284" t="str">
        <f t="array" ref="AC755">IFERROR(IF(INDEX(三跨两临近重点区段!$F:$F,MATCH(1,(MONTH(三跨两临近重点区段!$H:$H)=11)*(三跨两临近重点区段!$A:$A=D755),0))="已取消","已取消",INDEX(三跨两临近重点区段!$H:$H,MATCH(1,(MONTH(三跨两临近重点区段!$H:$H)=11)*(三跨两临近重点区段!$A:$A=D755)*(三跨两临近重点区段!$F:$F="现存区段"),0))),"")</f>
        <v/>
      </c>
      <c r="AD755" s="72" t="str">
        <f t="array" ref="AD755">IFERROR(IF(INDEX(三跨两临近重点区段!$F:$F,MATCH(1,(MONTH(三跨两临近重点区段!$H:$H)=11)*(三跨两临近重点区段!$A:$A=D755),0))="已取消","已取消",INDEX(三跨两临近重点区段!$I:$I,MATCH(1,(MONTH(三跨两临近重点区段!$H:$H)=11)*(三跨两临近重点区段!$A:$A=D755)*(三跨两临近重点区段!$F:$F="现存区段"),0))),"")</f>
        <v/>
      </c>
      <c r="AE755" s="284" t="str">
        <f t="array" ref="AE755">IFERROR(IF(INDEX(三跨两临近重点区段!$F:$F,MATCH(1,(MONTH(三跨两临近重点区段!$H:$H)=12)*(三跨两临近重点区段!$A:$A=D755),0))="已取消","已取消",INDEX(三跨两临近重点区段!$H:$H,MATCH(1,(MONTH(三跨两临近重点区段!$H:$H)=12)*(三跨两临近重点区段!$A:$A=D755)*(三跨两临近重点区段!$F:$F="现存区段"),0))),"")</f>
        <v/>
      </c>
      <c r="AF755" s="72" t="str">
        <f t="array" ref="AF755">IFERROR(IF(INDEX(三跨两临近重点区段!$F:$F,MATCH(1,(MONTH(三跨两临近重点区段!$H:$H)=12)*(三跨两临近重点区段!$A:$A=D755),0))="已取消","已取消",INDEX(三跨两临近重点区段!$I:$I,MATCH(1,(MONTH(三跨两临近重点区段!$H:$H)=12)*(三跨两临近重点区段!$A:$A=D755)*(三跨两临近重点区段!$F:$F="现存区段"),0))),"")</f>
        <v/>
      </c>
      <c r="AH755" t="e">
        <f t="array" ref="AH755">INDEX(三跨两临近重点区段!$G:$G,MATCH(D755,三跨两临近重点区段!$A:$A,0))</f>
        <v>#N/A</v>
      </c>
    </row>
    <row r="756" ht="14.25" spans="1:34">
      <c r="A756" s="263" t="s">
        <v>363</v>
      </c>
      <c r="B756" s="264" t="s">
        <v>2713</v>
      </c>
      <c r="C756" s="263" t="s">
        <v>2328</v>
      </c>
      <c r="D756" s="263" t="s">
        <v>3245</v>
      </c>
      <c r="E756" s="264" t="s">
        <v>3246</v>
      </c>
      <c r="F756" s="264" t="s">
        <v>125</v>
      </c>
      <c r="G756" s="263" t="s">
        <v>2116</v>
      </c>
      <c r="H756" s="263" t="s">
        <v>1367</v>
      </c>
      <c r="I756" s="33"/>
      <c r="J756" s="196"/>
      <c r="K756" s="196"/>
      <c r="L756" s="196"/>
      <c r="M756" s="235"/>
      <c r="N756" s="235"/>
      <c r="O756" s="33"/>
      <c r="P756" s="48"/>
      <c r="Q756" s="279"/>
      <c r="R756" s="279"/>
      <c r="S756" s="278">
        <v>45454</v>
      </c>
      <c r="T756" s="279" t="s">
        <v>2117</v>
      </c>
      <c r="U756" s="268" t="str">
        <f t="array" ref="U756">IFERROR(IF(INDEX(三跨两临近重点区段!$F:$F,MATCH(1,(MONTH(三跨两临近重点区段!$H:$H)=7)*(三跨两临近重点区段!$A:$A=D756),0))="已取消","已取消",INDEX(三跨两临近重点区段!$H:$H,MATCH(1,(MONTH(三跨两临近重点区段!$H:$H)=7)*(三跨两临近重点区段!$A:$A=D756)*(三跨两临近重点区段!$F:$F="现存区段"),0))),"")</f>
        <v/>
      </c>
      <c r="V756" s="232" t="str">
        <f t="array" ref="V756">IFERROR(IF(INDEX(三跨两临近重点区段!$F:$F,MATCH(1,(MONTH(三跨两临近重点区段!$H:$H)=7)*(三跨两临近重点区段!$A:$A=D756),0))="已取消","已取消",INDEX(三跨两临近重点区段!$I:$I,MATCH(1,(MONTH(三跨两临近重点区段!$H:$H)=7)*(三跨两临近重点区段!$A:$A=D756)*(三跨两临近重点区段!$F:$F="现存区段"),0))),"")</f>
        <v/>
      </c>
      <c r="W756" s="268" t="str">
        <f t="array" ref="W756">IFERROR(IF(INDEX(三跨两临近重点区段!$F:$F,MATCH(1,(MONTH(三跨两临近重点区段!$H:$H)=8)*(三跨两临近重点区段!$A:$A=D756),0))="已取消","已取消",INDEX(三跨两临近重点区段!$H:$H,MATCH(1,(MONTH(三跨两临近重点区段!$H:$H)=8)*(三跨两临近重点区段!$A:$A=D756)*(三跨两临近重点区段!$F:$F="现存区段"),0))),"")</f>
        <v/>
      </c>
      <c r="X756" s="232" t="str">
        <f t="array" ref="X756">IFERROR(IF(INDEX(三跨两临近重点区段!$F:$F,MATCH(1,(MONTH(三跨两临近重点区段!$H:$H)=8)*(三跨两临近重点区段!$A:$A=D756),0))="已取消","已取消",INDEX(三跨两临近重点区段!$I:$I,MATCH(1,(MONTH(三跨两临近重点区段!$H:$H)=8)*(三跨两临近重点区段!$A:$A=D756)*(三跨两临近重点区段!$F:$F="现存区段"),0))),"")</f>
        <v/>
      </c>
      <c r="Y756" s="268" t="str">
        <f t="array" ref="Y756">IFERROR(IF(INDEX(三跨两临近重点区段!$F:$F,MATCH(1,(MONTH(三跨两临近重点区段!$H:$H)=9)*(三跨两临近重点区段!$A:$A=D756),0))="已取消","已取消",INDEX(三跨两临近重点区段!$H:$H,MATCH(1,(MONTH(三跨两临近重点区段!$H:$H)=9)*(三跨两临近重点区段!$A:$A=D756)*(三跨两临近重点区段!$F:$F="现存区段"),0))),"")</f>
        <v/>
      </c>
      <c r="Z756" s="232" t="str">
        <f t="array" ref="Z756">IFERROR(IF(INDEX(三跨两临近重点区段!$F:$F,MATCH(1,(MONTH(三跨两临近重点区段!$H:$H)=9)*(三跨两临近重点区段!$A:$A=D756),0))="已取消","已取消",INDEX(三跨两临近重点区段!$I:$I,MATCH(1,(MONTH(三跨两临近重点区段!$H:$H)=9)*(三跨两临近重点区段!$A:$A=D756)*(三跨两临近重点区段!$F:$F="现存区段"),0))),"")</f>
        <v/>
      </c>
      <c r="AA756" s="268" t="str">
        <f t="array" ref="AA756">IFERROR(IF(INDEX(三跨两临近重点区段!$F:$F,MATCH(1,(MONTH(三跨两临近重点区段!$H:$H)=10)*(三跨两临近重点区段!$A:$A=D756),0))="已取消","已取消",INDEX(三跨两临近重点区段!$H:$H,MATCH(1,(MONTH(三跨两临近重点区段!$H:$H)=10)*(三跨两临近重点区段!$A:$A=D756)*(三跨两临近重点区段!$F:$F="现存区段"),0))),"")</f>
        <v/>
      </c>
      <c r="AB756" s="72" t="str">
        <f t="array" ref="AB756">IFERROR(IF(INDEX(三跨两临近重点区段!$F:$F,MATCH(1,(MONTH(三跨两临近重点区段!$H:$H)=10)*(三跨两临近重点区段!$A:$A=D756),0))="已取消","已取消",INDEX(三跨两临近重点区段!$I:$I,MATCH(1,(MONTH(三跨两临近重点区段!$H:$H)=10)*(三跨两临近重点区段!$A:$A=D756)*(三跨两临近重点区段!$F:$F="现存区段"),0))),"")</f>
        <v/>
      </c>
      <c r="AC756" s="284" t="str">
        <f t="array" ref="AC756">IFERROR(IF(INDEX(三跨两临近重点区段!$F:$F,MATCH(1,(MONTH(三跨两临近重点区段!$H:$H)=11)*(三跨两临近重点区段!$A:$A=D756),0))="已取消","已取消",INDEX(三跨两临近重点区段!$H:$H,MATCH(1,(MONTH(三跨两临近重点区段!$H:$H)=11)*(三跨两临近重点区段!$A:$A=D756)*(三跨两临近重点区段!$F:$F="现存区段"),0))),"")</f>
        <v/>
      </c>
      <c r="AD756" s="72" t="str">
        <f t="array" ref="AD756">IFERROR(IF(INDEX(三跨两临近重点区段!$F:$F,MATCH(1,(MONTH(三跨两临近重点区段!$H:$H)=11)*(三跨两临近重点区段!$A:$A=D756),0))="已取消","已取消",INDEX(三跨两临近重点区段!$I:$I,MATCH(1,(MONTH(三跨两临近重点区段!$H:$H)=11)*(三跨两临近重点区段!$A:$A=D756)*(三跨两临近重点区段!$F:$F="现存区段"),0))),"")</f>
        <v/>
      </c>
      <c r="AE756" s="284" t="str">
        <f t="array" ref="AE756">IFERROR(IF(INDEX(三跨两临近重点区段!$F:$F,MATCH(1,(MONTH(三跨两临近重点区段!$H:$H)=12)*(三跨两临近重点区段!$A:$A=D756),0))="已取消","已取消",INDEX(三跨两临近重点区段!$H:$H,MATCH(1,(MONTH(三跨两临近重点区段!$H:$H)=12)*(三跨两临近重点区段!$A:$A=D756)*(三跨两临近重点区段!$F:$F="现存区段"),0))),"")</f>
        <v/>
      </c>
      <c r="AF756" s="72" t="str">
        <f t="array" ref="AF756">IFERROR(IF(INDEX(三跨两临近重点区段!$F:$F,MATCH(1,(MONTH(三跨两临近重点区段!$H:$H)=12)*(三跨两临近重点区段!$A:$A=D756),0))="已取消","已取消",INDEX(三跨两临近重点区段!$I:$I,MATCH(1,(MONTH(三跨两临近重点区段!$H:$H)=12)*(三跨两临近重点区段!$A:$A=D756)*(三跨两临近重点区段!$F:$F="现存区段"),0))),"")</f>
        <v/>
      </c>
      <c r="AH756" t="e">
        <f t="array" ref="AH756">INDEX(三跨两临近重点区段!$G:$G,MATCH(D756,三跨两临近重点区段!$A:$A,0))</f>
        <v>#N/A</v>
      </c>
    </row>
    <row r="757" ht="14.25" spans="1:34">
      <c r="A757" s="263" t="s">
        <v>363</v>
      </c>
      <c r="B757" s="264" t="s">
        <v>2435</v>
      </c>
      <c r="C757" s="263" t="s">
        <v>2167</v>
      </c>
      <c r="D757" s="263" t="s">
        <v>3247</v>
      </c>
      <c r="E757" s="264" t="s">
        <v>2115</v>
      </c>
      <c r="F757" s="264" t="s">
        <v>125</v>
      </c>
      <c r="G757" s="263" t="s">
        <v>2116</v>
      </c>
      <c r="H757" s="263" t="s">
        <v>1144</v>
      </c>
      <c r="I757" s="33"/>
      <c r="J757" s="196"/>
      <c r="K757" s="196"/>
      <c r="L757" s="196"/>
      <c r="M757" s="235"/>
      <c r="N757" s="235"/>
      <c r="O757" s="33"/>
      <c r="P757" s="48"/>
      <c r="Q757" s="279"/>
      <c r="R757" s="279"/>
      <c r="S757" s="281"/>
      <c r="T757" s="279"/>
      <c r="U757" s="268" t="str">
        <f t="array" ref="U757">IFERROR(IF(INDEX(三跨两临近重点区段!$F:$F,MATCH(1,(MONTH(三跨两临近重点区段!$H:$H)=7)*(三跨两临近重点区段!$A:$A=D757),0))="已取消","已取消",INDEX(三跨两临近重点区段!$H:$H,MATCH(1,(MONTH(三跨两临近重点区段!$H:$H)=7)*(三跨两临近重点区段!$A:$A=D757)*(三跨两临近重点区段!$F:$F="现存区段"),0))),"")</f>
        <v/>
      </c>
      <c r="V757" s="232" t="str">
        <f t="array" ref="V757">IFERROR(IF(INDEX(三跨两临近重点区段!$F:$F,MATCH(1,(MONTH(三跨两临近重点区段!$H:$H)=7)*(三跨两临近重点区段!$A:$A=D757),0))="已取消","已取消",INDEX(三跨两临近重点区段!$I:$I,MATCH(1,(MONTH(三跨两临近重点区段!$H:$H)=7)*(三跨两临近重点区段!$A:$A=D757)*(三跨两临近重点区段!$F:$F="现存区段"),0))),"")</f>
        <v/>
      </c>
      <c r="W757" s="268" t="str">
        <f t="array" ref="W757">IFERROR(IF(INDEX(三跨两临近重点区段!$F:$F,MATCH(1,(MONTH(三跨两临近重点区段!$H:$H)=8)*(三跨两临近重点区段!$A:$A=D757),0))="已取消","已取消",INDEX(三跨两临近重点区段!$H:$H,MATCH(1,(MONTH(三跨两临近重点区段!$H:$H)=8)*(三跨两临近重点区段!$A:$A=D757)*(三跨两临近重点区段!$F:$F="现存区段"),0))),"")</f>
        <v/>
      </c>
      <c r="X757" s="232" t="str">
        <f t="array" ref="X757">IFERROR(IF(INDEX(三跨两临近重点区段!$F:$F,MATCH(1,(MONTH(三跨两临近重点区段!$H:$H)=8)*(三跨两临近重点区段!$A:$A=D757),0))="已取消","已取消",INDEX(三跨两临近重点区段!$I:$I,MATCH(1,(MONTH(三跨两临近重点区段!$H:$H)=8)*(三跨两临近重点区段!$A:$A=D757)*(三跨两临近重点区段!$F:$F="现存区段"),0))),"")</f>
        <v/>
      </c>
      <c r="Y757" s="268" t="str">
        <f t="array" ref="Y757">IFERROR(IF(INDEX(三跨两临近重点区段!$F:$F,MATCH(1,(MONTH(三跨两临近重点区段!$H:$H)=9)*(三跨两临近重点区段!$A:$A=D757),0))="已取消","已取消",INDEX(三跨两临近重点区段!$H:$H,MATCH(1,(MONTH(三跨两临近重点区段!$H:$H)=9)*(三跨两临近重点区段!$A:$A=D757)*(三跨两临近重点区段!$F:$F="现存区段"),0))),"")</f>
        <v/>
      </c>
      <c r="Z757" s="232" t="str">
        <f t="array" ref="Z757">IFERROR(IF(INDEX(三跨两临近重点区段!$F:$F,MATCH(1,(MONTH(三跨两临近重点区段!$H:$H)=9)*(三跨两临近重点区段!$A:$A=D757),0))="已取消","已取消",INDEX(三跨两临近重点区段!$I:$I,MATCH(1,(MONTH(三跨两临近重点区段!$H:$H)=9)*(三跨两临近重点区段!$A:$A=D757)*(三跨两临近重点区段!$F:$F="现存区段"),0))),"")</f>
        <v/>
      </c>
      <c r="AA757" s="268" t="str">
        <f t="array" ref="AA757">IFERROR(IF(INDEX(三跨两临近重点区段!$F:$F,MATCH(1,(MONTH(三跨两临近重点区段!$H:$H)=10)*(三跨两临近重点区段!$A:$A=D757),0))="已取消","已取消",INDEX(三跨两临近重点区段!$H:$H,MATCH(1,(MONTH(三跨两临近重点区段!$H:$H)=10)*(三跨两临近重点区段!$A:$A=D757)*(三跨两临近重点区段!$F:$F="现存区段"),0))),"")</f>
        <v/>
      </c>
      <c r="AB757" s="72" t="str">
        <f t="array" ref="AB757">IFERROR(IF(INDEX(三跨两临近重点区段!$F:$F,MATCH(1,(MONTH(三跨两临近重点区段!$H:$H)=10)*(三跨两临近重点区段!$A:$A=D757),0))="已取消","已取消",INDEX(三跨两临近重点区段!$I:$I,MATCH(1,(MONTH(三跨两临近重点区段!$H:$H)=10)*(三跨两临近重点区段!$A:$A=D757)*(三跨两临近重点区段!$F:$F="现存区段"),0))),"")</f>
        <v/>
      </c>
      <c r="AC757" s="284" t="str">
        <f t="array" ref="AC757">IFERROR(IF(INDEX(三跨两临近重点区段!$F:$F,MATCH(1,(MONTH(三跨两临近重点区段!$H:$H)=11)*(三跨两临近重点区段!$A:$A=D757),0))="已取消","已取消",INDEX(三跨两临近重点区段!$H:$H,MATCH(1,(MONTH(三跨两临近重点区段!$H:$H)=11)*(三跨两临近重点区段!$A:$A=D757)*(三跨两临近重点区段!$F:$F="现存区段"),0))),"")</f>
        <v/>
      </c>
      <c r="AD757" s="72" t="str">
        <f t="array" ref="AD757">IFERROR(IF(INDEX(三跨两临近重点区段!$F:$F,MATCH(1,(MONTH(三跨两临近重点区段!$H:$H)=11)*(三跨两临近重点区段!$A:$A=D757),0))="已取消","已取消",INDEX(三跨两临近重点区段!$I:$I,MATCH(1,(MONTH(三跨两临近重点区段!$H:$H)=11)*(三跨两临近重点区段!$A:$A=D757)*(三跨两临近重点区段!$F:$F="现存区段"),0))),"")</f>
        <v/>
      </c>
      <c r="AE757" s="284" t="str">
        <f t="array" ref="AE757">IFERROR(IF(INDEX(三跨两临近重点区段!$F:$F,MATCH(1,(MONTH(三跨两临近重点区段!$H:$H)=12)*(三跨两临近重点区段!$A:$A=D757),0))="已取消","已取消",INDEX(三跨两临近重点区段!$H:$H,MATCH(1,(MONTH(三跨两临近重点区段!$H:$H)=12)*(三跨两临近重点区段!$A:$A=D757)*(三跨两临近重点区段!$F:$F="现存区段"),0))),"")</f>
        <v/>
      </c>
      <c r="AF757" s="72" t="str">
        <f t="array" ref="AF757">IFERROR(IF(INDEX(三跨两临近重点区段!$F:$F,MATCH(1,(MONTH(三跨两临近重点区段!$H:$H)=12)*(三跨两临近重点区段!$A:$A=D757),0))="已取消","已取消",INDEX(三跨两临近重点区段!$I:$I,MATCH(1,(MONTH(三跨两临近重点区段!$H:$H)=12)*(三跨两临近重点区段!$A:$A=D757)*(三跨两临近重点区段!$F:$F="现存区段"),0))),"")</f>
        <v/>
      </c>
      <c r="AH757" t="e">
        <f t="array" ref="AH757">INDEX(三跨两临近重点区段!$G:$G,MATCH(D757,三跨两临近重点区段!$A:$A,0))</f>
        <v>#N/A</v>
      </c>
    </row>
    <row r="758" ht="14.25" spans="1:34">
      <c r="A758" s="263" t="s">
        <v>363</v>
      </c>
      <c r="B758" s="264" t="s">
        <v>2433</v>
      </c>
      <c r="C758" s="263" t="s">
        <v>2167</v>
      </c>
      <c r="D758" s="263" t="s">
        <v>3248</v>
      </c>
      <c r="E758" s="264" t="s">
        <v>2115</v>
      </c>
      <c r="F758" s="264" t="s">
        <v>125</v>
      </c>
      <c r="G758" s="263" t="s">
        <v>2116</v>
      </c>
      <c r="H758" s="263" t="s">
        <v>1144</v>
      </c>
      <c r="I758" s="33"/>
      <c r="J758" s="196"/>
      <c r="K758" s="196"/>
      <c r="L758" s="196"/>
      <c r="M758" s="235"/>
      <c r="N758" s="235"/>
      <c r="O758" s="33"/>
      <c r="P758" s="48"/>
      <c r="Q758" s="280"/>
      <c r="R758" s="280"/>
      <c r="S758" s="281"/>
      <c r="T758" s="279"/>
      <c r="U758" s="268" t="str">
        <f t="array" ref="U758">IFERROR(IF(INDEX(三跨两临近重点区段!$F:$F,MATCH(1,(MONTH(三跨两临近重点区段!$H:$H)=7)*(三跨两临近重点区段!$A:$A=D758),0))="已取消","已取消",INDEX(三跨两临近重点区段!$H:$H,MATCH(1,(MONTH(三跨两临近重点区段!$H:$H)=7)*(三跨两临近重点区段!$A:$A=D758)*(三跨两临近重点区段!$F:$F="现存区段"),0))),"")</f>
        <v/>
      </c>
      <c r="V758" s="232" t="str">
        <f t="array" ref="V758">IFERROR(IF(INDEX(三跨两临近重点区段!$F:$F,MATCH(1,(MONTH(三跨两临近重点区段!$H:$H)=7)*(三跨两临近重点区段!$A:$A=D758),0))="已取消","已取消",INDEX(三跨两临近重点区段!$I:$I,MATCH(1,(MONTH(三跨两临近重点区段!$H:$H)=7)*(三跨两临近重点区段!$A:$A=D758)*(三跨两临近重点区段!$F:$F="现存区段"),0))),"")</f>
        <v/>
      </c>
      <c r="W758" s="268" t="str">
        <f t="array" ref="W758">IFERROR(IF(INDEX(三跨两临近重点区段!$F:$F,MATCH(1,(MONTH(三跨两临近重点区段!$H:$H)=8)*(三跨两临近重点区段!$A:$A=D758),0))="已取消","已取消",INDEX(三跨两临近重点区段!$H:$H,MATCH(1,(MONTH(三跨两临近重点区段!$H:$H)=8)*(三跨两临近重点区段!$A:$A=D758)*(三跨两临近重点区段!$F:$F="现存区段"),0))),"")</f>
        <v/>
      </c>
      <c r="X758" s="232" t="str">
        <f t="array" ref="X758">IFERROR(IF(INDEX(三跨两临近重点区段!$F:$F,MATCH(1,(MONTH(三跨两临近重点区段!$H:$H)=8)*(三跨两临近重点区段!$A:$A=D758),0))="已取消","已取消",INDEX(三跨两临近重点区段!$I:$I,MATCH(1,(MONTH(三跨两临近重点区段!$H:$H)=8)*(三跨两临近重点区段!$A:$A=D758)*(三跨两临近重点区段!$F:$F="现存区段"),0))),"")</f>
        <v/>
      </c>
      <c r="Y758" s="268" t="str">
        <f t="array" ref="Y758">IFERROR(IF(INDEX(三跨两临近重点区段!$F:$F,MATCH(1,(MONTH(三跨两临近重点区段!$H:$H)=9)*(三跨两临近重点区段!$A:$A=D758),0))="已取消","已取消",INDEX(三跨两临近重点区段!$H:$H,MATCH(1,(MONTH(三跨两临近重点区段!$H:$H)=9)*(三跨两临近重点区段!$A:$A=D758)*(三跨两临近重点区段!$F:$F="现存区段"),0))),"")</f>
        <v/>
      </c>
      <c r="Z758" s="232" t="str">
        <f t="array" ref="Z758">IFERROR(IF(INDEX(三跨两临近重点区段!$F:$F,MATCH(1,(MONTH(三跨两临近重点区段!$H:$H)=9)*(三跨两临近重点区段!$A:$A=D758),0))="已取消","已取消",INDEX(三跨两临近重点区段!$I:$I,MATCH(1,(MONTH(三跨两临近重点区段!$H:$H)=9)*(三跨两临近重点区段!$A:$A=D758)*(三跨两临近重点区段!$F:$F="现存区段"),0))),"")</f>
        <v/>
      </c>
      <c r="AA758" s="268" t="str">
        <f t="array" ref="AA758">IFERROR(IF(INDEX(三跨两临近重点区段!$F:$F,MATCH(1,(MONTH(三跨两临近重点区段!$H:$H)=10)*(三跨两临近重点区段!$A:$A=D758),0))="已取消","已取消",INDEX(三跨两临近重点区段!$H:$H,MATCH(1,(MONTH(三跨两临近重点区段!$H:$H)=10)*(三跨两临近重点区段!$A:$A=D758)*(三跨两临近重点区段!$F:$F="现存区段"),0))),"")</f>
        <v/>
      </c>
      <c r="AB758" s="72" t="str">
        <f t="array" ref="AB758">IFERROR(IF(INDEX(三跨两临近重点区段!$F:$F,MATCH(1,(MONTH(三跨两临近重点区段!$H:$H)=10)*(三跨两临近重点区段!$A:$A=D758),0))="已取消","已取消",INDEX(三跨两临近重点区段!$I:$I,MATCH(1,(MONTH(三跨两临近重点区段!$H:$H)=10)*(三跨两临近重点区段!$A:$A=D758)*(三跨两临近重点区段!$F:$F="现存区段"),0))),"")</f>
        <v/>
      </c>
      <c r="AC758" s="284" t="str">
        <f t="array" ref="AC758">IFERROR(IF(INDEX(三跨两临近重点区段!$F:$F,MATCH(1,(MONTH(三跨两临近重点区段!$H:$H)=11)*(三跨两临近重点区段!$A:$A=D758),0))="已取消","已取消",INDEX(三跨两临近重点区段!$H:$H,MATCH(1,(MONTH(三跨两临近重点区段!$H:$H)=11)*(三跨两临近重点区段!$A:$A=D758)*(三跨两临近重点区段!$F:$F="现存区段"),0))),"")</f>
        <v/>
      </c>
      <c r="AD758" s="72" t="str">
        <f t="array" ref="AD758">IFERROR(IF(INDEX(三跨两临近重点区段!$F:$F,MATCH(1,(MONTH(三跨两临近重点区段!$H:$H)=11)*(三跨两临近重点区段!$A:$A=D758),0))="已取消","已取消",INDEX(三跨两临近重点区段!$I:$I,MATCH(1,(MONTH(三跨两临近重点区段!$H:$H)=11)*(三跨两临近重点区段!$A:$A=D758)*(三跨两临近重点区段!$F:$F="现存区段"),0))),"")</f>
        <v/>
      </c>
      <c r="AE758" s="284" t="str">
        <f t="array" ref="AE758">IFERROR(IF(INDEX(三跨两临近重点区段!$F:$F,MATCH(1,(MONTH(三跨两临近重点区段!$H:$H)=12)*(三跨两临近重点区段!$A:$A=D758),0))="已取消","已取消",INDEX(三跨两临近重点区段!$H:$H,MATCH(1,(MONTH(三跨两临近重点区段!$H:$H)=12)*(三跨两临近重点区段!$A:$A=D758)*(三跨两临近重点区段!$F:$F="现存区段"),0))),"")</f>
        <v/>
      </c>
      <c r="AF758" s="72" t="str">
        <f t="array" ref="AF758">IFERROR(IF(INDEX(三跨两临近重点区段!$F:$F,MATCH(1,(MONTH(三跨两临近重点区段!$H:$H)=12)*(三跨两临近重点区段!$A:$A=D758),0))="已取消","已取消",INDEX(三跨两临近重点区段!$I:$I,MATCH(1,(MONTH(三跨两临近重点区段!$H:$H)=12)*(三跨两临近重点区段!$A:$A=D758)*(三跨两临近重点区段!$F:$F="现存区段"),0))),"")</f>
        <v/>
      </c>
      <c r="AH758" t="e">
        <f t="array" ref="AH758">INDEX(三跨两临近重点区段!$G:$G,MATCH(D758,三跨两临近重点区段!$A:$A,0))</f>
        <v>#N/A</v>
      </c>
    </row>
    <row r="759" ht="14.25" spans="1:34">
      <c r="A759" s="263" t="s">
        <v>363</v>
      </c>
      <c r="B759" s="264" t="s">
        <v>2441</v>
      </c>
      <c r="C759" s="263" t="s">
        <v>2172</v>
      </c>
      <c r="D759" s="263" t="s">
        <v>3249</v>
      </c>
      <c r="E759" s="264" t="s">
        <v>2115</v>
      </c>
      <c r="F759" s="264" t="s">
        <v>125</v>
      </c>
      <c r="G759" s="263" t="s">
        <v>2116</v>
      </c>
      <c r="H759" s="263" t="s">
        <v>1144</v>
      </c>
      <c r="I759" s="33"/>
      <c r="J759" s="196"/>
      <c r="K759" s="196"/>
      <c r="L759" s="196"/>
      <c r="M759" s="235"/>
      <c r="N759" s="235"/>
      <c r="O759" s="33"/>
      <c r="P759" s="48"/>
      <c r="Q759" s="279"/>
      <c r="R759" s="279"/>
      <c r="S759" s="281"/>
      <c r="T759" s="279"/>
      <c r="U759" s="268" t="str">
        <f t="array" ref="U759">IFERROR(IF(INDEX(三跨两临近重点区段!$F:$F,MATCH(1,(MONTH(三跨两临近重点区段!$H:$H)=7)*(三跨两临近重点区段!$A:$A=D759),0))="已取消","已取消",INDEX(三跨两临近重点区段!$H:$H,MATCH(1,(MONTH(三跨两临近重点区段!$H:$H)=7)*(三跨两临近重点区段!$A:$A=D759)*(三跨两临近重点区段!$F:$F="现存区段"),0))),"")</f>
        <v/>
      </c>
      <c r="V759" s="232" t="str">
        <f t="array" ref="V759">IFERROR(IF(INDEX(三跨两临近重点区段!$F:$F,MATCH(1,(MONTH(三跨两临近重点区段!$H:$H)=7)*(三跨两临近重点区段!$A:$A=D759),0))="已取消","已取消",INDEX(三跨两临近重点区段!$I:$I,MATCH(1,(MONTH(三跨两临近重点区段!$H:$H)=7)*(三跨两临近重点区段!$A:$A=D759)*(三跨两临近重点区段!$F:$F="现存区段"),0))),"")</f>
        <v/>
      </c>
      <c r="W759" s="268" t="str">
        <f t="array" ref="W759">IFERROR(IF(INDEX(三跨两临近重点区段!$F:$F,MATCH(1,(MONTH(三跨两临近重点区段!$H:$H)=8)*(三跨两临近重点区段!$A:$A=D759),0))="已取消","已取消",INDEX(三跨两临近重点区段!$H:$H,MATCH(1,(MONTH(三跨两临近重点区段!$H:$H)=8)*(三跨两临近重点区段!$A:$A=D759)*(三跨两临近重点区段!$F:$F="现存区段"),0))),"")</f>
        <v/>
      </c>
      <c r="X759" s="232" t="str">
        <f t="array" ref="X759">IFERROR(IF(INDEX(三跨两临近重点区段!$F:$F,MATCH(1,(MONTH(三跨两临近重点区段!$H:$H)=8)*(三跨两临近重点区段!$A:$A=D759),0))="已取消","已取消",INDEX(三跨两临近重点区段!$I:$I,MATCH(1,(MONTH(三跨两临近重点区段!$H:$H)=8)*(三跨两临近重点区段!$A:$A=D759)*(三跨两临近重点区段!$F:$F="现存区段"),0))),"")</f>
        <v/>
      </c>
      <c r="Y759" s="268" t="str">
        <f t="array" ref="Y759">IFERROR(IF(INDEX(三跨两临近重点区段!$F:$F,MATCH(1,(MONTH(三跨两临近重点区段!$H:$H)=9)*(三跨两临近重点区段!$A:$A=D759),0))="已取消","已取消",INDEX(三跨两临近重点区段!$H:$H,MATCH(1,(MONTH(三跨两临近重点区段!$H:$H)=9)*(三跨两临近重点区段!$A:$A=D759)*(三跨两临近重点区段!$F:$F="现存区段"),0))),"")</f>
        <v/>
      </c>
      <c r="Z759" s="232" t="str">
        <f t="array" ref="Z759">IFERROR(IF(INDEX(三跨两临近重点区段!$F:$F,MATCH(1,(MONTH(三跨两临近重点区段!$H:$H)=9)*(三跨两临近重点区段!$A:$A=D759),0))="已取消","已取消",INDEX(三跨两临近重点区段!$I:$I,MATCH(1,(MONTH(三跨两临近重点区段!$H:$H)=9)*(三跨两临近重点区段!$A:$A=D759)*(三跨两临近重点区段!$F:$F="现存区段"),0))),"")</f>
        <v/>
      </c>
      <c r="AA759" s="268" t="str">
        <f t="array" ref="AA759">IFERROR(IF(INDEX(三跨两临近重点区段!$F:$F,MATCH(1,(MONTH(三跨两临近重点区段!$H:$H)=10)*(三跨两临近重点区段!$A:$A=D759),0))="已取消","已取消",INDEX(三跨两临近重点区段!$H:$H,MATCH(1,(MONTH(三跨两临近重点区段!$H:$H)=10)*(三跨两临近重点区段!$A:$A=D759)*(三跨两临近重点区段!$F:$F="现存区段"),0))),"")</f>
        <v/>
      </c>
      <c r="AB759" s="72" t="str">
        <f t="array" ref="AB759">IFERROR(IF(INDEX(三跨两临近重点区段!$F:$F,MATCH(1,(MONTH(三跨两临近重点区段!$H:$H)=10)*(三跨两临近重点区段!$A:$A=D759),0))="已取消","已取消",INDEX(三跨两临近重点区段!$I:$I,MATCH(1,(MONTH(三跨两临近重点区段!$H:$H)=10)*(三跨两临近重点区段!$A:$A=D759)*(三跨两临近重点区段!$F:$F="现存区段"),0))),"")</f>
        <v/>
      </c>
      <c r="AC759" s="284" t="str">
        <f t="array" ref="AC759">IFERROR(IF(INDEX(三跨两临近重点区段!$F:$F,MATCH(1,(MONTH(三跨两临近重点区段!$H:$H)=11)*(三跨两临近重点区段!$A:$A=D759),0))="已取消","已取消",INDEX(三跨两临近重点区段!$H:$H,MATCH(1,(MONTH(三跨两临近重点区段!$H:$H)=11)*(三跨两临近重点区段!$A:$A=D759)*(三跨两临近重点区段!$F:$F="现存区段"),0))),"")</f>
        <v/>
      </c>
      <c r="AD759" s="72" t="str">
        <f t="array" ref="AD759">IFERROR(IF(INDEX(三跨两临近重点区段!$F:$F,MATCH(1,(MONTH(三跨两临近重点区段!$H:$H)=11)*(三跨两临近重点区段!$A:$A=D759),0))="已取消","已取消",INDEX(三跨两临近重点区段!$I:$I,MATCH(1,(MONTH(三跨两临近重点区段!$H:$H)=11)*(三跨两临近重点区段!$A:$A=D759)*(三跨两临近重点区段!$F:$F="现存区段"),0))),"")</f>
        <v/>
      </c>
      <c r="AE759" s="284" t="str">
        <f t="array" ref="AE759">IFERROR(IF(INDEX(三跨两临近重点区段!$F:$F,MATCH(1,(MONTH(三跨两临近重点区段!$H:$H)=12)*(三跨两临近重点区段!$A:$A=D759),0))="已取消","已取消",INDEX(三跨两临近重点区段!$H:$H,MATCH(1,(MONTH(三跨两临近重点区段!$H:$H)=12)*(三跨两临近重点区段!$A:$A=D759)*(三跨两临近重点区段!$F:$F="现存区段"),0))),"")</f>
        <v/>
      </c>
      <c r="AF759" s="72" t="str">
        <f t="array" ref="AF759">IFERROR(IF(INDEX(三跨两临近重点区段!$F:$F,MATCH(1,(MONTH(三跨两临近重点区段!$H:$H)=12)*(三跨两临近重点区段!$A:$A=D759),0))="已取消","已取消",INDEX(三跨两临近重点区段!$I:$I,MATCH(1,(MONTH(三跨两临近重点区段!$H:$H)=12)*(三跨两临近重点区段!$A:$A=D759)*(三跨两临近重点区段!$F:$F="现存区段"),0))),"")</f>
        <v/>
      </c>
      <c r="AH759" t="e">
        <f t="array" ref="AH759">INDEX(三跨两临近重点区段!$G:$G,MATCH(D759,三跨两临近重点区段!$A:$A,0))</f>
        <v>#N/A</v>
      </c>
    </row>
    <row r="760" ht="14.25" spans="1:34">
      <c r="A760" s="263" t="s">
        <v>363</v>
      </c>
      <c r="B760" s="264" t="s">
        <v>2443</v>
      </c>
      <c r="C760" s="263" t="s">
        <v>2172</v>
      </c>
      <c r="D760" s="263" t="s">
        <v>3250</v>
      </c>
      <c r="E760" s="264" t="s">
        <v>2115</v>
      </c>
      <c r="F760" s="264" t="s">
        <v>125</v>
      </c>
      <c r="G760" s="263" t="s">
        <v>2116</v>
      </c>
      <c r="H760" s="263" t="s">
        <v>1144</v>
      </c>
      <c r="I760" s="33"/>
      <c r="J760" s="196"/>
      <c r="K760" s="196"/>
      <c r="L760" s="196"/>
      <c r="M760" s="235"/>
      <c r="N760" s="235"/>
      <c r="O760" s="33"/>
      <c r="P760" s="48"/>
      <c r="Q760" s="279"/>
      <c r="R760" s="279"/>
      <c r="S760" s="281"/>
      <c r="T760" s="279"/>
      <c r="U760" s="268" t="str">
        <f t="array" ref="U760">IFERROR(IF(INDEX(三跨两临近重点区段!$F:$F,MATCH(1,(MONTH(三跨两临近重点区段!$H:$H)=7)*(三跨两临近重点区段!$A:$A=D760),0))="已取消","已取消",INDEX(三跨两临近重点区段!$H:$H,MATCH(1,(MONTH(三跨两临近重点区段!$H:$H)=7)*(三跨两临近重点区段!$A:$A=D760)*(三跨两临近重点区段!$F:$F="现存区段"),0))),"")</f>
        <v/>
      </c>
      <c r="V760" s="232" t="str">
        <f t="array" ref="V760">IFERROR(IF(INDEX(三跨两临近重点区段!$F:$F,MATCH(1,(MONTH(三跨两临近重点区段!$H:$H)=7)*(三跨两临近重点区段!$A:$A=D760),0))="已取消","已取消",INDEX(三跨两临近重点区段!$I:$I,MATCH(1,(MONTH(三跨两临近重点区段!$H:$H)=7)*(三跨两临近重点区段!$A:$A=D760)*(三跨两临近重点区段!$F:$F="现存区段"),0))),"")</f>
        <v/>
      </c>
      <c r="W760" s="268" t="str">
        <f t="array" ref="W760">IFERROR(IF(INDEX(三跨两临近重点区段!$F:$F,MATCH(1,(MONTH(三跨两临近重点区段!$H:$H)=8)*(三跨两临近重点区段!$A:$A=D760),0))="已取消","已取消",INDEX(三跨两临近重点区段!$H:$H,MATCH(1,(MONTH(三跨两临近重点区段!$H:$H)=8)*(三跨两临近重点区段!$A:$A=D760)*(三跨两临近重点区段!$F:$F="现存区段"),0))),"")</f>
        <v/>
      </c>
      <c r="X760" s="232" t="str">
        <f t="array" ref="X760">IFERROR(IF(INDEX(三跨两临近重点区段!$F:$F,MATCH(1,(MONTH(三跨两临近重点区段!$H:$H)=8)*(三跨两临近重点区段!$A:$A=D760),0))="已取消","已取消",INDEX(三跨两临近重点区段!$I:$I,MATCH(1,(MONTH(三跨两临近重点区段!$H:$H)=8)*(三跨两临近重点区段!$A:$A=D760)*(三跨两临近重点区段!$F:$F="现存区段"),0))),"")</f>
        <v/>
      </c>
      <c r="Y760" s="268" t="str">
        <f t="array" ref="Y760">IFERROR(IF(INDEX(三跨两临近重点区段!$F:$F,MATCH(1,(MONTH(三跨两临近重点区段!$H:$H)=9)*(三跨两临近重点区段!$A:$A=D760),0))="已取消","已取消",INDEX(三跨两临近重点区段!$H:$H,MATCH(1,(MONTH(三跨两临近重点区段!$H:$H)=9)*(三跨两临近重点区段!$A:$A=D760)*(三跨两临近重点区段!$F:$F="现存区段"),0))),"")</f>
        <v/>
      </c>
      <c r="Z760" s="232" t="str">
        <f t="array" ref="Z760">IFERROR(IF(INDEX(三跨两临近重点区段!$F:$F,MATCH(1,(MONTH(三跨两临近重点区段!$H:$H)=9)*(三跨两临近重点区段!$A:$A=D760),0))="已取消","已取消",INDEX(三跨两临近重点区段!$I:$I,MATCH(1,(MONTH(三跨两临近重点区段!$H:$H)=9)*(三跨两临近重点区段!$A:$A=D760)*(三跨两临近重点区段!$F:$F="现存区段"),0))),"")</f>
        <v/>
      </c>
      <c r="AA760" s="268" t="str">
        <f t="array" ref="AA760">IFERROR(IF(INDEX(三跨两临近重点区段!$F:$F,MATCH(1,(MONTH(三跨两临近重点区段!$H:$H)=10)*(三跨两临近重点区段!$A:$A=D760),0))="已取消","已取消",INDEX(三跨两临近重点区段!$H:$H,MATCH(1,(MONTH(三跨两临近重点区段!$H:$H)=10)*(三跨两临近重点区段!$A:$A=D760)*(三跨两临近重点区段!$F:$F="现存区段"),0))),"")</f>
        <v/>
      </c>
      <c r="AB760" s="72" t="str">
        <f t="array" ref="AB760">IFERROR(IF(INDEX(三跨两临近重点区段!$F:$F,MATCH(1,(MONTH(三跨两临近重点区段!$H:$H)=10)*(三跨两临近重点区段!$A:$A=D760),0))="已取消","已取消",INDEX(三跨两临近重点区段!$I:$I,MATCH(1,(MONTH(三跨两临近重点区段!$H:$H)=10)*(三跨两临近重点区段!$A:$A=D760)*(三跨两临近重点区段!$F:$F="现存区段"),0))),"")</f>
        <v/>
      </c>
      <c r="AC760" s="284" t="str">
        <f t="array" ref="AC760">IFERROR(IF(INDEX(三跨两临近重点区段!$F:$F,MATCH(1,(MONTH(三跨两临近重点区段!$H:$H)=11)*(三跨两临近重点区段!$A:$A=D760),0))="已取消","已取消",INDEX(三跨两临近重点区段!$H:$H,MATCH(1,(MONTH(三跨两临近重点区段!$H:$H)=11)*(三跨两临近重点区段!$A:$A=D760)*(三跨两临近重点区段!$F:$F="现存区段"),0))),"")</f>
        <v/>
      </c>
      <c r="AD760" s="72" t="str">
        <f t="array" ref="AD760">IFERROR(IF(INDEX(三跨两临近重点区段!$F:$F,MATCH(1,(MONTH(三跨两临近重点区段!$H:$H)=11)*(三跨两临近重点区段!$A:$A=D760),0))="已取消","已取消",INDEX(三跨两临近重点区段!$I:$I,MATCH(1,(MONTH(三跨两临近重点区段!$H:$H)=11)*(三跨两临近重点区段!$A:$A=D760)*(三跨两临近重点区段!$F:$F="现存区段"),0))),"")</f>
        <v/>
      </c>
      <c r="AE760" s="284" t="str">
        <f t="array" ref="AE760">IFERROR(IF(INDEX(三跨两临近重点区段!$F:$F,MATCH(1,(MONTH(三跨两临近重点区段!$H:$H)=12)*(三跨两临近重点区段!$A:$A=D760),0))="已取消","已取消",INDEX(三跨两临近重点区段!$H:$H,MATCH(1,(MONTH(三跨两临近重点区段!$H:$H)=12)*(三跨两临近重点区段!$A:$A=D760)*(三跨两临近重点区段!$F:$F="现存区段"),0))),"")</f>
        <v/>
      </c>
      <c r="AF760" s="72" t="str">
        <f t="array" ref="AF760">IFERROR(IF(INDEX(三跨两临近重点区段!$F:$F,MATCH(1,(MONTH(三跨两临近重点区段!$H:$H)=12)*(三跨两临近重点区段!$A:$A=D760),0))="已取消","已取消",INDEX(三跨两临近重点区段!$I:$I,MATCH(1,(MONTH(三跨两临近重点区段!$H:$H)=12)*(三跨两临近重点区段!$A:$A=D760)*(三跨两临近重点区段!$F:$F="现存区段"),0))),"")</f>
        <v/>
      </c>
      <c r="AH760" t="e">
        <f t="array" ref="AH760">INDEX(三跨两临近重点区段!$G:$G,MATCH(D760,三跨两临近重点区段!$A:$A,0))</f>
        <v>#N/A</v>
      </c>
    </row>
    <row r="761" ht="14.25" spans="1:34">
      <c r="A761" s="263" t="s">
        <v>150</v>
      </c>
      <c r="B761" s="264" t="s">
        <v>3251</v>
      </c>
      <c r="C761" s="263" t="s">
        <v>2187</v>
      </c>
      <c r="D761" s="263" t="s">
        <v>3252</v>
      </c>
      <c r="E761" s="264" t="s">
        <v>2449</v>
      </c>
      <c r="F761" s="264" t="s">
        <v>2449</v>
      </c>
      <c r="G761" s="263" t="s">
        <v>2452</v>
      </c>
      <c r="H761" s="263" t="s">
        <v>1596</v>
      </c>
      <c r="I761" s="33"/>
      <c r="J761" s="196"/>
      <c r="K761" s="196"/>
      <c r="L761" s="196"/>
      <c r="M761" s="235"/>
      <c r="N761" s="235"/>
      <c r="O761" s="33"/>
      <c r="P761" s="48"/>
      <c r="Q761" s="277"/>
      <c r="R761" s="277"/>
      <c r="S761" s="278">
        <v>45462</v>
      </c>
      <c r="T761" s="279" t="s">
        <v>3166</v>
      </c>
      <c r="U761" s="268" t="str">
        <f t="array" ref="U761">IFERROR(IF(INDEX(三跨两临近重点区段!$F:$F,MATCH(1,(MONTH(三跨两临近重点区段!$H:$H)=7)*(三跨两临近重点区段!$A:$A=D761),0))="已取消","已取消",INDEX(三跨两临近重点区段!$H:$H,MATCH(1,(MONTH(三跨两临近重点区段!$H:$H)=7)*(三跨两临近重点区段!$A:$A=D761)*(三跨两临近重点区段!$F:$F="现存区段"),0))),"")</f>
        <v/>
      </c>
      <c r="V761" s="232" t="str">
        <f t="array" ref="V761">IFERROR(IF(INDEX(三跨两临近重点区段!$F:$F,MATCH(1,(MONTH(三跨两临近重点区段!$H:$H)=7)*(三跨两临近重点区段!$A:$A=D761),0))="已取消","已取消",INDEX(三跨两临近重点区段!$I:$I,MATCH(1,(MONTH(三跨两临近重点区段!$H:$H)=7)*(三跨两临近重点区段!$A:$A=D761)*(三跨两临近重点区段!$F:$F="现存区段"),0))),"")</f>
        <v/>
      </c>
      <c r="W761" s="268" t="str">
        <f t="array" ref="W761">IFERROR(IF(INDEX(三跨两临近重点区段!$F:$F,MATCH(1,(MONTH(三跨两临近重点区段!$H:$H)=8)*(三跨两临近重点区段!$A:$A=D761),0))="已取消","已取消",INDEX(三跨两临近重点区段!$H:$H,MATCH(1,(MONTH(三跨两临近重点区段!$H:$H)=8)*(三跨两临近重点区段!$A:$A=D761)*(三跨两临近重点区段!$F:$F="现存区段"),0))),"")</f>
        <v/>
      </c>
      <c r="X761" s="232" t="str">
        <f t="array" ref="X761">IFERROR(IF(INDEX(三跨两临近重点区段!$F:$F,MATCH(1,(MONTH(三跨两临近重点区段!$H:$H)=8)*(三跨两临近重点区段!$A:$A=D761),0))="已取消","已取消",INDEX(三跨两临近重点区段!$I:$I,MATCH(1,(MONTH(三跨两临近重点区段!$H:$H)=8)*(三跨两临近重点区段!$A:$A=D761)*(三跨两临近重点区段!$F:$F="现存区段"),0))),"")</f>
        <v/>
      </c>
      <c r="Y761" s="268" t="str">
        <f t="array" ref="Y761">IFERROR(IF(INDEX(三跨两临近重点区段!$F:$F,MATCH(1,(MONTH(三跨两临近重点区段!$H:$H)=9)*(三跨两临近重点区段!$A:$A=D761),0))="已取消","已取消",INDEX(三跨两临近重点区段!$H:$H,MATCH(1,(MONTH(三跨两临近重点区段!$H:$H)=9)*(三跨两临近重点区段!$A:$A=D761)*(三跨两临近重点区段!$F:$F="现存区段"),0))),"")</f>
        <v/>
      </c>
      <c r="Z761" s="232" t="str">
        <f t="array" ref="Z761">IFERROR(IF(INDEX(三跨两临近重点区段!$F:$F,MATCH(1,(MONTH(三跨两临近重点区段!$H:$H)=9)*(三跨两临近重点区段!$A:$A=D761),0))="已取消","已取消",INDEX(三跨两临近重点区段!$I:$I,MATCH(1,(MONTH(三跨两临近重点区段!$H:$H)=9)*(三跨两临近重点区段!$A:$A=D761)*(三跨两临近重点区段!$F:$F="现存区段"),0))),"")</f>
        <v/>
      </c>
      <c r="AA761" s="268" t="str">
        <f t="array" ref="AA761">IFERROR(IF(INDEX(三跨两临近重点区段!$F:$F,MATCH(1,(MONTH(三跨两临近重点区段!$H:$H)=10)*(三跨两临近重点区段!$A:$A=D761),0))="已取消","已取消",INDEX(三跨两临近重点区段!$H:$H,MATCH(1,(MONTH(三跨两临近重点区段!$H:$H)=10)*(三跨两临近重点区段!$A:$A=D761)*(三跨两临近重点区段!$F:$F="现存区段"),0))),"")</f>
        <v/>
      </c>
      <c r="AB761" s="72" t="str">
        <f t="array" ref="AB761">IFERROR(IF(INDEX(三跨两临近重点区段!$F:$F,MATCH(1,(MONTH(三跨两临近重点区段!$H:$H)=10)*(三跨两临近重点区段!$A:$A=D761),0))="已取消","已取消",INDEX(三跨两临近重点区段!$I:$I,MATCH(1,(MONTH(三跨两临近重点区段!$H:$H)=10)*(三跨两临近重点区段!$A:$A=D761)*(三跨两临近重点区段!$F:$F="现存区段"),0))),"")</f>
        <v/>
      </c>
      <c r="AC761" s="284" t="str">
        <f t="array" ref="AC761">IFERROR(IF(INDEX(三跨两临近重点区段!$F:$F,MATCH(1,(MONTH(三跨两临近重点区段!$H:$H)=11)*(三跨两临近重点区段!$A:$A=D761),0))="已取消","已取消",INDEX(三跨两临近重点区段!$H:$H,MATCH(1,(MONTH(三跨两临近重点区段!$H:$H)=11)*(三跨两临近重点区段!$A:$A=D761)*(三跨两临近重点区段!$F:$F="现存区段"),0))),"")</f>
        <v/>
      </c>
      <c r="AD761" s="72" t="str">
        <f t="array" ref="AD761">IFERROR(IF(INDEX(三跨两临近重点区段!$F:$F,MATCH(1,(MONTH(三跨两临近重点区段!$H:$H)=11)*(三跨两临近重点区段!$A:$A=D761),0))="已取消","已取消",INDEX(三跨两临近重点区段!$I:$I,MATCH(1,(MONTH(三跨两临近重点区段!$H:$H)=11)*(三跨两临近重点区段!$A:$A=D761)*(三跨两临近重点区段!$F:$F="现存区段"),0))),"")</f>
        <v/>
      </c>
      <c r="AE761" s="284" t="str">
        <f t="array" ref="AE761">IFERROR(IF(INDEX(三跨两临近重点区段!$F:$F,MATCH(1,(MONTH(三跨两临近重点区段!$H:$H)=12)*(三跨两临近重点区段!$A:$A=D761),0))="已取消","已取消",INDEX(三跨两临近重点区段!$H:$H,MATCH(1,(MONTH(三跨两临近重点区段!$H:$H)=12)*(三跨两临近重点区段!$A:$A=D761)*(三跨两临近重点区段!$F:$F="现存区段"),0))),"")</f>
        <v/>
      </c>
      <c r="AF761" s="72" t="str">
        <f t="array" ref="AF761">IFERROR(IF(INDEX(三跨两临近重点区段!$F:$F,MATCH(1,(MONTH(三跨两临近重点区段!$H:$H)=12)*(三跨两临近重点区段!$A:$A=D761),0))="已取消","已取消",INDEX(三跨两临近重点区段!$I:$I,MATCH(1,(MONTH(三跨两临近重点区段!$H:$H)=12)*(三跨两临近重点区段!$A:$A=D761)*(三跨两临近重点区段!$F:$F="现存区段"),0))),"")</f>
        <v/>
      </c>
      <c r="AH761" t="e">
        <f t="array" ref="AH761">INDEX(三跨两临近重点区段!$G:$G,MATCH(D761,三跨两临近重点区段!$A:$A,0))</f>
        <v>#N/A</v>
      </c>
    </row>
    <row r="762" ht="14.25" spans="1:34">
      <c r="A762" s="263" t="s">
        <v>150</v>
      </c>
      <c r="B762" s="264" t="s">
        <v>3251</v>
      </c>
      <c r="C762" s="263" t="s">
        <v>2187</v>
      </c>
      <c r="D762" s="263" t="s">
        <v>3253</v>
      </c>
      <c r="E762" s="264" t="s">
        <v>2449</v>
      </c>
      <c r="F762" s="264" t="s">
        <v>2449</v>
      </c>
      <c r="G762" s="263" t="s">
        <v>2452</v>
      </c>
      <c r="H762" s="263" t="s">
        <v>1596</v>
      </c>
      <c r="I762" s="33"/>
      <c r="J762" s="196"/>
      <c r="K762" s="196"/>
      <c r="L762" s="196"/>
      <c r="M762" s="235"/>
      <c r="N762" s="235"/>
      <c r="O762" s="33"/>
      <c r="P762" s="48"/>
      <c r="Q762" s="279"/>
      <c r="R762" s="279"/>
      <c r="S762" s="278">
        <v>45462</v>
      </c>
      <c r="T762" s="279" t="s">
        <v>3166</v>
      </c>
      <c r="U762" s="268" t="str">
        <f t="array" ref="U762">IFERROR(IF(INDEX(三跨两临近重点区段!$F:$F,MATCH(1,(MONTH(三跨两临近重点区段!$H:$H)=7)*(三跨两临近重点区段!$A:$A=D762),0))="已取消","已取消",INDEX(三跨两临近重点区段!$H:$H,MATCH(1,(MONTH(三跨两临近重点区段!$H:$H)=7)*(三跨两临近重点区段!$A:$A=D762)*(三跨两临近重点区段!$F:$F="现存区段"),0))),"")</f>
        <v/>
      </c>
      <c r="V762" s="232" t="str">
        <f t="array" ref="V762">IFERROR(IF(INDEX(三跨两临近重点区段!$F:$F,MATCH(1,(MONTH(三跨两临近重点区段!$H:$H)=7)*(三跨两临近重点区段!$A:$A=D762),0))="已取消","已取消",INDEX(三跨两临近重点区段!$I:$I,MATCH(1,(MONTH(三跨两临近重点区段!$H:$H)=7)*(三跨两临近重点区段!$A:$A=D762)*(三跨两临近重点区段!$F:$F="现存区段"),0))),"")</f>
        <v/>
      </c>
      <c r="W762" s="268" t="str">
        <f t="array" ref="W762">IFERROR(IF(INDEX(三跨两临近重点区段!$F:$F,MATCH(1,(MONTH(三跨两临近重点区段!$H:$H)=8)*(三跨两临近重点区段!$A:$A=D762),0))="已取消","已取消",INDEX(三跨两临近重点区段!$H:$H,MATCH(1,(MONTH(三跨两临近重点区段!$H:$H)=8)*(三跨两临近重点区段!$A:$A=D762)*(三跨两临近重点区段!$F:$F="现存区段"),0))),"")</f>
        <v/>
      </c>
      <c r="X762" s="232" t="str">
        <f t="array" ref="X762">IFERROR(IF(INDEX(三跨两临近重点区段!$F:$F,MATCH(1,(MONTH(三跨两临近重点区段!$H:$H)=8)*(三跨两临近重点区段!$A:$A=D762),0))="已取消","已取消",INDEX(三跨两临近重点区段!$I:$I,MATCH(1,(MONTH(三跨两临近重点区段!$H:$H)=8)*(三跨两临近重点区段!$A:$A=D762)*(三跨两临近重点区段!$F:$F="现存区段"),0))),"")</f>
        <v/>
      </c>
      <c r="Y762" s="268" t="str">
        <f t="array" ref="Y762">IFERROR(IF(INDEX(三跨两临近重点区段!$F:$F,MATCH(1,(MONTH(三跨两临近重点区段!$H:$H)=9)*(三跨两临近重点区段!$A:$A=D762),0))="已取消","已取消",INDEX(三跨两临近重点区段!$H:$H,MATCH(1,(MONTH(三跨两临近重点区段!$H:$H)=9)*(三跨两临近重点区段!$A:$A=D762)*(三跨两临近重点区段!$F:$F="现存区段"),0))),"")</f>
        <v/>
      </c>
      <c r="Z762" s="232" t="str">
        <f t="array" ref="Z762">IFERROR(IF(INDEX(三跨两临近重点区段!$F:$F,MATCH(1,(MONTH(三跨两临近重点区段!$H:$H)=9)*(三跨两临近重点区段!$A:$A=D762),0))="已取消","已取消",INDEX(三跨两临近重点区段!$I:$I,MATCH(1,(MONTH(三跨两临近重点区段!$H:$H)=9)*(三跨两临近重点区段!$A:$A=D762)*(三跨两临近重点区段!$F:$F="现存区段"),0))),"")</f>
        <v/>
      </c>
      <c r="AA762" s="268" t="str">
        <f t="array" ref="AA762">IFERROR(IF(INDEX(三跨两临近重点区段!$F:$F,MATCH(1,(MONTH(三跨两临近重点区段!$H:$H)=10)*(三跨两临近重点区段!$A:$A=D762),0))="已取消","已取消",INDEX(三跨两临近重点区段!$H:$H,MATCH(1,(MONTH(三跨两临近重点区段!$H:$H)=10)*(三跨两临近重点区段!$A:$A=D762)*(三跨两临近重点区段!$F:$F="现存区段"),0))),"")</f>
        <v/>
      </c>
      <c r="AB762" s="72" t="str">
        <f t="array" ref="AB762">IFERROR(IF(INDEX(三跨两临近重点区段!$F:$F,MATCH(1,(MONTH(三跨两临近重点区段!$H:$H)=10)*(三跨两临近重点区段!$A:$A=D762),0))="已取消","已取消",INDEX(三跨两临近重点区段!$I:$I,MATCH(1,(MONTH(三跨两临近重点区段!$H:$H)=10)*(三跨两临近重点区段!$A:$A=D762)*(三跨两临近重点区段!$F:$F="现存区段"),0))),"")</f>
        <v/>
      </c>
      <c r="AC762" s="284" t="str">
        <f t="array" ref="AC762">IFERROR(IF(INDEX(三跨两临近重点区段!$F:$F,MATCH(1,(MONTH(三跨两临近重点区段!$H:$H)=11)*(三跨两临近重点区段!$A:$A=D762),0))="已取消","已取消",INDEX(三跨两临近重点区段!$H:$H,MATCH(1,(MONTH(三跨两临近重点区段!$H:$H)=11)*(三跨两临近重点区段!$A:$A=D762)*(三跨两临近重点区段!$F:$F="现存区段"),0))),"")</f>
        <v/>
      </c>
      <c r="AD762" s="72" t="str">
        <f t="array" ref="AD762">IFERROR(IF(INDEX(三跨两临近重点区段!$F:$F,MATCH(1,(MONTH(三跨两临近重点区段!$H:$H)=11)*(三跨两临近重点区段!$A:$A=D762),0))="已取消","已取消",INDEX(三跨两临近重点区段!$I:$I,MATCH(1,(MONTH(三跨两临近重点区段!$H:$H)=11)*(三跨两临近重点区段!$A:$A=D762)*(三跨两临近重点区段!$F:$F="现存区段"),0))),"")</f>
        <v/>
      </c>
      <c r="AE762" s="284" t="str">
        <f t="array" ref="AE762">IFERROR(IF(INDEX(三跨两临近重点区段!$F:$F,MATCH(1,(MONTH(三跨两临近重点区段!$H:$H)=12)*(三跨两临近重点区段!$A:$A=D762),0))="已取消","已取消",INDEX(三跨两临近重点区段!$H:$H,MATCH(1,(MONTH(三跨两临近重点区段!$H:$H)=12)*(三跨两临近重点区段!$A:$A=D762)*(三跨两临近重点区段!$F:$F="现存区段"),0))),"")</f>
        <v/>
      </c>
      <c r="AF762" s="72" t="str">
        <f t="array" ref="AF762">IFERROR(IF(INDEX(三跨两临近重点区段!$F:$F,MATCH(1,(MONTH(三跨两临近重点区段!$H:$H)=12)*(三跨两临近重点区段!$A:$A=D762),0))="已取消","已取消",INDEX(三跨两临近重点区段!$I:$I,MATCH(1,(MONTH(三跨两临近重点区段!$H:$H)=12)*(三跨两临近重点区段!$A:$A=D762)*(三跨两临近重点区段!$F:$F="现存区段"),0))),"")</f>
        <v/>
      </c>
      <c r="AH762" t="e">
        <f t="array" ref="AH762">INDEX(三跨两临近重点区段!$G:$G,MATCH(D762,三跨两临近重点区段!$A:$A,0))</f>
        <v>#N/A</v>
      </c>
    </row>
    <row r="763" ht="14.25" spans="1:34">
      <c r="A763" s="263" t="s">
        <v>119</v>
      </c>
      <c r="B763" s="264" t="s">
        <v>2447</v>
      </c>
      <c r="C763" s="263" t="s">
        <v>2227</v>
      </c>
      <c r="D763" s="263" t="s">
        <v>3254</v>
      </c>
      <c r="E763" s="264" t="s">
        <v>2449</v>
      </c>
      <c r="F763" s="264" t="s">
        <v>3246</v>
      </c>
      <c r="G763" s="263" t="s">
        <v>2452</v>
      </c>
      <c r="H763" s="263" t="s">
        <v>1462</v>
      </c>
      <c r="I763" s="33"/>
      <c r="J763" s="196"/>
      <c r="K763" s="196"/>
      <c r="L763" s="196"/>
      <c r="M763" s="235"/>
      <c r="N763" s="235"/>
      <c r="O763" s="33"/>
      <c r="P763" s="48"/>
      <c r="Q763" s="279"/>
      <c r="R763" s="279"/>
      <c r="S763" s="278">
        <v>45462</v>
      </c>
      <c r="T763" s="279" t="s">
        <v>2117</v>
      </c>
      <c r="U763" s="268" t="str">
        <f t="array" ref="U763">IFERROR(IF(INDEX(三跨两临近重点区段!$F:$F,MATCH(1,(MONTH(三跨两临近重点区段!$H:$H)=7)*(三跨两临近重点区段!$A:$A=D763),0))="已取消","已取消",INDEX(三跨两临近重点区段!$H:$H,MATCH(1,(MONTH(三跨两临近重点区段!$H:$H)=7)*(三跨两临近重点区段!$A:$A=D763)*(三跨两临近重点区段!$F:$F="现存区段"),0))),"")</f>
        <v/>
      </c>
      <c r="V763" s="232" t="str">
        <f t="array" ref="V763">IFERROR(IF(INDEX(三跨两临近重点区段!$F:$F,MATCH(1,(MONTH(三跨两临近重点区段!$H:$H)=7)*(三跨两临近重点区段!$A:$A=D763),0))="已取消","已取消",INDEX(三跨两临近重点区段!$I:$I,MATCH(1,(MONTH(三跨两临近重点区段!$H:$H)=7)*(三跨两临近重点区段!$A:$A=D763)*(三跨两临近重点区段!$F:$F="现存区段"),0))),"")</f>
        <v/>
      </c>
      <c r="W763" s="268" t="str">
        <f t="array" ref="W763">IFERROR(IF(INDEX(三跨两临近重点区段!$F:$F,MATCH(1,(MONTH(三跨两临近重点区段!$H:$H)=8)*(三跨两临近重点区段!$A:$A=D763),0))="已取消","已取消",INDEX(三跨两临近重点区段!$H:$H,MATCH(1,(MONTH(三跨两临近重点区段!$H:$H)=8)*(三跨两临近重点区段!$A:$A=D763)*(三跨两临近重点区段!$F:$F="现存区段"),0))),"")</f>
        <v/>
      </c>
      <c r="X763" s="232" t="str">
        <f t="array" ref="X763">IFERROR(IF(INDEX(三跨两临近重点区段!$F:$F,MATCH(1,(MONTH(三跨两临近重点区段!$H:$H)=8)*(三跨两临近重点区段!$A:$A=D763),0))="已取消","已取消",INDEX(三跨两临近重点区段!$I:$I,MATCH(1,(MONTH(三跨两临近重点区段!$H:$H)=8)*(三跨两临近重点区段!$A:$A=D763)*(三跨两临近重点区段!$F:$F="现存区段"),0))),"")</f>
        <v/>
      </c>
      <c r="Y763" s="268" t="str">
        <f t="array" ref="Y763">IFERROR(IF(INDEX(三跨两临近重点区段!$F:$F,MATCH(1,(MONTH(三跨两临近重点区段!$H:$H)=9)*(三跨两临近重点区段!$A:$A=D763),0))="已取消","已取消",INDEX(三跨两临近重点区段!$H:$H,MATCH(1,(MONTH(三跨两临近重点区段!$H:$H)=9)*(三跨两临近重点区段!$A:$A=D763)*(三跨两临近重点区段!$F:$F="现存区段"),0))),"")</f>
        <v/>
      </c>
      <c r="Z763" s="232" t="str">
        <f t="array" ref="Z763">IFERROR(IF(INDEX(三跨两临近重点区段!$F:$F,MATCH(1,(MONTH(三跨两临近重点区段!$H:$H)=9)*(三跨两临近重点区段!$A:$A=D763),0))="已取消","已取消",INDEX(三跨两临近重点区段!$I:$I,MATCH(1,(MONTH(三跨两临近重点区段!$H:$H)=9)*(三跨两临近重点区段!$A:$A=D763)*(三跨两临近重点区段!$F:$F="现存区段"),0))),"")</f>
        <v/>
      </c>
      <c r="AA763" s="268" t="str">
        <f t="array" ref="AA763">IFERROR(IF(INDEX(三跨两临近重点区段!$F:$F,MATCH(1,(MONTH(三跨两临近重点区段!$H:$H)=10)*(三跨两临近重点区段!$A:$A=D763),0))="已取消","已取消",INDEX(三跨两临近重点区段!$H:$H,MATCH(1,(MONTH(三跨两临近重点区段!$H:$H)=10)*(三跨两临近重点区段!$A:$A=D763)*(三跨两临近重点区段!$F:$F="现存区段"),0))),"")</f>
        <v/>
      </c>
      <c r="AB763" s="72" t="str">
        <f t="array" ref="AB763">IFERROR(IF(INDEX(三跨两临近重点区段!$F:$F,MATCH(1,(MONTH(三跨两临近重点区段!$H:$H)=10)*(三跨两临近重点区段!$A:$A=D763),0))="已取消","已取消",INDEX(三跨两临近重点区段!$I:$I,MATCH(1,(MONTH(三跨两临近重点区段!$H:$H)=10)*(三跨两临近重点区段!$A:$A=D763)*(三跨两临近重点区段!$F:$F="现存区段"),0))),"")</f>
        <v/>
      </c>
      <c r="AC763" s="284" t="str">
        <f t="array" ref="AC763">IFERROR(IF(INDEX(三跨两临近重点区段!$F:$F,MATCH(1,(MONTH(三跨两临近重点区段!$H:$H)=11)*(三跨两临近重点区段!$A:$A=D763),0))="已取消","已取消",INDEX(三跨两临近重点区段!$H:$H,MATCH(1,(MONTH(三跨两临近重点区段!$H:$H)=11)*(三跨两临近重点区段!$A:$A=D763)*(三跨两临近重点区段!$F:$F="现存区段"),0))),"")</f>
        <v/>
      </c>
      <c r="AD763" s="72" t="str">
        <f t="array" ref="AD763">IFERROR(IF(INDEX(三跨两临近重点区段!$F:$F,MATCH(1,(MONTH(三跨两临近重点区段!$H:$H)=11)*(三跨两临近重点区段!$A:$A=D763),0))="已取消","已取消",INDEX(三跨两临近重点区段!$I:$I,MATCH(1,(MONTH(三跨两临近重点区段!$H:$H)=11)*(三跨两临近重点区段!$A:$A=D763)*(三跨两临近重点区段!$F:$F="现存区段"),0))),"")</f>
        <v/>
      </c>
      <c r="AE763" s="284" t="str">
        <f t="array" ref="AE763">IFERROR(IF(INDEX(三跨两临近重点区段!$F:$F,MATCH(1,(MONTH(三跨两临近重点区段!$H:$H)=12)*(三跨两临近重点区段!$A:$A=D763),0))="已取消","已取消",INDEX(三跨两临近重点区段!$H:$H,MATCH(1,(MONTH(三跨两临近重点区段!$H:$H)=12)*(三跨两临近重点区段!$A:$A=D763)*(三跨两临近重点区段!$F:$F="现存区段"),0))),"")</f>
        <v/>
      </c>
      <c r="AF763" s="72" t="str">
        <f t="array" ref="AF763">IFERROR(IF(INDEX(三跨两临近重点区段!$F:$F,MATCH(1,(MONTH(三跨两临近重点区段!$H:$H)=12)*(三跨两临近重点区段!$A:$A=D763),0))="已取消","已取消",INDEX(三跨两临近重点区段!$I:$I,MATCH(1,(MONTH(三跨两临近重点区段!$H:$H)=12)*(三跨两临近重点区段!$A:$A=D763)*(三跨两临近重点区段!$F:$F="现存区段"),0))),"")</f>
        <v/>
      </c>
      <c r="AH763" t="e">
        <f t="array" ref="AH763">INDEX(三跨两临近重点区段!$G:$G,MATCH(D763,三跨两临近重点区段!$A:$A,0))</f>
        <v>#N/A</v>
      </c>
    </row>
    <row r="764" ht="14.25" spans="1:34">
      <c r="A764" s="263" t="s">
        <v>363</v>
      </c>
      <c r="B764" s="264" t="s">
        <v>2218</v>
      </c>
      <c r="C764" s="263" t="s">
        <v>2656</v>
      </c>
      <c r="D764" s="263" t="s">
        <v>3255</v>
      </c>
      <c r="E764" s="264" t="s">
        <v>2137</v>
      </c>
      <c r="F764" s="264" t="s">
        <v>125</v>
      </c>
      <c r="G764" s="263" t="s">
        <v>989</v>
      </c>
      <c r="H764" s="263" t="s">
        <v>971</v>
      </c>
      <c r="I764" s="33"/>
      <c r="J764" s="196"/>
      <c r="K764" s="196"/>
      <c r="L764" s="196"/>
      <c r="M764" s="235"/>
      <c r="N764" s="235"/>
      <c r="O764" s="33"/>
      <c r="P764" s="48"/>
      <c r="Q764" s="279"/>
      <c r="R764" s="279"/>
      <c r="S764" s="278">
        <v>45447</v>
      </c>
      <c r="T764" s="279" t="s">
        <v>2117</v>
      </c>
      <c r="U764" s="268" t="str">
        <f t="array" ref="U764">IFERROR(IF(INDEX(三跨两临近重点区段!$F:$F,MATCH(1,(MONTH(三跨两临近重点区段!$H:$H)=7)*(三跨两临近重点区段!$A:$A=D764),0))="已取消","已取消",INDEX(三跨两临近重点区段!$H:$H,MATCH(1,(MONTH(三跨两临近重点区段!$H:$H)=7)*(三跨两临近重点区段!$A:$A=D764)*(三跨两临近重点区段!$F:$F="现存区段"),0))),"")</f>
        <v/>
      </c>
      <c r="V764" s="232" t="str">
        <f t="array" ref="V764">IFERROR(IF(INDEX(三跨两临近重点区段!$F:$F,MATCH(1,(MONTH(三跨两临近重点区段!$H:$H)=7)*(三跨两临近重点区段!$A:$A=D764),0))="已取消","已取消",INDEX(三跨两临近重点区段!$I:$I,MATCH(1,(MONTH(三跨两临近重点区段!$H:$H)=7)*(三跨两临近重点区段!$A:$A=D764)*(三跨两临近重点区段!$F:$F="现存区段"),0))),"")</f>
        <v/>
      </c>
      <c r="W764" s="268" t="str">
        <f t="array" ref="W764">IFERROR(IF(INDEX(三跨两临近重点区段!$F:$F,MATCH(1,(MONTH(三跨两临近重点区段!$H:$H)=8)*(三跨两临近重点区段!$A:$A=D764),0))="已取消","已取消",INDEX(三跨两临近重点区段!$H:$H,MATCH(1,(MONTH(三跨两临近重点区段!$H:$H)=8)*(三跨两临近重点区段!$A:$A=D764)*(三跨两临近重点区段!$F:$F="现存区段"),0))),"")</f>
        <v/>
      </c>
      <c r="X764" s="232" t="str">
        <f t="array" ref="X764">IFERROR(IF(INDEX(三跨两临近重点区段!$F:$F,MATCH(1,(MONTH(三跨两临近重点区段!$H:$H)=8)*(三跨两临近重点区段!$A:$A=D764),0))="已取消","已取消",INDEX(三跨两临近重点区段!$I:$I,MATCH(1,(MONTH(三跨两临近重点区段!$H:$H)=8)*(三跨两临近重点区段!$A:$A=D764)*(三跨两临近重点区段!$F:$F="现存区段"),0))),"")</f>
        <v/>
      </c>
      <c r="Y764" s="268" t="str">
        <f t="array" ref="Y764">IFERROR(IF(INDEX(三跨两临近重点区段!$F:$F,MATCH(1,(MONTH(三跨两临近重点区段!$H:$H)=9)*(三跨两临近重点区段!$A:$A=D764),0))="已取消","已取消",INDEX(三跨两临近重点区段!$H:$H,MATCH(1,(MONTH(三跨两临近重点区段!$H:$H)=9)*(三跨两临近重点区段!$A:$A=D764)*(三跨两临近重点区段!$F:$F="现存区段"),0))),"")</f>
        <v/>
      </c>
      <c r="Z764" s="232" t="str">
        <f t="array" ref="Z764">IFERROR(IF(INDEX(三跨两临近重点区段!$F:$F,MATCH(1,(MONTH(三跨两临近重点区段!$H:$H)=9)*(三跨两临近重点区段!$A:$A=D764),0))="已取消","已取消",INDEX(三跨两临近重点区段!$I:$I,MATCH(1,(MONTH(三跨两临近重点区段!$H:$H)=9)*(三跨两临近重点区段!$A:$A=D764)*(三跨两临近重点区段!$F:$F="现存区段"),0))),"")</f>
        <v/>
      </c>
      <c r="AA764" s="268" t="str">
        <f t="array" ref="AA764">IFERROR(IF(INDEX(三跨两临近重点区段!$F:$F,MATCH(1,(MONTH(三跨两临近重点区段!$H:$H)=10)*(三跨两临近重点区段!$A:$A=D764),0))="已取消","已取消",INDEX(三跨两临近重点区段!$H:$H,MATCH(1,(MONTH(三跨两临近重点区段!$H:$H)=10)*(三跨两临近重点区段!$A:$A=D764)*(三跨两临近重点区段!$F:$F="现存区段"),0))),"")</f>
        <v/>
      </c>
      <c r="AB764" s="72" t="str">
        <f t="array" ref="AB764">IFERROR(IF(INDEX(三跨两临近重点区段!$F:$F,MATCH(1,(MONTH(三跨两临近重点区段!$H:$H)=10)*(三跨两临近重点区段!$A:$A=D764),0))="已取消","已取消",INDEX(三跨两临近重点区段!$I:$I,MATCH(1,(MONTH(三跨两临近重点区段!$H:$H)=10)*(三跨两临近重点区段!$A:$A=D764)*(三跨两临近重点区段!$F:$F="现存区段"),0))),"")</f>
        <v/>
      </c>
      <c r="AC764" s="284" t="str">
        <f t="array" ref="AC764">IFERROR(IF(INDEX(三跨两临近重点区段!$F:$F,MATCH(1,(MONTH(三跨两临近重点区段!$H:$H)=11)*(三跨两临近重点区段!$A:$A=D764),0))="已取消","已取消",INDEX(三跨两临近重点区段!$H:$H,MATCH(1,(MONTH(三跨两临近重点区段!$H:$H)=11)*(三跨两临近重点区段!$A:$A=D764)*(三跨两临近重点区段!$F:$F="现存区段"),0))),"")</f>
        <v/>
      </c>
      <c r="AD764" s="72" t="str">
        <f t="array" ref="AD764">IFERROR(IF(INDEX(三跨两临近重点区段!$F:$F,MATCH(1,(MONTH(三跨两临近重点区段!$H:$H)=11)*(三跨两临近重点区段!$A:$A=D764),0))="已取消","已取消",INDEX(三跨两临近重点区段!$I:$I,MATCH(1,(MONTH(三跨两临近重点区段!$H:$H)=11)*(三跨两临近重点区段!$A:$A=D764)*(三跨两临近重点区段!$F:$F="现存区段"),0))),"")</f>
        <v/>
      </c>
      <c r="AE764" s="284" t="str">
        <f t="array" ref="AE764">IFERROR(IF(INDEX(三跨两临近重点区段!$F:$F,MATCH(1,(MONTH(三跨两临近重点区段!$H:$H)=12)*(三跨两临近重点区段!$A:$A=D764),0))="已取消","已取消",INDEX(三跨两临近重点区段!$H:$H,MATCH(1,(MONTH(三跨两临近重点区段!$H:$H)=12)*(三跨两临近重点区段!$A:$A=D764)*(三跨两临近重点区段!$F:$F="现存区段"),0))),"")</f>
        <v/>
      </c>
      <c r="AF764" s="72" t="str">
        <f t="array" ref="AF764">IFERROR(IF(INDEX(三跨两临近重点区段!$F:$F,MATCH(1,(MONTH(三跨两临近重点区段!$H:$H)=12)*(三跨两临近重点区段!$A:$A=D764),0))="已取消","已取消",INDEX(三跨两临近重点区段!$I:$I,MATCH(1,(MONTH(三跨两临近重点区段!$H:$H)=12)*(三跨两临近重点区段!$A:$A=D764)*(三跨两临近重点区段!$F:$F="现存区段"),0))),"")</f>
        <v/>
      </c>
      <c r="AH764" t="e">
        <f t="array" ref="AH764">INDEX(三跨两临近重点区段!$G:$G,MATCH(D764,三跨两临近重点区段!$A:$A,0))</f>
        <v>#N/A</v>
      </c>
    </row>
    <row r="765" ht="14.25" spans="1:34">
      <c r="A765" s="263" t="s">
        <v>119</v>
      </c>
      <c r="B765" s="264" t="s">
        <v>2450</v>
      </c>
      <c r="C765" s="263" t="s">
        <v>3188</v>
      </c>
      <c r="D765" s="263" t="s">
        <v>3256</v>
      </c>
      <c r="E765" s="264" t="s">
        <v>2449</v>
      </c>
      <c r="F765" s="264" t="s">
        <v>3246</v>
      </c>
      <c r="G765" s="263" t="s">
        <v>2452</v>
      </c>
      <c r="H765" s="263" t="s">
        <v>1462</v>
      </c>
      <c r="I765" s="33"/>
      <c r="J765" s="196"/>
      <c r="K765" s="196"/>
      <c r="L765" s="196"/>
      <c r="M765" s="235"/>
      <c r="N765" s="235"/>
      <c r="O765" s="33"/>
      <c r="P765" s="48"/>
      <c r="Q765" s="279"/>
      <c r="R765" s="279"/>
      <c r="S765" s="278">
        <v>45462</v>
      </c>
      <c r="T765" s="279" t="s">
        <v>2117</v>
      </c>
      <c r="U765" s="268" t="str">
        <f t="array" ref="U765">IFERROR(IF(INDEX(三跨两临近重点区段!$F:$F,MATCH(1,(MONTH(三跨两临近重点区段!$H:$H)=7)*(三跨两临近重点区段!$A:$A=D765),0))="已取消","已取消",INDEX(三跨两临近重点区段!$H:$H,MATCH(1,(MONTH(三跨两临近重点区段!$H:$H)=7)*(三跨两临近重点区段!$A:$A=D765)*(三跨两临近重点区段!$F:$F="现存区段"),0))),"")</f>
        <v/>
      </c>
      <c r="V765" s="232" t="str">
        <f t="array" ref="V765">IFERROR(IF(INDEX(三跨两临近重点区段!$F:$F,MATCH(1,(MONTH(三跨两临近重点区段!$H:$H)=7)*(三跨两临近重点区段!$A:$A=D765),0))="已取消","已取消",INDEX(三跨两临近重点区段!$I:$I,MATCH(1,(MONTH(三跨两临近重点区段!$H:$H)=7)*(三跨两临近重点区段!$A:$A=D765)*(三跨两临近重点区段!$F:$F="现存区段"),0))),"")</f>
        <v/>
      </c>
      <c r="W765" s="268" t="str">
        <f t="array" ref="W765">IFERROR(IF(INDEX(三跨两临近重点区段!$F:$F,MATCH(1,(MONTH(三跨两临近重点区段!$H:$H)=8)*(三跨两临近重点区段!$A:$A=D765),0))="已取消","已取消",INDEX(三跨两临近重点区段!$H:$H,MATCH(1,(MONTH(三跨两临近重点区段!$H:$H)=8)*(三跨两临近重点区段!$A:$A=D765)*(三跨两临近重点区段!$F:$F="现存区段"),0))),"")</f>
        <v/>
      </c>
      <c r="X765" s="232" t="str">
        <f t="array" ref="X765">IFERROR(IF(INDEX(三跨两临近重点区段!$F:$F,MATCH(1,(MONTH(三跨两临近重点区段!$H:$H)=8)*(三跨两临近重点区段!$A:$A=D765),0))="已取消","已取消",INDEX(三跨两临近重点区段!$I:$I,MATCH(1,(MONTH(三跨两临近重点区段!$H:$H)=8)*(三跨两临近重点区段!$A:$A=D765)*(三跨两临近重点区段!$F:$F="现存区段"),0))),"")</f>
        <v/>
      </c>
      <c r="Y765" s="268" t="str">
        <f t="array" ref="Y765">IFERROR(IF(INDEX(三跨两临近重点区段!$F:$F,MATCH(1,(MONTH(三跨两临近重点区段!$H:$H)=9)*(三跨两临近重点区段!$A:$A=D765),0))="已取消","已取消",INDEX(三跨两临近重点区段!$H:$H,MATCH(1,(MONTH(三跨两临近重点区段!$H:$H)=9)*(三跨两临近重点区段!$A:$A=D765)*(三跨两临近重点区段!$F:$F="现存区段"),0))),"")</f>
        <v/>
      </c>
      <c r="Z765" s="232" t="str">
        <f t="array" ref="Z765">IFERROR(IF(INDEX(三跨两临近重点区段!$F:$F,MATCH(1,(MONTH(三跨两临近重点区段!$H:$H)=9)*(三跨两临近重点区段!$A:$A=D765),0))="已取消","已取消",INDEX(三跨两临近重点区段!$I:$I,MATCH(1,(MONTH(三跨两临近重点区段!$H:$H)=9)*(三跨两临近重点区段!$A:$A=D765)*(三跨两临近重点区段!$F:$F="现存区段"),0))),"")</f>
        <v/>
      </c>
      <c r="AA765" s="268" t="str">
        <f t="array" ref="AA765">IFERROR(IF(INDEX(三跨两临近重点区段!$F:$F,MATCH(1,(MONTH(三跨两临近重点区段!$H:$H)=10)*(三跨两临近重点区段!$A:$A=D765),0))="已取消","已取消",INDEX(三跨两临近重点区段!$H:$H,MATCH(1,(MONTH(三跨两临近重点区段!$H:$H)=10)*(三跨两临近重点区段!$A:$A=D765)*(三跨两临近重点区段!$F:$F="现存区段"),0))),"")</f>
        <v/>
      </c>
      <c r="AB765" s="72" t="str">
        <f t="array" ref="AB765">IFERROR(IF(INDEX(三跨两临近重点区段!$F:$F,MATCH(1,(MONTH(三跨两临近重点区段!$H:$H)=10)*(三跨两临近重点区段!$A:$A=D765),0))="已取消","已取消",INDEX(三跨两临近重点区段!$I:$I,MATCH(1,(MONTH(三跨两临近重点区段!$H:$H)=10)*(三跨两临近重点区段!$A:$A=D765)*(三跨两临近重点区段!$F:$F="现存区段"),0))),"")</f>
        <v/>
      </c>
      <c r="AC765" s="284" t="str">
        <f t="array" ref="AC765">IFERROR(IF(INDEX(三跨两临近重点区段!$F:$F,MATCH(1,(MONTH(三跨两临近重点区段!$H:$H)=11)*(三跨两临近重点区段!$A:$A=D765),0))="已取消","已取消",INDEX(三跨两临近重点区段!$H:$H,MATCH(1,(MONTH(三跨两临近重点区段!$H:$H)=11)*(三跨两临近重点区段!$A:$A=D765)*(三跨两临近重点区段!$F:$F="现存区段"),0))),"")</f>
        <v/>
      </c>
      <c r="AD765" s="72" t="str">
        <f t="array" ref="AD765">IFERROR(IF(INDEX(三跨两临近重点区段!$F:$F,MATCH(1,(MONTH(三跨两临近重点区段!$H:$H)=11)*(三跨两临近重点区段!$A:$A=D765),0))="已取消","已取消",INDEX(三跨两临近重点区段!$I:$I,MATCH(1,(MONTH(三跨两临近重点区段!$H:$H)=11)*(三跨两临近重点区段!$A:$A=D765)*(三跨两临近重点区段!$F:$F="现存区段"),0))),"")</f>
        <v/>
      </c>
      <c r="AE765" s="284" t="str">
        <f t="array" ref="AE765">IFERROR(IF(INDEX(三跨两临近重点区段!$F:$F,MATCH(1,(MONTH(三跨两临近重点区段!$H:$H)=12)*(三跨两临近重点区段!$A:$A=D765),0))="已取消","已取消",INDEX(三跨两临近重点区段!$H:$H,MATCH(1,(MONTH(三跨两临近重点区段!$H:$H)=12)*(三跨两临近重点区段!$A:$A=D765)*(三跨两临近重点区段!$F:$F="现存区段"),0))),"")</f>
        <v/>
      </c>
      <c r="AF765" s="72" t="str">
        <f t="array" ref="AF765">IFERROR(IF(INDEX(三跨两临近重点区段!$F:$F,MATCH(1,(MONTH(三跨两临近重点区段!$H:$H)=12)*(三跨两临近重点区段!$A:$A=D765),0))="已取消","已取消",INDEX(三跨两临近重点区段!$I:$I,MATCH(1,(MONTH(三跨两临近重点区段!$H:$H)=12)*(三跨两临近重点区段!$A:$A=D765)*(三跨两临近重点区段!$F:$F="现存区段"),0))),"")</f>
        <v/>
      </c>
      <c r="AH765" t="e">
        <f t="array" ref="AH765">INDEX(三跨两临近重点区段!$G:$G,MATCH(D765,三跨两临近重点区段!$A:$A,0))</f>
        <v>#N/A</v>
      </c>
    </row>
    <row r="766" ht="14.25" spans="1:34">
      <c r="A766" s="263" t="s">
        <v>119</v>
      </c>
      <c r="B766" s="264" t="s">
        <v>2447</v>
      </c>
      <c r="C766" s="263" t="s">
        <v>2468</v>
      </c>
      <c r="D766" s="263" t="s">
        <v>3257</v>
      </c>
      <c r="E766" s="264" t="s">
        <v>2449</v>
      </c>
      <c r="F766" s="264" t="s">
        <v>3246</v>
      </c>
      <c r="G766" s="263" t="s">
        <v>2452</v>
      </c>
      <c r="H766" s="263" t="s">
        <v>1462</v>
      </c>
      <c r="I766" s="33"/>
      <c r="J766" s="196"/>
      <c r="K766" s="196"/>
      <c r="L766" s="196"/>
      <c r="M766" s="235"/>
      <c r="N766" s="235"/>
      <c r="O766" s="33"/>
      <c r="P766" s="48"/>
      <c r="Q766" s="279"/>
      <c r="R766" s="279"/>
      <c r="S766" s="278">
        <v>45462</v>
      </c>
      <c r="T766" s="279" t="s">
        <v>3166</v>
      </c>
      <c r="U766" s="268" t="str">
        <f t="array" ref="U766">IFERROR(IF(INDEX(三跨两临近重点区段!$F:$F,MATCH(1,(MONTH(三跨两临近重点区段!$H:$H)=7)*(三跨两临近重点区段!$A:$A=D766),0))="已取消","已取消",INDEX(三跨两临近重点区段!$H:$H,MATCH(1,(MONTH(三跨两临近重点区段!$H:$H)=7)*(三跨两临近重点区段!$A:$A=D766)*(三跨两临近重点区段!$F:$F="现存区段"),0))),"")</f>
        <v/>
      </c>
      <c r="V766" s="232" t="str">
        <f t="array" ref="V766">IFERROR(IF(INDEX(三跨两临近重点区段!$F:$F,MATCH(1,(MONTH(三跨两临近重点区段!$H:$H)=7)*(三跨两临近重点区段!$A:$A=D766),0))="已取消","已取消",INDEX(三跨两临近重点区段!$I:$I,MATCH(1,(MONTH(三跨两临近重点区段!$H:$H)=7)*(三跨两临近重点区段!$A:$A=D766)*(三跨两临近重点区段!$F:$F="现存区段"),0))),"")</f>
        <v/>
      </c>
      <c r="W766" s="268" t="str">
        <f t="array" ref="W766">IFERROR(IF(INDEX(三跨两临近重点区段!$F:$F,MATCH(1,(MONTH(三跨两临近重点区段!$H:$H)=8)*(三跨两临近重点区段!$A:$A=D766),0))="已取消","已取消",INDEX(三跨两临近重点区段!$H:$H,MATCH(1,(MONTH(三跨两临近重点区段!$H:$H)=8)*(三跨两临近重点区段!$A:$A=D766)*(三跨两临近重点区段!$F:$F="现存区段"),0))),"")</f>
        <v/>
      </c>
      <c r="X766" s="232" t="str">
        <f t="array" ref="X766">IFERROR(IF(INDEX(三跨两临近重点区段!$F:$F,MATCH(1,(MONTH(三跨两临近重点区段!$H:$H)=8)*(三跨两临近重点区段!$A:$A=D766),0))="已取消","已取消",INDEX(三跨两临近重点区段!$I:$I,MATCH(1,(MONTH(三跨两临近重点区段!$H:$H)=8)*(三跨两临近重点区段!$A:$A=D766)*(三跨两临近重点区段!$F:$F="现存区段"),0))),"")</f>
        <v/>
      </c>
      <c r="Y766" s="268" t="str">
        <f t="array" ref="Y766">IFERROR(IF(INDEX(三跨两临近重点区段!$F:$F,MATCH(1,(MONTH(三跨两临近重点区段!$H:$H)=9)*(三跨两临近重点区段!$A:$A=D766),0))="已取消","已取消",INDEX(三跨两临近重点区段!$H:$H,MATCH(1,(MONTH(三跨两临近重点区段!$H:$H)=9)*(三跨两临近重点区段!$A:$A=D766)*(三跨两临近重点区段!$F:$F="现存区段"),0))),"")</f>
        <v/>
      </c>
      <c r="Z766" s="232" t="str">
        <f t="array" ref="Z766">IFERROR(IF(INDEX(三跨两临近重点区段!$F:$F,MATCH(1,(MONTH(三跨两临近重点区段!$H:$H)=9)*(三跨两临近重点区段!$A:$A=D766),0))="已取消","已取消",INDEX(三跨两临近重点区段!$I:$I,MATCH(1,(MONTH(三跨两临近重点区段!$H:$H)=9)*(三跨两临近重点区段!$A:$A=D766)*(三跨两临近重点区段!$F:$F="现存区段"),0))),"")</f>
        <v/>
      </c>
      <c r="AA766" s="268" t="str">
        <f t="array" ref="AA766">IFERROR(IF(INDEX(三跨两临近重点区段!$F:$F,MATCH(1,(MONTH(三跨两临近重点区段!$H:$H)=10)*(三跨两临近重点区段!$A:$A=D766),0))="已取消","已取消",INDEX(三跨两临近重点区段!$H:$H,MATCH(1,(MONTH(三跨两临近重点区段!$H:$H)=10)*(三跨两临近重点区段!$A:$A=D766)*(三跨两临近重点区段!$F:$F="现存区段"),0))),"")</f>
        <v/>
      </c>
      <c r="AB766" s="72" t="str">
        <f t="array" ref="AB766">IFERROR(IF(INDEX(三跨两临近重点区段!$F:$F,MATCH(1,(MONTH(三跨两临近重点区段!$H:$H)=10)*(三跨两临近重点区段!$A:$A=D766),0))="已取消","已取消",INDEX(三跨两临近重点区段!$I:$I,MATCH(1,(MONTH(三跨两临近重点区段!$H:$H)=10)*(三跨两临近重点区段!$A:$A=D766)*(三跨两临近重点区段!$F:$F="现存区段"),0))),"")</f>
        <v/>
      </c>
      <c r="AC766" s="284" t="str">
        <f t="array" ref="AC766">IFERROR(IF(INDEX(三跨两临近重点区段!$F:$F,MATCH(1,(MONTH(三跨两临近重点区段!$H:$H)=11)*(三跨两临近重点区段!$A:$A=D766),0))="已取消","已取消",INDEX(三跨两临近重点区段!$H:$H,MATCH(1,(MONTH(三跨两临近重点区段!$H:$H)=11)*(三跨两临近重点区段!$A:$A=D766)*(三跨两临近重点区段!$F:$F="现存区段"),0))),"")</f>
        <v/>
      </c>
      <c r="AD766" s="72" t="str">
        <f t="array" ref="AD766">IFERROR(IF(INDEX(三跨两临近重点区段!$F:$F,MATCH(1,(MONTH(三跨两临近重点区段!$H:$H)=11)*(三跨两临近重点区段!$A:$A=D766),0))="已取消","已取消",INDEX(三跨两临近重点区段!$I:$I,MATCH(1,(MONTH(三跨两临近重点区段!$H:$H)=11)*(三跨两临近重点区段!$A:$A=D766)*(三跨两临近重点区段!$F:$F="现存区段"),0))),"")</f>
        <v/>
      </c>
      <c r="AE766" s="284" t="str">
        <f t="array" ref="AE766">IFERROR(IF(INDEX(三跨两临近重点区段!$F:$F,MATCH(1,(MONTH(三跨两临近重点区段!$H:$H)=12)*(三跨两临近重点区段!$A:$A=D766),0))="已取消","已取消",INDEX(三跨两临近重点区段!$H:$H,MATCH(1,(MONTH(三跨两临近重点区段!$H:$H)=12)*(三跨两临近重点区段!$A:$A=D766)*(三跨两临近重点区段!$F:$F="现存区段"),0))),"")</f>
        <v/>
      </c>
      <c r="AF766" s="72" t="str">
        <f t="array" ref="AF766">IFERROR(IF(INDEX(三跨两临近重点区段!$F:$F,MATCH(1,(MONTH(三跨两临近重点区段!$H:$H)=12)*(三跨两临近重点区段!$A:$A=D766),0))="已取消","已取消",INDEX(三跨两临近重点区段!$I:$I,MATCH(1,(MONTH(三跨两临近重点区段!$H:$H)=12)*(三跨两临近重点区段!$A:$A=D766)*(三跨两临近重点区段!$F:$F="现存区段"),0))),"")</f>
        <v/>
      </c>
      <c r="AH766" t="e">
        <f t="array" ref="AH766">INDEX(三跨两临近重点区段!$G:$G,MATCH(D766,三跨两临近重点区段!$A:$A,0))</f>
        <v>#N/A</v>
      </c>
    </row>
    <row r="767" ht="14.25" spans="1:34">
      <c r="A767" s="263" t="s">
        <v>119</v>
      </c>
      <c r="B767" s="264" t="s">
        <v>2450</v>
      </c>
      <c r="C767" s="263" t="s">
        <v>2201</v>
      </c>
      <c r="D767" s="263" t="s">
        <v>3258</v>
      </c>
      <c r="E767" s="264" t="s">
        <v>2449</v>
      </c>
      <c r="F767" s="264" t="s">
        <v>3246</v>
      </c>
      <c r="G767" s="263" t="s">
        <v>2452</v>
      </c>
      <c r="H767" s="263" t="s">
        <v>1462</v>
      </c>
      <c r="I767" s="33"/>
      <c r="J767" s="196"/>
      <c r="K767" s="196"/>
      <c r="L767" s="196"/>
      <c r="M767" s="235"/>
      <c r="N767" s="235"/>
      <c r="O767" s="33"/>
      <c r="P767" s="48"/>
      <c r="Q767" s="279"/>
      <c r="R767" s="279"/>
      <c r="S767" s="278">
        <v>45462</v>
      </c>
      <c r="T767" s="279" t="s">
        <v>3166</v>
      </c>
      <c r="U767" s="268" t="str">
        <f t="array" ref="U767">IFERROR(IF(INDEX(三跨两临近重点区段!$F:$F,MATCH(1,(MONTH(三跨两临近重点区段!$H:$H)=7)*(三跨两临近重点区段!$A:$A=D767),0))="已取消","已取消",INDEX(三跨两临近重点区段!$H:$H,MATCH(1,(MONTH(三跨两临近重点区段!$H:$H)=7)*(三跨两临近重点区段!$A:$A=D767)*(三跨两临近重点区段!$F:$F="现存区段"),0))),"")</f>
        <v/>
      </c>
      <c r="V767" s="232" t="str">
        <f t="array" ref="V767">IFERROR(IF(INDEX(三跨两临近重点区段!$F:$F,MATCH(1,(MONTH(三跨两临近重点区段!$H:$H)=7)*(三跨两临近重点区段!$A:$A=D767),0))="已取消","已取消",INDEX(三跨两临近重点区段!$I:$I,MATCH(1,(MONTH(三跨两临近重点区段!$H:$H)=7)*(三跨两临近重点区段!$A:$A=D767)*(三跨两临近重点区段!$F:$F="现存区段"),0))),"")</f>
        <v/>
      </c>
      <c r="W767" s="268" t="str">
        <f t="array" ref="W767">IFERROR(IF(INDEX(三跨两临近重点区段!$F:$F,MATCH(1,(MONTH(三跨两临近重点区段!$H:$H)=8)*(三跨两临近重点区段!$A:$A=D767),0))="已取消","已取消",INDEX(三跨两临近重点区段!$H:$H,MATCH(1,(MONTH(三跨两临近重点区段!$H:$H)=8)*(三跨两临近重点区段!$A:$A=D767)*(三跨两临近重点区段!$F:$F="现存区段"),0))),"")</f>
        <v/>
      </c>
      <c r="X767" s="232" t="str">
        <f t="array" ref="X767">IFERROR(IF(INDEX(三跨两临近重点区段!$F:$F,MATCH(1,(MONTH(三跨两临近重点区段!$H:$H)=8)*(三跨两临近重点区段!$A:$A=D767),0))="已取消","已取消",INDEX(三跨两临近重点区段!$I:$I,MATCH(1,(MONTH(三跨两临近重点区段!$H:$H)=8)*(三跨两临近重点区段!$A:$A=D767)*(三跨两临近重点区段!$F:$F="现存区段"),0))),"")</f>
        <v/>
      </c>
      <c r="Y767" s="268" t="str">
        <f t="array" ref="Y767">IFERROR(IF(INDEX(三跨两临近重点区段!$F:$F,MATCH(1,(MONTH(三跨两临近重点区段!$H:$H)=9)*(三跨两临近重点区段!$A:$A=D767),0))="已取消","已取消",INDEX(三跨两临近重点区段!$H:$H,MATCH(1,(MONTH(三跨两临近重点区段!$H:$H)=9)*(三跨两临近重点区段!$A:$A=D767)*(三跨两临近重点区段!$F:$F="现存区段"),0))),"")</f>
        <v/>
      </c>
      <c r="Z767" s="232" t="str">
        <f t="array" ref="Z767">IFERROR(IF(INDEX(三跨两临近重点区段!$F:$F,MATCH(1,(MONTH(三跨两临近重点区段!$H:$H)=9)*(三跨两临近重点区段!$A:$A=D767),0))="已取消","已取消",INDEX(三跨两临近重点区段!$I:$I,MATCH(1,(MONTH(三跨两临近重点区段!$H:$H)=9)*(三跨两临近重点区段!$A:$A=D767)*(三跨两临近重点区段!$F:$F="现存区段"),0))),"")</f>
        <v/>
      </c>
      <c r="AA767" s="268" t="str">
        <f t="array" ref="AA767">IFERROR(IF(INDEX(三跨两临近重点区段!$F:$F,MATCH(1,(MONTH(三跨两临近重点区段!$H:$H)=10)*(三跨两临近重点区段!$A:$A=D767),0))="已取消","已取消",INDEX(三跨两临近重点区段!$H:$H,MATCH(1,(MONTH(三跨两临近重点区段!$H:$H)=10)*(三跨两临近重点区段!$A:$A=D767)*(三跨两临近重点区段!$F:$F="现存区段"),0))),"")</f>
        <v/>
      </c>
      <c r="AB767" s="72" t="str">
        <f t="array" ref="AB767">IFERROR(IF(INDEX(三跨两临近重点区段!$F:$F,MATCH(1,(MONTH(三跨两临近重点区段!$H:$H)=10)*(三跨两临近重点区段!$A:$A=D767),0))="已取消","已取消",INDEX(三跨两临近重点区段!$I:$I,MATCH(1,(MONTH(三跨两临近重点区段!$H:$H)=10)*(三跨两临近重点区段!$A:$A=D767)*(三跨两临近重点区段!$F:$F="现存区段"),0))),"")</f>
        <v/>
      </c>
      <c r="AC767" s="284" t="str">
        <f t="array" ref="AC767">IFERROR(IF(INDEX(三跨两临近重点区段!$F:$F,MATCH(1,(MONTH(三跨两临近重点区段!$H:$H)=11)*(三跨两临近重点区段!$A:$A=D767),0))="已取消","已取消",INDEX(三跨两临近重点区段!$H:$H,MATCH(1,(MONTH(三跨两临近重点区段!$H:$H)=11)*(三跨两临近重点区段!$A:$A=D767)*(三跨两临近重点区段!$F:$F="现存区段"),0))),"")</f>
        <v/>
      </c>
      <c r="AD767" s="72" t="str">
        <f t="array" ref="AD767">IFERROR(IF(INDEX(三跨两临近重点区段!$F:$F,MATCH(1,(MONTH(三跨两临近重点区段!$H:$H)=11)*(三跨两临近重点区段!$A:$A=D767),0))="已取消","已取消",INDEX(三跨两临近重点区段!$I:$I,MATCH(1,(MONTH(三跨两临近重点区段!$H:$H)=11)*(三跨两临近重点区段!$A:$A=D767)*(三跨两临近重点区段!$F:$F="现存区段"),0))),"")</f>
        <v/>
      </c>
      <c r="AE767" s="284" t="str">
        <f t="array" ref="AE767">IFERROR(IF(INDEX(三跨两临近重点区段!$F:$F,MATCH(1,(MONTH(三跨两临近重点区段!$H:$H)=12)*(三跨两临近重点区段!$A:$A=D767),0))="已取消","已取消",INDEX(三跨两临近重点区段!$H:$H,MATCH(1,(MONTH(三跨两临近重点区段!$H:$H)=12)*(三跨两临近重点区段!$A:$A=D767)*(三跨两临近重点区段!$F:$F="现存区段"),0))),"")</f>
        <v/>
      </c>
      <c r="AF767" s="72" t="str">
        <f t="array" ref="AF767">IFERROR(IF(INDEX(三跨两临近重点区段!$F:$F,MATCH(1,(MONTH(三跨两临近重点区段!$H:$H)=12)*(三跨两临近重点区段!$A:$A=D767),0))="已取消","已取消",INDEX(三跨两临近重点区段!$I:$I,MATCH(1,(MONTH(三跨两临近重点区段!$H:$H)=12)*(三跨两临近重点区段!$A:$A=D767)*(三跨两临近重点区段!$F:$F="现存区段"),0))),"")</f>
        <v/>
      </c>
      <c r="AH767" t="e">
        <f t="array" ref="AH767">INDEX(三跨两临近重点区段!$G:$G,MATCH(D767,三跨两临近重点区段!$A:$A,0))</f>
        <v>#N/A</v>
      </c>
    </row>
    <row r="768" ht="14.25" spans="1:34">
      <c r="A768" s="263" t="s">
        <v>119</v>
      </c>
      <c r="B768" s="264" t="s">
        <v>2450</v>
      </c>
      <c r="C768" s="263" t="s">
        <v>2189</v>
      </c>
      <c r="D768" s="263" t="s">
        <v>3259</v>
      </c>
      <c r="E768" s="264" t="s">
        <v>2449</v>
      </c>
      <c r="F768" s="264" t="s">
        <v>3246</v>
      </c>
      <c r="G768" s="263" t="s">
        <v>2452</v>
      </c>
      <c r="H768" s="263" t="s">
        <v>1462</v>
      </c>
      <c r="I768" s="33"/>
      <c r="J768" s="196"/>
      <c r="K768" s="196"/>
      <c r="L768" s="196"/>
      <c r="M768" s="235"/>
      <c r="N768" s="235"/>
      <c r="O768" s="33"/>
      <c r="P768" s="48"/>
      <c r="Q768" s="279"/>
      <c r="R768" s="279"/>
      <c r="S768" s="278">
        <v>45462</v>
      </c>
      <c r="T768" s="279" t="s">
        <v>2117</v>
      </c>
      <c r="U768" s="268" t="str">
        <f t="array" ref="U768">IFERROR(IF(INDEX(三跨两临近重点区段!$F:$F,MATCH(1,(MONTH(三跨两临近重点区段!$H:$H)=7)*(三跨两临近重点区段!$A:$A=D768),0))="已取消","已取消",INDEX(三跨两临近重点区段!$H:$H,MATCH(1,(MONTH(三跨两临近重点区段!$H:$H)=7)*(三跨两临近重点区段!$A:$A=D768)*(三跨两临近重点区段!$F:$F="现存区段"),0))),"")</f>
        <v/>
      </c>
      <c r="V768" s="232" t="str">
        <f t="array" ref="V768">IFERROR(IF(INDEX(三跨两临近重点区段!$F:$F,MATCH(1,(MONTH(三跨两临近重点区段!$H:$H)=7)*(三跨两临近重点区段!$A:$A=D768),0))="已取消","已取消",INDEX(三跨两临近重点区段!$I:$I,MATCH(1,(MONTH(三跨两临近重点区段!$H:$H)=7)*(三跨两临近重点区段!$A:$A=D768)*(三跨两临近重点区段!$F:$F="现存区段"),0))),"")</f>
        <v/>
      </c>
      <c r="W768" s="268" t="str">
        <f t="array" ref="W768">IFERROR(IF(INDEX(三跨两临近重点区段!$F:$F,MATCH(1,(MONTH(三跨两临近重点区段!$H:$H)=8)*(三跨两临近重点区段!$A:$A=D768),0))="已取消","已取消",INDEX(三跨两临近重点区段!$H:$H,MATCH(1,(MONTH(三跨两临近重点区段!$H:$H)=8)*(三跨两临近重点区段!$A:$A=D768)*(三跨两临近重点区段!$F:$F="现存区段"),0))),"")</f>
        <v/>
      </c>
      <c r="X768" s="232" t="str">
        <f t="array" ref="X768">IFERROR(IF(INDEX(三跨两临近重点区段!$F:$F,MATCH(1,(MONTH(三跨两临近重点区段!$H:$H)=8)*(三跨两临近重点区段!$A:$A=D768),0))="已取消","已取消",INDEX(三跨两临近重点区段!$I:$I,MATCH(1,(MONTH(三跨两临近重点区段!$H:$H)=8)*(三跨两临近重点区段!$A:$A=D768)*(三跨两临近重点区段!$F:$F="现存区段"),0))),"")</f>
        <v/>
      </c>
      <c r="Y768" s="268" t="str">
        <f t="array" ref="Y768">IFERROR(IF(INDEX(三跨两临近重点区段!$F:$F,MATCH(1,(MONTH(三跨两临近重点区段!$H:$H)=9)*(三跨两临近重点区段!$A:$A=D768),0))="已取消","已取消",INDEX(三跨两临近重点区段!$H:$H,MATCH(1,(MONTH(三跨两临近重点区段!$H:$H)=9)*(三跨两临近重点区段!$A:$A=D768)*(三跨两临近重点区段!$F:$F="现存区段"),0))),"")</f>
        <v/>
      </c>
      <c r="Z768" s="232" t="str">
        <f t="array" ref="Z768">IFERROR(IF(INDEX(三跨两临近重点区段!$F:$F,MATCH(1,(MONTH(三跨两临近重点区段!$H:$H)=9)*(三跨两临近重点区段!$A:$A=D768),0))="已取消","已取消",INDEX(三跨两临近重点区段!$I:$I,MATCH(1,(MONTH(三跨两临近重点区段!$H:$H)=9)*(三跨两临近重点区段!$A:$A=D768)*(三跨两临近重点区段!$F:$F="现存区段"),0))),"")</f>
        <v/>
      </c>
      <c r="AA768" s="268" t="str">
        <f t="array" ref="AA768">IFERROR(IF(INDEX(三跨两临近重点区段!$F:$F,MATCH(1,(MONTH(三跨两临近重点区段!$H:$H)=10)*(三跨两临近重点区段!$A:$A=D768),0))="已取消","已取消",INDEX(三跨两临近重点区段!$H:$H,MATCH(1,(MONTH(三跨两临近重点区段!$H:$H)=10)*(三跨两临近重点区段!$A:$A=D768)*(三跨两临近重点区段!$F:$F="现存区段"),0))),"")</f>
        <v/>
      </c>
      <c r="AB768" s="72" t="str">
        <f t="array" ref="AB768">IFERROR(IF(INDEX(三跨两临近重点区段!$F:$F,MATCH(1,(MONTH(三跨两临近重点区段!$H:$H)=10)*(三跨两临近重点区段!$A:$A=D768),0))="已取消","已取消",INDEX(三跨两临近重点区段!$I:$I,MATCH(1,(MONTH(三跨两临近重点区段!$H:$H)=10)*(三跨两临近重点区段!$A:$A=D768)*(三跨两临近重点区段!$F:$F="现存区段"),0))),"")</f>
        <v/>
      </c>
      <c r="AC768" s="284" t="str">
        <f t="array" ref="AC768">IFERROR(IF(INDEX(三跨两临近重点区段!$F:$F,MATCH(1,(MONTH(三跨两临近重点区段!$H:$H)=11)*(三跨两临近重点区段!$A:$A=D768),0))="已取消","已取消",INDEX(三跨两临近重点区段!$H:$H,MATCH(1,(MONTH(三跨两临近重点区段!$H:$H)=11)*(三跨两临近重点区段!$A:$A=D768)*(三跨两临近重点区段!$F:$F="现存区段"),0))),"")</f>
        <v/>
      </c>
      <c r="AD768" s="72" t="str">
        <f t="array" ref="AD768">IFERROR(IF(INDEX(三跨两临近重点区段!$F:$F,MATCH(1,(MONTH(三跨两临近重点区段!$H:$H)=11)*(三跨两临近重点区段!$A:$A=D768),0))="已取消","已取消",INDEX(三跨两临近重点区段!$I:$I,MATCH(1,(MONTH(三跨两临近重点区段!$H:$H)=11)*(三跨两临近重点区段!$A:$A=D768)*(三跨两临近重点区段!$F:$F="现存区段"),0))),"")</f>
        <v/>
      </c>
      <c r="AE768" s="284" t="str">
        <f t="array" ref="AE768">IFERROR(IF(INDEX(三跨两临近重点区段!$F:$F,MATCH(1,(MONTH(三跨两临近重点区段!$H:$H)=12)*(三跨两临近重点区段!$A:$A=D768),0))="已取消","已取消",INDEX(三跨两临近重点区段!$H:$H,MATCH(1,(MONTH(三跨两临近重点区段!$H:$H)=12)*(三跨两临近重点区段!$A:$A=D768)*(三跨两临近重点区段!$F:$F="现存区段"),0))),"")</f>
        <v/>
      </c>
      <c r="AF768" s="72" t="str">
        <f t="array" ref="AF768">IFERROR(IF(INDEX(三跨两临近重点区段!$F:$F,MATCH(1,(MONTH(三跨两临近重点区段!$H:$H)=12)*(三跨两临近重点区段!$A:$A=D768),0))="已取消","已取消",INDEX(三跨两临近重点区段!$I:$I,MATCH(1,(MONTH(三跨两临近重点区段!$H:$H)=12)*(三跨两临近重点区段!$A:$A=D768)*(三跨两临近重点区段!$F:$F="现存区段"),0))),"")</f>
        <v/>
      </c>
      <c r="AH768" t="e">
        <f t="array" ref="AH768">INDEX(三跨两临近重点区段!$G:$G,MATCH(D768,三跨两临近重点区段!$A:$A,0))</f>
        <v>#N/A</v>
      </c>
    </row>
    <row r="769" ht="14.25" spans="1:34">
      <c r="A769" s="263" t="s">
        <v>119</v>
      </c>
      <c r="B769" s="264" t="s">
        <v>2447</v>
      </c>
      <c r="C769" s="263" t="s">
        <v>3064</v>
      </c>
      <c r="D769" s="263" t="s">
        <v>3260</v>
      </c>
      <c r="E769" s="264" t="s">
        <v>2449</v>
      </c>
      <c r="F769" s="264" t="s">
        <v>3246</v>
      </c>
      <c r="G769" s="263" t="s">
        <v>2452</v>
      </c>
      <c r="H769" s="263" t="s">
        <v>1462</v>
      </c>
      <c r="I769" s="33"/>
      <c r="J769" s="196"/>
      <c r="K769" s="196"/>
      <c r="L769" s="196"/>
      <c r="M769" s="235"/>
      <c r="N769" s="235"/>
      <c r="O769" s="33"/>
      <c r="P769" s="48"/>
      <c r="Q769" s="279"/>
      <c r="R769" s="279"/>
      <c r="S769" s="278">
        <v>45462</v>
      </c>
      <c r="T769" s="279" t="s">
        <v>3166</v>
      </c>
      <c r="U769" s="268" t="str">
        <f t="array" ref="U769">IFERROR(IF(INDEX(三跨两临近重点区段!$F:$F,MATCH(1,(MONTH(三跨两临近重点区段!$H:$H)=7)*(三跨两临近重点区段!$A:$A=D769),0))="已取消","已取消",INDEX(三跨两临近重点区段!$H:$H,MATCH(1,(MONTH(三跨两临近重点区段!$H:$H)=7)*(三跨两临近重点区段!$A:$A=D769)*(三跨两临近重点区段!$F:$F="现存区段"),0))),"")</f>
        <v/>
      </c>
      <c r="V769" s="232" t="str">
        <f t="array" ref="V769">IFERROR(IF(INDEX(三跨两临近重点区段!$F:$F,MATCH(1,(MONTH(三跨两临近重点区段!$H:$H)=7)*(三跨两临近重点区段!$A:$A=D769),0))="已取消","已取消",INDEX(三跨两临近重点区段!$I:$I,MATCH(1,(MONTH(三跨两临近重点区段!$H:$H)=7)*(三跨两临近重点区段!$A:$A=D769)*(三跨两临近重点区段!$F:$F="现存区段"),0))),"")</f>
        <v/>
      </c>
      <c r="W769" s="268" t="str">
        <f t="array" ref="W769">IFERROR(IF(INDEX(三跨两临近重点区段!$F:$F,MATCH(1,(MONTH(三跨两临近重点区段!$H:$H)=8)*(三跨两临近重点区段!$A:$A=D769),0))="已取消","已取消",INDEX(三跨两临近重点区段!$H:$H,MATCH(1,(MONTH(三跨两临近重点区段!$H:$H)=8)*(三跨两临近重点区段!$A:$A=D769)*(三跨两临近重点区段!$F:$F="现存区段"),0))),"")</f>
        <v/>
      </c>
      <c r="X769" s="232" t="str">
        <f t="array" ref="X769">IFERROR(IF(INDEX(三跨两临近重点区段!$F:$F,MATCH(1,(MONTH(三跨两临近重点区段!$H:$H)=8)*(三跨两临近重点区段!$A:$A=D769),0))="已取消","已取消",INDEX(三跨两临近重点区段!$I:$I,MATCH(1,(MONTH(三跨两临近重点区段!$H:$H)=8)*(三跨两临近重点区段!$A:$A=D769)*(三跨两临近重点区段!$F:$F="现存区段"),0))),"")</f>
        <v/>
      </c>
      <c r="Y769" s="268" t="str">
        <f t="array" ref="Y769">IFERROR(IF(INDEX(三跨两临近重点区段!$F:$F,MATCH(1,(MONTH(三跨两临近重点区段!$H:$H)=9)*(三跨两临近重点区段!$A:$A=D769),0))="已取消","已取消",INDEX(三跨两临近重点区段!$H:$H,MATCH(1,(MONTH(三跨两临近重点区段!$H:$H)=9)*(三跨两临近重点区段!$A:$A=D769)*(三跨两临近重点区段!$F:$F="现存区段"),0))),"")</f>
        <v/>
      </c>
      <c r="Z769" s="232" t="str">
        <f t="array" ref="Z769">IFERROR(IF(INDEX(三跨两临近重点区段!$F:$F,MATCH(1,(MONTH(三跨两临近重点区段!$H:$H)=9)*(三跨两临近重点区段!$A:$A=D769),0))="已取消","已取消",INDEX(三跨两临近重点区段!$I:$I,MATCH(1,(MONTH(三跨两临近重点区段!$H:$H)=9)*(三跨两临近重点区段!$A:$A=D769)*(三跨两临近重点区段!$F:$F="现存区段"),0))),"")</f>
        <v/>
      </c>
      <c r="AA769" s="268" t="str">
        <f t="array" ref="AA769">IFERROR(IF(INDEX(三跨两临近重点区段!$F:$F,MATCH(1,(MONTH(三跨两临近重点区段!$H:$H)=10)*(三跨两临近重点区段!$A:$A=D769),0))="已取消","已取消",INDEX(三跨两临近重点区段!$H:$H,MATCH(1,(MONTH(三跨两临近重点区段!$H:$H)=10)*(三跨两临近重点区段!$A:$A=D769)*(三跨两临近重点区段!$F:$F="现存区段"),0))),"")</f>
        <v/>
      </c>
      <c r="AB769" s="72" t="str">
        <f t="array" ref="AB769">IFERROR(IF(INDEX(三跨两临近重点区段!$F:$F,MATCH(1,(MONTH(三跨两临近重点区段!$H:$H)=10)*(三跨两临近重点区段!$A:$A=D769),0))="已取消","已取消",INDEX(三跨两临近重点区段!$I:$I,MATCH(1,(MONTH(三跨两临近重点区段!$H:$H)=10)*(三跨两临近重点区段!$A:$A=D769)*(三跨两临近重点区段!$F:$F="现存区段"),0))),"")</f>
        <v/>
      </c>
      <c r="AC769" s="284" t="str">
        <f t="array" ref="AC769">IFERROR(IF(INDEX(三跨两临近重点区段!$F:$F,MATCH(1,(MONTH(三跨两临近重点区段!$H:$H)=11)*(三跨两临近重点区段!$A:$A=D769),0))="已取消","已取消",INDEX(三跨两临近重点区段!$H:$H,MATCH(1,(MONTH(三跨两临近重点区段!$H:$H)=11)*(三跨两临近重点区段!$A:$A=D769)*(三跨两临近重点区段!$F:$F="现存区段"),0))),"")</f>
        <v/>
      </c>
      <c r="AD769" s="72" t="str">
        <f t="array" ref="AD769">IFERROR(IF(INDEX(三跨两临近重点区段!$F:$F,MATCH(1,(MONTH(三跨两临近重点区段!$H:$H)=11)*(三跨两临近重点区段!$A:$A=D769),0))="已取消","已取消",INDEX(三跨两临近重点区段!$I:$I,MATCH(1,(MONTH(三跨两临近重点区段!$H:$H)=11)*(三跨两临近重点区段!$A:$A=D769)*(三跨两临近重点区段!$F:$F="现存区段"),0))),"")</f>
        <v/>
      </c>
      <c r="AE769" s="284" t="str">
        <f t="array" ref="AE769">IFERROR(IF(INDEX(三跨两临近重点区段!$F:$F,MATCH(1,(MONTH(三跨两临近重点区段!$H:$H)=12)*(三跨两临近重点区段!$A:$A=D769),0))="已取消","已取消",INDEX(三跨两临近重点区段!$H:$H,MATCH(1,(MONTH(三跨两临近重点区段!$H:$H)=12)*(三跨两临近重点区段!$A:$A=D769)*(三跨两临近重点区段!$F:$F="现存区段"),0))),"")</f>
        <v/>
      </c>
      <c r="AF769" s="72" t="str">
        <f t="array" ref="AF769">IFERROR(IF(INDEX(三跨两临近重点区段!$F:$F,MATCH(1,(MONTH(三跨两临近重点区段!$H:$H)=12)*(三跨两临近重点区段!$A:$A=D769),0))="已取消","已取消",INDEX(三跨两临近重点区段!$I:$I,MATCH(1,(MONTH(三跨两临近重点区段!$H:$H)=12)*(三跨两临近重点区段!$A:$A=D769)*(三跨两临近重点区段!$F:$F="现存区段"),0))),"")</f>
        <v/>
      </c>
      <c r="AH769" t="e">
        <f t="array" ref="AH769">INDEX(三跨两临近重点区段!$G:$G,MATCH(D769,三跨两临近重点区段!$A:$A,0))</f>
        <v>#N/A</v>
      </c>
    </row>
    <row r="770" ht="14.25" spans="1:34">
      <c r="A770" s="263" t="s">
        <v>150</v>
      </c>
      <c r="B770" s="264" t="s">
        <v>2689</v>
      </c>
      <c r="C770" s="263" t="s">
        <v>2733</v>
      </c>
      <c r="D770" s="263" t="s">
        <v>3261</v>
      </c>
      <c r="E770" s="264" t="s">
        <v>2115</v>
      </c>
      <c r="F770" s="264" t="s">
        <v>125</v>
      </c>
      <c r="G770" s="263" t="s">
        <v>2116</v>
      </c>
      <c r="H770" s="263" t="s">
        <v>1204</v>
      </c>
      <c r="I770" s="33"/>
      <c r="J770" s="196"/>
      <c r="K770" s="196"/>
      <c r="L770" s="196"/>
      <c r="M770" s="235"/>
      <c r="N770" s="235"/>
      <c r="O770" s="33"/>
      <c r="P770" s="48"/>
      <c r="Q770" s="279"/>
      <c r="R770" s="279"/>
      <c r="S770" s="278">
        <v>45448</v>
      </c>
      <c r="T770" s="279" t="s">
        <v>2117</v>
      </c>
      <c r="U770" s="268" t="str">
        <f t="array" ref="U770">IFERROR(IF(INDEX(三跨两临近重点区段!$F:$F,MATCH(1,(MONTH(三跨两临近重点区段!$H:$H)=7)*(三跨两临近重点区段!$A:$A=D770),0))="已取消","已取消",INDEX(三跨两临近重点区段!$H:$H,MATCH(1,(MONTH(三跨两临近重点区段!$H:$H)=7)*(三跨两临近重点区段!$A:$A=D770)*(三跨两临近重点区段!$F:$F="现存区段"),0))),"")</f>
        <v/>
      </c>
      <c r="V770" s="232" t="str">
        <f t="array" ref="V770">IFERROR(IF(INDEX(三跨两临近重点区段!$F:$F,MATCH(1,(MONTH(三跨两临近重点区段!$H:$H)=7)*(三跨两临近重点区段!$A:$A=D770),0))="已取消","已取消",INDEX(三跨两临近重点区段!$I:$I,MATCH(1,(MONTH(三跨两临近重点区段!$H:$H)=7)*(三跨两临近重点区段!$A:$A=D770)*(三跨两临近重点区段!$F:$F="现存区段"),0))),"")</f>
        <v/>
      </c>
      <c r="W770" s="268" t="str">
        <f t="array" ref="W770">IFERROR(IF(INDEX(三跨两临近重点区段!$F:$F,MATCH(1,(MONTH(三跨两临近重点区段!$H:$H)=8)*(三跨两临近重点区段!$A:$A=D770),0))="已取消","已取消",INDEX(三跨两临近重点区段!$H:$H,MATCH(1,(MONTH(三跨两临近重点区段!$H:$H)=8)*(三跨两临近重点区段!$A:$A=D770)*(三跨两临近重点区段!$F:$F="现存区段"),0))),"")</f>
        <v/>
      </c>
      <c r="X770" s="232" t="str">
        <f t="array" ref="X770">IFERROR(IF(INDEX(三跨两临近重点区段!$F:$F,MATCH(1,(MONTH(三跨两临近重点区段!$H:$H)=8)*(三跨两临近重点区段!$A:$A=D770),0))="已取消","已取消",INDEX(三跨两临近重点区段!$I:$I,MATCH(1,(MONTH(三跨两临近重点区段!$H:$H)=8)*(三跨两临近重点区段!$A:$A=D770)*(三跨两临近重点区段!$F:$F="现存区段"),0))),"")</f>
        <v/>
      </c>
      <c r="Y770" s="268" t="str">
        <f t="array" ref="Y770">IFERROR(IF(INDEX(三跨两临近重点区段!$F:$F,MATCH(1,(MONTH(三跨两临近重点区段!$H:$H)=9)*(三跨两临近重点区段!$A:$A=D770),0))="已取消","已取消",INDEX(三跨两临近重点区段!$H:$H,MATCH(1,(MONTH(三跨两临近重点区段!$H:$H)=9)*(三跨两临近重点区段!$A:$A=D770)*(三跨两临近重点区段!$F:$F="现存区段"),0))),"")</f>
        <v/>
      </c>
      <c r="Z770" s="232" t="str">
        <f t="array" ref="Z770">IFERROR(IF(INDEX(三跨两临近重点区段!$F:$F,MATCH(1,(MONTH(三跨两临近重点区段!$H:$H)=9)*(三跨两临近重点区段!$A:$A=D770),0))="已取消","已取消",INDEX(三跨两临近重点区段!$I:$I,MATCH(1,(MONTH(三跨两临近重点区段!$H:$H)=9)*(三跨两临近重点区段!$A:$A=D770)*(三跨两临近重点区段!$F:$F="现存区段"),0))),"")</f>
        <v/>
      </c>
      <c r="AA770" s="268" t="str">
        <f t="array" ref="AA770">IFERROR(IF(INDEX(三跨两临近重点区段!$F:$F,MATCH(1,(MONTH(三跨两临近重点区段!$H:$H)=10)*(三跨两临近重点区段!$A:$A=D770),0))="已取消","已取消",INDEX(三跨两临近重点区段!$H:$H,MATCH(1,(MONTH(三跨两临近重点区段!$H:$H)=10)*(三跨两临近重点区段!$A:$A=D770)*(三跨两临近重点区段!$F:$F="现存区段"),0))),"")</f>
        <v/>
      </c>
      <c r="AB770" s="72" t="str">
        <f t="array" ref="AB770">IFERROR(IF(INDEX(三跨两临近重点区段!$F:$F,MATCH(1,(MONTH(三跨两临近重点区段!$H:$H)=10)*(三跨两临近重点区段!$A:$A=D770),0))="已取消","已取消",INDEX(三跨两临近重点区段!$I:$I,MATCH(1,(MONTH(三跨两临近重点区段!$H:$H)=10)*(三跨两临近重点区段!$A:$A=D770)*(三跨两临近重点区段!$F:$F="现存区段"),0))),"")</f>
        <v/>
      </c>
      <c r="AC770" s="284" t="str">
        <f t="array" ref="AC770">IFERROR(IF(INDEX(三跨两临近重点区段!$F:$F,MATCH(1,(MONTH(三跨两临近重点区段!$H:$H)=11)*(三跨两临近重点区段!$A:$A=D770),0))="已取消","已取消",INDEX(三跨两临近重点区段!$H:$H,MATCH(1,(MONTH(三跨两临近重点区段!$H:$H)=11)*(三跨两临近重点区段!$A:$A=D770)*(三跨两临近重点区段!$F:$F="现存区段"),0))),"")</f>
        <v/>
      </c>
      <c r="AD770" s="72" t="str">
        <f t="array" ref="AD770">IFERROR(IF(INDEX(三跨两临近重点区段!$F:$F,MATCH(1,(MONTH(三跨两临近重点区段!$H:$H)=11)*(三跨两临近重点区段!$A:$A=D770),0))="已取消","已取消",INDEX(三跨两临近重点区段!$I:$I,MATCH(1,(MONTH(三跨两临近重点区段!$H:$H)=11)*(三跨两临近重点区段!$A:$A=D770)*(三跨两临近重点区段!$F:$F="现存区段"),0))),"")</f>
        <v/>
      </c>
      <c r="AE770" s="284" t="str">
        <f t="array" ref="AE770">IFERROR(IF(INDEX(三跨两临近重点区段!$F:$F,MATCH(1,(MONTH(三跨两临近重点区段!$H:$H)=12)*(三跨两临近重点区段!$A:$A=D770),0))="已取消","已取消",INDEX(三跨两临近重点区段!$H:$H,MATCH(1,(MONTH(三跨两临近重点区段!$H:$H)=12)*(三跨两临近重点区段!$A:$A=D770)*(三跨两临近重点区段!$F:$F="现存区段"),0))),"")</f>
        <v/>
      </c>
      <c r="AF770" s="72" t="str">
        <f t="array" ref="AF770">IFERROR(IF(INDEX(三跨两临近重点区段!$F:$F,MATCH(1,(MONTH(三跨两临近重点区段!$H:$H)=12)*(三跨两临近重点区段!$A:$A=D770),0))="已取消","已取消",INDEX(三跨两临近重点区段!$I:$I,MATCH(1,(MONTH(三跨两临近重点区段!$H:$H)=12)*(三跨两临近重点区段!$A:$A=D770)*(三跨两临近重点区段!$F:$F="现存区段"),0))),"")</f>
        <v/>
      </c>
      <c r="AH770" t="e">
        <f t="array" ref="AH770">INDEX(三跨两临近重点区段!$G:$G,MATCH(D770,三跨两临近重点区段!$A:$A,0))</f>
        <v>#N/A</v>
      </c>
    </row>
    <row r="771" ht="14.25" spans="1:34">
      <c r="A771" s="263" t="s">
        <v>363</v>
      </c>
      <c r="B771" s="264" t="s">
        <v>2501</v>
      </c>
      <c r="C771" s="263" t="s">
        <v>2418</v>
      </c>
      <c r="D771" s="263" t="s">
        <v>3262</v>
      </c>
      <c r="E771" s="264" t="s">
        <v>2458</v>
      </c>
      <c r="F771" s="264" t="s">
        <v>125</v>
      </c>
      <c r="G771" s="263" t="s">
        <v>414</v>
      </c>
      <c r="H771" s="263" t="s">
        <v>414</v>
      </c>
      <c r="I771" s="33"/>
      <c r="J771" s="196"/>
      <c r="K771" s="196"/>
      <c r="L771" s="196"/>
      <c r="M771" s="235"/>
      <c r="N771" s="235"/>
      <c r="O771" s="33"/>
      <c r="P771" s="48"/>
      <c r="Q771" s="279"/>
      <c r="R771" s="279"/>
      <c r="S771" s="278">
        <v>45457</v>
      </c>
      <c r="T771" s="279" t="s">
        <v>2117</v>
      </c>
      <c r="U771" s="268" t="str">
        <f t="array" ref="U771">IFERROR(IF(INDEX(三跨两临近重点区段!$F:$F,MATCH(1,(MONTH(三跨两临近重点区段!$H:$H)=7)*(三跨两临近重点区段!$A:$A=D771),0))="已取消","已取消",INDEX(三跨两临近重点区段!$H:$H,MATCH(1,(MONTH(三跨两临近重点区段!$H:$H)=7)*(三跨两临近重点区段!$A:$A=D771)*(三跨两临近重点区段!$F:$F="现存区段"),0))),"")</f>
        <v/>
      </c>
      <c r="V771" s="232" t="str">
        <f t="array" ref="V771">IFERROR(IF(INDEX(三跨两临近重点区段!$F:$F,MATCH(1,(MONTH(三跨两临近重点区段!$H:$H)=7)*(三跨两临近重点区段!$A:$A=D771),0))="已取消","已取消",INDEX(三跨两临近重点区段!$I:$I,MATCH(1,(MONTH(三跨两临近重点区段!$H:$H)=7)*(三跨两临近重点区段!$A:$A=D771)*(三跨两临近重点区段!$F:$F="现存区段"),0))),"")</f>
        <v/>
      </c>
      <c r="W771" s="268" t="str">
        <f t="array" ref="W771">IFERROR(IF(INDEX(三跨两临近重点区段!$F:$F,MATCH(1,(MONTH(三跨两临近重点区段!$H:$H)=8)*(三跨两临近重点区段!$A:$A=D771),0))="已取消","已取消",INDEX(三跨两临近重点区段!$H:$H,MATCH(1,(MONTH(三跨两临近重点区段!$H:$H)=8)*(三跨两临近重点区段!$A:$A=D771)*(三跨两临近重点区段!$F:$F="现存区段"),0))),"")</f>
        <v/>
      </c>
      <c r="X771" s="232" t="str">
        <f t="array" ref="X771">IFERROR(IF(INDEX(三跨两临近重点区段!$F:$F,MATCH(1,(MONTH(三跨两临近重点区段!$H:$H)=8)*(三跨两临近重点区段!$A:$A=D771),0))="已取消","已取消",INDEX(三跨两临近重点区段!$I:$I,MATCH(1,(MONTH(三跨两临近重点区段!$H:$H)=8)*(三跨两临近重点区段!$A:$A=D771)*(三跨两临近重点区段!$F:$F="现存区段"),0))),"")</f>
        <v/>
      </c>
      <c r="Y771" s="268" t="str">
        <f t="array" ref="Y771">IFERROR(IF(INDEX(三跨两临近重点区段!$F:$F,MATCH(1,(MONTH(三跨两临近重点区段!$H:$H)=9)*(三跨两临近重点区段!$A:$A=D771),0))="已取消","已取消",INDEX(三跨两临近重点区段!$H:$H,MATCH(1,(MONTH(三跨两临近重点区段!$H:$H)=9)*(三跨两临近重点区段!$A:$A=D771)*(三跨两临近重点区段!$F:$F="现存区段"),0))),"")</f>
        <v/>
      </c>
      <c r="Z771" s="232" t="str">
        <f t="array" ref="Z771">IFERROR(IF(INDEX(三跨两临近重点区段!$F:$F,MATCH(1,(MONTH(三跨两临近重点区段!$H:$H)=9)*(三跨两临近重点区段!$A:$A=D771),0))="已取消","已取消",INDEX(三跨两临近重点区段!$I:$I,MATCH(1,(MONTH(三跨两临近重点区段!$H:$H)=9)*(三跨两临近重点区段!$A:$A=D771)*(三跨两临近重点区段!$F:$F="现存区段"),0))),"")</f>
        <v/>
      </c>
      <c r="AA771" s="268" t="str">
        <f t="array" ref="AA771">IFERROR(IF(INDEX(三跨两临近重点区段!$F:$F,MATCH(1,(MONTH(三跨两临近重点区段!$H:$H)=10)*(三跨两临近重点区段!$A:$A=D771),0))="已取消","已取消",INDEX(三跨两临近重点区段!$H:$H,MATCH(1,(MONTH(三跨两临近重点区段!$H:$H)=10)*(三跨两临近重点区段!$A:$A=D771)*(三跨两临近重点区段!$F:$F="现存区段"),0))),"")</f>
        <v/>
      </c>
      <c r="AB771" s="72" t="str">
        <f t="array" ref="AB771">IFERROR(IF(INDEX(三跨两临近重点区段!$F:$F,MATCH(1,(MONTH(三跨两临近重点区段!$H:$H)=10)*(三跨两临近重点区段!$A:$A=D771),0))="已取消","已取消",INDEX(三跨两临近重点区段!$I:$I,MATCH(1,(MONTH(三跨两临近重点区段!$H:$H)=10)*(三跨两临近重点区段!$A:$A=D771)*(三跨两临近重点区段!$F:$F="现存区段"),0))),"")</f>
        <v/>
      </c>
      <c r="AC771" s="284" t="str">
        <f t="array" ref="AC771">IFERROR(IF(INDEX(三跨两临近重点区段!$F:$F,MATCH(1,(MONTH(三跨两临近重点区段!$H:$H)=11)*(三跨两临近重点区段!$A:$A=D771),0))="已取消","已取消",INDEX(三跨两临近重点区段!$H:$H,MATCH(1,(MONTH(三跨两临近重点区段!$H:$H)=11)*(三跨两临近重点区段!$A:$A=D771)*(三跨两临近重点区段!$F:$F="现存区段"),0))),"")</f>
        <v/>
      </c>
      <c r="AD771" s="72" t="str">
        <f t="array" ref="AD771">IFERROR(IF(INDEX(三跨两临近重点区段!$F:$F,MATCH(1,(MONTH(三跨两临近重点区段!$H:$H)=11)*(三跨两临近重点区段!$A:$A=D771),0))="已取消","已取消",INDEX(三跨两临近重点区段!$I:$I,MATCH(1,(MONTH(三跨两临近重点区段!$H:$H)=11)*(三跨两临近重点区段!$A:$A=D771)*(三跨两临近重点区段!$F:$F="现存区段"),0))),"")</f>
        <v/>
      </c>
      <c r="AE771" s="284" t="str">
        <f t="array" ref="AE771">IFERROR(IF(INDEX(三跨两临近重点区段!$F:$F,MATCH(1,(MONTH(三跨两临近重点区段!$H:$H)=12)*(三跨两临近重点区段!$A:$A=D771),0))="已取消","已取消",INDEX(三跨两临近重点区段!$H:$H,MATCH(1,(MONTH(三跨两临近重点区段!$H:$H)=12)*(三跨两临近重点区段!$A:$A=D771)*(三跨两临近重点区段!$F:$F="现存区段"),0))),"")</f>
        <v/>
      </c>
      <c r="AF771" s="72" t="str">
        <f t="array" ref="AF771">IFERROR(IF(INDEX(三跨两临近重点区段!$F:$F,MATCH(1,(MONTH(三跨两临近重点区段!$H:$H)=12)*(三跨两临近重点区段!$A:$A=D771),0))="已取消","已取消",INDEX(三跨两临近重点区段!$I:$I,MATCH(1,(MONTH(三跨两临近重点区段!$H:$H)=12)*(三跨两临近重点区段!$A:$A=D771)*(三跨两临近重点区段!$F:$F="现存区段"),0))),"")</f>
        <v/>
      </c>
      <c r="AH771" t="e">
        <f t="array" ref="AH771">INDEX(三跨两临近重点区段!$G:$G,MATCH(D771,三跨两临近重点区段!$A:$A,0))</f>
        <v>#N/A</v>
      </c>
    </row>
    <row r="772" ht="14.25" spans="1:34">
      <c r="A772" s="263" t="s">
        <v>363</v>
      </c>
      <c r="B772" s="264" t="s">
        <v>2478</v>
      </c>
      <c r="C772" s="263" t="s">
        <v>2418</v>
      </c>
      <c r="D772" s="263" t="s">
        <v>3263</v>
      </c>
      <c r="E772" s="264" t="s">
        <v>2458</v>
      </c>
      <c r="F772" s="264" t="s">
        <v>125</v>
      </c>
      <c r="G772" s="263" t="s">
        <v>414</v>
      </c>
      <c r="H772" s="263" t="s">
        <v>414</v>
      </c>
      <c r="I772" s="33"/>
      <c r="J772" s="196"/>
      <c r="K772" s="196"/>
      <c r="L772" s="196"/>
      <c r="M772" s="235"/>
      <c r="N772" s="235"/>
      <c r="O772" s="33"/>
      <c r="P772" s="48"/>
      <c r="Q772" s="279"/>
      <c r="R772" s="279"/>
      <c r="S772" s="278">
        <v>45461</v>
      </c>
      <c r="T772" s="279" t="s">
        <v>2117</v>
      </c>
      <c r="U772" s="268" t="str">
        <f t="array" ref="U772">IFERROR(IF(INDEX(三跨两临近重点区段!$F:$F,MATCH(1,(MONTH(三跨两临近重点区段!$H:$H)=7)*(三跨两临近重点区段!$A:$A=D772),0))="已取消","已取消",INDEX(三跨两临近重点区段!$H:$H,MATCH(1,(MONTH(三跨两临近重点区段!$H:$H)=7)*(三跨两临近重点区段!$A:$A=D772)*(三跨两临近重点区段!$F:$F="现存区段"),0))),"")</f>
        <v/>
      </c>
      <c r="V772" s="232" t="str">
        <f t="array" ref="V772">IFERROR(IF(INDEX(三跨两临近重点区段!$F:$F,MATCH(1,(MONTH(三跨两临近重点区段!$H:$H)=7)*(三跨两临近重点区段!$A:$A=D772),0))="已取消","已取消",INDEX(三跨两临近重点区段!$I:$I,MATCH(1,(MONTH(三跨两临近重点区段!$H:$H)=7)*(三跨两临近重点区段!$A:$A=D772)*(三跨两临近重点区段!$F:$F="现存区段"),0))),"")</f>
        <v/>
      </c>
      <c r="W772" s="268" t="str">
        <f t="array" ref="W772">IFERROR(IF(INDEX(三跨两临近重点区段!$F:$F,MATCH(1,(MONTH(三跨两临近重点区段!$H:$H)=8)*(三跨两临近重点区段!$A:$A=D772),0))="已取消","已取消",INDEX(三跨两临近重点区段!$H:$H,MATCH(1,(MONTH(三跨两临近重点区段!$H:$H)=8)*(三跨两临近重点区段!$A:$A=D772)*(三跨两临近重点区段!$F:$F="现存区段"),0))),"")</f>
        <v/>
      </c>
      <c r="X772" s="232" t="str">
        <f t="array" ref="X772">IFERROR(IF(INDEX(三跨两临近重点区段!$F:$F,MATCH(1,(MONTH(三跨两临近重点区段!$H:$H)=8)*(三跨两临近重点区段!$A:$A=D772),0))="已取消","已取消",INDEX(三跨两临近重点区段!$I:$I,MATCH(1,(MONTH(三跨两临近重点区段!$H:$H)=8)*(三跨两临近重点区段!$A:$A=D772)*(三跨两临近重点区段!$F:$F="现存区段"),0))),"")</f>
        <v/>
      </c>
      <c r="Y772" s="268" t="str">
        <f t="array" ref="Y772">IFERROR(IF(INDEX(三跨两临近重点区段!$F:$F,MATCH(1,(MONTH(三跨两临近重点区段!$H:$H)=9)*(三跨两临近重点区段!$A:$A=D772),0))="已取消","已取消",INDEX(三跨两临近重点区段!$H:$H,MATCH(1,(MONTH(三跨两临近重点区段!$H:$H)=9)*(三跨两临近重点区段!$A:$A=D772)*(三跨两临近重点区段!$F:$F="现存区段"),0))),"")</f>
        <v/>
      </c>
      <c r="Z772" s="232" t="str">
        <f t="array" ref="Z772">IFERROR(IF(INDEX(三跨两临近重点区段!$F:$F,MATCH(1,(MONTH(三跨两临近重点区段!$H:$H)=9)*(三跨两临近重点区段!$A:$A=D772),0))="已取消","已取消",INDEX(三跨两临近重点区段!$I:$I,MATCH(1,(MONTH(三跨两临近重点区段!$H:$H)=9)*(三跨两临近重点区段!$A:$A=D772)*(三跨两临近重点区段!$F:$F="现存区段"),0))),"")</f>
        <v/>
      </c>
      <c r="AA772" s="268" t="str">
        <f t="array" ref="AA772">IFERROR(IF(INDEX(三跨两临近重点区段!$F:$F,MATCH(1,(MONTH(三跨两临近重点区段!$H:$H)=10)*(三跨两临近重点区段!$A:$A=D772),0))="已取消","已取消",INDEX(三跨两临近重点区段!$H:$H,MATCH(1,(MONTH(三跨两临近重点区段!$H:$H)=10)*(三跨两临近重点区段!$A:$A=D772)*(三跨两临近重点区段!$F:$F="现存区段"),0))),"")</f>
        <v/>
      </c>
      <c r="AB772" s="72" t="str">
        <f t="array" ref="AB772">IFERROR(IF(INDEX(三跨两临近重点区段!$F:$F,MATCH(1,(MONTH(三跨两临近重点区段!$H:$H)=10)*(三跨两临近重点区段!$A:$A=D772),0))="已取消","已取消",INDEX(三跨两临近重点区段!$I:$I,MATCH(1,(MONTH(三跨两临近重点区段!$H:$H)=10)*(三跨两临近重点区段!$A:$A=D772)*(三跨两临近重点区段!$F:$F="现存区段"),0))),"")</f>
        <v/>
      </c>
      <c r="AC772" s="284" t="str">
        <f t="array" ref="AC772">IFERROR(IF(INDEX(三跨两临近重点区段!$F:$F,MATCH(1,(MONTH(三跨两临近重点区段!$H:$H)=11)*(三跨两临近重点区段!$A:$A=D772),0))="已取消","已取消",INDEX(三跨两临近重点区段!$H:$H,MATCH(1,(MONTH(三跨两临近重点区段!$H:$H)=11)*(三跨两临近重点区段!$A:$A=D772)*(三跨两临近重点区段!$F:$F="现存区段"),0))),"")</f>
        <v/>
      </c>
      <c r="AD772" s="72" t="str">
        <f t="array" ref="AD772">IFERROR(IF(INDEX(三跨两临近重点区段!$F:$F,MATCH(1,(MONTH(三跨两临近重点区段!$H:$H)=11)*(三跨两临近重点区段!$A:$A=D772),0))="已取消","已取消",INDEX(三跨两临近重点区段!$I:$I,MATCH(1,(MONTH(三跨两临近重点区段!$H:$H)=11)*(三跨两临近重点区段!$A:$A=D772)*(三跨两临近重点区段!$F:$F="现存区段"),0))),"")</f>
        <v/>
      </c>
      <c r="AE772" s="284" t="str">
        <f t="array" ref="AE772">IFERROR(IF(INDEX(三跨两临近重点区段!$F:$F,MATCH(1,(MONTH(三跨两临近重点区段!$H:$H)=12)*(三跨两临近重点区段!$A:$A=D772),0))="已取消","已取消",INDEX(三跨两临近重点区段!$H:$H,MATCH(1,(MONTH(三跨两临近重点区段!$H:$H)=12)*(三跨两临近重点区段!$A:$A=D772)*(三跨两临近重点区段!$F:$F="现存区段"),0))),"")</f>
        <v/>
      </c>
      <c r="AF772" s="72" t="str">
        <f t="array" ref="AF772">IFERROR(IF(INDEX(三跨两临近重点区段!$F:$F,MATCH(1,(MONTH(三跨两临近重点区段!$H:$H)=12)*(三跨两临近重点区段!$A:$A=D772),0))="已取消","已取消",INDEX(三跨两临近重点区段!$I:$I,MATCH(1,(MONTH(三跨两临近重点区段!$H:$H)=12)*(三跨两临近重点区段!$A:$A=D772)*(三跨两临近重点区段!$F:$F="现存区段"),0))),"")</f>
        <v/>
      </c>
      <c r="AH772" t="e">
        <f t="array" ref="AH772">INDEX(三跨两临近重点区段!$G:$G,MATCH(D772,三跨两临近重点区段!$A:$A,0))</f>
        <v>#N/A</v>
      </c>
    </row>
    <row r="773" ht="14.25" spans="1:34">
      <c r="A773" s="263" t="s">
        <v>363</v>
      </c>
      <c r="B773" s="264" t="s">
        <v>2497</v>
      </c>
      <c r="C773" s="263" t="s">
        <v>2302</v>
      </c>
      <c r="D773" s="263" t="s">
        <v>3264</v>
      </c>
      <c r="E773" s="264" t="s">
        <v>2458</v>
      </c>
      <c r="F773" s="264" t="s">
        <v>125</v>
      </c>
      <c r="G773" s="263" t="s">
        <v>414</v>
      </c>
      <c r="H773" s="263" t="s">
        <v>399</v>
      </c>
      <c r="I773" s="33"/>
      <c r="J773" s="196"/>
      <c r="K773" s="196"/>
      <c r="L773" s="196"/>
      <c r="M773" s="235"/>
      <c r="N773" s="235"/>
      <c r="O773" s="33"/>
      <c r="P773" s="48"/>
      <c r="Q773" s="279"/>
      <c r="R773" s="279"/>
      <c r="S773" s="282">
        <v>45449.5138888889</v>
      </c>
      <c r="T773" s="279" t="s">
        <v>2117</v>
      </c>
      <c r="U773" s="268" t="str">
        <f t="array" ref="U773">IFERROR(IF(INDEX(三跨两临近重点区段!$F:$F,MATCH(1,(MONTH(三跨两临近重点区段!$H:$H)=7)*(三跨两临近重点区段!$A:$A=D773),0))="已取消","已取消",INDEX(三跨两临近重点区段!$H:$H,MATCH(1,(MONTH(三跨两临近重点区段!$H:$H)=7)*(三跨两临近重点区段!$A:$A=D773)*(三跨两临近重点区段!$F:$F="现存区段"),0))),"")</f>
        <v/>
      </c>
      <c r="V773" s="232" t="str">
        <f t="array" ref="V773">IFERROR(IF(INDEX(三跨两临近重点区段!$F:$F,MATCH(1,(MONTH(三跨两临近重点区段!$H:$H)=7)*(三跨两临近重点区段!$A:$A=D773),0))="已取消","已取消",INDEX(三跨两临近重点区段!$I:$I,MATCH(1,(MONTH(三跨两临近重点区段!$H:$H)=7)*(三跨两临近重点区段!$A:$A=D773)*(三跨两临近重点区段!$F:$F="现存区段"),0))),"")</f>
        <v/>
      </c>
      <c r="W773" s="268" t="str">
        <f t="array" ref="W773">IFERROR(IF(INDEX(三跨两临近重点区段!$F:$F,MATCH(1,(MONTH(三跨两临近重点区段!$H:$H)=8)*(三跨两临近重点区段!$A:$A=D773),0))="已取消","已取消",INDEX(三跨两临近重点区段!$H:$H,MATCH(1,(MONTH(三跨两临近重点区段!$H:$H)=8)*(三跨两临近重点区段!$A:$A=D773)*(三跨两临近重点区段!$F:$F="现存区段"),0))),"")</f>
        <v/>
      </c>
      <c r="X773" s="232" t="str">
        <f t="array" ref="X773">IFERROR(IF(INDEX(三跨两临近重点区段!$F:$F,MATCH(1,(MONTH(三跨两临近重点区段!$H:$H)=8)*(三跨两临近重点区段!$A:$A=D773),0))="已取消","已取消",INDEX(三跨两临近重点区段!$I:$I,MATCH(1,(MONTH(三跨两临近重点区段!$H:$H)=8)*(三跨两临近重点区段!$A:$A=D773)*(三跨两临近重点区段!$F:$F="现存区段"),0))),"")</f>
        <v/>
      </c>
      <c r="Y773" s="268" t="str">
        <f t="array" ref="Y773">IFERROR(IF(INDEX(三跨两临近重点区段!$F:$F,MATCH(1,(MONTH(三跨两临近重点区段!$H:$H)=9)*(三跨两临近重点区段!$A:$A=D773),0))="已取消","已取消",INDEX(三跨两临近重点区段!$H:$H,MATCH(1,(MONTH(三跨两临近重点区段!$H:$H)=9)*(三跨两临近重点区段!$A:$A=D773)*(三跨两临近重点区段!$F:$F="现存区段"),0))),"")</f>
        <v/>
      </c>
      <c r="Z773" s="232" t="str">
        <f t="array" ref="Z773">IFERROR(IF(INDEX(三跨两临近重点区段!$F:$F,MATCH(1,(MONTH(三跨两临近重点区段!$H:$H)=9)*(三跨两临近重点区段!$A:$A=D773),0))="已取消","已取消",INDEX(三跨两临近重点区段!$I:$I,MATCH(1,(MONTH(三跨两临近重点区段!$H:$H)=9)*(三跨两临近重点区段!$A:$A=D773)*(三跨两临近重点区段!$F:$F="现存区段"),0))),"")</f>
        <v/>
      </c>
      <c r="AA773" s="268" t="str">
        <f t="array" ref="AA773">IFERROR(IF(INDEX(三跨两临近重点区段!$F:$F,MATCH(1,(MONTH(三跨两临近重点区段!$H:$H)=10)*(三跨两临近重点区段!$A:$A=D773),0))="已取消","已取消",INDEX(三跨两临近重点区段!$H:$H,MATCH(1,(MONTH(三跨两临近重点区段!$H:$H)=10)*(三跨两临近重点区段!$A:$A=D773)*(三跨两临近重点区段!$F:$F="现存区段"),0))),"")</f>
        <v/>
      </c>
      <c r="AB773" s="72" t="str">
        <f t="array" ref="AB773">IFERROR(IF(INDEX(三跨两临近重点区段!$F:$F,MATCH(1,(MONTH(三跨两临近重点区段!$H:$H)=10)*(三跨两临近重点区段!$A:$A=D773),0))="已取消","已取消",INDEX(三跨两临近重点区段!$I:$I,MATCH(1,(MONTH(三跨两临近重点区段!$H:$H)=10)*(三跨两临近重点区段!$A:$A=D773)*(三跨两临近重点区段!$F:$F="现存区段"),0))),"")</f>
        <v/>
      </c>
      <c r="AC773" s="284" t="str">
        <f t="array" ref="AC773">IFERROR(IF(INDEX(三跨两临近重点区段!$F:$F,MATCH(1,(MONTH(三跨两临近重点区段!$H:$H)=11)*(三跨两临近重点区段!$A:$A=D773),0))="已取消","已取消",INDEX(三跨两临近重点区段!$H:$H,MATCH(1,(MONTH(三跨两临近重点区段!$H:$H)=11)*(三跨两临近重点区段!$A:$A=D773)*(三跨两临近重点区段!$F:$F="现存区段"),0))),"")</f>
        <v/>
      </c>
      <c r="AD773" s="72" t="str">
        <f t="array" ref="AD773">IFERROR(IF(INDEX(三跨两临近重点区段!$F:$F,MATCH(1,(MONTH(三跨两临近重点区段!$H:$H)=11)*(三跨两临近重点区段!$A:$A=D773),0))="已取消","已取消",INDEX(三跨两临近重点区段!$I:$I,MATCH(1,(MONTH(三跨两临近重点区段!$H:$H)=11)*(三跨两临近重点区段!$A:$A=D773)*(三跨两临近重点区段!$F:$F="现存区段"),0))),"")</f>
        <v/>
      </c>
      <c r="AE773" s="284" t="str">
        <f t="array" ref="AE773">IFERROR(IF(INDEX(三跨两临近重点区段!$F:$F,MATCH(1,(MONTH(三跨两临近重点区段!$H:$H)=12)*(三跨两临近重点区段!$A:$A=D773),0))="已取消","已取消",INDEX(三跨两临近重点区段!$H:$H,MATCH(1,(MONTH(三跨两临近重点区段!$H:$H)=12)*(三跨两临近重点区段!$A:$A=D773)*(三跨两临近重点区段!$F:$F="现存区段"),0))),"")</f>
        <v/>
      </c>
      <c r="AF773" s="72" t="str">
        <f t="array" ref="AF773">IFERROR(IF(INDEX(三跨两临近重点区段!$F:$F,MATCH(1,(MONTH(三跨两临近重点区段!$H:$H)=12)*(三跨两临近重点区段!$A:$A=D773),0))="已取消","已取消",INDEX(三跨两临近重点区段!$I:$I,MATCH(1,(MONTH(三跨两临近重点区段!$H:$H)=12)*(三跨两临近重点区段!$A:$A=D773)*(三跨两临近重点区段!$F:$F="现存区段"),0))),"")</f>
        <v/>
      </c>
      <c r="AH773" t="e">
        <f t="array" ref="AH773">INDEX(三跨两临近重点区段!$G:$G,MATCH(D773,三跨两临近重点区段!$A:$A,0))</f>
        <v>#N/A</v>
      </c>
    </row>
    <row r="774" ht="14.25" spans="1:34">
      <c r="A774" s="263" t="s">
        <v>363</v>
      </c>
      <c r="B774" s="264" t="s">
        <v>2494</v>
      </c>
      <c r="C774" s="263" t="s">
        <v>2302</v>
      </c>
      <c r="D774" s="263" t="s">
        <v>3265</v>
      </c>
      <c r="E774" s="264" t="s">
        <v>2458</v>
      </c>
      <c r="F774" s="264" t="s">
        <v>125</v>
      </c>
      <c r="G774" s="263" t="s">
        <v>414</v>
      </c>
      <c r="H774" s="263" t="s">
        <v>399</v>
      </c>
      <c r="I774" s="33"/>
      <c r="J774" s="196"/>
      <c r="K774" s="196"/>
      <c r="L774" s="196"/>
      <c r="M774" s="235"/>
      <c r="N774" s="235"/>
      <c r="O774" s="33"/>
      <c r="P774" s="48"/>
      <c r="Q774" s="279"/>
      <c r="R774" s="279"/>
      <c r="S774" s="282">
        <v>45449.5138888889</v>
      </c>
      <c r="T774" s="279" t="s">
        <v>2117</v>
      </c>
      <c r="U774" s="268" t="str">
        <f t="array" ref="U774">IFERROR(IF(INDEX(三跨两临近重点区段!$F:$F,MATCH(1,(MONTH(三跨两临近重点区段!$H:$H)=7)*(三跨两临近重点区段!$A:$A=D774),0))="已取消","已取消",INDEX(三跨两临近重点区段!$H:$H,MATCH(1,(MONTH(三跨两临近重点区段!$H:$H)=7)*(三跨两临近重点区段!$A:$A=D774)*(三跨两临近重点区段!$F:$F="现存区段"),0))),"")</f>
        <v/>
      </c>
      <c r="V774" s="232" t="str">
        <f t="array" ref="V774">IFERROR(IF(INDEX(三跨两临近重点区段!$F:$F,MATCH(1,(MONTH(三跨两临近重点区段!$H:$H)=7)*(三跨两临近重点区段!$A:$A=D774),0))="已取消","已取消",INDEX(三跨两临近重点区段!$I:$I,MATCH(1,(MONTH(三跨两临近重点区段!$H:$H)=7)*(三跨两临近重点区段!$A:$A=D774)*(三跨两临近重点区段!$F:$F="现存区段"),0))),"")</f>
        <v/>
      </c>
      <c r="W774" s="268" t="str">
        <f t="array" ref="W774">IFERROR(IF(INDEX(三跨两临近重点区段!$F:$F,MATCH(1,(MONTH(三跨两临近重点区段!$H:$H)=8)*(三跨两临近重点区段!$A:$A=D774),0))="已取消","已取消",INDEX(三跨两临近重点区段!$H:$H,MATCH(1,(MONTH(三跨两临近重点区段!$H:$H)=8)*(三跨两临近重点区段!$A:$A=D774)*(三跨两临近重点区段!$F:$F="现存区段"),0))),"")</f>
        <v/>
      </c>
      <c r="X774" s="232" t="str">
        <f t="array" ref="X774">IFERROR(IF(INDEX(三跨两临近重点区段!$F:$F,MATCH(1,(MONTH(三跨两临近重点区段!$H:$H)=8)*(三跨两临近重点区段!$A:$A=D774),0))="已取消","已取消",INDEX(三跨两临近重点区段!$I:$I,MATCH(1,(MONTH(三跨两临近重点区段!$H:$H)=8)*(三跨两临近重点区段!$A:$A=D774)*(三跨两临近重点区段!$F:$F="现存区段"),0))),"")</f>
        <v/>
      </c>
      <c r="Y774" s="268" t="str">
        <f t="array" ref="Y774">IFERROR(IF(INDEX(三跨两临近重点区段!$F:$F,MATCH(1,(MONTH(三跨两临近重点区段!$H:$H)=9)*(三跨两临近重点区段!$A:$A=D774),0))="已取消","已取消",INDEX(三跨两临近重点区段!$H:$H,MATCH(1,(MONTH(三跨两临近重点区段!$H:$H)=9)*(三跨两临近重点区段!$A:$A=D774)*(三跨两临近重点区段!$F:$F="现存区段"),0))),"")</f>
        <v/>
      </c>
      <c r="Z774" s="232" t="str">
        <f t="array" ref="Z774">IFERROR(IF(INDEX(三跨两临近重点区段!$F:$F,MATCH(1,(MONTH(三跨两临近重点区段!$H:$H)=9)*(三跨两临近重点区段!$A:$A=D774),0))="已取消","已取消",INDEX(三跨两临近重点区段!$I:$I,MATCH(1,(MONTH(三跨两临近重点区段!$H:$H)=9)*(三跨两临近重点区段!$A:$A=D774)*(三跨两临近重点区段!$F:$F="现存区段"),0))),"")</f>
        <v/>
      </c>
      <c r="AA774" s="268" t="str">
        <f t="array" ref="AA774">IFERROR(IF(INDEX(三跨两临近重点区段!$F:$F,MATCH(1,(MONTH(三跨两临近重点区段!$H:$H)=10)*(三跨两临近重点区段!$A:$A=D774),0))="已取消","已取消",INDEX(三跨两临近重点区段!$H:$H,MATCH(1,(MONTH(三跨两临近重点区段!$H:$H)=10)*(三跨两临近重点区段!$A:$A=D774)*(三跨两临近重点区段!$F:$F="现存区段"),0))),"")</f>
        <v/>
      </c>
      <c r="AB774" s="72" t="str">
        <f t="array" ref="AB774">IFERROR(IF(INDEX(三跨两临近重点区段!$F:$F,MATCH(1,(MONTH(三跨两临近重点区段!$H:$H)=10)*(三跨两临近重点区段!$A:$A=D774),0))="已取消","已取消",INDEX(三跨两临近重点区段!$I:$I,MATCH(1,(MONTH(三跨两临近重点区段!$H:$H)=10)*(三跨两临近重点区段!$A:$A=D774)*(三跨两临近重点区段!$F:$F="现存区段"),0))),"")</f>
        <v/>
      </c>
      <c r="AC774" s="284" t="str">
        <f t="array" ref="AC774">IFERROR(IF(INDEX(三跨两临近重点区段!$F:$F,MATCH(1,(MONTH(三跨两临近重点区段!$H:$H)=11)*(三跨两临近重点区段!$A:$A=D774),0))="已取消","已取消",INDEX(三跨两临近重点区段!$H:$H,MATCH(1,(MONTH(三跨两临近重点区段!$H:$H)=11)*(三跨两临近重点区段!$A:$A=D774)*(三跨两临近重点区段!$F:$F="现存区段"),0))),"")</f>
        <v/>
      </c>
      <c r="AD774" s="72" t="str">
        <f t="array" ref="AD774">IFERROR(IF(INDEX(三跨两临近重点区段!$F:$F,MATCH(1,(MONTH(三跨两临近重点区段!$H:$H)=11)*(三跨两临近重点区段!$A:$A=D774),0))="已取消","已取消",INDEX(三跨两临近重点区段!$I:$I,MATCH(1,(MONTH(三跨两临近重点区段!$H:$H)=11)*(三跨两临近重点区段!$A:$A=D774)*(三跨两临近重点区段!$F:$F="现存区段"),0))),"")</f>
        <v/>
      </c>
      <c r="AE774" s="284" t="str">
        <f t="array" ref="AE774">IFERROR(IF(INDEX(三跨两临近重点区段!$F:$F,MATCH(1,(MONTH(三跨两临近重点区段!$H:$H)=12)*(三跨两临近重点区段!$A:$A=D774),0))="已取消","已取消",INDEX(三跨两临近重点区段!$H:$H,MATCH(1,(MONTH(三跨两临近重点区段!$H:$H)=12)*(三跨两临近重点区段!$A:$A=D774)*(三跨两临近重点区段!$F:$F="现存区段"),0))),"")</f>
        <v/>
      </c>
      <c r="AF774" s="72" t="str">
        <f t="array" ref="AF774">IFERROR(IF(INDEX(三跨两临近重点区段!$F:$F,MATCH(1,(MONTH(三跨两临近重点区段!$H:$H)=12)*(三跨两临近重点区段!$A:$A=D774),0))="已取消","已取消",INDEX(三跨两临近重点区段!$I:$I,MATCH(1,(MONTH(三跨两临近重点区段!$H:$H)=12)*(三跨两临近重点区段!$A:$A=D774)*(三跨两临近重点区段!$F:$F="现存区段"),0))),"")</f>
        <v/>
      </c>
      <c r="AH774" t="e">
        <f t="array" ref="AH774">INDEX(三跨两临近重点区段!$G:$G,MATCH(D774,三跨两临近重点区段!$A:$A,0))</f>
        <v>#N/A</v>
      </c>
    </row>
    <row r="775" ht="14.25" spans="1:34">
      <c r="A775" s="263" t="s">
        <v>363</v>
      </c>
      <c r="B775" s="264" t="s">
        <v>2497</v>
      </c>
      <c r="C775" s="263" t="s">
        <v>2152</v>
      </c>
      <c r="D775" s="263" t="s">
        <v>3266</v>
      </c>
      <c r="E775" s="264" t="s">
        <v>2458</v>
      </c>
      <c r="F775" s="264" t="s">
        <v>125</v>
      </c>
      <c r="G775" s="263" t="s">
        <v>414</v>
      </c>
      <c r="H775" s="263" t="s">
        <v>399</v>
      </c>
      <c r="I775" s="33"/>
      <c r="J775" s="196"/>
      <c r="K775" s="196"/>
      <c r="L775" s="196"/>
      <c r="M775" s="235"/>
      <c r="N775" s="235"/>
      <c r="O775" s="33"/>
      <c r="P775" s="48"/>
      <c r="Q775" s="279"/>
      <c r="R775" s="279"/>
      <c r="S775" s="282">
        <v>45449.5138888889</v>
      </c>
      <c r="T775" s="279" t="s">
        <v>2117</v>
      </c>
      <c r="U775" s="268" t="str">
        <f t="array" ref="U775">IFERROR(IF(INDEX(三跨两临近重点区段!$F:$F,MATCH(1,(MONTH(三跨两临近重点区段!$H:$H)=7)*(三跨两临近重点区段!$A:$A=D775),0))="已取消","已取消",INDEX(三跨两临近重点区段!$H:$H,MATCH(1,(MONTH(三跨两临近重点区段!$H:$H)=7)*(三跨两临近重点区段!$A:$A=D775)*(三跨两临近重点区段!$F:$F="现存区段"),0))),"")</f>
        <v/>
      </c>
      <c r="V775" s="232" t="str">
        <f t="array" ref="V775">IFERROR(IF(INDEX(三跨两临近重点区段!$F:$F,MATCH(1,(MONTH(三跨两临近重点区段!$H:$H)=7)*(三跨两临近重点区段!$A:$A=D775),0))="已取消","已取消",INDEX(三跨两临近重点区段!$I:$I,MATCH(1,(MONTH(三跨两临近重点区段!$H:$H)=7)*(三跨两临近重点区段!$A:$A=D775)*(三跨两临近重点区段!$F:$F="现存区段"),0))),"")</f>
        <v/>
      </c>
      <c r="W775" s="268" t="str">
        <f t="array" ref="W775">IFERROR(IF(INDEX(三跨两临近重点区段!$F:$F,MATCH(1,(MONTH(三跨两临近重点区段!$H:$H)=8)*(三跨两临近重点区段!$A:$A=D775),0))="已取消","已取消",INDEX(三跨两临近重点区段!$H:$H,MATCH(1,(MONTH(三跨两临近重点区段!$H:$H)=8)*(三跨两临近重点区段!$A:$A=D775)*(三跨两临近重点区段!$F:$F="现存区段"),0))),"")</f>
        <v/>
      </c>
      <c r="X775" s="232" t="str">
        <f t="array" ref="X775">IFERROR(IF(INDEX(三跨两临近重点区段!$F:$F,MATCH(1,(MONTH(三跨两临近重点区段!$H:$H)=8)*(三跨两临近重点区段!$A:$A=D775),0))="已取消","已取消",INDEX(三跨两临近重点区段!$I:$I,MATCH(1,(MONTH(三跨两临近重点区段!$H:$H)=8)*(三跨两临近重点区段!$A:$A=D775)*(三跨两临近重点区段!$F:$F="现存区段"),0))),"")</f>
        <v/>
      </c>
      <c r="Y775" s="268" t="str">
        <f t="array" ref="Y775">IFERROR(IF(INDEX(三跨两临近重点区段!$F:$F,MATCH(1,(MONTH(三跨两临近重点区段!$H:$H)=9)*(三跨两临近重点区段!$A:$A=D775),0))="已取消","已取消",INDEX(三跨两临近重点区段!$H:$H,MATCH(1,(MONTH(三跨两临近重点区段!$H:$H)=9)*(三跨两临近重点区段!$A:$A=D775)*(三跨两临近重点区段!$F:$F="现存区段"),0))),"")</f>
        <v/>
      </c>
      <c r="Z775" s="232" t="str">
        <f t="array" ref="Z775">IFERROR(IF(INDEX(三跨两临近重点区段!$F:$F,MATCH(1,(MONTH(三跨两临近重点区段!$H:$H)=9)*(三跨两临近重点区段!$A:$A=D775),0))="已取消","已取消",INDEX(三跨两临近重点区段!$I:$I,MATCH(1,(MONTH(三跨两临近重点区段!$H:$H)=9)*(三跨两临近重点区段!$A:$A=D775)*(三跨两临近重点区段!$F:$F="现存区段"),0))),"")</f>
        <v/>
      </c>
      <c r="AA775" s="268" t="str">
        <f t="array" ref="AA775">IFERROR(IF(INDEX(三跨两临近重点区段!$F:$F,MATCH(1,(MONTH(三跨两临近重点区段!$H:$H)=10)*(三跨两临近重点区段!$A:$A=D775),0))="已取消","已取消",INDEX(三跨两临近重点区段!$H:$H,MATCH(1,(MONTH(三跨两临近重点区段!$H:$H)=10)*(三跨两临近重点区段!$A:$A=D775)*(三跨两临近重点区段!$F:$F="现存区段"),0))),"")</f>
        <v/>
      </c>
      <c r="AB775" s="72" t="str">
        <f t="array" ref="AB775">IFERROR(IF(INDEX(三跨两临近重点区段!$F:$F,MATCH(1,(MONTH(三跨两临近重点区段!$H:$H)=10)*(三跨两临近重点区段!$A:$A=D775),0))="已取消","已取消",INDEX(三跨两临近重点区段!$I:$I,MATCH(1,(MONTH(三跨两临近重点区段!$H:$H)=10)*(三跨两临近重点区段!$A:$A=D775)*(三跨两临近重点区段!$F:$F="现存区段"),0))),"")</f>
        <v/>
      </c>
      <c r="AC775" s="284" t="str">
        <f t="array" ref="AC775">IFERROR(IF(INDEX(三跨两临近重点区段!$F:$F,MATCH(1,(MONTH(三跨两临近重点区段!$H:$H)=11)*(三跨两临近重点区段!$A:$A=D775),0))="已取消","已取消",INDEX(三跨两临近重点区段!$H:$H,MATCH(1,(MONTH(三跨两临近重点区段!$H:$H)=11)*(三跨两临近重点区段!$A:$A=D775)*(三跨两临近重点区段!$F:$F="现存区段"),0))),"")</f>
        <v/>
      </c>
      <c r="AD775" s="72" t="str">
        <f t="array" ref="AD775">IFERROR(IF(INDEX(三跨两临近重点区段!$F:$F,MATCH(1,(MONTH(三跨两临近重点区段!$H:$H)=11)*(三跨两临近重点区段!$A:$A=D775),0))="已取消","已取消",INDEX(三跨两临近重点区段!$I:$I,MATCH(1,(MONTH(三跨两临近重点区段!$H:$H)=11)*(三跨两临近重点区段!$A:$A=D775)*(三跨两临近重点区段!$F:$F="现存区段"),0))),"")</f>
        <v/>
      </c>
      <c r="AE775" s="284" t="str">
        <f t="array" ref="AE775">IFERROR(IF(INDEX(三跨两临近重点区段!$F:$F,MATCH(1,(MONTH(三跨两临近重点区段!$H:$H)=12)*(三跨两临近重点区段!$A:$A=D775),0))="已取消","已取消",INDEX(三跨两临近重点区段!$H:$H,MATCH(1,(MONTH(三跨两临近重点区段!$H:$H)=12)*(三跨两临近重点区段!$A:$A=D775)*(三跨两临近重点区段!$F:$F="现存区段"),0))),"")</f>
        <v/>
      </c>
      <c r="AF775" s="72" t="str">
        <f t="array" ref="AF775">IFERROR(IF(INDEX(三跨两临近重点区段!$F:$F,MATCH(1,(MONTH(三跨两临近重点区段!$H:$H)=12)*(三跨两临近重点区段!$A:$A=D775),0))="已取消","已取消",INDEX(三跨两临近重点区段!$I:$I,MATCH(1,(MONTH(三跨两临近重点区段!$H:$H)=12)*(三跨两临近重点区段!$A:$A=D775)*(三跨两临近重点区段!$F:$F="现存区段"),0))),"")</f>
        <v/>
      </c>
      <c r="AH775" t="e">
        <f t="array" ref="AH775">INDEX(三跨两临近重点区段!$G:$G,MATCH(D775,三跨两临近重点区段!$A:$A,0))</f>
        <v>#N/A</v>
      </c>
    </row>
    <row r="776" ht="14.25" spans="1:34">
      <c r="A776" s="263" t="s">
        <v>363</v>
      </c>
      <c r="B776" s="264" t="s">
        <v>2494</v>
      </c>
      <c r="C776" s="263" t="s">
        <v>2152</v>
      </c>
      <c r="D776" s="263" t="s">
        <v>3267</v>
      </c>
      <c r="E776" s="264" t="s">
        <v>2458</v>
      </c>
      <c r="F776" s="264" t="s">
        <v>125</v>
      </c>
      <c r="G776" s="263" t="s">
        <v>414</v>
      </c>
      <c r="H776" s="263" t="s">
        <v>399</v>
      </c>
      <c r="I776" s="33"/>
      <c r="J776" s="196"/>
      <c r="K776" s="196"/>
      <c r="L776" s="196"/>
      <c r="M776" s="235"/>
      <c r="N776" s="235"/>
      <c r="O776" s="33"/>
      <c r="P776" s="48"/>
      <c r="Q776" s="279"/>
      <c r="R776" s="279"/>
      <c r="S776" s="282">
        <v>45449.5138888889</v>
      </c>
      <c r="T776" s="279" t="s">
        <v>2117</v>
      </c>
      <c r="U776" s="268" t="str">
        <f t="array" ref="U776">IFERROR(IF(INDEX(三跨两临近重点区段!$F:$F,MATCH(1,(MONTH(三跨两临近重点区段!$H:$H)=7)*(三跨两临近重点区段!$A:$A=D776),0))="已取消","已取消",INDEX(三跨两临近重点区段!$H:$H,MATCH(1,(MONTH(三跨两临近重点区段!$H:$H)=7)*(三跨两临近重点区段!$A:$A=D776)*(三跨两临近重点区段!$F:$F="现存区段"),0))),"")</f>
        <v/>
      </c>
      <c r="V776" s="232" t="str">
        <f t="array" ref="V776">IFERROR(IF(INDEX(三跨两临近重点区段!$F:$F,MATCH(1,(MONTH(三跨两临近重点区段!$H:$H)=7)*(三跨两临近重点区段!$A:$A=D776),0))="已取消","已取消",INDEX(三跨两临近重点区段!$I:$I,MATCH(1,(MONTH(三跨两临近重点区段!$H:$H)=7)*(三跨两临近重点区段!$A:$A=D776)*(三跨两临近重点区段!$F:$F="现存区段"),0))),"")</f>
        <v/>
      </c>
      <c r="W776" s="268" t="str">
        <f t="array" ref="W776">IFERROR(IF(INDEX(三跨两临近重点区段!$F:$F,MATCH(1,(MONTH(三跨两临近重点区段!$H:$H)=8)*(三跨两临近重点区段!$A:$A=D776),0))="已取消","已取消",INDEX(三跨两临近重点区段!$H:$H,MATCH(1,(MONTH(三跨两临近重点区段!$H:$H)=8)*(三跨两临近重点区段!$A:$A=D776)*(三跨两临近重点区段!$F:$F="现存区段"),0))),"")</f>
        <v/>
      </c>
      <c r="X776" s="232" t="str">
        <f t="array" ref="X776">IFERROR(IF(INDEX(三跨两临近重点区段!$F:$F,MATCH(1,(MONTH(三跨两临近重点区段!$H:$H)=8)*(三跨两临近重点区段!$A:$A=D776),0))="已取消","已取消",INDEX(三跨两临近重点区段!$I:$I,MATCH(1,(MONTH(三跨两临近重点区段!$H:$H)=8)*(三跨两临近重点区段!$A:$A=D776)*(三跨两临近重点区段!$F:$F="现存区段"),0))),"")</f>
        <v/>
      </c>
      <c r="Y776" s="268" t="str">
        <f t="array" ref="Y776">IFERROR(IF(INDEX(三跨两临近重点区段!$F:$F,MATCH(1,(MONTH(三跨两临近重点区段!$H:$H)=9)*(三跨两临近重点区段!$A:$A=D776),0))="已取消","已取消",INDEX(三跨两临近重点区段!$H:$H,MATCH(1,(MONTH(三跨两临近重点区段!$H:$H)=9)*(三跨两临近重点区段!$A:$A=D776)*(三跨两临近重点区段!$F:$F="现存区段"),0))),"")</f>
        <v/>
      </c>
      <c r="Z776" s="232" t="str">
        <f t="array" ref="Z776">IFERROR(IF(INDEX(三跨两临近重点区段!$F:$F,MATCH(1,(MONTH(三跨两临近重点区段!$H:$H)=9)*(三跨两临近重点区段!$A:$A=D776),0))="已取消","已取消",INDEX(三跨两临近重点区段!$I:$I,MATCH(1,(MONTH(三跨两临近重点区段!$H:$H)=9)*(三跨两临近重点区段!$A:$A=D776)*(三跨两临近重点区段!$F:$F="现存区段"),0))),"")</f>
        <v/>
      </c>
      <c r="AA776" s="268" t="str">
        <f t="array" ref="AA776">IFERROR(IF(INDEX(三跨两临近重点区段!$F:$F,MATCH(1,(MONTH(三跨两临近重点区段!$H:$H)=10)*(三跨两临近重点区段!$A:$A=D776),0))="已取消","已取消",INDEX(三跨两临近重点区段!$H:$H,MATCH(1,(MONTH(三跨两临近重点区段!$H:$H)=10)*(三跨两临近重点区段!$A:$A=D776)*(三跨两临近重点区段!$F:$F="现存区段"),0))),"")</f>
        <v/>
      </c>
      <c r="AB776" s="72" t="str">
        <f t="array" ref="AB776">IFERROR(IF(INDEX(三跨两临近重点区段!$F:$F,MATCH(1,(MONTH(三跨两临近重点区段!$H:$H)=10)*(三跨两临近重点区段!$A:$A=D776),0))="已取消","已取消",INDEX(三跨两临近重点区段!$I:$I,MATCH(1,(MONTH(三跨两临近重点区段!$H:$H)=10)*(三跨两临近重点区段!$A:$A=D776)*(三跨两临近重点区段!$F:$F="现存区段"),0))),"")</f>
        <v/>
      </c>
      <c r="AC776" s="284" t="str">
        <f t="array" ref="AC776">IFERROR(IF(INDEX(三跨两临近重点区段!$F:$F,MATCH(1,(MONTH(三跨两临近重点区段!$H:$H)=11)*(三跨两临近重点区段!$A:$A=D776),0))="已取消","已取消",INDEX(三跨两临近重点区段!$H:$H,MATCH(1,(MONTH(三跨两临近重点区段!$H:$H)=11)*(三跨两临近重点区段!$A:$A=D776)*(三跨两临近重点区段!$F:$F="现存区段"),0))),"")</f>
        <v/>
      </c>
      <c r="AD776" s="72" t="str">
        <f t="array" ref="AD776">IFERROR(IF(INDEX(三跨两临近重点区段!$F:$F,MATCH(1,(MONTH(三跨两临近重点区段!$H:$H)=11)*(三跨两临近重点区段!$A:$A=D776),0))="已取消","已取消",INDEX(三跨两临近重点区段!$I:$I,MATCH(1,(MONTH(三跨两临近重点区段!$H:$H)=11)*(三跨两临近重点区段!$A:$A=D776)*(三跨两临近重点区段!$F:$F="现存区段"),0))),"")</f>
        <v/>
      </c>
      <c r="AE776" s="284" t="str">
        <f t="array" ref="AE776">IFERROR(IF(INDEX(三跨两临近重点区段!$F:$F,MATCH(1,(MONTH(三跨两临近重点区段!$H:$H)=12)*(三跨两临近重点区段!$A:$A=D776),0))="已取消","已取消",INDEX(三跨两临近重点区段!$H:$H,MATCH(1,(MONTH(三跨两临近重点区段!$H:$H)=12)*(三跨两临近重点区段!$A:$A=D776)*(三跨两临近重点区段!$F:$F="现存区段"),0))),"")</f>
        <v/>
      </c>
      <c r="AF776" s="72" t="str">
        <f t="array" ref="AF776">IFERROR(IF(INDEX(三跨两临近重点区段!$F:$F,MATCH(1,(MONTH(三跨两临近重点区段!$H:$H)=12)*(三跨两临近重点区段!$A:$A=D776),0))="已取消","已取消",INDEX(三跨两临近重点区段!$I:$I,MATCH(1,(MONTH(三跨两临近重点区段!$H:$H)=12)*(三跨两临近重点区段!$A:$A=D776)*(三跨两临近重点区段!$F:$F="现存区段"),0))),"")</f>
        <v/>
      </c>
      <c r="AH776" t="e">
        <f t="array" ref="AH776">INDEX(三跨两临近重点区段!$G:$G,MATCH(D776,三跨两临近重点区段!$A:$A,0))</f>
        <v>#N/A</v>
      </c>
    </row>
    <row r="777" ht="14.25" spans="1:34">
      <c r="A777" s="263" t="s">
        <v>363</v>
      </c>
      <c r="B777" s="264" t="s">
        <v>2486</v>
      </c>
      <c r="C777" s="263" t="s">
        <v>2302</v>
      </c>
      <c r="D777" s="263" t="s">
        <v>3268</v>
      </c>
      <c r="E777" s="264" t="s">
        <v>2458</v>
      </c>
      <c r="F777" s="264" t="s">
        <v>125</v>
      </c>
      <c r="G777" s="263" t="s">
        <v>414</v>
      </c>
      <c r="H777" s="263" t="s">
        <v>406</v>
      </c>
      <c r="I777" s="33"/>
      <c r="J777" s="196"/>
      <c r="K777" s="196"/>
      <c r="L777" s="196"/>
      <c r="M777" s="235"/>
      <c r="N777" s="235"/>
      <c r="O777" s="33"/>
      <c r="P777" s="48"/>
      <c r="Q777" s="279"/>
      <c r="R777" s="279"/>
      <c r="S777" s="282">
        <v>45449.5138888889</v>
      </c>
      <c r="T777" s="279" t="s">
        <v>2117</v>
      </c>
      <c r="U777" s="268" t="str">
        <f t="array" ref="U777">IFERROR(IF(INDEX(三跨两临近重点区段!$F:$F,MATCH(1,(MONTH(三跨两临近重点区段!$H:$H)=7)*(三跨两临近重点区段!$A:$A=D777),0))="已取消","已取消",INDEX(三跨两临近重点区段!$H:$H,MATCH(1,(MONTH(三跨两临近重点区段!$H:$H)=7)*(三跨两临近重点区段!$A:$A=D777)*(三跨两临近重点区段!$F:$F="现存区段"),0))),"")</f>
        <v/>
      </c>
      <c r="V777" s="232" t="str">
        <f t="array" ref="V777">IFERROR(IF(INDEX(三跨两临近重点区段!$F:$F,MATCH(1,(MONTH(三跨两临近重点区段!$H:$H)=7)*(三跨两临近重点区段!$A:$A=D777),0))="已取消","已取消",INDEX(三跨两临近重点区段!$I:$I,MATCH(1,(MONTH(三跨两临近重点区段!$H:$H)=7)*(三跨两临近重点区段!$A:$A=D777)*(三跨两临近重点区段!$F:$F="现存区段"),0))),"")</f>
        <v/>
      </c>
      <c r="W777" s="268" t="str">
        <f t="array" ref="W777">IFERROR(IF(INDEX(三跨两临近重点区段!$F:$F,MATCH(1,(MONTH(三跨两临近重点区段!$H:$H)=8)*(三跨两临近重点区段!$A:$A=D777),0))="已取消","已取消",INDEX(三跨两临近重点区段!$H:$H,MATCH(1,(MONTH(三跨两临近重点区段!$H:$H)=8)*(三跨两临近重点区段!$A:$A=D777)*(三跨两临近重点区段!$F:$F="现存区段"),0))),"")</f>
        <v/>
      </c>
      <c r="X777" s="232" t="str">
        <f t="array" ref="X777">IFERROR(IF(INDEX(三跨两临近重点区段!$F:$F,MATCH(1,(MONTH(三跨两临近重点区段!$H:$H)=8)*(三跨两临近重点区段!$A:$A=D777),0))="已取消","已取消",INDEX(三跨两临近重点区段!$I:$I,MATCH(1,(MONTH(三跨两临近重点区段!$H:$H)=8)*(三跨两临近重点区段!$A:$A=D777)*(三跨两临近重点区段!$F:$F="现存区段"),0))),"")</f>
        <v/>
      </c>
      <c r="Y777" s="268" t="str">
        <f t="array" ref="Y777">IFERROR(IF(INDEX(三跨两临近重点区段!$F:$F,MATCH(1,(MONTH(三跨两临近重点区段!$H:$H)=9)*(三跨两临近重点区段!$A:$A=D777),0))="已取消","已取消",INDEX(三跨两临近重点区段!$H:$H,MATCH(1,(MONTH(三跨两临近重点区段!$H:$H)=9)*(三跨两临近重点区段!$A:$A=D777)*(三跨两临近重点区段!$F:$F="现存区段"),0))),"")</f>
        <v/>
      </c>
      <c r="Z777" s="232" t="str">
        <f t="array" ref="Z777">IFERROR(IF(INDEX(三跨两临近重点区段!$F:$F,MATCH(1,(MONTH(三跨两临近重点区段!$H:$H)=9)*(三跨两临近重点区段!$A:$A=D777),0))="已取消","已取消",INDEX(三跨两临近重点区段!$I:$I,MATCH(1,(MONTH(三跨两临近重点区段!$H:$H)=9)*(三跨两临近重点区段!$A:$A=D777)*(三跨两临近重点区段!$F:$F="现存区段"),0))),"")</f>
        <v/>
      </c>
      <c r="AA777" s="268" t="str">
        <f t="array" ref="AA777">IFERROR(IF(INDEX(三跨两临近重点区段!$F:$F,MATCH(1,(MONTH(三跨两临近重点区段!$H:$H)=10)*(三跨两临近重点区段!$A:$A=D777),0))="已取消","已取消",INDEX(三跨两临近重点区段!$H:$H,MATCH(1,(MONTH(三跨两临近重点区段!$H:$H)=10)*(三跨两临近重点区段!$A:$A=D777)*(三跨两临近重点区段!$F:$F="现存区段"),0))),"")</f>
        <v/>
      </c>
      <c r="AB777" s="72" t="str">
        <f t="array" ref="AB777">IFERROR(IF(INDEX(三跨两临近重点区段!$F:$F,MATCH(1,(MONTH(三跨两临近重点区段!$H:$H)=10)*(三跨两临近重点区段!$A:$A=D777),0))="已取消","已取消",INDEX(三跨两临近重点区段!$I:$I,MATCH(1,(MONTH(三跨两临近重点区段!$H:$H)=10)*(三跨两临近重点区段!$A:$A=D777)*(三跨两临近重点区段!$F:$F="现存区段"),0))),"")</f>
        <v/>
      </c>
      <c r="AC777" s="284" t="str">
        <f t="array" ref="AC777">IFERROR(IF(INDEX(三跨两临近重点区段!$F:$F,MATCH(1,(MONTH(三跨两临近重点区段!$H:$H)=11)*(三跨两临近重点区段!$A:$A=D777),0))="已取消","已取消",INDEX(三跨两临近重点区段!$H:$H,MATCH(1,(MONTH(三跨两临近重点区段!$H:$H)=11)*(三跨两临近重点区段!$A:$A=D777)*(三跨两临近重点区段!$F:$F="现存区段"),0))),"")</f>
        <v/>
      </c>
      <c r="AD777" s="72" t="str">
        <f t="array" ref="AD777">IFERROR(IF(INDEX(三跨两临近重点区段!$F:$F,MATCH(1,(MONTH(三跨两临近重点区段!$H:$H)=11)*(三跨两临近重点区段!$A:$A=D777),0))="已取消","已取消",INDEX(三跨两临近重点区段!$I:$I,MATCH(1,(MONTH(三跨两临近重点区段!$H:$H)=11)*(三跨两临近重点区段!$A:$A=D777)*(三跨两临近重点区段!$F:$F="现存区段"),0))),"")</f>
        <v/>
      </c>
      <c r="AE777" s="284" t="str">
        <f t="array" ref="AE777">IFERROR(IF(INDEX(三跨两临近重点区段!$F:$F,MATCH(1,(MONTH(三跨两临近重点区段!$H:$H)=12)*(三跨两临近重点区段!$A:$A=D777),0))="已取消","已取消",INDEX(三跨两临近重点区段!$H:$H,MATCH(1,(MONTH(三跨两临近重点区段!$H:$H)=12)*(三跨两临近重点区段!$A:$A=D777)*(三跨两临近重点区段!$F:$F="现存区段"),0))),"")</f>
        <v/>
      </c>
      <c r="AF777" s="72" t="str">
        <f t="array" ref="AF777">IFERROR(IF(INDEX(三跨两临近重点区段!$F:$F,MATCH(1,(MONTH(三跨两临近重点区段!$H:$H)=12)*(三跨两临近重点区段!$A:$A=D777),0))="已取消","已取消",INDEX(三跨两临近重点区段!$I:$I,MATCH(1,(MONTH(三跨两临近重点区段!$H:$H)=12)*(三跨两临近重点区段!$A:$A=D777)*(三跨两临近重点区段!$F:$F="现存区段"),0))),"")</f>
        <v/>
      </c>
      <c r="AH777" t="e">
        <f t="array" ref="AH777">INDEX(三跨两临近重点区段!$G:$G,MATCH(D777,三跨两临近重点区段!$A:$A,0))</f>
        <v>#N/A</v>
      </c>
    </row>
    <row r="778" ht="14.25" spans="1:34">
      <c r="A778" s="263" t="s">
        <v>363</v>
      </c>
      <c r="B778" s="264" t="s">
        <v>2482</v>
      </c>
      <c r="C778" s="263" t="s">
        <v>2302</v>
      </c>
      <c r="D778" s="263" t="s">
        <v>3269</v>
      </c>
      <c r="E778" s="264" t="s">
        <v>2458</v>
      </c>
      <c r="F778" s="264" t="s">
        <v>125</v>
      </c>
      <c r="G778" s="263" t="s">
        <v>414</v>
      </c>
      <c r="H778" s="263" t="s">
        <v>406</v>
      </c>
      <c r="I778" s="33"/>
      <c r="J778" s="196"/>
      <c r="K778" s="196"/>
      <c r="L778" s="196"/>
      <c r="M778" s="235"/>
      <c r="N778" s="235"/>
      <c r="O778" s="33"/>
      <c r="P778" s="48"/>
      <c r="Q778" s="279"/>
      <c r="R778" s="279"/>
      <c r="S778" s="282">
        <v>45449.5138888889</v>
      </c>
      <c r="T778" s="279" t="s">
        <v>2117</v>
      </c>
      <c r="U778" s="268" t="str">
        <f t="array" ref="U778">IFERROR(IF(INDEX(三跨两临近重点区段!$F:$F,MATCH(1,(MONTH(三跨两临近重点区段!$H:$H)=7)*(三跨两临近重点区段!$A:$A=D778),0))="已取消","已取消",INDEX(三跨两临近重点区段!$H:$H,MATCH(1,(MONTH(三跨两临近重点区段!$H:$H)=7)*(三跨两临近重点区段!$A:$A=D778)*(三跨两临近重点区段!$F:$F="现存区段"),0))),"")</f>
        <v/>
      </c>
      <c r="V778" s="232" t="str">
        <f t="array" ref="V778">IFERROR(IF(INDEX(三跨两临近重点区段!$F:$F,MATCH(1,(MONTH(三跨两临近重点区段!$H:$H)=7)*(三跨两临近重点区段!$A:$A=D778),0))="已取消","已取消",INDEX(三跨两临近重点区段!$I:$I,MATCH(1,(MONTH(三跨两临近重点区段!$H:$H)=7)*(三跨两临近重点区段!$A:$A=D778)*(三跨两临近重点区段!$F:$F="现存区段"),0))),"")</f>
        <v/>
      </c>
      <c r="W778" s="268" t="str">
        <f t="array" ref="W778">IFERROR(IF(INDEX(三跨两临近重点区段!$F:$F,MATCH(1,(MONTH(三跨两临近重点区段!$H:$H)=8)*(三跨两临近重点区段!$A:$A=D778),0))="已取消","已取消",INDEX(三跨两临近重点区段!$H:$H,MATCH(1,(MONTH(三跨两临近重点区段!$H:$H)=8)*(三跨两临近重点区段!$A:$A=D778)*(三跨两临近重点区段!$F:$F="现存区段"),0))),"")</f>
        <v/>
      </c>
      <c r="X778" s="232" t="str">
        <f t="array" ref="X778">IFERROR(IF(INDEX(三跨两临近重点区段!$F:$F,MATCH(1,(MONTH(三跨两临近重点区段!$H:$H)=8)*(三跨两临近重点区段!$A:$A=D778),0))="已取消","已取消",INDEX(三跨两临近重点区段!$I:$I,MATCH(1,(MONTH(三跨两临近重点区段!$H:$H)=8)*(三跨两临近重点区段!$A:$A=D778)*(三跨两临近重点区段!$F:$F="现存区段"),0))),"")</f>
        <v/>
      </c>
      <c r="Y778" s="268" t="str">
        <f t="array" ref="Y778">IFERROR(IF(INDEX(三跨两临近重点区段!$F:$F,MATCH(1,(MONTH(三跨两临近重点区段!$H:$H)=9)*(三跨两临近重点区段!$A:$A=D778),0))="已取消","已取消",INDEX(三跨两临近重点区段!$H:$H,MATCH(1,(MONTH(三跨两临近重点区段!$H:$H)=9)*(三跨两临近重点区段!$A:$A=D778)*(三跨两临近重点区段!$F:$F="现存区段"),0))),"")</f>
        <v/>
      </c>
      <c r="Z778" s="232" t="str">
        <f t="array" ref="Z778">IFERROR(IF(INDEX(三跨两临近重点区段!$F:$F,MATCH(1,(MONTH(三跨两临近重点区段!$H:$H)=9)*(三跨两临近重点区段!$A:$A=D778),0))="已取消","已取消",INDEX(三跨两临近重点区段!$I:$I,MATCH(1,(MONTH(三跨两临近重点区段!$H:$H)=9)*(三跨两临近重点区段!$A:$A=D778)*(三跨两临近重点区段!$F:$F="现存区段"),0))),"")</f>
        <v/>
      </c>
      <c r="AA778" s="268" t="str">
        <f t="array" ref="AA778">IFERROR(IF(INDEX(三跨两临近重点区段!$F:$F,MATCH(1,(MONTH(三跨两临近重点区段!$H:$H)=10)*(三跨两临近重点区段!$A:$A=D778),0))="已取消","已取消",INDEX(三跨两临近重点区段!$H:$H,MATCH(1,(MONTH(三跨两临近重点区段!$H:$H)=10)*(三跨两临近重点区段!$A:$A=D778)*(三跨两临近重点区段!$F:$F="现存区段"),0))),"")</f>
        <v/>
      </c>
      <c r="AB778" s="72" t="str">
        <f t="array" ref="AB778">IFERROR(IF(INDEX(三跨两临近重点区段!$F:$F,MATCH(1,(MONTH(三跨两临近重点区段!$H:$H)=10)*(三跨两临近重点区段!$A:$A=D778),0))="已取消","已取消",INDEX(三跨两临近重点区段!$I:$I,MATCH(1,(MONTH(三跨两临近重点区段!$H:$H)=10)*(三跨两临近重点区段!$A:$A=D778)*(三跨两临近重点区段!$F:$F="现存区段"),0))),"")</f>
        <v/>
      </c>
      <c r="AC778" s="284" t="str">
        <f t="array" ref="AC778">IFERROR(IF(INDEX(三跨两临近重点区段!$F:$F,MATCH(1,(MONTH(三跨两临近重点区段!$H:$H)=11)*(三跨两临近重点区段!$A:$A=D778),0))="已取消","已取消",INDEX(三跨两临近重点区段!$H:$H,MATCH(1,(MONTH(三跨两临近重点区段!$H:$H)=11)*(三跨两临近重点区段!$A:$A=D778)*(三跨两临近重点区段!$F:$F="现存区段"),0))),"")</f>
        <v/>
      </c>
      <c r="AD778" s="72" t="str">
        <f t="array" ref="AD778">IFERROR(IF(INDEX(三跨两临近重点区段!$F:$F,MATCH(1,(MONTH(三跨两临近重点区段!$H:$H)=11)*(三跨两临近重点区段!$A:$A=D778),0))="已取消","已取消",INDEX(三跨两临近重点区段!$I:$I,MATCH(1,(MONTH(三跨两临近重点区段!$H:$H)=11)*(三跨两临近重点区段!$A:$A=D778)*(三跨两临近重点区段!$F:$F="现存区段"),0))),"")</f>
        <v/>
      </c>
      <c r="AE778" s="284" t="str">
        <f t="array" ref="AE778">IFERROR(IF(INDEX(三跨两临近重点区段!$F:$F,MATCH(1,(MONTH(三跨两临近重点区段!$H:$H)=12)*(三跨两临近重点区段!$A:$A=D778),0))="已取消","已取消",INDEX(三跨两临近重点区段!$H:$H,MATCH(1,(MONTH(三跨两临近重点区段!$H:$H)=12)*(三跨两临近重点区段!$A:$A=D778)*(三跨两临近重点区段!$F:$F="现存区段"),0))),"")</f>
        <v/>
      </c>
      <c r="AF778" s="72" t="str">
        <f t="array" ref="AF778">IFERROR(IF(INDEX(三跨两临近重点区段!$F:$F,MATCH(1,(MONTH(三跨两临近重点区段!$H:$H)=12)*(三跨两临近重点区段!$A:$A=D778),0))="已取消","已取消",INDEX(三跨两临近重点区段!$I:$I,MATCH(1,(MONTH(三跨两临近重点区段!$H:$H)=12)*(三跨两临近重点区段!$A:$A=D778)*(三跨两临近重点区段!$F:$F="现存区段"),0))),"")</f>
        <v/>
      </c>
      <c r="AH778" t="e">
        <f t="array" ref="AH778">INDEX(三跨两临近重点区段!$G:$G,MATCH(D778,三跨两临近重点区段!$A:$A,0))</f>
        <v>#N/A</v>
      </c>
    </row>
    <row r="779" ht="14.25" spans="1:34">
      <c r="A779" s="263" t="s">
        <v>363</v>
      </c>
      <c r="B779" s="264" t="s">
        <v>2486</v>
      </c>
      <c r="C779" s="263" t="s">
        <v>2509</v>
      </c>
      <c r="D779" s="263" t="s">
        <v>3270</v>
      </c>
      <c r="E779" s="264" t="s">
        <v>2458</v>
      </c>
      <c r="F779" s="264" t="s">
        <v>125</v>
      </c>
      <c r="G779" s="263" t="s">
        <v>414</v>
      </c>
      <c r="H779" s="263" t="s">
        <v>406</v>
      </c>
      <c r="I779" s="33"/>
      <c r="J779" s="196"/>
      <c r="K779" s="196"/>
      <c r="L779" s="196"/>
      <c r="M779" s="235"/>
      <c r="N779" s="235"/>
      <c r="O779" s="33"/>
      <c r="P779" s="48"/>
      <c r="Q779" s="279"/>
      <c r="R779" s="279"/>
      <c r="S779" s="282">
        <v>45449.5138888889</v>
      </c>
      <c r="T779" s="279" t="s">
        <v>2117</v>
      </c>
      <c r="U779" s="268" t="str">
        <f t="array" ref="U779">IFERROR(IF(INDEX(三跨两临近重点区段!$F:$F,MATCH(1,(MONTH(三跨两临近重点区段!$H:$H)=7)*(三跨两临近重点区段!$A:$A=D779),0))="已取消","已取消",INDEX(三跨两临近重点区段!$H:$H,MATCH(1,(MONTH(三跨两临近重点区段!$H:$H)=7)*(三跨两临近重点区段!$A:$A=D779)*(三跨两临近重点区段!$F:$F="现存区段"),0))),"")</f>
        <v/>
      </c>
      <c r="V779" s="232" t="str">
        <f t="array" ref="V779">IFERROR(IF(INDEX(三跨两临近重点区段!$F:$F,MATCH(1,(MONTH(三跨两临近重点区段!$H:$H)=7)*(三跨两临近重点区段!$A:$A=D779),0))="已取消","已取消",INDEX(三跨两临近重点区段!$I:$I,MATCH(1,(MONTH(三跨两临近重点区段!$H:$H)=7)*(三跨两临近重点区段!$A:$A=D779)*(三跨两临近重点区段!$F:$F="现存区段"),0))),"")</f>
        <v/>
      </c>
      <c r="W779" s="268" t="str">
        <f t="array" ref="W779">IFERROR(IF(INDEX(三跨两临近重点区段!$F:$F,MATCH(1,(MONTH(三跨两临近重点区段!$H:$H)=8)*(三跨两临近重点区段!$A:$A=D779),0))="已取消","已取消",INDEX(三跨两临近重点区段!$H:$H,MATCH(1,(MONTH(三跨两临近重点区段!$H:$H)=8)*(三跨两临近重点区段!$A:$A=D779)*(三跨两临近重点区段!$F:$F="现存区段"),0))),"")</f>
        <v/>
      </c>
      <c r="X779" s="232" t="str">
        <f t="array" ref="X779">IFERROR(IF(INDEX(三跨两临近重点区段!$F:$F,MATCH(1,(MONTH(三跨两临近重点区段!$H:$H)=8)*(三跨两临近重点区段!$A:$A=D779),0))="已取消","已取消",INDEX(三跨两临近重点区段!$I:$I,MATCH(1,(MONTH(三跨两临近重点区段!$H:$H)=8)*(三跨两临近重点区段!$A:$A=D779)*(三跨两临近重点区段!$F:$F="现存区段"),0))),"")</f>
        <v/>
      </c>
      <c r="Y779" s="268" t="str">
        <f t="array" ref="Y779">IFERROR(IF(INDEX(三跨两临近重点区段!$F:$F,MATCH(1,(MONTH(三跨两临近重点区段!$H:$H)=9)*(三跨两临近重点区段!$A:$A=D779),0))="已取消","已取消",INDEX(三跨两临近重点区段!$H:$H,MATCH(1,(MONTH(三跨两临近重点区段!$H:$H)=9)*(三跨两临近重点区段!$A:$A=D779)*(三跨两临近重点区段!$F:$F="现存区段"),0))),"")</f>
        <v/>
      </c>
      <c r="Z779" s="232" t="str">
        <f t="array" ref="Z779">IFERROR(IF(INDEX(三跨两临近重点区段!$F:$F,MATCH(1,(MONTH(三跨两临近重点区段!$H:$H)=9)*(三跨两临近重点区段!$A:$A=D779),0))="已取消","已取消",INDEX(三跨两临近重点区段!$I:$I,MATCH(1,(MONTH(三跨两临近重点区段!$H:$H)=9)*(三跨两临近重点区段!$A:$A=D779)*(三跨两临近重点区段!$F:$F="现存区段"),0))),"")</f>
        <v/>
      </c>
      <c r="AA779" s="268" t="str">
        <f t="array" ref="AA779">IFERROR(IF(INDEX(三跨两临近重点区段!$F:$F,MATCH(1,(MONTH(三跨两临近重点区段!$H:$H)=10)*(三跨两临近重点区段!$A:$A=D779),0))="已取消","已取消",INDEX(三跨两临近重点区段!$H:$H,MATCH(1,(MONTH(三跨两临近重点区段!$H:$H)=10)*(三跨两临近重点区段!$A:$A=D779)*(三跨两临近重点区段!$F:$F="现存区段"),0))),"")</f>
        <v/>
      </c>
      <c r="AB779" s="72" t="str">
        <f t="array" ref="AB779">IFERROR(IF(INDEX(三跨两临近重点区段!$F:$F,MATCH(1,(MONTH(三跨两临近重点区段!$H:$H)=10)*(三跨两临近重点区段!$A:$A=D779),0))="已取消","已取消",INDEX(三跨两临近重点区段!$I:$I,MATCH(1,(MONTH(三跨两临近重点区段!$H:$H)=10)*(三跨两临近重点区段!$A:$A=D779)*(三跨两临近重点区段!$F:$F="现存区段"),0))),"")</f>
        <v/>
      </c>
      <c r="AC779" s="284" t="str">
        <f t="array" ref="AC779">IFERROR(IF(INDEX(三跨两临近重点区段!$F:$F,MATCH(1,(MONTH(三跨两临近重点区段!$H:$H)=11)*(三跨两临近重点区段!$A:$A=D779),0))="已取消","已取消",INDEX(三跨两临近重点区段!$H:$H,MATCH(1,(MONTH(三跨两临近重点区段!$H:$H)=11)*(三跨两临近重点区段!$A:$A=D779)*(三跨两临近重点区段!$F:$F="现存区段"),0))),"")</f>
        <v/>
      </c>
      <c r="AD779" s="72" t="str">
        <f t="array" ref="AD779">IFERROR(IF(INDEX(三跨两临近重点区段!$F:$F,MATCH(1,(MONTH(三跨两临近重点区段!$H:$H)=11)*(三跨两临近重点区段!$A:$A=D779),0))="已取消","已取消",INDEX(三跨两临近重点区段!$I:$I,MATCH(1,(MONTH(三跨两临近重点区段!$H:$H)=11)*(三跨两临近重点区段!$A:$A=D779)*(三跨两临近重点区段!$F:$F="现存区段"),0))),"")</f>
        <v/>
      </c>
      <c r="AE779" s="284" t="str">
        <f t="array" ref="AE779">IFERROR(IF(INDEX(三跨两临近重点区段!$F:$F,MATCH(1,(MONTH(三跨两临近重点区段!$H:$H)=12)*(三跨两临近重点区段!$A:$A=D779),0))="已取消","已取消",INDEX(三跨两临近重点区段!$H:$H,MATCH(1,(MONTH(三跨两临近重点区段!$H:$H)=12)*(三跨两临近重点区段!$A:$A=D779)*(三跨两临近重点区段!$F:$F="现存区段"),0))),"")</f>
        <v/>
      </c>
      <c r="AF779" s="72" t="str">
        <f t="array" ref="AF779">IFERROR(IF(INDEX(三跨两临近重点区段!$F:$F,MATCH(1,(MONTH(三跨两临近重点区段!$H:$H)=12)*(三跨两临近重点区段!$A:$A=D779),0))="已取消","已取消",INDEX(三跨两临近重点区段!$I:$I,MATCH(1,(MONTH(三跨两临近重点区段!$H:$H)=12)*(三跨两临近重点区段!$A:$A=D779)*(三跨两临近重点区段!$F:$F="现存区段"),0))),"")</f>
        <v/>
      </c>
      <c r="AH779" t="e">
        <f t="array" ref="AH779">INDEX(三跨两临近重点区段!$G:$G,MATCH(D779,三跨两临近重点区段!$A:$A,0))</f>
        <v>#N/A</v>
      </c>
    </row>
    <row r="780" ht="14.25" spans="1:34">
      <c r="A780" s="263" t="s">
        <v>363</v>
      </c>
      <c r="B780" s="264" t="s">
        <v>2482</v>
      </c>
      <c r="C780" s="263" t="s">
        <v>2509</v>
      </c>
      <c r="D780" s="263" t="s">
        <v>3271</v>
      </c>
      <c r="E780" s="264" t="s">
        <v>2458</v>
      </c>
      <c r="F780" s="264" t="s">
        <v>125</v>
      </c>
      <c r="G780" s="263" t="s">
        <v>414</v>
      </c>
      <c r="H780" s="263" t="s">
        <v>406</v>
      </c>
      <c r="I780" s="33"/>
      <c r="J780" s="196"/>
      <c r="K780" s="196"/>
      <c r="L780" s="196"/>
      <c r="M780" s="235"/>
      <c r="N780" s="235"/>
      <c r="O780" s="33"/>
      <c r="P780" s="48"/>
      <c r="Q780" s="279"/>
      <c r="R780" s="279"/>
      <c r="S780" s="282">
        <v>45449.5138888889</v>
      </c>
      <c r="T780" s="279" t="s">
        <v>2117</v>
      </c>
      <c r="U780" s="268" t="str">
        <f t="array" ref="U780">IFERROR(IF(INDEX(三跨两临近重点区段!$F:$F,MATCH(1,(MONTH(三跨两临近重点区段!$H:$H)=7)*(三跨两临近重点区段!$A:$A=D780),0))="已取消","已取消",INDEX(三跨两临近重点区段!$H:$H,MATCH(1,(MONTH(三跨两临近重点区段!$H:$H)=7)*(三跨两临近重点区段!$A:$A=D780)*(三跨两临近重点区段!$F:$F="现存区段"),0))),"")</f>
        <v/>
      </c>
      <c r="V780" s="232" t="str">
        <f t="array" ref="V780">IFERROR(IF(INDEX(三跨两临近重点区段!$F:$F,MATCH(1,(MONTH(三跨两临近重点区段!$H:$H)=7)*(三跨两临近重点区段!$A:$A=D780),0))="已取消","已取消",INDEX(三跨两临近重点区段!$I:$I,MATCH(1,(MONTH(三跨两临近重点区段!$H:$H)=7)*(三跨两临近重点区段!$A:$A=D780)*(三跨两临近重点区段!$F:$F="现存区段"),0))),"")</f>
        <v/>
      </c>
      <c r="W780" s="268" t="str">
        <f t="array" ref="W780">IFERROR(IF(INDEX(三跨两临近重点区段!$F:$F,MATCH(1,(MONTH(三跨两临近重点区段!$H:$H)=8)*(三跨两临近重点区段!$A:$A=D780),0))="已取消","已取消",INDEX(三跨两临近重点区段!$H:$H,MATCH(1,(MONTH(三跨两临近重点区段!$H:$H)=8)*(三跨两临近重点区段!$A:$A=D780)*(三跨两临近重点区段!$F:$F="现存区段"),0))),"")</f>
        <v/>
      </c>
      <c r="X780" s="232" t="str">
        <f t="array" ref="X780">IFERROR(IF(INDEX(三跨两临近重点区段!$F:$F,MATCH(1,(MONTH(三跨两临近重点区段!$H:$H)=8)*(三跨两临近重点区段!$A:$A=D780),0))="已取消","已取消",INDEX(三跨两临近重点区段!$I:$I,MATCH(1,(MONTH(三跨两临近重点区段!$H:$H)=8)*(三跨两临近重点区段!$A:$A=D780)*(三跨两临近重点区段!$F:$F="现存区段"),0))),"")</f>
        <v/>
      </c>
      <c r="Y780" s="268" t="str">
        <f t="array" ref="Y780">IFERROR(IF(INDEX(三跨两临近重点区段!$F:$F,MATCH(1,(MONTH(三跨两临近重点区段!$H:$H)=9)*(三跨两临近重点区段!$A:$A=D780),0))="已取消","已取消",INDEX(三跨两临近重点区段!$H:$H,MATCH(1,(MONTH(三跨两临近重点区段!$H:$H)=9)*(三跨两临近重点区段!$A:$A=D780)*(三跨两临近重点区段!$F:$F="现存区段"),0))),"")</f>
        <v/>
      </c>
      <c r="Z780" s="232" t="str">
        <f t="array" ref="Z780">IFERROR(IF(INDEX(三跨两临近重点区段!$F:$F,MATCH(1,(MONTH(三跨两临近重点区段!$H:$H)=9)*(三跨两临近重点区段!$A:$A=D780),0))="已取消","已取消",INDEX(三跨两临近重点区段!$I:$I,MATCH(1,(MONTH(三跨两临近重点区段!$H:$H)=9)*(三跨两临近重点区段!$A:$A=D780)*(三跨两临近重点区段!$F:$F="现存区段"),0))),"")</f>
        <v/>
      </c>
      <c r="AA780" s="268" t="str">
        <f t="array" ref="AA780">IFERROR(IF(INDEX(三跨两临近重点区段!$F:$F,MATCH(1,(MONTH(三跨两临近重点区段!$H:$H)=10)*(三跨两临近重点区段!$A:$A=D780),0))="已取消","已取消",INDEX(三跨两临近重点区段!$H:$H,MATCH(1,(MONTH(三跨两临近重点区段!$H:$H)=10)*(三跨两临近重点区段!$A:$A=D780)*(三跨两临近重点区段!$F:$F="现存区段"),0))),"")</f>
        <v/>
      </c>
      <c r="AB780" s="72" t="str">
        <f t="array" ref="AB780">IFERROR(IF(INDEX(三跨两临近重点区段!$F:$F,MATCH(1,(MONTH(三跨两临近重点区段!$H:$H)=10)*(三跨两临近重点区段!$A:$A=D780),0))="已取消","已取消",INDEX(三跨两临近重点区段!$I:$I,MATCH(1,(MONTH(三跨两临近重点区段!$H:$H)=10)*(三跨两临近重点区段!$A:$A=D780)*(三跨两临近重点区段!$F:$F="现存区段"),0))),"")</f>
        <v/>
      </c>
      <c r="AC780" s="284" t="str">
        <f t="array" ref="AC780">IFERROR(IF(INDEX(三跨两临近重点区段!$F:$F,MATCH(1,(MONTH(三跨两临近重点区段!$H:$H)=11)*(三跨两临近重点区段!$A:$A=D780),0))="已取消","已取消",INDEX(三跨两临近重点区段!$H:$H,MATCH(1,(MONTH(三跨两临近重点区段!$H:$H)=11)*(三跨两临近重点区段!$A:$A=D780)*(三跨两临近重点区段!$F:$F="现存区段"),0))),"")</f>
        <v/>
      </c>
      <c r="AD780" s="72" t="str">
        <f t="array" ref="AD780">IFERROR(IF(INDEX(三跨两临近重点区段!$F:$F,MATCH(1,(MONTH(三跨两临近重点区段!$H:$H)=11)*(三跨两临近重点区段!$A:$A=D780),0))="已取消","已取消",INDEX(三跨两临近重点区段!$I:$I,MATCH(1,(MONTH(三跨两临近重点区段!$H:$H)=11)*(三跨两临近重点区段!$A:$A=D780)*(三跨两临近重点区段!$F:$F="现存区段"),0))),"")</f>
        <v/>
      </c>
      <c r="AE780" s="284" t="str">
        <f t="array" ref="AE780">IFERROR(IF(INDEX(三跨两临近重点区段!$F:$F,MATCH(1,(MONTH(三跨两临近重点区段!$H:$H)=12)*(三跨两临近重点区段!$A:$A=D780),0))="已取消","已取消",INDEX(三跨两临近重点区段!$H:$H,MATCH(1,(MONTH(三跨两临近重点区段!$H:$H)=12)*(三跨两临近重点区段!$A:$A=D780)*(三跨两临近重点区段!$F:$F="现存区段"),0))),"")</f>
        <v/>
      </c>
      <c r="AF780" s="72" t="str">
        <f t="array" ref="AF780">IFERROR(IF(INDEX(三跨两临近重点区段!$F:$F,MATCH(1,(MONTH(三跨两临近重点区段!$H:$H)=12)*(三跨两临近重点区段!$A:$A=D780),0))="已取消","已取消",INDEX(三跨两临近重点区段!$I:$I,MATCH(1,(MONTH(三跨两临近重点区段!$H:$H)=12)*(三跨两临近重点区段!$A:$A=D780)*(三跨两临近重点区段!$F:$F="现存区段"),0))),"")</f>
        <v/>
      </c>
      <c r="AH780" t="e">
        <f t="array" ref="AH780">INDEX(三跨两临近重点区段!$G:$G,MATCH(D780,三跨两临近重点区段!$A:$A,0))</f>
        <v>#N/A</v>
      </c>
    </row>
    <row r="781" ht="14.25" spans="1:34">
      <c r="A781" s="263" t="s">
        <v>150</v>
      </c>
      <c r="B781" s="264" t="s">
        <v>2626</v>
      </c>
      <c r="C781" s="263" t="s">
        <v>2587</v>
      </c>
      <c r="D781" s="263" t="s">
        <v>3272</v>
      </c>
      <c r="E781" s="264" t="s">
        <v>2378</v>
      </c>
      <c r="F781" s="264" t="s">
        <v>125</v>
      </c>
      <c r="G781" s="263" t="s">
        <v>791</v>
      </c>
      <c r="H781" s="263" t="s">
        <v>740</v>
      </c>
      <c r="I781" s="33"/>
      <c r="J781" s="196"/>
      <c r="K781" s="196"/>
      <c r="L781" s="196"/>
      <c r="M781" s="235"/>
      <c r="N781" s="235"/>
      <c r="O781" s="33"/>
      <c r="P781" s="48"/>
      <c r="Q781" s="279"/>
      <c r="R781" s="279"/>
      <c r="S781" s="278">
        <v>45471</v>
      </c>
      <c r="T781" s="279" t="s">
        <v>2117</v>
      </c>
      <c r="U781" s="268" t="str">
        <f t="array" ref="U781">IFERROR(IF(INDEX(三跨两临近重点区段!$F:$F,MATCH(1,(MONTH(三跨两临近重点区段!$H:$H)=7)*(三跨两临近重点区段!$A:$A=D781),0))="已取消","已取消",INDEX(三跨两临近重点区段!$H:$H,MATCH(1,(MONTH(三跨两临近重点区段!$H:$H)=7)*(三跨两临近重点区段!$A:$A=D781)*(三跨两临近重点区段!$F:$F="现存区段"),0))),"")</f>
        <v/>
      </c>
      <c r="V781" s="232" t="str">
        <f t="array" ref="V781">IFERROR(IF(INDEX(三跨两临近重点区段!$F:$F,MATCH(1,(MONTH(三跨两临近重点区段!$H:$H)=7)*(三跨两临近重点区段!$A:$A=D781),0))="已取消","已取消",INDEX(三跨两临近重点区段!$I:$I,MATCH(1,(MONTH(三跨两临近重点区段!$H:$H)=7)*(三跨两临近重点区段!$A:$A=D781)*(三跨两临近重点区段!$F:$F="现存区段"),0))),"")</f>
        <v/>
      </c>
      <c r="W781" s="268" t="str">
        <f t="array" ref="W781">IFERROR(IF(INDEX(三跨两临近重点区段!$F:$F,MATCH(1,(MONTH(三跨两临近重点区段!$H:$H)=8)*(三跨两临近重点区段!$A:$A=D781),0))="已取消","已取消",INDEX(三跨两临近重点区段!$H:$H,MATCH(1,(MONTH(三跨两临近重点区段!$H:$H)=8)*(三跨两临近重点区段!$A:$A=D781)*(三跨两临近重点区段!$F:$F="现存区段"),0))),"")</f>
        <v/>
      </c>
      <c r="X781" s="232" t="str">
        <f t="array" ref="X781">IFERROR(IF(INDEX(三跨两临近重点区段!$F:$F,MATCH(1,(MONTH(三跨两临近重点区段!$H:$H)=8)*(三跨两临近重点区段!$A:$A=D781),0))="已取消","已取消",INDEX(三跨两临近重点区段!$I:$I,MATCH(1,(MONTH(三跨两临近重点区段!$H:$H)=8)*(三跨两临近重点区段!$A:$A=D781)*(三跨两临近重点区段!$F:$F="现存区段"),0))),"")</f>
        <v/>
      </c>
      <c r="Y781" s="268" t="str">
        <f t="array" ref="Y781">IFERROR(IF(INDEX(三跨两临近重点区段!$F:$F,MATCH(1,(MONTH(三跨两临近重点区段!$H:$H)=9)*(三跨两临近重点区段!$A:$A=D781),0))="已取消","已取消",INDEX(三跨两临近重点区段!$H:$H,MATCH(1,(MONTH(三跨两临近重点区段!$H:$H)=9)*(三跨两临近重点区段!$A:$A=D781)*(三跨两临近重点区段!$F:$F="现存区段"),0))),"")</f>
        <v/>
      </c>
      <c r="Z781" s="232" t="str">
        <f t="array" ref="Z781">IFERROR(IF(INDEX(三跨两临近重点区段!$F:$F,MATCH(1,(MONTH(三跨两临近重点区段!$H:$H)=9)*(三跨两临近重点区段!$A:$A=D781),0))="已取消","已取消",INDEX(三跨两临近重点区段!$I:$I,MATCH(1,(MONTH(三跨两临近重点区段!$H:$H)=9)*(三跨两临近重点区段!$A:$A=D781)*(三跨两临近重点区段!$F:$F="现存区段"),0))),"")</f>
        <v/>
      </c>
      <c r="AA781" s="268" t="str">
        <f t="array" ref="AA781">IFERROR(IF(INDEX(三跨两临近重点区段!$F:$F,MATCH(1,(MONTH(三跨两临近重点区段!$H:$H)=10)*(三跨两临近重点区段!$A:$A=D781),0))="已取消","已取消",INDEX(三跨两临近重点区段!$H:$H,MATCH(1,(MONTH(三跨两临近重点区段!$H:$H)=10)*(三跨两临近重点区段!$A:$A=D781)*(三跨两临近重点区段!$F:$F="现存区段"),0))),"")</f>
        <v/>
      </c>
      <c r="AB781" s="72" t="str">
        <f t="array" ref="AB781">IFERROR(IF(INDEX(三跨两临近重点区段!$F:$F,MATCH(1,(MONTH(三跨两临近重点区段!$H:$H)=10)*(三跨两临近重点区段!$A:$A=D781),0))="已取消","已取消",INDEX(三跨两临近重点区段!$I:$I,MATCH(1,(MONTH(三跨两临近重点区段!$H:$H)=10)*(三跨两临近重点区段!$A:$A=D781)*(三跨两临近重点区段!$F:$F="现存区段"),0))),"")</f>
        <v/>
      </c>
      <c r="AC781" s="284" t="str">
        <f t="array" ref="AC781">IFERROR(IF(INDEX(三跨两临近重点区段!$F:$F,MATCH(1,(MONTH(三跨两临近重点区段!$H:$H)=11)*(三跨两临近重点区段!$A:$A=D781),0))="已取消","已取消",INDEX(三跨两临近重点区段!$H:$H,MATCH(1,(MONTH(三跨两临近重点区段!$H:$H)=11)*(三跨两临近重点区段!$A:$A=D781)*(三跨两临近重点区段!$F:$F="现存区段"),0))),"")</f>
        <v/>
      </c>
      <c r="AD781" s="72" t="str">
        <f t="array" ref="AD781">IFERROR(IF(INDEX(三跨两临近重点区段!$F:$F,MATCH(1,(MONTH(三跨两临近重点区段!$H:$H)=11)*(三跨两临近重点区段!$A:$A=D781),0))="已取消","已取消",INDEX(三跨两临近重点区段!$I:$I,MATCH(1,(MONTH(三跨两临近重点区段!$H:$H)=11)*(三跨两临近重点区段!$A:$A=D781)*(三跨两临近重点区段!$F:$F="现存区段"),0))),"")</f>
        <v/>
      </c>
      <c r="AE781" s="284" t="str">
        <f t="array" ref="AE781">IFERROR(IF(INDEX(三跨两临近重点区段!$F:$F,MATCH(1,(MONTH(三跨两临近重点区段!$H:$H)=12)*(三跨两临近重点区段!$A:$A=D781),0))="已取消","已取消",INDEX(三跨两临近重点区段!$H:$H,MATCH(1,(MONTH(三跨两临近重点区段!$H:$H)=12)*(三跨两临近重点区段!$A:$A=D781)*(三跨两临近重点区段!$F:$F="现存区段"),0))),"")</f>
        <v/>
      </c>
      <c r="AF781" s="72" t="str">
        <f t="array" ref="AF781">IFERROR(IF(INDEX(三跨两临近重点区段!$F:$F,MATCH(1,(MONTH(三跨两临近重点区段!$H:$H)=12)*(三跨两临近重点区段!$A:$A=D781),0))="已取消","已取消",INDEX(三跨两临近重点区段!$I:$I,MATCH(1,(MONTH(三跨两临近重点区段!$H:$H)=12)*(三跨两临近重点区段!$A:$A=D781)*(三跨两临近重点区段!$F:$F="现存区段"),0))),"")</f>
        <v/>
      </c>
      <c r="AH781" t="e">
        <f t="array" ref="AH781">INDEX(三跨两临近重点区段!$G:$G,MATCH(D781,三跨两临近重点区段!$A:$A,0))</f>
        <v>#N/A</v>
      </c>
    </row>
    <row r="782" ht="14.25" spans="1:34">
      <c r="A782" s="263" t="s">
        <v>150</v>
      </c>
      <c r="B782" s="264" t="s">
        <v>2626</v>
      </c>
      <c r="C782" s="263" t="s">
        <v>2587</v>
      </c>
      <c r="D782" s="263" t="s">
        <v>3273</v>
      </c>
      <c r="E782" s="264" t="s">
        <v>2378</v>
      </c>
      <c r="F782" s="264" t="s">
        <v>125</v>
      </c>
      <c r="G782" s="263" t="s">
        <v>791</v>
      </c>
      <c r="H782" s="263" t="s">
        <v>740</v>
      </c>
      <c r="I782" s="33"/>
      <c r="J782" s="196"/>
      <c r="K782" s="196"/>
      <c r="L782" s="196"/>
      <c r="M782" s="235"/>
      <c r="N782" s="235"/>
      <c r="O782" s="33"/>
      <c r="P782" s="48"/>
      <c r="Q782" s="279"/>
      <c r="R782" s="279"/>
      <c r="S782" s="278">
        <v>45471</v>
      </c>
      <c r="T782" s="279" t="s">
        <v>2117</v>
      </c>
      <c r="U782" s="268" t="str">
        <f t="array" ref="U782">IFERROR(IF(INDEX(三跨两临近重点区段!$F:$F,MATCH(1,(MONTH(三跨两临近重点区段!$H:$H)=7)*(三跨两临近重点区段!$A:$A=D782),0))="已取消","已取消",INDEX(三跨两临近重点区段!$H:$H,MATCH(1,(MONTH(三跨两临近重点区段!$H:$H)=7)*(三跨两临近重点区段!$A:$A=D782)*(三跨两临近重点区段!$F:$F="现存区段"),0))),"")</f>
        <v/>
      </c>
      <c r="V782" s="232" t="str">
        <f t="array" ref="V782">IFERROR(IF(INDEX(三跨两临近重点区段!$F:$F,MATCH(1,(MONTH(三跨两临近重点区段!$H:$H)=7)*(三跨两临近重点区段!$A:$A=D782),0))="已取消","已取消",INDEX(三跨两临近重点区段!$I:$I,MATCH(1,(MONTH(三跨两临近重点区段!$H:$H)=7)*(三跨两临近重点区段!$A:$A=D782)*(三跨两临近重点区段!$F:$F="现存区段"),0))),"")</f>
        <v/>
      </c>
      <c r="W782" s="268" t="str">
        <f t="array" ref="W782">IFERROR(IF(INDEX(三跨两临近重点区段!$F:$F,MATCH(1,(MONTH(三跨两临近重点区段!$H:$H)=8)*(三跨两临近重点区段!$A:$A=D782),0))="已取消","已取消",INDEX(三跨两临近重点区段!$H:$H,MATCH(1,(MONTH(三跨两临近重点区段!$H:$H)=8)*(三跨两临近重点区段!$A:$A=D782)*(三跨两临近重点区段!$F:$F="现存区段"),0))),"")</f>
        <v/>
      </c>
      <c r="X782" s="232" t="str">
        <f t="array" ref="X782">IFERROR(IF(INDEX(三跨两临近重点区段!$F:$F,MATCH(1,(MONTH(三跨两临近重点区段!$H:$H)=8)*(三跨两临近重点区段!$A:$A=D782),0))="已取消","已取消",INDEX(三跨两临近重点区段!$I:$I,MATCH(1,(MONTH(三跨两临近重点区段!$H:$H)=8)*(三跨两临近重点区段!$A:$A=D782)*(三跨两临近重点区段!$F:$F="现存区段"),0))),"")</f>
        <v/>
      </c>
      <c r="Y782" s="268" t="str">
        <f t="array" ref="Y782">IFERROR(IF(INDEX(三跨两临近重点区段!$F:$F,MATCH(1,(MONTH(三跨两临近重点区段!$H:$H)=9)*(三跨两临近重点区段!$A:$A=D782),0))="已取消","已取消",INDEX(三跨两临近重点区段!$H:$H,MATCH(1,(MONTH(三跨两临近重点区段!$H:$H)=9)*(三跨两临近重点区段!$A:$A=D782)*(三跨两临近重点区段!$F:$F="现存区段"),0))),"")</f>
        <v/>
      </c>
      <c r="Z782" s="232" t="str">
        <f t="array" ref="Z782">IFERROR(IF(INDEX(三跨两临近重点区段!$F:$F,MATCH(1,(MONTH(三跨两临近重点区段!$H:$H)=9)*(三跨两临近重点区段!$A:$A=D782),0))="已取消","已取消",INDEX(三跨两临近重点区段!$I:$I,MATCH(1,(MONTH(三跨两临近重点区段!$H:$H)=9)*(三跨两临近重点区段!$A:$A=D782)*(三跨两临近重点区段!$F:$F="现存区段"),0))),"")</f>
        <v/>
      </c>
      <c r="AA782" s="268" t="str">
        <f t="array" ref="AA782">IFERROR(IF(INDEX(三跨两临近重点区段!$F:$F,MATCH(1,(MONTH(三跨两临近重点区段!$H:$H)=10)*(三跨两临近重点区段!$A:$A=D782),0))="已取消","已取消",INDEX(三跨两临近重点区段!$H:$H,MATCH(1,(MONTH(三跨两临近重点区段!$H:$H)=10)*(三跨两临近重点区段!$A:$A=D782)*(三跨两临近重点区段!$F:$F="现存区段"),0))),"")</f>
        <v/>
      </c>
      <c r="AB782" s="72" t="str">
        <f t="array" ref="AB782">IFERROR(IF(INDEX(三跨两临近重点区段!$F:$F,MATCH(1,(MONTH(三跨两临近重点区段!$H:$H)=10)*(三跨两临近重点区段!$A:$A=D782),0))="已取消","已取消",INDEX(三跨两临近重点区段!$I:$I,MATCH(1,(MONTH(三跨两临近重点区段!$H:$H)=10)*(三跨两临近重点区段!$A:$A=D782)*(三跨两临近重点区段!$F:$F="现存区段"),0))),"")</f>
        <v/>
      </c>
      <c r="AC782" s="284" t="str">
        <f t="array" ref="AC782">IFERROR(IF(INDEX(三跨两临近重点区段!$F:$F,MATCH(1,(MONTH(三跨两临近重点区段!$H:$H)=11)*(三跨两临近重点区段!$A:$A=D782),0))="已取消","已取消",INDEX(三跨两临近重点区段!$H:$H,MATCH(1,(MONTH(三跨两临近重点区段!$H:$H)=11)*(三跨两临近重点区段!$A:$A=D782)*(三跨两临近重点区段!$F:$F="现存区段"),0))),"")</f>
        <v/>
      </c>
      <c r="AD782" s="72" t="str">
        <f t="array" ref="AD782">IFERROR(IF(INDEX(三跨两临近重点区段!$F:$F,MATCH(1,(MONTH(三跨两临近重点区段!$H:$H)=11)*(三跨两临近重点区段!$A:$A=D782),0))="已取消","已取消",INDEX(三跨两临近重点区段!$I:$I,MATCH(1,(MONTH(三跨两临近重点区段!$H:$H)=11)*(三跨两临近重点区段!$A:$A=D782)*(三跨两临近重点区段!$F:$F="现存区段"),0))),"")</f>
        <v/>
      </c>
      <c r="AE782" s="284" t="str">
        <f t="array" ref="AE782">IFERROR(IF(INDEX(三跨两临近重点区段!$F:$F,MATCH(1,(MONTH(三跨两临近重点区段!$H:$H)=12)*(三跨两临近重点区段!$A:$A=D782),0))="已取消","已取消",INDEX(三跨两临近重点区段!$H:$H,MATCH(1,(MONTH(三跨两临近重点区段!$H:$H)=12)*(三跨两临近重点区段!$A:$A=D782)*(三跨两临近重点区段!$F:$F="现存区段"),0))),"")</f>
        <v/>
      </c>
      <c r="AF782" s="72" t="str">
        <f t="array" ref="AF782">IFERROR(IF(INDEX(三跨两临近重点区段!$F:$F,MATCH(1,(MONTH(三跨两临近重点区段!$H:$H)=12)*(三跨两临近重点区段!$A:$A=D782),0))="已取消","已取消",INDEX(三跨两临近重点区段!$I:$I,MATCH(1,(MONTH(三跨两临近重点区段!$H:$H)=12)*(三跨两临近重点区段!$A:$A=D782)*(三跨两临近重点区段!$F:$F="现存区段"),0))),"")</f>
        <v/>
      </c>
      <c r="AH782" t="e">
        <f t="array" ref="AH782">INDEX(三跨两临近重点区段!$G:$G,MATCH(D782,三跨两临近重点区段!$A:$A,0))</f>
        <v>#N/A</v>
      </c>
    </row>
    <row r="783" ht="14.25" spans="1:34">
      <c r="A783" s="263" t="s">
        <v>150</v>
      </c>
      <c r="B783" s="264" t="s">
        <v>2626</v>
      </c>
      <c r="C783" s="263" t="s">
        <v>2587</v>
      </c>
      <c r="D783" s="263" t="s">
        <v>3274</v>
      </c>
      <c r="E783" s="264" t="s">
        <v>2378</v>
      </c>
      <c r="F783" s="264" t="s">
        <v>125</v>
      </c>
      <c r="G783" s="263" t="s">
        <v>791</v>
      </c>
      <c r="H783" s="263" t="s">
        <v>740</v>
      </c>
      <c r="I783" s="33"/>
      <c r="J783" s="196"/>
      <c r="K783" s="196"/>
      <c r="L783" s="196"/>
      <c r="M783" s="235"/>
      <c r="N783" s="235"/>
      <c r="O783" s="33"/>
      <c r="P783" s="48"/>
      <c r="Q783" s="279"/>
      <c r="R783" s="279"/>
      <c r="S783" s="278">
        <v>45471</v>
      </c>
      <c r="T783" s="279" t="s">
        <v>2117</v>
      </c>
      <c r="U783" s="268" t="str">
        <f t="array" ref="U783">IFERROR(IF(INDEX(三跨两临近重点区段!$F:$F,MATCH(1,(MONTH(三跨两临近重点区段!$H:$H)=7)*(三跨两临近重点区段!$A:$A=D783),0))="已取消","已取消",INDEX(三跨两临近重点区段!$H:$H,MATCH(1,(MONTH(三跨两临近重点区段!$H:$H)=7)*(三跨两临近重点区段!$A:$A=D783)*(三跨两临近重点区段!$F:$F="现存区段"),0))),"")</f>
        <v/>
      </c>
      <c r="V783" s="232" t="str">
        <f t="array" ref="V783">IFERROR(IF(INDEX(三跨两临近重点区段!$F:$F,MATCH(1,(MONTH(三跨两临近重点区段!$H:$H)=7)*(三跨两临近重点区段!$A:$A=D783),0))="已取消","已取消",INDEX(三跨两临近重点区段!$I:$I,MATCH(1,(MONTH(三跨两临近重点区段!$H:$H)=7)*(三跨两临近重点区段!$A:$A=D783)*(三跨两临近重点区段!$F:$F="现存区段"),0))),"")</f>
        <v/>
      </c>
      <c r="W783" s="268" t="str">
        <f t="array" ref="W783">IFERROR(IF(INDEX(三跨两临近重点区段!$F:$F,MATCH(1,(MONTH(三跨两临近重点区段!$H:$H)=8)*(三跨两临近重点区段!$A:$A=D783),0))="已取消","已取消",INDEX(三跨两临近重点区段!$H:$H,MATCH(1,(MONTH(三跨两临近重点区段!$H:$H)=8)*(三跨两临近重点区段!$A:$A=D783)*(三跨两临近重点区段!$F:$F="现存区段"),0))),"")</f>
        <v/>
      </c>
      <c r="X783" s="232" t="str">
        <f t="array" ref="X783">IFERROR(IF(INDEX(三跨两临近重点区段!$F:$F,MATCH(1,(MONTH(三跨两临近重点区段!$H:$H)=8)*(三跨两临近重点区段!$A:$A=D783),0))="已取消","已取消",INDEX(三跨两临近重点区段!$I:$I,MATCH(1,(MONTH(三跨两临近重点区段!$H:$H)=8)*(三跨两临近重点区段!$A:$A=D783)*(三跨两临近重点区段!$F:$F="现存区段"),0))),"")</f>
        <v/>
      </c>
      <c r="Y783" s="268" t="str">
        <f t="array" ref="Y783">IFERROR(IF(INDEX(三跨两临近重点区段!$F:$F,MATCH(1,(MONTH(三跨两临近重点区段!$H:$H)=9)*(三跨两临近重点区段!$A:$A=D783),0))="已取消","已取消",INDEX(三跨两临近重点区段!$H:$H,MATCH(1,(MONTH(三跨两临近重点区段!$H:$H)=9)*(三跨两临近重点区段!$A:$A=D783)*(三跨两临近重点区段!$F:$F="现存区段"),0))),"")</f>
        <v/>
      </c>
      <c r="Z783" s="232" t="str">
        <f t="array" ref="Z783">IFERROR(IF(INDEX(三跨两临近重点区段!$F:$F,MATCH(1,(MONTH(三跨两临近重点区段!$H:$H)=9)*(三跨两临近重点区段!$A:$A=D783),0))="已取消","已取消",INDEX(三跨两临近重点区段!$I:$I,MATCH(1,(MONTH(三跨两临近重点区段!$H:$H)=9)*(三跨两临近重点区段!$A:$A=D783)*(三跨两临近重点区段!$F:$F="现存区段"),0))),"")</f>
        <v/>
      </c>
      <c r="AA783" s="268" t="str">
        <f t="array" ref="AA783">IFERROR(IF(INDEX(三跨两临近重点区段!$F:$F,MATCH(1,(MONTH(三跨两临近重点区段!$H:$H)=10)*(三跨两临近重点区段!$A:$A=D783),0))="已取消","已取消",INDEX(三跨两临近重点区段!$H:$H,MATCH(1,(MONTH(三跨两临近重点区段!$H:$H)=10)*(三跨两临近重点区段!$A:$A=D783)*(三跨两临近重点区段!$F:$F="现存区段"),0))),"")</f>
        <v/>
      </c>
      <c r="AB783" s="72" t="str">
        <f t="array" ref="AB783">IFERROR(IF(INDEX(三跨两临近重点区段!$F:$F,MATCH(1,(MONTH(三跨两临近重点区段!$H:$H)=10)*(三跨两临近重点区段!$A:$A=D783),0))="已取消","已取消",INDEX(三跨两临近重点区段!$I:$I,MATCH(1,(MONTH(三跨两临近重点区段!$H:$H)=10)*(三跨两临近重点区段!$A:$A=D783)*(三跨两临近重点区段!$F:$F="现存区段"),0))),"")</f>
        <v/>
      </c>
      <c r="AC783" s="284" t="str">
        <f t="array" ref="AC783">IFERROR(IF(INDEX(三跨两临近重点区段!$F:$F,MATCH(1,(MONTH(三跨两临近重点区段!$H:$H)=11)*(三跨两临近重点区段!$A:$A=D783),0))="已取消","已取消",INDEX(三跨两临近重点区段!$H:$H,MATCH(1,(MONTH(三跨两临近重点区段!$H:$H)=11)*(三跨两临近重点区段!$A:$A=D783)*(三跨两临近重点区段!$F:$F="现存区段"),0))),"")</f>
        <v/>
      </c>
      <c r="AD783" s="72" t="str">
        <f t="array" ref="AD783">IFERROR(IF(INDEX(三跨两临近重点区段!$F:$F,MATCH(1,(MONTH(三跨两临近重点区段!$H:$H)=11)*(三跨两临近重点区段!$A:$A=D783),0))="已取消","已取消",INDEX(三跨两临近重点区段!$I:$I,MATCH(1,(MONTH(三跨两临近重点区段!$H:$H)=11)*(三跨两临近重点区段!$A:$A=D783)*(三跨两临近重点区段!$F:$F="现存区段"),0))),"")</f>
        <v/>
      </c>
      <c r="AE783" s="284" t="str">
        <f t="array" ref="AE783">IFERROR(IF(INDEX(三跨两临近重点区段!$F:$F,MATCH(1,(MONTH(三跨两临近重点区段!$H:$H)=12)*(三跨两临近重点区段!$A:$A=D783),0))="已取消","已取消",INDEX(三跨两临近重点区段!$H:$H,MATCH(1,(MONTH(三跨两临近重点区段!$H:$H)=12)*(三跨两临近重点区段!$A:$A=D783)*(三跨两临近重点区段!$F:$F="现存区段"),0))),"")</f>
        <v/>
      </c>
      <c r="AF783" s="72" t="str">
        <f t="array" ref="AF783">IFERROR(IF(INDEX(三跨两临近重点区段!$F:$F,MATCH(1,(MONTH(三跨两临近重点区段!$H:$H)=12)*(三跨两临近重点区段!$A:$A=D783),0))="已取消","已取消",INDEX(三跨两临近重点区段!$I:$I,MATCH(1,(MONTH(三跨两临近重点区段!$H:$H)=12)*(三跨两临近重点区段!$A:$A=D783)*(三跨两临近重点区段!$F:$F="现存区段"),0))),"")</f>
        <v/>
      </c>
      <c r="AH783" t="e">
        <f t="array" ref="AH783">INDEX(三跨两临近重点区段!$G:$G,MATCH(D783,三跨两临近重点区段!$A:$A,0))</f>
        <v>#N/A</v>
      </c>
    </row>
    <row r="784" ht="14.25" spans="1:34">
      <c r="A784" s="263" t="s">
        <v>150</v>
      </c>
      <c r="B784" s="264" t="s">
        <v>2624</v>
      </c>
      <c r="C784" s="263" t="s">
        <v>2587</v>
      </c>
      <c r="D784" s="263" t="s">
        <v>3275</v>
      </c>
      <c r="E784" s="264" t="s">
        <v>2378</v>
      </c>
      <c r="F784" s="264" t="s">
        <v>125</v>
      </c>
      <c r="G784" s="263" t="s">
        <v>791</v>
      </c>
      <c r="H784" s="263" t="s">
        <v>724</v>
      </c>
      <c r="I784" s="33"/>
      <c r="J784" s="196"/>
      <c r="K784" s="196"/>
      <c r="L784" s="196"/>
      <c r="M784" s="235"/>
      <c r="N784" s="235"/>
      <c r="O784" s="33"/>
      <c r="P784" s="48"/>
      <c r="Q784" s="279"/>
      <c r="R784" s="279"/>
      <c r="S784" s="278">
        <v>45471</v>
      </c>
      <c r="T784" s="279" t="s">
        <v>3166</v>
      </c>
      <c r="U784" s="268" t="str">
        <f t="array" ref="U784">IFERROR(IF(INDEX(三跨两临近重点区段!$F:$F,MATCH(1,(MONTH(三跨两临近重点区段!$H:$H)=7)*(三跨两临近重点区段!$A:$A=D784),0))="已取消","已取消",INDEX(三跨两临近重点区段!$H:$H,MATCH(1,(MONTH(三跨两临近重点区段!$H:$H)=7)*(三跨两临近重点区段!$A:$A=D784)*(三跨两临近重点区段!$F:$F="现存区段"),0))),"")</f>
        <v/>
      </c>
      <c r="V784" s="232" t="str">
        <f t="array" ref="V784">IFERROR(IF(INDEX(三跨两临近重点区段!$F:$F,MATCH(1,(MONTH(三跨两临近重点区段!$H:$H)=7)*(三跨两临近重点区段!$A:$A=D784),0))="已取消","已取消",INDEX(三跨两临近重点区段!$I:$I,MATCH(1,(MONTH(三跨两临近重点区段!$H:$H)=7)*(三跨两临近重点区段!$A:$A=D784)*(三跨两临近重点区段!$F:$F="现存区段"),0))),"")</f>
        <v/>
      </c>
      <c r="W784" s="268" t="str">
        <f t="array" ref="W784">IFERROR(IF(INDEX(三跨两临近重点区段!$F:$F,MATCH(1,(MONTH(三跨两临近重点区段!$H:$H)=8)*(三跨两临近重点区段!$A:$A=D784),0))="已取消","已取消",INDEX(三跨两临近重点区段!$H:$H,MATCH(1,(MONTH(三跨两临近重点区段!$H:$H)=8)*(三跨两临近重点区段!$A:$A=D784)*(三跨两临近重点区段!$F:$F="现存区段"),0))),"")</f>
        <v/>
      </c>
      <c r="X784" s="232" t="str">
        <f t="array" ref="X784">IFERROR(IF(INDEX(三跨两临近重点区段!$F:$F,MATCH(1,(MONTH(三跨两临近重点区段!$H:$H)=8)*(三跨两临近重点区段!$A:$A=D784),0))="已取消","已取消",INDEX(三跨两临近重点区段!$I:$I,MATCH(1,(MONTH(三跨两临近重点区段!$H:$H)=8)*(三跨两临近重点区段!$A:$A=D784)*(三跨两临近重点区段!$F:$F="现存区段"),0))),"")</f>
        <v/>
      </c>
      <c r="Y784" s="268" t="str">
        <f t="array" ref="Y784">IFERROR(IF(INDEX(三跨两临近重点区段!$F:$F,MATCH(1,(MONTH(三跨两临近重点区段!$H:$H)=9)*(三跨两临近重点区段!$A:$A=D784),0))="已取消","已取消",INDEX(三跨两临近重点区段!$H:$H,MATCH(1,(MONTH(三跨两临近重点区段!$H:$H)=9)*(三跨两临近重点区段!$A:$A=D784)*(三跨两临近重点区段!$F:$F="现存区段"),0))),"")</f>
        <v/>
      </c>
      <c r="Z784" s="232" t="str">
        <f t="array" ref="Z784">IFERROR(IF(INDEX(三跨两临近重点区段!$F:$F,MATCH(1,(MONTH(三跨两临近重点区段!$H:$H)=9)*(三跨两临近重点区段!$A:$A=D784),0))="已取消","已取消",INDEX(三跨两临近重点区段!$I:$I,MATCH(1,(MONTH(三跨两临近重点区段!$H:$H)=9)*(三跨两临近重点区段!$A:$A=D784)*(三跨两临近重点区段!$F:$F="现存区段"),0))),"")</f>
        <v/>
      </c>
      <c r="AA784" s="268" t="str">
        <f t="array" ref="AA784">IFERROR(IF(INDEX(三跨两临近重点区段!$F:$F,MATCH(1,(MONTH(三跨两临近重点区段!$H:$H)=10)*(三跨两临近重点区段!$A:$A=D784),0))="已取消","已取消",INDEX(三跨两临近重点区段!$H:$H,MATCH(1,(MONTH(三跨两临近重点区段!$H:$H)=10)*(三跨两临近重点区段!$A:$A=D784)*(三跨两临近重点区段!$F:$F="现存区段"),0))),"")</f>
        <v/>
      </c>
      <c r="AB784" s="72" t="str">
        <f t="array" ref="AB784">IFERROR(IF(INDEX(三跨两临近重点区段!$F:$F,MATCH(1,(MONTH(三跨两临近重点区段!$H:$H)=10)*(三跨两临近重点区段!$A:$A=D784),0))="已取消","已取消",INDEX(三跨两临近重点区段!$I:$I,MATCH(1,(MONTH(三跨两临近重点区段!$H:$H)=10)*(三跨两临近重点区段!$A:$A=D784)*(三跨两临近重点区段!$F:$F="现存区段"),0))),"")</f>
        <v/>
      </c>
      <c r="AC784" s="284" t="str">
        <f t="array" ref="AC784">IFERROR(IF(INDEX(三跨两临近重点区段!$F:$F,MATCH(1,(MONTH(三跨两临近重点区段!$H:$H)=11)*(三跨两临近重点区段!$A:$A=D784),0))="已取消","已取消",INDEX(三跨两临近重点区段!$H:$H,MATCH(1,(MONTH(三跨两临近重点区段!$H:$H)=11)*(三跨两临近重点区段!$A:$A=D784)*(三跨两临近重点区段!$F:$F="现存区段"),0))),"")</f>
        <v/>
      </c>
      <c r="AD784" s="72" t="str">
        <f t="array" ref="AD784">IFERROR(IF(INDEX(三跨两临近重点区段!$F:$F,MATCH(1,(MONTH(三跨两临近重点区段!$H:$H)=11)*(三跨两临近重点区段!$A:$A=D784),0))="已取消","已取消",INDEX(三跨两临近重点区段!$I:$I,MATCH(1,(MONTH(三跨两临近重点区段!$H:$H)=11)*(三跨两临近重点区段!$A:$A=D784)*(三跨两临近重点区段!$F:$F="现存区段"),0))),"")</f>
        <v/>
      </c>
      <c r="AE784" s="284" t="str">
        <f t="array" ref="AE784">IFERROR(IF(INDEX(三跨两临近重点区段!$F:$F,MATCH(1,(MONTH(三跨两临近重点区段!$H:$H)=12)*(三跨两临近重点区段!$A:$A=D784),0))="已取消","已取消",INDEX(三跨两临近重点区段!$H:$H,MATCH(1,(MONTH(三跨两临近重点区段!$H:$H)=12)*(三跨两临近重点区段!$A:$A=D784)*(三跨两临近重点区段!$F:$F="现存区段"),0))),"")</f>
        <v/>
      </c>
      <c r="AF784" s="72" t="str">
        <f t="array" ref="AF784">IFERROR(IF(INDEX(三跨两临近重点区段!$F:$F,MATCH(1,(MONTH(三跨两临近重点区段!$H:$H)=12)*(三跨两临近重点区段!$A:$A=D784),0))="已取消","已取消",INDEX(三跨两临近重点区段!$I:$I,MATCH(1,(MONTH(三跨两临近重点区段!$H:$H)=12)*(三跨两临近重点区段!$A:$A=D784)*(三跨两临近重点区段!$F:$F="现存区段"),0))),"")</f>
        <v/>
      </c>
      <c r="AH784" t="e">
        <f t="array" ref="AH784">INDEX(三跨两临近重点区段!$G:$G,MATCH(D784,三跨两临近重点区段!$A:$A,0))</f>
        <v>#N/A</v>
      </c>
    </row>
    <row r="785" ht="14.25" spans="1:34">
      <c r="A785" s="263" t="s">
        <v>150</v>
      </c>
      <c r="B785" s="264" t="s">
        <v>2624</v>
      </c>
      <c r="C785" s="263" t="s">
        <v>2587</v>
      </c>
      <c r="D785" s="263" t="s">
        <v>3276</v>
      </c>
      <c r="E785" s="264" t="s">
        <v>2378</v>
      </c>
      <c r="F785" s="264" t="s">
        <v>125</v>
      </c>
      <c r="G785" s="263" t="s">
        <v>791</v>
      </c>
      <c r="H785" s="263" t="s">
        <v>724</v>
      </c>
      <c r="I785" s="33"/>
      <c r="J785" s="196"/>
      <c r="K785" s="196"/>
      <c r="L785" s="196"/>
      <c r="M785" s="235"/>
      <c r="N785" s="235"/>
      <c r="O785" s="33"/>
      <c r="P785" s="48"/>
      <c r="Q785" s="279"/>
      <c r="R785" s="279"/>
      <c r="S785" s="278">
        <v>45471</v>
      </c>
      <c r="T785" s="279" t="s">
        <v>3166</v>
      </c>
      <c r="U785" s="268" t="str">
        <f t="array" ref="U785">IFERROR(IF(INDEX(三跨两临近重点区段!$F:$F,MATCH(1,(MONTH(三跨两临近重点区段!$H:$H)=7)*(三跨两临近重点区段!$A:$A=D785),0))="已取消","已取消",INDEX(三跨两临近重点区段!$H:$H,MATCH(1,(MONTH(三跨两临近重点区段!$H:$H)=7)*(三跨两临近重点区段!$A:$A=D785)*(三跨两临近重点区段!$F:$F="现存区段"),0))),"")</f>
        <v/>
      </c>
      <c r="V785" s="232" t="str">
        <f t="array" ref="V785">IFERROR(IF(INDEX(三跨两临近重点区段!$F:$F,MATCH(1,(MONTH(三跨两临近重点区段!$H:$H)=7)*(三跨两临近重点区段!$A:$A=D785),0))="已取消","已取消",INDEX(三跨两临近重点区段!$I:$I,MATCH(1,(MONTH(三跨两临近重点区段!$H:$H)=7)*(三跨两临近重点区段!$A:$A=D785)*(三跨两临近重点区段!$F:$F="现存区段"),0))),"")</f>
        <v/>
      </c>
      <c r="W785" s="268" t="str">
        <f t="array" ref="W785">IFERROR(IF(INDEX(三跨两临近重点区段!$F:$F,MATCH(1,(MONTH(三跨两临近重点区段!$H:$H)=8)*(三跨两临近重点区段!$A:$A=D785),0))="已取消","已取消",INDEX(三跨两临近重点区段!$H:$H,MATCH(1,(MONTH(三跨两临近重点区段!$H:$H)=8)*(三跨两临近重点区段!$A:$A=D785)*(三跨两临近重点区段!$F:$F="现存区段"),0))),"")</f>
        <v/>
      </c>
      <c r="X785" s="232" t="str">
        <f t="array" ref="X785">IFERROR(IF(INDEX(三跨两临近重点区段!$F:$F,MATCH(1,(MONTH(三跨两临近重点区段!$H:$H)=8)*(三跨两临近重点区段!$A:$A=D785),0))="已取消","已取消",INDEX(三跨两临近重点区段!$I:$I,MATCH(1,(MONTH(三跨两临近重点区段!$H:$H)=8)*(三跨两临近重点区段!$A:$A=D785)*(三跨两临近重点区段!$F:$F="现存区段"),0))),"")</f>
        <v/>
      </c>
      <c r="Y785" s="268" t="str">
        <f t="array" ref="Y785">IFERROR(IF(INDEX(三跨两临近重点区段!$F:$F,MATCH(1,(MONTH(三跨两临近重点区段!$H:$H)=9)*(三跨两临近重点区段!$A:$A=D785),0))="已取消","已取消",INDEX(三跨两临近重点区段!$H:$H,MATCH(1,(MONTH(三跨两临近重点区段!$H:$H)=9)*(三跨两临近重点区段!$A:$A=D785)*(三跨两临近重点区段!$F:$F="现存区段"),0))),"")</f>
        <v/>
      </c>
      <c r="Z785" s="232" t="str">
        <f t="array" ref="Z785">IFERROR(IF(INDEX(三跨两临近重点区段!$F:$F,MATCH(1,(MONTH(三跨两临近重点区段!$H:$H)=9)*(三跨两临近重点区段!$A:$A=D785),0))="已取消","已取消",INDEX(三跨两临近重点区段!$I:$I,MATCH(1,(MONTH(三跨两临近重点区段!$H:$H)=9)*(三跨两临近重点区段!$A:$A=D785)*(三跨两临近重点区段!$F:$F="现存区段"),0))),"")</f>
        <v/>
      </c>
      <c r="AA785" s="268" t="str">
        <f t="array" ref="AA785">IFERROR(IF(INDEX(三跨两临近重点区段!$F:$F,MATCH(1,(MONTH(三跨两临近重点区段!$H:$H)=10)*(三跨两临近重点区段!$A:$A=D785),0))="已取消","已取消",INDEX(三跨两临近重点区段!$H:$H,MATCH(1,(MONTH(三跨两临近重点区段!$H:$H)=10)*(三跨两临近重点区段!$A:$A=D785)*(三跨两临近重点区段!$F:$F="现存区段"),0))),"")</f>
        <v/>
      </c>
      <c r="AB785" s="72" t="str">
        <f t="array" ref="AB785">IFERROR(IF(INDEX(三跨两临近重点区段!$F:$F,MATCH(1,(MONTH(三跨两临近重点区段!$H:$H)=10)*(三跨两临近重点区段!$A:$A=D785),0))="已取消","已取消",INDEX(三跨两临近重点区段!$I:$I,MATCH(1,(MONTH(三跨两临近重点区段!$H:$H)=10)*(三跨两临近重点区段!$A:$A=D785)*(三跨两临近重点区段!$F:$F="现存区段"),0))),"")</f>
        <v/>
      </c>
      <c r="AC785" s="284" t="str">
        <f t="array" ref="AC785">IFERROR(IF(INDEX(三跨两临近重点区段!$F:$F,MATCH(1,(MONTH(三跨两临近重点区段!$H:$H)=11)*(三跨两临近重点区段!$A:$A=D785),0))="已取消","已取消",INDEX(三跨两临近重点区段!$H:$H,MATCH(1,(MONTH(三跨两临近重点区段!$H:$H)=11)*(三跨两临近重点区段!$A:$A=D785)*(三跨两临近重点区段!$F:$F="现存区段"),0))),"")</f>
        <v/>
      </c>
      <c r="AD785" s="72" t="str">
        <f t="array" ref="AD785">IFERROR(IF(INDEX(三跨两临近重点区段!$F:$F,MATCH(1,(MONTH(三跨两临近重点区段!$H:$H)=11)*(三跨两临近重点区段!$A:$A=D785),0))="已取消","已取消",INDEX(三跨两临近重点区段!$I:$I,MATCH(1,(MONTH(三跨两临近重点区段!$H:$H)=11)*(三跨两临近重点区段!$A:$A=D785)*(三跨两临近重点区段!$F:$F="现存区段"),0))),"")</f>
        <v/>
      </c>
      <c r="AE785" s="284" t="str">
        <f t="array" ref="AE785">IFERROR(IF(INDEX(三跨两临近重点区段!$F:$F,MATCH(1,(MONTH(三跨两临近重点区段!$H:$H)=12)*(三跨两临近重点区段!$A:$A=D785),0))="已取消","已取消",INDEX(三跨两临近重点区段!$H:$H,MATCH(1,(MONTH(三跨两临近重点区段!$H:$H)=12)*(三跨两临近重点区段!$A:$A=D785)*(三跨两临近重点区段!$F:$F="现存区段"),0))),"")</f>
        <v/>
      </c>
      <c r="AF785" s="72" t="str">
        <f t="array" ref="AF785">IFERROR(IF(INDEX(三跨两临近重点区段!$F:$F,MATCH(1,(MONTH(三跨两临近重点区段!$H:$H)=12)*(三跨两临近重点区段!$A:$A=D785),0))="已取消","已取消",INDEX(三跨两临近重点区段!$I:$I,MATCH(1,(MONTH(三跨两临近重点区段!$H:$H)=12)*(三跨两临近重点区段!$A:$A=D785)*(三跨两临近重点区段!$F:$F="现存区段"),0))),"")</f>
        <v/>
      </c>
      <c r="AH785" t="e">
        <f t="array" ref="AH785">INDEX(三跨两临近重点区段!$G:$G,MATCH(D785,三跨两临近重点区段!$A:$A,0))</f>
        <v>#N/A</v>
      </c>
    </row>
    <row r="786" ht="14.25" spans="1:34">
      <c r="A786" s="263" t="s">
        <v>150</v>
      </c>
      <c r="B786" s="264" t="s">
        <v>2624</v>
      </c>
      <c r="C786" s="263" t="s">
        <v>2587</v>
      </c>
      <c r="D786" s="263" t="s">
        <v>3277</v>
      </c>
      <c r="E786" s="264" t="s">
        <v>2378</v>
      </c>
      <c r="F786" s="264" t="s">
        <v>125</v>
      </c>
      <c r="G786" s="263" t="s">
        <v>791</v>
      </c>
      <c r="H786" s="263" t="s">
        <v>724</v>
      </c>
      <c r="I786" s="33"/>
      <c r="J786" s="196"/>
      <c r="K786" s="196"/>
      <c r="L786" s="196"/>
      <c r="M786" s="235"/>
      <c r="N786" s="235"/>
      <c r="O786" s="33"/>
      <c r="P786" s="48"/>
      <c r="Q786" s="279"/>
      <c r="R786" s="279"/>
      <c r="S786" s="278">
        <v>45471</v>
      </c>
      <c r="T786" s="279" t="s">
        <v>3166</v>
      </c>
      <c r="U786" s="268" t="str">
        <f t="array" ref="U786">IFERROR(IF(INDEX(三跨两临近重点区段!$F:$F,MATCH(1,(MONTH(三跨两临近重点区段!$H:$H)=7)*(三跨两临近重点区段!$A:$A=D786),0))="已取消","已取消",INDEX(三跨两临近重点区段!$H:$H,MATCH(1,(MONTH(三跨两临近重点区段!$H:$H)=7)*(三跨两临近重点区段!$A:$A=D786)*(三跨两临近重点区段!$F:$F="现存区段"),0))),"")</f>
        <v/>
      </c>
      <c r="V786" s="232" t="str">
        <f t="array" ref="V786">IFERROR(IF(INDEX(三跨两临近重点区段!$F:$F,MATCH(1,(MONTH(三跨两临近重点区段!$H:$H)=7)*(三跨两临近重点区段!$A:$A=D786),0))="已取消","已取消",INDEX(三跨两临近重点区段!$I:$I,MATCH(1,(MONTH(三跨两临近重点区段!$H:$H)=7)*(三跨两临近重点区段!$A:$A=D786)*(三跨两临近重点区段!$F:$F="现存区段"),0))),"")</f>
        <v/>
      </c>
      <c r="W786" s="268" t="str">
        <f t="array" ref="W786">IFERROR(IF(INDEX(三跨两临近重点区段!$F:$F,MATCH(1,(MONTH(三跨两临近重点区段!$H:$H)=8)*(三跨两临近重点区段!$A:$A=D786),0))="已取消","已取消",INDEX(三跨两临近重点区段!$H:$H,MATCH(1,(MONTH(三跨两临近重点区段!$H:$H)=8)*(三跨两临近重点区段!$A:$A=D786)*(三跨两临近重点区段!$F:$F="现存区段"),0))),"")</f>
        <v/>
      </c>
      <c r="X786" s="232" t="str">
        <f t="array" ref="X786">IFERROR(IF(INDEX(三跨两临近重点区段!$F:$F,MATCH(1,(MONTH(三跨两临近重点区段!$H:$H)=8)*(三跨两临近重点区段!$A:$A=D786),0))="已取消","已取消",INDEX(三跨两临近重点区段!$I:$I,MATCH(1,(MONTH(三跨两临近重点区段!$H:$H)=8)*(三跨两临近重点区段!$A:$A=D786)*(三跨两临近重点区段!$F:$F="现存区段"),0))),"")</f>
        <v/>
      </c>
      <c r="Y786" s="268" t="str">
        <f t="array" ref="Y786">IFERROR(IF(INDEX(三跨两临近重点区段!$F:$F,MATCH(1,(MONTH(三跨两临近重点区段!$H:$H)=9)*(三跨两临近重点区段!$A:$A=D786),0))="已取消","已取消",INDEX(三跨两临近重点区段!$H:$H,MATCH(1,(MONTH(三跨两临近重点区段!$H:$H)=9)*(三跨两临近重点区段!$A:$A=D786)*(三跨两临近重点区段!$F:$F="现存区段"),0))),"")</f>
        <v/>
      </c>
      <c r="Z786" s="232" t="str">
        <f t="array" ref="Z786">IFERROR(IF(INDEX(三跨两临近重点区段!$F:$F,MATCH(1,(MONTH(三跨两临近重点区段!$H:$H)=9)*(三跨两临近重点区段!$A:$A=D786),0))="已取消","已取消",INDEX(三跨两临近重点区段!$I:$I,MATCH(1,(MONTH(三跨两临近重点区段!$H:$H)=9)*(三跨两临近重点区段!$A:$A=D786)*(三跨两临近重点区段!$F:$F="现存区段"),0))),"")</f>
        <v/>
      </c>
      <c r="AA786" s="268" t="str">
        <f t="array" ref="AA786">IFERROR(IF(INDEX(三跨两临近重点区段!$F:$F,MATCH(1,(MONTH(三跨两临近重点区段!$H:$H)=10)*(三跨两临近重点区段!$A:$A=D786),0))="已取消","已取消",INDEX(三跨两临近重点区段!$H:$H,MATCH(1,(MONTH(三跨两临近重点区段!$H:$H)=10)*(三跨两临近重点区段!$A:$A=D786)*(三跨两临近重点区段!$F:$F="现存区段"),0))),"")</f>
        <v/>
      </c>
      <c r="AB786" s="72" t="str">
        <f t="array" ref="AB786">IFERROR(IF(INDEX(三跨两临近重点区段!$F:$F,MATCH(1,(MONTH(三跨两临近重点区段!$H:$H)=10)*(三跨两临近重点区段!$A:$A=D786),0))="已取消","已取消",INDEX(三跨两临近重点区段!$I:$I,MATCH(1,(MONTH(三跨两临近重点区段!$H:$H)=10)*(三跨两临近重点区段!$A:$A=D786)*(三跨两临近重点区段!$F:$F="现存区段"),0))),"")</f>
        <v/>
      </c>
      <c r="AC786" s="284" t="str">
        <f t="array" ref="AC786">IFERROR(IF(INDEX(三跨两临近重点区段!$F:$F,MATCH(1,(MONTH(三跨两临近重点区段!$H:$H)=11)*(三跨两临近重点区段!$A:$A=D786),0))="已取消","已取消",INDEX(三跨两临近重点区段!$H:$H,MATCH(1,(MONTH(三跨两临近重点区段!$H:$H)=11)*(三跨两临近重点区段!$A:$A=D786)*(三跨两临近重点区段!$F:$F="现存区段"),0))),"")</f>
        <v/>
      </c>
      <c r="AD786" s="72" t="str">
        <f t="array" ref="AD786">IFERROR(IF(INDEX(三跨两临近重点区段!$F:$F,MATCH(1,(MONTH(三跨两临近重点区段!$H:$H)=11)*(三跨两临近重点区段!$A:$A=D786),0))="已取消","已取消",INDEX(三跨两临近重点区段!$I:$I,MATCH(1,(MONTH(三跨两临近重点区段!$H:$H)=11)*(三跨两临近重点区段!$A:$A=D786)*(三跨两临近重点区段!$F:$F="现存区段"),0))),"")</f>
        <v/>
      </c>
      <c r="AE786" s="284" t="str">
        <f t="array" ref="AE786">IFERROR(IF(INDEX(三跨两临近重点区段!$F:$F,MATCH(1,(MONTH(三跨两临近重点区段!$H:$H)=12)*(三跨两临近重点区段!$A:$A=D786),0))="已取消","已取消",INDEX(三跨两临近重点区段!$H:$H,MATCH(1,(MONTH(三跨两临近重点区段!$H:$H)=12)*(三跨两临近重点区段!$A:$A=D786)*(三跨两临近重点区段!$F:$F="现存区段"),0))),"")</f>
        <v/>
      </c>
      <c r="AF786" s="72" t="str">
        <f t="array" ref="AF786">IFERROR(IF(INDEX(三跨两临近重点区段!$F:$F,MATCH(1,(MONTH(三跨两临近重点区段!$H:$H)=12)*(三跨两临近重点区段!$A:$A=D786),0))="已取消","已取消",INDEX(三跨两临近重点区段!$I:$I,MATCH(1,(MONTH(三跨两临近重点区段!$H:$H)=12)*(三跨两临近重点区段!$A:$A=D786)*(三跨两临近重点区段!$F:$F="现存区段"),0))),"")</f>
        <v/>
      </c>
      <c r="AH786" t="e">
        <f t="array" ref="AH786">INDEX(三跨两临近重点区段!$G:$G,MATCH(D786,三跨两临近重点区段!$A:$A,0))</f>
        <v>#N/A</v>
      </c>
    </row>
    <row r="787" ht="14.25" spans="1:34">
      <c r="A787" s="263" t="s">
        <v>150</v>
      </c>
      <c r="B787" s="264" t="s">
        <v>2569</v>
      </c>
      <c r="C787" s="263" t="s">
        <v>2585</v>
      </c>
      <c r="D787" s="263" t="s">
        <v>3278</v>
      </c>
      <c r="E787" s="264" t="s">
        <v>2378</v>
      </c>
      <c r="F787" s="264" t="s">
        <v>125</v>
      </c>
      <c r="G787" s="263" t="s">
        <v>791</v>
      </c>
      <c r="H787" s="263" t="s">
        <v>826</v>
      </c>
      <c r="I787" s="33"/>
      <c r="J787" s="196"/>
      <c r="K787" s="196"/>
      <c r="L787" s="196"/>
      <c r="M787" s="235"/>
      <c r="N787" s="235"/>
      <c r="O787" s="33"/>
      <c r="P787" s="48"/>
      <c r="Q787" s="279"/>
      <c r="R787" s="279"/>
      <c r="S787" s="278">
        <v>45448</v>
      </c>
      <c r="T787" s="279" t="s">
        <v>2117</v>
      </c>
      <c r="U787" s="268" t="str">
        <f t="array" ref="U787">IFERROR(IF(INDEX(三跨两临近重点区段!$F:$F,MATCH(1,(MONTH(三跨两临近重点区段!$H:$H)=7)*(三跨两临近重点区段!$A:$A=D787),0))="已取消","已取消",INDEX(三跨两临近重点区段!$H:$H,MATCH(1,(MONTH(三跨两临近重点区段!$H:$H)=7)*(三跨两临近重点区段!$A:$A=D787)*(三跨两临近重点区段!$F:$F="现存区段"),0))),"")</f>
        <v/>
      </c>
      <c r="V787" s="232" t="str">
        <f t="array" ref="V787">IFERROR(IF(INDEX(三跨两临近重点区段!$F:$F,MATCH(1,(MONTH(三跨两临近重点区段!$H:$H)=7)*(三跨两临近重点区段!$A:$A=D787),0))="已取消","已取消",INDEX(三跨两临近重点区段!$I:$I,MATCH(1,(MONTH(三跨两临近重点区段!$H:$H)=7)*(三跨两临近重点区段!$A:$A=D787)*(三跨两临近重点区段!$F:$F="现存区段"),0))),"")</f>
        <v/>
      </c>
      <c r="W787" s="268" t="str">
        <f t="array" ref="W787">IFERROR(IF(INDEX(三跨两临近重点区段!$F:$F,MATCH(1,(MONTH(三跨两临近重点区段!$H:$H)=8)*(三跨两临近重点区段!$A:$A=D787),0))="已取消","已取消",INDEX(三跨两临近重点区段!$H:$H,MATCH(1,(MONTH(三跨两临近重点区段!$H:$H)=8)*(三跨两临近重点区段!$A:$A=D787)*(三跨两临近重点区段!$F:$F="现存区段"),0))),"")</f>
        <v/>
      </c>
      <c r="X787" s="232" t="str">
        <f t="array" ref="X787">IFERROR(IF(INDEX(三跨两临近重点区段!$F:$F,MATCH(1,(MONTH(三跨两临近重点区段!$H:$H)=8)*(三跨两临近重点区段!$A:$A=D787),0))="已取消","已取消",INDEX(三跨两临近重点区段!$I:$I,MATCH(1,(MONTH(三跨两临近重点区段!$H:$H)=8)*(三跨两临近重点区段!$A:$A=D787)*(三跨两临近重点区段!$F:$F="现存区段"),0))),"")</f>
        <v/>
      </c>
      <c r="Y787" s="268" t="str">
        <f t="array" ref="Y787">IFERROR(IF(INDEX(三跨两临近重点区段!$F:$F,MATCH(1,(MONTH(三跨两临近重点区段!$H:$H)=9)*(三跨两临近重点区段!$A:$A=D787),0))="已取消","已取消",INDEX(三跨两临近重点区段!$H:$H,MATCH(1,(MONTH(三跨两临近重点区段!$H:$H)=9)*(三跨两临近重点区段!$A:$A=D787)*(三跨两临近重点区段!$F:$F="现存区段"),0))),"")</f>
        <v/>
      </c>
      <c r="Z787" s="232" t="str">
        <f t="array" ref="Z787">IFERROR(IF(INDEX(三跨两临近重点区段!$F:$F,MATCH(1,(MONTH(三跨两临近重点区段!$H:$H)=9)*(三跨两临近重点区段!$A:$A=D787),0))="已取消","已取消",INDEX(三跨两临近重点区段!$I:$I,MATCH(1,(MONTH(三跨两临近重点区段!$H:$H)=9)*(三跨两临近重点区段!$A:$A=D787)*(三跨两临近重点区段!$F:$F="现存区段"),0))),"")</f>
        <v/>
      </c>
      <c r="AA787" s="268" t="str">
        <f t="array" ref="AA787">IFERROR(IF(INDEX(三跨两临近重点区段!$F:$F,MATCH(1,(MONTH(三跨两临近重点区段!$H:$H)=10)*(三跨两临近重点区段!$A:$A=D787),0))="已取消","已取消",INDEX(三跨两临近重点区段!$H:$H,MATCH(1,(MONTH(三跨两临近重点区段!$H:$H)=10)*(三跨两临近重点区段!$A:$A=D787)*(三跨两临近重点区段!$F:$F="现存区段"),0))),"")</f>
        <v/>
      </c>
      <c r="AB787" s="72" t="str">
        <f t="array" ref="AB787">IFERROR(IF(INDEX(三跨两临近重点区段!$F:$F,MATCH(1,(MONTH(三跨两临近重点区段!$H:$H)=10)*(三跨两临近重点区段!$A:$A=D787),0))="已取消","已取消",INDEX(三跨两临近重点区段!$I:$I,MATCH(1,(MONTH(三跨两临近重点区段!$H:$H)=10)*(三跨两临近重点区段!$A:$A=D787)*(三跨两临近重点区段!$F:$F="现存区段"),0))),"")</f>
        <v/>
      </c>
      <c r="AC787" s="284" t="str">
        <f t="array" ref="AC787">IFERROR(IF(INDEX(三跨两临近重点区段!$F:$F,MATCH(1,(MONTH(三跨两临近重点区段!$H:$H)=11)*(三跨两临近重点区段!$A:$A=D787),0))="已取消","已取消",INDEX(三跨两临近重点区段!$H:$H,MATCH(1,(MONTH(三跨两临近重点区段!$H:$H)=11)*(三跨两临近重点区段!$A:$A=D787)*(三跨两临近重点区段!$F:$F="现存区段"),0))),"")</f>
        <v/>
      </c>
      <c r="AD787" s="72" t="str">
        <f t="array" ref="AD787">IFERROR(IF(INDEX(三跨两临近重点区段!$F:$F,MATCH(1,(MONTH(三跨两临近重点区段!$H:$H)=11)*(三跨两临近重点区段!$A:$A=D787),0))="已取消","已取消",INDEX(三跨两临近重点区段!$I:$I,MATCH(1,(MONTH(三跨两临近重点区段!$H:$H)=11)*(三跨两临近重点区段!$A:$A=D787)*(三跨两临近重点区段!$F:$F="现存区段"),0))),"")</f>
        <v/>
      </c>
      <c r="AE787" s="284" t="str">
        <f t="array" ref="AE787">IFERROR(IF(INDEX(三跨两临近重点区段!$F:$F,MATCH(1,(MONTH(三跨两临近重点区段!$H:$H)=12)*(三跨两临近重点区段!$A:$A=D787),0))="已取消","已取消",INDEX(三跨两临近重点区段!$H:$H,MATCH(1,(MONTH(三跨两临近重点区段!$H:$H)=12)*(三跨两临近重点区段!$A:$A=D787)*(三跨两临近重点区段!$F:$F="现存区段"),0))),"")</f>
        <v/>
      </c>
      <c r="AF787" s="72" t="str">
        <f t="array" ref="AF787">IFERROR(IF(INDEX(三跨两临近重点区段!$F:$F,MATCH(1,(MONTH(三跨两临近重点区段!$H:$H)=12)*(三跨两临近重点区段!$A:$A=D787),0))="已取消","已取消",INDEX(三跨两临近重点区段!$I:$I,MATCH(1,(MONTH(三跨两临近重点区段!$H:$H)=12)*(三跨两临近重点区段!$A:$A=D787)*(三跨两临近重点区段!$F:$F="现存区段"),0))),"")</f>
        <v/>
      </c>
      <c r="AH787" t="e">
        <f t="array" ref="AH787">INDEX(三跨两临近重点区段!$G:$G,MATCH(D787,三跨两临近重点区段!$A:$A,0))</f>
        <v>#N/A</v>
      </c>
    </row>
    <row r="788" ht="14.25" spans="1:34">
      <c r="A788" s="263" t="s">
        <v>150</v>
      </c>
      <c r="B788" s="264" t="s">
        <v>2569</v>
      </c>
      <c r="C788" s="263" t="s">
        <v>2585</v>
      </c>
      <c r="D788" s="263" t="s">
        <v>3279</v>
      </c>
      <c r="E788" s="264" t="s">
        <v>2378</v>
      </c>
      <c r="F788" s="264" t="s">
        <v>125</v>
      </c>
      <c r="G788" s="263" t="s">
        <v>791</v>
      </c>
      <c r="H788" s="263" t="s">
        <v>826</v>
      </c>
      <c r="I788" s="33"/>
      <c r="J788" s="196"/>
      <c r="K788" s="196"/>
      <c r="L788" s="196"/>
      <c r="M788" s="235"/>
      <c r="N788" s="235"/>
      <c r="O788" s="33"/>
      <c r="P788" s="48"/>
      <c r="Q788" s="279"/>
      <c r="R788" s="279"/>
      <c r="S788" s="278">
        <v>45448</v>
      </c>
      <c r="T788" s="279" t="s">
        <v>2117</v>
      </c>
      <c r="U788" s="268" t="str">
        <f t="array" ref="U788">IFERROR(IF(INDEX(三跨两临近重点区段!$F:$F,MATCH(1,(MONTH(三跨两临近重点区段!$H:$H)=7)*(三跨两临近重点区段!$A:$A=D788),0))="已取消","已取消",INDEX(三跨两临近重点区段!$H:$H,MATCH(1,(MONTH(三跨两临近重点区段!$H:$H)=7)*(三跨两临近重点区段!$A:$A=D788)*(三跨两临近重点区段!$F:$F="现存区段"),0))),"")</f>
        <v/>
      </c>
      <c r="V788" s="232" t="str">
        <f t="array" ref="V788">IFERROR(IF(INDEX(三跨两临近重点区段!$F:$F,MATCH(1,(MONTH(三跨两临近重点区段!$H:$H)=7)*(三跨两临近重点区段!$A:$A=D788),0))="已取消","已取消",INDEX(三跨两临近重点区段!$I:$I,MATCH(1,(MONTH(三跨两临近重点区段!$H:$H)=7)*(三跨两临近重点区段!$A:$A=D788)*(三跨两临近重点区段!$F:$F="现存区段"),0))),"")</f>
        <v/>
      </c>
      <c r="W788" s="268" t="str">
        <f t="array" ref="W788">IFERROR(IF(INDEX(三跨两临近重点区段!$F:$F,MATCH(1,(MONTH(三跨两临近重点区段!$H:$H)=8)*(三跨两临近重点区段!$A:$A=D788),0))="已取消","已取消",INDEX(三跨两临近重点区段!$H:$H,MATCH(1,(MONTH(三跨两临近重点区段!$H:$H)=8)*(三跨两临近重点区段!$A:$A=D788)*(三跨两临近重点区段!$F:$F="现存区段"),0))),"")</f>
        <v/>
      </c>
      <c r="X788" s="232" t="str">
        <f t="array" ref="X788">IFERROR(IF(INDEX(三跨两临近重点区段!$F:$F,MATCH(1,(MONTH(三跨两临近重点区段!$H:$H)=8)*(三跨两临近重点区段!$A:$A=D788),0))="已取消","已取消",INDEX(三跨两临近重点区段!$I:$I,MATCH(1,(MONTH(三跨两临近重点区段!$H:$H)=8)*(三跨两临近重点区段!$A:$A=D788)*(三跨两临近重点区段!$F:$F="现存区段"),0))),"")</f>
        <v/>
      </c>
      <c r="Y788" s="268" t="str">
        <f t="array" ref="Y788">IFERROR(IF(INDEX(三跨两临近重点区段!$F:$F,MATCH(1,(MONTH(三跨两临近重点区段!$H:$H)=9)*(三跨两临近重点区段!$A:$A=D788),0))="已取消","已取消",INDEX(三跨两临近重点区段!$H:$H,MATCH(1,(MONTH(三跨两临近重点区段!$H:$H)=9)*(三跨两临近重点区段!$A:$A=D788)*(三跨两临近重点区段!$F:$F="现存区段"),0))),"")</f>
        <v/>
      </c>
      <c r="Z788" s="232" t="str">
        <f t="array" ref="Z788">IFERROR(IF(INDEX(三跨两临近重点区段!$F:$F,MATCH(1,(MONTH(三跨两临近重点区段!$H:$H)=9)*(三跨两临近重点区段!$A:$A=D788),0))="已取消","已取消",INDEX(三跨两临近重点区段!$I:$I,MATCH(1,(MONTH(三跨两临近重点区段!$H:$H)=9)*(三跨两临近重点区段!$A:$A=D788)*(三跨两临近重点区段!$F:$F="现存区段"),0))),"")</f>
        <v/>
      </c>
      <c r="AA788" s="268" t="str">
        <f t="array" ref="AA788">IFERROR(IF(INDEX(三跨两临近重点区段!$F:$F,MATCH(1,(MONTH(三跨两临近重点区段!$H:$H)=10)*(三跨两临近重点区段!$A:$A=D788),0))="已取消","已取消",INDEX(三跨两临近重点区段!$H:$H,MATCH(1,(MONTH(三跨两临近重点区段!$H:$H)=10)*(三跨两临近重点区段!$A:$A=D788)*(三跨两临近重点区段!$F:$F="现存区段"),0))),"")</f>
        <v/>
      </c>
      <c r="AB788" s="72" t="str">
        <f t="array" ref="AB788">IFERROR(IF(INDEX(三跨两临近重点区段!$F:$F,MATCH(1,(MONTH(三跨两临近重点区段!$H:$H)=10)*(三跨两临近重点区段!$A:$A=D788),0))="已取消","已取消",INDEX(三跨两临近重点区段!$I:$I,MATCH(1,(MONTH(三跨两临近重点区段!$H:$H)=10)*(三跨两临近重点区段!$A:$A=D788)*(三跨两临近重点区段!$F:$F="现存区段"),0))),"")</f>
        <v/>
      </c>
      <c r="AC788" s="284" t="str">
        <f t="array" ref="AC788">IFERROR(IF(INDEX(三跨两临近重点区段!$F:$F,MATCH(1,(MONTH(三跨两临近重点区段!$H:$H)=11)*(三跨两临近重点区段!$A:$A=D788),0))="已取消","已取消",INDEX(三跨两临近重点区段!$H:$H,MATCH(1,(MONTH(三跨两临近重点区段!$H:$H)=11)*(三跨两临近重点区段!$A:$A=D788)*(三跨两临近重点区段!$F:$F="现存区段"),0))),"")</f>
        <v/>
      </c>
      <c r="AD788" s="72" t="str">
        <f t="array" ref="AD788">IFERROR(IF(INDEX(三跨两临近重点区段!$F:$F,MATCH(1,(MONTH(三跨两临近重点区段!$H:$H)=11)*(三跨两临近重点区段!$A:$A=D788),0))="已取消","已取消",INDEX(三跨两临近重点区段!$I:$I,MATCH(1,(MONTH(三跨两临近重点区段!$H:$H)=11)*(三跨两临近重点区段!$A:$A=D788)*(三跨两临近重点区段!$F:$F="现存区段"),0))),"")</f>
        <v/>
      </c>
      <c r="AE788" s="284" t="str">
        <f t="array" ref="AE788">IFERROR(IF(INDEX(三跨两临近重点区段!$F:$F,MATCH(1,(MONTH(三跨两临近重点区段!$H:$H)=12)*(三跨两临近重点区段!$A:$A=D788),0))="已取消","已取消",INDEX(三跨两临近重点区段!$H:$H,MATCH(1,(MONTH(三跨两临近重点区段!$H:$H)=12)*(三跨两临近重点区段!$A:$A=D788)*(三跨两临近重点区段!$F:$F="现存区段"),0))),"")</f>
        <v/>
      </c>
      <c r="AF788" s="72" t="str">
        <f t="array" ref="AF788">IFERROR(IF(INDEX(三跨两临近重点区段!$F:$F,MATCH(1,(MONTH(三跨两临近重点区段!$H:$H)=12)*(三跨两临近重点区段!$A:$A=D788),0))="已取消","已取消",INDEX(三跨两临近重点区段!$I:$I,MATCH(1,(MONTH(三跨两临近重点区段!$H:$H)=12)*(三跨两临近重点区段!$A:$A=D788)*(三跨两临近重点区段!$F:$F="现存区段"),0))),"")</f>
        <v/>
      </c>
      <c r="AH788" t="e">
        <f t="array" ref="AH788">INDEX(三跨两临近重点区段!$G:$G,MATCH(D788,三跨两临近重点区段!$A:$A,0))</f>
        <v>#N/A</v>
      </c>
    </row>
    <row r="789" ht="14.25" spans="1:34">
      <c r="A789" s="263" t="s">
        <v>150</v>
      </c>
      <c r="B789" s="264" t="s">
        <v>2571</v>
      </c>
      <c r="C789" s="263" t="s">
        <v>2340</v>
      </c>
      <c r="D789" s="263" t="s">
        <v>3280</v>
      </c>
      <c r="E789" s="264" t="s">
        <v>2378</v>
      </c>
      <c r="F789" s="264" t="s">
        <v>125</v>
      </c>
      <c r="G789" s="263" t="s">
        <v>791</v>
      </c>
      <c r="H789" s="263" t="s">
        <v>826</v>
      </c>
      <c r="I789" s="33"/>
      <c r="J789" s="196"/>
      <c r="K789" s="196"/>
      <c r="L789" s="196"/>
      <c r="M789" s="235"/>
      <c r="N789" s="235"/>
      <c r="O789" s="33"/>
      <c r="P789" s="48"/>
      <c r="Q789" s="279"/>
      <c r="R789" s="279"/>
      <c r="S789" s="278">
        <v>45448</v>
      </c>
      <c r="T789" s="279" t="s">
        <v>2117</v>
      </c>
      <c r="U789" s="268" t="str">
        <f t="array" ref="U789">IFERROR(IF(INDEX(三跨两临近重点区段!$F:$F,MATCH(1,(MONTH(三跨两临近重点区段!$H:$H)=7)*(三跨两临近重点区段!$A:$A=D789),0))="已取消","已取消",INDEX(三跨两临近重点区段!$H:$H,MATCH(1,(MONTH(三跨两临近重点区段!$H:$H)=7)*(三跨两临近重点区段!$A:$A=D789)*(三跨两临近重点区段!$F:$F="现存区段"),0))),"")</f>
        <v/>
      </c>
      <c r="V789" s="232" t="str">
        <f t="array" ref="V789">IFERROR(IF(INDEX(三跨两临近重点区段!$F:$F,MATCH(1,(MONTH(三跨两临近重点区段!$H:$H)=7)*(三跨两临近重点区段!$A:$A=D789),0))="已取消","已取消",INDEX(三跨两临近重点区段!$I:$I,MATCH(1,(MONTH(三跨两临近重点区段!$H:$H)=7)*(三跨两临近重点区段!$A:$A=D789)*(三跨两临近重点区段!$F:$F="现存区段"),0))),"")</f>
        <v/>
      </c>
      <c r="W789" s="268" t="str">
        <f t="array" ref="W789">IFERROR(IF(INDEX(三跨两临近重点区段!$F:$F,MATCH(1,(MONTH(三跨两临近重点区段!$H:$H)=8)*(三跨两临近重点区段!$A:$A=D789),0))="已取消","已取消",INDEX(三跨两临近重点区段!$H:$H,MATCH(1,(MONTH(三跨两临近重点区段!$H:$H)=8)*(三跨两临近重点区段!$A:$A=D789)*(三跨两临近重点区段!$F:$F="现存区段"),0))),"")</f>
        <v/>
      </c>
      <c r="X789" s="232" t="str">
        <f t="array" ref="X789">IFERROR(IF(INDEX(三跨两临近重点区段!$F:$F,MATCH(1,(MONTH(三跨两临近重点区段!$H:$H)=8)*(三跨两临近重点区段!$A:$A=D789),0))="已取消","已取消",INDEX(三跨两临近重点区段!$I:$I,MATCH(1,(MONTH(三跨两临近重点区段!$H:$H)=8)*(三跨两临近重点区段!$A:$A=D789)*(三跨两临近重点区段!$F:$F="现存区段"),0))),"")</f>
        <v/>
      </c>
      <c r="Y789" s="268" t="str">
        <f t="array" ref="Y789">IFERROR(IF(INDEX(三跨两临近重点区段!$F:$F,MATCH(1,(MONTH(三跨两临近重点区段!$H:$H)=9)*(三跨两临近重点区段!$A:$A=D789),0))="已取消","已取消",INDEX(三跨两临近重点区段!$H:$H,MATCH(1,(MONTH(三跨两临近重点区段!$H:$H)=9)*(三跨两临近重点区段!$A:$A=D789)*(三跨两临近重点区段!$F:$F="现存区段"),0))),"")</f>
        <v/>
      </c>
      <c r="Z789" s="232" t="str">
        <f t="array" ref="Z789">IFERROR(IF(INDEX(三跨两临近重点区段!$F:$F,MATCH(1,(MONTH(三跨两临近重点区段!$H:$H)=9)*(三跨两临近重点区段!$A:$A=D789),0))="已取消","已取消",INDEX(三跨两临近重点区段!$I:$I,MATCH(1,(MONTH(三跨两临近重点区段!$H:$H)=9)*(三跨两临近重点区段!$A:$A=D789)*(三跨两临近重点区段!$F:$F="现存区段"),0))),"")</f>
        <v/>
      </c>
      <c r="AA789" s="268" t="str">
        <f t="array" ref="AA789">IFERROR(IF(INDEX(三跨两临近重点区段!$F:$F,MATCH(1,(MONTH(三跨两临近重点区段!$H:$H)=10)*(三跨两临近重点区段!$A:$A=D789),0))="已取消","已取消",INDEX(三跨两临近重点区段!$H:$H,MATCH(1,(MONTH(三跨两临近重点区段!$H:$H)=10)*(三跨两临近重点区段!$A:$A=D789)*(三跨两临近重点区段!$F:$F="现存区段"),0))),"")</f>
        <v/>
      </c>
      <c r="AB789" s="72" t="str">
        <f t="array" ref="AB789">IFERROR(IF(INDEX(三跨两临近重点区段!$F:$F,MATCH(1,(MONTH(三跨两临近重点区段!$H:$H)=10)*(三跨两临近重点区段!$A:$A=D789),0))="已取消","已取消",INDEX(三跨两临近重点区段!$I:$I,MATCH(1,(MONTH(三跨两临近重点区段!$H:$H)=10)*(三跨两临近重点区段!$A:$A=D789)*(三跨两临近重点区段!$F:$F="现存区段"),0))),"")</f>
        <v/>
      </c>
      <c r="AC789" s="284" t="str">
        <f t="array" ref="AC789">IFERROR(IF(INDEX(三跨两临近重点区段!$F:$F,MATCH(1,(MONTH(三跨两临近重点区段!$H:$H)=11)*(三跨两临近重点区段!$A:$A=D789),0))="已取消","已取消",INDEX(三跨两临近重点区段!$H:$H,MATCH(1,(MONTH(三跨两临近重点区段!$H:$H)=11)*(三跨两临近重点区段!$A:$A=D789)*(三跨两临近重点区段!$F:$F="现存区段"),0))),"")</f>
        <v/>
      </c>
      <c r="AD789" s="72" t="str">
        <f t="array" ref="AD789">IFERROR(IF(INDEX(三跨两临近重点区段!$F:$F,MATCH(1,(MONTH(三跨两临近重点区段!$H:$H)=11)*(三跨两临近重点区段!$A:$A=D789),0))="已取消","已取消",INDEX(三跨两临近重点区段!$I:$I,MATCH(1,(MONTH(三跨两临近重点区段!$H:$H)=11)*(三跨两临近重点区段!$A:$A=D789)*(三跨两临近重点区段!$F:$F="现存区段"),0))),"")</f>
        <v/>
      </c>
      <c r="AE789" s="284" t="str">
        <f t="array" ref="AE789">IFERROR(IF(INDEX(三跨两临近重点区段!$F:$F,MATCH(1,(MONTH(三跨两临近重点区段!$H:$H)=12)*(三跨两临近重点区段!$A:$A=D789),0))="已取消","已取消",INDEX(三跨两临近重点区段!$H:$H,MATCH(1,(MONTH(三跨两临近重点区段!$H:$H)=12)*(三跨两临近重点区段!$A:$A=D789)*(三跨两临近重点区段!$F:$F="现存区段"),0))),"")</f>
        <v/>
      </c>
      <c r="AF789" s="72" t="str">
        <f t="array" ref="AF789">IFERROR(IF(INDEX(三跨两临近重点区段!$F:$F,MATCH(1,(MONTH(三跨两临近重点区段!$H:$H)=12)*(三跨两临近重点区段!$A:$A=D789),0))="已取消","已取消",INDEX(三跨两临近重点区段!$I:$I,MATCH(1,(MONTH(三跨两临近重点区段!$H:$H)=12)*(三跨两临近重点区段!$A:$A=D789)*(三跨两临近重点区段!$F:$F="现存区段"),0))),"")</f>
        <v/>
      </c>
      <c r="AH789" t="e">
        <f t="array" ref="AH789">INDEX(三跨两临近重点区段!$G:$G,MATCH(D789,三跨两临近重点区段!$A:$A,0))</f>
        <v>#N/A</v>
      </c>
    </row>
    <row r="790" ht="14.25" spans="1:34">
      <c r="A790" s="263" t="s">
        <v>150</v>
      </c>
      <c r="B790" s="264" t="s">
        <v>2571</v>
      </c>
      <c r="C790" s="263" t="s">
        <v>2340</v>
      </c>
      <c r="D790" s="263" t="s">
        <v>3281</v>
      </c>
      <c r="E790" s="264" t="s">
        <v>2378</v>
      </c>
      <c r="F790" s="264" t="s">
        <v>125</v>
      </c>
      <c r="G790" s="263" t="s">
        <v>791</v>
      </c>
      <c r="H790" s="263" t="s">
        <v>826</v>
      </c>
      <c r="I790" s="33"/>
      <c r="J790" s="196"/>
      <c r="K790" s="196"/>
      <c r="L790" s="196"/>
      <c r="M790" s="235"/>
      <c r="N790" s="235"/>
      <c r="O790" s="33"/>
      <c r="P790" s="48"/>
      <c r="Q790" s="279"/>
      <c r="R790" s="279"/>
      <c r="S790" s="278">
        <v>45448</v>
      </c>
      <c r="T790" s="279" t="s">
        <v>2117</v>
      </c>
      <c r="U790" s="268" t="str">
        <f t="array" ref="U790">IFERROR(IF(INDEX(三跨两临近重点区段!$F:$F,MATCH(1,(MONTH(三跨两临近重点区段!$H:$H)=7)*(三跨两临近重点区段!$A:$A=D790),0))="已取消","已取消",INDEX(三跨两临近重点区段!$H:$H,MATCH(1,(MONTH(三跨两临近重点区段!$H:$H)=7)*(三跨两临近重点区段!$A:$A=D790)*(三跨两临近重点区段!$F:$F="现存区段"),0))),"")</f>
        <v/>
      </c>
      <c r="V790" s="232" t="str">
        <f t="array" ref="V790">IFERROR(IF(INDEX(三跨两临近重点区段!$F:$F,MATCH(1,(MONTH(三跨两临近重点区段!$H:$H)=7)*(三跨两临近重点区段!$A:$A=D790),0))="已取消","已取消",INDEX(三跨两临近重点区段!$I:$I,MATCH(1,(MONTH(三跨两临近重点区段!$H:$H)=7)*(三跨两临近重点区段!$A:$A=D790)*(三跨两临近重点区段!$F:$F="现存区段"),0))),"")</f>
        <v/>
      </c>
      <c r="W790" s="268" t="str">
        <f t="array" ref="W790">IFERROR(IF(INDEX(三跨两临近重点区段!$F:$F,MATCH(1,(MONTH(三跨两临近重点区段!$H:$H)=8)*(三跨两临近重点区段!$A:$A=D790),0))="已取消","已取消",INDEX(三跨两临近重点区段!$H:$H,MATCH(1,(MONTH(三跨两临近重点区段!$H:$H)=8)*(三跨两临近重点区段!$A:$A=D790)*(三跨两临近重点区段!$F:$F="现存区段"),0))),"")</f>
        <v/>
      </c>
      <c r="X790" s="232" t="str">
        <f t="array" ref="X790">IFERROR(IF(INDEX(三跨两临近重点区段!$F:$F,MATCH(1,(MONTH(三跨两临近重点区段!$H:$H)=8)*(三跨两临近重点区段!$A:$A=D790),0))="已取消","已取消",INDEX(三跨两临近重点区段!$I:$I,MATCH(1,(MONTH(三跨两临近重点区段!$H:$H)=8)*(三跨两临近重点区段!$A:$A=D790)*(三跨两临近重点区段!$F:$F="现存区段"),0))),"")</f>
        <v/>
      </c>
      <c r="Y790" s="268" t="str">
        <f t="array" ref="Y790">IFERROR(IF(INDEX(三跨两临近重点区段!$F:$F,MATCH(1,(MONTH(三跨两临近重点区段!$H:$H)=9)*(三跨两临近重点区段!$A:$A=D790),0))="已取消","已取消",INDEX(三跨两临近重点区段!$H:$H,MATCH(1,(MONTH(三跨两临近重点区段!$H:$H)=9)*(三跨两临近重点区段!$A:$A=D790)*(三跨两临近重点区段!$F:$F="现存区段"),0))),"")</f>
        <v/>
      </c>
      <c r="Z790" s="232" t="str">
        <f t="array" ref="Z790">IFERROR(IF(INDEX(三跨两临近重点区段!$F:$F,MATCH(1,(MONTH(三跨两临近重点区段!$H:$H)=9)*(三跨两临近重点区段!$A:$A=D790),0))="已取消","已取消",INDEX(三跨两临近重点区段!$I:$I,MATCH(1,(MONTH(三跨两临近重点区段!$H:$H)=9)*(三跨两临近重点区段!$A:$A=D790)*(三跨两临近重点区段!$F:$F="现存区段"),0))),"")</f>
        <v/>
      </c>
      <c r="AA790" s="268" t="str">
        <f t="array" ref="AA790">IFERROR(IF(INDEX(三跨两临近重点区段!$F:$F,MATCH(1,(MONTH(三跨两临近重点区段!$H:$H)=10)*(三跨两临近重点区段!$A:$A=D790),0))="已取消","已取消",INDEX(三跨两临近重点区段!$H:$H,MATCH(1,(MONTH(三跨两临近重点区段!$H:$H)=10)*(三跨两临近重点区段!$A:$A=D790)*(三跨两临近重点区段!$F:$F="现存区段"),0))),"")</f>
        <v/>
      </c>
      <c r="AB790" s="72" t="str">
        <f t="array" ref="AB790">IFERROR(IF(INDEX(三跨两临近重点区段!$F:$F,MATCH(1,(MONTH(三跨两临近重点区段!$H:$H)=10)*(三跨两临近重点区段!$A:$A=D790),0))="已取消","已取消",INDEX(三跨两临近重点区段!$I:$I,MATCH(1,(MONTH(三跨两临近重点区段!$H:$H)=10)*(三跨两临近重点区段!$A:$A=D790)*(三跨两临近重点区段!$F:$F="现存区段"),0))),"")</f>
        <v/>
      </c>
      <c r="AC790" s="284" t="str">
        <f t="array" ref="AC790">IFERROR(IF(INDEX(三跨两临近重点区段!$F:$F,MATCH(1,(MONTH(三跨两临近重点区段!$H:$H)=11)*(三跨两临近重点区段!$A:$A=D790),0))="已取消","已取消",INDEX(三跨两临近重点区段!$H:$H,MATCH(1,(MONTH(三跨两临近重点区段!$H:$H)=11)*(三跨两临近重点区段!$A:$A=D790)*(三跨两临近重点区段!$F:$F="现存区段"),0))),"")</f>
        <v/>
      </c>
      <c r="AD790" s="72" t="str">
        <f t="array" ref="AD790">IFERROR(IF(INDEX(三跨两临近重点区段!$F:$F,MATCH(1,(MONTH(三跨两临近重点区段!$H:$H)=11)*(三跨两临近重点区段!$A:$A=D790),0))="已取消","已取消",INDEX(三跨两临近重点区段!$I:$I,MATCH(1,(MONTH(三跨两临近重点区段!$H:$H)=11)*(三跨两临近重点区段!$A:$A=D790)*(三跨两临近重点区段!$F:$F="现存区段"),0))),"")</f>
        <v/>
      </c>
      <c r="AE790" s="284" t="str">
        <f t="array" ref="AE790">IFERROR(IF(INDEX(三跨两临近重点区段!$F:$F,MATCH(1,(MONTH(三跨两临近重点区段!$H:$H)=12)*(三跨两临近重点区段!$A:$A=D790),0))="已取消","已取消",INDEX(三跨两临近重点区段!$H:$H,MATCH(1,(MONTH(三跨两临近重点区段!$H:$H)=12)*(三跨两临近重点区段!$A:$A=D790)*(三跨两临近重点区段!$F:$F="现存区段"),0))),"")</f>
        <v/>
      </c>
      <c r="AF790" s="72" t="str">
        <f t="array" ref="AF790">IFERROR(IF(INDEX(三跨两临近重点区段!$F:$F,MATCH(1,(MONTH(三跨两临近重点区段!$H:$H)=12)*(三跨两临近重点区段!$A:$A=D790),0))="已取消","已取消",INDEX(三跨两临近重点区段!$I:$I,MATCH(1,(MONTH(三跨两临近重点区段!$H:$H)=12)*(三跨两临近重点区段!$A:$A=D790)*(三跨两临近重点区段!$F:$F="现存区段"),0))),"")</f>
        <v/>
      </c>
      <c r="AH790" t="e">
        <f t="array" ref="AH790">INDEX(三跨两临近重点区段!$G:$G,MATCH(D790,三跨两临近重点区段!$A:$A,0))</f>
        <v>#N/A</v>
      </c>
    </row>
    <row r="791" ht="14.25" spans="1:34">
      <c r="A791" s="263" t="s">
        <v>150</v>
      </c>
      <c r="B791" s="264" t="s">
        <v>2573</v>
      </c>
      <c r="C791" s="263" t="s">
        <v>2126</v>
      </c>
      <c r="D791" s="263" t="s">
        <v>3282</v>
      </c>
      <c r="E791" s="264" t="s">
        <v>2378</v>
      </c>
      <c r="F791" s="264" t="s">
        <v>125</v>
      </c>
      <c r="G791" s="263" t="s">
        <v>791</v>
      </c>
      <c r="H791" s="263" t="s">
        <v>826</v>
      </c>
      <c r="I791" s="33"/>
      <c r="J791" s="196"/>
      <c r="K791" s="196"/>
      <c r="L791" s="196"/>
      <c r="M791" s="235"/>
      <c r="N791" s="235"/>
      <c r="O791" s="33"/>
      <c r="P791" s="48"/>
      <c r="Q791" s="279"/>
      <c r="R791" s="279"/>
      <c r="S791" s="278">
        <v>45471</v>
      </c>
      <c r="T791" s="279" t="s">
        <v>3166</v>
      </c>
      <c r="U791" s="268" t="str">
        <f t="array" ref="U791">IFERROR(IF(INDEX(三跨两临近重点区段!$F:$F,MATCH(1,(MONTH(三跨两临近重点区段!$H:$H)=7)*(三跨两临近重点区段!$A:$A=D791),0))="已取消","已取消",INDEX(三跨两临近重点区段!$H:$H,MATCH(1,(MONTH(三跨两临近重点区段!$H:$H)=7)*(三跨两临近重点区段!$A:$A=D791)*(三跨两临近重点区段!$F:$F="现存区段"),0))),"")</f>
        <v/>
      </c>
      <c r="V791" s="232" t="str">
        <f t="array" ref="V791">IFERROR(IF(INDEX(三跨两临近重点区段!$F:$F,MATCH(1,(MONTH(三跨两临近重点区段!$H:$H)=7)*(三跨两临近重点区段!$A:$A=D791),0))="已取消","已取消",INDEX(三跨两临近重点区段!$I:$I,MATCH(1,(MONTH(三跨两临近重点区段!$H:$H)=7)*(三跨两临近重点区段!$A:$A=D791)*(三跨两临近重点区段!$F:$F="现存区段"),0))),"")</f>
        <v/>
      </c>
      <c r="W791" s="268" t="str">
        <f t="array" ref="W791">IFERROR(IF(INDEX(三跨两临近重点区段!$F:$F,MATCH(1,(MONTH(三跨两临近重点区段!$H:$H)=8)*(三跨两临近重点区段!$A:$A=D791),0))="已取消","已取消",INDEX(三跨两临近重点区段!$H:$H,MATCH(1,(MONTH(三跨两临近重点区段!$H:$H)=8)*(三跨两临近重点区段!$A:$A=D791)*(三跨两临近重点区段!$F:$F="现存区段"),0))),"")</f>
        <v/>
      </c>
      <c r="X791" s="232" t="str">
        <f t="array" ref="X791">IFERROR(IF(INDEX(三跨两临近重点区段!$F:$F,MATCH(1,(MONTH(三跨两临近重点区段!$H:$H)=8)*(三跨两临近重点区段!$A:$A=D791),0))="已取消","已取消",INDEX(三跨两临近重点区段!$I:$I,MATCH(1,(MONTH(三跨两临近重点区段!$H:$H)=8)*(三跨两临近重点区段!$A:$A=D791)*(三跨两临近重点区段!$F:$F="现存区段"),0))),"")</f>
        <v/>
      </c>
      <c r="Y791" s="268" t="str">
        <f t="array" ref="Y791">IFERROR(IF(INDEX(三跨两临近重点区段!$F:$F,MATCH(1,(MONTH(三跨两临近重点区段!$H:$H)=9)*(三跨两临近重点区段!$A:$A=D791),0))="已取消","已取消",INDEX(三跨两临近重点区段!$H:$H,MATCH(1,(MONTH(三跨两临近重点区段!$H:$H)=9)*(三跨两临近重点区段!$A:$A=D791)*(三跨两临近重点区段!$F:$F="现存区段"),0))),"")</f>
        <v/>
      </c>
      <c r="Z791" s="232" t="str">
        <f t="array" ref="Z791">IFERROR(IF(INDEX(三跨两临近重点区段!$F:$F,MATCH(1,(MONTH(三跨两临近重点区段!$H:$H)=9)*(三跨两临近重点区段!$A:$A=D791),0))="已取消","已取消",INDEX(三跨两临近重点区段!$I:$I,MATCH(1,(MONTH(三跨两临近重点区段!$H:$H)=9)*(三跨两临近重点区段!$A:$A=D791)*(三跨两临近重点区段!$F:$F="现存区段"),0))),"")</f>
        <v/>
      </c>
      <c r="AA791" s="268" t="str">
        <f t="array" ref="AA791">IFERROR(IF(INDEX(三跨两临近重点区段!$F:$F,MATCH(1,(MONTH(三跨两临近重点区段!$H:$H)=10)*(三跨两临近重点区段!$A:$A=D791),0))="已取消","已取消",INDEX(三跨两临近重点区段!$H:$H,MATCH(1,(MONTH(三跨两临近重点区段!$H:$H)=10)*(三跨两临近重点区段!$A:$A=D791)*(三跨两临近重点区段!$F:$F="现存区段"),0))),"")</f>
        <v/>
      </c>
      <c r="AB791" s="72" t="str">
        <f t="array" ref="AB791">IFERROR(IF(INDEX(三跨两临近重点区段!$F:$F,MATCH(1,(MONTH(三跨两临近重点区段!$H:$H)=10)*(三跨两临近重点区段!$A:$A=D791),0))="已取消","已取消",INDEX(三跨两临近重点区段!$I:$I,MATCH(1,(MONTH(三跨两临近重点区段!$H:$H)=10)*(三跨两临近重点区段!$A:$A=D791)*(三跨两临近重点区段!$F:$F="现存区段"),0))),"")</f>
        <v/>
      </c>
      <c r="AC791" s="284" t="str">
        <f t="array" ref="AC791">IFERROR(IF(INDEX(三跨两临近重点区段!$F:$F,MATCH(1,(MONTH(三跨两临近重点区段!$H:$H)=11)*(三跨两临近重点区段!$A:$A=D791),0))="已取消","已取消",INDEX(三跨两临近重点区段!$H:$H,MATCH(1,(MONTH(三跨两临近重点区段!$H:$H)=11)*(三跨两临近重点区段!$A:$A=D791)*(三跨两临近重点区段!$F:$F="现存区段"),0))),"")</f>
        <v/>
      </c>
      <c r="AD791" s="72" t="str">
        <f t="array" ref="AD791">IFERROR(IF(INDEX(三跨两临近重点区段!$F:$F,MATCH(1,(MONTH(三跨两临近重点区段!$H:$H)=11)*(三跨两临近重点区段!$A:$A=D791),0))="已取消","已取消",INDEX(三跨两临近重点区段!$I:$I,MATCH(1,(MONTH(三跨两临近重点区段!$H:$H)=11)*(三跨两临近重点区段!$A:$A=D791)*(三跨两临近重点区段!$F:$F="现存区段"),0))),"")</f>
        <v/>
      </c>
      <c r="AE791" s="284" t="str">
        <f t="array" ref="AE791">IFERROR(IF(INDEX(三跨两临近重点区段!$F:$F,MATCH(1,(MONTH(三跨两临近重点区段!$H:$H)=12)*(三跨两临近重点区段!$A:$A=D791),0))="已取消","已取消",INDEX(三跨两临近重点区段!$H:$H,MATCH(1,(MONTH(三跨两临近重点区段!$H:$H)=12)*(三跨两临近重点区段!$A:$A=D791)*(三跨两临近重点区段!$F:$F="现存区段"),0))),"")</f>
        <v/>
      </c>
      <c r="AF791" s="72" t="str">
        <f t="array" ref="AF791">IFERROR(IF(INDEX(三跨两临近重点区段!$F:$F,MATCH(1,(MONTH(三跨两临近重点区段!$H:$H)=12)*(三跨两临近重点区段!$A:$A=D791),0))="已取消","已取消",INDEX(三跨两临近重点区段!$I:$I,MATCH(1,(MONTH(三跨两临近重点区段!$H:$H)=12)*(三跨两临近重点区段!$A:$A=D791)*(三跨两临近重点区段!$F:$F="现存区段"),0))),"")</f>
        <v/>
      </c>
      <c r="AH791" t="e">
        <f t="array" ref="AH791">INDEX(三跨两临近重点区段!$G:$G,MATCH(D791,三跨两临近重点区段!$A:$A,0))</f>
        <v>#N/A</v>
      </c>
    </row>
    <row r="792" ht="14.25" spans="1:34">
      <c r="A792" s="263" t="s">
        <v>150</v>
      </c>
      <c r="B792" s="264" t="s">
        <v>2569</v>
      </c>
      <c r="C792" s="263" t="s">
        <v>2163</v>
      </c>
      <c r="D792" s="263" t="s">
        <v>3283</v>
      </c>
      <c r="E792" s="264" t="s">
        <v>2378</v>
      </c>
      <c r="F792" s="264" t="s">
        <v>125</v>
      </c>
      <c r="G792" s="263" t="s">
        <v>791</v>
      </c>
      <c r="H792" s="263" t="s">
        <v>826</v>
      </c>
      <c r="I792" s="33"/>
      <c r="J792" s="196"/>
      <c r="K792" s="196"/>
      <c r="L792" s="196"/>
      <c r="M792" s="235"/>
      <c r="N792" s="235"/>
      <c r="O792" s="33"/>
      <c r="P792" s="48"/>
      <c r="Q792" s="279"/>
      <c r="R792" s="279"/>
      <c r="S792" s="278">
        <v>45471</v>
      </c>
      <c r="T792" s="279" t="s">
        <v>3166</v>
      </c>
      <c r="U792" s="268" t="str">
        <f t="array" ref="U792">IFERROR(IF(INDEX(三跨两临近重点区段!$F:$F,MATCH(1,(MONTH(三跨两临近重点区段!$H:$H)=7)*(三跨两临近重点区段!$A:$A=D792),0))="已取消","已取消",INDEX(三跨两临近重点区段!$H:$H,MATCH(1,(MONTH(三跨两临近重点区段!$H:$H)=7)*(三跨两临近重点区段!$A:$A=D792)*(三跨两临近重点区段!$F:$F="现存区段"),0))),"")</f>
        <v/>
      </c>
      <c r="V792" s="232" t="str">
        <f t="array" ref="V792">IFERROR(IF(INDEX(三跨两临近重点区段!$F:$F,MATCH(1,(MONTH(三跨两临近重点区段!$H:$H)=7)*(三跨两临近重点区段!$A:$A=D792),0))="已取消","已取消",INDEX(三跨两临近重点区段!$I:$I,MATCH(1,(MONTH(三跨两临近重点区段!$H:$H)=7)*(三跨两临近重点区段!$A:$A=D792)*(三跨两临近重点区段!$F:$F="现存区段"),0))),"")</f>
        <v/>
      </c>
      <c r="W792" s="268" t="str">
        <f t="array" ref="W792">IFERROR(IF(INDEX(三跨两临近重点区段!$F:$F,MATCH(1,(MONTH(三跨两临近重点区段!$H:$H)=8)*(三跨两临近重点区段!$A:$A=D792),0))="已取消","已取消",INDEX(三跨两临近重点区段!$H:$H,MATCH(1,(MONTH(三跨两临近重点区段!$H:$H)=8)*(三跨两临近重点区段!$A:$A=D792)*(三跨两临近重点区段!$F:$F="现存区段"),0))),"")</f>
        <v/>
      </c>
      <c r="X792" s="232" t="str">
        <f t="array" ref="X792">IFERROR(IF(INDEX(三跨两临近重点区段!$F:$F,MATCH(1,(MONTH(三跨两临近重点区段!$H:$H)=8)*(三跨两临近重点区段!$A:$A=D792),0))="已取消","已取消",INDEX(三跨两临近重点区段!$I:$I,MATCH(1,(MONTH(三跨两临近重点区段!$H:$H)=8)*(三跨两临近重点区段!$A:$A=D792)*(三跨两临近重点区段!$F:$F="现存区段"),0))),"")</f>
        <v/>
      </c>
      <c r="Y792" s="268" t="str">
        <f t="array" ref="Y792">IFERROR(IF(INDEX(三跨两临近重点区段!$F:$F,MATCH(1,(MONTH(三跨两临近重点区段!$H:$H)=9)*(三跨两临近重点区段!$A:$A=D792),0))="已取消","已取消",INDEX(三跨两临近重点区段!$H:$H,MATCH(1,(MONTH(三跨两临近重点区段!$H:$H)=9)*(三跨两临近重点区段!$A:$A=D792)*(三跨两临近重点区段!$F:$F="现存区段"),0))),"")</f>
        <v/>
      </c>
      <c r="Z792" s="232" t="str">
        <f t="array" ref="Z792">IFERROR(IF(INDEX(三跨两临近重点区段!$F:$F,MATCH(1,(MONTH(三跨两临近重点区段!$H:$H)=9)*(三跨两临近重点区段!$A:$A=D792),0))="已取消","已取消",INDEX(三跨两临近重点区段!$I:$I,MATCH(1,(MONTH(三跨两临近重点区段!$H:$H)=9)*(三跨两临近重点区段!$A:$A=D792)*(三跨两临近重点区段!$F:$F="现存区段"),0))),"")</f>
        <v/>
      </c>
      <c r="AA792" s="268" t="str">
        <f t="array" ref="AA792">IFERROR(IF(INDEX(三跨两临近重点区段!$F:$F,MATCH(1,(MONTH(三跨两临近重点区段!$H:$H)=10)*(三跨两临近重点区段!$A:$A=D792),0))="已取消","已取消",INDEX(三跨两临近重点区段!$H:$H,MATCH(1,(MONTH(三跨两临近重点区段!$H:$H)=10)*(三跨两临近重点区段!$A:$A=D792)*(三跨两临近重点区段!$F:$F="现存区段"),0))),"")</f>
        <v/>
      </c>
      <c r="AB792" s="72" t="str">
        <f t="array" ref="AB792">IFERROR(IF(INDEX(三跨两临近重点区段!$F:$F,MATCH(1,(MONTH(三跨两临近重点区段!$H:$H)=10)*(三跨两临近重点区段!$A:$A=D792),0))="已取消","已取消",INDEX(三跨两临近重点区段!$I:$I,MATCH(1,(MONTH(三跨两临近重点区段!$H:$H)=10)*(三跨两临近重点区段!$A:$A=D792)*(三跨两临近重点区段!$F:$F="现存区段"),0))),"")</f>
        <v/>
      </c>
      <c r="AC792" s="284" t="str">
        <f t="array" ref="AC792">IFERROR(IF(INDEX(三跨两临近重点区段!$F:$F,MATCH(1,(MONTH(三跨两临近重点区段!$H:$H)=11)*(三跨两临近重点区段!$A:$A=D792),0))="已取消","已取消",INDEX(三跨两临近重点区段!$H:$H,MATCH(1,(MONTH(三跨两临近重点区段!$H:$H)=11)*(三跨两临近重点区段!$A:$A=D792)*(三跨两临近重点区段!$F:$F="现存区段"),0))),"")</f>
        <v/>
      </c>
      <c r="AD792" s="72" t="str">
        <f t="array" ref="AD792">IFERROR(IF(INDEX(三跨两临近重点区段!$F:$F,MATCH(1,(MONTH(三跨两临近重点区段!$H:$H)=11)*(三跨两临近重点区段!$A:$A=D792),0))="已取消","已取消",INDEX(三跨两临近重点区段!$I:$I,MATCH(1,(MONTH(三跨两临近重点区段!$H:$H)=11)*(三跨两临近重点区段!$A:$A=D792)*(三跨两临近重点区段!$F:$F="现存区段"),0))),"")</f>
        <v/>
      </c>
      <c r="AE792" s="284" t="str">
        <f t="array" ref="AE792">IFERROR(IF(INDEX(三跨两临近重点区段!$F:$F,MATCH(1,(MONTH(三跨两临近重点区段!$H:$H)=12)*(三跨两临近重点区段!$A:$A=D792),0))="已取消","已取消",INDEX(三跨两临近重点区段!$H:$H,MATCH(1,(MONTH(三跨两临近重点区段!$H:$H)=12)*(三跨两临近重点区段!$A:$A=D792)*(三跨两临近重点区段!$F:$F="现存区段"),0))),"")</f>
        <v/>
      </c>
      <c r="AF792" s="72" t="str">
        <f t="array" ref="AF792">IFERROR(IF(INDEX(三跨两临近重点区段!$F:$F,MATCH(1,(MONTH(三跨两临近重点区段!$H:$H)=12)*(三跨两临近重点区段!$A:$A=D792),0))="已取消","已取消",INDEX(三跨两临近重点区段!$I:$I,MATCH(1,(MONTH(三跨两临近重点区段!$H:$H)=12)*(三跨两临近重点区段!$A:$A=D792)*(三跨两临近重点区段!$F:$F="现存区段"),0))),"")</f>
        <v/>
      </c>
      <c r="AH792" t="e">
        <f t="array" ref="AH792">INDEX(三跨两临近重点区段!$G:$G,MATCH(D792,三跨两临近重点区段!$A:$A,0))</f>
        <v>#N/A</v>
      </c>
    </row>
    <row r="793" ht="14.25" spans="1:34">
      <c r="A793" s="263" t="s">
        <v>150</v>
      </c>
      <c r="B793" s="264" t="s">
        <v>2571</v>
      </c>
      <c r="C793" s="263" t="s">
        <v>2157</v>
      </c>
      <c r="D793" s="263" t="s">
        <v>3284</v>
      </c>
      <c r="E793" s="264" t="s">
        <v>2378</v>
      </c>
      <c r="F793" s="264" t="s">
        <v>125</v>
      </c>
      <c r="G793" s="263" t="s">
        <v>791</v>
      </c>
      <c r="H793" s="263" t="s">
        <v>826</v>
      </c>
      <c r="I793" s="33"/>
      <c r="J793" s="196"/>
      <c r="K793" s="196"/>
      <c r="L793" s="196"/>
      <c r="M793" s="235"/>
      <c r="N793" s="235"/>
      <c r="O793" s="33"/>
      <c r="P793" s="48"/>
      <c r="Q793" s="279"/>
      <c r="R793" s="279"/>
      <c r="S793" s="278">
        <v>45471</v>
      </c>
      <c r="T793" s="279" t="s">
        <v>3166</v>
      </c>
      <c r="U793" s="268" t="str">
        <f t="array" ref="U793">IFERROR(IF(INDEX(三跨两临近重点区段!$F:$F,MATCH(1,(MONTH(三跨两临近重点区段!$H:$H)=7)*(三跨两临近重点区段!$A:$A=D793),0))="已取消","已取消",INDEX(三跨两临近重点区段!$H:$H,MATCH(1,(MONTH(三跨两临近重点区段!$H:$H)=7)*(三跨两临近重点区段!$A:$A=D793)*(三跨两临近重点区段!$F:$F="现存区段"),0))),"")</f>
        <v/>
      </c>
      <c r="V793" s="232" t="str">
        <f t="array" ref="V793">IFERROR(IF(INDEX(三跨两临近重点区段!$F:$F,MATCH(1,(MONTH(三跨两临近重点区段!$H:$H)=7)*(三跨两临近重点区段!$A:$A=D793),0))="已取消","已取消",INDEX(三跨两临近重点区段!$I:$I,MATCH(1,(MONTH(三跨两临近重点区段!$H:$H)=7)*(三跨两临近重点区段!$A:$A=D793)*(三跨两临近重点区段!$F:$F="现存区段"),0))),"")</f>
        <v/>
      </c>
      <c r="W793" s="268" t="str">
        <f t="array" ref="W793">IFERROR(IF(INDEX(三跨两临近重点区段!$F:$F,MATCH(1,(MONTH(三跨两临近重点区段!$H:$H)=8)*(三跨两临近重点区段!$A:$A=D793),0))="已取消","已取消",INDEX(三跨两临近重点区段!$H:$H,MATCH(1,(MONTH(三跨两临近重点区段!$H:$H)=8)*(三跨两临近重点区段!$A:$A=D793)*(三跨两临近重点区段!$F:$F="现存区段"),0))),"")</f>
        <v/>
      </c>
      <c r="X793" s="232" t="str">
        <f t="array" ref="X793">IFERROR(IF(INDEX(三跨两临近重点区段!$F:$F,MATCH(1,(MONTH(三跨两临近重点区段!$H:$H)=8)*(三跨两临近重点区段!$A:$A=D793),0))="已取消","已取消",INDEX(三跨两临近重点区段!$I:$I,MATCH(1,(MONTH(三跨两临近重点区段!$H:$H)=8)*(三跨两临近重点区段!$A:$A=D793)*(三跨两临近重点区段!$F:$F="现存区段"),0))),"")</f>
        <v/>
      </c>
      <c r="Y793" s="268" t="str">
        <f t="array" ref="Y793">IFERROR(IF(INDEX(三跨两临近重点区段!$F:$F,MATCH(1,(MONTH(三跨两临近重点区段!$H:$H)=9)*(三跨两临近重点区段!$A:$A=D793),0))="已取消","已取消",INDEX(三跨两临近重点区段!$H:$H,MATCH(1,(MONTH(三跨两临近重点区段!$H:$H)=9)*(三跨两临近重点区段!$A:$A=D793)*(三跨两临近重点区段!$F:$F="现存区段"),0))),"")</f>
        <v/>
      </c>
      <c r="Z793" s="232" t="str">
        <f t="array" ref="Z793">IFERROR(IF(INDEX(三跨两临近重点区段!$F:$F,MATCH(1,(MONTH(三跨两临近重点区段!$H:$H)=9)*(三跨两临近重点区段!$A:$A=D793),0))="已取消","已取消",INDEX(三跨两临近重点区段!$I:$I,MATCH(1,(MONTH(三跨两临近重点区段!$H:$H)=9)*(三跨两临近重点区段!$A:$A=D793)*(三跨两临近重点区段!$F:$F="现存区段"),0))),"")</f>
        <v/>
      </c>
      <c r="AA793" s="268" t="str">
        <f t="array" ref="AA793">IFERROR(IF(INDEX(三跨两临近重点区段!$F:$F,MATCH(1,(MONTH(三跨两临近重点区段!$H:$H)=10)*(三跨两临近重点区段!$A:$A=D793),0))="已取消","已取消",INDEX(三跨两临近重点区段!$H:$H,MATCH(1,(MONTH(三跨两临近重点区段!$H:$H)=10)*(三跨两临近重点区段!$A:$A=D793)*(三跨两临近重点区段!$F:$F="现存区段"),0))),"")</f>
        <v/>
      </c>
      <c r="AB793" s="72" t="str">
        <f t="array" ref="AB793">IFERROR(IF(INDEX(三跨两临近重点区段!$F:$F,MATCH(1,(MONTH(三跨两临近重点区段!$H:$H)=10)*(三跨两临近重点区段!$A:$A=D793),0))="已取消","已取消",INDEX(三跨两临近重点区段!$I:$I,MATCH(1,(MONTH(三跨两临近重点区段!$H:$H)=10)*(三跨两临近重点区段!$A:$A=D793)*(三跨两临近重点区段!$F:$F="现存区段"),0))),"")</f>
        <v/>
      </c>
      <c r="AC793" s="284" t="str">
        <f t="array" ref="AC793">IFERROR(IF(INDEX(三跨两临近重点区段!$F:$F,MATCH(1,(MONTH(三跨两临近重点区段!$H:$H)=11)*(三跨两临近重点区段!$A:$A=D793),0))="已取消","已取消",INDEX(三跨两临近重点区段!$H:$H,MATCH(1,(MONTH(三跨两临近重点区段!$H:$H)=11)*(三跨两临近重点区段!$A:$A=D793)*(三跨两临近重点区段!$F:$F="现存区段"),0))),"")</f>
        <v/>
      </c>
      <c r="AD793" s="72" t="str">
        <f t="array" ref="AD793">IFERROR(IF(INDEX(三跨两临近重点区段!$F:$F,MATCH(1,(MONTH(三跨两临近重点区段!$H:$H)=11)*(三跨两临近重点区段!$A:$A=D793),0))="已取消","已取消",INDEX(三跨两临近重点区段!$I:$I,MATCH(1,(MONTH(三跨两临近重点区段!$H:$H)=11)*(三跨两临近重点区段!$A:$A=D793)*(三跨两临近重点区段!$F:$F="现存区段"),0))),"")</f>
        <v/>
      </c>
      <c r="AE793" s="284" t="str">
        <f t="array" ref="AE793">IFERROR(IF(INDEX(三跨两临近重点区段!$F:$F,MATCH(1,(MONTH(三跨两临近重点区段!$H:$H)=12)*(三跨两临近重点区段!$A:$A=D793),0))="已取消","已取消",INDEX(三跨两临近重点区段!$H:$H,MATCH(1,(MONTH(三跨两临近重点区段!$H:$H)=12)*(三跨两临近重点区段!$A:$A=D793)*(三跨两临近重点区段!$F:$F="现存区段"),0))),"")</f>
        <v/>
      </c>
      <c r="AF793" s="72" t="str">
        <f t="array" ref="AF793">IFERROR(IF(INDEX(三跨两临近重点区段!$F:$F,MATCH(1,(MONTH(三跨两临近重点区段!$H:$H)=12)*(三跨两临近重点区段!$A:$A=D793),0))="已取消","已取消",INDEX(三跨两临近重点区段!$I:$I,MATCH(1,(MONTH(三跨两临近重点区段!$H:$H)=12)*(三跨两临近重点区段!$A:$A=D793)*(三跨两临近重点区段!$F:$F="现存区段"),0))),"")</f>
        <v/>
      </c>
      <c r="AH793" t="e">
        <f t="array" ref="AH793">INDEX(三跨两临近重点区段!$G:$G,MATCH(D793,三跨两临近重点区段!$A:$A,0))</f>
        <v>#N/A</v>
      </c>
    </row>
    <row r="794" ht="14.25" spans="1:34">
      <c r="A794" s="263" t="s">
        <v>363</v>
      </c>
      <c r="B794" s="264" t="s">
        <v>2635</v>
      </c>
      <c r="C794" s="263" t="s">
        <v>2509</v>
      </c>
      <c r="D794" s="263" t="s">
        <v>3285</v>
      </c>
      <c r="E794" s="264" t="s">
        <v>2378</v>
      </c>
      <c r="F794" s="264" t="s">
        <v>125</v>
      </c>
      <c r="G794" s="263" t="s">
        <v>791</v>
      </c>
      <c r="H794" s="263" t="s">
        <v>700</v>
      </c>
      <c r="I794" s="33"/>
      <c r="J794" s="196"/>
      <c r="K794" s="196"/>
      <c r="L794" s="196"/>
      <c r="M794" s="235"/>
      <c r="N794" s="235"/>
      <c r="O794" s="33"/>
      <c r="P794" s="48"/>
      <c r="Q794" s="279"/>
      <c r="R794" s="279"/>
      <c r="S794" s="278">
        <v>45446</v>
      </c>
      <c r="T794" s="279" t="s">
        <v>2117</v>
      </c>
      <c r="U794" s="268" t="str">
        <f t="array" ref="U794">IFERROR(IF(INDEX(三跨两临近重点区段!$F:$F,MATCH(1,(MONTH(三跨两临近重点区段!$H:$H)=7)*(三跨两临近重点区段!$A:$A=D794),0))="已取消","已取消",INDEX(三跨两临近重点区段!$H:$H,MATCH(1,(MONTH(三跨两临近重点区段!$H:$H)=7)*(三跨两临近重点区段!$A:$A=D794)*(三跨两临近重点区段!$F:$F="现存区段"),0))),"")</f>
        <v/>
      </c>
      <c r="V794" s="232" t="str">
        <f t="array" ref="V794">IFERROR(IF(INDEX(三跨两临近重点区段!$F:$F,MATCH(1,(MONTH(三跨两临近重点区段!$H:$H)=7)*(三跨两临近重点区段!$A:$A=D794),0))="已取消","已取消",INDEX(三跨两临近重点区段!$I:$I,MATCH(1,(MONTH(三跨两临近重点区段!$H:$H)=7)*(三跨两临近重点区段!$A:$A=D794)*(三跨两临近重点区段!$F:$F="现存区段"),0))),"")</f>
        <v/>
      </c>
      <c r="W794" s="268" t="str">
        <f t="array" ref="W794">IFERROR(IF(INDEX(三跨两临近重点区段!$F:$F,MATCH(1,(MONTH(三跨两临近重点区段!$H:$H)=8)*(三跨两临近重点区段!$A:$A=D794),0))="已取消","已取消",INDEX(三跨两临近重点区段!$H:$H,MATCH(1,(MONTH(三跨两临近重点区段!$H:$H)=8)*(三跨两临近重点区段!$A:$A=D794)*(三跨两临近重点区段!$F:$F="现存区段"),0))),"")</f>
        <v/>
      </c>
      <c r="X794" s="232" t="str">
        <f t="array" ref="X794">IFERROR(IF(INDEX(三跨两临近重点区段!$F:$F,MATCH(1,(MONTH(三跨两临近重点区段!$H:$H)=8)*(三跨两临近重点区段!$A:$A=D794),0))="已取消","已取消",INDEX(三跨两临近重点区段!$I:$I,MATCH(1,(MONTH(三跨两临近重点区段!$H:$H)=8)*(三跨两临近重点区段!$A:$A=D794)*(三跨两临近重点区段!$F:$F="现存区段"),0))),"")</f>
        <v/>
      </c>
      <c r="Y794" s="268" t="str">
        <f t="array" ref="Y794">IFERROR(IF(INDEX(三跨两临近重点区段!$F:$F,MATCH(1,(MONTH(三跨两临近重点区段!$H:$H)=9)*(三跨两临近重点区段!$A:$A=D794),0))="已取消","已取消",INDEX(三跨两临近重点区段!$H:$H,MATCH(1,(MONTH(三跨两临近重点区段!$H:$H)=9)*(三跨两临近重点区段!$A:$A=D794)*(三跨两临近重点区段!$F:$F="现存区段"),0))),"")</f>
        <v/>
      </c>
      <c r="Z794" s="232" t="str">
        <f t="array" ref="Z794">IFERROR(IF(INDEX(三跨两临近重点区段!$F:$F,MATCH(1,(MONTH(三跨两临近重点区段!$H:$H)=9)*(三跨两临近重点区段!$A:$A=D794),0))="已取消","已取消",INDEX(三跨两临近重点区段!$I:$I,MATCH(1,(MONTH(三跨两临近重点区段!$H:$H)=9)*(三跨两临近重点区段!$A:$A=D794)*(三跨两临近重点区段!$F:$F="现存区段"),0))),"")</f>
        <v/>
      </c>
      <c r="AA794" s="268" t="str">
        <f t="array" ref="AA794">IFERROR(IF(INDEX(三跨两临近重点区段!$F:$F,MATCH(1,(MONTH(三跨两临近重点区段!$H:$H)=10)*(三跨两临近重点区段!$A:$A=D794),0))="已取消","已取消",INDEX(三跨两临近重点区段!$H:$H,MATCH(1,(MONTH(三跨两临近重点区段!$H:$H)=10)*(三跨两临近重点区段!$A:$A=D794)*(三跨两临近重点区段!$F:$F="现存区段"),0))),"")</f>
        <v/>
      </c>
      <c r="AB794" s="72" t="str">
        <f t="array" ref="AB794">IFERROR(IF(INDEX(三跨两临近重点区段!$F:$F,MATCH(1,(MONTH(三跨两临近重点区段!$H:$H)=10)*(三跨两临近重点区段!$A:$A=D794),0))="已取消","已取消",INDEX(三跨两临近重点区段!$I:$I,MATCH(1,(MONTH(三跨两临近重点区段!$H:$H)=10)*(三跨两临近重点区段!$A:$A=D794)*(三跨两临近重点区段!$F:$F="现存区段"),0))),"")</f>
        <v/>
      </c>
      <c r="AC794" s="284" t="str">
        <f t="array" ref="AC794">IFERROR(IF(INDEX(三跨两临近重点区段!$F:$F,MATCH(1,(MONTH(三跨两临近重点区段!$H:$H)=11)*(三跨两临近重点区段!$A:$A=D794),0))="已取消","已取消",INDEX(三跨两临近重点区段!$H:$H,MATCH(1,(MONTH(三跨两临近重点区段!$H:$H)=11)*(三跨两临近重点区段!$A:$A=D794)*(三跨两临近重点区段!$F:$F="现存区段"),0))),"")</f>
        <v/>
      </c>
      <c r="AD794" s="72" t="str">
        <f t="array" ref="AD794">IFERROR(IF(INDEX(三跨两临近重点区段!$F:$F,MATCH(1,(MONTH(三跨两临近重点区段!$H:$H)=11)*(三跨两临近重点区段!$A:$A=D794),0))="已取消","已取消",INDEX(三跨两临近重点区段!$I:$I,MATCH(1,(MONTH(三跨两临近重点区段!$H:$H)=11)*(三跨两临近重点区段!$A:$A=D794)*(三跨两临近重点区段!$F:$F="现存区段"),0))),"")</f>
        <v/>
      </c>
      <c r="AE794" s="284" t="str">
        <f t="array" ref="AE794">IFERROR(IF(INDEX(三跨两临近重点区段!$F:$F,MATCH(1,(MONTH(三跨两临近重点区段!$H:$H)=12)*(三跨两临近重点区段!$A:$A=D794),0))="已取消","已取消",INDEX(三跨两临近重点区段!$H:$H,MATCH(1,(MONTH(三跨两临近重点区段!$H:$H)=12)*(三跨两临近重点区段!$A:$A=D794)*(三跨两临近重点区段!$F:$F="现存区段"),0))),"")</f>
        <v/>
      </c>
      <c r="AF794" s="72" t="str">
        <f t="array" ref="AF794">IFERROR(IF(INDEX(三跨两临近重点区段!$F:$F,MATCH(1,(MONTH(三跨两临近重点区段!$H:$H)=12)*(三跨两临近重点区段!$A:$A=D794),0))="已取消","已取消",INDEX(三跨两临近重点区段!$I:$I,MATCH(1,(MONTH(三跨两临近重点区段!$H:$H)=12)*(三跨两临近重点区段!$A:$A=D794)*(三跨两临近重点区段!$F:$F="现存区段"),0))),"")</f>
        <v/>
      </c>
      <c r="AH794" t="e">
        <f t="array" ref="AH794">INDEX(三跨两临近重点区段!$G:$G,MATCH(D794,三跨两临近重点区段!$A:$A,0))</f>
        <v>#N/A</v>
      </c>
    </row>
    <row r="795" ht="14.25" spans="1:34">
      <c r="A795" s="263" t="s">
        <v>363</v>
      </c>
      <c r="B795" s="264" t="s">
        <v>2637</v>
      </c>
      <c r="C795" s="263" t="s">
        <v>2977</v>
      </c>
      <c r="D795" s="263" t="s">
        <v>3286</v>
      </c>
      <c r="E795" s="264" t="s">
        <v>2378</v>
      </c>
      <c r="F795" s="264" t="s">
        <v>125</v>
      </c>
      <c r="G795" s="263" t="s">
        <v>791</v>
      </c>
      <c r="H795" s="263" t="s">
        <v>700</v>
      </c>
      <c r="I795" s="33"/>
      <c r="J795" s="196"/>
      <c r="K795" s="196"/>
      <c r="L795" s="196"/>
      <c r="M795" s="235"/>
      <c r="N795" s="235"/>
      <c r="O795" s="33"/>
      <c r="P795" s="48"/>
      <c r="Q795" s="279"/>
      <c r="R795" s="279"/>
      <c r="S795" s="278">
        <v>45448</v>
      </c>
      <c r="T795" s="279" t="s">
        <v>2117</v>
      </c>
      <c r="U795" s="268" t="str">
        <f t="array" ref="U795">IFERROR(IF(INDEX(三跨两临近重点区段!$F:$F,MATCH(1,(MONTH(三跨两临近重点区段!$H:$H)=7)*(三跨两临近重点区段!$A:$A=D795),0))="已取消","已取消",INDEX(三跨两临近重点区段!$H:$H,MATCH(1,(MONTH(三跨两临近重点区段!$H:$H)=7)*(三跨两临近重点区段!$A:$A=D795)*(三跨两临近重点区段!$F:$F="现存区段"),0))),"")</f>
        <v/>
      </c>
      <c r="V795" s="232" t="str">
        <f t="array" ref="V795">IFERROR(IF(INDEX(三跨两临近重点区段!$F:$F,MATCH(1,(MONTH(三跨两临近重点区段!$H:$H)=7)*(三跨两临近重点区段!$A:$A=D795),0))="已取消","已取消",INDEX(三跨两临近重点区段!$I:$I,MATCH(1,(MONTH(三跨两临近重点区段!$H:$H)=7)*(三跨两临近重点区段!$A:$A=D795)*(三跨两临近重点区段!$F:$F="现存区段"),0))),"")</f>
        <v/>
      </c>
      <c r="W795" s="268" t="str">
        <f t="array" ref="W795">IFERROR(IF(INDEX(三跨两临近重点区段!$F:$F,MATCH(1,(MONTH(三跨两临近重点区段!$H:$H)=8)*(三跨两临近重点区段!$A:$A=D795),0))="已取消","已取消",INDEX(三跨两临近重点区段!$H:$H,MATCH(1,(MONTH(三跨两临近重点区段!$H:$H)=8)*(三跨两临近重点区段!$A:$A=D795)*(三跨两临近重点区段!$F:$F="现存区段"),0))),"")</f>
        <v/>
      </c>
      <c r="X795" s="232" t="str">
        <f t="array" ref="X795">IFERROR(IF(INDEX(三跨两临近重点区段!$F:$F,MATCH(1,(MONTH(三跨两临近重点区段!$H:$H)=8)*(三跨两临近重点区段!$A:$A=D795),0))="已取消","已取消",INDEX(三跨两临近重点区段!$I:$I,MATCH(1,(MONTH(三跨两临近重点区段!$H:$H)=8)*(三跨两临近重点区段!$A:$A=D795)*(三跨两临近重点区段!$F:$F="现存区段"),0))),"")</f>
        <v/>
      </c>
      <c r="Y795" s="268" t="str">
        <f t="array" ref="Y795">IFERROR(IF(INDEX(三跨两临近重点区段!$F:$F,MATCH(1,(MONTH(三跨两临近重点区段!$H:$H)=9)*(三跨两临近重点区段!$A:$A=D795),0))="已取消","已取消",INDEX(三跨两临近重点区段!$H:$H,MATCH(1,(MONTH(三跨两临近重点区段!$H:$H)=9)*(三跨两临近重点区段!$A:$A=D795)*(三跨两临近重点区段!$F:$F="现存区段"),0))),"")</f>
        <v/>
      </c>
      <c r="Z795" s="232" t="str">
        <f t="array" ref="Z795">IFERROR(IF(INDEX(三跨两临近重点区段!$F:$F,MATCH(1,(MONTH(三跨两临近重点区段!$H:$H)=9)*(三跨两临近重点区段!$A:$A=D795),0))="已取消","已取消",INDEX(三跨两临近重点区段!$I:$I,MATCH(1,(MONTH(三跨两临近重点区段!$H:$H)=9)*(三跨两临近重点区段!$A:$A=D795)*(三跨两临近重点区段!$F:$F="现存区段"),0))),"")</f>
        <v/>
      </c>
      <c r="AA795" s="268" t="str">
        <f t="array" ref="AA795">IFERROR(IF(INDEX(三跨两临近重点区段!$F:$F,MATCH(1,(MONTH(三跨两临近重点区段!$H:$H)=10)*(三跨两临近重点区段!$A:$A=D795),0))="已取消","已取消",INDEX(三跨两临近重点区段!$H:$H,MATCH(1,(MONTH(三跨两临近重点区段!$H:$H)=10)*(三跨两临近重点区段!$A:$A=D795)*(三跨两临近重点区段!$F:$F="现存区段"),0))),"")</f>
        <v/>
      </c>
      <c r="AB795" s="72" t="str">
        <f t="array" ref="AB795">IFERROR(IF(INDEX(三跨两临近重点区段!$F:$F,MATCH(1,(MONTH(三跨两临近重点区段!$H:$H)=10)*(三跨两临近重点区段!$A:$A=D795),0))="已取消","已取消",INDEX(三跨两临近重点区段!$I:$I,MATCH(1,(MONTH(三跨两临近重点区段!$H:$H)=10)*(三跨两临近重点区段!$A:$A=D795)*(三跨两临近重点区段!$F:$F="现存区段"),0))),"")</f>
        <v/>
      </c>
      <c r="AC795" s="284" t="str">
        <f t="array" ref="AC795">IFERROR(IF(INDEX(三跨两临近重点区段!$F:$F,MATCH(1,(MONTH(三跨两临近重点区段!$H:$H)=11)*(三跨两临近重点区段!$A:$A=D795),0))="已取消","已取消",INDEX(三跨两临近重点区段!$H:$H,MATCH(1,(MONTH(三跨两临近重点区段!$H:$H)=11)*(三跨两临近重点区段!$A:$A=D795)*(三跨两临近重点区段!$F:$F="现存区段"),0))),"")</f>
        <v/>
      </c>
      <c r="AD795" s="72" t="str">
        <f t="array" ref="AD795">IFERROR(IF(INDEX(三跨两临近重点区段!$F:$F,MATCH(1,(MONTH(三跨两临近重点区段!$H:$H)=11)*(三跨两临近重点区段!$A:$A=D795),0))="已取消","已取消",INDEX(三跨两临近重点区段!$I:$I,MATCH(1,(MONTH(三跨两临近重点区段!$H:$H)=11)*(三跨两临近重点区段!$A:$A=D795)*(三跨两临近重点区段!$F:$F="现存区段"),0))),"")</f>
        <v/>
      </c>
      <c r="AE795" s="284" t="str">
        <f t="array" ref="AE795">IFERROR(IF(INDEX(三跨两临近重点区段!$F:$F,MATCH(1,(MONTH(三跨两临近重点区段!$H:$H)=12)*(三跨两临近重点区段!$A:$A=D795),0))="已取消","已取消",INDEX(三跨两临近重点区段!$H:$H,MATCH(1,(MONTH(三跨两临近重点区段!$H:$H)=12)*(三跨两临近重点区段!$A:$A=D795)*(三跨两临近重点区段!$F:$F="现存区段"),0))),"")</f>
        <v/>
      </c>
      <c r="AF795" s="72" t="str">
        <f t="array" ref="AF795">IFERROR(IF(INDEX(三跨两临近重点区段!$F:$F,MATCH(1,(MONTH(三跨两临近重点区段!$H:$H)=12)*(三跨两临近重点区段!$A:$A=D795),0))="已取消","已取消",INDEX(三跨两临近重点区段!$I:$I,MATCH(1,(MONTH(三跨两临近重点区段!$H:$H)=12)*(三跨两临近重点区段!$A:$A=D795)*(三跨两临近重点区段!$F:$F="现存区段"),0))),"")</f>
        <v/>
      </c>
      <c r="AH795" t="e">
        <f t="array" ref="AH795">INDEX(三跨两临近重点区段!$G:$G,MATCH(D795,三跨两临近重点区段!$A:$A,0))</f>
        <v>#N/A</v>
      </c>
    </row>
    <row r="796" ht="14.25" spans="1:34">
      <c r="A796" s="263" t="s">
        <v>363</v>
      </c>
      <c r="B796" s="264" t="s">
        <v>2637</v>
      </c>
      <c r="C796" s="263" t="s">
        <v>2431</v>
      </c>
      <c r="D796" s="263" t="s">
        <v>3287</v>
      </c>
      <c r="E796" s="264" t="s">
        <v>2378</v>
      </c>
      <c r="F796" s="264" t="s">
        <v>125</v>
      </c>
      <c r="G796" s="263" t="s">
        <v>791</v>
      </c>
      <c r="H796" s="263" t="s">
        <v>700</v>
      </c>
      <c r="I796" s="33"/>
      <c r="J796" s="196"/>
      <c r="K796" s="196"/>
      <c r="L796" s="196"/>
      <c r="M796" s="235"/>
      <c r="N796" s="235"/>
      <c r="O796" s="33"/>
      <c r="P796" s="48"/>
      <c r="Q796" s="279"/>
      <c r="R796" s="279"/>
      <c r="S796" s="278">
        <v>45448</v>
      </c>
      <c r="T796" s="279" t="s">
        <v>2117</v>
      </c>
      <c r="U796" s="268" t="str">
        <f t="array" ref="U796">IFERROR(IF(INDEX(三跨两临近重点区段!$F:$F,MATCH(1,(MONTH(三跨两临近重点区段!$H:$H)=7)*(三跨两临近重点区段!$A:$A=D796),0))="已取消","已取消",INDEX(三跨两临近重点区段!$H:$H,MATCH(1,(MONTH(三跨两临近重点区段!$H:$H)=7)*(三跨两临近重点区段!$A:$A=D796)*(三跨两临近重点区段!$F:$F="现存区段"),0))),"")</f>
        <v/>
      </c>
      <c r="V796" s="232" t="str">
        <f t="array" ref="V796">IFERROR(IF(INDEX(三跨两临近重点区段!$F:$F,MATCH(1,(MONTH(三跨两临近重点区段!$H:$H)=7)*(三跨两临近重点区段!$A:$A=D796),0))="已取消","已取消",INDEX(三跨两临近重点区段!$I:$I,MATCH(1,(MONTH(三跨两临近重点区段!$H:$H)=7)*(三跨两临近重点区段!$A:$A=D796)*(三跨两临近重点区段!$F:$F="现存区段"),0))),"")</f>
        <v/>
      </c>
      <c r="W796" s="268" t="str">
        <f t="array" ref="W796">IFERROR(IF(INDEX(三跨两临近重点区段!$F:$F,MATCH(1,(MONTH(三跨两临近重点区段!$H:$H)=8)*(三跨两临近重点区段!$A:$A=D796),0))="已取消","已取消",INDEX(三跨两临近重点区段!$H:$H,MATCH(1,(MONTH(三跨两临近重点区段!$H:$H)=8)*(三跨两临近重点区段!$A:$A=D796)*(三跨两临近重点区段!$F:$F="现存区段"),0))),"")</f>
        <v/>
      </c>
      <c r="X796" s="232" t="str">
        <f t="array" ref="X796">IFERROR(IF(INDEX(三跨两临近重点区段!$F:$F,MATCH(1,(MONTH(三跨两临近重点区段!$H:$H)=8)*(三跨两临近重点区段!$A:$A=D796),0))="已取消","已取消",INDEX(三跨两临近重点区段!$I:$I,MATCH(1,(MONTH(三跨两临近重点区段!$H:$H)=8)*(三跨两临近重点区段!$A:$A=D796)*(三跨两临近重点区段!$F:$F="现存区段"),0))),"")</f>
        <v/>
      </c>
      <c r="Y796" s="268" t="str">
        <f t="array" ref="Y796">IFERROR(IF(INDEX(三跨两临近重点区段!$F:$F,MATCH(1,(MONTH(三跨两临近重点区段!$H:$H)=9)*(三跨两临近重点区段!$A:$A=D796),0))="已取消","已取消",INDEX(三跨两临近重点区段!$H:$H,MATCH(1,(MONTH(三跨两临近重点区段!$H:$H)=9)*(三跨两临近重点区段!$A:$A=D796)*(三跨两临近重点区段!$F:$F="现存区段"),0))),"")</f>
        <v/>
      </c>
      <c r="Z796" s="232" t="str">
        <f t="array" ref="Z796">IFERROR(IF(INDEX(三跨两临近重点区段!$F:$F,MATCH(1,(MONTH(三跨两临近重点区段!$H:$H)=9)*(三跨两临近重点区段!$A:$A=D796),0))="已取消","已取消",INDEX(三跨两临近重点区段!$I:$I,MATCH(1,(MONTH(三跨两临近重点区段!$H:$H)=9)*(三跨两临近重点区段!$A:$A=D796)*(三跨两临近重点区段!$F:$F="现存区段"),0))),"")</f>
        <v/>
      </c>
      <c r="AA796" s="268" t="str">
        <f t="array" ref="AA796">IFERROR(IF(INDEX(三跨两临近重点区段!$F:$F,MATCH(1,(MONTH(三跨两临近重点区段!$H:$H)=10)*(三跨两临近重点区段!$A:$A=D796),0))="已取消","已取消",INDEX(三跨两临近重点区段!$H:$H,MATCH(1,(MONTH(三跨两临近重点区段!$H:$H)=10)*(三跨两临近重点区段!$A:$A=D796)*(三跨两临近重点区段!$F:$F="现存区段"),0))),"")</f>
        <v/>
      </c>
      <c r="AB796" s="72" t="str">
        <f t="array" ref="AB796">IFERROR(IF(INDEX(三跨两临近重点区段!$F:$F,MATCH(1,(MONTH(三跨两临近重点区段!$H:$H)=10)*(三跨两临近重点区段!$A:$A=D796),0))="已取消","已取消",INDEX(三跨两临近重点区段!$I:$I,MATCH(1,(MONTH(三跨两临近重点区段!$H:$H)=10)*(三跨两临近重点区段!$A:$A=D796)*(三跨两临近重点区段!$F:$F="现存区段"),0))),"")</f>
        <v/>
      </c>
      <c r="AC796" s="284" t="str">
        <f t="array" ref="AC796">IFERROR(IF(INDEX(三跨两临近重点区段!$F:$F,MATCH(1,(MONTH(三跨两临近重点区段!$H:$H)=11)*(三跨两临近重点区段!$A:$A=D796),0))="已取消","已取消",INDEX(三跨两临近重点区段!$H:$H,MATCH(1,(MONTH(三跨两临近重点区段!$H:$H)=11)*(三跨两临近重点区段!$A:$A=D796)*(三跨两临近重点区段!$F:$F="现存区段"),0))),"")</f>
        <v/>
      </c>
      <c r="AD796" s="72" t="str">
        <f t="array" ref="AD796">IFERROR(IF(INDEX(三跨两临近重点区段!$F:$F,MATCH(1,(MONTH(三跨两临近重点区段!$H:$H)=11)*(三跨两临近重点区段!$A:$A=D796),0))="已取消","已取消",INDEX(三跨两临近重点区段!$I:$I,MATCH(1,(MONTH(三跨两临近重点区段!$H:$H)=11)*(三跨两临近重点区段!$A:$A=D796)*(三跨两临近重点区段!$F:$F="现存区段"),0))),"")</f>
        <v/>
      </c>
      <c r="AE796" s="284" t="str">
        <f t="array" ref="AE796">IFERROR(IF(INDEX(三跨两临近重点区段!$F:$F,MATCH(1,(MONTH(三跨两临近重点区段!$H:$H)=12)*(三跨两临近重点区段!$A:$A=D796),0))="已取消","已取消",INDEX(三跨两临近重点区段!$H:$H,MATCH(1,(MONTH(三跨两临近重点区段!$H:$H)=12)*(三跨两临近重点区段!$A:$A=D796)*(三跨两临近重点区段!$F:$F="现存区段"),0))),"")</f>
        <v/>
      </c>
      <c r="AF796" s="72" t="str">
        <f t="array" ref="AF796">IFERROR(IF(INDEX(三跨两临近重点区段!$F:$F,MATCH(1,(MONTH(三跨两临近重点区段!$H:$H)=12)*(三跨两临近重点区段!$A:$A=D796),0))="已取消","已取消",INDEX(三跨两临近重点区段!$I:$I,MATCH(1,(MONTH(三跨两临近重点区段!$H:$H)=12)*(三跨两临近重点区段!$A:$A=D796)*(三跨两临近重点区段!$F:$F="现存区段"),0))),"")</f>
        <v/>
      </c>
      <c r="AH796" t="e">
        <f t="array" ref="AH796">INDEX(三跨两临近重点区段!$G:$G,MATCH(D796,三跨两临近重点区段!$A:$A,0))</f>
        <v>#N/A</v>
      </c>
    </row>
    <row r="797" ht="14.25" spans="1:34">
      <c r="A797" s="263" t="s">
        <v>150</v>
      </c>
      <c r="B797" s="264" t="s">
        <v>3288</v>
      </c>
      <c r="C797" s="263" t="s">
        <v>2177</v>
      </c>
      <c r="D797" s="263" t="s">
        <v>3289</v>
      </c>
      <c r="E797" s="264" t="s">
        <v>2378</v>
      </c>
      <c r="F797" s="264" t="s">
        <v>125</v>
      </c>
      <c r="G797" s="263" t="s">
        <v>791</v>
      </c>
      <c r="H797" s="263" t="s">
        <v>837</v>
      </c>
      <c r="I797" s="33"/>
      <c r="J797" s="196"/>
      <c r="K797" s="196"/>
      <c r="L797" s="196"/>
      <c r="M797" s="235"/>
      <c r="N797" s="235"/>
      <c r="O797" s="33"/>
      <c r="P797" s="48"/>
      <c r="Q797" s="279"/>
      <c r="R797" s="279"/>
      <c r="S797" s="278">
        <v>45448</v>
      </c>
      <c r="T797" s="279" t="s">
        <v>2117</v>
      </c>
      <c r="U797" s="268" t="str">
        <f t="array" ref="U797">IFERROR(IF(INDEX(三跨两临近重点区段!$F:$F,MATCH(1,(MONTH(三跨两临近重点区段!$H:$H)=7)*(三跨两临近重点区段!$A:$A=D797),0))="已取消","已取消",INDEX(三跨两临近重点区段!$H:$H,MATCH(1,(MONTH(三跨两临近重点区段!$H:$H)=7)*(三跨两临近重点区段!$A:$A=D797)*(三跨两临近重点区段!$F:$F="现存区段"),0))),"")</f>
        <v/>
      </c>
      <c r="V797" s="232" t="str">
        <f t="array" ref="V797">IFERROR(IF(INDEX(三跨两临近重点区段!$F:$F,MATCH(1,(MONTH(三跨两临近重点区段!$H:$H)=7)*(三跨两临近重点区段!$A:$A=D797),0))="已取消","已取消",INDEX(三跨两临近重点区段!$I:$I,MATCH(1,(MONTH(三跨两临近重点区段!$H:$H)=7)*(三跨两临近重点区段!$A:$A=D797)*(三跨两临近重点区段!$F:$F="现存区段"),0))),"")</f>
        <v/>
      </c>
      <c r="W797" s="268" t="str">
        <f t="array" ref="W797">IFERROR(IF(INDEX(三跨两临近重点区段!$F:$F,MATCH(1,(MONTH(三跨两临近重点区段!$H:$H)=8)*(三跨两临近重点区段!$A:$A=D797),0))="已取消","已取消",INDEX(三跨两临近重点区段!$H:$H,MATCH(1,(MONTH(三跨两临近重点区段!$H:$H)=8)*(三跨两临近重点区段!$A:$A=D797)*(三跨两临近重点区段!$F:$F="现存区段"),0))),"")</f>
        <v/>
      </c>
      <c r="X797" s="232" t="str">
        <f t="array" ref="X797">IFERROR(IF(INDEX(三跨两临近重点区段!$F:$F,MATCH(1,(MONTH(三跨两临近重点区段!$H:$H)=8)*(三跨两临近重点区段!$A:$A=D797),0))="已取消","已取消",INDEX(三跨两临近重点区段!$I:$I,MATCH(1,(MONTH(三跨两临近重点区段!$H:$H)=8)*(三跨两临近重点区段!$A:$A=D797)*(三跨两临近重点区段!$F:$F="现存区段"),0))),"")</f>
        <v/>
      </c>
      <c r="Y797" s="268" t="str">
        <f t="array" ref="Y797">IFERROR(IF(INDEX(三跨两临近重点区段!$F:$F,MATCH(1,(MONTH(三跨两临近重点区段!$H:$H)=9)*(三跨两临近重点区段!$A:$A=D797),0))="已取消","已取消",INDEX(三跨两临近重点区段!$H:$H,MATCH(1,(MONTH(三跨两临近重点区段!$H:$H)=9)*(三跨两临近重点区段!$A:$A=D797)*(三跨两临近重点区段!$F:$F="现存区段"),0))),"")</f>
        <v/>
      </c>
      <c r="Z797" s="232" t="str">
        <f t="array" ref="Z797">IFERROR(IF(INDEX(三跨两临近重点区段!$F:$F,MATCH(1,(MONTH(三跨两临近重点区段!$H:$H)=9)*(三跨两临近重点区段!$A:$A=D797),0))="已取消","已取消",INDEX(三跨两临近重点区段!$I:$I,MATCH(1,(MONTH(三跨两临近重点区段!$H:$H)=9)*(三跨两临近重点区段!$A:$A=D797)*(三跨两临近重点区段!$F:$F="现存区段"),0))),"")</f>
        <v/>
      </c>
      <c r="AA797" s="268" t="str">
        <f t="array" ref="AA797">IFERROR(IF(INDEX(三跨两临近重点区段!$F:$F,MATCH(1,(MONTH(三跨两临近重点区段!$H:$H)=10)*(三跨两临近重点区段!$A:$A=D797),0))="已取消","已取消",INDEX(三跨两临近重点区段!$H:$H,MATCH(1,(MONTH(三跨两临近重点区段!$H:$H)=10)*(三跨两临近重点区段!$A:$A=D797)*(三跨两临近重点区段!$F:$F="现存区段"),0))),"")</f>
        <v/>
      </c>
      <c r="AB797" s="72" t="str">
        <f t="array" ref="AB797">IFERROR(IF(INDEX(三跨两临近重点区段!$F:$F,MATCH(1,(MONTH(三跨两临近重点区段!$H:$H)=10)*(三跨两临近重点区段!$A:$A=D797),0))="已取消","已取消",INDEX(三跨两临近重点区段!$I:$I,MATCH(1,(MONTH(三跨两临近重点区段!$H:$H)=10)*(三跨两临近重点区段!$A:$A=D797)*(三跨两临近重点区段!$F:$F="现存区段"),0))),"")</f>
        <v/>
      </c>
      <c r="AC797" s="284" t="str">
        <f t="array" ref="AC797">IFERROR(IF(INDEX(三跨两临近重点区段!$F:$F,MATCH(1,(MONTH(三跨两临近重点区段!$H:$H)=11)*(三跨两临近重点区段!$A:$A=D797),0))="已取消","已取消",INDEX(三跨两临近重点区段!$H:$H,MATCH(1,(MONTH(三跨两临近重点区段!$H:$H)=11)*(三跨两临近重点区段!$A:$A=D797)*(三跨两临近重点区段!$F:$F="现存区段"),0))),"")</f>
        <v/>
      </c>
      <c r="AD797" s="72" t="str">
        <f t="array" ref="AD797">IFERROR(IF(INDEX(三跨两临近重点区段!$F:$F,MATCH(1,(MONTH(三跨两临近重点区段!$H:$H)=11)*(三跨两临近重点区段!$A:$A=D797),0))="已取消","已取消",INDEX(三跨两临近重点区段!$I:$I,MATCH(1,(MONTH(三跨两临近重点区段!$H:$H)=11)*(三跨两临近重点区段!$A:$A=D797)*(三跨两临近重点区段!$F:$F="现存区段"),0))),"")</f>
        <v/>
      </c>
      <c r="AE797" s="284" t="str">
        <f t="array" ref="AE797">IFERROR(IF(INDEX(三跨两临近重点区段!$F:$F,MATCH(1,(MONTH(三跨两临近重点区段!$H:$H)=12)*(三跨两临近重点区段!$A:$A=D797),0))="已取消","已取消",INDEX(三跨两临近重点区段!$H:$H,MATCH(1,(MONTH(三跨两临近重点区段!$H:$H)=12)*(三跨两临近重点区段!$A:$A=D797)*(三跨两临近重点区段!$F:$F="现存区段"),0))),"")</f>
        <v/>
      </c>
      <c r="AF797" s="72" t="str">
        <f t="array" ref="AF797">IFERROR(IF(INDEX(三跨两临近重点区段!$F:$F,MATCH(1,(MONTH(三跨两临近重点区段!$H:$H)=12)*(三跨两临近重点区段!$A:$A=D797),0))="已取消","已取消",INDEX(三跨两临近重点区段!$I:$I,MATCH(1,(MONTH(三跨两临近重点区段!$H:$H)=12)*(三跨两临近重点区段!$A:$A=D797)*(三跨两临近重点区段!$F:$F="现存区段"),0))),"")</f>
        <v/>
      </c>
      <c r="AH797" t="e">
        <f t="array" ref="AH797">INDEX(三跨两临近重点区段!$G:$G,MATCH(D797,三跨两临近重点区段!$A:$A,0))</f>
        <v>#N/A</v>
      </c>
    </row>
    <row r="798" ht="14.25" spans="1:34">
      <c r="A798" s="263" t="s">
        <v>363</v>
      </c>
      <c r="B798" s="264" t="s">
        <v>2633</v>
      </c>
      <c r="C798" s="263" t="s">
        <v>2340</v>
      </c>
      <c r="D798" s="263" t="s">
        <v>3290</v>
      </c>
      <c r="E798" s="264" t="s">
        <v>2378</v>
      </c>
      <c r="F798" s="264" t="s">
        <v>125</v>
      </c>
      <c r="G798" s="263" t="s">
        <v>791</v>
      </c>
      <c r="H798" s="263" t="s">
        <v>700</v>
      </c>
      <c r="I798" s="33"/>
      <c r="J798" s="196"/>
      <c r="K798" s="196"/>
      <c r="L798" s="196"/>
      <c r="M798" s="235"/>
      <c r="N798" s="235"/>
      <c r="O798" s="33"/>
      <c r="P798" s="48"/>
      <c r="Q798" s="279"/>
      <c r="R798" s="279"/>
      <c r="S798" s="278">
        <v>45446</v>
      </c>
      <c r="T798" s="279" t="s">
        <v>2117</v>
      </c>
      <c r="U798" s="268" t="str">
        <f t="array" ref="U798">IFERROR(IF(INDEX(三跨两临近重点区段!$F:$F,MATCH(1,(MONTH(三跨两临近重点区段!$H:$H)=7)*(三跨两临近重点区段!$A:$A=D798),0))="已取消","已取消",INDEX(三跨两临近重点区段!$H:$H,MATCH(1,(MONTH(三跨两临近重点区段!$H:$H)=7)*(三跨两临近重点区段!$A:$A=D798)*(三跨两临近重点区段!$F:$F="现存区段"),0))),"")</f>
        <v/>
      </c>
      <c r="V798" s="232" t="str">
        <f t="array" ref="V798">IFERROR(IF(INDEX(三跨两临近重点区段!$F:$F,MATCH(1,(MONTH(三跨两临近重点区段!$H:$H)=7)*(三跨两临近重点区段!$A:$A=D798),0))="已取消","已取消",INDEX(三跨两临近重点区段!$I:$I,MATCH(1,(MONTH(三跨两临近重点区段!$H:$H)=7)*(三跨两临近重点区段!$A:$A=D798)*(三跨两临近重点区段!$F:$F="现存区段"),0))),"")</f>
        <v/>
      </c>
      <c r="W798" s="268" t="str">
        <f t="array" ref="W798">IFERROR(IF(INDEX(三跨两临近重点区段!$F:$F,MATCH(1,(MONTH(三跨两临近重点区段!$H:$H)=8)*(三跨两临近重点区段!$A:$A=D798),0))="已取消","已取消",INDEX(三跨两临近重点区段!$H:$H,MATCH(1,(MONTH(三跨两临近重点区段!$H:$H)=8)*(三跨两临近重点区段!$A:$A=D798)*(三跨两临近重点区段!$F:$F="现存区段"),0))),"")</f>
        <v/>
      </c>
      <c r="X798" s="232" t="str">
        <f t="array" ref="X798">IFERROR(IF(INDEX(三跨两临近重点区段!$F:$F,MATCH(1,(MONTH(三跨两临近重点区段!$H:$H)=8)*(三跨两临近重点区段!$A:$A=D798),0))="已取消","已取消",INDEX(三跨两临近重点区段!$I:$I,MATCH(1,(MONTH(三跨两临近重点区段!$H:$H)=8)*(三跨两临近重点区段!$A:$A=D798)*(三跨两临近重点区段!$F:$F="现存区段"),0))),"")</f>
        <v/>
      </c>
      <c r="Y798" s="268" t="str">
        <f t="array" ref="Y798">IFERROR(IF(INDEX(三跨两临近重点区段!$F:$F,MATCH(1,(MONTH(三跨两临近重点区段!$H:$H)=9)*(三跨两临近重点区段!$A:$A=D798),0))="已取消","已取消",INDEX(三跨两临近重点区段!$H:$H,MATCH(1,(MONTH(三跨两临近重点区段!$H:$H)=9)*(三跨两临近重点区段!$A:$A=D798)*(三跨两临近重点区段!$F:$F="现存区段"),0))),"")</f>
        <v/>
      </c>
      <c r="Z798" s="232" t="str">
        <f t="array" ref="Z798">IFERROR(IF(INDEX(三跨两临近重点区段!$F:$F,MATCH(1,(MONTH(三跨两临近重点区段!$H:$H)=9)*(三跨两临近重点区段!$A:$A=D798),0))="已取消","已取消",INDEX(三跨两临近重点区段!$I:$I,MATCH(1,(MONTH(三跨两临近重点区段!$H:$H)=9)*(三跨两临近重点区段!$A:$A=D798)*(三跨两临近重点区段!$F:$F="现存区段"),0))),"")</f>
        <v/>
      </c>
      <c r="AA798" s="268" t="str">
        <f t="array" ref="AA798">IFERROR(IF(INDEX(三跨两临近重点区段!$F:$F,MATCH(1,(MONTH(三跨两临近重点区段!$H:$H)=10)*(三跨两临近重点区段!$A:$A=D798),0))="已取消","已取消",INDEX(三跨两临近重点区段!$H:$H,MATCH(1,(MONTH(三跨两临近重点区段!$H:$H)=10)*(三跨两临近重点区段!$A:$A=D798)*(三跨两临近重点区段!$F:$F="现存区段"),0))),"")</f>
        <v/>
      </c>
      <c r="AB798" s="72" t="str">
        <f t="array" ref="AB798">IFERROR(IF(INDEX(三跨两临近重点区段!$F:$F,MATCH(1,(MONTH(三跨两临近重点区段!$H:$H)=10)*(三跨两临近重点区段!$A:$A=D798),0))="已取消","已取消",INDEX(三跨两临近重点区段!$I:$I,MATCH(1,(MONTH(三跨两临近重点区段!$H:$H)=10)*(三跨两临近重点区段!$A:$A=D798)*(三跨两临近重点区段!$F:$F="现存区段"),0))),"")</f>
        <v/>
      </c>
      <c r="AC798" s="284" t="str">
        <f t="array" ref="AC798">IFERROR(IF(INDEX(三跨两临近重点区段!$F:$F,MATCH(1,(MONTH(三跨两临近重点区段!$H:$H)=11)*(三跨两临近重点区段!$A:$A=D798),0))="已取消","已取消",INDEX(三跨两临近重点区段!$H:$H,MATCH(1,(MONTH(三跨两临近重点区段!$H:$H)=11)*(三跨两临近重点区段!$A:$A=D798)*(三跨两临近重点区段!$F:$F="现存区段"),0))),"")</f>
        <v/>
      </c>
      <c r="AD798" s="72" t="str">
        <f t="array" ref="AD798">IFERROR(IF(INDEX(三跨两临近重点区段!$F:$F,MATCH(1,(MONTH(三跨两临近重点区段!$H:$H)=11)*(三跨两临近重点区段!$A:$A=D798),0))="已取消","已取消",INDEX(三跨两临近重点区段!$I:$I,MATCH(1,(MONTH(三跨两临近重点区段!$H:$H)=11)*(三跨两临近重点区段!$A:$A=D798)*(三跨两临近重点区段!$F:$F="现存区段"),0))),"")</f>
        <v/>
      </c>
      <c r="AE798" s="284" t="str">
        <f t="array" ref="AE798">IFERROR(IF(INDEX(三跨两临近重点区段!$F:$F,MATCH(1,(MONTH(三跨两临近重点区段!$H:$H)=12)*(三跨两临近重点区段!$A:$A=D798),0))="已取消","已取消",INDEX(三跨两临近重点区段!$H:$H,MATCH(1,(MONTH(三跨两临近重点区段!$H:$H)=12)*(三跨两临近重点区段!$A:$A=D798)*(三跨两临近重点区段!$F:$F="现存区段"),0))),"")</f>
        <v/>
      </c>
      <c r="AF798" s="72" t="str">
        <f t="array" ref="AF798">IFERROR(IF(INDEX(三跨两临近重点区段!$F:$F,MATCH(1,(MONTH(三跨两临近重点区段!$H:$H)=12)*(三跨两临近重点区段!$A:$A=D798),0))="已取消","已取消",INDEX(三跨两临近重点区段!$I:$I,MATCH(1,(MONTH(三跨两临近重点区段!$H:$H)=12)*(三跨两临近重点区段!$A:$A=D798)*(三跨两临近重点区段!$F:$F="现存区段"),0))),"")</f>
        <v/>
      </c>
      <c r="AH798" t="e">
        <f t="array" ref="AH798">INDEX(三跨两临近重点区段!$G:$G,MATCH(D798,三跨两临近重点区段!$A:$A,0))</f>
        <v>#N/A</v>
      </c>
    </row>
    <row r="799" ht="14.25" spans="1:34">
      <c r="A799" s="263" t="s">
        <v>150</v>
      </c>
      <c r="B799" s="264" t="s">
        <v>3291</v>
      </c>
      <c r="C799" s="263" t="s">
        <v>2126</v>
      </c>
      <c r="D799" s="263" t="s">
        <v>3292</v>
      </c>
      <c r="E799" s="264" t="s">
        <v>2378</v>
      </c>
      <c r="F799" s="264" t="s">
        <v>125</v>
      </c>
      <c r="G799" s="263" t="s">
        <v>791</v>
      </c>
      <c r="H799" s="263" t="s">
        <v>832</v>
      </c>
      <c r="I799" s="33"/>
      <c r="J799" s="196"/>
      <c r="K799" s="196"/>
      <c r="L799" s="196"/>
      <c r="M799" s="235"/>
      <c r="N799" s="235"/>
      <c r="O799" s="33"/>
      <c r="P799" s="48"/>
      <c r="Q799" s="279"/>
      <c r="R799" s="279"/>
      <c r="S799" s="278">
        <v>45471</v>
      </c>
      <c r="T799" s="279" t="s">
        <v>3166</v>
      </c>
      <c r="U799" s="268" t="str">
        <f t="array" ref="U799">IFERROR(IF(INDEX(三跨两临近重点区段!$F:$F,MATCH(1,(MONTH(三跨两临近重点区段!$H:$H)=7)*(三跨两临近重点区段!$A:$A=D799),0))="已取消","已取消",INDEX(三跨两临近重点区段!$H:$H,MATCH(1,(MONTH(三跨两临近重点区段!$H:$H)=7)*(三跨两临近重点区段!$A:$A=D799)*(三跨两临近重点区段!$F:$F="现存区段"),0))),"")</f>
        <v/>
      </c>
      <c r="V799" s="232" t="str">
        <f t="array" ref="V799">IFERROR(IF(INDEX(三跨两临近重点区段!$F:$F,MATCH(1,(MONTH(三跨两临近重点区段!$H:$H)=7)*(三跨两临近重点区段!$A:$A=D799),0))="已取消","已取消",INDEX(三跨两临近重点区段!$I:$I,MATCH(1,(MONTH(三跨两临近重点区段!$H:$H)=7)*(三跨两临近重点区段!$A:$A=D799)*(三跨两临近重点区段!$F:$F="现存区段"),0))),"")</f>
        <v/>
      </c>
      <c r="W799" s="268" t="str">
        <f t="array" ref="W799">IFERROR(IF(INDEX(三跨两临近重点区段!$F:$F,MATCH(1,(MONTH(三跨两临近重点区段!$H:$H)=8)*(三跨两临近重点区段!$A:$A=D799),0))="已取消","已取消",INDEX(三跨两临近重点区段!$H:$H,MATCH(1,(MONTH(三跨两临近重点区段!$H:$H)=8)*(三跨两临近重点区段!$A:$A=D799)*(三跨两临近重点区段!$F:$F="现存区段"),0))),"")</f>
        <v/>
      </c>
      <c r="X799" s="232" t="str">
        <f t="array" ref="X799">IFERROR(IF(INDEX(三跨两临近重点区段!$F:$F,MATCH(1,(MONTH(三跨两临近重点区段!$H:$H)=8)*(三跨两临近重点区段!$A:$A=D799),0))="已取消","已取消",INDEX(三跨两临近重点区段!$I:$I,MATCH(1,(MONTH(三跨两临近重点区段!$H:$H)=8)*(三跨两临近重点区段!$A:$A=D799)*(三跨两临近重点区段!$F:$F="现存区段"),0))),"")</f>
        <v/>
      </c>
      <c r="Y799" s="268" t="str">
        <f t="array" ref="Y799">IFERROR(IF(INDEX(三跨两临近重点区段!$F:$F,MATCH(1,(MONTH(三跨两临近重点区段!$H:$H)=9)*(三跨两临近重点区段!$A:$A=D799),0))="已取消","已取消",INDEX(三跨两临近重点区段!$H:$H,MATCH(1,(MONTH(三跨两临近重点区段!$H:$H)=9)*(三跨两临近重点区段!$A:$A=D799)*(三跨两临近重点区段!$F:$F="现存区段"),0))),"")</f>
        <v/>
      </c>
      <c r="Z799" s="232" t="str">
        <f t="array" ref="Z799">IFERROR(IF(INDEX(三跨两临近重点区段!$F:$F,MATCH(1,(MONTH(三跨两临近重点区段!$H:$H)=9)*(三跨两临近重点区段!$A:$A=D799),0))="已取消","已取消",INDEX(三跨两临近重点区段!$I:$I,MATCH(1,(MONTH(三跨两临近重点区段!$H:$H)=9)*(三跨两临近重点区段!$A:$A=D799)*(三跨两临近重点区段!$F:$F="现存区段"),0))),"")</f>
        <v/>
      </c>
      <c r="AA799" s="268" t="str">
        <f t="array" ref="AA799">IFERROR(IF(INDEX(三跨两临近重点区段!$F:$F,MATCH(1,(MONTH(三跨两临近重点区段!$H:$H)=10)*(三跨两临近重点区段!$A:$A=D799),0))="已取消","已取消",INDEX(三跨两临近重点区段!$H:$H,MATCH(1,(MONTH(三跨两临近重点区段!$H:$H)=10)*(三跨两临近重点区段!$A:$A=D799)*(三跨两临近重点区段!$F:$F="现存区段"),0))),"")</f>
        <v/>
      </c>
      <c r="AB799" s="72" t="str">
        <f t="array" ref="AB799">IFERROR(IF(INDEX(三跨两临近重点区段!$F:$F,MATCH(1,(MONTH(三跨两临近重点区段!$H:$H)=10)*(三跨两临近重点区段!$A:$A=D799),0))="已取消","已取消",INDEX(三跨两临近重点区段!$I:$I,MATCH(1,(MONTH(三跨两临近重点区段!$H:$H)=10)*(三跨两临近重点区段!$A:$A=D799)*(三跨两临近重点区段!$F:$F="现存区段"),0))),"")</f>
        <v/>
      </c>
      <c r="AC799" s="284" t="str">
        <f t="array" ref="AC799">IFERROR(IF(INDEX(三跨两临近重点区段!$F:$F,MATCH(1,(MONTH(三跨两临近重点区段!$H:$H)=11)*(三跨两临近重点区段!$A:$A=D799),0))="已取消","已取消",INDEX(三跨两临近重点区段!$H:$H,MATCH(1,(MONTH(三跨两临近重点区段!$H:$H)=11)*(三跨两临近重点区段!$A:$A=D799)*(三跨两临近重点区段!$F:$F="现存区段"),0))),"")</f>
        <v/>
      </c>
      <c r="AD799" s="72" t="str">
        <f t="array" ref="AD799">IFERROR(IF(INDEX(三跨两临近重点区段!$F:$F,MATCH(1,(MONTH(三跨两临近重点区段!$H:$H)=11)*(三跨两临近重点区段!$A:$A=D799),0))="已取消","已取消",INDEX(三跨两临近重点区段!$I:$I,MATCH(1,(MONTH(三跨两临近重点区段!$H:$H)=11)*(三跨两临近重点区段!$A:$A=D799)*(三跨两临近重点区段!$F:$F="现存区段"),0))),"")</f>
        <v/>
      </c>
      <c r="AE799" s="284" t="str">
        <f t="array" ref="AE799">IFERROR(IF(INDEX(三跨两临近重点区段!$F:$F,MATCH(1,(MONTH(三跨两临近重点区段!$H:$H)=12)*(三跨两临近重点区段!$A:$A=D799),0))="已取消","已取消",INDEX(三跨两临近重点区段!$H:$H,MATCH(1,(MONTH(三跨两临近重点区段!$H:$H)=12)*(三跨两临近重点区段!$A:$A=D799)*(三跨两临近重点区段!$F:$F="现存区段"),0))),"")</f>
        <v/>
      </c>
      <c r="AF799" s="72" t="str">
        <f t="array" ref="AF799">IFERROR(IF(INDEX(三跨两临近重点区段!$F:$F,MATCH(1,(MONTH(三跨两临近重点区段!$H:$H)=12)*(三跨两临近重点区段!$A:$A=D799),0))="已取消","已取消",INDEX(三跨两临近重点区段!$I:$I,MATCH(1,(MONTH(三跨两临近重点区段!$H:$H)=12)*(三跨两临近重点区段!$A:$A=D799)*(三跨两临近重点区段!$F:$F="现存区段"),0))),"")</f>
        <v/>
      </c>
      <c r="AH799" t="e">
        <f t="array" ref="AH799">INDEX(三跨两临近重点区段!$G:$G,MATCH(D799,三跨两临近重点区段!$A:$A,0))</f>
        <v>#N/A</v>
      </c>
    </row>
    <row r="800" ht="14.25" spans="1:34">
      <c r="A800" s="263" t="s">
        <v>363</v>
      </c>
      <c r="B800" s="264" t="s">
        <v>2633</v>
      </c>
      <c r="C800" s="263" t="s">
        <v>2509</v>
      </c>
      <c r="D800" s="263" t="s">
        <v>3293</v>
      </c>
      <c r="E800" s="264" t="s">
        <v>2378</v>
      </c>
      <c r="F800" s="264" t="s">
        <v>125</v>
      </c>
      <c r="G800" s="263" t="s">
        <v>791</v>
      </c>
      <c r="H800" s="263" t="s">
        <v>700</v>
      </c>
      <c r="I800" s="33"/>
      <c r="J800" s="196"/>
      <c r="K800" s="196"/>
      <c r="L800" s="196"/>
      <c r="M800" s="235"/>
      <c r="N800" s="235"/>
      <c r="O800" s="33"/>
      <c r="P800" s="48"/>
      <c r="Q800" s="279"/>
      <c r="R800" s="279"/>
      <c r="S800" s="278">
        <v>45446</v>
      </c>
      <c r="T800" s="279" t="s">
        <v>2117</v>
      </c>
      <c r="U800" s="268" t="str">
        <f t="array" ref="U800">IFERROR(IF(INDEX(三跨两临近重点区段!$F:$F,MATCH(1,(MONTH(三跨两临近重点区段!$H:$H)=7)*(三跨两临近重点区段!$A:$A=D800),0))="已取消","已取消",INDEX(三跨两临近重点区段!$H:$H,MATCH(1,(MONTH(三跨两临近重点区段!$H:$H)=7)*(三跨两临近重点区段!$A:$A=D800)*(三跨两临近重点区段!$F:$F="现存区段"),0))),"")</f>
        <v/>
      </c>
      <c r="V800" s="232" t="str">
        <f t="array" ref="V800">IFERROR(IF(INDEX(三跨两临近重点区段!$F:$F,MATCH(1,(MONTH(三跨两临近重点区段!$H:$H)=7)*(三跨两临近重点区段!$A:$A=D800),0))="已取消","已取消",INDEX(三跨两临近重点区段!$I:$I,MATCH(1,(MONTH(三跨两临近重点区段!$H:$H)=7)*(三跨两临近重点区段!$A:$A=D800)*(三跨两临近重点区段!$F:$F="现存区段"),0))),"")</f>
        <v/>
      </c>
      <c r="W800" s="268" t="str">
        <f t="array" ref="W800">IFERROR(IF(INDEX(三跨两临近重点区段!$F:$F,MATCH(1,(MONTH(三跨两临近重点区段!$H:$H)=8)*(三跨两临近重点区段!$A:$A=D800),0))="已取消","已取消",INDEX(三跨两临近重点区段!$H:$H,MATCH(1,(MONTH(三跨两临近重点区段!$H:$H)=8)*(三跨两临近重点区段!$A:$A=D800)*(三跨两临近重点区段!$F:$F="现存区段"),0))),"")</f>
        <v/>
      </c>
      <c r="X800" s="232" t="str">
        <f t="array" ref="X800">IFERROR(IF(INDEX(三跨两临近重点区段!$F:$F,MATCH(1,(MONTH(三跨两临近重点区段!$H:$H)=8)*(三跨两临近重点区段!$A:$A=D800),0))="已取消","已取消",INDEX(三跨两临近重点区段!$I:$I,MATCH(1,(MONTH(三跨两临近重点区段!$H:$H)=8)*(三跨两临近重点区段!$A:$A=D800)*(三跨两临近重点区段!$F:$F="现存区段"),0))),"")</f>
        <v/>
      </c>
      <c r="Y800" s="268" t="str">
        <f t="array" ref="Y800">IFERROR(IF(INDEX(三跨两临近重点区段!$F:$F,MATCH(1,(MONTH(三跨两临近重点区段!$H:$H)=9)*(三跨两临近重点区段!$A:$A=D800),0))="已取消","已取消",INDEX(三跨两临近重点区段!$H:$H,MATCH(1,(MONTH(三跨两临近重点区段!$H:$H)=9)*(三跨两临近重点区段!$A:$A=D800)*(三跨两临近重点区段!$F:$F="现存区段"),0))),"")</f>
        <v/>
      </c>
      <c r="Z800" s="232" t="str">
        <f t="array" ref="Z800">IFERROR(IF(INDEX(三跨两临近重点区段!$F:$F,MATCH(1,(MONTH(三跨两临近重点区段!$H:$H)=9)*(三跨两临近重点区段!$A:$A=D800),0))="已取消","已取消",INDEX(三跨两临近重点区段!$I:$I,MATCH(1,(MONTH(三跨两临近重点区段!$H:$H)=9)*(三跨两临近重点区段!$A:$A=D800)*(三跨两临近重点区段!$F:$F="现存区段"),0))),"")</f>
        <v/>
      </c>
      <c r="AA800" s="268" t="str">
        <f t="array" ref="AA800">IFERROR(IF(INDEX(三跨两临近重点区段!$F:$F,MATCH(1,(MONTH(三跨两临近重点区段!$H:$H)=10)*(三跨两临近重点区段!$A:$A=D800),0))="已取消","已取消",INDEX(三跨两临近重点区段!$H:$H,MATCH(1,(MONTH(三跨两临近重点区段!$H:$H)=10)*(三跨两临近重点区段!$A:$A=D800)*(三跨两临近重点区段!$F:$F="现存区段"),0))),"")</f>
        <v/>
      </c>
      <c r="AB800" s="72" t="str">
        <f t="array" ref="AB800">IFERROR(IF(INDEX(三跨两临近重点区段!$F:$F,MATCH(1,(MONTH(三跨两临近重点区段!$H:$H)=10)*(三跨两临近重点区段!$A:$A=D800),0))="已取消","已取消",INDEX(三跨两临近重点区段!$I:$I,MATCH(1,(MONTH(三跨两临近重点区段!$H:$H)=10)*(三跨两临近重点区段!$A:$A=D800)*(三跨两临近重点区段!$F:$F="现存区段"),0))),"")</f>
        <v/>
      </c>
      <c r="AC800" s="284" t="str">
        <f t="array" ref="AC800">IFERROR(IF(INDEX(三跨两临近重点区段!$F:$F,MATCH(1,(MONTH(三跨两临近重点区段!$H:$H)=11)*(三跨两临近重点区段!$A:$A=D800),0))="已取消","已取消",INDEX(三跨两临近重点区段!$H:$H,MATCH(1,(MONTH(三跨两临近重点区段!$H:$H)=11)*(三跨两临近重点区段!$A:$A=D800)*(三跨两临近重点区段!$F:$F="现存区段"),0))),"")</f>
        <v/>
      </c>
      <c r="AD800" s="72" t="str">
        <f t="array" ref="AD800">IFERROR(IF(INDEX(三跨两临近重点区段!$F:$F,MATCH(1,(MONTH(三跨两临近重点区段!$H:$H)=11)*(三跨两临近重点区段!$A:$A=D800),0))="已取消","已取消",INDEX(三跨两临近重点区段!$I:$I,MATCH(1,(MONTH(三跨两临近重点区段!$H:$H)=11)*(三跨两临近重点区段!$A:$A=D800)*(三跨两临近重点区段!$F:$F="现存区段"),0))),"")</f>
        <v/>
      </c>
      <c r="AE800" s="284" t="str">
        <f t="array" ref="AE800">IFERROR(IF(INDEX(三跨两临近重点区段!$F:$F,MATCH(1,(MONTH(三跨两临近重点区段!$H:$H)=12)*(三跨两临近重点区段!$A:$A=D800),0))="已取消","已取消",INDEX(三跨两临近重点区段!$H:$H,MATCH(1,(MONTH(三跨两临近重点区段!$H:$H)=12)*(三跨两临近重点区段!$A:$A=D800)*(三跨两临近重点区段!$F:$F="现存区段"),0))),"")</f>
        <v/>
      </c>
      <c r="AF800" s="72" t="str">
        <f t="array" ref="AF800">IFERROR(IF(INDEX(三跨两临近重点区段!$F:$F,MATCH(1,(MONTH(三跨两临近重点区段!$H:$H)=12)*(三跨两临近重点区段!$A:$A=D800),0))="已取消","已取消",INDEX(三跨两临近重点区段!$I:$I,MATCH(1,(MONTH(三跨两临近重点区段!$H:$H)=12)*(三跨两临近重点区段!$A:$A=D800)*(三跨两临近重点区段!$F:$F="现存区段"),0))),"")</f>
        <v/>
      </c>
      <c r="AH800" t="e">
        <f t="array" ref="AH800">INDEX(三跨两临近重点区段!$G:$G,MATCH(D800,三跨两临近重点区段!$A:$A,0))</f>
        <v>#N/A</v>
      </c>
    </row>
    <row r="801" ht="14.25" spans="1:34">
      <c r="A801" s="263" t="s">
        <v>363</v>
      </c>
      <c r="B801" s="264" t="s">
        <v>2635</v>
      </c>
      <c r="C801" s="263" t="s">
        <v>2340</v>
      </c>
      <c r="D801" s="263" t="s">
        <v>3294</v>
      </c>
      <c r="E801" s="264" t="s">
        <v>2378</v>
      </c>
      <c r="F801" s="264" t="s">
        <v>125</v>
      </c>
      <c r="G801" s="263" t="s">
        <v>791</v>
      </c>
      <c r="H801" s="263" t="s">
        <v>700</v>
      </c>
      <c r="I801" s="33"/>
      <c r="J801" s="196"/>
      <c r="K801" s="196"/>
      <c r="L801" s="196"/>
      <c r="M801" s="235"/>
      <c r="N801" s="235"/>
      <c r="O801" s="33"/>
      <c r="P801" s="48"/>
      <c r="Q801" s="279"/>
      <c r="R801" s="279"/>
      <c r="S801" s="278">
        <v>45446</v>
      </c>
      <c r="T801" s="279" t="s">
        <v>2117</v>
      </c>
      <c r="U801" s="268" t="str">
        <f t="array" ref="U801">IFERROR(IF(INDEX(三跨两临近重点区段!$F:$F,MATCH(1,(MONTH(三跨两临近重点区段!$H:$H)=7)*(三跨两临近重点区段!$A:$A=D801),0))="已取消","已取消",INDEX(三跨两临近重点区段!$H:$H,MATCH(1,(MONTH(三跨两临近重点区段!$H:$H)=7)*(三跨两临近重点区段!$A:$A=D801)*(三跨两临近重点区段!$F:$F="现存区段"),0))),"")</f>
        <v/>
      </c>
      <c r="V801" s="232" t="str">
        <f t="array" ref="V801">IFERROR(IF(INDEX(三跨两临近重点区段!$F:$F,MATCH(1,(MONTH(三跨两临近重点区段!$H:$H)=7)*(三跨两临近重点区段!$A:$A=D801),0))="已取消","已取消",INDEX(三跨两临近重点区段!$I:$I,MATCH(1,(MONTH(三跨两临近重点区段!$H:$H)=7)*(三跨两临近重点区段!$A:$A=D801)*(三跨两临近重点区段!$F:$F="现存区段"),0))),"")</f>
        <v/>
      </c>
      <c r="W801" s="268" t="str">
        <f t="array" ref="W801">IFERROR(IF(INDEX(三跨两临近重点区段!$F:$F,MATCH(1,(MONTH(三跨两临近重点区段!$H:$H)=8)*(三跨两临近重点区段!$A:$A=D801),0))="已取消","已取消",INDEX(三跨两临近重点区段!$H:$H,MATCH(1,(MONTH(三跨两临近重点区段!$H:$H)=8)*(三跨两临近重点区段!$A:$A=D801)*(三跨两临近重点区段!$F:$F="现存区段"),0))),"")</f>
        <v/>
      </c>
      <c r="X801" s="232" t="str">
        <f t="array" ref="X801">IFERROR(IF(INDEX(三跨两临近重点区段!$F:$F,MATCH(1,(MONTH(三跨两临近重点区段!$H:$H)=8)*(三跨两临近重点区段!$A:$A=D801),0))="已取消","已取消",INDEX(三跨两临近重点区段!$I:$I,MATCH(1,(MONTH(三跨两临近重点区段!$H:$H)=8)*(三跨两临近重点区段!$A:$A=D801)*(三跨两临近重点区段!$F:$F="现存区段"),0))),"")</f>
        <v/>
      </c>
      <c r="Y801" s="268" t="str">
        <f t="array" ref="Y801">IFERROR(IF(INDEX(三跨两临近重点区段!$F:$F,MATCH(1,(MONTH(三跨两临近重点区段!$H:$H)=9)*(三跨两临近重点区段!$A:$A=D801),0))="已取消","已取消",INDEX(三跨两临近重点区段!$H:$H,MATCH(1,(MONTH(三跨两临近重点区段!$H:$H)=9)*(三跨两临近重点区段!$A:$A=D801)*(三跨两临近重点区段!$F:$F="现存区段"),0))),"")</f>
        <v/>
      </c>
      <c r="Z801" s="232" t="str">
        <f t="array" ref="Z801">IFERROR(IF(INDEX(三跨两临近重点区段!$F:$F,MATCH(1,(MONTH(三跨两临近重点区段!$H:$H)=9)*(三跨两临近重点区段!$A:$A=D801),0))="已取消","已取消",INDEX(三跨两临近重点区段!$I:$I,MATCH(1,(MONTH(三跨两临近重点区段!$H:$H)=9)*(三跨两临近重点区段!$A:$A=D801)*(三跨两临近重点区段!$F:$F="现存区段"),0))),"")</f>
        <v/>
      </c>
      <c r="AA801" s="268" t="str">
        <f t="array" ref="AA801">IFERROR(IF(INDEX(三跨两临近重点区段!$F:$F,MATCH(1,(MONTH(三跨两临近重点区段!$H:$H)=10)*(三跨两临近重点区段!$A:$A=D801),0))="已取消","已取消",INDEX(三跨两临近重点区段!$H:$H,MATCH(1,(MONTH(三跨两临近重点区段!$H:$H)=10)*(三跨两临近重点区段!$A:$A=D801)*(三跨两临近重点区段!$F:$F="现存区段"),0))),"")</f>
        <v/>
      </c>
      <c r="AB801" s="72" t="str">
        <f t="array" ref="AB801">IFERROR(IF(INDEX(三跨两临近重点区段!$F:$F,MATCH(1,(MONTH(三跨两临近重点区段!$H:$H)=10)*(三跨两临近重点区段!$A:$A=D801),0))="已取消","已取消",INDEX(三跨两临近重点区段!$I:$I,MATCH(1,(MONTH(三跨两临近重点区段!$H:$H)=10)*(三跨两临近重点区段!$A:$A=D801)*(三跨两临近重点区段!$F:$F="现存区段"),0))),"")</f>
        <v/>
      </c>
      <c r="AC801" s="284" t="str">
        <f t="array" ref="AC801">IFERROR(IF(INDEX(三跨两临近重点区段!$F:$F,MATCH(1,(MONTH(三跨两临近重点区段!$H:$H)=11)*(三跨两临近重点区段!$A:$A=D801),0))="已取消","已取消",INDEX(三跨两临近重点区段!$H:$H,MATCH(1,(MONTH(三跨两临近重点区段!$H:$H)=11)*(三跨两临近重点区段!$A:$A=D801)*(三跨两临近重点区段!$F:$F="现存区段"),0))),"")</f>
        <v/>
      </c>
      <c r="AD801" s="72" t="str">
        <f t="array" ref="AD801">IFERROR(IF(INDEX(三跨两临近重点区段!$F:$F,MATCH(1,(MONTH(三跨两临近重点区段!$H:$H)=11)*(三跨两临近重点区段!$A:$A=D801),0))="已取消","已取消",INDEX(三跨两临近重点区段!$I:$I,MATCH(1,(MONTH(三跨两临近重点区段!$H:$H)=11)*(三跨两临近重点区段!$A:$A=D801)*(三跨两临近重点区段!$F:$F="现存区段"),0))),"")</f>
        <v/>
      </c>
      <c r="AE801" s="284" t="str">
        <f t="array" ref="AE801">IFERROR(IF(INDEX(三跨两临近重点区段!$F:$F,MATCH(1,(MONTH(三跨两临近重点区段!$H:$H)=12)*(三跨两临近重点区段!$A:$A=D801),0))="已取消","已取消",INDEX(三跨两临近重点区段!$H:$H,MATCH(1,(MONTH(三跨两临近重点区段!$H:$H)=12)*(三跨两临近重点区段!$A:$A=D801)*(三跨两临近重点区段!$F:$F="现存区段"),0))),"")</f>
        <v/>
      </c>
      <c r="AF801" s="72" t="str">
        <f t="array" ref="AF801">IFERROR(IF(INDEX(三跨两临近重点区段!$F:$F,MATCH(1,(MONTH(三跨两临近重点区段!$H:$H)=12)*(三跨两临近重点区段!$A:$A=D801),0))="已取消","已取消",INDEX(三跨两临近重点区段!$I:$I,MATCH(1,(MONTH(三跨两临近重点区段!$H:$H)=12)*(三跨两临近重点区段!$A:$A=D801)*(三跨两临近重点区段!$F:$F="现存区段"),0))),"")</f>
        <v/>
      </c>
      <c r="AH801" t="e">
        <f t="array" ref="AH801">INDEX(三跨两临近重点区段!$G:$G,MATCH(D801,三跨两临近重点区段!$A:$A,0))</f>
        <v>#N/A</v>
      </c>
    </row>
    <row r="802" ht="14.25" spans="1:34">
      <c r="A802" s="263" t="s">
        <v>150</v>
      </c>
      <c r="B802" s="264" t="s">
        <v>3288</v>
      </c>
      <c r="C802" s="263" t="s">
        <v>2177</v>
      </c>
      <c r="D802" s="263" t="s">
        <v>3295</v>
      </c>
      <c r="E802" s="264" t="s">
        <v>2378</v>
      </c>
      <c r="F802" s="264" t="s">
        <v>125</v>
      </c>
      <c r="G802" s="263" t="s">
        <v>791</v>
      </c>
      <c r="H802" s="263" t="s">
        <v>837</v>
      </c>
      <c r="I802" s="33"/>
      <c r="J802" s="196"/>
      <c r="K802" s="196"/>
      <c r="L802" s="196"/>
      <c r="M802" s="235"/>
      <c r="N802" s="235"/>
      <c r="O802" s="33"/>
      <c r="P802" s="48"/>
      <c r="Q802" s="279"/>
      <c r="R802" s="279"/>
      <c r="S802" s="278">
        <v>45448</v>
      </c>
      <c r="T802" s="279" t="s">
        <v>2117</v>
      </c>
      <c r="U802" s="268" t="str">
        <f t="array" ref="U802">IFERROR(IF(INDEX(三跨两临近重点区段!$F:$F,MATCH(1,(MONTH(三跨两临近重点区段!$H:$H)=7)*(三跨两临近重点区段!$A:$A=D802),0))="已取消","已取消",INDEX(三跨两临近重点区段!$H:$H,MATCH(1,(MONTH(三跨两临近重点区段!$H:$H)=7)*(三跨两临近重点区段!$A:$A=D802)*(三跨两临近重点区段!$F:$F="现存区段"),0))),"")</f>
        <v/>
      </c>
      <c r="V802" s="232" t="str">
        <f t="array" ref="V802">IFERROR(IF(INDEX(三跨两临近重点区段!$F:$F,MATCH(1,(MONTH(三跨两临近重点区段!$H:$H)=7)*(三跨两临近重点区段!$A:$A=D802),0))="已取消","已取消",INDEX(三跨两临近重点区段!$I:$I,MATCH(1,(MONTH(三跨两临近重点区段!$H:$H)=7)*(三跨两临近重点区段!$A:$A=D802)*(三跨两临近重点区段!$F:$F="现存区段"),0))),"")</f>
        <v/>
      </c>
      <c r="W802" s="268" t="str">
        <f t="array" ref="W802">IFERROR(IF(INDEX(三跨两临近重点区段!$F:$F,MATCH(1,(MONTH(三跨两临近重点区段!$H:$H)=8)*(三跨两临近重点区段!$A:$A=D802),0))="已取消","已取消",INDEX(三跨两临近重点区段!$H:$H,MATCH(1,(MONTH(三跨两临近重点区段!$H:$H)=8)*(三跨两临近重点区段!$A:$A=D802)*(三跨两临近重点区段!$F:$F="现存区段"),0))),"")</f>
        <v/>
      </c>
      <c r="X802" s="232" t="str">
        <f t="array" ref="X802">IFERROR(IF(INDEX(三跨两临近重点区段!$F:$F,MATCH(1,(MONTH(三跨两临近重点区段!$H:$H)=8)*(三跨两临近重点区段!$A:$A=D802),0))="已取消","已取消",INDEX(三跨两临近重点区段!$I:$I,MATCH(1,(MONTH(三跨两临近重点区段!$H:$H)=8)*(三跨两临近重点区段!$A:$A=D802)*(三跨两临近重点区段!$F:$F="现存区段"),0))),"")</f>
        <v/>
      </c>
      <c r="Y802" s="268" t="str">
        <f t="array" ref="Y802">IFERROR(IF(INDEX(三跨两临近重点区段!$F:$F,MATCH(1,(MONTH(三跨两临近重点区段!$H:$H)=9)*(三跨两临近重点区段!$A:$A=D802),0))="已取消","已取消",INDEX(三跨两临近重点区段!$H:$H,MATCH(1,(MONTH(三跨两临近重点区段!$H:$H)=9)*(三跨两临近重点区段!$A:$A=D802)*(三跨两临近重点区段!$F:$F="现存区段"),0))),"")</f>
        <v/>
      </c>
      <c r="Z802" s="232" t="str">
        <f t="array" ref="Z802">IFERROR(IF(INDEX(三跨两临近重点区段!$F:$F,MATCH(1,(MONTH(三跨两临近重点区段!$H:$H)=9)*(三跨两临近重点区段!$A:$A=D802),0))="已取消","已取消",INDEX(三跨两临近重点区段!$I:$I,MATCH(1,(MONTH(三跨两临近重点区段!$H:$H)=9)*(三跨两临近重点区段!$A:$A=D802)*(三跨两临近重点区段!$F:$F="现存区段"),0))),"")</f>
        <v/>
      </c>
      <c r="AA802" s="268" t="str">
        <f t="array" ref="AA802">IFERROR(IF(INDEX(三跨两临近重点区段!$F:$F,MATCH(1,(MONTH(三跨两临近重点区段!$H:$H)=10)*(三跨两临近重点区段!$A:$A=D802),0))="已取消","已取消",INDEX(三跨两临近重点区段!$H:$H,MATCH(1,(MONTH(三跨两临近重点区段!$H:$H)=10)*(三跨两临近重点区段!$A:$A=D802)*(三跨两临近重点区段!$F:$F="现存区段"),0))),"")</f>
        <v/>
      </c>
      <c r="AB802" s="72" t="str">
        <f t="array" ref="AB802">IFERROR(IF(INDEX(三跨两临近重点区段!$F:$F,MATCH(1,(MONTH(三跨两临近重点区段!$H:$H)=10)*(三跨两临近重点区段!$A:$A=D802),0))="已取消","已取消",INDEX(三跨两临近重点区段!$I:$I,MATCH(1,(MONTH(三跨两临近重点区段!$H:$H)=10)*(三跨两临近重点区段!$A:$A=D802)*(三跨两临近重点区段!$F:$F="现存区段"),0))),"")</f>
        <v/>
      </c>
      <c r="AC802" s="284" t="str">
        <f t="array" ref="AC802">IFERROR(IF(INDEX(三跨两临近重点区段!$F:$F,MATCH(1,(MONTH(三跨两临近重点区段!$H:$H)=11)*(三跨两临近重点区段!$A:$A=D802),0))="已取消","已取消",INDEX(三跨两临近重点区段!$H:$H,MATCH(1,(MONTH(三跨两临近重点区段!$H:$H)=11)*(三跨两临近重点区段!$A:$A=D802)*(三跨两临近重点区段!$F:$F="现存区段"),0))),"")</f>
        <v/>
      </c>
      <c r="AD802" s="72" t="str">
        <f t="array" ref="AD802">IFERROR(IF(INDEX(三跨两临近重点区段!$F:$F,MATCH(1,(MONTH(三跨两临近重点区段!$H:$H)=11)*(三跨两临近重点区段!$A:$A=D802),0))="已取消","已取消",INDEX(三跨两临近重点区段!$I:$I,MATCH(1,(MONTH(三跨两临近重点区段!$H:$H)=11)*(三跨两临近重点区段!$A:$A=D802)*(三跨两临近重点区段!$F:$F="现存区段"),0))),"")</f>
        <v/>
      </c>
      <c r="AE802" s="284" t="str">
        <f t="array" ref="AE802">IFERROR(IF(INDEX(三跨两临近重点区段!$F:$F,MATCH(1,(MONTH(三跨两临近重点区段!$H:$H)=12)*(三跨两临近重点区段!$A:$A=D802),0))="已取消","已取消",INDEX(三跨两临近重点区段!$H:$H,MATCH(1,(MONTH(三跨两临近重点区段!$H:$H)=12)*(三跨两临近重点区段!$A:$A=D802)*(三跨两临近重点区段!$F:$F="现存区段"),0))),"")</f>
        <v/>
      </c>
      <c r="AF802" s="72" t="str">
        <f t="array" ref="AF802">IFERROR(IF(INDEX(三跨两临近重点区段!$F:$F,MATCH(1,(MONTH(三跨两临近重点区段!$H:$H)=12)*(三跨两临近重点区段!$A:$A=D802),0))="已取消","已取消",INDEX(三跨两临近重点区段!$I:$I,MATCH(1,(MONTH(三跨两临近重点区段!$H:$H)=12)*(三跨两临近重点区段!$A:$A=D802)*(三跨两临近重点区段!$F:$F="现存区段"),0))),"")</f>
        <v/>
      </c>
      <c r="AH802" t="e">
        <f t="array" ref="AH802">INDEX(三跨两临近重点区段!$G:$G,MATCH(D802,三跨两临近重点区段!$A:$A,0))</f>
        <v>#N/A</v>
      </c>
    </row>
    <row r="803" ht="14.25" spans="1:34">
      <c r="A803" s="263" t="s">
        <v>363</v>
      </c>
      <c r="B803" s="264" t="s">
        <v>2637</v>
      </c>
      <c r="C803" s="263" t="s">
        <v>2123</v>
      </c>
      <c r="D803" s="263" t="s">
        <v>3296</v>
      </c>
      <c r="E803" s="264" t="s">
        <v>2378</v>
      </c>
      <c r="F803" s="264" t="s">
        <v>125</v>
      </c>
      <c r="G803" s="263" t="s">
        <v>791</v>
      </c>
      <c r="H803" s="263" t="s">
        <v>700</v>
      </c>
      <c r="I803" s="33"/>
      <c r="J803" s="196"/>
      <c r="K803" s="196"/>
      <c r="L803" s="196"/>
      <c r="M803" s="235"/>
      <c r="N803" s="235"/>
      <c r="O803" s="33"/>
      <c r="P803" s="48"/>
      <c r="Q803" s="279"/>
      <c r="R803" s="279"/>
      <c r="S803" s="278">
        <v>45471</v>
      </c>
      <c r="T803" s="279" t="s">
        <v>3297</v>
      </c>
      <c r="U803" s="268" t="str">
        <f t="array" ref="U803">IFERROR(IF(INDEX(三跨两临近重点区段!$F:$F,MATCH(1,(MONTH(三跨两临近重点区段!$H:$H)=7)*(三跨两临近重点区段!$A:$A=D803),0))="已取消","已取消",INDEX(三跨两临近重点区段!$H:$H,MATCH(1,(MONTH(三跨两临近重点区段!$H:$H)=7)*(三跨两临近重点区段!$A:$A=D803)*(三跨两临近重点区段!$F:$F="现存区段"),0))),"")</f>
        <v/>
      </c>
      <c r="V803" s="232" t="str">
        <f t="array" ref="V803">IFERROR(IF(INDEX(三跨两临近重点区段!$F:$F,MATCH(1,(MONTH(三跨两临近重点区段!$H:$H)=7)*(三跨两临近重点区段!$A:$A=D803),0))="已取消","已取消",INDEX(三跨两临近重点区段!$I:$I,MATCH(1,(MONTH(三跨两临近重点区段!$H:$H)=7)*(三跨两临近重点区段!$A:$A=D803)*(三跨两临近重点区段!$F:$F="现存区段"),0))),"")</f>
        <v/>
      </c>
      <c r="W803" s="268" t="str">
        <f t="array" ref="W803">IFERROR(IF(INDEX(三跨两临近重点区段!$F:$F,MATCH(1,(MONTH(三跨两临近重点区段!$H:$H)=8)*(三跨两临近重点区段!$A:$A=D803),0))="已取消","已取消",INDEX(三跨两临近重点区段!$H:$H,MATCH(1,(MONTH(三跨两临近重点区段!$H:$H)=8)*(三跨两临近重点区段!$A:$A=D803)*(三跨两临近重点区段!$F:$F="现存区段"),0))),"")</f>
        <v/>
      </c>
      <c r="X803" s="232" t="str">
        <f t="array" ref="X803">IFERROR(IF(INDEX(三跨两临近重点区段!$F:$F,MATCH(1,(MONTH(三跨两临近重点区段!$H:$H)=8)*(三跨两临近重点区段!$A:$A=D803),0))="已取消","已取消",INDEX(三跨两临近重点区段!$I:$I,MATCH(1,(MONTH(三跨两临近重点区段!$H:$H)=8)*(三跨两临近重点区段!$A:$A=D803)*(三跨两临近重点区段!$F:$F="现存区段"),0))),"")</f>
        <v/>
      </c>
      <c r="Y803" s="268" t="str">
        <f t="array" ref="Y803">IFERROR(IF(INDEX(三跨两临近重点区段!$F:$F,MATCH(1,(MONTH(三跨两临近重点区段!$H:$H)=9)*(三跨两临近重点区段!$A:$A=D803),0))="已取消","已取消",INDEX(三跨两临近重点区段!$H:$H,MATCH(1,(MONTH(三跨两临近重点区段!$H:$H)=9)*(三跨两临近重点区段!$A:$A=D803)*(三跨两临近重点区段!$F:$F="现存区段"),0))),"")</f>
        <v/>
      </c>
      <c r="Z803" s="232" t="str">
        <f t="array" ref="Z803">IFERROR(IF(INDEX(三跨两临近重点区段!$F:$F,MATCH(1,(MONTH(三跨两临近重点区段!$H:$H)=9)*(三跨两临近重点区段!$A:$A=D803),0))="已取消","已取消",INDEX(三跨两临近重点区段!$I:$I,MATCH(1,(MONTH(三跨两临近重点区段!$H:$H)=9)*(三跨两临近重点区段!$A:$A=D803)*(三跨两临近重点区段!$F:$F="现存区段"),0))),"")</f>
        <v/>
      </c>
      <c r="AA803" s="268" t="str">
        <f t="array" ref="AA803">IFERROR(IF(INDEX(三跨两临近重点区段!$F:$F,MATCH(1,(MONTH(三跨两临近重点区段!$H:$H)=10)*(三跨两临近重点区段!$A:$A=D803),0))="已取消","已取消",INDEX(三跨两临近重点区段!$H:$H,MATCH(1,(MONTH(三跨两临近重点区段!$H:$H)=10)*(三跨两临近重点区段!$A:$A=D803)*(三跨两临近重点区段!$F:$F="现存区段"),0))),"")</f>
        <v/>
      </c>
      <c r="AB803" s="72" t="str">
        <f t="array" ref="AB803">IFERROR(IF(INDEX(三跨两临近重点区段!$F:$F,MATCH(1,(MONTH(三跨两临近重点区段!$H:$H)=10)*(三跨两临近重点区段!$A:$A=D803),0))="已取消","已取消",INDEX(三跨两临近重点区段!$I:$I,MATCH(1,(MONTH(三跨两临近重点区段!$H:$H)=10)*(三跨两临近重点区段!$A:$A=D803)*(三跨两临近重点区段!$F:$F="现存区段"),0))),"")</f>
        <v/>
      </c>
      <c r="AC803" s="284" t="str">
        <f t="array" ref="AC803">IFERROR(IF(INDEX(三跨两临近重点区段!$F:$F,MATCH(1,(MONTH(三跨两临近重点区段!$H:$H)=11)*(三跨两临近重点区段!$A:$A=D803),0))="已取消","已取消",INDEX(三跨两临近重点区段!$H:$H,MATCH(1,(MONTH(三跨两临近重点区段!$H:$H)=11)*(三跨两临近重点区段!$A:$A=D803)*(三跨两临近重点区段!$F:$F="现存区段"),0))),"")</f>
        <v/>
      </c>
      <c r="AD803" s="72" t="str">
        <f t="array" ref="AD803">IFERROR(IF(INDEX(三跨两临近重点区段!$F:$F,MATCH(1,(MONTH(三跨两临近重点区段!$H:$H)=11)*(三跨两临近重点区段!$A:$A=D803),0))="已取消","已取消",INDEX(三跨两临近重点区段!$I:$I,MATCH(1,(MONTH(三跨两临近重点区段!$H:$H)=11)*(三跨两临近重点区段!$A:$A=D803)*(三跨两临近重点区段!$F:$F="现存区段"),0))),"")</f>
        <v/>
      </c>
      <c r="AE803" s="284" t="str">
        <f t="array" ref="AE803">IFERROR(IF(INDEX(三跨两临近重点区段!$F:$F,MATCH(1,(MONTH(三跨两临近重点区段!$H:$H)=12)*(三跨两临近重点区段!$A:$A=D803),0))="已取消","已取消",INDEX(三跨两临近重点区段!$H:$H,MATCH(1,(MONTH(三跨两临近重点区段!$H:$H)=12)*(三跨两临近重点区段!$A:$A=D803)*(三跨两临近重点区段!$F:$F="现存区段"),0))),"")</f>
        <v/>
      </c>
      <c r="AF803" s="72" t="str">
        <f t="array" ref="AF803">IFERROR(IF(INDEX(三跨两临近重点区段!$F:$F,MATCH(1,(MONTH(三跨两临近重点区段!$H:$H)=12)*(三跨两临近重点区段!$A:$A=D803),0))="已取消","已取消",INDEX(三跨两临近重点区段!$I:$I,MATCH(1,(MONTH(三跨两临近重点区段!$H:$H)=12)*(三跨两临近重点区段!$A:$A=D803)*(三跨两临近重点区段!$F:$F="现存区段"),0))),"")</f>
        <v/>
      </c>
      <c r="AH803" t="e">
        <f t="array" ref="AH803">INDEX(三跨两临近重点区段!$G:$G,MATCH(D803,三跨两临近重点区段!$A:$A,0))</f>
        <v>#N/A</v>
      </c>
    </row>
    <row r="804" ht="14.25" spans="1:34">
      <c r="A804" s="263" t="s">
        <v>363</v>
      </c>
      <c r="B804" s="264" t="s">
        <v>2648</v>
      </c>
      <c r="C804" s="263" t="s">
        <v>2773</v>
      </c>
      <c r="D804" s="263" t="s">
        <v>3298</v>
      </c>
      <c r="E804" s="264" t="s">
        <v>2378</v>
      </c>
      <c r="F804" s="264" t="s">
        <v>125</v>
      </c>
      <c r="G804" s="263" t="s">
        <v>791</v>
      </c>
      <c r="H804" s="263" t="s">
        <v>2641</v>
      </c>
      <c r="I804" s="33"/>
      <c r="J804" s="196"/>
      <c r="K804" s="196"/>
      <c r="L804" s="196"/>
      <c r="M804" s="235"/>
      <c r="N804" s="235"/>
      <c r="O804" s="33"/>
      <c r="P804" s="48"/>
      <c r="Q804" s="279"/>
      <c r="R804" s="279"/>
      <c r="S804" s="278">
        <v>45447</v>
      </c>
      <c r="T804" s="279" t="s">
        <v>2117</v>
      </c>
      <c r="U804" s="268" t="str">
        <f t="array" ref="U804">IFERROR(IF(INDEX(三跨两临近重点区段!$F:$F,MATCH(1,(MONTH(三跨两临近重点区段!$H:$H)=7)*(三跨两临近重点区段!$A:$A=D804),0))="已取消","已取消",INDEX(三跨两临近重点区段!$H:$H,MATCH(1,(MONTH(三跨两临近重点区段!$H:$H)=7)*(三跨两临近重点区段!$A:$A=D804)*(三跨两临近重点区段!$F:$F="现存区段"),0))),"")</f>
        <v/>
      </c>
      <c r="V804" s="232" t="str">
        <f t="array" ref="V804">IFERROR(IF(INDEX(三跨两临近重点区段!$F:$F,MATCH(1,(MONTH(三跨两临近重点区段!$H:$H)=7)*(三跨两临近重点区段!$A:$A=D804),0))="已取消","已取消",INDEX(三跨两临近重点区段!$I:$I,MATCH(1,(MONTH(三跨两临近重点区段!$H:$H)=7)*(三跨两临近重点区段!$A:$A=D804)*(三跨两临近重点区段!$F:$F="现存区段"),0))),"")</f>
        <v/>
      </c>
      <c r="W804" s="268" t="str">
        <f t="array" ref="W804">IFERROR(IF(INDEX(三跨两临近重点区段!$F:$F,MATCH(1,(MONTH(三跨两临近重点区段!$H:$H)=8)*(三跨两临近重点区段!$A:$A=D804),0))="已取消","已取消",INDEX(三跨两临近重点区段!$H:$H,MATCH(1,(MONTH(三跨两临近重点区段!$H:$H)=8)*(三跨两临近重点区段!$A:$A=D804)*(三跨两临近重点区段!$F:$F="现存区段"),0))),"")</f>
        <v/>
      </c>
      <c r="X804" s="232" t="str">
        <f t="array" ref="X804">IFERROR(IF(INDEX(三跨两临近重点区段!$F:$F,MATCH(1,(MONTH(三跨两临近重点区段!$H:$H)=8)*(三跨两临近重点区段!$A:$A=D804),0))="已取消","已取消",INDEX(三跨两临近重点区段!$I:$I,MATCH(1,(MONTH(三跨两临近重点区段!$H:$H)=8)*(三跨两临近重点区段!$A:$A=D804)*(三跨两临近重点区段!$F:$F="现存区段"),0))),"")</f>
        <v/>
      </c>
      <c r="Y804" s="268" t="str">
        <f t="array" ref="Y804">IFERROR(IF(INDEX(三跨两临近重点区段!$F:$F,MATCH(1,(MONTH(三跨两临近重点区段!$H:$H)=9)*(三跨两临近重点区段!$A:$A=D804),0))="已取消","已取消",INDEX(三跨两临近重点区段!$H:$H,MATCH(1,(MONTH(三跨两临近重点区段!$H:$H)=9)*(三跨两临近重点区段!$A:$A=D804)*(三跨两临近重点区段!$F:$F="现存区段"),0))),"")</f>
        <v/>
      </c>
      <c r="Z804" s="232" t="str">
        <f t="array" ref="Z804">IFERROR(IF(INDEX(三跨两临近重点区段!$F:$F,MATCH(1,(MONTH(三跨两临近重点区段!$H:$H)=9)*(三跨两临近重点区段!$A:$A=D804),0))="已取消","已取消",INDEX(三跨两临近重点区段!$I:$I,MATCH(1,(MONTH(三跨两临近重点区段!$H:$H)=9)*(三跨两临近重点区段!$A:$A=D804)*(三跨两临近重点区段!$F:$F="现存区段"),0))),"")</f>
        <v/>
      </c>
      <c r="AA804" s="268" t="str">
        <f t="array" ref="AA804">IFERROR(IF(INDEX(三跨两临近重点区段!$F:$F,MATCH(1,(MONTH(三跨两临近重点区段!$H:$H)=10)*(三跨两临近重点区段!$A:$A=D804),0))="已取消","已取消",INDEX(三跨两临近重点区段!$H:$H,MATCH(1,(MONTH(三跨两临近重点区段!$H:$H)=10)*(三跨两临近重点区段!$A:$A=D804)*(三跨两临近重点区段!$F:$F="现存区段"),0))),"")</f>
        <v/>
      </c>
      <c r="AB804" s="72" t="str">
        <f t="array" ref="AB804">IFERROR(IF(INDEX(三跨两临近重点区段!$F:$F,MATCH(1,(MONTH(三跨两临近重点区段!$H:$H)=10)*(三跨两临近重点区段!$A:$A=D804),0))="已取消","已取消",INDEX(三跨两临近重点区段!$I:$I,MATCH(1,(MONTH(三跨两临近重点区段!$H:$H)=10)*(三跨两临近重点区段!$A:$A=D804)*(三跨两临近重点区段!$F:$F="现存区段"),0))),"")</f>
        <v/>
      </c>
      <c r="AC804" s="284" t="str">
        <f t="array" ref="AC804">IFERROR(IF(INDEX(三跨两临近重点区段!$F:$F,MATCH(1,(MONTH(三跨两临近重点区段!$H:$H)=11)*(三跨两临近重点区段!$A:$A=D804),0))="已取消","已取消",INDEX(三跨两临近重点区段!$H:$H,MATCH(1,(MONTH(三跨两临近重点区段!$H:$H)=11)*(三跨两临近重点区段!$A:$A=D804)*(三跨两临近重点区段!$F:$F="现存区段"),0))),"")</f>
        <v/>
      </c>
      <c r="AD804" s="72" t="str">
        <f t="array" ref="AD804">IFERROR(IF(INDEX(三跨两临近重点区段!$F:$F,MATCH(1,(MONTH(三跨两临近重点区段!$H:$H)=11)*(三跨两临近重点区段!$A:$A=D804),0))="已取消","已取消",INDEX(三跨两临近重点区段!$I:$I,MATCH(1,(MONTH(三跨两临近重点区段!$H:$H)=11)*(三跨两临近重点区段!$A:$A=D804)*(三跨两临近重点区段!$F:$F="现存区段"),0))),"")</f>
        <v/>
      </c>
      <c r="AE804" s="284" t="str">
        <f t="array" ref="AE804">IFERROR(IF(INDEX(三跨两临近重点区段!$F:$F,MATCH(1,(MONTH(三跨两临近重点区段!$H:$H)=12)*(三跨两临近重点区段!$A:$A=D804),0))="已取消","已取消",INDEX(三跨两临近重点区段!$H:$H,MATCH(1,(MONTH(三跨两临近重点区段!$H:$H)=12)*(三跨两临近重点区段!$A:$A=D804)*(三跨两临近重点区段!$F:$F="现存区段"),0))),"")</f>
        <v/>
      </c>
      <c r="AF804" s="72" t="str">
        <f t="array" ref="AF804">IFERROR(IF(INDEX(三跨两临近重点区段!$F:$F,MATCH(1,(MONTH(三跨两临近重点区段!$H:$H)=12)*(三跨两临近重点区段!$A:$A=D804),0))="已取消","已取消",INDEX(三跨两临近重点区段!$I:$I,MATCH(1,(MONTH(三跨两临近重点区段!$H:$H)=12)*(三跨两临近重点区段!$A:$A=D804)*(三跨两临近重点区段!$F:$F="现存区段"),0))),"")</f>
        <v/>
      </c>
      <c r="AH804" t="e">
        <f t="array" ref="AH804">INDEX(三跨两临近重点区段!$G:$G,MATCH(D804,三跨两临近重点区段!$A:$A,0))</f>
        <v>#N/A</v>
      </c>
    </row>
    <row r="805" ht="14.25" spans="1:34">
      <c r="A805" s="263" t="s">
        <v>363</v>
      </c>
      <c r="B805" s="264" t="s">
        <v>2651</v>
      </c>
      <c r="C805" s="263" t="s">
        <v>2773</v>
      </c>
      <c r="D805" s="263" t="s">
        <v>3299</v>
      </c>
      <c r="E805" s="264" t="s">
        <v>2378</v>
      </c>
      <c r="F805" s="264" t="s">
        <v>125</v>
      </c>
      <c r="G805" s="263" t="s">
        <v>791</v>
      </c>
      <c r="H805" s="263" t="s">
        <v>2641</v>
      </c>
      <c r="I805" s="33"/>
      <c r="J805" s="196"/>
      <c r="K805" s="196"/>
      <c r="L805" s="196"/>
      <c r="M805" s="235"/>
      <c r="N805" s="235"/>
      <c r="O805" s="33"/>
      <c r="P805" s="48"/>
      <c r="Q805" s="279"/>
      <c r="R805" s="279"/>
      <c r="S805" s="278">
        <v>45447</v>
      </c>
      <c r="T805" s="279" t="s">
        <v>2117</v>
      </c>
      <c r="U805" s="268" t="str">
        <f t="array" ref="U805">IFERROR(IF(INDEX(三跨两临近重点区段!$F:$F,MATCH(1,(MONTH(三跨两临近重点区段!$H:$H)=7)*(三跨两临近重点区段!$A:$A=D805),0))="已取消","已取消",INDEX(三跨两临近重点区段!$H:$H,MATCH(1,(MONTH(三跨两临近重点区段!$H:$H)=7)*(三跨两临近重点区段!$A:$A=D805)*(三跨两临近重点区段!$F:$F="现存区段"),0))),"")</f>
        <v/>
      </c>
      <c r="V805" s="232" t="str">
        <f t="array" ref="V805">IFERROR(IF(INDEX(三跨两临近重点区段!$F:$F,MATCH(1,(MONTH(三跨两临近重点区段!$H:$H)=7)*(三跨两临近重点区段!$A:$A=D805),0))="已取消","已取消",INDEX(三跨两临近重点区段!$I:$I,MATCH(1,(MONTH(三跨两临近重点区段!$H:$H)=7)*(三跨两临近重点区段!$A:$A=D805)*(三跨两临近重点区段!$F:$F="现存区段"),0))),"")</f>
        <v/>
      </c>
      <c r="W805" s="268" t="str">
        <f t="array" ref="W805">IFERROR(IF(INDEX(三跨两临近重点区段!$F:$F,MATCH(1,(MONTH(三跨两临近重点区段!$H:$H)=8)*(三跨两临近重点区段!$A:$A=D805),0))="已取消","已取消",INDEX(三跨两临近重点区段!$H:$H,MATCH(1,(MONTH(三跨两临近重点区段!$H:$H)=8)*(三跨两临近重点区段!$A:$A=D805)*(三跨两临近重点区段!$F:$F="现存区段"),0))),"")</f>
        <v/>
      </c>
      <c r="X805" s="232" t="str">
        <f t="array" ref="X805">IFERROR(IF(INDEX(三跨两临近重点区段!$F:$F,MATCH(1,(MONTH(三跨两临近重点区段!$H:$H)=8)*(三跨两临近重点区段!$A:$A=D805),0))="已取消","已取消",INDEX(三跨两临近重点区段!$I:$I,MATCH(1,(MONTH(三跨两临近重点区段!$H:$H)=8)*(三跨两临近重点区段!$A:$A=D805)*(三跨两临近重点区段!$F:$F="现存区段"),0))),"")</f>
        <v/>
      </c>
      <c r="Y805" s="268" t="str">
        <f t="array" ref="Y805">IFERROR(IF(INDEX(三跨两临近重点区段!$F:$F,MATCH(1,(MONTH(三跨两临近重点区段!$H:$H)=9)*(三跨两临近重点区段!$A:$A=D805),0))="已取消","已取消",INDEX(三跨两临近重点区段!$H:$H,MATCH(1,(MONTH(三跨两临近重点区段!$H:$H)=9)*(三跨两临近重点区段!$A:$A=D805)*(三跨两临近重点区段!$F:$F="现存区段"),0))),"")</f>
        <v/>
      </c>
      <c r="Z805" s="232" t="str">
        <f t="array" ref="Z805">IFERROR(IF(INDEX(三跨两临近重点区段!$F:$F,MATCH(1,(MONTH(三跨两临近重点区段!$H:$H)=9)*(三跨两临近重点区段!$A:$A=D805),0))="已取消","已取消",INDEX(三跨两临近重点区段!$I:$I,MATCH(1,(MONTH(三跨两临近重点区段!$H:$H)=9)*(三跨两临近重点区段!$A:$A=D805)*(三跨两临近重点区段!$F:$F="现存区段"),0))),"")</f>
        <v/>
      </c>
      <c r="AA805" s="268" t="str">
        <f t="array" ref="AA805">IFERROR(IF(INDEX(三跨两临近重点区段!$F:$F,MATCH(1,(MONTH(三跨两临近重点区段!$H:$H)=10)*(三跨两临近重点区段!$A:$A=D805),0))="已取消","已取消",INDEX(三跨两临近重点区段!$H:$H,MATCH(1,(MONTH(三跨两临近重点区段!$H:$H)=10)*(三跨两临近重点区段!$A:$A=D805)*(三跨两临近重点区段!$F:$F="现存区段"),0))),"")</f>
        <v/>
      </c>
      <c r="AB805" s="72" t="str">
        <f t="array" ref="AB805">IFERROR(IF(INDEX(三跨两临近重点区段!$F:$F,MATCH(1,(MONTH(三跨两临近重点区段!$H:$H)=10)*(三跨两临近重点区段!$A:$A=D805),0))="已取消","已取消",INDEX(三跨两临近重点区段!$I:$I,MATCH(1,(MONTH(三跨两临近重点区段!$H:$H)=10)*(三跨两临近重点区段!$A:$A=D805)*(三跨两临近重点区段!$F:$F="现存区段"),0))),"")</f>
        <v/>
      </c>
      <c r="AC805" s="284" t="str">
        <f t="array" ref="AC805">IFERROR(IF(INDEX(三跨两临近重点区段!$F:$F,MATCH(1,(MONTH(三跨两临近重点区段!$H:$H)=11)*(三跨两临近重点区段!$A:$A=D805),0))="已取消","已取消",INDEX(三跨两临近重点区段!$H:$H,MATCH(1,(MONTH(三跨两临近重点区段!$H:$H)=11)*(三跨两临近重点区段!$A:$A=D805)*(三跨两临近重点区段!$F:$F="现存区段"),0))),"")</f>
        <v/>
      </c>
      <c r="AD805" s="72" t="str">
        <f t="array" ref="AD805">IFERROR(IF(INDEX(三跨两临近重点区段!$F:$F,MATCH(1,(MONTH(三跨两临近重点区段!$H:$H)=11)*(三跨两临近重点区段!$A:$A=D805),0))="已取消","已取消",INDEX(三跨两临近重点区段!$I:$I,MATCH(1,(MONTH(三跨两临近重点区段!$H:$H)=11)*(三跨两临近重点区段!$A:$A=D805)*(三跨两临近重点区段!$F:$F="现存区段"),0))),"")</f>
        <v/>
      </c>
      <c r="AE805" s="284" t="str">
        <f t="array" ref="AE805">IFERROR(IF(INDEX(三跨两临近重点区段!$F:$F,MATCH(1,(MONTH(三跨两临近重点区段!$H:$H)=12)*(三跨两临近重点区段!$A:$A=D805),0))="已取消","已取消",INDEX(三跨两临近重点区段!$H:$H,MATCH(1,(MONTH(三跨两临近重点区段!$H:$H)=12)*(三跨两临近重点区段!$A:$A=D805)*(三跨两临近重点区段!$F:$F="现存区段"),0))),"")</f>
        <v/>
      </c>
      <c r="AF805" s="72" t="str">
        <f t="array" ref="AF805">IFERROR(IF(INDEX(三跨两临近重点区段!$F:$F,MATCH(1,(MONTH(三跨两临近重点区段!$H:$H)=12)*(三跨两临近重点区段!$A:$A=D805),0))="已取消","已取消",INDEX(三跨两临近重点区段!$I:$I,MATCH(1,(MONTH(三跨两临近重点区段!$H:$H)=12)*(三跨两临近重点区段!$A:$A=D805)*(三跨两临近重点区段!$F:$F="现存区段"),0))),"")</f>
        <v/>
      </c>
      <c r="AH805" t="e">
        <f t="array" ref="AH805">INDEX(三跨两临近重点区段!$G:$G,MATCH(D805,三跨两临近重点区段!$A:$A,0))</f>
        <v>#N/A</v>
      </c>
    </row>
    <row r="806" ht="14.25" spans="1:34">
      <c r="A806" s="263" t="s">
        <v>363</v>
      </c>
      <c r="B806" s="264" t="s">
        <v>2628</v>
      </c>
      <c r="C806" s="263" t="s">
        <v>3300</v>
      </c>
      <c r="D806" s="263" t="s">
        <v>3301</v>
      </c>
      <c r="E806" s="264" t="s">
        <v>2378</v>
      </c>
      <c r="F806" s="264" t="s">
        <v>125</v>
      </c>
      <c r="G806" s="263" t="s">
        <v>791</v>
      </c>
      <c r="H806" s="263" t="s">
        <v>3239</v>
      </c>
      <c r="I806" s="33"/>
      <c r="J806" s="196"/>
      <c r="K806" s="196"/>
      <c r="L806" s="196"/>
      <c r="M806" s="235"/>
      <c r="N806" s="235"/>
      <c r="O806" s="33"/>
      <c r="P806" s="48"/>
      <c r="Q806" s="279"/>
      <c r="R806" s="279"/>
      <c r="S806" s="278">
        <v>45448</v>
      </c>
      <c r="T806" s="279" t="s">
        <v>2117</v>
      </c>
      <c r="U806" s="268" t="str">
        <f t="array" ref="U806">IFERROR(IF(INDEX(三跨两临近重点区段!$F:$F,MATCH(1,(MONTH(三跨两临近重点区段!$H:$H)=7)*(三跨两临近重点区段!$A:$A=D806),0))="已取消","已取消",INDEX(三跨两临近重点区段!$H:$H,MATCH(1,(MONTH(三跨两临近重点区段!$H:$H)=7)*(三跨两临近重点区段!$A:$A=D806)*(三跨两临近重点区段!$F:$F="现存区段"),0))),"")</f>
        <v/>
      </c>
      <c r="V806" s="232" t="str">
        <f t="array" ref="V806">IFERROR(IF(INDEX(三跨两临近重点区段!$F:$F,MATCH(1,(MONTH(三跨两临近重点区段!$H:$H)=7)*(三跨两临近重点区段!$A:$A=D806),0))="已取消","已取消",INDEX(三跨两临近重点区段!$I:$I,MATCH(1,(MONTH(三跨两临近重点区段!$H:$H)=7)*(三跨两临近重点区段!$A:$A=D806)*(三跨两临近重点区段!$F:$F="现存区段"),0))),"")</f>
        <v/>
      </c>
      <c r="W806" s="268" t="str">
        <f t="array" ref="W806">IFERROR(IF(INDEX(三跨两临近重点区段!$F:$F,MATCH(1,(MONTH(三跨两临近重点区段!$H:$H)=8)*(三跨两临近重点区段!$A:$A=D806),0))="已取消","已取消",INDEX(三跨两临近重点区段!$H:$H,MATCH(1,(MONTH(三跨两临近重点区段!$H:$H)=8)*(三跨两临近重点区段!$A:$A=D806)*(三跨两临近重点区段!$F:$F="现存区段"),0))),"")</f>
        <v/>
      </c>
      <c r="X806" s="232" t="str">
        <f t="array" ref="X806">IFERROR(IF(INDEX(三跨两临近重点区段!$F:$F,MATCH(1,(MONTH(三跨两临近重点区段!$H:$H)=8)*(三跨两临近重点区段!$A:$A=D806),0))="已取消","已取消",INDEX(三跨两临近重点区段!$I:$I,MATCH(1,(MONTH(三跨两临近重点区段!$H:$H)=8)*(三跨两临近重点区段!$A:$A=D806)*(三跨两临近重点区段!$F:$F="现存区段"),0))),"")</f>
        <v/>
      </c>
      <c r="Y806" s="268" t="str">
        <f t="array" ref="Y806">IFERROR(IF(INDEX(三跨两临近重点区段!$F:$F,MATCH(1,(MONTH(三跨两临近重点区段!$H:$H)=9)*(三跨两临近重点区段!$A:$A=D806),0))="已取消","已取消",INDEX(三跨两临近重点区段!$H:$H,MATCH(1,(MONTH(三跨两临近重点区段!$H:$H)=9)*(三跨两临近重点区段!$A:$A=D806)*(三跨两临近重点区段!$F:$F="现存区段"),0))),"")</f>
        <v/>
      </c>
      <c r="Z806" s="232" t="str">
        <f t="array" ref="Z806">IFERROR(IF(INDEX(三跨两临近重点区段!$F:$F,MATCH(1,(MONTH(三跨两临近重点区段!$H:$H)=9)*(三跨两临近重点区段!$A:$A=D806),0))="已取消","已取消",INDEX(三跨两临近重点区段!$I:$I,MATCH(1,(MONTH(三跨两临近重点区段!$H:$H)=9)*(三跨两临近重点区段!$A:$A=D806)*(三跨两临近重点区段!$F:$F="现存区段"),0))),"")</f>
        <v/>
      </c>
      <c r="AA806" s="268" t="str">
        <f t="array" ref="AA806">IFERROR(IF(INDEX(三跨两临近重点区段!$F:$F,MATCH(1,(MONTH(三跨两临近重点区段!$H:$H)=10)*(三跨两临近重点区段!$A:$A=D806),0))="已取消","已取消",INDEX(三跨两临近重点区段!$H:$H,MATCH(1,(MONTH(三跨两临近重点区段!$H:$H)=10)*(三跨两临近重点区段!$A:$A=D806)*(三跨两临近重点区段!$F:$F="现存区段"),0))),"")</f>
        <v/>
      </c>
      <c r="AB806" s="72" t="str">
        <f t="array" ref="AB806">IFERROR(IF(INDEX(三跨两临近重点区段!$F:$F,MATCH(1,(MONTH(三跨两临近重点区段!$H:$H)=10)*(三跨两临近重点区段!$A:$A=D806),0))="已取消","已取消",INDEX(三跨两临近重点区段!$I:$I,MATCH(1,(MONTH(三跨两临近重点区段!$H:$H)=10)*(三跨两临近重点区段!$A:$A=D806)*(三跨两临近重点区段!$F:$F="现存区段"),0))),"")</f>
        <v/>
      </c>
      <c r="AC806" s="284" t="str">
        <f t="array" ref="AC806">IFERROR(IF(INDEX(三跨两临近重点区段!$F:$F,MATCH(1,(MONTH(三跨两临近重点区段!$H:$H)=11)*(三跨两临近重点区段!$A:$A=D806),0))="已取消","已取消",INDEX(三跨两临近重点区段!$H:$H,MATCH(1,(MONTH(三跨两临近重点区段!$H:$H)=11)*(三跨两临近重点区段!$A:$A=D806)*(三跨两临近重点区段!$F:$F="现存区段"),0))),"")</f>
        <v/>
      </c>
      <c r="AD806" s="72" t="str">
        <f t="array" ref="AD806">IFERROR(IF(INDEX(三跨两临近重点区段!$F:$F,MATCH(1,(MONTH(三跨两临近重点区段!$H:$H)=11)*(三跨两临近重点区段!$A:$A=D806),0))="已取消","已取消",INDEX(三跨两临近重点区段!$I:$I,MATCH(1,(MONTH(三跨两临近重点区段!$H:$H)=11)*(三跨两临近重点区段!$A:$A=D806)*(三跨两临近重点区段!$F:$F="现存区段"),0))),"")</f>
        <v/>
      </c>
      <c r="AE806" s="284" t="str">
        <f t="array" ref="AE806">IFERROR(IF(INDEX(三跨两临近重点区段!$F:$F,MATCH(1,(MONTH(三跨两临近重点区段!$H:$H)=12)*(三跨两临近重点区段!$A:$A=D806),0))="已取消","已取消",INDEX(三跨两临近重点区段!$H:$H,MATCH(1,(MONTH(三跨两临近重点区段!$H:$H)=12)*(三跨两临近重点区段!$A:$A=D806)*(三跨两临近重点区段!$F:$F="现存区段"),0))),"")</f>
        <v/>
      </c>
      <c r="AF806" s="72" t="str">
        <f t="array" ref="AF806">IFERROR(IF(INDEX(三跨两临近重点区段!$F:$F,MATCH(1,(MONTH(三跨两临近重点区段!$H:$H)=12)*(三跨两临近重点区段!$A:$A=D806),0))="已取消","已取消",INDEX(三跨两临近重点区段!$I:$I,MATCH(1,(MONTH(三跨两临近重点区段!$H:$H)=12)*(三跨两临近重点区段!$A:$A=D806)*(三跨两临近重点区段!$F:$F="现存区段"),0))),"")</f>
        <v/>
      </c>
      <c r="AH806" t="e">
        <f t="array" ref="AH806">INDEX(三跨两临近重点区段!$G:$G,MATCH(D806,三跨两临近重点区段!$A:$A,0))</f>
        <v>#N/A</v>
      </c>
    </row>
    <row r="807" ht="14.25" spans="1:34">
      <c r="A807" s="263" t="s">
        <v>363</v>
      </c>
      <c r="B807" s="264" t="s">
        <v>2628</v>
      </c>
      <c r="C807" s="263" t="s">
        <v>3235</v>
      </c>
      <c r="D807" s="263" t="s">
        <v>3302</v>
      </c>
      <c r="E807" s="264" t="s">
        <v>2378</v>
      </c>
      <c r="F807" s="264" t="s">
        <v>125</v>
      </c>
      <c r="G807" s="263" t="s">
        <v>791</v>
      </c>
      <c r="H807" s="263" t="s">
        <v>3239</v>
      </c>
      <c r="I807" s="33"/>
      <c r="J807" s="196"/>
      <c r="K807" s="196"/>
      <c r="L807" s="196"/>
      <c r="M807" s="235"/>
      <c r="N807" s="235"/>
      <c r="O807" s="33"/>
      <c r="P807" s="48"/>
      <c r="Q807" s="279"/>
      <c r="R807" s="279"/>
      <c r="S807" s="278">
        <v>45448</v>
      </c>
      <c r="T807" s="279" t="s">
        <v>2117</v>
      </c>
      <c r="U807" s="268" t="str">
        <f t="array" ref="U807">IFERROR(IF(INDEX(三跨两临近重点区段!$F:$F,MATCH(1,(MONTH(三跨两临近重点区段!$H:$H)=7)*(三跨两临近重点区段!$A:$A=D807),0))="已取消","已取消",INDEX(三跨两临近重点区段!$H:$H,MATCH(1,(MONTH(三跨两临近重点区段!$H:$H)=7)*(三跨两临近重点区段!$A:$A=D807)*(三跨两临近重点区段!$F:$F="现存区段"),0))),"")</f>
        <v/>
      </c>
      <c r="V807" s="232" t="str">
        <f t="array" ref="V807">IFERROR(IF(INDEX(三跨两临近重点区段!$F:$F,MATCH(1,(MONTH(三跨两临近重点区段!$H:$H)=7)*(三跨两临近重点区段!$A:$A=D807),0))="已取消","已取消",INDEX(三跨两临近重点区段!$I:$I,MATCH(1,(MONTH(三跨两临近重点区段!$H:$H)=7)*(三跨两临近重点区段!$A:$A=D807)*(三跨两临近重点区段!$F:$F="现存区段"),0))),"")</f>
        <v/>
      </c>
      <c r="W807" s="268" t="str">
        <f t="array" ref="W807">IFERROR(IF(INDEX(三跨两临近重点区段!$F:$F,MATCH(1,(MONTH(三跨两临近重点区段!$H:$H)=8)*(三跨两临近重点区段!$A:$A=D807),0))="已取消","已取消",INDEX(三跨两临近重点区段!$H:$H,MATCH(1,(MONTH(三跨两临近重点区段!$H:$H)=8)*(三跨两临近重点区段!$A:$A=D807)*(三跨两临近重点区段!$F:$F="现存区段"),0))),"")</f>
        <v/>
      </c>
      <c r="X807" s="232" t="str">
        <f t="array" ref="X807">IFERROR(IF(INDEX(三跨两临近重点区段!$F:$F,MATCH(1,(MONTH(三跨两临近重点区段!$H:$H)=8)*(三跨两临近重点区段!$A:$A=D807),0))="已取消","已取消",INDEX(三跨两临近重点区段!$I:$I,MATCH(1,(MONTH(三跨两临近重点区段!$H:$H)=8)*(三跨两临近重点区段!$A:$A=D807)*(三跨两临近重点区段!$F:$F="现存区段"),0))),"")</f>
        <v/>
      </c>
      <c r="Y807" s="268" t="str">
        <f t="array" ref="Y807">IFERROR(IF(INDEX(三跨两临近重点区段!$F:$F,MATCH(1,(MONTH(三跨两临近重点区段!$H:$H)=9)*(三跨两临近重点区段!$A:$A=D807),0))="已取消","已取消",INDEX(三跨两临近重点区段!$H:$H,MATCH(1,(MONTH(三跨两临近重点区段!$H:$H)=9)*(三跨两临近重点区段!$A:$A=D807)*(三跨两临近重点区段!$F:$F="现存区段"),0))),"")</f>
        <v/>
      </c>
      <c r="Z807" s="232" t="str">
        <f t="array" ref="Z807">IFERROR(IF(INDEX(三跨两临近重点区段!$F:$F,MATCH(1,(MONTH(三跨两临近重点区段!$H:$H)=9)*(三跨两临近重点区段!$A:$A=D807),0))="已取消","已取消",INDEX(三跨两临近重点区段!$I:$I,MATCH(1,(MONTH(三跨两临近重点区段!$H:$H)=9)*(三跨两临近重点区段!$A:$A=D807)*(三跨两临近重点区段!$F:$F="现存区段"),0))),"")</f>
        <v/>
      </c>
      <c r="AA807" s="268" t="str">
        <f t="array" ref="AA807">IFERROR(IF(INDEX(三跨两临近重点区段!$F:$F,MATCH(1,(MONTH(三跨两临近重点区段!$H:$H)=10)*(三跨两临近重点区段!$A:$A=D807),0))="已取消","已取消",INDEX(三跨两临近重点区段!$H:$H,MATCH(1,(MONTH(三跨两临近重点区段!$H:$H)=10)*(三跨两临近重点区段!$A:$A=D807)*(三跨两临近重点区段!$F:$F="现存区段"),0))),"")</f>
        <v/>
      </c>
      <c r="AB807" s="72" t="str">
        <f t="array" ref="AB807">IFERROR(IF(INDEX(三跨两临近重点区段!$F:$F,MATCH(1,(MONTH(三跨两临近重点区段!$H:$H)=10)*(三跨两临近重点区段!$A:$A=D807),0))="已取消","已取消",INDEX(三跨两临近重点区段!$I:$I,MATCH(1,(MONTH(三跨两临近重点区段!$H:$H)=10)*(三跨两临近重点区段!$A:$A=D807)*(三跨两临近重点区段!$F:$F="现存区段"),0))),"")</f>
        <v/>
      </c>
      <c r="AC807" s="284" t="str">
        <f t="array" ref="AC807">IFERROR(IF(INDEX(三跨两临近重点区段!$F:$F,MATCH(1,(MONTH(三跨两临近重点区段!$H:$H)=11)*(三跨两临近重点区段!$A:$A=D807),0))="已取消","已取消",INDEX(三跨两临近重点区段!$H:$H,MATCH(1,(MONTH(三跨两临近重点区段!$H:$H)=11)*(三跨两临近重点区段!$A:$A=D807)*(三跨两临近重点区段!$F:$F="现存区段"),0))),"")</f>
        <v/>
      </c>
      <c r="AD807" s="72" t="str">
        <f t="array" ref="AD807">IFERROR(IF(INDEX(三跨两临近重点区段!$F:$F,MATCH(1,(MONTH(三跨两临近重点区段!$H:$H)=11)*(三跨两临近重点区段!$A:$A=D807),0))="已取消","已取消",INDEX(三跨两临近重点区段!$I:$I,MATCH(1,(MONTH(三跨两临近重点区段!$H:$H)=11)*(三跨两临近重点区段!$A:$A=D807)*(三跨两临近重点区段!$F:$F="现存区段"),0))),"")</f>
        <v/>
      </c>
      <c r="AE807" s="284" t="str">
        <f t="array" ref="AE807">IFERROR(IF(INDEX(三跨两临近重点区段!$F:$F,MATCH(1,(MONTH(三跨两临近重点区段!$H:$H)=12)*(三跨两临近重点区段!$A:$A=D807),0))="已取消","已取消",INDEX(三跨两临近重点区段!$H:$H,MATCH(1,(MONTH(三跨两临近重点区段!$H:$H)=12)*(三跨两临近重点区段!$A:$A=D807)*(三跨两临近重点区段!$F:$F="现存区段"),0))),"")</f>
        <v/>
      </c>
      <c r="AF807" s="72" t="str">
        <f t="array" ref="AF807">IFERROR(IF(INDEX(三跨两临近重点区段!$F:$F,MATCH(1,(MONTH(三跨两临近重点区段!$H:$H)=12)*(三跨两临近重点区段!$A:$A=D807),0))="已取消","已取消",INDEX(三跨两临近重点区段!$I:$I,MATCH(1,(MONTH(三跨两临近重点区段!$H:$H)=12)*(三跨两临近重点区段!$A:$A=D807)*(三跨两临近重点区段!$F:$F="现存区段"),0))),"")</f>
        <v/>
      </c>
      <c r="AH807" t="e">
        <f t="array" ref="AH807">INDEX(三跨两临近重点区段!$G:$G,MATCH(D807,三跨两临近重点区段!$A:$A,0))</f>
        <v>#N/A</v>
      </c>
    </row>
    <row r="808" ht="14.25" spans="1:34">
      <c r="A808" s="263" t="s">
        <v>363</v>
      </c>
      <c r="B808" s="264" t="s">
        <v>2628</v>
      </c>
      <c r="C808" s="263" t="s">
        <v>3303</v>
      </c>
      <c r="D808" s="263" t="s">
        <v>3304</v>
      </c>
      <c r="E808" s="264" t="s">
        <v>2378</v>
      </c>
      <c r="F808" s="264" t="s">
        <v>125</v>
      </c>
      <c r="G808" s="263" t="s">
        <v>791</v>
      </c>
      <c r="H808" s="263" t="s">
        <v>3239</v>
      </c>
      <c r="I808" s="33"/>
      <c r="J808" s="196"/>
      <c r="K808" s="196"/>
      <c r="L808" s="196"/>
      <c r="M808" s="235"/>
      <c r="N808" s="235"/>
      <c r="O808" s="33"/>
      <c r="P808" s="48"/>
      <c r="Q808" s="279"/>
      <c r="R808" s="279"/>
      <c r="S808" s="278">
        <v>45471</v>
      </c>
      <c r="T808" s="279" t="s">
        <v>3166</v>
      </c>
      <c r="U808" s="268" t="str">
        <f t="array" ref="U808">IFERROR(IF(INDEX(三跨两临近重点区段!$F:$F,MATCH(1,(MONTH(三跨两临近重点区段!$H:$H)=7)*(三跨两临近重点区段!$A:$A=D808),0))="已取消","已取消",INDEX(三跨两临近重点区段!$H:$H,MATCH(1,(MONTH(三跨两临近重点区段!$H:$H)=7)*(三跨两临近重点区段!$A:$A=D808)*(三跨两临近重点区段!$F:$F="现存区段"),0))),"")</f>
        <v/>
      </c>
      <c r="V808" s="232" t="str">
        <f t="array" ref="V808">IFERROR(IF(INDEX(三跨两临近重点区段!$F:$F,MATCH(1,(MONTH(三跨两临近重点区段!$H:$H)=7)*(三跨两临近重点区段!$A:$A=D808),0))="已取消","已取消",INDEX(三跨两临近重点区段!$I:$I,MATCH(1,(MONTH(三跨两临近重点区段!$H:$H)=7)*(三跨两临近重点区段!$A:$A=D808)*(三跨两临近重点区段!$F:$F="现存区段"),0))),"")</f>
        <v/>
      </c>
      <c r="W808" s="268" t="str">
        <f t="array" ref="W808">IFERROR(IF(INDEX(三跨两临近重点区段!$F:$F,MATCH(1,(MONTH(三跨两临近重点区段!$H:$H)=8)*(三跨两临近重点区段!$A:$A=D808),0))="已取消","已取消",INDEX(三跨两临近重点区段!$H:$H,MATCH(1,(MONTH(三跨两临近重点区段!$H:$H)=8)*(三跨两临近重点区段!$A:$A=D808)*(三跨两临近重点区段!$F:$F="现存区段"),0))),"")</f>
        <v/>
      </c>
      <c r="X808" s="232" t="str">
        <f t="array" ref="X808">IFERROR(IF(INDEX(三跨两临近重点区段!$F:$F,MATCH(1,(MONTH(三跨两临近重点区段!$H:$H)=8)*(三跨两临近重点区段!$A:$A=D808),0))="已取消","已取消",INDEX(三跨两临近重点区段!$I:$I,MATCH(1,(MONTH(三跨两临近重点区段!$H:$H)=8)*(三跨两临近重点区段!$A:$A=D808)*(三跨两临近重点区段!$F:$F="现存区段"),0))),"")</f>
        <v/>
      </c>
      <c r="Y808" s="268" t="str">
        <f t="array" ref="Y808">IFERROR(IF(INDEX(三跨两临近重点区段!$F:$F,MATCH(1,(MONTH(三跨两临近重点区段!$H:$H)=9)*(三跨两临近重点区段!$A:$A=D808),0))="已取消","已取消",INDEX(三跨两临近重点区段!$H:$H,MATCH(1,(MONTH(三跨两临近重点区段!$H:$H)=9)*(三跨两临近重点区段!$A:$A=D808)*(三跨两临近重点区段!$F:$F="现存区段"),0))),"")</f>
        <v/>
      </c>
      <c r="Z808" s="232" t="str">
        <f t="array" ref="Z808">IFERROR(IF(INDEX(三跨两临近重点区段!$F:$F,MATCH(1,(MONTH(三跨两临近重点区段!$H:$H)=9)*(三跨两临近重点区段!$A:$A=D808),0))="已取消","已取消",INDEX(三跨两临近重点区段!$I:$I,MATCH(1,(MONTH(三跨两临近重点区段!$H:$H)=9)*(三跨两临近重点区段!$A:$A=D808)*(三跨两临近重点区段!$F:$F="现存区段"),0))),"")</f>
        <v/>
      </c>
      <c r="AA808" s="268" t="str">
        <f t="array" ref="AA808">IFERROR(IF(INDEX(三跨两临近重点区段!$F:$F,MATCH(1,(MONTH(三跨两临近重点区段!$H:$H)=10)*(三跨两临近重点区段!$A:$A=D808),0))="已取消","已取消",INDEX(三跨两临近重点区段!$H:$H,MATCH(1,(MONTH(三跨两临近重点区段!$H:$H)=10)*(三跨两临近重点区段!$A:$A=D808)*(三跨两临近重点区段!$F:$F="现存区段"),0))),"")</f>
        <v/>
      </c>
      <c r="AB808" s="72" t="str">
        <f t="array" ref="AB808">IFERROR(IF(INDEX(三跨两临近重点区段!$F:$F,MATCH(1,(MONTH(三跨两临近重点区段!$H:$H)=10)*(三跨两临近重点区段!$A:$A=D808),0))="已取消","已取消",INDEX(三跨两临近重点区段!$I:$I,MATCH(1,(MONTH(三跨两临近重点区段!$H:$H)=10)*(三跨两临近重点区段!$A:$A=D808)*(三跨两临近重点区段!$F:$F="现存区段"),0))),"")</f>
        <v/>
      </c>
      <c r="AC808" s="284" t="str">
        <f t="array" ref="AC808">IFERROR(IF(INDEX(三跨两临近重点区段!$F:$F,MATCH(1,(MONTH(三跨两临近重点区段!$H:$H)=11)*(三跨两临近重点区段!$A:$A=D808),0))="已取消","已取消",INDEX(三跨两临近重点区段!$H:$H,MATCH(1,(MONTH(三跨两临近重点区段!$H:$H)=11)*(三跨两临近重点区段!$A:$A=D808)*(三跨两临近重点区段!$F:$F="现存区段"),0))),"")</f>
        <v/>
      </c>
      <c r="AD808" s="72" t="str">
        <f t="array" ref="AD808">IFERROR(IF(INDEX(三跨两临近重点区段!$F:$F,MATCH(1,(MONTH(三跨两临近重点区段!$H:$H)=11)*(三跨两临近重点区段!$A:$A=D808),0))="已取消","已取消",INDEX(三跨两临近重点区段!$I:$I,MATCH(1,(MONTH(三跨两临近重点区段!$H:$H)=11)*(三跨两临近重点区段!$A:$A=D808)*(三跨两临近重点区段!$F:$F="现存区段"),0))),"")</f>
        <v/>
      </c>
      <c r="AE808" s="284" t="str">
        <f t="array" ref="AE808">IFERROR(IF(INDEX(三跨两临近重点区段!$F:$F,MATCH(1,(MONTH(三跨两临近重点区段!$H:$H)=12)*(三跨两临近重点区段!$A:$A=D808),0))="已取消","已取消",INDEX(三跨两临近重点区段!$H:$H,MATCH(1,(MONTH(三跨两临近重点区段!$H:$H)=12)*(三跨两临近重点区段!$A:$A=D808)*(三跨两临近重点区段!$F:$F="现存区段"),0))),"")</f>
        <v/>
      </c>
      <c r="AF808" s="72" t="str">
        <f t="array" ref="AF808">IFERROR(IF(INDEX(三跨两临近重点区段!$F:$F,MATCH(1,(MONTH(三跨两临近重点区段!$H:$H)=12)*(三跨两临近重点区段!$A:$A=D808),0))="已取消","已取消",INDEX(三跨两临近重点区段!$I:$I,MATCH(1,(MONTH(三跨两临近重点区段!$H:$H)=12)*(三跨两临近重点区段!$A:$A=D808)*(三跨两临近重点区段!$F:$F="现存区段"),0))),"")</f>
        <v/>
      </c>
      <c r="AH808" t="e">
        <f t="array" ref="AH808">INDEX(三跨两临近重点区段!$G:$G,MATCH(D808,三跨两临近重点区段!$A:$A,0))</f>
        <v>#N/A</v>
      </c>
    </row>
    <row r="809" ht="14.25" spans="1:34">
      <c r="A809" s="263" t="s">
        <v>363</v>
      </c>
      <c r="B809" s="264" t="s">
        <v>3179</v>
      </c>
      <c r="C809" s="263" t="s">
        <v>2977</v>
      </c>
      <c r="D809" s="263" t="s">
        <v>3305</v>
      </c>
      <c r="E809" s="264" t="s">
        <v>2449</v>
      </c>
      <c r="F809" s="264" t="s">
        <v>125</v>
      </c>
      <c r="G809" s="263" t="s">
        <v>2452</v>
      </c>
      <c r="H809" s="263" t="s">
        <v>1596</v>
      </c>
      <c r="I809" s="33"/>
      <c r="J809" s="196"/>
      <c r="K809" s="196"/>
      <c r="L809" s="196"/>
      <c r="M809" s="235"/>
      <c r="N809" s="235"/>
      <c r="O809" s="33"/>
      <c r="P809" s="48"/>
      <c r="Q809" s="279"/>
      <c r="R809" s="279"/>
      <c r="S809" s="278">
        <v>45462</v>
      </c>
      <c r="T809" s="279" t="s">
        <v>2117</v>
      </c>
      <c r="U809" s="268" t="str">
        <f t="array" ref="U809">IFERROR(IF(INDEX(三跨两临近重点区段!$F:$F,MATCH(1,(MONTH(三跨两临近重点区段!$H:$H)=7)*(三跨两临近重点区段!$A:$A=D809),0))="已取消","已取消",INDEX(三跨两临近重点区段!$H:$H,MATCH(1,(MONTH(三跨两临近重点区段!$H:$H)=7)*(三跨两临近重点区段!$A:$A=D809)*(三跨两临近重点区段!$F:$F="现存区段"),0))),"")</f>
        <v/>
      </c>
      <c r="V809" s="232" t="str">
        <f t="array" ref="V809">IFERROR(IF(INDEX(三跨两临近重点区段!$F:$F,MATCH(1,(MONTH(三跨两临近重点区段!$H:$H)=7)*(三跨两临近重点区段!$A:$A=D809),0))="已取消","已取消",INDEX(三跨两临近重点区段!$I:$I,MATCH(1,(MONTH(三跨两临近重点区段!$H:$H)=7)*(三跨两临近重点区段!$A:$A=D809)*(三跨两临近重点区段!$F:$F="现存区段"),0))),"")</f>
        <v/>
      </c>
      <c r="W809" s="268" t="str">
        <f t="array" ref="W809">IFERROR(IF(INDEX(三跨两临近重点区段!$F:$F,MATCH(1,(MONTH(三跨两临近重点区段!$H:$H)=8)*(三跨两临近重点区段!$A:$A=D809),0))="已取消","已取消",INDEX(三跨两临近重点区段!$H:$H,MATCH(1,(MONTH(三跨两临近重点区段!$H:$H)=8)*(三跨两临近重点区段!$A:$A=D809)*(三跨两临近重点区段!$F:$F="现存区段"),0))),"")</f>
        <v/>
      </c>
      <c r="X809" s="232" t="str">
        <f t="array" ref="X809">IFERROR(IF(INDEX(三跨两临近重点区段!$F:$F,MATCH(1,(MONTH(三跨两临近重点区段!$H:$H)=8)*(三跨两临近重点区段!$A:$A=D809),0))="已取消","已取消",INDEX(三跨两临近重点区段!$I:$I,MATCH(1,(MONTH(三跨两临近重点区段!$H:$H)=8)*(三跨两临近重点区段!$A:$A=D809)*(三跨两临近重点区段!$F:$F="现存区段"),0))),"")</f>
        <v/>
      </c>
      <c r="Y809" s="268" t="str">
        <f t="array" ref="Y809">IFERROR(IF(INDEX(三跨两临近重点区段!$F:$F,MATCH(1,(MONTH(三跨两临近重点区段!$H:$H)=9)*(三跨两临近重点区段!$A:$A=D809),0))="已取消","已取消",INDEX(三跨两临近重点区段!$H:$H,MATCH(1,(MONTH(三跨两临近重点区段!$H:$H)=9)*(三跨两临近重点区段!$A:$A=D809)*(三跨两临近重点区段!$F:$F="现存区段"),0))),"")</f>
        <v/>
      </c>
      <c r="Z809" s="232" t="str">
        <f t="array" ref="Z809">IFERROR(IF(INDEX(三跨两临近重点区段!$F:$F,MATCH(1,(MONTH(三跨两临近重点区段!$H:$H)=9)*(三跨两临近重点区段!$A:$A=D809),0))="已取消","已取消",INDEX(三跨两临近重点区段!$I:$I,MATCH(1,(MONTH(三跨两临近重点区段!$H:$H)=9)*(三跨两临近重点区段!$A:$A=D809)*(三跨两临近重点区段!$F:$F="现存区段"),0))),"")</f>
        <v/>
      </c>
      <c r="AA809" s="268" t="str">
        <f t="array" ref="AA809">IFERROR(IF(INDEX(三跨两临近重点区段!$F:$F,MATCH(1,(MONTH(三跨两临近重点区段!$H:$H)=10)*(三跨两临近重点区段!$A:$A=D809),0))="已取消","已取消",INDEX(三跨两临近重点区段!$H:$H,MATCH(1,(MONTH(三跨两临近重点区段!$H:$H)=10)*(三跨两临近重点区段!$A:$A=D809)*(三跨两临近重点区段!$F:$F="现存区段"),0))),"")</f>
        <v/>
      </c>
      <c r="AB809" s="72" t="str">
        <f t="array" ref="AB809">IFERROR(IF(INDEX(三跨两临近重点区段!$F:$F,MATCH(1,(MONTH(三跨两临近重点区段!$H:$H)=10)*(三跨两临近重点区段!$A:$A=D809),0))="已取消","已取消",INDEX(三跨两临近重点区段!$I:$I,MATCH(1,(MONTH(三跨两临近重点区段!$H:$H)=10)*(三跨两临近重点区段!$A:$A=D809)*(三跨两临近重点区段!$F:$F="现存区段"),0))),"")</f>
        <v/>
      </c>
      <c r="AC809" s="284" t="str">
        <f t="array" ref="AC809">IFERROR(IF(INDEX(三跨两临近重点区段!$F:$F,MATCH(1,(MONTH(三跨两临近重点区段!$H:$H)=11)*(三跨两临近重点区段!$A:$A=D809),0))="已取消","已取消",INDEX(三跨两临近重点区段!$H:$H,MATCH(1,(MONTH(三跨两临近重点区段!$H:$H)=11)*(三跨两临近重点区段!$A:$A=D809)*(三跨两临近重点区段!$F:$F="现存区段"),0))),"")</f>
        <v/>
      </c>
      <c r="AD809" s="72" t="str">
        <f t="array" ref="AD809">IFERROR(IF(INDEX(三跨两临近重点区段!$F:$F,MATCH(1,(MONTH(三跨两临近重点区段!$H:$H)=11)*(三跨两临近重点区段!$A:$A=D809),0))="已取消","已取消",INDEX(三跨两临近重点区段!$I:$I,MATCH(1,(MONTH(三跨两临近重点区段!$H:$H)=11)*(三跨两临近重点区段!$A:$A=D809)*(三跨两临近重点区段!$F:$F="现存区段"),0))),"")</f>
        <v/>
      </c>
      <c r="AE809" s="284" t="str">
        <f t="array" ref="AE809">IFERROR(IF(INDEX(三跨两临近重点区段!$F:$F,MATCH(1,(MONTH(三跨两临近重点区段!$H:$H)=12)*(三跨两临近重点区段!$A:$A=D809),0))="已取消","已取消",INDEX(三跨两临近重点区段!$H:$H,MATCH(1,(MONTH(三跨两临近重点区段!$H:$H)=12)*(三跨两临近重点区段!$A:$A=D809)*(三跨两临近重点区段!$F:$F="现存区段"),0))),"")</f>
        <v/>
      </c>
      <c r="AF809" s="72" t="str">
        <f t="array" ref="AF809">IFERROR(IF(INDEX(三跨两临近重点区段!$F:$F,MATCH(1,(MONTH(三跨两临近重点区段!$H:$H)=12)*(三跨两临近重点区段!$A:$A=D809),0))="已取消","已取消",INDEX(三跨两临近重点区段!$I:$I,MATCH(1,(MONTH(三跨两临近重点区段!$H:$H)=12)*(三跨两临近重点区段!$A:$A=D809)*(三跨两临近重点区段!$F:$F="现存区段"),0))),"")</f>
        <v/>
      </c>
      <c r="AH809" t="e">
        <f t="array" ref="AH809">INDEX(三跨两临近重点区段!$G:$G,MATCH(D809,三跨两临近重点区段!$A:$A,0))</f>
        <v>#N/A</v>
      </c>
    </row>
    <row r="810" ht="14.25" spans="1:34">
      <c r="A810" s="263" t="s">
        <v>363</v>
      </c>
      <c r="B810" s="264" t="s">
        <v>3179</v>
      </c>
      <c r="C810" s="263" t="s">
        <v>2773</v>
      </c>
      <c r="D810" s="263" t="s">
        <v>3306</v>
      </c>
      <c r="E810" s="264" t="s">
        <v>2449</v>
      </c>
      <c r="F810" s="264" t="s">
        <v>125</v>
      </c>
      <c r="G810" s="263" t="s">
        <v>2452</v>
      </c>
      <c r="H810" s="263" t="s">
        <v>1596</v>
      </c>
      <c r="I810" s="33"/>
      <c r="J810" s="196"/>
      <c r="K810" s="196"/>
      <c r="L810" s="196"/>
      <c r="M810" s="235"/>
      <c r="N810" s="235"/>
      <c r="O810" s="33"/>
      <c r="P810" s="48"/>
      <c r="Q810" s="279"/>
      <c r="R810" s="279"/>
      <c r="S810" s="278">
        <v>45462</v>
      </c>
      <c r="T810" s="279" t="s">
        <v>2117</v>
      </c>
      <c r="U810" s="268" t="str">
        <f t="array" ref="U810">IFERROR(IF(INDEX(三跨两临近重点区段!$F:$F,MATCH(1,(MONTH(三跨两临近重点区段!$H:$H)=7)*(三跨两临近重点区段!$A:$A=D810),0))="已取消","已取消",INDEX(三跨两临近重点区段!$H:$H,MATCH(1,(MONTH(三跨两临近重点区段!$H:$H)=7)*(三跨两临近重点区段!$A:$A=D810)*(三跨两临近重点区段!$F:$F="现存区段"),0))),"")</f>
        <v/>
      </c>
      <c r="V810" s="232" t="str">
        <f t="array" ref="V810">IFERROR(IF(INDEX(三跨两临近重点区段!$F:$F,MATCH(1,(MONTH(三跨两临近重点区段!$H:$H)=7)*(三跨两临近重点区段!$A:$A=D810),0))="已取消","已取消",INDEX(三跨两临近重点区段!$I:$I,MATCH(1,(MONTH(三跨两临近重点区段!$H:$H)=7)*(三跨两临近重点区段!$A:$A=D810)*(三跨两临近重点区段!$F:$F="现存区段"),0))),"")</f>
        <v/>
      </c>
      <c r="W810" s="268" t="str">
        <f t="array" ref="W810">IFERROR(IF(INDEX(三跨两临近重点区段!$F:$F,MATCH(1,(MONTH(三跨两临近重点区段!$H:$H)=8)*(三跨两临近重点区段!$A:$A=D810),0))="已取消","已取消",INDEX(三跨两临近重点区段!$H:$H,MATCH(1,(MONTH(三跨两临近重点区段!$H:$H)=8)*(三跨两临近重点区段!$A:$A=D810)*(三跨两临近重点区段!$F:$F="现存区段"),0))),"")</f>
        <v/>
      </c>
      <c r="X810" s="232" t="str">
        <f t="array" ref="X810">IFERROR(IF(INDEX(三跨两临近重点区段!$F:$F,MATCH(1,(MONTH(三跨两临近重点区段!$H:$H)=8)*(三跨两临近重点区段!$A:$A=D810),0))="已取消","已取消",INDEX(三跨两临近重点区段!$I:$I,MATCH(1,(MONTH(三跨两临近重点区段!$H:$H)=8)*(三跨两临近重点区段!$A:$A=D810)*(三跨两临近重点区段!$F:$F="现存区段"),0))),"")</f>
        <v/>
      </c>
      <c r="Y810" s="268" t="str">
        <f t="array" ref="Y810">IFERROR(IF(INDEX(三跨两临近重点区段!$F:$F,MATCH(1,(MONTH(三跨两临近重点区段!$H:$H)=9)*(三跨两临近重点区段!$A:$A=D810),0))="已取消","已取消",INDEX(三跨两临近重点区段!$H:$H,MATCH(1,(MONTH(三跨两临近重点区段!$H:$H)=9)*(三跨两临近重点区段!$A:$A=D810)*(三跨两临近重点区段!$F:$F="现存区段"),0))),"")</f>
        <v/>
      </c>
      <c r="Z810" s="232" t="str">
        <f t="array" ref="Z810">IFERROR(IF(INDEX(三跨两临近重点区段!$F:$F,MATCH(1,(MONTH(三跨两临近重点区段!$H:$H)=9)*(三跨两临近重点区段!$A:$A=D810),0))="已取消","已取消",INDEX(三跨两临近重点区段!$I:$I,MATCH(1,(MONTH(三跨两临近重点区段!$H:$H)=9)*(三跨两临近重点区段!$A:$A=D810)*(三跨两临近重点区段!$F:$F="现存区段"),0))),"")</f>
        <v/>
      </c>
      <c r="AA810" s="268" t="str">
        <f t="array" ref="AA810">IFERROR(IF(INDEX(三跨两临近重点区段!$F:$F,MATCH(1,(MONTH(三跨两临近重点区段!$H:$H)=10)*(三跨两临近重点区段!$A:$A=D810),0))="已取消","已取消",INDEX(三跨两临近重点区段!$H:$H,MATCH(1,(MONTH(三跨两临近重点区段!$H:$H)=10)*(三跨两临近重点区段!$A:$A=D810)*(三跨两临近重点区段!$F:$F="现存区段"),0))),"")</f>
        <v/>
      </c>
      <c r="AB810" s="72" t="str">
        <f t="array" ref="AB810">IFERROR(IF(INDEX(三跨两临近重点区段!$F:$F,MATCH(1,(MONTH(三跨两临近重点区段!$H:$H)=10)*(三跨两临近重点区段!$A:$A=D810),0))="已取消","已取消",INDEX(三跨两临近重点区段!$I:$I,MATCH(1,(MONTH(三跨两临近重点区段!$H:$H)=10)*(三跨两临近重点区段!$A:$A=D810)*(三跨两临近重点区段!$F:$F="现存区段"),0))),"")</f>
        <v/>
      </c>
      <c r="AC810" s="284" t="str">
        <f t="array" ref="AC810">IFERROR(IF(INDEX(三跨两临近重点区段!$F:$F,MATCH(1,(MONTH(三跨两临近重点区段!$H:$H)=11)*(三跨两临近重点区段!$A:$A=D810),0))="已取消","已取消",INDEX(三跨两临近重点区段!$H:$H,MATCH(1,(MONTH(三跨两临近重点区段!$H:$H)=11)*(三跨两临近重点区段!$A:$A=D810)*(三跨两临近重点区段!$F:$F="现存区段"),0))),"")</f>
        <v/>
      </c>
      <c r="AD810" s="72" t="str">
        <f t="array" ref="AD810">IFERROR(IF(INDEX(三跨两临近重点区段!$F:$F,MATCH(1,(MONTH(三跨两临近重点区段!$H:$H)=11)*(三跨两临近重点区段!$A:$A=D810),0))="已取消","已取消",INDEX(三跨两临近重点区段!$I:$I,MATCH(1,(MONTH(三跨两临近重点区段!$H:$H)=11)*(三跨两临近重点区段!$A:$A=D810)*(三跨两临近重点区段!$F:$F="现存区段"),0))),"")</f>
        <v/>
      </c>
      <c r="AE810" s="284" t="str">
        <f t="array" ref="AE810">IFERROR(IF(INDEX(三跨两临近重点区段!$F:$F,MATCH(1,(MONTH(三跨两临近重点区段!$H:$H)=12)*(三跨两临近重点区段!$A:$A=D810),0))="已取消","已取消",INDEX(三跨两临近重点区段!$H:$H,MATCH(1,(MONTH(三跨两临近重点区段!$H:$H)=12)*(三跨两临近重点区段!$A:$A=D810)*(三跨两临近重点区段!$F:$F="现存区段"),0))),"")</f>
        <v/>
      </c>
      <c r="AF810" s="72" t="str">
        <f t="array" ref="AF810">IFERROR(IF(INDEX(三跨两临近重点区段!$F:$F,MATCH(1,(MONTH(三跨两临近重点区段!$H:$H)=12)*(三跨两临近重点区段!$A:$A=D810),0))="已取消","已取消",INDEX(三跨两临近重点区段!$I:$I,MATCH(1,(MONTH(三跨两临近重点区段!$H:$H)=12)*(三跨两临近重点区段!$A:$A=D810)*(三跨两临近重点区段!$F:$F="现存区段"),0))),"")</f>
        <v/>
      </c>
      <c r="AH810" t="e">
        <f t="array" ref="AH810">INDEX(三跨两临近重点区段!$G:$G,MATCH(D810,三跨两临近重点区段!$A:$A,0))</f>
        <v>#N/A</v>
      </c>
    </row>
    <row r="811" ht="14.25" spans="1:34">
      <c r="A811" s="263" t="s">
        <v>363</v>
      </c>
      <c r="B811" s="264" t="s">
        <v>3174</v>
      </c>
      <c r="C811" s="263" t="s">
        <v>2977</v>
      </c>
      <c r="D811" s="263" t="s">
        <v>3307</v>
      </c>
      <c r="E811" s="264" t="s">
        <v>2449</v>
      </c>
      <c r="F811" s="264" t="s">
        <v>125</v>
      </c>
      <c r="G811" s="263" t="s">
        <v>2452</v>
      </c>
      <c r="H811" s="263" t="s">
        <v>1596</v>
      </c>
      <c r="I811" s="33"/>
      <c r="J811" s="196"/>
      <c r="K811" s="196"/>
      <c r="L811" s="196"/>
      <c r="M811" s="235"/>
      <c r="N811" s="235"/>
      <c r="O811" s="33"/>
      <c r="P811" s="48"/>
      <c r="Q811" s="279"/>
      <c r="R811" s="279"/>
      <c r="S811" s="278">
        <v>45462</v>
      </c>
      <c r="T811" s="279" t="s">
        <v>2117</v>
      </c>
      <c r="U811" s="268" t="str">
        <f t="array" ref="U811">IFERROR(IF(INDEX(三跨两临近重点区段!$F:$F,MATCH(1,(MONTH(三跨两临近重点区段!$H:$H)=7)*(三跨两临近重点区段!$A:$A=D811),0))="已取消","已取消",INDEX(三跨两临近重点区段!$H:$H,MATCH(1,(MONTH(三跨两临近重点区段!$H:$H)=7)*(三跨两临近重点区段!$A:$A=D811)*(三跨两临近重点区段!$F:$F="现存区段"),0))),"")</f>
        <v/>
      </c>
      <c r="V811" s="232" t="str">
        <f t="array" ref="V811">IFERROR(IF(INDEX(三跨两临近重点区段!$F:$F,MATCH(1,(MONTH(三跨两临近重点区段!$H:$H)=7)*(三跨两临近重点区段!$A:$A=D811),0))="已取消","已取消",INDEX(三跨两临近重点区段!$I:$I,MATCH(1,(MONTH(三跨两临近重点区段!$H:$H)=7)*(三跨两临近重点区段!$A:$A=D811)*(三跨两临近重点区段!$F:$F="现存区段"),0))),"")</f>
        <v/>
      </c>
      <c r="W811" s="268" t="str">
        <f t="array" ref="W811">IFERROR(IF(INDEX(三跨两临近重点区段!$F:$F,MATCH(1,(MONTH(三跨两临近重点区段!$H:$H)=8)*(三跨两临近重点区段!$A:$A=D811),0))="已取消","已取消",INDEX(三跨两临近重点区段!$H:$H,MATCH(1,(MONTH(三跨两临近重点区段!$H:$H)=8)*(三跨两临近重点区段!$A:$A=D811)*(三跨两临近重点区段!$F:$F="现存区段"),0))),"")</f>
        <v/>
      </c>
      <c r="X811" s="232" t="str">
        <f t="array" ref="X811">IFERROR(IF(INDEX(三跨两临近重点区段!$F:$F,MATCH(1,(MONTH(三跨两临近重点区段!$H:$H)=8)*(三跨两临近重点区段!$A:$A=D811),0))="已取消","已取消",INDEX(三跨两临近重点区段!$I:$I,MATCH(1,(MONTH(三跨两临近重点区段!$H:$H)=8)*(三跨两临近重点区段!$A:$A=D811)*(三跨两临近重点区段!$F:$F="现存区段"),0))),"")</f>
        <v/>
      </c>
      <c r="Y811" s="268" t="str">
        <f t="array" ref="Y811">IFERROR(IF(INDEX(三跨两临近重点区段!$F:$F,MATCH(1,(MONTH(三跨两临近重点区段!$H:$H)=9)*(三跨两临近重点区段!$A:$A=D811),0))="已取消","已取消",INDEX(三跨两临近重点区段!$H:$H,MATCH(1,(MONTH(三跨两临近重点区段!$H:$H)=9)*(三跨两临近重点区段!$A:$A=D811)*(三跨两临近重点区段!$F:$F="现存区段"),0))),"")</f>
        <v/>
      </c>
      <c r="Z811" s="232" t="str">
        <f t="array" ref="Z811">IFERROR(IF(INDEX(三跨两临近重点区段!$F:$F,MATCH(1,(MONTH(三跨两临近重点区段!$H:$H)=9)*(三跨两临近重点区段!$A:$A=D811),0))="已取消","已取消",INDEX(三跨两临近重点区段!$I:$I,MATCH(1,(MONTH(三跨两临近重点区段!$H:$H)=9)*(三跨两临近重点区段!$A:$A=D811)*(三跨两临近重点区段!$F:$F="现存区段"),0))),"")</f>
        <v/>
      </c>
      <c r="AA811" s="268" t="str">
        <f t="array" ref="AA811">IFERROR(IF(INDEX(三跨两临近重点区段!$F:$F,MATCH(1,(MONTH(三跨两临近重点区段!$H:$H)=10)*(三跨两临近重点区段!$A:$A=D811),0))="已取消","已取消",INDEX(三跨两临近重点区段!$H:$H,MATCH(1,(MONTH(三跨两临近重点区段!$H:$H)=10)*(三跨两临近重点区段!$A:$A=D811)*(三跨两临近重点区段!$F:$F="现存区段"),0))),"")</f>
        <v/>
      </c>
      <c r="AB811" s="72" t="str">
        <f t="array" ref="AB811">IFERROR(IF(INDEX(三跨两临近重点区段!$F:$F,MATCH(1,(MONTH(三跨两临近重点区段!$H:$H)=10)*(三跨两临近重点区段!$A:$A=D811),0))="已取消","已取消",INDEX(三跨两临近重点区段!$I:$I,MATCH(1,(MONTH(三跨两临近重点区段!$H:$H)=10)*(三跨两临近重点区段!$A:$A=D811)*(三跨两临近重点区段!$F:$F="现存区段"),0))),"")</f>
        <v/>
      </c>
      <c r="AC811" s="284" t="str">
        <f t="array" ref="AC811">IFERROR(IF(INDEX(三跨两临近重点区段!$F:$F,MATCH(1,(MONTH(三跨两临近重点区段!$H:$H)=11)*(三跨两临近重点区段!$A:$A=D811),0))="已取消","已取消",INDEX(三跨两临近重点区段!$H:$H,MATCH(1,(MONTH(三跨两临近重点区段!$H:$H)=11)*(三跨两临近重点区段!$A:$A=D811)*(三跨两临近重点区段!$F:$F="现存区段"),0))),"")</f>
        <v/>
      </c>
      <c r="AD811" s="72" t="str">
        <f t="array" ref="AD811">IFERROR(IF(INDEX(三跨两临近重点区段!$F:$F,MATCH(1,(MONTH(三跨两临近重点区段!$H:$H)=11)*(三跨两临近重点区段!$A:$A=D811),0))="已取消","已取消",INDEX(三跨两临近重点区段!$I:$I,MATCH(1,(MONTH(三跨两临近重点区段!$H:$H)=11)*(三跨两临近重点区段!$A:$A=D811)*(三跨两临近重点区段!$F:$F="现存区段"),0))),"")</f>
        <v/>
      </c>
      <c r="AE811" s="284" t="str">
        <f t="array" ref="AE811">IFERROR(IF(INDEX(三跨两临近重点区段!$F:$F,MATCH(1,(MONTH(三跨两临近重点区段!$H:$H)=12)*(三跨两临近重点区段!$A:$A=D811),0))="已取消","已取消",INDEX(三跨两临近重点区段!$H:$H,MATCH(1,(MONTH(三跨两临近重点区段!$H:$H)=12)*(三跨两临近重点区段!$A:$A=D811)*(三跨两临近重点区段!$F:$F="现存区段"),0))),"")</f>
        <v/>
      </c>
      <c r="AF811" s="72" t="str">
        <f t="array" ref="AF811">IFERROR(IF(INDEX(三跨两临近重点区段!$F:$F,MATCH(1,(MONTH(三跨两临近重点区段!$H:$H)=12)*(三跨两临近重点区段!$A:$A=D811),0))="已取消","已取消",INDEX(三跨两临近重点区段!$I:$I,MATCH(1,(MONTH(三跨两临近重点区段!$H:$H)=12)*(三跨两临近重点区段!$A:$A=D811)*(三跨两临近重点区段!$F:$F="现存区段"),0))),"")</f>
        <v/>
      </c>
      <c r="AH811" t="e">
        <f t="array" ref="AH811">INDEX(三跨两临近重点区段!$G:$G,MATCH(D811,三跨两临近重点区段!$A:$A,0))</f>
        <v>#N/A</v>
      </c>
    </row>
    <row r="812" ht="14.25" spans="1:34">
      <c r="A812" s="263" t="s">
        <v>363</v>
      </c>
      <c r="B812" s="264" t="s">
        <v>3174</v>
      </c>
      <c r="C812" s="263" t="s">
        <v>2773</v>
      </c>
      <c r="D812" s="263" t="s">
        <v>3308</v>
      </c>
      <c r="E812" s="264" t="s">
        <v>2449</v>
      </c>
      <c r="F812" s="264" t="s">
        <v>125</v>
      </c>
      <c r="G812" s="263" t="s">
        <v>2452</v>
      </c>
      <c r="H812" s="263" t="s">
        <v>1596</v>
      </c>
      <c r="I812" s="33"/>
      <c r="J812" s="196"/>
      <c r="K812" s="196"/>
      <c r="L812" s="196"/>
      <c r="M812" s="235"/>
      <c r="N812" s="235"/>
      <c r="O812" s="33"/>
      <c r="P812" s="48"/>
      <c r="Q812" s="279"/>
      <c r="R812" s="279"/>
      <c r="S812" s="278">
        <v>45462</v>
      </c>
      <c r="T812" s="279" t="s">
        <v>2117</v>
      </c>
      <c r="U812" s="268" t="str">
        <f t="array" ref="U812">IFERROR(IF(INDEX(三跨两临近重点区段!$F:$F,MATCH(1,(MONTH(三跨两临近重点区段!$H:$H)=7)*(三跨两临近重点区段!$A:$A=D812),0))="已取消","已取消",INDEX(三跨两临近重点区段!$H:$H,MATCH(1,(MONTH(三跨两临近重点区段!$H:$H)=7)*(三跨两临近重点区段!$A:$A=D812)*(三跨两临近重点区段!$F:$F="现存区段"),0))),"")</f>
        <v/>
      </c>
      <c r="V812" s="232" t="str">
        <f t="array" ref="V812">IFERROR(IF(INDEX(三跨两临近重点区段!$F:$F,MATCH(1,(MONTH(三跨两临近重点区段!$H:$H)=7)*(三跨两临近重点区段!$A:$A=D812),0))="已取消","已取消",INDEX(三跨两临近重点区段!$I:$I,MATCH(1,(MONTH(三跨两临近重点区段!$H:$H)=7)*(三跨两临近重点区段!$A:$A=D812)*(三跨两临近重点区段!$F:$F="现存区段"),0))),"")</f>
        <v/>
      </c>
      <c r="W812" s="268" t="str">
        <f t="array" ref="W812">IFERROR(IF(INDEX(三跨两临近重点区段!$F:$F,MATCH(1,(MONTH(三跨两临近重点区段!$H:$H)=8)*(三跨两临近重点区段!$A:$A=D812),0))="已取消","已取消",INDEX(三跨两临近重点区段!$H:$H,MATCH(1,(MONTH(三跨两临近重点区段!$H:$H)=8)*(三跨两临近重点区段!$A:$A=D812)*(三跨两临近重点区段!$F:$F="现存区段"),0))),"")</f>
        <v/>
      </c>
      <c r="X812" s="232" t="str">
        <f t="array" ref="X812">IFERROR(IF(INDEX(三跨两临近重点区段!$F:$F,MATCH(1,(MONTH(三跨两临近重点区段!$H:$H)=8)*(三跨两临近重点区段!$A:$A=D812),0))="已取消","已取消",INDEX(三跨两临近重点区段!$I:$I,MATCH(1,(MONTH(三跨两临近重点区段!$H:$H)=8)*(三跨两临近重点区段!$A:$A=D812)*(三跨两临近重点区段!$F:$F="现存区段"),0))),"")</f>
        <v/>
      </c>
      <c r="Y812" s="268" t="str">
        <f t="array" ref="Y812">IFERROR(IF(INDEX(三跨两临近重点区段!$F:$F,MATCH(1,(MONTH(三跨两临近重点区段!$H:$H)=9)*(三跨两临近重点区段!$A:$A=D812),0))="已取消","已取消",INDEX(三跨两临近重点区段!$H:$H,MATCH(1,(MONTH(三跨两临近重点区段!$H:$H)=9)*(三跨两临近重点区段!$A:$A=D812)*(三跨两临近重点区段!$F:$F="现存区段"),0))),"")</f>
        <v/>
      </c>
      <c r="Z812" s="232" t="str">
        <f t="array" ref="Z812">IFERROR(IF(INDEX(三跨两临近重点区段!$F:$F,MATCH(1,(MONTH(三跨两临近重点区段!$H:$H)=9)*(三跨两临近重点区段!$A:$A=D812),0))="已取消","已取消",INDEX(三跨两临近重点区段!$I:$I,MATCH(1,(MONTH(三跨两临近重点区段!$H:$H)=9)*(三跨两临近重点区段!$A:$A=D812)*(三跨两临近重点区段!$F:$F="现存区段"),0))),"")</f>
        <v/>
      </c>
      <c r="AA812" s="268" t="str">
        <f t="array" ref="AA812">IFERROR(IF(INDEX(三跨两临近重点区段!$F:$F,MATCH(1,(MONTH(三跨两临近重点区段!$H:$H)=10)*(三跨两临近重点区段!$A:$A=D812),0))="已取消","已取消",INDEX(三跨两临近重点区段!$H:$H,MATCH(1,(MONTH(三跨两临近重点区段!$H:$H)=10)*(三跨两临近重点区段!$A:$A=D812)*(三跨两临近重点区段!$F:$F="现存区段"),0))),"")</f>
        <v/>
      </c>
      <c r="AB812" s="72" t="str">
        <f t="array" ref="AB812">IFERROR(IF(INDEX(三跨两临近重点区段!$F:$F,MATCH(1,(MONTH(三跨两临近重点区段!$H:$H)=10)*(三跨两临近重点区段!$A:$A=D812),0))="已取消","已取消",INDEX(三跨两临近重点区段!$I:$I,MATCH(1,(MONTH(三跨两临近重点区段!$H:$H)=10)*(三跨两临近重点区段!$A:$A=D812)*(三跨两临近重点区段!$F:$F="现存区段"),0))),"")</f>
        <v/>
      </c>
      <c r="AC812" s="284" t="str">
        <f t="array" ref="AC812">IFERROR(IF(INDEX(三跨两临近重点区段!$F:$F,MATCH(1,(MONTH(三跨两临近重点区段!$H:$H)=11)*(三跨两临近重点区段!$A:$A=D812),0))="已取消","已取消",INDEX(三跨两临近重点区段!$H:$H,MATCH(1,(MONTH(三跨两临近重点区段!$H:$H)=11)*(三跨两临近重点区段!$A:$A=D812)*(三跨两临近重点区段!$F:$F="现存区段"),0))),"")</f>
        <v/>
      </c>
      <c r="AD812" s="72" t="str">
        <f t="array" ref="AD812">IFERROR(IF(INDEX(三跨两临近重点区段!$F:$F,MATCH(1,(MONTH(三跨两临近重点区段!$H:$H)=11)*(三跨两临近重点区段!$A:$A=D812),0))="已取消","已取消",INDEX(三跨两临近重点区段!$I:$I,MATCH(1,(MONTH(三跨两临近重点区段!$H:$H)=11)*(三跨两临近重点区段!$A:$A=D812)*(三跨两临近重点区段!$F:$F="现存区段"),0))),"")</f>
        <v/>
      </c>
      <c r="AE812" s="284" t="str">
        <f t="array" ref="AE812">IFERROR(IF(INDEX(三跨两临近重点区段!$F:$F,MATCH(1,(MONTH(三跨两临近重点区段!$H:$H)=12)*(三跨两临近重点区段!$A:$A=D812),0))="已取消","已取消",INDEX(三跨两临近重点区段!$H:$H,MATCH(1,(MONTH(三跨两临近重点区段!$H:$H)=12)*(三跨两临近重点区段!$A:$A=D812)*(三跨两临近重点区段!$F:$F="现存区段"),0))),"")</f>
        <v/>
      </c>
      <c r="AF812" s="72" t="str">
        <f t="array" ref="AF812">IFERROR(IF(INDEX(三跨两临近重点区段!$F:$F,MATCH(1,(MONTH(三跨两临近重点区段!$H:$H)=12)*(三跨两临近重点区段!$A:$A=D812),0))="已取消","已取消",INDEX(三跨两临近重点区段!$I:$I,MATCH(1,(MONTH(三跨两临近重点区段!$H:$H)=12)*(三跨两临近重点区段!$A:$A=D812)*(三跨两临近重点区段!$F:$F="现存区段"),0))),"")</f>
        <v/>
      </c>
      <c r="AH812" t="e">
        <f t="array" ref="AH812">INDEX(三跨两临近重点区段!$G:$G,MATCH(D812,三跨两临近重点区段!$A:$A,0))</f>
        <v>#N/A</v>
      </c>
    </row>
    <row r="813" ht="14.25" spans="1:34">
      <c r="A813" s="263" t="s">
        <v>363</v>
      </c>
      <c r="B813" s="264" t="s">
        <v>3174</v>
      </c>
      <c r="C813" s="263" t="s">
        <v>2169</v>
      </c>
      <c r="D813" s="263" t="s">
        <v>3309</v>
      </c>
      <c r="E813" s="264" t="s">
        <v>2449</v>
      </c>
      <c r="F813" s="264" t="s">
        <v>125</v>
      </c>
      <c r="G813" s="263" t="s">
        <v>2452</v>
      </c>
      <c r="H813" s="263" t="s">
        <v>1596</v>
      </c>
      <c r="I813" s="33"/>
      <c r="J813" s="196"/>
      <c r="K813" s="196"/>
      <c r="L813" s="196"/>
      <c r="M813" s="235"/>
      <c r="N813" s="235"/>
      <c r="O813" s="33"/>
      <c r="P813" s="48"/>
      <c r="Q813" s="279"/>
      <c r="R813" s="279"/>
      <c r="S813" s="278">
        <v>45462</v>
      </c>
      <c r="T813" s="279" t="s">
        <v>2117</v>
      </c>
      <c r="U813" s="268" t="str">
        <f t="array" ref="U813">IFERROR(IF(INDEX(三跨两临近重点区段!$F:$F,MATCH(1,(MONTH(三跨两临近重点区段!$H:$H)=7)*(三跨两临近重点区段!$A:$A=D813),0))="已取消","已取消",INDEX(三跨两临近重点区段!$H:$H,MATCH(1,(MONTH(三跨两临近重点区段!$H:$H)=7)*(三跨两临近重点区段!$A:$A=D813)*(三跨两临近重点区段!$F:$F="现存区段"),0))),"")</f>
        <v/>
      </c>
      <c r="V813" s="232" t="str">
        <f t="array" ref="V813">IFERROR(IF(INDEX(三跨两临近重点区段!$F:$F,MATCH(1,(MONTH(三跨两临近重点区段!$H:$H)=7)*(三跨两临近重点区段!$A:$A=D813),0))="已取消","已取消",INDEX(三跨两临近重点区段!$I:$I,MATCH(1,(MONTH(三跨两临近重点区段!$H:$H)=7)*(三跨两临近重点区段!$A:$A=D813)*(三跨两临近重点区段!$F:$F="现存区段"),0))),"")</f>
        <v/>
      </c>
      <c r="W813" s="268" t="str">
        <f t="array" ref="W813">IFERROR(IF(INDEX(三跨两临近重点区段!$F:$F,MATCH(1,(MONTH(三跨两临近重点区段!$H:$H)=8)*(三跨两临近重点区段!$A:$A=D813),0))="已取消","已取消",INDEX(三跨两临近重点区段!$H:$H,MATCH(1,(MONTH(三跨两临近重点区段!$H:$H)=8)*(三跨两临近重点区段!$A:$A=D813)*(三跨两临近重点区段!$F:$F="现存区段"),0))),"")</f>
        <v/>
      </c>
      <c r="X813" s="232" t="str">
        <f t="array" ref="X813">IFERROR(IF(INDEX(三跨两临近重点区段!$F:$F,MATCH(1,(MONTH(三跨两临近重点区段!$H:$H)=8)*(三跨两临近重点区段!$A:$A=D813),0))="已取消","已取消",INDEX(三跨两临近重点区段!$I:$I,MATCH(1,(MONTH(三跨两临近重点区段!$H:$H)=8)*(三跨两临近重点区段!$A:$A=D813)*(三跨两临近重点区段!$F:$F="现存区段"),0))),"")</f>
        <v/>
      </c>
      <c r="Y813" s="268" t="str">
        <f t="array" ref="Y813">IFERROR(IF(INDEX(三跨两临近重点区段!$F:$F,MATCH(1,(MONTH(三跨两临近重点区段!$H:$H)=9)*(三跨两临近重点区段!$A:$A=D813),0))="已取消","已取消",INDEX(三跨两临近重点区段!$H:$H,MATCH(1,(MONTH(三跨两临近重点区段!$H:$H)=9)*(三跨两临近重点区段!$A:$A=D813)*(三跨两临近重点区段!$F:$F="现存区段"),0))),"")</f>
        <v/>
      </c>
      <c r="Z813" s="232" t="str">
        <f t="array" ref="Z813">IFERROR(IF(INDEX(三跨两临近重点区段!$F:$F,MATCH(1,(MONTH(三跨两临近重点区段!$H:$H)=9)*(三跨两临近重点区段!$A:$A=D813),0))="已取消","已取消",INDEX(三跨两临近重点区段!$I:$I,MATCH(1,(MONTH(三跨两临近重点区段!$H:$H)=9)*(三跨两临近重点区段!$A:$A=D813)*(三跨两临近重点区段!$F:$F="现存区段"),0))),"")</f>
        <v/>
      </c>
      <c r="AA813" s="268" t="str">
        <f t="array" ref="AA813">IFERROR(IF(INDEX(三跨两临近重点区段!$F:$F,MATCH(1,(MONTH(三跨两临近重点区段!$H:$H)=10)*(三跨两临近重点区段!$A:$A=D813),0))="已取消","已取消",INDEX(三跨两临近重点区段!$H:$H,MATCH(1,(MONTH(三跨两临近重点区段!$H:$H)=10)*(三跨两临近重点区段!$A:$A=D813)*(三跨两临近重点区段!$F:$F="现存区段"),0))),"")</f>
        <v/>
      </c>
      <c r="AB813" s="72" t="str">
        <f t="array" ref="AB813">IFERROR(IF(INDEX(三跨两临近重点区段!$F:$F,MATCH(1,(MONTH(三跨两临近重点区段!$H:$H)=10)*(三跨两临近重点区段!$A:$A=D813),0))="已取消","已取消",INDEX(三跨两临近重点区段!$I:$I,MATCH(1,(MONTH(三跨两临近重点区段!$H:$H)=10)*(三跨两临近重点区段!$A:$A=D813)*(三跨两临近重点区段!$F:$F="现存区段"),0))),"")</f>
        <v/>
      </c>
      <c r="AC813" s="284" t="str">
        <f t="array" ref="AC813">IFERROR(IF(INDEX(三跨两临近重点区段!$F:$F,MATCH(1,(MONTH(三跨两临近重点区段!$H:$H)=11)*(三跨两临近重点区段!$A:$A=D813),0))="已取消","已取消",INDEX(三跨两临近重点区段!$H:$H,MATCH(1,(MONTH(三跨两临近重点区段!$H:$H)=11)*(三跨两临近重点区段!$A:$A=D813)*(三跨两临近重点区段!$F:$F="现存区段"),0))),"")</f>
        <v/>
      </c>
      <c r="AD813" s="72" t="str">
        <f t="array" ref="AD813">IFERROR(IF(INDEX(三跨两临近重点区段!$F:$F,MATCH(1,(MONTH(三跨两临近重点区段!$H:$H)=11)*(三跨两临近重点区段!$A:$A=D813),0))="已取消","已取消",INDEX(三跨两临近重点区段!$I:$I,MATCH(1,(MONTH(三跨两临近重点区段!$H:$H)=11)*(三跨两临近重点区段!$A:$A=D813)*(三跨两临近重点区段!$F:$F="现存区段"),0))),"")</f>
        <v/>
      </c>
      <c r="AE813" s="284" t="str">
        <f t="array" ref="AE813">IFERROR(IF(INDEX(三跨两临近重点区段!$F:$F,MATCH(1,(MONTH(三跨两临近重点区段!$H:$H)=12)*(三跨两临近重点区段!$A:$A=D813),0))="已取消","已取消",INDEX(三跨两临近重点区段!$H:$H,MATCH(1,(MONTH(三跨两临近重点区段!$H:$H)=12)*(三跨两临近重点区段!$A:$A=D813)*(三跨两临近重点区段!$F:$F="现存区段"),0))),"")</f>
        <v/>
      </c>
      <c r="AF813" s="72" t="str">
        <f t="array" ref="AF813">IFERROR(IF(INDEX(三跨两临近重点区段!$F:$F,MATCH(1,(MONTH(三跨两临近重点区段!$H:$H)=12)*(三跨两临近重点区段!$A:$A=D813),0))="已取消","已取消",INDEX(三跨两临近重点区段!$I:$I,MATCH(1,(MONTH(三跨两临近重点区段!$H:$H)=12)*(三跨两临近重点区段!$A:$A=D813)*(三跨两临近重点区段!$F:$F="现存区段"),0))),"")</f>
        <v/>
      </c>
      <c r="AH813" t="e">
        <f t="array" ref="AH813">INDEX(三跨两临近重点区段!$G:$G,MATCH(D813,三跨两临近重点区段!$A:$A,0))</f>
        <v>#N/A</v>
      </c>
    </row>
    <row r="814" ht="14.25" spans="1:34">
      <c r="A814" s="263" t="s">
        <v>363</v>
      </c>
      <c r="B814" s="264" t="s">
        <v>3174</v>
      </c>
      <c r="C814" s="263" t="s">
        <v>2167</v>
      </c>
      <c r="D814" s="263" t="s">
        <v>3310</v>
      </c>
      <c r="E814" s="264" t="s">
        <v>2449</v>
      </c>
      <c r="F814" s="264" t="s">
        <v>125</v>
      </c>
      <c r="G814" s="263" t="s">
        <v>2452</v>
      </c>
      <c r="H814" s="263" t="s">
        <v>1596</v>
      </c>
      <c r="I814" s="33"/>
      <c r="J814" s="196"/>
      <c r="K814" s="196"/>
      <c r="L814" s="196"/>
      <c r="M814" s="235"/>
      <c r="N814" s="235"/>
      <c r="O814" s="33"/>
      <c r="P814" s="48"/>
      <c r="Q814" s="279"/>
      <c r="R814" s="279"/>
      <c r="S814" s="278">
        <v>45462</v>
      </c>
      <c r="T814" s="279" t="s">
        <v>3166</v>
      </c>
      <c r="U814" s="268" t="str">
        <f t="array" ref="U814">IFERROR(IF(INDEX(三跨两临近重点区段!$F:$F,MATCH(1,(MONTH(三跨两临近重点区段!$H:$H)=7)*(三跨两临近重点区段!$A:$A=D814),0))="已取消","已取消",INDEX(三跨两临近重点区段!$H:$H,MATCH(1,(MONTH(三跨两临近重点区段!$H:$H)=7)*(三跨两临近重点区段!$A:$A=D814)*(三跨两临近重点区段!$F:$F="现存区段"),0))),"")</f>
        <v/>
      </c>
      <c r="V814" s="232" t="str">
        <f t="array" ref="V814">IFERROR(IF(INDEX(三跨两临近重点区段!$F:$F,MATCH(1,(MONTH(三跨两临近重点区段!$H:$H)=7)*(三跨两临近重点区段!$A:$A=D814),0))="已取消","已取消",INDEX(三跨两临近重点区段!$I:$I,MATCH(1,(MONTH(三跨两临近重点区段!$H:$H)=7)*(三跨两临近重点区段!$A:$A=D814)*(三跨两临近重点区段!$F:$F="现存区段"),0))),"")</f>
        <v/>
      </c>
      <c r="W814" s="268" t="str">
        <f t="array" ref="W814">IFERROR(IF(INDEX(三跨两临近重点区段!$F:$F,MATCH(1,(MONTH(三跨两临近重点区段!$H:$H)=8)*(三跨两临近重点区段!$A:$A=D814),0))="已取消","已取消",INDEX(三跨两临近重点区段!$H:$H,MATCH(1,(MONTH(三跨两临近重点区段!$H:$H)=8)*(三跨两临近重点区段!$A:$A=D814)*(三跨两临近重点区段!$F:$F="现存区段"),0))),"")</f>
        <v/>
      </c>
      <c r="X814" s="232" t="str">
        <f t="array" ref="X814">IFERROR(IF(INDEX(三跨两临近重点区段!$F:$F,MATCH(1,(MONTH(三跨两临近重点区段!$H:$H)=8)*(三跨两临近重点区段!$A:$A=D814),0))="已取消","已取消",INDEX(三跨两临近重点区段!$I:$I,MATCH(1,(MONTH(三跨两临近重点区段!$H:$H)=8)*(三跨两临近重点区段!$A:$A=D814)*(三跨两临近重点区段!$F:$F="现存区段"),0))),"")</f>
        <v/>
      </c>
      <c r="Y814" s="268" t="str">
        <f t="array" ref="Y814">IFERROR(IF(INDEX(三跨两临近重点区段!$F:$F,MATCH(1,(MONTH(三跨两临近重点区段!$H:$H)=9)*(三跨两临近重点区段!$A:$A=D814),0))="已取消","已取消",INDEX(三跨两临近重点区段!$H:$H,MATCH(1,(MONTH(三跨两临近重点区段!$H:$H)=9)*(三跨两临近重点区段!$A:$A=D814)*(三跨两临近重点区段!$F:$F="现存区段"),0))),"")</f>
        <v/>
      </c>
      <c r="Z814" s="232" t="str">
        <f t="array" ref="Z814">IFERROR(IF(INDEX(三跨两临近重点区段!$F:$F,MATCH(1,(MONTH(三跨两临近重点区段!$H:$H)=9)*(三跨两临近重点区段!$A:$A=D814),0))="已取消","已取消",INDEX(三跨两临近重点区段!$I:$I,MATCH(1,(MONTH(三跨两临近重点区段!$H:$H)=9)*(三跨两临近重点区段!$A:$A=D814)*(三跨两临近重点区段!$F:$F="现存区段"),0))),"")</f>
        <v/>
      </c>
      <c r="AA814" s="268" t="str">
        <f t="array" ref="AA814">IFERROR(IF(INDEX(三跨两临近重点区段!$F:$F,MATCH(1,(MONTH(三跨两临近重点区段!$H:$H)=10)*(三跨两临近重点区段!$A:$A=D814),0))="已取消","已取消",INDEX(三跨两临近重点区段!$H:$H,MATCH(1,(MONTH(三跨两临近重点区段!$H:$H)=10)*(三跨两临近重点区段!$A:$A=D814)*(三跨两临近重点区段!$F:$F="现存区段"),0))),"")</f>
        <v/>
      </c>
      <c r="AB814" s="72" t="str">
        <f t="array" ref="AB814">IFERROR(IF(INDEX(三跨两临近重点区段!$F:$F,MATCH(1,(MONTH(三跨两临近重点区段!$H:$H)=10)*(三跨两临近重点区段!$A:$A=D814),0))="已取消","已取消",INDEX(三跨两临近重点区段!$I:$I,MATCH(1,(MONTH(三跨两临近重点区段!$H:$H)=10)*(三跨两临近重点区段!$A:$A=D814)*(三跨两临近重点区段!$F:$F="现存区段"),0))),"")</f>
        <v/>
      </c>
      <c r="AC814" s="284" t="str">
        <f t="array" ref="AC814">IFERROR(IF(INDEX(三跨两临近重点区段!$F:$F,MATCH(1,(MONTH(三跨两临近重点区段!$H:$H)=11)*(三跨两临近重点区段!$A:$A=D814),0))="已取消","已取消",INDEX(三跨两临近重点区段!$H:$H,MATCH(1,(MONTH(三跨两临近重点区段!$H:$H)=11)*(三跨两临近重点区段!$A:$A=D814)*(三跨两临近重点区段!$F:$F="现存区段"),0))),"")</f>
        <v/>
      </c>
      <c r="AD814" s="72" t="str">
        <f t="array" ref="AD814">IFERROR(IF(INDEX(三跨两临近重点区段!$F:$F,MATCH(1,(MONTH(三跨两临近重点区段!$H:$H)=11)*(三跨两临近重点区段!$A:$A=D814),0))="已取消","已取消",INDEX(三跨两临近重点区段!$I:$I,MATCH(1,(MONTH(三跨两临近重点区段!$H:$H)=11)*(三跨两临近重点区段!$A:$A=D814)*(三跨两临近重点区段!$F:$F="现存区段"),0))),"")</f>
        <v/>
      </c>
      <c r="AE814" s="284" t="str">
        <f t="array" ref="AE814">IFERROR(IF(INDEX(三跨两临近重点区段!$F:$F,MATCH(1,(MONTH(三跨两临近重点区段!$H:$H)=12)*(三跨两临近重点区段!$A:$A=D814),0))="已取消","已取消",INDEX(三跨两临近重点区段!$H:$H,MATCH(1,(MONTH(三跨两临近重点区段!$H:$H)=12)*(三跨两临近重点区段!$A:$A=D814)*(三跨两临近重点区段!$F:$F="现存区段"),0))),"")</f>
        <v/>
      </c>
      <c r="AF814" s="72" t="str">
        <f t="array" ref="AF814">IFERROR(IF(INDEX(三跨两临近重点区段!$F:$F,MATCH(1,(MONTH(三跨两临近重点区段!$H:$H)=12)*(三跨两临近重点区段!$A:$A=D814),0))="已取消","已取消",INDEX(三跨两临近重点区段!$I:$I,MATCH(1,(MONTH(三跨两临近重点区段!$H:$H)=12)*(三跨两临近重点区段!$A:$A=D814)*(三跨两临近重点区段!$F:$F="现存区段"),0))),"")</f>
        <v/>
      </c>
      <c r="AH814" t="e">
        <f t="array" ref="AH814">INDEX(三跨两临近重点区段!$G:$G,MATCH(D814,三跨两临近重点区段!$A:$A,0))</f>
        <v>#N/A</v>
      </c>
    </row>
    <row r="815" ht="14.25" spans="1:34">
      <c r="A815" s="263" t="s">
        <v>150</v>
      </c>
      <c r="B815" s="264" t="s">
        <v>3311</v>
      </c>
      <c r="C815" s="263" t="s">
        <v>2120</v>
      </c>
      <c r="D815" s="263" t="s">
        <v>3312</v>
      </c>
      <c r="E815" s="264" t="s">
        <v>2449</v>
      </c>
      <c r="F815" s="264" t="s">
        <v>125</v>
      </c>
      <c r="G815" s="263" t="s">
        <v>2452</v>
      </c>
      <c r="H815" s="263" t="s">
        <v>1596</v>
      </c>
      <c r="I815" s="33"/>
      <c r="J815" s="196"/>
      <c r="K815" s="196"/>
      <c r="L815" s="196"/>
      <c r="M815" s="235"/>
      <c r="N815" s="235"/>
      <c r="O815" s="33"/>
      <c r="P815" s="48"/>
      <c r="Q815" s="279"/>
      <c r="R815" s="279"/>
      <c r="S815" s="278">
        <v>45462</v>
      </c>
      <c r="T815" s="279" t="s">
        <v>3166</v>
      </c>
      <c r="U815" s="268" t="str">
        <f t="array" ref="U815">IFERROR(IF(INDEX(三跨两临近重点区段!$F:$F,MATCH(1,(MONTH(三跨两临近重点区段!$H:$H)=7)*(三跨两临近重点区段!$A:$A=D815),0))="已取消","已取消",INDEX(三跨两临近重点区段!$H:$H,MATCH(1,(MONTH(三跨两临近重点区段!$H:$H)=7)*(三跨两临近重点区段!$A:$A=D815)*(三跨两临近重点区段!$F:$F="现存区段"),0))),"")</f>
        <v/>
      </c>
      <c r="V815" s="232" t="str">
        <f t="array" ref="V815">IFERROR(IF(INDEX(三跨两临近重点区段!$F:$F,MATCH(1,(MONTH(三跨两临近重点区段!$H:$H)=7)*(三跨两临近重点区段!$A:$A=D815),0))="已取消","已取消",INDEX(三跨两临近重点区段!$I:$I,MATCH(1,(MONTH(三跨两临近重点区段!$H:$H)=7)*(三跨两临近重点区段!$A:$A=D815)*(三跨两临近重点区段!$F:$F="现存区段"),0))),"")</f>
        <v/>
      </c>
      <c r="W815" s="268" t="str">
        <f t="array" ref="W815">IFERROR(IF(INDEX(三跨两临近重点区段!$F:$F,MATCH(1,(MONTH(三跨两临近重点区段!$H:$H)=8)*(三跨两临近重点区段!$A:$A=D815),0))="已取消","已取消",INDEX(三跨两临近重点区段!$H:$H,MATCH(1,(MONTH(三跨两临近重点区段!$H:$H)=8)*(三跨两临近重点区段!$A:$A=D815)*(三跨两临近重点区段!$F:$F="现存区段"),0))),"")</f>
        <v/>
      </c>
      <c r="X815" s="232" t="str">
        <f t="array" ref="X815">IFERROR(IF(INDEX(三跨两临近重点区段!$F:$F,MATCH(1,(MONTH(三跨两临近重点区段!$H:$H)=8)*(三跨两临近重点区段!$A:$A=D815),0))="已取消","已取消",INDEX(三跨两临近重点区段!$I:$I,MATCH(1,(MONTH(三跨两临近重点区段!$H:$H)=8)*(三跨两临近重点区段!$A:$A=D815)*(三跨两临近重点区段!$F:$F="现存区段"),0))),"")</f>
        <v/>
      </c>
      <c r="Y815" s="268" t="str">
        <f t="array" ref="Y815">IFERROR(IF(INDEX(三跨两临近重点区段!$F:$F,MATCH(1,(MONTH(三跨两临近重点区段!$H:$H)=9)*(三跨两临近重点区段!$A:$A=D815),0))="已取消","已取消",INDEX(三跨两临近重点区段!$H:$H,MATCH(1,(MONTH(三跨两临近重点区段!$H:$H)=9)*(三跨两临近重点区段!$A:$A=D815)*(三跨两临近重点区段!$F:$F="现存区段"),0))),"")</f>
        <v/>
      </c>
      <c r="Z815" s="232" t="str">
        <f t="array" ref="Z815">IFERROR(IF(INDEX(三跨两临近重点区段!$F:$F,MATCH(1,(MONTH(三跨两临近重点区段!$H:$H)=9)*(三跨两临近重点区段!$A:$A=D815),0))="已取消","已取消",INDEX(三跨两临近重点区段!$I:$I,MATCH(1,(MONTH(三跨两临近重点区段!$H:$H)=9)*(三跨两临近重点区段!$A:$A=D815)*(三跨两临近重点区段!$F:$F="现存区段"),0))),"")</f>
        <v/>
      </c>
      <c r="AA815" s="268" t="str">
        <f t="array" ref="AA815">IFERROR(IF(INDEX(三跨两临近重点区段!$F:$F,MATCH(1,(MONTH(三跨两临近重点区段!$H:$H)=10)*(三跨两临近重点区段!$A:$A=D815),0))="已取消","已取消",INDEX(三跨两临近重点区段!$H:$H,MATCH(1,(MONTH(三跨两临近重点区段!$H:$H)=10)*(三跨两临近重点区段!$A:$A=D815)*(三跨两临近重点区段!$F:$F="现存区段"),0))),"")</f>
        <v/>
      </c>
      <c r="AB815" s="72" t="str">
        <f t="array" ref="AB815">IFERROR(IF(INDEX(三跨两临近重点区段!$F:$F,MATCH(1,(MONTH(三跨两临近重点区段!$H:$H)=10)*(三跨两临近重点区段!$A:$A=D815),0))="已取消","已取消",INDEX(三跨两临近重点区段!$I:$I,MATCH(1,(MONTH(三跨两临近重点区段!$H:$H)=10)*(三跨两临近重点区段!$A:$A=D815)*(三跨两临近重点区段!$F:$F="现存区段"),0))),"")</f>
        <v/>
      </c>
      <c r="AC815" s="284" t="str">
        <f t="array" ref="AC815">IFERROR(IF(INDEX(三跨两临近重点区段!$F:$F,MATCH(1,(MONTH(三跨两临近重点区段!$H:$H)=11)*(三跨两临近重点区段!$A:$A=D815),0))="已取消","已取消",INDEX(三跨两临近重点区段!$H:$H,MATCH(1,(MONTH(三跨两临近重点区段!$H:$H)=11)*(三跨两临近重点区段!$A:$A=D815)*(三跨两临近重点区段!$F:$F="现存区段"),0))),"")</f>
        <v/>
      </c>
      <c r="AD815" s="72" t="str">
        <f t="array" ref="AD815">IFERROR(IF(INDEX(三跨两临近重点区段!$F:$F,MATCH(1,(MONTH(三跨两临近重点区段!$H:$H)=11)*(三跨两临近重点区段!$A:$A=D815),0))="已取消","已取消",INDEX(三跨两临近重点区段!$I:$I,MATCH(1,(MONTH(三跨两临近重点区段!$H:$H)=11)*(三跨两临近重点区段!$A:$A=D815)*(三跨两临近重点区段!$F:$F="现存区段"),0))),"")</f>
        <v/>
      </c>
      <c r="AE815" s="284" t="str">
        <f t="array" ref="AE815">IFERROR(IF(INDEX(三跨两临近重点区段!$F:$F,MATCH(1,(MONTH(三跨两临近重点区段!$H:$H)=12)*(三跨两临近重点区段!$A:$A=D815),0))="已取消","已取消",INDEX(三跨两临近重点区段!$H:$H,MATCH(1,(MONTH(三跨两临近重点区段!$H:$H)=12)*(三跨两临近重点区段!$A:$A=D815)*(三跨两临近重点区段!$F:$F="现存区段"),0))),"")</f>
        <v/>
      </c>
      <c r="AF815" s="72" t="str">
        <f t="array" ref="AF815">IFERROR(IF(INDEX(三跨两临近重点区段!$F:$F,MATCH(1,(MONTH(三跨两临近重点区段!$H:$H)=12)*(三跨两临近重点区段!$A:$A=D815),0))="已取消","已取消",INDEX(三跨两临近重点区段!$I:$I,MATCH(1,(MONTH(三跨两临近重点区段!$H:$H)=12)*(三跨两临近重点区段!$A:$A=D815)*(三跨两临近重点区段!$F:$F="现存区段"),0))),"")</f>
        <v/>
      </c>
      <c r="AH815" t="e">
        <f t="array" ref="AH815">INDEX(三跨两临近重点区段!$G:$G,MATCH(D815,三跨两临近重点区段!$A:$A,0))</f>
        <v>#N/A</v>
      </c>
    </row>
    <row r="816" ht="14.25" spans="1:34">
      <c r="A816" s="263" t="s">
        <v>150</v>
      </c>
      <c r="B816" s="264" t="s">
        <v>3311</v>
      </c>
      <c r="C816" s="263" t="s">
        <v>2152</v>
      </c>
      <c r="D816" s="263" t="s">
        <v>3313</v>
      </c>
      <c r="E816" s="264" t="s">
        <v>2449</v>
      </c>
      <c r="F816" s="264" t="s">
        <v>125</v>
      </c>
      <c r="G816" s="263" t="s">
        <v>2452</v>
      </c>
      <c r="H816" s="263" t="s">
        <v>1596</v>
      </c>
      <c r="I816" s="33"/>
      <c r="J816" s="196"/>
      <c r="K816" s="196"/>
      <c r="L816" s="196"/>
      <c r="M816" s="235"/>
      <c r="N816" s="235"/>
      <c r="O816" s="33"/>
      <c r="P816" s="48"/>
      <c r="Q816" s="279"/>
      <c r="R816" s="279"/>
      <c r="S816" s="278">
        <v>45462</v>
      </c>
      <c r="T816" s="279" t="s">
        <v>2117</v>
      </c>
      <c r="U816" s="268" t="str">
        <f t="array" ref="U816">IFERROR(IF(INDEX(三跨两临近重点区段!$F:$F,MATCH(1,(MONTH(三跨两临近重点区段!$H:$H)=7)*(三跨两临近重点区段!$A:$A=D816),0))="已取消","已取消",INDEX(三跨两临近重点区段!$H:$H,MATCH(1,(MONTH(三跨两临近重点区段!$H:$H)=7)*(三跨两临近重点区段!$A:$A=D816)*(三跨两临近重点区段!$F:$F="现存区段"),0))),"")</f>
        <v/>
      </c>
      <c r="V816" s="232" t="str">
        <f t="array" ref="V816">IFERROR(IF(INDEX(三跨两临近重点区段!$F:$F,MATCH(1,(MONTH(三跨两临近重点区段!$H:$H)=7)*(三跨两临近重点区段!$A:$A=D816),0))="已取消","已取消",INDEX(三跨两临近重点区段!$I:$I,MATCH(1,(MONTH(三跨两临近重点区段!$H:$H)=7)*(三跨两临近重点区段!$A:$A=D816)*(三跨两临近重点区段!$F:$F="现存区段"),0))),"")</f>
        <v/>
      </c>
      <c r="W816" s="268" t="str">
        <f t="array" ref="W816">IFERROR(IF(INDEX(三跨两临近重点区段!$F:$F,MATCH(1,(MONTH(三跨两临近重点区段!$H:$H)=8)*(三跨两临近重点区段!$A:$A=D816),0))="已取消","已取消",INDEX(三跨两临近重点区段!$H:$H,MATCH(1,(MONTH(三跨两临近重点区段!$H:$H)=8)*(三跨两临近重点区段!$A:$A=D816)*(三跨两临近重点区段!$F:$F="现存区段"),0))),"")</f>
        <v/>
      </c>
      <c r="X816" s="232" t="str">
        <f t="array" ref="X816">IFERROR(IF(INDEX(三跨两临近重点区段!$F:$F,MATCH(1,(MONTH(三跨两临近重点区段!$H:$H)=8)*(三跨两临近重点区段!$A:$A=D816),0))="已取消","已取消",INDEX(三跨两临近重点区段!$I:$I,MATCH(1,(MONTH(三跨两临近重点区段!$H:$H)=8)*(三跨两临近重点区段!$A:$A=D816)*(三跨两临近重点区段!$F:$F="现存区段"),0))),"")</f>
        <v/>
      </c>
      <c r="Y816" s="268" t="str">
        <f t="array" ref="Y816">IFERROR(IF(INDEX(三跨两临近重点区段!$F:$F,MATCH(1,(MONTH(三跨两临近重点区段!$H:$H)=9)*(三跨两临近重点区段!$A:$A=D816),0))="已取消","已取消",INDEX(三跨两临近重点区段!$H:$H,MATCH(1,(MONTH(三跨两临近重点区段!$H:$H)=9)*(三跨两临近重点区段!$A:$A=D816)*(三跨两临近重点区段!$F:$F="现存区段"),0))),"")</f>
        <v/>
      </c>
      <c r="Z816" s="232" t="str">
        <f t="array" ref="Z816">IFERROR(IF(INDEX(三跨两临近重点区段!$F:$F,MATCH(1,(MONTH(三跨两临近重点区段!$H:$H)=9)*(三跨两临近重点区段!$A:$A=D816),0))="已取消","已取消",INDEX(三跨两临近重点区段!$I:$I,MATCH(1,(MONTH(三跨两临近重点区段!$H:$H)=9)*(三跨两临近重点区段!$A:$A=D816)*(三跨两临近重点区段!$F:$F="现存区段"),0))),"")</f>
        <v/>
      </c>
      <c r="AA816" s="268" t="str">
        <f t="array" ref="AA816">IFERROR(IF(INDEX(三跨两临近重点区段!$F:$F,MATCH(1,(MONTH(三跨两临近重点区段!$H:$H)=10)*(三跨两临近重点区段!$A:$A=D816),0))="已取消","已取消",INDEX(三跨两临近重点区段!$H:$H,MATCH(1,(MONTH(三跨两临近重点区段!$H:$H)=10)*(三跨两临近重点区段!$A:$A=D816)*(三跨两临近重点区段!$F:$F="现存区段"),0))),"")</f>
        <v/>
      </c>
      <c r="AB816" s="72" t="str">
        <f t="array" ref="AB816">IFERROR(IF(INDEX(三跨两临近重点区段!$F:$F,MATCH(1,(MONTH(三跨两临近重点区段!$H:$H)=10)*(三跨两临近重点区段!$A:$A=D816),0))="已取消","已取消",INDEX(三跨两临近重点区段!$I:$I,MATCH(1,(MONTH(三跨两临近重点区段!$H:$H)=10)*(三跨两临近重点区段!$A:$A=D816)*(三跨两临近重点区段!$F:$F="现存区段"),0))),"")</f>
        <v/>
      </c>
      <c r="AC816" s="284" t="str">
        <f t="array" ref="AC816">IFERROR(IF(INDEX(三跨两临近重点区段!$F:$F,MATCH(1,(MONTH(三跨两临近重点区段!$H:$H)=11)*(三跨两临近重点区段!$A:$A=D816),0))="已取消","已取消",INDEX(三跨两临近重点区段!$H:$H,MATCH(1,(MONTH(三跨两临近重点区段!$H:$H)=11)*(三跨两临近重点区段!$A:$A=D816)*(三跨两临近重点区段!$F:$F="现存区段"),0))),"")</f>
        <v/>
      </c>
      <c r="AD816" s="72" t="str">
        <f t="array" ref="AD816">IFERROR(IF(INDEX(三跨两临近重点区段!$F:$F,MATCH(1,(MONTH(三跨两临近重点区段!$H:$H)=11)*(三跨两临近重点区段!$A:$A=D816),0))="已取消","已取消",INDEX(三跨两临近重点区段!$I:$I,MATCH(1,(MONTH(三跨两临近重点区段!$H:$H)=11)*(三跨两临近重点区段!$A:$A=D816)*(三跨两临近重点区段!$F:$F="现存区段"),0))),"")</f>
        <v/>
      </c>
      <c r="AE816" s="284" t="str">
        <f t="array" ref="AE816">IFERROR(IF(INDEX(三跨两临近重点区段!$F:$F,MATCH(1,(MONTH(三跨两临近重点区段!$H:$H)=12)*(三跨两临近重点区段!$A:$A=D816),0))="已取消","已取消",INDEX(三跨两临近重点区段!$H:$H,MATCH(1,(MONTH(三跨两临近重点区段!$H:$H)=12)*(三跨两临近重点区段!$A:$A=D816)*(三跨两临近重点区段!$F:$F="现存区段"),0))),"")</f>
        <v/>
      </c>
      <c r="AF816" s="72" t="str">
        <f t="array" ref="AF816">IFERROR(IF(INDEX(三跨两临近重点区段!$F:$F,MATCH(1,(MONTH(三跨两临近重点区段!$H:$H)=12)*(三跨两临近重点区段!$A:$A=D816),0))="已取消","已取消",INDEX(三跨两临近重点区段!$I:$I,MATCH(1,(MONTH(三跨两临近重点区段!$H:$H)=12)*(三跨两临近重点区段!$A:$A=D816)*(三跨两临近重点区段!$F:$F="现存区段"),0))),"")</f>
        <v/>
      </c>
      <c r="AH816" t="e">
        <f t="array" ref="AH816">INDEX(三跨两临近重点区段!$G:$G,MATCH(D816,三跨两临近重点区段!$A:$A,0))</f>
        <v>#N/A</v>
      </c>
    </row>
    <row r="817" ht="14.25" spans="1:34">
      <c r="A817" s="263" t="s">
        <v>150</v>
      </c>
      <c r="B817" s="264" t="s">
        <v>3167</v>
      </c>
      <c r="C817" s="263" t="s">
        <v>2428</v>
      </c>
      <c r="D817" s="263" t="s">
        <v>3314</v>
      </c>
      <c r="E817" s="264" t="s">
        <v>2449</v>
      </c>
      <c r="F817" s="264" t="s">
        <v>125</v>
      </c>
      <c r="G817" s="263" t="s">
        <v>2452</v>
      </c>
      <c r="H817" s="263" t="s">
        <v>1596</v>
      </c>
      <c r="I817" s="33"/>
      <c r="J817" s="196"/>
      <c r="K817" s="196"/>
      <c r="L817" s="196"/>
      <c r="M817" s="235"/>
      <c r="N817" s="235"/>
      <c r="O817" s="33"/>
      <c r="P817" s="48"/>
      <c r="Q817" s="279"/>
      <c r="R817" s="279"/>
      <c r="S817" s="278">
        <v>45462</v>
      </c>
      <c r="T817" s="279" t="s">
        <v>3166</v>
      </c>
      <c r="U817" s="268" t="str">
        <f t="array" ref="U817">IFERROR(IF(INDEX(三跨两临近重点区段!$F:$F,MATCH(1,(MONTH(三跨两临近重点区段!$H:$H)=7)*(三跨两临近重点区段!$A:$A=D817),0))="已取消","已取消",INDEX(三跨两临近重点区段!$H:$H,MATCH(1,(MONTH(三跨两临近重点区段!$H:$H)=7)*(三跨两临近重点区段!$A:$A=D817)*(三跨两临近重点区段!$F:$F="现存区段"),0))),"")</f>
        <v/>
      </c>
      <c r="V817" s="232" t="str">
        <f t="array" ref="V817">IFERROR(IF(INDEX(三跨两临近重点区段!$F:$F,MATCH(1,(MONTH(三跨两临近重点区段!$H:$H)=7)*(三跨两临近重点区段!$A:$A=D817),0))="已取消","已取消",INDEX(三跨两临近重点区段!$I:$I,MATCH(1,(MONTH(三跨两临近重点区段!$H:$H)=7)*(三跨两临近重点区段!$A:$A=D817)*(三跨两临近重点区段!$F:$F="现存区段"),0))),"")</f>
        <v/>
      </c>
      <c r="W817" s="268" t="str">
        <f t="array" ref="W817">IFERROR(IF(INDEX(三跨两临近重点区段!$F:$F,MATCH(1,(MONTH(三跨两临近重点区段!$H:$H)=8)*(三跨两临近重点区段!$A:$A=D817),0))="已取消","已取消",INDEX(三跨两临近重点区段!$H:$H,MATCH(1,(MONTH(三跨两临近重点区段!$H:$H)=8)*(三跨两临近重点区段!$A:$A=D817)*(三跨两临近重点区段!$F:$F="现存区段"),0))),"")</f>
        <v/>
      </c>
      <c r="X817" s="232" t="str">
        <f t="array" ref="X817">IFERROR(IF(INDEX(三跨两临近重点区段!$F:$F,MATCH(1,(MONTH(三跨两临近重点区段!$H:$H)=8)*(三跨两临近重点区段!$A:$A=D817),0))="已取消","已取消",INDEX(三跨两临近重点区段!$I:$I,MATCH(1,(MONTH(三跨两临近重点区段!$H:$H)=8)*(三跨两临近重点区段!$A:$A=D817)*(三跨两临近重点区段!$F:$F="现存区段"),0))),"")</f>
        <v/>
      </c>
      <c r="Y817" s="268" t="str">
        <f t="array" ref="Y817">IFERROR(IF(INDEX(三跨两临近重点区段!$F:$F,MATCH(1,(MONTH(三跨两临近重点区段!$H:$H)=9)*(三跨两临近重点区段!$A:$A=D817),0))="已取消","已取消",INDEX(三跨两临近重点区段!$H:$H,MATCH(1,(MONTH(三跨两临近重点区段!$H:$H)=9)*(三跨两临近重点区段!$A:$A=D817)*(三跨两临近重点区段!$F:$F="现存区段"),0))),"")</f>
        <v/>
      </c>
      <c r="Z817" s="232" t="str">
        <f t="array" ref="Z817">IFERROR(IF(INDEX(三跨两临近重点区段!$F:$F,MATCH(1,(MONTH(三跨两临近重点区段!$H:$H)=9)*(三跨两临近重点区段!$A:$A=D817),0))="已取消","已取消",INDEX(三跨两临近重点区段!$I:$I,MATCH(1,(MONTH(三跨两临近重点区段!$H:$H)=9)*(三跨两临近重点区段!$A:$A=D817)*(三跨两临近重点区段!$F:$F="现存区段"),0))),"")</f>
        <v/>
      </c>
      <c r="AA817" s="268" t="str">
        <f t="array" ref="AA817">IFERROR(IF(INDEX(三跨两临近重点区段!$F:$F,MATCH(1,(MONTH(三跨两临近重点区段!$H:$H)=10)*(三跨两临近重点区段!$A:$A=D817),0))="已取消","已取消",INDEX(三跨两临近重点区段!$H:$H,MATCH(1,(MONTH(三跨两临近重点区段!$H:$H)=10)*(三跨两临近重点区段!$A:$A=D817)*(三跨两临近重点区段!$F:$F="现存区段"),0))),"")</f>
        <v/>
      </c>
      <c r="AB817" s="72" t="str">
        <f t="array" ref="AB817">IFERROR(IF(INDEX(三跨两临近重点区段!$F:$F,MATCH(1,(MONTH(三跨两临近重点区段!$H:$H)=10)*(三跨两临近重点区段!$A:$A=D817),0))="已取消","已取消",INDEX(三跨两临近重点区段!$I:$I,MATCH(1,(MONTH(三跨两临近重点区段!$H:$H)=10)*(三跨两临近重点区段!$A:$A=D817)*(三跨两临近重点区段!$F:$F="现存区段"),0))),"")</f>
        <v/>
      </c>
      <c r="AC817" s="284" t="str">
        <f t="array" ref="AC817">IFERROR(IF(INDEX(三跨两临近重点区段!$F:$F,MATCH(1,(MONTH(三跨两临近重点区段!$H:$H)=11)*(三跨两临近重点区段!$A:$A=D817),0))="已取消","已取消",INDEX(三跨两临近重点区段!$H:$H,MATCH(1,(MONTH(三跨两临近重点区段!$H:$H)=11)*(三跨两临近重点区段!$A:$A=D817)*(三跨两临近重点区段!$F:$F="现存区段"),0))),"")</f>
        <v/>
      </c>
      <c r="AD817" s="72" t="str">
        <f t="array" ref="AD817">IFERROR(IF(INDEX(三跨两临近重点区段!$F:$F,MATCH(1,(MONTH(三跨两临近重点区段!$H:$H)=11)*(三跨两临近重点区段!$A:$A=D817),0))="已取消","已取消",INDEX(三跨两临近重点区段!$I:$I,MATCH(1,(MONTH(三跨两临近重点区段!$H:$H)=11)*(三跨两临近重点区段!$A:$A=D817)*(三跨两临近重点区段!$F:$F="现存区段"),0))),"")</f>
        <v/>
      </c>
      <c r="AE817" s="284" t="str">
        <f t="array" ref="AE817">IFERROR(IF(INDEX(三跨两临近重点区段!$F:$F,MATCH(1,(MONTH(三跨两临近重点区段!$H:$H)=12)*(三跨两临近重点区段!$A:$A=D817),0))="已取消","已取消",INDEX(三跨两临近重点区段!$H:$H,MATCH(1,(MONTH(三跨两临近重点区段!$H:$H)=12)*(三跨两临近重点区段!$A:$A=D817)*(三跨两临近重点区段!$F:$F="现存区段"),0))),"")</f>
        <v/>
      </c>
      <c r="AF817" s="72" t="str">
        <f t="array" ref="AF817">IFERROR(IF(INDEX(三跨两临近重点区段!$F:$F,MATCH(1,(MONTH(三跨两临近重点区段!$H:$H)=12)*(三跨两临近重点区段!$A:$A=D817),0))="已取消","已取消",INDEX(三跨两临近重点区段!$I:$I,MATCH(1,(MONTH(三跨两临近重点区段!$H:$H)=12)*(三跨两临近重点区段!$A:$A=D817)*(三跨两临近重点区段!$F:$F="现存区段"),0))),"")</f>
        <v/>
      </c>
      <c r="AH817" t="e">
        <f t="array" ref="AH817">INDEX(三跨两临近重点区段!$G:$G,MATCH(D817,三跨两临近重点区段!$A:$A,0))</f>
        <v>#N/A</v>
      </c>
    </row>
    <row r="818" ht="14.25" spans="1:34">
      <c r="A818" s="263" t="s">
        <v>150</v>
      </c>
      <c r="B818" s="264" t="s">
        <v>3164</v>
      </c>
      <c r="C818" s="263" t="s">
        <v>2428</v>
      </c>
      <c r="D818" s="263" t="s">
        <v>3315</v>
      </c>
      <c r="E818" s="264" t="s">
        <v>2449</v>
      </c>
      <c r="F818" s="264" t="s">
        <v>125</v>
      </c>
      <c r="G818" s="263" t="s">
        <v>2452</v>
      </c>
      <c r="H818" s="263" t="s">
        <v>1596</v>
      </c>
      <c r="I818" s="33"/>
      <c r="J818" s="196"/>
      <c r="K818" s="196"/>
      <c r="L818" s="196"/>
      <c r="M818" s="235"/>
      <c r="N818" s="235"/>
      <c r="O818" s="33"/>
      <c r="P818" s="48"/>
      <c r="Q818" s="279"/>
      <c r="R818" s="279"/>
      <c r="S818" s="278">
        <v>45462</v>
      </c>
      <c r="T818" s="279" t="s">
        <v>3166</v>
      </c>
      <c r="U818" s="268" t="str">
        <f t="array" ref="U818">IFERROR(IF(INDEX(三跨两临近重点区段!$F:$F,MATCH(1,(MONTH(三跨两临近重点区段!$H:$H)=7)*(三跨两临近重点区段!$A:$A=D818),0))="已取消","已取消",INDEX(三跨两临近重点区段!$H:$H,MATCH(1,(MONTH(三跨两临近重点区段!$H:$H)=7)*(三跨两临近重点区段!$A:$A=D818)*(三跨两临近重点区段!$F:$F="现存区段"),0))),"")</f>
        <v/>
      </c>
      <c r="V818" s="232" t="str">
        <f t="array" ref="V818">IFERROR(IF(INDEX(三跨两临近重点区段!$F:$F,MATCH(1,(MONTH(三跨两临近重点区段!$H:$H)=7)*(三跨两临近重点区段!$A:$A=D818),0))="已取消","已取消",INDEX(三跨两临近重点区段!$I:$I,MATCH(1,(MONTH(三跨两临近重点区段!$H:$H)=7)*(三跨两临近重点区段!$A:$A=D818)*(三跨两临近重点区段!$F:$F="现存区段"),0))),"")</f>
        <v/>
      </c>
      <c r="W818" s="268" t="str">
        <f t="array" ref="W818">IFERROR(IF(INDEX(三跨两临近重点区段!$F:$F,MATCH(1,(MONTH(三跨两临近重点区段!$H:$H)=8)*(三跨两临近重点区段!$A:$A=D818),0))="已取消","已取消",INDEX(三跨两临近重点区段!$H:$H,MATCH(1,(MONTH(三跨两临近重点区段!$H:$H)=8)*(三跨两临近重点区段!$A:$A=D818)*(三跨两临近重点区段!$F:$F="现存区段"),0))),"")</f>
        <v/>
      </c>
      <c r="X818" s="232" t="str">
        <f t="array" ref="X818">IFERROR(IF(INDEX(三跨两临近重点区段!$F:$F,MATCH(1,(MONTH(三跨两临近重点区段!$H:$H)=8)*(三跨两临近重点区段!$A:$A=D818),0))="已取消","已取消",INDEX(三跨两临近重点区段!$I:$I,MATCH(1,(MONTH(三跨两临近重点区段!$H:$H)=8)*(三跨两临近重点区段!$A:$A=D818)*(三跨两临近重点区段!$F:$F="现存区段"),0))),"")</f>
        <v/>
      </c>
      <c r="Y818" s="268" t="str">
        <f t="array" ref="Y818">IFERROR(IF(INDEX(三跨两临近重点区段!$F:$F,MATCH(1,(MONTH(三跨两临近重点区段!$H:$H)=9)*(三跨两临近重点区段!$A:$A=D818),0))="已取消","已取消",INDEX(三跨两临近重点区段!$H:$H,MATCH(1,(MONTH(三跨两临近重点区段!$H:$H)=9)*(三跨两临近重点区段!$A:$A=D818)*(三跨两临近重点区段!$F:$F="现存区段"),0))),"")</f>
        <v/>
      </c>
      <c r="Z818" s="232" t="str">
        <f t="array" ref="Z818">IFERROR(IF(INDEX(三跨两临近重点区段!$F:$F,MATCH(1,(MONTH(三跨两临近重点区段!$H:$H)=9)*(三跨两临近重点区段!$A:$A=D818),0))="已取消","已取消",INDEX(三跨两临近重点区段!$I:$I,MATCH(1,(MONTH(三跨两临近重点区段!$H:$H)=9)*(三跨两临近重点区段!$A:$A=D818)*(三跨两临近重点区段!$F:$F="现存区段"),0))),"")</f>
        <v/>
      </c>
      <c r="AA818" s="268" t="str">
        <f t="array" ref="AA818">IFERROR(IF(INDEX(三跨两临近重点区段!$F:$F,MATCH(1,(MONTH(三跨两临近重点区段!$H:$H)=10)*(三跨两临近重点区段!$A:$A=D818),0))="已取消","已取消",INDEX(三跨两临近重点区段!$H:$H,MATCH(1,(MONTH(三跨两临近重点区段!$H:$H)=10)*(三跨两临近重点区段!$A:$A=D818)*(三跨两临近重点区段!$F:$F="现存区段"),0))),"")</f>
        <v/>
      </c>
      <c r="AB818" s="72" t="str">
        <f t="array" ref="AB818">IFERROR(IF(INDEX(三跨两临近重点区段!$F:$F,MATCH(1,(MONTH(三跨两临近重点区段!$H:$H)=10)*(三跨两临近重点区段!$A:$A=D818),0))="已取消","已取消",INDEX(三跨两临近重点区段!$I:$I,MATCH(1,(MONTH(三跨两临近重点区段!$H:$H)=10)*(三跨两临近重点区段!$A:$A=D818)*(三跨两临近重点区段!$F:$F="现存区段"),0))),"")</f>
        <v/>
      </c>
      <c r="AC818" s="284" t="str">
        <f t="array" ref="AC818">IFERROR(IF(INDEX(三跨两临近重点区段!$F:$F,MATCH(1,(MONTH(三跨两临近重点区段!$H:$H)=11)*(三跨两临近重点区段!$A:$A=D818),0))="已取消","已取消",INDEX(三跨两临近重点区段!$H:$H,MATCH(1,(MONTH(三跨两临近重点区段!$H:$H)=11)*(三跨两临近重点区段!$A:$A=D818)*(三跨两临近重点区段!$F:$F="现存区段"),0))),"")</f>
        <v/>
      </c>
      <c r="AD818" s="72" t="str">
        <f t="array" ref="AD818">IFERROR(IF(INDEX(三跨两临近重点区段!$F:$F,MATCH(1,(MONTH(三跨两临近重点区段!$H:$H)=11)*(三跨两临近重点区段!$A:$A=D818),0))="已取消","已取消",INDEX(三跨两临近重点区段!$I:$I,MATCH(1,(MONTH(三跨两临近重点区段!$H:$H)=11)*(三跨两临近重点区段!$A:$A=D818)*(三跨两临近重点区段!$F:$F="现存区段"),0))),"")</f>
        <v/>
      </c>
      <c r="AE818" s="284" t="str">
        <f t="array" ref="AE818">IFERROR(IF(INDEX(三跨两临近重点区段!$F:$F,MATCH(1,(MONTH(三跨两临近重点区段!$H:$H)=12)*(三跨两临近重点区段!$A:$A=D818),0))="已取消","已取消",INDEX(三跨两临近重点区段!$H:$H,MATCH(1,(MONTH(三跨两临近重点区段!$H:$H)=12)*(三跨两临近重点区段!$A:$A=D818)*(三跨两临近重点区段!$F:$F="现存区段"),0))),"")</f>
        <v/>
      </c>
      <c r="AF818" s="72" t="str">
        <f t="array" ref="AF818">IFERROR(IF(INDEX(三跨两临近重点区段!$F:$F,MATCH(1,(MONTH(三跨两临近重点区段!$H:$H)=12)*(三跨两临近重点区段!$A:$A=D818),0))="已取消","已取消",INDEX(三跨两临近重点区段!$I:$I,MATCH(1,(MONTH(三跨两临近重点区段!$H:$H)=12)*(三跨两临近重点区段!$A:$A=D818)*(三跨两临近重点区段!$F:$F="现存区段"),0))),"")</f>
        <v/>
      </c>
      <c r="AH818" t="e">
        <f t="array" ref="AH818">INDEX(三跨两临近重点区段!$G:$G,MATCH(D818,三跨两临近重点区段!$A:$A,0))</f>
        <v>#N/A</v>
      </c>
    </row>
    <row r="819" ht="14.25" spans="1:34">
      <c r="A819" s="263" t="s">
        <v>150</v>
      </c>
      <c r="B819" s="264" t="s">
        <v>2453</v>
      </c>
      <c r="C819" s="263" t="s">
        <v>2431</v>
      </c>
      <c r="D819" s="263" t="s">
        <v>3316</v>
      </c>
      <c r="E819" s="264" t="s">
        <v>2449</v>
      </c>
      <c r="F819" s="264" t="s">
        <v>125</v>
      </c>
      <c r="G819" s="263" t="s">
        <v>2452</v>
      </c>
      <c r="H819" s="263" t="s">
        <v>1768</v>
      </c>
      <c r="I819" s="33"/>
      <c r="J819" s="196"/>
      <c r="K819" s="196"/>
      <c r="L819" s="196"/>
      <c r="M819" s="235"/>
      <c r="N819" s="235"/>
      <c r="O819" s="33"/>
      <c r="P819" s="48"/>
      <c r="Q819" s="279"/>
      <c r="R819" s="279"/>
      <c r="S819" s="278">
        <v>45462</v>
      </c>
      <c r="T819" s="279" t="s">
        <v>3166</v>
      </c>
      <c r="U819" s="268" t="str">
        <f t="array" ref="U819">IFERROR(IF(INDEX(三跨两临近重点区段!$F:$F,MATCH(1,(MONTH(三跨两临近重点区段!$H:$H)=7)*(三跨两临近重点区段!$A:$A=D819),0))="已取消","已取消",INDEX(三跨两临近重点区段!$H:$H,MATCH(1,(MONTH(三跨两临近重点区段!$H:$H)=7)*(三跨两临近重点区段!$A:$A=D819)*(三跨两临近重点区段!$F:$F="现存区段"),0))),"")</f>
        <v/>
      </c>
      <c r="V819" s="232" t="str">
        <f t="array" ref="V819">IFERROR(IF(INDEX(三跨两临近重点区段!$F:$F,MATCH(1,(MONTH(三跨两临近重点区段!$H:$H)=7)*(三跨两临近重点区段!$A:$A=D819),0))="已取消","已取消",INDEX(三跨两临近重点区段!$I:$I,MATCH(1,(MONTH(三跨两临近重点区段!$H:$H)=7)*(三跨两临近重点区段!$A:$A=D819)*(三跨两临近重点区段!$F:$F="现存区段"),0))),"")</f>
        <v/>
      </c>
      <c r="W819" s="268" t="str">
        <f t="array" ref="W819">IFERROR(IF(INDEX(三跨两临近重点区段!$F:$F,MATCH(1,(MONTH(三跨两临近重点区段!$H:$H)=8)*(三跨两临近重点区段!$A:$A=D819),0))="已取消","已取消",INDEX(三跨两临近重点区段!$H:$H,MATCH(1,(MONTH(三跨两临近重点区段!$H:$H)=8)*(三跨两临近重点区段!$A:$A=D819)*(三跨两临近重点区段!$F:$F="现存区段"),0))),"")</f>
        <v/>
      </c>
      <c r="X819" s="232" t="str">
        <f t="array" ref="X819">IFERROR(IF(INDEX(三跨两临近重点区段!$F:$F,MATCH(1,(MONTH(三跨两临近重点区段!$H:$H)=8)*(三跨两临近重点区段!$A:$A=D819),0))="已取消","已取消",INDEX(三跨两临近重点区段!$I:$I,MATCH(1,(MONTH(三跨两临近重点区段!$H:$H)=8)*(三跨两临近重点区段!$A:$A=D819)*(三跨两临近重点区段!$F:$F="现存区段"),0))),"")</f>
        <v/>
      </c>
      <c r="Y819" s="268" t="str">
        <f t="array" ref="Y819">IFERROR(IF(INDEX(三跨两临近重点区段!$F:$F,MATCH(1,(MONTH(三跨两临近重点区段!$H:$H)=9)*(三跨两临近重点区段!$A:$A=D819),0))="已取消","已取消",INDEX(三跨两临近重点区段!$H:$H,MATCH(1,(MONTH(三跨两临近重点区段!$H:$H)=9)*(三跨两临近重点区段!$A:$A=D819)*(三跨两临近重点区段!$F:$F="现存区段"),0))),"")</f>
        <v/>
      </c>
      <c r="Z819" s="232" t="str">
        <f t="array" ref="Z819">IFERROR(IF(INDEX(三跨两临近重点区段!$F:$F,MATCH(1,(MONTH(三跨两临近重点区段!$H:$H)=9)*(三跨两临近重点区段!$A:$A=D819),0))="已取消","已取消",INDEX(三跨两临近重点区段!$I:$I,MATCH(1,(MONTH(三跨两临近重点区段!$H:$H)=9)*(三跨两临近重点区段!$A:$A=D819)*(三跨两临近重点区段!$F:$F="现存区段"),0))),"")</f>
        <v/>
      </c>
      <c r="AA819" s="268" t="str">
        <f t="array" ref="AA819">IFERROR(IF(INDEX(三跨两临近重点区段!$F:$F,MATCH(1,(MONTH(三跨两临近重点区段!$H:$H)=10)*(三跨两临近重点区段!$A:$A=D819),0))="已取消","已取消",INDEX(三跨两临近重点区段!$H:$H,MATCH(1,(MONTH(三跨两临近重点区段!$H:$H)=10)*(三跨两临近重点区段!$A:$A=D819)*(三跨两临近重点区段!$F:$F="现存区段"),0))),"")</f>
        <v/>
      </c>
      <c r="AB819" s="72" t="str">
        <f t="array" ref="AB819">IFERROR(IF(INDEX(三跨两临近重点区段!$F:$F,MATCH(1,(MONTH(三跨两临近重点区段!$H:$H)=10)*(三跨两临近重点区段!$A:$A=D819),0))="已取消","已取消",INDEX(三跨两临近重点区段!$I:$I,MATCH(1,(MONTH(三跨两临近重点区段!$H:$H)=10)*(三跨两临近重点区段!$A:$A=D819)*(三跨两临近重点区段!$F:$F="现存区段"),0))),"")</f>
        <v/>
      </c>
      <c r="AC819" s="284" t="str">
        <f t="array" ref="AC819">IFERROR(IF(INDEX(三跨两临近重点区段!$F:$F,MATCH(1,(MONTH(三跨两临近重点区段!$H:$H)=11)*(三跨两临近重点区段!$A:$A=D819),0))="已取消","已取消",INDEX(三跨两临近重点区段!$H:$H,MATCH(1,(MONTH(三跨两临近重点区段!$H:$H)=11)*(三跨两临近重点区段!$A:$A=D819)*(三跨两临近重点区段!$F:$F="现存区段"),0))),"")</f>
        <v/>
      </c>
      <c r="AD819" s="72" t="str">
        <f t="array" ref="AD819">IFERROR(IF(INDEX(三跨两临近重点区段!$F:$F,MATCH(1,(MONTH(三跨两临近重点区段!$H:$H)=11)*(三跨两临近重点区段!$A:$A=D819),0))="已取消","已取消",INDEX(三跨两临近重点区段!$I:$I,MATCH(1,(MONTH(三跨两临近重点区段!$H:$H)=11)*(三跨两临近重点区段!$A:$A=D819)*(三跨两临近重点区段!$F:$F="现存区段"),0))),"")</f>
        <v/>
      </c>
      <c r="AE819" s="284" t="str">
        <f t="array" ref="AE819">IFERROR(IF(INDEX(三跨两临近重点区段!$F:$F,MATCH(1,(MONTH(三跨两临近重点区段!$H:$H)=12)*(三跨两临近重点区段!$A:$A=D819),0))="已取消","已取消",INDEX(三跨两临近重点区段!$H:$H,MATCH(1,(MONTH(三跨两临近重点区段!$H:$H)=12)*(三跨两临近重点区段!$A:$A=D819)*(三跨两临近重点区段!$F:$F="现存区段"),0))),"")</f>
        <v/>
      </c>
      <c r="AF819" s="72" t="str">
        <f t="array" ref="AF819">IFERROR(IF(INDEX(三跨两临近重点区段!$F:$F,MATCH(1,(MONTH(三跨两临近重点区段!$H:$H)=12)*(三跨两临近重点区段!$A:$A=D819),0))="已取消","已取消",INDEX(三跨两临近重点区段!$I:$I,MATCH(1,(MONTH(三跨两临近重点区段!$H:$H)=12)*(三跨两临近重点区段!$A:$A=D819)*(三跨两临近重点区段!$F:$F="现存区段"),0))),"")</f>
        <v/>
      </c>
      <c r="AH819" t="e">
        <f t="array" ref="AH819">INDEX(三跨两临近重点区段!$G:$G,MATCH(D819,三跨两临近重点区段!$A:$A,0))</f>
        <v>#N/A</v>
      </c>
    </row>
    <row r="820" ht="14.25" spans="1:34">
      <c r="A820" s="263" t="s">
        <v>150</v>
      </c>
      <c r="B820" s="264" t="s">
        <v>2453</v>
      </c>
      <c r="C820" s="263" t="s">
        <v>2302</v>
      </c>
      <c r="D820" s="263" t="s">
        <v>3317</v>
      </c>
      <c r="E820" s="264" t="s">
        <v>2449</v>
      </c>
      <c r="F820" s="264" t="s">
        <v>125</v>
      </c>
      <c r="G820" s="263" t="s">
        <v>2452</v>
      </c>
      <c r="H820" s="263" t="s">
        <v>1768</v>
      </c>
      <c r="I820" s="33"/>
      <c r="J820" s="196"/>
      <c r="K820" s="196"/>
      <c r="L820" s="196"/>
      <c r="M820" s="235"/>
      <c r="N820" s="235"/>
      <c r="O820" s="33"/>
      <c r="P820" s="48"/>
      <c r="Q820" s="279"/>
      <c r="R820" s="279"/>
      <c r="S820" s="278">
        <v>45462</v>
      </c>
      <c r="T820" s="279" t="s">
        <v>3166</v>
      </c>
      <c r="U820" s="268" t="str">
        <f t="array" ref="U820">IFERROR(IF(INDEX(三跨两临近重点区段!$F:$F,MATCH(1,(MONTH(三跨两临近重点区段!$H:$H)=7)*(三跨两临近重点区段!$A:$A=D820),0))="已取消","已取消",INDEX(三跨两临近重点区段!$H:$H,MATCH(1,(MONTH(三跨两临近重点区段!$H:$H)=7)*(三跨两临近重点区段!$A:$A=D820)*(三跨两临近重点区段!$F:$F="现存区段"),0))),"")</f>
        <v/>
      </c>
      <c r="V820" s="232" t="str">
        <f t="array" ref="V820">IFERROR(IF(INDEX(三跨两临近重点区段!$F:$F,MATCH(1,(MONTH(三跨两临近重点区段!$H:$H)=7)*(三跨两临近重点区段!$A:$A=D820),0))="已取消","已取消",INDEX(三跨两临近重点区段!$I:$I,MATCH(1,(MONTH(三跨两临近重点区段!$H:$H)=7)*(三跨两临近重点区段!$A:$A=D820)*(三跨两临近重点区段!$F:$F="现存区段"),0))),"")</f>
        <v/>
      </c>
      <c r="W820" s="268" t="str">
        <f t="array" ref="W820">IFERROR(IF(INDEX(三跨两临近重点区段!$F:$F,MATCH(1,(MONTH(三跨两临近重点区段!$H:$H)=8)*(三跨两临近重点区段!$A:$A=D820),0))="已取消","已取消",INDEX(三跨两临近重点区段!$H:$H,MATCH(1,(MONTH(三跨两临近重点区段!$H:$H)=8)*(三跨两临近重点区段!$A:$A=D820)*(三跨两临近重点区段!$F:$F="现存区段"),0))),"")</f>
        <v/>
      </c>
      <c r="X820" s="232" t="str">
        <f t="array" ref="X820">IFERROR(IF(INDEX(三跨两临近重点区段!$F:$F,MATCH(1,(MONTH(三跨两临近重点区段!$H:$H)=8)*(三跨两临近重点区段!$A:$A=D820),0))="已取消","已取消",INDEX(三跨两临近重点区段!$I:$I,MATCH(1,(MONTH(三跨两临近重点区段!$H:$H)=8)*(三跨两临近重点区段!$A:$A=D820)*(三跨两临近重点区段!$F:$F="现存区段"),0))),"")</f>
        <v/>
      </c>
      <c r="Y820" s="268" t="str">
        <f t="array" ref="Y820">IFERROR(IF(INDEX(三跨两临近重点区段!$F:$F,MATCH(1,(MONTH(三跨两临近重点区段!$H:$H)=9)*(三跨两临近重点区段!$A:$A=D820),0))="已取消","已取消",INDEX(三跨两临近重点区段!$H:$H,MATCH(1,(MONTH(三跨两临近重点区段!$H:$H)=9)*(三跨两临近重点区段!$A:$A=D820)*(三跨两临近重点区段!$F:$F="现存区段"),0))),"")</f>
        <v/>
      </c>
      <c r="Z820" s="232" t="str">
        <f t="array" ref="Z820">IFERROR(IF(INDEX(三跨两临近重点区段!$F:$F,MATCH(1,(MONTH(三跨两临近重点区段!$H:$H)=9)*(三跨两临近重点区段!$A:$A=D820),0))="已取消","已取消",INDEX(三跨两临近重点区段!$I:$I,MATCH(1,(MONTH(三跨两临近重点区段!$H:$H)=9)*(三跨两临近重点区段!$A:$A=D820)*(三跨两临近重点区段!$F:$F="现存区段"),0))),"")</f>
        <v/>
      </c>
      <c r="AA820" s="268" t="str">
        <f t="array" ref="AA820">IFERROR(IF(INDEX(三跨两临近重点区段!$F:$F,MATCH(1,(MONTH(三跨两临近重点区段!$H:$H)=10)*(三跨两临近重点区段!$A:$A=D820),0))="已取消","已取消",INDEX(三跨两临近重点区段!$H:$H,MATCH(1,(MONTH(三跨两临近重点区段!$H:$H)=10)*(三跨两临近重点区段!$A:$A=D820)*(三跨两临近重点区段!$F:$F="现存区段"),0))),"")</f>
        <v/>
      </c>
      <c r="AB820" s="72" t="str">
        <f t="array" ref="AB820">IFERROR(IF(INDEX(三跨两临近重点区段!$F:$F,MATCH(1,(MONTH(三跨两临近重点区段!$H:$H)=10)*(三跨两临近重点区段!$A:$A=D820),0))="已取消","已取消",INDEX(三跨两临近重点区段!$I:$I,MATCH(1,(MONTH(三跨两临近重点区段!$H:$H)=10)*(三跨两临近重点区段!$A:$A=D820)*(三跨两临近重点区段!$F:$F="现存区段"),0))),"")</f>
        <v/>
      </c>
      <c r="AC820" s="284" t="str">
        <f t="array" ref="AC820">IFERROR(IF(INDEX(三跨两临近重点区段!$F:$F,MATCH(1,(MONTH(三跨两临近重点区段!$H:$H)=11)*(三跨两临近重点区段!$A:$A=D820),0))="已取消","已取消",INDEX(三跨两临近重点区段!$H:$H,MATCH(1,(MONTH(三跨两临近重点区段!$H:$H)=11)*(三跨两临近重点区段!$A:$A=D820)*(三跨两临近重点区段!$F:$F="现存区段"),0))),"")</f>
        <v/>
      </c>
      <c r="AD820" s="72" t="str">
        <f t="array" ref="AD820">IFERROR(IF(INDEX(三跨两临近重点区段!$F:$F,MATCH(1,(MONTH(三跨两临近重点区段!$H:$H)=11)*(三跨两临近重点区段!$A:$A=D820),0))="已取消","已取消",INDEX(三跨两临近重点区段!$I:$I,MATCH(1,(MONTH(三跨两临近重点区段!$H:$H)=11)*(三跨两临近重点区段!$A:$A=D820)*(三跨两临近重点区段!$F:$F="现存区段"),0))),"")</f>
        <v/>
      </c>
      <c r="AE820" s="284" t="str">
        <f t="array" ref="AE820">IFERROR(IF(INDEX(三跨两临近重点区段!$F:$F,MATCH(1,(MONTH(三跨两临近重点区段!$H:$H)=12)*(三跨两临近重点区段!$A:$A=D820),0))="已取消","已取消",INDEX(三跨两临近重点区段!$H:$H,MATCH(1,(MONTH(三跨两临近重点区段!$H:$H)=12)*(三跨两临近重点区段!$A:$A=D820)*(三跨两临近重点区段!$F:$F="现存区段"),0))),"")</f>
        <v/>
      </c>
      <c r="AF820" s="72" t="str">
        <f t="array" ref="AF820">IFERROR(IF(INDEX(三跨两临近重点区段!$F:$F,MATCH(1,(MONTH(三跨两临近重点区段!$H:$H)=12)*(三跨两临近重点区段!$A:$A=D820),0))="已取消","已取消",INDEX(三跨两临近重点区段!$I:$I,MATCH(1,(MONTH(三跨两临近重点区段!$H:$H)=12)*(三跨两临近重点区段!$A:$A=D820)*(三跨两临近重点区段!$F:$F="现存区段"),0))),"")</f>
        <v/>
      </c>
      <c r="AH820" t="e">
        <f t="array" ref="AH820">INDEX(三跨两临近重点区段!$G:$G,MATCH(D820,三跨两临近重点区段!$A:$A,0))</f>
        <v>#N/A</v>
      </c>
    </row>
    <row r="821" ht="14.25" spans="1:34">
      <c r="A821" s="263" t="s">
        <v>150</v>
      </c>
      <c r="B821" s="264" t="s">
        <v>2753</v>
      </c>
      <c r="C821" s="263" t="s">
        <v>2302</v>
      </c>
      <c r="D821" s="263" t="s">
        <v>3318</v>
      </c>
      <c r="E821" s="264" t="s">
        <v>2449</v>
      </c>
      <c r="F821" s="264" t="s">
        <v>125</v>
      </c>
      <c r="G821" s="263" t="s">
        <v>2452</v>
      </c>
      <c r="H821" s="263" t="s">
        <v>1757</v>
      </c>
      <c r="I821" s="33"/>
      <c r="J821" s="196"/>
      <c r="K821" s="196"/>
      <c r="L821" s="196"/>
      <c r="M821" s="235"/>
      <c r="N821" s="235"/>
      <c r="O821" s="33"/>
      <c r="P821" s="48"/>
      <c r="Q821" s="279"/>
      <c r="R821" s="279"/>
      <c r="S821" s="278">
        <v>45462</v>
      </c>
      <c r="T821" s="279" t="s">
        <v>3166</v>
      </c>
      <c r="U821" s="268" t="str">
        <f t="array" ref="U821">IFERROR(IF(INDEX(三跨两临近重点区段!$F:$F,MATCH(1,(MONTH(三跨两临近重点区段!$H:$H)=7)*(三跨两临近重点区段!$A:$A=D821),0))="已取消","已取消",INDEX(三跨两临近重点区段!$H:$H,MATCH(1,(MONTH(三跨两临近重点区段!$H:$H)=7)*(三跨两临近重点区段!$A:$A=D821)*(三跨两临近重点区段!$F:$F="现存区段"),0))),"")</f>
        <v/>
      </c>
      <c r="V821" s="232" t="str">
        <f t="array" ref="V821">IFERROR(IF(INDEX(三跨两临近重点区段!$F:$F,MATCH(1,(MONTH(三跨两临近重点区段!$H:$H)=7)*(三跨两临近重点区段!$A:$A=D821),0))="已取消","已取消",INDEX(三跨两临近重点区段!$I:$I,MATCH(1,(MONTH(三跨两临近重点区段!$H:$H)=7)*(三跨两临近重点区段!$A:$A=D821)*(三跨两临近重点区段!$F:$F="现存区段"),0))),"")</f>
        <v/>
      </c>
      <c r="W821" s="268" t="str">
        <f t="array" ref="W821">IFERROR(IF(INDEX(三跨两临近重点区段!$F:$F,MATCH(1,(MONTH(三跨两临近重点区段!$H:$H)=8)*(三跨两临近重点区段!$A:$A=D821),0))="已取消","已取消",INDEX(三跨两临近重点区段!$H:$H,MATCH(1,(MONTH(三跨两临近重点区段!$H:$H)=8)*(三跨两临近重点区段!$A:$A=D821)*(三跨两临近重点区段!$F:$F="现存区段"),0))),"")</f>
        <v/>
      </c>
      <c r="X821" s="232" t="str">
        <f t="array" ref="X821">IFERROR(IF(INDEX(三跨两临近重点区段!$F:$F,MATCH(1,(MONTH(三跨两临近重点区段!$H:$H)=8)*(三跨两临近重点区段!$A:$A=D821),0))="已取消","已取消",INDEX(三跨两临近重点区段!$I:$I,MATCH(1,(MONTH(三跨两临近重点区段!$H:$H)=8)*(三跨两临近重点区段!$A:$A=D821)*(三跨两临近重点区段!$F:$F="现存区段"),0))),"")</f>
        <v/>
      </c>
      <c r="Y821" s="268" t="str">
        <f t="array" ref="Y821">IFERROR(IF(INDEX(三跨两临近重点区段!$F:$F,MATCH(1,(MONTH(三跨两临近重点区段!$H:$H)=9)*(三跨两临近重点区段!$A:$A=D821),0))="已取消","已取消",INDEX(三跨两临近重点区段!$H:$H,MATCH(1,(MONTH(三跨两临近重点区段!$H:$H)=9)*(三跨两临近重点区段!$A:$A=D821)*(三跨两临近重点区段!$F:$F="现存区段"),0))),"")</f>
        <v/>
      </c>
      <c r="Z821" s="232" t="str">
        <f t="array" ref="Z821">IFERROR(IF(INDEX(三跨两临近重点区段!$F:$F,MATCH(1,(MONTH(三跨两临近重点区段!$H:$H)=9)*(三跨两临近重点区段!$A:$A=D821),0))="已取消","已取消",INDEX(三跨两临近重点区段!$I:$I,MATCH(1,(MONTH(三跨两临近重点区段!$H:$H)=9)*(三跨两临近重点区段!$A:$A=D821)*(三跨两临近重点区段!$F:$F="现存区段"),0))),"")</f>
        <v/>
      </c>
      <c r="AA821" s="268" t="str">
        <f t="array" ref="AA821">IFERROR(IF(INDEX(三跨两临近重点区段!$F:$F,MATCH(1,(MONTH(三跨两临近重点区段!$H:$H)=10)*(三跨两临近重点区段!$A:$A=D821),0))="已取消","已取消",INDEX(三跨两临近重点区段!$H:$H,MATCH(1,(MONTH(三跨两临近重点区段!$H:$H)=10)*(三跨两临近重点区段!$A:$A=D821)*(三跨两临近重点区段!$F:$F="现存区段"),0))),"")</f>
        <v/>
      </c>
      <c r="AB821" s="72" t="str">
        <f t="array" ref="AB821">IFERROR(IF(INDEX(三跨两临近重点区段!$F:$F,MATCH(1,(MONTH(三跨两临近重点区段!$H:$H)=10)*(三跨两临近重点区段!$A:$A=D821),0))="已取消","已取消",INDEX(三跨两临近重点区段!$I:$I,MATCH(1,(MONTH(三跨两临近重点区段!$H:$H)=10)*(三跨两临近重点区段!$A:$A=D821)*(三跨两临近重点区段!$F:$F="现存区段"),0))),"")</f>
        <v/>
      </c>
      <c r="AC821" s="284" t="str">
        <f t="array" ref="AC821">IFERROR(IF(INDEX(三跨两临近重点区段!$F:$F,MATCH(1,(MONTH(三跨两临近重点区段!$H:$H)=11)*(三跨两临近重点区段!$A:$A=D821),0))="已取消","已取消",INDEX(三跨两临近重点区段!$H:$H,MATCH(1,(MONTH(三跨两临近重点区段!$H:$H)=11)*(三跨两临近重点区段!$A:$A=D821)*(三跨两临近重点区段!$F:$F="现存区段"),0))),"")</f>
        <v/>
      </c>
      <c r="AD821" s="72" t="str">
        <f t="array" ref="AD821">IFERROR(IF(INDEX(三跨两临近重点区段!$F:$F,MATCH(1,(MONTH(三跨两临近重点区段!$H:$H)=11)*(三跨两临近重点区段!$A:$A=D821),0))="已取消","已取消",INDEX(三跨两临近重点区段!$I:$I,MATCH(1,(MONTH(三跨两临近重点区段!$H:$H)=11)*(三跨两临近重点区段!$A:$A=D821)*(三跨两临近重点区段!$F:$F="现存区段"),0))),"")</f>
        <v/>
      </c>
      <c r="AE821" s="284" t="str">
        <f t="array" ref="AE821">IFERROR(IF(INDEX(三跨两临近重点区段!$F:$F,MATCH(1,(MONTH(三跨两临近重点区段!$H:$H)=12)*(三跨两临近重点区段!$A:$A=D821),0))="已取消","已取消",INDEX(三跨两临近重点区段!$H:$H,MATCH(1,(MONTH(三跨两临近重点区段!$H:$H)=12)*(三跨两临近重点区段!$A:$A=D821)*(三跨两临近重点区段!$F:$F="现存区段"),0))),"")</f>
        <v/>
      </c>
      <c r="AF821" s="72" t="str">
        <f t="array" ref="AF821">IFERROR(IF(INDEX(三跨两临近重点区段!$F:$F,MATCH(1,(MONTH(三跨两临近重点区段!$H:$H)=12)*(三跨两临近重点区段!$A:$A=D821),0))="已取消","已取消",INDEX(三跨两临近重点区段!$I:$I,MATCH(1,(MONTH(三跨两临近重点区段!$H:$H)=12)*(三跨两临近重点区段!$A:$A=D821)*(三跨两临近重点区段!$F:$F="现存区段"),0))),"")</f>
        <v/>
      </c>
      <c r="AH821" t="e">
        <f t="array" ref="AH821">INDEX(三跨两临近重点区段!$G:$G,MATCH(D821,三跨两临近重点区段!$A:$A,0))</f>
        <v>#N/A</v>
      </c>
    </row>
    <row r="822" ht="14.25" spans="1:34">
      <c r="A822" s="263" t="s">
        <v>150</v>
      </c>
      <c r="B822" s="264" t="s">
        <v>2753</v>
      </c>
      <c r="C822" s="263" t="s">
        <v>2431</v>
      </c>
      <c r="D822" s="263" t="s">
        <v>3319</v>
      </c>
      <c r="E822" s="264" t="s">
        <v>2449</v>
      </c>
      <c r="F822" s="264" t="s">
        <v>125</v>
      </c>
      <c r="G822" s="263" t="s">
        <v>2452</v>
      </c>
      <c r="H822" s="263" t="s">
        <v>1757</v>
      </c>
      <c r="I822" s="33"/>
      <c r="J822" s="196"/>
      <c r="K822" s="196"/>
      <c r="L822" s="196"/>
      <c r="M822" s="235"/>
      <c r="N822" s="235"/>
      <c r="O822" s="33"/>
      <c r="P822" s="48"/>
      <c r="Q822" s="279"/>
      <c r="R822" s="279"/>
      <c r="S822" s="278">
        <v>45462</v>
      </c>
      <c r="T822" s="279" t="s">
        <v>3166</v>
      </c>
      <c r="U822" s="268" t="str">
        <f t="array" ref="U822">IFERROR(IF(INDEX(三跨两临近重点区段!$F:$F,MATCH(1,(MONTH(三跨两临近重点区段!$H:$H)=7)*(三跨两临近重点区段!$A:$A=D822),0))="已取消","已取消",INDEX(三跨两临近重点区段!$H:$H,MATCH(1,(MONTH(三跨两临近重点区段!$H:$H)=7)*(三跨两临近重点区段!$A:$A=D822)*(三跨两临近重点区段!$F:$F="现存区段"),0))),"")</f>
        <v/>
      </c>
      <c r="V822" s="232" t="str">
        <f t="array" ref="V822">IFERROR(IF(INDEX(三跨两临近重点区段!$F:$F,MATCH(1,(MONTH(三跨两临近重点区段!$H:$H)=7)*(三跨两临近重点区段!$A:$A=D822),0))="已取消","已取消",INDEX(三跨两临近重点区段!$I:$I,MATCH(1,(MONTH(三跨两临近重点区段!$H:$H)=7)*(三跨两临近重点区段!$A:$A=D822)*(三跨两临近重点区段!$F:$F="现存区段"),0))),"")</f>
        <v/>
      </c>
      <c r="W822" s="268" t="str">
        <f t="array" ref="W822">IFERROR(IF(INDEX(三跨两临近重点区段!$F:$F,MATCH(1,(MONTH(三跨两临近重点区段!$H:$H)=8)*(三跨两临近重点区段!$A:$A=D822),0))="已取消","已取消",INDEX(三跨两临近重点区段!$H:$H,MATCH(1,(MONTH(三跨两临近重点区段!$H:$H)=8)*(三跨两临近重点区段!$A:$A=D822)*(三跨两临近重点区段!$F:$F="现存区段"),0))),"")</f>
        <v/>
      </c>
      <c r="X822" s="232" t="str">
        <f t="array" ref="X822">IFERROR(IF(INDEX(三跨两临近重点区段!$F:$F,MATCH(1,(MONTH(三跨两临近重点区段!$H:$H)=8)*(三跨两临近重点区段!$A:$A=D822),0))="已取消","已取消",INDEX(三跨两临近重点区段!$I:$I,MATCH(1,(MONTH(三跨两临近重点区段!$H:$H)=8)*(三跨两临近重点区段!$A:$A=D822)*(三跨两临近重点区段!$F:$F="现存区段"),0))),"")</f>
        <v/>
      </c>
      <c r="Y822" s="268" t="str">
        <f t="array" ref="Y822">IFERROR(IF(INDEX(三跨两临近重点区段!$F:$F,MATCH(1,(MONTH(三跨两临近重点区段!$H:$H)=9)*(三跨两临近重点区段!$A:$A=D822),0))="已取消","已取消",INDEX(三跨两临近重点区段!$H:$H,MATCH(1,(MONTH(三跨两临近重点区段!$H:$H)=9)*(三跨两临近重点区段!$A:$A=D822)*(三跨两临近重点区段!$F:$F="现存区段"),0))),"")</f>
        <v/>
      </c>
      <c r="Z822" s="232" t="str">
        <f t="array" ref="Z822">IFERROR(IF(INDEX(三跨两临近重点区段!$F:$F,MATCH(1,(MONTH(三跨两临近重点区段!$H:$H)=9)*(三跨两临近重点区段!$A:$A=D822),0))="已取消","已取消",INDEX(三跨两临近重点区段!$I:$I,MATCH(1,(MONTH(三跨两临近重点区段!$H:$H)=9)*(三跨两临近重点区段!$A:$A=D822)*(三跨两临近重点区段!$F:$F="现存区段"),0))),"")</f>
        <v/>
      </c>
      <c r="AA822" s="268" t="str">
        <f t="array" ref="AA822">IFERROR(IF(INDEX(三跨两临近重点区段!$F:$F,MATCH(1,(MONTH(三跨两临近重点区段!$H:$H)=10)*(三跨两临近重点区段!$A:$A=D822),0))="已取消","已取消",INDEX(三跨两临近重点区段!$H:$H,MATCH(1,(MONTH(三跨两临近重点区段!$H:$H)=10)*(三跨两临近重点区段!$A:$A=D822)*(三跨两临近重点区段!$F:$F="现存区段"),0))),"")</f>
        <v/>
      </c>
      <c r="AB822" s="72" t="str">
        <f t="array" ref="AB822">IFERROR(IF(INDEX(三跨两临近重点区段!$F:$F,MATCH(1,(MONTH(三跨两临近重点区段!$H:$H)=10)*(三跨两临近重点区段!$A:$A=D822),0))="已取消","已取消",INDEX(三跨两临近重点区段!$I:$I,MATCH(1,(MONTH(三跨两临近重点区段!$H:$H)=10)*(三跨两临近重点区段!$A:$A=D822)*(三跨两临近重点区段!$F:$F="现存区段"),0))),"")</f>
        <v/>
      </c>
      <c r="AC822" s="284" t="str">
        <f t="array" ref="AC822">IFERROR(IF(INDEX(三跨两临近重点区段!$F:$F,MATCH(1,(MONTH(三跨两临近重点区段!$H:$H)=11)*(三跨两临近重点区段!$A:$A=D822),0))="已取消","已取消",INDEX(三跨两临近重点区段!$H:$H,MATCH(1,(MONTH(三跨两临近重点区段!$H:$H)=11)*(三跨两临近重点区段!$A:$A=D822)*(三跨两临近重点区段!$F:$F="现存区段"),0))),"")</f>
        <v/>
      </c>
      <c r="AD822" s="72" t="str">
        <f t="array" ref="AD822">IFERROR(IF(INDEX(三跨两临近重点区段!$F:$F,MATCH(1,(MONTH(三跨两临近重点区段!$H:$H)=11)*(三跨两临近重点区段!$A:$A=D822),0))="已取消","已取消",INDEX(三跨两临近重点区段!$I:$I,MATCH(1,(MONTH(三跨两临近重点区段!$H:$H)=11)*(三跨两临近重点区段!$A:$A=D822)*(三跨两临近重点区段!$F:$F="现存区段"),0))),"")</f>
        <v/>
      </c>
      <c r="AE822" s="284" t="str">
        <f t="array" ref="AE822">IFERROR(IF(INDEX(三跨两临近重点区段!$F:$F,MATCH(1,(MONTH(三跨两临近重点区段!$H:$H)=12)*(三跨两临近重点区段!$A:$A=D822),0))="已取消","已取消",INDEX(三跨两临近重点区段!$H:$H,MATCH(1,(MONTH(三跨两临近重点区段!$H:$H)=12)*(三跨两临近重点区段!$A:$A=D822)*(三跨两临近重点区段!$F:$F="现存区段"),0))),"")</f>
        <v/>
      </c>
      <c r="AF822" s="72" t="str">
        <f t="array" ref="AF822">IFERROR(IF(INDEX(三跨两临近重点区段!$F:$F,MATCH(1,(MONTH(三跨两临近重点区段!$H:$H)=12)*(三跨两临近重点区段!$A:$A=D822),0))="已取消","已取消",INDEX(三跨两临近重点区段!$I:$I,MATCH(1,(MONTH(三跨两临近重点区段!$H:$H)=12)*(三跨两临近重点区段!$A:$A=D822)*(三跨两临近重点区段!$F:$F="现存区段"),0))),"")</f>
        <v/>
      </c>
      <c r="AH822" t="e">
        <f t="array" ref="AH822">INDEX(三跨两临近重点区段!$G:$G,MATCH(D822,三跨两临近重点区段!$A:$A,0))</f>
        <v>#N/A</v>
      </c>
    </row>
    <row r="823" ht="14.25" spans="1:34">
      <c r="A823" s="263" t="s">
        <v>150</v>
      </c>
      <c r="B823" s="264" t="s">
        <v>3320</v>
      </c>
      <c r="C823" s="263" t="s">
        <v>2120</v>
      </c>
      <c r="D823" s="263" t="s">
        <v>3321</v>
      </c>
      <c r="E823" s="264" t="s">
        <v>2449</v>
      </c>
      <c r="F823" s="264" t="s">
        <v>125</v>
      </c>
      <c r="G823" s="263" t="s">
        <v>2452</v>
      </c>
      <c r="H823" s="263" t="s">
        <v>1643</v>
      </c>
      <c r="I823" s="33"/>
      <c r="J823" s="196"/>
      <c r="K823" s="196"/>
      <c r="L823" s="196"/>
      <c r="M823" s="235"/>
      <c r="N823" s="235"/>
      <c r="O823" s="33"/>
      <c r="P823" s="48"/>
      <c r="Q823" s="279"/>
      <c r="R823" s="279"/>
      <c r="S823" s="278">
        <v>45462</v>
      </c>
      <c r="T823" s="279" t="s">
        <v>2117</v>
      </c>
      <c r="U823" s="268" t="str">
        <f t="array" ref="U823">IFERROR(IF(INDEX(三跨两临近重点区段!$F:$F,MATCH(1,(MONTH(三跨两临近重点区段!$H:$H)=7)*(三跨两临近重点区段!$A:$A=D823),0))="已取消","已取消",INDEX(三跨两临近重点区段!$H:$H,MATCH(1,(MONTH(三跨两临近重点区段!$H:$H)=7)*(三跨两临近重点区段!$A:$A=D823)*(三跨两临近重点区段!$F:$F="现存区段"),0))),"")</f>
        <v/>
      </c>
      <c r="V823" s="232" t="str">
        <f t="array" ref="V823">IFERROR(IF(INDEX(三跨两临近重点区段!$F:$F,MATCH(1,(MONTH(三跨两临近重点区段!$H:$H)=7)*(三跨两临近重点区段!$A:$A=D823),0))="已取消","已取消",INDEX(三跨两临近重点区段!$I:$I,MATCH(1,(MONTH(三跨两临近重点区段!$H:$H)=7)*(三跨两临近重点区段!$A:$A=D823)*(三跨两临近重点区段!$F:$F="现存区段"),0))),"")</f>
        <v/>
      </c>
      <c r="W823" s="268" t="str">
        <f t="array" ref="W823">IFERROR(IF(INDEX(三跨两临近重点区段!$F:$F,MATCH(1,(MONTH(三跨两临近重点区段!$H:$H)=8)*(三跨两临近重点区段!$A:$A=D823),0))="已取消","已取消",INDEX(三跨两临近重点区段!$H:$H,MATCH(1,(MONTH(三跨两临近重点区段!$H:$H)=8)*(三跨两临近重点区段!$A:$A=D823)*(三跨两临近重点区段!$F:$F="现存区段"),0))),"")</f>
        <v/>
      </c>
      <c r="X823" s="232" t="str">
        <f t="array" ref="X823">IFERROR(IF(INDEX(三跨两临近重点区段!$F:$F,MATCH(1,(MONTH(三跨两临近重点区段!$H:$H)=8)*(三跨两临近重点区段!$A:$A=D823),0))="已取消","已取消",INDEX(三跨两临近重点区段!$I:$I,MATCH(1,(MONTH(三跨两临近重点区段!$H:$H)=8)*(三跨两临近重点区段!$A:$A=D823)*(三跨两临近重点区段!$F:$F="现存区段"),0))),"")</f>
        <v/>
      </c>
      <c r="Y823" s="268" t="str">
        <f t="array" ref="Y823">IFERROR(IF(INDEX(三跨两临近重点区段!$F:$F,MATCH(1,(MONTH(三跨两临近重点区段!$H:$H)=9)*(三跨两临近重点区段!$A:$A=D823),0))="已取消","已取消",INDEX(三跨两临近重点区段!$H:$H,MATCH(1,(MONTH(三跨两临近重点区段!$H:$H)=9)*(三跨两临近重点区段!$A:$A=D823)*(三跨两临近重点区段!$F:$F="现存区段"),0))),"")</f>
        <v/>
      </c>
      <c r="Z823" s="232" t="str">
        <f t="array" ref="Z823">IFERROR(IF(INDEX(三跨两临近重点区段!$F:$F,MATCH(1,(MONTH(三跨两临近重点区段!$H:$H)=9)*(三跨两临近重点区段!$A:$A=D823),0))="已取消","已取消",INDEX(三跨两临近重点区段!$I:$I,MATCH(1,(MONTH(三跨两临近重点区段!$H:$H)=9)*(三跨两临近重点区段!$A:$A=D823)*(三跨两临近重点区段!$F:$F="现存区段"),0))),"")</f>
        <v/>
      </c>
      <c r="AA823" s="268" t="str">
        <f t="array" ref="AA823">IFERROR(IF(INDEX(三跨两临近重点区段!$F:$F,MATCH(1,(MONTH(三跨两临近重点区段!$H:$H)=10)*(三跨两临近重点区段!$A:$A=D823),0))="已取消","已取消",INDEX(三跨两临近重点区段!$H:$H,MATCH(1,(MONTH(三跨两临近重点区段!$H:$H)=10)*(三跨两临近重点区段!$A:$A=D823)*(三跨两临近重点区段!$F:$F="现存区段"),0))),"")</f>
        <v/>
      </c>
      <c r="AB823" s="72" t="str">
        <f t="array" ref="AB823">IFERROR(IF(INDEX(三跨两临近重点区段!$F:$F,MATCH(1,(MONTH(三跨两临近重点区段!$H:$H)=10)*(三跨两临近重点区段!$A:$A=D823),0))="已取消","已取消",INDEX(三跨两临近重点区段!$I:$I,MATCH(1,(MONTH(三跨两临近重点区段!$H:$H)=10)*(三跨两临近重点区段!$A:$A=D823)*(三跨两临近重点区段!$F:$F="现存区段"),0))),"")</f>
        <v/>
      </c>
      <c r="AC823" s="284" t="str">
        <f t="array" ref="AC823">IFERROR(IF(INDEX(三跨两临近重点区段!$F:$F,MATCH(1,(MONTH(三跨两临近重点区段!$H:$H)=11)*(三跨两临近重点区段!$A:$A=D823),0))="已取消","已取消",INDEX(三跨两临近重点区段!$H:$H,MATCH(1,(MONTH(三跨两临近重点区段!$H:$H)=11)*(三跨两临近重点区段!$A:$A=D823)*(三跨两临近重点区段!$F:$F="现存区段"),0))),"")</f>
        <v/>
      </c>
      <c r="AD823" s="72" t="str">
        <f t="array" ref="AD823">IFERROR(IF(INDEX(三跨两临近重点区段!$F:$F,MATCH(1,(MONTH(三跨两临近重点区段!$H:$H)=11)*(三跨两临近重点区段!$A:$A=D823),0))="已取消","已取消",INDEX(三跨两临近重点区段!$I:$I,MATCH(1,(MONTH(三跨两临近重点区段!$H:$H)=11)*(三跨两临近重点区段!$A:$A=D823)*(三跨两临近重点区段!$F:$F="现存区段"),0))),"")</f>
        <v/>
      </c>
      <c r="AE823" s="284" t="str">
        <f t="array" ref="AE823">IFERROR(IF(INDEX(三跨两临近重点区段!$F:$F,MATCH(1,(MONTH(三跨两临近重点区段!$H:$H)=12)*(三跨两临近重点区段!$A:$A=D823),0))="已取消","已取消",INDEX(三跨两临近重点区段!$H:$H,MATCH(1,(MONTH(三跨两临近重点区段!$H:$H)=12)*(三跨两临近重点区段!$A:$A=D823)*(三跨两临近重点区段!$F:$F="现存区段"),0))),"")</f>
        <v/>
      </c>
      <c r="AF823" s="72" t="str">
        <f t="array" ref="AF823">IFERROR(IF(INDEX(三跨两临近重点区段!$F:$F,MATCH(1,(MONTH(三跨两临近重点区段!$H:$H)=12)*(三跨两临近重点区段!$A:$A=D823),0))="已取消","已取消",INDEX(三跨两临近重点区段!$I:$I,MATCH(1,(MONTH(三跨两临近重点区段!$H:$H)=12)*(三跨两临近重点区段!$A:$A=D823)*(三跨两临近重点区段!$F:$F="现存区段"),0))),"")</f>
        <v/>
      </c>
      <c r="AH823" t="e">
        <f t="array" ref="AH823">INDEX(三跨两临近重点区段!$G:$G,MATCH(D823,三跨两临近重点区段!$A:$A,0))</f>
        <v>#N/A</v>
      </c>
    </row>
    <row r="824" ht="14.25" spans="1:34">
      <c r="A824" s="263" t="s">
        <v>150</v>
      </c>
      <c r="B824" s="264" t="s">
        <v>3320</v>
      </c>
      <c r="C824" s="263" t="s">
        <v>2977</v>
      </c>
      <c r="D824" s="263" t="s">
        <v>3322</v>
      </c>
      <c r="E824" s="264" t="s">
        <v>2449</v>
      </c>
      <c r="F824" s="264" t="s">
        <v>125</v>
      </c>
      <c r="G824" s="263" t="s">
        <v>2452</v>
      </c>
      <c r="H824" s="263" t="s">
        <v>1643</v>
      </c>
      <c r="I824" s="33"/>
      <c r="J824" s="196"/>
      <c r="K824" s="196"/>
      <c r="L824" s="196"/>
      <c r="M824" s="235"/>
      <c r="N824" s="235"/>
      <c r="O824" s="33"/>
      <c r="P824" s="48"/>
      <c r="Q824" s="279"/>
      <c r="R824" s="279"/>
      <c r="S824" s="278">
        <v>45462</v>
      </c>
      <c r="T824" s="279" t="s">
        <v>2117</v>
      </c>
      <c r="U824" s="268" t="str">
        <f t="array" ref="U824">IFERROR(IF(INDEX(三跨两临近重点区段!$F:$F,MATCH(1,(MONTH(三跨两临近重点区段!$H:$H)=7)*(三跨两临近重点区段!$A:$A=D824),0))="已取消","已取消",INDEX(三跨两临近重点区段!$H:$H,MATCH(1,(MONTH(三跨两临近重点区段!$H:$H)=7)*(三跨两临近重点区段!$A:$A=D824)*(三跨两临近重点区段!$F:$F="现存区段"),0))),"")</f>
        <v/>
      </c>
      <c r="V824" s="232" t="str">
        <f t="array" ref="V824">IFERROR(IF(INDEX(三跨两临近重点区段!$F:$F,MATCH(1,(MONTH(三跨两临近重点区段!$H:$H)=7)*(三跨两临近重点区段!$A:$A=D824),0))="已取消","已取消",INDEX(三跨两临近重点区段!$I:$I,MATCH(1,(MONTH(三跨两临近重点区段!$H:$H)=7)*(三跨两临近重点区段!$A:$A=D824)*(三跨两临近重点区段!$F:$F="现存区段"),0))),"")</f>
        <v/>
      </c>
      <c r="W824" s="268" t="str">
        <f t="array" ref="W824">IFERROR(IF(INDEX(三跨两临近重点区段!$F:$F,MATCH(1,(MONTH(三跨两临近重点区段!$H:$H)=8)*(三跨两临近重点区段!$A:$A=D824),0))="已取消","已取消",INDEX(三跨两临近重点区段!$H:$H,MATCH(1,(MONTH(三跨两临近重点区段!$H:$H)=8)*(三跨两临近重点区段!$A:$A=D824)*(三跨两临近重点区段!$F:$F="现存区段"),0))),"")</f>
        <v/>
      </c>
      <c r="X824" s="232" t="str">
        <f t="array" ref="X824">IFERROR(IF(INDEX(三跨两临近重点区段!$F:$F,MATCH(1,(MONTH(三跨两临近重点区段!$H:$H)=8)*(三跨两临近重点区段!$A:$A=D824),0))="已取消","已取消",INDEX(三跨两临近重点区段!$I:$I,MATCH(1,(MONTH(三跨两临近重点区段!$H:$H)=8)*(三跨两临近重点区段!$A:$A=D824)*(三跨两临近重点区段!$F:$F="现存区段"),0))),"")</f>
        <v/>
      </c>
      <c r="Y824" s="268" t="str">
        <f t="array" ref="Y824">IFERROR(IF(INDEX(三跨两临近重点区段!$F:$F,MATCH(1,(MONTH(三跨两临近重点区段!$H:$H)=9)*(三跨两临近重点区段!$A:$A=D824),0))="已取消","已取消",INDEX(三跨两临近重点区段!$H:$H,MATCH(1,(MONTH(三跨两临近重点区段!$H:$H)=9)*(三跨两临近重点区段!$A:$A=D824)*(三跨两临近重点区段!$F:$F="现存区段"),0))),"")</f>
        <v/>
      </c>
      <c r="Z824" s="232" t="str">
        <f t="array" ref="Z824">IFERROR(IF(INDEX(三跨两临近重点区段!$F:$F,MATCH(1,(MONTH(三跨两临近重点区段!$H:$H)=9)*(三跨两临近重点区段!$A:$A=D824),0))="已取消","已取消",INDEX(三跨两临近重点区段!$I:$I,MATCH(1,(MONTH(三跨两临近重点区段!$H:$H)=9)*(三跨两临近重点区段!$A:$A=D824)*(三跨两临近重点区段!$F:$F="现存区段"),0))),"")</f>
        <v/>
      </c>
      <c r="AA824" s="268" t="str">
        <f t="array" ref="AA824">IFERROR(IF(INDEX(三跨两临近重点区段!$F:$F,MATCH(1,(MONTH(三跨两临近重点区段!$H:$H)=10)*(三跨两临近重点区段!$A:$A=D824),0))="已取消","已取消",INDEX(三跨两临近重点区段!$H:$H,MATCH(1,(MONTH(三跨两临近重点区段!$H:$H)=10)*(三跨两临近重点区段!$A:$A=D824)*(三跨两临近重点区段!$F:$F="现存区段"),0))),"")</f>
        <v/>
      </c>
      <c r="AB824" s="72" t="str">
        <f t="array" ref="AB824">IFERROR(IF(INDEX(三跨两临近重点区段!$F:$F,MATCH(1,(MONTH(三跨两临近重点区段!$H:$H)=10)*(三跨两临近重点区段!$A:$A=D824),0))="已取消","已取消",INDEX(三跨两临近重点区段!$I:$I,MATCH(1,(MONTH(三跨两临近重点区段!$H:$H)=10)*(三跨两临近重点区段!$A:$A=D824)*(三跨两临近重点区段!$F:$F="现存区段"),0))),"")</f>
        <v/>
      </c>
      <c r="AC824" s="284" t="str">
        <f t="array" ref="AC824">IFERROR(IF(INDEX(三跨两临近重点区段!$F:$F,MATCH(1,(MONTH(三跨两临近重点区段!$H:$H)=11)*(三跨两临近重点区段!$A:$A=D824),0))="已取消","已取消",INDEX(三跨两临近重点区段!$H:$H,MATCH(1,(MONTH(三跨两临近重点区段!$H:$H)=11)*(三跨两临近重点区段!$A:$A=D824)*(三跨两临近重点区段!$F:$F="现存区段"),0))),"")</f>
        <v/>
      </c>
      <c r="AD824" s="72" t="str">
        <f t="array" ref="AD824">IFERROR(IF(INDEX(三跨两临近重点区段!$F:$F,MATCH(1,(MONTH(三跨两临近重点区段!$H:$H)=11)*(三跨两临近重点区段!$A:$A=D824),0))="已取消","已取消",INDEX(三跨两临近重点区段!$I:$I,MATCH(1,(MONTH(三跨两临近重点区段!$H:$H)=11)*(三跨两临近重点区段!$A:$A=D824)*(三跨两临近重点区段!$F:$F="现存区段"),0))),"")</f>
        <v/>
      </c>
      <c r="AE824" s="284" t="str">
        <f t="array" ref="AE824">IFERROR(IF(INDEX(三跨两临近重点区段!$F:$F,MATCH(1,(MONTH(三跨两临近重点区段!$H:$H)=12)*(三跨两临近重点区段!$A:$A=D824),0))="已取消","已取消",INDEX(三跨两临近重点区段!$H:$H,MATCH(1,(MONTH(三跨两临近重点区段!$H:$H)=12)*(三跨两临近重点区段!$A:$A=D824)*(三跨两临近重点区段!$F:$F="现存区段"),0))),"")</f>
        <v/>
      </c>
      <c r="AF824" s="72" t="str">
        <f t="array" ref="AF824">IFERROR(IF(INDEX(三跨两临近重点区段!$F:$F,MATCH(1,(MONTH(三跨两临近重点区段!$H:$H)=12)*(三跨两临近重点区段!$A:$A=D824),0))="已取消","已取消",INDEX(三跨两临近重点区段!$I:$I,MATCH(1,(MONTH(三跨两临近重点区段!$H:$H)=12)*(三跨两临近重点区段!$A:$A=D824)*(三跨两临近重点区段!$F:$F="现存区段"),0))),"")</f>
        <v/>
      </c>
      <c r="AH824" t="e">
        <f t="array" ref="AH824">INDEX(三跨两临近重点区段!$G:$G,MATCH(D824,三跨两临近重点区段!$A:$A,0))</f>
        <v>#N/A</v>
      </c>
    </row>
    <row r="825" ht="14.25" spans="1:34">
      <c r="A825" s="263" t="s">
        <v>150</v>
      </c>
      <c r="B825" s="264" t="s">
        <v>3323</v>
      </c>
      <c r="C825" s="263" t="s">
        <v>2977</v>
      </c>
      <c r="D825" s="263" t="s">
        <v>3324</v>
      </c>
      <c r="E825" s="264" t="s">
        <v>2449</v>
      </c>
      <c r="F825" s="264" t="s">
        <v>125</v>
      </c>
      <c r="G825" s="263" t="s">
        <v>2452</v>
      </c>
      <c r="H825" s="263" t="s">
        <v>1596</v>
      </c>
      <c r="I825" s="33"/>
      <c r="J825" s="196"/>
      <c r="K825" s="196"/>
      <c r="L825" s="196"/>
      <c r="M825" s="235"/>
      <c r="N825" s="235"/>
      <c r="O825" s="33"/>
      <c r="P825" s="48"/>
      <c r="Q825" s="279"/>
      <c r="R825" s="279"/>
      <c r="S825" s="278">
        <v>45462</v>
      </c>
      <c r="T825" s="279" t="s">
        <v>2117</v>
      </c>
      <c r="U825" s="268" t="str">
        <f t="array" ref="U825">IFERROR(IF(INDEX(三跨两临近重点区段!$F:$F,MATCH(1,(MONTH(三跨两临近重点区段!$H:$H)=7)*(三跨两临近重点区段!$A:$A=D825),0))="已取消","已取消",INDEX(三跨两临近重点区段!$H:$H,MATCH(1,(MONTH(三跨两临近重点区段!$H:$H)=7)*(三跨两临近重点区段!$A:$A=D825)*(三跨两临近重点区段!$F:$F="现存区段"),0))),"")</f>
        <v/>
      </c>
      <c r="V825" s="232" t="str">
        <f t="array" ref="V825">IFERROR(IF(INDEX(三跨两临近重点区段!$F:$F,MATCH(1,(MONTH(三跨两临近重点区段!$H:$H)=7)*(三跨两临近重点区段!$A:$A=D825),0))="已取消","已取消",INDEX(三跨两临近重点区段!$I:$I,MATCH(1,(MONTH(三跨两临近重点区段!$H:$H)=7)*(三跨两临近重点区段!$A:$A=D825)*(三跨两临近重点区段!$F:$F="现存区段"),0))),"")</f>
        <v/>
      </c>
      <c r="W825" s="268" t="str">
        <f t="array" ref="W825">IFERROR(IF(INDEX(三跨两临近重点区段!$F:$F,MATCH(1,(MONTH(三跨两临近重点区段!$H:$H)=8)*(三跨两临近重点区段!$A:$A=D825),0))="已取消","已取消",INDEX(三跨两临近重点区段!$H:$H,MATCH(1,(MONTH(三跨两临近重点区段!$H:$H)=8)*(三跨两临近重点区段!$A:$A=D825)*(三跨两临近重点区段!$F:$F="现存区段"),0))),"")</f>
        <v/>
      </c>
      <c r="X825" s="232" t="str">
        <f t="array" ref="X825">IFERROR(IF(INDEX(三跨两临近重点区段!$F:$F,MATCH(1,(MONTH(三跨两临近重点区段!$H:$H)=8)*(三跨两临近重点区段!$A:$A=D825),0))="已取消","已取消",INDEX(三跨两临近重点区段!$I:$I,MATCH(1,(MONTH(三跨两临近重点区段!$H:$H)=8)*(三跨两临近重点区段!$A:$A=D825)*(三跨两临近重点区段!$F:$F="现存区段"),0))),"")</f>
        <v/>
      </c>
      <c r="Y825" s="268" t="str">
        <f t="array" ref="Y825">IFERROR(IF(INDEX(三跨两临近重点区段!$F:$F,MATCH(1,(MONTH(三跨两临近重点区段!$H:$H)=9)*(三跨两临近重点区段!$A:$A=D825),0))="已取消","已取消",INDEX(三跨两临近重点区段!$H:$H,MATCH(1,(MONTH(三跨两临近重点区段!$H:$H)=9)*(三跨两临近重点区段!$A:$A=D825)*(三跨两临近重点区段!$F:$F="现存区段"),0))),"")</f>
        <v/>
      </c>
      <c r="Z825" s="232" t="str">
        <f t="array" ref="Z825">IFERROR(IF(INDEX(三跨两临近重点区段!$F:$F,MATCH(1,(MONTH(三跨两临近重点区段!$H:$H)=9)*(三跨两临近重点区段!$A:$A=D825),0))="已取消","已取消",INDEX(三跨两临近重点区段!$I:$I,MATCH(1,(MONTH(三跨两临近重点区段!$H:$H)=9)*(三跨两临近重点区段!$A:$A=D825)*(三跨两临近重点区段!$F:$F="现存区段"),0))),"")</f>
        <v/>
      </c>
      <c r="AA825" s="268" t="str">
        <f t="array" ref="AA825">IFERROR(IF(INDEX(三跨两临近重点区段!$F:$F,MATCH(1,(MONTH(三跨两临近重点区段!$H:$H)=10)*(三跨两临近重点区段!$A:$A=D825),0))="已取消","已取消",INDEX(三跨两临近重点区段!$H:$H,MATCH(1,(MONTH(三跨两临近重点区段!$H:$H)=10)*(三跨两临近重点区段!$A:$A=D825)*(三跨两临近重点区段!$F:$F="现存区段"),0))),"")</f>
        <v/>
      </c>
      <c r="AB825" s="72" t="str">
        <f t="array" ref="AB825">IFERROR(IF(INDEX(三跨两临近重点区段!$F:$F,MATCH(1,(MONTH(三跨两临近重点区段!$H:$H)=10)*(三跨两临近重点区段!$A:$A=D825),0))="已取消","已取消",INDEX(三跨两临近重点区段!$I:$I,MATCH(1,(MONTH(三跨两临近重点区段!$H:$H)=10)*(三跨两临近重点区段!$A:$A=D825)*(三跨两临近重点区段!$F:$F="现存区段"),0))),"")</f>
        <v/>
      </c>
      <c r="AC825" s="284" t="str">
        <f t="array" ref="AC825">IFERROR(IF(INDEX(三跨两临近重点区段!$F:$F,MATCH(1,(MONTH(三跨两临近重点区段!$H:$H)=11)*(三跨两临近重点区段!$A:$A=D825),0))="已取消","已取消",INDEX(三跨两临近重点区段!$H:$H,MATCH(1,(MONTH(三跨两临近重点区段!$H:$H)=11)*(三跨两临近重点区段!$A:$A=D825)*(三跨两临近重点区段!$F:$F="现存区段"),0))),"")</f>
        <v/>
      </c>
      <c r="AD825" s="72" t="str">
        <f t="array" ref="AD825">IFERROR(IF(INDEX(三跨两临近重点区段!$F:$F,MATCH(1,(MONTH(三跨两临近重点区段!$H:$H)=11)*(三跨两临近重点区段!$A:$A=D825),0))="已取消","已取消",INDEX(三跨两临近重点区段!$I:$I,MATCH(1,(MONTH(三跨两临近重点区段!$H:$H)=11)*(三跨两临近重点区段!$A:$A=D825)*(三跨两临近重点区段!$F:$F="现存区段"),0))),"")</f>
        <v/>
      </c>
      <c r="AE825" s="284" t="str">
        <f t="array" ref="AE825">IFERROR(IF(INDEX(三跨两临近重点区段!$F:$F,MATCH(1,(MONTH(三跨两临近重点区段!$H:$H)=12)*(三跨两临近重点区段!$A:$A=D825),0))="已取消","已取消",INDEX(三跨两临近重点区段!$H:$H,MATCH(1,(MONTH(三跨两临近重点区段!$H:$H)=12)*(三跨两临近重点区段!$A:$A=D825)*(三跨两临近重点区段!$F:$F="现存区段"),0))),"")</f>
        <v/>
      </c>
      <c r="AF825" s="72" t="str">
        <f t="array" ref="AF825">IFERROR(IF(INDEX(三跨两临近重点区段!$F:$F,MATCH(1,(MONTH(三跨两临近重点区段!$H:$H)=12)*(三跨两临近重点区段!$A:$A=D825),0))="已取消","已取消",INDEX(三跨两临近重点区段!$I:$I,MATCH(1,(MONTH(三跨两临近重点区段!$H:$H)=12)*(三跨两临近重点区段!$A:$A=D825)*(三跨两临近重点区段!$F:$F="现存区段"),0))),"")</f>
        <v/>
      </c>
      <c r="AH825" t="e">
        <f t="array" ref="AH825">INDEX(三跨两临近重点区段!$G:$G,MATCH(D825,三跨两临近重点区段!$A:$A,0))</f>
        <v>#N/A</v>
      </c>
    </row>
    <row r="826" ht="14.25" spans="1:34">
      <c r="A826" s="263" t="s">
        <v>150</v>
      </c>
      <c r="B826" s="264" t="s">
        <v>3325</v>
      </c>
      <c r="C826" s="263" t="s">
        <v>2977</v>
      </c>
      <c r="D826" s="263" t="s">
        <v>3326</v>
      </c>
      <c r="E826" s="264" t="s">
        <v>2449</v>
      </c>
      <c r="F826" s="264" t="s">
        <v>125</v>
      </c>
      <c r="G826" s="263" t="s">
        <v>2452</v>
      </c>
      <c r="H826" s="263" t="s">
        <v>1596</v>
      </c>
      <c r="I826" s="33"/>
      <c r="J826" s="196"/>
      <c r="K826" s="196"/>
      <c r="L826" s="196"/>
      <c r="M826" s="235"/>
      <c r="N826" s="235"/>
      <c r="O826" s="33"/>
      <c r="P826" s="48"/>
      <c r="Q826" s="279"/>
      <c r="R826" s="279"/>
      <c r="S826" s="278">
        <v>45462</v>
      </c>
      <c r="T826" s="279" t="s">
        <v>2117</v>
      </c>
      <c r="U826" s="268" t="str">
        <f t="array" ref="U826">IFERROR(IF(INDEX(三跨两临近重点区段!$F:$F,MATCH(1,(MONTH(三跨两临近重点区段!$H:$H)=7)*(三跨两临近重点区段!$A:$A=D826),0))="已取消","已取消",INDEX(三跨两临近重点区段!$H:$H,MATCH(1,(MONTH(三跨两临近重点区段!$H:$H)=7)*(三跨两临近重点区段!$A:$A=D826)*(三跨两临近重点区段!$F:$F="现存区段"),0))),"")</f>
        <v/>
      </c>
      <c r="V826" s="232" t="str">
        <f t="array" ref="V826">IFERROR(IF(INDEX(三跨两临近重点区段!$F:$F,MATCH(1,(MONTH(三跨两临近重点区段!$H:$H)=7)*(三跨两临近重点区段!$A:$A=D826),0))="已取消","已取消",INDEX(三跨两临近重点区段!$I:$I,MATCH(1,(MONTH(三跨两临近重点区段!$H:$H)=7)*(三跨两临近重点区段!$A:$A=D826)*(三跨两临近重点区段!$F:$F="现存区段"),0))),"")</f>
        <v/>
      </c>
      <c r="W826" s="268" t="str">
        <f t="array" ref="W826">IFERROR(IF(INDEX(三跨两临近重点区段!$F:$F,MATCH(1,(MONTH(三跨两临近重点区段!$H:$H)=8)*(三跨两临近重点区段!$A:$A=D826),0))="已取消","已取消",INDEX(三跨两临近重点区段!$H:$H,MATCH(1,(MONTH(三跨两临近重点区段!$H:$H)=8)*(三跨两临近重点区段!$A:$A=D826)*(三跨两临近重点区段!$F:$F="现存区段"),0))),"")</f>
        <v/>
      </c>
      <c r="X826" s="232" t="str">
        <f t="array" ref="X826">IFERROR(IF(INDEX(三跨两临近重点区段!$F:$F,MATCH(1,(MONTH(三跨两临近重点区段!$H:$H)=8)*(三跨两临近重点区段!$A:$A=D826),0))="已取消","已取消",INDEX(三跨两临近重点区段!$I:$I,MATCH(1,(MONTH(三跨两临近重点区段!$H:$H)=8)*(三跨两临近重点区段!$A:$A=D826)*(三跨两临近重点区段!$F:$F="现存区段"),0))),"")</f>
        <v/>
      </c>
      <c r="Y826" s="268" t="str">
        <f t="array" ref="Y826">IFERROR(IF(INDEX(三跨两临近重点区段!$F:$F,MATCH(1,(MONTH(三跨两临近重点区段!$H:$H)=9)*(三跨两临近重点区段!$A:$A=D826),0))="已取消","已取消",INDEX(三跨两临近重点区段!$H:$H,MATCH(1,(MONTH(三跨两临近重点区段!$H:$H)=9)*(三跨两临近重点区段!$A:$A=D826)*(三跨两临近重点区段!$F:$F="现存区段"),0))),"")</f>
        <v/>
      </c>
      <c r="Z826" s="232" t="str">
        <f t="array" ref="Z826">IFERROR(IF(INDEX(三跨两临近重点区段!$F:$F,MATCH(1,(MONTH(三跨两临近重点区段!$H:$H)=9)*(三跨两临近重点区段!$A:$A=D826),0))="已取消","已取消",INDEX(三跨两临近重点区段!$I:$I,MATCH(1,(MONTH(三跨两临近重点区段!$H:$H)=9)*(三跨两临近重点区段!$A:$A=D826)*(三跨两临近重点区段!$F:$F="现存区段"),0))),"")</f>
        <v/>
      </c>
      <c r="AA826" s="268" t="str">
        <f t="array" ref="AA826">IFERROR(IF(INDEX(三跨两临近重点区段!$F:$F,MATCH(1,(MONTH(三跨两临近重点区段!$H:$H)=10)*(三跨两临近重点区段!$A:$A=D826),0))="已取消","已取消",INDEX(三跨两临近重点区段!$H:$H,MATCH(1,(MONTH(三跨两临近重点区段!$H:$H)=10)*(三跨两临近重点区段!$A:$A=D826)*(三跨两临近重点区段!$F:$F="现存区段"),0))),"")</f>
        <v/>
      </c>
      <c r="AB826" s="72" t="str">
        <f t="array" ref="AB826">IFERROR(IF(INDEX(三跨两临近重点区段!$F:$F,MATCH(1,(MONTH(三跨两临近重点区段!$H:$H)=10)*(三跨两临近重点区段!$A:$A=D826),0))="已取消","已取消",INDEX(三跨两临近重点区段!$I:$I,MATCH(1,(MONTH(三跨两临近重点区段!$H:$H)=10)*(三跨两临近重点区段!$A:$A=D826)*(三跨两临近重点区段!$F:$F="现存区段"),0))),"")</f>
        <v/>
      </c>
      <c r="AC826" s="284" t="str">
        <f t="array" ref="AC826">IFERROR(IF(INDEX(三跨两临近重点区段!$F:$F,MATCH(1,(MONTH(三跨两临近重点区段!$H:$H)=11)*(三跨两临近重点区段!$A:$A=D826),0))="已取消","已取消",INDEX(三跨两临近重点区段!$H:$H,MATCH(1,(MONTH(三跨两临近重点区段!$H:$H)=11)*(三跨两临近重点区段!$A:$A=D826)*(三跨两临近重点区段!$F:$F="现存区段"),0))),"")</f>
        <v/>
      </c>
      <c r="AD826" s="72" t="str">
        <f t="array" ref="AD826">IFERROR(IF(INDEX(三跨两临近重点区段!$F:$F,MATCH(1,(MONTH(三跨两临近重点区段!$H:$H)=11)*(三跨两临近重点区段!$A:$A=D826),0))="已取消","已取消",INDEX(三跨两临近重点区段!$I:$I,MATCH(1,(MONTH(三跨两临近重点区段!$H:$H)=11)*(三跨两临近重点区段!$A:$A=D826)*(三跨两临近重点区段!$F:$F="现存区段"),0))),"")</f>
        <v/>
      </c>
      <c r="AE826" s="284" t="str">
        <f t="array" ref="AE826">IFERROR(IF(INDEX(三跨两临近重点区段!$F:$F,MATCH(1,(MONTH(三跨两临近重点区段!$H:$H)=12)*(三跨两临近重点区段!$A:$A=D826),0))="已取消","已取消",INDEX(三跨两临近重点区段!$H:$H,MATCH(1,(MONTH(三跨两临近重点区段!$H:$H)=12)*(三跨两临近重点区段!$A:$A=D826)*(三跨两临近重点区段!$F:$F="现存区段"),0))),"")</f>
        <v/>
      </c>
      <c r="AF826" s="72" t="str">
        <f t="array" ref="AF826">IFERROR(IF(INDEX(三跨两临近重点区段!$F:$F,MATCH(1,(MONTH(三跨两临近重点区段!$H:$H)=12)*(三跨两临近重点区段!$A:$A=D826),0))="已取消","已取消",INDEX(三跨两临近重点区段!$I:$I,MATCH(1,(MONTH(三跨两临近重点区段!$H:$H)=12)*(三跨两临近重点区段!$A:$A=D826)*(三跨两临近重点区段!$F:$F="现存区段"),0))),"")</f>
        <v/>
      </c>
      <c r="AH826" t="e">
        <f t="array" ref="AH826">INDEX(三跨两临近重点区段!$G:$G,MATCH(D826,三跨两临近重点区段!$A:$A,0))</f>
        <v>#N/A</v>
      </c>
    </row>
    <row r="827" ht="14.25" spans="1:34">
      <c r="A827" s="263" t="s">
        <v>150</v>
      </c>
      <c r="B827" s="264" t="s">
        <v>2789</v>
      </c>
      <c r="C827" s="263" t="s">
        <v>3327</v>
      </c>
      <c r="D827" s="263" t="s">
        <v>3328</v>
      </c>
      <c r="E827" s="264" t="s">
        <v>2449</v>
      </c>
      <c r="F827" s="264" t="s">
        <v>125</v>
      </c>
      <c r="G827" s="263" t="s">
        <v>2452</v>
      </c>
      <c r="H827" s="263" t="s">
        <v>1557</v>
      </c>
      <c r="I827" s="33"/>
      <c r="J827" s="196"/>
      <c r="K827" s="196"/>
      <c r="L827" s="196"/>
      <c r="M827" s="235"/>
      <c r="N827" s="235"/>
      <c r="O827" s="33"/>
      <c r="P827" s="48"/>
      <c r="Q827" s="279"/>
      <c r="R827" s="279"/>
      <c r="S827" s="278">
        <v>45462</v>
      </c>
      <c r="T827" s="279" t="s">
        <v>2117</v>
      </c>
      <c r="U827" s="268" t="str">
        <f t="array" ref="U827">IFERROR(IF(INDEX(三跨两临近重点区段!$F:$F,MATCH(1,(MONTH(三跨两临近重点区段!$H:$H)=7)*(三跨两临近重点区段!$A:$A=D827),0))="已取消","已取消",INDEX(三跨两临近重点区段!$H:$H,MATCH(1,(MONTH(三跨两临近重点区段!$H:$H)=7)*(三跨两临近重点区段!$A:$A=D827)*(三跨两临近重点区段!$F:$F="现存区段"),0))),"")</f>
        <v/>
      </c>
      <c r="V827" s="232" t="str">
        <f t="array" ref="V827">IFERROR(IF(INDEX(三跨两临近重点区段!$F:$F,MATCH(1,(MONTH(三跨两临近重点区段!$H:$H)=7)*(三跨两临近重点区段!$A:$A=D827),0))="已取消","已取消",INDEX(三跨两临近重点区段!$I:$I,MATCH(1,(MONTH(三跨两临近重点区段!$H:$H)=7)*(三跨两临近重点区段!$A:$A=D827)*(三跨两临近重点区段!$F:$F="现存区段"),0))),"")</f>
        <v/>
      </c>
      <c r="W827" s="268" t="str">
        <f t="array" ref="W827">IFERROR(IF(INDEX(三跨两临近重点区段!$F:$F,MATCH(1,(MONTH(三跨两临近重点区段!$H:$H)=8)*(三跨两临近重点区段!$A:$A=D827),0))="已取消","已取消",INDEX(三跨两临近重点区段!$H:$H,MATCH(1,(MONTH(三跨两临近重点区段!$H:$H)=8)*(三跨两临近重点区段!$A:$A=D827)*(三跨两临近重点区段!$F:$F="现存区段"),0))),"")</f>
        <v/>
      </c>
      <c r="X827" s="232" t="str">
        <f t="array" ref="X827">IFERROR(IF(INDEX(三跨两临近重点区段!$F:$F,MATCH(1,(MONTH(三跨两临近重点区段!$H:$H)=8)*(三跨两临近重点区段!$A:$A=D827),0))="已取消","已取消",INDEX(三跨两临近重点区段!$I:$I,MATCH(1,(MONTH(三跨两临近重点区段!$H:$H)=8)*(三跨两临近重点区段!$A:$A=D827)*(三跨两临近重点区段!$F:$F="现存区段"),0))),"")</f>
        <v/>
      </c>
      <c r="Y827" s="268" t="str">
        <f t="array" ref="Y827">IFERROR(IF(INDEX(三跨两临近重点区段!$F:$F,MATCH(1,(MONTH(三跨两临近重点区段!$H:$H)=9)*(三跨两临近重点区段!$A:$A=D827),0))="已取消","已取消",INDEX(三跨两临近重点区段!$H:$H,MATCH(1,(MONTH(三跨两临近重点区段!$H:$H)=9)*(三跨两临近重点区段!$A:$A=D827)*(三跨两临近重点区段!$F:$F="现存区段"),0))),"")</f>
        <v/>
      </c>
      <c r="Z827" s="232" t="str">
        <f t="array" ref="Z827">IFERROR(IF(INDEX(三跨两临近重点区段!$F:$F,MATCH(1,(MONTH(三跨两临近重点区段!$H:$H)=9)*(三跨两临近重点区段!$A:$A=D827),0))="已取消","已取消",INDEX(三跨两临近重点区段!$I:$I,MATCH(1,(MONTH(三跨两临近重点区段!$H:$H)=9)*(三跨两临近重点区段!$A:$A=D827)*(三跨两临近重点区段!$F:$F="现存区段"),0))),"")</f>
        <v/>
      </c>
      <c r="AA827" s="268" t="str">
        <f t="array" ref="AA827">IFERROR(IF(INDEX(三跨两临近重点区段!$F:$F,MATCH(1,(MONTH(三跨两临近重点区段!$H:$H)=10)*(三跨两临近重点区段!$A:$A=D827),0))="已取消","已取消",INDEX(三跨两临近重点区段!$H:$H,MATCH(1,(MONTH(三跨两临近重点区段!$H:$H)=10)*(三跨两临近重点区段!$A:$A=D827)*(三跨两临近重点区段!$F:$F="现存区段"),0))),"")</f>
        <v/>
      </c>
      <c r="AB827" s="72" t="str">
        <f t="array" ref="AB827">IFERROR(IF(INDEX(三跨两临近重点区段!$F:$F,MATCH(1,(MONTH(三跨两临近重点区段!$H:$H)=10)*(三跨两临近重点区段!$A:$A=D827),0))="已取消","已取消",INDEX(三跨两临近重点区段!$I:$I,MATCH(1,(MONTH(三跨两临近重点区段!$H:$H)=10)*(三跨两临近重点区段!$A:$A=D827)*(三跨两临近重点区段!$F:$F="现存区段"),0))),"")</f>
        <v/>
      </c>
      <c r="AC827" s="284" t="str">
        <f t="array" ref="AC827">IFERROR(IF(INDEX(三跨两临近重点区段!$F:$F,MATCH(1,(MONTH(三跨两临近重点区段!$H:$H)=11)*(三跨两临近重点区段!$A:$A=D827),0))="已取消","已取消",INDEX(三跨两临近重点区段!$H:$H,MATCH(1,(MONTH(三跨两临近重点区段!$H:$H)=11)*(三跨两临近重点区段!$A:$A=D827)*(三跨两临近重点区段!$F:$F="现存区段"),0))),"")</f>
        <v/>
      </c>
      <c r="AD827" s="72" t="str">
        <f t="array" ref="AD827">IFERROR(IF(INDEX(三跨两临近重点区段!$F:$F,MATCH(1,(MONTH(三跨两临近重点区段!$H:$H)=11)*(三跨两临近重点区段!$A:$A=D827),0))="已取消","已取消",INDEX(三跨两临近重点区段!$I:$I,MATCH(1,(MONTH(三跨两临近重点区段!$H:$H)=11)*(三跨两临近重点区段!$A:$A=D827)*(三跨两临近重点区段!$F:$F="现存区段"),0))),"")</f>
        <v/>
      </c>
      <c r="AE827" s="284" t="str">
        <f t="array" ref="AE827">IFERROR(IF(INDEX(三跨两临近重点区段!$F:$F,MATCH(1,(MONTH(三跨两临近重点区段!$H:$H)=12)*(三跨两临近重点区段!$A:$A=D827),0))="已取消","已取消",INDEX(三跨两临近重点区段!$H:$H,MATCH(1,(MONTH(三跨两临近重点区段!$H:$H)=12)*(三跨两临近重点区段!$A:$A=D827)*(三跨两临近重点区段!$F:$F="现存区段"),0))),"")</f>
        <v/>
      </c>
      <c r="AF827" s="72" t="str">
        <f t="array" ref="AF827">IFERROR(IF(INDEX(三跨两临近重点区段!$F:$F,MATCH(1,(MONTH(三跨两临近重点区段!$H:$H)=12)*(三跨两临近重点区段!$A:$A=D827),0))="已取消","已取消",INDEX(三跨两临近重点区段!$I:$I,MATCH(1,(MONTH(三跨两临近重点区段!$H:$H)=12)*(三跨两临近重点区段!$A:$A=D827)*(三跨两临近重点区段!$F:$F="现存区段"),0))),"")</f>
        <v/>
      </c>
      <c r="AH827" t="e">
        <f t="array" ref="AH827">INDEX(三跨两临近重点区段!$G:$G,MATCH(D827,三跨两临近重点区段!$A:$A,0))</f>
        <v>#N/A</v>
      </c>
    </row>
    <row r="828" ht="14.25" spans="1:34">
      <c r="A828" s="263" t="s">
        <v>150</v>
      </c>
      <c r="B828" s="264" t="s">
        <v>2789</v>
      </c>
      <c r="C828" s="263" t="s">
        <v>3329</v>
      </c>
      <c r="D828" s="263" t="s">
        <v>3330</v>
      </c>
      <c r="E828" s="264" t="s">
        <v>2449</v>
      </c>
      <c r="F828" s="264" t="s">
        <v>125</v>
      </c>
      <c r="G828" s="263" t="s">
        <v>2452</v>
      </c>
      <c r="H828" s="263" t="s">
        <v>1557</v>
      </c>
      <c r="I828" s="33"/>
      <c r="J828" s="196"/>
      <c r="K828" s="196"/>
      <c r="L828" s="196"/>
      <c r="M828" s="235"/>
      <c r="N828" s="235"/>
      <c r="O828" s="33"/>
      <c r="P828" s="48"/>
      <c r="Q828" s="279"/>
      <c r="R828" s="279"/>
      <c r="S828" s="278">
        <v>45462</v>
      </c>
      <c r="T828" s="279" t="s">
        <v>3166</v>
      </c>
      <c r="U828" s="268" t="str">
        <f t="array" ref="U828">IFERROR(IF(INDEX(三跨两临近重点区段!$F:$F,MATCH(1,(MONTH(三跨两临近重点区段!$H:$H)=7)*(三跨两临近重点区段!$A:$A=D828),0))="已取消","已取消",INDEX(三跨两临近重点区段!$H:$H,MATCH(1,(MONTH(三跨两临近重点区段!$H:$H)=7)*(三跨两临近重点区段!$A:$A=D828)*(三跨两临近重点区段!$F:$F="现存区段"),0))),"")</f>
        <v/>
      </c>
      <c r="V828" s="232" t="str">
        <f t="array" ref="V828">IFERROR(IF(INDEX(三跨两临近重点区段!$F:$F,MATCH(1,(MONTH(三跨两临近重点区段!$H:$H)=7)*(三跨两临近重点区段!$A:$A=D828),0))="已取消","已取消",INDEX(三跨两临近重点区段!$I:$I,MATCH(1,(MONTH(三跨两临近重点区段!$H:$H)=7)*(三跨两临近重点区段!$A:$A=D828)*(三跨两临近重点区段!$F:$F="现存区段"),0))),"")</f>
        <v/>
      </c>
      <c r="W828" s="268" t="str">
        <f t="array" ref="W828">IFERROR(IF(INDEX(三跨两临近重点区段!$F:$F,MATCH(1,(MONTH(三跨两临近重点区段!$H:$H)=8)*(三跨两临近重点区段!$A:$A=D828),0))="已取消","已取消",INDEX(三跨两临近重点区段!$H:$H,MATCH(1,(MONTH(三跨两临近重点区段!$H:$H)=8)*(三跨两临近重点区段!$A:$A=D828)*(三跨两临近重点区段!$F:$F="现存区段"),0))),"")</f>
        <v/>
      </c>
      <c r="X828" s="232" t="str">
        <f t="array" ref="X828">IFERROR(IF(INDEX(三跨两临近重点区段!$F:$F,MATCH(1,(MONTH(三跨两临近重点区段!$H:$H)=8)*(三跨两临近重点区段!$A:$A=D828),0))="已取消","已取消",INDEX(三跨两临近重点区段!$I:$I,MATCH(1,(MONTH(三跨两临近重点区段!$H:$H)=8)*(三跨两临近重点区段!$A:$A=D828)*(三跨两临近重点区段!$F:$F="现存区段"),0))),"")</f>
        <v/>
      </c>
      <c r="Y828" s="268" t="str">
        <f t="array" ref="Y828">IFERROR(IF(INDEX(三跨两临近重点区段!$F:$F,MATCH(1,(MONTH(三跨两临近重点区段!$H:$H)=9)*(三跨两临近重点区段!$A:$A=D828),0))="已取消","已取消",INDEX(三跨两临近重点区段!$H:$H,MATCH(1,(MONTH(三跨两临近重点区段!$H:$H)=9)*(三跨两临近重点区段!$A:$A=D828)*(三跨两临近重点区段!$F:$F="现存区段"),0))),"")</f>
        <v/>
      </c>
      <c r="Z828" s="232" t="str">
        <f t="array" ref="Z828">IFERROR(IF(INDEX(三跨两临近重点区段!$F:$F,MATCH(1,(MONTH(三跨两临近重点区段!$H:$H)=9)*(三跨两临近重点区段!$A:$A=D828),0))="已取消","已取消",INDEX(三跨两临近重点区段!$I:$I,MATCH(1,(MONTH(三跨两临近重点区段!$H:$H)=9)*(三跨两临近重点区段!$A:$A=D828)*(三跨两临近重点区段!$F:$F="现存区段"),0))),"")</f>
        <v/>
      </c>
      <c r="AA828" s="268" t="str">
        <f t="array" ref="AA828">IFERROR(IF(INDEX(三跨两临近重点区段!$F:$F,MATCH(1,(MONTH(三跨两临近重点区段!$H:$H)=10)*(三跨两临近重点区段!$A:$A=D828),0))="已取消","已取消",INDEX(三跨两临近重点区段!$H:$H,MATCH(1,(MONTH(三跨两临近重点区段!$H:$H)=10)*(三跨两临近重点区段!$A:$A=D828)*(三跨两临近重点区段!$F:$F="现存区段"),0))),"")</f>
        <v/>
      </c>
      <c r="AB828" s="72" t="str">
        <f t="array" ref="AB828">IFERROR(IF(INDEX(三跨两临近重点区段!$F:$F,MATCH(1,(MONTH(三跨两临近重点区段!$H:$H)=10)*(三跨两临近重点区段!$A:$A=D828),0))="已取消","已取消",INDEX(三跨两临近重点区段!$I:$I,MATCH(1,(MONTH(三跨两临近重点区段!$H:$H)=10)*(三跨两临近重点区段!$A:$A=D828)*(三跨两临近重点区段!$F:$F="现存区段"),0))),"")</f>
        <v/>
      </c>
      <c r="AC828" s="284" t="str">
        <f t="array" ref="AC828">IFERROR(IF(INDEX(三跨两临近重点区段!$F:$F,MATCH(1,(MONTH(三跨两临近重点区段!$H:$H)=11)*(三跨两临近重点区段!$A:$A=D828),0))="已取消","已取消",INDEX(三跨两临近重点区段!$H:$H,MATCH(1,(MONTH(三跨两临近重点区段!$H:$H)=11)*(三跨两临近重点区段!$A:$A=D828)*(三跨两临近重点区段!$F:$F="现存区段"),0))),"")</f>
        <v/>
      </c>
      <c r="AD828" s="72" t="str">
        <f t="array" ref="AD828">IFERROR(IF(INDEX(三跨两临近重点区段!$F:$F,MATCH(1,(MONTH(三跨两临近重点区段!$H:$H)=11)*(三跨两临近重点区段!$A:$A=D828),0))="已取消","已取消",INDEX(三跨两临近重点区段!$I:$I,MATCH(1,(MONTH(三跨两临近重点区段!$H:$H)=11)*(三跨两临近重点区段!$A:$A=D828)*(三跨两临近重点区段!$F:$F="现存区段"),0))),"")</f>
        <v/>
      </c>
      <c r="AE828" s="284" t="str">
        <f t="array" ref="AE828">IFERROR(IF(INDEX(三跨两临近重点区段!$F:$F,MATCH(1,(MONTH(三跨两临近重点区段!$H:$H)=12)*(三跨两临近重点区段!$A:$A=D828),0))="已取消","已取消",INDEX(三跨两临近重点区段!$H:$H,MATCH(1,(MONTH(三跨两临近重点区段!$H:$H)=12)*(三跨两临近重点区段!$A:$A=D828)*(三跨两临近重点区段!$F:$F="现存区段"),0))),"")</f>
        <v/>
      </c>
      <c r="AF828" s="72" t="str">
        <f t="array" ref="AF828">IFERROR(IF(INDEX(三跨两临近重点区段!$F:$F,MATCH(1,(MONTH(三跨两临近重点区段!$H:$H)=12)*(三跨两临近重点区段!$A:$A=D828),0))="已取消","已取消",INDEX(三跨两临近重点区段!$I:$I,MATCH(1,(MONTH(三跨两临近重点区段!$H:$H)=12)*(三跨两临近重点区段!$A:$A=D828)*(三跨两临近重点区段!$F:$F="现存区段"),0))),"")</f>
        <v/>
      </c>
      <c r="AH828" t="e">
        <f t="array" ref="AH828">INDEX(三跨两临近重点区段!$G:$G,MATCH(D828,三跨两临近重点区段!$A:$A,0))</f>
        <v>#N/A</v>
      </c>
    </row>
    <row r="829" ht="14.25" spans="1:34">
      <c r="A829" s="263" t="s">
        <v>150</v>
      </c>
      <c r="B829" s="264" t="s">
        <v>2777</v>
      </c>
      <c r="C829" s="263" t="s">
        <v>2191</v>
      </c>
      <c r="D829" s="263" t="s">
        <v>3331</v>
      </c>
      <c r="E829" s="264" t="s">
        <v>2449</v>
      </c>
      <c r="F829" s="264" t="s">
        <v>125</v>
      </c>
      <c r="G829" s="263" t="s">
        <v>2452</v>
      </c>
      <c r="H829" s="263" t="s">
        <v>1557</v>
      </c>
      <c r="I829" s="33"/>
      <c r="J829" s="196"/>
      <c r="K829" s="196"/>
      <c r="L829" s="196"/>
      <c r="M829" s="235"/>
      <c r="N829" s="235"/>
      <c r="O829" s="33"/>
      <c r="P829" s="48"/>
      <c r="Q829" s="279"/>
      <c r="R829" s="279"/>
      <c r="S829" s="278">
        <v>45462</v>
      </c>
      <c r="T829" s="279" t="s">
        <v>3166</v>
      </c>
      <c r="U829" s="268" t="str">
        <f t="array" ref="U829">IFERROR(IF(INDEX(三跨两临近重点区段!$F:$F,MATCH(1,(MONTH(三跨两临近重点区段!$H:$H)=7)*(三跨两临近重点区段!$A:$A=D829),0))="已取消","已取消",INDEX(三跨两临近重点区段!$H:$H,MATCH(1,(MONTH(三跨两临近重点区段!$H:$H)=7)*(三跨两临近重点区段!$A:$A=D829)*(三跨两临近重点区段!$F:$F="现存区段"),0))),"")</f>
        <v/>
      </c>
      <c r="V829" s="232" t="str">
        <f t="array" ref="V829">IFERROR(IF(INDEX(三跨两临近重点区段!$F:$F,MATCH(1,(MONTH(三跨两临近重点区段!$H:$H)=7)*(三跨两临近重点区段!$A:$A=D829),0))="已取消","已取消",INDEX(三跨两临近重点区段!$I:$I,MATCH(1,(MONTH(三跨两临近重点区段!$H:$H)=7)*(三跨两临近重点区段!$A:$A=D829)*(三跨两临近重点区段!$F:$F="现存区段"),0))),"")</f>
        <v/>
      </c>
      <c r="W829" s="268" t="str">
        <f t="array" ref="W829">IFERROR(IF(INDEX(三跨两临近重点区段!$F:$F,MATCH(1,(MONTH(三跨两临近重点区段!$H:$H)=8)*(三跨两临近重点区段!$A:$A=D829),0))="已取消","已取消",INDEX(三跨两临近重点区段!$H:$H,MATCH(1,(MONTH(三跨两临近重点区段!$H:$H)=8)*(三跨两临近重点区段!$A:$A=D829)*(三跨两临近重点区段!$F:$F="现存区段"),0))),"")</f>
        <v/>
      </c>
      <c r="X829" s="232" t="str">
        <f t="array" ref="X829">IFERROR(IF(INDEX(三跨两临近重点区段!$F:$F,MATCH(1,(MONTH(三跨两临近重点区段!$H:$H)=8)*(三跨两临近重点区段!$A:$A=D829),0))="已取消","已取消",INDEX(三跨两临近重点区段!$I:$I,MATCH(1,(MONTH(三跨两临近重点区段!$H:$H)=8)*(三跨两临近重点区段!$A:$A=D829)*(三跨两临近重点区段!$F:$F="现存区段"),0))),"")</f>
        <v/>
      </c>
      <c r="Y829" s="268" t="str">
        <f t="array" ref="Y829">IFERROR(IF(INDEX(三跨两临近重点区段!$F:$F,MATCH(1,(MONTH(三跨两临近重点区段!$H:$H)=9)*(三跨两临近重点区段!$A:$A=D829),0))="已取消","已取消",INDEX(三跨两临近重点区段!$H:$H,MATCH(1,(MONTH(三跨两临近重点区段!$H:$H)=9)*(三跨两临近重点区段!$A:$A=D829)*(三跨两临近重点区段!$F:$F="现存区段"),0))),"")</f>
        <v/>
      </c>
      <c r="Z829" s="232" t="str">
        <f t="array" ref="Z829">IFERROR(IF(INDEX(三跨两临近重点区段!$F:$F,MATCH(1,(MONTH(三跨两临近重点区段!$H:$H)=9)*(三跨两临近重点区段!$A:$A=D829),0))="已取消","已取消",INDEX(三跨两临近重点区段!$I:$I,MATCH(1,(MONTH(三跨两临近重点区段!$H:$H)=9)*(三跨两临近重点区段!$A:$A=D829)*(三跨两临近重点区段!$F:$F="现存区段"),0))),"")</f>
        <v/>
      </c>
      <c r="AA829" s="268" t="str">
        <f t="array" ref="AA829">IFERROR(IF(INDEX(三跨两临近重点区段!$F:$F,MATCH(1,(MONTH(三跨两临近重点区段!$H:$H)=10)*(三跨两临近重点区段!$A:$A=D829),0))="已取消","已取消",INDEX(三跨两临近重点区段!$H:$H,MATCH(1,(MONTH(三跨两临近重点区段!$H:$H)=10)*(三跨两临近重点区段!$A:$A=D829)*(三跨两临近重点区段!$F:$F="现存区段"),0))),"")</f>
        <v/>
      </c>
      <c r="AB829" s="72" t="str">
        <f t="array" ref="AB829">IFERROR(IF(INDEX(三跨两临近重点区段!$F:$F,MATCH(1,(MONTH(三跨两临近重点区段!$H:$H)=10)*(三跨两临近重点区段!$A:$A=D829),0))="已取消","已取消",INDEX(三跨两临近重点区段!$I:$I,MATCH(1,(MONTH(三跨两临近重点区段!$H:$H)=10)*(三跨两临近重点区段!$A:$A=D829)*(三跨两临近重点区段!$F:$F="现存区段"),0))),"")</f>
        <v/>
      </c>
      <c r="AC829" s="284" t="str">
        <f t="array" ref="AC829">IFERROR(IF(INDEX(三跨两临近重点区段!$F:$F,MATCH(1,(MONTH(三跨两临近重点区段!$H:$H)=11)*(三跨两临近重点区段!$A:$A=D829),0))="已取消","已取消",INDEX(三跨两临近重点区段!$H:$H,MATCH(1,(MONTH(三跨两临近重点区段!$H:$H)=11)*(三跨两临近重点区段!$A:$A=D829)*(三跨两临近重点区段!$F:$F="现存区段"),0))),"")</f>
        <v/>
      </c>
      <c r="AD829" s="72" t="str">
        <f t="array" ref="AD829">IFERROR(IF(INDEX(三跨两临近重点区段!$F:$F,MATCH(1,(MONTH(三跨两临近重点区段!$H:$H)=11)*(三跨两临近重点区段!$A:$A=D829),0))="已取消","已取消",INDEX(三跨两临近重点区段!$I:$I,MATCH(1,(MONTH(三跨两临近重点区段!$H:$H)=11)*(三跨两临近重点区段!$A:$A=D829)*(三跨两临近重点区段!$F:$F="现存区段"),0))),"")</f>
        <v/>
      </c>
      <c r="AE829" s="284" t="str">
        <f t="array" ref="AE829">IFERROR(IF(INDEX(三跨两临近重点区段!$F:$F,MATCH(1,(MONTH(三跨两临近重点区段!$H:$H)=12)*(三跨两临近重点区段!$A:$A=D829),0))="已取消","已取消",INDEX(三跨两临近重点区段!$H:$H,MATCH(1,(MONTH(三跨两临近重点区段!$H:$H)=12)*(三跨两临近重点区段!$A:$A=D829)*(三跨两临近重点区段!$F:$F="现存区段"),0))),"")</f>
        <v/>
      </c>
      <c r="AF829" s="72" t="str">
        <f t="array" ref="AF829">IFERROR(IF(INDEX(三跨两临近重点区段!$F:$F,MATCH(1,(MONTH(三跨两临近重点区段!$H:$H)=12)*(三跨两临近重点区段!$A:$A=D829),0))="已取消","已取消",INDEX(三跨两临近重点区段!$I:$I,MATCH(1,(MONTH(三跨两临近重点区段!$H:$H)=12)*(三跨两临近重点区段!$A:$A=D829)*(三跨两临近重点区段!$F:$F="现存区段"),0))),"")</f>
        <v/>
      </c>
      <c r="AH829" t="e">
        <f t="array" ref="AH829">INDEX(三跨两临近重点区段!$G:$G,MATCH(D829,三跨两临近重点区段!$A:$A,0))</f>
        <v>#N/A</v>
      </c>
    </row>
    <row r="830" ht="14.25" spans="1:34">
      <c r="A830" s="263" t="s">
        <v>150</v>
      </c>
      <c r="B830" s="264" t="s">
        <v>2777</v>
      </c>
      <c r="C830" s="263" t="s">
        <v>2968</v>
      </c>
      <c r="D830" s="263" t="s">
        <v>3332</v>
      </c>
      <c r="E830" s="264" t="s">
        <v>2449</v>
      </c>
      <c r="F830" s="264" t="s">
        <v>125</v>
      </c>
      <c r="G830" s="263" t="s">
        <v>2452</v>
      </c>
      <c r="H830" s="263" t="s">
        <v>1557</v>
      </c>
      <c r="I830" s="33"/>
      <c r="J830" s="196"/>
      <c r="K830" s="196"/>
      <c r="L830" s="196"/>
      <c r="M830" s="235"/>
      <c r="N830" s="235"/>
      <c r="O830" s="33"/>
      <c r="P830" s="48"/>
      <c r="Q830" s="279"/>
      <c r="R830" s="279"/>
      <c r="S830" s="278">
        <v>45462</v>
      </c>
      <c r="T830" s="279" t="s">
        <v>2117</v>
      </c>
      <c r="U830" s="268" t="str">
        <f t="array" ref="U830">IFERROR(IF(INDEX(三跨两临近重点区段!$F:$F,MATCH(1,(MONTH(三跨两临近重点区段!$H:$H)=7)*(三跨两临近重点区段!$A:$A=D830),0))="已取消","已取消",INDEX(三跨两临近重点区段!$H:$H,MATCH(1,(MONTH(三跨两临近重点区段!$H:$H)=7)*(三跨两临近重点区段!$A:$A=D830)*(三跨两临近重点区段!$F:$F="现存区段"),0))),"")</f>
        <v/>
      </c>
      <c r="V830" s="232" t="str">
        <f t="array" ref="V830">IFERROR(IF(INDEX(三跨两临近重点区段!$F:$F,MATCH(1,(MONTH(三跨两临近重点区段!$H:$H)=7)*(三跨两临近重点区段!$A:$A=D830),0))="已取消","已取消",INDEX(三跨两临近重点区段!$I:$I,MATCH(1,(MONTH(三跨两临近重点区段!$H:$H)=7)*(三跨两临近重点区段!$A:$A=D830)*(三跨两临近重点区段!$F:$F="现存区段"),0))),"")</f>
        <v/>
      </c>
      <c r="W830" s="268" t="str">
        <f t="array" ref="W830">IFERROR(IF(INDEX(三跨两临近重点区段!$F:$F,MATCH(1,(MONTH(三跨两临近重点区段!$H:$H)=8)*(三跨两临近重点区段!$A:$A=D830),0))="已取消","已取消",INDEX(三跨两临近重点区段!$H:$H,MATCH(1,(MONTH(三跨两临近重点区段!$H:$H)=8)*(三跨两临近重点区段!$A:$A=D830)*(三跨两临近重点区段!$F:$F="现存区段"),0))),"")</f>
        <v/>
      </c>
      <c r="X830" s="232" t="str">
        <f t="array" ref="X830">IFERROR(IF(INDEX(三跨两临近重点区段!$F:$F,MATCH(1,(MONTH(三跨两临近重点区段!$H:$H)=8)*(三跨两临近重点区段!$A:$A=D830),0))="已取消","已取消",INDEX(三跨两临近重点区段!$I:$I,MATCH(1,(MONTH(三跨两临近重点区段!$H:$H)=8)*(三跨两临近重点区段!$A:$A=D830)*(三跨两临近重点区段!$F:$F="现存区段"),0))),"")</f>
        <v/>
      </c>
      <c r="Y830" s="268" t="str">
        <f t="array" ref="Y830">IFERROR(IF(INDEX(三跨两临近重点区段!$F:$F,MATCH(1,(MONTH(三跨两临近重点区段!$H:$H)=9)*(三跨两临近重点区段!$A:$A=D830),0))="已取消","已取消",INDEX(三跨两临近重点区段!$H:$H,MATCH(1,(MONTH(三跨两临近重点区段!$H:$H)=9)*(三跨两临近重点区段!$A:$A=D830)*(三跨两临近重点区段!$F:$F="现存区段"),0))),"")</f>
        <v/>
      </c>
      <c r="Z830" s="232" t="str">
        <f t="array" ref="Z830">IFERROR(IF(INDEX(三跨两临近重点区段!$F:$F,MATCH(1,(MONTH(三跨两临近重点区段!$H:$H)=9)*(三跨两临近重点区段!$A:$A=D830),0))="已取消","已取消",INDEX(三跨两临近重点区段!$I:$I,MATCH(1,(MONTH(三跨两临近重点区段!$H:$H)=9)*(三跨两临近重点区段!$A:$A=D830)*(三跨两临近重点区段!$F:$F="现存区段"),0))),"")</f>
        <v/>
      </c>
      <c r="AA830" s="268" t="str">
        <f t="array" ref="AA830">IFERROR(IF(INDEX(三跨两临近重点区段!$F:$F,MATCH(1,(MONTH(三跨两临近重点区段!$H:$H)=10)*(三跨两临近重点区段!$A:$A=D830),0))="已取消","已取消",INDEX(三跨两临近重点区段!$H:$H,MATCH(1,(MONTH(三跨两临近重点区段!$H:$H)=10)*(三跨两临近重点区段!$A:$A=D830)*(三跨两临近重点区段!$F:$F="现存区段"),0))),"")</f>
        <v/>
      </c>
      <c r="AB830" s="72" t="str">
        <f t="array" ref="AB830">IFERROR(IF(INDEX(三跨两临近重点区段!$F:$F,MATCH(1,(MONTH(三跨两临近重点区段!$H:$H)=10)*(三跨两临近重点区段!$A:$A=D830),0))="已取消","已取消",INDEX(三跨两临近重点区段!$I:$I,MATCH(1,(MONTH(三跨两临近重点区段!$H:$H)=10)*(三跨两临近重点区段!$A:$A=D830)*(三跨两临近重点区段!$F:$F="现存区段"),0))),"")</f>
        <v/>
      </c>
      <c r="AC830" s="284" t="str">
        <f t="array" ref="AC830">IFERROR(IF(INDEX(三跨两临近重点区段!$F:$F,MATCH(1,(MONTH(三跨两临近重点区段!$H:$H)=11)*(三跨两临近重点区段!$A:$A=D830),0))="已取消","已取消",INDEX(三跨两临近重点区段!$H:$H,MATCH(1,(MONTH(三跨两临近重点区段!$H:$H)=11)*(三跨两临近重点区段!$A:$A=D830)*(三跨两临近重点区段!$F:$F="现存区段"),0))),"")</f>
        <v/>
      </c>
      <c r="AD830" s="72" t="str">
        <f t="array" ref="AD830">IFERROR(IF(INDEX(三跨两临近重点区段!$F:$F,MATCH(1,(MONTH(三跨两临近重点区段!$H:$H)=11)*(三跨两临近重点区段!$A:$A=D830),0))="已取消","已取消",INDEX(三跨两临近重点区段!$I:$I,MATCH(1,(MONTH(三跨两临近重点区段!$H:$H)=11)*(三跨两临近重点区段!$A:$A=D830)*(三跨两临近重点区段!$F:$F="现存区段"),0))),"")</f>
        <v/>
      </c>
      <c r="AE830" s="284" t="str">
        <f t="array" ref="AE830">IFERROR(IF(INDEX(三跨两临近重点区段!$F:$F,MATCH(1,(MONTH(三跨两临近重点区段!$H:$H)=12)*(三跨两临近重点区段!$A:$A=D830),0))="已取消","已取消",INDEX(三跨两临近重点区段!$H:$H,MATCH(1,(MONTH(三跨两临近重点区段!$H:$H)=12)*(三跨两临近重点区段!$A:$A=D830)*(三跨两临近重点区段!$F:$F="现存区段"),0))),"")</f>
        <v/>
      </c>
      <c r="AF830" s="72" t="str">
        <f t="array" ref="AF830">IFERROR(IF(INDEX(三跨两临近重点区段!$F:$F,MATCH(1,(MONTH(三跨两临近重点区段!$H:$H)=12)*(三跨两临近重点区段!$A:$A=D830),0))="已取消","已取消",INDEX(三跨两临近重点区段!$I:$I,MATCH(1,(MONTH(三跨两临近重点区段!$H:$H)=12)*(三跨两临近重点区段!$A:$A=D830)*(三跨两临近重点区段!$F:$F="现存区段"),0))),"")</f>
        <v/>
      </c>
      <c r="AH830" t="e">
        <f t="array" ref="AH830">INDEX(三跨两临近重点区段!$G:$G,MATCH(D830,三跨两临近重点区段!$A:$A,0))</f>
        <v>#N/A</v>
      </c>
    </row>
    <row r="831" ht="14.25" spans="1:34">
      <c r="A831" s="263" t="s">
        <v>150</v>
      </c>
      <c r="B831" s="264" t="s">
        <v>2777</v>
      </c>
      <c r="C831" s="263" t="s">
        <v>2968</v>
      </c>
      <c r="D831" s="263" t="s">
        <v>3333</v>
      </c>
      <c r="E831" s="264" t="s">
        <v>2449</v>
      </c>
      <c r="F831" s="264" t="s">
        <v>125</v>
      </c>
      <c r="G831" s="263" t="s">
        <v>2452</v>
      </c>
      <c r="H831" s="263" t="s">
        <v>1557</v>
      </c>
      <c r="I831" s="33"/>
      <c r="J831" s="196"/>
      <c r="K831" s="196"/>
      <c r="L831" s="196"/>
      <c r="M831" s="235"/>
      <c r="N831" s="235"/>
      <c r="O831" s="33"/>
      <c r="P831" s="48"/>
      <c r="Q831" s="279"/>
      <c r="R831" s="279"/>
      <c r="S831" s="278">
        <v>45462</v>
      </c>
      <c r="T831" s="279" t="s">
        <v>2117</v>
      </c>
      <c r="U831" s="268" t="str">
        <f t="array" ref="U831">IFERROR(IF(INDEX(三跨两临近重点区段!$F:$F,MATCH(1,(MONTH(三跨两临近重点区段!$H:$H)=7)*(三跨两临近重点区段!$A:$A=D831),0))="已取消","已取消",INDEX(三跨两临近重点区段!$H:$H,MATCH(1,(MONTH(三跨两临近重点区段!$H:$H)=7)*(三跨两临近重点区段!$A:$A=D831)*(三跨两临近重点区段!$F:$F="现存区段"),0))),"")</f>
        <v/>
      </c>
      <c r="V831" s="232" t="str">
        <f t="array" ref="V831">IFERROR(IF(INDEX(三跨两临近重点区段!$F:$F,MATCH(1,(MONTH(三跨两临近重点区段!$H:$H)=7)*(三跨两临近重点区段!$A:$A=D831),0))="已取消","已取消",INDEX(三跨两临近重点区段!$I:$I,MATCH(1,(MONTH(三跨两临近重点区段!$H:$H)=7)*(三跨两临近重点区段!$A:$A=D831)*(三跨两临近重点区段!$F:$F="现存区段"),0))),"")</f>
        <v/>
      </c>
      <c r="W831" s="268" t="str">
        <f t="array" ref="W831">IFERROR(IF(INDEX(三跨两临近重点区段!$F:$F,MATCH(1,(MONTH(三跨两临近重点区段!$H:$H)=8)*(三跨两临近重点区段!$A:$A=D831),0))="已取消","已取消",INDEX(三跨两临近重点区段!$H:$H,MATCH(1,(MONTH(三跨两临近重点区段!$H:$H)=8)*(三跨两临近重点区段!$A:$A=D831)*(三跨两临近重点区段!$F:$F="现存区段"),0))),"")</f>
        <v/>
      </c>
      <c r="X831" s="232" t="str">
        <f t="array" ref="X831">IFERROR(IF(INDEX(三跨两临近重点区段!$F:$F,MATCH(1,(MONTH(三跨两临近重点区段!$H:$H)=8)*(三跨两临近重点区段!$A:$A=D831),0))="已取消","已取消",INDEX(三跨两临近重点区段!$I:$I,MATCH(1,(MONTH(三跨两临近重点区段!$H:$H)=8)*(三跨两临近重点区段!$A:$A=D831)*(三跨两临近重点区段!$F:$F="现存区段"),0))),"")</f>
        <v/>
      </c>
      <c r="Y831" s="268" t="str">
        <f t="array" ref="Y831">IFERROR(IF(INDEX(三跨两临近重点区段!$F:$F,MATCH(1,(MONTH(三跨两临近重点区段!$H:$H)=9)*(三跨两临近重点区段!$A:$A=D831),0))="已取消","已取消",INDEX(三跨两临近重点区段!$H:$H,MATCH(1,(MONTH(三跨两临近重点区段!$H:$H)=9)*(三跨两临近重点区段!$A:$A=D831)*(三跨两临近重点区段!$F:$F="现存区段"),0))),"")</f>
        <v/>
      </c>
      <c r="Z831" s="232" t="str">
        <f t="array" ref="Z831">IFERROR(IF(INDEX(三跨两临近重点区段!$F:$F,MATCH(1,(MONTH(三跨两临近重点区段!$H:$H)=9)*(三跨两临近重点区段!$A:$A=D831),0))="已取消","已取消",INDEX(三跨两临近重点区段!$I:$I,MATCH(1,(MONTH(三跨两临近重点区段!$H:$H)=9)*(三跨两临近重点区段!$A:$A=D831)*(三跨两临近重点区段!$F:$F="现存区段"),0))),"")</f>
        <v/>
      </c>
      <c r="AA831" s="268" t="str">
        <f t="array" ref="AA831">IFERROR(IF(INDEX(三跨两临近重点区段!$F:$F,MATCH(1,(MONTH(三跨两临近重点区段!$H:$H)=10)*(三跨两临近重点区段!$A:$A=D831),0))="已取消","已取消",INDEX(三跨两临近重点区段!$H:$H,MATCH(1,(MONTH(三跨两临近重点区段!$H:$H)=10)*(三跨两临近重点区段!$A:$A=D831)*(三跨两临近重点区段!$F:$F="现存区段"),0))),"")</f>
        <v/>
      </c>
      <c r="AB831" s="72" t="str">
        <f t="array" ref="AB831">IFERROR(IF(INDEX(三跨两临近重点区段!$F:$F,MATCH(1,(MONTH(三跨两临近重点区段!$H:$H)=10)*(三跨两临近重点区段!$A:$A=D831),0))="已取消","已取消",INDEX(三跨两临近重点区段!$I:$I,MATCH(1,(MONTH(三跨两临近重点区段!$H:$H)=10)*(三跨两临近重点区段!$A:$A=D831)*(三跨两临近重点区段!$F:$F="现存区段"),0))),"")</f>
        <v/>
      </c>
      <c r="AC831" s="284" t="str">
        <f t="array" ref="AC831">IFERROR(IF(INDEX(三跨两临近重点区段!$F:$F,MATCH(1,(MONTH(三跨两临近重点区段!$H:$H)=11)*(三跨两临近重点区段!$A:$A=D831),0))="已取消","已取消",INDEX(三跨两临近重点区段!$H:$H,MATCH(1,(MONTH(三跨两临近重点区段!$H:$H)=11)*(三跨两临近重点区段!$A:$A=D831)*(三跨两临近重点区段!$F:$F="现存区段"),0))),"")</f>
        <v/>
      </c>
      <c r="AD831" s="72" t="str">
        <f t="array" ref="AD831">IFERROR(IF(INDEX(三跨两临近重点区段!$F:$F,MATCH(1,(MONTH(三跨两临近重点区段!$H:$H)=11)*(三跨两临近重点区段!$A:$A=D831),0))="已取消","已取消",INDEX(三跨两临近重点区段!$I:$I,MATCH(1,(MONTH(三跨两临近重点区段!$H:$H)=11)*(三跨两临近重点区段!$A:$A=D831)*(三跨两临近重点区段!$F:$F="现存区段"),0))),"")</f>
        <v/>
      </c>
      <c r="AE831" s="284" t="str">
        <f t="array" ref="AE831">IFERROR(IF(INDEX(三跨两临近重点区段!$F:$F,MATCH(1,(MONTH(三跨两临近重点区段!$H:$H)=12)*(三跨两临近重点区段!$A:$A=D831),0))="已取消","已取消",INDEX(三跨两临近重点区段!$H:$H,MATCH(1,(MONTH(三跨两临近重点区段!$H:$H)=12)*(三跨两临近重点区段!$A:$A=D831)*(三跨两临近重点区段!$F:$F="现存区段"),0))),"")</f>
        <v/>
      </c>
      <c r="AF831" s="72" t="str">
        <f t="array" ref="AF831">IFERROR(IF(INDEX(三跨两临近重点区段!$F:$F,MATCH(1,(MONTH(三跨两临近重点区段!$H:$H)=12)*(三跨两临近重点区段!$A:$A=D831),0))="已取消","已取消",INDEX(三跨两临近重点区段!$I:$I,MATCH(1,(MONTH(三跨两临近重点区段!$H:$H)=12)*(三跨两临近重点区段!$A:$A=D831)*(三跨两临近重点区段!$F:$F="现存区段"),0))),"")</f>
        <v/>
      </c>
      <c r="AH831" t="e">
        <f t="array" ref="AH831">INDEX(三跨两临近重点区段!$G:$G,MATCH(D831,三跨两临近重点区段!$A:$A,0))</f>
        <v>#N/A</v>
      </c>
    </row>
    <row r="832" ht="14.25" spans="1:34">
      <c r="A832" s="263" t="s">
        <v>150</v>
      </c>
      <c r="B832" s="264" t="s">
        <v>2777</v>
      </c>
      <c r="C832" s="263" t="s">
        <v>2304</v>
      </c>
      <c r="D832" s="263" t="s">
        <v>3334</v>
      </c>
      <c r="E832" s="264" t="s">
        <v>2449</v>
      </c>
      <c r="F832" s="264" t="s">
        <v>125</v>
      </c>
      <c r="G832" s="263" t="s">
        <v>2452</v>
      </c>
      <c r="H832" s="263" t="s">
        <v>1557</v>
      </c>
      <c r="I832" s="33"/>
      <c r="J832" s="196"/>
      <c r="K832" s="196"/>
      <c r="L832" s="196"/>
      <c r="M832" s="235"/>
      <c r="N832" s="235"/>
      <c r="O832" s="33"/>
      <c r="P832" s="48"/>
      <c r="Q832" s="279"/>
      <c r="R832" s="279"/>
      <c r="S832" s="278">
        <v>45462</v>
      </c>
      <c r="T832" s="279" t="s">
        <v>2117</v>
      </c>
      <c r="U832" s="268" t="str">
        <f t="array" ref="U832">IFERROR(IF(INDEX(三跨两临近重点区段!$F:$F,MATCH(1,(MONTH(三跨两临近重点区段!$H:$H)=7)*(三跨两临近重点区段!$A:$A=D832),0))="已取消","已取消",INDEX(三跨两临近重点区段!$H:$H,MATCH(1,(MONTH(三跨两临近重点区段!$H:$H)=7)*(三跨两临近重点区段!$A:$A=D832)*(三跨两临近重点区段!$F:$F="现存区段"),0))),"")</f>
        <v/>
      </c>
      <c r="V832" s="232" t="str">
        <f t="array" ref="V832">IFERROR(IF(INDEX(三跨两临近重点区段!$F:$F,MATCH(1,(MONTH(三跨两临近重点区段!$H:$H)=7)*(三跨两临近重点区段!$A:$A=D832),0))="已取消","已取消",INDEX(三跨两临近重点区段!$I:$I,MATCH(1,(MONTH(三跨两临近重点区段!$H:$H)=7)*(三跨两临近重点区段!$A:$A=D832)*(三跨两临近重点区段!$F:$F="现存区段"),0))),"")</f>
        <v/>
      </c>
      <c r="W832" s="268" t="str">
        <f t="array" ref="W832">IFERROR(IF(INDEX(三跨两临近重点区段!$F:$F,MATCH(1,(MONTH(三跨两临近重点区段!$H:$H)=8)*(三跨两临近重点区段!$A:$A=D832),0))="已取消","已取消",INDEX(三跨两临近重点区段!$H:$H,MATCH(1,(MONTH(三跨两临近重点区段!$H:$H)=8)*(三跨两临近重点区段!$A:$A=D832)*(三跨两临近重点区段!$F:$F="现存区段"),0))),"")</f>
        <v/>
      </c>
      <c r="X832" s="232" t="str">
        <f t="array" ref="X832">IFERROR(IF(INDEX(三跨两临近重点区段!$F:$F,MATCH(1,(MONTH(三跨两临近重点区段!$H:$H)=8)*(三跨两临近重点区段!$A:$A=D832),0))="已取消","已取消",INDEX(三跨两临近重点区段!$I:$I,MATCH(1,(MONTH(三跨两临近重点区段!$H:$H)=8)*(三跨两临近重点区段!$A:$A=D832)*(三跨两临近重点区段!$F:$F="现存区段"),0))),"")</f>
        <v/>
      </c>
      <c r="Y832" s="268" t="str">
        <f t="array" ref="Y832">IFERROR(IF(INDEX(三跨两临近重点区段!$F:$F,MATCH(1,(MONTH(三跨两临近重点区段!$H:$H)=9)*(三跨两临近重点区段!$A:$A=D832),0))="已取消","已取消",INDEX(三跨两临近重点区段!$H:$H,MATCH(1,(MONTH(三跨两临近重点区段!$H:$H)=9)*(三跨两临近重点区段!$A:$A=D832)*(三跨两临近重点区段!$F:$F="现存区段"),0))),"")</f>
        <v/>
      </c>
      <c r="Z832" s="232" t="str">
        <f t="array" ref="Z832">IFERROR(IF(INDEX(三跨两临近重点区段!$F:$F,MATCH(1,(MONTH(三跨两临近重点区段!$H:$H)=9)*(三跨两临近重点区段!$A:$A=D832),0))="已取消","已取消",INDEX(三跨两临近重点区段!$I:$I,MATCH(1,(MONTH(三跨两临近重点区段!$H:$H)=9)*(三跨两临近重点区段!$A:$A=D832)*(三跨两临近重点区段!$F:$F="现存区段"),0))),"")</f>
        <v/>
      </c>
      <c r="AA832" s="268" t="str">
        <f t="array" ref="AA832">IFERROR(IF(INDEX(三跨两临近重点区段!$F:$F,MATCH(1,(MONTH(三跨两临近重点区段!$H:$H)=10)*(三跨两临近重点区段!$A:$A=D832),0))="已取消","已取消",INDEX(三跨两临近重点区段!$H:$H,MATCH(1,(MONTH(三跨两临近重点区段!$H:$H)=10)*(三跨两临近重点区段!$A:$A=D832)*(三跨两临近重点区段!$F:$F="现存区段"),0))),"")</f>
        <v/>
      </c>
      <c r="AB832" s="72" t="str">
        <f t="array" ref="AB832">IFERROR(IF(INDEX(三跨两临近重点区段!$F:$F,MATCH(1,(MONTH(三跨两临近重点区段!$H:$H)=10)*(三跨两临近重点区段!$A:$A=D832),0))="已取消","已取消",INDEX(三跨两临近重点区段!$I:$I,MATCH(1,(MONTH(三跨两临近重点区段!$H:$H)=10)*(三跨两临近重点区段!$A:$A=D832)*(三跨两临近重点区段!$F:$F="现存区段"),0))),"")</f>
        <v/>
      </c>
      <c r="AC832" s="284" t="str">
        <f t="array" ref="AC832">IFERROR(IF(INDEX(三跨两临近重点区段!$F:$F,MATCH(1,(MONTH(三跨两临近重点区段!$H:$H)=11)*(三跨两临近重点区段!$A:$A=D832),0))="已取消","已取消",INDEX(三跨两临近重点区段!$H:$H,MATCH(1,(MONTH(三跨两临近重点区段!$H:$H)=11)*(三跨两临近重点区段!$A:$A=D832)*(三跨两临近重点区段!$F:$F="现存区段"),0))),"")</f>
        <v/>
      </c>
      <c r="AD832" s="72" t="str">
        <f t="array" ref="AD832">IFERROR(IF(INDEX(三跨两临近重点区段!$F:$F,MATCH(1,(MONTH(三跨两临近重点区段!$H:$H)=11)*(三跨两临近重点区段!$A:$A=D832),0))="已取消","已取消",INDEX(三跨两临近重点区段!$I:$I,MATCH(1,(MONTH(三跨两临近重点区段!$H:$H)=11)*(三跨两临近重点区段!$A:$A=D832)*(三跨两临近重点区段!$F:$F="现存区段"),0))),"")</f>
        <v/>
      </c>
      <c r="AE832" s="284" t="str">
        <f t="array" ref="AE832">IFERROR(IF(INDEX(三跨两临近重点区段!$F:$F,MATCH(1,(MONTH(三跨两临近重点区段!$H:$H)=12)*(三跨两临近重点区段!$A:$A=D832),0))="已取消","已取消",INDEX(三跨两临近重点区段!$H:$H,MATCH(1,(MONTH(三跨两临近重点区段!$H:$H)=12)*(三跨两临近重点区段!$A:$A=D832)*(三跨两临近重点区段!$F:$F="现存区段"),0))),"")</f>
        <v/>
      </c>
      <c r="AF832" s="72" t="str">
        <f t="array" ref="AF832">IFERROR(IF(INDEX(三跨两临近重点区段!$F:$F,MATCH(1,(MONTH(三跨两临近重点区段!$H:$H)=12)*(三跨两临近重点区段!$A:$A=D832),0))="已取消","已取消",INDEX(三跨两临近重点区段!$I:$I,MATCH(1,(MONTH(三跨两临近重点区段!$H:$H)=12)*(三跨两临近重点区段!$A:$A=D832)*(三跨两临近重点区段!$F:$F="现存区段"),0))),"")</f>
        <v/>
      </c>
      <c r="AH832" t="e">
        <f t="array" ref="AH832">INDEX(三跨两临近重点区段!$G:$G,MATCH(D832,三跨两临近重点区段!$A:$A,0))</f>
        <v>#N/A</v>
      </c>
    </row>
    <row r="833" ht="14.25" spans="1:34">
      <c r="A833" s="263" t="s">
        <v>150</v>
      </c>
      <c r="B833" s="264" t="s">
        <v>2777</v>
      </c>
      <c r="C833" s="263" t="s">
        <v>2304</v>
      </c>
      <c r="D833" s="263" t="s">
        <v>3335</v>
      </c>
      <c r="E833" s="264" t="s">
        <v>2449</v>
      </c>
      <c r="F833" s="264" t="s">
        <v>125</v>
      </c>
      <c r="G833" s="263" t="s">
        <v>2452</v>
      </c>
      <c r="H833" s="263" t="s">
        <v>1557</v>
      </c>
      <c r="I833" s="33"/>
      <c r="J833" s="196"/>
      <c r="K833" s="196"/>
      <c r="L833" s="196"/>
      <c r="M833" s="235"/>
      <c r="N833" s="235"/>
      <c r="O833" s="33"/>
      <c r="P833" s="48"/>
      <c r="Q833" s="279"/>
      <c r="R833" s="279"/>
      <c r="S833" s="278">
        <v>45462</v>
      </c>
      <c r="T833" s="279" t="s">
        <v>2117</v>
      </c>
      <c r="U833" s="268" t="str">
        <f t="array" ref="U833">IFERROR(IF(INDEX(三跨两临近重点区段!$F:$F,MATCH(1,(MONTH(三跨两临近重点区段!$H:$H)=7)*(三跨两临近重点区段!$A:$A=D833),0))="已取消","已取消",INDEX(三跨两临近重点区段!$H:$H,MATCH(1,(MONTH(三跨两临近重点区段!$H:$H)=7)*(三跨两临近重点区段!$A:$A=D833)*(三跨两临近重点区段!$F:$F="现存区段"),0))),"")</f>
        <v/>
      </c>
      <c r="V833" s="232" t="str">
        <f t="array" ref="V833">IFERROR(IF(INDEX(三跨两临近重点区段!$F:$F,MATCH(1,(MONTH(三跨两临近重点区段!$H:$H)=7)*(三跨两临近重点区段!$A:$A=D833),0))="已取消","已取消",INDEX(三跨两临近重点区段!$I:$I,MATCH(1,(MONTH(三跨两临近重点区段!$H:$H)=7)*(三跨两临近重点区段!$A:$A=D833)*(三跨两临近重点区段!$F:$F="现存区段"),0))),"")</f>
        <v/>
      </c>
      <c r="W833" s="268" t="str">
        <f t="array" ref="W833">IFERROR(IF(INDEX(三跨两临近重点区段!$F:$F,MATCH(1,(MONTH(三跨两临近重点区段!$H:$H)=8)*(三跨两临近重点区段!$A:$A=D833),0))="已取消","已取消",INDEX(三跨两临近重点区段!$H:$H,MATCH(1,(MONTH(三跨两临近重点区段!$H:$H)=8)*(三跨两临近重点区段!$A:$A=D833)*(三跨两临近重点区段!$F:$F="现存区段"),0))),"")</f>
        <v/>
      </c>
      <c r="X833" s="232" t="str">
        <f t="array" ref="X833">IFERROR(IF(INDEX(三跨两临近重点区段!$F:$F,MATCH(1,(MONTH(三跨两临近重点区段!$H:$H)=8)*(三跨两临近重点区段!$A:$A=D833),0))="已取消","已取消",INDEX(三跨两临近重点区段!$I:$I,MATCH(1,(MONTH(三跨两临近重点区段!$H:$H)=8)*(三跨两临近重点区段!$A:$A=D833)*(三跨两临近重点区段!$F:$F="现存区段"),0))),"")</f>
        <v/>
      </c>
      <c r="Y833" s="268" t="str">
        <f t="array" ref="Y833">IFERROR(IF(INDEX(三跨两临近重点区段!$F:$F,MATCH(1,(MONTH(三跨两临近重点区段!$H:$H)=9)*(三跨两临近重点区段!$A:$A=D833),0))="已取消","已取消",INDEX(三跨两临近重点区段!$H:$H,MATCH(1,(MONTH(三跨两临近重点区段!$H:$H)=9)*(三跨两临近重点区段!$A:$A=D833)*(三跨两临近重点区段!$F:$F="现存区段"),0))),"")</f>
        <v/>
      </c>
      <c r="Z833" s="232" t="str">
        <f t="array" ref="Z833">IFERROR(IF(INDEX(三跨两临近重点区段!$F:$F,MATCH(1,(MONTH(三跨两临近重点区段!$H:$H)=9)*(三跨两临近重点区段!$A:$A=D833),0))="已取消","已取消",INDEX(三跨两临近重点区段!$I:$I,MATCH(1,(MONTH(三跨两临近重点区段!$H:$H)=9)*(三跨两临近重点区段!$A:$A=D833)*(三跨两临近重点区段!$F:$F="现存区段"),0))),"")</f>
        <v/>
      </c>
      <c r="AA833" s="268" t="str">
        <f t="array" ref="AA833">IFERROR(IF(INDEX(三跨两临近重点区段!$F:$F,MATCH(1,(MONTH(三跨两临近重点区段!$H:$H)=10)*(三跨两临近重点区段!$A:$A=D833),0))="已取消","已取消",INDEX(三跨两临近重点区段!$H:$H,MATCH(1,(MONTH(三跨两临近重点区段!$H:$H)=10)*(三跨两临近重点区段!$A:$A=D833)*(三跨两临近重点区段!$F:$F="现存区段"),0))),"")</f>
        <v/>
      </c>
      <c r="AB833" s="72" t="str">
        <f t="array" ref="AB833">IFERROR(IF(INDEX(三跨两临近重点区段!$F:$F,MATCH(1,(MONTH(三跨两临近重点区段!$H:$H)=10)*(三跨两临近重点区段!$A:$A=D833),0))="已取消","已取消",INDEX(三跨两临近重点区段!$I:$I,MATCH(1,(MONTH(三跨两临近重点区段!$H:$H)=10)*(三跨两临近重点区段!$A:$A=D833)*(三跨两临近重点区段!$F:$F="现存区段"),0))),"")</f>
        <v/>
      </c>
      <c r="AC833" s="284" t="str">
        <f t="array" ref="AC833">IFERROR(IF(INDEX(三跨两临近重点区段!$F:$F,MATCH(1,(MONTH(三跨两临近重点区段!$H:$H)=11)*(三跨两临近重点区段!$A:$A=D833),0))="已取消","已取消",INDEX(三跨两临近重点区段!$H:$H,MATCH(1,(MONTH(三跨两临近重点区段!$H:$H)=11)*(三跨两临近重点区段!$A:$A=D833)*(三跨两临近重点区段!$F:$F="现存区段"),0))),"")</f>
        <v/>
      </c>
      <c r="AD833" s="72" t="str">
        <f t="array" ref="AD833">IFERROR(IF(INDEX(三跨两临近重点区段!$F:$F,MATCH(1,(MONTH(三跨两临近重点区段!$H:$H)=11)*(三跨两临近重点区段!$A:$A=D833),0))="已取消","已取消",INDEX(三跨两临近重点区段!$I:$I,MATCH(1,(MONTH(三跨两临近重点区段!$H:$H)=11)*(三跨两临近重点区段!$A:$A=D833)*(三跨两临近重点区段!$F:$F="现存区段"),0))),"")</f>
        <v/>
      </c>
      <c r="AE833" s="284" t="str">
        <f t="array" ref="AE833">IFERROR(IF(INDEX(三跨两临近重点区段!$F:$F,MATCH(1,(MONTH(三跨两临近重点区段!$H:$H)=12)*(三跨两临近重点区段!$A:$A=D833),0))="已取消","已取消",INDEX(三跨两临近重点区段!$H:$H,MATCH(1,(MONTH(三跨两临近重点区段!$H:$H)=12)*(三跨两临近重点区段!$A:$A=D833)*(三跨两临近重点区段!$F:$F="现存区段"),0))),"")</f>
        <v/>
      </c>
      <c r="AF833" s="72" t="str">
        <f t="array" ref="AF833">IFERROR(IF(INDEX(三跨两临近重点区段!$F:$F,MATCH(1,(MONTH(三跨两临近重点区段!$H:$H)=12)*(三跨两临近重点区段!$A:$A=D833),0))="已取消","已取消",INDEX(三跨两临近重点区段!$I:$I,MATCH(1,(MONTH(三跨两临近重点区段!$H:$H)=12)*(三跨两临近重点区段!$A:$A=D833)*(三跨两临近重点区段!$F:$F="现存区段"),0))),"")</f>
        <v/>
      </c>
      <c r="AH833" t="e">
        <f t="array" ref="AH833">INDEX(三跨两临近重点区段!$G:$G,MATCH(D833,三跨两临近重点区段!$A:$A,0))</f>
        <v>#N/A</v>
      </c>
    </row>
    <row r="834" ht="14.25" spans="1:34">
      <c r="A834" s="263" t="s">
        <v>150</v>
      </c>
      <c r="B834" s="264" t="s">
        <v>2789</v>
      </c>
      <c r="C834" s="263" t="s">
        <v>3336</v>
      </c>
      <c r="D834" s="263" t="s">
        <v>3337</v>
      </c>
      <c r="E834" s="264" t="s">
        <v>2449</v>
      </c>
      <c r="F834" s="264" t="s">
        <v>125</v>
      </c>
      <c r="G834" s="263" t="s">
        <v>2452</v>
      </c>
      <c r="H834" s="263" t="s">
        <v>1557</v>
      </c>
      <c r="I834" s="33"/>
      <c r="J834" s="196"/>
      <c r="K834" s="196"/>
      <c r="L834" s="196"/>
      <c r="M834" s="235"/>
      <c r="N834" s="235"/>
      <c r="O834" s="33"/>
      <c r="P834" s="48"/>
      <c r="Q834" s="279"/>
      <c r="R834" s="279"/>
      <c r="S834" s="278">
        <v>45462</v>
      </c>
      <c r="T834" s="279" t="s">
        <v>2117</v>
      </c>
      <c r="U834" s="268" t="str">
        <f t="array" ref="U834">IFERROR(IF(INDEX(三跨两临近重点区段!$F:$F,MATCH(1,(MONTH(三跨两临近重点区段!$H:$H)=7)*(三跨两临近重点区段!$A:$A=D834),0))="已取消","已取消",INDEX(三跨两临近重点区段!$H:$H,MATCH(1,(MONTH(三跨两临近重点区段!$H:$H)=7)*(三跨两临近重点区段!$A:$A=D834)*(三跨两临近重点区段!$F:$F="现存区段"),0))),"")</f>
        <v/>
      </c>
      <c r="V834" s="232" t="str">
        <f t="array" ref="V834">IFERROR(IF(INDEX(三跨两临近重点区段!$F:$F,MATCH(1,(MONTH(三跨两临近重点区段!$H:$H)=7)*(三跨两临近重点区段!$A:$A=D834),0))="已取消","已取消",INDEX(三跨两临近重点区段!$I:$I,MATCH(1,(MONTH(三跨两临近重点区段!$H:$H)=7)*(三跨两临近重点区段!$A:$A=D834)*(三跨两临近重点区段!$F:$F="现存区段"),0))),"")</f>
        <v/>
      </c>
      <c r="W834" s="268" t="str">
        <f t="array" ref="W834">IFERROR(IF(INDEX(三跨两临近重点区段!$F:$F,MATCH(1,(MONTH(三跨两临近重点区段!$H:$H)=8)*(三跨两临近重点区段!$A:$A=D834),0))="已取消","已取消",INDEX(三跨两临近重点区段!$H:$H,MATCH(1,(MONTH(三跨两临近重点区段!$H:$H)=8)*(三跨两临近重点区段!$A:$A=D834)*(三跨两临近重点区段!$F:$F="现存区段"),0))),"")</f>
        <v/>
      </c>
      <c r="X834" s="232" t="str">
        <f t="array" ref="X834">IFERROR(IF(INDEX(三跨两临近重点区段!$F:$F,MATCH(1,(MONTH(三跨两临近重点区段!$H:$H)=8)*(三跨两临近重点区段!$A:$A=D834),0))="已取消","已取消",INDEX(三跨两临近重点区段!$I:$I,MATCH(1,(MONTH(三跨两临近重点区段!$H:$H)=8)*(三跨两临近重点区段!$A:$A=D834)*(三跨两临近重点区段!$F:$F="现存区段"),0))),"")</f>
        <v/>
      </c>
      <c r="Y834" s="268" t="str">
        <f t="array" ref="Y834">IFERROR(IF(INDEX(三跨两临近重点区段!$F:$F,MATCH(1,(MONTH(三跨两临近重点区段!$H:$H)=9)*(三跨两临近重点区段!$A:$A=D834),0))="已取消","已取消",INDEX(三跨两临近重点区段!$H:$H,MATCH(1,(MONTH(三跨两临近重点区段!$H:$H)=9)*(三跨两临近重点区段!$A:$A=D834)*(三跨两临近重点区段!$F:$F="现存区段"),0))),"")</f>
        <v/>
      </c>
      <c r="Z834" s="232" t="str">
        <f t="array" ref="Z834">IFERROR(IF(INDEX(三跨两临近重点区段!$F:$F,MATCH(1,(MONTH(三跨两临近重点区段!$H:$H)=9)*(三跨两临近重点区段!$A:$A=D834),0))="已取消","已取消",INDEX(三跨两临近重点区段!$I:$I,MATCH(1,(MONTH(三跨两临近重点区段!$H:$H)=9)*(三跨两临近重点区段!$A:$A=D834)*(三跨两临近重点区段!$F:$F="现存区段"),0))),"")</f>
        <v/>
      </c>
      <c r="AA834" s="268" t="str">
        <f t="array" ref="AA834">IFERROR(IF(INDEX(三跨两临近重点区段!$F:$F,MATCH(1,(MONTH(三跨两临近重点区段!$H:$H)=10)*(三跨两临近重点区段!$A:$A=D834),0))="已取消","已取消",INDEX(三跨两临近重点区段!$H:$H,MATCH(1,(MONTH(三跨两临近重点区段!$H:$H)=10)*(三跨两临近重点区段!$A:$A=D834)*(三跨两临近重点区段!$F:$F="现存区段"),0))),"")</f>
        <v/>
      </c>
      <c r="AB834" s="72" t="str">
        <f t="array" ref="AB834">IFERROR(IF(INDEX(三跨两临近重点区段!$F:$F,MATCH(1,(MONTH(三跨两临近重点区段!$H:$H)=10)*(三跨两临近重点区段!$A:$A=D834),0))="已取消","已取消",INDEX(三跨两临近重点区段!$I:$I,MATCH(1,(MONTH(三跨两临近重点区段!$H:$H)=10)*(三跨两临近重点区段!$A:$A=D834)*(三跨两临近重点区段!$F:$F="现存区段"),0))),"")</f>
        <v/>
      </c>
      <c r="AC834" s="284" t="str">
        <f t="array" ref="AC834">IFERROR(IF(INDEX(三跨两临近重点区段!$F:$F,MATCH(1,(MONTH(三跨两临近重点区段!$H:$H)=11)*(三跨两临近重点区段!$A:$A=D834),0))="已取消","已取消",INDEX(三跨两临近重点区段!$H:$H,MATCH(1,(MONTH(三跨两临近重点区段!$H:$H)=11)*(三跨两临近重点区段!$A:$A=D834)*(三跨两临近重点区段!$F:$F="现存区段"),0))),"")</f>
        <v/>
      </c>
      <c r="AD834" s="72" t="str">
        <f t="array" ref="AD834">IFERROR(IF(INDEX(三跨两临近重点区段!$F:$F,MATCH(1,(MONTH(三跨两临近重点区段!$H:$H)=11)*(三跨两临近重点区段!$A:$A=D834),0))="已取消","已取消",INDEX(三跨两临近重点区段!$I:$I,MATCH(1,(MONTH(三跨两临近重点区段!$H:$H)=11)*(三跨两临近重点区段!$A:$A=D834)*(三跨两临近重点区段!$F:$F="现存区段"),0))),"")</f>
        <v/>
      </c>
      <c r="AE834" s="284" t="str">
        <f t="array" ref="AE834">IFERROR(IF(INDEX(三跨两临近重点区段!$F:$F,MATCH(1,(MONTH(三跨两临近重点区段!$H:$H)=12)*(三跨两临近重点区段!$A:$A=D834),0))="已取消","已取消",INDEX(三跨两临近重点区段!$H:$H,MATCH(1,(MONTH(三跨两临近重点区段!$H:$H)=12)*(三跨两临近重点区段!$A:$A=D834)*(三跨两临近重点区段!$F:$F="现存区段"),0))),"")</f>
        <v/>
      </c>
      <c r="AF834" s="72" t="str">
        <f t="array" ref="AF834">IFERROR(IF(INDEX(三跨两临近重点区段!$F:$F,MATCH(1,(MONTH(三跨两临近重点区段!$H:$H)=12)*(三跨两临近重点区段!$A:$A=D834),0))="已取消","已取消",INDEX(三跨两临近重点区段!$I:$I,MATCH(1,(MONTH(三跨两临近重点区段!$H:$H)=12)*(三跨两临近重点区段!$A:$A=D834)*(三跨两临近重点区段!$F:$F="现存区段"),0))),"")</f>
        <v/>
      </c>
      <c r="AH834" t="e">
        <f t="array" ref="AH834">INDEX(三跨两临近重点区段!$G:$G,MATCH(D834,三跨两临近重点区段!$A:$A,0))</f>
        <v>#N/A</v>
      </c>
    </row>
    <row r="835" ht="14.25" spans="1:34">
      <c r="A835" s="263" t="s">
        <v>150</v>
      </c>
      <c r="B835" s="264" t="s">
        <v>2789</v>
      </c>
      <c r="C835" s="263" t="s">
        <v>3336</v>
      </c>
      <c r="D835" s="263" t="s">
        <v>3338</v>
      </c>
      <c r="E835" s="264" t="s">
        <v>2449</v>
      </c>
      <c r="F835" s="264" t="s">
        <v>125</v>
      </c>
      <c r="G835" s="263" t="s">
        <v>2452</v>
      </c>
      <c r="H835" s="263" t="s">
        <v>1557</v>
      </c>
      <c r="I835" s="33"/>
      <c r="J835" s="196"/>
      <c r="K835" s="196"/>
      <c r="L835" s="196"/>
      <c r="M835" s="235"/>
      <c r="N835" s="235"/>
      <c r="O835" s="33"/>
      <c r="P835" s="48"/>
      <c r="Q835" s="279"/>
      <c r="R835" s="279"/>
      <c r="S835" s="278">
        <v>45462</v>
      </c>
      <c r="T835" s="279" t="s">
        <v>2117</v>
      </c>
      <c r="U835" s="268" t="str">
        <f t="array" ref="U835">IFERROR(IF(INDEX(三跨两临近重点区段!$F:$F,MATCH(1,(MONTH(三跨两临近重点区段!$H:$H)=7)*(三跨两临近重点区段!$A:$A=D835),0))="已取消","已取消",INDEX(三跨两临近重点区段!$H:$H,MATCH(1,(MONTH(三跨两临近重点区段!$H:$H)=7)*(三跨两临近重点区段!$A:$A=D835)*(三跨两临近重点区段!$F:$F="现存区段"),0))),"")</f>
        <v/>
      </c>
      <c r="V835" s="232" t="str">
        <f t="array" ref="V835">IFERROR(IF(INDEX(三跨两临近重点区段!$F:$F,MATCH(1,(MONTH(三跨两临近重点区段!$H:$H)=7)*(三跨两临近重点区段!$A:$A=D835),0))="已取消","已取消",INDEX(三跨两临近重点区段!$I:$I,MATCH(1,(MONTH(三跨两临近重点区段!$H:$H)=7)*(三跨两临近重点区段!$A:$A=D835)*(三跨两临近重点区段!$F:$F="现存区段"),0))),"")</f>
        <v/>
      </c>
      <c r="W835" s="268" t="str">
        <f t="array" ref="W835">IFERROR(IF(INDEX(三跨两临近重点区段!$F:$F,MATCH(1,(MONTH(三跨两临近重点区段!$H:$H)=8)*(三跨两临近重点区段!$A:$A=D835),0))="已取消","已取消",INDEX(三跨两临近重点区段!$H:$H,MATCH(1,(MONTH(三跨两临近重点区段!$H:$H)=8)*(三跨两临近重点区段!$A:$A=D835)*(三跨两临近重点区段!$F:$F="现存区段"),0))),"")</f>
        <v/>
      </c>
      <c r="X835" s="232" t="str">
        <f t="array" ref="X835">IFERROR(IF(INDEX(三跨两临近重点区段!$F:$F,MATCH(1,(MONTH(三跨两临近重点区段!$H:$H)=8)*(三跨两临近重点区段!$A:$A=D835),0))="已取消","已取消",INDEX(三跨两临近重点区段!$I:$I,MATCH(1,(MONTH(三跨两临近重点区段!$H:$H)=8)*(三跨两临近重点区段!$A:$A=D835)*(三跨两临近重点区段!$F:$F="现存区段"),0))),"")</f>
        <v/>
      </c>
      <c r="Y835" s="268" t="str">
        <f t="array" ref="Y835">IFERROR(IF(INDEX(三跨两临近重点区段!$F:$F,MATCH(1,(MONTH(三跨两临近重点区段!$H:$H)=9)*(三跨两临近重点区段!$A:$A=D835),0))="已取消","已取消",INDEX(三跨两临近重点区段!$H:$H,MATCH(1,(MONTH(三跨两临近重点区段!$H:$H)=9)*(三跨两临近重点区段!$A:$A=D835)*(三跨两临近重点区段!$F:$F="现存区段"),0))),"")</f>
        <v/>
      </c>
      <c r="Z835" s="232" t="str">
        <f t="array" ref="Z835">IFERROR(IF(INDEX(三跨两临近重点区段!$F:$F,MATCH(1,(MONTH(三跨两临近重点区段!$H:$H)=9)*(三跨两临近重点区段!$A:$A=D835),0))="已取消","已取消",INDEX(三跨两临近重点区段!$I:$I,MATCH(1,(MONTH(三跨两临近重点区段!$H:$H)=9)*(三跨两临近重点区段!$A:$A=D835)*(三跨两临近重点区段!$F:$F="现存区段"),0))),"")</f>
        <v/>
      </c>
      <c r="AA835" s="268" t="str">
        <f t="array" ref="AA835">IFERROR(IF(INDEX(三跨两临近重点区段!$F:$F,MATCH(1,(MONTH(三跨两临近重点区段!$H:$H)=10)*(三跨两临近重点区段!$A:$A=D835),0))="已取消","已取消",INDEX(三跨两临近重点区段!$H:$H,MATCH(1,(MONTH(三跨两临近重点区段!$H:$H)=10)*(三跨两临近重点区段!$A:$A=D835)*(三跨两临近重点区段!$F:$F="现存区段"),0))),"")</f>
        <v/>
      </c>
      <c r="AB835" s="72" t="str">
        <f t="array" ref="AB835">IFERROR(IF(INDEX(三跨两临近重点区段!$F:$F,MATCH(1,(MONTH(三跨两临近重点区段!$H:$H)=10)*(三跨两临近重点区段!$A:$A=D835),0))="已取消","已取消",INDEX(三跨两临近重点区段!$I:$I,MATCH(1,(MONTH(三跨两临近重点区段!$H:$H)=10)*(三跨两临近重点区段!$A:$A=D835)*(三跨两临近重点区段!$F:$F="现存区段"),0))),"")</f>
        <v/>
      </c>
      <c r="AC835" s="284" t="str">
        <f t="array" ref="AC835">IFERROR(IF(INDEX(三跨两临近重点区段!$F:$F,MATCH(1,(MONTH(三跨两临近重点区段!$H:$H)=11)*(三跨两临近重点区段!$A:$A=D835),0))="已取消","已取消",INDEX(三跨两临近重点区段!$H:$H,MATCH(1,(MONTH(三跨两临近重点区段!$H:$H)=11)*(三跨两临近重点区段!$A:$A=D835)*(三跨两临近重点区段!$F:$F="现存区段"),0))),"")</f>
        <v/>
      </c>
      <c r="AD835" s="72" t="str">
        <f t="array" ref="AD835">IFERROR(IF(INDEX(三跨两临近重点区段!$F:$F,MATCH(1,(MONTH(三跨两临近重点区段!$H:$H)=11)*(三跨两临近重点区段!$A:$A=D835),0))="已取消","已取消",INDEX(三跨两临近重点区段!$I:$I,MATCH(1,(MONTH(三跨两临近重点区段!$H:$H)=11)*(三跨两临近重点区段!$A:$A=D835)*(三跨两临近重点区段!$F:$F="现存区段"),0))),"")</f>
        <v/>
      </c>
      <c r="AE835" s="284" t="str">
        <f t="array" ref="AE835">IFERROR(IF(INDEX(三跨两临近重点区段!$F:$F,MATCH(1,(MONTH(三跨两临近重点区段!$H:$H)=12)*(三跨两临近重点区段!$A:$A=D835),0))="已取消","已取消",INDEX(三跨两临近重点区段!$H:$H,MATCH(1,(MONTH(三跨两临近重点区段!$H:$H)=12)*(三跨两临近重点区段!$A:$A=D835)*(三跨两临近重点区段!$F:$F="现存区段"),0))),"")</f>
        <v/>
      </c>
      <c r="AF835" s="72" t="str">
        <f t="array" ref="AF835">IFERROR(IF(INDEX(三跨两临近重点区段!$F:$F,MATCH(1,(MONTH(三跨两临近重点区段!$H:$H)=12)*(三跨两临近重点区段!$A:$A=D835),0))="已取消","已取消",INDEX(三跨两临近重点区段!$I:$I,MATCH(1,(MONTH(三跨两临近重点区段!$H:$H)=12)*(三跨两临近重点区段!$A:$A=D835)*(三跨两临近重点区段!$F:$F="现存区段"),0))),"")</f>
        <v/>
      </c>
      <c r="AH835" t="e">
        <f t="array" ref="AH835">INDEX(三跨两临近重点区段!$G:$G,MATCH(D835,三跨两临近重点区段!$A:$A,0))</f>
        <v>#N/A</v>
      </c>
    </row>
    <row r="836" ht="14.25" spans="1:34">
      <c r="A836" s="263" t="s">
        <v>150</v>
      </c>
      <c r="B836" s="264" t="s">
        <v>2789</v>
      </c>
      <c r="C836" s="263" t="s">
        <v>3327</v>
      </c>
      <c r="D836" s="263" t="s">
        <v>3339</v>
      </c>
      <c r="E836" s="264" t="s">
        <v>2449</v>
      </c>
      <c r="F836" s="264" t="s">
        <v>125</v>
      </c>
      <c r="G836" s="263" t="s">
        <v>2452</v>
      </c>
      <c r="H836" s="263" t="s">
        <v>1557</v>
      </c>
      <c r="I836" s="33"/>
      <c r="J836" s="196"/>
      <c r="K836" s="196"/>
      <c r="L836" s="196"/>
      <c r="M836" s="235"/>
      <c r="N836" s="235"/>
      <c r="O836" s="33"/>
      <c r="P836" s="48"/>
      <c r="Q836" s="279"/>
      <c r="R836" s="279"/>
      <c r="S836" s="278">
        <v>45462</v>
      </c>
      <c r="T836" s="279" t="s">
        <v>2117</v>
      </c>
      <c r="U836" s="268" t="str">
        <f t="array" ref="U836">IFERROR(IF(INDEX(三跨两临近重点区段!$F:$F,MATCH(1,(MONTH(三跨两临近重点区段!$H:$H)=7)*(三跨两临近重点区段!$A:$A=D836),0))="已取消","已取消",INDEX(三跨两临近重点区段!$H:$H,MATCH(1,(MONTH(三跨两临近重点区段!$H:$H)=7)*(三跨两临近重点区段!$A:$A=D836)*(三跨两临近重点区段!$F:$F="现存区段"),0))),"")</f>
        <v/>
      </c>
      <c r="V836" s="232" t="str">
        <f t="array" ref="V836">IFERROR(IF(INDEX(三跨两临近重点区段!$F:$F,MATCH(1,(MONTH(三跨两临近重点区段!$H:$H)=7)*(三跨两临近重点区段!$A:$A=D836),0))="已取消","已取消",INDEX(三跨两临近重点区段!$I:$I,MATCH(1,(MONTH(三跨两临近重点区段!$H:$H)=7)*(三跨两临近重点区段!$A:$A=D836)*(三跨两临近重点区段!$F:$F="现存区段"),0))),"")</f>
        <v/>
      </c>
      <c r="W836" s="268" t="str">
        <f t="array" ref="W836">IFERROR(IF(INDEX(三跨两临近重点区段!$F:$F,MATCH(1,(MONTH(三跨两临近重点区段!$H:$H)=8)*(三跨两临近重点区段!$A:$A=D836),0))="已取消","已取消",INDEX(三跨两临近重点区段!$H:$H,MATCH(1,(MONTH(三跨两临近重点区段!$H:$H)=8)*(三跨两临近重点区段!$A:$A=D836)*(三跨两临近重点区段!$F:$F="现存区段"),0))),"")</f>
        <v/>
      </c>
      <c r="X836" s="232" t="str">
        <f t="array" ref="X836">IFERROR(IF(INDEX(三跨两临近重点区段!$F:$F,MATCH(1,(MONTH(三跨两临近重点区段!$H:$H)=8)*(三跨两临近重点区段!$A:$A=D836),0))="已取消","已取消",INDEX(三跨两临近重点区段!$I:$I,MATCH(1,(MONTH(三跨两临近重点区段!$H:$H)=8)*(三跨两临近重点区段!$A:$A=D836)*(三跨两临近重点区段!$F:$F="现存区段"),0))),"")</f>
        <v/>
      </c>
      <c r="Y836" s="268" t="str">
        <f t="array" ref="Y836">IFERROR(IF(INDEX(三跨两临近重点区段!$F:$F,MATCH(1,(MONTH(三跨两临近重点区段!$H:$H)=9)*(三跨两临近重点区段!$A:$A=D836),0))="已取消","已取消",INDEX(三跨两临近重点区段!$H:$H,MATCH(1,(MONTH(三跨两临近重点区段!$H:$H)=9)*(三跨两临近重点区段!$A:$A=D836)*(三跨两临近重点区段!$F:$F="现存区段"),0))),"")</f>
        <v/>
      </c>
      <c r="Z836" s="232" t="str">
        <f t="array" ref="Z836">IFERROR(IF(INDEX(三跨两临近重点区段!$F:$F,MATCH(1,(MONTH(三跨两临近重点区段!$H:$H)=9)*(三跨两临近重点区段!$A:$A=D836),0))="已取消","已取消",INDEX(三跨两临近重点区段!$I:$I,MATCH(1,(MONTH(三跨两临近重点区段!$H:$H)=9)*(三跨两临近重点区段!$A:$A=D836)*(三跨两临近重点区段!$F:$F="现存区段"),0))),"")</f>
        <v/>
      </c>
      <c r="AA836" s="268" t="str">
        <f t="array" ref="AA836">IFERROR(IF(INDEX(三跨两临近重点区段!$F:$F,MATCH(1,(MONTH(三跨两临近重点区段!$H:$H)=10)*(三跨两临近重点区段!$A:$A=D836),0))="已取消","已取消",INDEX(三跨两临近重点区段!$H:$H,MATCH(1,(MONTH(三跨两临近重点区段!$H:$H)=10)*(三跨两临近重点区段!$A:$A=D836)*(三跨两临近重点区段!$F:$F="现存区段"),0))),"")</f>
        <v/>
      </c>
      <c r="AB836" s="72" t="str">
        <f t="array" ref="AB836">IFERROR(IF(INDEX(三跨两临近重点区段!$F:$F,MATCH(1,(MONTH(三跨两临近重点区段!$H:$H)=10)*(三跨两临近重点区段!$A:$A=D836),0))="已取消","已取消",INDEX(三跨两临近重点区段!$I:$I,MATCH(1,(MONTH(三跨两临近重点区段!$H:$H)=10)*(三跨两临近重点区段!$A:$A=D836)*(三跨两临近重点区段!$F:$F="现存区段"),0))),"")</f>
        <v/>
      </c>
      <c r="AC836" s="284" t="str">
        <f t="array" ref="AC836">IFERROR(IF(INDEX(三跨两临近重点区段!$F:$F,MATCH(1,(MONTH(三跨两临近重点区段!$H:$H)=11)*(三跨两临近重点区段!$A:$A=D836),0))="已取消","已取消",INDEX(三跨两临近重点区段!$H:$H,MATCH(1,(MONTH(三跨两临近重点区段!$H:$H)=11)*(三跨两临近重点区段!$A:$A=D836)*(三跨两临近重点区段!$F:$F="现存区段"),0))),"")</f>
        <v/>
      </c>
      <c r="AD836" s="72" t="str">
        <f t="array" ref="AD836">IFERROR(IF(INDEX(三跨两临近重点区段!$F:$F,MATCH(1,(MONTH(三跨两临近重点区段!$H:$H)=11)*(三跨两临近重点区段!$A:$A=D836),0))="已取消","已取消",INDEX(三跨两临近重点区段!$I:$I,MATCH(1,(MONTH(三跨两临近重点区段!$H:$H)=11)*(三跨两临近重点区段!$A:$A=D836)*(三跨两临近重点区段!$F:$F="现存区段"),0))),"")</f>
        <v/>
      </c>
      <c r="AE836" s="284" t="str">
        <f t="array" ref="AE836">IFERROR(IF(INDEX(三跨两临近重点区段!$F:$F,MATCH(1,(MONTH(三跨两临近重点区段!$H:$H)=12)*(三跨两临近重点区段!$A:$A=D836),0))="已取消","已取消",INDEX(三跨两临近重点区段!$H:$H,MATCH(1,(MONTH(三跨两临近重点区段!$H:$H)=12)*(三跨两临近重点区段!$A:$A=D836)*(三跨两临近重点区段!$F:$F="现存区段"),0))),"")</f>
        <v/>
      </c>
      <c r="AF836" s="72" t="str">
        <f t="array" ref="AF836">IFERROR(IF(INDEX(三跨两临近重点区段!$F:$F,MATCH(1,(MONTH(三跨两临近重点区段!$H:$H)=12)*(三跨两临近重点区段!$A:$A=D836),0))="已取消","已取消",INDEX(三跨两临近重点区段!$I:$I,MATCH(1,(MONTH(三跨两临近重点区段!$H:$H)=12)*(三跨两临近重点区段!$A:$A=D836)*(三跨两临近重点区段!$F:$F="现存区段"),0))),"")</f>
        <v/>
      </c>
      <c r="AH836" t="e">
        <f t="array" ref="AH836">INDEX(三跨两临近重点区段!$G:$G,MATCH(D836,三跨两临近重点区段!$A:$A,0))</f>
        <v>#N/A</v>
      </c>
    </row>
    <row r="837" ht="14.25" spans="1:34">
      <c r="A837" s="263" t="s">
        <v>150</v>
      </c>
      <c r="B837" s="264" t="s">
        <v>2783</v>
      </c>
      <c r="C837" s="263" t="s">
        <v>2304</v>
      </c>
      <c r="D837" s="263" t="s">
        <v>3340</v>
      </c>
      <c r="E837" s="264" t="s">
        <v>2449</v>
      </c>
      <c r="F837" s="264" t="s">
        <v>125</v>
      </c>
      <c r="G837" s="263" t="s">
        <v>2452</v>
      </c>
      <c r="H837" s="263" t="s">
        <v>1557</v>
      </c>
      <c r="I837" s="33"/>
      <c r="J837" s="196"/>
      <c r="K837" s="196"/>
      <c r="L837" s="196"/>
      <c r="M837" s="235"/>
      <c r="N837" s="235"/>
      <c r="O837" s="33"/>
      <c r="P837" s="48"/>
      <c r="Q837" s="279"/>
      <c r="R837" s="279"/>
      <c r="S837" s="278">
        <v>45462</v>
      </c>
      <c r="T837" s="279" t="s">
        <v>2117</v>
      </c>
      <c r="U837" s="268" t="str">
        <f t="array" ref="U837">IFERROR(IF(INDEX(三跨两临近重点区段!$F:$F,MATCH(1,(MONTH(三跨两临近重点区段!$H:$H)=7)*(三跨两临近重点区段!$A:$A=D837),0))="已取消","已取消",INDEX(三跨两临近重点区段!$H:$H,MATCH(1,(MONTH(三跨两临近重点区段!$H:$H)=7)*(三跨两临近重点区段!$A:$A=D837)*(三跨两临近重点区段!$F:$F="现存区段"),0))),"")</f>
        <v/>
      </c>
      <c r="V837" s="232" t="str">
        <f t="array" ref="V837">IFERROR(IF(INDEX(三跨两临近重点区段!$F:$F,MATCH(1,(MONTH(三跨两临近重点区段!$H:$H)=7)*(三跨两临近重点区段!$A:$A=D837),0))="已取消","已取消",INDEX(三跨两临近重点区段!$I:$I,MATCH(1,(MONTH(三跨两临近重点区段!$H:$H)=7)*(三跨两临近重点区段!$A:$A=D837)*(三跨两临近重点区段!$F:$F="现存区段"),0))),"")</f>
        <v/>
      </c>
      <c r="W837" s="268" t="str">
        <f t="array" ref="W837">IFERROR(IF(INDEX(三跨两临近重点区段!$F:$F,MATCH(1,(MONTH(三跨两临近重点区段!$H:$H)=8)*(三跨两临近重点区段!$A:$A=D837),0))="已取消","已取消",INDEX(三跨两临近重点区段!$H:$H,MATCH(1,(MONTH(三跨两临近重点区段!$H:$H)=8)*(三跨两临近重点区段!$A:$A=D837)*(三跨两临近重点区段!$F:$F="现存区段"),0))),"")</f>
        <v/>
      </c>
      <c r="X837" s="232" t="str">
        <f t="array" ref="X837">IFERROR(IF(INDEX(三跨两临近重点区段!$F:$F,MATCH(1,(MONTH(三跨两临近重点区段!$H:$H)=8)*(三跨两临近重点区段!$A:$A=D837),0))="已取消","已取消",INDEX(三跨两临近重点区段!$I:$I,MATCH(1,(MONTH(三跨两临近重点区段!$H:$H)=8)*(三跨两临近重点区段!$A:$A=D837)*(三跨两临近重点区段!$F:$F="现存区段"),0))),"")</f>
        <v/>
      </c>
      <c r="Y837" s="268" t="str">
        <f t="array" ref="Y837">IFERROR(IF(INDEX(三跨两临近重点区段!$F:$F,MATCH(1,(MONTH(三跨两临近重点区段!$H:$H)=9)*(三跨两临近重点区段!$A:$A=D837),0))="已取消","已取消",INDEX(三跨两临近重点区段!$H:$H,MATCH(1,(MONTH(三跨两临近重点区段!$H:$H)=9)*(三跨两临近重点区段!$A:$A=D837)*(三跨两临近重点区段!$F:$F="现存区段"),0))),"")</f>
        <v/>
      </c>
      <c r="Z837" s="232" t="str">
        <f t="array" ref="Z837">IFERROR(IF(INDEX(三跨两临近重点区段!$F:$F,MATCH(1,(MONTH(三跨两临近重点区段!$H:$H)=9)*(三跨两临近重点区段!$A:$A=D837),0))="已取消","已取消",INDEX(三跨两临近重点区段!$I:$I,MATCH(1,(MONTH(三跨两临近重点区段!$H:$H)=9)*(三跨两临近重点区段!$A:$A=D837)*(三跨两临近重点区段!$F:$F="现存区段"),0))),"")</f>
        <v/>
      </c>
      <c r="AA837" s="268" t="str">
        <f t="array" ref="AA837">IFERROR(IF(INDEX(三跨两临近重点区段!$F:$F,MATCH(1,(MONTH(三跨两临近重点区段!$H:$H)=10)*(三跨两临近重点区段!$A:$A=D837),0))="已取消","已取消",INDEX(三跨两临近重点区段!$H:$H,MATCH(1,(MONTH(三跨两临近重点区段!$H:$H)=10)*(三跨两临近重点区段!$A:$A=D837)*(三跨两临近重点区段!$F:$F="现存区段"),0))),"")</f>
        <v/>
      </c>
      <c r="AB837" s="72" t="str">
        <f t="array" ref="AB837">IFERROR(IF(INDEX(三跨两临近重点区段!$F:$F,MATCH(1,(MONTH(三跨两临近重点区段!$H:$H)=10)*(三跨两临近重点区段!$A:$A=D837),0))="已取消","已取消",INDEX(三跨两临近重点区段!$I:$I,MATCH(1,(MONTH(三跨两临近重点区段!$H:$H)=10)*(三跨两临近重点区段!$A:$A=D837)*(三跨两临近重点区段!$F:$F="现存区段"),0))),"")</f>
        <v/>
      </c>
      <c r="AC837" s="284" t="str">
        <f t="array" ref="AC837">IFERROR(IF(INDEX(三跨两临近重点区段!$F:$F,MATCH(1,(MONTH(三跨两临近重点区段!$H:$H)=11)*(三跨两临近重点区段!$A:$A=D837),0))="已取消","已取消",INDEX(三跨两临近重点区段!$H:$H,MATCH(1,(MONTH(三跨两临近重点区段!$H:$H)=11)*(三跨两临近重点区段!$A:$A=D837)*(三跨两临近重点区段!$F:$F="现存区段"),0))),"")</f>
        <v/>
      </c>
      <c r="AD837" s="72" t="str">
        <f t="array" ref="AD837">IFERROR(IF(INDEX(三跨两临近重点区段!$F:$F,MATCH(1,(MONTH(三跨两临近重点区段!$H:$H)=11)*(三跨两临近重点区段!$A:$A=D837),0))="已取消","已取消",INDEX(三跨两临近重点区段!$I:$I,MATCH(1,(MONTH(三跨两临近重点区段!$H:$H)=11)*(三跨两临近重点区段!$A:$A=D837)*(三跨两临近重点区段!$F:$F="现存区段"),0))),"")</f>
        <v/>
      </c>
      <c r="AE837" s="284" t="str">
        <f t="array" ref="AE837">IFERROR(IF(INDEX(三跨两临近重点区段!$F:$F,MATCH(1,(MONTH(三跨两临近重点区段!$H:$H)=12)*(三跨两临近重点区段!$A:$A=D837),0))="已取消","已取消",INDEX(三跨两临近重点区段!$H:$H,MATCH(1,(MONTH(三跨两临近重点区段!$H:$H)=12)*(三跨两临近重点区段!$A:$A=D837)*(三跨两临近重点区段!$F:$F="现存区段"),0))),"")</f>
        <v/>
      </c>
      <c r="AF837" s="72" t="str">
        <f t="array" ref="AF837">IFERROR(IF(INDEX(三跨两临近重点区段!$F:$F,MATCH(1,(MONTH(三跨两临近重点区段!$H:$H)=12)*(三跨两临近重点区段!$A:$A=D837),0))="已取消","已取消",INDEX(三跨两临近重点区段!$I:$I,MATCH(1,(MONTH(三跨两临近重点区段!$H:$H)=12)*(三跨两临近重点区段!$A:$A=D837)*(三跨两临近重点区段!$F:$F="现存区段"),0))),"")</f>
        <v/>
      </c>
      <c r="AH837" t="e">
        <f t="array" ref="AH837">INDEX(三跨两临近重点区段!$G:$G,MATCH(D837,三跨两临近重点区段!$A:$A,0))</f>
        <v>#N/A</v>
      </c>
    </row>
    <row r="838" ht="14.25" spans="1:34">
      <c r="A838" s="263" t="s">
        <v>150</v>
      </c>
      <c r="B838" s="264" t="s">
        <v>2783</v>
      </c>
      <c r="C838" s="263" t="s">
        <v>2304</v>
      </c>
      <c r="D838" s="263" t="s">
        <v>3341</v>
      </c>
      <c r="E838" s="264" t="s">
        <v>2449</v>
      </c>
      <c r="F838" s="264" t="s">
        <v>125</v>
      </c>
      <c r="G838" s="263" t="s">
        <v>2452</v>
      </c>
      <c r="H838" s="263" t="s">
        <v>1557</v>
      </c>
      <c r="I838" s="33"/>
      <c r="J838" s="196"/>
      <c r="K838" s="196"/>
      <c r="L838" s="196"/>
      <c r="M838" s="235"/>
      <c r="N838" s="235"/>
      <c r="O838" s="33"/>
      <c r="P838" s="48"/>
      <c r="Q838" s="279"/>
      <c r="R838" s="279"/>
      <c r="S838" s="278">
        <v>45462</v>
      </c>
      <c r="T838" s="279" t="s">
        <v>2117</v>
      </c>
      <c r="U838" s="268" t="str">
        <f t="array" ref="U838">IFERROR(IF(INDEX(三跨两临近重点区段!$F:$F,MATCH(1,(MONTH(三跨两临近重点区段!$H:$H)=7)*(三跨两临近重点区段!$A:$A=D838),0))="已取消","已取消",INDEX(三跨两临近重点区段!$H:$H,MATCH(1,(MONTH(三跨两临近重点区段!$H:$H)=7)*(三跨两临近重点区段!$A:$A=D838)*(三跨两临近重点区段!$F:$F="现存区段"),0))),"")</f>
        <v/>
      </c>
      <c r="V838" s="232" t="str">
        <f t="array" ref="V838">IFERROR(IF(INDEX(三跨两临近重点区段!$F:$F,MATCH(1,(MONTH(三跨两临近重点区段!$H:$H)=7)*(三跨两临近重点区段!$A:$A=D838),0))="已取消","已取消",INDEX(三跨两临近重点区段!$I:$I,MATCH(1,(MONTH(三跨两临近重点区段!$H:$H)=7)*(三跨两临近重点区段!$A:$A=D838)*(三跨两临近重点区段!$F:$F="现存区段"),0))),"")</f>
        <v/>
      </c>
      <c r="W838" s="268" t="str">
        <f t="array" ref="W838">IFERROR(IF(INDEX(三跨两临近重点区段!$F:$F,MATCH(1,(MONTH(三跨两临近重点区段!$H:$H)=8)*(三跨两临近重点区段!$A:$A=D838),0))="已取消","已取消",INDEX(三跨两临近重点区段!$H:$H,MATCH(1,(MONTH(三跨两临近重点区段!$H:$H)=8)*(三跨两临近重点区段!$A:$A=D838)*(三跨两临近重点区段!$F:$F="现存区段"),0))),"")</f>
        <v/>
      </c>
      <c r="X838" s="232" t="str">
        <f t="array" ref="X838">IFERROR(IF(INDEX(三跨两临近重点区段!$F:$F,MATCH(1,(MONTH(三跨两临近重点区段!$H:$H)=8)*(三跨两临近重点区段!$A:$A=D838),0))="已取消","已取消",INDEX(三跨两临近重点区段!$I:$I,MATCH(1,(MONTH(三跨两临近重点区段!$H:$H)=8)*(三跨两临近重点区段!$A:$A=D838)*(三跨两临近重点区段!$F:$F="现存区段"),0))),"")</f>
        <v/>
      </c>
      <c r="Y838" s="268" t="str">
        <f t="array" ref="Y838">IFERROR(IF(INDEX(三跨两临近重点区段!$F:$F,MATCH(1,(MONTH(三跨两临近重点区段!$H:$H)=9)*(三跨两临近重点区段!$A:$A=D838),0))="已取消","已取消",INDEX(三跨两临近重点区段!$H:$H,MATCH(1,(MONTH(三跨两临近重点区段!$H:$H)=9)*(三跨两临近重点区段!$A:$A=D838)*(三跨两临近重点区段!$F:$F="现存区段"),0))),"")</f>
        <v/>
      </c>
      <c r="Z838" s="232" t="str">
        <f t="array" ref="Z838">IFERROR(IF(INDEX(三跨两临近重点区段!$F:$F,MATCH(1,(MONTH(三跨两临近重点区段!$H:$H)=9)*(三跨两临近重点区段!$A:$A=D838),0))="已取消","已取消",INDEX(三跨两临近重点区段!$I:$I,MATCH(1,(MONTH(三跨两临近重点区段!$H:$H)=9)*(三跨两临近重点区段!$A:$A=D838)*(三跨两临近重点区段!$F:$F="现存区段"),0))),"")</f>
        <v/>
      </c>
      <c r="AA838" s="268" t="str">
        <f t="array" ref="AA838">IFERROR(IF(INDEX(三跨两临近重点区段!$F:$F,MATCH(1,(MONTH(三跨两临近重点区段!$H:$H)=10)*(三跨两临近重点区段!$A:$A=D838),0))="已取消","已取消",INDEX(三跨两临近重点区段!$H:$H,MATCH(1,(MONTH(三跨两临近重点区段!$H:$H)=10)*(三跨两临近重点区段!$A:$A=D838)*(三跨两临近重点区段!$F:$F="现存区段"),0))),"")</f>
        <v/>
      </c>
      <c r="AB838" s="72" t="str">
        <f t="array" ref="AB838">IFERROR(IF(INDEX(三跨两临近重点区段!$F:$F,MATCH(1,(MONTH(三跨两临近重点区段!$H:$H)=10)*(三跨两临近重点区段!$A:$A=D838),0))="已取消","已取消",INDEX(三跨两临近重点区段!$I:$I,MATCH(1,(MONTH(三跨两临近重点区段!$H:$H)=10)*(三跨两临近重点区段!$A:$A=D838)*(三跨两临近重点区段!$F:$F="现存区段"),0))),"")</f>
        <v/>
      </c>
      <c r="AC838" s="284" t="str">
        <f t="array" ref="AC838">IFERROR(IF(INDEX(三跨两临近重点区段!$F:$F,MATCH(1,(MONTH(三跨两临近重点区段!$H:$H)=11)*(三跨两临近重点区段!$A:$A=D838),0))="已取消","已取消",INDEX(三跨两临近重点区段!$H:$H,MATCH(1,(MONTH(三跨两临近重点区段!$H:$H)=11)*(三跨两临近重点区段!$A:$A=D838)*(三跨两临近重点区段!$F:$F="现存区段"),0))),"")</f>
        <v/>
      </c>
      <c r="AD838" s="72" t="str">
        <f t="array" ref="AD838">IFERROR(IF(INDEX(三跨两临近重点区段!$F:$F,MATCH(1,(MONTH(三跨两临近重点区段!$H:$H)=11)*(三跨两临近重点区段!$A:$A=D838),0))="已取消","已取消",INDEX(三跨两临近重点区段!$I:$I,MATCH(1,(MONTH(三跨两临近重点区段!$H:$H)=11)*(三跨两临近重点区段!$A:$A=D838)*(三跨两临近重点区段!$F:$F="现存区段"),0))),"")</f>
        <v/>
      </c>
      <c r="AE838" s="284" t="str">
        <f t="array" ref="AE838">IFERROR(IF(INDEX(三跨两临近重点区段!$F:$F,MATCH(1,(MONTH(三跨两临近重点区段!$H:$H)=12)*(三跨两临近重点区段!$A:$A=D838),0))="已取消","已取消",INDEX(三跨两临近重点区段!$H:$H,MATCH(1,(MONTH(三跨两临近重点区段!$H:$H)=12)*(三跨两临近重点区段!$A:$A=D838)*(三跨两临近重点区段!$F:$F="现存区段"),0))),"")</f>
        <v/>
      </c>
      <c r="AF838" s="72" t="str">
        <f t="array" ref="AF838">IFERROR(IF(INDEX(三跨两临近重点区段!$F:$F,MATCH(1,(MONTH(三跨两临近重点区段!$H:$H)=12)*(三跨两临近重点区段!$A:$A=D838),0))="已取消","已取消",INDEX(三跨两临近重点区段!$I:$I,MATCH(1,(MONTH(三跨两临近重点区段!$H:$H)=12)*(三跨两临近重点区段!$A:$A=D838)*(三跨两临近重点区段!$F:$F="现存区段"),0))),"")</f>
        <v/>
      </c>
      <c r="AH838" t="e">
        <f t="array" ref="AH838">INDEX(三跨两临近重点区段!$G:$G,MATCH(D838,三跨两临近重点区段!$A:$A,0))</f>
        <v>#N/A</v>
      </c>
    </row>
    <row r="839" ht="14.25" spans="1:34">
      <c r="A839" s="263" t="s">
        <v>150</v>
      </c>
      <c r="B839" s="264" t="s">
        <v>2783</v>
      </c>
      <c r="C839" s="263" t="s">
        <v>2304</v>
      </c>
      <c r="D839" s="263" t="s">
        <v>3342</v>
      </c>
      <c r="E839" s="264" t="s">
        <v>2449</v>
      </c>
      <c r="F839" s="264" t="s">
        <v>125</v>
      </c>
      <c r="G839" s="263" t="s">
        <v>2452</v>
      </c>
      <c r="H839" s="263" t="s">
        <v>1557</v>
      </c>
      <c r="I839" s="33"/>
      <c r="J839" s="196"/>
      <c r="K839" s="196"/>
      <c r="L839" s="196"/>
      <c r="M839" s="235"/>
      <c r="N839" s="235"/>
      <c r="O839" s="33"/>
      <c r="P839" s="48"/>
      <c r="Q839" s="279"/>
      <c r="R839" s="279"/>
      <c r="S839" s="278">
        <v>45462</v>
      </c>
      <c r="T839" s="279" t="s">
        <v>2117</v>
      </c>
      <c r="U839" s="268" t="str">
        <f t="array" ref="U839">IFERROR(IF(INDEX(三跨两临近重点区段!$F:$F,MATCH(1,(MONTH(三跨两临近重点区段!$H:$H)=7)*(三跨两临近重点区段!$A:$A=D839),0))="已取消","已取消",INDEX(三跨两临近重点区段!$H:$H,MATCH(1,(MONTH(三跨两临近重点区段!$H:$H)=7)*(三跨两临近重点区段!$A:$A=D839)*(三跨两临近重点区段!$F:$F="现存区段"),0))),"")</f>
        <v/>
      </c>
      <c r="V839" s="232" t="str">
        <f t="array" ref="V839">IFERROR(IF(INDEX(三跨两临近重点区段!$F:$F,MATCH(1,(MONTH(三跨两临近重点区段!$H:$H)=7)*(三跨两临近重点区段!$A:$A=D839),0))="已取消","已取消",INDEX(三跨两临近重点区段!$I:$I,MATCH(1,(MONTH(三跨两临近重点区段!$H:$H)=7)*(三跨两临近重点区段!$A:$A=D839)*(三跨两临近重点区段!$F:$F="现存区段"),0))),"")</f>
        <v/>
      </c>
      <c r="W839" s="268" t="str">
        <f t="array" ref="W839">IFERROR(IF(INDEX(三跨两临近重点区段!$F:$F,MATCH(1,(MONTH(三跨两临近重点区段!$H:$H)=8)*(三跨两临近重点区段!$A:$A=D839),0))="已取消","已取消",INDEX(三跨两临近重点区段!$H:$H,MATCH(1,(MONTH(三跨两临近重点区段!$H:$H)=8)*(三跨两临近重点区段!$A:$A=D839)*(三跨两临近重点区段!$F:$F="现存区段"),0))),"")</f>
        <v/>
      </c>
      <c r="X839" s="232" t="str">
        <f t="array" ref="X839">IFERROR(IF(INDEX(三跨两临近重点区段!$F:$F,MATCH(1,(MONTH(三跨两临近重点区段!$H:$H)=8)*(三跨两临近重点区段!$A:$A=D839),0))="已取消","已取消",INDEX(三跨两临近重点区段!$I:$I,MATCH(1,(MONTH(三跨两临近重点区段!$H:$H)=8)*(三跨两临近重点区段!$A:$A=D839)*(三跨两临近重点区段!$F:$F="现存区段"),0))),"")</f>
        <v/>
      </c>
      <c r="Y839" s="268" t="str">
        <f t="array" ref="Y839">IFERROR(IF(INDEX(三跨两临近重点区段!$F:$F,MATCH(1,(MONTH(三跨两临近重点区段!$H:$H)=9)*(三跨两临近重点区段!$A:$A=D839),0))="已取消","已取消",INDEX(三跨两临近重点区段!$H:$H,MATCH(1,(MONTH(三跨两临近重点区段!$H:$H)=9)*(三跨两临近重点区段!$A:$A=D839)*(三跨两临近重点区段!$F:$F="现存区段"),0))),"")</f>
        <v/>
      </c>
      <c r="Z839" s="232" t="str">
        <f t="array" ref="Z839">IFERROR(IF(INDEX(三跨两临近重点区段!$F:$F,MATCH(1,(MONTH(三跨两临近重点区段!$H:$H)=9)*(三跨两临近重点区段!$A:$A=D839),0))="已取消","已取消",INDEX(三跨两临近重点区段!$I:$I,MATCH(1,(MONTH(三跨两临近重点区段!$H:$H)=9)*(三跨两临近重点区段!$A:$A=D839)*(三跨两临近重点区段!$F:$F="现存区段"),0))),"")</f>
        <v/>
      </c>
      <c r="AA839" s="268" t="str">
        <f t="array" ref="AA839">IFERROR(IF(INDEX(三跨两临近重点区段!$F:$F,MATCH(1,(MONTH(三跨两临近重点区段!$H:$H)=10)*(三跨两临近重点区段!$A:$A=D839),0))="已取消","已取消",INDEX(三跨两临近重点区段!$H:$H,MATCH(1,(MONTH(三跨两临近重点区段!$H:$H)=10)*(三跨两临近重点区段!$A:$A=D839)*(三跨两临近重点区段!$F:$F="现存区段"),0))),"")</f>
        <v/>
      </c>
      <c r="AB839" s="72" t="str">
        <f t="array" ref="AB839">IFERROR(IF(INDEX(三跨两临近重点区段!$F:$F,MATCH(1,(MONTH(三跨两临近重点区段!$H:$H)=10)*(三跨两临近重点区段!$A:$A=D839),0))="已取消","已取消",INDEX(三跨两临近重点区段!$I:$I,MATCH(1,(MONTH(三跨两临近重点区段!$H:$H)=10)*(三跨两临近重点区段!$A:$A=D839)*(三跨两临近重点区段!$F:$F="现存区段"),0))),"")</f>
        <v/>
      </c>
      <c r="AC839" s="284" t="str">
        <f t="array" ref="AC839">IFERROR(IF(INDEX(三跨两临近重点区段!$F:$F,MATCH(1,(MONTH(三跨两临近重点区段!$H:$H)=11)*(三跨两临近重点区段!$A:$A=D839),0))="已取消","已取消",INDEX(三跨两临近重点区段!$H:$H,MATCH(1,(MONTH(三跨两临近重点区段!$H:$H)=11)*(三跨两临近重点区段!$A:$A=D839)*(三跨两临近重点区段!$F:$F="现存区段"),0))),"")</f>
        <v/>
      </c>
      <c r="AD839" s="72" t="str">
        <f t="array" ref="AD839">IFERROR(IF(INDEX(三跨两临近重点区段!$F:$F,MATCH(1,(MONTH(三跨两临近重点区段!$H:$H)=11)*(三跨两临近重点区段!$A:$A=D839),0))="已取消","已取消",INDEX(三跨两临近重点区段!$I:$I,MATCH(1,(MONTH(三跨两临近重点区段!$H:$H)=11)*(三跨两临近重点区段!$A:$A=D839)*(三跨两临近重点区段!$F:$F="现存区段"),0))),"")</f>
        <v/>
      </c>
      <c r="AE839" s="284" t="str">
        <f t="array" ref="AE839">IFERROR(IF(INDEX(三跨两临近重点区段!$F:$F,MATCH(1,(MONTH(三跨两临近重点区段!$H:$H)=12)*(三跨两临近重点区段!$A:$A=D839),0))="已取消","已取消",INDEX(三跨两临近重点区段!$H:$H,MATCH(1,(MONTH(三跨两临近重点区段!$H:$H)=12)*(三跨两临近重点区段!$A:$A=D839)*(三跨两临近重点区段!$F:$F="现存区段"),0))),"")</f>
        <v/>
      </c>
      <c r="AF839" s="72" t="str">
        <f t="array" ref="AF839">IFERROR(IF(INDEX(三跨两临近重点区段!$F:$F,MATCH(1,(MONTH(三跨两临近重点区段!$H:$H)=12)*(三跨两临近重点区段!$A:$A=D839),0))="已取消","已取消",INDEX(三跨两临近重点区段!$I:$I,MATCH(1,(MONTH(三跨两临近重点区段!$H:$H)=12)*(三跨两临近重点区段!$A:$A=D839)*(三跨两临近重点区段!$F:$F="现存区段"),0))),"")</f>
        <v/>
      </c>
      <c r="AH839" t="e">
        <f t="array" ref="AH839">INDEX(三跨两临近重点区段!$G:$G,MATCH(D839,三跨两临近重点区段!$A:$A,0))</f>
        <v>#N/A</v>
      </c>
    </row>
    <row r="840" ht="14.25" spans="1:34">
      <c r="A840" s="263" t="s">
        <v>150</v>
      </c>
      <c r="B840" s="264" t="s">
        <v>2783</v>
      </c>
      <c r="C840" s="263" t="s">
        <v>2968</v>
      </c>
      <c r="D840" s="263" t="s">
        <v>3343</v>
      </c>
      <c r="E840" s="264" t="s">
        <v>2449</v>
      </c>
      <c r="F840" s="264" t="s">
        <v>125</v>
      </c>
      <c r="G840" s="263" t="s">
        <v>2452</v>
      </c>
      <c r="H840" s="263" t="s">
        <v>1557</v>
      </c>
      <c r="I840" s="33"/>
      <c r="J840" s="196"/>
      <c r="K840" s="196"/>
      <c r="L840" s="196"/>
      <c r="M840" s="235"/>
      <c r="N840" s="235"/>
      <c r="O840" s="33"/>
      <c r="P840" s="48"/>
      <c r="Q840" s="279"/>
      <c r="R840" s="279"/>
      <c r="S840" s="278">
        <v>45462</v>
      </c>
      <c r="T840" s="279" t="s">
        <v>2117</v>
      </c>
      <c r="U840" s="268" t="str">
        <f t="array" ref="U840">IFERROR(IF(INDEX(三跨两临近重点区段!$F:$F,MATCH(1,(MONTH(三跨两临近重点区段!$H:$H)=7)*(三跨两临近重点区段!$A:$A=D840),0))="已取消","已取消",INDEX(三跨两临近重点区段!$H:$H,MATCH(1,(MONTH(三跨两临近重点区段!$H:$H)=7)*(三跨两临近重点区段!$A:$A=D840)*(三跨两临近重点区段!$F:$F="现存区段"),0))),"")</f>
        <v/>
      </c>
      <c r="V840" s="232" t="str">
        <f t="array" ref="V840">IFERROR(IF(INDEX(三跨两临近重点区段!$F:$F,MATCH(1,(MONTH(三跨两临近重点区段!$H:$H)=7)*(三跨两临近重点区段!$A:$A=D840),0))="已取消","已取消",INDEX(三跨两临近重点区段!$I:$I,MATCH(1,(MONTH(三跨两临近重点区段!$H:$H)=7)*(三跨两临近重点区段!$A:$A=D840)*(三跨两临近重点区段!$F:$F="现存区段"),0))),"")</f>
        <v/>
      </c>
      <c r="W840" s="268" t="str">
        <f t="array" ref="W840">IFERROR(IF(INDEX(三跨两临近重点区段!$F:$F,MATCH(1,(MONTH(三跨两临近重点区段!$H:$H)=8)*(三跨两临近重点区段!$A:$A=D840),0))="已取消","已取消",INDEX(三跨两临近重点区段!$H:$H,MATCH(1,(MONTH(三跨两临近重点区段!$H:$H)=8)*(三跨两临近重点区段!$A:$A=D840)*(三跨两临近重点区段!$F:$F="现存区段"),0))),"")</f>
        <v/>
      </c>
      <c r="X840" s="232" t="str">
        <f t="array" ref="X840">IFERROR(IF(INDEX(三跨两临近重点区段!$F:$F,MATCH(1,(MONTH(三跨两临近重点区段!$H:$H)=8)*(三跨两临近重点区段!$A:$A=D840),0))="已取消","已取消",INDEX(三跨两临近重点区段!$I:$I,MATCH(1,(MONTH(三跨两临近重点区段!$H:$H)=8)*(三跨两临近重点区段!$A:$A=D840)*(三跨两临近重点区段!$F:$F="现存区段"),0))),"")</f>
        <v/>
      </c>
      <c r="Y840" s="268" t="str">
        <f t="array" ref="Y840">IFERROR(IF(INDEX(三跨两临近重点区段!$F:$F,MATCH(1,(MONTH(三跨两临近重点区段!$H:$H)=9)*(三跨两临近重点区段!$A:$A=D840),0))="已取消","已取消",INDEX(三跨两临近重点区段!$H:$H,MATCH(1,(MONTH(三跨两临近重点区段!$H:$H)=9)*(三跨两临近重点区段!$A:$A=D840)*(三跨两临近重点区段!$F:$F="现存区段"),0))),"")</f>
        <v/>
      </c>
      <c r="Z840" s="232" t="str">
        <f t="array" ref="Z840">IFERROR(IF(INDEX(三跨两临近重点区段!$F:$F,MATCH(1,(MONTH(三跨两临近重点区段!$H:$H)=9)*(三跨两临近重点区段!$A:$A=D840),0))="已取消","已取消",INDEX(三跨两临近重点区段!$I:$I,MATCH(1,(MONTH(三跨两临近重点区段!$H:$H)=9)*(三跨两临近重点区段!$A:$A=D840)*(三跨两临近重点区段!$F:$F="现存区段"),0))),"")</f>
        <v/>
      </c>
      <c r="AA840" s="268" t="str">
        <f t="array" ref="AA840">IFERROR(IF(INDEX(三跨两临近重点区段!$F:$F,MATCH(1,(MONTH(三跨两临近重点区段!$H:$H)=10)*(三跨两临近重点区段!$A:$A=D840),0))="已取消","已取消",INDEX(三跨两临近重点区段!$H:$H,MATCH(1,(MONTH(三跨两临近重点区段!$H:$H)=10)*(三跨两临近重点区段!$A:$A=D840)*(三跨两临近重点区段!$F:$F="现存区段"),0))),"")</f>
        <v/>
      </c>
      <c r="AB840" s="72" t="str">
        <f t="array" ref="AB840">IFERROR(IF(INDEX(三跨两临近重点区段!$F:$F,MATCH(1,(MONTH(三跨两临近重点区段!$H:$H)=10)*(三跨两临近重点区段!$A:$A=D840),0))="已取消","已取消",INDEX(三跨两临近重点区段!$I:$I,MATCH(1,(MONTH(三跨两临近重点区段!$H:$H)=10)*(三跨两临近重点区段!$A:$A=D840)*(三跨两临近重点区段!$F:$F="现存区段"),0))),"")</f>
        <v/>
      </c>
      <c r="AC840" s="284" t="str">
        <f t="array" ref="AC840">IFERROR(IF(INDEX(三跨两临近重点区段!$F:$F,MATCH(1,(MONTH(三跨两临近重点区段!$H:$H)=11)*(三跨两临近重点区段!$A:$A=D840),0))="已取消","已取消",INDEX(三跨两临近重点区段!$H:$H,MATCH(1,(MONTH(三跨两临近重点区段!$H:$H)=11)*(三跨两临近重点区段!$A:$A=D840)*(三跨两临近重点区段!$F:$F="现存区段"),0))),"")</f>
        <v/>
      </c>
      <c r="AD840" s="72" t="str">
        <f t="array" ref="AD840">IFERROR(IF(INDEX(三跨两临近重点区段!$F:$F,MATCH(1,(MONTH(三跨两临近重点区段!$H:$H)=11)*(三跨两临近重点区段!$A:$A=D840),0))="已取消","已取消",INDEX(三跨两临近重点区段!$I:$I,MATCH(1,(MONTH(三跨两临近重点区段!$H:$H)=11)*(三跨两临近重点区段!$A:$A=D840)*(三跨两临近重点区段!$F:$F="现存区段"),0))),"")</f>
        <v/>
      </c>
      <c r="AE840" s="284" t="str">
        <f t="array" ref="AE840">IFERROR(IF(INDEX(三跨两临近重点区段!$F:$F,MATCH(1,(MONTH(三跨两临近重点区段!$H:$H)=12)*(三跨两临近重点区段!$A:$A=D840),0))="已取消","已取消",INDEX(三跨两临近重点区段!$H:$H,MATCH(1,(MONTH(三跨两临近重点区段!$H:$H)=12)*(三跨两临近重点区段!$A:$A=D840)*(三跨两临近重点区段!$F:$F="现存区段"),0))),"")</f>
        <v/>
      </c>
      <c r="AF840" s="72" t="str">
        <f t="array" ref="AF840">IFERROR(IF(INDEX(三跨两临近重点区段!$F:$F,MATCH(1,(MONTH(三跨两临近重点区段!$H:$H)=12)*(三跨两临近重点区段!$A:$A=D840),0))="已取消","已取消",INDEX(三跨两临近重点区段!$I:$I,MATCH(1,(MONTH(三跨两临近重点区段!$H:$H)=12)*(三跨两临近重点区段!$A:$A=D840)*(三跨两临近重点区段!$F:$F="现存区段"),0))),"")</f>
        <v/>
      </c>
      <c r="AH840" t="e">
        <f t="array" ref="AH840">INDEX(三跨两临近重点区段!$G:$G,MATCH(D840,三跨两临近重点区段!$A:$A,0))</f>
        <v>#N/A</v>
      </c>
    </row>
    <row r="841" ht="14.25" spans="1:34">
      <c r="A841" s="263" t="s">
        <v>150</v>
      </c>
      <c r="B841" s="264" t="s">
        <v>2783</v>
      </c>
      <c r="C841" s="263" t="s">
        <v>2191</v>
      </c>
      <c r="D841" s="263" t="s">
        <v>3344</v>
      </c>
      <c r="E841" s="264" t="s">
        <v>2449</v>
      </c>
      <c r="F841" s="264" t="s">
        <v>125</v>
      </c>
      <c r="G841" s="263" t="s">
        <v>2452</v>
      </c>
      <c r="H841" s="263" t="s">
        <v>1557</v>
      </c>
      <c r="I841" s="33"/>
      <c r="J841" s="196"/>
      <c r="K841" s="196"/>
      <c r="L841" s="196"/>
      <c r="M841" s="235"/>
      <c r="N841" s="235"/>
      <c r="O841" s="33"/>
      <c r="P841" s="48"/>
      <c r="Q841" s="279"/>
      <c r="R841" s="279"/>
      <c r="S841" s="278">
        <v>45462</v>
      </c>
      <c r="T841" s="279" t="s">
        <v>3166</v>
      </c>
      <c r="U841" s="268" t="str">
        <f t="array" ref="U841">IFERROR(IF(INDEX(三跨两临近重点区段!$F:$F,MATCH(1,(MONTH(三跨两临近重点区段!$H:$H)=7)*(三跨两临近重点区段!$A:$A=D841),0))="已取消","已取消",INDEX(三跨两临近重点区段!$H:$H,MATCH(1,(MONTH(三跨两临近重点区段!$H:$H)=7)*(三跨两临近重点区段!$A:$A=D841)*(三跨两临近重点区段!$F:$F="现存区段"),0))),"")</f>
        <v/>
      </c>
      <c r="V841" s="232" t="str">
        <f t="array" ref="V841">IFERROR(IF(INDEX(三跨两临近重点区段!$F:$F,MATCH(1,(MONTH(三跨两临近重点区段!$H:$H)=7)*(三跨两临近重点区段!$A:$A=D841),0))="已取消","已取消",INDEX(三跨两临近重点区段!$I:$I,MATCH(1,(MONTH(三跨两临近重点区段!$H:$H)=7)*(三跨两临近重点区段!$A:$A=D841)*(三跨两临近重点区段!$F:$F="现存区段"),0))),"")</f>
        <v/>
      </c>
      <c r="W841" s="268" t="str">
        <f t="array" ref="W841">IFERROR(IF(INDEX(三跨两临近重点区段!$F:$F,MATCH(1,(MONTH(三跨两临近重点区段!$H:$H)=8)*(三跨两临近重点区段!$A:$A=D841),0))="已取消","已取消",INDEX(三跨两临近重点区段!$H:$H,MATCH(1,(MONTH(三跨两临近重点区段!$H:$H)=8)*(三跨两临近重点区段!$A:$A=D841)*(三跨两临近重点区段!$F:$F="现存区段"),0))),"")</f>
        <v/>
      </c>
      <c r="X841" s="232" t="str">
        <f t="array" ref="X841">IFERROR(IF(INDEX(三跨两临近重点区段!$F:$F,MATCH(1,(MONTH(三跨两临近重点区段!$H:$H)=8)*(三跨两临近重点区段!$A:$A=D841),0))="已取消","已取消",INDEX(三跨两临近重点区段!$I:$I,MATCH(1,(MONTH(三跨两临近重点区段!$H:$H)=8)*(三跨两临近重点区段!$A:$A=D841)*(三跨两临近重点区段!$F:$F="现存区段"),0))),"")</f>
        <v/>
      </c>
      <c r="Y841" s="268" t="str">
        <f t="array" ref="Y841">IFERROR(IF(INDEX(三跨两临近重点区段!$F:$F,MATCH(1,(MONTH(三跨两临近重点区段!$H:$H)=9)*(三跨两临近重点区段!$A:$A=D841),0))="已取消","已取消",INDEX(三跨两临近重点区段!$H:$H,MATCH(1,(MONTH(三跨两临近重点区段!$H:$H)=9)*(三跨两临近重点区段!$A:$A=D841)*(三跨两临近重点区段!$F:$F="现存区段"),0))),"")</f>
        <v/>
      </c>
      <c r="Z841" s="232" t="str">
        <f t="array" ref="Z841">IFERROR(IF(INDEX(三跨两临近重点区段!$F:$F,MATCH(1,(MONTH(三跨两临近重点区段!$H:$H)=9)*(三跨两临近重点区段!$A:$A=D841),0))="已取消","已取消",INDEX(三跨两临近重点区段!$I:$I,MATCH(1,(MONTH(三跨两临近重点区段!$H:$H)=9)*(三跨两临近重点区段!$A:$A=D841)*(三跨两临近重点区段!$F:$F="现存区段"),0))),"")</f>
        <v/>
      </c>
      <c r="AA841" s="268" t="str">
        <f t="array" ref="AA841">IFERROR(IF(INDEX(三跨两临近重点区段!$F:$F,MATCH(1,(MONTH(三跨两临近重点区段!$H:$H)=10)*(三跨两临近重点区段!$A:$A=D841),0))="已取消","已取消",INDEX(三跨两临近重点区段!$H:$H,MATCH(1,(MONTH(三跨两临近重点区段!$H:$H)=10)*(三跨两临近重点区段!$A:$A=D841)*(三跨两临近重点区段!$F:$F="现存区段"),0))),"")</f>
        <v/>
      </c>
      <c r="AB841" s="72" t="str">
        <f t="array" ref="AB841">IFERROR(IF(INDEX(三跨两临近重点区段!$F:$F,MATCH(1,(MONTH(三跨两临近重点区段!$H:$H)=10)*(三跨两临近重点区段!$A:$A=D841),0))="已取消","已取消",INDEX(三跨两临近重点区段!$I:$I,MATCH(1,(MONTH(三跨两临近重点区段!$H:$H)=10)*(三跨两临近重点区段!$A:$A=D841)*(三跨两临近重点区段!$F:$F="现存区段"),0))),"")</f>
        <v/>
      </c>
      <c r="AC841" s="284" t="str">
        <f t="array" ref="AC841">IFERROR(IF(INDEX(三跨两临近重点区段!$F:$F,MATCH(1,(MONTH(三跨两临近重点区段!$H:$H)=11)*(三跨两临近重点区段!$A:$A=D841),0))="已取消","已取消",INDEX(三跨两临近重点区段!$H:$H,MATCH(1,(MONTH(三跨两临近重点区段!$H:$H)=11)*(三跨两临近重点区段!$A:$A=D841)*(三跨两临近重点区段!$F:$F="现存区段"),0))),"")</f>
        <v/>
      </c>
      <c r="AD841" s="72" t="str">
        <f t="array" ref="AD841">IFERROR(IF(INDEX(三跨两临近重点区段!$F:$F,MATCH(1,(MONTH(三跨两临近重点区段!$H:$H)=11)*(三跨两临近重点区段!$A:$A=D841),0))="已取消","已取消",INDEX(三跨两临近重点区段!$I:$I,MATCH(1,(MONTH(三跨两临近重点区段!$H:$H)=11)*(三跨两临近重点区段!$A:$A=D841)*(三跨两临近重点区段!$F:$F="现存区段"),0))),"")</f>
        <v/>
      </c>
      <c r="AE841" s="284" t="str">
        <f t="array" ref="AE841">IFERROR(IF(INDEX(三跨两临近重点区段!$F:$F,MATCH(1,(MONTH(三跨两临近重点区段!$H:$H)=12)*(三跨两临近重点区段!$A:$A=D841),0))="已取消","已取消",INDEX(三跨两临近重点区段!$H:$H,MATCH(1,(MONTH(三跨两临近重点区段!$H:$H)=12)*(三跨两临近重点区段!$A:$A=D841)*(三跨两临近重点区段!$F:$F="现存区段"),0))),"")</f>
        <v/>
      </c>
      <c r="AF841" s="72" t="str">
        <f t="array" ref="AF841">IFERROR(IF(INDEX(三跨两临近重点区段!$F:$F,MATCH(1,(MONTH(三跨两临近重点区段!$H:$H)=12)*(三跨两临近重点区段!$A:$A=D841),0))="已取消","已取消",INDEX(三跨两临近重点区段!$I:$I,MATCH(1,(MONTH(三跨两临近重点区段!$H:$H)=12)*(三跨两临近重点区段!$A:$A=D841)*(三跨两临近重点区段!$F:$F="现存区段"),0))),"")</f>
        <v/>
      </c>
      <c r="AH841" t="e">
        <f t="array" ref="AH841">INDEX(三跨两临近重点区段!$G:$G,MATCH(D841,三跨两临近重点区段!$A:$A,0))</f>
        <v>#N/A</v>
      </c>
    </row>
    <row r="842" ht="14.25" spans="1:34">
      <c r="A842" s="263" t="s">
        <v>150</v>
      </c>
      <c r="B842" s="264" t="s">
        <v>3345</v>
      </c>
      <c r="C842" s="263" t="s">
        <v>2187</v>
      </c>
      <c r="D842" s="263" t="s">
        <v>3346</v>
      </c>
      <c r="E842" s="264" t="s">
        <v>2449</v>
      </c>
      <c r="F842" s="264" t="s">
        <v>125</v>
      </c>
      <c r="G842" s="263" t="s">
        <v>2452</v>
      </c>
      <c r="H842" s="263" t="s">
        <v>1511</v>
      </c>
      <c r="I842" s="33"/>
      <c r="J842" s="196"/>
      <c r="K842" s="196"/>
      <c r="L842" s="196"/>
      <c r="M842" s="235"/>
      <c r="N842" s="235"/>
      <c r="O842" s="33"/>
      <c r="P842" s="48"/>
      <c r="Q842" s="279"/>
      <c r="R842" s="279"/>
      <c r="S842" s="278">
        <v>45462</v>
      </c>
      <c r="T842" s="279" t="s">
        <v>3166</v>
      </c>
      <c r="U842" s="268" t="str">
        <f t="array" ref="U842">IFERROR(IF(INDEX(三跨两临近重点区段!$F:$F,MATCH(1,(MONTH(三跨两临近重点区段!$H:$H)=7)*(三跨两临近重点区段!$A:$A=D842),0))="已取消","已取消",INDEX(三跨两临近重点区段!$H:$H,MATCH(1,(MONTH(三跨两临近重点区段!$H:$H)=7)*(三跨两临近重点区段!$A:$A=D842)*(三跨两临近重点区段!$F:$F="现存区段"),0))),"")</f>
        <v/>
      </c>
      <c r="V842" s="232" t="str">
        <f t="array" ref="V842">IFERROR(IF(INDEX(三跨两临近重点区段!$F:$F,MATCH(1,(MONTH(三跨两临近重点区段!$H:$H)=7)*(三跨两临近重点区段!$A:$A=D842),0))="已取消","已取消",INDEX(三跨两临近重点区段!$I:$I,MATCH(1,(MONTH(三跨两临近重点区段!$H:$H)=7)*(三跨两临近重点区段!$A:$A=D842)*(三跨两临近重点区段!$F:$F="现存区段"),0))),"")</f>
        <v/>
      </c>
      <c r="W842" s="268" t="str">
        <f t="array" ref="W842">IFERROR(IF(INDEX(三跨两临近重点区段!$F:$F,MATCH(1,(MONTH(三跨两临近重点区段!$H:$H)=8)*(三跨两临近重点区段!$A:$A=D842),0))="已取消","已取消",INDEX(三跨两临近重点区段!$H:$H,MATCH(1,(MONTH(三跨两临近重点区段!$H:$H)=8)*(三跨两临近重点区段!$A:$A=D842)*(三跨两临近重点区段!$F:$F="现存区段"),0))),"")</f>
        <v/>
      </c>
      <c r="X842" s="232" t="str">
        <f t="array" ref="X842">IFERROR(IF(INDEX(三跨两临近重点区段!$F:$F,MATCH(1,(MONTH(三跨两临近重点区段!$H:$H)=8)*(三跨两临近重点区段!$A:$A=D842),0))="已取消","已取消",INDEX(三跨两临近重点区段!$I:$I,MATCH(1,(MONTH(三跨两临近重点区段!$H:$H)=8)*(三跨两临近重点区段!$A:$A=D842)*(三跨两临近重点区段!$F:$F="现存区段"),0))),"")</f>
        <v/>
      </c>
      <c r="Y842" s="268" t="str">
        <f t="array" ref="Y842">IFERROR(IF(INDEX(三跨两临近重点区段!$F:$F,MATCH(1,(MONTH(三跨两临近重点区段!$H:$H)=9)*(三跨两临近重点区段!$A:$A=D842),0))="已取消","已取消",INDEX(三跨两临近重点区段!$H:$H,MATCH(1,(MONTH(三跨两临近重点区段!$H:$H)=9)*(三跨两临近重点区段!$A:$A=D842)*(三跨两临近重点区段!$F:$F="现存区段"),0))),"")</f>
        <v/>
      </c>
      <c r="Z842" s="232" t="str">
        <f t="array" ref="Z842">IFERROR(IF(INDEX(三跨两临近重点区段!$F:$F,MATCH(1,(MONTH(三跨两临近重点区段!$H:$H)=9)*(三跨两临近重点区段!$A:$A=D842),0))="已取消","已取消",INDEX(三跨两临近重点区段!$I:$I,MATCH(1,(MONTH(三跨两临近重点区段!$H:$H)=9)*(三跨两临近重点区段!$A:$A=D842)*(三跨两临近重点区段!$F:$F="现存区段"),0))),"")</f>
        <v/>
      </c>
      <c r="AA842" s="268" t="str">
        <f t="array" ref="AA842">IFERROR(IF(INDEX(三跨两临近重点区段!$F:$F,MATCH(1,(MONTH(三跨两临近重点区段!$H:$H)=10)*(三跨两临近重点区段!$A:$A=D842),0))="已取消","已取消",INDEX(三跨两临近重点区段!$H:$H,MATCH(1,(MONTH(三跨两临近重点区段!$H:$H)=10)*(三跨两临近重点区段!$A:$A=D842)*(三跨两临近重点区段!$F:$F="现存区段"),0))),"")</f>
        <v/>
      </c>
      <c r="AB842" s="72" t="str">
        <f t="array" ref="AB842">IFERROR(IF(INDEX(三跨两临近重点区段!$F:$F,MATCH(1,(MONTH(三跨两临近重点区段!$H:$H)=10)*(三跨两临近重点区段!$A:$A=D842),0))="已取消","已取消",INDEX(三跨两临近重点区段!$I:$I,MATCH(1,(MONTH(三跨两临近重点区段!$H:$H)=10)*(三跨两临近重点区段!$A:$A=D842)*(三跨两临近重点区段!$F:$F="现存区段"),0))),"")</f>
        <v/>
      </c>
      <c r="AC842" s="284" t="str">
        <f t="array" ref="AC842">IFERROR(IF(INDEX(三跨两临近重点区段!$F:$F,MATCH(1,(MONTH(三跨两临近重点区段!$H:$H)=11)*(三跨两临近重点区段!$A:$A=D842),0))="已取消","已取消",INDEX(三跨两临近重点区段!$H:$H,MATCH(1,(MONTH(三跨两临近重点区段!$H:$H)=11)*(三跨两临近重点区段!$A:$A=D842)*(三跨两临近重点区段!$F:$F="现存区段"),0))),"")</f>
        <v/>
      </c>
      <c r="AD842" s="72" t="str">
        <f t="array" ref="AD842">IFERROR(IF(INDEX(三跨两临近重点区段!$F:$F,MATCH(1,(MONTH(三跨两临近重点区段!$H:$H)=11)*(三跨两临近重点区段!$A:$A=D842),0))="已取消","已取消",INDEX(三跨两临近重点区段!$I:$I,MATCH(1,(MONTH(三跨两临近重点区段!$H:$H)=11)*(三跨两临近重点区段!$A:$A=D842)*(三跨两临近重点区段!$F:$F="现存区段"),0))),"")</f>
        <v/>
      </c>
      <c r="AE842" s="284" t="str">
        <f t="array" ref="AE842">IFERROR(IF(INDEX(三跨两临近重点区段!$F:$F,MATCH(1,(MONTH(三跨两临近重点区段!$H:$H)=12)*(三跨两临近重点区段!$A:$A=D842),0))="已取消","已取消",INDEX(三跨两临近重点区段!$H:$H,MATCH(1,(MONTH(三跨两临近重点区段!$H:$H)=12)*(三跨两临近重点区段!$A:$A=D842)*(三跨两临近重点区段!$F:$F="现存区段"),0))),"")</f>
        <v/>
      </c>
      <c r="AF842" s="72" t="str">
        <f t="array" ref="AF842">IFERROR(IF(INDEX(三跨两临近重点区段!$F:$F,MATCH(1,(MONTH(三跨两临近重点区段!$H:$H)=12)*(三跨两临近重点区段!$A:$A=D842),0))="已取消","已取消",INDEX(三跨两临近重点区段!$I:$I,MATCH(1,(MONTH(三跨两临近重点区段!$H:$H)=12)*(三跨两临近重点区段!$A:$A=D842)*(三跨两临近重点区段!$F:$F="现存区段"),0))),"")</f>
        <v/>
      </c>
      <c r="AH842" t="e">
        <f t="array" ref="AH842">INDEX(三跨两临近重点区段!$G:$G,MATCH(D842,三跨两临近重点区段!$A:$A,0))</f>
        <v>#N/A</v>
      </c>
    </row>
    <row r="843" ht="14.25" spans="1:34">
      <c r="A843" s="263" t="s">
        <v>150</v>
      </c>
      <c r="B843" s="264" t="s">
        <v>3347</v>
      </c>
      <c r="C843" s="263" t="s">
        <v>2187</v>
      </c>
      <c r="D843" s="263" t="s">
        <v>3348</v>
      </c>
      <c r="E843" s="264" t="s">
        <v>2449</v>
      </c>
      <c r="F843" s="264" t="s">
        <v>125</v>
      </c>
      <c r="G843" s="263" t="s">
        <v>2452</v>
      </c>
      <c r="H843" s="263" t="s">
        <v>1511</v>
      </c>
      <c r="I843" s="33"/>
      <c r="J843" s="196"/>
      <c r="K843" s="196"/>
      <c r="L843" s="196"/>
      <c r="M843" s="235"/>
      <c r="N843" s="235"/>
      <c r="O843" s="33"/>
      <c r="P843" s="48"/>
      <c r="Q843" s="279"/>
      <c r="R843" s="279"/>
      <c r="S843" s="278">
        <v>45462</v>
      </c>
      <c r="T843" s="279" t="s">
        <v>3166</v>
      </c>
      <c r="U843" s="268" t="str">
        <f t="array" ref="U843">IFERROR(IF(INDEX(三跨两临近重点区段!$F:$F,MATCH(1,(MONTH(三跨两临近重点区段!$H:$H)=7)*(三跨两临近重点区段!$A:$A=D843),0))="已取消","已取消",INDEX(三跨两临近重点区段!$H:$H,MATCH(1,(MONTH(三跨两临近重点区段!$H:$H)=7)*(三跨两临近重点区段!$A:$A=D843)*(三跨两临近重点区段!$F:$F="现存区段"),0))),"")</f>
        <v/>
      </c>
      <c r="V843" s="232" t="str">
        <f t="array" ref="V843">IFERROR(IF(INDEX(三跨两临近重点区段!$F:$F,MATCH(1,(MONTH(三跨两临近重点区段!$H:$H)=7)*(三跨两临近重点区段!$A:$A=D843),0))="已取消","已取消",INDEX(三跨两临近重点区段!$I:$I,MATCH(1,(MONTH(三跨两临近重点区段!$H:$H)=7)*(三跨两临近重点区段!$A:$A=D843)*(三跨两临近重点区段!$F:$F="现存区段"),0))),"")</f>
        <v/>
      </c>
      <c r="W843" s="268" t="str">
        <f t="array" ref="W843">IFERROR(IF(INDEX(三跨两临近重点区段!$F:$F,MATCH(1,(MONTH(三跨两临近重点区段!$H:$H)=8)*(三跨两临近重点区段!$A:$A=D843),0))="已取消","已取消",INDEX(三跨两临近重点区段!$H:$H,MATCH(1,(MONTH(三跨两临近重点区段!$H:$H)=8)*(三跨两临近重点区段!$A:$A=D843)*(三跨两临近重点区段!$F:$F="现存区段"),0))),"")</f>
        <v/>
      </c>
      <c r="X843" s="232" t="str">
        <f t="array" ref="X843">IFERROR(IF(INDEX(三跨两临近重点区段!$F:$F,MATCH(1,(MONTH(三跨两临近重点区段!$H:$H)=8)*(三跨两临近重点区段!$A:$A=D843),0))="已取消","已取消",INDEX(三跨两临近重点区段!$I:$I,MATCH(1,(MONTH(三跨两临近重点区段!$H:$H)=8)*(三跨两临近重点区段!$A:$A=D843)*(三跨两临近重点区段!$F:$F="现存区段"),0))),"")</f>
        <v/>
      </c>
      <c r="Y843" s="268" t="str">
        <f t="array" ref="Y843">IFERROR(IF(INDEX(三跨两临近重点区段!$F:$F,MATCH(1,(MONTH(三跨两临近重点区段!$H:$H)=9)*(三跨两临近重点区段!$A:$A=D843),0))="已取消","已取消",INDEX(三跨两临近重点区段!$H:$H,MATCH(1,(MONTH(三跨两临近重点区段!$H:$H)=9)*(三跨两临近重点区段!$A:$A=D843)*(三跨两临近重点区段!$F:$F="现存区段"),0))),"")</f>
        <v/>
      </c>
      <c r="Z843" s="232" t="str">
        <f t="array" ref="Z843">IFERROR(IF(INDEX(三跨两临近重点区段!$F:$F,MATCH(1,(MONTH(三跨两临近重点区段!$H:$H)=9)*(三跨两临近重点区段!$A:$A=D843),0))="已取消","已取消",INDEX(三跨两临近重点区段!$I:$I,MATCH(1,(MONTH(三跨两临近重点区段!$H:$H)=9)*(三跨两临近重点区段!$A:$A=D843)*(三跨两临近重点区段!$F:$F="现存区段"),0))),"")</f>
        <v/>
      </c>
      <c r="AA843" s="268" t="str">
        <f t="array" ref="AA843">IFERROR(IF(INDEX(三跨两临近重点区段!$F:$F,MATCH(1,(MONTH(三跨两临近重点区段!$H:$H)=10)*(三跨两临近重点区段!$A:$A=D843),0))="已取消","已取消",INDEX(三跨两临近重点区段!$H:$H,MATCH(1,(MONTH(三跨两临近重点区段!$H:$H)=10)*(三跨两临近重点区段!$A:$A=D843)*(三跨两临近重点区段!$F:$F="现存区段"),0))),"")</f>
        <v/>
      </c>
      <c r="AB843" s="72" t="str">
        <f t="array" ref="AB843">IFERROR(IF(INDEX(三跨两临近重点区段!$F:$F,MATCH(1,(MONTH(三跨两临近重点区段!$H:$H)=10)*(三跨两临近重点区段!$A:$A=D843),0))="已取消","已取消",INDEX(三跨两临近重点区段!$I:$I,MATCH(1,(MONTH(三跨两临近重点区段!$H:$H)=10)*(三跨两临近重点区段!$A:$A=D843)*(三跨两临近重点区段!$F:$F="现存区段"),0))),"")</f>
        <v/>
      </c>
      <c r="AC843" s="284" t="str">
        <f t="array" ref="AC843">IFERROR(IF(INDEX(三跨两临近重点区段!$F:$F,MATCH(1,(MONTH(三跨两临近重点区段!$H:$H)=11)*(三跨两临近重点区段!$A:$A=D843),0))="已取消","已取消",INDEX(三跨两临近重点区段!$H:$H,MATCH(1,(MONTH(三跨两临近重点区段!$H:$H)=11)*(三跨两临近重点区段!$A:$A=D843)*(三跨两临近重点区段!$F:$F="现存区段"),0))),"")</f>
        <v/>
      </c>
      <c r="AD843" s="72" t="str">
        <f t="array" ref="AD843">IFERROR(IF(INDEX(三跨两临近重点区段!$F:$F,MATCH(1,(MONTH(三跨两临近重点区段!$H:$H)=11)*(三跨两临近重点区段!$A:$A=D843),0))="已取消","已取消",INDEX(三跨两临近重点区段!$I:$I,MATCH(1,(MONTH(三跨两临近重点区段!$H:$H)=11)*(三跨两临近重点区段!$A:$A=D843)*(三跨两临近重点区段!$F:$F="现存区段"),0))),"")</f>
        <v/>
      </c>
      <c r="AE843" s="284" t="str">
        <f t="array" ref="AE843">IFERROR(IF(INDEX(三跨两临近重点区段!$F:$F,MATCH(1,(MONTH(三跨两临近重点区段!$H:$H)=12)*(三跨两临近重点区段!$A:$A=D843),0))="已取消","已取消",INDEX(三跨两临近重点区段!$H:$H,MATCH(1,(MONTH(三跨两临近重点区段!$H:$H)=12)*(三跨两临近重点区段!$A:$A=D843)*(三跨两临近重点区段!$F:$F="现存区段"),0))),"")</f>
        <v/>
      </c>
      <c r="AF843" s="72" t="str">
        <f t="array" ref="AF843">IFERROR(IF(INDEX(三跨两临近重点区段!$F:$F,MATCH(1,(MONTH(三跨两临近重点区段!$H:$H)=12)*(三跨两临近重点区段!$A:$A=D843),0))="已取消","已取消",INDEX(三跨两临近重点区段!$I:$I,MATCH(1,(MONTH(三跨两临近重点区段!$H:$H)=12)*(三跨两临近重点区段!$A:$A=D843)*(三跨两临近重点区段!$F:$F="现存区段"),0))),"")</f>
        <v/>
      </c>
      <c r="AH843" t="e">
        <f t="array" ref="AH843">INDEX(三跨两临近重点区段!$G:$G,MATCH(D843,三跨两临近重点区段!$A:$A,0))</f>
        <v>#N/A</v>
      </c>
    </row>
    <row r="844" ht="14.25" spans="1:34">
      <c r="A844" s="263" t="s">
        <v>150</v>
      </c>
      <c r="B844" s="264" t="s">
        <v>3345</v>
      </c>
      <c r="C844" s="263" t="s">
        <v>2756</v>
      </c>
      <c r="D844" s="263" t="s">
        <v>3349</v>
      </c>
      <c r="E844" s="264" t="s">
        <v>2449</v>
      </c>
      <c r="F844" s="264" t="s">
        <v>125</v>
      </c>
      <c r="G844" s="263" t="s">
        <v>2452</v>
      </c>
      <c r="H844" s="263" t="s">
        <v>1511</v>
      </c>
      <c r="I844" s="33"/>
      <c r="J844" s="196"/>
      <c r="K844" s="196"/>
      <c r="L844" s="196"/>
      <c r="M844" s="235"/>
      <c r="N844" s="235"/>
      <c r="O844" s="33"/>
      <c r="P844" s="48"/>
      <c r="Q844" s="279"/>
      <c r="R844" s="279"/>
      <c r="S844" s="278">
        <v>45462</v>
      </c>
      <c r="T844" s="279" t="s">
        <v>3166</v>
      </c>
      <c r="U844" s="268" t="str">
        <f t="array" ref="U844">IFERROR(IF(INDEX(三跨两临近重点区段!$F:$F,MATCH(1,(MONTH(三跨两临近重点区段!$H:$H)=7)*(三跨两临近重点区段!$A:$A=D844),0))="已取消","已取消",INDEX(三跨两临近重点区段!$H:$H,MATCH(1,(MONTH(三跨两临近重点区段!$H:$H)=7)*(三跨两临近重点区段!$A:$A=D844)*(三跨两临近重点区段!$F:$F="现存区段"),0))),"")</f>
        <v/>
      </c>
      <c r="V844" s="232" t="str">
        <f t="array" ref="V844">IFERROR(IF(INDEX(三跨两临近重点区段!$F:$F,MATCH(1,(MONTH(三跨两临近重点区段!$H:$H)=7)*(三跨两临近重点区段!$A:$A=D844),0))="已取消","已取消",INDEX(三跨两临近重点区段!$I:$I,MATCH(1,(MONTH(三跨两临近重点区段!$H:$H)=7)*(三跨两临近重点区段!$A:$A=D844)*(三跨两临近重点区段!$F:$F="现存区段"),0))),"")</f>
        <v/>
      </c>
      <c r="W844" s="268" t="str">
        <f t="array" ref="W844">IFERROR(IF(INDEX(三跨两临近重点区段!$F:$F,MATCH(1,(MONTH(三跨两临近重点区段!$H:$H)=8)*(三跨两临近重点区段!$A:$A=D844),0))="已取消","已取消",INDEX(三跨两临近重点区段!$H:$H,MATCH(1,(MONTH(三跨两临近重点区段!$H:$H)=8)*(三跨两临近重点区段!$A:$A=D844)*(三跨两临近重点区段!$F:$F="现存区段"),0))),"")</f>
        <v/>
      </c>
      <c r="X844" s="232" t="str">
        <f t="array" ref="X844">IFERROR(IF(INDEX(三跨两临近重点区段!$F:$F,MATCH(1,(MONTH(三跨两临近重点区段!$H:$H)=8)*(三跨两临近重点区段!$A:$A=D844),0))="已取消","已取消",INDEX(三跨两临近重点区段!$I:$I,MATCH(1,(MONTH(三跨两临近重点区段!$H:$H)=8)*(三跨两临近重点区段!$A:$A=D844)*(三跨两临近重点区段!$F:$F="现存区段"),0))),"")</f>
        <v/>
      </c>
      <c r="Y844" s="268" t="str">
        <f t="array" ref="Y844">IFERROR(IF(INDEX(三跨两临近重点区段!$F:$F,MATCH(1,(MONTH(三跨两临近重点区段!$H:$H)=9)*(三跨两临近重点区段!$A:$A=D844),0))="已取消","已取消",INDEX(三跨两临近重点区段!$H:$H,MATCH(1,(MONTH(三跨两临近重点区段!$H:$H)=9)*(三跨两临近重点区段!$A:$A=D844)*(三跨两临近重点区段!$F:$F="现存区段"),0))),"")</f>
        <v/>
      </c>
      <c r="Z844" s="232" t="str">
        <f t="array" ref="Z844">IFERROR(IF(INDEX(三跨两临近重点区段!$F:$F,MATCH(1,(MONTH(三跨两临近重点区段!$H:$H)=9)*(三跨两临近重点区段!$A:$A=D844),0))="已取消","已取消",INDEX(三跨两临近重点区段!$I:$I,MATCH(1,(MONTH(三跨两临近重点区段!$H:$H)=9)*(三跨两临近重点区段!$A:$A=D844)*(三跨两临近重点区段!$F:$F="现存区段"),0))),"")</f>
        <v/>
      </c>
      <c r="AA844" s="268" t="str">
        <f t="array" ref="AA844">IFERROR(IF(INDEX(三跨两临近重点区段!$F:$F,MATCH(1,(MONTH(三跨两临近重点区段!$H:$H)=10)*(三跨两临近重点区段!$A:$A=D844),0))="已取消","已取消",INDEX(三跨两临近重点区段!$H:$H,MATCH(1,(MONTH(三跨两临近重点区段!$H:$H)=10)*(三跨两临近重点区段!$A:$A=D844)*(三跨两临近重点区段!$F:$F="现存区段"),0))),"")</f>
        <v/>
      </c>
      <c r="AB844" s="72" t="str">
        <f t="array" ref="AB844">IFERROR(IF(INDEX(三跨两临近重点区段!$F:$F,MATCH(1,(MONTH(三跨两临近重点区段!$H:$H)=10)*(三跨两临近重点区段!$A:$A=D844),0))="已取消","已取消",INDEX(三跨两临近重点区段!$I:$I,MATCH(1,(MONTH(三跨两临近重点区段!$H:$H)=10)*(三跨两临近重点区段!$A:$A=D844)*(三跨两临近重点区段!$F:$F="现存区段"),0))),"")</f>
        <v/>
      </c>
      <c r="AC844" s="284" t="str">
        <f t="array" ref="AC844">IFERROR(IF(INDEX(三跨两临近重点区段!$F:$F,MATCH(1,(MONTH(三跨两临近重点区段!$H:$H)=11)*(三跨两临近重点区段!$A:$A=D844),0))="已取消","已取消",INDEX(三跨两临近重点区段!$H:$H,MATCH(1,(MONTH(三跨两临近重点区段!$H:$H)=11)*(三跨两临近重点区段!$A:$A=D844)*(三跨两临近重点区段!$F:$F="现存区段"),0))),"")</f>
        <v/>
      </c>
      <c r="AD844" s="72" t="str">
        <f t="array" ref="AD844">IFERROR(IF(INDEX(三跨两临近重点区段!$F:$F,MATCH(1,(MONTH(三跨两临近重点区段!$H:$H)=11)*(三跨两临近重点区段!$A:$A=D844),0))="已取消","已取消",INDEX(三跨两临近重点区段!$I:$I,MATCH(1,(MONTH(三跨两临近重点区段!$H:$H)=11)*(三跨两临近重点区段!$A:$A=D844)*(三跨两临近重点区段!$F:$F="现存区段"),0))),"")</f>
        <v/>
      </c>
      <c r="AE844" s="284" t="str">
        <f t="array" ref="AE844">IFERROR(IF(INDEX(三跨两临近重点区段!$F:$F,MATCH(1,(MONTH(三跨两临近重点区段!$H:$H)=12)*(三跨两临近重点区段!$A:$A=D844),0))="已取消","已取消",INDEX(三跨两临近重点区段!$H:$H,MATCH(1,(MONTH(三跨两临近重点区段!$H:$H)=12)*(三跨两临近重点区段!$A:$A=D844)*(三跨两临近重点区段!$F:$F="现存区段"),0))),"")</f>
        <v/>
      </c>
      <c r="AF844" s="72" t="str">
        <f t="array" ref="AF844">IFERROR(IF(INDEX(三跨两临近重点区段!$F:$F,MATCH(1,(MONTH(三跨两临近重点区段!$H:$H)=12)*(三跨两临近重点区段!$A:$A=D844),0))="已取消","已取消",INDEX(三跨两临近重点区段!$I:$I,MATCH(1,(MONTH(三跨两临近重点区段!$H:$H)=12)*(三跨两临近重点区段!$A:$A=D844)*(三跨两临近重点区段!$F:$F="现存区段"),0))),"")</f>
        <v/>
      </c>
      <c r="AH844" t="e">
        <f t="array" ref="AH844">INDEX(三跨两临近重点区段!$G:$G,MATCH(D844,三跨两临近重点区段!$A:$A,0))</f>
        <v>#N/A</v>
      </c>
    </row>
    <row r="845" ht="14.25" spans="1:34">
      <c r="A845" s="263" t="s">
        <v>150</v>
      </c>
      <c r="B845" s="264" t="s">
        <v>3347</v>
      </c>
      <c r="C845" s="263" t="s">
        <v>2756</v>
      </c>
      <c r="D845" s="263" t="s">
        <v>3350</v>
      </c>
      <c r="E845" s="264" t="s">
        <v>2449</v>
      </c>
      <c r="F845" s="264" t="s">
        <v>125</v>
      </c>
      <c r="G845" s="263" t="s">
        <v>2452</v>
      </c>
      <c r="H845" s="263" t="s">
        <v>1511</v>
      </c>
      <c r="I845" s="33"/>
      <c r="J845" s="196"/>
      <c r="K845" s="196"/>
      <c r="L845" s="196"/>
      <c r="M845" s="235"/>
      <c r="N845" s="235"/>
      <c r="O845" s="33"/>
      <c r="P845" s="48"/>
      <c r="Q845" s="279"/>
      <c r="R845" s="279"/>
      <c r="S845" s="278">
        <v>45462</v>
      </c>
      <c r="T845" s="279" t="s">
        <v>3166</v>
      </c>
      <c r="U845" s="268" t="str">
        <f t="array" ref="U845">IFERROR(IF(INDEX(三跨两临近重点区段!$F:$F,MATCH(1,(MONTH(三跨两临近重点区段!$H:$H)=7)*(三跨两临近重点区段!$A:$A=D845),0))="已取消","已取消",INDEX(三跨两临近重点区段!$H:$H,MATCH(1,(MONTH(三跨两临近重点区段!$H:$H)=7)*(三跨两临近重点区段!$A:$A=D845)*(三跨两临近重点区段!$F:$F="现存区段"),0))),"")</f>
        <v/>
      </c>
      <c r="V845" s="232" t="str">
        <f t="array" ref="V845">IFERROR(IF(INDEX(三跨两临近重点区段!$F:$F,MATCH(1,(MONTH(三跨两临近重点区段!$H:$H)=7)*(三跨两临近重点区段!$A:$A=D845),0))="已取消","已取消",INDEX(三跨两临近重点区段!$I:$I,MATCH(1,(MONTH(三跨两临近重点区段!$H:$H)=7)*(三跨两临近重点区段!$A:$A=D845)*(三跨两临近重点区段!$F:$F="现存区段"),0))),"")</f>
        <v/>
      </c>
      <c r="W845" s="268" t="str">
        <f t="array" ref="W845">IFERROR(IF(INDEX(三跨两临近重点区段!$F:$F,MATCH(1,(MONTH(三跨两临近重点区段!$H:$H)=8)*(三跨两临近重点区段!$A:$A=D845),0))="已取消","已取消",INDEX(三跨两临近重点区段!$H:$H,MATCH(1,(MONTH(三跨两临近重点区段!$H:$H)=8)*(三跨两临近重点区段!$A:$A=D845)*(三跨两临近重点区段!$F:$F="现存区段"),0))),"")</f>
        <v/>
      </c>
      <c r="X845" s="232" t="str">
        <f t="array" ref="X845">IFERROR(IF(INDEX(三跨两临近重点区段!$F:$F,MATCH(1,(MONTH(三跨两临近重点区段!$H:$H)=8)*(三跨两临近重点区段!$A:$A=D845),0))="已取消","已取消",INDEX(三跨两临近重点区段!$I:$I,MATCH(1,(MONTH(三跨两临近重点区段!$H:$H)=8)*(三跨两临近重点区段!$A:$A=D845)*(三跨两临近重点区段!$F:$F="现存区段"),0))),"")</f>
        <v/>
      </c>
      <c r="Y845" s="268" t="str">
        <f t="array" ref="Y845">IFERROR(IF(INDEX(三跨两临近重点区段!$F:$F,MATCH(1,(MONTH(三跨两临近重点区段!$H:$H)=9)*(三跨两临近重点区段!$A:$A=D845),0))="已取消","已取消",INDEX(三跨两临近重点区段!$H:$H,MATCH(1,(MONTH(三跨两临近重点区段!$H:$H)=9)*(三跨两临近重点区段!$A:$A=D845)*(三跨两临近重点区段!$F:$F="现存区段"),0))),"")</f>
        <v/>
      </c>
      <c r="Z845" s="232" t="str">
        <f t="array" ref="Z845">IFERROR(IF(INDEX(三跨两临近重点区段!$F:$F,MATCH(1,(MONTH(三跨两临近重点区段!$H:$H)=9)*(三跨两临近重点区段!$A:$A=D845),0))="已取消","已取消",INDEX(三跨两临近重点区段!$I:$I,MATCH(1,(MONTH(三跨两临近重点区段!$H:$H)=9)*(三跨两临近重点区段!$A:$A=D845)*(三跨两临近重点区段!$F:$F="现存区段"),0))),"")</f>
        <v/>
      </c>
      <c r="AA845" s="268" t="str">
        <f t="array" ref="AA845">IFERROR(IF(INDEX(三跨两临近重点区段!$F:$F,MATCH(1,(MONTH(三跨两临近重点区段!$H:$H)=10)*(三跨两临近重点区段!$A:$A=D845),0))="已取消","已取消",INDEX(三跨两临近重点区段!$H:$H,MATCH(1,(MONTH(三跨两临近重点区段!$H:$H)=10)*(三跨两临近重点区段!$A:$A=D845)*(三跨两临近重点区段!$F:$F="现存区段"),0))),"")</f>
        <v/>
      </c>
      <c r="AB845" s="72" t="str">
        <f t="array" ref="AB845">IFERROR(IF(INDEX(三跨两临近重点区段!$F:$F,MATCH(1,(MONTH(三跨两临近重点区段!$H:$H)=10)*(三跨两临近重点区段!$A:$A=D845),0))="已取消","已取消",INDEX(三跨两临近重点区段!$I:$I,MATCH(1,(MONTH(三跨两临近重点区段!$H:$H)=10)*(三跨两临近重点区段!$A:$A=D845)*(三跨两临近重点区段!$F:$F="现存区段"),0))),"")</f>
        <v/>
      </c>
      <c r="AC845" s="284" t="str">
        <f t="array" ref="AC845">IFERROR(IF(INDEX(三跨两临近重点区段!$F:$F,MATCH(1,(MONTH(三跨两临近重点区段!$H:$H)=11)*(三跨两临近重点区段!$A:$A=D845),0))="已取消","已取消",INDEX(三跨两临近重点区段!$H:$H,MATCH(1,(MONTH(三跨两临近重点区段!$H:$H)=11)*(三跨两临近重点区段!$A:$A=D845)*(三跨两临近重点区段!$F:$F="现存区段"),0))),"")</f>
        <v/>
      </c>
      <c r="AD845" s="72" t="str">
        <f t="array" ref="AD845">IFERROR(IF(INDEX(三跨两临近重点区段!$F:$F,MATCH(1,(MONTH(三跨两临近重点区段!$H:$H)=11)*(三跨两临近重点区段!$A:$A=D845),0))="已取消","已取消",INDEX(三跨两临近重点区段!$I:$I,MATCH(1,(MONTH(三跨两临近重点区段!$H:$H)=11)*(三跨两临近重点区段!$A:$A=D845)*(三跨两临近重点区段!$F:$F="现存区段"),0))),"")</f>
        <v/>
      </c>
      <c r="AE845" s="284" t="str">
        <f t="array" ref="AE845">IFERROR(IF(INDEX(三跨两临近重点区段!$F:$F,MATCH(1,(MONTH(三跨两临近重点区段!$H:$H)=12)*(三跨两临近重点区段!$A:$A=D845),0))="已取消","已取消",INDEX(三跨两临近重点区段!$H:$H,MATCH(1,(MONTH(三跨两临近重点区段!$H:$H)=12)*(三跨两临近重点区段!$A:$A=D845)*(三跨两临近重点区段!$F:$F="现存区段"),0))),"")</f>
        <v/>
      </c>
      <c r="AF845" s="72" t="str">
        <f t="array" ref="AF845">IFERROR(IF(INDEX(三跨两临近重点区段!$F:$F,MATCH(1,(MONTH(三跨两临近重点区段!$H:$H)=12)*(三跨两临近重点区段!$A:$A=D845),0))="已取消","已取消",INDEX(三跨两临近重点区段!$I:$I,MATCH(1,(MONTH(三跨两临近重点区段!$H:$H)=12)*(三跨两临近重点区段!$A:$A=D845)*(三跨两临近重点区段!$F:$F="现存区段"),0))),"")</f>
        <v/>
      </c>
      <c r="AH845" t="e">
        <f t="array" ref="AH845">INDEX(三跨两临近重点区段!$G:$G,MATCH(D845,三跨两临近重点区段!$A:$A,0))</f>
        <v>#N/A</v>
      </c>
    </row>
    <row r="846" ht="14.25" spans="1:34">
      <c r="A846" s="263" t="s">
        <v>363</v>
      </c>
      <c r="B846" s="264" t="s">
        <v>3171</v>
      </c>
      <c r="C846" s="263" t="s">
        <v>2773</v>
      </c>
      <c r="D846" s="263" t="s">
        <v>3351</v>
      </c>
      <c r="E846" s="264" t="s">
        <v>2449</v>
      </c>
      <c r="F846" s="264" t="s">
        <v>125</v>
      </c>
      <c r="G846" s="263" t="s">
        <v>2452</v>
      </c>
      <c r="H846" s="263" t="s">
        <v>1596</v>
      </c>
      <c r="I846" s="33"/>
      <c r="J846" s="196"/>
      <c r="K846" s="196"/>
      <c r="L846" s="196"/>
      <c r="M846" s="235"/>
      <c r="N846" s="235"/>
      <c r="O846" s="33"/>
      <c r="P846" s="48"/>
      <c r="Q846" s="279"/>
      <c r="R846" s="279"/>
      <c r="S846" s="278">
        <v>45462</v>
      </c>
      <c r="T846" s="279" t="s">
        <v>3166</v>
      </c>
      <c r="U846" s="268" t="str">
        <f t="array" ref="U846">IFERROR(IF(INDEX(三跨两临近重点区段!$F:$F,MATCH(1,(MONTH(三跨两临近重点区段!$H:$H)=7)*(三跨两临近重点区段!$A:$A=D846),0))="已取消","已取消",INDEX(三跨两临近重点区段!$H:$H,MATCH(1,(MONTH(三跨两临近重点区段!$H:$H)=7)*(三跨两临近重点区段!$A:$A=D846)*(三跨两临近重点区段!$F:$F="现存区段"),0))),"")</f>
        <v/>
      </c>
      <c r="V846" s="232" t="str">
        <f t="array" ref="V846">IFERROR(IF(INDEX(三跨两临近重点区段!$F:$F,MATCH(1,(MONTH(三跨两临近重点区段!$H:$H)=7)*(三跨两临近重点区段!$A:$A=D846),0))="已取消","已取消",INDEX(三跨两临近重点区段!$I:$I,MATCH(1,(MONTH(三跨两临近重点区段!$H:$H)=7)*(三跨两临近重点区段!$A:$A=D846)*(三跨两临近重点区段!$F:$F="现存区段"),0))),"")</f>
        <v/>
      </c>
      <c r="W846" s="268" t="str">
        <f t="array" ref="W846">IFERROR(IF(INDEX(三跨两临近重点区段!$F:$F,MATCH(1,(MONTH(三跨两临近重点区段!$H:$H)=8)*(三跨两临近重点区段!$A:$A=D846),0))="已取消","已取消",INDEX(三跨两临近重点区段!$H:$H,MATCH(1,(MONTH(三跨两临近重点区段!$H:$H)=8)*(三跨两临近重点区段!$A:$A=D846)*(三跨两临近重点区段!$F:$F="现存区段"),0))),"")</f>
        <v/>
      </c>
      <c r="X846" s="232" t="str">
        <f t="array" ref="X846">IFERROR(IF(INDEX(三跨两临近重点区段!$F:$F,MATCH(1,(MONTH(三跨两临近重点区段!$H:$H)=8)*(三跨两临近重点区段!$A:$A=D846),0))="已取消","已取消",INDEX(三跨两临近重点区段!$I:$I,MATCH(1,(MONTH(三跨两临近重点区段!$H:$H)=8)*(三跨两临近重点区段!$A:$A=D846)*(三跨两临近重点区段!$F:$F="现存区段"),0))),"")</f>
        <v/>
      </c>
      <c r="Y846" s="268" t="str">
        <f t="array" ref="Y846">IFERROR(IF(INDEX(三跨两临近重点区段!$F:$F,MATCH(1,(MONTH(三跨两临近重点区段!$H:$H)=9)*(三跨两临近重点区段!$A:$A=D846),0))="已取消","已取消",INDEX(三跨两临近重点区段!$H:$H,MATCH(1,(MONTH(三跨两临近重点区段!$H:$H)=9)*(三跨两临近重点区段!$A:$A=D846)*(三跨两临近重点区段!$F:$F="现存区段"),0))),"")</f>
        <v/>
      </c>
      <c r="Z846" s="232" t="str">
        <f t="array" ref="Z846">IFERROR(IF(INDEX(三跨两临近重点区段!$F:$F,MATCH(1,(MONTH(三跨两临近重点区段!$H:$H)=9)*(三跨两临近重点区段!$A:$A=D846),0))="已取消","已取消",INDEX(三跨两临近重点区段!$I:$I,MATCH(1,(MONTH(三跨两临近重点区段!$H:$H)=9)*(三跨两临近重点区段!$A:$A=D846)*(三跨两临近重点区段!$F:$F="现存区段"),0))),"")</f>
        <v/>
      </c>
      <c r="AA846" s="268" t="str">
        <f t="array" ref="AA846">IFERROR(IF(INDEX(三跨两临近重点区段!$F:$F,MATCH(1,(MONTH(三跨两临近重点区段!$H:$H)=10)*(三跨两临近重点区段!$A:$A=D846),0))="已取消","已取消",INDEX(三跨两临近重点区段!$H:$H,MATCH(1,(MONTH(三跨两临近重点区段!$H:$H)=10)*(三跨两临近重点区段!$A:$A=D846)*(三跨两临近重点区段!$F:$F="现存区段"),0))),"")</f>
        <v/>
      </c>
      <c r="AB846" s="72" t="str">
        <f t="array" ref="AB846">IFERROR(IF(INDEX(三跨两临近重点区段!$F:$F,MATCH(1,(MONTH(三跨两临近重点区段!$H:$H)=10)*(三跨两临近重点区段!$A:$A=D846),0))="已取消","已取消",INDEX(三跨两临近重点区段!$I:$I,MATCH(1,(MONTH(三跨两临近重点区段!$H:$H)=10)*(三跨两临近重点区段!$A:$A=D846)*(三跨两临近重点区段!$F:$F="现存区段"),0))),"")</f>
        <v/>
      </c>
      <c r="AC846" s="284" t="str">
        <f t="array" ref="AC846">IFERROR(IF(INDEX(三跨两临近重点区段!$F:$F,MATCH(1,(MONTH(三跨两临近重点区段!$H:$H)=11)*(三跨两临近重点区段!$A:$A=D846),0))="已取消","已取消",INDEX(三跨两临近重点区段!$H:$H,MATCH(1,(MONTH(三跨两临近重点区段!$H:$H)=11)*(三跨两临近重点区段!$A:$A=D846)*(三跨两临近重点区段!$F:$F="现存区段"),0))),"")</f>
        <v/>
      </c>
      <c r="AD846" s="72" t="str">
        <f t="array" ref="AD846">IFERROR(IF(INDEX(三跨两临近重点区段!$F:$F,MATCH(1,(MONTH(三跨两临近重点区段!$H:$H)=11)*(三跨两临近重点区段!$A:$A=D846),0))="已取消","已取消",INDEX(三跨两临近重点区段!$I:$I,MATCH(1,(MONTH(三跨两临近重点区段!$H:$H)=11)*(三跨两临近重点区段!$A:$A=D846)*(三跨两临近重点区段!$F:$F="现存区段"),0))),"")</f>
        <v/>
      </c>
      <c r="AE846" s="284" t="str">
        <f t="array" ref="AE846">IFERROR(IF(INDEX(三跨两临近重点区段!$F:$F,MATCH(1,(MONTH(三跨两临近重点区段!$H:$H)=12)*(三跨两临近重点区段!$A:$A=D846),0))="已取消","已取消",INDEX(三跨两临近重点区段!$H:$H,MATCH(1,(MONTH(三跨两临近重点区段!$H:$H)=12)*(三跨两临近重点区段!$A:$A=D846)*(三跨两临近重点区段!$F:$F="现存区段"),0))),"")</f>
        <v/>
      </c>
      <c r="AF846" s="72" t="str">
        <f t="array" ref="AF846">IFERROR(IF(INDEX(三跨两临近重点区段!$F:$F,MATCH(1,(MONTH(三跨两临近重点区段!$H:$H)=12)*(三跨两临近重点区段!$A:$A=D846),0))="已取消","已取消",INDEX(三跨两临近重点区段!$I:$I,MATCH(1,(MONTH(三跨两临近重点区段!$H:$H)=12)*(三跨两临近重点区段!$A:$A=D846)*(三跨两临近重点区段!$F:$F="现存区段"),0))),"")</f>
        <v/>
      </c>
      <c r="AH846" t="e">
        <f t="array" ref="AH846">INDEX(三跨两临近重点区段!$G:$G,MATCH(D846,三跨两临近重点区段!$A:$A,0))</f>
        <v>#N/A</v>
      </c>
    </row>
    <row r="847" ht="14.25" spans="1:34">
      <c r="A847" s="263" t="s">
        <v>363</v>
      </c>
      <c r="B847" s="264" t="s">
        <v>2806</v>
      </c>
      <c r="C847" s="263" t="s">
        <v>2130</v>
      </c>
      <c r="D847" s="263" t="s">
        <v>3352</v>
      </c>
      <c r="E847" s="264" t="s">
        <v>2449</v>
      </c>
      <c r="F847" s="264" t="s">
        <v>125</v>
      </c>
      <c r="G847" s="263" t="s">
        <v>2452</v>
      </c>
      <c r="H847" s="263" t="s">
        <v>1481</v>
      </c>
      <c r="I847" s="33"/>
      <c r="J847" s="196"/>
      <c r="K847" s="196"/>
      <c r="L847" s="196"/>
      <c r="M847" s="235"/>
      <c r="N847" s="235"/>
      <c r="O847" s="33"/>
      <c r="P847" s="48"/>
      <c r="Q847" s="279"/>
      <c r="R847" s="279"/>
      <c r="S847" s="278">
        <v>45462</v>
      </c>
      <c r="T847" s="279" t="s">
        <v>3166</v>
      </c>
      <c r="U847" s="268" t="str">
        <f t="array" ref="U847">IFERROR(IF(INDEX(三跨两临近重点区段!$F:$F,MATCH(1,(MONTH(三跨两临近重点区段!$H:$H)=7)*(三跨两临近重点区段!$A:$A=D847),0))="已取消","已取消",INDEX(三跨两临近重点区段!$H:$H,MATCH(1,(MONTH(三跨两临近重点区段!$H:$H)=7)*(三跨两临近重点区段!$A:$A=D847)*(三跨两临近重点区段!$F:$F="现存区段"),0))),"")</f>
        <v/>
      </c>
      <c r="V847" s="232" t="str">
        <f t="array" ref="V847">IFERROR(IF(INDEX(三跨两临近重点区段!$F:$F,MATCH(1,(MONTH(三跨两临近重点区段!$H:$H)=7)*(三跨两临近重点区段!$A:$A=D847),0))="已取消","已取消",INDEX(三跨两临近重点区段!$I:$I,MATCH(1,(MONTH(三跨两临近重点区段!$H:$H)=7)*(三跨两临近重点区段!$A:$A=D847)*(三跨两临近重点区段!$F:$F="现存区段"),0))),"")</f>
        <v/>
      </c>
      <c r="W847" s="268" t="str">
        <f t="array" ref="W847">IFERROR(IF(INDEX(三跨两临近重点区段!$F:$F,MATCH(1,(MONTH(三跨两临近重点区段!$H:$H)=8)*(三跨两临近重点区段!$A:$A=D847),0))="已取消","已取消",INDEX(三跨两临近重点区段!$H:$H,MATCH(1,(MONTH(三跨两临近重点区段!$H:$H)=8)*(三跨两临近重点区段!$A:$A=D847)*(三跨两临近重点区段!$F:$F="现存区段"),0))),"")</f>
        <v/>
      </c>
      <c r="X847" s="232" t="str">
        <f t="array" ref="X847">IFERROR(IF(INDEX(三跨两临近重点区段!$F:$F,MATCH(1,(MONTH(三跨两临近重点区段!$H:$H)=8)*(三跨两临近重点区段!$A:$A=D847),0))="已取消","已取消",INDEX(三跨两临近重点区段!$I:$I,MATCH(1,(MONTH(三跨两临近重点区段!$H:$H)=8)*(三跨两临近重点区段!$A:$A=D847)*(三跨两临近重点区段!$F:$F="现存区段"),0))),"")</f>
        <v/>
      </c>
      <c r="Y847" s="268" t="str">
        <f t="array" ref="Y847">IFERROR(IF(INDEX(三跨两临近重点区段!$F:$F,MATCH(1,(MONTH(三跨两临近重点区段!$H:$H)=9)*(三跨两临近重点区段!$A:$A=D847),0))="已取消","已取消",INDEX(三跨两临近重点区段!$H:$H,MATCH(1,(MONTH(三跨两临近重点区段!$H:$H)=9)*(三跨两临近重点区段!$A:$A=D847)*(三跨两临近重点区段!$F:$F="现存区段"),0))),"")</f>
        <v/>
      </c>
      <c r="Z847" s="232" t="str">
        <f t="array" ref="Z847">IFERROR(IF(INDEX(三跨两临近重点区段!$F:$F,MATCH(1,(MONTH(三跨两临近重点区段!$H:$H)=9)*(三跨两临近重点区段!$A:$A=D847),0))="已取消","已取消",INDEX(三跨两临近重点区段!$I:$I,MATCH(1,(MONTH(三跨两临近重点区段!$H:$H)=9)*(三跨两临近重点区段!$A:$A=D847)*(三跨两临近重点区段!$F:$F="现存区段"),0))),"")</f>
        <v/>
      </c>
      <c r="AA847" s="268" t="str">
        <f t="array" ref="AA847">IFERROR(IF(INDEX(三跨两临近重点区段!$F:$F,MATCH(1,(MONTH(三跨两临近重点区段!$H:$H)=10)*(三跨两临近重点区段!$A:$A=D847),0))="已取消","已取消",INDEX(三跨两临近重点区段!$H:$H,MATCH(1,(MONTH(三跨两临近重点区段!$H:$H)=10)*(三跨两临近重点区段!$A:$A=D847)*(三跨两临近重点区段!$F:$F="现存区段"),0))),"")</f>
        <v/>
      </c>
      <c r="AB847" s="72" t="str">
        <f t="array" ref="AB847">IFERROR(IF(INDEX(三跨两临近重点区段!$F:$F,MATCH(1,(MONTH(三跨两临近重点区段!$H:$H)=10)*(三跨两临近重点区段!$A:$A=D847),0))="已取消","已取消",INDEX(三跨两临近重点区段!$I:$I,MATCH(1,(MONTH(三跨两临近重点区段!$H:$H)=10)*(三跨两临近重点区段!$A:$A=D847)*(三跨两临近重点区段!$F:$F="现存区段"),0))),"")</f>
        <v/>
      </c>
      <c r="AC847" s="284" t="str">
        <f t="array" ref="AC847">IFERROR(IF(INDEX(三跨两临近重点区段!$F:$F,MATCH(1,(MONTH(三跨两临近重点区段!$H:$H)=11)*(三跨两临近重点区段!$A:$A=D847),0))="已取消","已取消",INDEX(三跨两临近重点区段!$H:$H,MATCH(1,(MONTH(三跨两临近重点区段!$H:$H)=11)*(三跨两临近重点区段!$A:$A=D847)*(三跨两临近重点区段!$F:$F="现存区段"),0))),"")</f>
        <v/>
      </c>
      <c r="AD847" s="72" t="str">
        <f t="array" ref="AD847">IFERROR(IF(INDEX(三跨两临近重点区段!$F:$F,MATCH(1,(MONTH(三跨两临近重点区段!$H:$H)=11)*(三跨两临近重点区段!$A:$A=D847),0))="已取消","已取消",INDEX(三跨两临近重点区段!$I:$I,MATCH(1,(MONTH(三跨两临近重点区段!$H:$H)=11)*(三跨两临近重点区段!$A:$A=D847)*(三跨两临近重点区段!$F:$F="现存区段"),0))),"")</f>
        <v/>
      </c>
      <c r="AE847" s="284" t="str">
        <f t="array" ref="AE847">IFERROR(IF(INDEX(三跨两临近重点区段!$F:$F,MATCH(1,(MONTH(三跨两临近重点区段!$H:$H)=12)*(三跨两临近重点区段!$A:$A=D847),0))="已取消","已取消",INDEX(三跨两临近重点区段!$H:$H,MATCH(1,(MONTH(三跨两临近重点区段!$H:$H)=12)*(三跨两临近重点区段!$A:$A=D847)*(三跨两临近重点区段!$F:$F="现存区段"),0))),"")</f>
        <v/>
      </c>
      <c r="AF847" s="72" t="str">
        <f t="array" ref="AF847">IFERROR(IF(INDEX(三跨两临近重点区段!$F:$F,MATCH(1,(MONTH(三跨两临近重点区段!$H:$H)=12)*(三跨两临近重点区段!$A:$A=D847),0))="已取消","已取消",INDEX(三跨两临近重点区段!$I:$I,MATCH(1,(MONTH(三跨两临近重点区段!$H:$H)=12)*(三跨两临近重点区段!$A:$A=D847)*(三跨两临近重点区段!$F:$F="现存区段"),0))),"")</f>
        <v/>
      </c>
      <c r="AH847" t="e">
        <f t="array" ref="AH847">INDEX(三跨两临近重点区段!$G:$G,MATCH(D847,三跨两临近重点区段!$A:$A,0))</f>
        <v>#N/A</v>
      </c>
    </row>
    <row r="848" ht="14.25" spans="1:34">
      <c r="A848" s="263" t="s">
        <v>363</v>
      </c>
      <c r="B848" s="264" t="s">
        <v>2811</v>
      </c>
      <c r="C848" s="263" t="s">
        <v>2130</v>
      </c>
      <c r="D848" s="263" t="s">
        <v>3353</v>
      </c>
      <c r="E848" s="264" t="s">
        <v>2449</v>
      </c>
      <c r="F848" s="264" t="s">
        <v>125</v>
      </c>
      <c r="G848" s="263" t="s">
        <v>2452</v>
      </c>
      <c r="H848" s="263" t="s">
        <v>1481</v>
      </c>
      <c r="I848" s="33"/>
      <c r="J848" s="196"/>
      <c r="K848" s="196"/>
      <c r="L848" s="196"/>
      <c r="M848" s="235"/>
      <c r="N848" s="235"/>
      <c r="O848" s="33"/>
      <c r="P848" s="48"/>
      <c r="Q848" s="279"/>
      <c r="R848" s="279"/>
      <c r="S848" s="278">
        <v>45462</v>
      </c>
      <c r="T848" s="279" t="s">
        <v>3166</v>
      </c>
      <c r="U848" s="268" t="str">
        <f t="array" ref="U848">IFERROR(IF(INDEX(三跨两临近重点区段!$F:$F,MATCH(1,(MONTH(三跨两临近重点区段!$H:$H)=7)*(三跨两临近重点区段!$A:$A=D848),0))="已取消","已取消",INDEX(三跨两临近重点区段!$H:$H,MATCH(1,(MONTH(三跨两临近重点区段!$H:$H)=7)*(三跨两临近重点区段!$A:$A=D848)*(三跨两临近重点区段!$F:$F="现存区段"),0))),"")</f>
        <v/>
      </c>
      <c r="V848" s="232" t="str">
        <f t="array" ref="V848">IFERROR(IF(INDEX(三跨两临近重点区段!$F:$F,MATCH(1,(MONTH(三跨两临近重点区段!$H:$H)=7)*(三跨两临近重点区段!$A:$A=D848),0))="已取消","已取消",INDEX(三跨两临近重点区段!$I:$I,MATCH(1,(MONTH(三跨两临近重点区段!$H:$H)=7)*(三跨两临近重点区段!$A:$A=D848)*(三跨两临近重点区段!$F:$F="现存区段"),0))),"")</f>
        <v/>
      </c>
      <c r="W848" s="268" t="str">
        <f t="array" ref="W848">IFERROR(IF(INDEX(三跨两临近重点区段!$F:$F,MATCH(1,(MONTH(三跨两临近重点区段!$H:$H)=8)*(三跨两临近重点区段!$A:$A=D848),0))="已取消","已取消",INDEX(三跨两临近重点区段!$H:$H,MATCH(1,(MONTH(三跨两临近重点区段!$H:$H)=8)*(三跨两临近重点区段!$A:$A=D848)*(三跨两临近重点区段!$F:$F="现存区段"),0))),"")</f>
        <v/>
      </c>
      <c r="X848" s="232" t="str">
        <f t="array" ref="X848">IFERROR(IF(INDEX(三跨两临近重点区段!$F:$F,MATCH(1,(MONTH(三跨两临近重点区段!$H:$H)=8)*(三跨两临近重点区段!$A:$A=D848),0))="已取消","已取消",INDEX(三跨两临近重点区段!$I:$I,MATCH(1,(MONTH(三跨两临近重点区段!$H:$H)=8)*(三跨两临近重点区段!$A:$A=D848)*(三跨两临近重点区段!$F:$F="现存区段"),0))),"")</f>
        <v/>
      </c>
      <c r="Y848" s="268" t="str">
        <f t="array" ref="Y848">IFERROR(IF(INDEX(三跨两临近重点区段!$F:$F,MATCH(1,(MONTH(三跨两临近重点区段!$H:$H)=9)*(三跨两临近重点区段!$A:$A=D848),0))="已取消","已取消",INDEX(三跨两临近重点区段!$H:$H,MATCH(1,(MONTH(三跨两临近重点区段!$H:$H)=9)*(三跨两临近重点区段!$A:$A=D848)*(三跨两临近重点区段!$F:$F="现存区段"),0))),"")</f>
        <v/>
      </c>
      <c r="Z848" s="232" t="str">
        <f t="array" ref="Z848">IFERROR(IF(INDEX(三跨两临近重点区段!$F:$F,MATCH(1,(MONTH(三跨两临近重点区段!$H:$H)=9)*(三跨两临近重点区段!$A:$A=D848),0))="已取消","已取消",INDEX(三跨两临近重点区段!$I:$I,MATCH(1,(MONTH(三跨两临近重点区段!$H:$H)=9)*(三跨两临近重点区段!$A:$A=D848)*(三跨两临近重点区段!$F:$F="现存区段"),0))),"")</f>
        <v/>
      </c>
      <c r="AA848" s="268" t="str">
        <f t="array" ref="AA848">IFERROR(IF(INDEX(三跨两临近重点区段!$F:$F,MATCH(1,(MONTH(三跨两临近重点区段!$H:$H)=10)*(三跨两临近重点区段!$A:$A=D848),0))="已取消","已取消",INDEX(三跨两临近重点区段!$H:$H,MATCH(1,(MONTH(三跨两临近重点区段!$H:$H)=10)*(三跨两临近重点区段!$A:$A=D848)*(三跨两临近重点区段!$F:$F="现存区段"),0))),"")</f>
        <v/>
      </c>
      <c r="AB848" s="72" t="str">
        <f t="array" ref="AB848">IFERROR(IF(INDEX(三跨两临近重点区段!$F:$F,MATCH(1,(MONTH(三跨两临近重点区段!$H:$H)=10)*(三跨两临近重点区段!$A:$A=D848),0))="已取消","已取消",INDEX(三跨两临近重点区段!$I:$I,MATCH(1,(MONTH(三跨两临近重点区段!$H:$H)=10)*(三跨两临近重点区段!$A:$A=D848)*(三跨两临近重点区段!$F:$F="现存区段"),0))),"")</f>
        <v/>
      </c>
      <c r="AC848" s="284" t="str">
        <f t="array" ref="AC848">IFERROR(IF(INDEX(三跨两临近重点区段!$F:$F,MATCH(1,(MONTH(三跨两临近重点区段!$H:$H)=11)*(三跨两临近重点区段!$A:$A=D848),0))="已取消","已取消",INDEX(三跨两临近重点区段!$H:$H,MATCH(1,(MONTH(三跨两临近重点区段!$H:$H)=11)*(三跨两临近重点区段!$A:$A=D848)*(三跨两临近重点区段!$F:$F="现存区段"),0))),"")</f>
        <v/>
      </c>
      <c r="AD848" s="72" t="str">
        <f t="array" ref="AD848">IFERROR(IF(INDEX(三跨两临近重点区段!$F:$F,MATCH(1,(MONTH(三跨两临近重点区段!$H:$H)=11)*(三跨两临近重点区段!$A:$A=D848),0))="已取消","已取消",INDEX(三跨两临近重点区段!$I:$I,MATCH(1,(MONTH(三跨两临近重点区段!$H:$H)=11)*(三跨两临近重点区段!$A:$A=D848)*(三跨两临近重点区段!$F:$F="现存区段"),0))),"")</f>
        <v/>
      </c>
      <c r="AE848" s="284" t="str">
        <f t="array" ref="AE848">IFERROR(IF(INDEX(三跨两临近重点区段!$F:$F,MATCH(1,(MONTH(三跨两临近重点区段!$H:$H)=12)*(三跨两临近重点区段!$A:$A=D848),0))="已取消","已取消",INDEX(三跨两临近重点区段!$H:$H,MATCH(1,(MONTH(三跨两临近重点区段!$H:$H)=12)*(三跨两临近重点区段!$A:$A=D848)*(三跨两临近重点区段!$F:$F="现存区段"),0))),"")</f>
        <v/>
      </c>
      <c r="AF848" s="72" t="str">
        <f t="array" ref="AF848">IFERROR(IF(INDEX(三跨两临近重点区段!$F:$F,MATCH(1,(MONTH(三跨两临近重点区段!$H:$H)=12)*(三跨两临近重点区段!$A:$A=D848),0))="已取消","已取消",INDEX(三跨两临近重点区段!$I:$I,MATCH(1,(MONTH(三跨两临近重点区段!$H:$H)=12)*(三跨两临近重点区段!$A:$A=D848)*(三跨两临近重点区段!$F:$F="现存区段"),0))),"")</f>
        <v/>
      </c>
      <c r="AH848" t="e">
        <f t="array" ref="AH848">INDEX(三跨两临近重点区段!$G:$G,MATCH(D848,三跨两临近重点区段!$A:$A,0))</f>
        <v>#N/A</v>
      </c>
    </row>
    <row r="849" ht="14.25" spans="1:34">
      <c r="A849" s="263" t="s">
        <v>363</v>
      </c>
      <c r="B849" s="264" t="s">
        <v>2811</v>
      </c>
      <c r="C849" s="263" t="s">
        <v>2243</v>
      </c>
      <c r="D849" s="263" t="s">
        <v>3354</v>
      </c>
      <c r="E849" s="264" t="s">
        <v>2449</v>
      </c>
      <c r="F849" s="264" t="s">
        <v>125</v>
      </c>
      <c r="G849" s="263" t="s">
        <v>2452</v>
      </c>
      <c r="H849" s="263" t="s">
        <v>1481</v>
      </c>
      <c r="I849" s="33"/>
      <c r="J849" s="196"/>
      <c r="K849" s="196"/>
      <c r="L849" s="196"/>
      <c r="M849" s="235"/>
      <c r="N849" s="235"/>
      <c r="O849" s="33"/>
      <c r="P849" s="48"/>
      <c r="Q849" s="279"/>
      <c r="R849" s="279"/>
      <c r="S849" s="278">
        <v>45462</v>
      </c>
      <c r="T849" s="279" t="s">
        <v>2117</v>
      </c>
      <c r="U849" s="268" t="str">
        <f t="array" ref="U849">IFERROR(IF(INDEX(三跨两临近重点区段!$F:$F,MATCH(1,(MONTH(三跨两临近重点区段!$H:$H)=7)*(三跨两临近重点区段!$A:$A=D849),0))="已取消","已取消",INDEX(三跨两临近重点区段!$H:$H,MATCH(1,(MONTH(三跨两临近重点区段!$H:$H)=7)*(三跨两临近重点区段!$A:$A=D849)*(三跨两临近重点区段!$F:$F="现存区段"),0))),"")</f>
        <v/>
      </c>
      <c r="V849" s="232" t="str">
        <f t="array" ref="V849">IFERROR(IF(INDEX(三跨两临近重点区段!$F:$F,MATCH(1,(MONTH(三跨两临近重点区段!$H:$H)=7)*(三跨两临近重点区段!$A:$A=D849),0))="已取消","已取消",INDEX(三跨两临近重点区段!$I:$I,MATCH(1,(MONTH(三跨两临近重点区段!$H:$H)=7)*(三跨两临近重点区段!$A:$A=D849)*(三跨两临近重点区段!$F:$F="现存区段"),0))),"")</f>
        <v/>
      </c>
      <c r="W849" s="268" t="str">
        <f t="array" ref="W849">IFERROR(IF(INDEX(三跨两临近重点区段!$F:$F,MATCH(1,(MONTH(三跨两临近重点区段!$H:$H)=8)*(三跨两临近重点区段!$A:$A=D849),0))="已取消","已取消",INDEX(三跨两临近重点区段!$H:$H,MATCH(1,(MONTH(三跨两临近重点区段!$H:$H)=8)*(三跨两临近重点区段!$A:$A=D849)*(三跨两临近重点区段!$F:$F="现存区段"),0))),"")</f>
        <v/>
      </c>
      <c r="X849" s="232" t="str">
        <f t="array" ref="X849">IFERROR(IF(INDEX(三跨两临近重点区段!$F:$F,MATCH(1,(MONTH(三跨两临近重点区段!$H:$H)=8)*(三跨两临近重点区段!$A:$A=D849),0))="已取消","已取消",INDEX(三跨两临近重点区段!$I:$I,MATCH(1,(MONTH(三跨两临近重点区段!$H:$H)=8)*(三跨两临近重点区段!$A:$A=D849)*(三跨两临近重点区段!$F:$F="现存区段"),0))),"")</f>
        <v/>
      </c>
      <c r="Y849" s="268" t="str">
        <f t="array" ref="Y849">IFERROR(IF(INDEX(三跨两临近重点区段!$F:$F,MATCH(1,(MONTH(三跨两临近重点区段!$H:$H)=9)*(三跨两临近重点区段!$A:$A=D849),0))="已取消","已取消",INDEX(三跨两临近重点区段!$H:$H,MATCH(1,(MONTH(三跨两临近重点区段!$H:$H)=9)*(三跨两临近重点区段!$A:$A=D849)*(三跨两临近重点区段!$F:$F="现存区段"),0))),"")</f>
        <v/>
      </c>
      <c r="Z849" s="232" t="str">
        <f t="array" ref="Z849">IFERROR(IF(INDEX(三跨两临近重点区段!$F:$F,MATCH(1,(MONTH(三跨两临近重点区段!$H:$H)=9)*(三跨两临近重点区段!$A:$A=D849),0))="已取消","已取消",INDEX(三跨两临近重点区段!$I:$I,MATCH(1,(MONTH(三跨两临近重点区段!$H:$H)=9)*(三跨两临近重点区段!$A:$A=D849)*(三跨两临近重点区段!$F:$F="现存区段"),0))),"")</f>
        <v/>
      </c>
      <c r="AA849" s="268" t="str">
        <f t="array" ref="AA849">IFERROR(IF(INDEX(三跨两临近重点区段!$F:$F,MATCH(1,(MONTH(三跨两临近重点区段!$H:$H)=10)*(三跨两临近重点区段!$A:$A=D849),0))="已取消","已取消",INDEX(三跨两临近重点区段!$H:$H,MATCH(1,(MONTH(三跨两临近重点区段!$H:$H)=10)*(三跨两临近重点区段!$A:$A=D849)*(三跨两临近重点区段!$F:$F="现存区段"),0))),"")</f>
        <v/>
      </c>
      <c r="AB849" s="72" t="str">
        <f t="array" ref="AB849">IFERROR(IF(INDEX(三跨两临近重点区段!$F:$F,MATCH(1,(MONTH(三跨两临近重点区段!$H:$H)=10)*(三跨两临近重点区段!$A:$A=D849),0))="已取消","已取消",INDEX(三跨两临近重点区段!$I:$I,MATCH(1,(MONTH(三跨两临近重点区段!$H:$H)=10)*(三跨两临近重点区段!$A:$A=D849)*(三跨两临近重点区段!$F:$F="现存区段"),0))),"")</f>
        <v/>
      </c>
      <c r="AC849" s="284" t="str">
        <f t="array" ref="AC849">IFERROR(IF(INDEX(三跨两临近重点区段!$F:$F,MATCH(1,(MONTH(三跨两临近重点区段!$H:$H)=11)*(三跨两临近重点区段!$A:$A=D849),0))="已取消","已取消",INDEX(三跨两临近重点区段!$H:$H,MATCH(1,(MONTH(三跨两临近重点区段!$H:$H)=11)*(三跨两临近重点区段!$A:$A=D849)*(三跨两临近重点区段!$F:$F="现存区段"),0))),"")</f>
        <v/>
      </c>
      <c r="AD849" s="72" t="str">
        <f t="array" ref="AD849">IFERROR(IF(INDEX(三跨两临近重点区段!$F:$F,MATCH(1,(MONTH(三跨两临近重点区段!$H:$H)=11)*(三跨两临近重点区段!$A:$A=D849),0))="已取消","已取消",INDEX(三跨两临近重点区段!$I:$I,MATCH(1,(MONTH(三跨两临近重点区段!$H:$H)=11)*(三跨两临近重点区段!$A:$A=D849)*(三跨两临近重点区段!$F:$F="现存区段"),0))),"")</f>
        <v/>
      </c>
      <c r="AE849" s="284" t="str">
        <f t="array" ref="AE849">IFERROR(IF(INDEX(三跨两临近重点区段!$F:$F,MATCH(1,(MONTH(三跨两临近重点区段!$H:$H)=12)*(三跨两临近重点区段!$A:$A=D849),0))="已取消","已取消",INDEX(三跨两临近重点区段!$H:$H,MATCH(1,(MONTH(三跨两临近重点区段!$H:$H)=12)*(三跨两临近重点区段!$A:$A=D849)*(三跨两临近重点区段!$F:$F="现存区段"),0))),"")</f>
        <v/>
      </c>
      <c r="AF849" s="72" t="str">
        <f t="array" ref="AF849">IFERROR(IF(INDEX(三跨两临近重点区段!$F:$F,MATCH(1,(MONTH(三跨两临近重点区段!$H:$H)=12)*(三跨两临近重点区段!$A:$A=D849),0))="已取消","已取消",INDEX(三跨两临近重点区段!$I:$I,MATCH(1,(MONTH(三跨两临近重点区段!$H:$H)=12)*(三跨两临近重点区段!$A:$A=D849)*(三跨两临近重点区段!$F:$F="现存区段"),0))),"")</f>
        <v/>
      </c>
      <c r="AH849" t="e">
        <f t="array" ref="AH849">INDEX(三跨两临近重点区段!$G:$G,MATCH(D849,三跨两临近重点区段!$A:$A,0))</f>
        <v>#N/A</v>
      </c>
    </row>
    <row r="850" ht="14.25" spans="1:34">
      <c r="A850" s="263" t="s">
        <v>363</v>
      </c>
      <c r="B850" s="264" t="s">
        <v>2806</v>
      </c>
      <c r="C850" s="263" t="s">
        <v>2243</v>
      </c>
      <c r="D850" s="263" t="s">
        <v>3355</v>
      </c>
      <c r="E850" s="264" t="s">
        <v>2449</v>
      </c>
      <c r="F850" s="264" t="s">
        <v>125</v>
      </c>
      <c r="G850" s="263" t="s">
        <v>2452</v>
      </c>
      <c r="H850" s="263" t="s">
        <v>1481</v>
      </c>
      <c r="I850" s="33"/>
      <c r="J850" s="196"/>
      <c r="K850" s="196"/>
      <c r="L850" s="196"/>
      <c r="M850" s="235"/>
      <c r="N850" s="235"/>
      <c r="O850" s="33"/>
      <c r="P850" s="48"/>
      <c r="Q850" s="279"/>
      <c r="R850" s="279"/>
      <c r="S850" s="278">
        <v>45462</v>
      </c>
      <c r="T850" s="279" t="s">
        <v>2117</v>
      </c>
      <c r="U850" s="268" t="str">
        <f t="array" ref="U850">IFERROR(IF(INDEX(三跨两临近重点区段!$F:$F,MATCH(1,(MONTH(三跨两临近重点区段!$H:$H)=7)*(三跨两临近重点区段!$A:$A=D850),0))="已取消","已取消",INDEX(三跨两临近重点区段!$H:$H,MATCH(1,(MONTH(三跨两临近重点区段!$H:$H)=7)*(三跨两临近重点区段!$A:$A=D850)*(三跨两临近重点区段!$F:$F="现存区段"),0))),"")</f>
        <v/>
      </c>
      <c r="V850" s="232" t="str">
        <f t="array" ref="V850">IFERROR(IF(INDEX(三跨两临近重点区段!$F:$F,MATCH(1,(MONTH(三跨两临近重点区段!$H:$H)=7)*(三跨两临近重点区段!$A:$A=D850),0))="已取消","已取消",INDEX(三跨两临近重点区段!$I:$I,MATCH(1,(MONTH(三跨两临近重点区段!$H:$H)=7)*(三跨两临近重点区段!$A:$A=D850)*(三跨两临近重点区段!$F:$F="现存区段"),0))),"")</f>
        <v/>
      </c>
      <c r="W850" s="268" t="str">
        <f t="array" ref="W850">IFERROR(IF(INDEX(三跨两临近重点区段!$F:$F,MATCH(1,(MONTH(三跨两临近重点区段!$H:$H)=8)*(三跨两临近重点区段!$A:$A=D850),0))="已取消","已取消",INDEX(三跨两临近重点区段!$H:$H,MATCH(1,(MONTH(三跨两临近重点区段!$H:$H)=8)*(三跨两临近重点区段!$A:$A=D850)*(三跨两临近重点区段!$F:$F="现存区段"),0))),"")</f>
        <v/>
      </c>
      <c r="X850" s="232" t="str">
        <f t="array" ref="X850">IFERROR(IF(INDEX(三跨两临近重点区段!$F:$F,MATCH(1,(MONTH(三跨两临近重点区段!$H:$H)=8)*(三跨两临近重点区段!$A:$A=D850),0))="已取消","已取消",INDEX(三跨两临近重点区段!$I:$I,MATCH(1,(MONTH(三跨两临近重点区段!$H:$H)=8)*(三跨两临近重点区段!$A:$A=D850)*(三跨两临近重点区段!$F:$F="现存区段"),0))),"")</f>
        <v/>
      </c>
      <c r="Y850" s="268" t="str">
        <f t="array" ref="Y850">IFERROR(IF(INDEX(三跨两临近重点区段!$F:$F,MATCH(1,(MONTH(三跨两临近重点区段!$H:$H)=9)*(三跨两临近重点区段!$A:$A=D850),0))="已取消","已取消",INDEX(三跨两临近重点区段!$H:$H,MATCH(1,(MONTH(三跨两临近重点区段!$H:$H)=9)*(三跨两临近重点区段!$A:$A=D850)*(三跨两临近重点区段!$F:$F="现存区段"),0))),"")</f>
        <v/>
      </c>
      <c r="Z850" s="232" t="str">
        <f t="array" ref="Z850">IFERROR(IF(INDEX(三跨两临近重点区段!$F:$F,MATCH(1,(MONTH(三跨两临近重点区段!$H:$H)=9)*(三跨两临近重点区段!$A:$A=D850),0))="已取消","已取消",INDEX(三跨两临近重点区段!$I:$I,MATCH(1,(MONTH(三跨两临近重点区段!$H:$H)=9)*(三跨两临近重点区段!$A:$A=D850)*(三跨两临近重点区段!$F:$F="现存区段"),0))),"")</f>
        <v/>
      </c>
      <c r="AA850" s="268" t="str">
        <f t="array" ref="AA850">IFERROR(IF(INDEX(三跨两临近重点区段!$F:$F,MATCH(1,(MONTH(三跨两临近重点区段!$H:$H)=10)*(三跨两临近重点区段!$A:$A=D850),0))="已取消","已取消",INDEX(三跨两临近重点区段!$H:$H,MATCH(1,(MONTH(三跨两临近重点区段!$H:$H)=10)*(三跨两临近重点区段!$A:$A=D850)*(三跨两临近重点区段!$F:$F="现存区段"),0))),"")</f>
        <v/>
      </c>
      <c r="AB850" s="72" t="str">
        <f t="array" ref="AB850">IFERROR(IF(INDEX(三跨两临近重点区段!$F:$F,MATCH(1,(MONTH(三跨两临近重点区段!$H:$H)=10)*(三跨两临近重点区段!$A:$A=D850),0))="已取消","已取消",INDEX(三跨两临近重点区段!$I:$I,MATCH(1,(MONTH(三跨两临近重点区段!$H:$H)=10)*(三跨两临近重点区段!$A:$A=D850)*(三跨两临近重点区段!$F:$F="现存区段"),0))),"")</f>
        <v/>
      </c>
      <c r="AC850" s="284" t="str">
        <f t="array" ref="AC850">IFERROR(IF(INDEX(三跨两临近重点区段!$F:$F,MATCH(1,(MONTH(三跨两临近重点区段!$H:$H)=11)*(三跨两临近重点区段!$A:$A=D850),0))="已取消","已取消",INDEX(三跨两临近重点区段!$H:$H,MATCH(1,(MONTH(三跨两临近重点区段!$H:$H)=11)*(三跨两临近重点区段!$A:$A=D850)*(三跨两临近重点区段!$F:$F="现存区段"),0))),"")</f>
        <v/>
      </c>
      <c r="AD850" s="72" t="str">
        <f t="array" ref="AD850">IFERROR(IF(INDEX(三跨两临近重点区段!$F:$F,MATCH(1,(MONTH(三跨两临近重点区段!$H:$H)=11)*(三跨两临近重点区段!$A:$A=D850),0))="已取消","已取消",INDEX(三跨两临近重点区段!$I:$I,MATCH(1,(MONTH(三跨两临近重点区段!$H:$H)=11)*(三跨两临近重点区段!$A:$A=D850)*(三跨两临近重点区段!$F:$F="现存区段"),0))),"")</f>
        <v/>
      </c>
      <c r="AE850" s="284" t="str">
        <f t="array" ref="AE850">IFERROR(IF(INDEX(三跨两临近重点区段!$F:$F,MATCH(1,(MONTH(三跨两临近重点区段!$H:$H)=12)*(三跨两临近重点区段!$A:$A=D850),0))="已取消","已取消",INDEX(三跨两临近重点区段!$H:$H,MATCH(1,(MONTH(三跨两临近重点区段!$H:$H)=12)*(三跨两临近重点区段!$A:$A=D850)*(三跨两临近重点区段!$F:$F="现存区段"),0))),"")</f>
        <v/>
      </c>
      <c r="AF850" s="72" t="str">
        <f t="array" ref="AF850">IFERROR(IF(INDEX(三跨两临近重点区段!$F:$F,MATCH(1,(MONTH(三跨两临近重点区段!$H:$H)=12)*(三跨两临近重点区段!$A:$A=D850),0))="已取消","已取消",INDEX(三跨两临近重点区段!$I:$I,MATCH(1,(MONTH(三跨两临近重点区段!$H:$H)=12)*(三跨两临近重点区段!$A:$A=D850)*(三跨两临近重点区段!$F:$F="现存区段"),0))),"")</f>
        <v/>
      </c>
      <c r="AH850" t="e">
        <f t="array" ref="AH850">INDEX(三跨两临近重点区段!$G:$G,MATCH(D850,三跨两临近重点区段!$A:$A,0))</f>
        <v>#N/A</v>
      </c>
    </row>
    <row r="851" ht="14.25" spans="1:34">
      <c r="A851" s="263" t="s">
        <v>363</v>
      </c>
      <c r="B851" s="264" t="s">
        <v>3208</v>
      </c>
      <c r="C851" s="263" t="s">
        <v>2163</v>
      </c>
      <c r="D851" s="263" t="s">
        <v>3356</v>
      </c>
      <c r="E851" s="264" t="s">
        <v>2449</v>
      </c>
      <c r="F851" s="264" t="s">
        <v>125</v>
      </c>
      <c r="G851" s="263" t="s">
        <v>2452</v>
      </c>
      <c r="H851" s="263" t="s">
        <v>1481</v>
      </c>
      <c r="I851" s="33"/>
      <c r="J851" s="196"/>
      <c r="K851" s="196"/>
      <c r="L851" s="196"/>
      <c r="M851" s="235"/>
      <c r="N851" s="235"/>
      <c r="O851" s="33"/>
      <c r="P851" s="48"/>
      <c r="Q851" s="279"/>
      <c r="R851" s="279"/>
      <c r="S851" s="278">
        <v>45462</v>
      </c>
      <c r="T851" s="279" t="s">
        <v>3166</v>
      </c>
      <c r="U851" s="268" t="str">
        <f t="array" ref="U851">IFERROR(IF(INDEX(三跨两临近重点区段!$F:$F,MATCH(1,(MONTH(三跨两临近重点区段!$H:$H)=7)*(三跨两临近重点区段!$A:$A=D851),0))="已取消","已取消",INDEX(三跨两临近重点区段!$H:$H,MATCH(1,(MONTH(三跨两临近重点区段!$H:$H)=7)*(三跨两临近重点区段!$A:$A=D851)*(三跨两临近重点区段!$F:$F="现存区段"),0))),"")</f>
        <v/>
      </c>
      <c r="V851" s="232" t="str">
        <f t="array" ref="V851">IFERROR(IF(INDEX(三跨两临近重点区段!$F:$F,MATCH(1,(MONTH(三跨两临近重点区段!$H:$H)=7)*(三跨两临近重点区段!$A:$A=D851),0))="已取消","已取消",INDEX(三跨两临近重点区段!$I:$I,MATCH(1,(MONTH(三跨两临近重点区段!$H:$H)=7)*(三跨两临近重点区段!$A:$A=D851)*(三跨两临近重点区段!$F:$F="现存区段"),0))),"")</f>
        <v/>
      </c>
      <c r="W851" s="268" t="str">
        <f t="array" ref="W851">IFERROR(IF(INDEX(三跨两临近重点区段!$F:$F,MATCH(1,(MONTH(三跨两临近重点区段!$H:$H)=8)*(三跨两临近重点区段!$A:$A=D851),0))="已取消","已取消",INDEX(三跨两临近重点区段!$H:$H,MATCH(1,(MONTH(三跨两临近重点区段!$H:$H)=8)*(三跨两临近重点区段!$A:$A=D851)*(三跨两临近重点区段!$F:$F="现存区段"),0))),"")</f>
        <v/>
      </c>
      <c r="X851" s="232" t="str">
        <f t="array" ref="X851">IFERROR(IF(INDEX(三跨两临近重点区段!$F:$F,MATCH(1,(MONTH(三跨两临近重点区段!$H:$H)=8)*(三跨两临近重点区段!$A:$A=D851),0))="已取消","已取消",INDEX(三跨两临近重点区段!$I:$I,MATCH(1,(MONTH(三跨两临近重点区段!$H:$H)=8)*(三跨两临近重点区段!$A:$A=D851)*(三跨两临近重点区段!$F:$F="现存区段"),0))),"")</f>
        <v/>
      </c>
      <c r="Y851" s="268" t="str">
        <f t="array" ref="Y851">IFERROR(IF(INDEX(三跨两临近重点区段!$F:$F,MATCH(1,(MONTH(三跨两临近重点区段!$H:$H)=9)*(三跨两临近重点区段!$A:$A=D851),0))="已取消","已取消",INDEX(三跨两临近重点区段!$H:$H,MATCH(1,(MONTH(三跨两临近重点区段!$H:$H)=9)*(三跨两临近重点区段!$A:$A=D851)*(三跨两临近重点区段!$F:$F="现存区段"),0))),"")</f>
        <v/>
      </c>
      <c r="Z851" s="232" t="str">
        <f t="array" ref="Z851">IFERROR(IF(INDEX(三跨两临近重点区段!$F:$F,MATCH(1,(MONTH(三跨两临近重点区段!$H:$H)=9)*(三跨两临近重点区段!$A:$A=D851),0))="已取消","已取消",INDEX(三跨两临近重点区段!$I:$I,MATCH(1,(MONTH(三跨两临近重点区段!$H:$H)=9)*(三跨两临近重点区段!$A:$A=D851)*(三跨两临近重点区段!$F:$F="现存区段"),0))),"")</f>
        <v/>
      </c>
      <c r="AA851" s="268" t="str">
        <f t="array" ref="AA851">IFERROR(IF(INDEX(三跨两临近重点区段!$F:$F,MATCH(1,(MONTH(三跨两临近重点区段!$H:$H)=10)*(三跨两临近重点区段!$A:$A=D851),0))="已取消","已取消",INDEX(三跨两临近重点区段!$H:$H,MATCH(1,(MONTH(三跨两临近重点区段!$H:$H)=10)*(三跨两临近重点区段!$A:$A=D851)*(三跨两临近重点区段!$F:$F="现存区段"),0))),"")</f>
        <v/>
      </c>
      <c r="AB851" s="72" t="str">
        <f t="array" ref="AB851">IFERROR(IF(INDEX(三跨两临近重点区段!$F:$F,MATCH(1,(MONTH(三跨两临近重点区段!$H:$H)=10)*(三跨两临近重点区段!$A:$A=D851),0))="已取消","已取消",INDEX(三跨两临近重点区段!$I:$I,MATCH(1,(MONTH(三跨两临近重点区段!$H:$H)=10)*(三跨两临近重点区段!$A:$A=D851)*(三跨两临近重点区段!$F:$F="现存区段"),0))),"")</f>
        <v/>
      </c>
      <c r="AC851" s="284" t="str">
        <f t="array" ref="AC851">IFERROR(IF(INDEX(三跨两临近重点区段!$F:$F,MATCH(1,(MONTH(三跨两临近重点区段!$H:$H)=11)*(三跨两临近重点区段!$A:$A=D851),0))="已取消","已取消",INDEX(三跨两临近重点区段!$H:$H,MATCH(1,(MONTH(三跨两临近重点区段!$H:$H)=11)*(三跨两临近重点区段!$A:$A=D851)*(三跨两临近重点区段!$F:$F="现存区段"),0))),"")</f>
        <v/>
      </c>
      <c r="AD851" s="72" t="str">
        <f t="array" ref="AD851">IFERROR(IF(INDEX(三跨两临近重点区段!$F:$F,MATCH(1,(MONTH(三跨两临近重点区段!$H:$H)=11)*(三跨两临近重点区段!$A:$A=D851),0))="已取消","已取消",INDEX(三跨两临近重点区段!$I:$I,MATCH(1,(MONTH(三跨两临近重点区段!$H:$H)=11)*(三跨两临近重点区段!$A:$A=D851)*(三跨两临近重点区段!$F:$F="现存区段"),0))),"")</f>
        <v/>
      </c>
      <c r="AE851" s="284" t="str">
        <f t="array" ref="AE851">IFERROR(IF(INDEX(三跨两临近重点区段!$F:$F,MATCH(1,(MONTH(三跨两临近重点区段!$H:$H)=12)*(三跨两临近重点区段!$A:$A=D851),0))="已取消","已取消",INDEX(三跨两临近重点区段!$H:$H,MATCH(1,(MONTH(三跨两临近重点区段!$H:$H)=12)*(三跨两临近重点区段!$A:$A=D851)*(三跨两临近重点区段!$F:$F="现存区段"),0))),"")</f>
        <v/>
      </c>
      <c r="AF851" s="72" t="str">
        <f t="array" ref="AF851">IFERROR(IF(INDEX(三跨两临近重点区段!$F:$F,MATCH(1,(MONTH(三跨两临近重点区段!$H:$H)=12)*(三跨两临近重点区段!$A:$A=D851),0))="已取消","已取消",INDEX(三跨两临近重点区段!$I:$I,MATCH(1,(MONTH(三跨两临近重点区段!$H:$H)=12)*(三跨两临近重点区段!$A:$A=D851)*(三跨两临近重点区段!$F:$F="现存区段"),0))),"")</f>
        <v/>
      </c>
      <c r="AH851" t="e">
        <f t="array" ref="AH851">INDEX(三跨两临近重点区段!$G:$G,MATCH(D851,三跨两临近重点区段!$A:$A,0))</f>
        <v>#N/A</v>
      </c>
    </row>
    <row r="852" ht="14.25" spans="1:34">
      <c r="A852" s="263" t="s">
        <v>363</v>
      </c>
      <c r="B852" s="264" t="s">
        <v>3210</v>
      </c>
      <c r="C852" s="263" t="s">
        <v>2163</v>
      </c>
      <c r="D852" s="263" t="s">
        <v>3357</v>
      </c>
      <c r="E852" s="264" t="s">
        <v>2449</v>
      </c>
      <c r="F852" s="264" t="s">
        <v>125</v>
      </c>
      <c r="G852" s="263" t="s">
        <v>2452</v>
      </c>
      <c r="H852" s="263" t="s">
        <v>1481</v>
      </c>
      <c r="I852" s="33"/>
      <c r="J852" s="196"/>
      <c r="K852" s="196"/>
      <c r="L852" s="196"/>
      <c r="M852" s="235"/>
      <c r="N852" s="235"/>
      <c r="O852" s="33"/>
      <c r="P852" s="48"/>
      <c r="Q852" s="279"/>
      <c r="R852" s="279"/>
      <c r="S852" s="278">
        <v>45462</v>
      </c>
      <c r="T852" s="279" t="s">
        <v>3166</v>
      </c>
      <c r="U852" s="268" t="str">
        <f t="array" ref="U852">IFERROR(IF(INDEX(三跨两临近重点区段!$F:$F,MATCH(1,(MONTH(三跨两临近重点区段!$H:$H)=7)*(三跨两临近重点区段!$A:$A=D852),0))="已取消","已取消",INDEX(三跨两临近重点区段!$H:$H,MATCH(1,(MONTH(三跨两临近重点区段!$H:$H)=7)*(三跨两临近重点区段!$A:$A=D852)*(三跨两临近重点区段!$F:$F="现存区段"),0))),"")</f>
        <v/>
      </c>
      <c r="V852" s="232" t="str">
        <f t="array" ref="V852">IFERROR(IF(INDEX(三跨两临近重点区段!$F:$F,MATCH(1,(MONTH(三跨两临近重点区段!$H:$H)=7)*(三跨两临近重点区段!$A:$A=D852),0))="已取消","已取消",INDEX(三跨两临近重点区段!$I:$I,MATCH(1,(MONTH(三跨两临近重点区段!$H:$H)=7)*(三跨两临近重点区段!$A:$A=D852)*(三跨两临近重点区段!$F:$F="现存区段"),0))),"")</f>
        <v/>
      </c>
      <c r="W852" s="268" t="str">
        <f t="array" ref="W852">IFERROR(IF(INDEX(三跨两临近重点区段!$F:$F,MATCH(1,(MONTH(三跨两临近重点区段!$H:$H)=8)*(三跨两临近重点区段!$A:$A=D852),0))="已取消","已取消",INDEX(三跨两临近重点区段!$H:$H,MATCH(1,(MONTH(三跨两临近重点区段!$H:$H)=8)*(三跨两临近重点区段!$A:$A=D852)*(三跨两临近重点区段!$F:$F="现存区段"),0))),"")</f>
        <v/>
      </c>
      <c r="X852" s="232" t="str">
        <f t="array" ref="X852">IFERROR(IF(INDEX(三跨两临近重点区段!$F:$F,MATCH(1,(MONTH(三跨两临近重点区段!$H:$H)=8)*(三跨两临近重点区段!$A:$A=D852),0))="已取消","已取消",INDEX(三跨两临近重点区段!$I:$I,MATCH(1,(MONTH(三跨两临近重点区段!$H:$H)=8)*(三跨两临近重点区段!$A:$A=D852)*(三跨两临近重点区段!$F:$F="现存区段"),0))),"")</f>
        <v/>
      </c>
      <c r="Y852" s="268" t="str">
        <f t="array" ref="Y852">IFERROR(IF(INDEX(三跨两临近重点区段!$F:$F,MATCH(1,(MONTH(三跨两临近重点区段!$H:$H)=9)*(三跨两临近重点区段!$A:$A=D852),0))="已取消","已取消",INDEX(三跨两临近重点区段!$H:$H,MATCH(1,(MONTH(三跨两临近重点区段!$H:$H)=9)*(三跨两临近重点区段!$A:$A=D852)*(三跨两临近重点区段!$F:$F="现存区段"),0))),"")</f>
        <v/>
      </c>
      <c r="Z852" s="232" t="str">
        <f t="array" ref="Z852">IFERROR(IF(INDEX(三跨两临近重点区段!$F:$F,MATCH(1,(MONTH(三跨两临近重点区段!$H:$H)=9)*(三跨两临近重点区段!$A:$A=D852),0))="已取消","已取消",INDEX(三跨两临近重点区段!$I:$I,MATCH(1,(MONTH(三跨两临近重点区段!$H:$H)=9)*(三跨两临近重点区段!$A:$A=D852)*(三跨两临近重点区段!$F:$F="现存区段"),0))),"")</f>
        <v/>
      </c>
      <c r="AA852" s="268" t="str">
        <f t="array" ref="AA852">IFERROR(IF(INDEX(三跨两临近重点区段!$F:$F,MATCH(1,(MONTH(三跨两临近重点区段!$H:$H)=10)*(三跨两临近重点区段!$A:$A=D852),0))="已取消","已取消",INDEX(三跨两临近重点区段!$H:$H,MATCH(1,(MONTH(三跨两临近重点区段!$H:$H)=10)*(三跨两临近重点区段!$A:$A=D852)*(三跨两临近重点区段!$F:$F="现存区段"),0))),"")</f>
        <v/>
      </c>
      <c r="AB852" s="72" t="str">
        <f t="array" ref="AB852">IFERROR(IF(INDEX(三跨两临近重点区段!$F:$F,MATCH(1,(MONTH(三跨两临近重点区段!$H:$H)=10)*(三跨两临近重点区段!$A:$A=D852),0))="已取消","已取消",INDEX(三跨两临近重点区段!$I:$I,MATCH(1,(MONTH(三跨两临近重点区段!$H:$H)=10)*(三跨两临近重点区段!$A:$A=D852)*(三跨两临近重点区段!$F:$F="现存区段"),0))),"")</f>
        <v/>
      </c>
      <c r="AC852" s="284" t="str">
        <f t="array" ref="AC852">IFERROR(IF(INDEX(三跨两临近重点区段!$F:$F,MATCH(1,(MONTH(三跨两临近重点区段!$H:$H)=11)*(三跨两临近重点区段!$A:$A=D852),0))="已取消","已取消",INDEX(三跨两临近重点区段!$H:$H,MATCH(1,(MONTH(三跨两临近重点区段!$H:$H)=11)*(三跨两临近重点区段!$A:$A=D852)*(三跨两临近重点区段!$F:$F="现存区段"),0))),"")</f>
        <v/>
      </c>
      <c r="AD852" s="72" t="str">
        <f t="array" ref="AD852">IFERROR(IF(INDEX(三跨两临近重点区段!$F:$F,MATCH(1,(MONTH(三跨两临近重点区段!$H:$H)=11)*(三跨两临近重点区段!$A:$A=D852),0))="已取消","已取消",INDEX(三跨两临近重点区段!$I:$I,MATCH(1,(MONTH(三跨两临近重点区段!$H:$H)=11)*(三跨两临近重点区段!$A:$A=D852)*(三跨两临近重点区段!$F:$F="现存区段"),0))),"")</f>
        <v/>
      </c>
      <c r="AE852" s="284" t="str">
        <f t="array" ref="AE852">IFERROR(IF(INDEX(三跨两临近重点区段!$F:$F,MATCH(1,(MONTH(三跨两临近重点区段!$H:$H)=12)*(三跨两临近重点区段!$A:$A=D852),0))="已取消","已取消",INDEX(三跨两临近重点区段!$H:$H,MATCH(1,(MONTH(三跨两临近重点区段!$H:$H)=12)*(三跨两临近重点区段!$A:$A=D852)*(三跨两临近重点区段!$F:$F="现存区段"),0))),"")</f>
        <v/>
      </c>
      <c r="AF852" s="72" t="str">
        <f t="array" ref="AF852">IFERROR(IF(INDEX(三跨两临近重点区段!$F:$F,MATCH(1,(MONTH(三跨两临近重点区段!$H:$H)=12)*(三跨两临近重点区段!$A:$A=D852),0))="已取消","已取消",INDEX(三跨两临近重点区段!$I:$I,MATCH(1,(MONTH(三跨两临近重点区段!$H:$H)=12)*(三跨两临近重点区段!$A:$A=D852)*(三跨两临近重点区段!$F:$F="现存区段"),0))),"")</f>
        <v/>
      </c>
      <c r="AH852" t="e">
        <f t="array" ref="AH852">INDEX(三跨两临近重点区段!$G:$G,MATCH(D852,三跨两临近重点区段!$A:$A,0))</f>
        <v>#N/A</v>
      </c>
    </row>
    <row r="853" ht="14.25" spans="1:34">
      <c r="A853" s="263" t="s">
        <v>363</v>
      </c>
      <c r="B853" s="264" t="s">
        <v>2811</v>
      </c>
      <c r="C853" s="263" t="s">
        <v>2384</v>
      </c>
      <c r="D853" s="263" t="s">
        <v>3358</v>
      </c>
      <c r="E853" s="264" t="s">
        <v>2449</v>
      </c>
      <c r="F853" s="264" t="s">
        <v>125</v>
      </c>
      <c r="G853" s="263" t="s">
        <v>2452</v>
      </c>
      <c r="H853" s="263" t="s">
        <v>1481</v>
      </c>
      <c r="I853" s="33"/>
      <c r="J853" s="196"/>
      <c r="K853" s="196"/>
      <c r="L853" s="196"/>
      <c r="M853" s="235"/>
      <c r="N853" s="235"/>
      <c r="O853" s="33"/>
      <c r="P853" s="48"/>
      <c r="Q853" s="279"/>
      <c r="R853" s="279"/>
      <c r="S853" s="278">
        <v>45462</v>
      </c>
      <c r="T853" s="279" t="s">
        <v>3166</v>
      </c>
      <c r="U853" s="268" t="str">
        <f t="array" ref="U853">IFERROR(IF(INDEX(三跨两临近重点区段!$F:$F,MATCH(1,(MONTH(三跨两临近重点区段!$H:$H)=7)*(三跨两临近重点区段!$A:$A=D853),0))="已取消","已取消",INDEX(三跨两临近重点区段!$H:$H,MATCH(1,(MONTH(三跨两临近重点区段!$H:$H)=7)*(三跨两临近重点区段!$A:$A=D853)*(三跨两临近重点区段!$F:$F="现存区段"),0))),"")</f>
        <v/>
      </c>
      <c r="V853" s="232" t="str">
        <f t="array" ref="V853">IFERROR(IF(INDEX(三跨两临近重点区段!$F:$F,MATCH(1,(MONTH(三跨两临近重点区段!$H:$H)=7)*(三跨两临近重点区段!$A:$A=D853),0))="已取消","已取消",INDEX(三跨两临近重点区段!$I:$I,MATCH(1,(MONTH(三跨两临近重点区段!$H:$H)=7)*(三跨两临近重点区段!$A:$A=D853)*(三跨两临近重点区段!$F:$F="现存区段"),0))),"")</f>
        <v/>
      </c>
      <c r="W853" s="268" t="str">
        <f t="array" ref="W853">IFERROR(IF(INDEX(三跨两临近重点区段!$F:$F,MATCH(1,(MONTH(三跨两临近重点区段!$H:$H)=8)*(三跨两临近重点区段!$A:$A=D853),0))="已取消","已取消",INDEX(三跨两临近重点区段!$H:$H,MATCH(1,(MONTH(三跨两临近重点区段!$H:$H)=8)*(三跨两临近重点区段!$A:$A=D853)*(三跨两临近重点区段!$F:$F="现存区段"),0))),"")</f>
        <v/>
      </c>
      <c r="X853" s="232" t="str">
        <f t="array" ref="X853">IFERROR(IF(INDEX(三跨两临近重点区段!$F:$F,MATCH(1,(MONTH(三跨两临近重点区段!$H:$H)=8)*(三跨两临近重点区段!$A:$A=D853),0))="已取消","已取消",INDEX(三跨两临近重点区段!$I:$I,MATCH(1,(MONTH(三跨两临近重点区段!$H:$H)=8)*(三跨两临近重点区段!$A:$A=D853)*(三跨两临近重点区段!$F:$F="现存区段"),0))),"")</f>
        <v/>
      </c>
      <c r="Y853" s="268" t="str">
        <f t="array" ref="Y853">IFERROR(IF(INDEX(三跨两临近重点区段!$F:$F,MATCH(1,(MONTH(三跨两临近重点区段!$H:$H)=9)*(三跨两临近重点区段!$A:$A=D853),0))="已取消","已取消",INDEX(三跨两临近重点区段!$H:$H,MATCH(1,(MONTH(三跨两临近重点区段!$H:$H)=9)*(三跨两临近重点区段!$A:$A=D853)*(三跨两临近重点区段!$F:$F="现存区段"),0))),"")</f>
        <v/>
      </c>
      <c r="Z853" s="232" t="str">
        <f t="array" ref="Z853">IFERROR(IF(INDEX(三跨两临近重点区段!$F:$F,MATCH(1,(MONTH(三跨两临近重点区段!$H:$H)=9)*(三跨两临近重点区段!$A:$A=D853),0))="已取消","已取消",INDEX(三跨两临近重点区段!$I:$I,MATCH(1,(MONTH(三跨两临近重点区段!$H:$H)=9)*(三跨两临近重点区段!$A:$A=D853)*(三跨两临近重点区段!$F:$F="现存区段"),0))),"")</f>
        <v/>
      </c>
      <c r="AA853" s="268" t="str">
        <f t="array" ref="AA853">IFERROR(IF(INDEX(三跨两临近重点区段!$F:$F,MATCH(1,(MONTH(三跨两临近重点区段!$H:$H)=10)*(三跨两临近重点区段!$A:$A=D853),0))="已取消","已取消",INDEX(三跨两临近重点区段!$H:$H,MATCH(1,(MONTH(三跨两临近重点区段!$H:$H)=10)*(三跨两临近重点区段!$A:$A=D853)*(三跨两临近重点区段!$F:$F="现存区段"),0))),"")</f>
        <v/>
      </c>
      <c r="AB853" s="72" t="str">
        <f t="array" ref="AB853">IFERROR(IF(INDEX(三跨两临近重点区段!$F:$F,MATCH(1,(MONTH(三跨两临近重点区段!$H:$H)=10)*(三跨两临近重点区段!$A:$A=D853),0))="已取消","已取消",INDEX(三跨两临近重点区段!$I:$I,MATCH(1,(MONTH(三跨两临近重点区段!$H:$H)=10)*(三跨两临近重点区段!$A:$A=D853)*(三跨两临近重点区段!$F:$F="现存区段"),0))),"")</f>
        <v/>
      </c>
      <c r="AC853" s="284" t="str">
        <f t="array" ref="AC853">IFERROR(IF(INDEX(三跨两临近重点区段!$F:$F,MATCH(1,(MONTH(三跨两临近重点区段!$H:$H)=11)*(三跨两临近重点区段!$A:$A=D853),0))="已取消","已取消",INDEX(三跨两临近重点区段!$H:$H,MATCH(1,(MONTH(三跨两临近重点区段!$H:$H)=11)*(三跨两临近重点区段!$A:$A=D853)*(三跨两临近重点区段!$F:$F="现存区段"),0))),"")</f>
        <v/>
      </c>
      <c r="AD853" s="72" t="str">
        <f t="array" ref="AD853">IFERROR(IF(INDEX(三跨两临近重点区段!$F:$F,MATCH(1,(MONTH(三跨两临近重点区段!$H:$H)=11)*(三跨两临近重点区段!$A:$A=D853),0))="已取消","已取消",INDEX(三跨两临近重点区段!$I:$I,MATCH(1,(MONTH(三跨两临近重点区段!$H:$H)=11)*(三跨两临近重点区段!$A:$A=D853)*(三跨两临近重点区段!$F:$F="现存区段"),0))),"")</f>
        <v/>
      </c>
      <c r="AE853" s="284" t="str">
        <f t="array" ref="AE853">IFERROR(IF(INDEX(三跨两临近重点区段!$F:$F,MATCH(1,(MONTH(三跨两临近重点区段!$H:$H)=12)*(三跨两临近重点区段!$A:$A=D853),0))="已取消","已取消",INDEX(三跨两临近重点区段!$H:$H,MATCH(1,(MONTH(三跨两临近重点区段!$H:$H)=12)*(三跨两临近重点区段!$A:$A=D853)*(三跨两临近重点区段!$F:$F="现存区段"),0))),"")</f>
        <v/>
      </c>
      <c r="AF853" s="72" t="str">
        <f t="array" ref="AF853">IFERROR(IF(INDEX(三跨两临近重点区段!$F:$F,MATCH(1,(MONTH(三跨两临近重点区段!$H:$H)=12)*(三跨两临近重点区段!$A:$A=D853),0))="已取消","已取消",INDEX(三跨两临近重点区段!$I:$I,MATCH(1,(MONTH(三跨两临近重点区段!$H:$H)=12)*(三跨两临近重点区段!$A:$A=D853)*(三跨两临近重点区段!$F:$F="现存区段"),0))),"")</f>
        <v/>
      </c>
      <c r="AH853" t="e">
        <f t="array" ref="AH853">INDEX(三跨两临近重点区段!$G:$G,MATCH(D853,三跨两临近重点区段!$A:$A,0))</f>
        <v>#N/A</v>
      </c>
    </row>
    <row r="854" ht="14.25" spans="1:34">
      <c r="A854" s="263" t="s">
        <v>363</v>
      </c>
      <c r="B854" s="264" t="s">
        <v>3208</v>
      </c>
      <c r="C854" s="263" t="s">
        <v>2152</v>
      </c>
      <c r="D854" s="263" t="s">
        <v>3359</v>
      </c>
      <c r="E854" s="264" t="s">
        <v>2449</v>
      </c>
      <c r="F854" s="264" t="s">
        <v>125</v>
      </c>
      <c r="G854" s="263" t="s">
        <v>2452</v>
      </c>
      <c r="H854" s="263" t="s">
        <v>1481</v>
      </c>
      <c r="I854" s="33"/>
      <c r="J854" s="196"/>
      <c r="K854" s="196"/>
      <c r="L854" s="196"/>
      <c r="M854" s="235"/>
      <c r="N854" s="235"/>
      <c r="O854" s="33"/>
      <c r="P854" s="48"/>
      <c r="Q854" s="279"/>
      <c r="R854" s="279"/>
      <c r="S854" s="278">
        <v>45462</v>
      </c>
      <c r="T854" s="279" t="s">
        <v>3166</v>
      </c>
      <c r="U854" s="268" t="str">
        <f t="array" ref="U854">IFERROR(IF(INDEX(三跨两临近重点区段!$F:$F,MATCH(1,(MONTH(三跨两临近重点区段!$H:$H)=7)*(三跨两临近重点区段!$A:$A=D854),0))="已取消","已取消",INDEX(三跨两临近重点区段!$H:$H,MATCH(1,(MONTH(三跨两临近重点区段!$H:$H)=7)*(三跨两临近重点区段!$A:$A=D854)*(三跨两临近重点区段!$F:$F="现存区段"),0))),"")</f>
        <v/>
      </c>
      <c r="V854" s="232" t="str">
        <f t="array" ref="V854">IFERROR(IF(INDEX(三跨两临近重点区段!$F:$F,MATCH(1,(MONTH(三跨两临近重点区段!$H:$H)=7)*(三跨两临近重点区段!$A:$A=D854),0))="已取消","已取消",INDEX(三跨两临近重点区段!$I:$I,MATCH(1,(MONTH(三跨两临近重点区段!$H:$H)=7)*(三跨两临近重点区段!$A:$A=D854)*(三跨两临近重点区段!$F:$F="现存区段"),0))),"")</f>
        <v/>
      </c>
      <c r="W854" s="268" t="str">
        <f t="array" ref="W854">IFERROR(IF(INDEX(三跨两临近重点区段!$F:$F,MATCH(1,(MONTH(三跨两临近重点区段!$H:$H)=8)*(三跨两临近重点区段!$A:$A=D854),0))="已取消","已取消",INDEX(三跨两临近重点区段!$H:$H,MATCH(1,(MONTH(三跨两临近重点区段!$H:$H)=8)*(三跨两临近重点区段!$A:$A=D854)*(三跨两临近重点区段!$F:$F="现存区段"),0))),"")</f>
        <v/>
      </c>
      <c r="X854" s="232" t="str">
        <f t="array" ref="X854">IFERROR(IF(INDEX(三跨两临近重点区段!$F:$F,MATCH(1,(MONTH(三跨两临近重点区段!$H:$H)=8)*(三跨两临近重点区段!$A:$A=D854),0))="已取消","已取消",INDEX(三跨两临近重点区段!$I:$I,MATCH(1,(MONTH(三跨两临近重点区段!$H:$H)=8)*(三跨两临近重点区段!$A:$A=D854)*(三跨两临近重点区段!$F:$F="现存区段"),0))),"")</f>
        <v/>
      </c>
      <c r="Y854" s="268" t="str">
        <f t="array" ref="Y854">IFERROR(IF(INDEX(三跨两临近重点区段!$F:$F,MATCH(1,(MONTH(三跨两临近重点区段!$H:$H)=9)*(三跨两临近重点区段!$A:$A=D854),0))="已取消","已取消",INDEX(三跨两临近重点区段!$H:$H,MATCH(1,(MONTH(三跨两临近重点区段!$H:$H)=9)*(三跨两临近重点区段!$A:$A=D854)*(三跨两临近重点区段!$F:$F="现存区段"),0))),"")</f>
        <v/>
      </c>
      <c r="Z854" s="232" t="str">
        <f t="array" ref="Z854">IFERROR(IF(INDEX(三跨两临近重点区段!$F:$F,MATCH(1,(MONTH(三跨两临近重点区段!$H:$H)=9)*(三跨两临近重点区段!$A:$A=D854),0))="已取消","已取消",INDEX(三跨两临近重点区段!$I:$I,MATCH(1,(MONTH(三跨两临近重点区段!$H:$H)=9)*(三跨两临近重点区段!$A:$A=D854)*(三跨两临近重点区段!$F:$F="现存区段"),0))),"")</f>
        <v/>
      </c>
      <c r="AA854" s="268" t="str">
        <f t="array" ref="AA854">IFERROR(IF(INDEX(三跨两临近重点区段!$F:$F,MATCH(1,(MONTH(三跨两临近重点区段!$H:$H)=10)*(三跨两临近重点区段!$A:$A=D854),0))="已取消","已取消",INDEX(三跨两临近重点区段!$H:$H,MATCH(1,(MONTH(三跨两临近重点区段!$H:$H)=10)*(三跨两临近重点区段!$A:$A=D854)*(三跨两临近重点区段!$F:$F="现存区段"),0))),"")</f>
        <v/>
      </c>
      <c r="AB854" s="72" t="str">
        <f t="array" ref="AB854">IFERROR(IF(INDEX(三跨两临近重点区段!$F:$F,MATCH(1,(MONTH(三跨两临近重点区段!$H:$H)=10)*(三跨两临近重点区段!$A:$A=D854),0))="已取消","已取消",INDEX(三跨两临近重点区段!$I:$I,MATCH(1,(MONTH(三跨两临近重点区段!$H:$H)=10)*(三跨两临近重点区段!$A:$A=D854)*(三跨两临近重点区段!$F:$F="现存区段"),0))),"")</f>
        <v/>
      </c>
      <c r="AC854" s="284" t="str">
        <f t="array" ref="AC854">IFERROR(IF(INDEX(三跨两临近重点区段!$F:$F,MATCH(1,(MONTH(三跨两临近重点区段!$H:$H)=11)*(三跨两临近重点区段!$A:$A=D854),0))="已取消","已取消",INDEX(三跨两临近重点区段!$H:$H,MATCH(1,(MONTH(三跨两临近重点区段!$H:$H)=11)*(三跨两临近重点区段!$A:$A=D854)*(三跨两临近重点区段!$F:$F="现存区段"),0))),"")</f>
        <v/>
      </c>
      <c r="AD854" s="72" t="str">
        <f t="array" ref="AD854">IFERROR(IF(INDEX(三跨两临近重点区段!$F:$F,MATCH(1,(MONTH(三跨两临近重点区段!$H:$H)=11)*(三跨两临近重点区段!$A:$A=D854),0))="已取消","已取消",INDEX(三跨两临近重点区段!$I:$I,MATCH(1,(MONTH(三跨两临近重点区段!$H:$H)=11)*(三跨两临近重点区段!$A:$A=D854)*(三跨两临近重点区段!$F:$F="现存区段"),0))),"")</f>
        <v/>
      </c>
      <c r="AE854" s="284" t="str">
        <f t="array" ref="AE854">IFERROR(IF(INDEX(三跨两临近重点区段!$F:$F,MATCH(1,(MONTH(三跨两临近重点区段!$H:$H)=12)*(三跨两临近重点区段!$A:$A=D854),0))="已取消","已取消",INDEX(三跨两临近重点区段!$H:$H,MATCH(1,(MONTH(三跨两临近重点区段!$H:$H)=12)*(三跨两临近重点区段!$A:$A=D854)*(三跨两临近重点区段!$F:$F="现存区段"),0))),"")</f>
        <v/>
      </c>
      <c r="AF854" s="72" t="str">
        <f t="array" ref="AF854">IFERROR(IF(INDEX(三跨两临近重点区段!$F:$F,MATCH(1,(MONTH(三跨两临近重点区段!$H:$H)=12)*(三跨两临近重点区段!$A:$A=D854),0))="已取消","已取消",INDEX(三跨两临近重点区段!$I:$I,MATCH(1,(MONTH(三跨两临近重点区段!$H:$H)=12)*(三跨两临近重点区段!$A:$A=D854)*(三跨两临近重点区段!$F:$F="现存区段"),0))),"")</f>
        <v/>
      </c>
      <c r="AH854" t="e">
        <f t="array" ref="AH854">INDEX(三跨两临近重点区段!$G:$G,MATCH(D854,三跨两临近重点区段!$A:$A,0))</f>
        <v>#N/A</v>
      </c>
    </row>
    <row r="855" ht="14.25" spans="1:34">
      <c r="A855" s="263" t="s">
        <v>363</v>
      </c>
      <c r="B855" s="264" t="s">
        <v>3210</v>
      </c>
      <c r="C855" s="263" t="s">
        <v>2152</v>
      </c>
      <c r="D855" s="263" t="s">
        <v>3360</v>
      </c>
      <c r="E855" s="264" t="s">
        <v>2449</v>
      </c>
      <c r="F855" s="264" t="s">
        <v>125</v>
      </c>
      <c r="G855" s="263" t="s">
        <v>2452</v>
      </c>
      <c r="H855" s="263" t="s">
        <v>1481</v>
      </c>
      <c r="I855" s="33"/>
      <c r="J855" s="196"/>
      <c r="K855" s="196"/>
      <c r="L855" s="196"/>
      <c r="M855" s="235"/>
      <c r="N855" s="235"/>
      <c r="O855" s="33"/>
      <c r="P855" s="48"/>
      <c r="Q855" s="279"/>
      <c r="R855" s="279"/>
      <c r="S855" s="278">
        <v>45462</v>
      </c>
      <c r="T855" s="279" t="s">
        <v>3166</v>
      </c>
      <c r="U855" s="268" t="str">
        <f t="array" ref="U855">IFERROR(IF(INDEX(三跨两临近重点区段!$F:$F,MATCH(1,(MONTH(三跨两临近重点区段!$H:$H)=7)*(三跨两临近重点区段!$A:$A=D855),0))="已取消","已取消",INDEX(三跨两临近重点区段!$H:$H,MATCH(1,(MONTH(三跨两临近重点区段!$H:$H)=7)*(三跨两临近重点区段!$A:$A=D855)*(三跨两临近重点区段!$F:$F="现存区段"),0))),"")</f>
        <v/>
      </c>
      <c r="V855" s="232" t="str">
        <f t="array" ref="V855">IFERROR(IF(INDEX(三跨两临近重点区段!$F:$F,MATCH(1,(MONTH(三跨两临近重点区段!$H:$H)=7)*(三跨两临近重点区段!$A:$A=D855),0))="已取消","已取消",INDEX(三跨两临近重点区段!$I:$I,MATCH(1,(MONTH(三跨两临近重点区段!$H:$H)=7)*(三跨两临近重点区段!$A:$A=D855)*(三跨两临近重点区段!$F:$F="现存区段"),0))),"")</f>
        <v/>
      </c>
      <c r="W855" s="268" t="str">
        <f t="array" ref="W855">IFERROR(IF(INDEX(三跨两临近重点区段!$F:$F,MATCH(1,(MONTH(三跨两临近重点区段!$H:$H)=8)*(三跨两临近重点区段!$A:$A=D855),0))="已取消","已取消",INDEX(三跨两临近重点区段!$H:$H,MATCH(1,(MONTH(三跨两临近重点区段!$H:$H)=8)*(三跨两临近重点区段!$A:$A=D855)*(三跨两临近重点区段!$F:$F="现存区段"),0))),"")</f>
        <v/>
      </c>
      <c r="X855" s="232" t="str">
        <f t="array" ref="X855">IFERROR(IF(INDEX(三跨两临近重点区段!$F:$F,MATCH(1,(MONTH(三跨两临近重点区段!$H:$H)=8)*(三跨两临近重点区段!$A:$A=D855),0))="已取消","已取消",INDEX(三跨两临近重点区段!$I:$I,MATCH(1,(MONTH(三跨两临近重点区段!$H:$H)=8)*(三跨两临近重点区段!$A:$A=D855)*(三跨两临近重点区段!$F:$F="现存区段"),0))),"")</f>
        <v/>
      </c>
      <c r="Y855" s="268" t="str">
        <f t="array" ref="Y855">IFERROR(IF(INDEX(三跨两临近重点区段!$F:$F,MATCH(1,(MONTH(三跨两临近重点区段!$H:$H)=9)*(三跨两临近重点区段!$A:$A=D855),0))="已取消","已取消",INDEX(三跨两临近重点区段!$H:$H,MATCH(1,(MONTH(三跨两临近重点区段!$H:$H)=9)*(三跨两临近重点区段!$A:$A=D855)*(三跨两临近重点区段!$F:$F="现存区段"),0))),"")</f>
        <v/>
      </c>
      <c r="Z855" s="232" t="str">
        <f t="array" ref="Z855">IFERROR(IF(INDEX(三跨两临近重点区段!$F:$F,MATCH(1,(MONTH(三跨两临近重点区段!$H:$H)=9)*(三跨两临近重点区段!$A:$A=D855),0))="已取消","已取消",INDEX(三跨两临近重点区段!$I:$I,MATCH(1,(MONTH(三跨两临近重点区段!$H:$H)=9)*(三跨两临近重点区段!$A:$A=D855)*(三跨两临近重点区段!$F:$F="现存区段"),0))),"")</f>
        <v/>
      </c>
      <c r="AA855" s="268" t="str">
        <f t="array" ref="AA855">IFERROR(IF(INDEX(三跨两临近重点区段!$F:$F,MATCH(1,(MONTH(三跨两临近重点区段!$H:$H)=10)*(三跨两临近重点区段!$A:$A=D855),0))="已取消","已取消",INDEX(三跨两临近重点区段!$H:$H,MATCH(1,(MONTH(三跨两临近重点区段!$H:$H)=10)*(三跨两临近重点区段!$A:$A=D855)*(三跨两临近重点区段!$F:$F="现存区段"),0))),"")</f>
        <v/>
      </c>
      <c r="AB855" s="72" t="str">
        <f t="array" ref="AB855">IFERROR(IF(INDEX(三跨两临近重点区段!$F:$F,MATCH(1,(MONTH(三跨两临近重点区段!$H:$H)=10)*(三跨两临近重点区段!$A:$A=D855),0))="已取消","已取消",INDEX(三跨两临近重点区段!$I:$I,MATCH(1,(MONTH(三跨两临近重点区段!$H:$H)=10)*(三跨两临近重点区段!$A:$A=D855)*(三跨两临近重点区段!$F:$F="现存区段"),0))),"")</f>
        <v/>
      </c>
      <c r="AC855" s="284" t="str">
        <f t="array" ref="AC855">IFERROR(IF(INDEX(三跨两临近重点区段!$F:$F,MATCH(1,(MONTH(三跨两临近重点区段!$H:$H)=11)*(三跨两临近重点区段!$A:$A=D855),0))="已取消","已取消",INDEX(三跨两临近重点区段!$H:$H,MATCH(1,(MONTH(三跨两临近重点区段!$H:$H)=11)*(三跨两临近重点区段!$A:$A=D855)*(三跨两临近重点区段!$F:$F="现存区段"),0))),"")</f>
        <v/>
      </c>
      <c r="AD855" s="72" t="str">
        <f t="array" ref="AD855">IFERROR(IF(INDEX(三跨两临近重点区段!$F:$F,MATCH(1,(MONTH(三跨两临近重点区段!$H:$H)=11)*(三跨两临近重点区段!$A:$A=D855),0))="已取消","已取消",INDEX(三跨两临近重点区段!$I:$I,MATCH(1,(MONTH(三跨两临近重点区段!$H:$H)=11)*(三跨两临近重点区段!$A:$A=D855)*(三跨两临近重点区段!$F:$F="现存区段"),0))),"")</f>
        <v/>
      </c>
      <c r="AE855" s="284" t="str">
        <f t="array" ref="AE855">IFERROR(IF(INDEX(三跨两临近重点区段!$F:$F,MATCH(1,(MONTH(三跨两临近重点区段!$H:$H)=12)*(三跨两临近重点区段!$A:$A=D855),0))="已取消","已取消",INDEX(三跨两临近重点区段!$H:$H,MATCH(1,(MONTH(三跨两临近重点区段!$H:$H)=12)*(三跨两临近重点区段!$A:$A=D855)*(三跨两临近重点区段!$F:$F="现存区段"),0))),"")</f>
        <v/>
      </c>
      <c r="AF855" s="72" t="str">
        <f t="array" ref="AF855">IFERROR(IF(INDEX(三跨两临近重点区段!$F:$F,MATCH(1,(MONTH(三跨两临近重点区段!$H:$H)=12)*(三跨两临近重点区段!$A:$A=D855),0))="已取消","已取消",INDEX(三跨两临近重点区段!$I:$I,MATCH(1,(MONTH(三跨两临近重点区段!$H:$H)=12)*(三跨两临近重点区段!$A:$A=D855)*(三跨两临近重点区段!$F:$F="现存区段"),0))),"")</f>
        <v/>
      </c>
      <c r="AH855" t="e">
        <f t="array" ref="AH855">INDEX(三跨两临近重点区段!$G:$G,MATCH(D855,三跨两临近重点区段!$A:$A,0))</f>
        <v>#N/A</v>
      </c>
    </row>
    <row r="856" ht="14.25" spans="1:34">
      <c r="A856" s="263" t="s">
        <v>363</v>
      </c>
      <c r="B856" s="264" t="s">
        <v>2811</v>
      </c>
      <c r="C856" s="263" t="s">
        <v>2743</v>
      </c>
      <c r="D856" s="263" t="s">
        <v>3361</v>
      </c>
      <c r="E856" s="264" t="s">
        <v>2449</v>
      </c>
      <c r="F856" s="264" t="s">
        <v>125</v>
      </c>
      <c r="G856" s="263" t="s">
        <v>2452</v>
      </c>
      <c r="H856" s="263" t="s">
        <v>1481</v>
      </c>
      <c r="I856" s="33"/>
      <c r="J856" s="196"/>
      <c r="K856" s="196"/>
      <c r="L856" s="196"/>
      <c r="M856" s="235"/>
      <c r="N856" s="235"/>
      <c r="O856" s="33"/>
      <c r="P856" s="48"/>
      <c r="Q856" s="279"/>
      <c r="R856" s="279"/>
      <c r="S856" s="278">
        <v>45462</v>
      </c>
      <c r="T856" s="279" t="s">
        <v>3166</v>
      </c>
      <c r="U856" s="268" t="str">
        <f t="array" ref="U856">IFERROR(IF(INDEX(三跨两临近重点区段!$F:$F,MATCH(1,(MONTH(三跨两临近重点区段!$H:$H)=7)*(三跨两临近重点区段!$A:$A=D856),0))="已取消","已取消",INDEX(三跨两临近重点区段!$H:$H,MATCH(1,(MONTH(三跨两临近重点区段!$H:$H)=7)*(三跨两临近重点区段!$A:$A=D856)*(三跨两临近重点区段!$F:$F="现存区段"),0))),"")</f>
        <v/>
      </c>
      <c r="V856" s="232" t="str">
        <f t="array" ref="V856">IFERROR(IF(INDEX(三跨两临近重点区段!$F:$F,MATCH(1,(MONTH(三跨两临近重点区段!$H:$H)=7)*(三跨两临近重点区段!$A:$A=D856),0))="已取消","已取消",INDEX(三跨两临近重点区段!$I:$I,MATCH(1,(MONTH(三跨两临近重点区段!$H:$H)=7)*(三跨两临近重点区段!$A:$A=D856)*(三跨两临近重点区段!$F:$F="现存区段"),0))),"")</f>
        <v/>
      </c>
      <c r="W856" s="268" t="str">
        <f t="array" ref="W856">IFERROR(IF(INDEX(三跨两临近重点区段!$F:$F,MATCH(1,(MONTH(三跨两临近重点区段!$H:$H)=8)*(三跨两临近重点区段!$A:$A=D856),0))="已取消","已取消",INDEX(三跨两临近重点区段!$H:$H,MATCH(1,(MONTH(三跨两临近重点区段!$H:$H)=8)*(三跨两临近重点区段!$A:$A=D856)*(三跨两临近重点区段!$F:$F="现存区段"),0))),"")</f>
        <v/>
      </c>
      <c r="X856" s="232" t="str">
        <f t="array" ref="X856">IFERROR(IF(INDEX(三跨两临近重点区段!$F:$F,MATCH(1,(MONTH(三跨两临近重点区段!$H:$H)=8)*(三跨两临近重点区段!$A:$A=D856),0))="已取消","已取消",INDEX(三跨两临近重点区段!$I:$I,MATCH(1,(MONTH(三跨两临近重点区段!$H:$H)=8)*(三跨两临近重点区段!$A:$A=D856)*(三跨两临近重点区段!$F:$F="现存区段"),0))),"")</f>
        <v/>
      </c>
      <c r="Y856" s="268" t="str">
        <f t="array" ref="Y856">IFERROR(IF(INDEX(三跨两临近重点区段!$F:$F,MATCH(1,(MONTH(三跨两临近重点区段!$H:$H)=9)*(三跨两临近重点区段!$A:$A=D856),0))="已取消","已取消",INDEX(三跨两临近重点区段!$H:$H,MATCH(1,(MONTH(三跨两临近重点区段!$H:$H)=9)*(三跨两临近重点区段!$A:$A=D856)*(三跨两临近重点区段!$F:$F="现存区段"),0))),"")</f>
        <v/>
      </c>
      <c r="Z856" s="232" t="str">
        <f t="array" ref="Z856">IFERROR(IF(INDEX(三跨两临近重点区段!$F:$F,MATCH(1,(MONTH(三跨两临近重点区段!$H:$H)=9)*(三跨两临近重点区段!$A:$A=D856),0))="已取消","已取消",INDEX(三跨两临近重点区段!$I:$I,MATCH(1,(MONTH(三跨两临近重点区段!$H:$H)=9)*(三跨两临近重点区段!$A:$A=D856)*(三跨两临近重点区段!$F:$F="现存区段"),0))),"")</f>
        <v/>
      </c>
      <c r="AA856" s="268" t="str">
        <f t="array" ref="AA856">IFERROR(IF(INDEX(三跨两临近重点区段!$F:$F,MATCH(1,(MONTH(三跨两临近重点区段!$H:$H)=10)*(三跨两临近重点区段!$A:$A=D856),0))="已取消","已取消",INDEX(三跨两临近重点区段!$H:$H,MATCH(1,(MONTH(三跨两临近重点区段!$H:$H)=10)*(三跨两临近重点区段!$A:$A=D856)*(三跨两临近重点区段!$F:$F="现存区段"),0))),"")</f>
        <v/>
      </c>
      <c r="AB856" s="72" t="str">
        <f t="array" ref="AB856">IFERROR(IF(INDEX(三跨两临近重点区段!$F:$F,MATCH(1,(MONTH(三跨两临近重点区段!$H:$H)=10)*(三跨两临近重点区段!$A:$A=D856),0))="已取消","已取消",INDEX(三跨两临近重点区段!$I:$I,MATCH(1,(MONTH(三跨两临近重点区段!$H:$H)=10)*(三跨两临近重点区段!$A:$A=D856)*(三跨两临近重点区段!$F:$F="现存区段"),0))),"")</f>
        <v/>
      </c>
      <c r="AC856" s="284" t="str">
        <f t="array" ref="AC856">IFERROR(IF(INDEX(三跨两临近重点区段!$F:$F,MATCH(1,(MONTH(三跨两临近重点区段!$H:$H)=11)*(三跨两临近重点区段!$A:$A=D856),0))="已取消","已取消",INDEX(三跨两临近重点区段!$H:$H,MATCH(1,(MONTH(三跨两临近重点区段!$H:$H)=11)*(三跨两临近重点区段!$A:$A=D856)*(三跨两临近重点区段!$F:$F="现存区段"),0))),"")</f>
        <v/>
      </c>
      <c r="AD856" s="72" t="str">
        <f t="array" ref="AD856">IFERROR(IF(INDEX(三跨两临近重点区段!$F:$F,MATCH(1,(MONTH(三跨两临近重点区段!$H:$H)=11)*(三跨两临近重点区段!$A:$A=D856),0))="已取消","已取消",INDEX(三跨两临近重点区段!$I:$I,MATCH(1,(MONTH(三跨两临近重点区段!$H:$H)=11)*(三跨两临近重点区段!$A:$A=D856)*(三跨两临近重点区段!$F:$F="现存区段"),0))),"")</f>
        <v/>
      </c>
      <c r="AE856" s="284" t="str">
        <f t="array" ref="AE856">IFERROR(IF(INDEX(三跨两临近重点区段!$F:$F,MATCH(1,(MONTH(三跨两临近重点区段!$H:$H)=12)*(三跨两临近重点区段!$A:$A=D856),0))="已取消","已取消",INDEX(三跨两临近重点区段!$H:$H,MATCH(1,(MONTH(三跨两临近重点区段!$H:$H)=12)*(三跨两临近重点区段!$A:$A=D856)*(三跨两临近重点区段!$F:$F="现存区段"),0))),"")</f>
        <v/>
      </c>
      <c r="AF856" s="72" t="str">
        <f t="array" ref="AF856">IFERROR(IF(INDEX(三跨两临近重点区段!$F:$F,MATCH(1,(MONTH(三跨两临近重点区段!$H:$H)=12)*(三跨两临近重点区段!$A:$A=D856),0))="已取消","已取消",INDEX(三跨两临近重点区段!$I:$I,MATCH(1,(MONTH(三跨两临近重点区段!$H:$H)=12)*(三跨两临近重点区段!$A:$A=D856)*(三跨两临近重点区段!$F:$F="现存区段"),0))),"")</f>
        <v/>
      </c>
      <c r="AH856" t="e">
        <f t="array" ref="AH856">INDEX(三跨两临近重点区段!$G:$G,MATCH(D856,三跨两临近重点区段!$A:$A,0))</f>
        <v>#N/A</v>
      </c>
    </row>
    <row r="857" ht="14.25" spans="1:34">
      <c r="A857" s="263" t="s">
        <v>363</v>
      </c>
      <c r="B857" s="264" t="s">
        <v>2806</v>
      </c>
      <c r="C857" s="263" t="s">
        <v>2743</v>
      </c>
      <c r="D857" s="263" t="s">
        <v>3362</v>
      </c>
      <c r="E857" s="264" t="s">
        <v>2449</v>
      </c>
      <c r="F857" s="264" t="s">
        <v>125</v>
      </c>
      <c r="G857" s="263" t="s">
        <v>2452</v>
      </c>
      <c r="H857" s="263" t="s">
        <v>1481</v>
      </c>
      <c r="I857" s="33"/>
      <c r="J857" s="196"/>
      <c r="K857" s="196"/>
      <c r="L857" s="196"/>
      <c r="M857" s="235"/>
      <c r="N857" s="235"/>
      <c r="O857" s="33"/>
      <c r="P857" s="48"/>
      <c r="Q857" s="279"/>
      <c r="R857" s="279"/>
      <c r="S857" s="278">
        <v>45462</v>
      </c>
      <c r="T857" s="279" t="s">
        <v>3166</v>
      </c>
      <c r="U857" s="268" t="str">
        <f t="array" ref="U857">IFERROR(IF(INDEX(三跨两临近重点区段!$F:$F,MATCH(1,(MONTH(三跨两临近重点区段!$H:$H)=7)*(三跨两临近重点区段!$A:$A=D857),0))="已取消","已取消",INDEX(三跨两临近重点区段!$H:$H,MATCH(1,(MONTH(三跨两临近重点区段!$H:$H)=7)*(三跨两临近重点区段!$A:$A=D857)*(三跨两临近重点区段!$F:$F="现存区段"),0))),"")</f>
        <v/>
      </c>
      <c r="V857" s="232" t="str">
        <f t="array" ref="V857">IFERROR(IF(INDEX(三跨两临近重点区段!$F:$F,MATCH(1,(MONTH(三跨两临近重点区段!$H:$H)=7)*(三跨两临近重点区段!$A:$A=D857),0))="已取消","已取消",INDEX(三跨两临近重点区段!$I:$I,MATCH(1,(MONTH(三跨两临近重点区段!$H:$H)=7)*(三跨两临近重点区段!$A:$A=D857)*(三跨两临近重点区段!$F:$F="现存区段"),0))),"")</f>
        <v/>
      </c>
      <c r="W857" s="268" t="str">
        <f t="array" ref="W857">IFERROR(IF(INDEX(三跨两临近重点区段!$F:$F,MATCH(1,(MONTH(三跨两临近重点区段!$H:$H)=8)*(三跨两临近重点区段!$A:$A=D857),0))="已取消","已取消",INDEX(三跨两临近重点区段!$H:$H,MATCH(1,(MONTH(三跨两临近重点区段!$H:$H)=8)*(三跨两临近重点区段!$A:$A=D857)*(三跨两临近重点区段!$F:$F="现存区段"),0))),"")</f>
        <v/>
      </c>
      <c r="X857" s="232" t="str">
        <f t="array" ref="X857">IFERROR(IF(INDEX(三跨两临近重点区段!$F:$F,MATCH(1,(MONTH(三跨两临近重点区段!$H:$H)=8)*(三跨两临近重点区段!$A:$A=D857),0))="已取消","已取消",INDEX(三跨两临近重点区段!$I:$I,MATCH(1,(MONTH(三跨两临近重点区段!$H:$H)=8)*(三跨两临近重点区段!$A:$A=D857)*(三跨两临近重点区段!$F:$F="现存区段"),0))),"")</f>
        <v/>
      </c>
      <c r="Y857" s="268" t="str">
        <f t="array" ref="Y857">IFERROR(IF(INDEX(三跨两临近重点区段!$F:$F,MATCH(1,(MONTH(三跨两临近重点区段!$H:$H)=9)*(三跨两临近重点区段!$A:$A=D857),0))="已取消","已取消",INDEX(三跨两临近重点区段!$H:$H,MATCH(1,(MONTH(三跨两临近重点区段!$H:$H)=9)*(三跨两临近重点区段!$A:$A=D857)*(三跨两临近重点区段!$F:$F="现存区段"),0))),"")</f>
        <v/>
      </c>
      <c r="Z857" s="232" t="str">
        <f t="array" ref="Z857">IFERROR(IF(INDEX(三跨两临近重点区段!$F:$F,MATCH(1,(MONTH(三跨两临近重点区段!$H:$H)=9)*(三跨两临近重点区段!$A:$A=D857),0))="已取消","已取消",INDEX(三跨两临近重点区段!$I:$I,MATCH(1,(MONTH(三跨两临近重点区段!$H:$H)=9)*(三跨两临近重点区段!$A:$A=D857)*(三跨两临近重点区段!$F:$F="现存区段"),0))),"")</f>
        <v/>
      </c>
      <c r="AA857" s="268" t="str">
        <f t="array" ref="AA857">IFERROR(IF(INDEX(三跨两临近重点区段!$F:$F,MATCH(1,(MONTH(三跨两临近重点区段!$H:$H)=10)*(三跨两临近重点区段!$A:$A=D857),0))="已取消","已取消",INDEX(三跨两临近重点区段!$H:$H,MATCH(1,(MONTH(三跨两临近重点区段!$H:$H)=10)*(三跨两临近重点区段!$A:$A=D857)*(三跨两临近重点区段!$F:$F="现存区段"),0))),"")</f>
        <v/>
      </c>
      <c r="AB857" s="72" t="str">
        <f t="array" ref="AB857">IFERROR(IF(INDEX(三跨两临近重点区段!$F:$F,MATCH(1,(MONTH(三跨两临近重点区段!$H:$H)=10)*(三跨两临近重点区段!$A:$A=D857),0))="已取消","已取消",INDEX(三跨两临近重点区段!$I:$I,MATCH(1,(MONTH(三跨两临近重点区段!$H:$H)=10)*(三跨两临近重点区段!$A:$A=D857)*(三跨两临近重点区段!$F:$F="现存区段"),0))),"")</f>
        <v/>
      </c>
      <c r="AC857" s="284" t="str">
        <f t="array" ref="AC857">IFERROR(IF(INDEX(三跨两临近重点区段!$F:$F,MATCH(1,(MONTH(三跨两临近重点区段!$H:$H)=11)*(三跨两临近重点区段!$A:$A=D857),0))="已取消","已取消",INDEX(三跨两临近重点区段!$H:$H,MATCH(1,(MONTH(三跨两临近重点区段!$H:$H)=11)*(三跨两临近重点区段!$A:$A=D857)*(三跨两临近重点区段!$F:$F="现存区段"),0))),"")</f>
        <v/>
      </c>
      <c r="AD857" s="72" t="str">
        <f t="array" ref="AD857">IFERROR(IF(INDEX(三跨两临近重点区段!$F:$F,MATCH(1,(MONTH(三跨两临近重点区段!$H:$H)=11)*(三跨两临近重点区段!$A:$A=D857),0))="已取消","已取消",INDEX(三跨两临近重点区段!$I:$I,MATCH(1,(MONTH(三跨两临近重点区段!$H:$H)=11)*(三跨两临近重点区段!$A:$A=D857)*(三跨两临近重点区段!$F:$F="现存区段"),0))),"")</f>
        <v/>
      </c>
      <c r="AE857" s="284" t="str">
        <f t="array" ref="AE857">IFERROR(IF(INDEX(三跨两临近重点区段!$F:$F,MATCH(1,(MONTH(三跨两临近重点区段!$H:$H)=12)*(三跨两临近重点区段!$A:$A=D857),0))="已取消","已取消",INDEX(三跨两临近重点区段!$H:$H,MATCH(1,(MONTH(三跨两临近重点区段!$H:$H)=12)*(三跨两临近重点区段!$A:$A=D857)*(三跨两临近重点区段!$F:$F="现存区段"),0))),"")</f>
        <v/>
      </c>
      <c r="AF857" s="72" t="str">
        <f t="array" ref="AF857">IFERROR(IF(INDEX(三跨两临近重点区段!$F:$F,MATCH(1,(MONTH(三跨两临近重点区段!$H:$H)=12)*(三跨两临近重点区段!$A:$A=D857),0))="已取消","已取消",INDEX(三跨两临近重点区段!$I:$I,MATCH(1,(MONTH(三跨两临近重点区段!$H:$H)=12)*(三跨两临近重点区段!$A:$A=D857)*(三跨两临近重点区段!$F:$F="现存区段"),0))),"")</f>
        <v/>
      </c>
      <c r="AH857" t="e">
        <f t="array" ref="AH857">INDEX(三跨两临近重点区段!$G:$G,MATCH(D857,三跨两临近重点区段!$A:$A,0))</f>
        <v>#N/A</v>
      </c>
    </row>
    <row r="858" ht="14.25" spans="1:34">
      <c r="A858" s="263" t="s">
        <v>363</v>
      </c>
      <c r="B858" s="264" t="s">
        <v>2806</v>
      </c>
      <c r="C858" s="263" t="s">
        <v>2384</v>
      </c>
      <c r="D858" s="263" t="s">
        <v>3363</v>
      </c>
      <c r="E858" s="264" t="s">
        <v>2449</v>
      </c>
      <c r="F858" s="264" t="s">
        <v>125</v>
      </c>
      <c r="G858" s="263" t="s">
        <v>2452</v>
      </c>
      <c r="H858" s="263" t="s">
        <v>1481</v>
      </c>
      <c r="I858" s="33"/>
      <c r="J858" s="196"/>
      <c r="K858" s="196"/>
      <c r="L858" s="196"/>
      <c r="M858" s="235"/>
      <c r="N858" s="235"/>
      <c r="O858" s="33"/>
      <c r="P858" s="48"/>
      <c r="Q858" s="279"/>
      <c r="R858" s="279"/>
      <c r="S858" s="278">
        <v>45462</v>
      </c>
      <c r="T858" s="279" t="s">
        <v>3166</v>
      </c>
      <c r="U858" s="268" t="str">
        <f t="array" ref="U858">IFERROR(IF(INDEX(三跨两临近重点区段!$F:$F,MATCH(1,(MONTH(三跨两临近重点区段!$H:$H)=7)*(三跨两临近重点区段!$A:$A=D858),0))="已取消","已取消",INDEX(三跨两临近重点区段!$H:$H,MATCH(1,(MONTH(三跨两临近重点区段!$H:$H)=7)*(三跨两临近重点区段!$A:$A=D858)*(三跨两临近重点区段!$F:$F="现存区段"),0))),"")</f>
        <v/>
      </c>
      <c r="V858" s="232" t="str">
        <f t="array" ref="V858">IFERROR(IF(INDEX(三跨两临近重点区段!$F:$F,MATCH(1,(MONTH(三跨两临近重点区段!$H:$H)=7)*(三跨两临近重点区段!$A:$A=D858),0))="已取消","已取消",INDEX(三跨两临近重点区段!$I:$I,MATCH(1,(MONTH(三跨两临近重点区段!$H:$H)=7)*(三跨两临近重点区段!$A:$A=D858)*(三跨两临近重点区段!$F:$F="现存区段"),0))),"")</f>
        <v/>
      </c>
      <c r="W858" s="268" t="str">
        <f t="array" ref="W858">IFERROR(IF(INDEX(三跨两临近重点区段!$F:$F,MATCH(1,(MONTH(三跨两临近重点区段!$H:$H)=8)*(三跨两临近重点区段!$A:$A=D858),0))="已取消","已取消",INDEX(三跨两临近重点区段!$H:$H,MATCH(1,(MONTH(三跨两临近重点区段!$H:$H)=8)*(三跨两临近重点区段!$A:$A=D858)*(三跨两临近重点区段!$F:$F="现存区段"),0))),"")</f>
        <v/>
      </c>
      <c r="X858" s="232" t="str">
        <f t="array" ref="X858">IFERROR(IF(INDEX(三跨两临近重点区段!$F:$F,MATCH(1,(MONTH(三跨两临近重点区段!$H:$H)=8)*(三跨两临近重点区段!$A:$A=D858),0))="已取消","已取消",INDEX(三跨两临近重点区段!$I:$I,MATCH(1,(MONTH(三跨两临近重点区段!$H:$H)=8)*(三跨两临近重点区段!$A:$A=D858)*(三跨两临近重点区段!$F:$F="现存区段"),0))),"")</f>
        <v/>
      </c>
      <c r="Y858" s="268" t="str">
        <f t="array" ref="Y858">IFERROR(IF(INDEX(三跨两临近重点区段!$F:$F,MATCH(1,(MONTH(三跨两临近重点区段!$H:$H)=9)*(三跨两临近重点区段!$A:$A=D858),0))="已取消","已取消",INDEX(三跨两临近重点区段!$H:$H,MATCH(1,(MONTH(三跨两临近重点区段!$H:$H)=9)*(三跨两临近重点区段!$A:$A=D858)*(三跨两临近重点区段!$F:$F="现存区段"),0))),"")</f>
        <v/>
      </c>
      <c r="Z858" s="232" t="str">
        <f t="array" ref="Z858">IFERROR(IF(INDEX(三跨两临近重点区段!$F:$F,MATCH(1,(MONTH(三跨两临近重点区段!$H:$H)=9)*(三跨两临近重点区段!$A:$A=D858),0))="已取消","已取消",INDEX(三跨两临近重点区段!$I:$I,MATCH(1,(MONTH(三跨两临近重点区段!$H:$H)=9)*(三跨两临近重点区段!$A:$A=D858)*(三跨两临近重点区段!$F:$F="现存区段"),0))),"")</f>
        <v/>
      </c>
      <c r="AA858" s="268" t="str">
        <f t="array" ref="AA858">IFERROR(IF(INDEX(三跨两临近重点区段!$F:$F,MATCH(1,(MONTH(三跨两临近重点区段!$H:$H)=10)*(三跨两临近重点区段!$A:$A=D858),0))="已取消","已取消",INDEX(三跨两临近重点区段!$H:$H,MATCH(1,(MONTH(三跨两临近重点区段!$H:$H)=10)*(三跨两临近重点区段!$A:$A=D858)*(三跨两临近重点区段!$F:$F="现存区段"),0))),"")</f>
        <v/>
      </c>
      <c r="AB858" s="72" t="str">
        <f t="array" ref="AB858">IFERROR(IF(INDEX(三跨两临近重点区段!$F:$F,MATCH(1,(MONTH(三跨两临近重点区段!$H:$H)=10)*(三跨两临近重点区段!$A:$A=D858),0))="已取消","已取消",INDEX(三跨两临近重点区段!$I:$I,MATCH(1,(MONTH(三跨两临近重点区段!$H:$H)=10)*(三跨两临近重点区段!$A:$A=D858)*(三跨两临近重点区段!$F:$F="现存区段"),0))),"")</f>
        <v/>
      </c>
      <c r="AC858" s="284" t="str">
        <f t="array" ref="AC858">IFERROR(IF(INDEX(三跨两临近重点区段!$F:$F,MATCH(1,(MONTH(三跨两临近重点区段!$H:$H)=11)*(三跨两临近重点区段!$A:$A=D858),0))="已取消","已取消",INDEX(三跨两临近重点区段!$H:$H,MATCH(1,(MONTH(三跨两临近重点区段!$H:$H)=11)*(三跨两临近重点区段!$A:$A=D858)*(三跨两临近重点区段!$F:$F="现存区段"),0))),"")</f>
        <v/>
      </c>
      <c r="AD858" s="72" t="str">
        <f t="array" ref="AD858">IFERROR(IF(INDEX(三跨两临近重点区段!$F:$F,MATCH(1,(MONTH(三跨两临近重点区段!$H:$H)=11)*(三跨两临近重点区段!$A:$A=D858),0))="已取消","已取消",INDEX(三跨两临近重点区段!$I:$I,MATCH(1,(MONTH(三跨两临近重点区段!$H:$H)=11)*(三跨两临近重点区段!$A:$A=D858)*(三跨两临近重点区段!$F:$F="现存区段"),0))),"")</f>
        <v/>
      </c>
      <c r="AE858" s="284" t="str">
        <f t="array" ref="AE858">IFERROR(IF(INDEX(三跨两临近重点区段!$F:$F,MATCH(1,(MONTH(三跨两临近重点区段!$H:$H)=12)*(三跨两临近重点区段!$A:$A=D858),0))="已取消","已取消",INDEX(三跨两临近重点区段!$H:$H,MATCH(1,(MONTH(三跨两临近重点区段!$H:$H)=12)*(三跨两临近重点区段!$A:$A=D858)*(三跨两临近重点区段!$F:$F="现存区段"),0))),"")</f>
        <v/>
      </c>
      <c r="AF858" s="72" t="str">
        <f t="array" ref="AF858">IFERROR(IF(INDEX(三跨两临近重点区段!$F:$F,MATCH(1,(MONTH(三跨两临近重点区段!$H:$H)=12)*(三跨两临近重点区段!$A:$A=D858),0))="已取消","已取消",INDEX(三跨两临近重点区段!$I:$I,MATCH(1,(MONTH(三跨两临近重点区段!$H:$H)=12)*(三跨两临近重点区段!$A:$A=D858)*(三跨两临近重点区段!$F:$F="现存区段"),0))),"")</f>
        <v/>
      </c>
      <c r="AH858" t="e">
        <f t="array" ref="AH858">INDEX(三跨两临近重点区段!$G:$G,MATCH(D858,三跨两临近重点区段!$A:$A,0))</f>
        <v>#N/A</v>
      </c>
    </row>
    <row r="859" ht="14.25" spans="1:34">
      <c r="A859" s="263" t="s">
        <v>363</v>
      </c>
      <c r="B859" s="264" t="s">
        <v>2811</v>
      </c>
      <c r="C859" s="263" t="s">
        <v>2177</v>
      </c>
      <c r="D859" s="263" t="s">
        <v>3364</v>
      </c>
      <c r="E859" s="264" t="s">
        <v>2449</v>
      </c>
      <c r="F859" s="264" t="s">
        <v>125</v>
      </c>
      <c r="G859" s="263" t="s">
        <v>2452</v>
      </c>
      <c r="H859" s="263" t="s">
        <v>1481</v>
      </c>
      <c r="I859" s="33"/>
      <c r="J859" s="196"/>
      <c r="K859" s="196"/>
      <c r="L859" s="196"/>
      <c r="M859" s="235"/>
      <c r="N859" s="235"/>
      <c r="O859" s="33"/>
      <c r="P859" s="48"/>
      <c r="Q859" s="279"/>
      <c r="R859" s="279"/>
      <c r="S859" s="278">
        <v>45462</v>
      </c>
      <c r="T859" s="279" t="s">
        <v>2117</v>
      </c>
      <c r="U859" s="268" t="str">
        <f t="array" ref="U859">IFERROR(IF(INDEX(三跨两临近重点区段!$F:$F,MATCH(1,(MONTH(三跨两临近重点区段!$H:$H)=7)*(三跨两临近重点区段!$A:$A=D859),0))="已取消","已取消",INDEX(三跨两临近重点区段!$H:$H,MATCH(1,(MONTH(三跨两临近重点区段!$H:$H)=7)*(三跨两临近重点区段!$A:$A=D859)*(三跨两临近重点区段!$F:$F="现存区段"),0))),"")</f>
        <v/>
      </c>
      <c r="V859" s="232" t="str">
        <f t="array" ref="V859">IFERROR(IF(INDEX(三跨两临近重点区段!$F:$F,MATCH(1,(MONTH(三跨两临近重点区段!$H:$H)=7)*(三跨两临近重点区段!$A:$A=D859),0))="已取消","已取消",INDEX(三跨两临近重点区段!$I:$I,MATCH(1,(MONTH(三跨两临近重点区段!$H:$H)=7)*(三跨两临近重点区段!$A:$A=D859)*(三跨两临近重点区段!$F:$F="现存区段"),0))),"")</f>
        <v/>
      </c>
      <c r="W859" s="268" t="str">
        <f t="array" ref="W859">IFERROR(IF(INDEX(三跨两临近重点区段!$F:$F,MATCH(1,(MONTH(三跨两临近重点区段!$H:$H)=8)*(三跨两临近重点区段!$A:$A=D859),0))="已取消","已取消",INDEX(三跨两临近重点区段!$H:$H,MATCH(1,(MONTH(三跨两临近重点区段!$H:$H)=8)*(三跨两临近重点区段!$A:$A=D859)*(三跨两临近重点区段!$F:$F="现存区段"),0))),"")</f>
        <v/>
      </c>
      <c r="X859" s="232" t="str">
        <f t="array" ref="X859">IFERROR(IF(INDEX(三跨两临近重点区段!$F:$F,MATCH(1,(MONTH(三跨两临近重点区段!$H:$H)=8)*(三跨两临近重点区段!$A:$A=D859),0))="已取消","已取消",INDEX(三跨两临近重点区段!$I:$I,MATCH(1,(MONTH(三跨两临近重点区段!$H:$H)=8)*(三跨两临近重点区段!$A:$A=D859)*(三跨两临近重点区段!$F:$F="现存区段"),0))),"")</f>
        <v/>
      </c>
      <c r="Y859" s="268" t="str">
        <f t="array" ref="Y859">IFERROR(IF(INDEX(三跨两临近重点区段!$F:$F,MATCH(1,(MONTH(三跨两临近重点区段!$H:$H)=9)*(三跨两临近重点区段!$A:$A=D859),0))="已取消","已取消",INDEX(三跨两临近重点区段!$H:$H,MATCH(1,(MONTH(三跨两临近重点区段!$H:$H)=9)*(三跨两临近重点区段!$A:$A=D859)*(三跨两临近重点区段!$F:$F="现存区段"),0))),"")</f>
        <v/>
      </c>
      <c r="Z859" s="232" t="str">
        <f t="array" ref="Z859">IFERROR(IF(INDEX(三跨两临近重点区段!$F:$F,MATCH(1,(MONTH(三跨两临近重点区段!$H:$H)=9)*(三跨两临近重点区段!$A:$A=D859),0))="已取消","已取消",INDEX(三跨两临近重点区段!$I:$I,MATCH(1,(MONTH(三跨两临近重点区段!$H:$H)=9)*(三跨两临近重点区段!$A:$A=D859)*(三跨两临近重点区段!$F:$F="现存区段"),0))),"")</f>
        <v/>
      </c>
      <c r="AA859" s="268" t="str">
        <f t="array" ref="AA859">IFERROR(IF(INDEX(三跨两临近重点区段!$F:$F,MATCH(1,(MONTH(三跨两临近重点区段!$H:$H)=10)*(三跨两临近重点区段!$A:$A=D859),0))="已取消","已取消",INDEX(三跨两临近重点区段!$H:$H,MATCH(1,(MONTH(三跨两临近重点区段!$H:$H)=10)*(三跨两临近重点区段!$A:$A=D859)*(三跨两临近重点区段!$F:$F="现存区段"),0))),"")</f>
        <v/>
      </c>
      <c r="AB859" s="72" t="str">
        <f t="array" ref="AB859">IFERROR(IF(INDEX(三跨两临近重点区段!$F:$F,MATCH(1,(MONTH(三跨两临近重点区段!$H:$H)=10)*(三跨两临近重点区段!$A:$A=D859),0))="已取消","已取消",INDEX(三跨两临近重点区段!$I:$I,MATCH(1,(MONTH(三跨两临近重点区段!$H:$H)=10)*(三跨两临近重点区段!$A:$A=D859)*(三跨两临近重点区段!$F:$F="现存区段"),0))),"")</f>
        <v/>
      </c>
      <c r="AC859" s="284" t="str">
        <f t="array" ref="AC859">IFERROR(IF(INDEX(三跨两临近重点区段!$F:$F,MATCH(1,(MONTH(三跨两临近重点区段!$H:$H)=11)*(三跨两临近重点区段!$A:$A=D859),0))="已取消","已取消",INDEX(三跨两临近重点区段!$H:$H,MATCH(1,(MONTH(三跨两临近重点区段!$H:$H)=11)*(三跨两临近重点区段!$A:$A=D859)*(三跨两临近重点区段!$F:$F="现存区段"),0))),"")</f>
        <v/>
      </c>
      <c r="AD859" s="72" t="str">
        <f t="array" ref="AD859">IFERROR(IF(INDEX(三跨两临近重点区段!$F:$F,MATCH(1,(MONTH(三跨两临近重点区段!$H:$H)=11)*(三跨两临近重点区段!$A:$A=D859),0))="已取消","已取消",INDEX(三跨两临近重点区段!$I:$I,MATCH(1,(MONTH(三跨两临近重点区段!$H:$H)=11)*(三跨两临近重点区段!$A:$A=D859)*(三跨两临近重点区段!$F:$F="现存区段"),0))),"")</f>
        <v/>
      </c>
      <c r="AE859" s="284" t="str">
        <f t="array" ref="AE859">IFERROR(IF(INDEX(三跨两临近重点区段!$F:$F,MATCH(1,(MONTH(三跨两临近重点区段!$H:$H)=12)*(三跨两临近重点区段!$A:$A=D859),0))="已取消","已取消",INDEX(三跨两临近重点区段!$H:$H,MATCH(1,(MONTH(三跨两临近重点区段!$H:$H)=12)*(三跨两临近重点区段!$A:$A=D859)*(三跨两临近重点区段!$F:$F="现存区段"),0))),"")</f>
        <v/>
      </c>
      <c r="AF859" s="72" t="str">
        <f t="array" ref="AF859">IFERROR(IF(INDEX(三跨两临近重点区段!$F:$F,MATCH(1,(MONTH(三跨两临近重点区段!$H:$H)=12)*(三跨两临近重点区段!$A:$A=D859),0))="已取消","已取消",INDEX(三跨两临近重点区段!$I:$I,MATCH(1,(MONTH(三跨两临近重点区段!$H:$H)=12)*(三跨两临近重点区段!$A:$A=D859)*(三跨两临近重点区段!$F:$F="现存区段"),0))),"")</f>
        <v/>
      </c>
      <c r="AH859" t="e">
        <f t="array" ref="AH859">INDEX(三跨两临近重点区段!$G:$G,MATCH(D859,三跨两临近重点区段!$A:$A,0))</f>
        <v>#N/A</v>
      </c>
    </row>
    <row r="860" ht="14.25" spans="1:34">
      <c r="A860" s="263" t="s">
        <v>363</v>
      </c>
      <c r="B860" s="264" t="s">
        <v>2806</v>
      </c>
      <c r="C860" s="263" t="s">
        <v>2177</v>
      </c>
      <c r="D860" s="263" t="s">
        <v>3365</v>
      </c>
      <c r="E860" s="264" t="s">
        <v>2449</v>
      </c>
      <c r="F860" s="264" t="s">
        <v>125</v>
      </c>
      <c r="G860" s="263" t="s">
        <v>2452</v>
      </c>
      <c r="H860" s="263" t="s">
        <v>1481</v>
      </c>
      <c r="I860" s="33"/>
      <c r="J860" s="196"/>
      <c r="K860" s="196"/>
      <c r="L860" s="196"/>
      <c r="M860" s="235"/>
      <c r="N860" s="235"/>
      <c r="O860" s="33"/>
      <c r="P860" s="48"/>
      <c r="Q860" s="279"/>
      <c r="R860" s="279"/>
      <c r="S860" s="278">
        <v>45462</v>
      </c>
      <c r="T860" s="279" t="s">
        <v>2117</v>
      </c>
      <c r="U860" s="268" t="str">
        <f t="array" ref="U860">IFERROR(IF(INDEX(三跨两临近重点区段!$F:$F,MATCH(1,(MONTH(三跨两临近重点区段!$H:$H)=7)*(三跨两临近重点区段!$A:$A=D860),0))="已取消","已取消",INDEX(三跨两临近重点区段!$H:$H,MATCH(1,(MONTH(三跨两临近重点区段!$H:$H)=7)*(三跨两临近重点区段!$A:$A=D860)*(三跨两临近重点区段!$F:$F="现存区段"),0))),"")</f>
        <v/>
      </c>
      <c r="V860" s="232" t="str">
        <f t="array" ref="V860">IFERROR(IF(INDEX(三跨两临近重点区段!$F:$F,MATCH(1,(MONTH(三跨两临近重点区段!$H:$H)=7)*(三跨两临近重点区段!$A:$A=D860),0))="已取消","已取消",INDEX(三跨两临近重点区段!$I:$I,MATCH(1,(MONTH(三跨两临近重点区段!$H:$H)=7)*(三跨两临近重点区段!$A:$A=D860)*(三跨两临近重点区段!$F:$F="现存区段"),0))),"")</f>
        <v/>
      </c>
      <c r="W860" s="268" t="str">
        <f t="array" ref="W860">IFERROR(IF(INDEX(三跨两临近重点区段!$F:$F,MATCH(1,(MONTH(三跨两临近重点区段!$H:$H)=8)*(三跨两临近重点区段!$A:$A=D860),0))="已取消","已取消",INDEX(三跨两临近重点区段!$H:$H,MATCH(1,(MONTH(三跨两临近重点区段!$H:$H)=8)*(三跨两临近重点区段!$A:$A=D860)*(三跨两临近重点区段!$F:$F="现存区段"),0))),"")</f>
        <v/>
      </c>
      <c r="X860" s="232" t="str">
        <f t="array" ref="X860">IFERROR(IF(INDEX(三跨两临近重点区段!$F:$F,MATCH(1,(MONTH(三跨两临近重点区段!$H:$H)=8)*(三跨两临近重点区段!$A:$A=D860),0))="已取消","已取消",INDEX(三跨两临近重点区段!$I:$I,MATCH(1,(MONTH(三跨两临近重点区段!$H:$H)=8)*(三跨两临近重点区段!$A:$A=D860)*(三跨两临近重点区段!$F:$F="现存区段"),0))),"")</f>
        <v/>
      </c>
      <c r="Y860" s="268" t="str">
        <f t="array" ref="Y860">IFERROR(IF(INDEX(三跨两临近重点区段!$F:$F,MATCH(1,(MONTH(三跨两临近重点区段!$H:$H)=9)*(三跨两临近重点区段!$A:$A=D860),0))="已取消","已取消",INDEX(三跨两临近重点区段!$H:$H,MATCH(1,(MONTH(三跨两临近重点区段!$H:$H)=9)*(三跨两临近重点区段!$A:$A=D860)*(三跨两临近重点区段!$F:$F="现存区段"),0))),"")</f>
        <v/>
      </c>
      <c r="Z860" s="232" t="str">
        <f t="array" ref="Z860">IFERROR(IF(INDEX(三跨两临近重点区段!$F:$F,MATCH(1,(MONTH(三跨两临近重点区段!$H:$H)=9)*(三跨两临近重点区段!$A:$A=D860),0))="已取消","已取消",INDEX(三跨两临近重点区段!$I:$I,MATCH(1,(MONTH(三跨两临近重点区段!$H:$H)=9)*(三跨两临近重点区段!$A:$A=D860)*(三跨两临近重点区段!$F:$F="现存区段"),0))),"")</f>
        <v/>
      </c>
      <c r="AA860" s="268" t="str">
        <f t="array" ref="AA860">IFERROR(IF(INDEX(三跨两临近重点区段!$F:$F,MATCH(1,(MONTH(三跨两临近重点区段!$H:$H)=10)*(三跨两临近重点区段!$A:$A=D860),0))="已取消","已取消",INDEX(三跨两临近重点区段!$H:$H,MATCH(1,(MONTH(三跨两临近重点区段!$H:$H)=10)*(三跨两临近重点区段!$A:$A=D860)*(三跨两临近重点区段!$F:$F="现存区段"),0))),"")</f>
        <v/>
      </c>
      <c r="AB860" s="72" t="str">
        <f t="array" ref="AB860">IFERROR(IF(INDEX(三跨两临近重点区段!$F:$F,MATCH(1,(MONTH(三跨两临近重点区段!$H:$H)=10)*(三跨两临近重点区段!$A:$A=D860),0))="已取消","已取消",INDEX(三跨两临近重点区段!$I:$I,MATCH(1,(MONTH(三跨两临近重点区段!$H:$H)=10)*(三跨两临近重点区段!$A:$A=D860)*(三跨两临近重点区段!$F:$F="现存区段"),0))),"")</f>
        <v/>
      </c>
      <c r="AC860" s="284" t="str">
        <f t="array" ref="AC860">IFERROR(IF(INDEX(三跨两临近重点区段!$F:$F,MATCH(1,(MONTH(三跨两临近重点区段!$H:$H)=11)*(三跨两临近重点区段!$A:$A=D860),0))="已取消","已取消",INDEX(三跨两临近重点区段!$H:$H,MATCH(1,(MONTH(三跨两临近重点区段!$H:$H)=11)*(三跨两临近重点区段!$A:$A=D860)*(三跨两临近重点区段!$F:$F="现存区段"),0))),"")</f>
        <v/>
      </c>
      <c r="AD860" s="72" t="str">
        <f t="array" ref="AD860">IFERROR(IF(INDEX(三跨两临近重点区段!$F:$F,MATCH(1,(MONTH(三跨两临近重点区段!$H:$H)=11)*(三跨两临近重点区段!$A:$A=D860),0))="已取消","已取消",INDEX(三跨两临近重点区段!$I:$I,MATCH(1,(MONTH(三跨两临近重点区段!$H:$H)=11)*(三跨两临近重点区段!$A:$A=D860)*(三跨两临近重点区段!$F:$F="现存区段"),0))),"")</f>
        <v/>
      </c>
      <c r="AE860" s="284" t="str">
        <f t="array" ref="AE860">IFERROR(IF(INDEX(三跨两临近重点区段!$F:$F,MATCH(1,(MONTH(三跨两临近重点区段!$H:$H)=12)*(三跨两临近重点区段!$A:$A=D860),0))="已取消","已取消",INDEX(三跨两临近重点区段!$H:$H,MATCH(1,(MONTH(三跨两临近重点区段!$H:$H)=12)*(三跨两临近重点区段!$A:$A=D860)*(三跨两临近重点区段!$F:$F="现存区段"),0))),"")</f>
        <v/>
      </c>
      <c r="AF860" s="72" t="str">
        <f t="array" ref="AF860">IFERROR(IF(INDEX(三跨两临近重点区段!$F:$F,MATCH(1,(MONTH(三跨两临近重点区段!$H:$H)=12)*(三跨两临近重点区段!$A:$A=D860),0))="已取消","已取消",INDEX(三跨两临近重点区段!$I:$I,MATCH(1,(MONTH(三跨两临近重点区段!$H:$H)=12)*(三跨两临近重点区段!$A:$A=D860)*(三跨两临近重点区段!$F:$F="现存区段"),0))),"")</f>
        <v/>
      </c>
      <c r="AH860" t="e">
        <f t="array" ref="AH860">INDEX(三跨两临近重点区段!$G:$G,MATCH(D860,三跨两临近重点区段!$A:$A,0))</f>
        <v>#N/A</v>
      </c>
    </row>
    <row r="861" ht="14.25" spans="1:34">
      <c r="A861" s="263" t="s">
        <v>363</v>
      </c>
      <c r="B861" s="264" t="s">
        <v>2831</v>
      </c>
      <c r="C861" s="263" t="s">
        <v>2302</v>
      </c>
      <c r="D861" s="263" t="s">
        <v>3366</v>
      </c>
      <c r="E861" s="264" t="s">
        <v>2449</v>
      </c>
      <c r="F861" s="264" t="s">
        <v>125</v>
      </c>
      <c r="G861" s="263" t="s">
        <v>2452</v>
      </c>
      <c r="H861" s="263" t="s">
        <v>1462</v>
      </c>
      <c r="I861" s="33"/>
      <c r="J861" s="196"/>
      <c r="K861" s="196"/>
      <c r="L861" s="196"/>
      <c r="M861" s="235"/>
      <c r="N861" s="235"/>
      <c r="O861" s="33"/>
      <c r="P861" s="48"/>
      <c r="Q861" s="279"/>
      <c r="R861" s="279"/>
      <c r="S861" s="278">
        <v>45462</v>
      </c>
      <c r="T861" s="279" t="s">
        <v>2117</v>
      </c>
      <c r="U861" s="268" t="str">
        <f t="array" ref="U861">IFERROR(IF(INDEX(三跨两临近重点区段!$F:$F,MATCH(1,(MONTH(三跨两临近重点区段!$H:$H)=7)*(三跨两临近重点区段!$A:$A=D861),0))="已取消","已取消",INDEX(三跨两临近重点区段!$H:$H,MATCH(1,(MONTH(三跨两临近重点区段!$H:$H)=7)*(三跨两临近重点区段!$A:$A=D861)*(三跨两临近重点区段!$F:$F="现存区段"),0))),"")</f>
        <v/>
      </c>
      <c r="V861" s="232" t="str">
        <f t="array" ref="V861">IFERROR(IF(INDEX(三跨两临近重点区段!$F:$F,MATCH(1,(MONTH(三跨两临近重点区段!$H:$H)=7)*(三跨两临近重点区段!$A:$A=D861),0))="已取消","已取消",INDEX(三跨两临近重点区段!$I:$I,MATCH(1,(MONTH(三跨两临近重点区段!$H:$H)=7)*(三跨两临近重点区段!$A:$A=D861)*(三跨两临近重点区段!$F:$F="现存区段"),0))),"")</f>
        <v/>
      </c>
      <c r="W861" s="268" t="str">
        <f t="array" ref="W861">IFERROR(IF(INDEX(三跨两临近重点区段!$F:$F,MATCH(1,(MONTH(三跨两临近重点区段!$H:$H)=8)*(三跨两临近重点区段!$A:$A=D861),0))="已取消","已取消",INDEX(三跨两临近重点区段!$H:$H,MATCH(1,(MONTH(三跨两临近重点区段!$H:$H)=8)*(三跨两临近重点区段!$A:$A=D861)*(三跨两临近重点区段!$F:$F="现存区段"),0))),"")</f>
        <v/>
      </c>
      <c r="X861" s="232" t="str">
        <f t="array" ref="X861">IFERROR(IF(INDEX(三跨两临近重点区段!$F:$F,MATCH(1,(MONTH(三跨两临近重点区段!$H:$H)=8)*(三跨两临近重点区段!$A:$A=D861),0))="已取消","已取消",INDEX(三跨两临近重点区段!$I:$I,MATCH(1,(MONTH(三跨两临近重点区段!$H:$H)=8)*(三跨两临近重点区段!$A:$A=D861)*(三跨两临近重点区段!$F:$F="现存区段"),0))),"")</f>
        <v/>
      </c>
      <c r="Y861" s="268" t="str">
        <f t="array" ref="Y861">IFERROR(IF(INDEX(三跨两临近重点区段!$F:$F,MATCH(1,(MONTH(三跨两临近重点区段!$H:$H)=9)*(三跨两临近重点区段!$A:$A=D861),0))="已取消","已取消",INDEX(三跨两临近重点区段!$H:$H,MATCH(1,(MONTH(三跨两临近重点区段!$H:$H)=9)*(三跨两临近重点区段!$A:$A=D861)*(三跨两临近重点区段!$F:$F="现存区段"),0))),"")</f>
        <v/>
      </c>
      <c r="Z861" s="232" t="str">
        <f t="array" ref="Z861">IFERROR(IF(INDEX(三跨两临近重点区段!$F:$F,MATCH(1,(MONTH(三跨两临近重点区段!$H:$H)=9)*(三跨两临近重点区段!$A:$A=D861),0))="已取消","已取消",INDEX(三跨两临近重点区段!$I:$I,MATCH(1,(MONTH(三跨两临近重点区段!$H:$H)=9)*(三跨两临近重点区段!$A:$A=D861)*(三跨两临近重点区段!$F:$F="现存区段"),0))),"")</f>
        <v/>
      </c>
      <c r="AA861" s="268" t="str">
        <f t="array" ref="AA861">IFERROR(IF(INDEX(三跨两临近重点区段!$F:$F,MATCH(1,(MONTH(三跨两临近重点区段!$H:$H)=10)*(三跨两临近重点区段!$A:$A=D861),0))="已取消","已取消",INDEX(三跨两临近重点区段!$H:$H,MATCH(1,(MONTH(三跨两临近重点区段!$H:$H)=10)*(三跨两临近重点区段!$A:$A=D861)*(三跨两临近重点区段!$F:$F="现存区段"),0))),"")</f>
        <v/>
      </c>
      <c r="AB861" s="72" t="str">
        <f t="array" ref="AB861">IFERROR(IF(INDEX(三跨两临近重点区段!$F:$F,MATCH(1,(MONTH(三跨两临近重点区段!$H:$H)=10)*(三跨两临近重点区段!$A:$A=D861),0))="已取消","已取消",INDEX(三跨两临近重点区段!$I:$I,MATCH(1,(MONTH(三跨两临近重点区段!$H:$H)=10)*(三跨两临近重点区段!$A:$A=D861)*(三跨两临近重点区段!$F:$F="现存区段"),0))),"")</f>
        <v/>
      </c>
      <c r="AC861" s="284" t="str">
        <f t="array" ref="AC861">IFERROR(IF(INDEX(三跨两临近重点区段!$F:$F,MATCH(1,(MONTH(三跨两临近重点区段!$H:$H)=11)*(三跨两临近重点区段!$A:$A=D861),0))="已取消","已取消",INDEX(三跨两临近重点区段!$H:$H,MATCH(1,(MONTH(三跨两临近重点区段!$H:$H)=11)*(三跨两临近重点区段!$A:$A=D861)*(三跨两临近重点区段!$F:$F="现存区段"),0))),"")</f>
        <v/>
      </c>
      <c r="AD861" s="72" t="str">
        <f t="array" ref="AD861">IFERROR(IF(INDEX(三跨两临近重点区段!$F:$F,MATCH(1,(MONTH(三跨两临近重点区段!$H:$H)=11)*(三跨两临近重点区段!$A:$A=D861),0))="已取消","已取消",INDEX(三跨两临近重点区段!$I:$I,MATCH(1,(MONTH(三跨两临近重点区段!$H:$H)=11)*(三跨两临近重点区段!$A:$A=D861)*(三跨两临近重点区段!$F:$F="现存区段"),0))),"")</f>
        <v/>
      </c>
      <c r="AE861" s="284" t="str">
        <f t="array" ref="AE861">IFERROR(IF(INDEX(三跨两临近重点区段!$F:$F,MATCH(1,(MONTH(三跨两临近重点区段!$H:$H)=12)*(三跨两临近重点区段!$A:$A=D861),0))="已取消","已取消",INDEX(三跨两临近重点区段!$H:$H,MATCH(1,(MONTH(三跨两临近重点区段!$H:$H)=12)*(三跨两临近重点区段!$A:$A=D861)*(三跨两临近重点区段!$F:$F="现存区段"),0))),"")</f>
        <v/>
      </c>
      <c r="AF861" s="72" t="str">
        <f t="array" ref="AF861">IFERROR(IF(INDEX(三跨两临近重点区段!$F:$F,MATCH(1,(MONTH(三跨两临近重点区段!$H:$H)=12)*(三跨两临近重点区段!$A:$A=D861),0))="已取消","已取消",INDEX(三跨两临近重点区段!$I:$I,MATCH(1,(MONTH(三跨两临近重点区段!$H:$H)=12)*(三跨两临近重点区段!$A:$A=D861)*(三跨两临近重点区段!$F:$F="现存区段"),0))),"")</f>
        <v/>
      </c>
      <c r="AH861" t="e">
        <f t="array" ref="AH861">INDEX(三跨两临近重点区段!$G:$G,MATCH(D861,三跨两临近重点区段!$A:$A,0))</f>
        <v>#N/A</v>
      </c>
    </row>
    <row r="862" ht="14.25" spans="1:34">
      <c r="A862" s="263" t="s">
        <v>363</v>
      </c>
      <c r="B862" s="264" t="s">
        <v>2831</v>
      </c>
      <c r="C862" s="263" t="s">
        <v>2340</v>
      </c>
      <c r="D862" s="263" t="s">
        <v>3367</v>
      </c>
      <c r="E862" s="264" t="s">
        <v>2449</v>
      </c>
      <c r="F862" s="264" t="s">
        <v>125</v>
      </c>
      <c r="G862" s="263" t="s">
        <v>2452</v>
      </c>
      <c r="H862" s="263" t="s">
        <v>1462</v>
      </c>
      <c r="I862" s="33"/>
      <c r="J862" s="196"/>
      <c r="K862" s="196"/>
      <c r="L862" s="196"/>
      <c r="M862" s="235"/>
      <c r="N862" s="235"/>
      <c r="O862" s="33"/>
      <c r="P862" s="48"/>
      <c r="Q862" s="279"/>
      <c r="R862" s="279"/>
      <c r="S862" s="278">
        <v>45462</v>
      </c>
      <c r="T862" s="279" t="s">
        <v>2117</v>
      </c>
      <c r="U862" s="268" t="str">
        <f t="array" ref="U862">IFERROR(IF(INDEX(三跨两临近重点区段!$F:$F,MATCH(1,(MONTH(三跨两临近重点区段!$H:$H)=7)*(三跨两临近重点区段!$A:$A=D862),0))="已取消","已取消",INDEX(三跨两临近重点区段!$H:$H,MATCH(1,(MONTH(三跨两临近重点区段!$H:$H)=7)*(三跨两临近重点区段!$A:$A=D862)*(三跨两临近重点区段!$F:$F="现存区段"),0))),"")</f>
        <v/>
      </c>
      <c r="V862" s="232" t="str">
        <f t="array" ref="V862">IFERROR(IF(INDEX(三跨两临近重点区段!$F:$F,MATCH(1,(MONTH(三跨两临近重点区段!$H:$H)=7)*(三跨两临近重点区段!$A:$A=D862),0))="已取消","已取消",INDEX(三跨两临近重点区段!$I:$I,MATCH(1,(MONTH(三跨两临近重点区段!$H:$H)=7)*(三跨两临近重点区段!$A:$A=D862)*(三跨两临近重点区段!$F:$F="现存区段"),0))),"")</f>
        <v/>
      </c>
      <c r="W862" s="268" t="str">
        <f t="array" ref="W862">IFERROR(IF(INDEX(三跨两临近重点区段!$F:$F,MATCH(1,(MONTH(三跨两临近重点区段!$H:$H)=8)*(三跨两临近重点区段!$A:$A=D862),0))="已取消","已取消",INDEX(三跨两临近重点区段!$H:$H,MATCH(1,(MONTH(三跨两临近重点区段!$H:$H)=8)*(三跨两临近重点区段!$A:$A=D862)*(三跨两临近重点区段!$F:$F="现存区段"),0))),"")</f>
        <v/>
      </c>
      <c r="X862" s="232" t="str">
        <f t="array" ref="X862">IFERROR(IF(INDEX(三跨两临近重点区段!$F:$F,MATCH(1,(MONTH(三跨两临近重点区段!$H:$H)=8)*(三跨两临近重点区段!$A:$A=D862),0))="已取消","已取消",INDEX(三跨两临近重点区段!$I:$I,MATCH(1,(MONTH(三跨两临近重点区段!$H:$H)=8)*(三跨两临近重点区段!$A:$A=D862)*(三跨两临近重点区段!$F:$F="现存区段"),0))),"")</f>
        <v/>
      </c>
      <c r="Y862" s="268" t="str">
        <f t="array" ref="Y862">IFERROR(IF(INDEX(三跨两临近重点区段!$F:$F,MATCH(1,(MONTH(三跨两临近重点区段!$H:$H)=9)*(三跨两临近重点区段!$A:$A=D862),0))="已取消","已取消",INDEX(三跨两临近重点区段!$H:$H,MATCH(1,(MONTH(三跨两临近重点区段!$H:$H)=9)*(三跨两临近重点区段!$A:$A=D862)*(三跨两临近重点区段!$F:$F="现存区段"),0))),"")</f>
        <v/>
      </c>
      <c r="Z862" s="232" t="str">
        <f t="array" ref="Z862">IFERROR(IF(INDEX(三跨两临近重点区段!$F:$F,MATCH(1,(MONTH(三跨两临近重点区段!$H:$H)=9)*(三跨两临近重点区段!$A:$A=D862),0))="已取消","已取消",INDEX(三跨两临近重点区段!$I:$I,MATCH(1,(MONTH(三跨两临近重点区段!$H:$H)=9)*(三跨两临近重点区段!$A:$A=D862)*(三跨两临近重点区段!$F:$F="现存区段"),0))),"")</f>
        <v/>
      </c>
      <c r="AA862" s="268" t="str">
        <f t="array" ref="AA862">IFERROR(IF(INDEX(三跨两临近重点区段!$F:$F,MATCH(1,(MONTH(三跨两临近重点区段!$H:$H)=10)*(三跨两临近重点区段!$A:$A=D862),0))="已取消","已取消",INDEX(三跨两临近重点区段!$H:$H,MATCH(1,(MONTH(三跨两临近重点区段!$H:$H)=10)*(三跨两临近重点区段!$A:$A=D862)*(三跨两临近重点区段!$F:$F="现存区段"),0))),"")</f>
        <v/>
      </c>
      <c r="AB862" s="72" t="str">
        <f t="array" ref="AB862">IFERROR(IF(INDEX(三跨两临近重点区段!$F:$F,MATCH(1,(MONTH(三跨两临近重点区段!$H:$H)=10)*(三跨两临近重点区段!$A:$A=D862),0))="已取消","已取消",INDEX(三跨两临近重点区段!$I:$I,MATCH(1,(MONTH(三跨两临近重点区段!$H:$H)=10)*(三跨两临近重点区段!$A:$A=D862)*(三跨两临近重点区段!$F:$F="现存区段"),0))),"")</f>
        <v/>
      </c>
      <c r="AC862" s="284" t="str">
        <f t="array" ref="AC862">IFERROR(IF(INDEX(三跨两临近重点区段!$F:$F,MATCH(1,(MONTH(三跨两临近重点区段!$H:$H)=11)*(三跨两临近重点区段!$A:$A=D862),0))="已取消","已取消",INDEX(三跨两临近重点区段!$H:$H,MATCH(1,(MONTH(三跨两临近重点区段!$H:$H)=11)*(三跨两临近重点区段!$A:$A=D862)*(三跨两临近重点区段!$F:$F="现存区段"),0))),"")</f>
        <v/>
      </c>
      <c r="AD862" s="72" t="str">
        <f t="array" ref="AD862">IFERROR(IF(INDEX(三跨两临近重点区段!$F:$F,MATCH(1,(MONTH(三跨两临近重点区段!$H:$H)=11)*(三跨两临近重点区段!$A:$A=D862),0))="已取消","已取消",INDEX(三跨两临近重点区段!$I:$I,MATCH(1,(MONTH(三跨两临近重点区段!$H:$H)=11)*(三跨两临近重点区段!$A:$A=D862)*(三跨两临近重点区段!$F:$F="现存区段"),0))),"")</f>
        <v/>
      </c>
      <c r="AE862" s="284" t="str">
        <f t="array" ref="AE862">IFERROR(IF(INDEX(三跨两临近重点区段!$F:$F,MATCH(1,(MONTH(三跨两临近重点区段!$H:$H)=12)*(三跨两临近重点区段!$A:$A=D862),0))="已取消","已取消",INDEX(三跨两临近重点区段!$H:$H,MATCH(1,(MONTH(三跨两临近重点区段!$H:$H)=12)*(三跨两临近重点区段!$A:$A=D862)*(三跨两临近重点区段!$F:$F="现存区段"),0))),"")</f>
        <v/>
      </c>
      <c r="AF862" s="72" t="str">
        <f t="array" ref="AF862">IFERROR(IF(INDEX(三跨两临近重点区段!$F:$F,MATCH(1,(MONTH(三跨两临近重点区段!$H:$H)=12)*(三跨两临近重点区段!$A:$A=D862),0))="已取消","已取消",INDEX(三跨两临近重点区段!$I:$I,MATCH(1,(MONTH(三跨两临近重点区段!$H:$H)=12)*(三跨两临近重点区段!$A:$A=D862)*(三跨两临近重点区段!$F:$F="现存区段"),0))),"")</f>
        <v/>
      </c>
      <c r="AH862" t="e">
        <f t="array" ref="AH862">INDEX(三跨两临近重点区段!$G:$G,MATCH(D862,三跨两临近重点区段!$A:$A,0))</f>
        <v>#N/A</v>
      </c>
    </row>
    <row r="863" ht="14.25" spans="1:34">
      <c r="A863" s="263" t="s">
        <v>363</v>
      </c>
      <c r="B863" s="264" t="s">
        <v>2816</v>
      </c>
      <c r="C863" s="263" t="s">
        <v>2340</v>
      </c>
      <c r="D863" s="263" t="s">
        <v>3368</v>
      </c>
      <c r="E863" s="264" t="s">
        <v>2449</v>
      </c>
      <c r="F863" s="264" t="s">
        <v>125</v>
      </c>
      <c r="G863" s="263" t="s">
        <v>2452</v>
      </c>
      <c r="H863" s="263" t="s">
        <v>1462</v>
      </c>
      <c r="I863" s="33"/>
      <c r="J863" s="196"/>
      <c r="K863" s="196"/>
      <c r="L863" s="196"/>
      <c r="M863" s="235"/>
      <c r="N863" s="235"/>
      <c r="O863" s="33"/>
      <c r="P863" s="48"/>
      <c r="Q863" s="279"/>
      <c r="R863" s="279"/>
      <c r="S863" s="278">
        <v>45462</v>
      </c>
      <c r="T863" s="279" t="s">
        <v>2117</v>
      </c>
      <c r="U863" s="268" t="str">
        <f t="array" ref="U863">IFERROR(IF(INDEX(三跨两临近重点区段!$F:$F,MATCH(1,(MONTH(三跨两临近重点区段!$H:$H)=7)*(三跨两临近重点区段!$A:$A=D863),0))="已取消","已取消",INDEX(三跨两临近重点区段!$H:$H,MATCH(1,(MONTH(三跨两临近重点区段!$H:$H)=7)*(三跨两临近重点区段!$A:$A=D863)*(三跨两临近重点区段!$F:$F="现存区段"),0))),"")</f>
        <v/>
      </c>
      <c r="V863" s="232" t="str">
        <f t="array" ref="V863">IFERROR(IF(INDEX(三跨两临近重点区段!$F:$F,MATCH(1,(MONTH(三跨两临近重点区段!$H:$H)=7)*(三跨两临近重点区段!$A:$A=D863),0))="已取消","已取消",INDEX(三跨两临近重点区段!$I:$I,MATCH(1,(MONTH(三跨两临近重点区段!$H:$H)=7)*(三跨两临近重点区段!$A:$A=D863)*(三跨两临近重点区段!$F:$F="现存区段"),0))),"")</f>
        <v/>
      </c>
      <c r="W863" s="268" t="str">
        <f t="array" ref="W863">IFERROR(IF(INDEX(三跨两临近重点区段!$F:$F,MATCH(1,(MONTH(三跨两临近重点区段!$H:$H)=8)*(三跨两临近重点区段!$A:$A=D863),0))="已取消","已取消",INDEX(三跨两临近重点区段!$H:$H,MATCH(1,(MONTH(三跨两临近重点区段!$H:$H)=8)*(三跨两临近重点区段!$A:$A=D863)*(三跨两临近重点区段!$F:$F="现存区段"),0))),"")</f>
        <v/>
      </c>
      <c r="X863" s="232" t="str">
        <f t="array" ref="X863">IFERROR(IF(INDEX(三跨两临近重点区段!$F:$F,MATCH(1,(MONTH(三跨两临近重点区段!$H:$H)=8)*(三跨两临近重点区段!$A:$A=D863),0))="已取消","已取消",INDEX(三跨两临近重点区段!$I:$I,MATCH(1,(MONTH(三跨两临近重点区段!$H:$H)=8)*(三跨两临近重点区段!$A:$A=D863)*(三跨两临近重点区段!$F:$F="现存区段"),0))),"")</f>
        <v/>
      </c>
      <c r="Y863" s="268" t="str">
        <f t="array" ref="Y863">IFERROR(IF(INDEX(三跨两临近重点区段!$F:$F,MATCH(1,(MONTH(三跨两临近重点区段!$H:$H)=9)*(三跨两临近重点区段!$A:$A=D863),0))="已取消","已取消",INDEX(三跨两临近重点区段!$H:$H,MATCH(1,(MONTH(三跨两临近重点区段!$H:$H)=9)*(三跨两临近重点区段!$A:$A=D863)*(三跨两临近重点区段!$F:$F="现存区段"),0))),"")</f>
        <v/>
      </c>
      <c r="Z863" s="232" t="str">
        <f t="array" ref="Z863">IFERROR(IF(INDEX(三跨两临近重点区段!$F:$F,MATCH(1,(MONTH(三跨两临近重点区段!$H:$H)=9)*(三跨两临近重点区段!$A:$A=D863),0))="已取消","已取消",INDEX(三跨两临近重点区段!$I:$I,MATCH(1,(MONTH(三跨两临近重点区段!$H:$H)=9)*(三跨两临近重点区段!$A:$A=D863)*(三跨两临近重点区段!$F:$F="现存区段"),0))),"")</f>
        <v/>
      </c>
      <c r="AA863" s="268" t="str">
        <f t="array" ref="AA863">IFERROR(IF(INDEX(三跨两临近重点区段!$F:$F,MATCH(1,(MONTH(三跨两临近重点区段!$H:$H)=10)*(三跨两临近重点区段!$A:$A=D863),0))="已取消","已取消",INDEX(三跨两临近重点区段!$H:$H,MATCH(1,(MONTH(三跨两临近重点区段!$H:$H)=10)*(三跨两临近重点区段!$A:$A=D863)*(三跨两临近重点区段!$F:$F="现存区段"),0))),"")</f>
        <v/>
      </c>
      <c r="AB863" s="72" t="str">
        <f t="array" ref="AB863">IFERROR(IF(INDEX(三跨两临近重点区段!$F:$F,MATCH(1,(MONTH(三跨两临近重点区段!$H:$H)=10)*(三跨两临近重点区段!$A:$A=D863),0))="已取消","已取消",INDEX(三跨两临近重点区段!$I:$I,MATCH(1,(MONTH(三跨两临近重点区段!$H:$H)=10)*(三跨两临近重点区段!$A:$A=D863)*(三跨两临近重点区段!$F:$F="现存区段"),0))),"")</f>
        <v/>
      </c>
      <c r="AC863" s="284" t="str">
        <f t="array" ref="AC863">IFERROR(IF(INDEX(三跨两临近重点区段!$F:$F,MATCH(1,(MONTH(三跨两临近重点区段!$H:$H)=11)*(三跨两临近重点区段!$A:$A=D863),0))="已取消","已取消",INDEX(三跨两临近重点区段!$H:$H,MATCH(1,(MONTH(三跨两临近重点区段!$H:$H)=11)*(三跨两临近重点区段!$A:$A=D863)*(三跨两临近重点区段!$F:$F="现存区段"),0))),"")</f>
        <v/>
      </c>
      <c r="AD863" s="72" t="str">
        <f t="array" ref="AD863">IFERROR(IF(INDEX(三跨两临近重点区段!$F:$F,MATCH(1,(MONTH(三跨两临近重点区段!$H:$H)=11)*(三跨两临近重点区段!$A:$A=D863),0))="已取消","已取消",INDEX(三跨两临近重点区段!$I:$I,MATCH(1,(MONTH(三跨两临近重点区段!$H:$H)=11)*(三跨两临近重点区段!$A:$A=D863)*(三跨两临近重点区段!$F:$F="现存区段"),0))),"")</f>
        <v/>
      </c>
      <c r="AE863" s="284" t="str">
        <f t="array" ref="AE863">IFERROR(IF(INDEX(三跨两临近重点区段!$F:$F,MATCH(1,(MONTH(三跨两临近重点区段!$H:$H)=12)*(三跨两临近重点区段!$A:$A=D863),0))="已取消","已取消",INDEX(三跨两临近重点区段!$H:$H,MATCH(1,(MONTH(三跨两临近重点区段!$H:$H)=12)*(三跨两临近重点区段!$A:$A=D863)*(三跨两临近重点区段!$F:$F="现存区段"),0))),"")</f>
        <v/>
      </c>
      <c r="AF863" s="72" t="str">
        <f t="array" ref="AF863">IFERROR(IF(INDEX(三跨两临近重点区段!$F:$F,MATCH(1,(MONTH(三跨两临近重点区段!$H:$H)=12)*(三跨两临近重点区段!$A:$A=D863),0))="已取消","已取消",INDEX(三跨两临近重点区段!$I:$I,MATCH(1,(MONTH(三跨两临近重点区段!$H:$H)=12)*(三跨两临近重点区段!$A:$A=D863)*(三跨两临近重点区段!$F:$F="现存区段"),0))),"")</f>
        <v/>
      </c>
      <c r="AH863" t="e">
        <f t="array" ref="AH863">INDEX(三跨两临近重点区段!$G:$G,MATCH(D863,三跨两临近重点区段!$A:$A,0))</f>
        <v>#N/A</v>
      </c>
    </row>
    <row r="864" ht="14.25" spans="1:34">
      <c r="A864" s="263" t="s">
        <v>363</v>
      </c>
      <c r="B864" s="264" t="s">
        <v>2816</v>
      </c>
      <c r="C864" s="263" t="s">
        <v>2711</v>
      </c>
      <c r="D864" s="263" t="s">
        <v>3369</v>
      </c>
      <c r="E864" s="264" t="s">
        <v>2449</v>
      </c>
      <c r="F864" s="264" t="s">
        <v>125</v>
      </c>
      <c r="G864" s="263" t="s">
        <v>2452</v>
      </c>
      <c r="H864" s="263" t="s">
        <v>1462</v>
      </c>
      <c r="I864" s="33"/>
      <c r="J864" s="196"/>
      <c r="K864" s="196"/>
      <c r="L864" s="196"/>
      <c r="M864" s="235"/>
      <c r="N864" s="235"/>
      <c r="O864" s="33"/>
      <c r="P864" s="48"/>
      <c r="Q864" s="279"/>
      <c r="R864" s="279"/>
      <c r="S864" s="278">
        <v>45462</v>
      </c>
      <c r="T864" s="279" t="s">
        <v>3166</v>
      </c>
      <c r="U864" s="268" t="str">
        <f t="array" ref="U864">IFERROR(IF(INDEX(三跨两临近重点区段!$F:$F,MATCH(1,(MONTH(三跨两临近重点区段!$H:$H)=7)*(三跨两临近重点区段!$A:$A=D864),0))="已取消","已取消",INDEX(三跨两临近重点区段!$H:$H,MATCH(1,(MONTH(三跨两临近重点区段!$H:$H)=7)*(三跨两临近重点区段!$A:$A=D864)*(三跨两临近重点区段!$F:$F="现存区段"),0))),"")</f>
        <v/>
      </c>
      <c r="V864" s="232" t="str">
        <f t="array" ref="V864">IFERROR(IF(INDEX(三跨两临近重点区段!$F:$F,MATCH(1,(MONTH(三跨两临近重点区段!$H:$H)=7)*(三跨两临近重点区段!$A:$A=D864),0))="已取消","已取消",INDEX(三跨两临近重点区段!$I:$I,MATCH(1,(MONTH(三跨两临近重点区段!$H:$H)=7)*(三跨两临近重点区段!$A:$A=D864)*(三跨两临近重点区段!$F:$F="现存区段"),0))),"")</f>
        <v/>
      </c>
      <c r="W864" s="268" t="str">
        <f t="array" ref="W864">IFERROR(IF(INDEX(三跨两临近重点区段!$F:$F,MATCH(1,(MONTH(三跨两临近重点区段!$H:$H)=8)*(三跨两临近重点区段!$A:$A=D864),0))="已取消","已取消",INDEX(三跨两临近重点区段!$H:$H,MATCH(1,(MONTH(三跨两临近重点区段!$H:$H)=8)*(三跨两临近重点区段!$A:$A=D864)*(三跨两临近重点区段!$F:$F="现存区段"),0))),"")</f>
        <v/>
      </c>
      <c r="X864" s="232" t="str">
        <f t="array" ref="X864">IFERROR(IF(INDEX(三跨两临近重点区段!$F:$F,MATCH(1,(MONTH(三跨两临近重点区段!$H:$H)=8)*(三跨两临近重点区段!$A:$A=D864),0))="已取消","已取消",INDEX(三跨两临近重点区段!$I:$I,MATCH(1,(MONTH(三跨两临近重点区段!$H:$H)=8)*(三跨两临近重点区段!$A:$A=D864)*(三跨两临近重点区段!$F:$F="现存区段"),0))),"")</f>
        <v/>
      </c>
      <c r="Y864" s="268" t="str">
        <f t="array" ref="Y864">IFERROR(IF(INDEX(三跨两临近重点区段!$F:$F,MATCH(1,(MONTH(三跨两临近重点区段!$H:$H)=9)*(三跨两临近重点区段!$A:$A=D864),0))="已取消","已取消",INDEX(三跨两临近重点区段!$H:$H,MATCH(1,(MONTH(三跨两临近重点区段!$H:$H)=9)*(三跨两临近重点区段!$A:$A=D864)*(三跨两临近重点区段!$F:$F="现存区段"),0))),"")</f>
        <v/>
      </c>
      <c r="Z864" s="232" t="str">
        <f t="array" ref="Z864">IFERROR(IF(INDEX(三跨两临近重点区段!$F:$F,MATCH(1,(MONTH(三跨两临近重点区段!$H:$H)=9)*(三跨两临近重点区段!$A:$A=D864),0))="已取消","已取消",INDEX(三跨两临近重点区段!$I:$I,MATCH(1,(MONTH(三跨两临近重点区段!$H:$H)=9)*(三跨两临近重点区段!$A:$A=D864)*(三跨两临近重点区段!$F:$F="现存区段"),0))),"")</f>
        <v/>
      </c>
      <c r="AA864" s="268" t="str">
        <f t="array" ref="AA864">IFERROR(IF(INDEX(三跨两临近重点区段!$F:$F,MATCH(1,(MONTH(三跨两临近重点区段!$H:$H)=10)*(三跨两临近重点区段!$A:$A=D864),0))="已取消","已取消",INDEX(三跨两临近重点区段!$H:$H,MATCH(1,(MONTH(三跨两临近重点区段!$H:$H)=10)*(三跨两临近重点区段!$A:$A=D864)*(三跨两临近重点区段!$F:$F="现存区段"),0))),"")</f>
        <v/>
      </c>
      <c r="AB864" s="72" t="str">
        <f t="array" ref="AB864">IFERROR(IF(INDEX(三跨两临近重点区段!$F:$F,MATCH(1,(MONTH(三跨两临近重点区段!$H:$H)=10)*(三跨两临近重点区段!$A:$A=D864),0))="已取消","已取消",INDEX(三跨两临近重点区段!$I:$I,MATCH(1,(MONTH(三跨两临近重点区段!$H:$H)=10)*(三跨两临近重点区段!$A:$A=D864)*(三跨两临近重点区段!$F:$F="现存区段"),0))),"")</f>
        <v/>
      </c>
      <c r="AC864" s="284" t="str">
        <f t="array" ref="AC864">IFERROR(IF(INDEX(三跨两临近重点区段!$F:$F,MATCH(1,(MONTH(三跨两临近重点区段!$H:$H)=11)*(三跨两临近重点区段!$A:$A=D864),0))="已取消","已取消",INDEX(三跨两临近重点区段!$H:$H,MATCH(1,(MONTH(三跨两临近重点区段!$H:$H)=11)*(三跨两临近重点区段!$A:$A=D864)*(三跨两临近重点区段!$F:$F="现存区段"),0))),"")</f>
        <v/>
      </c>
      <c r="AD864" s="72" t="str">
        <f t="array" ref="AD864">IFERROR(IF(INDEX(三跨两临近重点区段!$F:$F,MATCH(1,(MONTH(三跨两临近重点区段!$H:$H)=11)*(三跨两临近重点区段!$A:$A=D864),0))="已取消","已取消",INDEX(三跨两临近重点区段!$I:$I,MATCH(1,(MONTH(三跨两临近重点区段!$H:$H)=11)*(三跨两临近重点区段!$A:$A=D864)*(三跨两临近重点区段!$F:$F="现存区段"),0))),"")</f>
        <v/>
      </c>
      <c r="AE864" s="284" t="str">
        <f t="array" ref="AE864">IFERROR(IF(INDEX(三跨两临近重点区段!$F:$F,MATCH(1,(MONTH(三跨两临近重点区段!$H:$H)=12)*(三跨两临近重点区段!$A:$A=D864),0))="已取消","已取消",INDEX(三跨两临近重点区段!$H:$H,MATCH(1,(MONTH(三跨两临近重点区段!$H:$H)=12)*(三跨两临近重点区段!$A:$A=D864)*(三跨两临近重点区段!$F:$F="现存区段"),0))),"")</f>
        <v/>
      </c>
      <c r="AF864" s="72" t="str">
        <f t="array" ref="AF864">IFERROR(IF(INDEX(三跨两临近重点区段!$F:$F,MATCH(1,(MONTH(三跨两临近重点区段!$H:$H)=12)*(三跨两临近重点区段!$A:$A=D864),0))="已取消","已取消",INDEX(三跨两临近重点区段!$I:$I,MATCH(1,(MONTH(三跨两临近重点区段!$H:$H)=12)*(三跨两临近重点区段!$A:$A=D864)*(三跨两临近重点区段!$F:$F="现存区段"),0))),"")</f>
        <v/>
      </c>
      <c r="AH864" t="e">
        <f t="array" ref="AH864">INDEX(三跨两临近重点区段!$G:$G,MATCH(D864,三跨两临近重点区段!$A:$A,0))</f>
        <v>#N/A</v>
      </c>
    </row>
    <row r="865" ht="14.25" spans="1:34">
      <c r="A865" s="263" t="s">
        <v>363</v>
      </c>
      <c r="B865" s="264" t="s">
        <v>2816</v>
      </c>
      <c r="C865" s="263" t="s">
        <v>2302</v>
      </c>
      <c r="D865" s="263" t="s">
        <v>3370</v>
      </c>
      <c r="E865" s="264" t="s">
        <v>2449</v>
      </c>
      <c r="F865" s="264" t="s">
        <v>125</v>
      </c>
      <c r="G865" s="263" t="s">
        <v>2452</v>
      </c>
      <c r="H865" s="263" t="s">
        <v>1462</v>
      </c>
      <c r="I865" s="33"/>
      <c r="J865" s="196"/>
      <c r="K865" s="196"/>
      <c r="L865" s="196"/>
      <c r="M865" s="235"/>
      <c r="N865" s="235"/>
      <c r="O865" s="33"/>
      <c r="P865" s="48"/>
      <c r="Q865" s="279"/>
      <c r="R865" s="279"/>
      <c r="S865" s="278">
        <v>45462</v>
      </c>
      <c r="T865" s="279" t="s">
        <v>2117</v>
      </c>
      <c r="U865" s="268" t="str">
        <f t="array" ref="U865">IFERROR(IF(INDEX(三跨两临近重点区段!$F:$F,MATCH(1,(MONTH(三跨两临近重点区段!$H:$H)=7)*(三跨两临近重点区段!$A:$A=D865),0))="已取消","已取消",INDEX(三跨两临近重点区段!$H:$H,MATCH(1,(MONTH(三跨两临近重点区段!$H:$H)=7)*(三跨两临近重点区段!$A:$A=D865)*(三跨两临近重点区段!$F:$F="现存区段"),0))),"")</f>
        <v/>
      </c>
      <c r="V865" s="232" t="str">
        <f t="array" ref="V865">IFERROR(IF(INDEX(三跨两临近重点区段!$F:$F,MATCH(1,(MONTH(三跨两临近重点区段!$H:$H)=7)*(三跨两临近重点区段!$A:$A=D865),0))="已取消","已取消",INDEX(三跨两临近重点区段!$I:$I,MATCH(1,(MONTH(三跨两临近重点区段!$H:$H)=7)*(三跨两临近重点区段!$A:$A=D865)*(三跨两临近重点区段!$F:$F="现存区段"),0))),"")</f>
        <v/>
      </c>
      <c r="W865" s="268" t="str">
        <f t="array" ref="W865">IFERROR(IF(INDEX(三跨两临近重点区段!$F:$F,MATCH(1,(MONTH(三跨两临近重点区段!$H:$H)=8)*(三跨两临近重点区段!$A:$A=D865),0))="已取消","已取消",INDEX(三跨两临近重点区段!$H:$H,MATCH(1,(MONTH(三跨两临近重点区段!$H:$H)=8)*(三跨两临近重点区段!$A:$A=D865)*(三跨两临近重点区段!$F:$F="现存区段"),0))),"")</f>
        <v/>
      </c>
      <c r="X865" s="232" t="str">
        <f t="array" ref="X865">IFERROR(IF(INDEX(三跨两临近重点区段!$F:$F,MATCH(1,(MONTH(三跨两临近重点区段!$H:$H)=8)*(三跨两临近重点区段!$A:$A=D865),0))="已取消","已取消",INDEX(三跨两临近重点区段!$I:$I,MATCH(1,(MONTH(三跨两临近重点区段!$H:$H)=8)*(三跨两临近重点区段!$A:$A=D865)*(三跨两临近重点区段!$F:$F="现存区段"),0))),"")</f>
        <v/>
      </c>
      <c r="Y865" s="268" t="str">
        <f t="array" ref="Y865">IFERROR(IF(INDEX(三跨两临近重点区段!$F:$F,MATCH(1,(MONTH(三跨两临近重点区段!$H:$H)=9)*(三跨两临近重点区段!$A:$A=D865),0))="已取消","已取消",INDEX(三跨两临近重点区段!$H:$H,MATCH(1,(MONTH(三跨两临近重点区段!$H:$H)=9)*(三跨两临近重点区段!$A:$A=D865)*(三跨两临近重点区段!$F:$F="现存区段"),0))),"")</f>
        <v/>
      </c>
      <c r="Z865" s="232" t="str">
        <f t="array" ref="Z865">IFERROR(IF(INDEX(三跨两临近重点区段!$F:$F,MATCH(1,(MONTH(三跨两临近重点区段!$H:$H)=9)*(三跨两临近重点区段!$A:$A=D865),0))="已取消","已取消",INDEX(三跨两临近重点区段!$I:$I,MATCH(1,(MONTH(三跨两临近重点区段!$H:$H)=9)*(三跨两临近重点区段!$A:$A=D865)*(三跨两临近重点区段!$F:$F="现存区段"),0))),"")</f>
        <v/>
      </c>
      <c r="AA865" s="268" t="str">
        <f t="array" ref="AA865">IFERROR(IF(INDEX(三跨两临近重点区段!$F:$F,MATCH(1,(MONTH(三跨两临近重点区段!$H:$H)=10)*(三跨两临近重点区段!$A:$A=D865),0))="已取消","已取消",INDEX(三跨两临近重点区段!$H:$H,MATCH(1,(MONTH(三跨两临近重点区段!$H:$H)=10)*(三跨两临近重点区段!$A:$A=D865)*(三跨两临近重点区段!$F:$F="现存区段"),0))),"")</f>
        <v/>
      </c>
      <c r="AB865" s="72" t="str">
        <f t="array" ref="AB865">IFERROR(IF(INDEX(三跨两临近重点区段!$F:$F,MATCH(1,(MONTH(三跨两临近重点区段!$H:$H)=10)*(三跨两临近重点区段!$A:$A=D865),0))="已取消","已取消",INDEX(三跨两临近重点区段!$I:$I,MATCH(1,(MONTH(三跨两临近重点区段!$H:$H)=10)*(三跨两临近重点区段!$A:$A=D865)*(三跨两临近重点区段!$F:$F="现存区段"),0))),"")</f>
        <v/>
      </c>
      <c r="AC865" s="284" t="str">
        <f t="array" ref="AC865">IFERROR(IF(INDEX(三跨两临近重点区段!$F:$F,MATCH(1,(MONTH(三跨两临近重点区段!$H:$H)=11)*(三跨两临近重点区段!$A:$A=D865),0))="已取消","已取消",INDEX(三跨两临近重点区段!$H:$H,MATCH(1,(MONTH(三跨两临近重点区段!$H:$H)=11)*(三跨两临近重点区段!$A:$A=D865)*(三跨两临近重点区段!$F:$F="现存区段"),0))),"")</f>
        <v/>
      </c>
      <c r="AD865" s="72" t="str">
        <f t="array" ref="AD865">IFERROR(IF(INDEX(三跨两临近重点区段!$F:$F,MATCH(1,(MONTH(三跨两临近重点区段!$H:$H)=11)*(三跨两临近重点区段!$A:$A=D865),0))="已取消","已取消",INDEX(三跨两临近重点区段!$I:$I,MATCH(1,(MONTH(三跨两临近重点区段!$H:$H)=11)*(三跨两临近重点区段!$A:$A=D865)*(三跨两临近重点区段!$F:$F="现存区段"),0))),"")</f>
        <v/>
      </c>
      <c r="AE865" s="284" t="str">
        <f t="array" ref="AE865">IFERROR(IF(INDEX(三跨两临近重点区段!$F:$F,MATCH(1,(MONTH(三跨两临近重点区段!$H:$H)=12)*(三跨两临近重点区段!$A:$A=D865),0))="已取消","已取消",INDEX(三跨两临近重点区段!$H:$H,MATCH(1,(MONTH(三跨两临近重点区段!$H:$H)=12)*(三跨两临近重点区段!$A:$A=D865)*(三跨两临近重点区段!$F:$F="现存区段"),0))),"")</f>
        <v/>
      </c>
      <c r="AF865" s="72" t="str">
        <f t="array" ref="AF865">IFERROR(IF(INDEX(三跨两临近重点区段!$F:$F,MATCH(1,(MONTH(三跨两临近重点区段!$H:$H)=12)*(三跨两临近重点区段!$A:$A=D865),0))="已取消","已取消",INDEX(三跨两临近重点区段!$I:$I,MATCH(1,(MONTH(三跨两临近重点区段!$H:$H)=12)*(三跨两临近重点区段!$A:$A=D865)*(三跨两临近重点区段!$F:$F="现存区段"),0))),"")</f>
        <v/>
      </c>
      <c r="AH865" t="e">
        <f t="array" ref="AH865">INDEX(三跨两临近重点区段!$G:$G,MATCH(D865,三跨两临近重点区段!$A:$A,0))</f>
        <v>#N/A</v>
      </c>
    </row>
    <row r="866" ht="14.25" spans="1:34">
      <c r="A866" s="263" t="s">
        <v>363</v>
      </c>
      <c r="B866" s="264" t="s">
        <v>2831</v>
      </c>
      <c r="C866" s="263" t="s">
        <v>2711</v>
      </c>
      <c r="D866" s="263" t="s">
        <v>3371</v>
      </c>
      <c r="E866" s="264" t="s">
        <v>2449</v>
      </c>
      <c r="F866" s="264" t="s">
        <v>125</v>
      </c>
      <c r="G866" s="263" t="s">
        <v>2452</v>
      </c>
      <c r="H866" s="263" t="s">
        <v>1462</v>
      </c>
      <c r="I866" s="33"/>
      <c r="J866" s="196"/>
      <c r="K866" s="196"/>
      <c r="L866" s="196"/>
      <c r="M866" s="235"/>
      <c r="N866" s="235"/>
      <c r="O866" s="33"/>
      <c r="P866" s="48"/>
      <c r="Q866" s="279"/>
      <c r="R866" s="279"/>
      <c r="S866" s="278">
        <v>45462</v>
      </c>
      <c r="T866" s="279" t="s">
        <v>3166</v>
      </c>
      <c r="U866" s="268" t="str">
        <f t="array" ref="U866">IFERROR(IF(INDEX(三跨两临近重点区段!$F:$F,MATCH(1,(MONTH(三跨两临近重点区段!$H:$H)=7)*(三跨两临近重点区段!$A:$A=D866),0))="已取消","已取消",INDEX(三跨两临近重点区段!$H:$H,MATCH(1,(MONTH(三跨两临近重点区段!$H:$H)=7)*(三跨两临近重点区段!$A:$A=D866)*(三跨两临近重点区段!$F:$F="现存区段"),0))),"")</f>
        <v/>
      </c>
      <c r="V866" s="232" t="str">
        <f t="array" ref="V866">IFERROR(IF(INDEX(三跨两临近重点区段!$F:$F,MATCH(1,(MONTH(三跨两临近重点区段!$H:$H)=7)*(三跨两临近重点区段!$A:$A=D866),0))="已取消","已取消",INDEX(三跨两临近重点区段!$I:$I,MATCH(1,(MONTH(三跨两临近重点区段!$H:$H)=7)*(三跨两临近重点区段!$A:$A=D866)*(三跨两临近重点区段!$F:$F="现存区段"),0))),"")</f>
        <v/>
      </c>
      <c r="W866" s="268" t="str">
        <f t="array" ref="W866">IFERROR(IF(INDEX(三跨两临近重点区段!$F:$F,MATCH(1,(MONTH(三跨两临近重点区段!$H:$H)=8)*(三跨两临近重点区段!$A:$A=D866),0))="已取消","已取消",INDEX(三跨两临近重点区段!$H:$H,MATCH(1,(MONTH(三跨两临近重点区段!$H:$H)=8)*(三跨两临近重点区段!$A:$A=D866)*(三跨两临近重点区段!$F:$F="现存区段"),0))),"")</f>
        <v/>
      </c>
      <c r="X866" s="232" t="str">
        <f t="array" ref="X866">IFERROR(IF(INDEX(三跨两临近重点区段!$F:$F,MATCH(1,(MONTH(三跨两临近重点区段!$H:$H)=8)*(三跨两临近重点区段!$A:$A=D866),0))="已取消","已取消",INDEX(三跨两临近重点区段!$I:$I,MATCH(1,(MONTH(三跨两临近重点区段!$H:$H)=8)*(三跨两临近重点区段!$A:$A=D866)*(三跨两临近重点区段!$F:$F="现存区段"),0))),"")</f>
        <v/>
      </c>
      <c r="Y866" s="268" t="str">
        <f t="array" ref="Y866">IFERROR(IF(INDEX(三跨两临近重点区段!$F:$F,MATCH(1,(MONTH(三跨两临近重点区段!$H:$H)=9)*(三跨两临近重点区段!$A:$A=D866),0))="已取消","已取消",INDEX(三跨两临近重点区段!$H:$H,MATCH(1,(MONTH(三跨两临近重点区段!$H:$H)=9)*(三跨两临近重点区段!$A:$A=D866)*(三跨两临近重点区段!$F:$F="现存区段"),0))),"")</f>
        <v/>
      </c>
      <c r="Z866" s="232" t="str">
        <f t="array" ref="Z866">IFERROR(IF(INDEX(三跨两临近重点区段!$F:$F,MATCH(1,(MONTH(三跨两临近重点区段!$H:$H)=9)*(三跨两临近重点区段!$A:$A=D866),0))="已取消","已取消",INDEX(三跨两临近重点区段!$I:$I,MATCH(1,(MONTH(三跨两临近重点区段!$H:$H)=9)*(三跨两临近重点区段!$A:$A=D866)*(三跨两临近重点区段!$F:$F="现存区段"),0))),"")</f>
        <v/>
      </c>
      <c r="AA866" s="268" t="str">
        <f t="array" ref="AA866">IFERROR(IF(INDEX(三跨两临近重点区段!$F:$F,MATCH(1,(MONTH(三跨两临近重点区段!$H:$H)=10)*(三跨两临近重点区段!$A:$A=D866),0))="已取消","已取消",INDEX(三跨两临近重点区段!$H:$H,MATCH(1,(MONTH(三跨两临近重点区段!$H:$H)=10)*(三跨两临近重点区段!$A:$A=D866)*(三跨两临近重点区段!$F:$F="现存区段"),0))),"")</f>
        <v/>
      </c>
      <c r="AB866" s="72" t="str">
        <f t="array" ref="AB866">IFERROR(IF(INDEX(三跨两临近重点区段!$F:$F,MATCH(1,(MONTH(三跨两临近重点区段!$H:$H)=10)*(三跨两临近重点区段!$A:$A=D866),0))="已取消","已取消",INDEX(三跨两临近重点区段!$I:$I,MATCH(1,(MONTH(三跨两临近重点区段!$H:$H)=10)*(三跨两临近重点区段!$A:$A=D866)*(三跨两临近重点区段!$F:$F="现存区段"),0))),"")</f>
        <v/>
      </c>
      <c r="AC866" s="284" t="str">
        <f t="array" ref="AC866">IFERROR(IF(INDEX(三跨两临近重点区段!$F:$F,MATCH(1,(MONTH(三跨两临近重点区段!$H:$H)=11)*(三跨两临近重点区段!$A:$A=D866),0))="已取消","已取消",INDEX(三跨两临近重点区段!$H:$H,MATCH(1,(MONTH(三跨两临近重点区段!$H:$H)=11)*(三跨两临近重点区段!$A:$A=D866)*(三跨两临近重点区段!$F:$F="现存区段"),0))),"")</f>
        <v/>
      </c>
      <c r="AD866" s="72" t="str">
        <f t="array" ref="AD866">IFERROR(IF(INDEX(三跨两临近重点区段!$F:$F,MATCH(1,(MONTH(三跨两临近重点区段!$H:$H)=11)*(三跨两临近重点区段!$A:$A=D866),0))="已取消","已取消",INDEX(三跨两临近重点区段!$I:$I,MATCH(1,(MONTH(三跨两临近重点区段!$H:$H)=11)*(三跨两临近重点区段!$A:$A=D866)*(三跨两临近重点区段!$F:$F="现存区段"),0))),"")</f>
        <v/>
      </c>
      <c r="AE866" s="284" t="str">
        <f t="array" ref="AE866">IFERROR(IF(INDEX(三跨两临近重点区段!$F:$F,MATCH(1,(MONTH(三跨两临近重点区段!$H:$H)=12)*(三跨两临近重点区段!$A:$A=D866),0))="已取消","已取消",INDEX(三跨两临近重点区段!$H:$H,MATCH(1,(MONTH(三跨两临近重点区段!$H:$H)=12)*(三跨两临近重点区段!$A:$A=D866)*(三跨两临近重点区段!$F:$F="现存区段"),0))),"")</f>
        <v/>
      </c>
      <c r="AF866" s="72" t="str">
        <f t="array" ref="AF866">IFERROR(IF(INDEX(三跨两临近重点区段!$F:$F,MATCH(1,(MONTH(三跨两临近重点区段!$H:$H)=12)*(三跨两临近重点区段!$A:$A=D866),0))="已取消","已取消",INDEX(三跨两临近重点区段!$I:$I,MATCH(1,(MONTH(三跨两临近重点区段!$H:$H)=12)*(三跨两临近重点区段!$A:$A=D866)*(三跨两临近重点区段!$F:$F="现存区段"),0))),"")</f>
        <v/>
      </c>
      <c r="AH866" t="e">
        <f t="array" ref="AH866">INDEX(三跨两临近重点区段!$G:$G,MATCH(D866,三跨两临近重点区段!$A:$A,0))</f>
        <v>#N/A</v>
      </c>
    </row>
    <row r="867" ht="14.25" spans="1:34">
      <c r="A867" s="263" t="s">
        <v>363</v>
      </c>
      <c r="B867" s="264" t="s">
        <v>2800</v>
      </c>
      <c r="C867" s="263" t="s">
        <v>2191</v>
      </c>
      <c r="D867" s="263" t="s">
        <v>3372</v>
      </c>
      <c r="E867" s="264" t="s">
        <v>2449</v>
      </c>
      <c r="F867" s="264" t="s">
        <v>125</v>
      </c>
      <c r="G867" s="263" t="s">
        <v>2452</v>
      </c>
      <c r="H867" s="263" t="s">
        <v>1492</v>
      </c>
      <c r="I867" s="33"/>
      <c r="J867" s="196"/>
      <c r="K867" s="196"/>
      <c r="L867" s="196"/>
      <c r="M867" s="235"/>
      <c r="N867" s="235"/>
      <c r="O867" s="33"/>
      <c r="P867" s="48"/>
      <c r="Q867" s="279"/>
      <c r="R867" s="279"/>
      <c r="S867" s="278">
        <v>45462</v>
      </c>
      <c r="T867" s="279" t="s">
        <v>3166</v>
      </c>
      <c r="U867" s="268" t="str">
        <f t="array" ref="U867">IFERROR(IF(INDEX(三跨两临近重点区段!$F:$F,MATCH(1,(MONTH(三跨两临近重点区段!$H:$H)=7)*(三跨两临近重点区段!$A:$A=D867),0))="已取消","已取消",INDEX(三跨两临近重点区段!$H:$H,MATCH(1,(MONTH(三跨两临近重点区段!$H:$H)=7)*(三跨两临近重点区段!$A:$A=D867)*(三跨两临近重点区段!$F:$F="现存区段"),0))),"")</f>
        <v/>
      </c>
      <c r="V867" s="232" t="str">
        <f t="array" ref="V867">IFERROR(IF(INDEX(三跨两临近重点区段!$F:$F,MATCH(1,(MONTH(三跨两临近重点区段!$H:$H)=7)*(三跨两临近重点区段!$A:$A=D867),0))="已取消","已取消",INDEX(三跨两临近重点区段!$I:$I,MATCH(1,(MONTH(三跨两临近重点区段!$H:$H)=7)*(三跨两临近重点区段!$A:$A=D867)*(三跨两临近重点区段!$F:$F="现存区段"),0))),"")</f>
        <v/>
      </c>
      <c r="W867" s="268" t="str">
        <f t="array" ref="W867">IFERROR(IF(INDEX(三跨两临近重点区段!$F:$F,MATCH(1,(MONTH(三跨两临近重点区段!$H:$H)=8)*(三跨两临近重点区段!$A:$A=D867),0))="已取消","已取消",INDEX(三跨两临近重点区段!$H:$H,MATCH(1,(MONTH(三跨两临近重点区段!$H:$H)=8)*(三跨两临近重点区段!$A:$A=D867)*(三跨两临近重点区段!$F:$F="现存区段"),0))),"")</f>
        <v/>
      </c>
      <c r="X867" s="232" t="str">
        <f t="array" ref="X867">IFERROR(IF(INDEX(三跨两临近重点区段!$F:$F,MATCH(1,(MONTH(三跨两临近重点区段!$H:$H)=8)*(三跨两临近重点区段!$A:$A=D867),0))="已取消","已取消",INDEX(三跨两临近重点区段!$I:$I,MATCH(1,(MONTH(三跨两临近重点区段!$H:$H)=8)*(三跨两临近重点区段!$A:$A=D867)*(三跨两临近重点区段!$F:$F="现存区段"),0))),"")</f>
        <v/>
      </c>
      <c r="Y867" s="268" t="str">
        <f t="array" ref="Y867">IFERROR(IF(INDEX(三跨两临近重点区段!$F:$F,MATCH(1,(MONTH(三跨两临近重点区段!$H:$H)=9)*(三跨两临近重点区段!$A:$A=D867),0))="已取消","已取消",INDEX(三跨两临近重点区段!$H:$H,MATCH(1,(MONTH(三跨两临近重点区段!$H:$H)=9)*(三跨两临近重点区段!$A:$A=D867)*(三跨两临近重点区段!$F:$F="现存区段"),0))),"")</f>
        <v/>
      </c>
      <c r="Z867" s="232" t="str">
        <f t="array" ref="Z867">IFERROR(IF(INDEX(三跨两临近重点区段!$F:$F,MATCH(1,(MONTH(三跨两临近重点区段!$H:$H)=9)*(三跨两临近重点区段!$A:$A=D867),0))="已取消","已取消",INDEX(三跨两临近重点区段!$I:$I,MATCH(1,(MONTH(三跨两临近重点区段!$H:$H)=9)*(三跨两临近重点区段!$A:$A=D867)*(三跨两临近重点区段!$F:$F="现存区段"),0))),"")</f>
        <v/>
      </c>
      <c r="AA867" s="268" t="str">
        <f t="array" ref="AA867">IFERROR(IF(INDEX(三跨两临近重点区段!$F:$F,MATCH(1,(MONTH(三跨两临近重点区段!$H:$H)=10)*(三跨两临近重点区段!$A:$A=D867),0))="已取消","已取消",INDEX(三跨两临近重点区段!$H:$H,MATCH(1,(MONTH(三跨两临近重点区段!$H:$H)=10)*(三跨两临近重点区段!$A:$A=D867)*(三跨两临近重点区段!$F:$F="现存区段"),0))),"")</f>
        <v/>
      </c>
      <c r="AB867" s="72" t="str">
        <f t="array" ref="AB867">IFERROR(IF(INDEX(三跨两临近重点区段!$F:$F,MATCH(1,(MONTH(三跨两临近重点区段!$H:$H)=10)*(三跨两临近重点区段!$A:$A=D867),0))="已取消","已取消",INDEX(三跨两临近重点区段!$I:$I,MATCH(1,(MONTH(三跨两临近重点区段!$H:$H)=10)*(三跨两临近重点区段!$A:$A=D867)*(三跨两临近重点区段!$F:$F="现存区段"),0))),"")</f>
        <v/>
      </c>
      <c r="AC867" s="284" t="str">
        <f t="array" ref="AC867">IFERROR(IF(INDEX(三跨两临近重点区段!$F:$F,MATCH(1,(MONTH(三跨两临近重点区段!$H:$H)=11)*(三跨两临近重点区段!$A:$A=D867),0))="已取消","已取消",INDEX(三跨两临近重点区段!$H:$H,MATCH(1,(MONTH(三跨两临近重点区段!$H:$H)=11)*(三跨两临近重点区段!$A:$A=D867)*(三跨两临近重点区段!$F:$F="现存区段"),0))),"")</f>
        <v/>
      </c>
      <c r="AD867" s="72" t="str">
        <f t="array" ref="AD867">IFERROR(IF(INDEX(三跨两临近重点区段!$F:$F,MATCH(1,(MONTH(三跨两临近重点区段!$H:$H)=11)*(三跨两临近重点区段!$A:$A=D867),0))="已取消","已取消",INDEX(三跨两临近重点区段!$I:$I,MATCH(1,(MONTH(三跨两临近重点区段!$H:$H)=11)*(三跨两临近重点区段!$A:$A=D867)*(三跨两临近重点区段!$F:$F="现存区段"),0))),"")</f>
        <v/>
      </c>
      <c r="AE867" s="284" t="str">
        <f t="array" ref="AE867">IFERROR(IF(INDEX(三跨两临近重点区段!$F:$F,MATCH(1,(MONTH(三跨两临近重点区段!$H:$H)=12)*(三跨两临近重点区段!$A:$A=D867),0))="已取消","已取消",INDEX(三跨两临近重点区段!$H:$H,MATCH(1,(MONTH(三跨两临近重点区段!$H:$H)=12)*(三跨两临近重点区段!$A:$A=D867)*(三跨两临近重点区段!$F:$F="现存区段"),0))),"")</f>
        <v/>
      </c>
      <c r="AF867" s="72" t="str">
        <f t="array" ref="AF867">IFERROR(IF(INDEX(三跨两临近重点区段!$F:$F,MATCH(1,(MONTH(三跨两临近重点区段!$H:$H)=12)*(三跨两临近重点区段!$A:$A=D867),0))="已取消","已取消",INDEX(三跨两临近重点区段!$I:$I,MATCH(1,(MONTH(三跨两临近重点区段!$H:$H)=12)*(三跨两临近重点区段!$A:$A=D867)*(三跨两临近重点区段!$F:$F="现存区段"),0))),"")</f>
        <v/>
      </c>
      <c r="AH867" t="e">
        <f t="array" ref="AH867">INDEX(三跨两临近重点区段!$G:$G,MATCH(D867,三跨两临近重点区段!$A:$A,0))</f>
        <v>#N/A</v>
      </c>
    </row>
    <row r="868" ht="14.25" spans="1:34">
      <c r="A868" s="263" t="s">
        <v>363</v>
      </c>
      <c r="B868" s="264" t="s">
        <v>2800</v>
      </c>
      <c r="C868" s="263" t="s">
        <v>2574</v>
      </c>
      <c r="D868" s="263" t="s">
        <v>3373</v>
      </c>
      <c r="E868" s="264" t="s">
        <v>2449</v>
      </c>
      <c r="F868" s="264" t="s">
        <v>125</v>
      </c>
      <c r="G868" s="263" t="s">
        <v>2452</v>
      </c>
      <c r="H868" s="263" t="s">
        <v>1492</v>
      </c>
      <c r="I868" s="33"/>
      <c r="J868" s="196"/>
      <c r="K868" s="196"/>
      <c r="L868" s="196"/>
      <c r="M868" s="235"/>
      <c r="N868" s="235"/>
      <c r="O868" s="33"/>
      <c r="P868" s="48"/>
      <c r="Q868" s="279"/>
      <c r="R868" s="279"/>
      <c r="S868" s="278">
        <v>45462</v>
      </c>
      <c r="T868" s="279" t="s">
        <v>3166</v>
      </c>
      <c r="U868" s="268" t="str">
        <f t="array" ref="U868">IFERROR(IF(INDEX(三跨两临近重点区段!$F:$F,MATCH(1,(MONTH(三跨两临近重点区段!$H:$H)=7)*(三跨两临近重点区段!$A:$A=D868),0))="已取消","已取消",INDEX(三跨两临近重点区段!$H:$H,MATCH(1,(MONTH(三跨两临近重点区段!$H:$H)=7)*(三跨两临近重点区段!$A:$A=D868)*(三跨两临近重点区段!$F:$F="现存区段"),0))),"")</f>
        <v/>
      </c>
      <c r="V868" s="232" t="str">
        <f t="array" ref="V868">IFERROR(IF(INDEX(三跨两临近重点区段!$F:$F,MATCH(1,(MONTH(三跨两临近重点区段!$H:$H)=7)*(三跨两临近重点区段!$A:$A=D868),0))="已取消","已取消",INDEX(三跨两临近重点区段!$I:$I,MATCH(1,(MONTH(三跨两临近重点区段!$H:$H)=7)*(三跨两临近重点区段!$A:$A=D868)*(三跨两临近重点区段!$F:$F="现存区段"),0))),"")</f>
        <v/>
      </c>
      <c r="W868" s="268" t="str">
        <f t="array" ref="W868">IFERROR(IF(INDEX(三跨两临近重点区段!$F:$F,MATCH(1,(MONTH(三跨两临近重点区段!$H:$H)=8)*(三跨两临近重点区段!$A:$A=D868),0))="已取消","已取消",INDEX(三跨两临近重点区段!$H:$H,MATCH(1,(MONTH(三跨两临近重点区段!$H:$H)=8)*(三跨两临近重点区段!$A:$A=D868)*(三跨两临近重点区段!$F:$F="现存区段"),0))),"")</f>
        <v/>
      </c>
      <c r="X868" s="232" t="str">
        <f t="array" ref="X868">IFERROR(IF(INDEX(三跨两临近重点区段!$F:$F,MATCH(1,(MONTH(三跨两临近重点区段!$H:$H)=8)*(三跨两临近重点区段!$A:$A=D868),0))="已取消","已取消",INDEX(三跨两临近重点区段!$I:$I,MATCH(1,(MONTH(三跨两临近重点区段!$H:$H)=8)*(三跨两临近重点区段!$A:$A=D868)*(三跨两临近重点区段!$F:$F="现存区段"),0))),"")</f>
        <v/>
      </c>
      <c r="Y868" s="268" t="str">
        <f t="array" ref="Y868">IFERROR(IF(INDEX(三跨两临近重点区段!$F:$F,MATCH(1,(MONTH(三跨两临近重点区段!$H:$H)=9)*(三跨两临近重点区段!$A:$A=D868),0))="已取消","已取消",INDEX(三跨两临近重点区段!$H:$H,MATCH(1,(MONTH(三跨两临近重点区段!$H:$H)=9)*(三跨两临近重点区段!$A:$A=D868)*(三跨两临近重点区段!$F:$F="现存区段"),0))),"")</f>
        <v/>
      </c>
      <c r="Z868" s="232" t="str">
        <f t="array" ref="Z868">IFERROR(IF(INDEX(三跨两临近重点区段!$F:$F,MATCH(1,(MONTH(三跨两临近重点区段!$H:$H)=9)*(三跨两临近重点区段!$A:$A=D868),0))="已取消","已取消",INDEX(三跨两临近重点区段!$I:$I,MATCH(1,(MONTH(三跨两临近重点区段!$H:$H)=9)*(三跨两临近重点区段!$A:$A=D868)*(三跨两临近重点区段!$F:$F="现存区段"),0))),"")</f>
        <v/>
      </c>
      <c r="AA868" s="268" t="str">
        <f t="array" ref="AA868">IFERROR(IF(INDEX(三跨两临近重点区段!$F:$F,MATCH(1,(MONTH(三跨两临近重点区段!$H:$H)=10)*(三跨两临近重点区段!$A:$A=D868),0))="已取消","已取消",INDEX(三跨两临近重点区段!$H:$H,MATCH(1,(MONTH(三跨两临近重点区段!$H:$H)=10)*(三跨两临近重点区段!$A:$A=D868)*(三跨两临近重点区段!$F:$F="现存区段"),0))),"")</f>
        <v/>
      </c>
      <c r="AB868" s="72" t="str">
        <f t="array" ref="AB868">IFERROR(IF(INDEX(三跨两临近重点区段!$F:$F,MATCH(1,(MONTH(三跨两临近重点区段!$H:$H)=10)*(三跨两临近重点区段!$A:$A=D868),0))="已取消","已取消",INDEX(三跨两临近重点区段!$I:$I,MATCH(1,(MONTH(三跨两临近重点区段!$H:$H)=10)*(三跨两临近重点区段!$A:$A=D868)*(三跨两临近重点区段!$F:$F="现存区段"),0))),"")</f>
        <v/>
      </c>
      <c r="AC868" s="284" t="str">
        <f t="array" ref="AC868">IFERROR(IF(INDEX(三跨两临近重点区段!$F:$F,MATCH(1,(MONTH(三跨两临近重点区段!$H:$H)=11)*(三跨两临近重点区段!$A:$A=D868),0))="已取消","已取消",INDEX(三跨两临近重点区段!$H:$H,MATCH(1,(MONTH(三跨两临近重点区段!$H:$H)=11)*(三跨两临近重点区段!$A:$A=D868)*(三跨两临近重点区段!$F:$F="现存区段"),0))),"")</f>
        <v/>
      </c>
      <c r="AD868" s="72" t="str">
        <f t="array" ref="AD868">IFERROR(IF(INDEX(三跨两临近重点区段!$F:$F,MATCH(1,(MONTH(三跨两临近重点区段!$H:$H)=11)*(三跨两临近重点区段!$A:$A=D868),0))="已取消","已取消",INDEX(三跨两临近重点区段!$I:$I,MATCH(1,(MONTH(三跨两临近重点区段!$H:$H)=11)*(三跨两临近重点区段!$A:$A=D868)*(三跨两临近重点区段!$F:$F="现存区段"),0))),"")</f>
        <v/>
      </c>
      <c r="AE868" s="284" t="str">
        <f t="array" ref="AE868">IFERROR(IF(INDEX(三跨两临近重点区段!$F:$F,MATCH(1,(MONTH(三跨两临近重点区段!$H:$H)=12)*(三跨两临近重点区段!$A:$A=D868),0))="已取消","已取消",INDEX(三跨两临近重点区段!$H:$H,MATCH(1,(MONTH(三跨两临近重点区段!$H:$H)=12)*(三跨两临近重点区段!$A:$A=D868)*(三跨两临近重点区段!$F:$F="现存区段"),0))),"")</f>
        <v/>
      </c>
      <c r="AF868" s="72" t="str">
        <f t="array" ref="AF868">IFERROR(IF(INDEX(三跨两临近重点区段!$F:$F,MATCH(1,(MONTH(三跨两临近重点区段!$H:$H)=12)*(三跨两临近重点区段!$A:$A=D868),0))="已取消","已取消",INDEX(三跨两临近重点区段!$I:$I,MATCH(1,(MONTH(三跨两临近重点区段!$H:$H)=12)*(三跨两临近重点区段!$A:$A=D868)*(三跨两临近重点区段!$F:$F="现存区段"),0))),"")</f>
        <v/>
      </c>
      <c r="AH868" t="e">
        <f t="array" ref="AH868">INDEX(三跨两临近重点区段!$G:$G,MATCH(D868,三跨两临近重点区段!$A:$A,0))</f>
        <v>#N/A</v>
      </c>
    </row>
    <row r="869" ht="14.25" spans="1:34">
      <c r="A869" s="263" t="s">
        <v>363</v>
      </c>
      <c r="B869" s="264" t="s">
        <v>2800</v>
      </c>
      <c r="C869" s="263" t="s">
        <v>2140</v>
      </c>
      <c r="D869" s="263" t="s">
        <v>3374</v>
      </c>
      <c r="E869" s="264" t="s">
        <v>2449</v>
      </c>
      <c r="F869" s="264" t="s">
        <v>125</v>
      </c>
      <c r="G869" s="263" t="s">
        <v>2452</v>
      </c>
      <c r="H869" s="263" t="s">
        <v>1492</v>
      </c>
      <c r="I869" s="33"/>
      <c r="J869" s="196"/>
      <c r="K869" s="196"/>
      <c r="L869" s="196"/>
      <c r="M869" s="235"/>
      <c r="N869" s="235"/>
      <c r="O869" s="33"/>
      <c r="P869" s="48"/>
      <c r="Q869" s="279"/>
      <c r="R869" s="279"/>
      <c r="S869" s="278">
        <v>45462</v>
      </c>
      <c r="T869" s="279" t="s">
        <v>3166</v>
      </c>
      <c r="U869" s="268" t="str">
        <f t="array" ref="U869">IFERROR(IF(INDEX(三跨两临近重点区段!$F:$F,MATCH(1,(MONTH(三跨两临近重点区段!$H:$H)=7)*(三跨两临近重点区段!$A:$A=D869),0))="已取消","已取消",INDEX(三跨两临近重点区段!$H:$H,MATCH(1,(MONTH(三跨两临近重点区段!$H:$H)=7)*(三跨两临近重点区段!$A:$A=D869)*(三跨两临近重点区段!$F:$F="现存区段"),0))),"")</f>
        <v/>
      </c>
      <c r="V869" s="232" t="str">
        <f t="array" ref="V869">IFERROR(IF(INDEX(三跨两临近重点区段!$F:$F,MATCH(1,(MONTH(三跨两临近重点区段!$H:$H)=7)*(三跨两临近重点区段!$A:$A=D869),0))="已取消","已取消",INDEX(三跨两临近重点区段!$I:$I,MATCH(1,(MONTH(三跨两临近重点区段!$H:$H)=7)*(三跨两临近重点区段!$A:$A=D869)*(三跨两临近重点区段!$F:$F="现存区段"),0))),"")</f>
        <v/>
      </c>
      <c r="W869" s="268" t="str">
        <f t="array" ref="W869">IFERROR(IF(INDEX(三跨两临近重点区段!$F:$F,MATCH(1,(MONTH(三跨两临近重点区段!$H:$H)=8)*(三跨两临近重点区段!$A:$A=D869),0))="已取消","已取消",INDEX(三跨两临近重点区段!$H:$H,MATCH(1,(MONTH(三跨两临近重点区段!$H:$H)=8)*(三跨两临近重点区段!$A:$A=D869)*(三跨两临近重点区段!$F:$F="现存区段"),0))),"")</f>
        <v/>
      </c>
      <c r="X869" s="232" t="str">
        <f t="array" ref="X869">IFERROR(IF(INDEX(三跨两临近重点区段!$F:$F,MATCH(1,(MONTH(三跨两临近重点区段!$H:$H)=8)*(三跨两临近重点区段!$A:$A=D869),0))="已取消","已取消",INDEX(三跨两临近重点区段!$I:$I,MATCH(1,(MONTH(三跨两临近重点区段!$H:$H)=8)*(三跨两临近重点区段!$A:$A=D869)*(三跨两临近重点区段!$F:$F="现存区段"),0))),"")</f>
        <v/>
      </c>
      <c r="Y869" s="268" t="str">
        <f t="array" ref="Y869">IFERROR(IF(INDEX(三跨两临近重点区段!$F:$F,MATCH(1,(MONTH(三跨两临近重点区段!$H:$H)=9)*(三跨两临近重点区段!$A:$A=D869),0))="已取消","已取消",INDEX(三跨两临近重点区段!$H:$H,MATCH(1,(MONTH(三跨两临近重点区段!$H:$H)=9)*(三跨两临近重点区段!$A:$A=D869)*(三跨两临近重点区段!$F:$F="现存区段"),0))),"")</f>
        <v/>
      </c>
      <c r="Z869" s="232" t="str">
        <f t="array" ref="Z869">IFERROR(IF(INDEX(三跨两临近重点区段!$F:$F,MATCH(1,(MONTH(三跨两临近重点区段!$H:$H)=9)*(三跨两临近重点区段!$A:$A=D869),0))="已取消","已取消",INDEX(三跨两临近重点区段!$I:$I,MATCH(1,(MONTH(三跨两临近重点区段!$H:$H)=9)*(三跨两临近重点区段!$A:$A=D869)*(三跨两临近重点区段!$F:$F="现存区段"),0))),"")</f>
        <v/>
      </c>
      <c r="AA869" s="268" t="str">
        <f t="array" ref="AA869">IFERROR(IF(INDEX(三跨两临近重点区段!$F:$F,MATCH(1,(MONTH(三跨两临近重点区段!$H:$H)=10)*(三跨两临近重点区段!$A:$A=D869),0))="已取消","已取消",INDEX(三跨两临近重点区段!$H:$H,MATCH(1,(MONTH(三跨两临近重点区段!$H:$H)=10)*(三跨两临近重点区段!$A:$A=D869)*(三跨两临近重点区段!$F:$F="现存区段"),0))),"")</f>
        <v/>
      </c>
      <c r="AB869" s="72" t="str">
        <f t="array" ref="AB869">IFERROR(IF(INDEX(三跨两临近重点区段!$F:$F,MATCH(1,(MONTH(三跨两临近重点区段!$H:$H)=10)*(三跨两临近重点区段!$A:$A=D869),0))="已取消","已取消",INDEX(三跨两临近重点区段!$I:$I,MATCH(1,(MONTH(三跨两临近重点区段!$H:$H)=10)*(三跨两临近重点区段!$A:$A=D869)*(三跨两临近重点区段!$F:$F="现存区段"),0))),"")</f>
        <v/>
      </c>
      <c r="AC869" s="284" t="str">
        <f t="array" ref="AC869">IFERROR(IF(INDEX(三跨两临近重点区段!$F:$F,MATCH(1,(MONTH(三跨两临近重点区段!$H:$H)=11)*(三跨两临近重点区段!$A:$A=D869),0))="已取消","已取消",INDEX(三跨两临近重点区段!$H:$H,MATCH(1,(MONTH(三跨两临近重点区段!$H:$H)=11)*(三跨两临近重点区段!$A:$A=D869)*(三跨两临近重点区段!$F:$F="现存区段"),0))),"")</f>
        <v/>
      </c>
      <c r="AD869" s="72" t="str">
        <f t="array" ref="AD869">IFERROR(IF(INDEX(三跨两临近重点区段!$F:$F,MATCH(1,(MONTH(三跨两临近重点区段!$H:$H)=11)*(三跨两临近重点区段!$A:$A=D869),0))="已取消","已取消",INDEX(三跨两临近重点区段!$I:$I,MATCH(1,(MONTH(三跨两临近重点区段!$H:$H)=11)*(三跨两临近重点区段!$A:$A=D869)*(三跨两临近重点区段!$F:$F="现存区段"),0))),"")</f>
        <v/>
      </c>
      <c r="AE869" s="284" t="str">
        <f t="array" ref="AE869">IFERROR(IF(INDEX(三跨两临近重点区段!$F:$F,MATCH(1,(MONTH(三跨两临近重点区段!$H:$H)=12)*(三跨两临近重点区段!$A:$A=D869),0))="已取消","已取消",INDEX(三跨两临近重点区段!$H:$H,MATCH(1,(MONTH(三跨两临近重点区段!$H:$H)=12)*(三跨两临近重点区段!$A:$A=D869)*(三跨两临近重点区段!$F:$F="现存区段"),0))),"")</f>
        <v/>
      </c>
      <c r="AF869" s="72" t="str">
        <f t="array" ref="AF869">IFERROR(IF(INDEX(三跨两临近重点区段!$F:$F,MATCH(1,(MONTH(三跨两临近重点区段!$H:$H)=12)*(三跨两临近重点区段!$A:$A=D869),0))="已取消","已取消",INDEX(三跨两临近重点区段!$I:$I,MATCH(1,(MONTH(三跨两临近重点区段!$H:$H)=12)*(三跨两临近重点区段!$A:$A=D869)*(三跨两临近重点区段!$F:$F="现存区段"),0))),"")</f>
        <v/>
      </c>
      <c r="AH869" t="e">
        <f t="array" ref="AH869">INDEX(三跨两临近重点区段!$G:$G,MATCH(D869,三跨两临近重点区段!$A:$A,0))</f>
        <v>#N/A</v>
      </c>
    </row>
    <row r="870" ht="14.25" spans="1:34">
      <c r="A870" s="263" t="s">
        <v>363</v>
      </c>
      <c r="B870" s="264" t="s">
        <v>2792</v>
      </c>
      <c r="C870" s="263" t="s">
        <v>2574</v>
      </c>
      <c r="D870" s="263" t="s">
        <v>3375</v>
      </c>
      <c r="E870" s="264" t="s">
        <v>2449</v>
      </c>
      <c r="F870" s="264" t="s">
        <v>125</v>
      </c>
      <c r="G870" s="263" t="s">
        <v>2452</v>
      </c>
      <c r="H870" s="263" t="s">
        <v>1492</v>
      </c>
      <c r="I870" s="33"/>
      <c r="J870" s="196"/>
      <c r="K870" s="196"/>
      <c r="L870" s="196"/>
      <c r="M870" s="235"/>
      <c r="N870" s="235"/>
      <c r="O870" s="33"/>
      <c r="P870" s="48"/>
      <c r="Q870" s="279"/>
      <c r="R870" s="279"/>
      <c r="S870" s="278">
        <v>45462</v>
      </c>
      <c r="T870" s="279" t="s">
        <v>3166</v>
      </c>
      <c r="U870" s="268" t="str">
        <f t="array" ref="U870">IFERROR(IF(INDEX(三跨两临近重点区段!$F:$F,MATCH(1,(MONTH(三跨两临近重点区段!$H:$H)=7)*(三跨两临近重点区段!$A:$A=D870),0))="已取消","已取消",INDEX(三跨两临近重点区段!$H:$H,MATCH(1,(MONTH(三跨两临近重点区段!$H:$H)=7)*(三跨两临近重点区段!$A:$A=D870)*(三跨两临近重点区段!$F:$F="现存区段"),0))),"")</f>
        <v/>
      </c>
      <c r="V870" s="232" t="str">
        <f t="array" ref="V870">IFERROR(IF(INDEX(三跨两临近重点区段!$F:$F,MATCH(1,(MONTH(三跨两临近重点区段!$H:$H)=7)*(三跨两临近重点区段!$A:$A=D870),0))="已取消","已取消",INDEX(三跨两临近重点区段!$I:$I,MATCH(1,(MONTH(三跨两临近重点区段!$H:$H)=7)*(三跨两临近重点区段!$A:$A=D870)*(三跨两临近重点区段!$F:$F="现存区段"),0))),"")</f>
        <v/>
      </c>
      <c r="W870" s="268" t="str">
        <f t="array" ref="W870">IFERROR(IF(INDEX(三跨两临近重点区段!$F:$F,MATCH(1,(MONTH(三跨两临近重点区段!$H:$H)=8)*(三跨两临近重点区段!$A:$A=D870),0))="已取消","已取消",INDEX(三跨两临近重点区段!$H:$H,MATCH(1,(MONTH(三跨两临近重点区段!$H:$H)=8)*(三跨两临近重点区段!$A:$A=D870)*(三跨两临近重点区段!$F:$F="现存区段"),0))),"")</f>
        <v/>
      </c>
      <c r="X870" s="232" t="str">
        <f t="array" ref="X870">IFERROR(IF(INDEX(三跨两临近重点区段!$F:$F,MATCH(1,(MONTH(三跨两临近重点区段!$H:$H)=8)*(三跨两临近重点区段!$A:$A=D870),0))="已取消","已取消",INDEX(三跨两临近重点区段!$I:$I,MATCH(1,(MONTH(三跨两临近重点区段!$H:$H)=8)*(三跨两临近重点区段!$A:$A=D870)*(三跨两临近重点区段!$F:$F="现存区段"),0))),"")</f>
        <v/>
      </c>
      <c r="Y870" s="268" t="str">
        <f t="array" ref="Y870">IFERROR(IF(INDEX(三跨两临近重点区段!$F:$F,MATCH(1,(MONTH(三跨两临近重点区段!$H:$H)=9)*(三跨两临近重点区段!$A:$A=D870),0))="已取消","已取消",INDEX(三跨两临近重点区段!$H:$H,MATCH(1,(MONTH(三跨两临近重点区段!$H:$H)=9)*(三跨两临近重点区段!$A:$A=D870)*(三跨两临近重点区段!$F:$F="现存区段"),0))),"")</f>
        <v/>
      </c>
      <c r="Z870" s="232" t="str">
        <f t="array" ref="Z870">IFERROR(IF(INDEX(三跨两临近重点区段!$F:$F,MATCH(1,(MONTH(三跨两临近重点区段!$H:$H)=9)*(三跨两临近重点区段!$A:$A=D870),0))="已取消","已取消",INDEX(三跨两临近重点区段!$I:$I,MATCH(1,(MONTH(三跨两临近重点区段!$H:$H)=9)*(三跨两临近重点区段!$A:$A=D870)*(三跨两临近重点区段!$F:$F="现存区段"),0))),"")</f>
        <v/>
      </c>
      <c r="AA870" s="268" t="str">
        <f t="array" ref="AA870">IFERROR(IF(INDEX(三跨两临近重点区段!$F:$F,MATCH(1,(MONTH(三跨两临近重点区段!$H:$H)=10)*(三跨两临近重点区段!$A:$A=D870),0))="已取消","已取消",INDEX(三跨两临近重点区段!$H:$H,MATCH(1,(MONTH(三跨两临近重点区段!$H:$H)=10)*(三跨两临近重点区段!$A:$A=D870)*(三跨两临近重点区段!$F:$F="现存区段"),0))),"")</f>
        <v/>
      </c>
      <c r="AB870" s="72" t="str">
        <f t="array" ref="AB870">IFERROR(IF(INDEX(三跨两临近重点区段!$F:$F,MATCH(1,(MONTH(三跨两临近重点区段!$H:$H)=10)*(三跨两临近重点区段!$A:$A=D870),0))="已取消","已取消",INDEX(三跨两临近重点区段!$I:$I,MATCH(1,(MONTH(三跨两临近重点区段!$H:$H)=10)*(三跨两临近重点区段!$A:$A=D870)*(三跨两临近重点区段!$F:$F="现存区段"),0))),"")</f>
        <v/>
      </c>
      <c r="AC870" s="284" t="str">
        <f t="array" ref="AC870">IFERROR(IF(INDEX(三跨两临近重点区段!$F:$F,MATCH(1,(MONTH(三跨两临近重点区段!$H:$H)=11)*(三跨两临近重点区段!$A:$A=D870),0))="已取消","已取消",INDEX(三跨两临近重点区段!$H:$H,MATCH(1,(MONTH(三跨两临近重点区段!$H:$H)=11)*(三跨两临近重点区段!$A:$A=D870)*(三跨两临近重点区段!$F:$F="现存区段"),0))),"")</f>
        <v/>
      </c>
      <c r="AD870" s="72" t="str">
        <f t="array" ref="AD870">IFERROR(IF(INDEX(三跨两临近重点区段!$F:$F,MATCH(1,(MONTH(三跨两临近重点区段!$H:$H)=11)*(三跨两临近重点区段!$A:$A=D870),0))="已取消","已取消",INDEX(三跨两临近重点区段!$I:$I,MATCH(1,(MONTH(三跨两临近重点区段!$H:$H)=11)*(三跨两临近重点区段!$A:$A=D870)*(三跨两临近重点区段!$F:$F="现存区段"),0))),"")</f>
        <v/>
      </c>
      <c r="AE870" s="284" t="str">
        <f t="array" ref="AE870">IFERROR(IF(INDEX(三跨两临近重点区段!$F:$F,MATCH(1,(MONTH(三跨两临近重点区段!$H:$H)=12)*(三跨两临近重点区段!$A:$A=D870),0))="已取消","已取消",INDEX(三跨两临近重点区段!$H:$H,MATCH(1,(MONTH(三跨两临近重点区段!$H:$H)=12)*(三跨两临近重点区段!$A:$A=D870)*(三跨两临近重点区段!$F:$F="现存区段"),0))),"")</f>
        <v/>
      </c>
      <c r="AF870" s="72" t="str">
        <f t="array" ref="AF870">IFERROR(IF(INDEX(三跨两临近重点区段!$F:$F,MATCH(1,(MONTH(三跨两临近重点区段!$H:$H)=12)*(三跨两临近重点区段!$A:$A=D870),0))="已取消","已取消",INDEX(三跨两临近重点区段!$I:$I,MATCH(1,(MONTH(三跨两临近重点区段!$H:$H)=12)*(三跨两临近重点区段!$A:$A=D870)*(三跨两临近重点区段!$F:$F="现存区段"),0))),"")</f>
        <v/>
      </c>
      <c r="AH870" t="e">
        <f t="array" ref="AH870">INDEX(三跨两临近重点区段!$G:$G,MATCH(D870,三跨两临近重点区段!$A:$A,0))</f>
        <v>#N/A</v>
      </c>
    </row>
    <row r="871" ht="14.25" spans="1:34">
      <c r="A871" s="263" t="s">
        <v>363</v>
      </c>
      <c r="B871" s="264" t="s">
        <v>2792</v>
      </c>
      <c r="C871" s="263" t="s">
        <v>2140</v>
      </c>
      <c r="D871" s="263" t="s">
        <v>3376</v>
      </c>
      <c r="E871" s="264" t="s">
        <v>2449</v>
      </c>
      <c r="F871" s="264" t="s">
        <v>125</v>
      </c>
      <c r="G871" s="263" t="s">
        <v>2452</v>
      </c>
      <c r="H871" s="263" t="s">
        <v>1492</v>
      </c>
      <c r="I871" s="33"/>
      <c r="J871" s="196"/>
      <c r="K871" s="196"/>
      <c r="L871" s="196"/>
      <c r="M871" s="235"/>
      <c r="N871" s="235"/>
      <c r="O871" s="33"/>
      <c r="P871" s="48"/>
      <c r="Q871" s="279"/>
      <c r="R871" s="279"/>
      <c r="S871" s="278">
        <v>45462</v>
      </c>
      <c r="T871" s="279" t="s">
        <v>3166</v>
      </c>
      <c r="U871" s="268" t="str">
        <f t="array" ref="U871">IFERROR(IF(INDEX(三跨两临近重点区段!$F:$F,MATCH(1,(MONTH(三跨两临近重点区段!$H:$H)=7)*(三跨两临近重点区段!$A:$A=D871),0))="已取消","已取消",INDEX(三跨两临近重点区段!$H:$H,MATCH(1,(MONTH(三跨两临近重点区段!$H:$H)=7)*(三跨两临近重点区段!$A:$A=D871)*(三跨两临近重点区段!$F:$F="现存区段"),0))),"")</f>
        <v/>
      </c>
      <c r="V871" s="232" t="str">
        <f t="array" ref="V871">IFERROR(IF(INDEX(三跨两临近重点区段!$F:$F,MATCH(1,(MONTH(三跨两临近重点区段!$H:$H)=7)*(三跨两临近重点区段!$A:$A=D871),0))="已取消","已取消",INDEX(三跨两临近重点区段!$I:$I,MATCH(1,(MONTH(三跨两临近重点区段!$H:$H)=7)*(三跨两临近重点区段!$A:$A=D871)*(三跨两临近重点区段!$F:$F="现存区段"),0))),"")</f>
        <v/>
      </c>
      <c r="W871" s="268" t="str">
        <f t="array" ref="W871">IFERROR(IF(INDEX(三跨两临近重点区段!$F:$F,MATCH(1,(MONTH(三跨两临近重点区段!$H:$H)=8)*(三跨两临近重点区段!$A:$A=D871),0))="已取消","已取消",INDEX(三跨两临近重点区段!$H:$H,MATCH(1,(MONTH(三跨两临近重点区段!$H:$H)=8)*(三跨两临近重点区段!$A:$A=D871)*(三跨两临近重点区段!$F:$F="现存区段"),0))),"")</f>
        <v/>
      </c>
      <c r="X871" s="232" t="str">
        <f t="array" ref="X871">IFERROR(IF(INDEX(三跨两临近重点区段!$F:$F,MATCH(1,(MONTH(三跨两临近重点区段!$H:$H)=8)*(三跨两临近重点区段!$A:$A=D871),0))="已取消","已取消",INDEX(三跨两临近重点区段!$I:$I,MATCH(1,(MONTH(三跨两临近重点区段!$H:$H)=8)*(三跨两临近重点区段!$A:$A=D871)*(三跨两临近重点区段!$F:$F="现存区段"),0))),"")</f>
        <v/>
      </c>
      <c r="Y871" s="268" t="str">
        <f t="array" ref="Y871">IFERROR(IF(INDEX(三跨两临近重点区段!$F:$F,MATCH(1,(MONTH(三跨两临近重点区段!$H:$H)=9)*(三跨两临近重点区段!$A:$A=D871),0))="已取消","已取消",INDEX(三跨两临近重点区段!$H:$H,MATCH(1,(MONTH(三跨两临近重点区段!$H:$H)=9)*(三跨两临近重点区段!$A:$A=D871)*(三跨两临近重点区段!$F:$F="现存区段"),0))),"")</f>
        <v/>
      </c>
      <c r="Z871" s="232" t="str">
        <f t="array" ref="Z871">IFERROR(IF(INDEX(三跨两临近重点区段!$F:$F,MATCH(1,(MONTH(三跨两临近重点区段!$H:$H)=9)*(三跨两临近重点区段!$A:$A=D871),0))="已取消","已取消",INDEX(三跨两临近重点区段!$I:$I,MATCH(1,(MONTH(三跨两临近重点区段!$H:$H)=9)*(三跨两临近重点区段!$A:$A=D871)*(三跨两临近重点区段!$F:$F="现存区段"),0))),"")</f>
        <v/>
      </c>
      <c r="AA871" s="268" t="str">
        <f t="array" ref="AA871">IFERROR(IF(INDEX(三跨两临近重点区段!$F:$F,MATCH(1,(MONTH(三跨两临近重点区段!$H:$H)=10)*(三跨两临近重点区段!$A:$A=D871),0))="已取消","已取消",INDEX(三跨两临近重点区段!$H:$H,MATCH(1,(MONTH(三跨两临近重点区段!$H:$H)=10)*(三跨两临近重点区段!$A:$A=D871)*(三跨两临近重点区段!$F:$F="现存区段"),0))),"")</f>
        <v/>
      </c>
      <c r="AB871" s="72" t="str">
        <f t="array" ref="AB871">IFERROR(IF(INDEX(三跨两临近重点区段!$F:$F,MATCH(1,(MONTH(三跨两临近重点区段!$H:$H)=10)*(三跨两临近重点区段!$A:$A=D871),0))="已取消","已取消",INDEX(三跨两临近重点区段!$I:$I,MATCH(1,(MONTH(三跨两临近重点区段!$H:$H)=10)*(三跨两临近重点区段!$A:$A=D871)*(三跨两临近重点区段!$F:$F="现存区段"),0))),"")</f>
        <v/>
      </c>
      <c r="AC871" s="284" t="str">
        <f t="array" ref="AC871">IFERROR(IF(INDEX(三跨两临近重点区段!$F:$F,MATCH(1,(MONTH(三跨两临近重点区段!$H:$H)=11)*(三跨两临近重点区段!$A:$A=D871),0))="已取消","已取消",INDEX(三跨两临近重点区段!$H:$H,MATCH(1,(MONTH(三跨两临近重点区段!$H:$H)=11)*(三跨两临近重点区段!$A:$A=D871)*(三跨两临近重点区段!$F:$F="现存区段"),0))),"")</f>
        <v/>
      </c>
      <c r="AD871" s="72" t="str">
        <f t="array" ref="AD871">IFERROR(IF(INDEX(三跨两临近重点区段!$F:$F,MATCH(1,(MONTH(三跨两临近重点区段!$H:$H)=11)*(三跨两临近重点区段!$A:$A=D871),0))="已取消","已取消",INDEX(三跨两临近重点区段!$I:$I,MATCH(1,(MONTH(三跨两临近重点区段!$H:$H)=11)*(三跨两临近重点区段!$A:$A=D871)*(三跨两临近重点区段!$F:$F="现存区段"),0))),"")</f>
        <v/>
      </c>
      <c r="AE871" s="284" t="str">
        <f t="array" ref="AE871">IFERROR(IF(INDEX(三跨两临近重点区段!$F:$F,MATCH(1,(MONTH(三跨两临近重点区段!$H:$H)=12)*(三跨两临近重点区段!$A:$A=D871),0))="已取消","已取消",INDEX(三跨两临近重点区段!$H:$H,MATCH(1,(MONTH(三跨两临近重点区段!$H:$H)=12)*(三跨两临近重点区段!$A:$A=D871)*(三跨两临近重点区段!$F:$F="现存区段"),0))),"")</f>
        <v/>
      </c>
      <c r="AF871" s="72" t="str">
        <f t="array" ref="AF871">IFERROR(IF(INDEX(三跨两临近重点区段!$F:$F,MATCH(1,(MONTH(三跨两临近重点区段!$H:$H)=12)*(三跨两临近重点区段!$A:$A=D871),0))="已取消","已取消",INDEX(三跨两临近重点区段!$I:$I,MATCH(1,(MONTH(三跨两临近重点区段!$H:$H)=12)*(三跨两临近重点区段!$A:$A=D871)*(三跨两临近重点区段!$F:$F="现存区段"),0))),"")</f>
        <v/>
      </c>
      <c r="AH871" t="e">
        <f t="array" ref="AH871">INDEX(三跨两临近重点区段!$G:$G,MATCH(D871,三跨两临近重点区段!$A:$A,0))</f>
        <v>#N/A</v>
      </c>
    </row>
    <row r="872" ht="14.25" spans="1:34">
      <c r="A872" s="263" t="s">
        <v>363</v>
      </c>
      <c r="B872" s="264" t="s">
        <v>2792</v>
      </c>
      <c r="C872" s="263" t="s">
        <v>2243</v>
      </c>
      <c r="D872" s="263" t="s">
        <v>3377</v>
      </c>
      <c r="E872" s="264" t="s">
        <v>2449</v>
      </c>
      <c r="F872" s="264" t="s">
        <v>125</v>
      </c>
      <c r="G872" s="263" t="s">
        <v>2452</v>
      </c>
      <c r="H872" s="263" t="s">
        <v>1492</v>
      </c>
      <c r="I872" s="33"/>
      <c r="J872" s="196"/>
      <c r="K872" s="196"/>
      <c r="L872" s="196"/>
      <c r="M872" s="235"/>
      <c r="N872" s="235"/>
      <c r="O872" s="33"/>
      <c r="P872" s="48"/>
      <c r="Q872" s="279"/>
      <c r="R872" s="279"/>
      <c r="S872" s="278">
        <v>45462</v>
      </c>
      <c r="T872" s="279" t="s">
        <v>2117</v>
      </c>
      <c r="U872" s="268" t="str">
        <f t="array" ref="U872">IFERROR(IF(INDEX(三跨两临近重点区段!$F:$F,MATCH(1,(MONTH(三跨两临近重点区段!$H:$H)=7)*(三跨两临近重点区段!$A:$A=D872),0))="已取消","已取消",INDEX(三跨两临近重点区段!$H:$H,MATCH(1,(MONTH(三跨两临近重点区段!$H:$H)=7)*(三跨两临近重点区段!$A:$A=D872)*(三跨两临近重点区段!$F:$F="现存区段"),0))),"")</f>
        <v/>
      </c>
      <c r="V872" s="232" t="str">
        <f t="array" ref="V872">IFERROR(IF(INDEX(三跨两临近重点区段!$F:$F,MATCH(1,(MONTH(三跨两临近重点区段!$H:$H)=7)*(三跨两临近重点区段!$A:$A=D872),0))="已取消","已取消",INDEX(三跨两临近重点区段!$I:$I,MATCH(1,(MONTH(三跨两临近重点区段!$H:$H)=7)*(三跨两临近重点区段!$A:$A=D872)*(三跨两临近重点区段!$F:$F="现存区段"),0))),"")</f>
        <v/>
      </c>
      <c r="W872" s="268" t="str">
        <f t="array" ref="W872">IFERROR(IF(INDEX(三跨两临近重点区段!$F:$F,MATCH(1,(MONTH(三跨两临近重点区段!$H:$H)=8)*(三跨两临近重点区段!$A:$A=D872),0))="已取消","已取消",INDEX(三跨两临近重点区段!$H:$H,MATCH(1,(MONTH(三跨两临近重点区段!$H:$H)=8)*(三跨两临近重点区段!$A:$A=D872)*(三跨两临近重点区段!$F:$F="现存区段"),0))),"")</f>
        <v/>
      </c>
      <c r="X872" s="232" t="str">
        <f t="array" ref="X872">IFERROR(IF(INDEX(三跨两临近重点区段!$F:$F,MATCH(1,(MONTH(三跨两临近重点区段!$H:$H)=8)*(三跨两临近重点区段!$A:$A=D872),0))="已取消","已取消",INDEX(三跨两临近重点区段!$I:$I,MATCH(1,(MONTH(三跨两临近重点区段!$H:$H)=8)*(三跨两临近重点区段!$A:$A=D872)*(三跨两临近重点区段!$F:$F="现存区段"),0))),"")</f>
        <v/>
      </c>
      <c r="Y872" s="268" t="str">
        <f t="array" ref="Y872">IFERROR(IF(INDEX(三跨两临近重点区段!$F:$F,MATCH(1,(MONTH(三跨两临近重点区段!$H:$H)=9)*(三跨两临近重点区段!$A:$A=D872),0))="已取消","已取消",INDEX(三跨两临近重点区段!$H:$H,MATCH(1,(MONTH(三跨两临近重点区段!$H:$H)=9)*(三跨两临近重点区段!$A:$A=D872)*(三跨两临近重点区段!$F:$F="现存区段"),0))),"")</f>
        <v/>
      </c>
      <c r="Z872" s="232" t="str">
        <f t="array" ref="Z872">IFERROR(IF(INDEX(三跨两临近重点区段!$F:$F,MATCH(1,(MONTH(三跨两临近重点区段!$H:$H)=9)*(三跨两临近重点区段!$A:$A=D872),0))="已取消","已取消",INDEX(三跨两临近重点区段!$I:$I,MATCH(1,(MONTH(三跨两临近重点区段!$H:$H)=9)*(三跨两临近重点区段!$A:$A=D872)*(三跨两临近重点区段!$F:$F="现存区段"),0))),"")</f>
        <v/>
      </c>
      <c r="AA872" s="268" t="str">
        <f t="array" ref="AA872">IFERROR(IF(INDEX(三跨两临近重点区段!$F:$F,MATCH(1,(MONTH(三跨两临近重点区段!$H:$H)=10)*(三跨两临近重点区段!$A:$A=D872),0))="已取消","已取消",INDEX(三跨两临近重点区段!$H:$H,MATCH(1,(MONTH(三跨两临近重点区段!$H:$H)=10)*(三跨两临近重点区段!$A:$A=D872)*(三跨两临近重点区段!$F:$F="现存区段"),0))),"")</f>
        <v/>
      </c>
      <c r="AB872" s="72" t="str">
        <f t="array" ref="AB872">IFERROR(IF(INDEX(三跨两临近重点区段!$F:$F,MATCH(1,(MONTH(三跨两临近重点区段!$H:$H)=10)*(三跨两临近重点区段!$A:$A=D872),0))="已取消","已取消",INDEX(三跨两临近重点区段!$I:$I,MATCH(1,(MONTH(三跨两临近重点区段!$H:$H)=10)*(三跨两临近重点区段!$A:$A=D872)*(三跨两临近重点区段!$F:$F="现存区段"),0))),"")</f>
        <v/>
      </c>
      <c r="AC872" s="284" t="str">
        <f t="array" ref="AC872">IFERROR(IF(INDEX(三跨两临近重点区段!$F:$F,MATCH(1,(MONTH(三跨两临近重点区段!$H:$H)=11)*(三跨两临近重点区段!$A:$A=D872),0))="已取消","已取消",INDEX(三跨两临近重点区段!$H:$H,MATCH(1,(MONTH(三跨两临近重点区段!$H:$H)=11)*(三跨两临近重点区段!$A:$A=D872)*(三跨两临近重点区段!$F:$F="现存区段"),0))),"")</f>
        <v/>
      </c>
      <c r="AD872" s="72" t="str">
        <f t="array" ref="AD872">IFERROR(IF(INDEX(三跨两临近重点区段!$F:$F,MATCH(1,(MONTH(三跨两临近重点区段!$H:$H)=11)*(三跨两临近重点区段!$A:$A=D872),0))="已取消","已取消",INDEX(三跨两临近重点区段!$I:$I,MATCH(1,(MONTH(三跨两临近重点区段!$H:$H)=11)*(三跨两临近重点区段!$A:$A=D872)*(三跨两临近重点区段!$F:$F="现存区段"),0))),"")</f>
        <v/>
      </c>
      <c r="AE872" s="284" t="str">
        <f t="array" ref="AE872">IFERROR(IF(INDEX(三跨两临近重点区段!$F:$F,MATCH(1,(MONTH(三跨两临近重点区段!$H:$H)=12)*(三跨两临近重点区段!$A:$A=D872),0))="已取消","已取消",INDEX(三跨两临近重点区段!$H:$H,MATCH(1,(MONTH(三跨两临近重点区段!$H:$H)=12)*(三跨两临近重点区段!$A:$A=D872)*(三跨两临近重点区段!$F:$F="现存区段"),0))),"")</f>
        <v/>
      </c>
      <c r="AF872" s="72" t="str">
        <f t="array" ref="AF872">IFERROR(IF(INDEX(三跨两临近重点区段!$F:$F,MATCH(1,(MONTH(三跨两临近重点区段!$H:$H)=12)*(三跨两临近重点区段!$A:$A=D872),0))="已取消","已取消",INDEX(三跨两临近重点区段!$I:$I,MATCH(1,(MONTH(三跨两临近重点区段!$H:$H)=12)*(三跨两临近重点区段!$A:$A=D872)*(三跨两临近重点区段!$F:$F="现存区段"),0))),"")</f>
        <v/>
      </c>
      <c r="AH872" t="e">
        <f t="array" ref="AH872">INDEX(三跨两临近重点区段!$G:$G,MATCH(D872,三跨两临近重点区段!$A:$A,0))</f>
        <v>#N/A</v>
      </c>
    </row>
    <row r="873" ht="14.25" spans="1:34">
      <c r="A873" s="263" t="s">
        <v>363</v>
      </c>
      <c r="B873" s="264" t="s">
        <v>2792</v>
      </c>
      <c r="C873" s="263" t="s">
        <v>2711</v>
      </c>
      <c r="D873" s="263" t="s">
        <v>3378</v>
      </c>
      <c r="E873" s="264" t="s">
        <v>2449</v>
      </c>
      <c r="F873" s="264" t="s">
        <v>125</v>
      </c>
      <c r="G873" s="263" t="s">
        <v>2452</v>
      </c>
      <c r="H873" s="263" t="s">
        <v>1492</v>
      </c>
      <c r="I873" s="33"/>
      <c r="J873" s="196"/>
      <c r="K873" s="196"/>
      <c r="L873" s="196"/>
      <c r="M873" s="235"/>
      <c r="N873" s="235"/>
      <c r="O873" s="33"/>
      <c r="P873" s="48"/>
      <c r="Q873" s="279"/>
      <c r="R873" s="279"/>
      <c r="S873" s="278">
        <v>45462</v>
      </c>
      <c r="T873" s="279" t="s">
        <v>2117</v>
      </c>
      <c r="U873" s="268" t="str">
        <f t="array" ref="U873">IFERROR(IF(INDEX(三跨两临近重点区段!$F:$F,MATCH(1,(MONTH(三跨两临近重点区段!$H:$H)=7)*(三跨两临近重点区段!$A:$A=D873),0))="已取消","已取消",INDEX(三跨两临近重点区段!$H:$H,MATCH(1,(MONTH(三跨两临近重点区段!$H:$H)=7)*(三跨两临近重点区段!$A:$A=D873)*(三跨两临近重点区段!$F:$F="现存区段"),0))),"")</f>
        <v/>
      </c>
      <c r="V873" s="232" t="str">
        <f t="array" ref="V873">IFERROR(IF(INDEX(三跨两临近重点区段!$F:$F,MATCH(1,(MONTH(三跨两临近重点区段!$H:$H)=7)*(三跨两临近重点区段!$A:$A=D873),0))="已取消","已取消",INDEX(三跨两临近重点区段!$I:$I,MATCH(1,(MONTH(三跨两临近重点区段!$H:$H)=7)*(三跨两临近重点区段!$A:$A=D873)*(三跨两临近重点区段!$F:$F="现存区段"),0))),"")</f>
        <v/>
      </c>
      <c r="W873" s="268" t="str">
        <f t="array" ref="W873">IFERROR(IF(INDEX(三跨两临近重点区段!$F:$F,MATCH(1,(MONTH(三跨两临近重点区段!$H:$H)=8)*(三跨两临近重点区段!$A:$A=D873),0))="已取消","已取消",INDEX(三跨两临近重点区段!$H:$H,MATCH(1,(MONTH(三跨两临近重点区段!$H:$H)=8)*(三跨两临近重点区段!$A:$A=D873)*(三跨两临近重点区段!$F:$F="现存区段"),0))),"")</f>
        <v/>
      </c>
      <c r="X873" s="232" t="str">
        <f t="array" ref="X873">IFERROR(IF(INDEX(三跨两临近重点区段!$F:$F,MATCH(1,(MONTH(三跨两临近重点区段!$H:$H)=8)*(三跨两临近重点区段!$A:$A=D873),0))="已取消","已取消",INDEX(三跨两临近重点区段!$I:$I,MATCH(1,(MONTH(三跨两临近重点区段!$H:$H)=8)*(三跨两临近重点区段!$A:$A=D873)*(三跨两临近重点区段!$F:$F="现存区段"),0))),"")</f>
        <v/>
      </c>
      <c r="Y873" s="268" t="str">
        <f t="array" ref="Y873">IFERROR(IF(INDEX(三跨两临近重点区段!$F:$F,MATCH(1,(MONTH(三跨两临近重点区段!$H:$H)=9)*(三跨两临近重点区段!$A:$A=D873),0))="已取消","已取消",INDEX(三跨两临近重点区段!$H:$H,MATCH(1,(MONTH(三跨两临近重点区段!$H:$H)=9)*(三跨两临近重点区段!$A:$A=D873)*(三跨两临近重点区段!$F:$F="现存区段"),0))),"")</f>
        <v/>
      </c>
      <c r="Z873" s="232" t="str">
        <f t="array" ref="Z873">IFERROR(IF(INDEX(三跨两临近重点区段!$F:$F,MATCH(1,(MONTH(三跨两临近重点区段!$H:$H)=9)*(三跨两临近重点区段!$A:$A=D873),0))="已取消","已取消",INDEX(三跨两临近重点区段!$I:$I,MATCH(1,(MONTH(三跨两临近重点区段!$H:$H)=9)*(三跨两临近重点区段!$A:$A=D873)*(三跨两临近重点区段!$F:$F="现存区段"),0))),"")</f>
        <v/>
      </c>
      <c r="AA873" s="268" t="str">
        <f t="array" ref="AA873">IFERROR(IF(INDEX(三跨两临近重点区段!$F:$F,MATCH(1,(MONTH(三跨两临近重点区段!$H:$H)=10)*(三跨两临近重点区段!$A:$A=D873),0))="已取消","已取消",INDEX(三跨两临近重点区段!$H:$H,MATCH(1,(MONTH(三跨两临近重点区段!$H:$H)=10)*(三跨两临近重点区段!$A:$A=D873)*(三跨两临近重点区段!$F:$F="现存区段"),0))),"")</f>
        <v/>
      </c>
      <c r="AB873" s="72" t="str">
        <f t="array" ref="AB873">IFERROR(IF(INDEX(三跨两临近重点区段!$F:$F,MATCH(1,(MONTH(三跨两临近重点区段!$H:$H)=10)*(三跨两临近重点区段!$A:$A=D873),0))="已取消","已取消",INDEX(三跨两临近重点区段!$I:$I,MATCH(1,(MONTH(三跨两临近重点区段!$H:$H)=10)*(三跨两临近重点区段!$A:$A=D873)*(三跨两临近重点区段!$F:$F="现存区段"),0))),"")</f>
        <v/>
      </c>
      <c r="AC873" s="284" t="str">
        <f t="array" ref="AC873">IFERROR(IF(INDEX(三跨两临近重点区段!$F:$F,MATCH(1,(MONTH(三跨两临近重点区段!$H:$H)=11)*(三跨两临近重点区段!$A:$A=D873),0))="已取消","已取消",INDEX(三跨两临近重点区段!$H:$H,MATCH(1,(MONTH(三跨两临近重点区段!$H:$H)=11)*(三跨两临近重点区段!$A:$A=D873)*(三跨两临近重点区段!$F:$F="现存区段"),0))),"")</f>
        <v/>
      </c>
      <c r="AD873" s="72" t="str">
        <f t="array" ref="AD873">IFERROR(IF(INDEX(三跨两临近重点区段!$F:$F,MATCH(1,(MONTH(三跨两临近重点区段!$H:$H)=11)*(三跨两临近重点区段!$A:$A=D873),0))="已取消","已取消",INDEX(三跨两临近重点区段!$I:$I,MATCH(1,(MONTH(三跨两临近重点区段!$H:$H)=11)*(三跨两临近重点区段!$A:$A=D873)*(三跨两临近重点区段!$F:$F="现存区段"),0))),"")</f>
        <v/>
      </c>
      <c r="AE873" s="284" t="str">
        <f t="array" ref="AE873">IFERROR(IF(INDEX(三跨两临近重点区段!$F:$F,MATCH(1,(MONTH(三跨两临近重点区段!$H:$H)=12)*(三跨两临近重点区段!$A:$A=D873),0))="已取消","已取消",INDEX(三跨两临近重点区段!$H:$H,MATCH(1,(MONTH(三跨两临近重点区段!$H:$H)=12)*(三跨两临近重点区段!$A:$A=D873)*(三跨两临近重点区段!$F:$F="现存区段"),0))),"")</f>
        <v/>
      </c>
      <c r="AF873" s="72" t="str">
        <f t="array" ref="AF873">IFERROR(IF(INDEX(三跨两临近重点区段!$F:$F,MATCH(1,(MONTH(三跨两临近重点区段!$H:$H)=12)*(三跨两临近重点区段!$A:$A=D873),0))="已取消","已取消",INDEX(三跨两临近重点区段!$I:$I,MATCH(1,(MONTH(三跨两临近重点区段!$H:$H)=12)*(三跨两临近重点区段!$A:$A=D873)*(三跨两临近重点区段!$F:$F="现存区段"),0))),"")</f>
        <v/>
      </c>
      <c r="AH873" t="e">
        <f t="array" ref="AH873">INDEX(三跨两临近重点区段!$G:$G,MATCH(D873,三跨两临近重点区段!$A:$A,0))</f>
        <v>#N/A</v>
      </c>
    </row>
    <row r="874" ht="14.25" spans="1:34">
      <c r="A874" s="263" t="s">
        <v>363</v>
      </c>
      <c r="B874" s="264" t="s">
        <v>2792</v>
      </c>
      <c r="C874" s="263" t="s">
        <v>2191</v>
      </c>
      <c r="D874" s="263" t="s">
        <v>3379</v>
      </c>
      <c r="E874" s="264" t="s">
        <v>2449</v>
      </c>
      <c r="F874" s="264" t="s">
        <v>125</v>
      </c>
      <c r="G874" s="263" t="s">
        <v>2452</v>
      </c>
      <c r="H874" s="263" t="s">
        <v>1492</v>
      </c>
      <c r="I874" s="33"/>
      <c r="J874" s="196"/>
      <c r="K874" s="196"/>
      <c r="L874" s="196"/>
      <c r="M874" s="235"/>
      <c r="N874" s="235"/>
      <c r="O874" s="33"/>
      <c r="P874" s="48"/>
      <c r="Q874" s="279"/>
      <c r="R874" s="279"/>
      <c r="S874" s="278">
        <v>45462</v>
      </c>
      <c r="T874" s="279" t="s">
        <v>3166</v>
      </c>
      <c r="U874" s="268" t="str">
        <f t="array" ref="U874">IFERROR(IF(INDEX(三跨两临近重点区段!$F:$F,MATCH(1,(MONTH(三跨两临近重点区段!$H:$H)=7)*(三跨两临近重点区段!$A:$A=D874),0))="已取消","已取消",INDEX(三跨两临近重点区段!$H:$H,MATCH(1,(MONTH(三跨两临近重点区段!$H:$H)=7)*(三跨两临近重点区段!$A:$A=D874)*(三跨两临近重点区段!$F:$F="现存区段"),0))),"")</f>
        <v/>
      </c>
      <c r="V874" s="232" t="str">
        <f t="array" ref="V874">IFERROR(IF(INDEX(三跨两临近重点区段!$F:$F,MATCH(1,(MONTH(三跨两临近重点区段!$H:$H)=7)*(三跨两临近重点区段!$A:$A=D874),0))="已取消","已取消",INDEX(三跨两临近重点区段!$I:$I,MATCH(1,(MONTH(三跨两临近重点区段!$H:$H)=7)*(三跨两临近重点区段!$A:$A=D874)*(三跨两临近重点区段!$F:$F="现存区段"),0))),"")</f>
        <v/>
      </c>
      <c r="W874" s="268" t="str">
        <f t="array" ref="W874">IFERROR(IF(INDEX(三跨两临近重点区段!$F:$F,MATCH(1,(MONTH(三跨两临近重点区段!$H:$H)=8)*(三跨两临近重点区段!$A:$A=D874),0))="已取消","已取消",INDEX(三跨两临近重点区段!$H:$H,MATCH(1,(MONTH(三跨两临近重点区段!$H:$H)=8)*(三跨两临近重点区段!$A:$A=D874)*(三跨两临近重点区段!$F:$F="现存区段"),0))),"")</f>
        <v/>
      </c>
      <c r="X874" s="232" t="str">
        <f t="array" ref="X874">IFERROR(IF(INDEX(三跨两临近重点区段!$F:$F,MATCH(1,(MONTH(三跨两临近重点区段!$H:$H)=8)*(三跨两临近重点区段!$A:$A=D874),0))="已取消","已取消",INDEX(三跨两临近重点区段!$I:$I,MATCH(1,(MONTH(三跨两临近重点区段!$H:$H)=8)*(三跨两临近重点区段!$A:$A=D874)*(三跨两临近重点区段!$F:$F="现存区段"),0))),"")</f>
        <v/>
      </c>
      <c r="Y874" s="268" t="str">
        <f t="array" ref="Y874">IFERROR(IF(INDEX(三跨两临近重点区段!$F:$F,MATCH(1,(MONTH(三跨两临近重点区段!$H:$H)=9)*(三跨两临近重点区段!$A:$A=D874),0))="已取消","已取消",INDEX(三跨两临近重点区段!$H:$H,MATCH(1,(MONTH(三跨两临近重点区段!$H:$H)=9)*(三跨两临近重点区段!$A:$A=D874)*(三跨两临近重点区段!$F:$F="现存区段"),0))),"")</f>
        <v/>
      </c>
      <c r="Z874" s="232" t="str">
        <f t="array" ref="Z874">IFERROR(IF(INDEX(三跨两临近重点区段!$F:$F,MATCH(1,(MONTH(三跨两临近重点区段!$H:$H)=9)*(三跨两临近重点区段!$A:$A=D874),0))="已取消","已取消",INDEX(三跨两临近重点区段!$I:$I,MATCH(1,(MONTH(三跨两临近重点区段!$H:$H)=9)*(三跨两临近重点区段!$A:$A=D874)*(三跨两临近重点区段!$F:$F="现存区段"),0))),"")</f>
        <v/>
      </c>
      <c r="AA874" s="268" t="str">
        <f t="array" ref="AA874">IFERROR(IF(INDEX(三跨两临近重点区段!$F:$F,MATCH(1,(MONTH(三跨两临近重点区段!$H:$H)=10)*(三跨两临近重点区段!$A:$A=D874),0))="已取消","已取消",INDEX(三跨两临近重点区段!$H:$H,MATCH(1,(MONTH(三跨两临近重点区段!$H:$H)=10)*(三跨两临近重点区段!$A:$A=D874)*(三跨两临近重点区段!$F:$F="现存区段"),0))),"")</f>
        <v/>
      </c>
      <c r="AB874" s="72" t="str">
        <f t="array" ref="AB874">IFERROR(IF(INDEX(三跨两临近重点区段!$F:$F,MATCH(1,(MONTH(三跨两临近重点区段!$H:$H)=10)*(三跨两临近重点区段!$A:$A=D874),0))="已取消","已取消",INDEX(三跨两临近重点区段!$I:$I,MATCH(1,(MONTH(三跨两临近重点区段!$H:$H)=10)*(三跨两临近重点区段!$A:$A=D874)*(三跨两临近重点区段!$F:$F="现存区段"),0))),"")</f>
        <v/>
      </c>
      <c r="AC874" s="284" t="str">
        <f t="array" ref="AC874">IFERROR(IF(INDEX(三跨两临近重点区段!$F:$F,MATCH(1,(MONTH(三跨两临近重点区段!$H:$H)=11)*(三跨两临近重点区段!$A:$A=D874),0))="已取消","已取消",INDEX(三跨两临近重点区段!$H:$H,MATCH(1,(MONTH(三跨两临近重点区段!$H:$H)=11)*(三跨两临近重点区段!$A:$A=D874)*(三跨两临近重点区段!$F:$F="现存区段"),0))),"")</f>
        <v/>
      </c>
      <c r="AD874" s="72" t="str">
        <f t="array" ref="AD874">IFERROR(IF(INDEX(三跨两临近重点区段!$F:$F,MATCH(1,(MONTH(三跨两临近重点区段!$H:$H)=11)*(三跨两临近重点区段!$A:$A=D874),0))="已取消","已取消",INDEX(三跨两临近重点区段!$I:$I,MATCH(1,(MONTH(三跨两临近重点区段!$H:$H)=11)*(三跨两临近重点区段!$A:$A=D874)*(三跨两临近重点区段!$F:$F="现存区段"),0))),"")</f>
        <v/>
      </c>
      <c r="AE874" s="284" t="str">
        <f t="array" ref="AE874">IFERROR(IF(INDEX(三跨两临近重点区段!$F:$F,MATCH(1,(MONTH(三跨两临近重点区段!$H:$H)=12)*(三跨两临近重点区段!$A:$A=D874),0))="已取消","已取消",INDEX(三跨两临近重点区段!$H:$H,MATCH(1,(MONTH(三跨两临近重点区段!$H:$H)=12)*(三跨两临近重点区段!$A:$A=D874)*(三跨两临近重点区段!$F:$F="现存区段"),0))),"")</f>
        <v/>
      </c>
      <c r="AF874" s="72" t="str">
        <f t="array" ref="AF874">IFERROR(IF(INDEX(三跨两临近重点区段!$F:$F,MATCH(1,(MONTH(三跨两临近重点区段!$H:$H)=12)*(三跨两临近重点区段!$A:$A=D874),0))="已取消","已取消",INDEX(三跨两临近重点区段!$I:$I,MATCH(1,(MONTH(三跨两临近重点区段!$H:$H)=12)*(三跨两临近重点区段!$A:$A=D874)*(三跨两临近重点区段!$F:$F="现存区段"),0))),"")</f>
        <v/>
      </c>
      <c r="AH874" t="e">
        <f t="array" ref="AH874">INDEX(三跨两临近重点区段!$G:$G,MATCH(D874,三跨两临近重点区段!$A:$A,0))</f>
        <v>#N/A</v>
      </c>
    </row>
    <row r="875" ht="14.25" spans="1:34">
      <c r="A875" s="263" t="s">
        <v>363</v>
      </c>
      <c r="B875" s="264" t="s">
        <v>2800</v>
      </c>
      <c r="C875" s="263" t="s">
        <v>2243</v>
      </c>
      <c r="D875" s="263" t="s">
        <v>3380</v>
      </c>
      <c r="E875" s="264" t="s">
        <v>2449</v>
      </c>
      <c r="F875" s="264" t="s">
        <v>125</v>
      </c>
      <c r="G875" s="263" t="s">
        <v>2452</v>
      </c>
      <c r="H875" s="263" t="s">
        <v>1492</v>
      </c>
      <c r="I875" s="33"/>
      <c r="J875" s="196"/>
      <c r="K875" s="196"/>
      <c r="L875" s="196"/>
      <c r="M875" s="235"/>
      <c r="N875" s="235"/>
      <c r="O875" s="33"/>
      <c r="P875" s="48"/>
      <c r="Q875" s="279"/>
      <c r="R875" s="279"/>
      <c r="S875" s="278">
        <v>45462</v>
      </c>
      <c r="T875" s="279" t="s">
        <v>2117</v>
      </c>
      <c r="U875" s="268" t="str">
        <f t="array" ref="U875">IFERROR(IF(INDEX(三跨两临近重点区段!$F:$F,MATCH(1,(MONTH(三跨两临近重点区段!$H:$H)=7)*(三跨两临近重点区段!$A:$A=D875),0))="已取消","已取消",INDEX(三跨两临近重点区段!$H:$H,MATCH(1,(MONTH(三跨两临近重点区段!$H:$H)=7)*(三跨两临近重点区段!$A:$A=D875)*(三跨两临近重点区段!$F:$F="现存区段"),0))),"")</f>
        <v/>
      </c>
      <c r="V875" s="232" t="str">
        <f t="array" ref="V875">IFERROR(IF(INDEX(三跨两临近重点区段!$F:$F,MATCH(1,(MONTH(三跨两临近重点区段!$H:$H)=7)*(三跨两临近重点区段!$A:$A=D875),0))="已取消","已取消",INDEX(三跨两临近重点区段!$I:$I,MATCH(1,(MONTH(三跨两临近重点区段!$H:$H)=7)*(三跨两临近重点区段!$A:$A=D875)*(三跨两临近重点区段!$F:$F="现存区段"),0))),"")</f>
        <v/>
      </c>
      <c r="W875" s="268" t="str">
        <f t="array" ref="W875">IFERROR(IF(INDEX(三跨两临近重点区段!$F:$F,MATCH(1,(MONTH(三跨两临近重点区段!$H:$H)=8)*(三跨两临近重点区段!$A:$A=D875),0))="已取消","已取消",INDEX(三跨两临近重点区段!$H:$H,MATCH(1,(MONTH(三跨两临近重点区段!$H:$H)=8)*(三跨两临近重点区段!$A:$A=D875)*(三跨两临近重点区段!$F:$F="现存区段"),0))),"")</f>
        <v/>
      </c>
      <c r="X875" s="232" t="str">
        <f t="array" ref="X875">IFERROR(IF(INDEX(三跨两临近重点区段!$F:$F,MATCH(1,(MONTH(三跨两临近重点区段!$H:$H)=8)*(三跨两临近重点区段!$A:$A=D875),0))="已取消","已取消",INDEX(三跨两临近重点区段!$I:$I,MATCH(1,(MONTH(三跨两临近重点区段!$H:$H)=8)*(三跨两临近重点区段!$A:$A=D875)*(三跨两临近重点区段!$F:$F="现存区段"),0))),"")</f>
        <v/>
      </c>
      <c r="Y875" s="268" t="str">
        <f t="array" ref="Y875">IFERROR(IF(INDEX(三跨两临近重点区段!$F:$F,MATCH(1,(MONTH(三跨两临近重点区段!$H:$H)=9)*(三跨两临近重点区段!$A:$A=D875),0))="已取消","已取消",INDEX(三跨两临近重点区段!$H:$H,MATCH(1,(MONTH(三跨两临近重点区段!$H:$H)=9)*(三跨两临近重点区段!$A:$A=D875)*(三跨两临近重点区段!$F:$F="现存区段"),0))),"")</f>
        <v/>
      </c>
      <c r="Z875" s="232" t="str">
        <f t="array" ref="Z875">IFERROR(IF(INDEX(三跨两临近重点区段!$F:$F,MATCH(1,(MONTH(三跨两临近重点区段!$H:$H)=9)*(三跨两临近重点区段!$A:$A=D875),0))="已取消","已取消",INDEX(三跨两临近重点区段!$I:$I,MATCH(1,(MONTH(三跨两临近重点区段!$H:$H)=9)*(三跨两临近重点区段!$A:$A=D875)*(三跨两临近重点区段!$F:$F="现存区段"),0))),"")</f>
        <v/>
      </c>
      <c r="AA875" s="268" t="str">
        <f t="array" ref="AA875">IFERROR(IF(INDEX(三跨两临近重点区段!$F:$F,MATCH(1,(MONTH(三跨两临近重点区段!$H:$H)=10)*(三跨两临近重点区段!$A:$A=D875),0))="已取消","已取消",INDEX(三跨两临近重点区段!$H:$H,MATCH(1,(MONTH(三跨两临近重点区段!$H:$H)=10)*(三跨两临近重点区段!$A:$A=D875)*(三跨两临近重点区段!$F:$F="现存区段"),0))),"")</f>
        <v/>
      </c>
      <c r="AB875" s="72" t="str">
        <f t="array" ref="AB875">IFERROR(IF(INDEX(三跨两临近重点区段!$F:$F,MATCH(1,(MONTH(三跨两临近重点区段!$H:$H)=10)*(三跨两临近重点区段!$A:$A=D875),0))="已取消","已取消",INDEX(三跨两临近重点区段!$I:$I,MATCH(1,(MONTH(三跨两临近重点区段!$H:$H)=10)*(三跨两临近重点区段!$A:$A=D875)*(三跨两临近重点区段!$F:$F="现存区段"),0))),"")</f>
        <v/>
      </c>
      <c r="AC875" s="284" t="str">
        <f t="array" ref="AC875">IFERROR(IF(INDEX(三跨两临近重点区段!$F:$F,MATCH(1,(MONTH(三跨两临近重点区段!$H:$H)=11)*(三跨两临近重点区段!$A:$A=D875),0))="已取消","已取消",INDEX(三跨两临近重点区段!$H:$H,MATCH(1,(MONTH(三跨两临近重点区段!$H:$H)=11)*(三跨两临近重点区段!$A:$A=D875)*(三跨两临近重点区段!$F:$F="现存区段"),0))),"")</f>
        <v/>
      </c>
      <c r="AD875" s="72" t="str">
        <f t="array" ref="AD875">IFERROR(IF(INDEX(三跨两临近重点区段!$F:$F,MATCH(1,(MONTH(三跨两临近重点区段!$H:$H)=11)*(三跨两临近重点区段!$A:$A=D875),0))="已取消","已取消",INDEX(三跨两临近重点区段!$I:$I,MATCH(1,(MONTH(三跨两临近重点区段!$H:$H)=11)*(三跨两临近重点区段!$A:$A=D875)*(三跨两临近重点区段!$F:$F="现存区段"),0))),"")</f>
        <v/>
      </c>
      <c r="AE875" s="284" t="str">
        <f t="array" ref="AE875">IFERROR(IF(INDEX(三跨两临近重点区段!$F:$F,MATCH(1,(MONTH(三跨两临近重点区段!$H:$H)=12)*(三跨两临近重点区段!$A:$A=D875),0))="已取消","已取消",INDEX(三跨两临近重点区段!$H:$H,MATCH(1,(MONTH(三跨两临近重点区段!$H:$H)=12)*(三跨两临近重点区段!$A:$A=D875)*(三跨两临近重点区段!$F:$F="现存区段"),0))),"")</f>
        <v/>
      </c>
      <c r="AF875" s="72" t="str">
        <f t="array" ref="AF875">IFERROR(IF(INDEX(三跨两临近重点区段!$F:$F,MATCH(1,(MONTH(三跨两临近重点区段!$H:$H)=12)*(三跨两临近重点区段!$A:$A=D875),0))="已取消","已取消",INDEX(三跨两临近重点区段!$I:$I,MATCH(1,(MONTH(三跨两临近重点区段!$H:$H)=12)*(三跨两临近重点区段!$A:$A=D875)*(三跨两临近重点区段!$F:$F="现存区段"),0))),"")</f>
        <v/>
      </c>
      <c r="AH875" t="e">
        <f t="array" ref="AH875">INDEX(三跨两临近重点区段!$G:$G,MATCH(D875,三跨两临近重点区段!$A:$A,0))</f>
        <v>#N/A</v>
      </c>
    </row>
    <row r="876" ht="14.25" spans="1:34">
      <c r="A876" s="263" t="s">
        <v>363</v>
      </c>
      <c r="B876" s="264" t="s">
        <v>2800</v>
      </c>
      <c r="C876" s="263" t="s">
        <v>2711</v>
      </c>
      <c r="D876" s="263" t="s">
        <v>3381</v>
      </c>
      <c r="E876" s="264" t="s">
        <v>2449</v>
      </c>
      <c r="F876" s="264" t="s">
        <v>125</v>
      </c>
      <c r="G876" s="263" t="s">
        <v>2452</v>
      </c>
      <c r="H876" s="263" t="s">
        <v>1492</v>
      </c>
      <c r="I876" s="33"/>
      <c r="J876" s="196"/>
      <c r="K876" s="196"/>
      <c r="L876" s="196"/>
      <c r="M876" s="235"/>
      <c r="N876" s="235"/>
      <c r="O876" s="33"/>
      <c r="P876" s="48"/>
      <c r="Q876" s="279"/>
      <c r="R876" s="279"/>
      <c r="S876" s="278">
        <v>45462</v>
      </c>
      <c r="T876" s="279" t="s">
        <v>2117</v>
      </c>
      <c r="U876" s="268" t="str">
        <f t="array" ref="U876">IFERROR(IF(INDEX(三跨两临近重点区段!$F:$F,MATCH(1,(MONTH(三跨两临近重点区段!$H:$H)=7)*(三跨两临近重点区段!$A:$A=D876),0))="已取消","已取消",INDEX(三跨两临近重点区段!$H:$H,MATCH(1,(MONTH(三跨两临近重点区段!$H:$H)=7)*(三跨两临近重点区段!$A:$A=D876)*(三跨两临近重点区段!$F:$F="现存区段"),0))),"")</f>
        <v/>
      </c>
      <c r="V876" s="232" t="str">
        <f t="array" ref="V876">IFERROR(IF(INDEX(三跨两临近重点区段!$F:$F,MATCH(1,(MONTH(三跨两临近重点区段!$H:$H)=7)*(三跨两临近重点区段!$A:$A=D876),0))="已取消","已取消",INDEX(三跨两临近重点区段!$I:$I,MATCH(1,(MONTH(三跨两临近重点区段!$H:$H)=7)*(三跨两临近重点区段!$A:$A=D876)*(三跨两临近重点区段!$F:$F="现存区段"),0))),"")</f>
        <v/>
      </c>
      <c r="W876" s="268" t="str">
        <f t="array" ref="W876">IFERROR(IF(INDEX(三跨两临近重点区段!$F:$F,MATCH(1,(MONTH(三跨两临近重点区段!$H:$H)=8)*(三跨两临近重点区段!$A:$A=D876),0))="已取消","已取消",INDEX(三跨两临近重点区段!$H:$H,MATCH(1,(MONTH(三跨两临近重点区段!$H:$H)=8)*(三跨两临近重点区段!$A:$A=D876)*(三跨两临近重点区段!$F:$F="现存区段"),0))),"")</f>
        <v/>
      </c>
      <c r="X876" s="232" t="str">
        <f t="array" ref="X876">IFERROR(IF(INDEX(三跨两临近重点区段!$F:$F,MATCH(1,(MONTH(三跨两临近重点区段!$H:$H)=8)*(三跨两临近重点区段!$A:$A=D876),0))="已取消","已取消",INDEX(三跨两临近重点区段!$I:$I,MATCH(1,(MONTH(三跨两临近重点区段!$H:$H)=8)*(三跨两临近重点区段!$A:$A=D876)*(三跨两临近重点区段!$F:$F="现存区段"),0))),"")</f>
        <v/>
      </c>
      <c r="Y876" s="268" t="str">
        <f t="array" ref="Y876">IFERROR(IF(INDEX(三跨两临近重点区段!$F:$F,MATCH(1,(MONTH(三跨两临近重点区段!$H:$H)=9)*(三跨两临近重点区段!$A:$A=D876),0))="已取消","已取消",INDEX(三跨两临近重点区段!$H:$H,MATCH(1,(MONTH(三跨两临近重点区段!$H:$H)=9)*(三跨两临近重点区段!$A:$A=D876)*(三跨两临近重点区段!$F:$F="现存区段"),0))),"")</f>
        <v/>
      </c>
      <c r="Z876" s="232" t="str">
        <f t="array" ref="Z876">IFERROR(IF(INDEX(三跨两临近重点区段!$F:$F,MATCH(1,(MONTH(三跨两临近重点区段!$H:$H)=9)*(三跨两临近重点区段!$A:$A=D876),0))="已取消","已取消",INDEX(三跨两临近重点区段!$I:$I,MATCH(1,(MONTH(三跨两临近重点区段!$H:$H)=9)*(三跨两临近重点区段!$A:$A=D876)*(三跨两临近重点区段!$F:$F="现存区段"),0))),"")</f>
        <v/>
      </c>
      <c r="AA876" s="268" t="str">
        <f t="array" ref="AA876">IFERROR(IF(INDEX(三跨两临近重点区段!$F:$F,MATCH(1,(MONTH(三跨两临近重点区段!$H:$H)=10)*(三跨两临近重点区段!$A:$A=D876),0))="已取消","已取消",INDEX(三跨两临近重点区段!$H:$H,MATCH(1,(MONTH(三跨两临近重点区段!$H:$H)=10)*(三跨两临近重点区段!$A:$A=D876)*(三跨两临近重点区段!$F:$F="现存区段"),0))),"")</f>
        <v/>
      </c>
      <c r="AB876" s="72" t="str">
        <f t="array" ref="AB876">IFERROR(IF(INDEX(三跨两临近重点区段!$F:$F,MATCH(1,(MONTH(三跨两临近重点区段!$H:$H)=10)*(三跨两临近重点区段!$A:$A=D876),0))="已取消","已取消",INDEX(三跨两临近重点区段!$I:$I,MATCH(1,(MONTH(三跨两临近重点区段!$H:$H)=10)*(三跨两临近重点区段!$A:$A=D876)*(三跨两临近重点区段!$F:$F="现存区段"),0))),"")</f>
        <v/>
      </c>
      <c r="AC876" s="284" t="str">
        <f t="array" ref="AC876">IFERROR(IF(INDEX(三跨两临近重点区段!$F:$F,MATCH(1,(MONTH(三跨两临近重点区段!$H:$H)=11)*(三跨两临近重点区段!$A:$A=D876),0))="已取消","已取消",INDEX(三跨两临近重点区段!$H:$H,MATCH(1,(MONTH(三跨两临近重点区段!$H:$H)=11)*(三跨两临近重点区段!$A:$A=D876)*(三跨两临近重点区段!$F:$F="现存区段"),0))),"")</f>
        <v/>
      </c>
      <c r="AD876" s="72" t="str">
        <f t="array" ref="AD876">IFERROR(IF(INDEX(三跨两临近重点区段!$F:$F,MATCH(1,(MONTH(三跨两临近重点区段!$H:$H)=11)*(三跨两临近重点区段!$A:$A=D876),0))="已取消","已取消",INDEX(三跨两临近重点区段!$I:$I,MATCH(1,(MONTH(三跨两临近重点区段!$H:$H)=11)*(三跨两临近重点区段!$A:$A=D876)*(三跨两临近重点区段!$F:$F="现存区段"),0))),"")</f>
        <v/>
      </c>
      <c r="AE876" s="284" t="str">
        <f t="array" ref="AE876">IFERROR(IF(INDEX(三跨两临近重点区段!$F:$F,MATCH(1,(MONTH(三跨两临近重点区段!$H:$H)=12)*(三跨两临近重点区段!$A:$A=D876),0))="已取消","已取消",INDEX(三跨两临近重点区段!$H:$H,MATCH(1,(MONTH(三跨两临近重点区段!$H:$H)=12)*(三跨两临近重点区段!$A:$A=D876)*(三跨两临近重点区段!$F:$F="现存区段"),0))),"")</f>
        <v/>
      </c>
      <c r="AF876" s="72" t="str">
        <f t="array" ref="AF876">IFERROR(IF(INDEX(三跨两临近重点区段!$F:$F,MATCH(1,(MONTH(三跨两临近重点区段!$H:$H)=12)*(三跨两临近重点区段!$A:$A=D876),0))="已取消","已取消",INDEX(三跨两临近重点区段!$I:$I,MATCH(1,(MONTH(三跨两临近重点区段!$H:$H)=12)*(三跨两临近重点区段!$A:$A=D876)*(三跨两临近重点区段!$F:$F="现存区段"),0))),"")</f>
        <v/>
      </c>
      <c r="AH876" t="e">
        <f t="array" ref="AH876">INDEX(三跨两临近重点区段!$G:$G,MATCH(D876,三跨两临近重点区段!$A:$A,0))</f>
        <v>#N/A</v>
      </c>
    </row>
    <row r="877" ht="14.25" spans="1:34">
      <c r="A877" s="263" t="s">
        <v>150</v>
      </c>
      <c r="B877" s="264" t="s">
        <v>2720</v>
      </c>
      <c r="C877" s="263" t="s">
        <v>2746</v>
      </c>
      <c r="D877" s="263" t="s">
        <v>3382</v>
      </c>
      <c r="E877" s="264" t="s">
        <v>2115</v>
      </c>
      <c r="F877" s="264" t="s">
        <v>125</v>
      </c>
      <c r="G877" s="263" t="s">
        <v>2116</v>
      </c>
      <c r="H877" s="263" t="s">
        <v>1255</v>
      </c>
      <c r="I877" s="33"/>
      <c r="J877" s="196"/>
      <c r="K877" s="196"/>
      <c r="L877" s="196"/>
      <c r="M877" s="235"/>
      <c r="N877" s="235"/>
      <c r="O877" s="33"/>
      <c r="P877" s="48"/>
      <c r="Q877" s="279"/>
      <c r="R877" s="279"/>
      <c r="S877" s="278">
        <v>45455</v>
      </c>
      <c r="T877" s="279" t="s">
        <v>2117</v>
      </c>
      <c r="U877" s="268" t="str">
        <f t="array" ref="U877">IFERROR(IF(INDEX(三跨两临近重点区段!$F:$F,MATCH(1,(MONTH(三跨两临近重点区段!$H:$H)=7)*(三跨两临近重点区段!$A:$A=D877),0))="已取消","已取消",INDEX(三跨两临近重点区段!$H:$H,MATCH(1,(MONTH(三跨两临近重点区段!$H:$H)=7)*(三跨两临近重点区段!$A:$A=D877)*(三跨两临近重点区段!$F:$F="现存区段"),0))),"")</f>
        <v/>
      </c>
      <c r="V877" s="232" t="str">
        <f t="array" ref="V877">IFERROR(IF(INDEX(三跨两临近重点区段!$F:$F,MATCH(1,(MONTH(三跨两临近重点区段!$H:$H)=7)*(三跨两临近重点区段!$A:$A=D877),0))="已取消","已取消",INDEX(三跨两临近重点区段!$I:$I,MATCH(1,(MONTH(三跨两临近重点区段!$H:$H)=7)*(三跨两临近重点区段!$A:$A=D877)*(三跨两临近重点区段!$F:$F="现存区段"),0))),"")</f>
        <v/>
      </c>
      <c r="W877" s="268" t="str">
        <f t="array" ref="W877">IFERROR(IF(INDEX(三跨两临近重点区段!$F:$F,MATCH(1,(MONTH(三跨两临近重点区段!$H:$H)=8)*(三跨两临近重点区段!$A:$A=D877),0))="已取消","已取消",INDEX(三跨两临近重点区段!$H:$H,MATCH(1,(MONTH(三跨两临近重点区段!$H:$H)=8)*(三跨两临近重点区段!$A:$A=D877)*(三跨两临近重点区段!$F:$F="现存区段"),0))),"")</f>
        <v/>
      </c>
      <c r="X877" s="232" t="str">
        <f t="array" ref="X877">IFERROR(IF(INDEX(三跨两临近重点区段!$F:$F,MATCH(1,(MONTH(三跨两临近重点区段!$H:$H)=8)*(三跨两临近重点区段!$A:$A=D877),0))="已取消","已取消",INDEX(三跨两临近重点区段!$I:$I,MATCH(1,(MONTH(三跨两临近重点区段!$H:$H)=8)*(三跨两临近重点区段!$A:$A=D877)*(三跨两临近重点区段!$F:$F="现存区段"),0))),"")</f>
        <v/>
      </c>
      <c r="Y877" s="268" t="str">
        <f t="array" ref="Y877">IFERROR(IF(INDEX(三跨两临近重点区段!$F:$F,MATCH(1,(MONTH(三跨两临近重点区段!$H:$H)=9)*(三跨两临近重点区段!$A:$A=D877),0))="已取消","已取消",INDEX(三跨两临近重点区段!$H:$H,MATCH(1,(MONTH(三跨两临近重点区段!$H:$H)=9)*(三跨两临近重点区段!$A:$A=D877)*(三跨两临近重点区段!$F:$F="现存区段"),0))),"")</f>
        <v/>
      </c>
      <c r="Z877" s="232" t="str">
        <f t="array" ref="Z877">IFERROR(IF(INDEX(三跨两临近重点区段!$F:$F,MATCH(1,(MONTH(三跨两临近重点区段!$H:$H)=9)*(三跨两临近重点区段!$A:$A=D877),0))="已取消","已取消",INDEX(三跨两临近重点区段!$I:$I,MATCH(1,(MONTH(三跨两临近重点区段!$H:$H)=9)*(三跨两临近重点区段!$A:$A=D877)*(三跨两临近重点区段!$F:$F="现存区段"),0))),"")</f>
        <v/>
      </c>
      <c r="AA877" s="268" t="str">
        <f t="array" ref="AA877">IFERROR(IF(INDEX(三跨两临近重点区段!$F:$F,MATCH(1,(MONTH(三跨两临近重点区段!$H:$H)=10)*(三跨两临近重点区段!$A:$A=D877),0))="已取消","已取消",INDEX(三跨两临近重点区段!$H:$H,MATCH(1,(MONTH(三跨两临近重点区段!$H:$H)=10)*(三跨两临近重点区段!$A:$A=D877)*(三跨两临近重点区段!$F:$F="现存区段"),0))),"")</f>
        <v/>
      </c>
      <c r="AB877" s="72" t="str">
        <f t="array" ref="AB877">IFERROR(IF(INDEX(三跨两临近重点区段!$F:$F,MATCH(1,(MONTH(三跨两临近重点区段!$H:$H)=10)*(三跨两临近重点区段!$A:$A=D877),0))="已取消","已取消",INDEX(三跨两临近重点区段!$I:$I,MATCH(1,(MONTH(三跨两临近重点区段!$H:$H)=10)*(三跨两临近重点区段!$A:$A=D877)*(三跨两临近重点区段!$F:$F="现存区段"),0))),"")</f>
        <v/>
      </c>
      <c r="AC877" s="284" t="str">
        <f t="array" ref="AC877">IFERROR(IF(INDEX(三跨两临近重点区段!$F:$F,MATCH(1,(MONTH(三跨两临近重点区段!$H:$H)=11)*(三跨两临近重点区段!$A:$A=D877),0))="已取消","已取消",INDEX(三跨两临近重点区段!$H:$H,MATCH(1,(MONTH(三跨两临近重点区段!$H:$H)=11)*(三跨两临近重点区段!$A:$A=D877)*(三跨两临近重点区段!$F:$F="现存区段"),0))),"")</f>
        <v/>
      </c>
      <c r="AD877" s="72" t="str">
        <f t="array" ref="AD877">IFERROR(IF(INDEX(三跨两临近重点区段!$F:$F,MATCH(1,(MONTH(三跨两临近重点区段!$H:$H)=11)*(三跨两临近重点区段!$A:$A=D877),0))="已取消","已取消",INDEX(三跨两临近重点区段!$I:$I,MATCH(1,(MONTH(三跨两临近重点区段!$H:$H)=11)*(三跨两临近重点区段!$A:$A=D877)*(三跨两临近重点区段!$F:$F="现存区段"),0))),"")</f>
        <v/>
      </c>
      <c r="AE877" s="284" t="str">
        <f t="array" ref="AE877">IFERROR(IF(INDEX(三跨两临近重点区段!$F:$F,MATCH(1,(MONTH(三跨两临近重点区段!$H:$H)=12)*(三跨两临近重点区段!$A:$A=D877),0))="已取消","已取消",INDEX(三跨两临近重点区段!$H:$H,MATCH(1,(MONTH(三跨两临近重点区段!$H:$H)=12)*(三跨两临近重点区段!$A:$A=D877)*(三跨两临近重点区段!$F:$F="现存区段"),0))),"")</f>
        <v/>
      </c>
      <c r="AF877" s="72" t="str">
        <f t="array" ref="AF877">IFERROR(IF(INDEX(三跨两临近重点区段!$F:$F,MATCH(1,(MONTH(三跨两临近重点区段!$H:$H)=12)*(三跨两临近重点区段!$A:$A=D877),0))="已取消","已取消",INDEX(三跨两临近重点区段!$I:$I,MATCH(1,(MONTH(三跨两临近重点区段!$H:$H)=12)*(三跨两临近重点区段!$A:$A=D877)*(三跨两临近重点区段!$F:$F="现存区段"),0))),"")</f>
        <v/>
      </c>
      <c r="AH877" t="e">
        <f t="array" ref="AH877">INDEX(三跨两临近重点区段!$G:$G,MATCH(D877,三跨两临近重点区段!$A:$A,0))</f>
        <v>#N/A</v>
      </c>
    </row>
    <row r="878" ht="14.25" spans="1:34">
      <c r="A878" s="263" t="s">
        <v>150</v>
      </c>
      <c r="B878" s="264" t="s">
        <v>2689</v>
      </c>
      <c r="C878" s="263" t="s">
        <v>2844</v>
      </c>
      <c r="D878" s="263" t="s">
        <v>3383</v>
      </c>
      <c r="E878" s="264" t="s">
        <v>2115</v>
      </c>
      <c r="F878" s="264" t="s">
        <v>125</v>
      </c>
      <c r="G878" s="263" t="s">
        <v>2116</v>
      </c>
      <c r="H878" s="263" t="s">
        <v>1204</v>
      </c>
      <c r="I878" s="33"/>
      <c r="J878" s="196"/>
      <c r="K878" s="196"/>
      <c r="L878" s="196"/>
      <c r="M878" s="235"/>
      <c r="N878" s="235"/>
      <c r="O878" s="33"/>
      <c r="P878" s="48"/>
      <c r="Q878" s="279"/>
      <c r="R878" s="279"/>
      <c r="S878" s="278">
        <v>45455</v>
      </c>
      <c r="T878" s="279" t="s">
        <v>2117</v>
      </c>
      <c r="U878" s="268" t="str">
        <f t="array" ref="U878">IFERROR(IF(INDEX(三跨两临近重点区段!$F:$F,MATCH(1,(MONTH(三跨两临近重点区段!$H:$H)=7)*(三跨两临近重点区段!$A:$A=D878),0))="已取消","已取消",INDEX(三跨两临近重点区段!$H:$H,MATCH(1,(MONTH(三跨两临近重点区段!$H:$H)=7)*(三跨两临近重点区段!$A:$A=D878)*(三跨两临近重点区段!$F:$F="现存区段"),0))),"")</f>
        <v/>
      </c>
      <c r="V878" s="232" t="str">
        <f t="array" ref="V878">IFERROR(IF(INDEX(三跨两临近重点区段!$F:$F,MATCH(1,(MONTH(三跨两临近重点区段!$H:$H)=7)*(三跨两临近重点区段!$A:$A=D878),0))="已取消","已取消",INDEX(三跨两临近重点区段!$I:$I,MATCH(1,(MONTH(三跨两临近重点区段!$H:$H)=7)*(三跨两临近重点区段!$A:$A=D878)*(三跨两临近重点区段!$F:$F="现存区段"),0))),"")</f>
        <v/>
      </c>
      <c r="W878" s="268" t="str">
        <f t="array" ref="W878">IFERROR(IF(INDEX(三跨两临近重点区段!$F:$F,MATCH(1,(MONTH(三跨两临近重点区段!$H:$H)=8)*(三跨两临近重点区段!$A:$A=D878),0))="已取消","已取消",INDEX(三跨两临近重点区段!$H:$H,MATCH(1,(MONTH(三跨两临近重点区段!$H:$H)=8)*(三跨两临近重点区段!$A:$A=D878)*(三跨两临近重点区段!$F:$F="现存区段"),0))),"")</f>
        <v/>
      </c>
      <c r="X878" s="232" t="str">
        <f t="array" ref="X878">IFERROR(IF(INDEX(三跨两临近重点区段!$F:$F,MATCH(1,(MONTH(三跨两临近重点区段!$H:$H)=8)*(三跨两临近重点区段!$A:$A=D878),0))="已取消","已取消",INDEX(三跨两临近重点区段!$I:$I,MATCH(1,(MONTH(三跨两临近重点区段!$H:$H)=8)*(三跨两临近重点区段!$A:$A=D878)*(三跨两临近重点区段!$F:$F="现存区段"),0))),"")</f>
        <v/>
      </c>
      <c r="Y878" s="268" t="str">
        <f t="array" ref="Y878">IFERROR(IF(INDEX(三跨两临近重点区段!$F:$F,MATCH(1,(MONTH(三跨两临近重点区段!$H:$H)=9)*(三跨两临近重点区段!$A:$A=D878),0))="已取消","已取消",INDEX(三跨两临近重点区段!$H:$H,MATCH(1,(MONTH(三跨两临近重点区段!$H:$H)=9)*(三跨两临近重点区段!$A:$A=D878)*(三跨两临近重点区段!$F:$F="现存区段"),0))),"")</f>
        <v/>
      </c>
      <c r="Z878" s="232" t="str">
        <f t="array" ref="Z878">IFERROR(IF(INDEX(三跨两临近重点区段!$F:$F,MATCH(1,(MONTH(三跨两临近重点区段!$H:$H)=9)*(三跨两临近重点区段!$A:$A=D878),0))="已取消","已取消",INDEX(三跨两临近重点区段!$I:$I,MATCH(1,(MONTH(三跨两临近重点区段!$H:$H)=9)*(三跨两临近重点区段!$A:$A=D878)*(三跨两临近重点区段!$F:$F="现存区段"),0))),"")</f>
        <v/>
      </c>
      <c r="AA878" s="268" t="str">
        <f t="array" ref="AA878">IFERROR(IF(INDEX(三跨两临近重点区段!$F:$F,MATCH(1,(MONTH(三跨两临近重点区段!$H:$H)=10)*(三跨两临近重点区段!$A:$A=D878),0))="已取消","已取消",INDEX(三跨两临近重点区段!$H:$H,MATCH(1,(MONTH(三跨两临近重点区段!$H:$H)=10)*(三跨两临近重点区段!$A:$A=D878)*(三跨两临近重点区段!$F:$F="现存区段"),0))),"")</f>
        <v/>
      </c>
      <c r="AB878" s="72" t="str">
        <f t="array" ref="AB878">IFERROR(IF(INDEX(三跨两临近重点区段!$F:$F,MATCH(1,(MONTH(三跨两临近重点区段!$H:$H)=10)*(三跨两临近重点区段!$A:$A=D878),0))="已取消","已取消",INDEX(三跨两临近重点区段!$I:$I,MATCH(1,(MONTH(三跨两临近重点区段!$H:$H)=10)*(三跨两临近重点区段!$A:$A=D878)*(三跨两临近重点区段!$F:$F="现存区段"),0))),"")</f>
        <v/>
      </c>
      <c r="AC878" s="284" t="str">
        <f t="array" ref="AC878">IFERROR(IF(INDEX(三跨两临近重点区段!$F:$F,MATCH(1,(MONTH(三跨两临近重点区段!$H:$H)=11)*(三跨两临近重点区段!$A:$A=D878),0))="已取消","已取消",INDEX(三跨两临近重点区段!$H:$H,MATCH(1,(MONTH(三跨两临近重点区段!$H:$H)=11)*(三跨两临近重点区段!$A:$A=D878)*(三跨两临近重点区段!$F:$F="现存区段"),0))),"")</f>
        <v/>
      </c>
      <c r="AD878" s="72" t="str">
        <f t="array" ref="AD878">IFERROR(IF(INDEX(三跨两临近重点区段!$F:$F,MATCH(1,(MONTH(三跨两临近重点区段!$H:$H)=11)*(三跨两临近重点区段!$A:$A=D878),0))="已取消","已取消",INDEX(三跨两临近重点区段!$I:$I,MATCH(1,(MONTH(三跨两临近重点区段!$H:$H)=11)*(三跨两临近重点区段!$A:$A=D878)*(三跨两临近重点区段!$F:$F="现存区段"),0))),"")</f>
        <v/>
      </c>
      <c r="AE878" s="284" t="str">
        <f t="array" ref="AE878">IFERROR(IF(INDEX(三跨两临近重点区段!$F:$F,MATCH(1,(MONTH(三跨两临近重点区段!$H:$H)=12)*(三跨两临近重点区段!$A:$A=D878),0))="已取消","已取消",INDEX(三跨两临近重点区段!$H:$H,MATCH(1,(MONTH(三跨两临近重点区段!$H:$H)=12)*(三跨两临近重点区段!$A:$A=D878)*(三跨两临近重点区段!$F:$F="现存区段"),0))),"")</f>
        <v/>
      </c>
      <c r="AF878" s="72" t="str">
        <f t="array" ref="AF878">IFERROR(IF(INDEX(三跨两临近重点区段!$F:$F,MATCH(1,(MONTH(三跨两临近重点区段!$H:$H)=12)*(三跨两临近重点区段!$A:$A=D878),0))="已取消","已取消",INDEX(三跨两临近重点区段!$I:$I,MATCH(1,(MONTH(三跨两临近重点区段!$H:$H)=12)*(三跨两临近重点区段!$A:$A=D878)*(三跨两临近重点区段!$F:$F="现存区段"),0))),"")</f>
        <v/>
      </c>
      <c r="AH878" t="e">
        <f t="array" ref="AH878">INDEX(三跨两临近重点区段!$G:$G,MATCH(D878,三跨两临近重点区段!$A:$A,0))</f>
        <v>#N/A</v>
      </c>
    </row>
    <row r="879" ht="14.25" spans="1:34">
      <c r="A879" s="263" t="s">
        <v>119</v>
      </c>
      <c r="B879" s="264" t="s">
        <v>2698</v>
      </c>
      <c r="C879" s="263" t="s">
        <v>2135</v>
      </c>
      <c r="D879" s="263" t="s">
        <v>3384</v>
      </c>
      <c r="E879" s="264" t="s">
        <v>2115</v>
      </c>
      <c r="F879" s="264" t="s">
        <v>125</v>
      </c>
      <c r="G879" s="263" t="s">
        <v>2116</v>
      </c>
      <c r="H879" s="263" t="s">
        <v>1186</v>
      </c>
      <c r="I879" s="33"/>
      <c r="J879" s="196"/>
      <c r="K879" s="196"/>
      <c r="L879" s="196"/>
      <c r="M879" s="235"/>
      <c r="N879" s="235"/>
      <c r="O879" s="33"/>
      <c r="P879" s="48"/>
      <c r="Q879" s="280"/>
      <c r="R879" s="280"/>
      <c r="S879" s="282">
        <v>45446.4833333333</v>
      </c>
      <c r="T879" s="279" t="s">
        <v>2117</v>
      </c>
      <c r="U879" s="268" t="str">
        <f t="array" ref="U879">IFERROR(IF(INDEX(三跨两临近重点区段!$F:$F,MATCH(1,(MONTH(三跨两临近重点区段!$H:$H)=7)*(三跨两临近重点区段!$A:$A=D879),0))="已取消","已取消",INDEX(三跨两临近重点区段!$H:$H,MATCH(1,(MONTH(三跨两临近重点区段!$H:$H)=7)*(三跨两临近重点区段!$A:$A=D879)*(三跨两临近重点区段!$F:$F="现存区段"),0))),"")</f>
        <v/>
      </c>
      <c r="V879" s="232" t="str">
        <f t="array" ref="V879">IFERROR(IF(INDEX(三跨两临近重点区段!$F:$F,MATCH(1,(MONTH(三跨两临近重点区段!$H:$H)=7)*(三跨两临近重点区段!$A:$A=D879),0))="已取消","已取消",INDEX(三跨两临近重点区段!$I:$I,MATCH(1,(MONTH(三跨两临近重点区段!$H:$H)=7)*(三跨两临近重点区段!$A:$A=D879)*(三跨两临近重点区段!$F:$F="现存区段"),0))),"")</f>
        <v/>
      </c>
      <c r="W879" s="268" t="str">
        <f t="array" ref="W879">IFERROR(IF(INDEX(三跨两临近重点区段!$F:$F,MATCH(1,(MONTH(三跨两临近重点区段!$H:$H)=8)*(三跨两临近重点区段!$A:$A=D879),0))="已取消","已取消",INDEX(三跨两临近重点区段!$H:$H,MATCH(1,(MONTH(三跨两临近重点区段!$H:$H)=8)*(三跨两临近重点区段!$A:$A=D879)*(三跨两临近重点区段!$F:$F="现存区段"),0))),"")</f>
        <v/>
      </c>
      <c r="X879" s="232" t="str">
        <f t="array" ref="X879">IFERROR(IF(INDEX(三跨两临近重点区段!$F:$F,MATCH(1,(MONTH(三跨两临近重点区段!$H:$H)=8)*(三跨两临近重点区段!$A:$A=D879),0))="已取消","已取消",INDEX(三跨两临近重点区段!$I:$I,MATCH(1,(MONTH(三跨两临近重点区段!$H:$H)=8)*(三跨两临近重点区段!$A:$A=D879)*(三跨两临近重点区段!$F:$F="现存区段"),0))),"")</f>
        <v/>
      </c>
      <c r="Y879" s="268" t="str">
        <f t="array" ref="Y879">IFERROR(IF(INDEX(三跨两临近重点区段!$F:$F,MATCH(1,(MONTH(三跨两临近重点区段!$H:$H)=9)*(三跨两临近重点区段!$A:$A=D879),0))="已取消","已取消",INDEX(三跨两临近重点区段!$H:$H,MATCH(1,(MONTH(三跨两临近重点区段!$H:$H)=9)*(三跨两临近重点区段!$A:$A=D879)*(三跨两临近重点区段!$F:$F="现存区段"),0))),"")</f>
        <v/>
      </c>
      <c r="Z879" s="232" t="str">
        <f t="array" ref="Z879">IFERROR(IF(INDEX(三跨两临近重点区段!$F:$F,MATCH(1,(MONTH(三跨两临近重点区段!$H:$H)=9)*(三跨两临近重点区段!$A:$A=D879),0))="已取消","已取消",INDEX(三跨两临近重点区段!$I:$I,MATCH(1,(MONTH(三跨两临近重点区段!$H:$H)=9)*(三跨两临近重点区段!$A:$A=D879)*(三跨两临近重点区段!$F:$F="现存区段"),0))),"")</f>
        <v/>
      </c>
      <c r="AA879" s="268" t="str">
        <f t="array" ref="AA879">IFERROR(IF(INDEX(三跨两临近重点区段!$F:$F,MATCH(1,(MONTH(三跨两临近重点区段!$H:$H)=10)*(三跨两临近重点区段!$A:$A=D879),0))="已取消","已取消",INDEX(三跨两临近重点区段!$H:$H,MATCH(1,(MONTH(三跨两临近重点区段!$H:$H)=10)*(三跨两临近重点区段!$A:$A=D879)*(三跨两临近重点区段!$F:$F="现存区段"),0))),"")</f>
        <v/>
      </c>
      <c r="AB879" s="72" t="str">
        <f t="array" ref="AB879">IFERROR(IF(INDEX(三跨两临近重点区段!$F:$F,MATCH(1,(MONTH(三跨两临近重点区段!$H:$H)=10)*(三跨两临近重点区段!$A:$A=D879),0))="已取消","已取消",INDEX(三跨两临近重点区段!$I:$I,MATCH(1,(MONTH(三跨两临近重点区段!$H:$H)=10)*(三跨两临近重点区段!$A:$A=D879)*(三跨两临近重点区段!$F:$F="现存区段"),0))),"")</f>
        <v/>
      </c>
      <c r="AC879" s="284" t="str">
        <f t="array" ref="AC879">IFERROR(IF(INDEX(三跨两临近重点区段!$F:$F,MATCH(1,(MONTH(三跨两临近重点区段!$H:$H)=11)*(三跨两临近重点区段!$A:$A=D879),0))="已取消","已取消",INDEX(三跨两临近重点区段!$H:$H,MATCH(1,(MONTH(三跨两临近重点区段!$H:$H)=11)*(三跨两临近重点区段!$A:$A=D879)*(三跨两临近重点区段!$F:$F="现存区段"),0))),"")</f>
        <v/>
      </c>
      <c r="AD879" s="72" t="str">
        <f t="array" ref="AD879">IFERROR(IF(INDEX(三跨两临近重点区段!$F:$F,MATCH(1,(MONTH(三跨两临近重点区段!$H:$H)=11)*(三跨两临近重点区段!$A:$A=D879),0))="已取消","已取消",INDEX(三跨两临近重点区段!$I:$I,MATCH(1,(MONTH(三跨两临近重点区段!$H:$H)=11)*(三跨两临近重点区段!$A:$A=D879)*(三跨两临近重点区段!$F:$F="现存区段"),0))),"")</f>
        <v/>
      </c>
      <c r="AE879" s="284" t="str">
        <f t="array" ref="AE879">IFERROR(IF(INDEX(三跨两临近重点区段!$F:$F,MATCH(1,(MONTH(三跨两临近重点区段!$H:$H)=12)*(三跨两临近重点区段!$A:$A=D879),0))="已取消","已取消",INDEX(三跨两临近重点区段!$H:$H,MATCH(1,(MONTH(三跨两临近重点区段!$H:$H)=12)*(三跨两临近重点区段!$A:$A=D879)*(三跨两临近重点区段!$F:$F="现存区段"),0))),"")</f>
        <v/>
      </c>
      <c r="AF879" s="72" t="str">
        <f t="array" ref="AF879">IFERROR(IF(INDEX(三跨两临近重点区段!$F:$F,MATCH(1,(MONTH(三跨两临近重点区段!$H:$H)=12)*(三跨两临近重点区段!$A:$A=D879),0))="已取消","已取消",INDEX(三跨两临近重点区段!$I:$I,MATCH(1,(MONTH(三跨两临近重点区段!$H:$H)=12)*(三跨两临近重点区段!$A:$A=D879)*(三跨两临近重点区段!$F:$F="现存区段"),0))),"")</f>
        <v/>
      </c>
      <c r="AH879" t="e">
        <f t="array" ref="AH879">INDEX(三跨两临近重点区段!$G:$G,MATCH(D879,三跨两临近重点区段!$A:$A,0))</f>
        <v>#N/A</v>
      </c>
    </row>
    <row r="880" ht="14.25" spans="1:34">
      <c r="A880" s="263" t="s">
        <v>363</v>
      </c>
      <c r="B880" s="264" t="s">
        <v>2905</v>
      </c>
      <c r="C880" s="263" t="s">
        <v>2977</v>
      </c>
      <c r="D880" s="263" t="s">
        <v>3385</v>
      </c>
      <c r="E880" s="264" t="s">
        <v>2115</v>
      </c>
      <c r="F880" s="264" t="s">
        <v>125</v>
      </c>
      <c r="G880" s="263" t="s">
        <v>2116</v>
      </c>
      <c r="H880" s="263" t="s">
        <v>1175</v>
      </c>
      <c r="I880" s="33"/>
      <c r="J880" s="196"/>
      <c r="K880" s="196"/>
      <c r="L880" s="196"/>
      <c r="M880" s="235"/>
      <c r="N880" s="235"/>
      <c r="O880" s="33"/>
      <c r="P880" s="48"/>
      <c r="Q880" s="279"/>
      <c r="R880" s="279"/>
      <c r="S880" s="282">
        <v>45446.60625</v>
      </c>
      <c r="T880" s="279" t="s">
        <v>2117</v>
      </c>
      <c r="U880" s="268" t="str">
        <f t="array" ref="U880">IFERROR(IF(INDEX(三跨两临近重点区段!$F:$F,MATCH(1,(MONTH(三跨两临近重点区段!$H:$H)=7)*(三跨两临近重点区段!$A:$A=D880),0))="已取消","已取消",INDEX(三跨两临近重点区段!$H:$H,MATCH(1,(MONTH(三跨两临近重点区段!$H:$H)=7)*(三跨两临近重点区段!$A:$A=D880)*(三跨两临近重点区段!$F:$F="现存区段"),0))),"")</f>
        <v/>
      </c>
      <c r="V880" s="232" t="str">
        <f t="array" ref="V880">IFERROR(IF(INDEX(三跨两临近重点区段!$F:$F,MATCH(1,(MONTH(三跨两临近重点区段!$H:$H)=7)*(三跨两临近重点区段!$A:$A=D880),0))="已取消","已取消",INDEX(三跨两临近重点区段!$I:$I,MATCH(1,(MONTH(三跨两临近重点区段!$H:$H)=7)*(三跨两临近重点区段!$A:$A=D880)*(三跨两临近重点区段!$F:$F="现存区段"),0))),"")</f>
        <v/>
      </c>
      <c r="W880" s="268" t="str">
        <f t="array" ref="W880">IFERROR(IF(INDEX(三跨两临近重点区段!$F:$F,MATCH(1,(MONTH(三跨两临近重点区段!$H:$H)=8)*(三跨两临近重点区段!$A:$A=D880),0))="已取消","已取消",INDEX(三跨两临近重点区段!$H:$H,MATCH(1,(MONTH(三跨两临近重点区段!$H:$H)=8)*(三跨两临近重点区段!$A:$A=D880)*(三跨两临近重点区段!$F:$F="现存区段"),0))),"")</f>
        <v/>
      </c>
      <c r="X880" s="232" t="str">
        <f t="array" ref="X880">IFERROR(IF(INDEX(三跨两临近重点区段!$F:$F,MATCH(1,(MONTH(三跨两临近重点区段!$H:$H)=8)*(三跨两临近重点区段!$A:$A=D880),0))="已取消","已取消",INDEX(三跨两临近重点区段!$I:$I,MATCH(1,(MONTH(三跨两临近重点区段!$H:$H)=8)*(三跨两临近重点区段!$A:$A=D880)*(三跨两临近重点区段!$F:$F="现存区段"),0))),"")</f>
        <v/>
      </c>
      <c r="Y880" s="268" t="str">
        <f t="array" ref="Y880">IFERROR(IF(INDEX(三跨两临近重点区段!$F:$F,MATCH(1,(MONTH(三跨两临近重点区段!$H:$H)=9)*(三跨两临近重点区段!$A:$A=D880),0))="已取消","已取消",INDEX(三跨两临近重点区段!$H:$H,MATCH(1,(MONTH(三跨两临近重点区段!$H:$H)=9)*(三跨两临近重点区段!$A:$A=D880)*(三跨两临近重点区段!$F:$F="现存区段"),0))),"")</f>
        <v/>
      </c>
      <c r="Z880" s="232" t="str">
        <f t="array" ref="Z880">IFERROR(IF(INDEX(三跨两临近重点区段!$F:$F,MATCH(1,(MONTH(三跨两临近重点区段!$H:$H)=9)*(三跨两临近重点区段!$A:$A=D880),0))="已取消","已取消",INDEX(三跨两临近重点区段!$I:$I,MATCH(1,(MONTH(三跨两临近重点区段!$H:$H)=9)*(三跨两临近重点区段!$A:$A=D880)*(三跨两临近重点区段!$F:$F="现存区段"),0))),"")</f>
        <v/>
      </c>
      <c r="AA880" s="268" t="str">
        <f t="array" ref="AA880">IFERROR(IF(INDEX(三跨两临近重点区段!$F:$F,MATCH(1,(MONTH(三跨两临近重点区段!$H:$H)=10)*(三跨两临近重点区段!$A:$A=D880),0))="已取消","已取消",INDEX(三跨两临近重点区段!$H:$H,MATCH(1,(MONTH(三跨两临近重点区段!$H:$H)=10)*(三跨两临近重点区段!$A:$A=D880)*(三跨两临近重点区段!$F:$F="现存区段"),0))),"")</f>
        <v/>
      </c>
      <c r="AB880" s="72" t="str">
        <f t="array" ref="AB880">IFERROR(IF(INDEX(三跨两临近重点区段!$F:$F,MATCH(1,(MONTH(三跨两临近重点区段!$H:$H)=10)*(三跨两临近重点区段!$A:$A=D880),0))="已取消","已取消",INDEX(三跨两临近重点区段!$I:$I,MATCH(1,(MONTH(三跨两临近重点区段!$H:$H)=10)*(三跨两临近重点区段!$A:$A=D880)*(三跨两临近重点区段!$F:$F="现存区段"),0))),"")</f>
        <v/>
      </c>
      <c r="AC880" s="284" t="str">
        <f t="array" ref="AC880">IFERROR(IF(INDEX(三跨两临近重点区段!$F:$F,MATCH(1,(MONTH(三跨两临近重点区段!$H:$H)=11)*(三跨两临近重点区段!$A:$A=D880),0))="已取消","已取消",INDEX(三跨两临近重点区段!$H:$H,MATCH(1,(MONTH(三跨两临近重点区段!$H:$H)=11)*(三跨两临近重点区段!$A:$A=D880)*(三跨两临近重点区段!$F:$F="现存区段"),0))),"")</f>
        <v/>
      </c>
      <c r="AD880" s="72" t="str">
        <f t="array" ref="AD880">IFERROR(IF(INDEX(三跨两临近重点区段!$F:$F,MATCH(1,(MONTH(三跨两临近重点区段!$H:$H)=11)*(三跨两临近重点区段!$A:$A=D880),0))="已取消","已取消",INDEX(三跨两临近重点区段!$I:$I,MATCH(1,(MONTH(三跨两临近重点区段!$H:$H)=11)*(三跨两临近重点区段!$A:$A=D880)*(三跨两临近重点区段!$F:$F="现存区段"),0))),"")</f>
        <v/>
      </c>
      <c r="AE880" s="284" t="str">
        <f t="array" ref="AE880">IFERROR(IF(INDEX(三跨两临近重点区段!$F:$F,MATCH(1,(MONTH(三跨两临近重点区段!$H:$H)=12)*(三跨两临近重点区段!$A:$A=D880),0))="已取消","已取消",INDEX(三跨两临近重点区段!$H:$H,MATCH(1,(MONTH(三跨两临近重点区段!$H:$H)=12)*(三跨两临近重点区段!$A:$A=D880)*(三跨两临近重点区段!$F:$F="现存区段"),0))),"")</f>
        <v/>
      </c>
      <c r="AF880" s="72" t="str">
        <f t="array" ref="AF880">IFERROR(IF(INDEX(三跨两临近重点区段!$F:$F,MATCH(1,(MONTH(三跨两临近重点区段!$H:$H)=12)*(三跨两临近重点区段!$A:$A=D880),0))="已取消","已取消",INDEX(三跨两临近重点区段!$I:$I,MATCH(1,(MONTH(三跨两临近重点区段!$H:$H)=12)*(三跨两临近重点区段!$A:$A=D880)*(三跨两临近重点区段!$F:$F="现存区段"),0))),"")</f>
        <v/>
      </c>
      <c r="AH880" t="e">
        <f t="array" ref="AH880">INDEX(三跨两临近重点区段!$G:$G,MATCH(D880,三跨两临近重点区段!$A:$A,0))</f>
        <v>#N/A</v>
      </c>
    </row>
    <row r="881" ht="14.25" spans="1:34">
      <c r="A881" s="263" t="s">
        <v>363</v>
      </c>
      <c r="B881" s="264" t="s">
        <v>2704</v>
      </c>
      <c r="C881" s="263" t="s">
        <v>2977</v>
      </c>
      <c r="D881" s="263" t="s">
        <v>3386</v>
      </c>
      <c r="E881" s="264" t="s">
        <v>2115</v>
      </c>
      <c r="F881" s="264" t="s">
        <v>125</v>
      </c>
      <c r="G881" s="263" t="s">
        <v>2116</v>
      </c>
      <c r="H881" s="263" t="s">
        <v>1144</v>
      </c>
      <c r="I881" s="33"/>
      <c r="J881" s="196"/>
      <c r="K881" s="196"/>
      <c r="L881" s="196"/>
      <c r="M881" s="235"/>
      <c r="N881" s="235"/>
      <c r="O881" s="33"/>
      <c r="P881" s="48"/>
      <c r="Q881" s="279"/>
      <c r="R881" s="279"/>
      <c r="S881" s="282">
        <v>45446.4833333333</v>
      </c>
      <c r="T881" s="279" t="s">
        <v>2117</v>
      </c>
      <c r="U881" s="268" t="str">
        <f t="array" ref="U881">IFERROR(IF(INDEX(三跨两临近重点区段!$F:$F,MATCH(1,(MONTH(三跨两临近重点区段!$H:$H)=7)*(三跨两临近重点区段!$A:$A=D881),0))="已取消","已取消",INDEX(三跨两临近重点区段!$H:$H,MATCH(1,(MONTH(三跨两临近重点区段!$H:$H)=7)*(三跨两临近重点区段!$A:$A=D881)*(三跨两临近重点区段!$F:$F="现存区段"),0))),"")</f>
        <v/>
      </c>
      <c r="V881" s="232" t="str">
        <f t="array" ref="V881">IFERROR(IF(INDEX(三跨两临近重点区段!$F:$F,MATCH(1,(MONTH(三跨两临近重点区段!$H:$H)=7)*(三跨两临近重点区段!$A:$A=D881),0))="已取消","已取消",INDEX(三跨两临近重点区段!$I:$I,MATCH(1,(MONTH(三跨两临近重点区段!$H:$H)=7)*(三跨两临近重点区段!$A:$A=D881)*(三跨两临近重点区段!$F:$F="现存区段"),0))),"")</f>
        <v/>
      </c>
      <c r="W881" s="268" t="str">
        <f t="array" ref="W881">IFERROR(IF(INDEX(三跨两临近重点区段!$F:$F,MATCH(1,(MONTH(三跨两临近重点区段!$H:$H)=8)*(三跨两临近重点区段!$A:$A=D881),0))="已取消","已取消",INDEX(三跨两临近重点区段!$H:$H,MATCH(1,(MONTH(三跨两临近重点区段!$H:$H)=8)*(三跨两临近重点区段!$A:$A=D881)*(三跨两临近重点区段!$F:$F="现存区段"),0))),"")</f>
        <v/>
      </c>
      <c r="X881" s="232" t="str">
        <f t="array" ref="X881">IFERROR(IF(INDEX(三跨两临近重点区段!$F:$F,MATCH(1,(MONTH(三跨两临近重点区段!$H:$H)=8)*(三跨两临近重点区段!$A:$A=D881),0))="已取消","已取消",INDEX(三跨两临近重点区段!$I:$I,MATCH(1,(MONTH(三跨两临近重点区段!$H:$H)=8)*(三跨两临近重点区段!$A:$A=D881)*(三跨两临近重点区段!$F:$F="现存区段"),0))),"")</f>
        <v/>
      </c>
      <c r="Y881" s="268" t="str">
        <f t="array" ref="Y881">IFERROR(IF(INDEX(三跨两临近重点区段!$F:$F,MATCH(1,(MONTH(三跨两临近重点区段!$H:$H)=9)*(三跨两临近重点区段!$A:$A=D881),0))="已取消","已取消",INDEX(三跨两临近重点区段!$H:$H,MATCH(1,(MONTH(三跨两临近重点区段!$H:$H)=9)*(三跨两临近重点区段!$A:$A=D881)*(三跨两临近重点区段!$F:$F="现存区段"),0))),"")</f>
        <v/>
      </c>
      <c r="Z881" s="232" t="str">
        <f t="array" ref="Z881">IFERROR(IF(INDEX(三跨两临近重点区段!$F:$F,MATCH(1,(MONTH(三跨两临近重点区段!$H:$H)=9)*(三跨两临近重点区段!$A:$A=D881),0))="已取消","已取消",INDEX(三跨两临近重点区段!$I:$I,MATCH(1,(MONTH(三跨两临近重点区段!$H:$H)=9)*(三跨两临近重点区段!$A:$A=D881)*(三跨两临近重点区段!$F:$F="现存区段"),0))),"")</f>
        <v/>
      </c>
      <c r="AA881" s="268" t="str">
        <f t="array" ref="AA881">IFERROR(IF(INDEX(三跨两临近重点区段!$F:$F,MATCH(1,(MONTH(三跨两临近重点区段!$H:$H)=10)*(三跨两临近重点区段!$A:$A=D881),0))="已取消","已取消",INDEX(三跨两临近重点区段!$H:$H,MATCH(1,(MONTH(三跨两临近重点区段!$H:$H)=10)*(三跨两临近重点区段!$A:$A=D881)*(三跨两临近重点区段!$F:$F="现存区段"),0))),"")</f>
        <v/>
      </c>
      <c r="AB881" s="72" t="str">
        <f t="array" ref="AB881">IFERROR(IF(INDEX(三跨两临近重点区段!$F:$F,MATCH(1,(MONTH(三跨两临近重点区段!$H:$H)=10)*(三跨两临近重点区段!$A:$A=D881),0))="已取消","已取消",INDEX(三跨两临近重点区段!$I:$I,MATCH(1,(MONTH(三跨两临近重点区段!$H:$H)=10)*(三跨两临近重点区段!$A:$A=D881)*(三跨两临近重点区段!$F:$F="现存区段"),0))),"")</f>
        <v/>
      </c>
      <c r="AC881" s="284" t="str">
        <f t="array" ref="AC881">IFERROR(IF(INDEX(三跨两临近重点区段!$F:$F,MATCH(1,(MONTH(三跨两临近重点区段!$H:$H)=11)*(三跨两临近重点区段!$A:$A=D881),0))="已取消","已取消",INDEX(三跨两临近重点区段!$H:$H,MATCH(1,(MONTH(三跨两临近重点区段!$H:$H)=11)*(三跨两临近重点区段!$A:$A=D881)*(三跨两临近重点区段!$F:$F="现存区段"),0))),"")</f>
        <v/>
      </c>
      <c r="AD881" s="72" t="str">
        <f t="array" ref="AD881">IFERROR(IF(INDEX(三跨两临近重点区段!$F:$F,MATCH(1,(MONTH(三跨两临近重点区段!$H:$H)=11)*(三跨两临近重点区段!$A:$A=D881),0))="已取消","已取消",INDEX(三跨两临近重点区段!$I:$I,MATCH(1,(MONTH(三跨两临近重点区段!$H:$H)=11)*(三跨两临近重点区段!$A:$A=D881)*(三跨两临近重点区段!$F:$F="现存区段"),0))),"")</f>
        <v/>
      </c>
      <c r="AE881" s="284" t="str">
        <f t="array" ref="AE881">IFERROR(IF(INDEX(三跨两临近重点区段!$F:$F,MATCH(1,(MONTH(三跨两临近重点区段!$H:$H)=12)*(三跨两临近重点区段!$A:$A=D881),0))="已取消","已取消",INDEX(三跨两临近重点区段!$H:$H,MATCH(1,(MONTH(三跨两临近重点区段!$H:$H)=12)*(三跨两临近重点区段!$A:$A=D881)*(三跨两临近重点区段!$F:$F="现存区段"),0))),"")</f>
        <v/>
      </c>
      <c r="AF881" s="72" t="str">
        <f t="array" ref="AF881">IFERROR(IF(INDEX(三跨两临近重点区段!$F:$F,MATCH(1,(MONTH(三跨两临近重点区段!$H:$H)=12)*(三跨两临近重点区段!$A:$A=D881),0))="已取消","已取消",INDEX(三跨两临近重点区段!$I:$I,MATCH(1,(MONTH(三跨两临近重点区段!$H:$H)=12)*(三跨两临近重点区段!$A:$A=D881)*(三跨两临近重点区段!$F:$F="现存区段"),0))),"")</f>
        <v/>
      </c>
      <c r="AH881" t="e">
        <f t="array" ref="AH881">INDEX(三跨两临近重点区段!$G:$G,MATCH(D881,三跨两临近重点区段!$A:$A,0))</f>
        <v>#N/A</v>
      </c>
    </row>
    <row r="882" ht="14.25" spans="1:34">
      <c r="A882" s="263" t="s">
        <v>363</v>
      </c>
      <c r="B882" s="264" t="s">
        <v>2702</v>
      </c>
      <c r="C882" s="263" t="s">
        <v>2977</v>
      </c>
      <c r="D882" s="263" t="s">
        <v>3387</v>
      </c>
      <c r="E882" s="264" t="s">
        <v>2115</v>
      </c>
      <c r="F882" s="264" t="s">
        <v>125</v>
      </c>
      <c r="G882" s="263" t="s">
        <v>2116</v>
      </c>
      <c r="H882" s="263" t="s">
        <v>1144</v>
      </c>
      <c r="I882" s="33"/>
      <c r="J882" s="196"/>
      <c r="K882" s="196"/>
      <c r="L882" s="196"/>
      <c r="M882" s="235"/>
      <c r="N882" s="235"/>
      <c r="O882" s="33"/>
      <c r="P882" s="48"/>
      <c r="Q882" s="279"/>
      <c r="R882" s="279"/>
      <c r="S882" s="281"/>
      <c r="T882" s="279"/>
      <c r="U882" s="268" t="str">
        <f t="array" ref="U882">IFERROR(IF(INDEX(三跨两临近重点区段!$F:$F,MATCH(1,(MONTH(三跨两临近重点区段!$H:$H)=7)*(三跨两临近重点区段!$A:$A=D882),0))="已取消","已取消",INDEX(三跨两临近重点区段!$H:$H,MATCH(1,(MONTH(三跨两临近重点区段!$H:$H)=7)*(三跨两临近重点区段!$A:$A=D882)*(三跨两临近重点区段!$F:$F="现存区段"),0))),"")</f>
        <v/>
      </c>
      <c r="V882" s="232" t="str">
        <f t="array" ref="V882">IFERROR(IF(INDEX(三跨两临近重点区段!$F:$F,MATCH(1,(MONTH(三跨两临近重点区段!$H:$H)=7)*(三跨两临近重点区段!$A:$A=D882),0))="已取消","已取消",INDEX(三跨两临近重点区段!$I:$I,MATCH(1,(MONTH(三跨两临近重点区段!$H:$H)=7)*(三跨两临近重点区段!$A:$A=D882)*(三跨两临近重点区段!$F:$F="现存区段"),0))),"")</f>
        <v/>
      </c>
      <c r="W882" s="268" t="str">
        <f t="array" ref="W882">IFERROR(IF(INDEX(三跨两临近重点区段!$F:$F,MATCH(1,(MONTH(三跨两临近重点区段!$H:$H)=8)*(三跨两临近重点区段!$A:$A=D882),0))="已取消","已取消",INDEX(三跨两临近重点区段!$H:$H,MATCH(1,(MONTH(三跨两临近重点区段!$H:$H)=8)*(三跨两临近重点区段!$A:$A=D882)*(三跨两临近重点区段!$F:$F="现存区段"),0))),"")</f>
        <v/>
      </c>
      <c r="X882" s="232" t="str">
        <f t="array" ref="X882">IFERROR(IF(INDEX(三跨两临近重点区段!$F:$F,MATCH(1,(MONTH(三跨两临近重点区段!$H:$H)=8)*(三跨两临近重点区段!$A:$A=D882),0))="已取消","已取消",INDEX(三跨两临近重点区段!$I:$I,MATCH(1,(MONTH(三跨两临近重点区段!$H:$H)=8)*(三跨两临近重点区段!$A:$A=D882)*(三跨两临近重点区段!$F:$F="现存区段"),0))),"")</f>
        <v/>
      </c>
      <c r="Y882" s="268" t="str">
        <f t="array" ref="Y882">IFERROR(IF(INDEX(三跨两临近重点区段!$F:$F,MATCH(1,(MONTH(三跨两临近重点区段!$H:$H)=9)*(三跨两临近重点区段!$A:$A=D882),0))="已取消","已取消",INDEX(三跨两临近重点区段!$H:$H,MATCH(1,(MONTH(三跨两临近重点区段!$H:$H)=9)*(三跨两临近重点区段!$A:$A=D882)*(三跨两临近重点区段!$F:$F="现存区段"),0))),"")</f>
        <v/>
      </c>
      <c r="Z882" s="232" t="str">
        <f t="array" ref="Z882">IFERROR(IF(INDEX(三跨两临近重点区段!$F:$F,MATCH(1,(MONTH(三跨两临近重点区段!$H:$H)=9)*(三跨两临近重点区段!$A:$A=D882),0))="已取消","已取消",INDEX(三跨两临近重点区段!$I:$I,MATCH(1,(MONTH(三跨两临近重点区段!$H:$H)=9)*(三跨两临近重点区段!$A:$A=D882)*(三跨两临近重点区段!$F:$F="现存区段"),0))),"")</f>
        <v/>
      </c>
      <c r="AA882" s="268" t="str">
        <f t="array" ref="AA882">IFERROR(IF(INDEX(三跨两临近重点区段!$F:$F,MATCH(1,(MONTH(三跨两临近重点区段!$H:$H)=10)*(三跨两临近重点区段!$A:$A=D882),0))="已取消","已取消",INDEX(三跨两临近重点区段!$H:$H,MATCH(1,(MONTH(三跨两临近重点区段!$H:$H)=10)*(三跨两临近重点区段!$A:$A=D882)*(三跨两临近重点区段!$F:$F="现存区段"),0))),"")</f>
        <v/>
      </c>
      <c r="AB882" s="72" t="str">
        <f t="array" ref="AB882">IFERROR(IF(INDEX(三跨两临近重点区段!$F:$F,MATCH(1,(MONTH(三跨两临近重点区段!$H:$H)=10)*(三跨两临近重点区段!$A:$A=D882),0))="已取消","已取消",INDEX(三跨两临近重点区段!$I:$I,MATCH(1,(MONTH(三跨两临近重点区段!$H:$H)=10)*(三跨两临近重点区段!$A:$A=D882)*(三跨两临近重点区段!$F:$F="现存区段"),0))),"")</f>
        <v/>
      </c>
      <c r="AC882" s="284" t="str">
        <f t="array" ref="AC882">IFERROR(IF(INDEX(三跨两临近重点区段!$F:$F,MATCH(1,(MONTH(三跨两临近重点区段!$H:$H)=11)*(三跨两临近重点区段!$A:$A=D882),0))="已取消","已取消",INDEX(三跨两临近重点区段!$H:$H,MATCH(1,(MONTH(三跨两临近重点区段!$H:$H)=11)*(三跨两临近重点区段!$A:$A=D882)*(三跨两临近重点区段!$F:$F="现存区段"),0))),"")</f>
        <v/>
      </c>
      <c r="AD882" s="72" t="str">
        <f t="array" ref="AD882">IFERROR(IF(INDEX(三跨两临近重点区段!$F:$F,MATCH(1,(MONTH(三跨两临近重点区段!$H:$H)=11)*(三跨两临近重点区段!$A:$A=D882),0))="已取消","已取消",INDEX(三跨两临近重点区段!$I:$I,MATCH(1,(MONTH(三跨两临近重点区段!$H:$H)=11)*(三跨两临近重点区段!$A:$A=D882)*(三跨两临近重点区段!$F:$F="现存区段"),0))),"")</f>
        <v/>
      </c>
      <c r="AE882" s="284" t="str">
        <f t="array" ref="AE882">IFERROR(IF(INDEX(三跨两临近重点区段!$F:$F,MATCH(1,(MONTH(三跨两临近重点区段!$H:$H)=12)*(三跨两临近重点区段!$A:$A=D882),0))="已取消","已取消",INDEX(三跨两临近重点区段!$H:$H,MATCH(1,(MONTH(三跨两临近重点区段!$H:$H)=12)*(三跨两临近重点区段!$A:$A=D882)*(三跨两临近重点区段!$F:$F="现存区段"),0))),"")</f>
        <v/>
      </c>
      <c r="AF882" s="72" t="str">
        <f t="array" ref="AF882">IFERROR(IF(INDEX(三跨两临近重点区段!$F:$F,MATCH(1,(MONTH(三跨两临近重点区段!$H:$H)=12)*(三跨两临近重点区段!$A:$A=D882),0))="已取消","已取消",INDEX(三跨两临近重点区段!$I:$I,MATCH(1,(MONTH(三跨两临近重点区段!$H:$H)=12)*(三跨两临近重点区段!$A:$A=D882)*(三跨两临近重点区段!$F:$F="现存区段"),0))),"")</f>
        <v/>
      </c>
      <c r="AH882" t="e">
        <f t="array" ref="AH882">INDEX(三跨两临近重点区段!$G:$G,MATCH(D882,三跨两临近重点区段!$A:$A,0))</f>
        <v>#N/A</v>
      </c>
    </row>
    <row r="883" ht="14.25" spans="1:34">
      <c r="A883" s="263" t="s">
        <v>363</v>
      </c>
      <c r="B883" s="264" t="s">
        <v>2911</v>
      </c>
      <c r="C883" s="263" t="s">
        <v>2773</v>
      </c>
      <c r="D883" s="263" t="s">
        <v>3388</v>
      </c>
      <c r="E883" s="264" t="s">
        <v>2115</v>
      </c>
      <c r="F883" s="264" t="s">
        <v>125</v>
      </c>
      <c r="G883" s="263" t="s">
        <v>2116</v>
      </c>
      <c r="H883" s="263" t="s">
        <v>1175</v>
      </c>
      <c r="I883" s="33"/>
      <c r="J883" s="196"/>
      <c r="K883" s="196"/>
      <c r="L883" s="196"/>
      <c r="M883" s="235"/>
      <c r="N883" s="235"/>
      <c r="O883" s="33"/>
      <c r="P883" s="48"/>
      <c r="Q883" s="279"/>
      <c r="R883" s="279"/>
      <c r="S883" s="281"/>
      <c r="T883" s="279"/>
      <c r="U883" s="268" t="str">
        <f t="array" ref="U883">IFERROR(IF(INDEX(三跨两临近重点区段!$F:$F,MATCH(1,(MONTH(三跨两临近重点区段!$H:$H)=7)*(三跨两临近重点区段!$A:$A=D883),0))="已取消","已取消",INDEX(三跨两临近重点区段!$H:$H,MATCH(1,(MONTH(三跨两临近重点区段!$H:$H)=7)*(三跨两临近重点区段!$A:$A=D883)*(三跨两临近重点区段!$F:$F="现存区段"),0))),"")</f>
        <v/>
      </c>
      <c r="V883" s="232" t="str">
        <f t="array" ref="V883">IFERROR(IF(INDEX(三跨两临近重点区段!$F:$F,MATCH(1,(MONTH(三跨两临近重点区段!$H:$H)=7)*(三跨两临近重点区段!$A:$A=D883),0))="已取消","已取消",INDEX(三跨两临近重点区段!$I:$I,MATCH(1,(MONTH(三跨两临近重点区段!$H:$H)=7)*(三跨两临近重点区段!$A:$A=D883)*(三跨两临近重点区段!$F:$F="现存区段"),0))),"")</f>
        <v/>
      </c>
      <c r="W883" s="268" t="str">
        <f t="array" ref="W883">IFERROR(IF(INDEX(三跨两临近重点区段!$F:$F,MATCH(1,(MONTH(三跨两临近重点区段!$H:$H)=8)*(三跨两临近重点区段!$A:$A=D883),0))="已取消","已取消",INDEX(三跨两临近重点区段!$H:$H,MATCH(1,(MONTH(三跨两临近重点区段!$H:$H)=8)*(三跨两临近重点区段!$A:$A=D883)*(三跨两临近重点区段!$F:$F="现存区段"),0))),"")</f>
        <v/>
      </c>
      <c r="X883" s="232" t="str">
        <f t="array" ref="X883">IFERROR(IF(INDEX(三跨两临近重点区段!$F:$F,MATCH(1,(MONTH(三跨两临近重点区段!$H:$H)=8)*(三跨两临近重点区段!$A:$A=D883),0))="已取消","已取消",INDEX(三跨两临近重点区段!$I:$I,MATCH(1,(MONTH(三跨两临近重点区段!$H:$H)=8)*(三跨两临近重点区段!$A:$A=D883)*(三跨两临近重点区段!$F:$F="现存区段"),0))),"")</f>
        <v/>
      </c>
      <c r="Y883" s="268" t="str">
        <f t="array" ref="Y883">IFERROR(IF(INDEX(三跨两临近重点区段!$F:$F,MATCH(1,(MONTH(三跨两临近重点区段!$H:$H)=9)*(三跨两临近重点区段!$A:$A=D883),0))="已取消","已取消",INDEX(三跨两临近重点区段!$H:$H,MATCH(1,(MONTH(三跨两临近重点区段!$H:$H)=9)*(三跨两临近重点区段!$A:$A=D883)*(三跨两临近重点区段!$F:$F="现存区段"),0))),"")</f>
        <v/>
      </c>
      <c r="Z883" s="232" t="str">
        <f t="array" ref="Z883">IFERROR(IF(INDEX(三跨两临近重点区段!$F:$F,MATCH(1,(MONTH(三跨两临近重点区段!$H:$H)=9)*(三跨两临近重点区段!$A:$A=D883),0))="已取消","已取消",INDEX(三跨两临近重点区段!$I:$I,MATCH(1,(MONTH(三跨两临近重点区段!$H:$H)=9)*(三跨两临近重点区段!$A:$A=D883)*(三跨两临近重点区段!$F:$F="现存区段"),0))),"")</f>
        <v/>
      </c>
      <c r="AA883" s="268" t="str">
        <f t="array" ref="AA883">IFERROR(IF(INDEX(三跨两临近重点区段!$F:$F,MATCH(1,(MONTH(三跨两临近重点区段!$H:$H)=10)*(三跨两临近重点区段!$A:$A=D883),0))="已取消","已取消",INDEX(三跨两临近重点区段!$H:$H,MATCH(1,(MONTH(三跨两临近重点区段!$H:$H)=10)*(三跨两临近重点区段!$A:$A=D883)*(三跨两临近重点区段!$F:$F="现存区段"),0))),"")</f>
        <v/>
      </c>
      <c r="AB883" s="72" t="str">
        <f t="array" ref="AB883">IFERROR(IF(INDEX(三跨两临近重点区段!$F:$F,MATCH(1,(MONTH(三跨两临近重点区段!$H:$H)=10)*(三跨两临近重点区段!$A:$A=D883),0))="已取消","已取消",INDEX(三跨两临近重点区段!$I:$I,MATCH(1,(MONTH(三跨两临近重点区段!$H:$H)=10)*(三跨两临近重点区段!$A:$A=D883)*(三跨两临近重点区段!$F:$F="现存区段"),0))),"")</f>
        <v/>
      </c>
      <c r="AC883" s="284" t="str">
        <f t="array" ref="AC883">IFERROR(IF(INDEX(三跨两临近重点区段!$F:$F,MATCH(1,(MONTH(三跨两临近重点区段!$H:$H)=11)*(三跨两临近重点区段!$A:$A=D883),0))="已取消","已取消",INDEX(三跨两临近重点区段!$H:$H,MATCH(1,(MONTH(三跨两临近重点区段!$H:$H)=11)*(三跨两临近重点区段!$A:$A=D883)*(三跨两临近重点区段!$F:$F="现存区段"),0))),"")</f>
        <v/>
      </c>
      <c r="AD883" s="72" t="str">
        <f t="array" ref="AD883">IFERROR(IF(INDEX(三跨两临近重点区段!$F:$F,MATCH(1,(MONTH(三跨两临近重点区段!$H:$H)=11)*(三跨两临近重点区段!$A:$A=D883),0))="已取消","已取消",INDEX(三跨两临近重点区段!$I:$I,MATCH(1,(MONTH(三跨两临近重点区段!$H:$H)=11)*(三跨两临近重点区段!$A:$A=D883)*(三跨两临近重点区段!$F:$F="现存区段"),0))),"")</f>
        <v/>
      </c>
      <c r="AE883" s="284" t="str">
        <f t="array" ref="AE883">IFERROR(IF(INDEX(三跨两临近重点区段!$F:$F,MATCH(1,(MONTH(三跨两临近重点区段!$H:$H)=12)*(三跨两临近重点区段!$A:$A=D883),0))="已取消","已取消",INDEX(三跨两临近重点区段!$H:$H,MATCH(1,(MONTH(三跨两临近重点区段!$H:$H)=12)*(三跨两临近重点区段!$A:$A=D883)*(三跨两临近重点区段!$F:$F="现存区段"),0))),"")</f>
        <v/>
      </c>
      <c r="AF883" s="72" t="str">
        <f t="array" ref="AF883">IFERROR(IF(INDEX(三跨两临近重点区段!$F:$F,MATCH(1,(MONTH(三跨两临近重点区段!$H:$H)=12)*(三跨两临近重点区段!$A:$A=D883),0))="已取消","已取消",INDEX(三跨两临近重点区段!$I:$I,MATCH(1,(MONTH(三跨两临近重点区段!$H:$H)=12)*(三跨两临近重点区段!$A:$A=D883)*(三跨两临近重点区段!$F:$F="现存区段"),0))),"")</f>
        <v/>
      </c>
      <c r="AH883" t="e">
        <f t="array" ref="AH883">INDEX(三跨两临近重点区段!$G:$G,MATCH(D883,三跨两临近重点区段!$A:$A,0))</f>
        <v>#N/A</v>
      </c>
    </row>
    <row r="884" ht="14.25" spans="1:34">
      <c r="A884" s="263" t="s">
        <v>363</v>
      </c>
      <c r="B884" s="264" t="s">
        <v>2911</v>
      </c>
      <c r="C884" s="263" t="s">
        <v>2977</v>
      </c>
      <c r="D884" s="263" t="s">
        <v>3389</v>
      </c>
      <c r="E884" s="264" t="s">
        <v>2115</v>
      </c>
      <c r="F884" s="264" t="s">
        <v>125</v>
      </c>
      <c r="G884" s="263" t="s">
        <v>2116</v>
      </c>
      <c r="H884" s="263" t="s">
        <v>1175</v>
      </c>
      <c r="I884" s="33"/>
      <c r="J884" s="196"/>
      <c r="K884" s="196"/>
      <c r="L884" s="196"/>
      <c r="M884" s="235"/>
      <c r="N884" s="235"/>
      <c r="O884" s="33"/>
      <c r="P884" s="48"/>
      <c r="Q884" s="279"/>
      <c r="R884" s="279"/>
      <c r="S884" s="281"/>
      <c r="T884" s="279"/>
      <c r="U884" s="268" t="str">
        <f t="array" ref="U884">IFERROR(IF(INDEX(三跨两临近重点区段!$F:$F,MATCH(1,(MONTH(三跨两临近重点区段!$H:$H)=7)*(三跨两临近重点区段!$A:$A=D884),0))="已取消","已取消",INDEX(三跨两临近重点区段!$H:$H,MATCH(1,(MONTH(三跨两临近重点区段!$H:$H)=7)*(三跨两临近重点区段!$A:$A=D884)*(三跨两临近重点区段!$F:$F="现存区段"),0))),"")</f>
        <v/>
      </c>
      <c r="V884" s="232" t="str">
        <f t="array" ref="V884">IFERROR(IF(INDEX(三跨两临近重点区段!$F:$F,MATCH(1,(MONTH(三跨两临近重点区段!$H:$H)=7)*(三跨两临近重点区段!$A:$A=D884),0))="已取消","已取消",INDEX(三跨两临近重点区段!$I:$I,MATCH(1,(MONTH(三跨两临近重点区段!$H:$H)=7)*(三跨两临近重点区段!$A:$A=D884)*(三跨两临近重点区段!$F:$F="现存区段"),0))),"")</f>
        <v/>
      </c>
      <c r="W884" s="268" t="str">
        <f t="array" ref="W884">IFERROR(IF(INDEX(三跨两临近重点区段!$F:$F,MATCH(1,(MONTH(三跨两临近重点区段!$H:$H)=8)*(三跨两临近重点区段!$A:$A=D884),0))="已取消","已取消",INDEX(三跨两临近重点区段!$H:$H,MATCH(1,(MONTH(三跨两临近重点区段!$H:$H)=8)*(三跨两临近重点区段!$A:$A=D884)*(三跨两临近重点区段!$F:$F="现存区段"),0))),"")</f>
        <v/>
      </c>
      <c r="X884" s="232" t="str">
        <f t="array" ref="X884">IFERROR(IF(INDEX(三跨两临近重点区段!$F:$F,MATCH(1,(MONTH(三跨两临近重点区段!$H:$H)=8)*(三跨两临近重点区段!$A:$A=D884),0))="已取消","已取消",INDEX(三跨两临近重点区段!$I:$I,MATCH(1,(MONTH(三跨两临近重点区段!$H:$H)=8)*(三跨两临近重点区段!$A:$A=D884)*(三跨两临近重点区段!$F:$F="现存区段"),0))),"")</f>
        <v/>
      </c>
      <c r="Y884" s="268" t="str">
        <f t="array" ref="Y884">IFERROR(IF(INDEX(三跨两临近重点区段!$F:$F,MATCH(1,(MONTH(三跨两临近重点区段!$H:$H)=9)*(三跨两临近重点区段!$A:$A=D884),0))="已取消","已取消",INDEX(三跨两临近重点区段!$H:$H,MATCH(1,(MONTH(三跨两临近重点区段!$H:$H)=9)*(三跨两临近重点区段!$A:$A=D884)*(三跨两临近重点区段!$F:$F="现存区段"),0))),"")</f>
        <v/>
      </c>
      <c r="Z884" s="232" t="str">
        <f t="array" ref="Z884">IFERROR(IF(INDEX(三跨两临近重点区段!$F:$F,MATCH(1,(MONTH(三跨两临近重点区段!$H:$H)=9)*(三跨两临近重点区段!$A:$A=D884),0))="已取消","已取消",INDEX(三跨两临近重点区段!$I:$I,MATCH(1,(MONTH(三跨两临近重点区段!$H:$H)=9)*(三跨两临近重点区段!$A:$A=D884)*(三跨两临近重点区段!$F:$F="现存区段"),0))),"")</f>
        <v/>
      </c>
      <c r="AA884" s="268" t="str">
        <f t="array" ref="AA884">IFERROR(IF(INDEX(三跨两临近重点区段!$F:$F,MATCH(1,(MONTH(三跨两临近重点区段!$H:$H)=10)*(三跨两临近重点区段!$A:$A=D884),0))="已取消","已取消",INDEX(三跨两临近重点区段!$H:$H,MATCH(1,(MONTH(三跨两临近重点区段!$H:$H)=10)*(三跨两临近重点区段!$A:$A=D884)*(三跨两临近重点区段!$F:$F="现存区段"),0))),"")</f>
        <v/>
      </c>
      <c r="AB884" s="72" t="str">
        <f t="array" ref="AB884">IFERROR(IF(INDEX(三跨两临近重点区段!$F:$F,MATCH(1,(MONTH(三跨两临近重点区段!$H:$H)=10)*(三跨两临近重点区段!$A:$A=D884),0))="已取消","已取消",INDEX(三跨两临近重点区段!$I:$I,MATCH(1,(MONTH(三跨两临近重点区段!$H:$H)=10)*(三跨两临近重点区段!$A:$A=D884)*(三跨两临近重点区段!$F:$F="现存区段"),0))),"")</f>
        <v/>
      </c>
      <c r="AC884" s="284" t="str">
        <f t="array" ref="AC884">IFERROR(IF(INDEX(三跨两临近重点区段!$F:$F,MATCH(1,(MONTH(三跨两临近重点区段!$H:$H)=11)*(三跨两临近重点区段!$A:$A=D884),0))="已取消","已取消",INDEX(三跨两临近重点区段!$H:$H,MATCH(1,(MONTH(三跨两临近重点区段!$H:$H)=11)*(三跨两临近重点区段!$A:$A=D884)*(三跨两临近重点区段!$F:$F="现存区段"),0))),"")</f>
        <v/>
      </c>
      <c r="AD884" s="72" t="str">
        <f t="array" ref="AD884">IFERROR(IF(INDEX(三跨两临近重点区段!$F:$F,MATCH(1,(MONTH(三跨两临近重点区段!$H:$H)=11)*(三跨两临近重点区段!$A:$A=D884),0))="已取消","已取消",INDEX(三跨两临近重点区段!$I:$I,MATCH(1,(MONTH(三跨两临近重点区段!$H:$H)=11)*(三跨两临近重点区段!$A:$A=D884)*(三跨两临近重点区段!$F:$F="现存区段"),0))),"")</f>
        <v/>
      </c>
      <c r="AE884" s="284" t="str">
        <f t="array" ref="AE884">IFERROR(IF(INDEX(三跨两临近重点区段!$F:$F,MATCH(1,(MONTH(三跨两临近重点区段!$H:$H)=12)*(三跨两临近重点区段!$A:$A=D884),0))="已取消","已取消",INDEX(三跨两临近重点区段!$H:$H,MATCH(1,(MONTH(三跨两临近重点区段!$H:$H)=12)*(三跨两临近重点区段!$A:$A=D884)*(三跨两临近重点区段!$F:$F="现存区段"),0))),"")</f>
        <v/>
      </c>
      <c r="AF884" s="72" t="str">
        <f t="array" ref="AF884">IFERROR(IF(INDEX(三跨两临近重点区段!$F:$F,MATCH(1,(MONTH(三跨两临近重点区段!$H:$H)=12)*(三跨两临近重点区段!$A:$A=D884),0))="已取消","已取消",INDEX(三跨两临近重点区段!$I:$I,MATCH(1,(MONTH(三跨两临近重点区段!$H:$H)=12)*(三跨两临近重点区段!$A:$A=D884)*(三跨两临近重点区段!$F:$F="现存区段"),0))),"")</f>
        <v/>
      </c>
      <c r="AH884" t="e">
        <f t="array" ref="AH884">INDEX(三跨两临近重点区段!$G:$G,MATCH(D884,三跨两临近重点区段!$A:$A,0))</f>
        <v>#N/A</v>
      </c>
    </row>
    <row r="885" ht="14.25" spans="1:34">
      <c r="A885" s="263" t="s">
        <v>150</v>
      </c>
      <c r="B885" s="264" t="s">
        <v>2853</v>
      </c>
      <c r="C885" s="263" t="s">
        <v>2304</v>
      </c>
      <c r="D885" s="263" t="s">
        <v>3390</v>
      </c>
      <c r="E885" s="264" t="s">
        <v>2115</v>
      </c>
      <c r="F885" s="264" t="s">
        <v>125</v>
      </c>
      <c r="G885" s="263" t="s">
        <v>2116</v>
      </c>
      <c r="H885" s="263" t="s">
        <v>1225</v>
      </c>
      <c r="I885" s="33"/>
      <c r="J885" s="196"/>
      <c r="K885" s="196"/>
      <c r="L885" s="196"/>
      <c r="M885" s="235"/>
      <c r="N885" s="235"/>
      <c r="O885" s="33"/>
      <c r="P885" s="48"/>
      <c r="Q885" s="277"/>
      <c r="R885" s="277"/>
      <c r="S885" s="278">
        <v>45448</v>
      </c>
      <c r="T885" s="279" t="s">
        <v>2117</v>
      </c>
      <c r="U885" s="268" t="str">
        <f t="array" ref="U885">IFERROR(IF(INDEX(三跨两临近重点区段!$F:$F,MATCH(1,(MONTH(三跨两临近重点区段!$H:$H)=7)*(三跨两临近重点区段!$A:$A=D885),0))="已取消","已取消",INDEX(三跨两临近重点区段!$H:$H,MATCH(1,(MONTH(三跨两临近重点区段!$H:$H)=7)*(三跨两临近重点区段!$A:$A=D885)*(三跨两临近重点区段!$F:$F="现存区段"),0))),"")</f>
        <v/>
      </c>
      <c r="V885" s="232" t="str">
        <f t="array" ref="V885">IFERROR(IF(INDEX(三跨两临近重点区段!$F:$F,MATCH(1,(MONTH(三跨两临近重点区段!$H:$H)=7)*(三跨两临近重点区段!$A:$A=D885),0))="已取消","已取消",INDEX(三跨两临近重点区段!$I:$I,MATCH(1,(MONTH(三跨两临近重点区段!$H:$H)=7)*(三跨两临近重点区段!$A:$A=D885)*(三跨两临近重点区段!$F:$F="现存区段"),0))),"")</f>
        <v/>
      </c>
      <c r="W885" s="268" t="str">
        <f t="array" ref="W885">IFERROR(IF(INDEX(三跨两临近重点区段!$F:$F,MATCH(1,(MONTH(三跨两临近重点区段!$H:$H)=8)*(三跨两临近重点区段!$A:$A=D885),0))="已取消","已取消",INDEX(三跨两临近重点区段!$H:$H,MATCH(1,(MONTH(三跨两临近重点区段!$H:$H)=8)*(三跨两临近重点区段!$A:$A=D885)*(三跨两临近重点区段!$F:$F="现存区段"),0))),"")</f>
        <v/>
      </c>
      <c r="X885" s="232" t="str">
        <f t="array" ref="X885">IFERROR(IF(INDEX(三跨两临近重点区段!$F:$F,MATCH(1,(MONTH(三跨两临近重点区段!$H:$H)=8)*(三跨两临近重点区段!$A:$A=D885),0))="已取消","已取消",INDEX(三跨两临近重点区段!$I:$I,MATCH(1,(MONTH(三跨两临近重点区段!$H:$H)=8)*(三跨两临近重点区段!$A:$A=D885)*(三跨两临近重点区段!$F:$F="现存区段"),0))),"")</f>
        <v/>
      </c>
      <c r="Y885" s="268" t="str">
        <f t="array" ref="Y885">IFERROR(IF(INDEX(三跨两临近重点区段!$F:$F,MATCH(1,(MONTH(三跨两临近重点区段!$H:$H)=9)*(三跨两临近重点区段!$A:$A=D885),0))="已取消","已取消",INDEX(三跨两临近重点区段!$H:$H,MATCH(1,(MONTH(三跨两临近重点区段!$H:$H)=9)*(三跨两临近重点区段!$A:$A=D885)*(三跨两临近重点区段!$F:$F="现存区段"),0))),"")</f>
        <v/>
      </c>
      <c r="Z885" s="232" t="str">
        <f t="array" ref="Z885">IFERROR(IF(INDEX(三跨两临近重点区段!$F:$F,MATCH(1,(MONTH(三跨两临近重点区段!$H:$H)=9)*(三跨两临近重点区段!$A:$A=D885),0))="已取消","已取消",INDEX(三跨两临近重点区段!$I:$I,MATCH(1,(MONTH(三跨两临近重点区段!$H:$H)=9)*(三跨两临近重点区段!$A:$A=D885)*(三跨两临近重点区段!$F:$F="现存区段"),0))),"")</f>
        <v/>
      </c>
      <c r="AA885" s="268" t="str">
        <f t="array" ref="AA885">IFERROR(IF(INDEX(三跨两临近重点区段!$F:$F,MATCH(1,(MONTH(三跨两临近重点区段!$H:$H)=10)*(三跨两临近重点区段!$A:$A=D885),0))="已取消","已取消",INDEX(三跨两临近重点区段!$H:$H,MATCH(1,(MONTH(三跨两临近重点区段!$H:$H)=10)*(三跨两临近重点区段!$A:$A=D885)*(三跨两临近重点区段!$F:$F="现存区段"),0))),"")</f>
        <v/>
      </c>
      <c r="AB885" s="72" t="str">
        <f t="array" ref="AB885">IFERROR(IF(INDEX(三跨两临近重点区段!$F:$F,MATCH(1,(MONTH(三跨两临近重点区段!$H:$H)=10)*(三跨两临近重点区段!$A:$A=D885),0))="已取消","已取消",INDEX(三跨两临近重点区段!$I:$I,MATCH(1,(MONTH(三跨两临近重点区段!$H:$H)=10)*(三跨两临近重点区段!$A:$A=D885)*(三跨两临近重点区段!$F:$F="现存区段"),0))),"")</f>
        <v/>
      </c>
      <c r="AC885" s="284" t="str">
        <f t="array" ref="AC885">IFERROR(IF(INDEX(三跨两临近重点区段!$F:$F,MATCH(1,(MONTH(三跨两临近重点区段!$H:$H)=11)*(三跨两临近重点区段!$A:$A=D885),0))="已取消","已取消",INDEX(三跨两临近重点区段!$H:$H,MATCH(1,(MONTH(三跨两临近重点区段!$H:$H)=11)*(三跨两临近重点区段!$A:$A=D885)*(三跨两临近重点区段!$F:$F="现存区段"),0))),"")</f>
        <v/>
      </c>
      <c r="AD885" s="72" t="str">
        <f t="array" ref="AD885">IFERROR(IF(INDEX(三跨两临近重点区段!$F:$F,MATCH(1,(MONTH(三跨两临近重点区段!$H:$H)=11)*(三跨两临近重点区段!$A:$A=D885),0))="已取消","已取消",INDEX(三跨两临近重点区段!$I:$I,MATCH(1,(MONTH(三跨两临近重点区段!$H:$H)=11)*(三跨两临近重点区段!$A:$A=D885)*(三跨两临近重点区段!$F:$F="现存区段"),0))),"")</f>
        <v/>
      </c>
      <c r="AE885" s="284" t="str">
        <f t="array" ref="AE885">IFERROR(IF(INDEX(三跨两临近重点区段!$F:$F,MATCH(1,(MONTH(三跨两临近重点区段!$H:$H)=12)*(三跨两临近重点区段!$A:$A=D885),0))="已取消","已取消",INDEX(三跨两临近重点区段!$H:$H,MATCH(1,(MONTH(三跨两临近重点区段!$H:$H)=12)*(三跨两临近重点区段!$A:$A=D885)*(三跨两临近重点区段!$F:$F="现存区段"),0))),"")</f>
        <v/>
      </c>
      <c r="AF885" s="72" t="str">
        <f t="array" ref="AF885">IFERROR(IF(INDEX(三跨两临近重点区段!$F:$F,MATCH(1,(MONTH(三跨两临近重点区段!$H:$H)=12)*(三跨两临近重点区段!$A:$A=D885),0))="已取消","已取消",INDEX(三跨两临近重点区段!$I:$I,MATCH(1,(MONTH(三跨两临近重点区段!$H:$H)=12)*(三跨两临近重点区段!$A:$A=D885)*(三跨两临近重点区段!$F:$F="现存区段"),0))),"")</f>
        <v/>
      </c>
      <c r="AH885" t="e">
        <f t="array" ref="AH885">INDEX(三跨两临近重点区段!$G:$G,MATCH(D885,三跨两临近重点区段!$A:$A,0))</f>
        <v>#N/A</v>
      </c>
    </row>
    <row r="886" ht="14.25" spans="1:34">
      <c r="A886" s="263" t="s">
        <v>150</v>
      </c>
      <c r="B886" s="264" t="s">
        <v>2856</v>
      </c>
      <c r="C886" s="263" t="s">
        <v>2304</v>
      </c>
      <c r="D886" s="263" t="s">
        <v>3391</v>
      </c>
      <c r="E886" s="264" t="s">
        <v>2115</v>
      </c>
      <c r="F886" s="264" t="s">
        <v>125</v>
      </c>
      <c r="G886" s="263" t="s">
        <v>2116</v>
      </c>
      <c r="H886" s="263" t="s">
        <v>1225</v>
      </c>
      <c r="I886" s="33"/>
      <c r="J886" s="196"/>
      <c r="K886" s="196"/>
      <c r="L886" s="196"/>
      <c r="M886" s="235"/>
      <c r="N886" s="235"/>
      <c r="O886" s="33"/>
      <c r="P886" s="48"/>
      <c r="Q886" s="279"/>
      <c r="R886" s="279"/>
      <c r="S886" s="278">
        <v>45448</v>
      </c>
      <c r="T886" s="279" t="s">
        <v>2117</v>
      </c>
      <c r="U886" s="268" t="str">
        <f t="array" ref="U886">IFERROR(IF(INDEX(三跨两临近重点区段!$F:$F,MATCH(1,(MONTH(三跨两临近重点区段!$H:$H)=7)*(三跨两临近重点区段!$A:$A=D886),0))="已取消","已取消",INDEX(三跨两临近重点区段!$H:$H,MATCH(1,(MONTH(三跨两临近重点区段!$H:$H)=7)*(三跨两临近重点区段!$A:$A=D886)*(三跨两临近重点区段!$F:$F="现存区段"),0))),"")</f>
        <v/>
      </c>
      <c r="V886" s="232" t="str">
        <f t="array" ref="V886">IFERROR(IF(INDEX(三跨两临近重点区段!$F:$F,MATCH(1,(MONTH(三跨两临近重点区段!$H:$H)=7)*(三跨两临近重点区段!$A:$A=D886),0))="已取消","已取消",INDEX(三跨两临近重点区段!$I:$I,MATCH(1,(MONTH(三跨两临近重点区段!$H:$H)=7)*(三跨两临近重点区段!$A:$A=D886)*(三跨两临近重点区段!$F:$F="现存区段"),0))),"")</f>
        <v/>
      </c>
      <c r="W886" s="268" t="str">
        <f t="array" ref="W886">IFERROR(IF(INDEX(三跨两临近重点区段!$F:$F,MATCH(1,(MONTH(三跨两临近重点区段!$H:$H)=8)*(三跨两临近重点区段!$A:$A=D886),0))="已取消","已取消",INDEX(三跨两临近重点区段!$H:$H,MATCH(1,(MONTH(三跨两临近重点区段!$H:$H)=8)*(三跨两临近重点区段!$A:$A=D886)*(三跨两临近重点区段!$F:$F="现存区段"),0))),"")</f>
        <v/>
      </c>
      <c r="X886" s="232" t="str">
        <f t="array" ref="X886">IFERROR(IF(INDEX(三跨两临近重点区段!$F:$F,MATCH(1,(MONTH(三跨两临近重点区段!$H:$H)=8)*(三跨两临近重点区段!$A:$A=D886),0))="已取消","已取消",INDEX(三跨两临近重点区段!$I:$I,MATCH(1,(MONTH(三跨两临近重点区段!$H:$H)=8)*(三跨两临近重点区段!$A:$A=D886)*(三跨两临近重点区段!$F:$F="现存区段"),0))),"")</f>
        <v/>
      </c>
      <c r="Y886" s="268" t="str">
        <f t="array" ref="Y886">IFERROR(IF(INDEX(三跨两临近重点区段!$F:$F,MATCH(1,(MONTH(三跨两临近重点区段!$H:$H)=9)*(三跨两临近重点区段!$A:$A=D886),0))="已取消","已取消",INDEX(三跨两临近重点区段!$H:$H,MATCH(1,(MONTH(三跨两临近重点区段!$H:$H)=9)*(三跨两临近重点区段!$A:$A=D886)*(三跨两临近重点区段!$F:$F="现存区段"),0))),"")</f>
        <v/>
      </c>
      <c r="Z886" s="232" t="str">
        <f t="array" ref="Z886">IFERROR(IF(INDEX(三跨两临近重点区段!$F:$F,MATCH(1,(MONTH(三跨两临近重点区段!$H:$H)=9)*(三跨两临近重点区段!$A:$A=D886),0))="已取消","已取消",INDEX(三跨两临近重点区段!$I:$I,MATCH(1,(MONTH(三跨两临近重点区段!$H:$H)=9)*(三跨两临近重点区段!$A:$A=D886)*(三跨两临近重点区段!$F:$F="现存区段"),0))),"")</f>
        <v/>
      </c>
      <c r="AA886" s="268" t="str">
        <f t="array" ref="AA886">IFERROR(IF(INDEX(三跨两临近重点区段!$F:$F,MATCH(1,(MONTH(三跨两临近重点区段!$H:$H)=10)*(三跨两临近重点区段!$A:$A=D886),0))="已取消","已取消",INDEX(三跨两临近重点区段!$H:$H,MATCH(1,(MONTH(三跨两临近重点区段!$H:$H)=10)*(三跨两临近重点区段!$A:$A=D886)*(三跨两临近重点区段!$F:$F="现存区段"),0))),"")</f>
        <v/>
      </c>
      <c r="AB886" s="72" t="str">
        <f t="array" ref="AB886">IFERROR(IF(INDEX(三跨两临近重点区段!$F:$F,MATCH(1,(MONTH(三跨两临近重点区段!$H:$H)=10)*(三跨两临近重点区段!$A:$A=D886),0))="已取消","已取消",INDEX(三跨两临近重点区段!$I:$I,MATCH(1,(MONTH(三跨两临近重点区段!$H:$H)=10)*(三跨两临近重点区段!$A:$A=D886)*(三跨两临近重点区段!$F:$F="现存区段"),0))),"")</f>
        <v/>
      </c>
      <c r="AC886" s="284" t="str">
        <f t="array" ref="AC886">IFERROR(IF(INDEX(三跨两临近重点区段!$F:$F,MATCH(1,(MONTH(三跨两临近重点区段!$H:$H)=11)*(三跨两临近重点区段!$A:$A=D886),0))="已取消","已取消",INDEX(三跨两临近重点区段!$H:$H,MATCH(1,(MONTH(三跨两临近重点区段!$H:$H)=11)*(三跨两临近重点区段!$A:$A=D886)*(三跨两临近重点区段!$F:$F="现存区段"),0))),"")</f>
        <v/>
      </c>
      <c r="AD886" s="72" t="str">
        <f t="array" ref="AD886">IFERROR(IF(INDEX(三跨两临近重点区段!$F:$F,MATCH(1,(MONTH(三跨两临近重点区段!$H:$H)=11)*(三跨两临近重点区段!$A:$A=D886),0))="已取消","已取消",INDEX(三跨两临近重点区段!$I:$I,MATCH(1,(MONTH(三跨两临近重点区段!$H:$H)=11)*(三跨两临近重点区段!$A:$A=D886)*(三跨两临近重点区段!$F:$F="现存区段"),0))),"")</f>
        <v/>
      </c>
      <c r="AE886" s="284" t="str">
        <f t="array" ref="AE886">IFERROR(IF(INDEX(三跨两临近重点区段!$F:$F,MATCH(1,(MONTH(三跨两临近重点区段!$H:$H)=12)*(三跨两临近重点区段!$A:$A=D886),0))="已取消","已取消",INDEX(三跨两临近重点区段!$H:$H,MATCH(1,(MONTH(三跨两临近重点区段!$H:$H)=12)*(三跨两临近重点区段!$A:$A=D886)*(三跨两临近重点区段!$F:$F="现存区段"),0))),"")</f>
        <v/>
      </c>
      <c r="AF886" s="72" t="str">
        <f t="array" ref="AF886">IFERROR(IF(INDEX(三跨两临近重点区段!$F:$F,MATCH(1,(MONTH(三跨两临近重点区段!$H:$H)=12)*(三跨两临近重点区段!$A:$A=D886),0))="已取消","已取消",INDEX(三跨两临近重点区段!$I:$I,MATCH(1,(MONTH(三跨两临近重点区段!$H:$H)=12)*(三跨两临近重点区段!$A:$A=D886)*(三跨两临近重点区段!$F:$F="现存区段"),0))),"")</f>
        <v/>
      </c>
      <c r="AH886" t="e">
        <f t="array" ref="AH886">INDEX(三跨两临近重点区段!$G:$G,MATCH(D886,三跨两临近重点区段!$A:$A,0))</f>
        <v>#N/A</v>
      </c>
    </row>
    <row r="887" ht="14.25" spans="1:34">
      <c r="A887" s="263" t="s">
        <v>119</v>
      </c>
      <c r="B887" s="264" t="s">
        <v>2695</v>
      </c>
      <c r="C887" s="263" t="s">
        <v>2135</v>
      </c>
      <c r="D887" s="263" t="s">
        <v>3392</v>
      </c>
      <c r="E887" s="264" t="s">
        <v>2115</v>
      </c>
      <c r="F887" s="264" t="s">
        <v>125</v>
      </c>
      <c r="G887" s="263" t="s">
        <v>2116</v>
      </c>
      <c r="H887" s="263" t="s">
        <v>1196</v>
      </c>
      <c r="I887" s="33"/>
      <c r="J887" s="196"/>
      <c r="K887" s="196"/>
      <c r="L887" s="196"/>
      <c r="M887" s="235"/>
      <c r="N887" s="235"/>
      <c r="O887" s="33"/>
      <c r="P887" s="48"/>
      <c r="Q887" s="280"/>
      <c r="R887" s="280"/>
      <c r="S887" s="282">
        <v>45446.4833333333</v>
      </c>
      <c r="T887" s="279" t="s">
        <v>2117</v>
      </c>
      <c r="U887" s="268" t="str">
        <f t="array" ref="U887">IFERROR(IF(INDEX(三跨两临近重点区段!$F:$F,MATCH(1,(MONTH(三跨两临近重点区段!$H:$H)=7)*(三跨两临近重点区段!$A:$A=D887),0))="已取消","已取消",INDEX(三跨两临近重点区段!$H:$H,MATCH(1,(MONTH(三跨两临近重点区段!$H:$H)=7)*(三跨两临近重点区段!$A:$A=D887)*(三跨两临近重点区段!$F:$F="现存区段"),0))),"")</f>
        <v/>
      </c>
      <c r="V887" s="232" t="str">
        <f t="array" ref="V887">IFERROR(IF(INDEX(三跨两临近重点区段!$F:$F,MATCH(1,(MONTH(三跨两临近重点区段!$H:$H)=7)*(三跨两临近重点区段!$A:$A=D887),0))="已取消","已取消",INDEX(三跨两临近重点区段!$I:$I,MATCH(1,(MONTH(三跨两临近重点区段!$H:$H)=7)*(三跨两临近重点区段!$A:$A=D887)*(三跨两临近重点区段!$F:$F="现存区段"),0))),"")</f>
        <v/>
      </c>
      <c r="W887" s="268" t="str">
        <f t="array" ref="W887">IFERROR(IF(INDEX(三跨两临近重点区段!$F:$F,MATCH(1,(MONTH(三跨两临近重点区段!$H:$H)=8)*(三跨两临近重点区段!$A:$A=D887),0))="已取消","已取消",INDEX(三跨两临近重点区段!$H:$H,MATCH(1,(MONTH(三跨两临近重点区段!$H:$H)=8)*(三跨两临近重点区段!$A:$A=D887)*(三跨两临近重点区段!$F:$F="现存区段"),0))),"")</f>
        <v/>
      </c>
      <c r="X887" s="232" t="str">
        <f t="array" ref="X887">IFERROR(IF(INDEX(三跨两临近重点区段!$F:$F,MATCH(1,(MONTH(三跨两临近重点区段!$H:$H)=8)*(三跨两临近重点区段!$A:$A=D887),0))="已取消","已取消",INDEX(三跨两临近重点区段!$I:$I,MATCH(1,(MONTH(三跨两临近重点区段!$H:$H)=8)*(三跨两临近重点区段!$A:$A=D887)*(三跨两临近重点区段!$F:$F="现存区段"),0))),"")</f>
        <v/>
      </c>
      <c r="Y887" s="268" t="str">
        <f t="array" ref="Y887">IFERROR(IF(INDEX(三跨两临近重点区段!$F:$F,MATCH(1,(MONTH(三跨两临近重点区段!$H:$H)=9)*(三跨两临近重点区段!$A:$A=D887),0))="已取消","已取消",INDEX(三跨两临近重点区段!$H:$H,MATCH(1,(MONTH(三跨两临近重点区段!$H:$H)=9)*(三跨两临近重点区段!$A:$A=D887)*(三跨两临近重点区段!$F:$F="现存区段"),0))),"")</f>
        <v/>
      </c>
      <c r="Z887" s="232" t="str">
        <f t="array" ref="Z887">IFERROR(IF(INDEX(三跨两临近重点区段!$F:$F,MATCH(1,(MONTH(三跨两临近重点区段!$H:$H)=9)*(三跨两临近重点区段!$A:$A=D887),0))="已取消","已取消",INDEX(三跨两临近重点区段!$I:$I,MATCH(1,(MONTH(三跨两临近重点区段!$H:$H)=9)*(三跨两临近重点区段!$A:$A=D887)*(三跨两临近重点区段!$F:$F="现存区段"),0))),"")</f>
        <v/>
      </c>
      <c r="AA887" s="268" t="str">
        <f t="array" ref="AA887">IFERROR(IF(INDEX(三跨两临近重点区段!$F:$F,MATCH(1,(MONTH(三跨两临近重点区段!$H:$H)=10)*(三跨两临近重点区段!$A:$A=D887),0))="已取消","已取消",INDEX(三跨两临近重点区段!$H:$H,MATCH(1,(MONTH(三跨两临近重点区段!$H:$H)=10)*(三跨两临近重点区段!$A:$A=D887)*(三跨两临近重点区段!$F:$F="现存区段"),0))),"")</f>
        <v/>
      </c>
      <c r="AB887" s="72" t="str">
        <f t="array" ref="AB887">IFERROR(IF(INDEX(三跨两临近重点区段!$F:$F,MATCH(1,(MONTH(三跨两临近重点区段!$H:$H)=10)*(三跨两临近重点区段!$A:$A=D887),0))="已取消","已取消",INDEX(三跨两临近重点区段!$I:$I,MATCH(1,(MONTH(三跨两临近重点区段!$H:$H)=10)*(三跨两临近重点区段!$A:$A=D887)*(三跨两临近重点区段!$F:$F="现存区段"),0))),"")</f>
        <v/>
      </c>
      <c r="AC887" s="284" t="str">
        <f t="array" ref="AC887">IFERROR(IF(INDEX(三跨两临近重点区段!$F:$F,MATCH(1,(MONTH(三跨两临近重点区段!$H:$H)=11)*(三跨两临近重点区段!$A:$A=D887),0))="已取消","已取消",INDEX(三跨两临近重点区段!$H:$H,MATCH(1,(MONTH(三跨两临近重点区段!$H:$H)=11)*(三跨两临近重点区段!$A:$A=D887)*(三跨两临近重点区段!$F:$F="现存区段"),0))),"")</f>
        <v/>
      </c>
      <c r="AD887" s="72" t="str">
        <f t="array" ref="AD887">IFERROR(IF(INDEX(三跨两临近重点区段!$F:$F,MATCH(1,(MONTH(三跨两临近重点区段!$H:$H)=11)*(三跨两临近重点区段!$A:$A=D887),0))="已取消","已取消",INDEX(三跨两临近重点区段!$I:$I,MATCH(1,(MONTH(三跨两临近重点区段!$H:$H)=11)*(三跨两临近重点区段!$A:$A=D887)*(三跨两临近重点区段!$F:$F="现存区段"),0))),"")</f>
        <v/>
      </c>
      <c r="AE887" s="284" t="str">
        <f t="array" ref="AE887">IFERROR(IF(INDEX(三跨两临近重点区段!$F:$F,MATCH(1,(MONTH(三跨两临近重点区段!$H:$H)=12)*(三跨两临近重点区段!$A:$A=D887),0))="已取消","已取消",INDEX(三跨两临近重点区段!$H:$H,MATCH(1,(MONTH(三跨两临近重点区段!$H:$H)=12)*(三跨两临近重点区段!$A:$A=D887)*(三跨两临近重点区段!$F:$F="现存区段"),0))),"")</f>
        <v/>
      </c>
      <c r="AF887" s="72" t="str">
        <f t="array" ref="AF887">IFERROR(IF(INDEX(三跨两临近重点区段!$F:$F,MATCH(1,(MONTH(三跨两临近重点区段!$H:$H)=12)*(三跨两临近重点区段!$A:$A=D887),0))="已取消","已取消",INDEX(三跨两临近重点区段!$I:$I,MATCH(1,(MONTH(三跨两临近重点区段!$H:$H)=12)*(三跨两临近重点区段!$A:$A=D887)*(三跨两临近重点区段!$F:$F="现存区段"),0))),"")</f>
        <v/>
      </c>
      <c r="AH887" t="e">
        <f t="array" ref="AH887">INDEX(三跨两临近重点区段!$G:$G,MATCH(D887,三跨两临近重点区段!$A:$A,0))</f>
        <v>#N/A</v>
      </c>
    </row>
    <row r="888" ht="14.25" spans="1:34">
      <c r="A888" s="263" t="s">
        <v>363</v>
      </c>
      <c r="B888" s="264" t="s">
        <v>2905</v>
      </c>
      <c r="C888" s="263" t="s">
        <v>2773</v>
      </c>
      <c r="D888" s="263" t="s">
        <v>3393</v>
      </c>
      <c r="E888" s="264" t="s">
        <v>2115</v>
      </c>
      <c r="F888" s="264" t="s">
        <v>125</v>
      </c>
      <c r="G888" s="263" t="s">
        <v>2116</v>
      </c>
      <c r="H888" s="263" t="s">
        <v>1175</v>
      </c>
      <c r="I888" s="33"/>
      <c r="J888" s="196"/>
      <c r="K888" s="196"/>
      <c r="L888" s="196"/>
      <c r="M888" s="235"/>
      <c r="N888" s="235"/>
      <c r="O888" s="33"/>
      <c r="P888" s="48"/>
      <c r="Q888" s="279"/>
      <c r="R888" s="279"/>
      <c r="S888" s="282">
        <v>45446.60625</v>
      </c>
      <c r="T888" s="279" t="s">
        <v>2117</v>
      </c>
      <c r="U888" s="268" t="str">
        <f t="array" ref="U888">IFERROR(IF(INDEX(三跨两临近重点区段!$F:$F,MATCH(1,(MONTH(三跨两临近重点区段!$H:$H)=7)*(三跨两临近重点区段!$A:$A=D888),0))="已取消","已取消",INDEX(三跨两临近重点区段!$H:$H,MATCH(1,(MONTH(三跨两临近重点区段!$H:$H)=7)*(三跨两临近重点区段!$A:$A=D888)*(三跨两临近重点区段!$F:$F="现存区段"),0))),"")</f>
        <v/>
      </c>
      <c r="V888" s="232" t="str">
        <f t="array" ref="V888">IFERROR(IF(INDEX(三跨两临近重点区段!$F:$F,MATCH(1,(MONTH(三跨两临近重点区段!$H:$H)=7)*(三跨两临近重点区段!$A:$A=D888),0))="已取消","已取消",INDEX(三跨两临近重点区段!$I:$I,MATCH(1,(MONTH(三跨两临近重点区段!$H:$H)=7)*(三跨两临近重点区段!$A:$A=D888)*(三跨两临近重点区段!$F:$F="现存区段"),0))),"")</f>
        <v/>
      </c>
      <c r="W888" s="268" t="str">
        <f t="array" ref="W888">IFERROR(IF(INDEX(三跨两临近重点区段!$F:$F,MATCH(1,(MONTH(三跨两临近重点区段!$H:$H)=8)*(三跨两临近重点区段!$A:$A=D888),0))="已取消","已取消",INDEX(三跨两临近重点区段!$H:$H,MATCH(1,(MONTH(三跨两临近重点区段!$H:$H)=8)*(三跨两临近重点区段!$A:$A=D888)*(三跨两临近重点区段!$F:$F="现存区段"),0))),"")</f>
        <v/>
      </c>
      <c r="X888" s="232" t="str">
        <f t="array" ref="X888">IFERROR(IF(INDEX(三跨两临近重点区段!$F:$F,MATCH(1,(MONTH(三跨两临近重点区段!$H:$H)=8)*(三跨两临近重点区段!$A:$A=D888),0))="已取消","已取消",INDEX(三跨两临近重点区段!$I:$I,MATCH(1,(MONTH(三跨两临近重点区段!$H:$H)=8)*(三跨两临近重点区段!$A:$A=D888)*(三跨两临近重点区段!$F:$F="现存区段"),0))),"")</f>
        <v/>
      </c>
      <c r="Y888" s="268" t="str">
        <f t="array" ref="Y888">IFERROR(IF(INDEX(三跨两临近重点区段!$F:$F,MATCH(1,(MONTH(三跨两临近重点区段!$H:$H)=9)*(三跨两临近重点区段!$A:$A=D888),0))="已取消","已取消",INDEX(三跨两临近重点区段!$H:$H,MATCH(1,(MONTH(三跨两临近重点区段!$H:$H)=9)*(三跨两临近重点区段!$A:$A=D888)*(三跨两临近重点区段!$F:$F="现存区段"),0))),"")</f>
        <v/>
      </c>
      <c r="Z888" s="232" t="str">
        <f t="array" ref="Z888">IFERROR(IF(INDEX(三跨两临近重点区段!$F:$F,MATCH(1,(MONTH(三跨两临近重点区段!$H:$H)=9)*(三跨两临近重点区段!$A:$A=D888),0))="已取消","已取消",INDEX(三跨两临近重点区段!$I:$I,MATCH(1,(MONTH(三跨两临近重点区段!$H:$H)=9)*(三跨两临近重点区段!$A:$A=D888)*(三跨两临近重点区段!$F:$F="现存区段"),0))),"")</f>
        <v/>
      </c>
      <c r="AA888" s="268" t="str">
        <f t="array" ref="AA888">IFERROR(IF(INDEX(三跨两临近重点区段!$F:$F,MATCH(1,(MONTH(三跨两临近重点区段!$H:$H)=10)*(三跨两临近重点区段!$A:$A=D888),0))="已取消","已取消",INDEX(三跨两临近重点区段!$H:$H,MATCH(1,(MONTH(三跨两临近重点区段!$H:$H)=10)*(三跨两临近重点区段!$A:$A=D888)*(三跨两临近重点区段!$F:$F="现存区段"),0))),"")</f>
        <v/>
      </c>
      <c r="AB888" s="72" t="str">
        <f t="array" ref="AB888">IFERROR(IF(INDEX(三跨两临近重点区段!$F:$F,MATCH(1,(MONTH(三跨两临近重点区段!$H:$H)=10)*(三跨两临近重点区段!$A:$A=D888),0))="已取消","已取消",INDEX(三跨两临近重点区段!$I:$I,MATCH(1,(MONTH(三跨两临近重点区段!$H:$H)=10)*(三跨两临近重点区段!$A:$A=D888)*(三跨两临近重点区段!$F:$F="现存区段"),0))),"")</f>
        <v/>
      </c>
      <c r="AC888" s="284" t="str">
        <f t="array" ref="AC888">IFERROR(IF(INDEX(三跨两临近重点区段!$F:$F,MATCH(1,(MONTH(三跨两临近重点区段!$H:$H)=11)*(三跨两临近重点区段!$A:$A=D888),0))="已取消","已取消",INDEX(三跨两临近重点区段!$H:$H,MATCH(1,(MONTH(三跨两临近重点区段!$H:$H)=11)*(三跨两临近重点区段!$A:$A=D888)*(三跨两临近重点区段!$F:$F="现存区段"),0))),"")</f>
        <v/>
      </c>
      <c r="AD888" s="72" t="str">
        <f t="array" ref="AD888">IFERROR(IF(INDEX(三跨两临近重点区段!$F:$F,MATCH(1,(MONTH(三跨两临近重点区段!$H:$H)=11)*(三跨两临近重点区段!$A:$A=D888),0))="已取消","已取消",INDEX(三跨两临近重点区段!$I:$I,MATCH(1,(MONTH(三跨两临近重点区段!$H:$H)=11)*(三跨两临近重点区段!$A:$A=D888)*(三跨两临近重点区段!$F:$F="现存区段"),0))),"")</f>
        <v/>
      </c>
      <c r="AE888" s="284" t="str">
        <f t="array" ref="AE888">IFERROR(IF(INDEX(三跨两临近重点区段!$F:$F,MATCH(1,(MONTH(三跨两临近重点区段!$H:$H)=12)*(三跨两临近重点区段!$A:$A=D888),0))="已取消","已取消",INDEX(三跨两临近重点区段!$H:$H,MATCH(1,(MONTH(三跨两临近重点区段!$H:$H)=12)*(三跨两临近重点区段!$A:$A=D888)*(三跨两临近重点区段!$F:$F="现存区段"),0))),"")</f>
        <v/>
      </c>
      <c r="AF888" s="72" t="str">
        <f t="array" ref="AF888">IFERROR(IF(INDEX(三跨两临近重点区段!$F:$F,MATCH(1,(MONTH(三跨两临近重点区段!$H:$H)=12)*(三跨两临近重点区段!$A:$A=D888),0))="已取消","已取消",INDEX(三跨两临近重点区段!$I:$I,MATCH(1,(MONTH(三跨两临近重点区段!$H:$H)=12)*(三跨两临近重点区段!$A:$A=D888)*(三跨两临近重点区段!$F:$F="现存区段"),0))),"")</f>
        <v/>
      </c>
      <c r="AH888" t="e">
        <f t="array" ref="AH888">INDEX(三跨两临近重点区段!$G:$G,MATCH(D888,三跨两临近重点区段!$A:$A,0))</f>
        <v>#N/A</v>
      </c>
    </row>
    <row r="889" ht="14.25" spans="1:34">
      <c r="A889" s="263" t="s">
        <v>119</v>
      </c>
      <c r="B889" s="264" t="s">
        <v>2698</v>
      </c>
      <c r="C889" s="263" t="s">
        <v>2140</v>
      </c>
      <c r="D889" s="263" t="s">
        <v>3394</v>
      </c>
      <c r="E889" s="264" t="s">
        <v>2115</v>
      </c>
      <c r="F889" s="264" t="s">
        <v>125</v>
      </c>
      <c r="G889" s="263" t="s">
        <v>2116</v>
      </c>
      <c r="H889" s="263" t="s">
        <v>1186</v>
      </c>
      <c r="I889" s="33"/>
      <c r="J889" s="196"/>
      <c r="K889" s="196"/>
      <c r="L889" s="196"/>
      <c r="M889" s="235"/>
      <c r="N889" s="235"/>
      <c r="O889" s="33"/>
      <c r="P889" s="48"/>
      <c r="Q889" s="277"/>
      <c r="R889" s="277"/>
      <c r="S889" s="278">
        <v>45457</v>
      </c>
      <c r="T889" s="279" t="s">
        <v>2117</v>
      </c>
      <c r="U889" s="268" t="str">
        <f t="array" ref="U889">IFERROR(IF(INDEX(三跨两临近重点区段!$F:$F,MATCH(1,(MONTH(三跨两临近重点区段!$H:$H)=7)*(三跨两临近重点区段!$A:$A=D889),0))="已取消","已取消",INDEX(三跨两临近重点区段!$H:$H,MATCH(1,(MONTH(三跨两临近重点区段!$H:$H)=7)*(三跨两临近重点区段!$A:$A=D889)*(三跨两临近重点区段!$F:$F="现存区段"),0))),"")</f>
        <v/>
      </c>
      <c r="V889" s="232" t="str">
        <f t="array" ref="V889">IFERROR(IF(INDEX(三跨两临近重点区段!$F:$F,MATCH(1,(MONTH(三跨两临近重点区段!$H:$H)=7)*(三跨两临近重点区段!$A:$A=D889),0))="已取消","已取消",INDEX(三跨两临近重点区段!$I:$I,MATCH(1,(MONTH(三跨两临近重点区段!$H:$H)=7)*(三跨两临近重点区段!$A:$A=D889)*(三跨两临近重点区段!$F:$F="现存区段"),0))),"")</f>
        <v/>
      </c>
      <c r="W889" s="268" t="str">
        <f t="array" ref="W889">IFERROR(IF(INDEX(三跨两临近重点区段!$F:$F,MATCH(1,(MONTH(三跨两临近重点区段!$H:$H)=8)*(三跨两临近重点区段!$A:$A=D889),0))="已取消","已取消",INDEX(三跨两临近重点区段!$H:$H,MATCH(1,(MONTH(三跨两临近重点区段!$H:$H)=8)*(三跨两临近重点区段!$A:$A=D889)*(三跨两临近重点区段!$F:$F="现存区段"),0))),"")</f>
        <v/>
      </c>
      <c r="X889" s="232" t="str">
        <f t="array" ref="X889">IFERROR(IF(INDEX(三跨两临近重点区段!$F:$F,MATCH(1,(MONTH(三跨两临近重点区段!$H:$H)=8)*(三跨两临近重点区段!$A:$A=D889),0))="已取消","已取消",INDEX(三跨两临近重点区段!$I:$I,MATCH(1,(MONTH(三跨两临近重点区段!$H:$H)=8)*(三跨两临近重点区段!$A:$A=D889)*(三跨两临近重点区段!$F:$F="现存区段"),0))),"")</f>
        <v/>
      </c>
      <c r="Y889" s="268" t="str">
        <f t="array" ref="Y889">IFERROR(IF(INDEX(三跨两临近重点区段!$F:$F,MATCH(1,(MONTH(三跨两临近重点区段!$H:$H)=9)*(三跨两临近重点区段!$A:$A=D889),0))="已取消","已取消",INDEX(三跨两临近重点区段!$H:$H,MATCH(1,(MONTH(三跨两临近重点区段!$H:$H)=9)*(三跨两临近重点区段!$A:$A=D889)*(三跨两临近重点区段!$F:$F="现存区段"),0))),"")</f>
        <v/>
      </c>
      <c r="Z889" s="232" t="str">
        <f t="array" ref="Z889">IFERROR(IF(INDEX(三跨两临近重点区段!$F:$F,MATCH(1,(MONTH(三跨两临近重点区段!$H:$H)=9)*(三跨两临近重点区段!$A:$A=D889),0))="已取消","已取消",INDEX(三跨两临近重点区段!$I:$I,MATCH(1,(MONTH(三跨两临近重点区段!$H:$H)=9)*(三跨两临近重点区段!$A:$A=D889)*(三跨两临近重点区段!$F:$F="现存区段"),0))),"")</f>
        <v/>
      </c>
      <c r="AA889" s="268" t="str">
        <f t="array" ref="AA889">IFERROR(IF(INDEX(三跨两临近重点区段!$F:$F,MATCH(1,(MONTH(三跨两临近重点区段!$H:$H)=10)*(三跨两临近重点区段!$A:$A=D889),0))="已取消","已取消",INDEX(三跨两临近重点区段!$H:$H,MATCH(1,(MONTH(三跨两临近重点区段!$H:$H)=10)*(三跨两临近重点区段!$A:$A=D889)*(三跨两临近重点区段!$F:$F="现存区段"),0))),"")</f>
        <v/>
      </c>
      <c r="AB889" s="72" t="str">
        <f t="array" ref="AB889">IFERROR(IF(INDEX(三跨两临近重点区段!$F:$F,MATCH(1,(MONTH(三跨两临近重点区段!$H:$H)=10)*(三跨两临近重点区段!$A:$A=D889),0))="已取消","已取消",INDEX(三跨两临近重点区段!$I:$I,MATCH(1,(MONTH(三跨两临近重点区段!$H:$H)=10)*(三跨两临近重点区段!$A:$A=D889)*(三跨两临近重点区段!$F:$F="现存区段"),0))),"")</f>
        <v/>
      </c>
      <c r="AC889" s="284" t="str">
        <f t="array" ref="AC889">IFERROR(IF(INDEX(三跨两临近重点区段!$F:$F,MATCH(1,(MONTH(三跨两临近重点区段!$H:$H)=11)*(三跨两临近重点区段!$A:$A=D889),0))="已取消","已取消",INDEX(三跨两临近重点区段!$H:$H,MATCH(1,(MONTH(三跨两临近重点区段!$H:$H)=11)*(三跨两临近重点区段!$A:$A=D889)*(三跨两临近重点区段!$F:$F="现存区段"),0))),"")</f>
        <v/>
      </c>
      <c r="AD889" s="72" t="str">
        <f t="array" ref="AD889">IFERROR(IF(INDEX(三跨两临近重点区段!$F:$F,MATCH(1,(MONTH(三跨两临近重点区段!$H:$H)=11)*(三跨两临近重点区段!$A:$A=D889),0))="已取消","已取消",INDEX(三跨两临近重点区段!$I:$I,MATCH(1,(MONTH(三跨两临近重点区段!$H:$H)=11)*(三跨两临近重点区段!$A:$A=D889)*(三跨两临近重点区段!$F:$F="现存区段"),0))),"")</f>
        <v/>
      </c>
      <c r="AE889" s="284" t="str">
        <f t="array" ref="AE889">IFERROR(IF(INDEX(三跨两临近重点区段!$F:$F,MATCH(1,(MONTH(三跨两临近重点区段!$H:$H)=12)*(三跨两临近重点区段!$A:$A=D889),0))="已取消","已取消",INDEX(三跨两临近重点区段!$H:$H,MATCH(1,(MONTH(三跨两临近重点区段!$H:$H)=12)*(三跨两临近重点区段!$A:$A=D889)*(三跨两临近重点区段!$F:$F="现存区段"),0))),"")</f>
        <v/>
      </c>
      <c r="AF889" s="72" t="str">
        <f t="array" ref="AF889">IFERROR(IF(INDEX(三跨两临近重点区段!$F:$F,MATCH(1,(MONTH(三跨两临近重点区段!$H:$H)=12)*(三跨两临近重点区段!$A:$A=D889),0))="已取消","已取消",INDEX(三跨两临近重点区段!$I:$I,MATCH(1,(MONTH(三跨两临近重点区段!$H:$H)=12)*(三跨两临近重点区段!$A:$A=D889)*(三跨两临近重点区段!$F:$F="现存区段"),0))),"")</f>
        <v/>
      </c>
      <c r="AH889" t="e">
        <f t="array" ref="AH889">INDEX(三跨两临近重点区段!$G:$G,MATCH(D889,三跨两临近重点区段!$A:$A,0))</f>
        <v>#N/A</v>
      </c>
    </row>
    <row r="890" ht="14.25" spans="1:34">
      <c r="A890" s="263" t="s">
        <v>119</v>
      </c>
      <c r="B890" s="264" t="s">
        <v>2695</v>
      </c>
      <c r="C890" s="263" t="s">
        <v>2229</v>
      </c>
      <c r="D890" s="263" t="s">
        <v>3395</v>
      </c>
      <c r="E890" s="264" t="s">
        <v>2115</v>
      </c>
      <c r="F890" s="264" t="s">
        <v>125</v>
      </c>
      <c r="G890" s="263" t="s">
        <v>2116</v>
      </c>
      <c r="H890" s="263" t="s">
        <v>1196</v>
      </c>
      <c r="I890" s="33"/>
      <c r="J890" s="196"/>
      <c r="K890" s="196"/>
      <c r="L890" s="196"/>
      <c r="M890" s="235"/>
      <c r="N890" s="235"/>
      <c r="O890" s="33"/>
      <c r="P890" s="48"/>
      <c r="Q890" s="279"/>
      <c r="R890" s="279"/>
      <c r="S890" s="278">
        <v>45457</v>
      </c>
      <c r="T890" s="279" t="s">
        <v>2117</v>
      </c>
      <c r="U890" s="268" t="str">
        <f t="array" ref="U890">IFERROR(IF(INDEX(三跨两临近重点区段!$F:$F,MATCH(1,(MONTH(三跨两临近重点区段!$H:$H)=7)*(三跨两临近重点区段!$A:$A=D890),0))="已取消","已取消",INDEX(三跨两临近重点区段!$H:$H,MATCH(1,(MONTH(三跨两临近重点区段!$H:$H)=7)*(三跨两临近重点区段!$A:$A=D890)*(三跨两临近重点区段!$F:$F="现存区段"),0))),"")</f>
        <v/>
      </c>
      <c r="V890" s="232" t="str">
        <f t="array" ref="V890">IFERROR(IF(INDEX(三跨两临近重点区段!$F:$F,MATCH(1,(MONTH(三跨两临近重点区段!$H:$H)=7)*(三跨两临近重点区段!$A:$A=D890),0))="已取消","已取消",INDEX(三跨两临近重点区段!$I:$I,MATCH(1,(MONTH(三跨两临近重点区段!$H:$H)=7)*(三跨两临近重点区段!$A:$A=D890)*(三跨两临近重点区段!$F:$F="现存区段"),0))),"")</f>
        <v/>
      </c>
      <c r="W890" s="268" t="str">
        <f t="array" ref="W890">IFERROR(IF(INDEX(三跨两临近重点区段!$F:$F,MATCH(1,(MONTH(三跨两临近重点区段!$H:$H)=8)*(三跨两临近重点区段!$A:$A=D890),0))="已取消","已取消",INDEX(三跨两临近重点区段!$H:$H,MATCH(1,(MONTH(三跨两临近重点区段!$H:$H)=8)*(三跨两临近重点区段!$A:$A=D890)*(三跨两临近重点区段!$F:$F="现存区段"),0))),"")</f>
        <v/>
      </c>
      <c r="X890" s="232" t="str">
        <f t="array" ref="X890">IFERROR(IF(INDEX(三跨两临近重点区段!$F:$F,MATCH(1,(MONTH(三跨两临近重点区段!$H:$H)=8)*(三跨两临近重点区段!$A:$A=D890),0))="已取消","已取消",INDEX(三跨两临近重点区段!$I:$I,MATCH(1,(MONTH(三跨两临近重点区段!$H:$H)=8)*(三跨两临近重点区段!$A:$A=D890)*(三跨两临近重点区段!$F:$F="现存区段"),0))),"")</f>
        <v/>
      </c>
      <c r="Y890" s="268" t="str">
        <f t="array" ref="Y890">IFERROR(IF(INDEX(三跨两临近重点区段!$F:$F,MATCH(1,(MONTH(三跨两临近重点区段!$H:$H)=9)*(三跨两临近重点区段!$A:$A=D890),0))="已取消","已取消",INDEX(三跨两临近重点区段!$H:$H,MATCH(1,(MONTH(三跨两临近重点区段!$H:$H)=9)*(三跨两临近重点区段!$A:$A=D890)*(三跨两临近重点区段!$F:$F="现存区段"),0))),"")</f>
        <v/>
      </c>
      <c r="Z890" s="232" t="str">
        <f t="array" ref="Z890">IFERROR(IF(INDEX(三跨两临近重点区段!$F:$F,MATCH(1,(MONTH(三跨两临近重点区段!$H:$H)=9)*(三跨两临近重点区段!$A:$A=D890),0))="已取消","已取消",INDEX(三跨两临近重点区段!$I:$I,MATCH(1,(MONTH(三跨两临近重点区段!$H:$H)=9)*(三跨两临近重点区段!$A:$A=D890)*(三跨两临近重点区段!$F:$F="现存区段"),0))),"")</f>
        <v/>
      </c>
      <c r="AA890" s="268" t="str">
        <f t="array" ref="AA890">IFERROR(IF(INDEX(三跨两临近重点区段!$F:$F,MATCH(1,(MONTH(三跨两临近重点区段!$H:$H)=10)*(三跨两临近重点区段!$A:$A=D890),0))="已取消","已取消",INDEX(三跨两临近重点区段!$H:$H,MATCH(1,(MONTH(三跨两临近重点区段!$H:$H)=10)*(三跨两临近重点区段!$A:$A=D890)*(三跨两临近重点区段!$F:$F="现存区段"),0))),"")</f>
        <v/>
      </c>
      <c r="AB890" s="72" t="str">
        <f t="array" ref="AB890">IFERROR(IF(INDEX(三跨两临近重点区段!$F:$F,MATCH(1,(MONTH(三跨两临近重点区段!$H:$H)=10)*(三跨两临近重点区段!$A:$A=D890),0))="已取消","已取消",INDEX(三跨两临近重点区段!$I:$I,MATCH(1,(MONTH(三跨两临近重点区段!$H:$H)=10)*(三跨两临近重点区段!$A:$A=D890)*(三跨两临近重点区段!$F:$F="现存区段"),0))),"")</f>
        <v/>
      </c>
      <c r="AC890" s="284" t="str">
        <f t="array" ref="AC890">IFERROR(IF(INDEX(三跨两临近重点区段!$F:$F,MATCH(1,(MONTH(三跨两临近重点区段!$H:$H)=11)*(三跨两临近重点区段!$A:$A=D890),0))="已取消","已取消",INDEX(三跨两临近重点区段!$H:$H,MATCH(1,(MONTH(三跨两临近重点区段!$H:$H)=11)*(三跨两临近重点区段!$A:$A=D890)*(三跨两临近重点区段!$F:$F="现存区段"),0))),"")</f>
        <v/>
      </c>
      <c r="AD890" s="72" t="str">
        <f t="array" ref="AD890">IFERROR(IF(INDEX(三跨两临近重点区段!$F:$F,MATCH(1,(MONTH(三跨两临近重点区段!$H:$H)=11)*(三跨两临近重点区段!$A:$A=D890),0))="已取消","已取消",INDEX(三跨两临近重点区段!$I:$I,MATCH(1,(MONTH(三跨两临近重点区段!$H:$H)=11)*(三跨两临近重点区段!$A:$A=D890)*(三跨两临近重点区段!$F:$F="现存区段"),0))),"")</f>
        <v/>
      </c>
      <c r="AE890" s="284" t="str">
        <f t="array" ref="AE890">IFERROR(IF(INDEX(三跨两临近重点区段!$F:$F,MATCH(1,(MONTH(三跨两临近重点区段!$H:$H)=12)*(三跨两临近重点区段!$A:$A=D890),0))="已取消","已取消",INDEX(三跨两临近重点区段!$H:$H,MATCH(1,(MONTH(三跨两临近重点区段!$H:$H)=12)*(三跨两临近重点区段!$A:$A=D890)*(三跨两临近重点区段!$F:$F="现存区段"),0))),"")</f>
        <v/>
      </c>
      <c r="AF890" s="72" t="str">
        <f t="array" ref="AF890">IFERROR(IF(INDEX(三跨两临近重点区段!$F:$F,MATCH(1,(MONTH(三跨两临近重点区段!$H:$H)=12)*(三跨两临近重点区段!$A:$A=D890),0))="已取消","已取消",INDEX(三跨两临近重点区段!$I:$I,MATCH(1,(MONTH(三跨两临近重点区段!$H:$H)=12)*(三跨两临近重点区段!$A:$A=D890)*(三跨两临近重点区段!$F:$F="现存区段"),0))),"")</f>
        <v/>
      </c>
      <c r="AH890" t="e">
        <f t="array" ref="AH890">INDEX(三跨两临近重点区段!$G:$G,MATCH(D890,三跨两临近重点区段!$A:$A,0))</f>
        <v>#N/A</v>
      </c>
    </row>
    <row r="891" ht="14.25" spans="1:34">
      <c r="A891" s="263" t="s">
        <v>150</v>
      </c>
      <c r="B891" s="264" t="s">
        <v>2893</v>
      </c>
      <c r="C891" s="263" t="s">
        <v>2428</v>
      </c>
      <c r="D891" s="263" t="s">
        <v>3396</v>
      </c>
      <c r="E891" s="264" t="s">
        <v>2115</v>
      </c>
      <c r="F891" s="264" t="s">
        <v>125</v>
      </c>
      <c r="G891" s="263" t="s">
        <v>2116</v>
      </c>
      <c r="H891" s="263" t="s">
        <v>1175</v>
      </c>
      <c r="I891" s="33"/>
      <c r="J891" s="196"/>
      <c r="K891" s="196"/>
      <c r="L891" s="196"/>
      <c r="M891" s="235"/>
      <c r="N891" s="235"/>
      <c r="O891" s="33"/>
      <c r="P891" s="48"/>
      <c r="Q891" s="279"/>
      <c r="R891" s="279"/>
      <c r="S891" s="278">
        <v>45457</v>
      </c>
      <c r="T891" s="279" t="s">
        <v>2117</v>
      </c>
      <c r="U891" s="268" t="str">
        <f t="array" ref="U891">IFERROR(IF(INDEX(三跨两临近重点区段!$F:$F,MATCH(1,(MONTH(三跨两临近重点区段!$H:$H)=7)*(三跨两临近重点区段!$A:$A=D891),0))="已取消","已取消",INDEX(三跨两临近重点区段!$H:$H,MATCH(1,(MONTH(三跨两临近重点区段!$H:$H)=7)*(三跨两临近重点区段!$A:$A=D891)*(三跨两临近重点区段!$F:$F="现存区段"),0))),"")</f>
        <v/>
      </c>
      <c r="V891" s="232" t="str">
        <f t="array" ref="V891">IFERROR(IF(INDEX(三跨两临近重点区段!$F:$F,MATCH(1,(MONTH(三跨两临近重点区段!$H:$H)=7)*(三跨两临近重点区段!$A:$A=D891),0))="已取消","已取消",INDEX(三跨两临近重点区段!$I:$I,MATCH(1,(MONTH(三跨两临近重点区段!$H:$H)=7)*(三跨两临近重点区段!$A:$A=D891)*(三跨两临近重点区段!$F:$F="现存区段"),0))),"")</f>
        <v/>
      </c>
      <c r="W891" s="268" t="str">
        <f t="array" ref="W891">IFERROR(IF(INDEX(三跨两临近重点区段!$F:$F,MATCH(1,(MONTH(三跨两临近重点区段!$H:$H)=8)*(三跨两临近重点区段!$A:$A=D891),0))="已取消","已取消",INDEX(三跨两临近重点区段!$H:$H,MATCH(1,(MONTH(三跨两临近重点区段!$H:$H)=8)*(三跨两临近重点区段!$A:$A=D891)*(三跨两临近重点区段!$F:$F="现存区段"),0))),"")</f>
        <v/>
      </c>
      <c r="X891" s="232" t="str">
        <f t="array" ref="X891">IFERROR(IF(INDEX(三跨两临近重点区段!$F:$F,MATCH(1,(MONTH(三跨两临近重点区段!$H:$H)=8)*(三跨两临近重点区段!$A:$A=D891),0))="已取消","已取消",INDEX(三跨两临近重点区段!$I:$I,MATCH(1,(MONTH(三跨两临近重点区段!$H:$H)=8)*(三跨两临近重点区段!$A:$A=D891)*(三跨两临近重点区段!$F:$F="现存区段"),0))),"")</f>
        <v/>
      </c>
      <c r="Y891" s="268" t="str">
        <f t="array" ref="Y891">IFERROR(IF(INDEX(三跨两临近重点区段!$F:$F,MATCH(1,(MONTH(三跨两临近重点区段!$H:$H)=9)*(三跨两临近重点区段!$A:$A=D891),0))="已取消","已取消",INDEX(三跨两临近重点区段!$H:$H,MATCH(1,(MONTH(三跨两临近重点区段!$H:$H)=9)*(三跨两临近重点区段!$A:$A=D891)*(三跨两临近重点区段!$F:$F="现存区段"),0))),"")</f>
        <v/>
      </c>
      <c r="Z891" s="232" t="str">
        <f t="array" ref="Z891">IFERROR(IF(INDEX(三跨两临近重点区段!$F:$F,MATCH(1,(MONTH(三跨两临近重点区段!$H:$H)=9)*(三跨两临近重点区段!$A:$A=D891),0))="已取消","已取消",INDEX(三跨两临近重点区段!$I:$I,MATCH(1,(MONTH(三跨两临近重点区段!$H:$H)=9)*(三跨两临近重点区段!$A:$A=D891)*(三跨两临近重点区段!$F:$F="现存区段"),0))),"")</f>
        <v/>
      </c>
      <c r="AA891" s="268" t="str">
        <f t="array" ref="AA891">IFERROR(IF(INDEX(三跨两临近重点区段!$F:$F,MATCH(1,(MONTH(三跨两临近重点区段!$H:$H)=10)*(三跨两临近重点区段!$A:$A=D891),0))="已取消","已取消",INDEX(三跨两临近重点区段!$H:$H,MATCH(1,(MONTH(三跨两临近重点区段!$H:$H)=10)*(三跨两临近重点区段!$A:$A=D891)*(三跨两临近重点区段!$F:$F="现存区段"),0))),"")</f>
        <v/>
      </c>
      <c r="AB891" s="72" t="str">
        <f t="array" ref="AB891">IFERROR(IF(INDEX(三跨两临近重点区段!$F:$F,MATCH(1,(MONTH(三跨两临近重点区段!$H:$H)=10)*(三跨两临近重点区段!$A:$A=D891),0))="已取消","已取消",INDEX(三跨两临近重点区段!$I:$I,MATCH(1,(MONTH(三跨两临近重点区段!$H:$H)=10)*(三跨两临近重点区段!$A:$A=D891)*(三跨两临近重点区段!$F:$F="现存区段"),0))),"")</f>
        <v/>
      </c>
      <c r="AC891" s="284" t="str">
        <f t="array" ref="AC891">IFERROR(IF(INDEX(三跨两临近重点区段!$F:$F,MATCH(1,(MONTH(三跨两临近重点区段!$H:$H)=11)*(三跨两临近重点区段!$A:$A=D891),0))="已取消","已取消",INDEX(三跨两临近重点区段!$H:$H,MATCH(1,(MONTH(三跨两临近重点区段!$H:$H)=11)*(三跨两临近重点区段!$A:$A=D891)*(三跨两临近重点区段!$F:$F="现存区段"),0))),"")</f>
        <v/>
      </c>
      <c r="AD891" s="72" t="str">
        <f t="array" ref="AD891">IFERROR(IF(INDEX(三跨两临近重点区段!$F:$F,MATCH(1,(MONTH(三跨两临近重点区段!$H:$H)=11)*(三跨两临近重点区段!$A:$A=D891),0))="已取消","已取消",INDEX(三跨两临近重点区段!$I:$I,MATCH(1,(MONTH(三跨两临近重点区段!$H:$H)=11)*(三跨两临近重点区段!$A:$A=D891)*(三跨两临近重点区段!$F:$F="现存区段"),0))),"")</f>
        <v/>
      </c>
      <c r="AE891" s="284" t="str">
        <f t="array" ref="AE891">IFERROR(IF(INDEX(三跨两临近重点区段!$F:$F,MATCH(1,(MONTH(三跨两临近重点区段!$H:$H)=12)*(三跨两临近重点区段!$A:$A=D891),0))="已取消","已取消",INDEX(三跨两临近重点区段!$H:$H,MATCH(1,(MONTH(三跨两临近重点区段!$H:$H)=12)*(三跨两临近重点区段!$A:$A=D891)*(三跨两临近重点区段!$F:$F="现存区段"),0))),"")</f>
        <v/>
      </c>
      <c r="AF891" s="72" t="str">
        <f t="array" ref="AF891">IFERROR(IF(INDEX(三跨两临近重点区段!$F:$F,MATCH(1,(MONTH(三跨两临近重点区段!$H:$H)=12)*(三跨两临近重点区段!$A:$A=D891),0))="已取消","已取消",INDEX(三跨两临近重点区段!$I:$I,MATCH(1,(MONTH(三跨两临近重点区段!$H:$H)=12)*(三跨两临近重点区段!$A:$A=D891)*(三跨两临近重点区段!$F:$F="现存区段"),0))),"")</f>
        <v/>
      </c>
      <c r="AH891" t="e">
        <f t="array" ref="AH891">INDEX(三跨两临近重点区段!$G:$G,MATCH(D891,三跨两临近重点区段!$A:$A,0))</f>
        <v>#N/A</v>
      </c>
    </row>
    <row r="892" ht="14.25" spans="1:34">
      <c r="A892" s="263" t="s">
        <v>150</v>
      </c>
      <c r="B892" s="264" t="s">
        <v>2827</v>
      </c>
      <c r="C892" s="263" t="s">
        <v>2968</v>
      </c>
      <c r="D892" s="263" t="s">
        <v>3397</v>
      </c>
      <c r="E892" s="264" t="s">
        <v>2115</v>
      </c>
      <c r="F892" s="264" t="s">
        <v>125</v>
      </c>
      <c r="G892" s="263" t="s">
        <v>2116</v>
      </c>
      <c r="H892" s="263" t="s">
        <v>1297</v>
      </c>
      <c r="I892" s="33"/>
      <c r="J892" s="196"/>
      <c r="K892" s="196"/>
      <c r="L892" s="196"/>
      <c r="M892" s="235"/>
      <c r="N892" s="235"/>
      <c r="O892" s="33"/>
      <c r="P892" s="48"/>
      <c r="Q892" s="279"/>
      <c r="R892" s="279"/>
      <c r="S892" s="282">
        <v>45450.4361111111</v>
      </c>
      <c r="T892" s="279" t="s">
        <v>2117</v>
      </c>
      <c r="U892" s="268" t="str">
        <f t="array" ref="U892">IFERROR(IF(INDEX(三跨两临近重点区段!$F:$F,MATCH(1,(MONTH(三跨两临近重点区段!$H:$H)=7)*(三跨两临近重点区段!$A:$A=D892),0))="已取消","已取消",INDEX(三跨两临近重点区段!$H:$H,MATCH(1,(MONTH(三跨两临近重点区段!$H:$H)=7)*(三跨两临近重点区段!$A:$A=D892)*(三跨两临近重点区段!$F:$F="现存区段"),0))),"")</f>
        <v/>
      </c>
      <c r="V892" s="232" t="str">
        <f t="array" ref="V892">IFERROR(IF(INDEX(三跨两临近重点区段!$F:$F,MATCH(1,(MONTH(三跨两临近重点区段!$H:$H)=7)*(三跨两临近重点区段!$A:$A=D892),0))="已取消","已取消",INDEX(三跨两临近重点区段!$I:$I,MATCH(1,(MONTH(三跨两临近重点区段!$H:$H)=7)*(三跨两临近重点区段!$A:$A=D892)*(三跨两临近重点区段!$F:$F="现存区段"),0))),"")</f>
        <v/>
      </c>
      <c r="W892" s="268" t="str">
        <f t="array" ref="W892">IFERROR(IF(INDEX(三跨两临近重点区段!$F:$F,MATCH(1,(MONTH(三跨两临近重点区段!$H:$H)=8)*(三跨两临近重点区段!$A:$A=D892),0))="已取消","已取消",INDEX(三跨两临近重点区段!$H:$H,MATCH(1,(MONTH(三跨两临近重点区段!$H:$H)=8)*(三跨两临近重点区段!$A:$A=D892)*(三跨两临近重点区段!$F:$F="现存区段"),0))),"")</f>
        <v/>
      </c>
      <c r="X892" s="232" t="str">
        <f t="array" ref="X892">IFERROR(IF(INDEX(三跨两临近重点区段!$F:$F,MATCH(1,(MONTH(三跨两临近重点区段!$H:$H)=8)*(三跨两临近重点区段!$A:$A=D892),0))="已取消","已取消",INDEX(三跨两临近重点区段!$I:$I,MATCH(1,(MONTH(三跨两临近重点区段!$H:$H)=8)*(三跨两临近重点区段!$A:$A=D892)*(三跨两临近重点区段!$F:$F="现存区段"),0))),"")</f>
        <v/>
      </c>
      <c r="Y892" s="268" t="str">
        <f t="array" ref="Y892">IFERROR(IF(INDEX(三跨两临近重点区段!$F:$F,MATCH(1,(MONTH(三跨两临近重点区段!$H:$H)=9)*(三跨两临近重点区段!$A:$A=D892),0))="已取消","已取消",INDEX(三跨两临近重点区段!$H:$H,MATCH(1,(MONTH(三跨两临近重点区段!$H:$H)=9)*(三跨两临近重点区段!$A:$A=D892)*(三跨两临近重点区段!$F:$F="现存区段"),0))),"")</f>
        <v/>
      </c>
      <c r="Z892" s="232" t="str">
        <f t="array" ref="Z892">IFERROR(IF(INDEX(三跨两临近重点区段!$F:$F,MATCH(1,(MONTH(三跨两临近重点区段!$H:$H)=9)*(三跨两临近重点区段!$A:$A=D892),0))="已取消","已取消",INDEX(三跨两临近重点区段!$I:$I,MATCH(1,(MONTH(三跨两临近重点区段!$H:$H)=9)*(三跨两临近重点区段!$A:$A=D892)*(三跨两临近重点区段!$F:$F="现存区段"),0))),"")</f>
        <v/>
      </c>
      <c r="AA892" s="268" t="str">
        <f t="array" ref="AA892">IFERROR(IF(INDEX(三跨两临近重点区段!$F:$F,MATCH(1,(MONTH(三跨两临近重点区段!$H:$H)=10)*(三跨两临近重点区段!$A:$A=D892),0))="已取消","已取消",INDEX(三跨两临近重点区段!$H:$H,MATCH(1,(MONTH(三跨两临近重点区段!$H:$H)=10)*(三跨两临近重点区段!$A:$A=D892)*(三跨两临近重点区段!$F:$F="现存区段"),0))),"")</f>
        <v/>
      </c>
      <c r="AB892" s="72" t="str">
        <f t="array" ref="AB892">IFERROR(IF(INDEX(三跨两临近重点区段!$F:$F,MATCH(1,(MONTH(三跨两临近重点区段!$H:$H)=10)*(三跨两临近重点区段!$A:$A=D892),0))="已取消","已取消",INDEX(三跨两临近重点区段!$I:$I,MATCH(1,(MONTH(三跨两临近重点区段!$H:$H)=10)*(三跨两临近重点区段!$A:$A=D892)*(三跨两临近重点区段!$F:$F="现存区段"),0))),"")</f>
        <v/>
      </c>
      <c r="AC892" s="284" t="str">
        <f t="array" ref="AC892">IFERROR(IF(INDEX(三跨两临近重点区段!$F:$F,MATCH(1,(MONTH(三跨两临近重点区段!$H:$H)=11)*(三跨两临近重点区段!$A:$A=D892),0))="已取消","已取消",INDEX(三跨两临近重点区段!$H:$H,MATCH(1,(MONTH(三跨两临近重点区段!$H:$H)=11)*(三跨两临近重点区段!$A:$A=D892)*(三跨两临近重点区段!$F:$F="现存区段"),0))),"")</f>
        <v/>
      </c>
      <c r="AD892" s="72" t="str">
        <f t="array" ref="AD892">IFERROR(IF(INDEX(三跨两临近重点区段!$F:$F,MATCH(1,(MONTH(三跨两临近重点区段!$H:$H)=11)*(三跨两临近重点区段!$A:$A=D892),0))="已取消","已取消",INDEX(三跨两临近重点区段!$I:$I,MATCH(1,(MONTH(三跨两临近重点区段!$H:$H)=11)*(三跨两临近重点区段!$A:$A=D892)*(三跨两临近重点区段!$F:$F="现存区段"),0))),"")</f>
        <v/>
      </c>
      <c r="AE892" s="284" t="str">
        <f t="array" ref="AE892">IFERROR(IF(INDEX(三跨两临近重点区段!$F:$F,MATCH(1,(MONTH(三跨两临近重点区段!$H:$H)=12)*(三跨两临近重点区段!$A:$A=D892),0))="已取消","已取消",INDEX(三跨两临近重点区段!$H:$H,MATCH(1,(MONTH(三跨两临近重点区段!$H:$H)=12)*(三跨两临近重点区段!$A:$A=D892)*(三跨两临近重点区段!$F:$F="现存区段"),0))),"")</f>
        <v/>
      </c>
      <c r="AF892" s="72" t="str">
        <f t="array" ref="AF892">IFERROR(IF(INDEX(三跨两临近重点区段!$F:$F,MATCH(1,(MONTH(三跨两临近重点区段!$H:$H)=12)*(三跨两临近重点区段!$A:$A=D892),0))="已取消","已取消",INDEX(三跨两临近重点区段!$I:$I,MATCH(1,(MONTH(三跨两临近重点区段!$H:$H)=12)*(三跨两临近重点区段!$A:$A=D892)*(三跨两临近重点区段!$F:$F="现存区段"),0))),"")</f>
        <v/>
      </c>
      <c r="AH892" t="e">
        <f t="array" ref="AH892">INDEX(三跨两临近重点区段!$G:$G,MATCH(D892,三跨两临近重点区段!$A:$A,0))</f>
        <v>#N/A</v>
      </c>
    </row>
    <row r="893" ht="14.25" spans="1:34">
      <c r="A893" s="263" t="s">
        <v>150</v>
      </c>
      <c r="B893" s="264" t="s">
        <v>2829</v>
      </c>
      <c r="C893" s="263" t="s">
        <v>2302</v>
      </c>
      <c r="D893" s="263" t="s">
        <v>3398</v>
      </c>
      <c r="E893" s="264" t="s">
        <v>2115</v>
      </c>
      <c r="F893" s="264" t="s">
        <v>125</v>
      </c>
      <c r="G893" s="263" t="s">
        <v>2116</v>
      </c>
      <c r="H893" s="263" t="s">
        <v>1297</v>
      </c>
      <c r="I893" s="33"/>
      <c r="J893" s="196"/>
      <c r="K893" s="196"/>
      <c r="L893" s="196"/>
      <c r="M893" s="235"/>
      <c r="N893" s="235"/>
      <c r="O893" s="33"/>
      <c r="P893" s="48"/>
      <c r="Q893" s="279"/>
      <c r="R893" s="279"/>
      <c r="S893" s="282">
        <v>45450.4361111111</v>
      </c>
      <c r="T893" s="279" t="s">
        <v>2117</v>
      </c>
      <c r="U893" s="268" t="str">
        <f t="array" ref="U893">IFERROR(IF(INDEX(三跨两临近重点区段!$F:$F,MATCH(1,(MONTH(三跨两临近重点区段!$H:$H)=7)*(三跨两临近重点区段!$A:$A=D893),0))="已取消","已取消",INDEX(三跨两临近重点区段!$H:$H,MATCH(1,(MONTH(三跨两临近重点区段!$H:$H)=7)*(三跨两临近重点区段!$A:$A=D893)*(三跨两临近重点区段!$F:$F="现存区段"),0))),"")</f>
        <v/>
      </c>
      <c r="V893" s="232" t="str">
        <f t="array" ref="V893">IFERROR(IF(INDEX(三跨两临近重点区段!$F:$F,MATCH(1,(MONTH(三跨两临近重点区段!$H:$H)=7)*(三跨两临近重点区段!$A:$A=D893),0))="已取消","已取消",INDEX(三跨两临近重点区段!$I:$I,MATCH(1,(MONTH(三跨两临近重点区段!$H:$H)=7)*(三跨两临近重点区段!$A:$A=D893)*(三跨两临近重点区段!$F:$F="现存区段"),0))),"")</f>
        <v/>
      </c>
      <c r="W893" s="268" t="str">
        <f t="array" ref="W893">IFERROR(IF(INDEX(三跨两临近重点区段!$F:$F,MATCH(1,(MONTH(三跨两临近重点区段!$H:$H)=8)*(三跨两临近重点区段!$A:$A=D893),0))="已取消","已取消",INDEX(三跨两临近重点区段!$H:$H,MATCH(1,(MONTH(三跨两临近重点区段!$H:$H)=8)*(三跨两临近重点区段!$A:$A=D893)*(三跨两临近重点区段!$F:$F="现存区段"),0))),"")</f>
        <v/>
      </c>
      <c r="X893" s="232" t="str">
        <f t="array" ref="X893">IFERROR(IF(INDEX(三跨两临近重点区段!$F:$F,MATCH(1,(MONTH(三跨两临近重点区段!$H:$H)=8)*(三跨两临近重点区段!$A:$A=D893),0))="已取消","已取消",INDEX(三跨两临近重点区段!$I:$I,MATCH(1,(MONTH(三跨两临近重点区段!$H:$H)=8)*(三跨两临近重点区段!$A:$A=D893)*(三跨两临近重点区段!$F:$F="现存区段"),0))),"")</f>
        <v/>
      </c>
      <c r="Y893" s="268" t="str">
        <f t="array" ref="Y893">IFERROR(IF(INDEX(三跨两临近重点区段!$F:$F,MATCH(1,(MONTH(三跨两临近重点区段!$H:$H)=9)*(三跨两临近重点区段!$A:$A=D893),0))="已取消","已取消",INDEX(三跨两临近重点区段!$H:$H,MATCH(1,(MONTH(三跨两临近重点区段!$H:$H)=9)*(三跨两临近重点区段!$A:$A=D893)*(三跨两临近重点区段!$F:$F="现存区段"),0))),"")</f>
        <v/>
      </c>
      <c r="Z893" s="232" t="str">
        <f t="array" ref="Z893">IFERROR(IF(INDEX(三跨两临近重点区段!$F:$F,MATCH(1,(MONTH(三跨两临近重点区段!$H:$H)=9)*(三跨两临近重点区段!$A:$A=D893),0))="已取消","已取消",INDEX(三跨两临近重点区段!$I:$I,MATCH(1,(MONTH(三跨两临近重点区段!$H:$H)=9)*(三跨两临近重点区段!$A:$A=D893)*(三跨两临近重点区段!$F:$F="现存区段"),0))),"")</f>
        <v/>
      </c>
      <c r="AA893" s="268" t="str">
        <f t="array" ref="AA893">IFERROR(IF(INDEX(三跨两临近重点区段!$F:$F,MATCH(1,(MONTH(三跨两临近重点区段!$H:$H)=10)*(三跨两临近重点区段!$A:$A=D893),0))="已取消","已取消",INDEX(三跨两临近重点区段!$H:$H,MATCH(1,(MONTH(三跨两临近重点区段!$H:$H)=10)*(三跨两临近重点区段!$A:$A=D893)*(三跨两临近重点区段!$F:$F="现存区段"),0))),"")</f>
        <v/>
      </c>
      <c r="AB893" s="72" t="str">
        <f t="array" ref="AB893">IFERROR(IF(INDEX(三跨两临近重点区段!$F:$F,MATCH(1,(MONTH(三跨两临近重点区段!$H:$H)=10)*(三跨两临近重点区段!$A:$A=D893),0))="已取消","已取消",INDEX(三跨两临近重点区段!$I:$I,MATCH(1,(MONTH(三跨两临近重点区段!$H:$H)=10)*(三跨两临近重点区段!$A:$A=D893)*(三跨两临近重点区段!$F:$F="现存区段"),0))),"")</f>
        <v/>
      </c>
      <c r="AC893" s="284" t="str">
        <f t="array" ref="AC893">IFERROR(IF(INDEX(三跨两临近重点区段!$F:$F,MATCH(1,(MONTH(三跨两临近重点区段!$H:$H)=11)*(三跨两临近重点区段!$A:$A=D893),0))="已取消","已取消",INDEX(三跨两临近重点区段!$H:$H,MATCH(1,(MONTH(三跨两临近重点区段!$H:$H)=11)*(三跨两临近重点区段!$A:$A=D893)*(三跨两临近重点区段!$F:$F="现存区段"),0))),"")</f>
        <v/>
      </c>
      <c r="AD893" s="72" t="str">
        <f t="array" ref="AD893">IFERROR(IF(INDEX(三跨两临近重点区段!$F:$F,MATCH(1,(MONTH(三跨两临近重点区段!$H:$H)=11)*(三跨两临近重点区段!$A:$A=D893),0))="已取消","已取消",INDEX(三跨两临近重点区段!$I:$I,MATCH(1,(MONTH(三跨两临近重点区段!$H:$H)=11)*(三跨两临近重点区段!$A:$A=D893)*(三跨两临近重点区段!$F:$F="现存区段"),0))),"")</f>
        <v/>
      </c>
      <c r="AE893" s="284" t="str">
        <f t="array" ref="AE893">IFERROR(IF(INDEX(三跨两临近重点区段!$F:$F,MATCH(1,(MONTH(三跨两临近重点区段!$H:$H)=12)*(三跨两临近重点区段!$A:$A=D893),0))="已取消","已取消",INDEX(三跨两临近重点区段!$H:$H,MATCH(1,(MONTH(三跨两临近重点区段!$H:$H)=12)*(三跨两临近重点区段!$A:$A=D893)*(三跨两临近重点区段!$F:$F="现存区段"),0))),"")</f>
        <v/>
      </c>
      <c r="AF893" s="72" t="str">
        <f t="array" ref="AF893">IFERROR(IF(INDEX(三跨两临近重点区段!$F:$F,MATCH(1,(MONTH(三跨两临近重点区段!$H:$H)=12)*(三跨两临近重点区段!$A:$A=D893),0))="已取消","已取消",INDEX(三跨两临近重点区段!$I:$I,MATCH(1,(MONTH(三跨两临近重点区段!$H:$H)=12)*(三跨两临近重点区段!$A:$A=D893)*(三跨两临近重点区段!$F:$F="现存区段"),0))),"")</f>
        <v/>
      </c>
      <c r="AH893" t="e">
        <f t="array" ref="AH893">INDEX(三跨两临近重点区段!$G:$G,MATCH(D893,三跨两临近重点区段!$A:$A,0))</f>
        <v>#N/A</v>
      </c>
    </row>
    <row r="894" ht="14.25" spans="1:34">
      <c r="A894" s="263" t="s">
        <v>363</v>
      </c>
      <c r="B894" s="264" t="s">
        <v>2866</v>
      </c>
      <c r="C894" s="263" t="s">
        <v>2304</v>
      </c>
      <c r="D894" s="263" t="s">
        <v>3399</v>
      </c>
      <c r="E894" s="264" t="s">
        <v>2115</v>
      </c>
      <c r="F894" s="264" t="s">
        <v>125</v>
      </c>
      <c r="G894" s="263" t="s">
        <v>2116</v>
      </c>
      <c r="H894" s="263" t="s">
        <v>1144</v>
      </c>
      <c r="I894" s="33"/>
      <c r="J894" s="196"/>
      <c r="K894" s="196"/>
      <c r="L894" s="196"/>
      <c r="M894" s="235"/>
      <c r="N894" s="235"/>
      <c r="O894" s="33"/>
      <c r="P894" s="48"/>
      <c r="Q894" s="279"/>
      <c r="R894" s="279"/>
      <c r="S894" s="278">
        <v>45448</v>
      </c>
      <c r="T894" s="279" t="s">
        <v>2117</v>
      </c>
      <c r="U894" s="268" t="str">
        <f t="array" ref="U894">IFERROR(IF(INDEX(三跨两临近重点区段!$F:$F,MATCH(1,(MONTH(三跨两临近重点区段!$H:$H)=7)*(三跨两临近重点区段!$A:$A=D894),0))="已取消","已取消",INDEX(三跨两临近重点区段!$H:$H,MATCH(1,(MONTH(三跨两临近重点区段!$H:$H)=7)*(三跨两临近重点区段!$A:$A=D894)*(三跨两临近重点区段!$F:$F="现存区段"),0))),"")</f>
        <v/>
      </c>
      <c r="V894" s="232" t="str">
        <f t="array" ref="V894">IFERROR(IF(INDEX(三跨两临近重点区段!$F:$F,MATCH(1,(MONTH(三跨两临近重点区段!$H:$H)=7)*(三跨两临近重点区段!$A:$A=D894),0))="已取消","已取消",INDEX(三跨两临近重点区段!$I:$I,MATCH(1,(MONTH(三跨两临近重点区段!$H:$H)=7)*(三跨两临近重点区段!$A:$A=D894)*(三跨两临近重点区段!$F:$F="现存区段"),0))),"")</f>
        <v/>
      </c>
      <c r="W894" s="268" t="str">
        <f t="array" ref="W894">IFERROR(IF(INDEX(三跨两临近重点区段!$F:$F,MATCH(1,(MONTH(三跨两临近重点区段!$H:$H)=8)*(三跨两临近重点区段!$A:$A=D894),0))="已取消","已取消",INDEX(三跨两临近重点区段!$H:$H,MATCH(1,(MONTH(三跨两临近重点区段!$H:$H)=8)*(三跨两临近重点区段!$A:$A=D894)*(三跨两临近重点区段!$F:$F="现存区段"),0))),"")</f>
        <v/>
      </c>
      <c r="X894" s="232" t="str">
        <f t="array" ref="X894">IFERROR(IF(INDEX(三跨两临近重点区段!$F:$F,MATCH(1,(MONTH(三跨两临近重点区段!$H:$H)=8)*(三跨两临近重点区段!$A:$A=D894),0))="已取消","已取消",INDEX(三跨两临近重点区段!$I:$I,MATCH(1,(MONTH(三跨两临近重点区段!$H:$H)=8)*(三跨两临近重点区段!$A:$A=D894)*(三跨两临近重点区段!$F:$F="现存区段"),0))),"")</f>
        <v/>
      </c>
      <c r="Y894" s="268" t="str">
        <f t="array" ref="Y894">IFERROR(IF(INDEX(三跨两临近重点区段!$F:$F,MATCH(1,(MONTH(三跨两临近重点区段!$H:$H)=9)*(三跨两临近重点区段!$A:$A=D894),0))="已取消","已取消",INDEX(三跨两临近重点区段!$H:$H,MATCH(1,(MONTH(三跨两临近重点区段!$H:$H)=9)*(三跨两临近重点区段!$A:$A=D894)*(三跨两临近重点区段!$F:$F="现存区段"),0))),"")</f>
        <v/>
      </c>
      <c r="Z894" s="232" t="str">
        <f t="array" ref="Z894">IFERROR(IF(INDEX(三跨两临近重点区段!$F:$F,MATCH(1,(MONTH(三跨两临近重点区段!$H:$H)=9)*(三跨两临近重点区段!$A:$A=D894),0))="已取消","已取消",INDEX(三跨两临近重点区段!$I:$I,MATCH(1,(MONTH(三跨两临近重点区段!$H:$H)=9)*(三跨两临近重点区段!$A:$A=D894)*(三跨两临近重点区段!$F:$F="现存区段"),0))),"")</f>
        <v/>
      </c>
      <c r="AA894" s="268" t="str">
        <f t="array" ref="AA894">IFERROR(IF(INDEX(三跨两临近重点区段!$F:$F,MATCH(1,(MONTH(三跨两临近重点区段!$H:$H)=10)*(三跨两临近重点区段!$A:$A=D894),0))="已取消","已取消",INDEX(三跨两临近重点区段!$H:$H,MATCH(1,(MONTH(三跨两临近重点区段!$H:$H)=10)*(三跨两临近重点区段!$A:$A=D894)*(三跨两临近重点区段!$F:$F="现存区段"),0))),"")</f>
        <v/>
      </c>
      <c r="AB894" s="72" t="str">
        <f t="array" ref="AB894">IFERROR(IF(INDEX(三跨两临近重点区段!$F:$F,MATCH(1,(MONTH(三跨两临近重点区段!$H:$H)=10)*(三跨两临近重点区段!$A:$A=D894),0))="已取消","已取消",INDEX(三跨两临近重点区段!$I:$I,MATCH(1,(MONTH(三跨两临近重点区段!$H:$H)=10)*(三跨两临近重点区段!$A:$A=D894)*(三跨两临近重点区段!$F:$F="现存区段"),0))),"")</f>
        <v/>
      </c>
      <c r="AC894" s="284" t="str">
        <f t="array" ref="AC894">IFERROR(IF(INDEX(三跨两临近重点区段!$F:$F,MATCH(1,(MONTH(三跨两临近重点区段!$H:$H)=11)*(三跨两临近重点区段!$A:$A=D894),0))="已取消","已取消",INDEX(三跨两临近重点区段!$H:$H,MATCH(1,(MONTH(三跨两临近重点区段!$H:$H)=11)*(三跨两临近重点区段!$A:$A=D894)*(三跨两临近重点区段!$F:$F="现存区段"),0))),"")</f>
        <v/>
      </c>
      <c r="AD894" s="72" t="str">
        <f t="array" ref="AD894">IFERROR(IF(INDEX(三跨两临近重点区段!$F:$F,MATCH(1,(MONTH(三跨两临近重点区段!$H:$H)=11)*(三跨两临近重点区段!$A:$A=D894),0))="已取消","已取消",INDEX(三跨两临近重点区段!$I:$I,MATCH(1,(MONTH(三跨两临近重点区段!$H:$H)=11)*(三跨两临近重点区段!$A:$A=D894)*(三跨两临近重点区段!$F:$F="现存区段"),0))),"")</f>
        <v/>
      </c>
      <c r="AE894" s="284" t="str">
        <f t="array" ref="AE894">IFERROR(IF(INDEX(三跨两临近重点区段!$F:$F,MATCH(1,(MONTH(三跨两临近重点区段!$H:$H)=12)*(三跨两临近重点区段!$A:$A=D894),0))="已取消","已取消",INDEX(三跨两临近重点区段!$H:$H,MATCH(1,(MONTH(三跨两临近重点区段!$H:$H)=12)*(三跨两临近重点区段!$A:$A=D894)*(三跨两临近重点区段!$F:$F="现存区段"),0))),"")</f>
        <v/>
      </c>
      <c r="AF894" s="72" t="str">
        <f t="array" ref="AF894">IFERROR(IF(INDEX(三跨两临近重点区段!$F:$F,MATCH(1,(MONTH(三跨两临近重点区段!$H:$H)=12)*(三跨两临近重点区段!$A:$A=D894),0))="已取消","已取消",INDEX(三跨两临近重点区段!$I:$I,MATCH(1,(MONTH(三跨两临近重点区段!$H:$H)=12)*(三跨两临近重点区段!$A:$A=D894)*(三跨两临近重点区段!$F:$F="现存区段"),0))),"")</f>
        <v/>
      </c>
      <c r="AH894" t="e">
        <f t="array" ref="AH894">INDEX(三跨两临近重点区段!$G:$G,MATCH(D894,三跨两临近重点区段!$A:$A,0))</f>
        <v>#N/A</v>
      </c>
    </row>
    <row r="895" ht="14.25" spans="1:34">
      <c r="A895" s="263" t="s">
        <v>363</v>
      </c>
      <c r="B895" s="264" t="s">
        <v>2868</v>
      </c>
      <c r="C895" s="263" t="s">
        <v>2304</v>
      </c>
      <c r="D895" s="263" t="s">
        <v>3400</v>
      </c>
      <c r="E895" s="264" t="s">
        <v>2115</v>
      </c>
      <c r="F895" s="264" t="s">
        <v>125</v>
      </c>
      <c r="G895" s="263" t="s">
        <v>2116</v>
      </c>
      <c r="H895" s="263" t="s">
        <v>1144</v>
      </c>
      <c r="I895" s="33"/>
      <c r="J895" s="196"/>
      <c r="K895" s="196"/>
      <c r="L895" s="196"/>
      <c r="M895" s="235"/>
      <c r="N895" s="235"/>
      <c r="O895" s="33"/>
      <c r="P895" s="48"/>
      <c r="Q895" s="279"/>
      <c r="R895" s="279"/>
      <c r="S895" s="278">
        <v>45448</v>
      </c>
      <c r="T895" s="279" t="s">
        <v>2117</v>
      </c>
      <c r="U895" s="268" t="str">
        <f t="array" ref="U895">IFERROR(IF(INDEX(三跨两临近重点区段!$F:$F,MATCH(1,(MONTH(三跨两临近重点区段!$H:$H)=7)*(三跨两临近重点区段!$A:$A=D895),0))="已取消","已取消",INDEX(三跨两临近重点区段!$H:$H,MATCH(1,(MONTH(三跨两临近重点区段!$H:$H)=7)*(三跨两临近重点区段!$A:$A=D895)*(三跨两临近重点区段!$F:$F="现存区段"),0))),"")</f>
        <v/>
      </c>
      <c r="V895" s="232" t="str">
        <f t="array" ref="V895">IFERROR(IF(INDEX(三跨两临近重点区段!$F:$F,MATCH(1,(MONTH(三跨两临近重点区段!$H:$H)=7)*(三跨两临近重点区段!$A:$A=D895),0))="已取消","已取消",INDEX(三跨两临近重点区段!$I:$I,MATCH(1,(MONTH(三跨两临近重点区段!$H:$H)=7)*(三跨两临近重点区段!$A:$A=D895)*(三跨两临近重点区段!$F:$F="现存区段"),0))),"")</f>
        <v/>
      </c>
      <c r="W895" s="268" t="str">
        <f t="array" ref="W895">IFERROR(IF(INDEX(三跨两临近重点区段!$F:$F,MATCH(1,(MONTH(三跨两临近重点区段!$H:$H)=8)*(三跨两临近重点区段!$A:$A=D895),0))="已取消","已取消",INDEX(三跨两临近重点区段!$H:$H,MATCH(1,(MONTH(三跨两临近重点区段!$H:$H)=8)*(三跨两临近重点区段!$A:$A=D895)*(三跨两临近重点区段!$F:$F="现存区段"),0))),"")</f>
        <v/>
      </c>
      <c r="X895" s="232" t="str">
        <f t="array" ref="X895">IFERROR(IF(INDEX(三跨两临近重点区段!$F:$F,MATCH(1,(MONTH(三跨两临近重点区段!$H:$H)=8)*(三跨两临近重点区段!$A:$A=D895),0))="已取消","已取消",INDEX(三跨两临近重点区段!$I:$I,MATCH(1,(MONTH(三跨两临近重点区段!$H:$H)=8)*(三跨两临近重点区段!$A:$A=D895)*(三跨两临近重点区段!$F:$F="现存区段"),0))),"")</f>
        <v/>
      </c>
      <c r="Y895" s="268" t="str">
        <f t="array" ref="Y895">IFERROR(IF(INDEX(三跨两临近重点区段!$F:$F,MATCH(1,(MONTH(三跨两临近重点区段!$H:$H)=9)*(三跨两临近重点区段!$A:$A=D895),0))="已取消","已取消",INDEX(三跨两临近重点区段!$H:$H,MATCH(1,(MONTH(三跨两临近重点区段!$H:$H)=9)*(三跨两临近重点区段!$A:$A=D895)*(三跨两临近重点区段!$F:$F="现存区段"),0))),"")</f>
        <v/>
      </c>
      <c r="Z895" s="232" t="str">
        <f t="array" ref="Z895">IFERROR(IF(INDEX(三跨两临近重点区段!$F:$F,MATCH(1,(MONTH(三跨两临近重点区段!$H:$H)=9)*(三跨两临近重点区段!$A:$A=D895),0))="已取消","已取消",INDEX(三跨两临近重点区段!$I:$I,MATCH(1,(MONTH(三跨两临近重点区段!$H:$H)=9)*(三跨两临近重点区段!$A:$A=D895)*(三跨两临近重点区段!$F:$F="现存区段"),0))),"")</f>
        <v/>
      </c>
      <c r="AA895" s="268" t="str">
        <f t="array" ref="AA895">IFERROR(IF(INDEX(三跨两临近重点区段!$F:$F,MATCH(1,(MONTH(三跨两临近重点区段!$H:$H)=10)*(三跨两临近重点区段!$A:$A=D895),0))="已取消","已取消",INDEX(三跨两临近重点区段!$H:$H,MATCH(1,(MONTH(三跨两临近重点区段!$H:$H)=10)*(三跨两临近重点区段!$A:$A=D895)*(三跨两临近重点区段!$F:$F="现存区段"),0))),"")</f>
        <v/>
      </c>
      <c r="AB895" s="72" t="str">
        <f t="array" ref="AB895">IFERROR(IF(INDEX(三跨两临近重点区段!$F:$F,MATCH(1,(MONTH(三跨两临近重点区段!$H:$H)=10)*(三跨两临近重点区段!$A:$A=D895),0))="已取消","已取消",INDEX(三跨两临近重点区段!$I:$I,MATCH(1,(MONTH(三跨两临近重点区段!$H:$H)=10)*(三跨两临近重点区段!$A:$A=D895)*(三跨两临近重点区段!$F:$F="现存区段"),0))),"")</f>
        <v/>
      </c>
      <c r="AC895" s="284" t="str">
        <f t="array" ref="AC895">IFERROR(IF(INDEX(三跨两临近重点区段!$F:$F,MATCH(1,(MONTH(三跨两临近重点区段!$H:$H)=11)*(三跨两临近重点区段!$A:$A=D895),0))="已取消","已取消",INDEX(三跨两临近重点区段!$H:$H,MATCH(1,(MONTH(三跨两临近重点区段!$H:$H)=11)*(三跨两临近重点区段!$A:$A=D895)*(三跨两临近重点区段!$F:$F="现存区段"),0))),"")</f>
        <v/>
      </c>
      <c r="AD895" s="72" t="str">
        <f t="array" ref="AD895">IFERROR(IF(INDEX(三跨两临近重点区段!$F:$F,MATCH(1,(MONTH(三跨两临近重点区段!$H:$H)=11)*(三跨两临近重点区段!$A:$A=D895),0))="已取消","已取消",INDEX(三跨两临近重点区段!$I:$I,MATCH(1,(MONTH(三跨两临近重点区段!$H:$H)=11)*(三跨两临近重点区段!$A:$A=D895)*(三跨两临近重点区段!$F:$F="现存区段"),0))),"")</f>
        <v/>
      </c>
      <c r="AE895" s="284" t="str">
        <f t="array" ref="AE895">IFERROR(IF(INDEX(三跨两临近重点区段!$F:$F,MATCH(1,(MONTH(三跨两临近重点区段!$H:$H)=12)*(三跨两临近重点区段!$A:$A=D895),0))="已取消","已取消",INDEX(三跨两临近重点区段!$H:$H,MATCH(1,(MONTH(三跨两临近重点区段!$H:$H)=12)*(三跨两临近重点区段!$A:$A=D895)*(三跨两临近重点区段!$F:$F="现存区段"),0))),"")</f>
        <v/>
      </c>
      <c r="AF895" s="72" t="str">
        <f t="array" ref="AF895">IFERROR(IF(INDEX(三跨两临近重点区段!$F:$F,MATCH(1,(MONTH(三跨两临近重点区段!$H:$H)=12)*(三跨两临近重点区段!$A:$A=D895),0))="已取消","已取消",INDEX(三跨两临近重点区段!$I:$I,MATCH(1,(MONTH(三跨两临近重点区段!$H:$H)=12)*(三跨两临近重点区段!$A:$A=D895)*(三跨两临近重点区段!$F:$F="现存区段"),0))),"")</f>
        <v/>
      </c>
      <c r="AH895" t="e">
        <f t="array" ref="AH895">INDEX(三跨两临近重点区段!$G:$G,MATCH(D895,三跨两临近重点区段!$A:$A,0))</f>
        <v>#N/A</v>
      </c>
    </row>
    <row r="896" ht="14.25" spans="1:34">
      <c r="A896" s="263" t="s">
        <v>150</v>
      </c>
      <c r="B896" s="264" t="s">
        <v>2715</v>
      </c>
      <c r="C896" s="263" t="s">
        <v>2756</v>
      </c>
      <c r="D896" s="263" t="s">
        <v>3401</v>
      </c>
      <c r="E896" s="264" t="s">
        <v>2115</v>
      </c>
      <c r="F896" s="264" t="s">
        <v>125</v>
      </c>
      <c r="G896" s="263" t="s">
        <v>2116</v>
      </c>
      <c r="H896" s="263" t="s">
        <v>2717</v>
      </c>
      <c r="I896" s="33"/>
      <c r="J896" s="196"/>
      <c r="K896" s="196"/>
      <c r="L896" s="196"/>
      <c r="M896" s="235"/>
      <c r="N896" s="235"/>
      <c r="O896" s="33"/>
      <c r="P896" s="48"/>
      <c r="Q896" s="279"/>
      <c r="R896" s="279"/>
      <c r="S896" s="278">
        <v>45448</v>
      </c>
      <c r="T896" s="279" t="s">
        <v>2117</v>
      </c>
      <c r="U896" s="268" t="str">
        <f t="array" ref="U896">IFERROR(IF(INDEX(三跨两临近重点区段!$F:$F,MATCH(1,(MONTH(三跨两临近重点区段!$H:$H)=7)*(三跨两临近重点区段!$A:$A=D896),0))="已取消","已取消",INDEX(三跨两临近重点区段!$H:$H,MATCH(1,(MONTH(三跨两临近重点区段!$H:$H)=7)*(三跨两临近重点区段!$A:$A=D896)*(三跨两临近重点区段!$F:$F="现存区段"),0))),"")</f>
        <v/>
      </c>
      <c r="V896" s="232" t="str">
        <f t="array" ref="V896">IFERROR(IF(INDEX(三跨两临近重点区段!$F:$F,MATCH(1,(MONTH(三跨两临近重点区段!$H:$H)=7)*(三跨两临近重点区段!$A:$A=D896),0))="已取消","已取消",INDEX(三跨两临近重点区段!$I:$I,MATCH(1,(MONTH(三跨两临近重点区段!$H:$H)=7)*(三跨两临近重点区段!$A:$A=D896)*(三跨两临近重点区段!$F:$F="现存区段"),0))),"")</f>
        <v/>
      </c>
      <c r="W896" s="268" t="str">
        <f t="array" ref="W896">IFERROR(IF(INDEX(三跨两临近重点区段!$F:$F,MATCH(1,(MONTH(三跨两临近重点区段!$H:$H)=8)*(三跨两临近重点区段!$A:$A=D896),0))="已取消","已取消",INDEX(三跨两临近重点区段!$H:$H,MATCH(1,(MONTH(三跨两临近重点区段!$H:$H)=8)*(三跨两临近重点区段!$A:$A=D896)*(三跨两临近重点区段!$F:$F="现存区段"),0))),"")</f>
        <v/>
      </c>
      <c r="X896" s="232" t="str">
        <f t="array" ref="X896">IFERROR(IF(INDEX(三跨两临近重点区段!$F:$F,MATCH(1,(MONTH(三跨两临近重点区段!$H:$H)=8)*(三跨两临近重点区段!$A:$A=D896),0))="已取消","已取消",INDEX(三跨两临近重点区段!$I:$I,MATCH(1,(MONTH(三跨两临近重点区段!$H:$H)=8)*(三跨两临近重点区段!$A:$A=D896)*(三跨两临近重点区段!$F:$F="现存区段"),0))),"")</f>
        <v/>
      </c>
      <c r="Y896" s="268" t="str">
        <f t="array" ref="Y896">IFERROR(IF(INDEX(三跨两临近重点区段!$F:$F,MATCH(1,(MONTH(三跨两临近重点区段!$H:$H)=9)*(三跨两临近重点区段!$A:$A=D896),0))="已取消","已取消",INDEX(三跨两临近重点区段!$H:$H,MATCH(1,(MONTH(三跨两临近重点区段!$H:$H)=9)*(三跨两临近重点区段!$A:$A=D896)*(三跨两临近重点区段!$F:$F="现存区段"),0))),"")</f>
        <v/>
      </c>
      <c r="Z896" s="232" t="str">
        <f t="array" ref="Z896">IFERROR(IF(INDEX(三跨两临近重点区段!$F:$F,MATCH(1,(MONTH(三跨两临近重点区段!$H:$H)=9)*(三跨两临近重点区段!$A:$A=D896),0))="已取消","已取消",INDEX(三跨两临近重点区段!$I:$I,MATCH(1,(MONTH(三跨两临近重点区段!$H:$H)=9)*(三跨两临近重点区段!$A:$A=D896)*(三跨两临近重点区段!$F:$F="现存区段"),0))),"")</f>
        <v/>
      </c>
      <c r="AA896" s="268" t="str">
        <f t="array" ref="AA896">IFERROR(IF(INDEX(三跨两临近重点区段!$F:$F,MATCH(1,(MONTH(三跨两临近重点区段!$H:$H)=10)*(三跨两临近重点区段!$A:$A=D896),0))="已取消","已取消",INDEX(三跨两临近重点区段!$H:$H,MATCH(1,(MONTH(三跨两临近重点区段!$H:$H)=10)*(三跨两临近重点区段!$A:$A=D896)*(三跨两临近重点区段!$F:$F="现存区段"),0))),"")</f>
        <v/>
      </c>
      <c r="AB896" s="72" t="str">
        <f t="array" ref="AB896">IFERROR(IF(INDEX(三跨两临近重点区段!$F:$F,MATCH(1,(MONTH(三跨两临近重点区段!$H:$H)=10)*(三跨两临近重点区段!$A:$A=D896),0))="已取消","已取消",INDEX(三跨两临近重点区段!$I:$I,MATCH(1,(MONTH(三跨两临近重点区段!$H:$H)=10)*(三跨两临近重点区段!$A:$A=D896)*(三跨两临近重点区段!$F:$F="现存区段"),0))),"")</f>
        <v/>
      </c>
      <c r="AC896" s="284" t="str">
        <f t="array" ref="AC896">IFERROR(IF(INDEX(三跨两临近重点区段!$F:$F,MATCH(1,(MONTH(三跨两临近重点区段!$H:$H)=11)*(三跨两临近重点区段!$A:$A=D896),0))="已取消","已取消",INDEX(三跨两临近重点区段!$H:$H,MATCH(1,(MONTH(三跨两临近重点区段!$H:$H)=11)*(三跨两临近重点区段!$A:$A=D896)*(三跨两临近重点区段!$F:$F="现存区段"),0))),"")</f>
        <v/>
      </c>
      <c r="AD896" s="72" t="str">
        <f t="array" ref="AD896">IFERROR(IF(INDEX(三跨两临近重点区段!$F:$F,MATCH(1,(MONTH(三跨两临近重点区段!$H:$H)=11)*(三跨两临近重点区段!$A:$A=D896),0))="已取消","已取消",INDEX(三跨两临近重点区段!$I:$I,MATCH(1,(MONTH(三跨两临近重点区段!$H:$H)=11)*(三跨两临近重点区段!$A:$A=D896)*(三跨两临近重点区段!$F:$F="现存区段"),0))),"")</f>
        <v/>
      </c>
      <c r="AE896" s="284" t="str">
        <f t="array" ref="AE896">IFERROR(IF(INDEX(三跨两临近重点区段!$F:$F,MATCH(1,(MONTH(三跨两临近重点区段!$H:$H)=12)*(三跨两临近重点区段!$A:$A=D896),0))="已取消","已取消",INDEX(三跨两临近重点区段!$H:$H,MATCH(1,(MONTH(三跨两临近重点区段!$H:$H)=12)*(三跨两临近重点区段!$A:$A=D896)*(三跨两临近重点区段!$F:$F="现存区段"),0))),"")</f>
        <v/>
      </c>
      <c r="AF896" s="72" t="str">
        <f t="array" ref="AF896">IFERROR(IF(INDEX(三跨两临近重点区段!$F:$F,MATCH(1,(MONTH(三跨两临近重点区段!$H:$H)=12)*(三跨两临近重点区段!$A:$A=D896),0))="已取消","已取消",INDEX(三跨两临近重点区段!$I:$I,MATCH(1,(MONTH(三跨两临近重点区段!$H:$H)=12)*(三跨两临近重点区段!$A:$A=D896)*(三跨两临近重点区段!$F:$F="现存区段"),0))),"")</f>
        <v/>
      </c>
      <c r="AH896" t="e">
        <f t="array" ref="AH896">INDEX(三跨两临近重点区段!$G:$G,MATCH(D896,三跨两临近重点区段!$A:$A,0))</f>
        <v>#N/A</v>
      </c>
    </row>
    <row r="897" ht="14.25" spans="1:34">
      <c r="A897" s="263" t="s">
        <v>150</v>
      </c>
      <c r="B897" s="264" t="s">
        <v>2720</v>
      </c>
      <c r="C897" s="263" t="s">
        <v>2756</v>
      </c>
      <c r="D897" s="263" t="s">
        <v>3402</v>
      </c>
      <c r="E897" s="264" t="s">
        <v>2115</v>
      </c>
      <c r="F897" s="264" t="s">
        <v>125</v>
      </c>
      <c r="G897" s="263" t="s">
        <v>2116</v>
      </c>
      <c r="H897" s="263" t="s">
        <v>2717</v>
      </c>
      <c r="I897" s="33"/>
      <c r="J897" s="196"/>
      <c r="K897" s="196"/>
      <c r="L897" s="196"/>
      <c r="M897" s="235"/>
      <c r="N897" s="235"/>
      <c r="O897" s="33"/>
      <c r="P897" s="48"/>
      <c r="Q897" s="279"/>
      <c r="R897" s="279"/>
      <c r="S897" s="278">
        <v>45448</v>
      </c>
      <c r="T897" s="279" t="s">
        <v>2117</v>
      </c>
      <c r="U897" s="268" t="str">
        <f t="array" ref="U897">IFERROR(IF(INDEX(三跨两临近重点区段!$F:$F,MATCH(1,(MONTH(三跨两临近重点区段!$H:$H)=7)*(三跨两临近重点区段!$A:$A=D897),0))="已取消","已取消",INDEX(三跨两临近重点区段!$H:$H,MATCH(1,(MONTH(三跨两临近重点区段!$H:$H)=7)*(三跨两临近重点区段!$A:$A=D897)*(三跨两临近重点区段!$F:$F="现存区段"),0))),"")</f>
        <v/>
      </c>
      <c r="V897" s="232" t="str">
        <f t="array" ref="V897">IFERROR(IF(INDEX(三跨两临近重点区段!$F:$F,MATCH(1,(MONTH(三跨两临近重点区段!$H:$H)=7)*(三跨两临近重点区段!$A:$A=D897),0))="已取消","已取消",INDEX(三跨两临近重点区段!$I:$I,MATCH(1,(MONTH(三跨两临近重点区段!$H:$H)=7)*(三跨两临近重点区段!$A:$A=D897)*(三跨两临近重点区段!$F:$F="现存区段"),0))),"")</f>
        <v/>
      </c>
      <c r="W897" s="268" t="str">
        <f t="array" ref="W897">IFERROR(IF(INDEX(三跨两临近重点区段!$F:$F,MATCH(1,(MONTH(三跨两临近重点区段!$H:$H)=8)*(三跨两临近重点区段!$A:$A=D897),0))="已取消","已取消",INDEX(三跨两临近重点区段!$H:$H,MATCH(1,(MONTH(三跨两临近重点区段!$H:$H)=8)*(三跨两临近重点区段!$A:$A=D897)*(三跨两临近重点区段!$F:$F="现存区段"),0))),"")</f>
        <v/>
      </c>
      <c r="X897" s="232" t="str">
        <f t="array" ref="X897">IFERROR(IF(INDEX(三跨两临近重点区段!$F:$F,MATCH(1,(MONTH(三跨两临近重点区段!$H:$H)=8)*(三跨两临近重点区段!$A:$A=D897),0))="已取消","已取消",INDEX(三跨两临近重点区段!$I:$I,MATCH(1,(MONTH(三跨两临近重点区段!$H:$H)=8)*(三跨两临近重点区段!$A:$A=D897)*(三跨两临近重点区段!$F:$F="现存区段"),0))),"")</f>
        <v/>
      </c>
      <c r="Y897" s="268" t="str">
        <f t="array" ref="Y897">IFERROR(IF(INDEX(三跨两临近重点区段!$F:$F,MATCH(1,(MONTH(三跨两临近重点区段!$H:$H)=9)*(三跨两临近重点区段!$A:$A=D897),0))="已取消","已取消",INDEX(三跨两临近重点区段!$H:$H,MATCH(1,(MONTH(三跨两临近重点区段!$H:$H)=9)*(三跨两临近重点区段!$A:$A=D897)*(三跨两临近重点区段!$F:$F="现存区段"),0))),"")</f>
        <v/>
      </c>
      <c r="Z897" s="232" t="str">
        <f t="array" ref="Z897">IFERROR(IF(INDEX(三跨两临近重点区段!$F:$F,MATCH(1,(MONTH(三跨两临近重点区段!$H:$H)=9)*(三跨两临近重点区段!$A:$A=D897),0))="已取消","已取消",INDEX(三跨两临近重点区段!$I:$I,MATCH(1,(MONTH(三跨两临近重点区段!$H:$H)=9)*(三跨两临近重点区段!$A:$A=D897)*(三跨两临近重点区段!$F:$F="现存区段"),0))),"")</f>
        <v/>
      </c>
      <c r="AA897" s="268" t="str">
        <f t="array" ref="AA897">IFERROR(IF(INDEX(三跨两临近重点区段!$F:$F,MATCH(1,(MONTH(三跨两临近重点区段!$H:$H)=10)*(三跨两临近重点区段!$A:$A=D897),0))="已取消","已取消",INDEX(三跨两临近重点区段!$H:$H,MATCH(1,(MONTH(三跨两临近重点区段!$H:$H)=10)*(三跨两临近重点区段!$A:$A=D897)*(三跨两临近重点区段!$F:$F="现存区段"),0))),"")</f>
        <v/>
      </c>
      <c r="AB897" s="72" t="str">
        <f t="array" ref="AB897">IFERROR(IF(INDEX(三跨两临近重点区段!$F:$F,MATCH(1,(MONTH(三跨两临近重点区段!$H:$H)=10)*(三跨两临近重点区段!$A:$A=D897),0))="已取消","已取消",INDEX(三跨两临近重点区段!$I:$I,MATCH(1,(MONTH(三跨两临近重点区段!$H:$H)=10)*(三跨两临近重点区段!$A:$A=D897)*(三跨两临近重点区段!$F:$F="现存区段"),0))),"")</f>
        <v/>
      </c>
      <c r="AC897" s="284" t="str">
        <f t="array" ref="AC897">IFERROR(IF(INDEX(三跨两临近重点区段!$F:$F,MATCH(1,(MONTH(三跨两临近重点区段!$H:$H)=11)*(三跨两临近重点区段!$A:$A=D897),0))="已取消","已取消",INDEX(三跨两临近重点区段!$H:$H,MATCH(1,(MONTH(三跨两临近重点区段!$H:$H)=11)*(三跨两临近重点区段!$A:$A=D897)*(三跨两临近重点区段!$F:$F="现存区段"),0))),"")</f>
        <v/>
      </c>
      <c r="AD897" s="72" t="str">
        <f t="array" ref="AD897">IFERROR(IF(INDEX(三跨两临近重点区段!$F:$F,MATCH(1,(MONTH(三跨两临近重点区段!$H:$H)=11)*(三跨两临近重点区段!$A:$A=D897),0))="已取消","已取消",INDEX(三跨两临近重点区段!$I:$I,MATCH(1,(MONTH(三跨两临近重点区段!$H:$H)=11)*(三跨两临近重点区段!$A:$A=D897)*(三跨两临近重点区段!$F:$F="现存区段"),0))),"")</f>
        <v/>
      </c>
      <c r="AE897" s="284" t="str">
        <f t="array" ref="AE897">IFERROR(IF(INDEX(三跨两临近重点区段!$F:$F,MATCH(1,(MONTH(三跨两临近重点区段!$H:$H)=12)*(三跨两临近重点区段!$A:$A=D897),0))="已取消","已取消",INDEX(三跨两临近重点区段!$H:$H,MATCH(1,(MONTH(三跨两临近重点区段!$H:$H)=12)*(三跨两临近重点区段!$A:$A=D897)*(三跨两临近重点区段!$F:$F="现存区段"),0))),"")</f>
        <v/>
      </c>
      <c r="AF897" s="72" t="str">
        <f t="array" ref="AF897">IFERROR(IF(INDEX(三跨两临近重点区段!$F:$F,MATCH(1,(MONTH(三跨两临近重点区段!$H:$H)=12)*(三跨两临近重点区段!$A:$A=D897),0))="已取消","已取消",INDEX(三跨两临近重点区段!$I:$I,MATCH(1,(MONTH(三跨两临近重点区段!$H:$H)=12)*(三跨两临近重点区段!$A:$A=D897)*(三跨两临近重点区段!$F:$F="现存区段"),0))),"")</f>
        <v/>
      </c>
      <c r="AH897" t="e">
        <f t="array" ref="AH897">INDEX(三跨两临近重点区段!$G:$G,MATCH(D897,三跨两临近重点区段!$A:$A,0))</f>
        <v>#N/A</v>
      </c>
    </row>
    <row r="898" ht="14.25" spans="1:34">
      <c r="A898" s="263" t="s">
        <v>150</v>
      </c>
      <c r="B898" s="264" t="s">
        <v>2718</v>
      </c>
      <c r="C898" s="263" t="s">
        <v>2756</v>
      </c>
      <c r="D898" s="263" t="s">
        <v>3403</v>
      </c>
      <c r="E898" s="264" t="s">
        <v>2115</v>
      </c>
      <c r="F898" s="264" t="s">
        <v>125</v>
      </c>
      <c r="G898" s="263" t="s">
        <v>2116</v>
      </c>
      <c r="H898" s="263" t="s">
        <v>2717</v>
      </c>
      <c r="I898" s="33"/>
      <c r="J898" s="196"/>
      <c r="K898" s="196"/>
      <c r="L898" s="196"/>
      <c r="M898" s="235"/>
      <c r="N898" s="235"/>
      <c r="O898" s="33"/>
      <c r="P898" s="48"/>
      <c r="Q898" s="279"/>
      <c r="R898" s="279"/>
      <c r="S898" s="278">
        <v>45448</v>
      </c>
      <c r="T898" s="279" t="s">
        <v>2117</v>
      </c>
      <c r="U898" s="268" t="str">
        <f t="array" ref="U898">IFERROR(IF(INDEX(三跨两临近重点区段!$F:$F,MATCH(1,(MONTH(三跨两临近重点区段!$H:$H)=7)*(三跨两临近重点区段!$A:$A=D898),0))="已取消","已取消",INDEX(三跨两临近重点区段!$H:$H,MATCH(1,(MONTH(三跨两临近重点区段!$H:$H)=7)*(三跨两临近重点区段!$A:$A=D898)*(三跨两临近重点区段!$F:$F="现存区段"),0))),"")</f>
        <v/>
      </c>
      <c r="V898" s="232" t="str">
        <f t="array" ref="V898">IFERROR(IF(INDEX(三跨两临近重点区段!$F:$F,MATCH(1,(MONTH(三跨两临近重点区段!$H:$H)=7)*(三跨两临近重点区段!$A:$A=D898),0))="已取消","已取消",INDEX(三跨两临近重点区段!$I:$I,MATCH(1,(MONTH(三跨两临近重点区段!$H:$H)=7)*(三跨两临近重点区段!$A:$A=D898)*(三跨两临近重点区段!$F:$F="现存区段"),0))),"")</f>
        <v/>
      </c>
      <c r="W898" s="268" t="str">
        <f t="array" ref="W898">IFERROR(IF(INDEX(三跨两临近重点区段!$F:$F,MATCH(1,(MONTH(三跨两临近重点区段!$H:$H)=8)*(三跨两临近重点区段!$A:$A=D898),0))="已取消","已取消",INDEX(三跨两临近重点区段!$H:$H,MATCH(1,(MONTH(三跨两临近重点区段!$H:$H)=8)*(三跨两临近重点区段!$A:$A=D898)*(三跨两临近重点区段!$F:$F="现存区段"),0))),"")</f>
        <v/>
      </c>
      <c r="X898" s="232" t="str">
        <f t="array" ref="X898">IFERROR(IF(INDEX(三跨两临近重点区段!$F:$F,MATCH(1,(MONTH(三跨两临近重点区段!$H:$H)=8)*(三跨两临近重点区段!$A:$A=D898),0))="已取消","已取消",INDEX(三跨两临近重点区段!$I:$I,MATCH(1,(MONTH(三跨两临近重点区段!$H:$H)=8)*(三跨两临近重点区段!$A:$A=D898)*(三跨两临近重点区段!$F:$F="现存区段"),0))),"")</f>
        <v/>
      </c>
      <c r="Y898" s="268" t="str">
        <f t="array" ref="Y898">IFERROR(IF(INDEX(三跨两临近重点区段!$F:$F,MATCH(1,(MONTH(三跨两临近重点区段!$H:$H)=9)*(三跨两临近重点区段!$A:$A=D898),0))="已取消","已取消",INDEX(三跨两临近重点区段!$H:$H,MATCH(1,(MONTH(三跨两临近重点区段!$H:$H)=9)*(三跨两临近重点区段!$A:$A=D898)*(三跨两临近重点区段!$F:$F="现存区段"),0))),"")</f>
        <v/>
      </c>
      <c r="Z898" s="232" t="str">
        <f t="array" ref="Z898">IFERROR(IF(INDEX(三跨两临近重点区段!$F:$F,MATCH(1,(MONTH(三跨两临近重点区段!$H:$H)=9)*(三跨两临近重点区段!$A:$A=D898),0))="已取消","已取消",INDEX(三跨两临近重点区段!$I:$I,MATCH(1,(MONTH(三跨两临近重点区段!$H:$H)=9)*(三跨两临近重点区段!$A:$A=D898)*(三跨两临近重点区段!$F:$F="现存区段"),0))),"")</f>
        <v/>
      </c>
      <c r="AA898" s="268" t="str">
        <f t="array" ref="AA898">IFERROR(IF(INDEX(三跨两临近重点区段!$F:$F,MATCH(1,(MONTH(三跨两临近重点区段!$H:$H)=10)*(三跨两临近重点区段!$A:$A=D898),0))="已取消","已取消",INDEX(三跨两临近重点区段!$H:$H,MATCH(1,(MONTH(三跨两临近重点区段!$H:$H)=10)*(三跨两临近重点区段!$A:$A=D898)*(三跨两临近重点区段!$F:$F="现存区段"),0))),"")</f>
        <v/>
      </c>
      <c r="AB898" s="72" t="str">
        <f t="array" ref="AB898">IFERROR(IF(INDEX(三跨两临近重点区段!$F:$F,MATCH(1,(MONTH(三跨两临近重点区段!$H:$H)=10)*(三跨两临近重点区段!$A:$A=D898),0))="已取消","已取消",INDEX(三跨两临近重点区段!$I:$I,MATCH(1,(MONTH(三跨两临近重点区段!$H:$H)=10)*(三跨两临近重点区段!$A:$A=D898)*(三跨两临近重点区段!$F:$F="现存区段"),0))),"")</f>
        <v/>
      </c>
      <c r="AC898" s="284" t="str">
        <f t="array" ref="AC898">IFERROR(IF(INDEX(三跨两临近重点区段!$F:$F,MATCH(1,(MONTH(三跨两临近重点区段!$H:$H)=11)*(三跨两临近重点区段!$A:$A=D898),0))="已取消","已取消",INDEX(三跨两临近重点区段!$H:$H,MATCH(1,(MONTH(三跨两临近重点区段!$H:$H)=11)*(三跨两临近重点区段!$A:$A=D898)*(三跨两临近重点区段!$F:$F="现存区段"),0))),"")</f>
        <v/>
      </c>
      <c r="AD898" s="72" t="str">
        <f t="array" ref="AD898">IFERROR(IF(INDEX(三跨两临近重点区段!$F:$F,MATCH(1,(MONTH(三跨两临近重点区段!$H:$H)=11)*(三跨两临近重点区段!$A:$A=D898),0))="已取消","已取消",INDEX(三跨两临近重点区段!$I:$I,MATCH(1,(MONTH(三跨两临近重点区段!$H:$H)=11)*(三跨两临近重点区段!$A:$A=D898)*(三跨两临近重点区段!$F:$F="现存区段"),0))),"")</f>
        <v/>
      </c>
      <c r="AE898" s="284" t="str">
        <f t="array" ref="AE898">IFERROR(IF(INDEX(三跨两临近重点区段!$F:$F,MATCH(1,(MONTH(三跨两临近重点区段!$H:$H)=12)*(三跨两临近重点区段!$A:$A=D898),0))="已取消","已取消",INDEX(三跨两临近重点区段!$H:$H,MATCH(1,(MONTH(三跨两临近重点区段!$H:$H)=12)*(三跨两临近重点区段!$A:$A=D898)*(三跨两临近重点区段!$F:$F="现存区段"),0))),"")</f>
        <v/>
      </c>
      <c r="AF898" s="72" t="str">
        <f t="array" ref="AF898">IFERROR(IF(INDEX(三跨两临近重点区段!$F:$F,MATCH(1,(MONTH(三跨两临近重点区段!$H:$H)=12)*(三跨两临近重点区段!$A:$A=D898),0))="已取消","已取消",INDEX(三跨两临近重点区段!$I:$I,MATCH(1,(MONTH(三跨两临近重点区段!$H:$H)=12)*(三跨两临近重点区段!$A:$A=D898)*(三跨两临近重点区段!$F:$F="现存区段"),0))),"")</f>
        <v/>
      </c>
      <c r="AH898" t="e">
        <f t="array" ref="AH898">INDEX(三跨两临近重点区段!$G:$G,MATCH(D898,三跨两临近重点区段!$A:$A,0))</f>
        <v>#N/A</v>
      </c>
    </row>
    <row r="899" ht="14.25" spans="1:34">
      <c r="A899" s="263" t="s">
        <v>150</v>
      </c>
      <c r="B899" s="264" t="s">
        <v>2856</v>
      </c>
      <c r="C899" s="263" t="s">
        <v>2412</v>
      </c>
      <c r="D899" s="263" t="s">
        <v>3404</v>
      </c>
      <c r="E899" s="264" t="s">
        <v>2115</v>
      </c>
      <c r="F899" s="264" t="s">
        <v>125</v>
      </c>
      <c r="G899" s="263" t="s">
        <v>2116</v>
      </c>
      <c r="H899" s="263" t="s">
        <v>1225</v>
      </c>
      <c r="I899" s="33"/>
      <c r="J899" s="196"/>
      <c r="K899" s="196"/>
      <c r="L899" s="196"/>
      <c r="M899" s="235"/>
      <c r="N899" s="235"/>
      <c r="O899" s="33"/>
      <c r="P899" s="48"/>
      <c r="Q899" s="279"/>
      <c r="R899" s="279"/>
      <c r="S899" s="278">
        <v>45448</v>
      </c>
      <c r="T899" s="279" t="s">
        <v>2117</v>
      </c>
      <c r="U899" s="268" t="str">
        <f t="array" ref="U899">IFERROR(IF(INDEX(三跨两临近重点区段!$F:$F,MATCH(1,(MONTH(三跨两临近重点区段!$H:$H)=7)*(三跨两临近重点区段!$A:$A=D899),0))="已取消","已取消",INDEX(三跨两临近重点区段!$H:$H,MATCH(1,(MONTH(三跨两临近重点区段!$H:$H)=7)*(三跨两临近重点区段!$A:$A=D899)*(三跨两临近重点区段!$F:$F="现存区段"),0))),"")</f>
        <v/>
      </c>
      <c r="V899" s="232" t="str">
        <f t="array" ref="V899">IFERROR(IF(INDEX(三跨两临近重点区段!$F:$F,MATCH(1,(MONTH(三跨两临近重点区段!$H:$H)=7)*(三跨两临近重点区段!$A:$A=D899),0))="已取消","已取消",INDEX(三跨两临近重点区段!$I:$I,MATCH(1,(MONTH(三跨两临近重点区段!$H:$H)=7)*(三跨两临近重点区段!$A:$A=D899)*(三跨两临近重点区段!$F:$F="现存区段"),0))),"")</f>
        <v/>
      </c>
      <c r="W899" s="268" t="str">
        <f t="array" ref="W899">IFERROR(IF(INDEX(三跨两临近重点区段!$F:$F,MATCH(1,(MONTH(三跨两临近重点区段!$H:$H)=8)*(三跨两临近重点区段!$A:$A=D899),0))="已取消","已取消",INDEX(三跨两临近重点区段!$H:$H,MATCH(1,(MONTH(三跨两临近重点区段!$H:$H)=8)*(三跨两临近重点区段!$A:$A=D899)*(三跨两临近重点区段!$F:$F="现存区段"),0))),"")</f>
        <v/>
      </c>
      <c r="X899" s="232" t="str">
        <f t="array" ref="X899">IFERROR(IF(INDEX(三跨两临近重点区段!$F:$F,MATCH(1,(MONTH(三跨两临近重点区段!$H:$H)=8)*(三跨两临近重点区段!$A:$A=D899),0))="已取消","已取消",INDEX(三跨两临近重点区段!$I:$I,MATCH(1,(MONTH(三跨两临近重点区段!$H:$H)=8)*(三跨两临近重点区段!$A:$A=D899)*(三跨两临近重点区段!$F:$F="现存区段"),0))),"")</f>
        <v/>
      </c>
      <c r="Y899" s="268" t="str">
        <f t="array" ref="Y899">IFERROR(IF(INDEX(三跨两临近重点区段!$F:$F,MATCH(1,(MONTH(三跨两临近重点区段!$H:$H)=9)*(三跨两临近重点区段!$A:$A=D899),0))="已取消","已取消",INDEX(三跨两临近重点区段!$H:$H,MATCH(1,(MONTH(三跨两临近重点区段!$H:$H)=9)*(三跨两临近重点区段!$A:$A=D899)*(三跨两临近重点区段!$F:$F="现存区段"),0))),"")</f>
        <v/>
      </c>
      <c r="Z899" s="232" t="str">
        <f t="array" ref="Z899">IFERROR(IF(INDEX(三跨两临近重点区段!$F:$F,MATCH(1,(MONTH(三跨两临近重点区段!$H:$H)=9)*(三跨两临近重点区段!$A:$A=D899),0))="已取消","已取消",INDEX(三跨两临近重点区段!$I:$I,MATCH(1,(MONTH(三跨两临近重点区段!$H:$H)=9)*(三跨两临近重点区段!$A:$A=D899)*(三跨两临近重点区段!$F:$F="现存区段"),0))),"")</f>
        <v/>
      </c>
      <c r="AA899" s="268" t="str">
        <f t="array" ref="AA899">IFERROR(IF(INDEX(三跨两临近重点区段!$F:$F,MATCH(1,(MONTH(三跨两临近重点区段!$H:$H)=10)*(三跨两临近重点区段!$A:$A=D899),0))="已取消","已取消",INDEX(三跨两临近重点区段!$H:$H,MATCH(1,(MONTH(三跨两临近重点区段!$H:$H)=10)*(三跨两临近重点区段!$A:$A=D899)*(三跨两临近重点区段!$F:$F="现存区段"),0))),"")</f>
        <v/>
      </c>
      <c r="AB899" s="72" t="str">
        <f t="array" ref="AB899">IFERROR(IF(INDEX(三跨两临近重点区段!$F:$F,MATCH(1,(MONTH(三跨两临近重点区段!$H:$H)=10)*(三跨两临近重点区段!$A:$A=D899),0))="已取消","已取消",INDEX(三跨两临近重点区段!$I:$I,MATCH(1,(MONTH(三跨两临近重点区段!$H:$H)=10)*(三跨两临近重点区段!$A:$A=D899)*(三跨两临近重点区段!$F:$F="现存区段"),0))),"")</f>
        <v/>
      </c>
      <c r="AC899" s="284" t="str">
        <f t="array" ref="AC899">IFERROR(IF(INDEX(三跨两临近重点区段!$F:$F,MATCH(1,(MONTH(三跨两临近重点区段!$H:$H)=11)*(三跨两临近重点区段!$A:$A=D899),0))="已取消","已取消",INDEX(三跨两临近重点区段!$H:$H,MATCH(1,(MONTH(三跨两临近重点区段!$H:$H)=11)*(三跨两临近重点区段!$A:$A=D899)*(三跨两临近重点区段!$F:$F="现存区段"),0))),"")</f>
        <v/>
      </c>
      <c r="AD899" s="72" t="str">
        <f t="array" ref="AD899">IFERROR(IF(INDEX(三跨两临近重点区段!$F:$F,MATCH(1,(MONTH(三跨两临近重点区段!$H:$H)=11)*(三跨两临近重点区段!$A:$A=D899),0))="已取消","已取消",INDEX(三跨两临近重点区段!$I:$I,MATCH(1,(MONTH(三跨两临近重点区段!$H:$H)=11)*(三跨两临近重点区段!$A:$A=D899)*(三跨两临近重点区段!$F:$F="现存区段"),0))),"")</f>
        <v/>
      </c>
      <c r="AE899" s="284" t="str">
        <f t="array" ref="AE899">IFERROR(IF(INDEX(三跨两临近重点区段!$F:$F,MATCH(1,(MONTH(三跨两临近重点区段!$H:$H)=12)*(三跨两临近重点区段!$A:$A=D899),0))="已取消","已取消",INDEX(三跨两临近重点区段!$H:$H,MATCH(1,(MONTH(三跨两临近重点区段!$H:$H)=12)*(三跨两临近重点区段!$A:$A=D899)*(三跨两临近重点区段!$F:$F="现存区段"),0))),"")</f>
        <v/>
      </c>
      <c r="AF899" s="72" t="str">
        <f t="array" ref="AF899">IFERROR(IF(INDEX(三跨两临近重点区段!$F:$F,MATCH(1,(MONTH(三跨两临近重点区段!$H:$H)=12)*(三跨两临近重点区段!$A:$A=D899),0))="已取消","已取消",INDEX(三跨两临近重点区段!$I:$I,MATCH(1,(MONTH(三跨两临近重点区段!$H:$H)=12)*(三跨两临近重点区段!$A:$A=D899)*(三跨两临近重点区段!$F:$F="现存区段"),0))),"")</f>
        <v/>
      </c>
      <c r="AH899" t="e">
        <f t="array" ref="AH899">INDEX(三跨两临近重点区段!$G:$G,MATCH(D899,三跨两临近重点区段!$A:$A,0))</f>
        <v>#N/A</v>
      </c>
    </row>
    <row r="900" ht="14.25" spans="1:34">
      <c r="A900" s="263" t="s">
        <v>150</v>
      </c>
      <c r="B900" s="264" t="s">
        <v>2891</v>
      </c>
      <c r="C900" s="263" t="s">
        <v>2428</v>
      </c>
      <c r="D900" s="263" t="s">
        <v>3405</v>
      </c>
      <c r="E900" s="264" t="s">
        <v>2115</v>
      </c>
      <c r="F900" s="264" t="s">
        <v>125</v>
      </c>
      <c r="G900" s="263" t="s">
        <v>2116</v>
      </c>
      <c r="H900" s="263" t="s">
        <v>1175</v>
      </c>
      <c r="I900" s="33"/>
      <c r="J900" s="196"/>
      <c r="K900" s="196"/>
      <c r="L900" s="196"/>
      <c r="M900" s="235"/>
      <c r="N900" s="235"/>
      <c r="O900" s="33"/>
      <c r="P900" s="48"/>
      <c r="Q900" s="279"/>
      <c r="R900" s="279"/>
      <c r="S900" s="278">
        <v>45455</v>
      </c>
      <c r="T900" s="279" t="s">
        <v>2117</v>
      </c>
      <c r="U900" s="268" t="str">
        <f t="array" ref="U900">IFERROR(IF(INDEX(三跨两临近重点区段!$F:$F,MATCH(1,(MONTH(三跨两临近重点区段!$H:$H)=7)*(三跨两临近重点区段!$A:$A=D900),0))="已取消","已取消",INDEX(三跨两临近重点区段!$H:$H,MATCH(1,(MONTH(三跨两临近重点区段!$H:$H)=7)*(三跨两临近重点区段!$A:$A=D900)*(三跨两临近重点区段!$F:$F="现存区段"),0))),"")</f>
        <v/>
      </c>
      <c r="V900" s="232" t="str">
        <f t="array" ref="V900">IFERROR(IF(INDEX(三跨两临近重点区段!$F:$F,MATCH(1,(MONTH(三跨两临近重点区段!$H:$H)=7)*(三跨两临近重点区段!$A:$A=D900),0))="已取消","已取消",INDEX(三跨两临近重点区段!$I:$I,MATCH(1,(MONTH(三跨两临近重点区段!$H:$H)=7)*(三跨两临近重点区段!$A:$A=D900)*(三跨两临近重点区段!$F:$F="现存区段"),0))),"")</f>
        <v/>
      </c>
      <c r="W900" s="268" t="str">
        <f t="array" ref="W900">IFERROR(IF(INDEX(三跨两临近重点区段!$F:$F,MATCH(1,(MONTH(三跨两临近重点区段!$H:$H)=8)*(三跨两临近重点区段!$A:$A=D900),0))="已取消","已取消",INDEX(三跨两临近重点区段!$H:$H,MATCH(1,(MONTH(三跨两临近重点区段!$H:$H)=8)*(三跨两临近重点区段!$A:$A=D900)*(三跨两临近重点区段!$F:$F="现存区段"),0))),"")</f>
        <v/>
      </c>
      <c r="X900" s="232" t="str">
        <f t="array" ref="X900">IFERROR(IF(INDEX(三跨两临近重点区段!$F:$F,MATCH(1,(MONTH(三跨两临近重点区段!$H:$H)=8)*(三跨两临近重点区段!$A:$A=D900),0))="已取消","已取消",INDEX(三跨两临近重点区段!$I:$I,MATCH(1,(MONTH(三跨两临近重点区段!$H:$H)=8)*(三跨两临近重点区段!$A:$A=D900)*(三跨两临近重点区段!$F:$F="现存区段"),0))),"")</f>
        <v/>
      </c>
      <c r="Y900" s="268" t="str">
        <f t="array" ref="Y900">IFERROR(IF(INDEX(三跨两临近重点区段!$F:$F,MATCH(1,(MONTH(三跨两临近重点区段!$H:$H)=9)*(三跨两临近重点区段!$A:$A=D900),0))="已取消","已取消",INDEX(三跨两临近重点区段!$H:$H,MATCH(1,(MONTH(三跨两临近重点区段!$H:$H)=9)*(三跨两临近重点区段!$A:$A=D900)*(三跨两临近重点区段!$F:$F="现存区段"),0))),"")</f>
        <v/>
      </c>
      <c r="Z900" s="232" t="str">
        <f t="array" ref="Z900">IFERROR(IF(INDEX(三跨两临近重点区段!$F:$F,MATCH(1,(MONTH(三跨两临近重点区段!$H:$H)=9)*(三跨两临近重点区段!$A:$A=D900),0))="已取消","已取消",INDEX(三跨两临近重点区段!$I:$I,MATCH(1,(MONTH(三跨两临近重点区段!$H:$H)=9)*(三跨两临近重点区段!$A:$A=D900)*(三跨两临近重点区段!$F:$F="现存区段"),0))),"")</f>
        <v/>
      </c>
      <c r="AA900" s="268" t="str">
        <f t="array" ref="AA900">IFERROR(IF(INDEX(三跨两临近重点区段!$F:$F,MATCH(1,(MONTH(三跨两临近重点区段!$H:$H)=10)*(三跨两临近重点区段!$A:$A=D900),0))="已取消","已取消",INDEX(三跨两临近重点区段!$H:$H,MATCH(1,(MONTH(三跨两临近重点区段!$H:$H)=10)*(三跨两临近重点区段!$A:$A=D900)*(三跨两临近重点区段!$F:$F="现存区段"),0))),"")</f>
        <v/>
      </c>
      <c r="AB900" s="72" t="str">
        <f t="array" ref="AB900">IFERROR(IF(INDEX(三跨两临近重点区段!$F:$F,MATCH(1,(MONTH(三跨两临近重点区段!$H:$H)=10)*(三跨两临近重点区段!$A:$A=D900),0))="已取消","已取消",INDEX(三跨两临近重点区段!$I:$I,MATCH(1,(MONTH(三跨两临近重点区段!$H:$H)=10)*(三跨两临近重点区段!$A:$A=D900)*(三跨两临近重点区段!$F:$F="现存区段"),0))),"")</f>
        <v/>
      </c>
      <c r="AC900" s="284" t="str">
        <f t="array" ref="AC900">IFERROR(IF(INDEX(三跨两临近重点区段!$F:$F,MATCH(1,(MONTH(三跨两临近重点区段!$H:$H)=11)*(三跨两临近重点区段!$A:$A=D900),0))="已取消","已取消",INDEX(三跨两临近重点区段!$H:$H,MATCH(1,(MONTH(三跨两临近重点区段!$H:$H)=11)*(三跨两临近重点区段!$A:$A=D900)*(三跨两临近重点区段!$F:$F="现存区段"),0))),"")</f>
        <v/>
      </c>
      <c r="AD900" s="72" t="str">
        <f t="array" ref="AD900">IFERROR(IF(INDEX(三跨两临近重点区段!$F:$F,MATCH(1,(MONTH(三跨两临近重点区段!$H:$H)=11)*(三跨两临近重点区段!$A:$A=D900),0))="已取消","已取消",INDEX(三跨两临近重点区段!$I:$I,MATCH(1,(MONTH(三跨两临近重点区段!$H:$H)=11)*(三跨两临近重点区段!$A:$A=D900)*(三跨两临近重点区段!$F:$F="现存区段"),0))),"")</f>
        <v/>
      </c>
      <c r="AE900" s="284" t="str">
        <f t="array" ref="AE900">IFERROR(IF(INDEX(三跨两临近重点区段!$F:$F,MATCH(1,(MONTH(三跨两临近重点区段!$H:$H)=12)*(三跨两临近重点区段!$A:$A=D900),0))="已取消","已取消",INDEX(三跨两临近重点区段!$H:$H,MATCH(1,(MONTH(三跨两临近重点区段!$H:$H)=12)*(三跨两临近重点区段!$A:$A=D900)*(三跨两临近重点区段!$F:$F="现存区段"),0))),"")</f>
        <v/>
      </c>
      <c r="AF900" s="72" t="str">
        <f t="array" ref="AF900">IFERROR(IF(INDEX(三跨两临近重点区段!$F:$F,MATCH(1,(MONTH(三跨两临近重点区段!$H:$H)=12)*(三跨两临近重点区段!$A:$A=D900),0))="已取消","已取消",INDEX(三跨两临近重点区段!$I:$I,MATCH(1,(MONTH(三跨两临近重点区段!$H:$H)=12)*(三跨两临近重点区段!$A:$A=D900)*(三跨两临近重点区段!$F:$F="现存区段"),0))),"")</f>
        <v/>
      </c>
      <c r="AH900" t="e">
        <f t="array" ref="AH900">INDEX(三跨两临近重点区段!$G:$G,MATCH(D900,三跨两临近重点区段!$A:$A,0))</f>
        <v>#N/A</v>
      </c>
    </row>
    <row r="901" ht="14.25" spans="1:34">
      <c r="A901" s="263" t="s">
        <v>150</v>
      </c>
      <c r="B901" s="264" t="s">
        <v>2862</v>
      </c>
      <c r="C901" s="263" t="s">
        <v>2326</v>
      </c>
      <c r="D901" s="263" t="s">
        <v>3406</v>
      </c>
      <c r="E901" s="264" t="s">
        <v>2115</v>
      </c>
      <c r="F901" s="264" t="s">
        <v>125</v>
      </c>
      <c r="G901" s="263" t="s">
        <v>2116</v>
      </c>
      <c r="H901" s="263" t="s">
        <v>1175</v>
      </c>
      <c r="I901" s="33"/>
      <c r="J901" s="196"/>
      <c r="K901" s="196"/>
      <c r="L901" s="196"/>
      <c r="M901" s="235"/>
      <c r="N901" s="235"/>
      <c r="O901" s="33"/>
      <c r="P901" s="48"/>
      <c r="Q901" s="279"/>
      <c r="R901" s="279"/>
      <c r="S901" s="278">
        <v>45455</v>
      </c>
      <c r="T901" s="279" t="s">
        <v>2117</v>
      </c>
      <c r="U901" s="268" t="str">
        <f t="array" ref="U901">IFERROR(IF(INDEX(三跨两临近重点区段!$F:$F,MATCH(1,(MONTH(三跨两临近重点区段!$H:$H)=7)*(三跨两临近重点区段!$A:$A=D901),0))="已取消","已取消",INDEX(三跨两临近重点区段!$H:$H,MATCH(1,(MONTH(三跨两临近重点区段!$H:$H)=7)*(三跨两临近重点区段!$A:$A=D901)*(三跨两临近重点区段!$F:$F="现存区段"),0))),"")</f>
        <v/>
      </c>
      <c r="V901" s="232" t="str">
        <f t="array" ref="V901">IFERROR(IF(INDEX(三跨两临近重点区段!$F:$F,MATCH(1,(MONTH(三跨两临近重点区段!$H:$H)=7)*(三跨两临近重点区段!$A:$A=D901),0))="已取消","已取消",INDEX(三跨两临近重点区段!$I:$I,MATCH(1,(MONTH(三跨两临近重点区段!$H:$H)=7)*(三跨两临近重点区段!$A:$A=D901)*(三跨两临近重点区段!$F:$F="现存区段"),0))),"")</f>
        <v/>
      </c>
      <c r="W901" s="268" t="str">
        <f t="array" ref="W901">IFERROR(IF(INDEX(三跨两临近重点区段!$F:$F,MATCH(1,(MONTH(三跨两临近重点区段!$H:$H)=8)*(三跨两临近重点区段!$A:$A=D901),0))="已取消","已取消",INDEX(三跨两临近重点区段!$H:$H,MATCH(1,(MONTH(三跨两临近重点区段!$H:$H)=8)*(三跨两临近重点区段!$A:$A=D901)*(三跨两临近重点区段!$F:$F="现存区段"),0))),"")</f>
        <v/>
      </c>
      <c r="X901" s="232" t="str">
        <f t="array" ref="X901">IFERROR(IF(INDEX(三跨两临近重点区段!$F:$F,MATCH(1,(MONTH(三跨两临近重点区段!$H:$H)=8)*(三跨两临近重点区段!$A:$A=D901),0))="已取消","已取消",INDEX(三跨两临近重点区段!$I:$I,MATCH(1,(MONTH(三跨两临近重点区段!$H:$H)=8)*(三跨两临近重点区段!$A:$A=D901)*(三跨两临近重点区段!$F:$F="现存区段"),0))),"")</f>
        <v/>
      </c>
      <c r="Y901" s="268" t="str">
        <f t="array" ref="Y901">IFERROR(IF(INDEX(三跨两临近重点区段!$F:$F,MATCH(1,(MONTH(三跨两临近重点区段!$H:$H)=9)*(三跨两临近重点区段!$A:$A=D901),0))="已取消","已取消",INDEX(三跨两临近重点区段!$H:$H,MATCH(1,(MONTH(三跨两临近重点区段!$H:$H)=9)*(三跨两临近重点区段!$A:$A=D901)*(三跨两临近重点区段!$F:$F="现存区段"),0))),"")</f>
        <v/>
      </c>
      <c r="Z901" s="232" t="str">
        <f t="array" ref="Z901">IFERROR(IF(INDEX(三跨两临近重点区段!$F:$F,MATCH(1,(MONTH(三跨两临近重点区段!$H:$H)=9)*(三跨两临近重点区段!$A:$A=D901),0))="已取消","已取消",INDEX(三跨两临近重点区段!$I:$I,MATCH(1,(MONTH(三跨两临近重点区段!$H:$H)=9)*(三跨两临近重点区段!$A:$A=D901)*(三跨两临近重点区段!$F:$F="现存区段"),0))),"")</f>
        <v/>
      </c>
      <c r="AA901" s="268" t="str">
        <f t="array" ref="AA901">IFERROR(IF(INDEX(三跨两临近重点区段!$F:$F,MATCH(1,(MONTH(三跨两临近重点区段!$H:$H)=10)*(三跨两临近重点区段!$A:$A=D901),0))="已取消","已取消",INDEX(三跨两临近重点区段!$H:$H,MATCH(1,(MONTH(三跨两临近重点区段!$H:$H)=10)*(三跨两临近重点区段!$A:$A=D901)*(三跨两临近重点区段!$F:$F="现存区段"),0))),"")</f>
        <v/>
      </c>
      <c r="AB901" s="72" t="str">
        <f t="array" ref="AB901">IFERROR(IF(INDEX(三跨两临近重点区段!$F:$F,MATCH(1,(MONTH(三跨两临近重点区段!$H:$H)=10)*(三跨两临近重点区段!$A:$A=D901),0))="已取消","已取消",INDEX(三跨两临近重点区段!$I:$I,MATCH(1,(MONTH(三跨两临近重点区段!$H:$H)=10)*(三跨两临近重点区段!$A:$A=D901)*(三跨两临近重点区段!$F:$F="现存区段"),0))),"")</f>
        <v/>
      </c>
      <c r="AC901" s="284" t="str">
        <f t="array" ref="AC901">IFERROR(IF(INDEX(三跨两临近重点区段!$F:$F,MATCH(1,(MONTH(三跨两临近重点区段!$H:$H)=11)*(三跨两临近重点区段!$A:$A=D901),0))="已取消","已取消",INDEX(三跨两临近重点区段!$H:$H,MATCH(1,(MONTH(三跨两临近重点区段!$H:$H)=11)*(三跨两临近重点区段!$A:$A=D901)*(三跨两临近重点区段!$F:$F="现存区段"),0))),"")</f>
        <v/>
      </c>
      <c r="AD901" s="72" t="str">
        <f t="array" ref="AD901">IFERROR(IF(INDEX(三跨两临近重点区段!$F:$F,MATCH(1,(MONTH(三跨两临近重点区段!$H:$H)=11)*(三跨两临近重点区段!$A:$A=D901),0))="已取消","已取消",INDEX(三跨两临近重点区段!$I:$I,MATCH(1,(MONTH(三跨两临近重点区段!$H:$H)=11)*(三跨两临近重点区段!$A:$A=D901)*(三跨两临近重点区段!$F:$F="现存区段"),0))),"")</f>
        <v/>
      </c>
      <c r="AE901" s="284" t="str">
        <f t="array" ref="AE901">IFERROR(IF(INDEX(三跨两临近重点区段!$F:$F,MATCH(1,(MONTH(三跨两临近重点区段!$H:$H)=12)*(三跨两临近重点区段!$A:$A=D901),0))="已取消","已取消",INDEX(三跨两临近重点区段!$H:$H,MATCH(1,(MONTH(三跨两临近重点区段!$H:$H)=12)*(三跨两临近重点区段!$A:$A=D901)*(三跨两临近重点区段!$F:$F="现存区段"),0))),"")</f>
        <v/>
      </c>
      <c r="AF901" s="72" t="str">
        <f t="array" ref="AF901">IFERROR(IF(INDEX(三跨两临近重点区段!$F:$F,MATCH(1,(MONTH(三跨两临近重点区段!$H:$H)=12)*(三跨两临近重点区段!$A:$A=D901),0))="已取消","已取消",INDEX(三跨两临近重点区段!$I:$I,MATCH(1,(MONTH(三跨两临近重点区段!$H:$H)=12)*(三跨两临近重点区段!$A:$A=D901)*(三跨两临近重点区段!$F:$F="现存区段"),0))),"")</f>
        <v/>
      </c>
      <c r="AH901" t="e">
        <f t="array" ref="AH901">INDEX(三跨两临近重点区段!$G:$G,MATCH(D901,三跨两临近重点区段!$A:$A,0))</f>
        <v>#N/A</v>
      </c>
    </row>
    <row r="902" ht="14.25" spans="1:34">
      <c r="A902" s="263" t="s">
        <v>150</v>
      </c>
      <c r="B902" s="264" t="s">
        <v>2853</v>
      </c>
      <c r="C902" s="263" t="s">
        <v>2412</v>
      </c>
      <c r="D902" s="263" t="s">
        <v>3407</v>
      </c>
      <c r="E902" s="264" t="s">
        <v>2115</v>
      </c>
      <c r="F902" s="264" t="s">
        <v>125</v>
      </c>
      <c r="G902" s="263" t="s">
        <v>2116</v>
      </c>
      <c r="H902" s="263" t="s">
        <v>1225</v>
      </c>
      <c r="I902" s="33"/>
      <c r="J902" s="196"/>
      <c r="K902" s="196"/>
      <c r="L902" s="196"/>
      <c r="M902" s="235"/>
      <c r="N902" s="235"/>
      <c r="O902" s="33"/>
      <c r="P902" s="48"/>
      <c r="Q902" s="279"/>
      <c r="R902" s="279"/>
      <c r="S902" s="278">
        <v>45448</v>
      </c>
      <c r="T902" s="279" t="s">
        <v>2117</v>
      </c>
      <c r="U902" s="268" t="str">
        <f t="array" ref="U902">IFERROR(IF(INDEX(三跨两临近重点区段!$F:$F,MATCH(1,(MONTH(三跨两临近重点区段!$H:$H)=7)*(三跨两临近重点区段!$A:$A=D902),0))="已取消","已取消",INDEX(三跨两临近重点区段!$H:$H,MATCH(1,(MONTH(三跨两临近重点区段!$H:$H)=7)*(三跨两临近重点区段!$A:$A=D902)*(三跨两临近重点区段!$F:$F="现存区段"),0))),"")</f>
        <v/>
      </c>
      <c r="V902" s="232" t="str">
        <f t="array" ref="V902">IFERROR(IF(INDEX(三跨两临近重点区段!$F:$F,MATCH(1,(MONTH(三跨两临近重点区段!$H:$H)=7)*(三跨两临近重点区段!$A:$A=D902),0))="已取消","已取消",INDEX(三跨两临近重点区段!$I:$I,MATCH(1,(MONTH(三跨两临近重点区段!$H:$H)=7)*(三跨两临近重点区段!$A:$A=D902)*(三跨两临近重点区段!$F:$F="现存区段"),0))),"")</f>
        <v/>
      </c>
      <c r="W902" s="268" t="str">
        <f t="array" ref="W902">IFERROR(IF(INDEX(三跨两临近重点区段!$F:$F,MATCH(1,(MONTH(三跨两临近重点区段!$H:$H)=8)*(三跨两临近重点区段!$A:$A=D902),0))="已取消","已取消",INDEX(三跨两临近重点区段!$H:$H,MATCH(1,(MONTH(三跨两临近重点区段!$H:$H)=8)*(三跨两临近重点区段!$A:$A=D902)*(三跨两临近重点区段!$F:$F="现存区段"),0))),"")</f>
        <v/>
      </c>
      <c r="X902" s="232" t="str">
        <f t="array" ref="X902">IFERROR(IF(INDEX(三跨两临近重点区段!$F:$F,MATCH(1,(MONTH(三跨两临近重点区段!$H:$H)=8)*(三跨两临近重点区段!$A:$A=D902),0))="已取消","已取消",INDEX(三跨两临近重点区段!$I:$I,MATCH(1,(MONTH(三跨两临近重点区段!$H:$H)=8)*(三跨两临近重点区段!$A:$A=D902)*(三跨两临近重点区段!$F:$F="现存区段"),0))),"")</f>
        <v/>
      </c>
      <c r="Y902" s="268" t="str">
        <f t="array" ref="Y902">IFERROR(IF(INDEX(三跨两临近重点区段!$F:$F,MATCH(1,(MONTH(三跨两临近重点区段!$H:$H)=9)*(三跨两临近重点区段!$A:$A=D902),0))="已取消","已取消",INDEX(三跨两临近重点区段!$H:$H,MATCH(1,(MONTH(三跨两临近重点区段!$H:$H)=9)*(三跨两临近重点区段!$A:$A=D902)*(三跨两临近重点区段!$F:$F="现存区段"),0))),"")</f>
        <v/>
      </c>
      <c r="Z902" s="232" t="str">
        <f t="array" ref="Z902">IFERROR(IF(INDEX(三跨两临近重点区段!$F:$F,MATCH(1,(MONTH(三跨两临近重点区段!$H:$H)=9)*(三跨两临近重点区段!$A:$A=D902),0))="已取消","已取消",INDEX(三跨两临近重点区段!$I:$I,MATCH(1,(MONTH(三跨两临近重点区段!$H:$H)=9)*(三跨两临近重点区段!$A:$A=D902)*(三跨两临近重点区段!$F:$F="现存区段"),0))),"")</f>
        <v/>
      </c>
      <c r="AA902" s="268" t="str">
        <f t="array" ref="AA902">IFERROR(IF(INDEX(三跨两临近重点区段!$F:$F,MATCH(1,(MONTH(三跨两临近重点区段!$H:$H)=10)*(三跨两临近重点区段!$A:$A=D902),0))="已取消","已取消",INDEX(三跨两临近重点区段!$H:$H,MATCH(1,(MONTH(三跨两临近重点区段!$H:$H)=10)*(三跨两临近重点区段!$A:$A=D902)*(三跨两临近重点区段!$F:$F="现存区段"),0))),"")</f>
        <v/>
      </c>
      <c r="AB902" s="72" t="str">
        <f t="array" ref="AB902">IFERROR(IF(INDEX(三跨两临近重点区段!$F:$F,MATCH(1,(MONTH(三跨两临近重点区段!$H:$H)=10)*(三跨两临近重点区段!$A:$A=D902),0))="已取消","已取消",INDEX(三跨两临近重点区段!$I:$I,MATCH(1,(MONTH(三跨两临近重点区段!$H:$H)=10)*(三跨两临近重点区段!$A:$A=D902)*(三跨两临近重点区段!$F:$F="现存区段"),0))),"")</f>
        <v/>
      </c>
      <c r="AC902" s="284" t="str">
        <f t="array" ref="AC902">IFERROR(IF(INDEX(三跨两临近重点区段!$F:$F,MATCH(1,(MONTH(三跨两临近重点区段!$H:$H)=11)*(三跨两临近重点区段!$A:$A=D902),0))="已取消","已取消",INDEX(三跨两临近重点区段!$H:$H,MATCH(1,(MONTH(三跨两临近重点区段!$H:$H)=11)*(三跨两临近重点区段!$A:$A=D902)*(三跨两临近重点区段!$F:$F="现存区段"),0))),"")</f>
        <v/>
      </c>
      <c r="AD902" s="72" t="str">
        <f t="array" ref="AD902">IFERROR(IF(INDEX(三跨两临近重点区段!$F:$F,MATCH(1,(MONTH(三跨两临近重点区段!$H:$H)=11)*(三跨两临近重点区段!$A:$A=D902),0))="已取消","已取消",INDEX(三跨两临近重点区段!$I:$I,MATCH(1,(MONTH(三跨两临近重点区段!$H:$H)=11)*(三跨两临近重点区段!$A:$A=D902)*(三跨两临近重点区段!$F:$F="现存区段"),0))),"")</f>
        <v/>
      </c>
      <c r="AE902" s="284" t="str">
        <f t="array" ref="AE902">IFERROR(IF(INDEX(三跨两临近重点区段!$F:$F,MATCH(1,(MONTH(三跨两临近重点区段!$H:$H)=12)*(三跨两临近重点区段!$A:$A=D902),0))="已取消","已取消",INDEX(三跨两临近重点区段!$H:$H,MATCH(1,(MONTH(三跨两临近重点区段!$H:$H)=12)*(三跨两临近重点区段!$A:$A=D902)*(三跨两临近重点区段!$F:$F="现存区段"),0))),"")</f>
        <v/>
      </c>
      <c r="AF902" s="72" t="str">
        <f t="array" ref="AF902">IFERROR(IF(INDEX(三跨两临近重点区段!$F:$F,MATCH(1,(MONTH(三跨两临近重点区段!$H:$H)=12)*(三跨两临近重点区段!$A:$A=D902),0))="已取消","已取消",INDEX(三跨两临近重点区段!$I:$I,MATCH(1,(MONTH(三跨两临近重点区段!$H:$H)=12)*(三跨两临近重点区段!$A:$A=D902)*(三跨两临近重点区段!$F:$F="现存区段"),0))),"")</f>
        <v/>
      </c>
      <c r="AH902" t="e">
        <f t="array" ref="AH902">INDEX(三跨两临近重点区段!$G:$G,MATCH(D902,三跨两临近重点区段!$A:$A,0))</f>
        <v>#N/A</v>
      </c>
    </row>
    <row r="903" ht="14.25" spans="1:34">
      <c r="A903" s="263" t="s">
        <v>150</v>
      </c>
      <c r="B903" s="264" t="s">
        <v>3080</v>
      </c>
      <c r="C903" s="263" t="s">
        <v>2187</v>
      </c>
      <c r="D903" s="263" t="s">
        <v>3408</v>
      </c>
      <c r="E903" s="264" t="s">
        <v>3016</v>
      </c>
      <c r="F903" s="264" t="s">
        <v>125</v>
      </c>
      <c r="G903" s="263" t="s">
        <v>302</v>
      </c>
      <c r="H903" s="263" t="s">
        <v>302</v>
      </c>
      <c r="I903" s="33"/>
      <c r="J903" s="196"/>
      <c r="K903" s="196"/>
      <c r="L903" s="196"/>
      <c r="M903" s="235"/>
      <c r="N903" s="235"/>
      <c r="O903" s="33"/>
      <c r="P903" s="48"/>
      <c r="Q903" s="279"/>
      <c r="R903" s="279"/>
      <c r="S903" s="278">
        <v>45455</v>
      </c>
      <c r="T903" s="279" t="s">
        <v>2117</v>
      </c>
      <c r="U903" s="268" t="str">
        <f t="array" ref="U903">IFERROR(IF(INDEX(三跨两临近重点区段!$F:$F,MATCH(1,(MONTH(三跨两临近重点区段!$H:$H)=7)*(三跨两临近重点区段!$A:$A=D903),0))="已取消","已取消",INDEX(三跨两临近重点区段!$H:$H,MATCH(1,(MONTH(三跨两临近重点区段!$H:$H)=7)*(三跨两临近重点区段!$A:$A=D903)*(三跨两临近重点区段!$F:$F="现存区段"),0))),"")</f>
        <v/>
      </c>
      <c r="V903" s="232" t="str">
        <f t="array" ref="V903">IFERROR(IF(INDEX(三跨两临近重点区段!$F:$F,MATCH(1,(MONTH(三跨两临近重点区段!$H:$H)=7)*(三跨两临近重点区段!$A:$A=D903),0))="已取消","已取消",INDEX(三跨两临近重点区段!$I:$I,MATCH(1,(MONTH(三跨两临近重点区段!$H:$H)=7)*(三跨两临近重点区段!$A:$A=D903)*(三跨两临近重点区段!$F:$F="现存区段"),0))),"")</f>
        <v/>
      </c>
      <c r="W903" s="268" t="str">
        <f t="array" ref="W903">IFERROR(IF(INDEX(三跨两临近重点区段!$F:$F,MATCH(1,(MONTH(三跨两临近重点区段!$H:$H)=8)*(三跨两临近重点区段!$A:$A=D903),0))="已取消","已取消",INDEX(三跨两临近重点区段!$H:$H,MATCH(1,(MONTH(三跨两临近重点区段!$H:$H)=8)*(三跨两临近重点区段!$A:$A=D903)*(三跨两临近重点区段!$F:$F="现存区段"),0))),"")</f>
        <v/>
      </c>
      <c r="X903" s="232" t="str">
        <f t="array" ref="X903">IFERROR(IF(INDEX(三跨两临近重点区段!$F:$F,MATCH(1,(MONTH(三跨两临近重点区段!$H:$H)=8)*(三跨两临近重点区段!$A:$A=D903),0))="已取消","已取消",INDEX(三跨两临近重点区段!$I:$I,MATCH(1,(MONTH(三跨两临近重点区段!$H:$H)=8)*(三跨两临近重点区段!$A:$A=D903)*(三跨两临近重点区段!$F:$F="现存区段"),0))),"")</f>
        <v/>
      </c>
      <c r="Y903" s="268" t="str">
        <f t="array" ref="Y903">IFERROR(IF(INDEX(三跨两临近重点区段!$F:$F,MATCH(1,(MONTH(三跨两临近重点区段!$H:$H)=9)*(三跨两临近重点区段!$A:$A=D903),0))="已取消","已取消",INDEX(三跨两临近重点区段!$H:$H,MATCH(1,(MONTH(三跨两临近重点区段!$H:$H)=9)*(三跨两临近重点区段!$A:$A=D903)*(三跨两临近重点区段!$F:$F="现存区段"),0))),"")</f>
        <v/>
      </c>
      <c r="Z903" s="232" t="str">
        <f t="array" ref="Z903">IFERROR(IF(INDEX(三跨两临近重点区段!$F:$F,MATCH(1,(MONTH(三跨两临近重点区段!$H:$H)=9)*(三跨两临近重点区段!$A:$A=D903),0))="已取消","已取消",INDEX(三跨两临近重点区段!$I:$I,MATCH(1,(MONTH(三跨两临近重点区段!$H:$H)=9)*(三跨两临近重点区段!$A:$A=D903)*(三跨两临近重点区段!$F:$F="现存区段"),0))),"")</f>
        <v/>
      </c>
      <c r="AA903" s="268" t="str">
        <f t="array" ref="AA903">IFERROR(IF(INDEX(三跨两临近重点区段!$F:$F,MATCH(1,(MONTH(三跨两临近重点区段!$H:$H)=10)*(三跨两临近重点区段!$A:$A=D903),0))="已取消","已取消",INDEX(三跨两临近重点区段!$H:$H,MATCH(1,(MONTH(三跨两临近重点区段!$H:$H)=10)*(三跨两临近重点区段!$A:$A=D903)*(三跨两临近重点区段!$F:$F="现存区段"),0))),"")</f>
        <v/>
      </c>
      <c r="AB903" s="72" t="str">
        <f t="array" ref="AB903">IFERROR(IF(INDEX(三跨两临近重点区段!$F:$F,MATCH(1,(MONTH(三跨两临近重点区段!$H:$H)=10)*(三跨两临近重点区段!$A:$A=D903),0))="已取消","已取消",INDEX(三跨两临近重点区段!$I:$I,MATCH(1,(MONTH(三跨两临近重点区段!$H:$H)=10)*(三跨两临近重点区段!$A:$A=D903)*(三跨两临近重点区段!$F:$F="现存区段"),0))),"")</f>
        <v/>
      </c>
      <c r="AC903" s="284" t="str">
        <f t="array" ref="AC903">IFERROR(IF(INDEX(三跨两临近重点区段!$F:$F,MATCH(1,(MONTH(三跨两临近重点区段!$H:$H)=11)*(三跨两临近重点区段!$A:$A=D903),0))="已取消","已取消",INDEX(三跨两临近重点区段!$H:$H,MATCH(1,(MONTH(三跨两临近重点区段!$H:$H)=11)*(三跨两临近重点区段!$A:$A=D903)*(三跨两临近重点区段!$F:$F="现存区段"),0))),"")</f>
        <v/>
      </c>
      <c r="AD903" s="72" t="str">
        <f t="array" ref="AD903">IFERROR(IF(INDEX(三跨两临近重点区段!$F:$F,MATCH(1,(MONTH(三跨两临近重点区段!$H:$H)=11)*(三跨两临近重点区段!$A:$A=D903),0))="已取消","已取消",INDEX(三跨两临近重点区段!$I:$I,MATCH(1,(MONTH(三跨两临近重点区段!$H:$H)=11)*(三跨两临近重点区段!$A:$A=D903)*(三跨两临近重点区段!$F:$F="现存区段"),0))),"")</f>
        <v/>
      </c>
      <c r="AE903" s="284" t="str">
        <f t="array" ref="AE903">IFERROR(IF(INDEX(三跨两临近重点区段!$F:$F,MATCH(1,(MONTH(三跨两临近重点区段!$H:$H)=12)*(三跨两临近重点区段!$A:$A=D903),0))="已取消","已取消",INDEX(三跨两临近重点区段!$H:$H,MATCH(1,(MONTH(三跨两临近重点区段!$H:$H)=12)*(三跨两临近重点区段!$A:$A=D903)*(三跨两临近重点区段!$F:$F="现存区段"),0))),"")</f>
        <v/>
      </c>
      <c r="AF903" s="72" t="str">
        <f t="array" ref="AF903">IFERROR(IF(INDEX(三跨两临近重点区段!$F:$F,MATCH(1,(MONTH(三跨两临近重点区段!$H:$H)=12)*(三跨两临近重点区段!$A:$A=D903),0))="已取消","已取消",INDEX(三跨两临近重点区段!$I:$I,MATCH(1,(MONTH(三跨两临近重点区段!$H:$H)=12)*(三跨两临近重点区段!$A:$A=D903)*(三跨两临近重点区段!$F:$F="现存区段"),0))),"")</f>
        <v/>
      </c>
      <c r="AH903" t="e">
        <f t="array" ref="AH903">INDEX(三跨两临近重点区段!$G:$G,MATCH(D903,三跨两临近重点区段!$A:$A,0))</f>
        <v>#N/A</v>
      </c>
    </row>
    <row r="904" ht="14.25" spans="1:34">
      <c r="A904" s="263" t="s">
        <v>150</v>
      </c>
      <c r="B904" s="264" t="s">
        <v>3076</v>
      </c>
      <c r="C904" s="263" t="s">
        <v>2187</v>
      </c>
      <c r="D904" s="263" t="s">
        <v>3409</v>
      </c>
      <c r="E904" s="264" t="s">
        <v>3016</v>
      </c>
      <c r="F904" s="264" t="s">
        <v>125</v>
      </c>
      <c r="G904" s="263" t="s">
        <v>302</v>
      </c>
      <c r="H904" s="263" t="s">
        <v>302</v>
      </c>
      <c r="I904" s="33"/>
      <c r="J904" s="196"/>
      <c r="K904" s="196"/>
      <c r="L904" s="196"/>
      <c r="M904" s="235"/>
      <c r="N904" s="235"/>
      <c r="O904" s="33"/>
      <c r="P904" s="48"/>
      <c r="Q904" s="279"/>
      <c r="R904" s="279"/>
      <c r="S904" s="278">
        <v>45455</v>
      </c>
      <c r="T904" s="279" t="s">
        <v>2117</v>
      </c>
      <c r="U904" s="268" t="str">
        <f t="array" ref="U904">IFERROR(IF(INDEX(三跨两临近重点区段!$F:$F,MATCH(1,(MONTH(三跨两临近重点区段!$H:$H)=7)*(三跨两临近重点区段!$A:$A=D904),0))="已取消","已取消",INDEX(三跨两临近重点区段!$H:$H,MATCH(1,(MONTH(三跨两临近重点区段!$H:$H)=7)*(三跨两临近重点区段!$A:$A=D904)*(三跨两临近重点区段!$F:$F="现存区段"),0))),"")</f>
        <v/>
      </c>
      <c r="V904" s="232" t="str">
        <f t="array" ref="V904">IFERROR(IF(INDEX(三跨两临近重点区段!$F:$F,MATCH(1,(MONTH(三跨两临近重点区段!$H:$H)=7)*(三跨两临近重点区段!$A:$A=D904),0))="已取消","已取消",INDEX(三跨两临近重点区段!$I:$I,MATCH(1,(MONTH(三跨两临近重点区段!$H:$H)=7)*(三跨两临近重点区段!$A:$A=D904)*(三跨两临近重点区段!$F:$F="现存区段"),0))),"")</f>
        <v/>
      </c>
      <c r="W904" s="268" t="str">
        <f t="array" ref="W904">IFERROR(IF(INDEX(三跨两临近重点区段!$F:$F,MATCH(1,(MONTH(三跨两临近重点区段!$H:$H)=8)*(三跨两临近重点区段!$A:$A=D904),0))="已取消","已取消",INDEX(三跨两临近重点区段!$H:$H,MATCH(1,(MONTH(三跨两临近重点区段!$H:$H)=8)*(三跨两临近重点区段!$A:$A=D904)*(三跨两临近重点区段!$F:$F="现存区段"),0))),"")</f>
        <v/>
      </c>
      <c r="X904" s="232" t="str">
        <f t="array" ref="X904">IFERROR(IF(INDEX(三跨两临近重点区段!$F:$F,MATCH(1,(MONTH(三跨两临近重点区段!$H:$H)=8)*(三跨两临近重点区段!$A:$A=D904),0))="已取消","已取消",INDEX(三跨两临近重点区段!$I:$I,MATCH(1,(MONTH(三跨两临近重点区段!$H:$H)=8)*(三跨两临近重点区段!$A:$A=D904)*(三跨两临近重点区段!$F:$F="现存区段"),0))),"")</f>
        <v/>
      </c>
      <c r="Y904" s="268" t="str">
        <f t="array" ref="Y904">IFERROR(IF(INDEX(三跨两临近重点区段!$F:$F,MATCH(1,(MONTH(三跨两临近重点区段!$H:$H)=9)*(三跨两临近重点区段!$A:$A=D904),0))="已取消","已取消",INDEX(三跨两临近重点区段!$H:$H,MATCH(1,(MONTH(三跨两临近重点区段!$H:$H)=9)*(三跨两临近重点区段!$A:$A=D904)*(三跨两临近重点区段!$F:$F="现存区段"),0))),"")</f>
        <v/>
      </c>
      <c r="Z904" s="232" t="str">
        <f t="array" ref="Z904">IFERROR(IF(INDEX(三跨两临近重点区段!$F:$F,MATCH(1,(MONTH(三跨两临近重点区段!$H:$H)=9)*(三跨两临近重点区段!$A:$A=D904),0))="已取消","已取消",INDEX(三跨两临近重点区段!$I:$I,MATCH(1,(MONTH(三跨两临近重点区段!$H:$H)=9)*(三跨两临近重点区段!$A:$A=D904)*(三跨两临近重点区段!$F:$F="现存区段"),0))),"")</f>
        <v/>
      </c>
      <c r="AA904" s="268" t="str">
        <f t="array" ref="AA904">IFERROR(IF(INDEX(三跨两临近重点区段!$F:$F,MATCH(1,(MONTH(三跨两临近重点区段!$H:$H)=10)*(三跨两临近重点区段!$A:$A=D904),0))="已取消","已取消",INDEX(三跨两临近重点区段!$H:$H,MATCH(1,(MONTH(三跨两临近重点区段!$H:$H)=10)*(三跨两临近重点区段!$A:$A=D904)*(三跨两临近重点区段!$F:$F="现存区段"),0))),"")</f>
        <v/>
      </c>
      <c r="AB904" s="72" t="str">
        <f t="array" ref="AB904">IFERROR(IF(INDEX(三跨两临近重点区段!$F:$F,MATCH(1,(MONTH(三跨两临近重点区段!$H:$H)=10)*(三跨两临近重点区段!$A:$A=D904),0))="已取消","已取消",INDEX(三跨两临近重点区段!$I:$I,MATCH(1,(MONTH(三跨两临近重点区段!$H:$H)=10)*(三跨两临近重点区段!$A:$A=D904)*(三跨两临近重点区段!$F:$F="现存区段"),0))),"")</f>
        <v/>
      </c>
      <c r="AC904" s="284" t="str">
        <f t="array" ref="AC904">IFERROR(IF(INDEX(三跨两临近重点区段!$F:$F,MATCH(1,(MONTH(三跨两临近重点区段!$H:$H)=11)*(三跨两临近重点区段!$A:$A=D904),0))="已取消","已取消",INDEX(三跨两临近重点区段!$H:$H,MATCH(1,(MONTH(三跨两临近重点区段!$H:$H)=11)*(三跨两临近重点区段!$A:$A=D904)*(三跨两临近重点区段!$F:$F="现存区段"),0))),"")</f>
        <v/>
      </c>
      <c r="AD904" s="72" t="str">
        <f t="array" ref="AD904">IFERROR(IF(INDEX(三跨两临近重点区段!$F:$F,MATCH(1,(MONTH(三跨两临近重点区段!$H:$H)=11)*(三跨两临近重点区段!$A:$A=D904),0))="已取消","已取消",INDEX(三跨两临近重点区段!$I:$I,MATCH(1,(MONTH(三跨两临近重点区段!$H:$H)=11)*(三跨两临近重点区段!$A:$A=D904)*(三跨两临近重点区段!$F:$F="现存区段"),0))),"")</f>
        <v/>
      </c>
      <c r="AE904" s="284" t="str">
        <f t="array" ref="AE904">IFERROR(IF(INDEX(三跨两临近重点区段!$F:$F,MATCH(1,(MONTH(三跨两临近重点区段!$H:$H)=12)*(三跨两临近重点区段!$A:$A=D904),0))="已取消","已取消",INDEX(三跨两临近重点区段!$H:$H,MATCH(1,(MONTH(三跨两临近重点区段!$H:$H)=12)*(三跨两临近重点区段!$A:$A=D904)*(三跨两临近重点区段!$F:$F="现存区段"),0))),"")</f>
        <v/>
      </c>
      <c r="AF904" s="72" t="str">
        <f t="array" ref="AF904">IFERROR(IF(INDEX(三跨两临近重点区段!$F:$F,MATCH(1,(MONTH(三跨两临近重点区段!$H:$H)=12)*(三跨两临近重点区段!$A:$A=D904),0))="已取消","已取消",INDEX(三跨两临近重点区段!$I:$I,MATCH(1,(MONTH(三跨两临近重点区段!$H:$H)=12)*(三跨两临近重点区段!$A:$A=D904)*(三跨两临近重点区段!$F:$F="现存区段"),0))),"")</f>
        <v/>
      </c>
      <c r="AH904" t="e">
        <f t="array" ref="AH904">INDEX(三跨两临近重点区段!$G:$G,MATCH(D904,三跨两临近重点区段!$A:$A,0))</f>
        <v>#N/A</v>
      </c>
    </row>
    <row r="905" ht="14.25" spans="1:34">
      <c r="A905" s="263" t="s">
        <v>150</v>
      </c>
      <c r="B905" s="264" t="s">
        <v>3084</v>
      </c>
      <c r="C905" s="263" t="s">
        <v>2773</v>
      </c>
      <c r="D905" s="263" t="s">
        <v>3410</v>
      </c>
      <c r="E905" s="264" t="s">
        <v>3016</v>
      </c>
      <c r="F905" s="264" t="s">
        <v>125</v>
      </c>
      <c r="G905" s="263" t="s">
        <v>302</v>
      </c>
      <c r="H905" s="263" t="s">
        <v>302</v>
      </c>
      <c r="I905" s="33"/>
      <c r="J905" s="196"/>
      <c r="K905" s="196"/>
      <c r="L905" s="196"/>
      <c r="M905" s="235"/>
      <c r="N905" s="235"/>
      <c r="O905" s="33"/>
      <c r="P905" s="48"/>
      <c r="Q905" s="279"/>
      <c r="R905" s="279"/>
      <c r="S905" s="278">
        <v>45455</v>
      </c>
      <c r="T905" s="279" t="s">
        <v>2117</v>
      </c>
      <c r="U905" s="268" t="str">
        <f t="array" ref="U905">IFERROR(IF(INDEX(三跨两临近重点区段!$F:$F,MATCH(1,(MONTH(三跨两临近重点区段!$H:$H)=7)*(三跨两临近重点区段!$A:$A=D905),0))="已取消","已取消",INDEX(三跨两临近重点区段!$H:$H,MATCH(1,(MONTH(三跨两临近重点区段!$H:$H)=7)*(三跨两临近重点区段!$A:$A=D905)*(三跨两临近重点区段!$F:$F="现存区段"),0))),"")</f>
        <v/>
      </c>
      <c r="V905" s="232" t="str">
        <f t="array" ref="V905">IFERROR(IF(INDEX(三跨两临近重点区段!$F:$F,MATCH(1,(MONTH(三跨两临近重点区段!$H:$H)=7)*(三跨两临近重点区段!$A:$A=D905),0))="已取消","已取消",INDEX(三跨两临近重点区段!$I:$I,MATCH(1,(MONTH(三跨两临近重点区段!$H:$H)=7)*(三跨两临近重点区段!$A:$A=D905)*(三跨两临近重点区段!$F:$F="现存区段"),0))),"")</f>
        <v/>
      </c>
      <c r="W905" s="268" t="str">
        <f t="array" ref="W905">IFERROR(IF(INDEX(三跨两临近重点区段!$F:$F,MATCH(1,(MONTH(三跨两临近重点区段!$H:$H)=8)*(三跨两临近重点区段!$A:$A=D905),0))="已取消","已取消",INDEX(三跨两临近重点区段!$H:$H,MATCH(1,(MONTH(三跨两临近重点区段!$H:$H)=8)*(三跨两临近重点区段!$A:$A=D905)*(三跨两临近重点区段!$F:$F="现存区段"),0))),"")</f>
        <v/>
      </c>
      <c r="X905" s="232" t="str">
        <f t="array" ref="X905">IFERROR(IF(INDEX(三跨两临近重点区段!$F:$F,MATCH(1,(MONTH(三跨两临近重点区段!$H:$H)=8)*(三跨两临近重点区段!$A:$A=D905),0))="已取消","已取消",INDEX(三跨两临近重点区段!$I:$I,MATCH(1,(MONTH(三跨两临近重点区段!$H:$H)=8)*(三跨两临近重点区段!$A:$A=D905)*(三跨两临近重点区段!$F:$F="现存区段"),0))),"")</f>
        <v/>
      </c>
      <c r="Y905" s="268" t="str">
        <f t="array" ref="Y905">IFERROR(IF(INDEX(三跨两临近重点区段!$F:$F,MATCH(1,(MONTH(三跨两临近重点区段!$H:$H)=9)*(三跨两临近重点区段!$A:$A=D905),0))="已取消","已取消",INDEX(三跨两临近重点区段!$H:$H,MATCH(1,(MONTH(三跨两临近重点区段!$H:$H)=9)*(三跨两临近重点区段!$A:$A=D905)*(三跨两临近重点区段!$F:$F="现存区段"),0))),"")</f>
        <v/>
      </c>
      <c r="Z905" s="232" t="str">
        <f t="array" ref="Z905">IFERROR(IF(INDEX(三跨两临近重点区段!$F:$F,MATCH(1,(MONTH(三跨两临近重点区段!$H:$H)=9)*(三跨两临近重点区段!$A:$A=D905),0))="已取消","已取消",INDEX(三跨两临近重点区段!$I:$I,MATCH(1,(MONTH(三跨两临近重点区段!$H:$H)=9)*(三跨两临近重点区段!$A:$A=D905)*(三跨两临近重点区段!$F:$F="现存区段"),0))),"")</f>
        <v/>
      </c>
      <c r="AA905" s="268" t="str">
        <f t="array" ref="AA905">IFERROR(IF(INDEX(三跨两临近重点区段!$F:$F,MATCH(1,(MONTH(三跨两临近重点区段!$H:$H)=10)*(三跨两临近重点区段!$A:$A=D905),0))="已取消","已取消",INDEX(三跨两临近重点区段!$H:$H,MATCH(1,(MONTH(三跨两临近重点区段!$H:$H)=10)*(三跨两临近重点区段!$A:$A=D905)*(三跨两临近重点区段!$F:$F="现存区段"),0))),"")</f>
        <v/>
      </c>
      <c r="AB905" s="72" t="str">
        <f t="array" ref="AB905">IFERROR(IF(INDEX(三跨两临近重点区段!$F:$F,MATCH(1,(MONTH(三跨两临近重点区段!$H:$H)=10)*(三跨两临近重点区段!$A:$A=D905),0))="已取消","已取消",INDEX(三跨两临近重点区段!$I:$I,MATCH(1,(MONTH(三跨两临近重点区段!$H:$H)=10)*(三跨两临近重点区段!$A:$A=D905)*(三跨两临近重点区段!$F:$F="现存区段"),0))),"")</f>
        <v/>
      </c>
      <c r="AC905" s="284" t="str">
        <f t="array" ref="AC905">IFERROR(IF(INDEX(三跨两临近重点区段!$F:$F,MATCH(1,(MONTH(三跨两临近重点区段!$H:$H)=11)*(三跨两临近重点区段!$A:$A=D905),0))="已取消","已取消",INDEX(三跨两临近重点区段!$H:$H,MATCH(1,(MONTH(三跨两临近重点区段!$H:$H)=11)*(三跨两临近重点区段!$A:$A=D905)*(三跨两临近重点区段!$F:$F="现存区段"),0))),"")</f>
        <v/>
      </c>
      <c r="AD905" s="72" t="str">
        <f t="array" ref="AD905">IFERROR(IF(INDEX(三跨两临近重点区段!$F:$F,MATCH(1,(MONTH(三跨两临近重点区段!$H:$H)=11)*(三跨两临近重点区段!$A:$A=D905),0))="已取消","已取消",INDEX(三跨两临近重点区段!$I:$I,MATCH(1,(MONTH(三跨两临近重点区段!$H:$H)=11)*(三跨两临近重点区段!$A:$A=D905)*(三跨两临近重点区段!$F:$F="现存区段"),0))),"")</f>
        <v/>
      </c>
      <c r="AE905" s="284" t="str">
        <f t="array" ref="AE905">IFERROR(IF(INDEX(三跨两临近重点区段!$F:$F,MATCH(1,(MONTH(三跨两临近重点区段!$H:$H)=12)*(三跨两临近重点区段!$A:$A=D905),0))="已取消","已取消",INDEX(三跨两临近重点区段!$H:$H,MATCH(1,(MONTH(三跨两临近重点区段!$H:$H)=12)*(三跨两临近重点区段!$A:$A=D905)*(三跨两临近重点区段!$F:$F="现存区段"),0))),"")</f>
        <v/>
      </c>
      <c r="AF905" s="72" t="str">
        <f t="array" ref="AF905">IFERROR(IF(INDEX(三跨两临近重点区段!$F:$F,MATCH(1,(MONTH(三跨两临近重点区段!$H:$H)=12)*(三跨两临近重点区段!$A:$A=D905),0))="已取消","已取消",INDEX(三跨两临近重点区段!$I:$I,MATCH(1,(MONTH(三跨两临近重点区段!$H:$H)=12)*(三跨两临近重点区段!$A:$A=D905)*(三跨两临近重点区段!$F:$F="现存区段"),0))),"")</f>
        <v/>
      </c>
      <c r="AH905" t="e">
        <f t="array" ref="AH905">INDEX(三跨两临近重点区段!$G:$G,MATCH(D905,三跨两临近重点区段!$A:$A,0))</f>
        <v>#N/A</v>
      </c>
    </row>
    <row r="906" ht="14.25" spans="1:34">
      <c r="A906" s="263" t="s">
        <v>150</v>
      </c>
      <c r="B906" s="264" t="s">
        <v>3082</v>
      </c>
      <c r="C906" s="263" t="s">
        <v>2773</v>
      </c>
      <c r="D906" s="263" t="s">
        <v>3411</v>
      </c>
      <c r="E906" s="264" t="s">
        <v>3016</v>
      </c>
      <c r="F906" s="264" t="s">
        <v>125</v>
      </c>
      <c r="G906" s="263" t="s">
        <v>302</v>
      </c>
      <c r="H906" s="263" t="s">
        <v>302</v>
      </c>
      <c r="I906" s="33"/>
      <c r="J906" s="196"/>
      <c r="K906" s="196"/>
      <c r="L906" s="196"/>
      <c r="M906" s="235"/>
      <c r="N906" s="235"/>
      <c r="O906" s="33"/>
      <c r="P906" s="48"/>
      <c r="Q906" s="279"/>
      <c r="R906" s="279"/>
      <c r="S906" s="278">
        <v>45455</v>
      </c>
      <c r="T906" s="279" t="s">
        <v>2117</v>
      </c>
      <c r="U906" s="268" t="str">
        <f t="array" ref="U906">IFERROR(IF(INDEX(三跨两临近重点区段!$F:$F,MATCH(1,(MONTH(三跨两临近重点区段!$H:$H)=7)*(三跨两临近重点区段!$A:$A=D906),0))="已取消","已取消",INDEX(三跨两临近重点区段!$H:$H,MATCH(1,(MONTH(三跨两临近重点区段!$H:$H)=7)*(三跨两临近重点区段!$A:$A=D906)*(三跨两临近重点区段!$F:$F="现存区段"),0))),"")</f>
        <v/>
      </c>
      <c r="V906" s="232" t="str">
        <f t="array" ref="V906">IFERROR(IF(INDEX(三跨两临近重点区段!$F:$F,MATCH(1,(MONTH(三跨两临近重点区段!$H:$H)=7)*(三跨两临近重点区段!$A:$A=D906),0))="已取消","已取消",INDEX(三跨两临近重点区段!$I:$I,MATCH(1,(MONTH(三跨两临近重点区段!$H:$H)=7)*(三跨两临近重点区段!$A:$A=D906)*(三跨两临近重点区段!$F:$F="现存区段"),0))),"")</f>
        <v/>
      </c>
      <c r="W906" s="268" t="str">
        <f t="array" ref="W906">IFERROR(IF(INDEX(三跨两临近重点区段!$F:$F,MATCH(1,(MONTH(三跨两临近重点区段!$H:$H)=8)*(三跨两临近重点区段!$A:$A=D906),0))="已取消","已取消",INDEX(三跨两临近重点区段!$H:$H,MATCH(1,(MONTH(三跨两临近重点区段!$H:$H)=8)*(三跨两临近重点区段!$A:$A=D906)*(三跨两临近重点区段!$F:$F="现存区段"),0))),"")</f>
        <v/>
      </c>
      <c r="X906" s="232" t="str">
        <f t="array" ref="X906">IFERROR(IF(INDEX(三跨两临近重点区段!$F:$F,MATCH(1,(MONTH(三跨两临近重点区段!$H:$H)=8)*(三跨两临近重点区段!$A:$A=D906),0))="已取消","已取消",INDEX(三跨两临近重点区段!$I:$I,MATCH(1,(MONTH(三跨两临近重点区段!$H:$H)=8)*(三跨两临近重点区段!$A:$A=D906)*(三跨两临近重点区段!$F:$F="现存区段"),0))),"")</f>
        <v/>
      </c>
      <c r="Y906" s="268" t="str">
        <f t="array" ref="Y906">IFERROR(IF(INDEX(三跨两临近重点区段!$F:$F,MATCH(1,(MONTH(三跨两临近重点区段!$H:$H)=9)*(三跨两临近重点区段!$A:$A=D906),0))="已取消","已取消",INDEX(三跨两临近重点区段!$H:$H,MATCH(1,(MONTH(三跨两临近重点区段!$H:$H)=9)*(三跨两临近重点区段!$A:$A=D906)*(三跨两临近重点区段!$F:$F="现存区段"),0))),"")</f>
        <v/>
      </c>
      <c r="Z906" s="232" t="str">
        <f t="array" ref="Z906">IFERROR(IF(INDEX(三跨两临近重点区段!$F:$F,MATCH(1,(MONTH(三跨两临近重点区段!$H:$H)=9)*(三跨两临近重点区段!$A:$A=D906),0))="已取消","已取消",INDEX(三跨两临近重点区段!$I:$I,MATCH(1,(MONTH(三跨两临近重点区段!$H:$H)=9)*(三跨两临近重点区段!$A:$A=D906)*(三跨两临近重点区段!$F:$F="现存区段"),0))),"")</f>
        <v/>
      </c>
      <c r="AA906" s="268" t="str">
        <f t="array" ref="AA906">IFERROR(IF(INDEX(三跨两临近重点区段!$F:$F,MATCH(1,(MONTH(三跨两临近重点区段!$H:$H)=10)*(三跨两临近重点区段!$A:$A=D906),0))="已取消","已取消",INDEX(三跨两临近重点区段!$H:$H,MATCH(1,(MONTH(三跨两临近重点区段!$H:$H)=10)*(三跨两临近重点区段!$A:$A=D906)*(三跨两临近重点区段!$F:$F="现存区段"),0))),"")</f>
        <v/>
      </c>
      <c r="AB906" s="72" t="str">
        <f t="array" ref="AB906">IFERROR(IF(INDEX(三跨两临近重点区段!$F:$F,MATCH(1,(MONTH(三跨两临近重点区段!$H:$H)=10)*(三跨两临近重点区段!$A:$A=D906),0))="已取消","已取消",INDEX(三跨两临近重点区段!$I:$I,MATCH(1,(MONTH(三跨两临近重点区段!$H:$H)=10)*(三跨两临近重点区段!$A:$A=D906)*(三跨两临近重点区段!$F:$F="现存区段"),0))),"")</f>
        <v/>
      </c>
      <c r="AC906" s="284" t="str">
        <f t="array" ref="AC906">IFERROR(IF(INDEX(三跨两临近重点区段!$F:$F,MATCH(1,(MONTH(三跨两临近重点区段!$H:$H)=11)*(三跨两临近重点区段!$A:$A=D906),0))="已取消","已取消",INDEX(三跨两临近重点区段!$H:$H,MATCH(1,(MONTH(三跨两临近重点区段!$H:$H)=11)*(三跨两临近重点区段!$A:$A=D906)*(三跨两临近重点区段!$F:$F="现存区段"),0))),"")</f>
        <v/>
      </c>
      <c r="AD906" s="72" t="str">
        <f t="array" ref="AD906">IFERROR(IF(INDEX(三跨两临近重点区段!$F:$F,MATCH(1,(MONTH(三跨两临近重点区段!$H:$H)=11)*(三跨两临近重点区段!$A:$A=D906),0))="已取消","已取消",INDEX(三跨两临近重点区段!$I:$I,MATCH(1,(MONTH(三跨两临近重点区段!$H:$H)=11)*(三跨两临近重点区段!$A:$A=D906)*(三跨两临近重点区段!$F:$F="现存区段"),0))),"")</f>
        <v/>
      </c>
      <c r="AE906" s="284" t="str">
        <f t="array" ref="AE906">IFERROR(IF(INDEX(三跨两临近重点区段!$F:$F,MATCH(1,(MONTH(三跨两临近重点区段!$H:$H)=12)*(三跨两临近重点区段!$A:$A=D906),0))="已取消","已取消",INDEX(三跨两临近重点区段!$H:$H,MATCH(1,(MONTH(三跨两临近重点区段!$H:$H)=12)*(三跨两临近重点区段!$A:$A=D906)*(三跨两临近重点区段!$F:$F="现存区段"),0))),"")</f>
        <v/>
      </c>
      <c r="AF906" s="72" t="str">
        <f t="array" ref="AF906">IFERROR(IF(INDEX(三跨两临近重点区段!$F:$F,MATCH(1,(MONTH(三跨两临近重点区段!$H:$H)=12)*(三跨两临近重点区段!$A:$A=D906),0))="已取消","已取消",INDEX(三跨两临近重点区段!$I:$I,MATCH(1,(MONTH(三跨两临近重点区段!$H:$H)=12)*(三跨两临近重点区段!$A:$A=D906)*(三跨两临近重点区段!$F:$F="现存区段"),0))),"")</f>
        <v/>
      </c>
      <c r="AH906" t="e">
        <f t="array" ref="AH906">INDEX(三跨两临近重点区段!$G:$G,MATCH(D906,三跨两临近重点区段!$A:$A,0))</f>
        <v>#N/A</v>
      </c>
    </row>
    <row r="907" ht="14.25" spans="1:34">
      <c r="A907" s="263" t="s">
        <v>150</v>
      </c>
      <c r="B907" s="264" t="s">
        <v>3412</v>
      </c>
      <c r="C907" s="263" t="s">
        <v>2172</v>
      </c>
      <c r="D907" s="263" t="s">
        <v>3413</v>
      </c>
      <c r="E907" s="264" t="s">
        <v>2115</v>
      </c>
      <c r="F907" s="264" t="s">
        <v>125</v>
      </c>
      <c r="G907" s="263" t="s">
        <v>3414</v>
      </c>
      <c r="H907" s="263" t="s">
        <v>1204</v>
      </c>
      <c r="I907" s="33"/>
      <c r="J907" s="196"/>
      <c r="K907" s="196"/>
      <c r="L907" s="196"/>
      <c r="M907" s="235"/>
      <c r="N907" s="235"/>
      <c r="O907" s="33"/>
      <c r="P907" s="48"/>
      <c r="Q907" s="279"/>
      <c r="R907" s="279"/>
      <c r="S907" s="278">
        <v>45455</v>
      </c>
      <c r="T907" s="279" t="s">
        <v>2117</v>
      </c>
      <c r="U907" s="268" t="str">
        <f t="array" ref="U907">IFERROR(IF(INDEX(三跨两临近重点区段!$F:$F,MATCH(1,(MONTH(三跨两临近重点区段!$H:$H)=7)*(三跨两临近重点区段!$A:$A=D907),0))="已取消","已取消",INDEX(三跨两临近重点区段!$H:$H,MATCH(1,(MONTH(三跨两临近重点区段!$H:$H)=7)*(三跨两临近重点区段!$A:$A=D907)*(三跨两临近重点区段!$F:$F="现存区段"),0))),"")</f>
        <v/>
      </c>
      <c r="V907" s="232" t="str">
        <f t="array" ref="V907">IFERROR(IF(INDEX(三跨两临近重点区段!$F:$F,MATCH(1,(MONTH(三跨两临近重点区段!$H:$H)=7)*(三跨两临近重点区段!$A:$A=D907),0))="已取消","已取消",INDEX(三跨两临近重点区段!$I:$I,MATCH(1,(MONTH(三跨两临近重点区段!$H:$H)=7)*(三跨两临近重点区段!$A:$A=D907)*(三跨两临近重点区段!$F:$F="现存区段"),0))),"")</f>
        <v/>
      </c>
      <c r="W907" s="268" t="str">
        <f t="array" ref="W907">IFERROR(IF(INDEX(三跨两临近重点区段!$F:$F,MATCH(1,(MONTH(三跨两临近重点区段!$H:$H)=8)*(三跨两临近重点区段!$A:$A=D907),0))="已取消","已取消",INDEX(三跨两临近重点区段!$H:$H,MATCH(1,(MONTH(三跨两临近重点区段!$H:$H)=8)*(三跨两临近重点区段!$A:$A=D907)*(三跨两临近重点区段!$F:$F="现存区段"),0))),"")</f>
        <v/>
      </c>
      <c r="X907" s="232" t="str">
        <f t="array" ref="X907">IFERROR(IF(INDEX(三跨两临近重点区段!$F:$F,MATCH(1,(MONTH(三跨两临近重点区段!$H:$H)=8)*(三跨两临近重点区段!$A:$A=D907),0))="已取消","已取消",INDEX(三跨两临近重点区段!$I:$I,MATCH(1,(MONTH(三跨两临近重点区段!$H:$H)=8)*(三跨两临近重点区段!$A:$A=D907)*(三跨两临近重点区段!$F:$F="现存区段"),0))),"")</f>
        <v/>
      </c>
      <c r="Y907" s="268" t="str">
        <f t="array" ref="Y907">IFERROR(IF(INDEX(三跨两临近重点区段!$F:$F,MATCH(1,(MONTH(三跨两临近重点区段!$H:$H)=9)*(三跨两临近重点区段!$A:$A=D907),0))="已取消","已取消",INDEX(三跨两临近重点区段!$H:$H,MATCH(1,(MONTH(三跨两临近重点区段!$H:$H)=9)*(三跨两临近重点区段!$A:$A=D907)*(三跨两临近重点区段!$F:$F="现存区段"),0))),"")</f>
        <v/>
      </c>
      <c r="Z907" s="232" t="str">
        <f t="array" ref="Z907">IFERROR(IF(INDEX(三跨两临近重点区段!$F:$F,MATCH(1,(MONTH(三跨两临近重点区段!$H:$H)=9)*(三跨两临近重点区段!$A:$A=D907),0))="已取消","已取消",INDEX(三跨两临近重点区段!$I:$I,MATCH(1,(MONTH(三跨两临近重点区段!$H:$H)=9)*(三跨两临近重点区段!$A:$A=D907)*(三跨两临近重点区段!$F:$F="现存区段"),0))),"")</f>
        <v/>
      </c>
      <c r="AA907" s="268" t="str">
        <f t="array" ref="AA907">IFERROR(IF(INDEX(三跨两临近重点区段!$F:$F,MATCH(1,(MONTH(三跨两临近重点区段!$H:$H)=10)*(三跨两临近重点区段!$A:$A=D907),0))="已取消","已取消",INDEX(三跨两临近重点区段!$H:$H,MATCH(1,(MONTH(三跨两临近重点区段!$H:$H)=10)*(三跨两临近重点区段!$A:$A=D907)*(三跨两临近重点区段!$F:$F="现存区段"),0))),"")</f>
        <v/>
      </c>
      <c r="AB907" s="72" t="str">
        <f t="array" ref="AB907">IFERROR(IF(INDEX(三跨两临近重点区段!$F:$F,MATCH(1,(MONTH(三跨两临近重点区段!$H:$H)=10)*(三跨两临近重点区段!$A:$A=D907),0))="已取消","已取消",INDEX(三跨两临近重点区段!$I:$I,MATCH(1,(MONTH(三跨两临近重点区段!$H:$H)=10)*(三跨两临近重点区段!$A:$A=D907)*(三跨两临近重点区段!$F:$F="现存区段"),0))),"")</f>
        <v/>
      </c>
      <c r="AC907" s="284" t="str">
        <f t="array" ref="AC907">IFERROR(IF(INDEX(三跨两临近重点区段!$F:$F,MATCH(1,(MONTH(三跨两临近重点区段!$H:$H)=11)*(三跨两临近重点区段!$A:$A=D907),0))="已取消","已取消",INDEX(三跨两临近重点区段!$H:$H,MATCH(1,(MONTH(三跨两临近重点区段!$H:$H)=11)*(三跨两临近重点区段!$A:$A=D907)*(三跨两临近重点区段!$F:$F="现存区段"),0))),"")</f>
        <v/>
      </c>
      <c r="AD907" s="72" t="str">
        <f t="array" ref="AD907">IFERROR(IF(INDEX(三跨两临近重点区段!$F:$F,MATCH(1,(MONTH(三跨两临近重点区段!$H:$H)=11)*(三跨两临近重点区段!$A:$A=D907),0))="已取消","已取消",INDEX(三跨两临近重点区段!$I:$I,MATCH(1,(MONTH(三跨两临近重点区段!$H:$H)=11)*(三跨两临近重点区段!$A:$A=D907)*(三跨两临近重点区段!$F:$F="现存区段"),0))),"")</f>
        <v/>
      </c>
      <c r="AE907" s="284" t="str">
        <f t="array" ref="AE907">IFERROR(IF(INDEX(三跨两临近重点区段!$F:$F,MATCH(1,(MONTH(三跨两临近重点区段!$H:$H)=12)*(三跨两临近重点区段!$A:$A=D907),0))="已取消","已取消",INDEX(三跨两临近重点区段!$H:$H,MATCH(1,(MONTH(三跨两临近重点区段!$H:$H)=12)*(三跨两临近重点区段!$A:$A=D907)*(三跨两临近重点区段!$F:$F="现存区段"),0))),"")</f>
        <v/>
      </c>
      <c r="AF907" s="72" t="str">
        <f t="array" ref="AF907">IFERROR(IF(INDEX(三跨两临近重点区段!$F:$F,MATCH(1,(MONTH(三跨两临近重点区段!$H:$H)=12)*(三跨两临近重点区段!$A:$A=D907),0))="已取消","已取消",INDEX(三跨两临近重点区段!$I:$I,MATCH(1,(MONTH(三跨两临近重点区段!$H:$H)=12)*(三跨两临近重点区段!$A:$A=D907)*(三跨两临近重点区段!$F:$F="现存区段"),0))),"")</f>
        <v/>
      </c>
      <c r="AH907" t="e">
        <f t="array" ref="AH907">INDEX(三跨两临近重点区段!$G:$G,MATCH(D907,三跨两临近重点区段!$A:$A,0))</f>
        <v>#N/A</v>
      </c>
    </row>
    <row r="908" ht="14.25" spans="1:34">
      <c r="A908" s="263" t="s">
        <v>150</v>
      </c>
      <c r="B908" s="264" t="s">
        <v>3415</v>
      </c>
      <c r="C908" s="263" t="s">
        <v>2756</v>
      </c>
      <c r="D908" s="263" t="s">
        <v>3416</v>
      </c>
      <c r="E908" s="264" t="s">
        <v>2115</v>
      </c>
      <c r="F908" s="264" t="s">
        <v>125</v>
      </c>
      <c r="G908" s="263" t="s">
        <v>2116</v>
      </c>
      <c r="H908" s="263" t="s">
        <v>1322</v>
      </c>
      <c r="I908" s="33"/>
      <c r="J908" s="196"/>
      <c r="K908" s="196"/>
      <c r="L908" s="196"/>
      <c r="M908" s="235"/>
      <c r="N908" s="235"/>
      <c r="O908" s="33"/>
      <c r="P908" s="48"/>
      <c r="Q908" s="279"/>
      <c r="R908" s="279"/>
      <c r="S908" s="278">
        <v>45455</v>
      </c>
      <c r="T908" s="279" t="s">
        <v>2117</v>
      </c>
      <c r="U908" s="268" t="str">
        <f t="array" ref="U908">IFERROR(IF(INDEX(三跨两临近重点区段!$F:$F,MATCH(1,(MONTH(三跨两临近重点区段!$H:$H)=7)*(三跨两临近重点区段!$A:$A=D908),0))="已取消","已取消",INDEX(三跨两临近重点区段!$H:$H,MATCH(1,(MONTH(三跨两临近重点区段!$H:$H)=7)*(三跨两临近重点区段!$A:$A=D908)*(三跨两临近重点区段!$F:$F="现存区段"),0))),"")</f>
        <v/>
      </c>
      <c r="V908" s="232" t="str">
        <f t="array" ref="V908">IFERROR(IF(INDEX(三跨两临近重点区段!$F:$F,MATCH(1,(MONTH(三跨两临近重点区段!$H:$H)=7)*(三跨两临近重点区段!$A:$A=D908),0))="已取消","已取消",INDEX(三跨两临近重点区段!$I:$I,MATCH(1,(MONTH(三跨两临近重点区段!$H:$H)=7)*(三跨两临近重点区段!$A:$A=D908)*(三跨两临近重点区段!$F:$F="现存区段"),0))),"")</f>
        <v/>
      </c>
      <c r="W908" s="268" t="str">
        <f t="array" ref="W908">IFERROR(IF(INDEX(三跨两临近重点区段!$F:$F,MATCH(1,(MONTH(三跨两临近重点区段!$H:$H)=8)*(三跨两临近重点区段!$A:$A=D908),0))="已取消","已取消",INDEX(三跨两临近重点区段!$H:$H,MATCH(1,(MONTH(三跨两临近重点区段!$H:$H)=8)*(三跨两临近重点区段!$A:$A=D908)*(三跨两临近重点区段!$F:$F="现存区段"),0))),"")</f>
        <v/>
      </c>
      <c r="X908" s="232" t="str">
        <f t="array" ref="X908">IFERROR(IF(INDEX(三跨两临近重点区段!$F:$F,MATCH(1,(MONTH(三跨两临近重点区段!$H:$H)=8)*(三跨两临近重点区段!$A:$A=D908),0))="已取消","已取消",INDEX(三跨两临近重点区段!$I:$I,MATCH(1,(MONTH(三跨两临近重点区段!$H:$H)=8)*(三跨两临近重点区段!$A:$A=D908)*(三跨两临近重点区段!$F:$F="现存区段"),0))),"")</f>
        <v/>
      </c>
      <c r="Y908" s="268" t="str">
        <f t="array" ref="Y908">IFERROR(IF(INDEX(三跨两临近重点区段!$F:$F,MATCH(1,(MONTH(三跨两临近重点区段!$H:$H)=9)*(三跨两临近重点区段!$A:$A=D908),0))="已取消","已取消",INDEX(三跨两临近重点区段!$H:$H,MATCH(1,(MONTH(三跨两临近重点区段!$H:$H)=9)*(三跨两临近重点区段!$A:$A=D908)*(三跨两临近重点区段!$F:$F="现存区段"),0))),"")</f>
        <v/>
      </c>
      <c r="Z908" s="232" t="str">
        <f t="array" ref="Z908">IFERROR(IF(INDEX(三跨两临近重点区段!$F:$F,MATCH(1,(MONTH(三跨两临近重点区段!$H:$H)=9)*(三跨两临近重点区段!$A:$A=D908),0))="已取消","已取消",INDEX(三跨两临近重点区段!$I:$I,MATCH(1,(MONTH(三跨两临近重点区段!$H:$H)=9)*(三跨两临近重点区段!$A:$A=D908)*(三跨两临近重点区段!$F:$F="现存区段"),0))),"")</f>
        <v/>
      </c>
      <c r="AA908" s="268" t="str">
        <f t="array" ref="AA908">IFERROR(IF(INDEX(三跨两临近重点区段!$F:$F,MATCH(1,(MONTH(三跨两临近重点区段!$H:$H)=10)*(三跨两临近重点区段!$A:$A=D908),0))="已取消","已取消",INDEX(三跨两临近重点区段!$H:$H,MATCH(1,(MONTH(三跨两临近重点区段!$H:$H)=10)*(三跨两临近重点区段!$A:$A=D908)*(三跨两临近重点区段!$F:$F="现存区段"),0))),"")</f>
        <v/>
      </c>
      <c r="AB908" s="72" t="str">
        <f t="array" ref="AB908">IFERROR(IF(INDEX(三跨两临近重点区段!$F:$F,MATCH(1,(MONTH(三跨两临近重点区段!$H:$H)=10)*(三跨两临近重点区段!$A:$A=D908),0))="已取消","已取消",INDEX(三跨两临近重点区段!$I:$I,MATCH(1,(MONTH(三跨两临近重点区段!$H:$H)=10)*(三跨两临近重点区段!$A:$A=D908)*(三跨两临近重点区段!$F:$F="现存区段"),0))),"")</f>
        <v/>
      </c>
      <c r="AC908" s="284" t="str">
        <f t="array" ref="AC908">IFERROR(IF(INDEX(三跨两临近重点区段!$F:$F,MATCH(1,(MONTH(三跨两临近重点区段!$H:$H)=11)*(三跨两临近重点区段!$A:$A=D908),0))="已取消","已取消",INDEX(三跨两临近重点区段!$H:$H,MATCH(1,(MONTH(三跨两临近重点区段!$H:$H)=11)*(三跨两临近重点区段!$A:$A=D908)*(三跨两临近重点区段!$F:$F="现存区段"),0))),"")</f>
        <v/>
      </c>
      <c r="AD908" s="72" t="str">
        <f t="array" ref="AD908">IFERROR(IF(INDEX(三跨两临近重点区段!$F:$F,MATCH(1,(MONTH(三跨两临近重点区段!$H:$H)=11)*(三跨两临近重点区段!$A:$A=D908),0))="已取消","已取消",INDEX(三跨两临近重点区段!$I:$I,MATCH(1,(MONTH(三跨两临近重点区段!$H:$H)=11)*(三跨两临近重点区段!$A:$A=D908)*(三跨两临近重点区段!$F:$F="现存区段"),0))),"")</f>
        <v/>
      </c>
      <c r="AE908" s="284" t="str">
        <f t="array" ref="AE908">IFERROR(IF(INDEX(三跨两临近重点区段!$F:$F,MATCH(1,(MONTH(三跨两临近重点区段!$H:$H)=12)*(三跨两临近重点区段!$A:$A=D908),0))="已取消","已取消",INDEX(三跨两临近重点区段!$H:$H,MATCH(1,(MONTH(三跨两临近重点区段!$H:$H)=12)*(三跨两临近重点区段!$A:$A=D908)*(三跨两临近重点区段!$F:$F="现存区段"),0))),"")</f>
        <v/>
      </c>
      <c r="AF908" s="72" t="str">
        <f t="array" ref="AF908">IFERROR(IF(INDEX(三跨两临近重点区段!$F:$F,MATCH(1,(MONTH(三跨两临近重点区段!$H:$H)=12)*(三跨两临近重点区段!$A:$A=D908),0))="已取消","已取消",INDEX(三跨两临近重点区段!$I:$I,MATCH(1,(MONTH(三跨两临近重点区段!$H:$H)=12)*(三跨两临近重点区段!$A:$A=D908)*(三跨两临近重点区段!$F:$F="现存区段"),0))),"")</f>
        <v/>
      </c>
      <c r="AH908" t="e">
        <f t="array" ref="AH908">INDEX(三跨两临近重点区段!$G:$G,MATCH(D908,三跨两临近重点区段!$A:$A,0))</f>
        <v>#N/A</v>
      </c>
    </row>
    <row r="909" ht="14.25" spans="1:34">
      <c r="A909" s="263" t="s">
        <v>150</v>
      </c>
      <c r="B909" s="264" t="s">
        <v>3417</v>
      </c>
      <c r="C909" s="263" t="s">
        <v>2756</v>
      </c>
      <c r="D909" s="263" t="s">
        <v>3418</v>
      </c>
      <c r="E909" s="264" t="s">
        <v>2115</v>
      </c>
      <c r="F909" s="264" t="s">
        <v>125</v>
      </c>
      <c r="G909" s="263" t="s">
        <v>2116</v>
      </c>
      <c r="H909" s="263" t="s">
        <v>1204</v>
      </c>
      <c r="I909" s="33"/>
      <c r="J909" s="196"/>
      <c r="K909" s="196"/>
      <c r="L909" s="196"/>
      <c r="M909" s="235"/>
      <c r="N909" s="235"/>
      <c r="O909" s="33"/>
      <c r="P909" s="48"/>
      <c r="Q909" s="279"/>
      <c r="R909" s="279"/>
      <c r="S909" s="278">
        <v>45455</v>
      </c>
      <c r="T909" s="279" t="s">
        <v>2117</v>
      </c>
      <c r="U909" s="268" t="str">
        <f t="array" ref="U909">IFERROR(IF(INDEX(三跨两临近重点区段!$F:$F,MATCH(1,(MONTH(三跨两临近重点区段!$H:$H)=7)*(三跨两临近重点区段!$A:$A=D909),0))="已取消","已取消",INDEX(三跨两临近重点区段!$H:$H,MATCH(1,(MONTH(三跨两临近重点区段!$H:$H)=7)*(三跨两临近重点区段!$A:$A=D909)*(三跨两临近重点区段!$F:$F="现存区段"),0))),"")</f>
        <v/>
      </c>
      <c r="V909" s="232" t="str">
        <f t="array" ref="V909">IFERROR(IF(INDEX(三跨两临近重点区段!$F:$F,MATCH(1,(MONTH(三跨两临近重点区段!$H:$H)=7)*(三跨两临近重点区段!$A:$A=D909),0))="已取消","已取消",INDEX(三跨两临近重点区段!$I:$I,MATCH(1,(MONTH(三跨两临近重点区段!$H:$H)=7)*(三跨两临近重点区段!$A:$A=D909)*(三跨两临近重点区段!$F:$F="现存区段"),0))),"")</f>
        <v/>
      </c>
      <c r="W909" s="268" t="str">
        <f t="array" ref="W909">IFERROR(IF(INDEX(三跨两临近重点区段!$F:$F,MATCH(1,(MONTH(三跨两临近重点区段!$H:$H)=8)*(三跨两临近重点区段!$A:$A=D909),0))="已取消","已取消",INDEX(三跨两临近重点区段!$H:$H,MATCH(1,(MONTH(三跨两临近重点区段!$H:$H)=8)*(三跨两临近重点区段!$A:$A=D909)*(三跨两临近重点区段!$F:$F="现存区段"),0))),"")</f>
        <v/>
      </c>
      <c r="X909" s="232" t="str">
        <f t="array" ref="X909">IFERROR(IF(INDEX(三跨两临近重点区段!$F:$F,MATCH(1,(MONTH(三跨两临近重点区段!$H:$H)=8)*(三跨两临近重点区段!$A:$A=D909),0))="已取消","已取消",INDEX(三跨两临近重点区段!$I:$I,MATCH(1,(MONTH(三跨两临近重点区段!$H:$H)=8)*(三跨两临近重点区段!$A:$A=D909)*(三跨两临近重点区段!$F:$F="现存区段"),0))),"")</f>
        <v/>
      </c>
      <c r="Y909" s="268" t="str">
        <f t="array" ref="Y909">IFERROR(IF(INDEX(三跨两临近重点区段!$F:$F,MATCH(1,(MONTH(三跨两临近重点区段!$H:$H)=9)*(三跨两临近重点区段!$A:$A=D909),0))="已取消","已取消",INDEX(三跨两临近重点区段!$H:$H,MATCH(1,(MONTH(三跨两临近重点区段!$H:$H)=9)*(三跨两临近重点区段!$A:$A=D909)*(三跨两临近重点区段!$F:$F="现存区段"),0))),"")</f>
        <v/>
      </c>
      <c r="Z909" s="232" t="str">
        <f t="array" ref="Z909">IFERROR(IF(INDEX(三跨两临近重点区段!$F:$F,MATCH(1,(MONTH(三跨两临近重点区段!$H:$H)=9)*(三跨两临近重点区段!$A:$A=D909),0))="已取消","已取消",INDEX(三跨两临近重点区段!$I:$I,MATCH(1,(MONTH(三跨两临近重点区段!$H:$H)=9)*(三跨两临近重点区段!$A:$A=D909)*(三跨两临近重点区段!$F:$F="现存区段"),0))),"")</f>
        <v/>
      </c>
      <c r="AA909" s="268" t="str">
        <f t="array" ref="AA909">IFERROR(IF(INDEX(三跨两临近重点区段!$F:$F,MATCH(1,(MONTH(三跨两临近重点区段!$H:$H)=10)*(三跨两临近重点区段!$A:$A=D909),0))="已取消","已取消",INDEX(三跨两临近重点区段!$H:$H,MATCH(1,(MONTH(三跨两临近重点区段!$H:$H)=10)*(三跨两临近重点区段!$A:$A=D909)*(三跨两临近重点区段!$F:$F="现存区段"),0))),"")</f>
        <v/>
      </c>
      <c r="AB909" s="72" t="str">
        <f t="array" ref="AB909">IFERROR(IF(INDEX(三跨两临近重点区段!$F:$F,MATCH(1,(MONTH(三跨两临近重点区段!$H:$H)=10)*(三跨两临近重点区段!$A:$A=D909),0))="已取消","已取消",INDEX(三跨两临近重点区段!$I:$I,MATCH(1,(MONTH(三跨两临近重点区段!$H:$H)=10)*(三跨两临近重点区段!$A:$A=D909)*(三跨两临近重点区段!$F:$F="现存区段"),0))),"")</f>
        <v/>
      </c>
      <c r="AC909" s="284" t="str">
        <f t="array" ref="AC909">IFERROR(IF(INDEX(三跨两临近重点区段!$F:$F,MATCH(1,(MONTH(三跨两临近重点区段!$H:$H)=11)*(三跨两临近重点区段!$A:$A=D909),0))="已取消","已取消",INDEX(三跨两临近重点区段!$H:$H,MATCH(1,(MONTH(三跨两临近重点区段!$H:$H)=11)*(三跨两临近重点区段!$A:$A=D909)*(三跨两临近重点区段!$F:$F="现存区段"),0))),"")</f>
        <v/>
      </c>
      <c r="AD909" s="72" t="str">
        <f t="array" ref="AD909">IFERROR(IF(INDEX(三跨两临近重点区段!$F:$F,MATCH(1,(MONTH(三跨两临近重点区段!$H:$H)=11)*(三跨两临近重点区段!$A:$A=D909),0))="已取消","已取消",INDEX(三跨两临近重点区段!$I:$I,MATCH(1,(MONTH(三跨两临近重点区段!$H:$H)=11)*(三跨两临近重点区段!$A:$A=D909)*(三跨两临近重点区段!$F:$F="现存区段"),0))),"")</f>
        <v/>
      </c>
      <c r="AE909" s="284" t="str">
        <f t="array" ref="AE909">IFERROR(IF(INDEX(三跨两临近重点区段!$F:$F,MATCH(1,(MONTH(三跨两临近重点区段!$H:$H)=12)*(三跨两临近重点区段!$A:$A=D909),0))="已取消","已取消",INDEX(三跨两临近重点区段!$H:$H,MATCH(1,(MONTH(三跨两临近重点区段!$H:$H)=12)*(三跨两临近重点区段!$A:$A=D909)*(三跨两临近重点区段!$F:$F="现存区段"),0))),"")</f>
        <v/>
      </c>
      <c r="AF909" s="72" t="str">
        <f t="array" ref="AF909">IFERROR(IF(INDEX(三跨两临近重点区段!$F:$F,MATCH(1,(MONTH(三跨两临近重点区段!$H:$H)=12)*(三跨两临近重点区段!$A:$A=D909),0))="已取消","已取消",INDEX(三跨两临近重点区段!$I:$I,MATCH(1,(MONTH(三跨两临近重点区段!$H:$H)=12)*(三跨两临近重点区段!$A:$A=D909)*(三跨两临近重点区段!$F:$F="现存区段"),0))),"")</f>
        <v/>
      </c>
      <c r="AH909" t="e">
        <f t="array" ref="AH909">INDEX(三跨两临近重点区段!$G:$G,MATCH(D909,三跨两临近重点区段!$A:$A,0))</f>
        <v>#N/A</v>
      </c>
    </row>
    <row r="910" ht="14.25" spans="1:34">
      <c r="A910" s="263" t="s">
        <v>150</v>
      </c>
      <c r="B910" s="264" t="s">
        <v>2706</v>
      </c>
      <c r="C910" s="263" t="s">
        <v>2773</v>
      </c>
      <c r="D910" s="263" t="s">
        <v>3419</v>
      </c>
      <c r="E910" s="264" t="s">
        <v>2115</v>
      </c>
      <c r="F910" s="264" t="s">
        <v>125</v>
      </c>
      <c r="G910" s="263" t="s">
        <v>2116</v>
      </c>
      <c r="H910" s="263" t="s">
        <v>1367</v>
      </c>
      <c r="I910" s="33"/>
      <c r="J910" s="196"/>
      <c r="K910" s="196"/>
      <c r="L910" s="196"/>
      <c r="M910" s="235"/>
      <c r="N910" s="235"/>
      <c r="O910" s="33"/>
      <c r="P910" s="48"/>
      <c r="Q910" s="279"/>
      <c r="R910" s="279"/>
      <c r="S910" s="278">
        <v>45454</v>
      </c>
      <c r="T910" s="279" t="s">
        <v>2117</v>
      </c>
      <c r="U910" s="268" t="str">
        <f t="array" ref="U910">IFERROR(IF(INDEX(三跨两临近重点区段!$F:$F,MATCH(1,(MONTH(三跨两临近重点区段!$H:$H)=7)*(三跨两临近重点区段!$A:$A=D910),0))="已取消","已取消",INDEX(三跨两临近重点区段!$H:$H,MATCH(1,(MONTH(三跨两临近重点区段!$H:$H)=7)*(三跨两临近重点区段!$A:$A=D910)*(三跨两临近重点区段!$F:$F="现存区段"),0))),"")</f>
        <v/>
      </c>
      <c r="V910" s="232" t="str">
        <f t="array" ref="V910">IFERROR(IF(INDEX(三跨两临近重点区段!$F:$F,MATCH(1,(MONTH(三跨两临近重点区段!$H:$H)=7)*(三跨两临近重点区段!$A:$A=D910),0))="已取消","已取消",INDEX(三跨两临近重点区段!$I:$I,MATCH(1,(MONTH(三跨两临近重点区段!$H:$H)=7)*(三跨两临近重点区段!$A:$A=D910)*(三跨两临近重点区段!$F:$F="现存区段"),0))),"")</f>
        <v/>
      </c>
      <c r="W910" s="268" t="str">
        <f t="array" ref="W910">IFERROR(IF(INDEX(三跨两临近重点区段!$F:$F,MATCH(1,(MONTH(三跨两临近重点区段!$H:$H)=8)*(三跨两临近重点区段!$A:$A=D910),0))="已取消","已取消",INDEX(三跨两临近重点区段!$H:$H,MATCH(1,(MONTH(三跨两临近重点区段!$H:$H)=8)*(三跨两临近重点区段!$A:$A=D910)*(三跨两临近重点区段!$F:$F="现存区段"),0))),"")</f>
        <v/>
      </c>
      <c r="X910" s="232" t="str">
        <f t="array" ref="X910">IFERROR(IF(INDEX(三跨两临近重点区段!$F:$F,MATCH(1,(MONTH(三跨两临近重点区段!$H:$H)=8)*(三跨两临近重点区段!$A:$A=D910),0))="已取消","已取消",INDEX(三跨两临近重点区段!$I:$I,MATCH(1,(MONTH(三跨两临近重点区段!$H:$H)=8)*(三跨两临近重点区段!$A:$A=D910)*(三跨两临近重点区段!$F:$F="现存区段"),0))),"")</f>
        <v/>
      </c>
      <c r="Y910" s="268" t="str">
        <f t="array" ref="Y910">IFERROR(IF(INDEX(三跨两临近重点区段!$F:$F,MATCH(1,(MONTH(三跨两临近重点区段!$H:$H)=9)*(三跨两临近重点区段!$A:$A=D910),0))="已取消","已取消",INDEX(三跨两临近重点区段!$H:$H,MATCH(1,(MONTH(三跨两临近重点区段!$H:$H)=9)*(三跨两临近重点区段!$A:$A=D910)*(三跨两临近重点区段!$F:$F="现存区段"),0))),"")</f>
        <v/>
      </c>
      <c r="Z910" s="232" t="str">
        <f t="array" ref="Z910">IFERROR(IF(INDEX(三跨两临近重点区段!$F:$F,MATCH(1,(MONTH(三跨两临近重点区段!$H:$H)=9)*(三跨两临近重点区段!$A:$A=D910),0))="已取消","已取消",INDEX(三跨两临近重点区段!$I:$I,MATCH(1,(MONTH(三跨两临近重点区段!$H:$H)=9)*(三跨两临近重点区段!$A:$A=D910)*(三跨两临近重点区段!$F:$F="现存区段"),0))),"")</f>
        <v/>
      </c>
      <c r="AA910" s="268" t="str">
        <f t="array" ref="AA910">IFERROR(IF(INDEX(三跨两临近重点区段!$F:$F,MATCH(1,(MONTH(三跨两临近重点区段!$H:$H)=10)*(三跨两临近重点区段!$A:$A=D910),0))="已取消","已取消",INDEX(三跨两临近重点区段!$H:$H,MATCH(1,(MONTH(三跨两临近重点区段!$H:$H)=10)*(三跨两临近重点区段!$A:$A=D910)*(三跨两临近重点区段!$F:$F="现存区段"),0))),"")</f>
        <v/>
      </c>
      <c r="AB910" s="72" t="str">
        <f t="array" ref="AB910">IFERROR(IF(INDEX(三跨两临近重点区段!$F:$F,MATCH(1,(MONTH(三跨两临近重点区段!$H:$H)=10)*(三跨两临近重点区段!$A:$A=D910),0))="已取消","已取消",INDEX(三跨两临近重点区段!$I:$I,MATCH(1,(MONTH(三跨两临近重点区段!$H:$H)=10)*(三跨两临近重点区段!$A:$A=D910)*(三跨两临近重点区段!$F:$F="现存区段"),0))),"")</f>
        <v/>
      </c>
      <c r="AC910" s="284" t="str">
        <f t="array" ref="AC910">IFERROR(IF(INDEX(三跨两临近重点区段!$F:$F,MATCH(1,(MONTH(三跨两临近重点区段!$H:$H)=11)*(三跨两临近重点区段!$A:$A=D910),0))="已取消","已取消",INDEX(三跨两临近重点区段!$H:$H,MATCH(1,(MONTH(三跨两临近重点区段!$H:$H)=11)*(三跨两临近重点区段!$A:$A=D910)*(三跨两临近重点区段!$F:$F="现存区段"),0))),"")</f>
        <v/>
      </c>
      <c r="AD910" s="72" t="str">
        <f t="array" ref="AD910">IFERROR(IF(INDEX(三跨两临近重点区段!$F:$F,MATCH(1,(MONTH(三跨两临近重点区段!$H:$H)=11)*(三跨两临近重点区段!$A:$A=D910),0))="已取消","已取消",INDEX(三跨两临近重点区段!$I:$I,MATCH(1,(MONTH(三跨两临近重点区段!$H:$H)=11)*(三跨两临近重点区段!$A:$A=D910)*(三跨两临近重点区段!$F:$F="现存区段"),0))),"")</f>
        <v/>
      </c>
      <c r="AE910" s="284" t="str">
        <f t="array" ref="AE910">IFERROR(IF(INDEX(三跨两临近重点区段!$F:$F,MATCH(1,(MONTH(三跨两临近重点区段!$H:$H)=12)*(三跨两临近重点区段!$A:$A=D910),0))="已取消","已取消",INDEX(三跨两临近重点区段!$H:$H,MATCH(1,(MONTH(三跨两临近重点区段!$H:$H)=12)*(三跨两临近重点区段!$A:$A=D910)*(三跨两临近重点区段!$F:$F="现存区段"),0))),"")</f>
        <v/>
      </c>
      <c r="AF910" s="72" t="str">
        <f t="array" ref="AF910">IFERROR(IF(INDEX(三跨两临近重点区段!$F:$F,MATCH(1,(MONTH(三跨两临近重点区段!$H:$H)=12)*(三跨两临近重点区段!$A:$A=D910),0))="已取消","已取消",INDEX(三跨两临近重点区段!$I:$I,MATCH(1,(MONTH(三跨两临近重点区段!$H:$H)=12)*(三跨两临近重点区段!$A:$A=D910)*(三跨两临近重点区段!$F:$F="现存区段"),0))),"")</f>
        <v/>
      </c>
      <c r="AH910" t="e">
        <f t="array" ref="AH910">INDEX(三跨两临近重点区段!$G:$G,MATCH(D910,三跨两临近重点区段!$A:$A,0))</f>
        <v>#N/A</v>
      </c>
    </row>
    <row r="911" ht="14.25" spans="1:34">
      <c r="A911" s="263" t="s">
        <v>119</v>
      </c>
      <c r="B911" s="264" t="s">
        <v>2658</v>
      </c>
      <c r="C911" s="263" t="s">
        <v>2733</v>
      </c>
      <c r="D911" s="263" t="s">
        <v>3420</v>
      </c>
      <c r="E911" s="264" t="s">
        <v>2142</v>
      </c>
      <c r="F911" s="264" t="s">
        <v>125</v>
      </c>
      <c r="G911" s="263" t="s">
        <v>2143</v>
      </c>
      <c r="H911" s="263" t="s">
        <v>525</v>
      </c>
      <c r="I911" s="33"/>
      <c r="J911" s="196"/>
      <c r="K911" s="196"/>
      <c r="L911" s="196"/>
      <c r="M911" s="235"/>
      <c r="N911" s="235"/>
      <c r="O911" s="33"/>
      <c r="P911" s="48"/>
      <c r="Q911" s="279"/>
      <c r="R911" s="279"/>
      <c r="S911" s="278">
        <v>45456</v>
      </c>
      <c r="T911" s="279" t="s">
        <v>2117</v>
      </c>
      <c r="U911" s="268" t="str">
        <f t="array" ref="U911">IFERROR(IF(INDEX(三跨两临近重点区段!$F:$F,MATCH(1,(MONTH(三跨两临近重点区段!$H:$H)=7)*(三跨两临近重点区段!$A:$A=D911),0))="已取消","已取消",INDEX(三跨两临近重点区段!$H:$H,MATCH(1,(MONTH(三跨两临近重点区段!$H:$H)=7)*(三跨两临近重点区段!$A:$A=D911)*(三跨两临近重点区段!$F:$F="现存区段"),0))),"")</f>
        <v/>
      </c>
      <c r="V911" s="232" t="str">
        <f t="array" ref="V911">IFERROR(IF(INDEX(三跨两临近重点区段!$F:$F,MATCH(1,(MONTH(三跨两临近重点区段!$H:$H)=7)*(三跨两临近重点区段!$A:$A=D911),0))="已取消","已取消",INDEX(三跨两临近重点区段!$I:$I,MATCH(1,(MONTH(三跨两临近重点区段!$H:$H)=7)*(三跨两临近重点区段!$A:$A=D911)*(三跨两临近重点区段!$F:$F="现存区段"),0))),"")</f>
        <v/>
      </c>
      <c r="W911" s="268" t="str">
        <f t="array" ref="W911">IFERROR(IF(INDEX(三跨两临近重点区段!$F:$F,MATCH(1,(MONTH(三跨两临近重点区段!$H:$H)=8)*(三跨两临近重点区段!$A:$A=D911),0))="已取消","已取消",INDEX(三跨两临近重点区段!$H:$H,MATCH(1,(MONTH(三跨两临近重点区段!$H:$H)=8)*(三跨两临近重点区段!$A:$A=D911)*(三跨两临近重点区段!$F:$F="现存区段"),0))),"")</f>
        <v/>
      </c>
      <c r="X911" s="232" t="str">
        <f t="array" ref="X911">IFERROR(IF(INDEX(三跨两临近重点区段!$F:$F,MATCH(1,(MONTH(三跨两临近重点区段!$H:$H)=8)*(三跨两临近重点区段!$A:$A=D911),0))="已取消","已取消",INDEX(三跨两临近重点区段!$I:$I,MATCH(1,(MONTH(三跨两临近重点区段!$H:$H)=8)*(三跨两临近重点区段!$A:$A=D911)*(三跨两临近重点区段!$F:$F="现存区段"),0))),"")</f>
        <v/>
      </c>
      <c r="Y911" s="268" t="str">
        <f t="array" ref="Y911">IFERROR(IF(INDEX(三跨两临近重点区段!$F:$F,MATCH(1,(MONTH(三跨两临近重点区段!$H:$H)=9)*(三跨两临近重点区段!$A:$A=D911),0))="已取消","已取消",INDEX(三跨两临近重点区段!$H:$H,MATCH(1,(MONTH(三跨两临近重点区段!$H:$H)=9)*(三跨两临近重点区段!$A:$A=D911)*(三跨两临近重点区段!$F:$F="现存区段"),0))),"")</f>
        <v/>
      </c>
      <c r="Z911" s="232" t="str">
        <f t="array" ref="Z911">IFERROR(IF(INDEX(三跨两临近重点区段!$F:$F,MATCH(1,(MONTH(三跨两临近重点区段!$H:$H)=9)*(三跨两临近重点区段!$A:$A=D911),0))="已取消","已取消",INDEX(三跨两临近重点区段!$I:$I,MATCH(1,(MONTH(三跨两临近重点区段!$H:$H)=9)*(三跨两临近重点区段!$A:$A=D911)*(三跨两临近重点区段!$F:$F="现存区段"),0))),"")</f>
        <v/>
      </c>
      <c r="AA911" s="268" t="str">
        <f t="array" ref="AA911">IFERROR(IF(INDEX(三跨两临近重点区段!$F:$F,MATCH(1,(MONTH(三跨两临近重点区段!$H:$H)=10)*(三跨两临近重点区段!$A:$A=D911),0))="已取消","已取消",INDEX(三跨两临近重点区段!$H:$H,MATCH(1,(MONTH(三跨两临近重点区段!$H:$H)=10)*(三跨两临近重点区段!$A:$A=D911)*(三跨两临近重点区段!$F:$F="现存区段"),0))),"")</f>
        <v/>
      </c>
      <c r="AB911" s="72" t="str">
        <f t="array" ref="AB911">IFERROR(IF(INDEX(三跨两临近重点区段!$F:$F,MATCH(1,(MONTH(三跨两临近重点区段!$H:$H)=10)*(三跨两临近重点区段!$A:$A=D911),0))="已取消","已取消",INDEX(三跨两临近重点区段!$I:$I,MATCH(1,(MONTH(三跨两临近重点区段!$H:$H)=10)*(三跨两临近重点区段!$A:$A=D911)*(三跨两临近重点区段!$F:$F="现存区段"),0))),"")</f>
        <v/>
      </c>
      <c r="AC911" s="284" t="str">
        <f t="array" ref="AC911">IFERROR(IF(INDEX(三跨两临近重点区段!$F:$F,MATCH(1,(MONTH(三跨两临近重点区段!$H:$H)=11)*(三跨两临近重点区段!$A:$A=D911),0))="已取消","已取消",INDEX(三跨两临近重点区段!$H:$H,MATCH(1,(MONTH(三跨两临近重点区段!$H:$H)=11)*(三跨两临近重点区段!$A:$A=D911)*(三跨两临近重点区段!$F:$F="现存区段"),0))),"")</f>
        <v/>
      </c>
      <c r="AD911" s="72" t="str">
        <f t="array" ref="AD911">IFERROR(IF(INDEX(三跨两临近重点区段!$F:$F,MATCH(1,(MONTH(三跨两临近重点区段!$H:$H)=11)*(三跨两临近重点区段!$A:$A=D911),0))="已取消","已取消",INDEX(三跨两临近重点区段!$I:$I,MATCH(1,(MONTH(三跨两临近重点区段!$H:$H)=11)*(三跨两临近重点区段!$A:$A=D911)*(三跨两临近重点区段!$F:$F="现存区段"),0))),"")</f>
        <v/>
      </c>
      <c r="AE911" s="284" t="str">
        <f t="array" ref="AE911">IFERROR(IF(INDEX(三跨两临近重点区段!$F:$F,MATCH(1,(MONTH(三跨两临近重点区段!$H:$H)=12)*(三跨两临近重点区段!$A:$A=D911),0))="已取消","已取消",INDEX(三跨两临近重点区段!$H:$H,MATCH(1,(MONTH(三跨两临近重点区段!$H:$H)=12)*(三跨两临近重点区段!$A:$A=D911)*(三跨两临近重点区段!$F:$F="现存区段"),0))),"")</f>
        <v/>
      </c>
      <c r="AF911" s="72" t="str">
        <f t="array" ref="AF911">IFERROR(IF(INDEX(三跨两临近重点区段!$F:$F,MATCH(1,(MONTH(三跨两临近重点区段!$H:$H)=12)*(三跨两临近重点区段!$A:$A=D911),0))="已取消","已取消",INDEX(三跨两临近重点区段!$I:$I,MATCH(1,(MONTH(三跨两临近重点区段!$H:$H)=12)*(三跨两临近重点区段!$A:$A=D911)*(三跨两临近重点区段!$F:$F="现存区段"),0))),"")</f>
        <v/>
      </c>
      <c r="AH911" t="e">
        <f t="array" ref="AH911">INDEX(三跨两临近重点区段!$G:$G,MATCH(D911,三跨两临近重点区段!$A:$A,0))</f>
        <v>#N/A</v>
      </c>
    </row>
    <row r="912" ht="14.25" spans="1:34">
      <c r="A912" s="263" t="s">
        <v>119</v>
      </c>
      <c r="B912" s="264" t="s">
        <v>2663</v>
      </c>
      <c r="C912" s="263" t="s">
        <v>2733</v>
      </c>
      <c r="D912" s="263" t="s">
        <v>3421</v>
      </c>
      <c r="E912" s="264" t="s">
        <v>2142</v>
      </c>
      <c r="F912" s="264" t="s">
        <v>125</v>
      </c>
      <c r="G912" s="263" t="s">
        <v>2143</v>
      </c>
      <c r="H912" s="263" t="s">
        <v>525</v>
      </c>
      <c r="I912" s="33"/>
      <c r="J912" s="196"/>
      <c r="K912" s="196"/>
      <c r="L912" s="196"/>
      <c r="M912" s="235"/>
      <c r="N912" s="235"/>
      <c r="O912" s="33"/>
      <c r="P912" s="48"/>
      <c r="Q912" s="279"/>
      <c r="R912" s="279"/>
      <c r="S912" s="278">
        <v>45456</v>
      </c>
      <c r="T912" s="279" t="s">
        <v>2117</v>
      </c>
      <c r="U912" s="268" t="str">
        <f t="array" ref="U912">IFERROR(IF(INDEX(三跨两临近重点区段!$F:$F,MATCH(1,(MONTH(三跨两临近重点区段!$H:$H)=7)*(三跨两临近重点区段!$A:$A=D912),0))="已取消","已取消",INDEX(三跨两临近重点区段!$H:$H,MATCH(1,(MONTH(三跨两临近重点区段!$H:$H)=7)*(三跨两临近重点区段!$A:$A=D912)*(三跨两临近重点区段!$F:$F="现存区段"),0))),"")</f>
        <v/>
      </c>
      <c r="V912" s="232" t="str">
        <f t="array" ref="V912">IFERROR(IF(INDEX(三跨两临近重点区段!$F:$F,MATCH(1,(MONTH(三跨两临近重点区段!$H:$H)=7)*(三跨两临近重点区段!$A:$A=D912),0))="已取消","已取消",INDEX(三跨两临近重点区段!$I:$I,MATCH(1,(MONTH(三跨两临近重点区段!$H:$H)=7)*(三跨两临近重点区段!$A:$A=D912)*(三跨两临近重点区段!$F:$F="现存区段"),0))),"")</f>
        <v/>
      </c>
      <c r="W912" s="268" t="str">
        <f t="array" ref="W912">IFERROR(IF(INDEX(三跨两临近重点区段!$F:$F,MATCH(1,(MONTH(三跨两临近重点区段!$H:$H)=8)*(三跨两临近重点区段!$A:$A=D912),0))="已取消","已取消",INDEX(三跨两临近重点区段!$H:$H,MATCH(1,(MONTH(三跨两临近重点区段!$H:$H)=8)*(三跨两临近重点区段!$A:$A=D912)*(三跨两临近重点区段!$F:$F="现存区段"),0))),"")</f>
        <v/>
      </c>
      <c r="X912" s="232" t="str">
        <f t="array" ref="X912">IFERROR(IF(INDEX(三跨两临近重点区段!$F:$F,MATCH(1,(MONTH(三跨两临近重点区段!$H:$H)=8)*(三跨两临近重点区段!$A:$A=D912),0))="已取消","已取消",INDEX(三跨两临近重点区段!$I:$I,MATCH(1,(MONTH(三跨两临近重点区段!$H:$H)=8)*(三跨两临近重点区段!$A:$A=D912)*(三跨两临近重点区段!$F:$F="现存区段"),0))),"")</f>
        <v/>
      </c>
      <c r="Y912" s="268" t="str">
        <f t="array" ref="Y912">IFERROR(IF(INDEX(三跨两临近重点区段!$F:$F,MATCH(1,(MONTH(三跨两临近重点区段!$H:$H)=9)*(三跨两临近重点区段!$A:$A=D912),0))="已取消","已取消",INDEX(三跨两临近重点区段!$H:$H,MATCH(1,(MONTH(三跨两临近重点区段!$H:$H)=9)*(三跨两临近重点区段!$A:$A=D912)*(三跨两临近重点区段!$F:$F="现存区段"),0))),"")</f>
        <v/>
      </c>
      <c r="Z912" s="232" t="str">
        <f t="array" ref="Z912">IFERROR(IF(INDEX(三跨两临近重点区段!$F:$F,MATCH(1,(MONTH(三跨两临近重点区段!$H:$H)=9)*(三跨两临近重点区段!$A:$A=D912),0))="已取消","已取消",INDEX(三跨两临近重点区段!$I:$I,MATCH(1,(MONTH(三跨两临近重点区段!$H:$H)=9)*(三跨两临近重点区段!$A:$A=D912)*(三跨两临近重点区段!$F:$F="现存区段"),0))),"")</f>
        <v/>
      </c>
      <c r="AA912" s="268" t="str">
        <f t="array" ref="AA912">IFERROR(IF(INDEX(三跨两临近重点区段!$F:$F,MATCH(1,(MONTH(三跨两临近重点区段!$H:$H)=10)*(三跨两临近重点区段!$A:$A=D912),0))="已取消","已取消",INDEX(三跨两临近重点区段!$H:$H,MATCH(1,(MONTH(三跨两临近重点区段!$H:$H)=10)*(三跨两临近重点区段!$A:$A=D912)*(三跨两临近重点区段!$F:$F="现存区段"),0))),"")</f>
        <v/>
      </c>
      <c r="AB912" s="72" t="str">
        <f t="array" ref="AB912">IFERROR(IF(INDEX(三跨两临近重点区段!$F:$F,MATCH(1,(MONTH(三跨两临近重点区段!$H:$H)=10)*(三跨两临近重点区段!$A:$A=D912),0))="已取消","已取消",INDEX(三跨两临近重点区段!$I:$I,MATCH(1,(MONTH(三跨两临近重点区段!$H:$H)=10)*(三跨两临近重点区段!$A:$A=D912)*(三跨两临近重点区段!$F:$F="现存区段"),0))),"")</f>
        <v/>
      </c>
      <c r="AC912" s="284" t="str">
        <f t="array" ref="AC912">IFERROR(IF(INDEX(三跨两临近重点区段!$F:$F,MATCH(1,(MONTH(三跨两临近重点区段!$H:$H)=11)*(三跨两临近重点区段!$A:$A=D912),0))="已取消","已取消",INDEX(三跨两临近重点区段!$H:$H,MATCH(1,(MONTH(三跨两临近重点区段!$H:$H)=11)*(三跨两临近重点区段!$A:$A=D912)*(三跨两临近重点区段!$F:$F="现存区段"),0))),"")</f>
        <v/>
      </c>
      <c r="AD912" s="72" t="str">
        <f t="array" ref="AD912">IFERROR(IF(INDEX(三跨两临近重点区段!$F:$F,MATCH(1,(MONTH(三跨两临近重点区段!$H:$H)=11)*(三跨两临近重点区段!$A:$A=D912),0))="已取消","已取消",INDEX(三跨两临近重点区段!$I:$I,MATCH(1,(MONTH(三跨两临近重点区段!$H:$H)=11)*(三跨两临近重点区段!$A:$A=D912)*(三跨两临近重点区段!$F:$F="现存区段"),0))),"")</f>
        <v/>
      </c>
      <c r="AE912" s="284" t="str">
        <f t="array" ref="AE912">IFERROR(IF(INDEX(三跨两临近重点区段!$F:$F,MATCH(1,(MONTH(三跨两临近重点区段!$H:$H)=12)*(三跨两临近重点区段!$A:$A=D912),0))="已取消","已取消",INDEX(三跨两临近重点区段!$H:$H,MATCH(1,(MONTH(三跨两临近重点区段!$H:$H)=12)*(三跨两临近重点区段!$A:$A=D912)*(三跨两临近重点区段!$F:$F="现存区段"),0))),"")</f>
        <v/>
      </c>
      <c r="AF912" s="72" t="str">
        <f t="array" ref="AF912">IFERROR(IF(INDEX(三跨两临近重点区段!$F:$F,MATCH(1,(MONTH(三跨两临近重点区段!$H:$H)=12)*(三跨两临近重点区段!$A:$A=D912),0))="已取消","已取消",INDEX(三跨两临近重点区段!$I:$I,MATCH(1,(MONTH(三跨两临近重点区段!$H:$H)=12)*(三跨两临近重点区段!$A:$A=D912)*(三跨两临近重点区段!$F:$F="现存区段"),0))),"")</f>
        <v/>
      </c>
      <c r="AH912" t="e">
        <f t="array" ref="AH912">INDEX(三跨两临近重点区段!$G:$G,MATCH(D912,三跨两临近重点区段!$A:$A,0))</f>
        <v>#N/A</v>
      </c>
    </row>
    <row r="913" ht="14.25" spans="1:34">
      <c r="A913" s="263" t="s">
        <v>119</v>
      </c>
      <c r="B913" s="264" t="s">
        <v>2923</v>
      </c>
      <c r="C913" s="263" t="s">
        <v>3422</v>
      </c>
      <c r="D913" s="263" t="s">
        <v>3423</v>
      </c>
      <c r="E913" s="264" t="s">
        <v>2926</v>
      </c>
      <c r="F913" s="264" t="s">
        <v>125</v>
      </c>
      <c r="G913" s="263" t="s">
        <v>127</v>
      </c>
      <c r="H913" s="263" t="s">
        <v>127</v>
      </c>
      <c r="I913" s="33"/>
      <c r="J913" s="196"/>
      <c r="K913" s="196"/>
      <c r="L913" s="196"/>
      <c r="M913" s="235"/>
      <c r="N913" s="235"/>
      <c r="O913" s="33"/>
      <c r="P913" s="48"/>
      <c r="Q913" s="279"/>
      <c r="R913" s="279"/>
      <c r="S913" s="278">
        <v>45463</v>
      </c>
      <c r="T913" s="279" t="s">
        <v>2117</v>
      </c>
      <c r="U913" s="268" t="str">
        <f t="array" ref="U913">IFERROR(IF(INDEX(三跨两临近重点区段!$F:$F,MATCH(1,(MONTH(三跨两临近重点区段!$H:$H)=7)*(三跨两临近重点区段!$A:$A=D913),0))="已取消","已取消",INDEX(三跨两临近重点区段!$H:$H,MATCH(1,(MONTH(三跨两临近重点区段!$H:$H)=7)*(三跨两临近重点区段!$A:$A=D913)*(三跨两临近重点区段!$F:$F="现存区段"),0))),"")</f>
        <v/>
      </c>
      <c r="V913" s="232" t="str">
        <f t="array" ref="V913">IFERROR(IF(INDEX(三跨两临近重点区段!$F:$F,MATCH(1,(MONTH(三跨两临近重点区段!$H:$H)=7)*(三跨两临近重点区段!$A:$A=D913),0))="已取消","已取消",INDEX(三跨两临近重点区段!$I:$I,MATCH(1,(MONTH(三跨两临近重点区段!$H:$H)=7)*(三跨两临近重点区段!$A:$A=D913)*(三跨两临近重点区段!$F:$F="现存区段"),0))),"")</f>
        <v/>
      </c>
      <c r="W913" s="268" t="str">
        <f t="array" ref="W913">IFERROR(IF(INDEX(三跨两临近重点区段!$F:$F,MATCH(1,(MONTH(三跨两临近重点区段!$H:$H)=8)*(三跨两临近重点区段!$A:$A=D913),0))="已取消","已取消",INDEX(三跨两临近重点区段!$H:$H,MATCH(1,(MONTH(三跨两临近重点区段!$H:$H)=8)*(三跨两临近重点区段!$A:$A=D913)*(三跨两临近重点区段!$F:$F="现存区段"),0))),"")</f>
        <v/>
      </c>
      <c r="X913" s="232" t="str">
        <f t="array" ref="X913">IFERROR(IF(INDEX(三跨两临近重点区段!$F:$F,MATCH(1,(MONTH(三跨两临近重点区段!$H:$H)=8)*(三跨两临近重点区段!$A:$A=D913),0))="已取消","已取消",INDEX(三跨两临近重点区段!$I:$I,MATCH(1,(MONTH(三跨两临近重点区段!$H:$H)=8)*(三跨两临近重点区段!$A:$A=D913)*(三跨两临近重点区段!$F:$F="现存区段"),0))),"")</f>
        <v/>
      </c>
      <c r="Y913" s="268" t="str">
        <f t="array" ref="Y913">IFERROR(IF(INDEX(三跨两临近重点区段!$F:$F,MATCH(1,(MONTH(三跨两临近重点区段!$H:$H)=9)*(三跨两临近重点区段!$A:$A=D913),0))="已取消","已取消",INDEX(三跨两临近重点区段!$H:$H,MATCH(1,(MONTH(三跨两临近重点区段!$H:$H)=9)*(三跨两临近重点区段!$A:$A=D913)*(三跨两临近重点区段!$F:$F="现存区段"),0))),"")</f>
        <v/>
      </c>
      <c r="Z913" s="232" t="str">
        <f t="array" ref="Z913">IFERROR(IF(INDEX(三跨两临近重点区段!$F:$F,MATCH(1,(MONTH(三跨两临近重点区段!$H:$H)=9)*(三跨两临近重点区段!$A:$A=D913),0))="已取消","已取消",INDEX(三跨两临近重点区段!$I:$I,MATCH(1,(MONTH(三跨两临近重点区段!$H:$H)=9)*(三跨两临近重点区段!$A:$A=D913)*(三跨两临近重点区段!$F:$F="现存区段"),0))),"")</f>
        <v/>
      </c>
      <c r="AA913" s="268" t="str">
        <f t="array" ref="AA913">IFERROR(IF(INDEX(三跨两临近重点区段!$F:$F,MATCH(1,(MONTH(三跨两临近重点区段!$H:$H)=10)*(三跨两临近重点区段!$A:$A=D913),0))="已取消","已取消",INDEX(三跨两临近重点区段!$H:$H,MATCH(1,(MONTH(三跨两临近重点区段!$H:$H)=10)*(三跨两临近重点区段!$A:$A=D913)*(三跨两临近重点区段!$F:$F="现存区段"),0))),"")</f>
        <v/>
      </c>
      <c r="AB913" s="72" t="str">
        <f t="array" ref="AB913">IFERROR(IF(INDEX(三跨两临近重点区段!$F:$F,MATCH(1,(MONTH(三跨两临近重点区段!$H:$H)=10)*(三跨两临近重点区段!$A:$A=D913),0))="已取消","已取消",INDEX(三跨两临近重点区段!$I:$I,MATCH(1,(MONTH(三跨两临近重点区段!$H:$H)=10)*(三跨两临近重点区段!$A:$A=D913)*(三跨两临近重点区段!$F:$F="现存区段"),0))),"")</f>
        <v/>
      </c>
      <c r="AC913" s="284" t="str">
        <f t="array" ref="AC913">IFERROR(IF(INDEX(三跨两临近重点区段!$F:$F,MATCH(1,(MONTH(三跨两临近重点区段!$H:$H)=11)*(三跨两临近重点区段!$A:$A=D913),0))="已取消","已取消",INDEX(三跨两临近重点区段!$H:$H,MATCH(1,(MONTH(三跨两临近重点区段!$H:$H)=11)*(三跨两临近重点区段!$A:$A=D913)*(三跨两临近重点区段!$F:$F="现存区段"),0))),"")</f>
        <v/>
      </c>
      <c r="AD913" s="72" t="str">
        <f t="array" ref="AD913">IFERROR(IF(INDEX(三跨两临近重点区段!$F:$F,MATCH(1,(MONTH(三跨两临近重点区段!$H:$H)=11)*(三跨两临近重点区段!$A:$A=D913),0))="已取消","已取消",INDEX(三跨两临近重点区段!$I:$I,MATCH(1,(MONTH(三跨两临近重点区段!$H:$H)=11)*(三跨两临近重点区段!$A:$A=D913)*(三跨两临近重点区段!$F:$F="现存区段"),0))),"")</f>
        <v/>
      </c>
      <c r="AE913" s="284" t="str">
        <f t="array" ref="AE913">IFERROR(IF(INDEX(三跨两临近重点区段!$F:$F,MATCH(1,(MONTH(三跨两临近重点区段!$H:$H)=12)*(三跨两临近重点区段!$A:$A=D913),0))="已取消","已取消",INDEX(三跨两临近重点区段!$H:$H,MATCH(1,(MONTH(三跨两临近重点区段!$H:$H)=12)*(三跨两临近重点区段!$A:$A=D913)*(三跨两临近重点区段!$F:$F="现存区段"),0))),"")</f>
        <v/>
      </c>
      <c r="AF913" s="72" t="str">
        <f t="array" ref="AF913">IFERROR(IF(INDEX(三跨两临近重点区段!$F:$F,MATCH(1,(MONTH(三跨两临近重点区段!$H:$H)=12)*(三跨两临近重点区段!$A:$A=D913),0))="已取消","已取消",INDEX(三跨两临近重点区段!$I:$I,MATCH(1,(MONTH(三跨两临近重点区段!$H:$H)=12)*(三跨两临近重点区段!$A:$A=D913)*(三跨两临近重点区段!$F:$F="现存区段"),0))),"")</f>
        <v/>
      </c>
      <c r="AH913" t="e">
        <f t="array" ref="AH913">INDEX(三跨两临近重点区段!$G:$G,MATCH(D913,三跨两临近重点区段!$A:$A,0))</f>
        <v>#N/A</v>
      </c>
    </row>
    <row r="914" ht="14.25" spans="1:34">
      <c r="A914" s="263" t="s">
        <v>119</v>
      </c>
      <c r="B914" s="264" t="s">
        <v>2923</v>
      </c>
      <c r="C914" s="263" t="s">
        <v>3424</v>
      </c>
      <c r="D914" s="263" t="s">
        <v>3425</v>
      </c>
      <c r="E914" s="264" t="s">
        <v>2926</v>
      </c>
      <c r="F914" s="264" t="s">
        <v>3426</v>
      </c>
      <c r="G914" s="263" t="s">
        <v>127</v>
      </c>
      <c r="H914" s="263" t="s">
        <v>127</v>
      </c>
      <c r="I914" s="33"/>
      <c r="J914" s="196"/>
      <c r="K914" s="196"/>
      <c r="L914" s="196"/>
      <c r="M914" s="235"/>
      <c r="N914" s="235"/>
      <c r="O914" s="33"/>
      <c r="P914" s="48"/>
      <c r="Q914" s="279"/>
      <c r="R914" s="279"/>
      <c r="S914" s="278">
        <v>45457</v>
      </c>
      <c r="T914" s="279" t="s">
        <v>2117</v>
      </c>
      <c r="U914" s="268" t="str">
        <f t="array" ref="U914">IFERROR(IF(INDEX(三跨两临近重点区段!$F:$F,MATCH(1,(MONTH(三跨两临近重点区段!$H:$H)=7)*(三跨两临近重点区段!$A:$A=D914),0))="已取消","已取消",INDEX(三跨两临近重点区段!$H:$H,MATCH(1,(MONTH(三跨两临近重点区段!$H:$H)=7)*(三跨两临近重点区段!$A:$A=D914)*(三跨两临近重点区段!$F:$F="现存区段"),0))),"")</f>
        <v/>
      </c>
      <c r="V914" s="232" t="str">
        <f t="array" ref="V914">IFERROR(IF(INDEX(三跨两临近重点区段!$F:$F,MATCH(1,(MONTH(三跨两临近重点区段!$H:$H)=7)*(三跨两临近重点区段!$A:$A=D914),0))="已取消","已取消",INDEX(三跨两临近重点区段!$I:$I,MATCH(1,(MONTH(三跨两临近重点区段!$H:$H)=7)*(三跨两临近重点区段!$A:$A=D914)*(三跨两临近重点区段!$F:$F="现存区段"),0))),"")</f>
        <v/>
      </c>
      <c r="W914" s="268" t="str">
        <f t="array" ref="W914">IFERROR(IF(INDEX(三跨两临近重点区段!$F:$F,MATCH(1,(MONTH(三跨两临近重点区段!$H:$H)=8)*(三跨两临近重点区段!$A:$A=D914),0))="已取消","已取消",INDEX(三跨两临近重点区段!$H:$H,MATCH(1,(MONTH(三跨两临近重点区段!$H:$H)=8)*(三跨两临近重点区段!$A:$A=D914)*(三跨两临近重点区段!$F:$F="现存区段"),0))),"")</f>
        <v/>
      </c>
      <c r="X914" s="232" t="str">
        <f t="array" ref="X914">IFERROR(IF(INDEX(三跨两临近重点区段!$F:$F,MATCH(1,(MONTH(三跨两临近重点区段!$H:$H)=8)*(三跨两临近重点区段!$A:$A=D914),0))="已取消","已取消",INDEX(三跨两临近重点区段!$I:$I,MATCH(1,(MONTH(三跨两临近重点区段!$H:$H)=8)*(三跨两临近重点区段!$A:$A=D914)*(三跨两临近重点区段!$F:$F="现存区段"),0))),"")</f>
        <v/>
      </c>
      <c r="Y914" s="268" t="str">
        <f t="array" ref="Y914">IFERROR(IF(INDEX(三跨两临近重点区段!$F:$F,MATCH(1,(MONTH(三跨两临近重点区段!$H:$H)=9)*(三跨两临近重点区段!$A:$A=D914),0))="已取消","已取消",INDEX(三跨两临近重点区段!$H:$H,MATCH(1,(MONTH(三跨两临近重点区段!$H:$H)=9)*(三跨两临近重点区段!$A:$A=D914)*(三跨两临近重点区段!$F:$F="现存区段"),0))),"")</f>
        <v/>
      </c>
      <c r="Z914" s="232" t="str">
        <f t="array" ref="Z914">IFERROR(IF(INDEX(三跨两临近重点区段!$F:$F,MATCH(1,(MONTH(三跨两临近重点区段!$H:$H)=9)*(三跨两临近重点区段!$A:$A=D914),0))="已取消","已取消",INDEX(三跨两临近重点区段!$I:$I,MATCH(1,(MONTH(三跨两临近重点区段!$H:$H)=9)*(三跨两临近重点区段!$A:$A=D914)*(三跨两临近重点区段!$F:$F="现存区段"),0))),"")</f>
        <v/>
      </c>
      <c r="AA914" s="268" t="str">
        <f t="array" ref="AA914">IFERROR(IF(INDEX(三跨两临近重点区段!$F:$F,MATCH(1,(MONTH(三跨两临近重点区段!$H:$H)=10)*(三跨两临近重点区段!$A:$A=D914),0))="已取消","已取消",INDEX(三跨两临近重点区段!$H:$H,MATCH(1,(MONTH(三跨两临近重点区段!$H:$H)=10)*(三跨两临近重点区段!$A:$A=D914)*(三跨两临近重点区段!$F:$F="现存区段"),0))),"")</f>
        <v/>
      </c>
      <c r="AB914" s="72" t="str">
        <f t="array" ref="AB914">IFERROR(IF(INDEX(三跨两临近重点区段!$F:$F,MATCH(1,(MONTH(三跨两临近重点区段!$H:$H)=10)*(三跨两临近重点区段!$A:$A=D914),0))="已取消","已取消",INDEX(三跨两临近重点区段!$I:$I,MATCH(1,(MONTH(三跨两临近重点区段!$H:$H)=10)*(三跨两临近重点区段!$A:$A=D914)*(三跨两临近重点区段!$F:$F="现存区段"),0))),"")</f>
        <v/>
      </c>
      <c r="AC914" s="284" t="str">
        <f t="array" ref="AC914">IFERROR(IF(INDEX(三跨两临近重点区段!$F:$F,MATCH(1,(MONTH(三跨两临近重点区段!$H:$H)=11)*(三跨两临近重点区段!$A:$A=D914),0))="已取消","已取消",INDEX(三跨两临近重点区段!$H:$H,MATCH(1,(MONTH(三跨两临近重点区段!$H:$H)=11)*(三跨两临近重点区段!$A:$A=D914)*(三跨两临近重点区段!$F:$F="现存区段"),0))),"")</f>
        <v/>
      </c>
      <c r="AD914" s="72" t="str">
        <f t="array" ref="AD914">IFERROR(IF(INDEX(三跨两临近重点区段!$F:$F,MATCH(1,(MONTH(三跨两临近重点区段!$H:$H)=11)*(三跨两临近重点区段!$A:$A=D914),0))="已取消","已取消",INDEX(三跨两临近重点区段!$I:$I,MATCH(1,(MONTH(三跨两临近重点区段!$H:$H)=11)*(三跨两临近重点区段!$A:$A=D914)*(三跨两临近重点区段!$F:$F="现存区段"),0))),"")</f>
        <v/>
      </c>
      <c r="AE914" s="284" t="str">
        <f t="array" ref="AE914">IFERROR(IF(INDEX(三跨两临近重点区段!$F:$F,MATCH(1,(MONTH(三跨两临近重点区段!$H:$H)=12)*(三跨两临近重点区段!$A:$A=D914),0))="已取消","已取消",INDEX(三跨两临近重点区段!$H:$H,MATCH(1,(MONTH(三跨两临近重点区段!$H:$H)=12)*(三跨两临近重点区段!$A:$A=D914)*(三跨两临近重点区段!$F:$F="现存区段"),0))),"")</f>
        <v/>
      </c>
      <c r="AF914" s="72" t="str">
        <f t="array" ref="AF914">IFERROR(IF(INDEX(三跨两临近重点区段!$F:$F,MATCH(1,(MONTH(三跨两临近重点区段!$H:$H)=12)*(三跨两临近重点区段!$A:$A=D914),0))="已取消","已取消",INDEX(三跨两临近重点区段!$I:$I,MATCH(1,(MONTH(三跨两临近重点区段!$H:$H)=12)*(三跨两临近重点区段!$A:$A=D914)*(三跨两临近重点区段!$F:$F="现存区段"),0))),"")</f>
        <v/>
      </c>
      <c r="AH914" t="e">
        <f t="array" ref="AH914">INDEX(三跨两临近重点区段!$G:$G,MATCH(D914,三跨两临近重点区段!$A:$A,0))</f>
        <v>#N/A</v>
      </c>
    </row>
    <row r="915" ht="14.25" spans="1:34">
      <c r="A915" s="263" t="s">
        <v>150</v>
      </c>
      <c r="B915" s="264" t="s">
        <v>3078</v>
      </c>
      <c r="C915" s="263" t="s">
        <v>2773</v>
      </c>
      <c r="D915" s="263" t="s">
        <v>3427</v>
      </c>
      <c r="E915" s="264" t="s">
        <v>3016</v>
      </c>
      <c r="F915" s="264" t="s">
        <v>125</v>
      </c>
      <c r="G915" s="263" t="s">
        <v>302</v>
      </c>
      <c r="H915" s="263" t="s">
        <v>302</v>
      </c>
      <c r="I915" s="33"/>
      <c r="J915" s="196"/>
      <c r="K915" s="196"/>
      <c r="L915" s="196"/>
      <c r="M915" s="235"/>
      <c r="N915" s="235"/>
      <c r="O915" s="33"/>
      <c r="P915" s="48"/>
      <c r="Q915" s="279"/>
      <c r="R915" s="279"/>
      <c r="S915" s="278">
        <v>45455</v>
      </c>
      <c r="T915" s="279" t="s">
        <v>2117</v>
      </c>
      <c r="U915" s="268" t="str">
        <f t="array" ref="U915">IFERROR(IF(INDEX(三跨两临近重点区段!$F:$F,MATCH(1,(MONTH(三跨两临近重点区段!$H:$H)=7)*(三跨两临近重点区段!$A:$A=D915),0))="已取消","已取消",INDEX(三跨两临近重点区段!$H:$H,MATCH(1,(MONTH(三跨两临近重点区段!$H:$H)=7)*(三跨两临近重点区段!$A:$A=D915)*(三跨两临近重点区段!$F:$F="现存区段"),0))),"")</f>
        <v/>
      </c>
      <c r="V915" s="232" t="str">
        <f t="array" ref="V915">IFERROR(IF(INDEX(三跨两临近重点区段!$F:$F,MATCH(1,(MONTH(三跨两临近重点区段!$H:$H)=7)*(三跨两临近重点区段!$A:$A=D915),0))="已取消","已取消",INDEX(三跨两临近重点区段!$I:$I,MATCH(1,(MONTH(三跨两临近重点区段!$H:$H)=7)*(三跨两临近重点区段!$A:$A=D915)*(三跨两临近重点区段!$F:$F="现存区段"),0))),"")</f>
        <v/>
      </c>
      <c r="W915" s="268" t="str">
        <f t="array" ref="W915">IFERROR(IF(INDEX(三跨两临近重点区段!$F:$F,MATCH(1,(MONTH(三跨两临近重点区段!$H:$H)=8)*(三跨两临近重点区段!$A:$A=D915),0))="已取消","已取消",INDEX(三跨两临近重点区段!$H:$H,MATCH(1,(MONTH(三跨两临近重点区段!$H:$H)=8)*(三跨两临近重点区段!$A:$A=D915)*(三跨两临近重点区段!$F:$F="现存区段"),0))),"")</f>
        <v/>
      </c>
      <c r="X915" s="232" t="str">
        <f t="array" ref="X915">IFERROR(IF(INDEX(三跨两临近重点区段!$F:$F,MATCH(1,(MONTH(三跨两临近重点区段!$H:$H)=8)*(三跨两临近重点区段!$A:$A=D915),0))="已取消","已取消",INDEX(三跨两临近重点区段!$I:$I,MATCH(1,(MONTH(三跨两临近重点区段!$H:$H)=8)*(三跨两临近重点区段!$A:$A=D915)*(三跨两临近重点区段!$F:$F="现存区段"),0))),"")</f>
        <v/>
      </c>
      <c r="Y915" s="268" t="str">
        <f t="array" ref="Y915">IFERROR(IF(INDEX(三跨两临近重点区段!$F:$F,MATCH(1,(MONTH(三跨两临近重点区段!$H:$H)=9)*(三跨两临近重点区段!$A:$A=D915),0))="已取消","已取消",INDEX(三跨两临近重点区段!$H:$H,MATCH(1,(MONTH(三跨两临近重点区段!$H:$H)=9)*(三跨两临近重点区段!$A:$A=D915)*(三跨两临近重点区段!$F:$F="现存区段"),0))),"")</f>
        <v/>
      </c>
      <c r="Z915" s="232" t="str">
        <f t="array" ref="Z915">IFERROR(IF(INDEX(三跨两临近重点区段!$F:$F,MATCH(1,(MONTH(三跨两临近重点区段!$H:$H)=9)*(三跨两临近重点区段!$A:$A=D915),0))="已取消","已取消",INDEX(三跨两临近重点区段!$I:$I,MATCH(1,(MONTH(三跨两临近重点区段!$H:$H)=9)*(三跨两临近重点区段!$A:$A=D915)*(三跨两临近重点区段!$F:$F="现存区段"),0))),"")</f>
        <v/>
      </c>
      <c r="AA915" s="268" t="str">
        <f t="array" ref="AA915">IFERROR(IF(INDEX(三跨两临近重点区段!$F:$F,MATCH(1,(MONTH(三跨两临近重点区段!$H:$H)=10)*(三跨两临近重点区段!$A:$A=D915),0))="已取消","已取消",INDEX(三跨两临近重点区段!$H:$H,MATCH(1,(MONTH(三跨两临近重点区段!$H:$H)=10)*(三跨两临近重点区段!$A:$A=D915)*(三跨两临近重点区段!$F:$F="现存区段"),0))),"")</f>
        <v/>
      </c>
      <c r="AB915" s="72" t="str">
        <f t="array" ref="AB915">IFERROR(IF(INDEX(三跨两临近重点区段!$F:$F,MATCH(1,(MONTH(三跨两临近重点区段!$H:$H)=10)*(三跨两临近重点区段!$A:$A=D915),0))="已取消","已取消",INDEX(三跨两临近重点区段!$I:$I,MATCH(1,(MONTH(三跨两临近重点区段!$H:$H)=10)*(三跨两临近重点区段!$A:$A=D915)*(三跨两临近重点区段!$F:$F="现存区段"),0))),"")</f>
        <v/>
      </c>
      <c r="AC915" s="284" t="str">
        <f t="array" ref="AC915">IFERROR(IF(INDEX(三跨两临近重点区段!$F:$F,MATCH(1,(MONTH(三跨两临近重点区段!$H:$H)=11)*(三跨两临近重点区段!$A:$A=D915),0))="已取消","已取消",INDEX(三跨两临近重点区段!$H:$H,MATCH(1,(MONTH(三跨两临近重点区段!$H:$H)=11)*(三跨两临近重点区段!$A:$A=D915)*(三跨两临近重点区段!$F:$F="现存区段"),0))),"")</f>
        <v/>
      </c>
      <c r="AD915" s="72" t="str">
        <f t="array" ref="AD915">IFERROR(IF(INDEX(三跨两临近重点区段!$F:$F,MATCH(1,(MONTH(三跨两临近重点区段!$H:$H)=11)*(三跨两临近重点区段!$A:$A=D915),0))="已取消","已取消",INDEX(三跨两临近重点区段!$I:$I,MATCH(1,(MONTH(三跨两临近重点区段!$H:$H)=11)*(三跨两临近重点区段!$A:$A=D915)*(三跨两临近重点区段!$F:$F="现存区段"),0))),"")</f>
        <v/>
      </c>
      <c r="AE915" s="284" t="str">
        <f t="array" ref="AE915">IFERROR(IF(INDEX(三跨两临近重点区段!$F:$F,MATCH(1,(MONTH(三跨两临近重点区段!$H:$H)=12)*(三跨两临近重点区段!$A:$A=D915),0))="已取消","已取消",INDEX(三跨两临近重点区段!$H:$H,MATCH(1,(MONTH(三跨两临近重点区段!$H:$H)=12)*(三跨两临近重点区段!$A:$A=D915)*(三跨两临近重点区段!$F:$F="现存区段"),0))),"")</f>
        <v/>
      </c>
      <c r="AF915" s="72" t="str">
        <f t="array" ref="AF915">IFERROR(IF(INDEX(三跨两临近重点区段!$F:$F,MATCH(1,(MONTH(三跨两临近重点区段!$H:$H)=12)*(三跨两临近重点区段!$A:$A=D915),0))="已取消","已取消",INDEX(三跨两临近重点区段!$I:$I,MATCH(1,(MONTH(三跨两临近重点区段!$H:$H)=12)*(三跨两临近重点区段!$A:$A=D915)*(三跨两临近重点区段!$F:$F="现存区段"),0))),"")</f>
        <v/>
      </c>
      <c r="AH915" t="e">
        <f t="array" ref="AH915">INDEX(三跨两临近重点区段!$G:$G,MATCH(D915,三跨两临近重点区段!$A:$A,0))</f>
        <v>#N/A</v>
      </c>
    </row>
    <row r="916" ht="14.25" spans="1:34">
      <c r="A916" s="263" t="s">
        <v>150</v>
      </c>
      <c r="B916" s="264" t="s">
        <v>3074</v>
      </c>
      <c r="C916" s="263" t="s">
        <v>2773</v>
      </c>
      <c r="D916" s="263" t="s">
        <v>3428</v>
      </c>
      <c r="E916" s="264" t="s">
        <v>3016</v>
      </c>
      <c r="F916" s="264" t="s">
        <v>125</v>
      </c>
      <c r="G916" s="263" t="s">
        <v>302</v>
      </c>
      <c r="H916" s="263" t="s">
        <v>302</v>
      </c>
      <c r="I916" s="33"/>
      <c r="J916" s="196"/>
      <c r="K916" s="196"/>
      <c r="L916" s="196"/>
      <c r="M916" s="235"/>
      <c r="N916" s="235"/>
      <c r="O916" s="33"/>
      <c r="P916" s="48"/>
      <c r="Q916" s="279"/>
      <c r="R916" s="279"/>
      <c r="S916" s="278">
        <v>45455</v>
      </c>
      <c r="T916" s="279" t="s">
        <v>2117</v>
      </c>
      <c r="U916" s="268" t="str">
        <f t="array" ref="U916">IFERROR(IF(INDEX(三跨两临近重点区段!$F:$F,MATCH(1,(MONTH(三跨两临近重点区段!$H:$H)=7)*(三跨两临近重点区段!$A:$A=D916),0))="已取消","已取消",INDEX(三跨两临近重点区段!$H:$H,MATCH(1,(MONTH(三跨两临近重点区段!$H:$H)=7)*(三跨两临近重点区段!$A:$A=D916)*(三跨两临近重点区段!$F:$F="现存区段"),0))),"")</f>
        <v/>
      </c>
      <c r="V916" s="232" t="str">
        <f t="array" ref="V916">IFERROR(IF(INDEX(三跨两临近重点区段!$F:$F,MATCH(1,(MONTH(三跨两临近重点区段!$H:$H)=7)*(三跨两临近重点区段!$A:$A=D916),0))="已取消","已取消",INDEX(三跨两临近重点区段!$I:$I,MATCH(1,(MONTH(三跨两临近重点区段!$H:$H)=7)*(三跨两临近重点区段!$A:$A=D916)*(三跨两临近重点区段!$F:$F="现存区段"),0))),"")</f>
        <v/>
      </c>
      <c r="W916" s="268" t="str">
        <f t="array" ref="W916">IFERROR(IF(INDEX(三跨两临近重点区段!$F:$F,MATCH(1,(MONTH(三跨两临近重点区段!$H:$H)=8)*(三跨两临近重点区段!$A:$A=D916),0))="已取消","已取消",INDEX(三跨两临近重点区段!$H:$H,MATCH(1,(MONTH(三跨两临近重点区段!$H:$H)=8)*(三跨两临近重点区段!$A:$A=D916)*(三跨两临近重点区段!$F:$F="现存区段"),0))),"")</f>
        <v/>
      </c>
      <c r="X916" s="232" t="str">
        <f t="array" ref="X916">IFERROR(IF(INDEX(三跨两临近重点区段!$F:$F,MATCH(1,(MONTH(三跨两临近重点区段!$H:$H)=8)*(三跨两临近重点区段!$A:$A=D916),0))="已取消","已取消",INDEX(三跨两临近重点区段!$I:$I,MATCH(1,(MONTH(三跨两临近重点区段!$H:$H)=8)*(三跨两临近重点区段!$A:$A=D916)*(三跨两临近重点区段!$F:$F="现存区段"),0))),"")</f>
        <v/>
      </c>
      <c r="Y916" s="268" t="str">
        <f t="array" ref="Y916">IFERROR(IF(INDEX(三跨两临近重点区段!$F:$F,MATCH(1,(MONTH(三跨两临近重点区段!$H:$H)=9)*(三跨两临近重点区段!$A:$A=D916),0))="已取消","已取消",INDEX(三跨两临近重点区段!$H:$H,MATCH(1,(MONTH(三跨两临近重点区段!$H:$H)=9)*(三跨两临近重点区段!$A:$A=D916)*(三跨两临近重点区段!$F:$F="现存区段"),0))),"")</f>
        <v/>
      </c>
      <c r="Z916" s="232" t="str">
        <f t="array" ref="Z916">IFERROR(IF(INDEX(三跨两临近重点区段!$F:$F,MATCH(1,(MONTH(三跨两临近重点区段!$H:$H)=9)*(三跨两临近重点区段!$A:$A=D916),0))="已取消","已取消",INDEX(三跨两临近重点区段!$I:$I,MATCH(1,(MONTH(三跨两临近重点区段!$H:$H)=9)*(三跨两临近重点区段!$A:$A=D916)*(三跨两临近重点区段!$F:$F="现存区段"),0))),"")</f>
        <v/>
      </c>
      <c r="AA916" s="268" t="str">
        <f t="array" ref="AA916">IFERROR(IF(INDEX(三跨两临近重点区段!$F:$F,MATCH(1,(MONTH(三跨两临近重点区段!$H:$H)=10)*(三跨两临近重点区段!$A:$A=D916),0))="已取消","已取消",INDEX(三跨两临近重点区段!$H:$H,MATCH(1,(MONTH(三跨两临近重点区段!$H:$H)=10)*(三跨两临近重点区段!$A:$A=D916)*(三跨两临近重点区段!$F:$F="现存区段"),0))),"")</f>
        <v/>
      </c>
      <c r="AB916" s="72" t="str">
        <f t="array" ref="AB916">IFERROR(IF(INDEX(三跨两临近重点区段!$F:$F,MATCH(1,(MONTH(三跨两临近重点区段!$H:$H)=10)*(三跨两临近重点区段!$A:$A=D916),0))="已取消","已取消",INDEX(三跨两临近重点区段!$I:$I,MATCH(1,(MONTH(三跨两临近重点区段!$H:$H)=10)*(三跨两临近重点区段!$A:$A=D916)*(三跨两临近重点区段!$F:$F="现存区段"),0))),"")</f>
        <v/>
      </c>
      <c r="AC916" s="284" t="str">
        <f t="array" ref="AC916">IFERROR(IF(INDEX(三跨两临近重点区段!$F:$F,MATCH(1,(MONTH(三跨两临近重点区段!$H:$H)=11)*(三跨两临近重点区段!$A:$A=D916),0))="已取消","已取消",INDEX(三跨两临近重点区段!$H:$H,MATCH(1,(MONTH(三跨两临近重点区段!$H:$H)=11)*(三跨两临近重点区段!$A:$A=D916)*(三跨两临近重点区段!$F:$F="现存区段"),0))),"")</f>
        <v/>
      </c>
      <c r="AD916" s="72" t="str">
        <f t="array" ref="AD916">IFERROR(IF(INDEX(三跨两临近重点区段!$F:$F,MATCH(1,(MONTH(三跨两临近重点区段!$H:$H)=11)*(三跨两临近重点区段!$A:$A=D916),0))="已取消","已取消",INDEX(三跨两临近重点区段!$I:$I,MATCH(1,(MONTH(三跨两临近重点区段!$H:$H)=11)*(三跨两临近重点区段!$A:$A=D916)*(三跨两临近重点区段!$F:$F="现存区段"),0))),"")</f>
        <v/>
      </c>
      <c r="AE916" s="284" t="str">
        <f t="array" ref="AE916">IFERROR(IF(INDEX(三跨两临近重点区段!$F:$F,MATCH(1,(MONTH(三跨两临近重点区段!$H:$H)=12)*(三跨两临近重点区段!$A:$A=D916),0))="已取消","已取消",INDEX(三跨两临近重点区段!$H:$H,MATCH(1,(MONTH(三跨两临近重点区段!$H:$H)=12)*(三跨两临近重点区段!$A:$A=D916)*(三跨两临近重点区段!$F:$F="现存区段"),0))),"")</f>
        <v/>
      </c>
      <c r="AF916" s="72" t="str">
        <f t="array" ref="AF916">IFERROR(IF(INDEX(三跨两临近重点区段!$F:$F,MATCH(1,(MONTH(三跨两临近重点区段!$H:$H)=12)*(三跨两临近重点区段!$A:$A=D916),0))="已取消","已取消",INDEX(三跨两临近重点区段!$I:$I,MATCH(1,(MONTH(三跨两临近重点区段!$H:$H)=12)*(三跨两临近重点区段!$A:$A=D916)*(三跨两临近重点区段!$F:$F="现存区段"),0))),"")</f>
        <v/>
      </c>
      <c r="AH916" t="e">
        <f t="array" ref="AH916">INDEX(三跨两临近重点区段!$G:$G,MATCH(D916,三跨两临近重点区段!$A:$A,0))</f>
        <v>#N/A</v>
      </c>
    </row>
    <row r="917" ht="14.25" spans="1:34">
      <c r="A917" s="263" t="s">
        <v>150</v>
      </c>
      <c r="B917" s="264" t="s">
        <v>2576</v>
      </c>
      <c r="C917" s="263" t="s">
        <v>2589</v>
      </c>
      <c r="D917" s="263" t="s">
        <v>3429</v>
      </c>
      <c r="E917" s="264" t="s">
        <v>2378</v>
      </c>
      <c r="F917" s="264" t="s">
        <v>125</v>
      </c>
      <c r="G917" s="263" t="s">
        <v>837</v>
      </c>
      <c r="H917" s="263" t="s">
        <v>826</v>
      </c>
      <c r="I917" s="33"/>
      <c r="J917" s="196"/>
      <c r="K917" s="196"/>
      <c r="L917" s="196"/>
      <c r="M917" s="235"/>
      <c r="N917" s="235"/>
      <c r="O917" s="33"/>
      <c r="P917" s="48"/>
      <c r="Q917" s="279"/>
      <c r="R917" s="279"/>
      <c r="S917" s="278">
        <v>45471</v>
      </c>
      <c r="T917" s="279" t="s">
        <v>2117</v>
      </c>
      <c r="U917" s="268" t="str">
        <f t="array" ref="U917">IFERROR(IF(INDEX(三跨两临近重点区段!$F:$F,MATCH(1,(MONTH(三跨两临近重点区段!$H:$H)=7)*(三跨两临近重点区段!$A:$A=D917),0))="已取消","已取消",INDEX(三跨两临近重点区段!$H:$H,MATCH(1,(MONTH(三跨两临近重点区段!$H:$H)=7)*(三跨两临近重点区段!$A:$A=D917)*(三跨两临近重点区段!$F:$F="现存区段"),0))),"")</f>
        <v/>
      </c>
      <c r="V917" s="232" t="str">
        <f t="array" ref="V917">IFERROR(IF(INDEX(三跨两临近重点区段!$F:$F,MATCH(1,(MONTH(三跨两临近重点区段!$H:$H)=7)*(三跨两临近重点区段!$A:$A=D917),0))="已取消","已取消",INDEX(三跨两临近重点区段!$I:$I,MATCH(1,(MONTH(三跨两临近重点区段!$H:$H)=7)*(三跨两临近重点区段!$A:$A=D917)*(三跨两临近重点区段!$F:$F="现存区段"),0))),"")</f>
        <v/>
      </c>
      <c r="W917" s="268" t="str">
        <f t="array" ref="W917">IFERROR(IF(INDEX(三跨两临近重点区段!$F:$F,MATCH(1,(MONTH(三跨两临近重点区段!$H:$H)=8)*(三跨两临近重点区段!$A:$A=D917),0))="已取消","已取消",INDEX(三跨两临近重点区段!$H:$H,MATCH(1,(MONTH(三跨两临近重点区段!$H:$H)=8)*(三跨两临近重点区段!$A:$A=D917)*(三跨两临近重点区段!$F:$F="现存区段"),0))),"")</f>
        <v/>
      </c>
      <c r="X917" s="232" t="str">
        <f t="array" ref="X917">IFERROR(IF(INDEX(三跨两临近重点区段!$F:$F,MATCH(1,(MONTH(三跨两临近重点区段!$H:$H)=8)*(三跨两临近重点区段!$A:$A=D917),0))="已取消","已取消",INDEX(三跨两临近重点区段!$I:$I,MATCH(1,(MONTH(三跨两临近重点区段!$H:$H)=8)*(三跨两临近重点区段!$A:$A=D917)*(三跨两临近重点区段!$F:$F="现存区段"),0))),"")</f>
        <v/>
      </c>
      <c r="Y917" s="268" t="str">
        <f t="array" ref="Y917">IFERROR(IF(INDEX(三跨两临近重点区段!$F:$F,MATCH(1,(MONTH(三跨两临近重点区段!$H:$H)=9)*(三跨两临近重点区段!$A:$A=D917),0))="已取消","已取消",INDEX(三跨两临近重点区段!$H:$H,MATCH(1,(MONTH(三跨两临近重点区段!$H:$H)=9)*(三跨两临近重点区段!$A:$A=D917)*(三跨两临近重点区段!$F:$F="现存区段"),0))),"")</f>
        <v/>
      </c>
      <c r="Z917" s="232" t="str">
        <f t="array" ref="Z917">IFERROR(IF(INDEX(三跨两临近重点区段!$F:$F,MATCH(1,(MONTH(三跨两临近重点区段!$H:$H)=9)*(三跨两临近重点区段!$A:$A=D917),0))="已取消","已取消",INDEX(三跨两临近重点区段!$I:$I,MATCH(1,(MONTH(三跨两临近重点区段!$H:$H)=9)*(三跨两临近重点区段!$A:$A=D917)*(三跨两临近重点区段!$F:$F="现存区段"),0))),"")</f>
        <v/>
      </c>
      <c r="AA917" s="268" t="str">
        <f t="array" ref="AA917">IFERROR(IF(INDEX(三跨两临近重点区段!$F:$F,MATCH(1,(MONTH(三跨两临近重点区段!$H:$H)=10)*(三跨两临近重点区段!$A:$A=D917),0))="已取消","已取消",INDEX(三跨两临近重点区段!$H:$H,MATCH(1,(MONTH(三跨两临近重点区段!$H:$H)=10)*(三跨两临近重点区段!$A:$A=D917)*(三跨两临近重点区段!$F:$F="现存区段"),0))),"")</f>
        <v/>
      </c>
      <c r="AB917" s="72" t="str">
        <f t="array" ref="AB917">IFERROR(IF(INDEX(三跨两临近重点区段!$F:$F,MATCH(1,(MONTH(三跨两临近重点区段!$H:$H)=10)*(三跨两临近重点区段!$A:$A=D917),0))="已取消","已取消",INDEX(三跨两临近重点区段!$I:$I,MATCH(1,(MONTH(三跨两临近重点区段!$H:$H)=10)*(三跨两临近重点区段!$A:$A=D917)*(三跨两临近重点区段!$F:$F="现存区段"),0))),"")</f>
        <v/>
      </c>
      <c r="AC917" s="284" t="str">
        <f t="array" ref="AC917">IFERROR(IF(INDEX(三跨两临近重点区段!$F:$F,MATCH(1,(MONTH(三跨两临近重点区段!$H:$H)=11)*(三跨两临近重点区段!$A:$A=D917),0))="已取消","已取消",INDEX(三跨两临近重点区段!$H:$H,MATCH(1,(MONTH(三跨两临近重点区段!$H:$H)=11)*(三跨两临近重点区段!$A:$A=D917)*(三跨两临近重点区段!$F:$F="现存区段"),0))),"")</f>
        <v/>
      </c>
      <c r="AD917" s="72" t="str">
        <f t="array" ref="AD917">IFERROR(IF(INDEX(三跨两临近重点区段!$F:$F,MATCH(1,(MONTH(三跨两临近重点区段!$H:$H)=11)*(三跨两临近重点区段!$A:$A=D917),0))="已取消","已取消",INDEX(三跨两临近重点区段!$I:$I,MATCH(1,(MONTH(三跨两临近重点区段!$H:$H)=11)*(三跨两临近重点区段!$A:$A=D917)*(三跨两临近重点区段!$F:$F="现存区段"),0))),"")</f>
        <v/>
      </c>
      <c r="AE917" s="284" t="str">
        <f t="array" ref="AE917">IFERROR(IF(INDEX(三跨两临近重点区段!$F:$F,MATCH(1,(MONTH(三跨两临近重点区段!$H:$H)=12)*(三跨两临近重点区段!$A:$A=D917),0))="已取消","已取消",INDEX(三跨两临近重点区段!$H:$H,MATCH(1,(MONTH(三跨两临近重点区段!$H:$H)=12)*(三跨两临近重点区段!$A:$A=D917)*(三跨两临近重点区段!$F:$F="现存区段"),0))),"")</f>
        <v/>
      </c>
      <c r="AF917" s="72" t="str">
        <f t="array" ref="AF917">IFERROR(IF(INDEX(三跨两临近重点区段!$F:$F,MATCH(1,(MONTH(三跨两临近重点区段!$H:$H)=12)*(三跨两临近重点区段!$A:$A=D917),0))="已取消","已取消",INDEX(三跨两临近重点区段!$I:$I,MATCH(1,(MONTH(三跨两临近重点区段!$H:$H)=12)*(三跨两临近重点区段!$A:$A=D917)*(三跨两临近重点区段!$F:$F="现存区段"),0))),"")</f>
        <v/>
      </c>
      <c r="AH917" t="e">
        <f t="array" ref="AH917">INDEX(三跨两临近重点区段!$G:$G,MATCH(D917,三跨两临近重点区段!$A:$A,0))</f>
        <v>#N/A</v>
      </c>
    </row>
    <row r="918" ht="14.25" spans="1:34">
      <c r="A918" s="263" t="s">
        <v>363</v>
      </c>
      <c r="B918" s="264" t="s">
        <v>2232</v>
      </c>
      <c r="C918" s="263" t="s">
        <v>2656</v>
      </c>
      <c r="D918" s="263" t="s">
        <v>3430</v>
      </c>
      <c r="E918" s="264" t="s">
        <v>2137</v>
      </c>
      <c r="F918" s="264" t="s">
        <v>125</v>
      </c>
      <c r="G918" s="263" t="s">
        <v>2138</v>
      </c>
      <c r="H918" s="263" t="s">
        <v>971</v>
      </c>
      <c r="I918" s="33"/>
      <c r="J918" s="196"/>
      <c r="K918" s="196"/>
      <c r="L918" s="196"/>
      <c r="M918" s="235"/>
      <c r="N918" s="235"/>
      <c r="O918" s="33"/>
      <c r="P918" s="48"/>
      <c r="Q918" s="279"/>
      <c r="R918" s="279"/>
      <c r="S918" s="278">
        <v>45447</v>
      </c>
      <c r="T918" s="279" t="s">
        <v>2117</v>
      </c>
      <c r="U918" s="268" t="str">
        <f t="array" ref="U918">IFERROR(IF(INDEX(三跨两临近重点区段!$F:$F,MATCH(1,(MONTH(三跨两临近重点区段!$H:$H)=7)*(三跨两临近重点区段!$A:$A=D918),0))="已取消","已取消",INDEX(三跨两临近重点区段!$H:$H,MATCH(1,(MONTH(三跨两临近重点区段!$H:$H)=7)*(三跨两临近重点区段!$A:$A=D918)*(三跨两临近重点区段!$F:$F="现存区段"),0))),"")</f>
        <v/>
      </c>
      <c r="V918" s="232" t="str">
        <f t="array" ref="V918">IFERROR(IF(INDEX(三跨两临近重点区段!$F:$F,MATCH(1,(MONTH(三跨两临近重点区段!$H:$H)=7)*(三跨两临近重点区段!$A:$A=D918),0))="已取消","已取消",INDEX(三跨两临近重点区段!$I:$I,MATCH(1,(MONTH(三跨两临近重点区段!$H:$H)=7)*(三跨两临近重点区段!$A:$A=D918)*(三跨两临近重点区段!$F:$F="现存区段"),0))),"")</f>
        <v/>
      </c>
      <c r="W918" s="268" t="str">
        <f t="array" ref="W918">IFERROR(IF(INDEX(三跨两临近重点区段!$F:$F,MATCH(1,(MONTH(三跨两临近重点区段!$H:$H)=8)*(三跨两临近重点区段!$A:$A=D918),0))="已取消","已取消",INDEX(三跨两临近重点区段!$H:$H,MATCH(1,(MONTH(三跨两临近重点区段!$H:$H)=8)*(三跨两临近重点区段!$A:$A=D918)*(三跨两临近重点区段!$F:$F="现存区段"),0))),"")</f>
        <v/>
      </c>
      <c r="X918" s="232" t="str">
        <f t="array" ref="X918">IFERROR(IF(INDEX(三跨两临近重点区段!$F:$F,MATCH(1,(MONTH(三跨两临近重点区段!$H:$H)=8)*(三跨两临近重点区段!$A:$A=D918),0))="已取消","已取消",INDEX(三跨两临近重点区段!$I:$I,MATCH(1,(MONTH(三跨两临近重点区段!$H:$H)=8)*(三跨两临近重点区段!$A:$A=D918)*(三跨两临近重点区段!$F:$F="现存区段"),0))),"")</f>
        <v/>
      </c>
      <c r="Y918" s="268" t="str">
        <f t="array" ref="Y918">IFERROR(IF(INDEX(三跨两临近重点区段!$F:$F,MATCH(1,(MONTH(三跨两临近重点区段!$H:$H)=9)*(三跨两临近重点区段!$A:$A=D918),0))="已取消","已取消",INDEX(三跨两临近重点区段!$H:$H,MATCH(1,(MONTH(三跨两临近重点区段!$H:$H)=9)*(三跨两临近重点区段!$A:$A=D918)*(三跨两临近重点区段!$F:$F="现存区段"),0))),"")</f>
        <v/>
      </c>
      <c r="Z918" s="232" t="str">
        <f t="array" ref="Z918">IFERROR(IF(INDEX(三跨两临近重点区段!$F:$F,MATCH(1,(MONTH(三跨两临近重点区段!$H:$H)=9)*(三跨两临近重点区段!$A:$A=D918),0))="已取消","已取消",INDEX(三跨两临近重点区段!$I:$I,MATCH(1,(MONTH(三跨两临近重点区段!$H:$H)=9)*(三跨两临近重点区段!$A:$A=D918)*(三跨两临近重点区段!$F:$F="现存区段"),0))),"")</f>
        <v/>
      </c>
      <c r="AA918" s="268" t="str">
        <f t="array" ref="AA918">IFERROR(IF(INDEX(三跨两临近重点区段!$F:$F,MATCH(1,(MONTH(三跨两临近重点区段!$H:$H)=10)*(三跨两临近重点区段!$A:$A=D918),0))="已取消","已取消",INDEX(三跨两临近重点区段!$H:$H,MATCH(1,(MONTH(三跨两临近重点区段!$H:$H)=10)*(三跨两临近重点区段!$A:$A=D918)*(三跨两临近重点区段!$F:$F="现存区段"),0))),"")</f>
        <v/>
      </c>
      <c r="AB918" s="72" t="str">
        <f t="array" ref="AB918">IFERROR(IF(INDEX(三跨两临近重点区段!$F:$F,MATCH(1,(MONTH(三跨两临近重点区段!$H:$H)=10)*(三跨两临近重点区段!$A:$A=D918),0))="已取消","已取消",INDEX(三跨两临近重点区段!$I:$I,MATCH(1,(MONTH(三跨两临近重点区段!$H:$H)=10)*(三跨两临近重点区段!$A:$A=D918)*(三跨两临近重点区段!$F:$F="现存区段"),0))),"")</f>
        <v/>
      </c>
      <c r="AC918" s="284" t="str">
        <f t="array" ref="AC918">IFERROR(IF(INDEX(三跨两临近重点区段!$F:$F,MATCH(1,(MONTH(三跨两临近重点区段!$H:$H)=11)*(三跨两临近重点区段!$A:$A=D918),0))="已取消","已取消",INDEX(三跨两临近重点区段!$H:$H,MATCH(1,(MONTH(三跨两临近重点区段!$H:$H)=11)*(三跨两临近重点区段!$A:$A=D918)*(三跨两临近重点区段!$F:$F="现存区段"),0))),"")</f>
        <v/>
      </c>
      <c r="AD918" s="72" t="str">
        <f t="array" ref="AD918">IFERROR(IF(INDEX(三跨两临近重点区段!$F:$F,MATCH(1,(MONTH(三跨两临近重点区段!$H:$H)=11)*(三跨两临近重点区段!$A:$A=D918),0))="已取消","已取消",INDEX(三跨两临近重点区段!$I:$I,MATCH(1,(MONTH(三跨两临近重点区段!$H:$H)=11)*(三跨两临近重点区段!$A:$A=D918)*(三跨两临近重点区段!$F:$F="现存区段"),0))),"")</f>
        <v/>
      </c>
      <c r="AE918" s="284" t="str">
        <f t="array" ref="AE918">IFERROR(IF(INDEX(三跨两临近重点区段!$F:$F,MATCH(1,(MONTH(三跨两临近重点区段!$H:$H)=12)*(三跨两临近重点区段!$A:$A=D918),0))="已取消","已取消",INDEX(三跨两临近重点区段!$H:$H,MATCH(1,(MONTH(三跨两临近重点区段!$H:$H)=12)*(三跨两临近重点区段!$A:$A=D918)*(三跨两临近重点区段!$F:$F="现存区段"),0))),"")</f>
        <v/>
      </c>
      <c r="AF918" s="72" t="str">
        <f t="array" ref="AF918">IFERROR(IF(INDEX(三跨两临近重点区段!$F:$F,MATCH(1,(MONTH(三跨两临近重点区段!$H:$H)=12)*(三跨两临近重点区段!$A:$A=D918),0))="已取消","已取消",INDEX(三跨两临近重点区段!$I:$I,MATCH(1,(MONTH(三跨两临近重点区段!$H:$H)=12)*(三跨两临近重点区段!$A:$A=D918)*(三跨两临近重点区段!$F:$F="现存区段"),0))),"")</f>
        <v/>
      </c>
      <c r="AH918" t="e">
        <f t="array" ref="AH918">INDEX(三跨两临近重点区段!$G:$G,MATCH(D918,三跨两临近重点区段!$A:$A,0))</f>
        <v>#N/A</v>
      </c>
    </row>
    <row r="919" ht="14.25" spans="1:34">
      <c r="A919" s="263" t="s">
        <v>119</v>
      </c>
      <c r="B919" s="264" t="s">
        <v>2268</v>
      </c>
      <c r="C919" s="263" t="s">
        <v>3188</v>
      </c>
      <c r="D919" s="263" t="s">
        <v>3431</v>
      </c>
      <c r="E919" s="264" t="s">
        <v>2137</v>
      </c>
      <c r="F919" s="264" t="s">
        <v>125</v>
      </c>
      <c r="G919" s="263" t="s">
        <v>2138</v>
      </c>
      <c r="H919" s="263" t="s">
        <v>959</v>
      </c>
      <c r="I919" s="33"/>
      <c r="J919" s="196"/>
      <c r="K919" s="196"/>
      <c r="L919" s="196"/>
      <c r="M919" s="235"/>
      <c r="N919" s="235"/>
      <c r="O919" s="33"/>
      <c r="P919" s="48"/>
      <c r="Q919" s="279"/>
      <c r="R919" s="279"/>
      <c r="S919" s="278">
        <v>45447</v>
      </c>
      <c r="T919" s="279" t="s">
        <v>2117</v>
      </c>
      <c r="U919" s="268" t="str">
        <f t="array" ref="U919">IFERROR(IF(INDEX(三跨两临近重点区段!$F:$F,MATCH(1,(MONTH(三跨两临近重点区段!$H:$H)=7)*(三跨两临近重点区段!$A:$A=D919),0))="已取消","已取消",INDEX(三跨两临近重点区段!$H:$H,MATCH(1,(MONTH(三跨两临近重点区段!$H:$H)=7)*(三跨两临近重点区段!$A:$A=D919)*(三跨两临近重点区段!$F:$F="现存区段"),0))),"")</f>
        <v/>
      </c>
      <c r="V919" s="232" t="str">
        <f t="array" ref="V919">IFERROR(IF(INDEX(三跨两临近重点区段!$F:$F,MATCH(1,(MONTH(三跨两临近重点区段!$H:$H)=7)*(三跨两临近重点区段!$A:$A=D919),0))="已取消","已取消",INDEX(三跨两临近重点区段!$I:$I,MATCH(1,(MONTH(三跨两临近重点区段!$H:$H)=7)*(三跨两临近重点区段!$A:$A=D919)*(三跨两临近重点区段!$F:$F="现存区段"),0))),"")</f>
        <v/>
      </c>
      <c r="W919" s="268" t="str">
        <f t="array" ref="W919">IFERROR(IF(INDEX(三跨两临近重点区段!$F:$F,MATCH(1,(MONTH(三跨两临近重点区段!$H:$H)=8)*(三跨两临近重点区段!$A:$A=D919),0))="已取消","已取消",INDEX(三跨两临近重点区段!$H:$H,MATCH(1,(MONTH(三跨两临近重点区段!$H:$H)=8)*(三跨两临近重点区段!$A:$A=D919)*(三跨两临近重点区段!$F:$F="现存区段"),0))),"")</f>
        <v/>
      </c>
      <c r="X919" s="232" t="str">
        <f t="array" ref="X919">IFERROR(IF(INDEX(三跨两临近重点区段!$F:$F,MATCH(1,(MONTH(三跨两临近重点区段!$H:$H)=8)*(三跨两临近重点区段!$A:$A=D919),0))="已取消","已取消",INDEX(三跨两临近重点区段!$I:$I,MATCH(1,(MONTH(三跨两临近重点区段!$H:$H)=8)*(三跨两临近重点区段!$A:$A=D919)*(三跨两临近重点区段!$F:$F="现存区段"),0))),"")</f>
        <v/>
      </c>
      <c r="Y919" s="268" t="str">
        <f t="array" ref="Y919">IFERROR(IF(INDEX(三跨两临近重点区段!$F:$F,MATCH(1,(MONTH(三跨两临近重点区段!$H:$H)=9)*(三跨两临近重点区段!$A:$A=D919),0))="已取消","已取消",INDEX(三跨两临近重点区段!$H:$H,MATCH(1,(MONTH(三跨两临近重点区段!$H:$H)=9)*(三跨两临近重点区段!$A:$A=D919)*(三跨两临近重点区段!$F:$F="现存区段"),0))),"")</f>
        <v/>
      </c>
      <c r="Z919" s="232" t="str">
        <f t="array" ref="Z919">IFERROR(IF(INDEX(三跨两临近重点区段!$F:$F,MATCH(1,(MONTH(三跨两临近重点区段!$H:$H)=9)*(三跨两临近重点区段!$A:$A=D919),0))="已取消","已取消",INDEX(三跨两临近重点区段!$I:$I,MATCH(1,(MONTH(三跨两临近重点区段!$H:$H)=9)*(三跨两临近重点区段!$A:$A=D919)*(三跨两临近重点区段!$F:$F="现存区段"),0))),"")</f>
        <v/>
      </c>
      <c r="AA919" s="268" t="str">
        <f t="array" ref="AA919">IFERROR(IF(INDEX(三跨两临近重点区段!$F:$F,MATCH(1,(MONTH(三跨两临近重点区段!$H:$H)=10)*(三跨两临近重点区段!$A:$A=D919),0))="已取消","已取消",INDEX(三跨两临近重点区段!$H:$H,MATCH(1,(MONTH(三跨两临近重点区段!$H:$H)=10)*(三跨两临近重点区段!$A:$A=D919)*(三跨两临近重点区段!$F:$F="现存区段"),0))),"")</f>
        <v/>
      </c>
      <c r="AB919" s="72" t="str">
        <f t="array" ref="AB919">IFERROR(IF(INDEX(三跨两临近重点区段!$F:$F,MATCH(1,(MONTH(三跨两临近重点区段!$H:$H)=10)*(三跨两临近重点区段!$A:$A=D919),0))="已取消","已取消",INDEX(三跨两临近重点区段!$I:$I,MATCH(1,(MONTH(三跨两临近重点区段!$H:$H)=10)*(三跨两临近重点区段!$A:$A=D919)*(三跨两临近重点区段!$F:$F="现存区段"),0))),"")</f>
        <v/>
      </c>
      <c r="AC919" s="284" t="str">
        <f t="array" ref="AC919">IFERROR(IF(INDEX(三跨两临近重点区段!$F:$F,MATCH(1,(MONTH(三跨两临近重点区段!$H:$H)=11)*(三跨两临近重点区段!$A:$A=D919),0))="已取消","已取消",INDEX(三跨两临近重点区段!$H:$H,MATCH(1,(MONTH(三跨两临近重点区段!$H:$H)=11)*(三跨两临近重点区段!$A:$A=D919)*(三跨两临近重点区段!$F:$F="现存区段"),0))),"")</f>
        <v/>
      </c>
      <c r="AD919" s="72" t="str">
        <f t="array" ref="AD919">IFERROR(IF(INDEX(三跨两临近重点区段!$F:$F,MATCH(1,(MONTH(三跨两临近重点区段!$H:$H)=11)*(三跨两临近重点区段!$A:$A=D919),0))="已取消","已取消",INDEX(三跨两临近重点区段!$I:$I,MATCH(1,(MONTH(三跨两临近重点区段!$H:$H)=11)*(三跨两临近重点区段!$A:$A=D919)*(三跨两临近重点区段!$F:$F="现存区段"),0))),"")</f>
        <v/>
      </c>
      <c r="AE919" s="284" t="str">
        <f t="array" ref="AE919">IFERROR(IF(INDEX(三跨两临近重点区段!$F:$F,MATCH(1,(MONTH(三跨两临近重点区段!$H:$H)=12)*(三跨两临近重点区段!$A:$A=D919),0))="已取消","已取消",INDEX(三跨两临近重点区段!$H:$H,MATCH(1,(MONTH(三跨两临近重点区段!$H:$H)=12)*(三跨两临近重点区段!$A:$A=D919)*(三跨两临近重点区段!$F:$F="现存区段"),0))),"")</f>
        <v/>
      </c>
      <c r="AF919" s="72" t="str">
        <f t="array" ref="AF919">IFERROR(IF(INDEX(三跨两临近重点区段!$F:$F,MATCH(1,(MONTH(三跨两临近重点区段!$H:$H)=12)*(三跨两临近重点区段!$A:$A=D919),0))="已取消","已取消",INDEX(三跨两临近重点区段!$I:$I,MATCH(1,(MONTH(三跨两临近重点区段!$H:$H)=12)*(三跨两临近重点区段!$A:$A=D919)*(三跨两临近重点区段!$F:$F="现存区段"),0))),"")</f>
        <v/>
      </c>
      <c r="AH919" t="e">
        <f t="array" ref="AH919">INDEX(三跨两临近重点区段!$G:$G,MATCH(D919,三跨两临近重点区段!$A:$A,0))</f>
        <v>#N/A</v>
      </c>
    </row>
    <row r="920" ht="14.25" spans="1:34">
      <c r="A920" s="263" t="s">
        <v>119</v>
      </c>
      <c r="B920" s="264" t="s">
        <v>2663</v>
      </c>
      <c r="C920" s="263" t="s">
        <v>2733</v>
      </c>
      <c r="D920" s="263" t="s">
        <v>3432</v>
      </c>
      <c r="E920" s="264" t="s">
        <v>2142</v>
      </c>
      <c r="F920" s="264" t="s">
        <v>125</v>
      </c>
      <c r="G920" s="263" t="s">
        <v>2143</v>
      </c>
      <c r="H920" s="263" t="s">
        <v>525</v>
      </c>
      <c r="I920" s="33"/>
      <c r="J920" s="196"/>
      <c r="K920" s="196"/>
      <c r="L920" s="196"/>
      <c r="M920" s="235"/>
      <c r="N920" s="235"/>
      <c r="O920" s="33"/>
      <c r="P920" s="48"/>
      <c r="Q920" s="279"/>
      <c r="R920" s="279"/>
      <c r="S920" s="278">
        <v>45456</v>
      </c>
      <c r="T920" s="279" t="s">
        <v>2117</v>
      </c>
      <c r="U920" s="268" t="str">
        <f t="array" ref="U920">IFERROR(IF(INDEX(三跨两临近重点区段!$F:$F,MATCH(1,(MONTH(三跨两临近重点区段!$H:$H)=7)*(三跨两临近重点区段!$A:$A=D920),0))="已取消","已取消",INDEX(三跨两临近重点区段!$H:$H,MATCH(1,(MONTH(三跨两临近重点区段!$H:$H)=7)*(三跨两临近重点区段!$A:$A=D920)*(三跨两临近重点区段!$F:$F="现存区段"),0))),"")</f>
        <v/>
      </c>
      <c r="V920" s="232" t="str">
        <f t="array" ref="V920">IFERROR(IF(INDEX(三跨两临近重点区段!$F:$F,MATCH(1,(MONTH(三跨两临近重点区段!$H:$H)=7)*(三跨两临近重点区段!$A:$A=D920),0))="已取消","已取消",INDEX(三跨两临近重点区段!$I:$I,MATCH(1,(MONTH(三跨两临近重点区段!$H:$H)=7)*(三跨两临近重点区段!$A:$A=D920)*(三跨两临近重点区段!$F:$F="现存区段"),0))),"")</f>
        <v/>
      </c>
      <c r="W920" s="268" t="str">
        <f t="array" ref="W920">IFERROR(IF(INDEX(三跨两临近重点区段!$F:$F,MATCH(1,(MONTH(三跨两临近重点区段!$H:$H)=8)*(三跨两临近重点区段!$A:$A=D920),0))="已取消","已取消",INDEX(三跨两临近重点区段!$H:$H,MATCH(1,(MONTH(三跨两临近重点区段!$H:$H)=8)*(三跨两临近重点区段!$A:$A=D920)*(三跨两临近重点区段!$F:$F="现存区段"),0))),"")</f>
        <v/>
      </c>
      <c r="X920" s="232" t="str">
        <f t="array" ref="X920">IFERROR(IF(INDEX(三跨两临近重点区段!$F:$F,MATCH(1,(MONTH(三跨两临近重点区段!$H:$H)=8)*(三跨两临近重点区段!$A:$A=D920),0))="已取消","已取消",INDEX(三跨两临近重点区段!$I:$I,MATCH(1,(MONTH(三跨两临近重点区段!$H:$H)=8)*(三跨两临近重点区段!$A:$A=D920)*(三跨两临近重点区段!$F:$F="现存区段"),0))),"")</f>
        <v/>
      </c>
      <c r="Y920" s="268" t="str">
        <f t="array" ref="Y920">IFERROR(IF(INDEX(三跨两临近重点区段!$F:$F,MATCH(1,(MONTH(三跨两临近重点区段!$H:$H)=9)*(三跨两临近重点区段!$A:$A=D920),0))="已取消","已取消",INDEX(三跨两临近重点区段!$H:$H,MATCH(1,(MONTH(三跨两临近重点区段!$H:$H)=9)*(三跨两临近重点区段!$A:$A=D920)*(三跨两临近重点区段!$F:$F="现存区段"),0))),"")</f>
        <v/>
      </c>
      <c r="Z920" s="232" t="str">
        <f t="array" ref="Z920">IFERROR(IF(INDEX(三跨两临近重点区段!$F:$F,MATCH(1,(MONTH(三跨两临近重点区段!$H:$H)=9)*(三跨两临近重点区段!$A:$A=D920),0))="已取消","已取消",INDEX(三跨两临近重点区段!$I:$I,MATCH(1,(MONTH(三跨两临近重点区段!$H:$H)=9)*(三跨两临近重点区段!$A:$A=D920)*(三跨两临近重点区段!$F:$F="现存区段"),0))),"")</f>
        <v/>
      </c>
      <c r="AA920" s="268" t="str">
        <f t="array" ref="AA920">IFERROR(IF(INDEX(三跨两临近重点区段!$F:$F,MATCH(1,(MONTH(三跨两临近重点区段!$H:$H)=10)*(三跨两临近重点区段!$A:$A=D920),0))="已取消","已取消",INDEX(三跨两临近重点区段!$H:$H,MATCH(1,(MONTH(三跨两临近重点区段!$H:$H)=10)*(三跨两临近重点区段!$A:$A=D920)*(三跨两临近重点区段!$F:$F="现存区段"),0))),"")</f>
        <v/>
      </c>
      <c r="AB920" s="72" t="str">
        <f t="array" ref="AB920">IFERROR(IF(INDEX(三跨两临近重点区段!$F:$F,MATCH(1,(MONTH(三跨两临近重点区段!$H:$H)=10)*(三跨两临近重点区段!$A:$A=D920),0))="已取消","已取消",INDEX(三跨两临近重点区段!$I:$I,MATCH(1,(MONTH(三跨两临近重点区段!$H:$H)=10)*(三跨两临近重点区段!$A:$A=D920)*(三跨两临近重点区段!$F:$F="现存区段"),0))),"")</f>
        <v/>
      </c>
      <c r="AC920" s="284" t="str">
        <f t="array" ref="AC920">IFERROR(IF(INDEX(三跨两临近重点区段!$F:$F,MATCH(1,(MONTH(三跨两临近重点区段!$H:$H)=11)*(三跨两临近重点区段!$A:$A=D920),0))="已取消","已取消",INDEX(三跨两临近重点区段!$H:$H,MATCH(1,(MONTH(三跨两临近重点区段!$H:$H)=11)*(三跨两临近重点区段!$A:$A=D920)*(三跨两临近重点区段!$F:$F="现存区段"),0))),"")</f>
        <v/>
      </c>
      <c r="AD920" s="72" t="str">
        <f t="array" ref="AD920">IFERROR(IF(INDEX(三跨两临近重点区段!$F:$F,MATCH(1,(MONTH(三跨两临近重点区段!$H:$H)=11)*(三跨两临近重点区段!$A:$A=D920),0))="已取消","已取消",INDEX(三跨两临近重点区段!$I:$I,MATCH(1,(MONTH(三跨两临近重点区段!$H:$H)=11)*(三跨两临近重点区段!$A:$A=D920)*(三跨两临近重点区段!$F:$F="现存区段"),0))),"")</f>
        <v/>
      </c>
      <c r="AE920" s="284" t="str">
        <f t="array" ref="AE920">IFERROR(IF(INDEX(三跨两临近重点区段!$F:$F,MATCH(1,(MONTH(三跨两临近重点区段!$H:$H)=12)*(三跨两临近重点区段!$A:$A=D920),0))="已取消","已取消",INDEX(三跨两临近重点区段!$H:$H,MATCH(1,(MONTH(三跨两临近重点区段!$H:$H)=12)*(三跨两临近重点区段!$A:$A=D920)*(三跨两临近重点区段!$F:$F="现存区段"),0))),"")</f>
        <v/>
      </c>
      <c r="AF920" s="72" t="str">
        <f t="array" ref="AF920">IFERROR(IF(INDEX(三跨两临近重点区段!$F:$F,MATCH(1,(MONTH(三跨两临近重点区段!$H:$H)=12)*(三跨两临近重点区段!$A:$A=D920),0))="已取消","已取消",INDEX(三跨两临近重点区段!$I:$I,MATCH(1,(MONTH(三跨两临近重点区段!$H:$H)=12)*(三跨两临近重点区段!$A:$A=D920)*(三跨两临近重点区段!$F:$F="现存区段"),0))),"")</f>
        <v/>
      </c>
      <c r="AH920" t="e">
        <f t="array" ref="AH920">INDEX(三跨两临近重点区段!$G:$G,MATCH(D920,三跨两临近重点区段!$A:$A,0))</f>
        <v>#N/A</v>
      </c>
    </row>
    <row r="921" ht="14.25" spans="1:34">
      <c r="A921" s="263" t="s">
        <v>119</v>
      </c>
      <c r="B921" s="264" t="s">
        <v>2658</v>
      </c>
      <c r="C921" s="263" t="s">
        <v>2733</v>
      </c>
      <c r="D921" s="263" t="s">
        <v>3433</v>
      </c>
      <c r="E921" s="264" t="s">
        <v>2142</v>
      </c>
      <c r="F921" s="264" t="s">
        <v>125</v>
      </c>
      <c r="G921" s="263" t="s">
        <v>2143</v>
      </c>
      <c r="H921" s="263" t="s">
        <v>525</v>
      </c>
      <c r="I921" s="33"/>
      <c r="J921" s="196"/>
      <c r="K921" s="196"/>
      <c r="L921" s="196"/>
      <c r="M921" s="235"/>
      <c r="N921" s="235"/>
      <c r="O921" s="33"/>
      <c r="P921" s="48"/>
      <c r="Q921" s="279"/>
      <c r="R921" s="279"/>
      <c r="S921" s="278">
        <v>45456</v>
      </c>
      <c r="T921" s="279" t="s">
        <v>2117</v>
      </c>
      <c r="U921" s="268" t="str">
        <f t="array" ref="U921">IFERROR(IF(INDEX(三跨两临近重点区段!$F:$F,MATCH(1,(MONTH(三跨两临近重点区段!$H:$H)=7)*(三跨两临近重点区段!$A:$A=D921),0))="已取消","已取消",INDEX(三跨两临近重点区段!$H:$H,MATCH(1,(MONTH(三跨两临近重点区段!$H:$H)=7)*(三跨两临近重点区段!$A:$A=D921)*(三跨两临近重点区段!$F:$F="现存区段"),0))),"")</f>
        <v/>
      </c>
      <c r="V921" s="232" t="str">
        <f t="array" ref="V921">IFERROR(IF(INDEX(三跨两临近重点区段!$F:$F,MATCH(1,(MONTH(三跨两临近重点区段!$H:$H)=7)*(三跨两临近重点区段!$A:$A=D921),0))="已取消","已取消",INDEX(三跨两临近重点区段!$I:$I,MATCH(1,(MONTH(三跨两临近重点区段!$H:$H)=7)*(三跨两临近重点区段!$A:$A=D921)*(三跨两临近重点区段!$F:$F="现存区段"),0))),"")</f>
        <v/>
      </c>
      <c r="W921" s="268" t="str">
        <f t="array" ref="W921">IFERROR(IF(INDEX(三跨两临近重点区段!$F:$F,MATCH(1,(MONTH(三跨两临近重点区段!$H:$H)=8)*(三跨两临近重点区段!$A:$A=D921),0))="已取消","已取消",INDEX(三跨两临近重点区段!$H:$H,MATCH(1,(MONTH(三跨两临近重点区段!$H:$H)=8)*(三跨两临近重点区段!$A:$A=D921)*(三跨两临近重点区段!$F:$F="现存区段"),0))),"")</f>
        <v/>
      </c>
      <c r="X921" s="232" t="str">
        <f t="array" ref="X921">IFERROR(IF(INDEX(三跨两临近重点区段!$F:$F,MATCH(1,(MONTH(三跨两临近重点区段!$H:$H)=8)*(三跨两临近重点区段!$A:$A=D921),0))="已取消","已取消",INDEX(三跨两临近重点区段!$I:$I,MATCH(1,(MONTH(三跨两临近重点区段!$H:$H)=8)*(三跨两临近重点区段!$A:$A=D921)*(三跨两临近重点区段!$F:$F="现存区段"),0))),"")</f>
        <v/>
      </c>
      <c r="Y921" s="268" t="str">
        <f t="array" ref="Y921">IFERROR(IF(INDEX(三跨两临近重点区段!$F:$F,MATCH(1,(MONTH(三跨两临近重点区段!$H:$H)=9)*(三跨两临近重点区段!$A:$A=D921),0))="已取消","已取消",INDEX(三跨两临近重点区段!$H:$H,MATCH(1,(MONTH(三跨两临近重点区段!$H:$H)=9)*(三跨两临近重点区段!$A:$A=D921)*(三跨两临近重点区段!$F:$F="现存区段"),0))),"")</f>
        <v/>
      </c>
      <c r="Z921" s="232" t="str">
        <f t="array" ref="Z921">IFERROR(IF(INDEX(三跨两临近重点区段!$F:$F,MATCH(1,(MONTH(三跨两临近重点区段!$H:$H)=9)*(三跨两临近重点区段!$A:$A=D921),0))="已取消","已取消",INDEX(三跨两临近重点区段!$I:$I,MATCH(1,(MONTH(三跨两临近重点区段!$H:$H)=9)*(三跨两临近重点区段!$A:$A=D921)*(三跨两临近重点区段!$F:$F="现存区段"),0))),"")</f>
        <v/>
      </c>
      <c r="AA921" s="268" t="str">
        <f t="array" ref="AA921">IFERROR(IF(INDEX(三跨两临近重点区段!$F:$F,MATCH(1,(MONTH(三跨两临近重点区段!$H:$H)=10)*(三跨两临近重点区段!$A:$A=D921),0))="已取消","已取消",INDEX(三跨两临近重点区段!$H:$H,MATCH(1,(MONTH(三跨两临近重点区段!$H:$H)=10)*(三跨两临近重点区段!$A:$A=D921)*(三跨两临近重点区段!$F:$F="现存区段"),0))),"")</f>
        <v/>
      </c>
      <c r="AB921" s="72" t="str">
        <f t="array" ref="AB921">IFERROR(IF(INDEX(三跨两临近重点区段!$F:$F,MATCH(1,(MONTH(三跨两临近重点区段!$H:$H)=10)*(三跨两临近重点区段!$A:$A=D921),0))="已取消","已取消",INDEX(三跨两临近重点区段!$I:$I,MATCH(1,(MONTH(三跨两临近重点区段!$H:$H)=10)*(三跨两临近重点区段!$A:$A=D921)*(三跨两临近重点区段!$F:$F="现存区段"),0))),"")</f>
        <v/>
      </c>
      <c r="AC921" s="284" t="str">
        <f t="array" ref="AC921">IFERROR(IF(INDEX(三跨两临近重点区段!$F:$F,MATCH(1,(MONTH(三跨两临近重点区段!$H:$H)=11)*(三跨两临近重点区段!$A:$A=D921),0))="已取消","已取消",INDEX(三跨两临近重点区段!$H:$H,MATCH(1,(MONTH(三跨两临近重点区段!$H:$H)=11)*(三跨两临近重点区段!$A:$A=D921)*(三跨两临近重点区段!$F:$F="现存区段"),0))),"")</f>
        <v/>
      </c>
      <c r="AD921" s="72" t="str">
        <f t="array" ref="AD921">IFERROR(IF(INDEX(三跨两临近重点区段!$F:$F,MATCH(1,(MONTH(三跨两临近重点区段!$H:$H)=11)*(三跨两临近重点区段!$A:$A=D921),0))="已取消","已取消",INDEX(三跨两临近重点区段!$I:$I,MATCH(1,(MONTH(三跨两临近重点区段!$H:$H)=11)*(三跨两临近重点区段!$A:$A=D921)*(三跨两临近重点区段!$F:$F="现存区段"),0))),"")</f>
        <v/>
      </c>
      <c r="AE921" s="284" t="str">
        <f t="array" ref="AE921">IFERROR(IF(INDEX(三跨两临近重点区段!$F:$F,MATCH(1,(MONTH(三跨两临近重点区段!$H:$H)=12)*(三跨两临近重点区段!$A:$A=D921),0))="已取消","已取消",INDEX(三跨两临近重点区段!$H:$H,MATCH(1,(MONTH(三跨两临近重点区段!$H:$H)=12)*(三跨两临近重点区段!$A:$A=D921)*(三跨两临近重点区段!$F:$F="现存区段"),0))),"")</f>
        <v/>
      </c>
      <c r="AF921" s="72" t="str">
        <f t="array" ref="AF921">IFERROR(IF(INDEX(三跨两临近重点区段!$F:$F,MATCH(1,(MONTH(三跨两临近重点区段!$H:$H)=12)*(三跨两临近重点区段!$A:$A=D921),0))="已取消","已取消",INDEX(三跨两临近重点区段!$I:$I,MATCH(1,(MONTH(三跨两临近重点区段!$H:$H)=12)*(三跨两临近重点区段!$A:$A=D921)*(三跨两临近重点区段!$F:$F="现存区段"),0))),"")</f>
        <v/>
      </c>
      <c r="AH921" t="e">
        <f t="array" ref="AH921">INDEX(三跨两临近重点区段!$G:$G,MATCH(D921,三跨两临近重点区段!$A:$A,0))</f>
        <v>#N/A</v>
      </c>
    </row>
    <row r="922" ht="14.25" spans="1:34">
      <c r="A922" s="263" t="s">
        <v>119</v>
      </c>
      <c r="B922" s="264" t="s">
        <v>2289</v>
      </c>
      <c r="C922" s="263" t="s">
        <v>3188</v>
      </c>
      <c r="D922" s="263" t="s">
        <v>3434</v>
      </c>
      <c r="E922" s="264" t="s">
        <v>2137</v>
      </c>
      <c r="F922" s="264" t="s">
        <v>125</v>
      </c>
      <c r="G922" s="263" t="s">
        <v>2138</v>
      </c>
      <c r="H922" s="263" t="s">
        <v>959</v>
      </c>
      <c r="I922" s="33"/>
      <c r="J922" s="196"/>
      <c r="K922" s="196"/>
      <c r="L922" s="196"/>
      <c r="M922" s="235"/>
      <c r="N922" s="235"/>
      <c r="O922" s="33"/>
      <c r="P922" s="48"/>
      <c r="Q922" s="279"/>
      <c r="R922" s="279"/>
      <c r="S922" s="278">
        <v>45447</v>
      </c>
      <c r="T922" s="279" t="s">
        <v>2117</v>
      </c>
      <c r="U922" s="268" t="str">
        <f t="array" ref="U922">IFERROR(IF(INDEX(三跨两临近重点区段!$F:$F,MATCH(1,(MONTH(三跨两临近重点区段!$H:$H)=7)*(三跨两临近重点区段!$A:$A=D922),0))="已取消","已取消",INDEX(三跨两临近重点区段!$H:$H,MATCH(1,(MONTH(三跨两临近重点区段!$H:$H)=7)*(三跨两临近重点区段!$A:$A=D922)*(三跨两临近重点区段!$F:$F="现存区段"),0))),"")</f>
        <v/>
      </c>
      <c r="V922" s="232" t="str">
        <f t="array" ref="V922">IFERROR(IF(INDEX(三跨两临近重点区段!$F:$F,MATCH(1,(MONTH(三跨两临近重点区段!$H:$H)=7)*(三跨两临近重点区段!$A:$A=D922),0))="已取消","已取消",INDEX(三跨两临近重点区段!$I:$I,MATCH(1,(MONTH(三跨两临近重点区段!$H:$H)=7)*(三跨两临近重点区段!$A:$A=D922)*(三跨两临近重点区段!$F:$F="现存区段"),0))),"")</f>
        <v/>
      </c>
      <c r="W922" s="268" t="str">
        <f t="array" ref="W922">IFERROR(IF(INDEX(三跨两临近重点区段!$F:$F,MATCH(1,(MONTH(三跨两临近重点区段!$H:$H)=8)*(三跨两临近重点区段!$A:$A=D922),0))="已取消","已取消",INDEX(三跨两临近重点区段!$H:$H,MATCH(1,(MONTH(三跨两临近重点区段!$H:$H)=8)*(三跨两临近重点区段!$A:$A=D922)*(三跨两临近重点区段!$F:$F="现存区段"),0))),"")</f>
        <v/>
      </c>
      <c r="X922" s="232" t="str">
        <f t="array" ref="X922">IFERROR(IF(INDEX(三跨两临近重点区段!$F:$F,MATCH(1,(MONTH(三跨两临近重点区段!$H:$H)=8)*(三跨两临近重点区段!$A:$A=D922),0))="已取消","已取消",INDEX(三跨两临近重点区段!$I:$I,MATCH(1,(MONTH(三跨两临近重点区段!$H:$H)=8)*(三跨两临近重点区段!$A:$A=D922)*(三跨两临近重点区段!$F:$F="现存区段"),0))),"")</f>
        <v/>
      </c>
      <c r="Y922" s="268" t="str">
        <f t="array" ref="Y922">IFERROR(IF(INDEX(三跨两临近重点区段!$F:$F,MATCH(1,(MONTH(三跨两临近重点区段!$H:$H)=9)*(三跨两临近重点区段!$A:$A=D922),0))="已取消","已取消",INDEX(三跨两临近重点区段!$H:$H,MATCH(1,(MONTH(三跨两临近重点区段!$H:$H)=9)*(三跨两临近重点区段!$A:$A=D922)*(三跨两临近重点区段!$F:$F="现存区段"),0))),"")</f>
        <v/>
      </c>
      <c r="Z922" s="232" t="str">
        <f t="array" ref="Z922">IFERROR(IF(INDEX(三跨两临近重点区段!$F:$F,MATCH(1,(MONTH(三跨两临近重点区段!$H:$H)=9)*(三跨两临近重点区段!$A:$A=D922),0))="已取消","已取消",INDEX(三跨两临近重点区段!$I:$I,MATCH(1,(MONTH(三跨两临近重点区段!$H:$H)=9)*(三跨两临近重点区段!$A:$A=D922)*(三跨两临近重点区段!$F:$F="现存区段"),0))),"")</f>
        <v/>
      </c>
      <c r="AA922" s="268" t="str">
        <f t="array" ref="AA922">IFERROR(IF(INDEX(三跨两临近重点区段!$F:$F,MATCH(1,(MONTH(三跨两临近重点区段!$H:$H)=10)*(三跨两临近重点区段!$A:$A=D922),0))="已取消","已取消",INDEX(三跨两临近重点区段!$H:$H,MATCH(1,(MONTH(三跨两临近重点区段!$H:$H)=10)*(三跨两临近重点区段!$A:$A=D922)*(三跨两临近重点区段!$F:$F="现存区段"),0))),"")</f>
        <v/>
      </c>
      <c r="AB922" s="72" t="str">
        <f t="array" ref="AB922">IFERROR(IF(INDEX(三跨两临近重点区段!$F:$F,MATCH(1,(MONTH(三跨两临近重点区段!$H:$H)=10)*(三跨两临近重点区段!$A:$A=D922),0))="已取消","已取消",INDEX(三跨两临近重点区段!$I:$I,MATCH(1,(MONTH(三跨两临近重点区段!$H:$H)=10)*(三跨两临近重点区段!$A:$A=D922)*(三跨两临近重点区段!$F:$F="现存区段"),0))),"")</f>
        <v/>
      </c>
      <c r="AC922" s="284" t="str">
        <f t="array" ref="AC922">IFERROR(IF(INDEX(三跨两临近重点区段!$F:$F,MATCH(1,(MONTH(三跨两临近重点区段!$H:$H)=11)*(三跨两临近重点区段!$A:$A=D922),0))="已取消","已取消",INDEX(三跨两临近重点区段!$H:$H,MATCH(1,(MONTH(三跨两临近重点区段!$H:$H)=11)*(三跨两临近重点区段!$A:$A=D922)*(三跨两临近重点区段!$F:$F="现存区段"),0))),"")</f>
        <v/>
      </c>
      <c r="AD922" s="72" t="str">
        <f t="array" ref="AD922">IFERROR(IF(INDEX(三跨两临近重点区段!$F:$F,MATCH(1,(MONTH(三跨两临近重点区段!$H:$H)=11)*(三跨两临近重点区段!$A:$A=D922),0))="已取消","已取消",INDEX(三跨两临近重点区段!$I:$I,MATCH(1,(MONTH(三跨两临近重点区段!$H:$H)=11)*(三跨两临近重点区段!$A:$A=D922)*(三跨两临近重点区段!$F:$F="现存区段"),0))),"")</f>
        <v/>
      </c>
      <c r="AE922" s="284" t="str">
        <f t="array" ref="AE922">IFERROR(IF(INDEX(三跨两临近重点区段!$F:$F,MATCH(1,(MONTH(三跨两临近重点区段!$H:$H)=12)*(三跨两临近重点区段!$A:$A=D922),0))="已取消","已取消",INDEX(三跨两临近重点区段!$H:$H,MATCH(1,(MONTH(三跨两临近重点区段!$H:$H)=12)*(三跨两临近重点区段!$A:$A=D922)*(三跨两临近重点区段!$F:$F="现存区段"),0))),"")</f>
        <v/>
      </c>
      <c r="AF922" s="72" t="str">
        <f t="array" ref="AF922">IFERROR(IF(INDEX(三跨两临近重点区段!$F:$F,MATCH(1,(MONTH(三跨两临近重点区段!$H:$H)=12)*(三跨两临近重点区段!$A:$A=D922),0))="已取消","已取消",INDEX(三跨两临近重点区段!$I:$I,MATCH(1,(MONTH(三跨两临近重点区段!$H:$H)=12)*(三跨两临近重点区段!$A:$A=D922)*(三跨两临近重点区段!$F:$F="现存区段"),0))),"")</f>
        <v/>
      </c>
      <c r="AH922" t="e">
        <f t="array" ref="AH922">INDEX(三跨两临近重点区段!$G:$G,MATCH(D922,三跨两临近重点区段!$A:$A,0))</f>
        <v>#N/A</v>
      </c>
    </row>
    <row r="923" ht="14.25" spans="1:34">
      <c r="A923" s="263" t="s">
        <v>119</v>
      </c>
      <c r="B923" s="264" t="s">
        <v>2663</v>
      </c>
      <c r="C923" s="263" t="s">
        <v>2130</v>
      </c>
      <c r="D923" s="263" t="s">
        <v>3435</v>
      </c>
      <c r="E923" s="264" t="s">
        <v>2142</v>
      </c>
      <c r="F923" s="264" t="s">
        <v>125</v>
      </c>
      <c r="G923" s="263" t="s">
        <v>2143</v>
      </c>
      <c r="H923" s="263" t="s">
        <v>525</v>
      </c>
      <c r="I923" s="33"/>
      <c r="J923" s="196"/>
      <c r="K923" s="196"/>
      <c r="L923" s="196"/>
      <c r="M923" s="235"/>
      <c r="N923" s="235"/>
      <c r="O923" s="33"/>
      <c r="P923" s="48"/>
      <c r="Q923" s="279"/>
      <c r="R923" s="279"/>
      <c r="S923" s="278">
        <v>45456</v>
      </c>
      <c r="T923" s="279" t="s">
        <v>2117</v>
      </c>
      <c r="U923" s="268" t="str">
        <f t="array" ref="U923">IFERROR(IF(INDEX(三跨两临近重点区段!$F:$F,MATCH(1,(MONTH(三跨两临近重点区段!$H:$H)=7)*(三跨两临近重点区段!$A:$A=D923),0))="已取消","已取消",INDEX(三跨两临近重点区段!$H:$H,MATCH(1,(MONTH(三跨两临近重点区段!$H:$H)=7)*(三跨两临近重点区段!$A:$A=D923)*(三跨两临近重点区段!$F:$F="现存区段"),0))),"")</f>
        <v/>
      </c>
      <c r="V923" s="232" t="str">
        <f t="array" ref="V923">IFERROR(IF(INDEX(三跨两临近重点区段!$F:$F,MATCH(1,(MONTH(三跨两临近重点区段!$H:$H)=7)*(三跨两临近重点区段!$A:$A=D923),0))="已取消","已取消",INDEX(三跨两临近重点区段!$I:$I,MATCH(1,(MONTH(三跨两临近重点区段!$H:$H)=7)*(三跨两临近重点区段!$A:$A=D923)*(三跨两临近重点区段!$F:$F="现存区段"),0))),"")</f>
        <v/>
      </c>
      <c r="W923" s="268" t="str">
        <f t="array" ref="W923">IFERROR(IF(INDEX(三跨两临近重点区段!$F:$F,MATCH(1,(MONTH(三跨两临近重点区段!$H:$H)=8)*(三跨两临近重点区段!$A:$A=D923),0))="已取消","已取消",INDEX(三跨两临近重点区段!$H:$H,MATCH(1,(MONTH(三跨两临近重点区段!$H:$H)=8)*(三跨两临近重点区段!$A:$A=D923)*(三跨两临近重点区段!$F:$F="现存区段"),0))),"")</f>
        <v/>
      </c>
      <c r="X923" s="232" t="str">
        <f t="array" ref="X923">IFERROR(IF(INDEX(三跨两临近重点区段!$F:$F,MATCH(1,(MONTH(三跨两临近重点区段!$H:$H)=8)*(三跨两临近重点区段!$A:$A=D923),0))="已取消","已取消",INDEX(三跨两临近重点区段!$I:$I,MATCH(1,(MONTH(三跨两临近重点区段!$H:$H)=8)*(三跨两临近重点区段!$A:$A=D923)*(三跨两临近重点区段!$F:$F="现存区段"),0))),"")</f>
        <v/>
      </c>
      <c r="Y923" s="268" t="str">
        <f t="array" ref="Y923">IFERROR(IF(INDEX(三跨两临近重点区段!$F:$F,MATCH(1,(MONTH(三跨两临近重点区段!$H:$H)=9)*(三跨两临近重点区段!$A:$A=D923),0))="已取消","已取消",INDEX(三跨两临近重点区段!$H:$H,MATCH(1,(MONTH(三跨两临近重点区段!$H:$H)=9)*(三跨两临近重点区段!$A:$A=D923)*(三跨两临近重点区段!$F:$F="现存区段"),0))),"")</f>
        <v/>
      </c>
      <c r="Z923" s="232" t="str">
        <f t="array" ref="Z923">IFERROR(IF(INDEX(三跨两临近重点区段!$F:$F,MATCH(1,(MONTH(三跨两临近重点区段!$H:$H)=9)*(三跨两临近重点区段!$A:$A=D923),0))="已取消","已取消",INDEX(三跨两临近重点区段!$I:$I,MATCH(1,(MONTH(三跨两临近重点区段!$H:$H)=9)*(三跨两临近重点区段!$A:$A=D923)*(三跨两临近重点区段!$F:$F="现存区段"),0))),"")</f>
        <v/>
      </c>
      <c r="AA923" s="268" t="str">
        <f t="array" ref="AA923">IFERROR(IF(INDEX(三跨两临近重点区段!$F:$F,MATCH(1,(MONTH(三跨两临近重点区段!$H:$H)=10)*(三跨两临近重点区段!$A:$A=D923),0))="已取消","已取消",INDEX(三跨两临近重点区段!$H:$H,MATCH(1,(MONTH(三跨两临近重点区段!$H:$H)=10)*(三跨两临近重点区段!$A:$A=D923)*(三跨两临近重点区段!$F:$F="现存区段"),0))),"")</f>
        <v/>
      </c>
      <c r="AB923" s="72" t="str">
        <f t="array" ref="AB923">IFERROR(IF(INDEX(三跨两临近重点区段!$F:$F,MATCH(1,(MONTH(三跨两临近重点区段!$H:$H)=10)*(三跨两临近重点区段!$A:$A=D923),0))="已取消","已取消",INDEX(三跨两临近重点区段!$I:$I,MATCH(1,(MONTH(三跨两临近重点区段!$H:$H)=10)*(三跨两临近重点区段!$A:$A=D923)*(三跨两临近重点区段!$F:$F="现存区段"),0))),"")</f>
        <v/>
      </c>
      <c r="AC923" s="284" t="str">
        <f t="array" ref="AC923">IFERROR(IF(INDEX(三跨两临近重点区段!$F:$F,MATCH(1,(MONTH(三跨两临近重点区段!$H:$H)=11)*(三跨两临近重点区段!$A:$A=D923),0))="已取消","已取消",INDEX(三跨两临近重点区段!$H:$H,MATCH(1,(MONTH(三跨两临近重点区段!$H:$H)=11)*(三跨两临近重点区段!$A:$A=D923)*(三跨两临近重点区段!$F:$F="现存区段"),0))),"")</f>
        <v/>
      </c>
      <c r="AD923" s="72" t="str">
        <f t="array" ref="AD923">IFERROR(IF(INDEX(三跨两临近重点区段!$F:$F,MATCH(1,(MONTH(三跨两临近重点区段!$H:$H)=11)*(三跨两临近重点区段!$A:$A=D923),0))="已取消","已取消",INDEX(三跨两临近重点区段!$I:$I,MATCH(1,(MONTH(三跨两临近重点区段!$H:$H)=11)*(三跨两临近重点区段!$A:$A=D923)*(三跨两临近重点区段!$F:$F="现存区段"),0))),"")</f>
        <v/>
      </c>
      <c r="AE923" s="284" t="str">
        <f t="array" ref="AE923">IFERROR(IF(INDEX(三跨两临近重点区段!$F:$F,MATCH(1,(MONTH(三跨两临近重点区段!$H:$H)=12)*(三跨两临近重点区段!$A:$A=D923),0))="已取消","已取消",INDEX(三跨两临近重点区段!$H:$H,MATCH(1,(MONTH(三跨两临近重点区段!$H:$H)=12)*(三跨两临近重点区段!$A:$A=D923)*(三跨两临近重点区段!$F:$F="现存区段"),0))),"")</f>
        <v/>
      </c>
      <c r="AF923" s="72" t="str">
        <f t="array" ref="AF923">IFERROR(IF(INDEX(三跨两临近重点区段!$F:$F,MATCH(1,(MONTH(三跨两临近重点区段!$H:$H)=12)*(三跨两临近重点区段!$A:$A=D923),0))="已取消","已取消",INDEX(三跨两临近重点区段!$I:$I,MATCH(1,(MONTH(三跨两临近重点区段!$H:$H)=12)*(三跨两临近重点区段!$A:$A=D923)*(三跨两临近重点区段!$F:$F="现存区段"),0))),"")</f>
        <v/>
      </c>
      <c r="AH923" t="e">
        <f t="array" ref="AH923">INDEX(三跨两临近重点区段!$G:$G,MATCH(D923,三跨两临近重点区段!$A:$A,0))</f>
        <v>#N/A</v>
      </c>
    </row>
    <row r="924" ht="14.25" spans="1:34">
      <c r="A924" s="263" t="s">
        <v>119</v>
      </c>
      <c r="B924" s="264" t="s">
        <v>2301</v>
      </c>
      <c r="C924" s="263" t="s">
        <v>3188</v>
      </c>
      <c r="D924" s="263" t="s">
        <v>3436</v>
      </c>
      <c r="E924" s="264" t="s">
        <v>2137</v>
      </c>
      <c r="F924" s="264" t="s">
        <v>125</v>
      </c>
      <c r="G924" s="263" t="s">
        <v>2138</v>
      </c>
      <c r="H924" s="263" t="s">
        <v>923</v>
      </c>
      <c r="I924" s="33"/>
      <c r="J924" s="196"/>
      <c r="K924" s="196"/>
      <c r="L924" s="196"/>
      <c r="M924" s="235"/>
      <c r="N924" s="235"/>
      <c r="O924" s="33"/>
      <c r="P924" s="48"/>
      <c r="Q924" s="279"/>
      <c r="R924" s="279"/>
      <c r="S924" s="278">
        <v>45447</v>
      </c>
      <c r="T924" s="279" t="s">
        <v>2117</v>
      </c>
      <c r="U924" s="268" t="str">
        <f t="array" ref="U924">IFERROR(IF(INDEX(三跨两临近重点区段!$F:$F,MATCH(1,(MONTH(三跨两临近重点区段!$H:$H)=7)*(三跨两临近重点区段!$A:$A=D924),0))="已取消","已取消",INDEX(三跨两临近重点区段!$H:$H,MATCH(1,(MONTH(三跨两临近重点区段!$H:$H)=7)*(三跨两临近重点区段!$A:$A=D924)*(三跨两临近重点区段!$F:$F="现存区段"),0))),"")</f>
        <v/>
      </c>
      <c r="V924" s="232" t="str">
        <f t="array" ref="V924">IFERROR(IF(INDEX(三跨两临近重点区段!$F:$F,MATCH(1,(MONTH(三跨两临近重点区段!$H:$H)=7)*(三跨两临近重点区段!$A:$A=D924),0))="已取消","已取消",INDEX(三跨两临近重点区段!$I:$I,MATCH(1,(MONTH(三跨两临近重点区段!$H:$H)=7)*(三跨两临近重点区段!$A:$A=D924)*(三跨两临近重点区段!$F:$F="现存区段"),0))),"")</f>
        <v/>
      </c>
      <c r="W924" s="268" t="str">
        <f t="array" ref="W924">IFERROR(IF(INDEX(三跨两临近重点区段!$F:$F,MATCH(1,(MONTH(三跨两临近重点区段!$H:$H)=8)*(三跨两临近重点区段!$A:$A=D924),0))="已取消","已取消",INDEX(三跨两临近重点区段!$H:$H,MATCH(1,(MONTH(三跨两临近重点区段!$H:$H)=8)*(三跨两临近重点区段!$A:$A=D924)*(三跨两临近重点区段!$F:$F="现存区段"),0))),"")</f>
        <v/>
      </c>
      <c r="X924" s="232" t="str">
        <f t="array" ref="X924">IFERROR(IF(INDEX(三跨两临近重点区段!$F:$F,MATCH(1,(MONTH(三跨两临近重点区段!$H:$H)=8)*(三跨两临近重点区段!$A:$A=D924),0))="已取消","已取消",INDEX(三跨两临近重点区段!$I:$I,MATCH(1,(MONTH(三跨两临近重点区段!$H:$H)=8)*(三跨两临近重点区段!$A:$A=D924)*(三跨两临近重点区段!$F:$F="现存区段"),0))),"")</f>
        <v/>
      </c>
      <c r="Y924" s="268" t="str">
        <f t="array" ref="Y924">IFERROR(IF(INDEX(三跨两临近重点区段!$F:$F,MATCH(1,(MONTH(三跨两临近重点区段!$H:$H)=9)*(三跨两临近重点区段!$A:$A=D924),0))="已取消","已取消",INDEX(三跨两临近重点区段!$H:$H,MATCH(1,(MONTH(三跨两临近重点区段!$H:$H)=9)*(三跨两临近重点区段!$A:$A=D924)*(三跨两临近重点区段!$F:$F="现存区段"),0))),"")</f>
        <v/>
      </c>
      <c r="Z924" s="232" t="str">
        <f t="array" ref="Z924">IFERROR(IF(INDEX(三跨两临近重点区段!$F:$F,MATCH(1,(MONTH(三跨两临近重点区段!$H:$H)=9)*(三跨两临近重点区段!$A:$A=D924),0))="已取消","已取消",INDEX(三跨两临近重点区段!$I:$I,MATCH(1,(MONTH(三跨两临近重点区段!$H:$H)=9)*(三跨两临近重点区段!$A:$A=D924)*(三跨两临近重点区段!$F:$F="现存区段"),0))),"")</f>
        <v/>
      </c>
      <c r="AA924" s="268" t="str">
        <f t="array" ref="AA924">IFERROR(IF(INDEX(三跨两临近重点区段!$F:$F,MATCH(1,(MONTH(三跨两临近重点区段!$H:$H)=10)*(三跨两临近重点区段!$A:$A=D924),0))="已取消","已取消",INDEX(三跨两临近重点区段!$H:$H,MATCH(1,(MONTH(三跨两临近重点区段!$H:$H)=10)*(三跨两临近重点区段!$A:$A=D924)*(三跨两临近重点区段!$F:$F="现存区段"),0))),"")</f>
        <v/>
      </c>
      <c r="AB924" s="72" t="str">
        <f t="array" ref="AB924">IFERROR(IF(INDEX(三跨两临近重点区段!$F:$F,MATCH(1,(MONTH(三跨两临近重点区段!$H:$H)=10)*(三跨两临近重点区段!$A:$A=D924),0))="已取消","已取消",INDEX(三跨两临近重点区段!$I:$I,MATCH(1,(MONTH(三跨两临近重点区段!$H:$H)=10)*(三跨两临近重点区段!$A:$A=D924)*(三跨两临近重点区段!$F:$F="现存区段"),0))),"")</f>
        <v/>
      </c>
      <c r="AC924" s="284" t="str">
        <f t="array" ref="AC924">IFERROR(IF(INDEX(三跨两临近重点区段!$F:$F,MATCH(1,(MONTH(三跨两临近重点区段!$H:$H)=11)*(三跨两临近重点区段!$A:$A=D924),0))="已取消","已取消",INDEX(三跨两临近重点区段!$H:$H,MATCH(1,(MONTH(三跨两临近重点区段!$H:$H)=11)*(三跨两临近重点区段!$A:$A=D924)*(三跨两临近重点区段!$F:$F="现存区段"),0))),"")</f>
        <v/>
      </c>
      <c r="AD924" s="72" t="str">
        <f t="array" ref="AD924">IFERROR(IF(INDEX(三跨两临近重点区段!$F:$F,MATCH(1,(MONTH(三跨两临近重点区段!$H:$H)=11)*(三跨两临近重点区段!$A:$A=D924),0))="已取消","已取消",INDEX(三跨两临近重点区段!$I:$I,MATCH(1,(MONTH(三跨两临近重点区段!$H:$H)=11)*(三跨两临近重点区段!$A:$A=D924)*(三跨两临近重点区段!$F:$F="现存区段"),0))),"")</f>
        <v/>
      </c>
      <c r="AE924" s="284" t="str">
        <f t="array" ref="AE924">IFERROR(IF(INDEX(三跨两临近重点区段!$F:$F,MATCH(1,(MONTH(三跨两临近重点区段!$H:$H)=12)*(三跨两临近重点区段!$A:$A=D924),0))="已取消","已取消",INDEX(三跨两临近重点区段!$H:$H,MATCH(1,(MONTH(三跨两临近重点区段!$H:$H)=12)*(三跨两临近重点区段!$A:$A=D924)*(三跨两临近重点区段!$F:$F="现存区段"),0))),"")</f>
        <v/>
      </c>
      <c r="AF924" s="72" t="str">
        <f t="array" ref="AF924">IFERROR(IF(INDEX(三跨两临近重点区段!$F:$F,MATCH(1,(MONTH(三跨两临近重点区段!$H:$H)=12)*(三跨两临近重点区段!$A:$A=D924),0))="已取消","已取消",INDEX(三跨两临近重点区段!$I:$I,MATCH(1,(MONTH(三跨两临近重点区段!$H:$H)=12)*(三跨两临近重点区段!$A:$A=D924)*(三跨两临近重点区段!$F:$F="现存区段"),0))),"")</f>
        <v/>
      </c>
      <c r="AH924" t="e">
        <f t="array" ref="AH924">INDEX(三跨两临近重点区段!$G:$G,MATCH(D924,三跨两临近重点区段!$A:$A,0))</f>
        <v>#N/A</v>
      </c>
    </row>
    <row r="925" ht="14.25" spans="1:34">
      <c r="A925" s="263" t="s">
        <v>119</v>
      </c>
      <c r="B925" s="264" t="s">
        <v>2658</v>
      </c>
      <c r="C925" s="263" t="s">
        <v>2130</v>
      </c>
      <c r="D925" s="263" t="s">
        <v>3437</v>
      </c>
      <c r="E925" s="264" t="s">
        <v>2142</v>
      </c>
      <c r="F925" s="264" t="s">
        <v>125</v>
      </c>
      <c r="G925" s="263" t="s">
        <v>2143</v>
      </c>
      <c r="H925" s="263" t="s">
        <v>525</v>
      </c>
      <c r="I925" s="33"/>
      <c r="J925" s="196"/>
      <c r="K925" s="196"/>
      <c r="L925" s="196"/>
      <c r="M925" s="235"/>
      <c r="N925" s="235"/>
      <c r="O925" s="33"/>
      <c r="P925" s="48"/>
      <c r="Q925" s="279"/>
      <c r="R925" s="279"/>
      <c r="S925" s="278">
        <v>45456</v>
      </c>
      <c r="T925" s="279" t="s">
        <v>2117</v>
      </c>
      <c r="U925" s="268" t="str">
        <f t="array" ref="U925">IFERROR(IF(INDEX(三跨两临近重点区段!$F:$F,MATCH(1,(MONTH(三跨两临近重点区段!$H:$H)=7)*(三跨两临近重点区段!$A:$A=D925),0))="已取消","已取消",INDEX(三跨两临近重点区段!$H:$H,MATCH(1,(MONTH(三跨两临近重点区段!$H:$H)=7)*(三跨两临近重点区段!$A:$A=D925)*(三跨两临近重点区段!$F:$F="现存区段"),0))),"")</f>
        <v/>
      </c>
      <c r="V925" s="232" t="str">
        <f t="array" ref="V925">IFERROR(IF(INDEX(三跨两临近重点区段!$F:$F,MATCH(1,(MONTH(三跨两临近重点区段!$H:$H)=7)*(三跨两临近重点区段!$A:$A=D925),0))="已取消","已取消",INDEX(三跨两临近重点区段!$I:$I,MATCH(1,(MONTH(三跨两临近重点区段!$H:$H)=7)*(三跨两临近重点区段!$A:$A=D925)*(三跨两临近重点区段!$F:$F="现存区段"),0))),"")</f>
        <v/>
      </c>
      <c r="W925" s="268" t="str">
        <f t="array" ref="W925">IFERROR(IF(INDEX(三跨两临近重点区段!$F:$F,MATCH(1,(MONTH(三跨两临近重点区段!$H:$H)=8)*(三跨两临近重点区段!$A:$A=D925),0))="已取消","已取消",INDEX(三跨两临近重点区段!$H:$H,MATCH(1,(MONTH(三跨两临近重点区段!$H:$H)=8)*(三跨两临近重点区段!$A:$A=D925)*(三跨两临近重点区段!$F:$F="现存区段"),0))),"")</f>
        <v/>
      </c>
      <c r="X925" s="232" t="str">
        <f t="array" ref="X925">IFERROR(IF(INDEX(三跨两临近重点区段!$F:$F,MATCH(1,(MONTH(三跨两临近重点区段!$H:$H)=8)*(三跨两临近重点区段!$A:$A=D925),0))="已取消","已取消",INDEX(三跨两临近重点区段!$I:$I,MATCH(1,(MONTH(三跨两临近重点区段!$H:$H)=8)*(三跨两临近重点区段!$A:$A=D925)*(三跨两临近重点区段!$F:$F="现存区段"),0))),"")</f>
        <v/>
      </c>
      <c r="Y925" s="268" t="str">
        <f t="array" ref="Y925">IFERROR(IF(INDEX(三跨两临近重点区段!$F:$F,MATCH(1,(MONTH(三跨两临近重点区段!$H:$H)=9)*(三跨两临近重点区段!$A:$A=D925),0))="已取消","已取消",INDEX(三跨两临近重点区段!$H:$H,MATCH(1,(MONTH(三跨两临近重点区段!$H:$H)=9)*(三跨两临近重点区段!$A:$A=D925)*(三跨两临近重点区段!$F:$F="现存区段"),0))),"")</f>
        <v/>
      </c>
      <c r="Z925" s="232" t="str">
        <f t="array" ref="Z925">IFERROR(IF(INDEX(三跨两临近重点区段!$F:$F,MATCH(1,(MONTH(三跨两临近重点区段!$H:$H)=9)*(三跨两临近重点区段!$A:$A=D925),0))="已取消","已取消",INDEX(三跨两临近重点区段!$I:$I,MATCH(1,(MONTH(三跨两临近重点区段!$H:$H)=9)*(三跨两临近重点区段!$A:$A=D925)*(三跨两临近重点区段!$F:$F="现存区段"),0))),"")</f>
        <v/>
      </c>
      <c r="AA925" s="268" t="str">
        <f t="array" ref="AA925">IFERROR(IF(INDEX(三跨两临近重点区段!$F:$F,MATCH(1,(MONTH(三跨两临近重点区段!$H:$H)=10)*(三跨两临近重点区段!$A:$A=D925),0))="已取消","已取消",INDEX(三跨两临近重点区段!$H:$H,MATCH(1,(MONTH(三跨两临近重点区段!$H:$H)=10)*(三跨两临近重点区段!$A:$A=D925)*(三跨两临近重点区段!$F:$F="现存区段"),0))),"")</f>
        <v/>
      </c>
      <c r="AB925" s="72" t="str">
        <f t="array" ref="AB925">IFERROR(IF(INDEX(三跨两临近重点区段!$F:$F,MATCH(1,(MONTH(三跨两临近重点区段!$H:$H)=10)*(三跨两临近重点区段!$A:$A=D925),0))="已取消","已取消",INDEX(三跨两临近重点区段!$I:$I,MATCH(1,(MONTH(三跨两临近重点区段!$H:$H)=10)*(三跨两临近重点区段!$A:$A=D925)*(三跨两临近重点区段!$F:$F="现存区段"),0))),"")</f>
        <v/>
      </c>
      <c r="AC925" s="284" t="str">
        <f t="array" ref="AC925">IFERROR(IF(INDEX(三跨两临近重点区段!$F:$F,MATCH(1,(MONTH(三跨两临近重点区段!$H:$H)=11)*(三跨两临近重点区段!$A:$A=D925),0))="已取消","已取消",INDEX(三跨两临近重点区段!$H:$H,MATCH(1,(MONTH(三跨两临近重点区段!$H:$H)=11)*(三跨两临近重点区段!$A:$A=D925)*(三跨两临近重点区段!$F:$F="现存区段"),0))),"")</f>
        <v/>
      </c>
      <c r="AD925" s="72" t="str">
        <f t="array" ref="AD925">IFERROR(IF(INDEX(三跨两临近重点区段!$F:$F,MATCH(1,(MONTH(三跨两临近重点区段!$H:$H)=11)*(三跨两临近重点区段!$A:$A=D925),0))="已取消","已取消",INDEX(三跨两临近重点区段!$I:$I,MATCH(1,(MONTH(三跨两临近重点区段!$H:$H)=11)*(三跨两临近重点区段!$A:$A=D925)*(三跨两临近重点区段!$F:$F="现存区段"),0))),"")</f>
        <v/>
      </c>
      <c r="AE925" s="284" t="str">
        <f t="array" ref="AE925">IFERROR(IF(INDEX(三跨两临近重点区段!$F:$F,MATCH(1,(MONTH(三跨两临近重点区段!$H:$H)=12)*(三跨两临近重点区段!$A:$A=D925),0))="已取消","已取消",INDEX(三跨两临近重点区段!$H:$H,MATCH(1,(MONTH(三跨两临近重点区段!$H:$H)=12)*(三跨两临近重点区段!$A:$A=D925)*(三跨两临近重点区段!$F:$F="现存区段"),0))),"")</f>
        <v/>
      </c>
      <c r="AF925" s="72" t="str">
        <f t="array" ref="AF925">IFERROR(IF(INDEX(三跨两临近重点区段!$F:$F,MATCH(1,(MONTH(三跨两临近重点区段!$H:$H)=12)*(三跨两临近重点区段!$A:$A=D925),0))="已取消","已取消",INDEX(三跨两临近重点区段!$I:$I,MATCH(1,(MONTH(三跨两临近重点区段!$H:$H)=12)*(三跨两临近重点区段!$A:$A=D925)*(三跨两临近重点区段!$F:$F="现存区段"),0))),"")</f>
        <v/>
      </c>
      <c r="AH925" t="e">
        <f t="array" ref="AH925">INDEX(三跨两临近重点区段!$G:$G,MATCH(D925,三跨两临近重点区段!$A:$A,0))</f>
        <v>#N/A</v>
      </c>
    </row>
    <row r="926" ht="14.25" spans="1:34">
      <c r="A926" s="263" t="s">
        <v>119</v>
      </c>
      <c r="B926" s="264" t="s">
        <v>2318</v>
      </c>
      <c r="C926" s="263" t="s">
        <v>3188</v>
      </c>
      <c r="D926" s="263" t="s">
        <v>3438</v>
      </c>
      <c r="E926" s="264" t="s">
        <v>2137</v>
      </c>
      <c r="F926" s="264" t="s">
        <v>125</v>
      </c>
      <c r="G926" s="263" t="s">
        <v>2138</v>
      </c>
      <c r="H926" s="263" t="s">
        <v>923</v>
      </c>
      <c r="I926" s="33"/>
      <c r="J926" s="196"/>
      <c r="K926" s="196"/>
      <c r="L926" s="196"/>
      <c r="M926" s="235"/>
      <c r="N926" s="235"/>
      <c r="O926" s="33"/>
      <c r="P926" s="48"/>
      <c r="Q926" s="279"/>
      <c r="R926" s="279"/>
      <c r="S926" s="278">
        <v>45447</v>
      </c>
      <c r="T926" s="279" t="s">
        <v>2117</v>
      </c>
      <c r="U926" s="268" t="str">
        <f t="array" ref="U926">IFERROR(IF(INDEX(三跨两临近重点区段!$F:$F,MATCH(1,(MONTH(三跨两临近重点区段!$H:$H)=7)*(三跨两临近重点区段!$A:$A=D926),0))="已取消","已取消",INDEX(三跨两临近重点区段!$H:$H,MATCH(1,(MONTH(三跨两临近重点区段!$H:$H)=7)*(三跨两临近重点区段!$A:$A=D926)*(三跨两临近重点区段!$F:$F="现存区段"),0))),"")</f>
        <v/>
      </c>
      <c r="V926" s="232" t="str">
        <f t="array" ref="V926">IFERROR(IF(INDEX(三跨两临近重点区段!$F:$F,MATCH(1,(MONTH(三跨两临近重点区段!$H:$H)=7)*(三跨两临近重点区段!$A:$A=D926),0))="已取消","已取消",INDEX(三跨两临近重点区段!$I:$I,MATCH(1,(MONTH(三跨两临近重点区段!$H:$H)=7)*(三跨两临近重点区段!$A:$A=D926)*(三跨两临近重点区段!$F:$F="现存区段"),0))),"")</f>
        <v/>
      </c>
      <c r="W926" s="268" t="str">
        <f t="array" ref="W926">IFERROR(IF(INDEX(三跨两临近重点区段!$F:$F,MATCH(1,(MONTH(三跨两临近重点区段!$H:$H)=8)*(三跨两临近重点区段!$A:$A=D926),0))="已取消","已取消",INDEX(三跨两临近重点区段!$H:$H,MATCH(1,(MONTH(三跨两临近重点区段!$H:$H)=8)*(三跨两临近重点区段!$A:$A=D926)*(三跨两临近重点区段!$F:$F="现存区段"),0))),"")</f>
        <v/>
      </c>
      <c r="X926" s="232" t="str">
        <f t="array" ref="X926">IFERROR(IF(INDEX(三跨两临近重点区段!$F:$F,MATCH(1,(MONTH(三跨两临近重点区段!$H:$H)=8)*(三跨两临近重点区段!$A:$A=D926),0))="已取消","已取消",INDEX(三跨两临近重点区段!$I:$I,MATCH(1,(MONTH(三跨两临近重点区段!$H:$H)=8)*(三跨两临近重点区段!$A:$A=D926)*(三跨两临近重点区段!$F:$F="现存区段"),0))),"")</f>
        <v/>
      </c>
      <c r="Y926" s="268" t="str">
        <f t="array" ref="Y926">IFERROR(IF(INDEX(三跨两临近重点区段!$F:$F,MATCH(1,(MONTH(三跨两临近重点区段!$H:$H)=9)*(三跨两临近重点区段!$A:$A=D926),0))="已取消","已取消",INDEX(三跨两临近重点区段!$H:$H,MATCH(1,(MONTH(三跨两临近重点区段!$H:$H)=9)*(三跨两临近重点区段!$A:$A=D926)*(三跨两临近重点区段!$F:$F="现存区段"),0))),"")</f>
        <v/>
      </c>
      <c r="Z926" s="232" t="str">
        <f t="array" ref="Z926">IFERROR(IF(INDEX(三跨两临近重点区段!$F:$F,MATCH(1,(MONTH(三跨两临近重点区段!$H:$H)=9)*(三跨两临近重点区段!$A:$A=D926),0))="已取消","已取消",INDEX(三跨两临近重点区段!$I:$I,MATCH(1,(MONTH(三跨两临近重点区段!$H:$H)=9)*(三跨两临近重点区段!$A:$A=D926)*(三跨两临近重点区段!$F:$F="现存区段"),0))),"")</f>
        <v/>
      </c>
      <c r="AA926" s="268" t="str">
        <f t="array" ref="AA926">IFERROR(IF(INDEX(三跨两临近重点区段!$F:$F,MATCH(1,(MONTH(三跨两临近重点区段!$H:$H)=10)*(三跨两临近重点区段!$A:$A=D926),0))="已取消","已取消",INDEX(三跨两临近重点区段!$H:$H,MATCH(1,(MONTH(三跨两临近重点区段!$H:$H)=10)*(三跨两临近重点区段!$A:$A=D926)*(三跨两临近重点区段!$F:$F="现存区段"),0))),"")</f>
        <v/>
      </c>
      <c r="AB926" s="72" t="str">
        <f t="array" ref="AB926">IFERROR(IF(INDEX(三跨两临近重点区段!$F:$F,MATCH(1,(MONTH(三跨两临近重点区段!$H:$H)=10)*(三跨两临近重点区段!$A:$A=D926),0))="已取消","已取消",INDEX(三跨两临近重点区段!$I:$I,MATCH(1,(MONTH(三跨两临近重点区段!$H:$H)=10)*(三跨两临近重点区段!$A:$A=D926)*(三跨两临近重点区段!$F:$F="现存区段"),0))),"")</f>
        <v/>
      </c>
      <c r="AC926" s="284" t="str">
        <f t="array" ref="AC926">IFERROR(IF(INDEX(三跨两临近重点区段!$F:$F,MATCH(1,(MONTH(三跨两临近重点区段!$H:$H)=11)*(三跨两临近重点区段!$A:$A=D926),0))="已取消","已取消",INDEX(三跨两临近重点区段!$H:$H,MATCH(1,(MONTH(三跨两临近重点区段!$H:$H)=11)*(三跨两临近重点区段!$A:$A=D926)*(三跨两临近重点区段!$F:$F="现存区段"),0))),"")</f>
        <v/>
      </c>
      <c r="AD926" s="72" t="str">
        <f t="array" ref="AD926">IFERROR(IF(INDEX(三跨两临近重点区段!$F:$F,MATCH(1,(MONTH(三跨两临近重点区段!$H:$H)=11)*(三跨两临近重点区段!$A:$A=D926),0))="已取消","已取消",INDEX(三跨两临近重点区段!$I:$I,MATCH(1,(MONTH(三跨两临近重点区段!$H:$H)=11)*(三跨两临近重点区段!$A:$A=D926)*(三跨两临近重点区段!$F:$F="现存区段"),0))),"")</f>
        <v/>
      </c>
      <c r="AE926" s="284" t="str">
        <f t="array" ref="AE926">IFERROR(IF(INDEX(三跨两临近重点区段!$F:$F,MATCH(1,(MONTH(三跨两临近重点区段!$H:$H)=12)*(三跨两临近重点区段!$A:$A=D926),0))="已取消","已取消",INDEX(三跨两临近重点区段!$H:$H,MATCH(1,(MONTH(三跨两临近重点区段!$H:$H)=12)*(三跨两临近重点区段!$A:$A=D926)*(三跨两临近重点区段!$F:$F="现存区段"),0))),"")</f>
        <v/>
      </c>
      <c r="AF926" s="72" t="str">
        <f t="array" ref="AF926">IFERROR(IF(INDEX(三跨两临近重点区段!$F:$F,MATCH(1,(MONTH(三跨两临近重点区段!$H:$H)=12)*(三跨两临近重点区段!$A:$A=D926),0))="已取消","已取消",INDEX(三跨两临近重点区段!$I:$I,MATCH(1,(MONTH(三跨两临近重点区段!$H:$H)=12)*(三跨两临近重点区段!$A:$A=D926)*(三跨两临近重点区段!$F:$F="现存区段"),0))),"")</f>
        <v/>
      </c>
      <c r="AH926" t="e">
        <f t="array" ref="AH926">INDEX(三跨两临近重点区段!$G:$G,MATCH(D926,三跨两临近重点区段!$A:$A,0))</f>
        <v>#N/A</v>
      </c>
    </row>
    <row r="927" ht="14.25" spans="1:34">
      <c r="A927" s="263" t="s">
        <v>119</v>
      </c>
      <c r="B927" s="264" t="s">
        <v>2268</v>
      </c>
      <c r="C927" s="263" t="s">
        <v>2126</v>
      </c>
      <c r="D927" s="263" t="s">
        <v>3439</v>
      </c>
      <c r="E927" s="264" t="s">
        <v>2137</v>
      </c>
      <c r="F927" s="264" t="s">
        <v>125</v>
      </c>
      <c r="G927" s="263" t="s">
        <v>2138</v>
      </c>
      <c r="H927" s="263" t="s">
        <v>959</v>
      </c>
      <c r="I927" s="33"/>
      <c r="J927" s="196"/>
      <c r="K927" s="196"/>
      <c r="L927" s="196"/>
      <c r="M927" s="235"/>
      <c r="N927" s="235"/>
      <c r="O927" s="33"/>
      <c r="P927" s="48"/>
      <c r="Q927" s="279"/>
      <c r="R927" s="279"/>
      <c r="S927" s="278">
        <v>45447</v>
      </c>
      <c r="T927" s="279" t="s">
        <v>2117</v>
      </c>
      <c r="U927" s="268" t="str">
        <f t="array" ref="U927">IFERROR(IF(INDEX(三跨两临近重点区段!$F:$F,MATCH(1,(MONTH(三跨两临近重点区段!$H:$H)=7)*(三跨两临近重点区段!$A:$A=D927),0))="已取消","已取消",INDEX(三跨两临近重点区段!$H:$H,MATCH(1,(MONTH(三跨两临近重点区段!$H:$H)=7)*(三跨两临近重点区段!$A:$A=D927)*(三跨两临近重点区段!$F:$F="现存区段"),0))),"")</f>
        <v/>
      </c>
      <c r="V927" s="232" t="str">
        <f t="array" ref="V927">IFERROR(IF(INDEX(三跨两临近重点区段!$F:$F,MATCH(1,(MONTH(三跨两临近重点区段!$H:$H)=7)*(三跨两临近重点区段!$A:$A=D927),0))="已取消","已取消",INDEX(三跨两临近重点区段!$I:$I,MATCH(1,(MONTH(三跨两临近重点区段!$H:$H)=7)*(三跨两临近重点区段!$A:$A=D927)*(三跨两临近重点区段!$F:$F="现存区段"),0))),"")</f>
        <v/>
      </c>
      <c r="W927" s="268" t="str">
        <f t="array" ref="W927">IFERROR(IF(INDEX(三跨两临近重点区段!$F:$F,MATCH(1,(MONTH(三跨两临近重点区段!$H:$H)=8)*(三跨两临近重点区段!$A:$A=D927),0))="已取消","已取消",INDEX(三跨两临近重点区段!$H:$H,MATCH(1,(MONTH(三跨两临近重点区段!$H:$H)=8)*(三跨两临近重点区段!$A:$A=D927)*(三跨两临近重点区段!$F:$F="现存区段"),0))),"")</f>
        <v/>
      </c>
      <c r="X927" s="232" t="str">
        <f t="array" ref="X927">IFERROR(IF(INDEX(三跨两临近重点区段!$F:$F,MATCH(1,(MONTH(三跨两临近重点区段!$H:$H)=8)*(三跨两临近重点区段!$A:$A=D927),0))="已取消","已取消",INDEX(三跨两临近重点区段!$I:$I,MATCH(1,(MONTH(三跨两临近重点区段!$H:$H)=8)*(三跨两临近重点区段!$A:$A=D927)*(三跨两临近重点区段!$F:$F="现存区段"),0))),"")</f>
        <v/>
      </c>
      <c r="Y927" s="268" t="str">
        <f t="array" ref="Y927">IFERROR(IF(INDEX(三跨两临近重点区段!$F:$F,MATCH(1,(MONTH(三跨两临近重点区段!$H:$H)=9)*(三跨两临近重点区段!$A:$A=D927),0))="已取消","已取消",INDEX(三跨两临近重点区段!$H:$H,MATCH(1,(MONTH(三跨两临近重点区段!$H:$H)=9)*(三跨两临近重点区段!$A:$A=D927)*(三跨两临近重点区段!$F:$F="现存区段"),0))),"")</f>
        <v/>
      </c>
      <c r="Z927" s="232" t="str">
        <f t="array" ref="Z927">IFERROR(IF(INDEX(三跨两临近重点区段!$F:$F,MATCH(1,(MONTH(三跨两临近重点区段!$H:$H)=9)*(三跨两临近重点区段!$A:$A=D927),0))="已取消","已取消",INDEX(三跨两临近重点区段!$I:$I,MATCH(1,(MONTH(三跨两临近重点区段!$H:$H)=9)*(三跨两临近重点区段!$A:$A=D927)*(三跨两临近重点区段!$F:$F="现存区段"),0))),"")</f>
        <v/>
      </c>
      <c r="AA927" s="268" t="str">
        <f t="array" ref="AA927">IFERROR(IF(INDEX(三跨两临近重点区段!$F:$F,MATCH(1,(MONTH(三跨两临近重点区段!$H:$H)=10)*(三跨两临近重点区段!$A:$A=D927),0))="已取消","已取消",INDEX(三跨两临近重点区段!$H:$H,MATCH(1,(MONTH(三跨两临近重点区段!$H:$H)=10)*(三跨两临近重点区段!$A:$A=D927)*(三跨两临近重点区段!$F:$F="现存区段"),0))),"")</f>
        <v/>
      </c>
      <c r="AB927" s="72" t="str">
        <f t="array" ref="AB927">IFERROR(IF(INDEX(三跨两临近重点区段!$F:$F,MATCH(1,(MONTH(三跨两临近重点区段!$H:$H)=10)*(三跨两临近重点区段!$A:$A=D927),0))="已取消","已取消",INDEX(三跨两临近重点区段!$I:$I,MATCH(1,(MONTH(三跨两临近重点区段!$H:$H)=10)*(三跨两临近重点区段!$A:$A=D927)*(三跨两临近重点区段!$F:$F="现存区段"),0))),"")</f>
        <v/>
      </c>
      <c r="AC927" s="284" t="str">
        <f t="array" ref="AC927">IFERROR(IF(INDEX(三跨两临近重点区段!$F:$F,MATCH(1,(MONTH(三跨两临近重点区段!$H:$H)=11)*(三跨两临近重点区段!$A:$A=D927),0))="已取消","已取消",INDEX(三跨两临近重点区段!$H:$H,MATCH(1,(MONTH(三跨两临近重点区段!$H:$H)=11)*(三跨两临近重点区段!$A:$A=D927)*(三跨两临近重点区段!$F:$F="现存区段"),0))),"")</f>
        <v/>
      </c>
      <c r="AD927" s="72" t="str">
        <f t="array" ref="AD927">IFERROR(IF(INDEX(三跨两临近重点区段!$F:$F,MATCH(1,(MONTH(三跨两临近重点区段!$H:$H)=11)*(三跨两临近重点区段!$A:$A=D927),0))="已取消","已取消",INDEX(三跨两临近重点区段!$I:$I,MATCH(1,(MONTH(三跨两临近重点区段!$H:$H)=11)*(三跨两临近重点区段!$A:$A=D927)*(三跨两临近重点区段!$F:$F="现存区段"),0))),"")</f>
        <v/>
      </c>
      <c r="AE927" s="284" t="str">
        <f t="array" ref="AE927">IFERROR(IF(INDEX(三跨两临近重点区段!$F:$F,MATCH(1,(MONTH(三跨两临近重点区段!$H:$H)=12)*(三跨两临近重点区段!$A:$A=D927),0))="已取消","已取消",INDEX(三跨两临近重点区段!$H:$H,MATCH(1,(MONTH(三跨两临近重点区段!$H:$H)=12)*(三跨两临近重点区段!$A:$A=D927)*(三跨两临近重点区段!$F:$F="现存区段"),0))),"")</f>
        <v/>
      </c>
      <c r="AF927" s="72" t="str">
        <f t="array" ref="AF927">IFERROR(IF(INDEX(三跨两临近重点区段!$F:$F,MATCH(1,(MONTH(三跨两临近重点区段!$H:$H)=12)*(三跨两临近重点区段!$A:$A=D927),0))="已取消","已取消",INDEX(三跨两临近重点区段!$I:$I,MATCH(1,(MONTH(三跨两临近重点区段!$H:$H)=12)*(三跨两临近重点区段!$A:$A=D927)*(三跨两临近重点区段!$F:$F="现存区段"),0))),"")</f>
        <v/>
      </c>
      <c r="AH927" t="e">
        <f t="array" ref="AH927">INDEX(三跨两临近重点区段!$G:$G,MATCH(D927,三跨两临近重点区段!$A:$A,0))</f>
        <v>#N/A</v>
      </c>
    </row>
    <row r="928" ht="14.25" spans="1:34">
      <c r="A928" s="263" t="s">
        <v>119</v>
      </c>
      <c r="B928" s="264" t="s">
        <v>2663</v>
      </c>
      <c r="C928" s="263" t="s">
        <v>2711</v>
      </c>
      <c r="D928" s="263" t="s">
        <v>3440</v>
      </c>
      <c r="E928" s="264" t="s">
        <v>2142</v>
      </c>
      <c r="F928" s="264" t="s">
        <v>125</v>
      </c>
      <c r="G928" s="263" t="s">
        <v>2143</v>
      </c>
      <c r="H928" s="263" t="s">
        <v>525</v>
      </c>
      <c r="I928" s="33"/>
      <c r="J928" s="196"/>
      <c r="K928" s="196"/>
      <c r="L928" s="196"/>
      <c r="M928" s="235"/>
      <c r="N928" s="235"/>
      <c r="O928" s="33"/>
      <c r="P928" s="48"/>
      <c r="Q928" s="279"/>
      <c r="R928" s="279"/>
      <c r="S928" s="278">
        <v>45456</v>
      </c>
      <c r="T928" s="279" t="s">
        <v>2117</v>
      </c>
      <c r="U928" s="268" t="str">
        <f t="array" ref="U928">IFERROR(IF(INDEX(三跨两临近重点区段!$F:$F,MATCH(1,(MONTH(三跨两临近重点区段!$H:$H)=7)*(三跨两临近重点区段!$A:$A=D928),0))="已取消","已取消",INDEX(三跨两临近重点区段!$H:$H,MATCH(1,(MONTH(三跨两临近重点区段!$H:$H)=7)*(三跨两临近重点区段!$A:$A=D928)*(三跨两临近重点区段!$F:$F="现存区段"),0))),"")</f>
        <v/>
      </c>
      <c r="V928" s="232" t="str">
        <f t="array" ref="V928">IFERROR(IF(INDEX(三跨两临近重点区段!$F:$F,MATCH(1,(MONTH(三跨两临近重点区段!$H:$H)=7)*(三跨两临近重点区段!$A:$A=D928),0))="已取消","已取消",INDEX(三跨两临近重点区段!$I:$I,MATCH(1,(MONTH(三跨两临近重点区段!$H:$H)=7)*(三跨两临近重点区段!$A:$A=D928)*(三跨两临近重点区段!$F:$F="现存区段"),0))),"")</f>
        <v/>
      </c>
      <c r="W928" s="268" t="str">
        <f t="array" ref="W928">IFERROR(IF(INDEX(三跨两临近重点区段!$F:$F,MATCH(1,(MONTH(三跨两临近重点区段!$H:$H)=8)*(三跨两临近重点区段!$A:$A=D928),0))="已取消","已取消",INDEX(三跨两临近重点区段!$H:$H,MATCH(1,(MONTH(三跨两临近重点区段!$H:$H)=8)*(三跨两临近重点区段!$A:$A=D928)*(三跨两临近重点区段!$F:$F="现存区段"),0))),"")</f>
        <v/>
      </c>
      <c r="X928" s="232" t="str">
        <f t="array" ref="X928">IFERROR(IF(INDEX(三跨两临近重点区段!$F:$F,MATCH(1,(MONTH(三跨两临近重点区段!$H:$H)=8)*(三跨两临近重点区段!$A:$A=D928),0))="已取消","已取消",INDEX(三跨两临近重点区段!$I:$I,MATCH(1,(MONTH(三跨两临近重点区段!$H:$H)=8)*(三跨两临近重点区段!$A:$A=D928)*(三跨两临近重点区段!$F:$F="现存区段"),0))),"")</f>
        <v/>
      </c>
      <c r="Y928" s="268" t="str">
        <f t="array" ref="Y928">IFERROR(IF(INDEX(三跨两临近重点区段!$F:$F,MATCH(1,(MONTH(三跨两临近重点区段!$H:$H)=9)*(三跨两临近重点区段!$A:$A=D928),0))="已取消","已取消",INDEX(三跨两临近重点区段!$H:$H,MATCH(1,(MONTH(三跨两临近重点区段!$H:$H)=9)*(三跨两临近重点区段!$A:$A=D928)*(三跨两临近重点区段!$F:$F="现存区段"),0))),"")</f>
        <v/>
      </c>
      <c r="Z928" s="232" t="str">
        <f t="array" ref="Z928">IFERROR(IF(INDEX(三跨两临近重点区段!$F:$F,MATCH(1,(MONTH(三跨两临近重点区段!$H:$H)=9)*(三跨两临近重点区段!$A:$A=D928),0))="已取消","已取消",INDEX(三跨两临近重点区段!$I:$I,MATCH(1,(MONTH(三跨两临近重点区段!$H:$H)=9)*(三跨两临近重点区段!$A:$A=D928)*(三跨两临近重点区段!$F:$F="现存区段"),0))),"")</f>
        <v/>
      </c>
      <c r="AA928" s="268" t="str">
        <f t="array" ref="AA928">IFERROR(IF(INDEX(三跨两临近重点区段!$F:$F,MATCH(1,(MONTH(三跨两临近重点区段!$H:$H)=10)*(三跨两临近重点区段!$A:$A=D928),0))="已取消","已取消",INDEX(三跨两临近重点区段!$H:$H,MATCH(1,(MONTH(三跨两临近重点区段!$H:$H)=10)*(三跨两临近重点区段!$A:$A=D928)*(三跨两临近重点区段!$F:$F="现存区段"),0))),"")</f>
        <v/>
      </c>
      <c r="AB928" s="72" t="str">
        <f t="array" ref="AB928">IFERROR(IF(INDEX(三跨两临近重点区段!$F:$F,MATCH(1,(MONTH(三跨两临近重点区段!$H:$H)=10)*(三跨两临近重点区段!$A:$A=D928),0))="已取消","已取消",INDEX(三跨两临近重点区段!$I:$I,MATCH(1,(MONTH(三跨两临近重点区段!$H:$H)=10)*(三跨两临近重点区段!$A:$A=D928)*(三跨两临近重点区段!$F:$F="现存区段"),0))),"")</f>
        <v/>
      </c>
      <c r="AC928" s="284" t="str">
        <f t="array" ref="AC928">IFERROR(IF(INDEX(三跨两临近重点区段!$F:$F,MATCH(1,(MONTH(三跨两临近重点区段!$H:$H)=11)*(三跨两临近重点区段!$A:$A=D928),0))="已取消","已取消",INDEX(三跨两临近重点区段!$H:$H,MATCH(1,(MONTH(三跨两临近重点区段!$H:$H)=11)*(三跨两临近重点区段!$A:$A=D928)*(三跨两临近重点区段!$F:$F="现存区段"),0))),"")</f>
        <v/>
      </c>
      <c r="AD928" s="72" t="str">
        <f t="array" ref="AD928">IFERROR(IF(INDEX(三跨两临近重点区段!$F:$F,MATCH(1,(MONTH(三跨两临近重点区段!$H:$H)=11)*(三跨两临近重点区段!$A:$A=D928),0))="已取消","已取消",INDEX(三跨两临近重点区段!$I:$I,MATCH(1,(MONTH(三跨两临近重点区段!$H:$H)=11)*(三跨两临近重点区段!$A:$A=D928)*(三跨两临近重点区段!$F:$F="现存区段"),0))),"")</f>
        <v/>
      </c>
      <c r="AE928" s="284" t="str">
        <f t="array" ref="AE928">IFERROR(IF(INDEX(三跨两临近重点区段!$F:$F,MATCH(1,(MONTH(三跨两临近重点区段!$H:$H)=12)*(三跨两临近重点区段!$A:$A=D928),0))="已取消","已取消",INDEX(三跨两临近重点区段!$H:$H,MATCH(1,(MONTH(三跨两临近重点区段!$H:$H)=12)*(三跨两临近重点区段!$A:$A=D928)*(三跨两临近重点区段!$F:$F="现存区段"),0))),"")</f>
        <v/>
      </c>
      <c r="AF928" s="72" t="str">
        <f t="array" ref="AF928">IFERROR(IF(INDEX(三跨两临近重点区段!$F:$F,MATCH(1,(MONTH(三跨两临近重点区段!$H:$H)=12)*(三跨两临近重点区段!$A:$A=D928),0))="已取消","已取消",INDEX(三跨两临近重点区段!$I:$I,MATCH(1,(MONTH(三跨两临近重点区段!$H:$H)=12)*(三跨两临近重点区段!$A:$A=D928)*(三跨两临近重点区段!$F:$F="现存区段"),0))),"")</f>
        <v/>
      </c>
      <c r="AH928" t="e">
        <f t="array" ref="AH928">INDEX(三跨两临近重点区段!$G:$G,MATCH(D928,三跨两临近重点区段!$A:$A,0))</f>
        <v>#N/A</v>
      </c>
    </row>
    <row r="929" ht="14.25" spans="1:34">
      <c r="A929" s="263" t="s">
        <v>119</v>
      </c>
      <c r="B929" s="264" t="s">
        <v>2658</v>
      </c>
      <c r="C929" s="263" t="s">
        <v>2711</v>
      </c>
      <c r="D929" s="263" t="s">
        <v>3441</v>
      </c>
      <c r="E929" s="264" t="s">
        <v>2142</v>
      </c>
      <c r="F929" s="264" t="s">
        <v>125</v>
      </c>
      <c r="G929" s="263" t="s">
        <v>2143</v>
      </c>
      <c r="H929" s="263" t="s">
        <v>525</v>
      </c>
      <c r="I929" s="33"/>
      <c r="J929" s="196"/>
      <c r="K929" s="196"/>
      <c r="L929" s="196"/>
      <c r="M929" s="235"/>
      <c r="N929" s="235"/>
      <c r="O929" s="33"/>
      <c r="P929" s="48"/>
      <c r="Q929" s="279"/>
      <c r="R929" s="279"/>
      <c r="S929" s="278">
        <v>45456</v>
      </c>
      <c r="T929" s="279" t="s">
        <v>2117</v>
      </c>
      <c r="U929" s="268" t="str">
        <f t="array" ref="U929">IFERROR(IF(INDEX(三跨两临近重点区段!$F:$F,MATCH(1,(MONTH(三跨两临近重点区段!$H:$H)=7)*(三跨两临近重点区段!$A:$A=D929),0))="已取消","已取消",INDEX(三跨两临近重点区段!$H:$H,MATCH(1,(MONTH(三跨两临近重点区段!$H:$H)=7)*(三跨两临近重点区段!$A:$A=D929)*(三跨两临近重点区段!$F:$F="现存区段"),0))),"")</f>
        <v/>
      </c>
      <c r="V929" s="232" t="str">
        <f t="array" ref="V929">IFERROR(IF(INDEX(三跨两临近重点区段!$F:$F,MATCH(1,(MONTH(三跨两临近重点区段!$H:$H)=7)*(三跨两临近重点区段!$A:$A=D929),0))="已取消","已取消",INDEX(三跨两临近重点区段!$I:$I,MATCH(1,(MONTH(三跨两临近重点区段!$H:$H)=7)*(三跨两临近重点区段!$A:$A=D929)*(三跨两临近重点区段!$F:$F="现存区段"),0))),"")</f>
        <v/>
      </c>
      <c r="W929" s="268" t="str">
        <f t="array" ref="W929">IFERROR(IF(INDEX(三跨两临近重点区段!$F:$F,MATCH(1,(MONTH(三跨两临近重点区段!$H:$H)=8)*(三跨两临近重点区段!$A:$A=D929),0))="已取消","已取消",INDEX(三跨两临近重点区段!$H:$H,MATCH(1,(MONTH(三跨两临近重点区段!$H:$H)=8)*(三跨两临近重点区段!$A:$A=D929)*(三跨两临近重点区段!$F:$F="现存区段"),0))),"")</f>
        <v/>
      </c>
      <c r="X929" s="232" t="str">
        <f t="array" ref="X929">IFERROR(IF(INDEX(三跨两临近重点区段!$F:$F,MATCH(1,(MONTH(三跨两临近重点区段!$H:$H)=8)*(三跨两临近重点区段!$A:$A=D929),0))="已取消","已取消",INDEX(三跨两临近重点区段!$I:$I,MATCH(1,(MONTH(三跨两临近重点区段!$H:$H)=8)*(三跨两临近重点区段!$A:$A=D929)*(三跨两临近重点区段!$F:$F="现存区段"),0))),"")</f>
        <v/>
      </c>
      <c r="Y929" s="268" t="str">
        <f t="array" ref="Y929">IFERROR(IF(INDEX(三跨两临近重点区段!$F:$F,MATCH(1,(MONTH(三跨两临近重点区段!$H:$H)=9)*(三跨两临近重点区段!$A:$A=D929),0))="已取消","已取消",INDEX(三跨两临近重点区段!$H:$H,MATCH(1,(MONTH(三跨两临近重点区段!$H:$H)=9)*(三跨两临近重点区段!$A:$A=D929)*(三跨两临近重点区段!$F:$F="现存区段"),0))),"")</f>
        <v/>
      </c>
      <c r="Z929" s="232" t="str">
        <f t="array" ref="Z929">IFERROR(IF(INDEX(三跨两临近重点区段!$F:$F,MATCH(1,(MONTH(三跨两临近重点区段!$H:$H)=9)*(三跨两临近重点区段!$A:$A=D929),0))="已取消","已取消",INDEX(三跨两临近重点区段!$I:$I,MATCH(1,(MONTH(三跨两临近重点区段!$H:$H)=9)*(三跨两临近重点区段!$A:$A=D929)*(三跨两临近重点区段!$F:$F="现存区段"),0))),"")</f>
        <v/>
      </c>
      <c r="AA929" s="268" t="str">
        <f t="array" ref="AA929">IFERROR(IF(INDEX(三跨两临近重点区段!$F:$F,MATCH(1,(MONTH(三跨两临近重点区段!$H:$H)=10)*(三跨两临近重点区段!$A:$A=D929),0))="已取消","已取消",INDEX(三跨两临近重点区段!$H:$H,MATCH(1,(MONTH(三跨两临近重点区段!$H:$H)=10)*(三跨两临近重点区段!$A:$A=D929)*(三跨两临近重点区段!$F:$F="现存区段"),0))),"")</f>
        <v/>
      </c>
      <c r="AB929" s="72" t="str">
        <f t="array" ref="AB929">IFERROR(IF(INDEX(三跨两临近重点区段!$F:$F,MATCH(1,(MONTH(三跨两临近重点区段!$H:$H)=10)*(三跨两临近重点区段!$A:$A=D929),0))="已取消","已取消",INDEX(三跨两临近重点区段!$I:$I,MATCH(1,(MONTH(三跨两临近重点区段!$H:$H)=10)*(三跨两临近重点区段!$A:$A=D929)*(三跨两临近重点区段!$F:$F="现存区段"),0))),"")</f>
        <v/>
      </c>
      <c r="AC929" s="284" t="str">
        <f t="array" ref="AC929">IFERROR(IF(INDEX(三跨两临近重点区段!$F:$F,MATCH(1,(MONTH(三跨两临近重点区段!$H:$H)=11)*(三跨两临近重点区段!$A:$A=D929),0))="已取消","已取消",INDEX(三跨两临近重点区段!$H:$H,MATCH(1,(MONTH(三跨两临近重点区段!$H:$H)=11)*(三跨两临近重点区段!$A:$A=D929)*(三跨两临近重点区段!$F:$F="现存区段"),0))),"")</f>
        <v/>
      </c>
      <c r="AD929" s="72" t="str">
        <f t="array" ref="AD929">IFERROR(IF(INDEX(三跨两临近重点区段!$F:$F,MATCH(1,(MONTH(三跨两临近重点区段!$H:$H)=11)*(三跨两临近重点区段!$A:$A=D929),0))="已取消","已取消",INDEX(三跨两临近重点区段!$I:$I,MATCH(1,(MONTH(三跨两临近重点区段!$H:$H)=11)*(三跨两临近重点区段!$A:$A=D929)*(三跨两临近重点区段!$F:$F="现存区段"),0))),"")</f>
        <v/>
      </c>
      <c r="AE929" s="284" t="str">
        <f t="array" ref="AE929">IFERROR(IF(INDEX(三跨两临近重点区段!$F:$F,MATCH(1,(MONTH(三跨两临近重点区段!$H:$H)=12)*(三跨两临近重点区段!$A:$A=D929),0))="已取消","已取消",INDEX(三跨两临近重点区段!$H:$H,MATCH(1,(MONTH(三跨两临近重点区段!$H:$H)=12)*(三跨两临近重点区段!$A:$A=D929)*(三跨两临近重点区段!$F:$F="现存区段"),0))),"")</f>
        <v/>
      </c>
      <c r="AF929" s="72" t="str">
        <f t="array" ref="AF929">IFERROR(IF(INDEX(三跨两临近重点区段!$F:$F,MATCH(1,(MONTH(三跨两临近重点区段!$H:$H)=12)*(三跨两临近重点区段!$A:$A=D929),0))="已取消","已取消",INDEX(三跨两临近重点区段!$I:$I,MATCH(1,(MONTH(三跨两临近重点区段!$H:$H)=12)*(三跨两临近重点区段!$A:$A=D929)*(三跨两临近重点区段!$F:$F="现存区段"),0))),"")</f>
        <v/>
      </c>
      <c r="AH929" t="e">
        <f t="array" ref="AH929">INDEX(三跨两临近重点区段!$G:$G,MATCH(D929,三跨两临近重点区段!$A:$A,0))</f>
        <v>#N/A</v>
      </c>
    </row>
    <row r="930" ht="14.25" spans="1:34">
      <c r="A930" s="263" t="s">
        <v>119</v>
      </c>
      <c r="B930" s="264" t="s">
        <v>2289</v>
      </c>
      <c r="C930" s="263" t="s">
        <v>2126</v>
      </c>
      <c r="D930" s="263" t="s">
        <v>3442</v>
      </c>
      <c r="E930" s="264" t="s">
        <v>2137</v>
      </c>
      <c r="F930" s="264" t="s">
        <v>125</v>
      </c>
      <c r="G930" s="263" t="s">
        <v>1308</v>
      </c>
      <c r="H930" s="263" t="s">
        <v>959</v>
      </c>
      <c r="I930" s="33"/>
      <c r="J930" s="196"/>
      <c r="K930" s="196"/>
      <c r="L930" s="196"/>
      <c r="M930" s="235"/>
      <c r="N930" s="235"/>
      <c r="O930" s="33"/>
      <c r="P930" s="48"/>
      <c r="Q930" s="279"/>
      <c r="R930" s="279"/>
      <c r="S930" s="278">
        <v>45447</v>
      </c>
      <c r="T930" s="279" t="s">
        <v>2117</v>
      </c>
      <c r="U930" s="268" t="str">
        <f t="array" ref="U930">IFERROR(IF(INDEX(三跨两临近重点区段!$F:$F,MATCH(1,(MONTH(三跨两临近重点区段!$H:$H)=7)*(三跨两临近重点区段!$A:$A=D930),0))="已取消","已取消",INDEX(三跨两临近重点区段!$H:$H,MATCH(1,(MONTH(三跨两临近重点区段!$H:$H)=7)*(三跨两临近重点区段!$A:$A=D930)*(三跨两临近重点区段!$F:$F="现存区段"),0))),"")</f>
        <v/>
      </c>
      <c r="V930" s="232" t="str">
        <f t="array" ref="V930">IFERROR(IF(INDEX(三跨两临近重点区段!$F:$F,MATCH(1,(MONTH(三跨两临近重点区段!$H:$H)=7)*(三跨两临近重点区段!$A:$A=D930),0))="已取消","已取消",INDEX(三跨两临近重点区段!$I:$I,MATCH(1,(MONTH(三跨两临近重点区段!$H:$H)=7)*(三跨两临近重点区段!$A:$A=D930)*(三跨两临近重点区段!$F:$F="现存区段"),0))),"")</f>
        <v/>
      </c>
      <c r="W930" s="268" t="str">
        <f t="array" ref="W930">IFERROR(IF(INDEX(三跨两临近重点区段!$F:$F,MATCH(1,(MONTH(三跨两临近重点区段!$H:$H)=8)*(三跨两临近重点区段!$A:$A=D930),0))="已取消","已取消",INDEX(三跨两临近重点区段!$H:$H,MATCH(1,(MONTH(三跨两临近重点区段!$H:$H)=8)*(三跨两临近重点区段!$A:$A=D930)*(三跨两临近重点区段!$F:$F="现存区段"),0))),"")</f>
        <v/>
      </c>
      <c r="X930" s="232" t="str">
        <f t="array" ref="X930">IFERROR(IF(INDEX(三跨两临近重点区段!$F:$F,MATCH(1,(MONTH(三跨两临近重点区段!$H:$H)=8)*(三跨两临近重点区段!$A:$A=D930),0))="已取消","已取消",INDEX(三跨两临近重点区段!$I:$I,MATCH(1,(MONTH(三跨两临近重点区段!$H:$H)=8)*(三跨两临近重点区段!$A:$A=D930)*(三跨两临近重点区段!$F:$F="现存区段"),0))),"")</f>
        <v/>
      </c>
      <c r="Y930" s="268" t="str">
        <f t="array" ref="Y930">IFERROR(IF(INDEX(三跨两临近重点区段!$F:$F,MATCH(1,(MONTH(三跨两临近重点区段!$H:$H)=9)*(三跨两临近重点区段!$A:$A=D930),0))="已取消","已取消",INDEX(三跨两临近重点区段!$H:$H,MATCH(1,(MONTH(三跨两临近重点区段!$H:$H)=9)*(三跨两临近重点区段!$A:$A=D930)*(三跨两临近重点区段!$F:$F="现存区段"),0))),"")</f>
        <v/>
      </c>
      <c r="Z930" s="232" t="str">
        <f t="array" ref="Z930">IFERROR(IF(INDEX(三跨两临近重点区段!$F:$F,MATCH(1,(MONTH(三跨两临近重点区段!$H:$H)=9)*(三跨两临近重点区段!$A:$A=D930),0))="已取消","已取消",INDEX(三跨两临近重点区段!$I:$I,MATCH(1,(MONTH(三跨两临近重点区段!$H:$H)=9)*(三跨两临近重点区段!$A:$A=D930)*(三跨两临近重点区段!$F:$F="现存区段"),0))),"")</f>
        <v/>
      </c>
      <c r="AA930" s="268" t="str">
        <f t="array" ref="AA930">IFERROR(IF(INDEX(三跨两临近重点区段!$F:$F,MATCH(1,(MONTH(三跨两临近重点区段!$H:$H)=10)*(三跨两临近重点区段!$A:$A=D930),0))="已取消","已取消",INDEX(三跨两临近重点区段!$H:$H,MATCH(1,(MONTH(三跨两临近重点区段!$H:$H)=10)*(三跨两临近重点区段!$A:$A=D930)*(三跨两临近重点区段!$F:$F="现存区段"),0))),"")</f>
        <v/>
      </c>
      <c r="AB930" s="72" t="str">
        <f t="array" ref="AB930">IFERROR(IF(INDEX(三跨两临近重点区段!$F:$F,MATCH(1,(MONTH(三跨两临近重点区段!$H:$H)=10)*(三跨两临近重点区段!$A:$A=D930),0))="已取消","已取消",INDEX(三跨两临近重点区段!$I:$I,MATCH(1,(MONTH(三跨两临近重点区段!$H:$H)=10)*(三跨两临近重点区段!$A:$A=D930)*(三跨两临近重点区段!$F:$F="现存区段"),0))),"")</f>
        <v/>
      </c>
      <c r="AC930" s="284" t="str">
        <f t="array" ref="AC930">IFERROR(IF(INDEX(三跨两临近重点区段!$F:$F,MATCH(1,(MONTH(三跨两临近重点区段!$H:$H)=11)*(三跨两临近重点区段!$A:$A=D930),0))="已取消","已取消",INDEX(三跨两临近重点区段!$H:$H,MATCH(1,(MONTH(三跨两临近重点区段!$H:$H)=11)*(三跨两临近重点区段!$A:$A=D930)*(三跨两临近重点区段!$F:$F="现存区段"),0))),"")</f>
        <v/>
      </c>
      <c r="AD930" s="72" t="str">
        <f t="array" ref="AD930">IFERROR(IF(INDEX(三跨两临近重点区段!$F:$F,MATCH(1,(MONTH(三跨两临近重点区段!$H:$H)=11)*(三跨两临近重点区段!$A:$A=D930),0))="已取消","已取消",INDEX(三跨两临近重点区段!$I:$I,MATCH(1,(MONTH(三跨两临近重点区段!$H:$H)=11)*(三跨两临近重点区段!$A:$A=D930)*(三跨两临近重点区段!$F:$F="现存区段"),0))),"")</f>
        <v/>
      </c>
      <c r="AE930" s="284" t="str">
        <f t="array" ref="AE930">IFERROR(IF(INDEX(三跨两临近重点区段!$F:$F,MATCH(1,(MONTH(三跨两临近重点区段!$H:$H)=12)*(三跨两临近重点区段!$A:$A=D930),0))="已取消","已取消",INDEX(三跨两临近重点区段!$H:$H,MATCH(1,(MONTH(三跨两临近重点区段!$H:$H)=12)*(三跨两临近重点区段!$A:$A=D930)*(三跨两临近重点区段!$F:$F="现存区段"),0))),"")</f>
        <v/>
      </c>
      <c r="AF930" s="72" t="str">
        <f t="array" ref="AF930">IFERROR(IF(INDEX(三跨两临近重点区段!$F:$F,MATCH(1,(MONTH(三跨两临近重点区段!$H:$H)=12)*(三跨两临近重点区段!$A:$A=D930),0))="已取消","已取消",INDEX(三跨两临近重点区段!$I:$I,MATCH(1,(MONTH(三跨两临近重点区段!$H:$H)=12)*(三跨两临近重点区段!$A:$A=D930)*(三跨两临近重点区段!$F:$F="现存区段"),0))),"")</f>
        <v/>
      </c>
      <c r="AH930" t="e">
        <f t="array" ref="AH930">INDEX(三跨两临近重点区段!$G:$G,MATCH(D930,三跨两临近重点区段!$A:$A,0))</f>
        <v>#N/A</v>
      </c>
    </row>
    <row r="931" ht="14.25" spans="1:34">
      <c r="A931" s="263" t="s">
        <v>119</v>
      </c>
      <c r="B931" s="264" t="s">
        <v>2663</v>
      </c>
      <c r="C931" s="263" t="s">
        <v>2172</v>
      </c>
      <c r="D931" s="263" t="s">
        <v>3443</v>
      </c>
      <c r="E931" s="264" t="s">
        <v>2142</v>
      </c>
      <c r="F931" s="264" t="s">
        <v>125</v>
      </c>
      <c r="G931" s="263" t="s">
        <v>2143</v>
      </c>
      <c r="H931" s="263" t="s">
        <v>525</v>
      </c>
      <c r="I931" s="33"/>
      <c r="J931" s="196"/>
      <c r="K931" s="196"/>
      <c r="L931" s="196"/>
      <c r="M931" s="235"/>
      <c r="N931" s="235"/>
      <c r="O931" s="33"/>
      <c r="P931" s="48"/>
      <c r="Q931" s="279"/>
      <c r="R931" s="279"/>
      <c r="S931" s="278">
        <v>45456</v>
      </c>
      <c r="T931" s="279" t="s">
        <v>2117</v>
      </c>
      <c r="U931" s="268" t="str">
        <f t="array" ref="U931">IFERROR(IF(INDEX(三跨两临近重点区段!$F:$F,MATCH(1,(MONTH(三跨两临近重点区段!$H:$H)=7)*(三跨两临近重点区段!$A:$A=D931),0))="已取消","已取消",INDEX(三跨两临近重点区段!$H:$H,MATCH(1,(MONTH(三跨两临近重点区段!$H:$H)=7)*(三跨两临近重点区段!$A:$A=D931)*(三跨两临近重点区段!$F:$F="现存区段"),0))),"")</f>
        <v/>
      </c>
      <c r="V931" s="232" t="str">
        <f t="array" ref="V931">IFERROR(IF(INDEX(三跨两临近重点区段!$F:$F,MATCH(1,(MONTH(三跨两临近重点区段!$H:$H)=7)*(三跨两临近重点区段!$A:$A=D931),0))="已取消","已取消",INDEX(三跨两临近重点区段!$I:$I,MATCH(1,(MONTH(三跨两临近重点区段!$H:$H)=7)*(三跨两临近重点区段!$A:$A=D931)*(三跨两临近重点区段!$F:$F="现存区段"),0))),"")</f>
        <v/>
      </c>
      <c r="W931" s="268" t="str">
        <f t="array" ref="W931">IFERROR(IF(INDEX(三跨两临近重点区段!$F:$F,MATCH(1,(MONTH(三跨两临近重点区段!$H:$H)=8)*(三跨两临近重点区段!$A:$A=D931),0))="已取消","已取消",INDEX(三跨两临近重点区段!$H:$H,MATCH(1,(MONTH(三跨两临近重点区段!$H:$H)=8)*(三跨两临近重点区段!$A:$A=D931)*(三跨两临近重点区段!$F:$F="现存区段"),0))),"")</f>
        <v/>
      </c>
      <c r="X931" s="232" t="str">
        <f t="array" ref="X931">IFERROR(IF(INDEX(三跨两临近重点区段!$F:$F,MATCH(1,(MONTH(三跨两临近重点区段!$H:$H)=8)*(三跨两临近重点区段!$A:$A=D931),0))="已取消","已取消",INDEX(三跨两临近重点区段!$I:$I,MATCH(1,(MONTH(三跨两临近重点区段!$H:$H)=8)*(三跨两临近重点区段!$A:$A=D931)*(三跨两临近重点区段!$F:$F="现存区段"),0))),"")</f>
        <v/>
      </c>
      <c r="Y931" s="268" t="str">
        <f t="array" ref="Y931">IFERROR(IF(INDEX(三跨两临近重点区段!$F:$F,MATCH(1,(MONTH(三跨两临近重点区段!$H:$H)=9)*(三跨两临近重点区段!$A:$A=D931),0))="已取消","已取消",INDEX(三跨两临近重点区段!$H:$H,MATCH(1,(MONTH(三跨两临近重点区段!$H:$H)=9)*(三跨两临近重点区段!$A:$A=D931)*(三跨两临近重点区段!$F:$F="现存区段"),0))),"")</f>
        <v/>
      </c>
      <c r="Z931" s="232" t="str">
        <f t="array" ref="Z931">IFERROR(IF(INDEX(三跨两临近重点区段!$F:$F,MATCH(1,(MONTH(三跨两临近重点区段!$H:$H)=9)*(三跨两临近重点区段!$A:$A=D931),0))="已取消","已取消",INDEX(三跨两临近重点区段!$I:$I,MATCH(1,(MONTH(三跨两临近重点区段!$H:$H)=9)*(三跨两临近重点区段!$A:$A=D931)*(三跨两临近重点区段!$F:$F="现存区段"),0))),"")</f>
        <v/>
      </c>
      <c r="AA931" s="268" t="str">
        <f t="array" ref="AA931">IFERROR(IF(INDEX(三跨两临近重点区段!$F:$F,MATCH(1,(MONTH(三跨两临近重点区段!$H:$H)=10)*(三跨两临近重点区段!$A:$A=D931),0))="已取消","已取消",INDEX(三跨两临近重点区段!$H:$H,MATCH(1,(MONTH(三跨两临近重点区段!$H:$H)=10)*(三跨两临近重点区段!$A:$A=D931)*(三跨两临近重点区段!$F:$F="现存区段"),0))),"")</f>
        <v/>
      </c>
      <c r="AB931" s="72" t="str">
        <f t="array" ref="AB931">IFERROR(IF(INDEX(三跨两临近重点区段!$F:$F,MATCH(1,(MONTH(三跨两临近重点区段!$H:$H)=10)*(三跨两临近重点区段!$A:$A=D931),0))="已取消","已取消",INDEX(三跨两临近重点区段!$I:$I,MATCH(1,(MONTH(三跨两临近重点区段!$H:$H)=10)*(三跨两临近重点区段!$A:$A=D931)*(三跨两临近重点区段!$F:$F="现存区段"),0))),"")</f>
        <v/>
      </c>
      <c r="AC931" s="284" t="str">
        <f t="array" ref="AC931">IFERROR(IF(INDEX(三跨两临近重点区段!$F:$F,MATCH(1,(MONTH(三跨两临近重点区段!$H:$H)=11)*(三跨两临近重点区段!$A:$A=D931),0))="已取消","已取消",INDEX(三跨两临近重点区段!$H:$H,MATCH(1,(MONTH(三跨两临近重点区段!$H:$H)=11)*(三跨两临近重点区段!$A:$A=D931)*(三跨两临近重点区段!$F:$F="现存区段"),0))),"")</f>
        <v/>
      </c>
      <c r="AD931" s="72" t="str">
        <f t="array" ref="AD931">IFERROR(IF(INDEX(三跨两临近重点区段!$F:$F,MATCH(1,(MONTH(三跨两临近重点区段!$H:$H)=11)*(三跨两临近重点区段!$A:$A=D931),0))="已取消","已取消",INDEX(三跨两临近重点区段!$I:$I,MATCH(1,(MONTH(三跨两临近重点区段!$H:$H)=11)*(三跨两临近重点区段!$A:$A=D931)*(三跨两临近重点区段!$F:$F="现存区段"),0))),"")</f>
        <v/>
      </c>
      <c r="AE931" s="284" t="str">
        <f t="array" ref="AE931">IFERROR(IF(INDEX(三跨两临近重点区段!$F:$F,MATCH(1,(MONTH(三跨两临近重点区段!$H:$H)=12)*(三跨两临近重点区段!$A:$A=D931),0))="已取消","已取消",INDEX(三跨两临近重点区段!$H:$H,MATCH(1,(MONTH(三跨两临近重点区段!$H:$H)=12)*(三跨两临近重点区段!$A:$A=D931)*(三跨两临近重点区段!$F:$F="现存区段"),0))),"")</f>
        <v/>
      </c>
      <c r="AF931" s="72" t="str">
        <f t="array" ref="AF931">IFERROR(IF(INDEX(三跨两临近重点区段!$F:$F,MATCH(1,(MONTH(三跨两临近重点区段!$H:$H)=12)*(三跨两临近重点区段!$A:$A=D931),0))="已取消","已取消",INDEX(三跨两临近重点区段!$I:$I,MATCH(1,(MONTH(三跨两临近重点区段!$H:$H)=12)*(三跨两临近重点区段!$A:$A=D931)*(三跨两临近重点区段!$F:$F="现存区段"),0))),"")</f>
        <v/>
      </c>
      <c r="AH931" t="e">
        <f t="array" ref="AH931">INDEX(三跨两临近重点区段!$G:$G,MATCH(D931,三跨两临近重点区段!$A:$A,0))</f>
        <v>#N/A</v>
      </c>
    </row>
    <row r="932" ht="14.25" spans="1:34">
      <c r="A932" s="263" t="s">
        <v>119</v>
      </c>
      <c r="B932" s="264" t="s">
        <v>2301</v>
      </c>
      <c r="C932" s="263" t="s">
        <v>2167</v>
      </c>
      <c r="D932" s="263" t="s">
        <v>3444</v>
      </c>
      <c r="E932" s="264" t="s">
        <v>2137</v>
      </c>
      <c r="F932" s="264" t="s">
        <v>125</v>
      </c>
      <c r="G932" s="263" t="s">
        <v>2138</v>
      </c>
      <c r="H932" s="263" t="s">
        <v>923</v>
      </c>
      <c r="I932" s="33"/>
      <c r="J932" s="196"/>
      <c r="K932" s="196"/>
      <c r="L932" s="196"/>
      <c r="M932" s="235"/>
      <c r="N932" s="235"/>
      <c r="O932" s="33"/>
      <c r="P932" s="48"/>
      <c r="Q932" s="279"/>
      <c r="R932" s="279"/>
      <c r="S932" s="278">
        <v>45447</v>
      </c>
      <c r="T932" s="279" t="s">
        <v>2117</v>
      </c>
      <c r="U932" s="268" t="str">
        <f t="array" ref="U932">IFERROR(IF(INDEX(三跨两临近重点区段!$F:$F,MATCH(1,(MONTH(三跨两临近重点区段!$H:$H)=7)*(三跨两临近重点区段!$A:$A=D932),0))="已取消","已取消",INDEX(三跨两临近重点区段!$H:$H,MATCH(1,(MONTH(三跨两临近重点区段!$H:$H)=7)*(三跨两临近重点区段!$A:$A=D932)*(三跨两临近重点区段!$F:$F="现存区段"),0))),"")</f>
        <v/>
      </c>
      <c r="V932" s="232" t="str">
        <f t="array" ref="V932">IFERROR(IF(INDEX(三跨两临近重点区段!$F:$F,MATCH(1,(MONTH(三跨两临近重点区段!$H:$H)=7)*(三跨两临近重点区段!$A:$A=D932),0))="已取消","已取消",INDEX(三跨两临近重点区段!$I:$I,MATCH(1,(MONTH(三跨两临近重点区段!$H:$H)=7)*(三跨两临近重点区段!$A:$A=D932)*(三跨两临近重点区段!$F:$F="现存区段"),0))),"")</f>
        <v/>
      </c>
      <c r="W932" s="268" t="str">
        <f t="array" ref="W932">IFERROR(IF(INDEX(三跨两临近重点区段!$F:$F,MATCH(1,(MONTH(三跨两临近重点区段!$H:$H)=8)*(三跨两临近重点区段!$A:$A=D932),0))="已取消","已取消",INDEX(三跨两临近重点区段!$H:$H,MATCH(1,(MONTH(三跨两临近重点区段!$H:$H)=8)*(三跨两临近重点区段!$A:$A=D932)*(三跨两临近重点区段!$F:$F="现存区段"),0))),"")</f>
        <v/>
      </c>
      <c r="X932" s="232" t="str">
        <f t="array" ref="X932">IFERROR(IF(INDEX(三跨两临近重点区段!$F:$F,MATCH(1,(MONTH(三跨两临近重点区段!$H:$H)=8)*(三跨两临近重点区段!$A:$A=D932),0))="已取消","已取消",INDEX(三跨两临近重点区段!$I:$I,MATCH(1,(MONTH(三跨两临近重点区段!$H:$H)=8)*(三跨两临近重点区段!$A:$A=D932)*(三跨两临近重点区段!$F:$F="现存区段"),0))),"")</f>
        <v/>
      </c>
      <c r="Y932" s="268" t="str">
        <f t="array" ref="Y932">IFERROR(IF(INDEX(三跨两临近重点区段!$F:$F,MATCH(1,(MONTH(三跨两临近重点区段!$H:$H)=9)*(三跨两临近重点区段!$A:$A=D932),0))="已取消","已取消",INDEX(三跨两临近重点区段!$H:$H,MATCH(1,(MONTH(三跨两临近重点区段!$H:$H)=9)*(三跨两临近重点区段!$A:$A=D932)*(三跨两临近重点区段!$F:$F="现存区段"),0))),"")</f>
        <v/>
      </c>
      <c r="Z932" s="232" t="str">
        <f t="array" ref="Z932">IFERROR(IF(INDEX(三跨两临近重点区段!$F:$F,MATCH(1,(MONTH(三跨两临近重点区段!$H:$H)=9)*(三跨两临近重点区段!$A:$A=D932),0))="已取消","已取消",INDEX(三跨两临近重点区段!$I:$I,MATCH(1,(MONTH(三跨两临近重点区段!$H:$H)=9)*(三跨两临近重点区段!$A:$A=D932)*(三跨两临近重点区段!$F:$F="现存区段"),0))),"")</f>
        <v/>
      </c>
      <c r="AA932" s="268" t="str">
        <f t="array" ref="AA932">IFERROR(IF(INDEX(三跨两临近重点区段!$F:$F,MATCH(1,(MONTH(三跨两临近重点区段!$H:$H)=10)*(三跨两临近重点区段!$A:$A=D932),0))="已取消","已取消",INDEX(三跨两临近重点区段!$H:$H,MATCH(1,(MONTH(三跨两临近重点区段!$H:$H)=10)*(三跨两临近重点区段!$A:$A=D932)*(三跨两临近重点区段!$F:$F="现存区段"),0))),"")</f>
        <v/>
      </c>
      <c r="AB932" s="72" t="str">
        <f t="array" ref="AB932">IFERROR(IF(INDEX(三跨两临近重点区段!$F:$F,MATCH(1,(MONTH(三跨两临近重点区段!$H:$H)=10)*(三跨两临近重点区段!$A:$A=D932),0))="已取消","已取消",INDEX(三跨两临近重点区段!$I:$I,MATCH(1,(MONTH(三跨两临近重点区段!$H:$H)=10)*(三跨两临近重点区段!$A:$A=D932)*(三跨两临近重点区段!$F:$F="现存区段"),0))),"")</f>
        <v/>
      </c>
      <c r="AC932" s="284" t="str">
        <f t="array" ref="AC932">IFERROR(IF(INDEX(三跨两临近重点区段!$F:$F,MATCH(1,(MONTH(三跨两临近重点区段!$H:$H)=11)*(三跨两临近重点区段!$A:$A=D932),0))="已取消","已取消",INDEX(三跨两临近重点区段!$H:$H,MATCH(1,(MONTH(三跨两临近重点区段!$H:$H)=11)*(三跨两临近重点区段!$A:$A=D932)*(三跨两临近重点区段!$F:$F="现存区段"),0))),"")</f>
        <v/>
      </c>
      <c r="AD932" s="72" t="str">
        <f t="array" ref="AD932">IFERROR(IF(INDEX(三跨两临近重点区段!$F:$F,MATCH(1,(MONTH(三跨两临近重点区段!$H:$H)=11)*(三跨两临近重点区段!$A:$A=D932),0))="已取消","已取消",INDEX(三跨两临近重点区段!$I:$I,MATCH(1,(MONTH(三跨两临近重点区段!$H:$H)=11)*(三跨两临近重点区段!$A:$A=D932)*(三跨两临近重点区段!$F:$F="现存区段"),0))),"")</f>
        <v/>
      </c>
      <c r="AE932" s="284" t="str">
        <f t="array" ref="AE932">IFERROR(IF(INDEX(三跨两临近重点区段!$F:$F,MATCH(1,(MONTH(三跨两临近重点区段!$H:$H)=12)*(三跨两临近重点区段!$A:$A=D932),0))="已取消","已取消",INDEX(三跨两临近重点区段!$H:$H,MATCH(1,(MONTH(三跨两临近重点区段!$H:$H)=12)*(三跨两临近重点区段!$A:$A=D932)*(三跨两临近重点区段!$F:$F="现存区段"),0))),"")</f>
        <v/>
      </c>
      <c r="AF932" s="72" t="str">
        <f t="array" ref="AF932">IFERROR(IF(INDEX(三跨两临近重点区段!$F:$F,MATCH(1,(MONTH(三跨两临近重点区段!$H:$H)=12)*(三跨两临近重点区段!$A:$A=D932),0))="已取消","已取消",INDEX(三跨两临近重点区段!$I:$I,MATCH(1,(MONTH(三跨两临近重点区段!$H:$H)=12)*(三跨两临近重点区段!$A:$A=D932)*(三跨两临近重点区段!$F:$F="现存区段"),0))),"")</f>
        <v/>
      </c>
      <c r="AH932" t="e">
        <f t="array" ref="AH932">INDEX(三跨两临近重点区段!$G:$G,MATCH(D932,三跨两临近重点区段!$A:$A,0))</f>
        <v>#N/A</v>
      </c>
    </row>
    <row r="933" ht="14.25" spans="1:34">
      <c r="A933" s="263" t="s">
        <v>119</v>
      </c>
      <c r="B933" s="264" t="s">
        <v>2318</v>
      </c>
      <c r="C933" s="263" t="s">
        <v>2167</v>
      </c>
      <c r="D933" s="263" t="s">
        <v>3445</v>
      </c>
      <c r="E933" s="264" t="s">
        <v>2137</v>
      </c>
      <c r="F933" s="264" t="s">
        <v>125</v>
      </c>
      <c r="G933" s="263" t="s">
        <v>2138</v>
      </c>
      <c r="H933" s="263" t="s">
        <v>923</v>
      </c>
      <c r="I933" s="33"/>
      <c r="J933" s="196"/>
      <c r="K933" s="196"/>
      <c r="L933" s="196"/>
      <c r="M933" s="235"/>
      <c r="N933" s="235"/>
      <c r="O933" s="33"/>
      <c r="P933" s="48"/>
      <c r="Q933" s="279"/>
      <c r="R933" s="279"/>
      <c r="S933" s="278">
        <v>45447</v>
      </c>
      <c r="T933" s="279" t="s">
        <v>2117</v>
      </c>
      <c r="U933" s="268" t="str">
        <f t="array" ref="U933">IFERROR(IF(INDEX(三跨两临近重点区段!$F:$F,MATCH(1,(MONTH(三跨两临近重点区段!$H:$H)=7)*(三跨两临近重点区段!$A:$A=D933),0))="已取消","已取消",INDEX(三跨两临近重点区段!$H:$H,MATCH(1,(MONTH(三跨两临近重点区段!$H:$H)=7)*(三跨两临近重点区段!$A:$A=D933)*(三跨两临近重点区段!$F:$F="现存区段"),0))),"")</f>
        <v/>
      </c>
      <c r="V933" s="232" t="str">
        <f t="array" ref="V933">IFERROR(IF(INDEX(三跨两临近重点区段!$F:$F,MATCH(1,(MONTH(三跨两临近重点区段!$H:$H)=7)*(三跨两临近重点区段!$A:$A=D933),0))="已取消","已取消",INDEX(三跨两临近重点区段!$I:$I,MATCH(1,(MONTH(三跨两临近重点区段!$H:$H)=7)*(三跨两临近重点区段!$A:$A=D933)*(三跨两临近重点区段!$F:$F="现存区段"),0))),"")</f>
        <v/>
      </c>
      <c r="W933" s="268" t="str">
        <f t="array" ref="W933">IFERROR(IF(INDEX(三跨两临近重点区段!$F:$F,MATCH(1,(MONTH(三跨两临近重点区段!$H:$H)=8)*(三跨两临近重点区段!$A:$A=D933),0))="已取消","已取消",INDEX(三跨两临近重点区段!$H:$H,MATCH(1,(MONTH(三跨两临近重点区段!$H:$H)=8)*(三跨两临近重点区段!$A:$A=D933)*(三跨两临近重点区段!$F:$F="现存区段"),0))),"")</f>
        <v/>
      </c>
      <c r="X933" s="232" t="str">
        <f t="array" ref="X933">IFERROR(IF(INDEX(三跨两临近重点区段!$F:$F,MATCH(1,(MONTH(三跨两临近重点区段!$H:$H)=8)*(三跨两临近重点区段!$A:$A=D933),0))="已取消","已取消",INDEX(三跨两临近重点区段!$I:$I,MATCH(1,(MONTH(三跨两临近重点区段!$H:$H)=8)*(三跨两临近重点区段!$A:$A=D933)*(三跨两临近重点区段!$F:$F="现存区段"),0))),"")</f>
        <v/>
      </c>
      <c r="Y933" s="268" t="str">
        <f t="array" ref="Y933">IFERROR(IF(INDEX(三跨两临近重点区段!$F:$F,MATCH(1,(MONTH(三跨两临近重点区段!$H:$H)=9)*(三跨两临近重点区段!$A:$A=D933),0))="已取消","已取消",INDEX(三跨两临近重点区段!$H:$H,MATCH(1,(MONTH(三跨两临近重点区段!$H:$H)=9)*(三跨两临近重点区段!$A:$A=D933)*(三跨两临近重点区段!$F:$F="现存区段"),0))),"")</f>
        <v/>
      </c>
      <c r="Z933" s="232" t="str">
        <f t="array" ref="Z933">IFERROR(IF(INDEX(三跨两临近重点区段!$F:$F,MATCH(1,(MONTH(三跨两临近重点区段!$H:$H)=9)*(三跨两临近重点区段!$A:$A=D933),0))="已取消","已取消",INDEX(三跨两临近重点区段!$I:$I,MATCH(1,(MONTH(三跨两临近重点区段!$H:$H)=9)*(三跨两临近重点区段!$A:$A=D933)*(三跨两临近重点区段!$F:$F="现存区段"),0))),"")</f>
        <v/>
      </c>
      <c r="AA933" s="268" t="str">
        <f t="array" ref="AA933">IFERROR(IF(INDEX(三跨两临近重点区段!$F:$F,MATCH(1,(MONTH(三跨两临近重点区段!$H:$H)=10)*(三跨两临近重点区段!$A:$A=D933),0))="已取消","已取消",INDEX(三跨两临近重点区段!$H:$H,MATCH(1,(MONTH(三跨两临近重点区段!$H:$H)=10)*(三跨两临近重点区段!$A:$A=D933)*(三跨两临近重点区段!$F:$F="现存区段"),0))),"")</f>
        <v/>
      </c>
      <c r="AB933" s="72" t="str">
        <f t="array" ref="AB933">IFERROR(IF(INDEX(三跨两临近重点区段!$F:$F,MATCH(1,(MONTH(三跨两临近重点区段!$H:$H)=10)*(三跨两临近重点区段!$A:$A=D933),0))="已取消","已取消",INDEX(三跨两临近重点区段!$I:$I,MATCH(1,(MONTH(三跨两临近重点区段!$H:$H)=10)*(三跨两临近重点区段!$A:$A=D933)*(三跨两临近重点区段!$F:$F="现存区段"),0))),"")</f>
        <v/>
      </c>
      <c r="AC933" s="284" t="str">
        <f t="array" ref="AC933">IFERROR(IF(INDEX(三跨两临近重点区段!$F:$F,MATCH(1,(MONTH(三跨两临近重点区段!$H:$H)=11)*(三跨两临近重点区段!$A:$A=D933),0))="已取消","已取消",INDEX(三跨两临近重点区段!$H:$H,MATCH(1,(MONTH(三跨两临近重点区段!$H:$H)=11)*(三跨两临近重点区段!$A:$A=D933)*(三跨两临近重点区段!$F:$F="现存区段"),0))),"")</f>
        <v/>
      </c>
      <c r="AD933" s="72" t="str">
        <f t="array" ref="AD933">IFERROR(IF(INDEX(三跨两临近重点区段!$F:$F,MATCH(1,(MONTH(三跨两临近重点区段!$H:$H)=11)*(三跨两临近重点区段!$A:$A=D933),0))="已取消","已取消",INDEX(三跨两临近重点区段!$I:$I,MATCH(1,(MONTH(三跨两临近重点区段!$H:$H)=11)*(三跨两临近重点区段!$A:$A=D933)*(三跨两临近重点区段!$F:$F="现存区段"),0))),"")</f>
        <v/>
      </c>
      <c r="AE933" s="284" t="str">
        <f t="array" ref="AE933">IFERROR(IF(INDEX(三跨两临近重点区段!$F:$F,MATCH(1,(MONTH(三跨两临近重点区段!$H:$H)=12)*(三跨两临近重点区段!$A:$A=D933),0))="已取消","已取消",INDEX(三跨两临近重点区段!$H:$H,MATCH(1,(MONTH(三跨两临近重点区段!$H:$H)=12)*(三跨两临近重点区段!$A:$A=D933)*(三跨两临近重点区段!$F:$F="现存区段"),0))),"")</f>
        <v/>
      </c>
      <c r="AF933" s="72" t="str">
        <f t="array" ref="AF933">IFERROR(IF(INDEX(三跨两临近重点区段!$F:$F,MATCH(1,(MONTH(三跨两临近重点区段!$H:$H)=12)*(三跨两临近重点区段!$A:$A=D933),0))="已取消","已取消",INDEX(三跨两临近重点区段!$I:$I,MATCH(1,(MONTH(三跨两临近重点区段!$H:$H)=12)*(三跨两临近重点区段!$A:$A=D933)*(三跨两临近重点区段!$F:$F="现存区段"),0))),"")</f>
        <v/>
      </c>
      <c r="AH933" t="e">
        <f t="array" ref="AH933">INDEX(三跨两临近重点区段!$G:$G,MATCH(D933,三跨两临近重点区段!$A:$A,0))</f>
        <v>#N/A</v>
      </c>
    </row>
    <row r="934" ht="14.25" spans="1:34">
      <c r="A934" s="263" t="s">
        <v>119</v>
      </c>
      <c r="B934" s="264" t="s">
        <v>2658</v>
      </c>
      <c r="C934" s="263" t="s">
        <v>2172</v>
      </c>
      <c r="D934" s="263" t="s">
        <v>3446</v>
      </c>
      <c r="E934" s="264" t="s">
        <v>2142</v>
      </c>
      <c r="F934" s="264" t="s">
        <v>125</v>
      </c>
      <c r="G934" s="263" t="s">
        <v>2143</v>
      </c>
      <c r="H934" s="263" t="s">
        <v>525</v>
      </c>
      <c r="I934" s="33"/>
      <c r="J934" s="196"/>
      <c r="K934" s="196"/>
      <c r="L934" s="196"/>
      <c r="M934" s="235"/>
      <c r="N934" s="235"/>
      <c r="O934" s="33"/>
      <c r="P934" s="48"/>
      <c r="Q934" s="279"/>
      <c r="R934" s="279"/>
      <c r="S934" s="278">
        <v>45456</v>
      </c>
      <c r="T934" s="279" t="s">
        <v>2117</v>
      </c>
      <c r="U934" s="268" t="str">
        <f t="array" ref="U934">IFERROR(IF(INDEX(三跨两临近重点区段!$F:$F,MATCH(1,(MONTH(三跨两临近重点区段!$H:$H)=7)*(三跨两临近重点区段!$A:$A=D934),0))="已取消","已取消",INDEX(三跨两临近重点区段!$H:$H,MATCH(1,(MONTH(三跨两临近重点区段!$H:$H)=7)*(三跨两临近重点区段!$A:$A=D934)*(三跨两临近重点区段!$F:$F="现存区段"),0))),"")</f>
        <v/>
      </c>
      <c r="V934" s="232" t="str">
        <f t="array" ref="V934">IFERROR(IF(INDEX(三跨两临近重点区段!$F:$F,MATCH(1,(MONTH(三跨两临近重点区段!$H:$H)=7)*(三跨两临近重点区段!$A:$A=D934),0))="已取消","已取消",INDEX(三跨两临近重点区段!$I:$I,MATCH(1,(MONTH(三跨两临近重点区段!$H:$H)=7)*(三跨两临近重点区段!$A:$A=D934)*(三跨两临近重点区段!$F:$F="现存区段"),0))),"")</f>
        <v/>
      </c>
      <c r="W934" s="268" t="str">
        <f t="array" ref="W934">IFERROR(IF(INDEX(三跨两临近重点区段!$F:$F,MATCH(1,(MONTH(三跨两临近重点区段!$H:$H)=8)*(三跨两临近重点区段!$A:$A=D934),0))="已取消","已取消",INDEX(三跨两临近重点区段!$H:$H,MATCH(1,(MONTH(三跨两临近重点区段!$H:$H)=8)*(三跨两临近重点区段!$A:$A=D934)*(三跨两临近重点区段!$F:$F="现存区段"),0))),"")</f>
        <v/>
      </c>
      <c r="X934" s="232" t="str">
        <f t="array" ref="X934">IFERROR(IF(INDEX(三跨两临近重点区段!$F:$F,MATCH(1,(MONTH(三跨两临近重点区段!$H:$H)=8)*(三跨两临近重点区段!$A:$A=D934),0))="已取消","已取消",INDEX(三跨两临近重点区段!$I:$I,MATCH(1,(MONTH(三跨两临近重点区段!$H:$H)=8)*(三跨两临近重点区段!$A:$A=D934)*(三跨两临近重点区段!$F:$F="现存区段"),0))),"")</f>
        <v/>
      </c>
      <c r="Y934" s="268" t="str">
        <f t="array" ref="Y934">IFERROR(IF(INDEX(三跨两临近重点区段!$F:$F,MATCH(1,(MONTH(三跨两临近重点区段!$H:$H)=9)*(三跨两临近重点区段!$A:$A=D934),0))="已取消","已取消",INDEX(三跨两临近重点区段!$H:$H,MATCH(1,(MONTH(三跨两临近重点区段!$H:$H)=9)*(三跨两临近重点区段!$A:$A=D934)*(三跨两临近重点区段!$F:$F="现存区段"),0))),"")</f>
        <v/>
      </c>
      <c r="Z934" s="232" t="str">
        <f t="array" ref="Z934">IFERROR(IF(INDEX(三跨两临近重点区段!$F:$F,MATCH(1,(MONTH(三跨两临近重点区段!$H:$H)=9)*(三跨两临近重点区段!$A:$A=D934),0))="已取消","已取消",INDEX(三跨两临近重点区段!$I:$I,MATCH(1,(MONTH(三跨两临近重点区段!$H:$H)=9)*(三跨两临近重点区段!$A:$A=D934)*(三跨两临近重点区段!$F:$F="现存区段"),0))),"")</f>
        <v/>
      </c>
      <c r="AA934" s="268" t="str">
        <f t="array" ref="AA934">IFERROR(IF(INDEX(三跨两临近重点区段!$F:$F,MATCH(1,(MONTH(三跨两临近重点区段!$H:$H)=10)*(三跨两临近重点区段!$A:$A=D934),0))="已取消","已取消",INDEX(三跨两临近重点区段!$H:$H,MATCH(1,(MONTH(三跨两临近重点区段!$H:$H)=10)*(三跨两临近重点区段!$A:$A=D934)*(三跨两临近重点区段!$F:$F="现存区段"),0))),"")</f>
        <v/>
      </c>
      <c r="AB934" s="72" t="str">
        <f t="array" ref="AB934">IFERROR(IF(INDEX(三跨两临近重点区段!$F:$F,MATCH(1,(MONTH(三跨两临近重点区段!$H:$H)=10)*(三跨两临近重点区段!$A:$A=D934),0))="已取消","已取消",INDEX(三跨两临近重点区段!$I:$I,MATCH(1,(MONTH(三跨两临近重点区段!$H:$H)=10)*(三跨两临近重点区段!$A:$A=D934)*(三跨两临近重点区段!$F:$F="现存区段"),0))),"")</f>
        <v/>
      </c>
      <c r="AC934" s="284" t="str">
        <f t="array" ref="AC934">IFERROR(IF(INDEX(三跨两临近重点区段!$F:$F,MATCH(1,(MONTH(三跨两临近重点区段!$H:$H)=11)*(三跨两临近重点区段!$A:$A=D934),0))="已取消","已取消",INDEX(三跨两临近重点区段!$H:$H,MATCH(1,(MONTH(三跨两临近重点区段!$H:$H)=11)*(三跨两临近重点区段!$A:$A=D934)*(三跨两临近重点区段!$F:$F="现存区段"),0))),"")</f>
        <v/>
      </c>
      <c r="AD934" s="72" t="str">
        <f t="array" ref="AD934">IFERROR(IF(INDEX(三跨两临近重点区段!$F:$F,MATCH(1,(MONTH(三跨两临近重点区段!$H:$H)=11)*(三跨两临近重点区段!$A:$A=D934),0))="已取消","已取消",INDEX(三跨两临近重点区段!$I:$I,MATCH(1,(MONTH(三跨两临近重点区段!$H:$H)=11)*(三跨两临近重点区段!$A:$A=D934)*(三跨两临近重点区段!$F:$F="现存区段"),0))),"")</f>
        <v/>
      </c>
      <c r="AE934" s="284" t="str">
        <f t="array" ref="AE934">IFERROR(IF(INDEX(三跨两临近重点区段!$F:$F,MATCH(1,(MONTH(三跨两临近重点区段!$H:$H)=12)*(三跨两临近重点区段!$A:$A=D934),0))="已取消","已取消",INDEX(三跨两临近重点区段!$H:$H,MATCH(1,(MONTH(三跨两临近重点区段!$H:$H)=12)*(三跨两临近重点区段!$A:$A=D934)*(三跨两临近重点区段!$F:$F="现存区段"),0))),"")</f>
        <v/>
      </c>
      <c r="AF934" s="72" t="str">
        <f t="array" ref="AF934">IFERROR(IF(INDEX(三跨两临近重点区段!$F:$F,MATCH(1,(MONTH(三跨两临近重点区段!$H:$H)=12)*(三跨两临近重点区段!$A:$A=D934),0))="已取消","已取消",INDEX(三跨两临近重点区段!$I:$I,MATCH(1,(MONTH(三跨两临近重点区段!$H:$H)=12)*(三跨两临近重点区段!$A:$A=D934)*(三跨两临近重点区段!$F:$F="现存区段"),0))),"")</f>
        <v/>
      </c>
      <c r="AH934" t="e">
        <f t="array" ref="AH934">INDEX(三跨两临近重点区段!$G:$G,MATCH(D934,三跨两临近重点区段!$A:$A,0))</f>
        <v>#N/A</v>
      </c>
    </row>
    <row r="935" ht="14.25" spans="1:34">
      <c r="A935" s="263" t="s">
        <v>150</v>
      </c>
      <c r="B935" s="264" t="s">
        <v>3051</v>
      </c>
      <c r="C935" s="263" t="s">
        <v>2756</v>
      </c>
      <c r="D935" s="263" t="s">
        <v>3447</v>
      </c>
      <c r="E935" s="264" t="s">
        <v>3016</v>
      </c>
      <c r="F935" s="264" t="s">
        <v>125</v>
      </c>
      <c r="G935" s="263" t="s">
        <v>249</v>
      </c>
      <c r="H935" s="263" t="s">
        <v>249</v>
      </c>
      <c r="I935" s="33"/>
      <c r="J935" s="196"/>
      <c r="K935" s="196"/>
      <c r="L935" s="196"/>
      <c r="M935" s="235"/>
      <c r="N935" s="235"/>
      <c r="O935" s="33"/>
      <c r="P935" s="48"/>
      <c r="Q935" s="280"/>
      <c r="R935" s="280"/>
      <c r="S935" s="278">
        <v>45455</v>
      </c>
      <c r="T935" s="279" t="s">
        <v>2117</v>
      </c>
      <c r="U935" s="268" t="str">
        <f t="array" ref="U935">IFERROR(IF(INDEX(三跨两临近重点区段!$F:$F,MATCH(1,(MONTH(三跨两临近重点区段!$H:$H)=7)*(三跨两临近重点区段!$A:$A=D935),0))="已取消","已取消",INDEX(三跨两临近重点区段!$H:$H,MATCH(1,(MONTH(三跨两临近重点区段!$H:$H)=7)*(三跨两临近重点区段!$A:$A=D935)*(三跨两临近重点区段!$F:$F="现存区段"),0))),"")</f>
        <v/>
      </c>
      <c r="V935" s="232" t="str">
        <f t="array" ref="V935">IFERROR(IF(INDEX(三跨两临近重点区段!$F:$F,MATCH(1,(MONTH(三跨两临近重点区段!$H:$H)=7)*(三跨两临近重点区段!$A:$A=D935),0))="已取消","已取消",INDEX(三跨两临近重点区段!$I:$I,MATCH(1,(MONTH(三跨两临近重点区段!$H:$H)=7)*(三跨两临近重点区段!$A:$A=D935)*(三跨两临近重点区段!$F:$F="现存区段"),0))),"")</f>
        <v/>
      </c>
      <c r="W935" s="268" t="str">
        <f t="array" ref="W935">IFERROR(IF(INDEX(三跨两临近重点区段!$F:$F,MATCH(1,(MONTH(三跨两临近重点区段!$H:$H)=8)*(三跨两临近重点区段!$A:$A=D935),0))="已取消","已取消",INDEX(三跨两临近重点区段!$H:$H,MATCH(1,(MONTH(三跨两临近重点区段!$H:$H)=8)*(三跨两临近重点区段!$A:$A=D935)*(三跨两临近重点区段!$F:$F="现存区段"),0))),"")</f>
        <v/>
      </c>
      <c r="X935" s="232" t="str">
        <f t="array" ref="X935">IFERROR(IF(INDEX(三跨两临近重点区段!$F:$F,MATCH(1,(MONTH(三跨两临近重点区段!$H:$H)=8)*(三跨两临近重点区段!$A:$A=D935),0))="已取消","已取消",INDEX(三跨两临近重点区段!$I:$I,MATCH(1,(MONTH(三跨两临近重点区段!$H:$H)=8)*(三跨两临近重点区段!$A:$A=D935)*(三跨两临近重点区段!$F:$F="现存区段"),0))),"")</f>
        <v/>
      </c>
      <c r="Y935" s="268" t="str">
        <f t="array" ref="Y935">IFERROR(IF(INDEX(三跨两临近重点区段!$F:$F,MATCH(1,(MONTH(三跨两临近重点区段!$H:$H)=9)*(三跨两临近重点区段!$A:$A=D935),0))="已取消","已取消",INDEX(三跨两临近重点区段!$H:$H,MATCH(1,(MONTH(三跨两临近重点区段!$H:$H)=9)*(三跨两临近重点区段!$A:$A=D935)*(三跨两临近重点区段!$F:$F="现存区段"),0))),"")</f>
        <v/>
      </c>
      <c r="Z935" s="232" t="str">
        <f t="array" ref="Z935">IFERROR(IF(INDEX(三跨两临近重点区段!$F:$F,MATCH(1,(MONTH(三跨两临近重点区段!$H:$H)=9)*(三跨两临近重点区段!$A:$A=D935),0))="已取消","已取消",INDEX(三跨两临近重点区段!$I:$I,MATCH(1,(MONTH(三跨两临近重点区段!$H:$H)=9)*(三跨两临近重点区段!$A:$A=D935)*(三跨两临近重点区段!$F:$F="现存区段"),0))),"")</f>
        <v/>
      </c>
      <c r="AA935" s="268" t="str">
        <f t="array" ref="AA935">IFERROR(IF(INDEX(三跨两临近重点区段!$F:$F,MATCH(1,(MONTH(三跨两临近重点区段!$H:$H)=10)*(三跨两临近重点区段!$A:$A=D935),0))="已取消","已取消",INDEX(三跨两临近重点区段!$H:$H,MATCH(1,(MONTH(三跨两临近重点区段!$H:$H)=10)*(三跨两临近重点区段!$A:$A=D935)*(三跨两临近重点区段!$F:$F="现存区段"),0))),"")</f>
        <v/>
      </c>
      <c r="AB935" s="72" t="str">
        <f t="array" ref="AB935">IFERROR(IF(INDEX(三跨两临近重点区段!$F:$F,MATCH(1,(MONTH(三跨两临近重点区段!$H:$H)=10)*(三跨两临近重点区段!$A:$A=D935),0))="已取消","已取消",INDEX(三跨两临近重点区段!$I:$I,MATCH(1,(MONTH(三跨两临近重点区段!$H:$H)=10)*(三跨两临近重点区段!$A:$A=D935)*(三跨两临近重点区段!$F:$F="现存区段"),0))),"")</f>
        <v/>
      </c>
      <c r="AC935" s="284" t="str">
        <f t="array" ref="AC935">IFERROR(IF(INDEX(三跨两临近重点区段!$F:$F,MATCH(1,(MONTH(三跨两临近重点区段!$H:$H)=11)*(三跨两临近重点区段!$A:$A=D935),0))="已取消","已取消",INDEX(三跨两临近重点区段!$H:$H,MATCH(1,(MONTH(三跨两临近重点区段!$H:$H)=11)*(三跨两临近重点区段!$A:$A=D935)*(三跨两临近重点区段!$F:$F="现存区段"),0))),"")</f>
        <v/>
      </c>
      <c r="AD935" s="72" t="str">
        <f t="array" ref="AD935">IFERROR(IF(INDEX(三跨两临近重点区段!$F:$F,MATCH(1,(MONTH(三跨两临近重点区段!$H:$H)=11)*(三跨两临近重点区段!$A:$A=D935),0))="已取消","已取消",INDEX(三跨两临近重点区段!$I:$I,MATCH(1,(MONTH(三跨两临近重点区段!$H:$H)=11)*(三跨两临近重点区段!$A:$A=D935)*(三跨两临近重点区段!$F:$F="现存区段"),0))),"")</f>
        <v/>
      </c>
      <c r="AE935" s="284" t="str">
        <f t="array" ref="AE935">IFERROR(IF(INDEX(三跨两临近重点区段!$F:$F,MATCH(1,(MONTH(三跨两临近重点区段!$H:$H)=12)*(三跨两临近重点区段!$A:$A=D935),0))="已取消","已取消",INDEX(三跨两临近重点区段!$H:$H,MATCH(1,(MONTH(三跨两临近重点区段!$H:$H)=12)*(三跨两临近重点区段!$A:$A=D935)*(三跨两临近重点区段!$F:$F="现存区段"),0))),"")</f>
        <v/>
      </c>
      <c r="AF935" s="72" t="str">
        <f t="array" ref="AF935">IFERROR(IF(INDEX(三跨两临近重点区段!$F:$F,MATCH(1,(MONTH(三跨两临近重点区段!$H:$H)=12)*(三跨两临近重点区段!$A:$A=D935),0))="已取消","已取消",INDEX(三跨两临近重点区段!$I:$I,MATCH(1,(MONTH(三跨两临近重点区段!$H:$H)=12)*(三跨两临近重点区段!$A:$A=D935)*(三跨两临近重点区段!$F:$F="现存区段"),0))),"")</f>
        <v/>
      </c>
      <c r="AH935" t="e">
        <f t="array" ref="AH935">INDEX(三跨两临近重点区段!$G:$G,MATCH(D935,三跨两临近重点区段!$A:$A,0))</f>
        <v>#N/A</v>
      </c>
    </row>
  </sheetData>
  <autoFilter ref="A3:AH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13"/>
  <sheetViews>
    <sheetView workbookViewId="0">
      <selection activeCell="L4" sqref="L4"/>
    </sheetView>
  </sheetViews>
  <sheetFormatPr defaultColWidth="9" defaultRowHeight="13.5"/>
  <cols>
    <col min="1" max="1" width="20.25" customWidth="1"/>
    <col min="4" max="4" width="12.875" customWidth="1"/>
    <col min="8" max="8" width="14.5" customWidth="1"/>
  </cols>
  <sheetData>
    <row r="1" spans="1:9">
      <c r="A1" t="s">
        <v>110</v>
      </c>
      <c r="B1" t="s">
        <v>3448</v>
      </c>
      <c r="C1" t="s">
        <v>111</v>
      </c>
      <c r="D1" t="s">
        <v>3449</v>
      </c>
      <c r="E1" t="s">
        <v>2108</v>
      </c>
      <c r="F1" t="s">
        <v>3450</v>
      </c>
      <c r="G1" t="s">
        <v>2110</v>
      </c>
      <c r="H1" t="s">
        <v>3451</v>
      </c>
      <c r="I1" t="s">
        <v>2108</v>
      </c>
    </row>
    <row r="2" spans="4:8">
      <c r="D2" s="260"/>
      <c r="H2" s="260"/>
    </row>
    <row r="3" spans="4:8">
      <c r="D3" s="260"/>
      <c r="H3" s="260"/>
    </row>
    <row r="4" spans="4:8">
      <c r="D4" s="260"/>
      <c r="H4" s="260"/>
    </row>
    <row r="5" spans="4:8">
      <c r="D5" s="260"/>
      <c r="H5" s="260"/>
    </row>
    <row r="6" spans="4:8">
      <c r="D6" s="260"/>
      <c r="H6" s="260"/>
    </row>
    <row r="7" spans="4:8">
      <c r="D7" s="260"/>
      <c r="H7" s="260"/>
    </row>
    <row r="8" spans="4:8">
      <c r="D8" s="260"/>
      <c r="H8" s="260"/>
    </row>
    <row r="9" spans="4:8">
      <c r="D9" s="260"/>
      <c r="H9" s="260"/>
    </row>
    <row r="10" spans="4:8">
      <c r="D10" s="260"/>
      <c r="H10" s="260"/>
    </row>
    <row r="11" spans="4:8">
      <c r="D11" s="260"/>
      <c r="H11" s="260"/>
    </row>
    <row r="12" spans="4:8">
      <c r="D12" s="260"/>
      <c r="H12" s="260"/>
    </row>
    <row r="13" spans="4:8">
      <c r="D13" s="260"/>
      <c r="H13" s="260"/>
    </row>
    <row r="14" spans="4:8">
      <c r="D14" s="260"/>
      <c r="H14" s="260"/>
    </row>
    <row r="15" spans="4:8">
      <c r="D15" s="260"/>
      <c r="H15" s="260"/>
    </row>
    <row r="16" spans="4:8">
      <c r="D16" s="260"/>
      <c r="H16" s="260"/>
    </row>
    <row r="17" spans="4:8">
      <c r="D17" s="260"/>
      <c r="H17" s="260"/>
    </row>
    <row r="18" spans="4:8">
      <c r="D18" s="260"/>
      <c r="H18" s="260"/>
    </row>
    <row r="19" spans="4:8">
      <c r="D19" s="260"/>
      <c r="H19" s="260"/>
    </row>
    <row r="20" spans="4:8">
      <c r="D20" s="260"/>
      <c r="H20" s="260"/>
    </row>
    <row r="21" spans="4:8">
      <c r="D21" s="260"/>
      <c r="H21" s="260"/>
    </row>
    <row r="22" spans="4:8">
      <c r="D22" s="260"/>
      <c r="H22" s="260"/>
    </row>
    <row r="23" spans="4:8">
      <c r="D23" s="260"/>
      <c r="H23" s="260"/>
    </row>
    <row r="24" spans="4:8">
      <c r="D24" s="260"/>
      <c r="H24" s="260"/>
    </row>
    <row r="25" spans="4:8">
      <c r="D25" s="260"/>
      <c r="H25" s="260"/>
    </row>
    <row r="26" spans="4:8">
      <c r="D26" s="260"/>
      <c r="H26" s="260"/>
    </row>
    <row r="27" spans="4:8">
      <c r="D27" s="260"/>
      <c r="H27" s="260"/>
    </row>
    <row r="28" spans="4:8">
      <c r="D28" s="260"/>
      <c r="H28" s="260"/>
    </row>
    <row r="29" spans="4:8">
      <c r="D29" s="260"/>
      <c r="H29" s="260"/>
    </row>
    <row r="30" spans="4:8">
      <c r="D30" s="260"/>
      <c r="H30" s="260"/>
    </row>
    <row r="31" spans="4:8">
      <c r="D31" s="260"/>
      <c r="H31" s="260"/>
    </row>
    <row r="32" spans="4:8">
      <c r="D32" s="260"/>
      <c r="H32" s="260"/>
    </row>
    <row r="33" spans="4:8">
      <c r="D33" s="260"/>
      <c r="H33" s="260"/>
    </row>
    <row r="34" spans="4:8">
      <c r="D34" s="260"/>
      <c r="H34" s="260"/>
    </row>
    <row r="35" spans="4:8">
      <c r="D35" s="260"/>
      <c r="H35" s="260"/>
    </row>
    <row r="36" spans="4:8">
      <c r="D36" s="260"/>
      <c r="H36" s="260"/>
    </row>
    <row r="37" spans="4:8">
      <c r="D37" s="260"/>
      <c r="H37" s="260"/>
    </row>
    <row r="38" spans="4:8">
      <c r="D38" s="260"/>
      <c r="H38" s="260"/>
    </row>
    <row r="39" spans="4:8">
      <c r="D39" s="260"/>
      <c r="H39" s="260"/>
    </row>
    <row r="40" spans="4:8">
      <c r="D40" s="260"/>
      <c r="H40" s="260"/>
    </row>
    <row r="41" spans="4:8">
      <c r="D41" s="260"/>
      <c r="H41" s="260"/>
    </row>
    <row r="42" spans="4:8">
      <c r="D42" s="260"/>
      <c r="H42" s="260"/>
    </row>
    <row r="43" spans="4:8">
      <c r="D43" s="260"/>
      <c r="H43" s="260"/>
    </row>
    <row r="44" spans="4:8">
      <c r="D44" s="260"/>
      <c r="H44" s="260"/>
    </row>
    <row r="45" spans="4:8">
      <c r="D45" s="260"/>
      <c r="H45" s="260"/>
    </row>
    <row r="46" spans="4:8">
      <c r="D46" s="260"/>
      <c r="H46" s="260"/>
    </row>
    <row r="47" spans="4:8">
      <c r="D47" s="260"/>
      <c r="H47" s="260"/>
    </row>
    <row r="48" spans="4:8">
      <c r="D48" s="260"/>
      <c r="H48" s="260"/>
    </row>
    <row r="49" spans="4:8">
      <c r="D49" s="260"/>
      <c r="H49" s="260"/>
    </row>
    <row r="50" spans="4:8">
      <c r="D50" s="260"/>
      <c r="H50" s="260"/>
    </row>
    <row r="51" spans="4:8">
      <c r="D51" s="260"/>
      <c r="H51" s="260"/>
    </row>
    <row r="52" spans="4:8">
      <c r="D52" s="260"/>
      <c r="H52" s="260"/>
    </row>
    <row r="53" spans="4:8">
      <c r="D53" s="260"/>
      <c r="H53" s="260"/>
    </row>
    <row r="54" spans="4:8">
      <c r="D54" s="260"/>
      <c r="H54" s="260"/>
    </row>
    <row r="55" spans="4:8">
      <c r="D55" s="260"/>
      <c r="H55" s="260"/>
    </row>
    <row r="56" spans="4:8">
      <c r="D56" s="260"/>
      <c r="H56" s="260"/>
    </row>
    <row r="57" spans="4:8">
      <c r="D57" s="260"/>
      <c r="H57" s="260"/>
    </row>
    <row r="58" spans="4:8">
      <c r="D58" s="260"/>
      <c r="H58" s="260"/>
    </row>
    <row r="59" spans="4:8">
      <c r="D59" s="260"/>
      <c r="H59" s="260"/>
    </row>
    <row r="60" spans="4:8">
      <c r="D60" s="260"/>
      <c r="H60" s="260"/>
    </row>
    <row r="61" spans="4:4">
      <c r="D61" s="260"/>
    </row>
    <row r="62" spans="4:8">
      <c r="D62" s="260"/>
      <c r="H62" s="260"/>
    </row>
    <row r="63" spans="4:4">
      <c r="D63" s="260"/>
    </row>
    <row r="64" spans="4:4">
      <c r="D64" s="260"/>
    </row>
    <row r="65" spans="4:8">
      <c r="D65" s="260"/>
      <c r="H65" s="260"/>
    </row>
    <row r="66" spans="4:8">
      <c r="D66" s="260"/>
      <c r="H66" s="260"/>
    </row>
    <row r="67" spans="4:8">
      <c r="D67" s="260"/>
      <c r="H67" s="260"/>
    </row>
    <row r="68" spans="4:8">
      <c r="D68" s="260"/>
      <c r="H68" s="260"/>
    </row>
    <row r="69" spans="4:8">
      <c r="D69" s="260"/>
      <c r="H69" s="260"/>
    </row>
    <row r="70" spans="4:8">
      <c r="D70" s="260"/>
      <c r="H70" s="260"/>
    </row>
    <row r="71" spans="4:8">
      <c r="D71" s="260"/>
      <c r="H71" s="260"/>
    </row>
    <row r="72" spans="4:8">
      <c r="D72" s="260"/>
      <c r="H72" s="260"/>
    </row>
    <row r="73" spans="4:8">
      <c r="D73" s="260"/>
      <c r="H73" s="260"/>
    </row>
    <row r="74" spans="4:8">
      <c r="D74" s="260"/>
      <c r="H74" s="260"/>
    </row>
    <row r="75" spans="4:8">
      <c r="D75" s="260"/>
      <c r="H75" s="260"/>
    </row>
    <row r="76" spans="4:8">
      <c r="D76" s="260"/>
      <c r="H76" s="260"/>
    </row>
    <row r="77" spans="4:8">
      <c r="D77" s="260"/>
      <c r="H77" s="260"/>
    </row>
    <row r="78" spans="4:8">
      <c r="D78" s="260"/>
      <c r="H78" s="260"/>
    </row>
    <row r="79" spans="4:8">
      <c r="D79" s="260"/>
      <c r="H79" s="260"/>
    </row>
    <row r="80" spans="4:8">
      <c r="D80" s="260"/>
      <c r="H80" s="260"/>
    </row>
    <row r="81" spans="4:8">
      <c r="D81" s="260"/>
      <c r="H81" s="260"/>
    </row>
    <row r="82" spans="4:8">
      <c r="D82" s="260"/>
      <c r="H82" s="260"/>
    </row>
    <row r="83" spans="4:8">
      <c r="D83" s="260"/>
      <c r="H83" s="260"/>
    </row>
    <row r="84" spans="4:8">
      <c r="D84" s="260"/>
      <c r="H84" s="260"/>
    </row>
    <row r="85" spans="4:8">
      <c r="D85" s="260"/>
      <c r="H85" s="260"/>
    </row>
    <row r="86" spans="4:8">
      <c r="D86" s="260"/>
      <c r="H86" s="260"/>
    </row>
    <row r="87" spans="4:8">
      <c r="D87" s="260"/>
      <c r="H87" s="260"/>
    </row>
    <row r="88" spans="4:8">
      <c r="D88" s="260"/>
      <c r="H88" s="260"/>
    </row>
    <row r="89" spans="4:8">
      <c r="D89" s="260"/>
      <c r="H89" s="260"/>
    </row>
    <row r="90" spans="4:8">
      <c r="D90" s="260"/>
      <c r="H90" s="260"/>
    </row>
    <row r="91" spans="4:8">
      <c r="D91" s="260"/>
      <c r="H91" s="260"/>
    </row>
    <row r="92" spans="4:8">
      <c r="D92" s="260"/>
      <c r="H92" s="260"/>
    </row>
    <row r="93" spans="4:8">
      <c r="D93" s="260"/>
      <c r="H93" s="260"/>
    </row>
    <row r="94" spans="4:8">
      <c r="D94" s="260"/>
      <c r="H94" s="260"/>
    </row>
    <row r="95" spans="4:8">
      <c r="D95" s="260"/>
      <c r="H95" s="260"/>
    </row>
    <row r="96" spans="4:8">
      <c r="D96" s="260"/>
      <c r="H96" s="260"/>
    </row>
    <row r="97" spans="4:8">
      <c r="D97" s="260"/>
      <c r="H97" s="260"/>
    </row>
    <row r="98" spans="4:8">
      <c r="D98" s="260"/>
      <c r="H98" s="260"/>
    </row>
    <row r="99" spans="4:8">
      <c r="D99" s="260"/>
      <c r="H99" s="260"/>
    </row>
    <row r="100" spans="4:8">
      <c r="D100" s="260"/>
      <c r="H100" s="260"/>
    </row>
    <row r="101" spans="4:8">
      <c r="D101" s="260"/>
      <c r="H101" s="260"/>
    </row>
    <row r="102" spans="4:8">
      <c r="D102" s="260"/>
      <c r="H102" s="260"/>
    </row>
    <row r="103" spans="4:8">
      <c r="D103" s="260"/>
      <c r="H103" s="260"/>
    </row>
    <row r="104" spans="4:8">
      <c r="D104" s="260"/>
      <c r="H104" s="260"/>
    </row>
    <row r="105" spans="4:8">
      <c r="D105" s="260"/>
      <c r="H105" s="260"/>
    </row>
    <row r="106" spans="4:8">
      <c r="D106" s="260"/>
      <c r="H106" s="260"/>
    </row>
    <row r="107" spans="4:8">
      <c r="D107" s="260"/>
      <c r="H107" s="260"/>
    </row>
    <row r="108" spans="4:8">
      <c r="D108" s="260"/>
      <c r="H108" s="260"/>
    </row>
    <row r="109" spans="4:8">
      <c r="D109" s="260"/>
      <c r="H109" s="260"/>
    </row>
    <row r="110" spans="4:8">
      <c r="D110" s="260"/>
      <c r="H110" s="260"/>
    </row>
    <row r="111" spans="4:8">
      <c r="D111" s="260"/>
      <c r="H111" s="260"/>
    </row>
    <row r="112" spans="4:8">
      <c r="D112" s="260"/>
      <c r="H112" s="260"/>
    </row>
    <row r="113" spans="4:8">
      <c r="D113" s="260"/>
      <c r="H113" s="260"/>
    </row>
    <row r="114" spans="4:8">
      <c r="D114" s="260"/>
      <c r="H114" s="260"/>
    </row>
    <row r="115" spans="4:8">
      <c r="D115" s="260"/>
      <c r="H115" s="260"/>
    </row>
    <row r="116" spans="4:8">
      <c r="D116" s="260"/>
      <c r="H116" s="260"/>
    </row>
    <row r="117" spans="4:8">
      <c r="D117" s="260"/>
      <c r="H117" s="260"/>
    </row>
    <row r="118" spans="4:8">
      <c r="D118" s="260"/>
      <c r="H118" s="260"/>
    </row>
    <row r="119" spans="4:8">
      <c r="D119" s="260"/>
      <c r="H119" s="260"/>
    </row>
    <row r="120" spans="4:8">
      <c r="D120" s="260"/>
      <c r="H120" s="260"/>
    </row>
    <row r="121" spans="4:8">
      <c r="D121" s="260"/>
      <c r="H121" s="260"/>
    </row>
    <row r="122" spans="4:8">
      <c r="D122" s="260"/>
      <c r="H122" s="260"/>
    </row>
    <row r="123" spans="4:8">
      <c r="D123" s="260"/>
      <c r="H123" s="260"/>
    </row>
    <row r="124" spans="4:8">
      <c r="D124" s="260"/>
      <c r="H124" s="260"/>
    </row>
    <row r="125" spans="4:8">
      <c r="D125" s="260"/>
      <c r="H125" s="260"/>
    </row>
    <row r="126" spans="4:8">
      <c r="D126" s="260"/>
      <c r="H126" s="260"/>
    </row>
    <row r="127" spans="4:8">
      <c r="D127" s="260"/>
      <c r="H127" s="260"/>
    </row>
    <row r="128" spans="4:8">
      <c r="D128" s="260"/>
      <c r="H128" s="260"/>
    </row>
    <row r="129" spans="4:8">
      <c r="D129" s="260"/>
      <c r="H129" s="260"/>
    </row>
    <row r="130" spans="4:8">
      <c r="D130" s="260"/>
      <c r="H130" s="260"/>
    </row>
    <row r="131" spans="4:8">
      <c r="D131" s="260"/>
      <c r="H131" s="260"/>
    </row>
    <row r="132" spans="4:8">
      <c r="D132" s="260"/>
      <c r="H132" s="260"/>
    </row>
    <row r="133" spans="4:8">
      <c r="D133" s="260"/>
      <c r="H133" s="260"/>
    </row>
    <row r="134" spans="4:8">
      <c r="D134" s="260"/>
      <c r="H134" s="260"/>
    </row>
    <row r="135" spans="4:8">
      <c r="D135" s="260"/>
      <c r="H135" s="260"/>
    </row>
    <row r="136" spans="4:8">
      <c r="D136" s="260"/>
      <c r="H136" s="260"/>
    </row>
    <row r="137" spans="4:8">
      <c r="D137" s="260"/>
      <c r="H137" s="260"/>
    </row>
    <row r="138" spans="4:8">
      <c r="D138" s="260"/>
      <c r="H138" s="260"/>
    </row>
    <row r="139" spans="4:8">
      <c r="D139" s="260"/>
      <c r="H139" s="260"/>
    </row>
    <row r="140" spans="4:8">
      <c r="D140" s="260"/>
      <c r="H140" s="260"/>
    </row>
    <row r="141" spans="4:8">
      <c r="D141" s="260"/>
      <c r="H141" s="260"/>
    </row>
    <row r="142" spans="4:8">
      <c r="D142" s="260"/>
      <c r="H142" s="260"/>
    </row>
    <row r="143" spans="4:8">
      <c r="D143" s="260"/>
      <c r="H143" s="260"/>
    </row>
    <row r="144" spans="4:8">
      <c r="D144" s="260"/>
      <c r="H144" s="260"/>
    </row>
    <row r="145" spans="4:8">
      <c r="D145" s="260"/>
      <c r="H145" s="260"/>
    </row>
    <row r="146" spans="4:8">
      <c r="D146" s="260"/>
      <c r="H146" s="260"/>
    </row>
    <row r="147" spans="4:8">
      <c r="D147" s="260"/>
      <c r="H147" s="260"/>
    </row>
    <row r="148" spans="4:8">
      <c r="D148" s="260"/>
      <c r="H148" s="260"/>
    </row>
    <row r="149" spans="4:8">
      <c r="D149" s="260"/>
      <c r="H149" s="260"/>
    </row>
    <row r="150" spans="4:8">
      <c r="D150" s="260"/>
      <c r="H150" s="260"/>
    </row>
    <row r="151" spans="4:8">
      <c r="D151" s="260"/>
      <c r="H151" s="260"/>
    </row>
    <row r="152" spans="4:8">
      <c r="D152" s="260"/>
      <c r="H152" s="260"/>
    </row>
    <row r="153" spans="4:8">
      <c r="D153" s="260"/>
      <c r="H153" s="260"/>
    </row>
    <row r="154" spans="4:8">
      <c r="D154" s="260"/>
      <c r="H154" s="260"/>
    </row>
    <row r="155" spans="4:8">
      <c r="D155" s="260"/>
      <c r="H155" s="260"/>
    </row>
    <row r="156" spans="4:8">
      <c r="D156" s="260"/>
      <c r="H156" s="260"/>
    </row>
    <row r="157" spans="4:8">
      <c r="D157" s="260"/>
      <c r="H157" s="260"/>
    </row>
    <row r="158" spans="4:8">
      <c r="D158" s="260"/>
      <c r="H158" s="260"/>
    </row>
    <row r="159" spans="4:8">
      <c r="D159" s="260"/>
      <c r="H159" s="260"/>
    </row>
    <row r="160" spans="4:8">
      <c r="D160" s="260"/>
      <c r="H160" s="260"/>
    </row>
    <row r="161" spans="4:8">
      <c r="D161" s="260"/>
      <c r="H161" s="260"/>
    </row>
    <row r="162" spans="4:8">
      <c r="D162" s="260"/>
      <c r="H162" s="260"/>
    </row>
    <row r="163" spans="4:8">
      <c r="D163" s="260"/>
      <c r="H163" s="260"/>
    </row>
    <row r="164" spans="4:8">
      <c r="D164" s="260"/>
      <c r="H164" s="260"/>
    </row>
    <row r="165" spans="4:8">
      <c r="D165" s="260"/>
      <c r="H165" s="260"/>
    </row>
    <row r="166" spans="4:8">
      <c r="D166" s="260"/>
      <c r="H166" s="260"/>
    </row>
    <row r="167" spans="4:8">
      <c r="D167" s="260"/>
      <c r="H167" s="260"/>
    </row>
    <row r="168" spans="4:8">
      <c r="D168" s="260"/>
      <c r="H168" s="260"/>
    </row>
    <row r="169" spans="4:8">
      <c r="D169" s="260"/>
      <c r="H169" s="260"/>
    </row>
    <row r="170" spans="4:8">
      <c r="D170" s="260"/>
      <c r="H170" s="260"/>
    </row>
    <row r="171" spans="4:8">
      <c r="D171" s="260"/>
      <c r="H171" s="260"/>
    </row>
    <row r="172" spans="4:8">
      <c r="D172" s="260"/>
      <c r="H172" s="260"/>
    </row>
    <row r="173" spans="4:8">
      <c r="D173" s="260"/>
      <c r="H173" s="260"/>
    </row>
    <row r="174" spans="4:8">
      <c r="D174" s="260"/>
      <c r="H174" s="260"/>
    </row>
    <row r="175" spans="4:8">
      <c r="D175" s="260"/>
      <c r="H175" s="260"/>
    </row>
    <row r="176" spans="4:8">
      <c r="D176" s="260"/>
      <c r="H176" s="260"/>
    </row>
    <row r="177" spans="4:8">
      <c r="D177" s="260"/>
      <c r="H177" s="260"/>
    </row>
    <row r="178" spans="4:8">
      <c r="D178" s="260"/>
      <c r="H178" s="260"/>
    </row>
    <row r="179" spans="4:8">
      <c r="D179" s="260"/>
      <c r="H179" s="260"/>
    </row>
    <row r="180" spans="4:8">
      <c r="D180" s="260"/>
      <c r="H180" s="260"/>
    </row>
    <row r="181" spans="4:8">
      <c r="D181" s="260"/>
      <c r="H181" s="260"/>
    </row>
    <row r="182" spans="4:8">
      <c r="D182" s="260"/>
      <c r="H182" s="260"/>
    </row>
    <row r="183" spans="4:8">
      <c r="D183" s="260"/>
      <c r="H183" s="260"/>
    </row>
    <row r="184" spans="4:8">
      <c r="D184" s="260"/>
      <c r="H184" s="260"/>
    </row>
    <row r="185" spans="4:8">
      <c r="D185" s="260"/>
      <c r="H185" s="260"/>
    </row>
    <row r="186" spans="4:8">
      <c r="D186" s="260"/>
      <c r="H186" s="260"/>
    </row>
    <row r="187" spans="4:8">
      <c r="D187" s="260"/>
      <c r="H187" s="260"/>
    </row>
    <row r="188" spans="4:8">
      <c r="D188" s="260"/>
      <c r="H188" s="260"/>
    </row>
    <row r="189" spans="4:8">
      <c r="D189" s="260"/>
      <c r="H189" s="260"/>
    </row>
    <row r="190" spans="4:8">
      <c r="D190" s="260"/>
      <c r="H190" s="260"/>
    </row>
    <row r="191" spans="4:8">
      <c r="D191" s="260"/>
      <c r="H191" s="260"/>
    </row>
    <row r="192" spans="4:8">
      <c r="D192" s="260"/>
      <c r="H192" s="260"/>
    </row>
    <row r="193" spans="4:8">
      <c r="D193" s="260"/>
      <c r="H193" s="260"/>
    </row>
    <row r="194" spans="4:8">
      <c r="D194" s="260"/>
      <c r="H194" s="260"/>
    </row>
    <row r="195" spans="4:8">
      <c r="D195" s="260"/>
      <c r="H195" s="260"/>
    </row>
    <row r="196" spans="4:8">
      <c r="D196" s="260"/>
      <c r="H196" s="260"/>
    </row>
    <row r="197" spans="4:8">
      <c r="D197" s="260"/>
      <c r="H197" s="260"/>
    </row>
    <row r="198" spans="4:8">
      <c r="D198" s="260"/>
      <c r="H198" s="260"/>
    </row>
    <row r="199" spans="4:8">
      <c r="D199" s="260"/>
      <c r="H199" s="260"/>
    </row>
    <row r="200" spans="4:8">
      <c r="D200" s="260"/>
      <c r="H200" s="260"/>
    </row>
    <row r="201" spans="4:8">
      <c r="D201" s="260"/>
      <c r="H201" s="260"/>
    </row>
    <row r="202" spans="4:8">
      <c r="D202" s="260"/>
      <c r="H202" s="260"/>
    </row>
    <row r="203" spans="4:8">
      <c r="D203" s="260"/>
      <c r="H203" s="260"/>
    </row>
    <row r="204" spans="4:8">
      <c r="D204" s="260"/>
      <c r="H204" s="260"/>
    </row>
    <row r="205" spans="4:8">
      <c r="D205" s="260"/>
      <c r="H205" s="260"/>
    </row>
    <row r="206" spans="4:8">
      <c r="D206" s="260"/>
      <c r="H206" s="260"/>
    </row>
    <row r="207" spans="4:8">
      <c r="D207" s="260"/>
      <c r="H207" s="260"/>
    </row>
    <row r="208" spans="4:8">
      <c r="D208" s="260"/>
      <c r="H208" s="260"/>
    </row>
    <row r="209" spans="4:8">
      <c r="D209" s="260"/>
      <c r="H209" s="260"/>
    </row>
    <row r="210" spans="4:8">
      <c r="D210" s="260"/>
      <c r="H210" s="260"/>
    </row>
    <row r="211" spans="4:8">
      <c r="D211" s="260"/>
      <c r="H211" s="260"/>
    </row>
    <row r="212" spans="4:8">
      <c r="D212" s="260"/>
      <c r="H212" s="260"/>
    </row>
    <row r="213" spans="4:8">
      <c r="D213" s="260"/>
      <c r="H213" s="260"/>
    </row>
    <row r="214" spans="4:8">
      <c r="D214" s="260"/>
      <c r="H214" s="260"/>
    </row>
    <row r="215" spans="4:8">
      <c r="D215" s="260"/>
      <c r="H215" s="260"/>
    </row>
    <row r="216" spans="4:8">
      <c r="D216" s="260"/>
      <c r="H216" s="260"/>
    </row>
    <row r="217" spans="4:8">
      <c r="D217" s="260"/>
      <c r="H217" s="260"/>
    </row>
    <row r="218" spans="4:8">
      <c r="D218" s="260"/>
      <c r="H218" s="260"/>
    </row>
    <row r="219" spans="4:8">
      <c r="D219" s="260"/>
      <c r="H219" s="260"/>
    </row>
    <row r="220" spans="4:8">
      <c r="D220" s="260"/>
      <c r="H220" s="260"/>
    </row>
    <row r="221" spans="4:8">
      <c r="D221" s="260"/>
      <c r="H221" s="260"/>
    </row>
    <row r="222" spans="4:8">
      <c r="D222" s="260"/>
      <c r="H222" s="260"/>
    </row>
    <row r="223" spans="4:8">
      <c r="D223" s="260"/>
      <c r="H223" s="260"/>
    </row>
    <row r="224" spans="4:8">
      <c r="D224" s="260"/>
      <c r="H224" s="260"/>
    </row>
    <row r="225" spans="4:8">
      <c r="D225" s="260"/>
      <c r="H225" s="260"/>
    </row>
    <row r="226" spans="4:8">
      <c r="D226" s="260"/>
      <c r="H226" s="260"/>
    </row>
    <row r="227" spans="4:8">
      <c r="D227" s="260"/>
      <c r="H227" s="260"/>
    </row>
    <row r="228" spans="4:8">
      <c r="D228" s="260"/>
      <c r="H228" s="260"/>
    </row>
    <row r="229" spans="4:8">
      <c r="D229" s="260"/>
      <c r="H229" s="260"/>
    </row>
    <row r="230" spans="4:8">
      <c r="D230" s="260"/>
      <c r="H230" s="260"/>
    </row>
    <row r="231" spans="4:8">
      <c r="D231" s="260"/>
      <c r="H231" s="260"/>
    </row>
    <row r="232" spans="4:8">
      <c r="D232" s="260"/>
      <c r="H232" s="260"/>
    </row>
    <row r="233" spans="4:8">
      <c r="D233" s="260"/>
      <c r="H233" s="260"/>
    </row>
    <row r="234" spans="4:8">
      <c r="D234" s="260"/>
      <c r="H234" s="260"/>
    </row>
    <row r="235" spans="4:8">
      <c r="D235" s="260"/>
      <c r="H235" s="260"/>
    </row>
    <row r="236" spans="4:8">
      <c r="D236" s="260"/>
      <c r="H236" s="260"/>
    </row>
    <row r="237" spans="4:8">
      <c r="D237" s="260"/>
      <c r="H237" s="260"/>
    </row>
    <row r="238" spans="4:8">
      <c r="D238" s="260"/>
      <c r="H238" s="260"/>
    </row>
    <row r="239" spans="4:8">
      <c r="D239" s="260"/>
      <c r="H239" s="260"/>
    </row>
    <row r="240" spans="4:8">
      <c r="D240" s="260"/>
      <c r="H240" s="260"/>
    </row>
    <row r="241" spans="4:8">
      <c r="D241" s="260"/>
      <c r="H241" s="260"/>
    </row>
    <row r="242" spans="4:8">
      <c r="D242" s="260"/>
      <c r="H242" s="260"/>
    </row>
    <row r="243" spans="4:8">
      <c r="D243" s="260"/>
      <c r="H243" s="260"/>
    </row>
    <row r="244" spans="4:8">
      <c r="D244" s="260"/>
      <c r="H244" s="260"/>
    </row>
    <row r="245" spans="4:8">
      <c r="D245" s="260"/>
      <c r="H245" s="260"/>
    </row>
    <row r="246" spans="4:8">
      <c r="D246" s="260"/>
      <c r="H246" s="260"/>
    </row>
    <row r="247" spans="4:8">
      <c r="D247" s="260"/>
      <c r="H247" s="260"/>
    </row>
    <row r="248" spans="4:8">
      <c r="D248" s="260"/>
      <c r="H248" s="260"/>
    </row>
    <row r="249" spans="4:8">
      <c r="D249" s="260"/>
      <c r="H249" s="260"/>
    </row>
    <row r="250" spans="4:8">
      <c r="D250" s="260"/>
      <c r="H250" s="260"/>
    </row>
    <row r="251" spans="4:8">
      <c r="D251" s="260"/>
      <c r="H251" s="260"/>
    </row>
    <row r="252" spans="4:8">
      <c r="D252" s="260"/>
      <c r="H252" s="260"/>
    </row>
    <row r="253" spans="4:8">
      <c r="D253" s="260"/>
      <c r="H253" s="260"/>
    </row>
    <row r="254" spans="4:8">
      <c r="D254" s="260"/>
      <c r="H254" s="260"/>
    </row>
    <row r="255" spans="4:8">
      <c r="D255" s="260"/>
      <c r="H255" s="260"/>
    </row>
    <row r="256" spans="4:8">
      <c r="D256" s="260"/>
      <c r="H256" s="260"/>
    </row>
    <row r="257" spans="4:8">
      <c r="D257" s="260"/>
      <c r="H257" s="260"/>
    </row>
    <row r="258" spans="4:8">
      <c r="D258" s="260"/>
      <c r="H258" s="260"/>
    </row>
    <row r="259" spans="4:8">
      <c r="D259" s="260"/>
      <c r="H259" s="260"/>
    </row>
    <row r="260" spans="4:8">
      <c r="D260" s="260"/>
      <c r="H260" s="260"/>
    </row>
    <row r="261" spans="4:8">
      <c r="D261" s="260"/>
      <c r="H261" s="260"/>
    </row>
    <row r="262" spans="4:8">
      <c r="D262" s="260"/>
      <c r="H262" s="260"/>
    </row>
    <row r="263" spans="4:8">
      <c r="D263" s="260"/>
      <c r="H263" s="260"/>
    </row>
    <row r="264" spans="4:8">
      <c r="D264" s="260"/>
      <c r="H264" s="260"/>
    </row>
    <row r="265" spans="4:8">
      <c r="D265" s="260"/>
      <c r="H265" s="260"/>
    </row>
    <row r="266" spans="4:8">
      <c r="D266" s="260"/>
      <c r="H266" s="260"/>
    </row>
    <row r="267" spans="4:8">
      <c r="D267" s="260"/>
      <c r="H267" s="260"/>
    </row>
    <row r="268" spans="4:8">
      <c r="D268" s="260"/>
      <c r="H268" s="260"/>
    </row>
    <row r="269" spans="4:8">
      <c r="D269" s="260"/>
      <c r="H269" s="260"/>
    </row>
    <row r="270" spans="4:8">
      <c r="D270" s="260"/>
      <c r="H270" s="260"/>
    </row>
    <row r="271" spans="4:8">
      <c r="D271" s="260"/>
      <c r="H271" s="260"/>
    </row>
    <row r="272" spans="4:8">
      <c r="D272" s="260"/>
      <c r="H272" s="260"/>
    </row>
    <row r="273" spans="4:8">
      <c r="D273" s="260"/>
      <c r="H273" s="260"/>
    </row>
    <row r="274" spans="4:8">
      <c r="D274" s="260"/>
      <c r="H274" s="260"/>
    </row>
    <row r="275" spans="4:8">
      <c r="D275" s="260"/>
      <c r="H275" s="260"/>
    </row>
    <row r="276" spans="4:8">
      <c r="D276" s="260"/>
      <c r="H276" s="260"/>
    </row>
    <row r="277" spans="4:8">
      <c r="D277" s="260"/>
      <c r="H277" s="260"/>
    </row>
    <row r="278" spans="4:8">
      <c r="D278" s="260"/>
      <c r="H278" s="260"/>
    </row>
    <row r="279" spans="4:8">
      <c r="D279" s="260"/>
      <c r="H279" s="260"/>
    </row>
    <row r="280" spans="4:8">
      <c r="D280" s="260"/>
      <c r="H280" s="260"/>
    </row>
    <row r="281" spans="4:8">
      <c r="D281" s="260"/>
      <c r="H281" s="260"/>
    </row>
    <row r="282" spans="4:8">
      <c r="D282" s="260"/>
      <c r="H282" s="260"/>
    </row>
    <row r="283" spans="4:8">
      <c r="D283" s="260"/>
      <c r="H283" s="260"/>
    </row>
    <row r="284" spans="4:8">
      <c r="D284" s="260"/>
      <c r="H284" s="260"/>
    </row>
    <row r="285" spans="4:8">
      <c r="D285" s="260"/>
      <c r="H285" s="260"/>
    </row>
    <row r="286" spans="4:8">
      <c r="D286" s="260"/>
      <c r="H286" s="260"/>
    </row>
    <row r="287" spans="4:8">
      <c r="D287" s="260"/>
      <c r="H287" s="260"/>
    </row>
    <row r="288" spans="4:8">
      <c r="D288" s="260"/>
      <c r="H288" s="260"/>
    </row>
    <row r="289" spans="4:8">
      <c r="D289" s="260"/>
      <c r="H289" s="260"/>
    </row>
    <row r="290" spans="4:8">
      <c r="D290" s="260"/>
      <c r="H290" s="260"/>
    </row>
    <row r="291" spans="4:8">
      <c r="D291" s="260"/>
      <c r="H291" s="260"/>
    </row>
    <row r="292" spans="4:8">
      <c r="D292" s="260"/>
      <c r="H292" s="260"/>
    </row>
    <row r="293" spans="4:8">
      <c r="D293" s="260"/>
      <c r="H293" s="260"/>
    </row>
    <row r="294" spans="4:8">
      <c r="D294" s="260"/>
      <c r="H294" s="260"/>
    </row>
    <row r="295" spans="4:8">
      <c r="D295" s="260"/>
      <c r="H295" s="260"/>
    </row>
    <row r="296" spans="4:8">
      <c r="D296" s="260"/>
      <c r="H296" s="260"/>
    </row>
    <row r="297" spans="4:8">
      <c r="D297" s="260"/>
      <c r="H297" s="260"/>
    </row>
    <row r="298" spans="4:8">
      <c r="D298" s="260"/>
      <c r="H298" s="260"/>
    </row>
    <row r="299" spans="4:8">
      <c r="D299" s="260"/>
      <c r="H299" s="260"/>
    </row>
    <row r="300" spans="4:8">
      <c r="D300" s="260"/>
      <c r="H300" s="260"/>
    </row>
    <row r="301" spans="4:8">
      <c r="D301" s="260"/>
      <c r="H301" s="260"/>
    </row>
    <row r="302" spans="4:8">
      <c r="D302" s="260"/>
      <c r="H302" s="260"/>
    </row>
    <row r="303" spans="4:8">
      <c r="D303" s="260"/>
      <c r="H303" s="260"/>
    </row>
    <row r="304" spans="4:8">
      <c r="D304" s="260"/>
      <c r="H304" s="260"/>
    </row>
    <row r="305" spans="4:8">
      <c r="D305" s="260"/>
      <c r="H305" s="260"/>
    </row>
    <row r="306" spans="4:8">
      <c r="D306" s="260"/>
      <c r="H306" s="260"/>
    </row>
    <row r="307" spans="4:8">
      <c r="D307" s="260"/>
      <c r="H307" s="260"/>
    </row>
    <row r="308" spans="4:8">
      <c r="D308" s="260"/>
      <c r="H308" s="260"/>
    </row>
    <row r="309" spans="4:8">
      <c r="D309" s="260"/>
      <c r="H309" s="260"/>
    </row>
    <row r="310" spans="4:8">
      <c r="D310" s="260"/>
      <c r="H310" s="260"/>
    </row>
    <row r="311" spans="4:8">
      <c r="D311" s="260"/>
      <c r="H311" s="260"/>
    </row>
    <row r="312" spans="4:8">
      <c r="D312" s="260"/>
      <c r="H312" s="260"/>
    </row>
    <row r="313" spans="4:8">
      <c r="D313" s="260"/>
      <c r="H313" s="260"/>
    </row>
    <row r="314" spans="4:8">
      <c r="D314" s="260"/>
      <c r="H314" s="260"/>
    </row>
    <row r="315" spans="4:8">
      <c r="D315" s="260"/>
      <c r="H315" s="260"/>
    </row>
    <row r="316" spans="4:8">
      <c r="D316" s="260"/>
      <c r="H316" s="260"/>
    </row>
    <row r="317" spans="4:8">
      <c r="D317" s="260"/>
      <c r="H317" s="260"/>
    </row>
    <row r="318" spans="4:8">
      <c r="D318" s="260"/>
      <c r="H318" s="260"/>
    </row>
    <row r="319" spans="4:8">
      <c r="D319" s="260"/>
      <c r="H319" s="260"/>
    </row>
    <row r="320" spans="4:8">
      <c r="D320" s="260"/>
      <c r="H320" s="260"/>
    </row>
    <row r="321" spans="4:8">
      <c r="D321" s="260"/>
      <c r="H321" s="260"/>
    </row>
    <row r="322" spans="4:8">
      <c r="D322" s="260"/>
      <c r="H322" s="260"/>
    </row>
    <row r="323" spans="4:8">
      <c r="D323" s="260"/>
      <c r="H323" s="260"/>
    </row>
    <row r="324" spans="4:8">
      <c r="D324" s="260"/>
      <c r="H324" s="260"/>
    </row>
    <row r="325" spans="4:8">
      <c r="D325" s="260"/>
      <c r="H325" s="260"/>
    </row>
    <row r="326" spans="4:8">
      <c r="D326" s="260"/>
      <c r="H326" s="260"/>
    </row>
    <row r="327" spans="4:8">
      <c r="D327" s="260"/>
      <c r="H327" s="260"/>
    </row>
    <row r="328" spans="4:8">
      <c r="D328" s="260"/>
      <c r="H328" s="260"/>
    </row>
    <row r="329" spans="4:8">
      <c r="D329" s="260"/>
      <c r="H329" s="260"/>
    </row>
    <row r="330" spans="4:8">
      <c r="D330" s="260"/>
      <c r="H330" s="260"/>
    </row>
    <row r="331" spans="4:8">
      <c r="D331" s="260"/>
      <c r="H331" s="260"/>
    </row>
    <row r="332" spans="4:8">
      <c r="D332" s="260"/>
      <c r="H332" s="260"/>
    </row>
    <row r="333" spans="4:8">
      <c r="D333" s="260"/>
      <c r="H333" s="260"/>
    </row>
    <row r="334" spans="4:8">
      <c r="D334" s="260"/>
      <c r="H334" s="260"/>
    </row>
    <row r="335" spans="4:8">
      <c r="D335" s="260"/>
      <c r="H335" s="260"/>
    </row>
    <row r="336" spans="4:8">
      <c r="D336" s="260"/>
      <c r="H336" s="260"/>
    </row>
    <row r="337" spans="4:8">
      <c r="D337" s="260"/>
      <c r="H337" s="260"/>
    </row>
    <row r="338" spans="4:8">
      <c r="D338" s="260"/>
      <c r="H338" s="260"/>
    </row>
    <row r="339" spans="4:8">
      <c r="D339" s="260"/>
      <c r="H339" s="260"/>
    </row>
    <row r="340" spans="4:8">
      <c r="D340" s="260"/>
      <c r="H340" s="260"/>
    </row>
    <row r="341" spans="4:8">
      <c r="D341" s="260"/>
      <c r="H341" s="260"/>
    </row>
    <row r="342" spans="4:8">
      <c r="D342" s="260"/>
      <c r="H342" s="260"/>
    </row>
    <row r="343" spans="4:8">
      <c r="D343" s="260"/>
      <c r="H343" s="260"/>
    </row>
    <row r="344" spans="4:8">
      <c r="D344" s="260"/>
      <c r="H344" s="260"/>
    </row>
    <row r="345" spans="4:8">
      <c r="D345" s="260"/>
      <c r="H345" s="260"/>
    </row>
    <row r="346" spans="4:8">
      <c r="D346" s="260"/>
      <c r="H346" s="260"/>
    </row>
    <row r="347" spans="4:8">
      <c r="D347" s="260"/>
      <c r="H347" s="260"/>
    </row>
    <row r="348" spans="4:8">
      <c r="D348" s="260"/>
      <c r="H348" s="260"/>
    </row>
    <row r="349" spans="4:8">
      <c r="D349" s="260"/>
      <c r="H349" s="260"/>
    </row>
    <row r="350" spans="4:8">
      <c r="D350" s="260"/>
      <c r="H350" s="260"/>
    </row>
    <row r="351" spans="4:8">
      <c r="D351" s="260"/>
      <c r="H351" s="260"/>
    </row>
    <row r="352" spans="4:8">
      <c r="D352" s="260"/>
      <c r="H352" s="260"/>
    </row>
    <row r="353" spans="4:8">
      <c r="D353" s="260"/>
      <c r="H353" s="260"/>
    </row>
    <row r="354" spans="4:8">
      <c r="D354" s="260"/>
      <c r="H354" s="260"/>
    </row>
    <row r="355" spans="4:8">
      <c r="D355" s="260"/>
      <c r="H355" s="260"/>
    </row>
    <row r="356" spans="4:8">
      <c r="D356" s="260"/>
      <c r="H356" s="260"/>
    </row>
    <row r="357" spans="4:8">
      <c r="D357" s="260"/>
      <c r="H357" s="260"/>
    </row>
    <row r="358" spans="4:8">
      <c r="D358" s="260"/>
      <c r="H358" s="260"/>
    </row>
    <row r="359" spans="4:8">
      <c r="D359" s="260"/>
      <c r="H359" s="260"/>
    </row>
    <row r="360" spans="4:8">
      <c r="D360" s="260"/>
      <c r="H360" s="260"/>
    </row>
    <row r="361" spans="4:8">
      <c r="D361" s="260"/>
      <c r="H361" s="260"/>
    </row>
    <row r="362" spans="4:8">
      <c r="D362" s="260"/>
      <c r="H362" s="260"/>
    </row>
    <row r="363" spans="4:8">
      <c r="D363" s="260"/>
      <c r="H363" s="260"/>
    </row>
    <row r="364" spans="4:8">
      <c r="D364" s="260"/>
      <c r="H364" s="260"/>
    </row>
    <row r="365" spans="4:8">
      <c r="D365" s="260"/>
      <c r="H365" s="260"/>
    </row>
    <row r="366" spans="4:8">
      <c r="D366" s="260"/>
      <c r="H366" s="260"/>
    </row>
    <row r="367" spans="4:8">
      <c r="D367" s="260"/>
      <c r="H367" s="260"/>
    </row>
    <row r="368" spans="4:8">
      <c r="D368" s="260"/>
      <c r="H368" s="260"/>
    </row>
    <row r="369" spans="4:8">
      <c r="D369" s="260"/>
      <c r="H369" s="260"/>
    </row>
    <row r="370" spans="4:8">
      <c r="D370" s="260"/>
      <c r="H370" s="260"/>
    </row>
    <row r="371" spans="4:8">
      <c r="D371" s="260"/>
      <c r="H371" s="260"/>
    </row>
    <row r="372" spans="4:8">
      <c r="D372" s="260"/>
      <c r="H372" s="260"/>
    </row>
    <row r="373" spans="4:8">
      <c r="D373" s="260"/>
      <c r="H373" s="260"/>
    </row>
    <row r="374" spans="4:8">
      <c r="D374" s="260"/>
      <c r="H374" s="260"/>
    </row>
    <row r="375" spans="4:8">
      <c r="D375" s="260"/>
      <c r="H375" s="260"/>
    </row>
    <row r="376" spans="4:8">
      <c r="D376" s="260"/>
      <c r="H376" s="260"/>
    </row>
    <row r="377" spans="4:8">
      <c r="D377" s="260"/>
      <c r="H377" s="260"/>
    </row>
    <row r="378" spans="4:8">
      <c r="D378" s="260"/>
      <c r="H378" s="260"/>
    </row>
    <row r="379" spans="4:8">
      <c r="D379" s="260"/>
      <c r="H379" s="260"/>
    </row>
    <row r="380" spans="4:8">
      <c r="D380" s="260"/>
      <c r="H380" s="260"/>
    </row>
    <row r="381" spans="4:8">
      <c r="D381" s="260"/>
      <c r="H381" s="260"/>
    </row>
    <row r="382" spans="4:8">
      <c r="D382" s="260"/>
      <c r="H382" s="260"/>
    </row>
    <row r="383" spans="4:8">
      <c r="D383" s="260"/>
      <c r="H383" s="260"/>
    </row>
    <row r="384" spans="4:8">
      <c r="D384" s="260"/>
      <c r="H384" s="260"/>
    </row>
    <row r="385" spans="4:8">
      <c r="D385" s="260"/>
      <c r="H385" s="260"/>
    </row>
    <row r="386" spans="4:8">
      <c r="D386" s="260"/>
      <c r="H386" s="260"/>
    </row>
    <row r="387" spans="4:8">
      <c r="D387" s="260"/>
      <c r="H387" s="260"/>
    </row>
    <row r="388" spans="4:8">
      <c r="D388" s="260"/>
      <c r="H388" s="260"/>
    </row>
    <row r="389" spans="4:8">
      <c r="D389" s="260"/>
      <c r="H389" s="260"/>
    </row>
    <row r="390" spans="4:8">
      <c r="D390" s="260"/>
      <c r="H390" s="260"/>
    </row>
    <row r="391" spans="4:8">
      <c r="D391" s="260"/>
      <c r="H391" s="260"/>
    </row>
    <row r="392" spans="4:8">
      <c r="D392" s="260"/>
      <c r="H392" s="260"/>
    </row>
    <row r="393" spans="4:8">
      <c r="D393" s="260"/>
      <c r="H393" s="260"/>
    </row>
    <row r="394" spans="4:8">
      <c r="D394" s="260"/>
      <c r="H394" s="260"/>
    </row>
    <row r="395" spans="4:8">
      <c r="D395" s="260"/>
      <c r="H395" s="260"/>
    </row>
    <row r="396" spans="4:8">
      <c r="D396" s="260"/>
      <c r="H396" s="260"/>
    </row>
    <row r="397" spans="4:8">
      <c r="D397" s="260"/>
      <c r="H397" s="260"/>
    </row>
    <row r="398" spans="4:8">
      <c r="D398" s="260"/>
      <c r="H398" s="260"/>
    </row>
    <row r="399" spans="4:8">
      <c r="D399" s="260"/>
      <c r="H399" s="260"/>
    </row>
    <row r="400" spans="4:8">
      <c r="D400" s="260"/>
      <c r="H400" s="260"/>
    </row>
    <row r="401" spans="4:8">
      <c r="D401" s="260"/>
      <c r="H401" s="260"/>
    </row>
    <row r="402" spans="4:8">
      <c r="D402" s="260"/>
      <c r="H402" s="260"/>
    </row>
    <row r="403" spans="4:8">
      <c r="D403" s="260"/>
      <c r="H403" s="260"/>
    </row>
    <row r="404" spans="4:8">
      <c r="D404" s="260"/>
      <c r="H404" s="260"/>
    </row>
    <row r="405" spans="4:8">
      <c r="D405" s="260"/>
      <c r="H405" s="260"/>
    </row>
    <row r="406" spans="4:8">
      <c r="D406" s="260"/>
      <c r="H406" s="260"/>
    </row>
    <row r="407" spans="4:8">
      <c r="D407" s="260"/>
      <c r="H407" s="260"/>
    </row>
    <row r="408" spans="4:8">
      <c r="D408" s="260"/>
      <c r="H408" s="260"/>
    </row>
    <row r="409" spans="4:8">
      <c r="D409" s="260"/>
      <c r="H409" s="260"/>
    </row>
    <row r="410" spans="4:8">
      <c r="D410" s="260"/>
      <c r="H410" s="260"/>
    </row>
    <row r="411" spans="4:8">
      <c r="D411" s="260"/>
      <c r="H411" s="260"/>
    </row>
    <row r="412" spans="4:8">
      <c r="D412" s="260"/>
      <c r="H412" s="260"/>
    </row>
    <row r="413" spans="4:8">
      <c r="D413" s="260"/>
      <c r="H413" s="260"/>
    </row>
    <row r="414" spans="4:8">
      <c r="D414" s="260"/>
      <c r="H414" s="260"/>
    </row>
    <row r="415" spans="4:8">
      <c r="D415" s="260"/>
      <c r="H415" s="260"/>
    </row>
    <row r="416" spans="4:8">
      <c r="D416" s="260"/>
      <c r="H416" s="260"/>
    </row>
    <row r="417" spans="4:8">
      <c r="D417" s="260"/>
      <c r="H417" s="260"/>
    </row>
    <row r="418" spans="4:8">
      <c r="D418" s="260"/>
      <c r="H418" s="260"/>
    </row>
    <row r="419" spans="4:8">
      <c r="D419" s="260"/>
      <c r="H419" s="260"/>
    </row>
    <row r="420" spans="4:8">
      <c r="D420" s="260"/>
      <c r="H420" s="260"/>
    </row>
    <row r="421" spans="4:8">
      <c r="D421" s="260"/>
      <c r="H421" s="260"/>
    </row>
    <row r="422" spans="4:8">
      <c r="D422" s="260"/>
      <c r="H422" s="260"/>
    </row>
    <row r="423" spans="4:8">
      <c r="D423" s="260"/>
      <c r="H423" s="260"/>
    </row>
    <row r="424" spans="4:8">
      <c r="D424" s="260"/>
      <c r="H424" s="260"/>
    </row>
    <row r="425" spans="4:8">
      <c r="D425" s="260"/>
      <c r="H425" s="260"/>
    </row>
    <row r="426" spans="4:8">
      <c r="D426" s="260"/>
      <c r="H426" s="260"/>
    </row>
    <row r="427" spans="4:8">
      <c r="D427" s="260"/>
      <c r="H427" s="260"/>
    </row>
    <row r="428" spans="4:8">
      <c r="D428" s="260"/>
      <c r="H428" s="260"/>
    </row>
    <row r="429" spans="4:8">
      <c r="D429" s="260"/>
      <c r="H429" s="260"/>
    </row>
    <row r="430" spans="4:8">
      <c r="D430" s="260"/>
      <c r="H430" s="260"/>
    </row>
    <row r="431" spans="4:8">
      <c r="D431" s="260"/>
      <c r="H431" s="260"/>
    </row>
    <row r="432" spans="4:8">
      <c r="D432" s="260"/>
      <c r="H432" s="260"/>
    </row>
    <row r="433" spans="4:8">
      <c r="D433" s="260"/>
      <c r="H433" s="260"/>
    </row>
    <row r="434" spans="4:8">
      <c r="D434" s="260"/>
      <c r="H434" s="260"/>
    </row>
    <row r="435" spans="4:8">
      <c r="D435" s="260"/>
      <c r="H435" s="260"/>
    </row>
    <row r="436" spans="4:8">
      <c r="D436" s="260"/>
      <c r="H436" s="260"/>
    </row>
    <row r="437" spans="4:8">
      <c r="D437" s="260"/>
      <c r="H437" s="260"/>
    </row>
    <row r="438" spans="4:8">
      <c r="D438" s="260"/>
      <c r="H438" s="260"/>
    </row>
    <row r="439" spans="4:8">
      <c r="D439" s="260"/>
      <c r="H439" s="260"/>
    </row>
    <row r="440" spans="4:8">
      <c r="D440" s="260"/>
      <c r="H440" s="260"/>
    </row>
    <row r="441" spans="4:8">
      <c r="D441" s="260"/>
      <c r="H441" s="260"/>
    </row>
    <row r="442" spans="4:8">
      <c r="D442" s="260"/>
      <c r="H442" s="260"/>
    </row>
    <row r="443" spans="4:8">
      <c r="D443" s="260"/>
      <c r="H443" s="260"/>
    </row>
    <row r="444" spans="4:8">
      <c r="D444" s="260"/>
      <c r="H444" s="260"/>
    </row>
    <row r="445" spans="4:8">
      <c r="D445" s="260"/>
      <c r="H445" s="260"/>
    </row>
    <row r="446" spans="4:8">
      <c r="D446" s="260"/>
      <c r="H446" s="260"/>
    </row>
    <row r="447" spans="4:8">
      <c r="D447" s="260"/>
      <c r="H447" s="260"/>
    </row>
    <row r="448" spans="4:8">
      <c r="D448" s="260"/>
      <c r="H448" s="260"/>
    </row>
    <row r="449" spans="4:8">
      <c r="D449" s="260"/>
      <c r="H449" s="260"/>
    </row>
    <row r="450" spans="4:8">
      <c r="D450" s="260"/>
      <c r="H450" s="260"/>
    </row>
    <row r="451" spans="4:8">
      <c r="D451" s="260"/>
      <c r="H451" s="260"/>
    </row>
    <row r="452" spans="4:8">
      <c r="D452" s="260"/>
      <c r="H452" s="260"/>
    </row>
    <row r="453" spans="4:8">
      <c r="D453" s="260"/>
      <c r="H453" s="260"/>
    </row>
    <row r="454" spans="4:8">
      <c r="D454" s="260"/>
      <c r="H454" s="260"/>
    </row>
    <row r="455" spans="4:8">
      <c r="D455" s="260"/>
      <c r="H455" s="260"/>
    </row>
    <row r="456" spans="4:8">
      <c r="D456" s="260"/>
      <c r="H456" s="260"/>
    </row>
    <row r="457" spans="4:8">
      <c r="D457" s="260"/>
      <c r="H457" s="260"/>
    </row>
    <row r="458" spans="4:8">
      <c r="D458" s="260"/>
      <c r="H458" s="260"/>
    </row>
    <row r="459" spans="4:8">
      <c r="D459" s="260"/>
      <c r="H459" s="260"/>
    </row>
    <row r="460" spans="4:8">
      <c r="D460" s="260"/>
      <c r="H460" s="260"/>
    </row>
    <row r="461" spans="4:8">
      <c r="D461" s="260"/>
      <c r="H461" s="260"/>
    </row>
    <row r="462" spans="4:8">
      <c r="D462" s="260"/>
      <c r="H462" s="260"/>
    </row>
    <row r="463" spans="4:8">
      <c r="D463" s="260"/>
      <c r="H463" s="260"/>
    </row>
    <row r="464" spans="4:8">
      <c r="D464" s="260"/>
      <c r="H464" s="260"/>
    </row>
    <row r="465" spans="4:8">
      <c r="D465" s="260"/>
      <c r="H465" s="260"/>
    </row>
    <row r="466" spans="4:8">
      <c r="D466" s="260"/>
      <c r="H466" s="260"/>
    </row>
    <row r="467" spans="4:8">
      <c r="D467" s="260"/>
      <c r="H467" s="260"/>
    </row>
    <row r="468" spans="4:8">
      <c r="D468" s="260"/>
      <c r="H468" s="260"/>
    </row>
    <row r="469" spans="4:8">
      <c r="D469" s="260"/>
      <c r="H469" s="260"/>
    </row>
    <row r="470" spans="4:8">
      <c r="D470" s="260"/>
      <c r="H470" s="260"/>
    </row>
    <row r="471" spans="4:8">
      <c r="D471" s="260"/>
      <c r="H471" s="260"/>
    </row>
    <row r="472" spans="4:8">
      <c r="D472" s="260"/>
      <c r="H472" s="260"/>
    </row>
    <row r="473" spans="4:8">
      <c r="D473" s="260"/>
      <c r="H473" s="260"/>
    </row>
    <row r="474" spans="4:8">
      <c r="D474" s="260"/>
      <c r="H474" s="260"/>
    </row>
    <row r="475" spans="4:8">
      <c r="D475" s="260"/>
      <c r="H475" s="260"/>
    </row>
    <row r="476" spans="4:8">
      <c r="D476" s="260"/>
      <c r="H476" s="260"/>
    </row>
    <row r="477" spans="4:8">
      <c r="D477" s="260"/>
      <c r="H477" s="260"/>
    </row>
    <row r="478" spans="4:8">
      <c r="D478" s="260"/>
      <c r="H478" s="260"/>
    </row>
    <row r="479" spans="4:8">
      <c r="D479" s="260"/>
      <c r="H479" s="260"/>
    </row>
    <row r="480" spans="4:8">
      <c r="D480" s="260"/>
      <c r="H480" s="260"/>
    </row>
    <row r="481" spans="4:8">
      <c r="D481" s="260"/>
      <c r="H481" s="260"/>
    </row>
    <row r="482" spans="4:8">
      <c r="D482" s="260"/>
      <c r="H482" s="260"/>
    </row>
    <row r="483" spans="4:8">
      <c r="D483" s="260"/>
      <c r="H483" s="260"/>
    </row>
    <row r="484" spans="4:8">
      <c r="D484" s="260"/>
      <c r="H484" s="260"/>
    </row>
    <row r="485" spans="4:8">
      <c r="D485" s="260"/>
      <c r="H485" s="260"/>
    </row>
    <row r="486" spans="4:8">
      <c r="D486" s="260"/>
      <c r="H486" s="260"/>
    </row>
    <row r="487" spans="4:8">
      <c r="D487" s="260"/>
      <c r="H487" s="260"/>
    </row>
    <row r="488" spans="4:8">
      <c r="D488" s="260"/>
      <c r="H488" s="260"/>
    </row>
    <row r="489" spans="4:8">
      <c r="D489" s="260"/>
      <c r="H489" s="260"/>
    </row>
    <row r="490" spans="4:8">
      <c r="D490" s="260"/>
      <c r="H490" s="260"/>
    </row>
    <row r="491" spans="4:8">
      <c r="D491" s="260"/>
      <c r="H491" s="260"/>
    </row>
    <row r="492" spans="4:8">
      <c r="D492" s="260"/>
      <c r="H492" s="260"/>
    </row>
    <row r="493" spans="4:8">
      <c r="D493" s="260"/>
      <c r="H493" s="260"/>
    </row>
    <row r="494" spans="4:8">
      <c r="D494" s="260"/>
      <c r="H494" s="260"/>
    </row>
    <row r="495" spans="4:8">
      <c r="D495" s="260"/>
      <c r="H495" s="260"/>
    </row>
    <row r="496" spans="4:8">
      <c r="D496" s="260"/>
      <c r="H496" s="260"/>
    </row>
    <row r="497" spans="4:8">
      <c r="D497" s="260"/>
      <c r="H497" s="260"/>
    </row>
    <row r="498" spans="4:8">
      <c r="D498" s="260"/>
      <c r="H498" s="260"/>
    </row>
    <row r="499" spans="4:8">
      <c r="D499" s="260"/>
      <c r="H499" s="260"/>
    </row>
    <row r="500" spans="4:8">
      <c r="D500" s="260"/>
      <c r="H500" s="260"/>
    </row>
    <row r="501" spans="4:8">
      <c r="D501" s="260"/>
      <c r="H501" s="260"/>
    </row>
    <row r="502" spans="4:8">
      <c r="D502" s="260"/>
      <c r="H502" s="260"/>
    </row>
    <row r="503" spans="4:8">
      <c r="D503" s="260"/>
      <c r="H503" s="260"/>
    </row>
    <row r="504" spans="4:8">
      <c r="D504" s="260"/>
      <c r="H504" s="260"/>
    </row>
    <row r="505" spans="4:8">
      <c r="D505" s="260"/>
      <c r="H505" s="260"/>
    </row>
    <row r="506" spans="4:8">
      <c r="D506" s="260"/>
      <c r="H506" s="260"/>
    </row>
    <row r="507" spans="4:8">
      <c r="D507" s="260"/>
      <c r="H507" s="260"/>
    </row>
    <row r="508" spans="4:8">
      <c r="D508" s="260"/>
      <c r="H508" s="260"/>
    </row>
    <row r="509" spans="4:8">
      <c r="D509" s="260"/>
      <c r="H509" s="260"/>
    </row>
    <row r="510" spans="4:8">
      <c r="D510" s="260"/>
      <c r="H510" s="260"/>
    </row>
    <row r="511" spans="4:8">
      <c r="D511" s="260"/>
      <c r="H511" s="260"/>
    </row>
    <row r="512" spans="4:8">
      <c r="D512" s="260"/>
      <c r="H512" s="260"/>
    </row>
    <row r="513" spans="4:8">
      <c r="D513" s="260"/>
      <c r="H513" s="260"/>
    </row>
    <row r="514" spans="4:8">
      <c r="D514" s="260"/>
      <c r="H514" s="260"/>
    </row>
    <row r="515" spans="4:8">
      <c r="D515" s="260"/>
      <c r="H515" s="260"/>
    </row>
    <row r="516" spans="4:8">
      <c r="D516" s="260"/>
      <c r="H516" s="260"/>
    </row>
    <row r="517" spans="4:8">
      <c r="D517" s="260"/>
      <c r="H517" s="260"/>
    </row>
    <row r="518" spans="4:8">
      <c r="D518" s="260"/>
      <c r="H518" s="260"/>
    </row>
    <row r="519" spans="4:8">
      <c r="D519" s="260"/>
      <c r="H519" s="260"/>
    </row>
    <row r="520" spans="4:8">
      <c r="D520" s="260"/>
      <c r="H520" s="260"/>
    </row>
    <row r="521" spans="4:8">
      <c r="D521" s="260"/>
      <c r="H521" s="260"/>
    </row>
    <row r="522" spans="4:8">
      <c r="D522" s="260"/>
      <c r="H522" s="260"/>
    </row>
    <row r="523" spans="4:8">
      <c r="D523" s="260"/>
      <c r="H523" s="260"/>
    </row>
    <row r="524" spans="4:8">
      <c r="D524" s="260"/>
      <c r="H524" s="260"/>
    </row>
    <row r="525" spans="4:8">
      <c r="D525" s="260"/>
      <c r="H525" s="260"/>
    </row>
    <row r="526" spans="4:8">
      <c r="D526" s="260"/>
      <c r="H526" s="260"/>
    </row>
    <row r="527" spans="4:8">
      <c r="D527" s="260"/>
      <c r="H527" s="260"/>
    </row>
    <row r="528" spans="4:8">
      <c r="D528" s="260"/>
      <c r="H528" s="260"/>
    </row>
    <row r="529" spans="4:8">
      <c r="D529" s="260"/>
      <c r="H529" s="260"/>
    </row>
    <row r="530" spans="4:8">
      <c r="D530" s="260"/>
      <c r="H530" s="260"/>
    </row>
    <row r="531" spans="4:8">
      <c r="D531" s="260"/>
      <c r="H531" s="260"/>
    </row>
    <row r="532" spans="4:8">
      <c r="D532" s="260"/>
      <c r="H532" s="260"/>
    </row>
    <row r="533" spans="4:8">
      <c r="D533" s="260"/>
      <c r="H533" s="260"/>
    </row>
    <row r="534" spans="4:8">
      <c r="D534" s="260"/>
      <c r="H534" s="260"/>
    </row>
    <row r="535" spans="4:8">
      <c r="D535" s="260"/>
      <c r="H535" s="260"/>
    </row>
    <row r="536" spans="4:8">
      <c r="D536" s="260"/>
      <c r="H536" s="260"/>
    </row>
    <row r="537" spans="4:8">
      <c r="D537" s="260"/>
      <c r="H537" s="260"/>
    </row>
    <row r="538" spans="4:8">
      <c r="D538" s="260"/>
      <c r="H538" s="260"/>
    </row>
    <row r="539" spans="4:8">
      <c r="D539" s="260"/>
      <c r="H539" s="260"/>
    </row>
    <row r="540" spans="4:8">
      <c r="D540" s="260"/>
      <c r="H540" s="260"/>
    </row>
    <row r="541" spans="4:8">
      <c r="D541" s="260"/>
      <c r="H541" s="260"/>
    </row>
    <row r="542" spans="4:8">
      <c r="D542" s="260"/>
      <c r="H542" s="260"/>
    </row>
    <row r="543" spans="4:8">
      <c r="D543" s="260"/>
      <c r="H543" s="260"/>
    </row>
    <row r="544" spans="4:8">
      <c r="D544" s="260"/>
      <c r="H544" s="260"/>
    </row>
    <row r="545" spans="4:8">
      <c r="D545" s="260"/>
      <c r="H545" s="260"/>
    </row>
    <row r="546" spans="4:8">
      <c r="D546" s="260"/>
      <c r="H546" s="260"/>
    </row>
    <row r="547" spans="4:8">
      <c r="D547" s="260"/>
      <c r="H547" s="260"/>
    </row>
    <row r="548" spans="4:8">
      <c r="D548" s="260"/>
      <c r="H548" s="260"/>
    </row>
    <row r="549" spans="4:8">
      <c r="D549" s="260"/>
      <c r="H549" s="260"/>
    </row>
    <row r="550" spans="4:8">
      <c r="D550" s="260"/>
      <c r="H550" s="260"/>
    </row>
    <row r="551" spans="4:8">
      <c r="D551" s="260"/>
      <c r="H551" s="260"/>
    </row>
    <row r="552" spans="4:8">
      <c r="D552" s="260"/>
      <c r="H552" s="260"/>
    </row>
    <row r="553" spans="4:8">
      <c r="D553" s="260"/>
      <c r="H553" s="260"/>
    </row>
    <row r="554" spans="4:8">
      <c r="D554" s="260"/>
      <c r="H554" s="260"/>
    </row>
    <row r="555" spans="4:8">
      <c r="D555" s="260"/>
      <c r="H555" s="260"/>
    </row>
    <row r="556" spans="4:8">
      <c r="D556" s="260"/>
      <c r="H556" s="260"/>
    </row>
    <row r="557" spans="4:8">
      <c r="D557" s="260"/>
      <c r="H557" s="260"/>
    </row>
    <row r="558" spans="4:8">
      <c r="D558" s="260"/>
      <c r="H558" s="260"/>
    </row>
    <row r="559" spans="4:8">
      <c r="D559" s="260"/>
      <c r="H559" s="260"/>
    </row>
    <row r="560" spans="4:8">
      <c r="D560" s="260"/>
      <c r="H560" s="260"/>
    </row>
    <row r="561" spans="4:8">
      <c r="D561" s="260"/>
      <c r="H561" s="260"/>
    </row>
    <row r="562" spans="4:8">
      <c r="D562" s="260"/>
      <c r="H562" s="260"/>
    </row>
    <row r="563" spans="4:8">
      <c r="D563" s="260"/>
      <c r="H563" s="260"/>
    </row>
    <row r="564" spans="4:8">
      <c r="D564" s="260"/>
      <c r="H564" s="260"/>
    </row>
    <row r="565" spans="4:8">
      <c r="D565" s="260"/>
      <c r="H565" s="260"/>
    </row>
    <row r="566" spans="4:8">
      <c r="D566" s="260"/>
      <c r="H566" s="260"/>
    </row>
    <row r="567" spans="4:8">
      <c r="D567" s="260"/>
      <c r="H567" s="260"/>
    </row>
    <row r="568" spans="4:8">
      <c r="D568" s="260"/>
      <c r="H568" s="260"/>
    </row>
    <row r="569" spans="4:8">
      <c r="D569" s="260"/>
      <c r="H569" s="260"/>
    </row>
    <row r="570" spans="4:8">
      <c r="D570" s="260"/>
      <c r="H570" s="260"/>
    </row>
    <row r="571" spans="4:8">
      <c r="D571" s="260"/>
      <c r="H571" s="260"/>
    </row>
    <row r="572" spans="4:8">
      <c r="D572" s="260"/>
      <c r="H572" s="260"/>
    </row>
    <row r="573" spans="4:8">
      <c r="D573" s="260"/>
      <c r="H573" s="260"/>
    </row>
    <row r="574" spans="4:8">
      <c r="D574" s="260"/>
      <c r="H574" s="260"/>
    </row>
    <row r="575" spans="4:8">
      <c r="D575" s="260"/>
      <c r="H575" s="260"/>
    </row>
    <row r="576" spans="4:8">
      <c r="D576" s="260"/>
      <c r="H576" s="260"/>
    </row>
    <row r="577" spans="4:8">
      <c r="D577" s="260"/>
      <c r="H577" s="260"/>
    </row>
    <row r="578" spans="4:8">
      <c r="D578" s="260"/>
      <c r="H578" s="260"/>
    </row>
    <row r="579" spans="4:8">
      <c r="D579" s="260"/>
      <c r="H579" s="260"/>
    </row>
    <row r="580" spans="4:8">
      <c r="D580" s="260"/>
      <c r="H580" s="260"/>
    </row>
    <row r="581" spans="4:8">
      <c r="D581" s="260"/>
      <c r="H581" s="260"/>
    </row>
    <row r="582" spans="4:8">
      <c r="D582" s="260"/>
      <c r="H582" s="260"/>
    </row>
    <row r="583" spans="4:8">
      <c r="D583" s="260"/>
      <c r="H583" s="260"/>
    </row>
    <row r="584" spans="4:8">
      <c r="D584" s="260"/>
      <c r="H584" s="260"/>
    </row>
    <row r="585" spans="4:8">
      <c r="D585" s="260"/>
      <c r="H585" s="260"/>
    </row>
    <row r="586" spans="4:8">
      <c r="D586" s="260"/>
      <c r="H586" s="260"/>
    </row>
    <row r="587" spans="4:8">
      <c r="D587" s="260"/>
      <c r="H587" s="260"/>
    </row>
    <row r="588" spans="4:8">
      <c r="D588" s="260"/>
      <c r="H588" s="260"/>
    </row>
    <row r="589" spans="4:8">
      <c r="D589" s="260"/>
      <c r="H589" s="260"/>
    </row>
    <row r="590" spans="4:8">
      <c r="D590" s="260"/>
      <c r="H590" s="260"/>
    </row>
    <row r="591" spans="4:8">
      <c r="D591" s="260"/>
      <c r="H591" s="260"/>
    </row>
    <row r="592" spans="4:8">
      <c r="D592" s="260"/>
      <c r="H592" s="260"/>
    </row>
    <row r="593" spans="4:8">
      <c r="D593" s="260"/>
      <c r="H593" s="260"/>
    </row>
    <row r="594" spans="4:8">
      <c r="D594" s="260"/>
      <c r="H594" s="260"/>
    </row>
    <row r="595" spans="4:8">
      <c r="D595" s="260"/>
      <c r="H595" s="260"/>
    </row>
    <row r="596" spans="4:8">
      <c r="D596" s="260"/>
      <c r="H596" s="260"/>
    </row>
    <row r="597" spans="4:8">
      <c r="D597" s="260"/>
      <c r="H597" s="260"/>
    </row>
    <row r="598" spans="4:8">
      <c r="D598" s="260"/>
      <c r="H598" s="260"/>
    </row>
    <row r="599" spans="4:8">
      <c r="D599" s="260"/>
      <c r="H599" s="260"/>
    </row>
    <row r="600" spans="4:8">
      <c r="D600" s="260"/>
      <c r="H600" s="260"/>
    </row>
    <row r="601" spans="4:8">
      <c r="D601" s="260"/>
      <c r="H601" s="260"/>
    </row>
    <row r="602" spans="4:8">
      <c r="D602" s="260"/>
      <c r="H602" s="260"/>
    </row>
    <row r="603" spans="4:8">
      <c r="D603" s="260"/>
      <c r="H603" s="260"/>
    </row>
    <row r="604" spans="4:8">
      <c r="D604" s="260"/>
      <c r="H604" s="260"/>
    </row>
    <row r="605" spans="4:8">
      <c r="D605" s="260"/>
      <c r="H605" s="260"/>
    </row>
    <row r="606" spans="4:8">
      <c r="D606" s="260"/>
      <c r="H606" s="260"/>
    </row>
    <row r="607" spans="4:8">
      <c r="D607" s="260"/>
      <c r="H607" s="260"/>
    </row>
    <row r="608" spans="4:8">
      <c r="D608" s="260"/>
      <c r="H608" s="260"/>
    </row>
    <row r="609" spans="4:8">
      <c r="D609" s="260"/>
      <c r="H609" s="260"/>
    </row>
    <row r="610" spans="4:8">
      <c r="D610" s="260"/>
      <c r="H610" s="260"/>
    </row>
    <row r="611" spans="4:8">
      <c r="D611" s="260"/>
      <c r="H611" s="260"/>
    </row>
    <row r="612" spans="4:8">
      <c r="D612" s="260"/>
      <c r="H612" s="260"/>
    </row>
    <row r="613" spans="4:8">
      <c r="D613" s="260"/>
      <c r="H613" s="260"/>
    </row>
    <row r="614" spans="4:8">
      <c r="D614" s="260"/>
      <c r="H614" s="260"/>
    </row>
    <row r="615" spans="4:8">
      <c r="D615" s="260"/>
      <c r="H615" s="260"/>
    </row>
    <row r="616" spans="4:8">
      <c r="D616" s="260"/>
      <c r="H616" s="260"/>
    </row>
    <row r="617" spans="4:8">
      <c r="D617" s="260"/>
      <c r="H617" s="260"/>
    </row>
    <row r="618" spans="4:8">
      <c r="D618" s="260"/>
      <c r="H618" s="260"/>
    </row>
    <row r="619" spans="4:8">
      <c r="D619" s="260"/>
      <c r="H619" s="260"/>
    </row>
    <row r="620" spans="4:8">
      <c r="D620" s="260"/>
      <c r="H620" s="260"/>
    </row>
    <row r="621" spans="4:8">
      <c r="D621" s="260"/>
      <c r="H621" s="260"/>
    </row>
    <row r="622" spans="4:8">
      <c r="D622" s="260"/>
      <c r="H622" s="260"/>
    </row>
    <row r="623" spans="4:8">
      <c r="D623" s="260"/>
      <c r="H623" s="260"/>
    </row>
    <row r="624" spans="4:8">
      <c r="D624" s="260"/>
      <c r="H624" s="260"/>
    </row>
    <row r="625" spans="4:8">
      <c r="D625" s="260"/>
      <c r="H625" s="260"/>
    </row>
    <row r="626" spans="4:8">
      <c r="D626" s="260"/>
      <c r="H626" s="260"/>
    </row>
    <row r="627" spans="4:8">
      <c r="D627" s="260"/>
      <c r="H627" s="260"/>
    </row>
    <row r="628" spans="4:8">
      <c r="D628" s="260"/>
      <c r="H628" s="260"/>
    </row>
    <row r="629" spans="4:8">
      <c r="D629" s="260"/>
      <c r="H629" s="260"/>
    </row>
    <row r="630" spans="4:8">
      <c r="D630" s="260"/>
      <c r="H630" s="260"/>
    </row>
    <row r="631" spans="4:8">
      <c r="D631" s="260"/>
      <c r="H631" s="260"/>
    </row>
    <row r="632" spans="4:8">
      <c r="D632" s="260"/>
      <c r="H632" s="260"/>
    </row>
    <row r="633" spans="4:8">
      <c r="D633" s="260"/>
      <c r="H633" s="260"/>
    </row>
    <row r="634" spans="4:8">
      <c r="D634" s="260"/>
      <c r="H634" s="260"/>
    </row>
    <row r="635" spans="4:8">
      <c r="D635" s="260"/>
      <c r="H635" s="260"/>
    </row>
    <row r="636" spans="4:8">
      <c r="D636" s="260"/>
      <c r="H636" s="260"/>
    </row>
    <row r="637" spans="4:8">
      <c r="D637" s="260"/>
      <c r="H637" s="260"/>
    </row>
    <row r="638" spans="4:8">
      <c r="D638" s="260"/>
      <c r="H638" s="260"/>
    </row>
    <row r="639" spans="4:8">
      <c r="D639" s="260"/>
      <c r="H639" s="260"/>
    </row>
    <row r="640" spans="4:8">
      <c r="D640" s="260"/>
      <c r="H640" s="260"/>
    </row>
    <row r="641" spans="4:8">
      <c r="D641" s="260"/>
      <c r="H641" s="260"/>
    </row>
    <row r="642" spans="4:8">
      <c r="D642" s="260"/>
      <c r="H642" s="260"/>
    </row>
    <row r="643" spans="4:8">
      <c r="D643" s="260"/>
      <c r="H643" s="260"/>
    </row>
    <row r="644" spans="4:8">
      <c r="D644" s="260"/>
      <c r="H644" s="260"/>
    </row>
    <row r="645" spans="4:8">
      <c r="D645" s="260"/>
      <c r="H645" s="260"/>
    </row>
    <row r="646" spans="4:8">
      <c r="D646" s="260"/>
      <c r="H646" s="260"/>
    </row>
    <row r="647" spans="4:8">
      <c r="D647" s="260"/>
      <c r="H647" s="260"/>
    </row>
    <row r="648" spans="4:8">
      <c r="D648" s="260"/>
      <c r="H648" s="260"/>
    </row>
    <row r="649" spans="4:8">
      <c r="D649" s="260"/>
      <c r="H649" s="260"/>
    </row>
    <row r="650" spans="4:8">
      <c r="D650" s="260"/>
      <c r="H650" s="260"/>
    </row>
    <row r="651" spans="4:8">
      <c r="D651" s="260"/>
      <c r="H651" s="260"/>
    </row>
    <row r="652" spans="4:8">
      <c r="D652" s="260"/>
      <c r="H652" s="260"/>
    </row>
    <row r="653" spans="4:8">
      <c r="D653" s="260"/>
      <c r="H653" s="260"/>
    </row>
    <row r="654" spans="4:8">
      <c r="D654" s="260"/>
      <c r="H654" s="260"/>
    </row>
    <row r="655" spans="4:8">
      <c r="D655" s="260"/>
      <c r="H655" s="260"/>
    </row>
    <row r="656" spans="4:8">
      <c r="D656" s="260"/>
      <c r="H656" s="260"/>
    </row>
    <row r="657" spans="4:8">
      <c r="D657" s="260"/>
      <c r="H657" s="260"/>
    </row>
    <row r="658" spans="4:8">
      <c r="D658" s="260"/>
      <c r="H658" s="260"/>
    </row>
    <row r="659" spans="4:8">
      <c r="D659" s="260"/>
      <c r="H659" s="260"/>
    </row>
    <row r="660" spans="4:8">
      <c r="D660" s="260"/>
      <c r="H660" s="260"/>
    </row>
    <row r="661" spans="4:8">
      <c r="D661" s="260"/>
      <c r="H661" s="260"/>
    </row>
    <row r="662" spans="4:8">
      <c r="D662" s="260"/>
      <c r="H662" s="260"/>
    </row>
    <row r="663" spans="4:8">
      <c r="D663" s="260"/>
      <c r="H663" s="260"/>
    </row>
    <row r="664" spans="4:8">
      <c r="D664" s="260"/>
      <c r="H664" s="260"/>
    </row>
    <row r="665" spans="4:8">
      <c r="D665" s="260"/>
      <c r="H665" s="260"/>
    </row>
    <row r="666" spans="4:8">
      <c r="D666" s="260"/>
      <c r="H666" s="260"/>
    </row>
    <row r="667" spans="4:8">
      <c r="D667" s="260"/>
      <c r="H667" s="260"/>
    </row>
    <row r="668" spans="4:8">
      <c r="D668" s="260"/>
      <c r="H668" s="260"/>
    </row>
    <row r="669" spans="4:8">
      <c r="D669" s="260"/>
      <c r="H669" s="260"/>
    </row>
    <row r="670" spans="4:8">
      <c r="D670" s="260"/>
      <c r="H670" s="260"/>
    </row>
    <row r="671" spans="4:8">
      <c r="D671" s="260"/>
      <c r="H671" s="260"/>
    </row>
    <row r="672" spans="4:8">
      <c r="D672" s="260"/>
      <c r="H672" s="260"/>
    </row>
    <row r="673" spans="4:8">
      <c r="D673" s="260"/>
      <c r="H673" s="260"/>
    </row>
    <row r="674" spans="4:8">
      <c r="D674" s="260"/>
      <c r="H674" s="260"/>
    </row>
    <row r="675" spans="4:8">
      <c r="D675" s="260"/>
      <c r="H675" s="260"/>
    </row>
    <row r="676" spans="4:8">
      <c r="D676" s="260"/>
      <c r="H676" s="260"/>
    </row>
    <row r="677" spans="4:8">
      <c r="D677" s="260"/>
      <c r="H677" s="260"/>
    </row>
    <row r="678" spans="4:8">
      <c r="D678" s="260"/>
      <c r="H678" s="260"/>
    </row>
    <row r="679" spans="4:8">
      <c r="D679" s="260"/>
      <c r="H679" s="260"/>
    </row>
    <row r="680" spans="4:8">
      <c r="D680" s="260"/>
      <c r="H680" s="260"/>
    </row>
    <row r="681" spans="4:8">
      <c r="D681" s="260"/>
      <c r="H681" s="260"/>
    </row>
    <row r="682" spans="4:8">
      <c r="D682" s="260"/>
      <c r="H682" s="260"/>
    </row>
    <row r="683" spans="4:8">
      <c r="D683" s="260"/>
      <c r="H683" s="260"/>
    </row>
    <row r="684" spans="4:8">
      <c r="D684" s="260"/>
      <c r="H684" s="260"/>
    </row>
    <row r="685" spans="4:8">
      <c r="D685" s="260"/>
      <c r="H685" s="260"/>
    </row>
    <row r="686" spans="4:8">
      <c r="D686" s="260"/>
      <c r="H686" s="260"/>
    </row>
    <row r="687" spans="4:8">
      <c r="D687" s="260"/>
      <c r="H687" s="260"/>
    </row>
    <row r="688" spans="4:8">
      <c r="D688" s="260"/>
      <c r="H688" s="260"/>
    </row>
    <row r="689" spans="4:8">
      <c r="D689" s="260"/>
      <c r="H689" s="260"/>
    </row>
    <row r="690" spans="4:8">
      <c r="D690" s="260"/>
      <c r="H690" s="260"/>
    </row>
    <row r="691" spans="4:8">
      <c r="D691" s="260"/>
      <c r="H691" s="260"/>
    </row>
    <row r="692" spans="4:8">
      <c r="D692" s="260"/>
      <c r="H692" s="260"/>
    </row>
    <row r="693" spans="4:8">
      <c r="D693" s="260"/>
      <c r="H693" s="260"/>
    </row>
    <row r="694" spans="4:8">
      <c r="D694" s="260"/>
      <c r="H694" s="260"/>
    </row>
    <row r="695" spans="4:8">
      <c r="D695" s="260"/>
      <c r="H695" s="260"/>
    </row>
    <row r="696" spans="4:8">
      <c r="D696" s="260"/>
      <c r="H696" s="260"/>
    </row>
    <row r="697" spans="4:8">
      <c r="D697" s="260"/>
      <c r="H697" s="260"/>
    </row>
    <row r="698" spans="4:8">
      <c r="D698" s="260"/>
      <c r="H698" s="260"/>
    </row>
    <row r="699" spans="4:8">
      <c r="D699" s="260"/>
      <c r="H699" s="260"/>
    </row>
    <row r="700" spans="4:8">
      <c r="D700" s="260"/>
      <c r="H700" s="260"/>
    </row>
    <row r="701" spans="4:8">
      <c r="D701" s="260"/>
      <c r="H701" s="260"/>
    </row>
    <row r="702" spans="4:8">
      <c r="D702" s="260"/>
      <c r="H702" s="260"/>
    </row>
    <row r="703" spans="4:8">
      <c r="D703" s="260"/>
      <c r="H703" s="260"/>
    </row>
    <row r="704" spans="4:8">
      <c r="D704" s="260"/>
      <c r="H704" s="260"/>
    </row>
    <row r="705" spans="4:8">
      <c r="D705" s="260"/>
      <c r="H705" s="260"/>
    </row>
    <row r="706" spans="4:8">
      <c r="D706" s="260"/>
      <c r="H706" s="260"/>
    </row>
    <row r="707" spans="4:8">
      <c r="D707" s="260"/>
      <c r="H707" s="260"/>
    </row>
    <row r="708" spans="4:8">
      <c r="D708" s="260"/>
      <c r="H708" s="260"/>
    </row>
    <row r="709" spans="4:8">
      <c r="D709" s="260"/>
      <c r="H709" s="260"/>
    </row>
    <row r="710" spans="4:8">
      <c r="D710" s="260"/>
      <c r="H710" s="260"/>
    </row>
    <row r="711" spans="4:8">
      <c r="D711" s="260"/>
      <c r="H711" s="260"/>
    </row>
    <row r="712" spans="4:8">
      <c r="D712" s="260"/>
      <c r="H712" s="260"/>
    </row>
    <row r="713" spans="4:8">
      <c r="D713" s="260"/>
      <c r="H713" s="260"/>
    </row>
    <row r="714" spans="4:8">
      <c r="D714" s="260"/>
      <c r="H714" s="260"/>
    </row>
    <row r="715" spans="4:8">
      <c r="D715" s="260"/>
      <c r="H715" s="260"/>
    </row>
    <row r="716" spans="4:8">
      <c r="D716" s="260"/>
      <c r="H716" s="260"/>
    </row>
    <row r="717" spans="4:8">
      <c r="D717" s="260"/>
      <c r="H717" s="260"/>
    </row>
    <row r="718" spans="4:8">
      <c r="D718" s="260"/>
      <c r="H718" s="260"/>
    </row>
    <row r="719" spans="4:8">
      <c r="D719" s="260"/>
      <c r="H719" s="260"/>
    </row>
    <row r="720" spans="4:8">
      <c r="D720" s="260"/>
      <c r="H720" s="260"/>
    </row>
    <row r="721" spans="4:8">
      <c r="D721" s="260"/>
      <c r="H721" s="260"/>
    </row>
    <row r="722" spans="4:8">
      <c r="D722" s="260"/>
      <c r="H722" s="260"/>
    </row>
    <row r="723" spans="4:8">
      <c r="D723" s="260"/>
      <c r="H723" s="260"/>
    </row>
    <row r="724" spans="4:8">
      <c r="D724" s="260"/>
      <c r="H724" s="260"/>
    </row>
    <row r="725" spans="4:8">
      <c r="D725" s="260"/>
      <c r="H725" s="260"/>
    </row>
    <row r="726" spans="4:8">
      <c r="D726" s="260"/>
      <c r="H726" s="260"/>
    </row>
    <row r="727" spans="4:8">
      <c r="D727" s="260"/>
      <c r="H727" s="260"/>
    </row>
    <row r="728" spans="4:8">
      <c r="D728" s="260"/>
      <c r="H728" s="260"/>
    </row>
    <row r="729" spans="4:8">
      <c r="D729" s="260"/>
      <c r="H729" s="260"/>
    </row>
    <row r="730" spans="4:8">
      <c r="D730" s="260"/>
      <c r="H730" s="260"/>
    </row>
    <row r="731" spans="4:8">
      <c r="D731" s="260"/>
      <c r="H731" s="260"/>
    </row>
    <row r="732" spans="4:8">
      <c r="D732" s="260"/>
      <c r="H732" s="260"/>
    </row>
    <row r="733" spans="4:8">
      <c r="D733" s="260"/>
      <c r="H733" s="260"/>
    </row>
    <row r="734" spans="4:8">
      <c r="D734" s="260"/>
      <c r="H734" s="260"/>
    </row>
    <row r="735" spans="4:8">
      <c r="D735" s="260"/>
      <c r="H735" s="260"/>
    </row>
    <row r="736" spans="4:8">
      <c r="D736" s="260"/>
      <c r="H736" s="260"/>
    </row>
    <row r="737" spans="4:8">
      <c r="D737" s="260"/>
      <c r="H737" s="260"/>
    </row>
    <row r="738" spans="4:8">
      <c r="D738" s="260"/>
      <c r="H738" s="260"/>
    </row>
    <row r="739" spans="4:8">
      <c r="D739" s="260"/>
      <c r="H739" s="260"/>
    </row>
    <row r="740" spans="4:8">
      <c r="D740" s="260"/>
      <c r="H740" s="260"/>
    </row>
    <row r="741" spans="4:8">
      <c r="D741" s="260"/>
      <c r="H741" s="260"/>
    </row>
    <row r="742" spans="4:8">
      <c r="D742" s="260"/>
      <c r="H742" s="260"/>
    </row>
    <row r="743" spans="4:8">
      <c r="D743" s="260"/>
      <c r="H743" s="260"/>
    </row>
    <row r="744" spans="4:8">
      <c r="D744" s="260"/>
      <c r="H744" s="260"/>
    </row>
    <row r="745" spans="4:8">
      <c r="D745" s="260"/>
      <c r="H745" s="260"/>
    </row>
    <row r="746" spans="4:8">
      <c r="D746" s="260"/>
      <c r="H746" s="260"/>
    </row>
    <row r="747" spans="4:8">
      <c r="D747" s="260"/>
      <c r="H747" s="260"/>
    </row>
    <row r="748" spans="4:8">
      <c r="D748" s="260"/>
      <c r="H748" s="260"/>
    </row>
    <row r="749" spans="4:8">
      <c r="D749" s="260"/>
      <c r="H749" s="260"/>
    </row>
    <row r="750" spans="4:8">
      <c r="D750" s="260"/>
      <c r="H750" s="260"/>
    </row>
    <row r="751" spans="4:8">
      <c r="D751" s="260"/>
      <c r="H751" s="260"/>
    </row>
    <row r="752" spans="4:8">
      <c r="D752" s="260"/>
      <c r="H752" s="260"/>
    </row>
    <row r="753" spans="4:8">
      <c r="D753" s="260"/>
      <c r="H753" s="260"/>
    </row>
    <row r="754" spans="4:8">
      <c r="D754" s="260"/>
      <c r="H754" s="260"/>
    </row>
    <row r="755" spans="4:8">
      <c r="D755" s="260"/>
      <c r="H755" s="260"/>
    </row>
    <row r="756" spans="4:8">
      <c r="D756" s="260"/>
      <c r="H756" s="260"/>
    </row>
    <row r="757" spans="4:8">
      <c r="D757" s="260"/>
      <c r="H757" s="260"/>
    </row>
    <row r="758" spans="4:8">
      <c r="D758" s="260"/>
      <c r="H758" s="260"/>
    </row>
    <row r="759" spans="4:8">
      <c r="D759" s="260"/>
      <c r="H759" s="260"/>
    </row>
    <row r="760" spans="4:8">
      <c r="D760" s="260"/>
      <c r="H760" s="260"/>
    </row>
    <row r="761" spans="4:8">
      <c r="D761" s="260"/>
      <c r="H761" s="260"/>
    </row>
    <row r="762" spans="4:8">
      <c r="D762" s="260"/>
      <c r="H762" s="260"/>
    </row>
    <row r="763" spans="4:8">
      <c r="D763" s="260"/>
      <c r="H763" s="260"/>
    </row>
    <row r="764" spans="4:8">
      <c r="D764" s="260"/>
      <c r="H764" s="260"/>
    </row>
    <row r="765" spans="4:8">
      <c r="D765" s="260"/>
      <c r="H765" s="260"/>
    </row>
    <row r="766" spans="4:8">
      <c r="D766" s="260"/>
      <c r="H766" s="260"/>
    </row>
    <row r="767" spans="4:8">
      <c r="D767" s="260"/>
      <c r="H767" s="260"/>
    </row>
    <row r="768" spans="4:8">
      <c r="D768" s="260"/>
      <c r="H768" s="260"/>
    </row>
    <row r="769" spans="4:8">
      <c r="D769" s="260"/>
      <c r="H769" s="260"/>
    </row>
    <row r="770" spans="4:8">
      <c r="D770" s="260"/>
      <c r="H770" s="260"/>
    </row>
    <row r="771" spans="4:8">
      <c r="D771" s="260"/>
      <c r="H771" s="260"/>
    </row>
    <row r="772" spans="4:8">
      <c r="D772" s="260"/>
      <c r="H772" s="260"/>
    </row>
    <row r="773" spans="4:8">
      <c r="D773" s="260"/>
      <c r="H773" s="260"/>
    </row>
    <row r="774" spans="4:8">
      <c r="D774" s="260"/>
      <c r="H774" s="260"/>
    </row>
    <row r="775" spans="4:8">
      <c r="D775" s="260"/>
      <c r="H775" s="260"/>
    </row>
    <row r="776" spans="4:8">
      <c r="D776" s="260"/>
      <c r="H776" s="260"/>
    </row>
    <row r="777" spans="4:8">
      <c r="D777" s="260"/>
      <c r="H777" s="260"/>
    </row>
    <row r="778" spans="4:8">
      <c r="D778" s="260"/>
      <c r="H778" s="260"/>
    </row>
    <row r="779" spans="4:8">
      <c r="D779" s="260"/>
      <c r="H779" s="260"/>
    </row>
    <row r="780" spans="4:8">
      <c r="D780" s="260"/>
      <c r="H780" s="260"/>
    </row>
    <row r="781" spans="4:8">
      <c r="D781" s="260"/>
      <c r="H781" s="260"/>
    </row>
    <row r="782" spans="4:8">
      <c r="D782" s="260"/>
      <c r="H782" s="260"/>
    </row>
    <row r="783" spans="4:8">
      <c r="D783" s="260"/>
      <c r="H783" s="260"/>
    </row>
    <row r="784" spans="4:8">
      <c r="D784" s="260"/>
      <c r="H784" s="260"/>
    </row>
    <row r="785" spans="4:8">
      <c r="D785" s="260"/>
      <c r="H785" s="260"/>
    </row>
    <row r="786" spans="4:8">
      <c r="D786" s="260"/>
      <c r="H786" s="260"/>
    </row>
    <row r="787" spans="4:8">
      <c r="D787" s="260"/>
      <c r="H787" s="260"/>
    </row>
    <row r="788" spans="4:8">
      <c r="D788" s="260"/>
      <c r="H788" s="260"/>
    </row>
    <row r="789" spans="4:8">
      <c r="D789" s="260"/>
      <c r="H789" s="260"/>
    </row>
    <row r="790" spans="4:8">
      <c r="D790" s="260"/>
      <c r="H790" s="260"/>
    </row>
    <row r="791" spans="4:8">
      <c r="D791" s="260"/>
      <c r="H791" s="260"/>
    </row>
    <row r="792" spans="4:8">
      <c r="D792" s="260"/>
      <c r="H792" s="260"/>
    </row>
    <row r="793" spans="4:8">
      <c r="D793" s="260"/>
      <c r="H793" s="260"/>
    </row>
    <row r="794" spans="4:8">
      <c r="D794" s="260"/>
      <c r="H794" s="260"/>
    </row>
    <row r="795" spans="4:8">
      <c r="D795" s="260"/>
      <c r="H795" s="260"/>
    </row>
    <row r="796" spans="4:8">
      <c r="D796" s="260"/>
      <c r="H796" s="260"/>
    </row>
    <row r="797" spans="4:8">
      <c r="D797" s="260"/>
      <c r="H797" s="260"/>
    </row>
    <row r="798" spans="4:8">
      <c r="D798" s="260"/>
      <c r="H798" s="260"/>
    </row>
    <row r="799" spans="4:8">
      <c r="D799" s="260"/>
      <c r="H799" s="260"/>
    </row>
    <row r="800" spans="4:8">
      <c r="D800" s="260"/>
      <c r="H800" s="260"/>
    </row>
    <row r="801" spans="4:8">
      <c r="D801" s="260"/>
      <c r="H801" s="260"/>
    </row>
    <row r="802" spans="4:8">
      <c r="D802" s="260"/>
      <c r="H802" s="260"/>
    </row>
    <row r="803" spans="4:8">
      <c r="D803" s="260"/>
      <c r="H803" s="260"/>
    </row>
    <row r="804" spans="4:8">
      <c r="D804" s="260"/>
      <c r="H804" s="260"/>
    </row>
    <row r="805" spans="4:8">
      <c r="D805" s="260"/>
      <c r="H805" s="260"/>
    </row>
    <row r="806" spans="4:8">
      <c r="D806" s="260"/>
      <c r="H806" s="260"/>
    </row>
    <row r="807" spans="4:8">
      <c r="D807" s="260"/>
      <c r="H807" s="260"/>
    </row>
    <row r="808" spans="4:8">
      <c r="D808" s="260"/>
      <c r="H808" s="260"/>
    </row>
    <row r="809" spans="4:8">
      <c r="D809" s="260"/>
      <c r="H809" s="260"/>
    </row>
    <row r="810" spans="4:8">
      <c r="D810" s="260"/>
      <c r="H810" s="260"/>
    </row>
    <row r="811" spans="4:8">
      <c r="D811" s="260"/>
      <c r="H811" s="260"/>
    </row>
    <row r="812" spans="4:8">
      <c r="D812" s="260"/>
      <c r="H812" s="260"/>
    </row>
    <row r="813" spans="4:8">
      <c r="D813" s="260"/>
      <c r="H813" s="260"/>
    </row>
    <row r="814" spans="4:8">
      <c r="D814" s="260"/>
      <c r="H814" s="260"/>
    </row>
    <row r="815" spans="4:8">
      <c r="D815" s="260"/>
      <c r="H815" s="260"/>
    </row>
    <row r="816" spans="4:8">
      <c r="D816" s="260"/>
      <c r="H816" s="260"/>
    </row>
    <row r="817" spans="4:8">
      <c r="D817" s="260"/>
      <c r="H817" s="260"/>
    </row>
    <row r="818" spans="4:8">
      <c r="D818" s="260"/>
      <c r="H818" s="260"/>
    </row>
    <row r="819" spans="4:8">
      <c r="D819" s="260"/>
      <c r="H819" s="260"/>
    </row>
    <row r="820" spans="4:8">
      <c r="D820" s="260"/>
      <c r="H820" s="260"/>
    </row>
    <row r="821" spans="4:8">
      <c r="D821" s="260"/>
      <c r="H821" s="260"/>
    </row>
    <row r="822" spans="4:8">
      <c r="D822" s="260"/>
      <c r="H822" s="260"/>
    </row>
    <row r="823" spans="4:8">
      <c r="D823" s="260"/>
      <c r="H823" s="260"/>
    </row>
    <row r="824" spans="4:8">
      <c r="D824" s="260"/>
      <c r="H824" s="260"/>
    </row>
    <row r="825" spans="4:8">
      <c r="D825" s="260"/>
      <c r="H825" s="260"/>
    </row>
    <row r="826" spans="4:8">
      <c r="D826" s="260"/>
      <c r="H826" s="260"/>
    </row>
    <row r="827" spans="4:8">
      <c r="D827" s="260"/>
      <c r="H827" s="260"/>
    </row>
    <row r="828" spans="4:8">
      <c r="D828" s="260"/>
      <c r="H828" s="260"/>
    </row>
    <row r="829" spans="4:8">
      <c r="D829" s="260"/>
      <c r="H829" s="260"/>
    </row>
    <row r="830" spans="4:8">
      <c r="D830" s="260"/>
      <c r="H830" s="260"/>
    </row>
    <row r="831" spans="4:8">
      <c r="D831" s="260"/>
      <c r="H831" s="260"/>
    </row>
    <row r="832" spans="4:8">
      <c r="D832" s="260"/>
      <c r="H832" s="260"/>
    </row>
    <row r="833" spans="4:8">
      <c r="D833" s="260"/>
      <c r="H833" s="260"/>
    </row>
    <row r="834" spans="4:8">
      <c r="D834" s="260"/>
      <c r="H834" s="260"/>
    </row>
    <row r="835" spans="4:8">
      <c r="D835" s="260"/>
      <c r="H835" s="260"/>
    </row>
    <row r="836" spans="4:8">
      <c r="D836" s="260"/>
      <c r="H836" s="260"/>
    </row>
    <row r="837" spans="4:8">
      <c r="D837" s="260"/>
      <c r="H837" s="260"/>
    </row>
    <row r="838" spans="4:8">
      <c r="D838" s="260"/>
      <c r="H838" s="260"/>
    </row>
    <row r="839" spans="4:8">
      <c r="D839" s="260"/>
      <c r="H839" s="260"/>
    </row>
    <row r="840" spans="4:8">
      <c r="D840" s="260"/>
      <c r="H840" s="260"/>
    </row>
    <row r="841" spans="4:8">
      <c r="D841" s="260"/>
      <c r="H841" s="260"/>
    </row>
    <row r="842" spans="4:8">
      <c r="D842" s="260"/>
      <c r="H842" s="260"/>
    </row>
    <row r="843" spans="4:8">
      <c r="D843" s="260"/>
      <c r="H843" s="260"/>
    </row>
    <row r="844" spans="4:8">
      <c r="D844" s="260"/>
      <c r="H844" s="260"/>
    </row>
    <row r="845" spans="4:8">
      <c r="D845" s="260"/>
      <c r="H845" s="260"/>
    </row>
    <row r="846" spans="4:8">
      <c r="D846" s="260"/>
      <c r="H846" s="260"/>
    </row>
    <row r="847" spans="4:8">
      <c r="D847" s="260"/>
      <c r="H847" s="260"/>
    </row>
    <row r="848" spans="4:8">
      <c r="D848" s="260"/>
      <c r="H848" s="260"/>
    </row>
    <row r="849" spans="4:8">
      <c r="D849" s="260"/>
      <c r="H849" s="260"/>
    </row>
    <row r="850" spans="4:8">
      <c r="D850" s="260"/>
      <c r="H850" s="260"/>
    </row>
    <row r="851" spans="4:8">
      <c r="D851" s="260"/>
      <c r="H851" s="260"/>
    </row>
    <row r="852" spans="4:8">
      <c r="D852" s="260"/>
      <c r="H852" s="260"/>
    </row>
    <row r="853" spans="4:8">
      <c r="D853" s="260"/>
      <c r="H853" s="260"/>
    </row>
    <row r="854" spans="4:8">
      <c r="D854" s="260"/>
      <c r="H854" s="260"/>
    </row>
    <row r="855" spans="4:8">
      <c r="D855" s="260"/>
      <c r="H855" s="260"/>
    </row>
    <row r="856" spans="4:8">
      <c r="D856" s="260"/>
      <c r="H856" s="260"/>
    </row>
    <row r="857" spans="4:8">
      <c r="D857" s="260"/>
      <c r="H857" s="260"/>
    </row>
    <row r="858" spans="4:8">
      <c r="D858" s="260"/>
      <c r="H858" s="260"/>
    </row>
    <row r="859" spans="4:8">
      <c r="D859" s="260"/>
      <c r="H859" s="260"/>
    </row>
    <row r="860" spans="4:8">
      <c r="D860" s="260"/>
      <c r="H860" s="260"/>
    </row>
    <row r="861" spans="4:8">
      <c r="D861" s="260"/>
      <c r="H861" s="260"/>
    </row>
    <row r="862" spans="4:8">
      <c r="D862" s="260"/>
      <c r="H862" s="260"/>
    </row>
    <row r="863" spans="4:8">
      <c r="D863" s="260"/>
      <c r="H863" s="260"/>
    </row>
    <row r="864" spans="4:8">
      <c r="D864" s="260"/>
      <c r="H864" s="260"/>
    </row>
    <row r="865" spans="4:8">
      <c r="D865" s="260"/>
      <c r="H865" s="260"/>
    </row>
    <row r="866" spans="4:8">
      <c r="D866" s="260"/>
      <c r="H866" s="260"/>
    </row>
    <row r="867" spans="4:8">
      <c r="D867" s="260"/>
      <c r="H867" s="260"/>
    </row>
    <row r="868" spans="4:8">
      <c r="D868" s="260"/>
      <c r="H868" s="260"/>
    </row>
    <row r="869" spans="4:8">
      <c r="D869" s="260"/>
      <c r="H869" s="260"/>
    </row>
    <row r="870" spans="4:8">
      <c r="D870" s="260"/>
      <c r="H870" s="260"/>
    </row>
    <row r="871" spans="4:8">
      <c r="D871" s="260"/>
      <c r="H871" s="260"/>
    </row>
    <row r="872" spans="4:8">
      <c r="D872" s="260"/>
      <c r="H872" s="260"/>
    </row>
    <row r="873" spans="4:8">
      <c r="D873" s="260"/>
      <c r="H873" s="260"/>
    </row>
    <row r="874" spans="4:8">
      <c r="D874" s="260"/>
      <c r="H874" s="260"/>
    </row>
    <row r="875" spans="4:8">
      <c r="D875" s="260"/>
      <c r="H875" s="260"/>
    </row>
    <row r="876" spans="4:8">
      <c r="D876" s="260"/>
      <c r="H876" s="260"/>
    </row>
    <row r="877" spans="4:8">
      <c r="D877" s="260"/>
      <c r="H877" s="260"/>
    </row>
    <row r="878" spans="4:8">
      <c r="D878" s="260"/>
      <c r="H878" s="260"/>
    </row>
    <row r="879" spans="4:8">
      <c r="D879" s="260"/>
      <c r="H879" s="260"/>
    </row>
    <row r="880" spans="4:8">
      <c r="D880" s="260"/>
      <c r="H880" s="260"/>
    </row>
    <row r="881" spans="4:8">
      <c r="D881" s="260"/>
      <c r="H881" s="260"/>
    </row>
    <row r="882" spans="4:8">
      <c r="D882" s="260"/>
      <c r="H882" s="260"/>
    </row>
    <row r="883" spans="4:8">
      <c r="D883" s="260"/>
      <c r="H883" s="260"/>
    </row>
    <row r="884" spans="4:8">
      <c r="D884" s="260"/>
      <c r="H884" s="260"/>
    </row>
    <row r="885" spans="4:8">
      <c r="D885" s="260"/>
      <c r="H885" s="260"/>
    </row>
    <row r="886" spans="4:8">
      <c r="D886" s="260"/>
      <c r="H886" s="260"/>
    </row>
    <row r="887" spans="4:8">
      <c r="D887" s="260"/>
      <c r="H887" s="260"/>
    </row>
    <row r="888" spans="4:8">
      <c r="D888" s="260"/>
      <c r="H888" s="260"/>
    </row>
    <row r="889" spans="4:8">
      <c r="D889" s="260"/>
      <c r="H889" s="260"/>
    </row>
    <row r="890" spans="4:8">
      <c r="D890" s="260"/>
      <c r="H890" s="260"/>
    </row>
    <row r="891" spans="4:8">
      <c r="D891" s="260"/>
      <c r="H891" s="260"/>
    </row>
    <row r="892" spans="4:8">
      <c r="D892" s="260"/>
      <c r="H892" s="260"/>
    </row>
    <row r="893" spans="4:8">
      <c r="D893" s="260"/>
      <c r="H893" s="260"/>
    </row>
    <row r="894" spans="4:8">
      <c r="D894" s="260"/>
      <c r="H894" s="260"/>
    </row>
    <row r="895" spans="4:8">
      <c r="D895" s="260"/>
      <c r="H895" s="260"/>
    </row>
    <row r="896" spans="4:8">
      <c r="D896" s="260"/>
      <c r="H896" s="260"/>
    </row>
    <row r="897" spans="4:8">
      <c r="D897" s="260"/>
      <c r="H897" s="260"/>
    </row>
    <row r="898" spans="4:8">
      <c r="D898" s="260"/>
      <c r="H898" s="260"/>
    </row>
    <row r="899" spans="4:8">
      <c r="D899" s="260"/>
      <c r="H899" s="260"/>
    </row>
    <row r="900" spans="4:8">
      <c r="D900" s="260"/>
      <c r="H900" s="260"/>
    </row>
    <row r="901" spans="4:8">
      <c r="D901" s="260"/>
      <c r="H901" s="260"/>
    </row>
    <row r="902" spans="4:8">
      <c r="D902" s="260"/>
      <c r="H902" s="260"/>
    </row>
    <row r="903" spans="4:8">
      <c r="D903" s="260"/>
      <c r="H903" s="260"/>
    </row>
    <row r="904" spans="4:8">
      <c r="D904" s="260"/>
      <c r="H904" s="260"/>
    </row>
    <row r="905" spans="4:8">
      <c r="D905" s="260"/>
      <c r="H905" s="260"/>
    </row>
    <row r="906" spans="4:8">
      <c r="D906" s="260"/>
      <c r="H906" s="260"/>
    </row>
    <row r="907" spans="4:8">
      <c r="D907" s="260"/>
      <c r="H907" s="260"/>
    </row>
    <row r="908" spans="4:8">
      <c r="D908" s="260"/>
      <c r="H908" s="260"/>
    </row>
    <row r="909" spans="4:8">
      <c r="D909" s="260"/>
      <c r="H909" s="260"/>
    </row>
    <row r="910" spans="4:8">
      <c r="D910" s="260"/>
      <c r="H910" s="260"/>
    </row>
    <row r="911" spans="4:8">
      <c r="D911" s="260"/>
      <c r="H911" s="260"/>
    </row>
    <row r="912" spans="4:8">
      <c r="D912" s="260"/>
      <c r="H912" s="260"/>
    </row>
    <row r="913" spans="4:8">
      <c r="D913" s="260"/>
      <c r="H913" s="260"/>
    </row>
    <row r="914" spans="4:8">
      <c r="D914" s="260"/>
      <c r="H914" s="260"/>
    </row>
    <row r="915" spans="4:8">
      <c r="D915" s="260"/>
      <c r="H915" s="260"/>
    </row>
    <row r="916" spans="4:8">
      <c r="D916" s="260"/>
      <c r="H916" s="260"/>
    </row>
    <row r="917" spans="4:8">
      <c r="D917" s="260"/>
      <c r="H917" s="260"/>
    </row>
    <row r="918" spans="4:8">
      <c r="D918" s="260"/>
      <c r="H918" s="260"/>
    </row>
    <row r="919" spans="4:8">
      <c r="D919" s="260"/>
      <c r="H919" s="260"/>
    </row>
    <row r="920" spans="4:8">
      <c r="D920" s="260"/>
      <c r="H920" s="260"/>
    </row>
    <row r="921" spans="4:8">
      <c r="D921" s="260"/>
      <c r="H921" s="260"/>
    </row>
    <row r="922" spans="4:8">
      <c r="D922" s="260"/>
      <c r="H922" s="260"/>
    </row>
    <row r="923" spans="4:8">
      <c r="D923" s="260"/>
      <c r="H923" s="260"/>
    </row>
    <row r="924" spans="4:8">
      <c r="D924" s="260"/>
      <c r="H924" s="260"/>
    </row>
    <row r="925" spans="4:8">
      <c r="D925" s="260"/>
      <c r="H925" s="260"/>
    </row>
    <row r="926" spans="4:8">
      <c r="D926" s="260"/>
      <c r="H926" s="260"/>
    </row>
    <row r="927" spans="4:8">
      <c r="D927" s="260"/>
      <c r="H927" s="260"/>
    </row>
    <row r="928" spans="4:8">
      <c r="D928" s="260"/>
      <c r="H928" s="260"/>
    </row>
    <row r="929" spans="4:8">
      <c r="D929" s="260"/>
      <c r="H929" s="260"/>
    </row>
    <row r="930" spans="4:8">
      <c r="D930" s="260"/>
      <c r="H930" s="260"/>
    </row>
    <row r="931" spans="4:8">
      <c r="D931" s="260"/>
      <c r="H931" s="260"/>
    </row>
    <row r="932" spans="4:8">
      <c r="D932" s="260"/>
      <c r="H932" s="260"/>
    </row>
    <row r="933" spans="4:8">
      <c r="D933" s="260"/>
      <c r="H933" s="260"/>
    </row>
    <row r="934" spans="4:8">
      <c r="D934" s="260"/>
      <c r="H934" s="260"/>
    </row>
    <row r="935" spans="4:8">
      <c r="D935" s="260"/>
      <c r="H935" s="260"/>
    </row>
    <row r="936" spans="4:8">
      <c r="D936" s="260"/>
      <c r="H936" s="260"/>
    </row>
    <row r="937" spans="4:8">
      <c r="D937" s="260"/>
      <c r="H937" s="260"/>
    </row>
    <row r="938" spans="4:8">
      <c r="D938" s="260"/>
      <c r="H938" s="260"/>
    </row>
    <row r="939" spans="4:8">
      <c r="D939" s="260"/>
      <c r="H939" s="260"/>
    </row>
    <row r="940" spans="4:8">
      <c r="D940" s="260"/>
      <c r="H940" s="260"/>
    </row>
    <row r="941" spans="4:8">
      <c r="D941" s="260"/>
      <c r="H941" s="260"/>
    </row>
    <row r="942" spans="4:8">
      <c r="D942" s="260"/>
      <c r="H942" s="260"/>
    </row>
    <row r="943" spans="4:8">
      <c r="D943" s="260"/>
      <c r="H943" s="260"/>
    </row>
    <row r="944" spans="4:8">
      <c r="D944" s="260"/>
      <c r="H944" s="260"/>
    </row>
    <row r="945" spans="4:8">
      <c r="D945" s="260"/>
      <c r="H945" s="260"/>
    </row>
    <row r="946" spans="4:8">
      <c r="D946" s="260"/>
      <c r="H946" s="260"/>
    </row>
    <row r="947" spans="4:8">
      <c r="D947" s="260"/>
      <c r="H947" s="260"/>
    </row>
    <row r="948" spans="4:8">
      <c r="D948" s="260"/>
      <c r="H948" s="260"/>
    </row>
    <row r="949" spans="4:8">
      <c r="D949" s="260"/>
      <c r="H949" s="260"/>
    </row>
    <row r="950" spans="4:8">
      <c r="D950" s="260"/>
      <c r="H950" s="260"/>
    </row>
    <row r="951" spans="4:8">
      <c r="D951" s="260"/>
      <c r="H951" s="260"/>
    </row>
    <row r="952" spans="4:8">
      <c r="D952" s="260"/>
      <c r="H952" s="260"/>
    </row>
    <row r="953" spans="4:8">
      <c r="D953" s="260"/>
      <c r="H953" s="260"/>
    </row>
    <row r="954" spans="4:8">
      <c r="D954" s="260"/>
      <c r="H954" s="260"/>
    </row>
    <row r="955" spans="4:8">
      <c r="D955" s="260"/>
      <c r="H955" s="260"/>
    </row>
    <row r="956" spans="4:8">
      <c r="D956" s="260"/>
      <c r="H956" s="260"/>
    </row>
    <row r="957" spans="4:8">
      <c r="D957" s="260"/>
      <c r="H957" s="260"/>
    </row>
    <row r="958" spans="4:8">
      <c r="D958" s="260"/>
      <c r="H958" s="260"/>
    </row>
    <row r="959" spans="4:8">
      <c r="D959" s="260"/>
      <c r="H959" s="260"/>
    </row>
    <row r="960" spans="4:8">
      <c r="D960" s="260"/>
      <c r="H960" s="260"/>
    </row>
    <row r="961" spans="4:8">
      <c r="D961" s="260"/>
      <c r="H961" s="260"/>
    </row>
    <row r="962" spans="4:8">
      <c r="D962" s="260"/>
      <c r="H962" s="260"/>
    </row>
    <row r="963" spans="4:8">
      <c r="D963" s="260"/>
      <c r="H963" s="260"/>
    </row>
    <row r="964" spans="4:8">
      <c r="D964" s="260"/>
      <c r="H964" s="260"/>
    </row>
    <row r="965" spans="4:8">
      <c r="D965" s="260"/>
      <c r="H965" s="260"/>
    </row>
    <row r="966" spans="4:8">
      <c r="D966" s="260"/>
      <c r="H966" s="260"/>
    </row>
    <row r="967" spans="4:8">
      <c r="D967" s="260"/>
      <c r="H967" s="260"/>
    </row>
    <row r="968" spans="4:8">
      <c r="D968" s="260"/>
      <c r="H968" s="260"/>
    </row>
    <row r="969" spans="4:8">
      <c r="D969" s="260"/>
      <c r="H969" s="260"/>
    </row>
    <row r="970" spans="4:8">
      <c r="D970" s="260"/>
      <c r="H970" s="260"/>
    </row>
    <row r="971" spans="4:8">
      <c r="D971" s="260"/>
      <c r="H971" s="260"/>
    </row>
    <row r="972" spans="4:8">
      <c r="D972" s="260"/>
      <c r="H972" s="260"/>
    </row>
    <row r="973" spans="4:8">
      <c r="D973" s="260"/>
      <c r="H973" s="260"/>
    </row>
    <row r="974" spans="4:8">
      <c r="D974" s="260"/>
      <c r="H974" s="260"/>
    </row>
    <row r="975" spans="4:8">
      <c r="D975" s="260"/>
      <c r="H975" s="260"/>
    </row>
    <row r="976" spans="4:8">
      <c r="D976" s="260"/>
      <c r="H976" s="260"/>
    </row>
    <row r="977" spans="4:8">
      <c r="D977" s="260"/>
      <c r="H977" s="260"/>
    </row>
    <row r="978" spans="4:8">
      <c r="D978" s="260"/>
      <c r="H978" s="260"/>
    </row>
    <row r="979" spans="4:8">
      <c r="D979" s="260"/>
      <c r="H979" s="260"/>
    </row>
    <row r="980" spans="4:8">
      <c r="D980" s="260"/>
      <c r="H980" s="260"/>
    </row>
    <row r="981" spans="4:8">
      <c r="D981" s="260"/>
      <c r="H981" s="260"/>
    </row>
    <row r="982" spans="4:8">
      <c r="D982" s="260"/>
      <c r="H982" s="260"/>
    </row>
    <row r="983" spans="4:8">
      <c r="D983" s="260"/>
      <c r="H983" s="260"/>
    </row>
    <row r="984" spans="4:8">
      <c r="D984" s="260"/>
      <c r="H984" s="260"/>
    </row>
    <row r="985" spans="4:8">
      <c r="D985" s="260"/>
      <c r="H985" s="260"/>
    </row>
    <row r="986" spans="4:8">
      <c r="D986" s="260"/>
      <c r="H986" s="260"/>
    </row>
    <row r="987" spans="4:8">
      <c r="D987" s="260"/>
      <c r="H987" s="260"/>
    </row>
    <row r="988" spans="4:8">
      <c r="D988" s="260"/>
      <c r="H988" s="260"/>
    </row>
    <row r="989" spans="4:8">
      <c r="D989" s="260"/>
      <c r="H989" s="260"/>
    </row>
    <row r="990" spans="4:8">
      <c r="D990" s="260"/>
      <c r="H990" s="260"/>
    </row>
    <row r="991" spans="4:8">
      <c r="D991" s="260"/>
      <c r="H991" s="260"/>
    </row>
    <row r="992" spans="4:8">
      <c r="D992" s="260"/>
      <c r="H992" s="260"/>
    </row>
    <row r="993" spans="4:8">
      <c r="D993" s="260"/>
      <c r="H993" s="260"/>
    </row>
    <row r="994" spans="4:8">
      <c r="D994" s="260"/>
      <c r="H994" s="260"/>
    </row>
    <row r="995" spans="4:8">
      <c r="D995" s="260"/>
      <c r="H995" s="260"/>
    </row>
    <row r="996" spans="4:8">
      <c r="D996" s="260"/>
      <c r="H996" s="260"/>
    </row>
    <row r="997" spans="4:8">
      <c r="D997" s="260"/>
      <c r="H997" s="260"/>
    </row>
    <row r="998" spans="4:8">
      <c r="D998" s="260"/>
      <c r="H998" s="260"/>
    </row>
    <row r="999" spans="4:8">
      <c r="D999" s="260"/>
      <c r="H999" s="260"/>
    </row>
    <row r="1000" spans="4:8">
      <c r="D1000" s="260"/>
      <c r="H1000" s="260"/>
    </row>
    <row r="1001" spans="4:8">
      <c r="D1001" s="260"/>
      <c r="H1001" s="260"/>
    </row>
    <row r="1002" spans="4:8">
      <c r="D1002" s="260"/>
      <c r="H1002" s="260"/>
    </row>
    <row r="1003" spans="4:8">
      <c r="D1003" s="260"/>
      <c r="H1003" s="260"/>
    </row>
    <row r="1004" spans="4:8">
      <c r="D1004" s="260"/>
      <c r="H1004" s="260"/>
    </row>
    <row r="1005" spans="4:8">
      <c r="D1005" s="260"/>
      <c r="H1005" s="260"/>
    </row>
    <row r="1006" spans="4:8">
      <c r="D1006" s="260"/>
      <c r="H1006" s="260"/>
    </row>
    <row r="1007" spans="4:8">
      <c r="D1007" s="260"/>
      <c r="H1007" s="260"/>
    </row>
    <row r="1008" spans="4:8">
      <c r="D1008" s="260"/>
      <c r="H1008" s="260"/>
    </row>
    <row r="1009" spans="4:8">
      <c r="D1009" s="260"/>
      <c r="H1009" s="260"/>
    </row>
    <row r="1010" spans="4:8">
      <c r="D1010" s="260"/>
      <c r="H1010" s="260"/>
    </row>
    <row r="1011" spans="4:8">
      <c r="D1011" s="260"/>
      <c r="H1011" s="260"/>
    </row>
    <row r="1012" spans="4:8">
      <c r="D1012" s="260"/>
      <c r="H1012" s="260"/>
    </row>
    <row r="1013" spans="4:8">
      <c r="D1013" s="260"/>
      <c r="H1013" s="260"/>
    </row>
    <row r="1014" spans="4:8">
      <c r="D1014" s="260"/>
      <c r="H1014" s="260"/>
    </row>
    <row r="1015" spans="4:8">
      <c r="D1015" s="260"/>
      <c r="H1015" s="260"/>
    </row>
    <row r="1016" spans="4:8">
      <c r="D1016" s="260"/>
      <c r="H1016" s="260"/>
    </row>
    <row r="1017" spans="4:8">
      <c r="D1017" s="260"/>
      <c r="H1017" s="260"/>
    </row>
    <row r="1018" spans="4:8">
      <c r="D1018" s="260"/>
      <c r="H1018" s="260"/>
    </row>
    <row r="1019" spans="4:8">
      <c r="D1019" s="260"/>
      <c r="H1019" s="260"/>
    </row>
    <row r="1020" spans="4:8">
      <c r="D1020" s="260"/>
      <c r="H1020" s="260"/>
    </row>
    <row r="1021" spans="4:8">
      <c r="D1021" s="260"/>
      <c r="H1021" s="260"/>
    </row>
    <row r="1022" spans="4:8">
      <c r="D1022" s="260"/>
      <c r="H1022" s="260"/>
    </row>
    <row r="1023" spans="4:8">
      <c r="D1023" s="260"/>
      <c r="H1023" s="260"/>
    </row>
    <row r="1024" spans="4:8">
      <c r="D1024" s="260"/>
      <c r="H1024" s="260"/>
    </row>
    <row r="1025" spans="4:8">
      <c r="D1025" s="260"/>
      <c r="H1025" s="260"/>
    </row>
    <row r="1026" spans="4:8">
      <c r="D1026" s="260"/>
      <c r="H1026" s="260"/>
    </row>
    <row r="1027" spans="4:8">
      <c r="D1027" s="260"/>
      <c r="H1027" s="260"/>
    </row>
    <row r="1028" spans="4:8">
      <c r="D1028" s="260"/>
      <c r="H1028" s="260"/>
    </row>
    <row r="1029" spans="4:8">
      <c r="D1029" s="260"/>
      <c r="H1029" s="260"/>
    </row>
    <row r="1030" spans="4:8">
      <c r="D1030" s="260"/>
      <c r="H1030" s="260"/>
    </row>
    <row r="1031" spans="4:8">
      <c r="D1031" s="260"/>
      <c r="H1031" s="260"/>
    </row>
    <row r="1032" spans="4:8">
      <c r="D1032" s="260"/>
      <c r="H1032" s="260"/>
    </row>
    <row r="1033" spans="4:8">
      <c r="D1033" s="260"/>
      <c r="H1033" s="260"/>
    </row>
    <row r="1034" spans="4:8">
      <c r="D1034" s="260"/>
      <c r="H1034" s="260"/>
    </row>
    <row r="1035" spans="4:8">
      <c r="D1035" s="260"/>
      <c r="H1035" s="260"/>
    </row>
    <row r="1036" spans="4:8">
      <c r="D1036" s="260"/>
      <c r="H1036" s="260"/>
    </row>
    <row r="1037" spans="4:8">
      <c r="D1037" s="260"/>
      <c r="H1037" s="260"/>
    </row>
    <row r="1038" spans="4:8">
      <c r="D1038" s="260"/>
      <c r="H1038" s="260"/>
    </row>
    <row r="1039" spans="4:8">
      <c r="D1039" s="260"/>
      <c r="H1039" s="260"/>
    </row>
    <row r="1040" spans="4:8">
      <c r="D1040" s="260"/>
      <c r="H1040" s="260"/>
    </row>
    <row r="1041" spans="4:8">
      <c r="D1041" s="260"/>
      <c r="H1041" s="260"/>
    </row>
    <row r="1042" spans="4:8">
      <c r="D1042" s="260"/>
      <c r="H1042" s="260"/>
    </row>
    <row r="1043" spans="4:8">
      <c r="D1043" s="260"/>
      <c r="H1043" s="260"/>
    </row>
    <row r="1044" spans="4:8">
      <c r="D1044" s="260"/>
      <c r="H1044" s="260"/>
    </row>
    <row r="1045" spans="4:8">
      <c r="D1045" s="260"/>
      <c r="H1045" s="260"/>
    </row>
    <row r="1046" spans="4:8">
      <c r="D1046" s="260"/>
      <c r="H1046" s="260"/>
    </row>
    <row r="1047" spans="4:8">
      <c r="D1047" s="260"/>
      <c r="H1047" s="260"/>
    </row>
    <row r="1048" spans="4:8">
      <c r="D1048" s="260"/>
      <c r="H1048" s="260"/>
    </row>
    <row r="1049" spans="4:8">
      <c r="D1049" s="260"/>
      <c r="H1049" s="260"/>
    </row>
    <row r="1050" spans="4:8">
      <c r="D1050" s="260"/>
      <c r="H1050" s="260"/>
    </row>
    <row r="1051" spans="4:8">
      <c r="D1051" s="260"/>
      <c r="H1051" s="260"/>
    </row>
    <row r="1052" spans="4:8">
      <c r="D1052" s="260"/>
      <c r="H1052" s="260"/>
    </row>
    <row r="1053" spans="4:8">
      <c r="D1053" s="260"/>
      <c r="H1053" s="260"/>
    </row>
    <row r="1054" spans="4:8">
      <c r="D1054" s="260"/>
      <c r="H1054" s="260"/>
    </row>
    <row r="1055" spans="4:8">
      <c r="D1055" s="260"/>
      <c r="H1055" s="260"/>
    </row>
    <row r="1056" spans="4:8">
      <c r="D1056" s="260"/>
      <c r="H1056" s="260"/>
    </row>
    <row r="1057" spans="4:8">
      <c r="D1057" s="260"/>
      <c r="H1057" s="260"/>
    </row>
    <row r="1058" spans="4:8">
      <c r="D1058" s="260"/>
      <c r="H1058" s="260"/>
    </row>
    <row r="1059" spans="4:8">
      <c r="D1059" s="260"/>
      <c r="H1059" s="260"/>
    </row>
    <row r="1060" spans="4:8">
      <c r="D1060" s="260"/>
      <c r="H1060" s="260"/>
    </row>
    <row r="1061" spans="4:8">
      <c r="D1061" s="260"/>
      <c r="H1061" s="260"/>
    </row>
    <row r="1062" spans="4:8">
      <c r="D1062" s="260"/>
      <c r="H1062" s="260"/>
    </row>
    <row r="1063" spans="4:8">
      <c r="D1063" s="260"/>
      <c r="H1063" s="260"/>
    </row>
    <row r="1064" spans="4:8">
      <c r="D1064" s="260"/>
      <c r="H1064" s="260"/>
    </row>
    <row r="1065" spans="4:8">
      <c r="D1065" s="260"/>
      <c r="H1065" s="260"/>
    </row>
    <row r="1066" spans="4:8">
      <c r="D1066" s="260"/>
      <c r="H1066" s="260"/>
    </row>
    <row r="1067" spans="4:8">
      <c r="D1067" s="260"/>
      <c r="H1067" s="260"/>
    </row>
    <row r="1068" spans="4:8">
      <c r="D1068" s="260"/>
      <c r="H1068" s="260"/>
    </row>
    <row r="1069" spans="4:8">
      <c r="D1069" s="260"/>
      <c r="H1069" s="260"/>
    </row>
    <row r="1070" spans="4:8">
      <c r="D1070" s="260"/>
      <c r="H1070" s="260"/>
    </row>
    <row r="1071" spans="4:8">
      <c r="D1071" s="260"/>
      <c r="H1071" s="260"/>
    </row>
    <row r="1072" spans="4:8">
      <c r="D1072" s="260"/>
      <c r="H1072" s="260"/>
    </row>
    <row r="1073" spans="4:8">
      <c r="D1073" s="260"/>
      <c r="H1073" s="260"/>
    </row>
    <row r="1074" spans="4:8">
      <c r="D1074" s="260"/>
      <c r="H1074" s="260"/>
    </row>
    <row r="1075" spans="4:8">
      <c r="D1075" s="260"/>
      <c r="H1075" s="260"/>
    </row>
    <row r="1076" spans="4:8">
      <c r="D1076" s="260"/>
      <c r="H1076" s="260"/>
    </row>
    <row r="1077" spans="4:8">
      <c r="D1077" s="260"/>
      <c r="H1077" s="260"/>
    </row>
    <row r="1078" spans="4:8">
      <c r="D1078" s="260"/>
      <c r="H1078" s="260"/>
    </row>
    <row r="1079" spans="4:8">
      <c r="D1079" s="260"/>
      <c r="H1079" s="260"/>
    </row>
    <row r="1080" spans="4:8">
      <c r="D1080" s="260"/>
      <c r="H1080" s="260"/>
    </row>
    <row r="1081" spans="4:8">
      <c r="D1081" s="260"/>
      <c r="H1081" s="260"/>
    </row>
    <row r="1082" spans="4:8">
      <c r="D1082" s="260"/>
      <c r="H1082" s="260"/>
    </row>
    <row r="1083" spans="4:8">
      <c r="D1083" s="260"/>
      <c r="H1083" s="260"/>
    </row>
    <row r="1084" spans="4:8">
      <c r="D1084" s="260"/>
      <c r="H1084" s="260"/>
    </row>
    <row r="1085" spans="4:8">
      <c r="D1085" s="260"/>
      <c r="H1085" s="260"/>
    </row>
    <row r="1086" spans="4:8">
      <c r="D1086" s="260"/>
      <c r="H1086" s="260"/>
    </row>
    <row r="1087" spans="4:8">
      <c r="D1087" s="260"/>
      <c r="H1087" s="260"/>
    </row>
    <row r="1088" spans="4:8">
      <c r="D1088" s="260"/>
      <c r="H1088" s="260"/>
    </row>
    <row r="1089" spans="4:8">
      <c r="D1089" s="260"/>
      <c r="H1089" s="260"/>
    </row>
    <row r="1090" spans="4:8">
      <c r="D1090" s="260"/>
      <c r="H1090" s="260"/>
    </row>
    <row r="1091" spans="4:8">
      <c r="D1091" s="260"/>
      <c r="H1091" s="260"/>
    </row>
    <row r="1092" spans="4:8">
      <c r="D1092" s="260"/>
      <c r="H1092" s="260"/>
    </row>
    <row r="1093" spans="4:8">
      <c r="D1093" s="260"/>
      <c r="H1093" s="260"/>
    </row>
    <row r="1094" spans="4:8">
      <c r="D1094" s="260"/>
      <c r="H1094" s="260"/>
    </row>
    <row r="1095" spans="4:8">
      <c r="D1095" s="260"/>
      <c r="H1095" s="260"/>
    </row>
    <row r="1096" spans="4:8">
      <c r="D1096" s="260"/>
      <c r="H1096" s="260"/>
    </row>
    <row r="1097" spans="4:8">
      <c r="D1097" s="260"/>
      <c r="H1097" s="260"/>
    </row>
    <row r="1098" spans="4:8">
      <c r="D1098" s="260"/>
      <c r="H1098" s="260"/>
    </row>
    <row r="1099" spans="4:8">
      <c r="D1099" s="260"/>
      <c r="H1099" s="260"/>
    </row>
    <row r="1100" spans="4:8">
      <c r="D1100" s="260"/>
      <c r="H1100" s="260"/>
    </row>
    <row r="1101" spans="4:8">
      <c r="D1101" s="260"/>
      <c r="H1101" s="260"/>
    </row>
    <row r="1102" spans="4:8">
      <c r="D1102" s="260"/>
      <c r="H1102" s="260"/>
    </row>
    <row r="1103" spans="4:8">
      <c r="D1103" s="260"/>
      <c r="H1103" s="260"/>
    </row>
    <row r="1104" spans="4:8">
      <c r="D1104" s="260"/>
      <c r="H1104" s="260"/>
    </row>
    <row r="1105" spans="4:8">
      <c r="D1105" s="260"/>
      <c r="H1105" s="260"/>
    </row>
    <row r="1106" spans="4:8">
      <c r="D1106" s="260"/>
      <c r="H1106" s="260"/>
    </row>
    <row r="1107" spans="4:8">
      <c r="D1107" s="260"/>
      <c r="H1107" s="260"/>
    </row>
    <row r="1108" spans="4:8">
      <c r="D1108" s="260"/>
      <c r="H1108" s="260"/>
    </row>
    <row r="1109" spans="4:8">
      <c r="D1109" s="260"/>
      <c r="H1109" s="260"/>
    </row>
    <row r="1110" spans="4:8">
      <c r="D1110" s="260"/>
      <c r="H1110" s="260"/>
    </row>
    <row r="1111" spans="4:8">
      <c r="D1111" s="260"/>
      <c r="H1111" s="260"/>
    </row>
    <row r="1112" spans="4:8">
      <c r="D1112" s="260"/>
      <c r="H1112" s="260"/>
    </row>
    <row r="1113" spans="4:8">
      <c r="D1113" s="260"/>
      <c r="H1113" s="260"/>
    </row>
    <row r="1114" spans="4:8">
      <c r="D1114" s="260"/>
      <c r="H1114" s="260"/>
    </row>
    <row r="1115" spans="4:8">
      <c r="D1115" s="260"/>
      <c r="H1115" s="260"/>
    </row>
    <row r="1116" spans="4:8">
      <c r="D1116" s="260"/>
      <c r="H1116" s="260"/>
    </row>
    <row r="1117" spans="4:8">
      <c r="D1117" s="260"/>
      <c r="H1117" s="260"/>
    </row>
    <row r="1118" spans="4:8">
      <c r="D1118" s="260"/>
      <c r="H1118" s="260"/>
    </row>
    <row r="1119" spans="4:8">
      <c r="D1119" s="260"/>
      <c r="H1119" s="260"/>
    </row>
    <row r="1120" spans="4:8">
      <c r="D1120" s="260"/>
      <c r="H1120" s="260"/>
    </row>
    <row r="1121" spans="4:8">
      <c r="D1121" s="260"/>
      <c r="H1121" s="260"/>
    </row>
    <row r="1122" spans="4:8">
      <c r="D1122" s="260"/>
      <c r="H1122" s="260"/>
    </row>
    <row r="1123" spans="4:8">
      <c r="D1123" s="260"/>
      <c r="H1123" s="260"/>
    </row>
    <row r="1124" spans="4:8">
      <c r="D1124" s="260"/>
      <c r="H1124" s="260"/>
    </row>
    <row r="1125" spans="4:8">
      <c r="D1125" s="260"/>
      <c r="H1125" s="260"/>
    </row>
    <row r="1126" spans="4:8">
      <c r="D1126" s="260"/>
      <c r="H1126" s="260"/>
    </row>
    <row r="1127" spans="4:8">
      <c r="D1127" s="260"/>
      <c r="H1127" s="260"/>
    </row>
    <row r="1128" spans="4:8">
      <c r="D1128" s="260"/>
      <c r="H1128" s="260"/>
    </row>
    <row r="1129" spans="4:8">
      <c r="D1129" s="260"/>
      <c r="H1129" s="260"/>
    </row>
    <row r="1130" spans="4:8">
      <c r="D1130" s="260"/>
      <c r="H1130" s="260"/>
    </row>
    <row r="1131" spans="4:8">
      <c r="D1131" s="260"/>
      <c r="H1131" s="260"/>
    </row>
    <row r="1132" spans="4:8">
      <c r="D1132" s="260"/>
      <c r="H1132" s="260"/>
    </row>
    <row r="1133" spans="4:8">
      <c r="D1133" s="260"/>
      <c r="H1133" s="260"/>
    </row>
    <row r="1134" spans="4:8">
      <c r="D1134" s="260"/>
      <c r="H1134" s="260"/>
    </row>
    <row r="1135" spans="4:8">
      <c r="D1135" s="260"/>
      <c r="H1135" s="260"/>
    </row>
    <row r="1136" spans="4:8">
      <c r="D1136" s="260"/>
      <c r="H1136" s="260"/>
    </row>
    <row r="1137" spans="4:8">
      <c r="D1137" s="260"/>
      <c r="H1137" s="260"/>
    </row>
    <row r="1138" spans="4:8">
      <c r="D1138" s="260"/>
      <c r="H1138" s="260"/>
    </row>
    <row r="1139" spans="4:8">
      <c r="D1139" s="260"/>
      <c r="H1139" s="260"/>
    </row>
    <row r="1140" spans="4:8">
      <c r="D1140" s="260"/>
      <c r="H1140" s="260"/>
    </row>
    <row r="1141" spans="4:8">
      <c r="D1141" s="260"/>
      <c r="H1141" s="260"/>
    </row>
    <row r="1142" spans="4:8">
      <c r="D1142" s="260"/>
      <c r="H1142" s="260"/>
    </row>
    <row r="1143" spans="4:8">
      <c r="D1143" s="260"/>
      <c r="H1143" s="260"/>
    </row>
    <row r="1144" spans="4:8">
      <c r="D1144" s="260"/>
      <c r="H1144" s="260"/>
    </row>
    <row r="1145" spans="4:8">
      <c r="D1145" s="260"/>
      <c r="H1145" s="260"/>
    </row>
    <row r="1146" spans="4:8">
      <c r="D1146" s="260"/>
      <c r="H1146" s="260"/>
    </row>
    <row r="1147" spans="4:8">
      <c r="D1147" s="260"/>
      <c r="H1147" s="260"/>
    </row>
    <row r="1148" spans="4:8">
      <c r="D1148" s="260"/>
      <c r="H1148" s="260"/>
    </row>
    <row r="1149" spans="4:8">
      <c r="D1149" s="260"/>
      <c r="H1149" s="260"/>
    </row>
    <row r="1150" spans="4:8">
      <c r="D1150" s="260"/>
      <c r="H1150" s="260"/>
    </row>
    <row r="1151" spans="4:8">
      <c r="D1151" s="260"/>
      <c r="H1151" s="260"/>
    </row>
    <row r="1152" spans="4:8">
      <c r="D1152" s="260"/>
      <c r="H1152" s="260"/>
    </row>
    <row r="1153" spans="4:8">
      <c r="D1153" s="260"/>
      <c r="H1153" s="260"/>
    </row>
    <row r="1154" spans="4:8">
      <c r="D1154" s="260"/>
      <c r="H1154" s="260"/>
    </row>
    <row r="1155" spans="4:8">
      <c r="D1155" s="260"/>
      <c r="H1155" s="260"/>
    </row>
    <row r="1156" spans="4:8">
      <c r="D1156" s="260"/>
      <c r="H1156" s="260"/>
    </row>
    <row r="1157" spans="4:8">
      <c r="D1157" s="260"/>
      <c r="H1157" s="260"/>
    </row>
    <row r="1158" spans="4:8">
      <c r="D1158" s="260"/>
      <c r="H1158" s="260"/>
    </row>
    <row r="1159" spans="4:8">
      <c r="D1159" s="260"/>
      <c r="H1159" s="260"/>
    </row>
    <row r="1160" spans="4:8">
      <c r="D1160" s="260"/>
      <c r="H1160" s="260"/>
    </row>
    <row r="1161" spans="4:8">
      <c r="D1161" s="260"/>
      <c r="H1161" s="260"/>
    </row>
    <row r="1162" spans="4:8">
      <c r="D1162" s="260"/>
      <c r="H1162" s="260"/>
    </row>
    <row r="1163" spans="4:8">
      <c r="D1163" s="260"/>
      <c r="H1163" s="260"/>
    </row>
    <row r="1164" spans="4:8">
      <c r="D1164" s="260"/>
      <c r="H1164" s="260"/>
    </row>
    <row r="1165" spans="4:8">
      <c r="D1165" s="260"/>
      <c r="H1165" s="260"/>
    </row>
    <row r="1166" spans="4:8">
      <c r="D1166" s="260"/>
      <c r="H1166" s="260"/>
    </row>
    <row r="1167" spans="4:8">
      <c r="D1167" s="260"/>
      <c r="H1167" s="260"/>
    </row>
    <row r="1168" spans="4:8">
      <c r="D1168" s="260"/>
      <c r="H1168" s="260"/>
    </row>
    <row r="1169" spans="4:8">
      <c r="D1169" s="260"/>
      <c r="H1169" s="260"/>
    </row>
    <row r="1170" spans="4:8">
      <c r="D1170" s="260"/>
      <c r="H1170" s="260"/>
    </row>
    <row r="1171" spans="4:8">
      <c r="D1171" s="260"/>
      <c r="H1171" s="260"/>
    </row>
    <row r="1172" spans="4:8">
      <c r="D1172" s="260"/>
      <c r="H1172" s="260"/>
    </row>
    <row r="1173" spans="4:8">
      <c r="D1173" s="260"/>
      <c r="H1173" s="260"/>
    </row>
    <row r="1174" spans="4:8">
      <c r="D1174" s="260"/>
      <c r="H1174" s="260"/>
    </row>
    <row r="1175" spans="4:8">
      <c r="D1175" s="260"/>
      <c r="H1175" s="260"/>
    </row>
    <row r="1176" spans="4:8">
      <c r="D1176" s="260"/>
      <c r="H1176" s="260"/>
    </row>
    <row r="1177" spans="4:8">
      <c r="D1177" s="260"/>
      <c r="H1177" s="260"/>
    </row>
    <row r="1178" spans="4:8">
      <c r="D1178" s="260"/>
      <c r="H1178" s="260"/>
    </row>
    <row r="1179" spans="4:8">
      <c r="D1179" s="260"/>
      <c r="H1179" s="260"/>
    </row>
    <row r="1180" spans="4:8">
      <c r="D1180" s="260"/>
      <c r="H1180" s="260"/>
    </row>
    <row r="1181" spans="4:8">
      <c r="D1181" s="260"/>
      <c r="H1181" s="260"/>
    </row>
    <row r="1182" spans="4:8">
      <c r="D1182" s="260"/>
      <c r="H1182" s="260"/>
    </row>
    <row r="1183" spans="4:8">
      <c r="D1183" s="260"/>
      <c r="H1183" s="260"/>
    </row>
    <row r="1184" spans="4:8">
      <c r="D1184" s="260"/>
      <c r="H1184" s="260"/>
    </row>
    <row r="1185" spans="4:8">
      <c r="D1185" s="260"/>
      <c r="H1185" s="260"/>
    </row>
    <row r="1186" spans="4:8">
      <c r="D1186" s="260"/>
      <c r="H1186" s="260"/>
    </row>
    <row r="1187" spans="4:8">
      <c r="D1187" s="260"/>
      <c r="H1187" s="260"/>
    </row>
    <row r="1188" spans="4:8">
      <c r="D1188" s="260"/>
      <c r="H1188" s="260"/>
    </row>
    <row r="1189" spans="4:8">
      <c r="D1189" s="260"/>
      <c r="H1189" s="260"/>
    </row>
    <row r="1190" spans="4:8">
      <c r="D1190" s="260"/>
      <c r="H1190" s="260"/>
    </row>
    <row r="1191" spans="4:8">
      <c r="D1191" s="260"/>
      <c r="H1191" s="260"/>
    </row>
    <row r="1192" spans="4:8">
      <c r="D1192" s="260"/>
      <c r="H1192" s="260"/>
    </row>
    <row r="1193" spans="4:8">
      <c r="D1193" s="260"/>
      <c r="H1193" s="260"/>
    </row>
    <row r="1194" spans="4:8">
      <c r="D1194" s="260"/>
      <c r="H1194" s="260"/>
    </row>
    <row r="1195" spans="4:8">
      <c r="D1195" s="260"/>
      <c r="H1195" s="260"/>
    </row>
    <row r="1196" spans="4:8">
      <c r="D1196" s="260"/>
      <c r="H1196" s="260"/>
    </row>
    <row r="1197" spans="4:8">
      <c r="D1197" s="260"/>
      <c r="H1197" s="260"/>
    </row>
    <row r="1198" spans="4:8">
      <c r="D1198" s="260"/>
      <c r="H1198" s="260"/>
    </row>
    <row r="1199" spans="4:8">
      <c r="D1199" s="260"/>
      <c r="H1199" s="260"/>
    </row>
    <row r="1200" spans="4:8">
      <c r="D1200" s="260"/>
      <c r="H1200" s="260"/>
    </row>
    <row r="1201" spans="4:8">
      <c r="D1201" s="260"/>
      <c r="H1201" s="260"/>
    </row>
    <row r="1202" spans="4:8">
      <c r="D1202" s="260"/>
      <c r="H1202" s="260"/>
    </row>
    <row r="1203" spans="4:8">
      <c r="D1203" s="260"/>
      <c r="H1203" s="260"/>
    </row>
    <row r="1204" spans="4:8">
      <c r="D1204" s="260"/>
      <c r="H1204" s="260"/>
    </row>
    <row r="1205" spans="4:8">
      <c r="D1205" s="260"/>
      <c r="H1205" s="260"/>
    </row>
    <row r="1206" spans="4:8">
      <c r="D1206" s="260"/>
      <c r="H1206" s="260"/>
    </row>
    <row r="1207" spans="4:8">
      <c r="D1207" s="260"/>
      <c r="H1207" s="260"/>
    </row>
    <row r="1208" spans="4:8">
      <c r="D1208" s="260"/>
      <c r="H1208" s="260"/>
    </row>
    <row r="1209" spans="4:8">
      <c r="D1209" s="260"/>
      <c r="H1209" s="260"/>
    </row>
    <row r="1210" spans="4:8">
      <c r="D1210" s="260"/>
      <c r="H1210" s="260"/>
    </row>
    <row r="1211" spans="4:8">
      <c r="D1211" s="260"/>
      <c r="H1211" s="260"/>
    </row>
    <row r="1212" spans="4:8">
      <c r="D1212" s="260"/>
      <c r="H1212" s="260"/>
    </row>
    <row r="1213" spans="4:8">
      <c r="D1213" s="260"/>
      <c r="H1213" s="260"/>
    </row>
    <row r="1214" spans="4:8">
      <c r="D1214" s="260"/>
      <c r="H1214" s="260"/>
    </row>
    <row r="1215" spans="4:8">
      <c r="D1215" s="260"/>
      <c r="H1215" s="260"/>
    </row>
    <row r="1216" spans="4:8">
      <c r="D1216" s="260"/>
      <c r="H1216" s="260"/>
    </row>
    <row r="1217" spans="4:8">
      <c r="D1217" s="260"/>
      <c r="H1217" s="260"/>
    </row>
    <row r="1218" spans="4:8">
      <c r="D1218" s="260"/>
      <c r="H1218" s="260"/>
    </row>
    <row r="1219" spans="4:8">
      <c r="D1219" s="260"/>
      <c r="H1219" s="260"/>
    </row>
    <row r="1220" spans="4:8">
      <c r="D1220" s="260"/>
      <c r="H1220" s="260"/>
    </row>
    <row r="1221" spans="4:8">
      <c r="D1221" s="260"/>
      <c r="H1221" s="260"/>
    </row>
    <row r="1222" spans="4:8">
      <c r="D1222" s="260"/>
      <c r="H1222" s="260"/>
    </row>
    <row r="1223" spans="4:8">
      <c r="D1223" s="260"/>
      <c r="H1223" s="260"/>
    </row>
    <row r="1224" spans="4:8">
      <c r="D1224" s="260"/>
      <c r="H1224" s="260"/>
    </row>
    <row r="1225" spans="4:8">
      <c r="D1225" s="260"/>
      <c r="H1225" s="260"/>
    </row>
    <row r="1226" spans="4:8">
      <c r="D1226" s="260"/>
      <c r="H1226" s="260"/>
    </row>
    <row r="1227" spans="4:8">
      <c r="D1227" s="260"/>
      <c r="H1227" s="260"/>
    </row>
    <row r="1228" spans="4:8">
      <c r="D1228" s="260"/>
      <c r="H1228" s="260"/>
    </row>
    <row r="1229" spans="4:8">
      <c r="D1229" s="260"/>
      <c r="H1229" s="260"/>
    </row>
    <row r="1230" spans="4:8">
      <c r="D1230" s="260"/>
      <c r="H1230" s="260"/>
    </row>
    <row r="1231" spans="4:8">
      <c r="D1231" s="260"/>
      <c r="H1231" s="260"/>
    </row>
    <row r="1232" spans="4:8">
      <c r="D1232" s="260"/>
      <c r="H1232" s="260"/>
    </row>
    <row r="1233" spans="4:8">
      <c r="D1233" s="260"/>
      <c r="H1233" s="260"/>
    </row>
    <row r="1234" spans="8:8">
      <c r="H1234" s="260"/>
    </row>
    <row r="1235" spans="8:8">
      <c r="H1235" s="260"/>
    </row>
    <row r="1236" spans="4:8">
      <c r="D1236" s="260"/>
      <c r="H1236" s="260"/>
    </row>
    <row r="1237" spans="4:8">
      <c r="D1237" s="260"/>
      <c r="H1237" s="260"/>
    </row>
    <row r="1238" spans="4:8">
      <c r="D1238" s="260"/>
      <c r="H1238" s="260"/>
    </row>
    <row r="1239" spans="4:8">
      <c r="D1239" s="260"/>
      <c r="H1239" s="260"/>
    </row>
    <row r="1240" spans="4:8">
      <c r="D1240" s="260"/>
      <c r="H1240" s="260"/>
    </row>
    <row r="1241" spans="4:8">
      <c r="D1241" s="260"/>
      <c r="H1241" s="260"/>
    </row>
    <row r="1242" spans="4:8">
      <c r="D1242" s="260"/>
      <c r="H1242" s="260"/>
    </row>
    <row r="1243" spans="4:8">
      <c r="D1243" s="260"/>
      <c r="H1243" s="260"/>
    </row>
    <row r="1244" spans="4:8">
      <c r="D1244" s="260"/>
      <c r="H1244" s="260"/>
    </row>
    <row r="1245" spans="4:8">
      <c r="D1245" s="260"/>
      <c r="H1245" s="260"/>
    </row>
    <row r="1246" spans="4:8">
      <c r="D1246" s="260"/>
      <c r="H1246" s="260"/>
    </row>
    <row r="1247" spans="4:8">
      <c r="D1247" s="260"/>
      <c r="H1247" s="260"/>
    </row>
    <row r="1248" spans="4:8">
      <c r="D1248" s="260"/>
      <c r="H1248" s="260"/>
    </row>
    <row r="1249" spans="4:8">
      <c r="D1249" s="260"/>
      <c r="H1249" s="260"/>
    </row>
    <row r="1250" spans="4:8">
      <c r="D1250" s="260"/>
      <c r="H1250" s="260"/>
    </row>
    <row r="1251" spans="4:8">
      <c r="D1251" s="260"/>
      <c r="H1251" s="260"/>
    </row>
    <row r="1252" spans="4:8">
      <c r="D1252" s="260"/>
      <c r="H1252" s="260"/>
    </row>
    <row r="1253" spans="4:8">
      <c r="D1253" s="260"/>
      <c r="H1253" s="260"/>
    </row>
    <row r="1254" spans="4:8">
      <c r="D1254" s="260"/>
      <c r="H1254" s="260"/>
    </row>
    <row r="1255" spans="4:8">
      <c r="D1255" s="260"/>
      <c r="H1255" s="260"/>
    </row>
    <row r="1256" spans="4:8">
      <c r="D1256" s="260"/>
      <c r="H1256" s="260"/>
    </row>
    <row r="1257" spans="4:8">
      <c r="D1257" s="260"/>
      <c r="H1257" s="260"/>
    </row>
    <row r="1258" spans="4:8">
      <c r="D1258" s="260"/>
      <c r="H1258" s="260"/>
    </row>
    <row r="1259" spans="4:8">
      <c r="D1259" s="260"/>
      <c r="H1259" s="260"/>
    </row>
    <row r="1260" spans="4:8">
      <c r="D1260" s="260"/>
      <c r="H1260" s="260"/>
    </row>
    <row r="1261" spans="4:8">
      <c r="D1261" s="260"/>
      <c r="H1261" s="260"/>
    </row>
    <row r="1262" spans="4:8">
      <c r="D1262" s="260"/>
      <c r="H1262" s="260"/>
    </row>
    <row r="1263" spans="4:8">
      <c r="D1263" s="260"/>
      <c r="H1263" s="260"/>
    </row>
    <row r="1264" spans="4:8">
      <c r="D1264" s="260"/>
      <c r="H1264" s="260"/>
    </row>
    <row r="1265" spans="4:8">
      <c r="D1265" s="260"/>
      <c r="H1265" s="260"/>
    </row>
    <row r="1266" spans="4:8">
      <c r="D1266" s="260"/>
      <c r="H1266" s="260"/>
    </row>
    <row r="1267" spans="4:8">
      <c r="D1267" s="260"/>
      <c r="H1267" s="260"/>
    </row>
    <row r="1268" spans="4:8">
      <c r="D1268" s="260"/>
      <c r="H1268" s="260"/>
    </row>
    <row r="1269" spans="4:8">
      <c r="D1269" s="260"/>
      <c r="H1269" s="260"/>
    </row>
    <row r="1270" spans="4:8">
      <c r="D1270" s="260"/>
      <c r="H1270" s="260"/>
    </row>
    <row r="1271" spans="4:8">
      <c r="D1271" s="260"/>
      <c r="H1271" s="260"/>
    </row>
    <row r="1272" spans="4:8">
      <c r="D1272" s="260"/>
      <c r="H1272" s="260"/>
    </row>
    <row r="1273" spans="4:8">
      <c r="D1273" s="260"/>
      <c r="H1273" s="260"/>
    </row>
    <row r="1274" spans="4:8">
      <c r="D1274" s="260"/>
      <c r="H1274" s="260"/>
    </row>
    <row r="1275" spans="4:8">
      <c r="D1275" s="260"/>
      <c r="H1275" s="260"/>
    </row>
    <row r="1276" spans="4:8">
      <c r="D1276" s="260"/>
      <c r="H1276" s="260"/>
    </row>
    <row r="1277" spans="4:8">
      <c r="D1277" s="260"/>
      <c r="H1277" s="260"/>
    </row>
    <row r="1278" spans="4:8">
      <c r="D1278" s="260"/>
      <c r="H1278" s="260"/>
    </row>
    <row r="1279" spans="4:8">
      <c r="D1279" s="260"/>
      <c r="H1279" s="260"/>
    </row>
    <row r="1280" spans="4:8">
      <c r="D1280" s="260"/>
      <c r="H1280" s="260"/>
    </row>
    <row r="1281" spans="4:8">
      <c r="D1281" s="260"/>
      <c r="H1281" s="260"/>
    </row>
    <row r="1282" spans="4:8">
      <c r="D1282" s="260"/>
      <c r="H1282" s="260"/>
    </row>
    <row r="1283" spans="4:8">
      <c r="D1283" s="260"/>
      <c r="H1283" s="260"/>
    </row>
    <row r="1284" spans="4:8">
      <c r="D1284" s="260"/>
      <c r="H1284" s="260"/>
    </row>
    <row r="1285" spans="4:8">
      <c r="D1285" s="260"/>
      <c r="H1285" s="260"/>
    </row>
    <row r="1286" spans="4:8">
      <c r="D1286" s="260"/>
      <c r="H1286" s="260"/>
    </row>
    <row r="1287" spans="4:8">
      <c r="D1287" s="260"/>
      <c r="H1287" s="260"/>
    </row>
    <row r="1288" spans="4:8">
      <c r="D1288" s="260"/>
      <c r="H1288" s="260"/>
    </row>
    <row r="1289" spans="4:8">
      <c r="D1289" s="260"/>
      <c r="H1289" s="260"/>
    </row>
    <row r="1290" spans="4:8">
      <c r="D1290" s="260"/>
      <c r="H1290" s="260"/>
    </row>
    <row r="1291" spans="4:8">
      <c r="D1291" s="260"/>
      <c r="H1291" s="260"/>
    </row>
    <row r="1292" spans="4:8">
      <c r="D1292" s="260"/>
      <c r="H1292" s="260"/>
    </row>
    <row r="1293" spans="4:8">
      <c r="D1293" s="260"/>
      <c r="H1293" s="260"/>
    </row>
    <row r="1294" spans="4:8">
      <c r="D1294" s="260"/>
      <c r="H1294" s="260"/>
    </row>
    <row r="1295" spans="4:8">
      <c r="D1295" s="260"/>
      <c r="H1295" s="260"/>
    </row>
    <row r="1296" spans="4:8">
      <c r="D1296" s="260"/>
      <c r="H1296" s="260"/>
    </row>
    <row r="1297" spans="4:8">
      <c r="D1297" s="260"/>
      <c r="H1297" s="260"/>
    </row>
    <row r="1298" spans="4:8">
      <c r="D1298" s="260"/>
      <c r="H1298" s="260"/>
    </row>
    <row r="1299" spans="4:8">
      <c r="D1299" s="260"/>
      <c r="H1299" s="260"/>
    </row>
    <row r="1300" spans="4:8">
      <c r="D1300" s="260"/>
      <c r="H1300" s="260"/>
    </row>
    <row r="1301" spans="4:8">
      <c r="D1301" s="260"/>
      <c r="H1301" s="260"/>
    </row>
    <row r="1302" spans="4:8">
      <c r="D1302" s="260"/>
      <c r="H1302" s="260"/>
    </row>
    <row r="1303" spans="4:8">
      <c r="D1303" s="260"/>
      <c r="H1303" s="260"/>
    </row>
    <row r="1304" spans="4:8">
      <c r="D1304" s="260"/>
      <c r="H1304" s="260"/>
    </row>
    <row r="1305" spans="4:8">
      <c r="D1305" s="260"/>
      <c r="H1305" s="260"/>
    </row>
    <row r="1306" spans="4:8">
      <c r="D1306" s="260"/>
      <c r="H1306" s="260"/>
    </row>
    <row r="1307" spans="4:8">
      <c r="D1307" s="260"/>
      <c r="H1307" s="260"/>
    </row>
    <row r="1308" spans="4:8">
      <c r="D1308" s="260"/>
      <c r="H1308" s="260"/>
    </row>
    <row r="1309" spans="4:8">
      <c r="D1309" s="260"/>
      <c r="H1309" s="260"/>
    </row>
    <row r="1310" spans="4:8">
      <c r="D1310" s="260"/>
      <c r="H1310" s="260"/>
    </row>
    <row r="1311" spans="4:8">
      <c r="D1311" s="260"/>
      <c r="H1311" s="260"/>
    </row>
    <row r="1312" spans="4:8">
      <c r="D1312" s="260"/>
      <c r="H1312" s="260"/>
    </row>
    <row r="1313" spans="4:8">
      <c r="D1313" s="260"/>
      <c r="H1313" s="260"/>
    </row>
    <row r="1314" spans="4:8">
      <c r="D1314" s="260"/>
      <c r="H1314" s="260"/>
    </row>
    <row r="1315" spans="4:8">
      <c r="D1315" s="260"/>
      <c r="H1315" s="260"/>
    </row>
    <row r="1316" spans="4:8">
      <c r="D1316" s="260"/>
      <c r="H1316" s="260"/>
    </row>
    <row r="1318" spans="4:8">
      <c r="D1318" s="260"/>
      <c r="H1318" s="260"/>
    </row>
    <row r="1321" spans="4:8">
      <c r="D1321" s="260"/>
      <c r="H1321" s="260"/>
    </row>
    <row r="1322" spans="4:8">
      <c r="D1322" s="260"/>
      <c r="H1322" s="260"/>
    </row>
    <row r="1323" spans="4:8">
      <c r="D1323" s="260"/>
      <c r="H1323" s="260"/>
    </row>
    <row r="1324" spans="4:8">
      <c r="D1324" s="260"/>
      <c r="H1324" s="260"/>
    </row>
    <row r="1325" spans="4:8">
      <c r="D1325" s="260"/>
      <c r="H1325" s="260"/>
    </row>
    <row r="1326" spans="4:8">
      <c r="D1326" s="260"/>
      <c r="H1326" s="260"/>
    </row>
    <row r="1327" spans="4:8">
      <c r="D1327" s="260"/>
      <c r="H1327" s="260"/>
    </row>
    <row r="1328" spans="4:8">
      <c r="D1328" s="260"/>
      <c r="H1328" s="260"/>
    </row>
    <row r="1329" spans="4:8">
      <c r="D1329" s="260"/>
      <c r="H1329" s="260"/>
    </row>
    <row r="1330" spans="4:8">
      <c r="D1330" s="260"/>
      <c r="H1330" s="260"/>
    </row>
    <row r="1331" spans="4:8">
      <c r="D1331" s="260"/>
      <c r="H1331" s="260"/>
    </row>
    <row r="1332" spans="4:8">
      <c r="D1332" s="260"/>
      <c r="H1332" s="260"/>
    </row>
    <row r="1333" spans="4:8">
      <c r="D1333" s="260"/>
      <c r="H1333" s="260"/>
    </row>
    <row r="1334" spans="4:8">
      <c r="D1334" s="260"/>
      <c r="H1334" s="260"/>
    </row>
    <row r="1335" spans="4:8">
      <c r="D1335" s="260"/>
      <c r="H1335" s="260"/>
    </row>
    <row r="1336" spans="4:8">
      <c r="D1336" s="260"/>
      <c r="H1336" s="260"/>
    </row>
    <row r="1337" spans="4:8">
      <c r="D1337" s="260"/>
      <c r="H1337" s="260"/>
    </row>
    <row r="1338" spans="4:8">
      <c r="D1338" s="260"/>
      <c r="H1338" s="260"/>
    </row>
    <row r="1339" spans="4:8">
      <c r="D1339" s="260"/>
      <c r="H1339" s="260"/>
    </row>
    <row r="1340" spans="4:8">
      <c r="D1340" s="260"/>
      <c r="H1340" s="260"/>
    </row>
    <row r="1341" spans="4:8">
      <c r="D1341" s="260"/>
      <c r="H1341" s="260"/>
    </row>
    <row r="1342" spans="4:8">
      <c r="D1342" s="260"/>
      <c r="H1342" s="260"/>
    </row>
    <row r="1343" spans="4:8">
      <c r="D1343" s="260"/>
      <c r="H1343" s="260"/>
    </row>
    <row r="1344" spans="4:8">
      <c r="D1344" s="260"/>
      <c r="H1344" s="260"/>
    </row>
    <row r="1345" spans="4:8">
      <c r="D1345" s="260"/>
      <c r="H1345" s="260"/>
    </row>
    <row r="1346" spans="4:8">
      <c r="D1346" s="260"/>
      <c r="H1346" s="260"/>
    </row>
    <row r="1347" spans="4:8">
      <c r="D1347" s="260"/>
      <c r="H1347" s="260"/>
    </row>
    <row r="1348" spans="4:8">
      <c r="D1348" s="260"/>
      <c r="H1348" s="260"/>
    </row>
    <row r="1349" spans="4:8">
      <c r="D1349" s="260"/>
      <c r="H1349" s="260"/>
    </row>
    <row r="1350" spans="4:8">
      <c r="D1350" s="260"/>
      <c r="H1350" s="260"/>
    </row>
    <row r="1351" spans="4:8">
      <c r="D1351" s="260"/>
      <c r="H1351" s="260"/>
    </row>
    <row r="1352" spans="4:8">
      <c r="D1352" s="260"/>
      <c r="H1352" s="260"/>
    </row>
    <row r="1353" spans="4:8">
      <c r="D1353" s="260"/>
      <c r="H1353" s="260"/>
    </row>
    <row r="1354" spans="4:8">
      <c r="D1354" s="260"/>
      <c r="H1354" s="260"/>
    </row>
    <row r="1355" spans="4:8">
      <c r="D1355" s="260"/>
      <c r="H1355" s="260"/>
    </row>
    <row r="1356" spans="4:8">
      <c r="D1356" s="260"/>
      <c r="H1356" s="260"/>
    </row>
    <row r="1357" spans="4:8">
      <c r="D1357" s="260"/>
      <c r="H1357" s="260"/>
    </row>
    <row r="1358" spans="4:8">
      <c r="D1358" s="260"/>
      <c r="H1358" s="260"/>
    </row>
    <row r="1359" spans="4:8">
      <c r="D1359" s="260"/>
      <c r="H1359" s="260"/>
    </row>
    <row r="1360" spans="4:8">
      <c r="D1360" s="260"/>
      <c r="H1360" s="260"/>
    </row>
    <row r="1361" spans="4:8">
      <c r="D1361" s="260"/>
      <c r="H1361" s="260"/>
    </row>
    <row r="1362" spans="4:8">
      <c r="D1362" s="260"/>
      <c r="H1362" s="260"/>
    </row>
    <row r="1363" spans="4:8">
      <c r="D1363" s="260"/>
      <c r="H1363" s="260"/>
    </row>
    <row r="1364" spans="4:8">
      <c r="D1364" s="260"/>
      <c r="H1364" s="260"/>
    </row>
    <row r="1365" spans="4:8">
      <c r="D1365" s="260"/>
      <c r="H1365" s="260"/>
    </row>
    <row r="1366" spans="4:8">
      <c r="D1366" s="260"/>
      <c r="H1366" s="260"/>
    </row>
    <row r="1367" spans="4:8">
      <c r="D1367" s="260"/>
      <c r="H1367" s="260"/>
    </row>
    <row r="1368" spans="4:8">
      <c r="D1368" s="260"/>
      <c r="H1368" s="260"/>
    </row>
    <row r="1369" spans="4:8">
      <c r="D1369" s="260"/>
      <c r="H1369" s="260"/>
    </row>
    <row r="1370" spans="4:8">
      <c r="D1370" s="260"/>
      <c r="H1370" s="260"/>
    </row>
    <row r="1371" spans="4:8">
      <c r="D1371" s="260"/>
      <c r="H1371" s="260"/>
    </row>
    <row r="1372" spans="4:8">
      <c r="D1372" s="260"/>
      <c r="H1372" s="260"/>
    </row>
    <row r="1373" spans="4:8">
      <c r="D1373" s="260"/>
      <c r="H1373" s="260"/>
    </row>
    <row r="1374" spans="4:8">
      <c r="D1374" s="260"/>
      <c r="H1374" s="260"/>
    </row>
    <row r="1375" spans="4:8">
      <c r="D1375" s="260"/>
      <c r="H1375" s="260"/>
    </row>
    <row r="1376" spans="4:8">
      <c r="D1376" s="260"/>
      <c r="H1376" s="260"/>
    </row>
    <row r="1377" spans="4:8">
      <c r="D1377" s="260"/>
      <c r="H1377" s="260"/>
    </row>
    <row r="1378" spans="4:8">
      <c r="D1378" s="260"/>
      <c r="H1378" s="260"/>
    </row>
    <row r="1379" spans="4:8">
      <c r="D1379" s="260"/>
      <c r="H1379" s="260"/>
    </row>
    <row r="1380" spans="4:8">
      <c r="D1380" s="260"/>
      <c r="H1380" s="260"/>
    </row>
    <row r="1381" spans="4:8">
      <c r="D1381" s="260"/>
      <c r="H1381" s="260"/>
    </row>
    <row r="1382" spans="4:8">
      <c r="D1382" s="260"/>
      <c r="H1382" s="260"/>
    </row>
    <row r="1383" spans="4:8">
      <c r="D1383" s="260"/>
      <c r="H1383" s="260"/>
    </row>
    <row r="1384" spans="4:8">
      <c r="D1384" s="260"/>
      <c r="H1384" s="260"/>
    </row>
    <row r="1385" spans="4:8">
      <c r="D1385" s="260"/>
      <c r="H1385" s="260"/>
    </row>
    <row r="1386" spans="4:8">
      <c r="D1386" s="260"/>
      <c r="H1386" s="260"/>
    </row>
    <row r="1387" spans="4:8">
      <c r="D1387" s="260"/>
      <c r="H1387" s="260"/>
    </row>
    <row r="1388" spans="4:8">
      <c r="D1388" s="260"/>
      <c r="H1388" s="260"/>
    </row>
    <row r="1389" spans="4:8">
      <c r="D1389" s="260"/>
      <c r="H1389" s="260"/>
    </row>
    <row r="1390" spans="4:8">
      <c r="D1390" s="260"/>
      <c r="H1390" s="260"/>
    </row>
    <row r="1391" spans="4:8">
      <c r="D1391" s="260"/>
      <c r="H1391" s="260"/>
    </row>
    <row r="1392" spans="4:8">
      <c r="D1392" s="260"/>
      <c r="H1392" s="260"/>
    </row>
    <row r="1393" spans="4:8">
      <c r="D1393" s="260"/>
      <c r="H1393" s="260"/>
    </row>
    <row r="1394" spans="4:8">
      <c r="D1394" s="260"/>
      <c r="H1394" s="260"/>
    </row>
    <row r="1395" spans="4:8">
      <c r="D1395" s="260"/>
      <c r="H1395" s="260"/>
    </row>
    <row r="1396" spans="4:8">
      <c r="D1396" s="260"/>
      <c r="H1396" s="260"/>
    </row>
    <row r="1397" spans="4:8">
      <c r="D1397" s="260"/>
      <c r="H1397" s="260"/>
    </row>
    <row r="1398" spans="4:8">
      <c r="D1398" s="260"/>
      <c r="H1398" s="260"/>
    </row>
    <row r="1399" spans="4:8">
      <c r="D1399" s="260"/>
      <c r="H1399" s="260"/>
    </row>
    <row r="1400" spans="4:8">
      <c r="D1400" s="260"/>
      <c r="H1400" s="260"/>
    </row>
    <row r="1401" spans="4:8">
      <c r="D1401" s="260"/>
      <c r="H1401" s="260"/>
    </row>
    <row r="1402" spans="4:8">
      <c r="D1402" s="260"/>
      <c r="H1402" s="260"/>
    </row>
    <row r="1403" spans="4:8">
      <c r="D1403" s="260"/>
      <c r="H1403" s="260"/>
    </row>
    <row r="1404" spans="4:8">
      <c r="D1404" s="260"/>
      <c r="H1404" s="260"/>
    </row>
    <row r="1405" spans="4:8">
      <c r="D1405" s="260"/>
      <c r="H1405" s="260"/>
    </row>
    <row r="1406" spans="4:8">
      <c r="D1406" s="260"/>
      <c r="H1406" s="260"/>
    </row>
    <row r="1407" spans="4:8">
      <c r="D1407" s="260"/>
      <c r="H1407" s="260"/>
    </row>
    <row r="1408" spans="4:8">
      <c r="D1408" s="260"/>
      <c r="H1408" s="260"/>
    </row>
    <row r="1409" spans="4:8">
      <c r="D1409" s="260"/>
      <c r="H1409" s="260"/>
    </row>
    <row r="1410" spans="4:8">
      <c r="D1410" s="260"/>
      <c r="H1410" s="260"/>
    </row>
    <row r="1411" spans="4:8">
      <c r="D1411" s="260"/>
      <c r="H1411" s="260"/>
    </row>
    <row r="1412" spans="4:8">
      <c r="D1412" s="260"/>
      <c r="H1412" s="260"/>
    </row>
    <row r="1413" spans="4:8">
      <c r="D1413" s="260"/>
      <c r="H1413" s="260"/>
    </row>
    <row r="1414" spans="4:8">
      <c r="D1414" s="260"/>
      <c r="H1414" s="260"/>
    </row>
    <row r="1415" spans="4:8">
      <c r="D1415" s="260"/>
      <c r="H1415" s="260"/>
    </row>
    <row r="1416" spans="4:8">
      <c r="D1416" s="260"/>
      <c r="H1416" s="260"/>
    </row>
    <row r="1417" spans="4:8">
      <c r="D1417" s="260"/>
      <c r="H1417" s="260"/>
    </row>
    <row r="1418" spans="4:8">
      <c r="D1418" s="260"/>
      <c r="H1418" s="260"/>
    </row>
    <row r="1419" spans="4:8">
      <c r="D1419" s="260"/>
      <c r="H1419" s="260"/>
    </row>
    <row r="1420" spans="4:8">
      <c r="D1420" s="260"/>
      <c r="H1420" s="260"/>
    </row>
    <row r="1421" spans="4:8">
      <c r="D1421" s="260"/>
      <c r="H1421" s="260"/>
    </row>
    <row r="1422" spans="4:8">
      <c r="D1422" s="260"/>
      <c r="H1422" s="260"/>
    </row>
    <row r="1423" spans="4:8">
      <c r="D1423" s="260"/>
      <c r="H1423" s="260"/>
    </row>
    <row r="1424" spans="4:8">
      <c r="D1424" s="260"/>
      <c r="H1424" s="260"/>
    </row>
    <row r="1425" spans="4:8">
      <c r="D1425" s="260"/>
      <c r="H1425" s="260"/>
    </row>
    <row r="1426" spans="4:8">
      <c r="D1426" s="260"/>
      <c r="H1426" s="260"/>
    </row>
    <row r="1427" spans="4:8">
      <c r="D1427" s="260"/>
      <c r="H1427" s="260"/>
    </row>
    <row r="1428" spans="4:8">
      <c r="D1428" s="260"/>
      <c r="H1428" s="260"/>
    </row>
    <row r="1429" spans="4:8">
      <c r="D1429" s="260"/>
      <c r="H1429" s="260"/>
    </row>
    <row r="1430" spans="4:8">
      <c r="D1430" s="260"/>
      <c r="H1430" s="260"/>
    </row>
    <row r="1431" spans="4:8">
      <c r="D1431" s="260"/>
      <c r="H1431" s="260"/>
    </row>
    <row r="1432" spans="4:8">
      <c r="D1432" s="260"/>
      <c r="H1432" s="260"/>
    </row>
    <row r="1433" spans="4:8">
      <c r="D1433" s="260"/>
      <c r="H1433" s="260"/>
    </row>
    <row r="1434" spans="4:8">
      <c r="D1434" s="260"/>
      <c r="H1434" s="260"/>
    </row>
    <row r="1435" spans="4:8">
      <c r="D1435" s="260"/>
      <c r="H1435" s="260"/>
    </row>
    <row r="1436" spans="4:8">
      <c r="D1436" s="260"/>
      <c r="H1436" s="260"/>
    </row>
    <row r="1437" spans="4:8">
      <c r="D1437" s="260"/>
      <c r="H1437" s="260"/>
    </row>
    <row r="1438" spans="4:8">
      <c r="D1438" s="260"/>
      <c r="H1438" s="260"/>
    </row>
    <row r="1439" spans="4:8">
      <c r="D1439" s="260"/>
      <c r="H1439" s="260"/>
    </row>
    <row r="1440" spans="4:8">
      <c r="D1440" s="260"/>
      <c r="H1440" s="260"/>
    </row>
    <row r="1441" spans="4:8">
      <c r="D1441" s="260"/>
      <c r="H1441" s="260"/>
    </row>
    <row r="1442" spans="4:8">
      <c r="D1442" s="260"/>
      <c r="H1442" s="260"/>
    </row>
    <row r="1443" spans="4:8">
      <c r="D1443" s="260"/>
      <c r="H1443" s="260"/>
    </row>
    <row r="1444" spans="4:8">
      <c r="D1444" s="260"/>
      <c r="H1444" s="260"/>
    </row>
    <row r="1445" spans="4:8">
      <c r="D1445" s="260"/>
      <c r="H1445" s="260"/>
    </row>
    <row r="1446" spans="4:8">
      <c r="D1446" s="260"/>
      <c r="H1446" s="260"/>
    </row>
    <row r="1447" spans="4:8">
      <c r="D1447" s="260"/>
      <c r="H1447" s="260"/>
    </row>
    <row r="1448" spans="4:8">
      <c r="D1448" s="260"/>
      <c r="H1448" s="260"/>
    </row>
    <row r="1449" spans="4:8">
      <c r="D1449" s="260"/>
      <c r="H1449" s="260"/>
    </row>
    <row r="1450" spans="4:8">
      <c r="D1450" s="260"/>
      <c r="H1450" s="260"/>
    </row>
    <row r="1451" spans="4:8">
      <c r="D1451" s="260"/>
      <c r="H1451" s="260"/>
    </row>
    <row r="1452" spans="4:8">
      <c r="D1452" s="260"/>
      <c r="H1452" s="260"/>
    </row>
    <row r="1453" spans="4:8">
      <c r="D1453" s="260"/>
      <c r="H1453" s="260"/>
    </row>
    <row r="1454" spans="4:8">
      <c r="D1454" s="260"/>
      <c r="H1454" s="260"/>
    </row>
    <row r="1455" spans="4:8">
      <c r="D1455" s="260"/>
      <c r="H1455" s="260"/>
    </row>
    <row r="1456" spans="4:8">
      <c r="D1456" s="260"/>
      <c r="H1456" s="260"/>
    </row>
    <row r="1457" spans="4:8">
      <c r="D1457" s="260"/>
      <c r="H1457" s="260"/>
    </row>
    <row r="1458" spans="4:8">
      <c r="D1458" s="260"/>
      <c r="H1458" s="260"/>
    </row>
    <row r="1459" spans="4:8">
      <c r="D1459" s="260"/>
      <c r="H1459" s="260"/>
    </row>
    <row r="1460" spans="4:8">
      <c r="D1460" s="260"/>
      <c r="H1460" s="260"/>
    </row>
    <row r="1461" spans="4:8">
      <c r="D1461" s="260"/>
      <c r="H1461" s="260"/>
    </row>
    <row r="1462" spans="4:8">
      <c r="D1462" s="260"/>
      <c r="H1462" s="260"/>
    </row>
    <row r="1463" spans="4:8">
      <c r="D1463" s="260"/>
      <c r="H1463" s="260"/>
    </row>
    <row r="1464" spans="4:8">
      <c r="D1464" s="260"/>
      <c r="H1464" s="260"/>
    </row>
    <row r="1465" spans="4:8">
      <c r="D1465" s="260"/>
      <c r="H1465" s="260"/>
    </row>
    <row r="1466" spans="4:8">
      <c r="D1466" s="260"/>
      <c r="H1466" s="260"/>
    </row>
    <row r="1467" spans="4:8">
      <c r="D1467" s="260"/>
      <c r="H1467" s="260"/>
    </row>
    <row r="1468" spans="4:8">
      <c r="D1468" s="260"/>
      <c r="H1468" s="260"/>
    </row>
    <row r="1469" spans="4:8">
      <c r="D1469" s="260"/>
      <c r="H1469" s="260"/>
    </row>
    <row r="1470" spans="4:8">
      <c r="D1470" s="260"/>
      <c r="H1470" s="260"/>
    </row>
    <row r="1471" spans="4:8">
      <c r="D1471" s="260"/>
      <c r="H1471" s="260"/>
    </row>
    <row r="1472" spans="4:8">
      <c r="D1472" s="260"/>
      <c r="H1472" s="260"/>
    </row>
    <row r="1473" spans="4:8">
      <c r="D1473" s="260"/>
      <c r="H1473" s="260"/>
    </row>
    <row r="1474" spans="4:8">
      <c r="D1474" s="260"/>
      <c r="H1474" s="260"/>
    </row>
    <row r="1475" spans="4:8">
      <c r="D1475" s="260"/>
      <c r="H1475" s="260"/>
    </row>
    <row r="1476" spans="4:8">
      <c r="D1476" s="260"/>
      <c r="H1476" s="260"/>
    </row>
    <row r="1477" spans="4:8">
      <c r="D1477" s="260"/>
      <c r="H1477" s="260"/>
    </row>
    <row r="1478" spans="4:8">
      <c r="D1478" s="260"/>
      <c r="H1478" s="260"/>
    </row>
    <row r="1479" spans="4:8">
      <c r="D1479" s="260"/>
      <c r="H1479" s="260"/>
    </row>
    <row r="1480" spans="4:8">
      <c r="D1480" s="260"/>
      <c r="H1480" s="260"/>
    </row>
    <row r="1481" spans="4:8">
      <c r="D1481" s="260"/>
      <c r="H1481" s="260"/>
    </row>
    <row r="1482" spans="4:8">
      <c r="D1482" s="260"/>
      <c r="H1482" s="260"/>
    </row>
    <row r="1483" spans="4:8">
      <c r="D1483" s="260"/>
      <c r="H1483" s="260"/>
    </row>
    <row r="1484" spans="4:8">
      <c r="D1484" s="260"/>
      <c r="H1484" s="260"/>
    </row>
    <row r="1485" spans="4:8">
      <c r="D1485" s="260"/>
      <c r="H1485" s="260"/>
    </row>
    <row r="1486" spans="4:8">
      <c r="D1486" s="260"/>
      <c r="H1486" s="260"/>
    </row>
    <row r="1487" spans="4:8">
      <c r="D1487" s="260"/>
      <c r="H1487" s="260"/>
    </row>
    <row r="1488" spans="4:8">
      <c r="D1488" s="260"/>
      <c r="H1488" s="260"/>
    </row>
    <row r="1489" spans="4:8">
      <c r="D1489" s="260"/>
      <c r="H1489" s="260"/>
    </row>
    <row r="1490" spans="4:8">
      <c r="D1490" s="260"/>
      <c r="H1490" s="260"/>
    </row>
    <row r="1491" spans="4:8">
      <c r="D1491" s="260"/>
      <c r="H1491" s="260"/>
    </row>
    <row r="1492" spans="4:8">
      <c r="D1492" s="260"/>
      <c r="H1492" s="260"/>
    </row>
    <row r="1493" spans="4:8">
      <c r="D1493" s="260"/>
      <c r="H1493" s="260"/>
    </row>
    <row r="1494" spans="4:8">
      <c r="D1494" s="260"/>
      <c r="H1494" s="260"/>
    </row>
    <row r="1495" spans="4:8">
      <c r="D1495" s="260"/>
      <c r="H1495" s="260"/>
    </row>
    <row r="1496" spans="4:8">
      <c r="D1496" s="260"/>
      <c r="H1496" s="260"/>
    </row>
    <row r="1497" spans="4:8">
      <c r="D1497" s="260"/>
      <c r="H1497" s="260"/>
    </row>
    <row r="1498" spans="4:8">
      <c r="D1498" s="260"/>
      <c r="H1498" s="260"/>
    </row>
    <row r="1499" spans="4:8">
      <c r="D1499" s="260"/>
      <c r="H1499" s="260"/>
    </row>
    <row r="1500" spans="4:8">
      <c r="D1500" s="260"/>
      <c r="H1500" s="260"/>
    </row>
    <row r="1501" spans="4:8">
      <c r="D1501" s="260"/>
      <c r="H1501" s="260"/>
    </row>
    <row r="1502" spans="4:8">
      <c r="D1502" s="260"/>
      <c r="H1502" s="260"/>
    </row>
    <row r="1503" spans="4:8">
      <c r="D1503" s="260"/>
      <c r="H1503" s="260"/>
    </row>
    <row r="1504" spans="4:8">
      <c r="D1504" s="260"/>
      <c r="H1504" s="260"/>
    </row>
    <row r="1505" spans="4:8">
      <c r="D1505" s="260"/>
      <c r="H1505" s="260"/>
    </row>
    <row r="1506" spans="4:8">
      <c r="D1506" s="260"/>
      <c r="H1506" s="260"/>
    </row>
    <row r="1507" spans="4:8">
      <c r="D1507" s="260"/>
      <c r="H1507" s="260"/>
    </row>
    <row r="1508" spans="4:8">
      <c r="D1508" s="260"/>
      <c r="H1508" s="260"/>
    </row>
    <row r="1509" spans="4:8">
      <c r="D1509" s="260"/>
      <c r="H1509" s="260"/>
    </row>
    <row r="1510" spans="4:8">
      <c r="D1510" s="260"/>
      <c r="H1510" s="260"/>
    </row>
    <row r="1511" spans="4:8">
      <c r="D1511" s="260"/>
      <c r="H1511" s="260"/>
    </row>
    <row r="1512" spans="4:8">
      <c r="D1512" s="260"/>
      <c r="H1512" s="260"/>
    </row>
    <row r="1513" spans="4:8">
      <c r="D1513" s="260"/>
      <c r="H1513" s="260"/>
    </row>
    <row r="1514" spans="4:8">
      <c r="D1514" s="260"/>
      <c r="H1514" s="260"/>
    </row>
    <row r="1515" spans="4:8">
      <c r="D1515" s="260"/>
      <c r="H1515" s="260"/>
    </row>
    <row r="1516" spans="4:8">
      <c r="D1516" s="260"/>
      <c r="H1516" s="260"/>
    </row>
    <row r="1517" spans="4:8">
      <c r="D1517" s="260"/>
      <c r="H1517" s="260"/>
    </row>
    <row r="1518" spans="4:8">
      <c r="D1518" s="260"/>
      <c r="H1518" s="260"/>
    </row>
    <row r="1519" spans="4:8">
      <c r="D1519" s="260"/>
      <c r="H1519" s="260"/>
    </row>
    <row r="1520" spans="4:8">
      <c r="D1520" s="260"/>
      <c r="H1520" s="260"/>
    </row>
    <row r="1521" spans="4:8">
      <c r="D1521" s="260"/>
      <c r="H1521" s="260"/>
    </row>
    <row r="1522" spans="4:8">
      <c r="D1522" s="260"/>
      <c r="H1522" s="260"/>
    </row>
    <row r="1523" spans="4:8">
      <c r="D1523" s="260"/>
      <c r="H1523" s="260"/>
    </row>
    <row r="1524" spans="4:8">
      <c r="D1524" s="260"/>
      <c r="H1524" s="260"/>
    </row>
    <row r="1525" spans="4:8">
      <c r="D1525" s="260"/>
      <c r="H1525" s="260"/>
    </row>
    <row r="1526" spans="4:8">
      <c r="D1526" s="260"/>
      <c r="H1526" s="260"/>
    </row>
    <row r="1527" spans="4:8">
      <c r="D1527" s="260"/>
      <c r="H1527" s="260"/>
    </row>
    <row r="1528" spans="4:8">
      <c r="D1528" s="260"/>
      <c r="H1528" s="260"/>
    </row>
    <row r="1529" spans="4:8">
      <c r="D1529" s="260"/>
      <c r="H1529" s="260"/>
    </row>
    <row r="1530" spans="4:8">
      <c r="D1530" s="260"/>
      <c r="H1530" s="260"/>
    </row>
    <row r="1531" spans="4:8">
      <c r="D1531" s="260"/>
      <c r="H1531" s="260"/>
    </row>
    <row r="1532" spans="4:8">
      <c r="D1532" s="260"/>
      <c r="H1532" s="260"/>
    </row>
    <row r="1533" spans="4:8">
      <c r="D1533" s="260"/>
      <c r="H1533" s="260"/>
    </row>
    <row r="1534" spans="4:8">
      <c r="D1534" s="260"/>
      <c r="H1534" s="260"/>
    </row>
    <row r="1535" spans="4:8">
      <c r="D1535" s="260"/>
      <c r="H1535" s="260"/>
    </row>
    <row r="1536" spans="4:8">
      <c r="D1536" s="260"/>
      <c r="H1536" s="260"/>
    </row>
    <row r="1537" spans="4:8">
      <c r="D1537" s="260"/>
      <c r="H1537" s="260"/>
    </row>
    <row r="1538" spans="4:8">
      <c r="D1538" s="260"/>
      <c r="H1538" s="260"/>
    </row>
    <row r="1539" spans="4:8">
      <c r="D1539" s="260"/>
      <c r="H1539" s="260"/>
    </row>
    <row r="1540" spans="4:8">
      <c r="D1540" s="260"/>
      <c r="H1540" s="260"/>
    </row>
    <row r="1541" spans="4:8">
      <c r="D1541" s="260"/>
      <c r="H1541" s="260"/>
    </row>
    <row r="1542" spans="4:8">
      <c r="D1542" s="260"/>
      <c r="H1542" s="260"/>
    </row>
    <row r="1543" spans="4:8">
      <c r="D1543" s="260"/>
      <c r="H1543" s="260"/>
    </row>
    <row r="1544" spans="4:8">
      <c r="D1544" s="260"/>
      <c r="H1544" s="260"/>
    </row>
    <row r="1545" spans="4:8">
      <c r="D1545" s="260"/>
      <c r="H1545" s="260"/>
    </row>
    <row r="1546" spans="4:8">
      <c r="D1546" s="260"/>
      <c r="H1546" s="260"/>
    </row>
    <row r="1547" spans="4:8">
      <c r="D1547" s="260"/>
      <c r="H1547" s="260"/>
    </row>
    <row r="1548" spans="4:8">
      <c r="D1548" s="260"/>
      <c r="H1548" s="260"/>
    </row>
    <row r="1549" spans="4:8">
      <c r="D1549" s="260"/>
      <c r="H1549" s="260"/>
    </row>
    <row r="1550" spans="4:8">
      <c r="D1550" s="260"/>
      <c r="H1550" s="260"/>
    </row>
    <row r="1551" spans="4:8">
      <c r="D1551" s="260"/>
      <c r="H1551" s="260"/>
    </row>
    <row r="1552" spans="4:8">
      <c r="D1552" s="260"/>
      <c r="H1552" s="260"/>
    </row>
    <row r="1553" spans="4:8">
      <c r="D1553" s="260"/>
      <c r="H1553" s="260"/>
    </row>
    <row r="1554" spans="4:8">
      <c r="D1554" s="260"/>
      <c r="H1554" s="260"/>
    </row>
    <row r="1555" spans="4:8">
      <c r="D1555" s="260"/>
      <c r="H1555" s="260"/>
    </row>
    <row r="1556" spans="4:8">
      <c r="D1556" s="260"/>
      <c r="H1556" s="260"/>
    </row>
    <row r="1557" spans="4:8">
      <c r="D1557" s="260"/>
      <c r="H1557" s="260"/>
    </row>
    <row r="1558" spans="4:8">
      <c r="D1558" s="260"/>
      <c r="H1558" s="260"/>
    </row>
    <row r="1559" spans="4:8">
      <c r="D1559" s="260"/>
      <c r="H1559" s="260"/>
    </row>
    <row r="1560" spans="4:8">
      <c r="D1560" s="260"/>
      <c r="H1560" s="260"/>
    </row>
    <row r="1561" spans="4:8">
      <c r="D1561" s="260"/>
      <c r="H1561" s="260"/>
    </row>
    <row r="1562" spans="4:8">
      <c r="D1562" s="260"/>
      <c r="H1562" s="260"/>
    </row>
    <row r="1563" spans="4:8">
      <c r="D1563" s="260"/>
      <c r="H1563" s="260"/>
    </row>
    <row r="1564" spans="4:8">
      <c r="D1564" s="260"/>
      <c r="H1564" s="260"/>
    </row>
    <row r="1565" spans="4:8">
      <c r="D1565" s="260"/>
      <c r="H1565" s="260"/>
    </row>
    <row r="1566" spans="4:8">
      <c r="D1566" s="260"/>
      <c r="H1566" s="260"/>
    </row>
    <row r="1567" spans="4:8">
      <c r="D1567" s="260"/>
      <c r="H1567" s="260"/>
    </row>
    <row r="1568" spans="4:8">
      <c r="D1568" s="260"/>
      <c r="H1568" s="260"/>
    </row>
    <row r="1569" spans="4:8">
      <c r="D1569" s="260"/>
      <c r="H1569" s="260"/>
    </row>
    <row r="1570" spans="4:8">
      <c r="D1570" s="260"/>
      <c r="H1570" s="260"/>
    </row>
    <row r="1571" spans="4:8">
      <c r="D1571" s="260"/>
      <c r="H1571" s="260"/>
    </row>
    <row r="1572" spans="4:8">
      <c r="D1572" s="260"/>
      <c r="H1572" s="260"/>
    </row>
    <row r="1573" spans="4:8">
      <c r="D1573" s="260"/>
      <c r="H1573" s="260"/>
    </row>
    <row r="1574" spans="4:8">
      <c r="D1574" s="260"/>
      <c r="H1574" s="260"/>
    </row>
    <row r="1575" spans="4:8">
      <c r="D1575" s="260"/>
      <c r="H1575" s="260"/>
    </row>
    <row r="1576" spans="4:8">
      <c r="D1576" s="260"/>
      <c r="H1576" s="260"/>
    </row>
    <row r="1577" spans="4:8">
      <c r="D1577" s="260"/>
      <c r="H1577" s="260"/>
    </row>
    <row r="1578" spans="4:8">
      <c r="D1578" s="260"/>
      <c r="H1578" s="260"/>
    </row>
    <row r="1579" spans="4:8">
      <c r="D1579" s="260"/>
      <c r="H1579" s="260"/>
    </row>
    <row r="1580" spans="4:8">
      <c r="D1580" s="260"/>
      <c r="H1580" s="260"/>
    </row>
    <row r="1581" spans="4:8">
      <c r="D1581" s="260"/>
      <c r="H1581" s="260"/>
    </row>
    <row r="1582" spans="4:8">
      <c r="D1582" s="260"/>
      <c r="H1582" s="260"/>
    </row>
    <row r="1583" spans="4:8">
      <c r="D1583" s="260"/>
      <c r="H1583" s="260"/>
    </row>
    <row r="1584" spans="4:8">
      <c r="D1584" s="260"/>
      <c r="H1584" s="260"/>
    </row>
    <row r="1585" spans="4:8">
      <c r="D1585" s="260"/>
      <c r="H1585" s="260"/>
    </row>
    <row r="1586" spans="4:8">
      <c r="D1586" s="260"/>
      <c r="H1586" s="260"/>
    </row>
    <row r="1587" spans="4:8">
      <c r="D1587" s="260"/>
      <c r="H1587" s="260"/>
    </row>
    <row r="1588" spans="4:8">
      <c r="D1588" s="260"/>
      <c r="H1588" s="260"/>
    </row>
    <row r="1589" spans="4:8">
      <c r="D1589" s="260"/>
      <c r="H1589" s="260"/>
    </row>
    <row r="1590" spans="4:8">
      <c r="D1590" s="260"/>
      <c r="H1590" s="260"/>
    </row>
    <row r="1591" spans="4:8">
      <c r="D1591" s="260"/>
      <c r="H1591" s="260"/>
    </row>
    <row r="1592" spans="4:8">
      <c r="D1592" s="260"/>
      <c r="H1592" s="260"/>
    </row>
    <row r="1593" spans="4:8">
      <c r="D1593" s="260"/>
      <c r="H1593" s="260"/>
    </row>
    <row r="1594" spans="4:8">
      <c r="D1594" s="260"/>
      <c r="H1594" s="260"/>
    </row>
    <row r="1595" spans="4:8">
      <c r="D1595" s="260"/>
      <c r="H1595" s="260"/>
    </row>
    <row r="1596" spans="4:8">
      <c r="D1596" s="260"/>
      <c r="H1596" s="260"/>
    </row>
    <row r="1597" spans="4:8">
      <c r="D1597" s="260"/>
      <c r="H1597" s="260"/>
    </row>
    <row r="1598" spans="4:8">
      <c r="D1598" s="260"/>
      <c r="H1598" s="260"/>
    </row>
    <row r="1599" spans="4:8">
      <c r="D1599" s="260"/>
      <c r="H1599" s="260"/>
    </row>
    <row r="1600" spans="4:8">
      <c r="D1600" s="260"/>
      <c r="H1600" s="260"/>
    </row>
    <row r="1601" spans="4:8">
      <c r="D1601" s="260"/>
      <c r="H1601" s="260"/>
    </row>
    <row r="1602" spans="4:8">
      <c r="D1602" s="260"/>
      <c r="H1602" s="260"/>
    </row>
    <row r="1603" spans="4:8">
      <c r="D1603" s="260"/>
      <c r="H1603" s="260"/>
    </row>
    <row r="1604" spans="4:8">
      <c r="D1604" s="260"/>
      <c r="H1604" s="260"/>
    </row>
    <row r="1605" spans="4:8">
      <c r="D1605" s="260"/>
      <c r="H1605" s="260"/>
    </row>
    <row r="1606" spans="4:8">
      <c r="D1606" s="260"/>
      <c r="H1606" s="260"/>
    </row>
    <row r="1607" spans="4:8">
      <c r="D1607" s="260"/>
      <c r="H1607" s="260"/>
    </row>
    <row r="1608" spans="4:8">
      <c r="D1608" s="260"/>
      <c r="H1608" s="260"/>
    </row>
    <row r="1609" spans="4:8">
      <c r="D1609" s="260"/>
      <c r="H1609" s="260"/>
    </row>
    <row r="1610" spans="4:8">
      <c r="D1610" s="260"/>
      <c r="H1610" s="260"/>
    </row>
    <row r="1611" spans="4:8">
      <c r="D1611" s="260"/>
      <c r="H1611" s="260"/>
    </row>
    <row r="1612" spans="4:8">
      <c r="D1612" s="260"/>
      <c r="H1612" s="260"/>
    </row>
    <row r="1613" spans="4:8">
      <c r="D1613" s="260"/>
      <c r="H1613" s="260"/>
    </row>
    <row r="1614" spans="4:8">
      <c r="D1614" s="260"/>
      <c r="H1614" s="260"/>
    </row>
    <row r="1615" spans="4:8">
      <c r="D1615" s="260"/>
      <c r="H1615" s="260"/>
    </row>
    <row r="1616" spans="4:8">
      <c r="D1616" s="260"/>
      <c r="H1616" s="260"/>
    </row>
    <row r="1617" spans="4:8">
      <c r="D1617" s="260"/>
      <c r="H1617" s="260"/>
    </row>
    <row r="1618" spans="4:8">
      <c r="D1618" s="260"/>
      <c r="H1618" s="260"/>
    </row>
    <row r="1619" spans="4:8">
      <c r="D1619" s="260"/>
      <c r="H1619" s="260"/>
    </row>
    <row r="1620" spans="4:8">
      <c r="D1620" s="260"/>
      <c r="H1620" s="260"/>
    </row>
    <row r="1621" spans="4:8">
      <c r="D1621" s="260"/>
      <c r="H1621" s="260"/>
    </row>
    <row r="1622" spans="4:8">
      <c r="D1622" s="260"/>
      <c r="H1622" s="260"/>
    </row>
    <row r="1623" spans="4:8">
      <c r="D1623" s="260"/>
      <c r="H1623" s="260"/>
    </row>
    <row r="1624" spans="4:8">
      <c r="D1624" s="260"/>
      <c r="H1624" s="260"/>
    </row>
    <row r="1625" spans="4:8">
      <c r="D1625" s="260"/>
      <c r="H1625" s="260"/>
    </row>
    <row r="1626" spans="4:8">
      <c r="D1626" s="260"/>
      <c r="H1626" s="260"/>
    </row>
    <row r="1627" spans="4:8">
      <c r="D1627" s="260"/>
      <c r="H1627" s="260"/>
    </row>
    <row r="1628" spans="4:8">
      <c r="D1628" s="260"/>
      <c r="H1628" s="260"/>
    </row>
    <row r="1629" spans="4:8">
      <c r="D1629" s="260"/>
      <c r="H1629" s="260"/>
    </row>
    <row r="1630" spans="4:8">
      <c r="D1630" s="260"/>
      <c r="H1630" s="260"/>
    </row>
    <row r="1631" spans="4:8">
      <c r="D1631" s="260"/>
      <c r="H1631" s="260"/>
    </row>
    <row r="1632" spans="4:8">
      <c r="D1632" s="260"/>
      <c r="H1632" s="260"/>
    </row>
    <row r="1633" spans="4:8">
      <c r="D1633" s="260"/>
      <c r="H1633" s="260"/>
    </row>
    <row r="1634" spans="4:8">
      <c r="D1634" s="260"/>
      <c r="H1634" s="260"/>
    </row>
    <row r="1635" spans="4:8">
      <c r="D1635" s="260"/>
      <c r="H1635" s="260"/>
    </row>
    <row r="1636" spans="4:8">
      <c r="D1636" s="260"/>
      <c r="H1636" s="260"/>
    </row>
    <row r="1637" spans="4:8">
      <c r="D1637" s="260"/>
      <c r="H1637" s="260"/>
    </row>
    <row r="1638" spans="4:8">
      <c r="D1638" s="260"/>
      <c r="H1638" s="260"/>
    </row>
    <row r="1639" spans="4:8">
      <c r="D1639" s="260"/>
      <c r="H1639" s="260"/>
    </row>
    <row r="1640" spans="4:8">
      <c r="D1640" s="260"/>
      <c r="H1640" s="260"/>
    </row>
    <row r="1641" spans="4:8">
      <c r="D1641" s="260"/>
      <c r="H1641" s="260"/>
    </row>
    <row r="1642" spans="4:8">
      <c r="D1642" s="260"/>
      <c r="H1642" s="260"/>
    </row>
    <row r="1643" spans="4:8">
      <c r="D1643" s="260"/>
      <c r="H1643" s="260"/>
    </row>
    <row r="1644" spans="4:8">
      <c r="D1644" s="260"/>
      <c r="H1644" s="260"/>
    </row>
    <row r="1645" spans="4:8">
      <c r="D1645" s="260"/>
      <c r="H1645" s="260"/>
    </row>
    <row r="1646" spans="4:8">
      <c r="D1646" s="260"/>
      <c r="H1646" s="260"/>
    </row>
    <row r="1647" spans="4:8">
      <c r="D1647" s="260"/>
      <c r="H1647" s="260"/>
    </row>
    <row r="1648" spans="4:8">
      <c r="D1648" s="260"/>
      <c r="H1648" s="260"/>
    </row>
    <row r="1649" spans="4:8">
      <c r="D1649" s="260"/>
      <c r="H1649" s="260"/>
    </row>
    <row r="1650" spans="4:8">
      <c r="D1650" s="260"/>
      <c r="H1650" s="260"/>
    </row>
    <row r="1651" spans="4:8">
      <c r="D1651" s="260"/>
      <c r="H1651" s="260"/>
    </row>
    <row r="1652" spans="4:8">
      <c r="D1652" s="260"/>
      <c r="H1652" s="260"/>
    </row>
    <row r="1653" spans="4:8">
      <c r="D1653" s="260"/>
      <c r="H1653" s="260"/>
    </row>
    <row r="1654" spans="4:8">
      <c r="D1654" s="260"/>
      <c r="H1654" s="260"/>
    </row>
    <row r="1655" spans="4:8">
      <c r="D1655" s="260"/>
      <c r="H1655" s="260"/>
    </row>
    <row r="1656" spans="4:8">
      <c r="D1656" s="260"/>
      <c r="H1656" s="260"/>
    </row>
    <row r="1657" spans="4:8">
      <c r="D1657" s="260"/>
      <c r="H1657" s="260"/>
    </row>
    <row r="1658" spans="4:8">
      <c r="D1658" s="260"/>
      <c r="H1658" s="260"/>
    </row>
    <row r="1659" spans="4:8">
      <c r="D1659" s="260"/>
      <c r="H1659" s="260"/>
    </row>
    <row r="1660" spans="4:8">
      <c r="D1660" s="260"/>
      <c r="H1660" s="260"/>
    </row>
    <row r="1661" spans="4:8">
      <c r="D1661" s="260"/>
      <c r="H1661" s="260"/>
    </row>
    <row r="1662" spans="4:8">
      <c r="D1662" s="260"/>
      <c r="H1662" s="260"/>
    </row>
    <row r="1663" spans="4:8">
      <c r="D1663" s="260"/>
      <c r="H1663" s="260"/>
    </row>
    <row r="1664" spans="4:8">
      <c r="D1664" s="260"/>
      <c r="H1664" s="260"/>
    </row>
    <row r="1665" spans="4:8">
      <c r="D1665" s="260"/>
      <c r="H1665" s="260"/>
    </row>
    <row r="1666" spans="4:8">
      <c r="D1666" s="260"/>
      <c r="H1666" s="260"/>
    </row>
    <row r="1667" spans="4:8">
      <c r="D1667" s="260"/>
      <c r="H1667" s="260"/>
    </row>
    <row r="1668" spans="4:8">
      <c r="D1668" s="260"/>
      <c r="H1668" s="260"/>
    </row>
    <row r="1669" spans="4:8">
      <c r="D1669" s="260"/>
      <c r="H1669" s="260"/>
    </row>
    <row r="1670" spans="4:8">
      <c r="D1670" s="260"/>
      <c r="H1670" s="260"/>
    </row>
    <row r="1671" spans="4:8">
      <c r="D1671" s="260"/>
      <c r="H1671" s="260"/>
    </row>
    <row r="1672" spans="4:8">
      <c r="D1672" s="260"/>
      <c r="H1672" s="260"/>
    </row>
    <row r="1673" spans="4:8">
      <c r="D1673" s="260"/>
      <c r="H1673" s="260"/>
    </row>
    <row r="1674" spans="4:8">
      <c r="D1674" s="260"/>
      <c r="H1674" s="260"/>
    </row>
    <row r="1675" spans="4:8">
      <c r="D1675" s="260"/>
      <c r="H1675" s="260"/>
    </row>
    <row r="1676" spans="4:8">
      <c r="D1676" s="260"/>
      <c r="H1676" s="260"/>
    </row>
    <row r="1677" spans="4:8">
      <c r="D1677" s="260"/>
      <c r="H1677" s="260"/>
    </row>
    <row r="1678" spans="4:8">
      <c r="D1678" s="260"/>
      <c r="H1678" s="260"/>
    </row>
    <row r="1679" spans="4:8">
      <c r="D1679" s="260"/>
      <c r="H1679" s="260"/>
    </row>
    <row r="1680" spans="4:8">
      <c r="D1680" s="260"/>
      <c r="H1680" s="260"/>
    </row>
    <row r="1681" spans="4:8">
      <c r="D1681" s="260"/>
      <c r="H1681" s="260"/>
    </row>
    <row r="1682" spans="4:8">
      <c r="D1682" s="260"/>
      <c r="H1682" s="260"/>
    </row>
    <row r="1683" spans="4:8">
      <c r="D1683" s="260"/>
      <c r="H1683" s="260"/>
    </row>
    <row r="1684" spans="4:8">
      <c r="D1684" s="260"/>
      <c r="H1684" s="260"/>
    </row>
    <row r="1685" spans="4:8">
      <c r="D1685" s="260"/>
      <c r="H1685" s="260"/>
    </row>
    <row r="1686" spans="4:8">
      <c r="D1686" s="260"/>
      <c r="H1686" s="260"/>
    </row>
    <row r="1687" spans="4:8">
      <c r="D1687" s="260"/>
      <c r="H1687" s="260"/>
    </row>
    <row r="1688" spans="4:8">
      <c r="D1688" s="260"/>
      <c r="H1688" s="260"/>
    </row>
    <row r="1689" spans="4:8">
      <c r="D1689" s="260"/>
      <c r="H1689" s="260"/>
    </row>
    <row r="1690" spans="4:8">
      <c r="D1690" s="260"/>
      <c r="H1690" s="260"/>
    </row>
    <row r="1691" spans="4:8">
      <c r="D1691" s="260"/>
      <c r="H1691" s="260"/>
    </row>
    <row r="1692" spans="4:8">
      <c r="D1692" s="260"/>
      <c r="H1692" s="260"/>
    </row>
    <row r="1693" spans="4:8">
      <c r="D1693" s="260"/>
      <c r="H1693" s="260"/>
    </row>
    <row r="1694" spans="4:8">
      <c r="D1694" s="260"/>
      <c r="H1694" s="260"/>
    </row>
    <row r="1695" spans="4:8">
      <c r="D1695" s="260"/>
      <c r="H1695" s="260"/>
    </row>
    <row r="1696" spans="4:8">
      <c r="D1696" s="260"/>
      <c r="H1696" s="260"/>
    </row>
    <row r="1697" spans="4:8">
      <c r="D1697" s="260"/>
      <c r="H1697" s="260"/>
    </row>
    <row r="1698" spans="4:8">
      <c r="D1698" s="260"/>
      <c r="H1698" s="260"/>
    </row>
    <row r="1699" spans="4:8">
      <c r="D1699" s="260"/>
      <c r="H1699" s="260"/>
    </row>
    <row r="1700" spans="4:8">
      <c r="D1700" s="260"/>
      <c r="H1700" s="260"/>
    </row>
    <row r="1701" spans="4:8">
      <c r="D1701" s="260"/>
      <c r="H1701" s="260"/>
    </row>
    <row r="1702" spans="4:8">
      <c r="D1702" s="260"/>
      <c r="H1702" s="260"/>
    </row>
    <row r="1703" spans="4:8">
      <c r="D1703" s="260"/>
      <c r="H1703" s="260"/>
    </row>
    <row r="1704" spans="4:8">
      <c r="D1704" s="260"/>
      <c r="H1704" s="260"/>
    </row>
    <row r="1705" spans="4:8">
      <c r="D1705" s="260"/>
      <c r="H1705" s="260"/>
    </row>
    <row r="1706" spans="4:8">
      <c r="D1706" s="260"/>
      <c r="H1706" s="260"/>
    </row>
    <row r="1707" spans="4:8">
      <c r="D1707" s="260"/>
      <c r="H1707" s="260"/>
    </row>
    <row r="1708" spans="4:8">
      <c r="D1708" s="260"/>
      <c r="H1708" s="260"/>
    </row>
    <row r="1709" spans="4:8">
      <c r="D1709" s="260"/>
      <c r="H1709" s="260"/>
    </row>
    <row r="1710" spans="4:8">
      <c r="D1710" s="260"/>
      <c r="H1710" s="260"/>
    </row>
    <row r="1711" spans="4:8">
      <c r="D1711" s="260"/>
      <c r="H1711" s="260"/>
    </row>
    <row r="1712" spans="4:8">
      <c r="D1712" s="260"/>
      <c r="H1712" s="260"/>
    </row>
    <row r="1713" spans="4:8">
      <c r="D1713" s="260"/>
      <c r="H1713" s="260"/>
    </row>
    <row r="1714" spans="4:8">
      <c r="D1714" s="260"/>
      <c r="H1714" s="260"/>
    </row>
    <row r="1715" spans="4:8">
      <c r="D1715" s="260"/>
      <c r="H1715" s="260"/>
    </row>
    <row r="1716" spans="4:8">
      <c r="D1716" s="260"/>
      <c r="H1716" s="260"/>
    </row>
    <row r="1717" spans="4:8">
      <c r="D1717" s="260"/>
      <c r="H1717" s="260"/>
    </row>
    <row r="1718" spans="4:8">
      <c r="D1718" s="260"/>
      <c r="H1718" s="260"/>
    </row>
    <row r="1719" spans="4:8">
      <c r="D1719" s="260"/>
      <c r="H1719" s="260"/>
    </row>
    <row r="1720" spans="4:8">
      <c r="D1720" s="260"/>
      <c r="H1720" s="260"/>
    </row>
    <row r="1721" spans="4:8">
      <c r="D1721" s="260"/>
      <c r="H1721" s="260"/>
    </row>
    <row r="1722" spans="4:8">
      <c r="D1722" s="260"/>
      <c r="H1722" s="260"/>
    </row>
    <row r="1723" spans="4:8">
      <c r="D1723" s="260"/>
      <c r="H1723" s="260"/>
    </row>
    <row r="1724" spans="4:8">
      <c r="D1724" s="260"/>
      <c r="H1724" s="260"/>
    </row>
    <row r="1725" spans="4:8">
      <c r="D1725" s="260"/>
      <c r="H1725" s="260"/>
    </row>
    <row r="1726" spans="4:8">
      <c r="D1726" s="260"/>
      <c r="H1726" s="260"/>
    </row>
    <row r="1727" spans="4:8">
      <c r="D1727" s="260"/>
      <c r="H1727" s="260"/>
    </row>
    <row r="1728" spans="4:8">
      <c r="D1728" s="260"/>
      <c r="H1728" s="260"/>
    </row>
    <row r="1729" spans="4:8">
      <c r="D1729" s="260"/>
      <c r="H1729" s="260"/>
    </row>
    <row r="1730" spans="4:8">
      <c r="D1730" s="260"/>
      <c r="H1730" s="260"/>
    </row>
    <row r="1731" spans="4:8">
      <c r="D1731" s="260"/>
      <c r="H1731" s="260"/>
    </row>
    <row r="1732" spans="4:8">
      <c r="D1732" s="260"/>
      <c r="H1732" s="260"/>
    </row>
    <row r="1733" spans="4:8">
      <c r="D1733" s="260"/>
      <c r="H1733" s="260"/>
    </row>
    <row r="1734" spans="4:8">
      <c r="D1734" s="260"/>
      <c r="H1734" s="260"/>
    </row>
    <row r="1735" spans="4:8">
      <c r="D1735" s="260"/>
      <c r="H1735" s="260"/>
    </row>
    <row r="1736" spans="4:8">
      <c r="D1736" s="260"/>
      <c r="H1736" s="260"/>
    </row>
    <row r="1737" spans="4:8">
      <c r="D1737" s="260"/>
      <c r="H1737" s="260"/>
    </row>
    <row r="1738" spans="4:8">
      <c r="D1738" s="260"/>
      <c r="H1738" s="260"/>
    </row>
    <row r="1739" spans="4:8">
      <c r="D1739" s="260"/>
      <c r="H1739" s="260"/>
    </row>
    <row r="1740" spans="4:8">
      <c r="D1740" s="260"/>
      <c r="H1740" s="260"/>
    </row>
    <row r="1741" spans="4:8">
      <c r="D1741" s="260"/>
      <c r="H1741" s="260"/>
    </row>
    <row r="1742" spans="4:8">
      <c r="D1742" s="260"/>
      <c r="H1742" s="260"/>
    </row>
    <row r="1743" spans="4:8">
      <c r="D1743" s="260"/>
      <c r="H1743" s="260"/>
    </row>
    <row r="1744" spans="4:8">
      <c r="D1744" s="260"/>
      <c r="H1744" s="260"/>
    </row>
    <row r="1745" spans="4:8">
      <c r="D1745" s="260"/>
      <c r="H1745" s="260"/>
    </row>
    <row r="1746" spans="4:8">
      <c r="D1746" s="260"/>
      <c r="H1746" s="260"/>
    </row>
    <row r="1747" spans="4:8">
      <c r="D1747" s="260"/>
      <c r="H1747" s="260"/>
    </row>
    <row r="1748" spans="4:8">
      <c r="D1748" s="260"/>
      <c r="H1748" s="260"/>
    </row>
    <row r="1749" spans="4:8">
      <c r="D1749" s="260"/>
      <c r="H1749" s="260"/>
    </row>
    <row r="1750" spans="4:8">
      <c r="D1750" s="260"/>
      <c r="H1750" s="260"/>
    </row>
    <row r="1751" spans="4:8">
      <c r="D1751" s="260"/>
      <c r="H1751" s="260"/>
    </row>
    <row r="1752" spans="4:8">
      <c r="D1752" s="260"/>
      <c r="H1752" s="260"/>
    </row>
    <row r="1753" spans="4:8">
      <c r="D1753" s="260"/>
      <c r="H1753" s="260"/>
    </row>
    <row r="1754" spans="4:8">
      <c r="D1754" s="260"/>
      <c r="H1754" s="260"/>
    </row>
    <row r="1755" spans="4:8">
      <c r="D1755" s="260"/>
      <c r="H1755" s="260"/>
    </row>
    <row r="1756" spans="4:8">
      <c r="D1756" s="260"/>
      <c r="H1756" s="260"/>
    </row>
    <row r="1757" spans="4:8">
      <c r="D1757" s="260"/>
      <c r="H1757" s="260"/>
    </row>
    <row r="1758" spans="4:8">
      <c r="D1758" s="260"/>
      <c r="H1758" s="260"/>
    </row>
    <row r="1759" spans="4:8">
      <c r="D1759" s="260"/>
      <c r="H1759" s="260"/>
    </row>
    <row r="1760" spans="4:8">
      <c r="D1760" s="260"/>
      <c r="H1760" s="260"/>
    </row>
    <row r="1761" spans="4:8">
      <c r="D1761" s="260"/>
      <c r="H1761" s="260"/>
    </row>
    <row r="1762" spans="4:8">
      <c r="D1762" s="260"/>
      <c r="H1762" s="260"/>
    </row>
    <row r="1763" spans="4:8">
      <c r="D1763" s="260"/>
      <c r="H1763" s="260"/>
    </row>
    <row r="1764" spans="4:8">
      <c r="D1764" s="260"/>
      <c r="H1764" s="260"/>
    </row>
    <row r="1765" spans="4:8">
      <c r="D1765" s="260"/>
      <c r="H1765" s="260"/>
    </row>
    <row r="1766" spans="4:8">
      <c r="D1766" s="260"/>
      <c r="H1766" s="260"/>
    </row>
    <row r="1767" spans="4:8">
      <c r="D1767" s="260"/>
      <c r="H1767" s="260"/>
    </row>
    <row r="1768" spans="4:8">
      <c r="D1768" s="260"/>
      <c r="H1768" s="260"/>
    </row>
    <row r="1769" spans="4:8">
      <c r="D1769" s="260"/>
      <c r="H1769" s="260"/>
    </row>
    <row r="1770" spans="4:8">
      <c r="D1770" s="260"/>
      <c r="H1770" s="260"/>
    </row>
    <row r="1771" spans="4:8">
      <c r="D1771" s="260"/>
      <c r="H1771" s="260"/>
    </row>
    <row r="1772" spans="4:8">
      <c r="D1772" s="260"/>
      <c r="H1772" s="260"/>
    </row>
    <row r="1773" spans="4:8">
      <c r="D1773" s="260"/>
      <c r="H1773" s="260"/>
    </row>
    <row r="1774" spans="4:8">
      <c r="D1774" s="260"/>
      <c r="H1774" s="260"/>
    </row>
    <row r="1775" spans="4:8">
      <c r="D1775" s="260"/>
      <c r="H1775" s="260"/>
    </row>
    <row r="1776" spans="4:8">
      <c r="D1776" s="260"/>
      <c r="H1776" s="260"/>
    </row>
    <row r="1777" spans="4:8">
      <c r="D1777" s="260"/>
      <c r="H1777" s="260"/>
    </row>
    <row r="1778" spans="4:8">
      <c r="D1778" s="260"/>
      <c r="H1778" s="260"/>
    </row>
    <row r="1779" spans="4:8">
      <c r="D1779" s="260"/>
      <c r="H1779" s="260"/>
    </row>
    <row r="1780" spans="4:8">
      <c r="D1780" s="260"/>
      <c r="H1780" s="260"/>
    </row>
    <row r="1781" spans="4:8">
      <c r="D1781" s="260"/>
      <c r="H1781" s="260"/>
    </row>
    <row r="1782" spans="4:8">
      <c r="D1782" s="260"/>
      <c r="H1782" s="260"/>
    </row>
    <row r="1783" spans="4:8">
      <c r="D1783" s="260"/>
      <c r="H1783" s="260"/>
    </row>
    <row r="1784" spans="4:8">
      <c r="D1784" s="260"/>
      <c r="H1784" s="260"/>
    </row>
    <row r="1785" spans="4:8">
      <c r="D1785" s="260"/>
      <c r="H1785" s="260"/>
    </row>
    <row r="1786" spans="4:8">
      <c r="D1786" s="260"/>
      <c r="H1786" s="260"/>
    </row>
    <row r="1787" spans="4:8">
      <c r="D1787" s="260"/>
      <c r="H1787" s="260"/>
    </row>
    <row r="1788" spans="4:8">
      <c r="D1788" s="260"/>
      <c r="H1788" s="260"/>
    </row>
    <row r="1789" spans="4:8">
      <c r="D1789" s="260"/>
      <c r="H1789" s="260"/>
    </row>
    <row r="1790" spans="4:8">
      <c r="D1790" s="260"/>
      <c r="H1790" s="260"/>
    </row>
    <row r="1791" spans="4:8">
      <c r="D1791" s="260"/>
      <c r="H1791" s="260"/>
    </row>
    <row r="1792" spans="4:8">
      <c r="D1792" s="260"/>
      <c r="H1792" s="260"/>
    </row>
    <row r="1793" spans="4:8">
      <c r="D1793" s="260"/>
      <c r="H1793" s="260"/>
    </row>
    <row r="1794" spans="4:8">
      <c r="D1794" s="260"/>
      <c r="H1794" s="260"/>
    </row>
    <row r="1795" spans="4:8">
      <c r="D1795" s="260"/>
      <c r="H1795" s="260"/>
    </row>
    <row r="1796" spans="4:8">
      <c r="D1796" s="260"/>
      <c r="H1796" s="260"/>
    </row>
    <row r="1797" spans="4:8">
      <c r="D1797" s="260"/>
      <c r="H1797" s="260"/>
    </row>
    <row r="1798" spans="4:8">
      <c r="D1798" s="260"/>
      <c r="H1798" s="260"/>
    </row>
    <row r="1799" spans="4:8">
      <c r="D1799" s="260"/>
      <c r="H1799" s="260"/>
    </row>
    <row r="1800" spans="4:8">
      <c r="D1800" s="260"/>
      <c r="H1800" s="260"/>
    </row>
    <row r="1801" spans="4:8">
      <c r="D1801" s="260"/>
      <c r="H1801" s="260"/>
    </row>
    <row r="1802" spans="4:8">
      <c r="D1802" s="260"/>
      <c r="H1802" s="260"/>
    </row>
    <row r="1803" spans="4:8">
      <c r="D1803" s="260"/>
      <c r="H1803" s="260"/>
    </row>
    <row r="1804" spans="4:8">
      <c r="D1804" s="260"/>
      <c r="H1804" s="260"/>
    </row>
    <row r="1805" spans="4:8">
      <c r="D1805" s="260"/>
      <c r="H1805" s="260"/>
    </row>
    <row r="1806" spans="4:8">
      <c r="D1806" s="260"/>
      <c r="H1806" s="260"/>
    </row>
    <row r="1807" spans="4:8">
      <c r="D1807" s="260"/>
      <c r="H1807" s="260"/>
    </row>
    <row r="1808" spans="4:8">
      <c r="D1808" s="260"/>
      <c r="H1808" s="260"/>
    </row>
    <row r="1809" spans="4:8">
      <c r="D1809" s="260"/>
      <c r="H1809" s="260"/>
    </row>
    <row r="1810" spans="4:8">
      <c r="D1810" s="260"/>
      <c r="H1810" s="260"/>
    </row>
    <row r="1811" spans="4:8">
      <c r="D1811" s="260"/>
      <c r="H1811" s="260"/>
    </row>
    <row r="1812" spans="4:8">
      <c r="D1812" s="260"/>
      <c r="H1812" s="260"/>
    </row>
    <row r="1813" spans="4:8">
      <c r="D1813" s="260"/>
      <c r="H1813" s="260"/>
    </row>
    <row r="1814" spans="4:8">
      <c r="D1814" s="260"/>
      <c r="H1814" s="260"/>
    </row>
    <row r="1815" spans="4:8">
      <c r="D1815" s="260"/>
      <c r="H1815" s="260"/>
    </row>
    <row r="1816" spans="4:8">
      <c r="D1816" s="260"/>
      <c r="H1816" s="260"/>
    </row>
    <row r="1817" spans="4:8">
      <c r="D1817" s="260"/>
      <c r="H1817" s="260"/>
    </row>
    <row r="1818" spans="4:8">
      <c r="D1818" s="260"/>
      <c r="H1818" s="260"/>
    </row>
    <row r="1819" spans="4:8">
      <c r="D1819" s="260"/>
      <c r="H1819" s="260"/>
    </row>
    <row r="1820" spans="4:8">
      <c r="D1820" s="260"/>
      <c r="H1820" s="260"/>
    </row>
    <row r="1821" spans="4:8">
      <c r="D1821" s="260"/>
      <c r="H1821" s="260"/>
    </row>
    <row r="1822" spans="4:8">
      <c r="D1822" s="260"/>
      <c r="H1822" s="260"/>
    </row>
    <row r="1823" spans="4:8">
      <c r="D1823" s="260"/>
      <c r="H1823" s="260"/>
    </row>
    <row r="1824" spans="4:8">
      <c r="D1824" s="260"/>
      <c r="H1824" s="260"/>
    </row>
    <row r="1825" spans="4:8">
      <c r="D1825" s="260"/>
      <c r="H1825" s="260"/>
    </row>
    <row r="1826" spans="4:8">
      <c r="D1826" s="260"/>
      <c r="H1826" s="260"/>
    </row>
    <row r="1827" spans="4:8">
      <c r="D1827" s="260"/>
      <c r="H1827" s="260"/>
    </row>
    <row r="1828" spans="4:8">
      <c r="D1828" s="260"/>
      <c r="H1828" s="260"/>
    </row>
    <row r="1829" spans="4:8">
      <c r="D1829" s="260"/>
      <c r="H1829" s="260"/>
    </row>
    <row r="1830" spans="4:8">
      <c r="D1830" s="260"/>
      <c r="H1830" s="260"/>
    </row>
    <row r="1831" spans="4:8">
      <c r="D1831" s="260"/>
      <c r="H1831" s="260"/>
    </row>
    <row r="1832" spans="4:8">
      <c r="D1832" s="260"/>
      <c r="H1832" s="260"/>
    </row>
    <row r="1833" spans="4:8">
      <c r="D1833" s="260"/>
      <c r="H1833" s="260"/>
    </row>
    <row r="1834" spans="4:8">
      <c r="D1834" s="260"/>
      <c r="H1834" s="260"/>
    </row>
    <row r="1835" spans="4:8">
      <c r="D1835" s="260"/>
      <c r="H1835" s="260"/>
    </row>
    <row r="1836" spans="4:8">
      <c r="D1836" s="260"/>
      <c r="H1836" s="260"/>
    </row>
    <row r="1837" spans="4:8">
      <c r="D1837" s="260"/>
      <c r="H1837" s="260"/>
    </row>
    <row r="1838" spans="4:8">
      <c r="D1838" s="260"/>
      <c r="H1838" s="260"/>
    </row>
    <row r="1839" spans="4:8">
      <c r="D1839" s="260"/>
      <c r="H1839" s="260"/>
    </row>
    <row r="1840" spans="4:8">
      <c r="D1840" s="260"/>
      <c r="H1840" s="260"/>
    </row>
    <row r="1841" spans="4:8">
      <c r="D1841" s="260"/>
      <c r="H1841" s="260"/>
    </row>
    <row r="1842" spans="4:8">
      <c r="D1842" s="260"/>
      <c r="H1842" s="260"/>
    </row>
    <row r="1843" spans="4:8">
      <c r="D1843" s="260"/>
      <c r="H1843" s="260"/>
    </row>
    <row r="1844" spans="4:8">
      <c r="D1844" s="260"/>
      <c r="H1844" s="260"/>
    </row>
    <row r="1845" spans="4:8">
      <c r="D1845" s="260"/>
      <c r="H1845" s="260"/>
    </row>
    <row r="1846" spans="4:8">
      <c r="D1846" s="260"/>
      <c r="H1846" s="260"/>
    </row>
    <row r="1847" spans="4:8">
      <c r="D1847" s="260"/>
      <c r="H1847" s="260"/>
    </row>
    <row r="1848" spans="4:8">
      <c r="D1848" s="260"/>
      <c r="H1848" s="260"/>
    </row>
    <row r="1849" spans="4:8">
      <c r="D1849" s="260"/>
      <c r="H1849" s="260"/>
    </row>
    <row r="1850" spans="4:8">
      <c r="D1850" s="260"/>
      <c r="H1850" s="260"/>
    </row>
    <row r="1851" spans="4:8">
      <c r="D1851" s="260"/>
      <c r="H1851" s="260"/>
    </row>
    <row r="1852" spans="4:8">
      <c r="D1852" s="260"/>
      <c r="H1852" s="260"/>
    </row>
    <row r="1853" spans="4:8">
      <c r="D1853" s="260"/>
      <c r="H1853" s="260"/>
    </row>
    <row r="1854" spans="4:8">
      <c r="D1854" s="260"/>
      <c r="H1854" s="260"/>
    </row>
    <row r="1855" spans="4:8">
      <c r="D1855" s="260"/>
      <c r="H1855" s="260"/>
    </row>
    <row r="1856" spans="4:8">
      <c r="D1856" s="260"/>
      <c r="H1856" s="260"/>
    </row>
    <row r="1857" spans="4:8">
      <c r="D1857" s="260"/>
      <c r="H1857" s="260"/>
    </row>
    <row r="1858" spans="4:8">
      <c r="D1858" s="260"/>
      <c r="H1858" s="260"/>
    </row>
    <row r="1859" spans="4:8">
      <c r="D1859" s="260"/>
      <c r="H1859" s="260"/>
    </row>
    <row r="1860" spans="4:8">
      <c r="D1860" s="260"/>
      <c r="H1860" s="260"/>
    </row>
    <row r="1861" spans="4:8">
      <c r="D1861" s="260"/>
      <c r="H1861" s="260"/>
    </row>
    <row r="1862" spans="4:8">
      <c r="D1862" s="260"/>
      <c r="H1862" s="260"/>
    </row>
    <row r="1863" spans="4:8">
      <c r="D1863" s="260"/>
      <c r="H1863" s="260"/>
    </row>
    <row r="1864" spans="4:8">
      <c r="D1864" s="260"/>
      <c r="H1864" s="260"/>
    </row>
    <row r="1865" spans="4:8">
      <c r="D1865" s="260"/>
      <c r="H1865" s="260"/>
    </row>
    <row r="1866" spans="4:8">
      <c r="D1866" s="260"/>
      <c r="H1866" s="260"/>
    </row>
    <row r="1867" spans="4:8">
      <c r="D1867" s="260"/>
      <c r="H1867" s="260"/>
    </row>
    <row r="1868" spans="4:8">
      <c r="D1868" s="260"/>
      <c r="H1868" s="260"/>
    </row>
    <row r="1869" spans="4:8">
      <c r="D1869" s="260"/>
      <c r="H1869" s="260"/>
    </row>
    <row r="1870" spans="4:8">
      <c r="D1870" s="260"/>
      <c r="H1870" s="260"/>
    </row>
    <row r="1871" spans="4:8">
      <c r="D1871" s="260"/>
      <c r="H1871" s="260"/>
    </row>
    <row r="1872" spans="4:8">
      <c r="D1872" s="260"/>
      <c r="H1872" s="260"/>
    </row>
    <row r="1873" spans="4:8">
      <c r="D1873" s="260"/>
      <c r="H1873" s="260"/>
    </row>
    <row r="1874" spans="4:8">
      <c r="D1874" s="260"/>
      <c r="H1874" s="260"/>
    </row>
    <row r="1875" spans="4:8">
      <c r="D1875" s="260"/>
      <c r="H1875" s="260"/>
    </row>
    <row r="1876" spans="4:8">
      <c r="D1876" s="260"/>
      <c r="H1876" s="260"/>
    </row>
    <row r="1877" spans="4:8">
      <c r="D1877" s="260"/>
      <c r="H1877" s="260"/>
    </row>
    <row r="1878" spans="4:8">
      <c r="D1878" s="260"/>
      <c r="H1878" s="260"/>
    </row>
    <row r="1879" spans="4:8">
      <c r="D1879" s="260"/>
      <c r="H1879" s="260"/>
    </row>
    <row r="1880" spans="4:8">
      <c r="D1880" s="260"/>
      <c r="H1880" s="260"/>
    </row>
    <row r="1881" spans="4:8">
      <c r="D1881" s="260"/>
      <c r="H1881" s="260"/>
    </row>
    <row r="1882" spans="4:8">
      <c r="D1882" s="260"/>
      <c r="H1882" s="260"/>
    </row>
    <row r="1883" spans="4:8">
      <c r="D1883" s="260"/>
      <c r="H1883" s="260"/>
    </row>
    <row r="1884" spans="4:8">
      <c r="D1884" s="260"/>
      <c r="H1884" s="260"/>
    </row>
    <row r="1885" spans="4:8">
      <c r="D1885" s="260"/>
      <c r="H1885" s="260"/>
    </row>
    <row r="1886" spans="4:8">
      <c r="D1886" s="260"/>
      <c r="H1886" s="260"/>
    </row>
    <row r="1887" spans="4:8">
      <c r="D1887" s="260"/>
      <c r="H1887" s="260"/>
    </row>
    <row r="1888" spans="4:8">
      <c r="D1888" s="260"/>
      <c r="H1888" s="260"/>
    </row>
    <row r="1889" spans="4:8">
      <c r="D1889" s="260"/>
      <c r="H1889" s="260"/>
    </row>
    <row r="1890" spans="4:8">
      <c r="D1890" s="260"/>
      <c r="H1890" s="260"/>
    </row>
    <row r="1891" spans="4:8">
      <c r="D1891" s="260"/>
      <c r="H1891" s="260"/>
    </row>
    <row r="1892" spans="4:8">
      <c r="D1892" s="260"/>
      <c r="H1892" s="260"/>
    </row>
    <row r="1893" spans="4:8">
      <c r="D1893" s="260"/>
      <c r="H1893" s="260"/>
    </row>
    <row r="1894" spans="4:8">
      <c r="D1894" s="260"/>
      <c r="H1894" s="260"/>
    </row>
    <row r="1895" spans="4:8">
      <c r="D1895" s="260"/>
      <c r="H1895" s="260"/>
    </row>
    <row r="1896" spans="4:8">
      <c r="D1896" s="260"/>
      <c r="H1896" s="260"/>
    </row>
    <row r="1897" spans="4:8">
      <c r="D1897" s="260"/>
      <c r="H1897" s="260"/>
    </row>
    <row r="1898" spans="4:8">
      <c r="D1898" s="260"/>
      <c r="H1898" s="260"/>
    </row>
    <row r="1899" spans="4:8">
      <c r="D1899" s="260"/>
      <c r="H1899" s="260"/>
    </row>
    <row r="1900" spans="4:8">
      <c r="D1900" s="260"/>
      <c r="H1900" s="260"/>
    </row>
    <row r="1901" spans="4:8">
      <c r="D1901" s="260"/>
      <c r="H1901" s="260"/>
    </row>
    <row r="1902" spans="4:8">
      <c r="D1902" s="260"/>
      <c r="H1902" s="260"/>
    </row>
    <row r="1903" spans="4:8">
      <c r="D1903" s="260"/>
      <c r="H1903" s="260"/>
    </row>
    <row r="1904" spans="4:8">
      <c r="D1904" s="260"/>
      <c r="H1904" s="260"/>
    </row>
    <row r="1905" spans="4:8">
      <c r="D1905" s="260"/>
      <c r="H1905" s="260"/>
    </row>
    <row r="1906" spans="4:8">
      <c r="D1906" s="260"/>
      <c r="H1906" s="260"/>
    </row>
    <row r="1907" spans="4:8">
      <c r="D1907" s="260"/>
      <c r="H1907" s="260"/>
    </row>
    <row r="1908" spans="4:8">
      <c r="D1908" s="260"/>
      <c r="H1908" s="260"/>
    </row>
    <row r="1909" spans="4:8">
      <c r="D1909" s="260"/>
      <c r="H1909" s="260"/>
    </row>
    <row r="1910" spans="4:8">
      <c r="D1910" s="260"/>
      <c r="H1910" s="260"/>
    </row>
    <row r="1911" spans="4:8">
      <c r="D1911" s="260"/>
      <c r="H1911" s="260"/>
    </row>
    <row r="1912" spans="4:8">
      <c r="D1912" s="260"/>
      <c r="H1912" s="260"/>
    </row>
    <row r="1913" spans="4:8">
      <c r="D1913" s="260"/>
      <c r="H1913" s="260"/>
    </row>
    <row r="1914" spans="4:8">
      <c r="D1914" s="260"/>
      <c r="H1914" s="260"/>
    </row>
    <row r="1915" spans="4:8">
      <c r="D1915" s="260"/>
      <c r="H1915" s="260"/>
    </row>
    <row r="1916" spans="4:8">
      <c r="D1916" s="260"/>
      <c r="H1916" s="260"/>
    </row>
    <row r="1917" spans="4:8">
      <c r="D1917" s="260"/>
      <c r="H1917" s="260"/>
    </row>
    <row r="1918" spans="4:8">
      <c r="D1918" s="260"/>
      <c r="H1918" s="260"/>
    </row>
    <row r="1919" spans="4:8">
      <c r="D1919" s="260"/>
      <c r="H1919" s="260"/>
    </row>
    <row r="1920" spans="4:8">
      <c r="D1920" s="260"/>
      <c r="H1920" s="260"/>
    </row>
    <row r="1921" spans="4:8">
      <c r="D1921" s="260"/>
      <c r="H1921" s="260"/>
    </row>
    <row r="1922" spans="4:8">
      <c r="D1922" s="260"/>
      <c r="H1922" s="260"/>
    </row>
    <row r="1923" spans="4:8">
      <c r="D1923" s="260"/>
      <c r="H1923" s="260"/>
    </row>
    <row r="1924" spans="4:8">
      <c r="D1924" s="260"/>
      <c r="H1924" s="260"/>
    </row>
    <row r="1925" spans="4:8">
      <c r="D1925" s="260"/>
      <c r="H1925" s="260"/>
    </row>
    <row r="1926" spans="4:8">
      <c r="D1926" s="260"/>
      <c r="H1926" s="260"/>
    </row>
    <row r="1927" spans="4:8">
      <c r="D1927" s="260"/>
      <c r="H1927" s="260"/>
    </row>
    <row r="1928" spans="4:8">
      <c r="D1928" s="260"/>
      <c r="H1928" s="260"/>
    </row>
    <row r="1929" spans="4:8">
      <c r="D1929" s="260"/>
      <c r="H1929" s="260"/>
    </row>
    <row r="1930" spans="4:8">
      <c r="D1930" s="260"/>
      <c r="H1930" s="260"/>
    </row>
    <row r="1931" spans="4:8">
      <c r="D1931" s="260"/>
      <c r="H1931" s="260"/>
    </row>
    <row r="1932" spans="4:8">
      <c r="D1932" s="260"/>
      <c r="H1932" s="260"/>
    </row>
    <row r="1933" spans="4:8">
      <c r="D1933" s="260"/>
      <c r="H1933" s="260"/>
    </row>
    <row r="1934" spans="4:8">
      <c r="D1934" s="260"/>
      <c r="H1934" s="260"/>
    </row>
    <row r="1935" spans="4:8">
      <c r="D1935" s="260"/>
      <c r="H1935" s="260"/>
    </row>
    <row r="1936" spans="4:8">
      <c r="D1936" s="260"/>
      <c r="H1936" s="260"/>
    </row>
    <row r="1937" spans="4:8">
      <c r="D1937" s="260"/>
      <c r="H1937" s="260"/>
    </row>
    <row r="1938" spans="4:8">
      <c r="D1938" s="260"/>
      <c r="H1938" s="260"/>
    </row>
    <row r="1939" spans="4:8">
      <c r="D1939" s="260"/>
      <c r="H1939" s="260"/>
    </row>
    <row r="1940" spans="4:8">
      <c r="D1940" s="260"/>
      <c r="H1940" s="260"/>
    </row>
    <row r="1941" spans="4:8">
      <c r="D1941" s="260"/>
      <c r="H1941" s="260"/>
    </row>
    <row r="1942" spans="4:8">
      <c r="D1942" s="260"/>
      <c r="H1942" s="260"/>
    </row>
    <row r="1943" spans="4:8">
      <c r="D1943" s="260"/>
      <c r="H1943" s="260"/>
    </row>
    <row r="1944" spans="4:8">
      <c r="D1944" s="260"/>
      <c r="H1944" s="260"/>
    </row>
    <row r="1945" spans="4:8">
      <c r="D1945" s="260"/>
      <c r="H1945" s="260"/>
    </row>
    <row r="1946" spans="4:8">
      <c r="D1946" s="260"/>
      <c r="H1946" s="260"/>
    </row>
    <row r="1947" spans="4:8">
      <c r="D1947" s="260"/>
      <c r="H1947" s="260"/>
    </row>
    <row r="1948" spans="4:8">
      <c r="D1948" s="260"/>
      <c r="H1948" s="260"/>
    </row>
    <row r="1949" spans="4:8">
      <c r="D1949" s="260"/>
      <c r="H1949" s="260"/>
    </row>
    <row r="1950" spans="4:8">
      <c r="D1950" s="260"/>
      <c r="H1950" s="260"/>
    </row>
    <row r="1951" spans="4:8">
      <c r="D1951" s="260"/>
      <c r="H1951" s="260"/>
    </row>
    <row r="1952" spans="4:8">
      <c r="D1952" s="260"/>
      <c r="H1952" s="260"/>
    </row>
    <row r="1953" spans="4:8">
      <c r="D1953" s="260"/>
      <c r="H1953" s="260"/>
    </row>
    <row r="1954" spans="4:8">
      <c r="D1954" s="260"/>
      <c r="H1954" s="260"/>
    </row>
    <row r="1955" spans="4:8">
      <c r="D1955" s="260"/>
      <c r="H1955" s="260"/>
    </row>
    <row r="1956" spans="4:8">
      <c r="D1956" s="260"/>
      <c r="H1956" s="260"/>
    </row>
    <row r="1957" spans="4:8">
      <c r="D1957" s="260"/>
      <c r="H1957" s="260"/>
    </row>
    <row r="1958" spans="4:8">
      <c r="D1958" s="260"/>
      <c r="H1958" s="260"/>
    </row>
    <row r="1959" spans="4:8">
      <c r="D1959" s="260"/>
      <c r="H1959" s="260"/>
    </row>
    <row r="1960" spans="4:8">
      <c r="D1960" s="260"/>
      <c r="H1960" s="260"/>
    </row>
    <row r="1961" spans="4:8">
      <c r="D1961" s="260"/>
      <c r="H1961" s="260"/>
    </row>
    <row r="1962" spans="4:8">
      <c r="D1962" s="260"/>
      <c r="H1962" s="260"/>
    </row>
    <row r="1963" spans="4:8">
      <c r="D1963" s="260"/>
      <c r="H1963" s="260"/>
    </row>
    <row r="1964" spans="4:8">
      <c r="D1964" s="260"/>
      <c r="H1964" s="260"/>
    </row>
    <row r="1965" spans="4:8">
      <c r="D1965" s="260"/>
      <c r="H1965" s="260"/>
    </row>
    <row r="1966" spans="4:8">
      <c r="D1966" s="260"/>
      <c r="H1966" s="260"/>
    </row>
    <row r="1967" spans="4:8">
      <c r="D1967" s="260"/>
      <c r="H1967" s="260"/>
    </row>
    <row r="1968" spans="4:8">
      <c r="D1968" s="260"/>
      <c r="H1968" s="260"/>
    </row>
    <row r="1969" spans="4:8">
      <c r="D1969" s="260"/>
      <c r="H1969" s="260"/>
    </row>
    <row r="1970" spans="4:8">
      <c r="D1970" s="260"/>
      <c r="H1970" s="260"/>
    </row>
    <row r="1971" spans="4:8">
      <c r="D1971" s="260"/>
      <c r="H1971" s="260"/>
    </row>
    <row r="1972" spans="4:8">
      <c r="D1972" s="260"/>
      <c r="H1972" s="260"/>
    </row>
    <row r="1973" spans="4:8">
      <c r="D1973" s="260"/>
      <c r="H1973" s="260"/>
    </row>
    <row r="1974" spans="4:8">
      <c r="D1974" s="260"/>
      <c r="H1974" s="260"/>
    </row>
    <row r="1975" spans="4:8">
      <c r="D1975" s="260"/>
      <c r="H1975" s="260"/>
    </row>
    <row r="1976" spans="4:8">
      <c r="D1976" s="260"/>
      <c r="H1976" s="260"/>
    </row>
    <row r="1977" spans="4:8">
      <c r="D1977" s="260"/>
      <c r="H1977" s="260"/>
    </row>
    <row r="1978" spans="4:8">
      <c r="D1978" s="260"/>
      <c r="H1978" s="260"/>
    </row>
    <row r="1979" spans="4:8">
      <c r="D1979" s="260"/>
      <c r="H1979" s="260"/>
    </row>
    <row r="1980" spans="4:8">
      <c r="D1980" s="260"/>
      <c r="H1980" s="260"/>
    </row>
    <row r="1981" spans="4:8">
      <c r="D1981" s="260"/>
      <c r="H1981" s="260"/>
    </row>
    <row r="1982" spans="4:8">
      <c r="D1982" s="260"/>
      <c r="H1982" s="260"/>
    </row>
    <row r="1983" spans="4:8">
      <c r="D1983" s="260"/>
      <c r="H1983" s="260"/>
    </row>
    <row r="1984" spans="4:8">
      <c r="D1984" s="260"/>
      <c r="H1984" s="260"/>
    </row>
    <row r="1985" spans="4:8">
      <c r="D1985" s="260"/>
      <c r="H1985" s="260"/>
    </row>
    <row r="1986" spans="4:8">
      <c r="D1986" s="260"/>
      <c r="H1986" s="260"/>
    </row>
    <row r="1987" spans="4:8">
      <c r="D1987" s="260"/>
      <c r="H1987" s="260"/>
    </row>
    <row r="1988" spans="4:8">
      <c r="D1988" s="260"/>
      <c r="H1988" s="260"/>
    </row>
    <row r="1989" spans="4:8">
      <c r="D1989" s="260"/>
      <c r="H1989" s="260"/>
    </row>
    <row r="1990" spans="4:8">
      <c r="D1990" s="260"/>
      <c r="H1990" s="260"/>
    </row>
    <row r="1991" spans="4:8">
      <c r="D1991" s="260"/>
      <c r="H1991" s="260"/>
    </row>
    <row r="1992" spans="4:8">
      <c r="D1992" s="260"/>
      <c r="H1992" s="260"/>
    </row>
    <row r="1993" spans="4:8">
      <c r="D1993" s="260"/>
      <c r="H1993" s="260"/>
    </row>
    <row r="1994" spans="4:8">
      <c r="D1994" s="260"/>
      <c r="H1994" s="260"/>
    </row>
    <row r="1995" spans="4:8">
      <c r="D1995" s="260"/>
      <c r="H1995" s="260"/>
    </row>
    <row r="1996" spans="4:8">
      <c r="D1996" s="260"/>
      <c r="H1996" s="260"/>
    </row>
    <row r="1997" spans="4:8">
      <c r="D1997" s="260"/>
      <c r="H1997" s="260"/>
    </row>
    <row r="1998" spans="4:8">
      <c r="D1998" s="260"/>
      <c r="H1998" s="260"/>
    </row>
    <row r="1999" spans="4:8">
      <c r="D1999" s="260"/>
      <c r="H1999" s="260"/>
    </row>
    <row r="2000" spans="4:8">
      <c r="D2000" s="260"/>
      <c r="H2000" s="260"/>
    </row>
    <row r="2001" spans="4:8">
      <c r="D2001" s="260"/>
      <c r="H2001" s="260"/>
    </row>
    <row r="2002" spans="4:8">
      <c r="D2002" s="260"/>
      <c r="H2002" s="260"/>
    </row>
    <row r="2003" spans="4:8">
      <c r="D2003" s="260"/>
      <c r="H2003" s="260"/>
    </row>
    <row r="2004" spans="4:8">
      <c r="D2004" s="260"/>
      <c r="H2004" s="260"/>
    </row>
    <row r="2005" spans="4:8">
      <c r="D2005" s="260"/>
      <c r="H2005" s="260"/>
    </row>
    <row r="2006" spans="4:8">
      <c r="D2006" s="260"/>
      <c r="H2006" s="260"/>
    </row>
    <row r="2007" spans="4:8">
      <c r="D2007" s="260"/>
      <c r="H2007" s="260"/>
    </row>
    <row r="2008" spans="4:8">
      <c r="D2008" s="260"/>
      <c r="H2008" s="260"/>
    </row>
    <row r="2009" spans="4:8">
      <c r="D2009" s="260"/>
      <c r="H2009" s="260"/>
    </row>
    <row r="2010" spans="4:8">
      <c r="D2010" s="260"/>
      <c r="H2010" s="260"/>
    </row>
    <row r="2011" spans="4:8">
      <c r="D2011" s="260"/>
      <c r="H2011" s="260"/>
    </row>
    <row r="2012" spans="4:8">
      <c r="D2012" s="260"/>
      <c r="H2012" s="260"/>
    </row>
    <row r="2013" spans="4:8">
      <c r="D2013" s="260"/>
      <c r="H2013" s="260"/>
    </row>
    <row r="2014" spans="4:8">
      <c r="D2014" s="260"/>
      <c r="H2014" s="260"/>
    </row>
    <row r="2015" spans="4:8">
      <c r="D2015" s="260"/>
      <c r="H2015" s="260"/>
    </row>
    <row r="2016" spans="4:8">
      <c r="D2016" s="260"/>
      <c r="H2016" s="260"/>
    </row>
    <row r="2017" spans="4:8">
      <c r="D2017" s="260"/>
      <c r="H2017" s="260"/>
    </row>
    <row r="2018" spans="4:8">
      <c r="D2018" s="260"/>
      <c r="H2018" s="260"/>
    </row>
    <row r="2019" spans="4:8">
      <c r="D2019" s="260"/>
      <c r="H2019" s="260"/>
    </row>
    <row r="2020" spans="4:8">
      <c r="D2020" s="260"/>
      <c r="H2020" s="260"/>
    </row>
    <row r="2021" spans="4:8">
      <c r="D2021" s="260"/>
      <c r="H2021" s="260"/>
    </row>
    <row r="2022" spans="4:8">
      <c r="D2022" s="260"/>
      <c r="H2022" s="260"/>
    </row>
    <row r="2023" spans="4:8">
      <c r="D2023" s="260"/>
      <c r="H2023" s="260"/>
    </row>
    <row r="2024" spans="4:8">
      <c r="D2024" s="260"/>
      <c r="H2024" s="260"/>
    </row>
    <row r="2025" spans="4:8">
      <c r="D2025" s="260"/>
      <c r="H2025" s="260"/>
    </row>
    <row r="2026" spans="4:8">
      <c r="D2026" s="260"/>
      <c r="H2026" s="260"/>
    </row>
    <row r="2027" spans="4:8">
      <c r="D2027" s="260"/>
      <c r="H2027" s="260"/>
    </row>
    <row r="2028" spans="4:8">
      <c r="D2028" s="260"/>
      <c r="H2028" s="260"/>
    </row>
    <row r="2029" spans="4:8">
      <c r="D2029" s="260"/>
      <c r="H2029" s="260"/>
    </row>
    <row r="2030" spans="4:8">
      <c r="D2030" s="260"/>
      <c r="H2030" s="260"/>
    </row>
    <row r="2031" spans="4:8">
      <c r="D2031" s="260"/>
      <c r="H2031" s="260"/>
    </row>
    <row r="2032" spans="4:8">
      <c r="D2032" s="260"/>
      <c r="H2032" s="260"/>
    </row>
    <row r="2033" spans="4:8">
      <c r="D2033" s="260"/>
      <c r="H2033" s="260"/>
    </row>
    <row r="2034" spans="4:8">
      <c r="D2034" s="260"/>
      <c r="H2034" s="260"/>
    </row>
    <row r="2035" spans="4:8">
      <c r="D2035" s="260"/>
      <c r="H2035" s="260"/>
    </row>
    <row r="2036" spans="4:8">
      <c r="D2036" s="260"/>
      <c r="H2036" s="260"/>
    </row>
    <row r="2037" spans="4:8">
      <c r="D2037" s="260"/>
      <c r="H2037" s="260"/>
    </row>
    <row r="2038" spans="4:8">
      <c r="D2038" s="260"/>
      <c r="H2038" s="260"/>
    </row>
    <row r="2039" spans="4:8">
      <c r="D2039" s="260"/>
      <c r="H2039" s="260"/>
    </row>
    <row r="2040" spans="4:8">
      <c r="D2040" s="260"/>
      <c r="H2040" s="260"/>
    </row>
    <row r="2041" spans="4:8">
      <c r="D2041" s="260"/>
      <c r="H2041" s="260"/>
    </row>
    <row r="2042" spans="4:8">
      <c r="D2042" s="260"/>
      <c r="H2042" s="260"/>
    </row>
    <row r="2043" spans="4:8">
      <c r="D2043" s="260"/>
      <c r="H2043" s="260"/>
    </row>
    <row r="2044" spans="4:8">
      <c r="D2044" s="260"/>
      <c r="H2044" s="260"/>
    </row>
    <row r="2045" spans="4:8">
      <c r="D2045" s="260"/>
      <c r="H2045" s="260"/>
    </row>
    <row r="2046" spans="4:8">
      <c r="D2046" s="260"/>
      <c r="H2046" s="260"/>
    </row>
    <row r="2047" spans="4:8">
      <c r="D2047" s="260"/>
      <c r="H2047" s="260"/>
    </row>
    <row r="2048" spans="4:8">
      <c r="D2048" s="260"/>
      <c r="H2048" s="260"/>
    </row>
    <row r="2049" spans="4:8">
      <c r="D2049" s="260"/>
      <c r="H2049" s="260"/>
    </row>
    <row r="2050" spans="4:8">
      <c r="D2050" s="260"/>
      <c r="H2050" s="260"/>
    </row>
    <row r="2051" spans="4:8">
      <c r="D2051" s="260"/>
      <c r="H2051" s="260"/>
    </row>
    <row r="2052" spans="4:8">
      <c r="D2052" s="260"/>
      <c r="H2052" s="260"/>
    </row>
    <row r="2053" spans="4:8">
      <c r="D2053" s="260"/>
      <c r="H2053" s="260"/>
    </row>
    <row r="2054" spans="4:8">
      <c r="D2054" s="260"/>
      <c r="H2054" s="260"/>
    </row>
    <row r="2055" spans="4:8">
      <c r="D2055" s="260"/>
      <c r="H2055" s="260"/>
    </row>
    <row r="2056" spans="4:8">
      <c r="D2056" s="260"/>
      <c r="H2056" s="260"/>
    </row>
    <row r="2057" spans="4:8">
      <c r="D2057" s="260"/>
      <c r="H2057" s="260"/>
    </row>
    <row r="2058" spans="4:8">
      <c r="D2058" s="260"/>
      <c r="H2058" s="260"/>
    </row>
    <row r="2059" spans="4:8">
      <c r="D2059" s="260"/>
      <c r="H2059" s="260"/>
    </row>
    <row r="2060" spans="4:8">
      <c r="D2060" s="260"/>
      <c r="H2060" s="260"/>
    </row>
    <row r="2061" spans="4:8">
      <c r="D2061" s="260"/>
      <c r="H2061" s="260"/>
    </row>
    <row r="2062" spans="4:8">
      <c r="D2062" s="260"/>
      <c r="H2062" s="260"/>
    </row>
    <row r="2063" spans="4:8">
      <c r="D2063" s="260"/>
      <c r="H2063" s="260"/>
    </row>
    <row r="2064" spans="4:8">
      <c r="D2064" s="260"/>
      <c r="H2064" s="260"/>
    </row>
    <row r="2065" spans="4:8">
      <c r="D2065" s="260"/>
      <c r="H2065" s="260"/>
    </row>
    <row r="2066" spans="4:8">
      <c r="D2066" s="260"/>
      <c r="H2066" s="260"/>
    </row>
    <row r="2067" spans="4:8">
      <c r="D2067" s="260"/>
      <c r="H2067" s="260"/>
    </row>
    <row r="2068" spans="4:8">
      <c r="D2068" s="260"/>
      <c r="H2068" s="260"/>
    </row>
    <row r="2069" spans="4:8">
      <c r="D2069" s="260"/>
      <c r="H2069" s="260"/>
    </row>
    <row r="2070" spans="4:8">
      <c r="D2070" s="260"/>
      <c r="H2070" s="260"/>
    </row>
    <row r="2071" spans="4:8">
      <c r="D2071" s="260"/>
      <c r="H2071" s="260"/>
    </row>
    <row r="2072" spans="4:8">
      <c r="D2072" s="260"/>
      <c r="H2072" s="260"/>
    </row>
    <row r="2073" spans="4:8">
      <c r="D2073" s="260"/>
      <c r="H2073" s="260"/>
    </row>
    <row r="2074" spans="4:8">
      <c r="D2074" s="260"/>
      <c r="H2074" s="260"/>
    </row>
    <row r="2075" spans="4:8">
      <c r="D2075" s="260"/>
      <c r="H2075" s="260"/>
    </row>
    <row r="2076" spans="4:8">
      <c r="D2076" s="260"/>
      <c r="H2076" s="260"/>
    </row>
    <row r="2077" spans="4:8">
      <c r="D2077" s="260"/>
      <c r="H2077" s="260"/>
    </row>
    <row r="2078" spans="4:8">
      <c r="D2078" s="260"/>
      <c r="H2078" s="260"/>
    </row>
    <row r="2079" spans="4:8">
      <c r="D2079" s="260"/>
      <c r="H2079" s="260"/>
    </row>
    <row r="2080" spans="4:8">
      <c r="D2080" s="260"/>
      <c r="H2080" s="260"/>
    </row>
    <row r="2081" spans="4:8">
      <c r="D2081" s="260"/>
      <c r="H2081" s="260"/>
    </row>
    <row r="2082" spans="4:8">
      <c r="D2082" s="260"/>
      <c r="H2082" s="260"/>
    </row>
    <row r="2083" spans="4:8">
      <c r="D2083" s="260"/>
      <c r="H2083" s="260"/>
    </row>
    <row r="2084" spans="4:8">
      <c r="D2084" s="260"/>
      <c r="H2084" s="260"/>
    </row>
    <row r="2085" spans="4:8">
      <c r="D2085" s="260"/>
      <c r="H2085" s="260"/>
    </row>
    <row r="2086" spans="4:8">
      <c r="D2086" s="260"/>
      <c r="H2086" s="260"/>
    </row>
    <row r="2087" spans="4:8">
      <c r="D2087" s="260"/>
      <c r="H2087" s="260"/>
    </row>
    <row r="2088" spans="4:8">
      <c r="D2088" s="260"/>
      <c r="H2088" s="260"/>
    </row>
    <row r="2089" spans="4:8">
      <c r="D2089" s="260"/>
      <c r="H2089" s="260"/>
    </row>
    <row r="2090" spans="4:8">
      <c r="D2090" s="260"/>
      <c r="H2090" s="260"/>
    </row>
    <row r="2091" spans="4:8">
      <c r="D2091" s="260"/>
      <c r="H2091" s="260"/>
    </row>
    <row r="2092" spans="4:8">
      <c r="D2092" s="260"/>
      <c r="H2092" s="260"/>
    </row>
    <row r="2093" spans="4:8">
      <c r="D2093" s="260"/>
      <c r="H2093" s="260"/>
    </row>
    <row r="2094" spans="4:8">
      <c r="D2094" s="260"/>
      <c r="H2094" s="260"/>
    </row>
    <row r="2095" spans="4:8">
      <c r="D2095" s="260"/>
      <c r="H2095" s="260"/>
    </row>
    <row r="2096" spans="4:8">
      <c r="D2096" s="260"/>
      <c r="H2096" s="260"/>
    </row>
    <row r="2097" spans="4:8">
      <c r="D2097" s="260"/>
      <c r="H2097" s="260"/>
    </row>
    <row r="2098" spans="4:8">
      <c r="D2098" s="260"/>
      <c r="H2098" s="260"/>
    </row>
    <row r="2099" spans="4:8">
      <c r="D2099" s="260"/>
      <c r="H2099" s="260"/>
    </row>
    <row r="2100" spans="4:8">
      <c r="D2100" s="260"/>
      <c r="H2100" s="260"/>
    </row>
    <row r="2101" spans="4:8">
      <c r="D2101" s="260"/>
      <c r="H2101" s="260"/>
    </row>
    <row r="2102" spans="4:8">
      <c r="D2102" s="260"/>
      <c r="H2102" s="260"/>
    </row>
    <row r="2103" spans="4:8">
      <c r="D2103" s="260"/>
      <c r="H2103" s="260"/>
    </row>
    <row r="2104" spans="4:8">
      <c r="D2104" s="260"/>
      <c r="H2104" s="260"/>
    </row>
    <row r="2105" spans="4:8">
      <c r="D2105" s="260"/>
      <c r="H2105" s="260"/>
    </row>
    <row r="2106" spans="4:8">
      <c r="D2106" s="260"/>
      <c r="H2106" s="260"/>
    </row>
    <row r="2107" spans="4:8">
      <c r="D2107" s="260"/>
      <c r="H2107" s="260"/>
    </row>
    <row r="2108" spans="4:8">
      <c r="D2108" s="260"/>
      <c r="H2108" s="260"/>
    </row>
    <row r="2109" spans="4:8">
      <c r="D2109" s="260"/>
      <c r="H2109" s="260"/>
    </row>
    <row r="2110" spans="4:8">
      <c r="D2110" s="260"/>
      <c r="H2110" s="260"/>
    </row>
    <row r="2111" spans="4:8">
      <c r="D2111" s="260"/>
      <c r="H2111" s="260"/>
    </row>
    <row r="2112" spans="4:8">
      <c r="D2112" s="260"/>
      <c r="H2112" s="260"/>
    </row>
    <row r="2113" spans="4:8">
      <c r="D2113" s="260"/>
      <c r="H2113" s="260"/>
    </row>
    <row r="2114" spans="4:8">
      <c r="D2114" s="260"/>
      <c r="H2114" s="260"/>
    </row>
    <row r="2115" spans="4:8">
      <c r="D2115" s="260"/>
      <c r="H2115" s="260"/>
    </row>
    <row r="2116" spans="4:8">
      <c r="D2116" s="260"/>
      <c r="H2116" s="260"/>
    </row>
    <row r="2117" spans="4:8">
      <c r="D2117" s="260"/>
      <c r="H2117" s="260"/>
    </row>
    <row r="2118" spans="4:8">
      <c r="D2118" s="260"/>
      <c r="H2118" s="260"/>
    </row>
    <row r="2119" spans="4:8">
      <c r="D2119" s="260"/>
      <c r="H2119" s="260"/>
    </row>
    <row r="2120" spans="4:8">
      <c r="D2120" s="260"/>
      <c r="H2120" s="260"/>
    </row>
    <row r="2121" spans="4:8">
      <c r="D2121" s="260"/>
      <c r="H2121" s="260"/>
    </row>
    <row r="2122" spans="4:8">
      <c r="D2122" s="260"/>
      <c r="H2122" s="260"/>
    </row>
    <row r="2123" spans="4:8">
      <c r="D2123" s="260"/>
      <c r="H2123" s="260"/>
    </row>
    <row r="2124" spans="4:8">
      <c r="D2124" s="260"/>
      <c r="H2124" s="260"/>
    </row>
    <row r="2125" spans="4:8">
      <c r="D2125" s="260"/>
      <c r="H2125" s="260"/>
    </row>
    <row r="2126" spans="4:8">
      <c r="D2126" s="260"/>
      <c r="H2126" s="260"/>
    </row>
    <row r="2127" spans="4:8">
      <c r="D2127" s="260"/>
      <c r="H2127" s="260"/>
    </row>
    <row r="2128" spans="4:8">
      <c r="D2128" s="260"/>
      <c r="H2128" s="260"/>
    </row>
    <row r="2129" spans="4:8">
      <c r="D2129" s="260"/>
      <c r="H2129" s="260"/>
    </row>
    <row r="2130" spans="4:8">
      <c r="D2130" s="260"/>
      <c r="H2130" s="260"/>
    </row>
    <row r="2131" spans="4:8">
      <c r="D2131" s="260"/>
      <c r="H2131" s="260"/>
    </row>
    <row r="2132" spans="4:8">
      <c r="D2132" s="260"/>
      <c r="H2132" s="260"/>
    </row>
    <row r="2133" spans="4:8">
      <c r="D2133" s="260"/>
      <c r="H2133" s="260"/>
    </row>
    <row r="2134" spans="4:8">
      <c r="D2134" s="260"/>
      <c r="H2134" s="260"/>
    </row>
    <row r="2135" spans="4:8">
      <c r="D2135" s="260"/>
      <c r="H2135" s="260"/>
    </row>
    <row r="2136" spans="4:8">
      <c r="D2136" s="260"/>
      <c r="H2136" s="260"/>
    </row>
    <row r="2137" spans="4:8">
      <c r="D2137" s="260"/>
      <c r="H2137" s="260"/>
    </row>
    <row r="2138" spans="4:8">
      <c r="D2138" s="260"/>
      <c r="H2138" s="260"/>
    </row>
    <row r="2139" spans="4:8">
      <c r="D2139" s="260"/>
      <c r="H2139" s="260"/>
    </row>
    <row r="2140" spans="4:8">
      <c r="D2140" s="260"/>
      <c r="H2140" s="260"/>
    </row>
    <row r="2141" spans="4:8">
      <c r="D2141" s="260"/>
      <c r="H2141" s="260"/>
    </row>
    <row r="2142" spans="4:8">
      <c r="D2142" s="260"/>
      <c r="H2142" s="260"/>
    </row>
    <row r="2143" spans="4:8">
      <c r="D2143" s="260"/>
      <c r="H2143" s="260"/>
    </row>
    <row r="2144" spans="4:8">
      <c r="D2144" s="260"/>
      <c r="H2144" s="260"/>
    </row>
    <row r="2145" spans="4:8">
      <c r="D2145" s="260"/>
      <c r="H2145" s="260"/>
    </row>
    <row r="2146" spans="4:8">
      <c r="D2146" s="260"/>
      <c r="H2146" s="260"/>
    </row>
    <row r="2147" spans="4:8">
      <c r="D2147" s="260"/>
      <c r="H2147" s="260"/>
    </row>
    <row r="2148" spans="4:8">
      <c r="D2148" s="260"/>
      <c r="H2148" s="260"/>
    </row>
    <row r="2149" spans="4:8">
      <c r="D2149" s="260"/>
      <c r="H2149" s="260"/>
    </row>
    <row r="2150" spans="4:8">
      <c r="D2150" s="260"/>
      <c r="H2150" s="260"/>
    </row>
    <row r="2151" spans="4:8">
      <c r="D2151" s="260"/>
      <c r="H2151" s="260"/>
    </row>
    <row r="2152" spans="4:8">
      <c r="D2152" s="260"/>
      <c r="H2152" s="260"/>
    </row>
    <row r="2153" spans="4:8">
      <c r="D2153" s="260"/>
      <c r="H2153" s="260"/>
    </row>
    <row r="2154" spans="4:8">
      <c r="D2154" s="260"/>
      <c r="H2154" s="260"/>
    </row>
    <row r="2155" spans="4:8">
      <c r="D2155" s="260"/>
      <c r="H2155" s="260"/>
    </row>
    <row r="2156" spans="4:8">
      <c r="D2156" s="260"/>
      <c r="H2156" s="260"/>
    </row>
    <row r="2157" spans="4:8">
      <c r="D2157" s="260"/>
      <c r="H2157" s="260"/>
    </row>
    <row r="2158" spans="4:8">
      <c r="D2158" s="260"/>
      <c r="H2158" s="260"/>
    </row>
    <row r="2159" spans="4:8">
      <c r="D2159" s="260"/>
      <c r="H2159" s="260"/>
    </row>
    <row r="2160" spans="4:8">
      <c r="D2160" s="260"/>
      <c r="H2160" s="260"/>
    </row>
    <row r="2161" spans="4:8">
      <c r="D2161" s="260"/>
      <c r="H2161" s="260"/>
    </row>
    <row r="2162" spans="4:8">
      <c r="D2162" s="260"/>
      <c r="H2162" s="260"/>
    </row>
    <row r="2163" spans="4:8">
      <c r="D2163" s="260"/>
      <c r="H2163" s="260"/>
    </row>
    <row r="2164" spans="4:8">
      <c r="D2164" s="260"/>
      <c r="H2164" s="260"/>
    </row>
    <row r="2165" spans="4:8">
      <c r="D2165" s="260"/>
      <c r="H2165" s="260"/>
    </row>
    <row r="2166" spans="4:8">
      <c r="D2166" s="260"/>
      <c r="H2166" s="260"/>
    </row>
    <row r="2167" spans="4:8">
      <c r="D2167" s="260"/>
      <c r="H2167" s="260"/>
    </row>
    <row r="2168" spans="4:8">
      <c r="D2168" s="260"/>
      <c r="H2168" s="260"/>
    </row>
    <row r="2169" spans="4:8">
      <c r="D2169" s="260"/>
      <c r="H2169" s="260"/>
    </row>
    <row r="2170" spans="4:8">
      <c r="D2170" s="260"/>
      <c r="H2170" s="260"/>
    </row>
    <row r="2171" spans="4:8">
      <c r="D2171" s="260"/>
      <c r="H2171" s="260"/>
    </row>
    <row r="2172" spans="4:8">
      <c r="D2172" s="260"/>
      <c r="H2172" s="260"/>
    </row>
    <row r="2173" spans="4:8">
      <c r="D2173" s="260"/>
      <c r="H2173" s="260"/>
    </row>
    <row r="2174" spans="4:8">
      <c r="D2174" s="260"/>
      <c r="H2174" s="260"/>
    </row>
    <row r="2175" spans="4:8">
      <c r="D2175" s="260"/>
      <c r="H2175" s="260"/>
    </row>
    <row r="2176" spans="4:8">
      <c r="D2176" s="260"/>
      <c r="H2176" s="260"/>
    </row>
    <row r="2177" spans="4:8">
      <c r="D2177" s="260"/>
      <c r="H2177" s="260"/>
    </row>
    <row r="2178" spans="4:8">
      <c r="D2178" s="260"/>
      <c r="H2178" s="260"/>
    </row>
    <row r="2179" spans="4:8">
      <c r="D2179" s="260"/>
      <c r="H2179" s="260"/>
    </row>
    <row r="2180" spans="4:8">
      <c r="D2180" s="260"/>
      <c r="H2180" s="260"/>
    </row>
    <row r="2181" spans="4:8">
      <c r="D2181" s="260"/>
      <c r="H2181" s="260"/>
    </row>
    <row r="2182" spans="4:8">
      <c r="D2182" s="260"/>
      <c r="H2182" s="260"/>
    </row>
    <row r="2183" spans="4:8">
      <c r="D2183" s="260"/>
      <c r="H2183" s="260"/>
    </row>
    <row r="2184" spans="4:8">
      <c r="D2184" s="260"/>
      <c r="H2184" s="260"/>
    </row>
    <row r="2185" spans="4:8">
      <c r="D2185" s="260"/>
      <c r="H2185" s="260"/>
    </row>
    <row r="2186" spans="4:8">
      <c r="D2186" s="260"/>
      <c r="H2186" s="260"/>
    </row>
    <row r="2187" spans="4:8">
      <c r="D2187" s="260"/>
      <c r="H2187" s="260"/>
    </row>
    <row r="2188" spans="4:8">
      <c r="D2188" s="260"/>
      <c r="H2188" s="260"/>
    </row>
    <row r="2189" spans="4:8">
      <c r="D2189" s="260"/>
      <c r="H2189" s="260"/>
    </row>
    <row r="2190" spans="4:8">
      <c r="D2190" s="260"/>
      <c r="H2190" s="260"/>
    </row>
    <row r="2191" spans="4:8">
      <c r="D2191" s="260"/>
      <c r="H2191" s="260"/>
    </row>
    <row r="2192" spans="4:8">
      <c r="D2192" s="260"/>
      <c r="H2192" s="260"/>
    </row>
    <row r="2193" spans="4:8">
      <c r="D2193" s="260"/>
      <c r="H2193" s="260"/>
    </row>
    <row r="2194" spans="4:8">
      <c r="D2194" s="260"/>
      <c r="H2194" s="260"/>
    </row>
    <row r="2195" spans="4:8">
      <c r="D2195" s="260"/>
      <c r="H2195" s="260"/>
    </row>
    <row r="2196" spans="4:8">
      <c r="D2196" s="260"/>
      <c r="H2196" s="260"/>
    </row>
    <row r="2197" spans="4:8">
      <c r="D2197" s="260"/>
      <c r="H2197" s="260"/>
    </row>
    <row r="2198" spans="4:8">
      <c r="D2198" s="260"/>
      <c r="H2198" s="260"/>
    </row>
    <row r="2199" spans="4:8">
      <c r="D2199" s="260"/>
      <c r="H2199" s="260"/>
    </row>
    <row r="2200" spans="4:8">
      <c r="D2200" s="260"/>
      <c r="H2200" s="260"/>
    </row>
    <row r="2201" spans="4:8">
      <c r="D2201" s="260"/>
      <c r="H2201" s="260"/>
    </row>
    <row r="2202" spans="4:8">
      <c r="D2202" s="260"/>
      <c r="H2202" s="260"/>
    </row>
    <row r="2203" spans="4:8">
      <c r="D2203" s="260"/>
      <c r="H2203" s="260"/>
    </row>
    <row r="2204" spans="4:8">
      <c r="D2204" s="260"/>
      <c r="H2204" s="260"/>
    </row>
    <row r="2205" spans="4:8">
      <c r="D2205" s="260"/>
      <c r="H2205" s="260"/>
    </row>
    <row r="2206" spans="4:8">
      <c r="D2206" s="260"/>
      <c r="H2206" s="260"/>
    </row>
    <row r="2207" spans="4:8">
      <c r="D2207" s="260"/>
      <c r="H2207" s="260"/>
    </row>
    <row r="2208" spans="4:8">
      <c r="D2208" s="260"/>
      <c r="H2208" s="260"/>
    </row>
    <row r="2209" spans="4:8">
      <c r="D2209" s="260"/>
      <c r="H2209" s="260"/>
    </row>
    <row r="2210" spans="4:8">
      <c r="D2210" s="260"/>
      <c r="H2210" s="260"/>
    </row>
    <row r="2211" spans="4:8">
      <c r="D2211" s="260"/>
      <c r="H2211" s="260"/>
    </row>
    <row r="2212" spans="4:8">
      <c r="D2212" s="260"/>
      <c r="H2212" s="260"/>
    </row>
    <row r="2213" spans="4:8">
      <c r="D2213" s="260"/>
      <c r="H2213" s="260"/>
    </row>
    <row r="2214" spans="4:8">
      <c r="D2214" s="260"/>
      <c r="H2214" s="260"/>
    </row>
    <row r="2215" spans="4:8">
      <c r="D2215" s="260"/>
      <c r="H2215" s="260"/>
    </row>
    <row r="2216" spans="4:8">
      <c r="D2216" s="260"/>
      <c r="H2216" s="260"/>
    </row>
    <row r="2217" spans="4:8">
      <c r="D2217" s="260"/>
      <c r="H2217" s="260"/>
    </row>
    <row r="2218" spans="4:8">
      <c r="D2218" s="260"/>
      <c r="H2218" s="260"/>
    </row>
    <row r="2219" spans="4:8">
      <c r="D2219" s="260"/>
      <c r="H2219" s="260"/>
    </row>
    <row r="2220" spans="4:8">
      <c r="D2220" s="260"/>
      <c r="H2220" s="260"/>
    </row>
    <row r="2221" spans="4:8">
      <c r="D2221" s="260"/>
      <c r="H2221" s="260"/>
    </row>
    <row r="2222" spans="4:8">
      <c r="D2222" s="260"/>
      <c r="H2222" s="260"/>
    </row>
    <row r="2223" spans="4:8">
      <c r="D2223" s="260"/>
      <c r="H2223" s="260"/>
    </row>
    <row r="2224" spans="4:8">
      <c r="D2224" s="260"/>
      <c r="H2224" s="260"/>
    </row>
    <row r="2225" spans="4:8">
      <c r="D2225" s="260"/>
      <c r="H2225" s="260"/>
    </row>
    <row r="2226" spans="4:8">
      <c r="D2226" s="260"/>
      <c r="H2226" s="260"/>
    </row>
    <row r="2227" spans="4:8">
      <c r="D2227" s="260"/>
      <c r="H2227" s="260"/>
    </row>
    <row r="2228" spans="4:8">
      <c r="D2228" s="260"/>
      <c r="H2228" s="260"/>
    </row>
    <row r="2229" spans="4:8">
      <c r="D2229" s="260"/>
      <c r="H2229" s="260"/>
    </row>
    <row r="2230" spans="4:8">
      <c r="D2230" s="260"/>
      <c r="H2230" s="260"/>
    </row>
    <row r="2231" spans="4:8">
      <c r="D2231" s="260"/>
      <c r="H2231" s="260"/>
    </row>
    <row r="2232" spans="4:8">
      <c r="D2232" s="260"/>
      <c r="H2232" s="260"/>
    </row>
    <row r="2233" spans="4:8">
      <c r="D2233" s="260"/>
      <c r="H2233" s="260"/>
    </row>
    <row r="2234" spans="4:8">
      <c r="D2234" s="260"/>
      <c r="H2234" s="260"/>
    </row>
    <row r="2235" spans="4:8">
      <c r="D2235" s="260"/>
      <c r="H2235" s="260"/>
    </row>
    <row r="2236" spans="4:8">
      <c r="D2236" s="260"/>
      <c r="H2236" s="260"/>
    </row>
    <row r="2237" spans="4:8">
      <c r="D2237" s="260"/>
      <c r="H2237" s="260"/>
    </row>
    <row r="2238" spans="4:8">
      <c r="D2238" s="260"/>
      <c r="H2238" s="260"/>
    </row>
    <row r="2239" spans="4:8">
      <c r="D2239" s="260"/>
      <c r="H2239" s="260"/>
    </row>
    <row r="2240" spans="4:8">
      <c r="D2240" s="260"/>
      <c r="H2240" s="260"/>
    </row>
    <row r="2241" spans="4:8">
      <c r="D2241" s="260"/>
      <c r="H2241" s="260"/>
    </row>
    <row r="2242" spans="4:8">
      <c r="D2242" s="260"/>
      <c r="H2242" s="260"/>
    </row>
    <row r="2243" spans="4:8">
      <c r="D2243" s="260"/>
      <c r="H2243" s="260"/>
    </row>
    <row r="2244" spans="4:8">
      <c r="D2244" s="260"/>
      <c r="H2244" s="260"/>
    </row>
    <row r="2245" spans="4:8">
      <c r="D2245" s="260"/>
      <c r="H2245" s="260"/>
    </row>
    <row r="2246" spans="4:8">
      <c r="D2246" s="260"/>
      <c r="H2246" s="260"/>
    </row>
    <row r="2247" spans="4:8">
      <c r="D2247" s="260"/>
      <c r="H2247" s="260"/>
    </row>
    <row r="2248" spans="4:8">
      <c r="D2248" s="260"/>
      <c r="H2248" s="260"/>
    </row>
    <row r="2249" spans="4:8">
      <c r="D2249" s="260"/>
      <c r="H2249" s="260"/>
    </row>
    <row r="2250" spans="4:8">
      <c r="D2250" s="260"/>
      <c r="H2250" s="260"/>
    </row>
    <row r="2251" spans="4:8">
      <c r="D2251" s="260"/>
      <c r="H2251" s="260"/>
    </row>
    <row r="2252" spans="4:8">
      <c r="D2252" s="260"/>
      <c r="H2252" s="260"/>
    </row>
    <row r="2253" spans="4:8">
      <c r="D2253" s="260"/>
      <c r="H2253" s="260"/>
    </row>
    <row r="2254" spans="4:8">
      <c r="D2254" s="260"/>
      <c r="H2254" s="260"/>
    </row>
    <row r="2255" spans="4:8">
      <c r="D2255" s="260"/>
      <c r="H2255" s="260"/>
    </row>
    <row r="2256" spans="4:8">
      <c r="D2256" s="260"/>
      <c r="H2256" s="260"/>
    </row>
    <row r="2257" spans="4:8">
      <c r="D2257" s="260"/>
      <c r="H2257" s="260"/>
    </row>
    <row r="2258" spans="4:8">
      <c r="D2258" s="260"/>
      <c r="H2258" s="260"/>
    </row>
    <row r="2259" spans="4:8">
      <c r="D2259" s="260"/>
      <c r="H2259" s="260"/>
    </row>
    <row r="2260" spans="4:8">
      <c r="D2260" s="260"/>
      <c r="H2260" s="260"/>
    </row>
    <row r="2261" spans="4:8">
      <c r="D2261" s="260"/>
      <c r="H2261" s="260"/>
    </row>
    <row r="2262" spans="4:8">
      <c r="D2262" s="260"/>
      <c r="H2262" s="260"/>
    </row>
    <row r="2263" spans="4:8">
      <c r="D2263" s="260"/>
      <c r="H2263" s="260"/>
    </row>
    <row r="2264" spans="4:8">
      <c r="D2264" s="260"/>
      <c r="H2264" s="260"/>
    </row>
    <row r="2265" spans="4:8">
      <c r="D2265" s="260"/>
      <c r="H2265" s="260"/>
    </row>
    <row r="2266" spans="4:8">
      <c r="D2266" s="260"/>
      <c r="H2266" s="260"/>
    </row>
    <row r="2267" spans="4:8">
      <c r="D2267" s="260"/>
      <c r="H2267" s="260"/>
    </row>
    <row r="2268" spans="4:8">
      <c r="D2268" s="260"/>
      <c r="H2268" s="260"/>
    </row>
    <row r="2269" spans="4:8">
      <c r="D2269" s="260"/>
      <c r="H2269" s="260"/>
    </row>
    <row r="2270" spans="4:8">
      <c r="D2270" s="260"/>
      <c r="H2270" s="260"/>
    </row>
    <row r="2271" spans="4:8">
      <c r="D2271" s="260"/>
      <c r="H2271" s="260"/>
    </row>
    <row r="2272" spans="4:8">
      <c r="D2272" s="260"/>
      <c r="H2272" s="260"/>
    </row>
    <row r="2273" spans="4:8">
      <c r="D2273" s="260"/>
      <c r="H2273" s="260"/>
    </row>
    <row r="2274" spans="4:8">
      <c r="D2274" s="260"/>
      <c r="H2274" s="260"/>
    </row>
    <row r="2275" spans="4:8">
      <c r="D2275" s="260"/>
      <c r="H2275" s="260"/>
    </row>
    <row r="2276" spans="4:8">
      <c r="D2276" s="260"/>
      <c r="H2276" s="260"/>
    </row>
    <row r="2277" spans="4:8">
      <c r="D2277" s="260"/>
      <c r="H2277" s="260"/>
    </row>
    <row r="2278" spans="4:8">
      <c r="D2278" s="260"/>
      <c r="H2278" s="260"/>
    </row>
    <row r="2279" spans="4:8">
      <c r="D2279" s="260"/>
      <c r="H2279" s="260"/>
    </row>
    <row r="2280" spans="4:8">
      <c r="D2280" s="260"/>
      <c r="H2280" s="260"/>
    </row>
    <row r="2281" spans="4:8">
      <c r="D2281" s="260"/>
      <c r="H2281" s="260"/>
    </row>
    <row r="2282" spans="4:8">
      <c r="D2282" s="260"/>
      <c r="H2282" s="260"/>
    </row>
    <row r="2283" spans="4:8">
      <c r="D2283" s="260"/>
      <c r="H2283" s="260"/>
    </row>
    <row r="2284" spans="4:8">
      <c r="D2284" s="260"/>
      <c r="H2284" s="260"/>
    </row>
    <row r="2285" spans="4:8">
      <c r="D2285" s="260"/>
      <c r="H2285" s="260"/>
    </row>
    <row r="2286" spans="4:8">
      <c r="D2286" s="260"/>
      <c r="H2286" s="260"/>
    </row>
    <row r="2287" spans="4:8">
      <c r="D2287" s="260"/>
      <c r="H2287" s="260"/>
    </row>
    <row r="2288" spans="4:8">
      <c r="D2288" s="260"/>
      <c r="H2288" s="260"/>
    </row>
    <row r="2289" spans="4:8">
      <c r="D2289" s="260"/>
      <c r="H2289" s="260"/>
    </row>
    <row r="2290" spans="4:8">
      <c r="D2290" s="260"/>
      <c r="H2290" s="260"/>
    </row>
    <row r="2291" spans="4:8">
      <c r="D2291" s="260"/>
      <c r="H2291" s="260"/>
    </row>
    <row r="2292" spans="4:8">
      <c r="D2292" s="260"/>
      <c r="H2292" s="260"/>
    </row>
    <row r="2293" spans="4:8">
      <c r="D2293" s="260"/>
      <c r="H2293" s="260"/>
    </row>
    <row r="2294" spans="4:8">
      <c r="D2294" s="260"/>
      <c r="H2294" s="260"/>
    </row>
    <row r="2295" spans="4:8">
      <c r="D2295" s="260"/>
      <c r="H2295" s="260"/>
    </row>
    <row r="2296" spans="4:8">
      <c r="D2296" s="260"/>
      <c r="H2296" s="260"/>
    </row>
    <row r="2297" spans="4:8">
      <c r="D2297" s="260"/>
      <c r="H2297" s="260"/>
    </row>
    <row r="2298" spans="4:8">
      <c r="D2298" s="260"/>
      <c r="H2298" s="260"/>
    </row>
    <row r="2299" spans="4:8">
      <c r="D2299" s="260"/>
      <c r="H2299" s="260"/>
    </row>
    <row r="2300" spans="4:8">
      <c r="D2300" s="260"/>
      <c r="H2300" s="260"/>
    </row>
    <row r="2301" spans="4:8">
      <c r="D2301" s="260"/>
      <c r="H2301" s="260"/>
    </row>
    <row r="2302" spans="4:8">
      <c r="D2302" s="260"/>
      <c r="H2302" s="260"/>
    </row>
    <row r="2303" spans="4:8">
      <c r="D2303" s="260"/>
      <c r="H2303" s="260"/>
    </row>
    <row r="2304" spans="4:8">
      <c r="D2304" s="260"/>
      <c r="H2304" s="260"/>
    </row>
    <row r="2305" spans="4:8">
      <c r="D2305" s="260"/>
      <c r="H2305" s="260"/>
    </row>
    <row r="2306" spans="4:8">
      <c r="D2306" s="260"/>
      <c r="H2306" s="260"/>
    </row>
    <row r="2307" spans="4:8">
      <c r="D2307" s="260"/>
      <c r="H2307" s="260"/>
    </row>
    <row r="2308" spans="4:8">
      <c r="D2308" s="260"/>
      <c r="H2308" s="260"/>
    </row>
    <row r="2309" spans="4:8">
      <c r="D2309" s="260"/>
      <c r="H2309" s="260"/>
    </row>
    <row r="2310" spans="4:8">
      <c r="D2310" s="260"/>
      <c r="H2310" s="260"/>
    </row>
    <row r="2311" spans="4:8">
      <c r="D2311" s="260"/>
      <c r="H2311" s="260"/>
    </row>
    <row r="2312" spans="4:8">
      <c r="D2312" s="260"/>
      <c r="H2312" s="260"/>
    </row>
    <row r="2313" spans="4:8">
      <c r="D2313" s="260"/>
      <c r="H2313" s="260"/>
    </row>
    <row r="2314" spans="4:8">
      <c r="D2314" s="260"/>
      <c r="H2314" s="260"/>
    </row>
    <row r="2315" spans="4:8">
      <c r="D2315" s="260"/>
      <c r="H2315" s="260"/>
    </row>
    <row r="2316" spans="4:8">
      <c r="D2316" s="260"/>
      <c r="H2316" s="260"/>
    </row>
    <row r="2317" spans="4:8">
      <c r="D2317" s="260"/>
      <c r="H2317" s="260"/>
    </row>
    <row r="2318" spans="4:8">
      <c r="D2318" s="260"/>
      <c r="H2318" s="260"/>
    </row>
    <row r="2319" spans="4:8">
      <c r="D2319" s="260"/>
      <c r="H2319" s="260"/>
    </row>
    <row r="2320" spans="4:8">
      <c r="D2320" s="260"/>
      <c r="H2320" s="260"/>
    </row>
    <row r="2321" spans="4:8">
      <c r="D2321" s="260"/>
      <c r="H2321" s="260"/>
    </row>
    <row r="2322" spans="4:8">
      <c r="D2322" s="260"/>
      <c r="H2322" s="260"/>
    </row>
    <row r="2323" spans="4:8">
      <c r="D2323" s="260"/>
      <c r="H2323" s="260"/>
    </row>
    <row r="2324" spans="4:8">
      <c r="D2324" s="260"/>
      <c r="H2324" s="260"/>
    </row>
    <row r="2325" spans="4:8">
      <c r="D2325" s="260"/>
      <c r="H2325" s="260"/>
    </row>
    <row r="2326" spans="4:8">
      <c r="D2326" s="260"/>
      <c r="H2326" s="260"/>
    </row>
    <row r="2327" spans="4:8">
      <c r="D2327" s="260"/>
      <c r="H2327" s="260"/>
    </row>
    <row r="2328" spans="4:8">
      <c r="D2328" s="260"/>
      <c r="H2328" s="260"/>
    </row>
    <row r="2329" spans="4:8">
      <c r="D2329" s="260"/>
      <c r="H2329" s="260"/>
    </row>
    <row r="2330" spans="4:8">
      <c r="D2330" s="260"/>
      <c r="H2330" s="260"/>
    </row>
    <row r="2331" spans="4:8">
      <c r="D2331" s="260"/>
      <c r="H2331" s="260"/>
    </row>
    <row r="2332" spans="4:8">
      <c r="D2332" s="260"/>
      <c r="H2332" s="260"/>
    </row>
    <row r="2333" spans="4:8">
      <c r="D2333" s="260"/>
      <c r="H2333" s="260"/>
    </row>
    <row r="2334" spans="4:8">
      <c r="D2334" s="260"/>
      <c r="H2334" s="260"/>
    </row>
    <row r="2335" spans="4:8">
      <c r="D2335" s="260"/>
      <c r="H2335" s="260"/>
    </row>
    <row r="2336" spans="4:8">
      <c r="D2336" s="260"/>
      <c r="H2336" s="260"/>
    </row>
    <row r="2337" spans="4:8">
      <c r="D2337" s="260"/>
      <c r="H2337" s="260"/>
    </row>
    <row r="2338" spans="4:8">
      <c r="D2338" s="260"/>
      <c r="H2338" s="260"/>
    </row>
    <row r="2339" spans="4:8">
      <c r="D2339" s="260"/>
      <c r="H2339" s="260"/>
    </row>
    <row r="2340" spans="4:8">
      <c r="D2340" s="260"/>
      <c r="H2340" s="260"/>
    </row>
    <row r="2341" spans="4:8">
      <c r="D2341" s="260"/>
      <c r="H2341" s="260"/>
    </row>
    <row r="2342" spans="4:8">
      <c r="D2342" s="260"/>
      <c r="H2342" s="260"/>
    </row>
    <row r="2343" spans="4:8">
      <c r="D2343" s="260"/>
      <c r="H2343" s="260"/>
    </row>
    <row r="2344" spans="4:8">
      <c r="D2344" s="260"/>
      <c r="H2344" s="260"/>
    </row>
    <row r="2345" spans="4:8">
      <c r="D2345" s="260"/>
      <c r="H2345" s="260"/>
    </row>
    <row r="2346" spans="4:8">
      <c r="D2346" s="260"/>
      <c r="H2346" s="260"/>
    </row>
    <row r="2347" spans="4:8">
      <c r="D2347" s="260"/>
      <c r="H2347" s="260"/>
    </row>
    <row r="2348" spans="4:8">
      <c r="D2348" s="260"/>
      <c r="H2348" s="260"/>
    </row>
    <row r="2349" spans="4:8">
      <c r="D2349" s="260"/>
      <c r="H2349" s="260"/>
    </row>
    <row r="2350" spans="4:8">
      <c r="D2350" s="260"/>
      <c r="H2350" s="260"/>
    </row>
    <row r="2351" spans="4:8">
      <c r="D2351" s="260"/>
      <c r="H2351" s="260"/>
    </row>
    <row r="2352" spans="4:8">
      <c r="D2352" s="260"/>
      <c r="H2352" s="260"/>
    </row>
    <row r="2353" spans="4:8">
      <c r="D2353" s="260"/>
      <c r="H2353" s="260"/>
    </row>
    <row r="2354" spans="4:8">
      <c r="D2354" s="260"/>
      <c r="H2354" s="260"/>
    </row>
    <row r="2355" spans="4:8">
      <c r="D2355" s="260"/>
      <c r="H2355" s="260"/>
    </row>
    <row r="2356" spans="4:8">
      <c r="D2356" s="260"/>
      <c r="H2356" s="260"/>
    </row>
    <row r="2357" spans="4:8">
      <c r="D2357" s="260"/>
      <c r="H2357" s="260"/>
    </row>
    <row r="2358" spans="4:8">
      <c r="D2358" s="260"/>
      <c r="H2358" s="260"/>
    </row>
    <row r="2359" spans="4:8">
      <c r="D2359" s="260"/>
      <c r="H2359" s="260"/>
    </row>
    <row r="2360" spans="4:8">
      <c r="D2360" s="260"/>
      <c r="H2360" s="260"/>
    </row>
    <row r="2361" spans="4:8">
      <c r="D2361" s="260"/>
      <c r="H2361" s="260"/>
    </row>
    <row r="2362" spans="4:8">
      <c r="D2362" s="260"/>
      <c r="H2362" s="260"/>
    </row>
    <row r="2363" spans="4:8">
      <c r="D2363" s="260"/>
      <c r="H2363" s="260"/>
    </row>
    <row r="2364" spans="4:8">
      <c r="D2364" s="260"/>
      <c r="H2364" s="260"/>
    </row>
    <row r="2365" spans="4:8">
      <c r="D2365" s="260"/>
      <c r="H2365" s="260"/>
    </row>
    <row r="2366" spans="4:8">
      <c r="D2366" s="260"/>
      <c r="H2366" s="260"/>
    </row>
    <row r="2367" spans="4:8">
      <c r="D2367" s="260"/>
      <c r="H2367" s="260"/>
    </row>
    <row r="2368" spans="4:8">
      <c r="D2368" s="260"/>
      <c r="H2368" s="260"/>
    </row>
    <row r="2369" spans="4:8">
      <c r="D2369" s="260"/>
      <c r="H2369" s="260"/>
    </row>
    <row r="2370" spans="4:8">
      <c r="D2370" s="260"/>
      <c r="H2370" s="260"/>
    </row>
    <row r="2371" spans="4:8">
      <c r="D2371" s="260"/>
      <c r="H2371" s="260"/>
    </row>
    <row r="2372" spans="4:8">
      <c r="D2372" s="260"/>
      <c r="H2372" s="260"/>
    </row>
    <row r="2373" spans="4:8">
      <c r="D2373" s="260"/>
      <c r="H2373" s="260"/>
    </row>
    <row r="2374" spans="4:8">
      <c r="D2374" s="260"/>
      <c r="H2374" s="260"/>
    </row>
    <row r="2375" spans="4:8">
      <c r="D2375" s="260"/>
      <c r="H2375" s="260"/>
    </row>
    <row r="2376" spans="4:8">
      <c r="D2376" s="260"/>
      <c r="H2376" s="260"/>
    </row>
    <row r="2377" spans="4:8">
      <c r="D2377" s="260"/>
      <c r="H2377" s="260"/>
    </row>
    <row r="2378" spans="4:8">
      <c r="D2378" s="260"/>
      <c r="H2378" s="260"/>
    </row>
    <row r="2379" spans="4:8">
      <c r="D2379" s="260"/>
      <c r="H2379" s="260"/>
    </row>
    <row r="2380" spans="4:8">
      <c r="D2380" s="260"/>
      <c r="H2380" s="260"/>
    </row>
    <row r="2381" spans="4:8">
      <c r="D2381" s="260"/>
      <c r="H2381" s="260"/>
    </row>
    <row r="2382" spans="4:8">
      <c r="D2382" s="260"/>
      <c r="H2382" s="260"/>
    </row>
    <row r="2383" spans="4:8">
      <c r="D2383" s="260"/>
      <c r="H2383" s="260"/>
    </row>
    <row r="2384" spans="4:8">
      <c r="D2384" s="260"/>
      <c r="H2384" s="260"/>
    </row>
    <row r="2385" spans="4:8">
      <c r="D2385" s="260"/>
      <c r="H2385" s="260"/>
    </row>
    <row r="2386" spans="4:8">
      <c r="D2386" s="260"/>
      <c r="H2386" s="260"/>
    </row>
    <row r="2387" spans="4:8">
      <c r="D2387" s="260"/>
      <c r="H2387" s="260"/>
    </row>
    <row r="2388" spans="4:8">
      <c r="D2388" s="260"/>
      <c r="H2388" s="260"/>
    </row>
    <row r="2389" spans="4:8">
      <c r="D2389" s="260"/>
      <c r="H2389" s="260"/>
    </row>
    <row r="2390" spans="4:8">
      <c r="D2390" s="260"/>
      <c r="H2390" s="260"/>
    </row>
    <row r="2391" spans="4:8">
      <c r="D2391" s="260"/>
      <c r="H2391" s="260"/>
    </row>
    <row r="2392" spans="4:8">
      <c r="D2392" s="260"/>
      <c r="H2392" s="260"/>
    </row>
    <row r="2393" spans="4:8">
      <c r="D2393" s="260"/>
      <c r="H2393" s="260"/>
    </row>
    <row r="2394" spans="4:8">
      <c r="D2394" s="260"/>
      <c r="H2394" s="260"/>
    </row>
    <row r="2395" spans="4:8">
      <c r="D2395" s="260"/>
      <c r="H2395" s="260"/>
    </row>
    <row r="2396" spans="4:8">
      <c r="D2396" s="260"/>
      <c r="H2396" s="260"/>
    </row>
    <row r="2397" spans="4:8">
      <c r="D2397" s="260"/>
      <c r="H2397" s="260"/>
    </row>
    <row r="2398" spans="4:8">
      <c r="D2398" s="260"/>
      <c r="H2398" s="260"/>
    </row>
    <row r="2399" spans="4:8">
      <c r="D2399" s="260"/>
      <c r="H2399" s="260"/>
    </row>
    <row r="2400" spans="4:8">
      <c r="D2400" s="260"/>
      <c r="H2400" s="260"/>
    </row>
    <row r="2401" spans="4:8">
      <c r="D2401" s="260"/>
      <c r="H2401" s="260"/>
    </row>
    <row r="2402" spans="4:8">
      <c r="D2402" s="260"/>
      <c r="H2402" s="260"/>
    </row>
    <row r="2403" spans="4:8">
      <c r="D2403" s="260"/>
      <c r="H2403" s="260"/>
    </row>
    <row r="2404" spans="4:8">
      <c r="D2404" s="260"/>
      <c r="H2404" s="260"/>
    </row>
    <row r="2405" spans="4:8">
      <c r="D2405" s="260"/>
      <c r="H2405" s="260"/>
    </row>
    <row r="2406" spans="4:8">
      <c r="D2406" s="260"/>
      <c r="H2406" s="260"/>
    </row>
    <row r="2407" spans="4:8">
      <c r="D2407" s="260"/>
      <c r="H2407" s="260"/>
    </row>
    <row r="2408" spans="4:8">
      <c r="D2408" s="260"/>
      <c r="H2408" s="260"/>
    </row>
    <row r="2409" spans="4:8">
      <c r="D2409" s="260"/>
      <c r="H2409" s="260"/>
    </row>
    <row r="2410" spans="4:8">
      <c r="D2410" s="260"/>
      <c r="H2410" s="260"/>
    </row>
    <row r="2411" spans="4:8">
      <c r="D2411" s="260"/>
      <c r="H2411" s="260"/>
    </row>
    <row r="2412" spans="4:8">
      <c r="D2412" s="260"/>
      <c r="H2412" s="260"/>
    </row>
    <row r="2413" spans="4:8">
      <c r="D2413" s="260"/>
      <c r="H2413" s="260"/>
    </row>
    <row r="2414" spans="4:8">
      <c r="D2414" s="260"/>
      <c r="H2414" s="260"/>
    </row>
    <row r="2415" spans="4:8">
      <c r="D2415" s="260"/>
      <c r="H2415" s="260"/>
    </row>
    <row r="2416" spans="4:8">
      <c r="D2416" s="260"/>
      <c r="H2416" s="260"/>
    </row>
    <row r="2417" spans="4:8">
      <c r="D2417" s="260"/>
      <c r="H2417" s="260"/>
    </row>
    <row r="2418" spans="4:8">
      <c r="D2418" s="260"/>
      <c r="H2418" s="260"/>
    </row>
    <row r="2419" spans="4:8">
      <c r="D2419" s="260"/>
      <c r="H2419" s="260"/>
    </row>
    <row r="2420" spans="4:8">
      <c r="D2420" s="260"/>
      <c r="H2420" s="260"/>
    </row>
    <row r="2421" spans="4:8">
      <c r="D2421" s="260"/>
      <c r="H2421" s="260"/>
    </row>
    <row r="2422" spans="4:8">
      <c r="D2422" s="260"/>
      <c r="H2422" s="260"/>
    </row>
    <row r="2423" spans="4:8">
      <c r="D2423" s="260"/>
      <c r="H2423" s="260"/>
    </row>
    <row r="2424" spans="4:8">
      <c r="D2424" s="260"/>
      <c r="H2424" s="260"/>
    </row>
    <row r="2425" spans="4:8">
      <c r="D2425" s="260"/>
      <c r="H2425" s="260"/>
    </row>
    <row r="2426" spans="4:8">
      <c r="D2426" s="260"/>
      <c r="H2426" s="260"/>
    </row>
    <row r="2427" spans="4:8">
      <c r="D2427" s="260"/>
      <c r="H2427" s="260"/>
    </row>
    <row r="2428" spans="4:8">
      <c r="D2428" s="260"/>
      <c r="H2428" s="260"/>
    </row>
    <row r="2429" spans="4:8">
      <c r="D2429" s="260"/>
      <c r="H2429" s="260"/>
    </row>
    <row r="2430" spans="4:8">
      <c r="D2430" s="260"/>
      <c r="H2430" s="260"/>
    </row>
    <row r="2431" spans="4:8">
      <c r="D2431" s="260"/>
      <c r="H2431" s="260"/>
    </row>
    <row r="2432" spans="4:8">
      <c r="D2432" s="260"/>
      <c r="H2432" s="260"/>
    </row>
    <row r="2433" spans="4:8">
      <c r="D2433" s="260"/>
      <c r="H2433" s="260"/>
    </row>
    <row r="2434" spans="4:8">
      <c r="D2434" s="260"/>
      <c r="H2434" s="260"/>
    </row>
    <row r="2435" spans="4:8">
      <c r="D2435" s="260"/>
      <c r="H2435" s="260"/>
    </row>
    <row r="2436" spans="4:8">
      <c r="D2436" s="260"/>
      <c r="H2436" s="260"/>
    </row>
    <row r="2437" spans="4:8">
      <c r="D2437" s="260"/>
      <c r="H2437" s="260"/>
    </row>
    <row r="2438" spans="4:8">
      <c r="D2438" s="260"/>
      <c r="H2438" s="260"/>
    </row>
    <row r="2439" spans="4:8">
      <c r="D2439" s="260"/>
      <c r="H2439" s="260"/>
    </row>
    <row r="2440" spans="4:8">
      <c r="D2440" s="260"/>
      <c r="H2440" s="260"/>
    </row>
    <row r="2441" spans="4:8">
      <c r="D2441" s="260"/>
      <c r="H2441" s="260"/>
    </row>
    <row r="2442" spans="4:8">
      <c r="D2442" s="260"/>
      <c r="H2442" s="260"/>
    </row>
    <row r="2443" spans="4:8">
      <c r="D2443" s="260"/>
      <c r="H2443" s="260"/>
    </row>
    <row r="2444" spans="4:8">
      <c r="D2444" s="260"/>
      <c r="H2444" s="260"/>
    </row>
    <row r="2445" spans="4:8">
      <c r="D2445" s="260"/>
      <c r="H2445" s="260"/>
    </row>
    <row r="2446" spans="4:8">
      <c r="D2446" s="260"/>
      <c r="H2446" s="260"/>
    </row>
    <row r="2447" spans="4:8">
      <c r="D2447" s="260"/>
      <c r="H2447" s="260"/>
    </row>
    <row r="2448" spans="4:8">
      <c r="D2448" s="260"/>
      <c r="H2448" s="260"/>
    </row>
    <row r="2449" spans="4:8">
      <c r="D2449" s="260"/>
      <c r="H2449" s="260"/>
    </row>
    <row r="2450" spans="4:8">
      <c r="D2450" s="260"/>
      <c r="H2450" s="260"/>
    </row>
    <row r="2451" spans="4:8">
      <c r="D2451" s="260"/>
      <c r="H2451" s="260"/>
    </row>
    <row r="2452" spans="4:8">
      <c r="D2452" s="260"/>
      <c r="H2452" s="260"/>
    </row>
    <row r="2453" spans="4:8">
      <c r="D2453" s="260"/>
      <c r="H2453" s="260"/>
    </row>
    <row r="2454" spans="4:8">
      <c r="D2454" s="260"/>
      <c r="H2454" s="260"/>
    </row>
    <row r="2455" spans="4:8">
      <c r="D2455" s="260"/>
      <c r="H2455" s="260"/>
    </row>
    <row r="2456" spans="4:8">
      <c r="D2456" s="260"/>
      <c r="H2456" s="260"/>
    </row>
    <row r="2457" spans="4:8">
      <c r="D2457" s="260"/>
      <c r="H2457" s="260"/>
    </row>
    <row r="2458" spans="4:8">
      <c r="D2458" s="260"/>
      <c r="H2458" s="260"/>
    </row>
    <row r="2459" spans="4:8">
      <c r="D2459" s="260"/>
      <c r="H2459" s="260"/>
    </row>
    <row r="2460" spans="4:8">
      <c r="D2460" s="260"/>
      <c r="H2460" s="260"/>
    </row>
    <row r="2461" spans="4:8">
      <c r="D2461" s="260"/>
      <c r="H2461" s="260"/>
    </row>
    <row r="2462" spans="4:8">
      <c r="D2462" s="260"/>
      <c r="H2462" s="260"/>
    </row>
    <row r="2463" spans="4:8">
      <c r="D2463" s="260"/>
      <c r="H2463" s="260"/>
    </row>
    <row r="2464" spans="4:8">
      <c r="D2464" s="260"/>
      <c r="H2464" s="260"/>
    </row>
    <row r="2465" spans="4:8">
      <c r="D2465" s="260"/>
      <c r="H2465" s="260"/>
    </row>
    <row r="2466" spans="4:8">
      <c r="D2466" s="260"/>
      <c r="H2466" s="260"/>
    </row>
    <row r="2467" spans="4:8">
      <c r="D2467" s="260"/>
      <c r="H2467" s="260"/>
    </row>
    <row r="2468" spans="4:8">
      <c r="D2468" s="260"/>
      <c r="H2468" s="260"/>
    </row>
    <row r="2469" spans="4:8">
      <c r="D2469" s="260"/>
      <c r="H2469" s="260"/>
    </row>
    <row r="2470" spans="4:8">
      <c r="D2470" s="260"/>
      <c r="H2470" s="260"/>
    </row>
    <row r="2471" spans="4:8">
      <c r="D2471" s="260"/>
      <c r="H2471" s="260"/>
    </row>
    <row r="2472" spans="4:8">
      <c r="D2472" s="260"/>
      <c r="H2472" s="260"/>
    </row>
    <row r="2473" spans="4:8">
      <c r="D2473" s="260"/>
      <c r="H2473" s="260"/>
    </row>
    <row r="2474" spans="4:8">
      <c r="D2474" s="260"/>
      <c r="H2474" s="260"/>
    </row>
    <row r="2475" spans="4:8">
      <c r="D2475" s="260"/>
      <c r="H2475" s="260"/>
    </row>
    <row r="2476" spans="4:8">
      <c r="D2476" s="260"/>
      <c r="H2476" s="260"/>
    </row>
    <row r="2477" spans="4:8">
      <c r="D2477" s="260"/>
      <c r="H2477" s="260"/>
    </row>
    <row r="2478" spans="4:8">
      <c r="D2478" s="260"/>
      <c r="H2478" s="260"/>
    </row>
    <row r="2479" spans="4:8">
      <c r="D2479" s="260"/>
      <c r="H2479" s="260"/>
    </row>
    <row r="2480" spans="4:8">
      <c r="D2480" s="260"/>
      <c r="H2480" s="260"/>
    </row>
    <row r="2481" spans="4:8">
      <c r="D2481" s="260"/>
      <c r="H2481" s="260"/>
    </row>
    <row r="2482" spans="4:8">
      <c r="D2482" s="260"/>
      <c r="H2482" s="260"/>
    </row>
    <row r="2483" spans="4:8">
      <c r="D2483" s="260"/>
      <c r="H2483" s="260"/>
    </row>
    <row r="2484" spans="4:8">
      <c r="D2484" s="260"/>
      <c r="H2484" s="260"/>
    </row>
    <row r="2485" spans="4:8">
      <c r="D2485" s="260"/>
      <c r="H2485" s="260"/>
    </row>
    <row r="2486" spans="4:8">
      <c r="D2486" s="260"/>
      <c r="H2486" s="260"/>
    </row>
    <row r="2487" spans="4:8">
      <c r="D2487" s="260"/>
      <c r="H2487" s="260"/>
    </row>
    <row r="2488" spans="4:8">
      <c r="D2488" s="260"/>
      <c r="H2488" s="260"/>
    </row>
    <row r="2489" spans="4:8">
      <c r="D2489" s="260"/>
      <c r="H2489" s="260"/>
    </row>
    <row r="2490" spans="8:8">
      <c r="H2490" s="260"/>
    </row>
    <row r="2491" spans="8:8">
      <c r="H2491" s="260"/>
    </row>
    <row r="2492" spans="4:8">
      <c r="D2492" s="260"/>
      <c r="H2492" s="260"/>
    </row>
    <row r="2493" spans="4:8">
      <c r="D2493" s="260"/>
      <c r="H2493" s="260"/>
    </row>
    <row r="2494" spans="4:8">
      <c r="D2494" s="260"/>
      <c r="H2494" s="260"/>
    </row>
    <row r="2495" spans="4:8">
      <c r="D2495" s="260"/>
      <c r="H2495" s="260"/>
    </row>
    <row r="2496" spans="4:8">
      <c r="D2496" s="260"/>
      <c r="H2496" s="260"/>
    </row>
    <row r="2497" spans="4:8">
      <c r="D2497" s="260"/>
      <c r="H2497" s="260"/>
    </row>
    <row r="2498" spans="4:8">
      <c r="D2498" s="260"/>
      <c r="H2498" s="260"/>
    </row>
    <row r="2499" spans="4:8">
      <c r="D2499" s="260"/>
      <c r="H2499" s="260"/>
    </row>
    <row r="2500" spans="4:8">
      <c r="D2500" s="260"/>
      <c r="H2500" s="260"/>
    </row>
    <row r="2501" spans="4:8">
      <c r="D2501" s="260"/>
      <c r="H2501" s="260"/>
    </row>
    <row r="2502" spans="4:8">
      <c r="D2502" s="260"/>
      <c r="H2502" s="260"/>
    </row>
    <row r="2503" spans="4:8">
      <c r="D2503" s="260"/>
      <c r="H2503" s="260"/>
    </row>
    <row r="2504" spans="4:8">
      <c r="D2504" s="260"/>
      <c r="H2504" s="260"/>
    </row>
    <row r="2505" spans="4:8">
      <c r="D2505" s="260"/>
      <c r="H2505" s="260"/>
    </row>
    <row r="2506" spans="4:8">
      <c r="D2506" s="260"/>
      <c r="H2506" s="260"/>
    </row>
    <row r="2507" spans="4:8">
      <c r="D2507" s="260"/>
      <c r="H2507" s="260"/>
    </row>
    <row r="2508" spans="4:8">
      <c r="D2508" s="260"/>
      <c r="H2508" s="260"/>
    </row>
    <row r="2509" spans="4:8">
      <c r="D2509" s="260"/>
      <c r="H2509" s="260"/>
    </row>
    <row r="2510" spans="4:8">
      <c r="D2510" s="260"/>
      <c r="H2510" s="260"/>
    </row>
    <row r="2511" spans="4:8">
      <c r="D2511" s="260"/>
      <c r="H2511" s="260"/>
    </row>
    <row r="2512" spans="4:8">
      <c r="D2512" s="260"/>
      <c r="H2512" s="260"/>
    </row>
    <row r="2513" spans="4:8">
      <c r="D2513" s="260"/>
      <c r="H2513" s="260"/>
    </row>
  </sheetData>
  <autoFilter ref="A1:E2513">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A3" workbookViewId="0">
      <selection activeCell="F4" sqref="F4:F250"/>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32" t="s">
        <v>3452</v>
      </c>
      <c r="B1" s="232"/>
      <c r="C1" s="232"/>
      <c r="D1" s="232"/>
      <c r="E1" s="232"/>
      <c r="F1" s="232"/>
      <c r="G1" s="232"/>
      <c r="H1" s="232"/>
      <c r="I1" s="232"/>
      <c r="J1" s="232"/>
      <c r="K1" s="232"/>
      <c r="L1" s="232"/>
      <c r="M1" s="232"/>
      <c r="N1" s="232"/>
      <c r="O1" s="232"/>
      <c r="P1" s="232"/>
      <c r="Q1" s="232"/>
      <c r="R1" s="232"/>
      <c r="S1" s="232"/>
      <c r="T1" s="232"/>
      <c r="U1" s="232"/>
      <c r="V1" s="232"/>
      <c r="W1" s="232"/>
      <c r="X1" s="232"/>
    </row>
    <row r="2" ht="34" customHeight="1" spans="1:30">
      <c r="A2" s="232"/>
      <c r="B2" s="232"/>
      <c r="C2" s="232"/>
      <c r="D2" s="232"/>
      <c r="E2" s="232"/>
      <c r="F2" s="232"/>
      <c r="G2" s="232"/>
      <c r="H2" s="232"/>
      <c r="I2" s="232"/>
      <c r="J2" s="232"/>
      <c r="K2" s="232"/>
      <c r="L2" s="232"/>
      <c r="M2" s="232"/>
      <c r="N2" s="232"/>
      <c r="O2" s="232"/>
      <c r="P2" s="232"/>
      <c r="Q2" s="232"/>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38"/>
      <c r="AB2" s="238"/>
      <c r="AC2" s="238"/>
      <c r="AD2" s="139"/>
    </row>
    <row r="3" ht="24" spans="1:32">
      <c r="A3" s="233" t="s">
        <v>84</v>
      </c>
      <c r="B3" s="233" t="s">
        <v>85</v>
      </c>
      <c r="C3" s="233" t="s">
        <v>86</v>
      </c>
      <c r="D3" s="233" t="s">
        <v>87</v>
      </c>
      <c r="E3" s="233" t="s">
        <v>88</v>
      </c>
      <c r="F3" s="233" t="s">
        <v>89</v>
      </c>
      <c r="G3" s="233" t="s">
        <v>3453</v>
      </c>
      <c r="H3" s="233" t="s">
        <v>3454</v>
      </c>
      <c r="I3" s="233" t="s">
        <v>3455</v>
      </c>
      <c r="J3" s="233" t="s">
        <v>95</v>
      </c>
      <c r="K3" s="233" t="s">
        <v>96</v>
      </c>
      <c r="L3" s="233" t="s">
        <v>97</v>
      </c>
      <c r="M3" s="233" t="s">
        <v>98</v>
      </c>
      <c r="N3" s="233" t="s">
        <v>99</v>
      </c>
      <c r="O3" s="233" t="s">
        <v>100</v>
      </c>
      <c r="P3" s="233" t="s">
        <v>101</v>
      </c>
      <c r="Q3" s="233" t="s">
        <v>102</v>
      </c>
      <c r="R3" s="117" t="s">
        <v>103</v>
      </c>
      <c r="S3" s="117" t="s">
        <v>104</v>
      </c>
      <c r="T3" s="237" t="s">
        <v>105</v>
      </c>
      <c r="U3" s="237" t="s">
        <v>106</v>
      </c>
      <c r="V3" s="233" t="s">
        <v>107</v>
      </c>
      <c r="W3" s="233" t="s">
        <v>108</v>
      </c>
      <c r="X3" s="233" t="s">
        <v>109</v>
      </c>
      <c r="Y3" s="117" t="s">
        <v>110</v>
      </c>
      <c r="Z3" s="117" t="s">
        <v>111</v>
      </c>
      <c r="AA3" s="117" t="s">
        <v>112</v>
      </c>
      <c r="AB3" s="117" t="s">
        <v>113</v>
      </c>
      <c r="AC3" s="117" t="s">
        <v>3456</v>
      </c>
      <c r="AD3" s="117" t="s">
        <v>115</v>
      </c>
      <c r="AE3" s="117" t="s">
        <v>116</v>
      </c>
      <c r="AF3" s="117" t="s">
        <v>2109</v>
      </c>
    </row>
    <row r="4" ht="409.5" spans="1:30">
      <c r="A4" s="29">
        <v>1</v>
      </c>
      <c r="B4" s="33" t="s">
        <v>117</v>
      </c>
      <c r="C4" s="33" t="s">
        <v>118</v>
      </c>
      <c r="D4" s="33" t="s">
        <v>150</v>
      </c>
      <c r="E4" s="54" t="s">
        <v>120</v>
      </c>
      <c r="F4" s="94" t="s">
        <v>151</v>
      </c>
      <c r="G4" s="33" t="s">
        <v>3457</v>
      </c>
      <c r="H4" s="33" t="s">
        <v>3457</v>
      </c>
      <c r="I4" s="33">
        <v>118</v>
      </c>
      <c r="J4" s="235">
        <v>45566</v>
      </c>
      <c r="K4" s="235">
        <v>45596</v>
      </c>
      <c r="L4" s="29" t="s">
        <v>124</v>
      </c>
      <c r="M4" s="33" t="s">
        <v>125</v>
      </c>
      <c r="N4" s="29" t="s">
        <v>126</v>
      </c>
      <c r="O4" s="29" t="s">
        <v>152</v>
      </c>
      <c r="P4" s="33" t="s">
        <v>79</v>
      </c>
      <c r="Q4" s="33">
        <v>118</v>
      </c>
      <c r="R4" s="34" t="s">
        <v>3458</v>
      </c>
      <c r="S4" s="65">
        <v>45561.5430555556</v>
      </c>
      <c r="T4" s="35"/>
      <c r="U4" s="35"/>
      <c r="V4" s="40"/>
      <c r="W4" s="40"/>
      <c r="X4" s="38"/>
      <c r="Y4" s="123" t="s">
        <v>3459</v>
      </c>
      <c r="Z4" s="34" t="s">
        <v>151</v>
      </c>
      <c r="AA4" s="238" t="s">
        <v>3460</v>
      </c>
      <c r="AB4" s="238"/>
      <c r="AC4" s="238" t="s">
        <v>3461</v>
      </c>
      <c r="AD4" t="s">
        <v>3462</v>
      </c>
    </row>
    <row r="5" ht="24" spans="1:29">
      <c r="A5" s="29">
        <v>2</v>
      </c>
      <c r="B5" s="33" t="s">
        <v>117</v>
      </c>
      <c r="C5" s="33" t="s">
        <v>118</v>
      </c>
      <c r="D5" s="33" t="s">
        <v>150</v>
      </c>
      <c r="E5" s="57" t="s">
        <v>157</v>
      </c>
      <c r="F5" s="94" t="s">
        <v>235</v>
      </c>
      <c r="G5" s="33" t="s">
        <v>3463</v>
      </c>
      <c r="H5" s="33" t="s">
        <v>3464</v>
      </c>
      <c r="I5" s="33">
        <v>36</v>
      </c>
      <c r="J5" s="235">
        <v>45597</v>
      </c>
      <c r="K5" s="235">
        <v>45626</v>
      </c>
      <c r="L5" s="29" t="s">
        <v>124</v>
      </c>
      <c r="M5" s="33" t="s">
        <v>125</v>
      </c>
      <c r="N5" s="29" t="s">
        <v>126</v>
      </c>
      <c r="O5" s="29" t="s">
        <v>152</v>
      </c>
      <c r="P5" s="33" t="s">
        <v>79</v>
      </c>
      <c r="Q5" s="33">
        <v>36</v>
      </c>
      <c r="R5" s="34"/>
      <c r="S5" s="34"/>
      <c r="T5" s="35"/>
      <c r="U5" s="35"/>
      <c r="V5" s="40"/>
      <c r="W5" s="40"/>
      <c r="X5" s="38"/>
      <c r="Z5" s="34"/>
      <c r="AA5" s="238"/>
      <c r="AB5" s="238"/>
      <c r="AC5" s="238" t="s">
        <v>3465</v>
      </c>
    </row>
    <row r="6" ht="300" spans="1:30">
      <c r="A6" s="29">
        <v>3</v>
      </c>
      <c r="B6" s="33" t="s">
        <v>117</v>
      </c>
      <c r="C6" s="33" t="s">
        <v>118</v>
      </c>
      <c r="D6" s="33" t="s">
        <v>150</v>
      </c>
      <c r="E6" s="57" t="s">
        <v>157</v>
      </c>
      <c r="F6" s="94" t="s">
        <v>164</v>
      </c>
      <c r="G6" s="33" t="s">
        <v>3466</v>
      </c>
      <c r="H6" s="33" t="s">
        <v>3467</v>
      </c>
      <c r="I6" s="33">
        <v>6</v>
      </c>
      <c r="J6" s="235">
        <v>45323</v>
      </c>
      <c r="K6" s="235">
        <v>45351</v>
      </c>
      <c r="L6" s="29" t="s">
        <v>124</v>
      </c>
      <c r="M6" s="33" t="s">
        <v>125</v>
      </c>
      <c r="N6" s="29" t="s">
        <v>126</v>
      </c>
      <c r="O6" s="29" t="s">
        <v>165</v>
      </c>
      <c r="P6" s="33" t="s">
        <v>79</v>
      </c>
      <c r="Q6" s="33">
        <v>6</v>
      </c>
      <c r="R6" s="34" t="s">
        <v>3468</v>
      </c>
      <c r="S6" s="65">
        <v>45350.6458333333</v>
      </c>
      <c r="T6" s="35"/>
      <c r="U6" s="35"/>
      <c r="V6" s="40"/>
      <c r="W6" s="40"/>
      <c r="X6" s="38"/>
      <c r="Y6" s="123" t="s">
        <v>3469</v>
      </c>
      <c r="Z6" s="34" t="s">
        <v>164</v>
      </c>
      <c r="AA6" s="238" t="s">
        <v>3470</v>
      </c>
      <c r="AB6" s="238" t="s">
        <v>3471</v>
      </c>
      <c r="AC6" s="238" t="s">
        <v>3472</v>
      </c>
      <c r="AD6" t="s">
        <v>3462</v>
      </c>
    </row>
    <row r="7" ht="24" spans="1:29">
      <c r="A7" s="29">
        <v>4</v>
      </c>
      <c r="B7" s="33" t="s">
        <v>117</v>
      </c>
      <c r="C7" s="33" t="s">
        <v>118</v>
      </c>
      <c r="D7" s="33" t="s">
        <v>150</v>
      </c>
      <c r="E7" s="57" t="s">
        <v>157</v>
      </c>
      <c r="F7" s="94" t="s">
        <v>219</v>
      </c>
      <c r="G7" s="33" t="s">
        <v>3473</v>
      </c>
      <c r="H7" s="33" t="s">
        <v>3474</v>
      </c>
      <c r="I7" s="33">
        <v>37</v>
      </c>
      <c r="J7" s="235">
        <v>45597</v>
      </c>
      <c r="K7" s="235">
        <v>45626</v>
      </c>
      <c r="L7" s="29" t="s">
        <v>124</v>
      </c>
      <c r="M7" s="33" t="s">
        <v>125</v>
      </c>
      <c r="N7" s="29" t="s">
        <v>126</v>
      </c>
      <c r="O7" s="29" t="s">
        <v>220</v>
      </c>
      <c r="P7" s="33" t="s">
        <v>79</v>
      </c>
      <c r="Q7" s="33">
        <v>37</v>
      </c>
      <c r="R7" s="34"/>
      <c r="S7" s="34"/>
      <c r="T7" s="35"/>
      <c r="U7" s="35"/>
      <c r="V7" s="40"/>
      <c r="W7" s="40"/>
      <c r="X7" s="38"/>
      <c r="Z7" s="34"/>
      <c r="AA7" s="238"/>
      <c r="AB7" s="238"/>
      <c r="AC7" s="238" t="s">
        <v>3475</v>
      </c>
    </row>
    <row r="8" ht="120" spans="1:31">
      <c r="A8" s="29">
        <v>5</v>
      </c>
      <c r="B8" s="33" t="s">
        <v>117</v>
      </c>
      <c r="C8" s="33" t="s">
        <v>118</v>
      </c>
      <c r="D8" s="33" t="s">
        <v>150</v>
      </c>
      <c r="E8" s="57" t="s">
        <v>157</v>
      </c>
      <c r="F8" s="94" t="s">
        <v>171</v>
      </c>
      <c r="G8" s="33" t="s">
        <v>3476</v>
      </c>
      <c r="H8" s="33" t="s">
        <v>3477</v>
      </c>
      <c r="I8" s="33">
        <v>6</v>
      </c>
      <c r="J8" s="235">
        <v>45323</v>
      </c>
      <c r="K8" s="235">
        <v>45351</v>
      </c>
      <c r="L8" s="29" t="s">
        <v>124</v>
      </c>
      <c r="M8" s="33" t="s">
        <v>125</v>
      </c>
      <c r="N8" s="29" t="s">
        <v>126</v>
      </c>
      <c r="O8" s="29" t="s">
        <v>165</v>
      </c>
      <c r="P8" s="33" t="s">
        <v>79</v>
      </c>
      <c r="Q8" s="33">
        <v>6</v>
      </c>
      <c r="R8" s="34" t="s">
        <v>3478</v>
      </c>
      <c r="S8" s="65">
        <v>45350.5027777778</v>
      </c>
      <c r="T8" s="35"/>
      <c r="U8" s="35"/>
      <c r="V8" s="40"/>
      <c r="W8" s="40"/>
      <c r="X8" s="38"/>
      <c r="Y8" t="s">
        <v>3479</v>
      </c>
      <c r="Z8" s="34" t="s">
        <v>171</v>
      </c>
      <c r="AA8" s="238" t="s">
        <v>3480</v>
      </c>
      <c r="AB8" s="238" t="s">
        <v>3481</v>
      </c>
      <c r="AC8" s="238"/>
      <c r="AD8" t="s">
        <v>132</v>
      </c>
      <c r="AE8" t="s">
        <v>170</v>
      </c>
    </row>
    <row r="9" ht="24" spans="1:29">
      <c r="A9" s="29">
        <v>6</v>
      </c>
      <c r="B9" s="33" t="s">
        <v>117</v>
      </c>
      <c r="C9" s="33" t="s">
        <v>118</v>
      </c>
      <c r="D9" s="33" t="s">
        <v>150</v>
      </c>
      <c r="E9" s="57" t="s">
        <v>157</v>
      </c>
      <c r="F9" s="94" t="s">
        <v>158</v>
      </c>
      <c r="G9" s="33" t="s">
        <v>3482</v>
      </c>
      <c r="H9" s="33" t="s">
        <v>3482</v>
      </c>
      <c r="I9" s="33">
        <v>3</v>
      </c>
      <c r="J9" s="235">
        <v>45597</v>
      </c>
      <c r="K9" s="235">
        <v>45626</v>
      </c>
      <c r="L9" s="29" t="s">
        <v>124</v>
      </c>
      <c r="M9" s="33" t="s">
        <v>125</v>
      </c>
      <c r="N9" s="29" t="s">
        <v>126</v>
      </c>
      <c r="O9" s="29" t="s">
        <v>152</v>
      </c>
      <c r="P9" s="33" t="s">
        <v>79</v>
      </c>
      <c r="Q9" s="33">
        <v>3</v>
      </c>
      <c r="R9" s="34"/>
      <c r="S9" s="34"/>
      <c r="T9" s="35"/>
      <c r="U9" s="35"/>
      <c r="V9" s="40"/>
      <c r="W9" s="40"/>
      <c r="X9" s="38"/>
      <c r="Z9" s="34"/>
      <c r="AA9" s="238"/>
      <c r="AB9" s="238"/>
      <c r="AC9" s="238" t="s">
        <v>3483</v>
      </c>
    </row>
    <row r="10" ht="36" spans="1:29">
      <c r="A10" s="29">
        <v>7</v>
      </c>
      <c r="B10" s="33" t="s">
        <v>117</v>
      </c>
      <c r="C10" s="33" t="s">
        <v>118</v>
      </c>
      <c r="D10" s="33" t="s">
        <v>150</v>
      </c>
      <c r="E10" s="57" t="s">
        <v>157</v>
      </c>
      <c r="F10" s="94" t="s">
        <v>209</v>
      </c>
      <c r="G10" s="33" t="s">
        <v>3484</v>
      </c>
      <c r="H10" s="33" t="s">
        <v>3484</v>
      </c>
      <c r="I10" s="33">
        <v>70</v>
      </c>
      <c r="J10" s="235">
        <v>45597</v>
      </c>
      <c r="K10" s="235">
        <v>45626</v>
      </c>
      <c r="L10" s="29" t="s">
        <v>124</v>
      </c>
      <c r="M10" s="33" t="s">
        <v>125</v>
      </c>
      <c r="N10" s="29" t="s">
        <v>126</v>
      </c>
      <c r="O10" s="29" t="s">
        <v>152</v>
      </c>
      <c r="P10" s="33" t="s">
        <v>79</v>
      </c>
      <c r="Q10" s="33">
        <v>70</v>
      </c>
      <c r="R10" s="34"/>
      <c r="S10" s="34"/>
      <c r="T10" s="35"/>
      <c r="U10" s="35"/>
      <c r="V10" s="40"/>
      <c r="W10" s="40"/>
      <c r="X10" s="38"/>
      <c r="Z10" s="34"/>
      <c r="AA10" s="238"/>
      <c r="AB10" s="238"/>
      <c r="AC10" s="238" t="s">
        <v>3485</v>
      </c>
    </row>
    <row r="11" ht="372" spans="1:31">
      <c r="A11" s="29">
        <v>8</v>
      </c>
      <c r="B11" s="33" t="s">
        <v>117</v>
      </c>
      <c r="C11" s="33" t="s">
        <v>118</v>
      </c>
      <c r="D11" s="33" t="s">
        <v>119</v>
      </c>
      <c r="E11" s="57" t="s">
        <v>120</v>
      </c>
      <c r="F11" s="94" t="s">
        <v>3486</v>
      </c>
      <c r="G11" s="33" t="s">
        <v>3487</v>
      </c>
      <c r="H11" s="33" t="s">
        <v>3488</v>
      </c>
      <c r="I11" s="33">
        <v>6</v>
      </c>
      <c r="J11" s="235">
        <v>45505</v>
      </c>
      <c r="K11" s="235">
        <v>45535</v>
      </c>
      <c r="L11" s="29" t="s">
        <v>124</v>
      </c>
      <c r="M11" s="33" t="s">
        <v>125</v>
      </c>
      <c r="N11" s="29" t="s">
        <v>126</v>
      </c>
      <c r="O11" s="29" t="s">
        <v>127</v>
      </c>
      <c r="P11" s="33" t="s">
        <v>79</v>
      </c>
      <c r="Q11" s="33">
        <v>6</v>
      </c>
      <c r="R11" s="34" t="s">
        <v>3489</v>
      </c>
      <c r="S11" s="65">
        <v>45526.5034722222</v>
      </c>
      <c r="T11" s="35"/>
      <c r="U11" s="35"/>
      <c r="V11" s="40"/>
      <c r="W11" s="40"/>
      <c r="X11" s="38"/>
      <c r="Y11" s="123" t="s">
        <v>3490</v>
      </c>
      <c r="Z11" s="34" t="s">
        <v>3486</v>
      </c>
      <c r="AA11" s="238" t="s">
        <v>3491</v>
      </c>
      <c r="AB11" s="238" t="s">
        <v>3492</v>
      </c>
      <c r="AC11" s="238"/>
      <c r="AD11" t="s">
        <v>132</v>
      </c>
      <c r="AE11" t="s">
        <v>498</v>
      </c>
    </row>
    <row r="12" ht="264" spans="1:31">
      <c r="A12" s="29">
        <v>9</v>
      </c>
      <c r="B12" s="33" t="s">
        <v>117</v>
      </c>
      <c r="C12" s="33" t="s">
        <v>118</v>
      </c>
      <c r="D12" s="33" t="s">
        <v>240</v>
      </c>
      <c r="E12" s="57" t="s">
        <v>157</v>
      </c>
      <c r="F12" s="94" t="s">
        <v>241</v>
      </c>
      <c r="G12" s="33" t="s">
        <v>3493</v>
      </c>
      <c r="H12" s="33" t="s">
        <v>3494</v>
      </c>
      <c r="I12" s="33">
        <v>6</v>
      </c>
      <c r="J12" s="235">
        <v>45383</v>
      </c>
      <c r="K12" s="235">
        <v>45412</v>
      </c>
      <c r="L12" s="29" t="s">
        <v>124</v>
      </c>
      <c r="M12" s="33" t="s">
        <v>125</v>
      </c>
      <c r="N12" s="29" t="s">
        <v>126</v>
      </c>
      <c r="O12" s="29" t="s">
        <v>127</v>
      </c>
      <c r="P12" s="33" t="s">
        <v>79</v>
      </c>
      <c r="Q12" s="33">
        <v>6</v>
      </c>
      <c r="R12" s="34" t="s">
        <v>3495</v>
      </c>
      <c r="S12" s="65">
        <v>45412.5131944444</v>
      </c>
      <c r="T12" s="35"/>
      <c r="U12" s="35"/>
      <c r="V12" s="40"/>
      <c r="W12" s="40"/>
      <c r="X12" s="38"/>
      <c r="Y12" s="123" t="s">
        <v>3496</v>
      </c>
      <c r="Z12" s="34" t="s">
        <v>241</v>
      </c>
      <c r="AA12" s="238" t="s">
        <v>3497</v>
      </c>
      <c r="AB12" s="238" t="s">
        <v>3498</v>
      </c>
      <c r="AC12" s="238"/>
      <c r="AD12" t="s">
        <v>132</v>
      </c>
      <c r="AE12" t="s">
        <v>144</v>
      </c>
    </row>
    <row r="13" ht="360" spans="1:30">
      <c r="A13" s="29">
        <v>10</v>
      </c>
      <c r="B13" s="33" t="s">
        <v>117</v>
      </c>
      <c r="C13" s="33" t="s">
        <v>118</v>
      </c>
      <c r="D13" s="33" t="s">
        <v>150</v>
      </c>
      <c r="E13" s="54" t="s">
        <v>157</v>
      </c>
      <c r="F13" s="94" t="s">
        <v>254</v>
      </c>
      <c r="G13" s="196" t="s">
        <v>3499</v>
      </c>
      <c r="H13" s="196" t="s">
        <v>3500</v>
      </c>
      <c r="I13" s="33">
        <v>17</v>
      </c>
      <c r="J13" s="235">
        <v>45566</v>
      </c>
      <c r="K13" s="235">
        <v>45596</v>
      </c>
      <c r="L13" s="29" t="s">
        <v>124</v>
      </c>
      <c r="M13" s="33" t="s">
        <v>125</v>
      </c>
      <c r="N13" s="29" t="s">
        <v>126</v>
      </c>
      <c r="O13" s="33" t="s">
        <v>255</v>
      </c>
      <c r="P13" s="33" t="s">
        <v>79</v>
      </c>
      <c r="Q13" s="33">
        <v>3</v>
      </c>
      <c r="R13" s="34" t="s">
        <v>3501</v>
      </c>
      <c r="S13" s="65">
        <v>45540.6375</v>
      </c>
      <c r="T13" s="35"/>
      <c r="U13" s="35"/>
      <c r="V13" s="40"/>
      <c r="W13" s="40"/>
      <c r="X13" s="38"/>
      <c r="Y13" t="s">
        <v>3502</v>
      </c>
      <c r="Z13" s="34" t="s">
        <v>254</v>
      </c>
      <c r="AA13" s="238" t="s">
        <v>3503</v>
      </c>
      <c r="AB13" s="238" t="s">
        <v>3504</v>
      </c>
      <c r="AC13" s="238" t="s">
        <v>3505</v>
      </c>
      <c r="AD13" t="s">
        <v>3462</v>
      </c>
    </row>
    <row r="14" ht="409.5" spans="1:31">
      <c r="A14" s="29">
        <v>12</v>
      </c>
      <c r="B14" s="33" t="s">
        <v>117</v>
      </c>
      <c r="C14" s="33" t="s">
        <v>118</v>
      </c>
      <c r="D14" s="33" t="s">
        <v>150</v>
      </c>
      <c r="E14" s="57" t="s">
        <v>157</v>
      </c>
      <c r="F14" s="94" t="s">
        <v>260</v>
      </c>
      <c r="G14" s="196" t="s">
        <v>3506</v>
      </c>
      <c r="H14" s="196" t="s">
        <v>3507</v>
      </c>
      <c r="I14" s="33">
        <v>6</v>
      </c>
      <c r="J14" s="235">
        <v>45566</v>
      </c>
      <c r="K14" s="235">
        <v>45596</v>
      </c>
      <c r="L14" s="29" t="s">
        <v>124</v>
      </c>
      <c r="M14" s="33" t="s">
        <v>125</v>
      </c>
      <c r="N14" s="29" t="s">
        <v>126</v>
      </c>
      <c r="O14" s="33" t="s">
        <v>249</v>
      </c>
      <c r="P14" s="33" t="s">
        <v>79</v>
      </c>
      <c r="Q14" s="33">
        <v>3</v>
      </c>
      <c r="R14" s="34" t="s">
        <v>3508</v>
      </c>
      <c r="S14" s="65">
        <v>45564.4805555556</v>
      </c>
      <c r="T14" s="35"/>
      <c r="U14" s="35"/>
      <c r="V14" s="40"/>
      <c r="W14" s="40"/>
      <c r="X14" s="38"/>
      <c r="Y14" s="123" t="s">
        <v>3509</v>
      </c>
      <c r="Z14" s="34" t="s">
        <v>260</v>
      </c>
      <c r="AA14" s="238" t="s">
        <v>3510</v>
      </c>
      <c r="AB14" s="238" t="s">
        <v>3511</v>
      </c>
      <c r="AC14" s="238"/>
      <c r="AD14" t="s">
        <v>132</v>
      </c>
      <c r="AE14" t="s">
        <v>149</v>
      </c>
    </row>
    <row r="15" ht="409.5" spans="1:31">
      <c r="A15" s="29">
        <v>14</v>
      </c>
      <c r="B15" s="33" t="s">
        <v>117</v>
      </c>
      <c r="C15" s="33" t="s">
        <v>118</v>
      </c>
      <c r="D15" s="33" t="s">
        <v>150</v>
      </c>
      <c r="E15" s="57" t="s">
        <v>247</v>
      </c>
      <c r="F15" s="94" t="s">
        <v>265</v>
      </c>
      <c r="G15" s="196" t="s">
        <v>3512</v>
      </c>
      <c r="H15" s="196" t="s">
        <v>3513</v>
      </c>
      <c r="I15" s="33">
        <v>6</v>
      </c>
      <c r="J15" s="235">
        <v>45627</v>
      </c>
      <c r="K15" s="235">
        <v>45657</v>
      </c>
      <c r="L15" s="29" t="s">
        <v>124</v>
      </c>
      <c r="M15" s="33" t="s">
        <v>125</v>
      </c>
      <c r="N15" s="29" t="s">
        <v>126</v>
      </c>
      <c r="O15" s="33" t="s">
        <v>266</v>
      </c>
      <c r="P15" s="33" t="s">
        <v>79</v>
      </c>
      <c r="Q15" s="33">
        <v>3</v>
      </c>
      <c r="R15" s="34" t="s">
        <v>3514</v>
      </c>
      <c r="S15" s="65">
        <v>45564.4805555556</v>
      </c>
      <c r="T15" s="35"/>
      <c r="U15" s="35"/>
      <c r="V15" s="40"/>
      <c r="W15" s="40"/>
      <c r="X15" s="38"/>
      <c r="Y15" s="34" t="s">
        <v>3515</v>
      </c>
      <c r="Z15" s="34" t="s">
        <v>265</v>
      </c>
      <c r="AA15" s="238" t="s">
        <v>3516</v>
      </c>
      <c r="AB15" s="238" t="s">
        <v>3517</v>
      </c>
      <c r="AC15" s="238"/>
      <c r="AD15" t="s">
        <v>132</v>
      </c>
      <c r="AE15" t="s">
        <v>149</v>
      </c>
    </row>
    <row r="16" ht="409.5" spans="1:31">
      <c r="A16" s="29">
        <v>15</v>
      </c>
      <c r="B16" s="33" t="s">
        <v>117</v>
      </c>
      <c r="C16" s="33" t="s">
        <v>118</v>
      </c>
      <c r="D16" s="33" t="s">
        <v>150</v>
      </c>
      <c r="E16" s="57" t="s">
        <v>247</v>
      </c>
      <c r="F16" s="94" t="s">
        <v>270</v>
      </c>
      <c r="G16" s="196" t="s">
        <v>3512</v>
      </c>
      <c r="H16" s="196" t="s">
        <v>3513</v>
      </c>
      <c r="I16" s="33">
        <v>6</v>
      </c>
      <c r="J16" s="235">
        <v>45597</v>
      </c>
      <c r="K16" s="235">
        <v>45626</v>
      </c>
      <c r="L16" s="29" t="s">
        <v>124</v>
      </c>
      <c r="M16" s="33" t="s">
        <v>125</v>
      </c>
      <c r="N16" s="29" t="s">
        <v>126</v>
      </c>
      <c r="O16" s="33" t="s">
        <v>266</v>
      </c>
      <c r="P16" s="33" t="s">
        <v>79</v>
      </c>
      <c r="Q16" s="33">
        <v>3</v>
      </c>
      <c r="R16" s="34" t="s">
        <v>3514</v>
      </c>
      <c r="S16" s="65">
        <v>45564.4805555556</v>
      </c>
      <c r="T16" s="35"/>
      <c r="U16" s="35"/>
      <c r="V16" s="40"/>
      <c r="W16" s="40"/>
      <c r="X16" s="38"/>
      <c r="Y16" s="34" t="s">
        <v>3515</v>
      </c>
      <c r="Z16" s="34" t="s">
        <v>270</v>
      </c>
      <c r="AA16" s="238" t="s">
        <v>3516</v>
      </c>
      <c r="AB16" s="238" t="s">
        <v>3517</v>
      </c>
      <c r="AC16" s="238"/>
      <c r="AD16" t="s">
        <v>132</v>
      </c>
      <c r="AE16" t="s">
        <v>149</v>
      </c>
    </row>
    <row r="17" ht="409.5" spans="1:30">
      <c r="A17" s="29">
        <v>16</v>
      </c>
      <c r="B17" s="33" t="s">
        <v>117</v>
      </c>
      <c r="C17" s="33" t="s">
        <v>118</v>
      </c>
      <c r="D17" s="33" t="s">
        <v>150</v>
      </c>
      <c r="E17" s="57" t="s">
        <v>157</v>
      </c>
      <c r="F17" s="94" t="s">
        <v>275</v>
      </c>
      <c r="G17" s="196" t="s">
        <v>3518</v>
      </c>
      <c r="H17" s="33" t="s">
        <v>3474</v>
      </c>
      <c r="I17" s="33">
        <v>37</v>
      </c>
      <c r="J17" s="235">
        <v>45627</v>
      </c>
      <c r="K17" s="235">
        <v>45657</v>
      </c>
      <c r="L17" s="29" t="s">
        <v>124</v>
      </c>
      <c r="M17" s="33" t="s">
        <v>125</v>
      </c>
      <c r="N17" s="29" t="s">
        <v>126</v>
      </c>
      <c r="O17" s="33" t="s">
        <v>276</v>
      </c>
      <c r="P17" s="33" t="s">
        <v>79</v>
      </c>
      <c r="Q17" s="33">
        <v>37</v>
      </c>
      <c r="R17" s="34" t="s">
        <v>3519</v>
      </c>
      <c r="S17" s="65">
        <v>45590.5194444444</v>
      </c>
      <c r="T17" s="35"/>
      <c r="U17" s="35"/>
      <c r="V17" s="40"/>
      <c r="W17" s="40"/>
      <c r="X17" s="38"/>
      <c r="Y17" s="34" t="s">
        <v>3520</v>
      </c>
      <c r="Z17" s="34" t="s">
        <v>275</v>
      </c>
      <c r="AA17" s="238" t="s">
        <v>3521</v>
      </c>
      <c r="AB17" s="238"/>
      <c r="AC17" s="238" t="s">
        <v>3475</v>
      </c>
      <c r="AD17" t="s">
        <v>3462</v>
      </c>
    </row>
    <row r="18" ht="409.5" spans="1:30">
      <c r="A18" s="29">
        <v>17</v>
      </c>
      <c r="B18" s="33" t="s">
        <v>117</v>
      </c>
      <c r="C18" s="33" t="s">
        <v>118</v>
      </c>
      <c r="D18" s="33" t="s">
        <v>150</v>
      </c>
      <c r="E18" s="54" t="s">
        <v>247</v>
      </c>
      <c r="F18" s="94" t="s">
        <v>248</v>
      </c>
      <c r="G18" s="196" t="s">
        <v>3522</v>
      </c>
      <c r="H18" s="33" t="s">
        <v>3523</v>
      </c>
      <c r="I18" s="33">
        <v>56</v>
      </c>
      <c r="J18" s="235">
        <v>45566</v>
      </c>
      <c r="K18" s="235">
        <v>45596</v>
      </c>
      <c r="L18" s="29" t="s">
        <v>124</v>
      </c>
      <c r="M18" s="33" t="s">
        <v>125</v>
      </c>
      <c r="N18" s="29" t="s">
        <v>126</v>
      </c>
      <c r="O18" s="33" t="s">
        <v>249</v>
      </c>
      <c r="P18" s="33" t="s">
        <v>79</v>
      </c>
      <c r="Q18" s="33">
        <v>56</v>
      </c>
      <c r="R18" s="34" t="s">
        <v>3524</v>
      </c>
      <c r="S18" s="65">
        <v>45587.5041666667</v>
      </c>
      <c r="T18" s="35"/>
      <c r="U18" s="35"/>
      <c r="V18" s="40"/>
      <c r="W18" s="40"/>
      <c r="X18" s="38"/>
      <c r="Y18" s="34" t="s">
        <v>3525</v>
      </c>
      <c r="Z18" s="34" t="s">
        <v>248</v>
      </c>
      <c r="AA18" s="238" t="s">
        <v>3526</v>
      </c>
      <c r="AB18" s="238"/>
      <c r="AC18" s="238" t="s">
        <v>3527</v>
      </c>
      <c r="AD18" t="s">
        <v>3462</v>
      </c>
    </row>
    <row r="19" ht="409.5" spans="1:31">
      <c r="A19" s="29">
        <v>18</v>
      </c>
      <c r="B19" s="33" t="s">
        <v>117</v>
      </c>
      <c r="C19" s="33" t="s">
        <v>118</v>
      </c>
      <c r="D19" s="33" t="s">
        <v>150</v>
      </c>
      <c r="E19" s="57" t="s">
        <v>247</v>
      </c>
      <c r="F19" s="94" t="s">
        <v>281</v>
      </c>
      <c r="G19" s="196" t="s">
        <v>3528</v>
      </c>
      <c r="H19" s="196" t="s">
        <v>3529</v>
      </c>
      <c r="I19" s="33">
        <v>6</v>
      </c>
      <c r="J19" s="235">
        <v>45597</v>
      </c>
      <c r="K19" s="235">
        <v>45626</v>
      </c>
      <c r="L19" s="29" t="s">
        <v>124</v>
      </c>
      <c r="M19" s="33" t="s">
        <v>125</v>
      </c>
      <c r="N19" s="29" t="s">
        <v>126</v>
      </c>
      <c r="O19" s="33" t="s">
        <v>255</v>
      </c>
      <c r="P19" s="33" t="s">
        <v>79</v>
      </c>
      <c r="Q19" s="33">
        <v>3</v>
      </c>
      <c r="R19" s="34" t="s">
        <v>3530</v>
      </c>
      <c r="S19" s="65">
        <v>45561.5270833333</v>
      </c>
      <c r="T19" s="35"/>
      <c r="U19" s="35"/>
      <c r="V19" s="40"/>
      <c r="W19" s="40"/>
      <c r="X19" s="38"/>
      <c r="Y19" s="34" t="s">
        <v>3531</v>
      </c>
      <c r="Z19" s="34" t="s">
        <v>281</v>
      </c>
      <c r="AA19" s="238" t="s">
        <v>3532</v>
      </c>
      <c r="AB19" s="238" t="s">
        <v>3533</v>
      </c>
      <c r="AC19" s="238"/>
      <c r="AD19" t="s">
        <v>132</v>
      </c>
      <c r="AE19" t="s">
        <v>149</v>
      </c>
    </row>
    <row r="20" ht="409.5" spans="1:31">
      <c r="A20" s="29">
        <v>20</v>
      </c>
      <c r="B20" s="33" t="s">
        <v>117</v>
      </c>
      <c r="C20" s="33" t="s">
        <v>118</v>
      </c>
      <c r="D20" s="33" t="s">
        <v>150</v>
      </c>
      <c r="E20" s="57" t="s">
        <v>247</v>
      </c>
      <c r="F20" s="94" t="s">
        <v>286</v>
      </c>
      <c r="G20" s="196" t="s">
        <v>3466</v>
      </c>
      <c r="H20" s="196" t="s">
        <v>3467</v>
      </c>
      <c r="I20" s="33">
        <v>6</v>
      </c>
      <c r="J20" s="235">
        <v>45627</v>
      </c>
      <c r="K20" s="235">
        <v>45657</v>
      </c>
      <c r="L20" s="29" t="s">
        <v>124</v>
      </c>
      <c r="M20" s="33" t="s">
        <v>125</v>
      </c>
      <c r="N20" s="29" t="s">
        <v>126</v>
      </c>
      <c r="O20" s="33" t="s">
        <v>255</v>
      </c>
      <c r="P20" s="33" t="s">
        <v>79</v>
      </c>
      <c r="Q20" s="33">
        <v>3</v>
      </c>
      <c r="R20" s="34" t="s">
        <v>3530</v>
      </c>
      <c r="S20" s="65">
        <v>45561.5270833333</v>
      </c>
      <c r="T20" s="35"/>
      <c r="U20" s="35"/>
      <c r="V20" s="40"/>
      <c r="W20" s="40"/>
      <c r="X20" s="38"/>
      <c r="Y20" s="34" t="s">
        <v>3531</v>
      </c>
      <c r="Z20" s="34" t="s">
        <v>286</v>
      </c>
      <c r="AA20" s="238" t="s">
        <v>3532</v>
      </c>
      <c r="AB20" s="238" t="s">
        <v>3534</v>
      </c>
      <c r="AC20" s="238"/>
      <c r="AD20" t="s">
        <v>132</v>
      </c>
      <c r="AE20" t="s">
        <v>149</v>
      </c>
    </row>
    <row r="21" ht="204" spans="1:31">
      <c r="A21" s="29">
        <v>22</v>
      </c>
      <c r="B21" s="33" t="s">
        <v>117</v>
      </c>
      <c r="C21" s="33" t="s">
        <v>118</v>
      </c>
      <c r="D21" s="33" t="s">
        <v>150</v>
      </c>
      <c r="E21" s="57" t="s">
        <v>247</v>
      </c>
      <c r="F21" s="94" t="s">
        <v>296</v>
      </c>
      <c r="G21" s="196" t="s">
        <v>3535</v>
      </c>
      <c r="H21" s="196" t="s">
        <v>3536</v>
      </c>
      <c r="I21" s="33">
        <v>3</v>
      </c>
      <c r="J21" s="235">
        <v>45597</v>
      </c>
      <c r="K21" s="235">
        <v>45626</v>
      </c>
      <c r="L21" s="29" t="s">
        <v>124</v>
      </c>
      <c r="M21" s="33" t="s">
        <v>125</v>
      </c>
      <c r="N21" s="29" t="s">
        <v>126</v>
      </c>
      <c r="O21" s="33" t="s">
        <v>276</v>
      </c>
      <c r="P21" s="33" t="s">
        <v>79</v>
      </c>
      <c r="Q21" s="33">
        <v>3</v>
      </c>
      <c r="R21" s="34" t="s">
        <v>3537</v>
      </c>
      <c r="S21" s="65">
        <v>45559.5319444444</v>
      </c>
      <c r="T21" s="35"/>
      <c r="U21" s="35"/>
      <c r="V21" s="40"/>
      <c r="W21" s="40"/>
      <c r="X21" s="38"/>
      <c r="Y21" s="34" t="s">
        <v>3538</v>
      </c>
      <c r="Z21" s="34" t="s">
        <v>296</v>
      </c>
      <c r="AA21" s="238" t="s">
        <v>3539</v>
      </c>
      <c r="AB21" s="238" t="s">
        <v>3540</v>
      </c>
      <c r="AC21" s="238"/>
      <c r="AD21" t="s">
        <v>132</v>
      </c>
      <c r="AE21" t="s">
        <v>149</v>
      </c>
    </row>
    <row r="22" ht="409.5" spans="1:30">
      <c r="A22" s="29">
        <v>23</v>
      </c>
      <c r="B22" s="33" t="s">
        <v>117</v>
      </c>
      <c r="C22" s="33" t="s">
        <v>118</v>
      </c>
      <c r="D22" s="33" t="s">
        <v>150</v>
      </c>
      <c r="E22" s="57" t="s">
        <v>157</v>
      </c>
      <c r="F22" s="94" t="s">
        <v>338</v>
      </c>
      <c r="G22" s="196" t="s">
        <v>3541</v>
      </c>
      <c r="H22" s="33" t="s">
        <v>3542</v>
      </c>
      <c r="I22" s="33">
        <v>50</v>
      </c>
      <c r="J22" s="235">
        <v>45627</v>
      </c>
      <c r="K22" s="235">
        <v>45657</v>
      </c>
      <c r="L22" s="29" t="s">
        <v>124</v>
      </c>
      <c r="M22" s="33" t="s">
        <v>125</v>
      </c>
      <c r="N22" s="29" t="s">
        <v>126</v>
      </c>
      <c r="O22" s="33" t="s">
        <v>266</v>
      </c>
      <c r="P22" s="33" t="s">
        <v>79</v>
      </c>
      <c r="Q22" s="33">
        <v>50</v>
      </c>
      <c r="R22" s="34" t="s">
        <v>3543</v>
      </c>
      <c r="S22" s="65">
        <v>45459.6944444444</v>
      </c>
      <c r="T22" s="35"/>
      <c r="U22" s="35"/>
      <c r="V22" s="40"/>
      <c r="W22" s="40"/>
      <c r="X22" s="38"/>
      <c r="Y22" s="34" t="s">
        <v>3544</v>
      </c>
      <c r="Z22" s="34" t="s">
        <v>338</v>
      </c>
      <c r="AA22" s="238" t="s">
        <v>3545</v>
      </c>
      <c r="AB22" s="238"/>
      <c r="AC22" s="238" t="s">
        <v>3546</v>
      </c>
      <c r="AD22" t="s">
        <v>3462</v>
      </c>
    </row>
    <row r="23" ht="409.5" spans="1:30">
      <c r="A23" s="29">
        <v>24</v>
      </c>
      <c r="B23" s="33" t="s">
        <v>117</v>
      </c>
      <c r="C23" s="33" t="s">
        <v>118</v>
      </c>
      <c r="D23" s="33" t="s">
        <v>150</v>
      </c>
      <c r="E23" s="57" t="s">
        <v>157</v>
      </c>
      <c r="F23" s="94" t="s">
        <v>343</v>
      </c>
      <c r="G23" s="196" t="s">
        <v>3541</v>
      </c>
      <c r="H23" s="33" t="s">
        <v>3542</v>
      </c>
      <c r="I23" s="33">
        <v>50</v>
      </c>
      <c r="J23" s="235">
        <v>45566</v>
      </c>
      <c r="K23" s="235">
        <v>45596</v>
      </c>
      <c r="L23" s="29" t="s">
        <v>124</v>
      </c>
      <c r="M23" s="33" t="s">
        <v>125</v>
      </c>
      <c r="N23" s="29" t="s">
        <v>126</v>
      </c>
      <c r="O23" s="33" t="s">
        <v>266</v>
      </c>
      <c r="P23" s="33" t="s">
        <v>79</v>
      </c>
      <c r="Q23" s="33">
        <v>50</v>
      </c>
      <c r="R23" s="34" t="s">
        <v>3547</v>
      </c>
      <c r="S23" s="65">
        <v>45534.6722222222</v>
      </c>
      <c r="T23" s="35"/>
      <c r="U23" s="35"/>
      <c r="V23" s="40"/>
      <c r="W23" s="40"/>
      <c r="X23" s="38"/>
      <c r="Y23" s="34" t="s">
        <v>3548</v>
      </c>
      <c r="Z23" s="34" t="s">
        <v>343</v>
      </c>
      <c r="AA23" s="238" t="s">
        <v>3549</v>
      </c>
      <c r="AB23" s="238"/>
      <c r="AC23" s="238" t="s">
        <v>3546</v>
      </c>
      <c r="AD23" t="s">
        <v>3462</v>
      </c>
    </row>
    <row r="24" ht="204" spans="1:31">
      <c r="A24" s="29">
        <v>25</v>
      </c>
      <c r="B24" s="33" t="s">
        <v>117</v>
      </c>
      <c r="C24" s="33" t="s">
        <v>118</v>
      </c>
      <c r="D24" s="33" t="s">
        <v>150</v>
      </c>
      <c r="E24" s="57" t="s">
        <v>247</v>
      </c>
      <c r="F24" s="94" t="s">
        <v>348</v>
      </c>
      <c r="G24" s="196" t="s">
        <v>3535</v>
      </c>
      <c r="H24" s="196" t="s">
        <v>3536</v>
      </c>
      <c r="I24" s="33">
        <v>3</v>
      </c>
      <c r="J24" s="235">
        <v>45536</v>
      </c>
      <c r="K24" s="235">
        <v>45565</v>
      </c>
      <c r="L24" s="29" t="s">
        <v>124</v>
      </c>
      <c r="M24" s="33" t="s">
        <v>125</v>
      </c>
      <c r="N24" s="29" t="s">
        <v>126</v>
      </c>
      <c r="O24" s="33" t="s">
        <v>276</v>
      </c>
      <c r="P24" s="33" t="s">
        <v>79</v>
      </c>
      <c r="Q24" s="33">
        <v>3</v>
      </c>
      <c r="R24" s="34" t="s">
        <v>3537</v>
      </c>
      <c r="S24" s="65">
        <v>45559.5319444444</v>
      </c>
      <c r="T24" s="35"/>
      <c r="U24" s="35"/>
      <c r="V24" s="40"/>
      <c r="W24" s="40"/>
      <c r="X24" s="38"/>
      <c r="Y24" s="34" t="s">
        <v>3538</v>
      </c>
      <c r="Z24" s="34" t="s">
        <v>348</v>
      </c>
      <c r="AA24" s="238" t="s">
        <v>3539</v>
      </c>
      <c r="AB24" s="238" t="s">
        <v>3540</v>
      </c>
      <c r="AC24" s="238"/>
      <c r="AD24" t="s">
        <v>132</v>
      </c>
      <c r="AE24" t="s">
        <v>149</v>
      </c>
    </row>
    <row r="25" ht="96" spans="1:30">
      <c r="A25" s="29">
        <v>26</v>
      </c>
      <c r="B25" s="33" t="s">
        <v>117</v>
      </c>
      <c r="C25" s="33" t="s">
        <v>118</v>
      </c>
      <c r="D25" s="33" t="s">
        <v>150</v>
      </c>
      <c r="E25" s="57" t="s">
        <v>157</v>
      </c>
      <c r="F25" s="94" t="s">
        <v>352</v>
      </c>
      <c r="G25" s="196" t="s">
        <v>3550</v>
      </c>
      <c r="H25" s="33" t="s">
        <v>3551</v>
      </c>
      <c r="I25" s="33">
        <v>11</v>
      </c>
      <c r="J25" s="235">
        <v>45627</v>
      </c>
      <c r="K25" s="235">
        <v>45657</v>
      </c>
      <c r="L25" s="29" t="s">
        <v>124</v>
      </c>
      <c r="M25" s="33" t="s">
        <v>125</v>
      </c>
      <c r="N25" s="29" t="s">
        <v>126</v>
      </c>
      <c r="O25" s="33" t="s">
        <v>353</v>
      </c>
      <c r="P25" s="33" t="s">
        <v>79</v>
      </c>
      <c r="Q25" s="33">
        <v>11</v>
      </c>
      <c r="R25" s="34" t="s">
        <v>3552</v>
      </c>
      <c r="S25" s="65">
        <v>45565.4965277778</v>
      </c>
      <c r="T25" s="35"/>
      <c r="U25" s="35"/>
      <c r="V25" s="40"/>
      <c r="W25" s="40"/>
      <c r="X25" s="38"/>
      <c r="Y25" s="34" t="s">
        <v>3553</v>
      </c>
      <c r="Z25" s="34" t="s">
        <v>352</v>
      </c>
      <c r="AA25" s="238" t="s">
        <v>3554</v>
      </c>
      <c r="AB25" s="238"/>
      <c r="AC25" s="238" t="s">
        <v>3555</v>
      </c>
      <c r="AD25" t="s">
        <v>3462</v>
      </c>
    </row>
    <row r="26" ht="409.5" spans="1:31">
      <c r="A26" s="29">
        <v>27</v>
      </c>
      <c r="B26" s="33" t="s">
        <v>117</v>
      </c>
      <c r="C26" s="33" t="s">
        <v>118</v>
      </c>
      <c r="D26" s="33" t="s">
        <v>150</v>
      </c>
      <c r="E26" s="57" t="s">
        <v>247</v>
      </c>
      <c r="F26" s="94" t="s">
        <v>358</v>
      </c>
      <c r="G26" s="196" t="s">
        <v>3556</v>
      </c>
      <c r="H26" s="196" t="s">
        <v>3557</v>
      </c>
      <c r="I26" s="33">
        <v>6</v>
      </c>
      <c r="J26" s="235">
        <v>45536</v>
      </c>
      <c r="K26" s="235">
        <v>45565</v>
      </c>
      <c r="L26" s="29" t="s">
        <v>124</v>
      </c>
      <c r="M26" s="33" t="s">
        <v>125</v>
      </c>
      <c r="N26" s="29" t="s">
        <v>126</v>
      </c>
      <c r="O26" s="33" t="s">
        <v>255</v>
      </c>
      <c r="P26" s="33" t="s">
        <v>79</v>
      </c>
      <c r="Q26" s="33">
        <v>3</v>
      </c>
      <c r="R26" s="34" t="s">
        <v>3530</v>
      </c>
      <c r="S26" s="65">
        <v>45561.5270833333</v>
      </c>
      <c r="T26" s="35"/>
      <c r="U26" s="35"/>
      <c r="V26" s="40"/>
      <c r="W26" s="40"/>
      <c r="X26" s="38"/>
      <c r="Y26" s="34" t="s">
        <v>3531</v>
      </c>
      <c r="Z26" s="34" t="s">
        <v>358</v>
      </c>
      <c r="AA26" s="238" t="s">
        <v>3532</v>
      </c>
      <c r="AB26" s="238" t="s">
        <v>3558</v>
      </c>
      <c r="AC26" s="238"/>
      <c r="AD26" t="s">
        <v>132</v>
      </c>
      <c r="AE26" t="s">
        <v>149</v>
      </c>
    </row>
    <row r="27" ht="409.5" spans="1:31">
      <c r="A27" s="29">
        <v>29</v>
      </c>
      <c r="B27" s="33" t="s">
        <v>117</v>
      </c>
      <c r="C27" s="33" t="s">
        <v>118</v>
      </c>
      <c r="D27" s="33" t="s">
        <v>363</v>
      </c>
      <c r="E27" s="57" t="s">
        <v>157</v>
      </c>
      <c r="F27" s="94" t="s">
        <v>376</v>
      </c>
      <c r="G27" s="196" t="s">
        <v>3559</v>
      </c>
      <c r="H27" s="196" t="s">
        <v>3560</v>
      </c>
      <c r="I27" s="33">
        <v>6</v>
      </c>
      <c r="J27" s="235">
        <v>45627</v>
      </c>
      <c r="K27" s="235">
        <v>45657</v>
      </c>
      <c r="L27" s="29" t="s">
        <v>124</v>
      </c>
      <c r="M27" s="33" t="s">
        <v>125</v>
      </c>
      <c r="N27" s="29" t="s">
        <v>126</v>
      </c>
      <c r="O27" s="33" t="s">
        <v>353</v>
      </c>
      <c r="P27" s="33" t="s">
        <v>79</v>
      </c>
      <c r="Q27" s="33">
        <v>3</v>
      </c>
      <c r="R27" s="34" t="s">
        <v>3561</v>
      </c>
      <c r="S27" s="65">
        <v>45560.5368055556</v>
      </c>
      <c r="T27" s="35"/>
      <c r="U27" s="35"/>
      <c r="V27" s="40"/>
      <c r="W27" s="40"/>
      <c r="X27" s="38"/>
      <c r="Y27" s="34" t="s">
        <v>3562</v>
      </c>
      <c r="Z27" s="34" t="s">
        <v>376</v>
      </c>
      <c r="AA27" s="238" t="s">
        <v>3563</v>
      </c>
      <c r="AB27" s="238" t="s">
        <v>3564</v>
      </c>
      <c r="AC27" s="238"/>
      <c r="AD27" t="s">
        <v>132</v>
      </c>
      <c r="AE27" t="s">
        <v>149</v>
      </c>
    </row>
    <row r="28" ht="409.5" spans="1:31">
      <c r="A28" s="29">
        <v>31</v>
      </c>
      <c r="B28" s="33" t="s">
        <v>117</v>
      </c>
      <c r="C28" s="33" t="s">
        <v>118</v>
      </c>
      <c r="D28" s="33" t="s">
        <v>363</v>
      </c>
      <c r="E28" s="57" t="s">
        <v>157</v>
      </c>
      <c r="F28" s="94" t="s">
        <v>381</v>
      </c>
      <c r="G28" s="196" t="s">
        <v>3565</v>
      </c>
      <c r="H28" s="196" t="s">
        <v>3566</v>
      </c>
      <c r="I28" s="33">
        <v>6</v>
      </c>
      <c r="J28" s="235">
        <v>45627</v>
      </c>
      <c r="K28" s="235">
        <v>45657</v>
      </c>
      <c r="L28" s="29" t="s">
        <v>124</v>
      </c>
      <c r="M28" s="33" t="s">
        <v>125</v>
      </c>
      <c r="N28" s="29" t="s">
        <v>126</v>
      </c>
      <c r="O28" s="33" t="s">
        <v>353</v>
      </c>
      <c r="P28" s="33" t="s">
        <v>79</v>
      </c>
      <c r="Q28" s="33">
        <v>3</v>
      </c>
      <c r="R28" s="34" t="s">
        <v>3567</v>
      </c>
      <c r="S28" s="65">
        <v>45387.7583333333</v>
      </c>
      <c r="T28" s="35"/>
      <c r="U28" s="35"/>
      <c r="V28" s="40"/>
      <c r="W28" s="40"/>
      <c r="X28" s="38"/>
      <c r="Y28" s="34" t="s">
        <v>3568</v>
      </c>
      <c r="Z28" s="34" t="s">
        <v>381</v>
      </c>
      <c r="AA28" s="238" t="s">
        <v>3569</v>
      </c>
      <c r="AB28" s="238" t="s">
        <v>3570</v>
      </c>
      <c r="AC28" s="238"/>
      <c r="AD28" t="s">
        <v>132</v>
      </c>
      <c r="AE28" t="s">
        <v>144</v>
      </c>
    </row>
    <row r="29" ht="372" spans="1:31">
      <c r="A29" s="29">
        <v>33</v>
      </c>
      <c r="B29" s="33" t="s">
        <v>117</v>
      </c>
      <c r="C29" s="33" t="s">
        <v>118</v>
      </c>
      <c r="D29" s="33" t="s">
        <v>363</v>
      </c>
      <c r="E29" s="57" t="s">
        <v>157</v>
      </c>
      <c r="F29" s="94" t="s">
        <v>386</v>
      </c>
      <c r="G29" s="196" t="s">
        <v>3571</v>
      </c>
      <c r="H29" s="196" t="s">
        <v>3572</v>
      </c>
      <c r="I29" s="33">
        <v>3</v>
      </c>
      <c r="J29" s="235">
        <v>45627</v>
      </c>
      <c r="K29" s="235">
        <v>45657</v>
      </c>
      <c r="L29" s="29" t="s">
        <v>124</v>
      </c>
      <c r="M29" s="33" t="s">
        <v>125</v>
      </c>
      <c r="N29" s="29" t="s">
        <v>126</v>
      </c>
      <c r="O29" s="33" t="s">
        <v>387</v>
      </c>
      <c r="P29" s="33" t="s">
        <v>79</v>
      </c>
      <c r="Q29" s="33">
        <v>3</v>
      </c>
      <c r="R29" s="34" t="s">
        <v>3573</v>
      </c>
      <c r="S29" s="65">
        <v>45560.5368055556</v>
      </c>
      <c r="T29" s="35"/>
      <c r="U29" s="35"/>
      <c r="V29" s="40"/>
      <c r="W29" s="40"/>
      <c r="X29" s="38"/>
      <c r="Y29" s="34" t="s">
        <v>3574</v>
      </c>
      <c r="Z29" s="34" t="s">
        <v>386</v>
      </c>
      <c r="AA29" s="238" t="s">
        <v>3575</v>
      </c>
      <c r="AB29" s="238" t="s">
        <v>3576</v>
      </c>
      <c r="AC29" s="238"/>
      <c r="AD29" t="s">
        <v>132</v>
      </c>
      <c r="AE29" t="s">
        <v>149</v>
      </c>
    </row>
    <row r="30" ht="372" spans="1:31">
      <c r="A30" s="29">
        <v>34</v>
      </c>
      <c r="B30" s="33" t="s">
        <v>117</v>
      </c>
      <c r="C30" s="33" t="s">
        <v>118</v>
      </c>
      <c r="D30" s="33" t="s">
        <v>363</v>
      </c>
      <c r="E30" s="57" t="s">
        <v>157</v>
      </c>
      <c r="F30" s="94" t="s">
        <v>392</v>
      </c>
      <c r="G30" s="196" t="s">
        <v>3577</v>
      </c>
      <c r="H30" s="196" t="s">
        <v>3578</v>
      </c>
      <c r="I30" s="33">
        <v>3</v>
      </c>
      <c r="J30" s="235">
        <v>45536</v>
      </c>
      <c r="K30" s="235">
        <v>45565</v>
      </c>
      <c r="L30" s="29" t="s">
        <v>124</v>
      </c>
      <c r="M30" s="33" t="s">
        <v>125</v>
      </c>
      <c r="N30" s="29" t="s">
        <v>126</v>
      </c>
      <c r="O30" s="33" t="s">
        <v>387</v>
      </c>
      <c r="P30" s="33" t="s">
        <v>79</v>
      </c>
      <c r="Q30" s="33">
        <v>3</v>
      </c>
      <c r="R30" s="34" t="s">
        <v>3573</v>
      </c>
      <c r="S30" s="65">
        <v>45560.5368055556</v>
      </c>
      <c r="T30" s="35"/>
      <c r="U30" s="35"/>
      <c r="V30" s="40"/>
      <c r="W30" s="40"/>
      <c r="X30" s="38"/>
      <c r="Y30" s="34" t="s">
        <v>3574</v>
      </c>
      <c r="Z30" s="34" t="s">
        <v>392</v>
      </c>
      <c r="AA30" s="238" t="s">
        <v>3575</v>
      </c>
      <c r="AB30" s="238" t="s">
        <v>3579</v>
      </c>
      <c r="AC30" s="238"/>
      <c r="AD30" t="s">
        <v>132</v>
      </c>
      <c r="AE30" t="s">
        <v>149</v>
      </c>
    </row>
    <row r="31" ht="180" spans="1:30">
      <c r="A31" s="29">
        <v>35</v>
      </c>
      <c r="B31" s="33" t="s">
        <v>117</v>
      </c>
      <c r="C31" s="33" t="s">
        <v>118</v>
      </c>
      <c r="D31" s="29" t="s">
        <v>363</v>
      </c>
      <c r="E31" s="57" t="s">
        <v>157</v>
      </c>
      <c r="F31" s="94" t="s">
        <v>709</v>
      </c>
      <c r="G31" s="33" t="s">
        <v>3580</v>
      </c>
      <c r="H31" s="33" t="s">
        <v>3581</v>
      </c>
      <c r="I31" s="33">
        <v>6</v>
      </c>
      <c r="J31" s="236">
        <v>45627</v>
      </c>
      <c r="K31" s="236">
        <v>45627</v>
      </c>
      <c r="L31" s="29" t="s">
        <v>124</v>
      </c>
      <c r="M31" s="33" t="s">
        <v>125</v>
      </c>
      <c r="N31" s="33" t="s">
        <v>398</v>
      </c>
      <c r="O31" s="29" t="s">
        <v>700</v>
      </c>
      <c r="P31" s="33" t="s">
        <v>80</v>
      </c>
      <c r="Q31" s="33">
        <v>6</v>
      </c>
      <c r="R31" s="34" t="s">
        <v>3582</v>
      </c>
      <c r="S31" s="65">
        <v>45580.6083333333</v>
      </c>
      <c r="T31" s="35"/>
      <c r="U31" s="35"/>
      <c r="V31" s="40"/>
      <c r="W31" s="40"/>
      <c r="X31" s="38"/>
      <c r="Y31" s="34" t="s">
        <v>3583</v>
      </c>
      <c r="Z31" s="34" t="s">
        <v>709</v>
      </c>
      <c r="AA31" s="238" t="s">
        <v>3584</v>
      </c>
      <c r="AB31" s="238" t="s">
        <v>3471</v>
      </c>
      <c r="AC31" s="238" t="s">
        <v>3585</v>
      </c>
      <c r="AD31" t="s">
        <v>3462</v>
      </c>
    </row>
    <row r="32" ht="180" spans="1:30">
      <c r="A32" s="29">
        <v>36</v>
      </c>
      <c r="B32" s="33" t="s">
        <v>117</v>
      </c>
      <c r="C32" s="33" t="s">
        <v>118</v>
      </c>
      <c r="D32" s="29" t="s">
        <v>363</v>
      </c>
      <c r="E32" s="57" t="s">
        <v>157</v>
      </c>
      <c r="F32" s="94" t="s">
        <v>714</v>
      </c>
      <c r="G32" s="33" t="s">
        <v>3580</v>
      </c>
      <c r="H32" s="33" t="s">
        <v>3581</v>
      </c>
      <c r="I32" s="33">
        <v>6</v>
      </c>
      <c r="J32" s="236">
        <v>45627</v>
      </c>
      <c r="K32" s="236">
        <v>45627</v>
      </c>
      <c r="L32" s="29" t="s">
        <v>124</v>
      </c>
      <c r="M32" s="33" t="s">
        <v>125</v>
      </c>
      <c r="N32" s="33" t="s">
        <v>398</v>
      </c>
      <c r="O32" s="29" t="s">
        <v>700</v>
      </c>
      <c r="P32" s="33" t="s">
        <v>80</v>
      </c>
      <c r="Q32" s="33">
        <v>6</v>
      </c>
      <c r="R32" s="34" t="s">
        <v>3582</v>
      </c>
      <c r="S32" s="65">
        <v>45580.6083333333</v>
      </c>
      <c r="T32" s="35"/>
      <c r="U32" s="35"/>
      <c r="V32" s="40"/>
      <c r="W32" s="40"/>
      <c r="X32" s="38"/>
      <c r="Y32" s="34" t="s">
        <v>3583</v>
      </c>
      <c r="Z32" s="34" t="s">
        <v>714</v>
      </c>
      <c r="AA32" s="238" t="s">
        <v>3584</v>
      </c>
      <c r="AB32" s="238" t="s">
        <v>3471</v>
      </c>
      <c r="AC32" s="238" t="s">
        <v>3585</v>
      </c>
      <c r="AD32" t="s">
        <v>3462</v>
      </c>
    </row>
    <row r="33" ht="36" spans="1:29">
      <c r="A33" s="29">
        <v>37</v>
      </c>
      <c r="B33" s="33" t="s">
        <v>117</v>
      </c>
      <c r="C33" s="33" t="s">
        <v>118</v>
      </c>
      <c r="D33" s="29" t="s">
        <v>363</v>
      </c>
      <c r="E33" s="57" t="s">
        <v>157</v>
      </c>
      <c r="F33" s="94" t="s">
        <v>718</v>
      </c>
      <c r="G33" s="33" t="s">
        <v>3586</v>
      </c>
      <c r="H33" s="33" t="s">
        <v>3587</v>
      </c>
      <c r="I33" s="33">
        <v>6</v>
      </c>
      <c r="J33" s="236">
        <v>45627</v>
      </c>
      <c r="K33" s="236">
        <v>45627</v>
      </c>
      <c r="L33" s="29" t="s">
        <v>124</v>
      </c>
      <c r="M33" s="33" t="s">
        <v>125</v>
      </c>
      <c r="N33" s="33" t="s">
        <v>398</v>
      </c>
      <c r="O33" s="29" t="s">
        <v>700</v>
      </c>
      <c r="P33" s="33" t="s">
        <v>80</v>
      </c>
      <c r="Q33" s="33">
        <v>6</v>
      </c>
      <c r="R33" s="34"/>
      <c r="S33" s="34"/>
      <c r="T33" s="35"/>
      <c r="U33" s="35"/>
      <c r="V33" s="40"/>
      <c r="W33" s="40"/>
      <c r="X33" s="38"/>
      <c r="Y33" s="34"/>
      <c r="Z33" s="34"/>
      <c r="AA33" s="238"/>
      <c r="AB33" s="238"/>
      <c r="AC33" s="238" t="s">
        <v>3588</v>
      </c>
    </row>
    <row r="34" ht="36" spans="1:29">
      <c r="A34" s="29">
        <v>38</v>
      </c>
      <c r="B34" s="33" t="s">
        <v>117</v>
      </c>
      <c r="C34" s="33" t="s">
        <v>118</v>
      </c>
      <c r="D34" s="29" t="s">
        <v>363</v>
      </c>
      <c r="E34" s="57" t="s">
        <v>157</v>
      </c>
      <c r="F34" s="94" t="s">
        <v>723</v>
      </c>
      <c r="G34" s="33" t="s">
        <v>3586</v>
      </c>
      <c r="H34" s="33" t="s">
        <v>3587</v>
      </c>
      <c r="I34" s="33">
        <v>6</v>
      </c>
      <c r="J34" s="236">
        <v>45627</v>
      </c>
      <c r="K34" s="236">
        <v>45627</v>
      </c>
      <c r="L34" s="29" t="s">
        <v>124</v>
      </c>
      <c r="M34" s="33" t="s">
        <v>125</v>
      </c>
      <c r="N34" s="33" t="s">
        <v>398</v>
      </c>
      <c r="O34" s="29" t="s">
        <v>724</v>
      </c>
      <c r="P34" s="33" t="s">
        <v>80</v>
      </c>
      <c r="Q34" s="33">
        <v>6</v>
      </c>
      <c r="R34" s="34"/>
      <c r="S34" s="34"/>
      <c r="T34" s="35"/>
      <c r="U34" s="35"/>
      <c r="V34" s="40"/>
      <c r="W34" s="40"/>
      <c r="X34" s="38"/>
      <c r="Y34" s="34"/>
      <c r="Z34" s="34"/>
      <c r="AA34" s="238"/>
      <c r="AB34" s="238"/>
      <c r="AC34" s="238" t="s">
        <v>3588</v>
      </c>
    </row>
    <row r="35" ht="36" spans="1:29">
      <c r="A35" s="29">
        <v>39</v>
      </c>
      <c r="B35" s="33" t="s">
        <v>117</v>
      </c>
      <c r="C35" s="33" t="s">
        <v>118</v>
      </c>
      <c r="D35" s="132" t="s">
        <v>150</v>
      </c>
      <c r="E35" s="57" t="s">
        <v>157</v>
      </c>
      <c r="F35" s="94" t="s">
        <v>761</v>
      </c>
      <c r="G35" s="33" t="s">
        <v>3589</v>
      </c>
      <c r="H35" s="33" t="s">
        <v>3590</v>
      </c>
      <c r="I35" s="33">
        <v>6</v>
      </c>
      <c r="J35" s="236">
        <v>45627</v>
      </c>
      <c r="K35" s="236">
        <v>45627</v>
      </c>
      <c r="L35" s="29" t="s">
        <v>124</v>
      </c>
      <c r="M35" s="33" t="s">
        <v>125</v>
      </c>
      <c r="N35" s="33" t="s">
        <v>398</v>
      </c>
      <c r="O35" s="29" t="s">
        <v>740</v>
      </c>
      <c r="P35" s="33" t="s">
        <v>80</v>
      </c>
      <c r="Q35" s="33">
        <v>6</v>
      </c>
      <c r="R35" s="34"/>
      <c r="S35" s="34"/>
      <c r="T35" s="35"/>
      <c r="U35" s="35"/>
      <c r="V35" s="40"/>
      <c r="W35" s="40"/>
      <c r="X35" s="38"/>
      <c r="Y35" s="34"/>
      <c r="Z35" s="34"/>
      <c r="AA35" s="238"/>
      <c r="AB35" s="238"/>
      <c r="AC35" s="238" t="s">
        <v>3591</v>
      </c>
    </row>
    <row r="36" ht="396" spans="1:30">
      <c r="A36" s="29">
        <v>40</v>
      </c>
      <c r="B36" s="33" t="s">
        <v>117</v>
      </c>
      <c r="C36" s="33" t="s">
        <v>118</v>
      </c>
      <c r="D36" s="29" t="s">
        <v>363</v>
      </c>
      <c r="E36" s="57" t="s">
        <v>247</v>
      </c>
      <c r="F36" s="94" t="s">
        <v>699</v>
      </c>
      <c r="G36" s="33" t="s">
        <v>3592</v>
      </c>
      <c r="H36" s="33" t="s">
        <v>3593</v>
      </c>
      <c r="I36" s="33">
        <v>6</v>
      </c>
      <c r="J36" s="236">
        <v>45627</v>
      </c>
      <c r="K36" s="236">
        <v>45627</v>
      </c>
      <c r="L36" s="29" t="s">
        <v>124</v>
      </c>
      <c r="M36" s="33" t="s">
        <v>125</v>
      </c>
      <c r="N36" s="33" t="s">
        <v>398</v>
      </c>
      <c r="O36" s="29" t="s">
        <v>700</v>
      </c>
      <c r="P36" s="33" t="s">
        <v>80</v>
      </c>
      <c r="Q36" s="33">
        <v>6</v>
      </c>
      <c r="R36" s="34" t="s">
        <v>3594</v>
      </c>
      <c r="S36" s="65">
        <v>45405.4736111111</v>
      </c>
      <c r="T36" s="35"/>
      <c r="U36" s="35"/>
      <c r="V36" s="40"/>
      <c r="W36" s="40"/>
      <c r="X36" s="38"/>
      <c r="Y36" s="34" t="s">
        <v>3595</v>
      </c>
      <c r="Z36" s="34" t="s">
        <v>699</v>
      </c>
      <c r="AA36" s="238" t="s">
        <v>3596</v>
      </c>
      <c r="AB36" s="238" t="s">
        <v>3597</v>
      </c>
      <c r="AC36" s="238" t="s">
        <v>3585</v>
      </c>
      <c r="AD36" t="s">
        <v>3462</v>
      </c>
    </row>
    <row r="37" ht="396" spans="1:30">
      <c r="A37" s="29">
        <v>41</v>
      </c>
      <c r="B37" s="33" t="s">
        <v>117</v>
      </c>
      <c r="C37" s="33" t="s">
        <v>118</v>
      </c>
      <c r="D37" s="29" t="s">
        <v>363</v>
      </c>
      <c r="E37" s="57" t="s">
        <v>247</v>
      </c>
      <c r="F37" s="94" t="s">
        <v>705</v>
      </c>
      <c r="G37" s="33" t="s">
        <v>3592</v>
      </c>
      <c r="H37" s="33" t="s">
        <v>3593</v>
      </c>
      <c r="I37" s="33">
        <v>6</v>
      </c>
      <c r="J37" s="236">
        <v>45627</v>
      </c>
      <c r="K37" s="236">
        <v>45627</v>
      </c>
      <c r="L37" s="29" t="s">
        <v>124</v>
      </c>
      <c r="M37" s="33" t="s">
        <v>125</v>
      </c>
      <c r="N37" s="33" t="s">
        <v>398</v>
      </c>
      <c r="O37" s="29" t="s">
        <v>700</v>
      </c>
      <c r="P37" s="33" t="s">
        <v>80</v>
      </c>
      <c r="Q37" s="33">
        <v>6</v>
      </c>
      <c r="R37" s="34" t="s">
        <v>3594</v>
      </c>
      <c r="S37" s="65">
        <v>45405.4736111111</v>
      </c>
      <c r="T37" s="35"/>
      <c r="U37" s="35"/>
      <c r="V37" s="40"/>
      <c r="W37" s="40"/>
      <c r="X37" s="38"/>
      <c r="Y37" s="34" t="s">
        <v>3595</v>
      </c>
      <c r="Z37" s="34" t="s">
        <v>705</v>
      </c>
      <c r="AA37" s="238" t="s">
        <v>3596</v>
      </c>
      <c r="AB37" s="238" t="s">
        <v>3597</v>
      </c>
      <c r="AC37" s="238" t="s">
        <v>3585</v>
      </c>
      <c r="AD37" t="s">
        <v>3462</v>
      </c>
    </row>
    <row r="38" ht="348" spans="1:30">
      <c r="A38" s="29">
        <v>42</v>
      </c>
      <c r="B38" s="33" t="s">
        <v>117</v>
      </c>
      <c r="C38" s="33" t="s">
        <v>118</v>
      </c>
      <c r="D38" s="132" t="s">
        <v>150</v>
      </c>
      <c r="E38" s="54" t="s">
        <v>412</v>
      </c>
      <c r="F38" s="94" t="s">
        <v>766</v>
      </c>
      <c r="G38" s="33" t="s">
        <v>3598</v>
      </c>
      <c r="H38" s="33" t="s">
        <v>3599</v>
      </c>
      <c r="I38" s="33">
        <v>6</v>
      </c>
      <c r="J38" s="236">
        <v>45627</v>
      </c>
      <c r="K38" s="236">
        <v>45627</v>
      </c>
      <c r="L38" s="29" t="s">
        <v>124</v>
      </c>
      <c r="M38" s="33" t="s">
        <v>125</v>
      </c>
      <c r="N38" s="33" t="s">
        <v>398</v>
      </c>
      <c r="O38" s="29" t="s">
        <v>757</v>
      </c>
      <c r="P38" s="33" t="s">
        <v>80</v>
      </c>
      <c r="Q38" s="33">
        <v>6</v>
      </c>
      <c r="R38" s="34" t="s">
        <v>3600</v>
      </c>
      <c r="S38" s="65">
        <v>45579.6048611111</v>
      </c>
      <c r="T38" s="35"/>
      <c r="U38" s="35"/>
      <c r="V38" s="40"/>
      <c r="W38" s="40"/>
      <c r="X38" s="38"/>
      <c r="Y38" s="34" t="s">
        <v>3601</v>
      </c>
      <c r="Z38" s="34" t="s">
        <v>766</v>
      </c>
      <c r="AA38" s="238" t="s">
        <v>3602</v>
      </c>
      <c r="AB38" s="238"/>
      <c r="AC38" s="238" t="s">
        <v>3603</v>
      </c>
      <c r="AD38" t="s">
        <v>3462</v>
      </c>
    </row>
    <row r="39" ht="24" spans="1:29">
      <c r="A39" s="29">
        <v>43</v>
      </c>
      <c r="B39" s="33" t="s">
        <v>117</v>
      </c>
      <c r="C39" s="33" t="s">
        <v>118</v>
      </c>
      <c r="D39" s="132" t="s">
        <v>150</v>
      </c>
      <c r="E39" s="57" t="s">
        <v>157</v>
      </c>
      <c r="F39" s="94" t="s">
        <v>3604</v>
      </c>
      <c r="G39" s="33" t="s">
        <v>3598</v>
      </c>
      <c r="H39" s="33" t="s">
        <v>3605</v>
      </c>
      <c r="I39" s="33">
        <v>3</v>
      </c>
      <c r="J39" s="236">
        <v>45627</v>
      </c>
      <c r="K39" s="236">
        <v>45627</v>
      </c>
      <c r="L39" s="29" t="s">
        <v>124</v>
      </c>
      <c r="M39" s="33" t="s">
        <v>125</v>
      </c>
      <c r="N39" s="33" t="s">
        <v>398</v>
      </c>
      <c r="O39" s="29" t="s">
        <v>757</v>
      </c>
      <c r="P39" s="33" t="s">
        <v>80</v>
      </c>
      <c r="Q39" s="33">
        <v>3</v>
      </c>
      <c r="R39" s="34"/>
      <c r="S39" s="34"/>
      <c r="T39" s="35"/>
      <c r="U39" s="35"/>
      <c r="V39" s="40"/>
      <c r="W39" s="40"/>
      <c r="X39" s="38"/>
      <c r="Y39" s="34"/>
      <c r="Z39" s="34"/>
      <c r="AA39" s="238"/>
      <c r="AB39" s="238"/>
      <c r="AC39" s="238" t="s">
        <v>3606</v>
      </c>
    </row>
    <row r="40" ht="348" spans="1:30">
      <c r="A40" s="29">
        <v>44</v>
      </c>
      <c r="B40" s="33" t="s">
        <v>117</v>
      </c>
      <c r="C40" s="33" t="s">
        <v>118</v>
      </c>
      <c r="D40" s="132" t="s">
        <v>150</v>
      </c>
      <c r="E40" s="57" t="s">
        <v>247</v>
      </c>
      <c r="F40" s="94" t="s">
        <v>771</v>
      </c>
      <c r="G40" s="33" t="s">
        <v>3607</v>
      </c>
      <c r="H40" s="33" t="s">
        <v>3608</v>
      </c>
      <c r="I40" s="33">
        <v>6</v>
      </c>
      <c r="J40" s="236">
        <v>45627</v>
      </c>
      <c r="K40" s="236">
        <v>45627</v>
      </c>
      <c r="L40" s="29" t="s">
        <v>124</v>
      </c>
      <c r="M40" s="33" t="s">
        <v>125</v>
      </c>
      <c r="N40" s="33" t="s">
        <v>398</v>
      </c>
      <c r="O40" s="29" t="s">
        <v>757</v>
      </c>
      <c r="P40" s="33" t="s">
        <v>80</v>
      </c>
      <c r="Q40" s="33">
        <v>6</v>
      </c>
      <c r="R40" s="34" t="s">
        <v>3600</v>
      </c>
      <c r="S40" s="65">
        <v>45579.6048611111</v>
      </c>
      <c r="T40" s="35"/>
      <c r="U40" s="35"/>
      <c r="V40" s="40"/>
      <c r="W40" s="40"/>
      <c r="X40" s="38"/>
      <c r="Y40" s="34" t="s">
        <v>3601</v>
      </c>
      <c r="Z40" s="34" t="s">
        <v>771</v>
      </c>
      <c r="AA40" s="238" t="s">
        <v>3602</v>
      </c>
      <c r="AB40" s="238" t="s">
        <v>3609</v>
      </c>
      <c r="AC40" s="238" t="s">
        <v>3610</v>
      </c>
      <c r="AD40" t="s">
        <v>3462</v>
      </c>
    </row>
    <row r="41" ht="348" spans="1:30">
      <c r="A41" s="29">
        <v>45</v>
      </c>
      <c r="B41" s="33" t="s">
        <v>117</v>
      </c>
      <c r="C41" s="33" t="s">
        <v>118</v>
      </c>
      <c r="D41" s="132" t="s">
        <v>150</v>
      </c>
      <c r="E41" s="54" t="s">
        <v>157</v>
      </c>
      <c r="F41" s="94" t="s">
        <v>776</v>
      </c>
      <c r="G41" s="33" t="s">
        <v>3611</v>
      </c>
      <c r="H41" s="33" t="s">
        <v>3612</v>
      </c>
      <c r="I41" s="33">
        <v>13</v>
      </c>
      <c r="J41" s="236">
        <v>45627</v>
      </c>
      <c r="K41" s="236">
        <v>45627</v>
      </c>
      <c r="L41" s="29" t="s">
        <v>124</v>
      </c>
      <c r="M41" s="33" t="s">
        <v>125</v>
      </c>
      <c r="N41" s="33" t="s">
        <v>398</v>
      </c>
      <c r="O41" s="29" t="s">
        <v>757</v>
      </c>
      <c r="P41" s="33" t="s">
        <v>80</v>
      </c>
      <c r="Q41" s="33">
        <v>13</v>
      </c>
      <c r="R41" s="34" t="s">
        <v>3600</v>
      </c>
      <c r="S41" s="65">
        <v>45579.6048611111</v>
      </c>
      <c r="T41" s="35"/>
      <c r="U41" s="35"/>
      <c r="V41" s="40"/>
      <c r="W41" s="40"/>
      <c r="X41" s="38"/>
      <c r="Y41" s="34" t="s">
        <v>3601</v>
      </c>
      <c r="Z41" s="34" t="s">
        <v>776</v>
      </c>
      <c r="AA41" s="238" t="s">
        <v>3602</v>
      </c>
      <c r="AB41" s="238" t="s">
        <v>3613</v>
      </c>
      <c r="AC41" s="238" t="s">
        <v>3614</v>
      </c>
      <c r="AD41" t="s">
        <v>3462</v>
      </c>
    </row>
    <row r="42" ht="348" spans="1:30">
      <c r="A42" s="29">
        <v>46</v>
      </c>
      <c r="B42" s="33" t="s">
        <v>117</v>
      </c>
      <c r="C42" s="33" t="s">
        <v>118</v>
      </c>
      <c r="D42" s="132" t="s">
        <v>150</v>
      </c>
      <c r="E42" s="54" t="s">
        <v>157</v>
      </c>
      <c r="F42" s="94" t="s">
        <v>780</v>
      </c>
      <c r="G42" s="33" t="s">
        <v>3615</v>
      </c>
      <c r="H42" s="33" t="s">
        <v>3605</v>
      </c>
      <c r="I42" s="33">
        <v>3</v>
      </c>
      <c r="J42" s="236">
        <v>45627</v>
      </c>
      <c r="K42" s="236">
        <v>45627</v>
      </c>
      <c r="L42" s="29" t="s">
        <v>124</v>
      </c>
      <c r="M42" s="33" t="s">
        <v>125</v>
      </c>
      <c r="N42" s="33" t="s">
        <v>398</v>
      </c>
      <c r="O42" s="29" t="s">
        <v>757</v>
      </c>
      <c r="P42" s="33" t="s">
        <v>80</v>
      </c>
      <c r="Q42" s="33">
        <v>3</v>
      </c>
      <c r="R42" s="34" t="s">
        <v>3600</v>
      </c>
      <c r="S42" s="65">
        <v>45579.6048611111</v>
      </c>
      <c r="T42" s="35"/>
      <c r="U42" s="35"/>
      <c r="V42" s="40"/>
      <c r="W42" s="40"/>
      <c r="X42" s="38"/>
      <c r="Y42" s="34" t="s">
        <v>3601</v>
      </c>
      <c r="Z42" s="34" t="s">
        <v>780</v>
      </c>
      <c r="AA42" s="238" t="s">
        <v>3602</v>
      </c>
      <c r="AB42" s="238"/>
      <c r="AC42" s="238" t="s">
        <v>3606</v>
      </c>
      <c r="AD42" t="s">
        <v>3462</v>
      </c>
    </row>
    <row r="43" ht="180" spans="1:31">
      <c r="A43" s="29">
        <v>47</v>
      </c>
      <c r="B43" s="33" t="s">
        <v>117</v>
      </c>
      <c r="C43" s="33" t="s">
        <v>118</v>
      </c>
      <c r="D43" s="132" t="s">
        <v>150</v>
      </c>
      <c r="E43" s="54" t="s">
        <v>157</v>
      </c>
      <c r="F43" s="94" t="s">
        <v>784</v>
      </c>
      <c r="G43" s="33" t="s">
        <v>3607</v>
      </c>
      <c r="H43" s="33" t="s">
        <v>3616</v>
      </c>
      <c r="I43" s="33">
        <v>6</v>
      </c>
      <c r="J43" s="236">
        <v>45627</v>
      </c>
      <c r="K43" s="236">
        <v>45627</v>
      </c>
      <c r="L43" s="29" t="s">
        <v>124</v>
      </c>
      <c r="M43" s="33" t="s">
        <v>125</v>
      </c>
      <c r="N43" s="33" t="s">
        <v>398</v>
      </c>
      <c r="O43" s="29" t="s">
        <v>757</v>
      </c>
      <c r="P43" s="33" t="s">
        <v>80</v>
      </c>
      <c r="Q43" s="33">
        <v>6</v>
      </c>
      <c r="R43" s="34" t="s">
        <v>3582</v>
      </c>
      <c r="S43" s="65">
        <v>45580.6083333333</v>
      </c>
      <c r="T43" s="35"/>
      <c r="U43" s="35"/>
      <c r="V43" s="40"/>
      <c r="W43" s="40"/>
      <c r="X43" s="38"/>
      <c r="Y43" s="34" t="s">
        <v>3617</v>
      </c>
      <c r="Z43" s="34" t="s">
        <v>784</v>
      </c>
      <c r="AA43" s="238" t="s">
        <v>3618</v>
      </c>
      <c r="AB43" s="238" t="s">
        <v>3619</v>
      </c>
      <c r="AC43" s="238"/>
      <c r="AD43" t="s">
        <v>132</v>
      </c>
      <c r="AE43" t="s">
        <v>3620</v>
      </c>
    </row>
    <row r="44" ht="24" spans="1:29">
      <c r="A44" s="29">
        <v>48</v>
      </c>
      <c r="B44" s="33" t="s">
        <v>117</v>
      </c>
      <c r="C44" s="33" t="s">
        <v>118</v>
      </c>
      <c r="D44" s="132" t="s">
        <v>150</v>
      </c>
      <c r="E44" s="54" t="s">
        <v>157</v>
      </c>
      <c r="F44" s="94" t="s">
        <v>789</v>
      </c>
      <c r="G44" s="33" t="s">
        <v>3621</v>
      </c>
      <c r="H44" s="28" t="s">
        <v>3622</v>
      </c>
      <c r="I44" s="27">
        <v>3</v>
      </c>
      <c r="J44" s="236">
        <v>45627</v>
      </c>
      <c r="K44" s="236">
        <v>45627</v>
      </c>
      <c r="L44" s="29" t="s">
        <v>124</v>
      </c>
      <c r="M44" s="33" t="s">
        <v>125</v>
      </c>
      <c r="N44" s="33" t="s">
        <v>398</v>
      </c>
      <c r="O44" s="29" t="s">
        <v>757</v>
      </c>
      <c r="P44" s="33" t="s">
        <v>80</v>
      </c>
      <c r="Q44" s="27">
        <v>3</v>
      </c>
      <c r="R44" s="34"/>
      <c r="S44" s="34"/>
      <c r="T44" s="35"/>
      <c r="U44" s="35"/>
      <c r="V44" s="40"/>
      <c r="W44" s="40"/>
      <c r="X44" s="38"/>
      <c r="Y44" s="34"/>
      <c r="Z44" s="34"/>
      <c r="AA44" s="238"/>
      <c r="AB44" s="238"/>
      <c r="AC44" s="238" t="s">
        <v>3623</v>
      </c>
    </row>
    <row r="45" ht="156" spans="1:30">
      <c r="A45" s="29">
        <v>49</v>
      </c>
      <c r="B45" s="33" t="s">
        <v>117</v>
      </c>
      <c r="C45" s="33" t="s">
        <v>118</v>
      </c>
      <c r="D45" s="29" t="s">
        <v>363</v>
      </c>
      <c r="E45" s="54" t="s">
        <v>412</v>
      </c>
      <c r="F45" s="94" t="s">
        <v>725</v>
      </c>
      <c r="G45" s="33" t="s">
        <v>3624</v>
      </c>
      <c r="H45" s="33" t="s">
        <v>3625</v>
      </c>
      <c r="I45" s="33">
        <v>6</v>
      </c>
      <c r="J45" s="236">
        <v>45627</v>
      </c>
      <c r="K45" s="236">
        <v>45627</v>
      </c>
      <c r="L45" s="29" t="s">
        <v>124</v>
      </c>
      <c r="M45" s="33" t="s">
        <v>125</v>
      </c>
      <c r="N45" s="33" t="s">
        <v>398</v>
      </c>
      <c r="O45" s="29" t="s">
        <v>700</v>
      </c>
      <c r="P45" s="33" t="s">
        <v>80</v>
      </c>
      <c r="Q45" s="33">
        <v>6</v>
      </c>
      <c r="R45" s="34" t="s">
        <v>3626</v>
      </c>
      <c r="S45" s="65">
        <v>45576.5048611111</v>
      </c>
      <c r="T45" s="35"/>
      <c r="U45" s="35"/>
      <c r="V45" s="40"/>
      <c r="W45" s="40"/>
      <c r="X45" s="38"/>
      <c r="Y45" s="34" t="s">
        <v>3627</v>
      </c>
      <c r="Z45" s="34" t="s">
        <v>725</v>
      </c>
      <c r="AA45" s="238" t="s">
        <v>3628</v>
      </c>
      <c r="AB45" s="238"/>
      <c r="AC45" s="238" t="s">
        <v>3629</v>
      </c>
      <c r="AD45" t="s">
        <v>3462</v>
      </c>
    </row>
    <row r="46" ht="156" spans="1:30">
      <c r="A46" s="29">
        <v>50</v>
      </c>
      <c r="B46" s="33" t="s">
        <v>117</v>
      </c>
      <c r="C46" s="33" t="s">
        <v>118</v>
      </c>
      <c r="D46" s="29" t="s">
        <v>363</v>
      </c>
      <c r="E46" s="54" t="s">
        <v>412</v>
      </c>
      <c r="F46" s="94" t="s">
        <v>730</v>
      </c>
      <c r="G46" s="33" t="s">
        <v>3624</v>
      </c>
      <c r="H46" s="33" t="s">
        <v>3625</v>
      </c>
      <c r="I46" s="33">
        <v>6</v>
      </c>
      <c r="J46" s="236">
        <v>45627</v>
      </c>
      <c r="K46" s="236">
        <v>45627</v>
      </c>
      <c r="L46" s="29" t="s">
        <v>124</v>
      </c>
      <c r="M46" s="33" t="s">
        <v>125</v>
      </c>
      <c r="N46" s="33" t="s">
        <v>398</v>
      </c>
      <c r="O46" s="29" t="s">
        <v>700</v>
      </c>
      <c r="P46" s="33" t="s">
        <v>80</v>
      </c>
      <c r="Q46" s="33">
        <v>6</v>
      </c>
      <c r="R46" s="34" t="s">
        <v>3626</v>
      </c>
      <c r="S46" s="65">
        <v>45576.5048611111</v>
      </c>
      <c r="T46" s="35"/>
      <c r="U46" s="35"/>
      <c r="V46" s="40"/>
      <c r="W46" s="40"/>
      <c r="X46" s="38"/>
      <c r="Y46" s="34" t="s">
        <v>3627</v>
      </c>
      <c r="Z46" s="34" t="s">
        <v>730</v>
      </c>
      <c r="AA46" s="238" t="s">
        <v>3628</v>
      </c>
      <c r="AB46" s="238"/>
      <c r="AC46" s="238" t="s">
        <v>3629</v>
      </c>
      <c r="AD46" t="s">
        <v>3462</v>
      </c>
    </row>
    <row r="47" ht="84" spans="1:29">
      <c r="A47" s="29">
        <v>51</v>
      </c>
      <c r="B47" s="33" t="s">
        <v>117</v>
      </c>
      <c r="C47" s="33" t="s">
        <v>118</v>
      </c>
      <c r="D47" s="132" t="s">
        <v>150</v>
      </c>
      <c r="E47" s="57" t="s">
        <v>797</v>
      </c>
      <c r="F47" s="94" t="s">
        <v>798</v>
      </c>
      <c r="G47" s="33" t="s">
        <v>3630</v>
      </c>
      <c r="H47" s="33" t="s">
        <v>3631</v>
      </c>
      <c r="I47" s="33">
        <v>90</v>
      </c>
      <c r="J47" s="236">
        <v>45627</v>
      </c>
      <c r="K47" s="236">
        <v>45627</v>
      </c>
      <c r="L47" s="29" t="s">
        <v>124</v>
      </c>
      <c r="M47" s="33" t="s">
        <v>125</v>
      </c>
      <c r="N47" s="33" t="s">
        <v>398</v>
      </c>
      <c r="O47" s="29" t="s">
        <v>799</v>
      </c>
      <c r="P47" s="33" t="s">
        <v>80</v>
      </c>
      <c r="Q47" s="33">
        <v>90</v>
      </c>
      <c r="R47" s="34"/>
      <c r="S47" s="34"/>
      <c r="T47" s="35"/>
      <c r="U47" s="35"/>
      <c r="V47" s="40"/>
      <c r="W47" s="40"/>
      <c r="X47" s="38"/>
      <c r="Y47" s="34"/>
      <c r="Z47" s="34"/>
      <c r="AA47" s="238"/>
      <c r="AB47" s="238"/>
      <c r="AC47" s="238" t="s">
        <v>3632</v>
      </c>
    </row>
    <row r="48" ht="24" spans="1:29">
      <c r="A48" s="29">
        <v>52</v>
      </c>
      <c r="B48" s="33" t="s">
        <v>117</v>
      </c>
      <c r="C48" s="33" t="s">
        <v>118</v>
      </c>
      <c r="D48" s="132" t="s">
        <v>150</v>
      </c>
      <c r="E48" s="57" t="s">
        <v>797</v>
      </c>
      <c r="F48" s="94" t="s">
        <v>817</v>
      </c>
      <c r="G48" s="33" t="s">
        <v>3633</v>
      </c>
      <c r="H48" s="28" t="s">
        <v>3634</v>
      </c>
      <c r="I48" s="27">
        <v>2</v>
      </c>
      <c r="J48" s="236">
        <v>45627</v>
      </c>
      <c r="K48" s="236">
        <v>45627</v>
      </c>
      <c r="L48" s="29" t="s">
        <v>124</v>
      </c>
      <c r="M48" s="33" t="s">
        <v>125</v>
      </c>
      <c r="N48" s="33" t="s">
        <v>398</v>
      </c>
      <c r="O48" s="29" t="s">
        <v>799</v>
      </c>
      <c r="P48" s="33" t="s">
        <v>80</v>
      </c>
      <c r="Q48" s="27">
        <v>2</v>
      </c>
      <c r="R48" s="34"/>
      <c r="S48" s="34"/>
      <c r="T48" s="35"/>
      <c r="U48" s="35"/>
      <c r="V48" s="40"/>
      <c r="W48" s="40"/>
      <c r="X48" s="38"/>
      <c r="Y48" s="34"/>
      <c r="Z48" s="34"/>
      <c r="AA48" s="238"/>
      <c r="AB48" s="238"/>
      <c r="AC48" s="238" t="s">
        <v>3635</v>
      </c>
    </row>
    <row r="49" ht="36" spans="1:29">
      <c r="A49" s="29">
        <v>53</v>
      </c>
      <c r="B49" s="33" t="s">
        <v>117</v>
      </c>
      <c r="C49" s="33" t="s">
        <v>118</v>
      </c>
      <c r="D49" s="132" t="s">
        <v>150</v>
      </c>
      <c r="E49" s="57" t="s">
        <v>797</v>
      </c>
      <c r="F49" s="94" t="s">
        <v>808</v>
      </c>
      <c r="G49" s="33" t="s">
        <v>3636</v>
      </c>
      <c r="H49" s="28" t="s">
        <v>3637</v>
      </c>
      <c r="I49" s="27">
        <v>11</v>
      </c>
      <c r="J49" s="236">
        <v>45627</v>
      </c>
      <c r="K49" s="236">
        <v>45627</v>
      </c>
      <c r="L49" s="29" t="s">
        <v>124</v>
      </c>
      <c r="M49" s="33" t="s">
        <v>125</v>
      </c>
      <c r="N49" s="33" t="s">
        <v>398</v>
      </c>
      <c r="O49" s="29" t="s">
        <v>799</v>
      </c>
      <c r="P49" s="33" t="s">
        <v>80</v>
      </c>
      <c r="Q49" s="27">
        <v>11</v>
      </c>
      <c r="R49" s="34"/>
      <c r="S49" s="34"/>
      <c r="T49" s="35"/>
      <c r="U49" s="35"/>
      <c r="V49" s="40"/>
      <c r="W49" s="40"/>
      <c r="X49" s="38"/>
      <c r="Y49" s="34"/>
      <c r="Z49" s="34"/>
      <c r="AA49" s="238"/>
      <c r="AB49" s="238"/>
      <c r="AC49" s="238" t="s">
        <v>3638</v>
      </c>
    </row>
    <row r="50" ht="36" spans="1:29">
      <c r="A50" s="29">
        <v>54</v>
      </c>
      <c r="B50" s="33" t="s">
        <v>117</v>
      </c>
      <c r="C50" s="33" t="s">
        <v>118</v>
      </c>
      <c r="D50" s="132" t="s">
        <v>150</v>
      </c>
      <c r="E50" s="57" t="s">
        <v>157</v>
      </c>
      <c r="F50" s="94" t="s">
        <v>790</v>
      </c>
      <c r="G50" s="33" t="s">
        <v>3639</v>
      </c>
      <c r="H50" s="33" t="s">
        <v>3640</v>
      </c>
      <c r="I50" s="33">
        <v>6</v>
      </c>
      <c r="J50" s="236">
        <v>45627</v>
      </c>
      <c r="K50" s="236">
        <v>45627</v>
      </c>
      <c r="L50" s="29" t="s">
        <v>124</v>
      </c>
      <c r="M50" s="33" t="s">
        <v>125</v>
      </c>
      <c r="N50" s="33" t="s">
        <v>398</v>
      </c>
      <c r="O50" s="29" t="s">
        <v>791</v>
      </c>
      <c r="P50" s="33" t="s">
        <v>80</v>
      </c>
      <c r="Q50" s="33">
        <v>6</v>
      </c>
      <c r="R50" s="34"/>
      <c r="S50" s="34"/>
      <c r="T50" s="35"/>
      <c r="U50" s="35"/>
      <c r="V50" s="40"/>
      <c r="W50" s="40"/>
      <c r="X50" s="38"/>
      <c r="Y50" s="34"/>
      <c r="Z50" s="34"/>
      <c r="AA50" s="238"/>
      <c r="AB50" s="238"/>
      <c r="AC50" s="238" t="s">
        <v>3641</v>
      </c>
    </row>
    <row r="51" ht="36" spans="1:29">
      <c r="A51" s="29">
        <v>55</v>
      </c>
      <c r="B51" s="33" t="s">
        <v>117</v>
      </c>
      <c r="C51" s="33" t="s">
        <v>118</v>
      </c>
      <c r="D51" s="132" t="s">
        <v>150</v>
      </c>
      <c r="E51" s="57" t="s">
        <v>157</v>
      </c>
      <c r="F51" s="94" t="s">
        <v>796</v>
      </c>
      <c r="G51" s="33" t="s">
        <v>3639</v>
      </c>
      <c r="H51" s="33" t="s">
        <v>3640</v>
      </c>
      <c r="I51" s="33">
        <v>6</v>
      </c>
      <c r="J51" s="236">
        <v>45627</v>
      </c>
      <c r="K51" s="236">
        <v>45627</v>
      </c>
      <c r="L51" s="29" t="s">
        <v>124</v>
      </c>
      <c r="M51" s="33" t="s">
        <v>125</v>
      </c>
      <c r="N51" s="33" t="s">
        <v>398</v>
      </c>
      <c r="O51" s="29" t="s">
        <v>791</v>
      </c>
      <c r="P51" s="33" t="s">
        <v>80</v>
      </c>
      <c r="Q51" s="33">
        <v>6</v>
      </c>
      <c r="R51" s="34"/>
      <c r="S51" s="34"/>
      <c r="T51" s="35"/>
      <c r="U51" s="35"/>
      <c r="V51" s="40"/>
      <c r="W51" s="40"/>
      <c r="X51" s="38"/>
      <c r="Y51" s="34"/>
      <c r="Z51" s="34"/>
      <c r="AA51" s="238"/>
      <c r="AB51" s="238"/>
      <c r="AC51" s="238" t="s">
        <v>3641</v>
      </c>
    </row>
    <row r="52" ht="48" spans="1:29">
      <c r="A52" s="29">
        <v>56</v>
      </c>
      <c r="B52" s="33" t="s">
        <v>117</v>
      </c>
      <c r="C52" s="33" t="s">
        <v>118</v>
      </c>
      <c r="D52" s="132" t="s">
        <v>150</v>
      </c>
      <c r="E52" s="57" t="s">
        <v>247</v>
      </c>
      <c r="F52" s="94" t="s">
        <v>825</v>
      </c>
      <c r="G52" s="33" t="s">
        <v>3642</v>
      </c>
      <c r="H52" s="33" t="s">
        <v>3643</v>
      </c>
      <c r="I52" s="33">
        <v>21</v>
      </c>
      <c r="J52" s="236">
        <v>45627</v>
      </c>
      <c r="K52" s="236">
        <v>45627</v>
      </c>
      <c r="L52" s="29" t="s">
        <v>124</v>
      </c>
      <c r="M52" s="33" t="s">
        <v>125</v>
      </c>
      <c r="N52" s="33" t="s">
        <v>398</v>
      </c>
      <c r="O52" s="29" t="s">
        <v>826</v>
      </c>
      <c r="P52" s="33" t="s">
        <v>80</v>
      </c>
      <c r="Q52" s="33">
        <v>21</v>
      </c>
      <c r="R52" s="34"/>
      <c r="S52" s="34"/>
      <c r="T52" s="35"/>
      <c r="U52" s="35"/>
      <c r="V52" s="40"/>
      <c r="W52" s="40"/>
      <c r="X52" s="38"/>
      <c r="Y52" s="34"/>
      <c r="Z52" s="34"/>
      <c r="AA52" s="238"/>
      <c r="AB52" s="238"/>
      <c r="AC52" s="238" t="s">
        <v>3644</v>
      </c>
    </row>
    <row r="53" ht="48" spans="1:29">
      <c r="A53" s="29">
        <v>57</v>
      </c>
      <c r="B53" s="33" t="s">
        <v>117</v>
      </c>
      <c r="C53" s="33" t="s">
        <v>118</v>
      </c>
      <c r="D53" s="164" t="s">
        <v>150</v>
      </c>
      <c r="E53" s="57" t="s">
        <v>247</v>
      </c>
      <c r="F53" s="94" t="s">
        <v>831</v>
      </c>
      <c r="G53" s="33" t="s">
        <v>3624</v>
      </c>
      <c r="H53" s="33" t="s">
        <v>3645</v>
      </c>
      <c r="I53" s="33">
        <v>23</v>
      </c>
      <c r="J53" s="236">
        <v>45627</v>
      </c>
      <c r="K53" s="236">
        <v>45627</v>
      </c>
      <c r="L53" s="29" t="s">
        <v>124</v>
      </c>
      <c r="M53" s="33" t="s">
        <v>125</v>
      </c>
      <c r="N53" s="33" t="s">
        <v>398</v>
      </c>
      <c r="O53" s="29" t="s">
        <v>832</v>
      </c>
      <c r="P53" s="33" t="s">
        <v>80</v>
      </c>
      <c r="Q53" s="33">
        <v>23</v>
      </c>
      <c r="R53" s="34"/>
      <c r="S53" s="34"/>
      <c r="T53" s="35"/>
      <c r="U53" s="35"/>
      <c r="V53" s="40"/>
      <c r="W53" s="40"/>
      <c r="X53" s="38"/>
      <c r="Y53" s="34"/>
      <c r="Z53" s="34"/>
      <c r="AA53" s="238"/>
      <c r="AB53" s="238"/>
      <c r="AC53" s="238" t="s">
        <v>3646</v>
      </c>
    </row>
    <row r="54" ht="36" spans="1:29">
      <c r="A54" s="29">
        <v>58</v>
      </c>
      <c r="B54" s="33" t="s">
        <v>117</v>
      </c>
      <c r="C54" s="33" t="s">
        <v>118</v>
      </c>
      <c r="D54" s="132" t="s">
        <v>150</v>
      </c>
      <c r="E54" s="54" t="s">
        <v>157</v>
      </c>
      <c r="F54" s="94" t="s">
        <v>836</v>
      </c>
      <c r="G54" s="33" t="s">
        <v>3647</v>
      </c>
      <c r="H54" s="33" t="s">
        <v>3648</v>
      </c>
      <c r="I54" s="33">
        <v>6</v>
      </c>
      <c r="J54" s="236">
        <v>45627</v>
      </c>
      <c r="K54" s="236">
        <v>45627</v>
      </c>
      <c r="L54" s="29" t="s">
        <v>124</v>
      </c>
      <c r="M54" s="33" t="s">
        <v>125</v>
      </c>
      <c r="N54" s="33" t="s">
        <v>398</v>
      </c>
      <c r="O54" s="29" t="s">
        <v>837</v>
      </c>
      <c r="P54" s="33" t="s">
        <v>80</v>
      </c>
      <c r="Q54" s="33">
        <v>6</v>
      </c>
      <c r="R54" s="34"/>
      <c r="S54" s="34"/>
      <c r="T54" s="35"/>
      <c r="U54" s="35"/>
      <c r="V54" s="40"/>
      <c r="W54" s="40"/>
      <c r="X54" s="38"/>
      <c r="Y54" s="34"/>
      <c r="Z54" s="34"/>
      <c r="AA54" s="238"/>
      <c r="AB54" s="238"/>
      <c r="AC54" s="238" t="s">
        <v>3649</v>
      </c>
    </row>
    <row r="55" ht="409.5" spans="1:30">
      <c r="A55" s="29">
        <v>59</v>
      </c>
      <c r="B55" s="33" t="s">
        <v>117</v>
      </c>
      <c r="C55" s="33" t="s">
        <v>118</v>
      </c>
      <c r="D55" s="29" t="s">
        <v>363</v>
      </c>
      <c r="E55" s="57" t="s">
        <v>247</v>
      </c>
      <c r="F55" s="94" t="s">
        <v>734</v>
      </c>
      <c r="G55" s="33" t="s">
        <v>3650</v>
      </c>
      <c r="H55" s="33" t="s">
        <v>3651</v>
      </c>
      <c r="I55" s="33">
        <v>6</v>
      </c>
      <c r="J55" s="236">
        <v>45627</v>
      </c>
      <c r="K55" s="236">
        <v>45627</v>
      </c>
      <c r="L55" s="29" t="s">
        <v>124</v>
      </c>
      <c r="M55" s="33" t="s">
        <v>125</v>
      </c>
      <c r="N55" s="33" t="s">
        <v>398</v>
      </c>
      <c r="O55" s="29" t="s">
        <v>700</v>
      </c>
      <c r="P55" s="33" t="s">
        <v>80</v>
      </c>
      <c r="Q55" s="33">
        <v>6</v>
      </c>
      <c r="R55" s="34" t="s">
        <v>3652</v>
      </c>
      <c r="S55" s="65">
        <v>45582.6333333333</v>
      </c>
      <c r="T55" s="35"/>
      <c r="U55" s="35"/>
      <c r="V55" s="40"/>
      <c r="W55" s="40"/>
      <c r="X55" s="38"/>
      <c r="Y55" s="34" t="s">
        <v>3653</v>
      </c>
      <c r="Z55" s="34" t="s">
        <v>734</v>
      </c>
      <c r="AA55" s="238" t="s">
        <v>3654</v>
      </c>
      <c r="AB55" s="238" t="s">
        <v>3655</v>
      </c>
      <c r="AC55" s="238" t="s">
        <v>3585</v>
      </c>
      <c r="AD55" t="s">
        <v>3462</v>
      </c>
    </row>
    <row r="56" ht="36" spans="1:29">
      <c r="A56" s="29">
        <v>60</v>
      </c>
      <c r="B56" s="33" t="s">
        <v>117</v>
      </c>
      <c r="C56" s="33" t="s">
        <v>118</v>
      </c>
      <c r="D56" s="132" t="s">
        <v>150</v>
      </c>
      <c r="E56" s="54" t="s">
        <v>412</v>
      </c>
      <c r="F56" s="94" t="s">
        <v>891</v>
      </c>
      <c r="G56" s="33" t="s">
        <v>3656</v>
      </c>
      <c r="H56" s="33" t="s">
        <v>3657</v>
      </c>
      <c r="I56" s="33">
        <v>6</v>
      </c>
      <c r="J56" s="236">
        <v>45627</v>
      </c>
      <c r="K56" s="236">
        <v>45627</v>
      </c>
      <c r="L56" s="29" t="s">
        <v>124</v>
      </c>
      <c r="M56" s="33" t="s">
        <v>125</v>
      </c>
      <c r="N56" s="33" t="s">
        <v>398</v>
      </c>
      <c r="O56" s="29" t="s">
        <v>791</v>
      </c>
      <c r="P56" s="33" t="s">
        <v>80</v>
      </c>
      <c r="Q56" s="33">
        <v>6</v>
      </c>
      <c r="R56" s="34"/>
      <c r="S56" s="34"/>
      <c r="T56" s="35"/>
      <c r="U56" s="35"/>
      <c r="V56" s="40"/>
      <c r="W56" s="40"/>
      <c r="X56" s="38"/>
      <c r="Y56" s="34"/>
      <c r="Z56" s="34"/>
      <c r="AA56" s="238"/>
      <c r="AB56" s="238"/>
      <c r="AC56" s="238" t="s">
        <v>3658</v>
      </c>
    </row>
    <row r="57" ht="36" spans="1:29">
      <c r="A57" s="29">
        <v>61</v>
      </c>
      <c r="B57" s="33" t="s">
        <v>117</v>
      </c>
      <c r="C57" s="33" t="s">
        <v>118</v>
      </c>
      <c r="D57" s="132" t="s">
        <v>150</v>
      </c>
      <c r="E57" s="54" t="s">
        <v>412</v>
      </c>
      <c r="F57" s="94" t="s">
        <v>896</v>
      </c>
      <c r="G57" s="33" t="s">
        <v>3656</v>
      </c>
      <c r="H57" s="33" t="s">
        <v>3657</v>
      </c>
      <c r="I57" s="33">
        <v>6</v>
      </c>
      <c r="J57" s="236">
        <v>45627</v>
      </c>
      <c r="K57" s="236">
        <v>45627</v>
      </c>
      <c r="L57" s="29" t="s">
        <v>124</v>
      </c>
      <c r="M57" s="33" t="s">
        <v>125</v>
      </c>
      <c r="N57" s="33" t="s">
        <v>398</v>
      </c>
      <c r="O57" s="29" t="s">
        <v>791</v>
      </c>
      <c r="P57" s="33" t="s">
        <v>80</v>
      </c>
      <c r="Q57" s="33">
        <v>6</v>
      </c>
      <c r="R57" s="34"/>
      <c r="S57" s="34"/>
      <c r="T57" s="35"/>
      <c r="U57" s="35"/>
      <c r="V57" s="40"/>
      <c r="W57" s="40"/>
      <c r="X57" s="38"/>
      <c r="Y57" s="34"/>
      <c r="Z57" s="34"/>
      <c r="AA57" s="238"/>
      <c r="AB57" s="238"/>
      <c r="AC57" s="238" t="s">
        <v>3658</v>
      </c>
    </row>
    <row r="58" ht="24" spans="1:29">
      <c r="A58" s="29">
        <v>62</v>
      </c>
      <c r="B58" s="33" t="s">
        <v>117</v>
      </c>
      <c r="C58" s="33" t="s">
        <v>118</v>
      </c>
      <c r="D58" s="132" t="s">
        <v>150</v>
      </c>
      <c r="E58" s="54" t="s">
        <v>412</v>
      </c>
      <c r="F58" s="94" t="s">
        <v>901</v>
      </c>
      <c r="G58" s="33" t="s">
        <v>3656</v>
      </c>
      <c r="H58" s="33" t="s">
        <v>3659</v>
      </c>
      <c r="I58" s="33">
        <v>3</v>
      </c>
      <c r="J58" s="236">
        <v>45627</v>
      </c>
      <c r="K58" s="236">
        <v>45627</v>
      </c>
      <c r="L58" s="29" t="s">
        <v>124</v>
      </c>
      <c r="M58" s="33" t="s">
        <v>125</v>
      </c>
      <c r="N58" s="33" t="s">
        <v>398</v>
      </c>
      <c r="O58" s="29" t="s">
        <v>791</v>
      </c>
      <c r="P58" s="33" t="s">
        <v>80</v>
      </c>
      <c r="Q58" s="33">
        <v>3</v>
      </c>
      <c r="R58" s="34"/>
      <c r="S58" s="34"/>
      <c r="T58" s="35"/>
      <c r="U58" s="35"/>
      <c r="V58" s="40"/>
      <c r="W58" s="40"/>
      <c r="X58" s="38"/>
      <c r="Y58" s="34"/>
      <c r="Z58" s="34"/>
      <c r="AA58" s="238"/>
      <c r="AB58" s="238"/>
      <c r="AC58" s="238" t="s">
        <v>3472</v>
      </c>
    </row>
    <row r="59" ht="180" spans="1:30">
      <c r="A59" s="29">
        <v>63</v>
      </c>
      <c r="B59" s="33" t="s">
        <v>117</v>
      </c>
      <c r="C59" s="33" t="s">
        <v>118</v>
      </c>
      <c r="D59" s="132" t="s">
        <v>150</v>
      </c>
      <c r="E59" s="54" t="s">
        <v>412</v>
      </c>
      <c r="F59" s="94" t="s">
        <v>750</v>
      </c>
      <c r="G59" s="33" t="s">
        <v>3660</v>
      </c>
      <c r="H59" s="33" t="s">
        <v>3661</v>
      </c>
      <c r="I59" s="33">
        <v>12</v>
      </c>
      <c r="J59" s="236">
        <v>45627</v>
      </c>
      <c r="K59" s="236">
        <v>45627</v>
      </c>
      <c r="L59" s="29" t="s">
        <v>124</v>
      </c>
      <c r="M59" s="33" t="s">
        <v>125</v>
      </c>
      <c r="N59" s="33" t="s">
        <v>398</v>
      </c>
      <c r="O59" s="29" t="s">
        <v>751</v>
      </c>
      <c r="P59" s="33" t="s">
        <v>80</v>
      </c>
      <c r="Q59" s="33">
        <v>12</v>
      </c>
      <c r="R59" s="34" t="s">
        <v>3582</v>
      </c>
      <c r="S59" s="65">
        <v>45580.6083333333</v>
      </c>
      <c r="T59" s="35"/>
      <c r="U59" s="35"/>
      <c r="V59" s="40"/>
      <c r="W59" s="40"/>
      <c r="X59" s="38"/>
      <c r="Y59" s="34" t="s">
        <v>3617</v>
      </c>
      <c r="Z59" s="34" t="s">
        <v>750</v>
      </c>
      <c r="AA59" s="238" t="s">
        <v>3618</v>
      </c>
      <c r="AB59" s="238" t="s">
        <v>3662</v>
      </c>
      <c r="AC59" s="238" t="s">
        <v>3585</v>
      </c>
      <c r="AD59" t="s">
        <v>3462</v>
      </c>
    </row>
    <row r="60" ht="24" spans="1:29">
      <c r="A60" s="29">
        <v>64</v>
      </c>
      <c r="B60" s="33" t="s">
        <v>117</v>
      </c>
      <c r="C60" s="33" t="s">
        <v>118</v>
      </c>
      <c r="D60" s="132" t="s">
        <v>150</v>
      </c>
      <c r="E60" s="54" t="s">
        <v>412</v>
      </c>
      <c r="F60" s="94" t="s">
        <v>756</v>
      </c>
      <c r="G60" s="33" t="s">
        <v>3621</v>
      </c>
      <c r="H60" s="33" t="s">
        <v>3622</v>
      </c>
      <c r="I60" s="33">
        <v>3</v>
      </c>
      <c r="J60" s="236">
        <v>45627</v>
      </c>
      <c r="K60" s="236">
        <v>45627</v>
      </c>
      <c r="L60" s="29" t="s">
        <v>124</v>
      </c>
      <c r="M60" s="33" t="s">
        <v>125</v>
      </c>
      <c r="N60" s="33" t="s">
        <v>398</v>
      </c>
      <c r="O60" s="29" t="s">
        <v>757</v>
      </c>
      <c r="P60" s="33" t="s">
        <v>80</v>
      </c>
      <c r="Q60" s="33">
        <v>3</v>
      </c>
      <c r="R60" s="34"/>
      <c r="S60" s="34"/>
      <c r="T60" s="35"/>
      <c r="U60" s="35"/>
      <c r="V60" s="40"/>
      <c r="W60" s="40"/>
      <c r="X60" s="38"/>
      <c r="Y60" s="34"/>
      <c r="Z60" s="34"/>
      <c r="AA60" s="238"/>
      <c r="AB60" s="238"/>
      <c r="AC60" s="238" t="s">
        <v>3623</v>
      </c>
    </row>
    <row r="61" ht="36" spans="1:29">
      <c r="A61" s="29">
        <v>65</v>
      </c>
      <c r="B61" s="33" t="s">
        <v>117</v>
      </c>
      <c r="C61" s="33" t="s">
        <v>118</v>
      </c>
      <c r="D61" s="132" t="s">
        <v>150</v>
      </c>
      <c r="E61" s="54" t="s">
        <v>412</v>
      </c>
      <c r="F61" s="94" t="s">
        <v>739</v>
      </c>
      <c r="G61" s="234" t="s">
        <v>3663</v>
      </c>
      <c r="H61" s="33" t="s">
        <v>3664</v>
      </c>
      <c r="I61" s="33">
        <v>6</v>
      </c>
      <c r="J61" s="236">
        <v>45627</v>
      </c>
      <c r="K61" s="236">
        <v>45627</v>
      </c>
      <c r="L61" s="29" t="s">
        <v>124</v>
      </c>
      <c r="M61" s="33" t="s">
        <v>125</v>
      </c>
      <c r="N61" s="33" t="s">
        <v>398</v>
      </c>
      <c r="O61" s="29" t="s">
        <v>740</v>
      </c>
      <c r="P61" s="33" t="s">
        <v>80</v>
      </c>
      <c r="Q61" s="33">
        <v>6</v>
      </c>
      <c r="R61" s="34"/>
      <c r="S61" s="34"/>
      <c r="T61" s="35"/>
      <c r="U61" s="35"/>
      <c r="V61" s="40"/>
      <c r="W61" s="40"/>
      <c r="X61" s="38"/>
      <c r="Y61" s="34"/>
      <c r="Z61" s="34"/>
      <c r="AA61" s="238"/>
      <c r="AB61" s="238"/>
      <c r="AC61" s="238" t="s">
        <v>3665</v>
      </c>
    </row>
    <row r="62" ht="36" spans="1:29">
      <c r="A62" s="29">
        <v>66</v>
      </c>
      <c r="B62" s="33" t="s">
        <v>117</v>
      </c>
      <c r="C62" s="33" t="s">
        <v>118</v>
      </c>
      <c r="D62" s="132" t="s">
        <v>150</v>
      </c>
      <c r="E62" s="57" t="s">
        <v>157</v>
      </c>
      <c r="F62" s="94" t="s">
        <v>842</v>
      </c>
      <c r="G62" s="33" t="s">
        <v>3666</v>
      </c>
      <c r="H62" s="33" t="s">
        <v>3667</v>
      </c>
      <c r="I62" s="33">
        <v>6</v>
      </c>
      <c r="J62" s="236">
        <v>45627</v>
      </c>
      <c r="K62" s="236">
        <v>45627</v>
      </c>
      <c r="L62" s="29" t="s">
        <v>124</v>
      </c>
      <c r="M62" s="33" t="s">
        <v>125</v>
      </c>
      <c r="N62" s="33" t="s">
        <v>398</v>
      </c>
      <c r="O62" s="29" t="s">
        <v>791</v>
      </c>
      <c r="P62" s="33" t="s">
        <v>80</v>
      </c>
      <c r="Q62" s="33">
        <v>6</v>
      </c>
      <c r="R62" s="34"/>
      <c r="S62" s="34"/>
      <c r="T62" s="35"/>
      <c r="U62" s="35"/>
      <c r="V62" s="40"/>
      <c r="W62" s="40"/>
      <c r="X62" s="38"/>
      <c r="Y62" s="34"/>
      <c r="Z62" s="34"/>
      <c r="AA62" s="238"/>
      <c r="AB62" s="238"/>
      <c r="AC62" s="238" t="s">
        <v>3668</v>
      </c>
    </row>
    <row r="63" ht="24" spans="1:29">
      <c r="A63" s="29">
        <v>67</v>
      </c>
      <c r="B63" s="33" t="s">
        <v>117</v>
      </c>
      <c r="C63" s="33" t="s">
        <v>118</v>
      </c>
      <c r="D63" s="132" t="s">
        <v>150</v>
      </c>
      <c r="E63" s="57" t="s">
        <v>157</v>
      </c>
      <c r="F63" s="94" t="s">
        <v>848</v>
      </c>
      <c r="G63" s="33" t="s">
        <v>3669</v>
      </c>
      <c r="H63" s="33" t="s">
        <v>3670</v>
      </c>
      <c r="I63" s="33">
        <v>1</v>
      </c>
      <c r="J63" s="236">
        <v>45627</v>
      </c>
      <c r="K63" s="236">
        <v>45627</v>
      </c>
      <c r="L63" s="29" t="s">
        <v>124</v>
      </c>
      <c r="M63" s="33" t="s">
        <v>125</v>
      </c>
      <c r="N63" s="33" t="s">
        <v>398</v>
      </c>
      <c r="O63" s="29" t="s">
        <v>791</v>
      </c>
      <c r="P63" s="33" t="s">
        <v>80</v>
      </c>
      <c r="Q63" s="33">
        <v>1</v>
      </c>
      <c r="R63" s="34"/>
      <c r="S63" s="34"/>
      <c r="T63" s="35"/>
      <c r="U63" s="35"/>
      <c r="V63" s="40"/>
      <c r="W63" s="40"/>
      <c r="X63" s="38"/>
      <c r="Y63" s="34"/>
      <c r="Z63" s="34"/>
      <c r="AA63" s="238"/>
      <c r="AB63" s="238"/>
      <c r="AC63" s="238" t="s">
        <v>3671</v>
      </c>
    </row>
    <row r="64" ht="36" spans="1:29">
      <c r="A64" s="29">
        <v>68</v>
      </c>
      <c r="B64" s="33" t="s">
        <v>117</v>
      </c>
      <c r="C64" s="33" t="s">
        <v>118</v>
      </c>
      <c r="D64" s="132" t="s">
        <v>150</v>
      </c>
      <c r="E64" s="57" t="s">
        <v>157</v>
      </c>
      <c r="F64" s="94" t="s">
        <v>847</v>
      </c>
      <c r="G64" s="33" t="s">
        <v>3666</v>
      </c>
      <c r="H64" s="33" t="s">
        <v>3667</v>
      </c>
      <c r="I64" s="33">
        <v>6</v>
      </c>
      <c r="J64" s="236">
        <v>45627</v>
      </c>
      <c r="K64" s="236">
        <v>45627</v>
      </c>
      <c r="L64" s="29" t="s">
        <v>124</v>
      </c>
      <c r="M64" s="33" t="s">
        <v>125</v>
      </c>
      <c r="N64" s="33" t="s">
        <v>398</v>
      </c>
      <c r="O64" s="29" t="s">
        <v>791</v>
      </c>
      <c r="P64" s="33" t="s">
        <v>80</v>
      </c>
      <c r="Q64" s="33">
        <v>6</v>
      </c>
      <c r="R64" s="34"/>
      <c r="S64" s="34"/>
      <c r="T64" s="35"/>
      <c r="U64" s="35"/>
      <c r="V64" s="40"/>
      <c r="W64" s="40"/>
      <c r="X64" s="38"/>
      <c r="Y64" s="34"/>
      <c r="Z64" s="34"/>
      <c r="AA64" s="238"/>
      <c r="AB64" s="238"/>
      <c r="AC64" s="238" t="s">
        <v>3668</v>
      </c>
    </row>
    <row r="65" ht="144" spans="1:30">
      <c r="A65" s="29">
        <v>69</v>
      </c>
      <c r="B65" s="33" t="s">
        <v>117</v>
      </c>
      <c r="C65" s="33" t="s">
        <v>118</v>
      </c>
      <c r="D65" s="132" t="s">
        <v>150</v>
      </c>
      <c r="E65" s="57" t="s">
        <v>157</v>
      </c>
      <c r="F65" s="94" t="s">
        <v>876</v>
      </c>
      <c r="G65" s="33" t="s">
        <v>3672</v>
      </c>
      <c r="H65" s="33" t="s">
        <v>3673</v>
      </c>
      <c r="I65" s="33">
        <v>39</v>
      </c>
      <c r="J65" s="236">
        <v>45627</v>
      </c>
      <c r="K65" s="236">
        <v>45627</v>
      </c>
      <c r="L65" s="29" t="s">
        <v>124</v>
      </c>
      <c r="M65" s="33" t="s">
        <v>125</v>
      </c>
      <c r="N65" s="33" t="s">
        <v>398</v>
      </c>
      <c r="O65" s="29" t="s">
        <v>832</v>
      </c>
      <c r="P65" s="33" t="s">
        <v>80</v>
      </c>
      <c r="Q65" s="33">
        <v>39</v>
      </c>
      <c r="R65" s="34" t="s">
        <v>3674</v>
      </c>
      <c r="S65" s="65">
        <v>45582.6333333333</v>
      </c>
      <c r="T65" s="35"/>
      <c r="U65" s="35"/>
      <c r="V65" s="40"/>
      <c r="W65" s="40"/>
      <c r="X65" s="38"/>
      <c r="Y65" s="34" t="s">
        <v>3675</v>
      </c>
      <c r="Z65" s="34" t="s">
        <v>876</v>
      </c>
      <c r="AA65" s="238" t="s">
        <v>3676</v>
      </c>
      <c r="AB65" s="238" t="s">
        <v>3471</v>
      </c>
      <c r="AC65" s="238" t="s">
        <v>3677</v>
      </c>
      <c r="AD65" t="s">
        <v>3462</v>
      </c>
    </row>
    <row r="66" ht="144" spans="1:30">
      <c r="A66" s="29">
        <v>70</v>
      </c>
      <c r="B66" s="33" t="s">
        <v>117</v>
      </c>
      <c r="C66" s="33" t="s">
        <v>118</v>
      </c>
      <c r="D66" s="132" t="s">
        <v>150</v>
      </c>
      <c r="E66" s="57" t="s">
        <v>797</v>
      </c>
      <c r="F66" s="94" t="s">
        <v>858</v>
      </c>
      <c r="G66" s="33" t="s">
        <v>3678</v>
      </c>
      <c r="H66" s="33" t="s">
        <v>3679</v>
      </c>
      <c r="I66" s="33">
        <v>6</v>
      </c>
      <c r="J66" s="236">
        <v>45627</v>
      </c>
      <c r="K66" s="236">
        <v>45627</v>
      </c>
      <c r="L66" s="29" t="s">
        <v>124</v>
      </c>
      <c r="M66" s="33" t="s">
        <v>125</v>
      </c>
      <c r="N66" s="33" t="s">
        <v>398</v>
      </c>
      <c r="O66" s="29" t="s">
        <v>832</v>
      </c>
      <c r="P66" s="33" t="s">
        <v>80</v>
      </c>
      <c r="Q66" s="33">
        <v>6</v>
      </c>
      <c r="R66" s="34" t="s">
        <v>3674</v>
      </c>
      <c r="S66" s="65">
        <v>45582.6333333333</v>
      </c>
      <c r="T66" s="35"/>
      <c r="U66" s="35"/>
      <c r="V66" s="40"/>
      <c r="W66" s="40"/>
      <c r="X66" s="38"/>
      <c r="Y66" s="34" t="s">
        <v>3675</v>
      </c>
      <c r="Z66" s="34" t="s">
        <v>858</v>
      </c>
      <c r="AA66" s="238" t="s">
        <v>3676</v>
      </c>
      <c r="AB66" s="238" t="s">
        <v>3471</v>
      </c>
      <c r="AC66" s="238" t="s">
        <v>3585</v>
      </c>
      <c r="AD66" t="s">
        <v>3462</v>
      </c>
    </row>
    <row r="67" ht="24" spans="1:29">
      <c r="A67" s="29">
        <v>71</v>
      </c>
      <c r="B67" s="33" t="s">
        <v>117</v>
      </c>
      <c r="C67" s="33" t="s">
        <v>118</v>
      </c>
      <c r="D67" s="132" t="s">
        <v>150</v>
      </c>
      <c r="E67" s="57" t="s">
        <v>797</v>
      </c>
      <c r="F67" s="94" t="s">
        <v>867</v>
      </c>
      <c r="G67" s="33" t="s">
        <v>3680</v>
      </c>
      <c r="H67" s="33" t="s">
        <v>3681</v>
      </c>
      <c r="I67" s="33">
        <v>3</v>
      </c>
      <c r="J67" s="236">
        <v>45627</v>
      </c>
      <c r="K67" s="236">
        <v>45627</v>
      </c>
      <c r="L67" s="29" t="s">
        <v>124</v>
      </c>
      <c r="M67" s="33" t="s">
        <v>125</v>
      </c>
      <c r="N67" s="33" t="s">
        <v>398</v>
      </c>
      <c r="O67" s="29" t="s">
        <v>832</v>
      </c>
      <c r="P67" s="33" t="s">
        <v>80</v>
      </c>
      <c r="Q67" s="33">
        <v>3</v>
      </c>
      <c r="R67" s="34"/>
      <c r="S67" s="34"/>
      <c r="T67" s="35"/>
      <c r="U67" s="35"/>
      <c r="V67" s="40"/>
      <c r="W67" s="40"/>
      <c r="X67" s="38"/>
      <c r="Y67" s="34"/>
      <c r="Z67" s="34"/>
      <c r="AA67" s="238"/>
      <c r="AB67" s="238"/>
      <c r="AC67" s="238" t="s">
        <v>3682</v>
      </c>
    </row>
    <row r="68" ht="409.5" spans="1:30">
      <c r="A68" s="29">
        <v>72</v>
      </c>
      <c r="B68" s="33" t="s">
        <v>117</v>
      </c>
      <c r="C68" s="33" t="s">
        <v>118</v>
      </c>
      <c r="D68" s="132" t="s">
        <v>150</v>
      </c>
      <c r="E68" s="54" t="s">
        <v>412</v>
      </c>
      <c r="F68" s="94" t="s">
        <v>881</v>
      </c>
      <c r="G68" s="33" t="s">
        <v>3683</v>
      </c>
      <c r="H68" s="33" t="s">
        <v>3684</v>
      </c>
      <c r="I68" s="33">
        <v>6</v>
      </c>
      <c r="J68" s="236">
        <v>45627</v>
      </c>
      <c r="K68" s="236">
        <v>45627</v>
      </c>
      <c r="L68" s="29" t="s">
        <v>124</v>
      </c>
      <c r="M68" s="33" t="s">
        <v>125</v>
      </c>
      <c r="N68" s="33" t="s">
        <v>398</v>
      </c>
      <c r="O68" s="29" t="s">
        <v>837</v>
      </c>
      <c r="P68" s="33" t="s">
        <v>80</v>
      </c>
      <c r="Q68" s="33">
        <v>6</v>
      </c>
      <c r="R68" s="34" t="s">
        <v>3674</v>
      </c>
      <c r="S68" s="65">
        <v>45582.6333333333</v>
      </c>
      <c r="T68" s="35"/>
      <c r="U68" s="35"/>
      <c r="V68" s="40"/>
      <c r="W68" s="40"/>
      <c r="X68" s="38"/>
      <c r="Y68" s="34" t="s">
        <v>3685</v>
      </c>
      <c r="Z68" s="34" t="s">
        <v>881</v>
      </c>
      <c r="AA68" s="238" t="s">
        <v>3686</v>
      </c>
      <c r="AB68" s="238"/>
      <c r="AC68" s="238" t="s">
        <v>3687</v>
      </c>
      <c r="AD68" t="s">
        <v>3462</v>
      </c>
    </row>
    <row r="69" ht="409.5" spans="1:30">
      <c r="A69" s="29">
        <v>73</v>
      </c>
      <c r="B69" s="33" t="s">
        <v>117</v>
      </c>
      <c r="C69" s="33" t="s">
        <v>118</v>
      </c>
      <c r="D69" s="132" t="s">
        <v>150</v>
      </c>
      <c r="E69" s="54" t="s">
        <v>412</v>
      </c>
      <c r="F69" s="94" t="s">
        <v>886</v>
      </c>
      <c r="G69" s="33" t="s">
        <v>3621</v>
      </c>
      <c r="H69" s="33" t="s">
        <v>3622</v>
      </c>
      <c r="I69" s="33">
        <v>3</v>
      </c>
      <c r="J69" s="236">
        <v>45627</v>
      </c>
      <c r="K69" s="236">
        <v>45627</v>
      </c>
      <c r="L69" s="29" t="s">
        <v>124</v>
      </c>
      <c r="M69" s="33" t="s">
        <v>125</v>
      </c>
      <c r="N69" s="33" t="s">
        <v>398</v>
      </c>
      <c r="O69" s="29" t="s">
        <v>837</v>
      </c>
      <c r="P69" s="33" t="s">
        <v>80</v>
      </c>
      <c r="Q69" s="33">
        <v>3</v>
      </c>
      <c r="R69" s="34" t="s">
        <v>3674</v>
      </c>
      <c r="S69" s="65">
        <v>45582.6333333333</v>
      </c>
      <c r="T69" s="35"/>
      <c r="U69" s="35"/>
      <c r="V69" s="40"/>
      <c r="W69" s="40"/>
      <c r="X69" s="38"/>
      <c r="Y69" s="34" t="s">
        <v>3685</v>
      </c>
      <c r="Z69" s="34" t="s">
        <v>886</v>
      </c>
      <c r="AA69" s="238" t="s">
        <v>3686</v>
      </c>
      <c r="AB69" s="238"/>
      <c r="AC69" s="238" t="s">
        <v>3623</v>
      </c>
      <c r="AD69" t="s">
        <v>3462</v>
      </c>
    </row>
    <row r="70" ht="409.5" spans="1:30">
      <c r="A70" s="29">
        <v>74</v>
      </c>
      <c r="B70" s="33" t="s">
        <v>117</v>
      </c>
      <c r="C70" s="33" t="s">
        <v>118</v>
      </c>
      <c r="D70" s="132" t="s">
        <v>150</v>
      </c>
      <c r="E70" s="54" t="s">
        <v>412</v>
      </c>
      <c r="F70" s="94" t="s">
        <v>906</v>
      </c>
      <c r="G70" s="33" t="s">
        <v>3688</v>
      </c>
      <c r="H70" s="33" t="s">
        <v>3689</v>
      </c>
      <c r="I70" s="33">
        <v>6</v>
      </c>
      <c r="J70" s="236">
        <v>45627</v>
      </c>
      <c r="K70" s="236">
        <v>45627</v>
      </c>
      <c r="L70" s="29" t="s">
        <v>124</v>
      </c>
      <c r="M70" s="33" t="s">
        <v>125</v>
      </c>
      <c r="N70" s="33" t="s">
        <v>398</v>
      </c>
      <c r="O70" s="29" t="s">
        <v>837</v>
      </c>
      <c r="P70" s="33" t="s">
        <v>80</v>
      </c>
      <c r="Q70" s="33">
        <v>6</v>
      </c>
      <c r="R70" s="34" t="s">
        <v>3674</v>
      </c>
      <c r="S70" s="65">
        <v>45582.6333333333</v>
      </c>
      <c r="T70" s="35"/>
      <c r="U70" s="35"/>
      <c r="V70" s="40"/>
      <c r="W70" s="40"/>
      <c r="X70" s="38"/>
      <c r="Y70" s="34" t="s">
        <v>3685</v>
      </c>
      <c r="Z70" s="34" t="s">
        <v>906</v>
      </c>
      <c r="AA70" s="238" t="s">
        <v>3686</v>
      </c>
      <c r="AB70" s="238"/>
      <c r="AC70" s="238" t="s">
        <v>3690</v>
      </c>
      <c r="AD70" t="s">
        <v>3462</v>
      </c>
    </row>
    <row r="71" ht="24" spans="1:29">
      <c r="A71" s="29">
        <v>75</v>
      </c>
      <c r="B71" s="33" t="s">
        <v>117</v>
      </c>
      <c r="C71" s="33" t="s">
        <v>118</v>
      </c>
      <c r="D71" s="132" t="s">
        <v>150</v>
      </c>
      <c r="E71" s="54" t="s">
        <v>412</v>
      </c>
      <c r="F71" s="94" t="s">
        <v>911</v>
      </c>
      <c r="G71" s="33" t="s">
        <v>3691</v>
      </c>
      <c r="H71" s="33" t="s">
        <v>3692</v>
      </c>
      <c r="I71" s="33">
        <v>3</v>
      </c>
      <c r="J71" s="236">
        <v>45627</v>
      </c>
      <c r="K71" s="236">
        <v>45627</v>
      </c>
      <c r="L71" s="29" t="s">
        <v>124</v>
      </c>
      <c r="M71" s="33" t="s">
        <v>125</v>
      </c>
      <c r="N71" s="33" t="s">
        <v>398</v>
      </c>
      <c r="O71" s="29" t="s">
        <v>837</v>
      </c>
      <c r="P71" s="33" t="s">
        <v>80</v>
      </c>
      <c r="Q71" s="33">
        <v>3</v>
      </c>
      <c r="R71" s="34"/>
      <c r="S71" s="34"/>
      <c r="T71" s="35"/>
      <c r="U71" s="35"/>
      <c r="V71" s="40"/>
      <c r="W71" s="40"/>
      <c r="X71" s="38"/>
      <c r="Y71" s="34"/>
      <c r="Z71" s="34"/>
      <c r="AA71" s="238"/>
      <c r="AB71" s="238"/>
      <c r="AC71" s="238" t="s">
        <v>3693</v>
      </c>
    </row>
    <row r="72" ht="409.5" spans="1:30">
      <c r="A72" s="29">
        <v>76</v>
      </c>
      <c r="B72" s="33" t="s">
        <v>117</v>
      </c>
      <c r="C72" s="33" t="s">
        <v>118</v>
      </c>
      <c r="D72" s="132" t="s">
        <v>150</v>
      </c>
      <c r="E72" s="57" t="s">
        <v>247</v>
      </c>
      <c r="F72" s="94" t="s">
        <v>916</v>
      </c>
      <c r="G72" s="33" t="s">
        <v>3621</v>
      </c>
      <c r="H72" s="33" t="s">
        <v>3622</v>
      </c>
      <c r="I72" s="33">
        <v>3</v>
      </c>
      <c r="J72" s="236">
        <v>45627</v>
      </c>
      <c r="K72" s="236">
        <v>45627</v>
      </c>
      <c r="L72" s="29" t="s">
        <v>124</v>
      </c>
      <c r="M72" s="33" t="s">
        <v>125</v>
      </c>
      <c r="N72" s="33" t="s">
        <v>398</v>
      </c>
      <c r="O72" s="29" t="s">
        <v>837</v>
      </c>
      <c r="P72" s="33" t="s">
        <v>80</v>
      </c>
      <c r="Q72" s="33">
        <v>3</v>
      </c>
      <c r="R72" s="34" t="s">
        <v>3674</v>
      </c>
      <c r="S72" s="65">
        <v>45582.6333333333</v>
      </c>
      <c r="T72" s="35"/>
      <c r="U72" s="35"/>
      <c r="V72" s="40"/>
      <c r="W72" s="40"/>
      <c r="X72" s="38"/>
      <c r="Y72" s="34" t="s">
        <v>3685</v>
      </c>
      <c r="Z72" s="34" t="s">
        <v>916</v>
      </c>
      <c r="AA72" s="238" t="s">
        <v>3686</v>
      </c>
      <c r="AB72" s="238"/>
      <c r="AC72" s="238" t="s">
        <v>3623</v>
      </c>
      <c r="AD72" t="s">
        <v>3462</v>
      </c>
    </row>
    <row r="73" ht="409.5" spans="1:30">
      <c r="A73" s="29">
        <v>77</v>
      </c>
      <c r="B73" s="33" t="s">
        <v>117</v>
      </c>
      <c r="C73" s="33" t="s">
        <v>118</v>
      </c>
      <c r="D73" s="132" t="s">
        <v>363</v>
      </c>
      <c r="E73" s="57" t="s">
        <v>157</v>
      </c>
      <c r="F73" s="94" t="s">
        <v>3694</v>
      </c>
      <c r="G73" s="33" t="s">
        <v>3695</v>
      </c>
      <c r="H73" s="33" t="s">
        <v>3696</v>
      </c>
      <c r="I73" s="33">
        <v>3</v>
      </c>
      <c r="J73" s="236">
        <v>45627</v>
      </c>
      <c r="K73" s="236">
        <v>45627</v>
      </c>
      <c r="L73" s="29" t="s">
        <v>124</v>
      </c>
      <c r="M73" s="33" t="s">
        <v>125</v>
      </c>
      <c r="N73" s="33" t="s">
        <v>398</v>
      </c>
      <c r="O73" s="29" t="s">
        <v>837</v>
      </c>
      <c r="P73" s="33" t="s">
        <v>80</v>
      </c>
      <c r="Q73" s="33">
        <v>3</v>
      </c>
      <c r="R73" s="34" t="s">
        <v>3674</v>
      </c>
      <c r="S73" s="65">
        <v>45582.6333333333</v>
      </c>
      <c r="T73" s="35"/>
      <c r="U73" s="35"/>
      <c r="V73" s="40"/>
      <c r="W73" s="40"/>
      <c r="X73" s="38"/>
      <c r="Y73" s="34" t="s">
        <v>3685</v>
      </c>
      <c r="Z73" s="34" t="s">
        <v>3694</v>
      </c>
      <c r="AA73" s="238" t="s">
        <v>3686</v>
      </c>
      <c r="AB73" s="238"/>
      <c r="AC73" s="238" t="s">
        <v>3697</v>
      </c>
      <c r="AD73" t="s">
        <v>3462</v>
      </c>
    </row>
    <row r="74" ht="409.5" spans="1:30">
      <c r="A74" s="29">
        <v>78</v>
      </c>
      <c r="B74" s="33" t="s">
        <v>117</v>
      </c>
      <c r="C74" s="33" t="s">
        <v>118</v>
      </c>
      <c r="D74" s="33" t="s">
        <v>150</v>
      </c>
      <c r="E74" s="57" t="s">
        <v>157</v>
      </c>
      <c r="F74" s="239" t="s">
        <v>420</v>
      </c>
      <c r="G74" s="240" t="s">
        <v>3698</v>
      </c>
      <c r="H74" s="241" t="s">
        <v>3699</v>
      </c>
      <c r="I74" s="33">
        <v>9</v>
      </c>
      <c r="J74" s="236">
        <v>45566</v>
      </c>
      <c r="K74" s="236">
        <v>45595</v>
      </c>
      <c r="L74" s="29" t="s">
        <v>124</v>
      </c>
      <c r="M74" s="33" t="s">
        <v>125</v>
      </c>
      <c r="N74" s="29" t="s">
        <v>398</v>
      </c>
      <c r="O74" s="29" t="s">
        <v>414</v>
      </c>
      <c r="P74" s="29" t="s">
        <v>80</v>
      </c>
      <c r="Q74" s="33">
        <v>9</v>
      </c>
      <c r="R74" s="34" t="s">
        <v>3700</v>
      </c>
      <c r="S74" s="65">
        <v>45553.4791666667</v>
      </c>
      <c r="T74" s="35"/>
      <c r="U74" s="35"/>
      <c r="V74" s="40"/>
      <c r="W74" s="40"/>
      <c r="X74" s="38"/>
      <c r="Y74" s="34" t="s">
        <v>3701</v>
      </c>
      <c r="Z74" s="34" t="s">
        <v>420</v>
      </c>
      <c r="AA74" s="238" t="s">
        <v>3702</v>
      </c>
      <c r="AB74" s="238"/>
      <c r="AC74" s="238" t="s">
        <v>3703</v>
      </c>
      <c r="AD74" t="s">
        <v>3462</v>
      </c>
    </row>
    <row r="75" ht="409.5" spans="1:30">
      <c r="A75" s="29">
        <v>79</v>
      </c>
      <c r="B75" s="33" t="s">
        <v>117</v>
      </c>
      <c r="C75" s="33" t="s">
        <v>118</v>
      </c>
      <c r="D75" s="33" t="s">
        <v>150</v>
      </c>
      <c r="E75" s="57" t="s">
        <v>157</v>
      </c>
      <c r="F75" s="239" t="s">
        <v>426</v>
      </c>
      <c r="G75" s="240" t="s">
        <v>3698</v>
      </c>
      <c r="H75" s="241" t="s">
        <v>3699</v>
      </c>
      <c r="I75" s="33">
        <v>9</v>
      </c>
      <c r="J75" s="236">
        <v>45566</v>
      </c>
      <c r="K75" s="236">
        <v>45595</v>
      </c>
      <c r="L75" s="29" t="s">
        <v>124</v>
      </c>
      <c r="M75" s="33" t="s">
        <v>125</v>
      </c>
      <c r="N75" s="29" t="s">
        <v>398</v>
      </c>
      <c r="O75" s="29" t="s">
        <v>414</v>
      </c>
      <c r="P75" s="29" t="s">
        <v>80</v>
      </c>
      <c r="Q75" s="33">
        <v>9</v>
      </c>
      <c r="R75" s="34" t="s">
        <v>3700</v>
      </c>
      <c r="S75" s="65">
        <v>45553.4791666667</v>
      </c>
      <c r="T75" s="35"/>
      <c r="U75" s="35"/>
      <c r="V75" s="40"/>
      <c r="W75" s="40"/>
      <c r="X75" s="38"/>
      <c r="Y75" s="34" t="s">
        <v>3701</v>
      </c>
      <c r="Z75" s="34" t="s">
        <v>426</v>
      </c>
      <c r="AA75" s="238" t="s">
        <v>3702</v>
      </c>
      <c r="AB75" s="238"/>
      <c r="AC75" s="238" t="s">
        <v>3703</v>
      </c>
      <c r="AD75" t="s">
        <v>3462</v>
      </c>
    </row>
    <row r="76" ht="409.5" spans="1:30">
      <c r="A76" s="29">
        <v>80</v>
      </c>
      <c r="B76" s="33" t="s">
        <v>117</v>
      </c>
      <c r="C76" s="33" t="s">
        <v>118</v>
      </c>
      <c r="D76" s="33" t="s">
        <v>150</v>
      </c>
      <c r="E76" s="57" t="s">
        <v>157</v>
      </c>
      <c r="F76" s="242" t="s">
        <v>468</v>
      </c>
      <c r="G76" s="240" t="s">
        <v>3704</v>
      </c>
      <c r="H76" s="243" t="s">
        <v>3705</v>
      </c>
      <c r="I76" s="33">
        <v>6</v>
      </c>
      <c r="J76" s="236">
        <v>45566</v>
      </c>
      <c r="K76" s="236">
        <v>45595</v>
      </c>
      <c r="L76" s="29" t="s">
        <v>124</v>
      </c>
      <c r="M76" s="33" t="s">
        <v>125</v>
      </c>
      <c r="N76" s="29" t="s">
        <v>398</v>
      </c>
      <c r="O76" s="29" t="s">
        <v>469</v>
      </c>
      <c r="P76" s="29" t="s">
        <v>80</v>
      </c>
      <c r="Q76" s="33">
        <v>6</v>
      </c>
      <c r="R76" s="34" t="s">
        <v>3706</v>
      </c>
      <c r="S76" s="65">
        <v>45553.4791666667</v>
      </c>
      <c r="T76" s="35"/>
      <c r="U76" s="35"/>
      <c r="V76" s="40"/>
      <c r="W76" s="40"/>
      <c r="X76" s="38"/>
      <c r="Y76" s="34" t="s">
        <v>3707</v>
      </c>
      <c r="Z76" s="34" t="s">
        <v>468</v>
      </c>
      <c r="AA76" s="238" t="s">
        <v>3708</v>
      </c>
      <c r="AB76" s="238" t="s">
        <v>3533</v>
      </c>
      <c r="AC76" s="238" t="s">
        <v>3585</v>
      </c>
      <c r="AD76" t="s">
        <v>3462</v>
      </c>
    </row>
    <row r="77" ht="409.5" spans="1:30">
      <c r="A77" s="29">
        <v>81</v>
      </c>
      <c r="B77" s="33" t="s">
        <v>117</v>
      </c>
      <c r="C77" s="33" t="s">
        <v>118</v>
      </c>
      <c r="D77" s="33" t="s">
        <v>150</v>
      </c>
      <c r="E77" s="57" t="s">
        <v>157</v>
      </c>
      <c r="F77" s="242" t="s">
        <v>473</v>
      </c>
      <c r="G77" s="240" t="s">
        <v>3704</v>
      </c>
      <c r="H77" s="243" t="s">
        <v>3705</v>
      </c>
      <c r="I77" s="33">
        <v>6</v>
      </c>
      <c r="J77" s="236">
        <v>45566</v>
      </c>
      <c r="K77" s="236">
        <v>45595</v>
      </c>
      <c r="L77" s="29" t="s">
        <v>124</v>
      </c>
      <c r="M77" s="33" t="s">
        <v>125</v>
      </c>
      <c r="N77" s="29" t="s">
        <v>398</v>
      </c>
      <c r="O77" s="29" t="s">
        <v>469</v>
      </c>
      <c r="P77" s="29" t="s">
        <v>80</v>
      </c>
      <c r="Q77" s="33">
        <v>6</v>
      </c>
      <c r="R77" s="34" t="s">
        <v>3706</v>
      </c>
      <c r="S77" s="65">
        <v>45553.4791666667</v>
      </c>
      <c r="T77" s="35"/>
      <c r="U77" s="35"/>
      <c r="V77" s="40"/>
      <c r="W77" s="40"/>
      <c r="X77" s="38"/>
      <c r="Y77" s="34" t="s">
        <v>3707</v>
      </c>
      <c r="Z77" s="34" t="s">
        <v>473</v>
      </c>
      <c r="AA77" s="238" t="s">
        <v>3708</v>
      </c>
      <c r="AB77" s="238" t="s">
        <v>3533</v>
      </c>
      <c r="AC77" s="238" t="s">
        <v>3585</v>
      </c>
      <c r="AD77" t="s">
        <v>3462</v>
      </c>
    </row>
    <row r="78" ht="409.5" spans="1:31">
      <c r="A78" s="29">
        <v>82</v>
      </c>
      <c r="B78" s="33" t="s">
        <v>117</v>
      </c>
      <c r="C78" s="33" t="s">
        <v>118</v>
      </c>
      <c r="D78" s="33" t="s">
        <v>150</v>
      </c>
      <c r="E78" s="57" t="s">
        <v>157</v>
      </c>
      <c r="F78" s="242" t="s">
        <v>427</v>
      </c>
      <c r="G78" s="240" t="s">
        <v>3709</v>
      </c>
      <c r="H78" s="243" t="s">
        <v>3710</v>
      </c>
      <c r="I78" s="33">
        <v>6</v>
      </c>
      <c r="J78" s="236">
        <v>45597</v>
      </c>
      <c r="K78" s="236">
        <v>45626</v>
      </c>
      <c r="L78" s="29" t="s">
        <v>124</v>
      </c>
      <c r="M78" s="33" t="s">
        <v>125</v>
      </c>
      <c r="N78" s="29" t="s">
        <v>398</v>
      </c>
      <c r="O78" s="29" t="s">
        <v>428</v>
      </c>
      <c r="P78" s="29" t="s">
        <v>80</v>
      </c>
      <c r="Q78" s="33">
        <v>6</v>
      </c>
      <c r="R78" s="34" t="s">
        <v>3711</v>
      </c>
      <c r="S78" s="65">
        <v>45595.6715277778</v>
      </c>
      <c r="T78" s="35"/>
      <c r="U78" s="35"/>
      <c r="V78" s="40"/>
      <c r="W78" s="40"/>
      <c r="X78" s="38"/>
      <c r="Y78" s="34" t="s">
        <v>3712</v>
      </c>
      <c r="Z78" s="34" t="s">
        <v>427</v>
      </c>
      <c r="AA78" s="238" t="s">
        <v>3713</v>
      </c>
      <c r="AB78" s="238" t="s">
        <v>3714</v>
      </c>
      <c r="AC78" s="238"/>
      <c r="AD78" t="s">
        <v>132</v>
      </c>
      <c r="AE78" t="s">
        <v>3620</v>
      </c>
    </row>
    <row r="79" ht="276" spans="1:31">
      <c r="A79" s="29">
        <v>83</v>
      </c>
      <c r="B79" s="33" t="s">
        <v>117</v>
      </c>
      <c r="C79" s="33" t="s">
        <v>118</v>
      </c>
      <c r="D79" s="33" t="s">
        <v>150</v>
      </c>
      <c r="E79" s="57" t="s">
        <v>157</v>
      </c>
      <c r="F79" s="239" t="s">
        <v>433</v>
      </c>
      <c r="G79" s="240" t="s">
        <v>3715</v>
      </c>
      <c r="H79" s="243" t="s">
        <v>1766</v>
      </c>
      <c r="I79" s="33">
        <v>2</v>
      </c>
      <c r="J79" s="236">
        <v>45597</v>
      </c>
      <c r="K79" s="236">
        <v>45626</v>
      </c>
      <c r="L79" s="29" t="s">
        <v>124</v>
      </c>
      <c r="M79" s="33" t="s">
        <v>125</v>
      </c>
      <c r="N79" s="29" t="s">
        <v>398</v>
      </c>
      <c r="O79" s="29" t="s">
        <v>428</v>
      </c>
      <c r="P79" s="29" t="s">
        <v>80</v>
      </c>
      <c r="Q79" s="33">
        <v>2</v>
      </c>
      <c r="R79" s="34" t="s">
        <v>3716</v>
      </c>
      <c r="S79" s="65">
        <v>45595.6715277778</v>
      </c>
      <c r="T79" s="35"/>
      <c r="U79" s="35"/>
      <c r="V79" s="40"/>
      <c r="W79" s="40"/>
      <c r="X79" s="38"/>
      <c r="Y79" s="34" t="s">
        <v>3717</v>
      </c>
      <c r="Z79" s="34" t="s">
        <v>433</v>
      </c>
      <c r="AA79" s="238" t="s">
        <v>3718</v>
      </c>
      <c r="AB79" s="238" t="s">
        <v>3719</v>
      </c>
      <c r="AC79" s="238"/>
      <c r="AD79" t="s">
        <v>132</v>
      </c>
      <c r="AE79" t="s">
        <v>3620</v>
      </c>
    </row>
    <row r="80" ht="409.5" spans="1:30">
      <c r="A80" s="29">
        <v>84</v>
      </c>
      <c r="B80" s="33" t="s">
        <v>117</v>
      </c>
      <c r="C80" s="33" t="s">
        <v>118</v>
      </c>
      <c r="D80" s="33" t="s">
        <v>150</v>
      </c>
      <c r="E80" s="57" t="s">
        <v>157</v>
      </c>
      <c r="F80" s="242" t="s">
        <v>439</v>
      </c>
      <c r="G80" s="240" t="s">
        <v>3720</v>
      </c>
      <c r="H80" s="244" t="s">
        <v>3721</v>
      </c>
      <c r="I80" s="33">
        <v>6</v>
      </c>
      <c r="J80" s="236">
        <v>45597</v>
      </c>
      <c r="K80" s="236">
        <v>45626</v>
      </c>
      <c r="L80" s="29" t="s">
        <v>124</v>
      </c>
      <c r="M80" s="33" t="s">
        <v>125</v>
      </c>
      <c r="N80" s="29" t="s">
        <v>398</v>
      </c>
      <c r="O80" s="29" t="s">
        <v>428</v>
      </c>
      <c r="P80" s="29" t="s">
        <v>80</v>
      </c>
      <c r="Q80" s="33">
        <v>6</v>
      </c>
      <c r="R80" s="34" t="s">
        <v>3722</v>
      </c>
      <c r="S80" s="65">
        <v>45548.4791666667</v>
      </c>
      <c r="T80" s="35"/>
      <c r="U80" s="35"/>
      <c r="V80" s="40"/>
      <c r="W80" s="40"/>
      <c r="X80" s="38"/>
      <c r="Y80" s="34" t="s">
        <v>3723</v>
      </c>
      <c r="Z80" s="34" t="s">
        <v>439</v>
      </c>
      <c r="AA80" s="238" t="s">
        <v>3724</v>
      </c>
      <c r="AB80" s="238" t="s">
        <v>3725</v>
      </c>
      <c r="AC80" s="238" t="s">
        <v>3585</v>
      </c>
      <c r="AD80" t="s">
        <v>3462</v>
      </c>
    </row>
    <row r="81" ht="409.5" spans="1:30">
      <c r="A81" s="29">
        <v>85</v>
      </c>
      <c r="B81" s="33" t="s">
        <v>117</v>
      </c>
      <c r="C81" s="33" t="s">
        <v>118</v>
      </c>
      <c r="D81" s="33" t="s">
        <v>363</v>
      </c>
      <c r="E81" s="54" t="s">
        <v>412</v>
      </c>
      <c r="F81" s="242" t="s">
        <v>413</v>
      </c>
      <c r="G81" s="240" t="s">
        <v>3726</v>
      </c>
      <c r="H81" s="243" t="s">
        <v>3727</v>
      </c>
      <c r="I81" s="33">
        <v>6</v>
      </c>
      <c r="J81" s="236">
        <v>45566</v>
      </c>
      <c r="K81" s="236">
        <v>45595</v>
      </c>
      <c r="L81" s="29" t="s">
        <v>124</v>
      </c>
      <c r="M81" s="33" t="s">
        <v>125</v>
      </c>
      <c r="N81" s="29" t="s">
        <v>398</v>
      </c>
      <c r="O81" s="29" t="s">
        <v>414</v>
      </c>
      <c r="P81" s="29" t="s">
        <v>80</v>
      </c>
      <c r="Q81" s="33">
        <v>6</v>
      </c>
      <c r="R81" s="34" t="s">
        <v>3728</v>
      </c>
      <c r="S81" s="65">
        <v>45553.4791666667</v>
      </c>
      <c r="T81" s="35"/>
      <c r="U81" s="35"/>
      <c r="V81" s="40"/>
      <c r="W81" s="40"/>
      <c r="X81" s="38"/>
      <c r="Y81" s="34" t="s">
        <v>3729</v>
      </c>
      <c r="Z81" s="34" t="s">
        <v>413</v>
      </c>
      <c r="AA81" s="238" t="s">
        <v>3730</v>
      </c>
      <c r="AB81" s="238" t="s">
        <v>3731</v>
      </c>
      <c r="AC81" s="238" t="s">
        <v>3585</v>
      </c>
      <c r="AD81" t="s">
        <v>3462</v>
      </c>
    </row>
    <row r="82" ht="409.5" spans="1:30">
      <c r="A82" s="29">
        <v>86</v>
      </c>
      <c r="B82" s="33" t="s">
        <v>117</v>
      </c>
      <c r="C82" s="33" t="s">
        <v>118</v>
      </c>
      <c r="D82" s="33" t="s">
        <v>363</v>
      </c>
      <c r="E82" s="54" t="s">
        <v>412</v>
      </c>
      <c r="F82" s="242" t="s">
        <v>419</v>
      </c>
      <c r="G82" s="240" t="s">
        <v>3726</v>
      </c>
      <c r="H82" s="243" t="s">
        <v>3727</v>
      </c>
      <c r="I82" s="33">
        <v>6</v>
      </c>
      <c r="J82" s="236">
        <v>45566</v>
      </c>
      <c r="K82" s="236">
        <v>45595</v>
      </c>
      <c r="L82" s="29" t="s">
        <v>124</v>
      </c>
      <c r="M82" s="33" t="s">
        <v>125</v>
      </c>
      <c r="N82" s="29" t="s">
        <v>398</v>
      </c>
      <c r="O82" s="29" t="s">
        <v>414</v>
      </c>
      <c r="P82" s="29" t="s">
        <v>80</v>
      </c>
      <c r="Q82" s="33">
        <v>6</v>
      </c>
      <c r="R82" s="34" t="s">
        <v>3728</v>
      </c>
      <c r="S82" s="65">
        <v>45553.4791666667</v>
      </c>
      <c r="T82" s="35"/>
      <c r="U82" s="35"/>
      <c r="V82" s="40"/>
      <c r="W82" s="40"/>
      <c r="X82" s="38"/>
      <c r="Y82" s="34" t="s">
        <v>3729</v>
      </c>
      <c r="Z82" s="34" t="s">
        <v>419</v>
      </c>
      <c r="AA82" s="238" t="s">
        <v>3730</v>
      </c>
      <c r="AB82" s="238" t="s">
        <v>3731</v>
      </c>
      <c r="AC82" s="238" t="s">
        <v>3585</v>
      </c>
      <c r="AD82" t="s">
        <v>3462</v>
      </c>
    </row>
    <row r="83" ht="409.5" spans="1:30">
      <c r="A83" s="29">
        <v>87</v>
      </c>
      <c r="B83" s="33" t="s">
        <v>117</v>
      </c>
      <c r="C83" s="33" t="s">
        <v>118</v>
      </c>
      <c r="D83" s="33" t="s">
        <v>150</v>
      </c>
      <c r="E83" s="57" t="s">
        <v>412</v>
      </c>
      <c r="F83" s="239" t="s">
        <v>516</v>
      </c>
      <c r="G83" s="240" t="s">
        <v>3732</v>
      </c>
      <c r="H83" s="243" t="s">
        <v>3733</v>
      </c>
      <c r="I83" s="33">
        <v>16</v>
      </c>
      <c r="J83" s="236">
        <v>45566</v>
      </c>
      <c r="K83" s="236">
        <v>45595</v>
      </c>
      <c r="L83" s="29" t="s">
        <v>124</v>
      </c>
      <c r="M83" s="33" t="s">
        <v>125</v>
      </c>
      <c r="N83" s="29" t="s">
        <v>398</v>
      </c>
      <c r="O83" s="29" t="s">
        <v>506</v>
      </c>
      <c r="P83" s="29" t="s">
        <v>80</v>
      </c>
      <c r="Q83" s="33">
        <v>16</v>
      </c>
      <c r="R83" s="34" t="s">
        <v>3700</v>
      </c>
      <c r="S83" s="65">
        <v>45553.4791666667</v>
      </c>
      <c r="T83" s="35"/>
      <c r="U83" s="35"/>
      <c r="V83" s="40"/>
      <c r="W83" s="40"/>
      <c r="X83" s="38"/>
      <c r="Y83" s="34" t="s">
        <v>3734</v>
      </c>
      <c r="Z83" s="34" t="s">
        <v>516</v>
      </c>
      <c r="AA83" s="238" t="s">
        <v>3735</v>
      </c>
      <c r="AB83" s="238"/>
      <c r="AC83" s="238" t="s">
        <v>3736</v>
      </c>
      <c r="AD83" t="s">
        <v>3462</v>
      </c>
    </row>
    <row r="84" ht="409.5" spans="1:30">
      <c r="A84" s="29">
        <v>88</v>
      </c>
      <c r="B84" s="33" t="s">
        <v>117</v>
      </c>
      <c r="C84" s="33" t="s">
        <v>118</v>
      </c>
      <c r="D84" s="33" t="s">
        <v>150</v>
      </c>
      <c r="E84" s="57" t="s">
        <v>455</v>
      </c>
      <c r="F84" s="239" t="s">
        <v>456</v>
      </c>
      <c r="G84" s="240" t="s">
        <v>3737</v>
      </c>
      <c r="H84" s="243" t="s">
        <v>3738</v>
      </c>
      <c r="I84" s="33">
        <v>6</v>
      </c>
      <c r="J84" s="236">
        <v>45566</v>
      </c>
      <c r="K84" s="236">
        <v>45595</v>
      </c>
      <c r="L84" s="29" t="s">
        <v>124</v>
      </c>
      <c r="M84" s="33" t="s">
        <v>125</v>
      </c>
      <c r="N84" s="29" t="s">
        <v>398</v>
      </c>
      <c r="O84" s="29" t="s">
        <v>457</v>
      </c>
      <c r="P84" s="29" t="s">
        <v>80</v>
      </c>
      <c r="Q84" s="33">
        <v>6</v>
      </c>
      <c r="R84" s="34" t="s">
        <v>3739</v>
      </c>
      <c r="S84" s="65">
        <v>45548.4791666667</v>
      </c>
      <c r="T84" s="35"/>
      <c r="U84" s="35"/>
      <c r="V84" s="40"/>
      <c r="W84" s="40"/>
      <c r="X84" s="38"/>
      <c r="Y84" s="34" t="s">
        <v>3740</v>
      </c>
      <c r="Z84" s="34" t="s">
        <v>456</v>
      </c>
      <c r="AA84" s="238" t="s">
        <v>3741</v>
      </c>
      <c r="AB84" s="238" t="s">
        <v>3471</v>
      </c>
      <c r="AC84" s="238" t="s">
        <v>3742</v>
      </c>
      <c r="AD84" t="s">
        <v>3462</v>
      </c>
    </row>
    <row r="85" ht="409.5" spans="1:30">
      <c r="A85" s="29">
        <v>89</v>
      </c>
      <c r="B85" s="33" t="s">
        <v>117</v>
      </c>
      <c r="C85" s="33" t="s">
        <v>118</v>
      </c>
      <c r="D85" s="33" t="s">
        <v>150</v>
      </c>
      <c r="E85" s="57" t="s">
        <v>455</v>
      </c>
      <c r="F85" s="239" t="s">
        <v>467</v>
      </c>
      <c r="G85" s="240" t="s">
        <v>3737</v>
      </c>
      <c r="H85" s="243" t="s">
        <v>3738</v>
      </c>
      <c r="I85" s="33">
        <v>6</v>
      </c>
      <c r="J85" s="236">
        <v>45566</v>
      </c>
      <c r="K85" s="236">
        <v>45595</v>
      </c>
      <c r="L85" s="29" t="s">
        <v>124</v>
      </c>
      <c r="M85" s="33" t="s">
        <v>125</v>
      </c>
      <c r="N85" s="29" t="s">
        <v>398</v>
      </c>
      <c r="O85" s="29" t="s">
        <v>457</v>
      </c>
      <c r="P85" s="29" t="s">
        <v>80</v>
      </c>
      <c r="Q85" s="33">
        <v>6</v>
      </c>
      <c r="R85" s="34" t="s">
        <v>3739</v>
      </c>
      <c r="S85" s="65">
        <v>45548.4791666667</v>
      </c>
      <c r="T85" s="35"/>
      <c r="U85" s="35"/>
      <c r="V85" s="40"/>
      <c r="W85" s="40"/>
      <c r="X85" s="38"/>
      <c r="Y85" s="34" t="s">
        <v>3740</v>
      </c>
      <c r="Z85" s="34" t="s">
        <v>467</v>
      </c>
      <c r="AA85" s="238" t="s">
        <v>3741</v>
      </c>
      <c r="AB85" s="238" t="s">
        <v>3471</v>
      </c>
      <c r="AC85" s="238" t="s">
        <v>3742</v>
      </c>
      <c r="AD85" t="s">
        <v>3462</v>
      </c>
    </row>
    <row r="86" ht="409.5" spans="1:30">
      <c r="A86" s="29">
        <v>90</v>
      </c>
      <c r="B86" s="33" t="s">
        <v>117</v>
      </c>
      <c r="C86" s="33" t="s">
        <v>118</v>
      </c>
      <c r="D86" s="33" t="s">
        <v>150</v>
      </c>
      <c r="E86" s="57" t="s">
        <v>157</v>
      </c>
      <c r="F86" s="239" t="s">
        <v>505</v>
      </c>
      <c r="G86" s="240" t="s">
        <v>3743</v>
      </c>
      <c r="H86" s="243" t="s">
        <v>3744</v>
      </c>
      <c r="I86" s="33">
        <v>6</v>
      </c>
      <c r="J86" s="236">
        <v>45566</v>
      </c>
      <c r="K86" s="236">
        <v>45595</v>
      </c>
      <c r="L86" s="29" t="s">
        <v>124</v>
      </c>
      <c r="M86" s="33" t="s">
        <v>125</v>
      </c>
      <c r="N86" s="29" t="s">
        <v>398</v>
      </c>
      <c r="O86" s="29" t="s">
        <v>506</v>
      </c>
      <c r="P86" s="29" t="s">
        <v>80</v>
      </c>
      <c r="Q86" s="33">
        <v>6</v>
      </c>
      <c r="R86" s="34" t="s">
        <v>3745</v>
      </c>
      <c r="S86" s="65">
        <v>45553.4791666667</v>
      </c>
      <c r="T86" s="35"/>
      <c r="U86" s="35"/>
      <c r="V86" s="40"/>
      <c r="W86" s="40"/>
      <c r="X86" s="38"/>
      <c r="Y86" s="34" t="s">
        <v>3746</v>
      </c>
      <c r="Z86" s="34" t="s">
        <v>505</v>
      </c>
      <c r="AA86" s="238" t="s">
        <v>3747</v>
      </c>
      <c r="AB86" s="238" t="s">
        <v>3504</v>
      </c>
      <c r="AC86" s="238" t="s">
        <v>3585</v>
      </c>
      <c r="AD86" t="s">
        <v>3462</v>
      </c>
    </row>
    <row r="87" ht="409.5" spans="1:30">
      <c r="A87" s="29">
        <v>91</v>
      </c>
      <c r="B87" s="33" t="s">
        <v>117</v>
      </c>
      <c r="C87" s="33" t="s">
        <v>118</v>
      </c>
      <c r="D87" s="33" t="s">
        <v>150</v>
      </c>
      <c r="E87" s="57" t="s">
        <v>157</v>
      </c>
      <c r="F87" s="239" t="s">
        <v>511</v>
      </c>
      <c r="G87" s="240" t="s">
        <v>3743</v>
      </c>
      <c r="H87" s="243" t="s">
        <v>3744</v>
      </c>
      <c r="I87" s="33">
        <v>6</v>
      </c>
      <c r="J87" s="236">
        <v>45566</v>
      </c>
      <c r="K87" s="236">
        <v>45595</v>
      </c>
      <c r="L87" s="29" t="s">
        <v>124</v>
      </c>
      <c r="M87" s="33" t="s">
        <v>125</v>
      </c>
      <c r="N87" s="29" t="s">
        <v>398</v>
      </c>
      <c r="O87" s="29" t="s">
        <v>506</v>
      </c>
      <c r="P87" s="29" t="s">
        <v>80</v>
      </c>
      <c r="Q87" s="33">
        <v>6</v>
      </c>
      <c r="R87" s="34" t="s">
        <v>3748</v>
      </c>
      <c r="S87" s="65">
        <v>45553.4791666667</v>
      </c>
      <c r="T87" s="35"/>
      <c r="U87" s="35"/>
      <c r="V87" s="40"/>
      <c r="W87" s="40"/>
      <c r="X87" s="38"/>
      <c r="Y87" s="34" t="s">
        <v>3749</v>
      </c>
      <c r="Z87" s="34" t="s">
        <v>511</v>
      </c>
      <c r="AA87" s="238" t="s">
        <v>3750</v>
      </c>
      <c r="AB87" s="238" t="s">
        <v>3504</v>
      </c>
      <c r="AC87" s="238" t="s">
        <v>3585</v>
      </c>
      <c r="AD87" t="s">
        <v>3462</v>
      </c>
    </row>
    <row r="88" ht="324" spans="1:31">
      <c r="A88" s="29">
        <v>92</v>
      </c>
      <c r="B88" s="33" t="s">
        <v>117</v>
      </c>
      <c r="C88" s="33" t="s">
        <v>118</v>
      </c>
      <c r="D88" s="33" t="s">
        <v>150</v>
      </c>
      <c r="E88" s="57" t="s">
        <v>157</v>
      </c>
      <c r="F88" s="242" t="s">
        <v>477</v>
      </c>
      <c r="G88" s="240" t="s">
        <v>3751</v>
      </c>
      <c r="H88" s="243" t="s">
        <v>3752</v>
      </c>
      <c r="I88" s="33">
        <v>6</v>
      </c>
      <c r="J88" s="236">
        <v>45597</v>
      </c>
      <c r="K88" s="236">
        <v>45626</v>
      </c>
      <c r="L88" s="29" t="s">
        <v>124</v>
      </c>
      <c r="M88" s="33" t="s">
        <v>125</v>
      </c>
      <c r="N88" s="29" t="s">
        <v>398</v>
      </c>
      <c r="O88" s="29" t="s">
        <v>445</v>
      </c>
      <c r="P88" s="29" t="s">
        <v>80</v>
      </c>
      <c r="Q88" s="33">
        <v>6</v>
      </c>
      <c r="R88" s="34" t="s">
        <v>3753</v>
      </c>
      <c r="S88" s="65">
        <v>45549.4909722222</v>
      </c>
      <c r="T88" s="35"/>
      <c r="U88" s="35"/>
      <c r="V88" s="40"/>
      <c r="W88" s="40"/>
      <c r="X88" s="38"/>
      <c r="Y88" s="34" t="s">
        <v>3754</v>
      </c>
      <c r="Z88" s="34" t="s">
        <v>477</v>
      </c>
      <c r="AA88" s="238" t="s">
        <v>3755</v>
      </c>
      <c r="AB88" s="238" t="s">
        <v>3756</v>
      </c>
      <c r="AC88" s="238"/>
      <c r="AD88" t="s">
        <v>132</v>
      </c>
      <c r="AE88" t="s">
        <v>149</v>
      </c>
    </row>
    <row r="89" ht="409.5" spans="1:31">
      <c r="A89" s="29">
        <v>93</v>
      </c>
      <c r="B89" s="33" t="s">
        <v>117</v>
      </c>
      <c r="C89" s="33" t="s">
        <v>118</v>
      </c>
      <c r="D89" s="33" t="s">
        <v>150</v>
      </c>
      <c r="E89" s="54" t="s">
        <v>412</v>
      </c>
      <c r="F89" s="242" t="s">
        <v>444</v>
      </c>
      <c r="G89" s="240" t="s">
        <v>3757</v>
      </c>
      <c r="H89" s="243" t="s">
        <v>3758</v>
      </c>
      <c r="I89" s="33">
        <v>6</v>
      </c>
      <c r="J89" s="236">
        <v>45597</v>
      </c>
      <c r="K89" s="236">
        <v>45626</v>
      </c>
      <c r="L89" s="29" t="s">
        <v>124</v>
      </c>
      <c r="M89" s="33" t="s">
        <v>125</v>
      </c>
      <c r="N89" s="29" t="s">
        <v>398</v>
      </c>
      <c r="O89" s="29" t="s">
        <v>445</v>
      </c>
      <c r="P89" s="29" t="s">
        <v>80</v>
      </c>
      <c r="Q89" s="33">
        <v>6</v>
      </c>
      <c r="R89" s="34" t="s">
        <v>3711</v>
      </c>
      <c r="S89" s="65">
        <v>45595.6715277778</v>
      </c>
      <c r="T89" s="35"/>
      <c r="U89" s="35"/>
      <c r="V89" s="40"/>
      <c r="W89" s="40"/>
      <c r="X89" s="38"/>
      <c r="Y89" s="34" t="s">
        <v>3712</v>
      </c>
      <c r="Z89" s="34" t="s">
        <v>444</v>
      </c>
      <c r="AA89" s="238" t="s">
        <v>3713</v>
      </c>
      <c r="AB89" s="238" t="s">
        <v>3759</v>
      </c>
      <c r="AC89" s="238"/>
      <c r="AD89" t="s">
        <v>132</v>
      </c>
      <c r="AE89" t="s">
        <v>3620</v>
      </c>
    </row>
    <row r="90" ht="276" spans="1:31">
      <c r="A90" s="29">
        <v>94</v>
      </c>
      <c r="B90" s="33" t="s">
        <v>117</v>
      </c>
      <c r="C90" s="33" t="s">
        <v>118</v>
      </c>
      <c r="D90" s="33" t="s">
        <v>150</v>
      </c>
      <c r="E90" s="54" t="s">
        <v>412</v>
      </c>
      <c r="F90" s="239" t="s">
        <v>450</v>
      </c>
      <c r="G90" s="240" t="s">
        <v>3715</v>
      </c>
      <c r="H90" s="243" t="s">
        <v>1766</v>
      </c>
      <c r="I90" s="33">
        <v>2</v>
      </c>
      <c r="J90" s="236">
        <v>45597</v>
      </c>
      <c r="K90" s="236">
        <v>45626</v>
      </c>
      <c r="L90" s="29" t="s">
        <v>124</v>
      </c>
      <c r="M90" s="33" t="s">
        <v>125</v>
      </c>
      <c r="N90" s="29" t="s">
        <v>398</v>
      </c>
      <c r="O90" s="29" t="s">
        <v>445</v>
      </c>
      <c r="P90" s="29" t="s">
        <v>80</v>
      </c>
      <c r="Q90" s="33">
        <v>2</v>
      </c>
      <c r="R90" s="34" t="s">
        <v>3716</v>
      </c>
      <c r="S90" s="65">
        <v>45595.6715277778</v>
      </c>
      <c r="T90" s="35"/>
      <c r="U90" s="35"/>
      <c r="V90" s="40"/>
      <c r="W90" s="40"/>
      <c r="X90" s="38"/>
      <c r="Y90" s="34" t="s">
        <v>3717</v>
      </c>
      <c r="Z90" s="34" t="s">
        <v>450</v>
      </c>
      <c r="AA90" s="238" t="s">
        <v>3718</v>
      </c>
      <c r="AB90" s="238" t="s">
        <v>3719</v>
      </c>
      <c r="AC90" s="238"/>
      <c r="AD90" t="s">
        <v>132</v>
      </c>
      <c r="AE90" t="s">
        <v>3620</v>
      </c>
    </row>
    <row r="91" ht="409.5" spans="1:30">
      <c r="A91" s="29">
        <v>95</v>
      </c>
      <c r="B91" s="33" t="s">
        <v>117</v>
      </c>
      <c r="C91" s="33" t="s">
        <v>118</v>
      </c>
      <c r="D91" s="33" t="s">
        <v>150</v>
      </c>
      <c r="E91" s="54" t="s">
        <v>412</v>
      </c>
      <c r="F91" s="242" t="s">
        <v>482</v>
      </c>
      <c r="G91" s="240" t="s">
        <v>3760</v>
      </c>
      <c r="H91" s="243" t="s">
        <v>3761</v>
      </c>
      <c r="I91" s="33">
        <v>6</v>
      </c>
      <c r="J91" s="236">
        <v>45597</v>
      </c>
      <c r="K91" s="236">
        <v>45626</v>
      </c>
      <c r="L91" s="29" t="s">
        <v>124</v>
      </c>
      <c r="M91" s="33" t="s">
        <v>125</v>
      </c>
      <c r="N91" s="29" t="s">
        <v>398</v>
      </c>
      <c r="O91" s="29" t="s">
        <v>483</v>
      </c>
      <c r="P91" s="29" t="s">
        <v>80</v>
      </c>
      <c r="Q91" s="33">
        <v>6</v>
      </c>
      <c r="R91" s="34" t="s">
        <v>3762</v>
      </c>
      <c r="S91" s="65">
        <v>45553.4791666667</v>
      </c>
      <c r="T91" s="35"/>
      <c r="U91" s="35"/>
      <c r="V91" s="40"/>
      <c r="W91" s="40"/>
      <c r="X91" s="38"/>
      <c r="Y91" s="34" t="s">
        <v>3763</v>
      </c>
      <c r="Z91" s="34" t="s">
        <v>482</v>
      </c>
      <c r="AA91" s="238" t="s">
        <v>3764</v>
      </c>
      <c r="AB91" s="238" t="s">
        <v>3471</v>
      </c>
      <c r="AC91" s="238" t="s">
        <v>3765</v>
      </c>
      <c r="AD91" t="s">
        <v>3462</v>
      </c>
    </row>
    <row r="92" ht="409.5" spans="1:30">
      <c r="A92" s="29">
        <v>96</v>
      </c>
      <c r="B92" s="33" t="s">
        <v>117</v>
      </c>
      <c r="C92" s="33" t="s">
        <v>118</v>
      </c>
      <c r="D92" s="33" t="s">
        <v>150</v>
      </c>
      <c r="E92" s="54" t="s">
        <v>412</v>
      </c>
      <c r="F92" s="242" t="s">
        <v>488</v>
      </c>
      <c r="G92" s="240" t="s">
        <v>3760</v>
      </c>
      <c r="H92" s="243" t="s">
        <v>3761</v>
      </c>
      <c r="I92" s="33">
        <v>6</v>
      </c>
      <c r="J92" s="236">
        <v>45597</v>
      </c>
      <c r="K92" s="236">
        <v>45626</v>
      </c>
      <c r="L92" s="29" t="s">
        <v>124</v>
      </c>
      <c r="M92" s="33" t="s">
        <v>125</v>
      </c>
      <c r="N92" s="29" t="s">
        <v>398</v>
      </c>
      <c r="O92" s="29" t="s">
        <v>483</v>
      </c>
      <c r="P92" s="29" t="s">
        <v>80</v>
      </c>
      <c r="Q92" s="33">
        <v>6</v>
      </c>
      <c r="R92" s="34" t="s">
        <v>3762</v>
      </c>
      <c r="S92" s="65">
        <v>45553.4791666667</v>
      </c>
      <c r="T92" s="35"/>
      <c r="U92" s="35"/>
      <c r="V92" s="40"/>
      <c r="W92" s="40"/>
      <c r="X92" s="38"/>
      <c r="Y92" s="34" t="s">
        <v>3763</v>
      </c>
      <c r="Z92" s="34" t="s">
        <v>488</v>
      </c>
      <c r="AA92" s="238" t="s">
        <v>3764</v>
      </c>
      <c r="AB92" s="238" t="s">
        <v>3471</v>
      </c>
      <c r="AC92" s="238" t="s">
        <v>3765</v>
      </c>
      <c r="AD92" t="s">
        <v>3462</v>
      </c>
    </row>
    <row r="93" ht="409.5" spans="1:30">
      <c r="A93" s="29">
        <v>97</v>
      </c>
      <c r="B93" s="33" t="s">
        <v>117</v>
      </c>
      <c r="C93" s="33" t="s">
        <v>118</v>
      </c>
      <c r="D93" s="33" t="s">
        <v>150</v>
      </c>
      <c r="E93" s="54" t="s">
        <v>412</v>
      </c>
      <c r="F93" s="242" t="s">
        <v>493</v>
      </c>
      <c r="G93" s="240" t="s">
        <v>3715</v>
      </c>
      <c r="H93" s="243" t="s">
        <v>1766</v>
      </c>
      <c r="I93" s="33">
        <v>2</v>
      </c>
      <c r="J93" s="236">
        <v>45597</v>
      </c>
      <c r="K93" s="236">
        <v>45626</v>
      </c>
      <c r="L93" s="29" t="s">
        <v>124</v>
      </c>
      <c r="M93" s="33" t="s">
        <v>125</v>
      </c>
      <c r="N93" s="29" t="s">
        <v>398</v>
      </c>
      <c r="O93" s="29" t="s">
        <v>483</v>
      </c>
      <c r="P93" s="29" t="s">
        <v>80</v>
      </c>
      <c r="Q93" s="33">
        <v>2</v>
      </c>
      <c r="R93" s="34" t="s">
        <v>3766</v>
      </c>
      <c r="S93" s="65">
        <v>45596.4861111111</v>
      </c>
      <c r="T93" s="35"/>
      <c r="U93" s="35"/>
      <c r="V93" s="40"/>
      <c r="W93" s="40"/>
      <c r="X93" s="38"/>
      <c r="Y93" s="34" t="s">
        <v>3767</v>
      </c>
      <c r="Z93" s="34" t="s">
        <v>493</v>
      </c>
      <c r="AA93" s="238" t="s">
        <v>3768</v>
      </c>
      <c r="AB93" s="238"/>
      <c r="AC93" s="238" t="s">
        <v>3635</v>
      </c>
      <c r="AD93" t="s">
        <v>3462</v>
      </c>
    </row>
    <row r="94" ht="409.5" spans="1:30">
      <c r="A94" s="29">
        <v>98</v>
      </c>
      <c r="B94" s="33" t="s">
        <v>117</v>
      </c>
      <c r="C94" s="33" t="s">
        <v>118</v>
      </c>
      <c r="D94" s="33" t="s">
        <v>150</v>
      </c>
      <c r="E94" s="54" t="s">
        <v>412</v>
      </c>
      <c r="F94" s="242" t="s">
        <v>499</v>
      </c>
      <c r="G94" s="240" t="s">
        <v>3715</v>
      </c>
      <c r="H94" s="243" t="s">
        <v>1766</v>
      </c>
      <c r="I94" s="33">
        <v>2</v>
      </c>
      <c r="J94" s="236">
        <v>45597</v>
      </c>
      <c r="K94" s="236">
        <v>45626</v>
      </c>
      <c r="L94" s="29" t="s">
        <v>124</v>
      </c>
      <c r="M94" s="33" t="s">
        <v>125</v>
      </c>
      <c r="N94" s="29" t="s">
        <v>398</v>
      </c>
      <c r="O94" s="29" t="s">
        <v>483</v>
      </c>
      <c r="P94" s="29" t="s">
        <v>80</v>
      </c>
      <c r="Q94" s="33">
        <v>2</v>
      </c>
      <c r="R94" s="34" t="s">
        <v>3766</v>
      </c>
      <c r="S94" s="65">
        <v>45596.4861111111</v>
      </c>
      <c r="T94" s="35"/>
      <c r="U94" s="35"/>
      <c r="V94" s="40"/>
      <c r="W94" s="40"/>
      <c r="X94" s="38"/>
      <c r="Y94" s="34" t="s">
        <v>3767</v>
      </c>
      <c r="Z94" s="34" t="s">
        <v>499</v>
      </c>
      <c r="AA94" s="238" t="s">
        <v>3768</v>
      </c>
      <c r="AB94" s="238"/>
      <c r="AC94" s="238" t="s">
        <v>3635</v>
      </c>
      <c r="AD94" t="s">
        <v>3462</v>
      </c>
    </row>
    <row r="95" ht="409.5" spans="1:30">
      <c r="A95" s="29">
        <v>99</v>
      </c>
      <c r="B95" s="33" t="s">
        <v>117</v>
      </c>
      <c r="C95" s="33" t="s">
        <v>118</v>
      </c>
      <c r="D95" s="33" t="s">
        <v>150</v>
      </c>
      <c r="E95" s="54" t="s">
        <v>412</v>
      </c>
      <c r="F95" s="242" t="s">
        <v>500</v>
      </c>
      <c r="G95" s="240" t="s">
        <v>3769</v>
      </c>
      <c r="H95" s="243" t="s">
        <v>3770</v>
      </c>
      <c r="I95" s="33">
        <v>7</v>
      </c>
      <c r="J95" s="236">
        <v>45597</v>
      </c>
      <c r="K95" s="236">
        <v>45626</v>
      </c>
      <c r="L95" s="29" t="s">
        <v>124</v>
      </c>
      <c r="M95" s="33" t="s">
        <v>125</v>
      </c>
      <c r="N95" s="29" t="s">
        <v>398</v>
      </c>
      <c r="O95" s="29" t="s">
        <v>483</v>
      </c>
      <c r="P95" s="29" t="s">
        <v>80</v>
      </c>
      <c r="Q95" s="33">
        <v>7</v>
      </c>
      <c r="R95" s="34" t="s">
        <v>3766</v>
      </c>
      <c r="S95" s="65">
        <v>45596.4861111111</v>
      </c>
      <c r="T95" s="35"/>
      <c r="U95" s="35"/>
      <c r="V95" s="40"/>
      <c r="W95" s="40"/>
      <c r="X95" s="38"/>
      <c r="Y95" s="34" t="s">
        <v>3767</v>
      </c>
      <c r="Z95" s="34" t="s">
        <v>500</v>
      </c>
      <c r="AA95" s="238" t="s">
        <v>3768</v>
      </c>
      <c r="AB95" s="238"/>
      <c r="AC95" s="238" t="s">
        <v>3771</v>
      </c>
      <c r="AD95" t="s">
        <v>3462</v>
      </c>
    </row>
    <row r="96" ht="24" spans="1:29">
      <c r="A96" s="29">
        <v>100</v>
      </c>
      <c r="B96" s="33" t="s">
        <v>117</v>
      </c>
      <c r="C96" s="33" t="s">
        <v>118</v>
      </c>
      <c r="D96" s="33" t="s">
        <v>150</v>
      </c>
      <c r="E96" s="57" t="s">
        <v>247</v>
      </c>
      <c r="F96" s="239" t="s">
        <v>3772</v>
      </c>
      <c r="G96" s="240" t="s">
        <v>3769</v>
      </c>
      <c r="H96" s="243" t="s">
        <v>3770</v>
      </c>
      <c r="I96" s="33">
        <v>7</v>
      </c>
      <c r="J96" s="236">
        <v>45597</v>
      </c>
      <c r="K96" s="236">
        <v>45626</v>
      </c>
      <c r="L96" s="29" t="s">
        <v>124</v>
      </c>
      <c r="M96" s="33" t="s">
        <v>125</v>
      </c>
      <c r="N96" s="29" t="s">
        <v>398</v>
      </c>
      <c r="O96" s="29" t="s">
        <v>483</v>
      </c>
      <c r="P96" s="29" t="s">
        <v>80</v>
      </c>
      <c r="Q96" s="33">
        <v>7</v>
      </c>
      <c r="R96" s="34"/>
      <c r="S96" s="34"/>
      <c r="T96" s="35"/>
      <c r="U96" s="35"/>
      <c r="V96" s="40"/>
      <c r="W96" s="40"/>
      <c r="X96" s="38"/>
      <c r="Y96" s="34"/>
      <c r="Z96" s="34"/>
      <c r="AA96" s="238"/>
      <c r="AB96" s="238"/>
      <c r="AC96" s="238" t="s">
        <v>3771</v>
      </c>
    </row>
    <row r="97" ht="409.5" spans="1:30">
      <c r="A97" s="29">
        <v>101</v>
      </c>
      <c r="B97" s="33" t="s">
        <v>117</v>
      </c>
      <c r="C97" s="33" t="s">
        <v>118</v>
      </c>
      <c r="D97" s="33" t="s">
        <v>150</v>
      </c>
      <c r="E97" s="54" t="s">
        <v>412</v>
      </c>
      <c r="F97" s="242" t="s">
        <v>1888</v>
      </c>
      <c r="G97" s="240" t="s">
        <v>3715</v>
      </c>
      <c r="H97" s="243" t="s">
        <v>1766</v>
      </c>
      <c r="I97" s="33">
        <v>2</v>
      </c>
      <c r="J97" s="236">
        <v>45597</v>
      </c>
      <c r="K97" s="236">
        <v>45626</v>
      </c>
      <c r="L97" s="29" t="s">
        <v>124</v>
      </c>
      <c r="M97" s="33" t="s">
        <v>125</v>
      </c>
      <c r="N97" s="29" t="s">
        <v>398</v>
      </c>
      <c r="O97" s="29" t="s">
        <v>483</v>
      </c>
      <c r="P97" s="29" t="s">
        <v>80</v>
      </c>
      <c r="Q97" s="33">
        <v>2</v>
      </c>
      <c r="R97" s="34" t="s">
        <v>3766</v>
      </c>
      <c r="S97" s="65">
        <v>45596.4861111111</v>
      </c>
      <c r="T97" s="35"/>
      <c r="U97" s="35"/>
      <c r="V97" s="40"/>
      <c r="W97" s="40"/>
      <c r="X97" s="38"/>
      <c r="Y97" s="34" t="s">
        <v>3767</v>
      </c>
      <c r="Z97" s="34" t="s">
        <v>1888</v>
      </c>
      <c r="AA97" s="238" t="s">
        <v>3768</v>
      </c>
      <c r="AB97" s="238"/>
      <c r="AC97" s="238" t="s">
        <v>3635</v>
      </c>
      <c r="AD97" t="s">
        <v>3462</v>
      </c>
    </row>
    <row r="98" ht="409.5" spans="1:30">
      <c r="A98" s="29">
        <v>102</v>
      </c>
      <c r="B98" s="33" t="s">
        <v>117</v>
      </c>
      <c r="C98" s="33" t="s">
        <v>118</v>
      </c>
      <c r="D98" s="33" t="s">
        <v>150</v>
      </c>
      <c r="E98" s="54" t="s">
        <v>412</v>
      </c>
      <c r="F98" s="242" t="s">
        <v>1890</v>
      </c>
      <c r="G98" s="240" t="s">
        <v>3715</v>
      </c>
      <c r="H98" s="240" t="s">
        <v>1766</v>
      </c>
      <c r="I98" s="33">
        <v>2</v>
      </c>
      <c r="J98" s="236">
        <v>45597</v>
      </c>
      <c r="K98" s="236">
        <v>45626</v>
      </c>
      <c r="L98" s="29" t="s">
        <v>124</v>
      </c>
      <c r="M98" s="33" t="s">
        <v>125</v>
      </c>
      <c r="N98" s="29" t="s">
        <v>398</v>
      </c>
      <c r="O98" s="29" t="s">
        <v>483</v>
      </c>
      <c r="P98" s="29" t="s">
        <v>80</v>
      </c>
      <c r="Q98" s="33">
        <v>2</v>
      </c>
      <c r="R98" s="34" t="s">
        <v>3766</v>
      </c>
      <c r="S98" s="65">
        <v>45596.4861111111</v>
      </c>
      <c r="T98" s="35"/>
      <c r="U98" s="35"/>
      <c r="V98" s="40"/>
      <c r="W98" s="40"/>
      <c r="X98" s="38"/>
      <c r="Y98" s="34" t="s">
        <v>3767</v>
      </c>
      <c r="Z98" s="34" t="s">
        <v>1890</v>
      </c>
      <c r="AA98" s="238" t="s">
        <v>3768</v>
      </c>
      <c r="AB98" s="238"/>
      <c r="AC98" s="238" t="s">
        <v>3635</v>
      </c>
      <c r="AD98" t="s">
        <v>3462</v>
      </c>
    </row>
    <row r="99" ht="300" spans="1:30">
      <c r="A99" s="29">
        <v>103</v>
      </c>
      <c r="B99" s="33" t="s">
        <v>117</v>
      </c>
      <c r="C99" s="33" t="s">
        <v>118</v>
      </c>
      <c r="D99" s="33" t="s">
        <v>119</v>
      </c>
      <c r="E99" s="57" t="s">
        <v>120</v>
      </c>
      <c r="F99" s="94" t="s">
        <v>524</v>
      </c>
      <c r="G99" s="33" t="s">
        <v>3773</v>
      </c>
      <c r="H99" s="33" t="s">
        <v>3774</v>
      </c>
      <c r="I99" s="33">
        <v>80</v>
      </c>
      <c r="J99" s="236">
        <v>45627</v>
      </c>
      <c r="K99" s="236">
        <v>45627</v>
      </c>
      <c r="L99" s="29" t="s">
        <v>124</v>
      </c>
      <c r="M99" s="33" t="s">
        <v>125</v>
      </c>
      <c r="N99" s="33" t="s">
        <v>398</v>
      </c>
      <c r="O99" s="29" t="s">
        <v>525</v>
      </c>
      <c r="P99" s="33" t="s">
        <v>80</v>
      </c>
      <c r="Q99" s="33">
        <v>80</v>
      </c>
      <c r="R99" s="34" t="s">
        <v>3775</v>
      </c>
      <c r="S99" s="65">
        <v>45525.4715277778</v>
      </c>
      <c r="T99" s="35"/>
      <c r="U99" s="35"/>
      <c r="V99" s="40"/>
      <c r="W99" s="40"/>
      <c r="X99" s="38"/>
      <c r="Y99" s="34" t="s">
        <v>3776</v>
      </c>
      <c r="Z99" s="34" t="s">
        <v>524</v>
      </c>
      <c r="AA99" s="238" t="s">
        <v>3777</v>
      </c>
      <c r="AB99" s="238"/>
      <c r="AC99" s="238" t="s">
        <v>3778</v>
      </c>
      <c r="AD99" t="s">
        <v>3462</v>
      </c>
    </row>
    <row r="100" ht="300" spans="1:30">
      <c r="A100" s="29">
        <v>104</v>
      </c>
      <c r="B100" s="33" t="s">
        <v>117</v>
      </c>
      <c r="C100" s="33" t="s">
        <v>118</v>
      </c>
      <c r="D100" s="33" t="s">
        <v>119</v>
      </c>
      <c r="E100" s="57" t="s">
        <v>120</v>
      </c>
      <c r="F100" s="94" t="s">
        <v>534</v>
      </c>
      <c r="G100" s="33" t="s">
        <v>3779</v>
      </c>
      <c r="H100" s="33" t="s">
        <v>3780</v>
      </c>
      <c r="I100" s="33">
        <v>82</v>
      </c>
      <c r="J100" s="236">
        <v>45627</v>
      </c>
      <c r="K100" s="236">
        <v>45627</v>
      </c>
      <c r="L100" s="29" t="s">
        <v>124</v>
      </c>
      <c r="M100" s="33" t="s">
        <v>125</v>
      </c>
      <c r="N100" s="33" t="s">
        <v>398</v>
      </c>
      <c r="O100" s="29" t="s">
        <v>525</v>
      </c>
      <c r="P100" s="33" t="s">
        <v>80</v>
      </c>
      <c r="Q100" s="33">
        <v>82</v>
      </c>
      <c r="R100" s="34" t="s">
        <v>3775</v>
      </c>
      <c r="S100" s="65">
        <v>45525.4715277778</v>
      </c>
      <c r="T100" s="35"/>
      <c r="U100" s="35"/>
      <c r="V100" s="40"/>
      <c r="W100" s="40"/>
      <c r="X100" s="38"/>
      <c r="Y100" s="34" t="s">
        <v>3776</v>
      </c>
      <c r="Z100" s="34" t="s">
        <v>534</v>
      </c>
      <c r="AA100" s="238" t="s">
        <v>3777</v>
      </c>
      <c r="AB100" s="238"/>
      <c r="AC100" s="238" t="s">
        <v>3781</v>
      </c>
      <c r="AD100" t="s">
        <v>3462</v>
      </c>
    </row>
    <row r="101" ht="252" spans="1:31">
      <c r="A101" s="29">
        <v>105</v>
      </c>
      <c r="B101" s="33" t="s">
        <v>117</v>
      </c>
      <c r="C101" s="33" t="s">
        <v>118</v>
      </c>
      <c r="D101" s="33" t="s">
        <v>150</v>
      </c>
      <c r="E101" s="57" t="s">
        <v>247</v>
      </c>
      <c r="F101" s="245" t="s">
        <v>619</v>
      </c>
      <c r="G101" s="246" t="s">
        <v>3782</v>
      </c>
      <c r="H101" s="246" t="s">
        <v>3783</v>
      </c>
      <c r="I101" s="246">
        <v>6</v>
      </c>
      <c r="J101" s="236">
        <v>45627</v>
      </c>
      <c r="K101" s="236">
        <v>45627</v>
      </c>
      <c r="L101" s="29" t="s">
        <v>124</v>
      </c>
      <c r="M101" s="33" t="s">
        <v>125</v>
      </c>
      <c r="N101" s="33" t="s">
        <v>398</v>
      </c>
      <c r="O101" s="29" t="s">
        <v>620</v>
      </c>
      <c r="P101" s="33" t="s">
        <v>80</v>
      </c>
      <c r="Q101" s="246">
        <v>6</v>
      </c>
      <c r="R101" s="34" t="s">
        <v>3784</v>
      </c>
      <c r="S101" s="65">
        <v>45492.6125</v>
      </c>
      <c r="T101" s="35"/>
      <c r="U101" s="35"/>
      <c r="V101" s="40"/>
      <c r="W101" s="40"/>
      <c r="X101" s="38"/>
      <c r="Y101" s="34" t="s">
        <v>3785</v>
      </c>
      <c r="Z101" s="34" t="s">
        <v>619</v>
      </c>
      <c r="AA101" s="238" t="s">
        <v>3786</v>
      </c>
      <c r="AB101" s="238" t="s">
        <v>3787</v>
      </c>
      <c r="AC101" s="238"/>
      <c r="AD101" t="s">
        <v>132</v>
      </c>
      <c r="AE101" t="s">
        <v>138</v>
      </c>
    </row>
    <row r="102" ht="252" spans="1:31">
      <c r="A102" s="29">
        <v>106</v>
      </c>
      <c r="B102" s="33" t="s">
        <v>117</v>
      </c>
      <c r="C102" s="33" t="s">
        <v>118</v>
      </c>
      <c r="D102" s="33" t="s">
        <v>150</v>
      </c>
      <c r="E102" s="57" t="s">
        <v>247</v>
      </c>
      <c r="F102" s="245" t="s">
        <v>625</v>
      </c>
      <c r="G102" s="246" t="s">
        <v>3782</v>
      </c>
      <c r="H102" s="246" t="s">
        <v>3783</v>
      </c>
      <c r="I102" s="246">
        <v>6</v>
      </c>
      <c r="J102" s="236">
        <v>45627</v>
      </c>
      <c r="K102" s="236">
        <v>45627</v>
      </c>
      <c r="L102" s="29" t="s">
        <v>124</v>
      </c>
      <c r="M102" s="33" t="s">
        <v>125</v>
      </c>
      <c r="N102" s="33" t="s">
        <v>398</v>
      </c>
      <c r="O102" s="29" t="s">
        <v>620</v>
      </c>
      <c r="P102" s="33" t="s">
        <v>80</v>
      </c>
      <c r="Q102" s="246">
        <v>6</v>
      </c>
      <c r="R102" s="34" t="s">
        <v>3784</v>
      </c>
      <c r="S102" s="65">
        <v>45492.6125</v>
      </c>
      <c r="T102" s="35"/>
      <c r="U102" s="35"/>
      <c r="V102" s="40"/>
      <c r="W102" s="40"/>
      <c r="X102" s="38"/>
      <c r="Y102" s="34" t="s">
        <v>3785</v>
      </c>
      <c r="Z102" s="34" t="s">
        <v>625</v>
      </c>
      <c r="AA102" s="238" t="s">
        <v>3786</v>
      </c>
      <c r="AB102" s="238" t="s">
        <v>3787</v>
      </c>
      <c r="AC102" s="238"/>
      <c r="AD102" t="s">
        <v>132</v>
      </c>
      <c r="AE102" t="s">
        <v>138</v>
      </c>
    </row>
    <row r="103" ht="300" spans="1:30">
      <c r="A103" s="29">
        <v>107</v>
      </c>
      <c r="B103" s="33" t="s">
        <v>117</v>
      </c>
      <c r="C103" s="33" t="s">
        <v>118</v>
      </c>
      <c r="D103" s="33" t="s">
        <v>150</v>
      </c>
      <c r="E103" s="54" t="s">
        <v>412</v>
      </c>
      <c r="F103" s="245" t="s">
        <v>629</v>
      </c>
      <c r="G103" s="246" t="s">
        <v>3788</v>
      </c>
      <c r="H103" s="246" t="s">
        <v>3789</v>
      </c>
      <c r="I103" s="246">
        <v>11</v>
      </c>
      <c r="J103" s="236">
        <v>45627</v>
      </c>
      <c r="K103" s="236">
        <v>45627</v>
      </c>
      <c r="L103" s="29" t="s">
        <v>124</v>
      </c>
      <c r="M103" s="33" t="s">
        <v>125</v>
      </c>
      <c r="N103" s="33" t="s">
        <v>398</v>
      </c>
      <c r="O103" s="29" t="s">
        <v>564</v>
      </c>
      <c r="P103" s="33" t="s">
        <v>80</v>
      </c>
      <c r="Q103" s="246">
        <v>11</v>
      </c>
      <c r="R103" s="34" t="s">
        <v>3790</v>
      </c>
      <c r="S103" s="65">
        <v>45519.6486111111</v>
      </c>
      <c r="T103" s="35"/>
      <c r="U103" s="35"/>
      <c r="V103" s="40"/>
      <c r="W103" s="40"/>
      <c r="X103" s="38"/>
      <c r="Y103" s="34" t="s">
        <v>3791</v>
      </c>
      <c r="Z103" s="34" t="s">
        <v>629</v>
      </c>
      <c r="AA103" s="238" t="s">
        <v>3792</v>
      </c>
      <c r="AB103" s="238" t="s">
        <v>3471</v>
      </c>
      <c r="AC103" s="238" t="s">
        <v>3793</v>
      </c>
      <c r="AD103" t="s">
        <v>3462</v>
      </c>
    </row>
    <row r="104" ht="300" spans="1:30">
      <c r="A104" s="29">
        <v>108</v>
      </c>
      <c r="B104" s="33" t="s">
        <v>117</v>
      </c>
      <c r="C104" s="33" t="s">
        <v>118</v>
      </c>
      <c r="D104" s="33" t="s">
        <v>150</v>
      </c>
      <c r="E104" s="54" t="s">
        <v>412</v>
      </c>
      <c r="F104" s="245" t="s">
        <v>634</v>
      </c>
      <c r="G104" s="246" t="s">
        <v>3788</v>
      </c>
      <c r="H104" s="246" t="s">
        <v>3789</v>
      </c>
      <c r="I104" s="246">
        <v>11</v>
      </c>
      <c r="J104" s="236">
        <v>45627</v>
      </c>
      <c r="K104" s="236">
        <v>45627</v>
      </c>
      <c r="L104" s="29" t="s">
        <v>124</v>
      </c>
      <c r="M104" s="33" t="s">
        <v>125</v>
      </c>
      <c r="N104" s="33" t="s">
        <v>398</v>
      </c>
      <c r="O104" s="29" t="s">
        <v>564</v>
      </c>
      <c r="P104" s="33" t="s">
        <v>80</v>
      </c>
      <c r="Q104" s="246">
        <v>11</v>
      </c>
      <c r="R104" s="34" t="s">
        <v>3790</v>
      </c>
      <c r="S104" s="65">
        <v>45519.6486111111</v>
      </c>
      <c r="T104" s="35"/>
      <c r="U104" s="35"/>
      <c r="V104" s="40"/>
      <c r="W104" s="40"/>
      <c r="X104" s="38"/>
      <c r="Y104" s="34" t="s">
        <v>3791</v>
      </c>
      <c r="Z104" s="34" t="s">
        <v>634</v>
      </c>
      <c r="AA104" s="238" t="s">
        <v>3792</v>
      </c>
      <c r="AB104" s="238" t="s">
        <v>3471</v>
      </c>
      <c r="AC104" s="238" t="s">
        <v>3793</v>
      </c>
      <c r="AD104" t="s">
        <v>3462</v>
      </c>
    </row>
    <row r="105" ht="360" spans="1:30">
      <c r="A105" s="29">
        <v>109</v>
      </c>
      <c r="B105" s="33" t="s">
        <v>117</v>
      </c>
      <c r="C105" s="33" t="s">
        <v>118</v>
      </c>
      <c r="D105" s="33" t="s">
        <v>363</v>
      </c>
      <c r="E105" s="57" t="s">
        <v>157</v>
      </c>
      <c r="F105" s="94" t="s">
        <v>542</v>
      </c>
      <c r="G105" s="33" t="s">
        <v>3794</v>
      </c>
      <c r="H105" s="33" t="s">
        <v>3795</v>
      </c>
      <c r="I105" s="33">
        <v>6</v>
      </c>
      <c r="J105" s="236">
        <v>45627</v>
      </c>
      <c r="K105" s="236">
        <v>45627</v>
      </c>
      <c r="L105" s="29" t="s">
        <v>124</v>
      </c>
      <c r="M105" s="33" t="s">
        <v>125</v>
      </c>
      <c r="N105" s="33" t="s">
        <v>398</v>
      </c>
      <c r="O105" s="29" t="s">
        <v>543</v>
      </c>
      <c r="P105" s="33" t="s">
        <v>80</v>
      </c>
      <c r="Q105" s="33">
        <v>6</v>
      </c>
      <c r="R105" s="34" t="s">
        <v>3796</v>
      </c>
      <c r="S105" s="65">
        <v>45408.6534722222</v>
      </c>
      <c r="T105" s="35"/>
      <c r="U105" s="35"/>
      <c r="V105" s="40"/>
      <c r="W105" s="40"/>
      <c r="X105" s="38"/>
      <c r="Y105" s="34" t="s">
        <v>3797</v>
      </c>
      <c r="Z105" s="34" t="s">
        <v>542</v>
      </c>
      <c r="AA105" s="238" t="s">
        <v>3798</v>
      </c>
      <c r="AB105" s="238" t="s">
        <v>3471</v>
      </c>
      <c r="AC105" s="238" t="s">
        <v>3799</v>
      </c>
      <c r="AD105" t="s">
        <v>3462</v>
      </c>
    </row>
    <row r="106" ht="252" spans="1:30">
      <c r="A106" s="29">
        <v>110</v>
      </c>
      <c r="B106" s="33" t="s">
        <v>117</v>
      </c>
      <c r="C106" s="33" t="s">
        <v>118</v>
      </c>
      <c r="D106" s="33" t="s">
        <v>363</v>
      </c>
      <c r="E106" s="57" t="s">
        <v>157</v>
      </c>
      <c r="F106" s="94" t="s">
        <v>548</v>
      </c>
      <c r="G106" s="33" t="s">
        <v>3794</v>
      </c>
      <c r="H106" s="33" t="s">
        <v>3795</v>
      </c>
      <c r="I106" s="33">
        <v>6</v>
      </c>
      <c r="J106" s="236">
        <v>45627</v>
      </c>
      <c r="K106" s="236">
        <v>45627</v>
      </c>
      <c r="L106" s="29" t="s">
        <v>124</v>
      </c>
      <c r="M106" s="33" t="s">
        <v>125</v>
      </c>
      <c r="N106" s="33" t="s">
        <v>398</v>
      </c>
      <c r="O106" s="29" t="s">
        <v>543</v>
      </c>
      <c r="P106" s="33" t="s">
        <v>80</v>
      </c>
      <c r="Q106" s="33">
        <v>6</v>
      </c>
      <c r="R106" s="34" t="s">
        <v>3800</v>
      </c>
      <c r="S106" s="65">
        <v>45490.5034722222</v>
      </c>
      <c r="T106" s="35"/>
      <c r="U106" s="35"/>
      <c r="V106" s="40"/>
      <c r="W106" s="40"/>
      <c r="X106" s="38"/>
      <c r="Y106" s="34" t="s">
        <v>3801</v>
      </c>
      <c r="Z106" s="34" t="s">
        <v>548</v>
      </c>
      <c r="AA106" s="238" t="s">
        <v>3802</v>
      </c>
      <c r="AB106" s="238" t="s">
        <v>3471</v>
      </c>
      <c r="AC106" s="238" t="s">
        <v>3799</v>
      </c>
      <c r="AD106" t="s">
        <v>3462</v>
      </c>
    </row>
    <row r="107" ht="204" spans="1:31">
      <c r="A107" s="29">
        <v>111</v>
      </c>
      <c r="B107" s="33" t="s">
        <v>117</v>
      </c>
      <c r="C107" s="33" t="s">
        <v>118</v>
      </c>
      <c r="D107" s="33" t="s">
        <v>363</v>
      </c>
      <c r="E107" s="57" t="s">
        <v>157</v>
      </c>
      <c r="F107" s="245" t="s">
        <v>580</v>
      </c>
      <c r="G107" s="33" t="s">
        <v>3803</v>
      </c>
      <c r="H107" s="246" t="s">
        <v>3804</v>
      </c>
      <c r="I107" s="246">
        <v>3</v>
      </c>
      <c r="J107" s="236">
        <v>45627</v>
      </c>
      <c r="K107" s="236">
        <v>45627</v>
      </c>
      <c r="L107" s="29" t="s">
        <v>124</v>
      </c>
      <c r="M107" s="33" t="s">
        <v>125</v>
      </c>
      <c r="N107" s="33" t="s">
        <v>398</v>
      </c>
      <c r="O107" s="29" t="s">
        <v>581</v>
      </c>
      <c r="P107" s="33" t="s">
        <v>80</v>
      </c>
      <c r="Q107" s="246">
        <v>3</v>
      </c>
      <c r="R107" s="34" t="s">
        <v>3805</v>
      </c>
      <c r="S107" s="65">
        <v>45491.48125</v>
      </c>
      <c r="T107" s="35"/>
      <c r="U107" s="35"/>
      <c r="V107" s="40"/>
      <c r="W107" s="40"/>
      <c r="X107" s="38"/>
      <c r="Y107" s="34" t="s">
        <v>3806</v>
      </c>
      <c r="Z107" s="34" t="s">
        <v>580</v>
      </c>
      <c r="AA107" s="238" t="s">
        <v>3807</v>
      </c>
      <c r="AB107" s="238" t="s">
        <v>3471</v>
      </c>
      <c r="AC107" s="238"/>
      <c r="AD107" t="s">
        <v>132</v>
      </c>
      <c r="AE107" t="s">
        <v>138</v>
      </c>
    </row>
    <row r="108" ht="204" spans="1:31">
      <c r="A108" s="29">
        <v>112</v>
      </c>
      <c r="B108" s="33" t="s">
        <v>117</v>
      </c>
      <c r="C108" s="33" t="s">
        <v>118</v>
      </c>
      <c r="D108" s="33" t="s">
        <v>363</v>
      </c>
      <c r="E108" s="57" t="s">
        <v>157</v>
      </c>
      <c r="F108" s="245" t="s">
        <v>586</v>
      </c>
      <c r="G108" s="33" t="s">
        <v>3803</v>
      </c>
      <c r="H108" s="246" t="s">
        <v>3804</v>
      </c>
      <c r="I108" s="246">
        <v>3</v>
      </c>
      <c r="J108" s="236">
        <v>45627</v>
      </c>
      <c r="K108" s="236">
        <v>45627</v>
      </c>
      <c r="L108" s="29" t="s">
        <v>124</v>
      </c>
      <c r="M108" s="33" t="s">
        <v>125</v>
      </c>
      <c r="N108" s="33" t="s">
        <v>398</v>
      </c>
      <c r="O108" s="29" t="s">
        <v>581</v>
      </c>
      <c r="P108" s="33" t="s">
        <v>80</v>
      </c>
      <c r="Q108" s="246">
        <v>3</v>
      </c>
      <c r="R108" s="34" t="s">
        <v>3805</v>
      </c>
      <c r="S108" s="65">
        <v>45491.48125</v>
      </c>
      <c r="T108" s="35"/>
      <c r="U108" s="35"/>
      <c r="V108" s="40"/>
      <c r="W108" s="40"/>
      <c r="X108" s="38"/>
      <c r="Y108" s="34" t="s">
        <v>3806</v>
      </c>
      <c r="Z108" s="34" t="s">
        <v>586</v>
      </c>
      <c r="AA108" s="238" t="s">
        <v>3807</v>
      </c>
      <c r="AB108" s="238" t="s">
        <v>3471</v>
      </c>
      <c r="AC108" s="238"/>
      <c r="AD108" t="s">
        <v>132</v>
      </c>
      <c r="AE108" t="s">
        <v>138</v>
      </c>
    </row>
    <row r="109" ht="240" spans="1:31">
      <c r="A109" s="29">
        <v>113</v>
      </c>
      <c r="B109" s="33" t="s">
        <v>117</v>
      </c>
      <c r="C109" s="33" t="s">
        <v>118</v>
      </c>
      <c r="D109" s="33" t="s">
        <v>150</v>
      </c>
      <c r="E109" s="57" t="s">
        <v>247</v>
      </c>
      <c r="F109" s="245" t="s">
        <v>654</v>
      </c>
      <c r="G109" s="33" t="s">
        <v>3808</v>
      </c>
      <c r="H109" s="246" t="s">
        <v>3809</v>
      </c>
      <c r="I109" s="246">
        <v>76</v>
      </c>
      <c r="J109" s="236">
        <v>45627</v>
      </c>
      <c r="K109" s="236">
        <v>45627</v>
      </c>
      <c r="L109" s="29" t="s">
        <v>124</v>
      </c>
      <c r="M109" s="33" t="s">
        <v>125</v>
      </c>
      <c r="N109" s="33" t="s">
        <v>398</v>
      </c>
      <c r="O109" s="29" t="s">
        <v>644</v>
      </c>
      <c r="P109" s="33" t="s">
        <v>80</v>
      </c>
      <c r="Q109" s="246">
        <v>76</v>
      </c>
      <c r="R109" s="34" t="s">
        <v>3810</v>
      </c>
      <c r="S109" s="65">
        <v>45489.4833333333</v>
      </c>
      <c r="T109" s="35"/>
      <c r="U109" s="35"/>
      <c r="V109" s="40"/>
      <c r="W109" s="40"/>
      <c r="X109" s="38"/>
      <c r="Y109" s="34" t="s">
        <v>3811</v>
      </c>
      <c r="Z109" s="34" t="s">
        <v>654</v>
      </c>
      <c r="AA109" s="238" t="s">
        <v>3812</v>
      </c>
      <c r="AB109" s="238" t="s">
        <v>3813</v>
      </c>
      <c r="AC109" s="238"/>
      <c r="AD109" t="s">
        <v>132</v>
      </c>
      <c r="AE109" t="s">
        <v>138</v>
      </c>
    </row>
    <row r="110" ht="240" spans="1:31">
      <c r="A110" s="29">
        <v>114</v>
      </c>
      <c r="B110" s="33" t="s">
        <v>117</v>
      </c>
      <c r="C110" s="33" t="s">
        <v>118</v>
      </c>
      <c r="D110" s="33" t="s">
        <v>150</v>
      </c>
      <c r="E110" s="57" t="s">
        <v>247</v>
      </c>
      <c r="F110" s="94" t="s">
        <v>659</v>
      </c>
      <c r="G110" s="33" t="s">
        <v>3814</v>
      </c>
      <c r="H110" s="33" t="s">
        <v>3815</v>
      </c>
      <c r="I110" s="33">
        <v>6</v>
      </c>
      <c r="J110" s="236">
        <v>45627</v>
      </c>
      <c r="K110" s="236">
        <v>45627</v>
      </c>
      <c r="L110" s="29" t="s">
        <v>124</v>
      </c>
      <c r="M110" s="33" t="s">
        <v>125</v>
      </c>
      <c r="N110" s="33" t="s">
        <v>398</v>
      </c>
      <c r="O110" s="29" t="s">
        <v>644</v>
      </c>
      <c r="P110" s="33" t="s">
        <v>80</v>
      </c>
      <c r="Q110" s="33">
        <v>6</v>
      </c>
      <c r="R110" s="34" t="s">
        <v>3810</v>
      </c>
      <c r="S110" s="65">
        <v>45489.4833333333</v>
      </c>
      <c r="T110" s="35"/>
      <c r="U110" s="35"/>
      <c r="V110" s="40"/>
      <c r="W110" s="40"/>
      <c r="X110" s="38"/>
      <c r="Y110" s="34" t="s">
        <v>3811</v>
      </c>
      <c r="Z110" s="34" t="s">
        <v>659</v>
      </c>
      <c r="AA110" s="238" t="s">
        <v>3812</v>
      </c>
      <c r="AB110" s="238" t="s">
        <v>3816</v>
      </c>
      <c r="AC110" s="238"/>
      <c r="AD110" t="s">
        <v>132</v>
      </c>
      <c r="AE110" t="s">
        <v>138</v>
      </c>
    </row>
    <row r="111" ht="252" spans="1:31">
      <c r="A111" s="29">
        <v>115</v>
      </c>
      <c r="B111" s="33" t="s">
        <v>117</v>
      </c>
      <c r="C111" s="33" t="s">
        <v>118</v>
      </c>
      <c r="D111" s="33" t="s">
        <v>363</v>
      </c>
      <c r="E111" s="57" t="s">
        <v>157</v>
      </c>
      <c r="F111" s="245" t="s">
        <v>595</v>
      </c>
      <c r="G111" s="33" t="s">
        <v>3817</v>
      </c>
      <c r="H111" s="246" t="s">
        <v>3818</v>
      </c>
      <c r="I111" s="246">
        <v>6</v>
      </c>
      <c r="J111" s="236">
        <v>45627</v>
      </c>
      <c r="K111" s="236">
        <v>45627</v>
      </c>
      <c r="L111" s="29" t="s">
        <v>124</v>
      </c>
      <c r="M111" s="33" t="s">
        <v>125</v>
      </c>
      <c r="N111" s="33" t="s">
        <v>398</v>
      </c>
      <c r="O111" s="29" t="s">
        <v>564</v>
      </c>
      <c r="P111" s="33" t="s">
        <v>80</v>
      </c>
      <c r="Q111" s="246">
        <v>6</v>
      </c>
      <c r="R111" s="34" t="s">
        <v>3819</v>
      </c>
      <c r="S111" s="65">
        <v>45526.6847222222</v>
      </c>
      <c r="T111" s="35"/>
      <c r="U111" s="35"/>
      <c r="V111" s="40"/>
      <c r="W111" s="40"/>
      <c r="X111" s="38"/>
      <c r="Y111" s="34" t="s">
        <v>3820</v>
      </c>
      <c r="Z111" s="34" t="s">
        <v>595</v>
      </c>
      <c r="AA111" s="238" t="s">
        <v>3821</v>
      </c>
      <c r="AB111" s="238" t="s">
        <v>3822</v>
      </c>
      <c r="AC111" s="238"/>
      <c r="AD111" t="s">
        <v>132</v>
      </c>
      <c r="AE111" t="s">
        <v>498</v>
      </c>
    </row>
    <row r="112" ht="252" spans="1:31">
      <c r="A112" s="29">
        <v>116</v>
      </c>
      <c r="B112" s="33" t="s">
        <v>117</v>
      </c>
      <c r="C112" s="33" t="s">
        <v>118</v>
      </c>
      <c r="D112" s="33" t="s">
        <v>363</v>
      </c>
      <c r="E112" s="57" t="s">
        <v>157</v>
      </c>
      <c r="F112" s="245" t="s">
        <v>600</v>
      </c>
      <c r="G112" s="33" t="s">
        <v>3817</v>
      </c>
      <c r="H112" s="246" t="s">
        <v>3818</v>
      </c>
      <c r="I112" s="246">
        <v>6</v>
      </c>
      <c r="J112" s="236">
        <v>45627</v>
      </c>
      <c r="K112" s="236">
        <v>45627</v>
      </c>
      <c r="L112" s="29" t="s">
        <v>124</v>
      </c>
      <c r="M112" s="33" t="s">
        <v>125</v>
      </c>
      <c r="N112" s="33" t="s">
        <v>398</v>
      </c>
      <c r="O112" s="29" t="s">
        <v>564</v>
      </c>
      <c r="P112" s="33" t="s">
        <v>80</v>
      </c>
      <c r="Q112" s="246">
        <v>6</v>
      </c>
      <c r="R112" s="34" t="s">
        <v>3819</v>
      </c>
      <c r="S112" s="65">
        <v>45526.6847222222</v>
      </c>
      <c r="T112" s="35"/>
      <c r="U112" s="35"/>
      <c r="V112" s="40"/>
      <c r="W112" s="40"/>
      <c r="X112" s="38"/>
      <c r="Y112" s="34" t="s">
        <v>3820</v>
      </c>
      <c r="Z112" s="34" t="s">
        <v>600</v>
      </c>
      <c r="AA112" s="238" t="s">
        <v>3821</v>
      </c>
      <c r="AB112" s="238" t="s">
        <v>3822</v>
      </c>
      <c r="AC112" s="238"/>
      <c r="AD112" t="s">
        <v>132</v>
      </c>
      <c r="AE112" t="s">
        <v>498</v>
      </c>
    </row>
    <row r="113" ht="108" spans="1:31">
      <c r="A113" s="29">
        <v>117</v>
      </c>
      <c r="B113" s="33" t="s">
        <v>117</v>
      </c>
      <c r="C113" s="33" t="s">
        <v>118</v>
      </c>
      <c r="D113" s="33" t="s">
        <v>150</v>
      </c>
      <c r="E113" s="57" t="s">
        <v>157</v>
      </c>
      <c r="F113" s="245" t="s">
        <v>643</v>
      </c>
      <c r="G113" s="33" t="s">
        <v>3823</v>
      </c>
      <c r="H113" s="246" t="s">
        <v>3824</v>
      </c>
      <c r="I113" s="246">
        <v>58</v>
      </c>
      <c r="J113" s="236">
        <v>45627</v>
      </c>
      <c r="K113" s="236">
        <v>45627</v>
      </c>
      <c r="L113" s="29" t="s">
        <v>124</v>
      </c>
      <c r="M113" s="33" t="s">
        <v>125</v>
      </c>
      <c r="N113" s="33" t="s">
        <v>398</v>
      </c>
      <c r="O113" s="29" t="s">
        <v>644</v>
      </c>
      <c r="P113" s="33" t="s">
        <v>80</v>
      </c>
      <c r="Q113" s="246">
        <v>58</v>
      </c>
      <c r="R113" s="34" t="s">
        <v>3825</v>
      </c>
      <c r="S113" s="65">
        <v>45492.6243055556</v>
      </c>
      <c r="T113" s="35"/>
      <c r="U113" s="35"/>
      <c r="V113" s="40"/>
      <c r="W113" s="40"/>
      <c r="X113" s="38"/>
      <c r="Y113" s="34" t="s">
        <v>3826</v>
      </c>
      <c r="Z113" s="34" t="s">
        <v>643</v>
      </c>
      <c r="AA113" s="238" t="s">
        <v>3827</v>
      </c>
      <c r="AB113" s="238" t="s">
        <v>3828</v>
      </c>
      <c r="AC113" s="238"/>
      <c r="AD113" t="s">
        <v>132</v>
      </c>
      <c r="AE113" t="s">
        <v>138</v>
      </c>
    </row>
    <row r="114" ht="204" spans="1:31">
      <c r="A114" s="29">
        <v>118</v>
      </c>
      <c r="B114" s="33" t="s">
        <v>117</v>
      </c>
      <c r="C114" s="33" t="s">
        <v>118</v>
      </c>
      <c r="D114" s="33" t="s">
        <v>150</v>
      </c>
      <c r="E114" s="57" t="s">
        <v>247</v>
      </c>
      <c r="F114" s="247" t="s">
        <v>664</v>
      </c>
      <c r="G114" s="33" t="s">
        <v>3829</v>
      </c>
      <c r="H114" s="248" t="s">
        <v>3830</v>
      </c>
      <c r="I114" s="248">
        <v>41</v>
      </c>
      <c r="J114" s="236">
        <v>45627</v>
      </c>
      <c r="K114" s="236">
        <v>45627</v>
      </c>
      <c r="L114" s="29" t="s">
        <v>124</v>
      </c>
      <c r="M114" s="33" t="s">
        <v>125</v>
      </c>
      <c r="N114" s="33" t="s">
        <v>398</v>
      </c>
      <c r="O114" s="29" t="s">
        <v>644</v>
      </c>
      <c r="P114" s="33" t="s">
        <v>80</v>
      </c>
      <c r="Q114" s="248">
        <v>41</v>
      </c>
      <c r="R114" s="34" t="s">
        <v>3831</v>
      </c>
      <c r="S114" s="65">
        <v>45525.5895833333</v>
      </c>
      <c r="T114" s="35"/>
      <c r="U114" s="35"/>
      <c r="V114" s="40"/>
      <c r="W114" s="40"/>
      <c r="X114" s="38"/>
      <c r="Y114" s="34" t="s">
        <v>3832</v>
      </c>
      <c r="Z114" s="34" t="s">
        <v>664</v>
      </c>
      <c r="AA114" s="238" t="s">
        <v>3833</v>
      </c>
      <c r="AB114" s="238" t="s">
        <v>3834</v>
      </c>
      <c r="AC114" s="238"/>
      <c r="AD114" t="s">
        <v>132</v>
      </c>
      <c r="AE114" t="s">
        <v>498</v>
      </c>
    </row>
    <row r="115" ht="204" spans="1:31">
      <c r="A115" s="29">
        <v>119</v>
      </c>
      <c r="B115" s="33" t="s">
        <v>117</v>
      </c>
      <c r="C115" s="33" t="s">
        <v>118</v>
      </c>
      <c r="D115" s="33" t="s">
        <v>150</v>
      </c>
      <c r="E115" s="57" t="s">
        <v>247</v>
      </c>
      <c r="F115" s="249" t="s">
        <v>674</v>
      </c>
      <c r="G115" s="33" t="s">
        <v>3829</v>
      </c>
      <c r="H115" s="248" t="s">
        <v>3830</v>
      </c>
      <c r="I115" s="248">
        <v>41</v>
      </c>
      <c r="J115" s="236">
        <v>45627</v>
      </c>
      <c r="K115" s="236">
        <v>45627</v>
      </c>
      <c r="L115" s="29" t="s">
        <v>124</v>
      </c>
      <c r="M115" s="33" t="s">
        <v>125</v>
      </c>
      <c r="N115" s="33" t="s">
        <v>398</v>
      </c>
      <c r="O115" s="29" t="s">
        <v>644</v>
      </c>
      <c r="P115" s="33" t="s">
        <v>80</v>
      </c>
      <c r="Q115" s="248">
        <v>41</v>
      </c>
      <c r="R115" s="34" t="s">
        <v>3831</v>
      </c>
      <c r="S115" s="65">
        <v>45525.5895833333</v>
      </c>
      <c r="T115" s="35"/>
      <c r="U115" s="35"/>
      <c r="V115" s="40"/>
      <c r="W115" s="40"/>
      <c r="X115" s="38"/>
      <c r="Y115" s="34" t="s">
        <v>3832</v>
      </c>
      <c r="Z115" s="34" t="s">
        <v>674</v>
      </c>
      <c r="AA115" s="238" t="s">
        <v>3833</v>
      </c>
      <c r="AB115" s="238" t="s">
        <v>3834</v>
      </c>
      <c r="AC115" s="238"/>
      <c r="AD115" t="s">
        <v>132</v>
      </c>
      <c r="AE115" t="s">
        <v>498</v>
      </c>
    </row>
    <row r="116" ht="24" spans="1:29">
      <c r="A116" s="31" t="s">
        <v>462</v>
      </c>
      <c r="B116" s="250" t="s">
        <v>117</v>
      </c>
      <c r="C116" s="250" t="s">
        <v>118</v>
      </c>
      <c r="D116" s="250" t="s">
        <v>150</v>
      </c>
      <c r="E116" s="57" t="s">
        <v>157</v>
      </c>
      <c r="F116" s="251" t="s">
        <v>3835</v>
      </c>
      <c r="G116" s="250" t="s">
        <v>3836</v>
      </c>
      <c r="H116" s="252" t="s">
        <v>3837</v>
      </c>
      <c r="I116" s="252">
        <v>39</v>
      </c>
      <c r="J116" s="256">
        <v>45627</v>
      </c>
      <c r="K116" s="256">
        <v>45627</v>
      </c>
      <c r="L116" s="31" t="s">
        <v>124</v>
      </c>
      <c r="M116" s="250" t="s">
        <v>125</v>
      </c>
      <c r="N116" s="250" t="s">
        <v>398</v>
      </c>
      <c r="O116" s="31" t="s">
        <v>689</v>
      </c>
      <c r="P116" s="250" t="s">
        <v>80</v>
      </c>
      <c r="Q116" s="252">
        <v>39</v>
      </c>
      <c r="R116" s="34"/>
      <c r="S116" s="34"/>
      <c r="T116" s="35"/>
      <c r="U116" s="35"/>
      <c r="V116" s="40"/>
      <c r="W116" s="40"/>
      <c r="X116" s="38"/>
      <c r="Y116" s="34"/>
      <c r="Z116" s="34"/>
      <c r="AA116" s="238"/>
      <c r="AB116" s="238"/>
      <c r="AC116" s="238" t="s">
        <v>3838</v>
      </c>
    </row>
    <row r="117" ht="24" spans="1:29">
      <c r="A117" s="29">
        <v>120</v>
      </c>
      <c r="B117" s="253" t="s">
        <v>117</v>
      </c>
      <c r="C117" s="253" t="s">
        <v>118</v>
      </c>
      <c r="D117" s="253" t="s">
        <v>119</v>
      </c>
      <c r="E117" s="57" t="s">
        <v>120</v>
      </c>
      <c r="F117" s="254" t="s">
        <v>921</v>
      </c>
      <c r="G117" s="255" t="s">
        <v>3839</v>
      </c>
      <c r="H117" s="255" t="s">
        <v>3840</v>
      </c>
      <c r="I117" s="253">
        <v>112</v>
      </c>
      <c r="J117" s="257">
        <v>45352</v>
      </c>
      <c r="K117" s="257">
        <v>45352</v>
      </c>
      <c r="L117" s="258" t="s">
        <v>124</v>
      </c>
      <c r="M117" s="253" t="s">
        <v>125</v>
      </c>
      <c r="N117" s="258" t="s">
        <v>922</v>
      </c>
      <c r="O117" s="258" t="s">
        <v>923</v>
      </c>
      <c r="P117" s="258" t="s">
        <v>81</v>
      </c>
      <c r="Q117" s="253">
        <v>112</v>
      </c>
      <c r="R117" s="34"/>
      <c r="S117" s="34"/>
      <c r="T117" s="35"/>
      <c r="U117" s="35"/>
      <c r="V117" s="40"/>
      <c r="W117" s="40"/>
      <c r="X117" s="38"/>
      <c r="Y117" s="34"/>
      <c r="Z117" s="34"/>
      <c r="AA117" s="238"/>
      <c r="AB117" s="238"/>
      <c r="AC117" s="238" t="s">
        <v>3841</v>
      </c>
    </row>
    <row r="118" ht="276" spans="1:30">
      <c r="A118" s="29">
        <v>121</v>
      </c>
      <c r="B118" s="253" t="s">
        <v>117</v>
      </c>
      <c r="C118" s="253" t="s">
        <v>118</v>
      </c>
      <c r="D118" s="253" t="s">
        <v>119</v>
      </c>
      <c r="E118" s="57" t="s">
        <v>120</v>
      </c>
      <c r="F118" s="254" t="s">
        <v>932</v>
      </c>
      <c r="G118" s="255" t="s">
        <v>3839</v>
      </c>
      <c r="H118" s="255" t="s">
        <v>3840</v>
      </c>
      <c r="I118" s="253">
        <v>112</v>
      </c>
      <c r="J118" s="257">
        <v>45352</v>
      </c>
      <c r="K118" s="257">
        <v>45352</v>
      </c>
      <c r="L118" s="258" t="s">
        <v>124</v>
      </c>
      <c r="M118" s="253" t="s">
        <v>125</v>
      </c>
      <c r="N118" s="258" t="s">
        <v>922</v>
      </c>
      <c r="O118" s="258" t="s">
        <v>923</v>
      </c>
      <c r="P118" s="258" t="s">
        <v>81</v>
      </c>
      <c r="Q118" s="253">
        <v>112</v>
      </c>
      <c r="R118" s="34" t="s">
        <v>3842</v>
      </c>
      <c r="S118" s="65">
        <v>45344.5354166667</v>
      </c>
      <c r="T118" s="35"/>
      <c r="U118" s="35"/>
      <c r="V118" s="40"/>
      <c r="W118" s="40"/>
      <c r="X118" s="38"/>
      <c r="Y118" s="34" t="s">
        <v>3843</v>
      </c>
      <c r="Z118" s="34" t="s">
        <v>932</v>
      </c>
      <c r="AA118" s="238" t="s">
        <v>3844</v>
      </c>
      <c r="AB118" s="238"/>
      <c r="AC118" s="238" t="s">
        <v>3841</v>
      </c>
      <c r="AD118" t="s">
        <v>3462</v>
      </c>
    </row>
    <row r="119" ht="24" spans="1:29">
      <c r="A119" s="29">
        <v>122</v>
      </c>
      <c r="B119" s="253" t="s">
        <v>117</v>
      </c>
      <c r="C119" s="253" t="s">
        <v>118</v>
      </c>
      <c r="D119" s="253" t="s">
        <v>119</v>
      </c>
      <c r="E119" s="57" t="s">
        <v>120</v>
      </c>
      <c r="F119" s="254" t="s">
        <v>941</v>
      </c>
      <c r="G119" s="255" t="s">
        <v>3845</v>
      </c>
      <c r="H119" s="255" t="s">
        <v>3846</v>
      </c>
      <c r="I119" s="253">
        <v>21</v>
      </c>
      <c r="J119" s="257">
        <v>45383</v>
      </c>
      <c r="K119" s="257">
        <v>45383</v>
      </c>
      <c r="L119" s="258" t="s">
        <v>124</v>
      </c>
      <c r="M119" s="253" t="s">
        <v>125</v>
      </c>
      <c r="N119" s="258" t="s">
        <v>922</v>
      </c>
      <c r="O119" s="258" t="s">
        <v>923</v>
      </c>
      <c r="P119" s="258" t="s">
        <v>81</v>
      </c>
      <c r="Q119" s="253">
        <v>21</v>
      </c>
      <c r="R119" s="34"/>
      <c r="S119" s="34"/>
      <c r="T119" s="35"/>
      <c r="U119" s="35"/>
      <c r="V119" s="40"/>
      <c r="W119" s="40"/>
      <c r="X119" s="38"/>
      <c r="Y119" s="34"/>
      <c r="Z119" s="34"/>
      <c r="AA119" s="238"/>
      <c r="AB119" s="238"/>
      <c r="AC119" s="238" t="s">
        <v>3847</v>
      </c>
    </row>
    <row r="120" ht="24" spans="1:29">
      <c r="A120" s="29">
        <v>123</v>
      </c>
      <c r="B120" s="253" t="s">
        <v>117</v>
      </c>
      <c r="C120" s="253" t="s">
        <v>118</v>
      </c>
      <c r="D120" s="253" t="s">
        <v>119</v>
      </c>
      <c r="E120" s="57" t="s">
        <v>120</v>
      </c>
      <c r="F120" s="254" t="s">
        <v>950</v>
      </c>
      <c r="G120" s="255" t="s">
        <v>3845</v>
      </c>
      <c r="H120" s="255" t="s">
        <v>3846</v>
      </c>
      <c r="I120" s="253">
        <v>21</v>
      </c>
      <c r="J120" s="257">
        <v>45383</v>
      </c>
      <c r="K120" s="257">
        <v>45383</v>
      </c>
      <c r="L120" s="258" t="s">
        <v>124</v>
      </c>
      <c r="M120" s="253" t="s">
        <v>125</v>
      </c>
      <c r="N120" s="258" t="s">
        <v>922</v>
      </c>
      <c r="O120" s="258" t="s">
        <v>923</v>
      </c>
      <c r="P120" s="258" t="s">
        <v>81</v>
      </c>
      <c r="Q120" s="253">
        <v>21</v>
      </c>
      <c r="R120" s="34"/>
      <c r="S120" s="34"/>
      <c r="T120" s="35"/>
      <c r="U120" s="35"/>
      <c r="V120" s="40"/>
      <c r="W120" s="40"/>
      <c r="X120" s="38"/>
      <c r="Y120" s="34"/>
      <c r="Z120" s="34"/>
      <c r="AA120" s="238"/>
      <c r="AB120" s="238"/>
      <c r="AC120" s="238" t="s">
        <v>3847</v>
      </c>
    </row>
    <row r="121" ht="36" spans="1:29">
      <c r="A121" s="29">
        <v>124</v>
      </c>
      <c r="B121" s="253" t="s">
        <v>117</v>
      </c>
      <c r="C121" s="253" t="s">
        <v>118</v>
      </c>
      <c r="D121" s="253" t="s">
        <v>119</v>
      </c>
      <c r="E121" s="57" t="s">
        <v>120</v>
      </c>
      <c r="F121" s="254" t="s">
        <v>958</v>
      </c>
      <c r="G121" s="255" t="s">
        <v>3848</v>
      </c>
      <c r="H121" s="255" t="s">
        <v>3849</v>
      </c>
      <c r="I121" s="253">
        <v>6</v>
      </c>
      <c r="J121" s="257">
        <v>45413</v>
      </c>
      <c r="K121" s="257">
        <v>45413</v>
      </c>
      <c r="L121" s="258" t="s">
        <v>124</v>
      </c>
      <c r="M121" s="253" t="s">
        <v>125</v>
      </c>
      <c r="N121" s="258" t="s">
        <v>922</v>
      </c>
      <c r="O121" s="258" t="s">
        <v>959</v>
      </c>
      <c r="P121" s="258" t="s">
        <v>81</v>
      </c>
      <c r="Q121" s="253">
        <v>6</v>
      </c>
      <c r="R121" s="34"/>
      <c r="S121" s="34"/>
      <c r="T121" s="35"/>
      <c r="U121" s="35"/>
      <c r="V121" s="40"/>
      <c r="W121" s="40"/>
      <c r="X121" s="38"/>
      <c r="Y121" s="34"/>
      <c r="Z121" s="34"/>
      <c r="AA121" s="238"/>
      <c r="AB121" s="238"/>
      <c r="AC121" s="238" t="s">
        <v>3850</v>
      </c>
    </row>
    <row r="122" ht="36" spans="1:29">
      <c r="A122" s="29">
        <v>125</v>
      </c>
      <c r="B122" s="253" t="s">
        <v>117</v>
      </c>
      <c r="C122" s="253" t="s">
        <v>118</v>
      </c>
      <c r="D122" s="253" t="s">
        <v>119</v>
      </c>
      <c r="E122" s="57" t="s">
        <v>120</v>
      </c>
      <c r="F122" s="254" t="s">
        <v>967</v>
      </c>
      <c r="G122" s="255" t="s">
        <v>3848</v>
      </c>
      <c r="H122" s="255" t="s">
        <v>3849</v>
      </c>
      <c r="I122" s="253">
        <v>6</v>
      </c>
      <c r="J122" s="257">
        <v>45413</v>
      </c>
      <c r="K122" s="257">
        <v>45413</v>
      </c>
      <c r="L122" s="258" t="s">
        <v>124</v>
      </c>
      <c r="M122" s="253" t="s">
        <v>125</v>
      </c>
      <c r="N122" s="258" t="s">
        <v>922</v>
      </c>
      <c r="O122" s="258" t="s">
        <v>959</v>
      </c>
      <c r="P122" s="258" t="s">
        <v>81</v>
      </c>
      <c r="Q122" s="253">
        <v>6</v>
      </c>
      <c r="R122" s="34"/>
      <c r="S122" s="34"/>
      <c r="T122" s="35"/>
      <c r="U122" s="35"/>
      <c r="V122" s="40"/>
      <c r="W122" s="40"/>
      <c r="X122" s="38"/>
      <c r="Y122" s="34"/>
      <c r="Z122" s="34"/>
      <c r="AA122" s="238"/>
      <c r="AB122" s="238"/>
      <c r="AC122" s="238" t="s">
        <v>3850</v>
      </c>
    </row>
    <row r="123" ht="24" spans="1:29">
      <c r="A123" s="29">
        <v>126</v>
      </c>
      <c r="B123" s="253" t="s">
        <v>117</v>
      </c>
      <c r="C123" s="253" t="s">
        <v>118</v>
      </c>
      <c r="D123" s="253" t="s">
        <v>363</v>
      </c>
      <c r="E123" s="57" t="s">
        <v>412</v>
      </c>
      <c r="F123" s="254" t="s">
        <v>1041</v>
      </c>
      <c r="G123" s="255" t="s">
        <v>3851</v>
      </c>
      <c r="H123" s="255" t="s">
        <v>3852</v>
      </c>
      <c r="I123" s="253">
        <v>45</v>
      </c>
      <c r="J123" s="257">
        <v>45413</v>
      </c>
      <c r="K123" s="257">
        <v>45413</v>
      </c>
      <c r="L123" s="258" t="s">
        <v>124</v>
      </c>
      <c r="M123" s="253" t="s">
        <v>125</v>
      </c>
      <c r="N123" s="258" t="s">
        <v>922</v>
      </c>
      <c r="O123" s="258" t="s">
        <v>1042</v>
      </c>
      <c r="P123" s="258" t="s">
        <v>81</v>
      </c>
      <c r="Q123" s="253">
        <v>45</v>
      </c>
      <c r="R123" s="34"/>
      <c r="S123" s="34"/>
      <c r="T123" s="35"/>
      <c r="U123" s="35"/>
      <c r="V123" s="40"/>
      <c r="W123" s="40"/>
      <c r="X123" s="38"/>
      <c r="Y123" s="34"/>
      <c r="Z123" s="34"/>
      <c r="AA123" s="238"/>
      <c r="AB123" s="238"/>
      <c r="AC123" s="238" t="s">
        <v>3853</v>
      </c>
    </row>
    <row r="124" ht="24" spans="1:29">
      <c r="A124" s="29">
        <v>127</v>
      </c>
      <c r="B124" s="253" t="s">
        <v>117</v>
      </c>
      <c r="C124" s="253" t="s">
        <v>118</v>
      </c>
      <c r="D124" s="253" t="s">
        <v>363</v>
      </c>
      <c r="E124" s="57" t="s">
        <v>412</v>
      </c>
      <c r="F124" s="254" t="s">
        <v>1051</v>
      </c>
      <c r="G124" s="255" t="s">
        <v>3851</v>
      </c>
      <c r="H124" s="255" t="s">
        <v>3852</v>
      </c>
      <c r="I124" s="253">
        <v>45</v>
      </c>
      <c r="J124" s="257">
        <v>45413</v>
      </c>
      <c r="K124" s="257">
        <v>45413</v>
      </c>
      <c r="L124" s="258" t="s">
        <v>124</v>
      </c>
      <c r="M124" s="253" t="s">
        <v>125</v>
      </c>
      <c r="N124" s="258" t="s">
        <v>922</v>
      </c>
      <c r="O124" s="258" t="s">
        <v>1042</v>
      </c>
      <c r="P124" s="258" t="s">
        <v>81</v>
      </c>
      <c r="Q124" s="253">
        <v>45</v>
      </c>
      <c r="R124" s="34"/>
      <c r="S124" s="34"/>
      <c r="T124" s="35"/>
      <c r="U124" s="35"/>
      <c r="V124" s="40"/>
      <c r="W124" s="40"/>
      <c r="X124" s="38"/>
      <c r="Y124" s="34"/>
      <c r="Z124" s="34"/>
      <c r="AA124" s="238"/>
      <c r="AB124" s="238"/>
      <c r="AC124" s="238" t="s">
        <v>3853</v>
      </c>
    </row>
    <row r="125" ht="24" spans="1:29">
      <c r="A125" s="29">
        <v>128</v>
      </c>
      <c r="B125" s="253" t="s">
        <v>117</v>
      </c>
      <c r="C125" s="253" t="s">
        <v>118</v>
      </c>
      <c r="D125" s="253" t="s">
        <v>363</v>
      </c>
      <c r="E125" s="54" t="s">
        <v>412</v>
      </c>
      <c r="F125" s="254" t="s">
        <v>1023</v>
      </c>
      <c r="G125" s="255" t="s">
        <v>3854</v>
      </c>
      <c r="H125" s="255" t="s">
        <v>3855</v>
      </c>
      <c r="I125" s="253">
        <v>115</v>
      </c>
      <c r="J125" s="257">
        <v>45444</v>
      </c>
      <c r="K125" s="257">
        <v>45444</v>
      </c>
      <c r="L125" s="258" t="s">
        <v>124</v>
      </c>
      <c r="M125" s="253" t="s">
        <v>125</v>
      </c>
      <c r="N125" s="258" t="s">
        <v>922</v>
      </c>
      <c r="O125" s="258" t="s">
        <v>1024</v>
      </c>
      <c r="P125" s="258" t="s">
        <v>81</v>
      </c>
      <c r="Q125" s="253">
        <v>115</v>
      </c>
      <c r="R125" s="34"/>
      <c r="S125" s="34"/>
      <c r="T125" s="35"/>
      <c r="U125" s="35"/>
      <c r="V125" s="40"/>
      <c r="W125" s="40"/>
      <c r="X125" s="38"/>
      <c r="Y125" s="34"/>
      <c r="Z125" s="34"/>
      <c r="AA125" s="238"/>
      <c r="AB125" s="238"/>
      <c r="AC125" s="238" t="s">
        <v>3856</v>
      </c>
    </row>
    <row r="126" ht="24" spans="1:29">
      <c r="A126" s="29">
        <v>129</v>
      </c>
      <c r="B126" s="253" t="s">
        <v>117</v>
      </c>
      <c r="C126" s="253" t="s">
        <v>118</v>
      </c>
      <c r="D126" s="253" t="s">
        <v>363</v>
      </c>
      <c r="E126" s="54" t="s">
        <v>412</v>
      </c>
      <c r="F126" s="254" t="s">
        <v>1033</v>
      </c>
      <c r="G126" s="255" t="s">
        <v>3854</v>
      </c>
      <c r="H126" s="255" t="s">
        <v>3855</v>
      </c>
      <c r="I126" s="253">
        <v>115</v>
      </c>
      <c r="J126" s="257">
        <v>45444</v>
      </c>
      <c r="K126" s="257">
        <v>45444</v>
      </c>
      <c r="L126" s="258" t="s">
        <v>124</v>
      </c>
      <c r="M126" s="253" t="s">
        <v>125</v>
      </c>
      <c r="N126" s="258" t="s">
        <v>922</v>
      </c>
      <c r="O126" s="258" t="s">
        <v>1024</v>
      </c>
      <c r="P126" s="258" t="s">
        <v>81</v>
      </c>
      <c r="Q126" s="253">
        <v>115</v>
      </c>
      <c r="R126" s="34"/>
      <c r="S126" s="34"/>
      <c r="T126" s="35"/>
      <c r="U126" s="35"/>
      <c r="V126" s="40"/>
      <c r="W126" s="40"/>
      <c r="X126" s="38"/>
      <c r="Y126" s="34"/>
      <c r="Z126" s="34"/>
      <c r="AA126" s="238"/>
      <c r="AB126" s="238"/>
      <c r="AC126" s="238" t="s">
        <v>3856</v>
      </c>
    </row>
    <row r="127" ht="36" spans="1:29">
      <c r="A127" s="29">
        <v>130</v>
      </c>
      <c r="B127" s="253" t="s">
        <v>117</v>
      </c>
      <c r="C127" s="253" t="s">
        <v>118</v>
      </c>
      <c r="D127" s="253" t="s">
        <v>363</v>
      </c>
      <c r="E127" s="54" t="s">
        <v>247</v>
      </c>
      <c r="F127" s="254" t="s">
        <v>1059</v>
      </c>
      <c r="G127" s="255" t="s">
        <v>3851</v>
      </c>
      <c r="H127" s="255" t="s">
        <v>3857</v>
      </c>
      <c r="I127" s="253">
        <v>6</v>
      </c>
      <c r="J127" s="257">
        <v>45413</v>
      </c>
      <c r="K127" s="257">
        <v>45413</v>
      </c>
      <c r="L127" s="258" t="s">
        <v>124</v>
      </c>
      <c r="M127" s="253" t="s">
        <v>125</v>
      </c>
      <c r="N127" s="258" t="s">
        <v>922</v>
      </c>
      <c r="O127" s="258" t="s">
        <v>1042</v>
      </c>
      <c r="P127" s="258" t="s">
        <v>81</v>
      </c>
      <c r="Q127" s="253">
        <v>6</v>
      </c>
      <c r="R127" s="34"/>
      <c r="S127" s="34"/>
      <c r="T127" s="35"/>
      <c r="U127" s="35"/>
      <c r="V127" s="40"/>
      <c r="W127" s="40"/>
      <c r="X127" s="38"/>
      <c r="Y127" s="34"/>
      <c r="Z127" s="34"/>
      <c r="AA127" s="238"/>
      <c r="AB127" s="238"/>
      <c r="AC127" s="238" t="s">
        <v>3858</v>
      </c>
    </row>
    <row r="128" ht="36" spans="1:29">
      <c r="A128" s="29">
        <v>131</v>
      </c>
      <c r="B128" s="253" t="s">
        <v>117</v>
      </c>
      <c r="C128" s="253" t="s">
        <v>118</v>
      </c>
      <c r="D128" s="253" t="s">
        <v>363</v>
      </c>
      <c r="E128" s="54" t="s">
        <v>247</v>
      </c>
      <c r="F128" s="254" t="s">
        <v>1063</v>
      </c>
      <c r="G128" s="255" t="s">
        <v>3851</v>
      </c>
      <c r="H128" s="255" t="s">
        <v>3857</v>
      </c>
      <c r="I128" s="253">
        <v>6</v>
      </c>
      <c r="J128" s="257">
        <v>45413</v>
      </c>
      <c r="K128" s="257">
        <v>45413</v>
      </c>
      <c r="L128" s="258" t="s">
        <v>124</v>
      </c>
      <c r="M128" s="253" t="s">
        <v>125</v>
      </c>
      <c r="N128" s="258" t="s">
        <v>922</v>
      </c>
      <c r="O128" s="258" t="s">
        <v>1042</v>
      </c>
      <c r="P128" s="258" t="s">
        <v>81</v>
      </c>
      <c r="Q128" s="253">
        <v>6</v>
      </c>
      <c r="R128" s="34"/>
      <c r="S128" s="34"/>
      <c r="T128" s="35"/>
      <c r="U128" s="35"/>
      <c r="V128" s="40"/>
      <c r="W128" s="40"/>
      <c r="X128" s="38"/>
      <c r="Y128" s="34"/>
      <c r="Z128" s="34"/>
      <c r="AA128" s="238"/>
      <c r="AB128" s="238"/>
      <c r="AC128" s="238" t="s">
        <v>3858</v>
      </c>
    </row>
    <row r="129" ht="36" spans="1:29">
      <c r="A129" s="29">
        <v>132</v>
      </c>
      <c r="B129" s="253" t="s">
        <v>117</v>
      </c>
      <c r="C129" s="253" t="s">
        <v>118</v>
      </c>
      <c r="D129" s="253" t="s">
        <v>363</v>
      </c>
      <c r="E129" s="54" t="s">
        <v>120</v>
      </c>
      <c r="F129" s="254" t="s">
        <v>970</v>
      </c>
      <c r="G129" s="255" t="s">
        <v>3859</v>
      </c>
      <c r="H129" s="255" t="s">
        <v>3860</v>
      </c>
      <c r="I129" s="253">
        <v>6</v>
      </c>
      <c r="J129" s="257">
        <v>45444</v>
      </c>
      <c r="K129" s="257">
        <v>45444</v>
      </c>
      <c r="L129" s="258" t="s">
        <v>124</v>
      </c>
      <c r="M129" s="253" t="s">
        <v>125</v>
      </c>
      <c r="N129" s="258" t="s">
        <v>922</v>
      </c>
      <c r="O129" s="258" t="s">
        <v>971</v>
      </c>
      <c r="P129" s="258" t="s">
        <v>81</v>
      </c>
      <c r="Q129" s="253">
        <v>6</v>
      </c>
      <c r="R129" s="34"/>
      <c r="S129" s="34"/>
      <c r="T129" s="35"/>
      <c r="U129" s="35"/>
      <c r="V129" s="40"/>
      <c r="W129" s="40"/>
      <c r="X129" s="38"/>
      <c r="Y129" s="34"/>
      <c r="Z129" s="34"/>
      <c r="AA129" s="238"/>
      <c r="AB129" s="238"/>
      <c r="AC129" s="238" t="s">
        <v>3861</v>
      </c>
    </row>
    <row r="130" ht="36" spans="1:29">
      <c r="A130" s="29">
        <v>133</v>
      </c>
      <c r="B130" s="253" t="s">
        <v>117</v>
      </c>
      <c r="C130" s="253" t="s">
        <v>118</v>
      </c>
      <c r="D130" s="253" t="s">
        <v>363</v>
      </c>
      <c r="E130" s="54" t="s">
        <v>120</v>
      </c>
      <c r="F130" s="254" t="s">
        <v>980</v>
      </c>
      <c r="G130" s="255" t="s">
        <v>3859</v>
      </c>
      <c r="H130" s="255" t="s">
        <v>3860</v>
      </c>
      <c r="I130" s="253">
        <v>6</v>
      </c>
      <c r="J130" s="257">
        <v>45444</v>
      </c>
      <c r="K130" s="257">
        <v>45444</v>
      </c>
      <c r="L130" s="258" t="s">
        <v>124</v>
      </c>
      <c r="M130" s="253" t="s">
        <v>125</v>
      </c>
      <c r="N130" s="258" t="s">
        <v>922</v>
      </c>
      <c r="O130" s="258" t="s">
        <v>971</v>
      </c>
      <c r="P130" s="258" t="s">
        <v>81</v>
      </c>
      <c r="Q130" s="253">
        <v>6</v>
      </c>
      <c r="R130" s="34"/>
      <c r="S130" s="34"/>
      <c r="T130" s="35"/>
      <c r="U130" s="35"/>
      <c r="V130" s="40"/>
      <c r="W130" s="40"/>
      <c r="X130" s="38"/>
      <c r="Y130" s="34"/>
      <c r="Z130" s="34"/>
      <c r="AA130" s="238"/>
      <c r="AB130" s="238"/>
      <c r="AC130" s="238" t="s">
        <v>3861</v>
      </c>
    </row>
    <row r="131" ht="60" spans="1:29">
      <c r="A131" s="29">
        <v>134</v>
      </c>
      <c r="B131" s="253" t="s">
        <v>117</v>
      </c>
      <c r="C131" s="253" t="s">
        <v>118</v>
      </c>
      <c r="D131" s="253" t="s">
        <v>363</v>
      </c>
      <c r="E131" s="57" t="s">
        <v>120</v>
      </c>
      <c r="F131" s="254" t="s">
        <v>997</v>
      </c>
      <c r="G131" s="255" t="s">
        <v>3862</v>
      </c>
      <c r="H131" s="255" t="s">
        <v>3863</v>
      </c>
      <c r="I131" s="253">
        <v>12</v>
      </c>
      <c r="J131" s="257">
        <v>45474</v>
      </c>
      <c r="K131" s="257">
        <v>45444</v>
      </c>
      <c r="L131" s="258" t="s">
        <v>124</v>
      </c>
      <c r="M131" s="253" t="s">
        <v>125</v>
      </c>
      <c r="N131" s="258" t="s">
        <v>922</v>
      </c>
      <c r="O131" s="258" t="s">
        <v>989</v>
      </c>
      <c r="P131" s="258" t="s">
        <v>81</v>
      </c>
      <c r="Q131" s="253">
        <v>12</v>
      </c>
      <c r="R131" s="34"/>
      <c r="S131" s="34"/>
      <c r="T131" s="35"/>
      <c r="U131" s="35"/>
      <c r="V131" s="40"/>
      <c r="W131" s="40"/>
      <c r="X131" s="38"/>
      <c r="Y131" s="34"/>
      <c r="Z131" s="34"/>
      <c r="AA131" s="238"/>
      <c r="AB131" s="238"/>
      <c r="AC131" s="238" t="s">
        <v>3864</v>
      </c>
    </row>
    <row r="132" ht="384" spans="1:30">
      <c r="A132" s="29">
        <v>135</v>
      </c>
      <c r="B132" s="253" t="s">
        <v>117</v>
      </c>
      <c r="C132" s="253" t="s">
        <v>118</v>
      </c>
      <c r="D132" s="253" t="s">
        <v>363</v>
      </c>
      <c r="E132" s="57" t="s">
        <v>120</v>
      </c>
      <c r="F132" s="254" t="s">
        <v>1006</v>
      </c>
      <c r="G132" s="255" t="s">
        <v>3862</v>
      </c>
      <c r="H132" s="255" t="s">
        <v>3863</v>
      </c>
      <c r="I132" s="253">
        <v>12</v>
      </c>
      <c r="J132" s="257">
        <v>45474</v>
      </c>
      <c r="K132" s="257">
        <v>45444</v>
      </c>
      <c r="L132" s="258" t="s">
        <v>124</v>
      </c>
      <c r="M132" s="253" t="s">
        <v>125</v>
      </c>
      <c r="N132" s="258" t="s">
        <v>922</v>
      </c>
      <c r="O132" s="258" t="s">
        <v>989</v>
      </c>
      <c r="P132" s="258" t="s">
        <v>81</v>
      </c>
      <c r="Q132" s="253">
        <v>12</v>
      </c>
      <c r="R132" s="34" t="s">
        <v>3865</v>
      </c>
      <c r="S132" s="65">
        <v>45344.6888888889</v>
      </c>
      <c r="T132" s="35"/>
      <c r="U132" s="35"/>
      <c r="V132" s="40"/>
      <c r="W132" s="40"/>
      <c r="X132" s="38"/>
      <c r="Y132" s="34" t="s">
        <v>3866</v>
      </c>
      <c r="Z132" s="34" t="s">
        <v>1006</v>
      </c>
      <c r="AA132" s="238" t="s">
        <v>3867</v>
      </c>
      <c r="AB132" s="238" t="s">
        <v>3868</v>
      </c>
      <c r="AC132" s="238" t="s">
        <v>3869</v>
      </c>
      <c r="AD132" t="s">
        <v>3462</v>
      </c>
    </row>
    <row r="133" ht="36" spans="1:29">
      <c r="A133" s="29">
        <v>136</v>
      </c>
      <c r="B133" s="253" t="s">
        <v>117</v>
      </c>
      <c r="C133" s="253" t="s">
        <v>118</v>
      </c>
      <c r="D133" s="253" t="s">
        <v>363</v>
      </c>
      <c r="E133" s="54" t="s">
        <v>412</v>
      </c>
      <c r="F133" s="254" t="s">
        <v>988</v>
      </c>
      <c r="G133" s="255" t="s">
        <v>3870</v>
      </c>
      <c r="H133" s="255" t="s">
        <v>3871</v>
      </c>
      <c r="I133" s="253">
        <v>6</v>
      </c>
      <c r="J133" s="257">
        <v>45474</v>
      </c>
      <c r="K133" s="257">
        <v>45444</v>
      </c>
      <c r="L133" s="258" t="s">
        <v>124</v>
      </c>
      <c r="M133" s="253" t="s">
        <v>125</v>
      </c>
      <c r="N133" s="258" t="s">
        <v>922</v>
      </c>
      <c r="O133" s="258" t="s">
        <v>989</v>
      </c>
      <c r="P133" s="258" t="s">
        <v>81</v>
      </c>
      <c r="Q133" s="253">
        <v>6</v>
      </c>
      <c r="R133" s="34"/>
      <c r="S133" s="34"/>
      <c r="T133" s="35"/>
      <c r="U133" s="35"/>
      <c r="V133" s="40"/>
      <c r="W133" s="40"/>
      <c r="X133" s="38"/>
      <c r="Y133" s="34"/>
      <c r="Z133" s="34"/>
      <c r="AA133" s="238"/>
      <c r="AB133" s="238"/>
      <c r="AC133" s="238" t="s">
        <v>3872</v>
      </c>
    </row>
    <row r="134" ht="36" spans="1:29">
      <c r="A134" s="29">
        <v>137</v>
      </c>
      <c r="B134" s="253" t="s">
        <v>117</v>
      </c>
      <c r="C134" s="253" t="s">
        <v>118</v>
      </c>
      <c r="D134" s="253" t="s">
        <v>363</v>
      </c>
      <c r="E134" s="54" t="s">
        <v>412</v>
      </c>
      <c r="F134" s="254" t="s">
        <v>993</v>
      </c>
      <c r="G134" s="255" t="s">
        <v>3873</v>
      </c>
      <c r="H134" s="255" t="s">
        <v>3871</v>
      </c>
      <c r="I134" s="253">
        <v>6</v>
      </c>
      <c r="J134" s="257">
        <v>45474</v>
      </c>
      <c r="K134" s="257">
        <v>45444</v>
      </c>
      <c r="L134" s="258" t="s">
        <v>124</v>
      </c>
      <c r="M134" s="253" t="s">
        <v>125</v>
      </c>
      <c r="N134" s="258" t="s">
        <v>922</v>
      </c>
      <c r="O134" s="258" t="s">
        <v>989</v>
      </c>
      <c r="P134" s="258" t="s">
        <v>81</v>
      </c>
      <c r="Q134" s="253">
        <v>6</v>
      </c>
      <c r="R134" s="34"/>
      <c r="S134" s="34"/>
      <c r="T134" s="35"/>
      <c r="U134" s="35"/>
      <c r="V134" s="40"/>
      <c r="W134" s="40"/>
      <c r="X134" s="38"/>
      <c r="Y134" s="34"/>
      <c r="Z134" s="34"/>
      <c r="AA134" s="238"/>
      <c r="AB134" s="238"/>
      <c r="AC134" s="238" t="s">
        <v>3872</v>
      </c>
    </row>
    <row r="135" ht="36" spans="1:29">
      <c r="A135" s="29">
        <v>138</v>
      </c>
      <c r="B135" s="253" t="s">
        <v>117</v>
      </c>
      <c r="C135" s="253" t="s">
        <v>118</v>
      </c>
      <c r="D135" s="253" t="s">
        <v>363</v>
      </c>
      <c r="E135" s="54" t="s">
        <v>412</v>
      </c>
      <c r="F135" s="254" t="s">
        <v>1013</v>
      </c>
      <c r="G135" s="255" t="s">
        <v>3874</v>
      </c>
      <c r="H135" s="255" t="s">
        <v>3875</v>
      </c>
      <c r="I135" s="253">
        <v>6</v>
      </c>
      <c r="J135" s="257">
        <v>45474</v>
      </c>
      <c r="K135" s="257">
        <v>45444</v>
      </c>
      <c r="L135" s="258" t="s">
        <v>124</v>
      </c>
      <c r="M135" s="253" t="s">
        <v>125</v>
      </c>
      <c r="N135" s="258" t="s">
        <v>922</v>
      </c>
      <c r="O135" s="258" t="s">
        <v>1014</v>
      </c>
      <c r="P135" s="258" t="s">
        <v>81</v>
      </c>
      <c r="Q135" s="253">
        <v>6</v>
      </c>
      <c r="R135" s="34"/>
      <c r="S135" s="34"/>
      <c r="T135" s="35"/>
      <c r="U135" s="35"/>
      <c r="V135" s="40"/>
      <c r="W135" s="40"/>
      <c r="X135" s="38"/>
      <c r="Y135" s="34"/>
      <c r="Z135" s="34"/>
      <c r="AA135" s="238"/>
      <c r="AB135" s="238"/>
      <c r="AC135" s="238" t="s">
        <v>3876</v>
      </c>
    </row>
    <row r="136" ht="36" spans="1:29">
      <c r="A136" s="29">
        <v>139</v>
      </c>
      <c r="B136" s="253" t="s">
        <v>117</v>
      </c>
      <c r="C136" s="253" t="s">
        <v>118</v>
      </c>
      <c r="D136" s="253" t="s">
        <v>363</v>
      </c>
      <c r="E136" s="54" t="s">
        <v>412</v>
      </c>
      <c r="F136" s="254" t="s">
        <v>1019</v>
      </c>
      <c r="G136" s="255" t="s">
        <v>3874</v>
      </c>
      <c r="H136" s="255" t="s">
        <v>3875</v>
      </c>
      <c r="I136" s="253">
        <v>6</v>
      </c>
      <c r="J136" s="257">
        <v>45474</v>
      </c>
      <c r="K136" s="257">
        <v>45444</v>
      </c>
      <c r="L136" s="258" t="s">
        <v>124</v>
      </c>
      <c r="M136" s="253" t="s">
        <v>125</v>
      </c>
      <c r="N136" s="258" t="s">
        <v>922</v>
      </c>
      <c r="O136" s="258" t="s">
        <v>1014</v>
      </c>
      <c r="P136" s="258" t="s">
        <v>81</v>
      </c>
      <c r="Q136" s="253">
        <v>6</v>
      </c>
      <c r="R136" s="34"/>
      <c r="S136" s="34"/>
      <c r="T136" s="35"/>
      <c r="U136" s="35"/>
      <c r="V136" s="40"/>
      <c r="W136" s="40"/>
      <c r="X136" s="38"/>
      <c r="Y136" s="34"/>
      <c r="Z136" s="34"/>
      <c r="AA136" s="238"/>
      <c r="AB136" s="238"/>
      <c r="AC136" s="238" t="s">
        <v>3876</v>
      </c>
    </row>
    <row r="137" ht="192" spans="1:31">
      <c r="A137" s="29">
        <v>140</v>
      </c>
      <c r="B137" s="253" t="s">
        <v>117</v>
      </c>
      <c r="C137" s="253" t="s">
        <v>118</v>
      </c>
      <c r="D137" s="253" t="s">
        <v>150</v>
      </c>
      <c r="E137" s="54" t="s">
        <v>412</v>
      </c>
      <c r="F137" s="254" t="s">
        <v>1067</v>
      </c>
      <c r="G137" s="255" t="s">
        <v>3877</v>
      </c>
      <c r="H137" s="255" t="s">
        <v>3878</v>
      </c>
      <c r="I137" s="253">
        <v>6</v>
      </c>
      <c r="J137" s="257">
        <v>45505</v>
      </c>
      <c r="K137" s="257">
        <v>45505</v>
      </c>
      <c r="L137" s="258" t="s">
        <v>124</v>
      </c>
      <c r="M137" s="253" t="s">
        <v>125</v>
      </c>
      <c r="N137" s="258" t="s">
        <v>922</v>
      </c>
      <c r="O137" s="258" t="s">
        <v>1068</v>
      </c>
      <c r="P137" s="258" t="s">
        <v>81</v>
      </c>
      <c r="Q137" s="253">
        <v>6</v>
      </c>
      <c r="R137" s="34" t="s">
        <v>3879</v>
      </c>
      <c r="S137" s="65">
        <v>45455.5069444444</v>
      </c>
      <c r="T137" s="35"/>
      <c r="U137" s="35"/>
      <c r="V137" s="40"/>
      <c r="W137" s="40"/>
      <c r="X137" s="38"/>
      <c r="Y137" s="34" t="s">
        <v>3880</v>
      </c>
      <c r="Z137" s="34" t="s">
        <v>1067</v>
      </c>
      <c r="AA137" s="238" t="s">
        <v>3881</v>
      </c>
      <c r="AB137" s="238" t="s">
        <v>3882</v>
      </c>
      <c r="AC137" s="238"/>
      <c r="AD137" t="s">
        <v>132</v>
      </c>
      <c r="AE137" t="s">
        <v>425</v>
      </c>
    </row>
    <row r="138" ht="24" spans="1:29">
      <c r="A138" s="29">
        <v>141</v>
      </c>
      <c r="B138" s="253" t="s">
        <v>117</v>
      </c>
      <c r="C138" s="253" t="s">
        <v>118</v>
      </c>
      <c r="D138" s="253" t="s">
        <v>150</v>
      </c>
      <c r="E138" s="54" t="s">
        <v>412</v>
      </c>
      <c r="F138" s="254" t="s">
        <v>1073</v>
      </c>
      <c r="G138" s="255" t="s">
        <v>3883</v>
      </c>
      <c r="H138" s="255" t="s">
        <v>3884</v>
      </c>
      <c r="I138" s="253">
        <v>3</v>
      </c>
      <c r="J138" s="257">
        <v>45505</v>
      </c>
      <c r="K138" s="257">
        <v>45505</v>
      </c>
      <c r="L138" s="258" t="s">
        <v>124</v>
      </c>
      <c r="M138" s="253" t="s">
        <v>125</v>
      </c>
      <c r="N138" s="258" t="s">
        <v>922</v>
      </c>
      <c r="O138" s="258" t="s">
        <v>1068</v>
      </c>
      <c r="P138" s="258" t="s">
        <v>81</v>
      </c>
      <c r="Q138" s="253">
        <v>3</v>
      </c>
      <c r="R138" s="34"/>
      <c r="S138" s="34"/>
      <c r="T138" s="35"/>
      <c r="U138" s="35"/>
      <c r="V138" s="40"/>
      <c r="W138" s="40"/>
      <c r="X138" s="38"/>
      <c r="Y138" s="34"/>
      <c r="Z138" s="34"/>
      <c r="AA138" s="238"/>
      <c r="AB138" s="238"/>
      <c r="AC138" s="238" t="s">
        <v>3885</v>
      </c>
    </row>
    <row r="139" ht="24" spans="1:29">
      <c r="A139" s="29">
        <v>142</v>
      </c>
      <c r="B139" s="253" t="s">
        <v>117</v>
      </c>
      <c r="C139" s="253" t="s">
        <v>118</v>
      </c>
      <c r="D139" s="253" t="s">
        <v>150</v>
      </c>
      <c r="E139" s="54" t="s">
        <v>412</v>
      </c>
      <c r="F139" s="254" t="s">
        <v>3886</v>
      </c>
      <c r="G139" s="255" t="s">
        <v>3887</v>
      </c>
      <c r="H139" s="255" t="s">
        <v>3887</v>
      </c>
      <c r="I139" s="253">
        <v>1</v>
      </c>
      <c r="J139" s="257">
        <v>45505</v>
      </c>
      <c r="K139" s="257">
        <v>45505</v>
      </c>
      <c r="L139" s="258" t="s">
        <v>124</v>
      </c>
      <c r="M139" s="253" t="s">
        <v>125</v>
      </c>
      <c r="N139" s="258" t="s">
        <v>922</v>
      </c>
      <c r="O139" s="258" t="s">
        <v>1068</v>
      </c>
      <c r="P139" s="258" t="s">
        <v>81</v>
      </c>
      <c r="Q139" s="253">
        <v>1</v>
      </c>
      <c r="R139" s="34"/>
      <c r="S139" s="34"/>
      <c r="T139" s="35"/>
      <c r="U139" s="35"/>
      <c r="V139" s="40"/>
      <c r="W139" s="40"/>
      <c r="X139" s="38"/>
      <c r="Y139" s="34"/>
      <c r="Z139" s="34"/>
      <c r="AA139" s="238"/>
      <c r="AB139" s="238"/>
      <c r="AC139" s="238" t="s">
        <v>3671</v>
      </c>
    </row>
    <row r="140" ht="36" spans="1:29">
      <c r="A140" s="29">
        <v>143</v>
      </c>
      <c r="B140" s="253" t="s">
        <v>117</v>
      </c>
      <c r="C140" s="253" t="s">
        <v>118</v>
      </c>
      <c r="D140" s="253" t="s">
        <v>150</v>
      </c>
      <c r="E140" s="57" t="s">
        <v>157</v>
      </c>
      <c r="F140" s="254" t="s">
        <v>1078</v>
      </c>
      <c r="G140" s="255" t="s">
        <v>3888</v>
      </c>
      <c r="H140" s="255" t="s">
        <v>3889</v>
      </c>
      <c r="I140" s="253">
        <v>6</v>
      </c>
      <c r="J140" s="257">
        <v>45505</v>
      </c>
      <c r="K140" s="257">
        <v>45505</v>
      </c>
      <c r="L140" s="258" t="s">
        <v>124</v>
      </c>
      <c r="M140" s="253" t="s">
        <v>125</v>
      </c>
      <c r="N140" s="258" t="s">
        <v>922</v>
      </c>
      <c r="O140" s="258" t="s">
        <v>1068</v>
      </c>
      <c r="P140" s="258" t="s">
        <v>81</v>
      </c>
      <c r="Q140" s="253">
        <v>6</v>
      </c>
      <c r="R140" s="34"/>
      <c r="S140" s="34"/>
      <c r="T140" s="35"/>
      <c r="U140" s="35"/>
      <c r="V140" s="40"/>
      <c r="W140" s="40"/>
      <c r="X140" s="38"/>
      <c r="Y140" s="34"/>
      <c r="Z140" s="34"/>
      <c r="AA140" s="238"/>
      <c r="AB140" s="238"/>
      <c r="AC140" s="238" t="s">
        <v>3890</v>
      </c>
    </row>
    <row r="141" ht="144" spans="1:30">
      <c r="A141" s="29">
        <v>144</v>
      </c>
      <c r="B141" s="253" t="s">
        <v>117</v>
      </c>
      <c r="C141" s="253" t="s">
        <v>118</v>
      </c>
      <c r="D141" s="253" t="s">
        <v>150</v>
      </c>
      <c r="E141" s="57" t="s">
        <v>157</v>
      </c>
      <c r="F141" s="254" t="s">
        <v>1083</v>
      </c>
      <c r="G141" s="255" t="s">
        <v>3891</v>
      </c>
      <c r="H141" s="255" t="s">
        <v>3892</v>
      </c>
      <c r="I141" s="253">
        <v>6</v>
      </c>
      <c r="J141" s="257">
        <v>45505</v>
      </c>
      <c r="K141" s="257">
        <v>45505</v>
      </c>
      <c r="L141" s="258" t="s">
        <v>124</v>
      </c>
      <c r="M141" s="253" t="s">
        <v>125</v>
      </c>
      <c r="N141" s="258" t="s">
        <v>922</v>
      </c>
      <c r="O141" s="258" t="s">
        <v>1089</v>
      </c>
      <c r="P141" s="258" t="s">
        <v>81</v>
      </c>
      <c r="Q141" s="253">
        <v>6</v>
      </c>
      <c r="R141" s="34" t="s">
        <v>3893</v>
      </c>
      <c r="S141" s="65">
        <v>45443.5138888889</v>
      </c>
      <c r="T141" s="35"/>
      <c r="U141" s="35"/>
      <c r="V141" s="40"/>
      <c r="W141" s="40"/>
      <c r="X141" s="38"/>
      <c r="Y141" s="34" t="s">
        <v>3894</v>
      </c>
      <c r="Z141" s="34" t="s">
        <v>1083</v>
      </c>
      <c r="AA141" s="238" t="s">
        <v>3895</v>
      </c>
      <c r="AB141" s="238" t="s">
        <v>3471</v>
      </c>
      <c r="AC141" s="238" t="s">
        <v>3896</v>
      </c>
      <c r="AD141" t="s">
        <v>3462</v>
      </c>
    </row>
    <row r="142" ht="24" spans="1:29">
      <c r="A142" s="29">
        <v>145</v>
      </c>
      <c r="B142" s="253" t="s">
        <v>117</v>
      </c>
      <c r="C142" s="253" t="s">
        <v>118</v>
      </c>
      <c r="D142" s="253" t="s">
        <v>150</v>
      </c>
      <c r="E142" s="57" t="s">
        <v>157</v>
      </c>
      <c r="F142" s="254" t="s">
        <v>3897</v>
      </c>
      <c r="G142" s="255" t="s">
        <v>3898</v>
      </c>
      <c r="H142" s="255" t="s">
        <v>3898</v>
      </c>
      <c r="I142" s="33">
        <v>17</v>
      </c>
      <c r="J142" s="257">
        <v>45505</v>
      </c>
      <c r="K142" s="257">
        <v>45505</v>
      </c>
      <c r="L142" s="258" t="s">
        <v>124</v>
      </c>
      <c r="M142" s="253" t="s">
        <v>125</v>
      </c>
      <c r="N142" s="258" t="s">
        <v>922</v>
      </c>
      <c r="O142" s="29" t="s">
        <v>1042</v>
      </c>
      <c r="P142" s="258" t="s">
        <v>81</v>
      </c>
      <c r="Q142" s="33">
        <v>17</v>
      </c>
      <c r="R142" s="34"/>
      <c r="S142" s="34"/>
      <c r="T142" s="35"/>
      <c r="U142" s="35"/>
      <c r="V142" s="40"/>
      <c r="W142" s="40"/>
      <c r="X142" s="38"/>
      <c r="Y142" s="34"/>
      <c r="Z142" s="34"/>
      <c r="AA142" s="238"/>
      <c r="AB142" s="238"/>
      <c r="AC142" s="238" t="s">
        <v>3899</v>
      </c>
    </row>
    <row r="143" ht="24" spans="1:29">
      <c r="A143" s="29">
        <v>146</v>
      </c>
      <c r="B143" s="253" t="s">
        <v>117</v>
      </c>
      <c r="C143" s="253" t="s">
        <v>118</v>
      </c>
      <c r="D143" s="253" t="s">
        <v>150</v>
      </c>
      <c r="E143" s="57" t="s">
        <v>157</v>
      </c>
      <c r="F143" s="254" t="s">
        <v>3900</v>
      </c>
      <c r="G143" s="255" t="s">
        <v>3901</v>
      </c>
      <c r="H143" s="255" t="s">
        <v>3902</v>
      </c>
      <c r="I143" s="33">
        <v>18</v>
      </c>
      <c r="J143" s="257">
        <v>45505</v>
      </c>
      <c r="K143" s="257">
        <v>45505</v>
      </c>
      <c r="L143" s="258" t="s">
        <v>124</v>
      </c>
      <c r="M143" s="253" t="s">
        <v>125</v>
      </c>
      <c r="N143" s="258" t="s">
        <v>922</v>
      </c>
      <c r="O143" s="29" t="s">
        <v>1042</v>
      </c>
      <c r="P143" s="258" t="s">
        <v>81</v>
      </c>
      <c r="Q143" s="33">
        <v>18</v>
      </c>
      <c r="R143" s="34"/>
      <c r="S143" s="34"/>
      <c r="T143" s="35"/>
      <c r="U143" s="35"/>
      <c r="V143" s="40"/>
      <c r="W143" s="40"/>
      <c r="X143" s="38"/>
      <c r="Y143" s="34"/>
      <c r="Z143" s="34"/>
      <c r="AA143" s="238"/>
      <c r="AB143" s="238"/>
      <c r="AC143" s="238" t="s">
        <v>3903</v>
      </c>
    </row>
    <row r="144" ht="409.5" spans="1:31">
      <c r="A144" s="29">
        <v>147</v>
      </c>
      <c r="B144" s="253" t="s">
        <v>117</v>
      </c>
      <c r="C144" s="253" t="s">
        <v>118</v>
      </c>
      <c r="D144" s="253" t="s">
        <v>363</v>
      </c>
      <c r="E144" s="57" t="s">
        <v>157</v>
      </c>
      <c r="F144" s="254" t="s">
        <v>3904</v>
      </c>
      <c r="G144" s="255" t="s">
        <v>3905</v>
      </c>
      <c r="H144" s="255" t="s">
        <v>3906</v>
      </c>
      <c r="I144" s="33">
        <v>3</v>
      </c>
      <c r="J144" s="257">
        <v>45474</v>
      </c>
      <c r="K144" s="257">
        <v>45474</v>
      </c>
      <c r="L144" s="258" t="s">
        <v>124</v>
      </c>
      <c r="M144" s="253" t="s">
        <v>125</v>
      </c>
      <c r="N144" s="258" t="s">
        <v>922</v>
      </c>
      <c r="O144" s="29" t="s">
        <v>959</v>
      </c>
      <c r="P144" s="258" t="s">
        <v>81</v>
      </c>
      <c r="Q144" s="33">
        <v>3</v>
      </c>
      <c r="R144" s="34" t="s">
        <v>3907</v>
      </c>
      <c r="S144" s="65">
        <v>45502.7083333333</v>
      </c>
      <c r="T144" s="35"/>
      <c r="U144" s="35"/>
      <c r="V144" s="40"/>
      <c r="W144" s="40"/>
      <c r="X144" s="38"/>
      <c r="Y144" s="34" t="s">
        <v>3908</v>
      </c>
      <c r="Z144" s="34" t="s">
        <v>3904</v>
      </c>
      <c r="AA144" s="238" t="s">
        <v>3909</v>
      </c>
      <c r="AB144" s="238" t="s">
        <v>3471</v>
      </c>
      <c r="AC144" s="238"/>
      <c r="AD144" t="s">
        <v>132</v>
      </c>
      <c r="AE144" t="s">
        <v>138</v>
      </c>
    </row>
    <row r="145" ht="409.5" spans="1:31">
      <c r="A145" s="29">
        <v>148</v>
      </c>
      <c r="B145" s="253" t="s">
        <v>117</v>
      </c>
      <c r="C145" s="253" t="s">
        <v>118</v>
      </c>
      <c r="D145" s="253" t="s">
        <v>363</v>
      </c>
      <c r="E145" s="57" t="s">
        <v>157</v>
      </c>
      <c r="F145" s="254" t="s">
        <v>3910</v>
      </c>
      <c r="G145" s="255" t="s">
        <v>3905</v>
      </c>
      <c r="H145" s="255" t="s">
        <v>3906</v>
      </c>
      <c r="I145" s="33">
        <v>3</v>
      </c>
      <c r="J145" s="257">
        <v>45474</v>
      </c>
      <c r="K145" s="257">
        <v>45474</v>
      </c>
      <c r="L145" s="258" t="s">
        <v>124</v>
      </c>
      <c r="M145" s="253" t="s">
        <v>125</v>
      </c>
      <c r="N145" s="258" t="s">
        <v>922</v>
      </c>
      <c r="O145" s="29" t="s">
        <v>959</v>
      </c>
      <c r="P145" s="258" t="s">
        <v>81</v>
      </c>
      <c r="Q145" s="33">
        <v>3</v>
      </c>
      <c r="R145" s="34" t="s">
        <v>3907</v>
      </c>
      <c r="S145" s="65">
        <v>45502.7083333333</v>
      </c>
      <c r="T145" s="35"/>
      <c r="U145" s="35"/>
      <c r="V145" s="40"/>
      <c r="W145" s="40"/>
      <c r="X145" s="38"/>
      <c r="Y145" s="34" t="s">
        <v>3908</v>
      </c>
      <c r="Z145" s="34" t="s">
        <v>3910</v>
      </c>
      <c r="AA145" s="238" t="s">
        <v>3909</v>
      </c>
      <c r="AB145" s="238" t="s">
        <v>3471</v>
      </c>
      <c r="AC145" s="238"/>
      <c r="AD145" t="s">
        <v>132</v>
      </c>
      <c r="AE145" t="s">
        <v>138</v>
      </c>
    </row>
    <row r="146" ht="24" spans="1:29">
      <c r="A146" s="29">
        <v>149</v>
      </c>
      <c r="B146" s="253" t="s">
        <v>117</v>
      </c>
      <c r="C146" s="253" t="s">
        <v>118</v>
      </c>
      <c r="D146" s="253" t="s">
        <v>363</v>
      </c>
      <c r="E146" s="57" t="s">
        <v>157</v>
      </c>
      <c r="F146" s="254" t="s">
        <v>3911</v>
      </c>
      <c r="G146" s="255" t="s">
        <v>3912</v>
      </c>
      <c r="H146" s="255" t="s">
        <v>3912</v>
      </c>
      <c r="I146" s="33">
        <v>28</v>
      </c>
      <c r="J146" s="257">
        <v>45352</v>
      </c>
      <c r="K146" s="257">
        <v>45352</v>
      </c>
      <c r="L146" s="258" t="s">
        <v>124</v>
      </c>
      <c r="M146" s="253" t="s">
        <v>125</v>
      </c>
      <c r="N146" s="258" t="s">
        <v>922</v>
      </c>
      <c r="O146" s="29" t="s">
        <v>923</v>
      </c>
      <c r="P146" s="258" t="s">
        <v>81</v>
      </c>
      <c r="Q146" s="33">
        <v>28</v>
      </c>
      <c r="R146" s="34"/>
      <c r="S146" s="34"/>
      <c r="T146" s="35"/>
      <c r="U146" s="35"/>
      <c r="V146" s="40"/>
      <c r="W146" s="40"/>
      <c r="X146" s="38"/>
      <c r="Y146" s="34"/>
      <c r="Z146" s="34"/>
      <c r="AA146" s="238"/>
      <c r="AB146" s="238"/>
      <c r="AC146" s="238" t="s">
        <v>3913</v>
      </c>
    </row>
    <row r="147" ht="24" spans="1:29">
      <c r="A147" s="29">
        <v>150</v>
      </c>
      <c r="B147" s="253" t="s">
        <v>117</v>
      </c>
      <c r="C147" s="253" t="s">
        <v>118</v>
      </c>
      <c r="D147" s="253" t="s">
        <v>363</v>
      </c>
      <c r="E147" s="57" t="s">
        <v>157</v>
      </c>
      <c r="F147" s="254" t="s">
        <v>3914</v>
      </c>
      <c r="G147" s="255" t="s">
        <v>3912</v>
      </c>
      <c r="H147" s="255" t="s">
        <v>3912</v>
      </c>
      <c r="I147" s="33">
        <v>28</v>
      </c>
      <c r="J147" s="257">
        <v>45352</v>
      </c>
      <c r="K147" s="257">
        <v>45352</v>
      </c>
      <c r="L147" s="258" t="s">
        <v>124</v>
      </c>
      <c r="M147" s="253" t="s">
        <v>125</v>
      </c>
      <c r="N147" s="258" t="s">
        <v>922</v>
      </c>
      <c r="O147" s="29" t="s">
        <v>923</v>
      </c>
      <c r="P147" s="258" t="s">
        <v>81</v>
      </c>
      <c r="Q147" s="33">
        <v>28</v>
      </c>
      <c r="R147" s="34"/>
      <c r="S147" s="34"/>
      <c r="T147" s="35"/>
      <c r="U147" s="35"/>
      <c r="V147" s="40"/>
      <c r="W147" s="40"/>
      <c r="X147" s="38"/>
      <c r="Y147" s="34"/>
      <c r="Z147" s="34"/>
      <c r="AA147" s="238"/>
      <c r="AB147" s="238"/>
      <c r="AC147" s="238" t="s">
        <v>3913</v>
      </c>
    </row>
    <row r="148" ht="409.5" spans="1:30">
      <c r="A148" s="29">
        <v>151</v>
      </c>
      <c r="B148" s="33" t="s">
        <v>117</v>
      </c>
      <c r="C148" s="33" t="s">
        <v>118</v>
      </c>
      <c r="D148" s="29" t="s">
        <v>363</v>
      </c>
      <c r="E148" s="57" t="s">
        <v>247</v>
      </c>
      <c r="F148" s="94" t="s">
        <v>3915</v>
      </c>
      <c r="G148" s="33" t="s">
        <v>3916</v>
      </c>
      <c r="H148" s="33" t="s">
        <v>3917</v>
      </c>
      <c r="I148" s="33">
        <v>16</v>
      </c>
      <c r="J148" s="259">
        <v>45566</v>
      </c>
      <c r="K148" s="259">
        <v>45595</v>
      </c>
      <c r="L148" s="29" t="s">
        <v>124</v>
      </c>
      <c r="M148" s="33" t="s">
        <v>125</v>
      </c>
      <c r="N148" s="33" t="s">
        <v>1143</v>
      </c>
      <c r="O148" s="29" t="s">
        <v>1144</v>
      </c>
      <c r="P148" s="29" t="s">
        <v>78</v>
      </c>
      <c r="Q148" s="33">
        <v>16</v>
      </c>
      <c r="R148" s="34" t="s">
        <v>3918</v>
      </c>
      <c r="S148" s="65">
        <v>45561.5270833333</v>
      </c>
      <c r="T148" s="35"/>
      <c r="U148" s="35"/>
      <c r="V148" s="40"/>
      <c r="W148" s="40"/>
      <c r="X148" s="38"/>
      <c r="Y148" s="34" t="s">
        <v>3919</v>
      </c>
      <c r="Z148" s="34" t="s">
        <v>3915</v>
      </c>
      <c r="AA148" s="238" t="s">
        <v>3920</v>
      </c>
      <c r="AB148" s="238"/>
      <c r="AC148" s="238" t="s">
        <v>3921</v>
      </c>
      <c r="AD148" t="s">
        <v>3462</v>
      </c>
    </row>
    <row r="149" ht="409.5" spans="1:30">
      <c r="A149" s="29">
        <v>152</v>
      </c>
      <c r="B149" s="33" t="s">
        <v>117</v>
      </c>
      <c r="C149" s="33" t="s">
        <v>118</v>
      </c>
      <c r="D149" s="29" t="s">
        <v>363</v>
      </c>
      <c r="E149" s="57" t="s">
        <v>247</v>
      </c>
      <c r="F149" s="94" t="s">
        <v>3922</v>
      </c>
      <c r="G149" s="33" t="s">
        <v>3923</v>
      </c>
      <c r="H149" s="33" t="s">
        <v>3924</v>
      </c>
      <c r="I149" s="33">
        <v>16</v>
      </c>
      <c r="J149" s="259">
        <v>45566</v>
      </c>
      <c r="K149" s="259">
        <v>45595</v>
      </c>
      <c r="L149" s="29" t="s">
        <v>124</v>
      </c>
      <c r="M149" s="33" t="s">
        <v>125</v>
      </c>
      <c r="N149" s="33" t="s">
        <v>1143</v>
      </c>
      <c r="O149" s="29" t="s">
        <v>1144</v>
      </c>
      <c r="P149" s="29" t="s">
        <v>78</v>
      </c>
      <c r="Q149" s="33">
        <v>16</v>
      </c>
      <c r="R149" s="34" t="s">
        <v>3925</v>
      </c>
      <c r="S149" s="65">
        <v>45561.5270833333</v>
      </c>
      <c r="T149" s="35"/>
      <c r="U149" s="35"/>
      <c r="V149" s="40"/>
      <c r="W149" s="40"/>
      <c r="X149" s="38"/>
      <c r="Y149" s="34" t="s">
        <v>3926</v>
      </c>
      <c r="Z149" s="34" t="s">
        <v>3922</v>
      </c>
      <c r="AA149" s="238" t="s">
        <v>3927</v>
      </c>
      <c r="AB149" s="238"/>
      <c r="AC149" s="238" t="s">
        <v>3928</v>
      </c>
      <c r="AD149" t="s">
        <v>3462</v>
      </c>
    </row>
    <row r="150" ht="36" spans="1:29">
      <c r="A150" s="29">
        <v>153</v>
      </c>
      <c r="B150" s="33" t="s">
        <v>117</v>
      </c>
      <c r="C150" s="33" t="s">
        <v>118</v>
      </c>
      <c r="D150" s="33" t="s">
        <v>363</v>
      </c>
      <c r="E150" s="54" t="s">
        <v>247</v>
      </c>
      <c r="F150" s="94" t="s">
        <v>3929</v>
      </c>
      <c r="G150" s="33" t="s">
        <v>3930</v>
      </c>
      <c r="H150" s="33" t="s">
        <v>3931</v>
      </c>
      <c r="I150" s="33">
        <v>6</v>
      </c>
      <c r="J150" s="259">
        <v>45566</v>
      </c>
      <c r="K150" s="259">
        <v>45595</v>
      </c>
      <c r="L150" s="29" t="s">
        <v>124</v>
      </c>
      <c r="M150" s="33" t="s">
        <v>125</v>
      </c>
      <c r="N150" s="33" t="s">
        <v>1143</v>
      </c>
      <c r="O150" s="29" t="s">
        <v>1144</v>
      </c>
      <c r="P150" s="29" t="s">
        <v>78</v>
      </c>
      <c r="Q150" s="33">
        <v>6</v>
      </c>
      <c r="R150" s="34"/>
      <c r="S150" s="34"/>
      <c r="T150" s="35"/>
      <c r="U150" s="35"/>
      <c r="V150" s="40"/>
      <c r="W150" s="40"/>
      <c r="X150" s="38"/>
      <c r="Y150" s="34"/>
      <c r="Z150" s="34"/>
      <c r="AA150" s="238"/>
      <c r="AB150" s="238"/>
      <c r="AC150" s="238" t="s">
        <v>3932</v>
      </c>
    </row>
    <row r="151" ht="36" spans="1:29">
      <c r="A151" s="29">
        <v>154</v>
      </c>
      <c r="B151" s="33" t="s">
        <v>117</v>
      </c>
      <c r="C151" s="33" t="s">
        <v>118</v>
      </c>
      <c r="D151" s="33" t="s">
        <v>363</v>
      </c>
      <c r="E151" s="54" t="s">
        <v>247</v>
      </c>
      <c r="F151" s="94" t="s">
        <v>3933</v>
      </c>
      <c r="G151" s="33" t="s">
        <v>3930</v>
      </c>
      <c r="H151" s="33" t="s">
        <v>3931</v>
      </c>
      <c r="I151" s="33">
        <v>6</v>
      </c>
      <c r="J151" s="259">
        <v>45566</v>
      </c>
      <c r="K151" s="259">
        <v>45595</v>
      </c>
      <c r="L151" s="29" t="s">
        <v>124</v>
      </c>
      <c r="M151" s="33" t="s">
        <v>125</v>
      </c>
      <c r="N151" s="33" t="s">
        <v>1143</v>
      </c>
      <c r="O151" s="29" t="s">
        <v>1144</v>
      </c>
      <c r="P151" s="29" t="s">
        <v>78</v>
      </c>
      <c r="Q151" s="33">
        <v>6</v>
      </c>
      <c r="R151" s="34"/>
      <c r="S151" s="34"/>
      <c r="T151" s="35"/>
      <c r="U151" s="35"/>
      <c r="V151" s="40"/>
      <c r="W151" s="40"/>
      <c r="X151" s="38"/>
      <c r="Y151" s="34"/>
      <c r="Z151" s="34"/>
      <c r="AA151" s="238"/>
      <c r="AB151" s="238"/>
      <c r="AC151" s="238" t="s">
        <v>3932</v>
      </c>
    </row>
    <row r="152" ht="409.5" spans="1:30">
      <c r="A152" s="29">
        <v>155</v>
      </c>
      <c r="B152" s="33" t="s">
        <v>117</v>
      </c>
      <c r="C152" s="33" t="s">
        <v>118</v>
      </c>
      <c r="D152" s="29" t="s">
        <v>363</v>
      </c>
      <c r="E152" s="54" t="s">
        <v>247</v>
      </c>
      <c r="F152" s="94" t="s">
        <v>1174</v>
      </c>
      <c r="G152" s="33" t="s">
        <v>3934</v>
      </c>
      <c r="H152" s="33" t="s">
        <v>3551</v>
      </c>
      <c r="I152" s="33">
        <v>12</v>
      </c>
      <c r="J152" s="259">
        <v>45566</v>
      </c>
      <c r="K152" s="259">
        <v>45595</v>
      </c>
      <c r="L152" s="29" t="s">
        <v>124</v>
      </c>
      <c r="M152" s="33" t="s">
        <v>125</v>
      </c>
      <c r="N152" s="33" t="s">
        <v>1143</v>
      </c>
      <c r="O152" s="29" t="s">
        <v>1175</v>
      </c>
      <c r="P152" s="29" t="s">
        <v>78</v>
      </c>
      <c r="Q152" s="33">
        <v>12</v>
      </c>
      <c r="R152" s="34" t="s">
        <v>3935</v>
      </c>
      <c r="S152" s="65">
        <v>45539.5520833333</v>
      </c>
      <c r="T152" s="35"/>
      <c r="U152" s="35"/>
      <c r="V152" s="40"/>
      <c r="W152" s="40"/>
      <c r="X152" s="38"/>
      <c r="Y152" s="34" t="s">
        <v>3936</v>
      </c>
      <c r="Z152" s="34" t="s">
        <v>1174</v>
      </c>
      <c r="AA152" s="238" t="s">
        <v>3937</v>
      </c>
      <c r="AB152" s="238"/>
      <c r="AC152" s="238" t="s">
        <v>3555</v>
      </c>
      <c r="AD152" t="s">
        <v>3462</v>
      </c>
    </row>
    <row r="153" ht="409.5" spans="1:31">
      <c r="A153" s="29">
        <v>156</v>
      </c>
      <c r="B153" s="33" t="s">
        <v>117</v>
      </c>
      <c r="C153" s="33" t="s">
        <v>118</v>
      </c>
      <c r="D153" s="29" t="s">
        <v>363</v>
      </c>
      <c r="E153" s="54" t="s">
        <v>247</v>
      </c>
      <c r="F153" s="94" t="s">
        <v>1180</v>
      </c>
      <c r="G153" s="33" t="s">
        <v>3934</v>
      </c>
      <c r="H153" s="33" t="s">
        <v>3551</v>
      </c>
      <c r="I153" s="33">
        <v>12</v>
      </c>
      <c r="J153" s="259">
        <v>45566</v>
      </c>
      <c r="K153" s="259">
        <v>45595</v>
      </c>
      <c r="L153" s="29" t="s">
        <v>124</v>
      </c>
      <c r="M153" s="33" t="s">
        <v>125</v>
      </c>
      <c r="N153" s="33" t="s">
        <v>1143</v>
      </c>
      <c r="O153" s="29" t="s">
        <v>1175</v>
      </c>
      <c r="P153" s="29" t="s">
        <v>78</v>
      </c>
      <c r="Q153" s="33">
        <v>12</v>
      </c>
      <c r="R153" s="34" t="s">
        <v>3938</v>
      </c>
      <c r="S153" s="65">
        <v>45544.4701388889</v>
      </c>
      <c r="T153" s="35"/>
      <c r="U153" s="35"/>
      <c r="V153" s="40"/>
      <c r="W153" s="40"/>
      <c r="X153" s="38"/>
      <c r="Y153" s="34" t="s">
        <v>3939</v>
      </c>
      <c r="Z153" s="34" t="s">
        <v>1180</v>
      </c>
      <c r="AA153" s="238" t="s">
        <v>3940</v>
      </c>
      <c r="AB153" s="238" t="s">
        <v>3941</v>
      </c>
      <c r="AC153" s="238"/>
      <c r="AD153" t="s">
        <v>132</v>
      </c>
      <c r="AE153" t="s">
        <v>149</v>
      </c>
    </row>
    <row r="154" ht="409.5" spans="1:30">
      <c r="A154" s="29">
        <v>157</v>
      </c>
      <c r="B154" s="33" t="s">
        <v>117</v>
      </c>
      <c r="C154" s="33" t="s">
        <v>118</v>
      </c>
      <c r="D154" s="29" t="s">
        <v>119</v>
      </c>
      <c r="E154" s="57" t="s">
        <v>120</v>
      </c>
      <c r="F154" s="94" t="s">
        <v>1185</v>
      </c>
      <c r="G154" s="33" t="s">
        <v>3942</v>
      </c>
      <c r="H154" s="33" t="s">
        <v>3943</v>
      </c>
      <c r="I154" s="33">
        <v>46</v>
      </c>
      <c r="J154" s="259">
        <v>45383</v>
      </c>
      <c r="K154" s="259">
        <v>45412</v>
      </c>
      <c r="L154" s="29" t="s">
        <v>124</v>
      </c>
      <c r="M154" s="33" t="s">
        <v>125</v>
      </c>
      <c r="N154" s="33" t="s">
        <v>1143</v>
      </c>
      <c r="O154" s="29" t="s">
        <v>1186</v>
      </c>
      <c r="P154" s="29" t="s">
        <v>78</v>
      </c>
      <c r="Q154" s="33">
        <v>46</v>
      </c>
      <c r="R154" s="34" t="s">
        <v>3944</v>
      </c>
      <c r="S154" s="65">
        <v>45400.6243055556</v>
      </c>
      <c r="T154" s="35"/>
      <c r="U154" s="35"/>
      <c r="V154" s="40"/>
      <c r="W154" s="40"/>
      <c r="X154" s="38"/>
      <c r="Y154" s="34" t="s">
        <v>3945</v>
      </c>
      <c r="Z154" s="34" t="s">
        <v>1185</v>
      </c>
      <c r="AA154" s="238" t="s">
        <v>3946</v>
      </c>
      <c r="AB154" s="238"/>
      <c r="AC154" s="238" t="s">
        <v>3947</v>
      </c>
      <c r="AD154" t="s">
        <v>3462</v>
      </c>
    </row>
    <row r="155" ht="409.5" spans="1:30">
      <c r="A155" s="29">
        <v>158</v>
      </c>
      <c r="B155" s="33" t="s">
        <v>117</v>
      </c>
      <c r="C155" s="33" t="s">
        <v>118</v>
      </c>
      <c r="D155" s="29" t="s">
        <v>119</v>
      </c>
      <c r="E155" s="57" t="s">
        <v>120</v>
      </c>
      <c r="F155" s="94" t="s">
        <v>1195</v>
      </c>
      <c r="G155" s="33" t="s">
        <v>3948</v>
      </c>
      <c r="H155" s="33" t="s">
        <v>3949</v>
      </c>
      <c r="I155" s="33">
        <v>46</v>
      </c>
      <c r="J155" s="259">
        <v>45383</v>
      </c>
      <c r="K155" s="259">
        <v>45412</v>
      </c>
      <c r="L155" s="29" t="s">
        <v>124</v>
      </c>
      <c r="M155" s="33" t="s">
        <v>125</v>
      </c>
      <c r="N155" s="33" t="s">
        <v>1143</v>
      </c>
      <c r="O155" s="29" t="s">
        <v>1196</v>
      </c>
      <c r="P155" s="29" t="s">
        <v>78</v>
      </c>
      <c r="Q155" s="33">
        <v>46</v>
      </c>
      <c r="R155" s="34" t="s">
        <v>3950</v>
      </c>
      <c r="S155" s="65">
        <v>45411.5326388889</v>
      </c>
      <c r="T155" s="35"/>
      <c r="U155" s="35"/>
      <c r="V155" s="40"/>
      <c r="W155" s="40"/>
      <c r="X155" s="38"/>
      <c r="Y155" s="34" t="s">
        <v>3951</v>
      </c>
      <c r="Z155" s="34" t="s">
        <v>1195</v>
      </c>
      <c r="AA155" s="238" t="s">
        <v>3952</v>
      </c>
      <c r="AB155" s="238" t="s">
        <v>3953</v>
      </c>
      <c r="AC155" s="238" t="s">
        <v>3947</v>
      </c>
      <c r="AD155" t="s">
        <v>3462</v>
      </c>
    </row>
    <row r="156" ht="409.5" spans="1:30">
      <c r="A156" s="29">
        <v>159</v>
      </c>
      <c r="B156" s="33" t="s">
        <v>117</v>
      </c>
      <c r="C156" s="33" t="s">
        <v>118</v>
      </c>
      <c r="D156" s="29" t="s">
        <v>150</v>
      </c>
      <c r="E156" s="57" t="s">
        <v>157</v>
      </c>
      <c r="F156" s="94" t="s">
        <v>1203</v>
      </c>
      <c r="G156" s="33" t="s">
        <v>3954</v>
      </c>
      <c r="H156" s="33" t="s">
        <v>3955</v>
      </c>
      <c r="I156" s="33">
        <v>6</v>
      </c>
      <c r="J156" s="259">
        <v>45566</v>
      </c>
      <c r="K156" s="259">
        <v>45595</v>
      </c>
      <c r="L156" s="29" t="s">
        <v>124</v>
      </c>
      <c r="M156" s="33" t="s">
        <v>125</v>
      </c>
      <c r="N156" s="33" t="s">
        <v>1143</v>
      </c>
      <c r="O156" s="29" t="s">
        <v>1204</v>
      </c>
      <c r="P156" s="29" t="s">
        <v>78</v>
      </c>
      <c r="Q156" s="33">
        <v>6</v>
      </c>
      <c r="R156" s="34" t="s">
        <v>3956</v>
      </c>
      <c r="S156" s="65">
        <v>45560.5916666667</v>
      </c>
      <c r="T156" s="35"/>
      <c r="U156" s="35"/>
      <c r="V156" s="40"/>
      <c r="W156" s="40"/>
      <c r="X156" s="38"/>
      <c r="Y156" s="34" t="s">
        <v>3957</v>
      </c>
      <c r="Z156" s="34" t="s">
        <v>1203</v>
      </c>
      <c r="AA156" s="238" t="s">
        <v>3958</v>
      </c>
      <c r="AB156" s="238" t="s">
        <v>3959</v>
      </c>
      <c r="AC156" s="238" t="s">
        <v>3960</v>
      </c>
      <c r="AD156" t="s">
        <v>3462</v>
      </c>
    </row>
    <row r="157" ht="72" spans="1:29">
      <c r="A157" s="29">
        <v>160</v>
      </c>
      <c r="B157" s="33" t="s">
        <v>117</v>
      </c>
      <c r="C157" s="33" t="s">
        <v>118</v>
      </c>
      <c r="D157" s="29" t="s">
        <v>150</v>
      </c>
      <c r="E157" s="57" t="s">
        <v>247</v>
      </c>
      <c r="F157" s="94" t="s">
        <v>1209</v>
      </c>
      <c r="G157" s="33" t="s">
        <v>3961</v>
      </c>
      <c r="H157" s="33" t="s">
        <v>3962</v>
      </c>
      <c r="I157" s="33">
        <v>10</v>
      </c>
      <c r="J157" s="259">
        <v>45566</v>
      </c>
      <c r="K157" s="259">
        <v>45595</v>
      </c>
      <c r="L157" s="29" t="s">
        <v>124</v>
      </c>
      <c r="M157" s="33" t="s">
        <v>125</v>
      </c>
      <c r="N157" s="33" t="s">
        <v>1143</v>
      </c>
      <c r="O157" s="29" t="s">
        <v>1204</v>
      </c>
      <c r="P157" s="29" t="s">
        <v>78</v>
      </c>
      <c r="Q157" s="33">
        <v>10</v>
      </c>
      <c r="R157" s="34"/>
      <c r="S157" s="34"/>
      <c r="T157" s="35"/>
      <c r="U157" s="35"/>
      <c r="V157" s="40"/>
      <c r="W157" s="40"/>
      <c r="X157" s="38"/>
      <c r="Y157" s="34"/>
      <c r="Z157" s="34"/>
      <c r="AA157" s="238"/>
      <c r="AB157" s="238"/>
      <c r="AC157" s="238" t="s">
        <v>3963</v>
      </c>
    </row>
    <row r="158" ht="409.5" spans="1:30">
      <c r="A158" s="29">
        <v>161</v>
      </c>
      <c r="B158" s="33" t="s">
        <v>117</v>
      </c>
      <c r="C158" s="33" t="s">
        <v>118</v>
      </c>
      <c r="D158" s="29" t="s">
        <v>150</v>
      </c>
      <c r="E158" s="57" t="s">
        <v>247</v>
      </c>
      <c r="F158" s="94" t="s">
        <v>1457</v>
      </c>
      <c r="G158" s="33" t="s">
        <v>3964</v>
      </c>
      <c r="H158" s="33" t="s">
        <v>3965</v>
      </c>
      <c r="I158" s="33">
        <v>11</v>
      </c>
      <c r="J158" s="259">
        <v>45566</v>
      </c>
      <c r="K158" s="259">
        <v>45595</v>
      </c>
      <c r="L158" s="29" t="s">
        <v>124</v>
      </c>
      <c r="M158" s="33" t="s">
        <v>125</v>
      </c>
      <c r="N158" s="33" t="s">
        <v>1143</v>
      </c>
      <c r="O158" s="29" t="s">
        <v>1204</v>
      </c>
      <c r="P158" s="29" t="s">
        <v>78</v>
      </c>
      <c r="Q158" s="33">
        <v>11</v>
      </c>
      <c r="R158" s="34" t="s">
        <v>3966</v>
      </c>
      <c r="S158" s="65">
        <v>45541.4916666667</v>
      </c>
      <c r="T158" s="35"/>
      <c r="U158" s="35"/>
      <c r="V158" s="40"/>
      <c r="W158" s="40"/>
      <c r="X158" s="38"/>
      <c r="Y158" s="34" t="s">
        <v>3967</v>
      </c>
      <c r="Z158" s="34" t="s">
        <v>1457</v>
      </c>
      <c r="AA158" s="238" t="s">
        <v>3968</v>
      </c>
      <c r="AB158" s="238" t="s">
        <v>3969</v>
      </c>
      <c r="AC158" s="238" t="s">
        <v>3970</v>
      </c>
      <c r="AD158" t="s">
        <v>3462</v>
      </c>
    </row>
    <row r="159" ht="409.5" spans="1:30">
      <c r="A159" s="29">
        <v>162</v>
      </c>
      <c r="B159" s="33" t="s">
        <v>117</v>
      </c>
      <c r="C159" s="33" t="s">
        <v>118</v>
      </c>
      <c r="D159" s="29" t="s">
        <v>150</v>
      </c>
      <c r="E159" s="57" t="s">
        <v>247</v>
      </c>
      <c r="F159" s="94" t="s">
        <v>1214</v>
      </c>
      <c r="G159" s="33" t="s">
        <v>3971</v>
      </c>
      <c r="H159" s="33" t="s">
        <v>3972</v>
      </c>
      <c r="I159" s="33">
        <v>11</v>
      </c>
      <c r="J159" s="259">
        <v>45566</v>
      </c>
      <c r="K159" s="259">
        <v>45595</v>
      </c>
      <c r="L159" s="29" t="s">
        <v>124</v>
      </c>
      <c r="M159" s="33" t="s">
        <v>125</v>
      </c>
      <c r="N159" s="33" t="s">
        <v>1143</v>
      </c>
      <c r="O159" s="29" t="s">
        <v>1204</v>
      </c>
      <c r="P159" s="29" t="s">
        <v>78</v>
      </c>
      <c r="Q159" s="33">
        <v>11</v>
      </c>
      <c r="R159" s="34" t="s">
        <v>3973</v>
      </c>
      <c r="S159" s="65">
        <v>45539.6034722222</v>
      </c>
      <c r="T159" s="35"/>
      <c r="U159" s="35"/>
      <c r="V159" s="40"/>
      <c r="W159" s="40"/>
      <c r="X159" s="38"/>
      <c r="Y159" s="34" t="s">
        <v>3974</v>
      </c>
      <c r="Z159" s="34" t="s">
        <v>1214</v>
      </c>
      <c r="AA159" s="238" t="s">
        <v>3975</v>
      </c>
      <c r="AB159" s="238"/>
      <c r="AC159" s="238" t="s">
        <v>3976</v>
      </c>
      <c r="AD159" t="s">
        <v>3462</v>
      </c>
    </row>
    <row r="160" ht="409.5" spans="1:30">
      <c r="A160" s="29">
        <v>163</v>
      </c>
      <c r="B160" s="33" t="s">
        <v>117</v>
      </c>
      <c r="C160" s="33" t="s">
        <v>118</v>
      </c>
      <c r="D160" s="33" t="s">
        <v>150</v>
      </c>
      <c r="E160" s="54" t="s">
        <v>412</v>
      </c>
      <c r="F160" s="94" t="s">
        <v>1224</v>
      </c>
      <c r="G160" s="33" t="s">
        <v>3977</v>
      </c>
      <c r="H160" s="33" t="s">
        <v>3978</v>
      </c>
      <c r="I160" s="33">
        <v>17</v>
      </c>
      <c r="J160" s="259">
        <v>45566</v>
      </c>
      <c r="K160" s="259">
        <v>45595</v>
      </c>
      <c r="L160" s="29" t="s">
        <v>124</v>
      </c>
      <c r="M160" s="33" t="s">
        <v>125</v>
      </c>
      <c r="N160" s="33" t="s">
        <v>1143</v>
      </c>
      <c r="O160" s="29" t="s">
        <v>1225</v>
      </c>
      <c r="P160" s="29" t="s">
        <v>78</v>
      </c>
      <c r="Q160" s="33">
        <v>17</v>
      </c>
      <c r="R160" s="34" t="s">
        <v>3979</v>
      </c>
      <c r="S160" s="65">
        <v>45561.5270833333</v>
      </c>
      <c r="T160" s="35"/>
      <c r="U160" s="35"/>
      <c r="V160" s="40"/>
      <c r="W160" s="40"/>
      <c r="X160" s="38"/>
      <c r="Y160" s="34" t="s">
        <v>3980</v>
      </c>
      <c r="Z160" s="34" t="s">
        <v>1224</v>
      </c>
      <c r="AA160" s="238" t="s">
        <v>3981</v>
      </c>
      <c r="AB160" s="238"/>
      <c r="AC160" s="238" t="s">
        <v>3982</v>
      </c>
      <c r="AD160" t="s">
        <v>3462</v>
      </c>
    </row>
    <row r="161" ht="252" spans="1:31">
      <c r="A161" s="29">
        <v>164</v>
      </c>
      <c r="B161" s="33" t="s">
        <v>117</v>
      </c>
      <c r="C161" s="33" t="s">
        <v>118</v>
      </c>
      <c r="D161" s="33" t="s">
        <v>150</v>
      </c>
      <c r="E161" s="54" t="s">
        <v>412</v>
      </c>
      <c r="F161" s="94" t="s">
        <v>1230</v>
      </c>
      <c r="G161" s="33" t="s">
        <v>3983</v>
      </c>
      <c r="H161" s="33" t="s">
        <v>3983</v>
      </c>
      <c r="I161" s="33">
        <v>3</v>
      </c>
      <c r="J161" s="259">
        <v>45566</v>
      </c>
      <c r="K161" s="259">
        <v>45595</v>
      </c>
      <c r="L161" s="29" t="s">
        <v>124</v>
      </c>
      <c r="M161" s="33" t="s">
        <v>125</v>
      </c>
      <c r="N161" s="33" t="s">
        <v>1143</v>
      </c>
      <c r="O161" s="29" t="s">
        <v>1225</v>
      </c>
      <c r="P161" s="29" t="s">
        <v>78</v>
      </c>
      <c r="Q161" s="33">
        <v>3</v>
      </c>
      <c r="R161" s="34" t="s">
        <v>3984</v>
      </c>
      <c r="S161" s="65">
        <v>45545.4611111111</v>
      </c>
      <c r="T161" s="35"/>
      <c r="U161" s="35"/>
      <c r="V161" s="40"/>
      <c r="W161" s="40"/>
      <c r="X161" s="38"/>
      <c r="Y161" s="34" t="s">
        <v>3985</v>
      </c>
      <c r="Z161" s="34" t="s">
        <v>1230</v>
      </c>
      <c r="AA161" s="238" t="s">
        <v>3986</v>
      </c>
      <c r="AB161" s="238" t="s">
        <v>3987</v>
      </c>
      <c r="AC161" s="238"/>
      <c r="AD161" t="s">
        <v>132</v>
      </c>
      <c r="AE161" t="s">
        <v>149</v>
      </c>
    </row>
    <row r="162" ht="409.5" spans="1:30">
      <c r="A162" s="29">
        <v>165</v>
      </c>
      <c r="B162" s="33" t="s">
        <v>117</v>
      </c>
      <c r="C162" s="33" t="s">
        <v>118</v>
      </c>
      <c r="D162" s="33" t="s">
        <v>150</v>
      </c>
      <c r="E162" s="54" t="s">
        <v>412</v>
      </c>
      <c r="F162" s="94" t="s">
        <v>1235</v>
      </c>
      <c r="G162" s="33" t="s">
        <v>3988</v>
      </c>
      <c r="H162" s="33" t="s">
        <v>3593</v>
      </c>
      <c r="I162" s="33">
        <v>17</v>
      </c>
      <c r="J162" s="259">
        <v>45566</v>
      </c>
      <c r="K162" s="259">
        <v>45595</v>
      </c>
      <c r="L162" s="29" t="s">
        <v>124</v>
      </c>
      <c r="M162" s="33" t="s">
        <v>125</v>
      </c>
      <c r="N162" s="33" t="s">
        <v>1143</v>
      </c>
      <c r="O162" s="29" t="s">
        <v>1225</v>
      </c>
      <c r="P162" s="29" t="s">
        <v>78</v>
      </c>
      <c r="Q162" s="33">
        <v>17</v>
      </c>
      <c r="R162" s="34" t="s">
        <v>3989</v>
      </c>
      <c r="S162" s="65">
        <v>45561.5270833333</v>
      </c>
      <c r="T162" s="35"/>
      <c r="U162" s="35"/>
      <c r="V162" s="40"/>
      <c r="W162" s="40"/>
      <c r="X162" s="38"/>
      <c r="Y162" s="34" t="s">
        <v>3990</v>
      </c>
      <c r="Z162" s="34" t="s">
        <v>1235</v>
      </c>
      <c r="AA162" s="238" t="s">
        <v>3991</v>
      </c>
      <c r="AB162" s="238"/>
      <c r="AC162" s="238" t="s">
        <v>3992</v>
      </c>
      <c r="AD162" t="s">
        <v>3462</v>
      </c>
    </row>
    <row r="163" ht="252" spans="1:31">
      <c r="A163" s="29">
        <v>166</v>
      </c>
      <c r="B163" s="33" t="s">
        <v>117</v>
      </c>
      <c r="C163" s="33" t="s">
        <v>118</v>
      </c>
      <c r="D163" s="33" t="s">
        <v>150</v>
      </c>
      <c r="E163" s="54" t="s">
        <v>412</v>
      </c>
      <c r="F163" s="94" t="s">
        <v>1240</v>
      </c>
      <c r="G163" s="33" t="s">
        <v>3983</v>
      </c>
      <c r="H163" s="33" t="s">
        <v>3983</v>
      </c>
      <c r="I163" s="33">
        <v>3</v>
      </c>
      <c r="J163" s="259">
        <v>45566</v>
      </c>
      <c r="K163" s="259">
        <v>45595</v>
      </c>
      <c r="L163" s="29" t="s">
        <v>124</v>
      </c>
      <c r="M163" s="33" t="s">
        <v>125</v>
      </c>
      <c r="N163" s="33" t="s">
        <v>1143</v>
      </c>
      <c r="O163" s="29" t="s">
        <v>1225</v>
      </c>
      <c r="P163" s="29" t="s">
        <v>78</v>
      </c>
      <c r="Q163" s="33">
        <v>3</v>
      </c>
      <c r="R163" s="34" t="s">
        <v>3984</v>
      </c>
      <c r="S163" s="65">
        <v>45545.4611111111</v>
      </c>
      <c r="T163" s="35"/>
      <c r="U163" s="35"/>
      <c r="V163" s="40"/>
      <c r="W163" s="40"/>
      <c r="X163" s="38"/>
      <c r="Y163" s="34" t="s">
        <v>3985</v>
      </c>
      <c r="Z163" s="34" t="s">
        <v>1240</v>
      </c>
      <c r="AA163" s="238" t="s">
        <v>3986</v>
      </c>
      <c r="AB163" s="238" t="s">
        <v>3987</v>
      </c>
      <c r="AC163" s="238"/>
      <c r="AD163" t="s">
        <v>132</v>
      </c>
      <c r="AE163" t="s">
        <v>149</v>
      </c>
    </row>
    <row r="164" ht="24" spans="1:29">
      <c r="A164" s="29">
        <v>167</v>
      </c>
      <c r="B164" s="33" t="s">
        <v>117</v>
      </c>
      <c r="C164" s="33" t="s">
        <v>118</v>
      </c>
      <c r="D164" s="29" t="s">
        <v>150</v>
      </c>
      <c r="E164" s="54" t="s">
        <v>412</v>
      </c>
      <c r="F164" s="94" t="s">
        <v>1244</v>
      </c>
      <c r="G164" s="33" t="s">
        <v>3993</v>
      </c>
      <c r="H164" s="33" t="s">
        <v>3994</v>
      </c>
      <c r="I164" s="33">
        <v>51</v>
      </c>
      <c r="J164" s="259">
        <v>45566</v>
      </c>
      <c r="K164" s="259">
        <v>45595</v>
      </c>
      <c r="L164" s="29" t="s">
        <v>124</v>
      </c>
      <c r="M164" s="33" t="s">
        <v>125</v>
      </c>
      <c r="N164" s="33" t="s">
        <v>1143</v>
      </c>
      <c r="O164" s="29" t="s">
        <v>1255</v>
      </c>
      <c r="P164" s="29" t="s">
        <v>78</v>
      </c>
      <c r="Q164" s="33">
        <v>51</v>
      </c>
      <c r="R164" s="34"/>
      <c r="S164" s="34"/>
      <c r="T164" s="35"/>
      <c r="U164" s="35"/>
      <c r="V164" s="40"/>
      <c r="W164" s="40"/>
      <c r="X164" s="38"/>
      <c r="Y164" s="34"/>
      <c r="Z164" s="34"/>
      <c r="AA164" s="238"/>
      <c r="AB164" s="238"/>
      <c r="AC164" s="238" t="s">
        <v>3995</v>
      </c>
    </row>
    <row r="165" ht="396" spans="1:30">
      <c r="A165" s="29">
        <v>168</v>
      </c>
      <c r="B165" s="33" t="s">
        <v>117</v>
      </c>
      <c r="C165" s="33" t="s">
        <v>118</v>
      </c>
      <c r="D165" s="29" t="s">
        <v>150</v>
      </c>
      <c r="E165" s="54" t="s">
        <v>412</v>
      </c>
      <c r="F165" s="94" t="s">
        <v>1254</v>
      </c>
      <c r="G165" s="33" t="s">
        <v>3996</v>
      </c>
      <c r="H165" s="33" t="s">
        <v>3997</v>
      </c>
      <c r="I165" s="33">
        <v>22</v>
      </c>
      <c r="J165" s="259">
        <v>45566</v>
      </c>
      <c r="K165" s="259">
        <v>45595</v>
      </c>
      <c r="L165" s="29" t="s">
        <v>124</v>
      </c>
      <c r="M165" s="33" t="s">
        <v>125</v>
      </c>
      <c r="N165" s="33" t="s">
        <v>1143</v>
      </c>
      <c r="O165" s="29" t="s">
        <v>1255</v>
      </c>
      <c r="P165" s="29" t="s">
        <v>78</v>
      </c>
      <c r="Q165" s="33">
        <v>22</v>
      </c>
      <c r="R165" s="34" t="s">
        <v>3998</v>
      </c>
      <c r="S165" s="65">
        <v>45558.4631944444</v>
      </c>
      <c r="T165" s="35"/>
      <c r="U165" s="35"/>
      <c r="V165" s="40"/>
      <c r="W165" s="40"/>
      <c r="X165" s="38"/>
      <c r="Y165" s="34" t="s">
        <v>3999</v>
      </c>
      <c r="Z165" s="34" t="s">
        <v>1254</v>
      </c>
      <c r="AA165" s="238" t="s">
        <v>4000</v>
      </c>
      <c r="AB165" s="238" t="s">
        <v>3941</v>
      </c>
      <c r="AC165" s="238" t="s">
        <v>4001</v>
      </c>
      <c r="AD165" t="s">
        <v>3462</v>
      </c>
    </row>
    <row r="166" ht="36" spans="1:29">
      <c r="A166" s="29">
        <v>169</v>
      </c>
      <c r="B166" s="33" t="s">
        <v>117</v>
      </c>
      <c r="C166" s="33" t="s">
        <v>118</v>
      </c>
      <c r="D166" s="29" t="s">
        <v>150</v>
      </c>
      <c r="E166" s="54" t="s">
        <v>412</v>
      </c>
      <c r="F166" s="94" t="s">
        <v>1265</v>
      </c>
      <c r="G166" s="33" t="s">
        <v>4002</v>
      </c>
      <c r="H166" s="33" t="s">
        <v>4003</v>
      </c>
      <c r="I166" s="33">
        <v>14</v>
      </c>
      <c r="J166" s="259">
        <v>45566</v>
      </c>
      <c r="K166" s="259">
        <v>45595</v>
      </c>
      <c r="L166" s="29" t="s">
        <v>124</v>
      </c>
      <c r="M166" s="33" t="s">
        <v>125</v>
      </c>
      <c r="N166" s="33" t="s">
        <v>1143</v>
      </c>
      <c r="O166" s="29" t="s">
        <v>1175</v>
      </c>
      <c r="P166" s="29" t="s">
        <v>78</v>
      </c>
      <c r="Q166" s="33">
        <v>14</v>
      </c>
      <c r="R166" s="34"/>
      <c r="S166" s="34"/>
      <c r="T166" s="35"/>
      <c r="U166" s="35"/>
      <c r="V166" s="40"/>
      <c r="W166" s="40"/>
      <c r="X166" s="38"/>
      <c r="Y166" s="34"/>
      <c r="Z166" s="34"/>
      <c r="AA166" s="238"/>
      <c r="AB166" s="238"/>
      <c r="AC166" s="238" t="s">
        <v>4004</v>
      </c>
    </row>
    <row r="167" ht="409.5" spans="1:30">
      <c r="A167" s="29">
        <v>170</v>
      </c>
      <c r="B167" s="33" t="s">
        <v>117</v>
      </c>
      <c r="C167" s="33" t="s">
        <v>118</v>
      </c>
      <c r="D167" s="33" t="s">
        <v>150</v>
      </c>
      <c r="E167" s="57" t="s">
        <v>247</v>
      </c>
      <c r="F167" s="94" t="s">
        <v>1279</v>
      </c>
      <c r="G167" s="33" t="s">
        <v>4005</v>
      </c>
      <c r="H167" s="33" t="s">
        <v>4006</v>
      </c>
      <c r="I167" s="33">
        <v>39</v>
      </c>
      <c r="J167" s="259">
        <v>45566</v>
      </c>
      <c r="K167" s="259">
        <v>45595</v>
      </c>
      <c r="L167" s="29" t="s">
        <v>124</v>
      </c>
      <c r="M167" s="33" t="s">
        <v>125</v>
      </c>
      <c r="N167" s="33" t="s">
        <v>1143</v>
      </c>
      <c r="O167" s="29" t="s">
        <v>4007</v>
      </c>
      <c r="P167" s="29" t="s">
        <v>78</v>
      </c>
      <c r="Q167" s="33">
        <v>39</v>
      </c>
      <c r="R167" s="34" t="s">
        <v>4008</v>
      </c>
      <c r="S167" s="65">
        <v>45562.4777777778</v>
      </c>
      <c r="T167" s="35"/>
      <c r="U167" s="35"/>
      <c r="V167" s="40"/>
      <c r="W167" s="40"/>
      <c r="X167" s="38"/>
      <c r="Y167" s="34" t="s">
        <v>4009</v>
      </c>
      <c r="Z167" s="34" t="s">
        <v>1279</v>
      </c>
      <c r="AA167" s="238" t="s">
        <v>4010</v>
      </c>
      <c r="AB167" s="238"/>
      <c r="AC167" s="238" t="s">
        <v>4011</v>
      </c>
      <c r="AD167" t="s">
        <v>3462</v>
      </c>
    </row>
    <row r="168" ht="216" spans="1:30">
      <c r="A168" s="29">
        <v>171</v>
      </c>
      <c r="B168" s="33" t="s">
        <v>117</v>
      </c>
      <c r="C168" s="33" t="s">
        <v>118</v>
      </c>
      <c r="D168" s="33" t="s">
        <v>150</v>
      </c>
      <c r="E168" s="57" t="s">
        <v>247</v>
      </c>
      <c r="F168" s="94" t="s">
        <v>1285</v>
      </c>
      <c r="G168" s="33" t="s">
        <v>4012</v>
      </c>
      <c r="H168" s="33" t="s">
        <v>4013</v>
      </c>
      <c r="I168" s="33">
        <v>4</v>
      </c>
      <c r="J168" s="259">
        <v>45566</v>
      </c>
      <c r="K168" s="259">
        <v>45595</v>
      </c>
      <c r="L168" s="29" t="s">
        <v>124</v>
      </c>
      <c r="M168" s="33" t="s">
        <v>125</v>
      </c>
      <c r="N168" s="33" t="s">
        <v>1143</v>
      </c>
      <c r="O168" s="29" t="s">
        <v>4007</v>
      </c>
      <c r="P168" s="29" t="s">
        <v>78</v>
      </c>
      <c r="Q168" s="33">
        <v>4</v>
      </c>
      <c r="R168" s="34" t="s">
        <v>4014</v>
      </c>
      <c r="S168" s="65">
        <v>45546.5215277778</v>
      </c>
      <c r="T168" s="35"/>
      <c r="U168" s="35"/>
      <c r="V168" s="40"/>
      <c r="W168" s="40"/>
      <c r="X168" s="38"/>
      <c r="Y168" s="34" t="s">
        <v>4015</v>
      </c>
      <c r="Z168" s="34" t="s">
        <v>1285</v>
      </c>
      <c r="AA168" s="238" t="s">
        <v>4016</v>
      </c>
      <c r="AB168" s="238" t="s">
        <v>4017</v>
      </c>
      <c r="AC168" s="238" t="s">
        <v>4018</v>
      </c>
      <c r="AD168" t="s">
        <v>3462</v>
      </c>
    </row>
    <row r="169" ht="409.5" spans="1:30">
      <c r="A169" s="29">
        <v>172</v>
      </c>
      <c r="B169" s="33" t="s">
        <v>117</v>
      </c>
      <c r="C169" s="33" t="s">
        <v>118</v>
      </c>
      <c r="D169" s="33" t="s">
        <v>150</v>
      </c>
      <c r="E169" s="57" t="s">
        <v>247</v>
      </c>
      <c r="F169" s="94" t="s">
        <v>1290</v>
      </c>
      <c r="G169" s="33" t="s">
        <v>4019</v>
      </c>
      <c r="H169" s="33" t="s">
        <v>4006</v>
      </c>
      <c r="I169" s="33">
        <v>39</v>
      </c>
      <c r="J169" s="259">
        <v>45566</v>
      </c>
      <c r="K169" s="259">
        <v>45595</v>
      </c>
      <c r="L169" s="29" t="s">
        <v>124</v>
      </c>
      <c r="M169" s="33" t="s">
        <v>125</v>
      </c>
      <c r="N169" s="33" t="s">
        <v>1143</v>
      </c>
      <c r="O169" s="29" t="s">
        <v>4007</v>
      </c>
      <c r="P169" s="29" t="s">
        <v>78</v>
      </c>
      <c r="Q169" s="33">
        <v>39</v>
      </c>
      <c r="R169" s="34" t="s">
        <v>4020</v>
      </c>
      <c r="S169" s="65">
        <v>45562.4777777778</v>
      </c>
      <c r="T169" s="35"/>
      <c r="U169" s="35"/>
      <c r="V169" s="40"/>
      <c r="W169" s="40"/>
      <c r="X169" s="38"/>
      <c r="Y169" s="34" t="s">
        <v>4021</v>
      </c>
      <c r="Z169" s="34" t="s">
        <v>1290</v>
      </c>
      <c r="AA169" s="238" t="s">
        <v>4022</v>
      </c>
      <c r="AB169" s="238"/>
      <c r="AC169" s="238" t="s">
        <v>4011</v>
      </c>
      <c r="AD169" t="s">
        <v>3462</v>
      </c>
    </row>
    <row r="170" ht="216" spans="1:30">
      <c r="A170" s="29">
        <v>173</v>
      </c>
      <c r="B170" s="33" t="s">
        <v>117</v>
      </c>
      <c r="C170" s="33" t="s">
        <v>118</v>
      </c>
      <c r="D170" s="33" t="s">
        <v>150</v>
      </c>
      <c r="E170" s="57" t="s">
        <v>247</v>
      </c>
      <c r="F170" s="94" t="s">
        <v>1295</v>
      </c>
      <c r="G170" s="33" t="s">
        <v>4012</v>
      </c>
      <c r="H170" s="33" t="s">
        <v>4013</v>
      </c>
      <c r="I170" s="33">
        <v>4</v>
      </c>
      <c r="J170" s="259">
        <v>45566</v>
      </c>
      <c r="K170" s="259">
        <v>45595</v>
      </c>
      <c r="L170" s="29" t="s">
        <v>124</v>
      </c>
      <c r="M170" s="33" t="s">
        <v>125</v>
      </c>
      <c r="N170" s="33" t="s">
        <v>1143</v>
      </c>
      <c r="O170" s="29" t="s">
        <v>4007</v>
      </c>
      <c r="P170" s="29" t="s">
        <v>78</v>
      </c>
      <c r="Q170" s="33">
        <v>4</v>
      </c>
      <c r="R170" s="34" t="s">
        <v>4014</v>
      </c>
      <c r="S170" s="65">
        <v>45546.5215277778</v>
      </c>
      <c r="T170" s="35"/>
      <c r="U170" s="35"/>
      <c r="V170" s="40"/>
      <c r="W170" s="40"/>
      <c r="X170" s="38"/>
      <c r="Y170" s="34" t="s">
        <v>4015</v>
      </c>
      <c r="Z170" s="34" t="s">
        <v>1295</v>
      </c>
      <c r="AA170" s="238" t="s">
        <v>4016</v>
      </c>
      <c r="AB170" s="238" t="s">
        <v>4017</v>
      </c>
      <c r="AC170" s="238" t="s">
        <v>4018</v>
      </c>
      <c r="AD170" t="s">
        <v>3462</v>
      </c>
    </row>
    <row r="171" ht="409.5" spans="1:30">
      <c r="A171" s="29">
        <v>174</v>
      </c>
      <c r="B171" s="33" t="s">
        <v>117</v>
      </c>
      <c r="C171" s="33" t="s">
        <v>118</v>
      </c>
      <c r="D171" s="29" t="s">
        <v>150</v>
      </c>
      <c r="E171" s="54" t="s">
        <v>157</v>
      </c>
      <c r="F171" s="94" t="s">
        <v>1296</v>
      </c>
      <c r="G171" s="33" t="s">
        <v>4023</v>
      </c>
      <c r="H171" s="33" t="s">
        <v>4024</v>
      </c>
      <c r="I171" s="33">
        <v>33</v>
      </c>
      <c r="J171" s="259">
        <v>45566</v>
      </c>
      <c r="K171" s="259">
        <v>45595</v>
      </c>
      <c r="L171" s="29" t="s">
        <v>124</v>
      </c>
      <c r="M171" s="33" t="s">
        <v>125</v>
      </c>
      <c r="N171" s="33" t="s">
        <v>1143</v>
      </c>
      <c r="O171" s="29" t="s">
        <v>1297</v>
      </c>
      <c r="P171" s="29" t="s">
        <v>78</v>
      </c>
      <c r="Q171" s="33">
        <v>33</v>
      </c>
      <c r="R171" s="34" t="s">
        <v>4025</v>
      </c>
      <c r="S171" s="65">
        <v>45558.4861111111</v>
      </c>
      <c r="T171" s="35"/>
      <c r="U171" s="35"/>
      <c r="V171" s="40"/>
      <c r="W171" s="40"/>
      <c r="X171" s="38"/>
      <c r="Y171" s="34" t="s">
        <v>4026</v>
      </c>
      <c r="Z171" s="34" t="s">
        <v>1296</v>
      </c>
      <c r="AA171" s="238" t="s">
        <v>4027</v>
      </c>
      <c r="AB171" s="238"/>
      <c r="AC171" s="238" t="s">
        <v>4028</v>
      </c>
      <c r="AD171" t="s">
        <v>3462</v>
      </c>
    </row>
    <row r="172" ht="409.5" spans="1:30">
      <c r="A172" s="29">
        <v>175</v>
      </c>
      <c r="B172" s="33" t="s">
        <v>117</v>
      </c>
      <c r="C172" s="33" t="s">
        <v>118</v>
      </c>
      <c r="D172" s="29" t="s">
        <v>150</v>
      </c>
      <c r="E172" s="54" t="s">
        <v>157</v>
      </c>
      <c r="F172" s="94" t="s">
        <v>1302</v>
      </c>
      <c r="G172" s="33" t="s">
        <v>4029</v>
      </c>
      <c r="H172" s="33" t="s">
        <v>4030</v>
      </c>
      <c r="I172" s="33">
        <v>17</v>
      </c>
      <c r="J172" s="259">
        <v>45566</v>
      </c>
      <c r="K172" s="259">
        <v>45595</v>
      </c>
      <c r="L172" s="29" t="s">
        <v>124</v>
      </c>
      <c r="M172" s="33" t="s">
        <v>125</v>
      </c>
      <c r="N172" s="33" t="s">
        <v>1143</v>
      </c>
      <c r="O172" s="29" t="s">
        <v>1297</v>
      </c>
      <c r="P172" s="29" t="s">
        <v>78</v>
      </c>
      <c r="Q172" s="33">
        <v>17</v>
      </c>
      <c r="R172" s="34" t="s">
        <v>4031</v>
      </c>
      <c r="S172" s="65">
        <v>45558.4861111111</v>
      </c>
      <c r="T172" s="35"/>
      <c r="U172" s="35"/>
      <c r="V172" s="40"/>
      <c r="W172" s="40"/>
      <c r="X172" s="38"/>
      <c r="Y172" s="34" t="s">
        <v>4032</v>
      </c>
      <c r="Z172" s="34" t="s">
        <v>1302</v>
      </c>
      <c r="AA172" s="238" t="s">
        <v>4033</v>
      </c>
      <c r="AB172" s="238" t="s">
        <v>4034</v>
      </c>
      <c r="AC172" s="238" t="s">
        <v>4035</v>
      </c>
      <c r="AD172" t="s">
        <v>3462</v>
      </c>
    </row>
    <row r="173" ht="409.5" spans="1:30">
      <c r="A173" s="29">
        <v>176</v>
      </c>
      <c r="B173" s="33" t="s">
        <v>117</v>
      </c>
      <c r="C173" s="33" t="s">
        <v>118</v>
      </c>
      <c r="D173" s="33" t="s">
        <v>150</v>
      </c>
      <c r="E173" s="54" t="s">
        <v>247</v>
      </c>
      <c r="F173" s="94" t="s">
        <v>1307</v>
      </c>
      <c r="G173" s="33" t="s">
        <v>4036</v>
      </c>
      <c r="H173" s="28" t="s">
        <v>4037</v>
      </c>
      <c r="I173" s="33">
        <v>6</v>
      </c>
      <c r="J173" s="259">
        <v>45566</v>
      </c>
      <c r="K173" s="259">
        <v>45595</v>
      </c>
      <c r="L173" s="29" t="s">
        <v>124</v>
      </c>
      <c r="M173" s="33" t="s">
        <v>125</v>
      </c>
      <c r="N173" s="33" t="s">
        <v>1143</v>
      </c>
      <c r="O173" s="29" t="s">
        <v>1308</v>
      </c>
      <c r="P173" s="29" t="s">
        <v>78</v>
      </c>
      <c r="Q173" s="33">
        <v>6</v>
      </c>
      <c r="R173" s="34" t="s">
        <v>4038</v>
      </c>
      <c r="S173" s="65">
        <v>45558.4861111111</v>
      </c>
      <c r="T173" s="35"/>
      <c r="U173" s="35"/>
      <c r="V173" s="40"/>
      <c r="W173" s="40"/>
      <c r="X173" s="38"/>
      <c r="Y173" s="34" t="s">
        <v>4039</v>
      </c>
      <c r="Z173" s="34" t="s">
        <v>1307</v>
      </c>
      <c r="AA173" s="238" t="s">
        <v>4040</v>
      </c>
      <c r="AB173" s="238" t="s">
        <v>4041</v>
      </c>
      <c r="AC173" s="238" t="s">
        <v>4042</v>
      </c>
      <c r="AD173" t="s">
        <v>3462</v>
      </c>
    </row>
    <row r="174" ht="409.5" spans="1:30">
      <c r="A174" s="29">
        <v>177</v>
      </c>
      <c r="B174" s="33" t="s">
        <v>117</v>
      </c>
      <c r="C174" s="33" t="s">
        <v>118</v>
      </c>
      <c r="D174" s="29" t="s">
        <v>150</v>
      </c>
      <c r="E174" s="54" t="s">
        <v>247</v>
      </c>
      <c r="F174" s="94" t="s">
        <v>1313</v>
      </c>
      <c r="G174" s="33" t="s">
        <v>4043</v>
      </c>
      <c r="H174" s="33" t="s">
        <v>4044</v>
      </c>
      <c r="I174" s="33">
        <v>27</v>
      </c>
      <c r="J174" s="259">
        <v>45566</v>
      </c>
      <c r="K174" s="259">
        <v>45595</v>
      </c>
      <c r="L174" s="29" t="s">
        <v>124</v>
      </c>
      <c r="M174" s="33" t="s">
        <v>125</v>
      </c>
      <c r="N174" s="33" t="s">
        <v>1143</v>
      </c>
      <c r="O174" s="29" t="s">
        <v>1297</v>
      </c>
      <c r="P174" s="29" t="s">
        <v>78</v>
      </c>
      <c r="Q174" s="33">
        <v>27</v>
      </c>
      <c r="R174" s="34" t="s">
        <v>4031</v>
      </c>
      <c r="S174" s="65">
        <v>45558.4861111111</v>
      </c>
      <c r="T174" s="35"/>
      <c r="U174" s="35"/>
      <c r="V174" s="40"/>
      <c r="W174" s="40"/>
      <c r="X174" s="38"/>
      <c r="Y174" s="34" t="s">
        <v>4032</v>
      </c>
      <c r="Z174" s="34" t="s">
        <v>1313</v>
      </c>
      <c r="AA174" s="238" t="s">
        <v>4033</v>
      </c>
      <c r="AB174" s="238" t="s">
        <v>4045</v>
      </c>
      <c r="AC174" s="238" t="s">
        <v>4046</v>
      </c>
      <c r="AD174" t="s">
        <v>3462</v>
      </c>
    </row>
    <row r="175" ht="409.5" spans="1:30">
      <c r="A175" s="29">
        <v>178</v>
      </c>
      <c r="B175" s="33" t="s">
        <v>117</v>
      </c>
      <c r="C175" s="33" t="s">
        <v>118</v>
      </c>
      <c r="D175" s="29" t="s">
        <v>150</v>
      </c>
      <c r="E175" s="57" t="s">
        <v>247</v>
      </c>
      <c r="F175" s="94" t="s">
        <v>1317</v>
      </c>
      <c r="G175" s="33" t="s">
        <v>4047</v>
      </c>
      <c r="H175" s="33" t="s">
        <v>4048</v>
      </c>
      <c r="I175" s="33">
        <v>38</v>
      </c>
      <c r="J175" s="259">
        <v>45566</v>
      </c>
      <c r="K175" s="259">
        <v>45595</v>
      </c>
      <c r="L175" s="29" t="s">
        <v>124</v>
      </c>
      <c r="M175" s="33" t="s">
        <v>125</v>
      </c>
      <c r="N175" s="33" t="s">
        <v>1143</v>
      </c>
      <c r="O175" s="29" t="s">
        <v>1297</v>
      </c>
      <c r="P175" s="29" t="s">
        <v>78</v>
      </c>
      <c r="Q175" s="33">
        <v>38</v>
      </c>
      <c r="R175" s="34" t="s">
        <v>4049</v>
      </c>
      <c r="S175" s="65">
        <v>45558.4861111111</v>
      </c>
      <c r="T175" s="35"/>
      <c r="U175" s="35"/>
      <c r="V175" s="40"/>
      <c r="W175" s="40"/>
      <c r="X175" s="38"/>
      <c r="Y175" s="34" t="s">
        <v>4050</v>
      </c>
      <c r="Z175" s="34" t="s">
        <v>1317</v>
      </c>
      <c r="AA175" s="238" t="s">
        <v>4051</v>
      </c>
      <c r="AB175" s="238"/>
      <c r="AC175" s="238" t="s">
        <v>4052</v>
      </c>
      <c r="AD175" t="s">
        <v>3462</v>
      </c>
    </row>
    <row r="176" ht="409.5" spans="1:30">
      <c r="A176" s="29">
        <v>179</v>
      </c>
      <c r="B176" s="33" t="s">
        <v>117</v>
      </c>
      <c r="C176" s="33" t="s">
        <v>118</v>
      </c>
      <c r="D176" s="29" t="s">
        <v>150</v>
      </c>
      <c r="E176" s="57" t="s">
        <v>797</v>
      </c>
      <c r="F176" s="94" t="s">
        <v>1321</v>
      </c>
      <c r="G176" s="33" t="s">
        <v>3964</v>
      </c>
      <c r="H176" s="33" t="s">
        <v>3965</v>
      </c>
      <c r="I176" s="33">
        <v>11</v>
      </c>
      <c r="J176" s="259">
        <v>45566</v>
      </c>
      <c r="K176" s="259">
        <v>45595</v>
      </c>
      <c r="L176" s="29" t="s">
        <v>124</v>
      </c>
      <c r="M176" s="33" t="s">
        <v>125</v>
      </c>
      <c r="N176" s="33" t="s">
        <v>1143</v>
      </c>
      <c r="O176" s="29" t="s">
        <v>1322</v>
      </c>
      <c r="P176" s="29" t="s">
        <v>78</v>
      </c>
      <c r="Q176" s="33">
        <v>11</v>
      </c>
      <c r="R176" s="34" t="s">
        <v>4053</v>
      </c>
      <c r="S176" s="65">
        <v>45541.4916666667</v>
      </c>
      <c r="T176" s="35"/>
      <c r="U176" s="35"/>
      <c r="V176" s="40"/>
      <c r="W176" s="40"/>
      <c r="X176" s="38"/>
      <c r="Y176" s="34" t="s">
        <v>4054</v>
      </c>
      <c r="Z176" s="34" t="s">
        <v>1321</v>
      </c>
      <c r="AA176" s="238" t="s">
        <v>4055</v>
      </c>
      <c r="AB176" s="238" t="s">
        <v>3969</v>
      </c>
      <c r="AC176" s="238" t="s">
        <v>3970</v>
      </c>
      <c r="AD176" t="s">
        <v>3462</v>
      </c>
    </row>
    <row r="177" ht="36" spans="1:29">
      <c r="A177" s="29">
        <v>180</v>
      </c>
      <c r="B177" s="33" t="s">
        <v>117</v>
      </c>
      <c r="C177" s="33" t="s">
        <v>118</v>
      </c>
      <c r="D177" s="33" t="s">
        <v>150</v>
      </c>
      <c r="E177" s="57" t="s">
        <v>797</v>
      </c>
      <c r="F177" s="94" t="s">
        <v>1331</v>
      </c>
      <c r="G177" s="33" t="s">
        <v>4056</v>
      </c>
      <c r="H177" s="33" t="s">
        <v>4057</v>
      </c>
      <c r="I177" s="33">
        <v>6</v>
      </c>
      <c r="J177" s="259">
        <v>45566</v>
      </c>
      <c r="K177" s="259">
        <v>45595</v>
      </c>
      <c r="L177" s="29" t="s">
        <v>124</v>
      </c>
      <c r="M177" s="33" t="s">
        <v>125</v>
      </c>
      <c r="N177" s="33" t="s">
        <v>1143</v>
      </c>
      <c r="O177" s="29" t="s">
        <v>1322</v>
      </c>
      <c r="P177" s="29" t="s">
        <v>78</v>
      </c>
      <c r="Q177" s="33">
        <v>6</v>
      </c>
      <c r="R177" s="34"/>
      <c r="S177" s="34"/>
      <c r="T177" s="35"/>
      <c r="U177" s="35"/>
      <c r="V177" s="40"/>
      <c r="W177" s="40"/>
      <c r="X177" s="38"/>
      <c r="Y177" s="34"/>
      <c r="Z177" s="34"/>
      <c r="AA177" s="238"/>
      <c r="AB177" s="238"/>
      <c r="AC177" s="238" t="s">
        <v>4058</v>
      </c>
    </row>
    <row r="178" ht="324" spans="1:30">
      <c r="A178" s="29">
        <v>181</v>
      </c>
      <c r="B178" s="33" t="s">
        <v>117</v>
      </c>
      <c r="C178" s="33" t="s">
        <v>118</v>
      </c>
      <c r="D178" s="29" t="s">
        <v>150</v>
      </c>
      <c r="E178" s="57" t="s">
        <v>247</v>
      </c>
      <c r="F178" s="94" t="s">
        <v>1275</v>
      </c>
      <c r="G178" s="196" t="s">
        <v>4059</v>
      </c>
      <c r="H178" s="33" t="s">
        <v>4060</v>
      </c>
      <c r="I178" s="196">
        <v>8</v>
      </c>
      <c r="J178" s="259">
        <v>45566</v>
      </c>
      <c r="K178" s="259">
        <v>45595</v>
      </c>
      <c r="L178" s="29" t="s">
        <v>124</v>
      </c>
      <c r="M178" s="33" t="s">
        <v>125</v>
      </c>
      <c r="N178" s="33" t="s">
        <v>1143</v>
      </c>
      <c r="O178" s="29" t="s">
        <v>1204</v>
      </c>
      <c r="P178" s="29" t="s">
        <v>78</v>
      </c>
      <c r="Q178" s="196">
        <v>8</v>
      </c>
      <c r="R178" s="34" t="s">
        <v>4061</v>
      </c>
      <c r="S178" s="65">
        <v>45539.5006944444</v>
      </c>
      <c r="T178" s="35"/>
      <c r="U178" s="35"/>
      <c r="V178" s="40"/>
      <c r="W178" s="40"/>
      <c r="X178" s="38"/>
      <c r="Y178" s="34" t="s">
        <v>4062</v>
      </c>
      <c r="Z178" s="34" t="s">
        <v>1275</v>
      </c>
      <c r="AA178" s="238" t="s">
        <v>4063</v>
      </c>
      <c r="AB178" s="238"/>
      <c r="AC178" s="238" t="s">
        <v>4064</v>
      </c>
      <c r="AD178" t="s">
        <v>3462</v>
      </c>
    </row>
    <row r="179" ht="24" spans="1:29">
      <c r="A179" s="29">
        <v>182</v>
      </c>
      <c r="B179" s="33" t="s">
        <v>117</v>
      </c>
      <c r="C179" s="33" t="s">
        <v>118</v>
      </c>
      <c r="D179" s="33" t="s">
        <v>150</v>
      </c>
      <c r="E179" s="57" t="s">
        <v>157</v>
      </c>
      <c r="F179" s="94" t="s">
        <v>1341</v>
      </c>
      <c r="G179" s="33" t="s">
        <v>4065</v>
      </c>
      <c r="H179" s="33" t="s">
        <v>4065</v>
      </c>
      <c r="I179" s="33">
        <v>5</v>
      </c>
      <c r="J179" s="259">
        <v>45566</v>
      </c>
      <c r="K179" s="259">
        <v>45595</v>
      </c>
      <c r="L179" s="29" t="s">
        <v>124</v>
      </c>
      <c r="M179" s="33" t="s">
        <v>125</v>
      </c>
      <c r="N179" s="33" t="s">
        <v>1143</v>
      </c>
      <c r="O179" s="29" t="s">
        <v>1342</v>
      </c>
      <c r="P179" s="29" t="s">
        <v>78</v>
      </c>
      <c r="Q179" s="33">
        <v>5</v>
      </c>
      <c r="R179" s="34"/>
      <c r="S179" s="34"/>
      <c r="T179" s="35"/>
      <c r="U179" s="35"/>
      <c r="V179" s="40"/>
      <c r="W179" s="40"/>
      <c r="X179" s="38"/>
      <c r="Y179" s="34"/>
      <c r="Z179" s="34"/>
      <c r="AA179" s="238"/>
      <c r="AB179" s="238"/>
      <c r="AC179" s="238" t="s">
        <v>4066</v>
      </c>
    </row>
    <row r="180" ht="96" spans="1:31">
      <c r="A180" s="29">
        <v>183</v>
      </c>
      <c r="B180" s="33" t="s">
        <v>117</v>
      </c>
      <c r="C180" s="33" t="s">
        <v>118</v>
      </c>
      <c r="D180" s="33" t="s">
        <v>150</v>
      </c>
      <c r="E180" s="57" t="s">
        <v>157</v>
      </c>
      <c r="F180" s="94" t="s">
        <v>1347</v>
      </c>
      <c r="G180" s="33" t="s">
        <v>4065</v>
      </c>
      <c r="H180" s="33" t="s">
        <v>4065</v>
      </c>
      <c r="I180" s="33">
        <v>5</v>
      </c>
      <c r="J180" s="259">
        <v>45566</v>
      </c>
      <c r="K180" s="259">
        <v>45595</v>
      </c>
      <c r="L180" s="29" t="s">
        <v>124</v>
      </c>
      <c r="M180" s="33" t="s">
        <v>125</v>
      </c>
      <c r="N180" s="33" t="s">
        <v>1143</v>
      </c>
      <c r="O180" s="29" t="s">
        <v>1342</v>
      </c>
      <c r="P180" s="29" t="s">
        <v>78</v>
      </c>
      <c r="Q180" s="33">
        <v>5</v>
      </c>
      <c r="R180" s="34" t="s">
        <v>4067</v>
      </c>
      <c r="S180" s="65">
        <v>45575.6909722222</v>
      </c>
      <c r="T180" s="35"/>
      <c r="U180" s="35"/>
      <c r="V180" s="40"/>
      <c r="W180" s="40"/>
      <c r="X180" s="38"/>
      <c r="Y180" s="34" t="s">
        <v>4068</v>
      </c>
      <c r="Z180" s="34" t="s">
        <v>1347</v>
      </c>
      <c r="AA180" s="238" t="s">
        <v>4069</v>
      </c>
      <c r="AB180" s="238" t="s">
        <v>4070</v>
      </c>
      <c r="AC180" s="238"/>
      <c r="AD180" t="s">
        <v>132</v>
      </c>
      <c r="AE180" t="s">
        <v>3620</v>
      </c>
    </row>
    <row r="181" ht="36" spans="1:29">
      <c r="A181" s="29">
        <v>184</v>
      </c>
      <c r="B181" s="33" t="s">
        <v>117</v>
      </c>
      <c r="C181" s="33" t="s">
        <v>118</v>
      </c>
      <c r="D181" s="33" t="s">
        <v>150</v>
      </c>
      <c r="E181" s="57" t="s">
        <v>157</v>
      </c>
      <c r="F181" s="94" t="s">
        <v>1351</v>
      </c>
      <c r="G181" s="33" t="s">
        <v>4071</v>
      </c>
      <c r="H181" s="33" t="s">
        <v>4072</v>
      </c>
      <c r="I181" s="33">
        <v>6</v>
      </c>
      <c r="J181" s="259">
        <v>45566</v>
      </c>
      <c r="K181" s="259">
        <v>45595</v>
      </c>
      <c r="L181" s="29" t="s">
        <v>124</v>
      </c>
      <c r="M181" s="33" t="s">
        <v>125</v>
      </c>
      <c r="N181" s="33" t="s">
        <v>1143</v>
      </c>
      <c r="O181" s="29" t="s">
        <v>1352</v>
      </c>
      <c r="P181" s="29" t="s">
        <v>78</v>
      </c>
      <c r="Q181" s="33">
        <v>6</v>
      </c>
      <c r="R181" s="34"/>
      <c r="S181" s="34"/>
      <c r="T181" s="35"/>
      <c r="U181" s="35"/>
      <c r="V181" s="40"/>
      <c r="W181" s="40"/>
      <c r="X181" s="38"/>
      <c r="Y181" s="34"/>
      <c r="Z181" s="34"/>
      <c r="AA181" s="238"/>
      <c r="AB181" s="238"/>
      <c r="AC181" s="238" t="s">
        <v>4073</v>
      </c>
    </row>
    <row r="182" ht="312" spans="1:31">
      <c r="A182" s="29">
        <v>185</v>
      </c>
      <c r="B182" s="33" t="s">
        <v>117</v>
      </c>
      <c r="C182" s="33" t="s">
        <v>118</v>
      </c>
      <c r="D182" s="33" t="s">
        <v>363</v>
      </c>
      <c r="E182" s="57" t="s">
        <v>157</v>
      </c>
      <c r="F182" s="94" t="s">
        <v>1357</v>
      </c>
      <c r="G182" s="33" t="s">
        <v>4071</v>
      </c>
      <c r="H182" s="33" t="s">
        <v>4072</v>
      </c>
      <c r="I182" s="33">
        <v>6</v>
      </c>
      <c r="J182" s="259">
        <v>45566</v>
      </c>
      <c r="K182" s="259">
        <v>45595</v>
      </c>
      <c r="L182" s="29" t="s">
        <v>124</v>
      </c>
      <c r="M182" s="33" t="s">
        <v>125</v>
      </c>
      <c r="N182" s="33" t="s">
        <v>1143</v>
      </c>
      <c r="O182" s="29" t="s">
        <v>1352</v>
      </c>
      <c r="P182" s="29" t="s">
        <v>78</v>
      </c>
      <c r="Q182" s="33">
        <v>6</v>
      </c>
      <c r="R182" s="34" t="s">
        <v>4074</v>
      </c>
      <c r="S182" s="65">
        <v>45586.3451388889</v>
      </c>
      <c r="T182" s="35"/>
      <c r="U182" s="35"/>
      <c r="V182" s="40"/>
      <c r="W182" s="40"/>
      <c r="X182" s="38"/>
      <c r="Y182" s="34" t="s">
        <v>4075</v>
      </c>
      <c r="Z182" s="34" t="s">
        <v>1357</v>
      </c>
      <c r="AA182" s="238" t="s">
        <v>4076</v>
      </c>
      <c r="AB182" s="238" t="s">
        <v>3517</v>
      </c>
      <c r="AC182" s="238"/>
      <c r="AD182" t="s">
        <v>132</v>
      </c>
      <c r="AE182" t="s">
        <v>3620</v>
      </c>
    </row>
    <row r="183" ht="396" spans="1:30">
      <c r="A183" s="29">
        <v>186</v>
      </c>
      <c r="B183" s="33" t="s">
        <v>117</v>
      </c>
      <c r="C183" s="33" t="s">
        <v>118</v>
      </c>
      <c r="D183" s="29" t="s">
        <v>150</v>
      </c>
      <c r="E183" s="54" t="s">
        <v>157</v>
      </c>
      <c r="F183" s="94" t="s">
        <v>1362</v>
      </c>
      <c r="G183" s="33" t="s">
        <v>4077</v>
      </c>
      <c r="H183" s="33" t="s">
        <v>4078</v>
      </c>
      <c r="I183" s="33">
        <v>22</v>
      </c>
      <c r="J183" s="259">
        <v>45566</v>
      </c>
      <c r="K183" s="259">
        <v>45595</v>
      </c>
      <c r="L183" s="29" t="s">
        <v>124</v>
      </c>
      <c r="M183" s="33" t="s">
        <v>125</v>
      </c>
      <c r="N183" s="33" t="s">
        <v>1143</v>
      </c>
      <c r="O183" s="29" t="s">
        <v>1255</v>
      </c>
      <c r="P183" s="29" t="s">
        <v>78</v>
      </c>
      <c r="Q183" s="33">
        <v>22</v>
      </c>
      <c r="R183" s="34" t="s">
        <v>3998</v>
      </c>
      <c r="S183" s="65">
        <v>45558.4631944444</v>
      </c>
      <c r="T183" s="35"/>
      <c r="U183" s="35"/>
      <c r="V183" s="40"/>
      <c r="W183" s="40"/>
      <c r="X183" s="38"/>
      <c r="Y183" s="34" t="s">
        <v>3999</v>
      </c>
      <c r="Z183" s="34" t="s">
        <v>1362</v>
      </c>
      <c r="AA183" s="238" t="s">
        <v>4000</v>
      </c>
      <c r="AB183" s="238" t="s">
        <v>4079</v>
      </c>
      <c r="AC183" s="238" t="s">
        <v>4080</v>
      </c>
      <c r="AD183" t="s">
        <v>3462</v>
      </c>
    </row>
    <row r="184" ht="409.5" spans="1:30">
      <c r="A184" s="29">
        <v>187</v>
      </c>
      <c r="B184" s="33" t="s">
        <v>117</v>
      </c>
      <c r="C184" s="33" t="s">
        <v>118</v>
      </c>
      <c r="D184" s="29" t="s">
        <v>150</v>
      </c>
      <c r="E184" s="57" t="s">
        <v>157</v>
      </c>
      <c r="F184" s="94" t="s">
        <v>1366</v>
      </c>
      <c r="G184" s="33" t="s">
        <v>4081</v>
      </c>
      <c r="H184" s="33" t="s">
        <v>4082</v>
      </c>
      <c r="I184" s="33">
        <v>13</v>
      </c>
      <c r="J184" s="259">
        <v>45566</v>
      </c>
      <c r="K184" s="259">
        <v>45595</v>
      </c>
      <c r="L184" s="29" t="s">
        <v>124</v>
      </c>
      <c r="M184" s="33" t="s">
        <v>125</v>
      </c>
      <c r="N184" s="33" t="s">
        <v>1143</v>
      </c>
      <c r="O184" s="29" t="s">
        <v>1367</v>
      </c>
      <c r="P184" s="29" t="s">
        <v>78</v>
      </c>
      <c r="Q184" s="33">
        <v>13</v>
      </c>
      <c r="R184" s="34" t="s">
        <v>4083</v>
      </c>
      <c r="S184" s="65">
        <v>45539.6034722222</v>
      </c>
      <c r="T184" s="35"/>
      <c r="U184" s="35"/>
      <c r="V184" s="40"/>
      <c r="W184" s="40"/>
      <c r="X184" s="38"/>
      <c r="Y184" s="34" t="s">
        <v>4084</v>
      </c>
      <c r="Z184" s="34" t="s">
        <v>1366</v>
      </c>
      <c r="AA184" s="238" t="s">
        <v>4085</v>
      </c>
      <c r="AB184" s="238"/>
      <c r="AC184" s="238" t="s">
        <v>4086</v>
      </c>
      <c r="AD184" t="s">
        <v>3462</v>
      </c>
    </row>
    <row r="185" ht="409.5" spans="1:30">
      <c r="A185" s="29">
        <v>188</v>
      </c>
      <c r="B185" s="33" t="s">
        <v>117</v>
      </c>
      <c r="C185" s="33" t="s">
        <v>118</v>
      </c>
      <c r="D185" s="29" t="s">
        <v>150</v>
      </c>
      <c r="E185" s="57" t="s">
        <v>797</v>
      </c>
      <c r="F185" s="94" t="s">
        <v>1371</v>
      </c>
      <c r="G185" s="33" t="s">
        <v>4087</v>
      </c>
      <c r="H185" s="33" t="s">
        <v>4088</v>
      </c>
      <c r="I185" s="33">
        <v>22</v>
      </c>
      <c r="J185" s="259">
        <v>45566</v>
      </c>
      <c r="K185" s="259">
        <v>45595</v>
      </c>
      <c r="L185" s="29" t="s">
        <v>124</v>
      </c>
      <c r="M185" s="33" t="s">
        <v>125</v>
      </c>
      <c r="N185" s="33" t="s">
        <v>1143</v>
      </c>
      <c r="O185" s="29" t="s">
        <v>1175</v>
      </c>
      <c r="P185" s="29" t="s">
        <v>78</v>
      </c>
      <c r="Q185" s="33">
        <v>22</v>
      </c>
      <c r="R185" s="34" t="s">
        <v>4089</v>
      </c>
      <c r="S185" s="65">
        <v>45546.6951388889</v>
      </c>
      <c r="T185" s="35"/>
      <c r="U185" s="35"/>
      <c r="V185" s="40"/>
      <c r="W185" s="40"/>
      <c r="X185" s="38"/>
      <c r="Y185" s="34" t="s">
        <v>4090</v>
      </c>
      <c r="Z185" s="34" t="s">
        <v>1371</v>
      </c>
      <c r="AA185" s="238" t="s">
        <v>4091</v>
      </c>
      <c r="AB185" s="238"/>
      <c r="AC185" s="238" t="s">
        <v>4092</v>
      </c>
      <c r="AD185" t="s">
        <v>3462</v>
      </c>
    </row>
    <row r="186" ht="409.5" spans="1:30">
      <c r="A186" s="29">
        <v>189</v>
      </c>
      <c r="B186" s="33" t="s">
        <v>117</v>
      </c>
      <c r="C186" s="33" t="s">
        <v>118</v>
      </c>
      <c r="D186" s="29" t="s">
        <v>150</v>
      </c>
      <c r="E186" s="57" t="s">
        <v>797</v>
      </c>
      <c r="F186" s="94" t="s">
        <v>1380</v>
      </c>
      <c r="G186" s="33" t="s">
        <v>4093</v>
      </c>
      <c r="H186" s="33" t="s">
        <v>4003</v>
      </c>
      <c r="I186" s="33">
        <v>14</v>
      </c>
      <c r="J186" s="259">
        <v>45566</v>
      </c>
      <c r="K186" s="259">
        <v>45595</v>
      </c>
      <c r="L186" s="29" t="s">
        <v>124</v>
      </c>
      <c r="M186" s="33" t="s">
        <v>125</v>
      </c>
      <c r="N186" s="33" t="s">
        <v>1143</v>
      </c>
      <c r="O186" s="29" t="s">
        <v>1175</v>
      </c>
      <c r="P186" s="29" t="s">
        <v>78</v>
      </c>
      <c r="Q186" s="33">
        <v>14</v>
      </c>
      <c r="R186" s="34" t="s">
        <v>4094</v>
      </c>
      <c r="S186" s="65">
        <v>45546.6951388889</v>
      </c>
      <c r="T186" s="35"/>
      <c r="U186" s="35"/>
      <c r="V186" s="40"/>
      <c r="W186" s="40"/>
      <c r="X186" s="38"/>
      <c r="Y186" s="34" t="s">
        <v>4095</v>
      </c>
      <c r="Z186" s="34" t="s">
        <v>1380</v>
      </c>
      <c r="AA186" s="238" t="s">
        <v>4096</v>
      </c>
      <c r="AB186" s="238"/>
      <c r="AC186" s="238" t="s">
        <v>4004</v>
      </c>
      <c r="AD186" t="s">
        <v>3462</v>
      </c>
    </row>
    <row r="187" ht="156" spans="1:31">
      <c r="A187" s="29">
        <v>190</v>
      </c>
      <c r="B187" s="33" t="s">
        <v>117</v>
      </c>
      <c r="C187" s="33" t="s">
        <v>118</v>
      </c>
      <c r="D187" s="33" t="s">
        <v>150</v>
      </c>
      <c r="E187" s="57" t="s">
        <v>247</v>
      </c>
      <c r="F187" s="94" t="s">
        <v>1393</v>
      </c>
      <c r="G187" s="33" t="s">
        <v>4097</v>
      </c>
      <c r="H187" s="33" t="s">
        <v>4098</v>
      </c>
      <c r="I187" s="33">
        <v>4</v>
      </c>
      <c r="J187" s="259">
        <v>45566</v>
      </c>
      <c r="K187" s="259">
        <v>45595</v>
      </c>
      <c r="L187" s="29" t="s">
        <v>124</v>
      </c>
      <c r="M187" s="33" t="s">
        <v>125</v>
      </c>
      <c r="N187" s="33" t="s">
        <v>1143</v>
      </c>
      <c r="O187" s="29" t="s">
        <v>1367</v>
      </c>
      <c r="P187" s="29" t="s">
        <v>78</v>
      </c>
      <c r="Q187" s="33">
        <v>4</v>
      </c>
      <c r="R187" s="34" t="s">
        <v>4099</v>
      </c>
      <c r="S187" s="65">
        <v>45581.4854166667</v>
      </c>
      <c r="T187" s="35"/>
      <c r="U187" s="35"/>
      <c r="V187" s="40"/>
      <c r="W187" s="40"/>
      <c r="X187" s="38"/>
      <c r="Y187" s="34" t="s">
        <v>4100</v>
      </c>
      <c r="Z187" s="34" t="s">
        <v>1393</v>
      </c>
      <c r="AA187" s="238" t="s">
        <v>4101</v>
      </c>
      <c r="AB187" s="238" t="s">
        <v>4102</v>
      </c>
      <c r="AC187" s="238"/>
      <c r="AD187" t="s">
        <v>132</v>
      </c>
      <c r="AE187" t="s">
        <v>3620</v>
      </c>
    </row>
    <row r="188" ht="156" spans="1:31">
      <c r="A188" s="29">
        <v>191</v>
      </c>
      <c r="B188" s="33" t="s">
        <v>117</v>
      </c>
      <c r="C188" s="33" t="s">
        <v>118</v>
      </c>
      <c r="D188" s="33" t="s">
        <v>150</v>
      </c>
      <c r="E188" s="54" t="s">
        <v>157</v>
      </c>
      <c r="F188" s="94" t="s">
        <v>1398</v>
      </c>
      <c r="G188" s="33" t="s">
        <v>4103</v>
      </c>
      <c r="H188" s="33" t="s">
        <v>4104</v>
      </c>
      <c r="I188" s="33">
        <v>6</v>
      </c>
      <c r="J188" s="259">
        <v>45566</v>
      </c>
      <c r="K188" s="259">
        <v>45595</v>
      </c>
      <c r="L188" s="29" t="s">
        <v>124</v>
      </c>
      <c r="M188" s="33" t="s">
        <v>125</v>
      </c>
      <c r="N188" s="33" t="s">
        <v>1143</v>
      </c>
      <c r="O188" s="29" t="s">
        <v>1399</v>
      </c>
      <c r="P188" s="29" t="s">
        <v>78</v>
      </c>
      <c r="Q188" s="33">
        <v>6</v>
      </c>
      <c r="R188" s="34" t="s">
        <v>4105</v>
      </c>
      <c r="S188" s="65">
        <v>45574.4652777778</v>
      </c>
      <c r="T188" s="35"/>
      <c r="U188" s="35"/>
      <c r="V188" s="40"/>
      <c r="W188" s="40"/>
      <c r="X188" s="38"/>
      <c r="Y188" s="34" t="s">
        <v>4106</v>
      </c>
      <c r="Z188" s="34" t="s">
        <v>1398</v>
      </c>
      <c r="AA188" s="238" t="s">
        <v>4107</v>
      </c>
      <c r="AB188" s="238" t="s">
        <v>4108</v>
      </c>
      <c r="AC188" s="238"/>
      <c r="AD188" t="s">
        <v>132</v>
      </c>
      <c r="AE188" t="s">
        <v>3620</v>
      </c>
    </row>
    <row r="189" ht="156" spans="1:31">
      <c r="A189" s="29">
        <v>192</v>
      </c>
      <c r="B189" s="33" t="s">
        <v>117</v>
      </c>
      <c r="C189" s="33" t="s">
        <v>118</v>
      </c>
      <c r="D189" s="33" t="s">
        <v>150</v>
      </c>
      <c r="E189" s="57" t="s">
        <v>412</v>
      </c>
      <c r="F189" s="94" t="s">
        <v>1404</v>
      </c>
      <c r="G189" s="33" t="s">
        <v>4103</v>
      </c>
      <c r="H189" s="33" t="s">
        <v>4104</v>
      </c>
      <c r="I189" s="33">
        <v>6</v>
      </c>
      <c r="J189" s="259">
        <v>45566</v>
      </c>
      <c r="K189" s="259">
        <v>45595</v>
      </c>
      <c r="L189" s="29" t="s">
        <v>124</v>
      </c>
      <c r="M189" s="33" t="s">
        <v>125</v>
      </c>
      <c r="N189" s="33" t="s">
        <v>1143</v>
      </c>
      <c r="O189" s="29" t="s">
        <v>1399</v>
      </c>
      <c r="P189" s="29" t="s">
        <v>78</v>
      </c>
      <c r="Q189" s="33">
        <v>6</v>
      </c>
      <c r="R189" s="34" t="s">
        <v>4105</v>
      </c>
      <c r="S189" s="65">
        <v>45574.4652777778</v>
      </c>
      <c r="T189" s="35"/>
      <c r="U189" s="35"/>
      <c r="V189" s="40"/>
      <c r="W189" s="40"/>
      <c r="X189" s="38"/>
      <c r="Y189" s="34" t="s">
        <v>4106</v>
      </c>
      <c r="Z189" s="34" t="s">
        <v>1404</v>
      </c>
      <c r="AA189" s="238" t="s">
        <v>4107</v>
      </c>
      <c r="AB189" s="238" t="s">
        <v>4108</v>
      </c>
      <c r="AC189" s="238"/>
      <c r="AD189" t="s">
        <v>132</v>
      </c>
      <c r="AE189" t="s">
        <v>3620</v>
      </c>
    </row>
    <row r="190" ht="384" spans="1:30">
      <c r="A190" s="29">
        <v>193</v>
      </c>
      <c r="B190" s="33" t="s">
        <v>117</v>
      </c>
      <c r="C190" s="33" t="s">
        <v>118</v>
      </c>
      <c r="D190" s="29" t="s">
        <v>150</v>
      </c>
      <c r="E190" s="57" t="s">
        <v>157</v>
      </c>
      <c r="F190" s="94" t="s">
        <v>1389</v>
      </c>
      <c r="G190" s="33" t="s">
        <v>4109</v>
      </c>
      <c r="H190" s="33" t="s">
        <v>4110</v>
      </c>
      <c r="I190" s="33">
        <v>10</v>
      </c>
      <c r="J190" s="259">
        <v>45566</v>
      </c>
      <c r="K190" s="259">
        <v>45595</v>
      </c>
      <c r="L190" s="29" t="s">
        <v>124</v>
      </c>
      <c r="M190" s="33" t="s">
        <v>125</v>
      </c>
      <c r="N190" s="33" t="s">
        <v>1143</v>
      </c>
      <c r="O190" s="29" t="s">
        <v>1367</v>
      </c>
      <c r="P190" s="29" t="s">
        <v>78</v>
      </c>
      <c r="Q190" s="33">
        <v>10</v>
      </c>
      <c r="R190" s="34" t="s">
        <v>4111</v>
      </c>
      <c r="S190" s="65">
        <v>45573.6604166667</v>
      </c>
      <c r="T190" s="35"/>
      <c r="U190" s="35"/>
      <c r="V190" s="40"/>
      <c r="W190" s="40"/>
      <c r="X190" s="38"/>
      <c r="Y190" s="34" t="s">
        <v>4112</v>
      </c>
      <c r="Z190" s="34" t="s">
        <v>1389</v>
      </c>
      <c r="AA190" s="238" t="s">
        <v>4113</v>
      </c>
      <c r="AB190" s="238"/>
      <c r="AC190" s="238" t="s">
        <v>4114</v>
      </c>
      <c r="AD190" t="s">
        <v>3462</v>
      </c>
    </row>
    <row r="191" ht="409.5" spans="1:30">
      <c r="A191" s="29">
        <v>194</v>
      </c>
      <c r="B191" s="33" t="s">
        <v>117</v>
      </c>
      <c r="C191" s="33" t="s">
        <v>118</v>
      </c>
      <c r="D191" s="33" t="s">
        <v>150</v>
      </c>
      <c r="E191" s="54" t="s">
        <v>412</v>
      </c>
      <c r="F191" s="94" t="s">
        <v>1412</v>
      </c>
      <c r="G191" s="33" t="s">
        <v>4115</v>
      </c>
      <c r="H191" s="33" t="s">
        <v>4116</v>
      </c>
      <c r="I191" s="33">
        <v>16</v>
      </c>
      <c r="J191" s="259">
        <v>45566</v>
      </c>
      <c r="K191" s="259">
        <v>45595</v>
      </c>
      <c r="L191" s="29" t="s">
        <v>124</v>
      </c>
      <c r="M191" s="33" t="s">
        <v>125</v>
      </c>
      <c r="N191" s="33" t="s">
        <v>1143</v>
      </c>
      <c r="O191" s="29" t="s">
        <v>1367</v>
      </c>
      <c r="P191" s="29" t="s">
        <v>78</v>
      </c>
      <c r="Q191" s="33">
        <v>16</v>
      </c>
      <c r="R191" s="34" t="s">
        <v>4117</v>
      </c>
      <c r="S191" s="65">
        <v>45581.4854166667</v>
      </c>
      <c r="T191" s="35"/>
      <c r="U191" s="35"/>
      <c r="V191" s="40"/>
      <c r="W191" s="40"/>
      <c r="X191" s="38"/>
      <c r="Y191" s="34" t="s">
        <v>4118</v>
      </c>
      <c r="Z191" s="34" t="s">
        <v>1412</v>
      </c>
      <c r="AA191" s="238" t="s">
        <v>4119</v>
      </c>
      <c r="AB191" s="238"/>
      <c r="AC191" s="238" t="s">
        <v>4120</v>
      </c>
      <c r="AD191" t="s">
        <v>3462</v>
      </c>
    </row>
    <row r="192" ht="24" spans="1:29">
      <c r="A192" s="29">
        <v>195</v>
      </c>
      <c r="B192" s="33" t="s">
        <v>117</v>
      </c>
      <c r="C192" s="33" t="s">
        <v>118</v>
      </c>
      <c r="D192" s="33" t="s">
        <v>363</v>
      </c>
      <c r="E192" s="57" t="s">
        <v>157</v>
      </c>
      <c r="F192" s="94" t="s">
        <v>4121</v>
      </c>
      <c r="G192" s="33" t="s">
        <v>4122</v>
      </c>
      <c r="H192" s="33" t="s">
        <v>4123</v>
      </c>
      <c r="I192" s="33">
        <v>3</v>
      </c>
      <c r="J192" s="259">
        <v>45566</v>
      </c>
      <c r="K192" s="259">
        <v>45595</v>
      </c>
      <c r="L192" s="29" t="s">
        <v>124</v>
      </c>
      <c r="M192" s="33" t="s">
        <v>125</v>
      </c>
      <c r="N192" s="33" t="s">
        <v>1143</v>
      </c>
      <c r="O192" s="29" t="s">
        <v>1144</v>
      </c>
      <c r="P192" s="29" t="s">
        <v>78</v>
      </c>
      <c r="Q192" s="33">
        <v>3</v>
      </c>
      <c r="R192" s="34"/>
      <c r="S192" s="34"/>
      <c r="T192" s="35"/>
      <c r="U192" s="35"/>
      <c r="V192" s="40"/>
      <c r="W192" s="40"/>
      <c r="X192" s="38"/>
      <c r="Y192" s="34"/>
      <c r="Z192" s="34"/>
      <c r="AA192" s="238"/>
      <c r="AB192" s="238"/>
      <c r="AC192" s="238" t="s">
        <v>3585</v>
      </c>
    </row>
    <row r="193" ht="24" spans="1:29">
      <c r="A193" s="29">
        <v>196</v>
      </c>
      <c r="B193" s="33" t="s">
        <v>117</v>
      </c>
      <c r="C193" s="33" t="s">
        <v>118</v>
      </c>
      <c r="D193" s="33" t="s">
        <v>363</v>
      </c>
      <c r="E193" s="57" t="s">
        <v>157</v>
      </c>
      <c r="F193" s="94" t="s">
        <v>4124</v>
      </c>
      <c r="G193" s="33" t="s">
        <v>4125</v>
      </c>
      <c r="H193" s="33" t="s">
        <v>4126</v>
      </c>
      <c r="I193" s="33">
        <v>7</v>
      </c>
      <c r="J193" s="259">
        <v>45566</v>
      </c>
      <c r="K193" s="259">
        <v>45595</v>
      </c>
      <c r="L193" s="29" t="s">
        <v>124</v>
      </c>
      <c r="M193" s="33" t="s">
        <v>125</v>
      </c>
      <c r="N193" s="33" t="s">
        <v>1143</v>
      </c>
      <c r="O193" s="29" t="s">
        <v>1144</v>
      </c>
      <c r="P193" s="29" t="s">
        <v>78</v>
      </c>
      <c r="Q193" s="33">
        <v>7</v>
      </c>
      <c r="R193" s="34"/>
      <c r="S193" s="34"/>
      <c r="T193" s="35"/>
      <c r="U193" s="35"/>
      <c r="V193" s="40"/>
      <c r="W193" s="40"/>
      <c r="X193" s="38"/>
      <c r="Y193" s="34"/>
      <c r="Z193" s="34"/>
      <c r="AA193" s="238"/>
      <c r="AB193" s="238"/>
      <c r="AC193" s="238" t="s">
        <v>4127</v>
      </c>
    </row>
    <row r="194" ht="24" spans="1:29">
      <c r="A194" s="29">
        <v>197</v>
      </c>
      <c r="B194" s="33" t="s">
        <v>117</v>
      </c>
      <c r="C194" s="33" t="s">
        <v>118</v>
      </c>
      <c r="D194" s="33" t="s">
        <v>363</v>
      </c>
      <c r="E194" s="57" t="s">
        <v>157</v>
      </c>
      <c r="F194" s="94" t="s">
        <v>4128</v>
      </c>
      <c r="G194" s="33" t="s">
        <v>4122</v>
      </c>
      <c r="H194" s="33" t="s">
        <v>4123</v>
      </c>
      <c r="I194" s="33">
        <v>3</v>
      </c>
      <c r="J194" s="259">
        <v>45566</v>
      </c>
      <c r="K194" s="259">
        <v>45595</v>
      </c>
      <c r="L194" s="29" t="s">
        <v>124</v>
      </c>
      <c r="M194" s="33" t="s">
        <v>125</v>
      </c>
      <c r="N194" s="33" t="s">
        <v>1143</v>
      </c>
      <c r="O194" s="29" t="s">
        <v>1144</v>
      </c>
      <c r="P194" s="29" t="s">
        <v>78</v>
      </c>
      <c r="Q194" s="33">
        <v>3</v>
      </c>
      <c r="R194" s="34"/>
      <c r="S194" s="34"/>
      <c r="T194" s="35"/>
      <c r="U194" s="35"/>
      <c r="V194" s="40"/>
      <c r="W194" s="40"/>
      <c r="X194" s="38"/>
      <c r="Y194" s="34"/>
      <c r="Z194" s="34"/>
      <c r="AA194" s="238"/>
      <c r="AB194" s="238"/>
      <c r="AC194" s="238" t="s">
        <v>3585</v>
      </c>
    </row>
    <row r="195" ht="24" spans="1:29">
      <c r="A195" s="29">
        <v>198</v>
      </c>
      <c r="B195" s="33" t="s">
        <v>117</v>
      </c>
      <c r="C195" s="33" t="s">
        <v>118</v>
      </c>
      <c r="D195" s="33" t="s">
        <v>363</v>
      </c>
      <c r="E195" s="57" t="s">
        <v>157</v>
      </c>
      <c r="F195" s="94" t="s">
        <v>4129</v>
      </c>
      <c r="G195" s="33" t="s">
        <v>4125</v>
      </c>
      <c r="H195" s="33" t="s">
        <v>4126</v>
      </c>
      <c r="I195" s="33">
        <v>7</v>
      </c>
      <c r="J195" s="259">
        <v>45566</v>
      </c>
      <c r="K195" s="259">
        <v>45595</v>
      </c>
      <c r="L195" s="29" t="s">
        <v>124</v>
      </c>
      <c r="M195" s="33" t="s">
        <v>125</v>
      </c>
      <c r="N195" s="33" t="s">
        <v>1143</v>
      </c>
      <c r="O195" s="29" t="s">
        <v>1144</v>
      </c>
      <c r="P195" s="29" t="s">
        <v>78</v>
      </c>
      <c r="Q195" s="33">
        <v>7</v>
      </c>
      <c r="R195" s="34"/>
      <c r="S195" s="34"/>
      <c r="T195" s="35"/>
      <c r="U195" s="35"/>
      <c r="V195" s="40"/>
      <c r="W195" s="40"/>
      <c r="X195" s="38"/>
      <c r="Y195" s="34"/>
      <c r="Z195" s="34"/>
      <c r="AA195" s="238"/>
      <c r="AB195" s="238"/>
      <c r="AC195" s="238" t="s">
        <v>4127</v>
      </c>
    </row>
    <row r="196" ht="409.5" spans="1:30">
      <c r="A196" s="29">
        <v>199</v>
      </c>
      <c r="B196" s="33" t="s">
        <v>117</v>
      </c>
      <c r="C196" s="33" t="s">
        <v>118</v>
      </c>
      <c r="D196" s="33" t="s">
        <v>363</v>
      </c>
      <c r="E196" s="57" t="s">
        <v>455</v>
      </c>
      <c r="F196" s="94" t="s">
        <v>1430</v>
      </c>
      <c r="G196" s="33" t="s">
        <v>3996</v>
      </c>
      <c r="H196" s="33" t="s">
        <v>4130</v>
      </c>
      <c r="I196" s="33">
        <v>49</v>
      </c>
      <c r="J196" s="259">
        <v>45566</v>
      </c>
      <c r="K196" s="259">
        <v>45595</v>
      </c>
      <c r="L196" s="29" t="s">
        <v>124</v>
      </c>
      <c r="M196" s="33" t="s">
        <v>125</v>
      </c>
      <c r="N196" s="33" t="s">
        <v>1143</v>
      </c>
      <c r="O196" s="29" t="s">
        <v>1308</v>
      </c>
      <c r="P196" s="29" t="s">
        <v>78</v>
      </c>
      <c r="Q196" s="33">
        <v>49</v>
      </c>
      <c r="R196" s="34" t="s">
        <v>4131</v>
      </c>
      <c r="S196" s="65">
        <v>45553.6020833333</v>
      </c>
      <c r="T196" s="35"/>
      <c r="U196" s="35"/>
      <c r="V196" s="40"/>
      <c r="W196" s="40"/>
      <c r="X196" s="38"/>
      <c r="Y196" s="34" t="s">
        <v>4132</v>
      </c>
      <c r="Z196" s="34" t="s">
        <v>1430</v>
      </c>
      <c r="AA196" s="238" t="s">
        <v>4133</v>
      </c>
      <c r="AB196" s="238"/>
      <c r="AC196" s="238" t="s">
        <v>4134</v>
      </c>
      <c r="AD196" t="s">
        <v>3462</v>
      </c>
    </row>
    <row r="197" ht="409.5" spans="1:30">
      <c r="A197" s="29">
        <v>200</v>
      </c>
      <c r="B197" s="33" t="s">
        <v>117</v>
      </c>
      <c r="C197" s="33" t="s">
        <v>118</v>
      </c>
      <c r="D197" s="33" t="s">
        <v>363</v>
      </c>
      <c r="E197" s="57" t="s">
        <v>455</v>
      </c>
      <c r="F197" s="94" t="s">
        <v>1435</v>
      </c>
      <c r="G197" s="33" t="s">
        <v>3996</v>
      </c>
      <c r="H197" s="33" t="s">
        <v>4130</v>
      </c>
      <c r="I197" s="33">
        <v>49</v>
      </c>
      <c r="J197" s="259">
        <v>45566</v>
      </c>
      <c r="K197" s="259">
        <v>45595</v>
      </c>
      <c r="L197" s="29" t="s">
        <v>124</v>
      </c>
      <c r="M197" s="33" t="s">
        <v>125</v>
      </c>
      <c r="N197" s="33" t="s">
        <v>1143</v>
      </c>
      <c r="O197" s="29" t="s">
        <v>1308</v>
      </c>
      <c r="P197" s="29" t="s">
        <v>78</v>
      </c>
      <c r="Q197" s="33">
        <v>49</v>
      </c>
      <c r="R197" s="34" t="s">
        <v>4049</v>
      </c>
      <c r="S197" s="65">
        <v>45558.4861111111</v>
      </c>
      <c r="T197" s="35"/>
      <c r="U197" s="35"/>
      <c r="V197" s="40"/>
      <c r="W197" s="40"/>
      <c r="X197" s="38"/>
      <c r="Y197" s="34" t="s">
        <v>4050</v>
      </c>
      <c r="Z197" s="34" t="s">
        <v>1435</v>
      </c>
      <c r="AA197" s="238" t="s">
        <v>4051</v>
      </c>
      <c r="AB197" s="238"/>
      <c r="AC197" s="238" t="s">
        <v>4134</v>
      </c>
      <c r="AD197" t="s">
        <v>3462</v>
      </c>
    </row>
    <row r="198" ht="409.5" spans="1:30">
      <c r="A198" s="29">
        <v>201</v>
      </c>
      <c r="B198" s="33" t="s">
        <v>117</v>
      </c>
      <c r="C198" s="33" t="s">
        <v>118</v>
      </c>
      <c r="D198" s="33" t="s">
        <v>150</v>
      </c>
      <c r="E198" s="57" t="s">
        <v>247</v>
      </c>
      <c r="F198" s="94" t="s">
        <v>1270</v>
      </c>
      <c r="G198" s="33" t="s">
        <v>4135</v>
      </c>
      <c r="H198" s="33" t="s">
        <v>4136</v>
      </c>
      <c r="I198" s="33">
        <v>12</v>
      </c>
      <c r="J198" s="259">
        <v>45566</v>
      </c>
      <c r="K198" s="259">
        <v>45595</v>
      </c>
      <c r="L198" s="29" t="s">
        <v>124</v>
      </c>
      <c r="M198" s="33" t="s">
        <v>125</v>
      </c>
      <c r="N198" s="33" t="s">
        <v>1143</v>
      </c>
      <c r="O198" s="29" t="s">
        <v>1204</v>
      </c>
      <c r="P198" s="29" t="s">
        <v>78</v>
      </c>
      <c r="Q198" s="33">
        <v>12</v>
      </c>
      <c r="R198" s="34" t="s">
        <v>4053</v>
      </c>
      <c r="S198" s="65">
        <v>45541.4916666667</v>
      </c>
      <c r="T198" s="35"/>
      <c r="U198" s="35"/>
      <c r="V198" s="40"/>
      <c r="W198" s="40"/>
      <c r="X198" s="38"/>
      <c r="Y198" s="34" t="s">
        <v>4054</v>
      </c>
      <c r="Z198" s="34" t="s">
        <v>1270</v>
      </c>
      <c r="AA198" s="238" t="s">
        <v>4055</v>
      </c>
      <c r="AB198" s="238"/>
      <c r="AC198" s="238" t="s">
        <v>4137</v>
      </c>
      <c r="AD198" t="s">
        <v>3462</v>
      </c>
    </row>
    <row r="199" ht="168" spans="1:30">
      <c r="A199" s="29">
        <v>202</v>
      </c>
      <c r="B199" s="33" t="s">
        <v>117</v>
      </c>
      <c r="C199" s="33" t="s">
        <v>118</v>
      </c>
      <c r="D199" s="33" t="s">
        <v>150</v>
      </c>
      <c r="E199" s="57" t="s">
        <v>797</v>
      </c>
      <c r="F199" s="94" t="s">
        <v>1448</v>
      </c>
      <c r="G199" s="33" t="s">
        <v>4138</v>
      </c>
      <c r="H199" s="33" t="s">
        <v>4139</v>
      </c>
      <c r="I199" s="33">
        <v>9</v>
      </c>
      <c r="J199" s="259">
        <v>45566</v>
      </c>
      <c r="K199" s="259">
        <v>45595</v>
      </c>
      <c r="L199" s="29" t="s">
        <v>124</v>
      </c>
      <c r="M199" s="33" t="s">
        <v>125</v>
      </c>
      <c r="N199" s="33" t="s">
        <v>1143</v>
      </c>
      <c r="O199" s="29" t="s">
        <v>1322</v>
      </c>
      <c r="P199" s="29" t="s">
        <v>78</v>
      </c>
      <c r="Q199" s="33">
        <v>9</v>
      </c>
      <c r="R199" s="34" t="s">
        <v>4140</v>
      </c>
      <c r="S199" s="65">
        <v>45541.4916666667</v>
      </c>
      <c r="T199" s="35"/>
      <c r="U199" s="35"/>
      <c r="V199" s="40"/>
      <c r="W199" s="40"/>
      <c r="X199" s="38"/>
      <c r="Y199" s="34" t="s">
        <v>4141</v>
      </c>
      <c r="Z199" s="34" t="s">
        <v>1448</v>
      </c>
      <c r="AA199" s="238" t="s">
        <v>4142</v>
      </c>
      <c r="AB199" s="238"/>
      <c r="AC199" s="238" t="s">
        <v>4143</v>
      </c>
      <c r="AD199" t="s">
        <v>3462</v>
      </c>
    </row>
    <row r="200" ht="24" spans="1:29">
      <c r="A200" s="29">
        <v>203</v>
      </c>
      <c r="B200" s="33" t="s">
        <v>117</v>
      </c>
      <c r="C200" s="33" t="s">
        <v>118</v>
      </c>
      <c r="D200" s="33" t="s">
        <v>150</v>
      </c>
      <c r="E200" s="57" t="s">
        <v>247</v>
      </c>
      <c r="F200" s="94" t="s">
        <v>4144</v>
      </c>
      <c r="G200" s="33" t="s">
        <v>4145</v>
      </c>
      <c r="H200" s="33" t="s">
        <v>4146</v>
      </c>
      <c r="I200" s="33">
        <v>52</v>
      </c>
      <c r="J200" s="259">
        <v>45566</v>
      </c>
      <c r="K200" s="259">
        <v>45595</v>
      </c>
      <c r="L200" s="29" t="s">
        <v>124</v>
      </c>
      <c r="M200" s="33" t="s">
        <v>125</v>
      </c>
      <c r="N200" s="33" t="s">
        <v>1143</v>
      </c>
      <c r="O200" s="29" t="s">
        <v>1337</v>
      </c>
      <c r="P200" s="29" t="s">
        <v>78</v>
      </c>
      <c r="Q200" s="33">
        <v>52</v>
      </c>
      <c r="R200" s="34"/>
      <c r="S200" s="34"/>
      <c r="T200" s="35"/>
      <c r="U200" s="35"/>
      <c r="V200" s="40"/>
      <c r="W200" s="40"/>
      <c r="X200" s="38"/>
      <c r="Y200" s="34"/>
      <c r="Z200" s="34"/>
      <c r="AA200" s="238"/>
      <c r="AB200" s="238"/>
      <c r="AC200" s="238" t="s">
        <v>4147</v>
      </c>
    </row>
    <row r="201" ht="36" spans="1:29">
      <c r="A201" s="29">
        <v>204</v>
      </c>
      <c r="B201" s="33" t="s">
        <v>117</v>
      </c>
      <c r="C201" s="33" t="s">
        <v>118</v>
      </c>
      <c r="D201" s="33" t="s">
        <v>150</v>
      </c>
      <c r="E201" s="54" t="s">
        <v>157</v>
      </c>
      <c r="F201" s="94" t="s">
        <v>1336</v>
      </c>
      <c r="G201" s="33" t="s">
        <v>4148</v>
      </c>
      <c r="H201" s="33" t="s">
        <v>4149</v>
      </c>
      <c r="I201" s="33">
        <v>6</v>
      </c>
      <c r="J201" s="259">
        <v>45566</v>
      </c>
      <c r="K201" s="259">
        <v>45595</v>
      </c>
      <c r="L201" s="29" t="s">
        <v>124</v>
      </c>
      <c r="M201" s="33" t="s">
        <v>125</v>
      </c>
      <c r="N201" s="33" t="s">
        <v>1143</v>
      </c>
      <c r="O201" s="29" t="s">
        <v>1337</v>
      </c>
      <c r="P201" s="29" t="s">
        <v>78</v>
      </c>
      <c r="Q201" s="33">
        <v>6</v>
      </c>
      <c r="R201" s="34"/>
      <c r="S201" s="34"/>
      <c r="T201" s="35"/>
      <c r="U201" s="35"/>
      <c r="V201" s="40"/>
      <c r="W201" s="40"/>
      <c r="X201" s="38"/>
      <c r="Y201" s="34"/>
      <c r="Z201" s="34"/>
      <c r="AA201" s="238"/>
      <c r="AB201" s="238"/>
      <c r="AC201" s="238" t="s">
        <v>4150</v>
      </c>
    </row>
    <row r="202" ht="409.5" spans="1:30">
      <c r="A202" s="29">
        <v>205</v>
      </c>
      <c r="B202" s="33" t="s">
        <v>117</v>
      </c>
      <c r="C202" s="33" t="s">
        <v>118</v>
      </c>
      <c r="D202" s="33" t="s">
        <v>363</v>
      </c>
      <c r="E202" s="54" t="s">
        <v>120</v>
      </c>
      <c r="F202" s="94" t="s">
        <v>1461</v>
      </c>
      <c r="G202" s="33" t="s">
        <v>3466</v>
      </c>
      <c r="H202" s="33" t="s">
        <v>4151</v>
      </c>
      <c r="I202" s="33">
        <v>17</v>
      </c>
      <c r="J202" s="236">
        <v>45292</v>
      </c>
      <c r="K202" s="236">
        <v>45383</v>
      </c>
      <c r="L202" s="33" t="s">
        <v>124</v>
      </c>
      <c r="M202" s="33" t="s">
        <v>125</v>
      </c>
      <c r="N202" s="33" t="s">
        <v>1143</v>
      </c>
      <c r="O202" s="33" t="s">
        <v>1462</v>
      </c>
      <c r="P202" s="29" t="s">
        <v>78</v>
      </c>
      <c r="Q202" s="33">
        <v>17</v>
      </c>
      <c r="R202" s="34" t="s">
        <v>4152</v>
      </c>
      <c r="S202" s="65">
        <v>45364.5402777778</v>
      </c>
      <c r="T202" s="35"/>
      <c r="U202" s="35"/>
      <c r="V202" s="40"/>
      <c r="W202" s="40"/>
      <c r="X202" s="38"/>
      <c r="Y202" s="34" t="s">
        <v>4153</v>
      </c>
      <c r="Z202" s="34" t="s">
        <v>1461</v>
      </c>
      <c r="AA202" s="123" t="s">
        <v>4154</v>
      </c>
      <c r="AC202" s="123" t="s">
        <v>4155</v>
      </c>
      <c r="AD202" t="s">
        <v>3462</v>
      </c>
    </row>
    <row r="203" ht="409.5" spans="1:30">
      <c r="A203" s="29">
        <v>206</v>
      </c>
      <c r="B203" s="33" t="s">
        <v>117</v>
      </c>
      <c r="C203" s="33" t="s">
        <v>118</v>
      </c>
      <c r="D203" s="33" t="s">
        <v>363</v>
      </c>
      <c r="E203" s="54" t="s">
        <v>120</v>
      </c>
      <c r="F203" s="94" t="s">
        <v>1471</v>
      </c>
      <c r="G203" s="33" t="s">
        <v>3466</v>
      </c>
      <c r="H203" s="33" t="s">
        <v>4151</v>
      </c>
      <c r="I203" s="33">
        <v>17</v>
      </c>
      <c r="J203" s="236">
        <v>45292</v>
      </c>
      <c r="K203" s="236">
        <v>45383</v>
      </c>
      <c r="L203" s="33" t="s">
        <v>124</v>
      </c>
      <c r="M203" s="33" t="s">
        <v>125</v>
      </c>
      <c r="N203" s="33" t="s">
        <v>1143</v>
      </c>
      <c r="O203" s="33" t="s">
        <v>1462</v>
      </c>
      <c r="P203" s="29" t="s">
        <v>78</v>
      </c>
      <c r="Q203" s="33">
        <v>17</v>
      </c>
      <c r="R203" s="34" t="s">
        <v>4152</v>
      </c>
      <c r="S203" s="65">
        <v>45364.5402777778</v>
      </c>
      <c r="T203" s="35"/>
      <c r="U203" s="35"/>
      <c r="V203" s="40"/>
      <c r="W203" s="40"/>
      <c r="X203" s="38"/>
      <c r="Y203" s="34" t="s">
        <v>4153</v>
      </c>
      <c r="Z203" s="34" t="s">
        <v>1471</v>
      </c>
      <c r="AA203" s="123" t="s">
        <v>4154</v>
      </c>
      <c r="AC203" s="123" t="s">
        <v>4155</v>
      </c>
      <c r="AD203" t="s">
        <v>3462</v>
      </c>
    </row>
    <row r="204" ht="409.5" spans="1:30">
      <c r="A204" s="29">
        <v>207</v>
      </c>
      <c r="B204" s="33" t="s">
        <v>117</v>
      </c>
      <c r="C204" s="33" t="s">
        <v>118</v>
      </c>
      <c r="D204" s="33" t="s">
        <v>363</v>
      </c>
      <c r="E204" s="54" t="s">
        <v>157</v>
      </c>
      <c r="F204" s="94" t="s">
        <v>1480</v>
      </c>
      <c r="G204" s="33" t="s">
        <v>4156</v>
      </c>
      <c r="H204" s="33" t="s">
        <v>4157</v>
      </c>
      <c r="I204" s="33">
        <v>62</v>
      </c>
      <c r="J204" s="236">
        <v>45292</v>
      </c>
      <c r="K204" s="236">
        <v>45383</v>
      </c>
      <c r="L204" s="33" t="s">
        <v>124</v>
      </c>
      <c r="M204" s="33" t="s">
        <v>125</v>
      </c>
      <c r="N204" s="33" t="s">
        <v>1143</v>
      </c>
      <c r="O204" s="33" t="s">
        <v>1481</v>
      </c>
      <c r="P204" s="29" t="s">
        <v>78</v>
      </c>
      <c r="Q204" s="33">
        <v>62</v>
      </c>
      <c r="R204" s="34" t="s">
        <v>4158</v>
      </c>
      <c r="S204" s="65">
        <v>45364.5402777778</v>
      </c>
      <c r="T204" s="35"/>
      <c r="U204" s="35"/>
      <c r="V204" s="40"/>
      <c r="W204" s="40"/>
      <c r="X204" s="38"/>
      <c r="Y204" s="34" t="s">
        <v>4159</v>
      </c>
      <c r="Z204" s="34" t="s">
        <v>1480</v>
      </c>
      <c r="AA204" s="123" t="s">
        <v>4160</v>
      </c>
      <c r="AC204" s="123" t="s">
        <v>4161</v>
      </c>
      <c r="AD204" t="s">
        <v>3462</v>
      </c>
    </row>
    <row r="205" ht="409.5" spans="1:30">
      <c r="A205" s="29">
        <v>208</v>
      </c>
      <c r="B205" s="33" t="s">
        <v>117</v>
      </c>
      <c r="C205" s="33" t="s">
        <v>118</v>
      </c>
      <c r="D205" s="33" t="s">
        <v>363</v>
      </c>
      <c r="E205" s="54" t="s">
        <v>157</v>
      </c>
      <c r="F205" s="94" t="s">
        <v>1486</v>
      </c>
      <c r="G205" s="33" t="s">
        <v>4162</v>
      </c>
      <c r="H205" s="33" t="s">
        <v>4157</v>
      </c>
      <c r="I205" s="33">
        <v>61</v>
      </c>
      <c r="J205" s="236">
        <v>45292</v>
      </c>
      <c r="K205" s="236">
        <v>45383</v>
      </c>
      <c r="L205" s="33" t="s">
        <v>124</v>
      </c>
      <c r="M205" s="33" t="s">
        <v>125</v>
      </c>
      <c r="N205" s="33" t="s">
        <v>1143</v>
      </c>
      <c r="O205" s="33" t="s">
        <v>1481</v>
      </c>
      <c r="P205" s="29" t="s">
        <v>78</v>
      </c>
      <c r="Q205" s="33">
        <v>61</v>
      </c>
      <c r="R205" s="34" t="s">
        <v>4158</v>
      </c>
      <c r="S205" s="65">
        <v>45364.5402777778</v>
      </c>
      <c r="T205" s="35"/>
      <c r="U205" s="35"/>
      <c r="V205" s="40"/>
      <c r="W205" s="40"/>
      <c r="X205" s="38"/>
      <c r="Y205" s="34" t="s">
        <v>4159</v>
      </c>
      <c r="Z205" s="34" t="s">
        <v>1486</v>
      </c>
      <c r="AA205" s="123" t="s">
        <v>4160</v>
      </c>
      <c r="AC205" s="123" t="s">
        <v>4161</v>
      </c>
      <c r="AD205" t="s">
        <v>3462</v>
      </c>
    </row>
    <row r="206" ht="409.5" spans="1:30">
      <c r="A206" s="29">
        <v>209</v>
      </c>
      <c r="B206" s="33" t="s">
        <v>117</v>
      </c>
      <c r="C206" s="33" t="s">
        <v>118</v>
      </c>
      <c r="D206" s="33" t="s">
        <v>363</v>
      </c>
      <c r="E206" s="54" t="s">
        <v>120</v>
      </c>
      <c r="F206" s="94" t="s">
        <v>1491</v>
      </c>
      <c r="G206" s="33" t="s">
        <v>4163</v>
      </c>
      <c r="H206" s="33" t="s">
        <v>4164</v>
      </c>
      <c r="I206" s="33">
        <v>62</v>
      </c>
      <c r="J206" s="236">
        <v>45292</v>
      </c>
      <c r="K206" s="236">
        <v>45383</v>
      </c>
      <c r="L206" s="33" t="s">
        <v>124</v>
      </c>
      <c r="M206" s="33" t="s">
        <v>125</v>
      </c>
      <c r="N206" s="33" t="s">
        <v>1143</v>
      </c>
      <c r="O206" s="33" t="s">
        <v>1492</v>
      </c>
      <c r="P206" s="29" t="s">
        <v>78</v>
      </c>
      <c r="Q206" s="33">
        <v>62</v>
      </c>
      <c r="R206" s="34" t="s">
        <v>4158</v>
      </c>
      <c r="S206" s="65">
        <v>45364.5402777778</v>
      </c>
      <c r="T206" s="35"/>
      <c r="U206" s="35"/>
      <c r="V206" s="40"/>
      <c r="W206" s="40"/>
      <c r="X206" s="38"/>
      <c r="Y206" s="34" t="s">
        <v>4159</v>
      </c>
      <c r="Z206" s="34" t="s">
        <v>1491</v>
      </c>
      <c r="AA206" s="123" t="s">
        <v>4160</v>
      </c>
      <c r="AC206" s="123" t="s">
        <v>4165</v>
      </c>
      <c r="AD206" t="s">
        <v>3462</v>
      </c>
    </row>
    <row r="207" ht="409.5" spans="1:30">
      <c r="A207" s="29">
        <v>210</v>
      </c>
      <c r="B207" s="33" t="s">
        <v>117</v>
      </c>
      <c r="C207" s="33" t="s">
        <v>118</v>
      </c>
      <c r="D207" s="33" t="s">
        <v>363</v>
      </c>
      <c r="E207" s="54" t="s">
        <v>120</v>
      </c>
      <c r="F207" s="94" t="s">
        <v>1501</v>
      </c>
      <c r="G207" s="33" t="s">
        <v>4163</v>
      </c>
      <c r="H207" s="33" t="s">
        <v>4164</v>
      </c>
      <c r="I207" s="33">
        <v>62</v>
      </c>
      <c r="J207" s="236">
        <v>45292</v>
      </c>
      <c r="K207" s="236">
        <v>45383</v>
      </c>
      <c r="L207" s="33" t="s">
        <v>124</v>
      </c>
      <c r="M207" s="33" t="s">
        <v>125</v>
      </c>
      <c r="N207" s="33" t="s">
        <v>1143</v>
      </c>
      <c r="O207" s="33" t="s">
        <v>1492</v>
      </c>
      <c r="P207" s="29" t="s">
        <v>78</v>
      </c>
      <c r="Q207" s="33">
        <v>62</v>
      </c>
      <c r="R207" s="34" t="s">
        <v>4158</v>
      </c>
      <c r="S207" s="65">
        <v>45364.5402777778</v>
      </c>
      <c r="T207" s="35"/>
      <c r="U207" s="35"/>
      <c r="V207" s="40"/>
      <c r="W207" s="40"/>
      <c r="X207" s="38"/>
      <c r="Y207" s="34" t="s">
        <v>4159</v>
      </c>
      <c r="Z207" s="34" t="s">
        <v>1501</v>
      </c>
      <c r="AA207" s="123" t="s">
        <v>4160</v>
      </c>
      <c r="AC207" s="123" t="s">
        <v>4165</v>
      </c>
      <c r="AD207" t="s">
        <v>3462</v>
      </c>
    </row>
    <row r="208" ht="409.5" spans="1:31">
      <c r="A208" s="29">
        <v>211</v>
      </c>
      <c r="B208" s="33" t="s">
        <v>117</v>
      </c>
      <c r="C208" s="33" t="s">
        <v>118</v>
      </c>
      <c r="D208" s="33" t="s">
        <v>150</v>
      </c>
      <c r="E208" s="57" t="s">
        <v>120</v>
      </c>
      <c r="F208" s="94" t="s">
        <v>1510</v>
      </c>
      <c r="G208" s="33" t="s">
        <v>4166</v>
      </c>
      <c r="H208" s="33" t="s">
        <v>4167</v>
      </c>
      <c r="I208" s="33">
        <v>6</v>
      </c>
      <c r="J208" s="236">
        <v>45292</v>
      </c>
      <c r="K208" s="236">
        <v>45383</v>
      </c>
      <c r="L208" s="33" t="s">
        <v>124</v>
      </c>
      <c r="M208" s="33" t="s">
        <v>125</v>
      </c>
      <c r="N208" s="33" t="s">
        <v>1143</v>
      </c>
      <c r="O208" s="33" t="s">
        <v>1511</v>
      </c>
      <c r="P208" s="29" t="s">
        <v>78</v>
      </c>
      <c r="Q208" s="33">
        <v>6</v>
      </c>
      <c r="R208" s="34" t="s">
        <v>4168</v>
      </c>
      <c r="S208" s="65">
        <v>45384.5055555556</v>
      </c>
      <c r="T208" s="35"/>
      <c r="U208" s="35"/>
      <c r="V208" s="40"/>
      <c r="W208" s="40"/>
      <c r="X208" s="38"/>
      <c r="Y208" s="34" t="s">
        <v>4169</v>
      </c>
      <c r="Z208" s="34" t="s">
        <v>1510</v>
      </c>
      <c r="AA208" s="238" t="s">
        <v>4170</v>
      </c>
      <c r="AB208" s="238" t="s">
        <v>4171</v>
      </c>
      <c r="AC208" s="238"/>
      <c r="AD208" t="s">
        <v>132</v>
      </c>
      <c r="AE208" t="s">
        <v>144</v>
      </c>
    </row>
    <row r="209" ht="409.5" spans="1:31">
      <c r="A209" s="29">
        <v>212</v>
      </c>
      <c r="B209" s="33" t="s">
        <v>117</v>
      </c>
      <c r="C209" s="33" t="s">
        <v>118</v>
      </c>
      <c r="D209" s="33" t="s">
        <v>150</v>
      </c>
      <c r="E209" s="57" t="s">
        <v>120</v>
      </c>
      <c r="F209" s="94" t="s">
        <v>1520</v>
      </c>
      <c r="G209" s="33" t="s">
        <v>4172</v>
      </c>
      <c r="H209" s="33" t="s">
        <v>4173</v>
      </c>
      <c r="I209" s="33">
        <v>7</v>
      </c>
      <c r="J209" s="236">
        <v>45292</v>
      </c>
      <c r="K209" s="236">
        <v>45383</v>
      </c>
      <c r="L209" s="33" t="s">
        <v>124</v>
      </c>
      <c r="M209" s="33" t="s">
        <v>125</v>
      </c>
      <c r="N209" s="33" t="s">
        <v>1143</v>
      </c>
      <c r="O209" s="33" t="s">
        <v>1511</v>
      </c>
      <c r="P209" s="29" t="s">
        <v>78</v>
      </c>
      <c r="Q209" s="33">
        <v>7</v>
      </c>
      <c r="R209" s="34" t="s">
        <v>4168</v>
      </c>
      <c r="S209" s="65">
        <v>45384.5055555556</v>
      </c>
      <c r="T209" s="35"/>
      <c r="U209" s="35"/>
      <c r="V209" s="40"/>
      <c r="W209" s="40"/>
      <c r="X209" s="38"/>
      <c r="Y209" s="34" t="s">
        <v>4169</v>
      </c>
      <c r="Z209" s="34" t="s">
        <v>1520</v>
      </c>
      <c r="AA209" s="238" t="s">
        <v>4170</v>
      </c>
      <c r="AB209" s="238" t="s">
        <v>4174</v>
      </c>
      <c r="AC209" s="238"/>
      <c r="AD209" t="s">
        <v>132</v>
      </c>
      <c r="AE209" t="s">
        <v>144</v>
      </c>
    </row>
    <row r="210" ht="409.5" spans="1:31">
      <c r="A210" s="29">
        <v>213</v>
      </c>
      <c r="B210" s="33" t="s">
        <v>117</v>
      </c>
      <c r="C210" s="33" t="s">
        <v>118</v>
      </c>
      <c r="D210" s="33" t="s">
        <v>150</v>
      </c>
      <c r="E210" s="54" t="s">
        <v>412</v>
      </c>
      <c r="F210" s="94" t="s">
        <v>1529</v>
      </c>
      <c r="G210" s="33" t="s">
        <v>4166</v>
      </c>
      <c r="H210" s="33" t="s">
        <v>4167</v>
      </c>
      <c r="I210" s="33">
        <v>6</v>
      </c>
      <c r="J210" s="236">
        <v>45292</v>
      </c>
      <c r="K210" s="236">
        <v>45383</v>
      </c>
      <c r="L210" s="33" t="s">
        <v>124</v>
      </c>
      <c r="M210" s="33" t="s">
        <v>125</v>
      </c>
      <c r="N210" s="33" t="s">
        <v>1143</v>
      </c>
      <c r="O210" s="33" t="s">
        <v>1511</v>
      </c>
      <c r="P210" s="29" t="s">
        <v>78</v>
      </c>
      <c r="Q210" s="33">
        <v>6</v>
      </c>
      <c r="R210" s="34" t="s">
        <v>4168</v>
      </c>
      <c r="S210" s="65">
        <v>45384.5055555556</v>
      </c>
      <c r="T210" s="35"/>
      <c r="U210" s="35"/>
      <c r="V210" s="40"/>
      <c r="W210" s="40"/>
      <c r="X210" s="38"/>
      <c r="Y210" s="34" t="s">
        <v>4169</v>
      </c>
      <c r="Z210" s="34" t="s">
        <v>1529</v>
      </c>
      <c r="AA210" s="238" t="s">
        <v>4170</v>
      </c>
      <c r="AB210" s="238" t="s">
        <v>4171</v>
      </c>
      <c r="AC210" s="238"/>
      <c r="AD210" t="s">
        <v>132</v>
      </c>
      <c r="AE210" t="s">
        <v>144</v>
      </c>
    </row>
    <row r="211" ht="409.5" spans="1:31">
      <c r="A211" s="29">
        <v>214</v>
      </c>
      <c r="B211" s="33" t="s">
        <v>117</v>
      </c>
      <c r="C211" s="33" t="s">
        <v>118</v>
      </c>
      <c r="D211" s="33" t="s">
        <v>150</v>
      </c>
      <c r="E211" s="54" t="s">
        <v>412</v>
      </c>
      <c r="F211" s="94" t="s">
        <v>1538</v>
      </c>
      <c r="G211" s="33" t="s">
        <v>4172</v>
      </c>
      <c r="H211" s="33" t="s">
        <v>4173</v>
      </c>
      <c r="I211" s="33">
        <v>7</v>
      </c>
      <c r="J211" s="236">
        <v>45292</v>
      </c>
      <c r="K211" s="236">
        <v>45383</v>
      </c>
      <c r="L211" s="33" t="s">
        <v>124</v>
      </c>
      <c r="M211" s="33" t="s">
        <v>125</v>
      </c>
      <c r="N211" s="33" t="s">
        <v>1143</v>
      </c>
      <c r="O211" s="33" t="s">
        <v>1511</v>
      </c>
      <c r="P211" s="29" t="s">
        <v>78</v>
      </c>
      <c r="Q211" s="33">
        <v>7</v>
      </c>
      <c r="R211" s="34" t="s">
        <v>4168</v>
      </c>
      <c r="S211" s="65">
        <v>45384.5055555556</v>
      </c>
      <c r="T211" s="35"/>
      <c r="U211" s="35"/>
      <c r="V211" s="40"/>
      <c r="W211" s="40"/>
      <c r="X211" s="38"/>
      <c r="Y211" s="34" t="s">
        <v>4169</v>
      </c>
      <c r="Z211" s="34" t="s">
        <v>1538</v>
      </c>
      <c r="AA211" s="238" t="s">
        <v>4170</v>
      </c>
      <c r="AB211" s="238" t="s">
        <v>4174</v>
      </c>
      <c r="AC211" s="238"/>
      <c r="AD211" t="s">
        <v>132</v>
      </c>
      <c r="AE211" t="s">
        <v>144</v>
      </c>
    </row>
    <row r="212" ht="409.5" spans="1:31">
      <c r="A212" s="29">
        <v>215</v>
      </c>
      <c r="B212" s="33" t="s">
        <v>117</v>
      </c>
      <c r="C212" s="33" t="s">
        <v>118</v>
      </c>
      <c r="D212" s="33" t="s">
        <v>150</v>
      </c>
      <c r="E212" s="57" t="s">
        <v>247</v>
      </c>
      <c r="F212" s="94" t="s">
        <v>4175</v>
      </c>
      <c r="G212" s="33" t="s">
        <v>4176</v>
      </c>
      <c r="H212" s="33" t="s">
        <v>3884</v>
      </c>
      <c r="I212" s="33">
        <v>3</v>
      </c>
      <c r="J212" s="236">
        <v>45292</v>
      </c>
      <c r="K212" s="236">
        <v>45383</v>
      </c>
      <c r="L212" s="33" t="s">
        <v>124</v>
      </c>
      <c r="M212" s="33" t="s">
        <v>125</v>
      </c>
      <c r="N212" s="33" t="s">
        <v>1143</v>
      </c>
      <c r="O212" s="33" t="s">
        <v>1511</v>
      </c>
      <c r="P212" s="29" t="s">
        <v>78</v>
      </c>
      <c r="Q212" s="33">
        <v>3</v>
      </c>
      <c r="R212" s="34" t="s">
        <v>4168</v>
      </c>
      <c r="S212" s="65">
        <v>45384.5055555556</v>
      </c>
      <c r="T212" s="35"/>
      <c r="U212" s="35"/>
      <c r="V212" s="40"/>
      <c r="W212" s="40"/>
      <c r="X212" s="38"/>
      <c r="Y212" s="34" t="s">
        <v>4169</v>
      </c>
      <c r="Z212" s="34" t="s">
        <v>4175</v>
      </c>
      <c r="AA212" s="238" t="s">
        <v>4170</v>
      </c>
      <c r="AB212" s="238" t="s">
        <v>4177</v>
      </c>
      <c r="AC212" s="238"/>
      <c r="AD212" t="s">
        <v>132</v>
      </c>
      <c r="AE212" t="s">
        <v>144</v>
      </c>
    </row>
    <row r="213" ht="409.5" spans="1:31">
      <c r="A213" s="29">
        <v>216</v>
      </c>
      <c r="B213" s="33" t="s">
        <v>117</v>
      </c>
      <c r="C213" s="33" t="s">
        <v>118</v>
      </c>
      <c r="D213" s="33" t="s">
        <v>150</v>
      </c>
      <c r="E213" s="57" t="s">
        <v>797</v>
      </c>
      <c r="F213" s="94" t="s">
        <v>1547</v>
      </c>
      <c r="G213" s="33" t="s">
        <v>4178</v>
      </c>
      <c r="H213" s="33" t="s">
        <v>4179</v>
      </c>
      <c r="I213" s="33">
        <v>6</v>
      </c>
      <c r="J213" s="236">
        <v>45292</v>
      </c>
      <c r="K213" s="236">
        <v>45383</v>
      </c>
      <c r="L213" s="33" t="s">
        <v>124</v>
      </c>
      <c r="M213" s="33" t="s">
        <v>125</v>
      </c>
      <c r="N213" s="33" t="s">
        <v>1143</v>
      </c>
      <c r="O213" s="33" t="s">
        <v>1511</v>
      </c>
      <c r="P213" s="29" t="s">
        <v>78</v>
      </c>
      <c r="Q213" s="33">
        <v>6</v>
      </c>
      <c r="R213" s="34" t="s">
        <v>4168</v>
      </c>
      <c r="S213" s="65">
        <v>45384.5055555556</v>
      </c>
      <c r="T213" s="35"/>
      <c r="U213" s="35"/>
      <c r="V213" s="40"/>
      <c r="W213" s="40"/>
      <c r="X213" s="38"/>
      <c r="Y213" s="34" t="s">
        <v>4169</v>
      </c>
      <c r="Z213" s="34" t="s">
        <v>1547</v>
      </c>
      <c r="AA213" s="238" t="s">
        <v>4170</v>
      </c>
      <c r="AB213" s="238" t="s">
        <v>4180</v>
      </c>
      <c r="AC213" s="238"/>
      <c r="AD213" t="s">
        <v>132</v>
      </c>
      <c r="AE213" t="s">
        <v>144</v>
      </c>
    </row>
    <row r="214" ht="409.5" spans="1:30">
      <c r="A214" s="29">
        <v>217</v>
      </c>
      <c r="B214" s="33" t="s">
        <v>117</v>
      </c>
      <c r="C214" s="33" t="s">
        <v>118</v>
      </c>
      <c r="D214" s="33" t="s">
        <v>150</v>
      </c>
      <c r="E214" s="57" t="s">
        <v>412</v>
      </c>
      <c r="F214" s="94" t="s">
        <v>1556</v>
      </c>
      <c r="G214" s="33" t="s">
        <v>3522</v>
      </c>
      <c r="H214" s="33" t="s">
        <v>4181</v>
      </c>
      <c r="I214" s="33">
        <v>33</v>
      </c>
      <c r="J214" s="236">
        <v>45292</v>
      </c>
      <c r="K214" s="236">
        <v>45383</v>
      </c>
      <c r="L214" s="33" t="s">
        <v>124</v>
      </c>
      <c r="M214" s="33" t="s">
        <v>125</v>
      </c>
      <c r="N214" s="33" t="s">
        <v>1143</v>
      </c>
      <c r="O214" s="33" t="s">
        <v>1557</v>
      </c>
      <c r="P214" s="29" t="s">
        <v>78</v>
      </c>
      <c r="Q214" s="33">
        <v>33</v>
      </c>
      <c r="R214" s="34" t="s">
        <v>4182</v>
      </c>
      <c r="S214" s="65">
        <v>45294.6034722222</v>
      </c>
      <c r="T214" s="35"/>
      <c r="U214" s="35"/>
      <c r="V214" s="40"/>
      <c r="W214" s="40"/>
      <c r="X214" s="38"/>
      <c r="Y214" s="34" t="s">
        <v>4183</v>
      </c>
      <c r="Z214" s="34" t="s">
        <v>1560</v>
      </c>
      <c r="AA214" s="123" t="s">
        <v>4184</v>
      </c>
      <c r="AB214" s="123" t="s">
        <v>3471</v>
      </c>
      <c r="AC214" s="123" t="s">
        <v>4185</v>
      </c>
      <c r="AD214" t="s">
        <v>3462</v>
      </c>
    </row>
    <row r="215" ht="409.5" spans="1:31">
      <c r="A215" s="29">
        <v>218</v>
      </c>
      <c r="B215" s="33" t="s">
        <v>117</v>
      </c>
      <c r="C215" s="33" t="s">
        <v>118</v>
      </c>
      <c r="D215" s="33" t="s">
        <v>150</v>
      </c>
      <c r="E215" s="57" t="s">
        <v>412</v>
      </c>
      <c r="F215" s="94" t="s">
        <v>1567</v>
      </c>
      <c r="G215" s="33" t="s">
        <v>3715</v>
      </c>
      <c r="H215" s="33" t="s">
        <v>3715</v>
      </c>
      <c r="I215" s="33">
        <v>1</v>
      </c>
      <c r="J215" s="236">
        <v>45292</v>
      </c>
      <c r="K215" s="236">
        <v>45383</v>
      </c>
      <c r="L215" s="33" t="s">
        <v>124</v>
      </c>
      <c r="M215" s="33" t="s">
        <v>125</v>
      </c>
      <c r="N215" s="33" t="s">
        <v>1143</v>
      </c>
      <c r="O215" s="33" t="s">
        <v>1557</v>
      </c>
      <c r="P215" s="29" t="s">
        <v>78</v>
      </c>
      <c r="Q215" s="33">
        <v>12</v>
      </c>
      <c r="R215" s="34" t="s">
        <v>4186</v>
      </c>
      <c r="S215" s="65">
        <v>45294.6041666667</v>
      </c>
      <c r="T215" s="35"/>
      <c r="U215" s="35"/>
      <c r="V215" s="40"/>
      <c r="W215" s="40"/>
      <c r="X215" s="38"/>
      <c r="Y215" s="34" t="s">
        <v>4187</v>
      </c>
      <c r="Z215" s="34" t="s">
        <v>4188</v>
      </c>
      <c r="AA215" s="123" t="s">
        <v>4189</v>
      </c>
      <c r="AB215" s="123" t="s">
        <v>3719</v>
      </c>
      <c r="AD215" t="s">
        <v>132</v>
      </c>
      <c r="AE215" t="s">
        <v>133</v>
      </c>
    </row>
    <row r="216" ht="216" spans="1:31">
      <c r="A216" s="29">
        <v>219</v>
      </c>
      <c r="B216" s="33" t="s">
        <v>117</v>
      </c>
      <c r="C216" s="33" t="s">
        <v>118</v>
      </c>
      <c r="D216" s="33" t="s">
        <v>150</v>
      </c>
      <c r="E216" s="57" t="s">
        <v>412</v>
      </c>
      <c r="F216" s="94" t="s">
        <v>1568</v>
      </c>
      <c r="G216" s="33" t="s">
        <v>4190</v>
      </c>
      <c r="H216" s="33" t="s">
        <v>4190</v>
      </c>
      <c r="I216" s="33">
        <v>12</v>
      </c>
      <c r="J216" s="236">
        <v>45292</v>
      </c>
      <c r="K216" s="236">
        <v>45383</v>
      </c>
      <c r="L216" s="33" t="s">
        <v>124</v>
      </c>
      <c r="M216" s="33" t="s">
        <v>125</v>
      </c>
      <c r="N216" s="33" t="s">
        <v>1143</v>
      </c>
      <c r="O216" s="33" t="s">
        <v>1557</v>
      </c>
      <c r="P216" s="29" t="s">
        <v>78</v>
      </c>
      <c r="Q216" s="33">
        <v>12</v>
      </c>
      <c r="R216" s="34" t="s">
        <v>4191</v>
      </c>
      <c r="S216" s="65">
        <v>45293.5194444444</v>
      </c>
      <c r="T216" s="35"/>
      <c r="U216" s="35"/>
      <c r="V216" s="40"/>
      <c r="W216" s="40"/>
      <c r="X216" s="38"/>
      <c r="Y216" s="34" t="s">
        <v>4192</v>
      </c>
      <c r="Z216" s="34" t="s">
        <v>1568</v>
      </c>
      <c r="AA216" s="123" t="s">
        <v>4193</v>
      </c>
      <c r="AB216" s="123" t="s">
        <v>4194</v>
      </c>
      <c r="AD216" t="s">
        <v>132</v>
      </c>
      <c r="AE216" t="s">
        <v>133</v>
      </c>
    </row>
    <row r="217" ht="409.5" spans="1:30">
      <c r="A217" s="29">
        <v>220</v>
      </c>
      <c r="B217" s="33" t="s">
        <v>117</v>
      </c>
      <c r="C217" s="33" t="s">
        <v>118</v>
      </c>
      <c r="D217" s="33" t="s">
        <v>150</v>
      </c>
      <c r="E217" s="54" t="s">
        <v>157</v>
      </c>
      <c r="F217" s="94" t="s">
        <v>1577</v>
      </c>
      <c r="G217" s="33" t="s">
        <v>4195</v>
      </c>
      <c r="H217" s="33" t="s">
        <v>4196</v>
      </c>
      <c r="I217" s="33">
        <v>34</v>
      </c>
      <c r="J217" s="236">
        <v>45292</v>
      </c>
      <c r="K217" s="236">
        <v>45383</v>
      </c>
      <c r="L217" s="33" t="s">
        <v>124</v>
      </c>
      <c r="M217" s="33" t="s">
        <v>125</v>
      </c>
      <c r="N217" s="33" t="s">
        <v>1143</v>
      </c>
      <c r="O217" s="33" t="s">
        <v>1557</v>
      </c>
      <c r="P217" s="29" t="s">
        <v>78</v>
      </c>
      <c r="Q217" s="33">
        <v>34</v>
      </c>
      <c r="R217" s="34" t="s">
        <v>4182</v>
      </c>
      <c r="S217" s="65">
        <v>45294.6034722222</v>
      </c>
      <c r="T217" s="35"/>
      <c r="U217" s="35"/>
      <c r="V217" s="40"/>
      <c r="W217" s="40"/>
      <c r="X217" s="38"/>
      <c r="Y217" s="34" t="s">
        <v>4183</v>
      </c>
      <c r="Z217" s="34" t="s">
        <v>1580</v>
      </c>
      <c r="AA217" s="123" t="s">
        <v>4184</v>
      </c>
      <c r="AB217" s="123" t="s">
        <v>3471</v>
      </c>
      <c r="AC217" s="123" t="s">
        <v>4197</v>
      </c>
      <c r="AD217" t="s">
        <v>3462</v>
      </c>
    </row>
    <row r="218" ht="409.5" spans="1:30">
      <c r="A218" s="29">
        <v>221</v>
      </c>
      <c r="B218" s="33" t="s">
        <v>117</v>
      </c>
      <c r="C218" s="33" t="s">
        <v>118</v>
      </c>
      <c r="D218" s="33" t="s">
        <v>150</v>
      </c>
      <c r="E218" s="57" t="s">
        <v>412</v>
      </c>
      <c r="F218" s="94" t="s">
        <v>1582</v>
      </c>
      <c r="G218" s="33" t="s">
        <v>4198</v>
      </c>
      <c r="H218" s="33" t="s">
        <v>4190</v>
      </c>
      <c r="I218" s="33">
        <v>12</v>
      </c>
      <c r="J218" s="236">
        <v>45292</v>
      </c>
      <c r="K218" s="236">
        <v>45383</v>
      </c>
      <c r="L218" s="33" t="s">
        <v>124</v>
      </c>
      <c r="M218" s="33" t="s">
        <v>125</v>
      </c>
      <c r="N218" s="33" t="s">
        <v>1143</v>
      </c>
      <c r="O218" s="33" t="s">
        <v>1557</v>
      </c>
      <c r="P218" s="29" t="s">
        <v>78</v>
      </c>
      <c r="Q218" s="33">
        <v>12</v>
      </c>
      <c r="R218" s="34" t="s">
        <v>4199</v>
      </c>
      <c r="S218" s="65">
        <v>45294.6041666667</v>
      </c>
      <c r="T218" s="35"/>
      <c r="U218" s="35"/>
      <c r="V218" s="40"/>
      <c r="W218" s="40"/>
      <c r="X218" s="38"/>
      <c r="Y218" s="34" t="s">
        <v>4200</v>
      </c>
      <c r="Z218" s="34" t="s">
        <v>1582</v>
      </c>
      <c r="AA218" s="123" t="s">
        <v>4201</v>
      </c>
      <c r="AC218" s="123" t="s">
        <v>4202</v>
      </c>
      <c r="AD218" t="s">
        <v>3462</v>
      </c>
    </row>
    <row r="219" ht="409.5" spans="1:31">
      <c r="A219" s="29">
        <v>222</v>
      </c>
      <c r="B219" s="33" t="s">
        <v>117</v>
      </c>
      <c r="C219" s="33" t="s">
        <v>118</v>
      </c>
      <c r="D219" s="33" t="s">
        <v>363</v>
      </c>
      <c r="E219" s="54" t="s">
        <v>412</v>
      </c>
      <c r="F219" s="94" t="s">
        <v>1595</v>
      </c>
      <c r="G219" s="33" t="s">
        <v>4203</v>
      </c>
      <c r="H219" s="33" t="s">
        <v>3467</v>
      </c>
      <c r="I219" s="33">
        <v>6</v>
      </c>
      <c r="J219" s="236">
        <v>45292</v>
      </c>
      <c r="K219" s="236">
        <v>45383</v>
      </c>
      <c r="L219" s="33" t="s">
        <v>124</v>
      </c>
      <c r="M219" s="33" t="s">
        <v>125</v>
      </c>
      <c r="N219" s="33" t="s">
        <v>1143</v>
      </c>
      <c r="O219" s="33" t="s">
        <v>1596</v>
      </c>
      <c r="P219" s="29" t="s">
        <v>78</v>
      </c>
      <c r="Q219" s="33">
        <v>6</v>
      </c>
      <c r="R219" s="34" t="s">
        <v>4204</v>
      </c>
      <c r="S219" s="65">
        <v>45390.5048611111</v>
      </c>
      <c r="T219" s="35"/>
      <c r="U219" s="35"/>
      <c r="V219" s="40"/>
      <c r="W219" s="40"/>
      <c r="X219" s="38"/>
      <c r="Y219" s="34" t="s">
        <v>4205</v>
      </c>
      <c r="Z219" s="34" t="s">
        <v>1595</v>
      </c>
      <c r="AA219" s="123" t="s">
        <v>4206</v>
      </c>
      <c r="AB219" s="123" t="s">
        <v>4207</v>
      </c>
      <c r="AC219" s="123"/>
      <c r="AD219" t="s">
        <v>132</v>
      </c>
      <c r="AE219" t="s">
        <v>144</v>
      </c>
    </row>
    <row r="220" ht="409.5" spans="1:31">
      <c r="A220" s="29">
        <v>223</v>
      </c>
      <c r="B220" s="33" t="s">
        <v>117</v>
      </c>
      <c r="C220" s="33" t="s">
        <v>118</v>
      </c>
      <c r="D220" s="33" t="s">
        <v>363</v>
      </c>
      <c r="E220" s="54" t="s">
        <v>412</v>
      </c>
      <c r="F220" s="94" t="s">
        <v>1605</v>
      </c>
      <c r="G220" s="33" t="s">
        <v>4208</v>
      </c>
      <c r="H220" s="33" t="s">
        <v>4209</v>
      </c>
      <c r="I220" s="33">
        <v>6</v>
      </c>
      <c r="J220" s="236">
        <v>45292</v>
      </c>
      <c r="K220" s="236">
        <v>45383</v>
      </c>
      <c r="L220" s="33" t="s">
        <v>124</v>
      </c>
      <c r="M220" s="33" t="s">
        <v>125</v>
      </c>
      <c r="N220" s="33" t="s">
        <v>1143</v>
      </c>
      <c r="O220" s="33" t="s">
        <v>1596</v>
      </c>
      <c r="P220" s="29" t="s">
        <v>78</v>
      </c>
      <c r="Q220" s="33">
        <v>6</v>
      </c>
      <c r="R220" s="34" t="s">
        <v>4210</v>
      </c>
      <c r="S220" s="65">
        <v>45384.5006944444</v>
      </c>
      <c r="T220" s="35"/>
      <c r="U220" s="35"/>
      <c r="V220" s="40"/>
      <c r="W220" s="40"/>
      <c r="X220" s="38"/>
      <c r="Y220" s="34" t="s">
        <v>4211</v>
      </c>
      <c r="Z220" s="34" t="s">
        <v>1605</v>
      </c>
      <c r="AA220" s="238" t="s">
        <v>4212</v>
      </c>
      <c r="AB220" s="238" t="s">
        <v>4213</v>
      </c>
      <c r="AC220" s="238"/>
      <c r="AD220" t="s">
        <v>132</v>
      </c>
      <c r="AE220" t="s">
        <v>144</v>
      </c>
    </row>
    <row r="221" ht="409.5" spans="1:31">
      <c r="A221" s="29">
        <v>224</v>
      </c>
      <c r="B221" s="33" t="s">
        <v>117</v>
      </c>
      <c r="C221" s="33" t="s">
        <v>118</v>
      </c>
      <c r="D221" s="33" t="s">
        <v>150</v>
      </c>
      <c r="E221" s="57" t="s">
        <v>247</v>
      </c>
      <c r="F221" s="94" t="s">
        <v>1614</v>
      </c>
      <c r="G221" s="33" t="s">
        <v>3499</v>
      </c>
      <c r="H221" s="33" t="s">
        <v>4214</v>
      </c>
      <c r="I221" s="33">
        <v>6</v>
      </c>
      <c r="J221" s="236">
        <v>45292</v>
      </c>
      <c r="K221" s="236">
        <v>45383</v>
      </c>
      <c r="L221" s="33" t="s">
        <v>124</v>
      </c>
      <c r="M221" s="33" t="s">
        <v>125</v>
      </c>
      <c r="N221" s="33" t="s">
        <v>1143</v>
      </c>
      <c r="O221" s="33" t="s">
        <v>1596</v>
      </c>
      <c r="P221" s="29" t="s">
        <v>78</v>
      </c>
      <c r="Q221" s="33">
        <v>6</v>
      </c>
      <c r="R221" s="34" t="s">
        <v>4204</v>
      </c>
      <c r="S221" s="65">
        <v>45390.5048611111</v>
      </c>
      <c r="T221" s="35"/>
      <c r="U221" s="35"/>
      <c r="V221" s="40"/>
      <c r="W221" s="40"/>
      <c r="X221" s="38"/>
      <c r="Y221" s="34" t="s">
        <v>4205</v>
      </c>
      <c r="Z221" s="34" t="s">
        <v>1614</v>
      </c>
      <c r="AA221" s="238" t="s">
        <v>4206</v>
      </c>
      <c r="AB221" s="238" t="s">
        <v>3504</v>
      </c>
      <c r="AC221" s="238"/>
      <c r="AD221" t="s">
        <v>132</v>
      </c>
      <c r="AE221" t="s">
        <v>144</v>
      </c>
    </row>
    <row r="222" ht="409.5" spans="1:31">
      <c r="A222" s="29">
        <v>225</v>
      </c>
      <c r="B222" s="33" t="s">
        <v>117</v>
      </c>
      <c r="C222" s="33" t="s">
        <v>118</v>
      </c>
      <c r="D222" s="33" t="s">
        <v>150</v>
      </c>
      <c r="E222" s="57" t="s">
        <v>247</v>
      </c>
      <c r="F222" s="94" t="s">
        <v>1619</v>
      </c>
      <c r="G222" s="33" t="s">
        <v>3499</v>
      </c>
      <c r="H222" s="33" t="s">
        <v>4214</v>
      </c>
      <c r="I222" s="33">
        <v>6</v>
      </c>
      <c r="J222" s="236">
        <v>45292</v>
      </c>
      <c r="K222" s="236">
        <v>45383</v>
      </c>
      <c r="L222" s="33" t="s">
        <v>124</v>
      </c>
      <c r="M222" s="33" t="s">
        <v>125</v>
      </c>
      <c r="N222" s="33" t="s">
        <v>1143</v>
      </c>
      <c r="O222" s="33" t="s">
        <v>1596</v>
      </c>
      <c r="P222" s="29" t="s">
        <v>78</v>
      </c>
      <c r="Q222" s="33">
        <v>6</v>
      </c>
      <c r="R222" s="34" t="s">
        <v>4204</v>
      </c>
      <c r="S222" s="65">
        <v>45390.5048611111</v>
      </c>
      <c r="T222" s="35"/>
      <c r="U222" s="35"/>
      <c r="V222" s="40"/>
      <c r="W222" s="40"/>
      <c r="X222" s="38"/>
      <c r="Y222" s="34" t="s">
        <v>4205</v>
      </c>
      <c r="Z222" s="34" t="s">
        <v>1619</v>
      </c>
      <c r="AA222" s="238" t="s">
        <v>4206</v>
      </c>
      <c r="AB222" s="238" t="s">
        <v>3504</v>
      </c>
      <c r="AC222" s="238"/>
      <c r="AD222" t="s">
        <v>132</v>
      </c>
      <c r="AE222" t="s">
        <v>144</v>
      </c>
    </row>
    <row r="223" ht="409.5" spans="1:31">
      <c r="A223" s="29">
        <v>226</v>
      </c>
      <c r="B223" s="33" t="s">
        <v>117</v>
      </c>
      <c r="C223" s="33" t="s">
        <v>118</v>
      </c>
      <c r="D223" s="33" t="s">
        <v>150</v>
      </c>
      <c r="E223" s="57" t="s">
        <v>120</v>
      </c>
      <c r="F223" s="94" t="s">
        <v>1624</v>
      </c>
      <c r="G223" s="33" t="s">
        <v>4215</v>
      </c>
      <c r="H223" s="33" t="s">
        <v>3906</v>
      </c>
      <c r="I223" s="33">
        <v>3</v>
      </c>
      <c r="J223" s="236">
        <v>45292</v>
      </c>
      <c r="K223" s="236">
        <v>45383</v>
      </c>
      <c r="L223" s="33" t="s">
        <v>124</v>
      </c>
      <c r="M223" s="33" t="s">
        <v>125</v>
      </c>
      <c r="N223" s="33" t="s">
        <v>1143</v>
      </c>
      <c r="O223" s="33" t="s">
        <v>1511</v>
      </c>
      <c r="P223" s="29" t="s">
        <v>78</v>
      </c>
      <c r="Q223" s="33">
        <v>3</v>
      </c>
      <c r="R223" s="34" t="s">
        <v>4204</v>
      </c>
      <c r="S223" s="65">
        <v>45390.5048611111</v>
      </c>
      <c r="T223" s="35"/>
      <c r="U223" s="35"/>
      <c r="V223" s="40"/>
      <c r="W223" s="40"/>
      <c r="X223" s="38"/>
      <c r="Y223" s="34" t="s">
        <v>4205</v>
      </c>
      <c r="Z223" s="34" t="s">
        <v>1624</v>
      </c>
      <c r="AA223" s="238" t="s">
        <v>4206</v>
      </c>
      <c r="AB223" s="238" t="s">
        <v>3471</v>
      </c>
      <c r="AC223" s="238"/>
      <c r="AD223" t="s">
        <v>132</v>
      </c>
      <c r="AE223" t="s">
        <v>144</v>
      </c>
    </row>
    <row r="224" ht="409.5" spans="1:31">
      <c r="A224" s="29">
        <v>227</v>
      </c>
      <c r="B224" s="33" t="s">
        <v>117</v>
      </c>
      <c r="C224" s="33" t="s">
        <v>118</v>
      </c>
      <c r="D224" s="33" t="s">
        <v>150</v>
      </c>
      <c r="E224" s="57" t="s">
        <v>120</v>
      </c>
      <c r="F224" s="94" t="s">
        <v>1633</v>
      </c>
      <c r="G224" s="33" t="s">
        <v>4216</v>
      </c>
      <c r="H224" s="33" t="s">
        <v>3906</v>
      </c>
      <c r="I224" s="33">
        <v>3</v>
      </c>
      <c r="J224" s="236">
        <v>45292</v>
      </c>
      <c r="K224" s="236">
        <v>45383</v>
      </c>
      <c r="L224" s="33" t="s">
        <v>124</v>
      </c>
      <c r="M224" s="33" t="s">
        <v>125</v>
      </c>
      <c r="N224" s="33" t="s">
        <v>1143</v>
      </c>
      <c r="O224" s="33" t="s">
        <v>1511</v>
      </c>
      <c r="P224" s="29" t="s">
        <v>78</v>
      </c>
      <c r="Q224" s="33">
        <v>3</v>
      </c>
      <c r="R224" s="34" t="s">
        <v>4204</v>
      </c>
      <c r="S224" s="65">
        <v>45390.5048611111</v>
      </c>
      <c r="T224" s="35"/>
      <c r="U224" s="35"/>
      <c r="V224" s="40"/>
      <c r="W224" s="40"/>
      <c r="X224" s="38"/>
      <c r="Y224" s="34" t="s">
        <v>4205</v>
      </c>
      <c r="Z224" s="34" t="s">
        <v>1633</v>
      </c>
      <c r="AA224" s="238" t="s">
        <v>4206</v>
      </c>
      <c r="AB224" s="238" t="s">
        <v>3471</v>
      </c>
      <c r="AC224" s="238"/>
      <c r="AD224" t="s">
        <v>132</v>
      </c>
      <c r="AE224" t="s">
        <v>144</v>
      </c>
    </row>
    <row r="225" ht="409.5" spans="1:31">
      <c r="A225" s="29">
        <v>228</v>
      </c>
      <c r="B225" s="33" t="s">
        <v>117</v>
      </c>
      <c r="C225" s="33" t="s">
        <v>118</v>
      </c>
      <c r="D225" s="33" t="s">
        <v>150</v>
      </c>
      <c r="E225" s="54" t="s">
        <v>412</v>
      </c>
      <c r="F225" s="94" t="s">
        <v>1642</v>
      </c>
      <c r="G225" s="33" t="s">
        <v>4217</v>
      </c>
      <c r="H225" s="33" t="s">
        <v>4218</v>
      </c>
      <c r="I225" s="33">
        <v>6</v>
      </c>
      <c r="J225" s="236">
        <v>45292</v>
      </c>
      <c r="K225" s="236">
        <v>45383</v>
      </c>
      <c r="L225" s="33" t="s">
        <v>124</v>
      </c>
      <c r="M225" s="33" t="s">
        <v>125</v>
      </c>
      <c r="N225" s="33" t="s">
        <v>1143</v>
      </c>
      <c r="O225" s="33" t="s">
        <v>1643</v>
      </c>
      <c r="P225" s="29" t="s">
        <v>78</v>
      </c>
      <c r="Q225" s="33">
        <v>6</v>
      </c>
      <c r="R225" s="34" t="s">
        <v>4219</v>
      </c>
      <c r="S225" s="65">
        <v>45326.5833333333</v>
      </c>
      <c r="T225" s="35"/>
      <c r="U225" s="35"/>
      <c r="V225" s="40"/>
      <c r="W225" s="40"/>
      <c r="X225" s="38"/>
      <c r="Y225" s="34" t="s">
        <v>4220</v>
      </c>
      <c r="Z225" s="34" t="s">
        <v>1642</v>
      </c>
      <c r="AA225" s="123" t="s">
        <v>4221</v>
      </c>
      <c r="AB225" s="123" t="s">
        <v>4108</v>
      </c>
      <c r="AC225" s="123"/>
      <c r="AD225" t="s">
        <v>132</v>
      </c>
      <c r="AE225" t="s">
        <v>170</v>
      </c>
    </row>
    <row r="226" ht="409.5" spans="1:31">
      <c r="A226" s="29">
        <v>229</v>
      </c>
      <c r="B226" s="33" t="s">
        <v>117</v>
      </c>
      <c r="C226" s="33" t="s">
        <v>118</v>
      </c>
      <c r="D226" s="33" t="s">
        <v>150</v>
      </c>
      <c r="E226" s="54" t="s">
        <v>412</v>
      </c>
      <c r="F226" s="94" t="s">
        <v>1648</v>
      </c>
      <c r="G226" s="33" t="s">
        <v>4217</v>
      </c>
      <c r="H226" s="33" t="s">
        <v>4218</v>
      </c>
      <c r="I226" s="33">
        <v>6</v>
      </c>
      <c r="J226" s="236">
        <v>45292</v>
      </c>
      <c r="K226" s="236">
        <v>45383</v>
      </c>
      <c r="L226" s="33" t="s">
        <v>124</v>
      </c>
      <c r="M226" s="33" t="s">
        <v>125</v>
      </c>
      <c r="N226" s="33" t="s">
        <v>1143</v>
      </c>
      <c r="O226" s="33" t="s">
        <v>1643</v>
      </c>
      <c r="P226" s="29" t="s">
        <v>78</v>
      </c>
      <c r="Q226" s="33">
        <v>6</v>
      </c>
      <c r="R226" s="34" t="s">
        <v>4219</v>
      </c>
      <c r="S226" s="65">
        <v>45326.5833333333</v>
      </c>
      <c r="T226" s="35"/>
      <c r="U226" s="35"/>
      <c r="V226" s="40"/>
      <c r="W226" s="40"/>
      <c r="X226" s="38"/>
      <c r="Y226" s="34" t="s">
        <v>4220</v>
      </c>
      <c r="Z226" s="34" t="s">
        <v>1648</v>
      </c>
      <c r="AA226" s="123" t="s">
        <v>4221</v>
      </c>
      <c r="AB226" s="123" t="s">
        <v>4108</v>
      </c>
      <c r="AC226" s="123"/>
      <c r="AD226" t="s">
        <v>132</v>
      </c>
      <c r="AE226" t="s">
        <v>170</v>
      </c>
    </row>
    <row r="227" ht="409.5" spans="1:30">
      <c r="A227" s="29">
        <v>230</v>
      </c>
      <c r="B227" s="33" t="s">
        <v>117</v>
      </c>
      <c r="C227" s="33" t="s">
        <v>118</v>
      </c>
      <c r="D227" s="33" t="s">
        <v>119</v>
      </c>
      <c r="E227" s="57" t="s">
        <v>120</v>
      </c>
      <c r="F227" s="94" t="s">
        <v>1653</v>
      </c>
      <c r="G227" s="33" t="s">
        <v>4222</v>
      </c>
      <c r="H227" s="33" t="s">
        <v>4222</v>
      </c>
      <c r="I227" s="33">
        <v>30</v>
      </c>
      <c r="J227" s="236">
        <v>45292</v>
      </c>
      <c r="K227" s="236">
        <v>45383</v>
      </c>
      <c r="L227" s="33" t="s">
        <v>124</v>
      </c>
      <c r="M227" s="33" t="s">
        <v>125</v>
      </c>
      <c r="N227" s="33" t="s">
        <v>1143</v>
      </c>
      <c r="O227" s="33" t="s">
        <v>1462</v>
      </c>
      <c r="P227" s="29" t="s">
        <v>78</v>
      </c>
      <c r="Q227" s="33">
        <v>30</v>
      </c>
      <c r="R227" s="34" t="s">
        <v>4223</v>
      </c>
      <c r="S227" s="65">
        <v>45392.4916666667</v>
      </c>
      <c r="T227" s="35"/>
      <c r="U227" s="35"/>
      <c r="V227" s="40"/>
      <c r="W227" s="40"/>
      <c r="X227" s="38"/>
      <c r="Y227" s="34" t="s">
        <v>4224</v>
      </c>
      <c r="Z227" s="34" t="s">
        <v>1653</v>
      </c>
      <c r="AA227" s="238" t="s">
        <v>4225</v>
      </c>
      <c r="AB227" s="238"/>
      <c r="AC227" s="238" t="s">
        <v>4226</v>
      </c>
      <c r="AD227" t="s">
        <v>3462</v>
      </c>
    </row>
    <row r="228" ht="409.5" spans="1:30">
      <c r="A228" s="29">
        <v>231</v>
      </c>
      <c r="B228" s="33" t="s">
        <v>117</v>
      </c>
      <c r="C228" s="33" t="s">
        <v>118</v>
      </c>
      <c r="D228" s="33" t="s">
        <v>119</v>
      </c>
      <c r="E228" s="57" t="s">
        <v>120</v>
      </c>
      <c r="F228" s="94" t="s">
        <v>1662</v>
      </c>
      <c r="G228" s="33" t="s">
        <v>4227</v>
      </c>
      <c r="H228" s="33" t="s">
        <v>4227</v>
      </c>
      <c r="I228" s="33">
        <v>29</v>
      </c>
      <c r="J228" s="236">
        <v>45292</v>
      </c>
      <c r="K228" s="236">
        <v>45383</v>
      </c>
      <c r="L228" s="33" t="s">
        <v>124</v>
      </c>
      <c r="M228" s="33" t="s">
        <v>125</v>
      </c>
      <c r="N228" s="33" t="s">
        <v>1143</v>
      </c>
      <c r="O228" s="33" t="s">
        <v>1462</v>
      </c>
      <c r="P228" s="29" t="s">
        <v>78</v>
      </c>
      <c r="Q228" s="33">
        <v>29</v>
      </c>
      <c r="R228" s="34" t="s">
        <v>4223</v>
      </c>
      <c r="S228" s="65">
        <v>45392.4916666667</v>
      </c>
      <c r="T228" s="35"/>
      <c r="U228" s="35"/>
      <c r="V228" s="40"/>
      <c r="W228" s="40"/>
      <c r="X228" s="38"/>
      <c r="Y228" s="34" t="s">
        <v>4224</v>
      </c>
      <c r="Z228" s="34" t="s">
        <v>1662</v>
      </c>
      <c r="AA228" s="238" t="s">
        <v>4225</v>
      </c>
      <c r="AB228" s="238"/>
      <c r="AC228" s="238" t="s">
        <v>4228</v>
      </c>
      <c r="AD228" t="s">
        <v>3462</v>
      </c>
    </row>
    <row r="229" ht="409.5" spans="1:31">
      <c r="A229" s="29">
        <v>232</v>
      </c>
      <c r="B229" s="33" t="s">
        <v>117</v>
      </c>
      <c r="C229" s="33" t="s">
        <v>118</v>
      </c>
      <c r="D229" s="33" t="s">
        <v>150</v>
      </c>
      <c r="E229" s="54" t="s">
        <v>157</v>
      </c>
      <c r="F229" s="94" t="s">
        <v>1667</v>
      </c>
      <c r="G229" s="33" t="s">
        <v>4198</v>
      </c>
      <c r="H229" s="33" t="s">
        <v>4229</v>
      </c>
      <c r="I229" s="33">
        <v>6</v>
      </c>
      <c r="J229" s="236">
        <v>45292</v>
      </c>
      <c r="K229" s="236">
        <v>45383</v>
      </c>
      <c r="L229" s="33" t="s">
        <v>124</v>
      </c>
      <c r="M229" s="33" t="s">
        <v>125</v>
      </c>
      <c r="N229" s="33" t="s">
        <v>1143</v>
      </c>
      <c r="O229" s="33" t="s">
        <v>1643</v>
      </c>
      <c r="P229" s="29" t="s">
        <v>78</v>
      </c>
      <c r="Q229" s="33">
        <v>6</v>
      </c>
      <c r="R229" s="34" t="s">
        <v>4219</v>
      </c>
      <c r="S229" s="65">
        <v>45326.5833333333</v>
      </c>
      <c r="T229" s="35"/>
      <c r="U229" s="35"/>
      <c r="V229" s="40"/>
      <c r="W229" s="40"/>
      <c r="X229" s="38"/>
      <c r="Y229" s="34" t="s">
        <v>4220</v>
      </c>
      <c r="Z229" s="34" t="s">
        <v>1667</v>
      </c>
      <c r="AA229" s="123" t="s">
        <v>4221</v>
      </c>
      <c r="AB229" s="123" t="s">
        <v>4230</v>
      </c>
      <c r="AC229" s="123"/>
      <c r="AD229" t="s">
        <v>132</v>
      </c>
      <c r="AE229" t="s">
        <v>170</v>
      </c>
    </row>
    <row r="230" ht="409.5" spans="1:31">
      <c r="A230" s="29">
        <v>233</v>
      </c>
      <c r="B230" s="33" t="s">
        <v>117</v>
      </c>
      <c r="C230" s="33" t="s">
        <v>118</v>
      </c>
      <c r="D230" s="33" t="s">
        <v>150</v>
      </c>
      <c r="E230" s="54" t="s">
        <v>157</v>
      </c>
      <c r="F230" s="94" t="s">
        <v>1672</v>
      </c>
      <c r="G230" s="33" t="s">
        <v>4231</v>
      </c>
      <c r="H230" s="33" t="s">
        <v>4232</v>
      </c>
      <c r="I230" s="33">
        <v>2</v>
      </c>
      <c r="J230" s="236">
        <v>45292</v>
      </c>
      <c r="K230" s="236">
        <v>45383</v>
      </c>
      <c r="L230" s="33" t="s">
        <v>124</v>
      </c>
      <c r="M230" s="33" t="s">
        <v>125</v>
      </c>
      <c r="N230" s="33" t="s">
        <v>1143</v>
      </c>
      <c r="O230" s="33" t="s">
        <v>1643</v>
      </c>
      <c r="P230" s="29" t="s">
        <v>78</v>
      </c>
      <c r="Q230" s="33">
        <v>2</v>
      </c>
      <c r="R230" s="34" t="s">
        <v>4219</v>
      </c>
      <c r="S230" s="65">
        <v>45326.5833333333</v>
      </c>
      <c r="T230" s="35"/>
      <c r="U230" s="35"/>
      <c r="V230" s="40"/>
      <c r="W230" s="40"/>
      <c r="X230" s="38"/>
      <c r="Y230" s="34" t="s">
        <v>4220</v>
      </c>
      <c r="Z230" s="34" t="s">
        <v>1672</v>
      </c>
      <c r="AA230" s="123" t="s">
        <v>4221</v>
      </c>
      <c r="AB230" s="123" t="s">
        <v>4233</v>
      </c>
      <c r="AC230" s="123"/>
      <c r="AD230" t="s">
        <v>132</v>
      </c>
      <c r="AE230" t="s">
        <v>170</v>
      </c>
    </row>
    <row r="231" ht="409.5" spans="1:31">
      <c r="A231" s="29">
        <v>234</v>
      </c>
      <c r="B231" s="33" t="s">
        <v>117</v>
      </c>
      <c r="C231" s="33" t="s">
        <v>118</v>
      </c>
      <c r="D231" s="33" t="s">
        <v>150</v>
      </c>
      <c r="E231" s="54" t="s">
        <v>412</v>
      </c>
      <c r="F231" s="94" t="s">
        <v>1677</v>
      </c>
      <c r="G231" s="33" t="s">
        <v>4234</v>
      </c>
      <c r="H231" s="33" t="s">
        <v>3557</v>
      </c>
      <c r="I231" s="33">
        <v>6</v>
      </c>
      <c r="J231" s="236">
        <v>45292</v>
      </c>
      <c r="K231" s="236">
        <v>45383</v>
      </c>
      <c r="L231" s="33" t="s">
        <v>124</v>
      </c>
      <c r="M231" s="33" t="s">
        <v>125</v>
      </c>
      <c r="N231" s="33" t="s">
        <v>1143</v>
      </c>
      <c r="O231" s="33" t="s">
        <v>1643</v>
      </c>
      <c r="P231" s="29" t="s">
        <v>78</v>
      </c>
      <c r="Q231" s="33">
        <v>6</v>
      </c>
      <c r="R231" s="34" t="s">
        <v>4219</v>
      </c>
      <c r="S231" s="65">
        <v>45326.5833333333</v>
      </c>
      <c r="T231" s="35"/>
      <c r="U231" s="35"/>
      <c r="V231" s="40"/>
      <c r="W231" s="40"/>
      <c r="X231" s="38"/>
      <c r="Y231" s="34" t="s">
        <v>4220</v>
      </c>
      <c r="Z231" s="34" t="s">
        <v>1677</v>
      </c>
      <c r="AA231" s="123" t="s">
        <v>4221</v>
      </c>
      <c r="AB231" s="123" t="s">
        <v>3558</v>
      </c>
      <c r="AC231" s="123"/>
      <c r="AD231" t="s">
        <v>132</v>
      </c>
      <c r="AE231" t="s">
        <v>170</v>
      </c>
    </row>
    <row r="232" ht="409.5" spans="1:30">
      <c r="A232" s="29">
        <v>235</v>
      </c>
      <c r="B232" s="33" t="s">
        <v>117</v>
      </c>
      <c r="C232" s="33" t="s">
        <v>118</v>
      </c>
      <c r="D232" s="33" t="s">
        <v>150</v>
      </c>
      <c r="E232" s="54" t="s">
        <v>412</v>
      </c>
      <c r="F232" s="94" t="s">
        <v>1686</v>
      </c>
      <c r="G232" s="33" t="s">
        <v>3883</v>
      </c>
      <c r="H232" s="33" t="s">
        <v>3884</v>
      </c>
      <c r="I232" s="33">
        <v>3</v>
      </c>
      <c r="J232" s="236">
        <v>45292</v>
      </c>
      <c r="K232" s="236">
        <v>45383</v>
      </c>
      <c r="L232" s="33" t="s">
        <v>124</v>
      </c>
      <c r="M232" s="33" t="s">
        <v>125</v>
      </c>
      <c r="N232" s="33" t="s">
        <v>1143</v>
      </c>
      <c r="O232" s="33" t="s">
        <v>1643</v>
      </c>
      <c r="P232" s="29" t="s">
        <v>78</v>
      </c>
      <c r="Q232" s="33">
        <v>3</v>
      </c>
      <c r="R232" s="34" t="s">
        <v>4219</v>
      </c>
      <c r="S232" s="65">
        <v>45326.5833333333</v>
      </c>
      <c r="T232" s="35"/>
      <c r="U232" s="35"/>
      <c r="V232" s="40"/>
      <c r="W232" s="40"/>
      <c r="X232" s="38"/>
      <c r="Y232" s="34" t="s">
        <v>4220</v>
      </c>
      <c r="Z232" s="34" t="s">
        <v>1686</v>
      </c>
      <c r="AA232" s="123" t="s">
        <v>4221</v>
      </c>
      <c r="AC232" s="123" t="s">
        <v>3885</v>
      </c>
      <c r="AD232" t="s">
        <v>3462</v>
      </c>
    </row>
    <row r="233" ht="409.5" spans="1:31">
      <c r="A233" s="29">
        <v>236</v>
      </c>
      <c r="B233" s="33" t="s">
        <v>117</v>
      </c>
      <c r="C233" s="33" t="s">
        <v>118</v>
      </c>
      <c r="D233" s="33" t="s">
        <v>363</v>
      </c>
      <c r="E233" s="57" t="s">
        <v>120</v>
      </c>
      <c r="F233" s="94" t="s">
        <v>1695</v>
      </c>
      <c r="G233" s="33" t="s">
        <v>4198</v>
      </c>
      <c r="H233" s="33" t="s">
        <v>4229</v>
      </c>
      <c r="I233" s="33">
        <v>6</v>
      </c>
      <c r="J233" s="236">
        <v>45292</v>
      </c>
      <c r="K233" s="236">
        <v>45383</v>
      </c>
      <c r="L233" s="33" t="s">
        <v>124</v>
      </c>
      <c r="M233" s="33" t="s">
        <v>125</v>
      </c>
      <c r="N233" s="33" t="s">
        <v>1143</v>
      </c>
      <c r="O233" s="33" t="s">
        <v>1596</v>
      </c>
      <c r="P233" s="29" t="s">
        <v>78</v>
      </c>
      <c r="Q233" s="33">
        <v>6</v>
      </c>
      <c r="R233" s="34" t="s">
        <v>4235</v>
      </c>
      <c r="S233" s="65">
        <v>45384.5006944444</v>
      </c>
      <c r="T233" s="35"/>
      <c r="U233" s="35"/>
      <c r="V233" s="40"/>
      <c r="W233" s="40"/>
      <c r="X233" s="38"/>
      <c r="Y233" s="34" t="s">
        <v>4236</v>
      </c>
      <c r="Z233" s="34" t="s">
        <v>1695</v>
      </c>
      <c r="AA233" s="238" t="s">
        <v>4237</v>
      </c>
      <c r="AB233" s="238" t="s">
        <v>4230</v>
      </c>
      <c r="AC233" s="238"/>
      <c r="AD233" t="s">
        <v>132</v>
      </c>
      <c r="AE233" t="s">
        <v>144</v>
      </c>
    </row>
    <row r="234" ht="409.5" spans="1:31">
      <c r="A234" s="29">
        <v>237</v>
      </c>
      <c r="B234" s="33" t="s">
        <v>117</v>
      </c>
      <c r="C234" s="33" t="s">
        <v>118</v>
      </c>
      <c r="D234" s="33" t="s">
        <v>150</v>
      </c>
      <c r="E234" s="57" t="s">
        <v>157</v>
      </c>
      <c r="F234" s="94" t="s">
        <v>1704</v>
      </c>
      <c r="G234" s="33" t="s">
        <v>4238</v>
      </c>
      <c r="H234" s="33" t="s">
        <v>4238</v>
      </c>
      <c r="I234" s="33">
        <v>6</v>
      </c>
      <c r="J234" s="236">
        <v>45292</v>
      </c>
      <c r="K234" s="236">
        <v>45383</v>
      </c>
      <c r="L234" s="33" t="s">
        <v>124</v>
      </c>
      <c r="M234" s="33" t="s">
        <v>125</v>
      </c>
      <c r="N234" s="33" t="s">
        <v>1143</v>
      </c>
      <c r="O234" s="33" t="s">
        <v>1596</v>
      </c>
      <c r="P234" s="29" t="s">
        <v>78</v>
      </c>
      <c r="Q234" s="33">
        <v>6</v>
      </c>
      <c r="R234" s="34" t="s">
        <v>4235</v>
      </c>
      <c r="S234" s="65">
        <v>45384.5006944444</v>
      </c>
      <c r="T234" s="35"/>
      <c r="U234" s="35"/>
      <c r="V234" s="40"/>
      <c r="W234" s="40"/>
      <c r="X234" s="38"/>
      <c r="Y234" s="34" t="s">
        <v>4236</v>
      </c>
      <c r="Z234" s="34" t="s">
        <v>1704</v>
      </c>
      <c r="AA234" s="238" t="s">
        <v>4237</v>
      </c>
      <c r="AB234" s="238" t="s">
        <v>4239</v>
      </c>
      <c r="AC234" s="238"/>
      <c r="AD234" t="s">
        <v>132</v>
      </c>
      <c r="AE234" t="s">
        <v>144</v>
      </c>
    </row>
    <row r="235" ht="409.5" spans="1:31">
      <c r="A235" s="29">
        <v>238</v>
      </c>
      <c r="B235" s="33" t="s">
        <v>117</v>
      </c>
      <c r="C235" s="33" t="s">
        <v>118</v>
      </c>
      <c r="D235" s="33" t="s">
        <v>150</v>
      </c>
      <c r="E235" s="57" t="s">
        <v>157</v>
      </c>
      <c r="F235" s="94" t="s">
        <v>1709</v>
      </c>
      <c r="G235" s="33" t="s">
        <v>3887</v>
      </c>
      <c r="H235" s="33" t="s">
        <v>3887</v>
      </c>
      <c r="I235" s="33">
        <v>1</v>
      </c>
      <c r="J235" s="236">
        <v>45292</v>
      </c>
      <c r="K235" s="236">
        <v>45383</v>
      </c>
      <c r="L235" s="33" t="s">
        <v>124</v>
      </c>
      <c r="M235" s="33" t="s">
        <v>125</v>
      </c>
      <c r="N235" s="33" t="s">
        <v>1143</v>
      </c>
      <c r="O235" s="33" t="s">
        <v>1596</v>
      </c>
      <c r="P235" s="29" t="s">
        <v>78</v>
      </c>
      <c r="Q235" s="33">
        <v>1</v>
      </c>
      <c r="R235" s="34" t="s">
        <v>4235</v>
      </c>
      <c r="S235" s="65">
        <v>45384.5006944444</v>
      </c>
      <c r="T235" s="35"/>
      <c r="U235" s="35"/>
      <c r="V235" s="40"/>
      <c r="W235" s="40"/>
      <c r="X235" s="38"/>
      <c r="Y235" s="34" t="s">
        <v>4236</v>
      </c>
      <c r="Z235" s="34" t="s">
        <v>1709</v>
      </c>
      <c r="AA235" s="238" t="s">
        <v>4237</v>
      </c>
      <c r="AB235" s="238" t="s">
        <v>4240</v>
      </c>
      <c r="AC235" s="238"/>
      <c r="AD235" t="s">
        <v>132</v>
      </c>
      <c r="AE235" t="s">
        <v>144</v>
      </c>
    </row>
    <row r="236" ht="409.5" spans="1:31">
      <c r="A236" s="29">
        <v>239</v>
      </c>
      <c r="B236" s="33" t="s">
        <v>117</v>
      </c>
      <c r="C236" s="33" t="s">
        <v>118</v>
      </c>
      <c r="D236" s="33" t="s">
        <v>150</v>
      </c>
      <c r="E236" s="57" t="s">
        <v>797</v>
      </c>
      <c r="F236" s="94" t="s">
        <v>1719</v>
      </c>
      <c r="G236" s="33" t="s">
        <v>4241</v>
      </c>
      <c r="H236" s="33" t="s">
        <v>3906</v>
      </c>
      <c r="I236" s="33">
        <v>3</v>
      </c>
      <c r="J236" s="236">
        <v>45292</v>
      </c>
      <c r="K236" s="236">
        <v>45383</v>
      </c>
      <c r="L236" s="33" t="s">
        <v>124</v>
      </c>
      <c r="M236" s="33" t="s">
        <v>125</v>
      </c>
      <c r="N236" s="33" t="s">
        <v>1143</v>
      </c>
      <c r="O236" s="33" t="s">
        <v>1643</v>
      </c>
      <c r="P236" s="29" t="s">
        <v>78</v>
      </c>
      <c r="Q236" s="33">
        <v>3</v>
      </c>
      <c r="R236" s="34" t="s">
        <v>4219</v>
      </c>
      <c r="S236" s="65">
        <v>45326.5833333333</v>
      </c>
      <c r="T236" s="35"/>
      <c r="U236" s="35"/>
      <c r="V236" s="40"/>
      <c r="W236" s="40"/>
      <c r="X236" s="38"/>
      <c r="Y236" s="34" t="s">
        <v>4220</v>
      </c>
      <c r="Z236" s="34" t="s">
        <v>1719</v>
      </c>
      <c r="AA236" s="123" t="s">
        <v>4221</v>
      </c>
      <c r="AB236" s="123" t="s">
        <v>3471</v>
      </c>
      <c r="AC236" s="123"/>
      <c r="AD236" t="s">
        <v>132</v>
      </c>
      <c r="AE236" t="s">
        <v>170</v>
      </c>
    </row>
    <row r="237" ht="409.5" spans="1:31">
      <c r="A237" s="29">
        <v>240</v>
      </c>
      <c r="B237" s="33" t="s">
        <v>117</v>
      </c>
      <c r="C237" s="33" t="s">
        <v>118</v>
      </c>
      <c r="D237" s="33" t="s">
        <v>150</v>
      </c>
      <c r="E237" s="54" t="s">
        <v>412</v>
      </c>
      <c r="F237" s="94" t="s">
        <v>1738</v>
      </c>
      <c r="G237" s="33" t="s">
        <v>4242</v>
      </c>
      <c r="H237" s="33" t="s">
        <v>3906</v>
      </c>
      <c r="I237" s="33">
        <v>3</v>
      </c>
      <c r="J237" s="236">
        <v>45292</v>
      </c>
      <c r="K237" s="236">
        <v>45383</v>
      </c>
      <c r="L237" s="33" t="s">
        <v>124</v>
      </c>
      <c r="M237" s="33" t="s">
        <v>125</v>
      </c>
      <c r="N237" s="33" t="s">
        <v>1143</v>
      </c>
      <c r="O237" s="33" t="s">
        <v>1643</v>
      </c>
      <c r="P237" s="29" t="s">
        <v>78</v>
      </c>
      <c r="Q237" s="33">
        <v>3</v>
      </c>
      <c r="R237" s="34" t="s">
        <v>4219</v>
      </c>
      <c r="S237" s="65">
        <v>45326.5833333333</v>
      </c>
      <c r="T237" s="35"/>
      <c r="U237" s="35"/>
      <c r="V237" s="40"/>
      <c r="W237" s="40"/>
      <c r="X237" s="38"/>
      <c r="Y237" s="34" t="s">
        <v>4220</v>
      </c>
      <c r="Z237" s="34" t="s">
        <v>1738</v>
      </c>
      <c r="AA237" s="123" t="s">
        <v>4221</v>
      </c>
      <c r="AB237" s="123" t="s">
        <v>3471</v>
      </c>
      <c r="AC237" s="123"/>
      <c r="AD237" t="s">
        <v>132</v>
      </c>
      <c r="AE237" t="s">
        <v>170</v>
      </c>
    </row>
    <row r="238" ht="409.5" spans="1:31">
      <c r="A238" s="29">
        <v>241</v>
      </c>
      <c r="B238" s="33" t="s">
        <v>117</v>
      </c>
      <c r="C238" s="33" t="s">
        <v>118</v>
      </c>
      <c r="D238" s="33" t="s">
        <v>150</v>
      </c>
      <c r="E238" s="57" t="s">
        <v>797</v>
      </c>
      <c r="F238" s="94" t="s">
        <v>1747</v>
      </c>
      <c r="G238" s="33" t="s">
        <v>4242</v>
      </c>
      <c r="H238" s="33" t="s">
        <v>3906</v>
      </c>
      <c r="I238" s="33">
        <v>3</v>
      </c>
      <c r="J238" s="236">
        <v>45292</v>
      </c>
      <c r="K238" s="236">
        <v>45383</v>
      </c>
      <c r="L238" s="33" t="s">
        <v>124</v>
      </c>
      <c r="M238" s="33" t="s">
        <v>125</v>
      </c>
      <c r="N238" s="33" t="s">
        <v>1143</v>
      </c>
      <c r="O238" s="33" t="s">
        <v>1643</v>
      </c>
      <c r="P238" s="29" t="s">
        <v>78</v>
      </c>
      <c r="Q238" s="33">
        <v>3</v>
      </c>
      <c r="R238" s="34" t="s">
        <v>4219</v>
      </c>
      <c r="S238" s="65">
        <v>45326.5833333333</v>
      </c>
      <c r="T238" s="35"/>
      <c r="U238" s="35"/>
      <c r="V238" s="40"/>
      <c r="W238" s="40"/>
      <c r="X238" s="38"/>
      <c r="Y238" s="34" t="s">
        <v>4220</v>
      </c>
      <c r="Z238" s="34" t="s">
        <v>1747</v>
      </c>
      <c r="AA238" s="123" t="s">
        <v>4221</v>
      </c>
      <c r="AB238" s="123" t="s">
        <v>3471</v>
      </c>
      <c r="AC238" s="123"/>
      <c r="AD238" t="s">
        <v>132</v>
      </c>
      <c r="AE238" t="s">
        <v>170</v>
      </c>
    </row>
    <row r="239" ht="391.5" spans="1:30">
      <c r="A239" s="29">
        <v>242</v>
      </c>
      <c r="B239" s="33" t="s">
        <v>117</v>
      </c>
      <c r="C239" s="33" t="s">
        <v>118</v>
      </c>
      <c r="D239" s="33" t="s">
        <v>150</v>
      </c>
      <c r="E239" s="54" t="s">
        <v>412</v>
      </c>
      <c r="F239" s="94" t="s">
        <v>1756</v>
      </c>
      <c r="G239" s="33" t="s">
        <v>4243</v>
      </c>
      <c r="H239" s="33" t="s">
        <v>4244</v>
      </c>
      <c r="I239" s="33">
        <v>17</v>
      </c>
      <c r="J239" s="236">
        <v>45292</v>
      </c>
      <c r="K239" s="236">
        <v>45383</v>
      </c>
      <c r="L239" s="33" t="s">
        <v>124</v>
      </c>
      <c r="M239" s="33" t="s">
        <v>125</v>
      </c>
      <c r="N239" s="33" t="s">
        <v>1143</v>
      </c>
      <c r="O239" s="33" t="s">
        <v>1757</v>
      </c>
      <c r="P239" s="29" t="s">
        <v>78</v>
      </c>
      <c r="Q239" s="33">
        <v>17</v>
      </c>
      <c r="R239" s="34" t="s">
        <v>4245</v>
      </c>
      <c r="S239" s="65">
        <v>45327.5131944444</v>
      </c>
      <c r="T239" s="35"/>
      <c r="U239" s="35"/>
      <c r="V239" s="40"/>
      <c r="W239" s="40"/>
      <c r="X239" s="38"/>
      <c r="Y239" s="34" t="s">
        <v>4246</v>
      </c>
      <c r="Z239" s="34" t="s">
        <v>1756</v>
      </c>
      <c r="AA239" s="123" t="s">
        <v>4247</v>
      </c>
      <c r="AC239" s="123" t="s">
        <v>4248</v>
      </c>
      <c r="AD239" t="s">
        <v>3462</v>
      </c>
    </row>
    <row r="240" ht="391.5" spans="1:31">
      <c r="A240" s="29">
        <v>243</v>
      </c>
      <c r="B240" s="33" t="s">
        <v>117</v>
      </c>
      <c r="C240" s="33" t="s">
        <v>118</v>
      </c>
      <c r="D240" s="33" t="s">
        <v>150</v>
      </c>
      <c r="E240" s="54" t="s">
        <v>412</v>
      </c>
      <c r="F240" s="94" t="s">
        <v>1762</v>
      </c>
      <c r="G240" s="33" t="s">
        <v>3715</v>
      </c>
      <c r="H240" s="33" t="s">
        <v>3715</v>
      </c>
      <c r="I240" s="33">
        <v>2</v>
      </c>
      <c r="J240" s="236">
        <v>45292</v>
      </c>
      <c r="K240" s="236">
        <v>45383</v>
      </c>
      <c r="L240" s="33" t="s">
        <v>124</v>
      </c>
      <c r="M240" s="33" t="s">
        <v>125</v>
      </c>
      <c r="N240" s="33" t="s">
        <v>1143</v>
      </c>
      <c r="O240" s="33" t="s">
        <v>1757</v>
      </c>
      <c r="P240" s="29" t="s">
        <v>78</v>
      </c>
      <c r="Q240" s="33">
        <v>2</v>
      </c>
      <c r="R240" s="34" t="s">
        <v>4245</v>
      </c>
      <c r="S240" s="65">
        <v>45327.5131944444</v>
      </c>
      <c r="T240" s="35"/>
      <c r="U240" s="35"/>
      <c r="V240" s="40"/>
      <c r="W240" s="40"/>
      <c r="X240" s="38"/>
      <c r="Y240" s="34" t="s">
        <v>4246</v>
      </c>
      <c r="Z240" s="34" t="s">
        <v>1762</v>
      </c>
      <c r="AA240" s="123" t="s">
        <v>4247</v>
      </c>
      <c r="AB240" s="123" t="s">
        <v>3719</v>
      </c>
      <c r="AC240" s="123"/>
      <c r="AD240" t="s">
        <v>132</v>
      </c>
      <c r="AE240" t="s">
        <v>170</v>
      </c>
    </row>
    <row r="241" ht="391.5" spans="1:30">
      <c r="A241" s="29">
        <v>244</v>
      </c>
      <c r="B241" s="33" t="s">
        <v>117</v>
      </c>
      <c r="C241" s="33" t="s">
        <v>118</v>
      </c>
      <c r="D241" s="33" t="s">
        <v>150</v>
      </c>
      <c r="E241" s="54" t="s">
        <v>412</v>
      </c>
      <c r="F241" s="94" t="s">
        <v>1767</v>
      </c>
      <c r="G241" s="33" t="s">
        <v>4243</v>
      </c>
      <c r="H241" s="33" t="s">
        <v>4244</v>
      </c>
      <c r="I241" s="33">
        <v>17</v>
      </c>
      <c r="J241" s="236">
        <v>45292</v>
      </c>
      <c r="K241" s="236">
        <v>45383</v>
      </c>
      <c r="L241" s="33" t="s">
        <v>124</v>
      </c>
      <c r="M241" s="33" t="s">
        <v>125</v>
      </c>
      <c r="N241" s="33" t="s">
        <v>1143</v>
      </c>
      <c r="O241" s="33" t="s">
        <v>1768</v>
      </c>
      <c r="P241" s="29" t="s">
        <v>78</v>
      </c>
      <c r="Q241" s="33">
        <v>17</v>
      </c>
      <c r="R241" s="34" t="s">
        <v>4245</v>
      </c>
      <c r="S241" s="65">
        <v>45327.5131944444</v>
      </c>
      <c r="T241" s="35"/>
      <c r="U241" s="35"/>
      <c r="V241" s="40"/>
      <c r="W241" s="40"/>
      <c r="X241" s="38"/>
      <c r="Y241" s="34" t="s">
        <v>4246</v>
      </c>
      <c r="Z241" s="34" t="s">
        <v>1767</v>
      </c>
      <c r="AA241" s="123" t="s">
        <v>4247</v>
      </c>
      <c r="AC241" s="123" t="s">
        <v>4248</v>
      </c>
      <c r="AD241" t="s">
        <v>3462</v>
      </c>
    </row>
    <row r="242" ht="391.5" spans="1:31">
      <c r="A242" s="29">
        <v>245</v>
      </c>
      <c r="B242" s="33" t="s">
        <v>117</v>
      </c>
      <c r="C242" s="33" t="s">
        <v>118</v>
      </c>
      <c r="D242" s="33" t="s">
        <v>150</v>
      </c>
      <c r="E242" s="54" t="s">
        <v>412</v>
      </c>
      <c r="F242" s="94" t="s">
        <v>1773</v>
      </c>
      <c r="G242" s="33" t="s">
        <v>3715</v>
      </c>
      <c r="H242" s="33" t="s">
        <v>3715</v>
      </c>
      <c r="I242" s="33">
        <v>2</v>
      </c>
      <c r="J242" s="236">
        <v>45292</v>
      </c>
      <c r="K242" s="236">
        <v>45383</v>
      </c>
      <c r="L242" s="33" t="s">
        <v>124</v>
      </c>
      <c r="M242" s="33" t="s">
        <v>125</v>
      </c>
      <c r="N242" s="33" t="s">
        <v>1143</v>
      </c>
      <c r="O242" s="33" t="s">
        <v>1768</v>
      </c>
      <c r="P242" s="29" t="s">
        <v>78</v>
      </c>
      <c r="Q242" s="33">
        <v>2</v>
      </c>
      <c r="R242" s="34" t="s">
        <v>4245</v>
      </c>
      <c r="S242" s="65">
        <v>45327.5131944444</v>
      </c>
      <c r="T242" s="35"/>
      <c r="U242" s="35"/>
      <c r="V242" s="40"/>
      <c r="W242" s="40"/>
      <c r="X242" s="38"/>
      <c r="Y242" s="34" t="s">
        <v>4246</v>
      </c>
      <c r="Z242" s="34" t="s">
        <v>1773</v>
      </c>
      <c r="AA242" s="123" t="s">
        <v>4247</v>
      </c>
      <c r="AB242" s="123" t="s">
        <v>3719</v>
      </c>
      <c r="AC242" s="123"/>
      <c r="AD242" t="s">
        <v>132</v>
      </c>
      <c r="AE242" t="s">
        <v>170</v>
      </c>
    </row>
    <row r="243" ht="409.5" spans="1:31">
      <c r="A243" s="29">
        <v>246</v>
      </c>
      <c r="B243" s="33" t="s">
        <v>117</v>
      </c>
      <c r="C243" s="33" t="s">
        <v>118</v>
      </c>
      <c r="D243" s="33" t="s">
        <v>150</v>
      </c>
      <c r="E243" s="54" t="s">
        <v>412</v>
      </c>
      <c r="F243" s="94" t="s">
        <v>1791</v>
      </c>
      <c r="G243" s="33" t="s">
        <v>4249</v>
      </c>
      <c r="H243" s="33" t="s">
        <v>4249</v>
      </c>
      <c r="I243" s="33">
        <v>5</v>
      </c>
      <c r="J243" s="236">
        <v>45292</v>
      </c>
      <c r="K243" s="236">
        <v>45383</v>
      </c>
      <c r="L243" s="33" t="s">
        <v>124</v>
      </c>
      <c r="M243" s="33" t="s">
        <v>125</v>
      </c>
      <c r="N243" s="33" t="s">
        <v>1143</v>
      </c>
      <c r="O243" s="33" t="s">
        <v>1596</v>
      </c>
      <c r="P243" s="29" t="s">
        <v>78</v>
      </c>
      <c r="Q243" s="33">
        <v>5</v>
      </c>
      <c r="R243" s="34" t="s">
        <v>4235</v>
      </c>
      <c r="S243" s="65">
        <v>45384.5006944444</v>
      </c>
      <c r="T243" s="35"/>
      <c r="U243" s="35"/>
      <c r="V243" s="40"/>
      <c r="W243" s="40"/>
      <c r="X243" s="38"/>
      <c r="Y243" s="34" t="s">
        <v>4236</v>
      </c>
      <c r="Z243" s="34" t="s">
        <v>1791</v>
      </c>
      <c r="AA243" s="238" t="s">
        <v>4237</v>
      </c>
      <c r="AB243" s="238" t="s">
        <v>4070</v>
      </c>
      <c r="AC243" s="238"/>
      <c r="AD243" t="s">
        <v>132</v>
      </c>
      <c r="AE243" t="s">
        <v>144</v>
      </c>
    </row>
    <row r="244" ht="409.5" spans="1:31">
      <c r="A244" s="29">
        <v>247</v>
      </c>
      <c r="B244" s="33" t="s">
        <v>117</v>
      </c>
      <c r="C244" s="33" t="s">
        <v>118</v>
      </c>
      <c r="D244" s="33" t="s">
        <v>150</v>
      </c>
      <c r="E244" s="54" t="s">
        <v>412</v>
      </c>
      <c r="F244" s="94" t="s">
        <v>1805</v>
      </c>
      <c r="G244" s="33" t="s">
        <v>4249</v>
      </c>
      <c r="H244" s="33" t="s">
        <v>4249</v>
      </c>
      <c r="I244" s="33">
        <v>5</v>
      </c>
      <c r="J244" s="236">
        <v>45292</v>
      </c>
      <c r="K244" s="236">
        <v>45383</v>
      </c>
      <c r="L244" s="33" t="s">
        <v>124</v>
      </c>
      <c r="M244" s="33" t="s">
        <v>125</v>
      </c>
      <c r="N244" s="33" t="s">
        <v>1143</v>
      </c>
      <c r="O244" s="33" t="s">
        <v>1596</v>
      </c>
      <c r="P244" s="29" t="s">
        <v>78</v>
      </c>
      <c r="Q244" s="33">
        <v>5</v>
      </c>
      <c r="R244" s="34" t="s">
        <v>4235</v>
      </c>
      <c r="S244" s="65">
        <v>45384.5006944444</v>
      </c>
      <c r="T244" s="35"/>
      <c r="U244" s="35"/>
      <c r="V244" s="40"/>
      <c r="W244" s="40"/>
      <c r="X244" s="38"/>
      <c r="Y244" s="34" t="s">
        <v>4236</v>
      </c>
      <c r="Z244" s="34" t="s">
        <v>1805</v>
      </c>
      <c r="AA244" s="238" t="s">
        <v>4237</v>
      </c>
      <c r="AB244" s="238" t="s">
        <v>4070</v>
      </c>
      <c r="AC244" s="238"/>
      <c r="AD244" t="s">
        <v>132</v>
      </c>
      <c r="AE244" t="s">
        <v>144</v>
      </c>
    </row>
    <row r="245" ht="409.5" spans="1:31">
      <c r="A245" s="29">
        <v>248</v>
      </c>
      <c r="B245" s="33" t="s">
        <v>117</v>
      </c>
      <c r="C245" s="33" t="s">
        <v>118</v>
      </c>
      <c r="D245" s="33" t="s">
        <v>150</v>
      </c>
      <c r="E245" s="54" t="s">
        <v>412</v>
      </c>
      <c r="F245" s="94" t="s">
        <v>1796</v>
      </c>
      <c r="G245" s="33" t="s">
        <v>3715</v>
      </c>
      <c r="H245" s="33" t="s">
        <v>3715</v>
      </c>
      <c r="I245" s="33">
        <v>2</v>
      </c>
      <c r="J245" s="236">
        <v>45292</v>
      </c>
      <c r="K245" s="236">
        <v>45383</v>
      </c>
      <c r="L245" s="33" t="s">
        <v>124</v>
      </c>
      <c r="M245" s="33" t="s">
        <v>125</v>
      </c>
      <c r="N245" s="33" t="s">
        <v>1143</v>
      </c>
      <c r="O245" s="33" t="s">
        <v>1596</v>
      </c>
      <c r="P245" s="29" t="s">
        <v>78</v>
      </c>
      <c r="Q245" s="33">
        <v>2</v>
      </c>
      <c r="R245" s="34" t="s">
        <v>4235</v>
      </c>
      <c r="S245" s="65">
        <v>45384.5006944444</v>
      </c>
      <c r="T245" s="35"/>
      <c r="U245" s="35"/>
      <c r="V245" s="40"/>
      <c r="W245" s="40"/>
      <c r="X245" s="38"/>
      <c r="Y245" s="34" t="s">
        <v>4236</v>
      </c>
      <c r="Z245" s="34" t="s">
        <v>1796</v>
      </c>
      <c r="AA245" s="238" t="s">
        <v>4237</v>
      </c>
      <c r="AB245" s="238" t="s">
        <v>3719</v>
      </c>
      <c r="AC245" s="238"/>
      <c r="AD245" t="s">
        <v>132</v>
      </c>
      <c r="AE245" t="s">
        <v>144</v>
      </c>
    </row>
    <row r="246" ht="409.5" spans="1:31">
      <c r="A246" s="29">
        <v>249</v>
      </c>
      <c r="B246" s="33" t="s">
        <v>117</v>
      </c>
      <c r="C246" s="33" t="s">
        <v>118</v>
      </c>
      <c r="D246" s="33" t="s">
        <v>150</v>
      </c>
      <c r="E246" s="54" t="s">
        <v>412</v>
      </c>
      <c r="F246" s="94" t="s">
        <v>1800</v>
      </c>
      <c r="G246" s="33" t="s">
        <v>4250</v>
      </c>
      <c r="H246" s="33" t="s">
        <v>4250</v>
      </c>
      <c r="I246" s="33">
        <v>5</v>
      </c>
      <c r="J246" s="236">
        <v>45292</v>
      </c>
      <c r="K246" s="236">
        <v>45383</v>
      </c>
      <c r="L246" s="33" t="s">
        <v>124</v>
      </c>
      <c r="M246" s="33" t="s">
        <v>125</v>
      </c>
      <c r="N246" s="33" t="s">
        <v>1143</v>
      </c>
      <c r="O246" s="33" t="s">
        <v>1596</v>
      </c>
      <c r="P246" s="29" t="s">
        <v>78</v>
      </c>
      <c r="Q246" s="33">
        <v>5</v>
      </c>
      <c r="R246" s="34" t="s">
        <v>4235</v>
      </c>
      <c r="S246" s="65">
        <v>45384.5006944444</v>
      </c>
      <c r="T246" s="35"/>
      <c r="U246" s="35"/>
      <c r="V246" s="40"/>
      <c r="W246" s="40"/>
      <c r="X246" s="38"/>
      <c r="Y246" s="34" t="s">
        <v>4236</v>
      </c>
      <c r="Z246" s="34" t="s">
        <v>1800</v>
      </c>
      <c r="AA246" s="238" t="s">
        <v>4237</v>
      </c>
      <c r="AB246" s="238" t="s">
        <v>4251</v>
      </c>
      <c r="AC246" s="238"/>
      <c r="AD246" t="s">
        <v>132</v>
      </c>
      <c r="AE246" t="s">
        <v>144</v>
      </c>
    </row>
    <row r="247" ht="409.5" spans="1:31">
      <c r="A247" s="29">
        <v>250</v>
      </c>
      <c r="B247" s="33" t="s">
        <v>117</v>
      </c>
      <c r="C247" s="33" t="s">
        <v>118</v>
      </c>
      <c r="D247" s="33" t="s">
        <v>150</v>
      </c>
      <c r="E247" s="54" t="s">
        <v>412</v>
      </c>
      <c r="F247" s="94" t="s">
        <v>1810</v>
      </c>
      <c r="G247" s="33" t="s">
        <v>4250</v>
      </c>
      <c r="H247" s="33" t="s">
        <v>4250</v>
      </c>
      <c r="I247" s="33">
        <v>5</v>
      </c>
      <c r="J247" s="236">
        <v>45292</v>
      </c>
      <c r="K247" s="236">
        <v>45383</v>
      </c>
      <c r="L247" s="33" t="s">
        <v>124</v>
      </c>
      <c r="M247" s="33" t="s">
        <v>125</v>
      </c>
      <c r="N247" s="33" t="s">
        <v>1143</v>
      </c>
      <c r="O247" s="33" t="s">
        <v>1596</v>
      </c>
      <c r="P247" s="29" t="s">
        <v>78</v>
      </c>
      <c r="Q247" s="33">
        <v>5</v>
      </c>
      <c r="R247" s="34" t="s">
        <v>4235</v>
      </c>
      <c r="S247" s="65">
        <v>45384.5006944444</v>
      </c>
      <c r="T247" s="35"/>
      <c r="U247" s="35"/>
      <c r="V247" s="40"/>
      <c r="W247" s="40"/>
      <c r="X247" s="38"/>
      <c r="Y247" s="34" t="s">
        <v>4236</v>
      </c>
      <c r="Z247" s="34" t="s">
        <v>1810</v>
      </c>
      <c r="AA247" s="238" t="s">
        <v>4237</v>
      </c>
      <c r="AB247" s="238" t="s">
        <v>4251</v>
      </c>
      <c r="AC247" s="238"/>
      <c r="AD247" t="s">
        <v>132</v>
      </c>
      <c r="AE247" t="s">
        <v>144</v>
      </c>
    </row>
    <row r="248" ht="409.5" spans="1:31">
      <c r="A248" s="29">
        <v>251</v>
      </c>
      <c r="B248" s="33" t="s">
        <v>117</v>
      </c>
      <c r="C248" s="33" t="s">
        <v>118</v>
      </c>
      <c r="D248" s="33" t="s">
        <v>150</v>
      </c>
      <c r="E248" s="54" t="s">
        <v>412</v>
      </c>
      <c r="F248" s="94" t="s">
        <v>1819</v>
      </c>
      <c r="G248" s="33" t="s">
        <v>4252</v>
      </c>
      <c r="H248" s="33" t="s">
        <v>4253</v>
      </c>
      <c r="I248" s="33">
        <v>3</v>
      </c>
      <c r="J248" s="236">
        <v>45292</v>
      </c>
      <c r="K248" s="236">
        <v>45383</v>
      </c>
      <c r="L248" s="33" t="s">
        <v>124</v>
      </c>
      <c r="M248" s="33" t="s">
        <v>125</v>
      </c>
      <c r="N248" s="33" t="s">
        <v>1143</v>
      </c>
      <c r="O248" s="33" t="s">
        <v>1596</v>
      </c>
      <c r="P248" s="29" t="s">
        <v>78</v>
      </c>
      <c r="Q248" s="33">
        <v>3</v>
      </c>
      <c r="R248" s="34" t="s">
        <v>4235</v>
      </c>
      <c r="S248" s="65">
        <v>45384.5006944444</v>
      </c>
      <c r="T248" s="35"/>
      <c r="U248" s="35"/>
      <c r="V248" s="40"/>
      <c r="W248" s="40"/>
      <c r="X248" s="38"/>
      <c r="Y248" s="34" t="s">
        <v>4236</v>
      </c>
      <c r="Z248" s="34" t="s">
        <v>1819</v>
      </c>
      <c r="AA248" s="238" t="s">
        <v>4237</v>
      </c>
      <c r="AB248" s="238" t="s">
        <v>3987</v>
      </c>
      <c r="AC248" s="238"/>
      <c r="AD248" t="s">
        <v>132</v>
      </c>
      <c r="AE248" t="s">
        <v>144</v>
      </c>
    </row>
    <row r="249" ht="409.5" spans="1:31">
      <c r="A249" s="29">
        <v>252</v>
      </c>
      <c r="B249" s="33" t="s">
        <v>117</v>
      </c>
      <c r="C249" s="33" t="s">
        <v>118</v>
      </c>
      <c r="D249" s="33" t="s">
        <v>150</v>
      </c>
      <c r="E249" s="54" t="s">
        <v>412</v>
      </c>
      <c r="F249" s="94" t="s">
        <v>1814</v>
      </c>
      <c r="G249" s="33" t="s">
        <v>4254</v>
      </c>
      <c r="H249" s="33" t="s">
        <v>4255</v>
      </c>
      <c r="I249" s="33">
        <v>3</v>
      </c>
      <c r="J249" s="236">
        <v>45292</v>
      </c>
      <c r="K249" s="236">
        <v>45383</v>
      </c>
      <c r="L249" s="33" t="s">
        <v>124</v>
      </c>
      <c r="M249" s="33" t="s">
        <v>125</v>
      </c>
      <c r="N249" s="33" t="s">
        <v>1143</v>
      </c>
      <c r="O249" s="33" t="s">
        <v>1596</v>
      </c>
      <c r="P249" s="29" t="s">
        <v>78</v>
      </c>
      <c r="Q249" s="33">
        <v>3</v>
      </c>
      <c r="R249" s="34" t="s">
        <v>4235</v>
      </c>
      <c r="S249" s="65">
        <v>45384.5006944444</v>
      </c>
      <c r="T249" s="35"/>
      <c r="U249" s="35"/>
      <c r="V249" s="40"/>
      <c r="W249" s="40"/>
      <c r="X249" s="38"/>
      <c r="Y249" s="34" t="s">
        <v>4236</v>
      </c>
      <c r="Z249" s="34" t="s">
        <v>1814</v>
      </c>
      <c r="AA249" s="238" t="s">
        <v>4237</v>
      </c>
      <c r="AB249" s="238" t="s">
        <v>4256</v>
      </c>
      <c r="AC249" s="238"/>
      <c r="AD249" t="s">
        <v>132</v>
      </c>
      <c r="AE249" t="s">
        <v>144</v>
      </c>
    </row>
    <row r="250" ht="409.5" spans="1:31">
      <c r="A250" s="29">
        <v>253</v>
      </c>
      <c r="B250" s="33" t="s">
        <v>117</v>
      </c>
      <c r="C250" s="33" t="s">
        <v>118</v>
      </c>
      <c r="D250" s="33" t="s">
        <v>150</v>
      </c>
      <c r="E250" s="57" t="s">
        <v>157</v>
      </c>
      <c r="F250" s="94" t="s">
        <v>4257</v>
      </c>
      <c r="G250" s="33" t="s">
        <v>4258</v>
      </c>
      <c r="H250" s="33" t="s">
        <v>4258</v>
      </c>
      <c r="I250" s="33">
        <v>4</v>
      </c>
      <c r="J250" s="236">
        <v>45292</v>
      </c>
      <c r="K250" s="236">
        <v>45383</v>
      </c>
      <c r="L250" s="33" t="s">
        <v>124</v>
      </c>
      <c r="M250" s="33" t="s">
        <v>125</v>
      </c>
      <c r="N250" s="33" t="s">
        <v>1143</v>
      </c>
      <c r="O250" s="33" t="s">
        <v>1596</v>
      </c>
      <c r="P250" s="29" t="s">
        <v>78</v>
      </c>
      <c r="Q250" s="33">
        <v>4</v>
      </c>
      <c r="R250" s="34" t="s">
        <v>4235</v>
      </c>
      <c r="S250" s="65">
        <v>45384.5006944444</v>
      </c>
      <c r="T250" s="35"/>
      <c r="U250" s="35"/>
      <c r="V250" s="40"/>
      <c r="W250" s="40"/>
      <c r="X250" s="38"/>
      <c r="Y250" s="34" t="s">
        <v>4236</v>
      </c>
      <c r="Z250" s="34" t="s">
        <v>4257</v>
      </c>
      <c r="AA250" s="238" t="s">
        <v>4237</v>
      </c>
      <c r="AB250" s="238" t="s">
        <v>4259</v>
      </c>
      <c r="AC250" s="238"/>
      <c r="AD250" t="s">
        <v>132</v>
      </c>
      <c r="AE250" t="s">
        <v>144</v>
      </c>
    </row>
  </sheetData>
  <autoFilter ref="A3:AF250">
    <extLst/>
  </autoFilter>
  <mergeCells count="1">
    <mergeCell ref="A1:U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E3" workbookViewId="0">
      <selection activeCell="M8" sqref="M8"/>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217" t="s">
        <v>4260</v>
      </c>
      <c r="B1" s="217"/>
      <c r="C1" s="217"/>
      <c r="D1" s="217"/>
      <c r="E1" s="217"/>
      <c r="F1" s="217"/>
      <c r="G1" s="217"/>
      <c r="H1" s="217"/>
      <c r="I1" s="217"/>
      <c r="J1" s="217"/>
      <c r="K1" s="217"/>
      <c r="L1" s="217"/>
      <c r="M1" s="217"/>
      <c r="N1" s="217"/>
      <c r="O1" s="217"/>
      <c r="P1" s="217"/>
      <c r="Q1" s="217"/>
      <c r="R1" s="217"/>
      <c r="S1" s="217"/>
      <c r="T1" s="217"/>
      <c r="U1" s="217"/>
      <c r="V1" s="217"/>
      <c r="W1" s="226"/>
      <c r="X1" s="217"/>
      <c r="Y1" s="217"/>
      <c r="Z1" s="217"/>
      <c r="AA1" s="217"/>
      <c r="AB1" s="217"/>
      <c r="AC1" s="217"/>
      <c r="AD1" s="217"/>
      <c r="AE1" s="217"/>
    </row>
    <row r="2" ht="88" customHeight="1" spans="1:33">
      <c r="A2" s="217"/>
      <c r="B2" s="217"/>
      <c r="C2" s="217"/>
      <c r="D2" s="217"/>
      <c r="E2" s="217"/>
      <c r="F2" s="217"/>
      <c r="G2" s="217"/>
      <c r="H2" s="217"/>
      <c r="I2" s="217"/>
      <c r="J2" s="217"/>
      <c r="K2" s="217"/>
      <c r="L2" s="217"/>
      <c r="M2" s="217"/>
      <c r="N2" s="34" t="str">
        <f>IFERROR(VLOOKUP("*"&amp;$D2&amp;"*",#REF!,20,FALSE),IFERROR(VLOOKUP("*"&amp;$D2&amp;"*",#REF!,19,FALSE),"无"))</f>
        <v>无</v>
      </c>
      <c r="O2" s="34" t="str">
        <f>IFERROR(VLOOKUP("*"&amp;$D2&amp;"*",#REF!,21,FALSE),IFERROR(VLOOKUP("*"&amp;$D2&amp;"*",#REF!,20,FALSE),"无"))</f>
        <v>无</v>
      </c>
      <c r="P2" s="196">
        <v>18</v>
      </c>
      <c r="Q2" s="35" t="str">
        <f>IF(OR(N2=0,N2="无"),"",P2)</f>
        <v/>
      </c>
      <c r="R2" s="35" t="str">
        <f>Q2</f>
        <v/>
      </c>
      <c r="S2" s="40" t="str">
        <f>IFERROR(IF(Q2/P2&gt;0,Q2/P2,""),"")</f>
        <v/>
      </c>
      <c r="T2" s="40" t="str">
        <f>IFERROR(R2/Q2,"")</f>
        <v/>
      </c>
      <c r="U2" s="147">
        <v>12</v>
      </c>
      <c r="V2" s="35" t="str">
        <f>IF(OR(N2=0,N2="无"),"",U2)</f>
        <v/>
      </c>
      <c r="W2" s="35" t="str">
        <f>V2</f>
        <v/>
      </c>
      <c r="X2" s="40" t="str">
        <f>IFERROR(IF(V2/U2&gt;0,V2/U2,""),"")</f>
        <v/>
      </c>
      <c r="Y2" s="40" t="str">
        <f>IFERROR(W2/V2,"")</f>
        <v/>
      </c>
      <c r="Z2" s="147">
        <v>18</v>
      </c>
      <c r="AA2" s="35" t="str">
        <f>IF(OR(N2=0,N2="无"),"",Z2)</f>
        <v/>
      </c>
      <c r="AB2" s="35" t="str">
        <f>AA2</f>
        <v/>
      </c>
      <c r="AC2" s="40" t="str">
        <f>IFERROR(IF(AA2/Z2&gt;0,AA2/Z2,""),"")</f>
        <v/>
      </c>
      <c r="AD2" s="40" t="str">
        <f>IFERROR(AB2/AA2,"")</f>
        <v/>
      </c>
      <c r="AE2" s="147"/>
      <c r="AF2" s="34" t="str">
        <f>IFERROR(VLOOKUP("*"&amp;$D2&amp;"*",#REF!,5,FALSE),IFERROR(VLOOKUP("*"&amp;$D2&amp;"*",#REF!,4,FALSE),"无"))</f>
        <v>无</v>
      </c>
      <c r="AG2" s="34" t="str">
        <f>IFERROR(VLOOKUP("*"&amp;$D2&amp;"*",#REF!,3,FALSE),IFERROR(VLOOKUP("*"&amp;$D2&amp;"*",#REF!,2,FALSE),"无"))</f>
        <v>无</v>
      </c>
    </row>
    <row r="3" ht="48" spans="1:37">
      <c r="A3" s="218" t="s">
        <v>84</v>
      </c>
      <c r="B3" s="218" t="s">
        <v>85</v>
      </c>
      <c r="C3" s="218" t="s">
        <v>87</v>
      </c>
      <c r="D3" s="218" t="s">
        <v>4261</v>
      </c>
      <c r="E3" s="218" t="s">
        <v>88</v>
      </c>
      <c r="F3" s="218" t="s">
        <v>4262</v>
      </c>
      <c r="G3" s="219" t="s">
        <v>4263</v>
      </c>
      <c r="H3" s="218" t="s">
        <v>95</v>
      </c>
      <c r="I3" s="218" t="s">
        <v>96</v>
      </c>
      <c r="J3" s="218" t="s">
        <v>97</v>
      </c>
      <c r="K3" s="218" t="s">
        <v>98</v>
      </c>
      <c r="L3" s="36" t="s">
        <v>99</v>
      </c>
      <c r="M3" s="36" t="s">
        <v>101</v>
      </c>
      <c r="N3" s="117" t="s">
        <v>103</v>
      </c>
      <c r="O3" s="117" t="s">
        <v>104</v>
      </c>
      <c r="P3" s="218" t="s">
        <v>4264</v>
      </c>
      <c r="Q3" s="218" t="s">
        <v>105</v>
      </c>
      <c r="R3" s="218" t="s">
        <v>106</v>
      </c>
      <c r="S3" s="227" t="s">
        <v>107</v>
      </c>
      <c r="T3" s="227" t="s">
        <v>108</v>
      </c>
      <c r="U3" s="218" t="s">
        <v>4265</v>
      </c>
      <c r="V3" s="218" t="s">
        <v>105</v>
      </c>
      <c r="W3" s="228" t="s">
        <v>4266</v>
      </c>
      <c r="X3" s="218" t="s">
        <v>107</v>
      </c>
      <c r="Y3" s="218" t="s">
        <v>108</v>
      </c>
      <c r="Z3" s="218" t="s">
        <v>4267</v>
      </c>
      <c r="AA3" s="218" t="s">
        <v>105</v>
      </c>
      <c r="AB3" s="218" t="s">
        <v>4266</v>
      </c>
      <c r="AC3" s="218" t="s">
        <v>107</v>
      </c>
      <c r="AD3" s="218" t="s">
        <v>108</v>
      </c>
      <c r="AE3" s="218" t="s">
        <v>4268</v>
      </c>
      <c r="AF3" s="117" t="s">
        <v>110</v>
      </c>
      <c r="AG3" s="117" t="s">
        <v>111</v>
      </c>
      <c r="AH3" s="117" t="s">
        <v>112</v>
      </c>
      <c r="AI3" s="117" t="s">
        <v>4269</v>
      </c>
      <c r="AJ3" s="117" t="s">
        <v>4270</v>
      </c>
      <c r="AK3" s="117" t="s">
        <v>2109</v>
      </c>
    </row>
    <row r="4" spans="1:36">
      <c r="A4" s="107">
        <v>1</v>
      </c>
      <c r="B4" s="109" t="s">
        <v>117</v>
      </c>
      <c r="C4" s="110" t="s">
        <v>363</v>
      </c>
      <c r="D4" s="134" t="s">
        <v>734</v>
      </c>
      <c r="E4" s="57" t="s">
        <v>247</v>
      </c>
      <c r="F4" s="109" t="s">
        <v>4271</v>
      </c>
      <c r="G4" s="198">
        <v>45627</v>
      </c>
      <c r="H4" s="198">
        <v>45292</v>
      </c>
      <c r="I4" s="198">
        <v>45627</v>
      </c>
      <c r="J4" s="48" t="s">
        <v>4272</v>
      </c>
      <c r="K4" s="48" t="s">
        <v>125</v>
      </c>
      <c r="L4" s="48" t="s">
        <v>398</v>
      </c>
      <c r="M4" s="48" t="s">
        <v>80</v>
      </c>
      <c r="N4" s="34"/>
      <c r="O4" s="34"/>
      <c r="P4" s="196"/>
      <c r="Q4" s="35"/>
      <c r="R4" s="35"/>
      <c r="S4" s="40"/>
      <c r="T4" s="40"/>
      <c r="U4" s="147"/>
      <c r="V4" s="35"/>
      <c r="W4" s="35"/>
      <c r="X4" s="40"/>
      <c r="Y4" s="40"/>
      <c r="Z4" s="147"/>
      <c r="AA4" s="35"/>
      <c r="AB4" s="35"/>
      <c r="AC4" s="40"/>
      <c r="AD4" s="40"/>
      <c r="AE4" s="147"/>
      <c r="AF4" s="34"/>
      <c r="AG4" s="34"/>
      <c r="AJ4" s="123"/>
    </row>
    <row r="5" spans="1:36">
      <c r="A5" s="107">
        <v>2</v>
      </c>
      <c r="B5" s="109" t="s">
        <v>117</v>
      </c>
      <c r="C5" s="110" t="s">
        <v>363</v>
      </c>
      <c r="D5" s="134" t="s">
        <v>4273</v>
      </c>
      <c r="E5" s="57" t="s">
        <v>157</v>
      </c>
      <c r="F5" s="109" t="s">
        <v>4271</v>
      </c>
      <c r="G5" s="198">
        <v>45627</v>
      </c>
      <c r="H5" s="198">
        <v>45292</v>
      </c>
      <c r="I5" s="198">
        <v>45627</v>
      </c>
      <c r="J5" s="48" t="s">
        <v>4272</v>
      </c>
      <c r="K5" s="48" t="s">
        <v>125</v>
      </c>
      <c r="L5" s="48" t="s">
        <v>398</v>
      </c>
      <c r="M5" s="48" t="s">
        <v>80</v>
      </c>
      <c r="N5" s="34"/>
      <c r="O5" s="34"/>
      <c r="P5" s="196"/>
      <c r="Q5" s="35"/>
      <c r="R5" s="35"/>
      <c r="S5" s="40"/>
      <c r="T5" s="40"/>
      <c r="U5" s="147"/>
      <c r="V5" s="35"/>
      <c r="W5" s="35"/>
      <c r="X5" s="40"/>
      <c r="Y5" s="40"/>
      <c r="Z5" s="147"/>
      <c r="AA5" s="35"/>
      <c r="AB5" s="35"/>
      <c r="AC5" s="40"/>
      <c r="AD5" s="40"/>
      <c r="AE5" s="147"/>
      <c r="AF5" s="34"/>
      <c r="AG5" s="34"/>
      <c r="AJ5" s="123"/>
    </row>
    <row r="6" spans="1:36">
      <c r="A6" s="107">
        <v>3</v>
      </c>
      <c r="B6" s="109" t="s">
        <v>117</v>
      </c>
      <c r="C6" s="110" t="s">
        <v>363</v>
      </c>
      <c r="D6" s="134" t="s">
        <v>4274</v>
      </c>
      <c r="E6" s="57" t="s">
        <v>157</v>
      </c>
      <c r="F6" s="109" t="s">
        <v>4271</v>
      </c>
      <c r="G6" s="198">
        <v>45627</v>
      </c>
      <c r="H6" s="198">
        <v>45292</v>
      </c>
      <c r="I6" s="198">
        <v>45627</v>
      </c>
      <c r="J6" s="48" t="s">
        <v>4272</v>
      </c>
      <c r="K6" s="48" t="s">
        <v>125</v>
      </c>
      <c r="L6" s="48" t="s">
        <v>398</v>
      </c>
      <c r="M6" s="48" t="s">
        <v>80</v>
      </c>
      <c r="N6" s="34"/>
      <c r="O6" s="34"/>
      <c r="P6" s="196"/>
      <c r="Q6" s="35"/>
      <c r="R6" s="35"/>
      <c r="S6" s="40"/>
      <c r="T6" s="40"/>
      <c r="U6" s="147"/>
      <c r="V6" s="35"/>
      <c r="W6" s="35"/>
      <c r="X6" s="40"/>
      <c r="Y6" s="40"/>
      <c r="Z6" s="147"/>
      <c r="AA6" s="35"/>
      <c r="AB6" s="35"/>
      <c r="AC6" s="40"/>
      <c r="AD6" s="40"/>
      <c r="AE6" s="147"/>
      <c r="AF6" s="34"/>
      <c r="AG6" s="34"/>
      <c r="AJ6" s="123"/>
    </row>
    <row r="7" ht="36" spans="1:36">
      <c r="A7" s="107">
        <v>4</v>
      </c>
      <c r="B7" s="109" t="s">
        <v>117</v>
      </c>
      <c r="C7" s="110" t="s">
        <v>363</v>
      </c>
      <c r="D7" s="134" t="s">
        <v>725</v>
      </c>
      <c r="E7" s="54" t="s">
        <v>412</v>
      </c>
      <c r="F7" s="109" t="s">
        <v>4271</v>
      </c>
      <c r="G7" s="198">
        <v>45627</v>
      </c>
      <c r="H7" s="198">
        <v>45292</v>
      </c>
      <c r="I7" s="198">
        <v>45627</v>
      </c>
      <c r="J7" s="48" t="s">
        <v>4272</v>
      </c>
      <c r="K7" s="48" t="s">
        <v>125</v>
      </c>
      <c r="L7" s="48" t="s">
        <v>398</v>
      </c>
      <c r="M7" s="48" t="s">
        <v>80</v>
      </c>
      <c r="N7" s="34" t="s">
        <v>4275</v>
      </c>
      <c r="O7" s="65">
        <v>45561.7159722222</v>
      </c>
      <c r="P7" s="196"/>
      <c r="Q7" s="35"/>
      <c r="R7" s="35"/>
      <c r="S7" s="40"/>
      <c r="T7" s="40"/>
      <c r="U7" s="147"/>
      <c r="V7" s="35"/>
      <c r="W7" s="35"/>
      <c r="X7" s="40"/>
      <c r="Y7" s="40"/>
      <c r="Z7" s="147"/>
      <c r="AA7" s="35"/>
      <c r="AB7" s="35"/>
      <c r="AC7" s="40"/>
      <c r="AD7" s="40"/>
      <c r="AE7" s="147"/>
      <c r="AF7" s="34" t="s">
        <v>4276</v>
      </c>
      <c r="AG7" s="34" t="s">
        <v>725</v>
      </c>
      <c r="AH7" t="s">
        <v>4277</v>
      </c>
      <c r="AI7" t="s">
        <v>132</v>
      </c>
      <c r="AJ7" s="123" t="s">
        <v>149</v>
      </c>
    </row>
    <row r="8" ht="36" spans="1:36">
      <c r="A8" s="107">
        <v>5</v>
      </c>
      <c r="B8" s="109" t="s">
        <v>117</v>
      </c>
      <c r="C8" s="110" t="s">
        <v>363</v>
      </c>
      <c r="D8" s="220" t="s">
        <v>730</v>
      </c>
      <c r="E8" s="54" t="s">
        <v>412</v>
      </c>
      <c r="F8" s="109" t="s">
        <v>4271</v>
      </c>
      <c r="G8" s="198">
        <v>45627</v>
      </c>
      <c r="H8" s="198">
        <v>45292</v>
      </c>
      <c r="I8" s="198">
        <v>45627</v>
      </c>
      <c r="J8" s="48" t="s">
        <v>4272</v>
      </c>
      <c r="K8" s="48" t="s">
        <v>125</v>
      </c>
      <c r="L8" s="48" t="s">
        <v>398</v>
      </c>
      <c r="M8" s="48" t="s">
        <v>80</v>
      </c>
      <c r="N8" s="34" t="s">
        <v>4278</v>
      </c>
      <c r="O8" s="65">
        <v>45554.6951388889</v>
      </c>
      <c r="P8" s="48"/>
      <c r="Q8" s="35"/>
      <c r="R8" s="35"/>
      <c r="S8" s="40"/>
      <c r="T8" s="40"/>
      <c r="U8" s="48"/>
      <c r="V8" s="35"/>
      <c r="W8" s="35"/>
      <c r="X8" s="40"/>
      <c r="Y8" s="40"/>
      <c r="Z8" s="48"/>
      <c r="AA8" s="35"/>
      <c r="AB8" s="35"/>
      <c r="AC8" s="40"/>
      <c r="AD8" s="40"/>
      <c r="AE8" s="147"/>
      <c r="AF8" s="34" t="s">
        <v>4279</v>
      </c>
      <c r="AG8" s="34" t="s">
        <v>730</v>
      </c>
      <c r="AH8" t="s">
        <v>4280</v>
      </c>
      <c r="AI8" t="s">
        <v>132</v>
      </c>
      <c r="AJ8" s="123" t="s">
        <v>149</v>
      </c>
    </row>
    <row r="9" ht="121.5" spans="1:36">
      <c r="A9" s="107">
        <v>6</v>
      </c>
      <c r="B9" s="109" t="s">
        <v>117</v>
      </c>
      <c r="C9" s="110" t="s">
        <v>150</v>
      </c>
      <c r="D9" s="220" t="s">
        <v>4281</v>
      </c>
      <c r="E9" s="54" t="s">
        <v>412</v>
      </c>
      <c r="F9" s="109" t="s">
        <v>4271</v>
      </c>
      <c r="G9" s="198">
        <v>45627</v>
      </c>
      <c r="H9" s="198">
        <v>45292</v>
      </c>
      <c r="I9" s="198">
        <v>45627</v>
      </c>
      <c r="J9" s="48" t="s">
        <v>4272</v>
      </c>
      <c r="K9" s="48" t="s">
        <v>125</v>
      </c>
      <c r="L9" s="48" t="s">
        <v>398</v>
      </c>
      <c r="M9" s="48" t="s">
        <v>80</v>
      </c>
      <c r="N9" s="65" t="s">
        <v>4282</v>
      </c>
      <c r="O9" s="65">
        <v>45431.7291666667</v>
      </c>
      <c r="P9" s="48"/>
      <c r="Q9" s="35"/>
      <c r="R9" s="35"/>
      <c r="S9" s="40"/>
      <c r="T9" s="40"/>
      <c r="U9" s="48"/>
      <c r="V9" s="35"/>
      <c r="W9" s="35"/>
      <c r="X9" s="40"/>
      <c r="Y9" s="40"/>
      <c r="Z9" s="48"/>
      <c r="AA9" s="35"/>
      <c r="AB9" s="35"/>
      <c r="AC9" s="40"/>
      <c r="AD9" s="40"/>
      <c r="AE9" s="147"/>
      <c r="AF9" s="34" t="s">
        <v>4283</v>
      </c>
      <c r="AG9" s="34" t="s">
        <v>4281</v>
      </c>
      <c r="AH9" s="123" t="s">
        <v>4284</v>
      </c>
      <c r="AI9" s="124" t="s">
        <v>132</v>
      </c>
      <c r="AJ9" s="123" t="s">
        <v>438</v>
      </c>
    </row>
    <row r="10" ht="36" spans="1:36">
      <c r="A10" s="107">
        <v>7</v>
      </c>
      <c r="B10" s="109" t="s">
        <v>117</v>
      </c>
      <c r="C10" s="110" t="s">
        <v>150</v>
      </c>
      <c r="D10" s="220" t="s">
        <v>4285</v>
      </c>
      <c r="E10" s="57" t="s">
        <v>157</v>
      </c>
      <c r="F10" s="109" t="s">
        <v>4271</v>
      </c>
      <c r="G10" s="198">
        <v>45627</v>
      </c>
      <c r="H10" s="198">
        <v>45292</v>
      </c>
      <c r="I10" s="198">
        <v>45627</v>
      </c>
      <c r="J10" s="48" t="s">
        <v>4272</v>
      </c>
      <c r="K10" s="48" t="s">
        <v>125</v>
      </c>
      <c r="L10" s="48" t="s">
        <v>398</v>
      </c>
      <c r="M10" s="48" t="s">
        <v>80</v>
      </c>
      <c r="N10" s="34" t="s">
        <v>4286</v>
      </c>
      <c r="O10" s="65">
        <v>45509.4784722222</v>
      </c>
      <c r="P10" s="48"/>
      <c r="Q10" s="35"/>
      <c r="R10" s="35"/>
      <c r="S10" s="40"/>
      <c r="T10" s="40"/>
      <c r="U10" s="48"/>
      <c r="V10" s="35"/>
      <c r="W10" s="35"/>
      <c r="X10" s="40"/>
      <c r="Y10" s="40"/>
      <c r="Z10" s="48"/>
      <c r="AA10" s="35"/>
      <c r="AB10" s="35"/>
      <c r="AC10" s="40"/>
      <c r="AD10" s="40"/>
      <c r="AE10" s="147"/>
      <c r="AF10" s="34" t="s">
        <v>4287</v>
      </c>
      <c r="AG10" s="34" t="s">
        <v>4285</v>
      </c>
      <c r="AH10" t="s">
        <v>4288</v>
      </c>
      <c r="AI10" t="s">
        <v>132</v>
      </c>
      <c r="AJ10" s="123" t="s">
        <v>498</v>
      </c>
    </row>
    <row r="11" ht="148.5" spans="1:36">
      <c r="A11" s="107">
        <v>8</v>
      </c>
      <c r="B11" s="109" t="s">
        <v>117</v>
      </c>
      <c r="C11" s="110" t="s">
        <v>150</v>
      </c>
      <c r="D11" s="220" t="s">
        <v>4289</v>
      </c>
      <c r="E11" s="57" t="s">
        <v>247</v>
      </c>
      <c r="F11" s="109" t="s">
        <v>4271</v>
      </c>
      <c r="G11" s="198">
        <v>45352</v>
      </c>
      <c r="H11" s="198">
        <v>45292</v>
      </c>
      <c r="I11" s="198">
        <v>45352</v>
      </c>
      <c r="J11" s="48" t="s">
        <v>4272</v>
      </c>
      <c r="K11" s="48" t="s">
        <v>125</v>
      </c>
      <c r="L11" s="48" t="s">
        <v>398</v>
      </c>
      <c r="M11" s="48" t="s">
        <v>80</v>
      </c>
      <c r="N11" s="65" t="s">
        <v>4290</v>
      </c>
      <c r="O11" s="65">
        <v>45358.6444444444</v>
      </c>
      <c r="P11" s="48"/>
      <c r="Q11" s="35"/>
      <c r="R11" s="35"/>
      <c r="S11" s="40"/>
      <c r="T11" s="40"/>
      <c r="U11" s="48"/>
      <c r="V11" s="35"/>
      <c r="W11" s="35"/>
      <c r="X11" s="40"/>
      <c r="Y11" s="40"/>
      <c r="Z11" s="48"/>
      <c r="AA11" s="35"/>
      <c r="AB11" s="147"/>
      <c r="AC11" s="40"/>
      <c r="AD11" s="40"/>
      <c r="AE11" s="107"/>
      <c r="AF11" s="34" t="s">
        <v>4291</v>
      </c>
      <c r="AG11" s="34" t="s">
        <v>4289</v>
      </c>
      <c r="AH11" s="123" t="s">
        <v>4292</v>
      </c>
      <c r="AI11" s="124" t="s">
        <v>132</v>
      </c>
      <c r="AJ11" s="123" t="s">
        <v>163</v>
      </c>
    </row>
    <row r="12" ht="148.5" spans="1:36">
      <c r="A12" s="107">
        <v>9</v>
      </c>
      <c r="B12" s="109" t="s">
        <v>117</v>
      </c>
      <c r="C12" s="110" t="s">
        <v>150</v>
      </c>
      <c r="D12" s="134" t="s">
        <v>916</v>
      </c>
      <c r="E12" s="54" t="s">
        <v>412</v>
      </c>
      <c r="F12" s="109" t="s">
        <v>4271</v>
      </c>
      <c r="G12" s="221" t="s">
        <v>4293</v>
      </c>
      <c r="H12" s="222">
        <v>45292</v>
      </c>
      <c r="I12" s="222">
        <v>45597</v>
      </c>
      <c r="J12" s="48" t="s">
        <v>4272</v>
      </c>
      <c r="K12" s="48" t="s">
        <v>125</v>
      </c>
      <c r="L12" s="48" t="s">
        <v>398</v>
      </c>
      <c r="M12" s="48" t="s">
        <v>80</v>
      </c>
      <c r="N12" s="65" t="s">
        <v>4294</v>
      </c>
      <c r="O12" s="65">
        <v>45313.6979166667</v>
      </c>
      <c r="P12" s="48"/>
      <c r="Q12" s="35"/>
      <c r="R12" s="35"/>
      <c r="S12" s="40"/>
      <c r="T12" s="40"/>
      <c r="U12" s="48"/>
      <c r="V12" s="35"/>
      <c r="W12" s="35"/>
      <c r="X12" s="40"/>
      <c r="Y12" s="40"/>
      <c r="Z12" s="48"/>
      <c r="AA12" s="35"/>
      <c r="AB12" s="147"/>
      <c r="AC12" s="40"/>
      <c r="AD12" s="40"/>
      <c r="AE12" s="107"/>
      <c r="AF12" s="34" t="s">
        <v>4295</v>
      </c>
      <c r="AG12" s="34" t="s">
        <v>916</v>
      </c>
      <c r="AH12" s="123" t="s">
        <v>4296</v>
      </c>
      <c r="AI12" s="124" t="s">
        <v>132</v>
      </c>
      <c r="AJ12" s="123" t="s">
        <v>133</v>
      </c>
    </row>
    <row r="13" ht="148.5" spans="1:36">
      <c r="A13" s="107">
        <v>10</v>
      </c>
      <c r="B13" s="109" t="s">
        <v>117</v>
      </c>
      <c r="C13" s="110" t="s">
        <v>150</v>
      </c>
      <c r="D13" s="134" t="s">
        <v>886</v>
      </c>
      <c r="E13" s="54" t="s">
        <v>412</v>
      </c>
      <c r="F13" s="109" t="s">
        <v>4271</v>
      </c>
      <c r="G13" s="221" t="s">
        <v>4297</v>
      </c>
      <c r="H13" s="222">
        <v>45292</v>
      </c>
      <c r="I13" s="222">
        <v>45474</v>
      </c>
      <c r="J13" s="48" t="s">
        <v>4272</v>
      </c>
      <c r="K13" s="48" t="s">
        <v>125</v>
      </c>
      <c r="L13" s="48" t="s">
        <v>398</v>
      </c>
      <c r="M13" s="48" t="s">
        <v>80</v>
      </c>
      <c r="N13" s="65" t="s">
        <v>4298</v>
      </c>
      <c r="O13" s="65">
        <v>45441.6826388889</v>
      </c>
      <c r="P13" s="48"/>
      <c r="Q13" s="35"/>
      <c r="R13" s="35"/>
      <c r="S13" s="40"/>
      <c r="T13" s="40"/>
      <c r="U13" s="48"/>
      <c r="V13" s="35"/>
      <c r="W13" s="35"/>
      <c r="X13" s="40"/>
      <c r="Y13" s="40"/>
      <c r="Z13" s="48"/>
      <c r="AA13" s="35"/>
      <c r="AB13" s="35"/>
      <c r="AC13" s="40"/>
      <c r="AD13" s="40"/>
      <c r="AE13" s="147"/>
      <c r="AF13" s="34" t="s">
        <v>4299</v>
      </c>
      <c r="AG13" s="34" t="s">
        <v>886</v>
      </c>
      <c r="AH13" s="123" t="s">
        <v>4300</v>
      </c>
      <c r="AI13" s="124" t="s">
        <v>132</v>
      </c>
      <c r="AJ13" s="123" t="s">
        <v>438</v>
      </c>
    </row>
    <row r="14" ht="36" spans="1:36">
      <c r="A14" s="107">
        <v>11</v>
      </c>
      <c r="B14" s="109" t="s">
        <v>117</v>
      </c>
      <c r="C14" s="110" t="s">
        <v>150</v>
      </c>
      <c r="D14" s="220" t="s">
        <v>750</v>
      </c>
      <c r="E14" s="54" t="s">
        <v>412</v>
      </c>
      <c r="F14" s="109" t="s">
        <v>4271</v>
      </c>
      <c r="G14" s="221" t="s">
        <v>4301</v>
      </c>
      <c r="H14" s="222">
        <v>45292</v>
      </c>
      <c r="I14" s="222">
        <v>45627</v>
      </c>
      <c r="J14" s="48" t="s">
        <v>4272</v>
      </c>
      <c r="K14" s="48" t="s">
        <v>125</v>
      </c>
      <c r="L14" s="48" t="s">
        <v>398</v>
      </c>
      <c r="M14" s="48" t="s">
        <v>80</v>
      </c>
      <c r="N14" s="34" t="s">
        <v>4302</v>
      </c>
      <c r="O14" s="65">
        <v>45578.75</v>
      </c>
      <c r="P14" s="48"/>
      <c r="Q14" s="35"/>
      <c r="R14" s="35"/>
      <c r="S14" s="40"/>
      <c r="T14" s="40"/>
      <c r="U14" s="48"/>
      <c r="V14" s="35"/>
      <c r="W14" s="35"/>
      <c r="X14" s="40"/>
      <c r="Y14" s="40"/>
      <c r="Z14" s="48"/>
      <c r="AA14" s="35"/>
      <c r="AB14" s="35"/>
      <c r="AC14" s="40"/>
      <c r="AD14" s="40"/>
      <c r="AE14" s="147"/>
      <c r="AF14" s="34" t="s">
        <v>4303</v>
      </c>
      <c r="AG14" s="34" t="s">
        <v>750</v>
      </c>
      <c r="AH14" t="s">
        <v>4304</v>
      </c>
      <c r="AI14" t="s">
        <v>132</v>
      </c>
      <c r="AJ14" s="123" t="s">
        <v>3620</v>
      </c>
    </row>
    <row r="15" ht="121.5" spans="1:36">
      <c r="A15" s="107">
        <v>12</v>
      </c>
      <c r="B15" s="109" t="s">
        <v>117</v>
      </c>
      <c r="C15" s="110" t="s">
        <v>150</v>
      </c>
      <c r="D15" s="220" t="s">
        <v>4305</v>
      </c>
      <c r="E15" s="57" t="s">
        <v>157</v>
      </c>
      <c r="F15" s="109" t="s">
        <v>4271</v>
      </c>
      <c r="G15" s="221" t="s">
        <v>4293</v>
      </c>
      <c r="H15" s="222">
        <v>45292</v>
      </c>
      <c r="I15" s="221" t="s">
        <v>4293</v>
      </c>
      <c r="J15" s="48" t="s">
        <v>4272</v>
      </c>
      <c r="K15" s="48" t="s">
        <v>125</v>
      </c>
      <c r="L15" s="48" t="s">
        <v>398</v>
      </c>
      <c r="M15" s="48" t="s">
        <v>80</v>
      </c>
      <c r="N15" s="65" t="s">
        <v>4306</v>
      </c>
      <c r="O15" s="65">
        <v>45375.6520833333</v>
      </c>
      <c r="P15" s="48"/>
      <c r="Q15" s="35"/>
      <c r="R15" s="35"/>
      <c r="S15" s="40"/>
      <c r="T15" s="40"/>
      <c r="U15" s="48"/>
      <c r="V15" s="35"/>
      <c r="W15" s="35"/>
      <c r="X15" s="40"/>
      <c r="Y15" s="40"/>
      <c r="Z15" s="48"/>
      <c r="AA15" s="35"/>
      <c r="AB15" s="147"/>
      <c r="AC15" s="40"/>
      <c r="AD15" s="40"/>
      <c r="AE15" s="107"/>
      <c r="AF15" s="34" t="s">
        <v>4307</v>
      </c>
      <c r="AG15" s="34" t="s">
        <v>4305</v>
      </c>
      <c r="AH15" s="123" t="s">
        <v>4308</v>
      </c>
      <c r="AI15" s="124" t="s">
        <v>132</v>
      </c>
      <c r="AJ15" s="123" t="s">
        <v>163</v>
      </c>
    </row>
    <row r="16" spans="1:36">
      <c r="A16" s="107">
        <v>13</v>
      </c>
      <c r="B16" s="109" t="s">
        <v>117</v>
      </c>
      <c r="C16" s="110" t="s">
        <v>150</v>
      </c>
      <c r="D16" s="220" t="s">
        <v>4309</v>
      </c>
      <c r="E16" s="57" t="s">
        <v>157</v>
      </c>
      <c r="F16" s="109" t="s">
        <v>4271</v>
      </c>
      <c r="G16" s="221" t="s">
        <v>4310</v>
      </c>
      <c r="H16" s="222">
        <v>45292</v>
      </c>
      <c r="I16" s="222">
        <v>45627</v>
      </c>
      <c r="J16" s="48" t="s">
        <v>4272</v>
      </c>
      <c r="K16" s="48" t="s">
        <v>125</v>
      </c>
      <c r="L16" s="48" t="s">
        <v>398</v>
      </c>
      <c r="M16" s="48" t="s">
        <v>80</v>
      </c>
      <c r="N16" s="34"/>
      <c r="O16" s="34"/>
      <c r="P16" s="48"/>
      <c r="Q16" s="35"/>
      <c r="R16" s="35"/>
      <c r="S16" s="40"/>
      <c r="T16" s="40"/>
      <c r="U16" s="48"/>
      <c r="V16" s="35"/>
      <c r="W16" s="35"/>
      <c r="X16" s="40"/>
      <c r="Y16" s="40"/>
      <c r="Z16" s="48"/>
      <c r="AA16" s="35"/>
      <c r="AB16" s="35"/>
      <c r="AC16" s="40"/>
      <c r="AD16" s="40"/>
      <c r="AE16" s="147"/>
      <c r="AF16" s="34"/>
      <c r="AG16" s="34"/>
      <c r="AJ16" s="123"/>
    </row>
    <row r="17" ht="36" spans="1:36">
      <c r="A17" s="107">
        <v>14</v>
      </c>
      <c r="B17" s="109" t="s">
        <v>117</v>
      </c>
      <c r="C17" s="110" t="s">
        <v>363</v>
      </c>
      <c r="D17" s="220" t="s">
        <v>4311</v>
      </c>
      <c r="E17" s="54" t="s">
        <v>247</v>
      </c>
      <c r="F17" s="109" t="s">
        <v>4271</v>
      </c>
      <c r="G17" s="221" t="s">
        <v>4312</v>
      </c>
      <c r="H17" s="222">
        <v>45292</v>
      </c>
      <c r="I17" s="221" t="s">
        <v>4312</v>
      </c>
      <c r="J17" s="48" t="s">
        <v>4272</v>
      </c>
      <c r="K17" s="48" t="s">
        <v>125</v>
      </c>
      <c r="L17" s="48" t="s">
        <v>398</v>
      </c>
      <c r="M17" s="48" t="s">
        <v>80</v>
      </c>
      <c r="N17" s="34" t="s">
        <v>4313</v>
      </c>
      <c r="O17" s="65">
        <v>45557.6680555556</v>
      </c>
      <c r="P17" s="48"/>
      <c r="Q17" s="35"/>
      <c r="R17" s="35"/>
      <c r="S17" s="40"/>
      <c r="T17" s="40"/>
      <c r="U17" s="48"/>
      <c r="V17" s="35"/>
      <c r="W17" s="35"/>
      <c r="X17" s="40"/>
      <c r="Y17" s="40"/>
      <c r="Z17" s="48"/>
      <c r="AA17" s="35"/>
      <c r="AB17" s="35"/>
      <c r="AC17" s="40"/>
      <c r="AD17" s="40"/>
      <c r="AE17" s="147"/>
      <c r="AF17" s="34" t="s">
        <v>4314</v>
      </c>
      <c r="AG17" s="34" t="s">
        <v>4311</v>
      </c>
      <c r="AH17" t="s">
        <v>4315</v>
      </c>
      <c r="AI17" t="s">
        <v>132</v>
      </c>
      <c r="AJ17" s="123" t="s">
        <v>149</v>
      </c>
    </row>
    <row r="18" ht="36" spans="1:36">
      <c r="A18" s="107">
        <v>15</v>
      </c>
      <c r="B18" s="109" t="s">
        <v>117</v>
      </c>
      <c r="C18" s="110" t="s">
        <v>363</v>
      </c>
      <c r="D18" s="220" t="s">
        <v>4316</v>
      </c>
      <c r="E18" s="57" t="s">
        <v>412</v>
      </c>
      <c r="F18" s="109" t="s">
        <v>4271</v>
      </c>
      <c r="G18" s="221" t="s">
        <v>4293</v>
      </c>
      <c r="H18" s="222">
        <v>45292</v>
      </c>
      <c r="I18" s="221" t="s">
        <v>4293</v>
      </c>
      <c r="J18" s="48" t="s">
        <v>4272</v>
      </c>
      <c r="K18" s="48" t="s">
        <v>125</v>
      </c>
      <c r="L18" s="48" t="s">
        <v>398</v>
      </c>
      <c r="M18" s="48" t="s">
        <v>80</v>
      </c>
      <c r="N18" s="34" t="s">
        <v>4317</v>
      </c>
      <c r="O18" s="65">
        <v>45560.7479166667</v>
      </c>
      <c r="P18" s="48"/>
      <c r="Q18" s="35"/>
      <c r="R18" s="35"/>
      <c r="S18" s="40"/>
      <c r="T18" s="40"/>
      <c r="U18" s="48"/>
      <c r="V18" s="35"/>
      <c r="W18" s="35"/>
      <c r="X18" s="40"/>
      <c r="Y18" s="40"/>
      <c r="Z18" s="48"/>
      <c r="AA18" s="35"/>
      <c r="AB18" s="35"/>
      <c r="AC18" s="40"/>
      <c r="AD18" s="40"/>
      <c r="AE18" s="147"/>
      <c r="AF18" s="34" t="s">
        <v>4318</v>
      </c>
      <c r="AG18" s="34" t="s">
        <v>4316</v>
      </c>
      <c r="AH18" t="s">
        <v>4319</v>
      </c>
      <c r="AI18" t="s">
        <v>132</v>
      </c>
      <c r="AJ18" s="123" t="s">
        <v>149</v>
      </c>
    </row>
    <row r="19" ht="36" spans="1:36">
      <c r="A19" s="107">
        <v>16</v>
      </c>
      <c r="B19" s="109" t="s">
        <v>117</v>
      </c>
      <c r="C19" s="110" t="s">
        <v>150</v>
      </c>
      <c r="D19" s="134" t="s">
        <v>505</v>
      </c>
      <c r="E19" s="57" t="s">
        <v>157</v>
      </c>
      <c r="F19" s="109" t="s">
        <v>4271</v>
      </c>
      <c r="G19" s="198">
        <v>45748</v>
      </c>
      <c r="H19" s="198">
        <v>45292</v>
      </c>
      <c r="I19" s="198">
        <v>45627</v>
      </c>
      <c r="J19" s="48" t="s">
        <v>4272</v>
      </c>
      <c r="K19" s="48" t="s">
        <v>125</v>
      </c>
      <c r="L19" s="48" t="s">
        <v>398</v>
      </c>
      <c r="M19" s="48" t="s">
        <v>80</v>
      </c>
      <c r="N19" s="34" t="s">
        <v>4320</v>
      </c>
      <c r="O19" s="65">
        <v>45587.6993055556</v>
      </c>
      <c r="P19" s="196"/>
      <c r="Q19" s="35"/>
      <c r="R19" s="35"/>
      <c r="S19" s="40"/>
      <c r="T19" s="40"/>
      <c r="U19" s="147"/>
      <c r="V19" s="35"/>
      <c r="W19" s="35"/>
      <c r="X19" s="40"/>
      <c r="Y19" s="40"/>
      <c r="Z19" s="147"/>
      <c r="AA19" s="35"/>
      <c r="AB19" s="35"/>
      <c r="AC19" s="40"/>
      <c r="AD19" s="40"/>
      <c r="AE19" s="147"/>
      <c r="AF19" s="34" t="s">
        <v>4321</v>
      </c>
      <c r="AG19" s="34" t="s">
        <v>505</v>
      </c>
      <c r="AH19" t="s">
        <v>4322</v>
      </c>
      <c r="AI19" t="s">
        <v>132</v>
      </c>
      <c r="AJ19" s="123" t="s">
        <v>3620</v>
      </c>
    </row>
    <row r="20" ht="36" spans="1:36">
      <c r="A20" s="107">
        <v>17</v>
      </c>
      <c r="B20" s="109" t="s">
        <v>117</v>
      </c>
      <c r="C20" s="110" t="s">
        <v>150</v>
      </c>
      <c r="D20" s="134" t="s">
        <v>511</v>
      </c>
      <c r="E20" s="57" t="s">
        <v>157</v>
      </c>
      <c r="F20" s="109" t="s">
        <v>4271</v>
      </c>
      <c r="G20" s="198">
        <v>45689</v>
      </c>
      <c r="H20" s="198">
        <v>45292</v>
      </c>
      <c r="I20" s="198">
        <v>45627</v>
      </c>
      <c r="J20" s="48" t="s">
        <v>4272</v>
      </c>
      <c r="K20" s="48" t="s">
        <v>125</v>
      </c>
      <c r="L20" s="48" t="s">
        <v>398</v>
      </c>
      <c r="M20" s="48" t="s">
        <v>80</v>
      </c>
      <c r="N20" s="34" t="s">
        <v>4323</v>
      </c>
      <c r="O20" s="65">
        <v>45576.6243055556</v>
      </c>
      <c r="P20" s="224"/>
      <c r="Q20" s="229"/>
      <c r="R20" s="35"/>
      <c r="S20" s="40"/>
      <c r="T20" s="40"/>
      <c r="U20" s="147"/>
      <c r="V20" s="35"/>
      <c r="W20" s="35"/>
      <c r="X20" s="40"/>
      <c r="Y20" s="40"/>
      <c r="Z20" s="230"/>
      <c r="AA20" s="229"/>
      <c r="AB20" s="35"/>
      <c r="AC20" s="40"/>
      <c r="AD20" s="40"/>
      <c r="AE20" s="147"/>
      <c r="AF20" s="34" t="s">
        <v>4324</v>
      </c>
      <c r="AG20" s="34" t="s">
        <v>511</v>
      </c>
      <c r="AH20" t="s">
        <v>4325</v>
      </c>
      <c r="AI20" t="s">
        <v>132</v>
      </c>
      <c r="AJ20" s="123" t="s">
        <v>3620</v>
      </c>
    </row>
    <row r="21" ht="378" spans="1:36">
      <c r="A21" s="107">
        <v>18</v>
      </c>
      <c r="B21" s="109" t="s">
        <v>117</v>
      </c>
      <c r="C21" s="110" t="s">
        <v>150</v>
      </c>
      <c r="D21" s="134" t="s">
        <v>4326</v>
      </c>
      <c r="E21" s="54" t="s">
        <v>412</v>
      </c>
      <c r="F21" s="109" t="s">
        <v>4271</v>
      </c>
      <c r="G21" s="198">
        <v>45597</v>
      </c>
      <c r="H21" s="198">
        <v>45292</v>
      </c>
      <c r="I21" s="198">
        <v>45597</v>
      </c>
      <c r="J21" s="48" t="s">
        <v>4272</v>
      </c>
      <c r="K21" s="48" t="s">
        <v>125</v>
      </c>
      <c r="L21" s="48" t="s">
        <v>398</v>
      </c>
      <c r="M21" s="48" t="s">
        <v>80</v>
      </c>
      <c r="N21" s="65" t="s">
        <v>4327</v>
      </c>
      <c r="O21" s="65">
        <v>45423.5083333333</v>
      </c>
      <c r="P21" s="224"/>
      <c r="Q21" s="229"/>
      <c r="R21" s="35"/>
      <c r="S21" s="40"/>
      <c r="T21" s="40"/>
      <c r="U21" s="147"/>
      <c r="V21" s="35"/>
      <c r="W21" s="35"/>
      <c r="X21" s="40"/>
      <c r="Y21" s="40"/>
      <c r="Z21" s="230"/>
      <c r="AA21" s="229"/>
      <c r="AB21" s="35"/>
      <c r="AC21" s="40"/>
      <c r="AD21" s="40"/>
      <c r="AE21" s="147"/>
      <c r="AF21" s="34" t="s">
        <v>4328</v>
      </c>
      <c r="AG21" s="34" t="s">
        <v>4326</v>
      </c>
      <c r="AH21" s="123" t="s">
        <v>4329</v>
      </c>
      <c r="AI21" s="124" t="s">
        <v>132</v>
      </c>
      <c r="AJ21" s="123" t="s">
        <v>438</v>
      </c>
    </row>
    <row r="22" ht="36" spans="1:36">
      <c r="A22" s="107">
        <v>19</v>
      </c>
      <c r="B22" s="109" t="s">
        <v>117</v>
      </c>
      <c r="C22" s="110" t="s">
        <v>150</v>
      </c>
      <c r="D22" s="134" t="s">
        <v>4330</v>
      </c>
      <c r="E22" s="54" t="s">
        <v>247</v>
      </c>
      <c r="F22" s="109" t="s">
        <v>4271</v>
      </c>
      <c r="G22" s="198">
        <v>45627</v>
      </c>
      <c r="H22" s="198">
        <v>45292</v>
      </c>
      <c r="I22" s="198">
        <v>45627</v>
      </c>
      <c r="J22" s="48" t="s">
        <v>4272</v>
      </c>
      <c r="K22" s="48" t="s">
        <v>125</v>
      </c>
      <c r="L22" s="48" t="s">
        <v>398</v>
      </c>
      <c r="M22" s="48" t="s">
        <v>80</v>
      </c>
      <c r="N22" s="65" t="s">
        <v>4331</v>
      </c>
      <c r="O22" s="65">
        <v>45398.525</v>
      </c>
      <c r="P22" s="196"/>
      <c r="Q22" s="35"/>
      <c r="R22" s="35"/>
      <c r="S22" s="40"/>
      <c r="T22" s="40"/>
      <c r="U22" s="147"/>
      <c r="V22" s="35"/>
      <c r="W22" s="35"/>
      <c r="X22" s="40"/>
      <c r="Y22" s="40"/>
      <c r="Z22" s="147"/>
      <c r="AA22" s="35"/>
      <c r="AB22" s="35"/>
      <c r="AC22" s="40"/>
      <c r="AD22" s="40"/>
      <c r="AE22" s="147"/>
      <c r="AF22" s="34" t="s">
        <v>4332</v>
      </c>
      <c r="AG22" s="34" t="s">
        <v>4330</v>
      </c>
      <c r="AH22" t="s">
        <v>4333</v>
      </c>
      <c r="AI22" s="124" t="s">
        <v>132</v>
      </c>
      <c r="AJ22" s="123" t="s">
        <v>144</v>
      </c>
    </row>
    <row r="23" ht="94.5" spans="1:36">
      <c r="A23" s="107">
        <v>20</v>
      </c>
      <c r="B23" s="109" t="s">
        <v>117</v>
      </c>
      <c r="C23" s="110" t="s">
        <v>150</v>
      </c>
      <c r="D23" s="134" t="s">
        <v>4334</v>
      </c>
      <c r="E23" s="54" t="s">
        <v>412</v>
      </c>
      <c r="F23" s="109" t="s">
        <v>4271</v>
      </c>
      <c r="G23" s="198">
        <v>45352</v>
      </c>
      <c r="H23" s="198">
        <v>45352</v>
      </c>
      <c r="I23" s="198">
        <v>45382</v>
      </c>
      <c r="J23" s="48" t="s">
        <v>4272</v>
      </c>
      <c r="K23" s="48" t="s">
        <v>125</v>
      </c>
      <c r="L23" s="48" t="s">
        <v>922</v>
      </c>
      <c r="M23" s="48" t="s">
        <v>81</v>
      </c>
      <c r="N23" s="65" t="s">
        <v>4335</v>
      </c>
      <c r="O23" s="65">
        <v>45321.6458333333</v>
      </c>
      <c r="P23" s="224"/>
      <c r="Q23" s="229"/>
      <c r="R23" s="35"/>
      <c r="S23" s="40"/>
      <c r="T23" s="40"/>
      <c r="U23" s="147"/>
      <c r="V23" s="35"/>
      <c r="W23" s="35"/>
      <c r="X23" s="40"/>
      <c r="Y23" s="40"/>
      <c r="Z23" s="230"/>
      <c r="AA23" s="229"/>
      <c r="AB23" s="147"/>
      <c r="AC23" s="40"/>
      <c r="AD23" s="40"/>
      <c r="AE23" s="147"/>
      <c r="AF23" s="34" t="s">
        <v>4336</v>
      </c>
      <c r="AG23" s="34" t="s">
        <v>4334</v>
      </c>
      <c r="AH23" s="123" t="s">
        <v>4337</v>
      </c>
      <c r="AI23" s="124" t="s">
        <v>132</v>
      </c>
      <c r="AJ23" s="123" t="s">
        <v>133</v>
      </c>
    </row>
    <row r="24" spans="1:36">
      <c r="A24" s="107">
        <v>21</v>
      </c>
      <c r="B24" s="109" t="s">
        <v>117</v>
      </c>
      <c r="C24" s="110" t="s">
        <v>150</v>
      </c>
      <c r="D24" s="134" t="s">
        <v>4338</v>
      </c>
      <c r="E24" s="54" t="s">
        <v>120</v>
      </c>
      <c r="F24" s="109" t="s">
        <v>4271</v>
      </c>
      <c r="G24" s="198">
        <v>45627</v>
      </c>
      <c r="H24" s="198">
        <v>45627</v>
      </c>
      <c r="I24" s="198">
        <v>45657</v>
      </c>
      <c r="J24" s="48" t="s">
        <v>4272</v>
      </c>
      <c r="K24" s="48" t="s">
        <v>125</v>
      </c>
      <c r="L24" s="48" t="s">
        <v>922</v>
      </c>
      <c r="M24" s="48" t="s">
        <v>81</v>
      </c>
      <c r="N24" s="34"/>
      <c r="O24" s="34"/>
      <c r="P24" s="224"/>
      <c r="Q24" s="229"/>
      <c r="R24" s="35"/>
      <c r="S24" s="40"/>
      <c r="T24" s="40"/>
      <c r="U24" s="147"/>
      <c r="V24" s="35"/>
      <c r="W24" s="35"/>
      <c r="X24" s="40"/>
      <c r="Y24" s="40"/>
      <c r="Z24" s="230"/>
      <c r="AA24" s="229"/>
      <c r="AB24" s="35"/>
      <c r="AC24" s="40"/>
      <c r="AD24" s="40"/>
      <c r="AE24" s="147"/>
      <c r="AF24" s="34"/>
      <c r="AG24" s="34"/>
      <c r="AJ24" s="123"/>
    </row>
    <row r="25" spans="1:36">
      <c r="A25" s="107">
        <v>22</v>
      </c>
      <c r="B25" s="109" t="s">
        <v>117</v>
      </c>
      <c r="C25" s="110" t="s">
        <v>150</v>
      </c>
      <c r="D25" s="134" t="s">
        <v>4339</v>
      </c>
      <c r="E25" s="54" t="s">
        <v>247</v>
      </c>
      <c r="F25" s="109" t="s">
        <v>4271</v>
      </c>
      <c r="G25" s="198">
        <v>45383</v>
      </c>
      <c r="H25" s="198">
        <v>45383</v>
      </c>
      <c r="I25" s="198">
        <v>45383</v>
      </c>
      <c r="J25" s="48" t="s">
        <v>4272</v>
      </c>
      <c r="K25" s="48" t="s">
        <v>125</v>
      </c>
      <c r="L25" s="48" t="s">
        <v>922</v>
      </c>
      <c r="M25" s="48" t="s">
        <v>81</v>
      </c>
      <c r="N25" s="34"/>
      <c r="O25" s="34"/>
      <c r="P25" s="224"/>
      <c r="Q25" s="229"/>
      <c r="R25" s="35"/>
      <c r="S25" s="40"/>
      <c r="T25" s="40"/>
      <c r="U25" s="147"/>
      <c r="V25" s="35"/>
      <c r="W25" s="35"/>
      <c r="X25" s="40"/>
      <c r="Y25" s="40"/>
      <c r="Z25" s="230"/>
      <c r="AA25" s="229"/>
      <c r="AB25" s="35"/>
      <c r="AC25" s="40"/>
      <c r="AD25" s="40"/>
      <c r="AE25" s="147"/>
      <c r="AF25" s="34"/>
      <c r="AG25" s="34"/>
      <c r="AJ25" s="123"/>
    </row>
    <row r="26" ht="81" spans="1:36">
      <c r="A26" s="107">
        <v>23</v>
      </c>
      <c r="B26" s="109" t="s">
        <v>117</v>
      </c>
      <c r="C26" s="110" t="s">
        <v>150</v>
      </c>
      <c r="D26" s="134" t="s">
        <v>4340</v>
      </c>
      <c r="E26" s="57" t="s">
        <v>157</v>
      </c>
      <c r="F26" s="109" t="s">
        <v>4271</v>
      </c>
      <c r="G26" s="198">
        <v>45413</v>
      </c>
      <c r="H26" s="198">
        <v>45413</v>
      </c>
      <c r="I26" s="198">
        <v>45413</v>
      </c>
      <c r="J26" s="48" t="s">
        <v>4272</v>
      </c>
      <c r="K26" s="48" t="s">
        <v>125</v>
      </c>
      <c r="L26" s="48" t="s">
        <v>922</v>
      </c>
      <c r="M26" s="48" t="s">
        <v>81</v>
      </c>
      <c r="N26" s="65" t="s">
        <v>4341</v>
      </c>
      <c r="O26" s="65">
        <v>45366.6708333333</v>
      </c>
      <c r="P26" s="224"/>
      <c r="Q26" s="229"/>
      <c r="R26" s="35"/>
      <c r="S26" s="40"/>
      <c r="T26" s="40"/>
      <c r="U26" s="147"/>
      <c r="V26" s="35"/>
      <c r="W26" s="35"/>
      <c r="X26" s="40"/>
      <c r="Y26" s="40"/>
      <c r="Z26" s="230"/>
      <c r="AA26" s="229"/>
      <c r="AB26" s="147"/>
      <c r="AC26" s="40"/>
      <c r="AD26" s="40"/>
      <c r="AE26" s="147"/>
      <c r="AF26" s="34" t="s">
        <v>4342</v>
      </c>
      <c r="AG26" s="34" t="s">
        <v>4340</v>
      </c>
      <c r="AH26" s="123" t="s">
        <v>4343</v>
      </c>
      <c r="AI26" s="124" t="s">
        <v>132</v>
      </c>
      <c r="AJ26" s="123" t="s">
        <v>163</v>
      </c>
    </row>
    <row r="27" ht="36" spans="1:36">
      <c r="A27" s="107">
        <v>24</v>
      </c>
      <c r="B27" s="109" t="s">
        <v>117</v>
      </c>
      <c r="C27" s="110" t="s">
        <v>150</v>
      </c>
      <c r="D27" s="134" t="s">
        <v>4344</v>
      </c>
      <c r="E27" s="57" t="s">
        <v>412</v>
      </c>
      <c r="F27" s="109" t="s">
        <v>4271</v>
      </c>
      <c r="G27" s="198">
        <v>45413</v>
      </c>
      <c r="H27" s="198">
        <v>45413</v>
      </c>
      <c r="I27" s="198">
        <v>45413</v>
      </c>
      <c r="J27" s="48" t="s">
        <v>4272</v>
      </c>
      <c r="K27" s="48" t="s">
        <v>125</v>
      </c>
      <c r="L27" s="48" t="s">
        <v>922</v>
      </c>
      <c r="M27" s="48" t="s">
        <v>81</v>
      </c>
      <c r="N27" s="65" t="s">
        <v>4345</v>
      </c>
      <c r="O27" s="65">
        <v>45350.7</v>
      </c>
      <c r="P27" s="224"/>
      <c r="Q27" s="229"/>
      <c r="R27" s="35"/>
      <c r="S27" s="40"/>
      <c r="T27" s="40"/>
      <c r="U27" s="147"/>
      <c r="V27" s="35"/>
      <c r="W27" s="35"/>
      <c r="X27" s="40"/>
      <c r="Y27" s="40"/>
      <c r="Z27" s="230"/>
      <c r="AA27" s="229"/>
      <c r="AB27" s="147"/>
      <c r="AC27" s="40"/>
      <c r="AD27" s="40"/>
      <c r="AE27" s="147"/>
      <c r="AF27" s="34" t="s">
        <v>4346</v>
      </c>
      <c r="AG27" s="34" t="s">
        <v>4344</v>
      </c>
      <c r="AH27" t="s">
        <v>4347</v>
      </c>
      <c r="AI27" s="124" t="s">
        <v>132</v>
      </c>
      <c r="AJ27" s="123" t="s">
        <v>170</v>
      </c>
    </row>
    <row r="28" spans="1:36">
      <c r="A28" s="107">
        <v>25</v>
      </c>
      <c r="B28" s="109" t="s">
        <v>117</v>
      </c>
      <c r="C28" s="110" t="s">
        <v>150</v>
      </c>
      <c r="D28" s="134" t="s">
        <v>4348</v>
      </c>
      <c r="E28" s="54" t="s">
        <v>412</v>
      </c>
      <c r="F28" s="109" t="s">
        <v>4271</v>
      </c>
      <c r="G28" s="198">
        <v>45597</v>
      </c>
      <c r="H28" s="198">
        <v>45597</v>
      </c>
      <c r="I28" s="198">
        <v>45597</v>
      </c>
      <c r="J28" s="48" t="s">
        <v>4272</v>
      </c>
      <c r="K28" s="48" t="s">
        <v>125</v>
      </c>
      <c r="L28" s="48" t="s">
        <v>922</v>
      </c>
      <c r="M28" s="48" t="s">
        <v>81</v>
      </c>
      <c r="N28" s="34"/>
      <c r="O28" s="34"/>
      <c r="P28" s="224"/>
      <c r="Q28" s="229"/>
      <c r="R28" s="35"/>
      <c r="S28" s="40"/>
      <c r="T28" s="40"/>
      <c r="U28" s="147"/>
      <c r="V28" s="35"/>
      <c r="W28" s="35"/>
      <c r="X28" s="40"/>
      <c r="Y28" s="40"/>
      <c r="Z28" s="230"/>
      <c r="AA28" s="229"/>
      <c r="AB28" s="35"/>
      <c r="AC28" s="40"/>
      <c r="AD28" s="40"/>
      <c r="AE28" s="147"/>
      <c r="AF28" s="34"/>
      <c r="AG28" s="34"/>
      <c r="AJ28" s="123"/>
    </row>
    <row r="29" ht="36" spans="1:36">
      <c r="A29" s="107">
        <v>26</v>
      </c>
      <c r="B29" s="109" t="s">
        <v>117</v>
      </c>
      <c r="C29" s="110" t="s">
        <v>150</v>
      </c>
      <c r="D29" s="134" t="s">
        <v>1067</v>
      </c>
      <c r="E29" s="54" t="s">
        <v>412</v>
      </c>
      <c r="F29" s="109" t="s">
        <v>4271</v>
      </c>
      <c r="G29" s="198">
        <v>45597</v>
      </c>
      <c r="H29" s="198">
        <v>45597</v>
      </c>
      <c r="I29" s="198">
        <v>45597</v>
      </c>
      <c r="J29" s="48" t="s">
        <v>4272</v>
      </c>
      <c r="K29" s="48" t="s">
        <v>125</v>
      </c>
      <c r="L29" s="48" t="s">
        <v>922</v>
      </c>
      <c r="M29" s="48" t="s">
        <v>81</v>
      </c>
      <c r="N29" s="65" t="s">
        <v>4349</v>
      </c>
      <c r="O29" s="65">
        <v>45351.6979166667</v>
      </c>
      <c r="P29" s="224"/>
      <c r="Q29" s="229"/>
      <c r="R29" s="35"/>
      <c r="S29" s="40"/>
      <c r="T29" s="40"/>
      <c r="U29" s="147"/>
      <c r="V29" s="35"/>
      <c r="W29" s="35"/>
      <c r="X29" s="40"/>
      <c r="Y29" s="40"/>
      <c r="Z29" s="230"/>
      <c r="AA29" s="229"/>
      <c r="AB29" s="147"/>
      <c r="AC29" s="40"/>
      <c r="AD29" s="40"/>
      <c r="AE29" s="147"/>
      <c r="AF29" s="34" t="s">
        <v>4350</v>
      </c>
      <c r="AG29" s="34" t="s">
        <v>1067</v>
      </c>
      <c r="AH29" t="s">
        <v>4351</v>
      </c>
      <c r="AI29" s="124" t="s">
        <v>132</v>
      </c>
      <c r="AJ29" s="123" t="s">
        <v>170</v>
      </c>
    </row>
    <row r="30" spans="1:36">
      <c r="A30" s="107">
        <v>27</v>
      </c>
      <c r="B30" s="109" t="s">
        <v>117</v>
      </c>
      <c r="C30" s="110" t="s">
        <v>150</v>
      </c>
      <c r="D30" s="134" t="s">
        <v>4352</v>
      </c>
      <c r="E30" s="54" t="s">
        <v>412</v>
      </c>
      <c r="F30" s="109" t="s">
        <v>4271</v>
      </c>
      <c r="G30" s="198">
        <v>45597</v>
      </c>
      <c r="H30" s="198">
        <v>45597</v>
      </c>
      <c r="I30" s="198">
        <v>45597</v>
      </c>
      <c r="J30" s="48" t="s">
        <v>4272</v>
      </c>
      <c r="K30" s="48" t="s">
        <v>125</v>
      </c>
      <c r="L30" s="48" t="s">
        <v>922</v>
      </c>
      <c r="M30" s="48" t="s">
        <v>81</v>
      </c>
      <c r="N30" s="34"/>
      <c r="O30" s="34"/>
      <c r="P30" s="224"/>
      <c r="Q30" s="229"/>
      <c r="R30" s="35"/>
      <c r="S30" s="40"/>
      <c r="T30" s="40"/>
      <c r="U30" s="147"/>
      <c r="V30" s="35"/>
      <c r="W30" s="35"/>
      <c r="X30" s="40"/>
      <c r="Y30" s="40"/>
      <c r="Z30" s="230"/>
      <c r="AA30" s="229"/>
      <c r="AB30" s="35"/>
      <c r="AC30" s="40"/>
      <c r="AD30" s="40"/>
      <c r="AE30" s="147"/>
      <c r="AF30" s="34"/>
      <c r="AG30" s="34"/>
      <c r="AJ30" s="123"/>
    </row>
    <row r="31" ht="216" spans="1:36">
      <c r="A31" s="107">
        <v>28</v>
      </c>
      <c r="B31" s="109" t="s">
        <v>117</v>
      </c>
      <c r="C31" s="110" t="s">
        <v>150</v>
      </c>
      <c r="D31" s="134" t="s">
        <v>4353</v>
      </c>
      <c r="E31" s="57" t="s">
        <v>247</v>
      </c>
      <c r="F31" s="109" t="s">
        <v>4271</v>
      </c>
      <c r="G31" s="198">
        <v>45627</v>
      </c>
      <c r="H31" s="198">
        <v>45627</v>
      </c>
      <c r="I31" s="198">
        <v>45627</v>
      </c>
      <c r="J31" s="48" t="s">
        <v>4272</v>
      </c>
      <c r="K31" s="48" t="s">
        <v>125</v>
      </c>
      <c r="L31" s="48" t="s">
        <v>922</v>
      </c>
      <c r="M31" s="48" t="s">
        <v>81</v>
      </c>
      <c r="N31" s="65" t="s">
        <v>4354</v>
      </c>
      <c r="O31" s="65">
        <v>45368.6604166667</v>
      </c>
      <c r="P31" s="224"/>
      <c r="Q31" s="229"/>
      <c r="R31" s="35"/>
      <c r="S31" s="40"/>
      <c r="T31" s="40"/>
      <c r="U31" s="147"/>
      <c r="V31" s="35"/>
      <c r="W31" s="35"/>
      <c r="X31" s="40"/>
      <c r="Y31" s="40"/>
      <c r="Z31" s="230"/>
      <c r="AA31" s="229"/>
      <c r="AB31" s="147"/>
      <c r="AC31" s="40"/>
      <c r="AD31" s="40"/>
      <c r="AE31" s="147"/>
      <c r="AF31" s="34" t="s">
        <v>4355</v>
      </c>
      <c r="AG31" s="34" t="s">
        <v>4353</v>
      </c>
      <c r="AH31" s="123" t="s">
        <v>4356</v>
      </c>
      <c r="AI31" s="124" t="s">
        <v>132</v>
      </c>
      <c r="AJ31" s="123" t="s">
        <v>163</v>
      </c>
    </row>
    <row r="32" ht="94.5" spans="1:36">
      <c r="A32" s="107">
        <v>29</v>
      </c>
      <c r="B32" s="109" t="s">
        <v>117</v>
      </c>
      <c r="C32" s="110" t="s">
        <v>150</v>
      </c>
      <c r="D32" s="134" t="s">
        <v>4357</v>
      </c>
      <c r="E32" s="57" t="s">
        <v>412</v>
      </c>
      <c r="F32" s="109" t="s">
        <v>4271</v>
      </c>
      <c r="G32" s="198">
        <v>45627</v>
      </c>
      <c r="H32" s="198">
        <v>45627</v>
      </c>
      <c r="I32" s="198">
        <v>45627</v>
      </c>
      <c r="J32" s="48" t="s">
        <v>4272</v>
      </c>
      <c r="K32" s="48" t="s">
        <v>125</v>
      </c>
      <c r="L32" s="48" t="s">
        <v>922</v>
      </c>
      <c r="M32" s="48" t="s">
        <v>81</v>
      </c>
      <c r="N32" s="65" t="s">
        <v>4358</v>
      </c>
      <c r="O32" s="65">
        <v>45308.4590277778</v>
      </c>
      <c r="P32" s="224"/>
      <c r="Q32" s="229"/>
      <c r="R32" s="35"/>
      <c r="S32" s="40"/>
      <c r="T32" s="40"/>
      <c r="U32" s="147"/>
      <c r="V32" s="35"/>
      <c r="W32" s="35"/>
      <c r="X32" s="40"/>
      <c r="Y32" s="40"/>
      <c r="Z32" s="230"/>
      <c r="AA32" s="229"/>
      <c r="AB32" s="147"/>
      <c r="AC32" s="40"/>
      <c r="AD32" s="40"/>
      <c r="AE32" s="147"/>
      <c r="AF32" s="34" t="s">
        <v>4359</v>
      </c>
      <c r="AG32" s="34" t="s">
        <v>4357</v>
      </c>
      <c r="AH32" s="123" t="s">
        <v>4360</v>
      </c>
      <c r="AI32" s="124" t="s">
        <v>132</v>
      </c>
      <c r="AJ32" s="123" t="s">
        <v>133</v>
      </c>
    </row>
    <row r="33" spans="1:36">
      <c r="A33" s="107">
        <v>30</v>
      </c>
      <c r="B33" s="109" t="s">
        <v>117</v>
      </c>
      <c r="C33" s="110" t="s">
        <v>363</v>
      </c>
      <c r="D33" s="220" t="s">
        <v>4361</v>
      </c>
      <c r="E33" s="57" t="s">
        <v>157</v>
      </c>
      <c r="F33" s="109" t="s">
        <v>4271</v>
      </c>
      <c r="G33" s="198">
        <v>45627</v>
      </c>
      <c r="H33" s="198">
        <v>45627</v>
      </c>
      <c r="I33" s="198">
        <v>45627</v>
      </c>
      <c r="J33" s="48" t="s">
        <v>4272</v>
      </c>
      <c r="K33" s="48" t="s">
        <v>125</v>
      </c>
      <c r="L33" s="48" t="s">
        <v>922</v>
      </c>
      <c r="M33" s="48" t="s">
        <v>81</v>
      </c>
      <c r="N33" s="34"/>
      <c r="O33" s="34"/>
      <c r="P33" s="224"/>
      <c r="Q33" s="229"/>
      <c r="R33" s="35"/>
      <c r="S33" s="40"/>
      <c r="T33" s="40"/>
      <c r="U33" s="147"/>
      <c r="V33" s="35"/>
      <c r="W33" s="35"/>
      <c r="X33" s="40"/>
      <c r="Y33" s="40"/>
      <c r="Z33" s="230"/>
      <c r="AA33" s="229"/>
      <c r="AB33" s="35"/>
      <c r="AC33" s="40"/>
      <c r="AD33" s="40"/>
      <c r="AE33" s="147"/>
      <c r="AF33" s="34"/>
      <c r="AG33" s="34"/>
      <c r="AJ33" s="123"/>
    </row>
    <row r="34" ht="36" spans="1:36">
      <c r="A34" s="107">
        <v>31</v>
      </c>
      <c r="B34" s="109" t="s">
        <v>117</v>
      </c>
      <c r="C34" s="110" t="s">
        <v>150</v>
      </c>
      <c r="D34" s="134" t="s">
        <v>4362</v>
      </c>
      <c r="E34" s="57" t="s">
        <v>157</v>
      </c>
      <c r="F34" s="109" t="s">
        <v>4271</v>
      </c>
      <c r="G34" s="198">
        <v>45658</v>
      </c>
      <c r="H34" s="198">
        <v>45566</v>
      </c>
      <c r="I34" s="198">
        <v>45566</v>
      </c>
      <c r="J34" s="48" t="s">
        <v>4272</v>
      </c>
      <c r="K34" s="48" t="s">
        <v>125</v>
      </c>
      <c r="L34" s="48" t="s">
        <v>922</v>
      </c>
      <c r="M34" s="48" t="s">
        <v>81</v>
      </c>
      <c r="N34" s="34" t="s">
        <v>4363</v>
      </c>
      <c r="O34" s="65">
        <v>45422.6708333333</v>
      </c>
      <c r="P34" s="224"/>
      <c r="Q34" s="229"/>
      <c r="R34" s="35"/>
      <c r="S34" s="40"/>
      <c r="T34" s="40"/>
      <c r="U34" s="147"/>
      <c r="V34" s="35"/>
      <c r="W34" s="35"/>
      <c r="X34" s="40"/>
      <c r="Y34" s="40"/>
      <c r="Z34" s="230"/>
      <c r="AA34" s="229"/>
      <c r="AB34" s="35"/>
      <c r="AC34" s="40"/>
      <c r="AD34" s="40"/>
      <c r="AE34" s="147"/>
      <c r="AF34" s="34" t="s">
        <v>4364</v>
      </c>
      <c r="AG34" s="34" t="s">
        <v>4362</v>
      </c>
      <c r="AH34" t="s">
        <v>4365</v>
      </c>
      <c r="AI34" t="s">
        <v>132</v>
      </c>
      <c r="AJ34" s="123" t="s">
        <v>438</v>
      </c>
    </row>
    <row r="35" ht="36" spans="1:36">
      <c r="A35" s="107">
        <v>32</v>
      </c>
      <c r="B35" s="109" t="s">
        <v>117</v>
      </c>
      <c r="C35" s="110" t="s">
        <v>150</v>
      </c>
      <c r="D35" s="220" t="s">
        <v>4366</v>
      </c>
      <c r="E35" s="57" t="s">
        <v>157</v>
      </c>
      <c r="F35" s="109" t="s">
        <v>4271</v>
      </c>
      <c r="G35" s="198">
        <v>45658</v>
      </c>
      <c r="H35" s="198">
        <v>45566</v>
      </c>
      <c r="I35" s="198">
        <v>45566</v>
      </c>
      <c r="J35" s="48" t="s">
        <v>4272</v>
      </c>
      <c r="K35" s="48" t="s">
        <v>125</v>
      </c>
      <c r="L35" s="48" t="s">
        <v>922</v>
      </c>
      <c r="M35" s="48" t="s">
        <v>81</v>
      </c>
      <c r="N35" s="34" t="s">
        <v>4367</v>
      </c>
      <c r="O35" s="65">
        <v>45590.6583333333</v>
      </c>
      <c r="P35" s="196"/>
      <c r="Q35" s="35"/>
      <c r="R35" s="35"/>
      <c r="S35" s="40"/>
      <c r="T35" s="40"/>
      <c r="U35" s="147"/>
      <c r="V35" s="35"/>
      <c r="W35" s="35"/>
      <c r="X35" s="40"/>
      <c r="Y35" s="40"/>
      <c r="Z35" s="147"/>
      <c r="AA35" s="35"/>
      <c r="AB35" s="35"/>
      <c r="AC35" s="40"/>
      <c r="AD35" s="40"/>
      <c r="AE35" s="147"/>
      <c r="AF35" s="34" t="s">
        <v>4368</v>
      </c>
      <c r="AG35" s="34" t="s">
        <v>4366</v>
      </c>
      <c r="AH35" t="s">
        <v>4369</v>
      </c>
      <c r="AI35" t="s">
        <v>132</v>
      </c>
      <c r="AJ35" s="123" t="s">
        <v>3620</v>
      </c>
    </row>
    <row r="36" ht="36" spans="1:36">
      <c r="A36" s="107">
        <v>33</v>
      </c>
      <c r="B36" s="109" t="s">
        <v>117</v>
      </c>
      <c r="C36" s="110" t="s">
        <v>363</v>
      </c>
      <c r="D36" s="220" t="s">
        <v>4370</v>
      </c>
      <c r="E36" s="57" t="s">
        <v>412</v>
      </c>
      <c r="F36" s="109" t="s">
        <v>4271</v>
      </c>
      <c r="G36" s="198">
        <v>45689</v>
      </c>
      <c r="H36" s="198">
        <v>45566</v>
      </c>
      <c r="I36" s="198">
        <v>45566</v>
      </c>
      <c r="J36" s="48" t="s">
        <v>4272</v>
      </c>
      <c r="K36" s="48" t="s">
        <v>125</v>
      </c>
      <c r="L36" s="48" t="s">
        <v>922</v>
      </c>
      <c r="M36" s="48" t="s">
        <v>81</v>
      </c>
      <c r="N36" s="34" t="s">
        <v>4371</v>
      </c>
      <c r="O36" s="65">
        <v>45380.5951388889</v>
      </c>
      <c r="P36" s="196"/>
      <c r="Q36" s="35"/>
      <c r="R36" s="35"/>
      <c r="S36" s="40"/>
      <c r="T36" s="40"/>
      <c r="U36" s="147"/>
      <c r="V36" s="35"/>
      <c r="W36" s="35"/>
      <c r="X36" s="40"/>
      <c r="Y36" s="40"/>
      <c r="Z36" s="147"/>
      <c r="AA36" s="35"/>
      <c r="AB36" s="147"/>
      <c r="AC36" s="40"/>
      <c r="AD36" s="40"/>
      <c r="AE36" s="147"/>
      <c r="AF36" s="34" t="s">
        <v>4372</v>
      </c>
      <c r="AG36" s="34" t="s">
        <v>4370</v>
      </c>
      <c r="AH36" t="s">
        <v>4373</v>
      </c>
      <c r="AI36" t="s">
        <v>132</v>
      </c>
      <c r="AJ36" s="123" t="s">
        <v>163</v>
      </c>
    </row>
    <row r="37" ht="81" spans="1:36">
      <c r="A37" s="107">
        <v>34</v>
      </c>
      <c r="B37" s="109" t="s">
        <v>117</v>
      </c>
      <c r="C37" s="110" t="s">
        <v>363</v>
      </c>
      <c r="D37" s="220" t="s">
        <v>4374</v>
      </c>
      <c r="E37" s="54" t="s">
        <v>120</v>
      </c>
      <c r="F37" s="109" t="s">
        <v>4271</v>
      </c>
      <c r="G37" s="198">
        <v>45717</v>
      </c>
      <c r="H37" s="198">
        <v>45627</v>
      </c>
      <c r="I37" s="198">
        <v>45627</v>
      </c>
      <c r="J37" s="48" t="s">
        <v>4272</v>
      </c>
      <c r="K37" s="48" t="s">
        <v>125</v>
      </c>
      <c r="L37" s="48" t="s">
        <v>922</v>
      </c>
      <c r="M37" s="48" t="s">
        <v>81</v>
      </c>
      <c r="N37" s="65" t="s">
        <v>4375</v>
      </c>
      <c r="O37" s="65">
        <v>45294.7069444444</v>
      </c>
      <c r="P37" s="224"/>
      <c r="Q37" s="229"/>
      <c r="R37" s="35"/>
      <c r="S37" s="40"/>
      <c r="T37" s="40"/>
      <c r="U37" s="147"/>
      <c r="V37" s="35"/>
      <c r="W37" s="35"/>
      <c r="X37" s="40"/>
      <c r="Y37" s="40"/>
      <c r="Z37" s="230"/>
      <c r="AA37" s="229"/>
      <c r="AB37" s="147"/>
      <c r="AC37" s="40"/>
      <c r="AD37" s="40"/>
      <c r="AE37" s="147"/>
      <c r="AF37" s="34" t="s">
        <v>4376</v>
      </c>
      <c r="AG37" s="34" t="s">
        <v>4374</v>
      </c>
      <c r="AH37" s="123" t="s">
        <v>4377</v>
      </c>
      <c r="AI37" t="s">
        <v>132</v>
      </c>
      <c r="AJ37" s="123" t="s">
        <v>133</v>
      </c>
    </row>
    <row r="38" spans="1:36">
      <c r="A38" s="107">
        <v>35</v>
      </c>
      <c r="B38" s="109" t="s">
        <v>117</v>
      </c>
      <c r="C38" s="110" t="s">
        <v>150</v>
      </c>
      <c r="D38" s="220" t="s">
        <v>4361</v>
      </c>
      <c r="E38" s="57" t="s">
        <v>157</v>
      </c>
      <c r="F38" s="109" t="s">
        <v>4271</v>
      </c>
      <c r="G38" s="198">
        <v>45627</v>
      </c>
      <c r="H38" s="198">
        <v>45352</v>
      </c>
      <c r="I38" s="198">
        <v>45352</v>
      </c>
      <c r="J38" s="48" t="s">
        <v>4272</v>
      </c>
      <c r="K38" s="48" t="s">
        <v>125</v>
      </c>
      <c r="L38" s="48" t="s">
        <v>922</v>
      </c>
      <c r="M38" s="48" t="s">
        <v>81</v>
      </c>
      <c r="N38" s="34"/>
      <c r="O38" s="34"/>
      <c r="P38" s="224"/>
      <c r="Q38" s="229"/>
      <c r="R38" s="35"/>
      <c r="S38" s="40"/>
      <c r="T38" s="40"/>
      <c r="U38" s="147"/>
      <c r="V38" s="35"/>
      <c r="W38" s="35"/>
      <c r="X38" s="40"/>
      <c r="Y38" s="40"/>
      <c r="Z38" s="230"/>
      <c r="AA38" s="229"/>
      <c r="AB38" s="147"/>
      <c r="AC38" s="40"/>
      <c r="AD38" s="40"/>
      <c r="AE38" s="147"/>
      <c r="AF38" s="34"/>
      <c r="AG38" s="34"/>
      <c r="AJ38" s="123"/>
    </row>
    <row r="39" ht="81" spans="1:36">
      <c r="A39" s="107">
        <v>36</v>
      </c>
      <c r="B39" s="109" t="s">
        <v>117</v>
      </c>
      <c r="C39" s="110" t="s">
        <v>150</v>
      </c>
      <c r="D39" s="220" t="s">
        <v>4378</v>
      </c>
      <c r="E39" s="54" t="s">
        <v>412</v>
      </c>
      <c r="F39" s="109" t="s">
        <v>4271</v>
      </c>
      <c r="G39" s="198">
        <v>45505</v>
      </c>
      <c r="H39" s="198">
        <v>45352</v>
      </c>
      <c r="I39" s="198">
        <v>45352</v>
      </c>
      <c r="J39" s="48" t="s">
        <v>4272</v>
      </c>
      <c r="K39" s="48" t="s">
        <v>125</v>
      </c>
      <c r="L39" s="48" t="s">
        <v>922</v>
      </c>
      <c r="M39" s="48" t="s">
        <v>81</v>
      </c>
      <c r="N39" s="65" t="s">
        <v>4379</v>
      </c>
      <c r="O39" s="65">
        <v>45376.6666666667</v>
      </c>
      <c r="P39" s="224"/>
      <c r="Q39" s="229"/>
      <c r="R39" s="35"/>
      <c r="S39" s="40"/>
      <c r="T39" s="40"/>
      <c r="U39" s="147"/>
      <c r="V39" s="35"/>
      <c r="W39" s="35"/>
      <c r="X39" s="40"/>
      <c r="Y39" s="40"/>
      <c r="Z39" s="230"/>
      <c r="AA39" s="229"/>
      <c r="AB39" s="147"/>
      <c r="AC39" s="40"/>
      <c r="AD39" s="40"/>
      <c r="AE39" s="147"/>
      <c r="AF39" s="34" t="s">
        <v>4380</v>
      </c>
      <c r="AG39" s="34" t="s">
        <v>4378</v>
      </c>
      <c r="AH39" s="123" t="s">
        <v>4381</v>
      </c>
      <c r="AI39" t="s">
        <v>132</v>
      </c>
      <c r="AJ39" s="123" t="s">
        <v>163</v>
      </c>
    </row>
    <row r="40" ht="36" spans="1:36">
      <c r="A40" s="107">
        <v>37</v>
      </c>
      <c r="B40" s="109" t="s">
        <v>117</v>
      </c>
      <c r="C40" s="110" t="s">
        <v>150</v>
      </c>
      <c r="D40" s="220" t="s">
        <v>4382</v>
      </c>
      <c r="E40" s="54" t="s">
        <v>412</v>
      </c>
      <c r="F40" s="109" t="s">
        <v>4271</v>
      </c>
      <c r="G40" s="198">
        <v>45444</v>
      </c>
      <c r="H40" s="198">
        <v>45383</v>
      </c>
      <c r="I40" s="198">
        <v>45383</v>
      </c>
      <c r="J40" s="48" t="s">
        <v>4272</v>
      </c>
      <c r="K40" s="48" t="s">
        <v>125</v>
      </c>
      <c r="L40" s="48" t="s">
        <v>922</v>
      </c>
      <c r="M40" s="48" t="s">
        <v>81</v>
      </c>
      <c r="N40" s="65" t="s">
        <v>4383</v>
      </c>
      <c r="O40" s="65">
        <v>45391.6729166667</v>
      </c>
      <c r="P40" s="224"/>
      <c r="Q40" s="229"/>
      <c r="R40" s="35"/>
      <c r="S40" s="40"/>
      <c r="T40" s="40"/>
      <c r="U40" s="147"/>
      <c r="V40" s="35"/>
      <c r="W40" s="35"/>
      <c r="X40" s="40"/>
      <c r="Y40" s="40"/>
      <c r="Z40" s="230"/>
      <c r="AA40" s="229"/>
      <c r="AB40" s="35"/>
      <c r="AC40" s="40"/>
      <c r="AD40" s="40"/>
      <c r="AE40" s="147"/>
      <c r="AF40" s="34" t="s">
        <v>4384</v>
      </c>
      <c r="AG40" s="34" t="s">
        <v>4382</v>
      </c>
      <c r="AH40" t="s">
        <v>4385</v>
      </c>
      <c r="AI40" t="s">
        <v>132</v>
      </c>
      <c r="AJ40" s="123" t="s">
        <v>144</v>
      </c>
    </row>
    <row r="41" spans="1:36">
      <c r="A41" s="107">
        <v>37</v>
      </c>
      <c r="B41" s="109" t="s">
        <v>117</v>
      </c>
      <c r="C41" s="110" t="s">
        <v>150</v>
      </c>
      <c r="D41" s="220" t="s">
        <v>4386</v>
      </c>
      <c r="E41" s="57" t="s">
        <v>412</v>
      </c>
      <c r="F41" s="109" t="s">
        <v>4271</v>
      </c>
      <c r="G41" s="198">
        <v>45444</v>
      </c>
      <c r="H41" s="198">
        <v>45383</v>
      </c>
      <c r="I41" s="198">
        <v>45383</v>
      </c>
      <c r="J41" s="48" t="s">
        <v>4272</v>
      </c>
      <c r="K41" s="48" t="s">
        <v>125</v>
      </c>
      <c r="L41" s="48" t="s">
        <v>922</v>
      </c>
      <c r="M41" s="48" t="s">
        <v>81</v>
      </c>
      <c r="N41" s="34"/>
      <c r="O41" s="34"/>
      <c r="P41" s="224"/>
      <c r="Q41" s="229"/>
      <c r="R41" s="35"/>
      <c r="S41" s="40"/>
      <c r="T41" s="40"/>
      <c r="U41" s="147"/>
      <c r="V41" s="35"/>
      <c r="W41" s="35"/>
      <c r="X41" s="40"/>
      <c r="Y41" s="40"/>
      <c r="Z41" s="230"/>
      <c r="AA41" s="229"/>
      <c r="AB41" s="35"/>
      <c r="AC41" s="40"/>
      <c r="AD41" s="40"/>
      <c r="AE41" s="147"/>
      <c r="AF41" s="34"/>
      <c r="AG41" s="34"/>
      <c r="AJ41" s="123"/>
    </row>
    <row r="42" ht="175.5" spans="1:36">
      <c r="A42" s="107">
        <v>38</v>
      </c>
      <c r="B42" s="109" t="s">
        <v>117</v>
      </c>
      <c r="C42" s="206" t="s">
        <v>150</v>
      </c>
      <c r="D42" s="220" t="s">
        <v>1203</v>
      </c>
      <c r="E42" s="57" t="s">
        <v>157</v>
      </c>
      <c r="F42" s="109" t="s">
        <v>4271</v>
      </c>
      <c r="G42" s="221" t="s">
        <v>4387</v>
      </c>
      <c r="H42" s="222">
        <v>45292</v>
      </c>
      <c r="I42" s="222">
        <v>45383</v>
      </c>
      <c r="J42" s="48" t="s">
        <v>4272</v>
      </c>
      <c r="K42" s="48" t="s">
        <v>125</v>
      </c>
      <c r="L42" s="48" t="s">
        <v>1143</v>
      </c>
      <c r="M42" s="107" t="s">
        <v>78</v>
      </c>
      <c r="N42" s="65" t="s">
        <v>4388</v>
      </c>
      <c r="O42" s="65">
        <v>45313.7291666667</v>
      </c>
      <c r="P42" s="225"/>
      <c r="Q42" s="229"/>
      <c r="R42" s="35"/>
      <c r="S42" s="40"/>
      <c r="T42" s="40"/>
      <c r="U42" s="48"/>
      <c r="V42" s="35"/>
      <c r="W42" s="35"/>
      <c r="X42" s="40"/>
      <c r="Y42" s="40"/>
      <c r="Z42" s="225"/>
      <c r="AA42" s="229"/>
      <c r="AB42" s="147"/>
      <c r="AC42" s="40"/>
      <c r="AD42" s="40"/>
      <c r="AE42" s="107"/>
      <c r="AF42" s="34" t="s">
        <v>4389</v>
      </c>
      <c r="AG42" s="34" t="s">
        <v>1203</v>
      </c>
      <c r="AH42" s="123" t="s">
        <v>4390</v>
      </c>
      <c r="AI42" t="s">
        <v>132</v>
      </c>
      <c r="AJ42" s="123" t="s">
        <v>133</v>
      </c>
    </row>
    <row r="43" ht="36" spans="1:36">
      <c r="A43" s="107">
        <v>39</v>
      </c>
      <c r="B43" s="109" t="s">
        <v>117</v>
      </c>
      <c r="C43" s="206" t="s">
        <v>150</v>
      </c>
      <c r="D43" s="220" t="s">
        <v>1389</v>
      </c>
      <c r="E43" s="57" t="s">
        <v>157</v>
      </c>
      <c r="F43" s="109" t="s">
        <v>4271</v>
      </c>
      <c r="G43" s="221" t="s">
        <v>4310</v>
      </c>
      <c r="H43" s="222">
        <v>45293</v>
      </c>
      <c r="I43" s="222">
        <v>45628</v>
      </c>
      <c r="J43" s="48" t="s">
        <v>4272</v>
      </c>
      <c r="K43" s="48" t="s">
        <v>125</v>
      </c>
      <c r="L43" s="48" t="s">
        <v>1143</v>
      </c>
      <c r="M43" s="107" t="s">
        <v>78</v>
      </c>
      <c r="N43" s="65" t="s">
        <v>4391</v>
      </c>
      <c r="O43" s="65">
        <v>45393.7145833333</v>
      </c>
      <c r="P43" s="225"/>
      <c r="Q43" s="229"/>
      <c r="R43" s="35"/>
      <c r="S43" s="40"/>
      <c r="T43" s="40"/>
      <c r="U43" s="48"/>
      <c r="V43" s="35"/>
      <c r="W43" s="35"/>
      <c r="X43" s="40"/>
      <c r="Y43" s="40"/>
      <c r="Z43" s="225"/>
      <c r="AA43" s="229"/>
      <c r="AB43" s="35"/>
      <c r="AC43" s="40"/>
      <c r="AD43" s="40"/>
      <c r="AE43" s="107"/>
      <c r="AF43" s="34" t="s">
        <v>4392</v>
      </c>
      <c r="AG43" s="34" t="s">
        <v>1389</v>
      </c>
      <c r="AH43" t="s">
        <v>4393</v>
      </c>
      <c r="AI43" t="s">
        <v>132</v>
      </c>
      <c r="AJ43" s="123" t="s">
        <v>144</v>
      </c>
    </row>
    <row r="44" spans="1:36">
      <c r="A44" s="107">
        <v>40</v>
      </c>
      <c r="B44" s="109" t="s">
        <v>117</v>
      </c>
      <c r="C44" s="206" t="s">
        <v>150</v>
      </c>
      <c r="D44" s="220" t="s">
        <v>4394</v>
      </c>
      <c r="E44" s="54" t="s">
        <v>157</v>
      </c>
      <c r="F44" s="109" t="s">
        <v>4271</v>
      </c>
      <c r="G44" s="221" t="s">
        <v>4301</v>
      </c>
      <c r="H44" s="222">
        <v>45295</v>
      </c>
      <c r="I44" s="222">
        <v>45627</v>
      </c>
      <c r="J44" s="48" t="s">
        <v>4272</v>
      </c>
      <c r="K44" s="48" t="s">
        <v>125</v>
      </c>
      <c r="L44" s="48" t="s">
        <v>1143</v>
      </c>
      <c r="M44" s="107" t="s">
        <v>78</v>
      </c>
      <c r="N44" s="34"/>
      <c r="O44" s="34"/>
      <c r="P44" s="225"/>
      <c r="Q44" s="229"/>
      <c r="R44" s="35"/>
      <c r="S44" s="40"/>
      <c r="T44" s="40"/>
      <c r="U44" s="48"/>
      <c r="V44" s="35"/>
      <c r="W44" s="35"/>
      <c r="X44" s="40"/>
      <c r="Y44" s="40"/>
      <c r="Z44" s="225"/>
      <c r="AA44" s="229"/>
      <c r="AB44" s="35"/>
      <c r="AC44" s="40"/>
      <c r="AD44" s="40"/>
      <c r="AE44" s="147"/>
      <c r="AF44" s="34"/>
      <c r="AG44" s="34"/>
      <c r="AJ44" s="123"/>
    </row>
    <row r="45" ht="36" spans="1:36">
      <c r="A45" s="107">
        <v>41</v>
      </c>
      <c r="B45" s="109" t="s">
        <v>117</v>
      </c>
      <c r="C45" s="206" t="s">
        <v>150</v>
      </c>
      <c r="D45" s="220" t="s">
        <v>4395</v>
      </c>
      <c r="E45" s="57" t="s">
        <v>455</v>
      </c>
      <c r="F45" s="109" t="s">
        <v>4271</v>
      </c>
      <c r="G45" s="221" t="s">
        <v>4301</v>
      </c>
      <c r="H45" s="222">
        <v>45295</v>
      </c>
      <c r="I45" s="222">
        <v>45627</v>
      </c>
      <c r="J45" s="48" t="s">
        <v>4272</v>
      </c>
      <c r="K45" s="48" t="s">
        <v>125</v>
      </c>
      <c r="L45" s="48" t="s">
        <v>1143</v>
      </c>
      <c r="M45" s="107" t="s">
        <v>78</v>
      </c>
      <c r="N45" s="65" t="s">
        <v>4396</v>
      </c>
      <c r="O45" s="65">
        <v>45411.4993055556</v>
      </c>
      <c r="P45" s="225"/>
      <c r="Q45" s="229"/>
      <c r="R45" s="35"/>
      <c r="S45" s="40"/>
      <c r="T45" s="40"/>
      <c r="U45" s="48"/>
      <c r="V45" s="35"/>
      <c r="W45" s="35"/>
      <c r="X45" s="40"/>
      <c r="Y45" s="40"/>
      <c r="Z45" s="225"/>
      <c r="AA45" s="229"/>
      <c r="AB45" s="35"/>
      <c r="AC45" s="40"/>
      <c r="AD45" s="40"/>
      <c r="AE45" s="107"/>
      <c r="AF45" s="34" t="s">
        <v>4397</v>
      </c>
      <c r="AG45" s="34" t="s">
        <v>4395</v>
      </c>
      <c r="AH45" t="s">
        <v>4398</v>
      </c>
      <c r="AI45" t="s">
        <v>132</v>
      </c>
      <c r="AJ45" s="123" t="s">
        <v>144</v>
      </c>
    </row>
    <row r="46" ht="36" spans="1:36">
      <c r="A46" s="107">
        <v>42</v>
      </c>
      <c r="B46" s="109" t="s">
        <v>117</v>
      </c>
      <c r="C46" s="206" t="s">
        <v>150</v>
      </c>
      <c r="D46" s="134" t="s">
        <v>4399</v>
      </c>
      <c r="E46" s="57" t="s">
        <v>157</v>
      </c>
      <c r="F46" s="109" t="s">
        <v>4271</v>
      </c>
      <c r="G46" s="221" t="s">
        <v>4301</v>
      </c>
      <c r="H46" s="222">
        <v>45295</v>
      </c>
      <c r="I46" s="222">
        <v>45627</v>
      </c>
      <c r="J46" s="48" t="s">
        <v>4272</v>
      </c>
      <c r="K46" s="48" t="s">
        <v>125</v>
      </c>
      <c r="L46" s="48" t="s">
        <v>1143</v>
      </c>
      <c r="M46" s="107" t="s">
        <v>78</v>
      </c>
      <c r="N46" s="65" t="s">
        <v>4400</v>
      </c>
      <c r="O46" s="65">
        <v>45411.6965277778</v>
      </c>
      <c r="P46" s="225"/>
      <c r="Q46" s="229"/>
      <c r="R46" s="35"/>
      <c r="S46" s="40"/>
      <c r="T46" s="40"/>
      <c r="U46" s="48"/>
      <c r="V46" s="35"/>
      <c r="W46" s="35"/>
      <c r="X46" s="40"/>
      <c r="Y46" s="40"/>
      <c r="Z46" s="225"/>
      <c r="AA46" s="229"/>
      <c r="AB46" s="35"/>
      <c r="AC46" s="40"/>
      <c r="AD46" s="40"/>
      <c r="AE46" s="107"/>
      <c r="AF46" s="34" t="s">
        <v>4401</v>
      </c>
      <c r="AG46" s="34" t="s">
        <v>4399</v>
      </c>
      <c r="AH46" t="s">
        <v>4402</v>
      </c>
      <c r="AI46" t="s">
        <v>132</v>
      </c>
      <c r="AJ46" s="123" t="s">
        <v>144</v>
      </c>
    </row>
    <row r="47" ht="36" spans="1:36">
      <c r="A47" s="107">
        <v>43</v>
      </c>
      <c r="B47" s="109" t="s">
        <v>117</v>
      </c>
      <c r="C47" s="206" t="s">
        <v>363</v>
      </c>
      <c r="D47" s="134" t="s">
        <v>4403</v>
      </c>
      <c r="E47" s="57" t="s">
        <v>412</v>
      </c>
      <c r="F47" s="109" t="s">
        <v>4271</v>
      </c>
      <c r="G47" s="221" t="s">
        <v>4301</v>
      </c>
      <c r="H47" s="222">
        <v>45295</v>
      </c>
      <c r="I47" s="222">
        <v>45627</v>
      </c>
      <c r="J47" s="48" t="s">
        <v>4272</v>
      </c>
      <c r="K47" s="48" t="s">
        <v>125</v>
      </c>
      <c r="L47" s="48" t="s">
        <v>1143</v>
      </c>
      <c r="M47" s="107" t="s">
        <v>78</v>
      </c>
      <c r="N47" s="34" t="s">
        <v>4404</v>
      </c>
      <c r="O47" s="65">
        <v>45584.7777777778</v>
      </c>
      <c r="P47" s="225"/>
      <c r="Q47" s="229"/>
      <c r="R47" s="35"/>
      <c r="S47" s="40"/>
      <c r="T47" s="40"/>
      <c r="U47" s="48"/>
      <c r="V47" s="35"/>
      <c r="W47" s="35"/>
      <c r="X47" s="40"/>
      <c r="Y47" s="40"/>
      <c r="Z47" s="225"/>
      <c r="AA47" s="229"/>
      <c r="AB47" s="35"/>
      <c r="AC47" s="40"/>
      <c r="AD47" s="40"/>
      <c r="AE47" s="147"/>
      <c r="AF47" s="34" t="s">
        <v>4405</v>
      </c>
      <c r="AG47" s="34" t="s">
        <v>4403</v>
      </c>
      <c r="AH47" t="s">
        <v>4406</v>
      </c>
      <c r="AI47" t="s">
        <v>132</v>
      </c>
      <c r="AJ47" s="123" t="s">
        <v>3620</v>
      </c>
    </row>
    <row r="48" spans="1:36">
      <c r="A48" s="107">
        <v>44</v>
      </c>
      <c r="B48" s="109" t="s">
        <v>117</v>
      </c>
      <c r="C48" s="110">
        <v>110</v>
      </c>
      <c r="D48" s="223" t="s">
        <v>4407</v>
      </c>
      <c r="E48" s="57" t="s">
        <v>120</v>
      </c>
      <c r="F48" s="109" t="s">
        <v>4271</v>
      </c>
      <c r="G48" s="213" t="s">
        <v>4408</v>
      </c>
      <c r="H48" s="222">
        <v>45295</v>
      </c>
      <c r="I48" s="213" t="s">
        <v>4301</v>
      </c>
      <c r="J48" s="48" t="s">
        <v>4272</v>
      </c>
      <c r="K48" s="48" t="s">
        <v>125</v>
      </c>
      <c r="L48" s="48" t="s">
        <v>1143</v>
      </c>
      <c r="M48" s="48" t="s">
        <v>78</v>
      </c>
      <c r="N48" s="34"/>
      <c r="O48" s="34"/>
      <c r="P48" s="224"/>
      <c r="Q48" s="229"/>
      <c r="R48" s="35"/>
      <c r="S48" s="40"/>
      <c r="T48" s="40"/>
      <c r="U48" s="147"/>
      <c r="V48" s="35"/>
      <c r="W48" s="35"/>
      <c r="X48" s="40"/>
      <c r="Y48" s="40"/>
      <c r="Z48" s="230"/>
      <c r="AA48" s="229"/>
      <c r="AB48" s="35"/>
      <c r="AC48" s="40"/>
      <c r="AD48" s="40"/>
      <c r="AE48" s="147"/>
      <c r="AF48" s="34"/>
      <c r="AG48" s="34"/>
      <c r="AJ48" s="123"/>
    </row>
    <row r="49" spans="1:36">
      <c r="A49" s="107">
        <v>45</v>
      </c>
      <c r="B49" s="109" t="s">
        <v>117</v>
      </c>
      <c r="C49" s="110">
        <v>110</v>
      </c>
      <c r="D49" s="223" t="s">
        <v>4409</v>
      </c>
      <c r="E49" s="54" t="s">
        <v>412</v>
      </c>
      <c r="F49" s="109" t="s">
        <v>4271</v>
      </c>
      <c r="G49" s="213" t="s">
        <v>4312</v>
      </c>
      <c r="H49" s="222">
        <v>45295</v>
      </c>
      <c r="I49" s="213" t="s">
        <v>4312</v>
      </c>
      <c r="J49" s="48" t="s">
        <v>4272</v>
      </c>
      <c r="K49" s="48" t="s">
        <v>125</v>
      </c>
      <c r="L49" s="48" t="s">
        <v>1143</v>
      </c>
      <c r="M49" s="48" t="s">
        <v>78</v>
      </c>
      <c r="N49" s="34"/>
      <c r="O49" s="34"/>
      <c r="P49" s="224"/>
      <c r="Q49" s="229"/>
      <c r="R49" s="35"/>
      <c r="S49" s="40"/>
      <c r="T49" s="40"/>
      <c r="U49" s="147"/>
      <c r="V49" s="35"/>
      <c r="W49" s="35"/>
      <c r="X49" s="40"/>
      <c r="Y49" s="40"/>
      <c r="Z49" s="230"/>
      <c r="AA49" s="229"/>
      <c r="AB49" s="35"/>
      <c r="AC49" s="40"/>
      <c r="AD49" s="40"/>
      <c r="AE49" s="147"/>
      <c r="AF49" s="34"/>
      <c r="AG49" s="34"/>
      <c r="AJ49" s="123"/>
    </row>
    <row r="50" ht="36" spans="1:36">
      <c r="A50" s="107">
        <v>46</v>
      </c>
      <c r="B50" s="109" t="s">
        <v>117</v>
      </c>
      <c r="C50" s="110">
        <v>110</v>
      </c>
      <c r="D50" s="223" t="s">
        <v>1582</v>
      </c>
      <c r="E50" s="57" t="s">
        <v>412</v>
      </c>
      <c r="F50" s="109" t="s">
        <v>4271</v>
      </c>
      <c r="G50" s="213" t="s">
        <v>4410</v>
      </c>
      <c r="H50" s="222">
        <v>45295</v>
      </c>
      <c r="I50" s="213" t="s">
        <v>4410</v>
      </c>
      <c r="J50" s="48" t="s">
        <v>4272</v>
      </c>
      <c r="K50" s="48" t="s">
        <v>125</v>
      </c>
      <c r="L50" s="48" t="s">
        <v>1143</v>
      </c>
      <c r="M50" s="48" t="s">
        <v>78</v>
      </c>
      <c r="N50" s="65" t="s">
        <v>4411</v>
      </c>
      <c r="O50" s="65">
        <v>45462.7173611111</v>
      </c>
      <c r="P50" s="224"/>
      <c r="Q50" s="229"/>
      <c r="R50" s="35"/>
      <c r="S50" s="40"/>
      <c r="T50" s="40"/>
      <c r="U50" s="147"/>
      <c r="V50" s="35"/>
      <c r="W50" s="35"/>
      <c r="X50" s="40"/>
      <c r="Y50" s="40"/>
      <c r="Z50" s="230"/>
      <c r="AA50" s="229"/>
      <c r="AB50" s="35"/>
      <c r="AC50" s="40"/>
      <c r="AD50" s="40"/>
      <c r="AE50" s="147"/>
      <c r="AF50" s="34" t="s">
        <v>4412</v>
      </c>
      <c r="AG50" s="34" t="s">
        <v>1582</v>
      </c>
      <c r="AH50" t="s">
        <v>4413</v>
      </c>
      <c r="AI50" t="s">
        <v>132</v>
      </c>
      <c r="AJ50" s="123" t="s">
        <v>425</v>
      </c>
    </row>
    <row r="51" ht="189" spans="1:36">
      <c r="A51" s="107">
        <v>47</v>
      </c>
      <c r="B51" s="109" t="s">
        <v>117</v>
      </c>
      <c r="C51" s="110">
        <v>110</v>
      </c>
      <c r="D51" s="223" t="s">
        <v>1614</v>
      </c>
      <c r="E51" s="57" t="s">
        <v>797</v>
      </c>
      <c r="F51" s="109" t="s">
        <v>4271</v>
      </c>
      <c r="G51" s="213" t="s">
        <v>4414</v>
      </c>
      <c r="H51" s="222">
        <v>45295</v>
      </c>
      <c r="I51" s="213" t="s">
        <v>4414</v>
      </c>
      <c r="J51" s="48" t="s">
        <v>4272</v>
      </c>
      <c r="K51" s="48" t="s">
        <v>125</v>
      </c>
      <c r="L51" s="48" t="s">
        <v>1143</v>
      </c>
      <c r="M51" s="48" t="s">
        <v>78</v>
      </c>
      <c r="N51" s="65" t="s">
        <v>4415</v>
      </c>
      <c r="O51" s="65">
        <v>45376.6458333333</v>
      </c>
      <c r="P51" s="224"/>
      <c r="Q51" s="229"/>
      <c r="R51" s="35"/>
      <c r="S51" s="40"/>
      <c r="T51" s="40"/>
      <c r="U51" s="147"/>
      <c r="V51" s="35"/>
      <c r="W51" s="35"/>
      <c r="X51" s="40"/>
      <c r="Y51" s="40"/>
      <c r="Z51" s="230"/>
      <c r="AA51" s="229"/>
      <c r="AB51" s="147"/>
      <c r="AC51" s="40"/>
      <c r="AD51" s="40"/>
      <c r="AE51" s="147"/>
      <c r="AF51" s="34" t="s">
        <v>4416</v>
      </c>
      <c r="AG51" s="34" t="s">
        <v>1614</v>
      </c>
      <c r="AH51" s="123" t="s">
        <v>4417</v>
      </c>
      <c r="AI51" t="s">
        <v>132</v>
      </c>
      <c r="AJ51" s="123" t="s">
        <v>163</v>
      </c>
    </row>
    <row r="52" ht="189" spans="1:36">
      <c r="A52" s="107">
        <v>48</v>
      </c>
      <c r="B52" s="109" t="s">
        <v>117</v>
      </c>
      <c r="C52" s="206">
        <v>110</v>
      </c>
      <c r="D52" s="223" t="s">
        <v>1619</v>
      </c>
      <c r="E52" s="57" t="s">
        <v>797</v>
      </c>
      <c r="F52" s="109" t="s">
        <v>4271</v>
      </c>
      <c r="G52" s="213" t="s">
        <v>4414</v>
      </c>
      <c r="H52" s="222">
        <v>45295</v>
      </c>
      <c r="I52" s="213" t="s">
        <v>4414</v>
      </c>
      <c r="J52" s="48" t="s">
        <v>4272</v>
      </c>
      <c r="K52" s="48" t="s">
        <v>125</v>
      </c>
      <c r="L52" s="48" t="s">
        <v>1143</v>
      </c>
      <c r="M52" s="48" t="s">
        <v>78</v>
      </c>
      <c r="N52" s="65" t="s">
        <v>4418</v>
      </c>
      <c r="O52" s="65">
        <v>45378.6083333333</v>
      </c>
      <c r="P52" s="225"/>
      <c r="Q52" s="229"/>
      <c r="R52" s="35"/>
      <c r="S52" s="40"/>
      <c r="T52" s="40"/>
      <c r="U52" s="48"/>
      <c r="V52" s="35"/>
      <c r="W52" s="35"/>
      <c r="X52" s="40"/>
      <c r="Y52" s="40"/>
      <c r="Z52" s="225"/>
      <c r="AA52" s="229"/>
      <c r="AB52" s="147"/>
      <c r="AC52" s="40"/>
      <c r="AD52" s="40"/>
      <c r="AE52" s="107"/>
      <c r="AF52" s="34" t="s">
        <v>4419</v>
      </c>
      <c r="AG52" s="34" t="s">
        <v>1619</v>
      </c>
      <c r="AH52" s="123" t="s">
        <v>4420</v>
      </c>
      <c r="AI52" t="s">
        <v>132</v>
      </c>
      <c r="AJ52" s="123" t="s">
        <v>163</v>
      </c>
    </row>
    <row r="53" ht="189" spans="1:36">
      <c r="A53" s="107">
        <v>49</v>
      </c>
      <c r="B53" s="109" t="s">
        <v>117</v>
      </c>
      <c r="C53" s="206">
        <v>110</v>
      </c>
      <c r="D53" s="223" t="s">
        <v>4421</v>
      </c>
      <c r="E53" s="54" t="s">
        <v>412</v>
      </c>
      <c r="F53" s="109" t="s">
        <v>4271</v>
      </c>
      <c r="G53" s="213" t="s">
        <v>4293</v>
      </c>
      <c r="H53" s="222">
        <v>45295</v>
      </c>
      <c r="I53" s="213" t="s">
        <v>4293</v>
      </c>
      <c r="J53" s="48" t="s">
        <v>4272</v>
      </c>
      <c r="K53" s="48" t="s">
        <v>125</v>
      </c>
      <c r="L53" s="48" t="s">
        <v>1143</v>
      </c>
      <c r="M53" s="48" t="s">
        <v>78</v>
      </c>
      <c r="N53" s="65" t="s">
        <v>4422</v>
      </c>
      <c r="O53" s="65">
        <v>45432.6486111111</v>
      </c>
      <c r="P53" s="225"/>
      <c r="Q53" s="229"/>
      <c r="R53" s="35"/>
      <c r="S53" s="40"/>
      <c r="T53" s="40"/>
      <c r="U53" s="48"/>
      <c r="V53" s="35"/>
      <c r="W53" s="35"/>
      <c r="X53" s="40"/>
      <c r="Y53" s="40"/>
      <c r="Z53" s="225"/>
      <c r="AA53" s="229"/>
      <c r="AB53" s="35"/>
      <c r="AC53" s="40"/>
      <c r="AD53" s="40"/>
      <c r="AE53" s="147"/>
      <c r="AF53" s="34" t="s">
        <v>4423</v>
      </c>
      <c r="AG53" s="34" t="s">
        <v>4421</v>
      </c>
      <c r="AH53" s="123" t="s">
        <v>4424</v>
      </c>
      <c r="AI53" t="s">
        <v>132</v>
      </c>
      <c r="AJ53" s="123" t="s">
        <v>438</v>
      </c>
    </row>
    <row r="54" spans="1:36">
      <c r="A54" s="107">
        <v>50</v>
      </c>
      <c r="B54" s="109" t="s">
        <v>117</v>
      </c>
      <c r="C54" s="206">
        <v>110</v>
      </c>
      <c r="D54" s="223" t="s">
        <v>4425</v>
      </c>
      <c r="E54" s="54" t="s">
        <v>120</v>
      </c>
      <c r="F54" s="109" t="s">
        <v>4271</v>
      </c>
      <c r="G54" s="221" t="s">
        <v>4426</v>
      </c>
      <c r="H54" s="222">
        <v>45295</v>
      </c>
      <c r="I54" s="213" t="s">
        <v>4301</v>
      </c>
      <c r="J54" s="48" t="s">
        <v>4272</v>
      </c>
      <c r="K54" s="48" t="s">
        <v>125</v>
      </c>
      <c r="L54" s="48" t="s">
        <v>1143</v>
      </c>
      <c r="M54" s="48" t="s">
        <v>78</v>
      </c>
      <c r="N54" s="34"/>
      <c r="O54" s="34"/>
      <c r="P54" s="225"/>
      <c r="Q54" s="229"/>
      <c r="R54" s="35"/>
      <c r="S54" s="40"/>
      <c r="T54" s="40"/>
      <c r="U54" s="48"/>
      <c r="V54" s="35"/>
      <c r="W54" s="35"/>
      <c r="X54" s="40"/>
      <c r="Y54" s="40"/>
      <c r="Z54" s="225"/>
      <c r="AA54" s="229"/>
      <c r="AB54" s="35"/>
      <c r="AC54" s="40"/>
      <c r="AD54" s="40"/>
      <c r="AE54" s="147"/>
      <c r="AF54" s="34"/>
      <c r="AG54" s="34"/>
      <c r="AJ54" s="123"/>
    </row>
    <row r="55" ht="189" spans="1:36">
      <c r="A55" s="107">
        <v>51</v>
      </c>
      <c r="B55" s="109" t="s">
        <v>117</v>
      </c>
      <c r="C55" s="206">
        <v>110</v>
      </c>
      <c r="D55" s="223" t="s">
        <v>1719</v>
      </c>
      <c r="E55" s="57" t="s">
        <v>797</v>
      </c>
      <c r="F55" s="109" t="s">
        <v>4271</v>
      </c>
      <c r="G55" s="213" t="s">
        <v>4293</v>
      </c>
      <c r="H55" s="222">
        <v>45295</v>
      </c>
      <c r="I55" s="213" t="s">
        <v>4293</v>
      </c>
      <c r="J55" s="48" t="s">
        <v>4272</v>
      </c>
      <c r="K55" s="48" t="s">
        <v>125</v>
      </c>
      <c r="L55" s="48" t="s">
        <v>1143</v>
      </c>
      <c r="M55" s="48" t="s">
        <v>78</v>
      </c>
      <c r="N55" s="65" t="s">
        <v>4427</v>
      </c>
      <c r="O55" s="65">
        <v>45381.7069444444</v>
      </c>
      <c r="P55" s="48"/>
      <c r="Q55" s="35"/>
      <c r="R55" s="35"/>
      <c r="S55" s="40"/>
      <c r="T55" s="40"/>
      <c r="U55" s="48"/>
      <c r="V55" s="35"/>
      <c r="W55" s="35"/>
      <c r="X55" s="40"/>
      <c r="Y55" s="40"/>
      <c r="Z55" s="48"/>
      <c r="AA55" s="35"/>
      <c r="AB55" s="147"/>
      <c r="AC55" s="40"/>
      <c r="AD55" s="40"/>
      <c r="AE55" s="107"/>
      <c r="AF55" s="34" t="s">
        <v>4428</v>
      </c>
      <c r="AG55" s="34" t="s">
        <v>1719</v>
      </c>
      <c r="AH55" s="123" t="s">
        <v>4429</v>
      </c>
      <c r="AI55" t="s">
        <v>132</v>
      </c>
      <c r="AJ55" s="123" t="s">
        <v>163</v>
      </c>
    </row>
    <row r="56" ht="36" spans="1:36">
      <c r="A56" s="107">
        <v>52</v>
      </c>
      <c r="B56" s="109" t="s">
        <v>117</v>
      </c>
      <c r="C56" s="206">
        <v>110</v>
      </c>
      <c r="D56" s="223" t="s">
        <v>1738</v>
      </c>
      <c r="E56" s="54" t="s">
        <v>412</v>
      </c>
      <c r="F56" s="109" t="s">
        <v>4271</v>
      </c>
      <c r="G56" s="213" t="s">
        <v>4430</v>
      </c>
      <c r="H56" s="222">
        <v>45295</v>
      </c>
      <c r="I56" s="213" t="s">
        <v>4430</v>
      </c>
      <c r="J56" s="48" t="s">
        <v>4272</v>
      </c>
      <c r="K56" s="48" t="s">
        <v>125</v>
      </c>
      <c r="L56" s="48" t="s">
        <v>1143</v>
      </c>
      <c r="M56" s="48" t="s">
        <v>78</v>
      </c>
      <c r="N56" s="65" t="s">
        <v>4431</v>
      </c>
      <c r="O56" s="65">
        <v>45351.5020833333</v>
      </c>
      <c r="P56" s="48"/>
      <c r="Q56" s="35"/>
      <c r="R56" s="35"/>
      <c r="S56" s="40"/>
      <c r="T56" s="40"/>
      <c r="U56" s="48"/>
      <c r="V56" s="35"/>
      <c r="W56" s="35"/>
      <c r="X56" s="40"/>
      <c r="Y56" s="40"/>
      <c r="Z56" s="48"/>
      <c r="AA56" s="35"/>
      <c r="AB56" s="147"/>
      <c r="AC56" s="40"/>
      <c r="AD56" s="40"/>
      <c r="AE56" s="107"/>
      <c r="AF56" s="34" t="s">
        <v>4432</v>
      </c>
      <c r="AG56" s="34" t="s">
        <v>1738</v>
      </c>
      <c r="AH56" t="s">
        <v>4433</v>
      </c>
      <c r="AI56" t="s">
        <v>132</v>
      </c>
      <c r="AJ56" s="123" t="s">
        <v>170</v>
      </c>
    </row>
    <row r="57" spans="1:36">
      <c r="A57" s="107">
        <v>53</v>
      </c>
      <c r="B57" s="109" t="s">
        <v>117</v>
      </c>
      <c r="C57" s="206">
        <v>110</v>
      </c>
      <c r="D57" s="223" t="s">
        <v>1747</v>
      </c>
      <c r="E57" s="57" t="s">
        <v>797</v>
      </c>
      <c r="F57" s="109" t="s">
        <v>4271</v>
      </c>
      <c r="G57" s="213" t="s">
        <v>4312</v>
      </c>
      <c r="H57" s="222">
        <v>45295</v>
      </c>
      <c r="I57" s="213" t="s">
        <v>4312</v>
      </c>
      <c r="J57" s="48" t="s">
        <v>4272</v>
      </c>
      <c r="K57" s="48" t="s">
        <v>125</v>
      </c>
      <c r="L57" s="48" t="s">
        <v>1143</v>
      </c>
      <c r="M57" s="48" t="s">
        <v>78</v>
      </c>
      <c r="N57" s="34"/>
      <c r="O57" s="34"/>
      <c r="P57" s="48"/>
      <c r="Q57" s="35"/>
      <c r="R57" s="35"/>
      <c r="S57" s="40"/>
      <c r="T57" s="40"/>
      <c r="U57" s="48"/>
      <c r="V57" s="35"/>
      <c r="W57" s="35"/>
      <c r="X57" s="40"/>
      <c r="Y57" s="40"/>
      <c r="Z57" s="48"/>
      <c r="AA57" s="35"/>
      <c r="AB57" s="35"/>
      <c r="AC57" s="40"/>
      <c r="AD57" s="40"/>
      <c r="AE57" s="147"/>
      <c r="AF57" s="34"/>
      <c r="AG57" s="34"/>
      <c r="AJ57" s="123"/>
    </row>
    <row r="58" ht="409.5" spans="1:36">
      <c r="A58" s="107">
        <v>54</v>
      </c>
      <c r="B58" s="109" t="s">
        <v>117</v>
      </c>
      <c r="C58" s="206">
        <v>110</v>
      </c>
      <c r="D58" s="223" t="s">
        <v>1805</v>
      </c>
      <c r="E58" s="54" t="s">
        <v>412</v>
      </c>
      <c r="F58" s="109" t="s">
        <v>4271</v>
      </c>
      <c r="G58" s="221" t="s">
        <v>4310</v>
      </c>
      <c r="H58" s="222">
        <v>45295</v>
      </c>
      <c r="I58" s="213" t="s">
        <v>4301</v>
      </c>
      <c r="J58" s="48" t="s">
        <v>4272</v>
      </c>
      <c r="K58" s="48" t="s">
        <v>125</v>
      </c>
      <c r="L58" s="48" t="s">
        <v>1143</v>
      </c>
      <c r="M58" s="48" t="s">
        <v>78</v>
      </c>
      <c r="N58" s="34" t="s">
        <v>4434</v>
      </c>
      <c r="O58" s="65">
        <v>45526.7138888889</v>
      </c>
      <c r="P58" s="48"/>
      <c r="Q58" s="35"/>
      <c r="R58" s="35"/>
      <c r="S58" s="40"/>
      <c r="T58" s="40"/>
      <c r="U58" s="48"/>
      <c r="V58" s="35"/>
      <c r="W58" s="35"/>
      <c r="X58" s="40"/>
      <c r="Y58" s="40"/>
      <c r="Z58" s="48"/>
      <c r="AA58" s="35"/>
      <c r="AB58" s="35"/>
      <c r="AC58" s="40"/>
      <c r="AD58" s="40"/>
      <c r="AE58" s="147"/>
      <c r="AF58" s="34" t="s">
        <v>4435</v>
      </c>
      <c r="AG58" s="34" t="s">
        <v>1805</v>
      </c>
      <c r="AH58" s="123" t="s">
        <v>4436</v>
      </c>
      <c r="AI58" t="s">
        <v>132</v>
      </c>
      <c r="AJ58" s="123" t="s">
        <v>498</v>
      </c>
    </row>
    <row r="59" ht="36" spans="1:36">
      <c r="A59" s="107">
        <v>55</v>
      </c>
      <c r="B59" s="109" t="s">
        <v>117</v>
      </c>
      <c r="C59" s="206">
        <v>110</v>
      </c>
      <c r="D59" s="223" t="s">
        <v>1810</v>
      </c>
      <c r="E59" s="54" t="s">
        <v>412</v>
      </c>
      <c r="F59" s="109" t="s">
        <v>4271</v>
      </c>
      <c r="G59" s="221" t="s">
        <v>4310</v>
      </c>
      <c r="H59" s="222">
        <v>45295</v>
      </c>
      <c r="I59" s="213" t="s">
        <v>4301</v>
      </c>
      <c r="J59" s="48" t="s">
        <v>4272</v>
      </c>
      <c r="K59" s="48" t="s">
        <v>125</v>
      </c>
      <c r="L59" s="48" t="s">
        <v>1143</v>
      </c>
      <c r="M59" s="48" t="s">
        <v>78</v>
      </c>
      <c r="N59" s="34" t="s">
        <v>4437</v>
      </c>
      <c r="O59" s="65">
        <v>45526.7138888889</v>
      </c>
      <c r="P59" s="48"/>
      <c r="Q59" s="35"/>
      <c r="R59" s="35"/>
      <c r="S59" s="40"/>
      <c r="T59" s="40"/>
      <c r="U59" s="48"/>
      <c r="V59" s="35"/>
      <c r="W59" s="35"/>
      <c r="X59" s="40"/>
      <c r="Y59" s="40"/>
      <c r="Z59" s="48"/>
      <c r="AA59" s="35"/>
      <c r="AB59" s="35"/>
      <c r="AC59" s="40"/>
      <c r="AD59" s="40"/>
      <c r="AE59" s="147"/>
      <c r="AF59" s="34" t="s">
        <v>4438</v>
      </c>
      <c r="AG59" s="34" t="s">
        <v>1810</v>
      </c>
      <c r="AH59" t="s">
        <v>4439</v>
      </c>
      <c r="AI59" t="s">
        <v>132</v>
      </c>
      <c r="AJ59" s="123" t="s">
        <v>498</v>
      </c>
    </row>
    <row r="60" ht="36" spans="1:36">
      <c r="A60" s="107">
        <v>56</v>
      </c>
      <c r="B60" s="109" t="s">
        <v>117</v>
      </c>
      <c r="C60" s="206">
        <v>220</v>
      </c>
      <c r="D60" s="223" t="s">
        <v>4440</v>
      </c>
      <c r="E60" s="57" t="s">
        <v>412</v>
      </c>
      <c r="F60" s="109" t="s">
        <v>4271</v>
      </c>
      <c r="G60" s="213" t="s">
        <v>4293</v>
      </c>
      <c r="H60" s="222">
        <v>45295</v>
      </c>
      <c r="I60" s="213" t="s">
        <v>4293</v>
      </c>
      <c r="J60" s="48" t="s">
        <v>4272</v>
      </c>
      <c r="K60" s="48" t="s">
        <v>125</v>
      </c>
      <c r="L60" s="48" t="s">
        <v>1143</v>
      </c>
      <c r="M60" s="48" t="s">
        <v>78</v>
      </c>
      <c r="N60" s="34" t="s">
        <v>4441</v>
      </c>
      <c r="O60" s="65">
        <v>45547.6840277778</v>
      </c>
      <c r="P60" s="48"/>
      <c r="Q60" s="35"/>
      <c r="R60" s="35"/>
      <c r="S60" s="40"/>
      <c r="T60" s="40"/>
      <c r="U60" s="48"/>
      <c r="V60" s="35"/>
      <c r="W60" s="35"/>
      <c r="X60" s="40"/>
      <c r="Y60" s="40"/>
      <c r="Z60" s="48"/>
      <c r="AA60" s="35"/>
      <c r="AB60" s="35"/>
      <c r="AC60" s="40"/>
      <c r="AD60" s="40"/>
      <c r="AE60" s="147"/>
      <c r="AF60" s="34" t="s">
        <v>4442</v>
      </c>
      <c r="AG60" s="34" t="s">
        <v>4440</v>
      </c>
      <c r="AH60" t="s">
        <v>4443</v>
      </c>
      <c r="AI60" t="s">
        <v>132</v>
      </c>
      <c r="AJ60" s="123" t="s">
        <v>149</v>
      </c>
    </row>
    <row r="61" ht="36" spans="1:36">
      <c r="A61" s="107">
        <v>57</v>
      </c>
      <c r="B61" s="109" t="s">
        <v>117</v>
      </c>
      <c r="C61" s="206">
        <v>110</v>
      </c>
      <c r="D61" s="223" t="s">
        <v>4444</v>
      </c>
      <c r="E61" s="57" t="s">
        <v>157</v>
      </c>
      <c r="F61" s="109" t="s">
        <v>4271</v>
      </c>
      <c r="G61" s="213" t="s">
        <v>4293</v>
      </c>
      <c r="H61" s="222">
        <v>45295</v>
      </c>
      <c r="I61" s="213" t="s">
        <v>4293</v>
      </c>
      <c r="J61" s="48" t="s">
        <v>4272</v>
      </c>
      <c r="K61" s="48" t="s">
        <v>125</v>
      </c>
      <c r="L61" s="48" t="s">
        <v>1143</v>
      </c>
      <c r="M61" s="48" t="s">
        <v>78</v>
      </c>
      <c r="N61" s="34" t="s">
        <v>4445</v>
      </c>
      <c r="O61" s="65">
        <v>45546.6430555556</v>
      </c>
      <c r="P61" s="48"/>
      <c r="Q61" s="35"/>
      <c r="R61" s="35"/>
      <c r="S61" s="40"/>
      <c r="T61" s="40"/>
      <c r="U61" s="48"/>
      <c r="V61" s="35"/>
      <c r="W61" s="35"/>
      <c r="X61" s="40"/>
      <c r="Y61" s="40"/>
      <c r="Z61" s="48"/>
      <c r="AA61" s="35"/>
      <c r="AB61" s="35"/>
      <c r="AC61" s="40"/>
      <c r="AD61" s="40"/>
      <c r="AE61" s="147"/>
      <c r="AF61" s="34" t="s">
        <v>4446</v>
      </c>
      <c r="AG61" s="34" t="s">
        <v>4444</v>
      </c>
      <c r="AH61" t="s">
        <v>4447</v>
      </c>
      <c r="AI61" t="s">
        <v>132</v>
      </c>
      <c r="AJ61" s="123" t="s">
        <v>149</v>
      </c>
    </row>
    <row r="62" ht="216" spans="1:36">
      <c r="A62" s="107">
        <v>58</v>
      </c>
      <c r="B62" s="109" t="s">
        <v>117</v>
      </c>
      <c r="C62" s="206">
        <v>110</v>
      </c>
      <c r="D62" s="223" t="s">
        <v>4448</v>
      </c>
      <c r="E62" s="54" t="s">
        <v>412</v>
      </c>
      <c r="F62" s="109" t="s">
        <v>4271</v>
      </c>
      <c r="G62" s="213" t="s">
        <v>4430</v>
      </c>
      <c r="H62" s="222">
        <v>45295</v>
      </c>
      <c r="I62" s="213" t="s">
        <v>4430</v>
      </c>
      <c r="J62" s="48" t="s">
        <v>4272</v>
      </c>
      <c r="K62" s="48" t="s">
        <v>125</v>
      </c>
      <c r="L62" s="48" t="s">
        <v>1143</v>
      </c>
      <c r="M62" s="48" t="s">
        <v>78</v>
      </c>
      <c r="N62" s="65" t="s">
        <v>4449</v>
      </c>
      <c r="O62" s="65">
        <v>45433.6756944444</v>
      </c>
      <c r="P62" s="48"/>
      <c r="Q62" s="35"/>
      <c r="R62" s="35"/>
      <c r="S62" s="40"/>
      <c r="T62" s="40"/>
      <c r="U62" s="48"/>
      <c r="V62" s="35"/>
      <c r="W62" s="35"/>
      <c r="X62" s="40"/>
      <c r="Y62" s="40"/>
      <c r="Z62" s="48"/>
      <c r="AA62" s="35"/>
      <c r="AB62" s="35"/>
      <c r="AC62" s="40"/>
      <c r="AD62" s="40"/>
      <c r="AE62" s="147"/>
      <c r="AF62" s="34" t="s">
        <v>4450</v>
      </c>
      <c r="AG62" s="34" t="s">
        <v>4448</v>
      </c>
      <c r="AH62" s="123" t="s">
        <v>4451</v>
      </c>
      <c r="AI62" t="s">
        <v>132</v>
      </c>
      <c r="AJ62" s="123" t="s">
        <v>438</v>
      </c>
    </row>
    <row r="63" ht="108" spans="1:36">
      <c r="A63" s="107">
        <v>59</v>
      </c>
      <c r="B63" s="109" t="s">
        <v>117</v>
      </c>
      <c r="C63" s="206">
        <v>110</v>
      </c>
      <c r="D63" s="223" t="s">
        <v>4452</v>
      </c>
      <c r="E63" s="57" t="s">
        <v>157</v>
      </c>
      <c r="F63" s="109" t="s">
        <v>4271</v>
      </c>
      <c r="G63" s="213" t="s">
        <v>4453</v>
      </c>
      <c r="H63" s="222">
        <v>45295</v>
      </c>
      <c r="I63" s="213" t="s">
        <v>4453</v>
      </c>
      <c r="J63" s="48" t="s">
        <v>4272</v>
      </c>
      <c r="K63" s="48" t="s">
        <v>125</v>
      </c>
      <c r="L63" s="48" t="s">
        <v>1143</v>
      </c>
      <c r="M63" s="48" t="s">
        <v>78</v>
      </c>
      <c r="N63" s="65" t="s">
        <v>4454</v>
      </c>
      <c r="O63" s="65">
        <v>45380.60625</v>
      </c>
      <c r="P63" s="48"/>
      <c r="Q63" s="35"/>
      <c r="R63" s="35"/>
      <c r="S63" s="40"/>
      <c r="T63" s="40"/>
      <c r="U63" s="48"/>
      <c r="V63" s="35"/>
      <c r="W63" s="35"/>
      <c r="X63" s="40"/>
      <c r="Y63" s="40"/>
      <c r="Z63" s="48"/>
      <c r="AA63" s="35"/>
      <c r="AB63" s="147"/>
      <c r="AC63" s="40"/>
      <c r="AD63" s="40"/>
      <c r="AE63" s="107"/>
      <c r="AF63" s="34" t="s">
        <v>4455</v>
      </c>
      <c r="AG63" s="34" t="s">
        <v>4452</v>
      </c>
      <c r="AH63" s="123" t="s">
        <v>4456</v>
      </c>
      <c r="AI63" t="s">
        <v>132</v>
      </c>
      <c r="AJ63" s="123" t="s">
        <v>163</v>
      </c>
    </row>
    <row r="64" ht="36" spans="1:36">
      <c r="A64" s="107">
        <v>60</v>
      </c>
      <c r="B64" s="109" t="s">
        <v>117</v>
      </c>
      <c r="C64" s="206">
        <v>110</v>
      </c>
      <c r="D64" s="223" t="s">
        <v>4457</v>
      </c>
      <c r="E64" s="57" t="s">
        <v>157</v>
      </c>
      <c r="F64" s="109" t="s">
        <v>4271</v>
      </c>
      <c r="G64" s="213" t="s">
        <v>4453</v>
      </c>
      <c r="H64" s="222">
        <v>45295</v>
      </c>
      <c r="I64" s="213" t="s">
        <v>4453</v>
      </c>
      <c r="J64" s="48" t="s">
        <v>4272</v>
      </c>
      <c r="K64" s="48" t="s">
        <v>125</v>
      </c>
      <c r="L64" s="48" t="s">
        <v>1143</v>
      </c>
      <c r="M64" s="48" t="s">
        <v>78</v>
      </c>
      <c r="N64" s="65" t="s">
        <v>4458</v>
      </c>
      <c r="O64" s="65">
        <v>45383.6347222222</v>
      </c>
      <c r="P64" s="48"/>
      <c r="Q64" s="35"/>
      <c r="R64" s="35"/>
      <c r="S64" s="40"/>
      <c r="T64" s="40"/>
      <c r="U64" s="97"/>
      <c r="V64" s="35"/>
      <c r="W64" s="35"/>
      <c r="X64" s="40"/>
      <c r="Y64" s="40"/>
      <c r="Z64" s="97"/>
      <c r="AA64" s="35"/>
      <c r="AB64" s="35"/>
      <c r="AC64" s="40"/>
      <c r="AD64" s="40"/>
      <c r="AE64" s="98"/>
      <c r="AF64" s="34" t="s">
        <v>4459</v>
      </c>
      <c r="AG64" s="34" t="s">
        <v>4457</v>
      </c>
      <c r="AH64" t="s">
        <v>4460</v>
      </c>
      <c r="AI64" t="s">
        <v>132</v>
      </c>
      <c r="AJ64" s="123" t="s">
        <v>144</v>
      </c>
    </row>
    <row r="65" ht="135" spans="1:36">
      <c r="A65" s="107">
        <v>61</v>
      </c>
      <c r="B65" s="109" t="s">
        <v>117</v>
      </c>
      <c r="C65" s="206">
        <v>110</v>
      </c>
      <c r="D65" s="223" t="s">
        <v>4461</v>
      </c>
      <c r="E65" s="54" t="s">
        <v>157</v>
      </c>
      <c r="F65" s="109" t="s">
        <v>4271</v>
      </c>
      <c r="G65" s="213" t="s">
        <v>4293</v>
      </c>
      <c r="H65" s="222">
        <v>45295</v>
      </c>
      <c r="I65" s="213" t="s">
        <v>4293</v>
      </c>
      <c r="J65" s="48" t="s">
        <v>4272</v>
      </c>
      <c r="K65" s="48" t="s">
        <v>125</v>
      </c>
      <c r="L65" s="48" t="s">
        <v>1143</v>
      </c>
      <c r="M65" s="48" t="s">
        <v>78</v>
      </c>
      <c r="N65" s="65" t="s">
        <v>4462</v>
      </c>
      <c r="O65" s="65">
        <v>45429.71875</v>
      </c>
      <c r="P65" s="48"/>
      <c r="Q65" s="35"/>
      <c r="R65" s="35"/>
      <c r="S65" s="40"/>
      <c r="T65" s="40"/>
      <c r="U65" s="48"/>
      <c r="V65" s="35"/>
      <c r="W65" s="35"/>
      <c r="X65" s="40"/>
      <c r="Y65" s="40"/>
      <c r="Z65" s="48"/>
      <c r="AA65" s="35"/>
      <c r="AB65" s="35"/>
      <c r="AC65" s="40"/>
      <c r="AD65" s="40"/>
      <c r="AE65" s="147"/>
      <c r="AF65" s="34" t="s">
        <v>4463</v>
      </c>
      <c r="AG65" s="34" t="s">
        <v>4464</v>
      </c>
      <c r="AH65" s="123" t="s">
        <v>4465</v>
      </c>
      <c r="AI65" t="s">
        <v>132</v>
      </c>
      <c r="AJ65" s="123" t="s">
        <v>438</v>
      </c>
    </row>
    <row r="66" spans="1:36">
      <c r="A66" s="105"/>
      <c r="B66" s="109" t="s">
        <v>117</v>
      </c>
      <c r="C66" s="206">
        <v>110</v>
      </c>
      <c r="D66" s="223" t="s">
        <v>4466</v>
      </c>
      <c r="E66" s="57" t="s">
        <v>412</v>
      </c>
      <c r="F66" s="109" t="s">
        <v>4271</v>
      </c>
      <c r="G66" s="221" t="s">
        <v>4467</v>
      </c>
      <c r="H66" s="222">
        <v>45295</v>
      </c>
      <c r="I66" s="213" t="s">
        <v>4301</v>
      </c>
      <c r="J66" s="48" t="s">
        <v>4272</v>
      </c>
      <c r="K66" s="48" t="s">
        <v>125</v>
      </c>
      <c r="L66" s="48" t="s">
        <v>1143</v>
      </c>
      <c r="M66" s="48" t="s">
        <v>78</v>
      </c>
      <c r="N66" s="34"/>
      <c r="O66" s="34"/>
      <c r="P66" s="48"/>
      <c r="Q66" s="35"/>
      <c r="R66" s="35"/>
      <c r="S66" s="40"/>
      <c r="T66" s="40"/>
      <c r="U66" s="231"/>
      <c r="V66" s="35"/>
      <c r="W66" s="35"/>
      <c r="X66" s="40"/>
      <c r="Y66" s="40"/>
      <c r="Z66" s="231"/>
      <c r="AA66" s="35"/>
      <c r="AB66" s="35"/>
      <c r="AC66" s="40"/>
      <c r="AD66" s="40"/>
      <c r="AE66" s="147"/>
      <c r="AF66" s="34"/>
      <c r="AG66" s="34"/>
      <c r="AJ66" s="123"/>
    </row>
    <row r="67" ht="36" spans="1:36">
      <c r="A67" s="105"/>
      <c r="B67" s="109" t="s">
        <v>117</v>
      </c>
      <c r="C67" s="206">
        <v>110</v>
      </c>
      <c r="D67" s="223" t="s">
        <v>4468</v>
      </c>
      <c r="E67" s="57" t="s">
        <v>412</v>
      </c>
      <c r="F67" s="109" t="s">
        <v>4271</v>
      </c>
      <c r="G67" s="221" t="s">
        <v>4469</v>
      </c>
      <c r="H67" s="222">
        <v>45295</v>
      </c>
      <c r="I67" s="213" t="s">
        <v>4301</v>
      </c>
      <c r="J67" s="48" t="s">
        <v>4272</v>
      </c>
      <c r="K67" s="48" t="s">
        <v>125</v>
      </c>
      <c r="L67" s="48" t="s">
        <v>1143</v>
      </c>
      <c r="M67" s="48" t="s">
        <v>78</v>
      </c>
      <c r="N67" s="34" t="s">
        <v>4470</v>
      </c>
      <c r="O67" s="65">
        <v>45532.6625</v>
      </c>
      <c r="P67" s="48"/>
      <c r="Q67" s="35"/>
      <c r="R67" s="35"/>
      <c r="S67" s="40"/>
      <c r="T67" s="40"/>
      <c r="U67" s="231"/>
      <c r="V67" s="35"/>
      <c r="W67" s="35"/>
      <c r="X67" s="40"/>
      <c r="Y67" s="40"/>
      <c r="Z67" s="231"/>
      <c r="AA67" s="35"/>
      <c r="AB67" s="35"/>
      <c r="AC67" s="40"/>
      <c r="AD67" s="40"/>
      <c r="AE67" s="147"/>
      <c r="AF67" s="34" t="s">
        <v>4471</v>
      </c>
      <c r="AG67" s="34" t="s">
        <v>4468</v>
      </c>
      <c r="AH67" t="s">
        <v>4472</v>
      </c>
      <c r="AI67" t="s">
        <v>132</v>
      </c>
      <c r="AJ67" s="123" t="s">
        <v>498</v>
      </c>
    </row>
    <row r="68" spans="1:36">
      <c r="A68" s="105"/>
      <c r="B68" s="109" t="s">
        <v>117</v>
      </c>
      <c r="C68" s="206">
        <v>110</v>
      </c>
      <c r="D68" s="223" t="s">
        <v>1714</v>
      </c>
      <c r="E68" s="54" t="s">
        <v>412</v>
      </c>
      <c r="F68" s="109" t="s">
        <v>4271</v>
      </c>
      <c r="G68" s="221" t="s">
        <v>4473</v>
      </c>
      <c r="H68" s="222">
        <v>45295</v>
      </c>
      <c r="I68" s="213" t="s">
        <v>4301</v>
      </c>
      <c r="J68" s="48" t="s">
        <v>4272</v>
      </c>
      <c r="K68" s="48" t="s">
        <v>125</v>
      </c>
      <c r="L68" s="48" t="s">
        <v>1143</v>
      </c>
      <c r="M68" s="48" t="s">
        <v>78</v>
      </c>
      <c r="N68" s="34"/>
      <c r="O68" s="34"/>
      <c r="P68" s="48"/>
      <c r="Q68" s="35"/>
      <c r="R68" s="35"/>
      <c r="S68" s="40"/>
      <c r="T68" s="40"/>
      <c r="U68" s="231"/>
      <c r="V68" s="35"/>
      <c r="W68" s="35"/>
      <c r="X68" s="40"/>
      <c r="Y68" s="40"/>
      <c r="Z68" s="231"/>
      <c r="AA68" s="35"/>
      <c r="AB68" s="35"/>
      <c r="AC68" s="40"/>
      <c r="AD68" s="40"/>
      <c r="AE68" s="147"/>
      <c r="AF68" s="34"/>
      <c r="AG68" s="34"/>
      <c r="AJ68" s="123"/>
    </row>
  </sheetData>
  <autoFilter ref="A3:AK68">
    <extLst/>
  </autoFilter>
  <mergeCells count="1">
    <mergeCell ref="A1:AE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F3" workbookViewId="0">
      <selection activeCell="D4" sqref="D4:D97"/>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94" t="s">
        <v>4474</v>
      </c>
      <c r="B1" s="194"/>
      <c r="C1" s="194"/>
      <c r="D1" s="194"/>
      <c r="E1" s="194"/>
      <c r="F1" s="194"/>
      <c r="G1" s="194"/>
      <c r="H1" s="194"/>
      <c r="I1" s="194"/>
      <c r="J1" s="194"/>
      <c r="K1" s="194"/>
      <c r="L1" s="194"/>
      <c r="M1" s="194"/>
      <c r="N1" s="194"/>
      <c r="O1" s="194"/>
      <c r="P1" s="194"/>
      <c r="Q1" s="194"/>
      <c r="R1" s="194"/>
      <c r="S1" s="194"/>
      <c r="T1" s="194"/>
      <c r="U1" s="194"/>
      <c r="V1" s="194"/>
    </row>
    <row r="2" ht="156" customHeight="1" spans="1:24">
      <c r="A2" s="194"/>
      <c r="B2" s="194"/>
      <c r="C2" s="194"/>
      <c r="D2" s="194"/>
      <c r="E2" s="194"/>
      <c r="F2" s="194"/>
      <c r="G2" s="194"/>
      <c r="H2" s="194"/>
      <c r="I2" s="194"/>
      <c r="J2" s="194"/>
      <c r="K2" s="194"/>
      <c r="L2" s="194"/>
      <c r="M2" s="194"/>
      <c r="N2" s="194"/>
      <c r="O2" s="194"/>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4261</v>
      </c>
      <c r="E3" s="36" t="s">
        <v>88</v>
      </c>
      <c r="F3" s="36" t="s">
        <v>91</v>
      </c>
      <c r="G3" s="36" t="s">
        <v>4262</v>
      </c>
      <c r="H3" s="195" t="s">
        <v>4263</v>
      </c>
      <c r="I3" s="195" t="s">
        <v>95</v>
      </c>
      <c r="J3" s="195" t="s">
        <v>96</v>
      </c>
      <c r="K3" s="36" t="s">
        <v>97</v>
      </c>
      <c r="L3" s="36" t="s">
        <v>98</v>
      </c>
      <c r="M3" s="36" t="s">
        <v>99</v>
      </c>
      <c r="N3" s="36" t="s">
        <v>101</v>
      </c>
      <c r="O3" s="36" t="s">
        <v>4475</v>
      </c>
      <c r="P3" s="117" t="s">
        <v>103</v>
      </c>
      <c r="Q3" s="117" t="s">
        <v>104</v>
      </c>
      <c r="R3" s="36" t="s">
        <v>105</v>
      </c>
      <c r="S3" s="36" t="s">
        <v>106</v>
      </c>
      <c r="T3" s="202" t="s">
        <v>107</v>
      </c>
      <c r="U3" s="202" t="s">
        <v>108</v>
      </c>
      <c r="V3" s="36" t="s">
        <v>4268</v>
      </c>
      <c r="W3" s="117" t="s">
        <v>110</v>
      </c>
      <c r="X3" s="117" t="s">
        <v>111</v>
      </c>
      <c r="Y3" s="117" t="s">
        <v>112</v>
      </c>
      <c r="Z3" s="117" t="s">
        <v>4269</v>
      </c>
      <c r="AA3" s="117" t="s">
        <v>4270</v>
      </c>
      <c r="AB3" s="117" t="s">
        <v>2109</v>
      </c>
    </row>
    <row r="4" ht="14.25" spans="1:24">
      <c r="A4" s="109">
        <v>1</v>
      </c>
      <c r="B4" s="109" t="s">
        <v>117</v>
      </c>
      <c r="C4" s="110" t="s">
        <v>150</v>
      </c>
      <c r="D4" s="94" t="s">
        <v>151</v>
      </c>
      <c r="E4" s="54" t="s">
        <v>120</v>
      </c>
      <c r="F4" s="196" t="s">
        <v>4476</v>
      </c>
      <c r="G4" s="118" t="s">
        <v>4477</v>
      </c>
      <c r="H4" s="177">
        <v>45443</v>
      </c>
      <c r="I4" s="177">
        <v>45413</v>
      </c>
      <c r="J4" s="177">
        <v>45443</v>
      </c>
      <c r="K4" s="118" t="s">
        <v>124</v>
      </c>
      <c r="L4" s="119" t="s">
        <v>125</v>
      </c>
      <c r="M4" s="118" t="s">
        <v>126</v>
      </c>
      <c r="N4" s="119" t="s">
        <v>79</v>
      </c>
      <c r="O4" s="120">
        <v>9</v>
      </c>
      <c r="P4" s="34"/>
      <c r="Q4" s="34"/>
      <c r="R4" s="35"/>
      <c r="S4" s="35"/>
      <c r="T4" s="40"/>
      <c r="U4" s="40"/>
      <c r="V4" s="36"/>
      <c r="W4" s="34"/>
      <c r="X4" s="34"/>
    </row>
    <row r="5" ht="14.25" spans="1:24">
      <c r="A5" s="109">
        <v>2</v>
      </c>
      <c r="B5" s="109" t="s">
        <v>117</v>
      </c>
      <c r="C5" s="110" t="s">
        <v>150</v>
      </c>
      <c r="D5" s="94" t="s">
        <v>235</v>
      </c>
      <c r="E5" s="57" t="s">
        <v>157</v>
      </c>
      <c r="F5" s="196" t="s">
        <v>4478</v>
      </c>
      <c r="G5" s="118" t="s">
        <v>4477</v>
      </c>
      <c r="H5" s="177">
        <v>45443</v>
      </c>
      <c r="I5" s="177">
        <v>45413</v>
      </c>
      <c r="J5" s="177">
        <v>45443</v>
      </c>
      <c r="K5" s="118" t="s">
        <v>124</v>
      </c>
      <c r="L5" s="119" t="s">
        <v>125</v>
      </c>
      <c r="M5" s="118" t="s">
        <v>126</v>
      </c>
      <c r="N5" s="119" t="s">
        <v>79</v>
      </c>
      <c r="O5" s="120">
        <v>3</v>
      </c>
      <c r="P5" s="34"/>
      <c r="Q5" s="34"/>
      <c r="R5" s="35"/>
      <c r="S5" s="35"/>
      <c r="T5" s="40"/>
      <c r="U5" s="40"/>
      <c r="V5" s="36"/>
      <c r="W5" s="34"/>
      <c r="X5" s="34"/>
    </row>
    <row r="6" ht="14.25" spans="1:24">
      <c r="A6" s="109">
        <v>3</v>
      </c>
      <c r="B6" s="109" t="s">
        <v>117</v>
      </c>
      <c r="C6" s="110" t="s">
        <v>150</v>
      </c>
      <c r="D6" s="94" t="s">
        <v>182</v>
      </c>
      <c r="E6" s="54" t="s">
        <v>120</v>
      </c>
      <c r="F6" s="196" t="s">
        <v>4478</v>
      </c>
      <c r="G6" s="118" t="s">
        <v>4477</v>
      </c>
      <c r="H6" s="177">
        <v>45443</v>
      </c>
      <c r="I6" s="177">
        <v>45413</v>
      </c>
      <c r="J6" s="177">
        <v>45443</v>
      </c>
      <c r="K6" s="118" t="s">
        <v>124</v>
      </c>
      <c r="L6" s="119" t="s">
        <v>125</v>
      </c>
      <c r="M6" s="118" t="s">
        <v>126</v>
      </c>
      <c r="N6" s="119" t="s">
        <v>79</v>
      </c>
      <c r="O6" s="120">
        <v>3</v>
      </c>
      <c r="P6" s="34"/>
      <c r="Q6" s="34"/>
      <c r="R6" s="35"/>
      <c r="S6" s="35"/>
      <c r="T6" s="40"/>
      <c r="U6" s="40"/>
      <c r="V6" s="36"/>
      <c r="W6" s="34"/>
      <c r="X6" s="34"/>
    </row>
    <row r="7" ht="14.25" spans="1:24">
      <c r="A7" s="109">
        <v>4</v>
      </c>
      <c r="B7" s="109" t="s">
        <v>117</v>
      </c>
      <c r="C7" s="110" t="s">
        <v>150</v>
      </c>
      <c r="D7" s="94" t="s">
        <v>188</v>
      </c>
      <c r="E7" s="57" t="s">
        <v>157</v>
      </c>
      <c r="F7" s="196" t="s">
        <v>4478</v>
      </c>
      <c r="G7" s="118" t="s">
        <v>4477</v>
      </c>
      <c r="H7" s="177">
        <v>45443</v>
      </c>
      <c r="I7" s="177">
        <v>45413</v>
      </c>
      <c r="J7" s="177">
        <v>45443</v>
      </c>
      <c r="K7" s="118" t="s">
        <v>124</v>
      </c>
      <c r="L7" s="119" t="s">
        <v>125</v>
      </c>
      <c r="M7" s="118" t="s">
        <v>126</v>
      </c>
      <c r="N7" s="119" t="s">
        <v>79</v>
      </c>
      <c r="O7" s="120">
        <v>3</v>
      </c>
      <c r="P7" s="34"/>
      <c r="Q7" s="34"/>
      <c r="R7" s="35"/>
      <c r="S7" s="35"/>
      <c r="T7" s="40"/>
      <c r="U7" s="40"/>
      <c r="V7" s="36"/>
      <c r="W7" s="34"/>
      <c r="X7" s="34"/>
    </row>
    <row r="8" ht="14.25" spans="1:24">
      <c r="A8" s="109">
        <v>5</v>
      </c>
      <c r="B8" s="109" t="s">
        <v>117</v>
      </c>
      <c r="C8" s="110" t="s">
        <v>150</v>
      </c>
      <c r="D8" s="94" t="s">
        <v>198</v>
      </c>
      <c r="E8" s="57" t="s">
        <v>157</v>
      </c>
      <c r="F8" s="196" t="s">
        <v>4478</v>
      </c>
      <c r="G8" s="118" t="s">
        <v>4477</v>
      </c>
      <c r="H8" s="177">
        <v>45443</v>
      </c>
      <c r="I8" s="177">
        <v>45413</v>
      </c>
      <c r="J8" s="177">
        <v>45443</v>
      </c>
      <c r="K8" s="118" t="s">
        <v>124</v>
      </c>
      <c r="L8" s="119" t="s">
        <v>125</v>
      </c>
      <c r="M8" s="118" t="s">
        <v>126</v>
      </c>
      <c r="N8" s="119" t="s">
        <v>79</v>
      </c>
      <c r="O8" s="120">
        <v>3</v>
      </c>
      <c r="P8" s="34"/>
      <c r="Q8" s="34"/>
      <c r="R8" s="35"/>
      <c r="S8" s="35"/>
      <c r="T8" s="40"/>
      <c r="U8" s="40"/>
      <c r="V8" s="36"/>
      <c r="W8" s="34"/>
      <c r="X8" s="34"/>
    </row>
    <row r="9" ht="14.25" spans="1:24">
      <c r="A9" s="109">
        <v>6</v>
      </c>
      <c r="B9" s="109" t="s">
        <v>117</v>
      </c>
      <c r="C9" s="110" t="s">
        <v>150</v>
      </c>
      <c r="D9" s="94" t="s">
        <v>193</v>
      </c>
      <c r="E9" s="57" t="s">
        <v>157</v>
      </c>
      <c r="F9" s="196" t="s">
        <v>4478</v>
      </c>
      <c r="G9" s="118" t="s">
        <v>4477</v>
      </c>
      <c r="H9" s="177">
        <v>45443</v>
      </c>
      <c r="I9" s="177">
        <v>45413</v>
      </c>
      <c r="J9" s="177">
        <v>45443</v>
      </c>
      <c r="K9" s="118" t="s">
        <v>124</v>
      </c>
      <c r="L9" s="119" t="s">
        <v>125</v>
      </c>
      <c r="M9" s="118" t="s">
        <v>126</v>
      </c>
      <c r="N9" s="119" t="s">
        <v>79</v>
      </c>
      <c r="O9" s="120">
        <v>3</v>
      </c>
      <c r="P9" s="34"/>
      <c r="Q9" s="34"/>
      <c r="R9" s="35"/>
      <c r="S9" s="35"/>
      <c r="T9" s="40"/>
      <c r="U9" s="40"/>
      <c r="V9" s="36"/>
      <c r="W9" s="34"/>
      <c r="X9" s="34"/>
    </row>
    <row r="10" ht="14.25" spans="1:24">
      <c r="A10" s="109">
        <v>7</v>
      </c>
      <c r="B10" s="109" t="s">
        <v>117</v>
      </c>
      <c r="C10" s="110" t="s">
        <v>150</v>
      </c>
      <c r="D10" s="94" t="s">
        <v>203</v>
      </c>
      <c r="E10" s="57" t="s">
        <v>157</v>
      </c>
      <c r="F10" s="196" t="s">
        <v>4478</v>
      </c>
      <c r="G10" s="118" t="s">
        <v>4477</v>
      </c>
      <c r="H10" s="177">
        <v>45443</v>
      </c>
      <c r="I10" s="177">
        <v>45413</v>
      </c>
      <c r="J10" s="177">
        <v>45443</v>
      </c>
      <c r="K10" s="118" t="s">
        <v>124</v>
      </c>
      <c r="L10" s="119" t="s">
        <v>125</v>
      </c>
      <c r="M10" s="118" t="s">
        <v>126</v>
      </c>
      <c r="N10" s="119" t="s">
        <v>79</v>
      </c>
      <c r="O10" s="120">
        <v>3</v>
      </c>
      <c r="P10" s="34"/>
      <c r="Q10" s="34"/>
      <c r="R10" s="35"/>
      <c r="S10" s="35"/>
      <c r="T10" s="40"/>
      <c r="U10" s="40"/>
      <c r="V10" s="36"/>
      <c r="W10" s="34"/>
      <c r="X10" s="34"/>
    </row>
    <row r="11" ht="14.25" spans="1:24">
      <c r="A11" s="109">
        <v>8</v>
      </c>
      <c r="B11" s="109" t="s">
        <v>117</v>
      </c>
      <c r="C11" s="110" t="s">
        <v>150</v>
      </c>
      <c r="D11" s="94" t="s">
        <v>214</v>
      </c>
      <c r="E11" s="57" t="s">
        <v>157</v>
      </c>
      <c r="F11" s="196" t="s">
        <v>4478</v>
      </c>
      <c r="G11" s="118" t="s">
        <v>4477</v>
      </c>
      <c r="H11" s="177">
        <v>45443</v>
      </c>
      <c r="I11" s="177">
        <v>45413</v>
      </c>
      <c r="J11" s="177">
        <v>45443</v>
      </c>
      <c r="K11" s="118" t="s">
        <v>124</v>
      </c>
      <c r="L11" s="119" t="s">
        <v>125</v>
      </c>
      <c r="M11" s="118" t="s">
        <v>126</v>
      </c>
      <c r="N11" s="119" t="s">
        <v>79</v>
      </c>
      <c r="O11" s="120">
        <v>3</v>
      </c>
      <c r="P11" s="34"/>
      <c r="Q11" s="34"/>
      <c r="R11" s="35"/>
      <c r="S11" s="35"/>
      <c r="T11" s="40"/>
      <c r="U11" s="40"/>
      <c r="V11" s="36"/>
      <c r="W11" s="34"/>
      <c r="X11" s="34"/>
    </row>
    <row r="12" ht="14.25" spans="1:24">
      <c r="A12" s="109">
        <v>9</v>
      </c>
      <c r="B12" s="109" t="s">
        <v>117</v>
      </c>
      <c r="C12" s="110" t="s">
        <v>150</v>
      </c>
      <c r="D12" s="94" t="s">
        <v>219</v>
      </c>
      <c r="E12" s="57" t="s">
        <v>157</v>
      </c>
      <c r="F12" s="196" t="s">
        <v>4478</v>
      </c>
      <c r="G12" s="118" t="s">
        <v>4477</v>
      </c>
      <c r="H12" s="177">
        <v>45443</v>
      </c>
      <c r="I12" s="177">
        <v>45413</v>
      </c>
      <c r="J12" s="177">
        <v>45443</v>
      </c>
      <c r="K12" s="118" t="s">
        <v>124</v>
      </c>
      <c r="L12" s="119" t="s">
        <v>125</v>
      </c>
      <c r="M12" s="118" t="s">
        <v>126</v>
      </c>
      <c r="N12" s="119" t="s">
        <v>79</v>
      </c>
      <c r="O12" s="120">
        <v>3</v>
      </c>
      <c r="P12" s="34"/>
      <c r="Q12" s="34"/>
      <c r="R12" s="35"/>
      <c r="S12" s="35"/>
      <c r="T12" s="40"/>
      <c r="U12" s="40"/>
      <c r="V12" s="36"/>
      <c r="W12" s="34"/>
      <c r="X12" s="34"/>
    </row>
    <row r="13" ht="14.25" spans="1:24">
      <c r="A13" s="109">
        <v>10</v>
      </c>
      <c r="B13" s="109" t="s">
        <v>117</v>
      </c>
      <c r="C13" s="196" t="s">
        <v>150</v>
      </c>
      <c r="D13" s="94" t="s">
        <v>254</v>
      </c>
      <c r="E13" s="54" t="s">
        <v>157</v>
      </c>
      <c r="F13" s="196" t="s">
        <v>254</v>
      </c>
      <c r="G13" s="118" t="s">
        <v>4477</v>
      </c>
      <c r="H13" s="177">
        <v>45443</v>
      </c>
      <c r="I13" s="177">
        <v>45413</v>
      </c>
      <c r="J13" s="177">
        <v>45443</v>
      </c>
      <c r="K13" s="118" t="s">
        <v>124</v>
      </c>
      <c r="L13" s="119" t="s">
        <v>125</v>
      </c>
      <c r="M13" s="118" t="s">
        <v>126</v>
      </c>
      <c r="N13" s="119" t="s">
        <v>79</v>
      </c>
      <c r="O13" s="120">
        <v>3</v>
      </c>
      <c r="P13" s="34"/>
      <c r="Q13" s="34"/>
      <c r="R13" s="35"/>
      <c r="S13" s="35"/>
      <c r="T13" s="40"/>
      <c r="U13" s="40"/>
      <c r="V13" s="36"/>
      <c r="W13" s="34"/>
      <c r="X13" s="34"/>
    </row>
    <row r="14" ht="14.25" spans="1:24">
      <c r="A14" s="109">
        <v>11</v>
      </c>
      <c r="B14" s="109" t="s">
        <v>117</v>
      </c>
      <c r="C14" s="196" t="s">
        <v>150</v>
      </c>
      <c r="D14" s="94" t="s">
        <v>260</v>
      </c>
      <c r="E14" s="57" t="s">
        <v>157</v>
      </c>
      <c r="F14" s="196" t="s">
        <v>260</v>
      </c>
      <c r="G14" s="118" t="s">
        <v>4477</v>
      </c>
      <c r="H14" s="177">
        <v>45443</v>
      </c>
      <c r="I14" s="177">
        <v>45413</v>
      </c>
      <c r="J14" s="177">
        <v>45443</v>
      </c>
      <c r="K14" s="118" t="s">
        <v>124</v>
      </c>
      <c r="L14" s="119" t="s">
        <v>125</v>
      </c>
      <c r="M14" s="118" t="s">
        <v>126</v>
      </c>
      <c r="N14" s="119" t="s">
        <v>79</v>
      </c>
      <c r="O14" s="120">
        <v>3</v>
      </c>
      <c r="P14" s="34"/>
      <c r="Q14" s="34"/>
      <c r="R14" s="35"/>
      <c r="S14" s="35"/>
      <c r="T14" s="40"/>
      <c r="U14" s="40"/>
      <c r="V14" s="36"/>
      <c r="W14" s="34"/>
      <c r="X14" s="34"/>
    </row>
    <row r="15" ht="14.25" spans="1:24">
      <c r="A15" s="109">
        <v>12</v>
      </c>
      <c r="B15" s="109" t="s">
        <v>117</v>
      </c>
      <c r="C15" s="196" t="s">
        <v>150</v>
      </c>
      <c r="D15" s="112" t="s">
        <v>311</v>
      </c>
      <c r="E15" s="57" t="s">
        <v>157</v>
      </c>
      <c r="F15" s="197" t="s">
        <v>4479</v>
      </c>
      <c r="G15" s="118" t="s">
        <v>4477</v>
      </c>
      <c r="H15" s="177">
        <v>45443</v>
      </c>
      <c r="I15" s="177">
        <v>45413</v>
      </c>
      <c r="J15" s="177">
        <v>45443</v>
      </c>
      <c r="K15" s="118" t="s">
        <v>124</v>
      </c>
      <c r="L15" s="119" t="s">
        <v>125</v>
      </c>
      <c r="M15" s="118" t="s">
        <v>126</v>
      </c>
      <c r="N15" s="119" t="s">
        <v>79</v>
      </c>
      <c r="O15" s="120">
        <v>3</v>
      </c>
      <c r="P15" s="34"/>
      <c r="Q15" s="34"/>
      <c r="R15" s="35"/>
      <c r="S15" s="35"/>
      <c r="T15" s="40"/>
      <c r="U15" s="40"/>
      <c r="V15" s="36"/>
      <c r="W15" s="34"/>
      <c r="X15" s="34"/>
    </row>
    <row r="16" ht="14.25" spans="1:24">
      <c r="A16" s="109">
        <v>13</v>
      </c>
      <c r="B16" s="109" t="s">
        <v>117</v>
      </c>
      <c r="C16" s="196" t="s">
        <v>150</v>
      </c>
      <c r="D16" s="112" t="s">
        <v>324</v>
      </c>
      <c r="E16" s="57" t="s">
        <v>157</v>
      </c>
      <c r="F16" s="197" t="s">
        <v>4479</v>
      </c>
      <c r="G16" s="118" t="s">
        <v>4477</v>
      </c>
      <c r="H16" s="177">
        <v>45443</v>
      </c>
      <c r="I16" s="177">
        <v>45413</v>
      </c>
      <c r="J16" s="177">
        <v>45443</v>
      </c>
      <c r="K16" s="118" t="s">
        <v>124</v>
      </c>
      <c r="L16" s="119" t="s">
        <v>125</v>
      </c>
      <c r="M16" s="118" t="s">
        <v>126</v>
      </c>
      <c r="N16" s="119" t="s">
        <v>79</v>
      </c>
      <c r="O16" s="120">
        <v>3</v>
      </c>
      <c r="P16" s="34"/>
      <c r="Q16" s="34"/>
      <c r="R16" s="35"/>
      <c r="S16" s="35"/>
      <c r="T16" s="40"/>
      <c r="U16" s="40"/>
      <c r="V16" s="36"/>
      <c r="W16" s="34"/>
      <c r="X16" s="34"/>
    </row>
    <row r="17" ht="14.25" spans="1:24">
      <c r="A17" s="109">
        <v>14</v>
      </c>
      <c r="B17" s="109" t="s">
        <v>117</v>
      </c>
      <c r="C17" s="196" t="s">
        <v>150</v>
      </c>
      <c r="D17" s="94" t="s">
        <v>352</v>
      </c>
      <c r="E17" s="57" t="s">
        <v>157</v>
      </c>
      <c r="F17" s="196" t="s">
        <v>4480</v>
      </c>
      <c r="G17" s="118" t="s">
        <v>4477</v>
      </c>
      <c r="H17" s="177">
        <v>45443</v>
      </c>
      <c r="I17" s="177">
        <v>45413</v>
      </c>
      <c r="J17" s="177">
        <v>45443</v>
      </c>
      <c r="K17" s="118" t="s">
        <v>124</v>
      </c>
      <c r="L17" s="119" t="s">
        <v>125</v>
      </c>
      <c r="M17" s="118" t="s">
        <v>126</v>
      </c>
      <c r="N17" s="119" t="s">
        <v>79</v>
      </c>
      <c r="O17" s="120">
        <v>3</v>
      </c>
      <c r="P17" s="34"/>
      <c r="Q17" s="34"/>
      <c r="R17" s="35"/>
      <c r="S17" s="35"/>
      <c r="T17" s="40"/>
      <c r="U17" s="40"/>
      <c r="V17" s="36"/>
      <c r="W17" s="34"/>
      <c r="X17" s="34"/>
    </row>
    <row r="18" ht="14.25" spans="1:24">
      <c r="A18" s="109">
        <v>15</v>
      </c>
      <c r="B18" s="109" t="s">
        <v>117</v>
      </c>
      <c r="C18" s="196" t="s">
        <v>150</v>
      </c>
      <c r="D18" s="94" t="s">
        <v>358</v>
      </c>
      <c r="E18" s="57" t="s">
        <v>247</v>
      </c>
      <c r="F18" s="196" t="s">
        <v>4480</v>
      </c>
      <c r="G18" s="118" t="s">
        <v>4477</v>
      </c>
      <c r="H18" s="177">
        <v>45443</v>
      </c>
      <c r="I18" s="177">
        <v>45413</v>
      </c>
      <c r="J18" s="177">
        <v>45443</v>
      </c>
      <c r="K18" s="118" t="s">
        <v>124</v>
      </c>
      <c r="L18" s="119" t="s">
        <v>125</v>
      </c>
      <c r="M18" s="118" t="s">
        <v>126</v>
      </c>
      <c r="N18" s="119" t="s">
        <v>79</v>
      </c>
      <c r="O18" s="120">
        <v>3</v>
      </c>
      <c r="P18" s="34"/>
      <c r="Q18" s="34"/>
      <c r="R18" s="35"/>
      <c r="S18" s="35"/>
      <c r="T18" s="40"/>
      <c r="U18" s="40"/>
      <c r="V18" s="36"/>
      <c r="W18" s="34"/>
      <c r="X18" s="34"/>
    </row>
    <row r="19" ht="36" spans="1:27">
      <c r="A19" s="109">
        <v>16</v>
      </c>
      <c r="B19" s="119" t="s">
        <v>117</v>
      </c>
      <c r="C19" s="196" t="s">
        <v>150</v>
      </c>
      <c r="D19" s="94" t="s">
        <v>916</v>
      </c>
      <c r="E19" s="54" t="s">
        <v>412</v>
      </c>
      <c r="F19" s="196" t="s">
        <v>4481</v>
      </c>
      <c r="G19" s="118" t="s">
        <v>4482</v>
      </c>
      <c r="H19" s="198">
        <v>45597</v>
      </c>
      <c r="I19" s="177">
        <v>45292</v>
      </c>
      <c r="J19" s="177">
        <v>45627</v>
      </c>
      <c r="K19" s="118" t="s">
        <v>4272</v>
      </c>
      <c r="L19" s="119" t="s">
        <v>125</v>
      </c>
      <c r="M19" s="47" t="s">
        <v>398</v>
      </c>
      <c r="N19" s="47" t="s">
        <v>80</v>
      </c>
      <c r="O19" s="120">
        <v>3</v>
      </c>
      <c r="P19" s="65" t="s">
        <v>4294</v>
      </c>
      <c r="Q19" s="65">
        <v>45313.6979166667</v>
      </c>
      <c r="R19" s="35"/>
      <c r="S19" s="35"/>
      <c r="T19" s="40"/>
      <c r="U19" s="40"/>
      <c r="V19" s="36"/>
      <c r="W19" s="34" t="s">
        <v>4483</v>
      </c>
      <c r="X19" s="34" t="s">
        <v>916</v>
      </c>
      <c r="Y19" t="s">
        <v>4484</v>
      </c>
      <c r="Z19" s="124" t="s">
        <v>132</v>
      </c>
      <c r="AA19" t="s">
        <v>133</v>
      </c>
    </row>
    <row r="20" ht="162" spans="1:27">
      <c r="A20" s="109">
        <v>17</v>
      </c>
      <c r="B20" s="119" t="s">
        <v>117</v>
      </c>
      <c r="C20" s="196" t="s">
        <v>150</v>
      </c>
      <c r="D20" s="94" t="s">
        <v>886</v>
      </c>
      <c r="E20" s="54" t="s">
        <v>412</v>
      </c>
      <c r="F20" s="196" t="s">
        <v>4481</v>
      </c>
      <c r="G20" s="118" t="s">
        <v>4482</v>
      </c>
      <c r="H20" s="198">
        <v>45474</v>
      </c>
      <c r="I20" s="177">
        <v>45292</v>
      </c>
      <c r="J20" s="198">
        <v>45474</v>
      </c>
      <c r="K20" s="118" t="s">
        <v>4272</v>
      </c>
      <c r="L20" s="119" t="s">
        <v>125</v>
      </c>
      <c r="M20" s="47" t="s">
        <v>398</v>
      </c>
      <c r="N20" s="47" t="s">
        <v>80</v>
      </c>
      <c r="O20" s="120">
        <v>3</v>
      </c>
      <c r="P20" s="65" t="s">
        <v>4298</v>
      </c>
      <c r="Q20" s="65">
        <v>45441.6826388889</v>
      </c>
      <c r="R20" s="35"/>
      <c r="S20" s="35"/>
      <c r="T20" s="40"/>
      <c r="U20" s="40"/>
      <c r="V20" s="36"/>
      <c r="W20" s="34" t="s">
        <v>4485</v>
      </c>
      <c r="X20" s="34" t="s">
        <v>886</v>
      </c>
      <c r="Y20" s="123" t="s">
        <v>4486</v>
      </c>
      <c r="Z20" s="124" t="s">
        <v>132</v>
      </c>
      <c r="AA20" t="s">
        <v>438</v>
      </c>
    </row>
    <row r="21" ht="36" spans="1:27">
      <c r="A21" s="109">
        <v>18</v>
      </c>
      <c r="B21" s="119" t="s">
        <v>117</v>
      </c>
      <c r="C21" s="196" t="s">
        <v>150</v>
      </c>
      <c r="D21" s="94" t="s">
        <v>4487</v>
      </c>
      <c r="E21" s="54" t="s">
        <v>412</v>
      </c>
      <c r="F21" s="196" t="s">
        <v>4488</v>
      </c>
      <c r="G21" s="118" t="s">
        <v>4482</v>
      </c>
      <c r="H21" s="198">
        <v>45627</v>
      </c>
      <c r="I21" s="177">
        <v>45292</v>
      </c>
      <c r="J21" s="177">
        <v>45627</v>
      </c>
      <c r="K21" s="118" t="s">
        <v>4272</v>
      </c>
      <c r="L21" s="119" t="s">
        <v>125</v>
      </c>
      <c r="M21" s="47" t="s">
        <v>398</v>
      </c>
      <c r="N21" s="47" t="s">
        <v>80</v>
      </c>
      <c r="O21" s="120">
        <v>3</v>
      </c>
      <c r="P21" s="34" t="s">
        <v>4302</v>
      </c>
      <c r="Q21" s="65">
        <v>45578.75</v>
      </c>
      <c r="R21" s="35"/>
      <c r="S21" s="35"/>
      <c r="T21" s="40"/>
      <c r="U21" s="40"/>
      <c r="V21" s="36"/>
      <c r="W21" s="34" t="s">
        <v>4489</v>
      </c>
      <c r="X21" s="34" t="s">
        <v>4487</v>
      </c>
      <c r="Y21" t="s">
        <v>4490</v>
      </c>
      <c r="Z21" t="s">
        <v>132</v>
      </c>
      <c r="AA21" t="s">
        <v>3620</v>
      </c>
    </row>
    <row r="22" ht="14.25" spans="1:26">
      <c r="A22" s="109">
        <v>19</v>
      </c>
      <c r="B22" s="119" t="s">
        <v>117</v>
      </c>
      <c r="C22" s="196" t="s">
        <v>363</v>
      </c>
      <c r="D22" s="94" t="s">
        <v>734</v>
      </c>
      <c r="E22" s="57" t="s">
        <v>247</v>
      </c>
      <c r="F22" s="196" t="s">
        <v>4491</v>
      </c>
      <c r="G22" s="118" t="s">
        <v>4482</v>
      </c>
      <c r="H22" s="198">
        <v>45627</v>
      </c>
      <c r="I22" s="177">
        <v>45292</v>
      </c>
      <c r="J22" s="177">
        <v>45627</v>
      </c>
      <c r="K22" s="118" t="s">
        <v>4272</v>
      </c>
      <c r="L22" s="119" t="s">
        <v>125</v>
      </c>
      <c r="M22" s="47" t="s">
        <v>398</v>
      </c>
      <c r="N22" s="47" t="s">
        <v>80</v>
      </c>
      <c r="O22" s="120">
        <v>3</v>
      </c>
      <c r="P22" s="65"/>
      <c r="Q22" s="65"/>
      <c r="R22" s="35"/>
      <c r="S22" s="35"/>
      <c r="T22" s="40"/>
      <c r="U22" s="40"/>
      <c r="V22" s="36"/>
      <c r="W22" s="34"/>
      <c r="X22" s="34"/>
      <c r="Z22" s="124"/>
    </row>
    <row r="23" ht="36" spans="1:27">
      <c r="A23" s="109">
        <v>20</v>
      </c>
      <c r="B23" s="119" t="s">
        <v>117</v>
      </c>
      <c r="C23" s="196" t="s">
        <v>363</v>
      </c>
      <c r="D23" s="199" t="s">
        <v>725</v>
      </c>
      <c r="E23" s="54" t="s">
        <v>412</v>
      </c>
      <c r="F23" s="120" t="s">
        <v>4492</v>
      </c>
      <c r="G23" s="118" t="s">
        <v>4482</v>
      </c>
      <c r="H23" s="198">
        <v>45627</v>
      </c>
      <c r="I23" s="177">
        <v>45292</v>
      </c>
      <c r="J23" s="177">
        <v>45627</v>
      </c>
      <c r="K23" s="118" t="s">
        <v>4272</v>
      </c>
      <c r="L23" s="119" t="s">
        <v>125</v>
      </c>
      <c r="M23" s="47" t="s">
        <v>398</v>
      </c>
      <c r="N23" s="47" t="s">
        <v>80</v>
      </c>
      <c r="O23" s="120">
        <v>3</v>
      </c>
      <c r="P23" s="65" t="s">
        <v>4275</v>
      </c>
      <c r="Q23" s="65">
        <v>45561.7159722222</v>
      </c>
      <c r="R23" s="35"/>
      <c r="S23" s="35"/>
      <c r="T23" s="40"/>
      <c r="U23" s="40"/>
      <c r="V23" s="36"/>
      <c r="W23" s="34" t="s">
        <v>4493</v>
      </c>
      <c r="X23" s="34" t="s">
        <v>725</v>
      </c>
      <c r="Y23" t="s">
        <v>4494</v>
      </c>
      <c r="Z23" s="124" t="s">
        <v>132</v>
      </c>
      <c r="AA23" t="s">
        <v>149</v>
      </c>
    </row>
    <row r="24" ht="36" spans="1:27">
      <c r="A24" s="109">
        <v>21</v>
      </c>
      <c r="B24" s="119" t="s">
        <v>117</v>
      </c>
      <c r="C24" s="196" t="s">
        <v>363</v>
      </c>
      <c r="D24" s="199" t="s">
        <v>730</v>
      </c>
      <c r="E24" s="54" t="s">
        <v>412</v>
      </c>
      <c r="F24" s="120" t="s">
        <v>4492</v>
      </c>
      <c r="G24" s="118" t="s">
        <v>4482</v>
      </c>
      <c r="H24" s="198">
        <v>45627</v>
      </c>
      <c r="I24" s="177">
        <v>45292</v>
      </c>
      <c r="J24" s="177">
        <v>45627</v>
      </c>
      <c r="K24" s="118" t="s">
        <v>4272</v>
      </c>
      <c r="L24" s="119" t="s">
        <v>125</v>
      </c>
      <c r="M24" s="47" t="s">
        <v>398</v>
      </c>
      <c r="N24" s="47" t="s">
        <v>80</v>
      </c>
      <c r="O24" s="120">
        <v>3</v>
      </c>
      <c r="P24" s="65" t="s">
        <v>4495</v>
      </c>
      <c r="Q24" s="65">
        <v>45553.7083333333</v>
      </c>
      <c r="R24" s="35"/>
      <c r="S24" s="35"/>
      <c r="T24" s="40"/>
      <c r="U24" s="40"/>
      <c r="V24" s="36"/>
      <c r="W24" s="34" t="s">
        <v>4496</v>
      </c>
      <c r="X24" s="34" t="s">
        <v>730</v>
      </c>
      <c r="Y24" t="s">
        <v>4497</v>
      </c>
      <c r="Z24" s="124" t="s">
        <v>132</v>
      </c>
      <c r="AA24" t="s">
        <v>149</v>
      </c>
    </row>
    <row r="25" ht="36" spans="1:27">
      <c r="A25" s="109">
        <v>22</v>
      </c>
      <c r="B25" s="119" t="s">
        <v>117</v>
      </c>
      <c r="C25" s="196" t="s">
        <v>150</v>
      </c>
      <c r="D25" s="94" t="s">
        <v>825</v>
      </c>
      <c r="E25" s="57" t="s">
        <v>247</v>
      </c>
      <c r="F25" s="196" t="s">
        <v>4498</v>
      </c>
      <c r="G25" s="118" t="s">
        <v>4477</v>
      </c>
      <c r="H25" s="198">
        <v>45383</v>
      </c>
      <c r="I25" s="177">
        <v>45292</v>
      </c>
      <c r="J25" s="177">
        <v>45383</v>
      </c>
      <c r="K25" s="118" t="s">
        <v>124</v>
      </c>
      <c r="L25" s="119" t="s">
        <v>125</v>
      </c>
      <c r="M25" s="47" t="s">
        <v>398</v>
      </c>
      <c r="N25" s="47" t="s">
        <v>80</v>
      </c>
      <c r="O25" s="120">
        <v>3</v>
      </c>
      <c r="P25" s="65" t="s">
        <v>4499</v>
      </c>
      <c r="Q25" s="65">
        <v>45377.4861111111</v>
      </c>
      <c r="R25" s="35"/>
      <c r="S25" s="35"/>
      <c r="T25" s="40"/>
      <c r="U25" s="40"/>
      <c r="V25" s="36"/>
      <c r="W25" s="34" t="s">
        <v>4500</v>
      </c>
      <c r="X25" s="34" t="s">
        <v>825</v>
      </c>
      <c r="Y25" t="s">
        <v>4501</v>
      </c>
      <c r="Z25" s="124" t="s">
        <v>132</v>
      </c>
      <c r="AA25" t="s">
        <v>163</v>
      </c>
    </row>
    <row r="26" ht="36" spans="1:27">
      <c r="A26" s="109">
        <v>23</v>
      </c>
      <c r="B26" s="119" t="s">
        <v>117</v>
      </c>
      <c r="C26" s="196" t="s">
        <v>150</v>
      </c>
      <c r="D26" s="94" t="s">
        <v>798</v>
      </c>
      <c r="E26" s="57" t="s">
        <v>797</v>
      </c>
      <c r="F26" s="196" t="s">
        <v>4498</v>
      </c>
      <c r="G26" s="118" t="s">
        <v>4477</v>
      </c>
      <c r="H26" s="198">
        <v>45383</v>
      </c>
      <c r="I26" s="177">
        <v>45292</v>
      </c>
      <c r="J26" s="177">
        <v>45383</v>
      </c>
      <c r="K26" s="118" t="s">
        <v>124</v>
      </c>
      <c r="L26" s="119" t="s">
        <v>125</v>
      </c>
      <c r="M26" s="47" t="s">
        <v>398</v>
      </c>
      <c r="N26" s="47" t="s">
        <v>80</v>
      </c>
      <c r="O26" s="120">
        <v>3</v>
      </c>
      <c r="P26" s="65" t="s">
        <v>4499</v>
      </c>
      <c r="Q26" s="65">
        <v>45377.4861111111</v>
      </c>
      <c r="R26" s="35"/>
      <c r="S26" s="35"/>
      <c r="T26" s="40"/>
      <c r="U26" s="40"/>
      <c r="V26" s="36"/>
      <c r="W26" s="34" t="s">
        <v>4500</v>
      </c>
      <c r="X26" s="34" t="s">
        <v>798</v>
      </c>
      <c r="Y26" t="s">
        <v>4501</v>
      </c>
      <c r="Z26" s="124" t="s">
        <v>132</v>
      </c>
      <c r="AA26" t="s">
        <v>163</v>
      </c>
    </row>
    <row r="27" ht="36" spans="1:27">
      <c r="A27" s="109">
        <v>24</v>
      </c>
      <c r="B27" s="120" t="s">
        <v>117</v>
      </c>
      <c r="C27" s="196" t="s">
        <v>363</v>
      </c>
      <c r="D27" s="94" t="s">
        <v>718</v>
      </c>
      <c r="E27" s="57" t="s">
        <v>157</v>
      </c>
      <c r="F27" s="196" t="s">
        <v>4502</v>
      </c>
      <c r="G27" s="118" t="s">
        <v>4477</v>
      </c>
      <c r="H27" s="198">
        <v>45383</v>
      </c>
      <c r="I27" s="177">
        <v>45292</v>
      </c>
      <c r="J27" s="177">
        <v>45383</v>
      </c>
      <c r="K27" s="118" t="s">
        <v>124</v>
      </c>
      <c r="L27" s="119" t="s">
        <v>125</v>
      </c>
      <c r="M27" s="47" t="s">
        <v>398</v>
      </c>
      <c r="N27" s="47" t="s">
        <v>80</v>
      </c>
      <c r="O27" s="120">
        <v>3</v>
      </c>
      <c r="P27" s="65" t="s">
        <v>4503</v>
      </c>
      <c r="Q27" s="65">
        <v>45378.6347222222</v>
      </c>
      <c r="R27" s="35"/>
      <c r="S27" s="35"/>
      <c r="T27" s="40"/>
      <c r="U27" s="40"/>
      <c r="V27" s="36"/>
      <c r="W27" s="34" t="s">
        <v>4504</v>
      </c>
      <c r="X27" s="34" t="s">
        <v>718</v>
      </c>
      <c r="Y27" t="s">
        <v>4505</v>
      </c>
      <c r="Z27" s="124" t="s">
        <v>132</v>
      </c>
      <c r="AA27" t="s">
        <v>163</v>
      </c>
    </row>
    <row r="28" ht="36" spans="1:27">
      <c r="A28" s="109">
        <v>25</v>
      </c>
      <c r="B28" s="120" t="s">
        <v>117</v>
      </c>
      <c r="C28" s="196" t="s">
        <v>363</v>
      </c>
      <c r="D28" s="94" t="s">
        <v>723</v>
      </c>
      <c r="E28" s="57" t="s">
        <v>157</v>
      </c>
      <c r="F28" s="196" t="s">
        <v>4502</v>
      </c>
      <c r="G28" s="118" t="s">
        <v>4477</v>
      </c>
      <c r="H28" s="198">
        <v>45383</v>
      </c>
      <c r="I28" s="177">
        <v>45292</v>
      </c>
      <c r="J28" s="177">
        <v>45383</v>
      </c>
      <c r="K28" s="118" t="s">
        <v>124</v>
      </c>
      <c r="L28" s="119" t="s">
        <v>125</v>
      </c>
      <c r="M28" s="47" t="s">
        <v>398</v>
      </c>
      <c r="N28" s="47" t="s">
        <v>80</v>
      </c>
      <c r="O28" s="120">
        <v>3</v>
      </c>
      <c r="P28" s="65" t="s">
        <v>4503</v>
      </c>
      <c r="Q28" s="65">
        <v>45378.6347222222</v>
      </c>
      <c r="R28" s="35"/>
      <c r="S28" s="35"/>
      <c r="T28" s="40"/>
      <c r="U28" s="40"/>
      <c r="V28" s="36"/>
      <c r="W28" s="34" t="s">
        <v>4504</v>
      </c>
      <c r="X28" s="34" t="s">
        <v>723</v>
      </c>
      <c r="Y28" t="s">
        <v>4505</v>
      </c>
      <c r="Z28" s="124" t="s">
        <v>132</v>
      </c>
      <c r="AA28" t="s">
        <v>163</v>
      </c>
    </row>
    <row r="29" ht="36" spans="1:27">
      <c r="A29" s="109">
        <v>26</v>
      </c>
      <c r="B29" s="120" t="s">
        <v>117</v>
      </c>
      <c r="C29" s="196" t="s">
        <v>363</v>
      </c>
      <c r="D29" s="94" t="s">
        <v>699</v>
      </c>
      <c r="E29" s="57" t="s">
        <v>247</v>
      </c>
      <c r="F29" s="196" t="s">
        <v>4506</v>
      </c>
      <c r="G29" s="118" t="s">
        <v>4477</v>
      </c>
      <c r="H29" s="198">
        <v>45383</v>
      </c>
      <c r="I29" s="177">
        <v>45292</v>
      </c>
      <c r="J29" s="177">
        <v>45383</v>
      </c>
      <c r="K29" s="118" t="s">
        <v>124</v>
      </c>
      <c r="L29" s="119" t="s">
        <v>125</v>
      </c>
      <c r="M29" s="47" t="s">
        <v>398</v>
      </c>
      <c r="N29" s="47" t="s">
        <v>80</v>
      </c>
      <c r="O29" s="120">
        <v>3</v>
      </c>
      <c r="P29" s="65" t="s">
        <v>4503</v>
      </c>
      <c r="Q29" s="65">
        <v>45378.6347222222</v>
      </c>
      <c r="R29" s="35"/>
      <c r="S29" s="35"/>
      <c r="T29" s="40"/>
      <c r="U29" s="40"/>
      <c r="V29" s="36"/>
      <c r="W29" s="34" t="s">
        <v>4507</v>
      </c>
      <c r="X29" s="34" t="s">
        <v>699</v>
      </c>
      <c r="Y29" t="s">
        <v>4508</v>
      </c>
      <c r="Z29" s="124" t="s">
        <v>132</v>
      </c>
      <c r="AA29" t="s">
        <v>163</v>
      </c>
    </row>
    <row r="30" ht="36" spans="1:27">
      <c r="A30" s="109">
        <v>27</v>
      </c>
      <c r="B30" s="120" t="s">
        <v>117</v>
      </c>
      <c r="C30" s="196" t="s">
        <v>363</v>
      </c>
      <c r="D30" s="94" t="s">
        <v>705</v>
      </c>
      <c r="E30" s="57" t="s">
        <v>247</v>
      </c>
      <c r="F30" s="196" t="s">
        <v>4506</v>
      </c>
      <c r="G30" s="118" t="s">
        <v>4477</v>
      </c>
      <c r="H30" s="198">
        <v>45383</v>
      </c>
      <c r="I30" s="177">
        <v>45292</v>
      </c>
      <c r="J30" s="177">
        <v>45383</v>
      </c>
      <c r="K30" s="118" t="s">
        <v>124</v>
      </c>
      <c r="L30" s="119" t="s">
        <v>125</v>
      </c>
      <c r="M30" s="47" t="s">
        <v>398</v>
      </c>
      <c r="N30" s="47" t="s">
        <v>80</v>
      </c>
      <c r="O30" s="120">
        <v>3</v>
      </c>
      <c r="P30" s="65" t="s">
        <v>4503</v>
      </c>
      <c r="Q30" s="65">
        <v>45378.6347222222</v>
      </c>
      <c r="R30" s="35"/>
      <c r="S30" s="35"/>
      <c r="T30" s="40"/>
      <c r="U30" s="40"/>
      <c r="V30" s="36"/>
      <c r="W30" s="34" t="s">
        <v>4507</v>
      </c>
      <c r="X30" s="34" t="s">
        <v>705</v>
      </c>
      <c r="Y30" t="s">
        <v>4508</v>
      </c>
      <c r="Z30" s="124" t="s">
        <v>132</v>
      </c>
      <c r="AA30" t="s">
        <v>163</v>
      </c>
    </row>
    <row r="31" ht="36" spans="1:27">
      <c r="A31" s="109">
        <v>28</v>
      </c>
      <c r="B31" s="120" t="s">
        <v>117</v>
      </c>
      <c r="C31" s="196" t="s">
        <v>363</v>
      </c>
      <c r="D31" s="94" t="s">
        <v>734</v>
      </c>
      <c r="E31" s="57" t="s">
        <v>247</v>
      </c>
      <c r="F31" s="196" t="s">
        <v>4491</v>
      </c>
      <c r="G31" s="118" t="s">
        <v>4477</v>
      </c>
      <c r="H31" s="198">
        <v>45383</v>
      </c>
      <c r="I31" s="177">
        <v>45292</v>
      </c>
      <c r="J31" s="177">
        <v>45383</v>
      </c>
      <c r="K31" s="118" t="s">
        <v>124</v>
      </c>
      <c r="L31" s="119" t="s">
        <v>125</v>
      </c>
      <c r="M31" s="47" t="s">
        <v>398</v>
      </c>
      <c r="N31" s="47" t="s">
        <v>80</v>
      </c>
      <c r="O31" s="120">
        <v>3</v>
      </c>
      <c r="P31" s="65" t="s">
        <v>4503</v>
      </c>
      <c r="Q31" s="65">
        <v>45378.6347222222</v>
      </c>
      <c r="R31" s="35"/>
      <c r="S31" s="35"/>
      <c r="T31" s="40"/>
      <c r="U31" s="40"/>
      <c r="V31" s="36"/>
      <c r="W31" s="34" t="s">
        <v>4509</v>
      </c>
      <c r="X31" s="34" t="s">
        <v>734</v>
      </c>
      <c r="Y31" t="s">
        <v>4510</v>
      </c>
      <c r="Z31" s="124" t="s">
        <v>132</v>
      </c>
      <c r="AA31" t="s">
        <v>163</v>
      </c>
    </row>
    <row r="32" ht="36" spans="1:27">
      <c r="A32" s="109">
        <v>29</v>
      </c>
      <c r="B32" s="120" t="s">
        <v>117</v>
      </c>
      <c r="C32" s="196" t="s">
        <v>363</v>
      </c>
      <c r="D32" s="199" t="s">
        <v>725</v>
      </c>
      <c r="E32" s="54" t="s">
        <v>412</v>
      </c>
      <c r="F32" s="120" t="s">
        <v>4492</v>
      </c>
      <c r="G32" s="118" t="s">
        <v>4477</v>
      </c>
      <c r="H32" s="198">
        <v>45383</v>
      </c>
      <c r="I32" s="177">
        <v>45292</v>
      </c>
      <c r="J32" s="177">
        <v>45383</v>
      </c>
      <c r="K32" s="118" t="s">
        <v>124</v>
      </c>
      <c r="L32" s="119" t="s">
        <v>125</v>
      </c>
      <c r="M32" s="47" t="s">
        <v>398</v>
      </c>
      <c r="N32" s="47" t="s">
        <v>80</v>
      </c>
      <c r="O32" s="120">
        <v>3</v>
      </c>
      <c r="P32" s="65" t="s">
        <v>4503</v>
      </c>
      <c r="Q32" s="65">
        <v>45378.6347222222</v>
      </c>
      <c r="R32" s="35"/>
      <c r="S32" s="35"/>
      <c r="T32" s="40"/>
      <c r="U32" s="40"/>
      <c r="V32" s="36"/>
      <c r="W32" s="34" t="s">
        <v>4511</v>
      </c>
      <c r="X32" s="34" t="s">
        <v>725</v>
      </c>
      <c r="Y32" t="s">
        <v>4512</v>
      </c>
      <c r="Z32" s="124" t="s">
        <v>132</v>
      </c>
      <c r="AA32" t="s">
        <v>163</v>
      </c>
    </row>
    <row r="33" ht="36" spans="1:27">
      <c r="A33" s="109">
        <v>30</v>
      </c>
      <c r="B33" s="120" t="s">
        <v>117</v>
      </c>
      <c r="C33" s="196" t="s">
        <v>363</v>
      </c>
      <c r="D33" s="199" t="s">
        <v>730</v>
      </c>
      <c r="E33" s="54" t="s">
        <v>412</v>
      </c>
      <c r="F33" s="120" t="s">
        <v>4492</v>
      </c>
      <c r="G33" s="118" t="s">
        <v>4477</v>
      </c>
      <c r="H33" s="198">
        <v>45383</v>
      </c>
      <c r="I33" s="177">
        <v>45292</v>
      </c>
      <c r="J33" s="177">
        <v>45383</v>
      </c>
      <c r="K33" s="118" t="s">
        <v>124</v>
      </c>
      <c r="L33" s="119" t="s">
        <v>125</v>
      </c>
      <c r="M33" s="47" t="s">
        <v>398</v>
      </c>
      <c r="N33" s="47" t="s">
        <v>80</v>
      </c>
      <c r="O33" s="120">
        <v>3</v>
      </c>
      <c r="P33" s="65" t="s">
        <v>4503</v>
      </c>
      <c r="Q33" s="65">
        <v>45378.6347222222</v>
      </c>
      <c r="R33" s="35"/>
      <c r="S33" s="35"/>
      <c r="T33" s="40"/>
      <c r="U33" s="40"/>
      <c r="V33" s="36"/>
      <c r="W33" s="34" t="s">
        <v>4511</v>
      </c>
      <c r="X33" s="34" t="s">
        <v>730</v>
      </c>
      <c r="Y33" t="s">
        <v>4512</v>
      </c>
      <c r="Z33" s="124" t="s">
        <v>132</v>
      </c>
      <c r="AA33" t="s">
        <v>163</v>
      </c>
    </row>
    <row r="34" ht="36" spans="1:27">
      <c r="A34" s="109">
        <v>31</v>
      </c>
      <c r="B34" s="109" t="s">
        <v>117</v>
      </c>
      <c r="C34" s="110" t="s">
        <v>150</v>
      </c>
      <c r="D34" s="134" t="s">
        <v>505</v>
      </c>
      <c r="E34" s="57" t="s">
        <v>157</v>
      </c>
      <c r="F34" s="47" t="s">
        <v>4513</v>
      </c>
      <c r="G34" s="47" t="s">
        <v>4482</v>
      </c>
      <c r="H34" s="198">
        <v>45748</v>
      </c>
      <c r="I34" s="198">
        <v>45292</v>
      </c>
      <c r="J34" s="198">
        <v>45627</v>
      </c>
      <c r="K34" s="48" t="s">
        <v>4272</v>
      </c>
      <c r="L34" s="48" t="s">
        <v>125</v>
      </c>
      <c r="M34" s="48" t="s">
        <v>398</v>
      </c>
      <c r="N34" s="48" t="s">
        <v>80</v>
      </c>
      <c r="O34" s="119">
        <v>3</v>
      </c>
      <c r="P34" s="34" t="s">
        <v>4320</v>
      </c>
      <c r="Q34" s="65">
        <v>45587.6993055556</v>
      </c>
      <c r="R34" s="35"/>
      <c r="S34" s="35"/>
      <c r="T34" s="40"/>
      <c r="U34" s="40"/>
      <c r="V34" s="36"/>
      <c r="W34" s="34" t="s">
        <v>4514</v>
      </c>
      <c r="X34" s="34" t="s">
        <v>505</v>
      </c>
      <c r="Y34" t="s">
        <v>4515</v>
      </c>
      <c r="Z34" t="s">
        <v>132</v>
      </c>
      <c r="AA34" t="s">
        <v>3620</v>
      </c>
    </row>
    <row r="35" ht="36" spans="1:27">
      <c r="A35" s="109">
        <v>32</v>
      </c>
      <c r="B35" s="109" t="s">
        <v>117</v>
      </c>
      <c r="C35" s="110" t="s">
        <v>150</v>
      </c>
      <c r="D35" s="134" t="s">
        <v>511</v>
      </c>
      <c r="E35" s="57" t="s">
        <v>157</v>
      </c>
      <c r="F35" s="47" t="s">
        <v>4513</v>
      </c>
      <c r="G35" s="47" t="s">
        <v>4482</v>
      </c>
      <c r="H35" s="198">
        <v>45689</v>
      </c>
      <c r="I35" s="198">
        <v>45292</v>
      </c>
      <c r="J35" s="198">
        <v>45627</v>
      </c>
      <c r="K35" s="48" t="s">
        <v>4272</v>
      </c>
      <c r="L35" s="48" t="s">
        <v>125</v>
      </c>
      <c r="M35" s="48" t="s">
        <v>398</v>
      </c>
      <c r="N35" s="48" t="s">
        <v>80</v>
      </c>
      <c r="O35" s="119">
        <v>3</v>
      </c>
      <c r="P35" s="34" t="s">
        <v>4323</v>
      </c>
      <c r="Q35" s="65">
        <v>45576.6243055556</v>
      </c>
      <c r="R35" s="35"/>
      <c r="S35" s="35"/>
      <c r="T35" s="40"/>
      <c r="U35" s="40"/>
      <c r="V35" s="36"/>
      <c r="W35" s="34" t="s">
        <v>4516</v>
      </c>
      <c r="X35" s="34" t="s">
        <v>511</v>
      </c>
      <c r="Y35" t="s">
        <v>4517</v>
      </c>
      <c r="Z35" t="s">
        <v>132</v>
      </c>
      <c r="AA35" t="s">
        <v>3620</v>
      </c>
    </row>
    <row r="36" ht="270" spans="1:27">
      <c r="A36" s="109">
        <v>33</v>
      </c>
      <c r="B36" s="119" t="s">
        <v>117</v>
      </c>
      <c r="C36" s="158" t="s">
        <v>150</v>
      </c>
      <c r="D36" s="200" t="s">
        <v>4518</v>
      </c>
      <c r="E36" s="54" t="s">
        <v>412</v>
      </c>
      <c r="F36" s="201" t="s">
        <v>4519</v>
      </c>
      <c r="G36" s="118" t="s">
        <v>4477</v>
      </c>
      <c r="H36" s="198">
        <v>45413</v>
      </c>
      <c r="I36" s="198">
        <v>45413</v>
      </c>
      <c r="J36" s="198">
        <v>45413</v>
      </c>
      <c r="K36" s="118" t="s">
        <v>124</v>
      </c>
      <c r="L36" s="119" t="s">
        <v>125</v>
      </c>
      <c r="M36" s="118" t="s">
        <v>398</v>
      </c>
      <c r="N36" s="119" t="s">
        <v>80</v>
      </c>
      <c r="O36" s="120">
        <v>3</v>
      </c>
      <c r="P36" s="65" t="s">
        <v>4520</v>
      </c>
      <c r="Q36" s="65">
        <v>45399.5083333333</v>
      </c>
      <c r="R36" s="35"/>
      <c r="S36" s="35"/>
      <c r="T36" s="40"/>
      <c r="U36" s="40"/>
      <c r="V36" s="36"/>
      <c r="W36" s="34" t="s">
        <v>4521</v>
      </c>
      <c r="X36" s="34" t="s">
        <v>4518</v>
      </c>
      <c r="Y36" s="123" t="s">
        <v>4522</v>
      </c>
      <c r="Z36" s="124" t="s">
        <v>132</v>
      </c>
      <c r="AA36" t="s">
        <v>144</v>
      </c>
    </row>
    <row r="37" ht="36" spans="1:27">
      <c r="A37" s="109">
        <v>34</v>
      </c>
      <c r="B37" s="119" t="s">
        <v>117</v>
      </c>
      <c r="C37" s="158" t="s">
        <v>150</v>
      </c>
      <c r="D37" s="200" t="s">
        <v>4523</v>
      </c>
      <c r="E37" s="54" t="s">
        <v>412</v>
      </c>
      <c r="F37" s="201" t="s">
        <v>4519</v>
      </c>
      <c r="G37" s="118" t="s">
        <v>4477</v>
      </c>
      <c r="H37" s="198">
        <v>45413</v>
      </c>
      <c r="I37" s="198">
        <v>45413</v>
      </c>
      <c r="J37" s="198">
        <v>45413</v>
      </c>
      <c r="K37" s="118" t="s">
        <v>124</v>
      </c>
      <c r="L37" s="119" t="s">
        <v>125</v>
      </c>
      <c r="M37" s="118" t="s">
        <v>398</v>
      </c>
      <c r="N37" s="119" t="s">
        <v>80</v>
      </c>
      <c r="O37" s="120">
        <v>3</v>
      </c>
      <c r="P37" s="65" t="s">
        <v>4520</v>
      </c>
      <c r="Q37" s="65">
        <v>45399.5083333333</v>
      </c>
      <c r="R37" s="35"/>
      <c r="S37" s="35"/>
      <c r="T37" s="40"/>
      <c r="U37" s="40"/>
      <c r="V37" s="36"/>
      <c r="W37" s="34" t="s">
        <v>4521</v>
      </c>
      <c r="X37" s="34" t="s">
        <v>4523</v>
      </c>
      <c r="Y37" t="s">
        <v>4522</v>
      </c>
      <c r="Z37" s="124" t="s">
        <v>132</v>
      </c>
      <c r="AA37" t="s">
        <v>144</v>
      </c>
    </row>
    <row r="38" ht="36" spans="1:27">
      <c r="A38" s="109">
        <v>35</v>
      </c>
      <c r="B38" s="119" t="s">
        <v>117</v>
      </c>
      <c r="C38" s="158" t="s">
        <v>150</v>
      </c>
      <c r="D38" s="94" t="s">
        <v>688</v>
      </c>
      <c r="E38" s="57" t="s">
        <v>247</v>
      </c>
      <c r="F38" s="196" t="s">
        <v>4524</v>
      </c>
      <c r="G38" s="118" t="s">
        <v>4477</v>
      </c>
      <c r="H38" s="198">
        <v>45413</v>
      </c>
      <c r="I38" s="198">
        <v>45413</v>
      </c>
      <c r="J38" s="198">
        <v>45413</v>
      </c>
      <c r="K38" s="118" t="s">
        <v>124</v>
      </c>
      <c r="L38" s="119" t="s">
        <v>125</v>
      </c>
      <c r="M38" s="118" t="s">
        <v>398</v>
      </c>
      <c r="N38" s="119" t="s">
        <v>80</v>
      </c>
      <c r="O38" s="120">
        <v>3</v>
      </c>
      <c r="P38" s="65" t="s">
        <v>4520</v>
      </c>
      <c r="Q38" s="65">
        <v>45399.5083333333</v>
      </c>
      <c r="R38" s="35"/>
      <c r="S38" s="35"/>
      <c r="T38" s="40"/>
      <c r="U38" s="40"/>
      <c r="V38" s="36"/>
      <c r="W38" s="34" t="s">
        <v>4525</v>
      </c>
      <c r="X38" s="34" t="s">
        <v>688</v>
      </c>
      <c r="Y38" t="s">
        <v>4526</v>
      </c>
      <c r="Z38" s="124" t="s">
        <v>132</v>
      </c>
      <c r="AA38" t="s">
        <v>144</v>
      </c>
    </row>
    <row r="39" ht="409.5" spans="1:27">
      <c r="A39" s="109">
        <v>67</v>
      </c>
      <c r="B39" s="119" t="s">
        <v>117</v>
      </c>
      <c r="C39" s="196" t="s">
        <v>150</v>
      </c>
      <c r="D39" s="94" t="s">
        <v>1067</v>
      </c>
      <c r="E39" s="54" t="s">
        <v>412</v>
      </c>
      <c r="F39" s="196" t="s">
        <v>4527</v>
      </c>
      <c r="G39" s="118" t="s">
        <v>4477</v>
      </c>
      <c r="H39" s="198">
        <v>45423</v>
      </c>
      <c r="I39" s="198">
        <v>45423</v>
      </c>
      <c r="J39" s="198">
        <v>45423</v>
      </c>
      <c r="K39" s="118" t="s">
        <v>124</v>
      </c>
      <c r="L39" s="119" t="s">
        <v>125</v>
      </c>
      <c r="M39" s="118" t="s">
        <v>922</v>
      </c>
      <c r="N39" s="119" t="s">
        <v>81</v>
      </c>
      <c r="O39" s="120">
        <v>3</v>
      </c>
      <c r="P39" s="65" t="s">
        <v>4528</v>
      </c>
      <c r="Q39" s="65">
        <v>45419.6666666667</v>
      </c>
      <c r="R39" s="35"/>
      <c r="S39" s="35"/>
      <c r="T39" s="40"/>
      <c r="U39" s="40"/>
      <c r="V39" s="36"/>
      <c r="W39" s="34" t="s">
        <v>4529</v>
      </c>
      <c r="X39" s="34" t="s">
        <v>1067</v>
      </c>
      <c r="Y39" s="123" t="s">
        <v>4530</v>
      </c>
      <c r="Z39" s="124" t="s">
        <v>132</v>
      </c>
      <c r="AA39" t="s">
        <v>438</v>
      </c>
    </row>
    <row r="40" ht="409.5" spans="1:27">
      <c r="A40" s="109">
        <v>68</v>
      </c>
      <c r="B40" s="119" t="s">
        <v>117</v>
      </c>
      <c r="C40" s="196" t="s">
        <v>150</v>
      </c>
      <c r="D40" s="94" t="s">
        <v>3886</v>
      </c>
      <c r="E40" s="54" t="s">
        <v>412</v>
      </c>
      <c r="F40" s="196" t="s">
        <v>4531</v>
      </c>
      <c r="G40" s="118" t="s">
        <v>4477</v>
      </c>
      <c r="H40" s="198">
        <v>45423</v>
      </c>
      <c r="I40" s="198">
        <v>45423</v>
      </c>
      <c r="J40" s="198">
        <v>45423</v>
      </c>
      <c r="K40" s="118" t="s">
        <v>124</v>
      </c>
      <c r="L40" s="119" t="s">
        <v>125</v>
      </c>
      <c r="M40" s="118" t="s">
        <v>922</v>
      </c>
      <c r="N40" s="119" t="s">
        <v>81</v>
      </c>
      <c r="O40" s="120">
        <v>3</v>
      </c>
      <c r="P40" s="65" t="s">
        <v>4528</v>
      </c>
      <c r="Q40" s="65">
        <v>45419.6666666667</v>
      </c>
      <c r="R40" s="35"/>
      <c r="S40" s="35"/>
      <c r="T40" s="40"/>
      <c r="U40" s="40"/>
      <c r="V40" s="36"/>
      <c r="W40" s="34" t="s">
        <v>4529</v>
      </c>
      <c r="X40" s="34" t="s">
        <v>3886</v>
      </c>
      <c r="Y40" s="123" t="s">
        <v>4530</v>
      </c>
      <c r="Z40" s="124" t="s">
        <v>132</v>
      </c>
      <c r="AA40" t="s">
        <v>438</v>
      </c>
    </row>
    <row r="41" ht="409.5" spans="1:27">
      <c r="A41" s="109">
        <v>69</v>
      </c>
      <c r="B41" s="119" t="s">
        <v>117</v>
      </c>
      <c r="C41" s="196" t="s">
        <v>150</v>
      </c>
      <c r="D41" s="94" t="s">
        <v>1078</v>
      </c>
      <c r="E41" s="57" t="s">
        <v>157</v>
      </c>
      <c r="F41" s="196" t="s">
        <v>4532</v>
      </c>
      <c r="G41" s="118" t="s">
        <v>4477</v>
      </c>
      <c r="H41" s="198">
        <v>45423</v>
      </c>
      <c r="I41" s="198">
        <v>45423</v>
      </c>
      <c r="J41" s="198">
        <v>45423</v>
      </c>
      <c r="K41" s="118" t="s">
        <v>124</v>
      </c>
      <c r="L41" s="119" t="s">
        <v>125</v>
      </c>
      <c r="M41" s="118" t="s">
        <v>922</v>
      </c>
      <c r="N41" s="119" t="s">
        <v>81</v>
      </c>
      <c r="O41" s="120">
        <v>3</v>
      </c>
      <c r="P41" s="65" t="s">
        <v>4528</v>
      </c>
      <c r="Q41" s="65">
        <v>45419.6666666667</v>
      </c>
      <c r="R41" s="35"/>
      <c r="S41" s="35"/>
      <c r="T41" s="40"/>
      <c r="U41" s="40"/>
      <c r="V41" s="36"/>
      <c r="W41" s="34" t="s">
        <v>4529</v>
      </c>
      <c r="X41" s="34" t="s">
        <v>1078</v>
      </c>
      <c r="Y41" s="123" t="s">
        <v>4530</v>
      </c>
      <c r="Z41" s="124" t="s">
        <v>132</v>
      </c>
      <c r="AA41" t="s">
        <v>438</v>
      </c>
    </row>
    <row r="42" ht="409.5" spans="1:27">
      <c r="A42" s="109">
        <v>70</v>
      </c>
      <c r="B42" s="119" t="s">
        <v>117</v>
      </c>
      <c r="C42" s="196" t="s">
        <v>150</v>
      </c>
      <c r="D42" s="94" t="s">
        <v>1078</v>
      </c>
      <c r="E42" s="57" t="s">
        <v>157</v>
      </c>
      <c r="F42" s="196" t="s">
        <v>4533</v>
      </c>
      <c r="G42" s="118" t="s">
        <v>4477</v>
      </c>
      <c r="H42" s="198">
        <v>45423</v>
      </c>
      <c r="I42" s="198">
        <v>45423</v>
      </c>
      <c r="J42" s="198">
        <v>45423</v>
      </c>
      <c r="K42" s="118" t="s">
        <v>124</v>
      </c>
      <c r="L42" s="119" t="s">
        <v>125</v>
      </c>
      <c r="M42" s="118" t="s">
        <v>922</v>
      </c>
      <c r="N42" s="119" t="s">
        <v>81</v>
      </c>
      <c r="O42" s="120">
        <v>3</v>
      </c>
      <c r="P42" s="65" t="s">
        <v>4528</v>
      </c>
      <c r="Q42" s="65">
        <v>45419.6666666667</v>
      </c>
      <c r="R42" s="35"/>
      <c r="S42" s="35"/>
      <c r="T42" s="40"/>
      <c r="U42" s="40"/>
      <c r="V42" s="36"/>
      <c r="W42" s="34" t="s">
        <v>4529</v>
      </c>
      <c r="X42" s="34" t="s">
        <v>1078</v>
      </c>
      <c r="Y42" s="123" t="s">
        <v>4530</v>
      </c>
      <c r="Z42" s="124" t="s">
        <v>132</v>
      </c>
      <c r="AA42" t="s">
        <v>438</v>
      </c>
    </row>
    <row r="43" ht="409.5" spans="1:27">
      <c r="A43" s="109">
        <v>71</v>
      </c>
      <c r="B43" s="119" t="s">
        <v>117</v>
      </c>
      <c r="C43" s="196" t="s">
        <v>150</v>
      </c>
      <c r="D43" s="199" t="s">
        <v>1088</v>
      </c>
      <c r="E43" s="57" t="s">
        <v>157</v>
      </c>
      <c r="F43" s="120" t="s">
        <v>4534</v>
      </c>
      <c r="G43" s="118" t="s">
        <v>4477</v>
      </c>
      <c r="H43" s="198">
        <v>45423</v>
      </c>
      <c r="I43" s="177">
        <v>45383</v>
      </c>
      <c r="J43" s="177">
        <v>45383</v>
      </c>
      <c r="K43" s="118" t="s">
        <v>124</v>
      </c>
      <c r="L43" s="119" t="s">
        <v>125</v>
      </c>
      <c r="M43" s="118" t="s">
        <v>922</v>
      </c>
      <c r="N43" s="119" t="s">
        <v>81</v>
      </c>
      <c r="O43" s="120">
        <v>3</v>
      </c>
      <c r="P43" s="65" t="s">
        <v>4535</v>
      </c>
      <c r="Q43" s="65">
        <v>45419.7034722222</v>
      </c>
      <c r="R43" s="35"/>
      <c r="S43" s="35"/>
      <c r="T43" s="40"/>
      <c r="U43" s="40"/>
      <c r="V43" s="36"/>
      <c r="W43" s="34" t="s">
        <v>4536</v>
      </c>
      <c r="X43" s="34" t="s">
        <v>1088</v>
      </c>
      <c r="Y43" s="123" t="s">
        <v>4537</v>
      </c>
      <c r="Z43" s="124" t="s">
        <v>132</v>
      </c>
      <c r="AA43" t="s">
        <v>438</v>
      </c>
    </row>
    <row r="44" ht="409.5" spans="1:27">
      <c r="A44" s="109">
        <v>72</v>
      </c>
      <c r="B44" s="119" t="s">
        <v>117</v>
      </c>
      <c r="C44" s="196" t="s">
        <v>150</v>
      </c>
      <c r="D44" s="199" t="s">
        <v>1088</v>
      </c>
      <c r="E44" s="57" t="s">
        <v>157</v>
      </c>
      <c r="F44" s="120" t="s">
        <v>4538</v>
      </c>
      <c r="G44" s="118" t="s">
        <v>4477</v>
      </c>
      <c r="H44" s="198">
        <v>45424</v>
      </c>
      <c r="I44" s="177">
        <v>45384</v>
      </c>
      <c r="J44" s="177">
        <v>45384</v>
      </c>
      <c r="K44" s="118" t="s">
        <v>124</v>
      </c>
      <c r="L44" s="119" t="s">
        <v>125</v>
      </c>
      <c r="M44" s="118" t="s">
        <v>922</v>
      </c>
      <c r="N44" s="119" t="s">
        <v>81</v>
      </c>
      <c r="O44" s="120">
        <v>3</v>
      </c>
      <c r="P44" s="65" t="s">
        <v>4535</v>
      </c>
      <c r="Q44" s="65">
        <v>45419.7034722222</v>
      </c>
      <c r="R44" s="35"/>
      <c r="S44" s="35"/>
      <c r="T44" s="40"/>
      <c r="U44" s="40"/>
      <c r="V44" s="36"/>
      <c r="W44" s="34" t="s">
        <v>4536</v>
      </c>
      <c r="X44" s="34" t="s">
        <v>1088</v>
      </c>
      <c r="Y44" s="123" t="s">
        <v>4537</v>
      </c>
      <c r="Z44" s="124" t="s">
        <v>132</v>
      </c>
      <c r="AA44" t="s">
        <v>438</v>
      </c>
    </row>
    <row r="45" ht="409.5" spans="1:27">
      <c r="A45" s="109">
        <v>73</v>
      </c>
      <c r="B45" s="119" t="s">
        <v>117</v>
      </c>
      <c r="C45" s="196" t="s">
        <v>150</v>
      </c>
      <c r="D45" s="94" t="s">
        <v>1094</v>
      </c>
      <c r="E45" s="54" t="s">
        <v>412</v>
      </c>
      <c r="F45" s="196" t="s">
        <v>4539</v>
      </c>
      <c r="G45" s="118" t="s">
        <v>4477</v>
      </c>
      <c r="H45" s="198">
        <v>45425</v>
      </c>
      <c r="I45" s="177">
        <v>45385</v>
      </c>
      <c r="J45" s="177">
        <v>45385</v>
      </c>
      <c r="K45" s="118" t="s">
        <v>124</v>
      </c>
      <c r="L45" s="119" t="s">
        <v>125</v>
      </c>
      <c r="M45" s="118" t="s">
        <v>922</v>
      </c>
      <c r="N45" s="119" t="s">
        <v>81</v>
      </c>
      <c r="O45" s="120">
        <v>3</v>
      </c>
      <c r="P45" s="65" t="s">
        <v>4535</v>
      </c>
      <c r="Q45" s="65">
        <v>45419.7034722222</v>
      </c>
      <c r="R45" s="35"/>
      <c r="S45" s="35"/>
      <c r="T45" s="40"/>
      <c r="U45" s="40"/>
      <c r="V45" s="36"/>
      <c r="W45" s="34" t="s">
        <v>4536</v>
      </c>
      <c r="X45" s="34" t="s">
        <v>1094</v>
      </c>
      <c r="Y45" s="123" t="s">
        <v>4537</v>
      </c>
      <c r="Z45" s="124" t="s">
        <v>132</v>
      </c>
      <c r="AA45" t="s">
        <v>438</v>
      </c>
    </row>
    <row r="46" ht="409.5" spans="1:27">
      <c r="A46" s="109">
        <v>74</v>
      </c>
      <c r="B46" s="120" t="s">
        <v>117</v>
      </c>
      <c r="C46" s="196" t="s">
        <v>150</v>
      </c>
      <c r="D46" s="94" t="s">
        <v>1094</v>
      </c>
      <c r="E46" s="54" t="s">
        <v>412</v>
      </c>
      <c r="F46" s="196" t="s">
        <v>4540</v>
      </c>
      <c r="G46" s="119" t="s">
        <v>4477</v>
      </c>
      <c r="H46" s="198">
        <v>45426</v>
      </c>
      <c r="I46" s="177">
        <v>45386</v>
      </c>
      <c r="J46" s="177">
        <v>45386</v>
      </c>
      <c r="K46" s="118" t="s">
        <v>124</v>
      </c>
      <c r="L46" s="120" t="s">
        <v>125</v>
      </c>
      <c r="M46" s="118" t="s">
        <v>922</v>
      </c>
      <c r="N46" s="119" t="s">
        <v>81</v>
      </c>
      <c r="O46" s="120">
        <v>3</v>
      </c>
      <c r="P46" s="65" t="s">
        <v>4535</v>
      </c>
      <c r="Q46" s="65">
        <v>45419.7034722222</v>
      </c>
      <c r="R46" s="35"/>
      <c r="S46" s="35"/>
      <c r="T46" s="40"/>
      <c r="U46" s="40"/>
      <c r="V46" s="36"/>
      <c r="W46" s="34" t="s">
        <v>4536</v>
      </c>
      <c r="X46" s="34" t="s">
        <v>1094</v>
      </c>
      <c r="Y46" s="123" t="s">
        <v>4537</v>
      </c>
      <c r="Z46" s="124" t="s">
        <v>132</v>
      </c>
      <c r="AA46" t="s">
        <v>438</v>
      </c>
    </row>
    <row r="47" ht="409.5" spans="1:27">
      <c r="A47" s="109">
        <v>75</v>
      </c>
      <c r="B47" s="120" t="s">
        <v>117</v>
      </c>
      <c r="C47" s="196" t="s">
        <v>150</v>
      </c>
      <c r="D47" s="94" t="s">
        <v>4541</v>
      </c>
      <c r="E47" s="54" t="s">
        <v>412</v>
      </c>
      <c r="F47" s="196" t="s">
        <v>4542</v>
      </c>
      <c r="G47" s="119" t="s">
        <v>4477</v>
      </c>
      <c r="H47" s="198">
        <v>45427</v>
      </c>
      <c r="I47" s="177">
        <v>45387</v>
      </c>
      <c r="J47" s="177">
        <v>45387</v>
      </c>
      <c r="K47" s="118" t="s">
        <v>124</v>
      </c>
      <c r="L47" s="120" t="s">
        <v>125</v>
      </c>
      <c r="M47" s="118" t="s">
        <v>922</v>
      </c>
      <c r="N47" s="119" t="s">
        <v>81</v>
      </c>
      <c r="O47" s="120">
        <v>3</v>
      </c>
      <c r="P47" s="65" t="s">
        <v>4535</v>
      </c>
      <c r="Q47" s="65">
        <v>45419.7034722222</v>
      </c>
      <c r="R47" s="35"/>
      <c r="S47" s="35"/>
      <c r="T47" s="40"/>
      <c r="U47" s="40"/>
      <c r="V47" s="36"/>
      <c r="W47" s="34" t="s">
        <v>4536</v>
      </c>
      <c r="X47" s="34" t="s">
        <v>4541</v>
      </c>
      <c r="Y47" s="123" t="s">
        <v>4537</v>
      </c>
      <c r="Z47" s="124" t="s">
        <v>132</v>
      </c>
      <c r="AA47" t="s">
        <v>438</v>
      </c>
    </row>
    <row r="48" ht="409.5" spans="1:27">
      <c r="A48" s="109">
        <v>76</v>
      </c>
      <c r="B48" s="120" t="s">
        <v>117</v>
      </c>
      <c r="C48" s="196" t="s">
        <v>150</v>
      </c>
      <c r="D48" s="94" t="s">
        <v>4366</v>
      </c>
      <c r="E48" s="57" t="s">
        <v>157</v>
      </c>
      <c r="F48" s="196" t="s">
        <v>4542</v>
      </c>
      <c r="G48" s="119" t="s">
        <v>4477</v>
      </c>
      <c r="H48" s="198">
        <v>45428</v>
      </c>
      <c r="I48" s="177">
        <v>45388</v>
      </c>
      <c r="J48" s="177">
        <v>45388</v>
      </c>
      <c r="K48" s="118" t="s">
        <v>124</v>
      </c>
      <c r="L48" s="120" t="s">
        <v>125</v>
      </c>
      <c r="M48" s="118" t="s">
        <v>922</v>
      </c>
      <c r="N48" s="119" t="s">
        <v>81</v>
      </c>
      <c r="O48" s="120">
        <v>3</v>
      </c>
      <c r="P48" s="65" t="s">
        <v>4535</v>
      </c>
      <c r="Q48" s="65">
        <v>45419.7034722222</v>
      </c>
      <c r="R48" s="35"/>
      <c r="S48" s="35"/>
      <c r="T48" s="40"/>
      <c r="U48" s="40"/>
      <c r="V48" s="36"/>
      <c r="W48" s="34" t="s">
        <v>4536</v>
      </c>
      <c r="X48" s="34" t="s">
        <v>4366</v>
      </c>
      <c r="Y48" s="123" t="s">
        <v>4537</v>
      </c>
      <c r="Z48" s="124" t="s">
        <v>132</v>
      </c>
      <c r="AA48" t="s">
        <v>438</v>
      </c>
    </row>
    <row r="49" ht="409.5" spans="1:27">
      <c r="A49" s="109">
        <v>77</v>
      </c>
      <c r="B49" s="120" t="s">
        <v>117</v>
      </c>
      <c r="C49" s="196" t="s">
        <v>150</v>
      </c>
      <c r="D49" s="94" t="s">
        <v>4543</v>
      </c>
      <c r="E49" s="57" t="s">
        <v>157</v>
      </c>
      <c r="F49" s="196" t="s">
        <v>4544</v>
      </c>
      <c r="G49" s="119" t="s">
        <v>4477</v>
      </c>
      <c r="H49" s="198">
        <v>45429</v>
      </c>
      <c r="I49" s="177">
        <v>45389</v>
      </c>
      <c r="J49" s="177">
        <v>45389</v>
      </c>
      <c r="K49" s="118" t="s">
        <v>124</v>
      </c>
      <c r="L49" s="120" t="s">
        <v>125</v>
      </c>
      <c r="M49" s="118" t="s">
        <v>922</v>
      </c>
      <c r="N49" s="119" t="s">
        <v>81</v>
      </c>
      <c r="O49" s="120">
        <v>3</v>
      </c>
      <c r="P49" s="65" t="s">
        <v>4535</v>
      </c>
      <c r="Q49" s="65">
        <v>45419.7034722222</v>
      </c>
      <c r="R49" s="35"/>
      <c r="S49" s="35"/>
      <c r="T49" s="40"/>
      <c r="U49" s="40"/>
      <c r="V49" s="36"/>
      <c r="W49" s="34" t="s">
        <v>4536</v>
      </c>
      <c r="X49" s="34" t="s">
        <v>4543</v>
      </c>
      <c r="Y49" s="123" t="s">
        <v>4537</v>
      </c>
      <c r="Z49" t="s">
        <v>132</v>
      </c>
      <c r="AA49" t="s">
        <v>438</v>
      </c>
    </row>
    <row r="50" ht="409.5" spans="1:27">
      <c r="A50" s="109">
        <v>78</v>
      </c>
      <c r="B50" s="120" t="s">
        <v>117</v>
      </c>
      <c r="C50" s="196" t="s">
        <v>150</v>
      </c>
      <c r="D50" s="94" t="s">
        <v>4545</v>
      </c>
      <c r="E50" s="57" t="s">
        <v>247</v>
      </c>
      <c r="F50" s="196" t="s">
        <v>4542</v>
      </c>
      <c r="G50" s="119" t="s">
        <v>4477</v>
      </c>
      <c r="H50" s="198">
        <v>45430</v>
      </c>
      <c r="I50" s="177">
        <v>45390</v>
      </c>
      <c r="J50" s="177">
        <v>45390</v>
      </c>
      <c r="K50" s="118" t="s">
        <v>124</v>
      </c>
      <c r="L50" s="120" t="s">
        <v>125</v>
      </c>
      <c r="M50" s="118" t="s">
        <v>922</v>
      </c>
      <c r="N50" s="119" t="s">
        <v>81</v>
      </c>
      <c r="O50" s="120">
        <v>3</v>
      </c>
      <c r="P50" s="65" t="s">
        <v>4535</v>
      </c>
      <c r="Q50" s="65">
        <v>45419.7034722222</v>
      </c>
      <c r="R50" s="35"/>
      <c r="S50" s="35"/>
      <c r="T50" s="40"/>
      <c r="U50" s="40"/>
      <c r="V50" s="36"/>
      <c r="W50" s="34" t="s">
        <v>4536</v>
      </c>
      <c r="X50" s="34" t="s">
        <v>4545</v>
      </c>
      <c r="Y50" s="123" t="s">
        <v>4537</v>
      </c>
      <c r="Z50" t="s">
        <v>132</v>
      </c>
      <c r="AA50" t="s">
        <v>438</v>
      </c>
    </row>
    <row r="51" ht="409.5" spans="1:27">
      <c r="A51" s="109">
        <v>79</v>
      </c>
      <c r="B51" s="120" t="s">
        <v>117</v>
      </c>
      <c r="C51" s="196" t="s">
        <v>150</v>
      </c>
      <c r="D51" s="94" t="s">
        <v>4546</v>
      </c>
      <c r="E51" s="57" t="s">
        <v>797</v>
      </c>
      <c r="F51" s="196" t="s">
        <v>4547</v>
      </c>
      <c r="G51" s="119" t="s">
        <v>4477</v>
      </c>
      <c r="H51" s="198">
        <v>45431</v>
      </c>
      <c r="I51" s="177">
        <v>45391</v>
      </c>
      <c r="J51" s="177">
        <v>45391</v>
      </c>
      <c r="K51" s="118" t="s">
        <v>124</v>
      </c>
      <c r="L51" s="120" t="s">
        <v>125</v>
      </c>
      <c r="M51" s="118" t="s">
        <v>922</v>
      </c>
      <c r="N51" s="119" t="s">
        <v>81</v>
      </c>
      <c r="O51" s="120">
        <v>3</v>
      </c>
      <c r="P51" s="65" t="s">
        <v>4528</v>
      </c>
      <c r="Q51" s="65">
        <v>45419.6666666667</v>
      </c>
      <c r="R51" s="35"/>
      <c r="S51" s="35"/>
      <c r="T51" s="40"/>
      <c r="U51" s="40"/>
      <c r="V51" s="36"/>
      <c r="W51" s="34" t="s">
        <v>4529</v>
      </c>
      <c r="X51" s="34" t="s">
        <v>4546</v>
      </c>
      <c r="Y51" s="123" t="s">
        <v>4530</v>
      </c>
      <c r="Z51" t="s">
        <v>132</v>
      </c>
      <c r="AA51" t="s">
        <v>438</v>
      </c>
    </row>
    <row r="52" ht="409.5" spans="1:27">
      <c r="A52" s="109">
        <v>80</v>
      </c>
      <c r="B52" s="120" t="s">
        <v>117</v>
      </c>
      <c r="C52" s="196" t="s">
        <v>150</v>
      </c>
      <c r="D52" s="94" t="s">
        <v>1102</v>
      </c>
      <c r="E52" s="57" t="s">
        <v>157</v>
      </c>
      <c r="F52" s="196" t="s">
        <v>4548</v>
      </c>
      <c r="G52" s="119" t="s">
        <v>4477</v>
      </c>
      <c r="H52" s="198">
        <v>45432</v>
      </c>
      <c r="I52" s="177">
        <v>45392</v>
      </c>
      <c r="J52" s="177">
        <v>45392</v>
      </c>
      <c r="K52" s="118" t="s">
        <v>124</v>
      </c>
      <c r="L52" s="120" t="s">
        <v>125</v>
      </c>
      <c r="M52" s="118" t="s">
        <v>922</v>
      </c>
      <c r="N52" s="119" t="s">
        <v>81</v>
      </c>
      <c r="O52" s="120">
        <v>3</v>
      </c>
      <c r="P52" s="65" t="s">
        <v>4528</v>
      </c>
      <c r="Q52" s="65">
        <v>45419.6666666667</v>
      </c>
      <c r="R52" s="35"/>
      <c r="S52" s="35"/>
      <c r="T52" s="40"/>
      <c r="U52" s="40"/>
      <c r="V52" s="36"/>
      <c r="W52" s="34" t="s">
        <v>4529</v>
      </c>
      <c r="X52" s="34" t="s">
        <v>1102</v>
      </c>
      <c r="Y52" s="123" t="s">
        <v>4530</v>
      </c>
      <c r="Z52" t="s">
        <v>132</v>
      </c>
      <c r="AA52" t="s">
        <v>438</v>
      </c>
    </row>
    <row r="53" ht="409.5" spans="1:27">
      <c r="A53" s="109">
        <v>81</v>
      </c>
      <c r="B53" s="120" t="s">
        <v>117</v>
      </c>
      <c r="C53" s="196" t="s">
        <v>150</v>
      </c>
      <c r="D53" s="94" t="s">
        <v>1108</v>
      </c>
      <c r="E53" s="57" t="s">
        <v>157</v>
      </c>
      <c r="F53" s="196" t="s">
        <v>4549</v>
      </c>
      <c r="G53" s="119" t="s">
        <v>4477</v>
      </c>
      <c r="H53" s="198">
        <v>45433</v>
      </c>
      <c r="I53" s="177">
        <v>45393</v>
      </c>
      <c r="J53" s="177">
        <v>45393</v>
      </c>
      <c r="K53" s="118" t="s">
        <v>124</v>
      </c>
      <c r="L53" s="120" t="s">
        <v>125</v>
      </c>
      <c r="M53" s="118" t="s">
        <v>922</v>
      </c>
      <c r="N53" s="119" t="s">
        <v>81</v>
      </c>
      <c r="O53" s="120">
        <v>3</v>
      </c>
      <c r="P53" s="65" t="s">
        <v>4528</v>
      </c>
      <c r="Q53" s="65">
        <v>45419.6666666667</v>
      </c>
      <c r="R53" s="35"/>
      <c r="S53" s="35"/>
      <c r="T53" s="40"/>
      <c r="U53" s="40"/>
      <c r="V53" s="36"/>
      <c r="W53" s="34" t="s">
        <v>4529</v>
      </c>
      <c r="X53" s="34" t="s">
        <v>1108</v>
      </c>
      <c r="Y53" s="123" t="s">
        <v>4530</v>
      </c>
      <c r="Z53" t="s">
        <v>132</v>
      </c>
      <c r="AA53" t="s">
        <v>438</v>
      </c>
    </row>
    <row r="54" ht="409.5" spans="1:27">
      <c r="A54" s="109">
        <v>82</v>
      </c>
      <c r="B54" s="120" t="s">
        <v>117</v>
      </c>
      <c r="C54" s="196" t="s">
        <v>150</v>
      </c>
      <c r="D54" s="94" t="s">
        <v>1113</v>
      </c>
      <c r="E54" s="54" t="s">
        <v>412</v>
      </c>
      <c r="F54" s="196" t="s">
        <v>4550</v>
      </c>
      <c r="G54" s="119" t="s">
        <v>4477</v>
      </c>
      <c r="H54" s="198">
        <v>45434</v>
      </c>
      <c r="I54" s="177">
        <v>45394</v>
      </c>
      <c r="J54" s="177">
        <v>45394</v>
      </c>
      <c r="K54" s="118" t="s">
        <v>124</v>
      </c>
      <c r="L54" s="120" t="s">
        <v>125</v>
      </c>
      <c r="M54" s="118" t="s">
        <v>922</v>
      </c>
      <c r="N54" s="119" t="s">
        <v>81</v>
      </c>
      <c r="O54" s="120">
        <v>3</v>
      </c>
      <c r="P54" s="65" t="s">
        <v>4528</v>
      </c>
      <c r="Q54" s="65">
        <v>45419.6666666667</v>
      </c>
      <c r="R54" s="35"/>
      <c r="S54" s="35"/>
      <c r="T54" s="40"/>
      <c r="U54" s="40"/>
      <c r="V54" s="36"/>
      <c r="W54" s="34" t="s">
        <v>4529</v>
      </c>
      <c r="X54" s="34" t="s">
        <v>1113</v>
      </c>
      <c r="Y54" s="123" t="s">
        <v>4530</v>
      </c>
      <c r="Z54" t="s">
        <v>132</v>
      </c>
      <c r="AA54" t="s">
        <v>438</v>
      </c>
    </row>
    <row r="55" ht="409.5" spans="1:27">
      <c r="A55" s="109">
        <v>83</v>
      </c>
      <c r="B55" s="120" t="s">
        <v>117</v>
      </c>
      <c r="C55" s="196" t="s">
        <v>150</v>
      </c>
      <c r="D55" s="94" t="s">
        <v>1132</v>
      </c>
      <c r="E55" s="54" t="s">
        <v>412</v>
      </c>
      <c r="F55" s="196" t="s">
        <v>4551</v>
      </c>
      <c r="G55" s="119" t="s">
        <v>4477</v>
      </c>
      <c r="H55" s="198">
        <v>45435</v>
      </c>
      <c r="I55" s="177">
        <v>45395</v>
      </c>
      <c r="J55" s="177">
        <v>45395</v>
      </c>
      <c r="K55" s="118" t="s">
        <v>124</v>
      </c>
      <c r="L55" s="120" t="s">
        <v>125</v>
      </c>
      <c r="M55" s="118" t="s">
        <v>922</v>
      </c>
      <c r="N55" s="119" t="s">
        <v>81</v>
      </c>
      <c r="O55" s="120">
        <v>3</v>
      </c>
      <c r="P55" s="65" t="s">
        <v>4528</v>
      </c>
      <c r="Q55" s="65">
        <v>45419.6666666667</v>
      </c>
      <c r="R55" s="35"/>
      <c r="S55" s="35"/>
      <c r="T55" s="40"/>
      <c r="U55" s="40"/>
      <c r="V55" s="36"/>
      <c r="W55" s="34" t="s">
        <v>4529</v>
      </c>
      <c r="X55" s="34" t="s">
        <v>1132</v>
      </c>
      <c r="Y55" s="123" t="s">
        <v>4530</v>
      </c>
      <c r="Z55" t="s">
        <v>132</v>
      </c>
      <c r="AA55" t="s">
        <v>438</v>
      </c>
    </row>
    <row r="56" ht="409.5" spans="1:27">
      <c r="A56" s="109">
        <v>84</v>
      </c>
      <c r="B56" s="120" t="s">
        <v>117</v>
      </c>
      <c r="C56" s="196" t="s">
        <v>150</v>
      </c>
      <c r="D56" s="94" t="s">
        <v>4552</v>
      </c>
      <c r="E56" s="54" t="s">
        <v>412</v>
      </c>
      <c r="F56" s="196" t="s">
        <v>4553</v>
      </c>
      <c r="G56" s="119" t="s">
        <v>4477</v>
      </c>
      <c r="H56" s="198">
        <v>45436</v>
      </c>
      <c r="I56" s="177">
        <v>45396</v>
      </c>
      <c r="J56" s="177">
        <v>45396</v>
      </c>
      <c r="K56" s="118" t="s">
        <v>124</v>
      </c>
      <c r="L56" s="120" t="s">
        <v>125</v>
      </c>
      <c r="M56" s="118" t="s">
        <v>922</v>
      </c>
      <c r="N56" s="119" t="s">
        <v>81</v>
      </c>
      <c r="O56" s="120">
        <v>3</v>
      </c>
      <c r="P56" s="65" t="s">
        <v>4528</v>
      </c>
      <c r="Q56" s="65">
        <v>45419.6666666667</v>
      </c>
      <c r="R56" s="35"/>
      <c r="S56" s="35"/>
      <c r="T56" s="40"/>
      <c r="U56" s="40"/>
      <c r="V56" s="36"/>
      <c r="W56" s="34" t="s">
        <v>4529</v>
      </c>
      <c r="X56" s="34" t="s">
        <v>4552</v>
      </c>
      <c r="Y56" s="123" t="s">
        <v>4530</v>
      </c>
      <c r="Z56" t="s">
        <v>132</v>
      </c>
      <c r="AA56" t="s">
        <v>438</v>
      </c>
    </row>
    <row r="57" ht="409.5" spans="1:27">
      <c r="A57" s="109">
        <v>85</v>
      </c>
      <c r="B57" s="120" t="s">
        <v>117</v>
      </c>
      <c r="C57" s="196" t="s">
        <v>150</v>
      </c>
      <c r="D57" s="94" t="s">
        <v>4554</v>
      </c>
      <c r="E57" s="54" t="s">
        <v>412</v>
      </c>
      <c r="F57" s="196" t="s">
        <v>4555</v>
      </c>
      <c r="G57" s="119" t="s">
        <v>4477</v>
      </c>
      <c r="H57" s="198">
        <v>45437</v>
      </c>
      <c r="I57" s="177">
        <v>45397</v>
      </c>
      <c r="J57" s="177">
        <v>45397</v>
      </c>
      <c r="K57" s="118" t="s">
        <v>124</v>
      </c>
      <c r="L57" s="120" t="s">
        <v>125</v>
      </c>
      <c r="M57" s="118" t="s">
        <v>922</v>
      </c>
      <c r="N57" s="119" t="s">
        <v>81</v>
      </c>
      <c r="O57" s="120">
        <v>3</v>
      </c>
      <c r="P57" s="65" t="s">
        <v>4528</v>
      </c>
      <c r="Q57" s="65">
        <v>45419.6666666667</v>
      </c>
      <c r="R57" s="35"/>
      <c r="S57" s="35"/>
      <c r="T57" s="40"/>
      <c r="U57" s="40"/>
      <c r="V57" s="36"/>
      <c r="W57" s="34" t="s">
        <v>4529</v>
      </c>
      <c r="X57" s="34" t="s">
        <v>4554</v>
      </c>
      <c r="Y57" s="123" t="s">
        <v>4530</v>
      </c>
      <c r="Z57" t="s">
        <v>132</v>
      </c>
      <c r="AA57" t="s">
        <v>438</v>
      </c>
    </row>
    <row r="58" ht="409.5" spans="1:27">
      <c r="A58" s="109">
        <v>86</v>
      </c>
      <c r="B58" s="120" t="s">
        <v>117</v>
      </c>
      <c r="C58" s="196" t="s">
        <v>150</v>
      </c>
      <c r="D58" s="94" t="s">
        <v>4556</v>
      </c>
      <c r="E58" s="57" t="s">
        <v>412</v>
      </c>
      <c r="F58" s="196" t="s">
        <v>4557</v>
      </c>
      <c r="G58" s="119" t="s">
        <v>4477</v>
      </c>
      <c r="H58" s="198">
        <v>45438</v>
      </c>
      <c r="I58" s="177">
        <v>45398</v>
      </c>
      <c r="J58" s="177">
        <v>45398</v>
      </c>
      <c r="K58" s="118" t="s">
        <v>124</v>
      </c>
      <c r="L58" s="120" t="s">
        <v>125</v>
      </c>
      <c r="M58" s="118" t="s">
        <v>922</v>
      </c>
      <c r="N58" s="119" t="s">
        <v>81</v>
      </c>
      <c r="O58" s="120">
        <v>3</v>
      </c>
      <c r="P58" s="65" t="s">
        <v>4528</v>
      </c>
      <c r="Q58" s="65">
        <v>45419.6666666667</v>
      </c>
      <c r="R58" s="35"/>
      <c r="S58" s="35"/>
      <c r="T58" s="40"/>
      <c r="U58" s="40"/>
      <c r="V58" s="36"/>
      <c r="W58" s="34" t="s">
        <v>4529</v>
      </c>
      <c r="X58" s="34" t="s">
        <v>4556</v>
      </c>
      <c r="Y58" s="123" t="s">
        <v>4530</v>
      </c>
      <c r="Z58" t="s">
        <v>132</v>
      </c>
      <c r="AA58" t="s">
        <v>438</v>
      </c>
    </row>
    <row r="59" ht="409.5" spans="1:27">
      <c r="A59" s="109">
        <v>87</v>
      </c>
      <c r="B59" s="120" t="s">
        <v>117</v>
      </c>
      <c r="C59" s="196" t="s">
        <v>150</v>
      </c>
      <c r="D59" s="94" t="s">
        <v>4558</v>
      </c>
      <c r="E59" s="54" t="s">
        <v>412</v>
      </c>
      <c r="F59" s="196" t="s">
        <v>4559</v>
      </c>
      <c r="G59" s="119" t="s">
        <v>4477</v>
      </c>
      <c r="H59" s="198">
        <v>45439</v>
      </c>
      <c r="I59" s="177">
        <v>45399</v>
      </c>
      <c r="J59" s="177">
        <v>45399</v>
      </c>
      <c r="K59" s="118" t="s">
        <v>124</v>
      </c>
      <c r="L59" s="120" t="s">
        <v>125</v>
      </c>
      <c r="M59" s="118" t="s">
        <v>922</v>
      </c>
      <c r="N59" s="119" t="s">
        <v>81</v>
      </c>
      <c r="O59" s="120">
        <v>3</v>
      </c>
      <c r="P59" s="65" t="s">
        <v>4528</v>
      </c>
      <c r="Q59" s="65">
        <v>45419.6666666667</v>
      </c>
      <c r="R59" s="35"/>
      <c r="S59" s="35"/>
      <c r="T59" s="40"/>
      <c r="U59" s="40"/>
      <c r="V59" s="36"/>
      <c r="W59" s="34" t="s">
        <v>4529</v>
      </c>
      <c r="X59" s="34" t="s">
        <v>4558</v>
      </c>
      <c r="Y59" s="123" t="s">
        <v>4530</v>
      </c>
      <c r="Z59" t="s">
        <v>132</v>
      </c>
      <c r="AA59" t="s">
        <v>438</v>
      </c>
    </row>
    <row r="60" ht="409.5" spans="1:27">
      <c r="A60" s="109">
        <v>88</v>
      </c>
      <c r="B60" s="120" t="s">
        <v>117</v>
      </c>
      <c r="C60" s="196" t="s">
        <v>150</v>
      </c>
      <c r="D60" s="94" t="s">
        <v>4560</v>
      </c>
      <c r="E60" s="54" t="s">
        <v>412</v>
      </c>
      <c r="F60" s="196" t="s">
        <v>4559</v>
      </c>
      <c r="G60" s="119" t="s">
        <v>4477</v>
      </c>
      <c r="H60" s="198">
        <v>45440</v>
      </c>
      <c r="I60" s="177">
        <v>45400</v>
      </c>
      <c r="J60" s="177">
        <v>45400</v>
      </c>
      <c r="K60" s="118" t="s">
        <v>124</v>
      </c>
      <c r="L60" s="120" t="s">
        <v>125</v>
      </c>
      <c r="M60" s="118" t="s">
        <v>922</v>
      </c>
      <c r="N60" s="119" t="s">
        <v>81</v>
      </c>
      <c r="O60" s="120">
        <v>3</v>
      </c>
      <c r="P60" s="65" t="s">
        <v>4528</v>
      </c>
      <c r="Q60" s="65">
        <v>45419.6666666667</v>
      </c>
      <c r="R60" s="35"/>
      <c r="S60" s="35"/>
      <c r="T60" s="40"/>
      <c r="U60" s="40"/>
      <c r="V60" s="36"/>
      <c r="W60" s="34" t="s">
        <v>4529</v>
      </c>
      <c r="X60" s="34" t="s">
        <v>4560</v>
      </c>
      <c r="Y60" s="123" t="s">
        <v>4530</v>
      </c>
      <c r="Z60" t="s">
        <v>132</v>
      </c>
      <c r="AA60" t="s">
        <v>438</v>
      </c>
    </row>
    <row r="61" ht="36" spans="1:27">
      <c r="A61" s="109">
        <v>89</v>
      </c>
      <c r="B61" s="120" t="s">
        <v>117</v>
      </c>
      <c r="C61" s="196" t="s">
        <v>363</v>
      </c>
      <c r="D61" s="94" t="s">
        <v>1041</v>
      </c>
      <c r="E61" s="54" t="s">
        <v>412</v>
      </c>
      <c r="F61" s="196" t="s">
        <v>4561</v>
      </c>
      <c r="G61" s="119" t="s">
        <v>4477</v>
      </c>
      <c r="H61" s="198">
        <v>45441</v>
      </c>
      <c r="I61" s="177">
        <v>45401</v>
      </c>
      <c r="J61" s="177">
        <v>45401</v>
      </c>
      <c r="K61" s="118" t="s">
        <v>124</v>
      </c>
      <c r="L61" s="120" t="s">
        <v>125</v>
      </c>
      <c r="M61" s="118" t="s">
        <v>922</v>
      </c>
      <c r="N61" s="119" t="s">
        <v>81</v>
      </c>
      <c r="O61" s="120">
        <v>3</v>
      </c>
      <c r="P61" s="65" t="s">
        <v>4562</v>
      </c>
      <c r="Q61" s="65">
        <v>45393.6333333333</v>
      </c>
      <c r="R61" s="35"/>
      <c r="S61" s="35"/>
      <c r="T61" s="40"/>
      <c r="U61" s="40"/>
      <c r="V61" s="36"/>
      <c r="W61" s="34" t="s">
        <v>4563</v>
      </c>
      <c r="X61" s="34" t="s">
        <v>1041</v>
      </c>
      <c r="Y61" t="s">
        <v>4564</v>
      </c>
      <c r="Z61" t="s">
        <v>132</v>
      </c>
      <c r="AA61" t="s">
        <v>144</v>
      </c>
    </row>
    <row r="62" ht="36" spans="1:27">
      <c r="A62" s="109">
        <v>90</v>
      </c>
      <c r="B62" s="120" t="s">
        <v>117</v>
      </c>
      <c r="C62" s="196" t="s">
        <v>363</v>
      </c>
      <c r="D62" s="94" t="s">
        <v>1051</v>
      </c>
      <c r="E62" s="54" t="s">
        <v>412</v>
      </c>
      <c r="F62" s="196" t="s">
        <v>4561</v>
      </c>
      <c r="G62" s="119" t="s">
        <v>4477</v>
      </c>
      <c r="H62" s="198">
        <v>45442</v>
      </c>
      <c r="I62" s="177">
        <v>45402</v>
      </c>
      <c r="J62" s="177">
        <v>45402</v>
      </c>
      <c r="K62" s="118" t="s">
        <v>124</v>
      </c>
      <c r="L62" s="120" t="s">
        <v>125</v>
      </c>
      <c r="M62" s="118" t="s">
        <v>922</v>
      </c>
      <c r="N62" s="119" t="s">
        <v>81</v>
      </c>
      <c r="O62" s="120">
        <v>3</v>
      </c>
      <c r="P62" s="65" t="s">
        <v>4562</v>
      </c>
      <c r="Q62" s="65">
        <v>45393.6333333333</v>
      </c>
      <c r="R62" s="35"/>
      <c r="S62" s="35"/>
      <c r="T62" s="40"/>
      <c r="U62" s="40"/>
      <c r="V62" s="36"/>
      <c r="W62" s="34" t="s">
        <v>4563</v>
      </c>
      <c r="X62" s="34" t="s">
        <v>1051</v>
      </c>
      <c r="Y62" t="s">
        <v>4564</v>
      </c>
      <c r="Z62" t="s">
        <v>132</v>
      </c>
      <c r="AA62" t="s">
        <v>144</v>
      </c>
    </row>
    <row r="63" ht="216" spans="1:27">
      <c r="A63" s="109">
        <v>91</v>
      </c>
      <c r="B63" s="120" t="s">
        <v>117</v>
      </c>
      <c r="C63" s="196" t="s">
        <v>150</v>
      </c>
      <c r="D63" s="94" t="s">
        <v>4366</v>
      </c>
      <c r="E63" s="54" t="s">
        <v>157</v>
      </c>
      <c r="F63" s="196" t="s">
        <v>4542</v>
      </c>
      <c r="G63" s="119" t="s">
        <v>4482</v>
      </c>
      <c r="H63" s="198">
        <v>45658</v>
      </c>
      <c r="I63" s="177">
        <v>45566</v>
      </c>
      <c r="J63" s="177">
        <v>45586</v>
      </c>
      <c r="K63" s="118" t="s">
        <v>124</v>
      </c>
      <c r="L63" s="120" t="s">
        <v>125</v>
      </c>
      <c r="M63" s="118" t="s">
        <v>922</v>
      </c>
      <c r="N63" s="119" t="s">
        <v>81</v>
      </c>
      <c r="O63" s="120">
        <v>3</v>
      </c>
      <c r="P63" s="34" t="s">
        <v>4367</v>
      </c>
      <c r="Q63" s="65">
        <v>45590.6583333333</v>
      </c>
      <c r="R63" s="35"/>
      <c r="S63" s="35"/>
      <c r="T63" s="40"/>
      <c r="U63" s="40"/>
      <c r="V63" s="36"/>
      <c r="W63" s="34" t="s">
        <v>4368</v>
      </c>
      <c r="X63" s="34" t="s">
        <v>4366</v>
      </c>
      <c r="Y63" s="123" t="s">
        <v>4369</v>
      </c>
      <c r="Z63" t="s">
        <v>132</v>
      </c>
      <c r="AA63" t="s">
        <v>3620</v>
      </c>
    </row>
    <row r="64" ht="36" spans="1:27">
      <c r="A64" s="109">
        <v>36</v>
      </c>
      <c r="B64" s="120" t="s">
        <v>117</v>
      </c>
      <c r="C64" s="120" t="s">
        <v>150</v>
      </c>
      <c r="D64" s="199" t="s">
        <v>1203</v>
      </c>
      <c r="E64" s="57" t="s">
        <v>157</v>
      </c>
      <c r="F64" s="120" t="s">
        <v>4565</v>
      </c>
      <c r="G64" s="119" t="s">
        <v>4482</v>
      </c>
      <c r="H64" s="177">
        <v>45412</v>
      </c>
      <c r="I64" s="177">
        <v>45292</v>
      </c>
      <c r="J64" s="177">
        <v>45412</v>
      </c>
      <c r="K64" s="118" t="s">
        <v>4272</v>
      </c>
      <c r="L64" s="119" t="s">
        <v>125</v>
      </c>
      <c r="M64" s="97" t="s">
        <v>1143</v>
      </c>
      <c r="N64" s="98" t="s">
        <v>78</v>
      </c>
      <c r="O64" s="47">
        <v>3</v>
      </c>
      <c r="P64" s="65" t="s">
        <v>4388</v>
      </c>
      <c r="Q64" s="65">
        <v>45313.7291666667</v>
      </c>
      <c r="R64" s="35"/>
      <c r="S64" s="35"/>
      <c r="T64" s="40"/>
      <c r="U64" s="40"/>
      <c r="V64" s="36"/>
      <c r="W64" s="34" t="s">
        <v>4389</v>
      </c>
      <c r="X64" s="34" t="s">
        <v>1203</v>
      </c>
      <c r="Y64" t="s">
        <v>4390</v>
      </c>
      <c r="Z64" t="s">
        <v>132</v>
      </c>
      <c r="AA64" t="s">
        <v>133</v>
      </c>
    </row>
    <row r="65" ht="36" spans="1:27">
      <c r="A65" s="109">
        <v>37</v>
      </c>
      <c r="B65" s="120" t="s">
        <v>117</v>
      </c>
      <c r="C65" s="120" t="s">
        <v>363</v>
      </c>
      <c r="D65" s="199" t="s">
        <v>1033</v>
      </c>
      <c r="E65" s="54" t="s">
        <v>412</v>
      </c>
      <c r="F65" s="120" t="s">
        <v>4566</v>
      </c>
      <c r="G65" s="119" t="s">
        <v>4482</v>
      </c>
      <c r="H65" s="177">
        <v>45636</v>
      </c>
      <c r="I65" s="177">
        <v>45292</v>
      </c>
      <c r="J65" s="177">
        <v>45636</v>
      </c>
      <c r="K65" s="118" t="s">
        <v>4272</v>
      </c>
      <c r="L65" s="119" t="s">
        <v>125</v>
      </c>
      <c r="M65" s="97" t="s">
        <v>1143</v>
      </c>
      <c r="N65" s="98" t="s">
        <v>78</v>
      </c>
      <c r="O65" s="47">
        <v>3</v>
      </c>
      <c r="P65" s="65" t="s">
        <v>4567</v>
      </c>
      <c r="Q65" s="65">
        <v>45581.5993055556</v>
      </c>
      <c r="R65" s="35"/>
      <c r="S65" s="35"/>
      <c r="T65" s="40"/>
      <c r="U65" s="40"/>
      <c r="V65" s="36"/>
      <c r="W65" s="34" t="s">
        <v>4568</v>
      </c>
      <c r="X65" s="34" t="s">
        <v>1033</v>
      </c>
      <c r="Y65" t="s">
        <v>4569</v>
      </c>
      <c r="Z65" t="s">
        <v>132</v>
      </c>
      <c r="AA65" t="s">
        <v>3620</v>
      </c>
    </row>
    <row r="66" ht="36" spans="1:27">
      <c r="A66" s="109">
        <v>38</v>
      </c>
      <c r="B66" s="120" t="s">
        <v>117</v>
      </c>
      <c r="C66" s="120" t="s">
        <v>363</v>
      </c>
      <c r="D66" s="199" t="s">
        <v>1389</v>
      </c>
      <c r="E66" s="57" t="s">
        <v>157</v>
      </c>
      <c r="F66" s="120" t="s">
        <v>4570</v>
      </c>
      <c r="G66" s="119" t="s">
        <v>4482</v>
      </c>
      <c r="H66" s="177">
        <v>45746</v>
      </c>
      <c r="I66" s="177">
        <v>45292</v>
      </c>
      <c r="J66" s="177">
        <v>45636</v>
      </c>
      <c r="K66" s="118" t="s">
        <v>4272</v>
      </c>
      <c r="L66" s="119" t="s">
        <v>125</v>
      </c>
      <c r="M66" s="97" t="s">
        <v>1143</v>
      </c>
      <c r="N66" s="98" t="s">
        <v>78</v>
      </c>
      <c r="O66" s="47">
        <v>3</v>
      </c>
      <c r="P66" s="34" t="s">
        <v>4391</v>
      </c>
      <c r="Q66" s="65">
        <v>45393.7145833333</v>
      </c>
      <c r="R66" s="35"/>
      <c r="S66" s="35"/>
      <c r="T66" s="40"/>
      <c r="U66" s="40"/>
      <c r="V66" s="36"/>
      <c r="W66" s="34" t="s">
        <v>4392</v>
      </c>
      <c r="X66" s="34" t="s">
        <v>1389</v>
      </c>
      <c r="Y66" t="s">
        <v>4393</v>
      </c>
      <c r="Z66" t="s">
        <v>132</v>
      </c>
      <c r="AA66" t="s">
        <v>144</v>
      </c>
    </row>
    <row r="67" ht="36" spans="1:27">
      <c r="A67" s="109">
        <v>39</v>
      </c>
      <c r="B67" s="120" t="s">
        <v>117</v>
      </c>
      <c r="C67" s="196" t="s">
        <v>150</v>
      </c>
      <c r="D67" s="203" t="s">
        <v>1336</v>
      </c>
      <c r="E67" s="54" t="s">
        <v>157</v>
      </c>
      <c r="F67" s="119" t="s">
        <v>4571</v>
      </c>
      <c r="G67" s="119" t="s">
        <v>4477</v>
      </c>
      <c r="H67" s="177">
        <v>45412</v>
      </c>
      <c r="I67" s="177">
        <v>45292</v>
      </c>
      <c r="J67" s="177">
        <v>45412</v>
      </c>
      <c r="K67" s="118" t="s">
        <v>4272</v>
      </c>
      <c r="L67" s="119" t="s">
        <v>125</v>
      </c>
      <c r="M67" s="97" t="s">
        <v>1143</v>
      </c>
      <c r="N67" s="98" t="s">
        <v>78</v>
      </c>
      <c r="O67" s="47">
        <v>3</v>
      </c>
      <c r="P67" s="65" t="s">
        <v>4572</v>
      </c>
      <c r="Q67" s="65">
        <v>45350.4305555556</v>
      </c>
      <c r="R67" s="35"/>
      <c r="S67" s="35"/>
      <c r="T67" s="40"/>
      <c r="U67" s="40"/>
      <c r="V67" s="36"/>
      <c r="W67" s="34" t="s">
        <v>4573</v>
      </c>
      <c r="X67" s="34" t="s">
        <v>1336</v>
      </c>
      <c r="Y67" t="s">
        <v>4574</v>
      </c>
      <c r="Z67" t="s">
        <v>132</v>
      </c>
      <c r="AA67" t="s">
        <v>170</v>
      </c>
    </row>
    <row r="68" ht="36" spans="1:27">
      <c r="A68" s="109">
        <v>40</v>
      </c>
      <c r="B68" s="120" t="s">
        <v>117</v>
      </c>
      <c r="C68" s="119" t="s">
        <v>150</v>
      </c>
      <c r="D68" s="203" t="s">
        <v>4575</v>
      </c>
      <c r="E68" s="54" t="s">
        <v>157</v>
      </c>
      <c r="F68" s="119" t="s">
        <v>4571</v>
      </c>
      <c r="G68" s="119" t="s">
        <v>4477</v>
      </c>
      <c r="H68" s="177">
        <v>45412</v>
      </c>
      <c r="I68" s="177">
        <v>45412</v>
      </c>
      <c r="J68" s="177">
        <v>45412</v>
      </c>
      <c r="K68" s="118" t="s">
        <v>124</v>
      </c>
      <c r="L68" s="119" t="s">
        <v>125</v>
      </c>
      <c r="M68" s="97" t="s">
        <v>1143</v>
      </c>
      <c r="N68" s="98" t="s">
        <v>78</v>
      </c>
      <c r="O68" s="47">
        <v>3</v>
      </c>
      <c r="P68" s="65" t="s">
        <v>4572</v>
      </c>
      <c r="Q68" s="65">
        <v>45350.4305555556</v>
      </c>
      <c r="R68" s="35"/>
      <c r="S68" s="35"/>
      <c r="T68" s="40"/>
      <c r="U68" s="40"/>
      <c r="V68" s="36"/>
      <c r="W68" s="34" t="s">
        <v>4573</v>
      </c>
      <c r="X68" s="34" t="s">
        <v>4575</v>
      </c>
      <c r="Y68" t="s">
        <v>4574</v>
      </c>
      <c r="Z68" t="s">
        <v>132</v>
      </c>
      <c r="AA68" t="s">
        <v>170</v>
      </c>
    </row>
    <row r="69" ht="36" spans="1:27">
      <c r="A69" s="109">
        <v>41</v>
      </c>
      <c r="B69" s="120" t="s">
        <v>117</v>
      </c>
      <c r="C69" s="120" t="s">
        <v>363</v>
      </c>
      <c r="D69" s="199" t="s">
        <v>1351</v>
      </c>
      <c r="E69" s="57" t="s">
        <v>157</v>
      </c>
      <c r="F69" s="120" t="s">
        <v>4576</v>
      </c>
      <c r="G69" s="119" t="s">
        <v>4477</v>
      </c>
      <c r="H69" s="177">
        <v>45412</v>
      </c>
      <c r="I69" s="177">
        <v>45292</v>
      </c>
      <c r="J69" s="177">
        <v>45412</v>
      </c>
      <c r="K69" s="118" t="s">
        <v>4272</v>
      </c>
      <c r="L69" s="119" t="s">
        <v>125</v>
      </c>
      <c r="M69" s="97" t="s">
        <v>1143</v>
      </c>
      <c r="N69" s="98" t="s">
        <v>78</v>
      </c>
      <c r="O69" s="47">
        <v>3</v>
      </c>
      <c r="P69" s="65" t="s">
        <v>4577</v>
      </c>
      <c r="Q69" s="65">
        <v>45350.5</v>
      </c>
      <c r="R69" s="35"/>
      <c r="S69" s="35"/>
      <c r="T69" s="40"/>
      <c r="U69" s="40"/>
      <c r="V69" s="36"/>
      <c r="W69" s="34" t="s">
        <v>4578</v>
      </c>
      <c r="X69" s="34" t="s">
        <v>1351</v>
      </c>
      <c r="Y69" t="s">
        <v>4579</v>
      </c>
      <c r="Z69" t="s">
        <v>132</v>
      </c>
      <c r="AA69" t="s">
        <v>170</v>
      </c>
    </row>
    <row r="70" ht="36" spans="1:27">
      <c r="A70" s="109">
        <v>42</v>
      </c>
      <c r="B70" s="120" t="s">
        <v>117</v>
      </c>
      <c r="C70" s="120" t="s">
        <v>363</v>
      </c>
      <c r="D70" s="199" t="s">
        <v>1357</v>
      </c>
      <c r="E70" s="57" t="s">
        <v>157</v>
      </c>
      <c r="F70" s="120" t="s">
        <v>4576</v>
      </c>
      <c r="G70" s="119" t="s">
        <v>4477</v>
      </c>
      <c r="H70" s="177">
        <v>45412</v>
      </c>
      <c r="I70" s="177">
        <v>45292</v>
      </c>
      <c r="J70" s="177">
        <v>45412</v>
      </c>
      <c r="K70" s="118" t="s">
        <v>4272</v>
      </c>
      <c r="L70" s="119" t="s">
        <v>125</v>
      </c>
      <c r="M70" s="97" t="s">
        <v>1143</v>
      </c>
      <c r="N70" s="98" t="s">
        <v>78</v>
      </c>
      <c r="O70" s="47">
        <v>3</v>
      </c>
      <c r="P70" s="65" t="s">
        <v>4577</v>
      </c>
      <c r="Q70" s="65">
        <v>45350.5</v>
      </c>
      <c r="R70" s="35"/>
      <c r="S70" s="35"/>
      <c r="T70" s="40"/>
      <c r="U70" s="40"/>
      <c r="V70" s="36"/>
      <c r="W70" s="34" t="s">
        <v>4578</v>
      </c>
      <c r="X70" s="34" t="s">
        <v>1357</v>
      </c>
      <c r="Y70" t="s">
        <v>4579</v>
      </c>
      <c r="Z70" t="s">
        <v>132</v>
      </c>
      <c r="AA70" t="s">
        <v>170</v>
      </c>
    </row>
    <row r="71" ht="36" spans="1:27">
      <c r="A71" s="109">
        <v>43</v>
      </c>
      <c r="B71" s="120" t="s">
        <v>117</v>
      </c>
      <c r="C71" s="120" t="s">
        <v>363</v>
      </c>
      <c r="D71" s="199" t="s">
        <v>1023</v>
      </c>
      <c r="E71" s="54" t="s">
        <v>412</v>
      </c>
      <c r="F71" s="120" t="s">
        <v>4566</v>
      </c>
      <c r="G71" s="119" t="s">
        <v>4477</v>
      </c>
      <c r="H71" s="177">
        <v>45412</v>
      </c>
      <c r="I71" s="177">
        <v>45292</v>
      </c>
      <c r="J71" s="177">
        <v>45412</v>
      </c>
      <c r="K71" s="118" t="s">
        <v>4272</v>
      </c>
      <c r="L71" s="119" t="s">
        <v>125</v>
      </c>
      <c r="M71" s="97" t="s">
        <v>1143</v>
      </c>
      <c r="N71" s="98" t="s">
        <v>78</v>
      </c>
      <c r="O71" s="47">
        <v>3</v>
      </c>
      <c r="P71" s="65" t="s">
        <v>4577</v>
      </c>
      <c r="Q71" s="65">
        <v>45350.5</v>
      </c>
      <c r="R71" s="35"/>
      <c r="S71" s="35"/>
      <c r="T71" s="40"/>
      <c r="U71" s="40"/>
      <c r="V71" s="36"/>
      <c r="W71" s="34" t="s">
        <v>4578</v>
      </c>
      <c r="X71" s="34" t="s">
        <v>1023</v>
      </c>
      <c r="Y71" t="s">
        <v>4579</v>
      </c>
      <c r="Z71" t="s">
        <v>132</v>
      </c>
      <c r="AA71" t="s">
        <v>170</v>
      </c>
    </row>
    <row r="72" ht="36" spans="1:27">
      <c r="A72" s="109">
        <v>44</v>
      </c>
      <c r="B72" s="120" t="s">
        <v>117</v>
      </c>
      <c r="C72" s="120" t="s">
        <v>363</v>
      </c>
      <c r="D72" s="199" t="s">
        <v>1033</v>
      </c>
      <c r="E72" s="54" t="s">
        <v>412</v>
      </c>
      <c r="F72" s="120" t="s">
        <v>4566</v>
      </c>
      <c r="G72" s="119" t="s">
        <v>4477</v>
      </c>
      <c r="H72" s="177">
        <v>45412</v>
      </c>
      <c r="I72" s="177">
        <v>45292</v>
      </c>
      <c r="J72" s="177">
        <v>45412</v>
      </c>
      <c r="K72" s="118" t="s">
        <v>4272</v>
      </c>
      <c r="L72" s="119" t="s">
        <v>125</v>
      </c>
      <c r="M72" s="97" t="s">
        <v>1143</v>
      </c>
      <c r="N72" s="98" t="s">
        <v>78</v>
      </c>
      <c r="O72" s="47">
        <v>3</v>
      </c>
      <c r="P72" s="65" t="s">
        <v>4577</v>
      </c>
      <c r="Q72" s="65">
        <v>45350.5</v>
      </c>
      <c r="R72" s="35"/>
      <c r="S72" s="35"/>
      <c r="T72" s="40"/>
      <c r="U72" s="40"/>
      <c r="V72" s="36"/>
      <c r="W72" s="34" t="s">
        <v>4578</v>
      </c>
      <c r="X72" s="34" t="s">
        <v>1033</v>
      </c>
      <c r="Y72" t="s">
        <v>4579</v>
      </c>
      <c r="Z72" t="s">
        <v>132</v>
      </c>
      <c r="AA72" t="s">
        <v>170</v>
      </c>
    </row>
    <row r="73" ht="14.25" spans="1:24">
      <c r="A73" s="109">
        <v>45</v>
      </c>
      <c r="B73" s="119" t="s">
        <v>117</v>
      </c>
      <c r="C73" s="118" t="s">
        <v>150</v>
      </c>
      <c r="D73" s="204" t="s">
        <v>4407</v>
      </c>
      <c r="E73" s="57" t="s">
        <v>120</v>
      </c>
      <c r="F73" s="119" t="s">
        <v>4580</v>
      </c>
      <c r="G73" s="109" t="s">
        <v>4482</v>
      </c>
      <c r="H73" s="177">
        <v>45689</v>
      </c>
      <c r="I73" s="177">
        <v>45292</v>
      </c>
      <c r="J73" s="177">
        <v>45636</v>
      </c>
      <c r="K73" s="48" t="s">
        <v>4272</v>
      </c>
      <c r="L73" s="48" t="s">
        <v>125</v>
      </c>
      <c r="M73" s="48" t="s">
        <v>1143</v>
      </c>
      <c r="N73" s="48" t="s">
        <v>78</v>
      </c>
      <c r="O73" s="120">
        <v>3</v>
      </c>
      <c r="P73" s="34"/>
      <c r="Q73" s="34"/>
      <c r="R73" s="35"/>
      <c r="S73" s="35"/>
      <c r="T73" s="40"/>
      <c r="U73" s="40"/>
      <c r="V73" s="36"/>
      <c r="W73" s="34"/>
      <c r="X73" s="34"/>
    </row>
    <row r="74" ht="14.25" spans="1:24">
      <c r="A74" s="109">
        <v>46</v>
      </c>
      <c r="B74" s="119" t="s">
        <v>117</v>
      </c>
      <c r="C74" s="118" t="s">
        <v>150</v>
      </c>
      <c r="D74" s="204" t="s">
        <v>4409</v>
      </c>
      <c r="E74" s="54" t="s">
        <v>412</v>
      </c>
      <c r="F74" s="119" t="s">
        <v>4580</v>
      </c>
      <c r="G74" s="109" t="s">
        <v>4482</v>
      </c>
      <c r="H74" s="177" t="s">
        <v>4312</v>
      </c>
      <c r="I74" s="177">
        <v>45292</v>
      </c>
      <c r="J74" s="213" t="s">
        <v>4312</v>
      </c>
      <c r="K74" s="48" t="s">
        <v>4272</v>
      </c>
      <c r="L74" s="48" t="s">
        <v>125</v>
      </c>
      <c r="M74" s="48" t="s">
        <v>1143</v>
      </c>
      <c r="N74" s="48" t="s">
        <v>78</v>
      </c>
      <c r="O74" s="120">
        <v>3</v>
      </c>
      <c r="P74" s="34"/>
      <c r="Q74" s="34"/>
      <c r="R74" s="35"/>
      <c r="S74" s="35"/>
      <c r="T74" s="40"/>
      <c r="U74" s="40"/>
      <c r="V74" s="36"/>
      <c r="W74" s="34"/>
      <c r="X74" s="34"/>
    </row>
    <row r="75" ht="189" spans="1:27">
      <c r="A75" s="109">
        <v>47</v>
      </c>
      <c r="B75" s="119" t="s">
        <v>117</v>
      </c>
      <c r="C75" s="118" t="s">
        <v>150</v>
      </c>
      <c r="D75" s="204" t="s">
        <v>1582</v>
      </c>
      <c r="E75" s="57" t="s">
        <v>412</v>
      </c>
      <c r="F75" s="205" t="s">
        <v>4581</v>
      </c>
      <c r="G75" s="109" t="s">
        <v>4482</v>
      </c>
      <c r="H75" s="177" t="s">
        <v>4410</v>
      </c>
      <c r="I75" s="177">
        <v>45292</v>
      </c>
      <c r="J75" s="177" t="s">
        <v>4582</v>
      </c>
      <c r="K75" s="48" t="s">
        <v>4272</v>
      </c>
      <c r="L75" s="48" t="s">
        <v>125</v>
      </c>
      <c r="M75" s="48" t="s">
        <v>1143</v>
      </c>
      <c r="N75" s="48" t="s">
        <v>78</v>
      </c>
      <c r="O75" s="120">
        <v>9</v>
      </c>
      <c r="P75" s="65" t="s">
        <v>4411</v>
      </c>
      <c r="Q75" s="65">
        <v>45462.7173611111</v>
      </c>
      <c r="R75" s="35"/>
      <c r="S75" s="35"/>
      <c r="T75" s="40"/>
      <c r="U75" s="40"/>
      <c r="V75" s="36"/>
      <c r="W75" s="34" t="s">
        <v>4412</v>
      </c>
      <c r="X75" s="34" t="s">
        <v>1582</v>
      </c>
      <c r="Y75" s="123" t="s">
        <v>4413</v>
      </c>
      <c r="Z75" t="s">
        <v>132</v>
      </c>
      <c r="AA75" t="s">
        <v>425</v>
      </c>
    </row>
    <row r="76" ht="36" spans="1:27">
      <c r="A76" s="109">
        <v>48</v>
      </c>
      <c r="B76" s="119" t="s">
        <v>117</v>
      </c>
      <c r="C76" s="118" t="s">
        <v>363</v>
      </c>
      <c r="D76" s="204" t="s">
        <v>1595</v>
      </c>
      <c r="E76" s="54" t="s">
        <v>412</v>
      </c>
      <c r="F76" s="196" t="s">
        <v>4583</v>
      </c>
      <c r="G76" s="109" t="s">
        <v>4482</v>
      </c>
      <c r="H76" s="177">
        <v>45747</v>
      </c>
      <c r="I76" s="177">
        <v>45292</v>
      </c>
      <c r="J76" s="177" t="s">
        <v>4584</v>
      </c>
      <c r="K76" s="48" t="s">
        <v>4272</v>
      </c>
      <c r="L76" s="48" t="s">
        <v>125</v>
      </c>
      <c r="M76" s="48" t="s">
        <v>1143</v>
      </c>
      <c r="N76" s="48" t="s">
        <v>78</v>
      </c>
      <c r="O76" s="120">
        <v>6</v>
      </c>
      <c r="P76" s="65" t="s">
        <v>4585</v>
      </c>
      <c r="Q76" s="65">
        <v>45564.6034722222</v>
      </c>
      <c r="R76" s="35"/>
      <c r="S76" s="35"/>
      <c r="T76" s="40"/>
      <c r="U76" s="40"/>
      <c r="V76" s="36"/>
      <c r="W76" s="34" t="s">
        <v>4586</v>
      </c>
      <c r="X76" s="34" t="s">
        <v>1595</v>
      </c>
      <c r="Y76" t="s">
        <v>4587</v>
      </c>
      <c r="Z76" t="s">
        <v>132</v>
      </c>
      <c r="AA76" t="s">
        <v>149</v>
      </c>
    </row>
    <row r="77" ht="409.5" spans="1:27">
      <c r="A77" s="109">
        <v>49</v>
      </c>
      <c r="B77" s="119" t="s">
        <v>117</v>
      </c>
      <c r="C77" s="118" t="s">
        <v>150</v>
      </c>
      <c r="D77" s="204" t="s">
        <v>1805</v>
      </c>
      <c r="E77" s="54" t="s">
        <v>412</v>
      </c>
      <c r="F77" s="120" t="s">
        <v>4588</v>
      </c>
      <c r="G77" s="109" t="s">
        <v>4482</v>
      </c>
      <c r="H77" s="177">
        <v>45747</v>
      </c>
      <c r="I77" s="177">
        <v>45292</v>
      </c>
      <c r="J77" s="177" t="s">
        <v>4584</v>
      </c>
      <c r="K77" s="48" t="s">
        <v>4272</v>
      </c>
      <c r="L77" s="48" t="s">
        <v>125</v>
      </c>
      <c r="M77" s="48" t="s">
        <v>1143</v>
      </c>
      <c r="N77" s="48" t="s">
        <v>78</v>
      </c>
      <c r="O77" s="120">
        <v>3</v>
      </c>
      <c r="P77" s="34" t="s">
        <v>4434</v>
      </c>
      <c r="Q77" s="65">
        <v>45526.7138888889</v>
      </c>
      <c r="R77" s="35"/>
      <c r="S77" s="35"/>
      <c r="T77" s="40"/>
      <c r="U77" s="40"/>
      <c r="V77" s="36"/>
      <c r="W77" s="34" t="s">
        <v>4435</v>
      </c>
      <c r="X77" s="34" t="s">
        <v>1805</v>
      </c>
      <c r="Y77" s="123" t="s">
        <v>4436</v>
      </c>
      <c r="Z77" t="s">
        <v>132</v>
      </c>
      <c r="AA77" t="s">
        <v>498</v>
      </c>
    </row>
    <row r="78" ht="36" spans="1:27">
      <c r="A78" s="109">
        <v>50</v>
      </c>
      <c r="B78" s="119" t="s">
        <v>117</v>
      </c>
      <c r="C78" s="118" t="s">
        <v>150</v>
      </c>
      <c r="D78" s="204" t="s">
        <v>1810</v>
      </c>
      <c r="E78" s="54" t="s">
        <v>412</v>
      </c>
      <c r="F78" s="120" t="s">
        <v>4588</v>
      </c>
      <c r="G78" s="109" t="s">
        <v>4482</v>
      </c>
      <c r="H78" s="177">
        <v>45747</v>
      </c>
      <c r="I78" s="177">
        <v>45292</v>
      </c>
      <c r="J78" s="177" t="s">
        <v>4584</v>
      </c>
      <c r="K78" s="48" t="s">
        <v>4272</v>
      </c>
      <c r="L78" s="48" t="s">
        <v>125</v>
      </c>
      <c r="M78" s="48" t="s">
        <v>1143</v>
      </c>
      <c r="N78" s="48" t="s">
        <v>78</v>
      </c>
      <c r="O78" s="120">
        <v>3</v>
      </c>
      <c r="P78" s="34" t="s">
        <v>4437</v>
      </c>
      <c r="Q78" s="65">
        <v>45526.7138888889</v>
      </c>
      <c r="R78" s="35"/>
      <c r="S78" s="35"/>
      <c r="T78" s="40"/>
      <c r="U78" s="40"/>
      <c r="V78" s="36"/>
      <c r="W78" s="34" t="s">
        <v>4438</v>
      </c>
      <c r="X78" s="34" t="s">
        <v>1810</v>
      </c>
      <c r="Y78" t="s">
        <v>4439</v>
      </c>
      <c r="Z78" t="s">
        <v>132</v>
      </c>
      <c r="AA78" t="s">
        <v>498</v>
      </c>
    </row>
    <row r="79" ht="216" spans="1:27">
      <c r="A79" s="109">
        <v>51</v>
      </c>
      <c r="B79" s="109" t="s">
        <v>117</v>
      </c>
      <c r="C79" s="206">
        <v>110</v>
      </c>
      <c r="D79" s="204" t="s">
        <v>4448</v>
      </c>
      <c r="E79" s="54" t="s">
        <v>412</v>
      </c>
      <c r="F79" s="120" t="s">
        <v>4589</v>
      </c>
      <c r="G79" s="109" t="s">
        <v>4482</v>
      </c>
      <c r="H79" s="177">
        <v>45565</v>
      </c>
      <c r="I79" s="177">
        <v>45292</v>
      </c>
      <c r="J79" s="177" t="s">
        <v>4590</v>
      </c>
      <c r="K79" s="48" t="s">
        <v>4272</v>
      </c>
      <c r="L79" s="48" t="s">
        <v>125</v>
      </c>
      <c r="M79" s="48" t="s">
        <v>1143</v>
      </c>
      <c r="N79" s="48" t="s">
        <v>78</v>
      </c>
      <c r="O79" s="120">
        <v>3</v>
      </c>
      <c r="P79" s="65" t="s">
        <v>4449</v>
      </c>
      <c r="Q79" s="65">
        <v>45433.6756944444</v>
      </c>
      <c r="R79" s="35"/>
      <c r="S79" s="35"/>
      <c r="T79" s="40"/>
      <c r="U79" s="40"/>
      <c r="V79" s="36"/>
      <c r="W79" s="34" t="s">
        <v>4450</v>
      </c>
      <c r="X79" s="34" t="s">
        <v>4448</v>
      </c>
      <c r="Y79" s="123" t="s">
        <v>4451</v>
      </c>
      <c r="Z79" t="s">
        <v>132</v>
      </c>
      <c r="AA79" t="s">
        <v>438</v>
      </c>
    </row>
    <row r="80" ht="36" spans="1:27">
      <c r="A80" s="109">
        <v>52</v>
      </c>
      <c r="B80" s="109" t="s">
        <v>117</v>
      </c>
      <c r="C80" s="206">
        <v>110</v>
      </c>
      <c r="D80" s="204" t="s">
        <v>1719</v>
      </c>
      <c r="E80" s="57" t="s">
        <v>797</v>
      </c>
      <c r="F80" s="120" t="s">
        <v>4591</v>
      </c>
      <c r="G80" s="109" t="s">
        <v>4482</v>
      </c>
      <c r="H80" s="177">
        <v>45626</v>
      </c>
      <c r="I80" s="177">
        <v>45292</v>
      </c>
      <c r="J80" s="177" t="s">
        <v>4592</v>
      </c>
      <c r="K80" s="48" t="s">
        <v>4272</v>
      </c>
      <c r="L80" s="48" t="s">
        <v>125</v>
      </c>
      <c r="M80" s="48" t="s">
        <v>1143</v>
      </c>
      <c r="N80" s="48" t="s">
        <v>78</v>
      </c>
      <c r="O80" s="120">
        <v>3</v>
      </c>
      <c r="P80" s="65" t="s">
        <v>4427</v>
      </c>
      <c r="Q80" s="65">
        <v>45381.7069444444</v>
      </c>
      <c r="R80" s="35"/>
      <c r="S80" s="35"/>
      <c r="T80" s="40"/>
      <c r="U80" s="40"/>
      <c r="V80" s="36"/>
      <c r="W80" s="34" t="s">
        <v>4428</v>
      </c>
      <c r="X80" s="34" t="s">
        <v>1719</v>
      </c>
      <c r="Y80" t="s">
        <v>4429</v>
      </c>
      <c r="Z80" t="s">
        <v>132</v>
      </c>
      <c r="AA80" t="s">
        <v>163</v>
      </c>
    </row>
    <row r="81" ht="36" spans="1:27">
      <c r="A81" s="109">
        <v>53</v>
      </c>
      <c r="B81" s="119" t="s">
        <v>117</v>
      </c>
      <c r="C81" s="118" t="s">
        <v>363</v>
      </c>
      <c r="D81" s="204" t="s">
        <v>1595</v>
      </c>
      <c r="E81" s="54" t="s">
        <v>412</v>
      </c>
      <c r="F81" s="207" t="s">
        <v>4593</v>
      </c>
      <c r="G81" s="118" t="s">
        <v>4477</v>
      </c>
      <c r="H81" s="177">
        <v>45383</v>
      </c>
      <c r="I81" s="177">
        <v>45292</v>
      </c>
      <c r="J81" s="177">
        <v>45383</v>
      </c>
      <c r="K81" s="118" t="s">
        <v>124</v>
      </c>
      <c r="L81" s="119" t="s">
        <v>125</v>
      </c>
      <c r="M81" s="97" t="s">
        <v>1143</v>
      </c>
      <c r="N81" s="98" t="s">
        <v>78</v>
      </c>
      <c r="O81" s="120">
        <v>6</v>
      </c>
      <c r="P81" s="65" t="s">
        <v>4594</v>
      </c>
      <c r="Q81" s="65">
        <v>45373.4791666667</v>
      </c>
      <c r="R81" s="35"/>
      <c r="S81" s="35"/>
      <c r="T81" s="40"/>
      <c r="U81" s="40"/>
      <c r="V81" s="36"/>
      <c r="W81" s="34" t="s">
        <v>4595</v>
      </c>
      <c r="X81" s="34" t="s">
        <v>1595</v>
      </c>
      <c r="Y81" t="s">
        <v>4596</v>
      </c>
      <c r="Z81" t="s">
        <v>132</v>
      </c>
      <c r="AA81" t="s">
        <v>163</v>
      </c>
    </row>
    <row r="82" ht="36" spans="1:27">
      <c r="A82" s="109">
        <v>54</v>
      </c>
      <c r="B82" s="119" t="s">
        <v>117</v>
      </c>
      <c r="C82" s="118" t="s">
        <v>363</v>
      </c>
      <c r="D82" s="204" t="s">
        <v>1605</v>
      </c>
      <c r="E82" s="54" t="s">
        <v>412</v>
      </c>
      <c r="F82" s="207" t="s">
        <v>4593</v>
      </c>
      <c r="G82" s="118" t="s">
        <v>4477</v>
      </c>
      <c r="H82" s="177">
        <v>45383</v>
      </c>
      <c r="I82" s="177">
        <v>45292</v>
      </c>
      <c r="J82" s="177">
        <v>45383</v>
      </c>
      <c r="K82" s="118" t="s">
        <v>124</v>
      </c>
      <c r="L82" s="119" t="s">
        <v>125</v>
      </c>
      <c r="M82" s="97" t="s">
        <v>1143</v>
      </c>
      <c r="N82" s="98" t="s">
        <v>78</v>
      </c>
      <c r="O82" s="120">
        <v>6</v>
      </c>
      <c r="P82" s="65" t="s">
        <v>4594</v>
      </c>
      <c r="Q82" s="65">
        <v>45373.4791666667</v>
      </c>
      <c r="R82" s="35"/>
      <c r="S82" s="35"/>
      <c r="T82" s="40"/>
      <c r="U82" s="40"/>
      <c r="V82" s="36"/>
      <c r="W82" s="34" t="s">
        <v>4595</v>
      </c>
      <c r="X82" s="34" t="s">
        <v>1605</v>
      </c>
      <c r="Y82" t="s">
        <v>4596</v>
      </c>
      <c r="Z82" t="s">
        <v>132</v>
      </c>
      <c r="AA82" t="s">
        <v>163</v>
      </c>
    </row>
    <row r="83" ht="36" spans="1:27">
      <c r="A83" s="109">
        <v>55</v>
      </c>
      <c r="B83" s="119" t="s">
        <v>117</v>
      </c>
      <c r="C83" s="118" t="s">
        <v>150</v>
      </c>
      <c r="D83" s="204" t="s">
        <v>1714</v>
      </c>
      <c r="E83" s="54" t="s">
        <v>412</v>
      </c>
      <c r="F83" s="119" t="s">
        <v>4597</v>
      </c>
      <c r="G83" s="118" t="s">
        <v>4477</v>
      </c>
      <c r="H83" s="177">
        <v>45383</v>
      </c>
      <c r="I83" s="177">
        <v>45292</v>
      </c>
      <c r="J83" s="177">
        <v>45383</v>
      </c>
      <c r="K83" s="118" t="s">
        <v>124</v>
      </c>
      <c r="L83" s="119" t="s">
        <v>125</v>
      </c>
      <c r="M83" s="97" t="s">
        <v>1143</v>
      </c>
      <c r="N83" s="98" t="s">
        <v>78</v>
      </c>
      <c r="O83" s="120">
        <v>3</v>
      </c>
      <c r="P83" s="65" t="s">
        <v>4598</v>
      </c>
      <c r="Q83" s="65">
        <v>45372.5458333333</v>
      </c>
      <c r="R83" s="35"/>
      <c r="S83" s="35"/>
      <c r="T83" s="40"/>
      <c r="U83" s="40"/>
      <c r="V83" s="36"/>
      <c r="W83" s="34" t="s">
        <v>4599</v>
      </c>
      <c r="X83" s="34" t="s">
        <v>1714</v>
      </c>
      <c r="Y83" t="s">
        <v>4600</v>
      </c>
      <c r="Z83" t="s">
        <v>132</v>
      </c>
      <c r="AA83" t="s">
        <v>163</v>
      </c>
    </row>
    <row r="84" ht="36" spans="1:27">
      <c r="A84" s="109">
        <v>56</v>
      </c>
      <c r="B84" s="119" t="s">
        <v>117</v>
      </c>
      <c r="C84" s="118" t="s">
        <v>150</v>
      </c>
      <c r="D84" s="204" t="s">
        <v>4444</v>
      </c>
      <c r="E84" s="57" t="s">
        <v>157</v>
      </c>
      <c r="F84" s="119" t="s">
        <v>4601</v>
      </c>
      <c r="G84" s="118" t="s">
        <v>4477</v>
      </c>
      <c r="H84" s="177">
        <v>45383</v>
      </c>
      <c r="I84" s="177">
        <v>45292</v>
      </c>
      <c r="J84" s="177">
        <v>45383</v>
      </c>
      <c r="K84" s="118" t="s">
        <v>124</v>
      </c>
      <c r="L84" s="119" t="s">
        <v>125</v>
      </c>
      <c r="M84" s="97" t="s">
        <v>1143</v>
      </c>
      <c r="N84" s="98" t="s">
        <v>78</v>
      </c>
      <c r="O84" s="120">
        <v>3</v>
      </c>
      <c r="P84" s="65" t="s">
        <v>4602</v>
      </c>
      <c r="Q84" s="65">
        <v>45384.6173611111</v>
      </c>
      <c r="R84" s="35"/>
      <c r="S84" s="35"/>
      <c r="T84" s="40"/>
      <c r="U84" s="40"/>
      <c r="V84" s="36"/>
      <c r="W84" s="34" t="s">
        <v>4603</v>
      </c>
      <c r="X84" s="34" t="s">
        <v>4444</v>
      </c>
      <c r="Y84" t="s">
        <v>4604</v>
      </c>
      <c r="Z84" t="s">
        <v>132</v>
      </c>
      <c r="AA84" t="s">
        <v>144</v>
      </c>
    </row>
    <row r="85" ht="36" spans="1:27">
      <c r="A85" s="109">
        <v>57</v>
      </c>
      <c r="B85" s="119" t="s">
        <v>117</v>
      </c>
      <c r="C85" s="118" t="s">
        <v>150</v>
      </c>
      <c r="D85" s="204" t="s">
        <v>1624</v>
      </c>
      <c r="E85" s="54" t="s">
        <v>157</v>
      </c>
      <c r="F85" s="119" t="s">
        <v>4605</v>
      </c>
      <c r="G85" s="118" t="s">
        <v>4477</v>
      </c>
      <c r="H85" s="177">
        <v>45383</v>
      </c>
      <c r="I85" s="177">
        <v>45292</v>
      </c>
      <c r="J85" s="177">
        <v>45383</v>
      </c>
      <c r="K85" s="118" t="s">
        <v>124</v>
      </c>
      <c r="L85" s="119" t="s">
        <v>125</v>
      </c>
      <c r="M85" s="97" t="s">
        <v>1143</v>
      </c>
      <c r="N85" s="98" t="s">
        <v>78</v>
      </c>
      <c r="O85" s="120">
        <v>3</v>
      </c>
      <c r="P85" s="65" t="s">
        <v>4598</v>
      </c>
      <c r="Q85" s="65">
        <v>45372.5458333333</v>
      </c>
      <c r="R85" s="35"/>
      <c r="S85" s="35"/>
      <c r="T85" s="40"/>
      <c r="U85" s="40"/>
      <c r="V85" s="36"/>
      <c r="W85" s="34" t="s">
        <v>4599</v>
      </c>
      <c r="X85" s="34" t="s">
        <v>1624</v>
      </c>
      <c r="Y85" t="s">
        <v>4600</v>
      </c>
      <c r="Z85" t="s">
        <v>132</v>
      </c>
      <c r="AA85" t="s">
        <v>163</v>
      </c>
    </row>
    <row r="86" ht="36" spans="1:27">
      <c r="A86" s="109">
        <v>58</v>
      </c>
      <c r="B86" s="119" t="s">
        <v>117</v>
      </c>
      <c r="C86" s="118" t="s">
        <v>150</v>
      </c>
      <c r="D86" s="204" t="s">
        <v>1633</v>
      </c>
      <c r="E86" s="57" t="s">
        <v>455</v>
      </c>
      <c r="F86" s="119" t="s">
        <v>4605</v>
      </c>
      <c r="G86" s="118" t="s">
        <v>4477</v>
      </c>
      <c r="H86" s="177">
        <v>45383</v>
      </c>
      <c r="I86" s="177">
        <v>45292</v>
      </c>
      <c r="J86" s="177">
        <v>45383</v>
      </c>
      <c r="K86" s="118" t="s">
        <v>124</v>
      </c>
      <c r="L86" s="119" t="s">
        <v>125</v>
      </c>
      <c r="M86" s="97" t="s">
        <v>1143</v>
      </c>
      <c r="N86" s="98" t="s">
        <v>78</v>
      </c>
      <c r="O86" s="120">
        <v>3</v>
      </c>
      <c r="P86" s="65" t="s">
        <v>4598</v>
      </c>
      <c r="Q86" s="65">
        <v>45372.5458333333</v>
      </c>
      <c r="R86" s="35"/>
      <c r="S86" s="35"/>
      <c r="T86" s="40"/>
      <c r="U86" s="40"/>
      <c r="V86" s="36"/>
      <c r="W86" s="34" t="s">
        <v>4599</v>
      </c>
      <c r="X86" s="34" t="s">
        <v>1633</v>
      </c>
      <c r="Y86" t="s">
        <v>4600</v>
      </c>
      <c r="Z86" t="s">
        <v>132</v>
      </c>
      <c r="AA86" t="s">
        <v>163</v>
      </c>
    </row>
    <row r="87" ht="36" spans="1:27">
      <c r="A87" s="109">
        <v>59</v>
      </c>
      <c r="B87" s="119" t="s">
        <v>117</v>
      </c>
      <c r="C87" s="118" t="s">
        <v>150</v>
      </c>
      <c r="D87" s="204" t="s">
        <v>4606</v>
      </c>
      <c r="E87" s="54" t="s">
        <v>412</v>
      </c>
      <c r="F87" s="119" t="s">
        <v>4607</v>
      </c>
      <c r="G87" s="118" t="s">
        <v>4477</v>
      </c>
      <c r="H87" s="177">
        <v>45383</v>
      </c>
      <c r="I87" s="177">
        <v>45292</v>
      </c>
      <c r="J87" s="177">
        <v>45383</v>
      </c>
      <c r="K87" s="118" t="s">
        <v>124</v>
      </c>
      <c r="L87" s="119" t="s">
        <v>125</v>
      </c>
      <c r="M87" s="97" t="s">
        <v>1143</v>
      </c>
      <c r="N87" s="98" t="s">
        <v>78</v>
      </c>
      <c r="O87" s="120">
        <v>3</v>
      </c>
      <c r="P87" s="65" t="s">
        <v>4598</v>
      </c>
      <c r="Q87" s="65">
        <v>45372.5458333333</v>
      </c>
      <c r="R87" s="35"/>
      <c r="S87" s="35"/>
      <c r="T87" s="40"/>
      <c r="U87" s="40"/>
      <c r="V87" s="36"/>
      <c r="W87" s="34" t="s">
        <v>4599</v>
      </c>
      <c r="X87" s="34" t="s">
        <v>4606</v>
      </c>
      <c r="Y87" t="s">
        <v>4600</v>
      </c>
      <c r="Z87" t="s">
        <v>132</v>
      </c>
      <c r="AA87" t="s">
        <v>163</v>
      </c>
    </row>
    <row r="88" ht="36" spans="1:27">
      <c r="A88" s="109">
        <v>60</v>
      </c>
      <c r="B88" s="119" t="s">
        <v>117</v>
      </c>
      <c r="C88" s="118" t="s">
        <v>150</v>
      </c>
      <c r="D88" s="204" t="s">
        <v>4606</v>
      </c>
      <c r="E88" s="54" t="s">
        <v>412</v>
      </c>
      <c r="F88" s="119" t="s">
        <v>4608</v>
      </c>
      <c r="G88" s="118" t="s">
        <v>4477</v>
      </c>
      <c r="H88" s="177">
        <v>45383</v>
      </c>
      <c r="I88" s="177">
        <v>45292</v>
      </c>
      <c r="J88" s="177">
        <v>45383</v>
      </c>
      <c r="K88" s="118" t="s">
        <v>124</v>
      </c>
      <c r="L88" s="119" t="s">
        <v>125</v>
      </c>
      <c r="M88" s="97" t="s">
        <v>1143</v>
      </c>
      <c r="N88" s="98" t="s">
        <v>78</v>
      </c>
      <c r="O88" s="120">
        <v>3</v>
      </c>
      <c r="P88" s="65" t="s">
        <v>4598</v>
      </c>
      <c r="Q88" s="65">
        <v>45372.5458333333</v>
      </c>
      <c r="R88" s="35"/>
      <c r="S88" s="35"/>
      <c r="T88" s="40"/>
      <c r="U88" s="40"/>
      <c r="V88" s="36"/>
      <c r="W88" s="34" t="s">
        <v>4599</v>
      </c>
      <c r="X88" s="34" t="s">
        <v>4606</v>
      </c>
      <c r="Y88" t="s">
        <v>4600</v>
      </c>
      <c r="Z88" t="s">
        <v>132</v>
      </c>
      <c r="AA88" t="s">
        <v>163</v>
      </c>
    </row>
    <row r="89" ht="36" spans="1:27">
      <c r="A89" s="109">
        <v>61</v>
      </c>
      <c r="B89" s="120" t="s">
        <v>117</v>
      </c>
      <c r="C89" s="120" t="s">
        <v>150</v>
      </c>
      <c r="D89" s="204" t="s">
        <v>1756</v>
      </c>
      <c r="E89" s="54" t="s">
        <v>412</v>
      </c>
      <c r="F89" s="120" t="s">
        <v>4609</v>
      </c>
      <c r="G89" s="119" t="s">
        <v>4477</v>
      </c>
      <c r="H89" s="177">
        <v>45384</v>
      </c>
      <c r="I89" s="177">
        <v>45293</v>
      </c>
      <c r="J89" s="177">
        <v>45384</v>
      </c>
      <c r="K89" s="118" t="s">
        <v>124</v>
      </c>
      <c r="L89" s="119" t="s">
        <v>125</v>
      </c>
      <c r="M89" s="97" t="s">
        <v>1143</v>
      </c>
      <c r="N89" s="98" t="s">
        <v>78</v>
      </c>
      <c r="O89" s="120">
        <v>3</v>
      </c>
      <c r="P89" s="65" t="s">
        <v>4610</v>
      </c>
      <c r="Q89" s="65">
        <v>45371.4395833333</v>
      </c>
      <c r="R89" s="35"/>
      <c r="S89" s="35"/>
      <c r="T89" s="40"/>
      <c r="U89" s="40"/>
      <c r="V89" s="36"/>
      <c r="W89" s="34" t="s">
        <v>4611</v>
      </c>
      <c r="X89" s="34" t="s">
        <v>1756</v>
      </c>
      <c r="Y89" t="s">
        <v>4612</v>
      </c>
      <c r="Z89" t="s">
        <v>132</v>
      </c>
      <c r="AA89" t="s">
        <v>163</v>
      </c>
    </row>
    <row r="90" ht="36" spans="1:27">
      <c r="A90" s="109">
        <v>62</v>
      </c>
      <c r="B90" s="120" t="s">
        <v>117</v>
      </c>
      <c r="C90" s="120" t="s">
        <v>150</v>
      </c>
      <c r="D90" s="204" t="s">
        <v>1767</v>
      </c>
      <c r="E90" s="54" t="s">
        <v>412</v>
      </c>
      <c r="F90" s="120" t="s">
        <v>4609</v>
      </c>
      <c r="G90" s="119" t="s">
        <v>4477</v>
      </c>
      <c r="H90" s="177">
        <v>45385</v>
      </c>
      <c r="I90" s="177">
        <v>45294</v>
      </c>
      <c r="J90" s="177">
        <v>45385</v>
      </c>
      <c r="K90" s="118" t="s">
        <v>124</v>
      </c>
      <c r="L90" s="119" t="s">
        <v>125</v>
      </c>
      <c r="M90" s="97" t="s">
        <v>1143</v>
      </c>
      <c r="N90" s="98" t="s">
        <v>78</v>
      </c>
      <c r="O90" s="120">
        <v>3</v>
      </c>
      <c r="P90" s="65" t="s">
        <v>4610</v>
      </c>
      <c r="Q90" s="65">
        <v>45371.4395833333</v>
      </c>
      <c r="R90" s="35"/>
      <c r="S90" s="35"/>
      <c r="T90" s="40"/>
      <c r="U90" s="40"/>
      <c r="V90" s="36"/>
      <c r="W90" s="34" t="s">
        <v>4611</v>
      </c>
      <c r="X90" s="34" t="s">
        <v>1767</v>
      </c>
      <c r="Y90" t="s">
        <v>4612</v>
      </c>
      <c r="Z90" t="s">
        <v>132</v>
      </c>
      <c r="AA90" t="s">
        <v>163</v>
      </c>
    </row>
    <row r="91" ht="405" spans="1:27">
      <c r="A91" s="109">
        <v>63</v>
      </c>
      <c r="B91" s="120" t="s">
        <v>117</v>
      </c>
      <c r="C91" s="120" t="s">
        <v>150</v>
      </c>
      <c r="D91" s="204" t="s">
        <v>1582</v>
      </c>
      <c r="E91" s="54" t="s">
        <v>412</v>
      </c>
      <c r="F91" s="196" t="s">
        <v>4613</v>
      </c>
      <c r="G91" s="119" t="s">
        <v>4477</v>
      </c>
      <c r="H91" s="177">
        <v>45386</v>
      </c>
      <c r="I91" s="177">
        <v>45295</v>
      </c>
      <c r="J91" s="177">
        <v>45386</v>
      </c>
      <c r="K91" s="118" t="s">
        <v>124</v>
      </c>
      <c r="L91" s="119" t="s">
        <v>125</v>
      </c>
      <c r="M91" s="97" t="s">
        <v>1143</v>
      </c>
      <c r="N91" s="98" t="s">
        <v>78</v>
      </c>
      <c r="O91" s="120">
        <v>3</v>
      </c>
      <c r="P91" s="65" t="s">
        <v>4614</v>
      </c>
      <c r="Q91" s="65">
        <v>45371.5923611111</v>
      </c>
      <c r="R91" s="35"/>
      <c r="S91" s="35"/>
      <c r="T91" s="40"/>
      <c r="U91" s="40"/>
      <c r="V91" s="36"/>
      <c r="W91" s="34" t="s">
        <v>4615</v>
      </c>
      <c r="X91" s="34" t="s">
        <v>1582</v>
      </c>
      <c r="Y91" s="123" t="s">
        <v>4616</v>
      </c>
      <c r="Z91" t="s">
        <v>132</v>
      </c>
      <c r="AA91" t="s">
        <v>163</v>
      </c>
    </row>
    <row r="92" ht="36" spans="1:27">
      <c r="A92" s="109">
        <v>64</v>
      </c>
      <c r="B92" s="120" t="s">
        <v>117</v>
      </c>
      <c r="C92" s="120" t="s">
        <v>150</v>
      </c>
      <c r="D92" s="204" t="s">
        <v>1567</v>
      </c>
      <c r="E92" s="57" t="s">
        <v>412</v>
      </c>
      <c r="F92" s="196" t="s">
        <v>4613</v>
      </c>
      <c r="G92" s="119" t="s">
        <v>4477</v>
      </c>
      <c r="H92" s="177">
        <v>45387</v>
      </c>
      <c r="I92" s="177">
        <v>45296</v>
      </c>
      <c r="J92" s="177">
        <v>45387</v>
      </c>
      <c r="K92" s="118" t="s">
        <v>124</v>
      </c>
      <c r="L92" s="119" t="s">
        <v>125</v>
      </c>
      <c r="M92" s="97" t="s">
        <v>1143</v>
      </c>
      <c r="N92" s="98" t="s">
        <v>78</v>
      </c>
      <c r="O92" s="120">
        <v>3</v>
      </c>
      <c r="P92" s="65" t="s">
        <v>4614</v>
      </c>
      <c r="Q92" s="65">
        <v>45371.5923611111</v>
      </c>
      <c r="R92" s="35"/>
      <c r="S92" s="35"/>
      <c r="T92" s="40"/>
      <c r="U92" s="40"/>
      <c r="V92" s="36"/>
      <c r="W92" s="34" t="s">
        <v>4615</v>
      </c>
      <c r="X92" s="34" t="s">
        <v>4188</v>
      </c>
      <c r="Y92" t="s">
        <v>4616</v>
      </c>
      <c r="Z92" t="s">
        <v>132</v>
      </c>
      <c r="AA92" t="s">
        <v>163</v>
      </c>
    </row>
    <row r="93" ht="36" spans="1:27">
      <c r="A93" s="109">
        <v>65</v>
      </c>
      <c r="B93" s="120" t="s">
        <v>117</v>
      </c>
      <c r="C93" s="120" t="s">
        <v>150</v>
      </c>
      <c r="D93" s="204" t="s">
        <v>4617</v>
      </c>
      <c r="E93" s="57" t="s">
        <v>412</v>
      </c>
      <c r="F93" s="196" t="s">
        <v>4618</v>
      </c>
      <c r="G93" s="119" t="s">
        <v>4477</v>
      </c>
      <c r="H93" s="177">
        <v>45388</v>
      </c>
      <c r="I93" s="177">
        <v>45297</v>
      </c>
      <c r="J93" s="177">
        <v>45388</v>
      </c>
      <c r="K93" s="118" t="s">
        <v>124</v>
      </c>
      <c r="L93" s="119" t="s">
        <v>125</v>
      </c>
      <c r="M93" s="97" t="s">
        <v>1143</v>
      </c>
      <c r="N93" s="98" t="s">
        <v>78</v>
      </c>
      <c r="O93" s="120">
        <v>3</v>
      </c>
      <c r="P93" s="65" t="s">
        <v>4614</v>
      </c>
      <c r="Q93" s="65">
        <v>45371.5923611111</v>
      </c>
      <c r="R93" s="35"/>
      <c r="S93" s="35"/>
      <c r="T93" s="40"/>
      <c r="U93" s="40"/>
      <c r="V93" s="36"/>
      <c r="W93" s="34" t="s">
        <v>4615</v>
      </c>
      <c r="X93" s="34" t="s">
        <v>4619</v>
      </c>
      <c r="Y93" t="s">
        <v>4616</v>
      </c>
      <c r="Z93" t="s">
        <v>132</v>
      </c>
      <c r="AA93" t="s">
        <v>163</v>
      </c>
    </row>
    <row r="94" ht="36" spans="1:27">
      <c r="A94" s="109">
        <v>66</v>
      </c>
      <c r="B94" s="120" t="s">
        <v>117</v>
      </c>
      <c r="C94" s="120" t="s">
        <v>150</v>
      </c>
      <c r="D94" s="204" t="s">
        <v>4620</v>
      </c>
      <c r="E94" s="54" t="s">
        <v>157</v>
      </c>
      <c r="F94" s="196" t="s">
        <v>4618</v>
      </c>
      <c r="G94" s="119" t="s">
        <v>4477</v>
      </c>
      <c r="H94" s="177">
        <v>45389</v>
      </c>
      <c r="I94" s="177">
        <v>45298</v>
      </c>
      <c r="J94" s="177">
        <v>45389</v>
      </c>
      <c r="K94" s="118" t="s">
        <v>124</v>
      </c>
      <c r="L94" s="119" t="s">
        <v>125</v>
      </c>
      <c r="M94" s="97" t="s">
        <v>1143</v>
      </c>
      <c r="N94" s="98" t="s">
        <v>78</v>
      </c>
      <c r="O94" s="120">
        <v>3</v>
      </c>
      <c r="P94" s="65" t="s">
        <v>4614</v>
      </c>
      <c r="Q94" s="65">
        <v>45371.5923611111</v>
      </c>
      <c r="R94" s="35"/>
      <c r="S94" s="35"/>
      <c r="T94" s="40"/>
      <c r="U94" s="40"/>
      <c r="V94" s="36"/>
      <c r="W94" s="34" t="s">
        <v>4615</v>
      </c>
      <c r="X94" s="34" t="s">
        <v>4621</v>
      </c>
      <c r="Y94" t="s">
        <v>4616</v>
      </c>
      <c r="Z94" t="s">
        <v>132</v>
      </c>
      <c r="AA94" t="s">
        <v>163</v>
      </c>
    </row>
    <row r="95" ht="36" spans="1:27">
      <c r="A95" s="109">
        <v>67</v>
      </c>
      <c r="B95" s="120" t="s">
        <v>117</v>
      </c>
      <c r="C95" s="120" t="s">
        <v>150</v>
      </c>
      <c r="D95" s="204" t="s">
        <v>4622</v>
      </c>
      <c r="E95" s="57" t="s">
        <v>157</v>
      </c>
      <c r="F95" s="196" t="s">
        <v>4623</v>
      </c>
      <c r="G95" s="119" t="s">
        <v>4477</v>
      </c>
      <c r="H95" s="177">
        <v>45389</v>
      </c>
      <c r="I95" s="177">
        <v>45298</v>
      </c>
      <c r="J95" s="177">
        <v>45389</v>
      </c>
      <c r="K95" s="118" t="s">
        <v>124</v>
      </c>
      <c r="L95" s="119" t="s">
        <v>125</v>
      </c>
      <c r="M95" s="97" t="s">
        <v>1143</v>
      </c>
      <c r="N95" s="98" t="s">
        <v>78</v>
      </c>
      <c r="O95" s="120">
        <v>3</v>
      </c>
      <c r="P95" s="65" t="s">
        <v>4598</v>
      </c>
      <c r="Q95" s="65">
        <v>45372.5458333333</v>
      </c>
      <c r="R95" s="35"/>
      <c r="S95" s="35"/>
      <c r="T95" s="40"/>
      <c r="U95" s="40"/>
      <c r="V95" s="36"/>
      <c r="W95" s="34" t="s">
        <v>4599</v>
      </c>
      <c r="X95" s="34" t="s">
        <v>4622</v>
      </c>
      <c r="Y95" t="s">
        <v>4600</v>
      </c>
      <c r="Z95" t="s">
        <v>132</v>
      </c>
      <c r="AA95" t="s">
        <v>163</v>
      </c>
    </row>
    <row r="96" ht="36" spans="1:27">
      <c r="A96" s="105">
        <v>68</v>
      </c>
      <c r="B96" s="208" t="s">
        <v>117</v>
      </c>
      <c r="C96" s="209">
        <v>110</v>
      </c>
      <c r="D96" s="210" t="s">
        <v>4444</v>
      </c>
      <c r="E96" s="57" t="s">
        <v>157</v>
      </c>
      <c r="F96" s="211" t="s">
        <v>4601</v>
      </c>
      <c r="G96" s="208" t="s">
        <v>4482</v>
      </c>
      <c r="H96" s="212">
        <v>45636</v>
      </c>
      <c r="I96" s="212">
        <v>45292</v>
      </c>
      <c r="J96" s="212">
        <v>45636</v>
      </c>
      <c r="K96" s="214" t="s">
        <v>4272</v>
      </c>
      <c r="L96" s="214" t="s">
        <v>125</v>
      </c>
      <c r="M96" s="214" t="s">
        <v>1143</v>
      </c>
      <c r="N96" s="214" t="s">
        <v>78</v>
      </c>
      <c r="O96" s="215">
        <v>3</v>
      </c>
      <c r="P96" s="65" t="s">
        <v>4445</v>
      </c>
      <c r="Q96" s="65">
        <v>45546.6430555556</v>
      </c>
      <c r="R96" s="35"/>
      <c r="S96" s="35"/>
      <c r="T96" s="40"/>
      <c r="U96" s="40"/>
      <c r="V96" s="36"/>
      <c r="W96" s="34" t="s">
        <v>4446</v>
      </c>
      <c r="X96" s="34" t="s">
        <v>4444</v>
      </c>
      <c r="Y96" t="s">
        <v>4447</v>
      </c>
      <c r="Z96" t="s">
        <v>132</v>
      </c>
      <c r="AA96" t="s">
        <v>149</v>
      </c>
    </row>
    <row r="97" ht="14.25" spans="1:24">
      <c r="A97" s="105">
        <v>69</v>
      </c>
      <c r="B97" s="208" t="s">
        <v>117</v>
      </c>
      <c r="C97" s="209">
        <v>110</v>
      </c>
      <c r="D97" s="210" t="s">
        <v>1714</v>
      </c>
      <c r="E97" s="54" t="s">
        <v>412</v>
      </c>
      <c r="F97" s="211" t="s">
        <v>4597</v>
      </c>
      <c r="G97" s="208" t="s">
        <v>4482</v>
      </c>
      <c r="H97" s="212">
        <v>45636</v>
      </c>
      <c r="I97" s="212">
        <v>45292</v>
      </c>
      <c r="J97" s="212">
        <v>45636</v>
      </c>
      <c r="K97" s="214" t="s">
        <v>4272</v>
      </c>
      <c r="L97" s="214" t="s">
        <v>125</v>
      </c>
      <c r="M97" s="214" t="s">
        <v>1143</v>
      </c>
      <c r="N97" s="214" t="s">
        <v>78</v>
      </c>
      <c r="O97" s="215">
        <v>3</v>
      </c>
      <c r="P97" s="65"/>
      <c r="Q97" s="65"/>
      <c r="R97" s="35"/>
      <c r="S97" s="35"/>
      <c r="T97" s="40"/>
      <c r="U97" s="40"/>
      <c r="V97" s="36"/>
      <c r="W97" s="34"/>
      <c r="X97" s="34"/>
    </row>
    <row r="98" spans="16:25">
      <c r="P98" s="216"/>
      <c r="Q98" s="124"/>
      <c r="W98" s="123"/>
      <c r="Y98" s="123"/>
    </row>
  </sheetData>
  <autoFilter ref="A3:AB97">
    <extLst>
      <etc:autoFilterAnalysis etc:version="v1" etc:showPane="0">
        <etc:analysisCharts>
          <etc:chart etc:type="pie">
            <etc:category etc:colId="-1"/>
            <etc:seriesCollections etc:count="1">
              <etc:series etc:colId="14" etc:subtotal="sum"/>
            </etc:seriesCollections>
          </etc:chart>
        </etc:analysisCharts>
      </etc:autoFilterAnalysis>
    </extLst>
  </autoFilter>
  <mergeCells count="1">
    <mergeCell ref="A1:V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workbookViewId="0">
      <selection activeCell="D816" sqref="D816"/>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74" t="s">
        <v>4624</v>
      </c>
      <c r="B1" s="175"/>
      <c r="C1" s="175"/>
      <c r="D1" s="175"/>
      <c r="E1" s="175"/>
      <c r="F1" s="175"/>
      <c r="G1" s="175"/>
      <c r="H1" s="175"/>
      <c r="I1" s="175"/>
      <c r="J1" s="175"/>
      <c r="K1" s="175"/>
      <c r="L1" s="175"/>
      <c r="M1" s="175"/>
      <c r="N1" s="178"/>
      <c r="O1" s="178"/>
      <c r="P1" s="175"/>
      <c r="Q1" s="175"/>
      <c r="R1" s="175"/>
      <c r="S1" s="175"/>
      <c r="T1" s="179"/>
    </row>
    <row r="2" ht="63" customHeight="1" spans="1:22">
      <c r="A2" s="174"/>
      <c r="B2" s="175"/>
      <c r="C2" s="175"/>
      <c r="D2" s="175"/>
      <c r="E2" s="175"/>
      <c r="F2" s="175"/>
      <c r="G2" s="175"/>
      <c r="H2" s="175"/>
      <c r="I2" s="175"/>
      <c r="J2" s="175"/>
      <c r="K2" s="175"/>
      <c r="L2" s="175"/>
      <c r="M2" s="175"/>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76" t="s">
        <v>84</v>
      </c>
      <c r="B3" s="36" t="s">
        <v>85</v>
      </c>
      <c r="C3" s="36" t="s">
        <v>87</v>
      </c>
      <c r="D3" s="36" t="s">
        <v>4261</v>
      </c>
      <c r="E3" s="36" t="s">
        <v>88</v>
      </c>
      <c r="F3" s="36" t="s">
        <v>4262</v>
      </c>
      <c r="G3" s="108" t="s">
        <v>95</v>
      </c>
      <c r="H3" s="108" t="s">
        <v>96</v>
      </c>
      <c r="I3" s="36" t="s">
        <v>97</v>
      </c>
      <c r="J3" s="36" t="s">
        <v>98</v>
      </c>
      <c r="K3" s="36" t="s">
        <v>99</v>
      </c>
      <c r="L3" s="36" t="s">
        <v>101</v>
      </c>
      <c r="M3" s="36" t="s">
        <v>4625</v>
      </c>
      <c r="N3" s="117" t="s">
        <v>103</v>
      </c>
      <c r="O3" s="117" t="s">
        <v>104</v>
      </c>
      <c r="P3" s="36" t="s">
        <v>105</v>
      </c>
      <c r="Q3" s="36" t="s">
        <v>106</v>
      </c>
      <c r="R3" s="36" t="s">
        <v>107</v>
      </c>
      <c r="S3" s="36" t="s">
        <v>108</v>
      </c>
      <c r="T3" s="36" t="s">
        <v>109</v>
      </c>
      <c r="U3" s="117" t="s">
        <v>110</v>
      </c>
      <c r="V3" s="117" t="s">
        <v>111</v>
      </c>
      <c r="W3" s="117" t="s">
        <v>112</v>
      </c>
      <c r="X3" s="117" t="s">
        <v>4269</v>
      </c>
      <c r="Y3" s="117" t="s">
        <v>4270</v>
      </c>
      <c r="Z3" s="117" t="s">
        <v>2109</v>
      </c>
    </row>
    <row r="4" ht="297" spans="1:25">
      <c r="A4" s="107">
        <v>1</v>
      </c>
      <c r="B4" s="109" t="s">
        <v>117</v>
      </c>
      <c r="C4" s="110" t="s">
        <v>150</v>
      </c>
      <c r="D4" s="94" t="s">
        <v>151</v>
      </c>
      <c r="E4" s="54" t="s">
        <v>120</v>
      </c>
      <c r="F4" s="55" t="s">
        <v>4626</v>
      </c>
      <c r="G4" s="177">
        <v>45444</v>
      </c>
      <c r="H4" s="177">
        <v>45473</v>
      </c>
      <c r="I4" s="118" t="s">
        <v>124</v>
      </c>
      <c r="J4" s="119" t="s">
        <v>125</v>
      </c>
      <c r="K4" s="118" t="s">
        <v>126</v>
      </c>
      <c r="L4" s="119" t="s">
        <v>79</v>
      </c>
      <c r="M4" s="120">
        <v>12</v>
      </c>
      <c r="N4" s="34" t="s">
        <v>4627</v>
      </c>
      <c r="O4" s="65">
        <v>45471.6479166667</v>
      </c>
      <c r="P4" s="35"/>
      <c r="Q4" s="35"/>
      <c r="R4" s="40"/>
      <c r="S4" s="40"/>
      <c r="T4" s="36"/>
      <c r="U4" s="34" t="s">
        <v>4628</v>
      </c>
      <c r="V4" s="34" t="s">
        <v>151</v>
      </c>
      <c r="W4" s="123" t="s">
        <v>4629</v>
      </c>
      <c r="X4" s="124" t="s">
        <v>132</v>
      </c>
      <c r="Y4" s="124" t="s">
        <v>425</v>
      </c>
    </row>
    <row r="5" ht="297" spans="1:25">
      <c r="A5" s="107">
        <v>2</v>
      </c>
      <c r="B5" s="109" t="s">
        <v>117</v>
      </c>
      <c r="C5" s="110" t="s">
        <v>150</v>
      </c>
      <c r="D5" s="94" t="s">
        <v>235</v>
      </c>
      <c r="E5" s="57" t="s">
        <v>157</v>
      </c>
      <c r="F5" s="55" t="s">
        <v>4626</v>
      </c>
      <c r="G5" s="177">
        <v>45444</v>
      </c>
      <c r="H5" s="177">
        <v>45473</v>
      </c>
      <c r="I5" s="118" t="s">
        <v>124</v>
      </c>
      <c r="J5" s="119" t="s">
        <v>125</v>
      </c>
      <c r="K5" s="118" t="s">
        <v>126</v>
      </c>
      <c r="L5" s="119" t="s">
        <v>79</v>
      </c>
      <c r="M5" s="120">
        <v>3</v>
      </c>
      <c r="N5" s="34" t="s">
        <v>4627</v>
      </c>
      <c r="O5" s="65">
        <v>45471.6479166667</v>
      </c>
      <c r="P5" s="35"/>
      <c r="Q5" s="35"/>
      <c r="R5" s="40"/>
      <c r="S5" s="40"/>
      <c r="T5" s="36"/>
      <c r="U5" s="34" t="s">
        <v>4628</v>
      </c>
      <c r="V5" s="34" t="s">
        <v>235</v>
      </c>
      <c r="W5" s="123" t="s">
        <v>4629</v>
      </c>
      <c r="X5" s="124" t="s">
        <v>132</v>
      </c>
      <c r="Y5" s="124" t="s">
        <v>425</v>
      </c>
    </row>
    <row r="6" ht="297" spans="1:25">
      <c r="A6" s="107">
        <v>3</v>
      </c>
      <c r="B6" s="109" t="s">
        <v>117</v>
      </c>
      <c r="C6" s="110" t="s">
        <v>150</v>
      </c>
      <c r="D6" s="94" t="s">
        <v>182</v>
      </c>
      <c r="E6" s="54" t="s">
        <v>120</v>
      </c>
      <c r="F6" s="55" t="s">
        <v>4626</v>
      </c>
      <c r="G6" s="177">
        <v>45444</v>
      </c>
      <c r="H6" s="177">
        <v>45473</v>
      </c>
      <c r="I6" s="118" t="s">
        <v>124</v>
      </c>
      <c r="J6" s="119" t="s">
        <v>125</v>
      </c>
      <c r="K6" s="118" t="s">
        <v>126</v>
      </c>
      <c r="L6" s="119" t="s">
        <v>79</v>
      </c>
      <c r="M6" s="120">
        <v>3</v>
      </c>
      <c r="N6" s="34" t="s">
        <v>4627</v>
      </c>
      <c r="O6" s="65">
        <v>45471.6479166667</v>
      </c>
      <c r="P6" s="35"/>
      <c r="Q6" s="35"/>
      <c r="R6" s="40"/>
      <c r="S6" s="40"/>
      <c r="T6" s="36"/>
      <c r="U6" s="34" t="s">
        <v>4628</v>
      </c>
      <c r="V6" s="34" t="s">
        <v>182</v>
      </c>
      <c r="W6" s="123" t="s">
        <v>4629</v>
      </c>
      <c r="X6" s="124" t="s">
        <v>132</v>
      </c>
      <c r="Y6" s="124" t="s">
        <v>425</v>
      </c>
    </row>
    <row r="7" ht="297" spans="1:25">
      <c r="A7" s="107">
        <v>4</v>
      </c>
      <c r="B7" s="109" t="s">
        <v>117</v>
      </c>
      <c r="C7" s="110" t="s">
        <v>150</v>
      </c>
      <c r="D7" s="94" t="s">
        <v>188</v>
      </c>
      <c r="E7" s="57" t="s">
        <v>157</v>
      </c>
      <c r="F7" s="55" t="s">
        <v>4626</v>
      </c>
      <c r="G7" s="177">
        <v>45444</v>
      </c>
      <c r="H7" s="177">
        <v>45473</v>
      </c>
      <c r="I7" s="118" t="s">
        <v>124</v>
      </c>
      <c r="J7" s="119" t="s">
        <v>125</v>
      </c>
      <c r="K7" s="118" t="s">
        <v>126</v>
      </c>
      <c r="L7" s="119" t="s">
        <v>79</v>
      </c>
      <c r="M7" s="120">
        <v>3</v>
      </c>
      <c r="N7" s="34" t="s">
        <v>4627</v>
      </c>
      <c r="O7" s="65">
        <v>45471.6479166667</v>
      </c>
      <c r="P7" s="35"/>
      <c r="Q7" s="35"/>
      <c r="R7" s="40"/>
      <c r="S7" s="40"/>
      <c r="T7" s="36"/>
      <c r="U7" s="34" t="s">
        <v>4628</v>
      </c>
      <c r="V7" s="34" t="s">
        <v>188</v>
      </c>
      <c r="W7" s="123" t="s">
        <v>4629</v>
      </c>
      <c r="X7" s="124" t="s">
        <v>132</v>
      </c>
      <c r="Y7" s="124" t="s">
        <v>425</v>
      </c>
    </row>
    <row r="8" ht="297" spans="1:25">
      <c r="A8" s="107">
        <v>5</v>
      </c>
      <c r="B8" s="109" t="s">
        <v>117</v>
      </c>
      <c r="C8" s="110" t="s">
        <v>150</v>
      </c>
      <c r="D8" s="94" t="s">
        <v>198</v>
      </c>
      <c r="E8" s="57" t="s">
        <v>157</v>
      </c>
      <c r="F8" s="55" t="s">
        <v>4626</v>
      </c>
      <c r="G8" s="177">
        <v>45444</v>
      </c>
      <c r="H8" s="177">
        <v>45473</v>
      </c>
      <c r="I8" s="118" t="s">
        <v>124</v>
      </c>
      <c r="J8" s="119" t="s">
        <v>125</v>
      </c>
      <c r="K8" s="118" t="s">
        <v>126</v>
      </c>
      <c r="L8" s="119" t="s">
        <v>79</v>
      </c>
      <c r="M8" s="120">
        <v>3</v>
      </c>
      <c r="N8" s="34" t="s">
        <v>4627</v>
      </c>
      <c r="O8" s="65">
        <v>45471.6479166667</v>
      </c>
      <c r="P8" s="35"/>
      <c r="Q8" s="35"/>
      <c r="R8" s="40"/>
      <c r="S8" s="40"/>
      <c r="T8" s="36"/>
      <c r="U8" s="34" t="s">
        <v>4628</v>
      </c>
      <c r="V8" s="34" t="s">
        <v>198</v>
      </c>
      <c r="W8" s="123" t="s">
        <v>4629</v>
      </c>
      <c r="X8" s="124" t="s">
        <v>132</v>
      </c>
      <c r="Y8" s="124" t="s">
        <v>425</v>
      </c>
    </row>
    <row r="9" ht="297" spans="1:25">
      <c r="A9" s="107">
        <v>6</v>
      </c>
      <c r="B9" s="109" t="s">
        <v>117</v>
      </c>
      <c r="C9" s="110" t="s">
        <v>150</v>
      </c>
      <c r="D9" s="94" t="s">
        <v>193</v>
      </c>
      <c r="E9" s="57" t="s">
        <v>157</v>
      </c>
      <c r="F9" s="55" t="s">
        <v>4626</v>
      </c>
      <c r="G9" s="177">
        <v>45444</v>
      </c>
      <c r="H9" s="177">
        <v>45473</v>
      </c>
      <c r="I9" s="118" t="s">
        <v>124</v>
      </c>
      <c r="J9" s="119" t="s">
        <v>125</v>
      </c>
      <c r="K9" s="118" t="s">
        <v>126</v>
      </c>
      <c r="L9" s="119" t="s">
        <v>79</v>
      </c>
      <c r="M9" s="120">
        <v>3</v>
      </c>
      <c r="N9" s="34" t="s">
        <v>4627</v>
      </c>
      <c r="O9" s="65">
        <v>45471.6479166667</v>
      </c>
      <c r="P9" s="35"/>
      <c r="Q9" s="35"/>
      <c r="R9" s="40"/>
      <c r="S9" s="40"/>
      <c r="T9" s="36"/>
      <c r="U9" s="34" t="s">
        <v>4628</v>
      </c>
      <c r="V9" s="34" t="s">
        <v>193</v>
      </c>
      <c r="W9" s="123" t="s">
        <v>4629</v>
      </c>
      <c r="X9" s="124" t="s">
        <v>132</v>
      </c>
      <c r="Y9" s="124" t="s">
        <v>425</v>
      </c>
    </row>
    <row r="10" ht="297" spans="1:25">
      <c r="A10" s="107">
        <v>7</v>
      </c>
      <c r="B10" s="109" t="s">
        <v>117</v>
      </c>
      <c r="C10" s="110" t="s">
        <v>150</v>
      </c>
      <c r="D10" s="94" t="s">
        <v>203</v>
      </c>
      <c r="E10" s="57" t="s">
        <v>157</v>
      </c>
      <c r="F10" s="55" t="s">
        <v>4626</v>
      </c>
      <c r="G10" s="177">
        <v>45444</v>
      </c>
      <c r="H10" s="177">
        <v>45473</v>
      </c>
      <c r="I10" s="118" t="s">
        <v>124</v>
      </c>
      <c r="J10" s="119" t="s">
        <v>125</v>
      </c>
      <c r="K10" s="118" t="s">
        <v>126</v>
      </c>
      <c r="L10" s="119" t="s">
        <v>79</v>
      </c>
      <c r="M10" s="120">
        <v>3</v>
      </c>
      <c r="N10" s="34" t="s">
        <v>4627</v>
      </c>
      <c r="O10" s="65">
        <v>45471.6479166667</v>
      </c>
      <c r="P10" s="35"/>
      <c r="Q10" s="35"/>
      <c r="R10" s="40"/>
      <c r="S10" s="40"/>
      <c r="T10" s="36"/>
      <c r="U10" s="34" t="s">
        <v>4628</v>
      </c>
      <c r="V10" s="34" t="s">
        <v>203</v>
      </c>
      <c r="W10" s="123" t="s">
        <v>4629</v>
      </c>
      <c r="X10" s="124" t="s">
        <v>132</v>
      </c>
      <c r="Y10" s="124" t="s">
        <v>425</v>
      </c>
    </row>
    <row r="11" ht="297" spans="1:25">
      <c r="A11" s="107">
        <v>8</v>
      </c>
      <c r="B11" s="109" t="s">
        <v>117</v>
      </c>
      <c r="C11" s="110" t="s">
        <v>150</v>
      </c>
      <c r="D11" s="94" t="s">
        <v>214</v>
      </c>
      <c r="E11" s="57" t="s">
        <v>157</v>
      </c>
      <c r="F11" s="55" t="s">
        <v>4626</v>
      </c>
      <c r="G11" s="177">
        <v>45444</v>
      </c>
      <c r="H11" s="177">
        <v>45473</v>
      </c>
      <c r="I11" s="118" t="s">
        <v>124</v>
      </c>
      <c r="J11" s="119" t="s">
        <v>125</v>
      </c>
      <c r="K11" s="118" t="s">
        <v>126</v>
      </c>
      <c r="L11" s="119" t="s">
        <v>79</v>
      </c>
      <c r="M11" s="120">
        <v>3</v>
      </c>
      <c r="N11" s="34" t="s">
        <v>4627</v>
      </c>
      <c r="O11" s="65">
        <v>45471.6479166667</v>
      </c>
      <c r="P11" s="35"/>
      <c r="Q11" s="35"/>
      <c r="R11" s="40"/>
      <c r="S11" s="40"/>
      <c r="T11" s="36"/>
      <c r="U11" s="34" t="s">
        <v>4628</v>
      </c>
      <c r="V11" s="34" t="s">
        <v>214</v>
      </c>
      <c r="W11" s="123" t="s">
        <v>4629</v>
      </c>
      <c r="X11" s="124" t="s">
        <v>132</v>
      </c>
      <c r="Y11" s="124" t="s">
        <v>425</v>
      </c>
    </row>
    <row r="12" ht="297" spans="1:25">
      <c r="A12" s="107">
        <v>9</v>
      </c>
      <c r="B12" s="109" t="s">
        <v>117</v>
      </c>
      <c r="C12" s="110" t="s">
        <v>150</v>
      </c>
      <c r="D12" s="94" t="s">
        <v>219</v>
      </c>
      <c r="E12" s="57" t="s">
        <v>157</v>
      </c>
      <c r="F12" s="55" t="s">
        <v>4626</v>
      </c>
      <c r="G12" s="177">
        <v>45444</v>
      </c>
      <c r="H12" s="177">
        <v>45473</v>
      </c>
      <c r="I12" s="118" t="s">
        <v>124</v>
      </c>
      <c r="J12" s="119" t="s">
        <v>125</v>
      </c>
      <c r="K12" s="118" t="s">
        <v>126</v>
      </c>
      <c r="L12" s="119" t="s">
        <v>79</v>
      </c>
      <c r="M12" s="120">
        <v>3</v>
      </c>
      <c r="N12" s="34" t="s">
        <v>4627</v>
      </c>
      <c r="O12" s="65">
        <v>45471.6479166667</v>
      </c>
      <c r="P12" s="35"/>
      <c r="Q12" s="35"/>
      <c r="R12" s="40"/>
      <c r="S12" s="40"/>
      <c r="T12" s="36"/>
      <c r="U12" s="34" t="s">
        <v>4628</v>
      </c>
      <c r="V12" s="34" t="s">
        <v>219</v>
      </c>
      <c r="W12" s="123" t="s">
        <v>4629</v>
      </c>
      <c r="X12" s="124" t="s">
        <v>132</v>
      </c>
      <c r="Y12" s="124" t="s">
        <v>425</v>
      </c>
    </row>
    <row r="13" ht="256.5" spans="1:25">
      <c r="A13" s="107">
        <v>10</v>
      </c>
      <c r="B13" s="109" t="s">
        <v>117</v>
      </c>
      <c r="C13" s="47" t="s">
        <v>150</v>
      </c>
      <c r="D13" s="94" t="s">
        <v>254</v>
      </c>
      <c r="E13" s="54" t="s">
        <v>157</v>
      </c>
      <c r="F13" s="55" t="s">
        <v>4626</v>
      </c>
      <c r="G13" s="177">
        <v>45444</v>
      </c>
      <c r="H13" s="177">
        <v>45473</v>
      </c>
      <c r="I13" s="34" t="s">
        <v>124</v>
      </c>
      <c r="J13" s="119" t="s">
        <v>125</v>
      </c>
      <c r="K13" s="118" t="s">
        <v>126</v>
      </c>
      <c r="L13" s="119" t="s">
        <v>79</v>
      </c>
      <c r="M13" s="120">
        <v>3</v>
      </c>
      <c r="N13" s="34" t="s">
        <v>4630</v>
      </c>
      <c r="O13" s="65">
        <v>45429.6388888889</v>
      </c>
      <c r="P13" s="35"/>
      <c r="Q13" s="35"/>
      <c r="R13" s="40"/>
      <c r="S13" s="40"/>
      <c r="T13" s="36"/>
      <c r="U13" s="34" t="s">
        <v>4631</v>
      </c>
      <c r="V13" s="34" t="s">
        <v>254</v>
      </c>
      <c r="W13" s="123" t="s">
        <v>4632</v>
      </c>
      <c r="X13" s="124" t="s">
        <v>132</v>
      </c>
      <c r="Y13" s="124" t="s">
        <v>438</v>
      </c>
    </row>
    <row r="14" ht="256.5" spans="1:25">
      <c r="A14" s="107">
        <v>11</v>
      </c>
      <c r="B14" s="109" t="s">
        <v>117</v>
      </c>
      <c r="C14" s="47" t="s">
        <v>150</v>
      </c>
      <c r="D14" s="94" t="s">
        <v>260</v>
      </c>
      <c r="E14" s="57" t="s">
        <v>157</v>
      </c>
      <c r="F14" s="55" t="s">
        <v>4626</v>
      </c>
      <c r="G14" s="177">
        <v>45444</v>
      </c>
      <c r="H14" s="177">
        <v>45473</v>
      </c>
      <c r="I14" s="34" t="s">
        <v>124</v>
      </c>
      <c r="J14" s="119" t="s">
        <v>125</v>
      </c>
      <c r="K14" s="118" t="s">
        <v>126</v>
      </c>
      <c r="L14" s="119" t="s">
        <v>79</v>
      </c>
      <c r="M14" s="120">
        <v>6</v>
      </c>
      <c r="N14" s="34" t="s">
        <v>4630</v>
      </c>
      <c r="O14" s="65">
        <v>45429.6388888889</v>
      </c>
      <c r="P14" s="35"/>
      <c r="Q14" s="35"/>
      <c r="R14" s="40"/>
      <c r="S14" s="40"/>
      <c r="T14" s="36"/>
      <c r="U14" s="34" t="s">
        <v>4631</v>
      </c>
      <c r="V14" s="34" t="s">
        <v>260</v>
      </c>
      <c r="W14" s="123" t="s">
        <v>4632</v>
      </c>
      <c r="X14" s="124" t="s">
        <v>132</v>
      </c>
      <c r="Y14" s="124" t="s">
        <v>438</v>
      </c>
    </row>
    <row r="15" ht="256.5" spans="1:25">
      <c r="A15" s="107">
        <v>12</v>
      </c>
      <c r="B15" s="109" t="s">
        <v>117</v>
      </c>
      <c r="C15" s="47" t="s">
        <v>150</v>
      </c>
      <c r="D15" s="112" t="s">
        <v>311</v>
      </c>
      <c r="E15" s="57" t="s">
        <v>157</v>
      </c>
      <c r="F15" s="55" t="s">
        <v>4626</v>
      </c>
      <c r="G15" s="177">
        <v>45444</v>
      </c>
      <c r="H15" s="177">
        <v>45473</v>
      </c>
      <c r="I15" s="34" t="s">
        <v>124</v>
      </c>
      <c r="J15" s="119" t="s">
        <v>125</v>
      </c>
      <c r="K15" s="118" t="s">
        <v>126</v>
      </c>
      <c r="L15" s="119" t="s">
        <v>79</v>
      </c>
      <c r="M15" s="120">
        <v>3</v>
      </c>
      <c r="N15" s="34" t="s">
        <v>4630</v>
      </c>
      <c r="O15" s="65">
        <v>45429.6388888889</v>
      </c>
      <c r="P15" s="35"/>
      <c r="Q15" s="35"/>
      <c r="R15" s="40"/>
      <c r="S15" s="40"/>
      <c r="T15" s="36"/>
      <c r="U15" s="34" t="s">
        <v>4631</v>
      </c>
      <c r="V15" s="34" t="s">
        <v>311</v>
      </c>
      <c r="W15" s="123" t="s">
        <v>4632</v>
      </c>
      <c r="X15" s="124" t="s">
        <v>132</v>
      </c>
      <c r="Y15" s="124" t="s">
        <v>438</v>
      </c>
    </row>
    <row r="16" ht="256.5" spans="1:25">
      <c r="A16" s="107">
        <v>13</v>
      </c>
      <c r="B16" s="109" t="s">
        <v>117</v>
      </c>
      <c r="C16" s="47" t="s">
        <v>150</v>
      </c>
      <c r="D16" s="112" t="s">
        <v>324</v>
      </c>
      <c r="E16" s="57" t="s">
        <v>157</v>
      </c>
      <c r="F16" s="55" t="s">
        <v>4626</v>
      </c>
      <c r="G16" s="177">
        <v>45444</v>
      </c>
      <c r="H16" s="177">
        <v>45473</v>
      </c>
      <c r="I16" s="34" t="s">
        <v>124</v>
      </c>
      <c r="J16" s="119" t="s">
        <v>125</v>
      </c>
      <c r="K16" s="118" t="s">
        <v>126</v>
      </c>
      <c r="L16" s="119" t="s">
        <v>79</v>
      </c>
      <c r="M16" s="120">
        <v>3</v>
      </c>
      <c r="N16" s="34" t="s">
        <v>4630</v>
      </c>
      <c r="O16" s="65">
        <v>45429.6388888889</v>
      </c>
      <c r="P16" s="35"/>
      <c r="Q16" s="35"/>
      <c r="R16" s="40"/>
      <c r="S16" s="40"/>
      <c r="T16" s="36"/>
      <c r="U16" s="34" t="s">
        <v>4631</v>
      </c>
      <c r="V16" s="34" t="s">
        <v>324</v>
      </c>
      <c r="W16" s="123" t="s">
        <v>4632</v>
      </c>
      <c r="X16" s="124" t="s">
        <v>132</v>
      </c>
      <c r="Y16" s="124" t="s">
        <v>438</v>
      </c>
    </row>
    <row r="17" ht="256.5" spans="1:25">
      <c r="A17" s="107">
        <v>14</v>
      </c>
      <c r="B17" s="109" t="s">
        <v>117</v>
      </c>
      <c r="C17" s="47" t="s">
        <v>150</v>
      </c>
      <c r="D17" s="94" t="s">
        <v>352</v>
      </c>
      <c r="E17" s="57" t="s">
        <v>157</v>
      </c>
      <c r="F17" s="55" t="s">
        <v>4626</v>
      </c>
      <c r="G17" s="177">
        <v>45444</v>
      </c>
      <c r="H17" s="177">
        <v>45473</v>
      </c>
      <c r="I17" s="34" t="s">
        <v>124</v>
      </c>
      <c r="J17" s="119" t="s">
        <v>125</v>
      </c>
      <c r="K17" s="118" t="s">
        <v>126</v>
      </c>
      <c r="L17" s="119" t="s">
        <v>79</v>
      </c>
      <c r="M17" s="120">
        <v>3</v>
      </c>
      <c r="N17" s="34" t="s">
        <v>4630</v>
      </c>
      <c r="O17" s="65">
        <v>45429.6388888889</v>
      </c>
      <c r="P17" s="35"/>
      <c r="Q17" s="35"/>
      <c r="R17" s="40"/>
      <c r="S17" s="40"/>
      <c r="T17" s="36"/>
      <c r="U17" s="34" t="s">
        <v>4631</v>
      </c>
      <c r="V17" s="34" t="s">
        <v>352</v>
      </c>
      <c r="W17" s="123" t="s">
        <v>4632</v>
      </c>
      <c r="X17" s="124" t="s">
        <v>132</v>
      </c>
      <c r="Y17" s="124" t="s">
        <v>438</v>
      </c>
    </row>
    <row r="18" ht="256.5" spans="1:25">
      <c r="A18" s="107">
        <v>15</v>
      </c>
      <c r="B18" s="109" t="s">
        <v>117</v>
      </c>
      <c r="C18" s="47" t="s">
        <v>150</v>
      </c>
      <c r="D18" s="94" t="s">
        <v>358</v>
      </c>
      <c r="E18" s="57" t="s">
        <v>247</v>
      </c>
      <c r="F18" s="55" t="s">
        <v>4626</v>
      </c>
      <c r="G18" s="177">
        <v>45444</v>
      </c>
      <c r="H18" s="177">
        <v>45473</v>
      </c>
      <c r="I18" s="34" t="s">
        <v>124</v>
      </c>
      <c r="J18" s="119" t="s">
        <v>125</v>
      </c>
      <c r="K18" s="118" t="s">
        <v>126</v>
      </c>
      <c r="L18" s="119" t="s">
        <v>79</v>
      </c>
      <c r="M18" s="120">
        <v>3</v>
      </c>
      <c r="N18" s="34" t="s">
        <v>4630</v>
      </c>
      <c r="O18" s="65">
        <v>45429.6388888889</v>
      </c>
      <c r="P18" s="35"/>
      <c r="Q18" s="35"/>
      <c r="R18" s="40"/>
      <c r="S18" s="40"/>
      <c r="T18" s="36"/>
      <c r="U18" s="34" t="s">
        <v>4631</v>
      </c>
      <c r="V18" s="34" t="s">
        <v>358</v>
      </c>
      <c r="W18" s="123" t="s">
        <v>4632</v>
      </c>
      <c r="X18" s="124" t="s">
        <v>132</v>
      </c>
      <c r="Y18" s="124" t="s">
        <v>438</v>
      </c>
    </row>
    <row r="19" ht="14.25" spans="1:25">
      <c r="A19" s="107">
        <v>16</v>
      </c>
      <c r="B19" s="109" t="s">
        <v>117</v>
      </c>
      <c r="C19" s="110" t="s">
        <v>150</v>
      </c>
      <c r="D19" s="94" t="s">
        <v>151</v>
      </c>
      <c r="E19" s="54" t="s">
        <v>120</v>
      </c>
      <c r="F19" s="55" t="s">
        <v>4626</v>
      </c>
      <c r="G19" s="177">
        <v>45627</v>
      </c>
      <c r="H19" s="177">
        <v>45657</v>
      </c>
      <c r="I19" s="118" t="s">
        <v>124</v>
      </c>
      <c r="J19" s="119" t="s">
        <v>125</v>
      </c>
      <c r="K19" s="118" t="s">
        <v>126</v>
      </c>
      <c r="L19" s="119" t="s">
        <v>79</v>
      </c>
      <c r="M19" s="120">
        <v>12</v>
      </c>
      <c r="N19" s="34"/>
      <c r="O19" s="34"/>
      <c r="P19" s="35"/>
      <c r="Q19" s="35"/>
      <c r="R19" s="40"/>
      <c r="S19" s="40"/>
      <c r="T19" s="36"/>
      <c r="U19" s="34"/>
      <c r="V19" s="34"/>
      <c r="X19" s="124"/>
      <c r="Y19" s="124"/>
    </row>
    <row r="20" ht="14.25" spans="1:25">
      <c r="A20" s="107">
        <v>17</v>
      </c>
      <c r="B20" s="109" t="s">
        <v>117</v>
      </c>
      <c r="C20" s="110" t="s">
        <v>150</v>
      </c>
      <c r="D20" s="94" t="s">
        <v>235</v>
      </c>
      <c r="E20" s="57" t="s">
        <v>157</v>
      </c>
      <c r="F20" s="55" t="s">
        <v>4626</v>
      </c>
      <c r="G20" s="177">
        <v>45627</v>
      </c>
      <c r="H20" s="177">
        <v>45657</v>
      </c>
      <c r="I20" s="118" t="s">
        <v>124</v>
      </c>
      <c r="J20" s="119" t="s">
        <v>125</v>
      </c>
      <c r="K20" s="118" t="s">
        <v>126</v>
      </c>
      <c r="L20" s="119" t="s">
        <v>79</v>
      </c>
      <c r="M20" s="120">
        <v>3</v>
      </c>
      <c r="N20" s="34"/>
      <c r="O20" s="34"/>
      <c r="P20" s="35"/>
      <c r="Q20" s="35"/>
      <c r="R20" s="40"/>
      <c r="S20" s="40"/>
      <c r="T20" s="36"/>
      <c r="U20" s="34"/>
      <c r="V20" s="34"/>
      <c r="W20" s="123"/>
      <c r="X20" s="124"/>
      <c r="Y20" s="124"/>
    </row>
    <row r="21" ht="14.25" spans="1:25">
      <c r="A21" s="107">
        <v>18</v>
      </c>
      <c r="B21" s="109" t="s">
        <v>117</v>
      </c>
      <c r="C21" s="110" t="s">
        <v>150</v>
      </c>
      <c r="D21" s="94" t="s">
        <v>182</v>
      </c>
      <c r="E21" s="54" t="s">
        <v>120</v>
      </c>
      <c r="F21" s="55" t="s">
        <v>4626</v>
      </c>
      <c r="G21" s="177">
        <v>45627</v>
      </c>
      <c r="H21" s="177">
        <v>45657</v>
      </c>
      <c r="I21" s="118" t="s">
        <v>124</v>
      </c>
      <c r="J21" s="119" t="s">
        <v>125</v>
      </c>
      <c r="K21" s="118" t="s">
        <v>126</v>
      </c>
      <c r="L21" s="119" t="s">
        <v>79</v>
      </c>
      <c r="M21" s="120">
        <v>3</v>
      </c>
      <c r="N21" s="34"/>
      <c r="O21" s="34"/>
      <c r="P21" s="35"/>
      <c r="Q21" s="35"/>
      <c r="R21" s="40"/>
      <c r="S21" s="40"/>
      <c r="T21" s="36"/>
      <c r="U21" s="34"/>
      <c r="V21" s="34"/>
      <c r="X21" s="124"/>
      <c r="Y21" s="124"/>
    </row>
    <row r="22" ht="14.25" spans="1:25">
      <c r="A22" s="107">
        <v>19</v>
      </c>
      <c r="B22" s="109" t="s">
        <v>117</v>
      </c>
      <c r="C22" s="110" t="s">
        <v>150</v>
      </c>
      <c r="D22" s="94" t="s">
        <v>188</v>
      </c>
      <c r="E22" s="57" t="s">
        <v>157</v>
      </c>
      <c r="F22" s="55" t="s">
        <v>4626</v>
      </c>
      <c r="G22" s="177">
        <v>45627</v>
      </c>
      <c r="H22" s="177">
        <v>45657</v>
      </c>
      <c r="I22" s="118" t="s">
        <v>124</v>
      </c>
      <c r="J22" s="119" t="s">
        <v>125</v>
      </c>
      <c r="K22" s="118" t="s">
        <v>126</v>
      </c>
      <c r="L22" s="119" t="s">
        <v>79</v>
      </c>
      <c r="M22" s="120">
        <v>3</v>
      </c>
      <c r="N22" s="34"/>
      <c r="O22" s="34"/>
      <c r="P22" s="35"/>
      <c r="Q22" s="35"/>
      <c r="R22" s="40"/>
      <c r="S22" s="40"/>
      <c r="T22" s="36"/>
      <c r="U22" s="34"/>
      <c r="V22" s="34"/>
      <c r="W22" s="123"/>
      <c r="X22" s="124"/>
      <c r="Y22" s="124"/>
    </row>
    <row r="23" ht="14.25" spans="1:25">
      <c r="A23" s="107">
        <v>20</v>
      </c>
      <c r="B23" s="109" t="s">
        <v>117</v>
      </c>
      <c r="C23" s="110" t="s">
        <v>150</v>
      </c>
      <c r="D23" s="94" t="s">
        <v>198</v>
      </c>
      <c r="E23" s="57" t="s">
        <v>157</v>
      </c>
      <c r="F23" s="55" t="s">
        <v>4626</v>
      </c>
      <c r="G23" s="177">
        <v>45627</v>
      </c>
      <c r="H23" s="177">
        <v>45657</v>
      </c>
      <c r="I23" s="118" t="s">
        <v>124</v>
      </c>
      <c r="J23" s="119" t="s">
        <v>125</v>
      </c>
      <c r="K23" s="118" t="s">
        <v>126</v>
      </c>
      <c r="L23" s="119" t="s">
        <v>79</v>
      </c>
      <c r="M23" s="120">
        <v>3</v>
      </c>
      <c r="N23" s="34"/>
      <c r="O23" s="34"/>
      <c r="P23" s="35"/>
      <c r="Q23" s="35"/>
      <c r="R23" s="40"/>
      <c r="S23" s="40"/>
      <c r="T23" s="36"/>
      <c r="U23" s="34"/>
      <c r="V23" s="34"/>
      <c r="X23" s="124"/>
      <c r="Y23" s="124"/>
    </row>
    <row r="24" ht="14.25" spans="1:25">
      <c r="A24" s="107">
        <v>21</v>
      </c>
      <c r="B24" s="109" t="s">
        <v>117</v>
      </c>
      <c r="C24" s="110" t="s">
        <v>150</v>
      </c>
      <c r="D24" s="94" t="s">
        <v>193</v>
      </c>
      <c r="E24" s="57" t="s">
        <v>157</v>
      </c>
      <c r="F24" s="55" t="s">
        <v>4626</v>
      </c>
      <c r="G24" s="177">
        <v>45627</v>
      </c>
      <c r="H24" s="177">
        <v>45657</v>
      </c>
      <c r="I24" s="118" t="s">
        <v>124</v>
      </c>
      <c r="J24" s="119" t="s">
        <v>125</v>
      </c>
      <c r="K24" s="118" t="s">
        <v>126</v>
      </c>
      <c r="L24" s="119" t="s">
        <v>79</v>
      </c>
      <c r="M24" s="120">
        <v>3</v>
      </c>
      <c r="N24" s="34"/>
      <c r="O24" s="34"/>
      <c r="P24" s="35"/>
      <c r="Q24" s="35"/>
      <c r="R24" s="40"/>
      <c r="S24" s="40"/>
      <c r="T24" s="36"/>
      <c r="U24" s="34"/>
      <c r="V24" s="34"/>
      <c r="W24" s="123"/>
      <c r="X24" s="124"/>
      <c r="Y24" s="124"/>
    </row>
    <row r="25" ht="14.25" spans="1:25">
      <c r="A25" s="107">
        <v>22</v>
      </c>
      <c r="B25" s="109" t="s">
        <v>117</v>
      </c>
      <c r="C25" s="110" t="s">
        <v>150</v>
      </c>
      <c r="D25" s="94" t="s">
        <v>203</v>
      </c>
      <c r="E25" s="57" t="s">
        <v>157</v>
      </c>
      <c r="F25" s="55" t="s">
        <v>4626</v>
      </c>
      <c r="G25" s="177">
        <v>45627</v>
      </c>
      <c r="H25" s="177">
        <v>45657</v>
      </c>
      <c r="I25" s="118" t="s">
        <v>124</v>
      </c>
      <c r="J25" s="119" t="s">
        <v>125</v>
      </c>
      <c r="K25" s="118" t="s">
        <v>126</v>
      </c>
      <c r="L25" s="119" t="s">
        <v>79</v>
      </c>
      <c r="M25" s="120">
        <v>3</v>
      </c>
      <c r="N25" s="34"/>
      <c r="O25" s="34"/>
      <c r="P25" s="35"/>
      <c r="Q25" s="35"/>
      <c r="R25" s="40"/>
      <c r="S25" s="40"/>
      <c r="T25" s="36"/>
      <c r="U25" s="34"/>
      <c r="V25" s="34"/>
      <c r="X25" s="124"/>
      <c r="Y25" s="124"/>
    </row>
    <row r="26" ht="14.25" spans="1:25">
      <c r="A26" s="107">
        <v>23</v>
      </c>
      <c r="B26" s="109" t="s">
        <v>117</v>
      </c>
      <c r="C26" s="110" t="s">
        <v>150</v>
      </c>
      <c r="D26" s="94" t="s">
        <v>214</v>
      </c>
      <c r="E26" s="57" t="s">
        <v>157</v>
      </c>
      <c r="F26" s="55" t="s">
        <v>4626</v>
      </c>
      <c r="G26" s="177">
        <v>45627</v>
      </c>
      <c r="H26" s="177">
        <v>45657</v>
      </c>
      <c r="I26" s="118" t="s">
        <v>124</v>
      </c>
      <c r="J26" s="119" t="s">
        <v>125</v>
      </c>
      <c r="K26" s="118" t="s">
        <v>126</v>
      </c>
      <c r="L26" s="119" t="s">
        <v>79</v>
      </c>
      <c r="M26" s="120">
        <v>3</v>
      </c>
      <c r="N26" s="34"/>
      <c r="O26" s="34"/>
      <c r="P26" s="35"/>
      <c r="Q26" s="35"/>
      <c r="R26" s="40"/>
      <c r="S26" s="40"/>
      <c r="T26" s="36"/>
      <c r="U26" s="34"/>
      <c r="V26" s="34"/>
      <c r="W26" s="123"/>
      <c r="X26" s="124"/>
      <c r="Y26" s="124"/>
    </row>
    <row r="27" ht="14.25" spans="1:25">
      <c r="A27" s="107">
        <v>24</v>
      </c>
      <c r="B27" s="109" t="s">
        <v>117</v>
      </c>
      <c r="C27" s="110" t="s">
        <v>150</v>
      </c>
      <c r="D27" s="94" t="s">
        <v>219</v>
      </c>
      <c r="E27" s="57" t="s">
        <v>157</v>
      </c>
      <c r="F27" s="55" t="s">
        <v>4626</v>
      </c>
      <c r="G27" s="177">
        <v>45627</v>
      </c>
      <c r="H27" s="177">
        <v>45657</v>
      </c>
      <c r="I27" s="118" t="s">
        <v>124</v>
      </c>
      <c r="J27" s="119" t="s">
        <v>125</v>
      </c>
      <c r="K27" s="118" t="s">
        <v>126</v>
      </c>
      <c r="L27" s="119" t="s">
        <v>79</v>
      </c>
      <c r="M27" s="120">
        <v>3</v>
      </c>
      <c r="N27" s="34"/>
      <c r="O27" s="34"/>
      <c r="P27" s="35"/>
      <c r="Q27" s="35"/>
      <c r="R27" s="40"/>
      <c r="S27" s="40"/>
      <c r="T27" s="36"/>
      <c r="U27" s="34"/>
      <c r="V27" s="34"/>
      <c r="X27" s="124"/>
      <c r="Y27" s="124"/>
    </row>
    <row r="28" ht="14.25" spans="1:25">
      <c r="A28" s="107">
        <v>25</v>
      </c>
      <c r="B28" s="109" t="s">
        <v>117</v>
      </c>
      <c r="C28" s="47" t="s">
        <v>150</v>
      </c>
      <c r="D28" s="94" t="s">
        <v>254</v>
      </c>
      <c r="E28" s="54" t="s">
        <v>157</v>
      </c>
      <c r="F28" s="55" t="s">
        <v>4626</v>
      </c>
      <c r="G28" s="177">
        <v>45627</v>
      </c>
      <c r="H28" s="177">
        <v>45657</v>
      </c>
      <c r="I28" s="34" t="s">
        <v>124</v>
      </c>
      <c r="J28" s="119" t="s">
        <v>125</v>
      </c>
      <c r="K28" s="118" t="s">
        <v>126</v>
      </c>
      <c r="L28" s="119" t="s">
        <v>79</v>
      </c>
      <c r="M28" s="120">
        <v>3</v>
      </c>
      <c r="N28" s="34"/>
      <c r="O28" s="34"/>
      <c r="P28" s="35"/>
      <c r="Q28" s="35"/>
      <c r="R28" s="40"/>
      <c r="S28" s="40"/>
      <c r="T28" s="36"/>
      <c r="U28" s="34"/>
      <c r="V28" s="34"/>
      <c r="W28" s="123"/>
      <c r="X28" s="124"/>
      <c r="Y28" s="124"/>
    </row>
    <row r="29" ht="14.25" spans="1:25">
      <c r="A29" s="107">
        <v>26</v>
      </c>
      <c r="B29" s="109" t="s">
        <v>117</v>
      </c>
      <c r="C29" s="47" t="s">
        <v>150</v>
      </c>
      <c r="D29" s="94" t="s">
        <v>260</v>
      </c>
      <c r="E29" s="57" t="s">
        <v>157</v>
      </c>
      <c r="F29" s="55" t="s">
        <v>4626</v>
      </c>
      <c r="G29" s="177">
        <v>45627</v>
      </c>
      <c r="H29" s="177">
        <v>45657</v>
      </c>
      <c r="I29" s="34" t="s">
        <v>124</v>
      </c>
      <c r="J29" s="119" t="s">
        <v>125</v>
      </c>
      <c r="K29" s="118" t="s">
        <v>126</v>
      </c>
      <c r="L29" s="119" t="s">
        <v>79</v>
      </c>
      <c r="M29" s="120">
        <v>6</v>
      </c>
      <c r="N29" s="34"/>
      <c r="O29" s="34"/>
      <c r="P29" s="35"/>
      <c r="Q29" s="35"/>
      <c r="R29" s="40"/>
      <c r="S29" s="40"/>
      <c r="T29" s="36"/>
      <c r="U29" s="34"/>
      <c r="V29" s="34"/>
      <c r="X29" s="124"/>
      <c r="Y29" s="124"/>
    </row>
    <row r="30" ht="14.25" spans="1:25">
      <c r="A30" s="107">
        <v>27</v>
      </c>
      <c r="B30" s="109" t="s">
        <v>117</v>
      </c>
      <c r="C30" s="47" t="s">
        <v>150</v>
      </c>
      <c r="D30" s="112" t="s">
        <v>311</v>
      </c>
      <c r="E30" s="57" t="s">
        <v>157</v>
      </c>
      <c r="F30" s="55" t="s">
        <v>4626</v>
      </c>
      <c r="G30" s="177">
        <v>45627</v>
      </c>
      <c r="H30" s="177">
        <v>45657</v>
      </c>
      <c r="I30" s="34" t="s">
        <v>124</v>
      </c>
      <c r="J30" s="119" t="s">
        <v>125</v>
      </c>
      <c r="K30" s="118" t="s">
        <v>126</v>
      </c>
      <c r="L30" s="119" t="s">
        <v>79</v>
      </c>
      <c r="M30" s="120">
        <v>3</v>
      </c>
      <c r="N30" s="34"/>
      <c r="O30" s="34"/>
      <c r="P30" s="35"/>
      <c r="Q30" s="35"/>
      <c r="R30" s="40"/>
      <c r="S30" s="40"/>
      <c r="T30" s="36"/>
      <c r="U30" s="34"/>
      <c r="V30" s="34"/>
      <c r="W30" s="123"/>
      <c r="X30" s="124"/>
      <c r="Y30" s="124"/>
    </row>
    <row r="31" ht="14.25" spans="1:25">
      <c r="A31" s="107">
        <v>28</v>
      </c>
      <c r="B31" s="109" t="s">
        <v>117</v>
      </c>
      <c r="C31" s="47" t="s">
        <v>150</v>
      </c>
      <c r="D31" s="112" t="s">
        <v>324</v>
      </c>
      <c r="E31" s="57" t="s">
        <v>157</v>
      </c>
      <c r="F31" s="55" t="s">
        <v>4626</v>
      </c>
      <c r="G31" s="177">
        <v>45627</v>
      </c>
      <c r="H31" s="177">
        <v>45657</v>
      </c>
      <c r="I31" s="34" t="s">
        <v>124</v>
      </c>
      <c r="J31" s="119" t="s">
        <v>125</v>
      </c>
      <c r="K31" s="118" t="s">
        <v>126</v>
      </c>
      <c r="L31" s="119" t="s">
        <v>79</v>
      </c>
      <c r="M31" s="120">
        <v>3</v>
      </c>
      <c r="N31" s="34"/>
      <c r="O31" s="34"/>
      <c r="P31" s="35"/>
      <c r="Q31" s="35"/>
      <c r="R31" s="40"/>
      <c r="S31" s="40"/>
      <c r="T31" s="36"/>
      <c r="U31" s="34"/>
      <c r="V31" s="34"/>
      <c r="X31" s="124"/>
      <c r="Y31" s="124"/>
    </row>
    <row r="32" ht="14.25" spans="1:25">
      <c r="A32" s="107">
        <v>29</v>
      </c>
      <c r="B32" s="109" t="s">
        <v>117</v>
      </c>
      <c r="C32" s="47" t="s">
        <v>150</v>
      </c>
      <c r="D32" s="94" t="s">
        <v>352</v>
      </c>
      <c r="E32" s="57" t="s">
        <v>157</v>
      </c>
      <c r="F32" s="55" t="s">
        <v>4626</v>
      </c>
      <c r="G32" s="177">
        <v>45627</v>
      </c>
      <c r="H32" s="177">
        <v>45657</v>
      </c>
      <c r="I32" s="34" t="s">
        <v>124</v>
      </c>
      <c r="J32" s="119" t="s">
        <v>125</v>
      </c>
      <c r="K32" s="118" t="s">
        <v>126</v>
      </c>
      <c r="L32" s="119" t="s">
        <v>79</v>
      </c>
      <c r="M32" s="120">
        <v>3</v>
      </c>
      <c r="N32" s="34"/>
      <c r="O32" s="34"/>
      <c r="P32" s="35"/>
      <c r="Q32" s="35"/>
      <c r="R32" s="40"/>
      <c r="S32" s="40"/>
      <c r="T32" s="36"/>
      <c r="U32" s="34"/>
      <c r="V32" s="34"/>
      <c r="W32" s="123"/>
      <c r="X32" s="124"/>
      <c r="Y32" s="124"/>
    </row>
    <row r="33" ht="14.25" spans="1:25">
      <c r="A33" s="107">
        <v>30</v>
      </c>
      <c r="B33" s="109" t="s">
        <v>117</v>
      </c>
      <c r="C33" s="47" t="s">
        <v>150</v>
      </c>
      <c r="D33" s="94" t="s">
        <v>358</v>
      </c>
      <c r="E33" s="57" t="s">
        <v>247</v>
      </c>
      <c r="F33" s="55" t="s">
        <v>4626</v>
      </c>
      <c r="G33" s="177">
        <v>45627</v>
      </c>
      <c r="H33" s="177">
        <v>45657</v>
      </c>
      <c r="I33" s="34" t="s">
        <v>124</v>
      </c>
      <c r="J33" s="119" t="s">
        <v>125</v>
      </c>
      <c r="K33" s="118" t="s">
        <v>126</v>
      </c>
      <c r="L33" s="119" t="s">
        <v>79</v>
      </c>
      <c r="M33" s="120">
        <v>3</v>
      </c>
      <c r="N33" s="34"/>
      <c r="O33" s="34"/>
      <c r="P33" s="35"/>
      <c r="Q33" s="35"/>
      <c r="R33" s="40"/>
      <c r="S33" s="40"/>
      <c r="T33" s="36"/>
      <c r="U33" s="34"/>
      <c r="V33" s="34"/>
      <c r="X33" s="124"/>
      <c r="Y33" s="124"/>
    </row>
    <row r="34" ht="135" spans="1:25">
      <c r="A34" s="107">
        <v>31</v>
      </c>
      <c r="B34" s="34" t="s">
        <v>117</v>
      </c>
      <c r="C34" s="82" t="s">
        <v>150</v>
      </c>
      <c r="D34" s="83" t="s">
        <v>4633</v>
      </c>
      <c r="E34" s="57" t="s">
        <v>412</v>
      </c>
      <c r="F34" s="55" t="s">
        <v>4626</v>
      </c>
      <c r="G34" s="80">
        <v>45323</v>
      </c>
      <c r="H34" s="80">
        <v>45323</v>
      </c>
      <c r="I34" s="34" t="s">
        <v>124</v>
      </c>
      <c r="J34" s="34" t="s">
        <v>125</v>
      </c>
      <c r="K34" s="34" t="s">
        <v>398</v>
      </c>
      <c r="L34" s="47" t="s">
        <v>80</v>
      </c>
      <c r="M34" s="47">
        <v>6</v>
      </c>
      <c r="N34" s="34" t="s">
        <v>4634</v>
      </c>
      <c r="O34" s="65">
        <v>45350.7083333333</v>
      </c>
      <c r="P34" s="35"/>
      <c r="Q34" s="35"/>
      <c r="R34" s="40"/>
      <c r="S34" s="40"/>
      <c r="T34" s="36"/>
      <c r="U34" s="34" t="s">
        <v>4635</v>
      </c>
      <c r="V34" s="34" t="s">
        <v>4633</v>
      </c>
      <c r="W34" s="123" t="s">
        <v>4636</v>
      </c>
      <c r="X34" t="s">
        <v>132</v>
      </c>
      <c r="Y34" t="s">
        <v>170</v>
      </c>
    </row>
    <row r="35" ht="148.5" spans="1:25">
      <c r="A35" s="107">
        <v>32</v>
      </c>
      <c r="B35" s="34" t="s">
        <v>117</v>
      </c>
      <c r="C35" s="82" t="s">
        <v>150</v>
      </c>
      <c r="D35" s="83" t="s">
        <v>4633</v>
      </c>
      <c r="E35" s="57" t="s">
        <v>412</v>
      </c>
      <c r="F35" s="55" t="s">
        <v>4626</v>
      </c>
      <c r="G35" s="80">
        <v>45383</v>
      </c>
      <c r="H35" s="80">
        <v>45383</v>
      </c>
      <c r="I35" s="34" t="s">
        <v>124</v>
      </c>
      <c r="J35" s="34" t="s">
        <v>125</v>
      </c>
      <c r="K35" s="34" t="s">
        <v>398</v>
      </c>
      <c r="L35" s="47" t="s">
        <v>80</v>
      </c>
      <c r="M35" s="47">
        <v>6</v>
      </c>
      <c r="N35" s="34" t="s">
        <v>4637</v>
      </c>
      <c r="O35" s="65">
        <v>45407.5208333333</v>
      </c>
      <c r="P35" s="35"/>
      <c r="Q35" s="35"/>
      <c r="R35" s="40"/>
      <c r="S35" s="40"/>
      <c r="T35" s="36"/>
      <c r="U35" s="34" t="s">
        <v>4638</v>
      </c>
      <c r="V35" s="34" t="s">
        <v>4633</v>
      </c>
      <c r="W35" s="123" t="s">
        <v>4639</v>
      </c>
      <c r="X35" t="s">
        <v>132</v>
      </c>
      <c r="Y35" t="s">
        <v>144</v>
      </c>
    </row>
    <row r="36" ht="148.5" spans="1:25">
      <c r="A36" s="107">
        <v>33</v>
      </c>
      <c r="B36" s="34" t="s">
        <v>117</v>
      </c>
      <c r="C36" s="82" t="s">
        <v>150</v>
      </c>
      <c r="D36" s="83" t="s">
        <v>4633</v>
      </c>
      <c r="E36" s="57" t="s">
        <v>412</v>
      </c>
      <c r="F36" s="55" t="s">
        <v>4626</v>
      </c>
      <c r="G36" s="80">
        <v>45444</v>
      </c>
      <c r="H36" s="80">
        <v>45444</v>
      </c>
      <c r="I36" s="34" t="s">
        <v>124</v>
      </c>
      <c r="J36" s="34" t="s">
        <v>125</v>
      </c>
      <c r="K36" s="34" t="s">
        <v>398</v>
      </c>
      <c r="L36" s="47" t="s">
        <v>80</v>
      </c>
      <c r="M36" s="47">
        <v>6</v>
      </c>
      <c r="N36" s="34" t="s">
        <v>4640</v>
      </c>
      <c r="O36" s="65">
        <v>45469.5826388889</v>
      </c>
      <c r="P36" s="35"/>
      <c r="Q36" s="35"/>
      <c r="R36" s="40"/>
      <c r="S36" s="40"/>
      <c r="T36" s="36"/>
      <c r="U36" s="34" t="s">
        <v>4641</v>
      </c>
      <c r="V36" s="34" t="s">
        <v>4633</v>
      </c>
      <c r="W36" s="123" t="s">
        <v>4642</v>
      </c>
      <c r="X36" s="124" t="s">
        <v>132</v>
      </c>
      <c r="Y36" s="124" t="s">
        <v>425</v>
      </c>
    </row>
    <row r="37" ht="14.25" spans="1:26">
      <c r="A37" s="107">
        <v>34</v>
      </c>
      <c r="B37" s="34" t="s">
        <v>117</v>
      </c>
      <c r="C37" s="82" t="s">
        <v>150</v>
      </c>
      <c r="D37" s="83" t="s">
        <v>4633</v>
      </c>
      <c r="E37" s="57" t="s">
        <v>412</v>
      </c>
      <c r="F37" s="55" t="s">
        <v>4626</v>
      </c>
      <c r="G37" s="80">
        <v>45505</v>
      </c>
      <c r="H37" s="80">
        <v>45505</v>
      </c>
      <c r="I37" s="34" t="s">
        <v>124</v>
      </c>
      <c r="J37" s="34" t="s">
        <v>125</v>
      </c>
      <c r="K37" s="34" t="s">
        <v>398</v>
      </c>
      <c r="L37" s="47" t="s">
        <v>80</v>
      </c>
      <c r="M37" s="47">
        <v>6</v>
      </c>
      <c r="N37" s="34"/>
      <c r="O37" s="34"/>
      <c r="P37" s="35"/>
      <c r="Q37" s="35"/>
      <c r="R37" s="40"/>
      <c r="S37" s="40"/>
      <c r="T37" s="36"/>
      <c r="U37" s="34"/>
      <c r="V37" s="34"/>
      <c r="X37" s="124"/>
      <c r="Y37" s="124"/>
      <c r="Z37" t="s">
        <v>4643</v>
      </c>
    </row>
    <row r="38" ht="310.5" spans="1:25">
      <c r="A38" s="107">
        <v>35</v>
      </c>
      <c r="B38" s="34" t="s">
        <v>117</v>
      </c>
      <c r="C38" s="82" t="s">
        <v>150</v>
      </c>
      <c r="D38" s="83" t="s">
        <v>4633</v>
      </c>
      <c r="E38" s="57" t="s">
        <v>412</v>
      </c>
      <c r="F38" s="55" t="s">
        <v>4626</v>
      </c>
      <c r="G38" s="80">
        <v>45566</v>
      </c>
      <c r="H38" s="80">
        <v>45566</v>
      </c>
      <c r="I38" s="34" t="s">
        <v>124</v>
      </c>
      <c r="J38" s="34" t="s">
        <v>125</v>
      </c>
      <c r="K38" s="34" t="s">
        <v>398</v>
      </c>
      <c r="L38" s="47" t="s">
        <v>80</v>
      </c>
      <c r="M38" s="47">
        <v>6</v>
      </c>
      <c r="N38" s="34" t="s">
        <v>4644</v>
      </c>
      <c r="O38" s="65">
        <v>45565.4694444444</v>
      </c>
      <c r="P38" s="35"/>
      <c r="Q38" s="35"/>
      <c r="R38" s="40"/>
      <c r="S38" s="40"/>
      <c r="T38" s="36"/>
      <c r="U38" s="34" t="s">
        <v>4645</v>
      </c>
      <c r="V38" s="34" t="s">
        <v>4633</v>
      </c>
      <c r="W38" s="123" t="s">
        <v>4646</v>
      </c>
      <c r="X38" s="124" t="s">
        <v>132</v>
      </c>
      <c r="Y38" s="124" t="s">
        <v>149</v>
      </c>
    </row>
    <row r="39" ht="14.25" spans="1:25">
      <c r="A39" s="107">
        <v>36</v>
      </c>
      <c r="B39" s="34" t="s">
        <v>117</v>
      </c>
      <c r="C39" s="82" t="s">
        <v>150</v>
      </c>
      <c r="D39" s="83" t="s">
        <v>4633</v>
      </c>
      <c r="E39" s="57" t="s">
        <v>412</v>
      </c>
      <c r="F39" s="55" t="s">
        <v>4626</v>
      </c>
      <c r="G39" s="80">
        <v>45627</v>
      </c>
      <c r="H39" s="80">
        <v>45627</v>
      </c>
      <c r="I39" s="34" t="s">
        <v>124</v>
      </c>
      <c r="J39" s="34" t="s">
        <v>125</v>
      </c>
      <c r="K39" s="34" t="s">
        <v>398</v>
      </c>
      <c r="L39" s="47" t="s">
        <v>80</v>
      </c>
      <c r="M39" s="47">
        <v>6</v>
      </c>
      <c r="N39" s="34"/>
      <c r="O39" s="34"/>
      <c r="P39" s="35"/>
      <c r="Q39" s="35"/>
      <c r="R39" s="40"/>
      <c r="S39" s="40"/>
      <c r="T39" s="36"/>
      <c r="U39" s="34"/>
      <c r="V39" s="34"/>
      <c r="X39" s="124"/>
      <c r="Y39" s="124"/>
    </row>
    <row r="40" ht="135" spans="1:25">
      <c r="A40" s="107">
        <v>37</v>
      </c>
      <c r="B40" s="34" t="s">
        <v>117</v>
      </c>
      <c r="C40" s="82" t="s">
        <v>150</v>
      </c>
      <c r="D40" s="83" t="s">
        <v>4647</v>
      </c>
      <c r="E40" s="57" t="s">
        <v>412</v>
      </c>
      <c r="F40" s="55" t="s">
        <v>4626</v>
      </c>
      <c r="G40" s="80">
        <v>45323</v>
      </c>
      <c r="H40" s="80">
        <v>45323</v>
      </c>
      <c r="I40" s="34" t="s">
        <v>124</v>
      </c>
      <c r="J40" s="34" t="s">
        <v>125</v>
      </c>
      <c r="K40" s="34" t="s">
        <v>398</v>
      </c>
      <c r="L40" s="47" t="s">
        <v>80</v>
      </c>
      <c r="M40" s="47">
        <v>6</v>
      </c>
      <c r="N40" s="34" t="s">
        <v>4634</v>
      </c>
      <c r="O40" s="65">
        <v>45350.7083333333</v>
      </c>
      <c r="P40" s="35"/>
      <c r="Q40" s="35"/>
      <c r="R40" s="40"/>
      <c r="S40" s="40"/>
      <c r="T40" s="36"/>
      <c r="U40" s="34" t="s">
        <v>4635</v>
      </c>
      <c r="V40" s="34" t="s">
        <v>4647</v>
      </c>
      <c r="W40" s="123" t="s">
        <v>4636</v>
      </c>
      <c r="X40" s="124" t="s">
        <v>132</v>
      </c>
      <c r="Y40" s="124" t="s">
        <v>170</v>
      </c>
    </row>
    <row r="41" ht="148.5" spans="1:25">
      <c r="A41" s="107">
        <v>38</v>
      </c>
      <c r="B41" s="34" t="s">
        <v>117</v>
      </c>
      <c r="C41" s="82" t="s">
        <v>150</v>
      </c>
      <c r="D41" s="83" t="s">
        <v>4647</v>
      </c>
      <c r="E41" s="57" t="s">
        <v>412</v>
      </c>
      <c r="F41" s="55" t="s">
        <v>4626</v>
      </c>
      <c r="G41" s="80">
        <v>45383</v>
      </c>
      <c r="H41" s="80">
        <v>45383</v>
      </c>
      <c r="I41" s="34" t="s">
        <v>124</v>
      </c>
      <c r="J41" s="34" t="s">
        <v>125</v>
      </c>
      <c r="K41" s="34" t="s">
        <v>398</v>
      </c>
      <c r="L41" s="47" t="s">
        <v>80</v>
      </c>
      <c r="M41" s="47">
        <v>6</v>
      </c>
      <c r="N41" s="34" t="s">
        <v>4637</v>
      </c>
      <c r="O41" s="65">
        <v>45407.5208333333</v>
      </c>
      <c r="P41" s="35"/>
      <c r="Q41" s="35"/>
      <c r="R41" s="40"/>
      <c r="S41" s="40"/>
      <c r="T41" s="36"/>
      <c r="U41" s="34" t="s">
        <v>4638</v>
      </c>
      <c r="V41" s="34" t="s">
        <v>4647</v>
      </c>
      <c r="W41" s="123" t="s">
        <v>4639</v>
      </c>
      <c r="X41" s="124" t="s">
        <v>132</v>
      </c>
      <c r="Y41" s="124" t="s">
        <v>144</v>
      </c>
    </row>
    <row r="42" ht="148.5" spans="1:25">
      <c r="A42" s="107">
        <v>39</v>
      </c>
      <c r="B42" s="34" t="s">
        <v>117</v>
      </c>
      <c r="C42" s="82" t="s">
        <v>150</v>
      </c>
      <c r="D42" s="83" t="s">
        <v>4647</v>
      </c>
      <c r="E42" s="57" t="s">
        <v>412</v>
      </c>
      <c r="F42" s="55" t="s">
        <v>4626</v>
      </c>
      <c r="G42" s="80">
        <v>45444</v>
      </c>
      <c r="H42" s="80">
        <v>45444</v>
      </c>
      <c r="I42" s="34" t="s">
        <v>124</v>
      </c>
      <c r="J42" s="34" t="s">
        <v>125</v>
      </c>
      <c r="K42" s="34" t="s">
        <v>398</v>
      </c>
      <c r="L42" s="47" t="s">
        <v>80</v>
      </c>
      <c r="M42" s="47">
        <v>6</v>
      </c>
      <c r="N42" s="34" t="s">
        <v>4640</v>
      </c>
      <c r="O42" s="65">
        <v>45469.5826388889</v>
      </c>
      <c r="P42" s="35"/>
      <c r="Q42" s="35"/>
      <c r="R42" s="40"/>
      <c r="S42" s="40"/>
      <c r="T42" s="36"/>
      <c r="U42" s="34" t="s">
        <v>4641</v>
      </c>
      <c r="V42" s="34" t="s">
        <v>4647</v>
      </c>
      <c r="W42" s="123" t="s">
        <v>4642</v>
      </c>
      <c r="X42" s="124" t="s">
        <v>132</v>
      </c>
      <c r="Y42" s="124" t="s">
        <v>425</v>
      </c>
    </row>
    <row r="43" ht="14.25" spans="1:26">
      <c r="A43" s="107">
        <v>40</v>
      </c>
      <c r="B43" s="34" t="s">
        <v>117</v>
      </c>
      <c r="C43" s="82" t="s">
        <v>150</v>
      </c>
      <c r="D43" s="83" t="s">
        <v>4647</v>
      </c>
      <c r="E43" s="57" t="s">
        <v>412</v>
      </c>
      <c r="F43" s="55" t="s">
        <v>4626</v>
      </c>
      <c r="G43" s="80">
        <v>45505</v>
      </c>
      <c r="H43" s="80">
        <v>45505</v>
      </c>
      <c r="I43" s="34" t="s">
        <v>124</v>
      </c>
      <c r="J43" s="34" t="s">
        <v>125</v>
      </c>
      <c r="K43" s="34" t="s">
        <v>398</v>
      </c>
      <c r="L43" s="47" t="s">
        <v>80</v>
      </c>
      <c r="M43" s="47">
        <v>6</v>
      </c>
      <c r="N43" s="34"/>
      <c r="O43" s="34"/>
      <c r="P43" s="35"/>
      <c r="Q43" s="35"/>
      <c r="R43" s="40"/>
      <c r="S43" s="40"/>
      <c r="T43" s="36"/>
      <c r="U43" s="34"/>
      <c r="V43" s="34"/>
      <c r="X43" s="124"/>
      <c r="Y43" s="124"/>
      <c r="Z43" t="s">
        <v>4643</v>
      </c>
    </row>
    <row r="44" ht="310.5" spans="1:25">
      <c r="A44" s="107">
        <v>41</v>
      </c>
      <c r="B44" s="34" t="s">
        <v>117</v>
      </c>
      <c r="C44" s="82" t="s">
        <v>150</v>
      </c>
      <c r="D44" s="83" t="s">
        <v>4647</v>
      </c>
      <c r="E44" s="57" t="s">
        <v>412</v>
      </c>
      <c r="F44" s="55" t="s">
        <v>4626</v>
      </c>
      <c r="G44" s="80">
        <v>45566</v>
      </c>
      <c r="H44" s="80">
        <v>45566</v>
      </c>
      <c r="I44" s="34" t="s">
        <v>124</v>
      </c>
      <c r="J44" s="34" t="s">
        <v>125</v>
      </c>
      <c r="K44" s="34" t="s">
        <v>398</v>
      </c>
      <c r="L44" s="47" t="s">
        <v>80</v>
      </c>
      <c r="M44" s="47">
        <v>6</v>
      </c>
      <c r="N44" s="34" t="s">
        <v>4644</v>
      </c>
      <c r="O44" s="65">
        <v>45565.4694444444</v>
      </c>
      <c r="P44" s="35"/>
      <c r="Q44" s="35"/>
      <c r="R44" s="40"/>
      <c r="S44" s="40"/>
      <c r="T44" s="36"/>
      <c r="U44" s="34" t="s">
        <v>4645</v>
      </c>
      <c r="V44" s="34" t="s">
        <v>4647</v>
      </c>
      <c r="W44" s="123" t="s">
        <v>4646</v>
      </c>
      <c r="X44" s="124" t="s">
        <v>132</v>
      </c>
      <c r="Y44" s="124" t="s">
        <v>149</v>
      </c>
    </row>
    <row r="45" ht="14.25" spans="1:25">
      <c r="A45" s="107">
        <v>42</v>
      </c>
      <c r="B45" s="34" t="s">
        <v>117</v>
      </c>
      <c r="C45" s="82" t="s">
        <v>150</v>
      </c>
      <c r="D45" s="83" t="s">
        <v>4647</v>
      </c>
      <c r="E45" s="57" t="s">
        <v>412</v>
      </c>
      <c r="F45" s="55" t="s">
        <v>4626</v>
      </c>
      <c r="G45" s="80">
        <v>45627</v>
      </c>
      <c r="H45" s="80">
        <v>45627</v>
      </c>
      <c r="I45" s="34" t="s">
        <v>124</v>
      </c>
      <c r="J45" s="34" t="s">
        <v>125</v>
      </c>
      <c r="K45" s="34" t="s">
        <v>398</v>
      </c>
      <c r="L45" s="47" t="s">
        <v>80</v>
      </c>
      <c r="M45" s="47">
        <v>6</v>
      </c>
      <c r="N45" s="34"/>
      <c r="O45" s="34"/>
      <c r="P45" s="35"/>
      <c r="Q45" s="35"/>
      <c r="R45" s="40"/>
      <c r="S45" s="40"/>
      <c r="T45" s="36"/>
      <c r="U45" s="34"/>
      <c r="V45" s="34"/>
      <c r="X45" s="124"/>
      <c r="Y45" s="124"/>
    </row>
    <row r="46" ht="409.5" spans="1:25">
      <c r="A46" s="107">
        <v>43</v>
      </c>
      <c r="B46" s="34" t="s">
        <v>117</v>
      </c>
      <c r="C46" s="47" t="s">
        <v>150</v>
      </c>
      <c r="D46" s="113" t="s">
        <v>739</v>
      </c>
      <c r="E46" s="54" t="s">
        <v>412</v>
      </c>
      <c r="F46" s="55" t="s">
        <v>4626</v>
      </c>
      <c r="G46" s="80">
        <v>45413</v>
      </c>
      <c r="H46" s="81">
        <v>45413</v>
      </c>
      <c r="I46" s="34" t="s">
        <v>124</v>
      </c>
      <c r="J46" s="34" t="s">
        <v>125</v>
      </c>
      <c r="K46" s="34" t="s">
        <v>398</v>
      </c>
      <c r="L46" s="47" t="s">
        <v>80</v>
      </c>
      <c r="M46" s="47">
        <v>21</v>
      </c>
      <c r="N46" s="34" t="s">
        <v>4648</v>
      </c>
      <c r="O46" s="65">
        <v>45442.5</v>
      </c>
      <c r="P46" s="35"/>
      <c r="Q46" s="35"/>
      <c r="R46" s="40"/>
      <c r="S46" s="40"/>
      <c r="T46" s="36"/>
      <c r="U46" s="34" t="s">
        <v>4649</v>
      </c>
      <c r="V46" s="34" t="s">
        <v>739</v>
      </c>
      <c r="W46" s="123" t="s">
        <v>4650</v>
      </c>
      <c r="X46" s="124" t="s">
        <v>132</v>
      </c>
      <c r="Y46" s="124" t="s">
        <v>438</v>
      </c>
    </row>
    <row r="47" ht="14.25" spans="1:25">
      <c r="A47" s="107">
        <v>44</v>
      </c>
      <c r="B47" s="34" t="s">
        <v>117</v>
      </c>
      <c r="C47" s="47" t="s">
        <v>150</v>
      </c>
      <c r="D47" s="113" t="s">
        <v>739</v>
      </c>
      <c r="E47" s="54" t="s">
        <v>412</v>
      </c>
      <c r="F47" s="55" t="s">
        <v>4626</v>
      </c>
      <c r="G47" s="80">
        <v>45597</v>
      </c>
      <c r="H47" s="80">
        <v>45597</v>
      </c>
      <c r="I47" s="34" t="s">
        <v>124</v>
      </c>
      <c r="J47" s="34" t="s">
        <v>125</v>
      </c>
      <c r="K47" s="34" t="s">
        <v>398</v>
      </c>
      <c r="L47" s="47" t="s">
        <v>80</v>
      </c>
      <c r="M47" s="47">
        <v>21</v>
      </c>
      <c r="N47" s="34"/>
      <c r="O47" s="34"/>
      <c r="P47" s="35"/>
      <c r="Q47" s="35"/>
      <c r="R47" s="40"/>
      <c r="S47" s="40"/>
      <c r="T47" s="36"/>
      <c r="U47" s="34"/>
      <c r="V47" s="34"/>
      <c r="X47" s="124"/>
      <c r="Y47" s="124"/>
    </row>
    <row r="48" ht="409.5" spans="1:25">
      <c r="A48" s="107">
        <v>45</v>
      </c>
      <c r="B48" s="34" t="s">
        <v>117</v>
      </c>
      <c r="C48" s="82" t="s">
        <v>150</v>
      </c>
      <c r="D48" s="83" t="s">
        <v>750</v>
      </c>
      <c r="E48" s="54" t="s">
        <v>412</v>
      </c>
      <c r="F48" s="55" t="s">
        <v>4626</v>
      </c>
      <c r="G48" s="80">
        <v>45413</v>
      </c>
      <c r="H48" s="80">
        <v>45413</v>
      </c>
      <c r="I48" s="34" t="s">
        <v>124</v>
      </c>
      <c r="J48" s="34" t="s">
        <v>125</v>
      </c>
      <c r="K48" s="34" t="s">
        <v>398</v>
      </c>
      <c r="L48" s="47" t="s">
        <v>80</v>
      </c>
      <c r="M48" s="47">
        <v>12</v>
      </c>
      <c r="N48" s="34" t="s">
        <v>4651</v>
      </c>
      <c r="O48" s="65">
        <v>45429.5208333333</v>
      </c>
      <c r="P48" s="35"/>
      <c r="Q48" s="35"/>
      <c r="R48" s="40"/>
      <c r="S48" s="40"/>
      <c r="T48" s="36"/>
      <c r="U48" s="34" t="s">
        <v>4652</v>
      </c>
      <c r="V48" s="34" t="s">
        <v>750</v>
      </c>
      <c r="W48" s="123" t="s">
        <v>4653</v>
      </c>
      <c r="X48" s="124" t="s">
        <v>132</v>
      </c>
      <c r="Y48" s="124" t="s">
        <v>438</v>
      </c>
    </row>
    <row r="49" ht="14.25" spans="1:25">
      <c r="A49" s="107">
        <v>46</v>
      </c>
      <c r="B49" s="34" t="s">
        <v>117</v>
      </c>
      <c r="C49" s="82" t="s">
        <v>150</v>
      </c>
      <c r="D49" s="83" t="s">
        <v>750</v>
      </c>
      <c r="E49" s="54" t="s">
        <v>412</v>
      </c>
      <c r="F49" s="55" t="s">
        <v>4626</v>
      </c>
      <c r="G49" s="80">
        <v>45597</v>
      </c>
      <c r="H49" s="80">
        <v>45597</v>
      </c>
      <c r="I49" s="34" t="s">
        <v>124</v>
      </c>
      <c r="J49" s="34" t="s">
        <v>125</v>
      </c>
      <c r="K49" s="34" t="s">
        <v>398</v>
      </c>
      <c r="L49" s="47" t="s">
        <v>80</v>
      </c>
      <c r="M49" s="47">
        <v>12</v>
      </c>
      <c r="N49" s="34"/>
      <c r="O49" s="34"/>
      <c r="P49" s="35"/>
      <c r="Q49" s="35"/>
      <c r="R49" s="40"/>
      <c r="S49" s="40"/>
      <c r="T49" s="36"/>
      <c r="U49" s="34"/>
      <c r="V49" s="34"/>
      <c r="X49" s="124"/>
      <c r="Y49" s="124"/>
    </row>
    <row r="50" ht="409.5" spans="1:25">
      <c r="A50" s="107">
        <v>47</v>
      </c>
      <c r="B50" s="34" t="s">
        <v>117</v>
      </c>
      <c r="C50" s="82" t="s">
        <v>150</v>
      </c>
      <c r="D50" s="83" t="s">
        <v>4487</v>
      </c>
      <c r="E50" s="54" t="s">
        <v>412</v>
      </c>
      <c r="F50" s="55" t="s">
        <v>4626</v>
      </c>
      <c r="G50" s="80">
        <v>45413</v>
      </c>
      <c r="H50" s="80">
        <v>45413</v>
      </c>
      <c r="I50" s="34" t="s">
        <v>124</v>
      </c>
      <c r="J50" s="34" t="s">
        <v>125</v>
      </c>
      <c r="K50" s="34" t="s">
        <v>398</v>
      </c>
      <c r="L50" s="47" t="s">
        <v>80</v>
      </c>
      <c r="M50" s="47">
        <v>6</v>
      </c>
      <c r="N50" s="34" t="s">
        <v>4651</v>
      </c>
      <c r="O50" s="65">
        <v>45429.5208333333</v>
      </c>
      <c r="P50" s="35"/>
      <c r="Q50" s="35"/>
      <c r="R50" s="40"/>
      <c r="S50" s="40"/>
      <c r="T50" s="36"/>
      <c r="U50" s="34" t="s">
        <v>4652</v>
      </c>
      <c r="V50" s="34" t="s">
        <v>4487</v>
      </c>
      <c r="W50" s="123" t="s">
        <v>4653</v>
      </c>
      <c r="X50" s="124" t="s">
        <v>132</v>
      </c>
      <c r="Y50" s="124" t="s">
        <v>438</v>
      </c>
    </row>
    <row r="51" ht="14.25" spans="1:25">
      <c r="A51" s="107">
        <v>48</v>
      </c>
      <c r="B51" s="34" t="s">
        <v>117</v>
      </c>
      <c r="C51" s="82" t="s">
        <v>150</v>
      </c>
      <c r="D51" s="83" t="s">
        <v>4487</v>
      </c>
      <c r="E51" s="54" t="s">
        <v>412</v>
      </c>
      <c r="F51" s="55" t="s">
        <v>4626</v>
      </c>
      <c r="G51" s="80">
        <v>45597</v>
      </c>
      <c r="H51" s="80">
        <v>45597</v>
      </c>
      <c r="I51" s="34" t="s">
        <v>124</v>
      </c>
      <c r="J51" s="34" t="s">
        <v>125</v>
      </c>
      <c r="K51" s="34" t="s">
        <v>398</v>
      </c>
      <c r="L51" s="47" t="s">
        <v>80</v>
      </c>
      <c r="M51" s="47">
        <v>6</v>
      </c>
      <c r="N51" s="34"/>
      <c r="O51" s="34"/>
      <c r="P51" s="35"/>
      <c r="Q51" s="35"/>
      <c r="R51" s="40"/>
      <c r="S51" s="40"/>
      <c r="T51" s="36"/>
      <c r="U51" s="34"/>
      <c r="V51" s="34"/>
      <c r="X51" s="124"/>
      <c r="Y51" s="124"/>
    </row>
    <row r="52" ht="409.5" spans="1:25">
      <c r="A52" s="107">
        <v>49</v>
      </c>
      <c r="B52" s="34" t="s">
        <v>117</v>
      </c>
      <c r="C52" s="82" t="s">
        <v>150</v>
      </c>
      <c r="D52" s="83" t="s">
        <v>4654</v>
      </c>
      <c r="E52" s="57" t="s">
        <v>157</v>
      </c>
      <c r="F52" s="55" t="s">
        <v>4626</v>
      </c>
      <c r="G52" s="80">
        <v>45413</v>
      </c>
      <c r="H52" s="80">
        <v>45413</v>
      </c>
      <c r="I52" s="34" t="s">
        <v>124</v>
      </c>
      <c r="J52" s="34" t="s">
        <v>125</v>
      </c>
      <c r="K52" s="34" t="s">
        <v>398</v>
      </c>
      <c r="L52" s="47" t="s">
        <v>80</v>
      </c>
      <c r="M52" s="47">
        <v>6</v>
      </c>
      <c r="N52" s="34" t="s">
        <v>4651</v>
      </c>
      <c r="O52" s="65">
        <v>45429.5208333333</v>
      </c>
      <c r="P52" s="35"/>
      <c r="Q52" s="35"/>
      <c r="R52" s="40"/>
      <c r="S52" s="40"/>
      <c r="T52" s="36"/>
      <c r="U52" s="34" t="s">
        <v>4652</v>
      </c>
      <c r="V52" s="34" t="s">
        <v>4654</v>
      </c>
      <c r="W52" s="123" t="s">
        <v>4653</v>
      </c>
      <c r="X52" s="124" t="s">
        <v>132</v>
      </c>
      <c r="Y52" s="124" t="s">
        <v>438</v>
      </c>
    </row>
    <row r="53" ht="14.25" spans="1:25">
      <c r="A53" s="107">
        <v>50</v>
      </c>
      <c r="B53" s="34" t="s">
        <v>117</v>
      </c>
      <c r="C53" s="82" t="s">
        <v>150</v>
      </c>
      <c r="D53" s="83" t="s">
        <v>4654</v>
      </c>
      <c r="E53" s="57" t="s">
        <v>157</v>
      </c>
      <c r="F53" s="55" t="s">
        <v>4626</v>
      </c>
      <c r="G53" s="80">
        <v>45597</v>
      </c>
      <c r="H53" s="80">
        <v>45597</v>
      </c>
      <c r="I53" s="34" t="s">
        <v>124</v>
      </c>
      <c r="J53" s="34" t="s">
        <v>125</v>
      </c>
      <c r="K53" s="34" t="s">
        <v>398</v>
      </c>
      <c r="L53" s="47" t="s">
        <v>80</v>
      </c>
      <c r="M53" s="47">
        <v>6</v>
      </c>
      <c r="N53" s="34"/>
      <c r="O53" s="34"/>
      <c r="P53" s="35"/>
      <c r="Q53" s="35"/>
      <c r="R53" s="40"/>
      <c r="S53" s="40"/>
      <c r="T53" s="36"/>
      <c r="U53" s="34"/>
      <c r="V53" s="34"/>
      <c r="X53" s="124"/>
      <c r="Y53" s="124"/>
    </row>
    <row r="54" ht="409.5" spans="1:25">
      <c r="A54" s="107">
        <v>51</v>
      </c>
      <c r="B54" s="34" t="s">
        <v>117</v>
      </c>
      <c r="C54" s="82" t="s">
        <v>150</v>
      </c>
      <c r="D54" s="83" t="s">
        <v>4655</v>
      </c>
      <c r="E54" s="57" t="s">
        <v>157</v>
      </c>
      <c r="F54" s="55" t="s">
        <v>4626</v>
      </c>
      <c r="G54" s="80">
        <v>45413</v>
      </c>
      <c r="H54" s="80">
        <v>45413</v>
      </c>
      <c r="I54" s="34" t="s">
        <v>124</v>
      </c>
      <c r="J54" s="34" t="s">
        <v>125</v>
      </c>
      <c r="K54" s="34" t="s">
        <v>398</v>
      </c>
      <c r="L54" s="47" t="s">
        <v>80</v>
      </c>
      <c r="M54" s="47">
        <v>6</v>
      </c>
      <c r="N54" s="34" t="s">
        <v>4651</v>
      </c>
      <c r="O54" s="65">
        <v>45429.5208333333</v>
      </c>
      <c r="P54" s="35"/>
      <c r="Q54" s="35"/>
      <c r="R54" s="40"/>
      <c r="S54" s="40"/>
      <c r="T54" s="36"/>
      <c r="U54" s="34" t="s">
        <v>4652</v>
      </c>
      <c r="V54" s="34" t="s">
        <v>4655</v>
      </c>
      <c r="W54" s="123" t="s">
        <v>4653</v>
      </c>
      <c r="X54" s="124" t="s">
        <v>132</v>
      </c>
      <c r="Y54" s="124" t="s">
        <v>438</v>
      </c>
    </row>
    <row r="55" ht="14.25" spans="1:25">
      <c r="A55" s="107">
        <v>52</v>
      </c>
      <c r="B55" s="34" t="s">
        <v>117</v>
      </c>
      <c r="C55" s="82" t="s">
        <v>150</v>
      </c>
      <c r="D55" s="83" t="s">
        <v>4655</v>
      </c>
      <c r="E55" s="57" t="s">
        <v>157</v>
      </c>
      <c r="F55" s="55" t="s">
        <v>4626</v>
      </c>
      <c r="G55" s="80">
        <v>45597</v>
      </c>
      <c r="H55" s="80">
        <v>45597</v>
      </c>
      <c r="I55" s="34" t="s">
        <v>124</v>
      </c>
      <c r="J55" s="34" t="s">
        <v>125</v>
      </c>
      <c r="K55" s="34" t="s">
        <v>398</v>
      </c>
      <c r="L55" s="47" t="s">
        <v>80</v>
      </c>
      <c r="M55" s="47">
        <v>6</v>
      </c>
      <c r="N55" s="34"/>
      <c r="O55" s="34"/>
      <c r="P55" s="35"/>
      <c r="Q55" s="35"/>
      <c r="R55" s="40"/>
      <c r="S55" s="40"/>
      <c r="T55" s="36"/>
      <c r="U55" s="34"/>
      <c r="V55" s="34"/>
      <c r="X55" s="124"/>
      <c r="Y55" s="124"/>
    </row>
    <row r="56" ht="409.5" spans="1:25">
      <c r="A56" s="107">
        <v>53</v>
      </c>
      <c r="B56" s="34" t="s">
        <v>117</v>
      </c>
      <c r="C56" s="82" t="s">
        <v>150</v>
      </c>
      <c r="D56" s="83" t="s">
        <v>4656</v>
      </c>
      <c r="E56" s="57" t="s">
        <v>157</v>
      </c>
      <c r="F56" s="55" t="s">
        <v>4626</v>
      </c>
      <c r="G56" s="80">
        <v>45413</v>
      </c>
      <c r="H56" s="81">
        <v>45413</v>
      </c>
      <c r="I56" s="34" t="s">
        <v>124</v>
      </c>
      <c r="J56" s="34" t="s">
        <v>125</v>
      </c>
      <c r="K56" s="34" t="s">
        <v>398</v>
      </c>
      <c r="L56" s="47" t="s">
        <v>80</v>
      </c>
      <c r="M56" s="47">
        <v>6</v>
      </c>
      <c r="N56" s="34" t="s">
        <v>4651</v>
      </c>
      <c r="O56" s="65">
        <v>45429.5208333333</v>
      </c>
      <c r="P56" s="35"/>
      <c r="Q56" s="35"/>
      <c r="R56" s="40"/>
      <c r="S56" s="40"/>
      <c r="T56" s="36"/>
      <c r="U56" s="34" t="s">
        <v>4652</v>
      </c>
      <c r="V56" s="34" t="s">
        <v>4656</v>
      </c>
      <c r="W56" s="123" t="s">
        <v>4653</v>
      </c>
      <c r="X56" s="124" t="s">
        <v>132</v>
      </c>
      <c r="Y56" s="124" t="s">
        <v>438</v>
      </c>
    </row>
    <row r="57" ht="14.25" spans="1:22">
      <c r="A57" s="107">
        <v>54</v>
      </c>
      <c r="B57" s="34" t="s">
        <v>117</v>
      </c>
      <c r="C57" s="82" t="s">
        <v>150</v>
      </c>
      <c r="D57" s="83" t="s">
        <v>4656</v>
      </c>
      <c r="E57" s="57" t="s">
        <v>157</v>
      </c>
      <c r="F57" s="55" t="s">
        <v>4626</v>
      </c>
      <c r="G57" s="80">
        <v>45597</v>
      </c>
      <c r="H57" s="80">
        <v>45597</v>
      </c>
      <c r="I57" s="34" t="s">
        <v>124</v>
      </c>
      <c r="J57" s="34" t="s">
        <v>125</v>
      </c>
      <c r="K57" s="34" t="s">
        <v>398</v>
      </c>
      <c r="L57" s="47" t="s">
        <v>80</v>
      </c>
      <c r="M57" s="47">
        <v>6</v>
      </c>
      <c r="N57" s="34"/>
      <c r="O57" s="34"/>
      <c r="P57" s="35"/>
      <c r="Q57" s="35"/>
      <c r="R57" s="40"/>
      <c r="S57" s="40"/>
      <c r="T57" s="36"/>
      <c r="U57" s="34"/>
      <c r="V57" s="34"/>
    </row>
    <row r="58" ht="409.5" spans="1:25">
      <c r="A58" s="107">
        <v>55</v>
      </c>
      <c r="B58" s="34" t="s">
        <v>117</v>
      </c>
      <c r="C58" s="82" t="s">
        <v>150</v>
      </c>
      <c r="D58" s="83" t="s">
        <v>766</v>
      </c>
      <c r="E58" s="54" t="s">
        <v>412</v>
      </c>
      <c r="F58" s="55" t="s">
        <v>4626</v>
      </c>
      <c r="G58" s="80">
        <v>45413</v>
      </c>
      <c r="H58" s="80">
        <v>45413</v>
      </c>
      <c r="I58" s="34" t="s">
        <v>124</v>
      </c>
      <c r="J58" s="34" t="s">
        <v>125</v>
      </c>
      <c r="K58" s="34" t="s">
        <v>398</v>
      </c>
      <c r="L58" s="47" t="s">
        <v>80</v>
      </c>
      <c r="M58" s="47">
        <v>33</v>
      </c>
      <c r="N58" s="34" t="s">
        <v>4648</v>
      </c>
      <c r="O58" s="65">
        <v>45442.5</v>
      </c>
      <c r="P58" s="35"/>
      <c r="Q58" s="35"/>
      <c r="R58" s="40"/>
      <c r="S58" s="40"/>
      <c r="T58" s="36"/>
      <c r="U58" s="34" t="s">
        <v>4657</v>
      </c>
      <c r="V58" s="34" t="s">
        <v>766</v>
      </c>
      <c r="W58" s="123" t="s">
        <v>4658</v>
      </c>
      <c r="X58" t="s">
        <v>132</v>
      </c>
      <c r="Y58" t="s">
        <v>438</v>
      </c>
    </row>
    <row r="59" ht="14.25" spans="1:22">
      <c r="A59" s="107">
        <v>56</v>
      </c>
      <c r="B59" s="34" t="s">
        <v>117</v>
      </c>
      <c r="C59" s="82" t="s">
        <v>150</v>
      </c>
      <c r="D59" s="83" t="s">
        <v>766</v>
      </c>
      <c r="E59" s="54" t="s">
        <v>412</v>
      </c>
      <c r="F59" s="55" t="s">
        <v>4626</v>
      </c>
      <c r="G59" s="80">
        <v>45597</v>
      </c>
      <c r="H59" s="80">
        <v>45597</v>
      </c>
      <c r="I59" s="34" t="s">
        <v>124</v>
      </c>
      <c r="J59" s="34" t="s">
        <v>125</v>
      </c>
      <c r="K59" s="34" t="s">
        <v>398</v>
      </c>
      <c r="L59" s="47" t="s">
        <v>80</v>
      </c>
      <c r="M59" s="47">
        <v>33</v>
      </c>
      <c r="N59" s="34"/>
      <c r="O59" s="34"/>
      <c r="P59" s="35"/>
      <c r="Q59" s="35"/>
      <c r="R59" s="40"/>
      <c r="S59" s="40"/>
      <c r="T59" s="36"/>
      <c r="U59" s="34"/>
      <c r="V59" s="34"/>
    </row>
    <row r="60" ht="409.5" spans="1:25">
      <c r="A60" s="107">
        <v>57</v>
      </c>
      <c r="B60" s="34" t="s">
        <v>117</v>
      </c>
      <c r="C60" s="82" t="s">
        <v>150</v>
      </c>
      <c r="D60" s="83" t="s">
        <v>771</v>
      </c>
      <c r="E60" s="57" t="s">
        <v>247</v>
      </c>
      <c r="F60" s="55" t="s">
        <v>4626</v>
      </c>
      <c r="G60" s="80">
        <v>45413</v>
      </c>
      <c r="H60" s="80">
        <v>45413</v>
      </c>
      <c r="I60" s="34" t="s">
        <v>124</v>
      </c>
      <c r="J60" s="34" t="s">
        <v>125</v>
      </c>
      <c r="K60" s="34" t="s">
        <v>398</v>
      </c>
      <c r="L60" s="47" t="s">
        <v>80</v>
      </c>
      <c r="M60" s="47">
        <v>12</v>
      </c>
      <c r="N60" s="34" t="s">
        <v>4651</v>
      </c>
      <c r="O60" s="65">
        <v>45429.5208333333</v>
      </c>
      <c r="P60" s="35"/>
      <c r="Q60" s="35"/>
      <c r="R60" s="40"/>
      <c r="S60" s="40"/>
      <c r="T60" s="36"/>
      <c r="U60" s="34" t="s">
        <v>4652</v>
      </c>
      <c r="V60" s="34" t="s">
        <v>771</v>
      </c>
      <c r="W60" s="123" t="s">
        <v>4653</v>
      </c>
      <c r="X60" t="s">
        <v>132</v>
      </c>
      <c r="Y60" t="s">
        <v>438</v>
      </c>
    </row>
    <row r="61" ht="14.25" spans="1:22">
      <c r="A61" s="107">
        <v>58</v>
      </c>
      <c r="B61" s="34" t="s">
        <v>117</v>
      </c>
      <c r="C61" s="82" t="s">
        <v>150</v>
      </c>
      <c r="D61" s="83" t="s">
        <v>771</v>
      </c>
      <c r="E61" s="57" t="s">
        <v>247</v>
      </c>
      <c r="F61" s="55" t="s">
        <v>4626</v>
      </c>
      <c r="G61" s="80">
        <v>45597</v>
      </c>
      <c r="H61" s="80">
        <v>45597</v>
      </c>
      <c r="I61" s="34" t="s">
        <v>124</v>
      </c>
      <c r="J61" s="34" t="s">
        <v>125</v>
      </c>
      <c r="K61" s="34" t="s">
        <v>398</v>
      </c>
      <c r="L61" s="47" t="s">
        <v>80</v>
      </c>
      <c r="M61" s="47">
        <v>12</v>
      </c>
      <c r="N61" s="34"/>
      <c r="O61" s="34"/>
      <c r="P61" s="35"/>
      <c r="Q61" s="35"/>
      <c r="R61" s="40"/>
      <c r="S61" s="40"/>
      <c r="T61" s="36"/>
      <c r="U61" s="34"/>
      <c r="V61" s="34"/>
    </row>
    <row r="62" ht="409.5" spans="1:25">
      <c r="A62" s="107">
        <v>59</v>
      </c>
      <c r="B62" s="34" t="s">
        <v>117</v>
      </c>
      <c r="C62" s="82" t="s">
        <v>150</v>
      </c>
      <c r="D62" s="83" t="s">
        <v>776</v>
      </c>
      <c r="E62" s="54" t="s">
        <v>157</v>
      </c>
      <c r="F62" s="55" t="s">
        <v>4626</v>
      </c>
      <c r="G62" s="80">
        <v>45413</v>
      </c>
      <c r="H62" s="80">
        <v>45413</v>
      </c>
      <c r="I62" s="34" t="s">
        <v>124</v>
      </c>
      <c r="J62" s="34" t="s">
        <v>125</v>
      </c>
      <c r="K62" s="34" t="s">
        <v>398</v>
      </c>
      <c r="L62" s="47" t="s">
        <v>80</v>
      </c>
      <c r="M62" s="47">
        <v>9</v>
      </c>
      <c r="N62" s="34" t="s">
        <v>4659</v>
      </c>
      <c r="O62" s="65">
        <v>45442.5</v>
      </c>
      <c r="P62" s="35"/>
      <c r="Q62" s="35"/>
      <c r="R62" s="40"/>
      <c r="S62" s="40"/>
      <c r="T62" s="36"/>
      <c r="U62" s="34" t="s">
        <v>4660</v>
      </c>
      <c r="V62" s="34" t="s">
        <v>776</v>
      </c>
      <c r="W62" s="123" t="s">
        <v>4661</v>
      </c>
      <c r="X62" t="s">
        <v>132</v>
      </c>
      <c r="Y62" t="s">
        <v>438</v>
      </c>
    </row>
    <row r="63" ht="14.25" spans="1:22">
      <c r="A63" s="107">
        <v>60</v>
      </c>
      <c r="B63" s="34" t="s">
        <v>117</v>
      </c>
      <c r="C63" s="82" t="s">
        <v>150</v>
      </c>
      <c r="D63" s="83" t="s">
        <v>776</v>
      </c>
      <c r="E63" s="54" t="s">
        <v>157</v>
      </c>
      <c r="F63" s="55" t="s">
        <v>4626</v>
      </c>
      <c r="G63" s="80">
        <v>45597</v>
      </c>
      <c r="H63" s="80">
        <v>45597</v>
      </c>
      <c r="I63" s="34" t="s">
        <v>124</v>
      </c>
      <c r="J63" s="34" t="s">
        <v>125</v>
      </c>
      <c r="K63" s="34" t="s">
        <v>398</v>
      </c>
      <c r="L63" s="47" t="s">
        <v>80</v>
      </c>
      <c r="M63" s="47">
        <v>9</v>
      </c>
      <c r="N63" s="34"/>
      <c r="O63" s="34"/>
      <c r="P63" s="35"/>
      <c r="Q63" s="35"/>
      <c r="R63" s="40"/>
      <c r="S63" s="40"/>
      <c r="T63" s="36"/>
      <c r="U63" s="34"/>
      <c r="V63" s="34"/>
    </row>
    <row r="64" ht="409.5" spans="1:25">
      <c r="A64" s="107">
        <v>61</v>
      </c>
      <c r="B64" s="34" t="s">
        <v>117</v>
      </c>
      <c r="C64" s="82" t="s">
        <v>150</v>
      </c>
      <c r="D64" s="83" t="s">
        <v>784</v>
      </c>
      <c r="E64" s="54" t="s">
        <v>157</v>
      </c>
      <c r="F64" s="55" t="s">
        <v>4626</v>
      </c>
      <c r="G64" s="80">
        <v>45413</v>
      </c>
      <c r="H64" s="80">
        <v>45413</v>
      </c>
      <c r="I64" s="34" t="s">
        <v>124</v>
      </c>
      <c r="J64" s="34" t="s">
        <v>125</v>
      </c>
      <c r="K64" s="34" t="s">
        <v>398</v>
      </c>
      <c r="L64" s="47" t="s">
        <v>80</v>
      </c>
      <c r="M64" s="47">
        <v>18</v>
      </c>
      <c r="N64" s="34" t="s">
        <v>4651</v>
      </c>
      <c r="O64" s="65">
        <v>45429.5208333333</v>
      </c>
      <c r="P64" s="35"/>
      <c r="Q64" s="35"/>
      <c r="R64" s="40"/>
      <c r="S64" s="40"/>
      <c r="T64" s="36"/>
      <c r="U64" s="34" t="s">
        <v>4652</v>
      </c>
      <c r="V64" s="34" t="s">
        <v>784</v>
      </c>
      <c r="W64" s="123" t="s">
        <v>4653</v>
      </c>
      <c r="X64" t="s">
        <v>132</v>
      </c>
      <c r="Y64" t="s">
        <v>438</v>
      </c>
    </row>
    <row r="65" ht="14.25" spans="1:22">
      <c r="A65" s="107">
        <v>62</v>
      </c>
      <c r="B65" s="34" t="s">
        <v>117</v>
      </c>
      <c r="C65" s="82" t="s">
        <v>150</v>
      </c>
      <c r="D65" s="83" t="s">
        <v>784</v>
      </c>
      <c r="E65" s="54" t="s">
        <v>157</v>
      </c>
      <c r="F65" s="55" t="s">
        <v>4626</v>
      </c>
      <c r="G65" s="80">
        <v>45597</v>
      </c>
      <c r="H65" s="80">
        <v>45597</v>
      </c>
      <c r="I65" s="34" t="s">
        <v>124</v>
      </c>
      <c r="J65" s="34" t="s">
        <v>125</v>
      </c>
      <c r="K65" s="34" t="s">
        <v>398</v>
      </c>
      <c r="L65" s="47" t="s">
        <v>80</v>
      </c>
      <c r="M65" s="47">
        <v>18</v>
      </c>
      <c r="N65" s="34"/>
      <c r="O65" s="34"/>
      <c r="P65" s="35"/>
      <c r="Q65" s="35"/>
      <c r="R65" s="40"/>
      <c r="S65" s="40"/>
      <c r="T65" s="36"/>
      <c r="U65" s="34"/>
      <c r="V65" s="34"/>
    </row>
    <row r="66" ht="135" spans="1:25">
      <c r="A66" s="107">
        <v>63</v>
      </c>
      <c r="B66" s="34" t="s">
        <v>117</v>
      </c>
      <c r="C66" s="82" t="s">
        <v>150</v>
      </c>
      <c r="D66" s="83" t="s">
        <v>798</v>
      </c>
      <c r="E66" s="57" t="s">
        <v>797</v>
      </c>
      <c r="F66" s="55" t="s">
        <v>4626</v>
      </c>
      <c r="G66" s="80">
        <v>45413</v>
      </c>
      <c r="H66" s="80">
        <v>45413</v>
      </c>
      <c r="I66" s="34" t="s">
        <v>124</v>
      </c>
      <c r="J66" s="34" t="s">
        <v>125</v>
      </c>
      <c r="K66" s="34" t="s">
        <v>398</v>
      </c>
      <c r="L66" s="47" t="s">
        <v>80</v>
      </c>
      <c r="M66" s="47">
        <v>24</v>
      </c>
      <c r="N66" s="34" t="s">
        <v>4651</v>
      </c>
      <c r="O66" s="65">
        <v>45429.5208333333</v>
      </c>
      <c r="P66" s="35"/>
      <c r="Q66" s="35"/>
      <c r="R66" s="40"/>
      <c r="S66" s="40"/>
      <c r="T66" s="36"/>
      <c r="U66" s="34" t="s">
        <v>4662</v>
      </c>
      <c r="V66" s="34" t="s">
        <v>798</v>
      </c>
      <c r="W66" s="123" t="s">
        <v>4663</v>
      </c>
      <c r="X66" t="s">
        <v>132</v>
      </c>
      <c r="Y66" t="s">
        <v>438</v>
      </c>
    </row>
    <row r="67" ht="135" spans="1:25">
      <c r="A67" s="107">
        <v>64</v>
      </c>
      <c r="B67" s="34" t="s">
        <v>117</v>
      </c>
      <c r="C67" s="82" t="s">
        <v>150</v>
      </c>
      <c r="D67" s="83" t="s">
        <v>798</v>
      </c>
      <c r="E67" s="57" t="s">
        <v>797</v>
      </c>
      <c r="F67" s="55" t="s">
        <v>4626</v>
      </c>
      <c r="G67" s="80">
        <v>45474</v>
      </c>
      <c r="H67" s="80">
        <v>45474</v>
      </c>
      <c r="I67" s="34" t="s">
        <v>124</v>
      </c>
      <c r="J67" s="34" t="s">
        <v>125</v>
      </c>
      <c r="K67" s="34" t="s">
        <v>398</v>
      </c>
      <c r="L67" s="47" t="s">
        <v>80</v>
      </c>
      <c r="M67" s="47">
        <v>24</v>
      </c>
      <c r="N67" s="34" t="s">
        <v>4651</v>
      </c>
      <c r="O67" s="65">
        <v>45429.5208333333</v>
      </c>
      <c r="P67" s="35"/>
      <c r="Q67" s="35"/>
      <c r="R67" s="40"/>
      <c r="S67" s="40"/>
      <c r="T67" s="36"/>
      <c r="U67" s="34" t="s">
        <v>4662</v>
      </c>
      <c r="V67" s="34" t="s">
        <v>798</v>
      </c>
      <c r="W67" s="123" t="s">
        <v>4663</v>
      </c>
      <c r="X67" t="s">
        <v>132</v>
      </c>
      <c r="Y67" t="s">
        <v>438</v>
      </c>
    </row>
    <row r="68" ht="409.5" spans="1:25">
      <c r="A68" s="107">
        <v>65</v>
      </c>
      <c r="B68" s="34" t="s">
        <v>117</v>
      </c>
      <c r="C68" s="82" t="s">
        <v>150</v>
      </c>
      <c r="D68" s="83" t="s">
        <v>798</v>
      </c>
      <c r="E68" s="57" t="s">
        <v>797</v>
      </c>
      <c r="F68" s="55" t="s">
        <v>4626</v>
      </c>
      <c r="G68" s="80">
        <v>45536</v>
      </c>
      <c r="H68" s="80">
        <v>45536</v>
      </c>
      <c r="I68" s="34" t="s">
        <v>124</v>
      </c>
      <c r="J68" s="34" t="s">
        <v>125</v>
      </c>
      <c r="K68" s="34" t="s">
        <v>398</v>
      </c>
      <c r="L68" s="47" t="s">
        <v>80</v>
      </c>
      <c r="M68" s="47">
        <v>24</v>
      </c>
      <c r="N68" s="34" t="s">
        <v>4664</v>
      </c>
      <c r="O68" s="65">
        <v>45429.5208333333</v>
      </c>
      <c r="P68" s="35"/>
      <c r="Q68" s="35"/>
      <c r="R68" s="40"/>
      <c r="S68" s="40"/>
      <c r="T68" s="36"/>
      <c r="U68" s="34" t="s">
        <v>4665</v>
      </c>
      <c r="V68" s="34" t="s">
        <v>798</v>
      </c>
      <c r="W68" s="123" t="s">
        <v>4666</v>
      </c>
      <c r="X68" t="s">
        <v>132</v>
      </c>
      <c r="Y68" t="s">
        <v>438</v>
      </c>
    </row>
    <row r="69" ht="135" spans="1:25">
      <c r="A69" s="107">
        <v>66</v>
      </c>
      <c r="B69" s="34" t="s">
        <v>117</v>
      </c>
      <c r="C69" s="82" t="s">
        <v>150</v>
      </c>
      <c r="D69" s="83" t="s">
        <v>817</v>
      </c>
      <c r="E69" s="57" t="s">
        <v>797</v>
      </c>
      <c r="F69" s="55" t="s">
        <v>4626</v>
      </c>
      <c r="G69" s="80">
        <v>45413</v>
      </c>
      <c r="H69" s="80">
        <v>45413</v>
      </c>
      <c r="I69" s="34" t="s">
        <v>124</v>
      </c>
      <c r="J69" s="34" t="s">
        <v>125</v>
      </c>
      <c r="K69" s="34" t="s">
        <v>398</v>
      </c>
      <c r="L69" s="47" t="s">
        <v>80</v>
      </c>
      <c r="M69" s="47">
        <v>6</v>
      </c>
      <c r="N69" s="34" t="s">
        <v>4651</v>
      </c>
      <c r="O69" s="65">
        <v>45429.5208333333</v>
      </c>
      <c r="P69" s="35"/>
      <c r="Q69" s="35"/>
      <c r="R69" s="40"/>
      <c r="S69" s="40"/>
      <c r="T69" s="36"/>
      <c r="U69" s="34" t="s">
        <v>4662</v>
      </c>
      <c r="V69" s="34" t="s">
        <v>817</v>
      </c>
      <c r="W69" s="123" t="s">
        <v>4663</v>
      </c>
      <c r="X69" t="s">
        <v>132</v>
      </c>
      <c r="Y69" t="s">
        <v>438</v>
      </c>
    </row>
    <row r="70" ht="135" spans="1:25">
      <c r="A70" s="107">
        <v>67</v>
      </c>
      <c r="B70" s="34" t="s">
        <v>117</v>
      </c>
      <c r="C70" s="82" t="s">
        <v>150</v>
      </c>
      <c r="D70" s="83" t="s">
        <v>817</v>
      </c>
      <c r="E70" s="57" t="s">
        <v>797</v>
      </c>
      <c r="F70" s="55" t="s">
        <v>4626</v>
      </c>
      <c r="G70" s="80">
        <v>45474</v>
      </c>
      <c r="H70" s="80">
        <v>45474</v>
      </c>
      <c r="I70" s="34" t="s">
        <v>124</v>
      </c>
      <c r="J70" s="34" t="s">
        <v>125</v>
      </c>
      <c r="K70" s="34" t="s">
        <v>398</v>
      </c>
      <c r="L70" s="47" t="s">
        <v>80</v>
      </c>
      <c r="M70" s="47">
        <v>6</v>
      </c>
      <c r="N70" s="34" t="s">
        <v>4651</v>
      </c>
      <c r="O70" s="65">
        <v>45429.5208333333</v>
      </c>
      <c r="P70" s="35"/>
      <c r="Q70" s="35"/>
      <c r="R70" s="40"/>
      <c r="S70" s="40"/>
      <c r="T70" s="36"/>
      <c r="U70" s="34" t="s">
        <v>4662</v>
      </c>
      <c r="V70" s="34" t="s">
        <v>817</v>
      </c>
      <c r="W70" s="123" t="s">
        <v>4663</v>
      </c>
      <c r="X70" t="s">
        <v>132</v>
      </c>
      <c r="Y70" t="s">
        <v>438</v>
      </c>
    </row>
    <row r="71" ht="409.5" spans="1:25">
      <c r="A71" s="107">
        <v>68</v>
      </c>
      <c r="B71" s="34" t="s">
        <v>117</v>
      </c>
      <c r="C71" s="82" t="s">
        <v>150</v>
      </c>
      <c r="D71" s="83" t="s">
        <v>817</v>
      </c>
      <c r="E71" s="57" t="s">
        <v>797</v>
      </c>
      <c r="F71" s="55" t="s">
        <v>4626</v>
      </c>
      <c r="G71" s="80">
        <v>45536</v>
      </c>
      <c r="H71" s="80">
        <v>45536</v>
      </c>
      <c r="I71" s="34" t="s">
        <v>124</v>
      </c>
      <c r="J71" s="34" t="s">
        <v>125</v>
      </c>
      <c r="K71" s="34" t="s">
        <v>398</v>
      </c>
      <c r="L71" s="47" t="s">
        <v>80</v>
      </c>
      <c r="M71" s="47">
        <v>6</v>
      </c>
      <c r="N71" s="34" t="s">
        <v>4664</v>
      </c>
      <c r="O71" s="65">
        <v>45429.5208333333</v>
      </c>
      <c r="P71" s="35"/>
      <c r="Q71" s="35"/>
      <c r="R71" s="40"/>
      <c r="S71" s="40"/>
      <c r="T71" s="36"/>
      <c r="U71" s="34" t="s">
        <v>4665</v>
      </c>
      <c r="V71" s="34" t="s">
        <v>817</v>
      </c>
      <c r="W71" s="123" t="s">
        <v>4666</v>
      </c>
      <c r="X71" t="s">
        <v>132</v>
      </c>
      <c r="Y71" t="s">
        <v>438</v>
      </c>
    </row>
    <row r="72" ht="310.5" spans="1:25">
      <c r="A72" s="107">
        <v>69</v>
      </c>
      <c r="B72" s="34" t="s">
        <v>117</v>
      </c>
      <c r="C72" s="82" t="s">
        <v>150</v>
      </c>
      <c r="D72" s="83" t="s">
        <v>825</v>
      </c>
      <c r="E72" s="57" t="s">
        <v>247</v>
      </c>
      <c r="F72" s="55" t="s">
        <v>4626</v>
      </c>
      <c r="G72" s="80">
        <v>45413</v>
      </c>
      <c r="H72" s="80">
        <v>45413</v>
      </c>
      <c r="I72" s="34" t="s">
        <v>124</v>
      </c>
      <c r="J72" s="34" t="s">
        <v>125</v>
      </c>
      <c r="K72" s="34" t="s">
        <v>398</v>
      </c>
      <c r="L72" s="47" t="s">
        <v>80</v>
      </c>
      <c r="M72" s="47">
        <v>12</v>
      </c>
      <c r="N72" s="34" t="s">
        <v>4651</v>
      </c>
      <c r="O72" s="65">
        <v>45429.5208333333</v>
      </c>
      <c r="P72" s="35"/>
      <c r="Q72" s="35"/>
      <c r="R72" s="40"/>
      <c r="S72" s="40"/>
      <c r="T72" s="36"/>
      <c r="U72" s="34" t="s">
        <v>4667</v>
      </c>
      <c r="V72" s="34" t="s">
        <v>825</v>
      </c>
      <c r="W72" s="123" t="s">
        <v>4668</v>
      </c>
      <c r="X72" t="s">
        <v>132</v>
      </c>
      <c r="Y72" t="s">
        <v>438</v>
      </c>
    </row>
    <row r="73" ht="14.25" spans="1:22">
      <c r="A73" s="107">
        <v>70</v>
      </c>
      <c r="B73" s="34" t="s">
        <v>117</v>
      </c>
      <c r="C73" s="82" t="s">
        <v>150</v>
      </c>
      <c r="D73" s="83" t="s">
        <v>825</v>
      </c>
      <c r="E73" s="57" t="s">
        <v>247</v>
      </c>
      <c r="F73" s="55" t="s">
        <v>4626</v>
      </c>
      <c r="G73" s="80">
        <v>45597</v>
      </c>
      <c r="H73" s="80">
        <v>45597</v>
      </c>
      <c r="I73" s="34" t="s">
        <v>124</v>
      </c>
      <c r="J73" s="34" t="s">
        <v>125</v>
      </c>
      <c r="K73" s="34" t="s">
        <v>398</v>
      </c>
      <c r="L73" s="47" t="s">
        <v>80</v>
      </c>
      <c r="M73" s="47">
        <v>12</v>
      </c>
      <c r="N73" s="34"/>
      <c r="O73" s="34"/>
      <c r="P73" s="35"/>
      <c r="Q73" s="35"/>
      <c r="R73" s="40"/>
      <c r="S73" s="40"/>
      <c r="T73" s="36"/>
      <c r="U73" s="34"/>
      <c r="V73" s="34"/>
    </row>
    <row r="74" ht="310.5" spans="1:25">
      <c r="A74" s="107">
        <v>71</v>
      </c>
      <c r="B74" s="34" t="s">
        <v>117</v>
      </c>
      <c r="C74" s="82" t="s">
        <v>150</v>
      </c>
      <c r="D74" s="83" t="s">
        <v>4289</v>
      </c>
      <c r="E74" s="57" t="s">
        <v>247</v>
      </c>
      <c r="F74" s="55" t="s">
        <v>4626</v>
      </c>
      <c r="G74" s="80">
        <v>45413</v>
      </c>
      <c r="H74" s="80">
        <v>45413</v>
      </c>
      <c r="I74" s="34" t="s">
        <v>124</v>
      </c>
      <c r="J74" s="34" t="s">
        <v>125</v>
      </c>
      <c r="K74" s="34" t="s">
        <v>398</v>
      </c>
      <c r="L74" s="47" t="s">
        <v>80</v>
      </c>
      <c r="M74" s="47">
        <v>6</v>
      </c>
      <c r="N74" s="34" t="s">
        <v>4651</v>
      </c>
      <c r="O74" s="65">
        <v>45429.5208333333</v>
      </c>
      <c r="P74" s="35"/>
      <c r="Q74" s="35"/>
      <c r="R74" s="40"/>
      <c r="S74" s="40"/>
      <c r="T74" s="36"/>
      <c r="U74" s="34" t="s">
        <v>4667</v>
      </c>
      <c r="V74" s="34" t="s">
        <v>4289</v>
      </c>
      <c r="W74" s="123" t="s">
        <v>4668</v>
      </c>
      <c r="X74" t="s">
        <v>132</v>
      </c>
      <c r="Y74" t="s">
        <v>438</v>
      </c>
    </row>
    <row r="75" ht="14.25" spans="1:22">
      <c r="A75" s="107">
        <v>72</v>
      </c>
      <c r="B75" s="34" t="s">
        <v>117</v>
      </c>
      <c r="C75" s="82" t="s">
        <v>150</v>
      </c>
      <c r="D75" s="83" t="s">
        <v>4289</v>
      </c>
      <c r="E75" s="57" t="s">
        <v>247</v>
      </c>
      <c r="F75" s="55" t="s">
        <v>4626</v>
      </c>
      <c r="G75" s="80">
        <v>45597</v>
      </c>
      <c r="H75" s="80">
        <v>45597</v>
      </c>
      <c r="I75" s="34" t="s">
        <v>124</v>
      </c>
      <c r="J75" s="34" t="s">
        <v>125</v>
      </c>
      <c r="K75" s="34" t="s">
        <v>398</v>
      </c>
      <c r="L75" s="47" t="s">
        <v>80</v>
      </c>
      <c r="M75" s="47">
        <v>6</v>
      </c>
      <c r="N75" s="34"/>
      <c r="O75" s="34"/>
      <c r="P75" s="35"/>
      <c r="Q75" s="35"/>
      <c r="R75" s="40"/>
      <c r="S75" s="40"/>
      <c r="T75" s="36"/>
      <c r="U75" s="34"/>
      <c r="V75" s="34"/>
    </row>
    <row r="76" ht="310.5" spans="1:25">
      <c r="A76" s="107">
        <v>73</v>
      </c>
      <c r="B76" s="34" t="s">
        <v>117</v>
      </c>
      <c r="C76" s="82" t="s">
        <v>150</v>
      </c>
      <c r="D76" s="83" t="s">
        <v>831</v>
      </c>
      <c r="E76" s="57" t="s">
        <v>247</v>
      </c>
      <c r="F76" s="55" t="s">
        <v>4626</v>
      </c>
      <c r="G76" s="80">
        <v>45413</v>
      </c>
      <c r="H76" s="80">
        <v>45413</v>
      </c>
      <c r="I76" s="34" t="s">
        <v>124</v>
      </c>
      <c r="J76" s="34" t="s">
        <v>125</v>
      </c>
      <c r="K76" s="34" t="s">
        <v>398</v>
      </c>
      <c r="L76" s="47" t="s">
        <v>80</v>
      </c>
      <c r="M76" s="47">
        <v>6</v>
      </c>
      <c r="N76" s="34" t="s">
        <v>4651</v>
      </c>
      <c r="O76" s="65">
        <v>45429.5208333333</v>
      </c>
      <c r="P76" s="35"/>
      <c r="Q76" s="35"/>
      <c r="R76" s="40"/>
      <c r="S76" s="40"/>
      <c r="T76" s="36"/>
      <c r="U76" s="34" t="s">
        <v>4667</v>
      </c>
      <c r="V76" s="34" t="s">
        <v>831</v>
      </c>
      <c r="W76" s="123" t="s">
        <v>4668</v>
      </c>
      <c r="X76" t="s">
        <v>132</v>
      </c>
      <c r="Y76" t="s">
        <v>438</v>
      </c>
    </row>
    <row r="77" ht="14.25" spans="1:22">
      <c r="A77" s="107">
        <v>74</v>
      </c>
      <c r="B77" s="34" t="s">
        <v>117</v>
      </c>
      <c r="C77" s="82" t="s">
        <v>150</v>
      </c>
      <c r="D77" s="83" t="s">
        <v>831</v>
      </c>
      <c r="E77" s="57" t="s">
        <v>247</v>
      </c>
      <c r="F77" s="55" t="s">
        <v>4626</v>
      </c>
      <c r="G77" s="80">
        <v>45597</v>
      </c>
      <c r="H77" s="80">
        <v>45597</v>
      </c>
      <c r="I77" s="34" t="s">
        <v>124</v>
      </c>
      <c r="J77" s="34" t="s">
        <v>125</v>
      </c>
      <c r="K77" s="34" t="s">
        <v>398</v>
      </c>
      <c r="L77" s="47" t="s">
        <v>80</v>
      </c>
      <c r="M77" s="47">
        <v>6</v>
      </c>
      <c r="N77" s="34"/>
      <c r="O77" s="34"/>
      <c r="P77" s="35"/>
      <c r="Q77" s="35"/>
      <c r="R77" s="40"/>
      <c r="S77" s="40"/>
      <c r="T77" s="36"/>
      <c r="U77" s="34"/>
      <c r="V77" s="34"/>
    </row>
    <row r="78" ht="409.5" spans="1:25">
      <c r="A78" s="107">
        <v>75</v>
      </c>
      <c r="B78" s="34" t="s">
        <v>117</v>
      </c>
      <c r="C78" s="82" t="s">
        <v>150</v>
      </c>
      <c r="D78" s="83" t="s">
        <v>836</v>
      </c>
      <c r="E78" s="54" t="s">
        <v>157</v>
      </c>
      <c r="F78" s="55" t="s">
        <v>4626</v>
      </c>
      <c r="G78" s="80">
        <v>45413</v>
      </c>
      <c r="H78" s="80">
        <v>45413</v>
      </c>
      <c r="I78" s="34" t="s">
        <v>124</v>
      </c>
      <c r="J78" s="34" t="s">
        <v>125</v>
      </c>
      <c r="K78" s="34" t="s">
        <v>398</v>
      </c>
      <c r="L78" s="47" t="s">
        <v>80</v>
      </c>
      <c r="M78" s="47">
        <v>6</v>
      </c>
      <c r="N78" s="34" t="s">
        <v>4651</v>
      </c>
      <c r="O78" s="65">
        <v>45429.5208333333</v>
      </c>
      <c r="P78" s="35"/>
      <c r="Q78" s="35"/>
      <c r="R78" s="40"/>
      <c r="S78" s="40"/>
      <c r="T78" s="36"/>
      <c r="U78" s="34" t="s">
        <v>4669</v>
      </c>
      <c r="V78" s="34" t="s">
        <v>836</v>
      </c>
      <c r="W78" s="123" t="s">
        <v>4670</v>
      </c>
      <c r="X78" t="s">
        <v>132</v>
      </c>
      <c r="Y78" t="s">
        <v>438</v>
      </c>
    </row>
    <row r="79" ht="14.25" spans="1:22">
      <c r="A79" s="107">
        <v>76</v>
      </c>
      <c r="B79" s="34" t="s">
        <v>117</v>
      </c>
      <c r="C79" s="82" t="s">
        <v>150</v>
      </c>
      <c r="D79" s="83" t="s">
        <v>836</v>
      </c>
      <c r="E79" s="54" t="s">
        <v>157</v>
      </c>
      <c r="F79" s="55" t="s">
        <v>4626</v>
      </c>
      <c r="G79" s="80">
        <v>45597</v>
      </c>
      <c r="H79" s="80">
        <v>45597</v>
      </c>
      <c r="I79" s="34" t="s">
        <v>124</v>
      </c>
      <c r="J79" s="34" t="s">
        <v>125</v>
      </c>
      <c r="K79" s="34" t="s">
        <v>398</v>
      </c>
      <c r="L79" s="47" t="s">
        <v>80</v>
      </c>
      <c r="M79" s="47">
        <v>6</v>
      </c>
      <c r="N79" s="34"/>
      <c r="O79" s="34"/>
      <c r="P79" s="35"/>
      <c r="Q79" s="35"/>
      <c r="R79" s="40"/>
      <c r="S79" s="40"/>
      <c r="T79" s="36"/>
      <c r="U79" s="34"/>
      <c r="V79" s="34"/>
    </row>
    <row r="80" ht="409.5" spans="1:25">
      <c r="A80" s="107">
        <v>77</v>
      </c>
      <c r="B80" s="34" t="s">
        <v>117</v>
      </c>
      <c r="C80" s="82" t="s">
        <v>150</v>
      </c>
      <c r="D80" s="83" t="s">
        <v>4671</v>
      </c>
      <c r="E80" s="54" t="s">
        <v>157</v>
      </c>
      <c r="F80" s="55" t="s">
        <v>4626</v>
      </c>
      <c r="G80" s="80">
        <v>45413</v>
      </c>
      <c r="H80" s="81">
        <v>45413</v>
      </c>
      <c r="I80" s="34" t="s">
        <v>124</v>
      </c>
      <c r="J80" s="34" t="s">
        <v>125</v>
      </c>
      <c r="K80" s="34" t="s">
        <v>398</v>
      </c>
      <c r="L80" s="47" t="s">
        <v>80</v>
      </c>
      <c r="M80" s="47">
        <v>6</v>
      </c>
      <c r="N80" s="34" t="s">
        <v>4651</v>
      </c>
      <c r="O80" s="65">
        <v>45429.5208333333</v>
      </c>
      <c r="P80" s="35"/>
      <c r="Q80" s="35"/>
      <c r="R80" s="40"/>
      <c r="S80" s="40"/>
      <c r="T80" s="36"/>
      <c r="U80" s="34" t="s">
        <v>4669</v>
      </c>
      <c r="V80" s="34" t="s">
        <v>4671</v>
      </c>
      <c r="W80" s="123" t="s">
        <v>4670</v>
      </c>
      <c r="X80" t="s">
        <v>132</v>
      </c>
      <c r="Y80" t="s">
        <v>438</v>
      </c>
    </row>
    <row r="81" ht="14.25" spans="1:22">
      <c r="A81" s="107">
        <v>78</v>
      </c>
      <c r="B81" s="34" t="s">
        <v>117</v>
      </c>
      <c r="C81" s="82" t="s">
        <v>150</v>
      </c>
      <c r="D81" s="83" t="s">
        <v>4671</v>
      </c>
      <c r="E81" s="54" t="s">
        <v>157</v>
      </c>
      <c r="F81" s="55" t="s">
        <v>4626</v>
      </c>
      <c r="G81" s="80">
        <v>45597</v>
      </c>
      <c r="H81" s="80">
        <v>45597</v>
      </c>
      <c r="I81" s="34" t="s">
        <v>124</v>
      </c>
      <c r="J81" s="34" t="s">
        <v>125</v>
      </c>
      <c r="K81" s="34" t="s">
        <v>398</v>
      </c>
      <c r="L81" s="47" t="s">
        <v>80</v>
      </c>
      <c r="M81" s="47">
        <v>6</v>
      </c>
      <c r="N81" s="34"/>
      <c r="O81" s="34"/>
      <c r="P81" s="35"/>
      <c r="Q81" s="35"/>
      <c r="R81" s="40"/>
      <c r="S81" s="40"/>
      <c r="T81" s="36"/>
      <c r="U81" s="34"/>
      <c r="V81" s="34"/>
    </row>
    <row r="82" ht="121.5" spans="1:25">
      <c r="A82" s="107">
        <v>79</v>
      </c>
      <c r="B82" s="34" t="s">
        <v>117</v>
      </c>
      <c r="C82" s="82" t="s">
        <v>150</v>
      </c>
      <c r="D82" s="83" t="s">
        <v>853</v>
      </c>
      <c r="E82" s="57" t="s">
        <v>157</v>
      </c>
      <c r="F82" s="55" t="s">
        <v>4626</v>
      </c>
      <c r="G82" s="80">
        <v>45413</v>
      </c>
      <c r="H82" s="80">
        <v>45413</v>
      </c>
      <c r="I82" s="34" t="s">
        <v>124</v>
      </c>
      <c r="J82" s="34" t="s">
        <v>125</v>
      </c>
      <c r="K82" s="34" t="s">
        <v>398</v>
      </c>
      <c r="L82" s="47" t="s">
        <v>80</v>
      </c>
      <c r="M82" s="47">
        <v>6</v>
      </c>
      <c r="N82" s="34" t="s">
        <v>4651</v>
      </c>
      <c r="O82" s="65">
        <v>45429.5208333333</v>
      </c>
      <c r="P82" s="35"/>
      <c r="Q82" s="35"/>
      <c r="R82" s="40"/>
      <c r="S82" s="40"/>
      <c r="T82" s="36"/>
      <c r="U82" s="34" t="s">
        <v>4672</v>
      </c>
      <c r="V82" s="34" t="s">
        <v>853</v>
      </c>
      <c r="W82" s="123" t="s">
        <v>4673</v>
      </c>
      <c r="X82" t="s">
        <v>132</v>
      </c>
      <c r="Y82" t="s">
        <v>438</v>
      </c>
    </row>
    <row r="83" ht="14.25" spans="1:22">
      <c r="A83" s="107">
        <v>80</v>
      </c>
      <c r="B83" s="34" t="s">
        <v>117</v>
      </c>
      <c r="C83" s="82" t="s">
        <v>150</v>
      </c>
      <c r="D83" s="83" t="s">
        <v>853</v>
      </c>
      <c r="E83" s="57" t="s">
        <v>157</v>
      </c>
      <c r="F83" s="55" t="s">
        <v>4626</v>
      </c>
      <c r="G83" s="80">
        <v>45597</v>
      </c>
      <c r="H83" s="80">
        <v>45597</v>
      </c>
      <c r="I83" s="34" t="s">
        <v>124</v>
      </c>
      <c r="J83" s="34" t="s">
        <v>125</v>
      </c>
      <c r="K83" s="34" t="s">
        <v>398</v>
      </c>
      <c r="L83" s="47" t="s">
        <v>80</v>
      </c>
      <c r="M83" s="47">
        <v>6</v>
      </c>
      <c r="N83" s="34"/>
      <c r="O83" s="34"/>
      <c r="P83" s="35"/>
      <c r="Q83" s="35"/>
      <c r="R83" s="40"/>
      <c r="S83" s="40"/>
      <c r="T83" s="36"/>
      <c r="U83" s="34"/>
      <c r="V83" s="34"/>
    </row>
    <row r="84" ht="409.5" spans="1:25">
      <c r="A84" s="107">
        <v>81</v>
      </c>
      <c r="B84" s="34" t="s">
        <v>117</v>
      </c>
      <c r="C84" s="82" t="s">
        <v>150</v>
      </c>
      <c r="D84" s="83" t="s">
        <v>4285</v>
      </c>
      <c r="E84" s="57" t="s">
        <v>157</v>
      </c>
      <c r="F84" s="55" t="s">
        <v>4626</v>
      </c>
      <c r="G84" s="80">
        <v>45292</v>
      </c>
      <c r="H84" s="80">
        <v>45292</v>
      </c>
      <c r="I84" s="34" t="s">
        <v>124</v>
      </c>
      <c r="J84" s="34" t="s">
        <v>125</v>
      </c>
      <c r="K84" s="34" t="s">
        <v>398</v>
      </c>
      <c r="L84" s="47" t="s">
        <v>80</v>
      </c>
      <c r="M84" s="47">
        <v>30</v>
      </c>
      <c r="N84" s="34" t="s">
        <v>4674</v>
      </c>
      <c r="O84" s="65">
        <v>45316.6118055556</v>
      </c>
      <c r="P84" s="35"/>
      <c r="Q84" s="35"/>
      <c r="R84" s="40"/>
      <c r="S84" s="40"/>
      <c r="T84" s="36"/>
      <c r="U84" s="34" t="s">
        <v>4675</v>
      </c>
      <c r="V84" s="34" t="s">
        <v>4285</v>
      </c>
      <c r="W84" s="123" t="s">
        <v>4676</v>
      </c>
      <c r="X84" t="s">
        <v>132</v>
      </c>
      <c r="Y84" t="s">
        <v>133</v>
      </c>
    </row>
    <row r="85" ht="36" spans="1:25">
      <c r="A85" s="107">
        <v>82</v>
      </c>
      <c r="B85" s="34" t="s">
        <v>117</v>
      </c>
      <c r="C85" s="82" t="s">
        <v>150</v>
      </c>
      <c r="D85" s="83" t="s">
        <v>4285</v>
      </c>
      <c r="E85" s="57" t="s">
        <v>157</v>
      </c>
      <c r="F85" s="55" t="s">
        <v>4626</v>
      </c>
      <c r="G85" s="80">
        <v>45505</v>
      </c>
      <c r="H85" s="80">
        <v>45505</v>
      </c>
      <c r="I85" s="34" t="s">
        <v>124</v>
      </c>
      <c r="J85" s="34" t="s">
        <v>125</v>
      </c>
      <c r="K85" s="34" t="s">
        <v>398</v>
      </c>
      <c r="L85" s="47" t="s">
        <v>80</v>
      </c>
      <c r="M85" s="47"/>
      <c r="N85" s="34" t="s">
        <v>4677</v>
      </c>
      <c r="O85" s="65">
        <v>45534.5222222222</v>
      </c>
      <c r="P85" s="35"/>
      <c r="Q85" s="35"/>
      <c r="R85" s="40"/>
      <c r="S85" s="40"/>
      <c r="T85" s="36"/>
      <c r="U85" s="34" t="s">
        <v>4678</v>
      </c>
      <c r="V85" s="34" t="s">
        <v>4285</v>
      </c>
      <c r="W85" t="s">
        <v>4679</v>
      </c>
      <c r="X85" t="s">
        <v>132</v>
      </c>
      <c r="Y85" t="s">
        <v>498</v>
      </c>
    </row>
    <row r="86" ht="405" spans="1:25">
      <c r="A86" s="107">
        <v>83</v>
      </c>
      <c r="B86" s="34" t="s">
        <v>117</v>
      </c>
      <c r="C86" s="82" t="s">
        <v>150</v>
      </c>
      <c r="D86" s="83" t="s">
        <v>4680</v>
      </c>
      <c r="E86" s="54" t="s">
        <v>412</v>
      </c>
      <c r="F86" s="55" t="s">
        <v>4626</v>
      </c>
      <c r="G86" s="80">
        <v>45292</v>
      </c>
      <c r="H86" s="80">
        <v>45292</v>
      </c>
      <c r="I86" s="34" t="s">
        <v>124</v>
      </c>
      <c r="J86" s="34" t="s">
        <v>125</v>
      </c>
      <c r="K86" s="34" t="s">
        <v>398</v>
      </c>
      <c r="L86" s="47" t="s">
        <v>80</v>
      </c>
      <c r="M86" s="47">
        <v>27</v>
      </c>
      <c r="N86" s="34" t="s">
        <v>4681</v>
      </c>
      <c r="O86" s="65">
        <v>45316.6118055556</v>
      </c>
      <c r="P86" s="35"/>
      <c r="Q86" s="35"/>
      <c r="R86" s="40"/>
      <c r="S86" s="40"/>
      <c r="T86" s="36"/>
      <c r="U86" s="34" t="s">
        <v>4682</v>
      </c>
      <c r="V86" s="34" t="s">
        <v>4680</v>
      </c>
      <c r="W86" s="123" t="s">
        <v>4683</v>
      </c>
      <c r="X86" t="s">
        <v>132</v>
      </c>
      <c r="Y86" t="s">
        <v>133</v>
      </c>
    </row>
    <row r="87" ht="14.25" spans="1:26">
      <c r="A87" s="107">
        <v>84</v>
      </c>
      <c r="B87" s="34" t="s">
        <v>117</v>
      </c>
      <c r="C87" s="82" t="s">
        <v>150</v>
      </c>
      <c r="D87" s="83" t="s">
        <v>4680</v>
      </c>
      <c r="E87" s="54" t="s">
        <v>412</v>
      </c>
      <c r="F87" s="55" t="s">
        <v>4626</v>
      </c>
      <c r="G87" s="80">
        <v>45505</v>
      </c>
      <c r="H87" s="80">
        <v>45505</v>
      </c>
      <c r="I87" s="34" t="s">
        <v>124</v>
      </c>
      <c r="J87" s="34" t="s">
        <v>125</v>
      </c>
      <c r="K87" s="34" t="s">
        <v>398</v>
      </c>
      <c r="L87" s="47" t="s">
        <v>80</v>
      </c>
      <c r="M87" s="47"/>
      <c r="N87" s="34"/>
      <c r="O87" s="34"/>
      <c r="P87" s="35"/>
      <c r="Q87" s="35"/>
      <c r="R87" s="40"/>
      <c r="S87" s="40"/>
      <c r="T87" s="36"/>
      <c r="U87" s="34"/>
      <c r="V87" s="34"/>
      <c r="W87" s="123"/>
      <c r="Z87" t="s">
        <v>4643</v>
      </c>
    </row>
    <row r="88" ht="216" spans="1:25">
      <c r="A88" s="107">
        <v>85</v>
      </c>
      <c r="B88" s="34" t="s">
        <v>117</v>
      </c>
      <c r="C88" s="82" t="s">
        <v>150</v>
      </c>
      <c r="D88" s="83" t="s">
        <v>4684</v>
      </c>
      <c r="E88" s="54" t="s">
        <v>412</v>
      </c>
      <c r="F88" s="55" t="s">
        <v>4626</v>
      </c>
      <c r="G88" s="80">
        <v>45413</v>
      </c>
      <c r="H88" s="80">
        <v>45413</v>
      </c>
      <c r="I88" s="34" t="s">
        <v>124</v>
      </c>
      <c r="J88" s="34" t="s">
        <v>125</v>
      </c>
      <c r="K88" s="34" t="s">
        <v>398</v>
      </c>
      <c r="L88" s="47" t="s">
        <v>80</v>
      </c>
      <c r="M88" s="47">
        <v>6</v>
      </c>
      <c r="N88" s="34" t="s">
        <v>4651</v>
      </c>
      <c r="O88" s="65">
        <v>45429.5208333333</v>
      </c>
      <c r="P88" s="35"/>
      <c r="Q88" s="35"/>
      <c r="R88" s="40"/>
      <c r="S88" s="40"/>
      <c r="T88" s="36"/>
      <c r="U88" s="34" t="s">
        <v>4685</v>
      </c>
      <c r="V88" s="34" t="s">
        <v>4684</v>
      </c>
      <c r="W88" s="123" t="s">
        <v>4686</v>
      </c>
      <c r="X88" t="s">
        <v>132</v>
      </c>
      <c r="Y88" t="s">
        <v>438</v>
      </c>
    </row>
    <row r="89" ht="14.25" spans="1:22">
      <c r="A89" s="107">
        <v>86</v>
      </c>
      <c r="B89" s="34" t="s">
        <v>117</v>
      </c>
      <c r="C89" s="82" t="s">
        <v>150</v>
      </c>
      <c r="D89" s="83" t="s">
        <v>4684</v>
      </c>
      <c r="E89" s="54" t="s">
        <v>412</v>
      </c>
      <c r="F89" s="55" t="s">
        <v>4626</v>
      </c>
      <c r="G89" s="80">
        <v>45597</v>
      </c>
      <c r="H89" s="80">
        <v>45597</v>
      </c>
      <c r="I89" s="34" t="s">
        <v>124</v>
      </c>
      <c r="J89" s="34" t="s">
        <v>125</v>
      </c>
      <c r="K89" s="34" t="s">
        <v>398</v>
      </c>
      <c r="L89" s="47" t="s">
        <v>80</v>
      </c>
      <c r="M89" s="47">
        <v>6</v>
      </c>
      <c r="N89" s="34"/>
      <c r="O89" s="34"/>
      <c r="P89" s="35"/>
      <c r="Q89" s="35"/>
      <c r="R89" s="40"/>
      <c r="S89" s="40"/>
      <c r="T89" s="36"/>
      <c r="U89" s="34"/>
      <c r="V89" s="34"/>
    </row>
    <row r="90" ht="310.5" spans="1:25">
      <c r="A90" s="107">
        <v>87</v>
      </c>
      <c r="B90" s="34" t="s">
        <v>117</v>
      </c>
      <c r="C90" s="82" t="s">
        <v>150</v>
      </c>
      <c r="D90" s="83" t="s">
        <v>876</v>
      </c>
      <c r="E90" s="57" t="s">
        <v>157</v>
      </c>
      <c r="F90" s="55" t="s">
        <v>4626</v>
      </c>
      <c r="G90" s="80">
        <v>45413</v>
      </c>
      <c r="H90" s="80">
        <v>45413</v>
      </c>
      <c r="I90" s="34" t="s">
        <v>124</v>
      </c>
      <c r="J90" s="34" t="s">
        <v>125</v>
      </c>
      <c r="K90" s="34" t="s">
        <v>398</v>
      </c>
      <c r="L90" s="47" t="s">
        <v>80</v>
      </c>
      <c r="M90" s="47">
        <v>6</v>
      </c>
      <c r="N90" s="34" t="s">
        <v>4651</v>
      </c>
      <c r="O90" s="65">
        <v>45429.5208333333</v>
      </c>
      <c r="P90" s="35"/>
      <c r="Q90" s="35"/>
      <c r="R90" s="40"/>
      <c r="S90" s="40"/>
      <c r="T90" s="36"/>
      <c r="U90" s="34" t="s">
        <v>4667</v>
      </c>
      <c r="V90" s="34" t="s">
        <v>876</v>
      </c>
      <c r="W90" s="123" t="s">
        <v>4668</v>
      </c>
      <c r="X90" t="s">
        <v>132</v>
      </c>
      <c r="Y90" t="s">
        <v>438</v>
      </c>
    </row>
    <row r="91" ht="14.25" spans="1:22">
      <c r="A91" s="107">
        <v>88</v>
      </c>
      <c r="B91" s="34" t="s">
        <v>117</v>
      </c>
      <c r="C91" s="82" t="s">
        <v>150</v>
      </c>
      <c r="D91" s="83" t="s">
        <v>876</v>
      </c>
      <c r="E91" s="57" t="s">
        <v>157</v>
      </c>
      <c r="F91" s="55" t="s">
        <v>4626</v>
      </c>
      <c r="G91" s="80">
        <v>45597</v>
      </c>
      <c r="H91" s="80">
        <v>45597</v>
      </c>
      <c r="I91" s="34" t="s">
        <v>124</v>
      </c>
      <c r="J91" s="34" t="s">
        <v>125</v>
      </c>
      <c r="K91" s="34" t="s">
        <v>398</v>
      </c>
      <c r="L91" s="47" t="s">
        <v>80</v>
      </c>
      <c r="M91" s="47">
        <v>6</v>
      </c>
      <c r="N91" s="34"/>
      <c r="O91" s="34"/>
      <c r="P91" s="35"/>
      <c r="Q91" s="35"/>
      <c r="R91" s="40"/>
      <c r="S91" s="40"/>
      <c r="T91" s="36"/>
      <c r="U91" s="34"/>
      <c r="V91" s="34"/>
    </row>
    <row r="92" ht="409.5" spans="1:25">
      <c r="A92" s="107">
        <v>89</v>
      </c>
      <c r="B92" s="34" t="s">
        <v>117</v>
      </c>
      <c r="C92" s="82" t="s">
        <v>150</v>
      </c>
      <c r="D92" s="83" t="s">
        <v>4305</v>
      </c>
      <c r="E92" s="57" t="s">
        <v>157</v>
      </c>
      <c r="F92" s="55" t="s">
        <v>4626</v>
      </c>
      <c r="G92" s="80">
        <v>45413</v>
      </c>
      <c r="H92" s="80">
        <v>45413</v>
      </c>
      <c r="I92" s="34" t="s">
        <v>124</v>
      </c>
      <c r="J92" s="34" t="s">
        <v>125</v>
      </c>
      <c r="K92" s="34" t="s">
        <v>398</v>
      </c>
      <c r="L92" s="47" t="s">
        <v>80</v>
      </c>
      <c r="M92" s="47">
        <v>12</v>
      </c>
      <c r="N92" s="34" t="s">
        <v>4659</v>
      </c>
      <c r="O92" s="65">
        <v>45442.5</v>
      </c>
      <c r="P92" s="35"/>
      <c r="Q92" s="35"/>
      <c r="R92" s="40"/>
      <c r="S92" s="40"/>
      <c r="T92" s="36"/>
      <c r="U92" s="34" t="s">
        <v>4687</v>
      </c>
      <c r="V92" s="34" t="s">
        <v>4305</v>
      </c>
      <c r="W92" s="123" t="s">
        <v>4688</v>
      </c>
      <c r="X92" t="s">
        <v>132</v>
      </c>
      <c r="Y92" t="s">
        <v>438</v>
      </c>
    </row>
    <row r="93" ht="36" spans="1:25">
      <c r="A93" s="107">
        <v>90</v>
      </c>
      <c r="B93" s="34" t="s">
        <v>117</v>
      </c>
      <c r="C93" s="82" t="s">
        <v>150</v>
      </c>
      <c r="D93" s="83" t="s">
        <v>4305</v>
      </c>
      <c r="E93" s="57" t="s">
        <v>157</v>
      </c>
      <c r="F93" s="55" t="s">
        <v>4626</v>
      </c>
      <c r="G93" s="80">
        <v>45597</v>
      </c>
      <c r="H93" s="80">
        <v>45597</v>
      </c>
      <c r="I93" s="34" t="s">
        <v>124</v>
      </c>
      <c r="J93" s="34" t="s">
        <v>125</v>
      </c>
      <c r="K93" s="34" t="s">
        <v>398</v>
      </c>
      <c r="L93" s="47" t="s">
        <v>80</v>
      </c>
      <c r="M93" s="47">
        <v>12</v>
      </c>
      <c r="N93" s="34" t="s">
        <v>4689</v>
      </c>
      <c r="O93" s="65">
        <v>45583.6875</v>
      </c>
      <c r="P93" s="35"/>
      <c r="Q93" s="35"/>
      <c r="R93" s="40"/>
      <c r="S93" s="40"/>
      <c r="T93" s="36"/>
      <c r="U93" s="34" t="s">
        <v>4690</v>
      </c>
      <c r="V93" s="34" t="s">
        <v>4305</v>
      </c>
      <c r="W93" t="s">
        <v>4691</v>
      </c>
      <c r="X93" t="s">
        <v>132</v>
      </c>
      <c r="Y93" t="s">
        <v>3620</v>
      </c>
    </row>
    <row r="94" ht="409.5" spans="1:25">
      <c r="A94" s="107">
        <v>91</v>
      </c>
      <c r="B94" s="34" t="s">
        <v>117</v>
      </c>
      <c r="C94" s="82" t="s">
        <v>150</v>
      </c>
      <c r="D94" s="83" t="s">
        <v>4309</v>
      </c>
      <c r="E94" s="57" t="s">
        <v>157</v>
      </c>
      <c r="F94" s="55" t="s">
        <v>4626</v>
      </c>
      <c r="G94" s="80">
        <v>45413</v>
      </c>
      <c r="H94" s="80">
        <v>45413</v>
      </c>
      <c r="I94" s="34" t="s">
        <v>124</v>
      </c>
      <c r="J94" s="34" t="s">
        <v>125</v>
      </c>
      <c r="K94" s="34" t="s">
        <v>398</v>
      </c>
      <c r="L94" s="47" t="s">
        <v>80</v>
      </c>
      <c r="M94" s="47">
        <v>12</v>
      </c>
      <c r="N94" s="34" t="s">
        <v>4659</v>
      </c>
      <c r="O94" s="65">
        <v>45442.5</v>
      </c>
      <c r="P94" s="35"/>
      <c r="Q94" s="35"/>
      <c r="R94" s="40"/>
      <c r="S94" s="40"/>
      <c r="T94" s="36"/>
      <c r="U94" s="34" t="s">
        <v>4687</v>
      </c>
      <c r="V94" s="34" t="s">
        <v>4309</v>
      </c>
      <c r="W94" s="123" t="s">
        <v>4688</v>
      </c>
      <c r="X94" t="s">
        <v>132</v>
      </c>
      <c r="Y94" t="s">
        <v>438</v>
      </c>
    </row>
    <row r="95" ht="36" spans="1:25">
      <c r="A95" s="107">
        <v>92</v>
      </c>
      <c r="B95" s="34" t="s">
        <v>117</v>
      </c>
      <c r="C95" s="82" t="s">
        <v>150</v>
      </c>
      <c r="D95" s="83" t="s">
        <v>4309</v>
      </c>
      <c r="E95" s="57" t="s">
        <v>157</v>
      </c>
      <c r="F95" s="55" t="s">
        <v>4626</v>
      </c>
      <c r="G95" s="80">
        <v>45597</v>
      </c>
      <c r="H95" s="80">
        <v>45597</v>
      </c>
      <c r="I95" s="34" t="s">
        <v>124</v>
      </c>
      <c r="J95" s="34" t="s">
        <v>125</v>
      </c>
      <c r="K95" s="34" t="s">
        <v>398</v>
      </c>
      <c r="L95" s="47" t="s">
        <v>80</v>
      </c>
      <c r="M95" s="47">
        <v>12</v>
      </c>
      <c r="N95" s="34" t="s">
        <v>4689</v>
      </c>
      <c r="O95" s="65">
        <v>45583.6875</v>
      </c>
      <c r="P95" s="35"/>
      <c r="Q95" s="35"/>
      <c r="R95" s="40"/>
      <c r="S95" s="40"/>
      <c r="T95" s="36"/>
      <c r="U95" s="34" t="s">
        <v>4690</v>
      </c>
      <c r="V95" s="34" t="s">
        <v>4309</v>
      </c>
      <c r="W95" t="s">
        <v>4691</v>
      </c>
      <c r="X95" t="s">
        <v>132</v>
      </c>
      <c r="Y95" t="s">
        <v>3620</v>
      </c>
    </row>
    <row r="96" ht="409.5" spans="1:25">
      <c r="A96" s="107">
        <v>93</v>
      </c>
      <c r="B96" s="34" t="s">
        <v>117</v>
      </c>
      <c r="C96" s="82" t="s">
        <v>150</v>
      </c>
      <c r="D96" s="83" t="s">
        <v>881</v>
      </c>
      <c r="E96" s="54" t="s">
        <v>412</v>
      </c>
      <c r="F96" s="55" t="s">
        <v>4626</v>
      </c>
      <c r="G96" s="80">
        <v>45413</v>
      </c>
      <c r="H96" s="80">
        <v>45413</v>
      </c>
      <c r="I96" s="34" t="s">
        <v>124</v>
      </c>
      <c r="J96" s="34" t="s">
        <v>125</v>
      </c>
      <c r="K96" s="34" t="s">
        <v>398</v>
      </c>
      <c r="L96" s="47" t="s">
        <v>80</v>
      </c>
      <c r="M96" s="47">
        <v>21</v>
      </c>
      <c r="N96" s="34" t="s">
        <v>4651</v>
      </c>
      <c r="O96" s="65">
        <v>45429.5208333333</v>
      </c>
      <c r="P96" s="35"/>
      <c r="Q96" s="35"/>
      <c r="R96" s="40"/>
      <c r="S96" s="40"/>
      <c r="T96" s="36"/>
      <c r="U96" s="34" t="s">
        <v>4669</v>
      </c>
      <c r="V96" s="34" t="s">
        <v>881</v>
      </c>
      <c r="W96" s="123" t="s">
        <v>4670</v>
      </c>
      <c r="X96" t="s">
        <v>132</v>
      </c>
      <c r="Y96" t="s">
        <v>438</v>
      </c>
    </row>
    <row r="97" ht="14.25" spans="1:22">
      <c r="A97" s="107">
        <v>94</v>
      </c>
      <c r="B97" s="34" t="s">
        <v>117</v>
      </c>
      <c r="C97" s="82" t="s">
        <v>150</v>
      </c>
      <c r="D97" s="83" t="s">
        <v>881</v>
      </c>
      <c r="E97" s="54" t="s">
        <v>412</v>
      </c>
      <c r="F97" s="55" t="s">
        <v>4626</v>
      </c>
      <c r="G97" s="80">
        <v>45597</v>
      </c>
      <c r="H97" s="80">
        <v>45597</v>
      </c>
      <c r="I97" s="34" t="s">
        <v>124</v>
      </c>
      <c r="J97" s="34" t="s">
        <v>125</v>
      </c>
      <c r="K97" s="34" t="s">
        <v>398</v>
      </c>
      <c r="L97" s="47" t="s">
        <v>80</v>
      </c>
      <c r="M97" s="47"/>
      <c r="N97" s="34"/>
      <c r="O97" s="34"/>
      <c r="P97" s="35"/>
      <c r="Q97" s="35"/>
      <c r="R97" s="40"/>
      <c r="S97" s="40"/>
      <c r="T97" s="36"/>
      <c r="U97" s="34"/>
      <c r="V97" s="34"/>
    </row>
    <row r="98" ht="409.5" spans="1:25">
      <c r="A98" s="107">
        <v>95</v>
      </c>
      <c r="B98" s="34" t="s">
        <v>117</v>
      </c>
      <c r="C98" s="82" t="s">
        <v>150</v>
      </c>
      <c r="D98" s="83" t="s">
        <v>886</v>
      </c>
      <c r="E98" s="54" t="s">
        <v>412</v>
      </c>
      <c r="F98" s="55" t="s">
        <v>4626</v>
      </c>
      <c r="G98" s="80">
        <v>45413</v>
      </c>
      <c r="H98" s="80">
        <v>45413</v>
      </c>
      <c r="I98" s="34" t="s">
        <v>124</v>
      </c>
      <c r="J98" s="34" t="s">
        <v>125</v>
      </c>
      <c r="K98" s="34" t="s">
        <v>398</v>
      </c>
      <c r="L98" s="47" t="s">
        <v>80</v>
      </c>
      <c r="M98" s="47">
        <v>6</v>
      </c>
      <c r="N98" s="34" t="s">
        <v>4651</v>
      </c>
      <c r="O98" s="65">
        <v>45429.5208333333</v>
      </c>
      <c r="P98" s="35"/>
      <c r="Q98" s="35"/>
      <c r="R98" s="40"/>
      <c r="S98" s="40"/>
      <c r="T98" s="36"/>
      <c r="U98" s="34" t="s">
        <v>4669</v>
      </c>
      <c r="V98" s="34" t="s">
        <v>886</v>
      </c>
      <c r="W98" s="123" t="s">
        <v>4670</v>
      </c>
      <c r="X98" t="s">
        <v>132</v>
      </c>
      <c r="Y98" t="s">
        <v>438</v>
      </c>
    </row>
    <row r="99" ht="14.25" spans="1:22">
      <c r="A99" s="107">
        <v>96</v>
      </c>
      <c r="B99" s="34" t="s">
        <v>117</v>
      </c>
      <c r="C99" s="82" t="s">
        <v>150</v>
      </c>
      <c r="D99" s="83" t="s">
        <v>886</v>
      </c>
      <c r="E99" s="54" t="s">
        <v>412</v>
      </c>
      <c r="F99" s="55" t="s">
        <v>4626</v>
      </c>
      <c r="G99" s="80">
        <v>45597</v>
      </c>
      <c r="H99" s="80">
        <v>45597</v>
      </c>
      <c r="I99" s="34" t="s">
        <v>124</v>
      </c>
      <c r="J99" s="34" t="s">
        <v>125</v>
      </c>
      <c r="K99" s="34" t="s">
        <v>398</v>
      </c>
      <c r="L99" s="47" t="s">
        <v>80</v>
      </c>
      <c r="M99" s="47">
        <v>6</v>
      </c>
      <c r="N99" s="34"/>
      <c r="O99" s="34"/>
      <c r="P99" s="35"/>
      <c r="Q99" s="35"/>
      <c r="R99" s="40"/>
      <c r="S99" s="40"/>
      <c r="T99" s="36"/>
      <c r="U99" s="34"/>
      <c r="V99" s="34"/>
    </row>
    <row r="100" ht="409.5" spans="1:25">
      <c r="A100" s="107">
        <v>97</v>
      </c>
      <c r="B100" s="34" t="s">
        <v>117</v>
      </c>
      <c r="C100" s="82" t="s">
        <v>150</v>
      </c>
      <c r="D100" s="83" t="s">
        <v>4281</v>
      </c>
      <c r="E100" s="54" t="s">
        <v>412</v>
      </c>
      <c r="F100" s="55" t="s">
        <v>4626</v>
      </c>
      <c r="G100" s="80">
        <v>45292</v>
      </c>
      <c r="H100" s="80">
        <v>45292</v>
      </c>
      <c r="I100" s="34" t="s">
        <v>124</v>
      </c>
      <c r="J100" s="34" t="s">
        <v>125</v>
      </c>
      <c r="K100" s="34" t="s">
        <v>398</v>
      </c>
      <c r="L100" s="47" t="s">
        <v>80</v>
      </c>
      <c r="M100" s="47">
        <v>66</v>
      </c>
      <c r="N100" s="34" t="s">
        <v>4692</v>
      </c>
      <c r="O100" s="65">
        <v>45316.6118055556</v>
      </c>
      <c r="P100" s="35"/>
      <c r="Q100" s="35"/>
      <c r="R100" s="40"/>
      <c r="S100" s="40"/>
      <c r="T100" s="36"/>
      <c r="U100" s="34" t="s">
        <v>4693</v>
      </c>
      <c r="V100" s="34" t="s">
        <v>4281</v>
      </c>
      <c r="W100" s="123" t="s">
        <v>4694</v>
      </c>
      <c r="X100" t="s">
        <v>132</v>
      </c>
      <c r="Y100" t="s">
        <v>133</v>
      </c>
    </row>
    <row r="101" ht="175.5" spans="1:25">
      <c r="A101" s="107">
        <v>98</v>
      </c>
      <c r="B101" s="34" t="s">
        <v>117</v>
      </c>
      <c r="C101" s="82" t="s">
        <v>150</v>
      </c>
      <c r="D101" s="83" t="s">
        <v>4281</v>
      </c>
      <c r="E101" s="54" t="s">
        <v>412</v>
      </c>
      <c r="F101" s="55" t="s">
        <v>4626</v>
      </c>
      <c r="G101" s="80">
        <v>45505</v>
      </c>
      <c r="H101" s="80">
        <v>45505</v>
      </c>
      <c r="I101" s="34" t="s">
        <v>124</v>
      </c>
      <c r="J101" s="34" t="s">
        <v>125</v>
      </c>
      <c r="K101" s="34" t="s">
        <v>398</v>
      </c>
      <c r="L101" s="47" t="s">
        <v>80</v>
      </c>
      <c r="M101" s="47"/>
      <c r="N101" s="34" t="s">
        <v>4677</v>
      </c>
      <c r="O101" s="65">
        <v>45534.5222222222</v>
      </c>
      <c r="P101" s="35"/>
      <c r="Q101" s="35"/>
      <c r="R101" s="40"/>
      <c r="S101" s="40"/>
      <c r="T101" s="36"/>
      <c r="U101" s="34" t="s">
        <v>4678</v>
      </c>
      <c r="V101" s="34" t="s">
        <v>4281</v>
      </c>
      <c r="W101" s="123" t="s">
        <v>4679</v>
      </c>
      <c r="X101" t="s">
        <v>132</v>
      </c>
      <c r="Y101" t="s">
        <v>498</v>
      </c>
    </row>
    <row r="102" ht="409.5" spans="1:25">
      <c r="A102" s="107">
        <v>99</v>
      </c>
      <c r="B102" s="34" t="s">
        <v>117</v>
      </c>
      <c r="C102" s="82" t="s">
        <v>150</v>
      </c>
      <c r="D102" s="83" t="s">
        <v>4695</v>
      </c>
      <c r="E102" s="57" t="s">
        <v>157</v>
      </c>
      <c r="F102" s="55" t="s">
        <v>4626</v>
      </c>
      <c r="G102" s="80">
        <v>45413</v>
      </c>
      <c r="H102" s="80">
        <v>45413</v>
      </c>
      <c r="I102" s="34" t="s">
        <v>124</v>
      </c>
      <c r="J102" s="34" t="s">
        <v>125</v>
      </c>
      <c r="K102" s="34" t="s">
        <v>398</v>
      </c>
      <c r="L102" s="47" t="s">
        <v>80</v>
      </c>
      <c r="M102" s="47">
        <v>12</v>
      </c>
      <c r="N102" s="34" t="s">
        <v>4696</v>
      </c>
      <c r="O102" s="65">
        <v>45295.5208333333</v>
      </c>
      <c r="P102" s="35"/>
      <c r="Q102" s="35"/>
      <c r="R102" s="40"/>
      <c r="S102" s="40"/>
      <c r="T102" s="36"/>
      <c r="U102" s="34" t="s">
        <v>4697</v>
      </c>
      <c r="V102" s="34" t="s">
        <v>4695</v>
      </c>
      <c r="W102" s="123" t="s">
        <v>4698</v>
      </c>
      <c r="X102" t="s">
        <v>132</v>
      </c>
      <c r="Y102" t="s">
        <v>133</v>
      </c>
    </row>
    <row r="103" ht="36" spans="1:25">
      <c r="A103" s="107">
        <v>100</v>
      </c>
      <c r="B103" s="34" t="s">
        <v>117</v>
      </c>
      <c r="C103" s="82" t="s">
        <v>150</v>
      </c>
      <c r="D103" s="83" t="s">
        <v>4695</v>
      </c>
      <c r="E103" s="57" t="s">
        <v>157</v>
      </c>
      <c r="F103" s="55" t="s">
        <v>4626</v>
      </c>
      <c r="G103" s="80">
        <v>45597</v>
      </c>
      <c r="H103" s="80">
        <v>45597</v>
      </c>
      <c r="I103" s="34" t="s">
        <v>124</v>
      </c>
      <c r="J103" s="34" t="s">
        <v>125</v>
      </c>
      <c r="K103" s="34" t="s">
        <v>398</v>
      </c>
      <c r="L103" s="47" t="s">
        <v>80</v>
      </c>
      <c r="M103" s="47"/>
      <c r="N103" s="34" t="s">
        <v>4689</v>
      </c>
      <c r="O103" s="65">
        <v>45583.6875</v>
      </c>
      <c r="P103" s="35"/>
      <c r="Q103" s="35"/>
      <c r="R103" s="40"/>
      <c r="S103" s="40"/>
      <c r="T103" s="36"/>
      <c r="U103" s="34" t="s">
        <v>4699</v>
      </c>
      <c r="V103" s="34" t="s">
        <v>4695</v>
      </c>
      <c r="W103" t="s">
        <v>4700</v>
      </c>
      <c r="X103" t="s">
        <v>132</v>
      </c>
      <c r="Y103" t="s">
        <v>3620</v>
      </c>
    </row>
    <row r="104" ht="310.5" spans="1:25">
      <c r="A104" s="107">
        <v>101</v>
      </c>
      <c r="B104" s="34" t="s">
        <v>117</v>
      </c>
      <c r="C104" s="82" t="s">
        <v>150</v>
      </c>
      <c r="D104" s="83" t="s">
        <v>4701</v>
      </c>
      <c r="E104" s="57" t="s">
        <v>157</v>
      </c>
      <c r="F104" s="55" t="s">
        <v>4626</v>
      </c>
      <c r="G104" s="80">
        <v>45413</v>
      </c>
      <c r="H104" s="80">
        <v>45413</v>
      </c>
      <c r="I104" s="34" t="s">
        <v>124</v>
      </c>
      <c r="J104" s="34" t="s">
        <v>125</v>
      </c>
      <c r="K104" s="34" t="s">
        <v>398</v>
      </c>
      <c r="L104" s="47" t="s">
        <v>80</v>
      </c>
      <c r="M104" s="47">
        <v>6</v>
      </c>
      <c r="N104" s="34" t="s">
        <v>4651</v>
      </c>
      <c r="O104" s="65">
        <v>45429.5208333333</v>
      </c>
      <c r="P104" s="35"/>
      <c r="Q104" s="35"/>
      <c r="R104" s="40"/>
      <c r="S104" s="40"/>
      <c r="T104" s="36"/>
      <c r="U104" s="34" t="s">
        <v>4667</v>
      </c>
      <c r="V104" s="34" t="s">
        <v>4701</v>
      </c>
      <c r="W104" s="123" t="s">
        <v>4668</v>
      </c>
      <c r="X104" t="s">
        <v>132</v>
      </c>
      <c r="Y104" t="s">
        <v>438</v>
      </c>
    </row>
    <row r="105" ht="14.25" spans="1:22">
      <c r="A105" s="107">
        <v>102</v>
      </c>
      <c r="B105" s="34" t="s">
        <v>117</v>
      </c>
      <c r="C105" s="82" t="s">
        <v>150</v>
      </c>
      <c r="D105" s="83" t="s">
        <v>4701</v>
      </c>
      <c r="E105" s="57" t="s">
        <v>157</v>
      </c>
      <c r="F105" s="55" t="s">
        <v>4626</v>
      </c>
      <c r="G105" s="80">
        <v>45597</v>
      </c>
      <c r="H105" s="80">
        <v>45597</v>
      </c>
      <c r="I105" s="34" t="s">
        <v>124</v>
      </c>
      <c r="J105" s="34" t="s">
        <v>125</v>
      </c>
      <c r="K105" s="34" t="s">
        <v>398</v>
      </c>
      <c r="L105" s="47" t="s">
        <v>80</v>
      </c>
      <c r="M105" s="47">
        <v>6</v>
      </c>
      <c r="N105" s="34"/>
      <c r="O105" s="34"/>
      <c r="P105" s="35"/>
      <c r="Q105" s="35"/>
      <c r="R105" s="40"/>
      <c r="S105" s="40"/>
      <c r="T105" s="36"/>
      <c r="U105" s="34"/>
      <c r="V105" s="34"/>
    </row>
    <row r="106" ht="409.5" spans="1:25">
      <c r="A106" s="107">
        <v>103</v>
      </c>
      <c r="B106" s="34" t="s">
        <v>117</v>
      </c>
      <c r="C106" s="82" t="s">
        <v>150</v>
      </c>
      <c r="D106" s="83" t="s">
        <v>916</v>
      </c>
      <c r="E106" s="54" t="s">
        <v>412</v>
      </c>
      <c r="F106" s="55" t="s">
        <v>4626</v>
      </c>
      <c r="G106" s="80">
        <v>45413</v>
      </c>
      <c r="H106" s="81">
        <v>45413</v>
      </c>
      <c r="I106" s="34" t="s">
        <v>124</v>
      </c>
      <c r="J106" s="34" t="s">
        <v>125</v>
      </c>
      <c r="K106" s="34" t="s">
        <v>398</v>
      </c>
      <c r="L106" s="47" t="s">
        <v>80</v>
      </c>
      <c r="M106" s="47">
        <v>6</v>
      </c>
      <c r="N106" s="34" t="s">
        <v>4651</v>
      </c>
      <c r="O106" s="65">
        <v>45429.5208333333</v>
      </c>
      <c r="P106" s="35"/>
      <c r="Q106" s="35"/>
      <c r="R106" s="40"/>
      <c r="S106" s="40"/>
      <c r="T106" s="36"/>
      <c r="U106" s="34" t="s">
        <v>4669</v>
      </c>
      <c r="V106" s="34" t="s">
        <v>916</v>
      </c>
      <c r="W106" s="123" t="s">
        <v>4670</v>
      </c>
      <c r="X106" t="s">
        <v>132</v>
      </c>
      <c r="Y106" t="s">
        <v>438</v>
      </c>
    </row>
    <row r="107" ht="14.25" spans="1:22">
      <c r="A107" s="107">
        <v>104</v>
      </c>
      <c r="B107" s="34" t="s">
        <v>117</v>
      </c>
      <c r="C107" s="82" t="s">
        <v>150</v>
      </c>
      <c r="D107" s="83" t="s">
        <v>916</v>
      </c>
      <c r="E107" s="54" t="s">
        <v>412</v>
      </c>
      <c r="F107" s="55" t="s">
        <v>4626</v>
      </c>
      <c r="G107" s="80">
        <v>45597</v>
      </c>
      <c r="H107" s="80">
        <v>45597</v>
      </c>
      <c r="I107" s="34" t="s">
        <v>124</v>
      </c>
      <c r="J107" s="34" t="s">
        <v>125</v>
      </c>
      <c r="K107" s="34" t="s">
        <v>398</v>
      </c>
      <c r="L107" s="47" t="s">
        <v>80</v>
      </c>
      <c r="M107" s="47">
        <v>6</v>
      </c>
      <c r="N107" s="34"/>
      <c r="O107" s="34"/>
      <c r="P107" s="35"/>
      <c r="Q107" s="35"/>
      <c r="R107" s="40"/>
      <c r="S107" s="40"/>
      <c r="T107" s="36"/>
      <c r="U107" s="34"/>
      <c r="V107" s="34"/>
    </row>
    <row r="108" ht="409.5" spans="1:25">
      <c r="A108" s="107">
        <v>105</v>
      </c>
      <c r="B108" s="34" t="s">
        <v>117</v>
      </c>
      <c r="C108" s="82" t="s">
        <v>150</v>
      </c>
      <c r="D108" s="83" t="s">
        <v>4702</v>
      </c>
      <c r="E108" s="54" t="s">
        <v>412</v>
      </c>
      <c r="F108" s="55" t="s">
        <v>4626</v>
      </c>
      <c r="G108" s="80">
        <v>45413</v>
      </c>
      <c r="H108" s="81">
        <v>45413</v>
      </c>
      <c r="I108" s="34" t="s">
        <v>124</v>
      </c>
      <c r="J108" s="34" t="s">
        <v>125</v>
      </c>
      <c r="K108" s="34" t="s">
        <v>398</v>
      </c>
      <c r="L108" s="47" t="s">
        <v>80</v>
      </c>
      <c r="M108" s="47">
        <v>6</v>
      </c>
      <c r="N108" s="34" t="s">
        <v>4651</v>
      </c>
      <c r="O108" s="65">
        <v>45429.5208333333</v>
      </c>
      <c r="P108" s="35"/>
      <c r="Q108" s="35"/>
      <c r="R108" s="40"/>
      <c r="S108" s="40"/>
      <c r="T108" s="36"/>
      <c r="U108" s="34" t="s">
        <v>4669</v>
      </c>
      <c r="V108" s="34" t="s">
        <v>4702</v>
      </c>
      <c r="W108" s="123" t="s">
        <v>4670</v>
      </c>
      <c r="X108" t="s">
        <v>132</v>
      </c>
      <c r="Y108" t="s">
        <v>438</v>
      </c>
    </row>
    <row r="109" ht="14.25" spans="1:22">
      <c r="A109" s="107">
        <v>106</v>
      </c>
      <c r="B109" s="34" t="s">
        <v>117</v>
      </c>
      <c r="C109" s="82" t="s">
        <v>150</v>
      </c>
      <c r="D109" s="83" t="s">
        <v>4702</v>
      </c>
      <c r="E109" s="54" t="s">
        <v>412</v>
      </c>
      <c r="F109" s="55" t="s">
        <v>4626</v>
      </c>
      <c r="G109" s="80">
        <v>45597</v>
      </c>
      <c r="H109" s="80">
        <v>45597</v>
      </c>
      <c r="I109" s="34" t="s">
        <v>124</v>
      </c>
      <c r="J109" s="34" t="s">
        <v>125</v>
      </c>
      <c r="K109" s="34" t="s">
        <v>398</v>
      </c>
      <c r="L109" s="47" t="s">
        <v>80</v>
      </c>
      <c r="M109" s="47">
        <v>6</v>
      </c>
      <c r="N109" s="34"/>
      <c r="O109" s="34"/>
      <c r="P109" s="35"/>
      <c r="Q109" s="35"/>
      <c r="R109" s="40"/>
      <c r="S109" s="40"/>
      <c r="T109" s="36"/>
      <c r="U109" s="34"/>
      <c r="V109" s="34"/>
    </row>
    <row r="110" ht="162" spans="1:25">
      <c r="A110" s="107">
        <v>107</v>
      </c>
      <c r="B110" s="34" t="s">
        <v>117</v>
      </c>
      <c r="C110" s="82" t="s">
        <v>363</v>
      </c>
      <c r="D110" s="83" t="s">
        <v>718</v>
      </c>
      <c r="E110" s="57" t="s">
        <v>157</v>
      </c>
      <c r="F110" s="55" t="s">
        <v>4626</v>
      </c>
      <c r="G110" s="80">
        <v>45413</v>
      </c>
      <c r="H110" s="80">
        <v>45413</v>
      </c>
      <c r="I110" s="34" t="s">
        <v>124</v>
      </c>
      <c r="J110" s="34" t="s">
        <v>125</v>
      </c>
      <c r="K110" s="34" t="s">
        <v>398</v>
      </c>
      <c r="L110" s="47" t="s">
        <v>80</v>
      </c>
      <c r="M110" s="47">
        <v>6</v>
      </c>
      <c r="N110" s="34" t="s">
        <v>4703</v>
      </c>
      <c r="O110" s="65">
        <v>45442.5</v>
      </c>
      <c r="P110" s="35"/>
      <c r="Q110" s="35"/>
      <c r="R110" s="40"/>
      <c r="S110" s="40"/>
      <c r="T110" s="36"/>
      <c r="U110" s="34" t="s">
        <v>4704</v>
      </c>
      <c r="V110" s="34" t="s">
        <v>718</v>
      </c>
      <c r="W110" s="123" t="s">
        <v>4705</v>
      </c>
      <c r="X110" t="s">
        <v>132</v>
      </c>
      <c r="Y110" t="s">
        <v>438</v>
      </c>
    </row>
    <row r="111" ht="14.25" spans="1:22">
      <c r="A111" s="107">
        <v>108</v>
      </c>
      <c r="B111" s="34" t="s">
        <v>117</v>
      </c>
      <c r="C111" s="82" t="s">
        <v>363</v>
      </c>
      <c r="D111" s="83" t="s">
        <v>718</v>
      </c>
      <c r="E111" s="57" t="s">
        <v>157</v>
      </c>
      <c r="F111" s="55" t="s">
        <v>4626</v>
      </c>
      <c r="G111" s="80">
        <v>45597</v>
      </c>
      <c r="H111" s="80">
        <v>45597</v>
      </c>
      <c r="I111" s="34" t="s">
        <v>124</v>
      </c>
      <c r="J111" s="34" t="s">
        <v>125</v>
      </c>
      <c r="K111" s="34" t="s">
        <v>398</v>
      </c>
      <c r="L111" s="47" t="s">
        <v>80</v>
      </c>
      <c r="M111" s="47">
        <v>6</v>
      </c>
      <c r="N111" s="34"/>
      <c r="O111" s="34"/>
      <c r="P111" s="35"/>
      <c r="Q111" s="35"/>
      <c r="R111" s="40"/>
      <c r="S111" s="40"/>
      <c r="T111" s="36"/>
      <c r="U111" s="34"/>
      <c r="V111" s="34"/>
    </row>
    <row r="112" ht="162" spans="1:25">
      <c r="A112" s="107">
        <v>109</v>
      </c>
      <c r="B112" s="34" t="s">
        <v>117</v>
      </c>
      <c r="C112" s="82" t="s">
        <v>363</v>
      </c>
      <c r="D112" s="83" t="s">
        <v>723</v>
      </c>
      <c r="E112" s="57" t="s">
        <v>157</v>
      </c>
      <c r="F112" s="55" t="s">
        <v>4626</v>
      </c>
      <c r="G112" s="80">
        <v>45413</v>
      </c>
      <c r="H112" s="80">
        <v>45413</v>
      </c>
      <c r="I112" s="34" t="s">
        <v>124</v>
      </c>
      <c r="J112" s="34" t="s">
        <v>125</v>
      </c>
      <c r="K112" s="34" t="s">
        <v>398</v>
      </c>
      <c r="L112" s="47" t="s">
        <v>80</v>
      </c>
      <c r="M112" s="47">
        <v>6</v>
      </c>
      <c r="N112" s="34" t="s">
        <v>4703</v>
      </c>
      <c r="O112" s="65">
        <v>45442.5</v>
      </c>
      <c r="P112" s="35"/>
      <c r="Q112" s="35"/>
      <c r="R112" s="40"/>
      <c r="S112" s="40"/>
      <c r="T112" s="36"/>
      <c r="U112" s="34" t="s">
        <v>4704</v>
      </c>
      <c r="V112" s="34" t="s">
        <v>723</v>
      </c>
      <c r="W112" s="123" t="s">
        <v>4705</v>
      </c>
      <c r="X112" t="s">
        <v>132</v>
      </c>
      <c r="Y112" t="s">
        <v>438</v>
      </c>
    </row>
    <row r="113" ht="14.25" spans="1:22">
      <c r="A113" s="107">
        <v>110</v>
      </c>
      <c r="B113" s="34" t="s">
        <v>117</v>
      </c>
      <c r="C113" s="82" t="s">
        <v>363</v>
      </c>
      <c r="D113" s="83" t="s">
        <v>723</v>
      </c>
      <c r="E113" s="57" t="s">
        <v>157</v>
      </c>
      <c r="F113" s="55" t="s">
        <v>4626</v>
      </c>
      <c r="G113" s="80">
        <v>45597</v>
      </c>
      <c r="H113" s="80">
        <v>45597</v>
      </c>
      <c r="I113" s="34" t="s">
        <v>124</v>
      </c>
      <c r="J113" s="34" t="s">
        <v>125</v>
      </c>
      <c r="K113" s="34" t="s">
        <v>398</v>
      </c>
      <c r="L113" s="47" t="s">
        <v>80</v>
      </c>
      <c r="M113" s="47">
        <v>6</v>
      </c>
      <c r="N113" s="34"/>
      <c r="O113" s="34"/>
      <c r="P113" s="35"/>
      <c r="Q113" s="35"/>
      <c r="R113" s="40"/>
      <c r="S113" s="40"/>
      <c r="T113" s="36"/>
      <c r="U113" s="34"/>
      <c r="V113" s="34"/>
    </row>
    <row r="114" ht="409.5" spans="1:25">
      <c r="A114" s="107">
        <v>111</v>
      </c>
      <c r="B114" s="34" t="s">
        <v>117</v>
      </c>
      <c r="C114" s="82" t="s">
        <v>363</v>
      </c>
      <c r="D114" s="83" t="s">
        <v>699</v>
      </c>
      <c r="E114" s="57" t="s">
        <v>247</v>
      </c>
      <c r="F114" s="55" t="s">
        <v>4626</v>
      </c>
      <c r="G114" s="80">
        <v>45413</v>
      </c>
      <c r="H114" s="80">
        <v>45413</v>
      </c>
      <c r="I114" s="34" t="s">
        <v>124</v>
      </c>
      <c r="J114" s="34" t="s">
        <v>125</v>
      </c>
      <c r="K114" s="34" t="s">
        <v>398</v>
      </c>
      <c r="L114" s="47" t="s">
        <v>80</v>
      </c>
      <c r="M114" s="47">
        <v>21</v>
      </c>
      <c r="N114" s="34" t="s">
        <v>4706</v>
      </c>
      <c r="O114" s="65">
        <v>45295.5208333333</v>
      </c>
      <c r="P114" s="35"/>
      <c r="Q114" s="35"/>
      <c r="R114" s="40"/>
      <c r="S114" s="40"/>
      <c r="T114" s="36"/>
      <c r="U114" s="34" t="s">
        <v>4707</v>
      </c>
      <c r="V114" s="34" t="s">
        <v>699</v>
      </c>
      <c r="W114" s="123" t="s">
        <v>4708</v>
      </c>
      <c r="X114" t="s">
        <v>132</v>
      </c>
      <c r="Y114" t="s">
        <v>133</v>
      </c>
    </row>
    <row r="115" ht="36" spans="1:25">
      <c r="A115" s="107">
        <v>112</v>
      </c>
      <c r="B115" s="34" t="s">
        <v>117</v>
      </c>
      <c r="C115" s="82" t="s">
        <v>363</v>
      </c>
      <c r="D115" s="83" t="s">
        <v>699</v>
      </c>
      <c r="E115" s="57" t="s">
        <v>247</v>
      </c>
      <c r="F115" s="55" t="s">
        <v>4626</v>
      </c>
      <c r="G115" s="80">
        <v>45597</v>
      </c>
      <c r="H115" s="80">
        <v>45597</v>
      </c>
      <c r="I115" s="34" t="s">
        <v>124</v>
      </c>
      <c r="J115" s="34" t="s">
        <v>125</v>
      </c>
      <c r="K115" s="34" t="s">
        <v>398</v>
      </c>
      <c r="L115" s="47" t="s">
        <v>80</v>
      </c>
      <c r="M115" s="47">
        <v>21</v>
      </c>
      <c r="N115" s="34" t="s">
        <v>4689</v>
      </c>
      <c r="O115" s="65">
        <v>45583.6875</v>
      </c>
      <c r="P115" s="35"/>
      <c r="Q115" s="35"/>
      <c r="R115" s="40"/>
      <c r="S115" s="40"/>
      <c r="T115" s="36"/>
      <c r="U115" s="34" t="s">
        <v>4699</v>
      </c>
      <c r="V115" s="34" t="s">
        <v>699</v>
      </c>
      <c r="W115" t="s">
        <v>4700</v>
      </c>
      <c r="X115" t="s">
        <v>132</v>
      </c>
      <c r="Y115" t="s">
        <v>3620</v>
      </c>
    </row>
    <row r="116" ht="409.5" spans="1:25">
      <c r="A116" s="107">
        <v>113</v>
      </c>
      <c r="B116" s="34" t="s">
        <v>117</v>
      </c>
      <c r="C116" s="82" t="s">
        <v>363</v>
      </c>
      <c r="D116" s="83" t="s">
        <v>705</v>
      </c>
      <c r="E116" s="57" t="s">
        <v>247</v>
      </c>
      <c r="F116" s="55" t="s">
        <v>4626</v>
      </c>
      <c r="G116" s="80">
        <v>45413</v>
      </c>
      <c r="H116" s="80">
        <v>45413</v>
      </c>
      <c r="I116" s="34" t="s">
        <v>124</v>
      </c>
      <c r="J116" s="34" t="s">
        <v>125</v>
      </c>
      <c r="K116" s="34" t="s">
        <v>398</v>
      </c>
      <c r="L116" s="47" t="s">
        <v>80</v>
      </c>
      <c r="M116" s="47">
        <v>21</v>
      </c>
      <c r="N116" s="34" t="s">
        <v>4706</v>
      </c>
      <c r="O116" s="65">
        <v>45295.5208333333</v>
      </c>
      <c r="P116" s="35"/>
      <c r="Q116" s="35"/>
      <c r="R116" s="40"/>
      <c r="S116" s="40"/>
      <c r="T116" s="36"/>
      <c r="U116" s="34" t="s">
        <v>4707</v>
      </c>
      <c r="V116" s="34" t="s">
        <v>705</v>
      </c>
      <c r="W116" s="123" t="s">
        <v>4708</v>
      </c>
      <c r="X116" t="s">
        <v>132</v>
      </c>
      <c r="Y116" t="s">
        <v>133</v>
      </c>
    </row>
    <row r="117" ht="36" spans="1:25">
      <c r="A117" s="107">
        <v>114</v>
      </c>
      <c r="B117" s="34" t="s">
        <v>117</v>
      </c>
      <c r="C117" s="82" t="s">
        <v>363</v>
      </c>
      <c r="D117" s="83" t="s">
        <v>705</v>
      </c>
      <c r="E117" s="57" t="s">
        <v>247</v>
      </c>
      <c r="F117" s="55" t="s">
        <v>4626</v>
      </c>
      <c r="G117" s="80">
        <v>45597</v>
      </c>
      <c r="H117" s="80">
        <v>45597</v>
      </c>
      <c r="I117" s="34" t="s">
        <v>124</v>
      </c>
      <c r="J117" s="34" t="s">
        <v>125</v>
      </c>
      <c r="K117" s="34" t="s">
        <v>398</v>
      </c>
      <c r="L117" s="47" t="s">
        <v>80</v>
      </c>
      <c r="M117" s="47">
        <v>21</v>
      </c>
      <c r="N117" s="34" t="s">
        <v>4689</v>
      </c>
      <c r="O117" s="65">
        <v>45583.6875</v>
      </c>
      <c r="P117" s="35"/>
      <c r="Q117" s="35"/>
      <c r="R117" s="40"/>
      <c r="S117" s="40"/>
      <c r="T117" s="36"/>
      <c r="U117" s="34" t="s">
        <v>4699</v>
      </c>
      <c r="V117" s="34" t="s">
        <v>705</v>
      </c>
      <c r="W117" t="s">
        <v>4700</v>
      </c>
      <c r="X117" t="s">
        <v>132</v>
      </c>
      <c r="Y117" t="s">
        <v>3620</v>
      </c>
    </row>
    <row r="118" ht="409.5" spans="1:25">
      <c r="A118" s="107">
        <v>115</v>
      </c>
      <c r="B118" s="34" t="s">
        <v>117</v>
      </c>
      <c r="C118" s="82" t="s">
        <v>363</v>
      </c>
      <c r="D118" s="83" t="s">
        <v>725</v>
      </c>
      <c r="E118" s="54" t="s">
        <v>412</v>
      </c>
      <c r="F118" s="55" t="s">
        <v>4626</v>
      </c>
      <c r="G118" s="80">
        <v>45292</v>
      </c>
      <c r="H118" s="80">
        <v>45292</v>
      </c>
      <c r="I118" s="34" t="s">
        <v>124</v>
      </c>
      <c r="J118" s="34" t="s">
        <v>125</v>
      </c>
      <c r="K118" s="34" t="s">
        <v>398</v>
      </c>
      <c r="L118" s="47" t="s">
        <v>80</v>
      </c>
      <c r="M118" s="47">
        <v>30</v>
      </c>
      <c r="N118" s="34" t="s">
        <v>4674</v>
      </c>
      <c r="O118" s="65">
        <v>45316.6118055556</v>
      </c>
      <c r="P118" s="35"/>
      <c r="Q118" s="35"/>
      <c r="R118" s="40"/>
      <c r="S118" s="40"/>
      <c r="T118" s="36"/>
      <c r="U118" s="34" t="s">
        <v>4675</v>
      </c>
      <c r="V118" s="34" t="s">
        <v>725</v>
      </c>
      <c r="W118" s="123" t="s">
        <v>4676</v>
      </c>
      <c r="X118" t="s">
        <v>132</v>
      </c>
      <c r="Y118" t="s">
        <v>133</v>
      </c>
    </row>
    <row r="119" ht="36" spans="1:25">
      <c r="A119" s="107">
        <v>116</v>
      </c>
      <c r="B119" s="34" t="s">
        <v>117</v>
      </c>
      <c r="C119" s="82" t="s">
        <v>363</v>
      </c>
      <c r="D119" s="83" t="s">
        <v>725</v>
      </c>
      <c r="E119" s="54" t="s">
        <v>412</v>
      </c>
      <c r="F119" s="55" t="s">
        <v>4626</v>
      </c>
      <c r="G119" s="80">
        <v>45505</v>
      </c>
      <c r="H119" s="80">
        <v>45505</v>
      </c>
      <c r="I119" s="34" t="s">
        <v>124</v>
      </c>
      <c r="J119" s="34" t="s">
        <v>125</v>
      </c>
      <c r="K119" s="34" t="s">
        <v>398</v>
      </c>
      <c r="L119" s="47" t="s">
        <v>80</v>
      </c>
      <c r="M119" s="47">
        <v>30</v>
      </c>
      <c r="N119" s="34" t="s">
        <v>4677</v>
      </c>
      <c r="O119" s="65">
        <v>45534.5222222222</v>
      </c>
      <c r="P119" s="35"/>
      <c r="Q119" s="35"/>
      <c r="R119" s="40"/>
      <c r="S119" s="40"/>
      <c r="T119" s="36"/>
      <c r="U119" s="34" t="s">
        <v>4678</v>
      </c>
      <c r="V119" s="34" t="s">
        <v>725</v>
      </c>
      <c r="W119" t="s">
        <v>4679</v>
      </c>
      <c r="X119" t="s">
        <v>132</v>
      </c>
      <c r="Y119" t="s">
        <v>498</v>
      </c>
    </row>
    <row r="120" ht="409.5" spans="1:25">
      <c r="A120" s="107">
        <v>117</v>
      </c>
      <c r="B120" s="34" t="s">
        <v>117</v>
      </c>
      <c r="C120" s="82" t="s">
        <v>363</v>
      </c>
      <c r="D120" s="83" t="s">
        <v>730</v>
      </c>
      <c r="E120" s="54" t="s">
        <v>412</v>
      </c>
      <c r="F120" s="55" t="s">
        <v>4626</v>
      </c>
      <c r="G120" s="80">
        <v>45292</v>
      </c>
      <c r="H120" s="80">
        <v>45292</v>
      </c>
      <c r="I120" s="34" t="s">
        <v>124</v>
      </c>
      <c r="J120" s="34" t="s">
        <v>125</v>
      </c>
      <c r="K120" s="34" t="s">
        <v>398</v>
      </c>
      <c r="L120" s="47" t="s">
        <v>80</v>
      </c>
      <c r="M120" s="47">
        <v>30</v>
      </c>
      <c r="N120" s="34" t="s">
        <v>4674</v>
      </c>
      <c r="O120" s="65">
        <v>45316.6118055556</v>
      </c>
      <c r="P120" s="35"/>
      <c r="Q120" s="35"/>
      <c r="R120" s="40"/>
      <c r="S120" s="40"/>
      <c r="T120" s="36"/>
      <c r="U120" s="34" t="s">
        <v>4675</v>
      </c>
      <c r="V120" s="34" t="s">
        <v>730</v>
      </c>
      <c r="W120" s="123" t="s">
        <v>4676</v>
      </c>
      <c r="X120" t="s">
        <v>132</v>
      </c>
      <c r="Y120" t="s">
        <v>133</v>
      </c>
    </row>
    <row r="121" ht="36" spans="1:25">
      <c r="A121" s="107">
        <v>118</v>
      </c>
      <c r="B121" s="34" t="s">
        <v>117</v>
      </c>
      <c r="C121" s="82" t="s">
        <v>363</v>
      </c>
      <c r="D121" s="83" t="s">
        <v>730</v>
      </c>
      <c r="E121" s="54" t="s">
        <v>412</v>
      </c>
      <c r="F121" s="55" t="s">
        <v>4626</v>
      </c>
      <c r="G121" s="80">
        <v>45505</v>
      </c>
      <c r="H121" s="80">
        <v>45505</v>
      </c>
      <c r="I121" s="34" t="s">
        <v>124</v>
      </c>
      <c r="J121" s="34" t="s">
        <v>125</v>
      </c>
      <c r="K121" s="34" t="s">
        <v>398</v>
      </c>
      <c r="L121" s="47" t="s">
        <v>80</v>
      </c>
      <c r="M121" s="47">
        <v>30</v>
      </c>
      <c r="N121" s="34" t="s">
        <v>4677</v>
      </c>
      <c r="O121" s="65">
        <v>45534.5222222222</v>
      </c>
      <c r="P121" s="35"/>
      <c r="Q121" s="35"/>
      <c r="R121" s="40"/>
      <c r="S121" s="40"/>
      <c r="T121" s="36"/>
      <c r="U121" s="34" t="s">
        <v>4678</v>
      </c>
      <c r="V121" s="34" t="s">
        <v>730</v>
      </c>
      <c r="W121" t="s">
        <v>4679</v>
      </c>
      <c r="X121" t="s">
        <v>132</v>
      </c>
      <c r="Y121" t="s">
        <v>498</v>
      </c>
    </row>
    <row r="122" ht="409.5" spans="1:25">
      <c r="A122" s="107">
        <v>119</v>
      </c>
      <c r="B122" s="34" t="s">
        <v>117</v>
      </c>
      <c r="C122" s="82" t="s">
        <v>363</v>
      </c>
      <c r="D122" s="83" t="s">
        <v>734</v>
      </c>
      <c r="E122" s="57" t="s">
        <v>247</v>
      </c>
      <c r="F122" s="55" t="s">
        <v>4626</v>
      </c>
      <c r="G122" s="80">
        <v>45292</v>
      </c>
      <c r="H122" s="80">
        <v>45292</v>
      </c>
      <c r="I122" s="34" t="s">
        <v>124</v>
      </c>
      <c r="J122" s="34" t="s">
        <v>125</v>
      </c>
      <c r="K122" s="34" t="s">
        <v>398</v>
      </c>
      <c r="L122" s="47" t="s">
        <v>80</v>
      </c>
      <c r="M122" s="47">
        <v>18</v>
      </c>
      <c r="N122" s="34" t="s">
        <v>4674</v>
      </c>
      <c r="O122" s="65">
        <v>45316.6118055556</v>
      </c>
      <c r="P122" s="35"/>
      <c r="Q122" s="35"/>
      <c r="R122" s="40"/>
      <c r="S122" s="40"/>
      <c r="T122" s="36"/>
      <c r="U122" s="34" t="s">
        <v>4709</v>
      </c>
      <c r="V122" s="34" t="s">
        <v>734</v>
      </c>
      <c r="W122" s="123" t="s">
        <v>4710</v>
      </c>
      <c r="X122" t="s">
        <v>132</v>
      </c>
      <c r="Y122" t="s">
        <v>133</v>
      </c>
    </row>
    <row r="123" ht="36" spans="1:25">
      <c r="A123" s="107">
        <v>120</v>
      </c>
      <c r="B123" s="34" t="s">
        <v>117</v>
      </c>
      <c r="C123" s="82" t="s">
        <v>363</v>
      </c>
      <c r="D123" s="83" t="s">
        <v>734</v>
      </c>
      <c r="E123" s="57" t="s">
        <v>247</v>
      </c>
      <c r="F123" s="55" t="s">
        <v>4626</v>
      </c>
      <c r="G123" s="80">
        <v>45505</v>
      </c>
      <c r="H123" s="80">
        <v>45505</v>
      </c>
      <c r="I123" s="34" t="s">
        <v>124</v>
      </c>
      <c r="J123" s="34" t="s">
        <v>125</v>
      </c>
      <c r="K123" s="34" t="s">
        <v>398</v>
      </c>
      <c r="L123" s="47" t="s">
        <v>80</v>
      </c>
      <c r="M123" s="47">
        <v>18</v>
      </c>
      <c r="N123" s="34" t="s">
        <v>4689</v>
      </c>
      <c r="O123" s="65">
        <v>45583.6875</v>
      </c>
      <c r="P123" s="35"/>
      <c r="Q123" s="35"/>
      <c r="R123" s="40"/>
      <c r="S123" s="40"/>
      <c r="T123" s="36"/>
      <c r="U123" s="34" t="s">
        <v>4699</v>
      </c>
      <c r="V123" s="34" t="s">
        <v>734</v>
      </c>
      <c r="W123" t="s">
        <v>4700</v>
      </c>
      <c r="X123" t="s">
        <v>132</v>
      </c>
      <c r="Y123" t="s">
        <v>3620</v>
      </c>
    </row>
    <row r="124" ht="409.5" spans="1:25">
      <c r="A124" s="107">
        <v>121</v>
      </c>
      <c r="B124" s="34" t="s">
        <v>117</v>
      </c>
      <c r="C124" s="82" t="s">
        <v>363</v>
      </c>
      <c r="D124" s="83" t="s">
        <v>4311</v>
      </c>
      <c r="E124" s="54" t="s">
        <v>247</v>
      </c>
      <c r="F124" s="55" t="s">
        <v>4626</v>
      </c>
      <c r="G124" s="80">
        <v>45323</v>
      </c>
      <c r="H124" s="80">
        <v>45323</v>
      </c>
      <c r="I124" s="34" t="s">
        <v>124</v>
      </c>
      <c r="J124" s="34" t="s">
        <v>125</v>
      </c>
      <c r="K124" s="34" t="s">
        <v>398</v>
      </c>
      <c r="L124" s="47" t="s">
        <v>80</v>
      </c>
      <c r="M124" s="47">
        <v>6</v>
      </c>
      <c r="N124" s="34" t="s">
        <v>4711</v>
      </c>
      <c r="O124" s="65">
        <v>45350.7083333333</v>
      </c>
      <c r="P124" s="35"/>
      <c r="Q124" s="35"/>
      <c r="R124" s="40"/>
      <c r="S124" s="40"/>
      <c r="T124" s="36"/>
      <c r="U124" s="34" t="s">
        <v>4712</v>
      </c>
      <c r="V124" s="34" t="s">
        <v>4311</v>
      </c>
      <c r="W124" s="123" t="s">
        <v>4713</v>
      </c>
      <c r="X124" t="s">
        <v>132</v>
      </c>
      <c r="Y124" t="s">
        <v>170</v>
      </c>
    </row>
    <row r="125" ht="409.5" spans="1:25">
      <c r="A125" s="107">
        <v>122</v>
      </c>
      <c r="B125" s="34" t="s">
        <v>117</v>
      </c>
      <c r="C125" s="82" t="s">
        <v>363</v>
      </c>
      <c r="D125" s="83" t="s">
        <v>4311</v>
      </c>
      <c r="E125" s="54" t="s">
        <v>247</v>
      </c>
      <c r="F125" s="55" t="s">
        <v>4626</v>
      </c>
      <c r="G125" s="80">
        <v>45383</v>
      </c>
      <c r="H125" s="80">
        <v>45383</v>
      </c>
      <c r="I125" s="34" t="s">
        <v>124</v>
      </c>
      <c r="J125" s="34" t="s">
        <v>125</v>
      </c>
      <c r="K125" s="34" t="s">
        <v>398</v>
      </c>
      <c r="L125" s="47" t="s">
        <v>80</v>
      </c>
      <c r="M125" s="47">
        <v>6</v>
      </c>
      <c r="N125" s="34" t="s">
        <v>4711</v>
      </c>
      <c r="O125" s="65">
        <v>45350.7083333333</v>
      </c>
      <c r="P125" s="35"/>
      <c r="Q125" s="35"/>
      <c r="R125" s="40"/>
      <c r="S125" s="40"/>
      <c r="T125" s="36"/>
      <c r="U125" s="34" t="s">
        <v>4712</v>
      </c>
      <c r="V125" s="34" t="s">
        <v>4311</v>
      </c>
      <c r="W125" s="123" t="s">
        <v>4713</v>
      </c>
      <c r="X125" t="s">
        <v>132</v>
      </c>
      <c r="Y125" t="s">
        <v>170</v>
      </c>
    </row>
    <row r="126" ht="409.5" spans="1:25">
      <c r="A126" s="107">
        <v>123</v>
      </c>
      <c r="B126" s="34" t="s">
        <v>117</v>
      </c>
      <c r="C126" s="82" t="s">
        <v>363</v>
      </c>
      <c r="D126" s="83" t="s">
        <v>4311</v>
      </c>
      <c r="E126" s="54" t="s">
        <v>247</v>
      </c>
      <c r="F126" s="55" t="s">
        <v>4626</v>
      </c>
      <c r="G126" s="80">
        <v>45444</v>
      </c>
      <c r="H126" s="80">
        <v>45444</v>
      </c>
      <c r="I126" s="34" t="s">
        <v>124</v>
      </c>
      <c r="J126" s="34" t="s">
        <v>125</v>
      </c>
      <c r="K126" s="34" t="s">
        <v>398</v>
      </c>
      <c r="L126" s="47" t="s">
        <v>80</v>
      </c>
      <c r="M126" s="47">
        <v>6</v>
      </c>
      <c r="N126" s="34" t="s">
        <v>4711</v>
      </c>
      <c r="O126" s="65">
        <v>45350.7083333333</v>
      </c>
      <c r="P126" s="35"/>
      <c r="Q126" s="35"/>
      <c r="R126" s="40"/>
      <c r="S126" s="40"/>
      <c r="T126" s="36"/>
      <c r="U126" s="34" t="s">
        <v>4712</v>
      </c>
      <c r="V126" s="34" t="s">
        <v>4311</v>
      </c>
      <c r="W126" s="123" t="s">
        <v>4713</v>
      </c>
      <c r="X126" s="124" t="s">
        <v>132</v>
      </c>
      <c r="Y126" s="124" t="s">
        <v>170</v>
      </c>
    </row>
    <row r="127" ht="310.5" spans="1:25">
      <c r="A127" s="107">
        <v>124</v>
      </c>
      <c r="B127" s="34" t="s">
        <v>117</v>
      </c>
      <c r="C127" s="82" t="s">
        <v>363</v>
      </c>
      <c r="D127" s="83" t="s">
        <v>4311</v>
      </c>
      <c r="E127" s="54" t="s">
        <v>247</v>
      </c>
      <c r="F127" s="55" t="s">
        <v>4626</v>
      </c>
      <c r="G127" s="80">
        <v>45505</v>
      </c>
      <c r="H127" s="80">
        <v>45505</v>
      </c>
      <c r="I127" s="34" t="s">
        <v>124</v>
      </c>
      <c r="J127" s="34" t="s">
        <v>125</v>
      </c>
      <c r="K127" s="34" t="s">
        <v>398</v>
      </c>
      <c r="L127" s="47" t="s">
        <v>80</v>
      </c>
      <c r="M127" s="47">
        <v>6</v>
      </c>
      <c r="N127" s="34" t="s">
        <v>4644</v>
      </c>
      <c r="O127" s="65">
        <v>45565.4694444444</v>
      </c>
      <c r="P127" s="35"/>
      <c r="Q127" s="35"/>
      <c r="R127" s="40"/>
      <c r="S127" s="40"/>
      <c r="T127" s="36"/>
      <c r="U127" s="34" t="s">
        <v>4645</v>
      </c>
      <c r="V127" s="34" t="s">
        <v>4311</v>
      </c>
      <c r="W127" s="123" t="s">
        <v>4646</v>
      </c>
      <c r="X127" t="s">
        <v>132</v>
      </c>
      <c r="Y127" t="s">
        <v>149</v>
      </c>
    </row>
    <row r="128" ht="310.5" spans="1:25">
      <c r="A128" s="107">
        <v>125</v>
      </c>
      <c r="B128" s="34" t="s">
        <v>117</v>
      </c>
      <c r="C128" s="82" t="s">
        <v>363</v>
      </c>
      <c r="D128" s="83" t="s">
        <v>4311</v>
      </c>
      <c r="E128" s="54" t="s">
        <v>247</v>
      </c>
      <c r="F128" s="55" t="s">
        <v>4626</v>
      </c>
      <c r="G128" s="80">
        <v>45566</v>
      </c>
      <c r="H128" s="80">
        <v>45566</v>
      </c>
      <c r="I128" s="34" t="s">
        <v>124</v>
      </c>
      <c r="J128" s="34" t="s">
        <v>125</v>
      </c>
      <c r="K128" s="34" t="s">
        <v>398</v>
      </c>
      <c r="L128" s="47" t="s">
        <v>80</v>
      </c>
      <c r="M128" s="47">
        <v>6</v>
      </c>
      <c r="N128" s="34" t="s">
        <v>4644</v>
      </c>
      <c r="O128" s="65">
        <v>45565.4694444444</v>
      </c>
      <c r="P128" s="35"/>
      <c r="Q128" s="35"/>
      <c r="R128" s="40"/>
      <c r="S128" s="40"/>
      <c r="T128" s="36"/>
      <c r="U128" s="34" t="s">
        <v>4645</v>
      </c>
      <c r="V128" s="34" t="s">
        <v>4311</v>
      </c>
      <c r="W128" s="123" t="s">
        <v>4646</v>
      </c>
      <c r="X128" t="s">
        <v>132</v>
      </c>
      <c r="Y128" t="s">
        <v>149</v>
      </c>
    </row>
    <row r="129" ht="310.5" spans="1:25">
      <c r="A129" s="107">
        <v>126</v>
      </c>
      <c r="B129" s="34" t="s">
        <v>117</v>
      </c>
      <c r="C129" s="82" t="s">
        <v>363</v>
      </c>
      <c r="D129" s="83" t="s">
        <v>4311</v>
      </c>
      <c r="E129" s="54" t="s">
        <v>247</v>
      </c>
      <c r="F129" s="55" t="s">
        <v>4626</v>
      </c>
      <c r="G129" s="80">
        <v>45627</v>
      </c>
      <c r="H129" s="80">
        <v>45627</v>
      </c>
      <c r="I129" s="34" t="s">
        <v>124</v>
      </c>
      <c r="J129" s="34" t="s">
        <v>125</v>
      </c>
      <c r="K129" s="34" t="s">
        <v>398</v>
      </c>
      <c r="L129" s="47" t="s">
        <v>80</v>
      </c>
      <c r="M129" s="47">
        <v>6</v>
      </c>
      <c r="N129" s="34" t="s">
        <v>4644</v>
      </c>
      <c r="O129" s="65">
        <v>45565.4694444444</v>
      </c>
      <c r="P129" s="35"/>
      <c r="Q129" s="35"/>
      <c r="R129" s="40"/>
      <c r="S129" s="40"/>
      <c r="T129" s="36"/>
      <c r="U129" s="34" t="s">
        <v>4645</v>
      </c>
      <c r="V129" s="34" t="s">
        <v>4311</v>
      </c>
      <c r="W129" s="123" t="s">
        <v>4646</v>
      </c>
      <c r="X129" t="s">
        <v>132</v>
      </c>
      <c r="Y129" t="s">
        <v>149</v>
      </c>
    </row>
    <row r="130" ht="135" spans="1:25">
      <c r="A130" s="107">
        <v>127</v>
      </c>
      <c r="B130" s="34" t="s">
        <v>117</v>
      </c>
      <c r="C130" s="82" t="s">
        <v>363</v>
      </c>
      <c r="D130" s="83" t="s">
        <v>4316</v>
      </c>
      <c r="E130" s="57" t="s">
        <v>412</v>
      </c>
      <c r="F130" s="55" t="s">
        <v>4626</v>
      </c>
      <c r="G130" s="80">
        <v>45323</v>
      </c>
      <c r="H130" s="80">
        <v>45323</v>
      </c>
      <c r="I130" s="34" t="s">
        <v>124</v>
      </c>
      <c r="J130" s="34" t="s">
        <v>125</v>
      </c>
      <c r="K130" s="34" t="s">
        <v>398</v>
      </c>
      <c r="L130" s="47" t="s">
        <v>80</v>
      </c>
      <c r="M130" s="47">
        <v>6</v>
      </c>
      <c r="N130" s="34" t="s">
        <v>4634</v>
      </c>
      <c r="O130" s="65">
        <v>45350.7083333333</v>
      </c>
      <c r="P130" s="35"/>
      <c r="Q130" s="35"/>
      <c r="R130" s="40"/>
      <c r="S130" s="40"/>
      <c r="T130" s="36"/>
      <c r="U130" s="34" t="s">
        <v>4635</v>
      </c>
      <c r="V130" s="34" t="s">
        <v>4316</v>
      </c>
      <c r="W130" s="123" t="s">
        <v>4636</v>
      </c>
      <c r="X130" t="s">
        <v>132</v>
      </c>
      <c r="Y130" t="s">
        <v>170</v>
      </c>
    </row>
    <row r="131" ht="148.5" spans="1:25">
      <c r="A131" s="107">
        <v>128</v>
      </c>
      <c r="B131" s="34" t="s">
        <v>117</v>
      </c>
      <c r="C131" s="82" t="s">
        <v>363</v>
      </c>
      <c r="D131" s="83" t="s">
        <v>4316</v>
      </c>
      <c r="E131" s="57" t="s">
        <v>412</v>
      </c>
      <c r="F131" s="55" t="s">
        <v>4626</v>
      </c>
      <c r="G131" s="80">
        <v>45383</v>
      </c>
      <c r="H131" s="80">
        <v>45383</v>
      </c>
      <c r="I131" s="34" t="s">
        <v>124</v>
      </c>
      <c r="J131" s="34" t="s">
        <v>125</v>
      </c>
      <c r="K131" s="34" t="s">
        <v>398</v>
      </c>
      <c r="L131" s="47" t="s">
        <v>80</v>
      </c>
      <c r="M131" s="47">
        <v>6</v>
      </c>
      <c r="N131" s="34" t="s">
        <v>4637</v>
      </c>
      <c r="O131" s="65">
        <v>45407.5208333333</v>
      </c>
      <c r="P131" s="35"/>
      <c r="Q131" s="35"/>
      <c r="R131" s="40"/>
      <c r="S131" s="40"/>
      <c r="T131" s="36"/>
      <c r="U131" s="34" t="s">
        <v>4638</v>
      </c>
      <c r="V131" s="34" t="s">
        <v>4316</v>
      </c>
      <c r="W131" s="123" t="s">
        <v>4639</v>
      </c>
      <c r="X131" t="s">
        <v>132</v>
      </c>
      <c r="Y131" t="s">
        <v>144</v>
      </c>
    </row>
    <row r="132" ht="148.5" spans="1:25">
      <c r="A132" s="107">
        <v>129</v>
      </c>
      <c r="B132" s="34" t="s">
        <v>117</v>
      </c>
      <c r="C132" s="82" t="s">
        <v>363</v>
      </c>
      <c r="D132" s="83" t="s">
        <v>4316</v>
      </c>
      <c r="E132" s="57" t="s">
        <v>412</v>
      </c>
      <c r="F132" s="55" t="s">
        <v>4626</v>
      </c>
      <c r="G132" s="80">
        <v>45444</v>
      </c>
      <c r="H132" s="80">
        <v>45444</v>
      </c>
      <c r="I132" s="34" t="s">
        <v>124</v>
      </c>
      <c r="J132" s="34" t="s">
        <v>125</v>
      </c>
      <c r="K132" s="34" t="s">
        <v>398</v>
      </c>
      <c r="L132" s="47" t="s">
        <v>80</v>
      </c>
      <c r="M132" s="47">
        <v>6</v>
      </c>
      <c r="N132" s="34" t="s">
        <v>4640</v>
      </c>
      <c r="O132" s="65">
        <v>45469.5826388889</v>
      </c>
      <c r="P132" s="35"/>
      <c r="Q132" s="35"/>
      <c r="R132" s="40"/>
      <c r="S132" s="40"/>
      <c r="T132" s="36"/>
      <c r="U132" s="34" t="s">
        <v>4641</v>
      </c>
      <c r="V132" s="34" t="s">
        <v>4316</v>
      </c>
      <c r="W132" s="123" t="s">
        <v>4642</v>
      </c>
      <c r="X132" s="124" t="s">
        <v>132</v>
      </c>
      <c r="Y132" s="124" t="s">
        <v>425</v>
      </c>
    </row>
    <row r="133" ht="14.25" spans="1:26">
      <c r="A133" s="107">
        <v>130</v>
      </c>
      <c r="B133" s="34" t="s">
        <v>117</v>
      </c>
      <c r="C133" s="82" t="s">
        <v>363</v>
      </c>
      <c r="D133" s="83" t="s">
        <v>4316</v>
      </c>
      <c r="E133" s="57" t="s">
        <v>412</v>
      </c>
      <c r="F133" s="55" t="s">
        <v>4626</v>
      </c>
      <c r="G133" s="80">
        <v>45505</v>
      </c>
      <c r="H133" s="80">
        <v>45505</v>
      </c>
      <c r="I133" s="34" t="s">
        <v>124</v>
      </c>
      <c r="J133" s="34" t="s">
        <v>125</v>
      </c>
      <c r="K133" s="34" t="s">
        <v>398</v>
      </c>
      <c r="L133" s="47" t="s">
        <v>80</v>
      </c>
      <c r="M133" s="47">
        <v>6</v>
      </c>
      <c r="N133" s="34"/>
      <c r="O133" s="34"/>
      <c r="P133" s="35"/>
      <c r="Q133" s="35"/>
      <c r="R133" s="40"/>
      <c r="S133" s="40"/>
      <c r="T133" s="36"/>
      <c r="U133" s="34"/>
      <c r="V133" s="34"/>
      <c r="Z133" t="s">
        <v>4643</v>
      </c>
    </row>
    <row r="134" ht="310.5" spans="1:25">
      <c r="A134" s="107">
        <v>131</v>
      </c>
      <c r="B134" s="34" t="s">
        <v>117</v>
      </c>
      <c r="C134" s="82" t="s">
        <v>363</v>
      </c>
      <c r="D134" s="83" t="s">
        <v>4316</v>
      </c>
      <c r="E134" s="57" t="s">
        <v>412</v>
      </c>
      <c r="F134" s="55" t="s">
        <v>4626</v>
      </c>
      <c r="G134" s="80">
        <v>45566</v>
      </c>
      <c r="H134" s="80">
        <v>45566</v>
      </c>
      <c r="I134" s="34" t="s">
        <v>124</v>
      </c>
      <c r="J134" s="34" t="s">
        <v>125</v>
      </c>
      <c r="K134" s="34" t="s">
        <v>398</v>
      </c>
      <c r="L134" s="47" t="s">
        <v>80</v>
      </c>
      <c r="M134" s="47">
        <v>6</v>
      </c>
      <c r="N134" s="34" t="s">
        <v>4644</v>
      </c>
      <c r="O134" s="65">
        <v>45565.4694444444</v>
      </c>
      <c r="P134" s="35"/>
      <c r="Q134" s="35"/>
      <c r="R134" s="40"/>
      <c r="S134" s="40"/>
      <c r="T134" s="36"/>
      <c r="U134" s="34" t="s">
        <v>4645</v>
      </c>
      <c r="V134" s="34" t="s">
        <v>4316</v>
      </c>
      <c r="W134" s="123" t="s">
        <v>4646</v>
      </c>
      <c r="X134" t="s">
        <v>132</v>
      </c>
      <c r="Y134" t="s">
        <v>149</v>
      </c>
    </row>
    <row r="135" ht="14.25" spans="1:22">
      <c r="A135" s="107">
        <v>132</v>
      </c>
      <c r="B135" s="34" t="s">
        <v>117</v>
      </c>
      <c r="C135" s="82" t="s">
        <v>363</v>
      </c>
      <c r="D135" s="83" t="s">
        <v>4316</v>
      </c>
      <c r="E135" s="57" t="s">
        <v>412</v>
      </c>
      <c r="F135" s="55" t="s">
        <v>4626</v>
      </c>
      <c r="G135" s="80">
        <v>45627</v>
      </c>
      <c r="H135" s="80">
        <v>45627</v>
      </c>
      <c r="I135" s="34" t="s">
        <v>124</v>
      </c>
      <c r="J135" s="34" t="s">
        <v>125</v>
      </c>
      <c r="K135" s="34" t="s">
        <v>398</v>
      </c>
      <c r="L135" s="47" t="s">
        <v>80</v>
      </c>
      <c r="M135" s="47">
        <v>6</v>
      </c>
      <c r="N135" s="34"/>
      <c r="O135" s="34"/>
      <c r="P135" s="35"/>
      <c r="Q135" s="35"/>
      <c r="R135" s="40"/>
      <c r="S135" s="40"/>
      <c r="T135" s="36"/>
      <c r="U135" s="34"/>
      <c r="V135" s="34"/>
    </row>
    <row r="136" ht="409.5" spans="1:25">
      <c r="A136" s="107">
        <v>133</v>
      </c>
      <c r="B136" s="34" t="s">
        <v>117</v>
      </c>
      <c r="C136" s="82" t="s">
        <v>363</v>
      </c>
      <c r="D136" s="83" t="s">
        <v>4273</v>
      </c>
      <c r="E136" s="57" t="s">
        <v>157</v>
      </c>
      <c r="F136" s="55" t="s">
        <v>4626</v>
      </c>
      <c r="G136" s="80">
        <v>45292</v>
      </c>
      <c r="H136" s="80">
        <v>45292</v>
      </c>
      <c r="I136" s="34" t="s">
        <v>124</v>
      </c>
      <c r="J136" s="34" t="s">
        <v>125</v>
      </c>
      <c r="K136" s="34" t="s">
        <v>398</v>
      </c>
      <c r="L136" s="47" t="s">
        <v>80</v>
      </c>
      <c r="M136" s="47">
        <v>30</v>
      </c>
      <c r="N136" s="34" t="s">
        <v>4714</v>
      </c>
      <c r="O136" s="65">
        <v>45316.6118055556</v>
      </c>
      <c r="P136" s="35"/>
      <c r="Q136" s="35"/>
      <c r="R136" s="40"/>
      <c r="S136" s="40"/>
      <c r="T136" s="36"/>
      <c r="U136" s="34" t="s">
        <v>4715</v>
      </c>
      <c r="V136" s="34" t="s">
        <v>4273</v>
      </c>
      <c r="W136" s="123" t="s">
        <v>4716</v>
      </c>
      <c r="X136" t="s">
        <v>132</v>
      </c>
      <c r="Y136" t="s">
        <v>133</v>
      </c>
    </row>
    <row r="137" ht="36" spans="1:25">
      <c r="A137" s="107">
        <v>134</v>
      </c>
      <c r="B137" s="34" t="s">
        <v>117</v>
      </c>
      <c r="C137" s="82" t="s">
        <v>363</v>
      </c>
      <c r="D137" s="83" t="s">
        <v>4273</v>
      </c>
      <c r="E137" s="57" t="s">
        <v>157</v>
      </c>
      <c r="F137" s="55" t="s">
        <v>4626</v>
      </c>
      <c r="G137" s="80">
        <v>45505</v>
      </c>
      <c r="H137" s="80">
        <v>45505</v>
      </c>
      <c r="I137" s="34" t="s">
        <v>124</v>
      </c>
      <c r="J137" s="34" t="s">
        <v>125</v>
      </c>
      <c r="K137" s="34" t="s">
        <v>398</v>
      </c>
      <c r="L137" s="47" t="s">
        <v>80</v>
      </c>
      <c r="M137" s="47">
        <v>30</v>
      </c>
      <c r="N137" s="34" t="s">
        <v>4689</v>
      </c>
      <c r="O137" s="65">
        <v>45583.6875</v>
      </c>
      <c r="P137" s="35"/>
      <c r="Q137" s="35"/>
      <c r="R137" s="40"/>
      <c r="S137" s="40"/>
      <c r="T137" s="36"/>
      <c r="U137" s="34" t="s">
        <v>4699</v>
      </c>
      <c r="V137" s="34" t="s">
        <v>4273</v>
      </c>
      <c r="W137" t="s">
        <v>4700</v>
      </c>
      <c r="X137" t="s">
        <v>132</v>
      </c>
      <c r="Y137" t="s">
        <v>3620</v>
      </c>
    </row>
    <row r="138" ht="409.5" spans="1:25">
      <c r="A138" s="107">
        <v>135</v>
      </c>
      <c r="B138" s="34" t="s">
        <v>117</v>
      </c>
      <c r="C138" s="82" t="s">
        <v>363</v>
      </c>
      <c r="D138" s="83" t="s">
        <v>4274</v>
      </c>
      <c r="E138" s="57" t="s">
        <v>157</v>
      </c>
      <c r="F138" s="55" t="s">
        <v>4626</v>
      </c>
      <c r="G138" s="80">
        <v>45292</v>
      </c>
      <c r="H138" s="80">
        <v>45292</v>
      </c>
      <c r="I138" s="34" t="s">
        <v>124</v>
      </c>
      <c r="J138" s="34" t="s">
        <v>125</v>
      </c>
      <c r="K138" s="34" t="s">
        <v>398</v>
      </c>
      <c r="L138" s="47" t="s">
        <v>80</v>
      </c>
      <c r="M138" s="47">
        <v>30</v>
      </c>
      <c r="N138" s="34" t="s">
        <v>4714</v>
      </c>
      <c r="O138" s="65">
        <v>45316.6118055556</v>
      </c>
      <c r="P138" s="35"/>
      <c r="Q138" s="35"/>
      <c r="R138" s="40"/>
      <c r="S138" s="40"/>
      <c r="T138" s="36"/>
      <c r="U138" s="34" t="s">
        <v>4715</v>
      </c>
      <c r="V138" s="34" t="s">
        <v>4274</v>
      </c>
      <c r="W138" s="123" t="s">
        <v>4716</v>
      </c>
      <c r="X138" t="s">
        <v>132</v>
      </c>
      <c r="Y138" t="s">
        <v>133</v>
      </c>
    </row>
    <row r="139" ht="36" spans="1:25">
      <c r="A139" s="107">
        <v>136</v>
      </c>
      <c r="B139" s="34" t="s">
        <v>117</v>
      </c>
      <c r="C139" s="82" t="s">
        <v>363</v>
      </c>
      <c r="D139" s="83" t="s">
        <v>4274</v>
      </c>
      <c r="E139" s="57" t="s">
        <v>157</v>
      </c>
      <c r="F139" s="55" t="s">
        <v>4626</v>
      </c>
      <c r="G139" s="80">
        <v>45505</v>
      </c>
      <c r="H139" s="80">
        <v>45505</v>
      </c>
      <c r="I139" s="34" t="s">
        <v>124</v>
      </c>
      <c r="J139" s="34" t="s">
        <v>125</v>
      </c>
      <c r="K139" s="34" t="s">
        <v>398</v>
      </c>
      <c r="L139" s="47" t="s">
        <v>80</v>
      </c>
      <c r="M139" s="47">
        <v>30</v>
      </c>
      <c r="N139" s="34" t="s">
        <v>4689</v>
      </c>
      <c r="O139" s="65">
        <v>45583.6875</v>
      </c>
      <c r="P139" s="35"/>
      <c r="Q139" s="35"/>
      <c r="R139" s="40"/>
      <c r="S139" s="40"/>
      <c r="T139" s="36"/>
      <c r="U139" s="34" t="s">
        <v>4699</v>
      </c>
      <c r="V139" s="34" t="s">
        <v>4274</v>
      </c>
      <c r="W139" t="s">
        <v>4700</v>
      </c>
      <c r="X139" t="s">
        <v>132</v>
      </c>
      <c r="Y139" t="s">
        <v>3620</v>
      </c>
    </row>
    <row r="140" ht="108" spans="1:25">
      <c r="A140" s="107">
        <v>137</v>
      </c>
      <c r="B140" s="34" t="s">
        <v>117</v>
      </c>
      <c r="C140" s="47" t="s">
        <v>150</v>
      </c>
      <c r="D140" s="125" t="s">
        <v>516</v>
      </c>
      <c r="E140" s="57" t="s">
        <v>412</v>
      </c>
      <c r="F140" s="55" t="s">
        <v>4626</v>
      </c>
      <c r="G140" s="126">
        <v>45323</v>
      </c>
      <c r="H140" s="126">
        <v>45350</v>
      </c>
      <c r="I140" s="34" t="s">
        <v>124</v>
      </c>
      <c r="J140" s="34" t="s">
        <v>125</v>
      </c>
      <c r="K140" s="34" t="s">
        <v>398</v>
      </c>
      <c r="L140" s="47" t="s">
        <v>80</v>
      </c>
      <c r="M140" s="47">
        <v>9</v>
      </c>
      <c r="N140" s="34" t="s">
        <v>4717</v>
      </c>
      <c r="O140" s="65">
        <v>45343.6104166667</v>
      </c>
      <c r="P140" s="35"/>
      <c r="Q140" s="35"/>
      <c r="R140" s="40"/>
      <c r="S140" s="40"/>
      <c r="T140" s="36"/>
      <c r="U140" s="34" t="s">
        <v>4718</v>
      </c>
      <c r="V140" s="34" t="s">
        <v>516</v>
      </c>
      <c r="W140" s="123" t="s">
        <v>4719</v>
      </c>
      <c r="X140" t="s">
        <v>132</v>
      </c>
      <c r="Y140" t="s">
        <v>170</v>
      </c>
    </row>
    <row r="141" ht="108" spans="1:25">
      <c r="A141" s="107">
        <v>138</v>
      </c>
      <c r="B141" s="34" t="s">
        <v>117</v>
      </c>
      <c r="C141" s="47" t="s">
        <v>150</v>
      </c>
      <c r="D141" s="125" t="s">
        <v>516</v>
      </c>
      <c r="E141" s="57" t="s">
        <v>412</v>
      </c>
      <c r="F141" s="55" t="s">
        <v>4626</v>
      </c>
      <c r="G141" s="80">
        <v>45383</v>
      </c>
      <c r="H141" s="80">
        <v>45383</v>
      </c>
      <c r="I141" s="34" t="s">
        <v>124</v>
      </c>
      <c r="J141" s="34" t="s">
        <v>125</v>
      </c>
      <c r="K141" s="34" t="s">
        <v>398</v>
      </c>
      <c r="L141" s="47" t="s">
        <v>80</v>
      </c>
      <c r="M141" s="47">
        <v>9</v>
      </c>
      <c r="N141" s="34" t="s">
        <v>4720</v>
      </c>
      <c r="O141" s="65">
        <v>45394.4791666667</v>
      </c>
      <c r="P141" s="35"/>
      <c r="Q141" s="35"/>
      <c r="R141" s="40"/>
      <c r="S141" s="40"/>
      <c r="T141" s="36"/>
      <c r="U141" s="34" t="s">
        <v>4721</v>
      </c>
      <c r="V141" s="34" t="s">
        <v>516</v>
      </c>
      <c r="W141" s="123" t="s">
        <v>4722</v>
      </c>
      <c r="X141" t="s">
        <v>132</v>
      </c>
      <c r="Y141" t="s">
        <v>144</v>
      </c>
    </row>
    <row r="142" ht="108" spans="1:25">
      <c r="A142" s="107">
        <v>139</v>
      </c>
      <c r="B142" s="34" t="s">
        <v>117</v>
      </c>
      <c r="C142" s="47" t="s">
        <v>150</v>
      </c>
      <c r="D142" s="125" t="s">
        <v>516</v>
      </c>
      <c r="E142" s="57" t="s">
        <v>412</v>
      </c>
      <c r="F142" s="55" t="s">
        <v>4626</v>
      </c>
      <c r="G142" s="80">
        <v>45444</v>
      </c>
      <c r="H142" s="80">
        <v>45444</v>
      </c>
      <c r="I142" s="34" t="s">
        <v>124</v>
      </c>
      <c r="J142" s="34" t="s">
        <v>125</v>
      </c>
      <c r="K142" s="34" t="s">
        <v>398</v>
      </c>
      <c r="L142" s="47" t="s">
        <v>80</v>
      </c>
      <c r="M142" s="47">
        <v>9</v>
      </c>
      <c r="N142" s="34" t="s">
        <v>4723</v>
      </c>
      <c r="O142" s="65">
        <v>45473.7020833333</v>
      </c>
      <c r="P142" s="35"/>
      <c r="Q142" s="35"/>
      <c r="R142" s="40"/>
      <c r="S142" s="40"/>
      <c r="T142" s="36"/>
      <c r="U142" s="34" t="s">
        <v>4724</v>
      </c>
      <c r="V142" s="34" t="s">
        <v>516</v>
      </c>
      <c r="W142" s="123" t="s">
        <v>4725</v>
      </c>
      <c r="X142" s="124" t="s">
        <v>132</v>
      </c>
      <c r="Y142" s="124" t="s">
        <v>425</v>
      </c>
    </row>
    <row r="143" ht="36" spans="1:25">
      <c r="A143" s="107">
        <v>140</v>
      </c>
      <c r="B143" s="34" t="s">
        <v>117</v>
      </c>
      <c r="C143" s="47" t="s">
        <v>150</v>
      </c>
      <c r="D143" s="125" t="s">
        <v>516</v>
      </c>
      <c r="E143" s="57" t="s">
        <v>412</v>
      </c>
      <c r="F143" s="55" t="s">
        <v>4626</v>
      </c>
      <c r="G143" s="80">
        <v>45505</v>
      </c>
      <c r="H143" s="80">
        <v>45505</v>
      </c>
      <c r="I143" s="34" t="s">
        <v>124</v>
      </c>
      <c r="J143" s="34" t="s">
        <v>125</v>
      </c>
      <c r="K143" s="34" t="s">
        <v>398</v>
      </c>
      <c r="L143" s="47" t="s">
        <v>80</v>
      </c>
      <c r="M143" s="47">
        <v>9</v>
      </c>
      <c r="N143" s="34" t="s">
        <v>4726</v>
      </c>
      <c r="O143" s="65">
        <v>45525.5020833333</v>
      </c>
      <c r="P143" s="35"/>
      <c r="Q143" s="35"/>
      <c r="R143" s="40"/>
      <c r="S143" s="40"/>
      <c r="T143" s="36"/>
      <c r="U143" s="34" t="s">
        <v>4727</v>
      </c>
      <c r="V143" s="34" t="s">
        <v>516</v>
      </c>
      <c r="W143" t="s">
        <v>4728</v>
      </c>
      <c r="X143" t="s">
        <v>132</v>
      </c>
      <c r="Y143" t="s">
        <v>498</v>
      </c>
    </row>
    <row r="144" ht="36" spans="1:25">
      <c r="A144" s="107">
        <v>141</v>
      </c>
      <c r="B144" s="34" t="s">
        <v>117</v>
      </c>
      <c r="C144" s="47" t="s">
        <v>150</v>
      </c>
      <c r="D144" s="125" t="s">
        <v>516</v>
      </c>
      <c r="E144" s="57" t="s">
        <v>412</v>
      </c>
      <c r="F144" s="55" t="s">
        <v>4626</v>
      </c>
      <c r="G144" s="80">
        <v>45566</v>
      </c>
      <c r="H144" s="80">
        <v>45566</v>
      </c>
      <c r="I144" s="34" t="s">
        <v>124</v>
      </c>
      <c r="J144" s="34" t="s">
        <v>125</v>
      </c>
      <c r="K144" s="34" t="s">
        <v>398</v>
      </c>
      <c r="L144" s="47" t="s">
        <v>80</v>
      </c>
      <c r="M144" s="47">
        <v>9</v>
      </c>
      <c r="N144" s="34" t="s">
        <v>4729</v>
      </c>
      <c r="O144" s="65">
        <v>45590.4847222222</v>
      </c>
      <c r="P144" s="35"/>
      <c r="Q144" s="35"/>
      <c r="R144" s="40"/>
      <c r="S144" s="40"/>
      <c r="T144" s="36"/>
      <c r="U144" s="34" t="s">
        <v>4730</v>
      </c>
      <c r="V144" s="34" t="s">
        <v>516</v>
      </c>
      <c r="W144" t="s">
        <v>4731</v>
      </c>
      <c r="X144" t="s">
        <v>132</v>
      </c>
      <c r="Y144" t="s">
        <v>3620</v>
      </c>
    </row>
    <row r="145" ht="14.25" spans="1:22">
      <c r="A145" s="107">
        <v>142</v>
      </c>
      <c r="B145" s="34" t="s">
        <v>117</v>
      </c>
      <c r="C145" s="47" t="s">
        <v>150</v>
      </c>
      <c r="D145" s="125" t="s">
        <v>516</v>
      </c>
      <c r="E145" s="57" t="s">
        <v>412</v>
      </c>
      <c r="F145" s="55" t="s">
        <v>4626</v>
      </c>
      <c r="G145" s="80">
        <v>45627</v>
      </c>
      <c r="H145" s="80">
        <v>45627</v>
      </c>
      <c r="I145" s="34" t="s">
        <v>124</v>
      </c>
      <c r="J145" s="34" t="s">
        <v>125</v>
      </c>
      <c r="K145" s="34" t="s">
        <v>398</v>
      </c>
      <c r="L145" s="47" t="s">
        <v>80</v>
      </c>
      <c r="M145" s="47">
        <v>9</v>
      </c>
      <c r="N145" s="34"/>
      <c r="O145" s="34"/>
      <c r="P145" s="35"/>
      <c r="Q145" s="35"/>
      <c r="R145" s="40"/>
      <c r="S145" s="40"/>
      <c r="T145" s="36"/>
      <c r="U145" s="34"/>
      <c r="V145" s="34"/>
    </row>
    <row r="146" ht="108" spans="1:25">
      <c r="A146" s="107">
        <v>143</v>
      </c>
      <c r="B146" s="34" t="s">
        <v>117</v>
      </c>
      <c r="C146" s="47" t="s">
        <v>150</v>
      </c>
      <c r="D146" s="125" t="s">
        <v>4732</v>
      </c>
      <c r="E146" s="57" t="s">
        <v>412</v>
      </c>
      <c r="F146" s="55" t="s">
        <v>4626</v>
      </c>
      <c r="G146" s="126">
        <v>45323</v>
      </c>
      <c r="H146" s="126">
        <v>45350</v>
      </c>
      <c r="I146" s="34" t="s">
        <v>124</v>
      </c>
      <c r="J146" s="34" t="s">
        <v>125</v>
      </c>
      <c r="K146" s="34" t="s">
        <v>398</v>
      </c>
      <c r="L146" s="47" t="s">
        <v>80</v>
      </c>
      <c r="M146" s="47">
        <v>3</v>
      </c>
      <c r="N146" s="34" t="s">
        <v>4717</v>
      </c>
      <c r="O146" s="65">
        <v>45343.6104166667</v>
      </c>
      <c r="P146" s="35"/>
      <c r="Q146" s="35"/>
      <c r="R146" s="40"/>
      <c r="S146" s="40"/>
      <c r="T146" s="36"/>
      <c r="U146" s="34" t="s">
        <v>4718</v>
      </c>
      <c r="V146" s="34" t="s">
        <v>4732</v>
      </c>
      <c r="W146" s="123" t="s">
        <v>4719</v>
      </c>
      <c r="X146" t="s">
        <v>132</v>
      </c>
      <c r="Y146" t="s">
        <v>170</v>
      </c>
    </row>
    <row r="147" ht="108" spans="1:25">
      <c r="A147" s="107">
        <v>144</v>
      </c>
      <c r="B147" s="34" t="s">
        <v>117</v>
      </c>
      <c r="C147" s="47" t="s">
        <v>150</v>
      </c>
      <c r="D147" s="125" t="s">
        <v>4732</v>
      </c>
      <c r="E147" s="57" t="s">
        <v>412</v>
      </c>
      <c r="F147" s="55" t="s">
        <v>4626</v>
      </c>
      <c r="G147" s="80">
        <v>45383</v>
      </c>
      <c r="H147" s="80">
        <v>45383</v>
      </c>
      <c r="I147" s="34" t="s">
        <v>124</v>
      </c>
      <c r="J147" s="34" t="s">
        <v>125</v>
      </c>
      <c r="K147" s="34" t="s">
        <v>398</v>
      </c>
      <c r="L147" s="47" t="s">
        <v>80</v>
      </c>
      <c r="M147" s="47">
        <v>3</v>
      </c>
      <c r="N147" s="34" t="s">
        <v>4720</v>
      </c>
      <c r="O147" s="65">
        <v>45394.4791666667</v>
      </c>
      <c r="P147" s="35"/>
      <c r="Q147" s="35"/>
      <c r="R147" s="40"/>
      <c r="S147" s="40"/>
      <c r="T147" s="36"/>
      <c r="U147" s="34" t="s">
        <v>4721</v>
      </c>
      <c r="V147" s="34" t="s">
        <v>4732</v>
      </c>
      <c r="W147" s="123" t="s">
        <v>4722</v>
      </c>
      <c r="X147" t="s">
        <v>132</v>
      </c>
      <c r="Y147" t="s">
        <v>144</v>
      </c>
    </row>
    <row r="148" ht="108" spans="1:25">
      <c r="A148" s="107">
        <v>145</v>
      </c>
      <c r="B148" s="34" t="s">
        <v>117</v>
      </c>
      <c r="C148" s="47" t="s">
        <v>150</v>
      </c>
      <c r="D148" s="125" t="s">
        <v>4732</v>
      </c>
      <c r="E148" s="57" t="s">
        <v>412</v>
      </c>
      <c r="F148" s="55" t="s">
        <v>4626</v>
      </c>
      <c r="G148" s="80">
        <v>45444</v>
      </c>
      <c r="H148" s="80">
        <v>45444</v>
      </c>
      <c r="I148" s="34" t="s">
        <v>124</v>
      </c>
      <c r="J148" s="34" t="s">
        <v>125</v>
      </c>
      <c r="K148" s="34" t="s">
        <v>398</v>
      </c>
      <c r="L148" s="47" t="s">
        <v>80</v>
      </c>
      <c r="M148" s="47">
        <v>3</v>
      </c>
      <c r="N148" s="34" t="s">
        <v>4723</v>
      </c>
      <c r="O148" s="65">
        <v>45473.7020833333</v>
      </c>
      <c r="P148" s="35"/>
      <c r="Q148" s="35"/>
      <c r="R148" s="40"/>
      <c r="S148" s="40"/>
      <c r="T148" s="36"/>
      <c r="U148" s="34" t="s">
        <v>4724</v>
      </c>
      <c r="V148" s="34" t="s">
        <v>4732</v>
      </c>
      <c r="W148" s="123" t="s">
        <v>4725</v>
      </c>
      <c r="X148" s="124" t="s">
        <v>132</v>
      </c>
      <c r="Y148" s="124" t="s">
        <v>425</v>
      </c>
    </row>
    <row r="149" ht="36" spans="1:25">
      <c r="A149" s="107">
        <v>146</v>
      </c>
      <c r="B149" s="34" t="s">
        <v>117</v>
      </c>
      <c r="C149" s="47" t="s">
        <v>150</v>
      </c>
      <c r="D149" s="125" t="s">
        <v>4732</v>
      </c>
      <c r="E149" s="57" t="s">
        <v>412</v>
      </c>
      <c r="F149" s="55" t="s">
        <v>4626</v>
      </c>
      <c r="G149" s="80">
        <v>45505</v>
      </c>
      <c r="H149" s="80">
        <v>45505</v>
      </c>
      <c r="I149" s="34" t="s">
        <v>124</v>
      </c>
      <c r="J149" s="34" t="s">
        <v>125</v>
      </c>
      <c r="K149" s="34" t="s">
        <v>398</v>
      </c>
      <c r="L149" s="47" t="s">
        <v>80</v>
      </c>
      <c r="M149" s="47">
        <v>3</v>
      </c>
      <c r="N149" s="34" t="s">
        <v>4726</v>
      </c>
      <c r="O149" s="65">
        <v>45525.5020833333</v>
      </c>
      <c r="P149" s="35"/>
      <c r="Q149" s="35"/>
      <c r="R149" s="40"/>
      <c r="S149" s="40"/>
      <c r="T149" s="36"/>
      <c r="U149" s="34" t="s">
        <v>4727</v>
      </c>
      <c r="V149" s="34" t="s">
        <v>4732</v>
      </c>
      <c r="W149" t="s">
        <v>4728</v>
      </c>
      <c r="X149" t="s">
        <v>132</v>
      </c>
      <c r="Y149" t="s">
        <v>498</v>
      </c>
    </row>
    <row r="150" ht="36" spans="1:25">
      <c r="A150" s="107">
        <v>147</v>
      </c>
      <c r="B150" s="34" t="s">
        <v>117</v>
      </c>
      <c r="C150" s="47" t="s">
        <v>150</v>
      </c>
      <c r="D150" s="125" t="s">
        <v>4732</v>
      </c>
      <c r="E150" s="57" t="s">
        <v>412</v>
      </c>
      <c r="F150" s="55" t="s">
        <v>4626</v>
      </c>
      <c r="G150" s="80">
        <v>45566</v>
      </c>
      <c r="H150" s="80">
        <v>45566</v>
      </c>
      <c r="I150" s="34" t="s">
        <v>124</v>
      </c>
      <c r="J150" s="34" t="s">
        <v>125</v>
      </c>
      <c r="K150" s="34" t="s">
        <v>398</v>
      </c>
      <c r="L150" s="47" t="s">
        <v>80</v>
      </c>
      <c r="M150" s="47">
        <v>3</v>
      </c>
      <c r="N150" s="34" t="s">
        <v>4729</v>
      </c>
      <c r="O150" s="65">
        <v>45590.4847222222</v>
      </c>
      <c r="P150" s="35"/>
      <c r="Q150" s="35"/>
      <c r="R150" s="40"/>
      <c r="S150" s="40"/>
      <c r="T150" s="36"/>
      <c r="U150" s="34" t="s">
        <v>4730</v>
      </c>
      <c r="V150" s="34" t="s">
        <v>4732</v>
      </c>
      <c r="W150" t="s">
        <v>4731</v>
      </c>
      <c r="X150" t="s">
        <v>132</v>
      </c>
      <c r="Y150" t="s">
        <v>3620</v>
      </c>
    </row>
    <row r="151" ht="14.25" spans="1:22">
      <c r="A151" s="107">
        <v>148</v>
      </c>
      <c r="B151" s="34" t="s">
        <v>117</v>
      </c>
      <c r="C151" s="47" t="s">
        <v>150</v>
      </c>
      <c r="D151" s="125" t="s">
        <v>4732</v>
      </c>
      <c r="E151" s="57" t="s">
        <v>412</v>
      </c>
      <c r="F151" s="55" t="s">
        <v>4626</v>
      </c>
      <c r="G151" s="80">
        <v>45627</v>
      </c>
      <c r="H151" s="80">
        <v>45627</v>
      </c>
      <c r="I151" s="34" t="s">
        <v>124</v>
      </c>
      <c r="J151" s="34" t="s">
        <v>125</v>
      </c>
      <c r="K151" s="34" t="s">
        <v>398</v>
      </c>
      <c r="L151" s="47" t="s">
        <v>80</v>
      </c>
      <c r="M151" s="47">
        <v>3</v>
      </c>
      <c r="N151" s="34"/>
      <c r="O151" s="34"/>
      <c r="P151" s="35"/>
      <c r="Q151" s="35"/>
      <c r="R151" s="40"/>
      <c r="S151" s="40"/>
      <c r="T151" s="36"/>
      <c r="U151" s="34"/>
      <c r="V151" s="34"/>
    </row>
    <row r="152" ht="229.5" spans="1:25">
      <c r="A152" s="107">
        <v>149</v>
      </c>
      <c r="B152" s="34" t="s">
        <v>117</v>
      </c>
      <c r="C152" s="47" t="s">
        <v>150</v>
      </c>
      <c r="D152" s="125" t="s">
        <v>456</v>
      </c>
      <c r="E152" s="54" t="s">
        <v>455</v>
      </c>
      <c r="F152" s="55" t="s">
        <v>4626</v>
      </c>
      <c r="G152" s="56">
        <v>45383</v>
      </c>
      <c r="H152" s="56">
        <v>45383</v>
      </c>
      <c r="I152" s="34" t="s">
        <v>124</v>
      </c>
      <c r="J152" s="34" t="s">
        <v>125</v>
      </c>
      <c r="K152" s="34" t="s">
        <v>398</v>
      </c>
      <c r="L152" s="47" t="s">
        <v>80</v>
      </c>
      <c r="M152" s="47">
        <v>6</v>
      </c>
      <c r="N152" s="34" t="s">
        <v>4720</v>
      </c>
      <c r="O152" s="65">
        <v>45394.4791666667</v>
      </c>
      <c r="P152" s="35"/>
      <c r="Q152" s="35"/>
      <c r="R152" s="40"/>
      <c r="S152" s="40"/>
      <c r="T152" s="36"/>
      <c r="U152" s="34" t="s">
        <v>4733</v>
      </c>
      <c r="V152" s="34" t="s">
        <v>456</v>
      </c>
      <c r="W152" s="123" t="s">
        <v>4734</v>
      </c>
      <c r="X152" t="s">
        <v>132</v>
      </c>
      <c r="Y152" t="s">
        <v>144</v>
      </c>
    </row>
    <row r="153" ht="351" spans="1:25">
      <c r="A153" s="180" t="s">
        <v>462</v>
      </c>
      <c r="B153" s="181" t="s">
        <v>117</v>
      </c>
      <c r="C153" s="182" t="s">
        <v>150</v>
      </c>
      <c r="D153" s="183" t="s">
        <v>456</v>
      </c>
      <c r="E153" s="54" t="s">
        <v>455</v>
      </c>
      <c r="F153" s="184" t="s">
        <v>4626</v>
      </c>
      <c r="G153" s="185">
        <v>45444</v>
      </c>
      <c r="H153" s="185">
        <v>45444</v>
      </c>
      <c r="I153" s="181" t="s">
        <v>124</v>
      </c>
      <c r="J153" s="181" t="s">
        <v>125</v>
      </c>
      <c r="K153" s="181" t="s">
        <v>398</v>
      </c>
      <c r="L153" s="182" t="s">
        <v>80</v>
      </c>
      <c r="M153" s="182">
        <v>6</v>
      </c>
      <c r="N153" s="34" t="s">
        <v>4735</v>
      </c>
      <c r="O153" s="65">
        <v>45394.4791666667</v>
      </c>
      <c r="P153" s="35"/>
      <c r="Q153" s="35"/>
      <c r="R153" s="40"/>
      <c r="S153" s="40"/>
      <c r="T153" s="36"/>
      <c r="U153" s="34" t="s">
        <v>4736</v>
      </c>
      <c r="V153" s="34" t="s">
        <v>456</v>
      </c>
      <c r="W153" s="123" t="s">
        <v>4737</v>
      </c>
      <c r="X153" s="124" t="s">
        <v>132</v>
      </c>
      <c r="Y153" s="124" t="s">
        <v>144</v>
      </c>
    </row>
    <row r="154" ht="409.5" spans="1:25">
      <c r="A154" s="180" t="s">
        <v>462</v>
      </c>
      <c r="B154" s="181" t="s">
        <v>117</v>
      </c>
      <c r="C154" s="182" t="s">
        <v>150</v>
      </c>
      <c r="D154" s="183" t="s">
        <v>456</v>
      </c>
      <c r="E154" s="54" t="s">
        <v>455</v>
      </c>
      <c r="F154" s="184" t="s">
        <v>4626</v>
      </c>
      <c r="G154" s="185">
        <v>45505</v>
      </c>
      <c r="H154" s="185">
        <v>45505</v>
      </c>
      <c r="I154" s="181" t="s">
        <v>124</v>
      </c>
      <c r="J154" s="181" t="s">
        <v>125</v>
      </c>
      <c r="K154" s="181" t="s">
        <v>398</v>
      </c>
      <c r="L154" s="182" t="s">
        <v>80</v>
      </c>
      <c r="M154" s="182">
        <v>6</v>
      </c>
      <c r="N154" s="34" t="s">
        <v>4738</v>
      </c>
      <c r="O154" s="65">
        <v>45394.4791666667</v>
      </c>
      <c r="P154" s="35"/>
      <c r="Q154" s="35"/>
      <c r="R154" s="40"/>
      <c r="S154" s="40"/>
      <c r="T154" s="36"/>
      <c r="U154" s="34" t="s">
        <v>4739</v>
      </c>
      <c r="V154" s="34" t="s">
        <v>456</v>
      </c>
      <c r="W154" s="123" t="s">
        <v>4740</v>
      </c>
      <c r="X154" t="s">
        <v>132</v>
      </c>
      <c r="Y154" t="s">
        <v>144</v>
      </c>
    </row>
    <row r="155" ht="409.5" spans="1:25">
      <c r="A155" s="107">
        <v>150</v>
      </c>
      <c r="B155" s="34" t="s">
        <v>117</v>
      </c>
      <c r="C155" s="47" t="s">
        <v>150</v>
      </c>
      <c r="D155" s="125" t="s">
        <v>456</v>
      </c>
      <c r="E155" s="54" t="s">
        <v>455</v>
      </c>
      <c r="F155" s="55" t="s">
        <v>4626</v>
      </c>
      <c r="G155" s="80">
        <v>45597</v>
      </c>
      <c r="H155" s="80">
        <v>45597</v>
      </c>
      <c r="I155" s="34" t="s">
        <v>124</v>
      </c>
      <c r="J155" s="34" t="s">
        <v>125</v>
      </c>
      <c r="K155" s="34" t="s">
        <v>398</v>
      </c>
      <c r="L155" s="47" t="s">
        <v>80</v>
      </c>
      <c r="M155" s="47">
        <v>6</v>
      </c>
      <c r="N155" s="34" t="s">
        <v>4741</v>
      </c>
      <c r="O155" s="65">
        <v>45394.4791666667</v>
      </c>
      <c r="P155" s="35"/>
      <c r="Q155" s="35"/>
      <c r="R155" s="40"/>
      <c r="S155" s="40"/>
      <c r="T155" s="36"/>
      <c r="U155" s="34" t="s">
        <v>4742</v>
      </c>
      <c r="V155" s="34" t="s">
        <v>456</v>
      </c>
      <c r="W155" s="123" t="s">
        <v>4743</v>
      </c>
      <c r="X155" t="s">
        <v>132</v>
      </c>
      <c r="Y155" t="s">
        <v>144</v>
      </c>
    </row>
    <row r="156" ht="229.5" spans="1:25">
      <c r="A156" s="107">
        <v>151</v>
      </c>
      <c r="B156" s="34" t="s">
        <v>117</v>
      </c>
      <c r="C156" s="47" t="s">
        <v>150</v>
      </c>
      <c r="D156" s="125" t="s">
        <v>467</v>
      </c>
      <c r="E156" s="54" t="s">
        <v>455</v>
      </c>
      <c r="F156" s="55" t="s">
        <v>4626</v>
      </c>
      <c r="G156" s="56">
        <v>45383</v>
      </c>
      <c r="H156" s="56">
        <v>45383</v>
      </c>
      <c r="I156" s="34" t="s">
        <v>124</v>
      </c>
      <c r="J156" s="34" t="s">
        <v>125</v>
      </c>
      <c r="K156" s="34" t="s">
        <v>398</v>
      </c>
      <c r="L156" s="47" t="s">
        <v>80</v>
      </c>
      <c r="M156" s="47">
        <v>6</v>
      </c>
      <c r="N156" s="34" t="s">
        <v>4720</v>
      </c>
      <c r="O156" s="65">
        <v>45394.4791666667</v>
      </c>
      <c r="P156" s="35"/>
      <c r="Q156" s="35"/>
      <c r="R156" s="40"/>
      <c r="S156" s="40"/>
      <c r="T156" s="36"/>
      <c r="U156" s="34" t="s">
        <v>4733</v>
      </c>
      <c r="V156" s="34" t="s">
        <v>467</v>
      </c>
      <c r="W156" s="123" t="s">
        <v>4734</v>
      </c>
      <c r="X156" t="s">
        <v>132</v>
      </c>
      <c r="Y156" t="s">
        <v>144</v>
      </c>
    </row>
    <row r="157" ht="351" spans="1:25">
      <c r="A157" s="180" t="s">
        <v>462</v>
      </c>
      <c r="B157" s="181" t="s">
        <v>117</v>
      </c>
      <c r="C157" s="182" t="s">
        <v>150</v>
      </c>
      <c r="D157" s="183" t="s">
        <v>467</v>
      </c>
      <c r="E157" s="54" t="s">
        <v>455</v>
      </c>
      <c r="F157" s="184" t="s">
        <v>4626</v>
      </c>
      <c r="G157" s="185">
        <v>45444</v>
      </c>
      <c r="H157" s="185">
        <v>45444</v>
      </c>
      <c r="I157" s="181" t="s">
        <v>124</v>
      </c>
      <c r="J157" s="181" t="s">
        <v>125</v>
      </c>
      <c r="K157" s="181" t="s">
        <v>398</v>
      </c>
      <c r="L157" s="182" t="s">
        <v>80</v>
      </c>
      <c r="M157" s="182">
        <v>6</v>
      </c>
      <c r="N157" s="34" t="s">
        <v>4735</v>
      </c>
      <c r="O157" s="65">
        <v>45394.4791666667</v>
      </c>
      <c r="P157" s="35"/>
      <c r="Q157" s="35"/>
      <c r="R157" s="40"/>
      <c r="S157" s="40"/>
      <c r="T157" s="36"/>
      <c r="U157" s="34" t="s">
        <v>4736</v>
      </c>
      <c r="V157" s="34" t="s">
        <v>467</v>
      </c>
      <c r="W157" s="123" t="s">
        <v>4737</v>
      </c>
      <c r="X157" s="124" t="s">
        <v>132</v>
      </c>
      <c r="Y157" s="124" t="s">
        <v>144</v>
      </c>
    </row>
    <row r="158" ht="409.5" spans="1:25">
      <c r="A158" s="180" t="s">
        <v>462</v>
      </c>
      <c r="B158" s="181" t="s">
        <v>117</v>
      </c>
      <c r="C158" s="182" t="s">
        <v>150</v>
      </c>
      <c r="D158" s="183" t="s">
        <v>467</v>
      </c>
      <c r="E158" s="54" t="s">
        <v>455</v>
      </c>
      <c r="F158" s="184" t="s">
        <v>4626</v>
      </c>
      <c r="G158" s="185">
        <v>45505</v>
      </c>
      <c r="H158" s="185">
        <v>45505</v>
      </c>
      <c r="I158" s="181" t="s">
        <v>124</v>
      </c>
      <c r="J158" s="181" t="s">
        <v>125</v>
      </c>
      <c r="K158" s="181" t="s">
        <v>398</v>
      </c>
      <c r="L158" s="182" t="s">
        <v>80</v>
      </c>
      <c r="M158" s="182">
        <v>6</v>
      </c>
      <c r="N158" s="34" t="s">
        <v>4738</v>
      </c>
      <c r="O158" s="65">
        <v>45394.4791666667</v>
      </c>
      <c r="P158" s="35"/>
      <c r="Q158" s="35"/>
      <c r="R158" s="40"/>
      <c r="S158" s="40"/>
      <c r="T158" s="36"/>
      <c r="U158" s="34" t="s">
        <v>4739</v>
      </c>
      <c r="V158" s="34" t="s">
        <v>467</v>
      </c>
      <c r="W158" s="123" t="s">
        <v>4740</v>
      </c>
      <c r="X158" t="s">
        <v>132</v>
      </c>
      <c r="Y158" t="s">
        <v>144</v>
      </c>
    </row>
    <row r="159" ht="409.5" spans="1:25">
      <c r="A159" s="107">
        <v>152</v>
      </c>
      <c r="B159" s="34" t="s">
        <v>117</v>
      </c>
      <c r="C159" s="47" t="s">
        <v>150</v>
      </c>
      <c r="D159" s="125" t="s">
        <v>467</v>
      </c>
      <c r="E159" s="54" t="s">
        <v>455</v>
      </c>
      <c r="F159" s="55" t="s">
        <v>4626</v>
      </c>
      <c r="G159" s="80">
        <v>45597</v>
      </c>
      <c r="H159" s="80">
        <v>45597</v>
      </c>
      <c r="I159" s="34" t="s">
        <v>124</v>
      </c>
      <c r="J159" s="34" t="s">
        <v>125</v>
      </c>
      <c r="K159" s="34" t="s">
        <v>398</v>
      </c>
      <c r="L159" s="47" t="s">
        <v>80</v>
      </c>
      <c r="M159" s="47">
        <v>6</v>
      </c>
      <c r="N159" s="34" t="s">
        <v>4741</v>
      </c>
      <c r="O159" s="65">
        <v>45394.4791666667</v>
      </c>
      <c r="P159" s="35"/>
      <c r="Q159" s="35"/>
      <c r="R159" s="40"/>
      <c r="S159" s="40"/>
      <c r="T159" s="36"/>
      <c r="U159" s="34" t="s">
        <v>4742</v>
      </c>
      <c r="V159" s="34" t="s">
        <v>467</v>
      </c>
      <c r="W159" s="123" t="s">
        <v>4743</v>
      </c>
      <c r="X159" t="s">
        <v>132</v>
      </c>
      <c r="Y159" t="s">
        <v>144</v>
      </c>
    </row>
    <row r="160" ht="229.5" spans="1:25">
      <c r="A160" s="107">
        <v>153</v>
      </c>
      <c r="B160" s="34" t="s">
        <v>117</v>
      </c>
      <c r="C160" s="47" t="s">
        <v>150</v>
      </c>
      <c r="D160" s="125" t="s">
        <v>420</v>
      </c>
      <c r="E160" s="57" t="s">
        <v>157</v>
      </c>
      <c r="F160" s="55" t="s">
        <v>4626</v>
      </c>
      <c r="G160" s="56">
        <v>45383</v>
      </c>
      <c r="H160" s="56">
        <v>45383</v>
      </c>
      <c r="I160" s="34" t="s">
        <v>124</v>
      </c>
      <c r="J160" s="34" t="s">
        <v>125</v>
      </c>
      <c r="K160" s="34" t="s">
        <v>398</v>
      </c>
      <c r="L160" s="47" t="s">
        <v>80</v>
      </c>
      <c r="M160" s="47">
        <v>6</v>
      </c>
      <c r="N160" s="34" t="s">
        <v>4720</v>
      </c>
      <c r="O160" s="65">
        <v>45394.4791666667</v>
      </c>
      <c r="P160" s="35"/>
      <c r="Q160" s="35"/>
      <c r="R160" s="40"/>
      <c r="S160" s="40"/>
      <c r="T160" s="36"/>
      <c r="U160" s="34" t="s">
        <v>4733</v>
      </c>
      <c r="V160" s="34" t="s">
        <v>420</v>
      </c>
      <c r="W160" s="123" t="s">
        <v>4734</v>
      </c>
      <c r="X160" t="s">
        <v>132</v>
      </c>
      <c r="Y160" t="s">
        <v>144</v>
      </c>
    </row>
    <row r="161" ht="14.25" spans="1:22">
      <c r="A161" s="107">
        <v>154</v>
      </c>
      <c r="B161" s="34" t="s">
        <v>117</v>
      </c>
      <c r="C161" s="47" t="s">
        <v>150</v>
      </c>
      <c r="D161" s="125" t="s">
        <v>420</v>
      </c>
      <c r="E161" s="57" t="s">
        <v>157</v>
      </c>
      <c r="F161" s="55" t="s">
        <v>4626</v>
      </c>
      <c r="G161" s="80">
        <v>45597</v>
      </c>
      <c r="H161" s="80">
        <v>45597</v>
      </c>
      <c r="I161" s="34" t="s">
        <v>124</v>
      </c>
      <c r="J161" s="34" t="s">
        <v>125</v>
      </c>
      <c r="K161" s="34" t="s">
        <v>398</v>
      </c>
      <c r="L161" s="47" t="s">
        <v>80</v>
      </c>
      <c r="M161" s="47">
        <v>6</v>
      </c>
      <c r="N161" s="34"/>
      <c r="O161" s="34"/>
      <c r="P161" s="35"/>
      <c r="Q161" s="35"/>
      <c r="R161" s="40"/>
      <c r="S161" s="40"/>
      <c r="T161" s="36"/>
      <c r="U161" s="34"/>
      <c r="V161" s="34"/>
    </row>
    <row r="162" ht="229.5" spans="1:25">
      <c r="A162" s="107">
        <v>155</v>
      </c>
      <c r="B162" s="34" t="s">
        <v>117</v>
      </c>
      <c r="C162" s="47" t="s">
        <v>150</v>
      </c>
      <c r="D162" s="125" t="s">
        <v>426</v>
      </c>
      <c r="E162" s="57" t="s">
        <v>157</v>
      </c>
      <c r="F162" s="55" t="s">
        <v>4626</v>
      </c>
      <c r="G162" s="56">
        <v>45383</v>
      </c>
      <c r="H162" s="56">
        <v>45383</v>
      </c>
      <c r="I162" s="34" t="s">
        <v>124</v>
      </c>
      <c r="J162" s="34" t="s">
        <v>125</v>
      </c>
      <c r="K162" s="34" t="s">
        <v>398</v>
      </c>
      <c r="L162" s="47" t="s">
        <v>80</v>
      </c>
      <c r="M162" s="47">
        <v>6</v>
      </c>
      <c r="N162" s="34" t="s">
        <v>4720</v>
      </c>
      <c r="O162" s="65">
        <v>45394.4791666667</v>
      </c>
      <c r="P162" s="35"/>
      <c r="Q162" s="35"/>
      <c r="R162" s="40"/>
      <c r="S162" s="40"/>
      <c r="T162" s="36"/>
      <c r="U162" s="34" t="s">
        <v>4733</v>
      </c>
      <c r="V162" s="34" t="s">
        <v>426</v>
      </c>
      <c r="W162" s="123" t="s">
        <v>4734</v>
      </c>
      <c r="X162" t="s">
        <v>132</v>
      </c>
      <c r="Y162" t="s">
        <v>144</v>
      </c>
    </row>
    <row r="163" ht="14.25" spans="1:22">
      <c r="A163" s="107">
        <v>156</v>
      </c>
      <c r="B163" s="34" t="s">
        <v>117</v>
      </c>
      <c r="C163" s="47" t="s">
        <v>150</v>
      </c>
      <c r="D163" s="125" t="s">
        <v>426</v>
      </c>
      <c r="E163" s="57" t="s">
        <v>157</v>
      </c>
      <c r="F163" s="55" t="s">
        <v>4626</v>
      </c>
      <c r="G163" s="80">
        <v>45597</v>
      </c>
      <c r="H163" s="80">
        <v>45597</v>
      </c>
      <c r="I163" s="34" t="s">
        <v>124</v>
      </c>
      <c r="J163" s="34" t="s">
        <v>125</v>
      </c>
      <c r="K163" s="34" t="s">
        <v>398</v>
      </c>
      <c r="L163" s="47" t="s">
        <v>80</v>
      </c>
      <c r="M163" s="47">
        <v>6</v>
      </c>
      <c r="N163" s="34"/>
      <c r="O163" s="34"/>
      <c r="P163" s="35"/>
      <c r="Q163" s="35"/>
      <c r="R163" s="40"/>
      <c r="S163" s="40"/>
      <c r="T163" s="36"/>
      <c r="U163" s="34"/>
      <c r="V163" s="34"/>
    </row>
    <row r="164" ht="229.5" spans="1:25">
      <c r="A164" s="107">
        <v>157</v>
      </c>
      <c r="B164" s="34" t="s">
        <v>117</v>
      </c>
      <c r="C164" s="47" t="s">
        <v>150</v>
      </c>
      <c r="D164" s="125" t="s">
        <v>505</v>
      </c>
      <c r="E164" s="57" t="s">
        <v>157</v>
      </c>
      <c r="F164" s="55" t="s">
        <v>4626</v>
      </c>
      <c r="G164" s="56">
        <v>45383</v>
      </c>
      <c r="H164" s="56">
        <v>45383</v>
      </c>
      <c r="I164" s="34" t="s">
        <v>124</v>
      </c>
      <c r="J164" s="34" t="s">
        <v>125</v>
      </c>
      <c r="K164" s="34" t="s">
        <v>398</v>
      </c>
      <c r="L164" s="47" t="s">
        <v>80</v>
      </c>
      <c r="M164" s="47">
        <v>6</v>
      </c>
      <c r="N164" s="34" t="s">
        <v>4720</v>
      </c>
      <c r="O164" s="65">
        <v>45394.4791666667</v>
      </c>
      <c r="P164" s="35"/>
      <c r="Q164" s="35"/>
      <c r="R164" s="40"/>
      <c r="S164" s="40"/>
      <c r="T164" s="36"/>
      <c r="U164" s="34" t="s">
        <v>4733</v>
      </c>
      <c r="V164" s="34" t="s">
        <v>505</v>
      </c>
      <c r="W164" s="123" t="s">
        <v>4734</v>
      </c>
      <c r="X164" t="s">
        <v>132</v>
      </c>
      <c r="Y164" t="s">
        <v>144</v>
      </c>
    </row>
    <row r="165" ht="14.25" spans="1:22">
      <c r="A165" s="107">
        <v>158</v>
      </c>
      <c r="B165" s="34" t="s">
        <v>117</v>
      </c>
      <c r="C165" s="47" t="s">
        <v>150</v>
      </c>
      <c r="D165" s="125" t="s">
        <v>505</v>
      </c>
      <c r="E165" s="57" t="s">
        <v>157</v>
      </c>
      <c r="F165" s="55" t="s">
        <v>4626</v>
      </c>
      <c r="G165" s="80">
        <v>45597</v>
      </c>
      <c r="H165" s="80">
        <v>45597</v>
      </c>
      <c r="I165" s="34" t="s">
        <v>124</v>
      </c>
      <c r="J165" s="34" t="s">
        <v>125</v>
      </c>
      <c r="K165" s="34" t="s">
        <v>398</v>
      </c>
      <c r="L165" s="47" t="s">
        <v>80</v>
      </c>
      <c r="M165" s="47">
        <v>6</v>
      </c>
      <c r="N165" s="34"/>
      <c r="O165" s="34"/>
      <c r="P165" s="35"/>
      <c r="Q165" s="35"/>
      <c r="R165" s="40"/>
      <c r="S165" s="40"/>
      <c r="T165" s="36"/>
      <c r="U165" s="34"/>
      <c r="V165" s="34"/>
    </row>
    <row r="166" ht="229.5" spans="1:25">
      <c r="A166" s="107">
        <v>159</v>
      </c>
      <c r="B166" s="34" t="s">
        <v>117</v>
      </c>
      <c r="C166" s="47" t="s">
        <v>150</v>
      </c>
      <c r="D166" s="125" t="s">
        <v>511</v>
      </c>
      <c r="E166" s="57" t="s">
        <v>157</v>
      </c>
      <c r="F166" s="55" t="s">
        <v>4626</v>
      </c>
      <c r="G166" s="56">
        <v>45383</v>
      </c>
      <c r="H166" s="56">
        <v>45383</v>
      </c>
      <c r="I166" s="34" t="s">
        <v>124</v>
      </c>
      <c r="J166" s="34" t="s">
        <v>125</v>
      </c>
      <c r="K166" s="34" t="s">
        <v>398</v>
      </c>
      <c r="L166" s="47" t="s">
        <v>80</v>
      </c>
      <c r="M166" s="47">
        <v>6</v>
      </c>
      <c r="N166" s="34" t="s">
        <v>4720</v>
      </c>
      <c r="O166" s="65">
        <v>45394.4791666667</v>
      </c>
      <c r="P166" s="35"/>
      <c r="Q166" s="35"/>
      <c r="R166" s="40"/>
      <c r="S166" s="40"/>
      <c r="T166" s="36"/>
      <c r="U166" s="34" t="s">
        <v>4733</v>
      </c>
      <c r="V166" s="34" t="s">
        <v>511</v>
      </c>
      <c r="W166" s="123" t="s">
        <v>4734</v>
      </c>
      <c r="X166" t="s">
        <v>132</v>
      </c>
      <c r="Y166" t="s">
        <v>144</v>
      </c>
    </row>
    <row r="167" ht="14.25" spans="1:22">
      <c r="A167" s="107">
        <v>160</v>
      </c>
      <c r="B167" s="34" t="s">
        <v>117</v>
      </c>
      <c r="C167" s="47" t="s">
        <v>150</v>
      </c>
      <c r="D167" s="125" t="s">
        <v>511</v>
      </c>
      <c r="E167" s="57" t="s">
        <v>157</v>
      </c>
      <c r="F167" s="55" t="s">
        <v>4626</v>
      </c>
      <c r="G167" s="80">
        <v>45597</v>
      </c>
      <c r="H167" s="80">
        <v>45597</v>
      </c>
      <c r="I167" s="34" t="s">
        <v>124</v>
      </c>
      <c r="J167" s="34" t="s">
        <v>125</v>
      </c>
      <c r="K167" s="34" t="s">
        <v>398</v>
      </c>
      <c r="L167" s="47" t="s">
        <v>80</v>
      </c>
      <c r="M167" s="47">
        <v>6</v>
      </c>
      <c r="N167" s="34"/>
      <c r="O167" s="34"/>
      <c r="P167" s="35"/>
      <c r="Q167" s="35"/>
      <c r="R167" s="40"/>
      <c r="S167" s="40"/>
      <c r="T167" s="36"/>
      <c r="U167" s="34"/>
      <c r="V167" s="34"/>
    </row>
    <row r="168" ht="229.5" spans="1:25">
      <c r="A168" s="107">
        <v>161</v>
      </c>
      <c r="B168" s="34" t="s">
        <v>117</v>
      </c>
      <c r="C168" s="47" t="s">
        <v>150</v>
      </c>
      <c r="D168" s="125" t="s">
        <v>500</v>
      </c>
      <c r="E168" s="54" t="s">
        <v>412</v>
      </c>
      <c r="F168" s="55" t="s">
        <v>4626</v>
      </c>
      <c r="G168" s="56">
        <v>45383</v>
      </c>
      <c r="H168" s="56">
        <v>45383</v>
      </c>
      <c r="I168" s="34" t="s">
        <v>124</v>
      </c>
      <c r="J168" s="34" t="s">
        <v>125</v>
      </c>
      <c r="K168" s="34" t="s">
        <v>398</v>
      </c>
      <c r="L168" s="47" t="s">
        <v>80</v>
      </c>
      <c r="M168" s="47">
        <v>6</v>
      </c>
      <c r="N168" s="34" t="s">
        <v>4720</v>
      </c>
      <c r="O168" s="65">
        <v>45394.4791666667</v>
      </c>
      <c r="P168" s="35"/>
      <c r="Q168" s="35"/>
      <c r="R168" s="40"/>
      <c r="S168" s="40"/>
      <c r="T168" s="36"/>
      <c r="U168" s="34" t="s">
        <v>4733</v>
      </c>
      <c r="V168" s="34" t="s">
        <v>500</v>
      </c>
      <c r="W168" s="123" t="s">
        <v>4734</v>
      </c>
      <c r="X168" t="s">
        <v>132</v>
      </c>
      <c r="Y168" t="s">
        <v>144</v>
      </c>
    </row>
    <row r="169" ht="14.25" spans="1:22">
      <c r="A169" s="107">
        <v>162</v>
      </c>
      <c r="B169" s="34" t="s">
        <v>117</v>
      </c>
      <c r="C169" s="47" t="s">
        <v>150</v>
      </c>
      <c r="D169" s="125" t="s">
        <v>500</v>
      </c>
      <c r="E169" s="54" t="s">
        <v>412</v>
      </c>
      <c r="F169" s="55" t="s">
        <v>4626</v>
      </c>
      <c r="G169" s="80">
        <v>45597</v>
      </c>
      <c r="H169" s="80">
        <v>45597</v>
      </c>
      <c r="I169" s="34" t="s">
        <v>124</v>
      </c>
      <c r="J169" s="34" t="s">
        <v>125</v>
      </c>
      <c r="K169" s="34" t="s">
        <v>398</v>
      </c>
      <c r="L169" s="47" t="s">
        <v>80</v>
      </c>
      <c r="M169" s="47">
        <v>6</v>
      </c>
      <c r="N169" s="34"/>
      <c r="O169" s="34"/>
      <c r="P169" s="35"/>
      <c r="Q169" s="35"/>
      <c r="R169" s="40"/>
      <c r="S169" s="40"/>
      <c r="T169" s="36"/>
      <c r="U169" s="34"/>
      <c r="V169" s="34"/>
    </row>
    <row r="170" ht="270" spans="1:25">
      <c r="A170" s="107">
        <v>163</v>
      </c>
      <c r="B170" s="119" t="s">
        <v>117</v>
      </c>
      <c r="C170" s="158" t="s">
        <v>150</v>
      </c>
      <c r="D170" s="134" t="s">
        <v>4326</v>
      </c>
      <c r="E170" s="54" t="s">
        <v>412</v>
      </c>
      <c r="F170" s="55" t="s">
        <v>4626</v>
      </c>
      <c r="G170" s="80">
        <v>45383</v>
      </c>
      <c r="H170" s="80">
        <v>45412</v>
      </c>
      <c r="I170" s="34" t="s">
        <v>124</v>
      </c>
      <c r="J170" s="119" t="s">
        <v>125</v>
      </c>
      <c r="K170" s="118" t="s">
        <v>398</v>
      </c>
      <c r="L170" s="119" t="s">
        <v>80</v>
      </c>
      <c r="M170" s="47">
        <v>3</v>
      </c>
      <c r="N170" s="34" t="s">
        <v>4744</v>
      </c>
      <c r="O170" s="65">
        <v>45400.6229166667</v>
      </c>
      <c r="P170" s="35"/>
      <c r="Q170" s="35"/>
      <c r="R170" s="40"/>
      <c r="S170" s="40"/>
      <c r="T170" s="36"/>
      <c r="U170" s="34" t="s">
        <v>4745</v>
      </c>
      <c r="V170" s="34" t="s">
        <v>4326</v>
      </c>
      <c r="W170" s="123" t="s">
        <v>4746</v>
      </c>
      <c r="X170" t="s">
        <v>132</v>
      </c>
      <c r="Y170" t="s">
        <v>144</v>
      </c>
    </row>
    <row r="171" ht="36" spans="1:25">
      <c r="A171" s="107">
        <v>164</v>
      </c>
      <c r="B171" s="119" t="s">
        <v>117</v>
      </c>
      <c r="C171" s="158" t="s">
        <v>150</v>
      </c>
      <c r="D171" s="134" t="s">
        <v>4326</v>
      </c>
      <c r="E171" s="54" t="s">
        <v>412</v>
      </c>
      <c r="F171" s="55" t="s">
        <v>4626</v>
      </c>
      <c r="G171" s="80">
        <v>45566</v>
      </c>
      <c r="H171" s="80">
        <v>45566</v>
      </c>
      <c r="I171" s="34" t="s">
        <v>124</v>
      </c>
      <c r="J171" s="119" t="s">
        <v>125</v>
      </c>
      <c r="K171" s="118" t="s">
        <v>398</v>
      </c>
      <c r="L171" s="119" t="s">
        <v>80</v>
      </c>
      <c r="M171" s="47">
        <v>3</v>
      </c>
      <c r="N171" s="34" t="s">
        <v>4747</v>
      </c>
      <c r="O171" s="65">
        <v>45560.6111111111</v>
      </c>
      <c r="P171" s="35"/>
      <c r="Q171" s="35"/>
      <c r="R171" s="40"/>
      <c r="S171" s="40"/>
      <c r="T171" s="36"/>
      <c r="U171" s="34" t="s">
        <v>4748</v>
      </c>
      <c r="V171" s="34" t="s">
        <v>4326</v>
      </c>
      <c r="W171" t="s">
        <v>4749</v>
      </c>
      <c r="X171" t="s">
        <v>132</v>
      </c>
      <c r="Y171" t="s">
        <v>149</v>
      </c>
    </row>
    <row r="172" ht="409.5" spans="1:25">
      <c r="A172" s="107">
        <v>165</v>
      </c>
      <c r="B172" s="119" t="s">
        <v>117</v>
      </c>
      <c r="C172" s="158" t="s">
        <v>150</v>
      </c>
      <c r="D172" s="134" t="s">
        <v>4330</v>
      </c>
      <c r="E172" s="54" t="s">
        <v>247</v>
      </c>
      <c r="F172" s="55" t="s">
        <v>4626</v>
      </c>
      <c r="G172" s="80">
        <v>45383</v>
      </c>
      <c r="H172" s="80">
        <v>45412</v>
      </c>
      <c r="I172" s="34" t="s">
        <v>124</v>
      </c>
      <c r="J172" s="119" t="s">
        <v>125</v>
      </c>
      <c r="K172" s="118" t="s">
        <v>398</v>
      </c>
      <c r="L172" s="119" t="s">
        <v>80</v>
      </c>
      <c r="M172" s="47">
        <v>3</v>
      </c>
      <c r="N172" s="34" t="s">
        <v>4750</v>
      </c>
      <c r="O172" s="65">
        <v>45320.6208333333</v>
      </c>
      <c r="P172" s="35"/>
      <c r="Q172" s="35"/>
      <c r="R172" s="40"/>
      <c r="S172" s="40"/>
      <c r="T172" s="36"/>
      <c r="U172" s="34" t="s">
        <v>4751</v>
      </c>
      <c r="V172" s="34" t="s">
        <v>4330</v>
      </c>
      <c r="W172" s="123" t="s">
        <v>4752</v>
      </c>
      <c r="X172" t="s">
        <v>132</v>
      </c>
      <c r="Y172" t="s">
        <v>133</v>
      </c>
    </row>
    <row r="173" ht="36" spans="1:25">
      <c r="A173" s="107">
        <v>166</v>
      </c>
      <c r="B173" s="119" t="s">
        <v>117</v>
      </c>
      <c r="C173" s="158" t="s">
        <v>150</v>
      </c>
      <c r="D173" s="134" t="s">
        <v>4330</v>
      </c>
      <c r="E173" s="54" t="s">
        <v>247</v>
      </c>
      <c r="F173" s="55" t="s">
        <v>4626</v>
      </c>
      <c r="G173" s="80">
        <v>45566</v>
      </c>
      <c r="H173" s="80">
        <v>45566</v>
      </c>
      <c r="I173" s="34" t="s">
        <v>124</v>
      </c>
      <c r="J173" s="119" t="s">
        <v>125</v>
      </c>
      <c r="K173" s="118" t="s">
        <v>398</v>
      </c>
      <c r="L173" s="119" t="s">
        <v>80</v>
      </c>
      <c r="M173" s="47">
        <v>3</v>
      </c>
      <c r="N173" s="34" t="s">
        <v>4747</v>
      </c>
      <c r="O173" s="65">
        <v>45560.6111111111</v>
      </c>
      <c r="P173" s="35"/>
      <c r="Q173" s="35"/>
      <c r="R173" s="40"/>
      <c r="S173" s="40"/>
      <c r="T173" s="36"/>
      <c r="U173" s="34" t="s">
        <v>4748</v>
      </c>
      <c r="V173" s="34" t="s">
        <v>4330</v>
      </c>
      <c r="W173" t="s">
        <v>4749</v>
      </c>
      <c r="X173" t="s">
        <v>132</v>
      </c>
      <c r="Y173" t="s">
        <v>149</v>
      </c>
    </row>
    <row r="174" ht="270" spans="1:25">
      <c r="A174" s="107">
        <v>167</v>
      </c>
      <c r="B174" s="34" t="s">
        <v>117</v>
      </c>
      <c r="C174" s="93" t="s">
        <v>150</v>
      </c>
      <c r="D174" s="134" t="s">
        <v>4518</v>
      </c>
      <c r="E174" s="54" t="s">
        <v>412</v>
      </c>
      <c r="F174" s="55" t="s">
        <v>4626</v>
      </c>
      <c r="G174" s="80">
        <v>45383</v>
      </c>
      <c r="H174" s="80">
        <v>45412</v>
      </c>
      <c r="I174" s="93" t="s">
        <v>124</v>
      </c>
      <c r="J174" s="34" t="s">
        <v>125</v>
      </c>
      <c r="K174" s="34" t="s">
        <v>398</v>
      </c>
      <c r="L174" s="93" t="s">
        <v>80</v>
      </c>
      <c r="M174" s="166">
        <v>6</v>
      </c>
      <c r="N174" s="34" t="s">
        <v>4744</v>
      </c>
      <c r="O174" s="65">
        <v>45400.6229166667</v>
      </c>
      <c r="P174" s="35"/>
      <c r="Q174" s="35"/>
      <c r="R174" s="40"/>
      <c r="S174" s="40"/>
      <c r="T174" s="36"/>
      <c r="U174" s="34" t="s">
        <v>4745</v>
      </c>
      <c r="V174" s="34" t="s">
        <v>4518</v>
      </c>
      <c r="W174" s="123" t="s">
        <v>4746</v>
      </c>
      <c r="X174" t="s">
        <v>132</v>
      </c>
      <c r="Y174" t="s">
        <v>144</v>
      </c>
    </row>
    <row r="175" ht="36" spans="1:25">
      <c r="A175" s="107">
        <v>168</v>
      </c>
      <c r="B175" s="34" t="s">
        <v>117</v>
      </c>
      <c r="C175" s="93" t="s">
        <v>150</v>
      </c>
      <c r="D175" s="134" t="s">
        <v>4518</v>
      </c>
      <c r="E175" s="54" t="s">
        <v>412</v>
      </c>
      <c r="F175" s="55" t="s">
        <v>4626</v>
      </c>
      <c r="G175" s="80">
        <v>45566</v>
      </c>
      <c r="H175" s="80">
        <v>45566</v>
      </c>
      <c r="I175" s="93" t="s">
        <v>124</v>
      </c>
      <c r="J175" s="34" t="s">
        <v>125</v>
      </c>
      <c r="K175" s="34" t="s">
        <v>398</v>
      </c>
      <c r="L175" s="93" t="s">
        <v>80</v>
      </c>
      <c r="M175" s="166">
        <v>6</v>
      </c>
      <c r="N175" s="34" t="s">
        <v>4747</v>
      </c>
      <c r="O175" s="65">
        <v>45560.6111111111</v>
      </c>
      <c r="P175" s="35"/>
      <c r="Q175" s="35"/>
      <c r="R175" s="40"/>
      <c r="S175" s="40"/>
      <c r="T175" s="36"/>
      <c r="U175" s="34" t="s">
        <v>4748</v>
      </c>
      <c r="V175" s="34" t="s">
        <v>4518</v>
      </c>
      <c r="W175" t="s">
        <v>4749</v>
      </c>
      <c r="X175" t="s">
        <v>132</v>
      </c>
      <c r="Y175" t="s">
        <v>149</v>
      </c>
    </row>
    <row r="176" ht="270" spans="1:25">
      <c r="A176" s="107">
        <v>169</v>
      </c>
      <c r="B176" s="34" t="s">
        <v>117</v>
      </c>
      <c r="C176" s="93" t="s">
        <v>150</v>
      </c>
      <c r="D176" s="134" t="s">
        <v>4523</v>
      </c>
      <c r="E176" s="54" t="s">
        <v>412</v>
      </c>
      <c r="F176" s="55" t="s">
        <v>4626</v>
      </c>
      <c r="G176" s="80">
        <v>45383</v>
      </c>
      <c r="H176" s="80">
        <v>45412</v>
      </c>
      <c r="I176" s="93" t="s">
        <v>124</v>
      </c>
      <c r="J176" s="34" t="s">
        <v>125</v>
      </c>
      <c r="K176" s="34" t="s">
        <v>398</v>
      </c>
      <c r="L176" s="93" t="s">
        <v>80</v>
      </c>
      <c r="M176" s="166">
        <v>6</v>
      </c>
      <c r="N176" s="34" t="s">
        <v>4744</v>
      </c>
      <c r="O176" s="65">
        <v>45400.6229166667</v>
      </c>
      <c r="P176" s="35"/>
      <c r="Q176" s="35"/>
      <c r="R176" s="40"/>
      <c r="S176" s="40"/>
      <c r="T176" s="36"/>
      <c r="U176" s="34" t="s">
        <v>4745</v>
      </c>
      <c r="V176" s="34" t="s">
        <v>4523</v>
      </c>
      <c r="W176" s="123" t="s">
        <v>4746</v>
      </c>
      <c r="X176" t="s">
        <v>132</v>
      </c>
      <c r="Y176" t="s">
        <v>144</v>
      </c>
    </row>
    <row r="177" ht="36" spans="1:25">
      <c r="A177" s="107">
        <v>170</v>
      </c>
      <c r="B177" s="34" t="s">
        <v>117</v>
      </c>
      <c r="C177" s="93" t="s">
        <v>150</v>
      </c>
      <c r="D177" s="134" t="s">
        <v>4523</v>
      </c>
      <c r="E177" s="54" t="s">
        <v>412</v>
      </c>
      <c r="F177" s="55" t="s">
        <v>4626</v>
      </c>
      <c r="G177" s="80">
        <v>45566</v>
      </c>
      <c r="H177" s="80">
        <v>45566</v>
      </c>
      <c r="I177" s="93" t="s">
        <v>124</v>
      </c>
      <c r="J177" s="34" t="s">
        <v>125</v>
      </c>
      <c r="K177" s="34" t="s">
        <v>398</v>
      </c>
      <c r="L177" s="93" t="s">
        <v>80</v>
      </c>
      <c r="M177" s="166">
        <v>6</v>
      </c>
      <c r="N177" s="34" t="s">
        <v>4747</v>
      </c>
      <c r="O177" s="65">
        <v>45560.6111111111</v>
      </c>
      <c r="P177" s="35"/>
      <c r="Q177" s="35"/>
      <c r="R177" s="40"/>
      <c r="S177" s="40"/>
      <c r="T177" s="36"/>
      <c r="U177" s="34" t="s">
        <v>4748</v>
      </c>
      <c r="V177" s="34" t="s">
        <v>4523</v>
      </c>
      <c r="W177" t="s">
        <v>4749</v>
      </c>
      <c r="X177" t="s">
        <v>132</v>
      </c>
      <c r="Y177" t="s">
        <v>149</v>
      </c>
    </row>
    <row r="178" ht="391.5" spans="1:25">
      <c r="A178" s="107">
        <v>171</v>
      </c>
      <c r="B178" s="34" t="s">
        <v>117</v>
      </c>
      <c r="C178" s="93" t="s">
        <v>150</v>
      </c>
      <c r="D178" s="92" t="s">
        <v>688</v>
      </c>
      <c r="E178" s="57" t="s">
        <v>247</v>
      </c>
      <c r="F178" s="55" t="s">
        <v>4626</v>
      </c>
      <c r="G178" s="80">
        <v>45383</v>
      </c>
      <c r="H178" s="80">
        <v>45412</v>
      </c>
      <c r="I178" s="93" t="s">
        <v>124</v>
      </c>
      <c r="J178" s="34" t="s">
        <v>125</v>
      </c>
      <c r="K178" s="34" t="s">
        <v>398</v>
      </c>
      <c r="L178" s="93" t="s">
        <v>80</v>
      </c>
      <c r="M178" s="47">
        <v>6</v>
      </c>
      <c r="N178" s="34" t="s">
        <v>4750</v>
      </c>
      <c r="O178" s="65">
        <v>45320.6208333333</v>
      </c>
      <c r="P178" s="35"/>
      <c r="Q178" s="35"/>
      <c r="R178" s="40"/>
      <c r="S178" s="40"/>
      <c r="T178" s="36"/>
      <c r="U178" s="34" t="s">
        <v>4753</v>
      </c>
      <c r="V178" s="34" t="s">
        <v>688</v>
      </c>
      <c r="W178" s="123" t="s">
        <v>4754</v>
      </c>
      <c r="X178" t="s">
        <v>132</v>
      </c>
      <c r="Y178" t="s">
        <v>133</v>
      </c>
    </row>
    <row r="179" ht="36" spans="1:25">
      <c r="A179" s="107">
        <v>172</v>
      </c>
      <c r="B179" s="34" t="s">
        <v>117</v>
      </c>
      <c r="C179" s="93" t="s">
        <v>150</v>
      </c>
      <c r="D179" s="92" t="s">
        <v>688</v>
      </c>
      <c r="E179" s="57" t="s">
        <v>247</v>
      </c>
      <c r="F179" s="55" t="s">
        <v>4626</v>
      </c>
      <c r="G179" s="80">
        <v>45566</v>
      </c>
      <c r="H179" s="80">
        <v>45566</v>
      </c>
      <c r="I179" s="93" t="s">
        <v>124</v>
      </c>
      <c r="J179" s="34" t="s">
        <v>125</v>
      </c>
      <c r="K179" s="34" t="s">
        <v>398</v>
      </c>
      <c r="L179" s="93" t="s">
        <v>80</v>
      </c>
      <c r="M179" s="47">
        <v>6</v>
      </c>
      <c r="N179" s="34" t="s">
        <v>4747</v>
      </c>
      <c r="O179" s="65">
        <v>45560.6111111111</v>
      </c>
      <c r="P179" s="35"/>
      <c r="Q179" s="35"/>
      <c r="R179" s="40"/>
      <c r="S179" s="40"/>
      <c r="T179" s="36"/>
      <c r="U179" s="34" t="s">
        <v>4755</v>
      </c>
      <c r="V179" s="34" t="s">
        <v>688</v>
      </c>
      <c r="W179" t="s">
        <v>4756</v>
      </c>
      <c r="X179" t="s">
        <v>132</v>
      </c>
      <c r="Y179" t="s">
        <v>149</v>
      </c>
    </row>
    <row r="180" ht="409.5" spans="1:25">
      <c r="A180" s="107">
        <v>173</v>
      </c>
      <c r="B180" s="34" t="s">
        <v>117</v>
      </c>
      <c r="C180" s="47" t="s">
        <v>150</v>
      </c>
      <c r="D180" s="113" t="s">
        <v>4757</v>
      </c>
      <c r="E180" s="54" t="s">
        <v>120</v>
      </c>
      <c r="F180" s="55" t="s">
        <v>4626</v>
      </c>
      <c r="G180" s="80">
        <v>45323</v>
      </c>
      <c r="H180" s="81">
        <v>45351</v>
      </c>
      <c r="I180" s="34" t="s">
        <v>124</v>
      </c>
      <c r="J180" s="34" t="s">
        <v>125</v>
      </c>
      <c r="K180" s="34" t="s">
        <v>922</v>
      </c>
      <c r="L180" s="47" t="s">
        <v>81</v>
      </c>
      <c r="M180" s="47">
        <v>3</v>
      </c>
      <c r="N180" s="34" t="s">
        <v>4758</v>
      </c>
      <c r="O180" s="65">
        <v>45321.6763888889</v>
      </c>
      <c r="P180" s="35"/>
      <c r="Q180" s="35"/>
      <c r="R180" s="40"/>
      <c r="S180" s="40"/>
      <c r="T180" s="36"/>
      <c r="U180" s="34" t="s">
        <v>4759</v>
      </c>
      <c r="V180" s="34" t="s">
        <v>4757</v>
      </c>
      <c r="W180" s="123" t="s">
        <v>4760</v>
      </c>
      <c r="X180" t="s">
        <v>132</v>
      </c>
      <c r="Y180" t="s">
        <v>133</v>
      </c>
    </row>
    <row r="181" ht="409.5" spans="1:25">
      <c r="A181" s="107">
        <v>174</v>
      </c>
      <c r="B181" s="34" t="s">
        <v>117</v>
      </c>
      <c r="C181" s="47" t="s">
        <v>150</v>
      </c>
      <c r="D181" s="113" t="s">
        <v>4757</v>
      </c>
      <c r="E181" s="54" t="s">
        <v>120</v>
      </c>
      <c r="F181" s="55" t="s">
        <v>4626</v>
      </c>
      <c r="G181" s="80">
        <v>45383</v>
      </c>
      <c r="H181" s="80">
        <v>45412</v>
      </c>
      <c r="I181" s="34" t="s">
        <v>124</v>
      </c>
      <c r="J181" s="34" t="s">
        <v>125</v>
      </c>
      <c r="K181" s="34" t="s">
        <v>922</v>
      </c>
      <c r="L181" s="47" t="s">
        <v>81</v>
      </c>
      <c r="M181" s="47">
        <v>3</v>
      </c>
      <c r="N181" s="34" t="s">
        <v>4761</v>
      </c>
      <c r="O181" s="65">
        <v>45377.6506944444</v>
      </c>
      <c r="P181" s="35"/>
      <c r="Q181" s="35"/>
      <c r="R181" s="40"/>
      <c r="S181" s="40"/>
      <c r="T181" s="36"/>
      <c r="U181" s="34" t="s">
        <v>4762</v>
      </c>
      <c r="V181" s="34" t="s">
        <v>4757</v>
      </c>
      <c r="W181" s="123" t="s">
        <v>4763</v>
      </c>
      <c r="X181" t="s">
        <v>132</v>
      </c>
      <c r="Y181" t="s">
        <v>163</v>
      </c>
    </row>
    <row r="182" ht="409.5" spans="1:25">
      <c r="A182" s="107">
        <v>175</v>
      </c>
      <c r="B182" s="34" t="s">
        <v>117</v>
      </c>
      <c r="C182" s="47" t="s">
        <v>150</v>
      </c>
      <c r="D182" s="113" t="s">
        <v>4757</v>
      </c>
      <c r="E182" s="54" t="s">
        <v>120</v>
      </c>
      <c r="F182" s="55" t="s">
        <v>4626</v>
      </c>
      <c r="G182" s="80">
        <v>45444</v>
      </c>
      <c r="H182" s="80">
        <v>45473</v>
      </c>
      <c r="I182" s="34" t="s">
        <v>124</v>
      </c>
      <c r="J182" s="34" t="s">
        <v>125</v>
      </c>
      <c r="K182" s="34" t="s">
        <v>922</v>
      </c>
      <c r="L182" s="47" t="s">
        <v>81</v>
      </c>
      <c r="M182" s="47">
        <v>3</v>
      </c>
      <c r="N182" s="34" t="s">
        <v>4764</v>
      </c>
      <c r="O182" s="65">
        <v>45436.6819444444</v>
      </c>
      <c r="P182" s="35"/>
      <c r="Q182" s="35"/>
      <c r="R182" s="40"/>
      <c r="S182" s="40"/>
      <c r="T182" s="36"/>
      <c r="U182" s="34" t="s">
        <v>4765</v>
      </c>
      <c r="V182" s="34" t="s">
        <v>4757</v>
      </c>
      <c r="W182" s="123" t="s">
        <v>4766</v>
      </c>
      <c r="X182" s="124" t="s">
        <v>132</v>
      </c>
      <c r="Y182" s="124" t="s">
        <v>438</v>
      </c>
    </row>
    <row r="183" ht="409.5" spans="1:25">
      <c r="A183" s="107">
        <v>176</v>
      </c>
      <c r="B183" s="34" t="s">
        <v>117</v>
      </c>
      <c r="C183" s="47" t="s">
        <v>150</v>
      </c>
      <c r="D183" s="113" t="s">
        <v>4757</v>
      </c>
      <c r="E183" s="54" t="s">
        <v>120</v>
      </c>
      <c r="F183" s="55" t="s">
        <v>4626</v>
      </c>
      <c r="G183" s="80">
        <v>45505</v>
      </c>
      <c r="H183" s="80">
        <v>45535</v>
      </c>
      <c r="I183" s="34" t="s">
        <v>124</v>
      </c>
      <c r="J183" s="34" t="s">
        <v>125</v>
      </c>
      <c r="K183" s="34" t="s">
        <v>922</v>
      </c>
      <c r="L183" s="47" t="s">
        <v>81</v>
      </c>
      <c r="M183" s="47">
        <v>3</v>
      </c>
      <c r="N183" s="34" t="s">
        <v>4767</v>
      </c>
      <c r="O183" s="65">
        <v>45503.4888888889</v>
      </c>
      <c r="P183" s="35"/>
      <c r="Q183" s="35"/>
      <c r="R183" s="40"/>
      <c r="S183" s="40"/>
      <c r="T183" s="36"/>
      <c r="U183" s="34" t="s">
        <v>4768</v>
      </c>
      <c r="V183" s="34" t="s">
        <v>4757</v>
      </c>
      <c r="W183" s="123" t="s">
        <v>4769</v>
      </c>
      <c r="X183" t="s">
        <v>132</v>
      </c>
      <c r="Y183" t="s">
        <v>138</v>
      </c>
    </row>
    <row r="184" ht="409.5" spans="1:25">
      <c r="A184" s="107">
        <v>177</v>
      </c>
      <c r="B184" s="34" t="s">
        <v>117</v>
      </c>
      <c r="C184" s="47" t="s">
        <v>150</v>
      </c>
      <c r="D184" s="113" t="s">
        <v>4757</v>
      </c>
      <c r="E184" s="54" t="s">
        <v>120</v>
      </c>
      <c r="F184" s="55" t="s">
        <v>4626</v>
      </c>
      <c r="G184" s="80">
        <v>45566</v>
      </c>
      <c r="H184" s="80">
        <v>45596</v>
      </c>
      <c r="I184" s="34" t="s">
        <v>124</v>
      </c>
      <c r="J184" s="34" t="s">
        <v>125</v>
      </c>
      <c r="K184" s="34" t="s">
        <v>922</v>
      </c>
      <c r="L184" s="47" t="s">
        <v>81</v>
      </c>
      <c r="M184" s="47">
        <v>3</v>
      </c>
      <c r="N184" s="34" t="s">
        <v>4770</v>
      </c>
      <c r="O184" s="65">
        <v>45548.4826388889</v>
      </c>
      <c r="P184" s="35"/>
      <c r="Q184" s="35"/>
      <c r="R184" s="40"/>
      <c r="S184" s="40"/>
      <c r="T184" s="36"/>
      <c r="U184" s="34" t="s">
        <v>4771</v>
      </c>
      <c r="V184" s="34" t="s">
        <v>4757</v>
      </c>
      <c r="W184" s="123" t="s">
        <v>4772</v>
      </c>
      <c r="X184" t="s">
        <v>132</v>
      </c>
      <c r="Y184" t="s">
        <v>149</v>
      </c>
    </row>
    <row r="185" ht="14.25" spans="1:22">
      <c r="A185" s="107">
        <v>178</v>
      </c>
      <c r="B185" s="34" t="s">
        <v>117</v>
      </c>
      <c r="C185" s="47" t="s">
        <v>150</v>
      </c>
      <c r="D185" s="113" t="s">
        <v>4757</v>
      </c>
      <c r="E185" s="54" t="s">
        <v>120</v>
      </c>
      <c r="F185" s="55" t="s">
        <v>4626</v>
      </c>
      <c r="G185" s="80">
        <v>45627</v>
      </c>
      <c r="H185" s="80">
        <v>45657</v>
      </c>
      <c r="I185" s="34" t="s">
        <v>124</v>
      </c>
      <c r="J185" s="34" t="s">
        <v>125</v>
      </c>
      <c r="K185" s="34" t="s">
        <v>922</v>
      </c>
      <c r="L185" s="47" t="s">
        <v>81</v>
      </c>
      <c r="M185" s="47">
        <v>3</v>
      </c>
      <c r="N185" s="34"/>
      <c r="O185" s="34"/>
      <c r="P185" s="35"/>
      <c r="Q185" s="35"/>
      <c r="R185" s="40"/>
      <c r="S185" s="40"/>
      <c r="T185" s="36"/>
      <c r="U185" s="34"/>
      <c r="V185" s="34"/>
    </row>
    <row r="186" ht="409.5" spans="1:25">
      <c r="A186" s="107">
        <v>180</v>
      </c>
      <c r="B186" s="34" t="s">
        <v>117</v>
      </c>
      <c r="C186" s="47" t="s">
        <v>150</v>
      </c>
      <c r="D186" s="113" t="s">
        <v>4334</v>
      </c>
      <c r="E186" s="54" t="s">
        <v>412</v>
      </c>
      <c r="F186" s="55" t="s">
        <v>4626</v>
      </c>
      <c r="G186" s="80">
        <v>45383</v>
      </c>
      <c r="H186" s="80">
        <v>45412</v>
      </c>
      <c r="I186" s="34" t="s">
        <v>124</v>
      </c>
      <c r="J186" s="34" t="s">
        <v>125</v>
      </c>
      <c r="K186" s="34" t="s">
        <v>922</v>
      </c>
      <c r="L186" s="47" t="s">
        <v>81</v>
      </c>
      <c r="M186" s="47">
        <v>6</v>
      </c>
      <c r="N186" s="34" t="s">
        <v>4773</v>
      </c>
      <c r="O186" s="65">
        <v>45377.6506944444</v>
      </c>
      <c r="P186" s="35"/>
      <c r="Q186" s="35"/>
      <c r="R186" s="40"/>
      <c r="S186" s="40"/>
      <c r="T186" s="36"/>
      <c r="U186" s="34" t="s">
        <v>4774</v>
      </c>
      <c r="V186" s="34" t="s">
        <v>4334</v>
      </c>
      <c r="W186" s="123" t="s">
        <v>4775</v>
      </c>
      <c r="X186" t="s">
        <v>132</v>
      </c>
      <c r="Y186" t="s">
        <v>163</v>
      </c>
    </row>
    <row r="187" ht="409.5" spans="1:25">
      <c r="A187" s="107">
        <v>181</v>
      </c>
      <c r="B187" s="34" t="s">
        <v>117</v>
      </c>
      <c r="C187" s="47" t="s">
        <v>150</v>
      </c>
      <c r="D187" s="113" t="s">
        <v>4334</v>
      </c>
      <c r="E187" s="54" t="s">
        <v>412</v>
      </c>
      <c r="F187" s="55" t="s">
        <v>4626</v>
      </c>
      <c r="G187" s="80">
        <v>45444</v>
      </c>
      <c r="H187" s="80">
        <v>45473</v>
      </c>
      <c r="I187" s="34" t="s">
        <v>124</v>
      </c>
      <c r="J187" s="34" t="s">
        <v>125</v>
      </c>
      <c r="K187" s="34" t="s">
        <v>922</v>
      </c>
      <c r="L187" s="47" t="s">
        <v>81</v>
      </c>
      <c r="M187" s="47">
        <v>6</v>
      </c>
      <c r="N187" s="34" t="s">
        <v>4776</v>
      </c>
      <c r="O187" s="65">
        <v>45435.4854166667</v>
      </c>
      <c r="P187" s="35"/>
      <c r="Q187" s="35"/>
      <c r="R187" s="40"/>
      <c r="S187" s="40"/>
      <c r="T187" s="36"/>
      <c r="U187" s="34" t="s">
        <v>4777</v>
      </c>
      <c r="V187" s="34" t="s">
        <v>4334</v>
      </c>
      <c r="W187" s="123" t="s">
        <v>4778</v>
      </c>
      <c r="X187" s="124" t="s">
        <v>132</v>
      </c>
      <c r="Y187" s="124" t="s">
        <v>438</v>
      </c>
    </row>
    <row r="188" ht="409.5" spans="1:25">
      <c r="A188" s="107">
        <v>182</v>
      </c>
      <c r="B188" s="34" t="s">
        <v>117</v>
      </c>
      <c r="C188" s="47" t="s">
        <v>150</v>
      </c>
      <c r="D188" s="113" t="s">
        <v>4334</v>
      </c>
      <c r="E188" s="54" t="s">
        <v>412</v>
      </c>
      <c r="F188" s="55" t="s">
        <v>4626</v>
      </c>
      <c r="G188" s="80">
        <v>45505</v>
      </c>
      <c r="H188" s="80">
        <v>45535</v>
      </c>
      <c r="I188" s="34" t="s">
        <v>124</v>
      </c>
      <c r="J188" s="34" t="s">
        <v>125</v>
      </c>
      <c r="K188" s="34" t="s">
        <v>922</v>
      </c>
      <c r="L188" s="47" t="s">
        <v>81</v>
      </c>
      <c r="M188" s="47">
        <v>6</v>
      </c>
      <c r="N188" s="34" t="s">
        <v>4779</v>
      </c>
      <c r="O188" s="65">
        <v>45503.4888888889</v>
      </c>
      <c r="P188" s="35"/>
      <c r="Q188" s="35"/>
      <c r="R188" s="40"/>
      <c r="S188" s="40"/>
      <c r="T188" s="36"/>
      <c r="U188" s="34" t="s">
        <v>4780</v>
      </c>
      <c r="V188" s="34" t="s">
        <v>4334</v>
      </c>
      <c r="W188" s="123" t="s">
        <v>4781</v>
      </c>
      <c r="X188" t="s">
        <v>132</v>
      </c>
      <c r="Y188" t="s">
        <v>138</v>
      </c>
    </row>
    <row r="189" ht="409.5" spans="1:25">
      <c r="A189" s="107">
        <v>183</v>
      </c>
      <c r="B189" s="34" t="s">
        <v>117</v>
      </c>
      <c r="C189" s="47" t="s">
        <v>150</v>
      </c>
      <c r="D189" s="113" t="s">
        <v>4334</v>
      </c>
      <c r="E189" s="54" t="s">
        <v>412</v>
      </c>
      <c r="F189" s="55" t="s">
        <v>4626</v>
      </c>
      <c r="G189" s="80">
        <v>45566</v>
      </c>
      <c r="H189" s="80">
        <v>45596</v>
      </c>
      <c r="I189" s="34" t="s">
        <v>124</v>
      </c>
      <c r="J189" s="34" t="s">
        <v>125</v>
      </c>
      <c r="K189" s="34" t="s">
        <v>922</v>
      </c>
      <c r="L189" s="47" t="s">
        <v>81</v>
      </c>
      <c r="M189" s="47">
        <v>6</v>
      </c>
      <c r="N189" s="34" t="s">
        <v>4782</v>
      </c>
      <c r="O189" s="65">
        <v>45548.4826388889</v>
      </c>
      <c r="P189" s="35"/>
      <c r="Q189" s="35"/>
      <c r="R189" s="40"/>
      <c r="S189" s="40"/>
      <c r="T189" s="36"/>
      <c r="U189" s="34" t="s">
        <v>4783</v>
      </c>
      <c r="V189" s="34" t="s">
        <v>4334</v>
      </c>
      <c r="W189" s="123" t="s">
        <v>4784</v>
      </c>
      <c r="X189" t="s">
        <v>132</v>
      </c>
      <c r="Y189" t="s">
        <v>149</v>
      </c>
    </row>
    <row r="190" ht="409.5" spans="1:25">
      <c r="A190" s="107">
        <v>187</v>
      </c>
      <c r="B190" s="34" t="s">
        <v>117</v>
      </c>
      <c r="C190" s="47" t="s">
        <v>150</v>
      </c>
      <c r="D190" s="113" t="s">
        <v>4785</v>
      </c>
      <c r="E190" s="57" t="s">
        <v>247</v>
      </c>
      <c r="F190" s="55" t="s">
        <v>4626</v>
      </c>
      <c r="G190" s="80">
        <v>45444</v>
      </c>
      <c r="H190" s="80">
        <v>45473</v>
      </c>
      <c r="I190" s="34" t="s">
        <v>124</v>
      </c>
      <c r="J190" s="34" t="s">
        <v>125</v>
      </c>
      <c r="K190" s="34" t="s">
        <v>922</v>
      </c>
      <c r="L190" s="47" t="s">
        <v>81</v>
      </c>
      <c r="M190" s="47">
        <v>6</v>
      </c>
      <c r="N190" s="34" t="s">
        <v>4786</v>
      </c>
      <c r="O190" s="65">
        <v>45321.6763888889</v>
      </c>
      <c r="P190" s="35"/>
      <c r="Q190" s="35"/>
      <c r="R190" s="40"/>
      <c r="S190" s="40"/>
      <c r="T190" s="36"/>
      <c r="U190" s="34" t="s">
        <v>4787</v>
      </c>
      <c r="V190" s="34" t="s">
        <v>4785</v>
      </c>
      <c r="W190" s="123" t="s">
        <v>4788</v>
      </c>
      <c r="X190" s="124" t="s">
        <v>132</v>
      </c>
      <c r="Y190" s="124" t="s">
        <v>133</v>
      </c>
    </row>
    <row r="191" ht="409.5" spans="1:25">
      <c r="A191" s="107">
        <v>190</v>
      </c>
      <c r="B191" s="34" t="s">
        <v>117</v>
      </c>
      <c r="C191" s="47" t="s">
        <v>150</v>
      </c>
      <c r="D191" s="113" t="s">
        <v>4785</v>
      </c>
      <c r="E191" s="57" t="s">
        <v>247</v>
      </c>
      <c r="F191" s="55" t="s">
        <v>4626</v>
      </c>
      <c r="G191" s="80">
        <v>45627</v>
      </c>
      <c r="H191" s="80">
        <v>45657</v>
      </c>
      <c r="I191" s="34" t="s">
        <v>124</v>
      </c>
      <c r="J191" s="34" t="s">
        <v>125</v>
      </c>
      <c r="K191" s="34" t="s">
        <v>922</v>
      </c>
      <c r="L191" s="47" t="s">
        <v>81</v>
      </c>
      <c r="M191" s="47">
        <v>6</v>
      </c>
      <c r="N191" s="34" t="s">
        <v>4789</v>
      </c>
      <c r="O191" s="65">
        <v>45503.4888888889</v>
      </c>
      <c r="P191" s="35"/>
      <c r="Q191" s="35"/>
      <c r="R191" s="40"/>
      <c r="S191" s="40"/>
      <c r="T191" s="36"/>
      <c r="U191" s="34" t="s">
        <v>4790</v>
      </c>
      <c r="V191" s="34" t="s">
        <v>4785</v>
      </c>
      <c r="W191" s="123" t="s">
        <v>4791</v>
      </c>
      <c r="X191" t="s">
        <v>132</v>
      </c>
      <c r="Y191" t="s">
        <v>138</v>
      </c>
    </row>
    <row r="192" ht="409.5" spans="1:25">
      <c r="A192" s="107">
        <v>191</v>
      </c>
      <c r="B192" s="34" t="s">
        <v>117</v>
      </c>
      <c r="C192" s="47" t="s">
        <v>363</v>
      </c>
      <c r="D192" s="92" t="s">
        <v>4792</v>
      </c>
      <c r="E192" s="57" t="s">
        <v>412</v>
      </c>
      <c r="F192" s="55" t="s">
        <v>4626</v>
      </c>
      <c r="G192" s="80">
        <v>45292</v>
      </c>
      <c r="H192" s="81">
        <v>45322</v>
      </c>
      <c r="I192" s="34" t="s">
        <v>124</v>
      </c>
      <c r="J192" s="34" t="s">
        <v>125</v>
      </c>
      <c r="K192" s="34" t="s">
        <v>922</v>
      </c>
      <c r="L192" s="47" t="s">
        <v>81</v>
      </c>
      <c r="M192" s="47">
        <v>6</v>
      </c>
      <c r="N192" s="34" t="s">
        <v>4793</v>
      </c>
      <c r="O192" s="65">
        <v>45322.4895833333</v>
      </c>
      <c r="P192" s="35"/>
      <c r="Q192" s="35"/>
      <c r="R192" s="40"/>
      <c r="S192" s="40"/>
      <c r="T192" s="36"/>
      <c r="U192" s="34" t="s">
        <v>4794</v>
      </c>
      <c r="V192" s="34" t="s">
        <v>4792</v>
      </c>
      <c r="W192" s="123" t="s">
        <v>4795</v>
      </c>
      <c r="X192" t="s">
        <v>132</v>
      </c>
      <c r="Y192" t="s">
        <v>133</v>
      </c>
    </row>
    <row r="193" ht="409.5" spans="1:25">
      <c r="A193" s="107">
        <v>192</v>
      </c>
      <c r="B193" s="34" t="s">
        <v>117</v>
      </c>
      <c r="C193" s="47" t="s">
        <v>363</v>
      </c>
      <c r="D193" s="92" t="s">
        <v>4792</v>
      </c>
      <c r="E193" s="57" t="s">
        <v>412</v>
      </c>
      <c r="F193" s="55" t="s">
        <v>4626</v>
      </c>
      <c r="G193" s="80">
        <v>45352</v>
      </c>
      <c r="H193" s="80">
        <v>45352</v>
      </c>
      <c r="I193" s="34" t="s">
        <v>124</v>
      </c>
      <c r="J193" s="34" t="s">
        <v>125</v>
      </c>
      <c r="K193" s="34" t="s">
        <v>922</v>
      </c>
      <c r="L193" s="47" t="s">
        <v>81</v>
      </c>
      <c r="M193" s="47">
        <v>6</v>
      </c>
      <c r="N193" s="34" t="s">
        <v>4796</v>
      </c>
      <c r="O193" s="65">
        <v>45377.5173611111</v>
      </c>
      <c r="P193" s="35"/>
      <c r="Q193" s="35"/>
      <c r="R193" s="40"/>
      <c r="S193" s="40"/>
      <c r="T193" s="36"/>
      <c r="U193" s="34" t="s">
        <v>4797</v>
      </c>
      <c r="V193" s="34" t="s">
        <v>4792</v>
      </c>
      <c r="W193" s="123" t="s">
        <v>4798</v>
      </c>
      <c r="X193" t="s">
        <v>132</v>
      </c>
      <c r="Y193" t="s">
        <v>163</v>
      </c>
    </row>
    <row r="194" ht="409.5" spans="1:25">
      <c r="A194" s="107">
        <v>193</v>
      </c>
      <c r="B194" s="34" t="s">
        <v>117</v>
      </c>
      <c r="C194" s="47" t="s">
        <v>363</v>
      </c>
      <c r="D194" s="92" t="s">
        <v>4792</v>
      </c>
      <c r="E194" s="57" t="s">
        <v>412</v>
      </c>
      <c r="F194" s="55" t="s">
        <v>4626</v>
      </c>
      <c r="G194" s="80">
        <v>45413</v>
      </c>
      <c r="H194" s="80">
        <v>45413</v>
      </c>
      <c r="I194" s="34" t="s">
        <v>124</v>
      </c>
      <c r="J194" s="34" t="s">
        <v>125</v>
      </c>
      <c r="K194" s="34" t="s">
        <v>922</v>
      </c>
      <c r="L194" s="47" t="s">
        <v>81</v>
      </c>
      <c r="M194" s="47">
        <v>6</v>
      </c>
      <c r="N194" s="34" t="s">
        <v>4799</v>
      </c>
      <c r="O194" s="65">
        <v>45434.5</v>
      </c>
      <c r="P194" s="35"/>
      <c r="Q194" s="35"/>
      <c r="R194" s="40"/>
      <c r="S194" s="40"/>
      <c r="T194" s="36"/>
      <c r="U194" s="34" t="s">
        <v>4800</v>
      </c>
      <c r="V194" s="34" t="s">
        <v>4792</v>
      </c>
      <c r="W194" s="123" t="s">
        <v>4801</v>
      </c>
      <c r="X194" t="s">
        <v>132</v>
      </c>
      <c r="Y194" t="s">
        <v>438</v>
      </c>
    </row>
    <row r="195" ht="409.5" spans="1:25">
      <c r="A195" s="107">
        <v>194</v>
      </c>
      <c r="B195" s="34" t="s">
        <v>117</v>
      </c>
      <c r="C195" s="47" t="s">
        <v>363</v>
      </c>
      <c r="D195" s="92" t="s">
        <v>4792</v>
      </c>
      <c r="E195" s="57" t="s">
        <v>412</v>
      </c>
      <c r="F195" s="55" t="s">
        <v>4626</v>
      </c>
      <c r="G195" s="80">
        <v>45474</v>
      </c>
      <c r="H195" s="80">
        <v>45474</v>
      </c>
      <c r="I195" s="34" t="s">
        <v>124</v>
      </c>
      <c r="J195" s="34" t="s">
        <v>125</v>
      </c>
      <c r="K195" s="34" t="s">
        <v>922</v>
      </c>
      <c r="L195" s="47" t="s">
        <v>81</v>
      </c>
      <c r="M195" s="47">
        <v>6</v>
      </c>
      <c r="N195" s="34" t="s">
        <v>4802</v>
      </c>
      <c r="O195" s="65">
        <v>45503.4888888889</v>
      </c>
      <c r="P195" s="35"/>
      <c r="Q195" s="35"/>
      <c r="R195" s="40"/>
      <c r="S195" s="40"/>
      <c r="T195" s="36"/>
      <c r="U195" s="34" t="s">
        <v>4803</v>
      </c>
      <c r="V195" s="34" t="s">
        <v>4792</v>
      </c>
      <c r="W195" s="123" t="s">
        <v>4804</v>
      </c>
      <c r="X195" t="s">
        <v>132</v>
      </c>
      <c r="Y195" t="s">
        <v>138</v>
      </c>
    </row>
    <row r="196" ht="409.5" spans="1:25">
      <c r="A196" s="107">
        <v>195</v>
      </c>
      <c r="B196" s="34" t="s">
        <v>117</v>
      </c>
      <c r="C196" s="47" t="s">
        <v>363</v>
      </c>
      <c r="D196" s="92" t="s">
        <v>4792</v>
      </c>
      <c r="E196" s="57" t="s">
        <v>412</v>
      </c>
      <c r="F196" s="55" t="s">
        <v>4626</v>
      </c>
      <c r="G196" s="80">
        <v>45536</v>
      </c>
      <c r="H196" s="80">
        <v>45536</v>
      </c>
      <c r="I196" s="34" t="s">
        <v>124</v>
      </c>
      <c r="J196" s="34" t="s">
        <v>125</v>
      </c>
      <c r="K196" s="34" t="s">
        <v>922</v>
      </c>
      <c r="L196" s="47" t="s">
        <v>81</v>
      </c>
      <c r="M196" s="47">
        <v>6</v>
      </c>
      <c r="N196" s="34" t="s">
        <v>4805</v>
      </c>
      <c r="O196" s="65">
        <v>45548.4826388889</v>
      </c>
      <c r="P196" s="35"/>
      <c r="Q196" s="35"/>
      <c r="R196" s="40"/>
      <c r="S196" s="40"/>
      <c r="T196" s="36"/>
      <c r="U196" s="34" t="s">
        <v>4806</v>
      </c>
      <c r="V196" s="34" t="s">
        <v>4792</v>
      </c>
      <c r="W196" s="123" t="s">
        <v>4807</v>
      </c>
      <c r="X196" t="s">
        <v>132</v>
      </c>
      <c r="Y196" t="s">
        <v>149</v>
      </c>
    </row>
    <row r="197" ht="14.25" spans="1:22">
      <c r="A197" s="107">
        <v>196</v>
      </c>
      <c r="B197" s="34" t="s">
        <v>117</v>
      </c>
      <c r="C197" s="47" t="s">
        <v>363</v>
      </c>
      <c r="D197" s="92" t="s">
        <v>4792</v>
      </c>
      <c r="E197" s="57" t="s">
        <v>412</v>
      </c>
      <c r="F197" s="55" t="s">
        <v>4626</v>
      </c>
      <c r="G197" s="80">
        <v>45597</v>
      </c>
      <c r="H197" s="80">
        <v>45597</v>
      </c>
      <c r="I197" s="34" t="s">
        <v>124</v>
      </c>
      <c r="J197" s="34" t="s">
        <v>125</v>
      </c>
      <c r="K197" s="34" t="s">
        <v>922</v>
      </c>
      <c r="L197" s="47" t="s">
        <v>81</v>
      </c>
      <c r="M197" s="47">
        <v>6</v>
      </c>
      <c r="N197" s="34"/>
      <c r="O197" s="34"/>
      <c r="P197" s="35"/>
      <c r="Q197" s="35"/>
      <c r="R197" s="40"/>
      <c r="S197" s="40"/>
      <c r="T197" s="36"/>
      <c r="U197" s="34"/>
      <c r="V197" s="34"/>
    </row>
    <row r="198" ht="409.5" spans="1:25">
      <c r="A198" s="107">
        <v>197</v>
      </c>
      <c r="B198" s="34" t="s">
        <v>117</v>
      </c>
      <c r="C198" s="47" t="s">
        <v>363</v>
      </c>
      <c r="D198" s="92" t="s">
        <v>4808</v>
      </c>
      <c r="E198" s="54" t="s">
        <v>120</v>
      </c>
      <c r="F198" s="55" t="s">
        <v>4626</v>
      </c>
      <c r="G198" s="80">
        <v>45352</v>
      </c>
      <c r="H198" s="80">
        <v>45352</v>
      </c>
      <c r="I198" s="34" t="s">
        <v>124</v>
      </c>
      <c r="J198" s="34" t="s">
        <v>125</v>
      </c>
      <c r="K198" s="34" t="s">
        <v>922</v>
      </c>
      <c r="L198" s="47" t="s">
        <v>81</v>
      </c>
      <c r="M198" s="47">
        <v>6</v>
      </c>
      <c r="N198" s="34" t="s">
        <v>4809</v>
      </c>
      <c r="O198" s="65">
        <v>45377.6506944444</v>
      </c>
      <c r="P198" s="35"/>
      <c r="Q198" s="35"/>
      <c r="R198" s="40"/>
      <c r="S198" s="40"/>
      <c r="T198" s="36"/>
      <c r="U198" s="34" t="s">
        <v>4810</v>
      </c>
      <c r="V198" s="34" t="s">
        <v>4808</v>
      </c>
      <c r="W198" s="123" t="s">
        <v>4811</v>
      </c>
      <c r="X198" t="s">
        <v>132</v>
      </c>
      <c r="Y198" t="s">
        <v>163</v>
      </c>
    </row>
    <row r="199" ht="409.5" spans="1:25">
      <c r="A199" s="107">
        <v>198</v>
      </c>
      <c r="B199" s="34" t="s">
        <v>117</v>
      </c>
      <c r="C199" s="47" t="s">
        <v>363</v>
      </c>
      <c r="D199" s="92" t="s">
        <v>4808</v>
      </c>
      <c r="E199" s="54" t="s">
        <v>120</v>
      </c>
      <c r="F199" s="55" t="s">
        <v>4626</v>
      </c>
      <c r="G199" s="80">
        <v>45536</v>
      </c>
      <c r="H199" s="80">
        <v>45536</v>
      </c>
      <c r="I199" s="34" t="s">
        <v>124</v>
      </c>
      <c r="J199" s="34" t="s">
        <v>125</v>
      </c>
      <c r="K199" s="34" t="s">
        <v>922</v>
      </c>
      <c r="L199" s="47" t="s">
        <v>81</v>
      </c>
      <c r="M199" s="47">
        <v>6</v>
      </c>
      <c r="N199" s="34" t="s">
        <v>4812</v>
      </c>
      <c r="O199" s="65">
        <v>45547.4715277778</v>
      </c>
      <c r="P199" s="35"/>
      <c r="Q199" s="35"/>
      <c r="R199" s="40"/>
      <c r="S199" s="40"/>
      <c r="T199" s="36"/>
      <c r="U199" s="34" t="s">
        <v>4813</v>
      </c>
      <c r="V199" s="34" t="s">
        <v>4808</v>
      </c>
      <c r="W199" s="123" t="s">
        <v>4814</v>
      </c>
      <c r="X199" t="s">
        <v>132</v>
      </c>
      <c r="Y199" t="s">
        <v>149</v>
      </c>
    </row>
    <row r="200" ht="409.5" spans="1:25">
      <c r="A200" s="107">
        <v>199</v>
      </c>
      <c r="B200" s="34" t="s">
        <v>117</v>
      </c>
      <c r="C200" s="47" t="s">
        <v>150</v>
      </c>
      <c r="D200" s="113" t="s">
        <v>4340</v>
      </c>
      <c r="E200" s="57" t="s">
        <v>157</v>
      </c>
      <c r="F200" s="55" t="s">
        <v>4626</v>
      </c>
      <c r="G200" s="80">
        <v>45473</v>
      </c>
      <c r="H200" s="80">
        <v>45473</v>
      </c>
      <c r="I200" s="34" t="s">
        <v>124</v>
      </c>
      <c r="J200" s="34" t="s">
        <v>125</v>
      </c>
      <c r="K200" s="34" t="s">
        <v>922</v>
      </c>
      <c r="L200" s="47" t="s">
        <v>81</v>
      </c>
      <c r="M200" s="47">
        <v>3</v>
      </c>
      <c r="N200" s="34" t="s">
        <v>4815</v>
      </c>
      <c r="O200" s="65">
        <v>45307.4791666667</v>
      </c>
      <c r="P200" s="35"/>
      <c r="Q200" s="35"/>
      <c r="R200" s="40"/>
      <c r="S200" s="40"/>
      <c r="T200" s="36"/>
      <c r="U200" s="34" t="s">
        <v>4816</v>
      </c>
      <c r="V200" s="34" t="s">
        <v>4340</v>
      </c>
      <c r="W200" s="123" t="s">
        <v>4817</v>
      </c>
      <c r="X200" t="s">
        <v>132</v>
      </c>
      <c r="Y200" t="s">
        <v>133</v>
      </c>
    </row>
    <row r="201" ht="409.5" spans="1:25">
      <c r="A201" s="107">
        <v>200</v>
      </c>
      <c r="B201" s="34" t="s">
        <v>117</v>
      </c>
      <c r="C201" s="47" t="s">
        <v>150</v>
      </c>
      <c r="D201" s="113" t="s">
        <v>4340</v>
      </c>
      <c r="E201" s="57" t="s">
        <v>157</v>
      </c>
      <c r="F201" s="55" t="s">
        <v>4626</v>
      </c>
      <c r="G201" s="80">
        <v>45657</v>
      </c>
      <c r="H201" s="80">
        <v>45657</v>
      </c>
      <c r="I201" s="34" t="s">
        <v>124</v>
      </c>
      <c r="J201" s="34" t="s">
        <v>125</v>
      </c>
      <c r="K201" s="34" t="s">
        <v>922</v>
      </c>
      <c r="L201" s="47" t="s">
        <v>81</v>
      </c>
      <c r="M201" s="47">
        <v>3</v>
      </c>
      <c r="N201" s="34" t="s">
        <v>4818</v>
      </c>
      <c r="O201" s="65">
        <v>45503.4888888889</v>
      </c>
      <c r="P201" s="35"/>
      <c r="Q201" s="35"/>
      <c r="R201" s="40"/>
      <c r="S201" s="40"/>
      <c r="T201" s="36"/>
      <c r="U201" s="34" t="s">
        <v>4819</v>
      </c>
      <c r="V201" s="34" t="s">
        <v>4340</v>
      </c>
      <c r="W201" s="123" t="s">
        <v>4820</v>
      </c>
      <c r="X201" t="s">
        <v>132</v>
      </c>
      <c r="Y201" t="s">
        <v>138</v>
      </c>
    </row>
    <row r="202" ht="409.5" spans="1:25">
      <c r="A202" s="107">
        <v>203</v>
      </c>
      <c r="B202" s="34" t="s">
        <v>117</v>
      </c>
      <c r="C202" s="47" t="s">
        <v>150</v>
      </c>
      <c r="D202" s="125" t="s">
        <v>4353</v>
      </c>
      <c r="E202" s="57" t="s">
        <v>247</v>
      </c>
      <c r="F202" s="55" t="s">
        <v>4626</v>
      </c>
      <c r="G202" s="80">
        <v>45444</v>
      </c>
      <c r="H202" s="80">
        <v>45473</v>
      </c>
      <c r="I202" s="34" t="s">
        <v>124</v>
      </c>
      <c r="J202" s="34" t="s">
        <v>125</v>
      </c>
      <c r="K202" s="34" t="s">
        <v>922</v>
      </c>
      <c r="L202" s="47" t="s">
        <v>81</v>
      </c>
      <c r="M202" s="47">
        <v>21</v>
      </c>
      <c r="N202" s="34" t="s">
        <v>4821</v>
      </c>
      <c r="O202" s="65">
        <v>45321.6763888889</v>
      </c>
      <c r="P202" s="35"/>
      <c r="Q202" s="35"/>
      <c r="R202" s="40"/>
      <c r="S202" s="40"/>
      <c r="T202" s="36"/>
      <c r="U202" s="34" t="s">
        <v>4822</v>
      </c>
      <c r="V202" s="34" t="s">
        <v>4353</v>
      </c>
      <c r="W202" s="123" t="s">
        <v>4823</v>
      </c>
      <c r="X202" s="124" t="s">
        <v>132</v>
      </c>
      <c r="Y202" s="124" t="s">
        <v>133</v>
      </c>
    </row>
    <row r="203" ht="409.5" spans="1:25">
      <c r="A203" s="107">
        <v>206</v>
      </c>
      <c r="B203" s="34" t="s">
        <v>117</v>
      </c>
      <c r="C203" s="47" t="s">
        <v>150</v>
      </c>
      <c r="D203" s="125" t="s">
        <v>4353</v>
      </c>
      <c r="E203" s="57" t="s">
        <v>247</v>
      </c>
      <c r="F203" s="55" t="s">
        <v>4626</v>
      </c>
      <c r="G203" s="80">
        <v>45627</v>
      </c>
      <c r="H203" s="80">
        <v>45657</v>
      </c>
      <c r="I203" s="34" t="s">
        <v>124</v>
      </c>
      <c r="J203" s="34" t="s">
        <v>125</v>
      </c>
      <c r="K203" s="34" t="s">
        <v>922</v>
      </c>
      <c r="L203" s="47" t="s">
        <v>81</v>
      </c>
      <c r="M203" s="47">
        <v>21</v>
      </c>
      <c r="N203" s="34" t="s">
        <v>4824</v>
      </c>
      <c r="O203" s="65">
        <v>45504.625</v>
      </c>
      <c r="P203" s="35"/>
      <c r="Q203" s="35"/>
      <c r="R203" s="40"/>
      <c r="S203" s="40"/>
      <c r="T203" s="36"/>
      <c r="U203" s="34" t="s">
        <v>4825</v>
      </c>
      <c r="V203" s="34" t="s">
        <v>4353</v>
      </c>
      <c r="W203" s="123" t="s">
        <v>4826</v>
      </c>
      <c r="X203" t="s">
        <v>132</v>
      </c>
      <c r="Y203" t="s">
        <v>138</v>
      </c>
    </row>
    <row r="204" ht="409.5" spans="1:25">
      <c r="A204" s="107">
        <v>207</v>
      </c>
      <c r="B204" s="34" t="s">
        <v>117</v>
      </c>
      <c r="C204" s="47" t="s">
        <v>150</v>
      </c>
      <c r="D204" s="125" t="s">
        <v>4827</v>
      </c>
      <c r="E204" s="54" t="s">
        <v>120</v>
      </c>
      <c r="F204" s="55" t="s">
        <v>4626</v>
      </c>
      <c r="G204" s="80">
        <v>45323</v>
      </c>
      <c r="H204" s="81">
        <v>45351</v>
      </c>
      <c r="I204" s="34" t="s">
        <v>124</v>
      </c>
      <c r="J204" s="34" t="s">
        <v>125</v>
      </c>
      <c r="K204" s="34" t="s">
        <v>922</v>
      </c>
      <c r="L204" s="47" t="s">
        <v>81</v>
      </c>
      <c r="M204" s="47">
        <v>12</v>
      </c>
      <c r="N204" s="34" t="s">
        <v>4828</v>
      </c>
      <c r="O204" s="65">
        <v>45321.4694444444</v>
      </c>
      <c r="P204" s="35"/>
      <c r="Q204" s="35"/>
      <c r="R204" s="40"/>
      <c r="S204" s="40"/>
      <c r="T204" s="36"/>
      <c r="U204" s="34" t="s">
        <v>4829</v>
      </c>
      <c r="V204" s="34" t="s">
        <v>4827</v>
      </c>
      <c r="W204" s="123" t="s">
        <v>4830</v>
      </c>
      <c r="X204" t="s">
        <v>132</v>
      </c>
      <c r="Y204" t="s">
        <v>133</v>
      </c>
    </row>
    <row r="205" ht="409.5" spans="1:25">
      <c r="A205" s="107">
        <v>208</v>
      </c>
      <c r="B205" s="34" t="s">
        <v>117</v>
      </c>
      <c r="C205" s="47" t="s">
        <v>150</v>
      </c>
      <c r="D205" s="125" t="s">
        <v>4827</v>
      </c>
      <c r="E205" s="54" t="s">
        <v>120</v>
      </c>
      <c r="F205" s="55" t="s">
        <v>4626</v>
      </c>
      <c r="G205" s="80">
        <v>45383</v>
      </c>
      <c r="H205" s="80">
        <v>45412</v>
      </c>
      <c r="I205" s="34" t="s">
        <v>124</v>
      </c>
      <c r="J205" s="34" t="s">
        <v>125</v>
      </c>
      <c r="K205" s="34" t="s">
        <v>922</v>
      </c>
      <c r="L205" s="47" t="s">
        <v>81</v>
      </c>
      <c r="M205" s="47">
        <v>12</v>
      </c>
      <c r="N205" s="34" t="s">
        <v>4831</v>
      </c>
      <c r="O205" s="65">
        <v>45373.4958333333</v>
      </c>
      <c r="P205" s="35"/>
      <c r="Q205" s="35"/>
      <c r="R205" s="40"/>
      <c r="S205" s="40"/>
      <c r="T205" s="36"/>
      <c r="U205" s="34" t="s">
        <v>4832</v>
      </c>
      <c r="V205" s="34" t="s">
        <v>4827</v>
      </c>
      <c r="W205" s="123" t="s">
        <v>4833</v>
      </c>
      <c r="X205" t="s">
        <v>132</v>
      </c>
      <c r="Y205" t="s">
        <v>163</v>
      </c>
    </row>
    <row r="206" ht="409.5" spans="1:25">
      <c r="A206" s="107">
        <v>209</v>
      </c>
      <c r="B206" s="34" t="s">
        <v>117</v>
      </c>
      <c r="C206" s="47" t="s">
        <v>150</v>
      </c>
      <c r="D206" s="125" t="s">
        <v>4827</v>
      </c>
      <c r="E206" s="54" t="s">
        <v>120</v>
      </c>
      <c r="F206" s="55" t="s">
        <v>4626</v>
      </c>
      <c r="G206" s="80">
        <v>45444</v>
      </c>
      <c r="H206" s="80">
        <v>45473</v>
      </c>
      <c r="I206" s="34" t="s">
        <v>124</v>
      </c>
      <c r="J206" s="34" t="s">
        <v>125</v>
      </c>
      <c r="K206" s="34" t="s">
        <v>922</v>
      </c>
      <c r="L206" s="47" t="s">
        <v>81</v>
      </c>
      <c r="M206" s="47">
        <v>12</v>
      </c>
      <c r="N206" s="34" t="s">
        <v>4834</v>
      </c>
      <c r="O206" s="65">
        <v>45435.7083333333</v>
      </c>
      <c r="P206" s="35"/>
      <c r="Q206" s="35"/>
      <c r="R206" s="40"/>
      <c r="S206" s="40"/>
      <c r="T206" s="36"/>
      <c r="U206" s="34" t="s">
        <v>4835</v>
      </c>
      <c r="V206" s="34" t="s">
        <v>4827</v>
      </c>
      <c r="W206" s="123" t="s">
        <v>4836</v>
      </c>
      <c r="X206" s="124" t="s">
        <v>132</v>
      </c>
      <c r="Y206" s="124" t="s">
        <v>438</v>
      </c>
    </row>
    <row r="207" ht="409.5" spans="1:25">
      <c r="A207" s="107">
        <v>210</v>
      </c>
      <c r="B207" s="34" t="s">
        <v>117</v>
      </c>
      <c r="C207" s="47" t="s">
        <v>150</v>
      </c>
      <c r="D207" s="125" t="s">
        <v>4827</v>
      </c>
      <c r="E207" s="54" t="s">
        <v>120</v>
      </c>
      <c r="F207" s="55" t="s">
        <v>4626</v>
      </c>
      <c r="G207" s="80">
        <v>45505</v>
      </c>
      <c r="H207" s="80">
        <v>45535</v>
      </c>
      <c r="I207" s="34" t="s">
        <v>124</v>
      </c>
      <c r="J207" s="34" t="s">
        <v>125</v>
      </c>
      <c r="K207" s="34" t="s">
        <v>922</v>
      </c>
      <c r="L207" s="47" t="s">
        <v>81</v>
      </c>
      <c r="M207" s="47">
        <v>12</v>
      </c>
      <c r="N207" s="34" t="s">
        <v>4837</v>
      </c>
      <c r="O207" s="65">
        <v>45504.625</v>
      </c>
      <c r="P207" s="35"/>
      <c r="Q207" s="35"/>
      <c r="R207" s="40"/>
      <c r="S207" s="40"/>
      <c r="T207" s="36"/>
      <c r="U207" s="34" t="s">
        <v>4838</v>
      </c>
      <c r="V207" s="34" t="s">
        <v>4827</v>
      </c>
      <c r="W207" s="123" t="s">
        <v>4839</v>
      </c>
      <c r="X207" t="s">
        <v>132</v>
      </c>
      <c r="Y207" t="s">
        <v>138</v>
      </c>
    </row>
    <row r="208" ht="409.5" spans="1:25">
      <c r="A208" s="107">
        <v>211</v>
      </c>
      <c r="B208" s="34" t="s">
        <v>117</v>
      </c>
      <c r="C208" s="47" t="s">
        <v>150</v>
      </c>
      <c r="D208" s="125" t="s">
        <v>4827</v>
      </c>
      <c r="E208" s="54" t="s">
        <v>120</v>
      </c>
      <c r="F208" s="55" t="s">
        <v>4626</v>
      </c>
      <c r="G208" s="80">
        <v>45566</v>
      </c>
      <c r="H208" s="80">
        <v>45596</v>
      </c>
      <c r="I208" s="34" t="s">
        <v>124</v>
      </c>
      <c r="J208" s="34" t="s">
        <v>125</v>
      </c>
      <c r="K208" s="34" t="s">
        <v>922</v>
      </c>
      <c r="L208" s="47" t="s">
        <v>81</v>
      </c>
      <c r="M208" s="47">
        <v>12</v>
      </c>
      <c r="N208" s="34" t="s">
        <v>4840</v>
      </c>
      <c r="O208" s="65">
        <v>45547.6826388889</v>
      </c>
      <c r="P208" s="35"/>
      <c r="Q208" s="35"/>
      <c r="R208" s="40"/>
      <c r="S208" s="40"/>
      <c r="T208" s="36"/>
      <c r="U208" s="34" t="s">
        <v>4841</v>
      </c>
      <c r="V208" s="34" t="s">
        <v>4827</v>
      </c>
      <c r="W208" s="123" t="s">
        <v>4842</v>
      </c>
      <c r="X208" t="s">
        <v>132</v>
      </c>
      <c r="Y208" t="s">
        <v>149</v>
      </c>
    </row>
    <row r="209" ht="14.25" spans="1:22">
      <c r="A209" s="107">
        <v>212</v>
      </c>
      <c r="B209" s="34" t="s">
        <v>117</v>
      </c>
      <c r="C209" s="47" t="s">
        <v>150</v>
      </c>
      <c r="D209" s="125" t="s">
        <v>4827</v>
      </c>
      <c r="E209" s="54" t="s">
        <v>120</v>
      </c>
      <c r="F209" s="55" t="s">
        <v>4626</v>
      </c>
      <c r="G209" s="80">
        <v>45627</v>
      </c>
      <c r="H209" s="80">
        <v>45657</v>
      </c>
      <c r="I209" s="34" t="s">
        <v>124</v>
      </c>
      <c r="J209" s="34" t="s">
        <v>125</v>
      </c>
      <c r="K209" s="34" t="s">
        <v>922</v>
      </c>
      <c r="L209" s="47" t="s">
        <v>81</v>
      </c>
      <c r="M209" s="47">
        <v>12</v>
      </c>
      <c r="N209" s="34"/>
      <c r="O209" s="34"/>
      <c r="P209" s="35"/>
      <c r="Q209" s="35"/>
      <c r="R209" s="40"/>
      <c r="S209" s="40"/>
      <c r="T209" s="36"/>
      <c r="U209" s="34"/>
      <c r="V209" s="34"/>
    </row>
    <row r="210" ht="409.5" spans="1:25">
      <c r="A210" s="107">
        <v>213</v>
      </c>
      <c r="B210" s="34" t="s">
        <v>117</v>
      </c>
      <c r="C210" s="47" t="s">
        <v>150</v>
      </c>
      <c r="D210" s="125" t="s">
        <v>4344</v>
      </c>
      <c r="E210" s="57" t="s">
        <v>412</v>
      </c>
      <c r="F210" s="55" t="s">
        <v>4626</v>
      </c>
      <c r="G210" s="80">
        <v>45323</v>
      </c>
      <c r="H210" s="81">
        <v>45351</v>
      </c>
      <c r="I210" s="34" t="s">
        <v>124</v>
      </c>
      <c r="J210" s="34" t="s">
        <v>125</v>
      </c>
      <c r="K210" s="34" t="s">
        <v>922</v>
      </c>
      <c r="L210" s="47" t="s">
        <v>81</v>
      </c>
      <c r="M210" s="47">
        <v>3</v>
      </c>
      <c r="N210" s="34" t="s">
        <v>4828</v>
      </c>
      <c r="O210" s="65">
        <v>45321.4694444444</v>
      </c>
      <c r="P210" s="35"/>
      <c r="Q210" s="35"/>
      <c r="R210" s="40"/>
      <c r="S210" s="40"/>
      <c r="T210" s="36"/>
      <c r="U210" s="34" t="s">
        <v>4829</v>
      </c>
      <c r="V210" s="34" t="s">
        <v>4344</v>
      </c>
      <c r="W210" s="123" t="s">
        <v>4830</v>
      </c>
      <c r="X210" t="s">
        <v>132</v>
      </c>
      <c r="Y210" t="s">
        <v>133</v>
      </c>
    </row>
    <row r="211" ht="409.5" spans="1:25">
      <c r="A211" s="107">
        <v>214</v>
      </c>
      <c r="B211" s="34" t="s">
        <v>117</v>
      </c>
      <c r="C211" s="47" t="s">
        <v>150</v>
      </c>
      <c r="D211" s="125" t="s">
        <v>4344</v>
      </c>
      <c r="E211" s="57" t="s">
        <v>412</v>
      </c>
      <c r="F211" s="55" t="s">
        <v>4626</v>
      </c>
      <c r="G211" s="80">
        <v>45383</v>
      </c>
      <c r="H211" s="80">
        <v>45412</v>
      </c>
      <c r="I211" s="34" t="s">
        <v>124</v>
      </c>
      <c r="J211" s="34" t="s">
        <v>125</v>
      </c>
      <c r="K211" s="34" t="s">
        <v>922</v>
      </c>
      <c r="L211" s="47" t="s">
        <v>81</v>
      </c>
      <c r="M211" s="47">
        <v>3</v>
      </c>
      <c r="N211" s="34" t="s">
        <v>4831</v>
      </c>
      <c r="O211" s="65">
        <v>45373.4958333333</v>
      </c>
      <c r="P211" s="35"/>
      <c r="Q211" s="35"/>
      <c r="R211" s="40"/>
      <c r="S211" s="40"/>
      <c r="T211" s="36"/>
      <c r="U211" s="34" t="s">
        <v>4832</v>
      </c>
      <c r="V211" s="34" t="s">
        <v>4344</v>
      </c>
      <c r="W211" s="123" t="s">
        <v>4833</v>
      </c>
      <c r="X211" t="s">
        <v>132</v>
      </c>
      <c r="Y211" t="s">
        <v>163</v>
      </c>
    </row>
    <row r="212" ht="409.5" spans="1:25">
      <c r="A212" s="107">
        <v>215</v>
      </c>
      <c r="B212" s="34" t="s">
        <v>117</v>
      </c>
      <c r="C212" s="47" t="s">
        <v>150</v>
      </c>
      <c r="D212" s="125" t="s">
        <v>4344</v>
      </c>
      <c r="E212" s="57" t="s">
        <v>412</v>
      </c>
      <c r="F212" s="55" t="s">
        <v>4626</v>
      </c>
      <c r="G212" s="80">
        <v>45444</v>
      </c>
      <c r="H212" s="80">
        <v>45473</v>
      </c>
      <c r="I212" s="34" t="s">
        <v>124</v>
      </c>
      <c r="J212" s="34" t="s">
        <v>125</v>
      </c>
      <c r="K212" s="34" t="s">
        <v>922</v>
      </c>
      <c r="L212" s="47" t="s">
        <v>81</v>
      </c>
      <c r="M212" s="47">
        <v>3</v>
      </c>
      <c r="N212" s="34" t="s">
        <v>4834</v>
      </c>
      <c r="O212" s="65">
        <v>45435.7083333333</v>
      </c>
      <c r="P212" s="35"/>
      <c r="Q212" s="35"/>
      <c r="R212" s="40"/>
      <c r="S212" s="40"/>
      <c r="T212" s="36"/>
      <c r="U212" s="34" t="s">
        <v>4835</v>
      </c>
      <c r="V212" s="34" t="s">
        <v>4344</v>
      </c>
      <c r="W212" s="123" t="s">
        <v>4836</v>
      </c>
      <c r="X212" s="124" t="s">
        <v>132</v>
      </c>
      <c r="Y212" s="124" t="s">
        <v>438</v>
      </c>
    </row>
    <row r="213" ht="409.5" spans="1:25">
      <c r="A213" s="107">
        <v>216</v>
      </c>
      <c r="B213" s="34" t="s">
        <v>117</v>
      </c>
      <c r="C213" s="47" t="s">
        <v>150</v>
      </c>
      <c r="D213" s="125" t="s">
        <v>4344</v>
      </c>
      <c r="E213" s="57" t="s">
        <v>412</v>
      </c>
      <c r="F213" s="55" t="s">
        <v>4626</v>
      </c>
      <c r="G213" s="80">
        <v>45505</v>
      </c>
      <c r="H213" s="80">
        <v>45535</v>
      </c>
      <c r="I213" s="34" t="s">
        <v>124</v>
      </c>
      <c r="J213" s="34" t="s">
        <v>125</v>
      </c>
      <c r="K213" s="34" t="s">
        <v>922</v>
      </c>
      <c r="L213" s="47" t="s">
        <v>81</v>
      </c>
      <c r="M213" s="47">
        <v>3</v>
      </c>
      <c r="N213" s="34" t="s">
        <v>4837</v>
      </c>
      <c r="O213" s="65">
        <v>45504.625</v>
      </c>
      <c r="P213" s="35"/>
      <c r="Q213" s="35"/>
      <c r="R213" s="40"/>
      <c r="S213" s="40"/>
      <c r="T213" s="36"/>
      <c r="U213" s="34" t="s">
        <v>4838</v>
      </c>
      <c r="V213" s="34" t="s">
        <v>4344</v>
      </c>
      <c r="W213" s="123" t="s">
        <v>4839</v>
      </c>
      <c r="X213" t="s">
        <v>132</v>
      </c>
      <c r="Y213" t="s">
        <v>138</v>
      </c>
    </row>
    <row r="214" ht="409.5" spans="1:25">
      <c r="A214" s="107">
        <v>217</v>
      </c>
      <c r="B214" s="34" t="s">
        <v>117</v>
      </c>
      <c r="C214" s="47" t="s">
        <v>150</v>
      </c>
      <c r="D214" s="125" t="s">
        <v>4344</v>
      </c>
      <c r="E214" s="57" t="s">
        <v>412</v>
      </c>
      <c r="F214" s="55" t="s">
        <v>4626</v>
      </c>
      <c r="G214" s="80">
        <v>45566</v>
      </c>
      <c r="H214" s="80">
        <v>45596</v>
      </c>
      <c r="I214" s="34" t="s">
        <v>124</v>
      </c>
      <c r="J214" s="34" t="s">
        <v>125</v>
      </c>
      <c r="K214" s="34" t="s">
        <v>922</v>
      </c>
      <c r="L214" s="47" t="s">
        <v>81</v>
      </c>
      <c r="M214" s="47">
        <v>3</v>
      </c>
      <c r="N214" s="34" t="s">
        <v>4840</v>
      </c>
      <c r="O214" s="65">
        <v>45547.6826388889</v>
      </c>
      <c r="P214" s="35"/>
      <c r="Q214" s="35"/>
      <c r="R214" s="40"/>
      <c r="S214" s="40"/>
      <c r="T214" s="36"/>
      <c r="U214" s="34" t="s">
        <v>4841</v>
      </c>
      <c r="V214" s="34" t="s">
        <v>4344</v>
      </c>
      <c r="W214" s="123" t="s">
        <v>4842</v>
      </c>
      <c r="X214" t="s">
        <v>132</v>
      </c>
      <c r="Y214" t="s">
        <v>149</v>
      </c>
    </row>
    <row r="215" ht="14.25" spans="1:22">
      <c r="A215" s="107">
        <v>218</v>
      </c>
      <c r="B215" s="34" t="s">
        <v>117</v>
      </c>
      <c r="C215" s="47" t="s">
        <v>150</v>
      </c>
      <c r="D215" s="125" t="s">
        <v>4344</v>
      </c>
      <c r="E215" s="57" t="s">
        <v>412</v>
      </c>
      <c r="F215" s="55" t="s">
        <v>4626</v>
      </c>
      <c r="G215" s="80">
        <v>45627</v>
      </c>
      <c r="H215" s="80">
        <v>45657</v>
      </c>
      <c r="I215" s="34" t="s">
        <v>124</v>
      </c>
      <c r="J215" s="34" t="s">
        <v>125</v>
      </c>
      <c r="K215" s="34" t="s">
        <v>922</v>
      </c>
      <c r="L215" s="47" t="s">
        <v>81</v>
      </c>
      <c r="M215" s="47">
        <v>3</v>
      </c>
      <c r="N215" s="34"/>
      <c r="O215" s="34"/>
      <c r="P215" s="35"/>
      <c r="Q215" s="35"/>
      <c r="R215" s="40"/>
      <c r="S215" s="40"/>
      <c r="T215" s="36"/>
      <c r="U215" s="34"/>
      <c r="V215" s="34"/>
    </row>
    <row r="216" ht="409.5" spans="1:25">
      <c r="A216" s="107">
        <v>219</v>
      </c>
      <c r="B216" s="34" t="s">
        <v>117</v>
      </c>
      <c r="C216" s="47" t="s">
        <v>363</v>
      </c>
      <c r="D216" s="125" t="s">
        <v>4843</v>
      </c>
      <c r="E216" s="54" t="s">
        <v>412</v>
      </c>
      <c r="F216" s="55" t="s">
        <v>4626</v>
      </c>
      <c r="G216" s="80">
        <v>45352</v>
      </c>
      <c r="H216" s="80">
        <v>45352</v>
      </c>
      <c r="I216" s="34" t="s">
        <v>124</v>
      </c>
      <c r="J216" s="34" t="s">
        <v>125</v>
      </c>
      <c r="K216" s="34" t="s">
        <v>922</v>
      </c>
      <c r="L216" s="47" t="s">
        <v>81</v>
      </c>
      <c r="M216" s="47">
        <v>9</v>
      </c>
      <c r="N216" s="34" t="s">
        <v>4844</v>
      </c>
      <c r="O216" s="65">
        <v>45373.4381944444</v>
      </c>
      <c r="P216" s="35"/>
      <c r="Q216" s="35"/>
      <c r="R216" s="40"/>
      <c r="S216" s="40"/>
      <c r="T216" s="36"/>
      <c r="U216" s="34" t="s">
        <v>4845</v>
      </c>
      <c r="V216" s="34" t="s">
        <v>4843</v>
      </c>
      <c r="W216" s="123" t="s">
        <v>4846</v>
      </c>
      <c r="X216" t="s">
        <v>132</v>
      </c>
      <c r="Y216" t="s">
        <v>163</v>
      </c>
    </row>
    <row r="217" ht="283.5" spans="1:25">
      <c r="A217" s="107">
        <v>220</v>
      </c>
      <c r="B217" s="34" t="s">
        <v>117</v>
      </c>
      <c r="C217" s="47" t="s">
        <v>363</v>
      </c>
      <c r="D217" s="125" t="s">
        <v>4843</v>
      </c>
      <c r="E217" s="54" t="s">
        <v>412</v>
      </c>
      <c r="F217" s="55" t="s">
        <v>4626</v>
      </c>
      <c r="G217" s="80">
        <v>45536</v>
      </c>
      <c r="H217" s="80">
        <v>45536</v>
      </c>
      <c r="I217" s="34" t="s">
        <v>124</v>
      </c>
      <c r="J217" s="34" t="s">
        <v>125</v>
      </c>
      <c r="K217" s="34" t="s">
        <v>922</v>
      </c>
      <c r="L217" s="47" t="s">
        <v>81</v>
      </c>
      <c r="M217" s="47">
        <v>9</v>
      </c>
      <c r="N217" s="34" t="s">
        <v>4847</v>
      </c>
      <c r="O217" s="65">
        <v>45548.4826388889</v>
      </c>
      <c r="P217" s="35"/>
      <c r="Q217" s="35"/>
      <c r="R217" s="40"/>
      <c r="S217" s="40"/>
      <c r="T217" s="36"/>
      <c r="U217" s="34" t="s">
        <v>4848</v>
      </c>
      <c r="V217" s="34" t="s">
        <v>4843</v>
      </c>
      <c r="W217" s="123" t="s">
        <v>4849</v>
      </c>
      <c r="X217" t="s">
        <v>132</v>
      </c>
      <c r="Y217" t="s">
        <v>149</v>
      </c>
    </row>
    <row r="218" ht="409.5" spans="1:25">
      <c r="A218" s="107">
        <v>221</v>
      </c>
      <c r="B218" s="34" t="s">
        <v>117</v>
      </c>
      <c r="C218" s="47" t="s">
        <v>150</v>
      </c>
      <c r="D218" s="92" t="s">
        <v>4339</v>
      </c>
      <c r="E218" s="54" t="s">
        <v>247</v>
      </c>
      <c r="F218" s="55" t="s">
        <v>4626</v>
      </c>
      <c r="G218" s="80">
        <v>45473</v>
      </c>
      <c r="H218" s="80">
        <v>45473</v>
      </c>
      <c r="I218" s="34" t="s">
        <v>124</v>
      </c>
      <c r="J218" s="34" t="s">
        <v>125</v>
      </c>
      <c r="K218" s="34" t="s">
        <v>922</v>
      </c>
      <c r="L218" s="47" t="s">
        <v>81</v>
      </c>
      <c r="M218" s="47">
        <v>6</v>
      </c>
      <c r="N218" s="34" t="s">
        <v>4850</v>
      </c>
      <c r="O218" s="65">
        <v>45321.6763888889</v>
      </c>
      <c r="P218" s="35"/>
      <c r="Q218" s="35"/>
      <c r="R218" s="40"/>
      <c r="S218" s="40"/>
      <c r="T218" s="36"/>
      <c r="U218" s="34" t="s">
        <v>4851</v>
      </c>
      <c r="V218" s="34" t="s">
        <v>4339</v>
      </c>
      <c r="W218" s="123" t="s">
        <v>4852</v>
      </c>
      <c r="X218" s="124" t="s">
        <v>132</v>
      </c>
      <c r="Y218" s="124" t="s">
        <v>133</v>
      </c>
    </row>
    <row r="219" ht="409.5" spans="1:25">
      <c r="A219" s="107">
        <v>222</v>
      </c>
      <c r="B219" s="34" t="s">
        <v>117</v>
      </c>
      <c r="C219" s="47" t="s">
        <v>150</v>
      </c>
      <c r="D219" s="92" t="s">
        <v>4339</v>
      </c>
      <c r="E219" s="54" t="s">
        <v>247</v>
      </c>
      <c r="F219" s="55" t="s">
        <v>4626</v>
      </c>
      <c r="G219" s="80">
        <v>45657</v>
      </c>
      <c r="H219" s="80">
        <v>45657</v>
      </c>
      <c r="I219" s="34" t="s">
        <v>124</v>
      </c>
      <c r="J219" s="34" t="s">
        <v>125</v>
      </c>
      <c r="K219" s="34" t="s">
        <v>922</v>
      </c>
      <c r="L219" s="47" t="s">
        <v>81</v>
      </c>
      <c r="M219" s="47">
        <v>6</v>
      </c>
      <c r="N219" s="34" t="s">
        <v>4853</v>
      </c>
      <c r="O219" s="65">
        <v>45497.5402777778</v>
      </c>
      <c r="P219" s="35"/>
      <c r="Q219" s="35"/>
      <c r="R219" s="40"/>
      <c r="S219" s="40"/>
      <c r="T219" s="36"/>
      <c r="U219" s="34" t="s">
        <v>4854</v>
      </c>
      <c r="V219" s="34" t="s">
        <v>4339</v>
      </c>
      <c r="W219" s="123" t="s">
        <v>4855</v>
      </c>
      <c r="X219" t="s">
        <v>132</v>
      </c>
      <c r="Y219" t="s">
        <v>138</v>
      </c>
    </row>
    <row r="220" ht="409.5" spans="1:25">
      <c r="A220" s="107">
        <v>223</v>
      </c>
      <c r="B220" s="34" t="s">
        <v>117</v>
      </c>
      <c r="C220" s="47" t="s">
        <v>150</v>
      </c>
      <c r="D220" s="92" t="s">
        <v>4856</v>
      </c>
      <c r="E220" s="57" t="s">
        <v>247</v>
      </c>
      <c r="F220" s="55" t="s">
        <v>4626</v>
      </c>
      <c r="G220" s="80">
        <v>45473</v>
      </c>
      <c r="H220" s="80">
        <v>45473</v>
      </c>
      <c r="I220" s="34" t="s">
        <v>124</v>
      </c>
      <c r="J220" s="34" t="s">
        <v>125</v>
      </c>
      <c r="K220" s="34" t="s">
        <v>922</v>
      </c>
      <c r="L220" s="47" t="s">
        <v>81</v>
      </c>
      <c r="M220" s="47">
        <v>6</v>
      </c>
      <c r="N220" s="34" t="s">
        <v>4850</v>
      </c>
      <c r="O220" s="65">
        <v>45321.6763888889</v>
      </c>
      <c r="P220" s="35"/>
      <c r="Q220" s="35"/>
      <c r="R220" s="40"/>
      <c r="S220" s="40"/>
      <c r="T220" s="36"/>
      <c r="U220" s="34" t="s">
        <v>4851</v>
      </c>
      <c r="V220" s="34" t="s">
        <v>4856</v>
      </c>
      <c r="W220" s="123" t="s">
        <v>4852</v>
      </c>
      <c r="X220" s="124" t="s">
        <v>132</v>
      </c>
      <c r="Y220" s="124" t="s">
        <v>133</v>
      </c>
    </row>
    <row r="221" ht="409.5" spans="1:25">
      <c r="A221" s="107">
        <v>224</v>
      </c>
      <c r="B221" s="34" t="s">
        <v>117</v>
      </c>
      <c r="C221" s="47" t="s">
        <v>150</v>
      </c>
      <c r="D221" s="92" t="s">
        <v>4856</v>
      </c>
      <c r="E221" s="57" t="s">
        <v>247</v>
      </c>
      <c r="F221" s="55" t="s">
        <v>4626</v>
      </c>
      <c r="G221" s="80">
        <v>45657</v>
      </c>
      <c r="H221" s="80">
        <v>45657</v>
      </c>
      <c r="I221" s="34" t="s">
        <v>124</v>
      </c>
      <c r="J221" s="34" t="s">
        <v>125</v>
      </c>
      <c r="K221" s="34" t="s">
        <v>922</v>
      </c>
      <c r="L221" s="47" t="s">
        <v>81</v>
      </c>
      <c r="M221" s="47">
        <v>6</v>
      </c>
      <c r="N221" s="34" t="s">
        <v>4853</v>
      </c>
      <c r="O221" s="65">
        <v>45497.5402777778</v>
      </c>
      <c r="P221" s="35"/>
      <c r="Q221" s="35"/>
      <c r="R221" s="40"/>
      <c r="S221" s="40"/>
      <c r="T221" s="36"/>
      <c r="U221" s="34" t="s">
        <v>4854</v>
      </c>
      <c r="V221" s="34" t="s">
        <v>4856</v>
      </c>
      <c r="W221" s="123" t="s">
        <v>4855</v>
      </c>
      <c r="X221" t="s">
        <v>132</v>
      </c>
      <c r="Y221" t="s">
        <v>138</v>
      </c>
    </row>
    <row r="222" ht="409.5" spans="1:25">
      <c r="A222" s="107">
        <v>225</v>
      </c>
      <c r="B222" s="34" t="s">
        <v>117</v>
      </c>
      <c r="C222" s="47" t="s">
        <v>150</v>
      </c>
      <c r="D222" s="92" t="s">
        <v>4857</v>
      </c>
      <c r="E222" s="54" t="s">
        <v>120</v>
      </c>
      <c r="F222" s="55" t="s">
        <v>4626</v>
      </c>
      <c r="G222" s="80">
        <v>45323</v>
      </c>
      <c r="H222" s="81">
        <v>45351</v>
      </c>
      <c r="I222" s="34" t="s">
        <v>124</v>
      </c>
      <c r="J222" s="34" t="s">
        <v>125</v>
      </c>
      <c r="K222" s="34" t="s">
        <v>922</v>
      </c>
      <c r="L222" s="47" t="s">
        <v>81</v>
      </c>
      <c r="M222" s="47">
        <v>15</v>
      </c>
      <c r="N222" s="34" t="s">
        <v>4858</v>
      </c>
      <c r="O222" s="65">
        <v>45321.6763888889</v>
      </c>
      <c r="P222" s="35"/>
      <c r="Q222" s="35"/>
      <c r="R222" s="40"/>
      <c r="S222" s="40"/>
      <c r="T222" s="36"/>
      <c r="U222" s="34" t="s">
        <v>4859</v>
      </c>
      <c r="V222" s="34" t="s">
        <v>4857</v>
      </c>
      <c r="W222" s="123" t="s">
        <v>4860</v>
      </c>
      <c r="X222" t="s">
        <v>132</v>
      </c>
      <c r="Y222" t="s">
        <v>133</v>
      </c>
    </row>
    <row r="223" ht="409.5" spans="1:25">
      <c r="A223" s="107">
        <v>226</v>
      </c>
      <c r="B223" s="34" t="s">
        <v>117</v>
      </c>
      <c r="C223" s="47" t="s">
        <v>150</v>
      </c>
      <c r="D223" s="92" t="s">
        <v>4857</v>
      </c>
      <c r="E223" s="54" t="s">
        <v>120</v>
      </c>
      <c r="F223" s="55" t="s">
        <v>4626</v>
      </c>
      <c r="G223" s="80">
        <v>45383</v>
      </c>
      <c r="H223" s="80">
        <v>45412</v>
      </c>
      <c r="I223" s="34" t="s">
        <v>124</v>
      </c>
      <c r="J223" s="34" t="s">
        <v>125</v>
      </c>
      <c r="K223" s="34" t="s">
        <v>922</v>
      </c>
      <c r="L223" s="47" t="s">
        <v>81</v>
      </c>
      <c r="M223" s="47">
        <v>15</v>
      </c>
      <c r="N223" s="34" t="s">
        <v>4861</v>
      </c>
      <c r="O223" s="65">
        <v>45377.6506944444</v>
      </c>
      <c r="P223" s="35"/>
      <c r="Q223" s="35"/>
      <c r="R223" s="40"/>
      <c r="S223" s="40"/>
      <c r="T223" s="36"/>
      <c r="U223" s="34" t="s">
        <v>4862</v>
      </c>
      <c r="V223" s="34" t="s">
        <v>4857</v>
      </c>
      <c r="W223" s="123" t="s">
        <v>4863</v>
      </c>
      <c r="X223" t="s">
        <v>132</v>
      </c>
      <c r="Y223" t="s">
        <v>163</v>
      </c>
    </row>
    <row r="224" ht="409.5" spans="1:25">
      <c r="A224" s="107">
        <v>227</v>
      </c>
      <c r="B224" s="34" t="s">
        <v>117</v>
      </c>
      <c r="C224" s="47" t="s">
        <v>150</v>
      </c>
      <c r="D224" s="92" t="s">
        <v>4857</v>
      </c>
      <c r="E224" s="54" t="s">
        <v>120</v>
      </c>
      <c r="F224" s="55" t="s">
        <v>4626</v>
      </c>
      <c r="G224" s="80">
        <v>45444</v>
      </c>
      <c r="H224" s="80">
        <v>45473</v>
      </c>
      <c r="I224" s="34" t="s">
        <v>124</v>
      </c>
      <c r="J224" s="34" t="s">
        <v>125</v>
      </c>
      <c r="K224" s="34" t="s">
        <v>922</v>
      </c>
      <c r="L224" s="47" t="s">
        <v>81</v>
      </c>
      <c r="M224" s="47">
        <v>15</v>
      </c>
      <c r="N224" s="34" t="s">
        <v>4864</v>
      </c>
      <c r="O224" s="65">
        <v>45440.4583333333</v>
      </c>
      <c r="P224" s="35"/>
      <c r="Q224" s="35"/>
      <c r="R224" s="40"/>
      <c r="S224" s="40"/>
      <c r="T224" s="36"/>
      <c r="U224" s="34" t="s">
        <v>4865</v>
      </c>
      <c r="V224" s="34" t="s">
        <v>4857</v>
      </c>
      <c r="W224" s="123" t="s">
        <v>4866</v>
      </c>
      <c r="X224" s="124" t="s">
        <v>132</v>
      </c>
      <c r="Y224" s="124" t="s">
        <v>438</v>
      </c>
    </row>
    <row r="225" ht="409.5" spans="1:25">
      <c r="A225" s="107">
        <v>228</v>
      </c>
      <c r="B225" s="34" t="s">
        <v>117</v>
      </c>
      <c r="C225" s="47" t="s">
        <v>150</v>
      </c>
      <c r="D225" s="92" t="s">
        <v>4857</v>
      </c>
      <c r="E225" s="54" t="s">
        <v>120</v>
      </c>
      <c r="F225" s="55" t="s">
        <v>4626</v>
      </c>
      <c r="G225" s="80">
        <v>45505</v>
      </c>
      <c r="H225" s="80">
        <v>45535</v>
      </c>
      <c r="I225" s="34" t="s">
        <v>124</v>
      </c>
      <c r="J225" s="34" t="s">
        <v>125</v>
      </c>
      <c r="K225" s="34" t="s">
        <v>922</v>
      </c>
      <c r="L225" s="47" t="s">
        <v>81</v>
      </c>
      <c r="M225" s="47">
        <v>15</v>
      </c>
      <c r="N225" s="34" t="s">
        <v>4867</v>
      </c>
      <c r="O225" s="65">
        <v>45497.5402777778</v>
      </c>
      <c r="P225" s="35"/>
      <c r="Q225" s="35"/>
      <c r="R225" s="40"/>
      <c r="S225" s="40"/>
      <c r="T225" s="36"/>
      <c r="U225" s="34" t="s">
        <v>4868</v>
      </c>
      <c r="V225" s="34" t="s">
        <v>4857</v>
      </c>
      <c r="W225" s="123" t="s">
        <v>4869</v>
      </c>
      <c r="X225" t="s">
        <v>132</v>
      </c>
      <c r="Y225" t="s">
        <v>138</v>
      </c>
    </row>
    <row r="226" ht="409.5" spans="1:25">
      <c r="A226" s="107">
        <v>229</v>
      </c>
      <c r="B226" s="34" t="s">
        <v>117</v>
      </c>
      <c r="C226" s="47" t="s">
        <v>150</v>
      </c>
      <c r="D226" s="92" t="s">
        <v>4857</v>
      </c>
      <c r="E226" s="54" t="s">
        <v>120</v>
      </c>
      <c r="F226" s="55" t="s">
        <v>4626</v>
      </c>
      <c r="G226" s="80">
        <v>45566</v>
      </c>
      <c r="H226" s="80">
        <v>45596</v>
      </c>
      <c r="I226" s="34" t="s">
        <v>124</v>
      </c>
      <c r="J226" s="34" t="s">
        <v>125</v>
      </c>
      <c r="K226" s="34" t="s">
        <v>922</v>
      </c>
      <c r="L226" s="47" t="s">
        <v>81</v>
      </c>
      <c r="M226" s="47">
        <v>15</v>
      </c>
      <c r="N226" s="34" t="s">
        <v>4870</v>
      </c>
      <c r="O226" s="65">
        <v>45547.6826388889</v>
      </c>
      <c r="P226" s="35"/>
      <c r="Q226" s="35"/>
      <c r="R226" s="40"/>
      <c r="S226" s="40"/>
      <c r="T226" s="36"/>
      <c r="U226" s="34" t="s">
        <v>4871</v>
      </c>
      <c r="V226" s="34" t="s">
        <v>4857</v>
      </c>
      <c r="W226" s="123" t="s">
        <v>4872</v>
      </c>
      <c r="X226" t="s">
        <v>132</v>
      </c>
      <c r="Y226" t="s">
        <v>149</v>
      </c>
    </row>
    <row r="227" ht="14.25" spans="1:22">
      <c r="A227" s="107">
        <v>230</v>
      </c>
      <c r="B227" s="34" t="s">
        <v>117</v>
      </c>
      <c r="C227" s="47" t="s">
        <v>150</v>
      </c>
      <c r="D227" s="92" t="s">
        <v>4857</v>
      </c>
      <c r="E227" s="54" t="s">
        <v>120</v>
      </c>
      <c r="F227" s="55" t="s">
        <v>4626</v>
      </c>
      <c r="G227" s="80">
        <v>45627</v>
      </c>
      <c r="H227" s="80">
        <v>45657</v>
      </c>
      <c r="I227" s="34" t="s">
        <v>124</v>
      </c>
      <c r="J227" s="34" t="s">
        <v>125</v>
      </c>
      <c r="K227" s="34" t="s">
        <v>922</v>
      </c>
      <c r="L227" s="47" t="s">
        <v>81</v>
      </c>
      <c r="M227" s="47">
        <v>15</v>
      </c>
      <c r="N227" s="34"/>
      <c r="O227" s="34"/>
      <c r="P227" s="35"/>
      <c r="Q227" s="35"/>
      <c r="R227" s="40"/>
      <c r="S227" s="40"/>
      <c r="T227" s="36"/>
      <c r="U227" s="34"/>
      <c r="V227" s="34"/>
    </row>
    <row r="228" ht="409.5" spans="1:25">
      <c r="A228" s="107">
        <v>231</v>
      </c>
      <c r="B228" s="34" t="s">
        <v>117</v>
      </c>
      <c r="C228" s="47" t="s">
        <v>150</v>
      </c>
      <c r="D228" s="113" t="s">
        <v>4338</v>
      </c>
      <c r="E228" s="54" t="s">
        <v>120</v>
      </c>
      <c r="F228" s="55" t="s">
        <v>4626</v>
      </c>
      <c r="G228" s="80">
        <v>45323</v>
      </c>
      <c r="H228" s="81">
        <v>45351</v>
      </c>
      <c r="I228" s="34" t="s">
        <v>124</v>
      </c>
      <c r="J228" s="34" t="s">
        <v>125</v>
      </c>
      <c r="K228" s="34" t="s">
        <v>922</v>
      </c>
      <c r="L228" s="47" t="s">
        <v>81</v>
      </c>
      <c r="M228" s="47">
        <v>3</v>
      </c>
      <c r="N228" s="34" t="s">
        <v>4873</v>
      </c>
      <c r="O228" s="65">
        <v>45322.4895833333</v>
      </c>
      <c r="P228" s="35"/>
      <c r="Q228" s="35"/>
      <c r="R228" s="40"/>
      <c r="S228" s="40"/>
      <c r="T228" s="36"/>
      <c r="U228" s="34" t="s">
        <v>4874</v>
      </c>
      <c r="V228" s="34" t="s">
        <v>4338</v>
      </c>
      <c r="W228" s="123" t="s">
        <v>4875</v>
      </c>
      <c r="X228" t="s">
        <v>132</v>
      </c>
      <c r="Y228" t="s">
        <v>133</v>
      </c>
    </row>
    <row r="229" ht="409.5" spans="1:25">
      <c r="A229" s="107">
        <v>232</v>
      </c>
      <c r="B229" s="34" t="s">
        <v>117</v>
      </c>
      <c r="C229" s="47" t="s">
        <v>150</v>
      </c>
      <c r="D229" s="113" t="s">
        <v>4338</v>
      </c>
      <c r="E229" s="54" t="s">
        <v>120</v>
      </c>
      <c r="F229" s="55" t="s">
        <v>4626</v>
      </c>
      <c r="G229" s="80">
        <v>45383</v>
      </c>
      <c r="H229" s="80">
        <v>45412</v>
      </c>
      <c r="I229" s="34" t="s">
        <v>124</v>
      </c>
      <c r="J229" s="34" t="s">
        <v>125</v>
      </c>
      <c r="K229" s="34" t="s">
        <v>922</v>
      </c>
      <c r="L229" s="47" t="s">
        <v>81</v>
      </c>
      <c r="M229" s="47">
        <v>3</v>
      </c>
      <c r="N229" s="34" t="s">
        <v>4876</v>
      </c>
      <c r="O229" s="65">
        <v>45377.5173611111</v>
      </c>
      <c r="P229" s="35"/>
      <c r="Q229" s="35"/>
      <c r="R229" s="40"/>
      <c r="S229" s="40"/>
      <c r="T229" s="36"/>
      <c r="U229" s="34" t="s">
        <v>4877</v>
      </c>
      <c r="V229" s="34" t="s">
        <v>4338</v>
      </c>
      <c r="W229" s="123" t="s">
        <v>4878</v>
      </c>
      <c r="X229" t="s">
        <v>132</v>
      </c>
      <c r="Y229" t="s">
        <v>163</v>
      </c>
    </row>
    <row r="230" ht="409.5" spans="1:25">
      <c r="A230" s="107">
        <v>233</v>
      </c>
      <c r="B230" s="34" t="s">
        <v>117</v>
      </c>
      <c r="C230" s="47" t="s">
        <v>150</v>
      </c>
      <c r="D230" s="113" t="s">
        <v>4338</v>
      </c>
      <c r="E230" s="54" t="s">
        <v>120</v>
      </c>
      <c r="F230" s="55" t="s">
        <v>4626</v>
      </c>
      <c r="G230" s="80">
        <v>45444</v>
      </c>
      <c r="H230" s="80">
        <v>45473</v>
      </c>
      <c r="I230" s="34" t="s">
        <v>124</v>
      </c>
      <c r="J230" s="34" t="s">
        <v>125</v>
      </c>
      <c r="K230" s="34" t="s">
        <v>922</v>
      </c>
      <c r="L230" s="47" t="s">
        <v>81</v>
      </c>
      <c r="M230" s="47">
        <v>3</v>
      </c>
      <c r="N230" s="34" t="s">
        <v>4879</v>
      </c>
      <c r="O230" s="65">
        <v>45434.5</v>
      </c>
      <c r="P230" s="35"/>
      <c r="Q230" s="35"/>
      <c r="R230" s="40"/>
      <c r="S230" s="40"/>
      <c r="T230" s="36"/>
      <c r="U230" s="34" t="s">
        <v>4880</v>
      </c>
      <c r="V230" s="34" t="s">
        <v>4338</v>
      </c>
      <c r="W230" s="123" t="s">
        <v>4881</v>
      </c>
      <c r="X230" s="124" t="s">
        <v>132</v>
      </c>
      <c r="Y230" s="124" t="s">
        <v>438</v>
      </c>
    </row>
    <row r="231" ht="409.5" spans="1:25">
      <c r="A231" s="107">
        <v>234</v>
      </c>
      <c r="B231" s="34" t="s">
        <v>117</v>
      </c>
      <c r="C231" s="47" t="s">
        <v>150</v>
      </c>
      <c r="D231" s="113" t="s">
        <v>4338</v>
      </c>
      <c r="E231" s="54" t="s">
        <v>120</v>
      </c>
      <c r="F231" s="55" t="s">
        <v>4626</v>
      </c>
      <c r="G231" s="80">
        <v>45505</v>
      </c>
      <c r="H231" s="80">
        <v>45535</v>
      </c>
      <c r="I231" s="34" t="s">
        <v>124</v>
      </c>
      <c r="J231" s="34" t="s">
        <v>125</v>
      </c>
      <c r="K231" s="34" t="s">
        <v>922</v>
      </c>
      <c r="L231" s="47" t="s">
        <v>81</v>
      </c>
      <c r="M231" s="47">
        <v>3</v>
      </c>
      <c r="N231" s="34" t="s">
        <v>4882</v>
      </c>
      <c r="O231" s="65">
        <v>45503.4888888889</v>
      </c>
      <c r="P231" s="35"/>
      <c r="Q231" s="35"/>
      <c r="R231" s="40"/>
      <c r="S231" s="40"/>
      <c r="T231" s="36"/>
      <c r="U231" s="34" t="s">
        <v>4883</v>
      </c>
      <c r="V231" s="34" t="s">
        <v>4338</v>
      </c>
      <c r="W231" s="123" t="s">
        <v>4884</v>
      </c>
      <c r="X231" t="s">
        <v>132</v>
      </c>
      <c r="Y231" t="s">
        <v>138</v>
      </c>
    </row>
    <row r="232" ht="409.5" spans="1:25">
      <c r="A232" s="107">
        <v>235</v>
      </c>
      <c r="B232" s="34" t="s">
        <v>117</v>
      </c>
      <c r="C232" s="47" t="s">
        <v>150</v>
      </c>
      <c r="D232" s="113" t="s">
        <v>4338</v>
      </c>
      <c r="E232" s="54" t="s">
        <v>120</v>
      </c>
      <c r="F232" s="55" t="s">
        <v>4626</v>
      </c>
      <c r="G232" s="80">
        <v>45566</v>
      </c>
      <c r="H232" s="80">
        <v>45596</v>
      </c>
      <c r="I232" s="34" t="s">
        <v>124</v>
      </c>
      <c r="J232" s="34" t="s">
        <v>125</v>
      </c>
      <c r="K232" s="34" t="s">
        <v>922</v>
      </c>
      <c r="L232" s="47" t="s">
        <v>81</v>
      </c>
      <c r="M232" s="47">
        <v>3</v>
      </c>
      <c r="N232" s="34" t="s">
        <v>4885</v>
      </c>
      <c r="O232" s="65">
        <v>45548.4826388889</v>
      </c>
      <c r="P232" s="35"/>
      <c r="Q232" s="35"/>
      <c r="R232" s="40"/>
      <c r="S232" s="40"/>
      <c r="T232" s="36"/>
      <c r="U232" s="34" t="s">
        <v>4886</v>
      </c>
      <c r="V232" s="34" t="s">
        <v>4338</v>
      </c>
      <c r="W232" s="123" t="s">
        <v>4887</v>
      </c>
      <c r="X232" t="s">
        <v>132</v>
      </c>
      <c r="Y232" t="s">
        <v>149</v>
      </c>
    </row>
    <row r="233" ht="14.25" spans="1:22">
      <c r="A233" s="107">
        <v>236</v>
      </c>
      <c r="B233" s="34" t="s">
        <v>117</v>
      </c>
      <c r="C233" s="47" t="s">
        <v>150</v>
      </c>
      <c r="D233" s="113" t="s">
        <v>4338</v>
      </c>
      <c r="E233" s="54" t="s">
        <v>120</v>
      </c>
      <c r="F233" s="55" t="s">
        <v>4626</v>
      </c>
      <c r="G233" s="80">
        <v>45627</v>
      </c>
      <c r="H233" s="80">
        <v>45657</v>
      </c>
      <c r="I233" s="34" t="s">
        <v>124</v>
      </c>
      <c r="J233" s="34" t="s">
        <v>125</v>
      </c>
      <c r="K233" s="34" t="s">
        <v>922</v>
      </c>
      <c r="L233" s="47" t="s">
        <v>81</v>
      </c>
      <c r="M233" s="47">
        <v>3</v>
      </c>
      <c r="N233" s="34"/>
      <c r="O233" s="34"/>
      <c r="P233" s="35"/>
      <c r="Q233" s="35"/>
      <c r="R233" s="40"/>
      <c r="S233" s="40"/>
      <c r="T233" s="36"/>
      <c r="U233" s="34"/>
      <c r="V233" s="34"/>
    </row>
    <row r="234" ht="409.5" spans="1:25">
      <c r="A234" s="107">
        <v>237</v>
      </c>
      <c r="B234" s="34" t="s">
        <v>117</v>
      </c>
      <c r="C234" s="47" t="s">
        <v>363</v>
      </c>
      <c r="D234" s="125" t="s">
        <v>4888</v>
      </c>
      <c r="E234" s="54" t="s">
        <v>120</v>
      </c>
      <c r="F234" s="55" t="s">
        <v>4626</v>
      </c>
      <c r="G234" s="80">
        <v>45292</v>
      </c>
      <c r="H234" s="81">
        <v>45322</v>
      </c>
      <c r="I234" s="34" t="s">
        <v>124</v>
      </c>
      <c r="J234" s="34" t="s">
        <v>125</v>
      </c>
      <c r="K234" s="34" t="s">
        <v>922</v>
      </c>
      <c r="L234" s="47" t="s">
        <v>81</v>
      </c>
      <c r="M234" s="47">
        <v>18</v>
      </c>
      <c r="N234" s="34" t="s">
        <v>4889</v>
      </c>
      <c r="O234" s="65">
        <v>45321.6048611111</v>
      </c>
      <c r="P234" s="35"/>
      <c r="Q234" s="35"/>
      <c r="R234" s="40"/>
      <c r="S234" s="40"/>
      <c r="T234" s="36"/>
      <c r="U234" s="34" t="s">
        <v>4890</v>
      </c>
      <c r="V234" s="34" t="s">
        <v>4888</v>
      </c>
      <c r="W234" s="123" t="s">
        <v>4891</v>
      </c>
      <c r="X234" t="s">
        <v>132</v>
      </c>
      <c r="Y234" t="s">
        <v>133</v>
      </c>
    </row>
    <row r="235" ht="409.5" spans="1:25">
      <c r="A235" s="107">
        <v>238</v>
      </c>
      <c r="B235" s="34" t="s">
        <v>117</v>
      </c>
      <c r="C235" s="47" t="s">
        <v>363</v>
      </c>
      <c r="D235" s="125" t="s">
        <v>4888</v>
      </c>
      <c r="E235" s="54" t="s">
        <v>120</v>
      </c>
      <c r="F235" s="55" t="s">
        <v>4626</v>
      </c>
      <c r="G235" s="80">
        <v>45352</v>
      </c>
      <c r="H235" s="80">
        <v>45352</v>
      </c>
      <c r="I235" s="34" t="s">
        <v>124</v>
      </c>
      <c r="J235" s="34" t="s">
        <v>125</v>
      </c>
      <c r="K235" s="34" t="s">
        <v>922</v>
      </c>
      <c r="L235" s="47" t="s">
        <v>81</v>
      </c>
      <c r="M235" s="47">
        <v>18</v>
      </c>
      <c r="N235" s="34" t="s">
        <v>4892</v>
      </c>
      <c r="O235" s="65">
        <v>45373.4958333333</v>
      </c>
      <c r="P235" s="35"/>
      <c r="Q235" s="35"/>
      <c r="R235" s="40"/>
      <c r="S235" s="40"/>
      <c r="T235" s="36"/>
      <c r="U235" s="34" t="s">
        <v>4893</v>
      </c>
      <c r="V235" s="34" t="s">
        <v>4888</v>
      </c>
      <c r="W235" s="123" t="s">
        <v>4894</v>
      </c>
      <c r="X235" t="s">
        <v>132</v>
      </c>
      <c r="Y235" t="s">
        <v>163</v>
      </c>
    </row>
    <row r="236" ht="409.5" spans="1:25">
      <c r="A236" s="107">
        <v>239</v>
      </c>
      <c r="B236" s="34" t="s">
        <v>117</v>
      </c>
      <c r="C236" s="47" t="s">
        <v>363</v>
      </c>
      <c r="D236" s="125" t="s">
        <v>4888</v>
      </c>
      <c r="E236" s="54" t="s">
        <v>120</v>
      </c>
      <c r="F236" s="55" t="s">
        <v>4626</v>
      </c>
      <c r="G236" s="80">
        <v>45413</v>
      </c>
      <c r="H236" s="80">
        <v>45413</v>
      </c>
      <c r="I236" s="34" t="s">
        <v>124</v>
      </c>
      <c r="J236" s="34" t="s">
        <v>125</v>
      </c>
      <c r="K236" s="34" t="s">
        <v>922</v>
      </c>
      <c r="L236" s="47" t="s">
        <v>81</v>
      </c>
      <c r="M236" s="47">
        <v>18</v>
      </c>
      <c r="N236" s="34" t="s">
        <v>4895</v>
      </c>
      <c r="O236" s="65">
        <v>45441.6458333333</v>
      </c>
      <c r="P236" s="35"/>
      <c r="Q236" s="35"/>
      <c r="R236" s="40"/>
      <c r="S236" s="40"/>
      <c r="T236" s="36"/>
      <c r="U236" s="34" t="s">
        <v>4896</v>
      </c>
      <c r="V236" s="34" t="s">
        <v>4888</v>
      </c>
      <c r="W236" s="123" t="s">
        <v>4897</v>
      </c>
      <c r="X236" t="s">
        <v>132</v>
      </c>
      <c r="Y236" t="s">
        <v>438</v>
      </c>
    </row>
    <row r="237" ht="409.5" spans="1:25">
      <c r="A237" s="107">
        <v>240</v>
      </c>
      <c r="B237" s="34" t="s">
        <v>117</v>
      </c>
      <c r="C237" s="47" t="s">
        <v>363</v>
      </c>
      <c r="D237" s="125" t="s">
        <v>4888</v>
      </c>
      <c r="E237" s="54" t="s">
        <v>120</v>
      </c>
      <c r="F237" s="55" t="s">
        <v>4626</v>
      </c>
      <c r="G237" s="80">
        <v>45474</v>
      </c>
      <c r="H237" s="80">
        <v>45474</v>
      </c>
      <c r="I237" s="34" t="s">
        <v>124</v>
      </c>
      <c r="J237" s="34" t="s">
        <v>125</v>
      </c>
      <c r="K237" s="34" t="s">
        <v>922</v>
      </c>
      <c r="L237" s="47" t="s">
        <v>81</v>
      </c>
      <c r="M237" s="47">
        <v>18</v>
      </c>
      <c r="N237" s="34" t="s">
        <v>4898</v>
      </c>
      <c r="O237" s="65">
        <v>45492.6354166667</v>
      </c>
      <c r="P237" s="35"/>
      <c r="Q237" s="35"/>
      <c r="R237" s="40"/>
      <c r="S237" s="40"/>
      <c r="T237" s="36"/>
      <c r="U237" s="34" t="s">
        <v>4899</v>
      </c>
      <c r="V237" s="34" t="s">
        <v>4888</v>
      </c>
      <c r="W237" s="123" t="s">
        <v>4900</v>
      </c>
      <c r="X237" t="s">
        <v>132</v>
      </c>
      <c r="Y237" t="s">
        <v>138</v>
      </c>
    </row>
    <row r="238" ht="409.5" spans="1:25">
      <c r="A238" s="107">
        <v>241</v>
      </c>
      <c r="B238" s="34" t="s">
        <v>117</v>
      </c>
      <c r="C238" s="47" t="s">
        <v>363</v>
      </c>
      <c r="D238" s="125" t="s">
        <v>4888</v>
      </c>
      <c r="E238" s="54" t="s">
        <v>120</v>
      </c>
      <c r="F238" s="55" t="s">
        <v>4626</v>
      </c>
      <c r="G238" s="80">
        <v>45536</v>
      </c>
      <c r="H238" s="80">
        <v>45536</v>
      </c>
      <c r="I238" s="34" t="s">
        <v>124</v>
      </c>
      <c r="J238" s="34" t="s">
        <v>125</v>
      </c>
      <c r="K238" s="34" t="s">
        <v>922</v>
      </c>
      <c r="L238" s="47" t="s">
        <v>81</v>
      </c>
      <c r="M238" s="47">
        <v>18</v>
      </c>
      <c r="N238" s="34" t="s">
        <v>4901</v>
      </c>
      <c r="O238" s="65">
        <v>45560.6354166667</v>
      </c>
      <c r="P238" s="35"/>
      <c r="Q238" s="35"/>
      <c r="R238" s="40"/>
      <c r="S238" s="40"/>
      <c r="T238" s="36"/>
      <c r="U238" s="34" t="s">
        <v>4902</v>
      </c>
      <c r="V238" s="34" t="s">
        <v>4888</v>
      </c>
      <c r="W238" s="123" t="s">
        <v>4903</v>
      </c>
      <c r="X238" t="s">
        <v>132</v>
      </c>
      <c r="Y238" t="s">
        <v>149</v>
      </c>
    </row>
    <row r="239" ht="14.25" spans="1:22">
      <c r="A239" s="107">
        <v>242</v>
      </c>
      <c r="B239" s="34" t="s">
        <v>117</v>
      </c>
      <c r="C239" s="47" t="s">
        <v>363</v>
      </c>
      <c r="D239" s="125" t="s">
        <v>4888</v>
      </c>
      <c r="E239" s="54" t="s">
        <v>120</v>
      </c>
      <c r="F239" s="55" t="s">
        <v>4626</v>
      </c>
      <c r="G239" s="80">
        <v>45597</v>
      </c>
      <c r="H239" s="80">
        <v>45597</v>
      </c>
      <c r="I239" s="34" t="s">
        <v>124</v>
      </c>
      <c r="J239" s="34" t="s">
        <v>125</v>
      </c>
      <c r="K239" s="34" t="s">
        <v>922</v>
      </c>
      <c r="L239" s="47" t="s">
        <v>81</v>
      </c>
      <c r="M239" s="47">
        <v>18</v>
      </c>
      <c r="N239" s="34"/>
      <c r="O239" s="34"/>
      <c r="P239" s="35"/>
      <c r="Q239" s="35"/>
      <c r="R239" s="40"/>
      <c r="S239" s="40"/>
      <c r="T239" s="36"/>
      <c r="U239" s="34"/>
      <c r="V239" s="34"/>
    </row>
    <row r="240" ht="409.5" spans="1:25">
      <c r="A240" s="107">
        <v>243</v>
      </c>
      <c r="B240" s="34" t="s">
        <v>117</v>
      </c>
      <c r="C240" s="186" t="s">
        <v>150</v>
      </c>
      <c r="D240" s="125" t="s">
        <v>4904</v>
      </c>
      <c r="E240" s="57" t="s">
        <v>412</v>
      </c>
      <c r="F240" s="55" t="s">
        <v>4626</v>
      </c>
      <c r="G240" s="80">
        <v>45323</v>
      </c>
      <c r="H240" s="81">
        <v>45351</v>
      </c>
      <c r="I240" s="34" t="s">
        <v>124</v>
      </c>
      <c r="J240" s="34" t="s">
        <v>125</v>
      </c>
      <c r="K240" s="34" t="s">
        <v>922</v>
      </c>
      <c r="L240" s="47" t="s">
        <v>81</v>
      </c>
      <c r="M240" s="47">
        <v>3</v>
      </c>
      <c r="N240" s="34" t="s">
        <v>4905</v>
      </c>
      <c r="O240" s="65">
        <v>45321.4694444444</v>
      </c>
      <c r="P240" s="35"/>
      <c r="Q240" s="35"/>
      <c r="R240" s="40"/>
      <c r="S240" s="40"/>
      <c r="T240" s="36"/>
      <c r="U240" s="34" t="s">
        <v>4906</v>
      </c>
      <c r="V240" s="34" t="s">
        <v>4904</v>
      </c>
      <c r="W240" s="123" t="s">
        <v>4907</v>
      </c>
      <c r="X240" t="s">
        <v>132</v>
      </c>
      <c r="Y240" t="s">
        <v>133</v>
      </c>
    </row>
    <row r="241" ht="409.5" spans="1:25">
      <c r="A241" s="107">
        <v>244</v>
      </c>
      <c r="B241" s="34" t="s">
        <v>117</v>
      </c>
      <c r="C241" s="186" t="s">
        <v>150</v>
      </c>
      <c r="D241" s="125" t="s">
        <v>4904</v>
      </c>
      <c r="E241" s="57" t="s">
        <v>412</v>
      </c>
      <c r="F241" s="55" t="s">
        <v>4626</v>
      </c>
      <c r="G241" s="80">
        <v>45383</v>
      </c>
      <c r="H241" s="80">
        <v>45412</v>
      </c>
      <c r="I241" s="34" t="s">
        <v>124</v>
      </c>
      <c r="J241" s="34" t="s">
        <v>125</v>
      </c>
      <c r="K241" s="34" t="s">
        <v>922</v>
      </c>
      <c r="L241" s="47" t="s">
        <v>81</v>
      </c>
      <c r="M241" s="47">
        <v>3</v>
      </c>
      <c r="N241" s="34" t="s">
        <v>4908</v>
      </c>
      <c r="O241" s="65">
        <v>45373.4958333333</v>
      </c>
      <c r="P241" s="35"/>
      <c r="Q241" s="35"/>
      <c r="R241" s="40"/>
      <c r="S241" s="40"/>
      <c r="T241" s="36"/>
      <c r="U241" s="34" t="s">
        <v>4909</v>
      </c>
      <c r="V241" s="34" t="s">
        <v>4904</v>
      </c>
      <c r="W241" s="123" t="s">
        <v>4910</v>
      </c>
      <c r="X241" t="s">
        <v>132</v>
      </c>
      <c r="Y241" t="s">
        <v>163</v>
      </c>
    </row>
    <row r="242" ht="409.5" spans="1:25">
      <c r="A242" s="107">
        <v>245</v>
      </c>
      <c r="B242" s="34" t="s">
        <v>117</v>
      </c>
      <c r="C242" s="186" t="s">
        <v>150</v>
      </c>
      <c r="D242" s="125" t="s">
        <v>4904</v>
      </c>
      <c r="E242" s="57" t="s">
        <v>412</v>
      </c>
      <c r="F242" s="55" t="s">
        <v>4626</v>
      </c>
      <c r="G242" s="80">
        <v>45444</v>
      </c>
      <c r="H242" s="80">
        <v>45473</v>
      </c>
      <c r="I242" s="34" t="s">
        <v>124</v>
      </c>
      <c r="J242" s="34" t="s">
        <v>125</v>
      </c>
      <c r="K242" s="34" t="s">
        <v>922</v>
      </c>
      <c r="L242" s="47" t="s">
        <v>81</v>
      </c>
      <c r="M242" s="47">
        <v>3</v>
      </c>
      <c r="N242" s="34" t="s">
        <v>4911</v>
      </c>
      <c r="O242" s="65">
        <v>45440.4583333333</v>
      </c>
      <c r="P242" s="35"/>
      <c r="Q242" s="35"/>
      <c r="R242" s="40"/>
      <c r="S242" s="40"/>
      <c r="T242" s="36"/>
      <c r="U242" s="34" t="s">
        <v>4912</v>
      </c>
      <c r="V242" s="34" t="s">
        <v>4904</v>
      </c>
      <c r="W242" s="123" t="s">
        <v>4913</v>
      </c>
      <c r="X242" s="124" t="s">
        <v>132</v>
      </c>
      <c r="Y242" s="124" t="s">
        <v>438</v>
      </c>
    </row>
    <row r="243" ht="409.5" spans="1:25">
      <c r="A243" s="107">
        <v>246</v>
      </c>
      <c r="B243" s="34" t="s">
        <v>117</v>
      </c>
      <c r="C243" s="186" t="s">
        <v>150</v>
      </c>
      <c r="D243" s="125" t="s">
        <v>4904</v>
      </c>
      <c r="E243" s="57" t="s">
        <v>412</v>
      </c>
      <c r="F243" s="55" t="s">
        <v>4626</v>
      </c>
      <c r="G243" s="80">
        <v>45505</v>
      </c>
      <c r="H243" s="80">
        <v>45535</v>
      </c>
      <c r="I243" s="34" t="s">
        <v>124</v>
      </c>
      <c r="J243" s="34" t="s">
        <v>125</v>
      </c>
      <c r="K243" s="34" t="s">
        <v>922</v>
      </c>
      <c r="L243" s="47" t="s">
        <v>81</v>
      </c>
      <c r="M243" s="47">
        <v>3</v>
      </c>
      <c r="N243" s="34" t="s">
        <v>4914</v>
      </c>
      <c r="O243" s="65">
        <v>45495.6493055556</v>
      </c>
      <c r="P243" s="35"/>
      <c r="Q243" s="35"/>
      <c r="R243" s="40"/>
      <c r="S243" s="40"/>
      <c r="T243" s="36"/>
      <c r="U243" s="34" t="s">
        <v>4915</v>
      </c>
      <c r="V243" s="34" t="s">
        <v>4904</v>
      </c>
      <c r="W243" s="123" t="s">
        <v>4916</v>
      </c>
      <c r="X243" t="s">
        <v>132</v>
      </c>
      <c r="Y243" t="s">
        <v>138</v>
      </c>
    </row>
    <row r="244" ht="409.5" spans="1:25">
      <c r="A244" s="107">
        <v>247</v>
      </c>
      <c r="B244" s="34" t="s">
        <v>117</v>
      </c>
      <c r="C244" s="186" t="s">
        <v>150</v>
      </c>
      <c r="D244" s="125" t="s">
        <v>4904</v>
      </c>
      <c r="E244" s="57" t="s">
        <v>412</v>
      </c>
      <c r="F244" s="55" t="s">
        <v>4626</v>
      </c>
      <c r="G244" s="80">
        <v>45566</v>
      </c>
      <c r="H244" s="80">
        <v>45596</v>
      </c>
      <c r="I244" s="34" t="s">
        <v>124</v>
      </c>
      <c r="J244" s="34" t="s">
        <v>125</v>
      </c>
      <c r="K244" s="34" t="s">
        <v>922</v>
      </c>
      <c r="L244" s="47" t="s">
        <v>81</v>
      </c>
      <c r="M244" s="47">
        <v>3</v>
      </c>
      <c r="N244" s="34" t="s">
        <v>4917</v>
      </c>
      <c r="O244" s="65">
        <v>45547.6826388889</v>
      </c>
      <c r="P244" s="35"/>
      <c r="Q244" s="35"/>
      <c r="R244" s="40"/>
      <c r="S244" s="40"/>
      <c r="T244" s="36"/>
      <c r="U244" s="34" t="s">
        <v>4918</v>
      </c>
      <c r="V244" s="34" t="s">
        <v>4904</v>
      </c>
      <c r="W244" s="123" t="s">
        <v>4919</v>
      </c>
      <c r="X244" t="s">
        <v>132</v>
      </c>
      <c r="Y244" t="s">
        <v>149</v>
      </c>
    </row>
    <row r="245" ht="14.25" spans="1:22">
      <c r="A245" s="107">
        <v>248</v>
      </c>
      <c r="B245" s="34" t="s">
        <v>117</v>
      </c>
      <c r="C245" s="186" t="s">
        <v>150</v>
      </c>
      <c r="D245" s="125" t="s">
        <v>4904</v>
      </c>
      <c r="E245" s="57" t="s">
        <v>412</v>
      </c>
      <c r="F245" s="55" t="s">
        <v>4626</v>
      </c>
      <c r="G245" s="80">
        <v>45627</v>
      </c>
      <c r="H245" s="80">
        <v>45657</v>
      </c>
      <c r="I245" s="34" t="s">
        <v>124</v>
      </c>
      <c r="J245" s="34" t="s">
        <v>125</v>
      </c>
      <c r="K245" s="34" t="s">
        <v>922</v>
      </c>
      <c r="L245" s="47" t="s">
        <v>81</v>
      </c>
      <c r="M245" s="47">
        <v>3</v>
      </c>
      <c r="N245" s="34"/>
      <c r="O245" s="34"/>
      <c r="P245" s="35"/>
      <c r="Q245" s="35"/>
      <c r="R245" s="40"/>
      <c r="S245" s="40"/>
      <c r="T245" s="36"/>
      <c r="U245" s="34"/>
      <c r="V245" s="34"/>
    </row>
    <row r="246" ht="409.5" spans="1:25">
      <c r="A246" s="107">
        <v>249</v>
      </c>
      <c r="B246" s="34" t="s">
        <v>117</v>
      </c>
      <c r="C246" s="186" t="s">
        <v>150</v>
      </c>
      <c r="D246" s="125" t="s">
        <v>4920</v>
      </c>
      <c r="E246" s="57" t="s">
        <v>412</v>
      </c>
      <c r="F246" s="55" t="s">
        <v>4626</v>
      </c>
      <c r="G246" s="80">
        <v>45323</v>
      </c>
      <c r="H246" s="81">
        <v>45351</v>
      </c>
      <c r="I246" s="34" t="s">
        <v>124</v>
      </c>
      <c r="J246" s="34" t="s">
        <v>125</v>
      </c>
      <c r="K246" s="34" t="s">
        <v>922</v>
      </c>
      <c r="L246" s="47" t="s">
        <v>81</v>
      </c>
      <c r="M246" s="47">
        <v>3</v>
      </c>
      <c r="N246" s="34" t="s">
        <v>4905</v>
      </c>
      <c r="O246" s="65">
        <v>45321.4694444444</v>
      </c>
      <c r="P246" s="35"/>
      <c r="Q246" s="35"/>
      <c r="R246" s="40"/>
      <c r="S246" s="40"/>
      <c r="T246" s="36"/>
      <c r="U246" s="34" t="s">
        <v>4906</v>
      </c>
      <c r="V246" s="34" t="s">
        <v>4920</v>
      </c>
      <c r="W246" s="123" t="s">
        <v>4907</v>
      </c>
      <c r="X246" t="s">
        <v>132</v>
      </c>
      <c r="Y246" t="s">
        <v>133</v>
      </c>
    </row>
    <row r="247" ht="409.5" spans="1:25">
      <c r="A247" s="107">
        <v>250</v>
      </c>
      <c r="B247" s="34" t="s">
        <v>117</v>
      </c>
      <c r="C247" s="186" t="s">
        <v>150</v>
      </c>
      <c r="D247" s="125" t="s">
        <v>4920</v>
      </c>
      <c r="E247" s="57" t="s">
        <v>412</v>
      </c>
      <c r="F247" s="55" t="s">
        <v>4626</v>
      </c>
      <c r="G247" s="80">
        <v>45383</v>
      </c>
      <c r="H247" s="80">
        <v>45412</v>
      </c>
      <c r="I247" s="34" t="s">
        <v>124</v>
      </c>
      <c r="J247" s="34" t="s">
        <v>125</v>
      </c>
      <c r="K247" s="34" t="s">
        <v>922</v>
      </c>
      <c r="L247" s="47" t="s">
        <v>81</v>
      </c>
      <c r="M247" s="47">
        <v>3</v>
      </c>
      <c r="N247" s="34" t="s">
        <v>4908</v>
      </c>
      <c r="O247" s="65">
        <v>45373.4958333333</v>
      </c>
      <c r="P247" s="35"/>
      <c r="Q247" s="35"/>
      <c r="R247" s="40"/>
      <c r="S247" s="40"/>
      <c r="T247" s="36"/>
      <c r="U247" s="34" t="s">
        <v>4909</v>
      </c>
      <c r="V247" s="34" t="s">
        <v>4920</v>
      </c>
      <c r="W247" s="123" t="s">
        <v>4910</v>
      </c>
      <c r="X247" t="s">
        <v>132</v>
      </c>
      <c r="Y247" t="s">
        <v>163</v>
      </c>
    </row>
    <row r="248" ht="409.5" spans="1:25">
      <c r="A248" s="107">
        <v>251</v>
      </c>
      <c r="B248" s="34" t="s">
        <v>117</v>
      </c>
      <c r="C248" s="186" t="s">
        <v>150</v>
      </c>
      <c r="D248" s="125" t="s">
        <v>4920</v>
      </c>
      <c r="E248" s="57" t="s">
        <v>412</v>
      </c>
      <c r="F248" s="55" t="s">
        <v>4626</v>
      </c>
      <c r="G248" s="80">
        <v>45444</v>
      </c>
      <c r="H248" s="80">
        <v>45473</v>
      </c>
      <c r="I248" s="34" t="s">
        <v>124</v>
      </c>
      <c r="J248" s="34" t="s">
        <v>125</v>
      </c>
      <c r="K248" s="34" t="s">
        <v>922</v>
      </c>
      <c r="L248" s="47" t="s">
        <v>81</v>
      </c>
      <c r="M248" s="47">
        <v>3</v>
      </c>
      <c r="N248" s="34" t="s">
        <v>4911</v>
      </c>
      <c r="O248" s="65">
        <v>45440.4583333333</v>
      </c>
      <c r="P248" s="35"/>
      <c r="Q248" s="35"/>
      <c r="R248" s="40"/>
      <c r="S248" s="40"/>
      <c r="T248" s="36"/>
      <c r="U248" s="34" t="s">
        <v>4912</v>
      </c>
      <c r="V248" s="34" t="s">
        <v>4920</v>
      </c>
      <c r="W248" s="123" t="s">
        <v>4913</v>
      </c>
      <c r="X248" s="124" t="s">
        <v>132</v>
      </c>
      <c r="Y248" s="124" t="s">
        <v>438</v>
      </c>
    </row>
    <row r="249" ht="409.5" spans="1:25">
      <c r="A249" s="107">
        <v>252</v>
      </c>
      <c r="B249" s="34" t="s">
        <v>117</v>
      </c>
      <c r="C249" s="186" t="s">
        <v>150</v>
      </c>
      <c r="D249" s="125" t="s">
        <v>4920</v>
      </c>
      <c r="E249" s="57" t="s">
        <v>412</v>
      </c>
      <c r="F249" s="55" t="s">
        <v>4626</v>
      </c>
      <c r="G249" s="80">
        <v>45505</v>
      </c>
      <c r="H249" s="80">
        <v>45535</v>
      </c>
      <c r="I249" s="34" t="s">
        <v>124</v>
      </c>
      <c r="J249" s="34" t="s">
        <v>125</v>
      </c>
      <c r="K249" s="34" t="s">
        <v>922</v>
      </c>
      <c r="L249" s="47" t="s">
        <v>81</v>
      </c>
      <c r="M249" s="47">
        <v>3</v>
      </c>
      <c r="N249" s="34" t="s">
        <v>4914</v>
      </c>
      <c r="O249" s="65">
        <v>45495.6493055556</v>
      </c>
      <c r="P249" s="35"/>
      <c r="Q249" s="35"/>
      <c r="R249" s="40"/>
      <c r="S249" s="40"/>
      <c r="T249" s="36"/>
      <c r="U249" s="34" t="s">
        <v>4915</v>
      </c>
      <c r="V249" s="34" t="s">
        <v>4920</v>
      </c>
      <c r="W249" s="123" t="s">
        <v>4916</v>
      </c>
      <c r="X249" t="s">
        <v>132</v>
      </c>
      <c r="Y249" t="s">
        <v>138</v>
      </c>
    </row>
    <row r="250" ht="409.5" spans="1:25">
      <c r="A250" s="107">
        <v>253</v>
      </c>
      <c r="B250" s="34" t="s">
        <v>117</v>
      </c>
      <c r="C250" s="186" t="s">
        <v>150</v>
      </c>
      <c r="D250" s="125" t="s">
        <v>4920</v>
      </c>
      <c r="E250" s="57" t="s">
        <v>412</v>
      </c>
      <c r="F250" s="55" t="s">
        <v>4626</v>
      </c>
      <c r="G250" s="80">
        <v>45566</v>
      </c>
      <c r="H250" s="80">
        <v>45596</v>
      </c>
      <c r="I250" s="34" t="s">
        <v>124</v>
      </c>
      <c r="J250" s="34" t="s">
        <v>125</v>
      </c>
      <c r="K250" s="34" t="s">
        <v>922</v>
      </c>
      <c r="L250" s="47" t="s">
        <v>81</v>
      </c>
      <c r="M250" s="47">
        <v>3</v>
      </c>
      <c r="N250" s="34" t="s">
        <v>4917</v>
      </c>
      <c r="O250" s="65">
        <v>45547.6826388889</v>
      </c>
      <c r="P250" s="35"/>
      <c r="Q250" s="35"/>
      <c r="R250" s="40"/>
      <c r="S250" s="40"/>
      <c r="T250" s="36"/>
      <c r="U250" s="34" t="s">
        <v>4918</v>
      </c>
      <c r="V250" s="34" t="s">
        <v>4920</v>
      </c>
      <c r="W250" s="123" t="s">
        <v>4919</v>
      </c>
      <c r="X250" t="s">
        <v>132</v>
      </c>
      <c r="Y250" t="s">
        <v>149</v>
      </c>
    </row>
    <row r="251" ht="14.25" spans="1:22">
      <c r="A251" s="107">
        <v>254</v>
      </c>
      <c r="B251" s="34" t="s">
        <v>117</v>
      </c>
      <c r="C251" s="186" t="s">
        <v>150</v>
      </c>
      <c r="D251" s="125" t="s">
        <v>4920</v>
      </c>
      <c r="E251" s="57" t="s">
        <v>412</v>
      </c>
      <c r="F251" s="55" t="s">
        <v>4626</v>
      </c>
      <c r="G251" s="80">
        <v>45627</v>
      </c>
      <c r="H251" s="80">
        <v>45657</v>
      </c>
      <c r="I251" s="34" t="s">
        <v>124</v>
      </c>
      <c r="J251" s="34" t="s">
        <v>125</v>
      </c>
      <c r="K251" s="34" t="s">
        <v>922</v>
      </c>
      <c r="L251" s="47" t="s">
        <v>81</v>
      </c>
      <c r="M251" s="47">
        <v>3</v>
      </c>
      <c r="N251" s="34"/>
      <c r="O251" s="34"/>
      <c r="P251" s="35"/>
      <c r="Q251" s="35"/>
      <c r="R251" s="40"/>
      <c r="S251" s="40"/>
      <c r="T251" s="36"/>
      <c r="U251" s="34"/>
      <c r="V251" s="34"/>
    </row>
    <row r="252" ht="409.5" spans="1:25">
      <c r="A252" s="107">
        <v>255</v>
      </c>
      <c r="B252" s="34" t="s">
        <v>117</v>
      </c>
      <c r="C252" s="47" t="s">
        <v>150</v>
      </c>
      <c r="D252" s="134" t="s">
        <v>4921</v>
      </c>
      <c r="E252" s="57" t="s">
        <v>412</v>
      </c>
      <c r="F252" s="55" t="s">
        <v>4626</v>
      </c>
      <c r="G252" s="80">
        <v>45323</v>
      </c>
      <c r="H252" s="81">
        <v>45351</v>
      </c>
      <c r="I252" s="34" t="s">
        <v>124</v>
      </c>
      <c r="J252" s="34" t="s">
        <v>125</v>
      </c>
      <c r="K252" s="34" t="s">
        <v>922</v>
      </c>
      <c r="L252" s="47" t="s">
        <v>81</v>
      </c>
      <c r="M252" s="47">
        <v>6</v>
      </c>
      <c r="N252" s="34" t="s">
        <v>4922</v>
      </c>
      <c r="O252" s="65">
        <v>45321.4694444444</v>
      </c>
      <c r="P252" s="35"/>
      <c r="Q252" s="35"/>
      <c r="R252" s="40"/>
      <c r="S252" s="40"/>
      <c r="T252" s="36"/>
      <c r="U252" s="34" t="s">
        <v>4923</v>
      </c>
      <c r="V252" s="34" t="s">
        <v>4921</v>
      </c>
      <c r="W252" s="123" t="s">
        <v>4924</v>
      </c>
      <c r="X252" t="s">
        <v>132</v>
      </c>
      <c r="Y252" t="s">
        <v>133</v>
      </c>
    </row>
    <row r="253" ht="409.5" spans="1:25">
      <c r="A253" s="107">
        <v>256</v>
      </c>
      <c r="B253" s="34" t="s">
        <v>117</v>
      </c>
      <c r="C253" s="47" t="s">
        <v>150</v>
      </c>
      <c r="D253" s="134" t="s">
        <v>4921</v>
      </c>
      <c r="E253" s="57" t="s">
        <v>412</v>
      </c>
      <c r="F253" s="55" t="s">
        <v>4626</v>
      </c>
      <c r="G253" s="80">
        <v>45383</v>
      </c>
      <c r="H253" s="80">
        <v>45412</v>
      </c>
      <c r="I253" s="34" t="s">
        <v>124</v>
      </c>
      <c r="J253" s="34" t="s">
        <v>125</v>
      </c>
      <c r="K253" s="34" t="s">
        <v>922</v>
      </c>
      <c r="L253" s="47" t="s">
        <v>81</v>
      </c>
      <c r="M253" s="47">
        <v>6</v>
      </c>
      <c r="N253" s="34" t="s">
        <v>4925</v>
      </c>
      <c r="O253" s="65">
        <v>45373.4958333333</v>
      </c>
      <c r="P253" s="35"/>
      <c r="Q253" s="35"/>
      <c r="R253" s="40"/>
      <c r="S253" s="40"/>
      <c r="T253" s="36"/>
      <c r="U253" s="34" t="s">
        <v>4926</v>
      </c>
      <c r="V253" s="34" t="s">
        <v>4921</v>
      </c>
      <c r="W253" s="123" t="s">
        <v>4927</v>
      </c>
      <c r="X253" t="s">
        <v>132</v>
      </c>
      <c r="Y253" t="s">
        <v>163</v>
      </c>
    </row>
    <row r="254" ht="409.5" spans="1:25">
      <c r="A254" s="107">
        <v>257</v>
      </c>
      <c r="B254" s="34" t="s">
        <v>117</v>
      </c>
      <c r="C254" s="47" t="s">
        <v>150</v>
      </c>
      <c r="D254" s="134" t="s">
        <v>4921</v>
      </c>
      <c r="E254" s="57" t="s">
        <v>412</v>
      </c>
      <c r="F254" s="55" t="s">
        <v>4626</v>
      </c>
      <c r="G254" s="80">
        <v>45444</v>
      </c>
      <c r="H254" s="80">
        <v>45473</v>
      </c>
      <c r="I254" s="34" t="s">
        <v>124</v>
      </c>
      <c r="J254" s="34" t="s">
        <v>125</v>
      </c>
      <c r="K254" s="34" t="s">
        <v>922</v>
      </c>
      <c r="L254" s="47" t="s">
        <v>81</v>
      </c>
      <c r="M254" s="47">
        <v>6</v>
      </c>
      <c r="N254" s="34" t="s">
        <v>4928</v>
      </c>
      <c r="O254" s="65">
        <v>45440.4583333333</v>
      </c>
      <c r="P254" s="35"/>
      <c r="Q254" s="35"/>
      <c r="R254" s="40"/>
      <c r="S254" s="40"/>
      <c r="T254" s="36"/>
      <c r="U254" s="34" t="s">
        <v>4929</v>
      </c>
      <c r="V254" s="34" t="s">
        <v>4921</v>
      </c>
      <c r="W254" s="123" t="s">
        <v>4930</v>
      </c>
      <c r="X254" s="124" t="s">
        <v>132</v>
      </c>
      <c r="Y254" s="124" t="s">
        <v>438</v>
      </c>
    </row>
    <row r="255" ht="409.5" spans="1:25">
      <c r="A255" s="107">
        <v>258</v>
      </c>
      <c r="B255" s="34" t="s">
        <v>117</v>
      </c>
      <c r="C255" s="47" t="s">
        <v>150</v>
      </c>
      <c r="D255" s="134" t="s">
        <v>4921</v>
      </c>
      <c r="E255" s="57" t="s">
        <v>412</v>
      </c>
      <c r="F255" s="55" t="s">
        <v>4626</v>
      </c>
      <c r="G255" s="80">
        <v>45505</v>
      </c>
      <c r="H255" s="80">
        <v>45535</v>
      </c>
      <c r="I255" s="34" t="s">
        <v>124</v>
      </c>
      <c r="J255" s="34" t="s">
        <v>125</v>
      </c>
      <c r="K255" s="34" t="s">
        <v>922</v>
      </c>
      <c r="L255" s="47" t="s">
        <v>81</v>
      </c>
      <c r="M255" s="47">
        <v>6</v>
      </c>
      <c r="N255" s="34" t="s">
        <v>4931</v>
      </c>
      <c r="O255" s="65">
        <v>45495.6493055556</v>
      </c>
      <c r="P255" s="35"/>
      <c r="Q255" s="35"/>
      <c r="R255" s="40"/>
      <c r="S255" s="40"/>
      <c r="T255" s="36"/>
      <c r="U255" s="34" t="s">
        <v>4932</v>
      </c>
      <c r="V255" s="34" t="s">
        <v>4921</v>
      </c>
      <c r="W255" s="123" t="s">
        <v>4933</v>
      </c>
      <c r="X255" t="s">
        <v>132</v>
      </c>
      <c r="Y255" t="s">
        <v>138</v>
      </c>
    </row>
    <row r="256" ht="409.5" spans="1:25">
      <c r="A256" s="107">
        <v>259</v>
      </c>
      <c r="B256" s="34" t="s">
        <v>117</v>
      </c>
      <c r="C256" s="47" t="s">
        <v>150</v>
      </c>
      <c r="D256" s="134" t="s">
        <v>4921</v>
      </c>
      <c r="E256" s="57" t="s">
        <v>412</v>
      </c>
      <c r="F256" s="55" t="s">
        <v>4626</v>
      </c>
      <c r="G256" s="80">
        <v>45566</v>
      </c>
      <c r="H256" s="80">
        <v>45596</v>
      </c>
      <c r="I256" s="34" t="s">
        <v>124</v>
      </c>
      <c r="J256" s="34" t="s">
        <v>125</v>
      </c>
      <c r="K256" s="34" t="s">
        <v>922</v>
      </c>
      <c r="L256" s="47" t="s">
        <v>81</v>
      </c>
      <c r="M256" s="47">
        <v>6</v>
      </c>
      <c r="N256" s="34" t="s">
        <v>4934</v>
      </c>
      <c r="O256" s="65">
        <v>45547.6826388889</v>
      </c>
      <c r="P256" s="35"/>
      <c r="Q256" s="35"/>
      <c r="R256" s="40"/>
      <c r="S256" s="40"/>
      <c r="T256" s="36"/>
      <c r="U256" s="34" t="s">
        <v>4935</v>
      </c>
      <c r="V256" s="34" t="s">
        <v>4921</v>
      </c>
      <c r="W256" s="123" t="s">
        <v>4936</v>
      </c>
      <c r="X256" t="s">
        <v>132</v>
      </c>
      <c r="Y256" t="s">
        <v>149</v>
      </c>
    </row>
    <row r="257" ht="14.25" spans="1:22">
      <c r="A257" s="107">
        <v>260</v>
      </c>
      <c r="B257" s="34" t="s">
        <v>117</v>
      </c>
      <c r="C257" s="47" t="s">
        <v>150</v>
      </c>
      <c r="D257" s="134" t="s">
        <v>4921</v>
      </c>
      <c r="E257" s="57" t="s">
        <v>412</v>
      </c>
      <c r="F257" s="55" t="s">
        <v>4626</v>
      </c>
      <c r="G257" s="80">
        <v>45627</v>
      </c>
      <c r="H257" s="80">
        <v>45657</v>
      </c>
      <c r="I257" s="34" t="s">
        <v>124</v>
      </c>
      <c r="J257" s="34" t="s">
        <v>125</v>
      </c>
      <c r="K257" s="34" t="s">
        <v>922</v>
      </c>
      <c r="L257" s="47" t="s">
        <v>81</v>
      </c>
      <c r="M257" s="47">
        <v>6</v>
      </c>
      <c r="N257" s="34"/>
      <c r="O257" s="34"/>
      <c r="P257" s="35"/>
      <c r="Q257" s="35"/>
      <c r="R257" s="40"/>
      <c r="S257" s="40"/>
      <c r="T257" s="36"/>
      <c r="U257" s="34"/>
      <c r="V257" s="34"/>
    </row>
    <row r="258" ht="409.5" spans="1:25">
      <c r="A258" s="107">
        <v>261</v>
      </c>
      <c r="B258" s="34" t="s">
        <v>117</v>
      </c>
      <c r="C258" s="47" t="s">
        <v>150</v>
      </c>
      <c r="D258" s="125" t="s">
        <v>4937</v>
      </c>
      <c r="E258" s="57" t="s">
        <v>412</v>
      </c>
      <c r="F258" s="55" t="s">
        <v>4626</v>
      </c>
      <c r="G258" s="80">
        <v>45323</v>
      </c>
      <c r="H258" s="81">
        <v>45351</v>
      </c>
      <c r="I258" s="34" t="s">
        <v>124</v>
      </c>
      <c r="J258" s="34" t="s">
        <v>125</v>
      </c>
      <c r="K258" s="34" t="s">
        <v>922</v>
      </c>
      <c r="L258" s="47" t="s">
        <v>81</v>
      </c>
      <c r="M258" s="47">
        <v>9</v>
      </c>
      <c r="N258" s="34" t="s">
        <v>4938</v>
      </c>
      <c r="O258" s="65">
        <v>45321.6763888889</v>
      </c>
      <c r="P258" s="35"/>
      <c r="Q258" s="35"/>
      <c r="R258" s="40"/>
      <c r="S258" s="40"/>
      <c r="T258" s="36"/>
      <c r="U258" s="34" t="s">
        <v>4939</v>
      </c>
      <c r="V258" s="34" t="s">
        <v>4937</v>
      </c>
      <c r="W258" s="123" t="s">
        <v>4940</v>
      </c>
      <c r="X258" t="s">
        <v>132</v>
      </c>
      <c r="Y258" t="s">
        <v>133</v>
      </c>
    </row>
    <row r="259" ht="409.5" spans="1:25">
      <c r="A259" s="107">
        <v>262</v>
      </c>
      <c r="B259" s="34" t="s">
        <v>117</v>
      </c>
      <c r="C259" s="47" t="s">
        <v>150</v>
      </c>
      <c r="D259" s="125" t="s">
        <v>4937</v>
      </c>
      <c r="E259" s="57" t="s">
        <v>412</v>
      </c>
      <c r="F259" s="55" t="s">
        <v>4626</v>
      </c>
      <c r="G259" s="80">
        <v>45383</v>
      </c>
      <c r="H259" s="80">
        <v>45412</v>
      </c>
      <c r="I259" s="34" t="s">
        <v>124</v>
      </c>
      <c r="J259" s="34" t="s">
        <v>125</v>
      </c>
      <c r="K259" s="34" t="s">
        <v>922</v>
      </c>
      <c r="L259" s="47" t="s">
        <v>81</v>
      </c>
      <c r="M259" s="47">
        <v>9</v>
      </c>
      <c r="N259" s="34" t="s">
        <v>4941</v>
      </c>
      <c r="O259" s="65">
        <v>45377.6506944444</v>
      </c>
      <c r="P259" s="35"/>
      <c r="Q259" s="35"/>
      <c r="R259" s="40"/>
      <c r="S259" s="40"/>
      <c r="T259" s="36"/>
      <c r="U259" s="34" t="s">
        <v>4942</v>
      </c>
      <c r="V259" s="34" t="s">
        <v>4937</v>
      </c>
      <c r="W259" s="123" t="s">
        <v>4943</v>
      </c>
      <c r="X259" t="s">
        <v>132</v>
      </c>
      <c r="Y259" t="s">
        <v>163</v>
      </c>
    </row>
    <row r="260" ht="409.5" spans="1:25">
      <c r="A260" s="107">
        <v>263</v>
      </c>
      <c r="B260" s="34" t="s">
        <v>117</v>
      </c>
      <c r="C260" s="47" t="s">
        <v>150</v>
      </c>
      <c r="D260" s="125" t="s">
        <v>4937</v>
      </c>
      <c r="E260" s="57" t="s">
        <v>412</v>
      </c>
      <c r="F260" s="55" t="s">
        <v>4626</v>
      </c>
      <c r="G260" s="80">
        <v>45444</v>
      </c>
      <c r="H260" s="80">
        <v>45473</v>
      </c>
      <c r="I260" s="34" t="s">
        <v>124</v>
      </c>
      <c r="J260" s="34" t="s">
        <v>125</v>
      </c>
      <c r="K260" s="34" t="s">
        <v>922</v>
      </c>
      <c r="L260" s="47" t="s">
        <v>81</v>
      </c>
      <c r="M260" s="47">
        <v>9</v>
      </c>
      <c r="N260" s="34" t="s">
        <v>4944</v>
      </c>
      <c r="O260" s="65">
        <v>45440.4583333333</v>
      </c>
      <c r="P260" s="35"/>
      <c r="Q260" s="35"/>
      <c r="R260" s="40"/>
      <c r="S260" s="40"/>
      <c r="T260" s="36"/>
      <c r="U260" s="34" t="s">
        <v>4945</v>
      </c>
      <c r="V260" s="34" t="s">
        <v>4937</v>
      </c>
      <c r="W260" s="123" t="s">
        <v>4946</v>
      </c>
      <c r="X260" s="124" t="s">
        <v>132</v>
      </c>
      <c r="Y260" s="124" t="s">
        <v>438</v>
      </c>
    </row>
    <row r="261" ht="409.5" spans="1:25">
      <c r="A261" s="107">
        <v>264</v>
      </c>
      <c r="B261" s="34" t="s">
        <v>117</v>
      </c>
      <c r="C261" s="47" t="s">
        <v>150</v>
      </c>
      <c r="D261" s="125" t="s">
        <v>4937</v>
      </c>
      <c r="E261" s="57" t="s">
        <v>412</v>
      </c>
      <c r="F261" s="55" t="s">
        <v>4626</v>
      </c>
      <c r="G261" s="80">
        <v>45505</v>
      </c>
      <c r="H261" s="80">
        <v>45535</v>
      </c>
      <c r="I261" s="34" t="s">
        <v>124</v>
      </c>
      <c r="J261" s="34" t="s">
        <v>125</v>
      </c>
      <c r="K261" s="34" t="s">
        <v>922</v>
      </c>
      <c r="L261" s="47" t="s">
        <v>81</v>
      </c>
      <c r="M261" s="47">
        <v>9</v>
      </c>
      <c r="N261" s="34" t="s">
        <v>4947</v>
      </c>
      <c r="O261" s="65">
        <v>45503.4888888889</v>
      </c>
      <c r="P261" s="35"/>
      <c r="Q261" s="35"/>
      <c r="R261" s="40"/>
      <c r="S261" s="40"/>
      <c r="T261" s="36"/>
      <c r="U261" s="34" t="s">
        <v>4948</v>
      </c>
      <c r="V261" s="34" t="s">
        <v>4937</v>
      </c>
      <c r="W261" s="123" t="s">
        <v>4949</v>
      </c>
      <c r="X261" t="s">
        <v>132</v>
      </c>
      <c r="Y261" t="s">
        <v>138</v>
      </c>
    </row>
    <row r="262" ht="409.5" spans="1:25">
      <c r="A262" s="107">
        <v>265</v>
      </c>
      <c r="B262" s="34" t="s">
        <v>117</v>
      </c>
      <c r="C262" s="47" t="s">
        <v>150</v>
      </c>
      <c r="D262" s="125" t="s">
        <v>4937</v>
      </c>
      <c r="E262" s="57" t="s">
        <v>412</v>
      </c>
      <c r="F262" s="55" t="s">
        <v>4626</v>
      </c>
      <c r="G262" s="80">
        <v>45566</v>
      </c>
      <c r="H262" s="80">
        <v>45596</v>
      </c>
      <c r="I262" s="34" t="s">
        <v>124</v>
      </c>
      <c r="J262" s="34" t="s">
        <v>125</v>
      </c>
      <c r="K262" s="34" t="s">
        <v>922</v>
      </c>
      <c r="L262" s="47" t="s">
        <v>81</v>
      </c>
      <c r="M262" s="47">
        <v>9</v>
      </c>
      <c r="N262" s="34" t="s">
        <v>4950</v>
      </c>
      <c r="O262" s="65">
        <v>45548.4826388889</v>
      </c>
      <c r="P262" s="35"/>
      <c r="Q262" s="35"/>
      <c r="R262" s="40"/>
      <c r="S262" s="40"/>
      <c r="T262" s="36"/>
      <c r="U262" s="34" t="s">
        <v>4951</v>
      </c>
      <c r="V262" s="34" t="s">
        <v>4937</v>
      </c>
      <c r="W262" s="123" t="s">
        <v>4952</v>
      </c>
      <c r="X262" t="s">
        <v>132</v>
      </c>
      <c r="Y262" t="s">
        <v>149</v>
      </c>
    </row>
    <row r="263" ht="14.25" spans="1:22">
      <c r="A263" s="107">
        <v>266</v>
      </c>
      <c r="B263" s="34" t="s">
        <v>117</v>
      </c>
      <c r="C263" s="47" t="s">
        <v>150</v>
      </c>
      <c r="D263" s="125" t="s">
        <v>4937</v>
      </c>
      <c r="E263" s="57" t="s">
        <v>412</v>
      </c>
      <c r="F263" s="55" t="s">
        <v>4626</v>
      </c>
      <c r="G263" s="80">
        <v>45627</v>
      </c>
      <c r="H263" s="80">
        <v>45657</v>
      </c>
      <c r="I263" s="34" t="s">
        <v>124</v>
      </c>
      <c r="J263" s="34" t="s">
        <v>125</v>
      </c>
      <c r="K263" s="34" t="s">
        <v>922</v>
      </c>
      <c r="L263" s="47" t="s">
        <v>81</v>
      </c>
      <c r="M263" s="47">
        <v>9</v>
      </c>
      <c r="N263" s="34"/>
      <c r="O263" s="34"/>
      <c r="P263" s="35"/>
      <c r="Q263" s="35"/>
      <c r="R263" s="40"/>
      <c r="S263" s="40"/>
      <c r="T263" s="36"/>
      <c r="U263" s="34"/>
      <c r="V263" s="34"/>
    </row>
    <row r="264" ht="409.5" spans="1:25">
      <c r="A264" s="107">
        <v>267</v>
      </c>
      <c r="B264" s="34" t="s">
        <v>117</v>
      </c>
      <c r="C264" s="47" t="s">
        <v>150</v>
      </c>
      <c r="D264" s="125" t="s">
        <v>4386</v>
      </c>
      <c r="E264" s="57" t="s">
        <v>412</v>
      </c>
      <c r="F264" s="55" t="s">
        <v>4626</v>
      </c>
      <c r="G264" s="80">
        <v>45323</v>
      </c>
      <c r="H264" s="81">
        <v>45351</v>
      </c>
      <c r="I264" s="34" t="s">
        <v>124</v>
      </c>
      <c r="J264" s="34" t="s">
        <v>125</v>
      </c>
      <c r="K264" s="34" t="s">
        <v>922</v>
      </c>
      <c r="L264" s="47" t="s">
        <v>81</v>
      </c>
      <c r="M264" s="47">
        <v>3</v>
      </c>
      <c r="N264" s="34" t="s">
        <v>4953</v>
      </c>
      <c r="O264" s="65">
        <v>45321.4694444444</v>
      </c>
      <c r="P264" s="35"/>
      <c r="Q264" s="35"/>
      <c r="R264" s="40"/>
      <c r="S264" s="40"/>
      <c r="T264" s="36"/>
      <c r="U264" s="34" t="s">
        <v>4954</v>
      </c>
      <c r="V264" s="34" t="s">
        <v>4386</v>
      </c>
      <c r="W264" s="123" t="s">
        <v>4955</v>
      </c>
      <c r="X264" t="s">
        <v>132</v>
      </c>
      <c r="Y264" t="s">
        <v>133</v>
      </c>
    </row>
    <row r="265" ht="409.5" spans="1:25">
      <c r="A265" s="107">
        <v>268</v>
      </c>
      <c r="B265" s="34" t="s">
        <v>117</v>
      </c>
      <c r="C265" s="47" t="s">
        <v>150</v>
      </c>
      <c r="D265" s="125" t="s">
        <v>4386</v>
      </c>
      <c r="E265" s="57" t="s">
        <v>412</v>
      </c>
      <c r="F265" s="55" t="s">
        <v>4626</v>
      </c>
      <c r="G265" s="80">
        <v>45383</v>
      </c>
      <c r="H265" s="80">
        <v>45412</v>
      </c>
      <c r="I265" s="34" t="s">
        <v>124</v>
      </c>
      <c r="J265" s="34" t="s">
        <v>125</v>
      </c>
      <c r="K265" s="34" t="s">
        <v>922</v>
      </c>
      <c r="L265" s="47" t="s">
        <v>81</v>
      </c>
      <c r="M265" s="47">
        <v>3</v>
      </c>
      <c r="N265" s="34" t="s">
        <v>4956</v>
      </c>
      <c r="O265" s="65">
        <v>45373.4958333333</v>
      </c>
      <c r="P265" s="35"/>
      <c r="Q265" s="35"/>
      <c r="R265" s="40"/>
      <c r="S265" s="40"/>
      <c r="T265" s="36"/>
      <c r="U265" s="34" t="s">
        <v>4957</v>
      </c>
      <c r="V265" s="34" t="s">
        <v>4386</v>
      </c>
      <c r="W265" s="123" t="s">
        <v>4958</v>
      </c>
      <c r="X265" t="s">
        <v>132</v>
      </c>
      <c r="Y265" t="s">
        <v>163</v>
      </c>
    </row>
    <row r="266" ht="409.5" spans="1:25">
      <c r="A266" s="107">
        <v>269</v>
      </c>
      <c r="B266" s="34" t="s">
        <v>117</v>
      </c>
      <c r="C266" s="47" t="s">
        <v>150</v>
      </c>
      <c r="D266" s="125" t="s">
        <v>4386</v>
      </c>
      <c r="E266" s="57" t="s">
        <v>412</v>
      </c>
      <c r="F266" s="55" t="s">
        <v>4626</v>
      </c>
      <c r="G266" s="80">
        <v>45444</v>
      </c>
      <c r="H266" s="80">
        <v>45473</v>
      </c>
      <c r="I266" s="34" t="s">
        <v>124</v>
      </c>
      <c r="J266" s="34" t="s">
        <v>125</v>
      </c>
      <c r="K266" s="34" t="s">
        <v>922</v>
      </c>
      <c r="L266" s="47" t="s">
        <v>81</v>
      </c>
      <c r="M266" s="47">
        <v>3</v>
      </c>
      <c r="N266" s="34" t="s">
        <v>4959</v>
      </c>
      <c r="O266" s="65">
        <v>45440.4583333333</v>
      </c>
      <c r="P266" s="35"/>
      <c r="Q266" s="35"/>
      <c r="R266" s="40"/>
      <c r="S266" s="40"/>
      <c r="T266" s="36"/>
      <c r="U266" s="34" t="s">
        <v>4960</v>
      </c>
      <c r="V266" s="34" t="s">
        <v>4386</v>
      </c>
      <c r="W266" s="123" t="s">
        <v>4961</v>
      </c>
      <c r="X266" s="124" t="s">
        <v>132</v>
      </c>
      <c r="Y266" s="124" t="s">
        <v>438</v>
      </c>
    </row>
    <row r="267" ht="409.5" spans="1:25">
      <c r="A267" s="107">
        <v>270</v>
      </c>
      <c r="B267" s="34" t="s">
        <v>117</v>
      </c>
      <c r="C267" s="47" t="s">
        <v>150</v>
      </c>
      <c r="D267" s="125" t="s">
        <v>4386</v>
      </c>
      <c r="E267" s="57" t="s">
        <v>412</v>
      </c>
      <c r="F267" s="55" t="s">
        <v>4626</v>
      </c>
      <c r="G267" s="80">
        <v>45505</v>
      </c>
      <c r="H267" s="80">
        <v>45535</v>
      </c>
      <c r="I267" s="34" t="s">
        <v>124</v>
      </c>
      <c r="J267" s="34" t="s">
        <v>125</v>
      </c>
      <c r="K267" s="34" t="s">
        <v>922</v>
      </c>
      <c r="L267" s="47" t="s">
        <v>81</v>
      </c>
      <c r="M267" s="47">
        <v>3</v>
      </c>
      <c r="N267" s="34" t="s">
        <v>4962</v>
      </c>
      <c r="O267" s="65">
        <v>45503.4888888889</v>
      </c>
      <c r="P267" s="35"/>
      <c r="Q267" s="35"/>
      <c r="R267" s="40"/>
      <c r="S267" s="40"/>
      <c r="T267" s="36"/>
      <c r="U267" s="34" t="s">
        <v>4963</v>
      </c>
      <c r="V267" s="34" t="s">
        <v>4386</v>
      </c>
      <c r="W267" s="123" t="s">
        <v>4964</v>
      </c>
      <c r="X267" t="s">
        <v>132</v>
      </c>
      <c r="Y267" t="s">
        <v>138</v>
      </c>
    </row>
    <row r="268" ht="409.5" spans="1:25">
      <c r="A268" s="107">
        <v>271</v>
      </c>
      <c r="B268" s="34" t="s">
        <v>117</v>
      </c>
      <c r="C268" s="47" t="s">
        <v>150</v>
      </c>
      <c r="D268" s="125" t="s">
        <v>4386</v>
      </c>
      <c r="E268" s="57" t="s">
        <v>412</v>
      </c>
      <c r="F268" s="55" t="s">
        <v>4626</v>
      </c>
      <c r="G268" s="80">
        <v>45566</v>
      </c>
      <c r="H268" s="80">
        <v>45596</v>
      </c>
      <c r="I268" s="34" t="s">
        <v>124</v>
      </c>
      <c r="J268" s="34" t="s">
        <v>125</v>
      </c>
      <c r="K268" s="34" t="s">
        <v>922</v>
      </c>
      <c r="L268" s="47" t="s">
        <v>81</v>
      </c>
      <c r="M268" s="47">
        <v>3</v>
      </c>
      <c r="N268" s="34" t="s">
        <v>4965</v>
      </c>
      <c r="O268" s="65">
        <v>45548.4826388889</v>
      </c>
      <c r="P268" s="35"/>
      <c r="Q268" s="35"/>
      <c r="R268" s="40"/>
      <c r="S268" s="40"/>
      <c r="T268" s="36"/>
      <c r="U268" s="34" t="s">
        <v>4966</v>
      </c>
      <c r="V268" s="34" t="s">
        <v>4386</v>
      </c>
      <c r="W268" s="123" t="s">
        <v>4967</v>
      </c>
      <c r="X268" t="s">
        <v>132</v>
      </c>
      <c r="Y268" t="s">
        <v>149</v>
      </c>
    </row>
    <row r="269" ht="14.25" spans="1:22">
      <c r="A269" s="107">
        <v>272</v>
      </c>
      <c r="B269" s="34" t="s">
        <v>117</v>
      </c>
      <c r="C269" s="47" t="s">
        <v>150</v>
      </c>
      <c r="D269" s="125" t="s">
        <v>4386</v>
      </c>
      <c r="E269" s="57" t="s">
        <v>412</v>
      </c>
      <c r="F269" s="55" t="s">
        <v>4626</v>
      </c>
      <c r="G269" s="80">
        <v>45627</v>
      </c>
      <c r="H269" s="80">
        <v>45657</v>
      </c>
      <c r="I269" s="34" t="s">
        <v>124</v>
      </c>
      <c r="J269" s="34" t="s">
        <v>125</v>
      </c>
      <c r="K269" s="34" t="s">
        <v>922</v>
      </c>
      <c r="L269" s="47" t="s">
        <v>81</v>
      </c>
      <c r="M269" s="47">
        <v>3</v>
      </c>
      <c r="N269" s="34"/>
      <c r="O269" s="34"/>
      <c r="P269" s="35"/>
      <c r="Q269" s="35"/>
      <c r="R269" s="40"/>
      <c r="S269" s="40"/>
      <c r="T269" s="36"/>
      <c r="U269" s="34"/>
      <c r="V269" s="34"/>
    </row>
    <row r="270" ht="409.5" spans="1:25">
      <c r="A270" s="107">
        <v>274</v>
      </c>
      <c r="B270" s="34" t="s">
        <v>117</v>
      </c>
      <c r="C270" s="93" t="s">
        <v>150</v>
      </c>
      <c r="D270" s="159" t="s">
        <v>1094</v>
      </c>
      <c r="E270" s="54" t="s">
        <v>412</v>
      </c>
      <c r="F270" s="34" t="s">
        <v>4626</v>
      </c>
      <c r="G270" s="80">
        <v>45383</v>
      </c>
      <c r="H270" s="80">
        <v>45412</v>
      </c>
      <c r="I270" s="34" t="s">
        <v>124</v>
      </c>
      <c r="J270" s="34" t="s">
        <v>125</v>
      </c>
      <c r="K270" s="34" t="s">
        <v>922</v>
      </c>
      <c r="L270" s="47" t="s">
        <v>81</v>
      </c>
      <c r="M270" s="47">
        <v>18</v>
      </c>
      <c r="N270" s="34" t="s">
        <v>4968</v>
      </c>
      <c r="O270" s="65">
        <v>45359.4930555556</v>
      </c>
      <c r="P270" s="35"/>
      <c r="Q270" s="35"/>
      <c r="R270" s="40"/>
      <c r="S270" s="40"/>
      <c r="T270" s="36"/>
      <c r="U270" s="34" t="s">
        <v>4969</v>
      </c>
      <c r="V270" s="34" t="s">
        <v>1094</v>
      </c>
      <c r="W270" s="123" t="s">
        <v>4970</v>
      </c>
      <c r="X270" t="s">
        <v>132</v>
      </c>
      <c r="Y270" t="s">
        <v>163</v>
      </c>
    </row>
    <row r="271" ht="409.5" spans="1:25">
      <c r="A271" s="107">
        <v>275</v>
      </c>
      <c r="B271" s="34" t="s">
        <v>117</v>
      </c>
      <c r="C271" s="93" t="s">
        <v>150</v>
      </c>
      <c r="D271" s="159" t="s">
        <v>1094</v>
      </c>
      <c r="E271" s="54" t="s">
        <v>412</v>
      </c>
      <c r="F271" s="34" t="s">
        <v>4626</v>
      </c>
      <c r="G271" s="80">
        <v>45444</v>
      </c>
      <c r="H271" s="80">
        <v>45473</v>
      </c>
      <c r="I271" s="34" t="s">
        <v>124</v>
      </c>
      <c r="J271" s="34" t="s">
        <v>125</v>
      </c>
      <c r="K271" s="34" t="s">
        <v>922</v>
      </c>
      <c r="L271" s="47" t="s">
        <v>81</v>
      </c>
      <c r="M271" s="47">
        <v>18</v>
      </c>
      <c r="N271" s="34" t="s">
        <v>4971</v>
      </c>
      <c r="O271" s="65">
        <v>45442.6875</v>
      </c>
      <c r="P271" s="35"/>
      <c r="Q271" s="35"/>
      <c r="R271" s="40"/>
      <c r="S271" s="40"/>
      <c r="T271" s="36"/>
      <c r="U271" s="34" t="s">
        <v>4972</v>
      </c>
      <c r="V271" s="34" t="s">
        <v>1094</v>
      </c>
      <c r="W271" s="123" t="s">
        <v>4973</v>
      </c>
      <c r="X271" s="124" t="s">
        <v>132</v>
      </c>
      <c r="Y271" s="124" t="s">
        <v>438</v>
      </c>
    </row>
    <row r="272" ht="409.5" spans="1:25">
      <c r="A272" s="107">
        <v>276</v>
      </c>
      <c r="B272" s="34" t="s">
        <v>117</v>
      </c>
      <c r="C272" s="93" t="s">
        <v>150</v>
      </c>
      <c r="D272" s="159" t="s">
        <v>1094</v>
      </c>
      <c r="E272" s="54" t="s">
        <v>412</v>
      </c>
      <c r="F272" s="34" t="s">
        <v>4626</v>
      </c>
      <c r="G272" s="80">
        <v>45505</v>
      </c>
      <c r="H272" s="80">
        <v>45535</v>
      </c>
      <c r="I272" s="34" t="s">
        <v>124</v>
      </c>
      <c r="J272" s="34" t="s">
        <v>125</v>
      </c>
      <c r="K272" s="34" t="s">
        <v>922</v>
      </c>
      <c r="L272" s="47" t="s">
        <v>81</v>
      </c>
      <c r="M272" s="47">
        <v>18</v>
      </c>
      <c r="N272" s="34" t="s">
        <v>4974</v>
      </c>
      <c r="O272" s="65">
        <v>45502.4701388889</v>
      </c>
      <c r="P272" s="35"/>
      <c r="Q272" s="35"/>
      <c r="R272" s="40"/>
      <c r="S272" s="40"/>
      <c r="T272" s="36"/>
      <c r="U272" s="34" t="s">
        <v>4975</v>
      </c>
      <c r="V272" s="34" t="s">
        <v>1094</v>
      </c>
      <c r="W272" s="123" t="s">
        <v>4976</v>
      </c>
      <c r="X272" t="s">
        <v>132</v>
      </c>
      <c r="Y272" t="s">
        <v>138</v>
      </c>
    </row>
    <row r="273" ht="409.5" spans="1:25">
      <c r="A273" s="107">
        <v>277</v>
      </c>
      <c r="B273" s="34" t="s">
        <v>117</v>
      </c>
      <c r="C273" s="93" t="s">
        <v>150</v>
      </c>
      <c r="D273" s="159" t="s">
        <v>1094</v>
      </c>
      <c r="E273" s="54" t="s">
        <v>412</v>
      </c>
      <c r="F273" s="34" t="s">
        <v>4626</v>
      </c>
      <c r="G273" s="80">
        <v>45566</v>
      </c>
      <c r="H273" s="80">
        <v>45596</v>
      </c>
      <c r="I273" s="34" t="s">
        <v>124</v>
      </c>
      <c r="J273" s="34" t="s">
        <v>125</v>
      </c>
      <c r="K273" s="34" t="s">
        <v>922</v>
      </c>
      <c r="L273" s="47" t="s">
        <v>81</v>
      </c>
      <c r="M273" s="47">
        <v>18</v>
      </c>
      <c r="N273" s="34" t="s">
        <v>4977</v>
      </c>
      <c r="O273" s="65">
        <v>45548.4965277778</v>
      </c>
      <c r="P273" s="35"/>
      <c r="Q273" s="35"/>
      <c r="R273" s="40"/>
      <c r="S273" s="40"/>
      <c r="T273" s="36"/>
      <c r="U273" s="34" t="s">
        <v>4978</v>
      </c>
      <c r="V273" s="34" t="s">
        <v>1094</v>
      </c>
      <c r="W273" s="123" t="s">
        <v>4979</v>
      </c>
      <c r="X273" t="s">
        <v>132</v>
      </c>
      <c r="Y273" t="s">
        <v>149</v>
      </c>
    </row>
    <row r="274" ht="409.5" spans="1:25">
      <c r="A274" s="107">
        <v>279</v>
      </c>
      <c r="B274" s="34" t="s">
        <v>117</v>
      </c>
      <c r="C274" s="33" t="s">
        <v>150</v>
      </c>
      <c r="D274" s="92" t="s">
        <v>4980</v>
      </c>
      <c r="E274" s="57" t="s">
        <v>157</v>
      </c>
      <c r="F274" s="55" t="s">
        <v>4626</v>
      </c>
      <c r="G274" s="80">
        <v>45473</v>
      </c>
      <c r="H274" s="80">
        <v>45473</v>
      </c>
      <c r="I274" s="33" t="s">
        <v>124</v>
      </c>
      <c r="J274" s="33" t="s">
        <v>125</v>
      </c>
      <c r="K274" s="34" t="s">
        <v>922</v>
      </c>
      <c r="L274" s="47" t="s">
        <v>81</v>
      </c>
      <c r="M274" s="33">
        <v>3</v>
      </c>
      <c r="N274" s="34" t="s">
        <v>4981</v>
      </c>
      <c r="O274" s="65">
        <v>45301.4805555556</v>
      </c>
      <c r="P274" s="35"/>
      <c r="Q274" s="35"/>
      <c r="R274" s="40"/>
      <c r="S274" s="40"/>
      <c r="T274" s="36"/>
      <c r="U274" s="34" t="s">
        <v>4982</v>
      </c>
      <c r="V274" s="34" t="s">
        <v>4980</v>
      </c>
      <c r="W274" s="123" t="s">
        <v>4983</v>
      </c>
      <c r="X274" s="124" t="s">
        <v>132</v>
      </c>
      <c r="Y274" s="124" t="s">
        <v>133</v>
      </c>
    </row>
    <row r="275" ht="409.5" spans="1:25">
      <c r="A275" s="107">
        <v>280</v>
      </c>
      <c r="B275" s="34" t="s">
        <v>117</v>
      </c>
      <c r="C275" s="33" t="s">
        <v>150</v>
      </c>
      <c r="D275" s="92" t="s">
        <v>4980</v>
      </c>
      <c r="E275" s="57" t="s">
        <v>157</v>
      </c>
      <c r="F275" s="55" t="s">
        <v>4626</v>
      </c>
      <c r="G275" s="80">
        <v>45657</v>
      </c>
      <c r="H275" s="80">
        <v>45657</v>
      </c>
      <c r="I275" s="33" t="s">
        <v>124</v>
      </c>
      <c r="J275" s="33" t="s">
        <v>125</v>
      </c>
      <c r="K275" s="34" t="s">
        <v>922</v>
      </c>
      <c r="L275" s="47" t="s">
        <v>81</v>
      </c>
      <c r="M275" s="33">
        <v>3</v>
      </c>
      <c r="N275" s="34" t="s">
        <v>4984</v>
      </c>
      <c r="O275" s="65">
        <v>45502.4701388889</v>
      </c>
      <c r="P275" s="35"/>
      <c r="Q275" s="35"/>
      <c r="R275" s="40"/>
      <c r="S275" s="40"/>
      <c r="T275" s="36"/>
      <c r="U275" s="34" t="s">
        <v>4985</v>
      </c>
      <c r="V275" s="34" t="s">
        <v>4980</v>
      </c>
      <c r="W275" s="123" t="s">
        <v>4986</v>
      </c>
      <c r="X275" t="s">
        <v>132</v>
      </c>
      <c r="Y275" t="s">
        <v>138</v>
      </c>
    </row>
    <row r="276" ht="409.5" spans="1:25">
      <c r="A276" s="107">
        <v>281</v>
      </c>
      <c r="B276" s="34" t="s">
        <v>117</v>
      </c>
      <c r="C276" s="29" t="s">
        <v>150</v>
      </c>
      <c r="D276" s="127" t="s">
        <v>4987</v>
      </c>
      <c r="E276" s="57" t="s">
        <v>157</v>
      </c>
      <c r="F276" s="55" t="s">
        <v>4626</v>
      </c>
      <c r="G276" s="80">
        <v>45473</v>
      </c>
      <c r="H276" s="80">
        <v>45473</v>
      </c>
      <c r="I276" s="93" t="s">
        <v>124</v>
      </c>
      <c r="J276" s="34" t="s">
        <v>125</v>
      </c>
      <c r="K276" s="34" t="s">
        <v>922</v>
      </c>
      <c r="L276" s="47" t="s">
        <v>81</v>
      </c>
      <c r="M276" s="29">
        <v>3</v>
      </c>
      <c r="N276" s="34" t="s">
        <v>4988</v>
      </c>
      <c r="O276" s="65">
        <v>45301.4805555556</v>
      </c>
      <c r="P276" s="35"/>
      <c r="Q276" s="35"/>
      <c r="R276" s="40"/>
      <c r="S276" s="40"/>
      <c r="T276" s="36"/>
      <c r="U276" s="34" t="s">
        <v>4989</v>
      </c>
      <c r="V276" s="34" t="s">
        <v>4987</v>
      </c>
      <c r="W276" s="123" t="s">
        <v>4990</v>
      </c>
      <c r="X276" s="124" t="s">
        <v>132</v>
      </c>
      <c r="Y276" s="124" t="s">
        <v>133</v>
      </c>
    </row>
    <row r="277" ht="409.5" spans="1:25">
      <c r="A277" s="107">
        <v>282</v>
      </c>
      <c r="B277" s="34" t="s">
        <v>117</v>
      </c>
      <c r="C277" s="29" t="s">
        <v>150</v>
      </c>
      <c r="D277" s="127" t="s">
        <v>4987</v>
      </c>
      <c r="E277" s="57" t="s">
        <v>157</v>
      </c>
      <c r="F277" s="55" t="s">
        <v>4626</v>
      </c>
      <c r="G277" s="80">
        <v>45657</v>
      </c>
      <c r="H277" s="80">
        <v>45657</v>
      </c>
      <c r="I277" s="93" t="s">
        <v>124</v>
      </c>
      <c r="J277" s="34" t="s">
        <v>125</v>
      </c>
      <c r="K277" s="34" t="s">
        <v>922</v>
      </c>
      <c r="L277" s="47" t="s">
        <v>81</v>
      </c>
      <c r="M277" s="29">
        <v>3</v>
      </c>
      <c r="N277" s="34" t="s">
        <v>4991</v>
      </c>
      <c r="O277" s="65">
        <v>45502.4701388889</v>
      </c>
      <c r="P277" s="35"/>
      <c r="Q277" s="35"/>
      <c r="R277" s="40"/>
      <c r="S277" s="40"/>
      <c r="T277" s="36"/>
      <c r="U277" s="34" t="s">
        <v>4992</v>
      </c>
      <c r="V277" s="34" t="s">
        <v>4987</v>
      </c>
      <c r="W277" s="123" t="s">
        <v>4993</v>
      </c>
      <c r="X277" t="s">
        <v>132</v>
      </c>
      <c r="Y277" t="s">
        <v>138</v>
      </c>
    </row>
    <row r="278" ht="409.5" spans="1:25">
      <c r="A278" s="107">
        <v>283</v>
      </c>
      <c r="B278" s="34" t="s">
        <v>117</v>
      </c>
      <c r="C278" s="29" t="s">
        <v>150</v>
      </c>
      <c r="D278" s="187" t="s">
        <v>4994</v>
      </c>
      <c r="E278" s="57" t="s">
        <v>455</v>
      </c>
      <c r="F278" s="55" t="s">
        <v>4626</v>
      </c>
      <c r="G278" s="80">
        <v>45383</v>
      </c>
      <c r="H278" s="80">
        <v>45412</v>
      </c>
      <c r="I278" s="93" t="s">
        <v>124</v>
      </c>
      <c r="J278" s="34" t="s">
        <v>125</v>
      </c>
      <c r="K278" s="34" t="s">
        <v>922</v>
      </c>
      <c r="L278" s="47" t="s">
        <v>81</v>
      </c>
      <c r="M278" s="29">
        <v>3</v>
      </c>
      <c r="N278" s="34" t="s">
        <v>4995</v>
      </c>
      <c r="O278" s="65">
        <v>45301.4805555556</v>
      </c>
      <c r="P278" s="35"/>
      <c r="Q278" s="35"/>
      <c r="R278" s="40"/>
      <c r="S278" s="40"/>
      <c r="T278" s="36"/>
      <c r="U278" s="34" t="s">
        <v>4996</v>
      </c>
      <c r="V278" s="34" t="s">
        <v>4994</v>
      </c>
      <c r="W278" s="123" t="s">
        <v>4997</v>
      </c>
      <c r="X278" t="s">
        <v>132</v>
      </c>
      <c r="Y278" t="s">
        <v>133</v>
      </c>
    </row>
    <row r="279" ht="409.5" spans="1:25">
      <c r="A279" s="107">
        <v>283</v>
      </c>
      <c r="B279" s="34" t="s">
        <v>117</v>
      </c>
      <c r="C279" s="29" t="s">
        <v>150</v>
      </c>
      <c r="D279" s="187" t="s">
        <v>4994</v>
      </c>
      <c r="E279" s="57" t="s">
        <v>455</v>
      </c>
      <c r="F279" s="55" t="s">
        <v>4626</v>
      </c>
      <c r="G279" s="80">
        <v>45444</v>
      </c>
      <c r="H279" s="80">
        <v>45473</v>
      </c>
      <c r="I279" s="93" t="s">
        <v>124</v>
      </c>
      <c r="J279" s="34" t="s">
        <v>125</v>
      </c>
      <c r="K279" s="34" t="s">
        <v>922</v>
      </c>
      <c r="L279" s="47" t="s">
        <v>81</v>
      </c>
      <c r="M279" s="29">
        <v>3</v>
      </c>
      <c r="N279" s="34" t="s">
        <v>4988</v>
      </c>
      <c r="O279" s="65">
        <v>45301.4805555556</v>
      </c>
      <c r="P279" s="35"/>
      <c r="Q279" s="35"/>
      <c r="R279" s="40"/>
      <c r="S279" s="40"/>
      <c r="T279" s="36"/>
      <c r="U279" s="34" t="s">
        <v>4989</v>
      </c>
      <c r="V279" s="34" t="s">
        <v>4994</v>
      </c>
      <c r="W279" s="123" t="s">
        <v>4990</v>
      </c>
      <c r="X279" s="124" t="s">
        <v>132</v>
      </c>
      <c r="Y279" s="124" t="s">
        <v>133</v>
      </c>
    </row>
    <row r="280" ht="409.5" spans="1:25">
      <c r="A280" s="107">
        <v>284</v>
      </c>
      <c r="B280" s="34" t="s">
        <v>117</v>
      </c>
      <c r="C280" s="29" t="s">
        <v>150</v>
      </c>
      <c r="D280" s="187" t="s">
        <v>4994</v>
      </c>
      <c r="E280" s="57" t="s">
        <v>455</v>
      </c>
      <c r="F280" s="55" t="s">
        <v>4626</v>
      </c>
      <c r="G280" s="80">
        <v>45505</v>
      </c>
      <c r="H280" s="80">
        <v>45535</v>
      </c>
      <c r="I280" s="93" t="s">
        <v>124</v>
      </c>
      <c r="J280" s="34" t="s">
        <v>125</v>
      </c>
      <c r="K280" s="34" t="s">
        <v>922</v>
      </c>
      <c r="L280" s="47" t="s">
        <v>81</v>
      </c>
      <c r="M280" s="29">
        <v>3</v>
      </c>
      <c r="N280" s="34" t="s">
        <v>4998</v>
      </c>
      <c r="O280" s="65">
        <v>45301.4805555556</v>
      </c>
      <c r="P280" s="35"/>
      <c r="Q280" s="35"/>
      <c r="R280" s="40"/>
      <c r="S280" s="40"/>
      <c r="T280" s="36"/>
      <c r="U280" s="34" t="s">
        <v>4999</v>
      </c>
      <c r="V280" s="34" t="s">
        <v>4994</v>
      </c>
      <c r="W280" s="123" t="s">
        <v>5000</v>
      </c>
      <c r="X280" t="s">
        <v>132</v>
      </c>
      <c r="Y280" t="s">
        <v>133</v>
      </c>
    </row>
    <row r="281" ht="409.5" spans="1:25">
      <c r="A281" s="107">
        <v>285</v>
      </c>
      <c r="B281" s="34" t="s">
        <v>117</v>
      </c>
      <c r="C281" s="29" t="s">
        <v>150</v>
      </c>
      <c r="D281" s="187" t="s">
        <v>4994</v>
      </c>
      <c r="E281" s="57" t="s">
        <v>455</v>
      </c>
      <c r="F281" s="55" t="s">
        <v>4626</v>
      </c>
      <c r="G281" s="80">
        <v>45566</v>
      </c>
      <c r="H281" s="80">
        <v>45596</v>
      </c>
      <c r="I281" s="93" t="s">
        <v>124</v>
      </c>
      <c r="J281" s="34" t="s">
        <v>125</v>
      </c>
      <c r="K281" s="34" t="s">
        <v>922</v>
      </c>
      <c r="L281" s="47" t="s">
        <v>81</v>
      </c>
      <c r="M281" s="29">
        <v>3</v>
      </c>
      <c r="N281" s="34" t="s">
        <v>5001</v>
      </c>
      <c r="O281" s="65">
        <v>45301.4805555556</v>
      </c>
      <c r="P281" s="35"/>
      <c r="Q281" s="35"/>
      <c r="R281" s="40"/>
      <c r="S281" s="40"/>
      <c r="T281" s="36"/>
      <c r="U281" s="34" t="s">
        <v>5002</v>
      </c>
      <c r="V281" s="34" t="s">
        <v>4994</v>
      </c>
      <c r="W281" s="123" t="s">
        <v>5003</v>
      </c>
      <c r="X281" t="s">
        <v>132</v>
      </c>
      <c r="Y281" t="s">
        <v>133</v>
      </c>
    </row>
    <row r="282" ht="409.5" spans="1:25">
      <c r="A282" s="107">
        <v>286</v>
      </c>
      <c r="B282" s="34" t="s">
        <v>117</v>
      </c>
      <c r="C282" s="33" t="s">
        <v>150</v>
      </c>
      <c r="D282" s="92" t="s">
        <v>5004</v>
      </c>
      <c r="E282" s="57" t="s">
        <v>157</v>
      </c>
      <c r="F282" s="55" t="s">
        <v>4626</v>
      </c>
      <c r="G282" s="80">
        <v>45473</v>
      </c>
      <c r="H282" s="80">
        <v>45473</v>
      </c>
      <c r="I282" s="33" t="s">
        <v>124</v>
      </c>
      <c r="J282" s="33" t="s">
        <v>125</v>
      </c>
      <c r="K282" s="34" t="s">
        <v>922</v>
      </c>
      <c r="L282" s="47" t="s">
        <v>81</v>
      </c>
      <c r="M282" s="33">
        <v>3</v>
      </c>
      <c r="N282" s="34" t="s">
        <v>5005</v>
      </c>
      <c r="O282" s="65">
        <v>45301.4805555556</v>
      </c>
      <c r="P282" s="35"/>
      <c r="Q282" s="35"/>
      <c r="R282" s="40"/>
      <c r="S282" s="40"/>
      <c r="T282" s="36"/>
      <c r="U282" s="34" t="s">
        <v>5006</v>
      </c>
      <c r="V282" s="34" t="s">
        <v>5004</v>
      </c>
      <c r="W282" s="123" t="s">
        <v>5007</v>
      </c>
      <c r="X282" s="124" t="s">
        <v>132</v>
      </c>
      <c r="Y282" s="124" t="s">
        <v>133</v>
      </c>
    </row>
    <row r="283" ht="409.5" spans="1:25">
      <c r="A283" s="107">
        <v>287</v>
      </c>
      <c r="B283" s="34" t="s">
        <v>117</v>
      </c>
      <c r="C283" s="33" t="s">
        <v>150</v>
      </c>
      <c r="D283" s="92" t="s">
        <v>5004</v>
      </c>
      <c r="E283" s="57" t="s">
        <v>157</v>
      </c>
      <c r="F283" s="55" t="s">
        <v>4626</v>
      </c>
      <c r="G283" s="80">
        <v>45657</v>
      </c>
      <c r="H283" s="80">
        <v>45657</v>
      </c>
      <c r="I283" s="33" t="s">
        <v>124</v>
      </c>
      <c r="J283" s="33" t="s">
        <v>125</v>
      </c>
      <c r="K283" s="34" t="s">
        <v>922</v>
      </c>
      <c r="L283" s="47" t="s">
        <v>81</v>
      </c>
      <c r="M283" s="33">
        <v>3</v>
      </c>
      <c r="N283" s="34" t="s">
        <v>5008</v>
      </c>
      <c r="O283" s="65">
        <v>45502.4701388889</v>
      </c>
      <c r="P283" s="35"/>
      <c r="Q283" s="35"/>
      <c r="R283" s="40"/>
      <c r="S283" s="40"/>
      <c r="T283" s="36"/>
      <c r="U283" s="34" t="s">
        <v>5009</v>
      </c>
      <c r="V283" s="34" t="s">
        <v>5004</v>
      </c>
      <c r="W283" s="123" t="s">
        <v>5010</v>
      </c>
      <c r="X283" t="s">
        <v>132</v>
      </c>
      <c r="Y283" t="s">
        <v>138</v>
      </c>
    </row>
    <row r="284" ht="409.5" spans="1:25">
      <c r="A284" s="107">
        <v>289</v>
      </c>
      <c r="B284" s="34" t="s">
        <v>117</v>
      </c>
      <c r="C284" s="33" t="s">
        <v>150</v>
      </c>
      <c r="D284" s="92" t="s">
        <v>4558</v>
      </c>
      <c r="E284" s="54" t="s">
        <v>412</v>
      </c>
      <c r="F284" s="55" t="s">
        <v>4626</v>
      </c>
      <c r="G284" s="80">
        <v>45383</v>
      </c>
      <c r="H284" s="80">
        <v>45412</v>
      </c>
      <c r="I284" s="33" t="s">
        <v>124</v>
      </c>
      <c r="J284" s="33" t="s">
        <v>125</v>
      </c>
      <c r="K284" s="34" t="s">
        <v>922</v>
      </c>
      <c r="L284" s="47" t="s">
        <v>81</v>
      </c>
      <c r="M284" s="33">
        <v>9</v>
      </c>
      <c r="N284" s="34" t="s">
        <v>5011</v>
      </c>
      <c r="O284" s="65">
        <v>45372.475</v>
      </c>
      <c r="P284" s="35"/>
      <c r="Q284" s="35"/>
      <c r="R284" s="40"/>
      <c r="S284" s="40"/>
      <c r="T284" s="36"/>
      <c r="U284" s="34" t="s">
        <v>5012</v>
      </c>
      <c r="V284" s="34" t="s">
        <v>4558</v>
      </c>
      <c r="W284" s="123" t="s">
        <v>5013</v>
      </c>
      <c r="X284" t="s">
        <v>132</v>
      </c>
      <c r="Y284" t="s">
        <v>163</v>
      </c>
    </row>
    <row r="285" ht="409.5" spans="1:25">
      <c r="A285" s="107">
        <v>290</v>
      </c>
      <c r="B285" s="34" t="s">
        <v>117</v>
      </c>
      <c r="C285" s="33" t="s">
        <v>150</v>
      </c>
      <c r="D285" s="92" t="s">
        <v>4558</v>
      </c>
      <c r="E285" s="54" t="s">
        <v>412</v>
      </c>
      <c r="F285" s="55" t="s">
        <v>4626</v>
      </c>
      <c r="G285" s="80">
        <v>45444</v>
      </c>
      <c r="H285" s="80">
        <v>45473</v>
      </c>
      <c r="I285" s="33" t="s">
        <v>124</v>
      </c>
      <c r="J285" s="33" t="s">
        <v>125</v>
      </c>
      <c r="K285" s="34" t="s">
        <v>922</v>
      </c>
      <c r="L285" s="47" t="s">
        <v>81</v>
      </c>
      <c r="M285" s="33">
        <v>9</v>
      </c>
      <c r="N285" s="34" t="s">
        <v>5014</v>
      </c>
      <c r="O285" s="65">
        <v>45434.65</v>
      </c>
      <c r="P285" s="35"/>
      <c r="Q285" s="35"/>
      <c r="R285" s="40"/>
      <c r="S285" s="40"/>
      <c r="T285" s="36"/>
      <c r="U285" s="34" t="s">
        <v>5015</v>
      </c>
      <c r="V285" s="34" t="s">
        <v>4558</v>
      </c>
      <c r="W285" s="123" t="s">
        <v>5016</v>
      </c>
      <c r="X285" s="124" t="s">
        <v>132</v>
      </c>
      <c r="Y285" s="124" t="s">
        <v>438</v>
      </c>
    </row>
    <row r="286" ht="409.5" spans="1:25">
      <c r="A286" s="107">
        <v>291</v>
      </c>
      <c r="B286" s="34" t="s">
        <v>117</v>
      </c>
      <c r="C286" s="33" t="s">
        <v>150</v>
      </c>
      <c r="D286" s="92" t="s">
        <v>4558</v>
      </c>
      <c r="E286" s="54" t="s">
        <v>412</v>
      </c>
      <c r="F286" s="55" t="s">
        <v>4626</v>
      </c>
      <c r="G286" s="80">
        <v>45505</v>
      </c>
      <c r="H286" s="80">
        <v>45535</v>
      </c>
      <c r="I286" s="33" t="s">
        <v>124</v>
      </c>
      <c r="J286" s="33" t="s">
        <v>125</v>
      </c>
      <c r="K286" s="34" t="s">
        <v>922</v>
      </c>
      <c r="L286" s="47" t="s">
        <v>81</v>
      </c>
      <c r="M286" s="33">
        <v>9</v>
      </c>
      <c r="N286" s="34" t="s">
        <v>5017</v>
      </c>
      <c r="O286" s="65">
        <v>45502.4701388889</v>
      </c>
      <c r="P286" s="35"/>
      <c r="Q286" s="35"/>
      <c r="R286" s="40"/>
      <c r="S286" s="40"/>
      <c r="T286" s="36"/>
      <c r="U286" s="34" t="s">
        <v>5018</v>
      </c>
      <c r="V286" s="34" t="s">
        <v>4558</v>
      </c>
      <c r="W286" s="123" t="s">
        <v>5019</v>
      </c>
      <c r="X286" t="s">
        <v>132</v>
      </c>
      <c r="Y286" t="s">
        <v>138</v>
      </c>
    </row>
    <row r="287" ht="409.5" spans="1:25">
      <c r="A287" s="107">
        <v>292</v>
      </c>
      <c r="B287" s="34" t="s">
        <v>117</v>
      </c>
      <c r="C287" s="33" t="s">
        <v>150</v>
      </c>
      <c r="D287" s="92" t="s">
        <v>4558</v>
      </c>
      <c r="E287" s="54" t="s">
        <v>412</v>
      </c>
      <c r="F287" s="55" t="s">
        <v>4626</v>
      </c>
      <c r="G287" s="80">
        <v>45566</v>
      </c>
      <c r="H287" s="80">
        <v>45596</v>
      </c>
      <c r="I287" s="33" t="s">
        <v>124</v>
      </c>
      <c r="J287" s="33" t="s">
        <v>125</v>
      </c>
      <c r="K287" s="34" t="s">
        <v>922</v>
      </c>
      <c r="L287" s="47" t="s">
        <v>81</v>
      </c>
      <c r="M287" s="33">
        <v>9</v>
      </c>
      <c r="N287" s="34" t="s">
        <v>5020</v>
      </c>
      <c r="O287" s="65">
        <v>45547.4979166667</v>
      </c>
      <c r="P287" s="35"/>
      <c r="Q287" s="35"/>
      <c r="R287" s="40"/>
      <c r="S287" s="40"/>
      <c r="T287" s="36"/>
      <c r="U287" s="34" t="s">
        <v>5021</v>
      </c>
      <c r="V287" s="34" t="s">
        <v>4558</v>
      </c>
      <c r="W287" s="123" t="s">
        <v>5022</v>
      </c>
      <c r="X287" t="s">
        <v>132</v>
      </c>
      <c r="Y287" t="s">
        <v>149</v>
      </c>
    </row>
    <row r="288" ht="409.5" spans="1:25">
      <c r="A288" s="107">
        <v>295</v>
      </c>
      <c r="B288" s="34" t="s">
        <v>117</v>
      </c>
      <c r="C288" s="33" t="s">
        <v>150</v>
      </c>
      <c r="D288" s="92" t="s">
        <v>4560</v>
      </c>
      <c r="E288" s="54" t="s">
        <v>412</v>
      </c>
      <c r="F288" s="55" t="s">
        <v>4626</v>
      </c>
      <c r="G288" s="80">
        <v>45383</v>
      </c>
      <c r="H288" s="80">
        <v>45412</v>
      </c>
      <c r="I288" s="33" t="s">
        <v>124</v>
      </c>
      <c r="J288" s="33" t="s">
        <v>125</v>
      </c>
      <c r="K288" s="34" t="s">
        <v>922</v>
      </c>
      <c r="L288" s="47" t="s">
        <v>81</v>
      </c>
      <c r="M288" s="33">
        <v>3</v>
      </c>
      <c r="N288" s="34" t="s">
        <v>5023</v>
      </c>
      <c r="O288" s="65">
        <v>45372.475</v>
      </c>
      <c r="P288" s="35"/>
      <c r="Q288" s="35"/>
      <c r="R288" s="40"/>
      <c r="S288" s="40"/>
      <c r="T288" s="36"/>
      <c r="U288" s="34" t="s">
        <v>5024</v>
      </c>
      <c r="V288" s="34" t="s">
        <v>4560</v>
      </c>
      <c r="W288" s="123" t="s">
        <v>5025</v>
      </c>
      <c r="X288" t="s">
        <v>132</v>
      </c>
      <c r="Y288" t="s">
        <v>163</v>
      </c>
    </row>
    <row r="289" ht="409.5" spans="1:25">
      <c r="A289" s="107">
        <v>296</v>
      </c>
      <c r="B289" s="34" t="s">
        <v>117</v>
      </c>
      <c r="C289" s="33" t="s">
        <v>150</v>
      </c>
      <c r="D289" s="92" t="s">
        <v>4560</v>
      </c>
      <c r="E289" s="54" t="s">
        <v>412</v>
      </c>
      <c r="F289" s="55" t="s">
        <v>4626</v>
      </c>
      <c r="G289" s="80">
        <v>45444</v>
      </c>
      <c r="H289" s="80">
        <v>45473</v>
      </c>
      <c r="I289" s="33" t="s">
        <v>124</v>
      </c>
      <c r="J289" s="33" t="s">
        <v>125</v>
      </c>
      <c r="K289" s="34" t="s">
        <v>922</v>
      </c>
      <c r="L289" s="47" t="s">
        <v>81</v>
      </c>
      <c r="M289" s="33">
        <v>3</v>
      </c>
      <c r="N289" s="34" t="s">
        <v>5026</v>
      </c>
      <c r="O289" s="65">
        <v>45434.65</v>
      </c>
      <c r="P289" s="35"/>
      <c r="Q289" s="35"/>
      <c r="R289" s="40"/>
      <c r="S289" s="40"/>
      <c r="T289" s="36"/>
      <c r="U289" s="34" t="s">
        <v>5027</v>
      </c>
      <c r="V289" s="34" t="s">
        <v>4560</v>
      </c>
      <c r="W289" s="123" t="s">
        <v>5028</v>
      </c>
      <c r="X289" s="124" t="s">
        <v>132</v>
      </c>
      <c r="Y289" s="124" t="s">
        <v>438</v>
      </c>
    </row>
    <row r="290" ht="409.5" spans="1:25">
      <c r="A290" s="107">
        <v>297</v>
      </c>
      <c r="B290" s="34" t="s">
        <v>117</v>
      </c>
      <c r="C290" s="33" t="s">
        <v>150</v>
      </c>
      <c r="D290" s="92" t="s">
        <v>4560</v>
      </c>
      <c r="E290" s="54" t="s">
        <v>412</v>
      </c>
      <c r="F290" s="55" t="s">
        <v>4626</v>
      </c>
      <c r="G290" s="80">
        <v>45505</v>
      </c>
      <c r="H290" s="80">
        <v>45535</v>
      </c>
      <c r="I290" s="33" t="s">
        <v>124</v>
      </c>
      <c r="J290" s="33" t="s">
        <v>125</v>
      </c>
      <c r="K290" s="34" t="s">
        <v>922</v>
      </c>
      <c r="L290" s="47" t="s">
        <v>81</v>
      </c>
      <c r="M290" s="33">
        <v>3</v>
      </c>
      <c r="N290" s="34" t="s">
        <v>5029</v>
      </c>
      <c r="O290" s="65">
        <v>45502.4701388889</v>
      </c>
      <c r="P290" s="35"/>
      <c r="Q290" s="35"/>
      <c r="R290" s="40"/>
      <c r="S290" s="40"/>
      <c r="T290" s="36"/>
      <c r="U290" s="34" t="s">
        <v>5030</v>
      </c>
      <c r="V290" s="34" t="s">
        <v>4560</v>
      </c>
      <c r="W290" s="123" t="s">
        <v>5031</v>
      </c>
      <c r="X290" t="s">
        <v>132</v>
      </c>
      <c r="Y290" t="s">
        <v>138</v>
      </c>
    </row>
    <row r="291" ht="409.5" spans="1:25">
      <c r="A291" s="107">
        <v>298</v>
      </c>
      <c r="B291" s="34" t="s">
        <v>117</v>
      </c>
      <c r="C291" s="33" t="s">
        <v>150</v>
      </c>
      <c r="D291" s="92" t="s">
        <v>4560</v>
      </c>
      <c r="E291" s="54" t="s">
        <v>412</v>
      </c>
      <c r="F291" s="55" t="s">
        <v>4626</v>
      </c>
      <c r="G291" s="80">
        <v>45566</v>
      </c>
      <c r="H291" s="80">
        <v>45596</v>
      </c>
      <c r="I291" s="33" t="s">
        <v>124</v>
      </c>
      <c r="J291" s="33" t="s">
        <v>125</v>
      </c>
      <c r="K291" s="34" t="s">
        <v>922</v>
      </c>
      <c r="L291" s="47" t="s">
        <v>81</v>
      </c>
      <c r="M291" s="33">
        <v>3</v>
      </c>
      <c r="N291" s="34" t="s">
        <v>5032</v>
      </c>
      <c r="O291" s="65">
        <v>45547.4979166667</v>
      </c>
      <c r="P291" s="35"/>
      <c r="Q291" s="35"/>
      <c r="R291" s="40"/>
      <c r="S291" s="40"/>
      <c r="T291" s="36"/>
      <c r="U291" s="34" t="s">
        <v>5033</v>
      </c>
      <c r="V291" s="34" t="s">
        <v>4560</v>
      </c>
      <c r="W291" s="123" t="s">
        <v>5034</v>
      </c>
      <c r="X291" t="s">
        <v>132</v>
      </c>
      <c r="Y291" t="s">
        <v>149</v>
      </c>
    </row>
    <row r="292" ht="409.5" spans="1:25">
      <c r="A292" s="107">
        <v>300</v>
      </c>
      <c r="B292" s="34" t="s">
        <v>117</v>
      </c>
      <c r="C292" s="33" t="s">
        <v>150</v>
      </c>
      <c r="D292" s="92" t="s">
        <v>1113</v>
      </c>
      <c r="E292" s="54" t="s">
        <v>412</v>
      </c>
      <c r="F292" s="55" t="s">
        <v>4626</v>
      </c>
      <c r="G292" s="80">
        <v>45383</v>
      </c>
      <c r="H292" s="80">
        <v>45412</v>
      </c>
      <c r="I292" s="33" t="s">
        <v>124</v>
      </c>
      <c r="J292" s="33" t="s">
        <v>125</v>
      </c>
      <c r="K292" s="34" t="s">
        <v>922</v>
      </c>
      <c r="L292" s="47" t="s">
        <v>81</v>
      </c>
      <c r="M292" s="33">
        <v>3</v>
      </c>
      <c r="N292" s="34" t="s">
        <v>5035</v>
      </c>
      <c r="O292" s="65">
        <v>45366.4909722222</v>
      </c>
      <c r="P292" s="35"/>
      <c r="Q292" s="35"/>
      <c r="R292" s="40"/>
      <c r="S292" s="40"/>
      <c r="T292" s="36"/>
      <c r="U292" s="34" t="s">
        <v>5036</v>
      </c>
      <c r="V292" s="34" t="s">
        <v>1113</v>
      </c>
      <c r="W292" s="123" t="s">
        <v>5037</v>
      </c>
      <c r="X292" t="s">
        <v>132</v>
      </c>
      <c r="Y292" t="s">
        <v>163</v>
      </c>
    </row>
    <row r="293" ht="409.5" spans="1:25">
      <c r="A293" s="107">
        <v>300</v>
      </c>
      <c r="B293" s="34" t="s">
        <v>117</v>
      </c>
      <c r="C293" s="33" t="s">
        <v>150</v>
      </c>
      <c r="D293" s="92" t="s">
        <v>1113</v>
      </c>
      <c r="E293" s="54" t="s">
        <v>412</v>
      </c>
      <c r="F293" s="55" t="s">
        <v>4626</v>
      </c>
      <c r="G293" s="80">
        <v>45444</v>
      </c>
      <c r="H293" s="80">
        <v>45473</v>
      </c>
      <c r="I293" s="33" t="s">
        <v>124</v>
      </c>
      <c r="J293" s="33" t="s">
        <v>125</v>
      </c>
      <c r="K293" s="34" t="s">
        <v>922</v>
      </c>
      <c r="L293" s="47" t="s">
        <v>81</v>
      </c>
      <c r="M293" s="33">
        <v>3</v>
      </c>
      <c r="N293" s="34" t="s">
        <v>5038</v>
      </c>
      <c r="O293" s="65">
        <v>45441.6458333333</v>
      </c>
      <c r="P293" s="35"/>
      <c r="Q293" s="35"/>
      <c r="R293" s="40"/>
      <c r="S293" s="40"/>
      <c r="T293" s="36"/>
      <c r="U293" s="34" t="s">
        <v>5039</v>
      </c>
      <c r="V293" s="34" t="s">
        <v>1113</v>
      </c>
      <c r="W293" s="123" t="s">
        <v>5040</v>
      </c>
      <c r="X293" s="124" t="s">
        <v>132</v>
      </c>
      <c r="Y293" s="124" t="s">
        <v>438</v>
      </c>
    </row>
    <row r="294" ht="409.5" spans="1:25">
      <c r="A294" s="107">
        <v>301</v>
      </c>
      <c r="B294" s="34" t="s">
        <v>117</v>
      </c>
      <c r="C294" s="33" t="s">
        <v>150</v>
      </c>
      <c r="D294" s="92" t="s">
        <v>1113</v>
      </c>
      <c r="E294" s="54" t="s">
        <v>412</v>
      </c>
      <c r="F294" s="55" t="s">
        <v>4626</v>
      </c>
      <c r="G294" s="80">
        <v>45505</v>
      </c>
      <c r="H294" s="80">
        <v>45535</v>
      </c>
      <c r="I294" s="33" t="s">
        <v>124</v>
      </c>
      <c r="J294" s="33" t="s">
        <v>125</v>
      </c>
      <c r="K294" s="34" t="s">
        <v>922</v>
      </c>
      <c r="L294" s="47" t="s">
        <v>81</v>
      </c>
      <c r="M294" s="33">
        <v>3</v>
      </c>
      <c r="N294" s="34" t="s">
        <v>5041</v>
      </c>
      <c r="O294" s="65">
        <v>45492.6354166667</v>
      </c>
      <c r="P294" s="35"/>
      <c r="Q294" s="35"/>
      <c r="R294" s="40"/>
      <c r="S294" s="40"/>
      <c r="T294" s="36"/>
      <c r="U294" s="34" t="s">
        <v>5042</v>
      </c>
      <c r="V294" s="34" t="s">
        <v>1113</v>
      </c>
      <c r="W294" s="123" t="s">
        <v>5043</v>
      </c>
      <c r="X294" t="s">
        <v>132</v>
      </c>
      <c r="Y294" t="s">
        <v>138</v>
      </c>
    </row>
    <row r="295" ht="409.5" spans="1:25">
      <c r="A295" s="107">
        <v>302</v>
      </c>
      <c r="B295" s="34" t="s">
        <v>117</v>
      </c>
      <c r="C295" s="33" t="s">
        <v>150</v>
      </c>
      <c r="D295" s="92" t="s">
        <v>1113</v>
      </c>
      <c r="E295" s="54" t="s">
        <v>412</v>
      </c>
      <c r="F295" s="55" t="s">
        <v>4626</v>
      </c>
      <c r="G295" s="80">
        <v>45566</v>
      </c>
      <c r="H295" s="80">
        <v>45596</v>
      </c>
      <c r="I295" s="33" t="s">
        <v>124</v>
      </c>
      <c r="J295" s="33" t="s">
        <v>125</v>
      </c>
      <c r="K295" s="34" t="s">
        <v>922</v>
      </c>
      <c r="L295" s="47" t="s">
        <v>81</v>
      </c>
      <c r="M295" s="33">
        <v>3</v>
      </c>
      <c r="N295" s="34" t="s">
        <v>5044</v>
      </c>
      <c r="O295" s="65">
        <v>45560.6354166667</v>
      </c>
      <c r="P295" s="35"/>
      <c r="Q295" s="35"/>
      <c r="R295" s="40"/>
      <c r="S295" s="40"/>
      <c r="T295" s="36"/>
      <c r="U295" s="34" t="s">
        <v>5045</v>
      </c>
      <c r="V295" s="34" t="s">
        <v>1113</v>
      </c>
      <c r="W295" s="123" t="s">
        <v>5046</v>
      </c>
      <c r="X295" t="s">
        <v>132</v>
      </c>
      <c r="Y295" t="s">
        <v>149</v>
      </c>
    </row>
    <row r="296" ht="14.25" spans="1:22">
      <c r="A296" s="107">
        <v>303</v>
      </c>
      <c r="B296" s="34" t="s">
        <v>117</v>
      </c>
      <c r="C296" s="33" t="s">
        <v>150</v>
      </c>
      <c r="D296" s="92" t="s">
        <v>4348</v>
      </c>
      <c r="E296" s="54" t="s">
        <v>412</v>
      </c>
      <c r="F296" s="55" t="s">
        <v>4626</v>
      </c>
      <c r="G296" s="80">
        <v>45383</v>
      </c>
      <c r="H296" s="80">
        <v>45412</v>
      </c>
      <c r="I296" s="33" t="s">
        <v>124</v>
      </c>
      <c r="J296" s="33" t="s">
        <v>125</v>
      </c>
      <c r="K296" s="34" t="s">
        <v>922</v>
      </c>
      <c r="L296" s="47" t="s">
        <v>81</v>
      </c>
      <c r="M296" s="33">
        <v>3</v>
      </c>
      <c r="N296" s="34"/>
      <c r="O296" s="34"/>
      <c r="P296" s="35"/>
      <c r="Q296" s="35"/>
      <c r="R296" s="40"/>
      <c r="S296" s="40"/>
      <c r="T296" s="36"/>
      <c r="U296" s="34"/>
      <c r="V296" s="34"/>
    </row>
    <row r="297" ht="14.25" spans="1:22">
      <c r="A297" s="107">
        <v>304</v>
      </c>
      <c r="B297" s="34" t="s">
        <v>117</v>
      </c>
      <c r="C297" s="33" t="s">
        <v>150</v>
      </c>
      <c r="D297" s="92" t="s">
        <v>4348</v>
      </c>
      <c r="E297" s="54" t="s">
        <v>412</v>
      </c>
      <c r="F297" s="55" t="s">
        <v>4626</v>
      </c>
      <c r="G297" s="80">
        <v>45444</v>
      </c>
      <c r="H297" s="80">
        <v>45473</v>
      </c>
      <c r="I297" s="33" t="s">
        <v>124</v>
      </c>
      <c r="J297" s="33" t="s">
        <v>125</v>
      </c>
      <c r="K297" s="34" t="s">
        <v>922</v>
      </c>
      <c r="L297" s="47" t="s">
        <v>81</v>
      </c>
      <c r="M297" s="33">
        <v>3</v>
      </c>
      <c r="N297" s="34"/>
      <c r="O297" s="34"/>
      <c r="P297" s="35"/>
      <c r="Q297" s="35"/>
      <c r="R297" s="40"/>
      <c r="S297" s="40"/>
      <c r="T297" s="36"/>
      <c r="U297" s="34"/>
      <c r="V297" s="34"/>
    </row>
    <row r="298" ht="14.25" spans="1:26">
      <c r="A298" s="107">
        <v>304</v>
      </c>
      <c r="B298" s="34" t="s">
        <v>117</v>
      </c>
      <c r="C298" s="33" t="s">
        <v>150</v>
      </c>
      <c r="D298" s="92" t="s">
        <v>4348</v>
      </c>
      <c r="E298" s="54" t="s">
        <v>412</v>
      </c>
      <c r="F298" s="55" t="s">
        <v>4626</v>
      </c>
      <c r="G298" s="80">
        <v>45505</v>
      </c>
      <c r="H298" s="80">
        <v>45535</v>
      </c>
      <c r="I298" s="33" t="s">
        <v>124</v>
      </c>
      <c r="J298" s="33" t="s">
        <v>125</v>
      </c>
      <c r="K298" s="34" t="s">
        <v>922</v>
      </c>
      <c r="L298" s="47" t="s">
        <v>81</v>
      </c>
      <c r="M298" s="33">
        <v>3</v>
      </c>
      <c r="N298" s="34"/>
      <c r="O298" s="34"/>
      <c r="P298" s="35"/>
      <c r="Q298" s="35"/>
      <c r="R298" s="40"/>
      <c r="S298" s="40"/>
      <c r="T298" s="36"/>
      <c r="U298" s="34"/>
      <c r="V298" s="34"/>
      <c r="Z298" t="s">
        <v>4643</v>
      </c>
    </row>
    <row r="299" ht="36" spans="1:25">
      <c r="A299" s="107">
        <v>305</v>
      </c>
      <c r="B299" s="34" t="s">
        <v>117</v>
      </c>
      <c r="C299" s="33" t="s">
        <v>150</v>
      </c>
      <c r="D299" s="92" t="s">
        <v>4348</v>
      </c>
      <c r="E299" s="54" t="s">
        <v>412</v>
      </c>
      <c r="F299" s="55" t="s">
        <v>4626</v>
      </c>
      <c r="G299" s="80">
        <v>45566</v>
      </c>
      <c r="H299" s="80">
        <v>45596</v>
      </c>
      <c r="I299" s="33" t="s">
        <v>124</v>
      </c>
      <c r="J299" s="33" t="s">
        <v>125</v>
      </c>
      <c r="K299" s="34" t="s">
        <v>922</v>
      </c>
      <c r="L299" s="47" t="s">
        <v>81</v>
      </c>
      <c r="M299" s="33">
        <v>3</v>
      </c>
      <c r="N299" s="34" t="s">
        <v>5047</v>
      </c>
      <c r="O299" s="65">
        <v>45576.7083333333</v>
      </c>
      <c r="P299" s="35"/>
      <c r="Q299" s="35"/>
      <c r="R299" s="40"/>
      <c r="S299" s="40"/>
      <c r="T299" s="36"/>
      <c r="U299" s="34" t="s">
        <v>5048</v>
      </c>
      <c r="V299" s="34" t="s">
        <v>4348</v>
      </c>
      <c r="W299" t="s">
        <v>5049</v>
      </c>
      <c r="X299" t="s">
        <v>132</v>
      </c>
      <c r="Y299" t="s">
        <v>3620</v>
      </c>
    </row>
    <row r="300" ht="409.5" spans="1:25">
      <c r="A300" s="107">
        <v>306</v>
      </c>
      <c r="B300" s="34" t="s">
        <v>117</v>
      </c>
      <c r="C300" s="43" t="s">
        <v>150</v>
      </c>
      <c r="D300" s="188" t="s">
        <v>5050</v>
      </c>
      <c r="E300" s="54" t="s">
        <v>120</v>
      </c>
      <c r="F300" s="55" t="s">
        <v>4626</v>
      </c>
      <c r="G300" s="80">
        <v>45323</v>
      </c>
      <c r="H300" s="81">
        <v>45351</v>
      </c>
      <c r="I300" s="33" t="s">
        <v>124</v>
      </c>
      <c r="J300" s="33" t="s">
        <v>125</v>
      </c>
      <c r="K300" s="34" t="s">
        <v>922</v>
      </c>
      <c r="L300" s="47" t="s">
        <v>81</v>
      </c>
      <c r="M300" s="33">
        <v>3</v>
      </c>
      <c r="N300" s="34" t="s">
        <v>5051</v>
      </c>
      <c r="O300" s="65">
        <v>45299.5</v>
      </c>
      <c r="P300" s="35"/>
      <c r="Q300" s="35"/>
      <c r="R300" s="40"/>
      <c r="S300" s="40"/>
      <c r="T300" s="36"/>
      <c r="U300" s="34" t="s">
        <v>5052</v>
      </c>
      <c r="V300" s="34" t="s">
        <v>5050</v>
      </c>
      <c r="W300" s="123" t="s">
        <v>5053</v>
      </c>
      <c r="X300" t="s">
        <v>132</v>
      </c>
      <c r="Y300" t="s">
        <v>133</v>
      </c>
    </row>
    <row r="301" ht="409.5" spans="1:25">
      <c r="A301" s="107">
        <v>307</v>
      </c>
      <c r="B301" s="34" t="s">
        <v>117</v>
      </c>
      <c r="C301" s="43" t="s">
        <v>150</v>
      </c>
      <c r="D301" s="188" t="s">
        <v>5050</v>
      </c>
      <c r="E301" s="54" t="s">
        <v>120</v>
      </c>
      <c r="F301" s="55" t="s">
        <v>4626</v>
      </c>
      <c r="G301" s="80">
        <v>45383</v>
      </c>
      <c r="H301" s="80">
        <v>45412</v>
      </c>
      <c r="I301" s="33" t="s">
        <v>124</v>
      </c>
      <c r="J301" s="33" t="s">
        <v>125</v>
      </c>
      <c r="K301" s="34" t="s">
        <v>922</v>
      </c>
      <c r="L301" s="47" t="s">
        <v>81</v>
      </c>
      <c r="M301" s="33">
        <v>3</v>
      </c>
      <c r="N301" s="34" t="s">
        <v>5054</v>
      </c>
      <c r="O301" s="65">
        <v>45356.6541666667</v>
      </c>
      <c r="P301" s="35"/>
      <c r="Q301" s="35"/>
      <c r="R301" s="40"/>
      <c r="S301" s="40"/>
      <c r="T301" s="36"/>
      <c r="U301" s="34" t="s">
        <v>5055</v>
      </c>
      <c r="V301" s="34" t="s">
        <v>5050</v>
      </c>
      <c r="W301" s="123" t="s">
        <v>5056</v>
      </c>
      <c r="X301" t="s">
        <v>132</v>
      </c>
      <c r="Y301" t="s">
        <v>163</v>
      </c>
    </row>
    <row r="302" ht="409.5" spans="1:25">
      <c r="A302" s="107">
        <v>308</v>
      </c>
      <c r="B302" s="34" t="s">
        <v>117</v>
      </c>
      <c r="C302" s="43" t="s">
        <v>150</v>
      </c>
      <c r="D302" s="188" t="s">
        <v>5050</v>
      </c>
      <c r="E302" s="54" t="s">
        <v>120</v>
      </c>
      <c r="F302" s="55" t="s">
        <v>4626</v>
      </c>
      <c r="G302" s="80">
        <v>45444</v>
      </c>
      <c r="H302" s="80">
        <v>45473</v>
      </c>
      <c r="I302" s="33" t="s">
        <v>124</v>
      </c>
      <c r="J302" s="33" t="s">
        <v>125</v>
      </c>
      <c r="K302" s="34" t="s">
        <v>922</v>
      </c>
      <c r="L302" s="47" t="s">
        <v>81</v>
      </c>
      <c r="M302" s="33">
        <v>3</v>
      </c>
      <c r="N302" s="34" t="s">
        <v>5057</v>
      </c>
      <c r="O302" s="65">
        <v>45433.7083333333</v>
      </c>
      <c r="P302" s="35"/>
      <c r="Q302" s="35"/>
      <c r="R302" s="40"/>
      <c r="S302" s="40"/>
      <c r="T302" s="36"/>
      <c r="U302" s="34" t="s">
        <v>5058</v>
      </c>
      <c r="V302" s="34" t="s">
        <v>5050</v>
      </c>
      <c r="W302" s="123" t="s">
        <v>5059</v>
      </c>
      <c r="X302" s="124" t="s">
        <v>132</v>
      </c>
      <c r="Y302" s="124" t="s">
        <v>438</v>
      </c>
    </row>
    <row r="303" ht="409.5" spans="1:25">
      <c r="A303" s="107">
        <v>309</v>
      </c>
      <c r="B303" s="34" t="s">
        <v>117</v>
      </c>
      <c r="C303" s="43" t="s">
        <v>150</v>
      </c>
      <c r="D303" s="188" t="s">
        <v>5050</v>
      </c>
      <c r="E303" s="54" t="s">
        <v>120</v>
      </c>
      <c r="F303" s="55" t="s">
        <v>4626</v>
      </c>
      <c r="G303" s="80">
        <v>45505</v>
      </c>
      <c r="H303" s="80">
        <v>45535</v>
      </c>
      <c r="I303" s="33" t="s">
        <v>124</v>
      </c>
      <c r="J303" s="33" t="s">
        <v>125</v>
      </c>
      <c r="K303" s="34" t="s">
        <v>922</v>
      </c>
      <c r="L303" s="47" t="s">
        <v>81</v>
      </c>
      <c r="M303" s="33">
        <v>3</v>
      </c>
      <c r="N303" s="34" t="s">
        <v>5060</v>
      </c>
      <c r="O303" s="65">
        <v>45504.625</v>
      </c>
      <c r="P303" s="35"/>
      <c r="Q303" s="35"/>
      <c r="R303" s="40"/>
      <c r="S303" s="40"/>
      <c r="T303" s="36"/>
      <c r="U303" s="34" t="s">
        <v>5061</v>
      </c>
      <c r="V303" s="34" t="s">
        <v>5050</v>
      </c>
      <c r="W303" s="123" t="s">
        <v>5062</v>
      </c>
      <c r="X303" t="s">
        <v>132</v>
      </c>
      <c r="Y303" t="s">
        <v>138</v>
      </c>
    </row>
    <row r="304" ht="409.5" spans="1:25">
      <c r="A304" s="107">
        <v>310</v>
      </c>
      <c r="B304" s="34" t="s">
        <v>117</v>
      </c>
      <c r="C304" s="43" t="s">
        <v>150</v>
      </c>
      <c r="D304" s="188" t="s">
        <v>5050</v>
      </c>
      <c r="E304" s="54" t="s">
        <v>120</v>
      </c>
      <c r="F304" s="55" t="s">
        <v>4626</v>
      </c>
      <c r="G304" s="80">
        <v>45566</v>
      </c>
      <c r="H304" s="80">
        <v>45596</v>
      </c>
      <c r="I304" s="33" t="s">
        <v>124</v>
      </c>
      <c r="J304" s="33" t="s">
        <v>125</v>
      </c>
      <c r="K304" s="34" t="s">
        <v>922</v>
      </c>
      <c r="L304" s="47" t="s">
        <v>81</v>
      </c>
      <c r="M304" s="33">
        <v>3</v>
      </c>
      <c r="N304" s="34" t="s">
        <v>5063</v>
      </c>
      <c r="O304" s="65">
        <v>45594.6701388889</v>
      </c>
      <c r="P304" s="35"/>
      <c r="Q304" s="35"/>
      <c r="R304" s="40"/>
      <c r="S304" s="40"/>
      <c r="T304" s="36"/>
      <c r="U304" s="34" t="s">
        <v>5064</v>
      </c>
      <c r="V304" s="34" t="s">
        <v>5050</v>
      </c>
      <c r="W304" s="123" t="s">
        <v>5065</v>
      </c>
      <c r="X304" t="s">
        <v>132</v>
      </c>
      <c r="Y304" t="s">
        <v>3620</v>
      </c>
    </row>
    <row r="305" ht="14.25" spans="1:22">
      <c r="A305" s="107">
        <v>311</v>
      </c>
      <c r="B305" s="34" t="s">
        <v>117</v>
      </c>
      <c r="C305" s="43" t="s">
        <v>150</v>
      </c>
      <c r="D305" s="188" t="s">
        <v>5050</v>
      </c>
      <c r="E305" s="54" t="s">
        <v>120</v>
      </c>
      <c r="F305" s="55" t="s">
        <v>4626</v>
      </c>
      <c r="G305" s="80">
        <v>45627</v>
      </c>
      <c r="H305" s="80">
        <v>45657</v>
      </c>
      <c r="I305" s="33" t="s">
        <v>124</v>
      </c>
      <c r="J305" s="33" t="s">
        <v>125</v>
      </c>
      <c r="K305" s="34" t="s">
        <v>922</v>
      </c>
      <c r="L305" s="47" t="s">
        <v>81</v>
      </c>
      <c r="M305" s="33">
        <v>3</v>
      </c>
      <c r="N305" s="34"/>
      <c r="O305" s="34"/>
      <c r="P305" s="35"/>
      <c r="Q305" s="35"/>
      <c r="R305" s="40"/>
      <c r="S305" s="40"/>
      <c r="T305" s="36"/>
      <c r="U305" s="34"/>
      <c r="V305" s="34"/>
    </row>
    <row r="306" ht="409.5" spans="1:25">
      <c r="A306" s="107">
        <v>314</v>
      </c>
      <c r="B306" s="34" t="s">
        <v>117</v>
      </c>
      <c r="C306" s="33" t="s">
        <v>150</v>
      </c>
      <c r="D306" s="92" t="s">
        <v>5066</v>
      </c>
      <c r="E306" s="54" t="s">
        <v>157</v>
      </c>
      <c r="F306" s="55" t="s">
        <v>4626</v>
      </c>
      <c r="G306" s="80">
        <v>45444</v>
      </c>
      <c r="H306" s="80">
        <v>45473</v>
      </c>
      <c r="I306" s="33" t="s">
        <v>124</v>
      </c>
      <c r="J306" s="33" t="s">
        <v>125</v>
      </c>
      <c r="K306" s="34" t="s">
        <v>922</v>
      </c>
      <c r="L306" s="47" t="s">
        <v>81</v>
      </c>
      <c r="M306" s="33">
        <v>3</v>
      </c>
      <c r="N306" s="34" t="s">
        <v>5067</v>
      </c>
      <c r="O306" s="65">
        <v>45299.5</v>
      </c>
      <c r="P306" s="35"/>
      <c r="Q306" s="35"/>
      <c r="R306" s="40"/>
      <c r="S306" s="40"/>
      <c r="T306" s="36"/>
      <c r="U306" s="34" t="s">
        <v>5068</v>
      </c>
      <c r="V306" s="34" t="s">
        <v>5066</v>
      </c>
      <c r="W306" s="123" t="s">
        <v>5069</v>
      </c>
      <c r="X306" s="124" t="s">
        <v>132</v>
      </c>
      <c r="Y306" s="124" t="s">
        <v>133</v>
      </c>
    </row>
    <row r="307" ht="409.5" spans="1:25">
      <c r="A307" s="107">
        <v>317</v>
      </c>
      <c r="B307" s="34" t="s">
        <v>117</v>
      </c>
      <c r="C307" s="33" t="s">
        <v>150</v>
      </c>
      <c r="D307" s="92" t="s">
        <v>5066</v>
      </c>
      <c r="E307" s="54" t="s">
        <v>157</v>
      </c>
      <c r="F307" s="55" t="s">
        <v>4626</v>
      </c>
      <c r="G307" s="80">
        <v>45627</v>
      </c>
      <c r="H307" s="80">
        <v>45657</v>
      </c>
      <c r="I307" s="33" t="s">
        <v>124</v>
      </c>
      <c r="J307" s="33" t="s">
        <v>125</v>
      </c>
      <c r="K307" s="34" t="s">
        <v>922</v>
      </c>
      <c r="L307" s="47" t="s">
        <v>81</v>
      </c>
      <c r="M307" s="33">
        <v>3</v>
      </c>
      <c r="N307" s="34" t="s">
        <v>5070</v>
      </c>
      <c r="O307" s="65">
        <v>45504.625</v>
      </c>
      <c r="P307" s="35"/>
      <c r="Q307" s="35"/>
      <c r="R307" s="40"/>
      <c r="S307" s="40"/>
      <c r="T307" s="36"/>
      <c r="U307" s="34" t="s">
        <v>5071</v>
      </c>
      <c r="V307" s="34" t="s">
        <v>5066</v>
      </c>
      <c r="W307" s="123" t="s">
        <v>5072</v>
      </c>
      <c r="X307" t="s">
        <v>132</v>
      </c>
      <c r="Y307" t="s">
        <v>138</v>
      </c>
    </row>
    <row r="308" ht="409.5" spans="1:25">
      <c r="A308" s="107">
        <v>318</v>
      </c>
      <c r="B308" s="34" t="s">
        <v>117</v>
      </c>
      <c r="C308" s="33" t="s">
        <v>150</v>
      </c>
      <c r="D308" s="92" t="s">
        <v>5073</v>
      </c>
      <c r="E308" s="57" t="s">
        <v>157</v>
      </c>
      <c r="F308" s="55" t="s">
        <v>4626</v>
      </c>
      <c r="G308" s="80">
        <v>45473</v>
      </c>
      <c r="H308" s="80">
        <v>45473</v>
      </c>
      <c r="I308" s="33" t="s">
        <v>124</v>
      </c>
      <c r="J308" s="33" t="s">
        <v>125</v>
      </c>
      <c r="K308" s="34" t="s">
        <v>922</v>
      </c>
      <c r="L308" s="47" t="s">
        <v>81</v>
      </c>
      <c r="M308" s="33">
        <v>3</v>
      </c>
      <c r="N308" s="34" t="s">
        <v>5074</v>
      </c>
      <c r="O308" s="65">
        <v>45303.5</v>
      </c>
      <c r="P308" s="35"/>
      <c r="Q308" s="35"/>
      <c r="R308" s="40"/>
      <c r="S308" s="40"/>
      <c r="T308" s="36"/>
      <c r="U308" s="34" t="s">
        <v>5075</v>
      </c>
      <c r="V308" s="34" t="s">
        <v>5073</v>
      </c>
      <c r="W308" s="123" t="s">
        <v>5076</v>
      </c>
      <c r="X308" s="124" t="s">
        <v>132</v>
      </c>
      <c r="Y308" s="124" t="s">
        <v>133</v>
      </c>
    </row>
    <row r="309" ht="409.5" spans="1:25">
      <c r="A309" s="107">
        <v>319</v>
      </c>
      <c r="B309" s="34" t="s">
        <v>117</v>
      </c>
      <c r="C309" s="33" t="s">
        <v>150</v>
      </c>
      <c r="D309" s="92" t="s">
        <v>5073</v>
      </c>
      <c r="E309" s="57" t="s">
        <v>157</v>
      </c>
      <c r="F309" s="55" t="s">
        <v>4626</v>
      </c>
      <c r="G309" s="80">
        <v>45657</v>
      </c>
      <c r="H309" s="80">
        <v>45657</v>
      </c>
      <c r="I309" s="33" t="s">
        <v>124</v>
      </c>
      <c r="J309" s="33" t="s">
        <v>125</v>
      </c>
      <c r="K309" s="34" t="s">
        <v>922</v>
      </c>
      <c r="L309" s="47" t="s">
        <v>81</v>
      </c>
      <c r="M309" s="33">
        <v>3</v>
      </c>
      <c r="N309" s="34" t="s">
        <v>5077</v>
      </c>
      <c r="O309" s="65">
        <v>45504.625</v>
      </c>
      <c r="P309" s="35"/>
      <c r="Q309" s="35"/>
      <c r="R309" s="40"/>
      <c r="S309" s="40"/>
      <c r="T309" s="36"/>
      <c r="U309" s="34" t="s">
        <v>5078</v>
      </c>
      <c r="V309" s="34" t="s">
        <v>5073</v>
      </c>
      <c r="W309" s="123" t="s">
        <v>5079</v>
      </c>
      <c r="X309" t="s">
        <v>132</v>
      </c>
      <c r="Y309" t="s">
        <v>138</v>
      </c>
    </row>
    <row r="310" ht="409.5" spans="1:25">
      <c r="A310" s="107">
        <v>322</v>
      </c>
      <c r="B310" s="34" t="s">
        <v>117</v>
      </c>
      <c r="C310" s="33" t="s">
        <v>150</v>
      </c>
      <c r="D310" s="92" t="s">
        <v>4378</v>
      </c>
      <c r="E310" s="54" t="s">
        <v>412</v>
      </c>
      <c r="F310" s="55" t="s">
        <v>4626</v>
      </c>
      <c r="G310" s="80">
        <v>45444</v>
      </c>
      <c r="H310" s="80">
        <v>45473</v>
      </c>
      <c r="I310" s="33" t="s">
        <v>124</v>
      </c>
      <c r="J310" s="33" t="s">
        <v>125</v>
      </c>
      <c r="K310" s="34" t="s">
        <v>922</v>
      </c>
      <c r="L310" s="47" t="s">
        <v>81</v>
      </c>
      <c r="M310" s="33">
        <v>3</v>
      </c>
      <c r="N310" s="34" t="s">
        <v>5080</v>
      </c>
      <c r="O310" s="65">
        <v>45433.7083333333</v>
      </c>
      <c r="P310" s="35"/>
      <c r="Q310" s="35"/>
      <c r="R310" s="40"/>
      <c r="S310" s="40"/>
      <c r="T310" s="36"/>
      <c r="U310" s="34" t="s">
        <v>5081</v>
      </c>
      <c r="V310" s="34" t="s">
        <v>4378</v>
      </c>
      <c r="W310" s="123" t="s">
        <v>5082</v>
      </c>
      <c r="X310" t="s">
        <v>132</v>
      </c>
      <c r="Y310" t="s">
        <v>438</v>
      </c>
    </row>
    <row r="311" ht="14.25" spans="1:23">
      <c r="A311" s="107">
        <v>325</v>
      </c>
      <c r="B311" s="34" t="s">
        <v>117</v>
      </c>
      <c r="C311" s="33" t="s">
        <v>150</v>
      </c>
      <c r="D311" s="92" t="s">
        <v>4378</v>
      </c>
      <c r="E311" s="54" t="s">
        <v>412</v>
      </c>
      <c r="F311" s="55" t="s">
        <v>4626</v>
      </c>
      <c r="G311" s="80">
        <v>45627</v>
      </c>
      <c r="H311" s="80">
        <v>45657</v>
      </c>
      <c r="I311" s="33" t="s">
        <v>124</v>
      </c>
      <c r="J311" s="33" t="s">
        <v>125</v>
      </c>
      <c r="K311" s="34" t="s">
        <v>922</v>
      </c>
      <c r="L311" s="47" t="s">
        <v>81</v>
      </c>
      <c r="M311" s="33">
        <v>3</v>
      </c>
      <c r="N311" s="34"/>
      <c r="O311" s="65"/>
      <c r="P311" s="35"/>
      <c r="Q311" s="35"/>
      <c r="R311" s="40"/>
      <c r="S311" s="40"/>
      <c r="T311" s="36"/>
      <c r="U311" s="34"/>
      <c r="V311" s="34"/>
      <c r="W311" s="123"/>
    </row>
    <row r="312" ht="409.5" spans="1:25">
      <c r="A312" s="107">
        <v>328</v>
      </c>
      <c r="B312" s="34" t="s">
        <v>117</v>
      </c>
      <c r="C312" s="164" t="s">
        <v>363</v>
      </c>
      <c r="D312" s="92" t="s">
        <v>5083</v>
      </c>
      <c r="E312" s="54" t="s">
        <v>120</v>
      </c>
      <c r="F312" s="55" t="s">
        <v>4626</v>
      </c>
      <c r="G312" s="80">
        <v>45413</v>
      </c>
      <c r="H312" s="80">
        <v>45413</v>
      </c>
      <c r="I312" s="33" t="s">
        <v>124</v>
      </c>
      <c r="J312" s="33" t="s">
        <v>125</v>
      </c>
      <c r="K312" s="34" t="s">
        <v>922</v>
      </c>
      <c r="L312" s="47" t="s">
        <v>81</v>
      </c>
      <c r="M312" s="33">
        <v>3</v>
      </c>
      <c r="N312" s="34" t="s">
        <v>5084</v>
      </c>
      <c r="O312" s="65">
        <v>45433.7083333333</v>
      </c>
      <c r="P312" s="35"/>
      <c r="Q312" s="35"/>
      <c r="R312" s="40"/>
      <c r="S312" s="40"/>
      <c r="T312" s="36"/>
      <c r="U312" s="34" t="s">
        <v>5085</v>
      </c>
      <c r="V312" s="34" t="s">
        <v>5083</v>
      </c>
      <c r="W312" s="123" t="s">
        <v>5086</v>
      </c>
      <c r="X312" t="s">
        <v>132</v>
      </c>
      <c r="Y312" t="s">
        <v>438</v>
      </c>
    </row>
    <row r="313" ht="14.25" spans="1:23">
      <c r="A313" s="107">
        <v>331</v>
      </c>
      <c r="B313" s="34" t="s">
        <v>117</v>
      </c>
      <c r="C313" s="164" t="s">
        <v>363</v>
      </c>
      <c r="D313" s="92" t="s">
        <v>5083</v>
      </c>
      <c r="E313" s="54" t="s">
        <v>120</v>
      </c>
      <c r="F313" s="55" t="s">
        <v>4626</v>
      </c>
      <c r="G313" s="80">
        <v>45597</v>
      </c>
      <c r="H313" s="80">
        <v>45597</v>
      </c>
      <c r="I313" s="33" t="s">
        <v>124</v>
      </c>
      <c r="J313" s="33" t="s">
        <v>125</v>
      </c>
      <c r="K313" s="34" t="s">
        <v>922</v>
      </c>
      <c r="L313" s="47" t="s">
        <v>81</v>
      </c>
      <c r="M313" s="33">
        <v>3</v>
      </c>
      <c r="N313" s="34"/>
      <c r="O313" s="65"/>
      <c r="P313" s="35"/>
      <c r="Q313" s="35"/>
      <c r="R313" s="40"/>
      <c r="S313" s="40"/>
      <c r="T313" s="36"/>
      <c r="U313" s="34"/>
      <c r="V313" s="34"/>
      <c r="W313" s="123"/>
    </row>
    <row r="314" ht="409.5" spans="1:25">
      <c r="A314" s="107">
        <v>334</v>
      </c>
      <c r="B314" s="34" t="s">
        <v>117</v>
      </c>
      <c r="C314" s="33" t="s">
        <v>150</v>
      </c>
      <c r="D314" s="92" t="s">
        <v>5087</v>
      </c>
      <c r="E314" s="54" t="s">
        <v>412</v>
      </c>
      <c r="F314" s="55" t="s">
        <v>4626</v>
      </c>
      <c r="G314" s="80">
        <v>45444</v>
      </c>
      <c r="H314" s="80">
        <v>45473</v>
      </c>
      <c r="I314" s="33" t="s">
        <v>124</v>
      </c>
      <c r="J314" s="33" t="s">
        <v>125</v>
      </c>
      <c r="K314" s="34" t="s">
        <v>922</v>
      </c>
      <c r="L314" s="47" t="s">
        <v>81</v>
      </c>
      <c r="M314" s="33">
        <v>3</v>
      </c>
      <c r="N314" s="34" t="s">
        <v>5088</v>
      </c>
      <c r="O314" s="65">
        <v>45433.7083333333</v>
      </c>
      <c r="P314" s="35"/>
      <c r="Q314" s="35"/>
      <c r="R314" s="40"/>
      <c r="S314" s="40"/>
      <c r="T314" s="36"/>
      <c r="U314" s="34" t="s">
        <v>5089</v>
      </c>
      <c r="V314" s="34" t="s">
        <v>5087</v>
      </c>
      <c r="W314" s="123" t="s">
        <v>5090</v>
      </c>
      <c r="X314" s="124" t="s">
        <v>132</v>
      </c>
      <c r="Y314" s="124" t="s">
        <v>438</v>
      </c>
    </row>
    <row r="315" ht="14.25" spans="1:23">
      <c r="A315" s="107">
        <v>337</v>
      </c>
      <c r="B315" s="34" t="s">
        <v>117</v>
      </c>
      <c r="C315" s="33" t="s">
        <v>150</v>
      </c>
      <c r="D315" s="92" t="s">
        <v>5087</v>
      </c>
      <c r="E315" s="54" t="s">
        <v>412</v>
      </c>
      <c r="F315" s="55" t="s">
        <v>4626</v>
      </c>
      <c r="G315" s="80">
        <v>45627</v>
      </c>
      <c r="H315" s="80">
        <v>45657</v>
      </c>
      <c r="I315" s="33" t="s">
        <v>124</v>
      </c>
      <c r="J315" s="33" t="s">
        <v>125</v>
      </c>
      <c r="K315" s="34" t="s">
        <v>922</v>
      </c>
      <c r="L315" s="47" t="s">
        <v>81</v>
      </c>
      <c r="M315" s="33">
        <v>3</v>
      </c>
      <c r="N315" s="34"/>
      <c r="O315" s="65"/>
      <c r="P315" s="35"/>
      <c r="Q315" s="35"/>
      <c r="R315" s="40"/>
      <c r="S315" s="40"/>
      <c r="T315" s="36"/>
      <c r="U315" s="34"/>
      <c r="V315" s="34"/>
      <c r="W315" s="123"/>
    </row>
    <row r="316" ht="409.5" spans="1:25">
      <c r="A316" s="107">
        <v>340</v>
      </c>
      <c r="B316" s="34" t="s">
        <v>117</v>
      </c>
      <c r="C316" s="164" t="s">
        <v>363</v>
      </c>
      <c r="D316" s="92" t="s">
        <v>5091</v>
      </c>
      <c r="E316" s="54" t="s">
        <v>120</v>
      </c>
      <c r="F316" s="55" t="s">
        <v>4626</v>
      </c>
      <c r="G316" s="80">
        <v>45413</v>
      </c>
      <c r="H316" s="80">
        <v>45413</v>
      </c>
      <c r="I316" s="33" t="s">
        <v>124</v>
      </c>
      <c r="J316" s="33" t="s">
        <v>125</v>
      </c>
      <c r="K316" s="34" t="s">
        <v>922</v>
      </c>
      <c r="L316" s="47" t="s">
        <v>81</v>
      </c>
      <c r="M316" s="33">
        <v>3</v>
      </c>
      <c r="N316" s="34" t="s">
        <v>5088</v>
      </c>
      <c r="O316" s="65">
        <v>45433.7083333333</v>
      </c>
      <c r="P316" s="35"/>
      <c r="Q316" s="35"/>
      <c r="R316" s="40"/>
      <c r="S316" s="40"/>
      <c r="T316" s="36"/>
      <c r="U316" s="34" t="s">
        <v>5089</v>
      </c>
      <c r="V316" s="34" t="s">
        <v>5091</v>
      </c>
      <c r="W316" s="123" t="s">
        <v>5090</v>
      </c>
      <c r="X316" t="s">
        <v>132</v>
      </c>
      <c r="Y316" t="s">
        <v>438</v>
      </c>
    </row>
    <row r="317" ht="14.25" spans="1:23">
      <c r="A317" s="107">
        <v>343</v>
      </c>
      <c r="B317" s="34" t="s">
        <v>117</v>
      </c>
      <c r="C317" s="164" t="s">
        <v>363</v>
      </c>
      <c r="D317" s="92" t="s">
        <v>5091</v>
      </c>
      <c r="E317" s="54" t="s">
        <v>120</v>
      </c>
      <c r="F317" s="55" t="s">
        <v>4626</v>
      </c>
      <c r="G317" s="80">
        <v>45597</v>
      </c>
      <c r="H317" s="80">
        <v>45597</v>
      </c>
      <c r="I317" s="33" t="s">
        <v>124</v>
      </c>
      <c r="J317" s="33" t="s">
        <v>125</v>
      </c>
      <c r="K317" s="34" t="s">
        <v>922</v>
      </c>
      <c r="L317" s="47" t="s">
        <v>81</v>
      </c>
      <c r="M317" s="33">
        <v>3</v>
      </c>
      <c r="N317" s="34"/>
      <c r="O317" s="65"/>
      <c r="P317" s="35"/>
      <c r="Q317" s="35"/>
      <c r="R317" s="40"/>
      <c r="S317" s="40"/>
      <c r="T317" s="36"/>
      <c r="U317" s="34"/>
      <c r="V317" s="34"/>
      <c r="W317" s="123"/>
    </row>
    <row r="318" ht="409.5" spans="1:25">
      <c r="A318" s="107">
        <v>346</v>
      </c>
      <c r="B318" s="34" t="s">
        <v>117</v>
      </c>
      <c r="C318" s="33" t="s">
        <v>150</v>
      </c>
      <c r="D318" s="92" t="s">
        <v>5092</v>
      </c>
      <c r="E318" s="57" t="s">
        <v>157</v>
      </c>
      <c r="F318" s="55" t="s">
        <v>4626</v>
      </c>
      <c r="G318" s="80">
        <v>45444</v>
      </c>
      <c r="H318" s="80">
        <v>45473</v>
      </c>
      <c r="I318" s="33" t="s">
        <v>124</v>
      </c>
      <c r="J318" s="33" t="s">
        <v>125</v>
      </c>
      <c r="K318" s="34" t="s">
        <v>922</v>
      </c>
      <c r="L318" s="47" t="s">
        <v>81</v>
      </c>
      <c r="M318" s="33">
        <v>3</v>
      </c>
      <c r="N318" s="34" t="s">
        <v>5093</v>
      </c>
      <c r="O318" s="65">
        <v>45299.5</v>
      </c>
      <c r="P318" s="35"/>
      <c r="Q318" s="35"/>
      <c r="R318" s="40"/>
      <c r="S318" s="40"/>
      <c r="T318" s="36"/>
      <c r="U318" s="34" t="s">
        <v>5094</v>
      </c>
      <c r="V318" s="34" t="s">
        <v>5092</v>
      </c>
      <c r="W318" s="123" t="s">
        <v>5095</v>
      </c>
      <c r="X318" s="124" t="s">
        <v>132</v>
      </c>
      <c r="Y318" s="124" t="s">
        <v>133</v>
      </c>
    </row>
    <row r="319" ht="409.5" spans="1:25">
      <c r="A319" s="107">
        <v>349</v>
      </c>
      <c r="B319" s="34" t="s">
        <v>117</v>
      </c>
      <c r="C319" s="33" t="s">
        <v>150</v>
      </c>
      <c r="D319" s="92" t="s">
        <v>5092</v>
      </c>
      <c r="E319" s="57" t="s">
        <v>157</v>
      </c>
      <c r="F319" s="55" t="s">
        <v>4626</v>
      </c>
      <c r="G319" s="80">
        <v>45627</v>
      </c>
      <c r="H319" s="80">
        <v>45657</v>
      </c>
      <c r="I319" s="33" t="s">
        <v>124</v>
      </c>
      <c r="J319" s="33" t="s">
        <v>125</v>
      </c>
      <c r="K319" s="34" t="s">
        <v>922</v>
      </c>
      <c r="L319" s="47" t="s">
        <v>81</v>
      </c>
      <c r="M319" s="33">
        <v>3</v>
      </c>
      <c r="N319" s="34" t="s">
        <v>5096</v>
      </c>
      <c r="O319" s="65">
        <v>45504.625</v>
      </c>
      <c r="P319" s="35"/>
      <c r="Q319" s="35"/>
      <c r="R319" s="40"/>
      <c r="S319" s="40"/>
      <c r="T319" s="36"/>
      <c r="U319" s="34" t="s">
        <v>5097</v>
      </c>
      <c r="V319" s="34" t="s">
        <v>5092</v>
      </c>
      <c r="W319" s="123" t="s">
        <v>5098</v>
      </c>
      <c r="X319" t="s">
        <v>132</v>
      </c>
      <c r="Y319" t="s">
        <v>138</v>
      </c>
    </row>
    <row r="320" ht="409.5" spans="1:25">
      <c r="A320" s="107">
        <v>352</v>
      </c>
      <c r="B320" s="34" t="s">
        <v>117</v>
      </c>
      <c r="C320" s="29" t="s">
        <v>150</v>
      </c>
      <c r="D320" s="94" t="s">
        <v>5099</v>
      </c>
      <c r="E320" s="57" t="s">
        <v>157</v>
      </c>
      <c r="F320" s="55" t="s">
        <v>4626</v>
      </c>
      <c r="G320" s="80">
        <v>45444</v>
      </c>
      <c r="H320" s="80">
        <v>45473</v>
      </c>
      <c r="I320" s="93" t="s">
        <v>124</v>
      </c>
      <c r="J320" s="34" t="s">
        <v>125</v>
      </c>
      <c r="K320" s="34" t="s">
        <v>922</v>
      </c>
      <c r="L320" s="47" t="s">
        <v>81</v>
      </c>
      <c r="M320" s="29">
        <v>3</v>
      </c>
      <c r="N320" s="34" t="s">
        <v>5100</v>
      </c>
      <c r="O320" s="65">
        <v>45299.5</v>
      </c>
      <c r="P320" s="35"/>
      <c r="Q320" s="35"/>
      <c r="R320" s="40"/>
      <c r="S320" s="40"/>
      <c r="T320" s="36"/>
      <c r="U320" s="34" t="s">
        <v>5101</v>
      </c>
      <c r="V320" s="34" t="s">
        <v>5099</v>
      </c>
      <c r="W320" s="123" t="s">
        <v>5102</v>
      </c>
      <c r="X320" s="124" t="s">
        <v>132</v>
      </c>
      <c r="Y320" s="124" t="s">
        <v>133</v>
      </c>
    </row>
    <row r="321" ht="409.5" spans="1:25">
      <c r="A321" s="107">
        <v>355</v>
      </c>
      <c r="B321" s="34" t="s">
        <v>117</v>
      </c>
      <c r="C321" s="29" t="s">
        <v>150</v>
      </c>
      <c r="D321" s="94" t="s">
        <v>5099</v>
      </c>
      <c r="E321" s="57" t="s">
        <v>157</v>
      </c>
      <c r="F321" s="55" t="s">
        <v>4626</v>
      </c>
      <c r="G321" s="80">
        <v>45627</v>
      </c>
      <c r="H321" s="80">
        <v>45657</v>
      </c>
      <c r="I321" s="93" t="s">
        <v>124</v>
      </c>
      <c r="J321" s="34" t="s">
        <v>125</v>
      </c>
      <c r="K321" s="34" t="s">
        <v>922</v>
      </c>
      <c r="L321" s="47" t="s">
        <v>81</v>
      </c>
      <c r="M321" s="29">
        <v>3</v>
      </c>
      <c r="N321" s="34" t="s">
        <v>5103</v>
      </c>
      <c r="O321" s="65">
        <v>45504.625</v>
      </c>
      <c r="P321" s="35"/>
      <c r="Q321" s="35"/>
      <c r="R321" s="40"/>
      <c r="S321" s="40"/>
      <c r="T321" s="36"/>
      <c r="U321" s="34" t="s">
        <v>5104</v>
      </c>
      <c r="V321" s="34" t="s">
        <v>5099</v>
      </c>
      <c r="W321" s="123" t="s">
        <v>5105</v>
      </c>
      <c r="X321" t="s">
        <v>132</v>
      </c>
      <c r="Y321" t="s">
        <v>138</v>
      </c>
    </row>
    <row r="322" ht="409.5" spans="1:25">
      <c r="A322" s="107">
        <v>358</v>
      </c>
      <c r="B322" s="34" t="s">
        <v>117</v>
      </c>
      <c r="C322" s="33" t="s">
        <v>150</v>
      </c>
      <c r="D322" s="92" t="s">
        <v>5106</v>
      </c>
      <c r="E322" s="54" t="s">
        <v>412</v>
      </c>
      <c r="F322" s="55" t="s">
        <v>4626</v>
      </c>
      <c r="G322" s="80">
        <v>45444</v>
      </c>
      <c r="H322" s="80">
        <v>45473</v>
      </c>
      <c r="I322" s="33" t="s">
        <v>124</v>
      </c>
      <c r="J322" s="33" t="s">
        <v>125</v>
      </c>
      <c r="K322" s="34" t="s">
        <v>922</v>
      </c>
      <c r="L322" s="47" t="s">
        <v>81</v>
      </c>
      <c r="M322" s="33">
        <v>3</v>
      </c>
      <c r="N322" s="34" t="s">
        <v>5107</v>
      </c>
      <c r="O322" s="65">
        <v>45433.7083333333</v>
      </c>
      <c r="P322" s="35"/>
      <c r="Q322" s="35"/>
      <c r="R322" s="40"/>
      <c r="S322" s="40"/>
      <c r="T322" s="36"/>
      <c r="U322" s="34" t="s">
        <v>5108</v>
      </c>
      <c r="V322" s="34" t="s">
        <v>5106</v>
      </c>
      <c r="W322" s="123" t="s">
        <v>5109</v>
      </c>
      <c r="X322" s="124" t="s">
        <v>132</v>
      </c>
      <c r="Y322" s="124" t="s">
        <v>438</v>
      </c>
    </row>
    <row r="323" ht="14.25" spans="1:23">
      <c r="A323" s="107">
        <v>361</v>
      </c>
      <c r="B323" s="34" t="s">
        <v>117</v>
      </c>
      <c r="C323" s="33" t="s">
        <v>150</v>
      </c>
      <c r="D323" s="92" t="s">
        <v>5106</v>
      </c>
      <c r="E323" s="54" t="s">
        <v>412</v>
      </c>
      <c r="F323" s="55" t="s">
        <v>4626</v>
      </c>
      <c r="G323" s="80">
        <v>45627</v>
      </c>
      <c r="H323" s="80">
        <v>45657</v>
      </c>
      <c r="I323" s="33" t="s">
        <v>124</v>
      </c>
      <c r="J323" s="33" t="s">
        <v>125</v>
      </c>
      <c r="K323" s="34" t="s">
        <v>922</v>
      </c>
      <c r="L323" s="47" t="s">
        <v>81</v>
      </c>
      <c r="M323" s="33">
        <v>3</v>
      </c>
      <c r="N323" s="34"/>
      <c r="O323" s="65"/>
      <c r="P323" s="35"/>
      <c r="Q323" s="35"/>
      <c r="R323" s="40"/>
      <c r="S323" s="40"/>
      <c r="T323" s="36"/>
      <c r="U323" s="34"/>
      <c r="V323" s="34"/>
      <c r="W323" s="123"/>
    </row>
    <row r="324" ht="409.5" spans="1:25">
      <c r="A324" s="107">
        <v>364</v>
      </c>
      <c r="B324" s="34" t="s">
        <v>117</v>
      </c>
      <c r="C324" s="33" t="s">
        <v>150</v>
      </c>
      <c r="D324" s="92" t="s">
        <v>5110</v>
      </c>
      <c r="E324" s="57" t="s">
        <v>157</v>
      </c>
      <c r="F324" s="55" t="s">
        <v>4626</v>
      </c>
      <c r="G324" s="80">
        <v>45444</v>
      </c>
      <c r="H324" s="80">
        <v>45473</v>
      </c>
      <c r="I324" s="33" t="s">
        <v>124</v>
      </c>
      <c r="J324" s="33" t="s">
        <v>125</v>
      </c>
      <c r="K324" s="34" t="s">
        <v>922</v>
      </c>
      <c r="L324" s="47" t="s">
        <v>81</v>
      </c>
      <c r="M324" s="33">
        <v>3</v>
      </c>
      <c r="N324" s="34" t="s">
        <v>5111</v>
      </c>
      <c r="O324" s="65">
        <v>45299.5</v>
      </c>
      <c r="P324" s="35"/>
      <c r="Q324" s="35"/>
      <c r="R324" s="40"/>
      <c r="S324" s="40"/>
      <c r="T324" s="36"/>
      <c r="U324" s="34" t="s">
        <v>5112</v>
      </c>
      <c r="V324" s="34" t="s">
        <v>5110</v>
      </c>
      <c r="W324" s="123" t="s">
        <v>5113</v>
      </c>
      <c r="X324" s="124" t="s">
        <v>132</v>
      </c>
      <c r="Y324" s="124" t="s">
        <v>133</v>
      </c>
    </row>
    <row r="325" ht="409.5" spans="1:25">
      <c r="A325" s="107">
        <v>367</v>
      </c>
      <c r="B325" s="34" t="s">
        <v>117</v>
      </c>
      <c r="C325" s="33" t="s">
        <v>150</v>
      </c>
      <c r="D325" s="92" t="s">
        <v>5110</v>
      </c>
      <c r="E325" s="57" t="s">
        <v>157</v>
      </c>
      <c r="F325" s="55" t="s">
        <v>4626</v>
      </c>
      <c r="G325" s="80">
        <v>45627</v>
      </c>
      <c r="H325" s="80">
        <v>45657</v>
      </c>
      <c r="I325" s="33" t="s">
        <v>124</v>
      </c>
      <c r="J325" s="33" t="s">
        <v>125</v>
      </c>
      <c r="K325" s="34" t="s">
        <v>922</v>
      </c>
      <c r="L325" s="47" t="s">
        <v>81</v>
      </c>
      <c r="M325" s="33">
        <v>3</v>
      </c>
      <c r="N325" s="34" t="s">
        <v>5114</v>
      </c>
      <c r="O325" s="65">
        <v>45504.625</v>
      </c>
      <c r="P325" s="35"/>
      <c r="Q325" s="35"/>
      <c r="R325" s="40"/>
      <c r="S325" s="40"/>
      <c r="T325" s="36"/>
      <c r="U325" s="34" t="s">
        <v>5115</v>
      </c>
      <c r="V325" s="34" t="s">
        <v>5110</v>
      </c>
      <c r="W325" s="123" t="s">
        <v>5116</v>
      </c>
      <c r="X325" t="s">
        <v>132</v>
      </c>
      <c r="Y325" t="s">
        <v>138</v>
      </c>
    </row>
    <row r="326" ht="409.5" spans="1:25">
      <c r="A326" s="107">
        <v>370</v>
      </c>
      <c r="B326" s="34" t="s">
        <v>117</v>
      </c>
      <c r="C326" s="33" t="s">
        <v>150</v>
      </c>
      <c r="D326" s="92" t="s">
        <v>5117</v>
      </c>
      <c r="E326" s="57" t="s">
        <v>157</v>
      </c>
      <c r="F326" s="55" t="s">
        <v>4626</v>
      </c>
      <c r="G326" s="80">
        <v>45444</v>
      </c>
      <c r="H326" s="80">
        <v>45473</v>
      </c>
      <c r="I326" s="33" t="s">
        <v>124</v>
      </c>
      <c r="J326" s="33" t="s">
        <v>125</v>
      </c>
      <c r="K326" s="34" t="s">
        <v>922</v>
      </c>
      <c r="L326" s="47" t="s">
        <v>81</v>
      </c>
      <c r="M326" s="33">
        <v>3</v>
      </c>
      <c r="N326" s="34" t="s">
        <v>5111</v>
      </c>
      <c r="O326" s="65">
        <v>45299.5</v>
      </c>
      <c r="P326" s="35"/>
      <c r="Q326" s="35"/>
      <c r="R326" s="40"/>
      <c r="S326" s="40"/>
      <c r="T326" s="36"/>
      <c r="U326" s="34" t="s">
        <v>5112</v>
      </c>
      <c r="V326" s="34" t="s">
        <v>5117</v>
      </c>
      <c r="W326" s="123" t="s">
        <v>5113</v>
      </c>
      <c r="X326" s="124" t="s">
        <v>132</v>
      </c>
      <c r="Y326" s="124" t="s">
        <v>133</v>
      </c>
    </row>
    <row r="327" ht="409.5" spans="1:25">
      <c r="A327" s="107">
        <v>373</v>
      </c>
      <c r="B327" s="34" t="s">
        <v>117</v>
      </c>
      <c r="C327" s="33" t="s">
        <v>150</v>
      </c>
      <c r="D327" s="92" t="s">
        <v>5117</v>
      </c>
      <c r="E327" s="57" t="s">
        <v>157</v>
      </c>
      <c r="F327" s="55" t="s">
        <v>4626</v>
      </c>
      <c r="G327" s="80">
        <v>45627</v>
      </c>
      <c r="H327" s="80">
        <v>45657</v>
      </c>
      <c r="I327" s="33" t="s">
        <v>124</v>
      </c>
      <c r="J327" s="33" t="s">
        <v>125</v>
      </c>
      <c r="K327" s="34" t="s">
        <v>922</v>
      </c>
      <c r="L327" s="47" t="s">
        <v>81</v>
      </c>
      <c r="M327" s="33">
        <v>3</v>
      </c>
      <c r="N327" s="34" t="s">
        <v>5114</v>
      </c>
      <c r="O327" s="65">
        <v>45504.625</v>
      </c>
      <c r="P327" s="35"/>
      <c r="Q327" s="35"/>
      <c r="R327" s="40"/>
      <c r="S327" s="40"/>
      <c r="T327" s="36"/>
      <c r="U327" s="34" t="s">
        <v>5115</v>
      </c>
      <c r="V327" s="34" t="s">
        <v>5117</v>
      </c>
      <c r="W327" s="123" t="s">
        <v>5116</v>
      </c>
      <c r="X327" t="s">
        <v>132</v>
      </c>
      <c r="Y327" t="s">
        <v>138</v>
      </c>
    </row>
    <row r="328" ht="409.5" spans="1:25">
      <c r="A328" s="107">
        <v>374</v>
      </c>
      <c r="B328" s="34" t="s">
        <v>117</v>
      </c>
      <c r="C328" s="29" t="s">
        <v>363</v>
      </c>
      <c r="D328" s="92" t="s">
        <v>1041</v>
      </c>
      <c r="E328" s="54" t="s">
        <v>412</v>
      </c>
      <c r="F328" s="55" t="s">
        <v>4626</v>
      </c>
      <c r="G328" s="80">
        <v>45292</v>
      </c>
      <c r="H328" s="80">
        <v>45322</v>
      </c>
      <c r="I328" s="33" t="s">
        <v>124</v>
      </c>
      <c r="J328" s="33" t="s">
        <v>125</v>
      </c>
      <c r="K328" s="34" t="s">
        <v>922</v>
      </c>
      <c r="L328" s="47" t="s">
        <v>81</v>
      </c>
      <c r="M328" s="33">
        <v>15</v>
      </c>
      <c r="N328" s="34" t="s">
        <v>5118</v>
      </c>
      <c r="O328" s="65">
        <v>45321.6048611111</v>
      </c>
      <c r="P328" s="35"/>
      <c r="Q328" s="35"/>
      <c r="R328" s="40"/>
      <c r="S328" s="40"/>
      <c r="T328" s="36"/>
      <c r="U328" s="34" t="s">
        <v>5119</v>
      </c>
      <c r="V328" s="34" t="s">
        <v>1041</v>
      </c>
      <c r="W328" s="123" t="s">
        <v>5120</v>
      </c>
      <c r="X328" t="s">
        <v>132</v>
      </c>
      <c r="Y328" t="s">
        <v>133</v>
      </c>
    </row>
    <row r="329" ht="409.5" spans="1:25">
      <c r="A329" s="107">
        <v>375</v>
      </c>
      <c r="B329" s="34" t="s">
        <v>117</v>
      </c>
      <c r="C329" s="29" t="s">
        <v>363</v>
      </c>
      <c r="D329" s="92" t="s">
        <v>1041</v>
      </c>
      <c r="E329" s="54" t="s">
        <v>412</v>
      </c>
      <c r="F329" s="55" t="s">
        <v>4626</v>
      </c>
      <c r="G329" s="80">
        <v>45352</v>
      </c>
      <c r="H329" s="80">
        <v>45352</v>
      </c>
      <c r="I329" s="33" t="s">
        <v>124</v>
      </c>
      <c r="J329" s="33" t="s">
        <v>125</v>
      </c>
      <c r="K329" s="34" t="s">
        <v>922</v>
      </c>
      <c r="L329" s="47" t="s">
        <v>81</v>
      </c>
      <c r="M329" s="33">
        <v>15</v>
      </c>
      <c r="N329" s="34" t="s">
        <v>5121</v>
      </c>
      <c r="O329" s="65">
        <v>45366.4909722222</v>
      </c>
      <c r="P329" s="35"/>
      <c r="Q329" s="35"/>
      <c r="R329" s="40"/>
      <c r="S329" s="40"/>
      <c r="T329" s="36"/>
      <c r="U329" s="34" t="s">
        <v>5122</v>
      </c>
      <c r="V329" s="34" t="s">
        <v>1041</v>
      </c>
      <c r="W329" s="123" t="s">
        <v>5123</v>
      </c>
      <c r="X329" t="s">
        <v>132</v>
      </c>
      <c r="Y329" t="s">
        <v>163</v>
      </c>
    </row>
    <row r="330" ht="409.5" spans="1:25">
      <c r="A330" s="107">
        <v>376</v>
      </c>
      <c r="B330" s="34" t="s">
        <v>117</v>
      </c>
      <c r="C330" s="29" t="s">
        <v>363</v>
      </c>
      <c r="D330" s="92" t="s">
        <v>1041</v>
      </c>
      <c r="E330" s="54" t="s">
        <v>412</v>
      </c>
      <c r="F330" s="55" t="s">
        <v>4626</v>
      </c>
      <c r="G330" s="80">
        <v>45413</v>
      </c>
      <c r="H330" s="80">
        <v>45413</v>
      </c>
      <c r="I330" s="33" t="s">
        <v>124</v>
      </c>
      <c r="J330" s="33" t="s">
        <v>125</v>
      </c>
      <c r="K330" s="34" t="s">
        <v>922</v>
      </c>
      <c r="L330" s="47" t="s">
        <v>81</v>
      </c>
      <c r="M330" s="33">
        <v>15</v>
      </c>
      <c r="N330" s="34" t="s">
        <v>5124</v>
      </c>
      <c r="O330" s="65">
        <v>45441.6458333333</v>
      </c>
      <c r="P330" s="35"/>
      <c r="Q330" s="35"/>
      <c r="R330" s="40"/>
      <c r="S330" s="40"/>
      <c r="T330" s="36"/>
      <c r="U330" s="34" t="s">
        <v>5125</v>
      </c>
      <c r="V330" s="34" t="s">
        <v>1041</v>
      </c>
      <c r="W330" s="123" t="s">
        <v>5126</v>
      </c>
      <c r="X330" t="s">
        <v>132</v>
      </c>
      <c r="Y330" t="s">
        <v>438</v>
      </c>
    </row>
    <row r="331" ht="409.5" spans="1:25">
      <c r="A331" s="107">
        <v>377</v>
      </c>
      <c r="B331" s="34" t="s">
        <v>117</v>
      </c>
      <c r="C331" s="29" t="s">
        <v>363</v>
      </c>
      <c r="D331" s="92" t="s">
        <v>1041</v>
      </c>
      <c r="E331" s="54" t="s">
        <v>412</v>
      </c>
      <c r="F331" s="55" t="s">
        <v>4626</v>
      </c>
      <c r="G331" s="80">
        <v>45474</v>
      </c>
      <c r="H331" s="80">
        <v>45474</v>
      </c>
      <c r="I331" s="33" t="s">
        <v>124</v>
      </c>
      <c r="J331" s="33" t="s">
        <v>125</v>
      </c>
      <c r="K331" s="34" t="s">
        <v>922</v>
      </c>
      <c r="L331" s="47" t="s">
        <v>81</v>
      </c>
      <c r="M331" s="33">
        <v>15</v>
      </c>
      <c r="N331" s="34" t="s">
        <v>5127</v>
      </c>
      <c r="O331" s="65">
        <v>45492.6340277778</v>
      </c>
      <c r="P331" s="35"/>
      <c r="Q331" s="35"/>
      <c r="R331" s="40"/>
      <c r="S331" s="40"/>
      <c r="T331" s="36"/>
      <c r="U331" s="34" t="s">
        <v>5128</v>
      </c>
      <c r="V331" s="34" t="s">
        <v>1041</v>
      </c>
      <c r="W331" s="123" t="s">
        <v>5129</v>
      </c>
      <c r="X331" t="s">
        <v>132</v>
      </c>
      <c r="Y331" t="s">
        <v>138</v>
      </c>
    </row>
    <row r="332" ht="409.5" spans="1:25">
      <c r="A332" s="107">
        <v>378</v>
      </c>
      <c r="B332" s="34" t="s">
        <v>117</v>
      </c>
      <c r="C332" s="29" t="s">
        <v>363</v>
      </c>
      <c r="D332" s="92" t="s">
        <v>1041</v>
      </c>
      <c r="E332" s="54" t="s">
        <v>412</v>
      </c>
      <c r="F332" s="55" t="s">
        <v>4626</v>
      </c>
      <c r="G332" s="80">
        <v>45536</v>
      </c>
      <c r="H332" s="80">
        <v>45536</v>
      </c>
      <c r="I332" s="33" t="s">
        <v>124</v>
      </c>
      <c r="J332" s="33" t="s">
        <v>125</v>
      </c>
      <c r="K332" s="34" t="s">
        <v>922</v>
      </c>
      <c r="L332" s="47" t="s">
        <v>81</v>
      </c>
      <c r="M332" s="33">
        <v>15</v>
      </c>
      <c r="N332" s="34" t="s">
        <v>5130</v>
      </c>
      <c r="O332" s="65">
        <v>45560.6354166667</v>
      </c>
      <c r="P332" s="35"/>
      <c r="Q332" s="35"/>
      <c r="R332" s="40"/>
      <c r="S332" s="40"/>
      <c r="T332" s="36"/>
      <c r="U332" s="34" t="s">
        <v>5131</v>
      </c>
      <c r="V332" s="34" t="s">
        <v>1041</v>
      </c>
      <c r="W332" s="123" t="s">
        <v>5132</v>
      </c>
      <c r="X332" t="s">
        <v>132</v>
      </c>
      <c r="Y332" t="s">
        <v>149</v>
      </c>
    </row>
    <row r="333" ht="14.25" spans="1:23">
      <c r="A333" s="107">
        <v>379</v>
      </c>
      <c r="B333" s="34" t="s">
        <v>117</v>
      </c>
      <c r="C333" s="29" t="s">
        <v>363</v>
      </c>
      <c r="D333" s="92" t="s">
        <v>1041</v>
      </c>
      <c r="E333" s="54" t="s">
        <v>412</v>
      </c>
      <c r="F333" s="55" t="s">
        <v>4626</v>
      </c>
      <c r="G333" s="80">
        <v>45597</v>
      </c>
      <c r="H333" s="80">
        <v>45597</v>
      </c>
      <c r="I333" s="33" t="s">
        <v>124</v>
      </c>
      <c r="J333" s="33" t="s">
        <v>125</v>
      </c>
      <c r="K333" s="34" t="s">
        <v>922</v>
      </c>
      <c r="L333" s="47" t="s">
        <v>81</v>
      </c>
      <c r="M333" s="33">
        <v>15</v>
      </c>
      <c r="N333" s="34"/>
      <c r="O333" s="65"/>
      <c r="P333" s="35"/>
      <c r="Q333" s="35"/>
      <c r="R333" s="40"/>
      <c r="S333" s="40"/>
      <c r="T333" s="36"/>
      <c r="U333" s="34"/>
      <c r="V333" s="34"/>
      <c r="W333" s="123"/>
    </row>
    <row r="334" ht="409.5" spans="1:25">
      <c r="A334" s="107">
        <v>380</v>
      </c>
      <c r="B334" s="34" t="s">
        <v>117</v>
      </c>
      <c r="C334" s="29" t="s">
        <v>363</v>
      </c>
      <c r="D334" s="94" t="s">
        <v>1051</v>
      </c>
      <c r="E334" s="54" t="s">
        <v>412</v>
      </c>
      <c r="F334" s="55" t="s">
        <v>4626</v>
      </c>
      <c r="G334" s="80">
        <v>45292</v>
      </c>
      <c r="H334" s="80">
        <v>45322</v>
      </c>
      <c r="I334" s="33" t="s">
        <v>124</v>
      </c>
      <c r="J334" s="33" t="s">
        <v>125</v>
      </c>
      <c r="K334" s="34" t="s">
        <v>922</v>
      </c>
      <c r="L334" s="47" t="s">
        <v>81</v>
      </c>
      <c r="M334" s="33">
        <v>15</v>
      </c>
      <c r="N334" s="34" t="s">
        <v>5118</v>
      </c>
      <c r="O334" s="65">
        <v>45321.6048611111</v>
      </c>
      <c r="P334" s="35"/>
      <c r="Q334" s="35"/>
      <c r="R334" s="40"/>
      <c r="S334" s="40"/>
      <c r="T334" s="36"/>
      <c r="U334" s="34" t="s">
        <v>5119</v>
      </c>
      <c r="V334" s="34" t="s">
        <v>1051</v>
      </c>
      <c r="W334" s="123" t="s">
        <v>5120</v>
      </c>
      <c r="X334" t="s">
        <v>132</v>
      </c>
      <c r="Y334" t="s">
        <v>133</v>
      </c>
    </row>
    <row r="335" ht="409.5" spans="1:25">
      <c r="A335" s="107">
        <v>381</v>
      </c>
      <c r="B335" s="34" t="s">
        <v>117</v>
      </c>
      <c r="C335" s="29" t="s">
        <v>363</v>
      </c>
      <c r="D335" s="94" t="s">
        <v>1051</v>
      </c>
      <c r="E335" s="54" t="s">
        <v>412</v>
      </c>
      <c r="F335" s="55" t="s">
        <v>4626</v>
      </c>
      <c r="G335" s="80">
        <v>45352</v>
      </c>
      <c r="H335" s="80">
        <v>45352</v>
      </c>
      <c r="I335" s="33" t="s">
        <v>124</v>
      </c>
      <c r="J335" s="33" t="s">
        <v>125</v>
      </c>
      <c r="K335" s="34" t="s">
        <v>922</v>
      </c>
      <c r="L335" s="47" t="s">
        <v>81</v>
      </c>
      <c r="M335" s="33">
        <v>15</v>
      </c>
      <c r="N335" s="34" t="s">
        <v>5121</v>
      </c>
      <c r="O335" s="65">
        <v>45366.4909722222</v>
      </c>
      <c r="P335" s="35"/>
      <c r="Q335" s="35"/>
      <c r="R335" s="40"/>
      <c r="S335" s="40"/>
      <c r="T335" s="36"/>
      <c r="U335" s="34" t="s">
        <v>5122</v>
      </c>
      <c r="V335" s="34" t="s">
        <v>1051</v>
      </c>
      <c r="W335" s="123" t="s">
        <v>5123</v>
      </c>
      <c r="X335" t="s">
        <v>132</v>
      </c>
      <c r="Y335" t="s">
        <v>163</v>
      </c>
    </row>
    <row r="336" ht="409.5" spans="1:25">
      <c r="A336" s="107">
        <v>382</v>
      </c>
      <c r="B336" s="34" t="s">
        <v>117</v>
      </c>
      <c r="C336" s="29" t="s">
        <v>363</v>
      </c>
      <c r="D336" s="94" t="s">
        <v>1051</v>
      </c>
      <c r="E336" s="54" t="s">
        <v>412</v>
      </c>
      <c r="F336" s="55" t="s">
        <v>4626</v>
      </c>
      <c r="G336" s="80">
        <v>45413</v>
      </c>
      <c r="H336" s="80">
        <v>45413</v>
      </c>
      <c r="I336" s="33" t="s">
        <v>124</v>
      </c>
      <c r="J336" s="33" t="s">
        <v>125</v>
      </c>
      <c r="K336" s="34" t="s">
        <v>922</v>
      </c>
      <c r="L336" s="47" t="s">
        <v>81</v>
      </c>
      <c r="M336" s="33">
        <v>15</v>
      </c>
      <c r="N336" s="34" t="s">
        <v>5124</v>
      </c>
      <c r="O336" s="65">
        <v>45441.6458333333</v>
      </c>
      <c r="P336" s="35"/>
      <c r="Q336" s="35"/>
      <c r="R336" s="40"/>
      <c r="S336" s="40"/>
      <c r="T336" s="36"/>
      <c r="U336" s="34" t="s">
        <v>5125</v>
      </c>
      <c r="V336" s="34" t="s">
        <v>1051</v>
      </c>
      <c r="W336" s="123" t="s">
        <v>5126</v>
      </c>
      <c r="X336" t="s">
        <v>132</v>
      </c>
      <c r="Y336" t="s">
        <v>438</v>
      </c>
    </row>
    <row r="337" ht="409.5" spans="1:25">
      <c r="A337" s="107">
        <v>383</v>
      </c>
      <c r="B337" s="34" t="s">
        <v>117</v>
      </c>
      <c r="C337" s="29" t="s">
        <v>363</v>
      </c>
      <c r="D337" s="94" t="s">
        <v>1051</v>
      </c>
      <c r="E337" s="54" t="s">
        <v>412</v>
      </c>
      <c r="F337" s="55" t="s">
        <v>4626</v>
      </c>
      <c r="G337" s="80">
        <v>45474</v>
      </c>
      <c r="H337" s="80">
        <v>45474</v>
      </c>
      <c r="I337" s="33" t="s">
        <v>124</v>
      </c>
      <c r="J337" s="33" t="s">
        <v>125</v>
      </c>
      <c r="K337" s="34" t="s">
        <v>922</v>
      </c>
      <c r="L337" s="47" t="s">
        <v>81</v>
      </c>
      <c r="M337" s="33">
        <v>15</v>
      </c>
      <c r="N337" s="34" t="s">
        <v>5127</v>
      </c>
      <c r="O337" s="65">
        <v>45492.6340277778</v>
      </c>
      <c r="P337" s="35"/>
      <c r="Q337" s="35"/>
      <c r="R337" s="40"/>
      <c r="S337" s="40"/>
      <c r="T337" s="36"/>
      <c r="U337" s="34" t="s">
        <v>5128</v>
      </c>
      <c r="V337" s="34" t="s">
        <v>1051</v>
      </c>
      <c r="W337" s="123" t="s">
        <v>5129</v>
      </c>
      <c r="X337" t="s">
        <v>132</v>
      </c>
      <c r="Y337" t="s">
        <v>138</v>
      </c>
    </row>
    <row r="338" ht="409.5" spans="1:25">
      <c r="A338" s="107">
        <v>384</v>
      </c>
      <c r="B338" s="34" t="s">
        <v>117</v>
      </c>
      <c r="C338" s="29" t="s">
        <v>363</v>
      </c>
      <c r="D338" s="94" t="s">
        <v>1051</v>
      </c>
      <c r="E338" s="54" t="s">
        <v>412</v>
      </c>
      <c r="F338" s="55" t="s">
        <v>4626</v>
      </c>
      <c r="G338" s="80">
        <v>45536</v>
      </c>
      <c r="H338" s="80">
        <v>45536</v>
      </c>
      <c r="I338" s="33" t="s">
        <v>124</v>
      </c>
      <c r="J338" s="33" t="s">
        <v>125</v>
      </c>
      <c r="K338" s="34" t="s">
        <v>922</v>
      </c>
      <c r="L338" s="47" t="s">
        <v>81</v>
      </c>
      <c r="M338" s="33">
        <v>15</v>
      </c>
      <c r="N338" s="34" t="s">
        <v>5130</v>
      </c>
      <c r="O338" s="65">
        <v>45560.6354166667</v>
      </c>
      <c r="P338" s="35"/>
      <c r="Q338" s="35"/>
      <c r="R338" s="40"/>
      <c r="S338" s="40"/>
      <c r="T338" s="36"/>
      <c r="U338" s="34" t="s">
        <v>5131</v>
      </c>
      <c r="V338" s="34" t="s">
        <v>1051</v>
      </c>
      <c r="W338" s="123" t="s">
        <v>5132</v>
      </c>
      <c r="X338" t="s">
        <v>132</v>
      </c>
      <c r="Y338" t="s">
        <v>149</v>
      </c>
    </row>
    <row r="339" ht="14.25" spans="1:23">
      <c r="A339" s="107">
        <v>385</v>
      </c>
      <c r="B339" s="34" t="s">
        <v>117</v>
      </c>
      <c r="C339" s="29" t="s">
        <v>363</v>
      </c>
      <c r="D339" s="94" t="s">
        <v>1051</v>
      </c>
      <c r="E339" s="54" t="s">
        <v>412</v>
      </c>
      <c r="F339" s="55" t="s">
        <v>4626</v>
      </c>
      <c r="G339" s="80">
        <v>45597</v>
      </c>
      <c r="H339" s="80">
        <v>45597</v>
      </c>
      <c r="I339" s="33" t="s">
        <v>124</v>
      </c>
      <c r="J339" s="33" t="s">
        <v>125</v>
      </c>
      <c r="K339" s="34" t="s">
        <v>922</v>
      </c>
      <c r="L339" s="47" t="s">
        <v>81</v>
      </c>
      <c r="M339" s="33">
        <v>15</v>
      </c>
      <c r="N339" s="34"/>
      <c r="O339" s="65"/>
      <c r="P339" s="35"/>
      <c r="Q339" s="35"/>
      <c r="R339" s="40"/>
      <c r="S339" s="40"/>
      <c r="T339" s="36"/>
      <c r="U339" s="34"/>
      <c r="V339" s="34"/>
      <c r="W339" s="123"/>
    </row>
    <row r="340" ht="409.5" spans="1:25">
      <c r="A340" s="107">
        <v>386</v>
      </c>
      <c r="B340" s="34" t="s">
        <v>117</v>
      </c>
      <c r="C340" s="29" t="s">
        <v>150</v>
      </c>
      <c r="D340" s="189" t="s">
        <v>5133</v>
      </c>
      <c r="E340" s="57" t="s">
        <v>157</v>
      </c>
      <c r="F340" s="55" t="s">
        <v>4626</v>
      </c>
      <c r="G340" s="80">
        <v>45473</v>
      </c>
      <c r="H340" s="80">
        <v>45473</v>
      </c>
      <c r="I340" s="93" t="s">
        <v>124</v>
      </c>
      <c r="J340" s="34" t="s">
        <v>125</v>
      </c>
      <c r="K340" s="34" t="s">
        <v>922</v>
      </c>
      <c r="L340" s="47" t="s">
        <v>81</v>
      </c>
      <c r="M340" s="29">
        <v>12</v>
      </c>
      <c r="N340" s="34" t="s">
        <v>5134</v>
      </c>
      <c r="O340" s="65">
        <v>45350.6798611111</v>
      </c>
      <c r="P340" s="35"/>
      <c r="Q340" s="35"/>
      <c r="R340" s="40"/>
      <c r="S340" s="40"/>
      <c r="T340" s="36"/>
      <c r="U340" s="34" t="s">
        <v>5135</v>
      </c>
      <c r="V340" s="34" t="s">
        <v>5133</v>
      </c>
      <c r="W340" s="123" t="s">
        <v>5136</v>
      </c>
      <c r="X340" s="124" t="s">
        <v>132</v>
      </c>
      <c r="Y340" s="124" t="s">
        <v>170</v>
      </c>
    </row>
    <row r="341" ht="409.5" spans="1:25">
      <c r="A341" s="107">
        <v>387</v>
      </c>
      <c r="B341" s="34" t="s">
        <v>117</v>
      </c>
      <c r="C341" s="29" t="s">
        <v>150</v>
      </c>
      <c r="D341" s="189" t="s">
        <v>5133</v>
      </c>
      <c r="E341" s="57" t="s">
        <v>157</v>
      </c>
      <c r="F341" s="55" t="s">
        <v>4626</v>
      </c>
      <c r="G341" s="80">
        <v>45657</v>
      </c>
      <c r="H341" s="80">
        <v>45657</v>
      </c>
      <c r="I341" s="93" t="s">
        <v>124</v>
      </c>
      <c r="J341" s="34" t="s">
        <v>125</v>
      </c>
      <c r="K341" s="34" t="s">
        <v>922</v>
      </c>
      <c r="L341" s="47" t="s">
        <v>81</v>
      </c>
      <c r="M341" s="29">
        <v>12</v>
      </c>
      <c r="N341" s="34" t="s">
        <v>5137</v>
      </c>
      <c r="O341" s="65">
        <v>45492.6340277778</v>
      </c>
      <c r="P341" s="35"/>
      <c r="Q341" s="35"/>
      <c r="R341" s="40"/>
      <c r="S341" s="40"/>
      <c r="T341" s="36"/>
      <c r="U341" s="34" t="s">
        <v>5138</v>
      </c>
      <c r="V341" s="34" t="s">
        <v>5133</v>
      </c>
      <c r="W341" s="123" t="s">
        <v>5139</v>
      </c>
      <c r="X341" t="s">
        <v>132</v>
      </c>
      <c r="Y341" t="s">
        <v>138</v>
      </c>
    </row>
    <row r="342" ht="409.5" spans="1:25">
      <c r="A342" s="107">
        <v>388</v>
      </c>
      <c r="B342" s="34" t="s">
        <v>117</v>
      </c>
      <c r="C342" s="29" t="s">
        <v>363</v>
      </c>
      <c r="D342" s="92" t="s">
        <v>5140</v>
      </c>
      <c r="E342" s="57" t="s">
        <v>412</v>
      </c>
      <c r="F342" s="55" t="s">
        <v>4626</v>
      </c>
      <c r="G342" s="80">
        <v>45292</v>
      </c>
      <c r="H342" s="80">
        <v>45322</v>
      </c>
      <c r="I342" s="33" t="s">
        <v>124</v>
      </c>
      <c r="J342" s="33" t="s">
        <v>125</v>
      </c>
      <c r="K342" s="34" t="s">
        <v>922</v>
      </c>
      <c r="L342" s="47" t="s">
        <v>81</v>
      </c>
      <c r="M342" s="33">
        <v>3</v>
      </c>
      <c r="N342" s="34" t="s">
        <v>5141</v>
      </c>
      <c r="O342" s="65">
        <v>45303.5</v>
      </c>
      <c r="P342" s="35"/>
      <c r="Q342" s="35"/>
      <c r="R342" s="40"/>
      <c r="S342" s="40"/>
      <c r="T342" s="36"/>
      <c r="U342" s="34" t="s">
        <v>5142</v>
      </c>
      <c r="V342" s="34" t="s">
        <v>5140</v>
      </c>
      <c r="W342" s="123" t="s">
        <v>5143</v>
      </c>
      <c r="X342" t="s">
        <v>132</v>
      </c>
      <c r="Y342" t="s">
        <v>133</v>
      </c>
    </row>
    <row r="343" ht="409.5" spans="1:25">
      <c r="A343" s="107">
        <v>388</v>
      </c>
      <c r="B343" s="34" t="s">
        <v>117</v>
      </c>
      <c r="C343" s="29" t="s">
        <v>363</v>
      </c>
      <c r="D343" s="92" t="s">
        <v>5140</v>
      </c>
      <c r="E343" s="57" t="s">
        <v>412</v>
      </c>
      <c r="F343" s="55" t="s">
        <v>4626</v>
      </c>
      <c r="G343" s="80">
        <v>45352</v>
      </c>
      <c r="H343" s="80">
        <v>45382</v>
      </c>
      <c r="I343" s="33" t="s">
        <v>124</v>
      </c>
      <c r="J343" s="33" t="s">
        <v>125</v>
      </c>
      <c r="K343" s="34" t="s">
        <v>922</v>
      </c>
      <c r="L343" s="47" t="s">
        <v>81</v>
      </c>
      <c r="M343" s="33">
        <v>3</v>
      </c>
      <c r="N343" s="34" t="s">
        <v>5144</v>
      </c>
      <c r="O343" s="65">
        <v>45366.4875</v>
      </c>
      <c r="P343" s="35"/>
      <c r="Q343" s="35"/>
      <c r="R343" s="40"/>
      <c r="S343" s="40"/>
      <c r="T343" s="36"/>
      <c r="U343" s="34" t="s">
        <v>5145</v>
      </c>
      <c r="V343" s="34" t="s">
        <v>5140</v>
      </c>
      <c r="W343" s="123" t="s">
        <v>5146</v>
      </c>
      <c r="X343" t="s">
        <v>132</v>
      </c>
      <c r="Y343" t="s">
        <v>163</v>
      </c>
    </row>
    <row r="344" ht="409.5" spans="1:25">
      <c r="A344" s="107">
        <v>389</v>
      </c>
      <c r="B344" s="34" t="s">
        <v>117</v>
      </c>
      <c r="C344" s="29" t="s">
        <v>363</v>
      </c>
      <c r="D344" s="92" t="s">
        <v>5140</v>
      </c>
      <c r="E344" s="57" t="s">
        <v>412</v>
      </c>
      <c r="F344" s="55" t="s">
        <v>4626</v>
      </c>
      <c r="G344" s="80">
        <v>45413</v>
      </c>
      <c r="H344" s="80">
        <v>45443</v>
      </c>
      <c r="I344" s="33" t="s">
        <v>124</v>
      </c>
      <c r="J344" s="33" t="s">
        <v>125</v>
      </c>
      <c r="K344" s="34" t="s">
        <v>922</v>
      </c>
      <c r="L344" s="47" t="s">
        <v>81</v>
      </c>
      <c r="M344" s="33">
        <v>3</v>
      </c>
      <c r="N344" s="34" t="s">
        <v>5147</v>
      </c>
      <c r="O344" s="65">
        <v>45442.6041666667</v>
      </c>
      <c r="P344" s="35"/>
      <c r="Q344" s="35"/>
      <c r="R344" s="40"/>
      <c r="S344" s="40"/>
      <c r="T344" s="36"/>
      <c r="U344" s="34" t="s">
        <v>5148</v>
      </c>
      <c r="V344" s="34" t="s">
        <v>5140</v>
      </c>
      <c r="W344" s="123" t="s">
        <v>5149</v>
      </c>
      <c r="X344" t="s">
        <v>132</v>
      </c>
      <c r="Y344" t="s">
        <v>438</v>
      </c>
    </row>
    <row r="345" ht="409.5" spans="1:25">
      <c r="A345" s="107">
        <v>389</v>
      </c>
      <c r="B345" s="34" t="s">
        <v>117</v>
      </c>
      <c r="C345" s="29" t="s">
        <v>363</v>
      </c>
      <c r="D345" s="92" t="s">
        <v>5140</v>
      </c>
      <c r="E345" s="57" t="s">
        <v>412</v>
      </c>
      <c r="F345" s="55" t="s">
        <v>4626</v>
      </c>
      <c r="G345" s="80">
        <v>45474</v>
      </c>
      <c r="H345" s="80">
        <v>45504</v>
      </c>
      <c r="I345" s="33" t="s">
        <v>124</v>
      </c>
      <c r="J345" s="33" t="s">
        <v>125</v>
      </c>
      <c r="K345" s="34" t="s">
        <v>922</v>
      </c>
      <c r="L345" s="47" t="s">
        <v>81</v>
      </c>
      <c r="M345" s="33">
        <v>3</v>
      </c>
      <c r="N345" s="34" t="s">
        <v>5150</v>
      </c>
      <c r="O345" s="65">
        <v>45504.625</v>
      </c>
      <c r="P345" s="35"/>
      <c r="Q345" s="35"/>
      <c r="R345" s="40"/>
      <c r="S345" s="40"/>
      <c r="T345" s="36"/>
      <c r="U345" s="34" t="s">
        <v>5151</v>
      </c>
      <c r="V345" s="34" t="s">
        <v>5140</v>
      </c>
      <c r="W345" s="123" t="s">
        <v>5152</v>
      </c>
      <c r="X345" t="s">
        <v>132</v>
      </c>
      <c r="Y345" t="s">
        <v>138</v>
      </c>
    </row>
    <row r="346" ht="409.5" spans="1:25">
      <c r="A346" s="107">
        <v>390</v>
      </c>
      <c r="B346" s="34" t="s">
        <v>117</v>
      </c>
      <c r="C346" s="29" t="s">
        <v>363</v>
      </c>
      <c r="D346" s="92" t="s">
        <v>5140</v>
      </c>
      <c r="E346" s="57" t="s">
        <v>412</v>
      </c>
      <c r="F346" s="55" t="s">
        <v>4626</v>
      </c>
      <c r="G346" s="80">
        <v>45536</v>
      </c>
      <c r="H346" s="80">
        <v>45565</v>
      </c>
      <c r="I346" s="33" t="s">
        <v>124</v>
      </c>
      <c r="J346" s="33" t="s">
        <v>125</v>
      </c>
      <c r="K346" s="34" t="s">
        <v>922</v>
      </c>
      <c r="L346" s="47" t="s">
        <v>81</v>
      </c>
      <c r="M346" s="33">
        <v>3</v>
      </c>
      <c r="N346" s="34" t="s">
        <v>5153</v>
      </c>
      <c r="O346" s="65">
        <v>45560.6354166667</v>
      </c>
      <c r="P346" s="35"/>
      <c r="Q346" s="35"/>
      <c r="R346" s="40"/>
      <c r="S346" s="40"/>
      <c r="T346" s="36"/>
      <c r="U346" s="34" t="s">
        <v>5154</v>
      </c>
      <c r="V346" s="34" t="s">
        <v>5140</v>
      </c>
      <c r="W346" s="123" t="s">
        <v>5155</v>
      </c>
      <c r="X346" t="s">
        <v>132</v>
      </c>
      <c r="Y346" t="s">
        <v>149</v>
      </c>
    </row>
    <row r="347" ht="14.25" spans="1:22">
      <c r="A347" s="107">
        <v>390</v>
      </c>
      <c r="B347" s="34" t="s">
        <v>117</v>
      </c>
      <c r="C347" s="29" t="s">
        <v>363</v>
      </c>
      <c r="D347" s="92" t="s">
        <v>5140</v>
      </c>
      <c r="E347" s="57" t="s">
        <v>412</v>
      </c>
      <c r="F347" s="55" t="s">
        <v>4626</v>
      </c>
      <c r="G347" s="80">
        <v>45597</v>
      </c>
      <c r="H347" s="80">
        <v>45626</v>
      </c>
      <c r="I347" s="33" t="s">
        <v>124</v>
      </c>
      <c r="J347" s="33" t="s">
        <v>125</v>
      </c>
      <c r="K347" s="34" t="s">
        <v>922</v>
      </c>
      <c r="L347" s="47" t="s">
        <v>81</v>
      </c>
      <c r="M347" s="33">
        <v>3</v>
      </c>
      <c r="N347" s="34"/>
      <c r="O347" s="34"/>
      <c r="P347" s="35"/>
      <c r="Q347" s="35"/>
      <c r="R347" s="40"/>
      <c r="S347" s="40"/>
      <c r="T347" s="36"/>
      <c r="U347" s="34"/>
      <c r="V347" s="34"/>
    </row>
    <row r="348" ht="409.5" spans="1:25">
      <c r="A348" s="107">
        <v>391</v>
      </c>
      <c r="B348" s="34" t="s">
        <v>117</v>
      </c>
      <c r="C348" s="29" t="s">
        <v>363</v>
      </c>
      <c r="D348" s="92" t="s">
        <v>4370</v>
      </c>
      <c r="E348" s="57" t="s">
        <v>412</v>
      </c>
      <c r="F348" s="55" t="s">
        <v>4626</v>
      </c>
      <c r="G348" s="80">
        <v>45292</v>
      </c>
      <c r="H348" s="80">
        <v>45322</v>
      </c>
      <c r="I348" s="33" t="s">
        <v>124</v>
      </c>
      <c r="J348" s="33" t="s">
        <v>125</v>
      </c>
      <c r="K348" s="34" t="s">
        <v>922</v>
      </c>
      <c r="L348" s="47" t="s">
        <v>81</v>
      </c>
      <c r="M348" s="33">
        <v>3</v>
      </c>
      <c r="N348" s="34" t="s">
        <v>5141</v>
      </c>
      <c r="O348" s="65">
        <v>45303.5</v>
      </c>
      <c r="P348" s="35"/>
      <c r="Q348" s="35"/>
      <c r="R348" s="40"/>
      <c r="S348" s="40"/>
      <c r="T348" s="36"/>
      <c r="U348" s="34" t="s">
        <v>5142</v>
      </c>
      <c r="V348" s="34" t="s">
        <v>4370</v>
      </c>
      <c r="W348" s="123" t="s">
        <v>5143</v>
      </c>
      <c r="X348" t="s">
        <v>132</v>
      </c>
      <c r="Y348" t="s">
        <v>133</v>
      </c>
    </row>
    <row r="349" ht="409.5" spans="1:25">
      <c r="A349" s="107">
        <v>391</v>
      </c>
      <c r="B349" s="34" t="s">
        <v>117</v>
      </c>
      <c r="C349" s="29" t="s">
        <v>363</v>
      </c>
      <c r="D349" s="92" t="s">
        <v>4370</v>
      </c>
      <c r="E349" s="57" t="s">
        <v>412</v>
      </c>
      <c r="F349" s="55" t="s">
        <v>4626</v>
      </c>
      <c r="G349" s="80">
        <v>45352</v>
      </c>
      <c r="H349" s="80">
        <v>45382</v>
      </c>
      <c r="I349" s="33" t="s">
        <v>124</v>
      </c>
      <c r="J349" s="33" t="s">
        <v>125</v>
      </c>
      <c r="K349" s="34" t="s">
        <v>922</v>
      </c>
      <c r="L349" s="47" t="s">
        <v>81</v>
      </c>
      <c r="M349" s="33">
        <v>3</v>
      </c>
      <c r="N349" s="34" t="s">
        <v>5144</v>
      </c>
      <c r="O349" s="65">
        <v>45366.4875</v>
      </c>
      <c r="P349" s="35"/>
      <c r="Q349" s="35"/>
      <c r="R349" s="40"/>
      <c r="S349" s="40"/>
      <c r="T349" s="36"/>
      <c r="U349" s="34" t="s">
        <v>5145</v>
      </c>
      <c r="V349" s="34" t="s">
        <v>4370</v>
      </c>
      <c r="W349" s="123" t="s">
        <v>5146</v>
      </c>
      <c r="X349" t="s">
        <v>132</v>
      </c>
      <c r="Y349" t="s">
        <v>163</v>
      </c>
    </row>
    <row r="350" ht="409.5" spans="1:25">
      <c r="A350" s="107">
        <v>392</v>
      </c>
      <c r="B350" s="34" t="s">
        <v>117</v>
      </c>
      <c r="C350" s="29" t="s">
        <v>363</v>
      </c>
      <c r="D350" s="92" t="s">
        <v>4370</v>
      </c>
      <c r="E350" s="57" t="s">
        <v>412</v>
      </c>
      <c r="F350" s="55" t="s">
        <v>4626</v>
      </c>
      <c r="G350" s="80">
        <v>45413</v>
      </c>
      <c r="H350" s="80">
        <v>45443</v>
      </c>
      <c r="I350" s="33" t="s">
        <v>124</v>
      </c>
      <c r="J350" s="33" t="s">
        <v>125</v>
      </c>
      <c r="K350" s="34" t="s">
        <v>922</v>
      </c>
      <c r="L350" s="47" t="s">
        <v>81</v>
      </c>
      <c r="M350" s="33">
        <v>3</v>
      </c>
      <c r="N350" s="34" t="s">
        <v>5147</v>
      </c>
      <c r="O350" s="65">
        <v>45442.6041666667</v>
      </c>
      <c r="P350" s="35"/>
      <c r="Q350" s="35"/>
      <c r="R350" s="40"/>
      <c r="S350" s="40"/>
      <c r="T350" s="36"/>
      <c r="U350" s="34" t="s">
        <v>5148</v>
      </c>
      <c r="V350" s="34" t="s">
        <v>4370</v>
      </c>
      <c r="W350" s="123" t="s">
        <v>5149</v>
      </c>
      <c r="X350" t="s">
        <v>132</v>
      </c>
      <c r="Y350" t="s">
        <v>438</v>
      </c>
    </row>
    <row r="351" ht="409.5" spans="1:25">
      <c r="A351" s="107">
        <v>391</v>
      </c>
      <c r="B351" s="34" t="s">
        <v>117</v>
      </c>
      <c r="C351" s="29" t="s">
        <v>363</v>
      </c>
      <c r="D351" s="92" t="s">
        <v>4370</v>
      </c>
      <c r="E351" s="57" t="s">
        <v>412</v>
      </c>
      <c r="F351" s="55" t="s">
        <v>4626</v>
      </c>
      <c r="G351" s="80">
        <v>45474</v>
      </c>
      <c r="H351" s="80">
        <v>45504</v>
      </c>
      <c r="I351" s="33" t="s">
        <v>124</v>
      </c>
      <c r="J351" s="33" t="s">
        <v>125</v>
      </c>
      <c r="K351" s="34" t="s">
        <v>922</v>
      </c>
      <c r="L351" s="47" t="s">
        <v>81</v>
      </c>
      <c r="M351" s="33">
        <v>3</v>
      </c>
      <c r="N351" s="34" t="s">
        <v>5150</v>
      </c>
      <c r="O351" s="65">
        <v>45504.625</v>
      </c>
      <c r="P351" s="35"/>
      <c r="Q351" s="35"/>
      <c r="R351" s="40"/>
      <c r="S351" s="40"/>
      <c r="T351" s="36"/>
      <c r="U351" s="34" t="s">
        <v>5151</v>
      </c>
      <c r="V351" s="34" t="s">
        <v>4370</v>
      </c>
      <c r="W351" s="123" t="s">
        <v>5152</v>
      </c>
      <c r="X351" t="s">
        <v>132</v>
      </c>
      <c r="Y351" t="s">
        <v>138</v>
      </c>
    </row>
    <row r="352" ht="409.5" spans="1:25">
      <c r="A352" s="107">
        <v>393</v>
      </c>
      <c r="B352" s="34" t="s">
        <v>117</v>
      </c>
      <c r="C352" s="29" t="s">
        <v>363</v>
      </c>
      <c r="D352" s="92" t="s">
        <v>4370</v>
      </c>
      <c r="E352" s="57" t="s">
        <v>412</v>
      </c>
      <c r="F352" s="55" t="s">
        <v>4626</v>
      </c>
      <c r="G352" s="80">
        <v>45536</v>
      </c>
      <c r="H352" s="80">
        <v>45565</v>
      </c>
      <c r="I352" s="33" t="s">
        <v>124</v>
      </c>
      <c r="J352" s="33" t="s">
        <v>125</v>
      </c>
      <c r="K352" s="34" t="s">
        <v>922</v>
      </c>
      <c r="L352" s="47" t="s">
        <v>81</v>
      </c>
      <c r="M352" s="33">
        <v>3</v>
      </c>
      <c r="N352" s="34" t="s">
        <v>5153</v>
      </c>
      <c r="O352" s="65">
        <v>45560.6354166667</v>
      </c>
      <c r="P352" s="35"/>
      <c r="Q352" s="35"/>
      <c r="R352" s="40"/>
      <c r="S352" s="40"/>
      <c r="T352" s="36"/>
      <c r="U352" s="34" t="s">
        <v>5154</v>
      </c>
      <c r="V352" s="34" t="s">
        <v>4370</v>
      </c>
      <c r="W352" s="123" t="s">
        <v>5155</v>
      </c>
      <c r="X352" t="s">
        <v>132</v>
      </c>
      <c r="Y352" t="s">
        <v>149</v>
      </c>
    </row>
    <row r="353" ht="14.25" spans="1:22">
      <c r="A353" s="107">
        <v>391</v>
      </c>
      <c r="B353" s="34" t="s">
        <v>117</v>
      </c>
      <c r="C353" s="29" t="s">
        <v>363</v>
      </c>
      <c r="D353" s="92" t="s">
        <v>4370</v>
      </c>
      <c r="E353" s="57" t="s">
        <v>412</v>
      </c>
      <c r="F353" s="55" t="s">
        <v>4626</v>
      </c>
      <c r="G353" s="80">
        <v>45597</v>
      </c>
      <c r="H353" s="80">
        <v>45626</v>
      </c>
      <c r="I353" s="33" t="s">
        <v>124</v>
      </c>
      <c r="J353" s="33" t="s">
        <v>125</v>
      </c>
      <c r="K353" s="34" t="s">
        <v>922</v>
      </c>
      <c r="L353" s="47" t="s">
        <v>81</v>
      </c>
      <c r="M353" s="33">
        <v>3</v>
      </c>
      <c r="N353" s="34"/>
      <c r="O353" s="34"/>
      <c r="P353" s="35"/>
      <c r="Q353" s="35"/>
      <c r="R353" s="40"/>
      <c r="S353" s="40"/>
      <c r="T353" s="36"/>
      <c r="U353" s="34"/>
      <c r="V353" s="34"/>
    </row>
    <row r="354" ht="409.5" spans="1:25">
      <c r="A354" s="107">
        <v>394</v>
      </c>
      <c r="B354" s="34" t="s">
        <v>117</v>
      </c>
      <c r="C354" s="33" t="s">
        <v>150</v>
      </c>
      <c r="D354" s="92" t="s">
        <v>1102</v>
      </c>
      <c r="E354" s="57" t="s">
        <v>157</v>
      </c>
      <c r="F354" s="55" t="s">
        <v>4626</v>
      </c>
      <c r="G354" s="80">
        <v>45473</v>
      </c>
      <c r="H354" s="80">
        <v>45473</v>
      </c>
      <c r="I354" s="33" t="s">
        <v>124</v>
      </c>
      <c r="J354" s="33" t="s">
        <v>125</v>
      </c>
      <c r="K354" s="34" t="s">
        <v>922</v>
      </c>
      <c r="L354" s="47" t="s">
        <v>81</v>
      </c>
      <c r="M354" s="33">
        <v>3</v>
      </c>
      <c r="N354" s="34" t="s">
        <v>5156</v>
      </c>
      <c r="O354" s="65">
        <v>45366.4875</v>
      </c>
      <c r="P354" s="35"/>
      <c r="Q354" s="35"/>
      <c r="R354" s="40"/>
      <c r="S354" s="40"/>
      <c r="T354" s="36"/>
      <c r="U354" s="34" t="s">
        <v>5157</v>
      </c>
      <c r="V354" s="34" t="s">
        <v>1102</v>
      </c>
      <c r="W354" s="123" t="s">
        <v>5158</v>
      </c>
      <c r="X354" t="s">
        <v>132</v>
      </c>
      <c r="Y354" t="s">
        <v>163</v>
      </c>
    </row>
    <row r="355" ht="409.5" spans="1:25">
      <c r="A355" s="107">
        <v>395</v>
      </c>
      <c r="B355" s="34" t="s">
        <v>117</v>
      </c>
      <c r="C355" s="33" t="s">
        <v>150</v>
      </c>
      <c r="D355" s="92" t="s">
        <v>1102</v>
      </c>
      <c r="E355" s="57" t="s">
        <v>157</v>
      </c>
      <c r="F355" s="55" t="s">
        <v>4626</v>
      </c>
      <c r="G355" s="80">
        <v>45657</v>
      </c>
      <c r="H355" s="80">
        <v>45657</v>
      </c>
      <c r="I355" s="33" t="s">
        <v>124</v>
      </c>
      <c r="J355" s="33" t="s">
        <v>125</v>
      </c>
      <c r="K355" s="34" t="s">
        <v>922</v>
      </c>
      <c r="L355" s="47" t="s">
        <v>81</v>
      </c>
      <c r="M355" s="33">
        <v>3</v>
      </c>
      <c r="N355" s="34" t="s">
        <v>5159</v>
      </c>
      <c r="O355" s="65">
        <v>45492.6340277778</v>
      </c>
      <c r="P355" s="35"/>
      <c r="Q355" s="35"/>
      <c r="R355" s="40"/>
      <c r="S355" s="40"/>
      <c r="T355" s="36"/>
      <c r="U355" s="34" t="s">
        <v>5160</v>
      </c>
      <c r="V355" s="34" t="s">
        <v>1102</v>
      </c>
      <c r="W355" s="123" t="s">
        <v>5161</v>
      </c>
      <c r="X355" t="s">
        <v>132</v>
      </c>
      <c r="Y355" t="s">
        <v>138</v>
      </c>
    </row>
    <row r="356" ht="409.5" spans="1:25">
      <c r="A356" s="107">
        <v>396</v>
      </c>
      <c r="B356" s="34" t="s">
        <v>117</v>
      </c>
      <c r="C356" s="33" t="s">
        <v>150</v>
      </c>
      <c r="D356" s="92" t="s">
        <v>1108</v>
      </c>
      <c r="E356" s="57" t="s">
        <v>157</v>
      </c>
      <c r="F356" s="55" t="s">
        <v>4626</v>
      </c>
      <c r="G356" s="80">
        <v>45473</v>
      </c>
      <c r="H356" s="80">
        <v>45473</v>
      </c>
      <c r="I356" s="33" t="s">
        <v>124</v>
      </c>
      <c r="J356" s="33" t="s">
        <v>125</v>
      </c>
      <c r="K356" s="34" t="s">
        <v>922</v>
      </c>
      <c r="L356" s="47" t="s">
        <v>81</v>
      </c>
      <c r="M356" s="33">
        <v>3</v>
      </c>
      <c r="N356" s="34" t="s">
        <v>5156</v>
      </c>
      <c r="O356" s="65">
        <v>45366.4875</v>
      </c>
      <c r="P356" s="35"/>
      <c r="Q356" s="35"/>
      <c r="R356" s="40"/>
      <c r="S356" s="40"/>
      <c r="T356" s="36"/>
      <c r="U356" s="34" t="s">
        <v>5157</v>
      </c>
      <c r="V356" s="34" t="s">
        <v>1108</v>
      </c>
      <c r="W356" s="123" t="s">
        <v>5158</v>
      </c>
      <c r="X356" t="s">
        <v>132</v>
      </c>
      <c r="Y356" t="s">
        <v>163</v>
      </c>
    </row>
    <row r="357" ht="409.5" spans="1:25">
      <c r="A357" s="107">
        <v>397</v>
      </c>
      <c r="B357" s="34" t="s">
        <v>117</v>
      </c>
      <c r="C357" s="33" t="s">
        <v>150</v>
      </c>
      <c r="D357" s="92" t="s">
        <v>1108</v>
      </c>
      <c r="E357" s="57" t="s">
        <v>157</v>
      </c>
      <c r="F357" s="55" t="s">
        <v>4626</v>
      </c>
      <c r="G357" s="80">
        <v>45657</v>
      </c>
      <c r="H357" s="80">
        <v>45657</v>
      </c>
      <c r="I357" s="33" t="s">
        <v>124</v>
      </c>
      <c r="J357" s="33" t="s">
        <v>125</v>
      </c>
      <c r="K357" s="34" t="s">
        <v>922</v>
      </c>
      <c r="L357" s="47" t="s">
        <v>81</v>
      </c>
      <c r="M357" s="33">
        <v>3</v>
      </c>
      <c r="N357" s="34" t="s">
        <v>5159</v>
      </c>
      <c r="O357" s="65">
        <v>45492.6340277778</v>
      </c>
      <c r="P357" s="35"/>
      <c r="Q357" s="35"/>
      <c r="R357" s="40"/>
      <c r="S357" s="40"/>
      <c r="T357" s="36"/>
      <c r="U357" s="34" t="s">
        <v>5160</v>
      </c>
      <c r="V357" s="34" t="s">
        <v>1108</v>
      </c>
      <c r="W357" s="123" t="s">
        <v>5161</v>
      </c>
      <c r="X357" t="s">
        <v>132</v>
      </c>
      <c r="Y357" t="s">
        <v>138</v>
      </c>
    </row>
    <row r="358" ht="409.5" spans="1:25">
      <c r="A358" s="107">
        <v>398</v>
      </c>
      <c r="B358" s="34" t="s">
        <v>117</v>
      </c>
      <c r="C358" s="29" t="s">
        <v>363</v>
      </c>
      <c r="D358" s="92" t="s">
        <v>5162</v>
      </c>
      <c r="E358" s="54" t="s">
        <v>120</v>
      </c>
      <c r="F358" s="55" t="s">
        <v>4626</v>
      </c>
      <c r="G358" s="80">
        <v>45292</v>
      </c>
      <c r="H358" s="80">
        <v>45322</v>
      </c>
      <c r="I358" s="33" t="s">
        <v>124</v>
      </c>
      <c r="J358" s="33" t="s">
        <v>125</v>
      </c>
      <c r="K358" s="34" t="s">
        <v>922</v>
      </c>
      <c r="L358" s="47" t="s">
        <v>81</v>
      </c>
      <c r="M358" s="33">
        <v>9</v>
      </c>
      <c r="N358" s="34" t="s">
        <v>5163</v>
      </c>
      <c r="O358" s="65">
        <v>45321.4694444444</v>
      </c>
      <c r="P358" s="35"/>
      <c r="Q358" s="35"/>
      <c r="R358" s="40"/>
      <c r="S358" s="40"/>
      <c r="T358" s="36"/>
      <c r="U358" s="34" t="s">
        <v>5164</v>
      </c>
      <c r="V358" s="34" t="s">
        <v>5162</v>
      </c>
      <c r="W358" s="123" t="s">
        <v>5165</v>
      </c>
      <c r="X358" t="s">
        <v>132</v>
      </c>
      <c r="Y358" t="s">
        <v>133</v>
      </c>
    </row>
    <row r="359" ht="409.5" spans="1:25">
      <c r="A359" s="107">
        <v>399</v>
      </c>
      <c r="B359" s="34" t="s">
        <v>117</v>
      </c>
      <c r="C359" s="29" t="s">
        <v>363</v>
      </c>
      <c r="D359" s="92" t="s">
        <v>5162</v>
      </c>
      <c r="E359" s="54" t="s">
        <v>120</v>
      </c>
      <c r="F359" s="55" t="s">
        <v>4626</v>
      </c>
      <c r="G359" s="80">
        <v>45352</v>
      </c>
      <c r="H359" s="80">
        <v>45352</v>
      </c>
      <c r="I359" s="33" t="s">
        <v>124</v>
      </c>
      <c r="J359" s="33" t="s">
        <v>125</v>
      </c>
      <c r="K359" s="34" t="s">
        <v>922</v>
      </c>
      <c r="L359" s="47" t="s">
        <v>81</v>
      </c>
      <c r="M359" s="33">
        <v>9</v>
      </c>
      <c r="N359" s="34" t="s">
        <v>5166</v>
      </c>
      <c r="O359" s="65">
        <v>45373.4958333333</v>
      </c>
      <c r="P359" s="35"/>
      <c r="Q359" s="35"/>
      <c r="R359" s="40"/>
      <c r="S359" s="40"/>
      <c r="T359" s="36"/>
      <c r="U359" s="34" t="s">
        <v>5167</v>
      </c>
      <c r="V359" s="34" t="s">
        <v>5162</v>
      </c>
      <c r="W359" s="123" t="s">
        <v>5168</v>
      </c>
      <c r="X359" t="s">
        <v>132</v>
      </c>
      <c r="Y359" t="s">
        <v>163</v>
      </c>
    </row>
    <row r="360" ht="409.5" spans="1:25">
      <c r="A360" s="107">
        <v>400</v>
      </c>
      <c r="B360" s="34" t="s">
        <v>117</v>
      </c>
      <c r="C360" s="29" t="s">
        <v>363</v>
      </c>
      <c r="D360" s="92" t="s">
        <v>5162</v>
      </c>
      <c r="E360" s="54" t="s">
        <v>120</v>
      </c>
      <c r="F360" s="55" t="s">
        <v>4626</v>
      </c>
      <c r="G360" s="80">
        <v>45413</v>
      </c>
      <c r="H360" s="80">
        <v>45413</v>
      </c>
      <c r="I360" s="33" t="s">
        <v>124</v>
      </c>
      <c r="J360" s="33" t="s">
        <v>125</v>
      </c>
      <c r="K360" s="34" t="s">
        <v>922</v>
      </c>
      <c r="L360" s="47" t="s">
        <v>81</v>
      </c>
      <c r="M360" s="33">
        <v>9</v>
      </c>
      <c r="N360" s="34" t="s">
        <v>5169</v>
      </c>
      <c r="O360" s="65">
        <v>45442.6041666667</v>
      </c>
      <c r="P360" s="35"/>
      <c r="Q360" s="35"/>
      <c r="R360" s="40"/>
      <c r="S360" s="40"/>
      <c r="T360" s="36"/>
      <c r="U360" s="34" t="s">
        <v>5170</v>
      </c>
      <c r="V360" s="34" t="s">
        <v>5162</v>
      </c>
      <c r="W360" s="123" t="s">
        <v>5171</v>
      </c>
      <c r="X360" t="s">
        <v>132</v>
      </c>
      <c r="Y360" t="s">
        <v>438</v>
      </c>
    </row>
    <row r="361" ht="409.5" spans="1:25">
      <c r="A361" s="107">
        <v>401</v>
      </c>
      <c r="B361" s="34" t="s">
        <v>117</v>
      </c>
      <c r="C361" s="29" t="s">
        <v>363</v>
      </c>
      <c r="D361" s="92" t="s">
        <v>5162</v>
      </c>
      <c r="E361" s="54" t="s">
        <v>120</v>
      </c>
      <c r="F361" s="55" t="s">
        <v>4626</v>
      </c>
      <c r="G361" s="80">
        <v>45474</v>
      </c>
      <c r="H361" s="80">
        <v>45474</v>
      </c>
      <c r="I361" s="33" t="s">
        <v>124</v>
      </c>
      <c r="J361" s="33" t="s">
        <v>125</v>
      </c>
      <c r="K361" s="34" t="s">
        <v>922</v>
      </c>
      <c r="L361" s="47" t="s">
        <v>81</v>
      </c>
      <c r="M361" s="33">
        <v>9</v>
      </c>
      <c r="N361" s="34" t="s">
        <v>5172</v>
      </c>
      <c r="O361" s="65">
        <v>45492.6340277778</v>
      </c>
      <c r="P361" s="35"/>
      <c r="Q361" s="35"/>
      <c r="R361" s="40"/>
      <c r="S361" s="40"/>
      <c r="T361" s="36"/>
      <c r="U361" s="34" t="s">
        <v>5173</v>
      </c>
      <c r="V361" s="34" t="s">
        <v>5162</v>
      </c>
      <c r="W361" s="123" t="s">
        <v>5174</v>
      </c>
      <c r="X361" t="s">
        <v>132</v>
      </c>
      <c r="Y361" t="s">
        <v>138</v>
      </c>
    </row>
    <row r="362" ht="409.5" spans="1:25">
      <c r="A362" s="107">
        <v>402</v>
      </c>
      <c r="B362" s="34" t="s">
        <v>117</v>
      </c>
      <c r="C362" s="29" t="s">
        <v>363</v>
      </c>
      <c r="D362" s="92" t="s">
        <v>5162</v>
      </c>
      <c r="E362" s="54" t="s">
        <v>120</v>
      </c>
      <c r="F362" s="55" t="s">
        <v>4626</v>
      </c>
      <c r="G362" s="80">
        <v>45536</v>
      </c>
      <c r="H362" s="80">
        <v>45536</v>
      </c>
      <c r="I362" s="33" t="s">
        <v>124</v>
      </c>
      <c r="J362" s="33" t="s">
        <v>125</v>
      </c>
      <c r="K362" s="34" t="s">
        <v>922</v>
      </c>
      <c r="L362" s="47" t="s">
        <v>81</v>
      </c>
      <c r="M362" s="33">
        <v>9</v>
      </c>
      <c r="N362" s="34" t="s">
        <v>5175</v>
      </c>
      <c r="O362" s="65">
        <v>45560.6354166667</v>
      </c>
      <c r="P362" s="35"/>
      <c r="Q362" s="35"/>
      <c r="R362" s="40"/>
      <c r="S362" s="40"/>
      <c r="T362" s="36"/>
      <c r="U362" s="34" t="s">
        <v>5176</v>
      </c>
      <c r="V362" s="34" t="s">
        <v>5162</v>
      </c>
      <c r="W362" s="123" t="s">
        <v>5177</v>
      </c>
      <c r="X362" t="s">
        <v>132</v>
      </c>
      <c r="Y362" t="s">
        <v>149</v>
      </c>
    </row>
    <row r="363" ht="14.25" spans="1:22">
      <c r="A363" s="107">
        <v>403</v>
      </c>
      <c r="B363" s="34" t="s">
        <v>117</v>
      </c>
      <c r="C363" s="29" t="s">
        <v>363</v>
      </c>
      <c r="D363" s="92" t="s">
        <v>5162</v>
      </c>
      <c r="E363" s="54" t="s">
        <v>120</v>
      </c>
      <c r="F363" s="55" t="s">
        <v>4626</v>
      </c>
      <c r="G363" s="80">
        <v>45597</v>
      </c>
      <c r="H363" s="80">
        <v>45597</v>
      </c>
      <c r="I363" s="33" t="s">
        <v>124</v>
      </c>
      <c r="J363" s="33" t="s">
        <v>125</v>
      </c>
      <c r="K363" s="34" t="s">
        <v>922</v>
      </c>
      <c r="L363" s="47" t="s">
        <v>81</v>
      </c>
      <c r="M363" s="33">
        <v>9</v>
      </c>
      <c r="N363" s="34"/>
      <c r="O363" s="34"/>
      <c r="P363" s="35"/>
      <c r="Q363" s="35"/>
      <c r="R363" s="40"/>
      <c r="S363" s="40"/>
      <c r="T363" s="36"/>
      <c r="U363" s="34"/>
      <c r="V363" s="34"/>
    </row>
    <row r="364" ht="409.5" spans="1:25">
      <c r="A364" s="107">
        <v>405</v>
      </c>
      <c r="B364" s="34" t="s">
        <v>117</v>
      </c>
      <c r="C364" s="43" t="s">
        <v>150</v>
      </c>
      <c r="D364" s="187" t="s">
        <v>4541</v>
      </c>
      <c r="E364" s="54" t="s">
        <v>412</v>
      </c>
      <c r="F364" s="55" t="s">
        <v>4626</v>
      </c>
      <c r="G364" s="80">
        <v>45383</v>
      </c>
      <c r="H364" s="80">
        <v>45412</v>
      </c>
      <c r="I364" s="93" t="s">
        <v>124</v>
      </c>
      <c r="J364" s="34" t="s">
        <v>125</v>
      </c>
      <c r="K364" s="34" t="s">
        <v>922</v>
      </c>
      <c r="L364" s="47" t="s">
        <v>81</v>
      </c>
      <c r="M364" s="29">
        <v>3</v>
      </c>
      <c r="N364" s="34" t="s">
        <v>5178</v>
      </c>
      <c r="O364" s="65">
        <v>45357.475</v>
      </c>
      <c r="P364" s="35"/>
      <c r="Q364" s="35"/>
      <c r="R364" s="40"/>
      <c r="S364" s="40"/>
      <c r="T364" s="36"/>
      <c r="U364" s="34" t="s">
        <v>5179</v>
      </c>
      <c r="V364" s="34" t="s">
        <v>4541</v>
      </c>
      <c r="W364" s="123" t="s">
        <v>5180</v>
      </c>
      <c r="X364" t="s">
        <v>132</v>
      </c>
      <c r="Y364" t="s">
        <v>163</v>
      </c>
    </row>
    <row r="365" ht="409.5" spans="1:25">
      <c r="A365" s="107">
        <v>406</v>
      </c>
      <c r="B365" s="34" t="s">
        <v>117</v>
      </c>
      <c r="C365" s="43" t="s">
        <v>150</v>
      </c>
      <c r="D365" s="187" t="s">
        <v>4541</v>
      </c>
      <c r="E365" s="54" t="s">
        <v>412</v>
      </c>
      <c r="F365" s="55" t="s">
        <v>4626</v>
      </c>
      <c r="G365" s="80">
        <v>45444</v>
      </c>
      <c r="H365" s="80">
        <v>45473</v>
      </c>
      <c r="I365" s="93" t="s">
        <v>124</v>
      </c>
      <c r="J365" s="34" t="s">
        <v>125</v>
      </c>
      <c r="K365" s="34" t="s">
        <v>922</v>
      </c>
      <c r="L365" s="47" t="s">
        <v>81</v>
      </c>
      <c r="M365" s="29">
        <v>3</v>
      </c>
      <c r="N365" s="34" t="s">
        <v>5181</v>
      </c>
      <c r="O365" s="65">
        <v>45442.6875</v>
      </c>
      <c r="P365" s="35"/>
      <c r="Q365" s="35"/>
      <c r="R365" s="40"/>
      <c r="S365" s="40"/>
      <c r="T365" s="36"/>
      <c r="U365" s="34" t="s">
        <v>5182</v>
      </c>
      <c r="V365" s="34" t="s">
        <v>4541</v>
      </c>
      <c r="W365" s="123" t="s">
        <v>5183</v>
      </c>
      <c r="X365" s="124" t="s">
        <v>132</v>
      </c>
      <c r="Y365" s="124" t="s">
        <v>438</v>
      </c>
    </row>
    <row r="366" ht="409.5" spans="1:25">
      <c r="A366" s="107">
        <v>407</v>
      </c>
      <c r="B366" s="34" t="s">
        <v>117</v>
      </c>
      <c r="C366" s="43" t="s">
        <v>150</v>
      </c>
      <c r="D366" s="187" t="s">
        <v>4541</v>
      </c>
      <c r="E366" s="54" t="s">
        <v>412</v>
      </c>
      <c r="F366" s="55" t="s">
        <v>4626</v>
      </c>
      <c r="G366" s="80">
        <v>45505</v>
      </c>
      <c r="H366" s="80">
        <v>45535</v>
      </c>
      <c r="I366" s="93" t="s">
        <v>124</v>
      </c>
      <c r="J366" s="34" t="s">
        <v>125</v>
      </c>
      <c r="K366" s="34" t="s">
        <v>922</v>
      </c>
      <c r="L366" s="47" t="s">
        <v>81</v>
      </c>
      <c r="M366" s="29">
        <v>3</v>
      </c>
      <c r="N366" s="34" t="s">
        <v>5184</v>
      </c>
      <c r="O366" s="65">
        <v>45503.5</v>
      </c>
      <c r="P366" s="35"/>
      <c r="Q366" s="35"/>
      <c r="R366" s="40"/>
      <c r="S366" s="40"/>
      <c r="T366" s="36"/>
      <c r="U366" s="34" t="s">
        <v>5185</v>
      </c>
      <c r="V366" s="34" t="s">
        <v>4541</v>
      </c>
      <c r="W366" s="123" t="s">
        <v>5186</v>
      </c>
      <c r="X366" t="s">
        <v>132</v>
      </c>
      <c r="Y366" t="s">
        <v>138</v>
      </c>
    </row>
    <row r="367" ht="409.5" spans="1:25">
      <c r="A367" s="107">
        <v>408</v>
      </c>
      <c r="B367" s="34" t="s">
        <v>117</v>
      </c>
      <c r="C367" s="43" t="s">
        <v>150</v>
      </c>
      <c r="D367" s="187" t="s">
        <v>4541</v>
      </c>
      <c r="E367" s="54" t="s">
        <v>412</v>
      </c>
      <c r="F367" s="55" t="s">
        <v>4626</v>
      </c>
      <c r="G367" s="80">
        <v>45566</v>
      </c>
      <c r="H367" s="80">
        <v>45596</v>
      </c>
      <c r="I367" s="93" t="s">
        <v>124</v>
      </c>
      <c r="J367" s="34" t="s">
        <v>125</v>
      </c>
      <c r="K367" s="34" t="s">
        <v>922</v>
      </c>
      <c r="L367" s="47" t="s">
        <v>81</v>
      </c>
      <c r="M367" s="29">
        <v>3</v>
      </c>
      <c r="N367" s="34" t="s">
        <v>5187</v>
      </c>
      <c r="O367" s="65">
        <v>45548.4965277778</v>
      </c>
      <c r="P367" s="35"/>
      <c r="Q367" s="35"/>
      <c r="R367" s="40"/>
      <c r="S367" s="40"/>
      <c r="T367" s="36"/>
      <c r="U367" s="34" t="s">
        <v>5188</v>
      </c>
      <c r="V367" s="34" t="s">
        <v>4541</v>
      </c>
      <c r="W367" s="123" t="s">
        <v>5189</v>
      </c>
      <c r="X367" t="s">
        <v>132</v>
      </c>
      <c r="Y367" t="s">
        <v>149</v>
      </c>
    </row>
    <row r="368" ht="409.5" spans="1:25">
      <c r="A368" s="107">
        <v>410</v>
      </c>
      <c r="B368" s="34" t="s">
        <v>117</v>
      </c>
      <c r="C368" s="33" t="s">
        <v>150</v>
      </c>
      <c r="D368" s="92" t="s">
        <v>4382</v>
      </c>
      <c r="E368" s="54" t="s">
        <v>412</v>
      </c>
      <c r="F368" s="55" t="s">
        <v>4626</v>
      </c>
      <c r="G368" s="80">
        <v>45383</v>
      </c>
      <c r="H368" s="80">
        <v>45412</v>
      </c>
      <c r="I368" s="33" t="s">
        <v>124</v>
      </c>
      <c r="J368" s="33" t="s">
        <v>125</v>
      </c>
      <c r="K368" s="34" t="s">
        <v>922</v>
      </c>
      <c r="L368" s="47" t="s">
        <v>81</v>
      </c>
      <c r="M368" s="33">
        <v>3</v>
      </c>
      <c r="N368" s="34" t="s">
        <v>5190</v>
      </c>
      <c r="O368" s="65">
        <v>45356.6541666667</v>
      </c>
      <c r="P368" s="35"/>
      <c r="Q368" s="35"/>
      <c r="R368" s="40"/>
      <c r="S368" s="40"/>
      <c r="T368" s="36"/>
      <c r="U368" s="34" t="s">
        <v>5191</v>
      </c>
      <c r="V368" s="34" t="s">
        <v>4382</v>
      </c>
      <c r="W368" s="123" t="s">
        <v>5192</v>
      </c>
      <c r="X368" t="s">
        <v>132</v>
      </c>
      <c r="Y368" t="s">
        <v>163</v>
      </c>
    </row>
    <row r="369" ht="409.5" spans="1:25">
      <c r="A369" s="107">
        <v>410</v>
      </c>
      <c r="B369" s="34" t="s">
        <v>117</v>
      </c>
      <c r="C369" s="33" t="s">
        <v>150</v>
      </c>
      <c r="D369" s="92" t="s">
        <v>4382</v>
      </c>
      <c r="E369" s="54" t="s">
        <v>412</v>
      </c>
      <c r="F369" s="55" t="s">
        <v>4626</v>
      </c>
      <c r="G369" s="80">
        <v>45444</v>
      </c>
      <c r="H369" s="80">
        <v>45473</v>
      </c>
      <c r="I369" s="33" t="s">
        <v>124</v>
      </c>
      <c r="J369" s="33" t="s">
        <v>125</v>
      </c>
      <c r="K369" s="34" t="s">
        <v>922</v>
      </c>
      <c r="L369" s="47" t="s">
        <v>81</v>
      </c>
      <c r="M369" s="33">
        <v>3</v>
      </c>
      <c r="N369" s="34" t="s">
        <v>5193</v>
      </c>
      <c r="O369" s="65">
        <v>45433.7083333333</v>
      </c>
      <c r="P369" s="35"/>
      <c r="Q369" s="35"/>
      <c r="R369" s="40"/>
      <c r="S369" s="40"/>
      <c r="T369" s="36"/>
      <c r="U369" s="34" t="s">
        <v>5194</v>
      </c>
      <c r="V369" s="34" t="s">
        <v>4382</v>
      </c>
      <c r="W369" s="123" t="s">
        <v>5195</v>
      </c>
      <c r="X369" s="124" t="s">
        <v>132</v>
      </c>
      <c r="Y369" s="124" t="s">
        <v>438</v>
      </c>
    </row>
    <row r="370" ht="409.5" spans="1:25">
      <c r="A370" s="107">
        <v>411</v>
      </c>
      <c r="B370" s="34" t="s">
        <v>117</v>
      </c>
      <c r="C370" s="33" t="s">
        <v>150</v>
      </c>
      <c r="D370" s="92" t="s">
        <v>4382</v>
      </c>
      <c r="E370" s="54" t="s">
        <v>412</v>
      </c>
      <c r="F370" s="55" t="s">
        <v>4626</v>
      </c>
      <c r="G370" s="80">
        <v>45505</v>
      </c>
      <c r="H370" s="80">
        <v>45535</v>
      </c>
      <c r="I370" s="33" t="s">
        <v>124</v>
      </c>
      <c r="J370" s="33" t="s">
        <v>125</v>
      </c>
      <c r="K370" s="34" t="s">
        <v>922</v>
      </c>
      <c r="L370" s="47" t="s">
        <v>81</v>
      </c>
      <c r="M370" s="33">
        <v>3</v>
      </c>
      <c r="N370" s="34" t="s">
        <v>5196</v>
      </c>
      <c r="O370" s="65">
        <v>45504.625</v>
      </c>
      <c r="P370" s="35"/>
      <c r="Q370" s="35"/>
      <c r="R370" s="40"/>
      <c r="S370" s="40"/>
      <c r="T370" s="36"/>
      <c r="U370" s="34" t="s">
        <v>5197</v>
      </c>
      <c r="V370" s="34" t="s">
        <v>4382</v>
      </c>
      <c r="W370" s="123" t="s">
        <v>5198</v>
      </c>
      <c r="X370" t="s">
        <v>132</v>
      </c>
      <c r="Y370" t="s">
        <v>138</v>
      </c>
    </row>
    <row r="371" ht="409.5" spans="1:25">
      <c r="A371" s="107">
        <v>412</v>
      </c>
      <c r="B371" s="34" t="s">
        <v>117</v>
      </c>
      <c r="C371" s="33" t="s">
        <v>150</v>
      </c>
      <c r="D371" s="92" t="s">
        <v>4382</v>
      </c>
      <c r="E371" s="54" t="s">
        <v>412</v>
      </c>
      <c r="F371" s="55" t="s">
        <v>4626</v>
      </c>
      <c r="G371" s="80">
        <v>45566</v>
      </c>
      <c r="H371" s="80">
        <v>45596</v>
      </c>
      <c r="I371" s="33" t="s">
        <v>124</v>
      </c>
      <c r="J371" s="33" t="s">
        <v>125</v>
      </c>
      <c r="K371" s="34" t="s">
        <v>922</v>
      </c>
      <c r="L371" s="47" t="s">
        <v>81</v>
      </c>
      <c r="M371" s="33">
        <v>3</v>
      </c>
      <c r="N371" s="34" t="s">
        <v>5199</v>
      </c>
      <c r="O371" s="65">
        <v>45594.6875</v>
      </c>
      <c r="P371" s="35"/>
      <c r="Q371" s="35"/>
      <c r="R371" s="40"/>
      <c r="S371" s="40"/>
      <c r="T371" s="36"/>
      <c r="U371" s="34" t="s">
        <v>5200</v>
      </c>
      <c r="V371" s="34" t="s">
        <v>4382</v>
      </c>
      <c r="W371" s="123" t="s">
        <v>5201</v>
      </c>
      <c r="X371" t="s">
        <v>132</v>
      </c>
      <c r="Y371" t="s">
        <v>3620</v>
      </c>
    </row>
    <row r="372" ht="409.5" spans="1:25">
      <c r="A372" s="107">
        <v>415</v>
      </c>
      <c r="B372" s="34" t="s">
        <v>117</v>
      </c>
      <c r="C372" s="29" t="s">
        <v>363</v>
      </c>
      <c r="D372" s="92" t="s">
        <v>4374</v>
      </c>
      <c r="E372" s="54" t="s">
        <v>120</v>
      </c>
      <c r="F372" s="55" t="s">
        <v>4626</v>
      </c>
      <c r="G372" s="80">
        <v>45413</v>
      </c>
      <c r="H372" s="80">
        <v>45443</v>
      </c>
      <c r="I372" s="33" t="s">
        <v>124</v>
      </c>
      <c r="J372" s="33" t="s">
        <v>125</v>
      </c>
      <c r="K372" s="34" t="s">
        <v>922</v>
      </c>
      <c r="L372" s="47" t="s">
        <v>81</v>
      </c>
      <c r="M372" s="33">
        <v>3</v>
      </c>
      <c r="N372" s="34" t="s">
        <v>5080</v>
      </c>
      <c r="O372" s="65">
        <v>45433.7083333333</v>
      </c>
      <c r="P372" s="35"/>
      <c r="Q372" s="35"/>
      <c r="R372" s="40"/>
      <c r="S372" s="40"/>
      <c r="T372" s="36"/>
      <c r="U372" s="34" t="s">
        <v>5081</v>
      </c>
      <c r="V372" s="34" t="s">
        <v>4374</v>
      </c>
      <c r="W372" s="123" t="s">
        <v>5082</v>
      </c>
      <c r="X372" t="s">
        <v>132</v>
      </c>
      <c r="Y372" t="s">
        <v>438</v>
      </c>
    </row>
    <row r="373" ht="14.25" spans="1:23">
      <c r="A373" s="107">
        <v>418</v>
      </c>
      <c r="B373" s="34" t="s">
        <v>117</v>
      </c>
      <c r="C373" s="29" t="s">
        <v>363</v>
      </c>
      <c r="D373" s="92" t="s">
        <v>4374</v>
      </c>
      <c r="E373" s="54" t="s">
        <v>120</v>
      </c>
      <c r="F373" s="55" t="s">
        <v>4626</v>
      </c>
      <c r="G373" s="80">
        <v>45597</v>
      </c>
      <c r="H373" s="80">
        <v>45626</v>
      </c>
      <c r="I373" s="33" t="s">
        <v>124</v>
      </c>
      <c r="J373" s="33" t="s">
        <v>125</v>
      </c>
      <c r="K373" s="34" t="s">
        <v>922</v>
      </c>
      <c r="L373" s="47" t="s">
        <v>81</v>
      </c>
      <c r="M373" s="33">
        <v>3</v>
      </c>
      <c r="N373" s="34"/>
      <c r="O373" s="65"/>
      <c r="P373" s="35"/>
      <c r="Q373" s="35"/>
      <c r="R373" s="40"/>
      <c r="S373" s="40"/>
      <c r="T373" s="36"/>
      <c r="U373" s="34"/>
      <c r="V373" s="34"/>
      <c r="W373" s="123"/>
    </row>
    <row r="374" ht="409.5" spans="1:25">
      <c r="A374" s="107">
        <v>421</v>
      </c>
      <c r="B374" s="34" t="s">
        <v>117</v>
      </c>
      <c r="C374" s="29" t="s">
        <v>363</v>
      </c>
      <c r="D374" s="92" t="s">
        <v>5202</v>
      </c>
      <c r="E374" s="54" t="s">
        <v>120</v>
      </c>
      <c r="F374" s="55" t="s">
        <v>4626</v>
      </c>
      <c r="G374" s="80">
        <v>45413</v>
      </c>
      <c r="H374" s="80">
        <v>45443</v>
      </c>
      <c r="I374" s="33" t="s">
        <v>124</v>
      </c>
      <c r="J374" s="33" t="s">
        <v>125</v>
      </c>
      <c r="K374" s="34" t="s">
        <v>922</v>
      </c>
      <c r="L374" s="47" t="s">
        <v>81</v>
      </c>
      <c r="M374" s="33">
        <v>3</v>
      </c>
      <c r="N374" s="34" t="s">
        <v>5080</v>
      </c>
      <c r="O374" s="65">
        <v>45433.7083333333</v>
      </c>
      <c r="P374" s="35"/>
      <c r="Q374" s="35"/>
      <c r="R374" s="40"/>
      <c r="S374" s="40"/>
      <c r="T374" s="36"/>
      <c r="U374" s="34" t="s">
        <v>5081</v>
      </c>
      <c r="V374" s="34" t="s">
        <v>5202</v>
      </c>
      <c r="W374" s="123" t="s">
        <v>5082</v>
      </c>
      <c r="X374" t="s">
        <v>132</v>
      </c>
      <c r="Y374" t="s">
        <v>438</v>
      </c>
    </row>
    <row r="375" ht="14.25" spans="1:23">
      <c r="A375" s="107">
        <v>424</v>
      </c>
      <c r="B375" s="34" t="s">
        <v>117</v>
      </c>
      <c r="C375" s="29" t="s">
        <v>363</v>
      </c>
      <c r="D375" s="92" t="s">
        <v>5202</v>
      </c>
      <c r="E375" s="54" t="s">
        <v>120</v>
      </c>
      <c r="F375" s="55" t="s">
        <v>4626</v>
      </c>
      <c r="G375" s="80">
        <v>45597</v>
      </c>
      <c r="H375" s="80">
        <v>45626</v>
      </c>
      <c r="I375" s="33" t="s">
        <v>124</v>
      </c>
      <c r="J375" s="33" t="s">
        <v>125</v>
      </c>
      <c r="K375" s="34" t="s">
        <v>922</v>
      </c>
      <c r="L375" s="47" t="s">
        <v>81</v>
      </c>
      <c r="M375" s="33">
        <v>3</v>
      </c>
      <c r="N375" s="34"/>
      <c r="O375" s="65"/>
      <c r="P375" s="35"/>
      <c r="Q375" s="35"/>
      <c r="R375" s="40"/>
      <c r="S375" s="40"/>
      <c r="T375" s="36"/>
      <c r="U375" s="34"/>
      <c r="V375" s="34"/>
      <c r="W375" s="123"/>
    </row>
    <row r="376" ht="409.5" spans="1:25">
      <c r="A376" s="107">
        <v>427</v>
      </c>
      <c r="B376" s="34" t="s">
        <v>117</v>
      </c>
      <c r="C376" s="29" t="s">
        <v>363</v>
      </c>
      <c r="D376" s="92" t="s">
        <v>5203</v>
      </c>
      <c r="E376" s="54" t="s">
        <v>120</v>
      </c>
      <c r="F376" s="55" t="s">
        <v>4626</v>
      </c>
      <c r="G376" s="80">
        <v>45413</v>
      </c>
      <c r="H376" s="80">
        <v>45443</v>
      </c>
      <c r="I376" s="33" t="s">
        <v>124</v>
      </c>
      <c r="J376" s="33" t="s">
        <v>125</v>
      </c>
      <c r="K376" s="34" t="s">
        <v>922</v>
      </c>
      <c r="L376" s="47" t="s">
        <v>81</v>
      </c>
      <c r="M376" s="33">
        <v>3</v>
      </c>
      <c r="N376" s="34" t="s">
        <v>5080</v>
      </c>
      <c r="O376" s="65">
        <v>45433.7083333333</v>
      </c>
      <c r="P376" s="35"/>
      <c r="Q376" s="35"/>
      <c r="R376" s="40"/>
      <c r="S376" s="40"/>
      <c r="T376" s="36"/>
      <c r="U376" s="34" t="s">
        <v>5081</v>
      </c>
      <c r="V376" s="34" t="s">
        <v>5203</v>
      </c>
      <c r="W376" s="123" t="s">
        <v>5082</v>
      </c>
      <c r="X376" t="s">
        <v>132</v>
      </c>
      <c r="Y376" t="s">
        <v>438</v>
      </c>
    </row>
    <row r="377" ht="14.25" spans="1:23">
      <c r="A377" s="107">
        <v>430</v>
      </c>
      <c r="B377" s="34" t="s">
        <v>117</v>
      </c>
      <c r="C377" s="29" t="s">
        <v>363</v>
      </c>
      <c r="D377" s="92" t="s">
        <v>5203</v>
      </c>
      <c r="E377" s="54" t="s">
        <v>120</v>
      </c>
      <c r="F377" s="55" t="s">
        <v>4626</v>
      </c>
      <c r="G377" s="80">
        <v>45597</v>
      </c>
      <c r="H377" s="80">
        <v>45626</v>
      </c>
      <c r="I377" s="33" t="s">
        <v>124</v>
      </c>
      <c r="J377" s="33" t="s">
        <v>125</v>
      </c>
      <c r="K377" s="34" t="s">
        <v>922</v>
      </c>
      <c r="L377" s="47" t="s">
        <v>81</v>
      </c>
      <c r="M377" s="33">
        <v>3</v>
      </c>
      <c r="N377" s="34"/>
      <c r="O377" s="65"/>
      <c r="P377" s="35"/>
      <c r="Q377" s="35"/>
      <c r="R377" s="40"/>
      <c r="S377" s="40"/>
      <c r="T377" s="36"/>
      <c r="U377" s="34"/>
      <c r="V377" s="34"/>
      <c r="W377" s="123"/>
    </row>
    <row r="378" ht="409.5" spans="1:25">
      <c r="A378" s="107">
        <v>433</v>
      </c>
      <c r="B378" s="34" t="s">
        <v>117</v>
      </c>
      <c r="C378" s="29" t="s">
        <v>150</v>
      </c>
      <c r="D378" s="94" t="s">
        <v>5204</v>
      </c>
      <c r="E378" s="54" t="s">
        <v>247</v>
      </c>
      <c r="F378" s="55" t="s">
        <v>4626</v>
      </c>
      <c r="G378" s="80">
        <v>45444</v>
      </c>
      <c r="H378" s="80">
        <v>45473</v>
      </c>
      <c r="I378" s="93" t="s">
        <v>124</v>
      </c>
      <c r="J378" s="34" t="s">
        <v>125</v>
      </c>
      <c r="K378" s="34" t="s">
        <v>922</v>
      </c>
      <c r="L378" s="47" t="s">
        <v>81</v>
      </c>
      <c r="M378" s="29">
        <v>3</v>
      </c>
      <c r="N378" s="34" t="s">
        <v>5205</v>
      </c>
      <c r="O378" s="65">
        <v>45299.5</v>
      </c>
      <c r="P378" s="35"/>
      <c r="Q378" s="35"/>
      <c r="R378" s="40"/>
      <c r="S378" s="40"/>
      <c r="T378" s="36"/>
      <c r="U378" s="34" t="s">
        <v>5206</v>
      </c>
      <c r="V378" s="34" t="s">
        <v>5204</v>
      </c>
      <c r="W378" s="123" t="s">
        <v>5207</v>
      </c>
      <c r="X378" s="124" t="s">
        <v>132</v>
      </c>
      <c r="Y378" s="124" t="s">
        <v>133</v>
      </c>
    </row>
    <row r="379" ht="409.5" spans="1:25">
      <c r="A379" s="107">
        <v>436</v>
      </c>
      <c r="B379" s="34" t="s">
        <v>117</v>
      </c>
      <c r="C379" s="29" t="s">
        <v>150</v>
      </c>
      <c r="D379" s="94" t="s">
        <v>5204</v>
      </c>
      <c r="E379" s="54" t="s">
        <v>247</v>
      </c>
      <c r="F379" s="55" t="s">
        <v>4626</v>
      </c>
      <c r="G379" s="80">
        <v>45627</v>
      </c>
      <c r="H379" s="80">
        <v>45657</v>
      </c>
      <c r="I379" s="93" t="s">
        <v>124</v>
      </c>
      <c r="J379" s="34" t="s">
        <v>125</v>
      </c>
      <c r="K379" s="34" t="s">
        <v>922</v>
      </c>
      <c r="L379" s="47" t="s">
        <v>81</v>
      </c>
      <c r="M379" s="29">
        <v>3</v>
      </c>
      <c r="N379" s="34" t="s">
        <v>5208</v>
      </c>
      <c r="O379" s="65">
        <v>45504.625</v>
      </c>
      <c r="P379" s="35"/>
      <c r="Q379" s="35"/>
      <c r="R379" s="40"/>
      <c r="S379" s="40"/>
      <c r="T379" s="36"/>
      <c r="U379" s="34" t="s">
        <v>5209</v>
      </c>
      <c r="V379" s="34" t="s">
        <v>5204</v>
      </c>
      <c r="W379" s="123" t="s">
        <v>5210</v>
      </c>
      <c r="X379" t="s">
        <v>132</v>
      </c>
      <c r="Y379" t="s">
        <v>138</v>
      </c>
    </row>
    <row r="380" ht="409.5" spans="1:25">
      <c r="A380" s="107">
        <v>437</v>
      </c>
      <c r="B380" s="34" t="s">
        <v>117</v>
      </c>
      <c r="C380" s="33" t="s">
        <v>150</v>
      </c>
      <c r="D380" s="92" t="s">
        <v>5211</v>
      </c>
      <c r="E380" s="57" t="s">
        <v>412</v>
      </c>
      <c r="F380" s="55" t="s">
        <v>4626</v>
      </c>
      <c r="G380" s="80">
        <v>45323</v>
      </c>
      <c r="H380" s="80">
        <v>45323</v>
      </c>
      <c r="I380" s="33" t="s">
        <v>124</v>
      </c>
      <c r="J380" s="33" t="s">
        <v>125</v>
      </c>
      <c r="K380" s="34" t="s">
        <v>922</v>
      </c>
      <c r="L380" s="47" t="s">
        <v>81</v>
      </c>
      <c r="M380" s="33">
        <v>3</v>
      </c>
      <c r="N380" s="34" t="s">
        <v>5212</v>
      </c>
      <c r="O380" s="65">
        <v>45299.5</v>
      </c>
      <c r="P380" s="35"/>
      <c r="Q380" s="35"/>
      <c r="R380" s="40"/>
      <c r="S380" s="40"/>
      <c r="T380" s="36"/>
      <c r="U380" s="34" t="s">
        <v>5213</v>
      </c>
      <c r="V380" s="34" t="s">
        <v>5211</v>
      </c>
      <c r="W380" s="123" t="s">
        <v>5214</v>
      </c>
      <c r="X380" t="s">
        <v>132</v>
      </c>
      <c r="Y380" t="s">
        <v>133</v>
      </c>
    </row>
    <row r="381" ht="409.5" spans="1:25">
      <c r="A381" s="107">
        <v>438</v>
      </c>
      <c r="B381" s="34" t="s">
        <v>117</v>
      </c>
      <c r="C381" s="33" t="s">
        <v>150</v>
      </c>
      <c r="D381" s="92" t="s">
        <v>5211</v>
      </c>
      <c r="E381" s="57" t="s">
        <v>412</v>
      </c>
      <c r="F381" s="55" t="s">
        <v>4626</v>
      </c>
      <c r="G381" s="80">
        <v>45383</v>
      </c>
      <c r="H381" s="80">
        <v>45383</v>
      </c>
      <c r="I381" s="33" t="s">
        <v>124</v>
      </c>
      <c r="J381" s="33" t="s">
        <v>125</v>
      </c>
      <c r="K381" s="34" t="s">
        <v>922</v>
      </c>
      <c r="L381" s="47" t="s">
        <v>81</v>
      </c>
      <c r="M381" s="33">
        <v>3</v>
      </c>
      <c r="N381" s="34" t="s">
        <v>5215</v>
      </c>
      <c r="O381" s="65">
        <v>45366.4875</v>
      </c>
      <c r="P381" s="35"/>
      <c r="Q381" s="35"/>
      <c r="R381" s="40"/>
      <c r="S381" s="40"/>
      <c r="T381" s="36"/>
      <c r="U381" s="34" t="s">
        <v>5216</v>
      </c>
      <c r="V381" s="34" t="s">
        <v>5211</v>
      </c>
      <c r="W381" s="123" t="s">
        <v>5217</v>
      </c>
      <c r="X381" t="s">
        <v>132</v>
      </c>
      <c r="Y381" t="s">
        <v>163</v>
      </c>
    </row>
    <row r="382" ht="409.5" spans="1:25">
      <c r="A382" s="107">
        <v>437</v>
      </c>
      <c r="B382" s="34" t="s">
        <v>117</v>
      </c>
      <c r="C382" s="33" t="s">
        <v>150</v>
      </c>
      <c r="D382" s="92" t="s">
        <v>5211</v>
      </c>
      <c r="E382" s="57" t="s">
        <v>412</v>
      </c>
      <c r="F382" s="55" t="s">
        <v>4626</v>
      </c>
      <c r="G382" s="80">
        <v>45473</v>
      </c>
      <c r="H382" s="80">
        <v>45473</v>
      </c>
      <c r="I382" s="33" t="s">
        <v>124</v>
      </c>
      <c r="J382" s="33" t="s">
        <v>125</v>
      </c>
      <c r="K382" s="34" t="s">
        <v>922</v>
      </c>
      <c r="L382" s="47" t="s">
        <v>81</v>
      </c>
      <c r="M382" s="33">
        <v>3</v>
      </c>
      <c r="N382" s="34" t="s">
        <v>5218</v>
      </c>
      <c r="O382" s="65">
        <v>45442.6041666667</v>
      </c>
      <c r="P382" s="35"/>
      <c r="Q382" s="35"/>
      <c r="R382" s="40"/>
      <c r="S382" s="40"/>
      <c r="T382" s="36"/>
      <c r="U382" s="34" t="s">
        <v>5219</v>
      </c>
      <c r="V382" s="34" t="s">
        <v>5211</v>
      </c>
      <c r="W382" s="123" t="s">
        <v>5220</v>
      </c>
      <c r="X382" s="124" t="s">
        <v>132</v>
      </c>
      <c r="Y382" s="124" t="s">
        <v>438</v>
      </c>
    </row>
    <row r="383" ht="409.5" spans="1:25">
      <c r="A383" s="107">
        <v>438</v>
      </c>
      <c r="B383" s="34" t="s">
        <v>117</v>
      </c>
      <c r="C383" s="33" t="s">
        <v>150</v>
      </c>
      <c r="D383" s="92" t="s">
        <v>5211</v>
      </c>
      <c r="E383" s="57" t="s">
        <v>412</v>
      </c>
      <c r="F383" s="55" t="s">
        <v>4626</v>
      </c>
      <c r="G383" s="80">
        <v>45505</v>
      </c>
      <c r="H383" s="80">
        <v>45505</v>
      </c>
      <c r="I383" s="33" t="s">
        <v>124</v>
      </c>
      <c r="J383" s="33" t="s">
        <v>125</v>
      </c>
      <c r="K383" s="34" t="s">
        <v>922</v>
      </c>
      <c r="L383" s="47" t="s">
        <v>81</v>
      </c>
      <c r="M383" s="33">
        <v>3</v>
      </c>
      <c r="N383" s="34" t="s">
        <v>5221</v>
      </c>
      <c r="O383" s="65">
        <v>45504.625</v>
      </c>
      <c r="P383" s="35"/>
      <c r="Q383" s="35"/>
      <c r="R383" s="40"/>
      <c r="S383" s="40"/>
      <c r="T383" s="36"/>
      <c r="U383" s="34" t="s">
        <v>5222</v>
      </c>
      <c r="V383" s="34" t="s">
        <v>5211</v>
      </c>
      <c r="W383" s="123" t="s">
        <v>5223</v>
      </c>
      <c r="X383" t="s">
        <v>132</v>
      </c>
      <c r="Y383" t="s">
        <v>138</v>
      </c>
    </row>
    <row r="384" ht="409.5" spans="1:25">
      <c r="A384" s="107">
        <v>437</v>
      </c>
      <c r="B384" s="34" t="s">
        <v>117</v>
      </c>
      <c r="C384" s="33" t="s">
        <v>150</v>
      </c>
      <c r="D384" s="92" t="s">
        <v>5211</v>
      </c>
      <c r="E384" s="57" t="s">
        <v>412</v>
      </c>
      <c r="F384" s="55" t="s">
        <v>4626</v>
      </c>
      <c r="G384" s="80">
        <v>45595</v>
      </c>
      <c r="H384" s="80">
        <v>45595</v>
      </c>
      <c r="I384" s="33" t="s">
        <v>124</v>
      </c>
      <c r="J384" s="33" t="s">
        <v>125</v>
      </c>
      <c r="K384" s="34" t="s">
        <v>922</v>
      </c>
      <c r="L384" s="47" t="s">
        <v>81</v>
      </c>
      <c r="M384" s="33">
        <v>3</v>
      </c>
      <c r="N384" s="34" t="s">
        <v>5224</v>
      </c>
      <c r="O384" s="65">
        <v>45560.6354166667</v>
      </c>
      <c r="P384" s="35"/>
      <c r="Q384" s="35"/>
      <c r="R384" s="40"/>
      <c r="S384" s="40"/>
      <c r="T384" s="36"/>
      <c r="U384" s="34" t="s">
        <v>5225</v>
      </c>
      <c r="V384" s="34" t="s">
        <v>5211</v>
      </c>
      <c r="W384" s="123" t="s">
        <v>5226</v>
      </c>
      <c r="X384" t="s">
        <v>132</v>
      </c>
      <c r="Y384" t="s">
        <v>149</v>
      </c>
    </row>
    <row r="385" ht="14.25" spans="1:22">
      <c r="A385" s="107">
        <v>438</v>
      </c>
      <c r="B385" s="34" t="s">
        <v>117</v>
      </c>
      <c r="C385" s="33" t="s">
        <v>150</v>
      </c>
      <c r="D385" s="92" t="s">
        <v>5211</v>
      </c>
      <c r="E385" s="57" t="s">
        <v>412</v>
      </c>
      <c r="F385" s="55" t="s">
        <v>4626</v>
      </c>
      <c r="G385" s="80">
        <v>45657</v>
      </c>
      <c r="H385" s="80">
        <v>45657</v>
      </c>
      <c r="I385" s="33" t="s">
        <v>124</v>
      </c>
      <c r="J385" s="33" t="s">
        <v>125</v>
      </c>
      <c r="K385" s="34" t="s">
        <v>922</v>
      </c>
      <c r="L385" s="47" t="s">
        <v>81</v>
      </c>
      <c r="M385" s="33">
        <v>3</v>
      </c>
      <c r="N385" s="34"/>
      <c r="O385" s="34"/>
      <c r="P385" s="35"/>
      <c r="Q385" s="35"/>
      <c r="R385" s="40"/>
      <c r="S385" s="40"/>
      <c r="T385" s="36"/>
      <c r="U385" s="34"/>
      <c r="V385" s="34"/>
    </row>
    <row r="386" ht="409.5" spans="1:25">
      <c r="A386" s="107">
        <v>441</v>
      </c>
      <c r="B386" s="34" t="s">
        <v>117</v>
      </c>
      <c r="C386" s="33" t="s">
        <v>150</v>
      </c>
      <c r="D386" s="92" t="s">
        <v>4362</v>
      </c>
      <c r="E386" s="57" t="s">
        <v>157</v>
      </c>
      <c r="F386" s="55" t="s">
        <v>4626</v>
      </c>
      <c r="G386" s="80">
        <v>45444</v>
      </c>
      <c r="H386" s="80">
        <v>45473</v>
      </c>
      <c r="I386" s="33" t="s">
        <v>124</v>
      </c>
      <c r="J386" s="33" t="s">
        <v>125</v>
      </c>
      <c r="K386" s="34" t="s">
        <v>922</v>
      </c>
      <c r="L386" s="47" t="s">
        <v>81</v>
      </c>
      <c r="M386" s="33">
        <v>3</v>
      </c>
      <c r="N386" s="34" t="s">
        <v>5227</v>
      </c>
      <c r="O386" s="65">
        <v>45299.5</v>
      </c>
      <c r="P386" s="35"/>
      <c r="Q386" s="35"/>
      <c r="R386" s="40"/>
      <c r="S386" s="40"/>
      <c r="T386" s="36"/>
      <c r="U386" s="34" t="s">
        <v>5228</v>
      </c>
      <c r="V386" s="34" t="s">
        <v>4362</v>
      </c>
      <c r="W386" s="123" t="s">
        <v>5229</v>
      </c>
      <c r="X386" s="124" t="s">
        <v>132</v>
      </c>
      <c r="Y386" s="124" t="s">
        <v>133</v>
      </c>
    </row>
    <row r="387" ht="409.5" spans="1:25">
      <c r="A387" s="107">
        <v>444</v>
      </c>
      <c r="B387" s="34" t="s">
        <v>117</v>
      </c>
      <c r="C387" s="33" t="s">
        <v>150</v>
      </c>
      <c r="D387" s="92" t="s">
        <v>4362</v>
      </c>
      <c r="E387" s="57" t="s">
        <v>157</v>
      </c>
      <c r="F387" s="55" t="s">
        <v>4626</v>
      </c>
      <c r="G387" s="80">
        <v>45627</v>
      </c>
      <c r="H387" s="80">
        <v>45657</v>
      </c>
      <c r="I387" s="33" t="s">
        <v>124</v>
      </c>
      <c r="J387" s="33" t="s">
        <v>125</v>
      </c>
      <c r="K387" s="34" t="s">
        <v>922</v>
      </c>
      <c r="L387" s="47" t="s">
        <v>81</v>
      </c>
      <c r="M387" s="33">
        <v>3</v>
      </c>
      <c r="N387" s="34" t="s">
        <v>5230</v>
      </c>
      <c r="O387" s="65">
        <v>45504.625</v>
      </c>
      <c r="P387" s="35"/>
      <c r="Q387" s="35"/>
      <c r="R387" s="40"/>
      <c r="S387" s="40"/>
      <c r="T387" s="36"/>
      <c r="U387" s="34" t="s">
        <v>5231</v>
      </c>
      <c r="V387" s="34" t="s">
        <v>4362</v>
      </c>
      <c r="W387" s="123" t="s">
        <v>5232</v>
      </c>
      <c r="X387" t="s">
        <v>132</v>
      </c>
      <c r="Y387" t="s">
        <v>138</v>
      </c>
    </row>
    <row r="388" ht="409.5" spans="1:25">
      <c r="A388" s="107">
        <v>447</v>
      </c>
      <c r="B388" s="34" t="s">
        <v>117</v>
      </c>
      <c r="C388" s="33" t="s">
        <v>150</v>
      </c>
      <c r="D388" s="92" t="s">
        <v>5233</v>
      </c>
      <c r="E388" s="57" t="s">
        <v>157</v>
      </c>
      <c r="F388" s="55" t="s">
        <v>4626</v>
      </c>
      <c r="G388" s="80">
        <v>45444</v>
      </c>
      <c r="H388" s="80">
        <v>45473</v>
      </c>
      <c r="I388" s="33" t="s">
        <v>124</v>
      </c>
      <c r="J388" s="33" t="s">
        <v>125</v>
      </c>
      <c r="K388" s="34" t="s">
        <v>922</v>
      </c>
      <c r="L388" s="47" t="s">
        <v>81</v>
      </c>
      <c r="M388" s="33">
        <v>3</v>
      </c>
      <c r="N388" s="34" t="s">
        <v>5234</v>
      </c>
      <c r="O388" s="65">
        <v>45303.5</v>
      </c>
      <c r="P388" s="35"/>
      <c r="Q388" s="35"/>
      <c r="R388" s="40"/>
      <c r="S388" s="40"/>
      <c r="T388" s="36"/>
      <c r="U388" s="34" t="s">
        <v>5235</v>
      </c>
      <c r="V388" s="34" t="s">
        <v>5233</v>
      </c>
      <c r="W388" s="123" t="s">
        <v>5236</v>
      </c>
      <c r="X388" s="124" t="s">
        <v>132</v>
      </c>
      <c r="Y388" s="124" t="s">
        <v>133</v>
      </c>
    </row>
    <row r="389" ht="409.5" spans="1:25">
      <c r="A389" s="107">
        <v>450</v>
      </c>
      <c r="B389" s="34" t="s">
        <v>117</v>
      </c>
      <c r="C389" s="33" t="s">
        <v>150</v>
      </c>
      <c r="D389" s="92" t="s">
        <v>5233</v>
      </c>
      <c r="E389" s="57" t="s">
        <v>157</v>
      </c>
      <c r="F389" s="55" t="s">
        <v>4626</v>
      </c>
      <c r="G389" s="80">
        <v>45627</v>
      </c>
      <c r="H389" s="80">
        <v>45657</v>
      </c>
      <c r="I389" s="33" t="s">
        <v>124</v>
      </c>
      <c r="J389" s="33" t="s">
        <v>125</v>
      </c>
      <c r="K389" s="34" t="s">
        <v>922</v>
      </c>
      <c r="L389" s="47" t="s">
        <v>81</v>
      </c>
      <c r="M389" s="33">
        <v>3</v>
      </c>
      <c r="N389" s="34" t="s">
        <v>5237</v>
      </c>
      <c r="O389" s="65">
        <v>45504.625</v>
      </c>
      <c r="P389" s="35"/>
      <c r="Q389" s="35"/>
      <c r="R389" s="40"/>
      <c r="S389" s="40"/>
      <c r="T389" s="36"/>
      <c r="U389" s="34" t="s">
        <v>5238</v>
      </c>
      <c r="V389" s="34" t="s">
        <v>5233</v>
      </c>
      <c r="W389" s="123" t="s">
        <v>5239</v>
      </c>
      <c r="X389" t="s">
        <v>132</v>
      </c>
      <c r="Y389" t="s">
        <v>138</v>
      </c>
    </row>
    <row r="390" ht="409.5" spans="1:25">
      <c r="A390" s="107">
        <v>453</v>
      </c>
      <c r="B390" s="34" t="s">
        <v>117</v>
      </c>
      <c r="C390" s="33" t="s">
        <v>150</v>
      </c>
      <c r="D390" s="92" t="s">
        <v>5240</v>
      </c>
      <c r="E390" s="57" t="s">
        <v>157</v>
      </c>
      <c r="F390" s="55" t="s">
        <v>4626</v>
      </c>
      <c r="G390" s="80">
        <v>45444</v>
      </c>
      <c r="H390" s="80">
        <v>45473</v>
      </c>
      <c r="I390" s="33" t="s">
        <v>124</v>
      </c>
      <c r="J390" s="33" t="s">
        <v>125</v>
      </c>
      <c r="K390" s="34" t="s">
        <v>922</v>
      </c>
      <c r="L390" s="47" t="s">
        <v>81</v>
      </c>
      <c r="M390" s="33">
        <v>3</v>
      </c>
      <c r="N390" s="34" t="s">
        <v>5241</v>
      </c>
      <c r="O390" s="65">
        <v>45299.5</v>
      </c>
      <c r="P390" s="35"/>
      <c r="Q390" s="35"/>
      <c r="R390" s="40"/>
      <c r="S390" s="40"/>
      <c r="T390" s="36"/>
      <c r="U390" s="34" t="s">
        <v>5242</v>
      </c>
      <c r="V390" s="34" t="s">
        <v>5240</v>
      </c>
      <c r="W390" s="123" t="s">
        <v>5243</v>
      </c>
      <c r="X390" s="124" t="s">
        <v>132</v>
      </c>
      <c r="Y390" s="124" t="s">
        <v>133</v>
      </c>
    </row>
    <row r="391" ht="409.5" spans="1:25">
      <c r="A391" s="107">
        <v>456</v>
      </c>
      <c r="B391" s="34" t="s">
        <v>117</v>
      </c>
      <c r="C391" s="33" t="s">
        <v>150</v>
      </c>
      <c r="D391" s="92" t="s">
        <v>5240</v>
      </c>
      <c r="E391" s="57" t="s">
        <v>157</v>
      </c>
      <c r="F391" s="55" t="s">
        <v>4626</v>
      </c>
      <c r="G391" s="80">
        <v>45627</v>
      </c>
      <c r="H391" s="80">
        <v>45657</v>
      </c>
      <c r="I391" s="33" t="s">
        <v>124</v>
      </c>
      <c r="J391" s="33" t="s">
        <v>125</v>
      </c>
      <c r="K391" s="34" t="s">
        <v>922</v>
      </c>
      <c r="L391" s="47" t="s">
        <v>81</v>
      </c>
      <c r="M391" s="33">
        <v>3</v>
      </c>
      <c r="N391" s="34" t="s">
        <v>5244</v>
      </c>
      <c r="O391" s="65">
        <v>45504.625</v>
      </c>
      <c r="P391" s="35"/>
      <c r="Q391" s="35"/>
      <c r="R391" s="40"/>
      <c r="S391" s="40"/>
      <c r="T391" s="36"/>
      <c r="U391" s="34" t="s">
        <v>5245</v>
      </c>
      <c r="V391" s="34" t="s">
        <v>5240</v>
      </c>
      <c r="W391" s="123" t="s">
        <v>5246</v>
      </c>
      <c r="X391" t="s">
        <v>132</v>
      </c>
      <c r="Y391" t="s">
        <v>138</v>
      </c>
    </row>
    <row r="392" ht="409.5" spans="1:25">
      <c r="A392" s="107">
        <v>457</v>
      </c>
      <c r="B392" s="34" t="s">
        <v>117</v>
      </c>
      <c r="C392" s="29" t="s">
        <v>363</v>
      </c>
      <c r="D392" s="92" t="s">
        <v>5247</v>
      </c>
      <c r="E392" s="54" t="s">
        <v>412</v>
      </c>
      <c r="F392" s="55" t="s">
        <v>4626</v>
      </c>
      <c r="G392" s="80">
        <v>45352</v>
      </c>
      <c r="H392" s="80">
        <v>45352</v>
      </c>
      <c r="I392" s="33" t="s">
        <v>124</v>
      </c>
      <c r="J392" s="33" t="s">
        <v>125</v>
      </c>
      <c r="K392" s="34" t="s">
        <v>922</v>
      </c>
      <c r="L392" s="47" t="s">
        <v>81</v>
      </c>
      <c r="M392" s="33">
        <v>3</v>
      </c>
      <c r="N392" s="34" t="s">
        <v>5248</v>
      </c>
      <c r="O392" s="65">
        <v>45359.4930555556</v>
      </c>
      <c r="P392" s="35"/>
      <c r="Q392" s="35"/>
      <c r="R392" s="40"/>
      <c r="S392" s="40"/>
      <c r="T392" s="36"/>
      <c r="U392" s="34" t="s">
        <v>5249</v>
      </c>
      <c r="V392" s="34" t="s">
        <v>5247</v>
      </c>
      <c r="W392" s="123" t="s">
        <v>5250</v>
      </c>
      <c r="X392" t="s">
        <v>132</v>
      </c>
      <c r="Y392" t="s">
        <v>163</v>
      </c>
    </row>
    <row r="393" ht="409.5" spans="1:25">
      <c r="A393" s="107">
        <v>458</v>
      </c>
      <c r="B393" s="34" t="s">
        <v>117</v>
      </c>
      <c r="C393" s="29" t="s">
        <v>363</v>
      </c>
      <c r="D393" s="92" t="s">
        <v>5247</v>
      </c>
      <c r="E393" s="54" t="s">
        <v>412</v>
      </c>
      <c r="F393" s="55" t="s">
        <v>4626</v>
      </c>
      <c r="G393" s="80">
        <v>45536</v>
      </c>
      <c r="H393" s="80">
        <v>45536</v>
      </c>
      <c r="I393" s="33" t="s">
        <v>124</v>
      </c>
      <c r="J393" s="33" t="s">
        <v>125</v>
      </c>
      <c r="K393" s="34" t="s">
        <v>922</v>
      </c>
      <c r="L393" s="47" t="s">
        <v>81</v>
      </c>
      <c r="M393" s="33">
        <v>3</v>
      </c>
      <c r="N393" s="34" t="s">
        <v>5251</v>
      </c>
      <c r="O393" s="65">
        <v>45548.4965277778</v>
      </c>
      <c r="P393" s="35"/>
      <c r="Q393" s="35"/>
      <c r="R393" s="40"/>
      <c r="S393" s="40"/>
      <c r="T393" s="36"/>
      <c r="U393" s="34" t="s">
        <v>5252</v>
      </c>
      <c r="V393" s="34" t="s">
        <v>5247</v>
      </c>
      <c r="W393" s="123" t="s">
        <v>5253</v>
      </c>
      <c r="X393" t="s">
        <v>132</v>
      </c>
      <c r="Y393" t="s">
        <v>149</v>
      </c>
    </row>
    <row r="394" ht="409.5" spans="1:25">
      <c r="A394" s="107">
        <v>459</v>
      </c>
      <c r="B394" s="34" t="s">
        <v>117</v>
      </c>
      <c r="C394" s="29" t="s">
        <v>363</v>
      </c>
      <c r="D394" s="92" t="s">
        <v>5254</v>
      </c>
      <c r="E394" s="54" t="s">
        <v>412</v>
      </c>
      <c r="F394" s="55" t="s">
        <v>4626</v>
      </c>
      <c r="G394" s="80">
        <v>45352</v>
      </c>
      <c r="H394" s="80">
        <v>45352</v>
      </c>
      <c r="I394" s="33" t="s">
        <v>124</v>
      </c>
      <c r="J394" s="33" t="s">
        <v>125</v>
      </c>
      <c r="K394" s="34" t="s">
        <v>922</v>
      </c>
      <c r="L394" s="47" t="s">
        <v>81</v>
      </c>
      <c r="M394" s="33">
        <v>3</v>
      </c>
      <c r="N394" s="34" t="s">
        <v>5248</v>
      </c>
      <c r="O394" s="65">
        <v>45359.4930555556</v>
      </c>
      <c r="P394" s="35"/>
      <c r="Q394" s="35"/>
      <c r="R394" s="40"/>
      <c r="S394" s="40"/>
      <c r="T394" s="36"/>
      <c r="U394" s="34" t="s">
        <v>5249</v>
      </c>
      <c r="V394" s="34" t="s">
        <v>5254</v>
      </c>
      <c r="W394" s="123" t="s">
        <v>5250</v>
      </c>
      <c r="X394" t="s">
        <v>132</v>
      </c>
      <c r="Y394" t="s">
        <v>163</v>
      </c>
    </row>
    <row r="395" ht="409.5" spans="1:25">
      <c r="A395" s="107">
        <v>460</v>
      </c>
      <c r="B395" s="34" t="s">
        <v>117</v>
      </c>
      <c r="C395" s="29" t="s">
        <v>363</v>
      </c>
      <c r="D395" s="92" t="s">
        <v>5254</v>
      </c>
      <c r="E395" s="54" t="s">
        <v>412</v>
      </c>
      <c r="F395" s="55" t="s">
        <v>4626</v>
      </c>
      <c r="G395" s="80">
        <v>45536</v>
      </c>
      <c r="H395" s="80">
        <v>45536</v>
      </c>
      <c r="I395" s="33" t="s">
        <v>124</v>
      </c>
      <c r="J395" s="33" t="s">
        <v>125</v>
      </c>
      <c r="K395" s="34" t="s">
        <v>922</v>
      </c>
      <c r="L395" s="47" t="s">
        <v>81</v>
      </c>
      <c r="M395" s="33">
        <v>3</v>
      </c>
      <c r="N395" s="34" t="s">
        <v>5251</v>
      </c>
      <c r="O395" s="65">
        <v>45548.4965277778</v>
      </c>
      <c r="P395" s="35"/>
      <c r="Q395" s="35"/>
      <c r="R395" s="40"/>
      <c r="S395" s="40"/>
      <c r="T395" s="36"/>
      <c r="U395" s="34" t="s">
        <v>5252</v>
      </c>
      <c r="V395" s="34" t="s">
        <v>5254</v>
      </c>
      <c r="W395" s="123" t="s">
        <v>5253</v>
      </c>
      <c r="X395" t="s">
        <v>132</v>
      </c>
      <c r="Y395" t="s">
        <v>149</v>
      </c>
    </row>
    <row r="396" ht="409.5" spans="1:25">
      <c r="A396" s="107">
        <v>461</v>
      </c>
      <c r="B396" s="34" t="s">
        <v>117</v>
      </c>
      <c r="C396" s="33" t="s">
        <v>150</v>
      </c>
      <c r="D396" s="92" t="s">
        <v>4545</v>
      </c>
      <c r="E396" s="57" t="s">
        <v>247</v>
      </c>
      <c r="F396" s="55" t="s">
        <v>4626</v>
      </c>
      <c r="G396" s="80">
        <v>45473</v>
      </c>
      <c r="H396" s="80">
        <v>45473</v>
      </c>
      <c r="I396" s="33" t="s">
        <v>124</v>
      </c>
      <c r="J396" s="33" t="s">
        <v>125</v>
      </c>
      <c r="K396" s="34" t="s">
        <v>922</v>
      </c>
      <c r="L396" s="47" t="s">
        <v>81</v>
      </c>
      <c r="M396" s="33">
        <v>3</v>
      </c>
      <c r="N396" s="34" t="s">
        <v>5255</v>
      </c>
      <c r="O396" s="65">
        <v>45300.4791666667</v>
      </c>
      <c r="P396" s="35"/>
      <c r="Q396" s="35"/>
      <c r="R396" s="40"/>
      <c r="S396" s="40"/>
      <c r="T396" s="36"/>
      <c r="U396" s="34" t="s">
        <v>5256</v>
      </c>
      <c r="V396" s="34" t="s">
        <v>4545</v>
      </c>
      <c r="W396" s="123" t="s">
        <v>5257</v>
      </c>
      <c r="X396" s="124" t="s">
        <v>132</v>
      </c>
      <c r="Y396" s="124" t="s">
        <v>133</v>
      </c>
    </row>
    <row r="397" ht="409.5" spans="1:25">
      <c r="A397" s="107">
        <v>462</v>
      </c>
      <c r="B397" s="34" t="s">
        <v>117</v>
      </c>
      <c r="C397" s="33" t="s">
        <v>150</v>
      </c>
      <c r="D397" s="92" t="s">
        <v>4545</v>
      </c>
      <c r="E397" s="57" t="s">
        <v>247</v>
      </c>
      <c r="F397" s="55" t="s">
        <v>4626</v>
      </c>
      <c r="G397" s="80">
        <v>45657</v>
      </c>
      <c r="H397" s="80">
        <v>45657</v>
      </c>
      <c r="I397" s="33" t="s">
        <v>124</v>
      </c>
      <c r="J397" s="33" t="s">
        <v>125</v>
      </c>
      <c r="K397" s="34" t="s">
        <v>922</v>
      </c>
      <c r="L397" s="47" t="s">
        <v>81</v>
      </c>
      <c r="M397" s="33">
        <v>3</v>
      </c>
      <c r="N397" s="34" t="s">
        <v>5258</v>
      </c>
      <c r="O397" s="65">
        <v>45492.5944444444</v>
      </c>
      <c r="P397" s="35"/>
      <c r="Q397" s="35"/>
      <c r="R397" s="40"/>
      <c r="S397" s="40"/>
      <c r="T397" s="36"/>
      <c r="U397" s="34" t="s">
        <v>5259</v>
      </c>
      <c r="V397" s="34" t="s">
        <v>4545</v>
      </c>
      <c r="W397" s="123" t="s">
        <v>5260</v>
      </c>
      <c r="X397" t="s">
        <v>132</v>
      </c>
      <c r="Y397" t="s">
        <v>138</v>
      </c>
    </row>
    <row r="398" ht="409.5" spans="1:25">
      <c r="A398" s="107">
        <v>463</v>
      </c>
      <c r="B398" s="34" t="s">
        <v>117</v>
      </c>
      <c r="C398" s="33" t="s">
        <v>150</v>
      </c>
      <c r="D398" s="92" t="s">
        <v>1067</v>
      </c>
      <c r="E398" s="54" t="s">
        <v>412</v>
      </c>
      <c r="F398" s="55" t="s">
        <v>4626</v>
      </c>
      <c r="G398" s="80">
        <v>45412</v>
      </c>
      <c r="H398" s="80">
        <v>45412</v>
      </c>
      <c r="I398" s="33" t="s">
        <v>124</v>
      </c>
      <c r="J398" s="33" t="s">
        <v>125</v>
      </c>
      <c r="K398" s="34" t="s">
        <v>922</v>
      </c>
      <c r="L398" s="47" t="s">
        <v>81</v>
      </c>
      <c r="M398" s="33">
        <v>3</v>
      </c>
      <c r="N398" s="34" t="s">
        <v>5261</v>
      </c>
      <c r="O398" s="65">
        <v>45357.475</v>
      </c>
      <c r="P398" s="35"/>
      <c r="Q398" s="35"/>
      <c r="R398" s="40"/>
      <c r="S398" s="40"/>
      <c r="T398" s="36"/>
      <c r="U398" s="34" t="s">
        <v>5262</v>
      </c>
      <c r="V398" s="34" t="s">
        <v>1067</v>
      </c>
      <c r="W398" s="123" t="s">
        <v>5263</v>
      </c>
      <c r="X398" t="s">
        <v>132</v>
      </c>
      <c r="Y398" t="s">
        <v>163</v>
      </c>
    </row>
    <row r="399" ht="409.5" spans="1:25">
      <c r="A399" s="107">
        <v>463</v>
      </c>
      <c r="B399" s="34" t="s">
        <v>117</v>
      </c>
      <c r="C399" s="33" t="s">
        <v>150</v>
      </c>
      <c r="D399" s="92" t="s">
        <v>1067</v>
      </c>
      <c r="E399" s="54" t="s">
        <v>412</v>
      </c>
      <c r="F399" s="55" t="s">
        <v>4626</v>
      </c>
      <c r="G399" s="80">
        <v>45473</v>
      </c>
      <c r="H399" s="80">
        <v>45473</v>
      </c>
      <c r="I399" s="33" t="s">
        <v>124</v>
      </c>
      <c r="J399" s="33" t="s">
        <v>125</v>
      </c>
      <c r="K399" s="34" t="s">
        <v>922</v>
      </c>
      <c r="L399" s="47" t="s">
        <v>81</v>
      </c>
      <c r="M399" s="33">
        <v>3</v>
      </c>
      <c r="N399" s="34" t="s">
        <v>5264</v>
      </c>
      <c r="O399" s="65">
        <v>45442.6875</v>
      </c>
      <c r="P399" s="35"/>
      <c r="Q399" s="35"/>
      <c r="R399" s="40"/>
      <c r="S399" s="40"/>
      <c r="T399" s="36"/>
      <c r="U399" s="34" t="s">
        <v>5265</v>
      </c>
      <c r="V399" s="34" t="s">
        <v>1067</v>
      </c>
      <c r="W399" s="123" t="s">
        <v>5266</v>
      </c>
      <c r="X399" s="124" t="s">
        <v>132</v>
      </c>
      <c r="Y399" s="124" t="s">
        <v>438</v>
      </c>
    </row>
    <row r="400" ht="409.5" spans="1:25">
      <c r="A400" s="107">
        <v>463</v>
      </c>
      <c r="B400" s="34" t="s">
        <v>117</v>
      </c>
      <c r="C400" s="33" t="s">
        <v>150</v>
      </c>
      <c r="D400" s="92" t="s">
        <v>1067</v>
      </c>
      <c r="E400" s="54" t="s">
        <v>412</v>
      </c>
      <c r="F400" s="55" t="s">
        <v>4626</v>
      </c>
      <c r="G400" s="80">
        <v>45534</v>
      </c>
      <c r="H400" s="80">
        <v>45534</v>
      </c>
      <c r="I400" s="33" t="s">
        <v>124</v>
      </c>
      <c r="J400" s="33" t="s">
        <v>125</v>
      </c>
      <c r="K400" s="34" t="s">
        <v>922</v>
      </c>
      <c r="L400" s="47" t="s">
        <v>81</v>
      </c>
      <c r="M400" s="33">
        <v>3</v>
      </c>
      <c r="N400" s="34" t="s">
        <v>5267</v>
      </c>
      <c r="O400" s="65">
        <v>45492.5944444444</v>
      </c>
      <c r="P400" s="35"/>
      <c r="Q400" s="35"/>
      <c r="R400" s="40"/>
      <c r="S400" s="40"/>
      <c r="T400" s="36"/>
      <c r="U400" s="34" t="s">
        <v>5268</v>
      </c>
      <c r="V400" s="34" t="s">
        <v>1067</v>
      </c>
      <c r="W400" s="123" t="s">
        <v>5269</v>
      </c>
      <c r="X400" t="s">
        <v>132</v>
      </c>
      <c r="Y400" t="s">
        <v>138</v>
      </c>
    </row>
    <row r="401" ht="409.5" spans="1:25">
      <c r="A401" s="107">
        <v>464</v>
      </c>
      <c r="B401" s="34" t="s">
        <v>117</v>
      </c>
      <c r="C401" s="33" t="s">
        <v>150</v>
      </c>
      <c r="D401" s="92" t="s">
        <v>1067</v>
      </c>
      <c r="E401" s="54" t="s">
        <v>412</v>
      </c>
      <c r="F401" s="55" t="s">
        <v>4626</v>
      </c>
      <c r="G401" s="80">
        <v>45596</v>
      </c>
      <c r="H401" s="80">
        <v>45595</v>
      </c>
      <c r="I401" s="33" t="s">
        <v>124</v>
      </c>
      <c r="J401" s="33" t="s">
        <v>125</v>
      </c>
      <c r="K401" s="34" t="s">
        <v>922</v>
      </c>
      <c r="L401" s="47" t="s">
        <v>81</v>
      </c>
      <c r="M401" s="33">
        <v>3</v>
      </c>
      <c r="N401" s="34" t="s">
        <v>5270</v>
      </c>
      <c r="O401" s="65">
        <v>45548.4965277778</v>
      </c>
      <c r="P401" s="35"/>
      <c r="Q401" s="35"/>
      <c r="R401" s="40"/>
      <c r="S401" s="40"/>
      <c r="T401" s="36"/>
      <c r="U401" s="34" t="s">
        <v>5271</v>
      </c>
      <c r="V401" s="34" t="s">
        <v>1067</v>
      </c>
      <c r="W401" s="123" t="s">
        <v>5272</v>
      </c>
      <c r="X401" t="s">
        <v>132</v>
      </c>
      <c r="Y401" t="s">
        <v>149</v>
      </c>
    </row>
    <row r="402" ht="175.5" spans="1:25">
      <c r="A402" s="107">
        <v>465</v>
      </c>
      <c r="B402" s="34" t="s">
        <v>117</v>
      </c>
      <c r="C402" s="33" t="s">
        <v>150</v>
      </c>
      <c r="D402" s="92" t="s">
        <v>3886</v>
      </c>
      <c r="E402" s="54" t="s">
        <v>412</v>
      </c>
      <c r="F402" s="55" t="s">
        <v>4626</v>
      </c>
      <c r="G402" s="80">
        <v>45412</v>
      </c>
      <c r="H402" s="80">
        <v>45412</v>
      </c>
      <c r="I402" s="33" t="s">
        <v>124</v>
      </c>
      <c r="J402" s="33" t="s">
        <v>125</v>
      </c>
      <c r="K402" s="34" t="s">
        <v>922</v>
      </c>
      <c r="L402" s="47" t="s">
        <v>81</v>
      </c>
      <c r="M402" s="33">
        <v>3</v>
      </c>
      <c r="N402" s="34" t="s">
        <v>5273</v>
      </c>
      <c r="O402" s="65">
        <v>45392.4847222222</v>
      </c>
      <c r="P402" s="35"/>
      <c r="Q402" s="35"/>
      <c r="R402" s="40"/>
      <c r="S402" s="40"/>
      <c r="T402" s="36"/>
      <c r="U402" s="34" t="s">
        <v>5274</v>
      </c>
      <c r="V402" s="34" t="s">
        <v>3886</v>
      </c>
      <c r="W402" s="123" t="s">
        <v>5275</v>
      </c>
      <c r="X402" t="s">
        <v>132</v>
      </c>
      <c r="Y402" t="s">
        <v>144</v>
      </c>
    </row>
    <row r="403" ht="175.5" spans="1:25">
      <c r="A403" s="107">
        <v>465</v>
      </c>
      <c r="B403" s="34" t="s">
        <v>117</v>
      </c>
      <c r="C403" s="33" t="s">
        <v>150</v>
      </c>
      <c r="D403" s="92" t="s">
        <v>3886</v>
      </c>
      <c r="E403" s="54" t="s">
        <v>412</v>
      </c>
      <c r="F403" s="55" t="s">
        <v>4626</v>
      </c>
      <c r="G403" s="80">
        <v>45473</v>
      </c>
      <c r="H403" s="80">
        <v>45473</v>
      </c>
      <c r="I403" s="33" t="s">
        <v>124</v>
      </c>
      <c r="J403" s="33" t="s">
        <v>125</v>
      </c>
      <c r="K403" s="34" t="s">
        <v>922</v>
      </c>
      <c r="L403" s="47" t="s">
        <v>81</v>
      </c>
      <c r="M403" s="33">
        <v>3</v>
      </c>
      <c r="N403" s="34" t="s">
        <v>5276</v>
      </c>
      <c r="O403" s="65">
        <v>45463.7083333333</v>
      </c>
      <c r="P403" s="35"/>
      <c r="Q403" s="35"/>
      <c r="R403" s="40"/>
      <c r="S403" s="40"/>
      <c r="T403" s="36"/>
      <c r="U403" s="34" t="s">
        <v>5277</v>
      </c>
      <c r="V403" s="34" t="s">
        <v>3886</v>
      </c>
      <c r="W403" s="123" t="s">
        <v>5275</v>
      </c>
      <c r="X403" s="124" t="s">
        <v>132</v>
      </c>
      <c r="Y403" s="124" t="s">
        <v>425</v>
      </c>
    </row>
    <row r="404" ht="36" spans="1:25">
      <c r="A404" s="107">
        <v>465</v>
      </c>
      <c r="B404" s="34" t="s">
        <v>117</v>
      </c>
      <c r="C404" s="33" t="s">
        <v>150</v>
      </c>
      <c r="D404" s="92" t="s">
        <v>3886</v>
      </c>
      <c r="E404" s="54" t="s">
        <v>412</v>
      </c>
      <c r="F404" s="55" t="s">
        <v>4626</v>
      </c>
      <c r="G404" s="80">
        <v>45534</v>
      </c>
      <c r="H404" s="80">
        <v>45534</v>
      </c>
      <c r="I404" s="33" t="s">
        <v>124</v>
      </c>
      <c r="J404" s="33" t="s">
        <v>125</v>
      </c>
      <c r="K404" s="34" t="s">
        <v>922</v>
      </c>
      <c r="L404" s="47" t="s">
        <v>81</v>
      </c>
      <c r="M404" s="33">
        <v>3</v>
      </c>
      <c r="N404" s="34" t="s">
        <v>5278</v>
      </c>
      <c r="O404" s="65">
        <v>45531.4583333333</v>
      </c>
      <c r="P404" s="35"/>
      <c r="Q404" s="35"/>
      <c r="R404" s="40"/>
      <c r="S404" s="40"/>
      <c r="T404" s="36"/>
      <c r="U404" s="34" t="s">
        <v>5279</v>
      </c>
      <c r="V404" s="34" t="s">
        <v>3886</v>
      </c>
      <c r="W404" t="s">
        <v>5280</v>
      </c>
      <c r="X404" t="s">
        <v>132</v>
      </c>
      <c r="Y404" t="s">
        <v>498</v>
      </c>
    </row>
    <row r="405" ht="36" spans="1:25">
      <c r="A405" s="107">
        <v>465</v>
      </c>
      <c r="B405" s="34" t="s">
        <v>117</v>
      </c>
      <c r="C405" s="33" t="s">
        <v>150</v>
      </c>
      <c r="D405" s="92" t="s">
        <v>3886</v>
      </c>
      <c r="E405" s="54" t="s">
        <v>412</v>
      </c>
      <c r="F405" s="55" t="s">
        <v>4626</v>
      </c>
      <c r="G405" s="80">
        <v>45595</v>
      </c>
      <c r="H405" s="80">
        <v>45595</v>
      </c>
      <c r="I405" s="33" t="s">
        <v>124</v>
      </c>
      <c r="J405" s="33" t="s">
        <v>125</v>
      </c>
      <c r="K405" s="34" t="s">
        <v>922</v>
      </c>
      <c r="L405" s="47" t="s">
        <v>81</v>
      </c>
      <c r="M405" s="33">
        <v>3</v>
      </c>
      <c r="N405" s="34" t="s">
        <v>5047</v>
      </c>
      <c r="O405" s="65">
        <v>45576.4583333333</v>
      </c>
      <c r="P405" s="35"/>
      <c r="Q405" s="35"/>
      <c r="R405" s="40"/>
      <c r="S405" s="40"/>
      <c r="T405" s="36"/>
      <c r="U405" s="34" t="s">
        <v>5281</v>
      </c>
      <c r="V405" s="34" t="s">
        <v>3886</v>
      </c>
      <c r="W405" t="s">
        <v>5282</v>
      </c>
      <c r="X405" t="s">
        <v>132</v>
      </c>
      <c r="Y405" t="s">
        <v>3620</v>
      </c>
    </row>
    <row r="406" ht="409.5" spans="1:25">
      <c r="A406" s="107">
        <v>467</v>
      </c>
      <c r="B406" s="34" t="s">
        <v>117</v>
      </c>
      <c r="C406" s="33" t="s">
        <v>150</v>
      </c>
      <c r="D406" s="92" t="s">
        <v>1088</v>
      </c>
      <c r="E406" s="57" t="s">
        <v>157</v>
      </c>
      <c r="F406" s="55" t="s">
        <v>4626</v>
      </c>
      <c r="G406" s="80">
        <v>45473</v>
      </c>
      <c r="H406" s="80">
        <v>45473</v>
      </c>
      <c r="I406" s="33" t="s">
        <v>124</v>
      </c>
      <c r="J406" s="33" t="s">
        <v>125</v>
      </c>
      <c r="K406" s="34" t="s">
        <v>922</v>
      </c>
      <c r="L406" s="47" t="s">
        <v>81</v>
      </c>
      <c r="M406" s="33">
        <v>3</v>
      </c>
      <c r="N406" s="34" t="s">
        <v>5283</v>
      </c>
      <c r="O406" s="65">
        <v>45301.4805555556</v>
      </c>
      <c r="P406" s="35"/>
      <c r="Q406" s="35"/>
      <c r="R406" s="40"/>
      <c r="S406" s="40"/>
      <c r="T406" s="36"/>
      <c r="U406" s="34" t="s">
        <v>5284</v>
      </c>
      <c r="V406" s="34" t="s">
        <v>1088</v>
      </c>
      <c r="W406" s="123" t="s">
        <v>5285</v>
      </c>
      <c r="X406" s="124" t="s">
        <v>132</v>
      </c>
      <c r="Y406" s="124" t="s">
        <v>133</v>
      </c>
    </row>
    <row r="407" ht="409.5" spans="1:25">
      <c r="A407" s="107">
        <v>468</v>
      </c>
      <c r="B407" s="34" t="s">
        <v>117</v>
      </c>
      <c r="C407" s="33" t="s">
        <v>150</v>
      </c>
      <c r="D407" s="92" t="s">
        <v>1088</v>
      </c>
      <c r="E407" s="57" t="s">
        <v>157</v>
      </c>
      <c r="F407" s="55" t="s">
        <v>4626</v>
      </c>
      <c r="G407" s="80">
        <v>45657</v>
      </c>
      <c r="H407" s="80">
        <v>45657</v>
      </c>
      <c r="I407" s="33" t="s">
        <v>124</v>
      </c>
      <c r="J407" s="33" t="s">
        <v>125</v>
      </c>
      <c r="K407" s="34" t="s">
        <v>922</v>
      </c>
      <c r="L407" s="47" t="s">
        <v>81</v>
      </c>
      <c r="M407" s="33">
        <v>3</v>
      </c>
      <c r="N407" s="34" t="s">
        <v>5286</v>
      </c>
      <c r="O407" s="65">
        <v>45492.5944444444</v>
      </c>
      <c r="P407" s="35"/>
      <c r="Q407" s="35"/>
      <c r="R407" s="40"/>
      <c r="S407" s="40"/>
      <c r="T407" s="36"/>
      <c r="U407" s="34" t="s">
        <v>5287</v>
      </c>
      <c r="V407" s="34" t="s">
        <v>1088</v>
      </c>
      <c r="W407" s="123" t="s">
        <v>5288</v>
      </c>
      <c r="X407" t="s">
        <v>132</v>
      </c>
      <c r="Y407" t="s">
        <v>138</v>
      </c>
    </row>
    <row r="408" ht="409.5" spans="1:25">
      <c r="A408" s="107">
        <v>470</v>
      </c>
      <c r="B408" s="34" t="s">
        <v>117</v>
      </c>
      <c r="C408" s="33" t="s">
        <v>150</v>
      </c>
      <c r="D408" s="92" t="s">
        <v>5289</v>
      </c>
      <c r="E408" s="54" t="s">
        <v>412</v>
      </c>
      <c r="F408" s="55" t="s">
        <v>4626</v>
      </c>
      <c r="G408" s="80">
        <v>45383</v>
      </c>
      <c r="H408" s="80">
        <v>45412</v>
      </c>
      <c r="I408" s="33" t="s">
        <v>124</v>
      </c>
      <c r="J408" s="33" t="s">
        <v>125</v>
      </c>
      <c r="K408" s="34" t="s">
        <v>922</v>
      </c>
      <c r="L408" s="47" t="s">
        <v>81</v>
      </c>
      <c r="M408" s="33">
        <v>3</v>
      </c>
      <c r="N408" s="34" t="s">
        <v>5290</v>
      </c>
      <c r="O408" s="65">
        <v>45359.4930555556</v>
      </c>
      <c r="P408" s="35"/>
      <c r="Q408" s="35"/>
      <c r="R408" s="40"/>
      <c r="S408" s="40"/>
      <c r="T408" s="36"/>
      <c r="U408" s="34" t="s">
        <v>5291</v>
      </c>
      <c r="V408" s="34" t="s">
        <v>5289</v>
      </c>
      <c r="W408" s="123" t="s">
        <v>5292</v>
      </c>
      <c r="X408" t="s">
        <v>132</v>
      </c>
      <c r="Y408" t="s">
        <v>163</v>
      </c>
    </row>
    <row r="409" ht="409.5" spans="1:25">
      <c r="A409" s="107">
        <v>471</v>
      </c>
      <c r="B409" s="34" t="s">
        <v>117</v>
      </c>
      <c r="C409" s="33" t="s">
        <v>150</v>
      </c>
      <c r="D409" s="92" t="s">
        <v>5289</v>
      </c>
      <c r="E409" s="54" t="s">
        <v>412</v>
      </c>
      <c r="F409" s="55" t="s">
        <v>4626</v>
      </c>
      <c r="G409" s="80">
        <v>45444</v>
      </c>
      <c r="H409" s="80">
        <v>45473</v>
      </c>
      <c r="I409" s="33" t="s">
        <v>124</v>
      </c>
      <c r="J409" s="33" t="s">
        <v>125</v>
      </c>
      <c r="K409" s="34" t="s">
        <v>922</v>
      </c>
      <c r="L409" s="47" t="s">
        <v>81</v>
      </c>
      <c r="M409" s="33">
        <v>3</v>
      </c>
      <c r="N409" s="34" t="s">
        <v>5293</v>
      </c>
      <c r="O409" s="65">
        <v>45442.6875</v>
      </c>
      <c r="P409" s="35"/>
      <c r="Q409" s="35"/>
      <c r="R409" s="40"/>
      <c r="S409" s="40"/>
      <c r="T409" s="36"/>
      <c r="U409" s="34" t="s">
        <v>5294</v>
      </c>
      <c r="V409" s="34" t="s">
        <v>5289</v>
      </c>
      <c r="W409" s="123" t="s">
        <v>5295</v>
      </c>
      <c r="X409" s="124" t="s">
        <v>132</v>
      </c>
      <c r="Y409" s="124" t="s">
        <v>438</v>
      </c>
    </row>
    <row r="410" ht="409.5" spans="1:25">
      <c r="A410" s="107">
        <v>472</v>
      </c>
      <c r="B410" s="34" t="s">
        <v>117</v>
      </c>
      <c r="C410" s="33" t="s">
        <v>150</v>
      </c>
      <c r="D410" s="92" t="s">
        <v>5289</v>
      </c>
      <c r="E410" s="54" t="s">
        <v>412</v>
      </c>
      <c r="F410" s="55" t="s">
        <v>4626</v>
      </c>
      <c r="G410" s="80">
        <v>45505</v>
      </c>
      <c r="H410" s="80">
        <v>45535</v>
      </c>
      <c r="I410" s="33" t="s">
        <v>124</v>
      </c>
      <c r="J410" s="33" t="s">
        <v>125</v>
      </c>
      <c r="K410" s="34" t="s">
        <v>922</v>
      </c>
      <c r="L410" s="47" t="s">
        <v>81</v>
      </c>
      <c r="M410" s="33">
        <v>3</v>
      </c>
      <c r="N410" s="34" t="s">
        <v>5296</v>
      </c>
      <c r="O410" s="65">
        <v>45492.5944444444</v>
      </c>
      <c r="P410" s="35"/>
      <c r="Q410" s="35"/>
      <c r="R410" s="40"/>
      <c r="S410" s="40"/>
      <c r="T410" s="36"/>
      <c r="U410" s="34" t="s">
        <v>5297</v>
      </c>
      <c r="V410" s="34" t="s">
        <v>5289</v>
      </c>
      <c r="W410" s="123" t="s">
        <v>5298</v>
      </c>
      <c r="X410" t="s">
        <v>132</v>
      </c>
      <c r="Y410" t="s">
        <v>138</v>
      </c>
    </row>
    <row r="411" ht="409.5" spans="1:25">
      <c r="A411" s="107">
        <v>473</v>
      </c>
      <c r="B411" s="34" t="s">
        <v>117</v>
      </c>
      <c r="C411" s="33" t="s">
        <v>150</v>
      </c>
      <c r="D411" s="92" t="s">
        <v>5289</v>
      </c>
      <c r="E411" s="54" t="s">
        <v>412</v>
      </c>
      <c r="F411" s="55" t="s">
        <v>4626</v>
      </c>
      <c r="G411" s="80">
        <v>45566</v>
      </c>
      <c r="H411" s="80">
        <v>45596</v>
      </c>
      <c r="I411" s="33" t="s">
        <v>124</v>
      </c>
      <c r="J411" s="33" t="s">
        <v>125</v>
      </c>
      <c r="K411" s="34" t="s">
        <v>922</v>
      </c>
      <c r="L411" s="47" t="s">
        <v>81</v>
      </c>
      <c r="M411" s="33">
        <v>3</v>
      </c>
      <c r="N411" s="34" t="s">
        <v>5299</v>
      </c>
      <c r="O411" s="65">
        <v>45548.4965277778</v>
      </c>
      <c r="P411" s="35"/>
      <c r="Q411" s="35"/>
      <c r="R411" s="40"/>
      <c r="S411" s="40"/>
      <c r="T411" s="36"/>
      <c r="U411" s="34" t="s">
        <v>5300</v>
      </c>
      <c r="V411" s="34" t="s">
        <v>5289</v>
      </c>
      <c r="W411" s="123" t="s">
        <v>5301</v>
      </c>
      <c r="X411" t="s">
        <v>132</v>
      </c>
      <c r="Y411" t="s">
        <v>149</v>
      </c>
    </row>
    <row r="412" ht="409.5" spans="1:25">
      <c r="A412" s="107">
        <v>475</v>
      </c>
      <c r="B412" s="34" t="s">
        <v>117</v>
      </c>
      <c r="C412" s="33" t="s">
        <v>150</v>
      </c>
      <c r="D412" s="92" t="s">
        <v>5302</v>
      </c>
      <c r="E412" s="57" t="s">
        <v>455</v>
      </c>
      <c r="F412" s="55" t="s">
        <v>4626</v>
      </c>
      <c r="G412" s="80">
        <v>45383</v>
      </c>
      <c r="H412" s="80">
        <v>45412</v>
      </c>
      <c r="I412" s="33" t="s">
        <v>124</v>
      </c>
      <c r="J412" s="33" t="s">
        <v>125</v>
      </c>
      <c r="K412" s="34" t="s">
        <v>922</v>
      </c>
      <c r="L412" s="47" t="s">
        <v>81</v>
      </c>
      <c r="M412" s="33">
        <v>3</v>
      </c>
      <c r="N412" s="34" t="s">
        <v>5303</v>
      </c>
      <c r="O412" s="65">
        <v>45301.4805555556</v>
      </c>
      <c r="P412" s="35"/>
      <c r="Q412" s="35"/>
      <c r="R412" s="40"/>
      <c r="S412" s="40"/>
      <c r="T412" s="36"/>
      <c r="U412" s="34" t="s">
        <v>5304</v>
      </c>
      <c r="V412" s="34" t="s">
        <v>5302</v>
      </c>
      <c r="W412" s="123" t="s">
        <v>5305</v>
      </c>
      <c r="X412" t="s">
        <v>132</v>
      </c>
      <c r="Y412" t="s">
        <v>133</v>
      </c>
    </row>
    <row r="413" ht="409.5" spans="1:25">
      <c r="A413" s="107">
        <v>475</v>
      </c>
      <c r="B413" s="34" t="s">
        <v>117</v>
      </c>
      <c r="C413" s="33" t="s">
        <v>150</v>
      </c>
      <c r="D413" s="92" t="s">
        <v>5302</v>
      </c>
      <c r="E413" s="57" t="s">
        <v>455</v>
      </c>
      <c r="F413" s="55" t="s">
        <v>4626</v>
      </c>
      <c r="G413" s="80">
        <v>45444</v>
      </c>
      <c r="H413" s="80">
        <v>45473</v>
      </c>
      <c r="I413" s="33" t="s">
        <v>124</v>
      </c>
      <c r="J413" s="33" t="s">
        <v>125</v>
      </c>
      <c r="K413" s="34" t="s">
        <v>922</v>
      </c>
      <c r="L413" s="47" t="s">
        <v>81</v>
      </c>
      <c r="M413" s="33">
        <v>3</v>
      </c>
      <c r="N413" s="34" t="s">
        <v>5306</v>
      </c>
      <c r="O413" s="65">
        <v>45301.4805555556</v>
      </c>
      <c r="P413" s="35"/>
      <c r="Q413" s="35"/>
      <c r="R413" s="40"/>
      <c r="S413" s="40"/>
      <c r="T413" s="36"/>
      <c r="U413" s="34" t="s">
        <v>5307</v>
      </c>
      <c r="V413" s="34" t="s">
        <v>5302</v>
      </c>
      <c r="W413" s="123" t="s">
        <v>5308</v>
      </c>
      <c r="X413" s="124" t="s">
        <v>132</v>
      </c>
      <c r="Y413" s="124" t="s">
        <v>133</v>
      </c>
    </row>
    <row r="414" ht="409.5" spans="1:25">
      <c r="A414" s="107">
        <v>476</v>
      </c>
      <c r="B414" s="34" t="s">
        <v>117</v>
      </c>
      <c r="C414" s="33" t="s">
        <v>150</v>
      </c>
      <c r="D414" s="92" t="s">
        <v>5302</v>
      </c>
      <c r="E414" s="57" t="s">
        <v>455</v>
      </c>
      <c r="F414" s="55" t="s">
        <v>4626</v>
      </c>
      <c r="G414" s="80">
        <v>45505</v>
      </c>
      <c r="H414" s="80">
        <v>45535</v>
      </c>
      <c r="I414" s="33" t="s">
        <v>124</v>
      </c>
      <c r="J414" s="33" t="s">
        <v>125</v>
      </c>
      <c r="K414" s="34" t="s">
        <v>922</v>
      </c>
      <c r="L414" s="47" t="s">
        <v>81</v>
      </c>
      <c r="M414" s="33">
        <v>3</v>
      </c>
      <c r="N414" s="34" t="s">
        <v>5309</v>
      </c>
      <c r="O414" s="65">
        <v>45301.4805555556</v>
      </c>
      <c r="P414" s="35"/>
      <c r="Q414" s="35"/>
      <c r="R414" s="40"/>
      <c r="S414" s="40"/>
      <c r="T414" s="36"/>
      <c r="U414" s="34" t="s">
        <v>5310</v>
      </c>
      <c r="V414" s="34" t="s">
        <v>5302</v>
      </c>
      <c r="W414" s="123" t="s">
        <v>5311</v>
      </c>
      <c r="X414" t="s">
        <v>132</v>
      </c>
      <c r="Y414" t="s">
        <v>133</v>
      </c>
    </row>
    <row r="415" ht="409.5" spans="1:25">
      <c r="A415" s="107">
        <v>477</v>
      </c>
      <c r="B415" s="34" t="s">
        <v>117</v>
      </c>
      <c r="C415" s="33" t="s">
        <v>150</v>
      </c>
      <c r="D415" s="92" t="s">
        <v>5302</v>
      </c>
      <c r="E415" s="57" t="s">
        <v>455</v>
      </c>
      <c r="F415" s="55" t="s">
        <v>4626</v>
      </c>
      <c r="G415" s="80">
        <v>45566</v>
      </c>
      <c r="H415" s="80">
        <v>45596</v>
      </c>
      <c r="I415" s="33" t="s">
        <v>124</v>
      </c>
      <c r="J415" s="33" t="s">
        <v>125</v>
      </c>
      <c r="K415" s="34" t="s">
        <v>922</v>
      </c>
      <c r="L415" s="47" t="s">
        <v>81</v>
      </c>
      <c r="M415" s="33">
        <v>3</v>
      </c>
      <c r="N415" s="34" t="s">
        <v>5312</v>
      </c>
      <c r="O415" s="65">
        <v>45301.4805555556</v>
      </c>
      <c r="P415" s="35"/>
      <c r="Q415" s="35"/>
      <c r="R415" s="40"/>
      <c r="S415" s="40"/>
      <c r="T415" s="36"/>
      <c r="U415" s="34" t="s">
        <v>5313</v>
      </c>
      <c r="V415" s="34" t="s">
        <v>5302</v>
      </c>
      <c r="W415" s="123" t="s">
        <v>5314</v>
      </c>
      <c r="X415" t="s">
        <v>132</v>
      </c>
      <c r="Y415" t="s">
        <v>133</v>
      </c>
    </row>
    <row r="416" ht="409.5" spans="1:25">
      <c r="A416" s="107">
        <v>478</v>
      </c>
      <c r="B416" s="34" t="s">
        <v>117</v>
      </c>
      <c r="C416" s="33" t="s">
        <v>150</v>
      </c>
      <c r="D416" s="92" t="s">
        <v>1078</v>
      </c>
      <c r="E416" s="57" t="s">
        <v>157</v>
      </c>
      <c r="F416" s="55" t="s">
        <v>4626</v>
      </c>
      <c r="G416" s="80">
        <v>45473</v>
      </c>
      <c r="H416" s="80">
        <v>45473</v>
      </c>
      <c r="I416" s="33" t="s">
        <v>124</v>
      </c>
      <c r="J416" s="33" t="s">
        <v>125</v>
      </c>
      <c r="K416" s="34" t="s">
        <v>922</v>
      </c>
      <c r="L416" s="47" t="s">
        <v>81</v>
      </c>
      <c r="M416" s="33">
        <v>3</v>
      </c>
      <c r="N416" s="34" t="s">
        <v>5315</v>
      </c>
      <c r="O416" s="65">
        <v>45300.4791666667</v>
      </c>
      <c r="P416" s="35"/>
      <c r="Q416" s="35"/>
      <c r="R416" s="40"/>
      <c r="S416" s="40"/>
      <c r="T416" s="36"/>
      <c r="U416" s="34" t="s">
        <v>5316</v>
      </c>
      <c r="V416" s="34" t="s">
        <v>1078</v>
      </c>
      <c r="W416" s="123" t="s">
        <v>5317</v>
      </c>
      <c r="X416" s="124" t="s">
        <v>132</v>
      </c>
      <c r="Y416" s="124" t="s">
        <v>133</v>
      </c>
    </row>
    <row r="417" ht="409.5" spans="1:25">
      <c r="A417" s="107">
        <v>479</v>
      </c>
      <c r="B417" s="34" t="s">
        <v>117</v>
      </c>
      <c r="C417" s="33" t="s">
        <v>150</v>
      </c>
      <c r="D417" s="92" t="s">
        <v>1078</v>
      </c>
      <c r="E417" s="57" t="s">
        <v>157</v>
      </c>
      <c r="F417" s="55" t="s">
        <v>4626</v>
      </c>
      <c r="G417" s="80">
        <v>45657</v>
      </c>
      <c r="H417" s="80">
        <v>45657</v>
      </c>
      <c r="I417" s="33" t="s">
        <v>124</v>
      </c>
      <c r="J417" s="33" t="s">
        <v>125</v>
      </c>
      <c r="K417" s="34" t="s">
        <v>922</v>
      </c>
      <c r="L417" s="47" t="s">
        <v>81</v>
      </c>
      <c r="M417" s="33">
        <v>3</v>
      </c>
      <c r="N417" s="34" t="s">
        <v>5318</v>
      </c>
      <c r="O417" s="65">
        <v>45492.5944444444</v>
      </c>
      <c r="P417" s="35"/>
      <c r="Q417" s="35"/>
      <c r="R417" s="40"/>
      <c r="S417" s="40"/>
      <c r="T417" s="36"/>
      <c r="U417" s="34" t="s">
        <v>5319</v>
      </c>
      <c r="V417" s="34" t="s">
        <v>1078</v>
      </c>
      <c r="W417" s="123" t="s">
        <v>5320</v>
      </c>
      <c r="X417" t="s">
        <v>132</v>
      </c>
      <c r="Y417" t="s">
        <v>138</v>
      </c>
    </row>
    <row r="418" ht="409.5" spans="1:25">
      <c r="A418" s="107">
        <v>480</v>
      </c>
      <c r="B418" s="34" t="s">
        <v>117</v>
      </c>
      <c r="C418" s="132" t="s">
        <v>363</v>
      </c>
      <c r="D418" s="103" t="s">
        <v>5321</v>
      </c>
      <c r="E418" s="54" t="s">
        <v>412</v>
      </c>
      <c r="F418" s="55" t="s">
        <v>4626</v>
      </c>
      <c r="G418" s="80">
        <v>45352</v>
      </c>
      <c r="H418" s="80">
        <v>45352</v>
      </c>
      <c r="I418" s="164" t="s">
        <v>124</v>
      </c>
      <c r="J418" s="164" t="s">
        <v>125</v>
      </c>
      <c r="K418" s="34" t="s">
        <v>922</v>
      </c>
      <c r="L418" s="47" t="s">
        <v>81</v>
      </c>
      <c r="M418" s="164">
        <v>3</v>
      </c>
      <c r="N418" s="34" t="s">
        <v>5322</v>
      </c>
      <c r="O418" s="65">
        <v>45357.475</v>
      </c>
      <c r="P418" s="35"/>
      <c r="Q418" s="35"/>
      <c r="R418" s="40"/>
      <c r="S418" s="40"/>
      <c r="T418" s="36"/>
      <c r="U418" s="34" t="s">
        <v>5323</v>
      </c>
      <c r="V418" s="34" t="s">
        <v>5321</v>
      </c>
      <c r="W418" s="123" t="s">
        <v>5324</v>
      </c>
      <c r="X418" t="s">
        <v>132</v>
      </c>
      <c r="Y418" t="s">
        <v>163</v>
      </c>
    </row>
    <row r="419" ht="409.5" spans="1:25">
      <c r="A419" s="107">
        <v>481</v>
      </c>
      <c r="B419" s="34" t="s">
        <v>117</v>
      </c>
      <c r="C419" s="132" t="s">
        <v>363</v>
      </c>
      <c r="D419" s="103" t="s">
        <v>5321</v>
      </c>
      <c r="E419" s="54" t="s">
        <v>412</v>
      </c>
      <c r="F419" s="55" t="s">
        <v>4626</v>
      </c>
      <c r="G419" s="80">
        <v>45536</v>
      </c>
      <c r="H419" s="80">
        <v>45536</v>
      </c>
      <c r="I419" s="164" t="s">
        <v>124</v>
      </c>
      <c r="J419" s="164" t="s">
        <v>125</v>
      </c>
      <c r="K419" s="34" t="s">
        <v>922</v>
      </c>
      <c r="L419" s="47" t="s">
        <v>81</v>
      </c>
      <c r="M419" s="164">
        <v>3</v>
      </c>
      <c r="N419" s="34" t="s">
        <v>5325</v>
      </c>
      <c r="O419" s="65">
        <v>45548.4965277778</v>
      </c>
      <c r="P419" s="35"/>
      <c r="Q419" s="35"/>
      <c r="R419" s="40"/>
      <c r="S419" s="40"/>
      <c r="T419" s="36"/>
      <c r="U419" s="34" t="s">
        <v>5326</v>
      </c>
      <c r="V419" s="34" t="s">
        <v>5321</v>
      </c>
      <c r="W419" s="123" t="s">
        <v>5327</v>
      </c>
      <c r="X419" t="s">
        <v>132</v>
      </c>
      <c r="Y419" t="s">
        <v>149</v>
      </c>
    </row>
    <row r="420" ht="409.5" spans="1:25">
      <c r="A420" s="107">
        <v>482</v>
      </c>
      <c r="B420" s="34" t="s">
        <v>117</v>
      </c>
      <c r="C420" s="132" t="s">
        <v>363</v>
      </c>
      <c r="D420" s="103" t="s">
        <v>5328</v>
      </c>
      <c r="E420" s="54" t="s">
        <v>412</v>
      </c>
      <c r="F420" s="55" t="s">
        <v>4626</v>
      </c>
      <c r="G420" s="80">
        <v>45352</v>
      </c>
      <c r="H420" s="80">
        <v>45352</v>
      </c>
      <c r="I420" s="164" t="s">
        <v>124</v>
      </c>
      <c r="J420" s="164" t="s">
        <v>125</v>
      </c>
      <c r="K420" s="34" t="s">
        <v>922</v>
      </c>
      <c r="L420" s="47" t="s">
        <v>81</v>
      </c>
      <c r="M420" s="164">
        <v>3</v>
      </c>
      <c r="N420" s="34" t="s">
        <v>5322</v>
      </c>
      <c r="O420" s="65">
        <v>45357.475</v>
      </c>
      <c r="P420" s="35"/>
      <c r="Q420" s="35"/>
      <c r="R420" s="40"/>
      <c r="S420" s="40"/>
      <c r="T420" s="36"/>
      <c r="U420" s="34" t="s">
        <v>5323</v>
      </c>
      <c r="V420" s="34" t="s">
        <v>5328</v>
      </c>
      <c r="W420" s="123" t="s">
        <v>5324</v>
      </c>
      <c r="X420" t="s">
        <v>132</v>
      </c>
      <c r="Y420" t="s">
        <v>163</v>
      </c>
    </row>
    <row r="421" ht="409.5" spans="1:25">
      <c r="A421" s="107">
        <v>483</v>
      </c>
      <c r="B421" s="34" t="s">
        <v>117</v>
      </c>
      <c r="C421" s="132" t="s">
        <v>363</v>
      </c>
      <c r="D421" s="103" t="s">
        <v>5328</v>
      </c>
      <c r="E421" s="54" t="s">
        <v>412</v>
      </c>
      <c r="F421" s="55" t="s">
        <v>4626</v>
      </c>
      <c r="G421" s="80">
        <v>45536</v>
      </c>
      <c r="H421" s="80">
        <v>45536</v>
      </c>
      <c r="I421" s="164" t="s">
        <v>124</v>
      </c>
      <c r="J421" s="164" t="s">
        <v>125</v>
      </c>
      <c r="K421" s="34" t="s">
        <v>922</v>
      </c>
      <c r="L421" s="47" t="s">
        <v>81</v>
      </c>
      <c r="M421" s="164">
        <v>3</v>
      </c>
      <c r="N421" s="34" t="s">
        <v>5325</v>
      </c>
      <c r="O421" s="65">
        <v>45548.4965277778</v>
      </c>
      <c r="P421" s="35"/>
      <c r="Q421" s="35"/>
      <c r="R421" s="40"/>
      <c r="S421" s="40"/>
      <c r="T421" s="36"/>
      <c r="U421" s="34" t="s">
        <v>5326</v>
      </c>
      <c r="V421" s="34" t="s">
        <v>5328</v>
      </c>
      <c r="W421" s="123" t="s">
        <v>5327</v>
      </c>
      <c r="X421" t="s">
        <v>132</v>
      </c>
      <c r="Y421" t="s">
        <v>149</v>
      </c>
    </row>
    <row r="422" ht="409.5" spans="1:25">
      <c r="A422" s="107">
        <v>486</v>
      </c>
      <c r="B422" s="34" t="s">
        <v>117</v>
      </c>
      <c r="C422" s="33" t="s">
        <v>150</v>
      </c>
      <c r="D422" s="92" t="s">
        <v>4366</v>
      </c>
      <c r="E422" s="57" t="s">
        <v>157</v>
      </c>
      <c r="F422" s="55" t="s">
        <v>4626</v>
      </c>
      <c r="G422" s="80">
        <v>45444</v>
      </c>
      <c r="H422" s="80">
        <v>45473</v>
      </c>
      <c r="I422" s="33" t="s">
        <v>124</v>
      </c>
      <c r="J422" s="33" t="s">
        <v>125</v>
      </c>
      <c r="K422" s="34" t="s">
        <v>922</v>
      </c>
      <c r="L422" s="47" t="s">
        <v>81</v>
      </c>
      <c r="M422" s="33">
        <v>3</v>
      </c>
      <c r="N422" s="34" t="s">
        <v>5329</v>
      </c>
      <c r="O422" s="65">
        <v>45300.4791666667</v>
      </c>
      <c r="P422" s="35"/>
      <c r="Q422" s="35"/>
      <c r="R422" s="40"/>
      <c r="S422" s="40"/>
      <c r="T422" s="36"/>
      <c r="U422" s="34" t="s">
        <v>5330</v>
      </c>
      <c r="V422" s="34" t="s">
        <v>4366</v>
      </c>
      <c r="W422" s="123" t="s">
        <v>5331</v>
      </c>
      <c r="X422" s="124" t="s">
        <v>132</v>
      </c>
      <c r="Y422" s="124" t="s">
        <v>133</v>
      </c>
    </row>
    <row r="423" ht="409.5" spans="1:25">
      <c r="A423" s="107">
        <v>489</v>
      </c>
      <c r="B423" s="34" t="s">
        <v>117</v>
      </c>
      <c r="C423" s="33" t="s">
        <v>150</v>
      </c>
      <c r="D423" s="92" t="s">
        <v>4366</v>
      </c>
      <c r="E423" s="57" t="s">
        <v>157</v>
      </c>
      <c r="F423" s="55" t="s">
        <v>4626</v>
      </c>
      <c r="G423" s="80">
        <v>45627</v>
      </c>
      <c r="H423" s="80">
        <v>45657</v>
      </c>
      <c r="I423" s="33" t="s">
        <v>124</v>
      </c>
      <c r="J423" s="33" t="s">
        <v>125</v>
      </c>
      <c r="K423" s="34" t="s">
        <v>922</v>
      </c>
      <c r="L423" s="47" t="s">
        <v>81</v>
      </c>
      <c r="M423" s="33">
        <v>3</v>
      </c>
      <c r="N423" s="34" t="s">
        <v>5332</v>
      </c>
      <c r="O423" s="65">
        <v>45492.5944444444</v>
      </c>
      <c r="P423" s="35"/>
      <c r="Q423" s="35"/>
      <c r="R423" s="40"/>
      <c r="S423" s="40"/>
      <c r="T423" s="36"/>
      <c r="U423" s="34" t="s">
        <v>5333</v>
      </c>
      <c r="V423" s="34" t="s">
        <v>4366</v>
      </c>
      <c r="W423" s="123" t="s">
        <v>5334</v>
      </c>
      <c r="X423" t="s">
        <v>132</v>
      </c>
      <c r="Y423" t="s">
        <v>138</v>
      </c>
    </row>
    <row r="424" ht="409.5" spans="1:25">
      <c r="A424" s="107">
        <v>492</v>
      </c>
      <c r="B424" s="34" t="s">
        <v>117</v>
      </c>
      <c r="C424" s="29" t="s">
        <v>150</v>
      </c>
      <c r="D424" s="190" t="s">
        <v>4543</v>
      </c>
      <c r="E424" s="57" t="s">
        <v>157</v>
      </c>
      <c r="F424" s="55" t="s">
        <v>4626</v>
      </c>
      <c r="G424" s="80">
        <v>45444</v>
      </c>
      <c r="H424" s="80">
        <v>45473</v>
      </c>
      <c r="I424" s="33" t="s">
        <v>124</v>
      </c>
      <c r="J424" s="33" t="s">
        <v>125</v>
      </c>
      <c r="K424" s="34" t="s">
        <v>922</v>
      </c>
      <c r="L424" s="47" t="s">
        <v>81</v>
      </c>
      <c r="M424" s="33">
        <v>3</v>
      </c>
      <c r="N424" s="34" t="s">
        <v>5335</v>
      </c>
      <c r="O424" s="65">
        <v>45328.475</v>
      </c>
      <c r="P424" s="35"/>
      <c r="Q424" s="35"/>
      <c r="R424" s="40"/>
      <c r="S424" s="40"/>
      <c r="T424" s="36"/>
      <c r="U424" s="34" t="s">
        <v>5336</v>
      </c>
      <c r="V424" s="34" t="s">
        <v>4543</v>
      </c>
      <c r="W424" s="123" t="s">
        <v>5337</v>
      </c>
      <c r="X424" t="s">
        <v>132</v>
      </c>
      <c r="Y424" t="s">
        <v>170</v>
      </c>
    </row>
    <row r="425" ht="36" spans="1:25">
      <c r="A425" s="107">
        <v>495</v>
      </c>
      <c r="B425" s="34" t="s">
        <v>117</v>
      </c>
      <c r="C425" s="29" t="s">
        <v>150</v>
      </c>
      <c r="D425" s="190" t="s">
        <v>4543</v>
      </c>
      <c r="E425" s="57" t="s">
        <v>157</v>
      </c>
      <c r="F425" s="55" t="s">
        <v>4626</v>
      </c>
      <c r="G425" s="80">
        <v>45627</v>
      </c>
      <c r="H425" s="80">
        <v>45657</v>
      </c>
      <c r="I425" s="33" t="s">
        <v>124</v>
      </c>
      <c r="J425" s="33" t="s">
        <v>125</v>
      </c>
      <c r="K425" s="34" t="s">
        <v>922</v>
      </c>
      <c r="L425" s="47" t="s">
        <v>81</v>
      </c>
      <c r="M425" s="33">
        <v>3</v>
      </c>
      <c r="N425" s="34" t="s">
        <v>5338</v>
      </c>
      <c r="O425" s="65">
        <v>45594.6875</v>
      </c>
      <c r="P425" s="35"/>
      <c r="Q425" s="35"/>
      <c r="R425" s="40"/>
      <c r="S425" s="40"/>
      <c r="T425" s="36"/>
      <c r="U425" s="34" t="s">
        <v>5339</v>
      </c>
      <c r="V425" s="34" t="s">
        <v>4543</v>
      </c>
      <c r="W425" t="s">
        <v>5340</v>
      </c>
      <c r="X425" t="s">
        <v>132</v>
      </c>
      <c r="Y425" t="s">
        <v>3620</v>
      </c>
    </row>
    <row r="426" ht="409.5" spans="1:25">
      <c r="A426" s="107">
        <v>498</v>
      </c>
      <c r="B426" s="34" t="s">
        <v>117</v>
      </c>
      <c r="C426" s="33" t="s">
        <v>150</v>
      </c>
      <c r="D426" s="92" t="s">
        <v>5341</v>
      </c>
      <c r="E426" s="54" t="s">
        <v>412</v>
      </c>
      <c r="F426" s="55" t="s">
        <v>4626</v>
      </c>
      <c r="G426" s="80">
        <v>45444</v>
      </c>
      <c r="H426" s="80">
        <v>45473</v>
      </c>
      <c r="I426" s="33" t="s">
        <v>124</v>
      </c>
      <c r="J426" s="33" t="s">
        <v>125</v>
      </c>
      <c r="K426" s="34" t="s">
        <v>922</v>
      </c>
      <c r="L426" s="47" t="s">
        <v>81</v>
      </c>
      <c r="M426" s="33">
        <v>3</v>
      </c>
      <c r="N426" s="34" t="s">
        <v>5342</v>
      </c>
      <c r="O426" s="65">
        <v>45442.6041666667</v>
      </c>
      <c r="P426" s="35"/>
      <c r="Q426" s="35"/>
      <c r="R426" s="40"/>
      <c r="S426" s="40"/>
      <c r="T426" s="36"/>
      <c r="U426" s="34" t="s">
        <v>5343</v>
      </c>
      <c r="V426" s="34" t="s">
        <v>5341</v>
      </c>
      <c r="W426" s="123" t="s">
        <v>5344</v>
      </c>
      <c r="X426" s="124" t="s">
        <v>132</v>
      </c>
      <c r="Y426" s="124" t="s">
        <v>438</v>
      </c>
    </row>
    <row r="427" ht="14.25" spans="1:23">
      <c r="A427" s="107">
        <v>501</v>
      </c>
      <c r="B427" s="34" t="s">
        <v>117</v>
      </c>
      <c r="C427" s="33" t="s">
        <v>150</v>
      </c>
      <c r="D427" s="92" t="s">
        <v>5341</v>
      </c>
      <c r="E427" s="54" t="s">
        <v>412</v>
      </c>
      <c r="F427" s="55" t="s">
        <v>4626</v>
      </c>
      <c r="G427" s="80">
        <v>45627</v>
      </c>
      <c r="H427" s="80">
        <v>45657</v>
      </c>
      <c r="I427" s="33" t="s">
        <v>124</v>
      </c>
      <c r="J427" s="33" t="s">
        <v>125</v>
      </c>
      <c r="K427" s="34" t="s">
        <v>922</v>
      </c>
      <c r="L427" s="47" t="s">
        <v>81</v>
      </c>
      <c r="M427" s="33">
        <v>3</v>
      </c>
      <c r="N427" s="34"/>
      <c r="O427" s="65"/>
      <c r="P427" s="35"/>
      <c r="Q427" s="35"/>
      <c r="R427" s="40"/>
      <c r="S427" s="40"/>
      <c r="T427" s="36"/>
      <c r="U427" s="34"/>
      <c r="V427" s="34"/>
      <c r="W427" s="123"/>
    </row>
    <row r="428" ht="409.5" spans="1:25">
      <c r="A428" s="107">
        <v>502</v>
      </c>
      <c r="B428" s="34" t="s">
        <v>117</v>
      </c>
      <c r="C428" s="33" t="s">
        <v>150</v>
      </c>
      <c r="D428" s="92" t="s">
        <v>5345</v>
      </c>
      <c r="E428" s="57" t="s">
        <v>157</v>
      </c>
      <c r="F428" s="55" t="s">
        <v>4626</v>
      </c>
      <c r="G428" s="80">
        <v>45444</v>
      </c>
      <c r="H428" s="80">
        <v>45473</v>
      </c>
      <c r="I428" s="33" t="s">
        <v>124</v>
      </c>
      <c r="J428" s="33" t="s">
        <v>125</v>
      </c>
      <c r="K428" s="34" t="s">
        <v>922</v>
      </c>
      <c r="L428" s="47" t="s">
        <v>81</v>
      </c>
      <c r="M428" s="33">
        <v>3</v>
      </c>
      <c r="N428" s="34" t="s">
        <v>5346</v>
      </c>
      <c r="O428" s="65">
        <v>45303.5</v>
      </c>
      <c r="P428" s="35"/>
      <c r="Q428" s="35"/>
      <c r="R428" s="40"/>
      <c r="S428" s="40"/>
      <c r="T428" s="36"/>
      <c r="U428" s="34" t="s">
        <v>5347</v>
      </c>
      <c r="V428" s="34" t="s">
        <v>5345</v>
      </c>
      <c r="W428" s="123" t="s">
        <v>5348</v>
      </c>
      <c r="X428" t="s">
        <v>132</v>
      </c>
      <c r="Y428" t="s">
        <v>133</v>
      </c>
    </row>
    <row r="429" ht="409.5" spans="1:25">
      <c r="A429" s="107">
        <v>504</v>
      </c>
      <c r="B429" s="34" t="s">
        <v>117</v>
      </c>
      <c r="C429" s="33" t="s">
        <v>150</v>
      </c>
      <c r="D429" s="92" t="s">
        <v>5345</v>
      </c>
      <c r="E429" s="57" t="s">
        <v>157</v>
      </c>
      <c r="F429" s="55" t="s">
        <v>4626</v>
      </c>
      <c r="G429" s="80">
        <v>45627</v>
      </c>
      <c r="H429" s="80">
        <v>45657</v>
      </c>
      <c r="I429" s="33" t="s">
        <v>124</v>
      </c>
      <c r="J429" s="33" t="s">
        <v>125</v>
      </c>
      <c r="K429" s="34" t="s">
        <v>922</v>
      </c>
      <c r="L429" s="47" t="s">
        <v>81</v>
      </c>
      <c r="M429" s="33">
        <v>3</v>
      </c>
      <c r="N429" s="34" t="s">
        <v>5349</v>
      </c>
      <c r="O429" s="65">
        <v>45504.625</v>
      </c>
      <c r="P429" s="35"/>
      <c r="Q429" s="35"/>
      <c r="R429" s="40"/>
      <c r="S429" s="40"/>
      <c r="T429" s="36"/>
      <c r="U429" s="34" t="s">
        <v>5350</v>
      </c>
      <c r="V429" s="34" t="s">
        <v>5345</v>
      </c>
      <c r="W429" s="123" t="s">
        <v>5351</v>
      </c>
      <c r="X429" t="s">
        <v>132</v>
      </c>
      <c r="Y429" t="s">
        <v>138</v>
      </c>
    </row>
    <row r="430" ht="409.5" spans="1:25">
      <c r="A430" s="107">
        <v>505</v>
      </c>
      <c r="B430" s="34" t="s">
        <v>117</v>
      </c>
      <c r="C430" s="33" t="s">
        <v>150</v>
      </c>
      <c r="D430" s="92" t="s">
        <v>4357</v>
      </c>
      <c r="E430" s="57" t="s">
        <v>412</v>
      </c>
      <c r="F430" s="55" t="s">
        <v>4626</v>
      </c>
      <c r="G430" s="80">
        <v>45323</v>
      </c>
      <c r="H430" s="80">
        <v>45323</v>
      </c>
      <c r="I430" s="33" t="s">
        <v>124</v>
      </c>
      <c r="J430" s="33" t="s">
        <v>125</v>
      </c>
      <c r="K430" s="34" t="s">
        <v>922</v>
      </c>
      <c r="L430" s="47" t="s">
        <v>81</v>
      </c>
      <c r="M430" s="33">
        <v>3</v>
      </c>
      <c r="N430" s="34" t="s">
        <v>5141</v>
      </c>
      <c r="O430" s="65">
        <v>45303.5</v>
      </c>
      <c r="P430" s="35"/>
      <c r="Q430" s="35"/>
      <c r="R430" s="40"/>
      <c r="S430" s="40"/>
      <c r="T430" s="36"/>
      <c r="U430" s="34" t="s">
        <v>5142</v>
      </c>
      <c r="V430" s="34" t="s">
        <v>4357</v>
      </c>
      <c r="W430" s="123" t="s">
        <v>5143</v>
      </c>
      <c r="X430" t="s">
        <v>132</v>
      </c>
      <c r="Y430" t="s">
        <v>133</v>
      </c>
    </row>
    <row r="431" ht="409.5" spans="1:25">
      <c r="A431" s="107">
        <v>505</v>
      </c>
      <c r="B431" s="34" t="s">
        <v>117</v>
      </c>
      <c r="C431" s="33" t="s">
        <v>150</v>
      </c>
      <c r="D431" s="92" t="s">
        <v>4357</v>
      </c>
      <c r="E431" s="57" t="s">
        <v>412</v>
      </c>
      <c r="F431" s="55" t="s">
        <v>4626</v>
      </c>
      <c r="G431" s="80">
        <v>45412</v>
      </c>
      <c r="H431" s="80">
        <v>45412</v>
      </c>
      <c r="I431" s="33" t="s">
        <v>124</v>
      </c>
      <c r="J431" s="33" t="s">
        <v>125</v>
      </c>
      <c r="K431" s="34" t="s">
        <v>922</v>
      </c>
      <c r="L431" s="47" t="s">
        <v>81</v>
      </c>
      <c r="M431" s="33">
        <v>3</v>
      </c>
      <c r="N431" s="34" t="s">
        <v>5352</v>
      </c>
      <c r="O431" s="65">
        <v>45378.6875</v>
      </c>
      <c r="P431" s="35"/>
      <c r="Q431" s="35"/>
      <c r="R431" s="40"/>
      <c r="S431" s="40"/>
      <c r="T431" s="36"/>
      <c r="U431" s="34" t="s">
        <v>5353</v>
      </c>
      <c r="V431" s="34" t="s">
        <v>4357</v>
      </c>
      <c r="W431" s="123" t="s">
        <v>5354</v>
      </c>
      <c r="X431" t="s">
        <v>132</v>
      </c>
      <c r="Y431" t="s">
        <v>163</v>
      </c>
    </row>
    <row r="432" ht="409.5" spans="1:25">
      <c r="A432" s="107">
        <v>505</v>
      </c>
      <c r="B432" s="34" t="s">
        <v>117</v>
      </c>
      <c r="C432" s="33" t="s">
        <v>150</v>
      </c>
      <c r="D432" s="92" t="s">
        <v>4357</v>
      </c>
      <c r="E432" s="57" t="s">
        <v>412</v>
      </c>
      <c r="F432" s="55" t="s">
        <v>4626</v>
      </c>
      <c r="G432" s="80">
        <v>45473</v>
      </c>
      <c r="H432" s="80">
        <v>45473</v>
      </c>
      <c r="I432" s="33" t="s">
        <v>124</v>
      </c>
      <c r="J432" s="33" t="s">
        <v>125</v>
      </c>
      <c r="K432" s="34" t="s">
        <v>922</v>
      </c>
      <c r="L432" s="47" t="s">
        <v>81</v>
      </c>
      <c r="M432" s="33">
        <v>3</v>
      </c>
      <c r="N432" s="34" t="s">
        <v>5147</v>
      </c>
      <c r="O432" s="65">
        <v>45442.6041666667</v>
      </c>
      <c r="P432" s="35"/>
      <c r="Q432" s="35"/>
      <c r="R432" s="40"/>
      <c r="S432" s="40"/>
      <c r="T432" s="36"/>
      <c r="U432" s="34" t="s">
        <v>5148</v>
      </c>
      <c r="V432" s="34" t="s">
        <v>4357</v>
      </c>
      <c r="W432" s="123" t="s">
        <v>5149</v>
      </c>
      <c r="X432" s="124" t="s">
        <v>132</v>
      </c>
      <c r="Y432" s="124" t="s">
        <v>438</v>
      </c>
    </row>
    <row r="433" ht="409.5" spans="1:25">
      <c r="A433" s="107">
        <v>505</v>
      </c>
      <c r="B433" s="34" t="s">
        <v>117</v>
      </c>
      <c r="C433" s="33" t="s">
        <v>150</v>
      </c>
      <c r="D433" s="92" t="s">
        <v>4357</v>
      </c>
      <c r="E433" s="57" t="s">
        <v>412</v>
      </c>
      <c r="F433" s="55" t="s">
        <v>4626</v>
      </c>
      <c r="G433" s="80">
        <v>45534</v>
      </c>
      <c r="H433" s="80">
        <v>45534</v>
      </c>
      <c r="I433" s="33" t="s">
        <v>124</v>
      </c>
      <c r="J433" s="33" t="s">
        <v>125</v>
      </c>
      <c r="K433" s="34" t="s">
        <v>922</v>
      </c>
      <c r="L433" s="47" t="s">
        <v>81</v>
      </c>
      <c r="M433" s="33">
        <v>3</v>
      </c>
      <c r="N433" s="34" t="s">
        <v>5150</v>
      </c>
      <c r="O433" s="65">
        <v>45504.625</v>
      </c>
      <c r="P433" s="35"/>
      <c r="Q433" s="35"/>
      <c r="R433" s="40"/>
      <c r="S433" s="40"/>
      <c r="T433" s="36"/>
      <c r="U433" s="34" t="s">
        <v>5151</v>
      </c>
      <c r="V433" s="34" t="s">
        <v>4357</v>
      </c>
      <c r="W433" s="123" t="s">
        <v>5152</v>
      </c>
      <c r="X433" t="s">
        <v>132</v>
      </c>
      <c r="Y433" t="s">
        <v>138</v>
      </c>
    </row>
    <row r="434" ht="409.5" spans="1:25">
      <c r="A434" s="107">
        <v>505</v>
      </c>
      <c r="B434" s="34" t="s">
        <v>117</v>
      </c>
      <c r="C434" s="33" t="s">
        <v>150</v>
      </c>
      <c r="D434" s="92" t="s">
        <v>4357</v>
      </c>
      <c r="E434" s="57" t="s">
        <v>412</v>
      </c>
      <c r="F434" s="55" t="s">
        <v>4626</v>
      </c>
      <c r="G434" s="80">
        <v>45595</v>
      </c>
      <c r="H434" s="80">
        <v>45595</v>
      </c>
      <c r="I434" s="33" t="s">
        <v>124</v>
      </c>
      <c r="J434" s="33" t="s">
        <v>125</v>
      </c>
      <c r="K434" s="34" t="s">
        <v>922</v>
      </c>
      <c r="L434" s="47" t="s">
        <v>81</v>
      </c>
      <c r="M434" s="33">
        <v>3</v>
      </c>
      <c r="N434" s="34" t="s">
        <v>5153</v>
      </c>
      <c r="O434" s="65">
        <v>45560.6354166667</v>
      </c>
      <c r="P434" s="35"/>
      <c r="Q434" s="35"/>
      <c r="R434" s="40"/>
      <c r="S434" s="40"/>
      <c r="T434" s="36"/>
      <c r="U434" s="34" t="s">
        <v>5154</v>
      </c>
      <c r="V434" s="34" t="s">
        <v>4357</v>
      </c>
      <c r="W434" s="123" t="s">
        <v>5155</v>
      </c>
      <c r="X434" t="s">
        <v>132</v>
      </c>
      <c r="Y434" t="s">
        <v>149</v>
      </c>
    </row>
    <row r="435" ht="14.25" spans="1:22">
      <c r="A435" s="107">
        <v>506</v>
      </c>
      <c r="B435" s="34" t="s">
        <v>117</v>
      </c>
      <c r="C435" s="33" t="s">
        <v>150</v>
      </c>
      <c r="D435" s="92" t="s">
        <v>4357</v>
      </c>
      <c r="E435" s="57" t="s">
        <v>412</v>
      </c>
      <c r="F435" s="55" t="s">
        <v>4626</v>
      </c>
      <c r="G435" s="80">
        <v>45657</v>
      </c>
      <c r="H435" s="80">
        <v>45657</v>
      </c>
      <c r="I435" s="33" t="s">
        <v>124</v>
      </c>
      <c r="J435" s="33" t="s">
        <v>125</v>
      </c>
      <c r="K435" s="34" t="s">
        <v>922</v>
      </c>
      <c r="L435" s="47" t="s">
        <v>81</v>
      </c>
      <c r="M435" s="33">
        <v>3</v>
      </c>
      <c r="N435" s="34"/>
      <c r="O435" s="34"/>
      <c r="P435" s="35"/>
      <c r="Q435" s="35"/>
      <c r="R435" s="40"/>
      <c r="S435" s="40"/>
      <c r="T435" s="36"/>
      <c r="U435" s="34"/>
      <c r="V435" s="34"/>
    </row>
    <row r="436" ht="409.5" spans="1:25">
      <c r="A436" s="107">
        <v>507</v>
      </c>
      <c r="B436" s="34" t="s">
        <v>117</v>
      </c>
      <c r="C436" s="33" t="s">
        <v>150</v>
      </c>
      <c r="D436" s="92" t="s">
        <v>1132</v>
      </c>
      <c r="E436" s="54" t="s">
        <v>412</v>
      </c>
      <c r="F436" s="55" t="s">
        <v>4626</v>
      </c>
      <c r="G436" s="80">
        <v>45383</v>
      </c>
      <c r="H436" s="80">
        <v>45412</v>
      </c>
      <c r="I436" s="33" t="s">
        <v>124</v>
      </c>
      <c r="J436" s="33" t="s">
        <v>125</v>
      </c>
      <c r="K436" s="34" t="s">
        <v>922</v>
      </c>
      <c r="L436" s="47" t="s">
        <v>81</v>
      </c>
      <c r="M436" s="33">
        <v>3</v>
      </c>
      <c r="N436" s="34" t="s">
        <v>5355</v>
      </c>
      <c r="O436" s="65">
        <v>45366.4909722222</v>
      </c>
      <c r="P436" s="35"/>
      <c r="Q436" s="35"/>
      <c r="R436" s="40"/>
      <c r="S436" s="40"/>
      <c r="T436" s="36"/>
      <c r="U436" s="34" t="s">
        <v>5356</v>
      </c>
      <c r="V436" s="34" t="s">
        <v>1132</v>
      </c>
      <c r="W436" s="123" t="s">
        <v>5357</v>
      </c>
      <c r="X436" t="s">
        <v>132</v>
      </c>
      <c r="Y436" t="s">
        <v>163</v>
      </c>
    </row>
    <row r="437" ht="409.5" spans="1:25">
      <c r="A437" s="107">
        <v>508</v>
      </c>
      <c r="B437" s="34" t="s">
        <v>117</v>
      </c>
      <c r="C437" s="33" t="s">
        <v>150</v>
      </c>
      <c r="D437" s="92" t="s">
        <v>1132</v>
      </c>
      <c r="E437" s="54" t="s">
        <v>412</v>
      </c>
      <c r="F437" s="55" t="s">
        <v>4626</v>
      </c>
      <c r="G437" s="80">
        <v>45444</v>
      </c>
      <c r="H437" s="80">
        <v>45473</v>
      </c>
      <c r="I437" s="33" t="s">
        <v>124</v>
      </c>
      <c r="J437" s="33" t="s">
        <v>125</v>
      </c>
      <c r="K437" s="34" t="s">
        <v>922</v>
      </c>
      <c r="L437" s="47" t="s">
        <v>81</v>
      </c>
      <c r="M437" s="33">
        <v>3</v>
      </c>
      <c r="N437" s="34" t="s">
        <v>5358</v>
      </c>
      <c r="O437" s="65">
        <v>45441.6458333333</v>
      </c>
      <c r="P437" s="35"/>
      <c r="Q437" s="35"/>
      <c r="R437" s="40"/>
      <c r="S437" s="40"/>
      <c r="T437" s="36"/>
      <c r="U437" s="34" t="s">
        <v>5359</v>
      </c>
      <c r="V437" s="34" t="s">
        <v>1132</v>
      </c>
      <c r="W437" s="123" t="s">
        <v>5360</v>
      </c>
      <c r="X437" s="124" t="s">
        <v>132</v>
      </c>
      <c r="Y437" s="124" t="s">
        <v>438</v>
      </c>
    </row>
    <row r="438" ht="409.5" spans="1:25">
      <c r="A438" s="107">
        <v>508</v>
      </c>
      <c r="B438" s="34" t="s">
        <v>117</v>
      </c>
      <c r="C438" s="33" t="s">
        <v>150</v>
      </c>
      <c r="D438" s="92" t="s">
        <v>1132</v>
      </c>
      <c r="E438" s="54" t="s">
        <v>412</v>
      </c>
      <c r="F438" s="55" t="s">
        <v>4626</v>
      </c>
      <c r="G438" s="80">
        <v>45505</v>
      </c>
      <c r="H438" s="80">
        <v>45535</v>
      </c>
      <c r="I438" s="33" t="s">
        <v>124</v>
      </c>
      <c r="J438" s="33" t="s">
        <v>125</v>
      </c>
      <c r="K438" s="34" t="s">
        <v>922</v>
      </c>
      <c r="L438" s="47" t="s">
        <v>81</v>
      </c>
      <c r="M438" s="33">
        <v>3</v>
      </c>
      <c r="N438" s="34" t="s">
        <v>5041</v>
      </c>
      <c r="O438" s="65">
        <v>45492.6354166667</v>
      </c>
      <c r="P438" s="35"/>
      <c r="Q438" s="35"/>
      <c r="R438" s="40"/>
      <c r="S438" s="40"/>
      <c r="T438" s="36"/>
      <c r="U438" s="34" t="s">
        <v>5361</v>
      </c>
      <c r="V438" s="34" t="s">
        <v>1132</v>
      </c>
      <c r="W438" s="123" t="s">
        <v>5362</v>
      </c>
      <c r="X438" t="s">
        <v>132</v>
      </c>
      <c r="Y438" t="s">
        <v>138</v>
      </c>
    </row>
    <row r="439" ht="409.5" spans="1:25">
      <c r="A439" s="107">
        <v>509</v>
      </c>
      <c r="B439" s="34" t="s">
        <v>117</v>
      </c>
      <c r="C439" s="33" t="s">
        <v>150</v>
      </c>
      <c r="D439" s="92" t="s">
        <v>1132</v>
      </c>
      <c r="E439" s="54" t="s">
        <v>412</v>
      </c>
      <c r="F439" s="55" t="s">
        <v>4626</v>
      </c>
      <c r="G439" s="80">
        <v>45566</v>
      </c>
      <c r="H439" s="80">
        <v>45596</v>
      </c>
      <c r="I439" s="33" t="s">
        <v>124</v>
      </c>
      <c r="J439" s="33" t="s">
        <v>125</v>
      </c>
      <c r="K439" s="34" t="s">
        <v>922</v>
      </c>
      <c r="L439" s="47" t="s">
        <v>81</v>
      </c>
      <c r="M439" s="33">
        <v>3</v>
      </c>
      <c r="N439" s="34" t="s">
        <v>5363</v>
      </c>
      <c r="O439" s="65">
        <v>45560.6354166667</v>
      </c>
      <c r="P439" s="35"/>
      <c r="Q439" s="35"/>
      <c r="R439" s="40"/>
      <c r="S439" s="40"/>
      <c r="T439" s="36"/>
      <c r="U439" s="34" t="s">
        <v>5364</v>
      </c>
      <c r="V439" s="34" t="s">
        <v>1132</v>
      </c>
      <c r="W439" s="123" t="s">
        <v>5365</v>
      </c>
      <c r="X439" t="s">
        <v>132</v>
      </c>
      <c r="Y439" t="s">
        <v>149</v>
      </c>
    </row>
    <row r="440" ht="202.5" spans="1:25">
      <c r="A440" s="107">
        <v>510</v>
      </c>
      <c r="B440" s="34" t="s">
        <v>117</v>
      </c>
      <c r="C440" s="33" t="s">
        <v>150</v>
      </c>
      <c r="D440" s="92" t="s">
        <v>4352</v>
      </c>
      <c r="E440" s="54" t="s">
        <v>412</v>
      </c>
      <c r="F440" s="55" t="s">
        <v>4626</v>
      </c>
      <c r="G440" s="80">
        <v>45383</v>
      </c>
      <c r="H440" s="80">
        <v>45412</v>
      </c>
      <c r="I440" s="33" t="s">
        <v>124</v>
      </c>
      <c r="J440" s="33" t="s">
        <v>125</v>
      </c>
      <c r="K440" s="34" t="s">
        <v>922</v>
      </c>
      <c r="L440" s="47" t="s">
        <v>81</v>
      </c>
      <c r="M440" s="33">
        <v>3</v>
      </c>
      <c r="N440" s="34" t="s">
        <v>5366</v>
      </c>
      <c r="O440" s="65">
        <v>45385.6784722222</v>
      </c>
      <c r="P440" s="35"/>
      <c r="Q440" s="35"/>
      <c r="R440" s="40"/>
      <c r="S440" s="40"/>
      <c r="T440" s="36"/>
      <c r="U440" s="34" t="s">
        <v>5367</v>
      </c>
      <c r="V440" s="34" t="s">
        <v>4352</v>
      </c>
      <c r="W440" s="123" t="s">
        <v>5368</v>
      </c>
      <c r="X440" t="s">
        <v>132</v>
      </c>
      <c r="Y440" t="s">
        <v>144</v>
      </c>
    </row>
    <row r="441" ht="202.5" spans="1:25">
      <c r="A441" s="107">
        <v>510</v>
      </c>
      <c r="B441" s="34" t="s">
        <v>117</v>
      </c>
      <c r="C441" s="33" t="s">
        <v>150</v>
      </c>
      <c r="D441" s="92" t="s">
        <v>4352</v>
      </c>
      <c r="E441" s="54" t="s">
        <v>412</v>
      </c>
      <c r="F441" s="55" t="s">
        <v>4626</v>
      </c>
      <c r="G441" s="80">
        <v>45444</v>
      </c>
      <c r="H441" s="80">
        <v>45473</v>
      </c>
      <c r="I441" s="33" t="s">
        <v>124</v>
      </c>
      <c r="J441" s="33" t="s">
        <v>125</v>
      </c>
      <c r="K441" s="34" t="s">
        <v>922</v>
      </c>
      <c r="L441" s="47" t="s">
        <v>81</v>
      </c>
      <c r="M441" s="33">
        <v>3</v>
      </c>
      <c r="N441" s="34" t="s">
        <v>5276</v>
      </c>
      <c r="O441" s="65">
        <v>45463.7083333333</v>
      </c>
      <c r="P441" s="35"/>
      <c r="Q441" s="35"/>
      <c r="R441" s="40"/>
      <c r="S441" s="40"/>
      <c r="T441" s="36"/>
      <c r="U441" s="34" t="s">
        <v>5369</v>
      </c>
      <c r="V441" s="34" t="s">
        <v>4352</v>
      </c>
      <c r="W441" s="123" t="s">
        <v>5368</v>
      </c>
      <c r="X441" s="124" t="s">
        <v>132</v>
      </c>
      <c r="Y441" s="124" t="s">
        <v>425</v>
      </c>
    </row>
    <row r="442" ht="36" spans="1:25">
      <c r="A442" s="107">
        <v>511</v>
      </c>
      <c r="B442" s="34" t="s">
        <v>117</v>
      </c>
      <c r="C442" s="33" t="s">
        <v>150</v>
      </c>
      <c r="D442" s="92" t="s">
        <v>4352</v>
      </c>
      <c r="E442" s="54" t="s">
        <v>412</v>
      </c>
      <c r="F442" s="55" t="s">
        <v>4626</v>
      </c>
      <c r="G442" s="80">
        <v>45505</v>
      </c>
      <c r="H442" s="80">
        <v>45535</v>
      </c>
      <c r="I442" s="33" t="s">
        <v>124</v>
      </c>
      <c r="J442" s="33" t="s">
        <v>125</v>
      </c>
      <c r="K442" s="34" t="s">
        <v>922</v>
      </c>
      <c r="L442" s="47" t="s">
        <v>81</v>
      </c>
      <c r="M442" s="33">
        <v>3</v>
      </c>
      <c r="N442" s="34" t="s">
        <v>5278</v>
      </c>
      <c r="O442" s="65">
        <v>45531.4791666667</v>
      </c>
      <c r="P442" s="35"/>
      <c r="Q442" s="35"/>
      <c r="R442" s="40"/>
      <c r="S442" s="40"/>
      <c r="T442" s="36"/>
      <c r="U442" s="34" t="s">
        <v>5370</v>
      </c>
      <c r="V442" s="34" t="s">
        <v>4352</v>
      </c>
      <c r="W442" t="s">
        <v>5371</v>
      </c>
      <c r="X442" t="s">
        <v>132</v>
      </c>
      <c r="Y442" t="s">
        <v>498</v>
      </c>
    </row>
    <row r="443" ht="36" spans="1:25">
      <c r="A443" s="107">
        <v>512</v>
      </c>
      <c r="B443" s="34" t="s">
        <v>117</v>
      </c>
      <c r="C443" s="33" t="s">
        <v>150</v>
      </c>
      <c r="D443" s="92" t="s">
        <v>4352</v>
      </c>
      <c r="E443" s="54" t="s">
        <v>412</v>
      </c>
      <c r="F443" s="55" t="s">
        <v>4626</v>
      </c>
      <c r="G443" s="80">
        <v>45566</v>
      </c>
      <c r="H443" s="80">
        <v>45596</v>
      </c>
      <c r="I443" s="33" t="s">
        <v>124</v>
      </c>
      <c r="J443" s="33" t="s">
        <v>125</v>
      </c>
      <c r="K443" s="34" t="s">
        <v>922</v>
      </c>
      <c r="L443" s="47" t="s">
        <v>81</v>
      </c>
      <c r="M443" s="33">
        <v>3</v>
      </c>
      <c r="N443" s="34" t="s">
        <v>5047</v>
      </c>
      <c r="O443" s="65">
        <v>45576.7083333333</v>
      </c>
      <c r="P443" s="35"/>
      <c r="Q443" s="35"/>
      <c r="R443" s="40"/>
      <c r="S443" s="40"/>
      <c r="T443" s="36"/>
      <c r="U443" s="34" t="s">
        <v>5048</v>
      </c>
      <c r="V443" s="34" t="s">
        <v>4352</v>
      </c>
      <c r="W443" t="s">
        <v>5049</v>
      </c>
      <c r="X443" t="s">
        <v>132</v>
      </c>
      <c r="Y443" t="s">
        <v>3620</v>
      </c>
    </row>
    <row r="444" ht="409.5" spans="1:25">
      <c r="A444" s="107">
        <v>513</v>
      </c>
      <c r="B444" s="34" t="s">
        <v>117</v>
      </c>
      <c r="C444" s="29" t="s">
        <v>150</v>
      </c>
      <c r="D444" s="191" t="s">
        <v>5372</v>
      </c>
      <c r="E444" s="57" t="s">
        <v>157</v>
      </c>
      <c r="F444" s="55" t="s">
        <v>4626</v>
      </c>
      <c r="G444" s="80">
        <v>45473</v>
      </c>
      <c r="H444" s="80">
        <v>45473</v>
      </c>
      <c r="I444" s="93" t="s">
        <v>124</v>
      </c>
      <c r="J444" s="34" t="s">
        <v>125</v>
      </c>
      <c r="K444" s="34" t="s">
        <v>922</v>
      </c>
      <c r="L444" s="47" t="s">
        <v>81</v>
      </c>
      <c r="M444" s="29">
        <v>3</v>
      </c>
      <c r="N444" s="34" t="s">
        <v>5373</v>
      </c>
      <c r="O444" s="65">
        <v>45321.6048611111</v>
      </c>
      <c r="P444" s="35"/>
      <c r="Q444" s="35"/>
      <c r="R444" s="40"/>
      <c r="S444" s="40"/>
      <c r="T444" s="36"/>
      <c r="U444" s="34" t="s">
        <v>5374</v>
      </c>
      <c r="V444" s="34" t="s">
        <v>5372</v>
      </c>
      <c r="W444" s="123" t="s">
        <v>5375</v>
      </c>
      <c r="X444" s="124" t="s">
        <v>132</v>
      </c>
      <c r="Y444" s="124" t="s">
        <v>133</v>
      </c>
    </row>
    <row r="445" ht="409.5" spans="1:25">
      <c r="A445" s="107">
        <v>514</v>
      </c>
      <c r="B445" s="34" t="s">
        <v>117</v>
      </c>
      <c r="C445" s="29" t="s">
        <v>150</v>
      </c>
      <c r="D445" s="191" t="s">
        <v>5372</v>
      </c>
      <c r="E445" s="57" t="s">
        <v>157</v>
      </c>
      <c r="F445" s="55" t="s">
        <v>4626</v>
      </c>
      <c r="G445" s="80">
        <v>45657</v>
      </c>
      <c r="H445" s="80">
        <v>45657</v>
      </c>
      <c r="I445" s="93" t="s">
        <v>124</v>
      </c>
      <c r="J445" s="34" t="s">
        <v>125</v>
      </c>
      <c r="K445" s="34" t="s">
        <v>922</v>
      </c>
      <c r="L445" s="47" t="s">
        <v>81</v>
      </c>
      <c r="M445" s="29">
        <v>3</v>
      </c>
      <c r="N445" s="34" t="s">
        <v>5376</v>
      </c>
      <c r="O445" s="65">
        <v>45492.6354166667</v>
      </c>
      <c r="P445" s="35"/>
      <c r="Q445" s="35"/>
      <c r="R445" s="40"/>
      <c r="S445" s="40"/>
      <c r="T445" s="36"/>
      <c r="U445" s="34" t="s">
        <v>5377</v>
      </c>
      <c r="V445" s="34" t="s">
        <v>5372</v>
      </c>
      <c r="W445" s="123" t="s">
        <v>5378</v>
      </c>
      <c r="X445" t="s">
        <v>132</v>
      </c>
      <c r="Y445" t="s">
        <v>138</v>
      </c>
    </row>
    <row r="446" ht="409.5" spans="1:25">
      <c r="A446" s="107">
        <v>515</v>
      </c>
      <c r="B446" s="34" t="s">
        <v>117</v>
      </c>
      <c r="C446" s="29" t="s">
        <v>150</v>
      </c>
      <c r="D446" s="191" t="s">
        <v>5379</v>
      </c>
      <c r="E446" s="57" t="s">
        <v>157</v>
      </c>
      <c r="F446" s="55" t="s">
        <v>4626</v>
      </c>
      <c r="G446" s="80">
        <v>45473</v>
      </c>
      <c r="H446" s="80">
        <v>45473</v>
      </c>
      <c r="I446" s="93" t="s">
        <v>124</v>
      </c>
      <c r="J446" s="34" t="s">
        <v>125</v>
      </c>
      <c r="K446" s="34" t="s">
        <v>922</v>
      </c>
      <c r="L446" s="47" t="s">
        <v>81</v>
      </c>
      <c r="M446" s="29">
        <v>3</v>
      </c>
      <c r="N446" s="34" t="s">
        <v>5373</v>
      </c>
      <c r="O446" s="65">
        <v>45321.6048611111</v>
      </c>
      <c r="P446" s="35"/>
      <c r="Q446" s="35"/>
      <c r="R446" s="40"/>
      <c r="S446" s="40"/>
      <c r="T446" s="36"/>
      <c r="U446" s="34" t="s">
        <v>5374</v>
      </c>
      <c r="V446" s="34" t="s">
        <v>5379</v>
      </c>
      <c r="W446" s="123" t="s">
        <v>5375</v>
      </c>
      <c r="X446" s="124" t="s">
        <v>132</v>
      </c>
      <c r="Y446" s="124" t="s">
        <v>133</v>
      </c>
    </row>
    <row r="447" ht="409.5" spans="1:25">
      <c r="A447" s="107">
        <v>516</v>
      </c>
      <c r="B447" s="34" t="s">
        <v>117</v>
      </c>
      <c r="C447" s="29" t="s">
        <v>150</v>
      </c>
      <c r="D447" s="191" t="s">
        <v>5379</v>
      </c>
      <c r="E447" s="57" t="s">
        <v>157</v>
      </c>
      <c r="F447" s="55" t="s">
        <v>4626</v>
      </c>
      <c r="G447" s="80">
        <v>45657</v>
      </c>
      <c r="H447" s="80">
        <v>45657</v>
      </c>
      <c r="I447" s="93" t="s">
        <v>124</v>
      </c>
      <c r="J447" s="34" t="s">
        <v>125</v>
      </c>
      <c r="K447" s="34" t="s">
        <v>922</v>
      </c>
      <c r="L447" s="47" t="s">
        <v>81</v>
      </c>
      <c r="M447" s="29">
        <v>3</v>
      </c>
      <c r="N447" s="34" t="s">
        <v>5376</v>
      </c>
      <c r="O447" s="65">
        <v>45492.6354166667</v>
      </c>
      <c r="P447" s="35"/>
      <c r="Q447" s="35"/>
      <c r="R447" s="40"/>
      <c r="S447" s="40"/>
      <c r="T447" s="36"/>
      <c r="U447" s="34" t="s">
        <v>5377</v>
      </c>
      <c r="V447" s="34" t="s">
        <v>5379</v>
      </c>
      <c r="W447" s="123" t="s">
        <v>5378</v>
      </c>
      <c r="X447" t="s">
        <v>132</v>
      </c>
      <c r="Y447" t="s">
        <v>138</v>
      </c>
    </row>
    <row r="448" ht="409.5" spans="1:25">
      <c r="A448" s="107">
        <v>517</v>
      </c>
      <c r="B448" s="34" t="s">
        <v>117</v>
      </c>
      <c r="C448" s="33" t="s">
        <v>150</v>
      </c>
      <c r="D448" s="92" t="s">
        <v>4554</v>
      </c>
      <c r="E448" s="54" t="s">
        <v>412</v>
      </c>
      <c r="F448" s="55" t="s">
        <v>4626</v>
      </c>
      <c r="G448" s="80">
        <v>45412</v>
      </c>
      <c r="H448" s="80">
        <v>45412</v>
      </c>
      <c r="I448" s="33" t="s">
        <v>124</v>
      </c>
      <c r="J448" s="33" t="s">
        <v>125</v>
      </c>
      <c r="K448" s="34" t="s">
        <v>922</v>
      </c>
      <c r="L448" s="47" t="s">
        <v>81</v>
      </c>
      <c r="M448" s="33">
        <v>3</v>
      </c>
      <c r="N448" s="34" t="s">
        <v>5380</v>
      </c>
      <c r="O448" s="65">
        <v>45366.4909722222</v>
      </c>
      <c r="P448" s="35"/>
      <c r="Q448" s="35"/>
      <c r="R448" s="40"/>
      <c r="S448" s="40"/>
      <c r="T448" s="36"/>
      <c r="U448" s="34" t="s">
        <v>5381</v>
      </c>
      <c r="V448" s="34" t="s">
        <v>4554</v>
      </c>
      <c r="W448" s="123" t="s">
        <v>5382</v>
      </c>
      <c r="X448" t="s">
        <v>132</v>
      </c>
      <c r="Y448" t="s">
        <v>163</v>
      </c>
    </row>
    <row r="449" ht="409.5" spans="1:25">
      <c r="A449" s="107">
        <v>517</v>
      </c>
      <c r="B449" s="34" t="s">
        <v>117</v>
      </c>
      <c r="C449" s="33" t="s">
        <v>150</v>
      </c>
      <c r="D449" s="92" t="s">
        <v>4554</v>
      </c>
      <c r="E449" s="54" t="s">
        <v>412</v>
      </c>
      <c r="F449" s="55" t="s">
        <v>4626</v>
      </c>
      <c r="G449" s="80">
        <v>45473</v>
      </c>
      <c r="H449" s="80">
        <v>45473</v>
      </c>
      <c r="I449" s="33" t="s">
        <v>124</v>
      </c>
      <c r="J449" s="33" t="s">
        <v>125</v>
      </c>
      <c r="K449" s="34" t="s">
        <v>922</v>
      </c>
      <c r="L449" s="47" t="s">
        <v>81</v>
      </c>
      <c r="M449" s="33">
        <v>3</v>
      </c>
      <c r="N449" s="34" t="s">
        <v>5383</v>
      </c>
      <c r="O449" s="65">
        <v>45441.6458333333</v>
      </c>
      <c r="P449" s="35"/>
      <c r="Q449" s="35"/>
      <c r="R449" s="40"/>
      <c r="S449" s="40"/>
      <c r="T449" s="36"/>
      <c r="U449" s="34" t="s">
        <v>5384</v>
      </c>
      <c r="V449" s="34" t="s">
        <v>4554</v>
      </c>
      <c r="W449" s="123" t="s">
        <v>5385</v>
      </c>
      <c r="X449" s="124" t="s">
        <v>132</v>
      </c>
      <c r="Y449" s="124" t="s">
        <v>438</v>
      </c>
    </row>
    <row r="450" ht="409.5" spans="1:25">
      <c r="A450" s="107">
        <v>517</v>
      </c>
      <c r="B450" s="34" t="s">
        <v>117</v>
      </c>
      <c r="C450" s="33" t="s">
        <v>150</v>
      </c>
      <c r="D450" s="92" t="s">
        <v>4554</v>
      </c>
      <c r="E450" s="54" t="s">
        <v>412</v>
      </c>
      <c r="F450" s="55" t="s">
        <v>4626</v>
      </c>
      <c r="G450" s="80">
        <v>45534</v>
      </c>
      <c r="H450" s="80">
        <v>45534</v>
      </c>
      <c r="I450" s="33" t="s">
        <v>124</v>
      </c>
      <c r="J450" s="33" t="s">
        <v>125</v>
      </c>
      <c r="K450" s="34" t="s">
        <v>922</v>
      </c>
      <c r="L450" s="47" t="s">
        <v>81</v>
      </c>
      <c r="M450" s="33">
        <v>3</v>
      </c>
      <c r="N450" s="34" t="s">
        <v>5386</v>
      </c>
      <c r="O450" s="65">
        <v>45492.6340277778</v>
      </c>
      <c r="P450" s="35"/>
      <c r="Q450" s="35"/>
      <c r="R450" s="40"/>
      <c r="S450" s="40"/>
      <c r="T450" s="36"/>
      <c r="U450" s="34" t="s">
        <v>5387</v>
      </c>
      <c r="V450" s="34" t="s">
        <v>4554</v>
      </c>
      <c r="W450" s="123" t="s">
        <v>5388</v>
      </c>
      <c r="X450" t="s">
        <v>132</v>
      </c>
      <c r="Y450" t="s">
        <v>138</v>
      </c>
    </row>
    <row r="451" ht="409.5" spans="1:25">
      <c r="A451" s="107">
        <v>518</v>
      </c>
      <c r="B451" s="34" t="s">
        <v>117</v>
      </c>
      <c r="C451" s="33" t="s">
        <v>150</v>
      </c>
      <c r="D451" s="92" t="s">
        <v>4554</v>
      </c>
      <c r="E451" s="54" t="s">
        <v>412</v>
      </c>
      <c r="F451" s="55" t="s">
        <v>4626</v>
      </c>
      <c r="G451" s="80">
        <v>45596</v>
      </c>
      <c r="H451" s="80">
        <v>45596</v>
      </c>
      <c r="I451" s="33" t="s">
        <v>124</v>
      </c>
      <c r="J451" s="33" t="s">
        <v>125</v>
      </c>
      <c r="K451" s="34" t="s">
        <v>922</v>
      </c>
      <c r="L451" s="47" t="s">
        <v>81</v>
      </c>
      <c r="M451" s="33">
        <v>3</v>
      </c>
      <c r="N451" s="34" t="s">
        <v>5389</v>
      </c>
      <c r="O451" s="65">
        <v>45560.6354166667</v>
      </c>
      <c r="P451" s="35"/>
      <c r="Q451" s="35"/>
      <c r="R451" s="40"/>
      <c r="S451" s="40"/>
      <c r="T451" s="36"/>
      <c r="U451" s="34" t="s">
        <v>5390</v>
      </c>
      <c r="V451" s="34" t="s">
        <v>4554</v>
      </c>
      <c r="W451" s="123" t="s">
        <v>5391</v>
      </c>
      <c r="X451" t="s">
        <v>132</v>
      </c>
      <c r="Y451" t="s">
        <v>149</v>
      </c>
    </row>
    <row r="452" ht="409.5" spans="1:25">
      <c r="A452" s="107">
        <v>519</v>
      </c>
      <c r="B452" s="34" t="s">
        <v>117</v>
      </c>
      <c r="C452" s="33" t="s">
        <v>150</v>
      </c>
      <c r="D452" s="92" t="s">
        <v>5392</v>
      </c>
      <c r="E452" s="57" t="s">
        <v>455</v>
      </c>
      <c r="F452" s="55" t="s">
        <v>4626</v>
      </c>
      <c r="G452" s="80">
        <v>45412</v>
      </c>
      <c r="H452" s="80">
        <v>45412</v>
      </c>
      <c r="I452" s="33" t="s">
        <v>124</v>
      </c>
      <c r="J452" s="33" t="s">
        <v>125</v>
      </c>
      <c r="K452" s="34" t="s">
        <v>922</v>
      </c>
      <c r="L452" s="47" t="s">
        <v>81</v>
      </c>
      <c r="M452" s="33">
        <v>3</v>
      </c>
      <c r="N452" s="34" t="s">
        <v>5393</v>
      </c>
      <c r="O452" s="65">
        <v>45321.6048611111</v>
      </c>
      <c r="P452" s="35"/>
      <c r="Q452" s="35"/>
      <c r="R452" s="40"/>
      <c r="S452" s="40"/>
      <c r="T452" s="36"/>
      <c r="U452" s="34" t="s">
        <v>5394</v>
      </c>
      <c r="V452" s="34" t="s">
        <v>5392</v>
      </c>
      <c r="W452" s="123" t="s">
        <v>5395</v>
      </c>
      <c r="X452" t="s">
        <v>132</v>
      </c>
      <c r="Y452" t="s">
        <v>133</v>
      </c>
    </row>
    <row r="453" ht="409.5" spans="1:25">
      <c r="A453" s="107">
        <v>519</v>
      </c>
      <c r="B453" s="34" t="s">
        <v>117</v>
      </c>
      <c r="C453" s="33" t="s">
        <v>150</v>
      </c>
      <c r="D453" s="92" t="s">
        <v>5392</v>
      </c>
      <c r="E453" s="57" t="s">
        <v>455</v>
      </c>
      <c r="F453" s="55" t="s">
        <v>4626</v>
      </c>
      <c r="G453" s="80">
        <v>45473</v>
      </c>
      <c r="H453" s="80">
        <v>45473</v>
      </c>
      <c r="I453" s="33" t="s">
        <v>124</v>
      </c>
      <c r="J453" s="33" t="s">
        <v>125</v>
      </c>
      <c r="K453" s="34" t="s">
        <v>922</v>
      </c>
      <c r="L453" s="47" t="s">
        <v>81</v>
      </c>
      <c r="M453" s="33">
        <v>3</v>
      </c>
      <c r="N453" s="34" t="s">
        <v>5396</v>
      </c>
      <c r="O453" s="65">
        <v>45321.6048611111</v>
      </c>
      <c r="P453" s="35"/>
      <c r="Q453" s="35"/>
      <c r="R453" s="40"/>
      <c r="S453" s="40"/>
      <c r="T453" s="36"/>
      <c r="U453" s="34" t="s">
        <v>5397</v>
      </c>
      <c r="V453" s="34" t="s">
        <v>5392</v>
      </c>
      <c r="W453" s="123" t="s">
        <v>5398</v>
      </c>
      <c r="X453" s="124" t="s">
        <v>132</v>
      </c>
      <c r="Y453" s="124" t="s">
        <v>133</v>
      </c>
    </row>
    <row r="454" ht="409.5" spans="1:25">
      <c r="A454" s="107">
        <v>519</v>
      </c>
      <c r="B454" s="34" t="s">
        <v>117</v>
      </c>
      <c r="C454" s="33" t="s">
        <v>150</v>
      </c>
      <c r="D454" s="92" t="s">
        <v>5392</v>
      </c>
      <c r="E454" s="57" t="s">
        <v>455</v>
      </c>
      <c r="F454" s="55" t="s">
        <v>4626</v>
      </c>
      <c r="G454" s="80">
        <v>45534</v>
      </c>
      <c r="H454" s="80">
        <v>45534</v>
      </c>
      <c r="I454" s="33" t="s">
        <v>124</v>
      </c>
      <c r="J454" s="33" t="s">
        <v>125</v>
      </c>
      <c r="K454" s="34" t="s">
        <v>922</v>
      </c>
      <c r="L454" s="47" t="s">
        <v>81</v>
      </c>
      <c r="M454" s="33">
        <v>3</v>
      </c>
      <c r="N454" s="34" t="s">
        <v>5399</v>
      </c>
      <c r="O454" s="65">
        <v>45321.6048611111</v>
      </c>
      <c r="P454" s="35"/>
      <c r="Q454" s="35"/>
      <c r="R454" s="40"/>
      <c r="S454" s="40"/>
      <c r="T454" s="36"/>
      <c r="U454" s="34" t="s">
        <v>5400</v>
      </c>
      <c r="V454" s="34" t="s">
        <v>5392</v>
      </c>
      <c r="W454" s="123" t="s">
        <v>5401</v>
      </c>
      <c r="X454" t="s">
        <v>132</v>
      </c>
      <c r="Y454" t="s">
        <v>133</v>
      </c>
    </row>
    <row r="455" ht="409.5" spans="1:25">
      <c r="A455" s="107">
        <v>520</v>
      </c>
      <c r="B455" s="34" t="s">
        <v>117</v>
      </c>
      <c r="C455" s="33" t="s">
        <v>150</v>
      </c>
      <c r="D455" s="92" t="s">
        <v>5392</v>
      </c>
      <c r="E455" s="57" t="s">
        <v>455</v>
      </c>
      <c r="F455" s="55" t="s">
        <v>4626</v>
      </c>
      <c r="G455" s="80">
        <v>45596</v>
      </c>
      <c r="H455" s="80">
        <v>45596</v>
      </c>
      <c r="I455" s="33" t="s">
        <v>124</v>
      </c>
      <c r="J455" s="33" t="s">
        <v>125</v>
      </c>
      <c r="K455" s="34" t="s">
        <v>922</v>
      </c>
      <c r="L455" s="47" t="s">
        <v>81</v>
      </c>
      <c r="M455" s="33">
        <v>3</v>
      </c>
      <c r="N455" s="34" t="s">
        <v>5402</v>
      </c>
      <c r="O455" s="65">
        <v>45321.6048611111</v>
      </c>
      <c r="P455" s="35"/>
      <c r="Q455" s="35"/>
      <c r="R455" s="40"/>
      <c r="S455" s="40"/>
      <c r="T455" s="36"/>
      <c r="U455" s="34" t="s">
        <v>5403</v>
      </c>
      <c r="V455" s="34" t="s">
        <v>5392</v>
      </c>
      <c r="W455" s="123" t="s">
        <v>5404</v>
      </c>
      <c r="X455" t="s">
        <v>132</v>
      </c>
      <c r="Y455" t="s">
        <v>133</v>
      </c>
    </row>
    <row r="456" ht="409.5" spans="1:25">
      <c r="A456" s="107">
        <v>521</v>
      </c>
      <c r="B456" s="34" t="s">
        <v>117</v>
      </c>
      <c r="C456" s="29" t="s">
        <v>363</v>
      </c>
      <c r="D456" s="92" t="s">
        <v>5405</v>
      </c>
      <c r="E456" s="54" t="s">
        <v>412</v>
      </c>
      <c r="F456" s="55" t="s">
        <v>4626</v>
      </c>
      <c r="G456" s="80">
        <v>45352</v>
      </c>
      <c r="H456" s="80">
        <v>45352</v>
      </c>
      <c r="I456" s="33" t="s">
        <v>124</v>
      </c>
      <c r="J456" s="33" t="s">
        <v>125</v>
      </c>
      <c r="K456" s="34" t="s">
        <v>922</v>
      </c>
      <c r="L456" s="47" t="s">
        <v>81</v>
      </c>
      <c r="M456" s="33">
        <v>3</v>
      </c>
      <c r="N456" s="34" t="s">
        <v>5121</v>
      </c>
      <c r="O456" s="65">
        <v>45366.4909722222</v>
      </c>
      <c r="P456" s="35"/>
      <c r="Q456" s="35"/>
      <c r="R456" s="40"/>
      <c r="S456" s="40"/>
      <c r="T456" s="36"/>
      <c r="U456" s="34" t="s">
        <v>5122</v>
      </c>
      <c r="V456" s="34" t="s">
        <v>5405</v>
      </c>
      <c r="W456" s="123" t="s">
        <v>5123</v>
      </c>
      <c r="X456" t="s">
        <v>132</v>
      </c>
      <c r="Y456" t="s">
        <v>163</v>
      </c>
    </row>
    <row r="457" ht="409.5" spans="1:25">
      <c r="A457" s="107">
        <v>522</v>
      </c>
      <c r="B457" s="34" t="s">
        <v>117</v>
      </c>
      <c r="C457" s="29" t="s">
        <v>363</v>
      </c>
      <c r="D457" s="92" t="s">
        <v>5405</v>
      </c>
      <c r="E457" s="54" t="s">
        <v>412</v>
      </c>
      <c r="F457" s="55" t="s">
        <v>4626</v>
      </c>
      <c r="G457" s="80">
        <v>45536</v>
      </c>
      <c r="H457" s="80">
        <v>45536</v>
      </c>
      <c r="I457" s="33" t="s">
        <v>124</v>
      </c>
      <c r="J457" s="33" t="s">
        <v>125</v>
      </c>
      <c r="K457" s="34" t="s">
        <v>922</v>
      </c>
      <c r="L457" s="47" t="s">
        <v>81</v>
      </c>
      <c r="M457" s="33">
        <v>3</v>
      </c>
      <c r="N457" s="34" t="s">
        <v>5130</v>
      </c>
      <c r="O457" s="65">
        <v>45560.6354166667</v>
      </c>
      <c r="P457" s="35"/>
      <c r="Q457" s="35"/>
      <c r="R457" s="40"/>
      <c r="S457" s="40"/>
      <c r="T457" s="36"/>
      <c r="U457" s="34" t="s">
        <v>5131</v>
      </c>
      <c r="V457" s="34" t="s">
        <v>5405</v>
      </c>
      <c r="W457" s="123" t="s">
        <v>5132</v>
      </c>
      <c r="X457" t="s">
        <v>132</v>
      </c>
      <c r="Y457" t="s">
        <v>149</v>
      </c>
    </row>
    <row r="458" ht="409.5" spans="1:25">
      <c r="A458" s="107">
        <v>523</v>
      </c>
      <c r="B458" s="34" t="s">
        <v>117</v>
      </c>
      <c r="C458" s="33" t="s">
        <v>150</v>
      </c>
      <c r="D458" s="92" t="s">
        <v>4552</v>
      </c>
      <c r="E458" s="54" t="s">
        <v>412</v>
      </c>
      <c r="F458" s="55" t="s">
        <v>4626</v>
      </c>
      <c r="G458" s="80">
        <v>45383</v>
      </c>
      <c r="H458" s="80">
        <v>45412</v>
      </c>
      <c r="I458" s="33" t="s">
        <v>124</v>
      </c>
      <c r="J458" s="33" t="s">
        <v>125</v>
      </c>
      <c r="K458" s="34" t="s">
        <v>922</v>
      </c>
      <c r="L458" s="47" t="s">
        <v>81</v>
      </c>
      <c r="M458" s="33">
        <v>12</v>
      </c>
      <c r="N458" s="34" t="s">
        <v>5380</v>
      </c>
      <c r="O458" s="65">
        <v>45366.4909722222</v>
      </c>
      <c r="P458" s="35"/>
      <c r="Q458" s="35"/>
      <c r="R458" s="40"/>
      <c r="S458" s="40"/>
      <c r="T458" s="36"/>
      <c r="U458" s="34" t="s">
        <v>5381</v>
      </c>
      <c r="V458" s="34" t="s">
        <v>4552</v>
      </c>
      <c r="W458" s="123" t="s">
        <v>5382</v>
      </c>
      <c r="X458" t="s">
        <v>132</v>
      </c>
      <c r="Y458" t="s">
        <v>163</v>
      </c>
    </row>
    <row r="459" ht="409.5" spans="1:25">
      <c r="A459" s="107">
        <v>523</v>
      </c>
      <c r="B459" s="34" t="s">
        <v>117</v>
      </c>
      <c r="C459" s="33" t="s">
        <v>150</v>
      </c>
      <c r="D459" s="92" t="s">
        <v>4552</v>
      </c>
      <c r="E459" s="54" t="s">
        <v>412</v>
      </c>
      <c r="F459" s="55" t="s">
        <v>4626</v>
      </c>
      <c r="G459" s="80">
        <v>45444</v>
      </c>
      <c r="H459" s="80">
        <v>45473</v>
      </c>
      <c r="I459" s="33" t="s">
        <v>124</v>
      </c>
      <c r="J459" s="33" t="s">
        <v>125</v>
      </c>
      <c r="K459" s="34" t="s">
        <v>922</v>
      </c>
      <c r="L459" s="47" t="s">
        <v>81</v>
      </c>
      <c r="M459" s="33">
        <v>12</v>
      </c>
      <c r="N459" s="34" t="s">
        <v>5383</v>
      </c>
      <c r="O459" s="65">
        <v>45441.6458333333</v>
      </c>
      <c r="P459" s="35"/>
      <c r="Q459" s="35"/>
      <c r="R459" s="40"/>
      <c r="S459" s="40"/>
      <c r="T459" s="36"/>
      <c r="U459" s="34" t="s">
        <v>5384</v>
      </c>
      <c r="V459" s="34" t="s">
        <v>4552</v>
      </c>
      <c r="W459" s="123" t="s">
        <v>5385</v>
      </c>
      <c r="X459" s="124" t="s">
        <v>132</v>
      </c>
      <c r="Y459" s="124" t="s">
        <v>438</v>
      </c>
    </row>
    <row r="460" ht="409.5" spans="1:25">
      <c r="A460" s="107">
        <v>524</v>
      </c>
      <c r="B460" s="34" t="s">
        <v>117</v>
      </c>
      <c r="C460" s="33" t="s">
        <v>150</v>
      </c>
      <c r="D460" s="92" t="s">
        <v>4552</v>
      </c>
      <c r="E460" s="54" t="s">
        <v>412</v>
      </c>
      <c r="F460" s="55" t="s">
        <v>4626</v>
      </c>
      <c r="G460" s="80">
        <v>45505</v>
      </c>
      <c r="H460" s="80">
        <v>45535</v>
      </c>
      <c r="I460" s="33" t="s">
        <v>124</v>
      </c>
      <c r="J460" s="33" t="s">
        <v>125</v>
      </c>
      <c r="K460" s="34" t="s">
        <v>922</v>
      </c>
      <c r="L460" s="47" t="s">
        <v>81</v>
      </c>
      <c r="M460" s="33">
        <v>12</v>
      </c>
      <c r="N460" s="34" t="s">
        <v>5386</v>
      </c>
      <c r="O460" s="65">
        <v>45492.6340277778</v>
      </c>
      <c r="P460" s="35"/>
      <c r="Q460" s="35"/>
      <c r="R460" s="40"/>
      <c r="S460" s="40"/>
      <c r="T460" s="36"/>
      <c r="U460" s="34" t="s">
        <v>5387</v>
      </c>
      <c r="V460" s="34" t="s">
        <v>4552</v>
      </c>
      <c r="W460" s="123" t="s">
        <v>5388</v>
      </c>
      <c r="X460" t="s">
        <v>132</v>
      </c>
      <c r="Y460" t="s">
        <v>138</v>
      </c>
    </row>
    <row r="461" ht="409.5" spans="1:25">
      <c r="A461" s="107">
        <v>525</v>
      </c>
      <c r="B461" s="34" t="s">
        <v>117</v>
      </c>
      <c r="C461" s="33" t="s">
        <v>150</v>
      </c>
      <c r="D461" s="92" t="s">
        <v>4552</v>
      </c>
      <c r="E461" s="54" t="s">
        <v>412</v>
      </c>
      <c r="F461" s="55" t="s">
        <v>4626</v>
      </c>
      <c r="G461" s="80">
        <v>45566</v>
      </c>
      <c r="H461" s="80">
        <v>45596</v>
      </c>
      <c r="I461" s="33" t="s">
        <v>124</v>
      </c>
      <c r="J461" s="33" t="s">
        <v>125</v>
      </c>
      <c r="K461" s="34" t="s">
        <v>922</v>
      </c>
      <c r="L461" s="47" t="s">
        <v>81</v>
      </c>
      <c r="M461" s="33">
        <v>12</v>
      </c>
      <c r="N461" s="34" t="s">
        <v>5389</v>
      </c>
      <c r="O461" s="65">
        <v>45560.6354166667</v>
      </c>
      <c r="P461" s="35"/>
      <c r="Q461" s="35"/>
      <c r="R461" s="40"/>
      <c r="S461" s="40"/>
      <c r="T461" s="36"/>
      <c r="U461" s="34" t="s">
        <v>5390</v>
      </c>
      <c r="V461" s="34" t="s">
        <v>4552</v>
      </c>
      <c r="W461" s="123" t="s">
        <v>5391</v>
      </c>
      <c r="X461" t="s">
        <v>132</v>
      </c>
      <c r="Y461" t="s">
        <v>149</v>
      </c>
    </row>
    <row r="462" ht="409.5" spans="1:25">
      <c r="A462" s="107">
        <v>527</v>
      </c>
      <c r="B462" s="34" t="s">
        <v>117</v>
      </c>
      <c r="C462" s="29" t="s">
        <v>150</v>
      </c>
      <c r="D462" s="92" t="s">
        <v>4546</v>
      </c>
      <c r="E462" s="57" t="s">
        <v>797</v>
      </c>
      <c r="F462" s="55" t="s">
        <v>4626</v>
      </c>
      <c r="G462" s="80">
        <v>45383</v>
      </c>
      <c r="H462" s="80">
        <v>45412</v>
      </c>
      <c r="I462" s="33" t="s">
        <v>124</v>
      </c>
      <c r="J462" s="33" t="s">
        <v>125</v>
      </c>
      <c r="K462" s="34" t="s">
        <v>922</v>
      </c>
      <c r="L462" s="47" t="s">
        <v>81</v>
      </c>
      <c r="M462" s="33">
        <v>9</v>
      </c>
      <c r="N462" s="34" t="s">
        <v>5406</v>
      </c>
      <c r="O462" s="65">
        <v>45327.4791666667</v>
      </c>
      <c r="P462" s="35"/>
      <c r="Q462" s="35"/>
      <c r="R462" s="40"/>
      <c r="S462" s="40"/>
      <c r="T462" s="36"/>
      <c r="U462" s="34" t="s">
        <v>5407</v>
      </c>
      <c r="V462" s="34" t="s">
        <v>4546</v>
      </c>
      <c r="W462" s="123" t="s">
        <v>5408</v>
      </c>
      <c r="X462" t="s">
        <v>132</v>
      </c>
      <c r="Y462" t="s">
        <v>170</v>
      </c>
    </row>
    <row r="463" ht="409.5" spans="1:25">
      <c r="A463" s="107">
        <v>528</v>
      </c>
      <c r="B463" s="34" t="s">
        <v>117</v>
      </c>
      <c r="C463" s="29" t="s">
        <v>150</v>
      </c>
      <c r="D463" s="92" t="s">
        <v>4546</v>
      </c>
      <c r="E463" s="57" t="s">
        <v>797</v>
      </c>
      <c r="F463" s="55" t="s">
        <v>4626</v>
      </c>
      <c r="G463" s="80">
        <v>45444</v>
      </c>
      <c r="H463" s="80">
        <v>45473</v>
      </c>
      <c r="I463" s="33" t="s">
        <v>124</v>
      </c>
      <c r="J463" s="33" t="s">
        <v>125</v>
      </c>
      <c r="K463" s="34" t="s">
        <v>922</v>
      </c>
      <c r="L463" s="47" t="s">
        <v>81</v>
      </c>
      <c r="M463" s="33">
        <v>9</v>
      </c>
      <c r="N463" s="34" t="s">
        <v>5409</v>
      </c>
      <c r="O463" s="65">
        <v>45327.4791666667</v>
      </c>
      <c r="P463" s="35"/>
      <c r="Q463" s="35"/>
      <c r="R463" s="40"/>
      <c r="S463" s="40"/>
      <c r="T463" s="36"/>
      <c r="U463" s="34" t="s">
        <v>5410</v>
      </c>
      <c r="V463" s="34" t="s">
        <v>4546</v>
      </c>
      <c r="W463" s="123" t="s">
        <v>5411</v>
      </c>
      <c r="X463" s="124" t="s">
        <v>132</v>
      </c>
      <c r="Y463" s="124" t="s">
        <v>170</v>
      </c>
    </row>
    <row r="464" ht="409.5" spans="1:25">
      <c r="A464" s="107">
        <v>529</v>
      </c>
      <c r="B464" s="34" t="s">
        <v>117</v>
      </c>
      <c r="C464" s="29" t="s">
        <v>150</v>
      </c>
      <c r="D464" s="92" t="s">
        <v>4546</v>
      </c>
      <c r="E464" s="57" t="s">
        <v>797</v>
      </c>
      <c r="F464" s="55" t="s">
        <v>4626</v>
      </c>
      <c r="G464" s="80">
        <v>45505</v>
      </c>
      <c r="H464" s="80">
        <v>45535</v>
      </c>
      <c r="I464" s="33" t="s">
        <v>124</v>
      </c>
      <c r="J464" s="33" t="s">
        <v>125</v>
      </c>
      <c r="K464" s="34" t="s">
        <v>922</v>
      </c>
      <c r="L464" s="47" t="s">
        <v>81</v>
      </c>
      <c r="M464" s="33">
        <v>9</v>
      </c>
      <c r="N464" s="34" t="s">
        <v>5412</v>
      </c>
      <c r="O464" s="65">
        <v>45327.4791666667</v>
      </c>
      <c r="P464" s="35"/>
      <c r="Q464" s="35"/>
      <c r="R464" s="40"/>
      <c r="S464" s="40"/>
      <c r="T464" s="36"/>
      <c r="U464" s="34" t="s">
        <v>5413</v>
      </c>
      <c r="V464" s="34" t="s">
        <v>4546</v>
      </c>
      <c r="W464" s="123" t="s">
        <v>5414</v>
      </c>
      <c r="X464" t="s">
        <v>132</v>
      </c>
      <c r="Y464" t="s">
        <v>170</v>
      </c>
    </row>
    <row r="465" ht="409.5" spans="1:25">
      <c r="A465" s="107">
        <v>530</v>
      </c>
      <c r="B465" s="34" t="s">
        <v>117</v>
      </c>
      <c r="C465" s="29" t="s">
        <v>150</v>
      </c>
      <c r="D465" s="92" t="s">
        <v>4546</v>
      </c>
      <c r="E465" s="57" t="s">
        <v>797</v>
      </c>
      <c r="F465" s="55" t="s">
        <v>4626</v>
      </c>
      <c r="G465" s="80">
        <v>45566</v>
      </c>
      <c r="H465" s="80">
        <v>45596</v>
      </c>
      <c r="I465" s="33" t="s">
        <v>124</v>
      </c>
      <c r="J465" s="33" t="s">
        <v>125</v>
      </c>
      <c r="K465" s="34" t="s">
        <v>922</v>
      </c>
      <c r="L465" s="47" t="s">
        <v>81</v>
      </c>
      <c r="M465" s="33">
        <v>9</v>
      </c>
      <c r="N465" s="34" t="s">
        <v>5415</v>
      </c>
      <c r="O465" s="65">
        <v>45327.4791666667</v>
      </c>
      <c r="P465" s="35"/>
      <c r="Q465" s="35"/>
      <c r="R465" s="40"/>
      <c r="S465" s="40"/>
      <c r="T465" s="36"/>
      <c r="U465" s="34" t="s">
        <v>5416</v>
      </c>
      <c r="V465" s="34" t="s">
        <v>4546</v>
      </c>
      <c r="W465" s="123" t="s">
        <v>5417</v>
      </c>
      <c r="X465" t="s">
        <v>132</v>
      </c>
      <c r="Y465" t="s">
        <v>170</v>
      </c>
    </row>
    <row r="466" ht="202.5" spans="1:25">
      <c r="A466" s="107">
        <v>532</v>
      </c>
      <c r="B466" s="34" t="s">
        <v>117</v>
      </c>
      <c r="C466" s="29" t="s">
        <v>150</v>
      </c>
      <c r="D466" s="92" t="s">
        <v>4556</v>
      </c>
      <c r="E466" s="57" t="s">
        <v>412</v>
      </c>
      <c r="F466" s="55" t="s">
        <v>4626</v>
      </c>
      <c r="G466" s="80">
        <v>45323</v>
      </c>
      <c r="H466" s="81">
        <v>45351</v>
      </c>
      <c r="I466" s="33" t="s">
        <v>124</v>
      </c>
      <c r="J466" s="33" t="s">
        <v>125</v>
      </c>
      <c r="K466" s="34" t="s">
        <v>922</v>
      </c>
      <c r="L466" s="47" t="s">
        <v>81</v>
      </c>
      <c r="M466" s="33">
        <v>3</v>
      </c>
      <c r="N466" s="34" t="s">
        <v>5418</v>
      </c>
      <c r="O466" s="65">
        <v>45310.4680555556</v>
      </c>
      <c r="P466" s="35"/>
      <c r="Q466" s="35"/>
      <c r="R466" s="40"/>
      <c r="S466" s="40"/>
      <c r="T466" s="36"/>
      <c r="U466" s="34" t="s">
        <v>5419</v>
      </c>
      <c r="V466" s="34" t="s">
        <v>4556</v>
      </c>
      <c r="W466" s="123" t="s">
        <v>5420</v>
      </c>
      <c r="X466" t="s">
        <v>132</v>
      </c>
      <c r="Y466" t="s">
        <v>133</v>
      </c>
    </row>
    <row r="467" ht="202.5" spans="1:25">
      <c r="A467" s="107">
        <v>533</v>
      </c>
      <c r="B467" s="34" t="s">
        <v>117</v>
      </c>
      <c r="C467" s="29" t="s">
        <v>150</v>
      </c>
      <c r="D467" s="92" t="s">
        <v>4556</v>
      </c>
      <c r="E467" s="57" t="s">
        <v>412</v>
      </c>
      <c r="F467" s="55" t="s">
        <v>4626</v>
      </c>
      <c r="G467" s="80">
        <v>45383</v>
      </c>
      <c r="H467" s="80">
        <v>45412</v>
      </c>
      <c r="I467" s="33" t="s">
        <v>124</v>
      </c>
      <c r="J467" s="33" t="s">
        <v>125</v>
      </c>
      <c r="K467" s="34" t="s">
        <v>922</v>
      </c>
      <c r="L467" s="47" t="s">
        <v>81</v>
      </c>
      <c r="M467" s="33">
        <v>3</v>
      </c>
      <c r="N467" s="34" t="s">
        <v>5421</v>
      </c>
      <c r="O467" s="65">
        <v>45372.475</v>
      </c>
      <c r="P467" s="35"/>
      <c r="Q467" s="35"/>
      <c r="R467" s="40"/>
      <c r="S467" s="40"/>
      <c r="T467" s="36"/>
      <c r="U467" s="34" t="s">
        <v>5422</v>
      </c>
      <c r="V467" s="34" t="s">
        <v>4556</v>
      </c>
      <c r="W467" s="123" t="s">
        <v>5423</v>
      </c>
      <c r="X467" t="s">
        <v>132</v>
      </c>
      <c r="Y467" t="s">
        <v>163</v>
      </c>
    </row>
    <row r="468" ht="310.5" spans="1:25">
      <c r="A468" s="107">
        <v>534</v>
      </c>
      <c r="B468" s="34" t="s">
        <v>117</v>
      </c>
      <c r="C468" s="29" t="s">
        <v>150</v>
      </c>
      <c r="D468" s="92" t="s">
        <v>4556</v>
      </c>
      <c r="E468" s="57" t="s">
        <v>412</v>
      </c>
      <c r="F468" s="55" t="s">
        <v>4626</v>
      </c>
      <c r="G468" s="80">
        <v>45444</v>
      </c>
      <c r="H468" s="80">
        <v>45473</v>
      </c>
      <c r="I468" s="33" t="s">
        <v>124</v>
      </c>
      <c r="J468" s="33" t="s">
        <v>125</v>
      </c>
      <c r="K468" s="34" t="s">
        <v>922</v>
      </c>
      <c r="L468" s="47" t="s">
        <v>81</v>
      </c>
      <c r="M468" s="33">
        <v>3</v>
      </c>
      <c r="N468" s="34" t="s">
        <v>5424</v>
      </c>
      <c r="O468" s="65">
        <v>45434.65</v>
      </c>
      <c r="P468" s="35"/>
      <c r="Q468" s="35"/>
      <c r="R468" s="40"/>
      <c r="S468" s="40"/>
      <c r="T468" s="36"/>
      <c r="U468" s="34" t="s">
        <v>5425</v>
      </c>
      <c r="V468" s="34" t="s">
        <v>4556</v>
      </c>
      <c r="W468" s="123" t="s">
        <v>5426</v>
      </c>
      <c r="X468" t="s">
        <v>132</v>
      </c>
      <c r="Y468" t="s">
        <v>438</v>
      </c>
    </row>
    <row r="469" ht="36" spans="1:25">
      <c r="A469" s="107">
        <v>535</v>
      </c>
      <c r="B469" s="34" t="s">
        <v>117</v>
      </c>
      <c r="C469" s="29" t="s">
        <v>150</v>
      </c>
      <c r="D469" s="92" t="s">
        <v>4556</v>
      </c>
      <c r="E469" s="57" t="s">
        <v>412</v>
      </c>
      <c r="F469" s="55" t="s">
        <v>4626</v>
      </c>
      <c r="G469" s="80">
        <v>45505</v>
      </c>
      <c r="H469" s="80">
        <v>45535</v>
      </c>
      <c r="I469" s="33" t="s">
        <v>124</v>
      </c>
      <c r="J469" s="33" t="s">
        <v>125</v>
      </c>
      <c r="K469" s="34" t="s">
        <v>922</v>
      </c>
      <c r="L469" s="47" t="s">
        <v>81</v>
      </c>
      <c r="M469" s="33">
        <v>3</v>
      </c>
      <c r="N469" s="34" t="s">
        <v>5427</v>
      </c>
      <c r="O469" s="65">
        <v>45502.4701388889</v>
      </c>
      <c r="P469" s="35"/>
      <c r="Q469" s="35"/>
      <c r="R469" s="40"/>
      <c r="S469" s="40"/>
      <c r="T469" s="36"/>
      <c r="U469" s="34" t="s">
        <v>5428</v>
      </c>
      <c r="V469" s="34" t="s">
        <v>4556</v>
      </c>
      <c r="W469" t="s">
        <v>5429</v>
      </c>
      <c r="X469" t="s">
        <v>132</v>
      </c>
      <c r="Y469" t="s">
        <v>138</v>
      </c>
    </row>
    <row r="470" ht="36" spans="1:25">
      <c r="A470" s="107">
        <v>536</v>
      </c>
      <c r="B470" s="34" t="s">
        <v>117</v>
      </c>
      <c r="C470" s="29" t="s">
        <v>150</v>
      </c>
      <c r="D470" s="92" t="s">
        <v>4556</v>
      </c>
      <c r="E470" s="57" t="s">
        <v>412</v>
      </c>
      <c r="F470" s="55" t="s">
        <v>4626</v>
      </c>
      <c r="G470" s="80">
        <v>45566</v>
      </c>
      <c r="H470" s="80">
        <v>45596</v>
      </c>
      <c r="I470" s="33" t="s">
        <v>124</v>
      </c>
      <c r="J470" s="33" t="s">
        <v>125</v>
      </c>
      <c r="K470" s="34" t="s">
        <v>922</v>
      </c>
      <c r="L470" s="47" t="s">
        <v>81</v>
      </c>
      <c r="M470" s="33">
        <v>3</v>
      </c>
      <c r="N470" s="34" t="s">
        <v>5430</v>
      </c>
      <c r="O470" s="65">
        <v>45547.4979166667</v>
      </c>
      <c r="P470" s="35"/>
      <c r="Q470" s="35"/>
      <c r="R470" s="40"/>
      <c r="S470" s="40"/>
      <c r="T470" s="36"/>
      <c r="U470" s="34" t="s">
        <v>5431</v>
      </c>
      <c r="V470" s="34" t="s">
        <v>4556</v>
      </c>
      <c r="W470" t="s">
        <v>5432</v>
      </c>
      <c r="X470" t="s">
        <v>132</v>
      </c>
      <c r="Y470" t="s">
        <v>149</v>
      </c>
    </row>
    <row r="471" ht="14.25" spans="1:22">
      <c r="A471" s="107">
        <v>537</v>
      </c>
      <c r="B471" s="34" t="s">
        <v>117</v>
      </c>
      <c r="C471" s="29" t="s">
        <v>150</v>
      </c>
      <c r="D471" s="92" t="s">
        <v>4556</v>
      </c>
      <c r="E471" s="57" t="s">
        <v>412</v>
      </c>
      <c r="F471" s="55" t="s">
        <v>4626</v>
      </c>
      <c r="G471" s="80">
        <v>45627</v>
      </c>
      <c r="H471" s="80">
        <v>45657</v>
      </c>
      <c r="I471" s="33" t="s">
        <v>124</v>
      </c>
      <c r="J471" s="33" t="s">
        <v>125</v>
      </c>
      <c r="K471" s="34" t="s">
        <v>922</v>
      </c>
      <c r="L471" s="47" t="s">
        <v>81</v>
      </c>
      <c r="M471" s="33">
        <v>3</v>
      </c>
      <c r="N471" s="34"/>
      <c r="O471" s="34"/>
      <c r="P471" s="35"/>
      <c r="Q471" s="35"/>
      <c r="R471" s="40"/>
      <c r="S471" s="40"/>
      <c r="T471" s="36"/>
      <c r="U471" s="34"/>
      <c r="V471" s="34"/>
    </row>
    <row r="472" ht="409.5" spans="1:25">
      <c r="A472" s="107">
        <v>540</v>
      </c>
      <c r="B472" s="34" t="s">
        <v>117</v>
      </c>
      <c r="C472" s="29" t="s">
        <v>150</v>
      </c>
      <c r="D472" s="92" t="s">
        <v>5433</v>
      </c>
      <c r="E472" s="57" t="s">
        <v>157</v>
      </c>
      <c r="F472" s="55" t="s">
        <v>4626</v>
      </c>
      <c r="G472" s="80">
        <v>45444</v>
      </c>
      <c r="H472" s="80">
        <v>45473</v>
      </c>
      <c r="I472" s="33" t="s">
        <v>124</v>
      </c>
      <c r="J472" s="33" t="s">
        <v>125</v>
      </c>
      <c r="K472" s="34" t="s">
        <v>922</v>
      </c>
      <c r="L472" s="47" t="s">
        <v>81</v>
      </c>
      <c r="M472" s="33">
        <v>3</v>
      </c>
      <c r="N472" s="34" t="s">
        <v>5434</v>
      </c>
      <c r="O472" s="65">
        <v>45299.5</v>
      </c>
      <c r="P472" s="35"/>
      <c r="Q472" s="35"/>
      <c r="R472" s="40"/>
      <c r="S472" s="40"/>
      <c r="T472" s="36"/>
      <c r="U472" s="34" t="s">
        <v>5435</v>
      </c>
      <c r="V472" s="34" t="s">
        <v>5433</v>
      </c>
      <c r="W472" s="123" t="s">
        <v>5436</v>
      </c>
      <c r="X472" s="124" t="s">
        <v>132</v>
      </c>
      <c r="Y472" s="124" t="s">
        <v>133</v>
      </c>
    </row>
    <row r="473" ht="409.5" spans="1:25">
      <c r="A473" s="107">
        <v>543</v>
      </c>
      <c r="B473" s="34" t="s">
        <v>117</v>
      </c>
      <c r="C473" s="29" t="s">
        <v>150</v>
      </c>
      <c r="D473" s="92" t="s">
        <v>5433</v>
      </c>
      <c r="E473" s="57" t="s">
        <v>157</v>
      </c>
      <c r="F473" s="55" t="s">
        <v>4626</v>
      </c>
      <c r="G473" s="80">
        <v>45627</v>
      </c>
      <c r="H473" s="80">
        <v>45657</v>
      </c>
      <c r="I473" s="33" t="s">
        <v>124</v>
      </c>
      <c r="J473" s="33" t="s">
        <v>125</v>
      </c>
      <c r="K473" s="34" t="s">
        <v>922</v>
      </c>
      <c r="L473" s="47" t="s">
        <v>81</v>
      </c>
      <c r="M473" s="33">
        <v>3</v>
      </c>
      <c r="N473" s="34" t="s">
        <v>5437</v>
      </c>
      <c r="O473" s="65">
        <v>45504.625</v>
      </c>
      <c r="P473" s="35"/>
      <c r="Q473" s="35"/>
      <c r="R473" s="40"/>
      <c r="S473" s="40"/>
      <c r="T473" s="36"/>
      <c r="U473" s="34" t="s">
        <v>5438</v>
      </c>
      <c r="V473" s="34" t="s">
        <v>5433</v>
      </c>
      <c r="W473" s="123" t="s">
        <v>5439</v>
      </c>
      <c r="X473" t="s">
        <v>132</v>
      </c>
      <c r="Y473" t="s">
        <v>138</v>
      </c>
    </row>
    <row r="474" ht="409.5" spans="1:25">
      <c r="A474" s="107">
        <v>544</v>
      </c>
      <c r="B474" s="34" t="s">
        <v>117</v>
      </c>
      <c r="C474" s="132" t="s">
        <v>150</v>
      </c>
      <c r="D474" s="103" t="s">
        <v>5440</v>
      </c>
      <c r="E474" s="57" t="s">
        <v>157</v>
      </c>
      <c r="F474" s="55" t="s">
        <v>4626</v>
      </c>
      <c r="G474" s="80">
        <v>45473</v>
      </c>
      <c r="H474" s="80">
        <v>45473</v>
      </c>
      <c r="I474" s="164" t="s">
        <v>124</v>
      </c>
      <c r="J474" s="164" t="s">
        <v>125</v>
      </c>
      <c r="K474" s="34" t="s">
        <v>922</v>
      </c>
      <c r="L474" s="47" t="s">
        <v>81</v>
      </c>
      <c r="M474" s="164">
        <v>3</v>
      </c>
      <c r="N474" s="34" t="s">
        <v>5255</v>
      </c>
      <c r="O474" s="65">
        <v>45300.4791666667</v>
      </c>
      <c r="P474" s="35"/>
      <c r="Q474" s="35"/>
      <c r="R474" s="40"/>
      <c r="S474" s="40"/>
      <c r="T474" s="36"/>
      <c r="U474" s="34" t="s">
        <v>5256</v>
      </c>
      <c r="V474" s="34" t="s">
        <v>5440</v>
      </c>
      <c r="W474" s="123" t="s">
        <v>5257</v>
      </c>
      <c r="X474" s="124" t="s">
        <v>132</v>
      </c>
      <c r="Y474" s="124" t="s">
        <v>133</v>
      </c>
    </row>
    <row r="475" ht="409.5" spans="1:25">
      <c r="A475" s="107">
        <v>545</v>
      </c>
      <c r="B475" s="34" t="s">
        <v>117</v>
      </c>
      <c r="C475" s="132" t="s">
        <v>150</v>
      </c>
      <c r="D475" s="103" t="s">
        <v>5440</v>
      </c>
      <c r="E475" s="57" t="s">
        <v>157</v>
      </c>
      <c r="F475" s="55" t="s">
        <v>4626</v>
      </c>
      <c r="G475" s="80">
        <v>45657</v>
      </c>
      <c r="H475" s="80">
        <v>45657</v>
      </c>
      <c r="I475" s="164" t="s">
        <v>124</v>
      </c>
      <c r="J475" s="164" t="s">
        <v>125</v>
      </c>
      <c r="K475" s="34" t="s">
        <v>922</v>
      </c>
      <c r="L475" s="47" t="s">
        <v>81</v>
      </c>
      <c r="M475" s="164">
        <v>3</v>
      </c>
      <c r="N475" s="34" t="s">
        <v>5441</v>
      </c>
      <c r="O475" s="65">
        <v>45503.5</v>
      </c>
      <c r="P475" s="35"/>
      <c r="Q475" s="35"/>
      <c r="R475" s="40"/>
      <c r="S475" s="40"/>
      <c r="T475" s="36"/>
      <c r="U475" s="34" t="s">
        <v>5442</v>
      </c>
      <c r="V475" s="34" t="s">
        <v>5440</v>
      </c>
      <c r="W475" s="123" t="s">
        <v>5443</v>
      </c>
      <c r="X475" t="s">
        <v>132</v>
      </c>
      <c r="Y475" t="s">
        <v>138</v>
      </c>
    </row>
    <row r="476" ht="409.5" spans="1:25">
      <c r="A476" s="107">
        <v>546</v>
      </c>
      <c r="B476" s="34" t="s">
        <v>117</v>
      </c>
      <c r="C476" s="132" t="s">
        <v>150</v>
      </c>
      <c r="D476" s="92" t="s">
        <v>4361</v>
      </c>
      <c r="E476" s="57" t="s">
        <v>157</v>
      </c>
      <c r="F476" s="55" t="s">
        <v>4626</v>
      </c>
      <c r="G476" s="80">
        <v>45473</v>
      </c>
      <c r="H476" s="80">
        <v>45473</v>
      </c>
      <c r="I476" s="164" t="s">
        <v>124</v>
      </c>
      <c r="J476" s="164" t="s">
        <v>125</v>
      </c>
      <c r="K476" s="34" t="s">
        <v>922</v>
      </c>
      <c r="L476" s="47" t="s">
        <v>81</v>
      </c>
      <c r="M476" s="164">
        <v>3</v>
      </c>
      <c r="N476" s="34" t="s">
        <v>5444</v>
      </c>
      <c r="O476" s="65">
        <v>45306.625</v>
      </c>
      <c r="P476" s="35"/>
      <c r="Q476" s="35"/>
      <c r="R476" s="40"/>
      <c r="S476" s="40"/>
      <c r="T476" s="36"/>
      <c r="U476" s="34" t="s">
        <v>5445</v>
      </c>
      <c r="V476" s="34" t="s">
        <v>4361</v>
      </c>
      <c r="W476" s="123" t="s">
        <v>5446</v>
      </c>
      <c r="X476" s="124" t="s">
        <v>132</v>
      </c>
      <c r="Y476" s="124" t="s">
        <v>133</v>
      </c>
    </row>
    <row r="477" ht="409.5" spans="1:25">
      <c r="A477" s="107">
        <v>547</v>
      </c>
      <c r="B477" s="34" t="s">
        <v>117</v>
      </c>
      <c r="C477" s="132" t="s">
        <v>150</v>
      </c>
      <c r="D477" s="92" t="s">
        <v>4361</v>
      </c>
      <c r="E477" s="57" t="s">
        <v>157</v>
      </c>
      <c r="F477" s="55" t="s">
        <v>4626</v>
      </c>
      <c r="G477" s="80">
        <v>45657</v>
      </c>
      <c r="H477" s="80">
        <v>45657</v>
      </c>
      <c r="I477" s="164" t="s">
        <v>124</v>
      </c>
      <c r="J477" s="164" t="s">
        <v>125</v>
      </c>
      <c r="K477" s="34" t="s">
        <v>922</v>
      </c>
      <c r="L477" s="47" t="s">
        <v>81</v>
      </c>
      <c r="M477" s="164">
        <v>3</v>
      </c>
      <c r="N477" s="34" t="s">
        <v>5008</v>
      </c>
      <c r="O477" s="65">
        <v>45502.4701388889</v>
      </c>
      <c r="P477" s="35"/>
      <c r="Q477" s="35"/>
      <c r="R477" s="40"/>
      <c r="S477" s="40"/>
      <c r="T477" s="36"/>
      <c r="U477" s="34" t="s">
        <v>5009</v>
      </c>
      <c r="V477" s="34" t="s">
        <v>4361</v>
      </c>
      <c r="W477" s="123" t="s">
        <v>5010</v>
      </c>
      <c r="X477" t="s">
        <v>132</v>
      </c>
      <c r="Y477" t="s">
        <v>138</v>
      </c>
    </row>
    <row r="478" ht="36" spans="1:25">
      <c r="A478" s="107">
        <v>548</v>
      </c>
      <c r="B478" s="34" t="s">
        <v>117</v>
      </c>
      <c r="C478" s="93" t="s">
        <v>150</v>
      </c>
      <c r="D478" s="92" t="s">
        <v>4395</v>
      </c>
      <c r="E478" s="57" t="s">
        <v>455</v>
      </c>
      <c r="F478" s="55" t="s">
        <v>4626</v>
      </c>
      <c r="G478" s="56">
        <v>45323</v>
      </c>
      <c r="H478" s="56">
        <v>45324</v>
      </c>
      <c r="I478" s="93" t="s">
        <v>124</v>
      </c>
      <c r="J478" s="34" t="s">
        <v>125</v>
      </c>
      <c r="K478" s="48" t="s">
        <v>1143</v>
      </c>
      <c r="L478" s="107" t="s">
        <v>78</v>
      </c>
      <c r="M478" s="166">
        <v>6</v>
      </c>
      <c r="N478" s="34" t="s">
        <v>5447</v>
      </c>
      <c r="O478" s="65">
        <v>45317.4979166667</v>
      </c>
      <c r="P478" s="35"/>
      <c r="Q478" s="35"/>
      <c r="R478" s="40"/>
      <c r="S478" s="40"/>
      <c r="T478" s="36"/>
      <c r="U478" s="34" t="s">
        <v>5448</v>
      </c>
      <c r="V478" s="34" t="s">
        <v>4395</v>
      </c>
      <c r="W478" t="s">
        <v>5449</v>
      </c>
      <c r="X478" t="s">
        <v>132</v>
      </c>
      <c r="Y478" t="s">
        <v>133</v>
      </c>
    </row>
    <row r="479" ht="409.5" spans="1:25">
      <c r="A479" s="107" t="s">
        <v>462</v>
      </c>
      <c r="B479" s="34" t="s">
        <v>117</v>
      </c>
      <c r="C479" s="93" t="s">
        <v>150</v>
      </c>
      <c r="D479" s="92" t="s">
        <v>4395</v>
      </c>
      <c r="E479" s="57" t="s">
        <v>455</v>
      </c>
      <c r="F479" s="55" t="s">
        <v>4626</v>
      </c>
      <c r="G479" s="80">
        <v>45444</v>
      </c>
      <c r="H479" s="80">
        <v>45473</v>
      </c>
      <c r="I479" s="93" t="s">
        <v>124</v>
      </c>
      <c r="J479" s="34" t="s">
        <v>125</v>
      </c>
      <c r="K479" s="48" t="s">
        <v>1143</v>
      </c>
      <c r="L479" s="107" t="s">
        <v>78</v>
      </c>
      <c r="M479" s="166">
        <v>6</v>
      </c>
      <c r="N479" s="34" t="s">
        <v>5450</v>
      </c>
      <c r="O479" s="65">
        <v>45317.4979166667</v>
      </c>
      <c r="P479" s="35"/>
      <c r="Q479" s="35"/>
      <c r="R479" s="40"/>
      <c r="S479" s="40"/>
      <c r="T479" s="36"/>
      <c r="U479" s="34" t="s">
        <v>5451</v>
      </c>
      <c r="V479" s="34" t="s">
        <v>4395</v>
      </c>
      <c r="W479" s="123" t="s">
        <v>5452</v>
      </c>
      <c r="X479" t="s">
        <v>132</v>
      </c>
      <c r="Y479" t="s">
        <v>133</v>
      </c>
    </row>
    <row r="480" ht="409.5" spans="1:25">
      <c r="A480" s="107">
        <v>549</v>
      </c>
      <c r="B480" s="34" t="s">
        <v>117</v>
      </c>
      <c r="C480" s="93" t="s">
        <v>150</v>
      </c>
      <c r="D480" s="92" t="s">
        <v>4395</v>
      </c>
      <c r="E480" s="57" t="s">
        <v>455</v>
      </c>
      <c r="F480" s="55" t="s">
        <v>4626</v>
      </c>
      <c r="G480" s="80">
        <v>45505</v>
      </c>
      <c r="H480" s="80">
        <v>45505</v>
      </c>
      <c r="I480" s="93" t="s">
        <v>124</v>
      </c>
      <c r="J480" s="34" t="s">
        <v>125</v>
      </c>
      <c r="K480" s="48" t="s">
        <v>1143</v>
      </c>
      <c r="L480" s="107" t="s">
        <v>78</v>
      </c>
      <c r="M480" s="166">
        <v>6</v>
      </c>
      <c r="N480" s="34" t="s">
        <v>5453</v>
      </c>
      <c r="O480" s="65">
        <v>45317.4979166667</v>
      </c>
      <c r="P480" s="35"/>
      <c r="Q480" s="35"/>
      <c r="R480" s="40"/>
      <c r="S480" s="40"/>
      <c r="T480" s="36"/>
      <c r="U480" s="34" t="s">
        <v>5454</v>
      </c>
      <c r="V480" s="34" t="s">
        <v>4395</v>
      </c>
      <c r="W480" s="123" t="s">
        <v>5455</v>
      </c>
      <c r="X480" t="s">
        <v>132</v>
      </c>
      <c r="Y480" t="s">
        <v>133</v>
      </c>
    </row>
    <row r="481" ht="409.5" spans="1:25">
      <c r="A481" s="107">
        <v>550</v>
      </c>
      <c r="B481" s="34" t="s">
        <v>117</v>
      </c>
      <c r="C481" s="93" t="s">
        <v>150</v>
      </c>
      <c r="D481" s="92" t="s">
        <v>4395</v>
      </c>
      <c r="E481" s="57" t="s">
        <v>455</v>
      </c>
      <c r="F481" s="55" t="s">
        <v>4626</v>
      </c>
      <c r="G481" s="80">
        <v>45536</v>
      </c>
      <c r="H481" s="80">
        <v>45536</v>
      </c>
      <c r="I481" s="93" t="s">
        <v>124</v>
      </c>
      <c r="J481" s="34" t="s">
        <v>125</v>
      </c>
      <c r="K481" s="48" t="s">
        <v>1143</v>
      </c>
      <c r="L481" s="107" t="s">
        <v>78</v>
      </c>
      <c r="M481" s="166">
        <v>6</v>
      </c>
      <c r="N481" s="34" t="s">
        <v>5456</v>
      </c>
      <c r="O481" s="65">
        <v>45317.4979166667</v>
      </c>
      <c r="P481" s="35"/>
      <c r="Q481" s="35"/>
      <c r="R481" s="40"/>
      <c r="S481" s="40"/>
      <c r="T481" s="36"/>
      <c r="U481" s="34" t="s">
        <v>5457</v>
      </c>
      <c r="V481" s="34" t="s">
        <v>4395</v>
      </c>
      <c r="W481" s="123" t="s">
        <v>5458</v>
      </c>
      <c r="X481" t="s">
        <v>132</v>
      </c>
      <c r="Y481" t="s">
        <v>133</v>
      </c>
    </row>
    <row r="482" ht="409.5" spans="1:25">
      <c r="A482" s="107">
        <v>551</v>
      </c>
      <c r="B482" s="34" t="s">
        <v>117</v>
      </c>
      <c r="C482" s="93" t="s">
        <v>150</v>
      </c>
      <c r="D482" s="92" t="s">
        <v>4399</v>
      </c>
      <c r="E482" s="57" t="s">
        <v>157</v>
      </c>
      <c r="F482" s="55" t="s">
        <v>4626</v>
      </c>
      <c r="G482" s="56">
        <v>45323</v>
      </c>
      <c r="H482" s="56">
        <v>45324</v>
      </c>
      <c r="I482" s="93" t="s">
        <v>124</v>
      </c>
      <c r="J482" s="34" t="s">
        <v>125</v>
      </c>
      <c r="K482" s="48" t="s">
        <v>1143</v>
      </c>
      <c r="L482" s="107" t="s">
        <v>78</v>
      </c>
      <c r="M482" s="166">
        <v>6</v>
      </c>
      <c r="N482" s="34" t="s">
        <v>5450</v>
      </c>
      <c r="O482" s="65">
        <v>45317.4979166667</v>
      </c>
      <c r="P482" s="35"/>
      <c r="Q482" s="35"/>
      <c r="R482" s="40"/>
      <c r="S482" s="40"/>
      <c r="T482" s="36"/>
      <c r="U482" s="34" t="s">
        <v>5451</v>
      </c>
      <c r="V482" s="34" t="s">
        <v>4399</v>
      </c>
      <c r="W482" s="123" t="s">
        <v>5452</v>
      </c>
      <c r="X482" t="s">
        <v>132</v>
      </c>
      <c r="Y482" t="s">
        <v>133</v>
      </c>
    </row>
    <row r="483" ht="409.5" spans="1:25">
      <c r="A483" s="107">
        <v>552</v>
      </c>
      <c r="B483" s="34" t="s">
        <v>117</v>
      </c>
      <c r="C483" s="93" t="s">
        <v>150</v>
      </c>
      <c r="D483" s="92" t="s">
        <v>4399</v>
      </c>
      <c r="E483" s="57" t="s">
        <v>157</v>
      </c>
      <c r="F483" s="55" t="s">
        <v>4626</v>
      </c>
      <c r="G483" s="80">
        <v>45505</v>
      </c>
      <c r="H483" s="80">
        <v>45505</v>
      </c>
      <c r="I483" s="93" t="s">
        <v>124</v>
      </c>
      <c r="J483" s="34" t="s">
        <v>125</v>
      </c>
      <c r="K483" s="48" t="s">
        <v>1143</v>
      </c>
      <c r="L483" s="107" t="s">
        <v>78</v>
      </c>
      <c r="M483" s="166">
        <v>6</v>
      </c>
      <c r="N483" s="34" t="s">
        <v>5459</v>
      </c>
      <c r="O483" s="65">
        <v>45483.4958333333</v>
      </c>
      <c r="P483" s="35"/>
      <c r="Q483" s="35"/>
      <c r="R483" s="40"/>
      <c r="S483" s="40"/>
      <c r="T483" s="36"/>
      <c r="U483" s="34" t="s">
        <v>5460</v>
      </c>
      <c r="V483" s="34" t="s">
        <v>4399</v>
      </c>
      <c r="W483" s="123" t="s">
        <v>5461</v>
      </c>
      <c r="X483" t="s">
        <v>132</v>
      </c>
      <c r="Y483" t="s">
        <v>138</v>
      </c>
    </row>
    <row r="484" ht="36" spans="1:25">
      <c r="A484" s="107">
        <v>554</v>
      </c>
      <c r="B484" s="34" t="s">
        <v>117</v>
      </c>
      <c r="C484" s="93" t="s">
        <v>150</v>
      </c>
      <c r="D484" s="92" t="s">
        <v>5462</v>
      </c>
      <c r="E484" s="54" t="s">
        <v>412</v>
      </c>
      <c r="F484" s="55" t="s">
        <v>4626</v>
      </c>
      <c r="G484" s="56">
        <v>45323</v>
      </c>
      <c r="H484" s="56">
        <v>45324</v>
      </c>
      <c r="I484" s="93" t="s">
        <v>124</v>
      </c>
      <c r="J484" s="34" t="s">
        <v>125</v>
      </c>
      <c r="K484" s="48" t="s">
        <v>1143</v>
      </c>
      <c r="L484" s="107" t="s">
        <v>78</v>
      </c>
      <c r="M484" s="166">
        <v>6</v>
      </c>
      <c r="N484" s="34" t="s">
        <v>5463</v>
      </c>
      <c r="O484" s="65">
        <v>45320.5069444444</v>
      </c>
      <c r="P484" s="35"/>
      <c r="Q484" s="35"/>
      <c r="R484" s="40"/>
      <c r="S484" s="40"/>
      <c r="T484" s="36"/>
      <c r="U484" s="34" t="s">
        <v>5464</v>
      </c>
      <c r="V484" s="34" t="s">
        <v>5462</v>
      </c>
      <c r="W484" t="s">
        <v>5465</v>
      </c>
      <c r="X484" t="s">
        <v>132</v>
      </c>
      <c r="Y484" t="s">
        <v>133</v>
      </c>
    </row>
    <row r="485" ht="36" spans="1:25">
      <c r="A485" s="107" t="s">
        <v>462</v>
      </c>
      <c r="B485" s="34" t="s">
        <v>117</v>
      </c>
      <c r="C485" s="93" t="s">
        <v>150</v>
      </c>
      <c r="D485" s="92" t="s">
        <v>5462</v>
      </c>
      <c r="E485" s="54" t="s">
        <v>412</v>
      </c>
      <c r="F485" s="55" t="s">
        <v>4626</v>
      </c>
      <c r="G485" s="80">
        <v>45444</v>
      </c>
      <c r="H485" s="80">
        <v>45473</v>
      </c>
      <c r="I485" s="93" t="s">
        <v>124</v>
      </c>
      <c r="J485" s="34" t="s">
        <v>125</v>
      </c>
      <c r="K485" s="48" t="s">
        <v>1143</v>
      </c>
      <c r="L485" s="107" t="s">
        <v>78</v>
      </c>
      <c r="M485" s="166">
        <v>6</v>
      </c>
      <c r="N485" s="34" t="s">
        <v>5466</v>
      </c>
      <c r="O485" s="65">
        <v>45443.4743055556</v>
      </c>
      <c r="P485" s="35"/>
      <c r="Q485" s="35"/>
      <c r="R485" s="40"/>
      <c r="S485" s="40"/>
      <c r="T485" s="36"/>
      <c r="U485" s="34" t="s">
        <v>5467</v>
      </c>
      <c r="V485" s="34" t="s">
        <v>5462</v>
      </c>
      <c r="W485" t="s">
        <v>5468</v>
      </c>
      <c r="X485" t="s">
        <v>132</v>
      </c>
      <c r="Y485" t="s">
        <v>438</v>
      </c>
    </row>
    <row r="486" ht="14.25" spans="1:26">
      <c r="A486" s="107">
        <v>555</v>
      </c>
      <c r="B486" s="34" t="s">
        <v>117</v>
      </c>
      <c r="C486" s="93" t="s">
        <v>150</v>
      </c>
      <c r="D486" s="92" t="s">
        <v>5462</v>
      </c>
      <c r="E486" s="54" t="s">
        <v>412</v>
      </c>
      <c r="F486" s="55" t="s">
        <v>4626</v>
      </c>
      <c r="G486" s="80">
        <v>45505</v>
      </c>
      <c r="H486" s="80">
        <v>45505</v>
      </c>
      <c r="I486" s="93" t="s">
        <v>124</v>
      </c>
      <c r="J486" s="34" t="s">
        <v>125</v>
      </c>
      <c r="K486" s="48" t="s">
        <v>1143</v>
      </c>
      <c r="L486" s="107" t="s">
        <v>78</v>
      </c>
      <c r="M486" s="166">
        <v>6</v>
      </c>
      <c r="N486" s="34"/>
      <c r="O486" s="34"/>
      <c r="P486" s="35"/>
      <c r="Q486" s="35"/>
      <c r="R486" s="40"/>
      <c r="S486" s="40"/>
      <c r="T486" s="36"/>
      <c r="U486" s="34"/>
      <c r="V486" s="34"/>
      <c r="Z486" t="s">
        <v>4643</v>
      </c>
    </row>
    <row r="487" ht="36" spans="1:25">
      <c r="A487" s="107">
        <v>556</v>
      </c>
      <c r="B487" s="34" t="s">
        <v>117</v>
      </c>
      <c r="C487" s="93" t="s">
        <v>150</v>
      </c>
      <c r="D487" s="92" t="s">
        <v>5462</v>
      </c>
      <c r="E487" s="54" t="s">
        <v>412</v>
      </c>
      <c r="F487" s="55" t="s">
        <v>4626</v>
      </c>
      <c r="G487" s="80">
        <v>45536</v>
      </c>
      <c r="H487" s="80">
        <v>45536</v>
      </c>
      <c r="I487" s="93" t="s">
        <v>124</v>
      </c>
      <c r="J487" s="34" t="s">
        <v>125</v>
      </c>
      <c r="K487" s="48" t="s">
        <v>1143</v>
      </c>
      <c r="L487" s="107" t="s">
        <v>78</v>
      </c>
      <c r="M487" s="166">
        <v>6</v>
      </c>
      <c r="N487" s="34" t="s">
        <v>5469</v>
      </c>
      <c r="O487" s="65">
        <v>45554.5277777778</v>
      </c>
      <c r="P487" s="35"/>
      <c r="Q487" s="35"/>
      <c r="R487" s="40"/>
      <c r="S487" s="40"/>
      <c r="T487" s="36"/>
      <c r="U487" s="34" t="s">
        <v>5470</v>
      </c>
      <c r="V487" s="34" t="s">
        <v>5462</v>
      </c>
      <c r="W487" t="s">
        <v>5465</v>
      </c>
      <c r="X487" t="s">
        <v>132</v>
      </c>
      <c r="Y487" t="s">
        <v>149</v>
      </c>
    </row>
    <row r="488" ht="202.5" spans="1:25">
      <c r="A488" s="107">
        <v>557</v>
      </c>
      <c r="B488" s="34" t="s">
        <v>117</v>
      </c>
      <c r="C488" s="93" t="s">
        <v>150</v>
      </c>
      <c r="D488" s="102" t="s">
        <v>1270</v>
      </c>
      <c r="E488" s="57" t="s">
        <v>247</v>
      </c>
      <c r="F488" s="55" t="s">
        <v>4626</v>
      </c>
      <c r="G488" s="56">
        <v>45323</v>
      </c>
      <c r="H488" s="56">
        <v>45324</v>
      </c>
      <c r="I488" s="93" t="s">
        <v>124</v>
      </c>
      <c r="J488" s="34" t="s">
        <v>125</v>
      </c>
      <c r="K488" s="48" t="s">
        <v>1143</v>
      </c>
      <c r="L488" s="107" t="s">
        <v>78</v>
      </c>
      <c r="M488" s="166">
        <v>6</v>
      </c>
      <c r="N488" s="34" t="s">
        <v>5471</v>
      </c>
      <c r="O488" s="65">
        <v>45300.4840277778</v>
      </c>
      <c r="P488" s="35"/>
      <c r="Q488" s="35"/>
      <c r="R488" s="40"/>
      <c r="S488" s="40"/>
      <c r="T488" s="36"/>
      <c r="U488" s="34" t="s">
        <v>5472</v>
      </c>
      <c r="V488" s="34" t="s">
        <v>1270</v>
      </c>
      <c r="W488" s="123" t="s">
        <v>5473</v>
      </c>
      <c r="X488" t="s">
        <v>132</v>
      </c>
      <c r="Y488" t="s">
        <v>133</v>
      </c>
    </row>
    <row r="489" ht="409.5" spans="1:25">
      <c r="A489" s="107">
        <v>558</v>
      </c>
      <c r="B489" s="34" t="s">
        <v>117</v>
      </c>
      <c r="C489" s="93" t="s">
        <v>150</v>
      </c>
      <c r="D489" s="102" t="s">
        <v>1270</v>
      </c>
      <c r="E489" s="57" t="s">
        <v>247</v>
      </c>
      <c r="F489" s="55" t="s">
        <v>4626</v>
      </c>
      <c r="G489" s="80">
        <v>45505</v>
      </c>
      <c r="H489" s="80">
        <v>45505</v>
      </c>
      <c r="I489" s="93" t="s">
        <v>124</v>
      </c>
      <c r="J489" s="34" t="s">
        <v>125</v>
      </c>
      <c r="K489" s="48" t="s">
        <v>1143</v>
      </c>
      <c r="L489" s="107" t="s">
        <v>78</v>
      </c>
      <c r="M489" s="166">
        <v>6</v>
      </c>
      <c r="N489" s="34" t="s">
        <v>5474</v>
      </c>
      <c r="O489" s="65">
        <v>45484.4791666667</v>
      </c>
      <c r="P489" s="35"/>
      <c r="Q489" s="35"/>
      <c r="R489" s="40"/>
      <c r="S489" s="40"/>
      <c r="T489" s="36"/>
      <c r="U489" s="34" t="s">
        <v>5475</v>
      </c>
      <c r="V489" s="34" t="s">
        <v>1270</v>
      </c>
      <c r="W489" s="123" t="s">
        <v>5476</v>
      </c>
      <c r="X489" t="s">
        <v>132</v>
      </c>
      <c r="Y489" t="s">
        <v>138</v>
      </c>
    </row>
    <row r="490" ht="202.5" spans="1:25">
      <c r="A490" s="107">
        <v>559</v>
      </c>
      <c r="B490" s="34" t="s">
        <v>117</v>
      </c>
      <c r="C490" s="33" t="s">
        <v>150</v>
      </c>
      <c r="D490" s="94" t="s">
        <v>5477</v>
      </c>
      <c r="E490" s="54" t="s">
        <v>157</v>
      </c>
      <c r="F490" s="55" t="s">
        <v>4626</v>
      </c>
      <c r="G490" s="56">
        <v>45323</v>
      </c>
      <c r="H490" s="56">
        <v>45324</v>
      </c>
      <c r="I490" s="33" t="s">
        <v>124</v>
      </c>
      <c r="J490" s="34" t="s">
        <v>125</v>
      </c>
      <c r="K490" s="48" t="s">
        <v>1143</v>
      </c>
      <c r="L490" s="107" t="s">
        <v>78</v>
      </c>
      <c r="M490" s="33">
        <v>3</v>
      </c>
      <c r="N490" s="34" t="s">
        <v>5471</v>
      </c>
      <c r="O490" s="65">
        <v>45300.4840277778</v>
      </c>
      <c r="P490" s="35"/>
      <c r="Q490" s="35"/>
      <c r="R490" s="40"/>
      <c r="S490" s="40"/>
      <c r="T490" s="36"/>
      <c r="U490" s="34" t="s">
        <v>5472</v>
      </c>
      <c r="V490" s="34" t="s">
        <v>5477</v>
      </c>
      <c r="W490" s="123" t="s">
        <v>5473</v>
      </c>
      <c r="X490" t="s">
        <v>132</v>
      </c>
      <c r="Y490" t="s">
        <v>133</v>
      </c>
    </row>
    <row r="491" ht="36" spans="1:25">
      <c r="A491" s="107">
        <v>560</v>
      </c>
      <c r="B491" s="34" t="s">
        <v>117</v>
      </c>
      <c r="C491" s="33" t="s">
        <v>150</v>
      </c>
      <c r="D491" s="94" t="s">
        <v>5477</v>
      </c>
      <c r="E491" s="54" t="s">
        <v>157</v>
      </c>
      <c r="F491" s="55" t="s">
        <v>4626</v>
      </c>
      <c r="G491" s="80">
        <v>45505</v>
      </c>
      <c r="H491" s="80">
        <v>45505</v>
      </c>
      <c r="I491" s="33" t="s">
        <v>124</v>
      </c>
      <c r="J491" s="34" t="s">
        <v>125</v>
      </c>
      <c r="K491" s="48" t="s">
        <v>1143</v>
      </c>
      <c r="L491" s="107" t="s">
        <v>78</v>
      </c>
      <c r="M491" s="33">
        <v>3</v>
      </c>
      <c r="N491" s="34" t="s">
        <v>5478</v>
      </c>
      <c r="O491" s="65">
        <v>45481.4791666667</v>
      </c>
      <c r="P491" s="35"/>
      <c r="Q491" s="35"/>
      <c r="R491" s="40"/>
      <c r="S491" s="40"/>
      <c r="T491" s="36"/>
      <c r="U491" s="34" t="s">
        <v>5479</v>
      </c>
      <c r="V491" s="34" t="s">
        <v>5477</v>
      </c>
      <c r="W491" t="s">
        <v>5480</v>
      </c>
      <c r="X491" t="s">
        <v>132</v>
      </c>
      <c r="Y491" t="s">
        <v>138</v>
      </c>
    </row>
    <row r="492" ht="202.5" spans="1:25">
      <c r="A492" s="107">
        <v>561</v>
      </c>
      <c r="B492" s="34" t="s">
        <v>117</v>
      </c>
      <c r="C492" s="33" t="s">
        <v>150</v>
      </c>
      <c r="D492" s="92" t="s">
        <v>5481</v>
      </c>
      <c r="E492" s="57" t="s">
        <v>247</v>
      </c>
      <c r="F492" s="55" t="s">
        <v>4626</v>
      </c>
      <c r="G492" s="56">
        <v>45323</v>
      </c>
      <c r="H492" s="56">
        <v>45324</v>
      </c>
      <c r="I492" s="33" t="s">
        <v>124</v>
      </c>
      <c r="J492" s="34" t="s">
        <v>125</v>
      </c>
      <c r="K492" s="48" t="s">
        <v>1143</v>
      </c>
      <c r="L492" s="107" t="s">
        <v>78</v>
      </c>
      <c r="M492" s="33">
        <v>3</v>
      </c>
      <c r="N492" s="34" t="s">
        <v>5471</v>
      </c>
      <c r="O492" s="65">
        <v>45300.4840277778</v>
      </c>
      <c r="P492" s="35"/>
      <c r="Q492" s="35"/>
      <c r="R492" s="40"/>
      <c r="S492" s="40"/>
      <c r="T492" s="36"/>
      <c r="U492" s="34" t="s">
        <v>5472</v>
      </c>
      <c r="V492" s="34" t="s">
        <v>5481</v>
      </c>
      <c r="W492" s="123" t="s">
        <v>5473</v>
      </c>
      <c r="X492" t="s">
        <v>132</v>
      </c>
      <c r="Y492" t="s">
        <v>133</v>
      </c>
    </row>
    <row r="493" ht="36" spans="1:25">
      <c r="A493" s="107">
        <v>562</v>
      </c>
      <c r="B493" s="34" t="s">
        <v>117</v>
      </c>
      <c r="C493" s="33" t="s">
        <v>150</v>
      </c>
      <c r="D493" s="92" t="s">
        <v>5481</v>
      </c>
      <c r="E493" s="57" t="s">
        <v>247</v>
      </c>
      <c r="F493" s="55" t="s">
        <v>4626</v>
      </c>
      <c r="G493" s="80">
        <v>45505</v>
      </c>
      <c r="H493" s="80">
        <v>45505</v>
      </c>
      <c r="I493" s="33" t="s">
        <v>124</v>
      </c>
      <c r="J493" s="34" t="s">
        <v>125</v>
      </c>
      <c r="K493" s="48" t="s">
        <v>1143</v>
      </c>
      <c r="L493" s="107" t="s">
        <v>78</v>
      </c>
      <c r="M493" s="33">
        <v>3</v>
      </c>
      <c r="N493" s="34" t="s">
        <v>5478</v>
      </c>
      <c r="O493" s="65">
        <v>45481.4791666667</v>
      </c>
      <c r="P493" s="35"/>
      <c r="Q493" s="35"/>
      <c r="R493" s="40"/>
      <c r="S493" s="40"/>
      <c r="T493" s="36"/>
      <c r="U493" s="34" t="s">
        <v>5479</v>
      </c>
      <c r="V493" s="34" t="s">
        <v>5481</v>
      </c>
      <c r="W493" t="s">
        <v>5480</v>
      </c>
      <c r="X493" t="s">
        <v>132</v>
      </c>
      <c r="Y493" t="s">
        <v>138</v>
      </c>
    </row>
    <row r="494" ht="409.5" spans="1:25">
      <c r="A494" s="107">
        <v>563</v>
      </c>
      <c r="B494" s="34" t="s">
        <v>117</v>
      </c>
      <c r="C494" s="93" t="s">
        <v>150</v>
      </c>
      <c r="D494" s="92" t="s">
        <v>5482</v>
      </c>
      <c r="E494" s="57" t="s">
        <v>157</v>
      </c>
      <c r="F494" s="55" t="s">
        <v>4626</v>
      </c>
      <c r="G494" s="80">
        <v>45323</v>
      </c>
      <c r="H494" s="80">
        <v>45324</v>
      </c>
      <c r="I494" s="93" t="s">
        <v>124</v>
      </c>
      <c r="J494" s="34" t="s">
        <v>125</v>
      </c>
      <c r="K494" s="48" t="s">
        <v>1143</v>
      </c>
      <c r="L494" s="107" t="s">
        <v>78</v>
      </c>
      <c r="M494" s="33">
        <v>15</v>
      </c>
      <c r="N494" s="34" t="s">
        <v>5483</v>
      </c>
      <c r="O494" s="65">
        <v>45308.4965277778</v>
      </c>
      <c r="P494" s="35"/>
      <c r="Q494" s="35"/>
      <c r="R494" s="40"/>
      <c r="S494" s="40"/>
      <c r="T494" s="36"/>
      <c r="U494" s="34" t="s">
        <v>5484</v>
      </c>
      <c r="V494" s="34" t="s">
        <v>5482</v>
      </c>
      <c r="W494" s="123" t="s">
        <v>5485</v>
      </c>
      <c r="X494" t="s">
        <v>132</v>
      </c>
      <c r="Y494" t="s">
        <v>133</v>
      </c>
    </row>
    <row r="495" ht="409.5" spans="1:25">
      <c r="A495" s="107">
        <v>564</v>
      </c>
      <c r="B495" s="34" t="s">
        <v>117</v>
      </c>
      <c r="C495" s="93" t="s">
        <v>150</v>
      </c>
      <c r="D495" s="92" t="s">
        <v>5482</v>
      </c>
      <c r="E495" s="57" t="s">
        <v>157</v>
      </c>
      <c r="F495" s="55" t="s">
        <v>4626</v>
      </c>
      <c r="G495" s="80">
        <v>45505</v>
      </c>
      <c r="H495" s="80">
        <v>45506</v>
      </c>
      <c r="I495" s="93" t="s">
        <v>124</v>
      </c>
      <c r="J495" s="34" t="s">
        <v>125</v>
      </c>
      <c r="K495" s="48" t="s">
        <v>1143</v>
      </c>
      <c r="L495" s="107" t="s">
        <v>78</v>
      </c>
      <c r="M495" s="33">
        <v>15</v>
      </c>
      <c r="N495" s="34" t="s">
        <v>5486</v>
      </c>
      <c r="O495" s="65">
        <v>45483.5138888889</v>
      </c>
      <c r="P495" s="35"/>
      <c r="Q495" s="35"/>
      <c r="R495" s="40"/>
      <c r="S495" s="40"/>
      <c r="T495" s="36"/>
      <c r="U495" s="34" t="s">
        <v>5487</v>
      </c>
      <c r="V495" s="34" t="s">
        <v>5482</v>
      </c>
      <c r="W495" s="123" t="s">
        <v>5488</v>
      </c>
      <c r="X495" t="s">
        <v>132</v>
      </c>
      <c r="Y495" t="s">
        <v>138</v>
      </c>
    </row>
    <row r="496" ht="409.5" spans="1:25">
      <c r="A496" s="107">
        <v>565</v>
      </c>
      <c r="B496" s="34" t="s">
        <v>117</v>
      </c>
      <c r="C496" s="93" t="s">
        <v>150</v>
      </c>
      <c r="D496" s="92" t="s">
        <v>5489</v>
      </c>
      <c r="E496" s="57" t="s">
        <v>157</v>
      </c>
      <c r="F496" s="55" t="s">
        <v>4626</v>
      </c>
      <c r="G496" s="80">
        <v>45323</v>
      </c>
      <c r="H496" s="80">
        <v>45324</v>
      </c>
      <c r="I496" s="93" t="s">
        <v>124</v>
      </c>
      <c r="J496" s="34" t="s">
        <v>125</v>
      </c>
      <c r="K496" s="48" t="s">
        <v>1143</v>
      </c>
      <c r="L496" s="107" t="s">
        <v>78</v>
      </c>
      <c r="M496" s="47">
        <v>9</v>
      </c>
      <c r="N496" s="34" t="s">
        <v>5490</v>
      </c>
      <c r="O496" s="65">
        <v>45308.4965277778</v>
      </c>
      <c r="P496" s="35"/>
      <c r="Q496" s="35"/>
      <c r="R496" s="40"/>
      <c r="S496" s="40"/>
      <c r="T496" s="36"/>
      <c r="U496" s="34" t="s">
        <v>5491</v>
      </c>
      <c r="V496" s="34" t="s">
        <v>5489</v>
      </c>
      <c r="W496" s="123" t="s">
        <v>5492</v>
      </c>
      <c r="X496" t="s">
        <v>132</v>
      </c>
      <c r="Y496" t="s">
        <v>133</v>
      </c>
    </row>
    <row r="497" ht="409.5" spans="1:25">
      <c r="A497" s="107">
        <v>566</v>
      </c>
      <c r="B497" s="34" t="s">
        <v>117</v>
      </c>
      <c r="C497" s="93" t="s">
        <v>150</v>
      </c>
      <c r="D497" s="92" t="s">
        <v>5489</v>
      </c>
      <c r="E497" s="57" t="s">
        <v>157</v>
      </c>
      <c r="F497" s="55" t="s">
        <v>4626</v>
      </c>
      <c r="G497" s="80">
        <v>45505</v>
      </c>
      <c r="H497" s="80">
        <v>45506</v>
      </c>
      <c r="I497" s="93" t="s">
        <v>124</v>
      </c>
      <c r="J497" s="34" t="s">
        <v>125</v>
      </c>
      <c r="K497" s="48" t="s">
        <v>1143</v>
      </c>
      <c r="L497" s="107" t="s">
        <v>78</v>
      </c>
      <c r="M497" s="47">
        <v>9</v>
      </c>
      <c r="N497" s="34" t="s">
        <v>5493</v>
      </c>
      <c r="O497" s="65">
        <v>45484.5034722222</v>
      </c>
      <c r="P497" s="35"/>
      <c r="Q497" s="35"/>
      <c r="R497" s="40"/>
      <c r="S497" s="40"/>
      <c r="T497" s="36"/>
      <c r="U497" s="34" t="s">
        <v>5494</v>
      </c>
      <c r="V497" s="34" t="s">
        <v>5489</v>
      </c>
      <c r="W497" s="123" t="s">
        <v>5495</v>
      </c>
      <c r="X497" t="s">
        <v>132</v>
      </c>
      <c r="Y497" t="s">
        <v>138</v>
      </c>
    </row>
    <row r="498" ht="409.5" spans="1:25">
      <c r="A498" s="107">
        <v>567</v>
      </c>
      <c r="B498" s="34" t="s">
        <v>117</v>
      </c>
      <c r="C498" s="93" t="s">
        <v>150</v>
      </c>
      <c r="D498" s="102" t="s">
        <v>4394</v>
      </c>
      <c r="E498" s="54" t="s">
        <v>157</v>
      </c>
      <c r="F498" s="55" t="s">
        <v>4626</v>
      </c>
      <c r="G498" s="56">
        <v>45323</v>
      </c>
      <c r="H498" s="56">
        <v>45324</v>
      </c>
      <c r="I498" s="93" t="s">
        <v>124</v>
      </c>
      <c r="J498" s="34" t="s">
        <v>125</v>
      </c>
      <c r="K498" s="48" t="s">
        <v>1143</v>
      </c>
      <c r="L498" s="107" t="s">
        <v>78</v>
      </c>
      <c r="M498" s="166">
        <v>9</v>
      </c>
      <c r="N498" s="34" t="s">
        <v>5496</v>
      </c>
      <c r="O498" s="65">
        <v>45344.50625</v>
      </c>
      <c r="P498" s="35"/>
      <c r="Q498" s="35"/>
      <c r="R498" s="40"/>
      <c r="S498" s="40"/>
      <c r="T498" s="36"/>
      <c r="U498" s="34" t="s">
        <v>5497</v>
      </c>
      <c r="V498" s="34" t="s">
        <v>4394</v>
      </c>
      <c r="W498" s="123" t="s">
        <v>5498</v>
      </c>
      <c r="X498" t="s">
        <v>132</v>
      </c>
      <c r="Y498" t="s">
        <v>170</v>
      </c>
    </row>
    <row r="499" ht="409.5" spans="1:25">
      <c r="A499" s="107" t="s">
        <v>462</v>
      </c>
      <c r="B499" s="34" t="s">
        <v>117</v>
      </c>
      <c r="C499" s="93" t="s">
        <v>150</v>
      </c>
      <c r="D499" s="102" t="s">
        <v>4394</v>
      </c>
      <c r="E499" s="54" t="s">
        <v>157</v>
      </c>
      <c r="F499" s="55" t="s">
        <v>4626</v>
      </c>
      <c r="G499" s="80">
        <v>45444</v>
      </c>
      <c r="H499" s="80">
        <v>45473</v>
      </c>
      <c r="I499" s="93" t="s">
        <v>124</v>
      </c>
      <c r="J499" s="34" t="s">
        <v>125</v>
      </c>
      <c r="K499" s="48" t="s">
        <v>1143</v>
      </c>
      <c r="L499" s="107" t="s">
        <v>78</v>
      </c>
      <c r="M499" s="166">
        <v>9</v>
      </c>
      <c r="N499" s="34" t="s">
        <v>5496</v>
      </c>
      <c r="O499" s="65">
        <v>45344.50625</v>
      </c>
      <c r="P499" s="35"/>
      <c r="Q499" s="35"/>
      <c r="R499" s="40"/>
      <c r="S499" s="40"/>
      <c r="T499" s="36"/>
      <c r="U499" s="34" t="s">
        <v>5497</v>
      </c>
      <c r="V499" s="34" t="s">
        <v>4394</v>
      </c>
      <c r="W499" s="123" t="s">
        <v>5498</v>
      </c>
      <c r="X499" s="124" t="s">
        <v>132</v>
      </c>
      <c r="Y499" s="124" t="s">
        <v>170</v>
      </c>
    </row>
    <row r="500" ht="409.5" spans="1:25">
      <c r="A500" s="107">
        <v>568</v>
      </c>
      <c r="B500" s="34" t="s">
        <v>117</v>
      </c>
      <c r="C500" s="93" t="s">
        <v>150</v>
      </c>
      <c r="D500" s="102" t="s">
        <v>4394</v>
      </c>
      <c r="E500" s="54" t="s">
        <v>157</v>
      </c>
      <c r="F500" s="55" t="s">
        <v>4626</v>
      </c>
      <c r="G500" s="80">
        <v>45505</v>
      </c>
      <c r="H500" s="80">
        <v>45505</v>
      </c>
      <c r="I500" s="93" t="s">
        <v>124</v>
      </c>
      <c r="J500" s="34" t="s">
        <v>125</v>
      </c>
      <c r="K500" s="48" t="s">
        <v>1143</v>
      </c>
      <c r="L500" s="107" t="s">
        <v>78</v>
      </c>
      <c r="M500" s="166">
        <v>9</v>
      </c>
      <c r="N500" s="34" t="s">
        <v>5499</v>
      </c>
      <c r="O500" s="65">
        <v>45484.5034722222</v>
      </c>
      <c r="P500" s="35"/>
      <c r="Q500" s="35"/>
      <c r="R500" s="40"/>
      <c r="S500" s="40"/>
      <c r="T500" s="36"/>
      <c r="U500" s="34" t="s">
        <v>5500</v>
      </c>
      <c r="V500" s="34" t="s">
        <v>4394</v>
      </c>
      <c r="W500" s="123" t="s">
        <v>5501</v>
      </c>
      <c r="X500" t="s">
        <v>132</v>
      </c>
      <c r="Y500" t="s">
        <v>138</v>
      </c>
    </row>
    <row r="501" ht="409.5" spans="1:25">
      <c r="A501" s="107">
        <v>569</v>
      </c>
      <c r="B501" s="34" t="s">
        <v>117</v>
      </c>
      <c r="C501" s="93" t="s">
        <v>150</v>
      </c>
      <c r="D501" s="102" t="s">
        <v>4394</v>
      </c>
      <c r="E501" s="54" t="s">
        <v>157</v>
      </c>
      <c r="F501" s="55" t="s">
        <v>4626</v>
      </c>
      <c r="G501" s="56">
        <v>45536</v>
      </c>
      <c r="H501" s="56">
        <v>45536</v>
      </c>
      <c r="I501" s="93" t="s">
        <v>124</v>
      </c>
      <c r="J501" s="34" t="s">
        <v>125</v>
      </c>
      <c r="K501" s="48" t="s">
        <v>1143</v>
      </c>
      <c r="L501" s="107" t="s">
        <v>78</v>
      </c>
      <c r="M501" s="166">
        <v>9</v>
      </c>
      <c r="N501" s="34" t="s">
        <v>5499</v>
      </c>
      <c r="O501" s="65">
        <v>45484.5034722222</v>
      </c>
      <c r="P501" s="35"/>
      <c r="Q501" s="35"/>
      <c r="R501" s="40"/>
      <c r="S501" s="40"/>
      <c r="T501" s="36"/>
      <c r="U501" s="34" t="s">
        <v>5500</v>
      </c>
      <c r="V501" s="34" t="s">
        <v>4394</v>
      </c>
      <c r="W501" s="123" t="s">
        <v>5501</v>
      </c>
      <c r="X501" t="s">
        <v>132</v>
      </c>
      <c r="Y501" t="s">
        <v>138</v>
      </c>
    </row>
    <row r="502" ht="409.5" spans="1:25">
      <c r="A502" s="107">
        <v>570</v>
      </c>
      <c r="B502" s="34" t="s">
        <v>117</v>
      </c>
      <c r="C502" s="93" t="s">
        <v>150</v>
      </c>
      <c r="D502" s="92" t="s">
        <v>1336</v>
      </c>
      <c r="E502" s="54" t="s">
        <v>157</v>
      </c>
      <c r="F502" s="55" t="s">
        <v>4626</v>
      </c>
      <c r="G502" s="56">
        <v>45323</v>
      </c>
      <c r="H502" s="56">
        <v>45324</v>
      </c>
      <c r="I502" s="93" t="s">
        <v>124</v>
      </c>
      <c r="J502" s="34" t="s">
        <v>125</v>
      </c>
      <c r="K502" s="48" t="s">
        <v>1143</v>
      </c>
      <c r="L502" s="107" t="s">
        <v>78</v>
      </c>
      <c r="M502" s="166">
        <v>6</v>
      </c>
      <c r="N502" s="34" t="s">
        <v>5502</v>
      </c>
      <c r="O502" s="65">
        <v>45322.5048611111</v>
      </c>
      <c r="P502" s="35"/>
      <c r="Q502" s="35"/>
      <c r="R502" s="40"/>
      <c r="S502" s="40"/>
      <c r="T502" s="36"/>
      <c r="U502" s="34" t="s">
        <v>5503</v>
      </c>
      <c r="V502" s="34" t="s">
        <v>1336</v>
      </c>
      <c r="W502" s="123" t="s">
        <v>5504</v>
      </c>
      <c r="X502" t="s">
        <v>132</v>
      </c>
      <c r="Y502" t="s">
        <v>133</v>
      </c>
    </row>
    <row r="503" ht="409.5" spans="1:25">
      <c r="A503" s="107" t="s">
        <v>462</v>
      </c>
      <c r="B503" s="34" t="s">
        <v>117</v>
      </c>
      <c r="C503" s="93" t="s">
        <v>150</v>
      </c>
      <c r="D503" s="92" t="s">
        <v>1336</v>
      </c>
      <c r="E503" s="54" t="s">
        <v>157</v>
      </c>
      <c r="F503" s="55" t="s">
        <v>4626</v>
      </c>
      <c r="G503" s="80">
        <v>45444</v>
      </c>
      <c r="H503" s="80">
        <v>45473</v>
      </c>
      <c r="I503" s="93" t="s">
        <v>124</v>
      </c>
      <c r="J503" s="34" t="s">
        <v>125</v>
      </c>
      <c r="K503" s="48" t="s">
        <v>1143</v>
      </c>
      <c r="L503" s="107" t="s">
        <v>78</v>
      </c>
      <c r="M503" s="166">
        <v>6</v>
      </c>
      <c r="N503" s="34" t="s">
        <v>5502</v>
      </c>
      <c r="O503" s="65">
        <v>45322.5048611111</v>
      </c>
      <c r="P503" s="35"/>
      <c r="Q503" s="35"/>
      <c r="R503" s="40"/>
      <c r="S503" s="40"/>
      <c r="T503" s="36"/>
      <c r="U503" s="34" t="s">
        <v>5503</v>
      </c>
      <c r="V503" s="34" t="s">
        <v>1336</v>
      </c>
      <c r="W503" s="123" t="s">
        <v>5504</v>
      </c>
      <c r="X503" t="s">
        <v>132</v>
      </c>
      <c r="Y503" t="s">
        <v>133</v>
      </c>
    </row>
    <row r="504" ht="36" spans="1:25">
      <c r="A504" s="107">
        <v>571</v>
      </c>
      <c r="B504" s="34" t="s">
        <v>117</v>
      </c>
      <c r="C504" s="93" t="s">
        <v>150</v>
      </c>
      <c r="D504" s="92" t="s">
        <v>1336</v>
      </c>
      <c r="E504" s="54" t="s">
        <v>157</v>
      </c>
      <c r="F504" s="55" t="s">
        <v>4626</v>
      </c>
      <c r="G504" s="80">
        <v>45505</v>
      </c>
      <c r="H504" s="80">
        <v>45505</v>
      </c>
      <c r="I504" s="93" t="s">
        <v>124</v>
      </c>
      <c r="J504" s="34" t="s">
        <v>125</v>
      </c>
      <c r="K504" s="48" t="s">
        <v>1143</v>
      </c>
      <c r="L504" s="107" t="s">
        <v>78</v>
      </c>
      <c r="M504" s="166">
        <v>6</v>
      </c>
      <c r="N504" s="34" t="s">
        <v>5469</v>
      </c>
      <c r="O504" s="65">
        <v>45554.5277777778</v>
      </c>
      <c r="P504" s="35"/>
      <c r="Q504" s="35"/>
      <c r="R504" s="40"/>
      <c r="S504" s="40"/>
      <c r="T504" s="36"/>
      <c r="U504" s="34" t="s">
        <v>5470</v>
      </c>
      <c r="V504" s="34" t="s">
        <v>1336</v>
      </c>
      <c r="W504" t="s">
        <v>5465</v>
      </c>
      <c r="X504" t="s">
        <v>132</v>
      </c>
      <c r="Y504" t="s">
        <v>149</v>
      </c>
    </row>
    <row r="505" ht="36" spans="1:25">
      <c r="A505" s="107">
        <v>572</v>
      </c>
      <c r="B505" s="34" t="s">
        <v>117</v>
      </c>
      <c r="C505" s="93" t="s">
        <v>150</v>
      </c>
      <c r="D505" s="92" t="s">
        <v>1336</v>
      </c>
      <c r="E505" s="54" t="s">
        <v>157</v>
      </c>
      <c r="F505" s="55" t="s">
        <v>4626</v>
      </c>
      <c r="G505" s="80">
        <v>45536</v>
      </c>
      <c r="H505" s="80">
        <v>45536</v>
      </c>
      <c r="I505" s="93" t="s">
        <v>124</v>
      </c>
      <c r="J505" s="34" t="s">
        <v>125</v>
      </c>
      <c r="K505" s="48" t="s">
        <v>1143</v>
      </c>
      <c r="L505" s="107" t="s">
        <v>78</v>
      </c>
      <c r="M505" s="166">
        <v>6</v>
      </c>
      <c r="N505" s="34" t="s">
        <v>5469</v>
      </c>
      <c r="O505" s="65">
        <v>45554.5277777778</v>
      </c>
      <c r="P505" s="35"/>
      <c r="Q505" s="35"/>
      <c r="R505" s="40"/>
      <c r="S505" s="40"/>
      <c r="T505" s="36"/>
      <c r="U505" s="34" t="s">
        <v>5470</v>
      </c>
      <c r="V505" s="34" t="s">
        <v>1336</v>
      </c>
      <c r="W505" t="s">
        <v>5465</v>
      </c>
      <c r="X505" t="s">
        <v>132</v>
      </c>
      <c r="Y505" t="s">
        <v>149</v>
      </c>
    </row>
    <row r="506" ht="409.5" spans="1:25">
      <c r="A506" s="107">
        <v>573</v>
      </c>
      <c r="B506" s="34" t="s">
        <v>117</v>
      </c>
      <c r="C506" s="93" t="s">
        <v>150</v>
      </c>
      <c r="D506" s="92" t="s">
        <v>4575</v>
      </c>
      <c r="E506" s="54" t="s">
        <v>157</v>
      </c>
      <c r="F506" s="55" t="s">
        <v>4626</v>
      </c>
      <c r="G506" s="56">
        <v>45323</v>
      </c>
      <c r="H506" s="56">
        <v>45324</v>
      </c>
      <c r="I506" s="93" t="s">
        <v>124</v>
      </c>
      <c r="J506" s="34" t="s">
        <v>125</v>
      </c>
      <c r="K506" s="48" t="s">
        <v>1143</v>
      </c>
      <c r="L506" s="107" t="s">
        <v>78</v>
      </c>
      <c r="M506" s="166">
        <v>6</v>
      </c>
      <c r="N506" s="34" t="s">
        <v>5505</v>
      </c>
      <c r="O506" s="65">
        <v>45322.5048611111</v>
      </c>
      <c r="P506" s="35"/>
      <c r="Q506" s="35"/>
      <c r="R506" s="40"/>
      <c r="S506" s="40"/>
      <c r="T506" s="36"/>
      <c r="U506" s="34" t="s">
        <v>5506</v>
      </c>
      <c r="V506" s="34" t="s">
        <v>4575</v>
      </c>
      <c r="W506" s="123" t="s">
        <v>5507</v>
      </c>
      <c r="X506" t="s">
        <v>132</v>
      </c>
      <c r="Y506" t="s">
        <v>133</v>
      </c>
    </row>
    <row r="507" ht="409.5" spans="1:25">
      <c r="A507" s="107" t="s">
        <v>462</v>
      </c>
      <c r="B507" s="34" t="s">
        <v>117</v>
      </c>
      <c r="C507" s="93" t="s">
        <v>150</v>
      </c>
      <c r="D507" s="92" t="s">
        <v>4575</v>
      </c>
      <c r="E507" s="54" t="s">
        <v>157</v>
      </c>
      <c r="F507" s="55" t="s">
        <v>4626</v>
      </c>
      <c r="G507" s="80">
        <v>45444</v>
      </c>
      <c r="H507" s="80">
        <v>45473</v>
      </c>
      <c r="I507" s="93" t="s">
        <v>124</v>
      </c>
      <c r="J507" s="34" t="s">
        <v>125</v>
      </c>
      <c r="K507" s="48" t="s">
        <v>1143</v>
      </c>
      <c r="L507" s="107" t="s">
        <v>78</v>
      </c>
      <c r="M507" s="166">
        <v>6</v>
      </c>
      <c r="N507" s="34" t="s">
        <v>5505</v>
      </c>
      <c r="O507" s="65">
        <v>45322.5048611111</v>
      </c>
      <c r="P507" s="35"/>
      <c r="Q507" s="35"/>
      <c r="R507" s="40"/>
      <c r="S507" s="40"/>
      <c r="T507" s="36"/>
      <c r="U507" s="34" t="s">
        <v>5506</v>
      </c>
      <c r="V507" s="34" t="s">
        <v>4575</v>
      </c>
      <c r="W507" s="123" t="s">
        <v>5507</v>
      </c>
      <c r="X507" t="s">
        <v>132</v>
      </c>
      <c r="Y507" t="s">
        <v>133</v>
      </c>
    </row>
    <row r="508" ht="14.25" spans="1:22">
      <c r="A508" s="107">
        <v>574</v>
      </c>
      <c r="B508" s="34" t="s">
        <v>117</v>
      </c>
      <c r="C508" s="93" t="s">
        <v>150</v>
      </c>
      <c r="D508" s="92" t="s">
        <v>4575</v>
      </c>
      <c r="E508" s="54" t="s">
        <v>157</v>
      </c>
      <c r="F508" s="55" t="s">
        <v>4626</v>
      </c>
      <c r="G508" s="80">
        <v>45505</v>
      </c>
      <c r="H508" s="80">
        <v>45505</v>
      </c>
      <c r="I508" s="93" t="s">
        <v>124</v>
      </c>
      <c r="J508" s="34" t="s">
        <v>125</v>
      </c>
      <c r="K508" s="48" t="s">
        <v>1143</v>
      </c>
      <c r="L508" s="107" t="s">
        <v>78</v>
      </c>
      <c r="M508" s="166">
        <v>6</v>
      </c>
      <c r="N508" s="34"/>
      <c r="O508" s="34"/>
      <c r="P508" s="35"/>
      <c r="Q508" s="35"/>
      <c r="R508" s="40"/>
      <c r="S508" s="40"/>
      <c r="T508" s="36"/>
      <c r="U508" s="34"/>
      <c r="V508" s="34"/>
    </row>
    <row r="509" ht="14.25" spans="1:22">
      <c r="A509" s="107">
        <v>575</v>
      </c>
      <c r="B509" s="34" t="s">
        <v>117</v>
      </c>
      <c r="C509" s="93" t="s">
        <v>150</v>
      </c>
      <c r="D509" s="92" t="s">
        <v>4575</v>
      </c>
      <c r="E509" s="54" t="s">
        <v>157</v>
      </c>
      <c r="F509" s="55" t="s">
        <v>4626</v>
      </c>
      <c r="G509" s="80">
        <v>45536</v>
      </c>
      <c r="H509" s="80">
        <v>45536</v>
      </c>
      <c r="I509" s="93" t="s">
        <v>124</v>
      </c>
      <c r="J509" s="34" t="s">
        <v>125</v>
      </c>
      <c r="K509" s="48" t="s">
        <v>1143</v>
      </c>
      <c r="L509" s="107" t="s">
        <v>78</v>
      </c>
      <c r="M509" s="166">
        <v>6</v>
      </c>
      <c r="N509" s="34"/>
      <c r="O509" s="34"/>
      <c r="P509" s="35"/>
      <c r="Q509" s="35"/>
      <c r="R509" s="40"/>
      <c r="S509" s="40"/>
      <c r="T509" s="36"/>
      <c r="U509" s="34"/>
      <c r="V509" s="34"/>
    </row>
    <row r="510" ht="409.5" spans="1:25">
      <c r="A510" s="107">
        <v>576</v>
      </c>
      <c r="B510" s="34" t="s">
        <v>117</v>
      </c>
      <c r="C510" s="93" t="s">
        <v>150</v>
      </c>
      <c r="D510" s="102" t="s">
        <v>5508</v>
      </c>
      <c r="E510" s="54" t="s">
        <v>157</v>
      </c>
      <c r="F510" s="55" t="s">
        <v>4626</v>
      </c>
      <c r="G510" s="56">
        <v>45323</v>
      </c>
      <c r="H510" s="56">
        <v>45324</v>
      </c>
      <c r="I510" s="93" t="s">
        <v>124</v>
      </c>
      <c r="J510" s="34" t="s">
        <v>125</v>
      </c>
      <c r="K510" s="48" t="s">
        <v>1143</v>
      </c>
      <c r="L510" s="107" t="s">
        <v>78</v>
      </c>
      <c r="M510" s="166">
        <v>6</v>
      </c>
      <c r="N510" s="34" t="s">
        <v>5509</v>
      </c>
      <c r="O510" s="65">
        <v>45322.5048611111</v>
      </c>
      <c r="P510" s="35"/>
      <c r="Q510" s="35"/>
      <c r="R510" s="40"/>
      <c r="S510" s="40"/>
      <c r="T510" s="36"/>
      <c r="U510" s="34" t="s">
        <v>5510</v>
      </c>
      <c r="V510" s="34" t="s">
        <v>5508</v>
      </c>
      <c r="W510" s="123" t="s">
        <v>5511</v>
      </c>
      <c r="X510" t="s">
        <v>132</v>
      </c>
      <c r="Y510" t="s">
        <v>133</v>
      </c>
    </row>
    <row r="511" ht="409.5" spans="1:25">
      <c r="A511" s="107" t="s">
        <v>462</v>
      </c>
      <c r="B511" s="34" t="s">
        <v>117</v>
      </c>
      <c r="C511" s="93" t="s">
        <v>150</v>
      </c>
      <c r="D511" s="102" t="s">
        <v>5508</v>
      </c>
      <c r="E511" s="54" t="s">
        <v>157</v>
      </c>
      <c r="F511" s="55" t="s">
        <v>4626</v>
      </c>
      <c r="G511" s="80">
        <v>45444</v>
      </c>
      <c r="H511" s="80">
        <v>45473</v>
      </c>
      <c r="I511" s="93" t="s">
        <v>124</v>
      </c>
      <c r="J511" s="34" t="s">
        <v>125</v>
      </c>
      <c r="K511" s="48" t="s">
        <v>1143</v>
      </c>
      <c r="L511" s="107" t="s">
        <v>78</v>
      </c>
      <c r="M511" s="166">
        <v>6</v>
      </c>
      <c r="N511" s="34" t="s">
        <v>5509</v>
      </c>
      <c r="O511" s="65">
        <v>45322.5048611111</v>
      </c>
      <c r="P511" s="35"/>
      <c r="Q511" s="35"/>
      <c r="R511" s="40"/>
      <c r="S511" s="40"/>
      <c r="T511" s="36"/>
      <c r="U511" s="34" t="s">
        <v>5510</v>
      </c>
      <c r="V511" s="34" t="s">
        <v>5508</v>
      </c>
      <c r="W511" s="123" t="s">
        <v>5511</v>
      </c>
      <c r="X511" t="s">
        <v>132</v>
      </c>
      <c r="Y511" t="s">
        <v>133</v>
      </c>
    </row>
    <row r="512" ht="36" spans="1:25">
      <c r="A512" s="107">
        <v>577</v>
      </c>
      <c r="B512" s="34" t="s">
        <v>117</v>
      </c>
      <c r="C512" s="93" t="s">
        <v>150</v>
      </c>
      <c r="D512" s="102" t="s">
        <v>5508</v>
      </c>
      <c r="E512" s="54" t="s">
        <v>157</v>
      </c>
      <c r="F512" s="55" t="s">
        <v>4626</v>
      </c>
      <c r="G512" s="80">
        <v>45505</v>
      </c>
      <c r="H512" s="80">
        <v>45505</v>
      </c>
      <c r="I512" s="93" t="s">
        <v>124</v>
      </c>
      <c r="J512" s="34" t="s">
        <v>125</v>
      </c>
      <c r="K512" s="48" t="s">
        <v>1143</v>
      </c>
      <c r="L512" s="107" t="s">
        <v>78</v>
      </c>
      <c r="M512" s="166">
        <v>6</v>
      </c>
      <c r="N512" s="34" t="s">
        <v>5469</v>
      </c>
      <c r="O512" s="65">
        <v>45554.5277777778</v>
      </c>
      <c r="P512" s="35"/>
      <c r="Q512" s="35"/>
      <c r="R512" s="40"/>
      <c r="S512" s="40"/>
      <c r="T512" s="36"/>
      <c r="U512" s="34" t="s">
        <v>5470</v>
      </c>
      <c r="V512" s="34" t="s">
        <v>5508</v>
      </c>
      <c r="W512" t="s">
        <v>5465</v>
      </c>
      <c r="X512" t="s">
        <v>132</v>
      </c>
      <c r="Y512" t="s">
        <v>149</v>
      </c>
    </row>
    <row r="513" ht="36" spans="1:25">
      <c r="A513" s="107">
        <v>578</v>
      </c>
      <c r="B513" s="34" t="s">
        <v>117</v>
      </c>
      <c r="C513" s="93" t="s">
        <v>150</v>
      </c>
      <c r="D513" s="102" t="s">
        <v>5508</v>
      </c>
      <c r="E513" s="54" t="s">
        <v>157</v>
      </c>
      <c r="F513" s="55" t="s">
        <v>4626</v>
      </c>
      <c r="G513" s="80">
        <v>45536</v>
      </c>
      <c r="H513" s="80">
        <v>45536</v>
      </c>
      <c r="I513" s="93" t="s">
        <v>124</v>
      </c>
      <c r="J513" s="34" t="s">
        <v>125</v>
      </c>
      <c r="K513" s="48" t="s">
        <v>1143</v>
      </c>
      <c r="L513" s="107" t="s">
        <v>78</v>
      </c>
      <c r="M513" s="166">
        <v>6</v>
      </c>
      <c r="N513" s="34" t="s">
        <v>5469</v>
      </c>
      <c r="O513" s="65">
        <v>45554.5277777778</v>
      </c>
      <c r="P513" s="35"/>
      <c r="Q513" s="35"/>
      <c r="R513" s="40"/>
      <c r="S513" s="40"/>
      <c r="T513" s="36"/>
      <c r="U513" s="34" t="s">
        <v>5470</v>
      </c>
      <c r="V513" s="34" t="s">
        <v>5508</v>
      </c>
      <c r="W513" t="s">
        <v>5465</v>
      </c>
      <c r="X513" t="s">
        <v>132</v>
      </c>
      <c r="Y513" t="s">
        <v>149</v>
      </c>
    </row>
    <row r="514" ht="409.5" spans="1:25">
      <c r="A514" s="107">
        <v>579</v>
      </c>
      <c r="B514" s="34" t="s">
        <v>117</v>
      </c>
      <c r="C514" s="93" t="s">
        <v>363</v>
      </c>
      <c r="D514" s="92" t="s">
        <v>1351</v>
      </c>
      <c r="E514" s="57" t="s">
        <v>157</v>
      </c>
      <c r="F514" s="55" t="s">
        <v>4626</v>
      </c>
      <c r="G514" s="56">
        <v>45323</v>
      </c>
      <c r="H514" s="56">
        <v>45324</v>
      </c>
      <c r="I514" s="93" t="s">
        <v>124</v>
      </c>
      <c r="J514" s="34" t="s">
        <v>125</v>
      </c>
      <c r="K514" s="48" t="s">
        <v>1143</v>
      </c>
      <c r="L514" s="107" t="s">
        <v>78</v>
      </c>
      <c r="M514" s="166">
        <v>6</v>
      </c>
      <c r="N514" s="34" t="s">
        <v>5512</v>
      </c>
      <c r="O514" s="65">
        <v>45322.5055555556</v>
      </c>
      <c r="P514" s="35"/>
      <c r="Q514" s="35"/>
      <c r="R514" s="40"/>
      <c r="S514" s="40"/>
      <c r="T514" s="36"/>
      <c r="U514" s="34" t="s">
        <v>5513</v>
      </c>
      <c r="V514" s="34" t="s">
        <v>1351</v>
      </c>
      <c r="W514" s="123" t="s">
        <v>5514</v>
      </c>
      <c r="X514" t="s">
        <v>132</v>
      </c>
      <c r="Y514" t="s">
        <v>133</v>
      </c>
    </row>
    <row r="515" ht="409.5" spans="1:25">
      <c r="A515" s="107">
        <v>580</v>
      </c>
      <c r="B515" s="34" t="s">
        <v>117</v>
      </c>
      <c r="C515" s="93" t="s">
        <v>363</v>
      </c>
      <c r="D515" s="92" t="s">
        <v>1351</v>
      </c>
      <c r="E515" s="57" t="s">
        <v>157</v>
      </c>
      <c r="F515" s="55" t="s">
        <v>4626</v>
      </c>
      <c r="G515" s="80">
        <v>45505</v>
      </c>
      <c r="H515" s="80">
        <v>45505</v>
      </c>
      <c r="I515" s="93" t="s">
        <v>124</v>
      </c>
      <c r="J515" s="34" t="s">
        <v>125</v>
      </c>
      <c r="K515" s="48" t="s">
        <v>1143</v>
      </c>
      <c r="L515" s="107" t="s">
        <v>78</v>
      </c>
      <c r="M515" s="166">
        <v>6</v>
      </c>
      <c r="N515" s="34" t="s">
        <v>5515</v>
      </c>
      <c r="O515" s="65">
        <v>45483.5923611111</v>
      </c>
      <c r="P515" s="35"/>
      <c r="Q515" s="35"/>
      <c r="R515" s="40"/>
      <c r="S515" s="40"/>
      <c r="T515" s="36"/>
      <c r="U515" s="34" t="s">
        <v>5516</v>
      </c>
      <c r="V515" s="34" t="s">
        <v>1351</v>
      </c>
      <c r="W515" s="123" t="s">
        <v>5517</v>
      </c>
      <c r="X515" t="s">
        <v>132</v>
      </c>
      <c r="Y515" t="s">
        <v>138</v>
      </c>
    </row>
    <row r="516" ht="409.5" spans="1:25">
      <c r="A516" s="107">
        <v>581</v>
      </c>
      <c r="B516" s="34" t="s">
        <v>117</v>
      </c>
      <c r="C516" s="93" t="s">
        <v>363</v>
      </c>
      <c r="D516" s="92" t="s">
        <v>1357</v>
      </c>
      <c r="E516" s="57" t="s">
        <v>157</v>
      </c>
      <c r="F516" s="55" t="s">
        <v>4626</v>
      </c>
      <c r="G516" s="56">
        <v>45323</v>
      </c>
      <c r="H516" s="56">
        <v>45324</v>
      </c>
      <c r="I516" s="93" t="s">
        <v>124</v>
      </c>
      <c r="J516" s="34" t="s">
        <v>125</v>
      </c>
      <c r="K516" s="48" t="s">
        <v>1143</v>
      </c>
      <c r="L516" s="107" t="s">
        <v>78</v>
      </c>
      <c r="M516" s="166">
        <v>6</v>
      </c>
      <c r="N516" s="34" t="s">
        <v>5512</v>
      </c>
      <c r="O516" s="65">
        <v>45322.5055555556</v>
      </c>
      <c r="P516" s="35"/>
      <c r="Q516" s="35"/>
      <c r="R516" s="40"/>
      <c r="S516" s="40"/>
      <c r="T516" s="36"/>
      <c r="U516" s="34" t="s">
        <v>5513</v>
      </c>
      <c r="V516" s="34" t="s">
        <v>1357</v>
      </c>
      <c r="W516" s="123" t="s">
        <v>5514</v>
      </c>
      <c r="X516" t="s">
        <v>132</v>
      </c>
      <c r="Y516" t="s">
        <v>133</v>
      </c>
    </row>
    <row r="517" ht="409.5" spans="1:25">
      <c r="A517" s="107">
        <v>582</v>
      </c>
      <c r="B517" s="34" t="s">
        <v>117</v>
      </c>
      <c r="C517" s="145" t="s">
        <v>363</v>
      </c>
      <c r="D517" s="92" t="s">
        <v>1357</v>
      </c>
      <c r="E517" s="57" t="s">
        <v>157</v>
      </c>
      <c r="F517" s="55" t="s">
        <v>4626</v>
      </c>
      <c r="G517" s="80">
        <v>45505</v>
      </c>
      <c r="H517" s="80">
        <v>45505</v>
      </c>
      <c r="I517" s="93" t="s">
        <v>124</v>
      </c>
      <c r="J517" s="34" t="s">
        <v>125</v>
      </c>
      <c r="K517" s="48" t="s">
        <v>1143</v>
      </c>
      <c r="L517" s="107" t="s">
        <v>78</v>
      </c>
      <c r="M517" s="166">
        <v>6</v>
      </c>
      <c r="N517" s="34" t="s">
        <v>5515</v>
      </c>
      <c r="O517" s="65">
        <v>45483.5923611111</v>
      </c>
      <c r="P517" s="35"/>
      <c r="Q517" s="35"/>
      <c r="R517" s="40"/>
      <c r="S517" s="40"/>
      <c r="T517" s="36"/>
      <c r="U517" s="34" t="s">
        <v>5516</v>
      </c>
      <c r="V517" s="34" t="s">
        <v>1357</v>
      </c>
      <c r="W517" s="123" t="s">
        <v>5517</v>
      </c>
      <c r="X517" t="s">
        <v>132</v>
      </c>
      <c r="Y517" t="s">
        <v>138</v>
      </c>
    </row>
    <row r="518" ht="297" spans="1:25">
      <c r="A518" s="107">
        <v>583</v>
      </c>
      <c r="B518" s="34" t="s">
        <v>117</v>
      </c>
      <c r="C518" s="93" t="s">
        <v>150</v>
      </c>
      <c r="D518" s="92" t="s">
        <v>5518</v>
      </c>
      <c r="E518" s="54" t="s">
        <v>157</v>
      </c>
      <c r="F518" s="55" t="s">
        <v>4626</v>
      </c>
      <c r="G518" s="56">
        <v>45323</v>
      </c>
      <c r="H518" s="56">
        <v>45324</v>
      </c>
      <c r="I518" s="93" t="s">
        <v>124</v>
      </c>
      <c r="J518" s="34" t="s">
        <v>125</v>
      </c>
      <c r="K518" s="48" t="s">
        <v>1143</v>
      </c>
      <c r="L518" s="107" t="s">
        <v>78</v>
      </c>
      <c r="M518" s="166">
        <v>6</v>
      </c>
      <c r="N518" s="34" t="s">
        <v>5519</v>
      </c>
      <c r="O518" s="65">
        <v>45320.5069444444</v>
      </c>
      <c r="P518" s="35"/>
      <c r="Q518" s="35"/>
      <c r="R518" s="40"/>
      <c r="S518" s="40"/>
      <c r="T518" s="36"/>
      <c r="U518" s="34" t="s">
        <v>5520</v>
      </c>
      <c r="V518" s="34" t="s">
        <v>5518</v>
      </c>
      <c r="W518" s="123" t="s">
        <v>5521</v>
      </c>
      <c r="X518" t="s">
        <v>132</v>
      </c>
      <c r="Y518" t="s">
        <v>133</v>
      </c>
    </row>
    <row r="519" ht="297" spans="1:25">
      <c r="A519" s="107" t="s">
        <v>462</v>
      </c>
      <c r="B519" s="34" t="s">
        <v>117</v>
      </c>
      <c r="C519" s="93" t="s">
        <v>150</v>
      </c>
      <c r="D519" s="92" t="s">
        <v>5518</v>
      </c>
      <c r="E519" s="54" t="s">
        <v>157</v>
      </c>
      <c r="F519" s="55" t="s">
        <v>4626</v>
      </c>
      <c r="G519" s="80">
        <v>45444</v>
      </c>
      <c r="H519" s="80">
        <v>45473</v>
      </c>
      <c r="I519" s="93" t="s">
        <v>124</v>
      </c>
      <c r="J519" s="34" t="s">
        <v>125</v>
      </c>
      <c r="K519" s="48" t="s">
        <v>1143</v>
      </c>
      <c r="L519" s="107" t="s">
        <v>78</v>
      </c>
      <c r="M519" s="166">
        <v>6</v>
      </c>
      <c r="N519" s="34" t="s">
        <v>5519</v>
      </c>
      <c r="O519" s="65">
        <v>45320.5069444444</v>
      </c>
      <c r="P519" s="35"/>
      <c r="Q519" s="35"/>
      <c r="R519" s="40"/>
      <c r="S519" s="40"/>
      <c r="T519" s="36"/>
      <c r="U519" s="34" t="s">
        <v>5520</v>
      </c>
      <c r="V519" s="34" t="s">
        <v>5518</v>
      </c>
      <c r="W519" s="123" t="s">
        <v>5521</v>
      </c>
      <c r="X519" t="s">
        <v>132</v>
      </c>
      <c r="Y519" t="s">
        <v>133</v>
      </c>
    </row>
    <row r="520" ht="297" spans="1:25">
      <c r="A520" s="107">
        <v>584</v>
      </c>
      <c r="B520" s="34" t="s">
        <v>117</v>
      </c>
      <c r="C520" s="93" t="s">
        <v>150</v>
      </c>
      <c r="D520" s="92" t="s">
        <v>5518</v>
      </c>
      <c r="E520" s="54" t="s">
        <v>157</v>
      </c>
      <c r="F520" s="55" t="s">
        <v>4626</v>
      </c>
      <c r="G520" s="80">
        <v>45505</v>
      </c>
      <c r="H520" s="80">
        <v>45505</v>
      </c>
      <c r="I520" s="93" t="s">
        <v>124</v>
      </c>
      <c r="J520" s="34" t="s">
        <v>125</v>
      </c>
      <c r="K520" s="48" t="s">
        <v>1143</v>
      </c>
      <c r="L520" s="107" t="s">
        <v>78</v>
      </c>
      <c r="M520" s="166">
        <v>6</v>
      </c>
      <c r="N520" s="34" t="s">
        <v>5522</v>
      </c>
      <c r="O520" s="65">
        <v>45483.4944444444</v>
      </c>
      <c r="P520" s="35"/>
      <c r="Q520" s="35"/>
      <c r="R520" s="40"/>
      <c r="S520" s="40"/>
      <c r="T520" s="36"/>
      <c r="U520" s="34" t="s">
        <v>5523</v>
      </c>
      <c r="V520" s="34" t="s">
        <v>5518</v>
      </c>
      <c r="W520" s="123" t="s">
        <v>5524</v>
      </c>
      <c r="X520" t="s">
        <v>132</v>
      </c>
      <c r="Y520" t="s">
        <v>138</v>
      </c>
    </row>
    <row r="521" ht="297" spans="1:25">
      <c r="A521" s="107">
        <v>585</v>
      </c>
      <c r="B521" s="34" t="s">
        <v>117</v>
      </c>
      <c r="C521" s="93" t="s">
        <v>150</v>
      </c>
      <c r="D521" s="92" t="s">
        <v>5518</v>
      </c>
      <c r="E521" s="54" t="s">
        <v>157</v>
      </c>
      <c r="F521" s="55" t="s">
        <v>4626</v>
      </c>
      <c r="G521" s="80">
        <v>45536</v>
      </c>
      <c r="H521" s="80">
        <v>45536</v>
      </c>
      <c r="I521" s="93" t="s">
        <v>124</v>
      </c>
      <c r="J521" s="34" t="s">
        <v>125</v>
      </c>
      <c r="K521" s="48" t="s">
        <v>1143</v>
      </c>
      <c r="L521" s="107" t="s">
        <v>78</v>
      </c>
      <c r="M521" s="166">
        <v>6</v>
      </c>
      <c r="N521" s="34" t="s">
        <v>5522</v>
      </c>
      <c r="O521" s="65">
        <v>45483.4944444444</v>
      </c>
      <c r="P521" s="35"/>
      <c r="Q521" s="35"/>
      <c r="R521" s="40"/>
      <c r="S521" s="40"/>
      <c r="T521" s="36"/>
      <c r="U521" s="34" t="s">
        <v>5523</v>
      </c>
      <c r="V521" s="34" t="s">
        <v>5518</v>
      </c>
      <c r="W521" s="123" t="s">
        <v>5524</v>
      </c>
      <c r="X521" t="s">
        <v>132</v>
      </c>
      <c r="Y521" t="s">
        <v>138</v>
      </c>
    </row>
    <row r="522" ht="283.5" spans="1:25">
      <c r="A522" s="107">
        <v>586</v>
      </c>
      <c r="B522" s="34" t="s">
        <v>117</v>
      </c>
      <c r="C522" s="93" t="s">
        <v>150</v>
      </c>
      <c r="D522" s="92" t="s">
        <v>1366</v>
      </c>
      <c r="E522" s="57" t="s">
        <v>157</v>
      </c>
      <c r="F522" s="55" t="s">
        <v>4626</v>
      </c>
      <c r="G522" s="56">
        <v>45323</v>
      </c>
      <c r="H522" s="56">
        <v>45324</v>
      </c>
      <c r="I522" s="93" t="s">
        <v>124</v>
      </c>
      <c r="J522" s="34" t="s">
        <v>125</v>
      </c>
      <c r="K522" s="48" t="s">
        <v>1143</v>
      </c>
      <c r="L522" s="107" t="s">
        <v>78</v>
      </c>
      <c r="M522" s="166">
        <v>6</v>
      </c>
      <c r="N522" s="34" t="s">
        <v>5525</v>
      </c>
      <c r="O522" s="65">
        <v>45316.4736111111</v>
      </c>
      <c r="P522" s="35"/>
      <c r="Q522" s="35"/>
      <c r="R522" s="40"/>
      <c r="S522" s="40"/>
      <c r="T522" s="36"/>
      <c r="U522" s="34" t="s">
        <v>5526</v>
      </c>
      <c r="V522" s="34" t="s">
        <v>1366</v>
      </c>
      <c r="W522" s="123" t="s">
        <v>5527</v>
      </c>
      <c r="X522" t="s">
        <v>132</v>
      </c>
      <c r="Y522" t="s">
        <v>133</v>
      </c>
    </row>
    <row r="523" ht="409.5" spans="1:25">
      <c r="A523" s="107">
        <v>587</v>
      </c>
      <c r="B523" s="34" t="s">
        <v>117</v>
      </c>
      <c r="C523" s="93" t="s">
        <v>150</v>
      </c>
      <c r="D523" s="92" t="s">
        <v>1366</v>
      </c>
      <c r="E523" s="57" t="s">
        <v>157</v>
      </c>
      <c r="F523" s="55" t="s">
        <v>4626</v>
      </c>
      <c r="G523" s="80">
        <v>45505</v>
      </c>
      <c r="H523" s="80">
        <v>45505</v>
      </c>
      <c r="I523" s="93" t="s">
        <v>124</v>
      </c>
      <c r="J523" s="34" t="s">
        <v>125</v>
      </c>
      <c r="K523" s="48" t="s">
        <v>1143</v>
      </c>
      <c r="L523" s="107" t="s">
        <v>78</v>
      </c>
      <c r="M523" s="166">
        <v>6</v>
      </c>
      <c r="N523" s="34" t="s">
        <v>5528</v>
      </c>
      <c r="O523" s="65">
        <v>45484.6951388889</v>
      </c>
      <c r="P523" s="35"/>
      <c r="Q523" s="35"/>
      <c r="R523" s="40"/>
      <c r="S523" s="40"/>
      <c r="T523" s="36"/>
      <c r="U523" s="34" t="s">
        <v>5529</v>
      </c>
      <c r="V523" s="34" t="s">
        <v>1366</v>
      </c>
      <c r="W523" s="123" t="s">
        <v>5530</v>
      </c>
      <c r="X523" t="s">
        <v>132</v>
      </c>
      <c r="Y523" t="s">
        <v>138</v>
      </c>
    </row>
    <row r="524" ht="162" spans="1:25">
      <c r="A524" s="107">
        <v>588</v>
      </c>
      <c r="B524" s="34" t="s">
        <v>117</v>
      </c>
      <c r="C524" s="93" t="s">
        <v>150</v>
      </c>
      <c r="D524" s="92" t="s">
        <v>5531</v>
      </c>
      <c r="E524" s="57" t="s">
        <v>157</v>
      </c>
      <c r="F524" s="55" t="s">
        <v>4626</v>
      </c>
      <c r="G524" s="56">
        <v>45323</v>
      </c>
      <c r="H524" s="56">
        <v>45324</v>
      </c>
      <c r="I524" s="93" t="s">
        <v>124</v>
      </c>
      <c r="J524" s="34" t="s">
        <v>125</v>
      </c>
      <c r="K524" s="48" t="s">
        <v>1143</v>
      </c>
      <c r="L524" s="107" t="s">
        <v>78</v>
      </c>
      <c r="M524" s="166">
        <v>6</v>
      </c>
      <c r="N524" s="34" t="s">
        <v>5532</v>
      </c>
      <c r="O524" s="65">
        <v>45302.5111111111</v>
      </c>
      <c r="P524" s="35"/>
      <c r="Q524" s="35"/>
      <c r="R524" s="40"/>
      <c r="S524" s="40"/>
      <c r="T524" s="36"/>
      <c r="U524" s="34" t="s">
        <v>5533</v>
      </c>
      <c r="V524" s="34" t="s">
        <v>5531</v>
      </c>
      <c r="W524" s="123" t="s">
        <v>5534</v>
      </c>
      <c r="X524" t="s">
        <v>132</v>
      </c>
      <c r="Y524" t="s">
        <v>133</v>
      </c>
    </row>
    <row r="525" ht="337.5" spans="1:25">
      <c r="A525" s="107">
        <v>589</v>
      </c>
      <c r="B525" s="34" t="s">
        <v>117</v>
      </c>
      <c r="C525" s="93" t="s">
        <v>150</v>
      </c>
      <c r="D525" s="92" t="s">
        <v>5531</v>
      </c>
      <c r="E525" s="57" t="s">
        <v>157</v>
      </c>
      <c r="F525" s="55" t="s">
        <v>4626</v>
      </c>
      <c r="G525" s="80">
        <v>45505</v>
      </c>
      <c r="H525" s="80">
        <v>45505</v>
      </c>
      <c r="I525" s="93" t="s">
        <v>124</v>
      </c>
      <c r="J525" s="34" t="s">
        <v>125</v>
      </c>
      <c r="K525" s="48" t="s">
        <v>1143</v>
      </c>
      <c r="L525" s="107" t="s">
        <v>78</v>
      </c>
      <c r="M525" s="166">
        <v>6</v>
      </c>
      <c r="N525" s="34" t="s">
        <v>5535</v>
      </c>
      <c r="O525" s="65">
        <v>45476.6715277778</v>
      </c>
      <c r="P525" s="35"/>
      <c r="Q525" s="35"/>
      <c r="R525" s="40"/>
      <c r="S525" s="40"/>
      <c r="T525" s="36"/>
      <c r="U525" s="34" t="s">
        <v>5536</v>
      </c>
      <c r="V525" s="34" t="s">
        <v>5531</v>
      </c>
      <c r="W525" s="123" t="s">
        <v>5537</v>
      </c>
      <c r="X525" t="s">
        <v>132</v>
      </c>
      <c r="Y525" t="s">
        <v>138</v>
      </c>
    </row>
    <row r="526" ht="162" spans="1:25">
      <c r="A526" s="107">
        <v>590</v>
      </c>
      <c r="B526" s="34" t="s">
        <v>117</v>
      </c>
      <c r="C526" s="93" t="s">
        <v>150</v>
      </c>
      <c r="D526" s="92" t="s">
        <v>1389</v>
      </c>
      <c r="E526" s="57" t="s">
        <v>157</v>
      </c>
      <c r="F526" s="55" t="s">
        <v>4626</v>
      </c>
      <c r="G526" s="56">
        <v>45323</v>
      </c>
      <c r="H526" s="56">
        <v>45324</v>
      </c>
      <c r="I526" s="93" t="s">
        <v>124</v>
      </c>
      <c r="J526" s="34" t="s">
        <v>125</v>
      </c>
      <c r="K526" s="48" t="s">
        <v>1143</v>
      </c>
      <c r="L526" s="107" t="s">
        <v>78</v>
      </c>
      <c r="M526" s="166">
        <v>6</v>
      </c>
      <c r="N526" s="34" t="s">
        <v>5532</v>
      </c>
      <c r="O526" s="65">
        <v>45302.5111111111</v>
      </c>
      <c r="P526" s="35"/>
      <c r="Q526" s="35"/>
      <c r="R526" s="40"/>
      <c r="S526" s="40"/>
      <c r="T526" s="36"/>
      <c r="U526" s="34" t="s">
        <v>5533</v>
      </c>
      <c r="V526" s="34" t="s">
        <v>1389</v>
      </c>
      <c r="W526" s="123" t="s">
        <v>5534</v>
      </c>
      <c r="X526" t="s">
        <v>132</v>
      </c>
      <c r="Y526" t="s">
        <v>133</v>
      </c>
    </row>
    <row r="527" ht="337.5" spans="1:25">
      <c r="A527" s="107">
        <v>591</v>
      </c>
      <c r="B527" s="34" t="s">
        <v>117</v>
      </c>
      <c r="C527" s="93" t="s">
        <v>150</v>
      </c>
      <c r="D527" s="92" t="s">
        <v>1389</v>
      </c>
      <c r="E527" s="57" t="s">
        <v>157</v>
      </c>
      <c r="F527" s="55" t="s">
        <v>4626</v>
      </c>
      <c r="G527" s="80">
        <v>45505</v>
      </c>
      <c r="H527" s="80">
        <v>45505</v>
      </c>
      <c r="I527" s="93" t="s">
        <v>124</v>
      </c>
      <c r="J527" s="34" t="s">
        <v>125</v>
      </c>
      <c r="K527" s="48" t="s">
        <v>1143</v>
      </c>
      <c r="L527" s="107" t="s">
        <v>78</v>
      </c>
      <c r="M527" s="166">
        <v>6</v>
      </c>
      <c r="N527" s="34" t="s">
        <v>5535</v>
      </c>
      <c r="O527" s="65">
        <v>45476.6715277778</v>
      </c>
      <c r="P527" s="35"/>
      <c r="Q527" s="35"/>
      <c r="R527" s="40"/>
      <c r="S527" s="40"/>
      <c r="T527" s="36"/>
      <c r="U527" s="34" t="s">
        <v>5536</v>
      </c>
      <c r="V527" s="34" t="s">
        <v>1389</v>
      </c>
      <c r="W527" s="123" t="s">
        <v>5537</v>
      </c>
      <c r="X527" t="s">
        <v>132</v>
      </c>
      <c r="Y527" t="s">
        <v>138</v>
      </c>
    </row>
    <row r="528" ht="108" spans="1:25">
      <c r="A528" s="107">
        <v>592</v>
      </c>
      <c r="B528" s="34" t="s">
        <v>117</v>
      </c>
      <c r="C528" s="93" t="s">
        <v>150</v>
      </c>
      <c r="D528" s="102" t="s">
        <v>1393</v>
      </c>
      <c r="E528" s="57" t="s">
        <v>247</v>
      </c>
      <c r="F528" s="55" t="s">
        <v>4626</v>
      </c>
      <c r="G528" s="56">
        <v>45323</v>
      </c>
      <c r="H528" s="56">
        <v>45324</v>
      </c>
      <c r="I528" s="93" t="s">
        <v>124</v>
      </c>
      <c r="J528" s="34" t="s">
        <v>125</v>
      </c>
      <c r="K528" s="48" t="s">
        <v>1143</v>
      </c>
      <c r="L528" s="107" t="s">
        <v>78</v>
      </c>
      <c r="M528" s="166">
        <v>9</v>
      </c>
      <c r="N528" s="34" t="s">
        <v>5538</v>
      </c>
      <c r="O528" s="65">
        <v>45316.4736111111</v>
      </c>
      <c r="P528" s="35"/>
      <c r="Q528" s="35"/>
      <c r="R528" s="40"/>
      <c r="S528" s="40"/>
      <c r="T528" s="36"/>
      <c r="U528" s="34" t="s">
        <v>5539</v>
      </c>
      <c r="V528" s="34" t="s">
        <v>1393</v>
      </c>
      <c r="W528" s="123" t="s">
        <v>5540</v>
      </c>
      <c r="X528" t="s">
        <v>132</v>
      </c>
      <c r="Y528" t="s">
        <v>133</v>
      </c>
    </row>
    <row r="529" ht="36" spans="1:25">
      <c r="A529" s="107">
        <v>593</v>
      </c>
      <c r="B529" s="34" t="s">
        <v>117</v>
      </c>
      <c r="C529" s="93" t="s">
        <v>150</v>
      </c>
      <c r="D529" s="102" t="s">
        <v>1393</v>
      </c>
      <c r="E529" s="57" t="s">
        <v>247</v>
      </c>
      <c r="F529" s="55" t="s">
        <v>4626</v>
      </c>
      <c r="G529" s="80">
        <v>45505</v>
      </c>
      <c r="H529" s="80">
        <v>45505</v>
      </c>
      <c r="I529" s="93" t="s">
        <v>124</v>
      </c>
      <c r="J529" s="34" t="s">
        <v>125</v>
      </c>
      <c r="K529" s="48" t="s">
        <v>1143</v>
      </c>
      <c r="L529" s="107" t="s">
        <v>78</v>
      </c>
      <c r="M529" s="166">
        <v>9</v>
      </c>
      <c r="N529" s="34" t="s">
        <v>5541</v>
      </c>
      <c r="O529" s="65">
        <v>45484.6951388889</v>
      </c>
      <c r="P529" s="35"/>
      <c r="Q529" s="35"/>
      <c r="R529" s="40"/>
      <c r="S529" s="40"/>
      <c r="T529" s="36"/>
      <c r="U529" s="34" t="s">
        <v>5542</v>
      </c>
      <c r="V529" s="34" t="s">
        <v>1393</v>
      </c>
      <c r="W529" t="s">
        <v>5543</v>
      </c>
      <c r="X529" t="s">
        <v>132</v>
      </c>
      <c r="Y529" t="s">
        <v>138</v>
      </c>
    </row>
    <row r="530" ht="409.5" spans="1:25">
      <c r="A530" s="107">
        <v>594</v>
      </c>
      <c r="B530" s="34" t="s">
        <v>117</v>
      </c>
      <c r="C530" s="55" t="s">
        <v>150</v>
      </c>
      <c r="D530" s="103" t="s">
        <v>1398</v>
      </c>
      <c r="E530" s="54" t="s">
        <v>157</v>
      </c>
      <c r="F530" s="55" t="s">
        <v>4626</v>
      </c>
      <c r="G530" s="80">
        <v>45323</v>
      </c>
      <c r="H530" s="80">
        <v>45324</v>
      </c>
      <c r="I530" s="93" t="s">
        <v>124</v>
      </c>
      <c r="J530" s="34" t="s">
        <v>125</v>
      </c>
      <c r="K530" s="48" t="s">
        <v>1143</v>
      </c>
      <c r="L530" s="107" t="s">
        <v>78</v>
      </c>
      <c r="M530" s="55">
        <v>21</v>
      </c>
      <c r="N530" s="34" t="s">
        <v>5544</v>
      </c>
      <c r="O530" s="65">
        <v>45322.5055555556</v>
      </c>
      <c r="P530" s="35"/>
      <c r="Q530" s="35"/>
      <c r="R530" s="40"/>
      <c r="S530" s="40"/>
      <c r="T530" s="36"/>
      <c r="U530" s="34" t="s">
        <v>5545</v>
      </c>
      <c r="V530" s="34" t="s">
        <v>1398</v>
      </c>
      <c r="W530" s="123" t="s">
        <v>5546</v>
      </c>
      <c r="X530" t="s">
        <v>132</v>
      </c>
      <c r="Y530" t="s">
        <v>133</v>
      </c>
    </row>
    <row r="531" ht="409.5" spans="1:25">
      <c r="A531" s="107">
        <v>595</v>
      </c>
      <c r="B531" s="34" t="s">
        <v>117</v>
      </c>
      <c r="C531" s="55" t="s">
        <v>150</v>
      </c>
      <c r="D531" s="103" t="s">
        <v>1398</v>
      </c>
      <c r="E531" s="54" t="s">
        <v>157</v>
      </c>
      <c r="F531" s="55" t="s">
        <v>4626</v>
      </c>
      <c r="G531" s="80">
        <v>45383</v>
      </c>
      <c r="H531" s="80">
        <v>45384</v>
      </c>
      <c r="I531" s="93" t="s">
        <v>124</v>
      </c>
      <c r="J531" s="34" t="s">
        <v>125</v>
      </c>
      <c r="K531" s="48" t="s">
        <v>1143</v>
      </c>
      <c r="L531" s="107" t="s">
        <v>78</v>
      </c>
      <c r="M531" s="55">
        <v>21</v>
      </c>
      <c r="N531" s="34" t="s">
        <v>5544</v>
      </c>
      <c r="O531" s="65">
        <v>45322.5055555556</v>
      </c>
      <c r="P531" s="35"/>
      <c r="Q531" s="35"/>
      <c r="R531" s="40"/>
      <c r="S531" s="40"/>
      <c r="T531" s="36"/>
      <c r="U531" s="34" t="s">
        <v>5545</v>
      </c>
      <c r="V531" s="34" t="s">
        <v>1398</v>
      </c>
      <c r="W531" s="123" t="s">
        <v>5546</v>
      </c>
      <c r="X531" t="s">
        <v>132</v>
      </c>
      <c r="Y531" t="s">
        <v>133</v>
      </c>
    </row>
    <row r="532" ht="409.5" spans="1:25">
      <c r="A532" s="107">
        <v>596</v>
      </c>
      <c r="B532" s="34" t="s">
        <v>117</v>
      </c>
      <c r="C532" s="55" t="s">
        <v>150</v>
      </c>
      <c r="D532" s="103" t="s">
        <v>1398</v>
      </c>
      <c r="E532" s="54" t="s">
        <v>157</v>
      </c>
      <c r="F532" s="55" t="s">
        <v>4626</v>
      </c>
      <c r="G532" s="80">
        <v>45444</v>
      </c>
      <c r="H532" s="80">
        <v>45445</v>
      </c>
      <c r="I532" s="93" t="s">
        <v>124</v>
      </c>
      <c r="J532" s="34" t="s">
        <v>125</v>
      </c>
      <c r="K532" s="48" t="s">
        <v>1143</v>
      </c>
      <c r="L532" s="107" t="s">
        <v>78</v>
      </c>
      <c r="M532" s="55">
        <v>21</v>
      </c>
      <c r="N532" s="34" t="s">
        <v>5544</v>
      </c>
      <c r="O532" s="65">
        <v>45322.5055555556</v>
      </c>
      <c r="P532" s="35"/>
      <c r="Q532" s="35"/>
      <c r="R532" s="40"/>
      <c r="S532" s="40"/>
      <c r="T532" s="36"/>
      <c r="U532" s="34" t="s">
        <v>5545</v>
      </c>
      <c r="V532" s="34" t="s">
        <v>1398</v>
      </c>
      <c r="W532" s="123" t="s">
        <v>5546</v>
      </c>
      <c r="X532" s="124" t="s">
        <v>132</v>
      </c>
      <c r="Y532" s="124" t="s">
        <v>133</v>
      </c>
    </row>
    <row r="533" ht="409.5" spans="1:25">
      <c r="A533" s="107"/>
      <c r="B533" s="34" t="s">
        <v>117</v>
      </c>
      <c r="C533" s="55" t="s">
        <v>150</v>
      </c>
      <c r="D533" s="103" t="s">
        <v>1398</v>
      </c>
      <c r="E533" s="54" t="s">
        <v>157</v>
      </c>
      <c r="F533" s="55" t="s">
        <v>4626</v>
      </c>
      <c r="G533" s="80">
        <v>45505</v>
      </c>
      <c r="H533" s="80">
        <v>45506</v>
      </c>
      <c r="I533" s="93" t="s">
        <v>124</v>
      </c>
      <c r="J533" s="34" t="s">
        <v>125</v>
      </c>
      <c r="K533" s="48" t="s">
        <v>1143</v>
      </c>
      <c r="L533" s="107" t="s">
        <v>78</v>
      </c>
      <c r="M533" s="55">
        <v>21</v>
      </c>
      <c r="N533" s="34" t="s">
        <v>5547</v>
      </c>
      <c r="O533" s="65">
        <v>45492.4895833333</v>
      </c>
      <c r="P533" s="35"/>
      <c r="Q533" s="35"/>
      <c r="R533" s="40"/>
      <c r="S533" s="40"/>
      <c r="T533" s="36"/>
      <c r="U533" s="34" t="s">
        <v>5548</v>
      </c>
      <c r="V533" s="34" t="s">
        <v>1398</v>
      </c>
      <c r="W533" s="123" t="s">
        <v>5549</v>
      </c>
      <c r="X533" t="s">
        <v>132</v>
      </c>
      <c r="Y533" t="s">
        <v>138</v>
      </c>
    </row>
    <row r="534" ht="409.5" spans="1:25">
      <c r="A534" s="107"/>
      <c r="B534" s="34" t="s">
        <v>117</v>
      </c>
      <c r="C534" s="55" t="s">
        <v>150</v>
      </c>
      <c r="D534" s="103" t="s">
        <v>1398</v>
      </c>
      <c r="E534" s="54" t="s">
        <v>157</v>
      </c>
      <c r="F534" s="55" t="s">
        <v>4626</v>
      </c>
      <c r="G534" s="80">
        <v>45566</v>
      </c>
      <c r="H534" s="80">
        <v>45567</v>
      </c>
      <c r="I534" s="93" t="s">
        <v>124</v>
      </c>
      <c r="J534" s="34" t="s">
        <v>125</v>
      </c>
      <c r="K534" s="48" t="s">
        <v>1143</v>
      </c>
      <c r="L534" s="107" t="s">
        <v>78</v>
      </c>
      <c r="M534" s="55">
        <v>21</v>
      </c>
      <c r="N534" s="34" t="s">
        <v>5547</v>
      </c>
      <c r="O534" s="65">
        <v>45492.4895833333</v>
      </c>
      <c r="P534" s="35"/>
      <c r="Q534" s="35"/>
      <c r="R534" s="40"/>
      <c r="S534" s="40"/>
      <c r="T534" s="36"/>
      <c r="U534" s="34" t="s">
        <v>5548</v>
      </c>
      <c r="V534" s="34" t="s">
        <v>1398</v>
      </c>
      <c r="W534" s="123" t="s">
        <v>5549</v>
      </c>
      <c r="X534" t="s">
        <v>132</v>
      </c>
      <c r="Y534" t="s">
        <v>138</v>
      </c>
    </row>
    <row r="535" ht="409.5" spans="1:25">
      <c r="A535" s="107"/>
      <c r="B535" s="34" t="s">
        <v>117</v>
      </c>
      <c r="C535" s="55" t="s">
        <v>150</v>
      </c>
      <c r="D535" s="103" t="s">
        <v>1398</v>
      </c>
      <c r="E535" s="54" t="s">
        <v>157</v>
      </c>
      <c r="F535" s="55" t="s">
        <v>4626</v>
      </c>
      <c r="G535" s="80">
        <v>45627</v>
      </c>
      <c r="H535" s="80">
        <v>45628</v>
      </c>
      <c r="I535" s="93" t="s">
        <v>124</v>
      </c>
      <c r="J535" s="34" t="s">
        <v>125</v>
      </c>
      <c r="K535" s="48" t="s">
        <v>1143</v>
      </c>
      <c r="L535" s="107" t="s">
        <v>78</v>
      </c>
      <c r="M535" s="55">
        <v>21</v>
      </c>
      <c r="N535" s="34" t="s">
        <v>5547</v>
      </c>
      <c r="O535" s="65">
        <v>45492.4895833333</v>
      </c>
      <c r="P535" s="35"/>
      <c r="Q535" s="35"/>
      <c r="R535" s="40"/>
      <c r="S535" s="40"/>
      <c r="T535" s="36"/>
      <c r="U535" s="34" t="s">
        <v>5548</v>
      </c>
      <c r="V535" s="34" t="s">
        <v>1398</v>
      </c>
      <c r="W535" s="123" t="s">
        <v>5549</v>
      </c>
      <c r="X535" t="s">
        <v>132</v>
      </c>
      <c r="Y535" t="s">
        <v>138</v>
      </c>
    </row>
    <row r="536" ht="409.5" spans="1:25">
      <c r="A536" s="107"/>
      <c r="B536" s="34" t="s">
        <v>117</v>
      </c>
      <c r="C536" s="55" t="s">
        <v>150</v>
      </c>
      <c r="D536" s="92" t="s">
        <v>1404</v>
      </c>
      <c r="E536" s="57" t="s">
        <v>412</v>
      </c>
      <c r="F536" s="55" t="s">
        <v>4626</v>
      </c>
      <c r="G536" s="80">
        <v>45323</v>
      </c>
      <c r="H536" s="80">
        <v>45324</v>
      </c>
      <c r="I536" s="93" t="s">
        <v>124</v>
      </c>
      <c r="J536" s="34" t="s">
        <v>125</v>
      </c>
      <c r="K536" s="48" t="s">
        <v>1143</v>
      </c>
      <c r="L536" s="107" t="s">
        <v>78</v>
      </c>
      <c r="M536" s="55">
        <v>33</v>
      </c>
      <c r="N536" s="34" t="s">
        <v>5550</v>
      </c>
      <c r="O536" s="65">
        <v>45308.4965277778</v>
      </c>
      <c r="P536" s="35"/>
      <c r="Q536" s="35"/>
      <c r="R536" s="40"/>
      <c r="S536" s="40"/>
      <c r="T536" s="36"/>
      <c r="U536" s="34" t="s">
        <v>5551</v>
      </c>
      <c r="V536" s="34" t="s">
        <v>1404</v>
      </c>
      <c r="W536" s="123" t="s">
        <v>5552</v>
      </c>
      <c r="X536" t="s">
        <v>132</v>
      </c>
      <c r="Y536" t="s">
        <v>133</v>
      </c>
    </row>
    <row r="537" ht="409.5" spans="1:25">
      <c r="A537" s="107"/>
      <c r="B537" s="34" t="s">
        <v>117</v>
      </c>
      <c r="C537" s="55" t="s">
        <v>150</v>
      </c>
      <c r="D537" s="92" t="s">
        <v>1404</v>
      </c>
      <c r="E537" s="57" t="s">
        <v>412</v>
      </c>
      <c r="F537" s="55" t="s">
        <v>4626</v>
      </c>
      <c r="G537" s="80">
        <v>45383</v>
      </c>
      <c r="H537" s="80">
        <v>45384</v>
      </c>
      <c r="I537" s="93" t="s">
        <v>124</v>
      </c>
      <c r="J537" s="34" t="s">
        <v>125</v>
      </c>
      <c r="K537" s="48" t="s">
        <v>1143</v>
      </c>
      <c r="L537" s="107" t="s">
        <v>78</v>
      </c>
      <c r="M537" s="55">
        <v>33</v>
      </c>
      <c r="N537" s="34" t="s">
        <v>5553</v>
      </c>
      <c r="O537" s="65">
        <v>45377.6916666667</v>
      </c>
      <c r="P537" s="35"/>
      <c r="Q537" s="35"/>
      <c r="R537" s="40"/>
      <c r="S537" s="40"/>
      <c r="T537" s="36"/>
      <c r="U537" s="34" t="s">
        <v>5554</v>
      </c>
      <c r="V537" s="34" t="s">
        <v>1404</v>
      </c>
      <c r="W537" s="123" t="s">
        <v>5555</v>
      </c>
      <c r="X537" t="s">
        <v>132</v>
      </c>
      <c r="Y537" t="s">
        <v>163</v>
      </c>
    </row>
    <row r="538" ht="409.5" spans="1:25">
      <c r="A538" s="107"/>
      <c r="B538" s="34" t="s">
        <v>117</v>
      </c>
      <c r="C538" s="55" t="s">
        <v>150</v>
      </c>
      <c r="D538" s="92" t="s">
        <v>1404</v>
      </c>
      <c r="E538" s="57" t="s">
        <v>412</v>
      </c>
      <c r="F538" s="55" t="s">
        <v>4626</v>
      </c>
      <c r="G538" s="80">
        <v>45444</v>
      </c>
      <c r="H538" s="80">
        <v>45445</v>
      </c>
      <c r="I538" s="93" t="s">
        <v>124</v>
      </c>
      <c r="J538" s="34" t="s">
        <v>125</v>
      </c>
      <c r="K538" s="48" t="s">
        <v>1143</v>
      </c>
      <c r="L538" s="107" t="s">
        <v>78</v>
      </c>
      <c r="M538" s="55">
        <v>33</v>
      </c>
      <c r="N538" s="34" t="s">
        <v>5556</v>
      </c>
      <c r="O538" s="65">
        <v>45442.6013888889</v>
      </c>
      <c r="P538" s="35"/>
      <c r="Q538" s="35"/>
      <c r="R538" s="40"/>
      <c r="S538" s="40"/>
      <c r="T538" s="36"/>
      <c r="U538" s="34" t="s">
        <v>5557</v>
      </c>
      <c r="V538" s="34" t="s">
        <v>1404</v>
      </c>
      <c r="W538" s="123" t="s">
        <v>5558</v>
      </c>
      <c r="X538" s="124" t="s">
        <v>132</v>
      </c>
      <c r="Y538" s="124" t="s">
        <v>438</v>
      </c>
    </row>
    <row r="539" ht="409.5" spans="1:25">
      <c r="A539" s="107">
        <v>597</v>
      </c>
      <c r="B539" s="34" t="s">
        <v>117</v>
      </c>
      <c r="C539" s="55" t="s">
        <v>150</v>
      </c>
      <c r="D539" s="92" t="s">
        <v>1404</v>
      </c>
      <c r="E539" s="57" t="s">
        <v>412</v>
      </c>
      <c r="F539" s="55" t="s">
        <v>4626</v>
      </c>
      <c r="G539" s="80">
        <v>45505</v>
      </c>
      <c r="H539" s="80">
        <v>45506</v>
      </c>
      <c r="I539" s="93" t="s">
        <v>124</v>
      </c>
      <c r="J539" s="34" t="s">
        <v>125</v>
      </c>
      <c r="K539" s="48" t="s">
        <v>1143</v>
      </c>
      <c r="L539" s="107" t="s">
        <v>78</v>
      </c>
      <c r="M539" s="55">
        <v>33</v>
      </c>
      <c r="N539" s="34" t="s">
        <v>5559</v>
      </c>
      <c r="O539" s="65">
        <v>45496.4652777778</v>
      </c>
      <c r="P539" s="35"/>
      <c r="Q539" s="35"/>
      <c r="R539" s="40"/>
      <c r="S539" s="40"/>
      <c r="T539" s="36"/>
      <c r="U539" s="34" t="s">
        <v>5560</v>
      </c>
      <c r="V539" s="34" t="s">
        <v>1404</v>
      </c>
      <c r="W539" s="123" t="s">
        <v>5561</v>
      </c>
      <c r="X539" t="s">
        <v>132</v>
      </c>
      <c r="Y539" t="s">
        <v>138</v>
      </c>
    </row>
    <row r="540" ht="409.5" spans="1:25">
      <c r="A540" s="107">
        <v>598</v>
      </c>
      <c r="B540" s="34" t="s">
        <v>117</v>
      </c>
      <c r="C540" s="55" t="s">
        <v>150</v>
      </c>
      <c r="D540" s="92" t="s">
        <v>1404</v>
      </c>
      <c r="E540" s="57" t="s">
        <v>412</v>
      </c>
      <c r="F540" s="55" t="s">
        <v>4626</v>
      </c>
      <c r="G540" s="80">
        <v>45566</v>
      </c>
      <c r="H540" s="80">
        <v>45567</v>
      </c>
      <c r="I540" s="93" t="s">
        <v>124</v>
      </c>
      <c r="J540" s="34" t="s">
        <v>125</v>
      </c>
      <c r="K540" s="48" t="s">
        <v>1143</v>
      </c>
      <c r="L540" s="107" t="s">
        <v>78</v>
      </c>
      <c r="M540" s="55">
        <v>33</v>
      </c>
      <c r="N540" s="34" t="s">
        <v>5562</v>
      </c>
      <c r="O540" s="65">
        <v>45558.5270833333</v>
      </c>
      <c r="P540" s="35"/>
      <c r="Q540" s="35"/>
      <c r="R540" s="40"/>
      <c r="S540" s="40"/>
      <c r="T540" s="36"/>
      <c r="U540" s="34" t="s">
        <v>5563</v>
      </c>
      <c r="V540" s="34" t="s">
        <v>1404</v>
      </c>
      <c r="W540" s="123" t="s">
        <v>5564</v>
      </c>
      <c r="X540" t="s">
        <v>132</v>
      </c>
      <c r="Y540" t="s">
        <v>149</v>
      </c>
    </row>
    <row r="541" ht="14.25" spans="1:22">
      <c r="A541" s="107">
        <v>599</v>
      </c>
      <c r="B541" s="34" t="s">
        <v>117</v>
      </c>
      <c r="C541" s="55" t="s">
        <v>150</v>
      </c>
      <c r="D541" s="92" t="s">
        <v>1404</v>
      </c>
      <c r="E541" s="57" t="s">
        <v>412</v>
      </c>
      <c r="F541" s="55" t="s">
        <v>4626</v>
      </c>
      <c r="G541" s="80">
        <v>45627</v>
      </c>
      <c r="H541" s="80">
        <v>45628</v>
      </c>
      <c r="I541" s="93" t="s">
        <v>124</v>
      </c>
      <c r="J541" s="34" t="s">
        <v>125</v>
      </c>
      <c r="K541" s="48" t="s">
        <v>1143</v>
      </c>
      <c r="L541" s="107" t="s">
        <v>78</v>
      </c>
      <c r="M541" s="55">
        <v>33</v>
      </c>
      <c r="N541" s="34"/>
      <c r="O541" s="34"/>
      <c r="P541" s="35"/>
      <c r="Q541" s="35"/>
      <c r="R541" s="40"/>
      <c r="S541" s="40"/>
      <c r="T541" s="36"/>
      <c r="U541" s="34"/>
      <c r="V541" s="34"/>
    </row>
    <row r="542" ht="391.5" spans="1:25">
      <c r="A542" s="107">
        <v>602</v>
      </c>
      <c r="B542" s="34" t="s">
        <v>117</v>
      </c>
      <c r="C542" s="93" t="s">
        <v>363</v>
      </c>
      <c r="D542" s="92" t="s">
        <v>4403</v>
      </c>
      <c r="E542" s="57" t="s">
        <v>412</v>
      </c>
      <c r="F542" s="55" t="s">
        <v>4626</v>
      </c>
      <c r="G542" s="80">
        <v>45323</v>
      </c>
      <c r="H542" s="80">
        <v>45324</v>
      </c>
      <c r="I542" s="93" t="s">
        <v>124</v>
      </c>
      <c r="J542" s="34" t="s">
        <v>125</v>
      </c>
      <c r="K542" s="48" t="s">
        <v>1143</v>
      </c>
      <c r="L542" s="107" t="s">
        <v>78</v>
      </c>
      <c r="M542" s="166">
        <v>6</v>
      </c>
      <c r="N542" s="34" t="s">
        <v>5565</v>
      </c>
      <c r="O542" s="65">
        <v>45308.4965277778</v>
      </c>
      <c r="P542" s="35"/>
      <c r="Q542" s="35"/>
      <c r="R542" s="40"/>
      <c r="S542" s="40"/>
      <c r="T542" s="36"/>
      <c r="U542" s="34" t="s">
        <v>5566</v>
      </c>
      <c r="V542" s="34" t="s">
        <v>4403</v>
      </c>
      <c r="W542" s="123" t="s">
        <v>5567</v>
      </c>
      <c r="X542" t="s">
        <v>132</v>
      </c>
      <c r="Y542" t="s">
        <v>133</v>
      </c>
    </row>
    <row r="543" ht="409.5" spans="1:25">
      <c r="A543" s="107">
        <v>603</v>
      </c>
      <c r="B543" s="34" t="s">
        <v>117</v>
      </c>
      <c r="C543" s="93" t="s">
        <v>363</v>
      </c>
      <c r="D543" s="92" t="s">
        <v>4403</v>
      </c>
      <c r="E543" s="57" t="s">
        <v>412</v>
      </c>
      <c r="F543" s="55" t="s">
        <v>4626</v>
      </c>
      <c r="G543" s="80">
        <v>45383</v>
      </c>
      <c r="H543" s="80">
        <v>45384</v>
      </c>
      <c r="I543" s="93" t="s">
        <v>124</v>
      </c>
      <c r="J543" s="34" t="s">
        <v>125</v>
      </c>
      <c r="K543" s="48" t="s">
        <v>1143</v>
      </c>
      <c r="L543" s="107" t="s">
        <v>78</v>
      </c>
      <c r="M543" s="166">
        <v>6</v>
      </c>
      <c r="N543" s="34" t="s">
        <v>5568</v>
      </c>
      <c r="O543" s="65">
        <v>45369.5895833333</v>
      </c>
      <c r="P543" s="35"/>
      <c r="Q543" s="35"/>
      <c r="R543" s="40"/>
      <c r="S543" s="40"/>
      <c r="T543" s="36"/>
      <c r="U543" s="34" t="s">
        <v>5569</v>
      </c>
      <c r="V543" s="34" t="s">
        <v>4403</v>
      </c>
      <c r="W543" s="123" t="s">
        <v>5570</v>
      </c>
      <c r="X543" t="s">
        <v>132</v>
      </c>
      <c r="Y543" t="s">
        <v>163</v>
      </c>
    </row>
    <row r="544" ht="409.5" spans="1:25">
      <c r="A544" s="107">
        <v>604</v>
      </c>
      <c r="B544" s="34" t="s">
        <v>117</v>
      </c>
      <c r="C544" s="93" t="s">
        <v>363</v>
      </c>
      <c r="D544" s="92" t="s">
        <v>4403</v>
      </c>
      <c r="E544" s="57" t="s">
        <v>412</v>
      </c>
      <c r="F544" s="55" t="s">
        <v>4626</v>
      </c>
      <c r="G544" s="80">
        <v>45444</v>
      </c>
      <c r="H544" s="80">
        <v>45445</v>
      </c>
      <c r="I544" s="93" t="s">
        <v>124</v>
      </c>
      <c r="J544" s="34" t="s">
        <v>125</v>
      </c>
      <c r="K544" s="48" t="s">
        <v>1143</v>
      </c>
      <c r="L544" s="107" t="s">
        <v>78</v>
      </c>
      <c r="M544" s="166">
        <v>6</v>
      </c>
      <c r="N544" s="34" t="s">
        <v>5571</v>
      </c>
      <c r="O544" s="65">
        <v>45442.4583333333</v>
      </c>
      <c r="P544" s="35"/>
      <c r="Q544" s="35"/>
      <c r="R544" s="40"/>
      <c r="S544" s="40"/>
      <c r="T544" s="36"/>
      <c r="U544" s="34" t="s">
        <v>5572</v>
      </c>
      <c r="V544" s="34" t="s">
        <v>4403</v>
      </c>
      <c r="W544" s="123" t="s">
        <v>5573</v>
      </c>
      <c r="X544" s="124" t="s">
        <v>132</v>
      </c>
      <c r="Y544" s="124" t="s">
        <v>438</v>
      </c>
    </row>
    <row r="545" ht="409.5" spans="1:25">
      <c r="A545" s="107">
        <v>605</v>
      </c>
      <c r="B545" s="34" t="s">
        <v>117</v>
      </c>
      <c r="C545" s="93" t="s">
        <v>363</v>
      </c>
      <c r="D545" s="92" t="s">
        <v>4403</v>
      </c>
      <c r="E545" s="57" t="s">
        <v>412</v>
      </c>
      <c r="F545" s="55" t="s">
        <v>4626</v>
      </c>
      <c r="G545" s="80">
        <v>45505</v>
      </c>
      <c r="H545" s="80">
        <v>45506</v>
      </c>
      <c r="I545" s="93" t="s">
        <v>124</v>
      </c>
      <c r="J545" s="34" t="s">
        <v>125</v>
      </c>
      <c r="K545" s="48" t="s">
        <v>1143</v>
      </c>
      <c r="L545" s="107" t="s">
        <v>78</v>
      </c>
      <c r="M545" s="166">
        <v>6</v>
      </c>
      <c r="N545" s="34" t="s">
        <v>5574</v>
      </c>
      <c r="O545" s="65">
        <v>45492.4576388889</v>
      </c>
      <c r="P545" s="35"/>
      <c r="Q545" s="35"/>
      <c r="R545" s="40"/>
      <c r="S545" s="40"/>
      <c r="T545" s="36"/>
      <c r="U545" s="34" t="s">
        <v>5575</v>
      </c>
      <c r="V545" s="34" t="s">
        <v>4403</v>
      </c>
      <c r="W545" s="123" t="s">
        <v>5576</v>
      </c>
      <c r="X545" t="s">
        <v>132</v>
      </c>
      <c r="Y545" t="s">
        <v>138</v>
      </c>
    </row>
    <row r="546" ht="409.5" spans="1:25">
      <c r="A546" s="107">
        <v>606</v>
      </c>
      <c r="B546" s="34" t="s">
        <v>117</v>
      </c>
      <c r="C546" s="93" t="s">
        <v>363</v>
      </c>
      <c r="D546" s="92" t="s">
        <v>4403</v>
      </c>
      <c r="E546" s="57" t="s">
        <v>412</v>
      </c>
      <c r="F546" s="55" t="s">
        <v>4626</v>
      </c>
      <c r="G546" s="80">
        <v>45566</v>
      </c>
      <c r="H546" s="80">
        <v>45567</v>
      </c>
      <c r="I546" s="93" t="s">
        <v>124</v>
      </c>
      <c r="J546" s="34" t="s">
        <v>125</v>
      </c>
      <c r="K546" s="48" t="s">
        <v>1143</v>
      </c>
      <c r="L546" s="107" t="s">
        <v>78</v>
      </c>
      <c r="M546" s="166">
        <v>6</v>
      </c>
      <c r="N546" s="34" t="s">
        <v>5577</v>
      </c>
      <c r="O546" s="65">
        <v>45561.4756944444</v>
      </c>
      <c r="P546" s="35"/>
      <c r="Q546" s="35"/>
      <c r="R546" s="40"/>
      <c r="S546" s="40"/>
      <c r="T546" s="36"/>
      <c r="U546" s="34" t="s">
        <v>5578</v>
      </c>
      <c r="V546" s="34" t="s">
        <v>4403</v>
      </c>
      <c r="W546" s="123" t="s">
        <v>5579</v>
      </c>
      <c r="X546" t="s">
        <v>132</v>
      </c>
      <c r="Y546" t="s">
        <v>149</v>
      </c>
    </row>
    <row r="547" ht="14.25" spans="1:22">
      <c r="A547" s="107">
        <v>607</v>
      </c>
      <c r="B547" s="34" t="s">
        <v>117</v>
      </c>
      <c r="C547" s="93" t="s">
        <v>363</v>
      </c>
      <c r="D547" s="92" t="s">
        <v>4403</v>
      </c>
      <c r="E547" s="57" t="s">
        <v>412</v>
      </c>
      <c r="F547" s="55" t="s">
        <v>4626</v>
      </c>
      <c r="G547" s="80">
        <v>45627</v>
      </c>
      <c r="H547" s="80">
        <v>45628</v>
      </c>
      <c r="I547" s="93" t="s">
        <v>124</v>
      </c>
      <c r="J547" s="34" t="s">
        <v>125</v>
      </c>
      <c r="K547" s="48" t="s">
        <v>1143</v>
      </c>
      <c r="L547" s="107" t="s">
        <v>78</v>
      </c>
      <c r="M547" s="166">
        <v>6</v>
      </c>
      <c r="N547" s="34"/>
      <c r="O547" s="34"/>
      <c r="P547" s="35"/>
      <c r="Q547" s="35"/>
      <c r="R547" s="40"/>
      <c r="S547" s="40"/>
      <c r="T547" s="36"/>
      <c r="U547" s="34"/>
      <c r="V547" s="34"/>
    </row>
    <row r="548" ht="409.5" spans="1:25">
      <c r="A548" s="107">
        <v>602</v>
      </c>
      <c r="B548" s="34" t="s">
        <v>117</v>
      </c>
      <c r="C548" s="93" t="s">
        <v>363</v>
      </c>
      <c r="D548" s="92" t="s">
        <v>5580</v>
      </c>
      <c r="E548" s="54" t="s">
        <v>247</v>
      </c>
      <c r="F548" s="55" t="s">
        <v>4626</v>
      </c>
      <c r="G548" s="80">
        <v>45323</v>
      </c>
      <c r="H548" s="80">
        <v>45324</v>
      </c>
      <c r="I548" s="93" t="s">
        <v>124</v>
      </c>
      <c r="J548" s="34" t="s">
        <v>125</v>
      </c>
      <c r="K548" s="48" t="s">
        <v>1143</v>
      </c>
      <c r="L548" s="107" t="s">
        <v>78</v>
      </c>
      <c r="M548" s="166">
        <v>6</v>
      </c>
      <c r="N548" s="34" t="s">
        <v>5581</v>
      </c>
      <c r="O548" s="65">
        <v>45322.5055555556</v>
      </c>
      <c r="P548" s="35"/>
      <c r="Q548" s="35"/>
      <c r="R548" s="40"/>
      <c r="S548" s="40"/>
      <c r="T548" s="36"/>
      <c r="U548" s="34" t="s">
        <v>5582</v>
      </c>
      <c r="V548" s="34" t="s">
        <v>5580</v>
      </c>
      <c r="W548" s="123" t="s">
        <v>5583</v>
      </c>
      <c r="X548" t="s">
        <v>132</v>
      </c>
      <c r="Y548" t="s">
        <v>133</v>
      </c>
    </row>
    <row r="549" ht="409.5" spans="1:25">
      <c r="A549" s="107">
        <v>603</v>
      </c>
      <c r="B549" s="34" t="s">
        <v>117</v>
      </c>
      <c r="C549" s="93" t="s">
        <v>363</v>
      </c>
      <c r="D549" s="92" t="s">
        <v>5580</v>
      </c>
      <c r="E549" s="54" t="s">
        <v>247</v>
      </c>
      <c r="F549" s="55" t="s">
        <v>4626</v>
      </c>
      <c r="G549" s="80">
        <v>45383</v>
      </c>
      <c r="H549" s="80">
        <v>45384</v>
      </c>
      <c r="I549" s="93" t="s">
        <v>124</v>
      </c>
      <c r="J549" s="34" t="s">
        <v>125</v>
      </c>
      <c r="K549" s="48" t="s">
        <v>1143</v>
      </c>
      <c r="L549" s="107" t="s">
        <v>78</v>
      </c>
      <c r="M549" s="166">
        <v>6</v>
      </c>
      <c r="N549" s="34" t="s">
        <v>5581</v>
      </c>
      <c r="O549" s="65">
        <v>45322.5055555556</v>
      </c>
      <c r="P549" s="35"/>
      <c r="Q549" s="35"/>
      <c r="R549" s="40"/>
      <c r="S549" s="40"/>
      <c r="T549" s="36"/>
      <c r="U549" s="34" t="s">
        <v>5582</v>
      </c>
      <c r="V549" s="34" t="s">
        <v>5580</v>
      </c>
      <c r="W549" s="123" t="s">
        <v>5583</v>
      </c>
      <c r="X549" t="s">
        <v>132</v>
      </c>
      <c r="Y549" t="s">
        <v>133</v>
      </c>
    </row>
    <row r="550" ht="409.5" spans="1:25">
      <c r="A550" s="107">
        <v>604</v>
      </c>
      <c r="B550" s="34" t="s">
        <v>117</v>
      </c>
      <c r="C550" s="93" t="s">
        <v>363</v>
      </c>
      <c r="D550" s="92" t="s">
        <v>5580</v>
      </c>
      <c r="E550" s="54" t="s">
        <v>247</v>
      </c>
      <c r="F550" s="55" t="s">
        <v>4626</v>
      </c>
      <c r="G550" s="80">
        <v>45444</v>
      </c>
      <c r="H550" s="80">
        <v>45445</v>
      </c>
      <c r="I550" s="93" t="s">
        <v>124</v>
      </c>
      <c r="J550" s="34" t="s">
        <v>125</v>
      </c>
      <c r="K550" s="48" t="s">
        <v>1143</v>
      </c>
      <c r="L550" s="107" t="s">
        <v>78</v>
      </c>
      <c r="M550" s="166">
        <v>6</v>
      </c>
      <c r="N550" s="34" t="s">
        <v>5581</v>
      </c>
      <c r="O550" s="65">
        <v>45322.5055555556</v>
      </c>
      <c r="P550" s="35"/>
      <c r="Q550" s="35"/>
      <c r="R550" s="40"/>
      <c r="S550" s="40"/>
      <c r="T550" s="36"/>
      <c r="U550" s="34" t="s">
        <v>5582</v>
      </c>
      <c r="V550" s="34" t="s">
        <v>5580</v>
      </c>
      <c r="W550" s="123" t="s">
        <v>5583</v>
      </c>
      <c r="X550" s="124" t="s">
        <v>132</v>
      </c>
      <c r="Y550" s="124" t="s">
        <v>133</v>
      </c>
    </row>
    <row r="551" ht="409.5" spans="1:25">
      <c r="A551" s="107">
        <v>605</v>
      </c>
      <c r="B551" s="34" t="s">
        <v>117</v>
      </c>
      <c r="C551" s="93" t="s">
        <v>363</v>
      </c>
      <c r="D551" s="92" t="s">
        <v>5580</v>
      </c>
      <c r="E551" s="54" t="s">
        <v>247</v>
      </c>
      <c r="F551" s="55" t="s">
        <v>4626</v>
      </c>
      <c r="G551" s="80">
        <v>45505</v>
      </c>
      <c r="H551" s="80">
        <v>45506</v>
      </c>
      <c r="I551" s="93" t="s">
        <v>124</v>
      </c>
      <c r="J551" s="34" t="s">
        <v>125</v>
      </c>
      <c r="K551" s="48" t="s">
        <v>1143</v>
      </c>
      <c r="L551" s="107" t="s">
        <v>78</v>
      </c>
      <c r="M551" s="166">
        <v>6</v>
      </c>
      <c r="N551" s="34" t="s">
        <v>5584</v>
      </c>
      <c r="O551" s="65">
        <v>45483.5138888889</v>
      </c>
      <c r="P551" s="35"/>
      <c r="Q551" s="35"/>
      <c r="R551" s="40"/>
      <c r="S551" s="40"/>
      <c r="T551" s="36"/>
      <c r="U551" s="34" t="s">
        <v>5585</v>
      </c>
      <c r="V551" s="34" t="s">
        <v>5580</v>
      </c>
      <c r="W551" s="123" t="s">
        <v>5586</v>
      </c>
      <c r="X551" t="s">
        <v>132</v>
      </c>
      <c r="Y551" t="s">
        <v>138</v>
      </c>
    </row>
    <row r="552" ht="409.5" spans="1:25">
      <c r="A552" s="107">
        <v>606</v>
      </c>
      <c r="B552" s="34" t="s">
        <v>117</v>
      </c>
      <c r="C552" s="93" t="s">
        <v>363</v>
      </c>
      <c r="D552" s="92" t="s">
        <v>5580</v>
      </c>
      <c r="E552" s="54" t="s">
        <v>247</v>
      </c>
      <c r="F552" s="55" t="s">
        <v>4626</v>
      </c>
      <c r="G552" s="80">
        <v>45566</v>
      </c>
      <c r="H552" s="80">
        <v>45567</v>
      </c>
      <c r="I552" s="93" t="s">
        <v>124</v>
      </c>
      <c r="J552" s="34" t="s">
        <v>125</v>
      </c>
      <c r="K552" s="48" t="s">
        <v>1143</v>
      </c>
      <c r="L552" s="107" t="s">
        <v>78</v>
      </c>
      <c r="M552" s="166">
        <v>6</v>
      </c>
      <c r="N552" s="34" t="s">
        <v>5584</v>
      </c>
      <c r="O552" s="65">
        <v>45483.5138888889</v>
      </c>
      <c r="P552" s="35"/>
      <c r="Q552" s="35"/>
      <c r="R552" s="40"/>
      <c r="S552" s="40"/>
      <c r="T552" s="36"/>
      <c r="U552" s="34" t="s">
        <v>5585</v>
      </c>
      <c r="V552" s="34" t="s">
        <v>5580</v>
      </c>
      <c r="W552" s="123" t="s">
        <v>5586</v>
      </c>
      <c r="X552" t="s">
        <v>132</v>
      </c>
      <c r="Y552" t="s">
        <v>138</v>
      </c>
    </row>
    <row r="553" ht="409.5" spans="1:25">
      <c r="A553" s="107">
        <v>607</v>
      </c>
      <c r="B553" s="34" t="s">
        <v>117</v>
      </c>
      <c r="C553" s="93" t="s">
        <v>363</v>
      </c>
      <c r="D553" s="92" t="s">
        <v>5580</v>
      </c>
      <c r="E553" s="54" t="s">
        <v>247</v>
      </c>
      <c r="F553" s="55" t="s">
        <v>4626</v>
      </c>
      <c r="G553" s="80">
        <v>45627</v>
      </c>
      <c r="H553" s="80">
        <v>45628</v>
      </c>
      <c r="I553" s="93" t="s">
        <v>124</v>
      </c>
      <c r="J553" s="34" t="s">
        <v>125</v>
      </c>
      <c r="K553" s="48" t="s">
        <v>1143</v>
      </c>
      <c r="L553" s="107" t="s">
        <v>78</v>
      </c>
      <c r="M553" s="166">
        <v>6</v>
      </c>
      <c r="N553" s="34" t="s">
        <v>5584</v>
      </c>
      <c r="O553" s="65">
        <v>45483.5138888889</v>
      </c>
      <c r="P553" s="35"/>
      <c r="Q553" s="35"/>
      <c r="R553" s="40"/>
      <c r="S553" s="40"/>
      <c r="T553" s="36"/>
      <c r="U553" s="34" t="s">
        <v>5585</v>
      </c>
      <c r="V553" s="34" t="s">
        <v>5580</v>
      </c>
      <c r="W553" s="123" t="s">
        <v>5586</v>
      </c>
      <c r="X553" t="s">
        <v>132</v>
      </c>
      <c r="Y553" t="s">
        <v>138</v>
      </c>
    </row>
    <row r="554" ht="409.5" spans="1:25">
      <c r="A554" s="107">
        <v>608</v>
      </c>
      <c r="B554" s="34" t="s">
        <v>117</v>
      </c>
      <c r="C554" s="93" t="s">
        <v>363</v>
      </c>
      <c r="D554" s="92" t="s">
        <v>5587</v>
      </c>
      <c r="E554" s="54" t="s">
        <v>247</v>
      </c>
      <c r="F554" s="55" t="s">
        <v>4626</v>
      </c>
      <c r="G554" s="80">
        <v>45323</v>
      </c>
      <c r="H554" s="80">
        <v>45324</v>
      </c>
      <c r="I554" s="93" t="s">
        <v>124</v>
      </c>
      <c r="J554" s="34" t="s">
        <v>125</v>
      </c>
      <c r="K554" s="48" t="s">
        <v>1143</v>
      </c>
      <c r="L554" s="107" t="s">
        <v>78</v>
      </c>
      <c r="M554" s="166">
        <v>6</v>
      </c>
      <c r="N554" s="34" t="s">
        <v>5581</v>
      </c>
      <c r="O554" s="65">
        <v>45322.5055555556</v>
      </c>
      <c r="P554" s="35"/>
      <c r="Q554" s="35"/>
      <c r="R554" s="40"/>
      <c r="S554" s="40"/>
      <c r="T554" s="36"/>
      <c r="U554" s="34" t="s">
        <v>5582</v>
      </c>
      <c r="V554" s="34" t="s">
        <v>5587</v>
      </c>
      <c r="W554" s="123" t="s">
        <v>5583</v>
      </c>
      <c r="X554" t="s">
        <v>132</v>
      </c>
      <c r="Y554" t="s">
        <v>133</v>
      </c>
    </row>
    <row r="555" ht="409.5" spans="1:25">
      <c r="A555" s="107">
        <v>609</v>
      </c>
      <c r="B555" s="34" t="s">
        <v>117</v>
      </c>
      <c r="C555" s="93" t="s">
        <v>363</v>
      </c>
      <c r="D555" s="92" t="s">
        <v>5587</v>
      </c>
      <c r="E555" s="54" t="s">
        <v>247</v>
      </c>
      <c r="F555" s="55" t="s">
        <v>4626</v>
      </c>
      <c r="G555" s="80">
        <v>45383</v>
      </c>
      <c r="H555" s="80">
        <v>45384</v>
      </c>
      <c r="I555" s="93" t="s">
        <v>124</v>
      </c>
      <c r="J555" s="34" t="s">
        <v>125</v>
      </c>
      <c r="K555" s="48" t="s">
        <v>1143</v>
      </c>
      <c r="L555" s="107" t="s">
        <v>78</v>
      </c>
      <c r="M555" s="166">
        <v>6</v>
      </c>
      <c r="N555" s="34" t="s">
        <v>5581</v>
      </c>
      <c r="O555" s="65">
        <v>45322.5055555556</v>
      </c>
      <c r="P555" s="35"/>
      <c r="Q555" s="35"/>
      <c r="R555" s="40"/>
      <c r="S555" s="40"/>
      <c r="T555" s="36"/>
      <c r="U555" s="34" t="s">
        <v>5582</v>
      </c>
      <c r="V555" s="34" t="s">
        <v>5587</v>
      </c>
      <c r="W555" s="123" t="s">
        <v>5583</v>
      </c>
      <c r="X555" t="s">
        <v>132</v>
      </c>
      <c r="Y555" t="s">
        <v>133</v>
      </c>
    </row>
    <row r="556" ht="409.5" spans="1:25">
      <c r="A556" s="107">
        <v>610</v>
      </c>
      <c r="B556" s="34" t="s">
        <v>117</v>
      </c>
      <c r="C556" s="93" t="s">
        <v>363</v>
      </c>
      <c r="D556" s="92" t="s">
        <v>5587</v>
      </c>
      <c r="E556" s="54" t="s">
        <v>247</v>
      </c>
      <c r="F556" s="55" t="s">
        <v>4626</v>
      </c>
      <c r="G556" s="80">
        <v>45444</v>
      </c>
      <c r="H556" s="80">
        <v>45445</v>
      </c>
      <c r="I556" s="93" t="s">
        <v>124</v>
      </c>
      <c r="J556" s="34" t="s">
        <v>125</v>
      </c>
      <c r="K556" s="48" t="s">
        <v>1143</v>
      </c>
      <c r="L556" s="107" t="s">
        <v>78</v>
      </c>
      <c r="M556" s="166">
        <v>6</v>
      </c>
      <c r="N556" s="34" t="s">
        <v>5581</v>
      </c>
      <c r="O556" s="65">
        <v>45322.5055555556</v>
      </c>
      <c r="P556" s="35"/>
      <c r="Q556" s="35"/>
      <c r="R556" s="40"/>
      <c r="S556" s="40"/>
      <c r="T556" s="36"/>
      <c r="U556" s="34" t="s">
        <v>5582</v>
      </c>
      <c r="V556" s="34" t="s">
        <v>5587</v>
      </c>
      <c r="W556" s="123" t="s">
        <v>5583</v>
      </c>
      <c r="X556" s="124" t="s">
        <v>132</v>
      </c>
      <c r="Y556" s="124" t="s">
        <v>133</v>
      </c>
    </row>
    <row r="557" ht="409.5" spans="1:25">
      <c r="A557" s="107">
        <v>611</v>
      </c>
      <c r="B557" s="34" t="s">
        <v>117</v>
      </c>
      <c r="C557" s="93" t="s">
        <v>363</v>
      </c>
      <c r="D557" s="92" t="s">
        <v>5587</v>
      </c>
      <c r="E557" s="54" t="s">
        <v>247</v>
      </c>
      <c r="F557" s="55" t="s">
        <v>4626</v>
      </c>
      <c r="G557" s="80">
        <v>45505</v>
      </c>
      <c r="H557" s="80">
        <v>45506</v>
      </c>
      <c r="I557" s="93" t="s">
        <v>124</v>
      </c>
      <c r="J557" s="34" t="s">
        <v>125</v>
      </c>
      <c r="K557" s="48" t="s">
        <v>1143</v>
      </c>
      <c r="L557" s="107" t="s">
        <v>78</v>
      </c>
      <c r="M557" s="166">
        <v>6</v>
      </c>
      <c r="N557" s="34" t="s">
        <v>5584</v>
      </c>
      <c r="O557" s="65">
        <v>45483.5138888889</v>
      </c>
      <c r="P557" s="35"/>
      <c r="Q557" s="35"/>
      <c r="R557" s="40"/>
      <c r="S557" s="40"/>
      <c r="T557" s="36"/>
      <c r="U557" s="34" t="s">
        <v>5585</v>
      </c>
      <c r="V557" s="34" t="s">
        <v>5587</v>
      </c>
      <c r="W557" s="123" t="s">
        <v>5586</v>
      </c>
      <c r="X557" t="s">
        <v>132</v>
      </c>
      <c r="Y557" t="s">
        <v>138</v>
      </c>
    </row>
    <row r="558" ht="409.5" spans="1:25">
      <c r="A558" s="107">
        <v>612</v>
      </c>
      <c r="B558" s="34" t="s">
        <v>117</v>
      </c>
      <c r="C558" s="93" t="s">
        <v>363</v>
      </c>
      <c r="D558" s="92" t="s">
        <v>5587</v>
      </c>
      <c r="E558" s="54" t="s">
        <v>247</v>
      </c>
      <c r="F558" s="55" t="s">
        <v>4626</v>
      </c>
      <c r="G558" s="80">
        <v>45566</v>
      </c>
      <c r="H558" s="80">
        <v>45567</v>
      </c>
      <c r="I558" s="93" t="s">
        <v>124</v>
      </c>
      <c r="J558" s="34" t="s">
        <v>125</v>
      </c>
      <c r="K558" s="48" t="s">
        <v>1143</v>
      </c>
      <c r="L558" s="107" t="s">
        <v>78</v>
      </c>
      <c r="M558" s="166">
        <v>6</v>
      </c>
      <c r="N558" s="34" t="s">
        <v>5584</v>
      </c>
      <c r="O558" s="65">
        <v>45483.5138888889</v>
      </c>
      <c r="P558" s="35"/>
      <c r="Q558" s="35"/>
      <c r="R558" s="40"/>
      <c r="S558" s="40"/>
      <c r="T558" s="36"/>
      <c r="U558" s="34" t="s">
        <v>5585</v>
      </c>
      <c r="V558" s="34" t="s">
        <v>5587</v>
      </c>
      <c r="W558" s="123" t="s">
        <v>5586</v>
      </c>
      <c r="X558" t="s">
        <v>132</v>
      </c>
      <c r="Y558" t="s">
        <v>138</v>
      </c>
    </row>
    <row r="559" ht="409.5" spans="1:25">
      <c r="A559" s="107">
        <v>613</v>
      </c>
      <c r="B559" s="34" t="s">
        <v>117</v>
      </c>
      <c r="C559" s="93" t="s">
        <v>363</v>
      </c>
      <c r="D559" s="92" t="s">
        <v>5587</v>
      </c>
      <c r="E559" s="54" t="s">
        <v>247</v>
      </c>
      <c r="F559" s="55" t="s">
        <v>4626</v>
      </c>
      <c r="G559" s="80">
        <v>45627</v>
      </c>
      <c r="H559" s="80">
        <v>45628</v>
      </c>
      <c r="I559" s="93" t="s">
        <v>124</v>
      </c>
      <c r="J559" s="34" t="s">
        <v>125</v>
      </c>
      <c r="K559" s="48" t="s">
        <v>1143</v>
      </c>
      <c r="L559" s="107" t="s">
        <v>78</v>
      </c>
      <c r="M559" s="166">
        <v>6</v>
      </c>
      <c r="N559" s="34" t="s">
        <v>5584</v>
      </c>
      <c r="O559" s="65">
        <v>45483.5138888889</v>
      </c>
      <c r="P559" s="35"/>
      <c r="Q559" s="35"/>
      <c r="R559" s="40"/>
      <c r="S559" s="40"/>
      <c r="T559" s="36"/>
      <c r="U559" s="34" t="s">
        <v>5585</v>
      </c>
      <c r="V559" s="34" t="s">
        <v>5587</v>
      </c>
      <c r="W559" s="123" t="s">
        <v>5586</v>
      </c>
      <c r="X559" t="s">
        <v>132</v>
      </c>
      <c r="Y559" t="s">
        <v>138</v>
      </c>
    </row>
    <row r="560" ht="409.5" spans="1:25">
      <c r="A560" s="107">
        <v>614</v>
      </c>
      <c r="B560" s="34" t="s">
        <v>117</v>
      </c>
      <c r="C560" s="93" t="s">
        <v>150</v>
      </c>
      <c r="D560" s="92" t="s">
        <v>5588</v>
      </c>
      <c r="E560" s="54" t="s">
        <v>247</v>
      </c>
      <c r="F560" s="55" t="s">
        <v>4626</v>
      </c>
      <c r="G560" s="80">
        <v>45323</v>
      </c>
      <c r="H560" s="80">
        <v>45324</v>
      </c>
      <c r="I560" s="93" t="s">
        <v>124</v>
      </c>
      <c r="J560" s="34" t="s">
        <v>125</v>
      </c>
      <c r="K560" s="48" t="s">
        <v>1143</v>
      </c>
      <c r="L560" s="107" t="s">
        <v>78</v>
      </c>
      <c r="M560" s="166">
        <v>18</v>
      </c>
      <c r="N560" s="34" t="s">
        <v>5589</v>
      </c>
      <c r="O560" s="65">
        <v>45322.5055555556</v>
      </c>
      <c r="P560" s="35"/>
      <c r="Q560" s="35"/>
      <c r="R560" s="40"/>
      <c r="S560" s="40"/>
      <c r="T560" s="36"/>
      <c r="U560" s="34" t="s">
        <v>5590</v>
      </c>
      <c r="V560" s="34" t="s">
        <v>5588</v>
      </c>
      <c r="W560" s="123" t="s">
        <v>5591</v>
      </c>
      <c r="X560" t="s">
        <v>132</v>
      </c>
      <c r="Y560" t="s">
        <v>133</v>
      </c>
    </row>
    <row r="561" ht="409.5" spans="1:25">
      <c r="A561" s="107">
        <v>615</v>
      </c>
      <c r="B561" s="34" t="s">
        <v>117</v>
      </c>
      <c r="C561" s="93" t="s">
        <v>150</v>
      </c>
      <c r="D561" s="92" t="s">
        <v>5588</v>
      </c>
      <c r="E561" s="54" t="s">
        <v>247</v>
      </c>
      <c r="F561" s="55" t="s">
        <v>4626</v>
      </c>
      <c r="G561" s="80">
        <v>45383</v>
      </c>
      <c r="H561" s="80">
        <v>45384</v>
      </c>
      <c r="I561" s="93" t="s">
        <v>124</v>
      </c>
      <c r="J561" s="34" t="s">
        <v>125</v>
      </c>
      <c r="K561" s="48" t="s">
        <v>1143</v>
      </c>
      <c r="L561" s="107" t="s">
        <v>78</v>
      </c>
      <c r="M561" s="166">
        <v>18</v>
      </c>
      <c r="N561" s="34" t="s">
        <v>5589</v>
      </c>
      <c r="O561" s="65">
        <v>45322.5055555556</v>
      </c>
      <c r="P561" s="35"/>
      <c r="Q561" s="35"/>
      <c r="R561" s="40"/>
      <c r="S561" s="40"/>
      <c r="T561" s="36"/>
      <c r="U561" s="34" t="s">
        <v>5590</v>
      </c>
      <c r="V561" s="34" t="s">
        <v>5588</v>
      </c>
      <c r="W561" s="123" t="s">
        <v>5591</v>
      </c>
      <c r="X561" t="s">
        <v>132</v>
      </c>
      <c r="Y561" t="s">
        <v>133</v>
      </c>
    </row>
    <row r="562" ht="409.5" spans="1:25">
      <c r="A562" s="107">
        <v>616</v>
      </c>
      <c r="B562" s="34" t="s">
        <v>117</v>
      </c>
      <c r="C562" s="93" t="s">
        <v>150</v>
      </c>
      <c r="D562" s="92" t="s">
        <v>5588</v>
      </c>
      <c r="E562" s="54" t="s">
        <v>247</v>
      </c>
      <c r="F562" s="55" t="s">
        <v>4626</v>
      </c>
      <c r="G562" s="80">
        <v>45444</v>
      </c>
      <c r="H562" s="80">
        <v>45445</v>
      </c>
      <c r="I562" s="93" t="s">
        <v>124</v>
      </c>
      <c r="J562" s="34" t="s">
        <v>125</v>
      </c>
      <c r="K562" s="48" t="s">
        <v>1143</v>
      </c>
      <c r="L562" s="107" t="s">
        <v>78</v>
      </c>
      <c r="M562" s="166">
        <v>18</v>
      </c>
      <c r="N562" s="34" t="s">
        <v>5589</v>
      </c>
      <c r="O562" s="65">
        <v>45322.5055555556</v>
      </c>
      <c r="P562" s="35"/>
      <c r="Q562" s="35"/>
      <c r="R562" s="40"/>
      <c r="S562" s="40"/>
      <c r="T562" s="36"/>
      <c r="U562" s="34" t="s">
        <v>5590</v>
      </c>
      <c r="V562" s="34" t="s">
        <v>5588</v>
      </c>
      <c r="W562" s="123" t="s">
        <v>5591</v>
      </c>
      <c r="X562" s="124" t="s">
        <v>132</v>
      </c>
      <c r="Y562" s="124" t="s">
        <v>133</v>
      </c>
    </row>
    <row r="563" ht="409.5" spans="1:25">
      <c r="A563" s="107">
        <v>617</v>
      </c>
      <c r="B563" s="34" t="s">
        <v>117</v>
      </c>
      <c r="C563" s="93" t="s">
        <v>150</v>
      </c>
      <c r="D563" s="92" t="s">
        <v>5588</v>
      </c>
      <c r="E563" s="54" t="s">
        <v>247</v>
      </c>
      <c r="F563" s="55" t="s">
        <v>4626</v>
      </c>
      <c r="G563" s="80">
        <v>45505</v>
      </c>
      <c r="H563" s="80">
        <v>45506</v>
      </c>
      <c r="I563" s="93" t="s">
        <v>124</v>
      </c>
      <c r="J563" s="34" t="s">
        <v>125</v>
      </c>
      <c r="K563" s="48" t="s">
        <v>1143</v>
      </c>
      <c r="L563" s="107" t="s">
        <v>78</v>
      </c>
      <c r="M563" s="166">
        <v>18</v>
      </c>
      <c r="N563" s="34" t="s">
        <v>5592</v>
      </c>
      <c r="O563" s="65">
        <v>45497.5965277778</v>
      </c>
      <c r="P563" s="35"/>
      <c r="Q563" s="35"/>
      <c r="R563" s="40"/>
      <c r="S563" s="40"/>
      <c r="T563" s="36"/>
      <c r="U563" s="34" t="s">
        <v>5593</v>
      </c>
      <c r="V563" s="34" t="s">
        <v>5588</v>
      </c>
      <c r="W563" s="123" t="s">
        <v>5594</v>
      </c>
      <c r="X563" t="s">
        <v>132</v>
      </c>
      <c r="Y563" t="s">
        <v>138</v>
      </c>
    </row>
    <row r="564" ht="409.5" spans="1:25">
      <c r="A564" s="107">
        <v>618</v>
      </c>
      <c r="B564" s="34" t="s">
        <v>117</v>
      </c>
      <c r="C564" s="93" t="s">
        <v>150</v>
      </c>
      <c r="D564" s="92" t="s">
        <v>5588</v>
      </c>
      <c r="E564" s="54" t="s">
        <v>247</v>
      </c>
      <c r="F564" s="55" t="s">
        <v>4626</v>
      </c>
      <c r="G564" s="80">
        <v>45566</v>
      </c>
      <c r="H564" s="80">
        <v>45567</v>
      </c>
      <c r="I564" s="93" t="s">
        <v>124</v>
      </c>
      <c r="J564" s="34" t="s">
        <v>125</v>
      </c>
      <c r="K564" s="48" t="s">
        <v>1143</v>
      </c>
      <c r="L564" s="107" t="s">
        <v>78</v>
      </c>
      <c r="M564" s="166">
        <v>18</v>
      </c>
      <c r="N564" s="34" t="s">
        <v>5592</v>
      </c>
      <c r="O564" s="65">
        <v>45497.5965277778</v>
      </c>
      <c r="P564" s="35"/>
      <c r="Q564" s="35"/>
      <c r="R564" s="40"/>
      <c r="S564" s="40"/>
      <c r="T564" s="36"/>
      <c r="U564" s="34" t="s">
        <v>5593</v>
      </c>
      <c r="V564" s="34" t="s">
        <v>5588</v>
      </c>
      <c r="W564" s="123" t="s">
        <v>5594</v>
      </c>
      <c r="X564" t="s">
        <v>132</v>
      </c>
      <c r="Y564" t="s">
        <v>138</v>
      </c>
    </row>
    <row r="565" ht="409.5" spans="1:25">
      <c r="A565" s="107">
        <v>619</v>
      </c>
      <c r="B565" s="34" t="s">
        <v>117</v>
      </c>
      <c r="C565" s="93" t="s">
        <v>150</v>
      </c>
      <c r="D565" s="92" t="s">
        <v>5588</v>
      </c>
      <c r="E565" s="54" t="s">
        <v>247</v>
      </c>
      <c r="F565" s="55" t="s">
        <v>4626</v>
      </c>
      <c r="G565" s="80">
        <v>45627</v>
      </c>
      <c r="H565" s="80">
        <v>45628</v>
      </c>
      <c r="I565" s="93" t="s">
        <v>124</v>
      </c>
      <c r="J565" s="34" t="s">
        <v>125</v>
      </c>
      <c r="K565" s="48" t="s">
        <v>1143</v>
      </c>
      <c r="L565" s="107" t="s">
        <v>78</v>
      </c>
      <c r="M565" s="166">
        <v>18</v>
      </c>
      <c r="N565" s="34" t="s">
        <v>5592</v>
      </c>
      <c r="O565" s="65">
        <v>45497.5965277778</v>
      </c>
      <c r="P565" s="35"/>
      <c r="Q565" s="35"/>
      <c r="R565" s="40"/>
      <c r="S565" s="40"/>
      <c r="T565" s="36"/>
      <c r="U565" s="34" t="s">
        <v>5593</v>
      </c>
      <c r="V565" s="34" t="s">
        <v>5588</v>
      </c>
      <c r="W565" s="123" t="s">
        <v>5594</v>
      </c>
      <c r="X565" t="s">
        <v>132</v>
      </c>
      <c r="Y565" t="s">
        <v>138</v>
      </c>
    </row>
    <row r="566" ht="409.5" spans="1:25">
      <c r="A566" s="107">
        <v>620</v>
      </c>
      <c r="B566" s="34" t="s">
        <v>117</v>
      </c>
      <c r="C566" s="93" t="s">
        <v>150</v>
      </c>
      <c r="D566" s="92" t="s">
        <v>5595</v>
      </c>
      <c r="E566" s="54" t="s">
        <v>157</v>
      </c>
      <c r="F566" s="55" t="s">
        <v>4626</v>
      </c>
      <c r="G566" s="80">
        <v>45323</v>
      </c>
      <c r="H566" s="80">
        <v>45324</v>
      </c>
      <c r="I566" s="93" t="s">
        <v>124</v>
      </c>
      <c r="J566" s="34" t="s">
        <v>125</v>
      </c>
      <c r="K566" s="48" t="s">
        <v>1143</v>
      </c>
      <c r="L566" s="107" t="s">
        <v>78</v>
      </c>
      <c r="M566" s="166">
        <v>6</v>
      </c>
      <c r="N566" s="34" t="s">
        <v>5589</v>
      </c>
      <c r="O566" s="65">
        <v>45322.5055555556</v>
      </c>
      <c r="P566" s="35"/>
      <c r="Q566" s="35"/>
      <c r="R566" s="40"/>
      <c r="S566" s="40"/>
      <c r="T566" s="36"/>
      <c r="U566" s="34" t="s">
        <v>5590</v>
      </c>
      <c r="V566" s="34" t="s">
        <v>5595</v>
      </c>
      <c r="W566" s="123" t="s">
        <v>5591</v>
      </c>
      <c r="X566" t="s">
        <v>132</v>
      </c>
      <c r="Y566" t="s">
        <v>133</v>
      </c>
    </row>
    <row r="567" ht="409.5" spans="1:25">
      <c r="A567" s="107">
        <v>621</v>
      </c>
      <c r="B567" s="34" t="s">
        <v>117</v>
      </c>
      <c r="C567" s="93" t="s">
        <v>150</v>
      </c>
      <c r="D567" s="92" t="s">
        <v>5595</v>
      </c>
      <c r="E567" s="54" t="s">
        <v>157</v>
      </c>
      <c r="F567" s="55" t="s">
        <v>4626</v>
      </c>
      <c r="G567" s="80">
        <v>45383</v>
      </c>
      <c r="H567" s="80">
        <v>45384</v>
      </c>
      <c r="I567" s="93" t="s">
        <v>124</v>
      </c>
      <c r="J567" s="34" t="s">
        <v>125</v>
      </c>
      <c r="K567" s="48" t="s">
        <v>1143</v>
      </c>
      <c r="L567" s="107" t="s">
        <v>78</v>
      </c>
      <c r="M567" s="166">
        <v>6</v>
      </c>
      <c r="N567" s="34" t="s">
        <v>5589</v>
      </c>
      <c r="O567" s="65">
        <v>45322.5055555556</v>
      </c>
      <c r="P567" s="35"/>
      <c r="Q567" s="35"/>
      <c r="R567" s="40"/>
      <c r="S567" s="40"/>
      <c r="T567" s="36"/>
      <c r="U567" s="34" t="s">
        <v>5590</v>
      </c>
      <c r="V567" s="34" t="s">
        <v>5595</v>
      </c>
      <c r="W567" s="123" t="s">
        <v>5591</v>
      </c>
      <c r="X567" t="s">
        <v>132</v>
      </c>
      <c r="Y567" t="s">
        <v>133</v>
      </c>
    </row>
    <row r="568" ht="409.5" spans="1:25">
      <c r="A568" s="107">
        <v>622</v>
      </c>
      <c r="B568" s="34" t="s">
        <v>117</v>
      </c>
      <c r="C568" s="93" t="s">
        <v>150</v>
      </c>
      <c r="D568" s="92" t="s">
        <v>5595</v>
      </c>
      <c r="E568" s="54" t="s">
        <v>157</v>
      </c>
      <c r="F568" s="55" t="s">
        <v>4626</v>
      </c>
      <c r="G568" s="80">
        <v>45444</v>
      </c>
      <c r="H568" s="80">
        <v>45445</v>
      </c>
      <c r="I568" s="93" t="s">
        <v>124</v>
      </c>
      <c r="J568" s="34" t="s">
        <v>125</v>
      </c>
      <c r="K568" s="48" t="s">
        <v>1143</v>
      </c>
      <c r="L568" s="107" t="s">
        <v>78</v>
      </c>
      <c r="M568" s="166">
        <v>6</v>
      </c>
      <c r="N568" s="34" t="s">
        <v>5589</v>
      </c>
      <c r="O568" s="65">
        <v>45322.5055555556</v>
      </c>
      <c r="P568" s="35"/>
      <c r="Q568" s="35"/>
      <c r="R568" s="40"/>
      <c r="S568" s="40"/>
      <c r="T568" s="36"/>
      <c r="U568" s="34" t="s">
        <v>5590</v>
      </c>
      <c r="V568" s="34" t="s">
        <v>5595</v>
      </c>
      <c r="W568" s="123" t="s">
        <v>5591</v>
      </c>
      <c r="X568" s="124" t="s">
        <v>132</v>
      </c>
      <c r="Y568" s="124" t="s">
        <v>133</v>
      </c>
    </row>
    <row r="569" ht="409.5" spans="1:25">
      <c r="A569" s="107">
        <v>623</v>
      </c>
      <c r="B569" s="34" t="s">
        <v>117</v>
      </c>
      <c r="C569" s="93" t="s">
        <v>150</v>
      </c>
      <c r="D569" s="92" t="s">
        <v>5595</v>
      </c>
      <c r="E569" s="54" t="s">
        <v>157</v>
      </c>
      <c r="F569" s="55" t="s">
        <v>4626</v>
      </c>
      <c r="G569" s="80">
        <v>45505</v>
      </c>
      <c r="H569" s="80">
        <v>45506</v>
      </c>
      <c r="I569" s="93" t="s">
        <v>124</v>
      </c>
      <c r="J569" s="34" t="s">
        <v>125</v>
      </c>
      <c r="K569" s="48" t="s">
        <v>1143</v>
      </c>
      <c r="L569" s="107" t="s">
        <v>78</v>
      </c>
      <c r="M569" s="166">
        <v>6</v>
      </c>
      <c r="N569" s="34" t="s">
        <v>5596</v>
      </c>
      <c r="O569" s="65">
        <v>45498.5854166667</v>
      </c>
      <c r="P569" s="35"/>
      <c r="Q569" s="35"/>
      <c r="R569" s="40"/>
      <c r="S569" s="40"/>
      <c r="T569" s="36"/>
      <c r="U569" s="34" t="s">
        <v>5597</v>
      </c>
      <c r="V569" s="34" t="s">
        <v>5595</v>
      </c>
      <c r="W569" s="123" t="s">
        <v>5598</v>
      </c>
      <c r="X569" t="s">
        <v>132</v>
      </c>
      <c r="Y569" t="s">
        <v>138</v>
      </c>
    </row>
    <row r="570" ht="409.5" spans="1:25">
      <c r="A570" s="107">
        <v>624</v>
      </c>
      <c r="B570" s="34" t="s">
        <v>117</v>
      </c>
      <c r="C570" s="93" t="s">
        <v>150</v>
      </c>
      <c r="D570" s="92" t="s">
        <v>5595</v>
      </c>
      <c r="E570" s="54" t="s">
        <v>157</v>
      </c>
      <c r="F570" s="55" t="s">
        <v>4626</v>
      </c>
      <c r="G570" s="80">
        <v>45566</v>
      </c>
      <c r="H570" s="80">
        <v>45567</v>
      </c>
      <c r="I570" s="93" t="s">
        <v>124</v>
      </c>
      <c r="J570" s="34" t="s">
        <v>125</v>
      </c>
      <c r="K570" s="48" t="s">
        <v>1143</v>
      </c>
      <c r="L570" s="107" t="s">
        <v>78</v>
      </c>
      <c r="M570" s="166">
        <v>6</v>
      </c>
      <c r="N570" s="34" t="s">
        <v>5596</v>
      </c>
      <c r="O570" s="65">
        <v>45498.5854166667</v>
      </c>
      <c r="P570" s="35"/>
      <c r="Q570" s="35"/>
      <c r="R570" s="40"/>
      <c r="S570" s="40"/>
      <c r="T570" s="36"/>
      <c r="U570" s="34" t="s">
        <v>5597</v>
      </c>
      <c r="V570" s="34" t="s">
        <v>5595</v>
      </c>
      <c r="W570" s="123" t="s">
        <v>5598</v>
      </c>
      <c r="X570" t="s">
        <v>132</v>
      </c>
      <c r="Y570" t="s">
        <v>138</v>
      </c>
    </row>
    <row r="571" ht="409.5" spans="1:25">
      <c r="A571" s="107">
        <v>625</v>
      </c>
      <c r="B571" s="34" t="s">
        <v>117</v>
      </c>
      <c r="C571" s="93" t="s">
        <v>150</v>
      </c>
      <c r="D571" s="92" t="s">
        <v>5595</v>
      </c>
      <c r="E571" s="54" t="s">
        <v>157</v>
      </c>
      <c r="F571" s="55" t="s">
        <v>4626</v>
      </c>
      <c r="G571" s="80">
        <v>45627</v>
      </c>
      <c r="H571" s="80">
        <v>45628</v>
      </c>
      <c r="I571" s="93" t="s">
        <v>124</v>
      </c>
      <c r="J571" s="34" t="s">
        <v>125</v>
      </c>
      <c r="K571" s="48" t="s">
        <v>1143</v>
      </c>
      <c r="L571" s="107" t="s">
        <v>78</v>
      </c>
      <c r="M571" s="166">
        <v>6</v>
      </c>
      <c r="N571" s="34" t="s">
        <v>5596</v>
      </c>
      <c r="O571" s="65">
        <v>45498.5854166667</v>
      </c>
      <c r="P571" s="35"/>
      <c r="Q571" s="35"/>
      <c r="R571" s="40"/>
      <c r="S571" s="40"/>
      <c r="T571" s="36"/>
      <c r="U571" s="34" t="s">
        <v>5597</v>
      </c>
      <c r="V571" s="34" t="s">
        <v>5595</v>
      </c>
      <c r="W571" s="123" t="s">
        <v>5598</v>
      </c>
      <c r="X571" t="s">
        <v>132</v>
      </c>
      <c r="Y571" t="s">
        <v>138</v>
      </c>
    </row>
    <row r="572" ht="409.5" spans="1:25">
      <c r="A572" s="107">
        <v>626</v>
      </c>
      <c r="B572" s="34" t="s">
        <v>117</v>
      </c>
      <c r="C572" s="93" t="s">
        <v>150</v>
      </c>
      <c r="D572" s="92" t="s">
        <v>5599</v>
      </c>
      <c r="E572" s="57" t="s">
        <v>157</v>
      </c>
      <c r="F572" s="55" t="s">
        <v>4626</v>
      </c>
      <c r="G572" s="56">
        <v>45323</v>
      </c>
      <c r="H572" s="56">
        <v>45324</v>
      </c>
      <c r="I572" s="93" t="s">
        <v>124</v>
      </c>
      <c r="J572" s="34" t="s">
        <v>125</v>
      </c>
      <c r="K572" s="48" t="s">
        <v>1143</v>
      </c>
      <c r="L572" s="107" t="s">
        <v>78</v>
      </c>
      <c r="M572" s="166">
        <v>9</v>
      </c>
      <c r="N572" s="34" t="s">
        <v>5600</v>
      </c>
      <c r="O572" s="65">
        <v>45322.5055555556</v>
      </c>
      <c r="P572" s="35"/>
      <c r="Q572" s="35"/>
      <c r="R572" s="40"/>
      <c r="S572" s="40"/>
      <c r="T572" s="36"/>
      <c r="U572" s="34" t="s">
        <v>5601</v>
      </c>
      <c r="V572" s="34" t="s">
        <v>5599</v>
      </c>
      <c r="W572" s="123" t="s">
        <v>5602</v>
      </c>
      <c r="X572" t="s">
        <v>132</v>
      </c>
      <c r="Y572" t="s">
        <v>133</v>
      </c>
    </row>
    <row r="573" ht="409.5" spans="1:25">
      <c r="A573" s="107">
        <v>627</v>
      </c>
      <c r="B573" s="34" t="s">
        <v>117</v>
      </c>
      <c r="C573" s="93" t="s">
        <v>150</v>
      </c>
      <c r="D573" s="92" t="s">
        <v>5599</v>
      </c>
      <c r="E573" s="57" t="s">
        <v>157</v>
      </c>
      <c r="F573" s="55" t="s">
        <v>4626</v>
      </c>
      <c r="G573" s="80">
        <v>45505</v>
      </c>
      <c r="H573" s="80">
        <v>45505</v>
      </c>
      <c r="I573" s="93" t="s">
        <v>124</v>
      </c>
      <c r="J573" s="34" t="s">
        <v>125</v>
      </c>
      <c r="K573" s="48" t="s">
        <v>1143</v>
      </c>
      <c r="L573" s="107" t="s">
        <v>78</v>
      </c>
      <c r="M573" s="166">
        <v>9</v>
      </c>
      <c r="N573" s="34" t="s">
        <v>5603</v>
      </c>
      <c r="O573" s="65">
        <v>45483.5923611111</v>
      </c>
      <c r="P573" s="35"/>
      <c r="Q573" s="35"/>
      <c r="R573" s="40"/>
      <c r="S573" s="40"/>
      <c r="T573" s="36"/>
      <c r="U573" s="34" t="s">
        <v>5604</v>
      </c>
      <c r="V573" s="34" t="s">
        <v>5599</v>
      </c>
      <c r="W573" s="123" t="s">
        <v>5605</v>
      </c>
      <c r="X573" t="s">
        <v>132</v>
      </c>
      <c r="Y573" t="s">
        <v>138</v>
      </c>
    </row>
    <row r="574" ht="162" spans="1:25">
      <c r="A574" s="107">
        <v>628</v>
      </c>
      <c r="B574" s="34" t="s">
        <v>117</v>
      </c>
      <c r="C574" s="93" t="s">
        <v>150</v>
      </c>
      <c r="D574" s="92" t="s">
        <v>5606</v>
      </c>
      <c r="E574" s="57" t="s">
        <v>157</v>
      </c>
      <c r="F574" s="55" t="s">
        <v>4626</v>
      </c>
      <c r="G574" s="56">
        <v>45323</v>
      </c>
      <c r="H574" s="56">
        <v>45324</v>
      </c>
      <c r="I574" s="93" t="s">
        <v>124</v>
      </c>
      <c r="J574" s="34" t="s">
        <v>125</v>
      </c>
      <c r="K574" s="48" t="s">
        <v>1143</v>
      </c>
      <c r="L574" s="107" t="s">
        <v>78</v>
      </c>
      <c r="M574" s="166">
        <v>6</v>
      </c>
      <c r="N574" s="34" t="s">
        <v>5532</v>
      </c>
      <c r="O574" s="65">
        <v>45302.5111111111</v>
      </c>
      <c r="P574" s="35"/>
      <c r="Q574" s="35"/>
      <c r="R574" s="40"/>
      <c r="S574" s="40"/>
      <c r="T574" s="36"/>
      <c r="U574" s="34" t="s">
        <v>5533</v>
      </c>
      <c r="V574" s="34" t="s">
        <v>5606</v>
      </c>
      <c r="W574" s="123" t="s">
        <v>5534</v>
      </c>
      <c r="X574" t="s">
        <v>132</v>
      </c>
      <c r="Y574" t="s">
        <v>133</v>
      </c>
    </row>
    <row r="575" ht="337.5" spans="1:25">
      <c r="A575" s="107">
        <v>629</v>
      </c>
      <c r="B575" s="34" t="s">
        <v>117</v>
      </c>
      <c r="C575" s="93" t="s">
        <v>150</v>
      </c>
      <c r="D575" s="92" t="s">
        <v>5606</v>
      </c>
      <c r="E575" s="57" t="s">
        <v>157</v>
      </c>
      <c r="F575" s="55" t="s">
        <v>4626</v>
      </c>
      <c r="G575" s="80">
        <v>45505</v>
      </c>
      <c r="H575" s="80">
        <v>45505</v>
      </c>
      <c r="I575" s="93" t="s">
        <v>124</v>
      </c>
      <c r="J575" s="34" t="s">
        <v>125</v>
      </c>
      <c r="K575" s="48" t="s">
        <v>1143</v>
      </c>
      <c r="L575" s="107" t="s">
        <v>78</v>
      </c>
      <c r="M575" s="166">
        <v>6</v>
      </c>
      <c r="N575" s="34" t="s">
        <v>5535</v>
      </c>
      <c r="O575" s="65">
        <v>45476.6715277778</v>
      </c>
      <c r="P575" s="35"/>
      <c r="Q575" s="35"/>
      <c r="R575" s="40"/>
      <c r="S575" s="40"/>
      <c r="T575" s="36"/>
      <c r="U575" s="34" t="s">
        <v>5536</v>
      </c>
      <c r="V575" s="34" t="s">
        <v>5606</v>
      </c>
      <c r="W575" s="123" t="s">
        <v>5537</v>
      </c>
      <c r="X575" t="s">
        <v>132</v>
      </c>
      <c r="Y575" t="s">
        <v>138</v>
      </c>
    </row>
    <row r="576" ht="409.5" spans="1:25">
      <c r="A576" s="107">
        <v>630</v>
      </c>
      <c r="B576" s="34" t="s">
        <v>117</v>
      </c>
      <c r="C576" s="93" t="s">
        <v>150</v>
      </c>
      <c r="D576" s="92" t="s">
        <v>5607</v>
      </c>
      <c r="E576" s="57" t="s">
        <v>412</v>
      </c>
      <c r="F576" s="55" t="s">
        <v>4626</v>
      </c>
      <c r="G576" s="80">
        <v>45323</v>
      </c>
      <c r="H576" s="80">
        <v>45324</v>
      </c>
      <c r="I576" s="93" t="s">
        <v>124</v>
      </c>
      <c r="J576" s="34" t="s">
        <v>125</v>
      </c>
      <c r="K576" s="48" t="s">
        <v>1143</v>
      </c>
      <c r="L576" s="107" t="s">
        <v>78</v>
      </c>
      <c r="M576" s="166">
        <v>6</v>
      </c>
      <c r="N576" s="34" t="s">
        <v>5608</v>
      </c>
      <c r="O576" s="65">
        <v>45322.5055555556</v>
      </c>
      <c r="P576" s="35"/>
      <c r="Q576" s="35"/>
      <c r="R576" s="40"/>
      <c r="S576" s="40"/>
      <c r="T576" s="36"/>
      <c r="U576" s="34" t="s">
        <v>5609</v>
      </c>
      <c r="V576" s="34" t="s">
        <v>5607</v>
      </c>
      <c r="W576" s="123" t="s">
        <v>5610</v>
      </c>
      <c r="X576" t="s">
        <v>132</v>
      </c>
      <c r="Y576" t="s">
        <v>133</v>
      </c>
    </row>
    <row r="577" ht="409.5" spans="1:25">
      <c r="A577" s="107">
        <v>631</v>
      </c>
      <c r="B577" s="34" t="s">
        <v>117</v>
      </c>
      <c r="C577" s="43" t="s">
        <v>150</v>
      </c>
      <c r="D577" s="92" t="s">
        <v>5607</v>
      </c>
      <c r="E577" s="57" t="s">
        <v>412</v>
      </c>
      <c r="F577" s="55" t="s">
        <v>4626</v>
      </c>
      <c r="G577" s="80">
        <v>45383</v>
      </c>
      <c r="H577" s="80">
        <v>45384</v>
      </c>
      <c r="I577" s="93" t="s">
        <v>124</v>
      </c>
      <c r="J577" s="34" t="s">
        <v>125</v>
      </c>
      <c r="K577" s="48" t="s">
        <v>1143</v>
      </c>
      <c r="L577" s="107" t="s">
        <v>78</v>
      </c>
      <c r="M577" s="166">
        <v>6</v>
      </c>
      <c r="N577" s="34" t="s">
        <v>5611</v>
      </c>
      <c r="O577" s="65">
        <v>45377.6916666667</v>
      </c>
      <c r="P577" s="35"/>
      <c r="Q577" s="35"/>
      <c r="R577" s="40"/>
      <c r="S577" s="40"/>
      <c r="T577" s="36"/>
      <c r="U577" s="34" t="s">
        <v>5612</v>
      </c>
      <c r="V577" s="34" t="s">
        <v>5607</v>
      </c>
      <c r="W577" s="123" t="s">
        <v>5613</v>
      </c>
      <c r="X577" t="s">
        <v>132</v>
      </c>
      <c r="Y577" t="s">
        <v>163</v>
      </c>
    </row>
    <row r="578" ht="409.5" spans="1:25">
      <c r="A578" s="107">
        <v>632</v>
      </c>
      <c r="B578" s="34" t="s">
        <v>117</v>
      </c>
      <c r="C578" s="43" t="s">
        <v>150</v>
      </c>
      <c r="D578" s="92" t="s">
        <v>5607</v>
      </c>
      <c r="E578" s="57" t="s">
        <v>412</v>
      </c>
      <c r="F578" s="55" t="s">
        <v>4626</v>
      </c>
      <c r="G578" s="80">
        <v>45444</v>
      </c>
      <c r="H578" s="80">
        <v>45445</v>
      </c>
      <c r="I578" s="93" t="s">
        <v>124</v>
      </c>
      <c r="J578" s="34" t="s">
        <v>125</v>
      </c>
      <c r="K578" s="48" t="s">
        <v>1143</v>
      </c>
      <c r="L578" s="107" t="s">
        <v>78</v>
      </c>
      <c r="M578" s="166">
        <v>6</v>
      </c>
      <c r="N578" s="34" t="s">
        <v>5614</v>
      </c>
      <c r="O578" s="65">
        <v>45434.5069444444</v>
      </c>
      <c r="P578" s="35"/>
      <c r="Q578" s="35"/>
      <c r="R578" s="40"/>
      <c r="S578" s="40"/>
      <c r="T578" s="36"/>
      <c r="U578" s="34" t="s">
        <v>5615</v>
      </c>
      <c r="V578" s="34" t="s">
        <v>5607</v>
      </c>
      <c r="W578" s="123" t="s">
        <v>5616</v>
      </c>
      <c r="X578" s="124" t="s">
        <v>132</v>
      </c>
      <c r="Y578" s="124" t="s">
        <v>438</v>
      </c>
    </row>
    <row r="579" ht="409.5" spans="1:25">
      <c r="A579" s="107">
        <v>633</v>
      </c>
      <c r="B579" s="34" t="s">
        <v>117</v>
      </c>
      <c r="C579" s="43" t="s">
        <v>150</v>
      </c>
      <c r="D579" s="92" t="s">
        <v>5607</v>
      </c>
      <c r="E579" s="57" t="s">
        <v>412</v>
      </c>
      <c r="F579" s="55" t="s">
        <v>4626</v>
      </c>
      <c r="G579" s="80">
        <v>45505</v>
      </c>
      <c r="H579" s="80">
        <v>45506</v>
      </c>
      <c r="I579" s="93" t="s">
        <v>124</v>
      </c>
      <c r="J579" s="34" t="s">
        <v>125</v>
      </c>
      <c r="K579" s="48" t="s">
        <v>1143</v>
      </c>
      <c r="L579" s="107" t="s">
        <v>78</v>
      </c>
      <c r="M579" s="166">
        <v>6</v>
      </c>
      <c r="N579" s="34" t="s">
        <v>5617</v>
      </c>
      <c r="O579" s="65">
        <v>45483.5923611111</v>
      </c>
      <c r="P579" s="35"/>
      <c r="Q579" s="35"/>
      <c r="R579" s="40"/>
      <c r="S579" s="40"/>
      <c r="T579" s="36"/>
      <c r="U579" s="34" t="s">
        <v>5618</v>
      </c>
      <c r="V579" s="34" t="s">
        <v>5607</v>
      </c>
      <c r="W579" s="123" t="s">
        <v>5619</v>
      </c>
      <c r="X579" t="s">
        <v>132</v>
      </c>
      <c r="Y579" t="s">
        <v>138</v>
      </c>
    </row>
    <row r="580" ht="409.5" spans="1:25">
      <c r="A580" s="107">
        <v>634</v>
      </c>
      <c r="B580" s="34" t="s">
        <v>117</v>
      </c>
      <c r="C580" s="43" t="s">
        <v>150</v>
      </c>
      <c r="D580" s="92" t="s">
        <v>5607</v>
      </c>
      <c r="E580" s="57" t="s">
        <v>412</v>
      </c>
      <c r="F580" s="55" t="s">
        <v>4626</v>
      </c>
      <c r="G580" s="80">
        <v>45566</v>
      </c>
      <c r="H580" s="80">
        <v>45567</v>
      </c>
      <c r="I580" s="93" t="s">
        <v>124</v>
      </c>
      <c r="J580" s="34" t="s">
        <v>125</v>
      </c>
      <c r="K580" s="48" t="s">
        <v>1143</v>
      </c>
      <c r="L580" s="107" t="s">
        <v>78</v>
      </c>
      <c r="M580" s="166">
        <v>6</v>
      </c>
      <c r="N580" s="34" t="s">
        <v>5620</v>
      </c>
      <c r="O580" s="65">
        <v>45561.5875</v>
      </c>
      <c r="P580" s="35"/>
      <c r="Q580" s="35"/>
      <c r="R580" s="40"/>
      <c r="S580" s="40"/>
      <c r="T580" s="36"/>
      <c r="U580" s="34" t="s">
        <v>5621</v>
      </c>
      <c r="V580" s="34" t="s">
        <v>5607</v>
      </c>
      <c r="W580" s="123" t="s">
        <v>5622</v>
      </c>
      <c r="X580" t="s">
        <v>132</v>
      </c>
      <c r="Y580" t="s">
        <v>149</v>
      </c>
    </row>
    <row r="581" ht="14.25" spans="1:22">
      <c r="A581" s="107">
        <v>635</v>
      </c>
      <c r="B581" s="34" t="s">
        <v>117</v>
      </c>
      <c r="C581" s="93" t="s">
        <v>150</v>
      </c>
      <c r="D581" s="92" t="s">
        <v>5607</v>
      </c>
      <c r="E581" s="57" t="s">
        <v>412</v>
      </c>
      <c r="F581" s="55" t="s">
        <v>4626</v>
      </c>
      <c r="G581" s="80">
        <v>45627</v>
      </c>
      <c r="H581" s="80">
        <v>45628</v>
      </c>
      <c r="I581" s="93" t="s">
        <v>124</v>
      </c>
      <c r="J581" s="34" t="s">
        <v>125</v>
      </c>
      <c r="K581" s="48" t="s">
        <v>1143</v>
      </c>
      <c r="L581" s="107" t="s">
        <v>78</v>
      </c>
      <c r="M581" s="166">
        <v>6</v>
      </c>
      <c r="N581" s="34"/>
      <c r="O581" s="34"/>
      <c r="P581" s="35"/>
      <c r="Q581" s="35"/>
      <c r="R581" s="40"/>
      <c r="S581" s="40"/>
      <c r="T581" s="36"/>
      <c r="U581" s="34"/>
      <c r="V581" s="34"/>
    </row>
    <row r="582" ht="391.5" spans="1:25">
      <c r="A582" s="107">
        <v>636</v>
      </c>
      <c r="B582" s="34" t="s">
        <v>117</v>
      </c>
      <c r="C582" s="145" t="s">
        <v>363</v>
      </c>
      <c r="D582" s="92" t="s">
        <v>1023</v>
      </c>
      <c r="E582" s="54" t="s">
        <v>412</v>
      </c>
      <c r="F582" s="55" t="s">
        <v>4626</v>
      </c>
      <c r="G582" s="56">
        <v>45323</v>
      </c>
      <c r="H582" s="56">
        <v>45324</v>
      </c>
      <c r="I582" s="93" t="s">
        <v>124</v>
      </c>
      <c r="J582" s="34" t="s">
        <v>125</v>
      </c>
      <c r="K582" s="48" t="s">
        <v>1143</v>
      </c>
      <c r="L582" s="107" t="s">
        <v>78</v>
      </c>
      <c r="M582" s="166">
        <v>6</v>
      </c>
      <c r="N582" s="34" t="s">
        <v>5623</v>
      </c>
      <c r="O582" s="65">
        <v>45322.5055555556</v>
      </c>
      <c r="P582" s="35"/>
      <c r="Q582" s="35"/>
      <c r="R582" s="40"/>
      <c r="S582" s="40"/>
      <c r="T582" s="36"/>
      <c r="U582" s="34" t="s">
        <v>5624</v>
      </c>
      <c r="V582" s="34" t="s">
        <v>1023</v>
      </c>
      <c r="W582" s="123" t="s">
        <v>5625</v>
      </c>
      <c r="X582" t="s">
        <v>132</v>
      </c>
      <c r="Y582" t="s">
        <v>133</v>
      </c>
    </row>
    <row r="583" ht="409.5" spans="1:25">
      <c r="A583" s="107" t="s">
        <v>462</v>
      </c>
      <c r="B583" s="34" t="s">
        <v>117</v>
      </c>
      <c r="C583" s="93" t="s">
        <v>363</v>
      </c>
      <c r="D583" s="92" t="s">
        <v>1023</v>
      </c>
      <c r="E583" s="54" t="s">
        <v>412</v>
      </c>
      <c r="F583" s="55" t="s">
        <v>4626</v>
      </c>
      <c r="G583" s="80">
        <v>45444</v>
      </c>
      <c r="H583" s="80">
        <v>45473</v>
      </c>
      <c r="I583" s="93" t="s">
        <v>124</v>
      </c>
      <c r="J583" s="34" t="s">
        <v>125</v>
      </c>
      <c r="K583" s="48" t="s">
        <v>1143</v>
      </c>
      <c r="L583" s="107" t="s">
        <v>78</v>
      </c>
      <c r="M583" s="166">
        <v>6</v>
      </c>
      <c r="N583" s="34" t="s">
        <v>5626</v>
      </c>
      <c r="O583" s="65">
        <v>45434.4965277778</v>
      </c>
      <c r="P583" s="35"/>
      <c r="Q583" s="35"/>
      <c r="R583" s="40"/>
      <c r="S583" s="40"/>
      <c r="T583" s="36"/>
      <c r="U583" s="34" t="s">
        <v>5627</v>
      </c>
      <c r="V583" s="34" t="s">
        <v>1023</v>
      </c>
      <c r="W583" s="123" t="s">
        <v>5628</v>
      </c>
      <c r="X583" t="s">
        <v>132</v>
      </c>
      <c r="Y583" t="s">
        <v>438</v>
      </c>
    </row>
    <row r="584" ht="409.5" spans="1:25">
      <c r="A584" s="107">
        <v>638</v>
      </c>
      <c r="B584" s="34" t="s">
        <v>117</v>
      </c>
      <c r="C584" s="93" t="s">
        <v>363</v>
      </c>
      <c r="D584" s="92" t="s">
        <v>1023</v>
      </c>
      <c r="E584" s="54" t="s">
        <v>412</v>
      </c>
      <c r="F584" s="55" t="s">
        <v>4626</v>
      </c>
      <c r="G584" s="80">
        <v>45505</v>
      </c>
      <c r="H584" s="80">
        <v>45505</v>
      </c>
      <c r="I584" s="93" t="s">
        <v>124</v>
      </c>
      <c r="J584" s="34" t="s">
        <v>125</v>
      </c>
      <c r="K584" s="48" t="s">
        <v>1143</v>
      </c>
      <c r="L584" s="107" t="s">
        <v>78</v>
      </c>
      <c r="M584" s="166">
        <v>6</v>
      </c>
      <c r="N584" s="34" t="s">
        <v>5629</v>
      </c>
      <c r="O584" s="65">
        <v>45483.5923611111</v>
      </c>
      <c r="P584" s="35"/>
      <c r="Q584" s="35"/>
      <c r="R584" s="40"/>
      <c r="S584" s="40"/>
      <c r="T584" s="36"/>
      <c r="U584" s="34" t="s">
        <v>5630</v>
      </c>
      <c r="V584" s="34" t="s">
        <v>1023</v>
      </c>
      <c r="W584" s="123" t="s">
        <v>5631</v>
      </c>
      <c r="X584" t="s">
        <v>132</v>
      </c>
      <c r="Y584" t="s">
        <v>138</v>
      </c>
    </row>
    <row r="585" ht="405" spans="1:25">
      <c r="A585" s="107">
        <v>638</v>
      </c>
      <c r="B585" s="34" t="s">
        <v>117</v>
      </c>
      <c r="C585" s="93" t="s">
        <v>363</v>
      </c>
      <c r="D585" s="92" t="s">
        <v>1023</v>
      </c>
      <c r="E585" s="54" t="s">
        <v>412</v>
      </c>
      <c r="F585" s="55" t="s">
        <v>4626</v>
      </c>
      <c r="G585" s="80">
        <v>45536</v>
      </c>
      <c r="H585" s="80">
        <v>45536</v>
      </c>
      <c r="I585" s="93" t="s">
        <v>124</v>
      </c>
      <c r="J585" s="34" t="s">
        <v>125</v>
      </c>
      <c r="K585" s="48" t="s">
        <v>1143</v>
      </c>
      <c r="L585" s="107" t="s">
        <v>78</v>
      </c>
      <c r="M585" s="166">
        <v>6</v>
      </c>
      <c r="N585" s="34" t="s">
        <v>5632</v>
      </c>
      <c r="O585" s="65">
        <v>45559.5</v>
      </c>
      <c r="P585" s="35"/>
      <c r="Q585" s="35"/>
      <c r="R585" s="40"/>
      <c r="S585" s="40"/>
      <c r="T585" s="36"/>
      <c r="U585" s="34" t="s">
        <v>5633</v>
      </c>
      <c r="V585" s="34" t="s">
        <v>1023</v>
      </c>
      <c r="W585" s="123" t="s">
        <v>5634</v>
      </c>
      <c r="X585" t="s">
        <v>132</v>
      </c>
      <c r="Y585" t="s">
        <v>149</v>
      </c>
    </row>
    <row r="586" ht="14.25" spans="1:23">
      <c r="A586" s="107" t="s">
        <v>462</v>
      </c>
      <c r="B586" s="34" t="s">
        <v>117</v>
      </c>
      <c r="C586" s="93" t="s">
        <v>363</v>
      </c>
      <c r="D586" s="92" t="s">
        <v>1023</v>
      </c>
      <c r="E586" s="54" t="s">
        <v>412</v>
      </c>
      <c r="F586" s="55" t="s">
        <v>4626</v>
      </c>
      <c r="G586" s="80">
        <v>45627</v>
      </c>
      <c r="H586" s="80">
        <v>45656</v>
      </c>
      <c r="I586" s="93" t="s">
        <v>124</v>
      </c>
      <c r="J586" s="34" t="s">
        <v>125</v>
      </c>
      <c r="K586" s="48" t="s">
        <v>1143</v>
      </c>
      <c r="L586" s="107" t="s">
        <v>78</v>
      </c>
      <c r="M586" s="166">
        <v>6</v>
      </c>
      <c r="N586" s="34"/>
      <c r="O586" s="65"/>
      <c r="P586" s="35"/>
      <c r="Q586" s="35"/>
      <c r="R586" s="40"/>
      <c r="S586" s="40"/>
      <c r="T586" s="36"/>
      <c r="U586" s="34"/>
      <c r="V586" s="34"/>
      <c r="W586" s="123"/>
    </row>
    <row r="587" ht="391.5" spans="1:25">
      <c r="A587" s="107">
        <v>639</v>
      </c>
      <c r="B587" s="34" t="s">
        <v>117</v>
      </c>
      <c r="C587" s="93" t="s">
        <v>363</v>
      </c>
      <c r="D587" s="92" t="s">
        <v>1033</v>
      </c>
      <c r="E587" s="54" t="s">
        <v>412</v>
      </c>
      <c r="F587" s="55" t="s">
        <v>4626</v>
      </c>
      <c r="G587" s="56">
        <v>45323</v>
      </c>
      <c r="H587" s="56">
        <v>45324</v>
      </c>
      <c r="I587" s="93" t="s">
        <v>124</v>
      </c>
      <c r="J587" s="34" t="s">
        <v>125</v>
      </c>
      <c r="K587" s="48" t="s">
        <v>1143</v>
      </c>
      <c r="L587" s="107" t="s">
        <v>78</v>
      </c>
      <c r="M587" s="166">
        <v>6</v>
      </c>
      <c r="N587" s="34" t="s">
        <v>5623</v>
      </c>
      <c r="O587" s="65">
        <v>45322.5055555556</v>
      </c>
      <c r="P587" s="35"/>
      <c r="Q587" s="35"/>
      <c r="R587" s="40"/>
      <c r="S587" s="40"/>
      <c r="T587" s="36"/>
      <c r="U587" s="34" t="s">
        <v>5624</v>
      </c>
      <c r="V587" s="34" t="s">
        <v>1033</v>
      </c>
      <c r="W587" s="123" t="s">
        <v>5625</v>
      </c>
      <c r="X587" t="s">
        <v>132</v>
      </c>
      <c r="Y587" t="s">
        <v>133</v>
      </c>
    </row>
    <row r="588" ht="409.5" spans="1:25">
      <c r="A588" s="107" t="s">
        <v>462</v>
      </c>
      <c r="B588" s="34" t="s">
        <v>117</v>
      </c>
      <c r="C588" s="93" t="s">
        <v>363</v>
      </c>
      <c r="D588" s="92" t="s">
        <v>1033</v>
      </c>
      <c r="E588" s="54" t="s">
        <v>412</v>
      </c>
      <c r="F588" s="55" t="s">
        <v>4626</v>
      </c>
      <c r="G588" s="80">
        <v>45444</v>
      </c>
      <c r="H588" s="80">
        <v>45473</v>
      </c>
      <c r="I588" s="93" t="s">
        <v>124</v>
      </c>
      <c r="J588" s="34" t="s">
        <v>125</v>
      </c>
      <c r="K588" s="48" t="s">
        <v>1143</v>
      </c>
      <c r="L588" s="107" t="s">
        <v>78</v>
      </c>
      <c r="M588" s="166">
        <v>6</v>
      </c>
      <c r="N588" s="34" t="s">
        <v>5626</v>
      </c>
      <c r="O588" s="65">
        <v>45434.4965277778</v>
      </c>
      <c r="P588" s="35"/>
      <c r="Q588" s="35"/>
      <c r="R588" s="40"/>
      <c r="S588" s="40"/>
      <c r="T588" s="36"/>
      <c r="U588" s="34" t="s">
        <v>5627</v>
      </c>
      <c r="V588" s="34" t="s">
        <v>1033</v>
      </c>
      <c r="W588" s="123" t="s">
        <v>5628</v>
      </c>
      <c r="X588" t="s">
        <v>132</v>
      </c>
      <c r="Y588" t="s">
        <v>438</v>
      </c>
    </row>
    <row r="589" ht="409.5" spans="1:25">
      <c r="A589" s="107">
        <v>640</v>
      </c>
      <c r="B589" s="34" t="s">
        <v>117</v>
      </c>
      <c r="C589" s="43" t="s">
        <v>363</v>
      </c>
      <c r="D589" s="92" t="s">
        <v>1033</v>
      </c>
      <c r="E589" s="54" t="s">
        <v>412</v>
      </c>
      <c r="F589" s="55" t="s">
        <v>4626</v>
      </c>
      <c r="G589" s="80">
        <v>45505</v>
      </c>
      <c r="H589" s="80">
        <v>45505</v>
      </c>
      <c r="I589" s="93" t="s">
        <v>124</v>
      </c>
      <c r="J589" s="34" t="s">
        <v>125</v>
      </c>
      <c r="K589" s="48" t="s">
        <v>1143</v>
      </c>
      <c r="L589" s="107" t="s">
        <v>78</v>
      </c>
      <c r="M589" s="166">
        <v>6</v>
      </c>
      <c r="N589" s="34" t="s">
        <v>5629</v>
      </c>
      <c r="O589" s="65">
        <v>45483.5923611111</v>
      </c>
      <c r="P589" s="35"/>
      <c r="Q589" s="35"/>
      <c r="R589" s="40"/>
      <c r="S589" s="40"/>
      <c r="T589" s="36"/>
      <c r="U589" s="34" t="s">
        <v>5630</v>
      </c>
      <c r="V589" s="34" t="s">
        <v>1033</v>
      </c>
      <c r="W589" s="123" t="s">
        <v>5631</v>
      </c>
      <c r="X589" t="s">
        <v>132</v>
      </c>
      <c r="Y589" t="s">
        <v>138</v>
      </c>
    </row>
    <row r="590" ht="405" spans="1:25">
      <c r="A590" s="107">
        <v>641</v>
      </c>
      <c r="B590" s="34" t="s">
        <v>117</v>
      </c>
      <c r="C590" s="43" t="s">
        <v>363</v>
      </c>
      <c r="D590" s="92" t="s">
        <v>1033</v>
      </c>
      <c r="E590" s="54" t="s">
        <v>412</v>
      </c>
      <c r="F590" s="55" t="s">
        <v>4626</v>
      </c>
      <c r="G590" s="80">
        <v>45536</v>
      </c>
      <c r="H590" s="80">
        <v>45536</v>
      </c>
      <c r="I590" s="93" t="s">
        <v>124</v>
      </c>
      <c r="J590" s="34" t="s">
        <v>125</v>
      </c>
      <c r="K590" s="48" t="s">
        <v>1143</v>
      </c>
      <c r="L590" s="107" t="s">
        <v>78</v>
      </c>
      <c r="M590" s="166">
        <v>6</v>
      </c>
      <c r="N590" s="34" t="s">
        <v>5632</v>
      </c>
      <c r="O590" s="65">
        <v>45559.5</v>
      </c>
      <c r="P590" s="35"/>
      <c r="Q590" s="35"/>
      <c r="R590" s="40"/>
      <c r="S590" s="40"/>
      <c r="T590" s="36"/>
      <c r="U590" s="34" t="s">
        <v>5633</v>
      </c>
      <c r="V590" s="34" t="s">
        <v>1033</v>
      </c>
      <c r="W590" s="123" t="s">
        <v>5634</v>
      </c>
      <c r="X590" t="s">
        <v>132</v>
      </c>
      <c r="Y590" t="s">
        <v>149</v>
      </c>
    </row>
    <row r="591" ht="14.25" spans="1:23">
      <c r="A591" s="107" t="s">
        <v>462</v>
      </c>
      <c r="B591" s="34" t="s">
        <v>117</v>
      </c>
      <c r="C591" s="93" t="s">
        <v>363</v>
      </c>
      <c r="D591" s="92" t="s">
        <v>1033</v>
      </c>
      <c r="E591" s="54" t="s">
        <v>412</v>
      </c>
      <c r="F591" s="55" t="s">
        <v>4626</v>
      </c>
      <c r="G591" s="80">
        <v>45627</v>
      </c>
      <c r="H591" s="80">
        <v>45656</v>
      </c>
      <c r="I591" s="93" t="s">
        <v>124</v>
      </c>
      <c r="J591" s="34" t="s">
        <v>125</v>
      </c>
      <c r="K591" s="48" t="s">
        <v>1143</v>
      </c>
      <c r="L591" s="107" t="s">
        <v>78</v>
      </c>
      <c r="M591" s="166">
        <v>6</v>
      </c>
      <c r="N591" s="34"/>
      <c r="O591" s="65"/>
      <c r="P591" s="35"/>
      <c r="Q591" s="35"/>
      <c r="R591" s="40"/>
      <c r="S591" s="40"/>
      <c r="T591" s="36"/>
      <c r="U591" s="34"/>
      <c r="V591" s="34"/>
      <c r="W591" s="123"/>
    </row>
    <row r="592" ht="409.5" spans="1:25">
      <c r="A592" s="107">
        <v>642</v>
      </c>
      <c r="B592" s="34" t="s">
        <v>117</v>
      </c>
      <c r="C592" s="93" t="s">
        <v>363</v>
      </c>
      <c r="D592" s="102" t="s">
        <v>5635</v>
      </c>
      <c r="E592" s="57" t="s">
        <v>412</v>
      </c>
      <c r="F592" s="55" t="s">
        <v>4626</v>
      </c>
      <c r="G592" s="80">
        <v>45323</v>
      </c>
      <c r="H592" s="80">
        <v>45324</v>
      </c>
      <c r="I592" s="93" t="s">
        <v>124</v>
      </c>
      <c r="J592" s="34" t="s">
        <v>125</v>
      </c>
      <c r="K592" s="48" t="s">
        <v>1143</v>
      </c>
      <c r="L592" s="107" t="s">
        <v>78</v>
      </c>
      <c r="M592" s="166">
        <v>6</v>
      </c>
      <c r="N592" s="34" t="s">
        <v>5636</v>
      </c>
      <c r="O592" s="65">
        <v>45322.5055555556</v>
      </c>
      <c r="P592" s="35"/>
      <c r="Q592" s="35"/>
      <c r="R592" s="40"/>
      <c r="S592" s="40"/>
      <c r="T592" s="36"/>
      <c r="U592" s="34" t="s">
        <v>5637</v>
      </c>
      <c r="V592" s="34" t="s">
        <v>5635</v>
      </c>
      <c r="W592" s="123" t="s">
        <v>5638</v>
      </c>
      <c r="X592" t="s">
        <v>132</v>
      </c>
      <c r="Y592" t="s">
        <v>133</v>
      </c>
    </row>
    <row r="593" ht="409.5" spans="1:25">
      <c r="A593" s="107">
        <v>643</v>
      </c>
      <c r="B593" s="34" t="s">
        <v>117</v>
      </c>
      <c r="C593" s="93" t="s">
        <v>363</v>
      </c>
      <c r="D593" s="102" t="s">
        <v>5635</v>
      </c>
      <c r="E593" s="57" t="s">
        <v>412</v>
      </c>
      <c r="F593" s="55" t="s">
        <v>4626</v>
      </c>
      <c r="G593" s="80">
        <v>45383</v>
      </c>
      <c r="H593" s="80">
        <v>45384</v>
      </c>
      <c r="I593" s="93" t="s">
        <v>124</v>
      </c>
      <c r="J593" s="34" t="s">
        <v>125</v>
      </c>
      <c r="K593" s="48" t="s">
        <v>1143</v>
      </c>
      <c r="L593" s="107" t="s">
        <v>78</v>
      </c>
      <c r="M593" s="166">
        <v>6</v>
      </c>
      <c r="N593" s="34" t="s">
        <v>5639</v>
      </c>
      <c r="O593" s="65">
        <v>45376.6465277778</v>
      </c>
      <c r="P593" s="35"/>
      <c r="Q593" s="35"/>
      <c r="R593" s="40"/>
      <c r="S593" s="40"/>
      <c r="T593" s="36"/>
      <c r="U593" s="34" t="s">
        <v>5640</v>
      </c>
      <c r="V593" s="34" t="s">
        <v>5635</v>
      </c>
      <c r="W593" s="123" t="s">
        <v>5641</v>
      </c>
      <c r="X593" t="s">
        <v>132</v>
      </c>
      <c r="Y593" t="s">
        <v>163</v>
      </c>
    </row>
    <row r="594" ht="409.5" spans="1:25">
      <c r="A594" s="107">
        <v>644</v>
      </c>
      <c r="B594" s="34" t="s">
        <v>117</v>
      </c>
      <c r="C594" s="93" t="s">
        <v>363</v>
      </c>
      <c r="D594" s="102" t="s">
        <v>5635</v>
      </c>
      <c r="E594" s="57" t="s">
        <v>412</v>
      </c>
      <c r="F594" s="55" t="s">
        <v>4626</v>
      </c>
      <c r="G594" s="80">
        <v>45444</v>
      </c>
      <c r="H594" s="80">
        <v>45445</v>
      </c>
      <c r="I594" s="93" t="s">
        <v>124</v>
      </c>
      <c r="J594" s="34" t="s">
        <v>125</v>
      </c>
      <c r="K594" s="48" t="s">
        <v>1143</v>
      </c>
      <c r="L594" s="107" t="s">
        <v>78</v>
      </c>
      <c r="M594" s="166">
        <v>6</v>
      </c>
      <c r="N594" s="34" t="s">
        <v>5642</v>
      </c>
      <c r="O594" s="65">
        <v>45434.4965277778</v>
      </c>
      <c r="P594" s="35"/>
      <c r="Q594" s="35"/>
      <c r="R594" s="40"/>
      <c r="S594" s="40"/>
      <c r="T594" s="36"/>
      <c r="U594" s="34" t="s">
        <v>5643</v>
      </c>
      <c r="V594" s="34" t="s">
        <v>5635</v>
      </c>
      <c r="W594" s="123" t="s">
        <v>5644</v>
      </c>
      <c r="X594" s="124" t="s">
        <v>132</v>
      </c>
      <c r="Y594" s="124" t="s">
        <v>438</v>
      </c>
    </row>
    <row r="595" ht="409.5" spans="1:25">
      <c r="A595" s="107">
        <v>645</v>
      </c>
      <c r="B595" s="34" t="s">
        <v>117</v>
      </c>
      <c r="C595" s="93" t="s">
        <v>363</v>
      </c>
      <c r="D595" s="102" t="s">
        <v>5635</v>
      </c>
      <c r="E595" s="57" t="s">
        <v>412</v>
      </c>
      <c r="F595" s="55" t="s">
        <v>4626</v>
      </c>
      <c r="G595" s="80">
        <v>45505</v>
      </c>
      <c r="H595" s="80">
        <v>45506</v>
      </c>
      <c r="I595" s="93" t="s">
        <v>124</v>
      </c>
      <c r="J595" s="34" t="s">
        <v>125</v>
      </c>
      <c r="K595" s="48" t="s">
        <v>1143</v>
      </c>
      <c r="L595" s="107" t="s">
        <v>78</v>
      </c>
      <c r="M595" s="166">
        <v>6</v>
      </c>
      <c r="N595" s="34" t="s">
        <v>5645</v>
      </c>
      <c r="O595" s="65">
        <v>45496.4479166667</v>
      </c>
      <c r="P595" s="35"/>
      <c r="Q595" s="35"/>
      <c r="R595" s="40"/>
      <c r="S595" s="40"/>
      <c r="T595" s="36"/>
      <c r="U595" s="34" t="s">
        <v>5646</v>
      </c>
      <c r="V595" s="34" t="s">
        <v>5635</v>
      </c>
      <c r="W595" s="123" t="s">
        <v>5647</v>
      </c>
      <c r="X595" t="s">
        <v>132</v>
      </c>
      <c r="Y595" t="s">
        <v>138</v>
      </c>
    </row>
    <row r="596" ht="409.5" spans="1:25">
      <c r="A596" s="107">
        <v>646</v>
      </c>
      <c r="B596" s="34" t="s">
        <v>117</v>
      </c>
      <c r="C596" s="93" t="s">
        <v>363</v>
      </c>
      <c r="D596" s="102" t="s">
        <v>5635</v>
      </c>
      <c r="E596" s="57" t="s">
        <v>412</v>
      </c>
      <c r="F596" s="55" t="s">
        <v>4626</v>
      </c>
      <c r="G596" s="80">
        <v>45566</v>
      </c>
      <c r="H596" s="80">
        <v>45567</v>
      </c>
      <c r="I596" s="93" t="s">
        <v>124</v>
      </c>
      <c r="J596" s="34" t="s">
        <v>125</v>
      </c>
      <c r="K596" s="48" t="s">
        <v>1143</v>
      </c>
      <c r="L596" s="107" t="s">
        <v>78</v>
      </c>
      <c r="M596" s="166">
        <v>6</v>
      </c>
      <c r="N596" s="34" t="s">
        <v>5648</v>
      </c>
      <c r="O596" s="65">
        <v>45561.4736111111</v>
      </c>
      <c r="P596" s="35"/>
      <c r="Q596" s="35"/>
      <c r="R596" s="40"/>
      <c r="S596" s="40"/>
      <c r="T596" s="36"/>
      <c r="U596" s="34" t="s">
        <v>5649</v>
      </c>
      <c r="V596" s="34" t="s">
        <v>5635</v>
      </c>
      <c r="W596" s="123" t="s">
        <v>5650</v>
      </c>
      <c r="X596" t="s">
        <v>132</v>
      </c>
      <c r="Y596" t="s">
        <v>149</v>
      </c>
    </row>
    <row r="597" ht="14.25" spans="1:22">
      <c r="A597" s="107">
        <v>647</v>
      </c>
      <c r="B597" s="34" t="s">
        <v>117</v>
      </c>
      <c r="C597" s="93" t="s">
        <v>363</v>
      </c>
      <c r="D597" s="102" t="s">
        <v>5635</v>
      </c>
      <c r="E597" s="57" t="s">
        <v>412</v>
      </c>
      <c r="F597" s="55" t="s">
        <v>4626</v>
      </c>
      <c r="G597" s="80">
        <v>45627</v>
      </c>
      <c r="H597" s="80">
        <v>45628</v>
      </c>
      <c r="I597" s="93" t="s">
        <v>124</v>
      </c>
      <c r="J597" s="34" t="s">
        <v>125</v>
      </c>
      <c r="K597" s="48" t="s">
        <v>1143</v>
      </c>
      <c r="L597" s="107" t="s">
        <v>78</v>
      </c>
      <c r="M597" s="166">
        <v>6</v>
      </c>
      <c r="N597" s="34"/>
      <c r="O597" s="34"/>
      <c r="P597" s="35"/>
      <c r="Q597" s="35"/>
      <c r="R597" s="40"/>
      <c r="S597" s="40"/>
      <c r="T597" s="36"/>
      <c r="U597" s="34"/>
      <c r="V597" s="34"/>
    </row>
    <row r="598" ht="409.5" spans="1:25">
      <c r="A598" s="107">
        <v>648</v>
      </c>
      <c r="B598" s="34" t="s">
        <v>117</v>
      </c>
      <c r="C598" s="93" t="s">
        <v>363</v>
      </c>
      <c r="D598" s="102" t="s">
        <v>5651</v>
      </c>
      <c r="E598" s="57" t="s">
        <v>412</v>
      </c>
      <c r="F598" s="55" t="s">
        <v>4626</v>
      </c>
      <c r="G598" s="80">
        <v>45323</v>
      </c>
      <c r="H598" s="80">
        <v>45324</v>
      </c>
      <c r="I598" s="93" t="s">
        <v>124</v>
      </c>
      <c r="J598" s="34" t="s">
        <v>125</v>
      </c>
      <c r="K598" s="48" t="s">
        <v>1143</v>
      </c>
      <c r="L598" s="107" t="s">
        <v>78</v>
      </c>
      <c r="M598" s="166">
        <v>6</v>
      </c>
      <c r="N598" s="34" t="s">
        <v>5636</v>
      </c>
      <c r="O598" s="65">
        <v>45322.5055555556</v>
      </c>
      <c r="P598" s="35"/>
      <c r="Q598" s="35"/>
      <c r="R598" s="40"/>
      <c r="S598" s="40"/>
      <c r="T598" s="36"/>
      <c r="U598" s="34" t="s">
        <v>5637</v>
      </c>
      <c r="V598" s="34" t="s">
        <v>5651</v>
      </c>
      <c r="W598" s="123" t="s">
        <v>5638</v>
      </c>
      <c r="X598" t="s">
        <v>132</v>
      </c>
      <c r="Y598" t="s">
        <v>133</v>
      </c>
    </row>
    <row r="599" ht="409.5" spans="1:25">
      <c r="A599" s="107">
        <v>649</v>
      </c>
      <c r="B599" s="34" t="s">
        <v>117</v>
      </c>
      <c r="C599" s="93" t="s">
        <v>363</v>
      </c>
      <c r="D599" s="102" t="s">
        <v>5651</v>
      </c>
      <c r="E599" s="57" t="s">
        <v>412</v>
      </c>
      <c r="F599" s="55" t="s">
        <v>4626</v>
      </c>
      <c r="G599" s="80">
        <v>45383</v>
      </c>
      <c r="H599" s="80">
        <v>45384</v>
      </c>
      <c r="I599" s="93" t="s">
        <v>124</v>
      </c>
      <c r="J599" s="34" t="s">
        <v>125</v>
      </c>
      <c r="K599" s="48" t="s">
        <v>1143</v>
      </c>
      <c r="L599" s="107" t="s">
        <v>78</v>
      </c>
      <c r="M599" s="166">
        <v>6</v>
      </c>
      <c r="N599" s="34" t="s">
        <v>5639</v>
      </c>
      <c r="O599" s="65">
        <v>45376.6465277778</v>
      </c>
      <c r="P599" s="35"/>
      <c r="Q599" s="35"/>
      <c r="R599" s="40"/>
      <c r="S599" s="40"/>
      <c r="T599" s="36"/>
      <c r="U599" s="34" t="s">
        <v>5640</v>
      </c>
      <c r="V599" s="34" t="s">
        <v>5651</v>
      </c>
      <c r="W599" s="123" t="s">
        <v>5641</v>
      </c>
      <c r="X599" t="s">
        <v>132</v>
      </c>
      <c r="Y599" t="s">
        <v>163</v>
      </c>
    </row>
    <row r="600" ht="409.5" spans="1:25">
      <c r="A600" s="107">
        <v>650</v>
      </c>
      <c r="B600" s="34" t="s">
        <v>117</v>
      </c>
      <c r="C600" s="93" t="s">
        <v>363</v>
      </c>
      <c r="D600" s="102" t="s">
        <v>5651</v>
      </c>
      <c r="E600" s="57" t="s">
        <v>412</v>
      </c>
      <c r="F600" s="55" t="s">
        <v>4626</v>
      </c>
      <c r="G600" s="80">
        <v>45444</v>
      </c>
      <c r="H600" s="80">
        <v>45445</v>
      </c>
      <c r="I600" s="93" t="s">
        <v>124</v>
      </c>
      <c r="J600" s="34" t="s">
        <v>125</v>
      </c>
      <c r="K600" s="48" t="s">
        <v>1143</v>
      </c>
      <c r="L600" s="107" t="s">
        <v>78</v>
      </c>
      <c r="M600" s="166">
        <v>6</v>
      </c>
      <c r="N600" s="34" t="s">
        <v>5642</v>
      </c>
      <c r="O600" s="65">
        <v>45434.4965277778</v>
      </c>
      <c r="P600" s="35"/>
      <c r="Q600" s="35"/>
      <c r="R600" s="40"/>
      <c r="S600" s="40"/>
      <c r="T600" s="36"/>
      <c r="U600" s="34" t="s">
        <v>5643</v>
      </c>
      <c r="V600" s="34" t="s">
        <v>5651</v>
      </c>
      <c r="W600" s="123" t="s">
        <v>5644</v>
      </c>
      <c r="X600" s="124" t="s">
        <v>132</v>
      </c>
      <c r="Y600" s="124" t="s">
        <v>438</v>
      </c>
    </row>
    <row r="601" ht="409.5" spans="1:25">
      <c r="A601" s="107">
        <v>651</v>
      </c>
      <c r="B601" s="34" t="s">
        <v>117</v>
      </c>
      <c r="C601" s="93" t="s">
        <v>363</v>
      </c>
      <c r="D601" s="102" t="s">
        <v>5651</v>
      </c>
      <c r="E601" s="57" t="s">
        <v>412</v>
      </c>
      <c r="F601" s="55" t="s">
        <v>4626</v>
      </c>
      <c r="G601" s="80">
        <v>45505</v>
      </c>
      <c r="H601" s="80">
        <v>45506</v>
      </c>
      <c r="I601" s="93" t="s">
        <v>124</v>
      </c>
      <c r="J601" s="34" t="s">
        <v>125</v>
      </c>
      <c r="K601" s="48" t="s">
        <v>1143</v>
      </c>
      <c r="L601" s="107" t="s">
        <v>78</v>
      </c>
      <c r="M601" s="166">
        <v>6</v>
      </c>
      <c r="N601" s="34" t="s">
        <v>5645</v>
      </c>
      <c r="O601" s="65">
        <v>45496.4479166667</v>
      </c>
      <c r="P601" s="35"/>
      <c r="Q601" s="35"/>
      <c r="R601" s="40"/>
      <c r="S601" s="40"/>
      <c r="T601" s="36"/>
      <c r="U601" s="34" t="s">
        <v>5646</v>
      </c>
      <c r="V601" s="34" t="s">
        <v>5651</v>
      </c>
      <c r="W601" s="123" t="s">
        <v>5647</v>
      </c>
      <c r="X601" t="s">
        <v>132</v>
      </c>
      <c r="Y601" t="s">
        <v>138</v>
      </c>
    </row>
    <row r="602" ht="409.5" spans="1:25">
      <c r="A602" s="107">
        <v>652</v>
      </c>
      <c r="B602" s="34" t="s">
        <v>117</v>
      </c>
      <c r="C602" s="93" t="s">
        <v>363</v>
      </c>
      <c r="D602" s="102" t="s">
        <v>5651</v>
      </c>
      <c r="E602" s="57" t="s">
        <v>412</v>
      </c>
      <c r="F602" s="55" t="s">
        <v>4626</v>
      </c>
      <c r="G602" s="80">
        <v>45566</v>
      </c>
      <c r="H602" s="80">
        <v>45567</v>
      </c>
      <c r="I602" s="93" t="s">
        <v>124</v>
      </c>
      <c r="J602" s="34" t="s">
        <v>125</v>
      </c>
      <c r="K602" s="48" t="s">
        <v>1143</v>
      </c>
      <c r="L602" s="107" t="s">
        <v>78</v>
      </c>
      <c r="M602" s="166">
        <v>6</v>
      </c>
      <c r="N602" s="34" t="s">
        <v>5648</v>
      </c>
      <c r="O602" s="65">
        <v>45561.4736111111</v>
      </c>
      <c r="P602" s="35"/>
      <c r="Q602" s="35"/>
      <c r="R602" s="40"/>
      <c r="S602" s="40"/>
      <c r="T602" s="36"/>
      <c r="U602" s="34" t="s">
        <v>5649</v>
      </c>
      <c r="V602" s="34" t="s">
        <v>5651</v>
      </c>
      <c r="W602" s="123" t="s">
        <v>5650</v>
      </c>
      <c r="X602" t="s">
        <v>132</v>
      </c>
      <c r="Y602" t="s">
        <v>149</v>
      </c>
    </row>
    <row r="603" ht="14.25" spans="1:22">
      <c r="A603" s="107">
        <v>653</v>
      </c>
      <c r="B603" s="34" t="s">
        <v>117</v>
      </c>
      <c r="C603" s="93" t="s">
        <v>363</v>
      </c>
      <c r="D603" s="102" t="s">
        <v>5651</v>
      </c>
      <c r="E603" s="57" t="s">
        <v>412</v>
      </c>
      <c r="F603" s="55" t="s">
        <v>4626</v>
      </c>
      <c r="G603" s="80">
        <v>45627</v>
      </c>
      <c r="H603" s="80">
        <v>45628</v>
      </c>
      <c r="I603" s="93" t="s">
        <v>124</v>
      </c>
      <c r="J603" s="34" t="s">
        <v>125</v>
      </c>
      <c r="K603" s="48" t="s">
        <v>1143</v>
      </c>
      <c r="L603" s="107" t="s">
        <v>78</v>
      </c>
      <c r="M603" s="166">
        <v>6</v>
      </c>
      <c r="N603" s="34"/>
      <c r="O603" s="34"/>
      <c r="P603" s="35"/>
      <c r="Q603" s="35"/>
      <c r="R603" s="40"/>
      <c r="S603" s="40"/>
      <c r="T603" s="36"/>
      <c r="U603" s="34"/>
      <c r="V603" s="34"/>
    </row>
    <row r="604" ht="162" spans="1:25">
      <c r="A604" s="107">
        <v>654</v>
      </c>
      <c r="B604" s="34" t="s">
        <v>117</v>
      </c>
      <c r="C604" s="93" t="s">
        <v>150</v>
      </c>
      <c r="D604" s="92" t="s">
        <v>1412</v>
      </c>
      <c r="E604" s="54" t="s">
        <v>412</v>
      </c>
      <c r="F604" s="55" t="s">
        <v>4626</v>
      </c>
      <c r="G604" s="56">
        <v>45323</v>
      </c>
      <c r="H604" s="56">
        <v>45324</v>
      </c>
      <c r="I604" s="93" t="s">
        <v>124</v>
      </c>
      <c r="J604" s="34" t="s">
        <v>125</v>
      </c>
      <c r="K604" s="48" t="s">
        <v>1143</v>
      </c>
      <c r="L604" s="107" t="s">
        <v>78</v>
      </c>
      <c r="M604" s="166">
        <v>6</v>
      </c>
      <c r="N604" s="34" t="s">
        <v>5532</v>
      </c>
      <c r="O604" s="65">
        <v>45302.5111111111</v>
      </c>
      <c r="P604" s="35"/>
      <c r="Q604" s="35"/>
      <c r="R604" s="40"/>
      <c r="S604" s="40"/>
      <c r="T604" s="36"/>
      <c r="U604" s="34" t="s">
        <v>5533</v>
      </c>
      <c r="V604" s="34" t="s">
        <v>1412</v>
      </c>
      <c r="W604" s="123" t="s">
        <v>5534</v>
      </c>
      <c r="X604" t="s">
        <v>132</v>
      </c>
      <c r="Y604" t="s">
        <v>133</v>
      </c>
    </row>
    <row r="605" ht="36" spans="1:25">
      <c r="A605" s="107">
        <v>655</v>
      </c>
      <c r="B605" s="34" t="s">
        <v>117</v>
      </c>
      <c r="C605" s="93" t="s">
        <v>150</v>
      </c>
      <c r="D605" s="92" t="s">
        <v>1412</v>
      </c>
      <c r="E605" s="54" t="s">
        <v>412</v>
      </c>
      <c r="F605" s="55" t="s">
        <v>4626</v>
      </c>
      <c r="G605" s="80">
        <v>45505</v>
      </c>
      <c r="H605" s="80">
        <v>45505</v>
      </c>
      <c r="I605" s="93" t="s">
        <v>124</v>
      </c>
      <c r="J605" s="34" t="s">
        <v>125</v>
      </c>
      <c r="K605" s="48" t="s">
        <v>1143</v>
      </c>
      <c r="L605" s="107" t="s">
        <v>78</v>
      </c>
      <c r="M605" s="166">
        <v>6</v>
      </c>
      <c r="N605" s="34" t="s">
        <v>5652</v>
      </c>
      <c r="O605" s="65">
        <v>45476.6715277778</v>
      </c>
      <c r="P605" s="35"/>
      <c r="Q605" s="35"/>
      <c r="R605" s="40"/>
      <c r="S605" s="40"/>
      <c r="T605" s="36"/>
      <c r="U605" s="34" t="s">
        <v>5653</v>
      </c>
      <c r="V605" s="34" t="s">
        <v>1412</v>
      </c>
      <c r="W605" t="s">
        <v>5654</v>
      </c>
      <c r="X605" t="s">
        <v>132</v>
      </c>
      <c r="Y605" t="s">
        <v>138</v>
      </c>
    </row>
    <row r="606" ht="202.5" spans="1:25">
      <c r="A606" s="107">
        <v>656</v>
      </c>
      <c r="B606" s="34" t="s">
        <v>117</v>
      </c>
      <c r="C606" s="93" t="s">
        <v>150</v>
      </c>
      <c r="D606" s="92" t="s">
        <v>1203</v>
      </c>
      <c r="E606" s="57" t="s">
        <v>157</v>
      </c>
      <c r="F606" s="55" t="s">
        <v>4626</v>
      </c>
      <c r="G606" s="56">
        <v>45323</v>
      </c>
      <c r="H606" s="56">
        <v>45324</v>
      </c>
      <c r="I606" s="93" t="s">
        <v>124</v>
      </c>
      <c r="J606" s="34" t="s">
        <v>125</v>
      </c>
      <c r="K606" s="48" t="s">
        <v>1143</v>
      </c>
      <c r="L606" s="107" t="s">
        <v>78</v>
      </c>
      <c r="M606" s="166">
        <v>6</v>
      </c>
      <c r="N606" s="34" t="s">
        <v>5471</v>
      </c>
      <c r="O606" s="65">
        <v>45300.4840277778</v>
      </c>
      <c r="P606" s="35"/>
      <c r="Q606" s="35"/>
      <c r="R606" s="40"/>
      <c r="S606" s="40"/>
      <c r="T606" s="36"/>
      <c r="U606" s="34" t="s">
        <v>5472</v>
      </c>
      <c r="V606" s="34" t="s">
        <v>1203</v>
      </c>
      <c r="W606" s="123" t="s">
        <v>5473</v>
      </c>
      <c r="X606" t="s">
        <v>132</v>
      </c>
      <c r="Y606" t="s">
        <v>133</v>
      </c>
    </row>
    <row r="607" ht="36" spans="1:25">
      <c r="A607" s="107">
        <v>657</v>
      </c>
      <c r="B607" s="34" t="s">
        <v>117</v>
      </c>
      <c r="C607" s="93" t="s">
        <v>150</v>
      </c>
      <c r="D607" s="92" t="s">
        <v>1203</v>
      </c>
      <c r="E607" s="57" t="s">
        <v>157</v>
      </c>
      <c r="F607" s="55" t="s">
        <v>4626</v>
      </c>
      <c r="G607" s="80">
        <v>45505</v>
      </c>
      <c r="H607" s="80">
        <v>45505</v>
      </c>
      <c r="I607" s="93" t="s">
        <v>124</v>
      </c>
      <c r="J607" s="34" t="s">
        <v>125</v>
      </c>
      <c r="K607" s="48" t="s">
        <v>1143</v>
      </c>
      <c r="L607" s="107" t="s">
        <v>78</v>
      </c>
      <c r="M607" s="166">
        <v>6</v>
      </c>
      <c r="N607" s="34" t="s">
        <v>5478</v>
      </c>
      <c r="O607" s="65">
        <v>45481.4791666667</v>
      </c>
      <c r="P607" s="35"/>
      <c r="Q607" s="35"/>
      <c r="R607" s="40"/>
      <c r="S607" s="40"/>
      <c r="T607" s="36"/>
      <c r="U607" s="34" t="s">
        <v>5479</v>
      </c>
      <c r="V607" s="34" t="s">
        <v>1203</v>
      </c>
      <c r="W607" t="s">
        <v>5480</v>
      </c>
      <c r="X607" t="s">
        <v>132</v>
      </c>
      <c r="Y607" t="s">
        <v>138</v>
      </c>
    </row>
    <row r="608" ht="202.5" spans="1:25">
      <c r="A608" s="107">
        <v>658</v>
      </c>
      <c r="B608" s="34" t="s">
        <v>117</v>
      </c>
      <c r="C608" s="93" t="s">
        <v>150</v>
      </c>
      <c r="D608" s="92" t="s">
        <v>1209</v>
      </c>
      <c r="E608" s="57" t="s">
        <v>247</v>
      </c>
      <c r="F608" s="55" t="s">
        <v>4626</v>
      </c>
      <c r="G608" s="56">
        <v>45323</v>
      </c>
      <c r="H608" s="56">
        <v>45324</v>
      </c>
      <c r="I608" s="93" t="s">
        <v>124</v>
      </c>
      <c r="J608" s="34" t="s">
        <v>125</v>
      </c>
      <c r="K608" s="48" t="s">
        <v>1143</v>
      </c>
      <c r="L608" s="107" t="s">
        <v>78</v>
      </c>
      <c r="M608" s="166">
        <v>6</v>
      </c>
      <c r="N608" s="34" t="s">
        <v>5471</v>
      </c>
      <c r="O608" s="65">
        <v>45300.4840277778</v>
      </c>
      <c r="P608" s="35"/>
      <c r="Q608" s="35"/>
      <c r="R608" s="40"/>
      <c r="S608" s="40"/>
      <c r="T608" s="36"/>
      <c r="U608" s="34" t="s">
        <v>5472</v>
      </c>
      <c r="V608" s="34" t="s">
        <v>1209</v>
      </c>
      <c r="W608" s="123" t="s">
        <v>5473</v>
      </c>
      <c r="X608" t="s">
        <v>132</v>
      </c>
      <c r="Y608" t="s">
        <v>133</v>
      </c>
    </row>
    <row r="609" ht="14.25" spans="1:22">
      <c r="A609" s="107">
        <v>659</v>
      </c>
      <c r="B609" s="34" t="s">
        <v>117</v>
      </c>
      <c r="C609" s="93" t="s">
        <v>150</v>
      </c>
      <c r="D609" s="92" t="s">
        <v>1209</v>
      </c>
      <c r="E609" s="57" t="s">
        <v>247</v>
      </c>
      <c r="F609" s="55" t="s">
        <v>4626</v>
      </c>
      <c r="G609" s="80">
        <v>45505</v>
      </c>
      <c r="H609" s="80">
        <v>45505</v>
      </c>
      <c r="I609" s="93" t="s">
        <v>124</v>
      </c>
      <c r="J609" s="34" t="s">
        <v>125</v>
      </c>
      <c r="K609" s="48" t="s">
        <v>1143</v>
      </c>
      <c r="L609" s="107" t="s">
        <v>78</v>
      </c>
      <c r="M609" s="166">
        <v>6</v>
      </c>
      <c r="N609" s="34"/>
      <c r="O609" s="34"/>
      <c r="P609" s="35"/>
      <c r="Q609" s="35"/>
      <c r="R609" s="40"/>
      <c r="S609" s="40"/>
      <c r="T609" s="36"/>
      <c r="U609" s="34"/>
      <c r="V609" s="34"/>
    </row>
    <row r="610" ht="121.5" spans="1:25">
      <c r="A610" s="107">
        <v>660</v>
      </c>
      <c r="B610" s="34" t="s">
        <v>117</v>
      </c>
      <c r="C610" s="145" t="s">
        <v>363</v>
      </c>
      <c r="D610" s="125" t="s">
        <v>5655</v>
      </c>
      <c r="E610" s="54" t="s">
        <v>412</v>
      </c>
      <c r="F610" s="55" t="s">
        <v>4626</v>
      </c>
      <c r="G610" s="80">
        <v>45292</v>
      </c>
      <c r="H610" s="80">
        <v>45352</v>
      </c>
      <c r="I610" s="34" t="s">
        <v>124</v>
      </c>
      <c r="J610" s="34" t="s">
        <v>125</v>
      </c>
      <c r="K610" s="48" t="s">
        <v>1143</v>
      </c>
      <c r="L610" s="107" t="s">
        <v>78</v>
      </c>
      <c r="M610" s="47">
        <v>6</v>
      </c>
      <c r="N610" s="34" t="s">
        <v>5656</v>
      </c>
      <c r="O610" s="65">
        <v>45357.4027777778</v>
      </c>
      <c r="P610" s="35"/>
      <c r="Q610" s="35"/>
      <c r="R610" s="40"/>
      <c r="S610" s="40"/>
      <c r="T610" s="36"/>
      <c r="U610" s="34" t="s">
        <v>5657</v>
      </c>
      <c r="V610" s="34" t="s">
        <v>5655</v>
      </c>
      <c r="W610" s="123" t="s">
        <v>5658</v>
      </c>
      <c r="X610" t="s">
        <v>132</v>
      </c>
      <c r="Y610" t="s">
        <v>163</v>
      </c>
    </row>
    <row r="611" ht="36" spans="1:25">
      <c r="A611" s="107">
        <v>661</v>
      </c>
      <c r="B611" s="34" t="s">
        <v>117</v>
      </c>
      <c r="C611" s="145" t="s">
        <v>363</v>
      </c>
      <c r="D611" s="125" t="s">
        <v>5655</v>
      </c>
      <c r="E611" s="54" t="s">
        <v>412</v>
      </c>
      <c r="F611" s="55" t="s">
        <v>4626</v>
      </c>
      <c r="G611" s="80">
        <v>45474</v>
      </c>
      <c r="H611" s="80">
        <v>45536</v>
      </c>
      <c r="I611" s="34" t="s">
        <v>124</v>
      </c>
      <c r="J611" s="34" t="s">
        <v>125</v>
      </c>
      <c r="K611" s="48" t="s">
        <v>1143</v>
      </c>
      <c r="L611" s="107" t="s">
        <v>78</v>
      </c>
      <c r="M611" s="47">
        <v>6</v>
      </c>
      <c r="N611" s="34" t="s">
        <v>5469</v>
      </c>
      <c r="O611" s="65">
        <v>45554.4131944444</v>
      </c>
      <c r="P611" s="35"/>
      <c r="Q611" s="35"/>
      <c r="R611" s="40"/>
      <c r="S611" s="40"/>
      <c r="T611" s="36"/>
      <c r="U611" s="34" t="s">
        <v>5659</v>
      </c>
      <c r="V611" s="34" t="s">
        <v>5655</v>
      </c>
      <c r="W611" t="s">
        <v>5658</v>
      </c>
      <c r="X611" t="s">
        <v>132</v>
      </c>
      <c r="Y611" t="s">
        <v>149</v>
      </c>
    </row>
    <row r="612" ht="121.5" spans="1:25">
      <c r="A612" s="107">
        <v>662</v>
      </c>
      <c r="B612" s="34" t="s">
        <v>117</v>
      </c>
      <c r="C612" s="47" t="s">
        <v>150</v>
      </c>
      <c r="D612" s="134" t="s">
        <v>5660</v>
      </c>
      <c r="E612" s="57" t="s">
        <v>157</v>
      </c>
      <c r="F612" s="55" t="s">
        <v>4626</v>
      </c>
      <c r="G612" s="80">
        <v>45292</v>
      </c>
      <c r="H612" s="80">
        <v>45352</v>
      </c>
      <c r="I612" s="34" t="s">
        <v>124</v>
      </c>
      <c r="J612" s="34" t="s">
        <v>125</v>
      </c>
      <c r="K612" s="48" t="s">
        <v>1143</v>
      </c>
      <c r="L612" s="107" t="s">
        <v>78</v>
      </c>
      <c r="M612" s="47">
        <v>3</v>
      </c>
      <c r="N612" s="34" t="s">
        <v>5656</v>
      </c>
      <c r="O612" s="65">
        <v>45357.4027777778</v>
      </c>
      <c r="P612" s="35"/>
      <c r="Q612" s="35"/>
      <c r="R612" s="40"/>
      <c r="S612" s="40"/>
      <c r="T612" s="36"/>
      <c r="U612" s="34" t="s">
        <v>5657</v>
      </c>
      <c r="V612" s="34" t="s">
        <v>5660</v>
      </c>
      <c r="W612" s="123" t="s">
        <v>5658</v>
      </c>
      <c r="X612" t="s">
        <v>132</v>
      </c>
      <c r="Y612" t="s">
        <v>163</v>
      </c>
    </row>
    <row r="613" ht="36" spans="1:25">
      <c r="A613" s="107">
        <v>663</v>
      </c>
      <c r="B613" s="34" t="s">
        <v>117</v>
      </c>
      <c r="C613" s="47" t="s">
        <v>150</v>
      </c>
      <c r="D613" s="134" t="s">
        <v>5660</v>
      </c>
      <c r="E613" s="57" t="s">
        <v>157</v>
      </c>
      <c r="F613" s="55" t="s">
        <v>4626</v>
      </c>
      <c r="G613" s="80">
        <v>45474</v>
      </c>
      <c r="H613" s="80">
        <v>45536</v>
      </c>
      <c r="I613" s="34" t="s">
        <v>124</v>
      </c>
      <c r="J613" s="34" t="s">
        <v>125</v>
      </c>
      <c r="K613" s="48" t="s">
        <v>1143</v>
      </c>
      <c r="L613" s="107" t="s">
        <v>78</v>
      </c>
      <c r="M613" s="47">
        <v>3</v>
      </c>
      <c r="N613" s="34" t="s">
        <v>5469</v>
      </c>
      <c r="O613" s="65">
        <v>45554.4131944444</v>
      </c>
      <c r="P613" s="35"/>
      <c r="Q613" s="35"/>
      <c r="R613" s="40"/>
      <c r="S613" s="40"/>
      <c r="T613" s="36"/>
      <c r="U613" s="34" t="s">
        <v>5659</v>
      </c>
      <c r="V613" s="34" t="s">
        <v>5660</v>
      </c>
      <c r="W613" t="s">
        <v>5658</v>
      </c>
      <c r="X613" t="s">
        <v>132</v>
      </c>
      <c r="Y613" t="s">
        <v>149</v>
      </c>
    </row>
    <row r="614" ht="121.5" spans="1:25">
      <c r="A614" s="107">
        <v>664</v>
      </c>
      <c r="B614" s="34" t="s">
        <v>117</v>
      </c>
      <c r="C614" s="47" t="s">
        <v>150</v>
      </c>
      <c r="D614" s="134" t="s">
        <v>5661</v>
      </c>
      <c r="E614" s="57" t="s">
        <v>157</v>
      </c>
      <c r="F614" s="55" t="s">
        <v>4626</v>
      </c>
      <c r="G614" s="80">
        <v>45292</v>
      </c>
      <c r="H614" s="80">
        <v>45352</v>
      </c>
      <c r="I614" s="34" t="s">
        <v>124</v>
      </c>
      <c r="J614" s="34" t="s">
        <v>125</v>
      </c>
      <c r="K614" s="48" t="s">
        <v>1143</v>
      </c>
      <c r="L614" s="107" t="s">
        <v>78</v>
      </c>
      <c r="M614" s="47">
        <v>3</v>
      </c>
      <c r="N614" s="34" t="s">
        <v>5656</v>
      </c>
      <c r="O614" s="65">
        <v>45357.4027777778</v>
      </c>
      <c r="P614" s="35"/>
      <c r="Q614" s="35"/>
      <c r="R614" s="40"/>
      <c r="S614" s="40"/>
      <c r="T614" s="36"/>
      <c r="U614" s="34" t="s">
        <v>5657</v>
      </c>
      <c r="V614" s="34" t="s">
        <v>5661</v>
      </c>
      <c r="W614" s="123" t="s">
        <v>5658</v>
      </c>
      <c r="X614" t="s">
        <v>132</v>
      </c>
      <c r="Y614" t="s">
        <v>163</v>
      </c>
    </row>
    <row r="615" ht="36" spans="1:25">
      <c r="A615" s="107">
        <v>665</v>
      </c>
      <c r="B615" s="34" t="s">
        <v>117</v>
      </c>
      <c r="C615" s="47" t="s">
        <v>150</v>
      </c>
      <c r="D615" s="134" t="s">
        <v>5661</v>
      </c>
      <c r="E615" s="57" t="s">
        <v>157</v>
      </c>
      <c r="F615" s="55" t="s">
        <v>4626</v>
      </c>
      <c r="G615" s="80">
        <v>45474</v>
      </c>
      <c r="H615" s="80">
        <v>45536</v>
      </c>
      <c r="I615" s="34" t="s">
        <v>124</v>
      </c>
      <c r="J615" s="34" t="s">
        <v>125</v>
      </c>
      <c r="K615" s="48" t="s">
        <v>1143</v>
      </c>
      <c r="L615" s="107" t="s">
        <v>78</v>
      </c>
      <c r="M615" s="47">
        <v>3</v>
      </c>
      <c r="N615" s="34" t="s">
        <v>5469</v>
      </c>
      <c r="O615" s="65">
        <v>45554.4131944444</v>
      </c>
      <c r="P615" s="35"/>
      <c r="Q615" s="35"/>
      <c r="R615" s="40"/>
      <c r="S615" s="40"/>
      <c r="T615" s="36"/>
      <c r="U615" s="34" t="s">
        <v>5659</v>
      </c>
      <c r="V615" s="34" t="s">
        <v>5661</v>
      </c>
      <c r="W615" t="s">
        <v>5658</v>
      </c>
      <c r="X615" t="s">
        <v>132</v>
      </c>
      <c r="Y615" t="s">
        <v>149</v>
      </c>
    </row>
    <row r="616" ht="202.5" spans="1:25">
      <c r="A616" s="107">
        <v>666</v>
      </c>
      <c r="B616" s="34" t="s">
        <v>117</v>
      </c>
      <c r="C616" s="47" t="s">
        <v>150</v>
      </c>
      <c r="D616" s="125" t="s">
        <v>1510</v>
      </c>
      <c r="E616" s="57" t="s">
        <v>120</v>
      </c>
      <c r="F616" s="55" t="s">
        <v>4626</v>
      </c>
      <c r="G616" s="80">
        <v>45292</v>
      </c>
      <c r="H616" s="80">
        <v>45323</v>
      </c>
      <c r="I616" s="34" t="s">
        <v>124</v>
      </c>
      <c r="J616" s="34" t="s">
        <v>125</v>
      </c>
      <c r="K616" s="48" t="s">
        <v>1143</v>
      </c>
      <c r="L616" s="107" t="s">
        <v>78</v>
      </c>
      <c r="M616" s="47">
        <v>3</v>
      </c>
      <c r="N616" s="34" t="s">
        <v>5662</v>
      </c>
      <c r="O616" s="65">
        <v>45313.6805555556</v>
      </c>
      <c r="P616" s="35"/>
      <c r="Q616" s="35"/>
      <c r="R616" s="40"/>
      <c r="S616" s="40"/>
      <c r="T616" s="36"/>
      <c r="U616" s="34" t="s">
        <v>5663</v>
      </c>
      <c r="V616" s="34" t="s">
        <v>1510</v>
      </c>
      <c r="W616" s="123" t="s">
        <v>5664</v>
      </c>
      <c r="X616" t="s">
        <v>132</v>
      </c>
      <c r="Y616" t="s">
        <v>133</v>
      </c>
    </row>
    <row r="617" ht="189" spans="1:25">
      <c r="A617" s="107">
        <v>667</v>
      </c>
      <c r="B617" s="34" t="s">
        <v>117</v>
      </c>
      <c r="C617" s="47" t="s">
        <v>150</v>
      </c>
      <c r="D617" s="125" t="s">
        <v>1510</v>
      </c>
      <c r="E617" s="57" t="s">
        <v>120</v>
      </c>
      <c r="F617" s="55" t="s">
        <v>4626</v>
      </c>
      <c r="G617" s="80">
        <v>45352</v>
      </c>
      <c r="H617" s="80">
        <v>45383</v>
      </c>
      <c r="I617" s="34" t="s">
        <v>124</v>
      </c>
      <c r="J617" s="34" t="s">
        <v>125</v>
      </c>
      <c r="K617" s="48" t="s">
        <v>1143</v>
      </c>
      <c r="L617" s="107" t="s">
        <v>78</v>
      </c>
      <c r="M617" s="47">
        <v>3</v>
      </c>
      <c r="N617" s="34" t="s">
        <v>5665</v>
      </c>
      <c r="O617" s="65">
        <v>45385.4305555556</v>
      </c>
      <c r="P617" s="35"/>
      <c r="Q617" s="35"/>
      <c r="R617" s="40"/>
      <c r="S617" s="40"/>
      <c r="T617" s="36"/>
      <c r="U617" s="34" t="s">
        <v>5666</v>
      </c>
      <c r="V617" s="34" t="s">
        <v>1510</v>
      </c>
      <c r="W617" s="123" t="s">
        <v>5667</v>
      </c>
      <c r="X617" t="s">
        <v>132</v>
      </c>
      <c r="Y617" t="s">
        <v>144</v>
      </c>
    </row>
    <row r="618" ht="189" spans="1:25">
      <c r="A618" s="107">
        <v>668</v>
      </c>
      <c r="B618" s="34" t="s">
        <v>117</v>
      </c>
      <c r="C618" s="47" t="s">
        <v>150</v>
      </c>
      <c r="D618" s="125" t="s">
        <v>1510</v>
      </c>
      <c r="E618" s="57" t="s">
        <v>120</v>
      </c>
      <c r="F618" s="55" t="s">
        <v>4626</v>
      </c>
      <c r="G618" s="80">
        <v>45413</v>
      </c>
      <c r="H618" s="80">
        <v>45444</v>
      </c>
      <c r="I618" s="34" t="s">
        <v>124</v>
      </c>
      <c r="J618" s="34" t="s">
        <v>125</v>
      </c>
      <c r="K618" s="48" t="s">
        <v>1143</v>
      </c>
      <c r="L618" s="107" t="s">
        <v>78</v>
      </c>
      <c r="M618" s="47">
        <v>3</v>
      </c>
      <c r="N618" s="34" t="s">
        <v>5668</v>
      </c>
      <c r="O618" s="65">
        <v>45456.4513888889</v>
      </c>
      <c r="P618" s="35"/>
      <c r="Q618" s="35"/>
      <c r="R618" s="40"/>
      <c r="S618" s="40"/>
      <c r="T618" s="36"/>
      <c r="U618" s="34" t="s">
        <v>5669</v>
      </c>
      <c r="V618" s="34" t="s">
        <v>1510</v>
      </c>
      <c r="W618" s="123" t="s">
        <v>5667</v>
      </c>
      <c r="X618" s="124" t="s">
        <v>132</v>
      </c>
      <c r="Y618" s="124" t="s">
        <v>425</v>
      </c>
    </row>
    <row r="619" ht="36" spans="1:25">
      <c r="A619" s="107">
        <v>669</v>
      </c>
      <c r="B619" s="34" t="s">
        <v>117</v>
      </c>
      <c r="C619" s="47" t="s">
        <v>150</v>
      </c>
      <c r="D619" s="125" t="s">
        <v>1510</v>
      </c>
      <c r="E619" s="57" t="s">
        <v>120</v>
      </c>
      <c r="F619" s="55" t="s">
        <v>4626</v>
      </c>
      <c r="G619" s="80">
        <v>45474</v>
      </c>
      <c r="H619" s="80">
        <v>45505</v>
      </c>
      <c r="I619" s="34" t="s">
        <v>124</v>
      </c>
      <c r="J619" s="34" t="s">
        <v>125</v>
      </c>
      <c r="K619" s="48" t="s">
        <v>1143</v>
      </c>
      <c r="L619" s="107" t="s">
        <v>78</v>
      </c>
      <c r="M619" s="47">
        <v>3</v>
      </c>
      <c r="N619" s="34" t="s">
        <v>5670</v>
      </c>
      <c r="O619" s="65">
        <v>45502.6319444444</v>
      </c>
      <c r="P619" s="35"/>
      <c r="Q619" s="35"/>
      <c r="R619" s="40"/>
      <c r="S619" s="40"/>
      <c r="T619" s="36"/>
      <c r="U619" s="34" t="s">
        <v>5671</v>
      </c>
      <c r="V619" s="34" t="s">
        <v>1510</v>
      </c>
      <c r="W619" t="s">
        <v>5667</v>
      </c>
      <c r="X619" t="s">
        <v>132</v>
      </c>
      <c r="Y619" t="s">
        <v>138</v>
      </c>
    </row>
    <row r="620" ht="36" spans="1:25">
      <c r="A620" s="107">
        <v>670</v>
      </c>
      <c r="B620" s="34" t="s">
        <v>117</v>
      </c>
      <c r="C620" s="47" t="s">
        <v>150</v>
      </c>
      <c r="D620" s="125" t="s">
        <v>1510</v>
      </c>
      <c r="E620" s="57" t="s">
        <v>120</v>
      </c>
      <c r="F620" s="55" t="s">
        <v>4626</v>
      </c>
      <c r="G620" s="80">
        <v>45536</v>
      </c>
      <c r="H620" s="80">
        <v>45566</v>
      </c>
      <c r="I620" s="34" t="s">
        <v>124</v>
      </c>
      <c r="J620" s="34" t="s">
        <v>125</v>
      </c>
      <c r="K620" s="48" t="s">
        <v>1143</v>
      </c>
      <c r="L620" s="107" t="s">
        <v>78</v>
      </c>
      <c r="M620" s="47">
        <v>3</v>
      </c>
      <c r="N620" s="34" t="s">
        <v>5672</v>
      </c>
      <c r="O620" s="65">
        <v>45589.6423611111</v>
      </c>
      <c r="P620" s="35"/>
      <c r="Q620" s="35"/>
      <c r="R620" s="40"/>
      <c r="S620" s="40"/>
      <c r="T620" s="36"/>
      <c r="U620" s="34" t="s">
        <v>5673</v>
      </c>
      <c r="V620" s="34" t="s">
        <v>1510</v>
      </c>
      <c r="W620" t="s">
        <v>5667</v>
      </c>
      <c r="X620" t="s">
        <v>132</v>
      </c>
      <c r="Y620" t="s">
        <v>3620</v>
      </c>
    </row>
    <row r="621" ht="14.25" spans="1:22">
      <c r="A621" s="107">
        <v>671</v>
      </c>
      <c r="B621" s="34" t="s">
        <v>117</v>
      </c>
      <c r="C621" s="47" t="s">
        <v>150</v>
      </c>
      <c r="D621" s="125" t="s">
        <v>1510</v>
      </c>
      <c r="E621" s="57" t="s">
        <v>120</v>
      </c>
      <c r="F621" s="55" t="s">
        <v>4626</v>
      </c>
      <c r="G621" s="80">
        <v>45597</v>
      </c>
      <c r="H621" s="80">
        <v>45627</v>
      </c>
      <c r="I621" s="34" t="s">
        <v>124</v>
      </c>
      <c r="J621" s="34" t="s">
        <v>125</v>
      </c>
      <c r="K621" s="48" t="s">
        <v>1143</v>
      </c>
      <c r="L621" s="107" t="s">
        <v>78</v>
      </c>
      <c r="M621" s="47">
        <v>3</v>
      </c>
      <c r="N621" s="34"/>
      <c r="O621" s="34"/>
      <c r="P621" s="35"/>
      <c r="Q621" s="35"/>
      <c r="R621" s="40"/>
      <c r="S621" s="40"/>
      <c r="T621" s="36"/>
      <c r="U621" s="34"/>
      <c r="V621" s="34"/>
    </row>
    <row r="622" ht="202.5" spans="1:25">
      <c r="A622" s="107">
        <v>672</v>
      </c>
      <c r="B622" s="34" t="s">
        <v>117</v>
      </c>
      <c r="C622" s="47" t="s">
        <v>150</v>
      </c>
      <c r="D622" s="125" t="s">
        <v>4407</v>
      </c>
      <c r="E622" s="57" t="s">
        <v>120</v>
      </c>
      <c r="F622" s="55" t="s">
        <v>4626</v>
      </c>
      <c r="G622" s="80">
        <v>45292</v>
      </c>
      <c r="H622" s="80">
        <v>45323</v>
      </c>
      <c r="I622" s="34" t="s">
        <v>124</v>
      </c>
      <c r="J622" s="34" t="s">
        <v>125</v>
      </c>
      <c r="K622" s="48" t="s">
        <v>1143</v>
      </c>
      <c r="L622" s="107" t="s">
        <v>78</v>
      </c>
      <c r="M622" s="47">
        <v>6</v>
      </c>
      <c r="N622" s="34" t="s">
        <v>5662</v>
      </c>
      <c r="O622" s="65">
        <v>45313.6805555556</v>
      </c>
      <c r="P622" s="35"/>
      <c r="Q622" s="35"/>
      <c r="R622" s="40"/>
      <c r="S622" s="40"/>
      <c r="T622" s="36"/>
      <c r="U622" s="34" t="s">
        <v>5663</v>
      </c>
      <c r="V622" s="34" t="s">
        <v>4407</v>
      </c>
      <c r="W622" s="123" t="s">
        <v>5664</v>
      </c>
      <c r="X622" t="s">
        <v>132</v>
      </c>
      <c r="Y622" t="s">
        <v>133</v>
      </c>
    </row>
    <row r="623" ht="189" spans="1:25">
      <c r="A623" s="107">
        <v>673</v>
      </c>
      <c r="B623" s="34" t="s">
        <v>117</v>
      </c>
      <c r="C623" s="47" t="s">
        <v>150</v>
      </c>
      <c r="D623" s="125" t="s">
        <v>4407</v>
      </c>
      <c r="E623" s="57" t="s">
        <v>120</v>
      </c>
      <c r="F623" s="55" t="s">
        <v>4626</v>
      </c>
      <c r="G623" s="80">
        <v>45352</v>
      </c>
      <c r="H623" s="80">
        <v>45383</v>
      </c>
      <c r="I623" s="34" t="s">
        <v>124</v>
      </c>
      <c r="J623" s="34" t="s">
        <v>125</v>
      </c>
      <c r="K623" s="48" t="s">
        <v>1143</v>
      </c>
      <c r="L623" s="107" t="s">
        <v>78</v>
      </c>
      <c r="M623" s="47">
        <v>6</v>
      </c>
      <c r="N623" s="34" t="s">
        <v>5665</v>
      </c>
      <c r="O623" s="65">
        <v>45385.4305555556</v>
      </c>
      <c r="P623" s="35"/>
      <c r="Q623" s="35"/>
      <c r="R623" s="40"/>
      <c r="S623" s="40"/>
      <c r="T623" s="36"/>
      <c r="U623" s="34" t="s">
        <v>5666</v>
      </c>
      <c r="V623" s="34" t="s">
        <v>4407</v>
      </c>
      <c r="W623" s="123" t="s">
        <v>5667</v>
      </c>
      <c r="X623" t="s">
        <v>132</v>
      </c>
      <c r="Y623" t="s">
        <v>144</v>
      </c>
    </row>
    <row r="624" ht="189" spans="1:25">
      <c r="A624" s="107">
        <v>674</v>
      </c>
      <c r="B624" s="34" t="s">
        <v>117</v>
      </c>
      <c r="C624" s="47" t="s">
        <v>150</v>
      </c>
      <c r="D624" s="125" t="s">
        <v>4407</v>
      </c>
      <c r="E624" s="57" t="s">
        <v>120</v>
      </c>
      <c r="F624" s="55" t="s">
        <v>4626</v>
      </c>
      <c r="G624" s="80">
        <v>45413</v>
      </c>
      <c r="H624" s="80">
        <v>45444</v>
      </c>
      <c r="I624" s="34" t="s">
        <v>124</v>
      </c>
      <c r="J624" s="34" t="s">
        <v>125</v>
      </c>
      <c r="K624" s="48" t="s">
        <v>1143</v>
      </c>
      <c r="L624" s="107" t="s">
        <v>78</v>
      </c>
      <c r="M624" s="47">
        <v>6</v>
      </c>
      <c r="N624" s="34" t="s">
        <v>5668</v>
      </c>
      <c r="O624" s="65">
        <v>45456.4513888889</v>
      </c>
      <c r="P624" s="35"/>
      <c r="Q624" s="35"/>
      <c r="R624" s="40"/>
      <c r="S624" s="40"/>
      <c r="T624" s="36"/>
      <c r="U624" s="34" t="s">
        <v>5669</v>
      </c>
      <c r="V624" s="34" t="s">
        <v>4407</v>
      </c>
      <c r="W624" s="123" t="s">
        <v>5667</v>
      </c>
      <c r="X624" s="124" t="s">
        <v>132</v>
      </c>
      <c r="Y624" s="124" t="s">
        <v>425</v>
      </c>
    </row>
    <row r="625" ht="36" spans="1:25">
      <c r="A625" s="107">
        <v>675</v>
      </c>
      <c r="B625" s="34" t="s">
        <v>117</v>
      </c>
      <c r="C625" s="47" t="s">
        <v>150</v>
      </c>
      <c r="D625" s="125" t="s">
        <v>4407</v>
      </c>
      <c r="E625" s="57" t="s">
        <v>120</v>
      </c>
      <c r="F625" s="55" t="s">
        <v>4626</v>
      </c>
      <c r="G625" s="80">
        <v>45474</v>
      </c>
      <c r="H625" s="80">
        <v>45505</v>
      </c>
      <c r="I625" s="34" t="s">
        <v>124</v>
      </c>
      <c r="J625" s="34" t="s">
        <v>125</v>
      </c>
      <c r="K625" s="48" t="s">
        <v>1143</v>
      </c>
      <c r="L625" s="107" t="s">
        <v>78</v>
      </c>
      <c r="M625" s="47">
        <v>6</v>
      </c>
      <c r="N625" s="34" t="s">
        <v>5670</v>
      </c>
      <c r="O625" s="65">
        <v>45502.6319444444</v>
      </c>
      <c r="P625" s="35"/>
      <c r="Q625" s="35"/>
      <c r="R625" s="40"/>
      <c r="S625" s="40"/>
      <c r="T625" s="36"/>
      <c r="U625" s="34" t="s">
        <v>5671</v>
      </c>
      <c r="V625" s="34" t="s">
        <v>4407</v>
      </c>
      <c r="W625" t="s">
        <v>5667</v>
      </c>
      <c r="X625" t="s">
        <v>132</v>
      </c>
      <c r="Y625" t="s">
        <v>138</v>
      </c>
    </row>
    <row r="626" ht="36" spans="1:25">
      <c r="A626" s="107">
        <v>676</v>
      </c>
      <c r="B626" s="34" t="s">
        <v>117</v>
      </c>
      <c r="C626" s="47" t="s">
        <v>150</v>
      </c>
      <c r="D626" s="125" t="s">
        <v>4407</v>
      </c>
      <c r="E626" s="57" t="s">
        <v>120</v>
      </c>
      <c r="F626" s="55" t="s">
        <v>4626</v>
      </c>
      <c r="G626" s="80">
        <v>45536</v>
      </c>
      <c r="H626" s="80">
        <v>45566</v>
      </c>
      <c r="I626" s="34" t="s">
        <v>124</v>
      </c>
      <c r="J626" s="34" t="s">
        <v>125</v>
      </c>
      <c r="K626" s="48" t="s">
        <v>1143</v>
      </c>
      <c r="L626" s="107" t="s">
        <v>78</v>
      </c>
      <c r="M626" s="47">
        <v>6</v>
      </c>
      <c r="N626" s="34" t="s">
        <v>5672</v>
      </c>
      <c r="O626" s="65">
        <v>45589.6423611111</v>
      </c>
      <c r="P626" s="35"/>
      <c r="Q626" s="35"/>
      <c r="R626" s="40"/>
      <c r="S626" s="40"/>
      <c r="T626" s="36"/>
      <c r="U626" s="34" t="s">
        <v>5673</v>
      </c>
      <c r="V626" s="34" t="s">
        <v>4407</v>
      </c>
      <c r="W626" t="s">
        <v>5667</v>
      </c>
      <c r="X626" t="s">
        <v>132</v>
      </c>
      <c r="Y626" t="s">
        <v>3620</v>
      </c>
    </row>
    <row r="627" ht="14.25" spans="1:22">
      <c r="A627" s="107">
        <v>677</v>
      </c>
      <c r="B627" s="34" t="s">
        <v>117</v>
      </c>
      <c r="C627" s="47" t="s">
        <v>150</v>
      </c>
      <c r="D627" s="125" t="s">
        <v>4407</v>
      </c>
      <c r="E627" s="57" t="s">
        <v>120</v>
      </c>
      <c r="F627" s="55" t="s">
        <v>4626</v>
      </c>
      <c r="G627" s="80">
        <v>45597</v>
      </c>
      <c r="H627" s="80">
        <v>45627</v>
      </c>
      <c r="I627" s="34" t="s">
        <v>124</v>
      </c>
      <c r="J627" s="34" t="s">
        <v>125</v>
      </c>
      <c r="K627" s="48" t="s">
        <v>1143</v>
      </c>
      <c r="L627" s="107" t="s">
        <v>78</v>
      </c>
      <c r="M627" s="47">
        <v>6</v>
      </c>
      <c r="N627" s="34"/>
      <c r="O627" s="34"/>
      <c r="P627" s="35"/>
      <c r="Q627" s="35"/>
      <c r="R627" s="40"/>
      <c r="S627" s="40"/>
      <c r="T627" s="36"/>
      <c r="U627" s="34"/>
      <c r="V627" s="34"/>
    </row>
    <row r="628" ht="202.5" spans="1:25">
      <c r="A628" s="107">
        <v>678</v>
      </c>
      <c r="B628" s="34" t="s">
        <v>117</v>
      </c>
      <c r="C628" s="47" t="s">
        <v>150</v>
      </c>
      <c r="D628" s="125" t="s">
        <v>1529</v>
      </c>
      <c r="E628" s="54" t="s">
        <v>412</v>
      </c>
      <c r="F628" s="55" t="s">
        <v>4626</v>
      </c>
      <c r="G628" s="80">
        <v>45292</v>
      </c>
      <c r="H628" s="80">
        <v>45323</v>
      </c>
      <c r="I628" s="34" t="s">
        <v>124</v>
      </c>
      <c r="J628" s="34" t="s">
        <v>125</v>
      </c>
      <c r="K628" s="48" t="s">
        <v>1143</v>
      </c>
      <c r="L628" s="107" t="s">
        <v>78</v>
      </c>
      <c r="M628" s="47">
        <v>3</v>
      </c>
      <c r="N628" s="34" t="s">
        <v>5662</v>
      </c>
      <c r="O628" s="65">
        <v>45313.6805555556</v>
      </c>
      <c r="P628" s="35"/>
      <c r="Q628" s="35"/>
      <c r="R628" s="40"/>
      <c r="S628" s="40"/>
      <c r="T628" s="36"/>
      <c r="U628" s="34" t="s">
        <v>5663</v>
      </c>
      <c r="V628" s="34" t="s">
        <v>1529</v>
      </c>
      <c r="W628" s="123" t="s">
        <v>5664</v>
      </c>
      <c r="X628" t="s">
        <v>132</v>
      </c>
      <c r="Y628" t="s">
        <v>133</v>
      </c>
    </row>
    <row r="629" ht="189" spans="1:25">
      <c r="A629" s="107">
        <v>679</v>
      </c>
      <c r="B629" s="34" t="s">
        <v>117</v>
      </c>
      <c r="C629" s="47" t="s">
        <v>150</v>
      </c>
      <c r="D629" s="125" t="s">
        <v>1529</v>
      </c>
      <c r="E629" s="54" t="s">
        <v>412</v>
      </c>
      <c r="F629" s="55" t="s">
        <v>4626</v>
      </c>
      <c r="G629" s="80">
        <v>45352</v>
      </c>
      <c r="H629" s="80">
        <v>45383</v>
      </c>
      <c r="I629" s="34" t="s">
        <v>124</v>
      </c>
      <c r="J629" s="34" t="s">
        <v>125</v>
      </c>
      <c r="K629" s="48" t="s">
        <v>1143</v>
      </c>
      <c r="L629" s="107" t="s">
        <v>78</v>
      </c>
      <c r="M629" s="47">
        <v>3</v>
      </c>
      <c r="N629" s="34" t="s">
        <v>5665</v>
      </c>
      <c r="O629" s="65">
        <v>45385.4305555556</v>
      </c>
      <c r="P629" s="35"/>
      <c r="Q629" s="35"/>
      <c r="R629" s="40"/>
      <c r="S629" s="40"/>
      <c r="T629" s="36"/>
      <c r="U629" s="34" t="s">
        <v>5666</v>
      </c>
      <c r="V629" s="34" t="s">
        <v>1529</v>
      </c>
      <c r="W629" s="123" t="s">
        <v>5667</v>
      </c>
      <c r="X629" t="s">
        <v>132</v>
      </c>
      <c r="Y629" t="s">
        <v>144</v>
      </c>
    </row>
    <row r="630" ht="189" spans="1:25">
      <c r="A630" s="107">
        <v>680</v>
      </c>
      <c r="B630" s="34" t="s">
        <v>117</v>
      </c>
      <c r="C630" s="47" t="s">
        <v>150</v>
      </c>
      <c r="D630" s="125" t="s">
        <v>1529</v>
      </c>
      <c r="E630" s="54" t="s">
        <v>412</v>
      </c>
      <c r="F630" s="55" t="s">
        <v>4626</v>
      </c>
      <c r="G630" s="80">
        <v>45413</v>
      </c>
      <c r="H630" s="80">
        <v>45444</v>
      </c>
      <c r="I630" s="34" t="s">
        <v>124</v>
      </c>
      <c r="J630" s="34" t="s">
        <v>125</v>
      </c>
      <c r="K630" s="48" t="s">
        <v>1143</v>
      </c>
      <c r="L630" s="107" t="s">
        <v>78</v>
      </c>
      <c r="M630" s="47">
        <v>3</v>
      </c>
      <c r="N630" s="34" t="s">
        <v>5668</v>
      </c>
      <c r="O630" s="65">
        <v>45456.4513888889</v>
      </c>
      <c r="P630" s="35"/>
      <c r="Q630" s="35"/>
      <c r="R630" s="40"/>
      <c r="S630" s="40"/>
      <c r="T630" s="36"/>
      <c r="U630" s="34" t="s">
        <v>5669</v>
      </c>
      <c r="V630" s="34" t="s">
        <v>1529</v>
      </c>
      <c r="W630" s="123" t="s">
        <v>5667</v>
      </c>
      <c r="X630" s="124" t="s">
        <v>132</v>
      </c>
      <c r="Y630" s="124" t="s">
        <v>425</v>
      </c>
    </row>
    <row r="631" ht="36" spans="1:25">
      <c r="A631" s="107">
        <v>681</v>
      </c>
      <c r="B631" s="34" t="s">
        <v>117</v>
      </c>
      <c r="C631" s="47" t="s">
        <v>150</v>
      </c>
      <c r="D631" s="125" t="s">
        <v>1529</v>
      </c>
      <c r="E631" s="54" t="s">
        <v>412</v>
      </c>
      <c r="F631" s="55" t="s">
        <v>4626</v>
      </c>
      <c r="G631" s="80">
        <v>45474</v>
      </c>
      <c r="H631" s="80">
        <v>45505</v>
      </c>
      <c r="I631" s="34" t="s">
        <v>124</v>
      </c>
      <c r="J631" s="34" t="s">
        <v>125</v>
      </c>
      <c r="K631" s="48" t="s">
        <v>1143</v>
      </c>
      <c r="L631" s="107" t="s">
        <v>78</v>
      </c>
      <c r="M631" s="47">
        <v>3</v>
      </c>
      <c r="N631" s="34" t="s">
        <v>5670</v>
      </c>
      <c r="O631" s="65">
        <v>45502.6319444444</v>
      </c>
      <c r="P631" s="35"/>
      <c r="Q631" s="35"/>
      <c r="R631" s="40"/>
      <c r="S631" s="40"/>
      <c r="T631" s="36"/>
      <c r="U631" s="34" t="s">
        <v>5671</v>
      </c>
      <c r="V631" s="34" t="s">
        <v>1529</v>
      </c>
      <c r="W631" t="s">
        <v>5667</v>
      </c>
      <c r="X631" t="s">
        <v>132</v>
      </c>
      <c r="Y631" t="s">
        <v>138</v>
      </c>
    </row>
    <row r="632" ht="36" spans="1:25">
      <c r="A632" s="107">
        <v>682</v>
      </c>
      <c r="B632" s="34" t="s">
        <v>117</v>
      </c>
      <c r="C632" s="47" t="s">
        <v>150</v>
      </c>
      <c r="D632" s="125" t="s">
        <v>1529</v>
      </c>
      <c r="E632" s="54" t="s">
        <v>412</v>
      </c>
      <c r="F632" s="55" t="s">
        <v>4626</v>
      </c>
      <c r="G632" s="80">
        <v>45536</v>
      </c>
      <c r="H632" s="80">
        <v>45566</v>
      </c>
      <c r="I632" s="34" t="s">
        <v>124</v>
      </c>
      <c r="J632" s="34" t="s">
        <v>125</v>
      </c>
      <c r="K632" s="48" t="s">
        <v>1143</v>
      </c>
      <c r="L632" s="107" t="s">
        <v>78</v>
      </c>
      <c r="M632" s="47">
        <v>3</v>
      </c>
      <c r="N632" s="34" t="s">
        <v>5672</v>
      </c>
      <c r="O632" s="65">
        <v>45589.6423611111</v>
      </c>
      <c r="P632" s="35"/>
      <c r="Q632" s="35"/>
      <c r="R632" s="40"/>
      <c r="S632" s="40"/>
      <c r="T632" s="36"/>
      <c r="U632" s="34" t="s">
        <v>5673</v>
      </c>
      <c r="V632" s="34" t="s">
        <v>1529</v>
      </c>
      <c r="W632" t="s">
        <v>5667</v>
      </c>
      <c r="X632" t="s">
        <v>132</v>
      </c>
      <c r="Y632" t="s">
        <v>3620</v>
      </c>
    </row>
    <row r="633" ht="14.25" spans="1:22">
      <c r="A633" s="107">
        <v>683</v>
      </c>
      <c r="B633" s="34" t="s">
        <v>117</v>
      </c>
      <c r="C633" s="47" t="s">
        <v>150</v>
      </c>
      <c r="D633" s="125" t="s">
        <v>1529</v>
      </c>
      <c r="E633" s="54" t="s">
        <v>412</v>
      </c>
      <c r="F633" s="55" t="s">
        <v>4626</v>
      </c>
      <c r="G633" s="80">
        <v>45597</v>
      </c>
      <c r="H633" s="80">
        <v>45627</v>
      </c>
      <c r="I633" s="34" t="s">
        <v>124</v>
      </c>
      <c r="J633" s="34" t="s">
        <v>125</v>
      </c>
      <c r="K633" s="48" t="s">
        <v>1143</v>
      </c>
      <c r="L633" s="107" t="s">
        <v>78</v>
      </c>
      <c r="M633" s="47">
        <v>3</v>
      </c>
      <c r="N633" s="34"/>
      <c r="O633" s="34"/>
      <c r="P633" s="35"/>
      <c r="Q633" s="35"/>
      <c r="R633" s="40"/>
      <c r="S633" s="40"/>
      <c r="T633" s="36"/>
      <c r="U633" s="34"/>
      <c r="V633" s="34"/>
    </row>
    <row r="634" ht="202.5" spans="1:25">
      <c r="A634" s="107">
        <v>684</v>
      </c>
      <c r="B634" s="34" t="s">
        <v>117</v>
      </c>
      <c r="C634" s="47" t="s">
        <v>150</v>
      </c>
      <c r="D634" s="125" t="s">
        <v>4409</v>
      </c>
      <c r="E634" s="54" t="s">
        <v>412</v>
      </c>
      <c r="F634" s="55" t="s">
        <v>4626</v>
      </c>
      <c r="G634" s="80">
        <v>45292</v>
      </c>
      <c r="H634" s="80">
        <v>45323</v>
      </c>
      <c r="I634" s="34" t="s">
        <v>124</v>
      </c>
      <c r="J634" s="34" t="s">
        <v>125</v>
      </c>
      <c r="K634" s="48" t="s">
        <v>1143</v>
      </c>
      <c r="L634" s="107" t="s">
        <v>78</v>
      </c>
      <c r="M634" s="47">
        <v>6</v>
      </c>
      <c r="N634" s="34" t="s">
        <v>5662</v>
      </c>
      <c r="O634" s="65">
        <v>45313.6805555556</v>
      </c>
      <c r="P634" s="35"/>
      <c r="Q634" s="35"/>
      <c r="R634" s="40"/>
      <c r="S634" s="40"/>
      <c r="T634" s="36"/>
      <c r="U634" s="34" t="s">
        <v>5663</v>
      </c>
      <c r="V634" s="34" t="s">
        <v>4409</v>
      </c>
      <c r="W634" s="123" t="s">
        <v>5664</v>
      </c>
      <c r="X634" t="s">
        <v>132</v>
      </c>
      <c r="Y634" t="s">
        <v>133</v>
      </c>
    </row>
    <row r="635" ht="189" spans="1:25">
      <c r="A635" s="107">
        <v>685</v>
      </c>
      <c r="B635" s="34" t="s">
        <v>117</v>
      </c>
      <c r="C635" s="47" t="s">
        <v>150</v>
      </c>
      <c r="D635" s="125" t="s">
        <v>4409</v>
      </c>
      <c r="E635" s="54" t="s">
        <v>412</v>
      </c>
      <c r="F635" s="55" t="s">
        <v>4626</v>
      </c>
      <c r="G635" s="80">
        <v>45352</v>
      </c>
      <c r="H635" s="80">
        <v>45383</v>
      </c>
      <c r="I635" s="34" t="s">
        <v>124</v>
      </c>
      <c r="J635" s="34" t="s">
        <v>125</v>
      </c>
      <c r="K635" s="48" t="s">
        <v>1143</v>
      </c>
      <c r="L635" s="107" t="s">
        <v>78</v>
      </c>
      <c r="M635" s="47">
        <v>6</v>
      </c>
      <c r="N635" s="34" t="s">
        <v>5665</v>
      </c>
      <c r="O635" s="65">
        <v>45385.4305555556</v>
      </c>
      <c r="P635" s="35"/>
      <c r="Q635" s="35"/>
      <c r="R635" s="40"/>
      <c r="S635" s="40"/>
      <c r="T635" s="36"/>
      <c r="U635" s="34" t="s">
        <v>5666</v>
      </c>
      <c r="V635" s="34" t="s">
        <v>4409</v>
      </c>
      <c r="W635" s="123" t="s">
        <v>5667</v>
      </c>
      <c r="X635" t="s">
        <v>132</v>
      </c>
      <c r="Y635" t="s">
        <v>144</v>
      </c>
    </row>
    <row r="636" ht="189" spans="1:25">
      <c r="A636" s="107">
        <v>686</v>
      </c>
      <c r="B636" s="34" t="s">
        <v>117</v>
      </c>
      <c r="C636" s="47" t="s">
        <v>150</v>
      </c>
      <c r="D636" s="125" t="s">
        <v>4409</v>
      </c>
      <c r="E636" s="54" t="s">
        <v>412</v>
      </c>
      <c r="F636" s="55" t="s">
        <v>4626</v>
      </c>
      <c r="G636" s="80">
        <v>45413</v>
      </c>
      <c r="H636" s="80">
        <v>45444</v>
      </c>
      <c r="I636" s="34" t="s">
        <v>124</v>
      </c>
      <c r="J636" s="34" t="s">
        <v>125</v>
      </c>
      <c r="K636" s="48" t="s">
        <v>1143</v>
      </c>
      <c r="L636" s="107" t="s">
        <v>78</v>
      </c>
      <c r="M636" s="47">
        <v>6</v>
      </c>
      <c r="N636" s="34" t="s">
        <v>5668</v>
      </c>
      <c r="O636" s="65">
        <v>45456.4513888889</v>
      </c>
      <c r="P636" s="35"/>
      <c r="Q636" s="35"/>
      <c r="R636" s="40"/>
      <c r="S636" s="40"/>
      <c r="T636" s="36"/>
      <c r="U636" s="34" t="s">
        <v>5669</v>
      </c>
      <c r="V636" s="34" t="s">
        <v>4409</v>
      </c>
      <c r="W636" s="123" t="s">
        <v>5667</v>
      </c>
      <c r="X636" s="124" t="s">
        <v>132</v>
      </c>
      <c r="Y636" s="124" t="s">
        <v>425</v>
      </c>
    </row>
    <row r="637" ht="36" spans="1:25">
      <c r="A637" s="107">
        <v>687</v>
      </c>
      <c r="B637" s="34" t="s">
        <v>117</v>
      </c>
      <c r="C637" s="47" t="s">
        <v>150</v>
      </c>
      <c r="D637" s="125" t="s">
        <v>4409</v>
      </c>
      <c r="E637" s="54" t="s">
        <v>412</v>
      </c>
      <c r="F637" s="55" t="s">
        <v>4626</v>
      </c>
      <c r="G637" s="80">
        <v>45474</v>
      </c>
      <c r="H637" s="80">
        <v>45505</v>
      </c>
      <c r="I637" s="34" t="s">
        <v>124</v>
      </c>
      <c r="J637" s="34" t="s">
        <v>125</v>
      </c>
      <c r="K637" s="48" t="s">
        <v>1143</v>
      </c>
      <c r="L637" s="107" t="s">
        <v>78</v>
      </c>
      <c r="M637" s="47">
        <v>6</v>
      </c>
      <c r="N637" s="34" t="s">
        <v>5670</v>
      </c>
      <c r="O637" s="65">
        <v>45502.6319444444</v>
      </c>
      <c r="P637" s="35"/>
      <c r="Q637" s="35"/>
      <c r="R637" s="40"/>
      <c r="S637" s="40"/>
      <c r="T637" s="36"/>
      <c r="U637" s="34" t="s">
        <v>5671</v>
      </c>
      <c r="V637" s="34" t="s">
        <v>4409</v>
      </c>
      <c r="W637" t="s">
        <v>5667</v>
      </c>
      <c r="X637" t="s">
        <v>132</v>
      </c>
      <c r="Y637" t="s">
        <v>138</v>
      </c>
    </row>
    <row r="638" ht="36" spans="1:25">
      <c r="A638" s="107">
        <v>688</v>
      </c>
      <c r="B638" s="34" t="s">
        <v>117</v>
      </c>
      <c r="C638" s="47" t="s">
        <v>150</v>
      </c>
      <c r="D638" s="125" t="s">
        <v>4409</v>
      </c>
      <c r="E638" s="54" t="s">
        <v>412</v>
      </c>
      <c r="F638" s="55" t="s">
        <v>4626</v>
      </c>
      <c r="G638" s="80">
        <v>45536</v>
      </c>
      <c r="H638" s="80">
        <v>45566</v>
      </c>
      <c r="I638" s="34" t="s">
        <v>124</v>
      </c>
      <c r="J638" s="34" t="s">
        <v>125</v>
      </c>
      <c r="K638" s="48" t="s">
        <v>1143</v>
      </c>
      <c r="L638" s="107" t="s">
        <v>78</v>
      </c>
      <c r="M638" s="47">
        <v>6</v>
      </c>
      <c r="N638" s="34" t="s">
        <v>5672</v>
      </c>
      <c r="O638" s="65">
        <v>45589.6423611111</v>
      </c>
      <c r="P638" s="35"/>
      <c r="Q638" s="35"/>
      <c r="R638" s="40"/>
      <c r="S638" s="40"/>
      <c r="T638" s="36"/>
      <c r="U638" s="34" t="s">
        <v>5673</v>
      </c>
      <c r="V638" s="34" t="s">
        <v>4409</v>
      </c>
      <c r="W638" t="s">
        <v>5667</v>
      </c>
      <c r="X638" t="s">
        <v>132</v>
      </c>
      <c r="Y638" t="s">
        <v>3620</v>
      </c>
    </row>
    <row r="639" ht="14.25" spans="1:22">
      <c r="A639" s="107">
        <v>689</v>
      </c>
      <c r="B639" s="34" t="s">
        <v>117</v>
      </c>
      <c r="C639" s="47" t="s">
        <v>150</v>
      </c>
      <c r="D639" s="125" t="s">
        <v>4409</v>
      </c>
      <c r="E639" s="54" t="s">
        <v>412</v>
      </c>
      <c r="F639" s="55" t="s">
        <v>4626</v>
      </c>
      <c r="G639" s="80">
        <v>45597</v>
      </c>
      <c r="H639" s="80">
        <v>45627</v>
      </c>
      <c r="I639" s="34" t="s">
        <v>124</v>
      </c>
      <c r="J639" s="34" t="s">
        <v>125</v>
      </c>
      <c r="K639" s="48" t="s">
        <v>1143</v>
      </c>
      <c r="L639" s="107" t="s">
        <v>78</v>
      </c>
      <c r="M639" s="47">
        <v>6</v>
      </c>
      <c r="N639" s="34"/>
      <c r="O639" s="34"/>
      <c r="P639" s="35"/>
      <c r="Q639" s="35"/>
      <c r="R639" s="40"/>
      <c r="S639" s="40"/>
      <c r="T639" s="36"/>
      <c r="U639" s="34"/>
      <c r="V639" s="34"/>
    </row>
    <row r="640" ht="229.5" spans="1:25">
      <c r="A640" s="107">
        <v>690</v>
      </c>
      <c r="B640" s="34" t="s">
        <v>117</v>
      </c>
      <c r="C640" s="47" t="s">
        <v>150</v>
      </c>
      <c r="D640" s="125" t="s">
        <v>4606</v>
      </c>
      <c r="E640" s="54" t="s">
        <v>412</v>
      </c>
      <c r="F640" s="55" t="s">
        <v>4626</v>
      </c>
      <c r="G640" s="80">
        <v>45383</v>
      </c>
      <c r="H640" s="80">
        <v>45444</v>
      </c>
      <c r="I640" s="34" t="s">
        <v>124</v>
      </c>
      <c r="J640" s="34" t="s">
        <v>125</v>
      </c>
      <c r="K640" s="48" t="s">
        <v>1143</v>
      </c>
      <c r="L640" s="107" t="s">
        <v>78</v>
      </c>
      <c r="M640" s="47">
        <v>15</v>
      </c>
      <c r="N640" s="34" t="s">
        <v>5674</v>
      </c>
      <c r="O640" s="65">
        <v>45423.46875</v>
      </c>
      <c r="P640" s="35"/>
      <c r="Q640" s="35"/>
      <c r="R640" s="40"/>
      <c r="S640" s="40"/>
      <c r="T640" s="36"/>
      <c r="U640" s="34" t="s">
        <v>5675</v>
      </c>
      <c r="V640" s="34" t="s">
        <v>4606</v>
      </c>
      <c r="W640" s="123" t="s">
        <v>5676</v>
      </c>
      <c r="X640" t="s">
        <v>132</v>
      </c>
      <c r="Y640" t="s">
        <v>438</v>
      </c>
    </row>
    <row r="641" ht="14.25" spans="1:23">
      <c r="A641" s="107">
        <v>691</v>
      </c>
      <c r="B641" s="34" t="s">
        <v>117</v>
      </c>
      <c r="C641" s="47" t="s">
        <v>150</v>
      </c>
      <c r="D641" s="125" t="s">
        <v>4606</v>
      </c>
      <c r="E641" s="54" t="s">
        <v>412</v>
      </c>
      <c r="F641" s="55" t="s">
        <v>4626</v>
      </c>
      <c r="G641" s="80">
        <v>45566</v>
      </c>
      <c r="H641" s="80">
        <v>45627</v>
      </c>
      <c r="I641" s="34" t="s">
        <v>124</v>
      </c>
      <c r="J641" s="34" t="s">
        <v>125</v>
      </c>
      <c r="K641" s="48" t="s">
        <v>1143</v>
      </c>
      <c r="L641" s="107" t="s">
        <v>78</v>
      </c>
      <c r="M641" s="47">
        <v>15</v>
      </c>
      <c r="N641" s="34"/>
      <c r="O641" s="65"/>
      <c r="P641" s="35"/>
      <c r="Q641" s="35"/>
      <c r="R641" s="40"/>
      <c r="S641" s="40"/>
      <c r="T641" s="36"/>
      <c r="U641" s="34"/>
      <c r="V641" s="34"/>
      <c r="W641" s="123"/>
    </row>
    <row r="642" ht="202.5" spans="1:25">
      <c r="A642" s="107">
        <v>692</v>
      </c>
      <c r="B642" s="34" t="s">
        <v>117</v>
      </c>
      <c r="C642" s="133" t="s">
        <v>150</v>
      </c>
      <c r="D642" s="125" t="s">
        <v>1547</v>
      </c>
      <c r="E642" s="54" t="s">
        <v>455</v>
      </c>
      <c r="F642" s="55" t="s">
        <v>4626</v>
      </c>
      <c r="G642" s="80">
        <v>45413</v>
      </c>
      <c r="H642" s="80">
        <v>45444</v>
      </c>
      <c r="I642" s="47" t="s">
        <v>124</v>
      </c>
      <c r="J642" s="34" t="s">
        <v>125</v>
      </c>
      <c r="K642" s="48" t="s">
        <v>1143</v>
      </c>
      <c r="L642" s="107" t="s">
        <v>78</v>
      </c>
      <c r="M642" s="47">
        <v>12</v>
      </c>
      <c r="N642" s="34" t="s">
        <v>5677</v>
      </c>
      <c r="O642" s="65">
        <v>45357.4486111111</v>
      </c>
      <c r="P642" s="35"/>
      <c r="Q642" s="35"/>
      <c r="R642" s="40"/>
      <c r="S642" s="40"/>
      <c r="T642" s="36"/>
      <c r="U642" s="34" t="s">
        <v>5678</v>
      </c>
      <c r="V642" s="34" t="s">
        <v>1547</v>
      </c>
      <c r="W642" s="123" t="s">
        <v>5679</v>
      </c>
      <c r="X642" t="s">
        <v>132</v>
      </c>
      <c r="Y642" t="s">
        <v>163</v>
      </c>
    </row>
    <row r="643" ht="310.5" spans="1:25">
      <c r="A643" s="107">
        <v>693</v>
      </c>
      <c r="B643" s="34" t="s">
        <v>117</v>
      </c>
      <c r="C643" s="133" t="s">
        <v>150</v>
      </c>
      <c r="D643" s="125" t="s">
        <v>1547</v>
      </c>
      <c r="E643" s="54" t="s">
        <v>455</v>
      </c>
      <c r="F643" s="55" t="s">
        <v>4626</v>
      </c>
      <c r="G643" s="80">
        <v>45474</v>
      </c>
      <c r="H643" s="80">
        <v>45536</v>
      </c>
      <c r="I643" s="47" t="s">
        <v>124</v>
      </c>
      <c r="J643" s="34" t="s">
        <v>125</v>
      </c>
      <c r="K643" s="48" t="s">
        <v>1143</v>
      </c>
      <c r="L643" s="107" t="s">
        <v>78</v>
      </c>
      <c r="M643" s="47">
        <v>12</v>
      </c>
      <c r="N643" s="34" t="s">
        <v>5680</v>
      </c>
      <c r="O643" s="65">
        <v>45357.4486111111</v>
      </c>
      <c r="P643" s="35"/>
      <c r="Q643" s="35"/>
      <c r="R643" s="40"/>
      <c r="S643" s="40"/>
      <c r="T643" s="36"/>
      <c r="U643" s="34" t="s">
        <v>5681</v>
      </c>
      <c r="V643" s="34" t="s">
        <v>1547</v>
      </c>
      <c r="W643" s="123" t="s">
        <v>5682</v>
      </c>
      <c r="X643" t="s">
        <v>132</v>
      </c>
      <c r="Y643" t="s">
        <v>163</v>
      </c>
    </row>
    <row r="644" ht="108" spans="1:25">
      <c r="A644" s="107">
        <v>694</v>
      </c>
      <c r="B644" s="34" t="s">
        <v>117</v>
      </c>
      <c r="C644" s="93" t="s">
        <v>150</v>
      </c>
      <c r="D644" s="102" t="s">
        <v>1567</v>
      </c>
      <c r="E644" s="57" t="s">
        <v>412</v>
      </c>
      <c r="F644" s="55" t="s">
        <v>4626</v>
      </c>
      <c r="G644" s="80">
        <v>45292</v>
      </c>
      <c r="H644" s="80">
        <v>45323</v>
      </c>
      <c r="I644" s="34" t="s">
        <v>124</v>
      </c>
      <c r="J644" s="34" t="s">
        <v>125</v>
      </c>
      <c r="K644" s="48" t="s">
        <v>1143</v>
      </c>
      <c r="L644" s="107" t="s">
        <v>78</v>
      </c>
      <c r="M644" s="193">
        <v>6</v>
      </c>
      <c r="N644" s="34" t="s">
        <v>5683</v>
      </c>
      <c r="O644" s="65">
        <v>45341.4513888889</v>
      </c>
      <c r="P644" s="35"/>
      <c r="Q644" s="35"/>
      <c r="R644" s="40"/>
      <c r="S644" s="40"/>
      <c r="T644" s="36"/>
      <c r="U644" s="34" t="s">
        <v>5684</v>
      </c>
      <c r="V644" s="34" t="s">
        <v>4188</v>
      </c>
      <c r="W644" s="123" t="s">
        <v>5685</v>
      </c>
      <c r="X644" t="s">
        <v>132</v>
      </c>
      <c r="Y644" t="s">
        <v>170</v>
      </c>
    </row>
    <row r="645" ht="108" spans="1:25">
      <c r="A645" s="107">
        <v>695</v>
      </c>
      <c r="B645" s="34" t="s">
        <v>117</v>
      </c>
      <c r="C645" s="93" t="s">
        <v>150</v>
      </c>
      <c r="D645" s="102" t="s">
        <v>1567</v>
      </c>
      <c r="E645" s="57" t="s">
        <v>412</v>
      </c>
      <c r="F645" s="55" t="s">
        <v>4626</v>
      </c>
      <c r="G645" s="80">
        <v>45352</v>
      </c>
      <c r="H645" s="80">
        <v>45383</v>
      </c>
      <c r="I645" s="34" t="s">
        <v>124</v>
      </c>
      <c r="J645" s="34" t="s">
        <v>125</v>
      </c>
      <c r="K645" s="48" t="s">
        <v>1143</v>
      </c>
      <c r="L645" s="107" t="s">
        <v>78</v>
      </c>
      <c r="M645" s="193">
        <v>6</v>
      </c>
      <c r="N645" s="34" t="s">
        <v>5686</v>
      </c>
      <c r="O645" s="65">
        <v>45404.4166666667</v>
      </c>
      <c r="P645" s="35"/>
      <c r="Q645" s="35"/>
      <c r="R645" s="40"/>
      <c r="S645" s="40"/>
      <c r="T645" s="36"/>
      <c r="U645" s="34" t="s">
        <v>5687</v>
      </c>
      <c r="V645" s="34" t="s">
        <v>4188</v>
      </c>
      <c r="W645" s="123" t="s">
        <v>5685</v>
      </c>
      <c r="X645" t="s">
        <v>132</v>
      </c>
      <c r="Y645" t="s">
        <v>144</v>
      </c>
    </row>
    <row r="646" ht="108" spans="1:25">
      <c r="A646" s="107">
        <v>696</v>
      </c>
      <c r="B646" s="34" t="s">
        <v>117</v>
      </c>
      <c r="C646" s="93" t="s">
        <v>150</v>
      </c>
      <c r="D646" s="102" t="s">
        <v>1567</v>
      </c>
      <c r="E646" s="57" t="s">
        <v>412</v>
      </c>
      <c r="F646" s="55" t="s">
        <v>4626</v>
      </c>
      <c r="G646" s="80">
        <v>45413</v>
      </c>
      <c r="H646" s="80">
        <v>45444</v>
      </c>
      <c r="I646" s="34" t="s">
        <v>124</v>
      </c>
      <c r="J646" s="34" t="s">
        <v>125</v>
      </c>
      <c r="K646" s="48" t="s">
        <v>1143</v>
      </c>
      <c r="L646" s="107" t="s">
        <v>78</v>
      </c>
      <c r="M646" s="193">
        <v>6</v>
      </c>
      <c r="N646" s="34" t="s">
        <v>5688</v>
      </c>
      <c r="O646" s="65">
        <v>45470.4604166667</v>
      </c>
      <c r="P646" s="35"/>
      <c r="Q646" s="35"/>
      <c r="R646" s="40"/>
      <c r="S646" s="40"/>
      <c r="T646" s="36"/>
      <c r="U646" s="34" t="s">
        <v>5689</v>
      </c>
      <c r="V646" s="34" t="s">
        <v>4188</v>
      </c>
      <c r="W646" s="123" t="s">
        <v>5685</v>
      </c>
      <c r="X646" s="124" t="s">
        <v>132</v>
      </c>
      <c r="Y646" s="124" t="s">
        <v>425</v>
      </c>
    </row>
    <row r="647" ht="36" spans="1:25">
      <c r="A647" s="107">
        <v>697</v>
      </c>
      <c r="B647" s="34" t="s">
        <v>117</v>
      </c>
      <c r="C647" s="93" t="s">
        <v>150</v>
      </c>
      <c r="D647" s="102" t="s">
        <v>1567</v>
      </c>
      <c r="E647" s="57" t="s">
        <v>412</v>
      </c>
      <c r="F647" s="55" t="s">
        <v>4626</v>
      </c>
      <c r="G647" s="80">
        <v>45474</v>
      </c>
      <c r="H647" s="80">
        <v>45505</v>
      </c>
      <c r="I647" s="34" t="s">
        <v>124</v>
      </c>
      <c r="J647" s="34" t="s">
        <v>125</v>
      </c>
      <c r="K647" s="48" t="s">
        <v>1143</v>
      </c>
      <c r="L647" s="107" t="s">
        <v>78</v>
      </c>
      <c r="M647" s="193">
        <v>6</v>
      </c>
      <c r="N647" s="34" t="s">
        <v>5690</v>
      </c>
      <c r="O647" s="65">
        <v>45510.4513888889</v>
      </c>
      <c r="P647" s="35"/>
      <c r="Q647" s="35"/>
      <c r="R647" s="40"/>
      <c r="S647" s="40"/>
      <c r="T647" s="36"/>
      <c r="U647" s="34" t="s">
        <v>5691</v>
      </c>
      <c r="V647" s="34" t="s">
        <v>4188</v>
      </c>
      <c r="W647" t="s">
        <v>5685</v>
      </c>
      <c r="X647" t="s">
        <v>132</v>
      </c>
      <c r="Y647" t="s">
        <v>498</v>
      </c>
    </row>
    <row r="648" ht="36" spans="1:25">
      <c r="A648" s="107">
        <v>698</v>
      </c>
      <c r="B648" s="34" t="s">
        <v>117</v>
      </c>
      <c r="C648" s="93" t="s">
        <v>150</v>
      </c>
      <c r="D648" s="102" t="s">
        <v>1567</v>
      </c>
      <c r="E648" s="57" t="s">
        <v>412</v>
      </c>
      <c r="F648" s="55" t="s">
        <v>4626</v>
      </c>
      <c r="G648" s="80">
        <v>45536</v>
      </c>
      <c r="H648" s="80">
        <v>45566</v>
      </c>
      <c r="I648" s="34" t="s">
        <v>124</v>
      </c>
      <c r="J648" s="34" t="s">
        <v>125</v>
      </c>
      <c r="K648" s="48" t="s">
        <v>1143</v>
      </c>
      <c r="L648" s="107" t="s">
        <v>78</v>
      </c>
      <c r="M648" s="193">
        <v>6</v>
      </c>
      <c r="N648" s="34" t="s">
        <v>5692</v>
      </c>
      <c r="O648" s="65">
        <v>45589.4791666667</v>
      </c>
      <c r="P648" s="35"/>
      <c r="Q648" s="35"/>
      <c r="R648" s="40"/>
      <c r="S648" s="40"/>
      <c r="T648" s="36"/>
      <c r="U648" s="34" t="s">
        <v>5693</v>
      </c>
      <c r="V648" s="34" t="s">
        <v>1567</v>
      </c>
      <c r="W648" t="s">
        <v>5694</v>
      </c>
      <c r="X648" t="s">
        <v>132</v>
      </c>
      <c r="Y648" t="s">
        <v>3620</v>
      </c>
    </row>
    <row r="649" ht="14.25" spans="1:22">
      <c r="A649" s="107">
        <v>699</v>
      </c>
      <c r="B649" s="34" t="s">
        <v>117</v>
      </c>
      <c r="C649" s="93" t="s">
        <v>150</v>
      </c>
      <c r="D649" s="102" t="s">
        <v>1567</v>
      </c>
      <c r="E649" s="57" t="s">
        <v>412</v>
      </c>
      <c r="F649" s="55" t="s">
        <v>4626</v>
      </c>
      <c r="G649" s="80">
        <v>45597</v>
      </c>
      <c r="H649" s="80">
        <v>45627</v>
      </c>
      <c r="I649" s="34" t="s">
        <v>124</v>
      </c>
      <c r="J649" s="34" t="s">
        <v>125</v>
      </c>
      <c r="K649" s="48" t="s">
        <v>1143</v>
      </c>
      <c r="L649" s="107" t="s">
        <v>78</v>
      </c>
      <c r="M649" s="193">
        <v>6</v>
      </c>
      <c r="N649" s="34"/>
      <c r="O649" s="34"/>
      <c r="P649" s="35"/>
      <c r="Q649" s="35"/>
      <c r="R649" s="40"/>
      <c r="S649" s="40"/>
      <c r="T649" s="36"/>
      <c r="U649" s="34"/>
      <c r="V649" s="34"/>
    </row>
    <row r="650" ht="121.5" spans="1:25">
      <c r="A650" s="107">
        <v>700</v>
      </c>
      <c r="B650" s="34" t="s">
        <v>117</v>
      </c>
      <c r="C650" s="93" t="s">
        <v>150</v>
      </c>
      <c r="D650" s="102" t="s">
        <v>4617</v>
      </c>
      <c r="E650" s="57" t="s">
        <v>412</v>
      </c>
      <c r="F650" s="55" t="s">
        <v>4626</v>
      </c>
      <c r="G650" s="80">
        <v>45292</v>
      </c>
      <c r="H650" s="80">
        <v>45323</v>
      </c>
      <c r="I650" s="93" t="s">
        <v>124</v>
      </c>
      <c r="J650" s="34" t="s">
        <v>125</v>
      </c>
      <c r="K650" s="48" t="s">
        <v>1143</v>
      </c>
      <c r="L650" s="107" t="s">
        <v>78</v>
      </c>
      <c r="M650" s="193">
        <v>6</v>
      </c>
      <c r="N650" s="34" t="s">
        <v>5695</v>
      </c>
      <c r="O650" s="65">
        <v>45341.4826388889</v>
      </c>
      <c r="P650" s="35"/>
      <c r="Q650" s="35"/>
      <c r="R650" s="40"/>
      <c r="S650" s="40"/>
      <c r="T650" s="36"/>
      <c r="U650" s="34" t="s">
        <v>5696</v>
      </c>
      <c r="V650" s="34" t="s">
        <v>4619</v>
      </c>
      <c r="W650" s="123" t="s">
        <v>5697</v>
      </c>
      <c r="X650" t="s">
        <v>132</v>
      </c>
      <c r="Y650" t="s">
        <v>170</v>
      </c>
    </row>
    <row r="651" ht="121.5" spans="1:25">
      <c r="A651" s="107">
        <v>701</v>
      </c>
      <c r="B651" s="34" t="s">
        <v>117</v>
      </c>
      <c r="C651" s="93" t="s">
        <v>150</v>
      </c>
      <c r="D651" s="102" t="s">
        <v>4617</v>
      </c>
      <c r="E651" s="57" t="s">
        <v>412</v>
      </c>
      <c r="F651" s="55" t="s">
        <v>4626</v>
      </c>
      <c r="G651" s="80">
        <v>45352</v>
      </c>
      <c r="H651" s="80">
        <v>45383</v>
      </c>
      <c r="I651" s="93" t="s">
        <v>124</v>
      </c>
      <c r="J651" s="34" t="s">
        <v>125</v>
      </c>
      <c r="K651" s="48" t="s">
        <v>1143</v>
      </c>
      <c r="L651" s="107" t="s">
        <v>78</v>
      </c>
      <c r="M651" s="193">
        <v>6</v>
      </c>
      <c r="N651" s="34" t="s">
        <v>5698</v>
      </c>
      <c r="O651" s="65">
        <v>45404.4583333333</v>
      </c>
      <c r="P651" s="35"/>
      <c r="Q651" s="35"/>
      <c r="R651" s="40"/>
      <c r="S651" s="40"/>
      <c r="T651" s="36"/>
      <c r="U651" s="34" t="s">
        <v>5699</v>
      </c>
      <c r="V651" s="34" t="s">
        <v>4619</v>
      </c>
      <c r="W651" s="123" t="s">
        <v>5697</v>
      </c>
      <c r="X651" t="s">
        <v>132</v>
      </c>
      <c r="Y651" t="s">
        <v>144</v>
      </c>
    </row>
    <row r="652" ht="121.5" spans="1:25">
      <c r="A652" s="107">
        <v>702</v>
      </c>
      <c r="B652" s="34" t="s">
        <v>117</v>
      </c>
      <c r="C652" s="93" t="s">
        <v>150</v>
      </c>
      <c r="D652" s="102" t="s">
        <v>4617</v>
      </c>
      <c r="E652" s="57" t="s">
        <v>412</v>
      </c>
      <c r="F652" s="55" t="s">
        <v>4626</v>
      </c>
      <c r="G652" s="80">
        <v>45413</v>
      </c>
      <c r="H652" s="80">
        <v>45444</v>
      </c>
      <c r="I652" s="93" t="s">
        <v>124</v>
      </c>
      <c r="J652" s="34" t="s">
        <v>125</v>
      </c>
      <c r="K652" s="48" t="s">
        <v>1143</v>
      </c>
      <c r="L652" s="107" t="s">
        <v>78</v>
      </c>
      <c r="M652" s="193">
        <v>6</v>
      </c>
      <c r="N652" s="34" t="s">
        <v>5700</v>
      </c>
      <c r="O652" s="65">
        <v>45470.3868055556</v>
      </c>
      <c r="P652" s="35"/>
      <c r="Q652" s="35"/>
      <c r="R652" s="40"/>
      <c r="S652" s="40"/>
      <c r="T652" s="36"/>
      <c r="U652" s="34" t="s">
        <v>5701</v>
      </c>
      <c r="V652" s="34" t="s">
        <v>4619</v>
      </c>
      <c r="W652" s="123" t="s">
        <v>5702</v>
      </c>
      <c r="X652" s="124" t="s">
        <v>132</v>
      </c>
      <c r="Y652" s="124" t="s">
        <v>425</v>
      </c>
    </row>
    <row r="653" ht="36" spans="1:25">
      <c r="A653" s="107">
        <v>703</v>
      </c>
      <c r="B653" s="34" t="s">
        <v>117</v>
      </c>
      <c r="C653" s="93" t="s">
        <v>150</v>
      </c>
      <c r="D653" s="102" t="s">
        <v>4617</v>
      </c>
      <c r="E653" s="57" t="s">
        <v>412</v>
      </c>
      <c r="F653" s="55" t="s">
        <v>4626</v>
      </c>
      <c r="G653" s="80">
        <v>45474</v>
      </c>
      <c r="H653" s="80">
        <v>45505</v>
      </c>
      <c r="I653" s="93" t="s">
        <v>124</v>
      </c>
      <c r="J653" s="34" t="s">
        <v>125</v>
      </c>
      <c r="K653" s="48" t="s">
        <v>1143</v>
      </c>
      <c r="L653" s="107" t="s">
        <v>78</v>
      </c>
      <c r="M653" s="193">
        <v>6</v>
      </c>
      <c r="N653" s="34" t="s">
        <v>5703</v>
      </c>
      <c r="O653" s="65">
        <v>45518.4583333333</v>
      </c>
      <c r="P653" s="35"/>
      <c r="Q653" s="35"/>
      <c r="R653" s="40"/>
      <c r="S653" s="40"/>
      <c r="T653" s="36"/>
      <c r="U653" s="34" t="s">
        <v>5704</v>
      </c>
      <c r="V653" s="34" t="s">
        <v>4619</v>
      </c>
      <c r="W653" t="s">
        <v>5702</v>
      </c>
      <c r="X653" t="s">
        <v>132</v>
      </c>
      <c r="Y653" t="s">
        <v>498</v>
      </c>
    </row>
    <row r="654" ht="36" spans="1:25">
      <c r="A654" s="107">
        <v>704</v>
      </c>
      <c r="B654" s="34" t="s">
        <v>117</v>
      </c>
      <c r="C654" s="93" t="s">
        <v>150</v>
      </c>
      <c r="D654" s="102" t="s">
        <v>4617</v>
      </c>
      <c r="E654" s="57" t="s">
        <v>412</v>
      </c>
      <c r="F654" s="55" t="s">
        <v>4626</v>
      </c>
      <c r="G654" s="80">
        <v>45536</v>
      </c>
      <c r="H654" s="80">
        <v>45566</v>
      </c>
      <c r="I654" s="93" t="s">
        <v>124</v>
      </c>
      <c r="J654" s="34" t="s">
        <v>125</v>
      </c>
      <c r="K654" s="48" t="s">
        <v>1143</v>
      </c>
      <c r="L654" s="107" t="s">
        <v>78</v>
      </c>
      <c r="M654" s="193">
        <v>6</v>
      </c>
      <c r="N654" s="34" t="s">
        <v>5692</v>
      </c>
      <c r="O654" s="65">
        <v>45589.4791666667</v>
      </c>
      <c r="P654" s="35"/>
      <c r="Q654" s="35"/>
      <c r="R654" s="40"/>
      <c r="S654" s="40"/>
      <c r="T654" s="36"/>
      <c r="U654" s="34" t="s">
        <v>5705</v>
      </c>
      <c r="V654" s="34" t="s">
        <v>4617</v>
      </c>
      <c r="W654" t="s">
        <v>5706</v>
      </c>
      <c r="X654" t="s">
        <v>132</v>
      </c>
      <c r="Y654" t="s">
        <v>3620</v>
      </c>
    </row>
    <row r="655" ht="14.25" spans="1:22">
      <c r="A655" s="107">
        <v>705</v>
      </c>
      <c r="B655" s="34" t="s">
        <v>117</v>
      </c>
      <c r="C655" s="93" t="s">
        <v>150</v>
      </c>
      <c r="D655" s="102" t="s">
        <v>4617</v>
      </c>
      <c r="E655" s="57" t="s">
        <v>412</v>
      </c>
      <c r="F655" s="55" t="s">
        <v>4626</v>
      </c>
      <c r="G655" s="80">
        <v>45597</v>
      </c>
      <c r="H655" s="80">
        <v>45627</v>
      </c>
      <c r="I655" s="93" t="s">
        <v>124</v>
      </c>
      <c r="J655" s="34" t="s">
        <v>125</v>
      </c>
      <c r="K655" s="48" t="s">
        <v>1143</v>
      </c>
      <c r="L655" s="107" t="s">
        <v>78</v>
      </c>
      <c r="M655" s="193">
        <v>6</v>
      </c>
      <c r="N655" s="34"/>
      <c r="O655" s="34"/>
      <c r="P655" s="35"/>
      <c r="Q655" s="35"/>
      <c r="R655" s="40"/>
      <c r="S655" s="40"/>
      <c r="T655" s="36"/>
      <c r="U655" s="34"/>
      <c r="V655" s="34"/>
    </row>
    <row r="656" ht="202.5" spans="1:25">
      <c r="A656" s="107">
        <v>706</v>
      </c>
      <c r="B656" s="34" t="s">
        <v>117</v>
      </c>
      <c r="C656" s="93" t="s">
        <v>150</v>
      </c>
      <c r="D656" s="102" t="s">
        <v>1582</v>
      </c>
      <c r="E656" s="57" t="s">
        <v>412</v>
      </c>
      <c r="F656" s="55" t="s">
        <v>4626</v>
      </c>
      <c r="G656" s="80">
        <v>45292</v>
      </c>
      <c r="H656" s="80">
        <v>45323</v>
      </c>
      <c r="I656" s="93" t="s">
        <v>124</v>
      </c>
      <c r="J656" s="34" t="s">
        <v>125</v>
      </c>
      <c r="K656" s="48" t="s">
        <v>1143</v>
      </c>
      <c r="L656" s="107" t="s">
        <v>78</v>
      </c>
      <c r="M656" s="193">
        <v>6</v>
      </c>
      <c r="N656" s="34" t="s">
        <v>5707</v>
      </c>
      <c r="O656" s="65">
        <v>45341.4027777778</v>
      </c>
      <c r="P656" s="35"/>
      <c r="Q656" s="35"/>
      <c r="R656" s="40"/>
      <c r="S656" s="40"/>
      <c r="T656" s="36"/>
      <c r="U656" s="34" t="s">
        <v>5708</v>
      </c>
      <c r="V656" s="34" t="s">
        <v>1582</v>
      </c>
      <c r="W656" s="123" t="s">
        <v>5709</v>
      </c>
      <c r="X656" t="s">
        <v>132</v>
      </c>
      <c r="Y656" t="s">
        <v>170</v>
      </c>
    </row>
    <row r="657" ht="202.5" spans="1:25">
      <c r="A657" s="107">
        <v>707</v>
      </c>
      <c r="B657" s="34" t="s">
        <v>117</v>
      </c>
      <c r="C657" s="93" t="s">
        <v>150</v>
      </c>
      <c r="D657" s="102" t="s">
        <v>1582</v>
      </c>
      <c r="E657" s="57" t="s">
        <v>412</v>
      </c>
      <c r="F657" s="55" t="s">
        <v>4626</v>
      </c>
      <c r="G657" s="80">
        <v>45352</v>
      </c>
      <c r="H657" s="80">
        <v>45383</v>
      </c>
      <c r="I657" s="93" t="s">
        <v>124</v>
      </c>
      <c r="J657" s="34" t="s">
        <v>125</v>
      </c>
      <c r="K657" s="48" t="s">
        <v>1143</v>
      </c>
      <c r="L657" s="107" t="s">
        <v>78</v>
      </c>
      <c r="M657" s="193">
        <v>6</v>
      </c>
      <c r="N657" s="34" t="s">
        <v>5710</v>
      </c>
      <c r="O657" s="65">
        <v>45404.4166666667</v>
      </c>
      <c r="P657" s="35"/>
      <c r="Q657" s="35"/>
      <c r="R657" s="40"/>
      <c r="S657" s="40"/>
      <c r="T657" s="36"/>
      <c r="U657" s="34" t="s">
        <v>5711</v>
      </c>
      <c r="V657" s="34" t="s">
        <v>1582</v>
      </c>
      <c r="W657" s="123" t="s">
        <v>5712</v>
      </c>
      <c r="X657" t="s">
        <v>132</v>
      </c>
      <c r="Y657" t="s">
        <v>144</v>
      </c>
    </row>
    <row r="658" ht="202.5" spans="1:25">
      <c r="A658" s="107"/>
      <c r="B658" s="34" t="s">
        <v>117</v>
      </c>
      <c r="C658" s="93" t="s">
        <v>150</v>
      </c>
      <c r="D658" s="102" t="s">
        <v>1582</v>
      </c>
      <c r="E658" s="57" t="s">
        <v>412</v>
      </c>
      <c r="F658" s="55" t="s">
        <v>4626</v>
      </c>
      <c r="G658" s="80">
        <v>45413</v>
      </c>
      <c r="H658" s="80">
        <v>45444</v>
      </c>
      <c r="I658" s="93" t="s">
        <v>124</v>
      </c>
      <c r="J658" s="34" t="s">
        <v>125</v>
      </c>
      <c r="K658" s="48" t="s">
        <v>1143</v>
      </c>
      <c r="L658" s="107" t="s">
        <v>78</v>
      </c>
      <c r="M658" s="193">
        <v>6</v>
      </c>
      <c r="N658" s="34" t="s">
        <v>5713</v>
      </c>
      <c r="O658" s="65">
        <v>45470.4604166667</v>
      </c>
      <c r="P658" s="35"/>
      <c r="Q658" s="35"/>
      <c r="R658" s="40"/>
      <c r="S658" s="40"/>
      <c r="T658" s="36"/>
      <c r="U658" s="34" t="s">
        <v>5714</v>
      </c>
      <c r="V658" s="34" t="s">
        <v>1582</v>
      </c>
      <c r="W658" s="123" t="s">
        <v>5712</v>
      </c>
      <c r="X658" s="124" t="s">
        <v>132</v>
      </c>
      <c r="Y658" s="124" t="s">
        <v>425</v>
      </c>
    </row>
    <row r="659" ht="202.5" spans="1:25">
      <c r="A659" s="107"/>
      <c r="B659" s="34" t="s">
        <v>117</v>
      </c>
      <c r="C659" s="93" t="s">
        <v>150</v>
      </c>
      <c r="D659" s="102" t="s">
        <v>1582</v>
      </c>
      <c r="E659" s="57" t="s">
        <v>412</v>
      </c>
      <c r="F659" s="55" t="s">
        <v>4626</v>
      </c>
      <c r="G659" s="80">
        <v>45474</v>
      </c>
      <c r="H659" s="80">
        <v>45505</v>
      </c>
      <c r="I659" s="93" t="s">
        <v>124</v>
      </c>
      <c r="J659" s="34" t="s">
        <v>125</v>
      </c>
      <c r="K659" s="48" t="s">
        <v>1143</v>
      </c>
      <c r="L659" s="107" t="s">
        <v>78</v>
      </c>
      <c r="M659" s="193">
        <v>6</v>
      </c>
      <c r="N659" s="34" t="s">
        <v>5715</v>
      </c>
      <c r="O659" s="65">
        <v>45510.4166666667</v>
      </c>
      <c r="P659" s="35"/>
      <c r="Q659" s="35"/>
      <c r="R659" s="40"/>
      <c r="S659" s="40"/>
      <c r="T659" s="36"/>
      <c r="U659" s="34" t="s">
        <v>5716</v>
      </c>
      <c r="V659" s="34" t="s">
        <v>1582</v>
      </c>
      <c r="W659" s="123" t="s">
        <v>5709</v>
      </c>
      <c r="X659" t="s">
        <v>132</v>
      </c>
      <c r="Y659" t="s">
        <v>498</v>
      </c>
    </row>
    <row r="660" ht="202.5" spans="1:25">
      <c r="A660" s="107"/>
      <c r="B660" s="34" t="s">
        <v>117</v>
      </c>
      <c r="C660" s="93" t="s">
        <v>150</v>
      </c>
      <c r="D660" s="102" t="s">
        <v>1582</v>
      </c>
      <c r="E660" s="57" t="s">
        <v>412</v>
      </c>
      <c r="F660" s="55" t="s">
        <v>4626</v>
      </c>
      <c r="G660" s="80">
        <v>45536</v>
      </c>
      <c r="H660" s="80">
        <v>45566</v>
      </c>
      <c r="I660" s="93" t="s">
        <v>124</v>
      </c>
      <c r="J660" s="34" t="s">
        <v>125</v>
      </c>
      <c r="K660" s="48" t="s">
        <v>1143</v>
      </c>
      <c r="L660" s="107" t="s">
        <v>78</v>
      </c>
      <c r="M660" s="193">
        <v>6</v>
      </c>
      <c r="N660" s="34" t="s">
        <v>5717</v>
      </c>
      <c r="O660" s="65">
        <v>45589.4791666667</v>
      </c>
      <c r="P660" s="35"/>
      <c r="Q660" s="35"/>
      <c r="R660" s="40"/>
      <c r="S660" s="40"/>
      <c r="T660" s="36"/>
      <c r="U660" s="34" t="s">
        <v>5718</v>
      </c>
      <c r="V660" s="34" t="s">
        <v>1582</v>
      </c>
      <c r="W660" s="123" t="s">
        <v>5719</v>
      </c>
      <c r="X660" t="s">
        <v>132</v>
      </c>
      <c r="Y660" t="s">
        <v>3620</v>
      </c>
    </row>
    <row r="661" ht="14.25" spans="1:22">
      <c r="A661" s="107"/>
      <c r="B661" s="34" t="s">
        <v>117</v>
      </c>
      <c r="C661" s="93" t="s">
        <v>150</v>
      </c>
      <c r="D661" s="102" t="s">
        <v>1582</v>
      </c>
      <c r="E661" s="57" t="s">
        <v>412</v>
      </c>
      <c r="F661" s="55" t="s">
        <v>4626</v>
      </c>
      <c r="G661" s="80">
        <v>45597</v>
      </c>
      <c r="H661" s="80">
        <v>45627</v>
      </c>
      <c r="I661" s="93" t="s">
        <v>124</v>
      </c>
      <c r="J661" s="34" t="s">
        <v>125</v>
      </c>
      <c r="K661" s="48" t="s">
        <v>1143</v>
      </c>
      <c r="L661" s="107" t="s">
        <v>78</v>
      </c>
      <c r="M661" s="193">
        <v>6</v>
      </c>
      <c r="N661" s="34"/>
      <c r="O661" s="34"/>
      <c r="P661" s="35"/>
      <c r="Q661" s="35"/>
      <c r="R661" s="40"/>
      <c r="S661" s="40"/>
      <c r="T661" s="36"/>
      <c r="U661" s="34"/>
      <c r="V661" s="34"/>
    </row>
    <row r="662" ht="409.5" spans="1:25">
      <c r="A662" s="107">
        <v>708</v>
      </c>
      <c r="B662" s="34" t="s">
        <v>117</v>
      </c>
      <c r="C662" s="93" t="s">
        <v>150</v>
      </c>
      <c r="D662" s="102" t="s">
        <v>5720</v>
      </c>
      <c r="E662" s="57" t="s">
        <v>157</v>
      </c>
      <c r="F662" s="55" t="s">
        <v>4626</v>
      </c>
      <c r="G662" s="126">
        <v>45292</v>
      </c>
      <c r="H662" s="126">
        <v>45471</v>
      </c>
      <c r="I662" s="34" t="s">
        <v>124</v>
      </c>
      <c r="J662" s="34" t="s">
        <v>125</v>
      </c>
      <c r="K662" s="48" t="s">
        <v>1143</v>
      </c>
      <c r="L662" s="107" t="s">
        <v>78</v>
      </c>
      <c r="M662" s="47">
        <v>6</v>
      </c>
      <c r="N662" s="34" t="s">
        <v>5721</v>
      </c>
      <c r="O662" s="65">
        <v>45308.4965277778</v>
      </c>
      <c r="P662" s="35"/>
      <c r="Q662" s="35"/>
      <c r="R662" s="40"/>
      <c r="S662" s="40"/>
      <c r="T662" s="36"/>
      <c r="U662" s="34" t="s">
        <v>5722</v>
      </c>
      <c r="V662" s="34" t="s">
        <v>5720</v>
      </c>
      <c r="W662" s="123" t="s">
        <v>5723</v>
      </c>
      <c r="X662" s="124" t="s">
        <v>132</v>
      </c>
      <c r="Y662" s="124" t="s">
        <v>133</v>
      </c>
    </row>
    <row r="663" ht="409.5" spans="1:25">
      <c r="A663" s="107">
        <v>709</v>
      </c>
      <c r="B663" s="34" t="s">
        <v>117</v>
      </c>
      <c r="C663" s="93" t="s">
        <v>150</v>
      </c>
      <c r="D663" s="102" t="s">
        <v>5720</v>
      </c>
      <c r="E663" s="57" t="s">
        <v>157</v>
      </c>
      <c r="F663" s="55" t="s">
        <v>4626</v>
      </c>
      <c r="G663" s="80">
        <v>45474</v>
      </c>
      <c r="H663" s="81">
        <v>45627</v>
      </c>
      <c r="I663" s="34" t="s">
        <v>124</v>
      </c>
      <c r="J663" s="34" t="s">
        <v>125</v>
      </c>
      <c r="K663" s="48" t="s">
        <v>1143</v>
      </c>
      <c r="L663" s="107" t="s">
        <v>78</v>
      </c>
      <c r="M663" s="47">
        <v>6</v>
      </c>
      <c r="N663" s="34" t="s">
        <v>5724</v>
      </c>
      <c r="O663" s="65">
        <v>45483.5138888889</v>
      </c>
      <c r="P663" s="35"/>
      <c r="Q663" s="35"/>
      <c r="R663" s="40"/>
      <c r="S663" s="40"/>
      <c r="T663" s="36"/>
      <c r="U663" s="34" t="s">
        <v>5725</v>
      </c>
      <c r="V663" s="34" t="s">
        <v>5720</v>
      </c>
      <c r="W663" s="123" t="s">
        <v>5726</v>
      </c>
      <c r="X663" t="s">
        <v>132</v>
      </c>
      <c r="Y663" t="s">
        <v>138</v>
      </c>
    </row>
    <row r="664" ht="409.5" spans="1:25">
      <c r="A664" s="107">
        <v>710</v>
      </c>
      <c r="B664" s="34" t="s">
        <v>117</v>
      </c>
      <c r="C664" s="47" t="s">
        <v>150</v>
      </c>
      <c r="D664" s="113" t="s">
        <v>5727</v>
      </c>
      <c r="E664" s="57" t="s">
        <v>157</v>
      </c>
      <c r="F664" s="55" t="s">
        <v>4626</v>
      </c>
      <c r="G664" s="126">
        <v>45292</v>
      </c>
      <c r="H664" s="126">
        <v>45471</v>
      </c>
      <c r="I664" s="34" t="s">
        <v>124</v>
      </c>
      <c r="J664" s="34" t="s">
        <v>125</v>
      </c>
      <c r="K664" s="48" t="s">
        <v>1143</v>
      </c>
      <c r="L664" s="107" t="s">
        <v>78</v>
      </c>
      <c r="M664" s="47">
        <v>3</v>
      </c>
      <c r="N664" s="34" t="s">
        <v>5728</v>
      </c>
      <c r="O664" s="65">
        <v>45308.4965277778</v>
      </c>
      <c r="P664" s="35"/>
      <c r="Q664" s="35"/>
      <c r="R664" s="40"/>
      <c r="S664" s="40"/>
      <c r="T664" s="36"/>
      <c r="U664" s="34" t="s">
        <v>5729</v>
      </c>
      <c r="V664" s="34" t="s">
        <v>5727</v>
      </c>
      <c r="W664" s="123" t="s">
        <v>5730</v>
      </c>
      <c r="X664" s="124" t="s">
        <v>132</v>
      </c>
      <c r="Y664" s="124" t="s">
        <v>133</v>
      </c>
    </row>
    <row r="665" ht="409.5" spans="1:25">
      <c r="A665" s="107">
        <v>711</v>
      </c>
      <c r="B665" s="34" t="s">
        <v>117</v>
      </c>
      <c r="C665" s="47" t="s">
        <v>150</v>
      </c>
      <c r="D665" s="113" t="s">
        <v>5727</v>
      </c>
      <c r="E665" s="57" t="s">
        <v>157</v>
      </c>
      <c r="F665" s="55" t="s">
        <v>4626</v>
      </c>
      <c r="G665" s="80">
        <v>45474</v>
      </c>
      <c r="H665" s="81">
        <v>45627</v>
      </c>
      <c r="I665" s="34" t="s">
        <v>124</v>
      </c>
      <c r="J665" s="34" t="s">
        <v>125</v>
      </c>
      <c r="K665" s="48" t="s">
        <v>1143</v>
      </c>
      <c r="L665" s="107" t="s">
        <v>78</v>
      </c>
      <c r="M665" s="47">
        <v>3</v>
      </c>
      <c r="N665" s="34" t="s">
        <v>5731</v>
      </c>
      <c r="O665" s="65">
        <v>45483.5138888889</v>
      </c>
      <c r="P665" s="35"/>
      <c r="Q665" s="35"/>
      <c r="R665" s="40"/>
      <c r="S665" s="40"/>
      <c r="T665" s="36"/>
      <c r="U665" s="34" t="s">
        <v>5732</v>
      </c>
      <c r="V665" s="34" t="s">
        <v>5727</v>
      </c>
      <c r="W665" s="123" t="s">
        <v>5733</v>
      </c>
      <c r="X665" t="s">
        <v>132</v>
      </c>
      <c r="Y665" t="s">
        <v>138</v>
      </c>
    </row>
    <row r="666" ht="94.5" spans="1:25">
      <c r="A666" s="107">
        <v>712</v>
      </c>
      <c r="B666" s="34" t="s">
        <v>117</v>
      </c>
      <c r="C666" s="47" t="s">
        <v>363</v>
      </c>
      <c r="D666" s="92" t="s">
        <v>1595</v>
      </c>
      <c r="E666" s="54" t="s">
        <v>412</v>
      </c>
      <c r="F666" s="55" t="s">
        <v>4626</v>
      </c>
      <c r="G666" s="80">
        <v>45292</v>
      </c>
      <c r="H666" s="80">
        <v>45323</v>
      </c>
      <c r="I666" s="34" t="s">
        <v>124</v>
      </c>
      <c r="J666" s="34" t="s">
        <v>125</v>
      </c>
      <c r="K666" s="48" t="s">
        <v>1143</v>
      </c>
      <c r="L666" s="107" t="s">
        <v>78</v>
      </c>
      <c r="M666" s="47">
        <v>12</v>
      </c>
      <c r="N666" s="34" t="s">
        <v>5734</v>
      </c>
      <c r="O666" s="65">
        <v>45317.6138888889</v>
      </c>
      <c r="P666" s="35"/>
      <c r="Q666" s="35"/>
      <c r="R666" s="40"/>
      <c r="S666" s="40"/>
      <c r="T666" s="36"/>
      <c r="U666" s="34" t="s">
        <v>5735</v>
      </c>
      <c r="V666" s="34" t="s">
        <v>1595</v>
      </c>
      <c r="W666" s="123" t="s">
        <v>5736</v>
      </c>
      <c r="X666" t="s">
        <v>132</v>
      </c>
      <c r="Y666" t="s">
        <v>133</v>
      </c>
    </row>
    <row r="667" ht="94.5" spans="1:25">
      <c r="A667" s="107">
        <v>713</v>
      </c>
      <c r="B667" s="34" t="s">
        <v>117</v>
      </c>
      <c r="C667" s="47" t="s">
        <v>363</v>
      </c>
      <c r="D667" s="92" t="s">
        <v>1595</v>
      </c>
      <c r="E667" s="54" t="s">
        <v>412</v>
      </c>
      <c r="F667" s="55" t="s">
        <v>4626</v>
      </c>
      <c r="G667" s="80">
        <v>45352</v>
      </c>
      <c r="H667" s="80">
        <v>45383</v>
      </c>
      <c r="I667" s="34" t="s">
        <v>124</v>
      </c>
      <c r="J667" s="34" t="s">
        <v>125</v>
      </c>
      <c r="K667" s="48" t="s">
        <v>1143</v>
      </c>
      <c r="L667" s="107" t="s">
        <v>78</v>
      </c>
      <c r="M667" s="47">
        <v>12</v>
      </c>
      <c r="N667" s="34" t="s">
        <v>5737</v>
      </c>
      <c r="O667" s="65">
        <v>45358.3888888889</v>
      </c>
      <c r="P667" s="35"/>
      <c r="Q667" s="35"/>
      <c r="R667" s="40"/>
      <c r="S667" s="40"/>
      <c r="T667" s="36"/>
      <c r="U667" s="34" t="s">
        <v>5738</v>
      </c>
      <c r="V667" s="34" t="s">
        <v>1595</v>
      </c>
      <c r="W667" s="123" t="s">
        <v>5736</v>
      </c>
      <c r="X667" t="s">
        <v>132</v>
      </c>
      <c r="Y667" t="s">
        <v>163</v>
      </c>
    </row>
    <row r="668" ht="94.5" spans="1:25">
      <c r="A668" s="107">
        <v>714</v>
      </c>
      <c r="B668" s="34" t="s">
        <v>117</v>
      </c>
      <c r="C668" s="47" t="s">
        <v>363</v>
      </c>
      <c r="D668" s="92" t="s">
        <v>1595</v>
      </c>
      <c r="E668" s="54" t="s">
        <v>412</v>
      </c>
      <c r="F668" s="55" t="s">
        <v>4626</v>
      </c>
      <c r="G668" s="80">
        <v>45413</v>
      </c>
      <c r="H668" s="80">
        <v>45444</v>
      </c>
      <c r="I668" s="34" t="s">
        <v>124</v>
      </c>
      <c r="J668" s="34" t="s">
        <v>125</v>
      </c>
      <c r="K668" s="48" t="s">
        <v>1143</v>
      </c>
      <c r="L668" s="107" t="s">
        <v>78</v>
      </c>
      <c r="M668" s="47">
        <v>12</v>
      </c>
      <c r="N668" s="34" t="s">
        <v>5739</v>
      </c>
      <c r="O668" s="65">
        <v>45434.4618055556</v>
      </c>
      <c r="P668" s="35"/>
      <c r="Q668" s="35"/>
      <c r="R668" s="40"/>
      <c r="S668" s="40"/>
      <c r="T668" s="36"/>
      <c r="U668" s="34" t="s">
        <v>5740</v>
      </c>
      <c r="V668" s="34" t="s">
        <v>1595</v>
      </c>
      <c r="W668" s="123" t="s">
        <v>5736</v>
      </c>
      <c r="X668" t="s">
        <v>132</v>
      </c>
      <c r="Y668" t="s">
        <v>438</v>
      </c>
    </row>
    <row r="669" ht="36" spans="1:25">
      <c r="A669" s="107">
        <v>715</v>
      </c>
      <c r="B669" s="34" t="s">
        <v>117</v>
      </c>
      <c r="C669" s="47" t="s">
        <v>363</v>
      </c>
      <c r="D669" s="92" t="s">
        <v>1595</v>
      </c>
      <c r="E669" s="54" t="s">
        <v>412</v>
      </c>
      <c r="F669" s="55" t="s">
        <v>4626</v>
      </c>
      <c r="G669" s="80">
        <v>45474</v>
      </c>
      <c r="H669" s="80">
        <v>45505</v>
      </c>
      <c r="I669" s="34" t="s">
        <v>124</v>
      </c>
      <c r="J669" s="34" t="s">
        <v>125</v>
      </c>
      <c r="K669" s="48" t="s">
        <v>1143</v>
      </c>
      <c r="L669" s="107" t="s">
        <v>78</v>
      </c>
      <c r="M669" s="47">
        <v>12</v>
      </c>
      <c r="N669" s="34" t="s">
        <v>5741</v>
      </c>
      <c r="O669" s="65">
        <v>45502.4131944444</v>
      </c>
      <c r="P669" s="35"/>
      <c r="Q669" s="35"/>
      <c r="R669" s="40"/>
      <c r="S669" s="40"/>
      <c r="T669" s="36"/>
      <c r="U669" s="34" t="s">
        <v>5742</v>
      </c>
      <c r="V669" s="34" t="s">
        <v>1595</v>
      </c>
      <c r="W669" t="s">
        <v>5736</v>
      </c>
      <c r="X669" t="s">
        <v>132</v>
      </c>
      <c r="Y669" t="s">
        <v>138</v>
      </c>
    </row>
    <row r="670" ht="36" spans="1:25">
      <c r="A670" s="107">
        <v>716</v>
      </c>
      <c r="B670" s="34" t="s">
        <v>117</v>
      </c>
      <c r="C670" s="47" t="s">
        <v>363</v>
      </c>
      <c r="D670" s="92" t="s">
        <v>1595</v>
      </c>
      <c r="E670" s="54" t="s">
        <v>412</v>
      </c>
      <c r="F670" s="55" t="s">
        <v>4626</v>
      </c>
      <c r="G670" s="80">
        <v>45536</v>
      </c>
      <c r="H670" s="80">
        <v>45566</v>
      </c>
      <c r="I670" s="34" t="s">
        <v>124</v>
      </c>
      <c r="J670" s="34" t="s">
        <v>125</v>
      </c>
      <c r="K670" s="48" t="s">
        <v>1143</v>
      </c>
      <c r="L670" s="107" t="s">
        <v>78</v>
      </c>
      <c r="M670" s="47">
        <v>12</v>
      </c>
      <c r="N670" s="34" t="s">
        <v>5743</v>
      </c>
      <c r="O670" s="65">
        <v>45579.46875</v>
      </c>
      <c r="P670" s="35"/>
      <c r="Q670" s="35"/>
      <c r="R670" s="40"/>
      <c r="S670" s="40"/>
      <c r="T670" s="36"/>
      <c r="U670" s="34" t="s">
        <v>5744</v>
      </c>
      <c r="V670" s="34" t="s">
        <v>1595</v>
      </c>
      <c r="W670" t="s">
        <v>5736</v>
      </c>
      <c r="X670" t="s">
        <v>132</v>
      </c>
      <c r="Y670" t="s">
        <v>3620</v>
      </c>
    </row>
    <row r="671" ht="14.25" spans="1:22">
      <c r="A671" s="107">
        <v>717</v>
      </c>
      <c r="B671" s="34" t="s">
        <v>117</v>
      </c>
      <c r="C671" s="47" t="s">
        <v>363</v>
      </c>
      <c r="D671" s="92" t="s">
        <v>1595</v>
      </c>
      <c r="E671" s="54" t="s">
        <v>412</v>
      </c>
      <c r="F671" s="55" t="s">
        <v>4626</v>
      </c>
      <c r="G671" s="80">
        <v>45597</v>
      </c>
      <c r="H671" s="80">
        <v>45627</v>
      </c>
      <c r="I671" s="34" t="s">
        <v>124</v>
      </c>
      <c r="J671" s="34" t="s">
        <v>125</v>
      </c>
      <c r="K671" s="48" t="s">
        <v>1143</v>
      </c>
      <c r="L671" s="107" t="s">
        <v>78</v>
      </c>
      <c r="M671" s="47">
        <v>12</v>
      </c>
      <c r="N671" s="34"/>
      <c r="O671" s="34"/>
      <c r="P671" s="35"/>
      <c r="Q671" s="35"/>
      <c r="R671" s="40"/>
      <c r="S671" s="40"/>
      <c r="T671" s="36"/>
      <c r="U671" s="34"/>
      <c r="V671" s="34"/>
    </row>
    <row r="672" ht="94.5" spans="1:25">
      <c r="A672" s="107">
        <v>718</v>
      </c>
      <c r="B672" s="34" t="s">
        <v>117</v>
      </c>
      <c r="C672" s="47" t="s">
        <v>363</v>
      </c>
      <c r="D672" s="92" t="s">
        <v>1605</v>
      </c>
      <c r="E672" s="54" t="s">
        <v>412</v>
      </c>
      <c r="F672" s="55" t="s">
        <v>4626</v>
      </c>
      <c r="G672" s="80">
        <v>45292</v>
      </c>
      <c r="H672" s="80">
        <v>45323</v>
      </c>
      <c r="I672" s="34" t="s">
        <v>124</v>
      </c>
      <c r="J672" s="34" t="s">
        <v>125</v>
      </c>
      <c r="K672" s="48" t="s">
        <v>1143</v>
      </c>
      <c r="L672" s="107" t="s">
        <v>78</v>
      </c>
      <c r="M672" s="47">
        <v>12</v>
      </c>
      <c r="N672" s="34" t="s">
        <v>5734</v>
      </c>
      <c r="O672" s="65">
        <v>45317.6138888889</v>
      </c>
      <c r="P672" s="35"/>
      <c r="Q672" s="35"/>
      <c r="R672" s="40"/>
      <c r="S672" s="40"/>
      <c r="T672" s="36"/>
      <c r="U672" s="34" t="s">
        <v>5735</v>
      </c>
      <c r="V672" s="34" t="s">
        <v>1605</v>
      </c>
      <c r="W672" s="123" t="s">
        <v>5736</v>
      </c>
      <c r="X672" t="s">
        <v>132</v>
      </c>
      <c r="Y672" t="s">
        <v>133</v>
      </c>
    </row>
    <row r="673" ht="94.5" spans="1:25">
      <c r="A673" s="107">
        <v>719</v>
      </c>
      <c r="B673" s="34" t="s">
        <v>117</v>
      </c>
      <c r="C673" s="47" t="s">
        <v>363</v>
      </c>
      <c r="D673" s="92" t="s">
        <v>1605</v>
      </c>
      <c r="E673" s="54" t="s">
        <v>412</v>
      </c>
      <c r="F673" s="55" t="s">
        <v>4626</v>
      </c>
      <c r="G673" s="80">
        <v>45352</v>
      </c>
      <c r="H673" s="80">
        <v>45383</v>
      </c>
      <c r="I673" s="34" t="s">
        <v>124</v>
      </c>
      <c r="J673" s="34" t="s">
        <v>125</v>
      </c>
      <c r="K673" s="48" t="s">
        <v>1143</v>
      </c>
      <c r="L673" s="107" t="s">
        <v>78</v>
      </c>
      <c r="M673" s="47">
        <v>12</v>
      </c>
      <c r="N673" s="34" t="s">
        <v>5737</v>
      </c>
      <c r="O673" s="65">
        <v>45358.3888888889</v>
      </c>
      <c r="P673" s="35"/>
      <c r="Q673" s="35"/>
      <c r="R673" s="40"/>
      <c r="S673" s="40"/>
      <c r="T673" s="36"/>
      <c r="U673" s="34" t="s">
        <v>5738</v>
      </c>
      <c r="V673" s="34" t="s">
        <v>1605</v>
      </c>
      <c r="W673" s="123" t="s">
        <v>5736</v>
      </c>
      <c r="X673" t="s">
        <v>132</v>
      </c>
      <c r="Y673" t="s">
        <v>163</v>
      </c>
    </row>
    <row r="674" ht="94.5" spans="1:25">
      <c r="A674" s="107">
        <v>720</v>
      </c>
      <c r="B674" s="34" t="s">
        <v>117</v>
      </c>
      <c r="C674" s="47" t="s">
        <v>363</v>
      </c>
      <c r="D674" s="92" t="s">
        <v>1605</v>
      </c>
      <c r="E674" s="54" t="s">
        <v>412</v>
      </c>
      <c r="F674" s="55" t="s">
        <v>4626</v>
      </c>
      <c r="G674" s="80">
        <v>45413</v>
      </c>
      <c r="H674" s="80">
        <v>45444</v>
      </c>
      <c r="I674" s="34" t="s">
        <v>124</v>
      </c>
      <c r="J674" s="34" t="s">
        <v>125</v>
      </c>
      <c r="K674" s="48" t="s">
        <v>1143</v>
      </c>
      <c r="L674" s="107" t="s">
        <v>78</v>
      </c>
      <c r="M674" s="47">
        <v>12</v>
      </c>
      <c r="N674" s="34" t="s">
        <v>5739</v>
      </c>
      <c r="O674" s="65">
        <v>45434.4618055556</v>
      </c>
      <c r="P674" s="35"/>
      <c r="Q674" s="35"/>
      <c r="R674" s="40"/>
      <c r="S674" s="40"/>
      <c r="T674" s="36"/>
      <c r="U674" s="34" t="s">
        <v>5740</v>
      </c>
      <c r="V674" s="34" t="s">
        <v>1605</v>
      </c>
      <c r="W674" s="123" t="s">
        <v>5736</v>
      </c>
      <c r="X674" t="s">
        <v>132</v>
      </c>
      <c r="Y674" t="s">
        <v>438</v>
      </c>
    </row>
    <row r="675" ht="36" spans="1:25">
      <c r="A675" s="107">
        <v>721</v>
      </c>
      <c r="B675" s="34" t="s">
        <v>117</v>
      </c>
      <c r="C675" s="47" t="s">
        <v>363</v>
      </c>
      <c r="D675" s="92" t="s">
        <v>1605</v>
      </c>
      <c r="E675" s="54" t="s">
        <v>412</v>
      </c>
      <c r="F675" s="55" t="s">
        <v>4626</v>
      </c>
      <c r="G675" s="80">
        <v>45474</v>
      </c>
      <c r="H675" s="80">
        <v>45505</v>
      </c>
      <c r="I675" s="34" t="s">
        <v>124</v>
      </c>
      <c r="J675" s="34" t="s">
        <v>125</v>
      </c>
      <c r="K675" s="48" t="s">
        <v>1143</v>
      </c>
      <c r="L675" s="107" t="s">
        <v>78</v>
      </c>
      <c r="M675" s="47">
        <v>12</v>
      </c>
      <c r="N675" s="34" t="s">
        <v>5741</v>
      </c>
      <c r="O675" s="65">
        <v>45502.4131944444</v>
      </c>
      <c r="P675" s="35"/>
      <c r="Q675" s="35"/>
      <c r="R675" s="40"/>
      <c r="S675" s="40"/>
      <c r="T675" s="36"/>
      <c r="U675" s="34" t="s">
        <v>5742</v>
      </c>
      <c r="V675" s="34" t="s">
        <v>1605</v>
      </c>
      <c r="W675" t="s">
        <v>5736</v>
      </c>
      <c r="X675" t="s">
        <v>132</v>
      </c>
      <c r="Y675" t="s">
        <v>138</v>
      </c>
    </row>
    <row r="676" ht="36" spans="1:25">
      <c r="A676" s="107">
        <v>722</v>
      </c>
      <c r="B676" s="34" t="s">
        <v>117</v>
      </c>
      <c r="C676" s="47" t="s">
        <v>363</v>
      </c>
      <c r="D676" s="92" t="s">
        <v>1605</v>
      </c>
      <c r="E676" s="54" t="s">
        <v>412</v>
      </c>
      <c r="F676" s="55" t="s">
        <v>4626</v>
      </c>
      <c r="G676" s="80">
        <v>45536</v>
      </c>
      <c r="H676" s="80">
        <v>45566</v>
      </c>
      <c r="I676" s="34" t="s">
        <v>124</v>
      </c>
      <c r="J676" s="34" t="s">
        <v>125</v>
      </c>
      <c r="K676" s="48" t="s">
        <v>1143</v>
      </c>
      <c r="L676" s="107" t="s">
        <v>78</v>
      </c>
      <c r="M676" s="47">
        <v>12</v>
      </c>
      <c r="N676" s="34" t="s">
        <v>5743</v>
      </c>
      <c r="O676" s="65">
        <v>45579.46875</v>
      </c>
      <c r="P676" s="35"/>
      <c r="Q676" s="35"/>
      <c r="R676" s="40"/>
      <c r="S676" s="40"/>
      <c r="T676" s="36"/>
      <c r="U676" s="34" t="s">
        <v>5744</v>
      </c>
      <c r="V676" s="34" t="s">
        <v>1605</v>
      </c>
      <c r="W676" t="s">
        <v>5736</v>
      </c>
      <c r="X676" t="s">
        <v>132</v>
      </c>
      <c r="Y676" t="s">
        <v>3620</v>
      </c>
    </row>
    <row r="677" ht="14.25" spans="1:22">
      <c r="A677" s="107">
        <v>723</v>
      </c>
      <c r="B677" s="34" t="s">
        <v>117</v>
      </c>
      <c r="C677" s="47" t="s">
        <v>363</v>
      </c>
      <c r="D677" s="92" t="s">
        <v>1605</v>
      </c>
      <c r="E677" s="54" t="s">
        <v>412</v>
      </c>
      <c r="F677" s="55" t="s">
        <v>4626</v>
      </c>
      <c r="G677" s="80">
        <v>45597</v>
      </c>
      <c r="H677" s="80">
        <v>45627</v>
      </c>
      <c r="I677" s="34" t="s">
        <v>124</v>
      </c>
      <c r="J677" s="34" t="s">
        <v>125</v>
      </c>
      <c r="K677" s="48" t="s">
        <v>1143</v>
      </c>
      <c r="L677" s="107" t="s">
        <v>78</v>
      </c>
      <c r="M677" s="47">
        <v>12</v>
      </c>
      <c r="N677" s="34"/>
      <c r="O677" s="34"/>
      <c r="P677" s="35"/>
      <c r="Q677" s="35"/>
      <c r="R677" s="40"/>
      <c r="S677" s="40"/>
      <c r="T677" s="36"/>
      <c r="U677" s="34"/>
      <c r="V677" s="34"/>
    </row>
    <row r="678" ht="202.5" spans="1:25">
      <c r="A678" s="107">
        <v>724</v>
      </c>
      <c r="B678" s="34" t="s">
        <v>117</v>
      </c>
      <c r="C678" s="47" t="s">
        <v>150</v>
      </c>
      <c r="D678" s="125" t="s">
        <v>1614</v>
      </c>
      <c r="E678" s="57" t="s">
        <v>797</v>
      </c>
      <c r="F678" s="55" t="s">
        <v>4626</v>
      </c>
      <c r="G678" s="80">
        <v>45413</v>
      </c>
      <c r="H678" s="80">
        <v>45473</v>
      </c>
      <c r="I678" s="34" t="s">
        <v>124</v>
      </c>
      <c r="J678" s="34" t="s">
        <v>125</v>
      </c>
      <c r="K678" s="48" t="s">
        <v>1143</v>
      </c>
      <c r="L678" s="107" t="s">
        <v>78</v>
      </c>
      <c r="M678" s="47">
        <v>9</v>
      </c>
      <c r="N678" s="34" t="s">
        <v>5745</v>
      </c>
      <c r="O678" s="65">
        <v>45357.46875</v>
      </c>
      <c r="P678" s="35"/>
      <c r="Q678" s="35"/>
      <c r="R678" s="40"/>
      <c r="S678" s="40"/>
      <c r="T678" s="36"/>
      <c r="U678" s="34" t="s">
        <v>5746</v>
      </c>
      <c r="V678" s="34" t="s">
        <v>1614</v>
      </c>
      <c r="W678" s="123" t="s">
        <v>5747</v>
      </c>
      <c r="X678" t="s">
        <v>132</v>
      </c>
      <c r="Y678" t="s">
        <v>163</v>
      </c>
    </row>
    <row r="679" ht="310.5" spans="1:25">
      <c r="A679" s="107">
        <v>725</v>
      </c>
      <c r="B679" s="34" t="s">
        <v>117</v>
      </c>
      <c r="C679" s="47" t="s">
        <v>150</v>
      </c>
      <c r="D679" s="125" t="s">
        <v>1614</v>
      </c>
      <c r="E679" s="57" t="s">
        <v>797</v>
      </c>
      <c r="F679" s="55" t="s">
        <v>4626</v>
      </c>
      <c r="G679" s="80">
        <v>45474</v>
      </c>
      <c r="H679" s="80">
        <v>45536</v>
      </c>
      <c r="I679" s="34" t="s">
        <v>124</v>
      </c>
      <c r="J679" s="34" t="s">
        <v>125</v>
      </c>
      <c r="K679" s="48" t="s">
        <v>1143</v>
      </c>
      <c r="L679" s="107" t="s">
        <v>78</v>
      </c>
      <c r="M679" s="47">
        <v>9</v>
      </c>
      <c r="N679" s="34" t="s">
        <v>5748</v>
      </c>
      <c r="O679" s="65">
        <v>45357.46875</v>
      </c>
      <c r="P679" s="35"/>
      <c r="Q679" s="35"/>
      <c r="R679" s="40"/>
      <c r="S679" s="40"/>
      <c r="T679" s="36"/>
      <c r="U679" s="34" t="s">
        <v>5749</v>
      </c>
      <c r="V679" s="34" t="s">
        <v>1614</v>
      </c>
      <c r="W679" s="123" t="s">
        <v>5750</v>
      </c>
      <c r="X679" t="s">
        <v>132</v>
      </c>
      <c r="Y679" t="s">
        <v>163</v>
      </c>
    </row>
    <row r="680" ht="202.5" spans="1:25">
      <c r="A680" s="107">
        <v>726</v>
      </c>
      <c r="B680" s="34" t="s">
        <v>117</v>
      </c>
      <c r="C680" s="47" t="s">
        <v>150</v>
      </c>
      <c r="D680" s="125" t="s">
        <v>1619</v>
      </c>
      <c r="E680" s="57" t="s">
        <v>797</v>
      </c>
      <c r="F680" s="55" t="s">
        <v>4626</v>
      </c>
      <c r="G680" s="80">
        <v>45413</v>
      </c>
      <c r="H680" s="80">
        <v>45473</v>
      </c>
      <c r="I680" s="34" t="s">
        <v>124</v>
      </c>
      <c r="J680" s="34" t="s">
        <v>125</v>
      </c>
      <c r="K680" s="48" t="s">
        <v>1143</v>
      </c>
      <c r="L680" s="107" t="s">
        <v>78</v>
      </c>
      <c r="M680" s="47">
        <v>9</v>
      </c>
      <c r="N680" s="34" t="s">
        <v>5745</v>
      </c>
      <c r="O680" s="65">
        <v>45357.46875</v>
      </c>
      <c r="P680" s="35"/>
      <c r="Q680" s="35"/>
      <c r="R680" s="40"/>
      <c r="S680" s="40"/>
      <c r="T680" s="36"/>
      <c r="U680" s="34" t="s">
        <v>5746</v>
      </c>
      <c r="V680" s="34" t="s">
        <v>1619</v>
      </c>
      <c r="W680" s="123" t="s">
        <v>5747</v>
      </c>
      <c r="X680" t="s">
        <v>132</v>
      </c>
      <c r="Y680" t="s">
        <v>163</v>
      </c>
    </row>
    <row r="681" ht="310.5" spans="1:25">
      <c r="A681" s="107">
        <v>727</v>
      </c>
      <c r="B681" s="34" t="s">
        <v>117</v>
      </c>
      <c r="C681" s="47" t="s">
        <v>150</v>
      </c>
      <c r="D681" s="125" t="s">
        <v>1619</v>
      </c>
      <c r="E681" s="57" t="s">
        <v>797</v>
      </c>
      <c r="F681" s="55" t="s">
        <v>4626</v>
      </c>
      <c r="G681" s="80">
        <v>45474</v>
      </c>
      <c r="H681" s="80">
        <v>45536</v>
      </c>
      <c r="I681" s="34" t="s">
        <v>124</v>
      </c>
      <c r="J681" s="34" t="s">
        <v>125</v>
      </c>
      <c r="K681" s="48" t="s">
        <v>1143</v>
      </c>
      <c r="L681" s="107" t="s">
        <v>78</v>
      </c>
      <c r="M681" s="47">
        <v>9</v>
      </c>
      <c r="N681" s="34" t="s">
        <v>5748</v>
      </c>
      <c r="O681" s="65">
        <v>45357.46875</v>
      </c>
      <c r="P681" s="35"/>
      <c r="Q681" s="35"/>
      <c r="R681" s="40"/>
      <c r="S681" s="40"/>
      <c r="T681" s="36"/>
      <c r="U681" s="34" t="s">
        <v>5749</v>
      </c>
      <c r="V681" s="34" t="s">
        <v>1619</v>
      </c>
      <c r="W681" s="123" t="s">
        <v>5750</v>
      </c>
      <c r="X681" t="s">
        <v>132</v>
      </c>
      <c r="Y681" t="s">
        <v>163</v>
      </c>
    </row>
    <row r="682" ht="310.5" spans="1:25">
      <c r="A682" s="107">
        <v>728</v>
      </c>
      <c r="B682" s="34" t="s">
        <v>117</v>
      </c>
      <c r="C682" s="47" t="s">
        <v>150</v>
      </c>
      <c r="D682" s="125" t="s">
        <v>1624</v>
      </c>
      <c r="E682" s="54" t="s">
        <v>157</v>
      </c>
      <c r="F682" s="55" t="s">
        <v>4626</v>
      </c>
      <c r="G682" s="80">
        <v>45292</v>
      </c>
      <c r="H682" s="80">
        <v>45323</v>
      </c>
      <c r="I682" s="34" t="s">
        <v>124</v>
      </c>
      <c r="J682" s="34" t="s">
        <v>125</v>
      </c>
      <c r="K682" s="48" t="s">
        <v>1143</v>
      </c>
      <c r="L682" s="107" t="s">
        <v>78</v>
      </c>
      <c r="M682" s="47">
        <v>6</v>
      </c>
      <c r="N682" s="34" t="s">
        <v>5751</v>
      </c>
      <c r="O682" s="65">
        <v>45313.6805555556</v>
      </c>
      <c r="P682" s="35"/>
      <c r="Q682" s="35"/>
      <c r="R682" s="40"/>
      <c r="S682" s="40"/>
      <c r="T682" s="36"/>
      <c r="U682" s="34" t="s">
        <v>5752</v>
      </c>
      <c r="V682" s="34" t="s">
        <v>1624</v>
      </c>
      <c r="W682" s="123" t="s">
        <v>5753</v>
      </c>
      <c r="X682" t="s">
        <v>132</v>
      </c>
      <c r="Y682" t="s">
        <v>133</v>
      </c>
    </row>
    <row r="683" ht="310.5" spans="1:25">
      <c r="A683" s="107">
        <v>729</v>
      </c>
      <c r="B683" s="34" t="s">
        <v>117</v>
      </c>
      <c r="C683" s="47" t="s">
        <v>150</v>
      </c>
      <c r="D683" s="125" t="s">
        <v>1624</v>
      </c>
      <c r="E683" s="54" t="s">
        <v>157</v>
      </c>
      <c r="F683" s="55" t="s">
        <v>4626</v>
      </c>
      <c r="G683" s="80">
        <v>45352</v>
      </c>
      <c r="H683" s="80">
        <v>45383</v>
      </c>
      <c r="I683" s="34" t="s">
        <v>124</v>
      </c>
      <c r="J683" s="34" t="s">
        <v>125</v>
      </c>
      <c r="K683" s="48" t="s">
        <v>1143</v>
      </c>
      <c r="L683" s="107" t="s">
        <v>78</v>
      </c>
      <c r="M683" s="47">
        <v>6</v>
      </c>
      <c r="N683" s="34" t="s">
        <v>5751</v>
      </c>
      <c r="O683" s="65">
        <v>45313.6805555556</v>
      </c>
      <c r="P683" s="35"/>
      <c r="Q683" s="35"/>
      <c r="R683" s="40"/>
      <c r="S683" s="40"/>
      <c r="T683" s="36"/>
      <c r="U683" s="34" t="s">
        <v>5752</v>
      </c>
      <c r="V683" s="34" t="s">
        <v>1624</v>
      </c>
      <c r="W683" s="123" t="s">
        <v>5753</v>
      </c>
      <c r="X683" t="s">
        <v>132</v>
      </c>
      <c r="Y683" t="s">
        <v>133</v>
      </c>
    </row>
    <row r="684" ht="310.5" spans="1:25">
      <c r="A684" s="107">
        <v>730</v>
      </c>
      <c r="B684" s="34" t="s">
        <v>117</v>
      </c>
      <c r="C684" s="47" t="s">
        <v>150</v>
      </c>
      <c r="D684" s="125" t="s">
        <v>1624</v>
      </c>
      <c r="E684" s="54" t="s">
        <v>157</v>
      </c>
      <c r="F684" s="55" t="s">
        <v>4626</v>
      </c>
      <c r="G684" s="80">
        <v>45413</v>
      </c>
      <c r="H684" s="80">
        <v>45444</v>
      </c>
      <c r="I684" s="34" t="s">
        <v>124</v>
      </c>
      <c r="J684" s="34" t="s">
        <v>125</v>
      </c>
      <c r="K684" s="48" t="s">
        <v>1143</v>
      </c>
      <c r="L684" s="107" t="s">
        <v>78</v>
      </c>
      <c r="M684" s="47">
        <v>6</v>
      </c>
      <c r="N684" s="34" t="s">
        <v>5751</v>
      </c>
      <c r="O684" s="65">
        <v>45313.6805555556</v>
      </c>
      <c r="P684" s="35"/>
      <c r="Q684" s="35"/>
      <c r="R684" s="40"/>
      <c r="S684" s="40"/>
      <c r="T684" s="36"/>
      <c r="U684" s="34" t="s">
        <v>5752</v>
      </c>
      <c r="V684" s="34" t="s">
        <v>1624</v>
      </c>
      <c r="W684" s="123" t="s">
        <v>5753</v>
      </c>
      <c r="X684" s="124" t="s">
        <v>132</v>
      </c>
      <c r="Y684" s="124" t="s">
        <v>133</v>
      </c>
    </row>
    <row r="685" ht="202.5" spans="1:25">
      <c r="A685" s="107">
        <v>731</v>
      </c>
      <c r="B685" s="34" t="s">
        <v>117</v>
      </c>
      <c r="C685" s="47" t="s">
        <v>150</v>
      </c>
      <c r="D685" s="125" t="s">
        <v>1624</v>
      </c>
      <c r="E685" s="54" t="s">
        <v>157</v>
      </c>
      <c r="F685" s="55" t="s">
        <v>4626</v>
      </c>
      <c r="G685" s="80">
        <v>45474</v>
      </c>
      <c r="H685" s="80">
        <v>45505</v>
      </c>
      <c r="I685" s="34" t="s">
        <v>124</v>
      </c>
      <c r="J685" s="34" t="s">
        <v>125</v>
      </c>
      <c r="K685" s="48" t="s">
        <v>1143</v>
      </c>
      <c r="L685" s="107" t="s">
        <v>78</v>
      </c>
      <c r="M685" s="47">
        <v>6</v>
      </c>
      <c r="N685" s="34" t="s">
        <v>5754</v>
      </c>
      <c r="O685" s="65">
        <v>45533.5</v>
      </c>
      <c r="P685" s="35"/>
      <c r="Q685" s="35"/>
      <c r="R685" s="40"/>
      <c r="S685" s="40"/>
      <c r="T685" s="36"/>
      <c r="U685" s="34" t="s">
        <v>5755</v>
      </c>
      <c r="V685" s="34" t="s">
        <v>1624</v>
      </c>
      <c r="W685" s="123" t="s">
        <v>5756</v>
      </c>
      <c r="X685" t="s">
        <v>132</v>
      </c>
      <c r="Y685" t="s">
        <v>498</v>
      </c>
    </row>
    <row r="686" ht="202.5" spans="1:25">
      <c r="A686" s="107">
        <v>732</v>
      </c>
      <c r="B686" s="34" t="s">
        <v>117</v>
      </c>
      <c r="C686" s="47" t="s">
        <v>150</v>
      </c>
      <c r="D686" s="125" t="s">
        <v>1624</v>
      </c>
      <c r="E686" s="54" t="s">
        <v>157</v>
      </c>
      <c r="F686" s="55" t="s">
        <v>4626</v>
      </c>
      <c r="G686" s="80">
        <v>45536</v>
      </c>
      <c r="H686" s="80">
        <v>45566</v>
      </c>
      <c r="I686" s="34" t="s">
        <v>124</v>
      </c>
      <c r="J686" s="34" t="s">
        <v>125</v>
      </c>
      <c r="K686" s="48" t="s">
        <v>1143</v>
      </c>
      <c r="L686" s="107" t="s">
        <v>78</v>
      </c>
      <c r="M686" s="47">
        <v>6</v>
      </c>
      <c r="N686" s="34" t="s">
        <v>5754</v>
      </c>
      <c r="O686" s="65">
        <v>45533.5</v>
      </c>
      <c r="P686" s="35"/>
      <c r="Q686" s="35"/>
      <c r="R686" s="40"/>
      <c r="S686" s="40"/>
      <c r="T686" s="36"/>
      <c r="U686" s="34" t="s">
        <v>5755</v>
      </c>
      <c r="V686" s="34" t="s">
        <v>1624</v>
      </c>
      <c r="W686" s="123" t="s">
        <v>5756</v>
      </c>
      <c r="X686" t="s">
        <v>132</v>
      </c>
      <c r="Y686" t="s">
        <v>498</v>
      </c>
    </row>
    <row r="687" ht="202.5" spans="1:25">
      <c r="A687" s="107">
        <v>733</v>
      </c>
      <c r="B687" s="34" t="s">
        <v>117</v>
      </c>
      <c r="C687" s="47" t="s">
        <v>150</v>
      </c>
      <c r="D687" s="125" t="s">
        <v>1624</v>
      </c>
      <c r="E687" s="54" t="s">
        <v>157</v>
      </c>
      <c r="F687" s="55" t="s">
        <v>4626</v>
      </c>
      <c r="G687" s="80">
        <v>45597</v>
      </c>
      <c r="H687" s="80">
        <v>45627</v>
      </c>
      <c r="I687" s="34" t="s">
        <v>124</v>
      </c>
      <c r="J687" s="34" t="s">
        <v>125</v>
      </c>
      <c r="K687" s="48" t="s">
        <v>1143</v>
      </c>
      <c r="L687" s="107" t="s">
        <v>78</v>
      </c>
      <c r="M687" s="47">
        <v>6</v>
      </c>
      <c r="N687" s="34" t="s">
        <v>5754</v>
      </c>
      <c r="O687" s="65">
        <v>45533.5</v>
      </c>
      <c r="P687" s="35"/>
      <c r="Q687" s="35"/>
      <c r="R687" s="40"/>
      <c r="S687" s="40"/>
      <c r="T687" s="36"/>
      <c r="U687" s="34" t="s">
        <v>5755</v>
      </c>
      <c r="V687" s="34" t="s">
        <v>1624</v>
      </c>
      <c r="W687" s="123" t="s">
        <v>5756</v>
      </c>
      <c r="X687" t="s">
        <v>132</v>
      </c>
      <c r="Y687" t="s">
        <v>498</v>
      </c>
    </row>
    <row r="688" ht="94.5" spans="1:25">
      <c r="A688" s="107">
        <v>734</v>
      </c>
      <c r="B688" s="34" t="s">
        <v>117</v>
      </c>
      <c r="C688" s="47" t="s">
        <v>150</v>
      </c>
      <c r="D688" s="125" t="s">
        <v>1633</v>
      </c>
      <c r="E688" s="57" t="s">
        <v>455</v>
      </c>
      <c r="F688" s="55" t="s">
        <v>4626</v>
      </c>
      <c r="G688" s="80">
        <v>45292</v>
      </c>
      <c r="H688" s="80">
        <v>45323</v>
      </c>
      <c r="I688" s="34" t="s">
        <v>124</v>
      </c>
      <c r="J688" s="34" t="s">
        <v>125</v>
      </c>
      <c r="K688" s="48" t="s">
        <v>1143</v>
      </c>
      <c r="L688" s="107" t="s">
        <v>78</v>
      </c>
      <c r="M688" s="47">
        <v>6</v>
      </c>
      <c r="N688" s="34" t="s">
        <v>5662</v>
      </c>
      <c r="O688" s="65">
        <v>45313.6805555556</v>
      </c>
      <c r="P688" s="35"/>
      <c r="Q688" s="35"/>
      <c r="R688" s="40"/>
      <c r="S688" s="40"/>
      <c r="T688" s="36"/>
      <c r="U688" s="34" t="s">
        <v>5757</v>
      </c>
      <c r="V688" s="34" t="s">
        <v>1633</v>
      </c>
      <c r="W688" s="123" t="s">
        <v>5758</v>
      </c>
      <c r="X688" t="s">
        <v>132</v>
      </c>
      <c r="Y688" t="s">
        <v>133</v>
      </c>
    </row>
    <row r="689" ht="202.5" spans="1:25">
      <c r="A689" s="107">
        <v>735</v>
      </c>
      <c r="B689" s="34" t="s">
        <v>117</v>
      </c>
      <c r="C689" s="47" t="s">
        <v>150</v>
      </c>
      <c r="D689" s="125" t="s">
        <v>1633</v>
      </c>
      <c r="E689" s="57" t="s">
        <v>455</v>
      </c>
      <c r="F689" s="55" t="s">
        <v>4626</v>
      </c>
      <c r="G689" s="80">
        <v>45352</v>
      </c>
      <c r="H689" s="80">
        <v>45383</v>
      </c>
      <c r="I689" s="34" t="s">
        <v>124</v>
      </c>
      <c r="J689" s="34" t="s">
        <v>125</v>
      </c>
      <c r="K689" s="48" t="s">
        <v>1143</v>
      </c>
      <c r="L689" s="107" t="s">
        <v>78</v>
      </c>
      <c r="M689" s="47">
        <v>6</v>
      </c>
      <c r="N689" s="34" t="s">
        <v>5759</v>
      </c>
      <c r="O689" s="65">
        <v>45313.6805555556</v>
      </c>
      <c r="P689" s="35"/>
      <c r="Q689" s="35"/>
      <c r="R689" s="40"/>
      <c r="S689" s="40"/>
      <c r="T689" s="36"/>
      <c r="U689" s="34" t="s">
        <v>5760</v>
      </c>
      <c r="V689" s="34" t="s">
        <v>1633</v>
      </c>
      <c r="W689" s="123" t="s">
        <v>5756</v>
      </c>
      <c r="X689" t="s">
        <v>132</v>
      </c>
      <c r="Y689" t="s">
        <v>133</v>
      </c>
    </row>
    <row r="690" ht="310.5" spans="1:25">
      <c r="A690" s="107">
        <v>736</v>
      </c>
      <c r="B690" s="34" t="s">
        <v>117</v>
      </c>
      <c r="C690" s="47" t="s">
        <v>150</v>
      </c>
      <c r="D690" s="125" t="s">
        <v>1633</v>
      </c>
      <c r="E690" s="57" t="s">
        <v>455</v>
      </c>
      <c r="F690" s="55" t="s">
        <v>4626</v>
      </c>
      <c r="G690" s="80">
        <v>45413</v>
      </c>
      <c r="H690" s="80">
        <v>45444</v>
      </c>
      <c r="I690" s="34" t="s">
        <v>124</v>
      </c>
      <c r="J690" s="34" t="s">
        <v>125</v>
      </c>
      <c r="K690" s="48" t="s">
        <v>1143</v>
      </c>
      <c r="L690" s="107" t="s">
        <v>78</v>
      </c>
      <c r="M690" s="47">
        <v>6</v>
      </c>
      <c r="N690" s="34" t="s">
        <v>5751</v>
      </c>
      <c r="O690" s="65">
        <v>45313.6805555556</v>
      </c>
      <c r="P690" s="35"/>
      <c r="Q690" s="35"/>
      <c r="R690" s="40"/>
      <c r="S690" s="40"/>
      <c r="T690" s="36"/>
      <c r="U690" s="34" t="s">
        <v>5752</v>
      </c>
      <c r="V690" s="34" t="s">
        <v>1633</v>
      </c>
      <c r="W690" s="123" t="s">
        <v>5753</v>
      </c>
      <c r="X690" s="124" t="s">
        <v>132</v>
      </c>
      <c r="Y690" s="124" t="s">
        <v>133</v>
      </c>
    </row>
    <row r="691" ht="409.5" spans="1:25">
      <c r="A691" s="107">
        <v>737</v>
      </c>
      <c r="B691" s="34" t="s">
        <v>117</v>
      </c>
      <c r="C691" s="47" t="s">
        <v>150</v>
      </c>
      <c r="D691" s="125" t="s">
        <v>1633</v>
      </c>
      <c r="E691" s="57" t="s">
        <v>455</v>
      </c>
      <c r="F691" s="55" t="s">
        <v>4626</v>
      </c>
      <c r="G691" s="80">
        <v>45474</v>
      </c>
      <c r="H691" s="80">
        <v>45505</v>
      </c>
      <c r="I691" s="34" t="s">
        <v>124</v>
      </c>
      <c r="J691" s="34" t="s">
        <v>125</v>
      </c>
      <c r="K691" s="48" t="s">
        <v>1143</v>
      </c>
      <c r="L691" s="107" t="s">
        <v>78</v>
      </c>
      <c r="M691" s="47">
        <v>6</v>
      </c>
      <c r="N691" s="34" t="s">
        <v>5761</v>
      </c>
      <c r="O691" s="65">
        <v>45313.6805555556</v>
      </c>
      <c r="P691" s="35"/>
      <c r="Q691" s="35"/>
      <c r="R691" s="40"/>
      <c r="S691" s="40"/>
      <c r="T691" s="36"/>
      <c r="U691" s="34" t="s">
        <v>5762</v>
      </c>
      <c r="V691" s="34" t="s">
        <v>1633</v>
      </c>
      <c r="W691" s="123" t="s">
        <v>5763</v>
      </c>
      <c r="X691" t="s">
        <v>132</v>
      </c>
      <c r="Y691" t="s">
        <v>133</v>
      </c>
    </row>
    <row r="692" ht="409.5" spans="1:25">
      <c r="A692" s="107">
        <v>738</v>
      </c>
      <c r="B692" s="34" t="s">
        <v>117</v>
      </c>
      <c r="C692" s="47" t="s">
        <v>150</v>
      </c>
      <c r="D692" s="125" t="s">
        <v>1633</v>
      </c>
      <c r="E692" s="57" t="s">
        <v>455</v>
      </c>
      <c r="F692" s="55" t="s">
        <v>4626</v>
      </c>
      <c r="G692" s="80">
        <v>45536</v>
      </c>
      <c r="H692" s="80">
        <v>45566</v>
      </c>
      <c r="I692" s="34" t="s">
        <v>124</v>
      </c>
      <c r="J692" s="34" t="s">
        <v>125</v>
      </c>
      <c r="K692" s="48" t="s">
        <v>1143</v>
      </c>
      <c r="L692" s="107" t="s">
        <v>78</v>
      </c>
      <c r="M692" s="47">
        <v>6</v>
      </c>
      <c r="N692" s="34" t="s">
        <v>5764</v>
      </c>
      <c r="O692" s="65">
        <v>45313.6805555556</v>
      </c>
      <c r="P692" s="35"/>
      <c r="Q692" s="35"/>
      <c r="R692" s="40"/>
      <c r="S692" s="40"/>
      <c r="T692" s="36"/>
      <c r="U692" s="34" t="s">
        <v>5765</v>
      </c>
      <c r="V692" s="34" t="s">
        <v>1633</v>
      </c>
      <c r="W692" s="123" t="s">
        <v>5766</v>
      </c>
      <c r="X692" t="s">
        <v>132</v>
      </c>
      <c r="Y692" t="s">
        <v>133</v>
      </c>
    </row>
    <row r="693" ht="409.5" spans="1:25">
      <c r="A693" s="107">
        <v>739</v>
      </c>
      <c r="B693" s="34" t="s">
        <v>117</v>
      </c>
      <c r="C693" s="47" t="s">
        <v>150</v>
      </c>
      <c r="D693" s="125" t="s">
        <v>1633</v>
      </c>
      <c r="E693" s="57" t="s">
        <v>455</v>
      </c>
      <c r="F693" s="55" t="s">
        <v>4626</v>
      </c>
      <c r="G693" s="80">
        <v>45597</v>
      </c>
      <c r="H693" s="80">
        <v>45627</v>
      </c>
      <c r="I693" s="34" t="s">
        <v>124</v>
      </c>
      <c r="J693" s="34" t="s">
        <v>125</v>
      </c>
      <c r="K693" s="48" t="s">
        <v>1143</v>
      </c>
      <c r="L693" s="107" t="s">
        <v>78</v>
      </c>
      <c r="M693" s="47">
        <v>6</v>
      </c>
      <c r="N693" s="34" t="s">
        <v>5764</v>
      </c>
      <c r="O693" s="65">
        <v>45313.6805555556</v>
      </c>
      <c r="P693" s="35"/>
      <c r="Q693" s="35"/>
      <c r="R693" s="40"/>
      <c r="S693" s="40"/>
      <c r="T693" s="36"/>
      <c r="U693" s="34" t="s">
        <v>5765</v>
      </c>
      <c r="V693" s="34" t="s">
        <v>1633</v>
      </c>
      <c r="W693" s="123" t="s">
        <v>5766</v>
      </c>
      <c r="X693" t="s">
        <v>132</v>
      </c>
      <c r="Y693" t="s">
        <v>133</v>
      </c>
    </row>
    <row r="694" ht="14.25" spans="1:22">
      <c r="A694" s="107">
        <v>740</v>
      </c>
      <c r="B694" s="34" t="s">
        <v>117</v>
      </c>
      <c r="C694" s="47" t="s">
        <v>150</v>
      </c>
      <c r="D694" s="125" t="s">
        <v>5767</v>
      </c>
      <c r="E694" s="54" t="s">
        <v>412</v>
      </c>
      <c r="F694" s="55" t="s">
        <v>4626</v>
      </c>
      <c r="G694" s="126">
        <v>45413</v>
      </c>
      <c r="H694" s="126">
        <v>45473</v>
      </c>
      <c r="I694" s="34" t="s">
        <v>124</v>
      </c>
      <c r="J694" s="34" t="s">
        <v>125</v>
      </c>
      <c r="K694" s="48" t="s">
        <v>1143</v>
      </c>
      <c r="L694" s="107" t="s">
        <v>78</v>
      </c>
      <c r="M694" s="47">
        <v>6</v>
      </c>
      <c r="N694" s="34"/>
      <c r="O694" s="34"/>
      <c r="P694" s="35"/>
      <c r="Q694" s="35"/>
      <c r="R694" s="40"/>
      <c r="S694" s="40"/>
      <c r="T694" s="36"/>
      <c r="U694" s="34"/>
      <c r="V694" s="34"/>
    </row>
    <row r="695" ht="36" spans="1:25">
      <c r="A695" s="107">
        <v>741</v>
      </c>
      <c r="B695" s="34" t="s">
        <v>117</v>
      </c>
      <c r="C695" s="47" t="s">
        <v>150</v>
      </c>
      <c r="D695" s="125" t="s">
        <v>5767</v>
      </c>
      <c r="E695" s="54" t="s">
        <v>412</v>
      </c>
      <c r="F695" s="55" t="s">
        <v>4626</v>
      </c>
      <c r="G695" s="80">
        <v>45474</v>
      </c>
      <c r="H695" s="80">
        <v>45536</v>
      </c>
      <c r="I695" s="34" t="s">
        <v>124</v>
      </c>
      <c r="J695" s="34" t="s">
        <v>125</v>
      </c>
      <c r="K695" s="48" t="s">
        <v>1143</v>
      </c>
      <c r="L695" s="107" t="s">
        <v>78</v>
      </c>
      <c r="M695" s="47">
        <v>6</v>
      </c>
      <c r="N695" s="34" t="s">
        <v>5768</v>
      </c>
      <c r="O695" s="65">
        <v>45582.4895833333</v>
      </c>
      <c r="P695" s="35"/>
      <c r="Q695" s="35"/>
      <c r="R695" s="40"/>
      <c r="S695" s="40"/>
      <c r="T695" s="36"/>
      <c r="U695" s="34" t="s">
        <v>5769</v>
      </c>
      <c r="V695" s="34" t="s">
        <v>5767</v>
      </c>
      <c r="W695" t="s">
        <v>5770</v>
      </c>
      <c r="X695" t="s">
        <v>132</v>
      </c>
      <c r="Y695" t="s">
        <v>3620</v>
      </c>
    </row>
    <row r="696" ht="14.25" spans="1:22">
      <c r="A696" s="107">
        <v>742</v>
      </c>
      <c r="B696" s="34" t="s">
        <v>117</v>
      </c>
      <c r="C696" s="47" t="s">
        <v>150</v>
      </c>
      <c r="D696" s="125" t="s">
        <v>5771</v>
      </c>
      <c r="E696" s="54" t="s">
        <v>412</v>
      </c>
      <c r="F696" s="55" t="s">
        <v>4626</v>
      </c>
      <c r="G696" s="126">
        <v>45413</v>
      </c>
      <c r="H696" s="126">
        <v>45473</v>
      </c>
      <c r="I696" s="34" t="s">
        <v>124</v>
      </c>
      <c r="J696" s="34" t="s">
        <v>125</v>
      </c>
      <c r="K696" s="48" t="s">
        <v>1143</v>
      </c>
      <c r="L696" s="107" t="s">
        <v>78</v>
      </c>
      <c r="M696" s="47">
        <v>6</v>
      </c>
      <c r="N696" s="34"/>
      <c r="O696" s="34"/>
      <c r="P696" s="35"/>
      <c r="Q696" s="35"/>
      <c r="R696" s="40"/>
      <c r="S696" s="40"/>
      <c r="T696" s="36"/>
      <c r="U696" s="34"/>
      <c r="V696" s="34"/>
    </row>
    <row r="697" ht="36" spans="1:25">
      <c r="A697" s="107">
        <v>743</v>
      </c>
      <c r="B697" s="34" t="s">
        <v>117</v>
      </c>
      <c r="C697" s="47" t="s">
        <v>150</v>
      </c>
      <c r="D697" s="125" t="s">
        <v>5771</v>
      </c>
      <c r="E697" s="54" t="s">
        <v>412</v>
      </c>
      <c r="F697" s="55" t="s">
        <v>4626</v>
      </c>
      <c r="G697" s="80">
        <v>45474</v>
      </c>
      <c r="H697" s="80">
        <v>45536</v>
      </c>
      <c r="I697" s="34" t="s">
        <v>124</v>
      </c>
      <c r="J697" s="34" t="s">
        <v>125</v>
      </c>
      <c r="K697" s="48" t="s">
        <v>1143</v>
      </c>
      <c r="L697" s="107" t="s">
        <v>78</v>
      </c>
      <c r="M697" s="47">
        <v>6</v>
      </c>
      <c r="N697" s="34" t="s">
        <v>5768</v>
      </c>
      <c r="O697" s="65">
        <v>45582.4895833333</v>
      </c>
      <c r="P697" s="35"/>
      <c r="Q697" s="35"/>
      <c r="R697" s="40"/>
      <c r="S697" s="40"/>
      <c r="T697" s="36"/>
      <c r="U697" s="34" t="s">
        <v>5769</v>
      </c>
      <c r="V697" s="34" t="s">
        <v>5771</v>
      </c>
      <c r="W697" t="s">
        <v>5770</v>
      </c>
      <c r="X697" t="s">
        <v>132</v>
      </c>
      <c r="Y697" t="s">
        <v>3620</v>
      </c>
    </row>
    <row r="698" ht="270" spans="1:25">
      <c r="A698" s="107">
        <v>744</v>
      </c>
      <c r="B698" s="34" t="s">
        <v>117</v>
      </c>
      <c r="C698" s="47" t="s">
        <v>150</v>
      </c>
      <c r="D698" s="125" t="s">
        <v>1642</v>
      </c>
      <c r="E698" s="54" t="s">
        <v>412</v>
      </c>
      <c r="F698" s="55" t="s">
        <v>4626</v>
      </c>
      <c r="G698" s="80">
        <v>45383</v>
      </c>
      <c r="H698" s="80">
        <v>45444</v>
      </c>
      <c r="I698" s="34" t="s">
        <v>124</v>
      </c>
      <c r="J698" s="34" t="s">
        <v>125</v>
      </c>
      <c r="K698" s="48" t="s">
        <v>1143</v>
      </c>
      <c r="L698" s="107" t="s">
        <v>78</v>
      </c>
      <c r="M698" s="47">
        <v>3</v>
      </c>
      <c r="N698" s="34" t="s">
        <v>5772</v>
      </c>
      <c r="O698" s="65">
        <v>45471.475</v>
      </c>
      <c r="P698" s="35"/>
      <c r="Q698" s="35"/>
      <c r="R698" s="40"/>
      <c r="S698" s="40"/>
      <c r="T698" s="36"/>
      <c r="U698" s="34" t="s">
        <v>5773</v>
      </c>
      <c r="V698" s="34" t="s">
        <v>1642</v>
      </c>
      <c r="W698" s="123" t="s">
        <v>5774</v>
      </c>
      <c r="X698" s="124" t="s">
        <v>132</v>
      </c>
      <c r="Y698" s="124" t="s">
        <v>425</v>
      </c>
    </row>
    <row r="699" ht="14.25" spans="1:23">
      <c r="A699" s="107">
        <v>745</v>
      </c>
      <c r="B699" s="34" t="s">
        <v>117</v>
      </c>
      <c r="C699" s="47" t="s">
        <v>150</v>
      </c>
      <c r="D699" s="125" t="s">
        <v>1642</v>
      </c>
      <c r="E699" s="54" t="s">
        <v>412</v>
      </c>
      <c r="F699" s="55" t="s">
        <v>4626</v>
      </c>
      <c r="G699" s="80">
        <v>45566</v>
      </c>
      <c r="H699" s="80">
        <v>45627</v>
      </c>
      <c r="I699" s="34" t="s">
        <v>124</v>
      </c>
      <c r="J699" s="34" t="s">
        <v>125</v>
      </c>
      <c r="K699" s="48" t="s">
        <v>1143</v>
      </c>
      <c r="L699" s="107" t="s">
        <v>78</v>
      </c>
      <c r="M699" s="47">
        <v>3</v>
      </c>
      <c r="N699" s="34"/>
      <c r="O699" s="65"/>
      <c r="P699" s="35"/>
      <c r="Q699" s="35"/>
      <c r="R699" s="40"/>
      <c r="S699" s="40"/>
      <c r="T699" s="36"/>
      <c r="U699" s="34"/>
      <c r="V699" s="34"/>
      <c r="W699" s="123"/>
    </row>
    <row r="700" ht="270" spans="1:25">
      <c r="A700" s="107">
        <v>746</v>
      </c>
      <c r="B700" s="34" t="s">
        <v>117</v>
      </c>
      <c r="C700" s="47" t="s">
        <v>150</v>
      </c>
      <c r="D700" s="125" t="s">
        <v>1648</v>
      </c>
      <c r="E700" s="54" t="s">
        <v>412</v>
      </c>
      <c r="F700" s="55" t="s">
        <v>4626</v>
      </c>
      <c r="G700" s="80">
        <v>45383</v>
      </c>
      <c r="H700" s="80">
        <v>45444</v>
      </c>
      <c r="I700" s="34" t="s">
        <v>124</v>
      </c>
      <c r="J700" s="34" t="s">
        <v>125</v>
      </c>
      <c r="K700" s="48" t="s">
        <v>1143</v>
      </c>
      <c r="L700" s="107" t="s">
        <v>78</v>
      </c>
      <c r="M700" s="47">
        <v>3</v>
      </c>
      <c r="N700" s="34" t="s">
        <v>5772</v>
      </c>
      <c r="O700" s="65">
        <v>45471.475</v>
      </c>
      <c r="P700" s="35"/>
      <c r="Q700" s="35"/>
      <c r="R700" s="40"/>
      <c r="S700" s="40"/>
      <c r="T700" s="36"/>
      <c r="U700" s="34" t="s">
        <v>5773</v>
      </c>
      <c r="V700" s="34" t="s">
        <v>1648</v>
      </c>
      <c r="W700" s="123" t="s">
        <v>5774</v>
      </c>
      <c r="X700" s="124" t="s">
        <v>132</v>
      </c>
      <c r="Y700" s="124" t="s">
        <v>425</v>
      </c>
    </row>
    <row r="701" ht="14.25" spans="1:23">
      <c r="A701" s="107">
        <v>747</v>
      </c>
      <c r="B701" s="34" t="s">
        <v>117</v>
      </c>
      <c r="C701" s="47" t="s">
        <v>150</v>
      </c>
      <c r="D701" s="125" t="s">
        <v>1648</v>
      </c>
      <c r="E701" s="54" t="s">
        <v>412</v>
      </c>
      <c r="F701" s="55" t="s">
        <v>4626</v>
      </c>
      <c r="G701" s="80">
        <v>45566</v>
      </c>
      <c r="H701" s="80">
        <v>45627</v>
      </c>
      <c r="I701" s="34" t="s">
        <v>124</v>
      </c>
      <c r="J701" s="34" t="s">
        <v>125</v>
      </c>
      <c r="K701" s="48" t="s">
        <v>1143</v>
      </c>
      <c r="L701" s="107" t="s">
        <v>78</v>
      </c>
      <c r="M701" s="47">
        <v>3</v>
      </c>
      <c r="N701" s="34"/>
      <c r="O701" s="65"/>
      <c r="P701" s="35"/>
      <c r="Q701" s="35"/>
      <c r="R701" s="40"/>
      <c r="S701" s="40"/>
      <c r="T701" s="36"/>
      <c r="U701" s="34"/>
      <c r="V701" s="34"/>
      <c r="W701" s="123"/>
    </row>
    <row r="702" ht="36" spans="1:25">
      <c r="A702" s="107">
        <v>748</v>
      </c>
      <c r="B702" s="34" t="s">
        <v>117</v>
      </c>
      <c r="C702" s="47" t="s">
        <v>150</v>
      </c>
      <c r="D702" s="92" t="s">
        <v>4461</v>
      </c>
      <c r="E702" s="54" t="s">
        <v>157</v>
      </c>
      <c r="F702" s="55" t="s">
        <v>4626</v>
      </c>
      <c r="G702" s="80">
        <v>45413</v>
      </c>
      <c r="H702" s="80">
        <v>45444</v>
      </c>
      <c r="I702" s="34" t="s">
        <v>124</v>
      </c>
      <c r="J702" s="34" t="s">
        <v>125</v>
      </c>
      <c r="K702" s="48" t="s">
        <v>1143</v>
      </c>
      <c r="L702" s="107" t="s">
        <v>78</v>
      </c>
      <c r="M702" s="47">
        <v>6</v>
      </c>
      <c r="N702" s="34" t="s">
        <v>5775</v>
      </c>
      <c r="O702" s="65">
        <v>45317.5104166667</v>
      </c>
      <c r="P702" s="35"/>
      <c r="Q702" s="35"/>
      <c r="R702" s="40"/>
      <c r="S702" s="40"/>
      <c r="T702" s="36"/>
      <c r="U702" s="34" t="s">
        <v>5776</v>
      </c>
      <c r="V702" s="34" t="s">
        <v>4464</v>
      </c>
      <c r="W702" t="s">
        <v>5777</v>
      </c>
      <c r="X702" t="s">
        <v>132</v>
      </c>
      <c r="Y702" t="s">
        <v>133</v>
      </c>
    </row>
    <row r="703" ht="409.5" spans="1:25">
      <c r="A703" s="107">
        <v>749</v>
      </c>
      <c r="B703" s="34" t="s">
        <v>117</v>
      </c>
      <c r="C703" s="47" t="s">
        <v>150</v>
      </c>
      <c r="D703" s="92" t="s">
        <v>4461</v>
      </c>
      <c r="E703" s="54" t="s">
        <v>157</v>
      </c>
      <c r="F703" s="55" t="s">
        <v>4626</v>
      </c>
      <c r="G703" s="80">
        <v>45474</v>
      </c>
      <c r="H703" s="80">
        <v>45536</v>
      </c>
      <c r="I703" s="34" t="s">
        <v>124</v>
      </c>
      <c r="J703" s="34" t="s">
        <v>125</v>
      </c>
      <c r="K703" s="48" t="s">
        <v>1143</v>
      </c>
      <c r="L703" s="107" t="s">
        <v>78</v>
      </c>
      <c r="M703" s="47">
        <v>6</v>
      </c>
      <c r="N703" s="34" t="s">
        <v>5778</v>
      </c>
      <c r="O703" s="65">
        <v>45595.4826388889</v>
      </c>
      <c r="P703" s="35"/>
      <c r="Q703" s="35"/>
      <c r="R703" s="40"/>
      <c r="S703" s="40"/>
      <c r="T703" s="36"/>
      <c r="U703" s="34" t="s">
        <v>5779</v>
      </c>
      <c r="V703" s="34" t="s">
        <v>4461</v>
      </c>
      <c r="W703" s="123" t="s">
        <v>5780</v>
      </c>
      <c r="X703" t="s">
        <v>132</v>
      </c>
      <c r="Y703" t="s">
        <v>3620</v>
      </c>
    </row>
    <row r="704" ht="14.25" spans="1:23">
      <c r="A704" s="107">
        <v>750</v>
      </c>
      <c r="B704" s="34" t="s">
        <v>117</v>
      </c>
      <c r="C704" s="47" t="s">
        <v>150</v>
      </c>
      <c r="D704" s="192" t="s">
        <v>5781</v>
      </c>
      <c r="E704" s="54" t="s">
        <v>412</v>
      </c>
      <c r="F704" s="55" t="s">
        <v>4626</v>
      </c>
      <c r="G704" s="126">
        <v>45292</v>
      </c>
      <c r="H704" s="126">
        <v>45471</v>
      </c>
      <c r="I704" s="34" t="s">
        <v>124</v>
      </c>
      <c r="J704" s="34" t="s">
        <v>125</v>
      </c>
      <c r="K704" s="48" t="s">
        <v>1143</v>
      </c>
      <c r="L704" s="107" t="s">
        <v>78</v>
      </c>
      <c r="M704" s="47">
        <v>6</v>
      </c>
      <c r="N704" s="34"/>
      <c r="O704" s="65"/>
      <c r="P704" s="35"/>
      <c r="Q704" s="35"/>
      <c r="R704" s="40"/>
      <c r="S704" s="40"/>
      <c r="T704" s="36"/>
      <c r="U704" s="34"/>
      <c r="V704" s="34"/>
      <c r="W704" s="123"/>
    </row>
    <row r="705" ht="14.25" spans="1:23">
      <c r="A705" s="107">
        <v>751</v>
      </c>
      <c r="B705" s="34" t="s">
        <v>117</v>
      </c>
      <c r="C705" s="47" t="s">
        <v>150</v>
      </c>
      <c r="D705" s="192" t="s">
        <v>5781</v>
      </c>
      <c r="E705" s="54" t="s">
        <v>412</v>
      </c>
      <c r="F705" s="55" t="s">
        <v>4626</v>
      </c>
      <c r="G705" s="80">
        <v>45474</v>
      </c>
      <c r="H705" s="81">
        <v>45627</v>
      </c>
      <c r="I705" s="34" t="s">
        <v>124</v>
      </c>
      <c r="J705" s="34" t="s">
        <v>125</v>
      </c>
      <c r="K705" s="48" t="s">
        <v>1143</v>
      </c>
      <c r="L705" s="107" t="s">
        <v>78</v>
      </c>
      <c r="M705" s="47">
        <v>3</v>
      </c>
      <c r="N705" s="34"/>
      <c r="O705" s="65"/>
      <c r="P705" s="35"/>
      <c r="Q705" s="35"/>
      <c r="R705" s="40"/>
      <c r="S705" s="40"/>
      <c r="T705" s="36"/>
      <c r="U705" s="34"/>
      <c r="V705" s="34"/>
      <c r="W705" s="123"/>
    </row>
    <row r="706" ht="14.25" spans="1:23">
      <c r="A706" s="107">
        <v>752</v>
      </c>
      <c r="B706" s="34" t="s">
        <v>117</v>
      </c>
      <c r="C706" s="47" t="s">
        <v>150</v>
      </c>
      <c r="D706" s="192" t="s">
        <v>4421</v>
      </c>
      <c r="E706" s="54" t="s">
        <v>412</v>
      </c>
      <c r="F706" s="55" t="s">
        <v>4626</v>
      </c>
      <c r="G706" s="126">
        <v>45292</v>
      </c>
      <c r="H706" s="126">
        <v>45471</v>
      </c>
      <c r="I706" s="34" t="s">
        <v>124</v>
      </c>
      <c r="J706" s="34" t="s">
        <v>125</v>
      </c>
      <c r="K706" s="48" t="s">
        <v>1143</v>
      </c>
      <c r="L706" s="107" t="s">
        <v>78</v>
      </c>
      <c r="M706" s="47">
        <v>6</v>
      </c>
      <c r="N706" s="34"/>
      <c r="O706" s="65"/>
      <c r="P706" s="35"/>
      <c r="Q706" s="35"/>
      <c r="R706" s="40"/>
      <c r="S706" s="40"/>
      <c r="T706" s="36"/>
      <c r="U706" s="34"/>
      <c r="V706" s="34"/>
      <c r="W706" s="123"/>
    </row>
    <row r="707" ht="14.25" spans="1:23">
      <c r="A707" s="107">
        <v>753</v>
      </c>
      <c r="B707" s="34" t="s">
        <v>117</v>
      </c>
      <c r="C707" s="47" t="s">
        <v>150</v>
      </c>
      <c r="D707" s="192" t="s">
        <v>4421</v>
      </c>
      <c r="E707" s="54" t="s">
        <v>412</v>
      </c>
      <c r="F707" s="55" t="s">
        <v>4626</v>
      </c>
      <c r="G707" s="80">
        <v>45474</v>
      </c>
      <c r="H707" s="81">
        <v>45627</v>
      </c>
      <c r="I707" s="34" t="s">
        <v>124</v>
      </c>
      <c r="J707" s="34" t="s">
        <v>125</v>
      </c>
      <c r="K707" s="48" t="s">
        <v>1143</v>
      </c>
      <c r="L707" s="107" t="s">
        <v>78</v>
      </c>
      <c r="M707" s="47">
        <v>3</v>
      </c>
      <c r="N707" s="34"/>
      <c r="O707" s="65"/>
      <c r="P707" s="35"/>
      <c r="Q707" s="35"/>
      <c r="R707" s="40"/>
      <c r="S707" s="40"/>
      <c r="T707" s="36"/>
      <c r="U707" s="34"/>
      <c r="V707" s="34"/>
      <c r="W707" s="123"/>
    </row>
    <row r="708" ht="364.5" spans="1:25">
      <c r="A708" s="107">
        <v>754</v>
      </c>
      <c r="B708" s="34" t="s">
        <v>117</v>
      </c>
      <c r="C708" s="47" t="s">
        <v>150</v>
      </c>
      <c r="D708" s="113" t="s">
        <v>4425</v>
      </c>
      <c r="E708" s="54" t="s">
        <v>120</v>
      </c>
      <c r="F708" s="55" t="s">
        <v>4626</v>
      </c>
      <c r="G708" s="80">
        <v>45292</v>
      </c>
      <c r="H708" s="80">
        <v>45323</v>
      </c>
      <c r="I708" s="34" t="s">
        <v>124</v>
      </c>
      <c r="J708" s="34" t="s">
        <v>125</v>
      </c>
      <c r="K708" s="48" t="s">
        <v>1143</v>
      </c>
      <c r="L708" s="107" t="s">
        <v>78</v>
      </c>
      <c r="M708" s="47">
        <v>3</v>
      </c>
      <c r="N708" s="34" t="s">
        <v>5782</v>
      </c>
      <c r="O708" s="65">
        <v>45313.68125</v>
      </c>
      <c r="P708" s="35"/>
      <c r="Q708" s="35"/>
      <c r="R708" s="40"/>
      <c r="S708" s="40"/>
      <c r="T708" s="36"/>
      <c r="U708" s="34" t="s">
        <v>5783</v>
      </c>
      <c r="V708" s="34" t="s">
        <v>4425</v>
      </c>
      <c r="W708" s="123" t="s">
        <v>5784</v>
      </c>
      <c r="X708" t="s">
        <v>132</v>
      </c>
      <c r="Y708" t="s">
        <v>133</v>
      </c>
    </row>
    <row r="709" ht="121.5" spans="1:25">
      <c r="A709" s="107">
        <v>755</v>
      </c>
      <c r="B709" s="34" t="s">
        <v>117</v>
      </c>
      <c r="C709" s="47" t="s">
        <v>150</v>
      </c>
      <c r="D709" s="113" t="s">
        <v>4425</v>
      </c>
      <c r="E709" s="54" t="s">
        <v>120</v>
      </c>
      <c r="F709" s="55" t="s">
        <v>4626</v>
      </c>
      <c r="G709" s="80">
        <v>45352</v>
      </c>
      <c r="H709" s="80">
        <v>45383</v>
      </c>
      <c r="I709" s="34" t="s">
        <v>124</v>
      </c>
      <c r="J709" s="34" t="s">
        <v>125</v>
      </c>
      <c r="K709" s="48" t="s">
        <v>1143</v>
      </c>
      <c r="L709" s="107" t="s">
        <v>78</v>
      </c>
      <c r="M709" s="47">
        <v>3</v>
      </c>
      <c r="N709" s="34" t="s">
        <v>5785</v>
      </c>
      <c r="O709" s="65">
        <v>45358.4548611111</v>
      </c>
      <c r="P709" s="35"/>
      <c r="Q709" s="35"/>
      <c r="R709" s="40"/>
      <c r="S709" s="40"/>
      <c r="T709" s="36"/>
      <c r="U709" s="34" t="s">
        <v>5786</v>
      </c>
      <c r="V709" s="34" t="s">
        <v>4425</v>
      </c>
      <c r="W709" s="123" t="s">
        <v>5787</v>
      </c>
      <c r="X709" t="s">
        <v>132</v>
      </c>
      <c r="Y709" t="s">
        <v>163</v>
      </c>
    </row>
    <row r="710" ht="189" spans="1:25">
      <c r="A710" s="107">
        <v>756</v>
      </c>
      <c r="B710" s="34" t="s">
        <v>117</v>
      </c>
      <c r="C710" s="47" t="s">
        <v>150</v>
      </c>
      <c r="D710" s="113" t="s">
        <v>4425</v>
      </c>
      <c r="E710" s="54" t="s">
        <v>120</v>
      </c>
      <c r="F710" s="55" t="s">
        <v>4626</v>
      </c>
      <c r="G710" s="80">
        <v>45413</v>
      </c>
      <c r="H710" s="80">
        <v>45444</v>
      </c>
      <c r="I710" s="34" t="s">
        <v>124</v>
      </c>
      <c r="J710" s="34" t="s">
        <v>125</v>
      </c>
      <c r="K710" s="48" t="s">
        <v>1143</v>
      </c>
      <c r="L710" s="107" t="s">
        <v>78</v>
      </c>
      <c r="M710" s="47">
        <v>3</v>
      </c>
      <c r="N710" s="34" t="s">
        <v>5788</v>
      </c>
      <c r="O710" s="65">
        <v>45469.40625</v>
      </c>
      <c r="P710" s="35"/>
      <c r="Q710" s="35"/>
      <c r="R710" s="40"/>
      <c r="S710" s="40"/>
      <c r="T710" s="36"/>
      <c r="U710" s="34" t="s">
        <v>5789</v>
      </c>
      <c r="V710" s="34" t="s">
        <v>4425</v>
      </c>
      <c r="W710" s="123" t="s">
        <v>5790</v>
      </c>
      <c r="X710" s="124" t="s">
        <v>132</v>
      </c>
      <c r="Y710" s="124" t="s">
        <v>425</v>
      </c>
    </row>
    <row r="711" ht="243" spans="1:25">
      <c r="A711" s="107">
        <v>757</v>
      </c>
      <c r="B711" s="34" t="s">
        <v>117</v>
      </c>
      <c r="C711" s="47" t="s">
        <v>150</v>
      </c>
      <c r="D711" s="113" t="s">
        <v>4425</v>
      </c>
      <c r="E711" s="54" t="s">
        <v>120</v>
      </c>
      <c r="F711" s="55" t="s">
        <v>4626</v>
      </c>
      <c r="G711" s="80">
        <v>45474</v>
      </c>
      <c r="H711" s="80">
        <v>45505</v>
      </c>
      <c r="I711" s="34" t="s">
        <v>124</v>
      </c>
      <c r="J711" s="34" t="s">
        <v>125</v>
      </c>
      <c r="K711" s="48" t="s">
        <v>1143</v>
      </c>
      <c r="L711" s="107" t="s">
        <v>78</v>
      </c>
      <c r="M711" s="47">
        <v>3</v>
      </c>
      <c r="N711" s="34" t="s">
        <v>5791</v>
      </c>
      <c r="O711" s="65">
        <v>45498.4409722222</v>
      </c>
      <c r="P711" s="35"/>
      <c r="Q711" s="35"/>
      <c r="R711" s="40"/>
      <c r="S711" s="40"/>
      <c r="T711" s="36"/>
      <c r="U711" s="34" t="s">
        <v>5792</v>
      </c>
      <c r="V711" s="34" t="s">
        <v>4425</v>
      </c>
      <c r="W711" s="123" t="s">
        <v>5793</v>
      </c>
      <c r="X711" t="s">
        <v>132</v>
      </c>
      <c r="Y711" t="s">
        <v>138</v>
      </c>
    </row>
    <row r="712" ht="310.5" spans="1:25">
      <c r="A712" s="107">
        <v>758</v>
      </c>
      <c r="B712" s="34" t="s">
        <v>117</v>
      </c>
      <c r="C712" s="47" t="s">
        <v>150</v>
      </c>
      <c r="D712" s="113" t="s">
        <v>4425</v>
      </c>
      <c r="E712" s="54" t="s">
        <v>120</v>
      </c>
      <c r="F712" s="55" t="s">
        <v>4626</v>
      </c>
      <c r="G712" s="80">
        <v>45536</v>
      </c>
      <c r="H712" s="80">
        <v>45566</v>
      </c>
      <c r="I712" s="34" t="s">
        <v>124</v>
      </c>
      <c r="J712" s="34" t="s">
        <v>125</v>
      </c>
      <c r="K712" s="48" t="s">
        <v>1143</v>
      </c>
      <c r="L712" s="107" t="s">
        <v>78</v>
      </c>
      <c r="M712" s="47">
        <v>3</v>
      </c>
      <c r="N712" s="34" t="s">
        <v>5794</v>
      </c>
      <c r="O712" s="65">
        <v>45583.7083333333</v>
      </c>
      <c r="P712" s="35"/>
      <c r="Q712" s="35"/>
      <c r="R712" s="40"/>
      <c r="S712" s="40"/>
      <c r="T712" s="36"/>
      <c r="U712" s="34" t="s">
        <v>5795</v>
      </c>
      <c r="V712" s="34" t="s">
        <v>4425</v>
      </c>
      <c r="W712" s="123" t="s">
        <v>5796</v>
      </c>
      <c r="X712" t="s">
        <v>132</v>
      </c>
      <c r="Y712" t="s">
        <v>3620</v>
      </c>
    </row>
    <row r="713" ht="14.25" spans="1:22">
      <c r="A713" s="107">
        <v>759</v>
      </c>
      <c r="B713" s="34" t="s">
        <v>117</v>
      </c>
      <c r="C713" s="47" t="s">
        <v>150</v>
      </c>
      <c r="D713" s="113" t="s">
        <v>4425</v>
      </c>
      <c r="E713" s="54" t="s">
        <v>120</v>
      </c>
      <c r="F713" s="55" t="s">
        <v>4626</v>
      </c>
      <c r="G713" s="80">
        <v>45597</v>
      </c>
      <c r="H713" s="80">
        <v>45627</v>
      </c>
      <c r="I713" s="34" t="s">
        <v>124</v>
      </c>
      <c r="J713" s="34" t="s">
        <v>125</v>
      </c>
      <c r="K713" s="48" t="s">
        <v>1143</v>
      </c>
      <c r="L713" s="107" t="s">
        <v>78</v>
      </c>
      <c r="M713" s="47">
        <v>3</v>
      </c>
      <c r="N713" s="34"/>
      <c r="O713" s="34"/>
      <c r="P713" s="35"/>
      <c r="Q713" s="35"/>
      <c r="R713" s="40"/>
      <c r="S713" s="40"/>
      <c r="T713" s="36"/>
      <c r="U713" s="34"/>
      <c r="V713" s="34"/>
    </row>
    <row r="714" ht="135" spans="1:25">
      <c r="A714" s="107">
        <v>760</v>
      </c>
      <c r="B714" s="34" t="s">
        <v>117</v>
      </c>
      <c r="C714" s="47" t="s">
        <v>150</v>
      </c>
      <c r="D714" s="92" t="s">
        <v>4448</v>
      </c>
      <c r="E714" s="54" t="s">
        <v>412</v>
      </c>
      <c r="F714" s="55" t="s">
        <v>4626</v>
      </c>
      <c r="G714" s="126">
        <v>45413</v>
      </c>
      <c r="H714" s="126">
        <v>45473</v>
      </c>
      <c r="I714" s="34" t="s">
        <v>124</v>
      </c>
      <c r="J714" s="34" t="s">
        <v>125</v>
      </c>
      <c r="K714" s="48" t="s">
        <v>1143</v>
      </c>
      <c r="L714" s="107" t="s">
        <v>78</v>
      </c>
      <c r="M714" s="47">
        <v>6</v>
      </c>
      <c r="N714" s="34" t="s">
        <v>5797</v>
      </c>
      <c r="O714" s="65">
        <v>45450.4833333333</v>
      </c>
      <c r="P714" s="35"/>
      <c r="Q714" s="35"/>
      <c r="R714" s="40"/>
      <c r="S714" s="40"/>
      <c r="T714" s="36"/>
      <c r="U714" s="34" t="s">
        <v>5798</v>
      </c>
      <c r="V714" s="34" t="s">
        <v>4448</v>
      </c>
      <c r="W714" s="123" t="s">
        <v>5799</v>
      </c>
      <c r="X714" s="124" t="s">
        <v>132</v>
      </c>
      <c r="Y714" s="124" t="s">
        <v>425</v>
      </c>
    </row>
    <row r="715" ht="36" spans="1:25">
      <c r="A715" s="107">
        <v>761</v>
      </c>
      <c r="B715" s="34" t="s">
        <v>117</v>
      </c>
      <c r="C715" s="47" t="s">
        <v>150</v>
      </c>
      <c r="D715" s="92" t="s">
        <v>4448</v>
      </c>
      <c r="E715" s="54" t="s">
        <v>412</v>
      </c>
      <c r="F715" s="55" t="s">
        <v>4626</v>
      </c>
      <c r="G715" s="80">
        <v>45474</v>
      </c>
      <c r="H715" s="80">
        <v>45536</v>
      </c>
      <c r="I715" s="34" t="s">
        <v>124</v>
      </c>
      <c r="J715" s="34" t="s">
        <v>125</v>
      </c>
      <c r="K715" s="48" t="s">
        <v>1143</v>
      </c>
      <c r="L715" s="107" t="s">
        <v>78</v>
      </c>
      <c r="M715" s="47">
        <v>6</v>
      </c>
      <c r="N715" s="34" t="s">
        <v>5768</v>
      </c>
      <c r="O715" s="65">
        <v>45582.4895833333</v>
      </c>
      <c r="P715" s="35"/>
      <c r="Q715" s="35"/>
      <c r="R715" s="40"/>
      <c r="S715" s="40"/>
      <c r="T715" s="36"/>
      <c r="U715" s="34" t="s">
        <v>5800</v>
      </c>
      <c r="V715" s="34" t="s">
        <v>4448</v>
      </c>
      <c r="W715" t="s">
        <v>5799</v>
      </c>
      <c r="X715" t="s">
        <v>132</v>
      </c>
      <c r="Y715" t="s">
        <v>3620</v>
      </c>
    </row>
    <row r="716" ht="14.25" spans="1:22">
      <c r="A716" s="107">
        <v>762</v>
      </c>
      <c r="B716" s="34" t="s">
        <v>117</v>
      </c>
      <c r="C716" s="47" t="s">
        <v>150</v>
      </c>
      <c r="D716" s="92" t="s">
        <v>5801</v>
      </c>
      <c r="E716" s="54" t="s">
        <v>412</v>
      </c>
      <c r="F716" s="55" t="s">
        <v>4626</v>
      </c>
      <c r="G716" s="126">
        <v>45413</v>
      </c>
      <c r="H716" s="126">
        <v>45473</v>
      </c>
      <c r="I716" s="34" t="s">
        <v>124</v>
      </c>
      <c r="J716" s="34" t="s">
        <v>125</v>
      </c>
      <c r="K716" s="48" t="s">
        <v>1143</v>
      </c>
      <c r="L716" s="107" t="s">
        <v>78</v>
      </c>
      <c r="M716" s="47">
        <v>6</v>
      </c>
      <c r="N716" s="34"/>
      <c r="O716" s="34"/>
      <c r="P716" s="35"/>
      <c r="Q716" s="35"/>
      <c r="R716" s="40"/>
      <c r="S716" s="40"/>
      <c r="T716" s="36"/>
      <c r="U716" s="34"/>
      <c r="V716" s="34"/>
    </row>
    <row r="717" ht="409.5" spans="1:25">
      <c r="A717" s="107">
        <v>763</v>
      </c>
      <c r="B717" s="34" t="s">
        <v>117</v>
      </c>
      <c r="C717" s="47" t="s">
        <v>150</v>
      </c>
      <c r="D717" s="92" t="s">
        <v>5801</v>
      </c>
      <c r="E717" s="54" t="s">
        <v>412</v>
      </c>
      <c r="F717" s="55" t="s">
        <v>4626</v>
      </c>
      <c r="G717" s="80">
        <v>45474</v>
      </c>
      <c r="H717" s="80">
        <v>45536</v>
      </c>
      <c r="I717" s="34" t="s">
        <v>124</v>
      </c>
      <c r="J717" s="34" t="s">
        <v>125</v>
      </c>
      <c r="K717" s="48" t="s">
        <v>1143</v>
      </c>
      <c r="L717" s="107" t="s">
        <v>78</v>
      </c>
      <c r="M717" s="47">
        <v>6</v>
      </c>
      <c r="N717" s="34" t="s">
        <v>5778</v>
      </c>
      <c r="O717" s="65">
        <v>45595.4826388889</v>
      </c>
      <c r="P717" s="35"/>
      <c r="Q717" s="35"/>
      <c r="R717" s="40"/>
      <c r="S717" s="40"/>
      <c r="T717" s="36"/>
      <c r="U717" s="34" t="s">
        <v>5779</v>
      </c>
      <c r="V717" s="34" t="s">
        <v>5801</v>
      </c>
      <c r="W717" s="123" t="s">
        <v>5780</v>
      </c>
      <c r="X717" t="s">
        <v>132</v>
      </c>
      <c r="Y717" t="s">
        <v>3620</v>
      </c>
    </row>
    <row r="718" ht="409.5" spans="1:25">
      <c r="A718" s="107">
        <v>764</v>
      </c>
      <c r="B718" s="34" t="s">
        <v>117</v>
      </c>
      <c r="C718" s="47" t="s">
        <v>150</v>
      </c>
      <c r="D718" s="125" t="s">
        <v>4466</v>
      </c>
      <c r="E718" s="57" t="s">
        <v>412</v>
      </c>
      <c r="F718" s="55" t="s">
        <v>4626</v>
      </c>
      <c r="G718" s="80">
        <v>45292</v>
      </c>
      <c r="H718" s="80">
        <v>45323</v>
      </c>
      <c r="I718" s="34" t="s">
        <v>124</v>
      </c>
      <c r="J718" s="34" t="s">
        <v>125</v>
      </c>
      <c r="K718" s="48" t="s">
        <v>1143</v>
      </c>
      <c r="L718" s="107" t="s">
        <v>78</v>
      </c>
      <c r="M718" s="47">
        <v>6</v>
      </c>
      <c r="N718" s="34" t="s">
        <v>5802</v>
      </c>
      <c r="O718" s="65">
        <v>45316.6555555556</v>
      </c>
      <c r="P718" s="35"/>
      <c r="Q718" s="35"/>
      <c r="R718" s="40"/>
      <c r="S718" s="40"/>
      <c r="T718" s="36"/>
      <c r="U718" s="34" t="s">
        <v>5803</v>
      </c>
      <c r="V718" s="34" t="s">
        <v>4466</v>
      </c>
      <c r="W718" s="123" t="s">
        <v>5804</v>
      </c>
      <c r="X718" t="s">
        <v>132</v>
      </c>
      <c r="Y718" t="s">
        <v>133</v>
      </c>
    </row>
    <row r="719" ht="391.5" spans="1:25">
      <c r="A719" s="107">
        <v>765</v>
      </c>
      <c r="B719" s="34" t="s">
        <v>117</v>
      </c>
      <c r="C719" s="47" t="s">
        <v>150</v>
      </c>
      <c r="D719" s="125" t="s">
        <v>4466</v>
      </c>
      <c r="E719" s="57" t="s">
        <v>412</v>
      </c>
      <c r="F719" s="55" t="s">
        <v>4626</v>
      </c>
      <c r="G719" s="80">
        <v>45352</v>
      </c>
      <c r="H719" s="80">
        <v>45383</v>
      </c>
      <c r="I719" s="34" t="s">
        <v>124</v>
      </c>
      <c r="J719" s="34" t="s">
        <v>125</v>
      </c>
      <c r="K719" s="48" t="s">
        <v>1143</v>
      </c>
      <c r="L719" s="107" t="s">
        <v>78</v>
      </c>
      <c r="M719" s="47">
        <v>6</v>
      </c>
      <c r="N719" s="34" t="s">
        <v>5805</v>
      </c>
      <c r="O719" s="65">
        <v>45373.4854166667</v>
      </c>
      <c r="P719" s="35"/>
      <c r="Q719" s="35"/>
      <c r="R719" s="40"/>
      <c r="S719" s="40"/>
      <c r="T719" s="36"/>
      <c r="U719" s="34" t="s">
        <v>5806</v>
      </c>
      <c r="V719" s="34" t="s">
        <v>4466</v>
      </c>
      <c r="W719" s="123" t="s">
        <v>5807</v>
      </c>
      <c r="X719" t="s">
        <v>132</v>
      </c>
      <c r="Y719" t="s">
        <v>163</v>
      </c>
    </row>
    <row r="720" ht="391.5" spans="1:25">
      <c r="A720" s="107">
        <v>766</v>
      </c>
      <c r="B720" s="34" t="s">
        <v>117</v>
      </c>
      <c r="C720" s="47" t="s">
        <v>150</v>
      </c>
      <c r="D720" s="125" t="s">
        <v>4466</v>
      </c>
      <c r="E720" s="57" t="s">
        <v>412</v>
      </c>
      <c r="F720" s="55" t="s">
        <v>4626</v>
      </c>
      <c r="G720" s="80">
        <v>45413</v>
      </c>
      <c r="H720" s="80">
        <v>45444</v>
      </c>
      <c r="I720" s="34" t="s">
        <v>124</v>
      </c>
      <c r="J720" s="34" t="s">
        <v>125</v>
      </c>
      <c r="K720" s="48" t="s">
        <v>1143</v>
      </c>
      <c r="L720" s="107" t="s">
        <v>78</v>
      </c>
      <c r="M720" s="47">
        <v>6</v>
      </c>
      <c r="N720" s="34" t="s">
        <v>5808</v>
      </c>
      <c r="O720" s="65">
        <v>45470.4548611111</v>
      </c>
      <c r="P720" s="35"/>
      <c r="Q720" s="35"/>
      <c r="R720" s="40"/>
      <c r="S720" s="40"/>
      <c r="T720" s="36"/>
      <c r="U720" s="34" t="s">
        <v>5809</v>
      </c>
      <c r="V720" s="34" t="s">
        <v>4466</v>
      </c>
      <c r="W720" s="123" t="s">
        <v>5807</v>
      </c>
      <c r="X720" s="124" t="s">
        <v>132</v>
      </c>
      <c r="Y720" s="124" t="s">
        <v>425</v>
      </c>
    </row>
    <row r="721" ht="391.5" spans="1:25">
      <c r="A721" s="107">
        <v>767</v>
      </c>
      <c r="B721" s="34" t="s">
        <v>117</v>
      </c>
      <c r="C721" s="47" t="s">
        <v>150</v>
      </c>
      <c r="D721" s="125" t="s">
        <v>4466</v>
      </c>
      <c r="E721" s="57" t="s">
        <v>412</v>
      </c>
      <c r="F721" s="55" t="s">
        <v>4626</v>
      </c>
      <c r="G721" s="80">
        <v>45474</v>
      </c>
      <c r="H721" s="80">
        <v>45505</v>
      </c>
      <c r="I721" s="34" t="s">
        <v>124</v>
      </c>
      <c r="J721" s="34" t="s">
        <v>125</v>
      </c>
      <c r="K721" s="48" t="s">
        <v>1143</v>
      </c>
      <c r="L721" s="107" t="s">
        <v>78</v>
      </c>
      <c r="M721" s="47">
        <v>6</v>
      </c>
      <c r="N721" s="34" t="s">
        <v>5810</v>
      </c>
      <c r="O721" s="65">
        <v>45498.4131944444</v>
      </c>
      <c r="P721" s="35"/>
      <c r="Q721" s="35"/>
      <c r="R721" s="40"/>
      <c r="S721" s="40"/>
      <c r="T721" s="36"/>
      <c r="U721" s="34" t="s">
        <v>5811</v>
      </c>
      <c r="V721" s="34" t="s">
        <v>4466</v>
      </c>
      <c r="W721" s="123" t="s">
        <v>5807</v>
      </c>
      <c r="X721" t="s">
        <v>132</v>
      </c>
      <c r="Y721" t="s">
        <v>138</v>
      </c>
    </row>
    <row r="722" ht="391.5" spans="1:25">
      <c r="A722" s="107">
        <v>768</v>
      </c>
      <c r="B722" s="34" t="s">
        <v>117</v>
      </c>
      <c r="C722" s="47" t="s">
        <v>150</v>
      </c>
      <c r="D722" s="125" t="s">
        <v>4466</v>
      </c>
      <c r="E722" s="57" t="s">
        <v>412</v>
      </c>
      <c r="F722" s="55" t="s">
        <v>4626</v>
      </c>
      <c r="G722" s="80">
        <v>45536</v>
      </c>
      <c r="H722" s="80">
        <v>45566</v>
      </c>
      <c r="I722" s="34" t="s">
        <v>124</v>
      </c>
      <c r="J722" s="34" t="s">
        <v>125</v>
      </c>
      <c r="K722" s="48" t="s">
        <v>1143</v>
      </c>
      <c r="L722" s="107" t="s">
        <v>78</v>
      </c>
      <c r="M722" s="47">
        <v>6</v>
      </c>
      <c r="N722" s="34" t="s">
        <v>5812</v>
      </c>
      <c r="O722" s="65">
        <v>45559.6145833333</v>
      </c>
      <c r="P722" s="35"/>
      <c r="Q722" s="35"/>
      <c r="R722" s="40"/>
      <c r="S722" s="40"/>
      <c r="T722" s="36"/>
      <c r="U722" s="34" t="s">
        <v>5813</v>
      </c>
      <c r="V722" s="34" t="s">
        <v>4466</v>
      </c>
      <c r="W722" s="123" t="s">
        <v>5814</v>
      </c>
      <c r="X722" t="s">
        <v>132</v>
      </c>
      <c r="Y722" t="s">
        <v>149</v>
      </c>
    </row>
    <row r="723" ht="14.25" spans="1:22">
      <c r="A723" s="107">
        <v>769</v>
      </c>
      <c r="B723" s="34" t="s">
        <v>117</v>
      </c>
      <c r="C723" s="47" t="s">
        <v>150</v>
      </c>
      <c r="D723" s="125" t="s">
        <v>4466</v>
      </c>
      <c r="E723" s="57" t="s">
        <v>412</v>
      </c>
      <c r="F723" s="55" t="s">
        <v>4626</v>
      </c>
      <c r="G723" s="80">
        <v>45597</v>
      </c>
      <c r="H723" s="80">
        <v>45627</v>
      </c>
      <c r="I723" s="34" t="s">
        <v>124</v>
      </c>
      <c r="J723" s="34" t="s">
        <v>125</v>
      </c>
      <c r="K723" s="48" t="s">
        <v>1143</v>
      </c>
      <c r="L723" s="107" t="s">
        <v>78</v>
      </c>
      <c r="M723" s="47">
        <v>6</v>
      </c>
      <c r="N723" s="34"/>
      <c r="O723" s="34"/>
      <c r="P723" s="35"/>
      <c r="Q723" s="35"/>
      <c r="R723" s="40"/>
      <c r="S723" s="40"/>
      <c r="T723" s="36"/>
      <c r="U723" s="34"/>
      <c r="V723" s="34"/>
    </row>
    <row r="724" ht="409.5" spans="1:25">
      <c r="A724" s="107">
        <v>770</v>
      </c>
      <c r="B724" s="34" t="s">
        <v>117</v>
      </c>
      <c r="C724" s="47" t="s">
        <v>150</v>
      </c>
      <c r="D724" s="125" t="s">
        <v>4468</v>
      </c>
      <c r="E724" s="57" t="s">
        <v>412</v>
      </c>
      <c r="F724" s="55" t="s">
        <v>4626</v>
      </c>
      <c r="G724" s="80">
        <v>45292</v>
      </c>
      <c r="H724" s="80">
        <v>45323</v>
      </c>
      <c r="I724" s="34" t="s">
        <v>124</v>
      </c>
      <c r="J724" s="34" t="s">
        <v>125</v>
      </c>
      <c r="K724" s="48" t="s">
        <v>1143</v>
      </c>
      <c r="L724" s="107" t="s">
        <v>78</v>
      </c>
      <c r="M724" s="47">
        <v>3</v>
      </c>
      <c r="N724" s="34" t="s">
        <v>5802</v>
      </c>
      <c r="O724" s="65">
        <v>45316.6555555556</v>
      </c>
      <c r="P724" s="35"/>
      <c r="Q724" s="35"/>
      <c r="R724" s="40"/>
      <c r="S724" s="40"/>
      <c r="T724" s="36"/>
      <c r="U724" s="34" t="s">
        <v>5803</v>
      </c>
      <c r="V724" s="34" t="s">
        <v>4468</v>
      </c>
      <c r="W724" s="123" t="s">
        <v>5804</v>
      </c>
      <c r="X724" t="s">
        <v>132</v>
      </c>
      <c r="Y724" t="s">
        <v>133</v>
      </c>
    </row>
    <row r="725" ht="391.5" spans="1:25">
      <c r="A725" s="107">
        <v>771</v>
      </c>
      <c r="B725" s="34" t="s">
        <v>117</v>
      </c>
      <c r="C725" s="47" t="s">
        <v>150</v>
      </c>
      <c r="D725" s="125" t="s">
        <v>4468</v>
      </c>
      <c r="E725" s="57" t="s">
        <v>412</v>
      </c>
      <c r="F725" s="55" t="s">
        <v>4626</v>
      </c>
      <c r="G725" s="80">
        <v>45352</v>
      </c>
      <c r="H725" s="80">
        <v>45383</v>
      </c>
      <c r="I725" s="34" t="s">
        <v>124</v>
      </c>
      <c r="J725" s="34" t="s">
        <v>125</v>
      </c>
      <c r="K725" s="48" t="s">
        <v>1143</v>
      </c>
      <c r="L725" s="107" t="s">
        <v>78</v>
      </c>
      <c r="M725" s="47">
        <v>3</v>
      </c>
      <c r="N725" s="34" t="s">
        <v>5805</v>
      </c>
      <c r="O725" s="65">
        <v>45373.4854166667</v>
      </c>
      <c r="P725" s="35"/>
      <c r="Q725" s="35"/>
      <c r="R725" s="40"/>
      <c r="S725" s="40"/>
      <c r="T725" s="36"/>
      <c r="U725" s="34" t="s">
        <v>5806</v>
      </c>
      <c r="V725" s="34" t="s">
        <v>4468</v>
      </c>
      <c r="W725" s="123" t="s">
        <v>5807</v>
      </c>
      <c r="X725" t="s">
        <v>132</v>
      </c>
      <c r="Y725" t="s">
        <v>163</v>
      </c>
    </row>
    <row r="726" ht="391.5" spans="1:25">
      <c r="A726" s="107">
        <v>772</v>
      </c>
      <c r="B726" s="34" t="s">
        <v>117</v>
      </c>
      <c r="C726" s="47" t="s">
        <v>150</v>
      </c>
      <c r="D726" s="125" t="s">
        <v>4468</v>
      </c>
      <c r="E726" s="57" t="s">
        <v>412</v>
      </c>
      <c r="F726" s="55" t="s">
        <v>4626</v>
      </c>
      <c r="G726" s="80">
        <v>45413</v>
      </c>
      <c r="H726" s="80">
        <v>45444</v>
      </c>
      <c r="I726" s="34" t="s">
        <v>124</v>
      </c>
      <c r="J726" s="34" t="s">
        <v>125</v>
      </c>
      <c r="K726" s="48" t="s">
        <v>1143</v>
      </c>
      <c r="L726" s="107" t="s">
        <v>78</v>
      </c>
      <c r="M726" s="47">
        <v>3</v>
      </c>
      <c r="N726" s="34" t="s">
        <v>5808</v>
      </c>
      <c r="O726" s="65">
        <v>45470.4548611111</v>
      </c>
      <c r="P726" s="35"/>
      <c r="Q726" s="35"/>
      <c r="R726" s="40"/>
      <c r="S726" s="40"/>
      <c r="T726" s="36"/>
      <c r="U726" s="34" t="s">
        <v>5809</v>
      </c>
      <c r="V726" s="34" t="s">
        <v>4468</v>
      </c>
      <c r="W726" s="123" t="s">
        <v>5807</v>
      </c>
      <c r="X726" s="124" t="s">
        <v>132</v>
      </c>
      <c r="Y726" s="124" t="s">
        <v>425</v>
      </c>
    </row>
    <row r="727" ht="391.5" spans="1:25">
      <c r="A727" s="107">
        <v>773</v>
      </c>
      <c r="B727" s="34" t="s">
        <v>117</v>
      </c>
      <c r="C727" s="47" t="s">
        <v>150</v>
      </c>
      <c r="D727" s="125" t="s">
        <v>4468</v>
      </c>
      <c r="E727" s="57" t="s">
        <v>412</v>
      </c>
      <c r="F727" s="55" t="s">
        <v>4626</v>
      </c>
      <c r="G727" s="80">
        <v>45474</v>
      </c>
      <c r="H727" s="80">
        <v>45505</v>
      </c>
      <c r="I727" s="34" t="s">
        <v>124</v>
      </c>
      <c r="J727" s="34" t="s">
        <v>125</v>
      </c>
      <c r="K727" s="48" t="s">
        <v>1143</v>
      </c>
      <c r="L727" s="107" t="s">
        <v>78</v>
      </c>
      <c r="M727" s="47">
        <v>3</v>
      </c>
      <c r="N727" s="34" t="s">
        <v>5810</v>
      </c>
      <c r="O727" s="65">
        <v>45498.4131944444</v>
      </c>
      <c r="P727" s="35"/>
      <c r="Q727" s="35"/>
      <c r="R727" s="40"/>
      <c r="S727" s="40"/>
      <c r="T727" s="36"/>
      <c r="U727" s="34" t="s">
        <v>5811</v>
      </c>
      <c r="V727" s="34" t="s">
        <v>4468</v>
      </c>
      <c r="W727" s="123" t="s">
        <v>5807</v>
      </c>
      <c r="X727" t="s">
        <v>132</v>
      </c>
      <c r="Y727" t="s">
        <v>138</v>
      </c>
    </row>
    <row r="728" ht="391.5" spans="1:25">
      <c r="A728" s="107">
        <v>774</v>
      </c>
      <c r="B728" s="34" t="s">
        <v>117</v>
      </c>
      <c r="C728" s="47" t="s">
        <v>150</v>
      </c>
      <c r="D728" s="125" t="s">
        <v>4468</v>
      </c>
      <c r="E728" s="57" t="s">
        <v>412</v>
      </c>
      <c r="F728" s="55" t="s">
        <v>4626</v>
      </c>
      <c r="G728" s="80">
        <v>45536</v>
      </c>
      <c r="H728" s="80">
        <v>45566</v>
      </c>
      <c r="I728" s="34" t="s">
        <v>124</v>
      </c>
      <c r="J728" s="34" t="s">
        <v>125</v>
      </c>
      <c r="K728" s="48" t="s">
        <v>1143</v>
      </c>
      <c r="L728" s="107" t="s">
        <v>78</v>
      </c>
      <c r="M728" s="47">
        <v>3</v>
      </c>
      <c r="N728" s="34" t="s">
        <v>5812</v>
      </c>
      <c r="O728" s="65">
        <v>45559.6145833333</v>
      </c>
      <c r="P728" s="35"/>
      <c r="Q728" s="35"/>
      <c r="R728" s="40"/>
      <c r="S728" s="40"/>
      <c r="T728" s="36"/>
      <c r="U728" s="34" t="s">
        <v>5813</v>
      </c>
      <c r="V728" s="34" t="s">
        <v>4468</v>
      </c>
      <c r="W728" s="123" t="s">
        <v>5814</v>
      </c>
      <c r="X728" t="s">
        <v>132</v>
      </c>
      <c r="Y728" t="s">
        <v>149</v>
      </c>
    </row>
    <row r="729" ht="14.25" spans="1:22">
      <c r="A729" s="107">
        <v>775</v>
      </c>
      <c r="B729" s="34" t="s">
        <v>117</v>
      </c>
      <c r="C729" s="47" t="s">
        <v>150</v>
      </c>
      <c r="D729" s="125" t="s">
        <v>4468</v>
      </c>
      <c r="E729" s="57" t="s">
        <v>412</v>
      </c>
      <c r="F729" s="55" t="s">
        <v>4626</v>
      </c>
      <c r="G729" s="80">
        <v>45597</v>
      </c>
      <c r="H729" s="80">
        <v>45627</v>
      </c>
      <c r="I729" s="34" t="s">
        <v>124</v>
      </c>
      <c r="J729" s="34" t="s">
        <v>125</v>
      </c>
      <c r="K729" s="48" t="s">
        <v>1143</v>
      </c>
      <c r="L729" s="107" t="s">
        <v>78</v>
      </c>
      <c r="M729" s="47">
        <v>3</v>
      </c>
      <c r="N729" s="34"/>
      <c r="O729" s="34"/>
      <c r="P729" s="35"/>
      <c r="Q729" s="35"/>
      <c r="R729" s="40"/>
      <c r="S729" s="40"/>
      <c r="T729" s="36"/>
      <c r="U729" s="34"/>
      <c r="V729" s="34"/>
    </row>
    <row r="730" ht="409.5" spans="1:25">
      <c r="A730" s="107">
        <v>776</v>
      </c>
      <c r="B730" s="34" t="s">
        <v>117</v>
      </c>
      <c r="C730" s="47" t="s">
        <v>150</v>
      </c>
      <c r="D730" s="125" t="s">
        <v>5815</v>
      </c>
      <c r="E730" s="57" t="s">
        <v>412</v>
      </c>
      <c r="F730" s="55" t="s">
        <v>4626</v>
      </c>
      <c r="G730" s="80">
        <v>45292</v>
      </c>
      <c r="H730" s="80">
        <v>45323</v>
      </c>
      <c r="I730" s="34" t="s">
        <v>124</v>
      </c>
      <c r="J730" s="34" t="s">
        <v>125</v>
      </c>
      <c r="K730" s="48" t="s">
        <v>1143</v>
      </c>
      <c r="L730" s="107" t="s">
        <v>78</v>
      </c>
      <c r="M730" s="47">
        <v>9</v>
      </c>
      <c r="N730" s="34" t="s">
        <v>5816</v>
      </c>
      <c r="O730" s="65">
        <v>45313.68125</v>
      </c>
      <c r="P730" s="35"/>
      <c r="Q730" s="35"/>
      <c r="R730" s="40"/>
      <c r="S730" s="40"/>
      <c r="T730" s="36"/>
      <c r="U730" s="34" t="s">
        <v>5817</v>
      </c>
      <c r="V730" s="34" t="s">
        <v>5815</v>
      </c>
      <c r="W730" s="123" t="s">
        <v>5818</v>
      </c>
      <c r="X730" t="s">
        <v>132</v>
      </c>
      <c r="Y730" t="s">
        <v>133</v>
      </c>
    </row>
    <row r="731" ht="243" spans="1:25">
      <c r="A731" s="107">
        <v>777</v>
      </c>
      <c r="B731" s="34" t="s">
        <v>117</v>
      </c>
      <c r="C731" s="47" t="s">
        <v>150</v>
      </c>
      <c r="D731" s="125" t="s">
        <v>5815</v>
      </c>
      <c r="E731" s="57" t="s">
        <v>412</v>
      </c>
      <c r="F731" s="55" t="s">
        <v>4626</v>
      </c>
      <c r="G731" s="80">
        <v>45352</v>
      </c>
      <c r="H731" s="80">
        <v>45383</v>
      </c>
      <c r="I731" s="34" t="s">
        <v>124</v>
      </c>
      <c r="J731" s="34" t="s">
        <v>125</v>
      </c>
      <c r="K731" s="48" t="s">
        <v>1143</v>
      </c>
      <c r="L731" s="107" t="s">
        <v>78</v>
      </c>
      <c r="M731" s="47">
        <v>9</v>
      </c>
      <c r="N731" s="34" t="s">
        <v>5819</v>
      </c>
      <c r="O731" s="65">
        <v>45385.4826388889</v>
      </c>
      <c r="P731" s="35"/>
      <c r="Q731" s="35"/>
      <c r="R731" s="40"/>
      <c r="S731" s="40"/>
      <c r="T731" s="36"/>
      <c r="U731" s="34" t="s">
        <v>5820</v>
      </c>
      <c r="V731" s="34" t="s">
        <v>5815</v>
      </c>
      <c r="W731" s="123" t="s">
        <v>5821</v>
      </c>
      <c r="X731" t="s">
        <v>132</v>
      </c>
      <c r="Y731" t="s">
        <v>144</v>
      </c>
    </row>
    <row r="732" ht="364.5" spans="1:25">
      <c r="A732" s="107">
        <v>778</v>
      </c>
      <c r="B732" s="34" t="s">
        <v>117</v>
      </c>
      <c r="C732" s="47" t="s">
        <v>150</v>
      </c>
      <c r="D732" s="125" t="s">
        <v>5815</v>
      </c>
      <c r="E732" s="57" t="s">
        <v>412</v>
      </c>
      <c r="F732" s="55" t="s">
        <v>4626</v>
      </c>
      <c r="G732" s="80">
        <v>45413</v>
      </c>
      <c r="H732" s="80">
        <v>45444</v>
      </c>
      <c r="I732" s="34" t="s">
        <v>124</v>
      </c>
      <c r="J732" s="34" t="s">
        <v>125</v>
      </c>
      <c r="K732" s="48" t="s">
        <v>1143</v>
      </c>
      <c r="L732" s="107" t="s">
        <v>78</v>
      </c>
      <c r="M732" s="47">
        <v>9</v>
      </c>
      <c r="N732" s="34" t="s">
        <v>5822</v>
      </c>
      <c r="O732" s="65">
        <v>45469.4548611111</v>
      </c>
      <c r="P732" s="35"/>
      <c r="Q732" s="35"/>
      <c r="R732" s="40"/>
      <c r="S732" s="40"/>
      <c r="T732" s="36"/>
      <c r="U732" s="34" t="s">
        <v>5823</v>
      </c>
      <c r="V732" s="34" t="s">
        <v>5815</v>
      </c>
      <c r="W732" s="123" t="s">
        <v>5824</v>
      </c>
      <c r="X732" s="124" t="s">
        <v>132</v>
      </c>
      <c r="Y732" s="124" t="s">
        <v>425</v>
      </c>
    </row>
    <row r="733" ht="364.5" spans="1:25">
      <c r="A733" s="107">
        <v>779</v>
      </c>
      <c r="B733" s="34" t="s">
        <v>117</v>
      </c>
      <c r="C733" s="47" t="s">
        <v>150</v>
      </c>
      <c r="D733" s="125" t="s">
        <v>5815</v>
      </c>
      <c r="E733" s="57" t="s">
        <v>412</v>
      </c>
      <c r="F733" s="55" t="s">
        <v>4626</v>
      </c>
      <c r="G733" s="80">
        <v>45474</v>
      </c>
      <c r="H733" s="80">
        <v>45505</v>
      </c>
      <c r="I733" s="34" t="s">
        <v>124</v>
      </c>
      <c r="J733" s="34" t="s">
        <v>125</v>
      </c>
      <c r="K733" s="48" t="s">
        <v>1143</v>
      </c>
      <c r="L733" s="107" t="s">
        <v>78</v>
      </c>
      <c r="M733" s="47">
        <v>9</v>
      </c>
      <c r="N733" s="34" t="s">
        <v>5825</v>
      </c>
      <c r="O733" s="65">
        <v>45485.6770833333</v>
      </c>
      <c r="P733" s="35"/>
      <c r="Q733" s="35"/>
      <c r="R733" s="40"/>
      <c r="S733" s="40"/>
      <c r="T733" s="36"/>
      <c r="U733" s="34" t="s">
        <v>5826</v>
      </c>
      <c r="V733" s="34" t="s">
        <v>5815</v>
      </c>
      <c r="W733" s="123" t="s">
        <v>5827</v>
      </c>
      <c r="X733" t="s">
        <v>132</v>
      </c>
      <c r="Y733" t="s">
        <v>138</v>
      </c>
    </row>
    <row r="734" ht="364.5" spans="1:25">
      <c r="A734" s="107">
        <v>780</v>
      </c>
      <c r="B734" s="34" t="s">
        <v>117</v>
      </c>
      <c r="C734" s="47" t="s">
        <v>150</v>
      </c>
      <c r="D734" s="125" t="s">
        <v>5815</v>
      </c>
      <c r="E734" s="57" t="s">
        <v>412</v>
      </c>
      <c r="F734" s="55" t="s">
        <v>4626</v>
      </c>
      <c r="G734" s="80">
        <v>45536</v>
      </c>
      <c r="H734" s="80">
        <v>45566</v>
      </c>
      <c r="I734" s="34" t="s">
        <v>124</v>
      </c>
      <c r="J734" s="34" t="s">
        <v>125</v>
      </c>
      <c r="K734" s="48" t="s">
        <v>1143</v>
      </c>
      <c r="L734" s="107" t="s">
        <v>78</v>
      </c>
      <c r="M734" s="47">
        <v>9</v>
      </c>
      <c r="N734" s="34" t="s">
        <v>5812</v>
      </c>
      <c r="O734" s="65">
        <v>45559.6145833333</v>
      </c>
      <c r="P734" s="35"/>
      <c r="Q734" s="35"/>
      <c r="R734" s="40"/>
      <c r="S734" s="40"/>
      <c r="T734" s="36"/>
      <c r="U734" s="34" t="s">
        <v>5828</v>
      </c>
      <c r="V734" s="34" t="s">
        <v>5815</v>
      </c>
      <c r="W734" s="123" t="s">
        <v>5827</v>
      </c>
      <c r="X734" t="s">
        <v>132</v>
      </c>
      <c r="Y734" t="s">
        <v>149</v>
      </c>
    </row>
    <row r="735" ht="14.25" spans="1:22">
      <c r="A735" s="107">
        <v>781</v>
      </c>
      <c r="B735" s="34" t="s">
        <v>117</v>
      </c>
      <c r="C735" s="47" t="s">
        <v>150</v>
      </c>
      <c r="D735" s="125" t="s">
        <v>5815</v>
      </c>
      <c r="E735" s="57" t="s">
        <v>412</v>
      </c>
      <c r="F735" s="55" t="s">
        <v>4626</v>
      </c>
      <c r="G735" s="80">
        <v>45597</v>
      </c>
      <c r="H735" s="80">
        <v>45627</v>
      </c>
      <c r="I735" s="34" t="s">
        <v>124</v>
      </c>
      <c r="J735" s="34" t="s">
        <v>125</v>
      </c>
      <c r="K735" s="48" t="s">
        <v>1143</v>
      </c>
      <c r="L735" s="107" t="s">
        <v>78</v>
      </c>
      <c r="M735" s="47">
        <v>9</v>
      </c>
      <c r="N735" s="34"/>
      <c r="O735" s="34"/>
      <c r="P735" s="35"/>
      <c r="Q735" s="35"/>
      <c r="R735" s="40"/>
      <c r="S735" s="40"/>
      <c r="T735" s="36"/>
      <c r="U735" s="34"/>
      <c r="V735" s="34"/>
    </row>
    <row r="736" ht="409.5" spans="1:25">
      <c r="A736" s="107">
        <v>782</v>
      </c>
      <c r="B736" s="34" t="s">
        <v>117</v>
      </c>
      <c r="C736" s="47" t="s">
        <v>150</v>
      </c>
      <c r="D736" s="125" t="s">
        <v>5829</v>
      </c>
      <c r="E736" s="57" t="s">
        <v>412</v>
      </c>
      <c r="F736" s="55" t="s">
        <v>4626</v>
      </c>
      <c r="G736" s="80">
        <v>45292</v>
      </c>
      <c r="H736" s="80">
        <v>45323</v>
      </c>
      <c r="I736" s="34" t="s">
        <v>124</v>
      </c>
      <c r="J736" s="34" t="s">
        <v>125</v>
      </c>
      <c r="K736" s="48" t="s">
        <v>1143</v>
      </c>
      <c r="L736" s="107" t="s">
        <v>78</v>
      </c>
      <c r="M736" s="47">
        <v>3</v>
      </c>
      <c r="N736" s="34" t="s">
        <v>5816</v>
      </c>
      <c r="O736" s="65">
        <v>45313.68125</v>
      </c>
      <c r="P736" s="35"/>
      <c r="Q736" s="35"/>
      <c r="R736" s="40"/>
      <c r="S736" s="40"/>
      <c r="T736" s="36"/>
      <c r="U736" s="34" t="s">
        <v>5817</v>
      </c>
      <c r="V736" s="34" t="s">
        <v>5829</v>
      </c>
      <c r="W736" s="123" t="s">
        <v>5818</v>
      </c>
      <c r="X736" t="s">
        <v>132</v>
      </c>
      <c r="Y736" t="s">
        <v>133</v>
      </c>
    </row>
    <row r="737" ht="243" spans="1:25">
      <c r="A737" s="107">
        <v>783</v>
      </c>
      <c r="B737" s="34" t="s">
        <v>117</v>
      </c>
      <c r="C737" s="47" t="s">
        <v>150</v>
      </c>
      <c r="D737" s="125" t="s">
        <v>5829</v>
      </c>
      <c r="E737" s="57" t="s">
        <v>412</v>
      </c>
      <c r="F737" s="55" t="s">
        <v>4626</v>
      </c>
      <c r="G737" s="80">
        <v>45352</v>
      </c>
      <c r="H737" s="80">
        <v>45383</v>
      </c>
      <c r="I737" s="34" t="s">
        <v>124</v>
      </c>
      <c r="J737" s="34" t="s">
        <v>125</v>
      </c>
      <c r="K737" s="48" t="s">
        <v>1143</v>
      </c>
      <c r="L737" s="107" t="s">
        <v>78</v>
      </c>
      <c r="M737" s="47">
        <v>3</v>
      </c>
      <c r="N737" s="34" t="s">
        <v>5819</v>
      </c>
      <c r="O737" s="65">
        <v>45385.4826388889</v>
      </c>
      <c r="P737" s="35"/>
      <c r="Q737" s="35"/>
      <c r="R737" s="40"/>
      <c r="S737" s="40"/>
      <c r="T737" s="36"/>
      <c r="U737" s="34" t="s">
        <v>5820</v>
      </c>
      <c r="V737" s="34" t="s">
        <v>5829</v>
      </c>
      <c r="W737" s="123" t="s">
        <v>5821</v>
      </c>
      <c r="X737" t="s">
        <v>132</v>
      </c>
      <c r="Y737" t="s">
        <v>144</v>
      </c>
    </row>
    <row r="738" ht="364.5" spans="1:25">
      <c r="A738" s="107">
        <v>784</v>
      </c>
      <c r="B738" s="34" t="s">
        <v>117</v>
      </c>
      <c r="C738" s="47" t="s">
        <v>150</v>
      </c>
      <c r="D738" s="125" t="s">
        <v>5829</v>
      </c>
      <c r="E738" s="57" t="s">
        <v>412</v>
      </c>
      <c r="F738" s="55" t="s">
        <v>4626</v>
      </c>
      <c r="G738" s="80">
        <v>45413</v>
      </c>
      <c r="H738" s="80">
        <v>45444</v>
      </c>
      <c r="I738" s="34" t="s">
        <v>124</v>
      </c>
      <c r="J738" s="34" t="s">
        <v>125</v>
      </c>
      <c r="K738" s="48" t="s">
        <v>1143</v>
      </c>
      <c r="L738" s="107" t="s">
        <v>78</v>
      </c>
      <c r="M738" s="47">
        <v>3</v>
      </c>
      <c r="N738" s="34" t="s">
        <v>5822</v>
      </c>
      <c r="O738" s="65">
        <v>45469.4548611111</v>
      </c>
      <c r="P738" s="35"/>
      <c r="Q738" s="35"/>
      <c r="R738" s="40"/>
      <c r="S738" s="40"/>
      <c r="T738" s="36"/>
      <c r="U738" s="34" t="s">
        <v>5823</v>
      </c>
      <c r="V738" s="34" t="s">
        <v>5829</v>
      </c>
      <c r="W738" s="123" t="s">
        <v>5824</v>
      </c>
      <c r="X738" s="124" t="s">
        <v>132</v>
      </c>
      <c r="Y738" s="124" t="s">
        <v>425</v>
      </c>
    </row>
    <row r="739" ht="364.5" spans="1:25">
      <c r="A739" s="107">
        <v>785</v>
      </c>
      <c r="B739" s="34" t="s">
        <v>117</v>
      </c>
      <c r="C739" s="47" t="s">
        <v>150</v>
      </c>
      <c r="D739" s="125" t="s">
        <v>5829</v>
      </c>
      <c r="E739" s="57" t="s">
        <v>412</v>
      </c>
      <c r="F739" s="55" t="s">
        <v>4626</v>
      </c>
      <c r="G739" s="80">
        <v>45474</v>
      </c>
      <c r="H739" s="80">
        <v>45505</v>
      </c>
      <c r="I739" s="34" t="s">
        <v>124</v>
      </c>
      <c r="J739" s="34" t="s">
        <v>125</v>
      </c>
      <c r="K739" s="48" t="s">
        <v>1143</v>
      </c>
      <c r="L739" s="107" t="s">
        <v>78</v>
      </c>
      <c r="M739" s="47">
        <v>3</v>
      </c>
      <c r="N739" s="34" t="s">
        <v>5825</v>
      </c>
      <c r="O739" s="65">
        <v>45485.6770833333</v>
      </c>
      <c r="P739" s="35"/>
      <c r="Q739" s="35"/>
      <c r="R739" s="40"/>
      <c r="S739" s="40"/>
      <c r="T739" s="36"/>
      <c r="U739" s="34" t="s">
        <v>5826</v>
      </c>
      <c r="V739" s="34" t="s">
        <v>5829</v>
      </c>
      <c r="W739" s="123" t="s">
        <v>5827</v>
      </c>
      <c r="X739" t="s">
        <v>132</v>
      </c>
      <c r="Y739" t="s">
        <v>138</v>
      </c>
    </row>
    <row r="740" ht="364.5" spans="1:25">
      <c r="A740" s="107">
        <v>786</v>
      </c>
      <c r="B740" s="34" t="s">
        <v>117</v>
      </c>
      <c r="C740" s="47" t="s">
        <v>150</v>
      </c>
      <c r="D740" s="125" t="s">
        <v>5829</v>
      </c>
      <c r="E740" s="57" t="s">
        <v>412</v>
      </c>
      <c r="F740" s="55" t="s">
        <v>4626</v>
      </c>
      <c r="G740" s="80">
        <v>45536</v>
      </c>
      <c r="H740" s="80">
        <v>45566</v>
      </c>
      <c r="I740" s="34" t="s">
        <v>124</v>
      </c>
      <c r="J740" s="34" t="s">
        <v>125</v>
      </c>
      <c r="K740" s="48" t="s">
        <v>1143</v>
      </c>
      <c r="L740" s="107" t="s">
        <v>78</v>
      </c>
      <c r="M740" s="47">
        <v>3</v>
      </c>
      <c r="N740" s="34" t="s">
        <v>5812</v>
      </c>
      <c r="O740" s="65">
        <v>45559.6145833333</v>
      </c>
      <c r="P740" s="35"/>
      <c r="Q740" s="35"/>
      <c r="R740" s="40"/>
      <c r="S740" s="40"/>
      <c r="T740" s="36"/>
      <c r="U740" s="34" t="s">
        <v>5828</v>
      </c>
      <c r="V740" s="34" t="s">
        <v>5829</v>
      </c>
      <c r="W740" s="123" t="s">
        <v>5827</v>
      </c>
      <c r="X740" t="s">
        <v>132</v>
      </c>
      <c r="Y740" t="s">
        <v>149</v>
      </c>
    </row>
    <row r="741" ht="14.25" spans="1:22">
      <c r="A741" s="107">
        <v>787</v>
      </c>
      <c r="B741" s="34" t="s">
        <v>117</v>
      </c>
      <c r="C741" s="47" t="s">
        <v>150</v>
      </c>
      <c r="D741" s="125" t="s">
        <v>5829</v>
      </c>
      <c r="E741" s="57" t="s">
        <v>412</v>
      </c>
      <c r="F741" s="55" t="s">
        <v>4626</v>
      </c>
      <c r="G741" s="80">
        <v>45597</v>
      </c>
      <c r="H741" s="80">
        <v>45627</v>
      </c>
      <c r="I741" s="34" t="s">
        <v>124</v>
      </c>
      <c r="J741" s="34" t="s">
        <v>125</v>
      </c>
      <c r="K741" s="48" t="s">
        <v>1143</v>
      </c>
      <c r="L741" s="107" t="s">
        <v>78</v>
      </c>
      <c r="M741" s="47">
        <v>3</v>
      </c>
      <c r="N741" s="34"/>
      <c r="O741" s="34"/>
      <c r="P741" s="35"/>
      <c r="Q741" s="35"/>
      <c r="R741" s="40"/>
      <c r="S741" s="40"/>
      <c r="T741" s="36"/>
      <c r="U741" s="34"/>
      <c r="V741" s="34"/>
    </row>
    <row r="742" ht="378" spans="1:25">
      <c r="A742" s="107">
        <v>788</v>
      </c>
      <c r="B742" s="34" t="s">
        <v>117</v>
      </c>
      <c r="C742" s="47" t="s">
        <v>150</v>
      </c>
      <c r="D742" s="125" t="s">
        <v>5830</v>
      </c>
      <c r="E742" s="57" t="s">
        <v>412</v>
      </c>
      <c r="F742" s="55" t="s">
        <v>4626</v>
      </c>
      <c r="G742" s="80">
        <v>45292</v>
      </c>
      <c r="H742" s="80">
        <v>45323</v>
      </c>
      <c r="I742" s="34" t="s">
        <v>124</v>
      </c>
      <c r="J742" s="34" t="s">
        <v>125</v>
      </c>
      <c r="K742" s="48" t="s">
        <v>1143</v>
      </c>
      <c r="L742" s="107" t="s">
        <v>78</v>
      </c>
      <c r="M742" s="47">
        <v>3</v>
      </c>
      <c r="N742" s="34" t="s">
        <v>5831</v>
      </c>
      <c r="O742" s="65">
        <v>45315.6479166667</v>
      </c>
      <c r="P742" s="35"/>
      <c r="Q742" s="35"/>
      <c r="R742" s="40"/>
      <c r="S742" s="40"/>
      <c r="T742" s="36"/>
      <c r="U742" s="34" t="s">
        <v>5832</v>
      </c>
      <c r="V742" s="34" t="s">
        <v>5830</v>
      </c>
      <c r="W742" s="123" t="s">
        <v>5833</v>
      </c>
      <c r="X742" t="s">
        <v>132</v>
      </c>
      <c r="Y742" t="s">
        <v>133</v>
      </c>
    </row>
    <row r="743" ht="364.5" spans="1:25">
      <c r="A743" s="107">
        <v>789</v>
      </c>
      <c r="B743" s="34" t="s">
        <v>117</v>
      </c>
      <c r="C743" s="47" t="s">
        <v>150</v>
      </c>
      <c r="D743" s="125" t="s">
        <v>5830</v>
      </c>
      <c r="E743" s="57" t="s">
        <v>412</v>
      </c>
      <c r="F743" s="55" t="s">
        <v>4626</v>
      </c>
      <c r="G743" s="80">
        <v>45352</v>
      </c>
      <c r="H743" s="80">
        <v>45383</v>
      </c>
      <c r="I743" s="34" t="s">
        <v>124</v>
      </c>
      <c r="J743" s="34" t="s">
        <v>125</v>
      </c>
      <c r="K743" s="48" t="s">
        <v>1143</v>
      </c>
      <c r="L743" s="107" t="s">
        <v>78</v>
      </c>
      <c r="M743" s="47">
        <v>3</v>
      </c>
      <c r="N743" s="34" t="s">
        <v>5834</v>
      </c>
      <c r="O743" s="65">
        <v>45363.51875</v>
      </c>
      <c r="P743" s="35"/>
      <c r="Q743" s="35"/>
      <c r="R743" s="40"/>
      <c r="S743" s="40"/>
      <c r="T743" s="36"/>
      <c r="U743" s="34" t="s">
        <v>5835</v>
      </c>
      <c r="V743" s="34" t="s">
        <v>5830</v>
      </c>
      <c r="W743" s="123" t="s">
        <v>5836</v>
      </c>
      <c r="X743" t="s">
        <v>132</v>
      </c>
      <c r="Y743" t="s">
        <v>163</v>
      </c>
    </row>
    <row r="744" ht="364.5" spans="1:25">
      <c r="A744" s="107">
        <v>790</v>
      </c>
      <c r="B744" s="34" t="s">
        <v>117</v>
      </c>
      <c r="C744" s="47" t="s">
        <v>150</v>
      </c>
      <c r="D744" s="125" t="s">
        <v>5830</v>
      </c>
      <c r="E744" s="57" t="s">
        <v>412</v>
      </c>
      <c r="F744" s="55" t="s">
        <v>4626</v>
      </c>
      <c r="G744" s="80">
        <v>45413</v>
      </c>
      <c r="H744" s="80">
        <v>45444</v>
      </c>
      <c r="I744" s="34" t="s">
        <v>124</v>
      </c>
      <c r="J744" s="34" t="s">
        <v>125</v>
      </c>
      <c r="K744" s="48" t="s">
        <v>1143</v>
      </c>
      <c r="L744" s="107" t="s">
        <v>78</v>
      </c>
      <c r="M744" s="47">
        <v>3</v>
      </c>
      <c r="N744" s="34" t="s">
        <v>5837</v>
      </c>
      <c r="O744" s="65">
        <v>45433.4493055556</v>
      </c>
      <c r="P744" s="35"/>
      <c r="Q744" s="35"/>
      <c r="R744" s="40"/>
      <c r="S744" s="40"/>
      <c r="T744" s="36"/>
      <c r="U744" s="34" t="s">
        <v>5838</v>
      </c>
      <c r="V744" s="34" t="s">
        <v>5830</v>
      </c>
      <c r="W744" s="123" t="s">
        <v>5836</v>
      </c>
      <c r="X744" s="124" t="s">
        <v>132</v>
      </c>
      <c r="Y744" s="124" t="s">
        <v>438</v>
      </c>
    </row>
    <row r="745" ht="364.5" spans="1:25">
      <c r="A745" s="107">
        <v>791</v>
      </c>
      <c r="B745" s="34" t="s">
        <v>117</v>
      </c>
      <c r="C745" s="47" t="s">
        <v>150</v>
      </c>
      <c r="D745" s="125" t="s">
        <v>5830</v>
      </c>
      <c r="E745" s="57" t="s">
        <v>412</v>
      </c>
      <c r="F745" s="55" t="s">
        <v>4626</v>
      </c>
      <c r="G745" s="80">
        <v>45474</v>
      </c>
      <c r="H745" s="80">
        <v>45505</v>
      </c>
      <c r="I745" s="34" t="s">
        <v>124</v>
      </c>
      <c r="J745" s="34" t="s">
        <v>125</v>
      </c>
      <c r="K745" s="48" t="s">
        <v>1143</v>
      </c>
      <c r="L745" s="107" t="s">
        <v>78</v>
      </c>
      <c r="M745" s="47">
        <v>3</v>
      </c>
      <c r="N745" s="34" t="s">
        <v>5839</v>
      </c>
      <c r="O745" s="65">
        <v>45498.3923611111</v>
      </c>
      <c r="P745" s="35"/>
      <c r="Q745" s="35"/>
      <c r="R745" s="40"/>
      <c r="S745" s="40"/>
      <c r="T745" s="36"/>
      <c r="U745" s="34" t="s">
        <v>5840</v>
      </c>
      <c r="V745" s="34" t="s">
        <v>5830</v>
      </c>
      <c r="W745" s="123" t="s">
        <v>5836</v>
      </c>
      <c r="X745" t="s">
        <v>132</v>
      </c>
      <c r="Y745" t="s">
        <v>138</v>
      </c>
    </row>
    <row r="746" ht="364.5" spans="1:25">
      <c r="A746" s="107">
        <v>792</v>
      </c>
      <c r="B746" s="34" t="s">
        <v>117</v>
      </c>
      <c r="C746" s="47" t="s">
        <v>150</v>
      </c>
      <c r="D746" s="125" t="s">
        <v>5830</v>
      </c>
      <c r="E746" s="57" t="s">
        <v>412</v>
      </c>
      <c r="F746" s="55" t="s">
        <v>4626</v>
      </c>
      <c r="G746" s="80">
        <v>45536</v>
      </c>
      <c r="H746" s="80">
        <v>45566</v>
      </c>
      <c r="I746" s="34" t="s">
        <v>124</v>
      </c>
      <c r="J746" s="34" t="s">
        <v>125</v>
      </c>
      <c r="K746" s="48" t="s">
        <v>1143</v>
      </c>
      <c r="L746" s="107" t="s">
        <v>78</v>
      </c>
      <c r="M746" s="47">
        <v>3</v>
      </c>
      <c r="N746" s="34" t="s">
        <v>5841</v>
      </c>
      <c r="O746" s="65">
        <v>45559.6145833333</v>
      </c>
      <c r="P746" s="35"/>
      <c r="Q746" s="35"/>
      <c r="R746" s="40"/>
      <c r="S746" s="40"/>
      <c r="T746" s="36"/>
      <c r="U746" s="34" t="s">
        <v>5842</v>
      </c>
      <c r="V746" s="34" t="s">
        <v>5830</v>
      </c>
      <c r="W746" s="123" t="s">
        <v>5843</v>
      </c>
      <c r="X746" t="s">
        <v>132</v>
      </c>
      <c r="Y746" t="s">
        <v>149</v>
      </c>
    </row>
    <row r="747" ht="14.25" spans="1:22">
      <c r="A747" s="107">
        <v>793</v>
      </c>
      <c r="B747" s="34" t="s">
        <v>117</v>
      </c>
      <c r="C747" s="47" t="s">
        <v>150</v>
      </c>
      <c r="D747" s="125" t="s">
        <v>5830</v>
      </c>
      <c r="E747" s="57" t="s">
        <v>412</v>
      </c>
      <c r="F747" s="55" t="s">
        <v>4626</v>
      </c>
      <c r="G747" s="80">
        <v>45597</v>
      </c>
      <c r="H747" s="80">
        <v>45627</v>
      </c>
      <c r="I747" s="34" t="s">
        <v>124</v>
      </c>
      <c r="J747" s="34" t="s">
        <v>125</v>
      </c>
      <c r="K747" s="48" t="s">
        <v>1143</v>
      </c>
      <c r="L747" s="107" t="s">
        <v>78</v>
      </c>
      <c r="M747" s="47">
        <v>3</v>
      </c>
      <c r="N747" s="34"/>
      <c r="O747" s="34"/>
      <c r="P747" s="35"/>
      <c r="Q747" s="35"/>
      <c r="R747" s="40"/>
      <c r="S747" s="40"/>
      <c r="T747" s="36"/>
      <c r="U747" s="34"/>
      <c r="V747" s="34"/>
    </row>
    <row r="748" ht="378" spans="1:25">
      <c r="A748" s="107">
        <v>794</v>
      </c>
      <c r="B748" s="34" t="s">
        <v>117</v>
      </c>
      <c r="C748" s="47" t="s">
        <v>150</v>
      </c>
      <c r="D748" s="125" t="s">
        <v>5844</v>
      </c>
      <c r="E748" s="57" t="s">
        <v>412</v>
      </c>
      <c r="F748" s="55" t="s">
        <v>4626</v>
      </c>
      <c r="G748" s="80">
        <v>45292</v>
      </c>
      <c r="H748" s="80">
        <v>45323</v>
      </c>
      <c r="I748" s="34" t="s">
        <v>124</v>
      </c>
      <c r="J748" s="34" t="s">
        <v>125</v>
      </c>
      <c r="K748" s="48" t="s">
        <v>1143</v>
      </c>
      <c r="L748" s="107" t="s">
        <v>78</v>
      </c>
      <c r="M748" s="47">
        <v>3</v>
      </c>
      <c r="N748" s="34" t="s">
        <v>5831</v>
      </c>
      <c r="O748" s="65">
        <v>45315.6479166667</v>
      </c>
      <c r="P748" s="35"/>
      <c r="Q748" s="35"/>
      <c r="R748" s="40"/>
      <c r="S748" s="40"/>
      <c r="T748" s="36"/>
      <c r="U748" s="34" t="s">
        <v>5832</v>
      </c>
      <c r="V748" s="34" t="s">
        <v>5844</v>
      </c>
      <c r="W748" s="123" t="s">
        <v>5833</v>
      </c>
      <c r="X748" t="s">
        <v>132</v>
      </c>
      <c r="Y748" t="s">
        <v>133</v>
      </c>
    </row>
    <row r="749" ht="364.5" spans="1:25">
      <c r="A749" s="107">
        <v>795</v>
      </c>
      <c r="B749" s="34" t="s">
        <v>117</v>
      </c>
      <c r="C749" s="47" t="s">
        <v>150</v>
      </c>
      <c r="D749" s="125" t="s">
        <v>5844</v>
      </c>
      <c r="E749" s="57" t="s">
        <v>412</v>
      </c>
      <c r="F749" s="55" t="s">
        <v>4626</v>
      </c>
      <c r="G749" s="80">
        <v>45352</v>
      </c>
      <c r="H749" s="80">
        <v>45383</v>
      </c>
      <c r="I749" s="34" t="s">
        <v>124</v>
      </c>
      <c r="J749" s="34" t="s">
        <v>125</v>
      </c>
      <c r="K749" s="48" t="s">
        <v>1143</v>
      </c>
      <c r="L749" s="107" t="s">
        <v>78</v>
      </c>
      <c r="M749" s="47">
        <v>3</v>
      </c>
      <c r="N749" s="34" t="s">
        <v>5834</v>
      </c>
      <c r="O749" s="65">
        <v>45363.51875</v>
      </c>
      <c r="P749" s="35"/>
      <c r="Q749" s="35"/>
      <c r="R749" s="40"/>
      <c r="S749" s="40"/>
      <c r="T749" s="36"/>
      <c r="U749" s="34" t="s">
        <v>5835</v>
      </c>
      <c r="V749" s="34" t="s">
        <v>5844</v>
      </c>
      <c r="W749" s="123" t="s">
        <v>5836</v>
      </c>
      <c r="X749" t="s">
        <v>132</v>
      </c>
      <c r="Y749" t="s">
        <v>163</v>
      </c>
    </row>
    <row r="750" ht="364.5" spans="1:25">
      <c r="A750" s="107">
        <v>796</v>
      </c>
      <c r="B750" s="34" t="s">
        <v>117</v>
      </c>
      <c r="C750" s="47" t="s">
        <v>150</v>
      </c>
      <c r="D750" s="125" t="s">
        <v>5844</v>
      </c>
      <c r="E750" s="57" t="s">
        <v>412</v>
      </c>
      <c r="F750" s="55" t="s">
        <v>4626</v>
      </c>
      <c r="G750" s="80">
        <v>45413</v>
      </c>
      <c r="H750" s="80">
        <v>45444</v>
      </c>
      <c r="I750" s="34" t="s">
        <v>124</v>
      </c>
      <c r="J750" s="34" t="s">
        <v>125</v>
      </c>
      <c r="K750" s="48" t="s">
        <v>1143</v>
      </c>
      <c r="L750" s="107" t="s">
        <v>78</v>
      </c>
      <c r="M750" s="47">
        <v>3</v>
      </c>
      <c r="N750" s="34" t="s">
        <v>5837</v>
      </c>
      <c r="O750" s="65">
        <v>45433.4493055556</v>
      </c>
      <c r="P750" s="35"/>
      <c r="Q750" s="35"/>
      <c r="R750" s="40"/>
      <c r="S750" s="40"/>
      <c r="T750" s="36"/>
      <c r="U750" s="34" t="s">
        <v>5838</v>
      </c>
      <c r="V750" s="34" t="s">
        <v>5844</v>
      </c>
      <c r="W750" s="123" t="s">
        <v>5836</v>
      </c>
      <c r="X750" s="124" t="s">
        <v>132</v>
      </c>
      <c r="Y750" s="124" t="s">
        <v>438</v>
      </c>
    </row>
    <row r="751" ht="364.5" spans="1:25">
      <c r="A751" s="107">
        <v>797</v>
      </c>
      <c r="B751" s="34" t="s">
        <v>117</v>
      </c>
      <c r="C751" s="47" t="s">
        <v>150</v>
      </c>
      <c r="D751" s="125" t="s">
        <v>5844</v>
      </c>
      <c r="E751" s="57" t="s">
        <v>412</v>
      </c>
      <c r="F751" s="55" t="s">
        <v>4626</v>
      </c>
      <c r="G751" s="80">
        <v>45474</v>
      </c>
      <c r="H751" s="80">
        <v>45505</v>
      </c>
      <c r="I751" s="34" t="s">
        <v>124</v>
      </c>
      <c r="J751" s="34" t="s">
        <v>125</v>
      </c>
      <c r="K751" s="48" t="s">
        <v>1143</v>
      </c>
      <c r="L751" s="107" t="s">
        <v>78</v>
      </c>
      <c r="M751" s="47">
        <v>3</v>
      </c>
      <c r="N751" s="34" t="s">
        <v>5839</v>
      </c>
      <c r="O751" s="65">
        <v>45498.3923611111</v>
      </c>
      <c r="P751" s="35"/>
      <c r="Q751" s="35"/>
      <c r="R751" s="40"/>
      <c r="S751" s="40"/>
      <c r="T751" s="36"/>
      <c r="U751" s="34" t="s">
        <v>5840</v>
      </c>
      <c r="V751" s="34" t="s">
        <v>5844</v>
      </c>
      <c r="W751" s="123" t="s">
        <v>5836</v>
      </c>
      <c r="X751" t="s">
        <v>132</v>
      </c>
      <c r="Y751" t="s">
        <v>138</v>
      </c>
    </row>
    <row r="752" ht="364.5" spans="1:25">
      <c r="A752" s="107">
        <v>798</v>
      </c>
      <c r="B752" s="34" t="s">
        <v>117</v>
      </c>
      <c r="C752" s="47" t="s">
        <v>150</v>
      </c>
      <c r="D752" s="125" t="s">
        <v>5844</v>
      </c>
      <c r="E752" s="57" t="s">
        <v>412</v>
      </c>
      <c r="F752" s="55" t="s">
        <v>4626</v>
      </c>
      <c r="G752" s="80">
        <v>45536</v>
      </c>
      <c r="H752" s="80">
        <v>45566</v>
      </c>
      <c r="I752" s="34" t="s">
        <v>124</v>
      </c>
      <c r="J752" s="34" t="s">
        <v>125</v>
      </c>
      <c r="K752" s="48" t="s">
        <v>1143</v>
      </c>
      <c r="L752" s="107" t="s">
        <v>78</v>
      </c>
      <c r="M752" s="47">
        <v>3</v>
      </c>
      <c r="N752" s="34" t="s">
        <v>5841</v>
      </c>
      <c r="O752" s="65">
        <v>45559.6145833333</v>
      </c>
      <c r="P752" s="35"/>
      <c r="Q752" s="35"/>
      <c r="R752" s="40"/>
      <c r="S752" s="40"/>
      <c r="T752" s="36"/>
      <c r="U752" s="34" t="s">
        <v>5842</v>
      </c>
      <c r="V752" s="34" t="s">
        <v>5844</v>
      </c>
      <c r="W752" s="123" t="s">
        <v>5843</v>
      </c>
      <c r="X752" t="s">
        <v>132</v>
      </c>
      <c r="Y752" t="s">
        <v>149</v>
      </c>
    </row>
    <row r="753" ht="14.25" spans="1:22">
      <c r="A753" s="107">
        <v>799</v>
      </c>
      <c r="B753" s="34" t="s">
        <v>117</v>
      </c>
      <c r="C753" s="47" t="s">
        <v>150</v>
      </c>
      <c r="D753" s="125" t="s">
        <v>5844</v>
      </c>
      <c r="E753" s="57" t="s">
        <v>412</v>
      </c>
      <c r="F753" s="55" t="s">
        <v>4626</v>
      </c>
      <c r="G753" s="80">
        <v>45597</v>
      </c>
      <c r="H753" s="80">
        <v>45627</v>
      </c>
      <c r="I753" s="34" t="s">
        <v>124</v>
      </c>
      <c r="J753" s="34" t="s">
        <v>125</v>
      </c>
      <c r="K753" s="48" t="s">
        <v>1143</v>
      </c>
      <c r="L753" s="107" t="s">
        <v>78</v>
      </c>
      <c r="M753" s="47">
        <v>3</v>
      </c>
      <c r="N753" s="34"/>
      <c r="O753" s="34"/>
      <c r="P753" s="35"/>
      <c r="Q753" s="35"/>
      <c r="R753" s="40"/>
      <c r="S753" s="40"/>
      <c r="T753" s="36"/>
      <c r="U753" s="34"/>
      <c r="V753" s="34"/>
    </row>
    <row r="754" ht="409.5" spans="1:25">
      <c r="A754" s="107">
        <v>800</v>
      </c>
      <c r="B754" s="34" t="s">
        <v>117</v>
      </c>
      <c r="C754" s="47" t="s">
        <v>150</v>
      </c>
      <c r="D754" s="125" t="s">
        <v>5845</v>
      </c>
      <c r="E754" s="57" t="s">
        <v>412</v>
      </c>
      <c r="F754" s="55" t="s">
        <v>4626</v>
      </c>
      <c r="G754" s="80">
        <v>45292</v>
      </c>
      <c r="H754" s="80">
        <v>45323</v>
      </c>
      <c r="I754" s="34" t="s">
        <v>124</v>
      </c>
      <c r="J754" s="34" t="s">
        <v>125</v>
      </c>
      <c r="K754" s="48" t="s">
        <v>1143</v>
      </c>
      <c r="L754" s="107" t="s">
        <v>78</v>
      </c>
      <c r="M754" s="47">
        <v>3</v>
      </c>
      <c r="N754" s="34" t="s">
        <v>5802</v>
      </c>
      <c r="O754" s="65">
        <v>45316.6555555556</v>
      </c>
      <c r="P754" s="35"/>
      <c r="Q754" s="35"/>
      <c r="R754" s="40"/>
      <c r="S754" s="40"/>
      <c r="T754" s="36"/>
      <c r="U754" s="34" t="s">
        <v>5803</v>
      </c>
      <c r="V754" s="34" t="s">
        <v>5845</v>
      </c>
      <c r="W754" s="123" t="s">
        <v>5804</v>
      </c>
      <c r="X754" t="s">
        <v>132</v>
      </c>
      <c r="Y754" t="s">
        <v>133</v>
      </c>
    </row>
    <row r="755" ht="351" spans="1:25">
      <c r="A755" s="107">
        <v>801</v>
      </c>
      <c r="B755" s="34" t="s">
        <v>117</v>
      </c>
      <c r="C755" s="47" t="s">
        <v>150</v>
      </c>
      <c r="D755" s="125" t="s">
        <v>5845</v>
      </c>
      <c r="E755" s="57" t="s">
        <v>412</v>
      </c>
      <c r="F755" s="55" t="s">
        <v>4626</v>
      </c>
      <c r="G755" s="80">
        <v>45352</v>
      </c>
      <c r="H755" s="80">
        <v>45383</v>
      </c>
      <c r="I755" s="34" t="s">
        <v>124</v>
      </c>
      <c r="J755" s="34" t="s">
        <v>125</v>
      </c>
      <c r="K755" s="48" t="s">
        <v>1143</v>
      </c>
      <c r="L755" s="107" t="s">
        <v>78</v>
      </c>
      <c r="M755" s="47">
        <v>3</v>
      </c>
      <c r="N755" s="34" t="s">
        <v>5846</v>
      </c>
      <c r="O755" s="65">
        <v>45373.4854166667</v>
      </c>
      <c r="P755" s="35"/>
      <c r="Q755" s="35"/>
      <c r="R755" s="40"/>
      <c r="S755" s="40"/>
      <c r="T755" s="36"/>
      <c r="U755" s="34" t="s">
        <v>5847</v>
      </c>
      <c r="V755" s="34" t="s">
        <v>5845</v>
      </c>
      <c r="W755" s="123" t="s">
        <v>5848</v>
      </c>
      <c r="X755" t="s">
        <v>132</v>
      </c>
      <c r="Y755" t="s">
        <v>163</v>
      </c>
    </row>
    <row r="756" ht="351" spans="1:25">
      <c r="A756" s="107">
        <v>802</v>
      </c>
      <c r="B756" s="34" t="s">
        <v>117</v>
      </c>
      <c r="C756" s="47" t="s">
        <v>150</v>
      </c>
      <c r="D756" s="125" t="s">
        <v>5845</v>
      </c>
      <c r="E756" s="57" t="s">
        <v>412</v>
      </c>
      <c r="F756" s="55" t="s">
        <v>4626</v>
      </c>
      <c r="G756" s="80">
        <v>45413</v>
      </c>
      <c r="H756" s="80">
        <v>45444</v>
      </c>
      <c r="I756" s="34" t="s">
        <v>124</v>
      </c>
      <c r="J756" s="34" t="s">
        <v>125</v>
      </c>
      <c r="K756" s="48" t="s">
        <v>1143</v>
      </c>
      <c r="L756" s="107" t="s">
        <v>78</v>
      </c>
      <c r="M756" s="47">
        <v>3</v>
      </c>
      <c r="N756" s="34" t="s">
        <v>5849</v>
      </c>
      <c r="O756" s="65">
        <v>45470.40625</v>
      </c>
      <c r="P756" s="35"/>
      <c r="Q756" s="35"/>
      <c r="R756" s="40"/>
      <c r="S756" s="40"/>
      <c r="T756" s="36"/>
      <c r="U756" s="34" t="s">
        <v>5850</v>
      </c>
      <c r="V756" s="34" t="s">
        <v>5845</v>
      </c>
      <c r="W756" s="123" t="s">
        <v>5848</v>
      </c>
      <c r="X756" s="124" t="s">
        <v>132</v>
      </c>
      <c r="Y756" s="124" t="s">
        <v>425</v>
      </c>
    </row>
    <row r="757" ht="351" spans="1:25">
      <c r="A757" s="107">
        <v>803</v>
      </c>
      <c r="B757" s="34" t="s">
        <v>117</v>
      </c>
      <c r="C757" s="47" t="s">
        <v>150</v>
      </c>
      <c r="D757" s="125" t="s">
        <v>5845</v>
      </c>
      <c r="E757" s="57" t="s">
        <v>412</v>
      </c>
      <c r="F757" s="55" t="s">
        <v>4626</v>
      </c>
      <c r="G757" s="80">
        <v>45474</v>
      </c>
      <c r="H757" s="80">
        <v>45505</v>
      </c>
      <c r="I757" s="34" t="s">
        <v>124</v>
      </c>
      <c r="J757" s="34" t="s">
        <v>125</v>
      </c>
      <c r="K757" s="48" t="s">
        <v>1143</v>
      </c>
      <c r="L757" s="107" t="s">
        <v>78</v>
      </c>
      <c r="M757" s="47">
        <v>3</v>
      </c>
      <c r="N757" s="34" t="s">
        <v>5825</v>
      </c>
      <c r="O757" s="65">
        <v>45485.6770833333</v>
      </c>
      <c r="P757" s="35"/>
      <c r="Q757" s="35"/>
      <c r="R757" s="40"/>
      <c r="S757" s="40"/>
      <c r="T757" s="36"/>
      <c r="U757" s="34" t="s">
        <v>5851</v>
      </c>
      <c r="V757" s="34" t="s">
        <v>5845</v>
      </c>
      <c r="W757" s="123" t="s">
        <v>5852</v>
      </c>
      <c r="X757" t="s">
        <v>132</v>
      </c>
      <c r="Y757" t="s">
        <v>138</v>
      </c>
    </row>
    <row r="758" ht="351" spans="1:25">
      <c r="A758" s="107">
        <v>804</v>
      </c>
      <c r="B758" s="34" t="s">
        <v>117</v>
      </c>
      <c r="C758" s="47" t="s">
        <v>150</v>
      </c>
      <c r="D758" s="125" t="s">
        <v>5845</v>
      </c>
      <c r="E758" s="57" t="s">
        <v>412</v>
      </c>
      <c r="F758" s="55" t="s">
        <v>4626</v>
      </c>
      <c r="G758" s="80">
        <v>45536</v>
      </c>
      <c r="H758" s="80">
        <v>45566</v>
      </c>
      <c r="I758" s="34" t="s">
        <v>124</v>
      </c>
      <c r="J758" s="34" t="s">
        <v>125</v>
      </c>
      <c r="K758" s="48" t="s">
        <v>1143</v>
      </c>
      <c r="L758" s="107" t="s">
        <v>78</v>
      </c>
      <c r="M758" s="47">
        <v>3</v>
      </c>
      <c r="N758" s="34" t="s">
        <v>5812</v>
      </c>
      <c r="O758" s="65">
        <v>45559.6145833333</v>
      </c>
      <c r="P758" s="35"/>
      <c r="Q758" s="35"/>
      <c r="R758" s="40"/>
      <c r="S758" s="40"/>
      <c r="T758" s="36"/>
      <c r="U758" s="34" t="s">
        <v>5853</v>
      </c>
      <c r="V758" s="34" t="s">
        <v>5845</v>
      </c>
      <c r="W758" s="123" t="s">
        <v>5852</v>
      </c>
      <c r="X758" t="s">
        <v>132</v>
      </c>
      <c r="Y758" t="s">
        <v>149</v>
      </c>
    </row>
    <row r="759" ht="14.25" spans="1:22">
      <c r="A759" s="107">
        <v>805</v>
      </c>
      <c r="B759" s="34" t="s">
        <v>117</v>
      </c>
      <c r="C759" s="47" t="s">
        <v>150</v>
      </c>
      <c r="D759" s="125" t="s">
        <v>5845</v>
      </c>
      <c r="E759" s="57" t="s">
        <v>412</v>
      </c>
      <c r="F759" s="55" t="s">
        <v>4626</v>
      </c>
      <c r="G759" s="80">
        <v>45597</v>
      </c>
      <c r="H759" s="80">
        <v>45627</v>
      </c>
      <c r="I759" s="34" t="s">
        <v>124</v>
      </c>
      <c r="J759" s="34" t="s">
        <v>125</v>
      </c>
      <c r="K759" s="48" t="s">
        <v>1143</v>
      </c>
      <c r="L759" s="107" t="s">
        <v>78</v>
      </c>
      <c r="M759" s="47">
        <v>3</v>
      </c>
      <c r="N759" s="34"/>
      <c r="O759" s="34"/>
      <c r="P759" s="35"/>
      <c r="Q759" s="35"/>
      <c r="R759" s="40"/>
      <c r="S759" s="40"/>
      <c r="T759" s="36"/>
      <c r="U759" s="34"/>
      <c r="V759" s="34"/>
    </row>
    <row r="760" ht="409.5" spans="1:25">
      <c r="A760" s="107">
        <v>806</v>
      </c>
      <c r="B760" s="34" t="s">
        <v>117</v>
      </c>
      <c r="C760" s="47" t="s">
        <v>150</v>
      </c>
      <c r="D760" s="113" t="s">
        <v>4444</v>
      </c>
      <c r="E760" s="57" t="s">
        <v>157</v>
      </c>
      <c r="F760" s="55" t="s">
        <v>4626</v>
      </c>
      <c r="G760" s="80">
        <v>45292</v>
      </c>
      <c r="H760" s="80">
        <v>45352</v>
      </c>
      <c r="I760" s="34" t="s">
        <v>124</v>
      </c>
      <c r="J760" s="34" t="s">
        <v>125</v>
      </c>
      <c r="K760" s="48" t="s">
        <v>1143</v>
      </c>
      <c r="L760" s="107" t="s">
        <v>78</v>
      </c>
      <c r="M760" s="47">
        <v>6</v>
      </c>
      <c r="N760" s="34" t="s">
        <v>5854</v>
      </c>
      <c r="O760" s="65">
        <v>45307.6090277778</v>
      </c>
      <c r="P760" s="35"/>
      <c r="Q760" s="35"/>
      <c r="R760" s="40"/>
      <c r="S760" s="40"/>
      <c r="T760" s="36"/>
      <c r="U760" s="34" t="s">
        <v>5855</v>
      </c>
      <c r="V760" s="34" t="s">
        <v>4444</v>
      </c>
      <c r="W760" s="123" t="s">
        <v>5856</v>
      </c>
      <c r="X760" t="s">
        <v>132</v>
      </c>
      <c r="Y760" t="s">
        <v>133</v>
      </c>
    </row>
    <row r="761" ht="409.5" spans="1:25">
      <c r="A761" s="107">
        <v>807</v>
      </c>
      <c r="B761" s="34" t="s">
        <v>117</v>
      </c>
      <c r="C761" s="47" t="s">
        <v>150</v>
      </c>
      <c r="D761" s="113" t="s">
        <v>4444</v>
      </c>
      <c r="E761" s="57" t="s">
        <v>157</v>
      </c>
      <c r="F761" s="55" t="s">
        <v>4626</v>
      </c>
      <c r="G761" s="80">
        <v>45383</v>
      </c>
      <c r="H761" s="80">
        <v>45444</v>
      </c>
      <c r="I761" s="34" t="s">
        <v>124</v>
      </c>
      <c r="J761" s="34" t="s">
        <v>125</v>
      </c>
      <c r="K761" s="48" t="s">
        <v>1143</v>
      </c>
      <c r="L761" s="107" t="s">
        <v>78</v>
      </c>
      <c r="M761" s="47">
        <v>6</v>
      </c>
      <c r="N761" s="34" t="s">
        <v>5854</v>
      </c>
      <c r="O761" s="65">
        <v>45307.6090277778</v>
      </c>
      <c r="P761" s="35"/>
      <c r="Q761" s="35"/>
      <c r="R761" s="40"/>
      <c r="S761" s="40"/>
      <c r="T761" s="36"/>
      <c r="U761" s="34" t="s">
        <v>5855</v>
      </c>
      <c r="V761" s="34" t="s">
        <v>4444</v>
      </c>
      <c r="W761" s="123" t="s">
        <v>5856</v>
      </c>
      <c r="X761" t="s">
        <v>132</v>
      </c>
      <c r="Y761" t="s">
        <v>133</v>
      </c>
    </row>
    <row r="762" ht="409.5" spans="1:25">
      <c r="A762" s="107"/>
      <c r="B762" s="34" t="s">
        <v>117</v>
      </c>
      <c r="C762" s="47" t="s">
        <v>150</v>
      </c>
      <c r="D762" s="113" t="s">
        <v>4444</v>
      </c>
      <c r="E762" s="57" t="s">
        <v>157</v>
      </c>
      <c r="F762" s="55" t="s">
        <v>4626</v>
      </c>
      <c r="G762" s="80">
        <v>45444</v>
      </c>
      <c r="H762" s="80">
        <v>45536</v>
      </c>
      <c r="I762" s="34" t="s">
        <v>124</v>
      </c>
      <c r="J762" s="34" t="s">
        <v>125</v>
      </c>
      <c r="K762" s="48" t="s">
        <v>1143</v>
      </c>
      <c r="L762" s="107" t="s">
        <v>78</v>
      </c>
      <c r="M762" s="47">
        <v>6</v>
      </c>
      <c r="N762" s="34" t="s">
        <v>5857</v>
      </c>
      <c r="O762" s="65">
        <v>45498.3923611111</v>
      </c>
      <c r="P762" s="35"/>
      <c r="Q762" s="35"/>
      <c r="R762" s="40"/>
      <c r="S762" s="40"/>
      <c r="T762" s="36"/>
      <c r="U762" s="34" t="s">
        <v>5858</v>
      </c>
      <c r="V762" s="34" t="s">
        <v>4444</v>
      </c>
      <c r="W762" s="123" t="s">
        <v>5859</v>
      </c>
      <c r="X762" t="s">
        <v>132</v>
      </c>
      <c r="Y762" t="s">
        <v>138</v>
      </c>
    </row>
    <row r="763" ht="409.5" spans="1:25">
      <c r="A763" s="107"/>
      <c r="B763" s="34" t="s">
        <v>117</v>
      </c>
      <c r="C763" s="47" t="s">
        <v>150</v>
      </c>
      <c r="D763" s="113" t="s">
        <v>4444</v>
      </c>
      <c r="E763" s="57" t="s">
        <v>157</v>
      </c>
      <c r="F763" s="55" t="s">
        <v>4626</v>
      </c>
      <c r="G763" s="80">
        <v>45566</v>
      </c>
      <c r="H763" s="80">
        <v>45627</v>
      </c>
      <c r="I763" s="34" t="s">
        <v>124</v>
      </c>
      <c r="J763" s="34" t="s">
        <v>125</v>
      </c>
      <c r="K763" s="48" t="s">
        <v>1143</v>
      </c>
      <c r="L763" s="107" t="s">
        <v>78</v>
      </c>
      <c r="M763" s="47">
        <v>6</v>
      </c>
      <c r="N763" s="34" t="s">
        <v>5857</v>
      </c>
      <c r="O763" s="65">
        <v>45498.3923611111</v>
      </c>
      <c r="P763" s="35"/>
      <c r="Q763" s="35"/>
      <c r="R763" s="40"/>
      <c r="S763" s="40"/>
      <c r="T763" s="36"/>
      <c r="U763" s="34" t="s">
        <v>5858</v>
      </c>
      <c r="V763" s="34" t="s">
        <v>4444</v>
      </c>
      <c r="W763" s="123" t="s">
        <v>5859</v>
      </c>
      <c r="X763" t="s">
        <v>132</v>
      </c>
      <c r="Y763" t="s">
        <v>138</v>
      </c>
    </row>
    <row r="764" ht="409.5" spans="1:25">
      <c r="A764" s="107">
        <v>808</v>
      </c>
      <c r="B764" s="34" t="s">
        <v>117</v>
      </c>
      <c r="C764" s="47" t="s">
        <v>150</v>
      </c>
      <c r="D764" s="113" t="s">
        <v>4622</v>
      </c>
      <c r="E764" s="57" t="s">
        <v>157</v>
      </c>
      <c r="F764" s="55" t="s">
        <v>4626</v>
      </c>
      <c r="G764" s="80">
        <v>45292</v>
      </c>
      <c r="H764" s="80">
        <v>45444</v>
      </c>
      <c r="I764" s="34" t="s">
        <v>124</v>
      </c>
      <c r="J764" s="34" t="s">
        <v>125</v>
      </c>
      <c r="K764" s="48" t="s">
        <v>1143</v>
      </c>
      <c r="L764" s="107" t="s">
        <v>78</v>
      </c>
      <c r="M764" s="47">
        <v>3</v>
      </c>
      <c r="N764" s="34" t="s">
        <v>5860</v>
      </c>
      <c r="O764" s="65">
        <v>45315.6479166667</v>
      </c>
      <c r="P764" s="35"/>
      <c r="Q764" s="35"/>
      <c r="R764" s="40"/>
      <c r="S764" s="40"/>
      <c r="T764" s="36"/>
      <c r="U764" s="34" t="s">
        <v>5861</v>
      </c>
      <c r="V764" s="34" t="s">
        <v>4622</v>
      </c>
      <c r="W764" s="123" t="s">
        <v>5862</v>
      </c>
      <c r="X764" s="124" t="s">
        <v>132</v>
      </c>
      <c r="Y764" s="124" t="s">
        <v>133</v>
      </c>
    </row>
    <row r="765" ht="409.5" spans="1:25">
      <c r="A765" s="107">
        <v>809</v>
      </c>
      <c r="B765" s="34" t="s">
        <v>117</v>
      </c>
      <c r="C765" s="47" t="s">
        <v>150</v>
      </c>
      <c r="D765" s="113" t="s">
        <v>4622</v>
      </c>
      <c r="E765" s="57" t="s">
        <v>157</v>
      </c>
      <c r="F765" s="55" t="s">
        <v>4626</v>
      </c>
      <c r="G765" s="80">
        <v>45474</v>
      </c>
      <c r="H765" s="80">
        <v>45627</v>
      </c>
      <c r="I765" s="34" t="s">
        <v>124</v>
      </c>
      <c r="J765" s="34" t="s">
        <v>125</v>
      </c>
      <c r="K765" s="48" t="s">
        <v>1143</v>
      </c>
      <c r="L765" s="107" t="s">
        <v>78</v>
      </c>
      <c r="M765" s="47">
        <v>3</v>
      </c>
      <c r="N765" s="34" t="s">
        <v>5863</v>
      </c>
      <c r="O765" s="65">
        <v>45485.6770833333</v>
      </c>
      <c r="P765" s="35"/>
      <c r="Q765" s="35"/>
      <c r="R765" s="40"/>
      <c r="S765" s="40"/>
      <c r="T765" s="36"/>
      <c r="U765" s="34" t="s">
        <v>5864</v>
      </c>
      <c r="V765" s="34" t="s">
        <v>4622</v>
      </c>
      <c r="W765" s="123" t="s">
        <v>5865</v>
      </c>
      <c r="X765" t="s">
        <v>132</v>
      </c>
      <c r="Y765" t="s">
        <v>138</v>
      </c>
    </row>
    <row r="766" ht="14.25" spans="1:23">
      <c r="A766" s="107">
        <v>810</v>
      </c>
      <c r="B766" s="34" t="s">
        <v>117</v>
      </c>
      <c r="C766" s="47" t="s">
        <v>150</v>
      </c>
      <c r="D766" s="113" t="s">
        <v>1714</v>
      </c>
      <c r="E766" s="54" t="s">
        <v>412</v>
      </c>
      <c r="F766" s="55" t="s">
        <v>4626</v>
      </c>
      <c r="G766" s="80">
        <v>45292</v>
      </c>
      <c r="H766" s="80">
        <v>45352</v>
      </c>
      <c r="I766" s="34" t="s">
        <v>124</v>
      </c>
      <c r="J766" s="34" t="s">
        <v>125</v>
      </c>
      <c r="K766" s="48" t="s">
        <v>1143</v>
      </c>
      <c r="L766" s="107" t="s">
        <v>78</v>
      </c>
      <c r="M766" s="47">
        <v>3</v>
      </c>
      <c r="N766" s="34"/>
      <c r="O766" s="65"/>
      <c r="P766" s="35"/>
      <c r="Q766" s="35"/>
      <c r="R766" s="40"/>
      <c r="S766" s="40"/>
      <c r="T766" s="36"/>
      <c r="U766" s="34"/>
      <c r="V766" s="34"/>
      <c r="W766" s="123"/>
    </row>
    <row r="767" ht="270" spans="1:25">
      <c r="A767" s="107">
        <v>811</v>
      </c>
      <c r="B767" s="34" t="s">
        <v>117</v>
      </c>
      <c r="C767" s="47" t="s">
        <v>150</v>
      </c>
      <c r="D767" s="113" t="s">
        <v>1714</v>
      </c>
      <c r="E767" s="54" t="s">
        <v>412</v>
      </c>
      <c r="F767" s="55" t="s">
        <v>4626</v>
      </c>
      <c r="G767" s="80">
        <v>45383</v>
      </c>
      <c r="H767" s="80">
        <v>45444</v>
      </c>
      <c r="I767" s="34" t="s">
        <v>124</v>
      </c>
      <c r="J767" s="34" t="s">
        <v>125</v>
      </c>
      <c r="K767" s="48" t="s">
        <v>1143</v>
      </c>
      <c r="L767" s="107" t="s">
        <v>78</v>
      </c>
      <c r="M767" s="47">
        <v>3</v>
      </c>
      <c r="N767" s="34" t="s">
        <v>5866</v>
      </c>
      <c r="O767" s="65">
        <v>45455.4166666667</v>
      </c>
      <c r="P767" s="35"/>
      <c r="Q767" s="35"/>
      <c r="R767" s="40"/>
      <c r="S767" s="40"/>
      <c r="T767" s="36"/>
      <c r="U767" s="34" t="s">
        <v>5867</v>
      </c>
      <c r="V767" s="34" t="s">
        <v>1714</v>
      </c>
      <c r="W767" s="123" t="s">
        <v>5868</v>
      </c>
      <c r="X767" s="124" t="s">
        <v>132</v>
      </c>
      <c r="Y767" s="124" t="s">
        <v>425</v>
      </c>
    </row>
    <row r="768" ht="243" spans="1:25">
      <c r="A768" s="107"/>
      <c r="B768" s="34" t="s">
        <v>117</v>
      </c>
      <c r="C768" s="47" t="s">
        <v>150</v>
      </c>
      <c r="D768" s="113" t="s">
        <v>1714</v>
      </c>
      <c r="E768" s="54" t="s">
        <v>412</v>
      </c>
      <c r="F768" s="55" t="s">
        <v>4626</v>
      </c>
      <c r="G768" s="80">
        <v>45444</v>
      </c>
      <c r="H768" s="80">
        <v>45536</v>
      </c>
      <c r="I768" s="34" t="s">
        <v>124</v>
      </c>
      <c r="J768" s="34" t="s">
        <v>125</v>
      </c>
      <c r="K768" s="48" t="s">
        <v>1143</v>
      </c>
      <c r="L768" s="107" t="s">
        <v>78</v>
      </c>
      <c r="M768" s="47">
        <v>3</v>
      </c>
      <c r="N768" s="34" t="s">
        <v>5869</v>
      </c>
      <c r="O768" s="65">
        <v>45561.4736111111</v>
      </c>
      <c r="P768" s="35"/>
      <c r="Q768" s="35"/>
      <c r="R768" s="40"/>
      <c r="S768" s="40"/>
      <c r="T768" s="36"/>
      <c r="U768" s="34" t="s">
        <v>5870</v>
      </c>
      <c r="V768" s="34" t="s">
        <v>1714</v>
      </c>
      <c r="W768" s="123" t="s">
        <v>5871</v>
      </c>
      <c r="X768" t="s">
        <v>132</v>
      </c>
      <c r="Y768" t="s">
        <v>149</v>
      </c>
    </row>
    <row r="769" ht="14.25" spans="1:22">
      <c r="A769" s="107"/>
      <c r="B769" s="34" t="s">
        <v>117</v>
      </c>
      <c r="C769" s="47" t="s">
        <v>150</v>
      </c>
      <c r="D769" s="113" t="s">
        <v>1714</v>
      </c>
      <c r="E769" s="54" t="s">
        <v>412</v>
      </c>
      <c r="F769" s="55" t="s">
        <v>4626</v>
      </c>
      <c r="G769" s="80">
        <v>45566</v>
      </c>
      <c r="H769" s="80">
        <v>45627</v>
      </c>
      <c r="I769" s="34" t="s">
        <v>124</v>
      </c>
      <c r="J769" s="34" t="s">
        <v>125</v>
      </c>
      <c r="K769" s="48" t="s">
        <v>1143</v>
      </c>
      <c r="L769" s="107" t="s">
        <v>78</v>
      </c>
      <c r="M769" s="47">
        <v>3</v>
      </c>
      <c r="N769" s="34"/>
      <c r="O769" s="65"/>
      <c r="P769" s="35"/>
      <c r="Q769" s="35"/>
      <c r="R769" s="40"/>
      <c r="S769" s="40"/>
      <c r="T769" s="36"/>
      <c r="U769" s="34"/>
      <c r="V769" s="34"/>
    </row>
    <row r="770" ht="283.5" spans="1:25">
      <c r="A770" s="107">
        <v>812</v>
      </c>
      <c r="B770" s="34" t="s">
        <v>117</v>
      </c>
      <c r="C770" s="47" t="s">
        <v>150</v>
      </c>
      <c r="D770" s="92" t="s">
        <v>1719</v>
      </c>
      <c r="E770" s="57" t="s">
        <v>797</v>
      </c>
      <c r="F770" s="55" t="s">
        <v>4626</v>
      </c>
      <c r="G770" s="126">
        <v>45413</v>
      </c>
      <c r="H770" s="126">
        <v>45473</v>
      </c>
      <c r="I770" s="34" t="s">
        <v>124</v>
      </c>
      <c r="J770" s="34" t="s">
        <v>125</v>
      </c>
      <c r="K770" s="48" t="s">
        <v>1143</v>
      </c>
      <c r="L770" s="107" t="s">
        <v>78</v>
      </c>
      <c r="M770" s="47">
        <v>6</v>
      </c>
      <c r="N770" s="34" t="s">
        <v>5872</v>
      </c>
      <c r="O770" s="65">
        <v>45316.5006944444</v>
      </c>
      <c r="P770" s="35"/>
      <c r="Q770" s="35"/>
      <c r="R770" s="40"/>
      <c r="S770" s="40"/>
      <c r="T770" s="36"/>
      <c r="U770" s="34" t="s">
        <v>5873</v>
      </c>
      <c r="V770" s="34" t="s">
        <v>1719</v>
      </c>
      <c r="W770" s="123" t="s">
        <v>5874</v>
      </c>
      <c r="X770" s="124" t="s">
        <v>132</v>
      </c>
      <c r="Y770" s="124" t="s">
        <v>133</v>
      </c>
    </row>
    <row r="771" ht="409.5" spans="1:25">
      <c r="A771" s="107">
        <v>813</v>
      </c>
      <c r="B771" s="34" t="s">
        <v>117</v>
      </c>
      <c r="C771" s="47" t="s">
        <v>150</v>
      </c>
      <c r="D771" s="92" t="s">
        <v>1719</v>
      </c>
      <c r="E771" s="57" t="s">
        <v>797</v>
      </c>
      <c r="F771" s="55" t="s">
        <v>4626</v>
      </c>
      <c r="G771" s="80">
        <v>45474</v>
      </c>
      <c r="H771" s="80">
        <v>45536</v>
      </c>
      <c r="I771" s="34" t="s">
        <v>124</v>
      </c>
      <c r="J771" s="34" t="s">
        <v>125</v>
      </c>
      <c r="K771" s="48" t="s">
        <v>1143</v>
      </c>
      <c r="L771" s="107" t="s">
        <v>78</v>
      </c>
      <c r="M771" s="47">
        <v>6</v>
      </c>
      <c r="N771" s="34" t="s">
        <v>5875</v>
      </c>
      <c r="O771" s="65">
        <v>45316.5006944444</v>
      </c>
      <c r="P771" s="35"/>
      <c r="Q771" s="35"/>
      <c r="R771" s="40"/>
      <c r="S771" s="40"/>
      <c r="T771" s="36"/>
      <c r="U771" s="34" t="s">
        <v>5876</v>
      </c>
      <c r="V771" s="34" t="s">
        <v>1719</v>
      </c>
      <c r="W771" s="123" t="s">
        <v>5877</v>
      </c>
      <c r="X771" t="s">
        <v>132</v>
      </c>
      <c r="Y771" t="s">
        <v>133</v>
      </c>
    </row>
    <row r="772" ht="409.5" spans="1:25">
      <c r="A772" s="107">
        <v>814</v>
      </c>
      <c r="B772" s="47" t="s">
        <v>117</v>
      </c>
      <c r="C772" s="193" t="s">
        <v>363</v>
      </c>
      <c r="D772" s="53" t="s">
        <v>5878</v>
      </c>
      <c r="E772" s="54" t="s">
        <v>412</v>
      </c>
      <c r="F772" s="55" t="s">
        <v>4626</v>
      </c>
      <c r="G772" s="126">
        <v>45292</v>
      </c>
      <c r="H772" s="126">
        <v>45322</v>
      </c>
      <c r="I772" s="93" t="s">
        <v>124</v>
      </c>
      <c r="J772" s="34" t="s">
        <v>125</v>
      </c>
      <c r="K772" s="48" t="s">
        <v>1143</v>
      </c>
      <c r="L772" s="107" t="s">
        <v>78</v>
      </c>
      <c r="M772" s="29">
        <v>63</v>
      </c>
      <c r="N772" s="34" t="s">
        <v>5879</v>
      </c>
      <c r="O772" s="65">
        <v>45317.4319444444</v>
      </c>
      <c r="P772" s="35"/>
      <c r="Q772" s="35"/>
      <c r="R772" s="40"/>
      <c r="S772" s="40"/>
      <c r="T772" s="36"/>
      <c r="U772" s="34" t="s">
        <v>5880</v>
      </c>
      <c r="V772" s="34" t="s">
        <v>5878</v>
      </c>
      <c r="W772" s="123" t="s">
        <v>5881</v>
      </c>
      <c r="X772" t="s">
        <v>132</v>
      </c>
      <c r="Y772" t="s">
        <v>133</v>
      </c>
    </row>
    <row r="773" ht="409.5" spans="1:25">
      <c r="A773" s="107">
        <v>815</v>
      </c>
      <c r="B773" s="47" t="s">
        <v>117</v>
      </c>
      <c r="C773" s="193" t="s">
        <v>363</v>
      </c>
      <c r="D773" s="53" t="s">
        <v>5878</v>
      </c>
      <c r="E773" s="54" t="s">
        <v>412</v>
      </c>
      <c r="F773" s="55" t="s">
        <v>4626</v>
      </c>
      <c r="G773" s="80">
        <v>45474</v>
      </c>
      <c r="H773" s="80">
        <v>45474</v>
      </c>
      <c r="I773" s="93" t="s">
        <v>124</v>
      </c>
      <c r="J773" s="34" t="s">
        <v>125</v>
      </c>
      <c r="K773" s="48" t="s">
        <v>1143</v>
      </c>
      <c r="L773" s="107" t="s">
        <v>78</v>
      </c>
      <c r="M773" s="29">
        <v>63</v>
      </c>
      <c r="N773" s="34" t="s">
        <v>5882</v>
      </c>
      <c r="O773" s="65">
        <v>45496.4479166667</v>
      </c>
      <c r="P773" s="35"/>
      <c r="Q773" s="35"/>
      <c r="R773" s="40"/>
      <c r="S773" s="40"/>
      <c r="T773" s="36"/>
      <c r="U773" s="34" t="s">
        <v>5883</v>
      </c>
      <c r="V773" s="34" t="s">
        <v>5878</v>
      </c>
      <c r="W773" s="123" t="s">
        <v>5884</v>
      </c>
      <c r="X773" t="s">
        <v>132</v>
      </c>
      <c r="Y773" t="s">
        <v>138</v>
      </c>
    </row>
    <row r="774" ht="409.5" spans="1:25">
      <c r="A774" s="107">
        <v>816</v>
      </c>
      <c r="B774" s="47" t="s">
        <v>117</v>
      </c>
      <c r="C774" s="193" t="s">
        <v>363</v>
      </c>
      <c r="D774" s="53" t="s">
        <v>5885</v>
      </c>
      <c r="E774" s="54" t="s">
        <v>412</v>
      </c>
      <c r="F774" s="55" t="s">
        <v>4626</v>
      </c>
      <c r="G774" s="126">
        <v>45292</v>
      </c>
      <c r="H774" s="126">
        <v>45322</v>
      </c>
      <c r="I774" s="93" t="s">
        <v>124</v>
      </c>
      <c r="J774" s="34" t="s">
        <v>125</v>
      </c>
      <c r="K774" s="48" t="s">
        <v>1143</v>
      </c>
      <c r="L774" s="107" t="s">
        <v>78</v>
      </c>
      <c r="M774" s="29">
        <v>63</v>
      </c>
      <c r="N774" s="34" t="s">
        <v>5879</v>
      </c>
      <c r="O774" s="65">
        <v>45317.4319444444</v>
      </c>
      <c r="P774" s="35"/>
      <c r="Q774" s="35"/>
      <c r="R774" s="40"/>
      <c r="S774" s="40"/>
      <c r="T774" s="36"/>
      <c r="U774" s="34" t="s">
        <v>5880</v>
      </c>
      <c r="V774" s="34" t="s">
        <v>5885</v>
      </c>
      <c r="W774" s="123" t="s">
        <v>5881</v>
      </c>
      <c r="X774" t="s">
        <v>132</v>
      </c>
      <c r="Y774" t="s">
        <v>133</v>
      </c>
    </row>
    <row r="775" ht="409.5" spans="1:25">
      <c r="A775" s="107">
        <v>817</v>
      </c>
      <c r="B775" s="47" t="s">
        <v>117</v>
      </c>
      <c r="C775" s="193" t="s">
        <v>363</v>
      </c>
      <c r="D775" s="53" t="s">
        <v>5885</v>
      </c>
      <c r="E775" s="54" t="s">
        <v>412</v>
      </c>
      <c r="F775" s="55" t="s">
        <v>4626</v>
      </c>
      <c r="G775" s="80">
        <v>45474</v>
      </c>
      <c r="H775" s="80">
        <v>45474</v>
      </c>
      <c r="I775" s="93" t="s">
        <v>124</v>
      </c>
      <c r="J775" s="34" t="s">
        <v>125</v>
      </c>
      <c r="K775" s="48" t="s">
        <v>1143</v>
      </c>
      <c r="L775" s="107" t="s">
        <v>78</v>
      </c>
      <c r="M775" s="29">
        <v>63</v>
      </c>
      <c r="N775" s="34" t="s">
        <v>5882</v>
      </c>
      <c r="O775" s="65">
        <v>45496.4479166667</v>
      </c>
      <c r="P775" s="35"/>
      <c r="Q775" s="35"/>
      <c r="R775" s="40"/>
      <c r="S775" s="40"/>
      <c r="T775" s="36"/>
      <c r="U775" s="34" t="s">
        <v>5883</v>
      </c>
      <c r="V775" s="34" t="s">
        <v>5885</v>
      </c>
      <c r="W775" s="123" t="s">
        <v>5884</v>
      </c>
      <c r="X775" t="s">
        <v>132</v>
      </c>
      <c r="Y775" t="s">
        <v>138</v>
      </c>
    </row>
    <row r="776" ht="409.5" spans="1:25">
      <c r="A776" s="107">
        <v>818</v>
      </c>
      <c r="B776" s="34" t="s">
        <v>117</v>
      </c>
      <c r="C776" s="193" t="s">
        <v>150</v>
      </c>
      <c r="D776" s="53" t="s">
        <v>5886</v>
      </c>
      <c r="E776" s="57" t="s">
        <v>157</v>
      </c>
      <c r="F776" s="55" t="s">
        <v>4626</v>
      </c>
      <c r="G776" s="126">
        <v>45292</v>
      </c>
      <c r="H776" s="126">
        <v>45322</v>
      </c>
      <c r="I776" s="93" t="s">
        <v>124</v>
      </c>
      <c r="J776" s="34" t="s">
        <v>125</v>
      </c>
      <c r="K776" s="48" t="s">
        <v>1143</v>
      </c>
      <c r="L776" s="107" t="s">
        <v>78</v>
      </c>
      <c r="M776" s="166">
        <v>36</v>
      </c>
      <c r="N776" s="34" t="s">
        <v>5887</v>
      </c>
      <c r="O776" s="65">
        <v>45316.4736111111</v>
      </c>
      <c r="P776" s="35"/>
      <c r="Q776" s="35"/>
      <c r="R776" s="40"/>
      <c r="S776" s="40"/>
      <c r="T776" s="36"/>
      <c r="U776" s="34" t="s">
        <v>5888</v>
      </c>
      <c r="V776" s="34" t="s">
        <v>5886</v>
      </c>
      <c r="W776" s="123" t="s">
        <v>5889</v>
      </c>
      <c r="X776" t="s">
        <v>132</v>
      </c>
      <c r="Y776" t="s">
        <v>133</v>
      </c>
    </row>
    <row r="777" ht="409.5" spans="1:25">
      <c r="A777" s="107">
        <v>819</v>
      </c>
      <c r="B777" s="34" t="s">
        <v>117</v>
      </c>
      <c r="C777" s="193" t="s">
        <v>150</v>
      </c>
      <c r="D777" s="53" t="s">
        <v>5886</v>
      </c>
      <c r="E777" s="57" t="s">
        <v>157</v>
      </c>
      <c r="F777" s="55" t="s">
        <v>4626</v>
      </c>
      <c r="G777" s="80">
        <v>45474</v>
      </c>
      <c r="H777" s="80">
        <v>45474</v>
      </c>
      <c r="I777" s="93" t="s">
        <v>124</v>
      </c>
      <c r="J777" s="34" t="s">
        <v>125</v>
      </c>
      <c r="K777" s="48" t="s">
        <v>1143</v>
      </c>
      <c r="L777" s="107" t="s">
        <v>78</v>
      </c>
      <c r="M777" s="166">
        <v>36</v>
      </c>
      <c r="N777" s="34" t="s">
        <v>5890</v>
      </c>
      <c r="O777" s="65">
        <v>45496.4479166667</v>
      </c>
      <c r="P777" s="35"/>
      <c r="Q777" s="35"/>
      <c r="R777" s="40"/>
      <c r="S777" s="40"/>
      <c r="T777" s="36"/>
      <c r="U777" s="34" t="s">
        <v>5891</v>
      </c>
      <c r="V777" s="34" t="s">
        <v>5886</v>
      </c>
      <c r="W777" s="123" t="s">
        <v>5892</v>
      </c>
      <c r="X777" t="s">
        <v>132</v>
      </c>
      <c r="Y777" t="s">
        <v>138</v>
      </c>
    </row>
    <row r="778" ht="409.5" spans="1:25">
      <c r="A778" s="107">
        <v>820</v>
      </c>
      <c r="B778" s="34" t="s">
        <v>117</v>
      </c>
      <c r="C778" s="47" t="s">
        <v>150</v>
      </c>
      <c r="D778" s="113" t="s">
        <v>1738</v>
      </c>
      <c r="E778" s="54" t="s">
        <v>412</v>
      </c>
      <c r="F778" s="55" t="s">
        <v>4626</v>
      </c>
      <c r="G778" s="126">
        <v>45413</v>
      </c>
      <c r="H778" s="126">
        <v>45473</v>
      </c>
      <c r="I778" s="34" t="s">
        <v>124</v>
      </c>
      <c r="J778" s="34" t="s">
        <v>125</v>
      </c>
      <c r="K778" s="48" t="s">
        <v>1143</v>
      </c>
      <c r="L778" s="107" t="s">
        <v>78</v>
      </c>
      <c r="M778" s="47">
        <v>3</v>
      </c>
      <c r="N778" s="34" t="s">
        <v>5893</v>
      </c>
      <c r="O778" s="65">
        <v>45434.5069444444</v>
      </c>
      <c r="P778" s="35"/>
      <c r="Q778" s="35"/>
      <c r="R778" s="40"/>
      <c r="S778" s="40"/>
      <c r="T778" s="36"/>
      <c r="U778" s="34" t="s">
        <v>5894</v>
      </c>
      <c r="V778" s="34" t="s">
        <v>1738</v>
      </c>
      <c r="W778" s="123" t="s">
        <v>5895</v>
      </c>
      <c r="X778" s="124" t="s">
        <v>132</v>
      </c>
      <c r="Y778" s="124" t="s">
        <v>438</v>
      </c>
    </row>
    <row r="779" ht="409.5" spans="1:25">
      <c r="A779" s="107">
        <v>821</v>
      </c>
      <c r="B779" s="34" t="s">
        <v>117</v>
      </c>
      <c r="C779" s="47" t="s">
        <v>150</v>
      </c>
      <c r="D779" s="113" t="s">
        <v>1738</v>
      </c>
      <c r="E779" s="54" t="s">
        <v>412</v>
      </c>
      <c r="F779" s="55" t="s">
        <v>4626</v>
      </c>
      <c r="G779" s="80">
        <v>45474</v>
      </c>
      <c r="H779" s="80">
        <v>45536</v>
      </c>
      <c r="I779" s="34" t="s">
        <v>124</v>
      </c>
      <c r="J779" s="34" t="s">
        <v>125</v>
      </c>
      <c r="K779" s="48" t="s">
        <v>1143</v>
      </c>
      <c r="L779" s="107" t="s">
        <v>78</v>
      </c>
      <c r="M779" s="47">
        <v>3</v>
      </c>
      <c r="N779" s="34" t="s">
        <v>5896</v>
      </c>
      <c r="O779" s="65">
        <v>45561.5875</v>
      </c>
      <c r="P779" s="35"/>
      <c r="Q779" s="35"/>
      <c r="R779" s="40"/>
      <c r="S779" s="40"/>
      <c r="T779" s="36"/>
      <c r="U779" s="34" t="s">
        <v>5897</v>
      </c>
      <c r="V779" s="34" t="s">
        <v>1738</v>
      </c>
      <c r="W779" s="123" t="s">
        <v>5898</v>
      </c>
      <c r="X779" t="s">
        <v>132</v>
      </c>
      <c r="Y779" t="s">
        <v>149</v>
      </c>
    </row>
    <row r="780" ht="409.5" spans="1:25">
      <c r="A780" s="107">
        <v>822</v>
      </c>
      <c r="B780" s="34" t="s">
        <v>117</v>
      </c>
      <c r="C780" s="47" t="s">
        <v>150</v>
      </c>
      <c r="D780" s="113" t="s">
        <v>1747</v>
      </c>
      <c r="E780" s="57" t="s">
        <v>797</v>
      </c>
      <c r="F780" s="55" t="s">
        <v>4626</v>
      </c>
      <c r="G780" s="126">
        <v>45413</v>
      </c>
      <c r="H780" s="126">
        <v>45473</v>
      </c>
      <c r="I780" s="34" t="s">
        <v>124</v>
      </c>
      <c r="J780" s="34" t="s">
        <v>125</v>
      </c>
      <c r="K780" s="48" t="s">
        <v>1143</v>
      </c>
      <c r="L780" s="107" t="s">
        <v>78</v>
      </c>
      <c r="M780" s="47">
        <v>6</v>
      </c>
      <c r="N780" s="34" t="s">
        <v>5899</v>
      </c>
      <c r="O780" s="65">
        <v>45316.475</v>
      </c>
      <c r="P780" s="35"/>
      <c r="Q780" s="35"/>
      <c r="R780" s="40"/>
      <c r="S780" s="40"/>
      <c r="T780" s="36"/>
      <c r="U780" s="34" t="s">
        <v>5900</v>
      </c>
      <c r="V780" s="34" t="s">
        <v>1747</v>
      </c>
      <c r="W780" s="123" t="s">
        <v>5901</v>
      </c>
      <c r="X780" s="124" t="s">
        <v>132</v>
      </c>
      <c r="Y780" s="124" t="s">
        <v>133</v>
      </c>
    </row>
    <row r="781" ht="409.5" spans="1:25">
      <c r="A781" s="107">
        <v>823</v>
      </c>
      <c r="B781" s="34" t="s">
        <v>117</v>
      </c>
      <c r="C781" s="47" t="s">
        <v>150</v>
      </c>
      <c r="D781" s="113" t="s">
        <v>1747</v>
      </c>
      <c r="E781" s="57" t="s">
        <v>797</v>
      </c>
      <c r="F781" s="55" t="s">
        <v>4626</v>
      </c>
      <c r="G781" s="80">
        <v>45474</v>
      </c>
      <c r="H781" s="80">
        <v>45536</v>
      </c>
      <c r="I781" s="34" t="s">
        <v>124</v>
      </c>
      <c r="J781" s="34" t="s">
        <v>125</v>
      </c>
      <c r="K781" s="48" t="s">
        <v>1143</v>
      </c>
      <c r="L781" s="107" t="s">
        <v>78</v>
      </c>
      <c r="M781" s="47">
        <v>6</v>
      </c>
      <c r="N781" s="34" t="s">
        <v>5902</v>
      </c>
      <c r="O781" s="65">
        <v>45316.475</v>
      </c>
      <c r="P781" s="35"/>
      <c r="Q781" s="35"/>
      <c r="R781" s="40"/>
      <c r="S781" s="40"/>
      <c r="T781" s="36"/>
      <c r="U781" s="34" t="s">
        <v>5903</v>
      </c>
      <c r="V781" s="34" t="s">
        <v>1747</v>
      </c>
      <c r="W781" s="123" t="s">
        <v>5904</v>
      </c>
      <c r="X781" t="s">
        <v>132</v>
      </c>
      <c r="Y781" t="s">
        <v>133</v>
      </c>
    </row>
    <row r="782" ht="283.5" spans="1:25">
      <c r="A782" s="107">
        <v>824</v>
      </c>
      <c r="B782" s="34" t="s">
        <v>117</v>
      </c>
      <c r="C782" s="93" t="s">
        <v>150</v>
      </c>
      <c r="D782" s="92" t="s">
        <v>1756</v>
      </c>
      <c r="E782" s="54" t="s">
        <v>412</v>
      </c>
      <c r="F782" s="55" t="s">
        <v>4626</v>
      </c>
      <c r="G782" s="80">
        <v>45383</v>
      </c>
      <c r="H782" s="80">
        <v>45384</v>
      </c>
      <c r="I782" s="93" t="s">
        <v>124</v>
      </c>
      <c r="J782" s="34" t="s">
        <v>125</v>
      </c>
      <c r="K782" s="48" t="s">
        <v>1143</v>
      </c>
      <c r="L782" s="107" t="s">
        <v>78</v>
      </c>
      <c r="M782" s="166">
        <v>6</v>
      </c>
      <c r="N782" s="34" t="s">
        <v>5905</v>
      </c>
      <c r="O782" s="65">
        <v>45369.4652777778</v>
      </c>
      <c r="P782" s="35"/>
      <c r="Q782" s="35"/>
      <c r="R782" s="40"/>
      <c r="S782" s="40"/>
      <c r="T782" s="36"/>
      <c r="U782" s="34" t="s">
        <v>5906</v>
      </c>
      <c r="V782" s="34" t="s">
        <v>1756</v>
      </c>
      <c r="W782" s="123" t="s">
        <v>5907</v>
      </c>
      <c r="X782" t="s">
        <v>132</v>
      </c>
      <c r="Y782" t="s">
        <v>163</v>
      </c>
    </row>
    <row r="783" ht="364.5" spans="1:25">
      <c r="A783" s="107">
        <v>825</v>
      </c>
      <c r="B783" s="34" t="s">
        <v>117</v>
      </c>
      <c r="C783" s="93" t="s">
        <v>150</v>
      </c>
      <c r="D783" s="92" t="s">
        <v>1756</v>
      </c>
      <c r="E783" s="54" t="s">
        <v>412</v>
      </c>
      <c r="F783" s="55" t="s">
        <v>4626</v>
      </c>
      <c r="G783" s="80">
        <v>45566</v>
      </c>
      <c r="H783" s="80">
        <v>45567</v>
      </c>
      <c r="I783" s="93" t="s">
        <v>124</v>
      </c>
      <c r="J783" s="34" t="s">
        <v>125</v>
      </c>
      <c r="K783" s="48" t="s">
        <v>1143</v>
      </c>
      <c r="L783" s="107" t="s">
        <v>78</v>
      </c>
      <c r="M783" s="166">
        <v>6</v>
      </c>
      <c r="N783" s="34" t="s">
        <v>5908</v>
      </c>
      <c r="O783" s="65">
        <v>45561.4736111111</v>
      </c>
      <c r="P783" s="35"/>
      <c r="Q783" s="35"/>
      <c r="R783" s="40"/>
      <c r="S783" s="40"/>
      <c r="T783" s="36"/>
      <c r="U783" s="34" t="s">
        <v>5909</v>
      </c>
      <c r="V783" s="34" t="s">
        <v>1756</v>
      </c>
      <c r="W783" s="123" t="s">
        <v>5910</v>
      </c>
      <c r="X783" t="s">
        <v>132</v>
      </c>
      <c r="Y783" t="s">
        <v>149</v>
      </c>
    </row>
    <row r="784" ht="283.5" spans="1:25">
      <c r="A784" s="107">
        <v>826</v>
      </c>
      <c r="B784" s="34" t="s">
        <v>117</v>
      </c>
      <c r="C784" s="93" t="s">
        <v>150</v>
      </c>
      <c r="D784" s="92" t="s">
        <v>1767</v>
      </c>
      <c r="E784" s="54" t="s">
        <v>412</v>
      </c>
      <c r="F784" s="55" t="s">
        <v>4626</v>
      </c>
      <c r="G784" s="80">
        <v>45383</v>
      </c>
      <c r="H784" s="80">
        <v>45384</v>
      </c>
      <c r="I784" s="93" t="s">
        <v>124</v>
      </c>
      <c r="J784" s="34" t="s">
        <v>125</v>
      </c>
      <c r="K784" s="48" t="s">
        <v>1143</v>
      </c>
      <c r="L784" s="107" t="s">
        <v>78</v>
      </c>
      <c r="M784" s="166">
        <v>6</v>
      </c>
      <c r="N784" s="34" t="s">
        <v>5905</v>
      </c>
      <c r="O784" s="65">
        <v>45369.4652777778</v>
      </c>
      <c r="P784" s="35"/>
      <c r="Q784" s="35"/>
      <c r="R784" s="40"/>
      <c r="S784" s="40"/>
      <c r="T784" s="36"/>
      <c r="U784" s="34" t="s">
        <v>5906</v>
      </c>
      <c r="V784" s="34" t="s">
        <v>1767</v>
      </c>
      <c r="W784" s="123" t="s">
        <v>5907</v>
      </c>
      <c r="X784" t="s">
        <v>132</v>
      </c>
      <c r="Y784" t="s">
        <v>163</v>
      </c>
    </row>
    <row r="785" ht="364.5" spans="1:25">
      <c r="A785" s="107">
        <v>827</v>
      </c>
      <c r="B785" s="34" t="s">
        <v>117</v>
      </c>
      <c r="C785" s="93" t="s">
        <v>150</v>
      </c>
      <c r="D785" s="92" t="s">
        <v>1767</v>
      </c>
      <c r="E785" s="54" t="s">
        <v>412</v>
      </c>
      <c r="F785" s="55" t="s">
        <v>4626</v>
      </c>
      <c r="G785" s="80">
        <v>45566</v>
      </c>
      <c r="H785" s="80">
        <v>45567</v>
      </c>
      <c r="I785" s="93" t="s">
        <v>124</v>
      </c>
      <c r="J785" s="34" t="s">
        <v>125</v>
      </c>
      <c r="K785" s="48" t="s">
        <v>1143</v>
      </c>
      <c r="L785" s="107" t="s">
        <v>78</v>
      </c>
      <c r="M785" s="166">
        <v>6</v>
      </c>
      <c r="N785" s="34" t="s">
        <v>5908</v>
      </c>
      <c r="O785" s="65">
        <v>45561.4736111111</v>
      </c>
      <c r="P785" s="35"/>
      <c r="Q785" s="35"/>
      <c r="R785" s="40"/>
      <c r="S785" s="40"/>
      <c r="T785" s="36"/>
      <c r="U785" s="34" t="s">
        <v>5909</v>
      </c>
      <c r="V785" s="34" t="s">
        <v>1767</v>
      </c>
      <c r="W785" s="123" t="s">
        <v>5910</v>
      </c>
      <c r="X785" t="s">
        <v>132</v>
      </c>
      <c r="Y785" t="s">
        <v>149</v>
      </c>
    </row>
    <row r="786" ht="409.5" spans="1:25">
      <c r="A786" s="107">
        <v>828</v>
      </c>
      <c r="B786" s="34" t="s">
        <v>117</v>
      </c>
      <c r="C786" s="47" t="s">
        <v>150</v>
      </c>
      <c r="D786" s="125" t="s">
        <v>5911</v>
      </c>
      <c r="E786" s="57" t="s">
        <v>412</v>
      </c>
      <c r="F786" s="55" t="s">
        <v>4626</v>
      </c>
      <c r="G786" s="80">
        <v>45292</v>
      </c>
      <c r="H786" s="80">
        <v>45323</v>
      </c>
      <c r="I786" s="34" t="s">
        <v>124</v>
      </c>
      <c r="J786" s="34" t="s">
        <v>125</v>
      </c>
      <c r="K786" s="48" t="s">
        <v>1143</v>
      </c>
      <c r="L786" s="107" t="s">
        <v>78</v>
      </c>
      <c r="M786" s="47">
        <v>6</v>
      </c>
      <c r="N786" s="34" t="s">
        <v>5802</v>
      </c>
      <c r="O786" s="65">
        <v>45316.6555555556</v>
      </c>
      <c r="P786" s="35"/>
      <c r="Q786" s="35"/>
      <c r="R786" s="40"/>
      <c r="S786" s="40"/>
      <c r="T786" s="36"/>
      <c r="U786" s="34" t="s">
        <v>5803</v>
      </c>
      <c r="V786" s="34" t="s">
        <v>5911</v>
      </c>
      <c r="W786" s="123" t="s">
        <v>5804</v>
      </c>
      <c r="X786" t="s">
        <v>132</v>
      </c>
      <c r="Y786" t="s">
        <v>133</v>
      </c>
    </row>
    <row r="787" ht="409.5" spans="1:25">
      <c r="A787" s="107">
        <v>829</v>
      </c>
      <c r="B787" s="34" t="s">
        <v>117</v>
      </c>
      <c r="C787" s="47" t="s">
        <v>150</v>
      </c>
      <c r="D787" s="125" t="s">
        <v>5911</v>
      </c>
      <c r="E787" s="57" t="s">
        <v>412</v>
      </c>
      <c r="F787" s="55" t="s">
        <v>4626</v>
      </c>
      <c r="G787" s="80">
        <v>45352</v>
      </c>
      <c r="H787" s="80">
        <v>45383</v>
      </c>
      <c r="I787" s="34" t="s">
        <v>124</v>
      </c>
      <c r="J787" s="34" t="s">
        <v>125</v>
      </c>
      <c r="K787" s="48" t="s">
        <v>1143</v>
      </c>
      <c r="L787" s="107" t="s">
        <v>78</v>
      </c>
      <c r="M787" s="47">
        <v>6</v>
      </c>
      <c r="N787" s="34" t="s">
        <v>5912</v>
      </c>
      <c r="O787" s="65">
        <v>45373.4854166667</v>
      </c>
      <c r="P787" s="35"/>
      <c r="Q787" s="35"/>
      <c r="R787" s="40"/>
      <c r="S787" s="40"/>
      <c r="T787" s="36"/>
      <c r="U787" s="34" t="s">
        <v>5913</v>
      </c>
      <c r="V787" s="34" t="s">
        <v>5911</v>
      </c>
      <c r="W787" s="123" t="s">
        <v>5914</v>
      </c>
      <c r="X787" t="s">
        <v>132</v>
      </c>
      <c r="Y787" t="s">
        <v>163</v>
      </c>
    </row>
    <row r="788" ht="409.5" spans="1:25">
      <c r="A788" s="107">
        <v>830</v>
      </c>
      <c r="B788" s="34" t="s">
        <v>117</v>
      </c>
      <c r="C788" s="47" t="s">
        <v>150</v>
      </c>
      <c r="D788" s="125" t="s">
        <v>5911</v>
      </c>
      <c r="E788" s="57" t="s">
        <v>412</v>
      </c>
      <c r="F788" s="55" t="s">
        <v>4626</v>
      </c>
      <c r="G788" s="80">
        <v>45413</v>
      </c>
      <c r="H788" s="80">
        <v>45444</v>
      </c>
      <c r="I788" s="34" t="s">
        <v>124</v>
      </c>
      <c r="J788" s="34" t="s">
        <v>125</v>
      </c>
      <c r="K788" s="48" t="s">
        <v>1143</v>
      </c>
      <c r="L788" s="107" t="s">
        <v>78</v>
      </c>
      <c r="M788" s="47">
        <v>6</v>
      </c>
      <c r="N788" s="34" t="s">
        <v>5915</v>
      </c>
      <c r="O788" s="65">
        <v>45470.40625</v>
      </c>
      <c r="P788" s="35"/>
      <c r="Q788" s="35"/>
      <c r="R788" s="40"/>
      <c r="S788" s="40"/>
      <c r="T788" s="36"/>
      <c r="U788" s="34" t="s">
        <v>5916</v>
      </c>
      <c r="V788" s="34" t="s">
        <v>5911</v>
      </c>
      <c r="W788" s="123" t="s">
        <v>5917</v>
      </c>
      <c r="X788" s="124" t="s">
        <v>132</v>
      </c>
      <c r="Y788" s="124" t="s">
        <v>425</v>
      </c>
    </row>
    <row r="789" ht="409.5" spans="1:25">
      <c r="A789" s="107">
        <v>831</v>
      </c>
      <c r="B789" s="34" t="s">
        <v>117</v>
      </c>
      <c r="C789" s="47" t="s">
        <v>150</v>
      </c>
      <c r="D789" s="125" t="s">
        <v>5911</v>
      </c>
      <c r="E789" s="57" t="s">
        <v>412</v>
      </c>
      <c r="F789" s="55" t="s">
        <v>4626</v>
      </c>
      <c r="G789" s="80">
        <v>45474</v>
      </c>
      <c r="H789" s="80">
        <v>45505</v>
      </c>
      <c r="I789" s="34" t="s">
        <v>124</v>
      </c>
      <c r="J789" s="34" t="s">
        <v>125</v>
      </c>
      <c r="K789" s="48" t="s">
        <v>1143</v>
      </c>
      <c r="L789" s="107" t="s">
        <v>78</v>
      </c>
      <c r="M789" s="47">
        <v>6</v>
      </c>
      <c r="N789" s="34" t="s">
        <v>5918</v>
      </c>
      <c r="O789" s="65">
        <v>45498.4131944444</v>
      </c>
      <c r="P789" s="35"/>
      <c r="Q789" s="35"/>
      <c r="R789" s="40"/>
      <c r="S789" s="40"/>
      <c r="T789" s="36"/>
      <c r="U789" s="34" t="s">
        <v>5919</v>
      </c>
      <c r="V789" s="34" t="s">
        <v>5911</v>
      </c>
      <c r="W789" s="123" t="s">
        <v>5920</v>
      </c>
      <c r="X789" t="s">
        <v>132</v>
      </c>
      <c r="Y789" t="s">
        <v>138</v>
      </c>
    </row>
    <row r="790" ht="409.5" spans="1:25">
      <c r="A790" s="107">
        <v>832</v>
      </c>
      <c r="B790" s="34" t="s">
        <v>117</v>
      </c>
      <c r="C790" s="47" t="s">
        <v>150</v>
      </c>
      <c r="D790" s="125" t="s">
        <v>5911</v>
      </c>
      <c r="E790" s="57" t="s">
        <v>412</v>
      </c>
      <c r="F790" s="55" t="s">
        <v>4626</v>
      </c>
      <c r="G790" s="80">
        <v>45536</v>
      </c>
      <c r="H790" s="80">
        <v>45566</v>
      </c>
      <c r="I790" s="34" t="s">
        <v>124</v>
      </c>
      <c r="J790" s="34" t="s">
        <v>125</v>
      </c>
      <c r="K790" s="48" t="s">
        <v>1143</v>
      </c>
      <c r="L790" s="107" t="s">
        <v>78</v>
      </c>
      <c r="M790" s="47">
        <v>6</v>
      </c>
      <c r="N790" s="34" t="s">
        <v>5921</v>
      </c>
      <c r="O790" s="65">
        <v>45559.6145833333</v>
      </c>
      <c r="P790" s="35"/>
      <c r="Q790" s="35"/>
      <c r="R790" s="40"/>
      <c r="S790" s="40"/>
      <c r="T790" s="36"/>
      <c r="U790" s="34" t="s">
        <v>5922</v>
      </c>
      <c r="V790" s="34" t="s">
        <v>5911</v>
      </c>
      <c r="W790" s="123" t="s">
        <v>5923</v>
      </c>
      <c r="X790" t="s">
        <v>132</v>
      </c>
      <c r="Y790" t="s">
        <v>149</v>
      </c>
    </row>
    <row r="791" ht="14.25" spans="1:22">
      <c r="A791" s="107">
        <v>833</v>
      </c>
      <c r="B791" s="34" t="s">
        <v>117</v>
      </c>
      <c r="C791" s="47" t="s">
        <v>150</v>
      </c>
      <c r="D791" s="125" t="s">
        <v>5911</v>
      </c>
      <c r="E791" s="57" t="s">
        <v>412</v>
      </c>
      <c r="F791" s="55" t="s">
        <v>4626</v>
      </c>
      <c r="G791" s="80">
        <v>45597</v>
      </c>
      <c r="H791" s="80">
        <v>45627</v>
      </c>
      <c r="I791" s="34" t="s">
        <v>124</v>
      </c>
      <c r="J791" s="34" t="s">
        <v>125</v>
      </c>
      <c r="K791" s="48" t="s">
        <v>1143</v>
      </c>
      <c r="L791" s="107" t="s">
        <v>78</v>
      </c>
      <c r="M791" s="47">
        <v>6</v>
      </c>
      <c r="N791" s="34"/>
      <c r="O791" s="34"/>
      <c r="P791" s="35"/>
      <c r="Q791" s="35"/>
      <c r="R791" s="40"/>
      <c r="S791" s="40"/>
      <c r="T791" s="36"/>
      <c r="U791" s="34"/>
      <c r="V791" s="34"/>
    </row>
    <row r="792" ht="409.5" spans="1:25">
      <c r="A792" s="107">
        <v>834</v>
      </c>
      <c r="B792" s="34" t="s">
        <v>117</v>
      </c>
      <c r="C792" s="47" t="s">
        <v>150</v>
      </c>
      <c r="D792" s="125" t="s">
        <v>5924</v>
      </c>
      <c r="E792" s="57" t="s">
        <v>412</v>
      </c>
      <c r="F792" s="55" t="s">
        <v>4626</v>
      </c>
      <c r="G792" s="80">
        <v>45292</v>
      </c>
      <c r="H792" s="80">
        <v>45323</v>
      </c>
      <c r="I792" s="34" t="s">
        <v>124</v>
      </c>
      <c r="J792" s="34" t="s">
        <v>125</v>
      </c>
      <c r="K792" s="48" t="s">
        <v>1143</v>
      </c>
      <c r="L792" s="107" t="s">
        <v>78</v>
      </c>
      <c r="M792" s="47">
        <v>9</v>
      </c>
      <c r="N792" s="34" t="s">
        <v>5802</v>
      </c>
      <c r="O792" s="65">
        <v>45316.6555555556</v>
      </c>
      <c r="P792" s="35"/>
      <c r="Q792" s="35"/>
      <c r="R792" s="40"/>
      <c r="S792" s="40"/>
      <c r="T792" s="36"/>
      <c r="U792" s="34" t="s">
        <v>5803</v>
      </c>
      <c r="V792" s="34" t="s">
        <v>5924</v>
      </c>
      <c r="W792" s="123" t="s">
        <v>5804</v>
      </c>
      <c r="X792" t="s">
        <v>132</v>
      </c>
      <c r="Y792" t="s">
        <v>133</v>
      </c>
    </row>
    <row r="793" ht="391.5" spans="1:25">
      <c r="A793" s="107">
        <v>835</v>
      </c>
      <c r="B793" s="34" t="s">
        <v>117</v>
      </c>
      <c r="C793" s="47" t="s">
        <v>150</v>
      </c>
      <c r="D793" s="125" t="s">
        <v>5924</v>
      </c>
      <c r="E793" s="57" t="s">
        <v>412</v>
      </c>
      <c r="F793" s="55" t="s">
        <v>4626</v>
      </c>
      <c r="G793" s="80">
        <v>45352</v>
      </c>
      <c r="H793" s="80">
        <v>45383</v>
      </c>
      <c r="I793" s="34" t="s">
        <v>124</v>
      </c>
      <c r="J793" s="34" t="s">
        <v>125</v>
      </c>
      <c r="K793" s="48" t="s">
        <v>1143</v>
      </c>
      <c r="L793" s="107" t="s">
        <v>78</v>
      </c>
      <c r="M793" s="47">
        <v>9</v>
      </c>
      <c r="N793" s="34" t="s">
        <v>5805</v>
      </c>
      <c r="O793" s="65">
        <v>45373.4854166667</v>
      </c>
      <c r="P793" s="35"/>
      <c r="Q793" s="35"/>
      <c r="R793" s="40"/>
      <c r="S793" s="40"/>
      <c r="T793" s="36"/>
      <c r="U793" s="34" t="s">
        <v>5806</v>
      </c>
      <c r="V793" s="34" t="s">
        <v>5924</v>
      </c>
      <c r="W793" s="123" t="s">
        <v>5807</v>
      </c>
      <c r="X793" t="s">
        <v>132</v>
      </c>
      <c r="Y793" t="s">
        <v>163</v>
      </c>
    </row>
    <row r="794" ht="391.5" spans="1:25">
      <c r="A794" s="107">
        <v>836</v>
      </c>
      <c r="B794" s="34" t="s">
        <v>117</v>
      </c>
      <c r="C794" s="47" t="s">
        <v>150</v>
      </c>
      <c r="D794" s="125" t="s">
        <v>5924</v>
      </c>
      <c r="E794" s="57" t="s">
        <v>412</v>
      </c>
      <c r="F794" s="55" t="s">
        <v>4626</v>
      </c>
      <c r="G794" s="80">
        <v>45413</v>
      </c>
      <c r="H794" s="80">
        <v>45444</v>
      </c>
      <c r="I794" s="34" t="s">
        <v>124</v>
      </c>
      <c r="J794" s="34" t="s">
        <v>125</v>
      </c>
      <c r="K794" s="48" t="s">
        <v>1143</v>
      </c>
      <c r="L794" s="107" t="s">
        <v>78</v>
      </c>
      <c r="M794" s="47">
        <v>9</v>
      </c>
      <c r="N794" s="34" t="s">
        <v>5808</v>
      </c>
      <c r="O794" s="65">
        <v>45470.4548611111</v>
      </c>
      <c r="P794" s="35"/>
      <c r="Q794" s="35"/>
      <c r="R794" s="40"/>
      <c r="S794" s="40"/>
      <c r="T794" s="36"/>
      <c r="U794" s="34" t="s">
        <v>5809</v>
      </c>
      <c r="V794" s="34" t="s">
        <v>5924</v>
      </c>
      <c r="W794" s="123" t="s">
        <v>5807</v>
      </c>
      <c r="X794" s="124" t="s">
        <v>132</v>
      </c>
      <c r="Y794" s="124" t="s">
        <v>425</v>
      </c>
    </row>
    <row r="795" ht="391.5" spans="1:25">
      <c r="A795" s="107">
        <v>837</v>
      </c>
      <c r="B795" s="34" t="s">
        <v>117</v>
      </c>
      <c r="C795" s="47" t="s">
        <v>150</v>
      </c>
      <c r="D795" s="125" t="s">
        <v>5924</v>
      </c>
      <c r="E795" s="57" t="s">
        <v>412</v>
      </c>
      <c r="F795" s="55" t="s">
        <v>4626</v>
      </c>
      <c r="G795" s="80">
        <v>45474</v>
      </c>
      <c r="H795" s="80">
        <v>45505</v>
      </c>
      <c r="I795" s="34" t="s">
        <v>124</v>
      </c>
      <c r="J795" s="34" t="s">
        <v>125</v>
      </c>
      <c r="K795" s="48" t="s">
        <v>1143</v>
      </c>
      <c r="L795" s="107" t="s">
        <v>78</v>
      </c>
      <c r="M795" s="47">
        <v>9</v>
      </c>
      <c r="N795" s="34" t="s">
        <v>5810</v>
      </c>
      <c r="O795" s="65">
        <v>45498.4131944444</v>
      </c>
      <c r="P795" s="35"/>
      <c r="Q795" s="35"/>
      <c r="R795" s="40"/>
      <c r="S795" s="40"/>
      <c r="T795" s="36"/>
      <c r="U795" s="34" t="s">
        <v>5811</v>
      </c>
      <c r="V795" s="34" t="s">
        <v>5924</v>
      </c>
      <c r="W795" s="123" t="s">
        <v>5807</v>
      </c>
      <c r="X795" t="s">
        <v>132</v>
      </c>
      <c r="Y795" t="s">
        <v>138</v>
      </c>
    </row>
    <row r="796" ht="391.5" spans="1:25">
      <c r="A796" s="107">
        <v>838</v>
      </c>
      <c r="B796" s="34" t="s">
        <v>117</v>
      </c>
      <c r="C796" s="47" t="s">
        <v>150</v>
      </c>
      <c r="D796" s="125" t="s">
        <v>5924</v>
      </c>
      <c r="E796" s="57" t="s">
        <v>412</v>
      </c>
      <c r="F796" s="55" t="s">
        <v>4626</v>
      </c>
      <c r="G796" s="80">
        <v>45536</v>
      </c>
      <c r="H796" s="80">
        <v>45566</v>
      </c>
      <c r="I796" s="34" t="s">
        <v>124</v>
      </c>
      <c r="J796" s="34" t="s">
        <v>125</v>
      </c>
      <c r="K796" s="48" t="s">
        <v>1143</v>
      </c>
      <c r="L796" s="107" t="s">
        <v>78</v>
      </c>
      <c r="M796" s="47">
        <v>9</v>
      </c>
      <c r="N796" s="34" t="s">
        <v>5812</v>
      </c>
      <c r="O796" s="65">
        <v>45559.6145833333</v>
      </c>
      <c r="P796" s="35"/>
      <c r="Q796" s="35"/>
      <c r="R796" s="40"/>
      <c r="S796" s="40"/>
      <c r="T796" s="36"/>
      <c r="U796" s="34" t="s">
        <v>5813</v>
      </c>
      <c r="V796" s="34" t="s">
        <v>5924</v>
      </c>
      <c r="W796" s="123" t="s">
        <v>5814</v>
      </c>
      <c r="X796" t="s">
        <v>132</v>
      </c>
      <c r="Y796" t="s">
        <v>149</v>
      </c>
    </row>
    <row r="797" ht="14.25" spans="1:22">
      <c r="A797" s="107">
        <v>839</v>
      </c>
      <c r="B797" s="34" t="s">
        <v>117</v>
      </c>
      <c r="C797" s="47" t="s">
        <v>150</v>
      </c>
      <c r="D797" s="125" t="s">
        <v>5924</v>
      </c>
      <c r="E797" s="57" t="s">
        <v>412</v>
      </c>
      <c r="F797" s="55" t="s">
        <v>4626</v>
      </c>
      <c r="G797" s="80">
        <v>45597</v>
      </c>
      <c r="H797" s="80">
        <v>45627</v>
      </c>
      <c r="I797" s="34" t="s">
        <v>124</v>
      </c>
      <c r="J797" s="34" t="s">
        <v>125</v>
      </c>
      <c r="K797" s="48" t="s">
        <v>1143</v>
      </c>
      <c r="L797" s="107" t="s">
        <v>78</v>
      </c>
      <c r="M797" s="47">
        <v>9</v>
      </c>
      <c r="N797" s="34"/>
      <c r="O797" s="34"/>
      <c r="P797" s="35"/>
      <c r="Q797" s="35"/>
      <c r="R797" s="40"/>
      <c r="S797" s="40"/>
      <c r="T797" s="36"/>
      <c r="U797" s="34"/>
      <c r="V797" s="34"/>
    </row>
    <row r="798" ht="175.5" spans="1:25">
      <c r="A798" s="107">
        <v>844</v>
      </c>
      <c r="B798" s="34" t="s">
        <v>117</v>
      </c>
      <c r="C798" s="47" t="s">
        <v>150</v>
      </c>
      <c r="D798" s="92" t="s">
        <v>4452</v>
      </c>
      <c r="E798" s="57" t="s">
        <v>157</v>
      </c>
      <c r="F798" s="55" t="s">
        <v>4626</v>
      </c>
      <c r="G798" s="126">
        <v>45292</v>
      </c>
      <c r="H798" s="126">
        <v>45473</v>
      </c>
      <c r="I798" s="34" t="s">
        <v>124</v>
      </c>
      <c r="J798" s="34" t="s">
        <v>125</v>
      </c>
      <c r="K798" s="48" t="s">
        <v>1143</v>
      </c>
      <c r="L798" s="107" t="s">
        <v>78</v>
      </c>
      <c r="M798" s="47">
        <v>6</v>
      </c>
      <c r="N798" s="34" t="s">
        <v>5925</v>
      </c>
      <c r="O798" s="65">
        <v>45358.4201388889</v>
      </c>
      <c r="P798" s="35"/>
      <c r="Q798" s="35"/>
      <c r="R798" s="40"/>
      <c r="S798" s="40"/>
      <c r="T798" s="36"/>
      <c r="U798" s="34" t="s">
        <v>5926</v>
      </c>
      <c r="V798" s="34" t="s">
        <v>4452</v>
      </c>
      <c r="W798" s="123" t="s">
        <v>5927</v>
      </c>
      <c r="X798" t="s">
        <v>132</v>
      </c>
      <c r="Y798" t="s">
        <v>163</v>
      </c>
    </row>
    <row r="799" ht="36" spans="1:25">
      <c r="A799" s="107">
        <v>845</v>
      </c>
      <c r="B799" s="34" t="s">
        <v>117</v>
      </c>
      <c r="C799" s="47" t="s">
        <v>150</v>
      </c>
      <c r="D799" s="92" t="s">
        <v>4452</v>
      </c>
      <c r="E799" s="57" t="s">
        <v>157</v>
      </c>
      <c r="F799" s="55" t="s">
        <v>4626</v>
      </c>
      <c r="G799" s="80">
        <v>45474</v>
      </c>
      <c r="H799" s="80">
        <v>45627</v>
      </c>
      <c r="I799" s="34" t="s">
        <v>124</v>
      </c>
      <c r="J799" s="34" t="s">
        <v>125</v>
      </c>
      <c r="K799" s="48" t="s">
        <v>1143</v>
      </c>
      <c r="L799" s="107" t="s">
        <v>78</v>
      </c>
      <c r="M799" s="47">
        <v>6</v>
      </c>
      <c r="N799" s="34" t="s">
        <v>5928</v>
      </c>
      <c r="O799" s="65">
        <v>45552.4201388889</v>
      </c>
      <c r="P799" s="35"/>
      <c r="Q799" s="35"/>
      <c r="R799" s="40"/>
      <c r="S799" s="40"/>
      <c r="T799" s="36"/>
      <c r="U799" s="34" t="s">
        <v>5929</v>
      </c>
      <c r="V799" s="34" t="s">
        <v>4452</v>
      </c>
      <c r="W799" t="s">
        <v>5927</v>
      </c>
      <c r="X799" t="s">
        <v>132</v>
      </c>
      <c r="Y799" t="s">
        <v>149</v>
      </c>
    </row>
    <row r="800" ht="175.5" spans="1:25">
      <c r="A800" s="107">
        <v>846</v>
      </c>
      <c r="B800" s="34" t="s">
        <v>117</v>
      </c>
      <c r="C800" s="47" t="s">
        <v>150</v>
      </c>
      <c r="D800" s="92" t="s">
        <v>4457</v>
      </c>
      <c r="E800" s="57" t="s">
        <v>157</v>
      </c>
      <c r="F800" s="55" t="s">
        <v>4626</v>
      </c>
      <c r="G800" s="126">
        <v>45292</v>
      </c>
      <c r="H800" s="126">
        <v>45473</v>
      </c>
      <c r="I800" s="34" t="s">
        <v>124</v>
      </c>
      <c r="J800" s="34" t="s">
        <v>125</v>
      </c>
      <c r="K800" s="48" t="s">
        <v>1143</v>
      </c>
      <c r="L800" s="107" t="s">
        <v>78</v>
      </c>
      <c r="M800" s="47">
        <v>6</v>
      </c>
      <c r="N800" s="34" t="s">
        <v>5925</v>
      </c>
      <c r="O800" s="65">
        <v>45358.4201388889</v>
      </c>
      <c r="P800" s="35"/>
      <c r="Q800" s="35"/>
      <c r="R800" s="40"/>
      <c r="S800" s="40"/>
      <c r="T800" s="36"/>
      <c r="U800" s="34" t="s">
        <v>5926</v>
      </c>
      <c r="V800" s="34" t="s">
        <v>4457</v>
      </c>
      <c r="W800" s="123" t="s">
        <v>5927</v>
      </c>
      <c r="X800" t="s">
        <v>132</v>
      </c>
      <c r="Y800" t="s">
        <v>163</v>
      </c>
    </row>
    <row r="801" ht="36" spans="1:25">
      <c r="A801" s="107">
        <v>847</v>
      </c>
      <c r="B801" s="34" t="s">
        <v>117</v>
      </c>
      <c r="C801" s="47" t="s">
        <v>150</v>
      </c>
      <c r="D801" s="92" t="s">
        <v>4457</v>
      </c>
      <c r="E801" s="57" t="s">
        <v>157</v>
      </c>
      <c r="F801" s="55" t="s">
        <v>4626</v>
      </c>
      <c r="G801" s="80">
        <v>45474</v>
      </c>
      <c r="H801" s="80">
        <v>45627</v>
      </c>
      <c r="I801" s="34" t="s">
        <v>124</v>
      </c>
      <c r="J801" s="34" t="s">
        <v>125</v>
      </c>
      <c r="K801" s="48" t="s">
        <v>1143</v>
      </c>
      <c r="L801" s="107" t="s">
        <v>78</v>
      </c>
      <c r="M801" s="47">
        <v>6</v>
      </c>
      <c r="N801" s="34" t="s">
        <v>5928</v>
      </c>
      <c r="O801" s="65">
        <v>45552.4201388889</v>
      </c>
      <c r="P801" s="35"/>
      <c r="Q801" s="35"/>
      <c r="R801" s="40"/>
      <c r="S801" s="40"/>
      <c r="T801" s="36"/>
      <c r="U801" s="34" t="s">
        <v>5929</v>
      </c>
      <c r="V801" s="34" t="s">
        <v>4457</v>
      </c>
      <c r="W801" t="s">
        <v>5927</v>
      </c>
      <c r="X801" t="s">
        <v>132</v>
      </c>
      <c r="Y801" t="s">
        <v>149</v>
      </c>
    </row>
    <row r="802" ht="14.25" spans="1:23">
      <c r="A802" s="107">
        <v>848</v>
      </c>
      <c r="B802" s="34" t="s">
        <v>117</v>
      </c>
      <c r="C802" s="47" t="s">
        <v>150</v>
      </c>
      <c r="D802" s="125" t="s">
        <v>1791</v>
      </c>
      <c r="E802" s="54" t="s">
        <v>412</v>
      </c>
      <c r="F802" s="55" t="s">
        <v>4626</v>
      </c>
      <c r="G802" s="126">
        <v>45292</v>
      </c>
      <c r="H802" s="126">
        <v>45473</v>
      </c>
      <c r="I802" s="34" t="s">
        <v>124</v>
      </c>
      <c r="J802" s="34" t="s">
        <v>125</v>
      </c>
      <c r="K802" s="48" t="s">
        <v>1143</v>
      </c>
      <c r="L802" s="107" t="s">
        <v>78</v>
      </c>
      <c r="M802" s="47">
        <v>3</v>
      </c>
      <c r="N802" s="34"/>
      <c r="O802" s="65"/>
      <c r="P802" s="35"/>
      <c r="Q802" s="35"/>
      <c r="R802" s="40"/>
      <c r="S802" s="40"/>
      <c r="T802" s="36"/>
      <c r="U802" s="34"/>
      <c r="V802" s="34"/>
      <c r="W802" s="123"/>
    </row>
    <row r="803" ht="14.25" spans="1:22">
      <c r="A803" s="107">
        <v>849</v>
      </c>
      <c r="B803" s="34" t="s">
        <v>117</v>
      </c>
      <c r="C803" s="47" t="s">
        <v>150</v>
      </c>
      <c r="D803" s="125" t="s">
        <v>1791</v>
      </c>
      <c r="E803" s="54" t="s">
        <v>412</v>
      </c>
      <c r="F803" s="55" t="s">
        <v>4626</v>
      </c>
      <c r="G803" s="80">
        <v>45474</v>
      </c>
      <c r="H803" s="80">
        <v>45627</v>
      </c>
      <c r="I803" s="34" t="s">
        <v>124</v>
      </c>
      <c r="J803" s="34" t="s">
        <v>125</v>
      </c>
      <c r="K803" s="48" t="s">
        <v>1143</v>
      </c>
      <c r="L803" s="107" t="s">
        <v>78</v>
      </c>
      <c r="M803" s="47">
        <v>3</v>
      </c>
      <c r="N803" s="34"/>
      <c r="O803" s="34"/>
      <c r="P803" s="35"/>
      <c r="Q803" s="35"/>
      <c r="R803" s="40"/>
      <c r="S803" s="40"/>
      <c r="T803" s="36"/>
      <c r="U803" s="34"/>
      <c r="V803" s="34"/>
    </row>
    <row r="804" ht="14.25" spans="1:23">
      <c r="A804" s="107">
        <v>850</v>
      </c>
      <c r="B804" s="34" t="s">
        <v>117</v>
      </c>
      <c r="C804" s="47" t="s">
        <v>150</v>
      </c>
      <c r="D804" s="125" t="s">
        <v>1800</v>
      </c>
      <c r="E804" s="54" t="s">
        <v>412</v>
      </c>
      <c r="F804" s="55" t="s">
        <v>4626</v>
      </c>
      <c r="G804" s="126">
        <v>45292</v>
      </c>
      <c r="H804" s="126">
        <v>45473</v>
      </c>
      <c r="I804" s="34" t="s">
        <v>124</v>
      </c>
      <c r="J804" s="34" t="s">
        <v>125</v>
      </c>
      <c r="K804" s="48" t="s">
        <v>1143</v>
      </c>
      <c r="L804" s="107" t="s">
        <v>78</v>
      </c>
      <c r="M804" s="47">
        <v>3</v>
      </c>
      <c r="N804" s="34"/>
      <c r="O804" s="65"/>
      <c r="P804" s="35"/>
      <c r="Q804" s="35"/>
      <c r="R804" s="40"/>
      <c r="S804" s="40"/>
      <c r="T804" s="36"/>
      <c r="U804" s="34"/>
      <c r="V804" s="34"/>
      <c r="W804" s="123"/>
    </row>
    <row r="805" ht="14.25" spans="1:22">
      <c r="A805" s="107">
        <v>851</v>
      </c>
      <c r="B805" s="34" t="s">
        <v>117</v>
      </c>
      <c r="C805" s="47" t="s">
        <v>150</v>
      </c>
      <c r="D805" s="125" t="s">
        <v>1800</v>
      </c>
      <c r="E805" s="54" t="s">
        <v>412</v>
      </c>
      <c r="F805" s="55" t="s">
        <v>4626</v>
      </c>
      <c r="G805" s="80">
        <v>45474</v>
      </c>
      <c r="H805" s="80">
        <v>45627</v>
      </c>
      <c r="I805" s="34" t="s">
        <v>124</v>
      </c>
      <c r="J805" s="34" t="s">
        <v>125</v>
      </c>
      <c r="K805" s="48" t="s">
        <v>1143</v>
      </c>
      <c r="L805" s="107" t="s">
        <v>78</v>
      </c>
      <c r="M805" s="47">
        <v>3</v>
      </c>
      <c r="N805" s="34"/>
      <c r="O805" s="34"/>
      <c r="P805" s="35"/>
      <c r="Q805" s="35"/>
      <c r="R805" s="40"/>
      <c r="S805" s="40"/>
      <c r="T805" s="36"/>
      <c r="U805" s="34"/>
      <c r="V805" s="34"/>
    </row>
    <row r="806" ht="14.25" spans="1:23">
      <c r="A806" s="107">
        <v>852</v>
      </c>
      <c r="B806" s="34" t="s">
        <v>117</v>
      </c>
      <c r="C806" s="47" t="s">
        <v>150</v>
      </c>
      <c r="D806" s="125" t="s">
        <v>1805</v>
      </c>
      <c r="E806" s="54" t="s">
        <v>412</v>
      </c>
      <c r="F806" s="55" t="s">
        <v>4626</v>
      </c>
      <c r="G806" s="126">
        <v>45292</v>
      </c>
      <c r="H806" s="126">
        <v>45473</v>
      </c>
      <c r="I806" s="34" t="s">
        <v>124</v>
      </c>
      <c r="J806" s="34" t="s">
        <v>125</v>
      </c>
      <c r="K806" s="48" t="s">
        <v>1143</v>
      </c>
      <c r="L806" s="107" t="s">
        <v>78</v>
      </c>
      <c r="M806" s="47">
        <v>3</v>
      </c>
      <c r="N806" s="34"/>
      <c r="O806" s="65"/>
      <c r="P806" s="35"/>
      <c r="Q806" s="35"/>
      <c r="R806" s="40"/>
      <c r="S806" s="40"/>
      <c r="T806" s="36"/>
      <c r="U806" s="34"/>
      <c r="V806" s="34"/>
      <c r="W806" s="123"/>
    </row>
    <row r="807" ht="14.25" spans="1:22">
      <c r="A807" s="107">
        <v>853</v>
      </c>
      <c r="B807" s="34" t="s">
        <v>117</v>
      </c>
      <c r="C807" s="47" t="s">
        <v>150</v>
      </c>
      <c r="D807" s="125" t="s">
        <v>1805</v>
      </c>
      <c r="E807" s="54" t="s">
        <v>412</v>
      </c>
      <c r="F807" s="55" t="s">
        <v>4626</v>
      </c>
      <c r="G807" s="80">
        <v>45474</v>
      </c>
      <c r="H807" s="80">
        <v>45627</v>
      </c>
      <c r="I807" s="34" t="s">
        <v>124</v>
      </c>
      <c r="J807" s="34" t="s">
        <v>125</v>
      </c>
      <c r="K807" s="48" t="s">
        <v>1143</v>
      </c>
      <c r="L807" s="107" t="s">
        <v>78</v>
      </c>
      <c r="M807" s="47">
        <v>3</v>
      </c>
      <c r="N807" s="34"/>
      <c r="O807" s="34"/>
      <c r="P807" s="35"/>
      <c r="Q807" s="35"/>
      <c r="R807" s="40"/>
      <c r="S807" s="40"/>
      <c r="T807" s="36"/>
      <c r="U807" s="34"/>
      <c r="V807" s="34"/>
    </row>
    <row r="808" ht="14.25" spans="1:23">
      <c r="A808" s="107">
        <v>854</v>
      </c>
      <c r="B808" s="34" t="s">
        <v>117</v>
      </c>
      <c r="C808" s="47" t="s">
        <v>150</v>
      </c>
      <c r="D808" s="125" t="s">
        <v>1810</v>
      </c>
      <c r="E808" s="54" t="s">
        <v>412</v>
      </c>
      <c r="F808" s="55" t="s">
        <v>4626</v>
      </c>
      <c r="G808" s="126">
        <v>45292</v>
      </c>
      <c r="H808" s="126">
        <v>45473</v>
      </c>
      <c r="I808" s="34" t="s">
        <v>124</v>
      </c>
      <c r="J808" s="34" t="s">
        <v>125</v>
      </c>
      <c r="K808" s="48" t="s">
        <v>1143</v>
      </c>
      <c r="L808" s="107" t="s">
        <v>78</v>
      </c>
      <c r="M808" s="47">
        <v>3</v>
      </c>
      <c r="N808" s="34"/>
      <c r="O808" s="65"/>
      <c r="P808" s="35"/>
      <c r="Q808" s="35"/>
      <c r="R808" s="40"/>
      <c r="S808" s="40"/>
      <c r="T808" s="36"/>
      <c r="U808" s="34"/>
      <c r="V808" s="34"/>
      <c r="W808" s="123"/>
    </row>
    <row r="809" ht="14.25" spans="1:22">
      <c r="A809" s="107">
        <v>855</v>
      </c>
      <c r="B809" s="34" t="s">
        <v>117</v>
      </c>
      <c r="C809" s="47" t="s">
        <v>150</v>
      </c>
      <c r="D809" s="125" t="s">
        <v>1810</v>
      </c>
      <c r="E809" s="54" t="s">
        <v>412</v>
      </c>
      <c r="F809" s="55" t="s">
        <v>4626</v>
      </c>
      <c r="G809" s="80">
        <v>45474</v>
      </c>
      <c r="H809" s="80">
        <v>45627</v>
      </c>
      <c r="I809" s="34" t="s">
        <v>124</v>
      </c>
      <c r="J809" s="34" t="s">
        <v>125</v>
      </c>
      <c r="K809" s="48" t="s">
        <v>1143</v>
      </c>
      <c r="L809" s="107" t="s">
        <v>78</v>
      </c>
      <c r="M809" s="47">
        <v>3</v>
      </c>
      <c r="N809" s="34"/>
      <c r="O809" s="34"/>
      <c r="P809" s="35"/>
      <c r="Q809" s="35"/>
      <c r="R809" s="40"/>
      <c r="S809" s="40"/>
      <c r="T809" s="36"/>
      <c r="U809" s="34"/>
      <c r="V809" s="34"/>
    </row>
    <row r="810" ht="175.5" spans="1:25">
      <c r="A810" s="107">
        <v>856</v>
      </c>
      <c r="B810" s="60" t="s">
        <v>117</v>
      </c>
      <c r="C810" s="47" t="s">
        <v>363</v>
      </c>
      <c r="D810" s="53" t="s">
        <v>4440</v>
      </c>
      <c r="E810" s="57" t="s">
        <v>412</v>
      </c>
      <c r="F810" s="55" t="s">
        <v>4626</v>
      </c>
      <c r="G810" s="80">
        <v>45292</v>
      </c>
      <c r="H810" s="80">
        <v>45323</v>
      </c>
      <c r="I810" s="93" t="s">
        <v>124</v>
      </c>
      <c r="J810" s="34" t="s">
        <v>125</v>
      </c>
      <c r="K810" s="48" t="s">
        <v>1143</v>
      </c>
      <c r="L810" s="107" t="s">
        <v>78</v>
      </c>
      <c r="M810" s="60">
        <v>18</v>
      </c>
      <c r="N810" s="34" t="s">
        <v>5930</v>
      </c>
      <c r="O810" s="65">
        <v>45317.4319444444</v>
      </c>
      <c r="P810" s="35"/>
      <c r="Q810" s="35"/>
      <c r="R810" s="40"/>
      <c r="S810" s="40"/>
      <c r="T810" s="36"/>
      <c r="U810" s="34" t="s">
        <v>5931</v>
      </c>
      <c r="V810" s="34" t="s">
        <v>4440</v>
      </c>
      <c r="W810" s="123" t="s">
        <v>5932</v>
      </c>
      <c r="X810" t="s">
        <v>132</v>
      </c>
      <c r="Y810" t="s">
        <v>133</v>
      </c>
    </row>
    <row r="811" ht="324" spans="1:25">
      <c r="A811" s="107">
        <v>857</v>
      </c>
      <c r="B811" s="60" t="s">
        <v>117</v>
      </c>
      <c r="C811" s="47" t="s">
        <v>363</v>
      </c>
      <c r="D811" s="53" t="s">
        <v>4440</v>
      </c>
      <c r="E811" s="57" t="s">
        <v>412</v>
      </c>
      <c r="F811" s="55" t="s">
        <v>4626</v>
      </c>
      <c r="G811" s="80">
        <v>45352</v>
      </c>
      <c r="H811" s="80">
        <v>45383</v>
      </c>
      <c r="I811" s="93" t="s">
        <v>124</v>
      </c>
      <c r="J811" s="34" t="s">
        <v>125</v>
      </c>
      <c r="K811" s="48" t="s">
        <v>1143</v>
      </c>
      <c r="L811" s="107" t="s">
        <v>78</v>
      </c>
      <c r="M811" s="60">
        <v>18</v>
      </c>
      <c r="N811" s="34" t="s">
        <v>5933</v>
      </c>
      <c r="O811" s="65">
        <v>45365.5208333333</v>
      </c>
      <c r="P811" s="35"/>
      <c r="Q811" s="35"/>
      <c r="R811" s="40"/>
      <c r="S811" s="40"/>
      <c r="T811" s="36"/>
      <c r="U811" s="34" t="s">
        <v>5934</v>
      </c>
      <c r="V811" s="34" t="s">
        <v>4440</v>
      </c>
      <c r="W811" s="123" t="s">
        <v>5935</v>
      </c>
      <c r="X811" t="s">
        <v>132</v>
      </c>
      <c r="Y811" t="s">
        <v>163</v>
      </c>
    </row>
    <row r="812" ht="256.5" spans="1:25">
      <c r="A812" s="105"/>
      <c r="B812" s="60" t="s">
        <v>117</v>
      </c>
      <c r="C812" s="47" t="s">
        <v>363</v>
      </c>
      <c r="D812" s="53" t="s">
        <v>4440</v>
      </c>
      <c r="E812" s="57" t="s">
        <v>412</v>
      </c>
      <c r="F812" s="55" t="s">
        <v>4626</v>
      </c>
      <c r="G812" s="80">
        <v>45413</v>
      </c>
      <c r="H812" s="80">
        <v>45444</v>
      </c>
      <c r="I812" s="93" t="s">
        <v>124</v>
      </c>
      <c r="J812" s="34" t="s">
        <v>125</v>
      </c>
      <c r="K812" s="48" t="s">
        <v>1143</v>
      </c>
      <c r="L812" s="107" t="s">
        <v>78</v>
      </c>
      <c r="M812" s="60">
        <v>18</v>
      </c>
      <c r="N812" s="34" t="s">
        <v>5936</v>
      </c>
      <c r="O812" s="65">
        <v>45471.4583333333</v>
      </c>
      <c r="P812" s="35"/>
      <c r="Q812" s="35"/>
      <c r="R812" s="40"/>
      <c r="S812" s="40"/>
      <c r="T812" s="36"/>
      <c r="U812" s="34" t="s">
        <v>5937</v>
      </c>
      <c r="V812" s="34" t="s">
        <v>4440</v>
      </c>
      <c r="W812" s="123" t="s">
        <v>5938</v>
      </c>
      <c r="X812" s="124" t="s">
        <v>132</v>
      </c>
      <c r="Y812" s="124" t="s">
        <v>425</v>
      </c>
    </row>
    <row r="813" ht="351" spans="1:25">
      <c r="A813" s="105"/>
      <c r="B813" s="60" t="s">
        <v>117</v>
      </c>
      <c r="C813" s="47" t="s">
        <v>363</v>
      </c>
      <c r="D813" s="53" t="s">
        <v>4440</v>
      </c>
      <c r="E813" s="57" t="s">
        <v>412</v>
      </c>
      <c r="F813" s="55" t="s">
        <v>4626</v>
      </c>
      <c r="G813" s="80">
        <v>45474</v>
      </c>
      <c r="H813" s="80">
        <v>45505</v>
      </c>
      <c r="I813" s="93" t="s">
        <v>124</v>
      </c>
      <c r="J813" s="34" t="s">
        <v>125</v>
      </c>
      <c r="K813" s="48" t="s">
        <v>1143</v>
      </c>
      <c r="L813" s="107" t="s">
        <v>78</v>
      </c>
      <c r="M813" s="60">
        <v>18</v>
      </c>
      <c r="N813" s="34" t="s">
        <v>5939</v>
      </c>
      <c r="O813" s="65">
        <v>45519.4840277778</v>
      </c>
      <c r="P813" s="35"/>
      <c r="Q813" s="35"/>
      <c r="R813" s="40"/>
      <c r="S813" s="40"/>
      <c r="T813" s="36"/>
      <c r="U813" s="34" t="s">
        <v>5940</v>
      </c>
      <c r="V813" s="34" t="s">
        <v>4440</v>
      </c>
      <c r="W813" s="123" t="s">
        <v>5941</v>
      </c>
      <c r="X813" t="s">
        <v>132</v>
      </c>
      <c r="Y813" t="s">
        <v>498</v>
      </c>
    </row>
    <row r="814" ht="409.5" spans="1:25">
      <c r="A814" s="105"/>
      <c r="B814" s="60" t="s">
        <v>117</v>
      </c>
      <c r="C814" s="47" t="s">
        <v>363</v>
      </c>
      <c r="D814" s="53" t="s">
        <v>4440</v>
      </c>
      <c r="E814" s="57" t="s">
        <v>412</v>
      </c>
      <c r="F814" s="55" t="s">
        <v>4626</v>
      </c>
      <c r="G814" s="80">
        <v>45536</v>
      </c>
      <c r="H814" s="80">
        <v>45566</v>
      </c>
      <c r="I814" s="93" t="s">
        <v>124</v>
      </c>
      <c r="J814" s="34" t="s">
        <v>125</v>
      </c>
      <c r="K814" s="48" t="s">
        <v>1143</v>
      </c>
      <c r="L814" s="107" t="s">
        <v>78</v>
      </c>
      <c r="M814" s="60">
        <v>18</v>
      </c>
      <c r="N814" s="34" t="s">
        <v>5942</v>
      </c>
      <c r="O814" s="65">
        <v>45595.4826388889</v>
      </c>
      <c r="P814" s="35"/>
      <c r="Q814" s="35"/>
      <c r="R814" s="40"/>
      <c r="S814" s="40"/>
      <c r="T814" s="36"/>
      <c r="U814" s="34" t="s">
        <v>5943</v>
      </c>
      <c r="V814" s="34" t="s">
        <v>4440</v>
      </c>
      <c r="W814" s="123" t="s">
        <v>5944</v>
      </c>
      <c r="X814" t="s">
        <v>132</v>
      </c>
      <c r="Y814" t="s">
        <v>3620</v>
      </c>
    </row>
    <row r="815" ht="14.25" spans="1:22">
      <c r="A815" s="105"/>
      <c r="B815" s="60" t="s">
        <v>117</v>
      </c>
      <c r="C815" s="47" t="s">
        <v>363</v>
      </c>
      <c r="D815" s="53" t="s">
        <v>4440</v>
      </c>
      <c r="E815" s="57" t="s">
        <v>412</v>
      </c>
      <c r="F815" s="55" t="s">
        <v>4626</v>
      </c>
      <c r="G815" s="80">
        <v>45597</v>
      </c>
      <c r="H815" s="80">
        <v>45627</v>
      </c>
      <c r="I815" s="93" t="s">
        <v>124</v>
      </c>
      <c r="J815" s="34" t="s">
        <v>125</v>
      </c>
      <c r="K815" s="48" t="s">
        <v>1143</v>
      </c>
      <c r="L815" s="107" t="s">
        <v>78</v>
      </c>
      <c r="M815" s="60">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workbookViewId="0">
      <selection activeCell="Y3" sqref="Y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5945</v>
      </c>
      <c r="B1" s="22"/>
      <c r="C1" s="22"/>
      <c r="D1" s="22"/>
      <c r="E1" s="22"/>
      <c r="F1" s="22"/>
      <c r="G1" s="22"/>
      <c r="H1" s="22"/>
      <c r="I1" s="22"/>
      <c r="J1" s="22"/>
      <c r="K1" s="22"/>
      <c r="L1" s="22"/>
      <c r="M1" s="22"/>
      <c r="N1" s="116"/>
      <c r="O1" s="116"/>
      <c r="P1" s="22"/>
      <c r="Q1" s="22"/>
      <c r="R1" s="121"/>
      <c r="S1" s="121"/>
      <c r="T1" s="22"/>
      <c r="U1" s="141"/>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4261</v>
      </c>
      <c r="E3" s="36" t="s">
        <v>88</v>
      </c>
      <c r="F3" s="36" t="s">
        <v>4262</v>
      </c>
      <c r="G3" s="108" t="s">
        <v>95</v>
      </c>
      <c r="H3" s="108" t="s">
        <v>96</v>
      </c>
      <c r="I3" s="36" t="s">
        <v>97</v>
      </c>
      <c r="J3" s="36" t="s">
        <v>98</v>
      </c>
      <c r="K3" s="36" t="s">
        <v>99</v>
      </c>
      <c r="L3" s="36" t="s">
        <v>101</v>
      </c>
      <c r="M3" s="36" t="s">
        <v>5946</v>
      </c>
      <c r="N3" s="117" t="s">
        <v>103</v>
      </c>
      <c r="O3" s="117" t="s">
        <v>104</v>
      </c>
      <c r="P3" s="36" t="s">
        <v>5947</v>
      </c>
      <c r="Q3" s="36" t="s">
        <v>106</v>
      </c>
      <c r="R3" s="122" t="s">
        <v>107</v>
      </c>
      <c r="S3" s="122" t="s">
        <v>108</v>
      </c>
      <c r="T3" s="36" t="s">
        <v>4268</v>
      </c>
      <c r="U3" s="117" t="s">
        <v>110</v>
      </c>
      <c r="V3" s="117" t="s">
        <v>111</v>
      </c>
      <c r="W3" s="117" t="s">
        <v>112</v>
      </c>
      <c r="X3" s="117" t="s">
        <v>4269</v>
      </c>
      <c r="Y3" s="117" t="s">
        <v>4270</v>
      </c>
      <c r="Z3" s="117" t="s">
        <v>2109</v>
      </c>
    </row>
    <row r="4" ht="175.5" spans="1:25">
      <c r="A4" s="109">
        <v>1</v>
      </c>
      <c r="B4" s="109" t="s">
        <v>117</v>
      </c>
      <c r="C4" s="110" t="s">
        <v>150</v>
      </c>
      <c r="D4" s="94" t="s">
        <v>151</v>
      </c>
      <c r="E4" s="54" t="s">
        <v>120</v>
      </c>
      <c r="F4" s="55" t="s">
        <v>5948</v>
      </c>
      <c r="G4" s="111">
        <v>45444</v>
      </c>
      <c r="H4" s="111">
        <v>45473</v>
      </c>
      <c r="I4" s="118" t="s">
        <v>124</v>
      </c>
      <c r="J4" s="119" t="s">
        <v>125</v>
      </c>
      <c r="K4" s="118" t="s">
        <v>126</v>
      </c>
      <c r="L4" s="119" t="s">
        <v>79</v>
      </c>
      <c r="M4" s="120">
        <v>15</v>
      </c>
      <c r="N4" s="34" t="s">
        <v>4627</v>
      </c>
      <c r="O4" s="65">
        <v>45471.6479166667</v>
      </c>
      <c r="P4" s="35"/>
      <c r="Q4" s="35"/>
      <c r="R4" s="40"/>
      <c r="S4" s="40"/>
      <c r="T4" s="36"/>
      <c r="U4" s="34" t="s">
        <v>4628</v>
      </c>
      <c r="V4" s="34" t="s">
        <v>151</v>
      </c>
      <c r="W4" s="123" t="s">
        <v>4629</v>
      </c>
      <c r="X4" s="124" t="s">
        <v>132</v>
      </c>
      <c r="Y4" s="124" t="s">
        <v>425</v>
      </c>
    </row>
    <row r="5" ht="175.5" spans="1:25">
      <c r="A5" s="109">
        <v>2</v>
      </c>
      <c r="B5" s="109" t="s">
        <v>117</v>
      </c>
      <c r="C5" s="110" t="s">
        <v>150</v>
      </c>
      <c r="D5" s="94" t="s">
        <v>235</v>
      </c>
      <c r="E5" s="57" t="s">
        <v>157</v>
      </c>
      <c r="F5" s="55" t="s">
        <v>5948</v>
      </c>
      <c r="G5" s="111">
        <v>45444</v>
      </c>
      <c r="H5" s="111">
        <v>45473</v>
      </c>
      <c r="I5" s="118" t="s">
        <v>124</v>
      </c>
      <c r="J5" s="119" t="s">
        <v>125</v>
      </c>
      <c r="K5" s="118" t="s">
        <v>126</v>
      </c>
      <c r="L5" s="119" t="s">
        <v>79</v>
      </c>
      <c r="M5" s="120">
        <v>3</v>
      </c>
      <c r="N5" s="34" t="s">
        <v>4627</v>
      </c>
      <c r="O5" s="65">
        <v>45471.6479166667</v>
      </c>
      <c r="P5" s="35"/>
      <c r="Q5" s="35"/>
      <c r="R5" s="40"/>
      <c r="S5" s="40"/>
      <c r="T5" s="36"/>
      <c r="U5" s="34" t="s">
        <v>4628</v>
      </c>
      <c r="V5" s="34" t="s">
        <v>235</v>
      </c>
      <c r="W5" s="123" t="s">
        <v>4629</v>
      </c>
      <c r="X5" s="124" t="s">
        <v>132</v>
      </c>
      <c r="Y5" s="124" t="s">
        <v>425</v>
      </c>
    </row>
    <row r="6" ht="175.5" spans="1:25">
      <c r="A6" s="109">
        <v>3</v>
      </c>
      <c r="B6" s="109" t="s">
        <v>117</v>
      </c>
      <c r="C6" s="110" t="s">
        <v>150</v>
      </c>
      <c r="D6" s="94" t="s">
        <v>182</v>
      </c>
      <c r="E6" s="54" t="s">
        <v>120</v>
      </c>
      <c r="F6" s="55" t="s">
        <v>5948</v>
      </c>
      <c r="G6" s="111">
        <v>45444</v>
      </c>
      <c r="H6" s="111">
        <v>45473</v>
      </c>
      <c r="I6" s="118" t="s">
        <v>124</v>
      </c>
      <c r="J6" s="119" t="s">
        <v>125</v>
      </c>
      <c r="K6" s="118" t="s">
        <v>126</v>
      </c>
      <c r="L6" s="119" t="s">
        <v>79</v>
      </c>
      <c r="M6" s="120">
        <v>3</v>
      </c>
      <c r="N6" s="34" t="s">
        <v>4627</v>
      </c>
      <c r="O6" s="65">
        <v>45471.6479166667</v>
      </c>
      <c r="P6" s="35"/>
      <c r="Q6" s="35"/>
      <c r="R6" s="40"/>
      <c r="S6" s="40"/>
      <c r="T6" s="36"/>
      <c r="U6" s="34" t="s">
        <v>4628</v>
      </c>
      <c r="V6" s="34" t="s">
        <v>182</v>
      </c>
      <c r="W6" s="123" t="s">
        <v>4629</v>
      </c>
      <c r="X6" s="124" t="s">
        <v>132</v>
      </c>
      <c r="Y6" s="124" t="s">
        <v>425</v>
      </c>
    </row>
    <row r="7" ht="175.5" spans="1:25">
      <c r="A7" s="109">
        <v>4</v>
      </c>
      <c r="B7" s="109" t="s">
        <v>117</v>
      </c>
      <c r="C7" s="110" t="s">
        <v>150</v>
      </c>
      <c r="D7" s="94" t="s">
        <v>188</v>
      </c>
      <c r="E7" s="57" t="s">
        <v>157</v>
      </c>
      <c r="F7" s="55" t="s">
        <v>5948</v>
      </c>
      <c r="G7" s="111">
        <v>45444</v>
      </c>
      <c r="H7" s="111">
        <v>45473</v>
      </c>
      <c r="I7" s="118" t="s">
        <v>124</v>
      </c>
      <c r="J7" s="119" t="s">
        <v>125</v>
      </c>
      <c r="K7" s="118" t="s">
        <v>126</v>
      </c>
      <c r="L7" s="119" t="s">
        <v>79</v>
      </c>
      <c r="M7" s="120">
        <v>3</v>
      </c>
      <c r="N7" s="34" t="s">
        <v>4627</v>
      </c>
      <c r="O7" s="65">
        <v>45471.6479166667</v>
      </c>
      <c r="P7" s="35"/>
      <c r="Q7" s="35"/>
      <c r="R7" s="40"/>
      <c r="S7" s="40"/>
      <c r="T7" s="36"/>
      <c r="U7" s="34" t="s">
        <v>4628</v>
      </c>
      <c r="V7" s="34" t="s">
        <v>188</v>
      </c>
      <c r="W7" s="123" t="s">
        <v>4629</v>
      </c>
      <c r="X7" s="124" t="s">
        <v>132</v>
      </c>
      <c r="Y7" s="124" t="s">
        <v>425</v>
      </c>
    </row>
    <row r="8" ht="175.5" spans="1:25">
      <c r="A8" s="109">
        <v>5</v>
      </c>
      <c r="B8" s="109" t="s">
        <v>117</v>
      </c>
      <c r="C8" s="110" t="s">
        <v>150</v>
      </c>
      <c r="D8" s="94" t="s">
        <v>198</v>
      </c>
      <c r="E8" s="57" t="s">
        <v>157</v>
      </c>
      <c r="F8" s="55" t="s">
        <v>5948</v>
      </c>
      <c r="G8" s="111">
        <v>45444</v>
      </c>
      <c r="H8" s="111">
        <v>45473</v>
      </c>
      <c r="I8" s="118" t="s">
        <v>124</v>
      </c>
      <c r="J8" s="119" t="s">
        <v>125</v>
      </c>
      <c r="K8" s="118" t="s">
        <v>126</v>
      </c>
      <c r="L8" s="119" t="s">
        <v>79</v>
      </c>
      <c r="M8" s="120">
        <v>3</v>
      </c>
      <c r="N8" s="34" t="s">
        <v>4627</v>
      </c>
      <c r="O8" s="65">
        <v>45471.6479166667</v>
      </c>
      <c r="P8" s="35"/>
      <c r="Q8" s="35"/>
      <c r="R8" s="40"/>
      <c r="S8" s="40"/>
      <c r="T8" s="36"/>
      <c r="U8" s="34" t="s">
        <v>4628</v>
      </c>
      <c r="V8" s="34" t="s">
        <v>198</v>
      </c>
      <c r="W8" s="123" t="s">
        <v>4629</v>
      </c>
      <c r="X8" s="124" t="s">
        <v>132</v>
      </c>
      <c r="Y8" s="124" t="s">
        <v>425</v>
      </c>
    </row>
    <row r="9" ht="175.5" spans="1:25">
      <c r="A9" s="109">
        <v>6</v>
      </c>
      <c r="B9" s="109" t="s">
        <v>117</v>
      </c>
      <c r="C9" s="110" t="s">
        <v>150</v>
      </c>
      <c r="D9" s="94" t="s">
        <v>193</v>
      </c>
      <c r="E9" s="57" t="s">
        <v>157</v>
      </c>
      <c r="F9" s="55" t="s">
        <v>5948</v>
      </c>
      <c r="G9" s="111">
        <v>45444</v>
      </c>
      <c r="H9" s="111">
        <v>45473</v>
      </c>
      <c r="I9" s="118" t="s">
        <v>124</v>
      </c>
      <c r="J9" s="119" t="s">
        <v>125</v>
      </c>
      <c r="K9" s="118" t="s">
        <v>126</v>
      </c>
      <c r="L9" s="119" t="s">
        <v>79</v>
      </c>
      <c r="M9" s="120">
        <v>3</v>
      </c>
      <c r="N9" s="34" t="s">
        <v>4627</v>
      </c>
      <c r="O9" s="65">
        <v>45471.6479166667</v>
      </c>
      <c r="P9" s="35"/>
      <c r="Q9" s="35"/>
      <c r="R9" s="40"/>
      <c r="S9" s="40"/>
      <c r="T9" s="36"/>
      <c r="U9" s="34" t="s">
        <v>4628</v>
      </c>
      <c r="V9" s="34" t="s">
        <v>193</v>
      </c>
      <c r="W9" s="123" t="s">
        <v>4629</v>
      </c>
      <c r="X9" s="124" t="s">
        <v>132</v>
      </c>
      <c r="Y9" s="124" t="s">
        <v>425</v>
      </c>
    </row>
    <row r="10" ht="175.5" spans="1:25">
      <c r="A10" s="109">
        <v>7</v>
      </c>
      <c r="B10" s="109" t="s">
        <v>117</v>
      </c>
      <c r="C10" s="110" t="s">
        <v>150</v>
      </c>
      <c r="D10" s="94" t="s">
        <v>203</v>
      </c>
      <c r="E10" s="57" t="s">
        <v>157</v>
      </c>
      <c r="F10" s="55" t="s">
        <v>5948</v>
      </c>
      <c r="G10" s="111">
        <v>45444</v>
      </c>
      <c r="H10" s="111">
        <v>45473</v>
      </c>
      <c r="I10" s="118" t="s">
        <v>124</v>
      </c>
      <c r="J10" s="119" t="s">
        <v>125</v>
      </c>
      <c r="K10" s="118" t="s">
        <v>126</v>
      </c>
      <c r="L10" s="119" t="s">
        <v>79</v>
      </c>
      <c r="M10" s="120">
        <v>3</v>
      </c>
      <c r="N10" s="34" t="s">
        <v>4627</v>
      </c>
      <c r="O10" s="65">
        <v>45471.6479166667</v>
      </c>
      <c r="P10" s="35"/>
      <c r="Q10" s="35"/>
      <c r="R10" s="40"/>
      <c r="S10" s="40"/>
      <c r="T10" s="36"/>
      <c r="U10" s="34" t="s">
        <v>4628</v>
      </c>
      <c r="V10" s="34" t="s">
        <v>203</v>
      </c>
      <c r="W10" s="123" t="s">
        <v>4629</v>
      </c>
      <c r="X10" s="124" t="s">
        <v>132</v>
      </c>
      <c r="Y10" s="124" t="s">
        <v>425</v>
      </c>
    </row>
    <row r="11" ht="175.5" spans="1:25">
      <c r="A11" s="109">
        <v>8</v>
      </c>
      <c r="B11" s="109" t="s">
        <v>117</v>
      </c>
      <c r="C11" s="110" t="s">
        <v>150</v>
      </c>
      <c r="D11" s="94" t="s">
        <v>214</v>
      </c>
      <c r="E11" s="57" t="s">
        <v>157</v>
      </c>
      <c r="F11" s="55" t="s">
        <v>5948</v>
      </c>
      <c r="G11" s="111">
        <v>45444</v>
      </c>
      <c r="H11" s="111">
        <v>45473</v>
      </c>
      <c r="I11" s="118" t="s">
        <v>124</v>
      </c>
      <c r="J11" s="119" t="s">
        <v>125</v>
      </c>
      <c r="K11" s="118" t="s">
        <v>126</v>
      </c>
      <c r="L11" s="119" t="s">
        <v>79</v>
      </c>
      <c r="M11" s="120">
        <v>3</v>
      </c>
      <c r="N11" s="34" t="s">
        <v>4627</v>
      </c>
      <c r="O11" s="65">
        <v>45471.6479166667</v>
      </c>
      <c r="P11" s="35"/>
      <c r="Q11" s="35"/>
      <c r="R11" s="40"/>
      <c r="S11" s="40"/>
      <c r="T11" s="36"/>
      <c r="U11" s="34" t="s">
        <v>4628</v>
      </c>
      <c r="V11" s="34" t="s">
        <v>214</v>
      </c>
      <c r="W11" s="123" t="s">
        <v>4629</v>
      </c>
      <c r="X11" s="124" t="s">
        <v>132</v>
      </c>
      <c r="Y11" s="124" t="s">
        <v>425</v>
      </c>
    </row>
    <row r="12" ht="175.5" spans="1:25">
      <c r="A12" s="109">
        <v>9</v>
      </c>
      <c r="B12" s="109" t="s">
        <v>117</v>
      </c>
      <c r="C12" s="110" t="s">
        <v>150</v>
      </c>
      <c r="D12" s="94" t="s">
        <v>219</v>
      </c>
      <c r="E12" s="57" t="s">
        <v>157</v>
      </c>
      <c r="F12" s="55" t="s">
        <v>5948</v>
      </c>
      <c r="G12" s="111">
        <v>45444</v>
      </c>
      <c r="H12" s="111">
        <v>45473</v>
      </c>
      <c r="I12" s="118" t="s">
        <v>124</v>
      </c>
      <c r="J12" s="119" t="s">
        <v>125</v>
      </c>
      <c r="K12" s="118" t="s">
        <v>126</v>
      </c>
      <c r="L12" s="119" t="s">
        <v>79</v>
      </c>
      <c r="M12" s="120">
        <v>3</v>
      </c>
      <c r="N12" s="34" t="s">
        <v>4627</v>
      </c>
      <c r="O12" s="65">
        <v>45471.6479166667</v>
      </c>
      <c r="P12" s="35"/>
      <c r="Q12" s="35"/>
      <c r="R12" s="40"/>
      <c r="S12" s="40"/>
      <c r="T12" s="36"/>
      <c r="U12" s="34" t="s">
        <v>4628</v>
      </c>
      <c r="V12" s="34" t="s">
        <v>219</v>
      </c>
      <c r="W12" s="123" t="s">
        <v>4629</v>
      </c>
      <c r="X12" s="124" t="s">
        <v>132</v>
      </c>
      <c r="Y12" s="124" t="s">
        <v>425</v>
      </c>
    </row>
    <row r="13" ht="148.5" spans="1:25">
      <c r="A13" s="109">
        <v>10</v>
      </c>
      <c r="B13" s="109" t="s">
        <v>117</v>
      </c>
      <c r="C13" s="47" t="s">
        <v>150</v>
      </c>
      <c r="D13" s="94" t="s">
        <v>254</v>
      </c>
      <c r="E13" s="54" t="s">
        <v>157</v>
      </c>
      <c r="F13" s="55" t="s">
        <v>5948</v>
      </c>
      <c r="G13" s="111">
        <v>45444</v>
      </c>
      <c r="H13" s="111">
        <v>45473</v>
      </c>
      <c r="I13" s="34" t="s">
        <v>124</v>
      </c>
      <c r="J13" s="119" t="s">
        <v>125</v>
      </c>
      <c r="K13" s="118" t="s">
        <v>126</v>
      </c>
      <c r="L13" s="119" t="s">
        <v>79</v>
      </c>
      <c r="M13" s="120">
        <v>3</v>
      </c>
      <c r="N13" s="34" t="s">
        <v>4630</v>
      </c>
      <c r="O13" s="65">
        <v>45429.6388888889</v>
      </c>
      <c r="P13" s="35"/>
      <c r="Q13" s="35"/>
      <c r="R13" s="40"/>
      <c r="S13" s="40"/>
      <c r="T13" s="36"/>
      <c r="U13" s="34" t="s">
        <v>4631</v>
      </c>
      <c r="V13" s="34" t="s">
        <v>254</v>
      </c>
      <c r="W13" s="123" t="s">
        <v>4632</v>
      </c>
      <c r="X13" t="s">
        <v>132</v>
      </c>
      <c r="Y13" t="s">
        <v>438</v>
      </c>
    </row>
    <row r="14" ht="148.5" spans="1:25">
      <c r="A14" s="109">
        <v>11</v>
      </c>
      <c r="B14" s="109" t="s">
        <v>117</v>
      </c>
      <c r="C14" s="47" t="s">
        <v>150</v>
      </c>
      <c r="D14" s="94" t="s">
        <v>260</v>
      </c>
      <c r="E14" s="57" t="s">
        <v>157</v>
      </c>
      <c r="F14" s="55" t="s">
        <v>5948</v>
      </c>
      <c r="G14" s="111">
        <v>45444</v>
      </c>
      <c r="H14" s="111">
        <v>45473</v>
      </c>
      <c r="I14" s="34" t="s">
        <v>124</v>
      </c>
      <c r="J14" s="119" t="s">
        <v>125</v>
      </c>
      <c r="K14" s="118" t="s">
        <v>126</v>
      </c>
      <c r="L14" s="119" t="s">
        <v>79</v>
      </c>
      <c r="M14" s="120">
        <v>6</v>
      </c>
      <c r="N14" s="34" t="s">
        <v>4630</v>
      </c>
      <c r="O14" s="65">
        <v>45429.6388888889</v>
      </c>
      <c r="P14" s="35"/>
      <c r="Q14" s="35"/>
      <c r="R14" s="40"/>
      <c r="S14" s="40"/>
      <c r="T14" s="36"/>
      <c r="U14" s="34" t="s">
        <v>4631</v>
      </c>
      <c r="V14" s="34" t="s">
        <v>260</v>
      </c>
      <c r="W14" s="123" t="s">
        <v>4632</v>
      </c>
      <c r="X14" t="s">
        <v>132</v>
      </c>
      <c r="Y14" t="s">
        <v>438</v>
      </c>
    </row>
    <row r="15" ht="148.5" spans="1:25">
      <c r="A15" s="109">
        <v>12</v>
      </c>
      <c r="B15" s="109" t="s">
        <v>117</v>
      </c>
      <c r="C15" s="47" t="s">
        <v>150</v>
      </c>
      <c r="D15" s="112" t="s">
        <v>311</v>
      </c>
      <c r="E15" s="57" t="s">
        <v>157</v>
      </c>
      <c r="F15" s="55" t="s">
        <v>5948</v>
      </c>
      <c r="G15" s="111">
        <v>45444</v>
      </c>
      <c r="H15" s="111">
        <v>45473</v>
      </c>
      <c r="I15" s="34" t="s">
        <v>124</v>
      </c>
      <c r="J15" s="119" t="s">
        <v>125</v>
      </c>
      <c r="K15" s="118" t="s">
        <v>126</v>
      </c>
      <c r="L15" s="119" t="s">
        <v>79</v>
      </c>
      <c r="M15" s="120">
        <v>3</v>
      </c>
      <c r="N15" s="34" t="s">
        <v>4630</v>
      </c>
      <c r="O15" s="65">
        <v>45429.6388888889</v>
      </c>
      <c r="P15" s="35"/>
      <c r="Q15" s="35"/>
      <c r="R15" s="40"/>
      <c r="S15" s="40"/>
      <c r="T15" s="36"/>
      <c r="U15" s="34" t="s">
        <v>4631</v>
      </c>
      <c r="V15" s="34" t="s">
        <v>311</v>
      </c>
      <c r="W15" s="123" t="s">
        <v>4632</v>
      </c>
      <c r="X15" t="s">
        <v>132</v>
      </c>
      <c r="Y15" t="s">
        <v>438</v>
      </c>
    </row>
    <row r="16" ht="148.5" spans="1:25">
      <c r="A16" s="109">
        <v>13</v>
      </c>
      <c r="B16" s="109" t="s">
        <v>117</v>
      </c>
      <c r="C16" s="47" t="s">
        <v>150</v>
      </c>
      <c r="D16" s="112" t="s">
        <v>324</v>
      </c>
      <c r="E16" s="57" t="s">
        <v>157</v>
      </c>
      <c r="F16" s="55" t="s">
        <v>5948</v>
      </c>
      <c r="G16" s="111">
        <v>45444</v>
      </c>
      <c r="H16" s="111">
        <v>45473</v>
      </c>
      <c r="I16" s="34" t="s">
        <v>124</v>
      </c>
      <c r="J16" s="119" t="s">
        <v>125</v>
      </c>
      <c r="K16" s="118" t="s">
        <v>126</v>
      </c>
      <c r="L16" s="119" t="s">
        <v>79</v>
      </c>
      <c r="M16" s="120">
        <v>3</v>
      </c>
      <c r="N16" s="34" t="s">
        <v>4630</v>
      </c>
      <c r="O16" s="65">
        <v>45429.6388888889</v>
      </c>
      <c r="P16" s="35"/>
      <c r="Q16" s="35"/>
      <c r="R16" s="40"/>
      <c r="S16" s="40"/>
      <c r="T16" s="36"/>
      <c r="U16" s="34" t="s">
        <v>4631</v>
      </c>
      <c r="V16" s="34" t="s">
        <v>324</v>
      </c>
      <c r="W16" s="123" t="s">
        <v>4632</v>
      </c>
      <c r="X16" t="s">
        <v>132</v>
      </c>
      <c r="Y16" t="s">
        <v>438</v>
      </c>
    </row>
    <row r="17" ht="148.5" spans="1:25">
      <c r="A17" s="109">
        <v>14</v>
      </c>
      <c r="B17" s="109" t="s">
        <v>117</v>
      </c>
      <c r="C17" s="47" t="s">
        <v>150</v>
      </c>
      <c r="D17" s="94" t="s">
        <v>352</v>
      </c>
      <c r="E17" s="57" t="s">
        <v>157</v>
      </c>
      <c r="F17" s="55" t="s">
        <v>5948</v>
      </c>
      <c r="G17" s="111">
        <v>45444</v>
      </c>
      <c r="H17" s="111">
        <v>45473</v>
      </c>
      <c r="I17" s="34" t="s">
        <v>124</v>
      </c>
      <c r="J17" s="119" t="s">
        <v>125</v>
      </c>
      <c r="K17" s="118" t="s">
        <v>126</v>
      </c>
      <c r="L17" s="119" t="s">
        <v>79</v>
      </c>
      <c r="M17" s="120">
        <v>6</v>
      </c>
      <c r="N17" s="34" t="s">
        <v>4630</v>
      </c>
      <c r="O17" s="65">
        <v>45429.6388888889</v>
      </c>
      <c r="P17" s="35"/>
      <c r="Q17" s="35"/>
      <c r="R17" s="40"/>
      <c r="S17" s="40"/>
      <c r="T17" s="36"/>
      <c r="U17" s="34" t="s">
        <v>4631</v>
      </c>
      <c r="V17" s="34" t="s">
        <v>352</v>
      </c>
      <c r="W17" s="123" t="s">
        <v>4632</v>
      </c>
      <c r="X17" t="s">
        <v>132</v>
      </c>
      <c r="Y17" t="s">
        <v>438</v>
      </c>
    </row>
    <row r="18" spans="1:25">
      <c r="A18" s="109">
        <v>15</v>
      </c>
      <c r="B18" s="109" t="s">
        <v>117</v>
      </c>
      <c r="C18" s="110" t="s">
        <v>150</v>
      </c>
      <c r="D18" s="94" t="s">
        <v>151</v>
      </c>
      <c r="E18" s="54" t="s">
        <v>120</v>
      </c>
      <c r="F18" s="55" t="s">
        <v>5948</v>
      </c>
      <c r="G18" s="111">
        <v>45627</v>
      </c>
      <c r="H18" s="111">
        <v>45657</v>
      </c>
      <c r="I18" s="118" t="s">
        <v>124</v>
      </c>
      <c r="J18" s="119" t="s">
        <v>125</v>
      </c>
      <c r="K18" s="118" t="s">
        <v>126</v>
      </c>
      <c r="L18" s="119" t="s">
        <v>79</v>
      </c>
      <c r="M18" s="120">
        <v>15</v>
      </c>
      <c r="N18" s="140"/>
      <c r="O18" s="140"/>
      <c r="P18" s="47"/>
      <c r="Q18" s="47"/>
      <c r="R18" s="142"/>
      <c r="S18" s="142"/>
      <c r="T18" s="143"/>
      <c r="U18" s="143"/>
      <c r="X18" s="124"/>
      <c r="Y18" s="124"/>
    </row>
    <row r="19" spans="1:25">
      <c r="A19" s="109">
        <v>16</v>
      </c>
      <c r="B19" s="109" t="s">
        <v>117</v>
      </c>
      <c r="C19" s="110" t="s">
        <v>150</v>
      </c>
      <c r="D19" s="94" t="s">
        <v>235</v>
      </c>
      <c r="E19" s="57" t="s">
        <v>157</v>
      </c>
      <c r="F19" s="55" t="s">
        <v>5948</v>
      </c>
      <c r="G19" s="111">
        <v>45627</v>
      </c>
      <c r="H19" s="111">
        <v>45657</v>
      </c>
      <c r="I19" s="118" t="s">
        <v>124</v>
      </c>
      <c r="J19" s="119" t="s">
        <v>125</v>
      </c>
      <c r="K19" s="118" t="s">
        <v>126</v>
      </c>
      <c r="L19" s="119" t="s">
        <v>79</v>
      </c>
      <c r="M19" s="120">
        <v>3</v>
      </c>
      <c r="N19" s="140"/>
      <c r="O19" s="140"/>
      <c r="P19" s="47"/>
      <c r="Q19" s="47"/>
      <c r="R19" s="142"/>
      <c r="S19" s="142"/>
      <c r="T19" s="143"/>
      <c r="U19" s="143"/>
      <c r="X19" s="124"/>
      <c r="Y19" s="124"/>
    </row>
    <row r="20" spans="1:25">
      <c r="A20" s="109">
        <v>17</v>
      </c>
      <c r="B20" s="109" t="s">
        <v>117</v>
      </c>
      <c r="C20" s="110" t="s">
        <v>150</v>
      </c>
      <c r="D20" s="94" t="s">
        <v>182</v>
      </c>
      <c r="E20" s="54" t="s">
        <v>120</v>
      </c>
      <c r="F20" s="55" t="s">
        <v>5948</v>
      </c>
      <c r="G20" s="111">
        <v>45627</v>
      </c>
      <c r="H20" s="111">
        <v>45657</v>
      </c>
      <c r="I20" s="118" t="s">
        <v>124</v>
      </c>
      <c r="J20" s="119" t="s">
        <v>125</v>
      </c>
      <c r="K20" s="118" t="s">
        <v>126</v>
      </c>
      <c r="L20" s="119" t="s">
        <v>79</v>
      </c>
      <c r="M20" s="120">
        <v>3</v>
      </c>
      <c r="N20" s="140"/>
      <c r="O20" s="140"/>
      <c r="P20" s="47"/>
      <c r="Q20" s="47"/>
      <c r="R20" s="142"/>
      <c r="S20" s="142"/>
      <c r="T20" s="143"/>
      <c r="U20" s="143"/>
      <c r="X20" s="124"/>
      <c r="Y20" s="124"/>
    </row>
    <row r="21" spans="1:25">
      <c r="A21" s="109">
        <v>18</v>
      </c>
      <c r="B21" s="109" t="s">
        <v>117</v>
      </c>
      <c r="C21" s="110" t="s">
        <v>150</v>
      </c>
      <c r="D21" s="94" t="s">
        <v>188</v>
      </c>
      <c r="E21" s="57" t="s">
        <v>157</v>
      </c>
      <c r="F21" s="55" t="s">
        <v>5948</v>
      </c>
      <c r="G21" s="111">
        <v>45627</v>
      </c>
      <c r="H21" s="111">
        <v>45657</v>
      </c>
      <c r="I21" s="118" t="s">
        <v>124</v>
      </c>
      <c r="J21" s="119" t="s">
        <v>125</v>
      </c>
      <c r="K21" s="118" t="s">
        <v>126</v>
      </c>
      <c r="L21" s="119" t="s">
        <v>79</v>
      </c>
      <c r="M21" s="120">
        <v>3</v>
      </c>
      <c r="N21" s="140"/>
      <c r="O21" s="140"/>
      <c r="P21" s="47"/>
      <c r="Q21" s="47"/>
      <c r="R21" s="142"/>
      <c r="S21" s="142"/>
      <c r="T21" s="143"/>
      <c r="U21" s="143"/>
      <c r="X21" s="124"/>
      <c r="Y21" s="124"/>
    </row>
    <row r="22" spans="1:25">
      <c r="A22" s="109">
        <v>19</v>
      </c>
      <c r="B22" s="109" t="s">
        <v>117</v>
      </c>
      <c r="C22" s="110" t="s">
        <v>150</v>
      </c>
      <c r="D22" s="94" t="s">
        <v>198</v>
      </c>
      <c r="E22" s="57" t="s">
        <v>157</v>
      </c>
      <c r="F22" s="55" t="s">
        <v>5948</v>
      </c>
      <c r="G22" s="111">
        <v>45627</v>
      </c>
      <c r="H22" s="111">
        <v>45657</v>
      </c>
      <c r="I22" s="118" t="s">
        <v>124</v>
      </c>
      <c r="J22" s="119" t="s">
        <v>125</v>
      </c>
      <c r="K22" s="118" t="s">
        <v>126</v>
      </c>
      <c r="L22" s="119" t="s">
        <v>79</v>
      </c>
      <c r="M22" s="120">
        <v>3</v>
      </c>
      <c r="N22" s="140"/>
      <c r="O22" s="140"/>
      <c r="P22" s="47"/>
      <c r="Q22" s="47"/>
      <c r="R22" s="142"/>
      <c r="S22" s="142"/>
      <c r="T22" s="143"/>
      <c r="U22" s="143"/>
      <c r="X22" s="124"/>
      <c r="Y22" s="124"/>
    </row>
    <row r="23" spans="1:25">
      <c r="A23" s="109">
        <v>20</v>
      </c>
      <c r="B23" s="109" t="s">
        <v>117</v>
      </c>
      <c r="C23" s="110" t="s">
        <v>150</v>
      </c>
      <c r="D23" s="94" t="s">
        <v>193</v>
      </c>
      <c r="E23" s="57" t="s">
        <v>157</v>
      </c>
      <c r="F23" s="55" t="s">
        <v>5948</v>
      </c>
      <c r="G23" s="111">
        <v>45627</v>
      </c>
      <c r="H23" s="111">
        <v>45657</v>
      </c>
      <c r="I23" s="118" t="s">
        <v>124</v>
      </c>
      <c r="J23" s="119" t="s">
        <v>125</v>
      </c>
      <c r="K23" s="118" t="s">
        <v>126</v>
      </c>
      <c r="L23" s="119" t="s">
        <v>79</v>
      </c>
      <c r="M23" s="120">
        <v>3</v>
      </c>
      <c r="N23" s="140"/>
      <c r="O23" s="140"/>
      <c r="P23" s="47"/>
      <c r="Q23" s="47"/>
      <c r="R23" s="142"/>
      <c r="S23" s="142"/>
      <c r="T23" s="143"/>
      <c r="U23" s="143"/>
      <c r="X23" s="124"/>
      <c r="Y23" s="124"/>
    </row>
    <row r="24" spans="1:25">
      <c r="A24" s="109">
        <v>21</v>
      </c>
      <c r="B24" s="109" t="s">
        <v>117</v>
      </c>
      <c r="C24" s="110" t="s">
        <v>150</v>
      </c>
      <c r="D24" s="94" t="s">
        <v>203</v>
      </c>
      <c r="E24" s="57" t="s">
        <v>157</v>
      </c>
      <c r="F24" s="55" t="s">
        <v>5948</v>
      </c>
      <c r="G24" s="111">
        <v>45627</v>
      </c>
      <c r="H24" s="111">
        <v>45657</v>
      </c>
      <c r="I24" s="118" t="s">
        <v>124</v>
      </c>
      <c r="J24" s="119" t="s">
        <v>125</v>
      </c>
      <c r="K24" s="118" t="s">
        <v>126</v>
      </c>
      <c r="L24" s="119" t="s">
        <v>79</v>
      </c>
      <c r="M24" s="120">
        <v>3</v>
      </c>
      <c r="N24" s="140"/>
      <c r="O24" s="140"/>
      <c r="P24" s="47"/>
      <c r="Q24" s="47"/>
      <c r="R24" s="142"/>
      <c r="S24" s="142"/>
      <c r="T24" s="143"/>
      <c r="U24" s="143"/>
      <c r="X24" s="124"/>
      <c r="Y24" s="124"/>
    </row>
    <row r="25" spans="1:25">
      <c r="A25" s="109">
        <v>22</v>
      </c>
      <c r="B25" s="109" t="s">
        <v>117</v>
      </c>
      <c r="C25" s="110" t="s">
        <v>150</v>
      </c>
      <c r="D25" s="94" t="s">
        <v>214</v>
      </c>
      <c r="E25" s="57" t="s">
        <v>157</v>
      </c>
      <c r="F25" s="55" t="s">
        <v>5948</v>
      </c>
      <c r="G25" s="111">
        <v>45627</v>
      </c>
      <c r="H25" s="111">
        <v>45657</v>
      </c>
      <c r="I25" s="118" t="s">
        <v>124</v>
      </c>
      <c r="J25" s="119" t="s">
        <v>125</v>
      </c>
      <c r="K25" s="118" t="s">
        <v>126</v>
      </c>
      <c r="L25" s="119" t="s">
        <v>79</v>
      </c>
      <c r="M25" s="120">
        <v>3</v>
      </c>
      <c r="N25" s="140"/>
      <c r="O25" s="140"/>
      <c r="P25" s="47"/>
      <c r="Q25" s="47"/>
      <c r="R25" s="142"/>
      <c r="S25" s="142"/>
      <c r="T25" s="143"/>
      <c r="U25" s="143"/>
      <c r="X25" s="124"/>
      <c r="Y25" s="124"/>
    </row>
    <row r="26" spans="1:25">
      <c r="A26" s="109">
        <v>23</v>
      </c>
      <c r="B26" s="109" t="s">
        <v>117</v>
      </c>
      <c r="C26" s="110" t="s">
        <v>150</v>
      </c>
      <c r="D26" s="94" t="s">
        <v>219</v>
      </c>
      <c r="E26" s="57" t="s">
        <v>157</v>
      </c>
      <c r="F26" s="55" t="s">
        <v>5948</v>
      </c>
      <c r="G26" s="111">
        <v>45627</v>
      </c>
      <c r="H26" s="111">
        <v>45657</v>
      </c>
      <c r="I26" s="118" t="s">
        <v>124</v>
      </c>
      <c r="J26" s="119" t="s">
        <v>125</v>
      </c>
      <c r="K26" s="118" t="s">
        <v>126</v>
      </c>
      <c r="L26" s="119" t="s">
        <v>79</v>
      </c>
      <c r="M26" s="120">
        <v>3</v>
      </c>
      <c r="N26" s="140"/>
      <c r="O26" s="140"/>
      <c r="P26" s="47"/>
      <c r="Q26" s="47"/>
      <c r="R26" s="142"/>
      <c r="S26" s="142"/>
      <c r="T26" s="143"/>
      <c r="U26" s="143"/>
      <c r="X26" s="124"/>
      <c r="Y26" s="124"/>
    </row>
    <row r="27" spans="1:25">
      <c r="A27" s="109">
        <v>24</v>
      </c>
      <c r="B27" s="109" t="s">
        <v>117</v>
      </c>
      <c r="C27" s="47" t="s">
        <v>150</v>
      </c>
      <c r="D27" s="94" t="s">
        <v>358</v>
      </c>
      <c r="E27" s="57" t="s">
        <v>247</v>
      </c>
      <c r="F27" s="55" t="s">
        <v>5948</v>
      </c>
      <c r="G27" s="111">
        <v>45627</v>
      </c>
      <c r="H27" s="111">
        <v>45657</v>
      </c>
      <c r="I27" s="34" t="s">
        <v>124</v>
      </c>
      <c r="J27" s="119" t="s">
        <v>125</v>
      </c>
      <c r="K27" s="118" t="s">
        <v>126</v>
      </c>
      <c r="L27" s="119" t="s">
        <v>79</v>
      </c>
      <c r="M27" s="120">
        <v>3</v>
      </c>
      <c r="N27" s="140"/>
      <c r="O27" s="140"/>
      <c r="P27" s="47"/>
      <c r="Q27" s="47"/>
      <c r="R27" s="142"/>
      <c r="S27" s="142"/>
      <c r="T27" s="143"/>
      <c r="U27" s="143"/>
      <c r="X27" s="124"/>
      <c r="Y27" s="124"/>
    </row>
    <row r="28" spans="1:25">
      <c r="A28" s="109">
        <v>25</v>
      </c>
      <c r="B28" s="109" t="s">
        <v>117</v>
      </c>
      <c r="C28" s="47" t="s">
        <v>150</v>
      </c>
      <c r="D28" s="94" t="s">
        <v>254</v>
      </c>
      <c r="E28" s="54" t="s">
        <v>157</v>
      </c>
      <c r="F28" s="55" t="s">
        <v>5948</v>
      </c>
      <c r="G28" s="111">
        <v>45627</v>
      </c>
      <c r="H28" s="111">
        <v>45657</v>
      </c>
      <c r="I28" s="34" t="s">
        <v>124</v>
      </c>
      <c r="J28" s="119" t="s">
        <v>125</v>
      </c>
      <c r="K28" s="118" t="s">
        <v>126</v>
      </c>
      <c r="L28" s="119" t="s">
        <v>79</v>
      </c>
      <c r="M28" s="120">
        <v>3</v>
      </c>
      <c r="N28" s="140"/>
      <c r="O28" s="140"/>
      <c r="P28" s="47"/>
      <c r="Q28" s="47"/>
      <c r="R28" s="142"/>
      <c r="S28" s="142"/>
      <c r="T28" s="143"/>
      <c r="U28" s="143"/>
      <c r="X28" s="124"/>
      <c r="Y28" s="124"/>
    </row>
    <row r="29" spans="1:21">
      <c r="A29" s="109">
        <v>26</v>
      </c>
      <c r="B29" s="109" t="s">
        <v>117</v>
      </c>
      <c r="C29" s="47" t="s">
        <v>150</v>
      </c>
      <c r="D29" s="94" t="s">
        <v>260</v>
      </c>
      <c r="E29" s="57" t="s">
        <v>157</v>
      </c>
      <c r="F29" s="55" t="s">
        <v>5948</v>
      </c>
      <c r="G29" s="111">
        <v>45627</v>
      </c>
      <c r="H29" s="111">
        <v>45657</v>
      </c>
      <c r="I29" s="34" t="s">
        <v>124</v>
      </c>
      <c r="J29" s="119" t="s">
        <v>125</v>
      </c>
      <c r="K29" s="118" t="s">
        <v>126</v>
      </c>
      <c r="L29" s="119" t="s">
        <v>79</v>
      </c>
      <c r="M29" s="120">
        <v>6</v>
      </c>
      <c r="N29" s="140"/>
      <c r="O29" s="140"/>
      <c r="P29" s="47"/>
      <c r="Q29" s="47"/>
      <c r="R29" s="142"/>
      <c r="S29" s="142"/>
      <c r="T29" s="143"/>
      <c r="U29" s="143"/>
    </row>
    <row r="30" spans="1:25">
      <c r="A30" s="109">
        <v>27</v>
      </c>
      <c r="B30" s="109" t="s">
        <v>117</v>
      </c>
      <c r="C30" s="47" t="s">
        <v>150</v>
      </c>
      <c r="D30" s="112" t="s">
        <v>311</v>
      </c>
      <c r="E30" s="57" t="s">
        <v>157</v>
      </c>
      <c r="F30" s="55" t="s">
        <v>5948</v>
      </c>
      <c r="G30" s="111">
        <v>45627</v>
      </c>
      <c r="H30" s="111">
        <v>45657</v>
      </c>
      <c r="I30" s="34" t="s">
        <v>124</v>
      </c>
      <c r="J30" s="119" t="s">
        <v>125</v>
      </c>
      <c r="K30" s="118" t="s">
        <v>126</v>
      </c>
      <c r="L30" s="119" t="s">
        <v>79</v>
      </c>
      <c r="M30" s="120">
        <v>3</v>
      </c>
      <c r="N30" s="140"/>
      <c r="O30" s="140"/>
      <c r="P30" s="47"/>
      <c r="Q30" s="47"/>
      <c r="R30" s="142"/>
      <c r="S30" s="142"/>
      <c r="T30" s="143"/>
      <c r="U30" s="143"/>
      <c r="X30" s="124"/>
      <c r="Y30" s="124"/>
    </row>
    <row r="31" spans="1:25">
      <c r="A31" s="109">
        <v>28</v>
      </c>
      <c r="B31" s="109" t="s">
        <v>117</v>
      </c>
      <c r="C31" s="47" t="s">
        <v>150</v>
      </c>
      <c r="D31" s="112" t="s">
        <v>324</v>
      </c>
      <c r="E31" s="57" t="s">
        <v>157</v>
      </c>
      <c r="F31" s="55" t="s">
        <v>5948</v>
      </c>
      <c r="G31" s="111">
        <v>45627</v>
      </c>
      <c r="H31" s="111">
        <v>45657</v>
      </c>
      <c r="I31" s="34" t="s">
        <v>124</v>
      </c>
      <c r="J31" s="119" t="s">
        <v>125</v>
      </c>
      <c r="K31" s="118" t="s">
        <v>126</v>
      </c>
      <c r="L31" s="119" t="s">
        <v>79</v>
      </c>
      <c r="M31" s="120">
        <v>3</v>
      </c>
      <c r="N31" s="140"/>
      <c r="O31" s="140"/>
      <c r="P31" s="47"/>
      <c r="Q31" s="47"/>
      <c r="R31" s="142"/>
      <c r="S31" s="142"/>
      <c r="T31" s="143"/>
      <c r="U31" s="143"/>
      <c r="X31" s="124"/>
      <c r="Y31" s="124"/>
    </row>
    <row r="32" spans="1:21">
      <c r="A32" s="109">
        <v>29</v>
      </c>
      <c r="B32" s="109" t="s">
        <v>117</v>
      </c>
      <c r="C32" s="47" t="s">
        <v>150</v>
      </c>
      <c r="D32" s="94" t="s">
        <v>352</v>
      </c>
      <c r="E32" s="57" t="s">
        <v>157</v>
      </c>
      <c r="F32" s="55" t="s">
        <v>5948</v>
      </c>
      <c r="G32" s="111">
        <v>45627</v>
      </c>
      <c r="H32" s="111">
        <v>45657</v>
      </c>
      <c r="I32" s="34" t="s">
        <v>124</v>
      </c>
      <c r="J32" s="119" t="s">
        <v>125</v>
      </c>
      <c r="K32" s="118" t="s">
        <v>126</v>
      </c>
      <c r="L32" s="119" t="s">
        <v>79</v>
      </c>
      <c r="M32" s="120">
        <v>6</v>
      </c>
      <c r="N32" s="140"/>
      <c r="O32" s="140"/>
      <c r="P32" s="47"/>
      <c r="Q32" s="47"/>
      <c r="R32" s="142"/>
      <c r="S32" s="142"/>
      <c r="T32" s="143"/>
      <c r="U32" s="143"/>
    </row>
    <row r="33" spans="1:25">
      <c r="A33" s="109">
        <v>30</v>
      </c>
      <c r="B33" s="109" t="s">
        <v>117</v>
      </c>
      <c r="C33" s="47" t="s">
        <v>150</v>
      </c>
      <c r="D33" s="94" t="s">
        <v>358</v>
      </c>
      <c r="E33" s="57" t="s">
        <v>247</v>
      </c>
      <c r="F33" s="55" t="s">
        <v>5948</v>
      </c>
      <c r="G33" s="111">
        <v>45627</v>
      </c>
      <c r="H33" s="111">
        <v>45657</v>
      </c>
      <c r="I33" s="34" t="s">
        <v>124</v>
      </c>
      <c r="J33" s="119" t="s">
        <v>125</v>
      </c>
      <c r="K33" s="118" t="s">
        <v>126</v>
      </c>
      <c r="L33" s="119" t="s">
        <v>79</v>
      </c>
      <c r="M33" s="120">
        <v>3</v>
      </c>
      <c r="N33" s="140"/>
      <c r="O33" s="140"/>
      <c r="P33" s="47"/>
      <c r="Q33" s="47"/>
      <c r="R33" s="142"/>
      <c r="S33" s="142"/>
      <c r="T33" s="143"/>
      <c r="U33" s="143"/>
      <c r="X33" s="124"/>
      <c r="Y33" s="124"/>
    </row>
    <row r="34" ht="94.5" spans="1:25">
      <c r="A34" s="109">
        <v>31</v>
      </c>
      <c r="B34" s="29" t="s">
        <v>117</v>
      </c>
      <c r="C34" s="114" t="s">
        <v>150</v>
      </c>
      <c r="D34" s="115" t="s">
        <v>4633</v>
      </c>
      <c r="E34" s="57" t="s">
        <v>412</v>
      </c>
      <c r="F34" s="126" t="s">
        <v>5948</v>
      </c>
      <c r="G34" s="80">
        <v>45323</v>
      </c>
      <c r="H34" s="80">
        <v>45323</v>
      </c>
      <c r="I34" s="34" t="s">
        <v>124</v>
      </c>
      <c r="J34" s="34" t="s">
        <v>125</v>
      </c>
      <c r="K34" s="34" t="s">
        <v>398</v>
      </c>
      <c r="L34" s="47" t="s">
        <v>80</v>
      </c>
      <c r="M34" s="47">
        <v>6</v>
      </c>
      <c r="N34" s="34" t="s">
        <v>4634</v>
      </c>
      <c r="O34" s="65">
        <v>45350.7083333333</v>
      </c>
      <c r="P34" s="35"/>
      <c r="Q34" s="35"/>
      <c r="R34" s="40"/>
      <c r="S34" s="40"/>
      <c r="T34" s="36"/>
      <c r="U34" s="34" t="s">
        <v>4635</v>
      </c>
      <c r="V34" s="34" t="s">
        <v>4633</v>
      </c>
      <c r="W34" s="123" t="s">
        <v>4636</v>
      </c>
      <c r="X34" t="s">
        <v>132</v>
      </c>
      <c r="Y34" t="s">
        <v>170</v>
      </c>
    </row>
    <row r="35" ht="94.5" spans="1:25">
      <c r="A35" s="109">
        <v>32</v>
      </c>
      <c r="B35" s="29" t="s">
        <v>117</v>
      </c>
      <c r="C35" s="114" t="s">
        <v>150</v>
      </c>
      <c r="D35" s="115" t="s">
        <v>4633</v>
      </c>
      <c r="E35" s="57" t="s">
        <v>412</v>
      </c>
      <c r="F35" s="126" t="s">
        <v>5948</v>
      </c>
      <c r="G35" s="80">
        <v>45383</v>
      </c>
      <c r="H35" s="80">
        <v>45383</v>
      </c>
      <c r="I35" s="34" t="s">
        <v>124</v>
      </c>
      <c r="J35" s="34" t="s">
        <v>125</v>
      </c>
      <c r="K35" s="34" t="s">
        <v>398</v>
      </c>
      <c r="L35" s="47" t="s">
        <v>80</v>
      </c>
      <c r="M35" s="47">
        <v>6</v>
      </c>
      <c r="N35" s="34" t="s">
        <v>4637</v>
      </c>
      <c r="O35" s="65">
        <v>45407.5208333333</v>
      </c>
      <c r="P35" s="35"/>
      <c r="Q35" s="35"/>
      <c r="R35" s="40"/>
      <c r="S35" s="40"/>
      <c r="T35" s="36"/>
      <c r="U35" s="34" t="s">
        <v>4638</v>
      </c>
      <c r="V35" s="34" t="s">
        <v>4633</v>
      </c>
      <c r="W35" s="123" t="s">
        <v>4639</v>
      </c>
      <c r="X35" s="124" t="s">
        <v>132</v>
      </c>
      <c r="Y35" s="124" t="s">
        <v>144</v>
      </c>
    </row>
    <row r="36" ht="94.5" spans="1:25">
      <c r="A36" s="109">
        <v>33</v>
      </c>
      <c r="B36" s="29" t="s">
        <v>117</v>
      </c>
      <c r="C36" s="114" t="s">
        <v>150</v>
      </c>
      <c r="D36" s="115" t="s">
        <v>4633</v>
      </c>
      <c r="E36" s="57" t="s">
        <v>412</v>
      </c>
      <c r="F36" s="126" t="s">
        <v>5948</v>
      </c>
      <c r="G36" s="80">
        <v>45444</v>
      </c>
      <c r="H36" s="80">
        <v>45444</v>
      </c>
      <c r="I36" s="34" t="s">
        <v>124</v>
      </c>
      <c r="J36" s="34" t="s">
        <v>125</v>
      </c>
      <c r="K36" s="34" t="s">
        <v>398</v>
      </c>
      <c r="L36" s="47" t="s">
        <v>80</v>
      </c>
      <c r="M36" s="47">
        <v>6</v>
      </c>
      <c r="N36" s="34" t="s">
        <v>4640</v>
      </c>
      <c r="O36" s="65">
        <v>45469.5826388889</v>
      </c>
      <c r="P36" s="35"/>
      <c r="Q36" s="35"/>
      <c r="R36" s="40"/>
      <c r="S36" s="40"/>
      <c r="T36" s="36"/>
      <c r="U36" s="34" t="s">
        <v>4641</v>
      </c>
      <c r="V36" s="34" t="s">
        <v>4633</v>
      </c>
      <c r="W36" s="123" t="s">
        <v>4642</v>
      </c>
      <c r="X36" s="124" t="s">
        <v>132</v>
      </c>
      <c r="Y36" s="124" t="s">
        <v>425</v>
      </c>
    </row>
    <row r="37" ht="14.25" spans="1:26">
      <c r="A37" s="109">
        <v>34</v>
      </c>
      <c r="B37" s="29" t="s">
        <v>117</v>
      </c>
      <c r="C37" s="114" t="s">
        <v>150</v>
      </c>
      <c r="D37" s="115" t="s">
        <v>4633</v>
      </c>
      <c r="E37" s="57" t="s">
        <v>412</v>
      </c>
      <c r="F37" s="126" t="s">
        <v>5948</v>
      </c>
      <c r="G37" s="80">
        <v>45505</v>
      </c>
      <c r="H37" s="80">
        <v>45505</v>
      </c>
      <c r="I37" s="34" t="s">
        <v>124</v>
      </c>
      <c r="J37" s="34" t="s">
        <v>125</v>
      </c>
      <c r="K37" s="34" t="s">
        <v>398</v>
      </c>
      <c r="L37" s="47" t="s">
        <v>80</v>
      </c>
      <c r="M37" s="47">
        <v>6</v>
      </c>
      <c r="N37" s="34"/>
      <c r="O37" s="34"/>
      <c r="P37" s="35"/>
      <c r="Q37" s="35"/>
      <c r="R37" s="40"/>
      <c r="S37" s="40"/>
      <c r="T37" s="36"/>
      <c r="U37" s="34"/>
      <c r="V37" s="34"/>
      <c r="X37" s="124"/>
      <c r="Y37" s="124"/>
      <c r="Z37" t="s">
        <v>4643</v>
      </c>
    </row>
    <row r="38" ht="202.5" spans="1:25">
      <c r="A38" s="109">
        <v>35</v>
      </c>
      <c r="B38" s="29" t="s">
        <v>117</v>
      </c>
      <c r="C38" s="114" t="s">
        <v>150</v>
      </c>
      <c r="D38" s="115" t="s">
        <v>4633</v>
      </c>
      <c r="E38" s="57" t="s">
        <v>412</v>
      </c>
      <c r="F38" s="126" t="s">
        <v>5948</v>
      </c>
      <c r="G38" s="80">
        <v>45566</v>
      </c>
      <c r="H38" s="80">
        <v>45566</v>
      </c>
      <c r="I38" s="34" t="s">
        <v>124</v>
      </c>
      <c r="J38" s="34" t="s">
        <v>125</v>
      </c>
      <c r="K38" s="34" t="s">
        <v>398</v>
      </c>
      <c r="L38" s="47" t="s">
        <v>80</v>
      </c>
      <c r="M38" s="47">
        <v>6</v>
      </c>
      <c r="N38" s="34" t="s">
        <v>4644</v>
      </c>
      <c r="O38" s="65">
        <v>45565.4694444444</v>
      </c>
      <c r="P38" s="35"/>
      <c r="Q38" s="35"/>
      <c r="R38" s="40"/>
      <c r="S38" s="40"/>
      <c r="T38" s="36"/>
      <c r="U38" s="34" t="s">
        <v>4645</v>
      </c>
      <c r="V38" s="34" t="s">
        <v>4633</v>
      </c>
      <c r="W38" s="123" t="s">
        <v>4646</v>
      </c>
      <c r="X38" s="124" t="s">
        <v>132</v>
      </c>
      <c r="Y38" s="124" t="s">
        <v>149</v>
      </c>
    </row>
    <row r="39" ht="14.25" spans="1:25">
      <c r="A39" s="109">
        <v>36</v>
      </c>
      <c r="B39" s="29" t="s">
        <v>117</v>
      </c>
      <c r="C39" s="114" t="s">
        <v>150</v>
      </c>
      <c r="D39" s="115" t="s">
        <v>4633</v>
      </c>
      <c r="E39" s="57" t="s">
        <v>412</v>
      </c>
      <c r="F39" s="126" t="s">
        <v>5948</v>
      </c>
      <c r="G39" s="80">
        <v>45627</v>
      </c>
      <c r="H39" s="80">
        <v>45627</v>
      </c>
      <c r="I39" s="34" t="s">
        <v>124</v>
      </c>
      <c r="J39" s="34" t="s">
        <v>125</v>
      </c>
      <c r="K39" s="34" t="s">
        <v>398</v>
      </c>
      <c r="L39" s="47" t="s">
        <v>80</v>
      </c>
      <c r="M39" s="47">
        <v>6</v>
      </c>
      <c r="N39" s="34"/>
      <c r="O39" s="34"/>
      <c r="P39" s="35"/>
      <c r="Q39" s="35"/>
      <c r="R39" s="40"/>
      <c r="S39" s="40"/>
      <c r="T39" s="36"/>
      <c r="U39" s="34"/>
      <c r="V39" s="34"/>
      <c r="X39" s="124"/>
      <c r="Y39" s="124"/>
    </row>
    <row r="40" ht="94.5" spans="1:25">
      <c r="A40" s="109">
        <v>37</v>
      </c>
      <c r="B40" s="29" t="s">
        <v>117</v>
      </c>
      <c r="C40" s="114" t="s">
        <v>150</v>
      </c>
      <c r="D40" s="115" t="s">
        <v>4647</v>
      </c>
      <c r="E40" s="57" t="s">
        <v>412</v>
      </c>
      <c r="F40" s="126" t="s">
        <v>5948</v>
      </c>
      <c r="G40" s="80">
        <v>45323</v>
      </c>
      <c r="H40" s="80">
        <v>45323</v>
      </c>
      <c r="I40" s="34" t="s">
        <v>124</v>
      </c>
      <c r="J40" s="34" t="s">
        <v>125</v>
      </c>
      <c r="K40" s="34" t="s">
        <v>398</v>
      </c>
      <c r="L40" s="47" t="s">
        <v>80</v>
      </c>
      <c r="M40" s="47">
        <v>6</v>
      </c>
      <c r="N40" s="34" t="s">
        <v>4634</v>
      </c>
      <c r="O40" s="65">
        <v>45350.7083333333</v>
      </c>
      <c r="P40" s="35"/>
      <c r="Q40" s="35"/>
      <c r="R40" s="40"/>
      <c r="S40" s="40"/>
      <c r="T40" s="36"/>
      <c r="U40" s="34" t="s">
        <v>4635</v>
      </c>
      <c r="V40" s="34" t="s">
        <v>4647</v>
      </c>
      <c r="W40" s="123" t="s">
        <v>4636</v>
      </c>
      <c r="X40" t="s">
        <v>132</v>
      </c>
      <c r="Y40" t="s">
        <v>170</v>
      </c>
    </row>
    <row r="41" ht="94.5" spans="1:25">
      <c r="A41" s="109">
        <v>38</v>
      </c>
      <c r="B41" s="29" t="s">
        <v>117</v>
      </c>
      <c r="C41" s="114" t="s">
        <v>150</v>
      </c>
      <c r="D41" s="115" t="s">
        <v>4647</v>
      </c>
      <c r="E41" s="57" t="s">
        <v>412</v>
      </c>
      <c r="F41" s="126" t="s">
        <v>5948</v>
      </c>
      <c r="G41" s="80">
        <v>45383</v>
      </c>
      <c r="H41" s="80">
        <v>45383</v>
      </c>
      <c r="I41" s="34" t="s">
        <v>124</v>
      </c>
      <c r="J41" s="34" t="s">
        <v>125</v>
      </c>
      <c r="K41" s="34" t="s">
        <v>398</v>
      </c>
      <c r="L41" s="47" t="s">
        <v>80</v>
      </c>
      <c r="M41" s="47">
        <v>6</v>
      </c>
      <c r="N41" s="34" t="s">
        <v>4637</v>
      </c>
      <c r="O41" s="65">
        <v>45407.5208333333</v>
      </c>
      <c r="P41" s="35"/>
      <c r="Q41" s="35"/>
      <c r="R41" s="40"/>
      <c r="S41" s="40"/>
      <c r="T41" s="36"/>
      <c r="U41" s="34" t="s">
        <v>4638</v>
      </c>
      <c r="V41" s="34" t="s">
        <v>4647</v>
      </c>
      <c r="W41" s="123" t="s">
        <v>4639</v>
      </c>
      <c r="X41" s="124" t="s">
        <v>132</v>
      </c>
      <c r="Y41" s="124" t="s">
        <v>144</v>
      </c>
    </row>
    <row r="42" ht="94.5" spans="1:25">
      <c r="A42" s="109">
        <v>39</v>
      </c>
      <c r="B42" s="29" t="s">
        <v>117</v>
      </c>
      <c r="C42" s="114" t="s">
        <v>150</v>
      </c>
      <c r="D42" s="115" t="s">
        <v>4647</v>
      </c>
      <c r="E42" s="57" t="s">
        <v>412</v>
      </c>
      <c r="F42" s="126" t="s">
        <v>5948</v>
      </c>
      <c r="G42" s="80">
        <v>45444</v>
      </c>
      <c r="H42" s="80">
        <v>45444</v>
      </c>
      <c r="I42" s="34" t="s">
        <v>124</v>
      </c>
      <c r="J42" s="34" t="s">
        <v>125</v>
      </c>
      <c r="K42" s="34" t="s">
        <v>398</v>
      </c>
      <c r="L42" s="47" t="s">
        <v>80</v>
      </c>
      <c r="M42" s="47">
        <v>6</v>
      </c>
      <c r="N42" s="34" t="s">
        <v>4640</v>
      </c>
      <c r="O42" s="65">
        <v>45469.5826388889</v>
      </c>
      <c r="P42" s="35"/>
      <c r="Q42" s="35"/>
      <c r="R42" s="40"/>
      <c r="S42" s="40"/>
      <c r="T42" s="36"/>
      <c r="U42" s="34" t="s">
        <v>4641</v>
      </c>
      <c r="V42" s="34" t="s">
        <v>4647</v>
      </c>
      <c r="W42" s="123" t="s">
        <v>4642</v>
      </c>
      <c r="X42" s="124" t="s">
        <v>132</v>
      </c>
      <c r="Y42" s="124" t="s">
        <v>425</v>
      </c>
    </row>
    <row r="43" ht="14.25" spans="1:26">
      <c r="A43" s="109">
        <v>40</v>
      </c>
      <c r="B43" s="29" t="s">
        <v>117</v>
      </c>
      <c r="C43" s="114" t="s">
        <v>150</v>
      </c>
      <c r="D43" s="115" t="s">
        <v>4647</v>
      </c>
      <c r="E43" s="57" t="s">
        <v>412</v>
      </c>
      <c r="F43" s="126" t="s">
        <v>5948</v>
      </c>
      <c r="G43" s="80">
        <v>45505</v>
      </c>
      <c r="H43" s="80">
        <v>45505</v>
      </c>
      <c r="I43" s="34" t="s">
        <v>124</v>
      </c>
      <c r="J43" s="34" t="s">
        <v>125</v>
      </c>
      <c r="K43" s="34" t="s">
        <v>398</v>
      </c>
      <c r="L43" s="47" t="s">
        <v>80</v>
      </c>
      <c r="M43" s="47">
        <v>6</v>
      </c>
      <c r="N43" s="34"/>
      <c r="O43" s="34"/>
      <c r="P43" s="35"/>
      <c r="Q43" s="35"/>
      <c r="R43" s="40"/>
      <c r="S43" s="40"/>
      <c r="T43" s="36"/>
      <c r="U43" s="34"/>
      <c r="V43" s="34"/>
      <c r="X43" s="124"/>
      <c r="Y43" s="124"/>
      <c r="Z43" t="s">
        <v>4643</v>
      </c>
    </row>
    <row r="44" ht="202.5" spans="1:25">
      <c r="A44" s="109">
        <v>41</v>
      </c>
      <c r="B44" s="29" t="s">
        <v>117</v>
      </c>
      <c r="C44" s="114" t="s">
        <v>150</v>
      </c>
      <c r="D44" s="115" t="s">
        <v>4647</v>
      </c>
      <c r="E44" s="57" t="s">
        <v>412</v>
      </c>
      <c r="F44" s="126" t="s">
        <v>5948</v>
      </c>
      <c r="G44" s="80">
        <v>45566</v>
      </c>
      <c r="H44" s="80">
        <v>45566</v>
      </c>
      <c r="I44" s="34" t="s">
        <v>124</v>
      </c>
      <c r="J44" s="34" t="s">
        <v>125</v>
      </c>
      <c r="K44" s="34" t="s">
        <v>398</v>
      </c>
      <c r="L44" s="47" t="s">
        <v>80</v>
      </c>
      <c r="M44" s="47">
        <v>6</v>
      </c>
      <c r="N44" s="34" t="s">
        <v>4644</v>
      </c>
      <c r="O44" s="65">
        <v>45565.4694444444</v>
      </c>
      <c r="P44" s="35"/>
      <c r="Q44" s="35"/>
      <c r="R44" s="40"/>
      <c r="S44" s="40"/>
      <c r="T44" s="36"/>
      <c r="U44" s="34" t="s">
        <v>4645</v>
      </c>
      <c r="V44" s="34" t="s">
        <v>4647</v>
      </c>
      <c r="W44" s="123" t="s">
        <v>4646</v>
      </c>
      <c r="X44" s="124" t="s">
        <v>132</v>
      </c>
      <c r="Y44" s="124" t="s">
        <v>149</v>
      </c>
    </row>
    <row r="45" ht="14.25" spans="1:25">
      <c r="A45" s="109">
        <v>42</v>
      </c>
      <c r="B45" s="29" t="s">
        <v>117</v>
      </c>
      <c r="C45" s="114" t="s">
        <v>150</v>
      </c>
      <c r="D45" s="115" t="s">
        <v>4647</v>
      </c>
      <c r="E45" s="57" t="s">
        <v>412</v>
      </c>
      <c r="F45" s="126" t="s">
        <v>5948</v>
      </c>
      <c r="G45" s="80">
        <v>45627</v>
      </c>
      <c r="H45" s="80">
        <v>45627</v>
      </c>
      <c r="I45" s="34" t="s">
        <v>124</v>
      </c>
      <c r="J45" s="34" t="s">
        <v>125</v>
      </c>
      <c r="K45" s="34" t="s">
        <v>398</v>
      </c>
      <c r="L45" s="47" t="s">
        <v>80</v>
      </c>
      <c r="M45" s="47">
        <v>6</v>
      </c>
      <c r="N45" s="34"/>
      <c r="O45" s="34"/>
      <c r="P45" s="35"/>
      <c r="Q45" s="35"/>
      <c r="R45" s="40"/>
      <c r="S45" s="40"/>
      <c r="T45" s="36"/>
      <c r="U45" s="34"/>
      <c r="V45" s="34"/>
      <c r="X45" s="124"/>
      <c r="Y45" s="124"/>
    </row>
    <row r="46" ht="405" spans="1:25">
      <c r="A46" s="109">
        <v>43</v>
      </c>
      <c r="B46" s="29" t="s">
        <v>117</v>
      </c>
      <c r="C46" s="47" t="s">
        <v>150</v>
      </c>
      <c r="D46" s="113" t="s">
        <v>739</v>
      </c>
      <c r="E46" s="54" t="s">
        <v>412</v>
      </c>
      <c r="F46" s="126" t="s">
        <v>5948</v>
      </c>
      <c r="G46" s="80">
        <v>45413</v>
      </c>
      <c r="H46" s="81">
        <v>45413</v>
      </c>
      <c r="I46" s="34" t="s">
        <v>124</v>
      </c>
      <c r="J46" s="34" t="s">
        <v>125</v>
      </c>
      <c r="K46" s="34" t="s">
        <v>398</v>
      </c>
      <c r="L46" s="47" t="s">
        <v>80</v>
      </c>
      <c r="M46" s="47">
        <v>12</v>
      </c>
      <c r="N46" s="34" t="s">
        <v>4648</v>
      </c>
      <c r="O46" s="65">
        <v>45442.5</v>
      </c>
      <c r="P46" s="35"/>
      <c r="Q46" s="35"/>
      <c r="R46" s="40"/>
      <c r="S46" s="40"/>
      <c r="T46" s="36"/>
      <c r="U46" s="34" t="s">
        <v>4649</v>
      </c>
      <c r="V46" s="34" t="s">
        <v>739</v>
      </c>
      <c r="W46" s="123" t="s">
        <v>4650</v>
      </c>
      <c r="X46" t="s">
        <v>132</v>
      </c>
      <c r="Y46" t="s">
        <v>438</v>
      </c>
    </row>
    <row r="47" spans="1:25">
      <c r="A47" s="109">
        <v>44</v>
      </c>
      <c r="B47" s="29" t="s">
        <v>117</v>
      </c>
      <c r="C47" s="47" t="s">
        <v>150</v>
      </c>
      <c r="D47" s="113" t="s">
        <v>739</v>
      </c>
      <c r="E47" s="54" t="s">
        <v>412</v>
      </c>
      <c r="F47" s="126" t="s">
        <v>5948</v>
      </c>
      <c r="G47" s="80">
        <v>45597</v>
      </c>
      <c r="H47" s="80">
        <v>45597</v>
      </c>
      <c r="I47" s="34" t="s">
        <v>124</v>
      </c>
      <c r="J47" s="34" t="s">
        <v>125</v>
      </c>
      <c r="K47" s="34" t="s">
        <v>398</v>
      </c>
      <c r="L47" s="47" t="s">
        <v>80</v>
      </c>
      <c r="M47" s="47">
        <v>12</v>
      </c>
      <c r="N47" s="140"/>
      <c r="O47" s="140"/>
      <c r="P47" s="47"/>
      <c r="Q47" s="47"/>
      <c r="R47" s="142"/>
      <c r="S47" s="142"/>
      <c r="T47" s="143"/>
      <c r="U47" s="143"/>
      <c r="X47" s="124"/>
      <c r="Y47" s="124"/>
    </row>
    <row r="48" ht="270" spans="1:25">
      <c r="A48" s="109">
        <v>45</v>
      </c>
      <c r="B48" s="29" t="s">
        <v>117</v>
      </c>
      <c r="C48" s="114" t="s">
        <v>150</v>
      </c>
      <c r="D48" s="115" t="s">
        <v>750</v>
      </c>
      <c r="E48" s="54" t="s">
        <v>412</v>
      </c>
      <c r="F48" s="126" t="s">
        <v>5948</v>
      </c>
      <c r="G48" s="80">
        <v>45413</v>
      </c>
      <c r="H48" s="80">
        <v>45413</v>
      </c>
      <c r="I48" s="34" t="s">
        <v>124</v>
      </c>
      <c r="J48" s="34" t="s">
        <v>125</v>
      </c>
      <c r="K48" s="34" t="s">
        <v>398</v>
      </c>
      <c r="L48" s="47" t="s">
        <v>80</v>
      </c>
      <c r="M48" s="47">
        <v>12</v>
      </c>
      <c r="N48" s="34" t="s">
        <v>4651</v>
      </c>
      <c r="O48" s="65">
        <v>45429.5208333333</v>
      </c>
      <c r="P48" s="35"/>
      <c r="Q48" s="35"/>
      <c r="R48" s="40"/>
      <c r="S48" s="40"/>
      <c r="T48" s="36"/>
      <c r="U48" s="34" t="s">
        <v>4652</v>
      </c>
      <c r="V48" s="34" t="s">
        <v>750</v>
      </c>
      <c r="W48" s="123" t="s">
        <v>4653</v>
      </c>
      <c r="X48" s="124" t="s">
        <v>132</v>
      </c>
      <c r="Y48" s="124" t="s">
        <v>438</v>
      </c>
    </row>
    <row r="49" spans="1:25">
      <c r="A49" s="109">
        <v>46</v>
      </c>
      <c r="B49" s="29" t="s">
        <v>117</v>
      </c>
      <c r="C49" s="114" t="s">
        <v>150</v>
      </c>
      <c r="D49" s="115" t="s">
        <v>750</v>
      </c>
      <c r="E49" s="54" t="s">
        <v>412</v>
      </c>
      <c r="F49" s="126" t="s">
        <v>5948</v>
      </c>
      <c r="G49" s="80">
        <v>45597</v>
      </c>
      <c r="H49" s="80">
        <v>45597</v>
      </c>
      <c r="I49" s="34" t="s">
        <v>124</v>
      </c>
      <c r="J49" s="34" t="s">
        <v>125</v>
      </c>
      <c r="K49" s="34" t="s">
        <v>398</v>
      </c>
      <c r="L49" s="47" t="s">
        <v>80</v>
      </c>
      <c r="M49" s="47">
        <v>12</v>
      </c>
      <c r="N49" s="140"/>
      <c r="O49" s="140"/>
      <c r="P49" s="47"/>
      <c r="Q49" s="47"/>
      <c r="R49" s="142"/>
      <c r="S49" s="142"/>
      <c r="T49" s="143"/>
      <c r="U49" s="143"/>
      <c r="X49" s="124"/>
      <c r="Y49" s="124"/>
    </row>
    <row r="50" ht="270" spans="1:25">
      <c r="A50" s="109">
        <v>47</v>
      </c>
      <c r="B50" s="29" t="s">
        <v>117</v>
      </c>
      <c r="C50" s="114" t="s">
        <v>150</v>
      </c>
      <c r="D50" s="115" t="s">
        <v>4487</v>
      </c>
      <c r="E50" s="54" t="s">
        <v>412</v>
      </c>
      <c r="F50" s="126" t="s">
        <v>5948</v>
      </c>
      <c r="G50" s="80">
        <v>45413</v>
      </c>
      <c r="H50" s="80">
        <v>45413</v>
      </c>
      <c r="I50" s="34" t="s">
        <v>124</v>
      </c>
      <c r="J50" s="34" t="s">
        <v>125</v>
      </c>
      <c r="K50" s="34" t="s">
        <v>398</v>
      </c>
      <c r="L50" s="47" t="s">
        <v>80</v>
      </c>
      <c r="M50" s="47">
        <v>6</v>
      </c>
      <c r="N50" s="34" t="s">
        <v>4651</v>
      </c>
      <c r="O50" s="65">
        <v>45429.5208333333</v>
      </c>
      <c r="P50" s="35"/>
      <c r="Q50" s="35"/>
      <c r="R50" s="40"/>
      <c r="S50" s="40"/>
      <c r="T50" s="36"/>
      <c r="U50" s="34" t="s">
        <v>4652</v>
      </c>
      <c r="V50" s="34" t="s">
        <v>4487</v>
      </c>
      <c r="W50" s="123" t="s">
        <v>4653</v>
      </c>
      <c r="X50" s="124" t="s">
        <v>132</v>
      </c>
      <c r="Y50" s="124" t="s">
        <v>438</v>
      </c>
    </row>
    <row r="51" spans="1:21">
      <c r="A51" s="109">
        <v>48</v>
      </c>
      <c r="B51" s="29" t="s">
        <v>117</v>
      </c>
      <c r="C51" s="114" t="s">
        <v>150</v>
      </c>
      <c r="D51" s="115" t="s">
        <v>4487</v>
      </c>
      <c r="E51" s="54" t="s">
        <v>412</v>
      </c>
      <c r="F51" s="126" t="s">
        <v>5948</v>
      </c>
      <c r="G51" s="80">
        <v>45597</v>
      </c>
      <c r="H51" s="80">
        <v>45597</v>
      </c>
      <c r="I51" s="34" t="s">
        <v>124</v>
      </c>
      <c r="J51" s="34" t="s">
        <v>125</v>
      </c>
      <c r="K51" s="34" t="s">
        <v>398</v>
      </c>
      <c r="L51" s="47" t="s">
        <v>80</v>
      </c>
      <c r="M51" s="47">
        <v>6</v>
      </c>
      <c r="N51" s="140"/>
      <c r="O51" s="140"/>
      <c r="P51" s="47"/>
      <c r="Q51" s="47"/>
      <c r="R51" s="142"/>
      <c r="S51" s="142"/>
      <c r="T51" s="143"/>
      <c r="U51" s="143"/>
    </row>
    <row r="52" ht="270" spans="1:25">
      <c r="A52" s="109">
        <v>49</v>
      </c>
      <c r="B52" s="29" t="s">
        <v>117</v>
      </c>
      <c r="C52" s="114" t="s">
        <v>150</v>
      </c>
      <c r="D52" s="115" t="s">
        <v>4654</v>
      </c>
      <c r="E52" s="57" t="s">
        <v>157</v>
      </c>
      <c r="F52" s="126" t="s">
        <v>5948</v>
      </c>
      <c r="G52" s="80">
        <v>45413</v>
      </c>
      <c r="H52" s="80">
        <v>45413</v>
      </c>
      <c r="I52" s="34" t="s">
        <v>124</v>
      </c>
      <c r="J52" s="34" t="s">
        <v>125</v>
      </c>
      <c r="K52" s="34" t="s">
        <v>398</v>
      </c>
      <c r="L52" s="47" t="s">
        <v>80</v>
      </c>
      <c r="M52" s="47">
        <v>6</v>
      </c>
      <c r="N52" s="34" t="s">
        <v>4651</v>
      </c>
      <c r="O52" s="65">
        <v>45429.5208333333</v>
      </c>
      <c r="P52" s="35"/>
      <c r="Q52" s="35"/>
      <c r="R52" s="40"/>
      <c r="S52" s="40"/>
      <c r="T52" s="36"/>
      <c r="U52" s="34" t="s">
        <v>4652</v>
      </c>
      <c r="V52" s="34" t="s">
        <v>4654</v>
      </c>
      <c r="W52" s="123" t="s">
        <v>4653</v>
      </c>
      <c r="X52" t="s">
        <v>132</v>
      </c>
      <c r="Y52" t="s">
        <v>438</v>
      </c>
    </row>
    <row r="53" spans="1:21">
      <c r="A53" s="109">
        <v>50</v>
      </c>
      <c r="B53" s="29" t="s">
        <v>117</v>
      </c>
      <c r="C53" s="114" t="s">
        <v>150</v>
      </c>
      <c r="D53" s="115" t="s">
        <v>4654</v>
      </c>
      <c r="E53" s="57" t="s">
        <v>157</v>
      </c>
      <c r="F53" s="126" t="s">
        <v>5948</v>
      </c>
      <c r="G53" s="80">
        <v>45597</v>
      </c>
      <c r="H53" s="80">
        <v>45597</v>
      </c>
      <c r="I53" s="34" t="s">
        <v>124</v>
      </c>
      <c r="J53" s="34" t="s">
        <v>125</v>
      </c>
      <c r="K53" s="34" t="s">
        <v>398</v>
      </c>
      <c r="L53" s="47" t="s">
        <v>80</v>
      </c>
      <c r="M53" s="47">
        <v>6</v>
      </c>
      <c r="N53" s="140"/>
      <c r="O53" s="140"/>
      <c r="P53" s="47"/>
      <c r="Q53" s="47"/>
      <c r="R53" s="142"/>
      <c r="S53" s="142"/>
      <c r="T53" s="143"/>
      <c r="U53" s="143"/>
    </row>
    <row r="54" ht="270" spans="1:25">
      <c r="A54" s="109">
        <v>51</v>
      </c>
      <c r="B54" s="29" t="s">
        <v>117</v>
      </c>
      <c r="C54" s="114" t="s">
        <v>150</v>
      </c>
      <c r="D54" s="115" t="s">
        <v>4655</v>
      </c>
      <c r="E54" s="57" t="s">
        <v>157</v>
      </c>
      <c r="F54" s="126" t="s">
        <v>5948</v>
      </c>
      <c r="G54" s="80">
        <v>45413</v>
      </c>
      <c r="H54" s="80">
        <v>45413</v>
      </c>
      <c r="I54" s="34" t="s">
        <v>124</v>
      </c>
      <c r="J54" s="34" t="s">
        <v>125</v>
      </c>
      <c r="K54" s="34" t="s">
        <v>398</v>
      </c>
      <c r="L54" s="47" t="s">
        <v>80</v>
      </c>
      <c r="M54" s="47">
        <v>6</v>
      </c>
      <c r="N54" s="34" t="s">
        <v>4651</v>
      </c>
      <c r="O54" s="65">
        <v>45429.5208333333</v>
      </c>
      <c r="P54" s="35"/>
      <c r="Q54" s="35"/>
      <c r="R54" s="40"/>
      <c r="S54" s="40"/>
      <c r="T54" s="36"/>
      <c r="U54" s="34" t="s">
        <v>4652</v>
      </c>
      <c r="V54" s="34" t="s">
        <v>4655</v>
      </c>
      <c r="W54" s="123" t="s">
        <v>4653</v>
      </c>
      <c r="X54" t="s">
        <v>132</v>
      </c>
      <c r="Y54" t="s">
        <v>438</v>
      </c>
    </row>
    <row r="55" spans="1:25">
      <c r="A55" s="109">
        <v>52</v>
      </c>
      <c r="B55" s="29" t="s">
        <v>117</v>
      </c>
      <c r="C55" s="114" t="s">
        <v>150</v>
      </c>
      <c r="D55" s="115" t="s">
        <v>4655</v>
      </c>
      <c r="E55" s="57" t="s">
        <v>157</v>
      </c>
      <c r="F55" s="126" t="s">
        <v>5948</v>
      </c>
      <c r="G55" s="80">
        <v>45597</v>
      </c>
      <c r="H55" s="80">
        <v>45597</v>
      </c>
      <c r="I55" s="34" t="s">
        <v>124</v>
      </c>
      <c r="J55" s="34" t="s">
        <v>125</v>
      </c>
      <c r="K55" s="34" t="s">
        <v>398</v>
      </c>
      <c r="L55" s="47" t="s">
        <v>80</v>
      </c>
      <c r="M55" s="47">
        <v>6</v>
      </c>
      <c r="N55" s="140"/>
      <c r="O55" s="140"/>
      <c r="P55" s="47"/>
      <c r="Q55" s="47"/>
      <c r="R55" s="142"/>
      <c r="S55" s="142"/>
      <c r="T55" s="143"/>
      <c r="U55" s="143"/>
      <c r="X55" s="124"/>
      <c r="Y55" s="124"/>
    </row>
    <row r="56" ht="270" spans="1:25">
      <c r="A56" s="109">
        <v>53</v>
      </c>
      <c r="B56" s="29" t="s">
        <v>117</v>
      </c>
      <c r="C56" s="114" t="s">
        <v>150</v>
      </c>
      <c r="D56" s="115" t="s">
        <v>4656</v>
      </c>
      <c r="E56" s="57" t="s">
        <v>157</v>
      </c>
      <c r="F56" s="126" t="s">
        <v>5948</v>
      </c>
      <c r="G56" s="80">
        <v>45413</v>
      </c>
      <c r="H56" s="81">
        <v>45413</v>
      </c>
      <c r="I56" s="34" t="s">
        <v>124</v>
      </c>
      <c r="J56" s="34" t="s">
        <v>125</v>
      </c>
      <c r="K56" s="34" t="s">
        <v>398</v>
      </c>
      <c r="L56" s="47" t="s">
        <v>80</v>
      </c>
      <c r="M56" s="47">
        <v>6</v>
      </c>
      <c r="N56" s="34" t="s">
        <v>4651</v>
      </c>
      <c r="O56" s="65">
        <v>45429.5208333333</v>
      </c>
      <c r="P56" s="35"/>
      <c r="Q56" s="35"/>
      <c r="R56" s="40"/>
      <c r="S56" s="40"/>
      <c r="T56" s="36"/>
      <c r="U56" s="34" t="s">
        <v>4652</v>
      </c>
      <c r="V56" s="34" t="s">
        <v>4656</v>
      </c>
      <c r="W56" s="123" t="s">
        <v>4653</v>
      </c>
      <c r="X56" s="124" t="s">
        <v>132</v>
      </c>
      <c r="Y56" s="124" t="s">
        <v>438</v>
      </c>
    </row>
    <row r="57" spans="1:25">
      <c r="A57" s="109">
        <v>54</v>
      </c>
      <c r="B57" s="29" t="s">
        <v>117</v>
      </c>
      <c r="C57" s="114" t="s">
        <v>150</v>
      </c>
      <c r="D57" s="115" t="s">
        <v>4656</v>
      </c>
      <c r="E57" s="57" t="s">
        <v>157</v>
      </c>
      <c r="F57" s="126" t="s">
        <v>5948</v>
      </c>
      <c r="G57" s="80">
        <v>45597</v>
      </c>
      <c r="H57" s="80">
        <v>45597</v>
      </c>
      <c r="I57" s="34" t="s">
        <v>124</v>
      </c>
      <c r="J57" s="34" t="s">
        <v>125</v>
      </c>
      <c r="K57" s="34" t="s">
        <v>398</v>
      </c>
      <c r="L57" s="47" t="s">
        <v>80</v>
      </c>
      <c r="M57" s="47">
        <v>6</v>
      </c>
      <c r="N57" s="140"/>
      <c r="O57" s="140"/>
      <c r="P57" s="47"/>
      <c r="Q57" s="47"/>
      <c r="R57" s="142"/>
      <c r="S57" s="142"/>
      <c r="T57" s="143"/>
      <c r="U57" s="143"/>
      <c r="X57" s="124"/>
      <c r="Y57" s="124"/>
    </row>
    <row r="58" ht="409.5" spans="1:25">
      <c r="A58" s="109">
        <v>55</v>
      </c>
      <c r="B58" s="29" t="s">
        <v>117</v>
      </c>
      <c r="C58" s="114" t="s">
        <v>150</v>
      </c>
      <c r="D58" s="115" t="s">
        <v>766</v>
      </c>
      <c r="E58" s="54" t="s">
        <v>412</v>
      </c>
      <c r="F58" s="126" t="s">
        <v>5948</v>
      </c>
      <c r="G58" s="80">
        <v>45413</v>
      </c>
      <c r="H58" s="80">
        <v>45413</v>
      </c>
      <c r="I58" s="34" t="s">
        <v>124</v>
      </c>
      <c r="J58" s="34" t="s">
        <v>125</v>
      </c>
      <c r="K58" s="34" t="s">
        <v>398</v>
      </c>
      <c r="L58" s="47" t="s">
        <v>80</v>
      </c>
      <c r="M58" s="47">
        <v>18</v>
      </c>
      <c r="N58" s="34" t="s">
        <v>4648</v>
      </c>
      <c r="O58" s="65">
        <v>45442.5</v>
      </c>
      <c r="P58" s="35"/>
      <c r="Q58" s="35"/>
      <c r="R58" s="40"/>
      <c r="S58" s="40"/>
      <c r="T58" s="36"/>
      <c r="U58" s="34" t="s">
        <v>4657</v>
      </c>
      <c r="V58" s="34" t="s">
        <v>766</v>
      </c>
      <c r="W58" s="123" t="s">
        <v>4658</v>
      </c>
      <c r="X58" s="124" t="s">
        <v>132</v>
      </c>
      <c r="Y58" s="124" t="s">
        <v>438</v>
      </c>
    </row>
    <row r="59" spans="1:25">
      <c r="A59" s="109">
        <v>56</v>
      </c>
      <c r="B59" s="29" t="s">
        <v>117</v>
      </c>
      <c r="C59" s="114" t="s">
        <v>150</v>
      </c>
      <c r="D59" s="115" t="s">
        <v>766</v>
      </c>
      <c r="E59" s="54" t="s">
        <v>412</v>
      </c>
      <c r="F59" s="126" t="s">
        <v>5948</v>
      </c>
      <c r="G59" s="80">
        <v>45597</v>
      </c>
      <c r="H59" s="80">
        <v>45597</v>
      </c>
      <c r="I59" s="34" t="s">
        <v>124</v>
      </c>
      <c r="J59" s="34" t="s">
        <v>125</v>
      </c>
      <c r="K59" s="34" t="s">
        <v>398</v>
      </c>
      <c r="L59" s="47" t="s">
        <v>80</v>
      </c>
      <c r="M59" s="47">
        <v>18</v>
      </c>
      <c r="N59" s="140"/>
      <c r="O59" s="140"/>
      <c r="P59" s="47"/>
      <c r="Q59" s="47"/>
      <c r="R59" s="142"/>
      <c r="S59" s="142"/>
      <c r="T59" s="143"/>
      <c r="U59" s="143"/>
      <c r="X59" s="124"/>
      <c r="Y59" s="124"/>
    </row>
    <row r="60" ht="270" spans="1:25">
      <c r="A60" s="109">
        <v>57</v>
      </c>
      <c r="B60" s="29" t="s">
        <v>117</v>
      </c>
      <c r="C60" s="114" t="s">
        <v>150</v>
      </c>
      <c r="D60" s="115" t="s">
        <v>771</v>
      </c>
      <c r="E60" s="57" t="s">
        <v>247</v>
      </c>
      <c r="F60" s="126" t="s">
        <v>5948</v>
      </c>
      <c r="G60" s="80">
        <v>45413</v>
      </c>
      <c r="H60" s="80">
        <v>45413</v>
      </c>
      <c r="I60" s="34" t="s">
        <v>124</v>
      </c>
      <c r="J60" s="34" t="s">
        <v>125</v>
      </c>
      <c r="K60" s="34" t="s">
        <v>398</v>
      </c>
      <c r="L60" s="47" t="s">
        <v>80</v>
      </c>
      <c r="M60" s="47">
        <v>12</v>
      </c>
      <c r="N60" s="34" t="s">
        <v>4651</v>
      </c>
      <c r="O60" s="65">
        <v>45429.5208333333</v>
      </c>
      <c r="P60" s="35"/>
      <c r="Q60" s="35"/>
      <c r="R60" s="40"/>
      <c r="S60" s="40"/>
      <c r="T60" s="36"/>
      <c r="U60" s="34" t="s">
        <v>4652</v>
      </c>
      <c r="V60" s="34" t="s">
        <v>771</v>
      </c>
      <c r="W60" s="123" t="s">
        <v>4653</v>
      </c>
      <c r="X60" s="124" t="s">
        <v>132</v>
      </c>
      <c r="Y60" s="124" t="s">
        <v>438</v>
      </c>
    </row>
    <row r="61" spans="1:21">
      <c r="A61" s="109">
        <v>58</v>
      </c>
      <c r="B61" s="29" t="s">
        <v>117</v>
      </c>
      <c r="C61" s="114" t="s">
        <v>150</v>
      </c>
      <c r="D61" s="115" t="s">
        <v>771</v>
      </c>
      <c r="E61" s="57" t="s">
        <v>247</v>
      </c>
      <c r="F61" s="126" t="s">
        <v>5948</v>
      </c>
      <c r="G61" s="80">
        <v>45597</v>
      </c>
      <c r="H61" s="80">
        <v>45597</v>
      </c>
      <c r="I61" s="34" t="s">
        <v>124</v>
      </c>
      <c r="J61" s="34" t="s">
        <v>125</v>
      </c>
      <c r="K61" s="34" t="s">
        <v>398</v>
      </c>
      <c r="L61" s="47" t="s">
        <v>80</v>
      </c>
      <c r="M61" s="47">
        <v>12</v>
      </c>
      <c r="N61" s="140"/>
      <c r="O61" s="140"/>
      <c r="P61" s="47"/>
      <c r="Q61" s="47"/>
      <c r="R61" s="142"/>
      <c r="S61" s="142"/>
      <c r="T61" s="143"/>
      <c r="U61" s="143"/>
    </row>
    <row r="62" ht="337.5" spans="1:25">
      <c r="A62" s="109">
        <v>59</v>
      </c>
      <c r="B62" s="29" t="s">
        <v>117</v>
      </c>
      <c r="C62" s="114" t="s">
        <v>150</v>
      </c>
      <c r="D62" s="115" t="s">
        <v>776</v>
      </c>
      <c r="E62" s="54" t="s">
        <v>157</v>
      </c>
      <c r="F62" s="126" t="s">
        <v>5948</v>
      </c>
      <c r="G62" s="80">
        <v>45413</v>
      </c>
      <c r="H62" s="80">
        <v>45413</v>
      </c>
      <c r="I62" s="34" t="s">
        <v>124</v>
      </c>
      <c r="J62" s="34" t="s">
        <v>125</v>
      </c>
      <c r="K62" s="34" t="s">
        <v>398</v>
      </c>
      <c r="L62" s="47" t="s">
        <v>80</v>
      </c>
      <c r="M62" s="47">
        <v>6</v>
      </c>
      <c r="N62" s="34" t="s">
        <v>4659</v>
      </c>
      <c r="O62" s="65">
        <v>45442.5</v>
      </c>
      <c r="P62" s="35"/>
      <c r="Q62" s="35"/>
      <c r="R62" s="40"/>
      <c r="S62" s="40"/>
      <c r="T62" s="36"/>
      <c r="U62" s="34" t="s">
        <v>4660</v>
      </c>
      <c r="V62" s="34" t="s">
        <v>776</v>
      </c>
      <c r="W62" s="123" t="s">
        <v>4661</v>
      </c>
      <c r="X62" s="124" t="s">
        <v>132</v>
      </c>
      <c r="Y62" s="124" t="s">
        <v>438</v>
      </c>
    </row>
    <row r="63" spans="1:21">
      <c r="A63" s="109">
        <v>60</v>
      </c>
      <c r="B63" s="29" t="s">
        <v>117</v>
      </c>
      <c r="C63" s="114" t="s">
        <v>150</v>
      </c>
      <c r="D63" s="115" t="s">
        <v>776</v>
      </c>
      <c r="E63" s="54" t="s">
        <v>157</v>
      </c>
      <c r="F63" s="126" t="s">
        <v>5948</v>
      </c>
      <c r="G63" s="80">
        <v>45597</v>
      </c>
      <c r="H63" s="80">
        <v>45597</v>
      </c>
      <c r="I63" s="34" t="s">
        <v>124</v>
      </c>
      <c r="J63" s="34" t="s">
        <v>125</v>
      </c>
      <c r="K63" s="34" t="s">
        <v>398</v>
      </c>
      <c r="L63" s="47" t="s">
        <v>80</v>
      </c>
      <c r="M63" s="47">
        <v>6</v>
      </c>
      <c r="N63" s="140"/>
      <c r="O63" s="140"/>
      <c r="P63" s="47"/>
      <c r="Q63" s="47"/>
      <c r="R63" s="142"/>
      <c r="S63" s="142"/>
      <c r="T63" s="143"/>
      <c r="U63" s="143"/>
    </row>
    <row r="64" ht="270" spans="1:25">
      <c r="A64" s="109">
        <v>61</v>
      </c>
      <c r="B64" s="29" t="s">
        <v>117</v>
      </c>
      <c r="C64" s="114" t="s">
        <v>150</v>
      </c>
      <c r="D64" s="115" t="s">
        <v>784</v>
      </c>
      <c r="E64" s="54" t="s">
        <v>157</v>
      </c>
      <c r="F64" s="126" t="s">
        <v>5948</v>
      </c>
      <c r="G64" s="80">
        <v>45413</v>
      </c>
      <c r="H64" s="80">
        <v>45413</v>
      </c>
      <c r="I64" s="34" t="s">
        <v>124</v>
      </c>
      <c r="J64" s="34" t="s">
        <v>125</v>
      </c>
      <c r="K64" s="34" t="s">
        <v>398</v>
      </c>
      <c r="L64" s="47" t="s">
        <v>80</v>
      </c>
      <c r="M64" s="47">
        <v>18</v>
      </c>
      <c r="N64" s="34" t="s">
        <v>4651</v>
      </c>
      <c r="O64" s="65">
        <v>45429.5208333333</v>
      </c>
      <c r="P64" s="35"/>
      <c r="Q64" s="35"/>
      <c r="R64" s="40"/>
      <c r="S64" s="40"/>
      <c r="T64" s="36"/>
      <c r="U64" s="34" t="s">
        <v>4652</v>
      </c>
      <c r="V64" s="34" t="s">
        <v>784</v>
      </c>
      <c r="W64" s="123" t="s">
        <v>4653</v>
      </c>
      <c r="X64" t="s">
        <v>132</v>
      </c>
      <c r="Y64" t="s">
        <v>438</v>
      </c>
    </row>
    <row r="65" spans="1:21">
      <c r="A65" s="109">
        <v>62</v>
      </c>
      <c r="B65" s="29" t="s">
        <v>117</v>
      </c>
      <c r="C65" s="114" t="s">
        <v>150</v>
      </c>
      <c r="D65" s="115" t="s">
        <v>784</v>
      </c>
      <c r="E65" s="54" t="s">
        <v>157</v>
      </c>
      <c r="F65" s="126" t="s">
        <v>5948</v>
      </c>
      <c r="G65" s="80">
        <v>45597</v>
      </c>
      <c r="H65" s="80">
        <v>45597</v>
      </c>
      <c r="I65" s="34" t="s">
        <v>124</v>
      </c>
      <c r="J65" s="34" t="s">
        <v>125</v>
      </c>
      <c r="K65" s="34" t="s">
        <v>398</v>
      </c>
      <c r="L65" s="47" t="s">
        <v>80</v>
      </c>
      <c r="M65" s="47">
        <v>18</v>
      </c>
      <c r="N65" s="140"/>
      <c r="O65" s="140"/>
      <c r="P65" s="47"/>
      <c r="Q65" s="47"/>
      <c r="R65" s="142"/>
      <c r="S65" s="142"/>
      <c r="T65" s="143"/>
      <c r="U65" s="143"/>
    </row>
    <row r="66" ht="81" spans="1:25">
      <c r="A66" s="109">
        <v>63</v>
      </c>
      <c r="B66" s="29" t="s">
        <v>117</v>
      </c>
      <c r="C66" s="114" t="s">
        <v>150</v>
      </c>
      <c r="D66" s="115" t="s">
        <v>798</v>
      </c>
      <c r="E66" s="57" t="s">
        <v>797</v>
      </c>
      <c r="F66" s="126" t="s">
        <v>5948</v>
      </c>
      <c r="G66" s="80">
        <v>45413</v>
      </c>
      <c r="H66" s="80">
        <v>45413</v>
      </c>
      <c r="I66" s="34" t="s">
        <v>124</v>
      </c>
      <c r="J66" s="34" t="s">
        <v>125</v>
      </c>
      <c r="K66" s="34" t="s">
        <v>398</v>
      </c>
      <c r="L66" s="47" t="s">
        <v>80</v>
      </c>
      <c r="M66" s="47">
        <v>24</v>
      </c>
      <c r="N66" s="34" t="s">
        <v>4651</v>
      </c>
      <c r="O66" s="65">
        <v>45429.5208333333</v>
      </c>
      <c r="P66" s="35"/>
      <c r="Q66" s="35"/>
      <c r="R66" s="40"/>
      <c r="S66" s="40"/>
      <c r="T66" s="36"/>
      <c r="U66" s="34" t="s">
        <v>4662</v>
      </c>
      <c r="V66" s="34" t="s">
        <v>798</v>
      </c>
      <c r="W66" s="123" t="s">
        <v>4663</v>
      </c>
      <c r="X66" t="s">
        <v>132</v>
      </c>
      <c r="Y66" t="s">
        <v>438</v>
      </c>
    </row>
    <row r="67" ht="24" spans="1:25">
      <c r="A67" s="109">
        <v>64</v>
      </c>
      <c r="B67" s="29" t="s">
        <v>117</v>
      </c>
      <c r="C67" s="114" t="s">
        <v>150</v>
      </c>
      <c r="D67" s="115" t="s">
        <v>798</v>
      </c>
      <c r="E67" s="57" t="s">
        <v>797</v>
      </c>
      <c r="F67" s="126" t="s">
        <v>5948</v>
      </c>
      <c r="G67" s="80">
        <v>45474</v>
      </c>
      <c r="H67" s="80">
        <v>45474</v>
      </c>
      <c r="I67" s="34" t="s">
        <v>124</v>
      </c>
      <c r="J67" s="34" t="s">
        <v>125</v>
      </c>
      <c r="K67" s="34" t="s">
        <v>398</v>
      </c>
      <c r="L67" s="47" t="s">
        <v>80</v>
      </c>
      <c r="M67" s="47">
        <v>24</v>
      </c>
      <c r="N67" s="34" t="s">
        <v>4651</v>
      </c>
      <c r="O67" s="65">
        <v>45429.5208333333</v>
      </c>
      <c r="P67" s="35"/>
      <c r="Q67" s="35"/>
      <c r="R67" s="40"/>
      <c r="S67" s="40"/>
      <c r="T67" s="36"/>
      <c r="U67" s="34" t="s">
        <v>4662</v>
      </c>
      <c r="V67" s="34" t="s">
        <v>798</v>
      </c>
      <c r="W67" t="s">
        <v>4663</v>
      </c>
      <c r="X67" t="s">
        <v>132</v>
      </c>
      <c r="Y67" t="s">
        <v>438</v>
      </c>
    </row>
    <row r="68" ht="378" spans="1:25">
      <c r="A68" s="109">
        <v>65</v>
      </c>
      <c r="B68" s="29" t="s">
        <v>117</v>
      </c>
      <c r="C68" s="114" t="s">
        <v>150</v>
      </c>
      <c r="D68" s="115" t="s">
        <v>798</v>
      </c>
      <c r="E68" s="57" t="s">
        <v>797</v>
      </c>
      <c r="F68" s="126" t="s">
        <v>5948</v>
      </c>
      <c r="G68" s="80">
        <v>45536</v>
      </c>
      <c r="H68" s="80">
        <v>45536</v>
      </c>
      <c r="I68" s="34" t="s">
        <v>124</v>
      </c>
      <c r="J68" s="34" t="s">
        <v>125</v>
      </c>
      <c r="K68" s="34" t="s">
        <v>398</v>
      </c>
      <c r="L68" s="47" t="s">
        <v>80</v>
      </c>
      <c r="M68" s="47">
        <v>24</v>
      </c>
      <c r="N68" s="34" t="s">
        <v>4664</v>
      </c>
      <c r="O68" s="65">
        <v>45429.5208333333</v>
      </c>
      <c r="P68" s="35"/>
      <c r="Q68" s="35"/>
      <c r="R68" s="40"/>
      <c r="S68" s="40"/>
      <c r="T68" s="36"/>
      <c r="U68" s="34" t="s">
        <v>4665</v>
      </c>
      <c r="V68" s="34" t="s">
        <v>798</v>
      </c>
      <c r="W68" s="123" t="s">
        <v>4666</v>
      </c>
      <c r="X68" t="s">
        <v>132</v>
      </c>
      <c r="Y68" t="s">
        <v>438</v>
      </c>
    </row>
    <row r="69" ht="81" spans="1:25">
      <c r="A69" s="109">
        <v>66</v>
      </c>
      <c r="B69" s="29" t="s">
        <v>117</v>
      </c>
      <c r="C69" s="114" t="s">
        <v>150</v>
      </c>
      <c r="D69" s="115" t="s">
        <v>817</v>
      </c>
      <c r="E69" s="57" t="s">
        <v>797</v>
      </c>
      <c r="F69" s="126" t="s">
        <v>5948</v>
      </c>
      <c r="G69" s="80">
        <v>45413</v>
      </c>
      <c r="H69" s="80">
        <v>45413</v>
      </c>
      <c r="I69" s="34" t="s">
        <v>124</v>
      </c>
      <c r="J69" s="34" t="s">
        <v>125</v>
      </c>
      <c r="K69" s="34" t="s">
        <v>398</v>
      </c>
      <c r="L69" s="47" t="s">
        <v>80</v>
      </c>
      <c r="M69" s="47">
        <v>6</v>
      </c>
      <c r="N69" s="34" t="s">
        <v>4651</v>
      </c>
      <c r="O69" s="65">
        <v>45429.5208333333</v>
      </c>
      <c r="P69" s="35"/>
      <c r="Q69" s="35"/>
      <c r="R69" s="40"/>
      <c r="S69" s="40"/>
      <c r="T69" s="36"/>
      <c r="U69" s="34" t="s">
        <v>4662</v>
      </c>
      <c r="V69" s="34" t="s">
        <v>817</v>
      </c>
      <c r="W69" s="123" t="s">
        <v>4663</v>
      </c>
      <c r="X69" t="s">
        <v>132</v>
      </c>
      <c r="Y69" t="s">
        <v>438</v>
      </c>
    </row>
    <row r="70" ht="24" spans="1:25">
      <c r="A70" s="109">
        <v>67</v>
      </c>
      <c r="B70" s="29" t="s">
        <v>117</v>
      </c>
      <c r="C70" s="114" t="s">
        <v>150</v>
      </c>
      <c r="D70" s="115" t="s">
        <v>817</v>
      </c>
      <c r="E70" s="57" t="s">
        <v>797</v>
      </c>
      <c r="F70" s="126" t="s">
        <v>5948</v>
      </c>
      <c r="G70" s="80">
        <v>45474</v>
      </c>
      <c r="H70" s="80">
        <v>45474</v>
      </c>
      <c r="I70" s="34" t="s">
        <v>124</v>
      </c>
      <c r="J70" s="34" t="s">
        <v>125</v>
      </c>
      <c r="K70" s="34" t="s">
        <v>398</v>
      </c>
      <c r="L70" s="47" t="s">
        <v>80</v>
      </c>
      <c r="M70" s="47">
        <v>6</v>
      </c>
      <c r="N70" s="34" t="s">
        <v>4651</v>
      </c>
      <c r="O70" s="65">
        <v>45429.5208333333</v>
      </c>
      <c r="P70" s="35"/>
      <c r="Q70" s="35"/>
      <c r="R70" s="40"/>
      <c r="S70" s="40"/>
      <c r="T70" s="36"/>
      <c r="U70" s="34" t="s">
        <v>4662</v>
      </c>
      <c r="V70" s="34" t="s">
        <v>817</v>
      </c>
      <c r="W70" t="s">
        <v>4663</v>
      </c>
      <c r="X70" t="s">
        <v>132</v>
      </c>
      <c r="Y70" t="s">
        <v>438</v>
      </c>
    </row>
    <row r="71" ht="378" spans="1:25">
      <c r="A71" s="109">
        <v>68</v>
      </c>
      <c r="B71" s="29" t="s">
        <v>117</v>
      </c>
      <c r="C71" s="114" t="s">
        <v>150</v>
      </c>
      <c r="D71" s="115" t="s">
        <v>817</v>
      </c>
      <c r="E71" s="57" t="s">
        <v>797</v>
      </c>
      <c r="F71" s="126" t="s">
        <v>5948</v>
      </c>
      <c r="G71" s="80">
        <v>45536</v>
      </c>
      <c r="H71" s="80">
        <v>45536</v>
      </c>
      <c r="I71" s="34" t="s">
        <v>124</v>
      </c>
      <c r="J71" s="34" t="s">
        <v>125</v>
      </c>
      <c r="K71" s="34" t="s">
        <v>398</v>
      </c>
      <c r="L71" s="47" t="s">
        <v>80</v>
      </c>
      <c r="M71" s="47">
        <v>6</v>
      </c>
      <c r="N71" s="34" t="s">
        <v>4664</v>
      </c>
      <c r="O71" s="65">
        <v>45429.5208333333</v>
      </c>
      <c r="P71" s="35"/>
      <c r="Q71" s="35"/>
      <c r="R71" s="40"/>
      <c r="S71" s="40"/>
      <c r="T71" s="36"/>
      <c r="U71" s="34" t="s">
        <v>4665</v>
      </c>
      <c r="V71" s="34" t="s">
        <v>817</v>
      </c>
      <c r="W71" s="123" t="s">
        <v>4666</v>
      </c>
      <c r="X71" t="s">
        <v>132</v>
      </c>
      <c r="Y71" t="s">
        <v>438</v>
      </c>
    </row>
    <row r="72" ht="189" spans="1:25">
      <c r="A72" s="109">
        <v>69</v>
      </c>
      <c r="B72" s="29" t="s">
        <v>117</v>
      </c>
      <c r="C72" s="114" t="s">
        <v>150</v>
      </c>
      <c r="D72" s="115" t="s">
        <v>825</v>
      </c>
      <c r="E72" s="57" t="s">
        <v>247</v>
      </c>
      <c r="F72" s="126" t="s">
        <v>5948</v>
      </c>
      <c r="G72" s="80">
        <v>45413</v>
      </c>
      <c r="H72" s="80">
        <v>45413</v>
      </c>
      <c r="I72" s="34" t="s">
        <v>124</v>
      </c>
      <c r="J72" s="34" t="s">
        <v>125</v>
      </c>
      <c r="K72" s="34" t="s">
        <v>398</v>
      </c>
      <c r="L72" s="47" t="s">
        <v>80</v>
      </c>
      <c r="M72" s="47">
        <v>12</v>
      </c>
      <c r="N72" s="34" t="s">
        <v>4651</v>
      </c>
      <c r="O72" s="65">
        <v>45429.5208333333</v>
      </c>
      <c r="P72" s="35"/>
      <c r="Q72" s="35"/>
      <c r="R72" s="40"/>
      <c r="S72" s="40"/>
      <c r="T72" s="36"/>
      <c r="U72" s="34" t="s">
        <v>4667</v>
      </c>
      <c r="V72" s="34" t="s">
        <v>825</v>
      </c>
      <c r="W72" s="123" t="s">
        <v>4668</v>
      </c>
      <c r="X72" t="s">
        <v>132</v>
      </c>
      <c r="Y72" t="s">
        <v>438</v>
      </c>
    </row>
    <row r="73" spans="1:21">
      <c r="A73" s="109">
        <v>70</v>
      </c>
      <c r="B73" s="29" t="s">
        <v>117</v>
      </c>
      <c r="C73" s="114" t="s">
        <v>150</v>
      </c>
      <c r="D73" s="115" t="s">
        <v>825</v>
      </c>
      <c r="E73" s="57" t="s">
        <v>247</v>
      </c>
      <c r="F73" s="126" t="s">
        <v>5948</v>
      </c>
      <c r="G73" s="80">
        <v>45597</v>
      </c>
      <c r="H73" s="80">
        <v>45597</v>
      </c>
      <c r="I73" s="34" t="s">
        <v>124</v>
      </c>
      <c r="J73" s="34" t="s">
        <v>125</v>
      </c>
      <c r="K73" s="34" t="s">
        <v>398</v>
      </c>
      <c r="L73" s="47" t="s">
        <v>80</v>
      </c>
      <c r="M73" s="47">
        <v>12</v>
      </c>
      <c r="N73" s="140"/>
      <c r="O73" s="140"/>
      <c r="P73" s="47"/>
      <c r="Q73" s="47"/>
      <c r="R73" s="142"/>
      <c r="S73" s="142"/>
      <c r="T73" s="143"/>
      <c r="U73" s="143"/>
    </row>
    <row r="74" ht="189" spans="1:25">
      <c r="A74" s="109">
        <v>71</v>
      </c>
      <c r="B74" s="29" t="s">
        <v>117</v>
      </c>
      <c r="C74" s="114" t="s">
        <v>150</v>
      </c>
      <c r="D74" s="115" t="s">
        <v>4289</v>
      </c>
      <c r="E74" s="57" t="s">
        <v>247</v>
      </c>
      <c r="F74" s="126" t="s">
        <v>5948</v>
      </c>
      <c r="G74" s="80">
        <v>45413</v>
      </c>
      <c r="H74" s="80">
        <v>45413</v>
      </c>
      <c r="I74" s="34" t="s">
        <v>124</v>
      </c>
      <c r="J74" s="34" t="s">
        <v>125</v>
      </c>
      <c r="K74" s="34" t="s">
        <v>398</v>
      </c>
      <c r="L74" s="47" t="s">
        <v>80</v>
      </c>
      <c r="M74" s="47">
        <v>6</v>
      </c>
      <c r="N74" s="34" t="s">
        <v>4651</v>
      </c>
      <c r="O74" s="65">
        <v>45429.5208333333</v>
      </c>
      <c r="P74" s="35"/>
      <c r="Q74" s="35"/>
      <c r="R74" s="40"/>
      <c r="S74" s="40"/>
      <c r="T74" s="36"/>
      <c r="U74" s="34" t="s">
        <v>4667</v>
      </c>
      <c r="V74" s="34" t="s">
        <v>4289</v>
      </c>
      <c r="W74" s="123" t="s">
        <v>4668</v>
      </c>
      <c r="X74" s="124" t="s">
        <v>132</v>
      </c>
      <c r="Y74" s="124" t="s">
        <v>438</v>
      </c>
    </row>
    <row r="75" spans="1:25">
      <c r="A75" s="109">
        <v>72</v>
      </c>
      <c r="B75" s="29" t="s">
        <v>117</v>
      </c>
      <c r="C75" s="114" t="s">
        <v>150</v>
      </c>
      <c r="D75" s="115" t="s">
        <v>4289</v>
      </c>
      <c r="E75" s="57" t="s">
        <v>247</v>
      </c>
      <c r="F75" s="126" t="s">
        <v>5948</v>
      </c>
      <c r="G75" s="80">
        <v>45597</v>
      </c>
      <c r="H75" s="80">
        <v>45597</v>
      </c>
      <c r="I75" s="34" t="s">
        <v>124</v>
      </c>
      <c r="J75" s="34" t="s">
        <v>125</v>
      </c>
      <c r="K75" s="34" t="s">
        <v>398</v>
      </c>
      <c r="L75" s="47" t="s">
        <v>80</v>
      </c>
      <c r="M75" s="47">
        <v>6</v>
      </c>
      <c r="N75" s="140"/>
      <c r="O75" s="140"/>
      <c r="P75" s="47"/>
      <c r="Q75" s="47"/>
      <c r="R75" s="142"/>
      <c r="S75" s="142"/>
      <c r="T75" s="143"/>
      <c r="U75" s="143"/>
      <c r="X75" s="124"/>
      <c r="Y75" s="124"/>
    </row>
    <row r="76" ht="189" spans="1:25">
      <c r="A76" s="109">
        <v>73</v>
      </c>
      <c r="B76" s="29" t="s">
        <v>117</v>
      </c>
      <c r="C76" s="114" t="s">
        <v>150</v>
      </c>
      <c r="D76" s="115" t="s">
        <v>831</v>
      </c>
      <c r="E76" s="57" t="s">
        <v>247</v>
      </c>
      <c r="F76" s="126" t="s">
        <v>5948</v>
      </c>
      <c r="G76" s="80">
        <v>45413</v>
      </c>
      <c r="H76" s="80">
        <v>45413</v>
      </c>
      <c r="I76" s="34" t="s">
        <v>124</v>
      </c>
      <c r="J76" s="34" t="s">
        <v>125</v>
      </c>
      <c r="K76" s="34" t="s">
        <v>398</v>
      </c>
      <c r="L76" s="47" t="s">
        <v>80</v>
      </c>
      <c r="M76" s="47">
        <v>6</v>
      </c>
      <c r="N76" s="34" t="s">
        <v>4651</v>
      </c>
      <c r="O76" s="65">
        <v>45429.5208333333</v>
      </c>
      <c r="P76" s="35"/>
      <c r="Q76" s="35"/>
      <c r="R76" s="40"/>
      <c r="S76" s="40"/>
      <c r="T76" s="36"/>
      <c r="U76" s="34" t="s">
        <v>4667</v>
      </c>
      <c r="V76" s="34" t="s">
        <v>831</v>
      </c>
      <c r="W76" s="123" t="s">
        <v>4668</v>
      </c>
      <c r="X76" t="s">
        <v>132</v>
      </c>
      <c r="Y76" t="s">
        <v>438</v>
      </c>
    </row>
    <row r="77" spans="1:21">
      <c r="A77" s="109">
        <v>74</v>
      </c>
      <c r="B77" s="29" t="s">
        <v>117</v>
      </c>
      <c r="C77" s="114" t="s">
        <v>150</v>
      </c>
      <c r="D77" s="115" t="s">
        <v>831</v>
      </c>
      <c r="E77" s="57" t="s">
        <v>247</v>
      </c>
      <c r="F77" s="126" t="s">
        <v>5948</v>
      </c>
      <c r="G77" s="80">
        <v>45597</v>
      </c>
      <c r="H77" s="80">
        <v>45597</v>
      </c>
      <c r="I77" s="34" t="s">
        <v>124</v>
      </c>
      <c r="J77" s="34" t="s">
        <v>125</v>
      </c>
      <c r="K77" s="34" t="s">
        <v>398</v>
      </c>
      <c r="L77" s="47" t="s">
        <v>80</v>
      </c>
      <c r="M77" s="47">
        <v>6</v>
      </c>
      <c r="N77" s="140"/>
      <c r="O77" s="140"/>
      <c r="P77" s="47"/>
      <c r="Q77" s="47"/>
      <c r="R77" s="142"/>
      <c r="S77" s="142"/>
      <c r="T77" s="143"/>
      <c r="U77" s="143"/>
    </row>
    <row r="78" ht="351" spans="1:25">
      <c r="A78" s="109">
        <v>75</v>
      </c>
      <c r="B78" s="29" t="s">
        <v>117</v>
      </c>
      <c r="C78" s="114" t="s">
        <v>150</v>
      </c>
      <c r="D78" s="115" t="s">
        <v>836</v>
      </c>
      <c r="E78" s="54" t="s">
        <v>157</v>
      </c>
      <c r="F78" s="126" t="s">
        <v>5948</v>
      </c>
      <c r="G78" s="80">
        <v>45413</v>
      </c>
      <c r="H78" s="80">
        <v>45413</v>
      </c>
      <c r="I78" s="34" t="s">
        <v>124</v>
      </c>
      <c r="J78" s="34" t="s">
        <v>125</v>
      </c>
      <c r="K78" s="34" t="s">
        <v>398</v>
      </c>
      <c r="L78" s="47" t="s">
        <v>80</v>
      </c>
      <c r="M78" s="47">
        <v>6</v>
      </c>
      <c r="N78" s="34" t="s">
        <v>4651</v>
      </c>
      <c r="O78" s="65">
        <v>45429.5208333333</v>
      </c>
      <c r="P78" s="35"/>
      <c r="Q78" s="35"/>
      <c r="R78" s="40"/>
      <c r="S78" s="40"/>
      <c r="T78" s="36"/>
      <c r="U78" s="34" t="s">
        <v>4669</v>
      </c>
      <c r="V78" s="34" t="s">
        <v>836</v>
      </c>
      <c r="W78" s="123" t="s">
        <v>4670</v>
      </c>
      <c r="X78" s="124" t="s">
        <v>132</v>
      </c>
      <c r="Y78" s="124" t="s">
        <v>438</v>
      </c>
    </row>
    <row r="79" spans="1:25">
      <c r="A79" s="109">
        <v>76</v>
      </c>
      <c r="B79" s="29" t="s">
        <v>117</v>
      </c>
      <c r="C79" s="114" t="s">
        <v>150</v>
      </c>
      <c r="D79" s="115" t="s">
        <v>836</v>
      </c>
      <c r="E79" s="54" t="s">
        <v>157</v>
      </c>
      <c r="F79" s="126" t="s">
        <v>5948</v>
      </c>
      <c r="G79" s="80">
        <v>45597</v>
      </c>
      <c r="H79" s="80">
        <v>45597</v>
      </c>
      <c r="I79" s="34" t="s">
        <v>124</v>
      </c>
      <c r="J79" s="34" t="s">
        <v>125</v>
      </c>
      <c r="K79" s="34" t="s">
        <v>398</v>
      </c>
      <c r="L79" s="47" t="s">
        <v>80</v>
      </c>
      <c r="M79" s="47">
        <v>6</v>
      </c>
      <c r="N79" s="140"/>
      <c r="O79" s="140"/>
      <c r="P79" s="47"/>
      <c r="Q79" s="47"/>
      <c r="R79" s="142"/>
      <c r="S79" s="142"/>
      <c r="T79" s="143"/>
      <c r="U79" s="143"/>
      <c r="X79" s="124"/>
      <c r="Y79" s="124"/>
    </row>
    <row r="80" ht="351" spans="1:25">
      <c r="A80" s="109">
        <v>77</v>
      </c>
      <c r="B80" s="29" t="s">
        <v>117</v>
      </c>
      <c r="C80" s="114" t="s">
        <v>150</v>
      </c>
      <c r="D80" s="115" t="s">
        <v>4671</v>
      </c>
      <c r="E80" s="54" t="s">
        <v>157</v>
      </c>
      <c r="F80" s="126" t="s">
        <v>5948</v>
      </c>
      <c r="G80" s="80">
        <v>45413</v>
      </c>
      <c r="H80" s="81">
        <v>45413</v>
      </c>
      <c r="I80" s="34" t="s">
        <v>124</v>
      </c>
      <c r="J80" s="34" t="s">
        <v>125</v>
      </c>
      <c r="K80" s="34" t="s">
        <v>398</v>
      </c>
      <c r="L80" s="47" t="s">
        <v>80</v>
      </c>
      <c r="M80" s="47">
        <v>6</v>
      </c>
      <c r="N80" s="34" t="s">
        <v>4651</v>
      </c>
      <c r="O80" s="65">
        <v>45429.5208333333</v>
      </c>
      <c r="P80" s="35"/>
      <c r="Q80" s="35"/>
      <c r="R80" s="40"/>
      <c r="S80" s="40"/>
      <c r="T80" s="36"/>
      <c r="U80" s="34" t="s">
        <v>4669</v>
      </c>
      <c r="V80" s="34" t="s">
        <v>4671</v>
      </c>
      <c r="W80" s="123" t="s">
        <v>4670</v>
      </c>
      <c r="X80" s="124" t="s">
        <v>132</v>
      </c>
      <c r="Y80" s="124" t="s">
        <v>438</v>
      </c>
    </row>
    <row r="81" spans="1:25">
      <c r="A81" s="109">
        <v>78</v>
      </c>
      <c r="B81" s="29" t="s">
        <v>117</v>
      </c>
      <c r="C81" s="114" t="s">
        <v>150</v>
      </c>
      <c r="D81" s="115" t="s">
        <v>4671</v>
      </c>
      <c r="E81" s="54" t="s">
        <v>157</v>
      </c>
      <c r="F81" s="126" t="s">
        <v>5948</v>
      </c>
      <c r="G81" s="80">
        <v>45597</v>
      </c>
      <c r="H81" s="80">
        <v>45597</v>
      </c>
      <c r="I81" s="34" t="s">
        <v>124</v>
      </c>
      <c r="J81" s="34" t="s">
        <v>125</v>
      </c>
      <c r="K81" s="34" t="s">
        <v>398</v>
      </c>
      <c r="L81" s="47" t="s">
        <v>80</v>
      </c>
      <c r="M81" s="47">
        <v>6</v>
      </c>
      <c r="N81" s="140"/>
      <c r="O81" s="140"/>
      <c r="P81" s="47"/>
      <c r="Q81" s="47"/>
      <c r="R81" s="142"/>
      <c r="S81" s="142"/>
      <c r="T81" s="143"/>
      <c r="U81" s="143"/>
      <c r="X81" s="124"/>
      <c r="Y81" s="124"/>
    </row>
    <row r="82" ht="81" spans="1:25">
      <c r="A82" s="109">
        <v>79</v>
      </c>
      <c r="B82" s="29" t="s">
        <v>117</v>
      </c>
      <c r="C82" s="114" t="s">
        <v>150</v>
      </c>
      <c r="D82" s="115" t="s">
        <v>853</v>
      </c>
      <c r="E82" s="57" t="s">
        <v>157</v>
      </c>
      <c r="F82" s="126" t="s">
        <v>5948</v>
      </c>
      <c r="G82" s="80">
        <v>45413</v>
      </c>
      <c r="H82" s="80">
        <v>45413</v>
      </c>
      <c r="I82" s="34" t="s">
        <v>124</v>
      </c>
      <c r="J82" s="34" t="s">
        <v>125</v>
      </c>
      <c r="K82" s="34" t="s">
        <v>398</v>
      </c>
      <c r="L82" s="47" t="s">
        <v>80</v>
      </c>
      <c r="M82" s="47">
        <v>6</v>
      </c>
      <c r="N82" s="34" t="s">
        <v>4651</v>
      </c>
      <c r="O82" s="65">
        <v>45429.5208333333</v>
      </c>
      <c r="P82" s="35"/>
      <c r="Q82" s="35"/>
      <c r="R82" s="40"/>
      <c r="S82" s="40"/>
      <c r="T82" s="36"/>
      <c r="U82" s="34" t="s">
        <v>4672</v>
      </c>
      <c r="V82" s="34" t="s">
        <v>853</v>
      </c>
      <c r="W82" s="123" t="s">
        <v>4673</v>
      </c>
      <c r="X82" t="s">
        <v>132</v>
      </c>
      <c r="Y82" t="s">
        <v>438</v>
      </c>
    </row>
    <row r="83" spans="1:21">
      <c r="A83" s="109">
        <v>80</v>
      </c>
      <c r="B83" s="29" t="s">
        <v>117</v>
      </c>
      <c r="C83" s="114" t="s">
        <v>150</v>
      </c>
      <c r="D83" s="115" t="s">
        <v>853</v>
      </c>
      <c r="E83" s="57" t="s">
        <v>157</v>
      </c>
      <c r="F83" s="126" t="s">
        <v>5948</v>
      </c>
      <c r="G83" s="80">
        <v>45597</v>
      </c>
      <c r="H83" s="80">
        <v>45597</v>
      </c>
      <c r="I83" s="34" t="s">
        <v>124</v>
      </c>
      <c r="J83" s="34" t="s">
        <v>125</v>
      </c>
      <c r="K83" s="34" t="s">
        <v>398</v>
      </c>
      <c r="L83" s="47" t="s">
        <v>80</v>
      </c>
      <c r="M83" s="47">
        <v>6</v>
      </c>
      <c r="N83" s="140"/>
      <c r="O83" s="140"/>
      <c r="P83" s="47"/>
      <c r="Q83" s="47"/>
      <c r="R83" s="142"/>
      <c r="S83" s="142"/>
      <c r="T83" s="143"/>
      <c r="U83" s="143"/>
    </row>
    <row r="84" ht="378" spans="1:25">
      <c r="A84" s="109">
        <v>81</v>
      </c>
      <c r="B84" s="29" t="s">
        <v>117</v>
      </c>
      <c r="C84" s="114" t="s">
        <v>150</v>
      </c>
      <c r="D84" s="115" t="s">
        <v>4285</v>
      </c>
      <c r="E84" s="57" t="s">
        <v>157</v>
      </c>
      <c r="F84" s="126" t="s">
        <v>5948</v>
      </c>
      <c r="G84" s="80">
        <v>45292</v>
      </c>
      <c r="H84" s="80">
        <v>45292</v>
      </c>
      <c r="I84" s="34" t="s">
        <v>124</v>
      </c>
      <c r="J84" s="34" t="s">
        <v>125</v>
      </c>
      <c r="K84" s="34" t="s">
        <v>398</v>
      </c>
      <c r="L84" s="47" t="s">
        <v>80</v>
      </c>
      <c r="M84" s="47">
        <v>6</v>
      </c>
      <c r="N84" s="34" t="s">
        <v>4674</v>
      </c>
      <c r="O84" s="65">
        <v>45316.6118055556</v>
      </c>
      <c r="P84" s="35"/>
      <c r="Q84" s="35"/>
      <c r="R84" s="40"/>
      <c r="S84" s="40"/>
      <c r="T84" s="36"/>
      <c r="U84" s="34" t="s">
        <v>4675</v>
      </c>
      <c r="V84" s="34" t="s">
        <v>4285</v>
      </c>
      <c r="W84" s="123" t="s">
        <v>4676</v>
      </c>
      <c r="X84" s="124" t="s">
        <v>132</v>
      </c>
      <c r="Y84" s="124" t="s">
        <v>133</v>
      </c>
    </row>
    <row r="85" ht="24" spans="1:25">
      <c r="A85" s="109">
        <v>82</v>
      </c>
      <c r="B85" s="29" t="s">
        <v>117</v>
      </c>
      <c r="C85" s="114" t="s">
        <v>150</v>
      </c>
      <c r="D85" s="115" t="s">
        <v>4285</v>
      </c>
      <c r="E85" s="57" t="s">
        <v>157</v>
      </c>
      <c r="F85" s="126" t="s">
        <v>5948</v>
      </c>
      <c r="G85" s="80">
        <v>45505</v>
      </c>
      <c r="H85" s="80">
        <v>45505</v>
      </c>
      <c r="I85" s="34" t="s">
        <v>124</v>
      </c>
      <c r="J85" s="34" t="s">
        <v>125</v>
      </c>
      <c r="K85" s="34" t="s">
        <v>398</v>
      </c>
      <c r="L85" s="47" t="s">
        <v>80</v>
      </c>
      <c r="M85" s="47">
        <v>6</v>
      </c>
      <c r="N85" s="144" t="s">
        <v>4677</v>
      </c>
      <c r="O85" s="140">
        <v>45534.5222222222</v>
      </c>
      <c r="P85" s="47"/>
      <c r="Q85" s="47"/>
      <c r="R85" s="142"/>
      <c r="S85" s="142"/>
      <c r="T85" s="143"/>
      <c r="U85" s="143" t="s">
        <v>4678</v>
      </c>
      <c r="V85" t="s">
        <v>4285</v>
      </c>
      <c r="W85" t="s">
        <v>4679</v>
      </c>
      <c r="X85" s="124" t="s">
        <v>132</v>
      </c>
      <c r="Y85" s="124" t="s">
        <v>498</v>
      </c>
    </row>
    <row r="86" ht="243" spans="1:25">
      <c r="A86" s="109">
        <v>83</v>
      </c>
      <c r="B86" s="29" t="s">
        <v>117</v>
      </c>
      <c r="C86" s="114" t="s">
        <v>150</v>
      </c>
      <c r="D86" s="115" t="s">
        <v>4680</v>
      </c>
      <c r="E86" s="54" t="s">
        <v>412</v>
      </c>
      <c r="F86" s="126" t="s">
        <v>5948</v>
      </c>
      <c r="G86" s="80">
        <v>45292</v>
      </c>
      <c r="H86" s="80">
        <v>45292</v>
      </c>
      <c r="I86" s="34" t="s">
        <v>124</v>
      </c>
      <c r="J86" s="34" t="s">
        <v>125</v>
      </c>
      <c r="K86" s="34" t="s">
        <v>398</v>
      </c>
      <c r="L86" s="47" t="s">
        <v>80</v>
      </c>
      <c r="M86" s="47">
        <v>12</v>
      </c>
      <c r="N86" s="34" t="s">
        <v>4681</v>
      </c>
      <c r="O86" s="65">
        <v>45316.6118055556</v>
      </c>
      <c r="P86" s="35"/>
      <c r="Q86" s="35"/>
      <c r="R86" s="40"/>
      <c r="S86" s="40"/>
      <c r="T86" s="36"/>
      <c r="U86" s="34" t="s">
        <v>4682</v>
      </c>
      <c r="V86" s="34" t="s">
        <v>4680</v>
      </c>
      <c r="W86" s="123" t="s">
        <v>4683</v>
      </c>
      <c r="X86" t="s">
        <v>132</v>
      </c>
      <c r="Y86" t="s">
        <v>133</v>
      </c>
    </row>
    <row r="87" spans="1:26">
      <c r="A87" s="109">
        <v>84</v>
      </c>
      <c r="B87" s="29" t="s">
        <v>117</v>
      </c>
      <c r="C87" s="114" t="s">
        <v>150</v>
      </c>
      <c r="D87" s="115" t="s">
        <v>4680</v>
      </c>
      <c r="E87" s="54" t="s">
        <v>412</v>
      </c>
      <c r="F87" s="126" t="s">
        <v>5948</v>
      </c>
      <c r="G87" s="80">
        <v>45505</v>
      </c>
      <c r="H87" s="80">
        <v>45505</v>
      </c>
      <c r="I87" s="34" t="s">
        <v>124</v>
      </c>
      <c r="J87" s="34" t="s">
        <v>125</v>
      </c>
      <c r="K87" s="34" t="s">
        <v>398</v>
      </c>
      <c r="L87" s="47" t="s">
        <v>80</v>
      </c>
      <c r="M87" s="47">
        <v>12</v>
      </c>
      <c r="N87" s="140"/>
      <c r="O87" s="140"/>
      <c r="P87" s="47"/>
      <c r="Q87" s="47"/>
      <c r="R87" s="142"/>
      <c r="S87" s="142"/>
      <c r="T87" s="143"/>
      <c r="U87" s="143"/>
      <c r="X87" s="124"/>
      <c r="Y87" s="124"/>
      <c r="Z87" t="s">
        <v>4643</v>
      </c>
    </row>
    <row r="88" ht="121.5" spans="1:25">
      <c r="A88" s="109">
        <v>85</v>
      </c>
      <c r="B88" s="29" t="s">
        <v>117</v>
      </c>
      <c r="C88" s="114" t="s">
        <v>150</v>
      </c>
      <c r="D88" s="115" t="s">
        <v>4684</v>
      </c>
      <c r="E88" s="54" t="s">
        <v>412</v>
      </c>
      <c r="F88" s="126" t="s">
        <v>5948</v>
      </c>
      <c r="G88" s="80">
        <v>45413</v>
      </c>
      <c r="H88" s="80">
        <v>45413</v>
      </c>
      <c r="I88" s="34" t="s">
        <v>124</v>
      </c>
      <c r="J88" s="34" t="s">
        <v>125</v>
      </c>
      <c r="K88" s="34" t="s">
        <v>398</v>
      </c>
      <c r="L88" s="47" t="s">
        <v>80</v>
      </c>
      <c r="M88" s="47">
        <v>6</v>
      </c>
      <c r="N88" s="34" t="s">
        <v>4651</v>
      </c>
      <c r="O88" s="65">
        <v>45429.5208333333</v>
      </c>
      <c r="P88" s="35"/>
      <c r="Q88" s="35"/>
      <c r="R88" s="40"/>
      <c r="S88" s="40"/>
      <c r="T88" s="36"/>
      <c r="U88" s="34" t="s">
        <v>4685</v>
      </c>
      <c r="V88" s="34" t="s">
        <v>4684</v>
      </c>
      <c r="W88" s="123" t="s">
        <v>4686</v>
      </c>
      <c r="X88" s="124" t="s">
        <v>132</v>
      </c>
      <c r="Y88" s="124" t="s">
        <v>438</v>
      </c>
    </row>
    <row r="89" spans="1:25">
      <c r="A89" s="109">
        <v>86</v>
      </c>
      <c r="B89" s="29" t="s">
        <v>117</v>
      </c>
      <c r="C89" s="114" t="s">
        <v>150</v>
      </c>
      <c r="D89" s="115" t="s">
        <v>4684</v>
      </c>
      <c r="E89" s="54" t="s">
        <v>412</v>
      </c>
      <c r="F89" s="126" t="s">
        <v>5948</v>
      </c>
      <c r="G89" s="80">
        <v>45597</v>
      </c>
      <c r="H89" s="80">
        <v>45597</v>
      </c>
      <c r="I89" s="34" t="s">
        <v>124</v>
      </c>
      <c r="J89" s="34" t="s">
        <v>125</v>
      </c>
      <c r="K89" s="34" t="s">
        <v>398</v>
      </c>
      <c r="L89" s="47" t="s">
        <v>80</v>
      </c>
      <c r="M89" s="47">
        <v>6</v>
      </c>
      <c r="N89" s="140"/>
      <c r="O89" s="140"/>
      <c r="P89" s="47"/>
      <c r="Q89" s="47"/>
      <c r="R89" s="142"/>
      <c r="S89" s="142"/>
      <c r="T89" s="143"/>
      <c r="U89" s="143"/>
      <c r="X89" s="124"/>
      <c r="Y89" s="124"/>
    </row>
    <row r="90" ht="189" spans="1:25">
      <c r="A90" s="109">
        <v>87</v>
      </c>
      <c r="B90" s="29" t="s">
        <v>117</v>
      </c>
      <c r="C90" s="114" t="s">
        <v>150</v>
      </c>
      <c r="D90" s="115" t="s">
        <v>876</v>
      </c>
      <c r="E90" s="57" t="s">
        <v>157</v>
      </c>
      <c r="F90" s="126" t="s">
        <v>5948</v>
      </c>
      <c r="G90" s="80">
        <v>45413</v>
      </c>
      <c r="H90" s="80">
        <v>45413</v>
      </c>
      <c r="I90" s="34" t="s">
        <v>124</v>
      </c>
      <c r="J90" s="34" t="s">
        <v>125</v>
      </c>
      <c r="K90" s="34" t="s">
        <v>398</v>
      </c>
      <c r="L90" s="47" t="s">
        <v>80</v>
      </c>
      <c r="M90" s="47">
        <v>6</v>
      </c>
      <c r="N90" s="34" t="s">
        <v>4651</v>
      </c>
      <c r="O90" s="65">
        <v>45429.5208333333</v>
      </c>
      <c r="P90" s="35"/>
      <c r="Q90" s="35"/>
      <c r="R90" s="40"/>
      <c r="S90" s="40"/>
      <c r="T90" s="36"/>
      <c r="U90" s="34" t="s">
        <v>4667</v>
      </c>
      <c r="V90" s="34" t="s">
        <v>876</v>
      </c>
      <c r="W90" s="123" t="s">
        <v>4668</v>
      </c>
      <c r="X90" t="s">
        <v>132</v>
      </c>
      <c r="Y90" t="s">
        <v>438</v>
      </c>
    </row>
    <row r="91" spans="1:21">
      <c r="A91" s="109">
        <v>88</v>
      </c>
      <c r="B91" s="29" t="s">
        <v>117</v>
      </c>
      <c r="C91" s="114" t="s">
        <v>150</v>
      </c>
      <c r="D91" s="115" t="s">
        <v>876</v>
      </c>
      <c r="E91" s="57" t="s">
        <v>157</v>
      </c>
      <c r="F91" s="126" t="s">
        <v>5948</v>
      </c>
      <c r="G91" s="80">
        <v>45597</v>
      </c>
      <c r="H91" s="80">
        <v>45597</v>
      </c>
      <c r="I91" s="34" t="s">
        <v>124</v>
      </c>
      <c r="J91" s="34" t="s">
        <v>125</v>
      </c>
      <c r="K91" s="34" t="s">
        <v>398</v>
      </c>
      <c r="L91" s="47" t="s">
        <v>80</v>
      </c>
      <c r="M91" s="47">
        <v>6</v>
      </c>
      <c r="N91" s="140"/>
      <c r="O91" s="140"/>
      <c r="P91" s="47"/>
      <c r="Q91" s="47"/>
      <c r="R91" s="142"/>
      <c r="S91" s="142"/>
      <c r="T91" s="143"/>
      <c r="U91" s="143"/>
    </row>
    <row r="92" ht="409.5" spans="1:25">
      <c r="A92" s="109">
        <v>89</v>
      </c>
      <c r="B92" s="29" t="s">
        <v>117</v>
      </c>
      <c r="C92" s="114" t="s">
        <v>150</v>
      </c>
      <c r="D92" s="115" t="s">
        <v>4305</v>
      </c>
      <c r="E92" s="57" t="s">
        <v>157</v>
      </c>
      <c r="F92" s="126" t="s">
        <v>5948</v>
      </c>
      <c r="G92" s="80">
        <v>45413</v>
      </c>
      <c r="H92" s="80">
        <v>45413</v>
      </c>
      <c r="I92" s="34" t="s">
        <v>124</v>
      </c>
      <c r="J92" s="34" t="s">
        <v>125</v>
      </c>
      <c r="K92" s="34" t="s">
        <v>398</v>
      </c>
      <c r="L92" s="47" t="s">
        <v>80</v>
      </c>
      <c r="M92" s="47">
        <v>12</v>
      </c>
      <c r="N92" s="34" t="s">
        <v>4659</v>
      </c>
      <c r="O92" s="65">
        <v>45442.5</v>
      </c>
      <c r="P92" s="35"/>
      <c r="Q92" s="35"/>
      <c r="R92" s="40"/>
      <c r="S92" s="40"/>
      <c r="T92" s="36"/>
      <c r="U92" s="34" t="s">
        <v>4687</v>
      </c>
      <c r="V92" s="34" t="s">
        <v>4305</v>
      </c>
      <c r="W92" s="123" t="s">
        <v>4688</v>
      </c>
      <c r="X92" t="s">
        <v>132</v>
      </c>
      <c r="Y92" t="s">
        <v>438</v>
      </c>
    </row>
    <row r="93" ht="24" spans="1:25">
      <c r="A93" s="109">
        <v>90</v>
      </c>
      <c r="B93" s="29" t="s">
        <v>117</v>
      </c>
      <c r="C93" s="114" t="s">
        <v>150</v>
      </c>
      <c r="D93" s="115" t="s">
        <v>4305</v>
      </c>
      <c r="E93" s="57" t="s">
        <v>157</v>
      </c>
      <c r="F93" s="126" t="s">
        <v>5948</v>
      </c>
      <c r="G93" s="80">
        <v>45597</v>
      </c>
      <c r="H93" s="80">
        <v>45597</v>
      </c>
      <c r="I93" s="34" t="s">
        <v>124</v>
      </c>
      <c r="J93" s="34" t="s">
        <v>125</v>
      </c>
      <c r="K93" s="34" t="s">
        <v>398</v>
      </c>
      <c r="L93" s="47" t="s">
        <v>80</v>
      </c>
      <c r="M93" s="47">
        <v>12</v>
      </c>
      <c r="N93" s="144" t="s">
        <v>4689</v>
      </c>
      <c r="O93" s="140">
        <v>45583.6875</v>
      </c>
      <c r="P93" s="47"/>
      <c r="Q93" s="47"/>
      <c r="R93" s="142"/>
      <c r="S93" s="142"/>
      <c r="T93" s="143"/>
      <c r="U93" s="143" t="s">
        <v>4690</v>
      </c>
      <c r="V93" t="s">
        <v>4305</v>
      </c>
      <c r="W93" t="s">
        <v>4691</v>
      </c>
      <c r="X93" t="s">
        <v>132</v>
      </c>
      <c r="Y93" t="s">
        <v>3620</v>
      </c>
    </row>
    <row r="94" ht="409.5" spans="1:25">
      <c r="A94" s="109">
        <v>91</v>
      </c>
      <c r="B94" s="29" t="s">
        <v>117</v>
      </c>
      <c r="C94" s="114" t="s">
        <v>150</v>
      </c>
      <c r="D94" s="115" t="s">
        <v>4309</v>
      </c>
      <c r="E94" s="57" t="s">
        <v>157</v>
      </c>
      <c r="F94" s="126" t="s">
        <v>5948</v>
      </c>
      <c r="G94" s="80">
        <v>45413</v>
      </c>
      <c r="H94" s="80">
        <v>45413</v>
      </c>
      <c r="I94" s="34" t="s">
        <v>124</v>
      </c>
      <c r="J94" s="34" t="s">
        <v>125</v>
      </c>
      <c r="K94" s="34" t="s">
        <v>398</v>
      </c>
      <c r="L94" s="47" t="s">
        <v>80</v>
      </c>
      <c r="M94" s="47">
        <v>12</v>
      </c>
      <c r="N94" s="34" t="s">
        <v>4659</v>
      </c>
      <c r="O94" s="65">
        <v>45442.5</v>
      </c>
      <c r="P94" s="35"/>
      <c r="Q94" s="35"/>
      <c r="R94" s="40"/>
      <c r="S94" s="40"/>
      <c r="T94" s="36"/>
      <c r="U94" s="34" t="s">
        <v>4687</v>
      </c>
      <c r="V94" s="34" t="s">
        <v>4309</v>
      </c>
      <c r="W94" s="123" t="s">
        <v>4688</v>
      </c>
      <c r="X94" s="124" t="s">
        <v>132</v>
      </c>
      <c r="Y94" s="124" t="s">
        <v>438</v>
      </c>
    </row>
    <row r="95" ht="24" spans="1:25">
      <c r="A95" s="109">
        <v>92</v>
      </c>
      <c r="B95" s="29" t="s">
        <v>117</v>
      </c>
      <c r="C95" s="114" t="s">
        <v>150</v>
      </c>
      <c r="D95" s="115" t="s">
        <v>4309</v>
      </c>
      <c r="E95" s="57" t="s">
        <v>157</v>
      </c>
      <c r="F95" s="126" t="s">
        <v>5948</v>
      </c>
      <c r="G95" s="80">
        <v>45597</v>
      </c>
      <c r="H95" s="80">
        <v>45597</v>
      </c>
      <c r="I95" s="34" t="s">
        <v>124</v>
      </c>
      <c r="J95" s="34" t="s">
        <v>125</v>
      </c>
      <c r="K95" s="34" t="s">
        <v>398</v>
      </c>
      <c r="L95" s="47" t="s">
        <v>80</v>
      </c>
      <c r="M95" s="47">
        <v>12</v>
      </c>
      <c r="N95" s="144" t="s">
        <v>4689</v>
      </c>
      <c r="O95" s="140">
        <v>45583.6875</v>
      </c>
      <c r="P95" s="47"/>
      <c r="Q95" s="47"/>
      <c r="R95" s="142"/>
      <c r="S95" s="142"/>
      <c r="T95" s="143"/>
      <c r="U95" s="143" t="s">
        <v>4690</v>
      </c>
      <c r="V95" t="s">
        <v>4309</v>
      </c>
      <c r="W95" t="s">
        <v>4691</v>
      </c>
      <c r="X95" s="124" t="s">
        <v>132</v>
      </c>
      <c r="Y95" s="124" t="s">
        <v>3620</v>
      </c>
    </row>
    <row r="96" ht="351" spans="1:25">
      <c r="A96" s="109">
        <v>93</v>
      </c>
      <c r="B96" s="29" t="s">
        <v>117</v>
      </c>
      <c r="C96" s="114" t="s">
        <v>150</v>
      </c>
      <c r="D96" s="115" t="s">
        <v>881</v>
      </c>
      <c r="E96" s="54" t="s">
        <v>412</v>
      </c>
      <c r="F96" s="126" t="s">
        <v>5948</v>
      </c>
      <c r="G96" s="80">
        <v>45413</v>
      </c>
      <c r="H96" s="80">
        <v>45413</v>
      </c>
      <c r="I96" s="34" t="s">
        <v>124</v>
      </c>
      <c r="J96" s="34" t="s">
        <v>125</v>
      </c>
      <c r="K96" s="34" t="s">
        <v>398</v>
      </c>
      <c r="L96" s="47" t="s">
        <v>80</v>
      </c>
      <c r="M96" s="47">
        <v>6</v>
      </c>
      <c r="N96" s="34" t="s">
        <v>4651</v>
      </c>
      <c r="O96" s="65">
        <v>45429.5208333333</v>
      </c>
      <c r="P96" s="35"/>
      <c r="Q96" s="35"/>
      <c r="R96" s="40"/>
      <c r="S96" s="40"/>
      <c r="T96" s="36"/>
      <c r="U96" s="34" t="s">
        <v>4669</v>
      </c>
      <c r="V96" s="34" t="s">
        <v>881</v>
      </c>
      <c r="W96" s="123" t="s">
        <v>4670</v>
      </c>
      <c r="X96" t="s">
        <v>132</v>
      </c>
      <c r="Y96" t="s">
        <v>438</v>
      </c>
    </row>
    <row r="97" spans="1:21">
      <c r="A97" s="109">
        <v>94</v>
      </c>
      <c r="B97" s="29" t="s">
        <v>117</v>
      </c>
      <c r="C97" s="114" t="s">
        <v>150</v>
      </c>
      <c r="D97" s="115" t="s">
        <v>881</v>
      </c>
      <c r="E97" s="54" t="s">
        <v>412</v>
      </c>
      <c r="F97" s="126" t="s">
        <v>5948</v>
      </c>
      <c r="G97" s="80">
        <v>45597</v>
      </c>
      <c r="H97" s="80">
        <v>45597</v>
      </c>
      <c r="I97" s="34" t="s">
        <v>124</v>
      </c>
      <c r="J97" s="34" t="s">
        <v>125</v>
      </c>
      <c r="K97" s="34" t="s">
        <v>398</v>
      </c>
      <c r="L97" s="47" t="s">
        <v>80</v>
      </c>
      <c r="M97" s="47">
        <v>6</v>
      </c>
      <c r="N97" s="140"/>
      <c r="O97" s="140"/>
      <c r="P97" s="47"/>
      <c r="Q97" s="47"/>
      <c r="R97" s="142"/>
      <c r="S97" s="142"/>
      <c r="T97" s="143"/>
      <c r="U97" s="143"/>
    </row>
    <row r="98" ht="351" spans="1:25">
      <c r="A98" s="109">
        <v>95</v>
      </c>
      <c r="B98" s="29" t="s">
        <v>117</v>
      </c>
      <c r="C98" s="114" t="s">
        <v>150</v>
      </c>
      <c r="D98" s="115" t="s">
        <v>886</v>
      </c>
      <c r="E98" s="54" t="s">
        <v>412</v>
      </c>
      <c r="F98" s="126" t="s">
        <v>5948</v>
      </c>
      <c r="G98" s="80">
        <v>45413</v>
      </c>
      <c r="H98" s="80">
        <v>45413</v>
      </c>
      <c r="I98" s="34" t="s">
        <v>124</v>
      </c>
      <c r="J98" s="34" t="s">
        <v>125</v>
      </c>
      <c r="K98" s="34" t="s">
        <v>398</v>
      </c>
      <c r="L98" s="47" t="s">
        <v>80</v>
      </c>
      <c r="M98" s="47">
        <v>6</v>
      </c>
      <c r="N98" s="34" t="s">
        <v>4651</v>
      </c>
      <c r="O98" s="65">
        <v>45429.5208333333</v>
      </c>
      <c r="P98" s="35"/>
      <c r="Q98" s="35"/>
      <c r="R98" s="40"/>
      <c r="S98" s="40"/>
      <c r="T98" s="36"/>
      <c r="U98" s="34" t="s">
        <v>4669</v>
      </c>
      <c r="V98" s="34" t="s">
        <v>886</v>
      </c>
      <c r="W98" s="123" t="s">
        <v>4670</v>
      </c>
      <c r="X98" s="124" t="s">
        <v>132</v>
      </c>
      <c r="Y98" s="124" t="s">
        <v>438</v>
      </c>
    </row>
    <row r="99" spans="1:25">
      <c r="A99" s="109">
        <v>96</v>
      </c>
      <c r="B99" s="29" t="s">
        <v>117</v>
      </c>
      <c r="C99" s="114" t="s">
        <v>150</v>
      </c>
      <c r="D99" s="115" t="s">
        <v>886</v>
      </c>
      <c r="E99" s="54" t="s">
        <v>412</v>
      </c>
      <c r="F99" s="126" t="s">
        <v>5948</v>
      </c>
      <c r="G99" s="80">
        <v>45597</v>
      </c>
      <c r="H99" s="80">
        <v>45597</v>
      </c>
      <c r="I99" s="34" t="s">
        <v>124</v>
      </c>
      <c r="J99" s="34" t="s">
        <v>125</v>
      </c>
      <c r="K99" s="34" t="s">
        <v>398</v>
      </c>
      <c r="L99" s="47" t="s">
        <v>80</v>
      </c>
      <c r="M99" s="47">
        <v>6</v>
      </c>
      <c r="N99" s="140"/>
      <c r="O99" s="140"/>
      <c r="P99" s="47"/>
      <c r="Q99" s="47"/>
      <c r="R99" s="142"/>
      <c r="S99" s="142"/>
      <c r="T99" s="143"/>
      <c r="U99" s="143"/>
      <c r="X99" s="124"/>
      <c r="Y99" s="124"/>
    </row>
    <row r="100" ht="409.5" spans="1:25">
      <c r="A100" s="109">
        <v>97</v>
      </c>
      <c r="B100" s="29" t="s">
        <v>117</v>
      </c>
      <c r="C100" s="114" t="s">
        <v>150</v>
      </c>
      <c r="D100" s="115" t="s">
        <v>4281</v>
      </c>
      <c r="E100" s="54" t="s">
        <v>412</v>
      </c>
      <c r="F100" s="126" t="s">
        <v>5948</v>
      </c>
      <c r="G100" s="80">
        <v>45292</v>
      </c>
      <c r="H100" s="80">
        <v>45292</v>
      </c>
      <c r="I100" s="34" t="s">
        <v>124</v>
      </c>
      <c r="J100" s="34" t="s">
        <v>125</v>
      </c>
      <c r="K100" s="34" t="s">
        <v>398</v>
      </c>
      <c r="L100" s="47" t="s">
        <v>80</v>
      </c>
      <c r="M100" s="47">
        <v>18</v>
      </c>
      <c r="N100" s="34" t="s">
        <v>4692</v>
      </c>
      <c r="O100" s="65">
        <v>45316.6118055556</v>
      </c>
      <c r="P100" s="35"/>
      <c r="Q100" s="35"/>
      <c r="R100" s="40"/>
      <c r="S100" s="40"/>
      <c r="T100" s="36"/>
      <c r="U100" s="34" t="s">
        <v>4693</v>
      </c>
      <c r="V100" s="34" t="s">
        <v>4281</v>
      </c>
      <c r="W100" s="123" t="s">
        <v>4694</v>
      </c>
      <c r="X100" t="s">
        <v>132</v>
      </c>
      <c r="Y100" t="s">
        <v>133</v>
      </c>
    </row>
    <row r="101" ht="24" spans="1:25">
      <c r="A101" s="109">
        <v>98</v>
      </c>
      <c r="B101" s="29" t="s">
        <v>117</v>
      </c>
      <c r="C101" s="114" t="s">
        <v>150</v>
      </c>
      <c r="D101" s="115" t="s">
        <v>4281</v>
      </c>
      <c r="E101" s="54" t="s">
        <v>412</v>
      </c>
      <c r="F101" s="126" t="s">
        <v>5948</v>
      </c>
      <c r="G101" s="80">
        <v>45505</v>
      </c>
      <c r="H101" s="80">
        <v>45505</v>
      </c>
      <c r="I101" s="34" t="s">
        <v>124</v>
      </c>
      <c r="J101" s="34" t="s">
        <v>125</v>
      </c>
      <c r="K101" s="34" t="s">
        <v>398</v>
      </c>
      <c r="L101" s="47" t="s">
        <v>80</v>
      </c>
      <c r="M101" s="47">
        <v>18</v>
      </c>
      <c r="N101" s="144" t="s">
        <v>4677</v>
      </c>
      <c r="O101" s="140">
        <v>45534.5222222222</v>
      </c>
      <c r="P101" s="47"/>
      <c r="Q101" s="47"/>
      <c r="R101" s="142"/>
      <c r="S101" s="142"/>
      <c r="T101" s="143"/>
      <c r="U101" s="143" t="s">
        <v>4678</v>
      </c>
      <c r="V101" t="s">
        <v>4281</v>
      </c>
      <c r="W101" t="s">
        <v>4679</v>
      </c>
      <c r="X101" s="124" t="s">
        <v>132</v>
      </c>
      <c r="Y101" s="124" t="s">
        <v>498</v>
      </c>
    </row>
    <row r="102" ht="409.5" spans="1:25">
      <c r="A102" s="109">
        <v>99</v>
      </c>
      <c r="B102" s="29" t="s">
        <v>117</v>
      </c>
      <c r="C102" s="114" t="s">
        <v>150</v>
      </c>
      <c r="D102" s="115" t="s">
        <v>4695</v>
      </c>
      <c r="E102" s="57" t="s">
        <v>157</v>
      </c>
      <c r="F102" s="126" t="s">
        <v>5948</v>
      </c>
      <c r="G102" s="80">
        <v>45413</v>
      </c>
      <c r="H102" s="80">
        <v>45413</v>
      </c>
      <c r="I102" s="34" t="s">
        <v>124</v>
      </c>
      <c r="J102" s="34" t="s">
        <v>125</v>
      </c>
      <c r="K102" s="34" t="s">
        <v>398</v>
      </c>
      <c r="L102" s="47" t="s">
        <v>80</v>
      </c>
      <c r="M102" s="47">
        <v>6</v>
      </c>
      <c r="N102" s="65" t="s">
        <v>4696</v>
      </c>
      <c r="O102" s="65">
        <v>45295.5208333333</v>
      </c>
      <c r="P102" s="35"/>
      <c r="Q102" s="35"/>
      <c r="R102" s="40"/>
      <c r="S102" s="40"/>
      <c r="T102" s="36"/>
      <c r="U102" s="34" t="s">
        <v>4697</v>
      </c>
      <c r="V102" s="34" t="s">
        <v>4695</v>
      </c>
      <c r="W102" s="123" t="s">
        <v>4698</v>
      </c>
      <c r="X102" s="124" t="s">
        <v>132</v>
      </c>
      <c r="Y102" s="124" t="s">
        <v>133</v>
      </c>
    </row>
    <row r="103" ht="24" spans="1:25">
      <c r="A103" s="109">
        <v>100</v>
      </c>
      <c r="B103" s="29" t="s">
        <v>117</v>
      </c>
      <c r="C103" s="114" t="s">
        <v>150</v>
      </c>
      <c r="D103" s="115" t="s">
        <v>4695</v>
      </c>
      <c r="E103" s="57" t="s">
        <v>157</v>
      </c>
      <c r="F103" s="126" t="s">
        <v>5948</v>
      </c>
      <c r="G103" s="80">
        <v>45597</v>
      </c>
      <c r="H103" s="80">
        <v>45597</v>
      </c>
      <c r="I103" s="34" t="s">
        <v>124</v>
      </c>
      <c r="J103" s="34" t="s">
        <v>125</v>
      </c>
      <c r="K103" s="34" t="s">
        <v>398</v>
      </c>
      <c r="L103" s="47" t="s">
        <v>80</v>
      </c>
      <c r="M103" s="47">
        <v>6</v>
      </c>
      <c r="N103" s="144" t="s">
        <v>4689</v>
      </c>
      <c r="O103" s="140">
        <v>45583.6875</v>
      </c>
      <c r="P103" s="47"/>
      <c r="Q103" s="47"/>
      <c r="R103" s="142"/>
      <c r="S103" s="142"/>
      <c r="T103" s="143"/>
      <c r="U103" s="143" t="s">
        <v>4699</v>
      </c>
      <c r="V103" t="s">
        <v>4695</v>
      </c>
      <c r="W103" t="s">
        <v>4700</v>
      </c>
      <c r="X103" t="s">
        <v>132</v>
      </c>
      <c r="Y103" t="s">
        <v>3620</v>
      </c>
    </row>
    <row r="104" ht="189" spans="1:25">
      <c r="A104" s="109">
        <v>101</v>
      </c>
      <c r="B104" s="29" t="s">
        <v>117</v>
      </c>
      <c r="C104" s="114" t="s">
        <v>150</v>
      </c>
      <c r="D104" s="115" t="s">
        <v>4701</v>
      </c>
      <c r="E104" s="57" t="s">
        <v>157</v>
      </c>
      <c r="F104" s="126" t="s">
        <v>5948</v>
      </c>
      <c r="G104" s="80">
        <v>45413</v>
      </c>
      <c r="H104" s="80">
        <v>45413</v>
      </c>
      <c r="I104" s="34" t="s">
        <v>124</v>
      </c>
      <c r="J104" s="34" t="s">
        <v>125</v>
      </c>
      <c r="K104" s="34" t="s">
        <v>398</v>
      </c>
      <c r="L104" s="47" t="s">
        <v>80</v>
      </c>
      <c r="M104" s="47">
        <v>6</v>
      </c>
      <c r="N104" s="34" t="s">
        <v>4651</v>
      </c>
      <c r="O104" s="65">
        <v>45429.5208333333</v>
      </c>
      <c r="P104" s="35"/>
      <c r="Q104" s="35"/>
      <c r="R104" s="40"/>
      <c r="S104" s="40"/>
      <c r="T104" s="36"/>
      <c r="U104" s="34" t="s">
        <v>4667</v>
      </c>
      <c r="V104" s="34" t="s">
        <v>4701</v>
      </c>
      <c r="W104" s="123" t="s">
        <v>4668</v>
      </c>
      <c r="X104" s="124" t="s">
        <v>132</v>
      </c>
      <c r="Y104" s="124" t="s">
        <v>438</v>
      </c>
    </row>
    <row r="105" spans="1:25">
      <c r="A105" s="109">
        <v>102</v>
      </c>
      <c r="B105" s="29" t="s">
        <v>117</v>
      </c>
      <c r="C105" s="114" t="s">
        <v>150</v>
      </c>
      <c r="D105" s="115" t="s">
        <v>4701</v>
      </c>
      <c r="E105" s="57" t="s">
        <v>157</v>
      </c>
      <c r="F105" s="126" t="s">
        <v>5948</v>
      </c>
      <c r="G105" s="80">
        <v>45597</v>
      </c>
      <c r="H105" s="80">
        <v>45597</v>
      </c>
      <c r="I105" s="34" t="s">
        <v>124</v>
      </c>
      <c r="J105" s="34" t="s">
        <v>125</v>
      </c>
      <c r="K105" s="34" t="s">
        <v>398</v>
      </c>
      <c r="L105" s="47" t="s">
        <v>80</v>
      </c>
      <c r="M105" s="47">
        <v>6</v>
      </c>
      <c r="N105" s="140"/>
      <c r="O105" s="140"/>
      <c r="P105" s="47"/>
      <c r="Q105" s="47"/>
      <c r="R105" s="142"/>
      <c r="S105" s="142"/>
      <c r="T105" s="143"/>
      <c r="U105" s="143"/>
      <c r="X105" s="124"/>
      <c r="Y105" s="124"/>
    </row>
    <row r="106" ht="351" spans="1:25">
      <c r="A106" s="109">
        <v>103</v>
      </c>
      <c r="B106" s="29" t="s">
        <v>117</v>
      </c>
      <c r="C106" s="114" t="s">
        <v>150</v>
      </c>
      <c r="D106" s="115" t="s">
        <v>916</v>
      </c>
      <c r="E106" s="54" t="s">
        <v>412</v>
      </c>
      <c r="F106" s="126" t="s">
        <v>5948</v>
      </c>
      <c r="G106" s="80">
        <v>45413</v>
      </c>
      <c r="H106" s="81">
        <v>45413</v>
      </c>
      <c r="I106" s="34" t="s">
        <v>124</v>
      </c>
      <c r="J106" s="34" t="s">
        <v>125</v>
      </c>
      <c r="K106" s="34" t="s">
        <v>398</v>
      </c>
      <c r="L106" s="47" t="s">
        <v>80</v>
      </c>
      <c r="M106" s="47">
        <v>6</v>
      </c>
      <c r="N106" s="34" t="s">
        <v>4651</v>
      </c>
      <c r="O106" s="65">
        <v>45429.5208333333</v>
      </c>
      <c r="P106" s="35"/>
      <c r="Q106" s="35"/>
      <c r="R106" s="40"/>
      <c r="S106" s="40"/>
      <c r="T106" s="36"/>
      <c r="U106" s="34" t="s">
        <v>4669</v>
      </c>
      <c r="V106" s="34" t="s">
        <v>916</v>
      </c>
      <c r="W106" s="123" t="s">
        <v>4670</v>
      </c>
      <c r="X106" s="124" t="s">
        <v>132</v>
      </c>
      <c r="Y106" s="124" t="s">
        <v>438</v>
      </c>
    </row>
    <row r="107" spans="1:25">
      <c r="A107" s="109">
        <v>104</v>
      </c>
      <c r="B107" s="29" t="s">
        <v>117</v>
      </c>
      <c r="C107" s="114" t="s">
        <v>150</v>
      </c>
      <c r="D107" s="115" t="s">
        <v>916</v>
      </c>
      <c r="E107" s="54" t="s">
        <v>412</v>
      </c>
      <c r="F107" s="126" t="s">
        <v>5948</v>
      </c>
      <c r="G107" s="80">
        <v>45597</v>
      </c>
      <c r="H107" s="80">
        <v>45597</v>
      </c>
      <c r="I107" s="34" t="s">
        <v>124</v>
      </c>
      <c r="J107" s="34" t="s">
        <v>125</v>
      </c>
      <c r="K107" s="34" t="s">
        <v>398</v>
      </c>
      <c r="L107" s="47" t="s">
        <v>80</v>
      </c>
      <c r="M107" s="47">
        <v>6</v>
      </c>
      <c r="N107" s="140"/>
      <c r="O107" s="140"/>
      <c r="P107" s="47"/>
      <c r="Q107" s="47"/>
      <c r="R107" s="142"/>
      <c r="S107" s="142"/>
      <c r="T107" s="143"/>
      <c r="U107" s="143"/>
      <c r="X107" s="124"/>
      <c r="Y107" s="124"/>
    </row>
    <row r="108" ht="351" spans="1:25">
      <c r="A108" s="109">
        <v>105</v>
      </c>
      <c r="B108" s="29" t="s">
        <v>117</v>
      </c>
      <c r="C108" s="114" t="s">
        <v>150</v>
      </c>
      <c r="D108" s="115" t="s">
        <v>4702</v>
      </c>
      <c r="E108" s="54" t="s">
        <v>412</v>
      </c>
      <c r="F108" s="126" t="s">
        <v>5948</v>
      </c>
      <c r="G108" s="80">
        <v>45413</v>
      </c>
      <c r="H108" s="81">
        <v>45413</v>
      </c>
      <c r="I108" s="34" t="s">
        <v>124</v>
      </c>
      <c r="J108" s="34" t="s">
        <v>125</v>
      </c>
      <c r="K108" s="34" t="s">
        <v>398</v>
      </c>
      <c r="L108" s="47" t="s">
        <v>80</v>
      </c>
      <c r="M108" s="47">
        <v>6</v>
      </c>
      <c r="N108" s="34" t="s">
        <v>4651</v>
      </c>
      <c r="O108" s="65">
        <v>45429.5208333333</v>
      </c>
      <c r="P108" s="35"/>
      <c r="Q108" s="35"/>
      <c r="R108" s="40"/>
      <c r="S108" s="40"/>
      <c r="T108" s="36"/>
      <c r="U108" s="34" t="s">
        <v>4669</v>
      </c>
      <c r="V108" s="34" t="s">
        <v>4702</v>
      </c>
      <c r="W108" s="123" t="s">
        <v>4670</v>
      </c>
      <c r="X108" s="124" t="s">
        <v>132</v>
      </c>
      <c r="Y108" s="124" t="s">
        <v>438</v>
      </c>
    </row>
    <row r="109" spans="1:21">
      <c r="A109" s="109">
        <v>106</v>
      </c>
      <c r="B109" s="29" t="s">
        <v>117</v>
      </c>
      <c r="C109" s="114" t="s">
        <v>150</v>
      </c>
      <c r="D109" s="115" t="s">
        <v>4702</v>
      </c>
      <c r="E109" s="54" t="s">
        <v>412</v>
      </c>
      <c r="F109" s="126" t="s">
        <v>5948</v>
      </c>
      <c r="G109" s="80">
        <v>45597</v>
      </c>
      <c r="H109" s="80">
        <v>45597</v>
      </c>
      <c r="I109" s="34" t="s">
        <v>124</v>
      </c>
      <c r="J109" s="34" t="s">
        <v>125</v>
      </c>
      <c r="K109" s="34" t="s">
        <v>398</v>
      </c>
      <c r="L109" s="47" t="s">
        <v>80</v>
      </c>
      <c r="M109" s="47">
        <v>6</v>
      </c>
      <c r="N109" s="140"/>
      <c r="O109" s="140"/>
      <c r="P109" s="47"/>
      <c r="Q109" s="47"/>
      <c r="R109" s="142"/>
      <c r="S109" s="142"/>
      <c r="T109" s="143"/>
      <c r="U109" s="143"/>
    </row>
    <row r="110" ht="14.25" spans="1:25">
      <c r="A110" s="109">
        <v>107</v>
      </c>
      <c r="B110" s="29" t="s">
        <v>117</v>
      </c>
      <c r="C110" s="114" t="s">
        <v>363</v>
      </c>
      <c r="D110" s="115" t="s">
        <v>718</v>
      </c>
      <c r="E110" s="57" t="s">
        <v>157</v>
      </c>
      <c r="F110" s="126" t="s">
        <v>5948</v>
      </c>
      <c r="G110" s="80">
        <v>45352</v>
      </c>
      <c r="H110" s="80">
        <v>45352</v>
      </c>
      <c r="I110" s="34" t="s">
        <v>124</v>
      </c>
      <c r="J110" s="34" t="s">
        <v>125</v>
      </c>
      <c r="K110" s="34" t="s">
        <v>398</v>
      </c>
      <c r="L110" s="47" t="s">
        <v>80</v>
      </c>
      <c r="M110" s="47">
        <v>6</v>
      </c>
      <c r="N110" s="34"/>
      <c r="O110" s="34"/>
      <c r="P110" s="35"/>
      <c r="Q110" s="35"/>
      <c r="R110" s="40"/>
      <c r="S110" s="40"/>
      <c r="T110" s="36"/>
      <c r="U110" s="34"/>
      <c r="V110" s="34"/>
      <c r="X110" s="124"/>
      <c r="Y110" s="124"/>
    </row>
    <row r="111" ht="14.25" spans="1:25">
      <c r="A111" s="109">
        <v>108</v>
      </c>
      <c r="B111" s="29" t="s">
        <v>117</v>
      </c>
      <c r="C111" s="114" t="s">
        <v>363</v>
      </c>
      <c r="D111" s="115" t="s">
        <v>718</v>
      </c>
      <c r="E111" s="57" t="s">
        <v>157</v>
      </c>
      <c r="F111" s="126" t="s">
        <v>5948</v>
      </c>
      <c r="G111" s="80">
        <v>45413</v>
      </c>
      <c r="H111" s="80">
        <v>45413</v>
      </c>
      <c r="I111" s="34" t="s">
        <v>124</v>
      </c>
      <c r="J111" s="34" t="s">
        <v>125</v>
      </c>
      <c r="K111" s="34" t="s">
        <v>398</v>
      </c>
      <c r="L111" s="47" t="s">
        <v>80</v>
      </c>
      <c r="M111" s="47">
        <v>6</v>
      </c>
      <c r="N111" s="34"/>
      <c r="O111" s="34"/>
      <c r="P111" s="35"/>
      <c r="Q111" s="35"/>
      <c r="R111" s="40"/>
      <c r="S111" s="40"/>
      <c r="T111" s="36"/>
      <c r="U111" s="34"/>
      <c r="V111" s="34"/>
      <c r="X111" s="124"/>
      <c r="Y111" s="124"/>
    </row>
    <row r="112" spans="1:25">
      <c r="A112" s="109">
        <v>109</v>
      </c>
      <c r="B112" s="29" t="s">
        <v>117</v>
      </c>
      <c r="C112" s="114" t="s">
        <v>363</v>
      </c>
      <c r="D112" s="115" t="s">
        <v>718</v>
      </c>
      <c r="E112" s="57" t="s">
        <v>157</v>
      </c>
      <c r="F112" s="126" t="s">
        <v>5948</v>
      </c>
      <c r="G112" s="80">
        <v>45536</v>
      </c>
      <c r="H112" s="80">
        <v>45536</v>
      </c>
      <c r="I112" s="34" t="s">
        <v>124</v>
      </c>
      <c r="J112" s="34" t="s">
        <v>125</v>
      </c>
      <c r="K112" s="34" t="s">
        <v>398</v>
      </c>
      <c r="L112" s="47" t="s">
        <v>80</v>
      </c>
      <c r="M112" s="47">
        <v>6</v>
      </c>
      <c r="N112" s="140"/>
      <c r="O112" s="140"/>
      <c r="P112" s="47"/>
      <c r="Q112" s="47"/>
      <c r="R112" s="142"/>
      <c r="S112" s="142"/>
      <c r="T112" s="143"/>
      <c r="U112" s="143"/>
      <c r="X112" s="124"/>
      <c r="Y112" s="124"/>
    </row>
    <row r="113" spans="1:25">
      <c r="A113" s="109">
        <v>110</v>
      </c>
      <c r="B113" s="29" t="s">
        <v>117</v>
      </c>
      <c r="C113" s="114" t="s">
        <v>363</v>
      </c>
      <c r="D113" s="115" t="s">
        <v>718</v>
      </c>
      <c r="E113" s="57" t="s">
        <v>157</v>
      </c>
      <c r="F113" s="126" t="s">
        <v>5948</v>
      </c>
      <c r="G113" s="80">
        <v>45597</v>
      </c>
      <c r="H113" s="80">
        <v>45597</v>
      </c>
      <c r="I113" s="34" t="s">
        <v>124</v>
      </c>
      <c r="J113" s="34" t="s">
        <v>125</v>
      </c>
      <c r="K113" s="34" t="s">
        <v>398</v>
      </c>
      <c r="L113" s="47" t="s">
        <v>80</v>
      </c>
      <c r="M113" s="47">
        <v>6</v>
      </c>
      <c r="N113" s="140"/>
      <c r="O113" s="140"/>
      <c r="P113" s="47"/>
      <c r="Q113" s="47"/>
      <c r="R113" s="142"/>
      <c r="S113" s="142"/>
      <c r="T113" s="143"/>
      <c r="U113" s="143"/>
      <c r="X113" s="124"/>
      <c r="Y113" s="124"/>
    </row>
    <row r="114" ht="14.25" spans="1:25">
      <c r="A114" s="109">
        <v>111</v>
      </c>
      <c r="B114" s="29" t="s">
        <v>117</v>
      </c>
      <c r="C114" s="114" t="s">
        <v>363</v>
      </c>
      <c r="D114" s="115" t="s">
        <v>723</v>
      </c>
      <c r="E114" s="57" t="s">
        <v>157</v>
      </c>
      <c r="F114" s="126" t="s">
        <v>5948</v>
      </c>
      <c r="G114" s="80">
        <v>45352</v>
      </c>
      <c r="H114" s="80">
        <v>45352</v>
      </c>
      <c r="I114" s="34" t="s">
        <v>124</v>
      </c>
      <c r="J114" s="34" t="s">
        <v>125</v>
      </c>
      <c r="K114" s="34" t="s">
        <v>398</v>
      </c>
      <c r="L114" s="47" t="s">
        <v>80</v>
      </c>
      <c r="M114" s="47">
        <v>6</v>
      </c>
      <c r="N114" s="34"/>
      <c r="O114" s="34"/>
      <c r="P114" s="35"/>
      <c r="Q114" s="35"/>
      <c r="R114" s="40"/>
      <c r="S114" s="40"/>
      <c r="T114" s="36"/>
      <c r="U114" s="34"/>
      <c r="V114" s="34"/>
      <c r="X114" s="124"/>
      <c r="Y114" s="124"/>
    </row>
    <row r="115" ht="14.25" spans="1:22">
      <c r="A115" s="109">
        <v>112</v>
      </c>
      <c r="B115" s="29" t="s">
        <v>117</v>
      </c>
      <c r="C115" s="114" t="s">
        <v>363</v>
      </c>
      <c r="D115" s="115" t="s">
        <v>723</v>
      </c>
      <c r="E115" s="57" t="s">
        <v>157</v>
      </c>
      <c r="F115" s="126" t="s">
        <v>5948</v>
      </c>
      <c r="G115" s="80">
        <v>45413</v>
      </c>
      <c r="H115" s="80">
        <v>45413</v>
      </c>
      <c r="I115" s="34" t="s">
        <v>124</v>
      </c>
      <c r="J115" s="34" t="s">
        <v>125</v>
      </c>
      <c r="K115" s="34" t="s">
        <v>398</v>
      </c>
      <c r="L115" s="47" t="s">
        <v>80</v>
      </c>
      <c r="M115" s="47">
        <v>6</v>
      </c>
      <c r="N115" s="34"/>
      <c r="O115" s="34"/>
      <c r="P115" s="35"/>
      <c r="Q115" s="35"/>
      <c r="R115" s="40"/>
      <c r="S115" s="40"/>
      <c r="T115" s="36"/>
      <c r="U115" s="34"/>
      <c r="V115" s="34"/>
    </row>
    <row r="116" spans="1:21">
      <c r="A116" s="109">
        <v>113</v>
      </c>
      <c r="B116" s="29" t="s">
        <v>117</v>
      </c>
      <c r="C116" s="114" t="s">
        <v>363</v>
      </c>
      <c r="D116" s="115" t="s">
        <v>723</v>
      </c>
      <c r="E116" s="57" t="s">
        <v>157</v>
      </c>
      <c r="F116" s="126" t="s">
        <v>5948</v>
      </c>
      <c r="G116" s="80">
        <v>45536</v>
      </c>
      <c r="H116" s="80">
        <v>45536</v>
      </c>
      <c r="I116" s="34" t="s">
        <v>124</v>
      </c>
      <c r="J116" s="34" t="s">
        <v>125</v>
      </c>
      <c r="K116" s="34" t="s">
        <v>398</v>
      </c>
      <c r="L116" s="47" t="s">
        <v>80</v>
      </c>
      <c r="M116" s="47">
        <v>6</v>
      </c>
      <c r="N116" s="140"/>
      <c r="O116" s="140"/>
      <c r="P116" s="47"/>
      <c r="Q116" s="47"/>
      <c r="R116" s="142"/>
      <c r="S116" s="142"/>
      <c r="T116" s="143"/>
      <c r="U116" s="143"/>
    </row>
    <row r="117" spans="1:25">
      <c r="A117" s="109">
        <v>114</v>
      </c>
      <c r="B117" s="29" t="s">
        <v>117</v>
      </c>
      <c r="C117" s="114" t="s">
        <v>363</v>
      </c>
      <c r="D117" s="115" t="s">
        <v>723</v>
      </c>
      <c r="E117" s="57" t="s">
        <v>157</v>
      </c>
      <c r="F117" s="126" t="s">
        <v>5948</v>
      </c>
      <c r="G117" s="80">
        <v>45597</v>
      </c>
      <c r="H117" s="80">
        <v>45597</v>
      </c>
      <c r="I117" s="34" t="s">
        <v>124</v>
      </c>
      <c r="J117" s="34" t="s">
        <v>125</v>
      </c>
      <c r="K117" s="34" t="s">
        <v>398</v>
      </c>
      <c r="L117" s="47" t="s">
        <v>80</v>
      </c>
      <c r="M117" s="47">
        <v>6</v>
      </c>
      <c r="N117" s="140"/>
      <c r="O117" s="140"/>
      <c r="P117" s="47"/>
      <c r="Q117" s="47"/>
      <c r="R117" s="142"/>
      <c r="S117" s="142"/>
      <c r="T117" s="143"/>
      <c r="U117" s="143"/>
      <c r="X117" s="124"/>
      <c r="Y117" s="124"/>
    </row>
    <row r="118" ht="162" spans="1:25">
      <c r="A118" s="109">
        <v>115</v>
      </c>
      <c r="B118" s="29" t="s">
        <v>117</v>
      </c>
      <c r="C118" s="114" t="s">
        <v>363</v>
      </c>
      <c r="D118" s="115" t="s">
        <v>699</v>
      </c>
      <c r="E118" s="57" t="s">
        <v>247</v>
      </c>
      <c r="F118" s="126" t="s">
        <v>5948</v>
      </c>
      <c r="G118" s="80">
        <v>45352</v>
      </c>
      <c r="H118" s="80">
        <v>45352</v>
      </c>
      <c r="I118" s="34" t="s">
        <v>124</v>
      </c>
      <c r="J118" s="34" t="s">
        <v>125</v>
      </c>
      <c r="K118" s="34" t="s">
        <v>398</v>
      </c>
      <c r="L118" s="47" t="s">
        <v>80</v>
      </c>
      <c r="M118" s="47">
        <v>6</v>
      </c>
      <c r="N118" s="34" t="s">
        <v>5949</v>
      </c>
      <c r="O118" s="65">
        <v>45295.5208333333</v>
      </c>
      <c r="P118" s="35"/>
      <c r="Q118" s="35"/>
      <c r="R118" s="40"/>
      <c r="S118" s="40"/>
      <c r="T118" s="36"/>
      <c r="U118" s="34" t="s">
        <v>5950</v>
      </c>
      <c r="V118" s="34" t="s">
        <v>699</v>
      </c>
      <c r="W118" s="123" t="s">
        <v>5951</v>
      </c>
      <c r="X118" s="124" t="s">
        <v>132</v>
      </c>
      <c r="Y118" s="124" t="s">
        <v>133</v>
      </c>
    </row>
    <row r="119" ht="162" spans="1:25">
      <c r="A119" s="109">
        <v>116</v>
      </c>
      <c r="B119" s="29" t="s">
        <v>117</v>
      </c>
      <c r="C119" s="114" t="s">
        <v>363</v>
      </c>
      <c r="D119" s="115" t="s">
        <v>699</v>
      </c>
      <c r="E119" s="57" t="s">
        <v>247</v>
      </c>
      <c r="F119" s="126" t="s">
        <v>5948</v>
      </c>
      <c r="G119" s="80">
        <v>45413</v>
      </c>
      <c r="H119" s="80">
        <v>45413</v>
      </c>
      <c r="I119" s="34" t="s">
        <v>124</v>
      </c>
      <c r="J119" s="34" t="s">
        <v>125</v>
      </c>
      <c r="K119" s="34" t="s">
        <v>398</v>
      </c>
      <c r="L119" s="47" t="s">
        <v>80</v>
      </c>
      <c r="M119" s="47">
        <v>6</v>
      </c>
      <c r="N119" s="34" t="s">
        <v>5949</v>
      </c>
      <c r="O119" s="65">
        <v>45295.5208333333</v>
      </c>
      <c r="P119" s="35"/>
      <c r="Q119" s="35"/>
      <c r="R119" s="40"/>
      <c r="S119" s="40"/>
      <c r="T119" s="36"/>
      <c r="U119" s="34" t="s">
        <v>5950</v>
      </c>
      <c r="V119" s="34" t="s">
        <v>699</v>
      </c>
      <c r="W119" s="123" t="s">
        <v>5951</v>
      </c>
      <c r="X119" t="s">
        <v>132</v>
      </c>
      <c r="Y119" t="s">
        <v>133</v>
      </c>
    </row>
    <row r="120" spans="1:21">
      <c r="A120" s="109">
        <v>117</v>
      </c>
      <c r="B120" s="29" t="s">
        <v>117</v>
      </c>
      <c r="C120" s="114" t="s">
        <v>363</v>
      </c>
      <c r="D120" s="115" t="s">
        <v>699</v>
      </c>
      <c r="E120" s="57" t="s">
        <v>247</v>
      </c>
      <c r="F120" s="126" t="s">
        <v>5948</v>
      </c>
      <c r="G120" s="80">
        <v>45536</v>
      </c>
      <c r="H120" s="80">
        <v>45536</v>
      </c>
      <c r="I120" s="34" t="s">
        <v>124</v>
      </c>
      <c r="J120" s="34" t="s">
        <v>125</v>
      </c>
      <c r="K120" s="34" t="s">
        <v>398</v>
      </c>
      <c r="L120" s="47" t="s">
        <v>80</v>
      </c>
      <c r="M120" s="47">
        <v>6</v>
      </c>
      <c r="N120" s="140"/>
      <c r="O120" s="140"/>
      <c r="P120" s="47"/>
      <c r="Q120" s="47"/>
      <c r="R120" s="142"/>
      <c r="S120" s="142"/>
      <c r="T120" s="143"/>
      <c r="U120" s="143"/>
    </row>
    <row r="121" spans="1:21">
      <c r="A121" s="109">
        <v>118</v>
      </c>
      <c r="B121" s="29" t="s">
        <v>117</v>
      </c>
      <c r="C121" s="114" t="s">
        <v>363</v>
      </c>
      <c r="D121" s="115" t="s">
        <v>699</v>
      </c>
      <c r="E121" s="57" t="s">
        <v>247</v>
      </c>
      <c r="F121" s="126" t="s">
        <v>5948</v>
      </c>
      <c r="G121" s="80">
        <v>45597</v>
      </c>
      <c r="H121" s="80">
        <v>45597</v>
      </c>
      <c r="I121" s="34" t="s">
        <v>124</v>
      </c>
      <c r="J121" s="34" t="s">
        <v>125</v>
      </c>
      <c r="K121" s="34" t="s">
        <v>398</v>
      </c>
      <c r="L121" s="47" t="s">
        <v>80</v>
      </c>
      <c r="M121" s="47">
        <v>6</v>
      </c>
      <c r="N121" s="56"/>
      <c r="O121" s="56"/>
      <c r="P121" s="145"/>
      <c r="Q121" s="145"/>
      <c r="R121" s="129"/>
      <c r="S121" s="129"/>
      <c r="T121" s="47"/>
      <c r="U121" s="146"/>
    </row>
    <row r="122" ht="162" spans="1:25">
      <c r="A122" s="109">
        <v>119</v>
      </c>
      <c r="B122" s="29" t="s">
        <v>117</v>
      </c>
      <c r="C122" s="114" t="s">
        <v>363</v>
      </c>
      <c r="D122" s="115" t="s">
        <v>705</v>
      </c>
      <c r="E122" s="57" t="s">
        <v>247</v>
      </c>
      <c r="F122" s="126" t="s">
        <v>5948</v>
      </c>
      <c r="G122" s="80">
        <v>45352</v>
      </c>
      <c r="H122" s="80">
        <v>45352</v>
      </c>
      <c r="I122" s="34" t="s">
        <v>124</v>
      </c>
      <c r="J122" s="34" t="s">
        <v>125</v>
      </c>
      <c r="K122" s="34" t="s">
        <v>398</v>
      </c>
      <c r="L122" s="47" t="s">
        <v>80</v>
      </c>
      <c r="M122" s="47">
        <v>6</v>
      </c>
      <c r="N122" s="34" t="s">
        <v>5949</v>
      </c>
      <c r="O122" s="65">
        <v>45295.5208333333</v>
      </c>
      <c r="P122" s="35"/>
      <c r="Q122" s="35"/>
      <c r="R122" s="40"/>
      <c r="S122" s="40"/>
      <c r="T122" s="36"/>
      <c r="U122" s="34" t="s">
        <v>5950</v>
      </c>
      <c r="V122" s="34" t="s">
        <v>705</v>
      </c>
      <c r="W122" s="123" t="s">
        <v>5951</v>
      </c>
      <c r="X122" t="s">
        <v>132</v>
      </c>
      <c r="Y122" t="s">
        <v>133</v>
      </c>
    </row>
    <row r="123" ht="162" spans="1:25">
      <c r="A123" s="109">
        <v>120</v>
      </c>
      <c r="B123" s="29" t="s">
        <v>117</v>
      </c>
      <c r="C123" s="114" t="s">
        <v>363</v>
      </c>
      <c r="D123" s="115" t="s">
        <v>705</v>
      </c>
      <c r="E123" s="57" t="s">
        <v>247</v>
      </c>
      <c r="F123" s="126" t="s">
        <v>5948</v>
      </c>
      <c r="G123" s="80">
        <v>45413</v>
      </c>
      <c r="H123" s="80">
        <v>45413</v>
      </c>
      <c r="I123" s="34" t="s">
        <v>124</v>
      </c>
      <c r="J123" s="34" t="s">
        <v>125</v>
      </c>
      <c r="K123" s="34" t="s">
        <v>398</v>
      </c>
      <c r="L123" s="47" t="s">
        <v>80</v>
      </c>
      <c r="M123" s="47">
        <v>6</v>
      </c>
      <c r="N123" s="34" t="s">
        <v>5949</v>
      </c>
      <c r="O123" s="65">
        <v>45295.5208333333</v>
      </c>
      <c r="P123" s="35"/>
      <c r="Q123" s="35"/>
      <c r="R123" s="40"/>
      <c r="S123" s="40"/>
      <c r="T123" s="36"/>
      <c r="U123" s="34" t="s">
        <v>5950</v>
      </c>
      <c r="V123" s="34" t="s">
        <v>705</v>
      </c>
      <c r="W123" s="123" t="s">
        <v>5951</v>
      </c>
      <c r="X123" t="s">
        <v>132</v>
      </c>
      <c r="Y123" t="s">
        <v>133</v>
      </c>
    </row>
    <row r="124" spans="1:21">
      <c r="A124" s="109">
        <v>121</v>
      </c>
      <c r="B124" s="29" t="s">
        <v>117</v>
      </c>
      <c r="C124" s="114" t="s">
        <v>363</v>
      </c>
      <c r="D124" s="115" t="s">
        <v>705</v>
      </c>
      <c r="E124" s="57" t="s">
        <v>247</v>
      </c>
      <c r="F124" s="126" t="s">
        <v>5948</v>
      </c>
      <c r="G124" s="80">
        <v>45536</v>
      </c>
      <c r="H124" s="80">
        <v>45536</v>
      </c>
      <c r="I124" s="34" t="s">
        <v>124</v>
      </c>
      <c r="J124" s="34" t="s">
        <v>125</v>
      </c>
      <c r="K124" s="34" t="s">
        <v>398</v>
      </c>
      <c r="L124" s="47" t="s">
        <v>80</v>
      </c>
      <c r="M124" s="47">
        <v>6</v>
      </c>
      <c r="N124" s="56"/>
      <c r="O124" s="56"/>
      <c r="P124" s="145"/>
      <c r="Q124" s="145"/>
      <c r="R124" s="129"/>
      <c r="S124" s="129"/>
      <c r="T124" s="47"/>
      <c r="U124" s="146"/>
    </row>
    <row r="125" spans="1:21">
      <c r="A125" s="109">
        <v>122</v>
      </c>
      <c r="B125" s="29" t="s">
        <v>117</v>
      </c>
      <c r="C125" s="114" t="s">
        <v>363</v>
      </c>
      <c r="D125" s="115" t="s">
        <v>705</v>
      </c>
      <c r="E125" s="57" t="s">
        <v>247</v>
      </c>
      <c r="F125" s="126" t="s">
        <v>5948</v>
      </c>
      <c r="G125" s="80">
        <v>45597</v>
      </c>
      <c r="H125" s="80">
        <v>45597</v>
      </c>
      <c r="I125" s="34" t="s">
        <v>124</v>
      </c>
      <c r="J125" s="34" t="s">
        <v>125</v>
      </c>
      <c r="K125" s="34" t="s">
        <v>398</v>
      </c>
      <c r="L125" s="47" t="s">
        <v>80</v>
      </c>
      <c r="M125" s="47">
        <v>6</v>
      </c>
      <c r="N125" s="56"/>
      <c r="O125" s="56"/>
      <c r="P125" s="145"/>
      <c r="Q125" s="145"/>
      <c r="R125" s="129"/>
      <c r="S125" s="129"/>
      <c r="T125" s="47"/>
      <c r="U125" s="146"/>
    </row>
    <row r="126" ht="378" spans="1:25">
      <c r="A126" s="109">
        <v>123</v>
      </c>
      <c r="B126" s="29" t="s">
        <v>117</v>
      </c>
      <c r="C126" s="114" t="s">
        <v>363</v>
      </c>
      <c r="D126" s="115" t="s">
        <v>725</v>
      </c>
      <c r="E126" s="54" t="s">
        <v>412</v>
      </c>
      <c r="F126" s="126" t="s">
        <v>5948</v>
      </c>
      <c r="G126" s="80">
        <v>45292</v>
      </c>
      <c r="H126" s="80">
        <v>45292</v>
      </c>
      <c r="I126" s="34" t="s">
        <v>124</v>
      </c>
      <c r="J126" s="34" t="s">
        <v>125</v>
      </c>
      <c r="K126" s="34" t="s">
        <v>398</v>
      </c>
      <c r="L126" s="47" t="s">
        <v>80</v>
      </c>
      <c r="M126" s="47">
        <v>6</v>
      </c>
      <c r="N126" s="34" t="s">
        <v>4674</v>
      </c>
      <c r="O126" s="65">
        <v>45316.6118055556</v>
      </c>
      <c r="P126" s="35"/>
      <c r="Q126" s="35"/>
      <c r="R126" s="40"/>
      <c r="S126" s="40"/>
      <c r="T126" s="36"/>
      <c r="U126" s="34" t="s">
        <v>4675</v>
      </c>
      <c r="V126" s="34" t="s">
        <v>725</v>
      </c>
      <c r="W126" s="123" t="s">
        <v>4676</v>
      </c>
      <c r="X126" t="s">
        <v>132</v>
      </c>
      <c r="Y126" t="s">
        <v>133</v>
      </c>
    </row>
    <row r="127" ht="14.25" spans="1:23">
      <c r="A127" s="109">
        <v>124</v>
      </c>
      <c r="B127" s="29" t="s">
        <v>117</v>
      </c>
      <c r="C127" s="114" t="s">
        <v>363</v>
      </c>
      <c r="D127" s="115" t="s">
        <v>725</v>
      </c>
      <c r="E127" s="54" t="s">
        <v>412</v>
      </c>
      <c r="F127" s="126" t="s">
        <v>5948</v>
      </c>
      <c r="G127" s="80">
        <v>45413</v>
      </c>
      <c r="H127" s="80">
        <v>45413</v>
      </c>
      <c r="I127" s="34" t="s">
        <v>124</v>
      </c>
      <c r="J127" s="34" t="s">
        <v>125</v>
      </c>
      <c r="K127" s="34" t="s">
        <v>398</v>
      </c>
      <c r="L127" s="47" t="s">
        <v>80</v>
      </c>
      <c r="M127" s="47">
        <v>6</v>
      </c>
      <c r="N127" s="34"/>
      <c r="O127" s="65"/>
      <c r="P127" s="35"/>
      <c r="Q127" s="35"/>
      <c r="R127" s="40"/>
      <c r="S127" s="40"/>
      <c r="T127" s="36"/>
      <c r="U127" s="34"/>
      <c r="V127" s="34"/>
      <c r="W127" s="123"/>
    </row>
    <row r="128" ht="24" spans="1:25">
      <c r="A128" s="109">
        <v>125</v>
      </c>
      <c r="B128" s="29" t="s">
        <v>117</v>
      </c>
      <c r="C128" s="114" t="s">
        <v>363</v>
      </c>
      <c r="D128" s="115" t="s">
        <v>725</v>
      </c>
      <c r="E128" s="54" t="s">
        <v>412</v>
      </c>
      <c r="F128" s="126" t="s">
        <v>5948</v>
      </c>
      <c r="G128" s="80">
        <v>45536</v>
      </c>
      <c r="H128" s="80">
        <v>45536</v>
      </c>
      <c r="I128" s="34" t="s">
        <v>124</v>
      </c>
      <c r="J128" s="34" t="s">
        <v>125</v>
      </c>
      <c r="K128" s="34" t="s">
        <v>398</v>
      </c>
      <c r="L128" s="47" t="s">
        <v>80</v>
      </c>
      <c r="M128" s="47">
        <v>6</v>
      </c>
      <c r="N128" s="131" t="s">
        <v>4689</v>
      </c>
      <c r="O128" s="56">
        <v>45583.6875</v>
      </c>
      <c r="P128" s="145"/>
      <c r="Q128" s="145"/>
      <c r="R128" s="129"/>
      <c r="S128" s="129"/>
      <c r="T128" s="47"/>
      <c r="U128" s="146" t="s">
        <v>5952</v>
      </c>
      <c r="V128" t="s">
        <v>725</v>
      </c>
      <c r="W128" t="s">
        <v>5953</v>
      </c>
      <c r="X128" t="s">
        <v>132</v>
      </c>
      <c r="Y128" t="s">
        <v>3620</v>
      </c>
    </row>
    <row r="129" spans="1:21">
      <c r="A129" s="109">
        <v>126</v>
      </c>
      <c r="B129" s="29" t="s">
        <v>117</v>
      </c>
      <c r="C129" s="114" t="s">
        <v>363</v>
      </c>
      <c r="D129" s="115" t="s">
        <v>725</v>
      </c>
      <c r="E129" s="54" t="s">
        <v>412</v>
      </c>
      <c r="F129" s="126" t="s">
        <v>5948</v>
      </c>
      <c r="G129" s="80">
        <v>45597</v>
      </c>
      <c r="H129" s="80">
        <v>45597</v>
      </c>
      <c r="I129" s="34" t="s">
        <v>124</v>
      </c>
      <c r="J129" s="34" t="s">
        <v>125</v>
      </c>
      <c r="K129" s="34" t="s">
        <v>398</v>
      </c>
      <c r="L129" s="47" t="s">
        <v>80</v>
      </c>
      <c r="M129" s="47">
        <v>6</v>
      </c>
      <c r="N129" s="56"/>
      <c r="O129" s="56"/>
      <c r="P129" s="145"/>
      <c r="Q129" s="145"/>
      <c r="R129" s="129"/>
      <c r="S129" s="129"/>
      <c r="T129" s="47"/>
      <c r="U129" s="146"/>
    </row>
    <row r="130" ht="378" spans="1:25">
      <c r="A130" s="109">
        <v>127</v>
      </c>
      <c r="B130" s="29" t="s">
        <v>117</v>
      </c>
      <c r="C130" s="114" t="s">
        <v>363</v>
      </c>
      <c r="D130" s="115" t="s">
        <v>730</v>
      </c>
      <c r="E130" s="54" t="s">
        <v>412</v>
      </c>
      <c r="F130" s="126" t="s">
        <v>5948</v>
      </c>
      <c r="G130" s="80">
        <v>45292</v>
      </c>
      <c r="H130" s="80">
        <v>45292</v>
      </c>
      <c r="I130" s="34" t="s">
        <v>124</v>
      </c>
      <c r="J130" s="34" t="s">
        <v>125</v>
      </c>
      <c r="K130" s="34" t="s">
        <v>398</v>
      </c>
      <c r="L130" s="47" t="s">
        <v>80</v>
      </c>
      <c r="M130" s="47">
        <v>6</v>
      </c>
      <c r="N130" s="34" t="s">
        <v>4674</v>
      </c>
      <c r="O130" s="65">
        <v>45316.6118055556</v>
      </c>
      <c r="P130" s="35"/>
      <c r="Q130" s="35"/>
      <c r="R130" s="40"/>
      <c r="S130" s="40"/>
      <c r="T130" s="36"/>
      <c r="U130" s="34" t="s">
        <v>4675</v>
      </c>
      <c r="V130" s="34" t="s">
        <v>730</v>
      </c>
      <c r="W130" s="123" t="s">
        <v>4676</v>
      </c>
      <c r="X130" t="s">
        <v>132</v>
      </c>
      <c r="Y130" t="s">
        <v>133</v>
      </c>
    </row>
    <row r="131" ht="14.25" spans="1:23">
      <c r="A131" s="109">
        <v>128</v>
      </c>
      <c r="B131" s="29" t="s">
        <v>117</v>
      </c>
      <c r="C131" s="114" t="s">
        <v>363</v>
      </c>
      <c r="D131" s="115" t="s">
        <v>730</v>
      </c>
      <c r="E131" s="54" t="s">
        <v>412</v>
      </c>
      <c r="F131" s="126" t="s">
        <v>5948</v>
      </c>
      <c r="G131" s="80">
        <v>45413</v>
      </c>
      <c r="H131" s="80">
        <v>45413</v>
      </c>
      <c r="I131" s="34" t="s">
        <v>124</v>
      </c>
      <c r="J131" s="34" t="s">
        <v>125</v>
      </c>
      <c r="K131" s="34" t="s">
        <v>398</v>
      </c>
      <c r="L131" s="47" t="s">
        <v>80</v>
      </c>
      <c r="M131" s="47">
        <v>6</v>
      </c>
      <c r="N131" s="34"/>
      <c r="O131" s="65"/>
      <c r="P131" s="35"/>
      <c r="Q131" s="35"/>
      <c r="R131" s="40"/>
      <c r="S131" s="40"/>
      <c r="T131" s="36"/>
      <c r="U131" s="34"/>
      <c r="V131" s="34"/>
      <c r="W131" s="123"/>
    </row>
    <row r="132" ht="24" spans="1:25">
      <c r="A132" s="109">
        <v>129</v>
      </c>
      <c r="B132" s="29" t="s">
        <v>117</v>
      </c>
      <c r="C132" s="114" t="s">
        <v>363</v>
      </c>
      <c r="D132" s="115" t="s">
        <v>730</v>
      </c>
      <c r="E132" s="54" t="s">
        <v>412</v>
      </c>
      <c r="F132" s="126" t="s">
        <v>5948</v>
      </c>
      <c r="G132" s="80">
        <v>45536</v>
      </c>
      <c r="H132" s="80">
        <v>45536</v>
      </c>
      <c r="I132" s="34" t="s">
        <v>124</v>
      </c>
      <c r="J132" s="34" t="s">
        <v>125</v>
      </c>
      <c r="K132" s="34" t="s">
        <v>398</v>
      </c>
      <c r="L132" s="47" t="s">
        <v>80</v>
      </c>
      <c r="M132" s="47">
        <v>6</v>
      </c>
      <c r="N132" s="131" t="s">
        <v>4689</v>
      </c>
      <c r="O132" s="56">
        <v>45583.6875</v>
      </c>
      <c r="P132" s="145"/>
      <c r="Q132" s="145"/>
      <c r="R132" s="129"/>
      <c r="S132" s="129"/>
      <c r="T132" s="47"/>
      <c r="U132" s="146" t="s">
        <v>5952</v>
      </c>
      <c r="V132" t="s">
        <v>730</v>
      </c>
      <c r="W132" t="s">
        <v>5953</v>
      </c>
      <c r="X132" t="s">
        <v>132</v>
      </c>
      <c r="Y132" t="s">
        <v>3620</v>
      </c>
    </row>
    <row r="133" spans="1:21">
      <c r="A133" s="109">
        <v>130</v>
      </c>
      <c r="B133" s="29" t="s">
        <v>117</v>
      </c>
      <c r="C133" s="114" t="s">
        <v>363</v>
      </c>
      <c r="D133" s="115" t="s">
        <v>730</v>
      </c>
      <c r="E133" s="54" t="s">
        <v>412</v>
      </c>
      <c r="F133" s="126" t="s">
        <v>5948</v>
      </c>
      <c r="G133" s="80">
        <v>45597</v>
      </c>
      <c r="H133" s="80">
        <v>45597</v>
      </c>
      <c r="I133" s="34" t="s">
        <v>124</v>
      </c>
      <c r="J133" s="34" t="s">
        <v>125</v>
      </c>
      <c r="K133" s="34" t="s">
        <v>398</v>
      </c>
      <c r="L133" s="47" t="s">
        <v>80</v>
      </c>
      <c r="M133" s="47">
        <v>6</v>
      </c>
      <c r="N133" s="140"/>
      <c r="O133" s="140"/>
      <c r="P133" s="47"/>
      <c r="Q133" s="47"/>
      <c r="R133" s="142"/>
      <c r="S133" s="142"/>
      <c r="T133" s="143"/>
      <c r="U133" s="143"/>
    </row>
    <row r="134" ht="409.5" spans="1:25">
      <c r="A134" s="109">
        <v>131</v>
      </c>
      <c r="B134" s="29" t="s">
        <v>117</v>
      </c>
      <c r="C134" s="114" t="s">
        <v>363</v>
      </c>
      <c r="D134" s="115" t="s">
        <v>734</v>
      </c>
      <c r="E134" s="57" t="s">
        <v>247</v>
      </c>
      <c r="F134" s="126" t="s">
        <v>5948</v>
      </c>
      <c r="G134" s="80">
        <v>45292</v>
      </c>
      <c r="H134" s="80">
        <v>45292</v>
      </c>
      <c r="I134" s="34" t="s">
        <v>124</v>
      </c>
      <c r="J134" s="34" t="s">
        <v>125</v>
      </c>
      <c r="K134" s="34" t="s">
        <v>398</v>
      </c>
      <c r="L134" s="47" t="s">
        <v>80</v>
      </c>
      <c r="M134" s="47">
        <v>6</v>
      </c>
      <c r="N134" s="34" t="s">
        <v>4674</v>
      </c>
      <c r="O134" s="65">
        <v>45316.6118055556</v>
      </c>
      <c r="P134" s="35"/>
      <c r="Q134" s="35"/>
      <c r="R134" s="40"/>
      <c r="S134" s="40"/>
      <c r="T134" s="36"/>
      <c r="U134" s="34" t="s">
        <v>4709</v>
      </c>
      <c r="V134" s="34" t="s">
        <v>734</v>
      </c>
      <c r="W134" s="123" t="s">
        <v>4710</v>
      </c>
      <c r="X134" t="s">
        <v>132</v>
      </c>
      <c r="Y134" t="s">
        <v>133</v>
      </c>
    </row>
    <row r="135" ht="409.5" spans="1:25">
      <c r="A135" s="109">
        <v>132</v>
      </c>
      <c r="B135" s="29" t="s">
        <v>117</v>
      </c>
      <c r="C135" s="114" t="s">
        <v>363</v>
      </c>
      <c r="D135" s="115" t="s">
        <v>734</v>
      </c>
      <c r="E135" s="57" t="s">
        <v>247</v>
      </c>
      <c r="F135" s="126" t="s">
        <v>5948</v>
      </c>
      <c r="G135" s="80">
        <v>45413</v>
      </c>
      <c r="H135" s="80">
        <v>45413</v>
      </c>
      <c r="I135" s="34" t="s">
        <v>124</v>
      </c>
      <c r="J135" s="34" t="s">
        <v>125</v>
      </c>
      <c r="K135" s="34" t="s">
        <v>398</v>
      </c>
      <c r="L135" s="47" t="s">
        <v>80</v>
      </c>
      <c r="M135" s="47">
        <v>6</v>
      </c>
      <c r="N135" s="34" t="s">
        <v>4674</v>
      </c>
      <c r="O135" s="65">
        <v>45316.6118055556</v>
      </c>
      <c r="P135" s="35"/>
      <c r="Q135" s="35"/>
      <c r="R135" s="40"/>
      <c r="S135" s="40"/>
      <c r="T135" s="36"/>
      <c r="U135" s="34" t="s">
        <v>4709</v>
      </c>
      <c r="V135" s="34" t="s">
        <v>734</v>
      </c>
      <c r="W135" s="123" t="s">
        <v>4710</v>
      </c>
      <c r="X135" t="s">
        <v>132</v>
      </c>
      <c r="Y135" t="s">
        <v>133</v>
      </c>
    </row>
    <row r="136" spans="1:21">
      <c r="A136" s="109">
        <v>133</v>
      </c>
      <c r="B136" s="29" t="s">
        <v>117</v>
      </c>
      <c r="C136" s="114" t="s">
        <v>363</v>
      </c>
      <c r="D136" s="115" t="s">
        <v>734</v>
      </c>
      <c r="E136" s="57" t="s">
        <v>247</v>
      </c>
      <c r="F136" s="126" t="s">
        <v>5948</v>
      </c>
      <c r="G136" s="80">
        <v>45536</v>
      </c>
      <c r="H136" s="80">
        <v>45536</v>
      </c>
      <c r="I136" s="34" t="s">
        <v>124</v>
      </c>
      <c r="J136" s="34" t="s">
        <v>125</v>
      </c>
      <c r="K136" s="34" t="s">
        <v>398</v>
      </c>
      <c r="L136" s="47" t="s">
        <v>80</v>
      </c>
      <c r="M136" s="47">
        <v>6</v>
      </c>
      <c r="N136" s="140"/>
      <c r="O136" s="140"/>
      <c r="P136" s="47"/>
      <c r="Q136" s="47"/>
      <c r="R136" s="142"/>
      <c r="S136" s="142"/>
      <c r="T136" s="143"/>
      <c r="U136" s="143"/>
    </row>
    <row r="137" spans="1:21">
      <c r="A137" s="109">
        <v>134</v>
      </c>
      <c r="B137" s="29" t="s">
        <v>117</v>
      </c>
      <c r="C137" s="114" t="s">
        <v>363</v>
      </c>
      <c r="D137" s="115" t="s">
        <v>734</v>
      </c>
      <c r="E137" s="57" t="s">
        <v>247</v>
      </c>
      <c r="F137" s="126" t="s">
        <v>5948</v>
      </c>
      <c r="G137" s="80">
        <v>45597</v>
      </c>
      <c r="H137" s="80">
        <v>45597</v>
      </c>
      <c r="I137" s="34" t="s">
        <v>124</v>
      </c>
      <c r="J137" s="34" t="s">
        <v>125</v>
      </c>
      <c r="K137" s="34" t="s">
        <v>398</v>
      </c>
      <c r="L137" s="47" t="s">
        <v>80</v>
      </c>
      <c r="M137" s="47">
        <v>6</v>
      </c>
      <c r="N137" s="140"/>
      <c r="O137" s="140"/>
      <c r="P137" s="47"/>
      <c r="Q137" s="47"/>
      <c r="R137" s="142"/>
      <c r="S137" s="142"/>
      <c r="T137" s="143"/>
      <c r="U137" s="143"/>
    </row>
    <row r="138" ht="94.5" spans="1:25">
      <c r="A138" s="109">
        <v>135</v>
      </c>
      <c r="B138" s="29" t="s">
        <v>117</v>
      </c>
      <c r="C138" s="114" t="s">
        <v>363</v>
      </c>
      <c r="D138" s="115" t="s">
        <v>4311</v>
      </c>
      <c r="E138" s="54" t="s">
        <v>247</v>
      </c>
      <c r="F138" s="126" t="s">
        <v>5948</v>
      </c>
      <c r="G138" s="80">
        <v>45323</v>
      </c>
      <c r="H138" s="80">
        <v>45323</v>
      </c>
      <c r="I138" s="34" t="s">
        <v>124</v>
      </c>
      <c r="J138" s="34" t="s">
        <v>125</v>
      </c>
      <c r="K138" s="34" t="s">
        <v>398</v>
      </c>
      <c r="L138" s="47" t="s">
        <v>80</v>
      </c>
      <c r="M138" s="47">
        <v>6</v>
      </c>
      <c r="N138" s="34" t="s">
        <v>5954</v>
      </c>
      <c r="O138" s="65">
        <v>45565.4694444444</v>
      </c>
      <c r="P138" s="35"/>
      <c r="Q138" s="35"/>
      <c r="R138" s="40"/>
      <c r="S138" s="40"/>
      <c r="T138" s="36"/>
      <c r="U138" s="34" t="s">
        <v>5955</v>
      </c>
      <c r="V138" s="34" t="s">
        <v>4311</v>
      </c>
      <c r="W138" s="123" t="s">
        <v>5956</v>
      </c>
      <c r="X138" t="s">
        <v>132</v>
      </c>
      <c r="Y138" t="s">
        <v>149</v>
      </c>
    </row>
    <row r="139" ht="202.5" spans="1:25">
      <c r="A139" s="109">
        <v>136</v>
      </c>
      <c r="B139" s="29" t="s">
        <v>117</v>
      </c>
      <c r="C139" s="114" t="s">
        <v>363</v>
      </c>
      <c r="D139" s="115" t="s">
        <v>4311</v>
      </c>
      <c r="E139" s="54" t="s">
        <v>247</v>
      </c>
      <c r="F139" s="126" t="s">
        <v>5948</v>
      </c>
      <c r="G139" s="80">
        <v>45383</v>
      </c>
      <c r="H139" s="80">
        <v>45383</v>
      </c>
      <c r="I139" s="34" t="s">
        <v>124</v>
      </c>
      <c r="J139" s="34" t="s">
        <v>125</v>
      </c>
      <c r="K139" s="34" t="s">
        <v>398</v>
      </c>
      <c r="L139" s="47" t="s">
        <v>80</v>
      </c>
      <c r="M139" s="47">
        <v>6</v>
      </c>
      <c r="N139" s="34" t="s">
        <v>5957</v>
      </c>
      <c r="O139" s="65">
        <v>45407.5208333333</v>
      </c>
      <c r="P139" s="35"/>
      <c r="Q139" s="35"/>
      <c r="R139" s="40"/>
      <c r="S139" s="40"/>
      <c r="T139" s="36"/>
      <c r="U139" s="34" t="s">
        <v>5958</v>
      </c>
      <c r="V139" s="34" t="s">
        <v>4311</v>
      </c>
      <c r="W139" s="123" t="s">
        <v>5959</v>
      </c>
      <c r="X139" t="s">
        <v>132</v>
      </c>
      <c r="Y139" t="s">
        <v>144</v>
      </c>
    </row>
    <row r="140" ht="202.5" spans="1:25">
      <c r="A140" s="109">
        <v>137</v>
      </c>
      <c r="B140" s="29" t="s">
        <v>117</v>
      </c>
      <c r="C140" s="114" t="s">
        <v>363</v>
      </c>
      <c r="D140" s="115" t="s">
        <v>4311</v>
      </c>
      <c r="E140" s="54" t="s">
        <v>247</v>
      </c>
      <c r="F140" s="126" t="s">
        <v>5948</v>
      </c>
      <c r="G140" s="80">
        <v>45444</v>
      </c>
      <c r="H140" s="80">
        <v>45444</v>
      </c>
      <c r="I140" s="34" t="s">
        <v>124</v>
      </c>
      <c r="J140" s="34" t="s">
        <v>125</v>
      </c>
      <c r="K140" s="34" t="s">
        <v>398</v>
      </c>
      <c r="L140" s="47" t="s">
        <v>80</v>
      </c>
      <c r="M140" s="47">
        <v>6</v>
      </c>
      <c r="N140" s="34" t="s">
        <v>5957</v>
      </c>
      <c r="O140" s="65">
        <v>45407.5208333333</v>
      </c>
      <c r="P140" s="35"/>
      <c r="Q140" s="35"/>
      <c r="R140" s="40"/>
      <c r="S140" s="40"/>
      <c r="T140" s="36"/>
      <c r="U140" s="34" t="s">
        <v>5958</v>
      </c>
      <c r="V140" s="34" t="s">
        <v>4311</v>
      </c>
      <c r="W140" s="123" t="s">
        <v>5959</v>
      </c>
      <c r="X140" s="124" t="s">
        <v>132</v>
      </c>
      <c r="Y140" s="124" t="s">
        <v>144</v>
      </c>
    </row>
    <row r="141" ht="202.5" spans="1:25">
      <c r="A141" s="109">
        <v>138</v>
      </c>
      <c r="B141" s="29" t="s">
        <v>117</v>
      </c>
      <c r="C141" s="114" t="s">
        <v>363</v>
      </c>
      <c r="D141" s="115" t="s">
        <v>4311</v>
      </c>
      <c r="E141" s="54" t="s">
        <v>247</v>
      </c>
      <c r="F141" s="126" t="s">
        <v>5948</v>
      </c>
      <c r="G141" s="80">
        <v>45505</v>
      </c>
      <c r="H141" s="80">
        <v>45505</v>
      </c>
      <c r="I141" s="34" t="s">
        <v>124</v>
      </c>
      <c r="J141" s="34" t="s">
        <v>125</v>
      </c>
      <c r="K141" s="34" t="s">
        <v>398</v>
      </c>
      <c r="L141" s="47" t="s">
        <v>80</v>
      </c>
      <c r="M141" s="47">
        <v>6</v>
      </c>
      <c r="N141" s="34" t="s">
        <v>5957</v>
      </c>
      <c r="O141" s="65">
        <v>45407.5208333333</v>
      </c>
      <c r="P141" s="35"/>
      <c r="Q141" s="35"/>
      <c r="R141" s="40"/>
      <c r="S141" s="40"/>
      <c r="T141" s="36"/>
      <c r="U141" s="34" t="s">
        <v>5958</v>
      </c>
      <c r="V141" s="34" t="s">
        <v>4311</v>
      </c>
      <c r="W141" s="123" t="s">
        <v>5959</v>
      </c>
      <c r="X141" t="s">
        <v>132</v>
      </c>
      <c r="Y141" t="s">
        <v>144</v>
      </c>
    </row>
    <row r="142" ht="24" spans="1:25">
      <c r="A142" s="109">
        <v>139</v>
      </c>
      <c r="B142" s="29" t="s">
        <v>117</v>
      </c>
      <c r="C142" s="114" t="s">
        <v>363</v>
      </c>
      <c r="D142" s="115" t="s">
        <v>4311</v>
      </c>
      <c r="E142" s="54" t="s">
        <v>247</v>
      </c>
      <c r="F142" s="126" t="s">
        <v>5948</v>
      </c>
      <c r="G142" s="80">
        <v>45566</v>
      </c>
      <c r="H142" s="80">
        <v>45566</v>
      </c>
      <c r="I142" s="34" t="s">
        <v>124</v>
      </c>
      <c r="J142" s="34" t="s">
        <v>125</v>
      </c>
      <c r="K142" s="34" t="s">
        <v>398</v>
      </c>
      <c r="L142" s="47" t="s">
        <v>80</v>
      </c>
      <c r="M142" s="47">
        <v>6</v>
      </c>
      <c r="N142" s="34" t="s">
        <v>4689</v>
      </c>
      <c r="O142" s="65">
        <v>45583.6875</v>
      </c>
      <c r="P142" s="35"/>
      <c r="Q142" s="35"/>
      <c r="R142" s="40"/>
      <c r="S142" s="40"/>
      <c r="T142" s="36"/>
      <c r="U142" s="34" t="s">
        <v>5960</v>
      </c>
      <c r="V142" s="34" t="s">
        <v>4311</v>
      </c>
      <c r="W142" t="s">
        <v>5961</v>
      </c>
      <c r="X142" t="s">
        <v>132</v>
      </c>
      <c r="Y142" t="s">
        <v>3620</v>
      </c>
    </row>
    <row r="143" ht="24" spans="1:25">
      <c r="A143" s="109">
        <v>140</v>
      </c>
      <c r="B143" s="29" t="s">
        <v>117</v>
      </c>
      <c r="C143" s="114" t="s">
        <v>363</v>
      </c>
      <c r="D143" s="115" t="s">
        <v>4311</v>
      </c>
      <c r="E143" s="54" t="s">
        <v>247</v>
      </c>
      <c r="F143" s="126" t="s">
        <v>5948</v>
      </c>
      <c r="G143" s="80">
        <v>45627</v>
      </c>
      <c r="H143" s="80">
        <v>45627</v>
      </c>
      <c r="I143" s="34" t="s">
        <v>124</v>
      </c>
      <c r="J143" s="34" t="s">
        <v>125</v>
      </c>
      <c r="K143" s="34" t="s">
        <v>398</v>
      </c>
      <c r="L143" s="47" t="s">
        <v>80</v>
      </c>
      <c r="M143" s="47">
        <v>6</v>
      </c>
      <c r="N143" s="34" t="s">
        <v>4689</v>
      </c>
      <c r="O143" s="65">
        <v>45583.6875</v>
      </c>
      <c r="P143" s="35"/>
      <c r="Q143" s="35"/>
      <c r="R143" s="40"/>
      <c r="S143" s="40"/>
      <c r="T143" s="36"/>
      <c r="U143" s="34" t="s">
        <v>5960</v>
      </c>
      <c r="V143" s="34" t="s">
        <v>4311</v>
      </c>
      <c r="W143" t="s">
        <v>5961</v>
      </c>
      <c r="X143" t="s">
        <v>132</v>
      </c>
      <c r="Y143" t="s">
        <v>3620</v>
      </c>
    </row>
    <row r="144" ht="94.5" spans="1:25">
      <c r="A144" s="109">
        <v>141</v>
      </c>
      <c r="B144" s="29" t="s">
        <v>117</v>
      </c>
      <c r="C144" s="114" t="s">
        <v>363</v>
      </c>
      <c r="D144" s="115" t="s">
        <v>4316</v>
      </c>
      <c r="E144" s="57" t="s">
        <v>412</v>
      </c>
      <c r="F144" s="126" t="s">
        <v>5948</v>
      </c>
      <c r="G144" s="80">
        <v>45323</v>
      </c>
      <c r="H144" s="80">
        <v>45323</v>
      </c>
      <c r="I144" s="34" t="s">
        <v>124</v>
      </c>
      <c r="J144" s="34" t="s">
        <v>125</v>
      </c>
      <c r="K144" s="34" t="s">
        <v>398</v>
      </c>
      <c r="L144" s="47" t="s">
        <v>80</v>
      </c>
      <c r="M144" s="47">
        <v>6</v>
      </c>
      <c r="N144" s="34" t="s">
        <v>4634</v>
      </c>
      <c r="O144" s="65">
        <v>45350.7083333333</v>
      </c>
      <c r="P144" s="35"/>
      <c r="Q144" s="35"/>
      <c r="R144" s="40"/>
      <c r="S144" s="40"/>
      <c r="T144" s="36"/>
      <c r="U144" s="34" t="s">
        <v>4635</v>
      </c>
      <c r="V144" s="34" t="s">
        <v>4316</v>
      </c>
      <c r="W144" s="123" t="s">
        <v>4636</v>
      </c>
      <c r="X144" t="s">
        <v>132</v>
      </c>
      <c r="Y144" t="s">
        <v>170</v>
      </c>
    </row>
    <row r="145" ht="94.5" spans="1:25">
      <c r="A145" s="109">
        <v>142</v>
      </c>
      <c r="B145" s="29" t="s">
        <v>117</v>
      </c>
      <c r="C145" s="114" t="s">
        <v>363</v>
      </c>
      <c r="D145" s="115" t="s">
        <v>4316</v>
      </c>
      <c r="E145" s="57" t="s">
        <v>412</v>
      </c>
      <c r="F145" s="126" t="s">
        <v>5948</v>
      </c>
      <c r="G145" s="80">
        <v>45383</v>
      </c>
      <c r="H145" s="80">
        <v>45383</v>
      </c>
      <c r="I145" s="34" t="s">
        <v>124</v>
      </c>
      <c r="J145" s="34" t="s">
        <v>125</v>
      </c>
      <c r="K145" s="34" t="s">
        <v>398</v>
      </c>
      <c r="L145" s="47" t="s">
        <v>80</v>
      </c>
      <c r="M145" s="47">
        <v>6</v>
      </c>
      <c r="N145" s="34" t="s">
        <v>4637</v>
      </c>
      <c r="O145" s="65">
        <v>45407.5208333333</v>
      </c>
      <c r="P145" s="35"/>
      <c r="Q145" s="35"/>
      <c r="R145" s="40"/>
      <c r="S145" s="40"/>
      <c r="T145" s="36"/>
      <c r="U145" s="34" t="s">
        <v>4638</v>
      </c>
      <c r="V145" s="34" t="s">
        <v>4316</v>
      </c>
      <c r="W145" s="123" t="s">
        <v>4639</v>
      </c>
      <c r="X145" t="s">
        <v>132</v>
      </c>
      <c r="Y145" t="s">
        <v>144</v>
      </c>
    </row>
    <row r="146" ht="94.5" spans="1:25">
      <c r="A146" s="109">
        <v>143</v>
      </c>
      <c r="B146" s="29" t="s">
        <v>117</v>
      </c>
      <c r="C146" s="114" t="s">
        <v>363</v>
      </c>
      <c r="D146" s="115" t="s">
        <v>4316</v>
      </c>
      <c r="E146" s="57" t="s">
        <v>412</v>
      </c>
      <c r="F146" s="126" t="s">
        <v>5948</v>
      </c>
      <c r="G146" s="80">
        <v>45444</v>
      </c>
      <c r="H146" s="80">
        <v>45444</v>
      </c>
      <c r="I146" s="34" t="s">
        <v>124</v>
      </c>
      <c r="J146" s="34" t="s">
        <v>125</v>
      </c>
      <c r="K146" s="34" t="s">
        <v>398</v>
      </c>
      <c r="L146" s="47" t="s">
        <v>80</v>
      </c>
      <c r="M146" s="47">
        <v>6</v>
      </c>
      <c r="N146" s="34" t="s">
        <v>4640</v>
      </c>
      <c r="O146" s="65">
        <v>45469.5826388889</v>
      </c>
      <c r="P146" s="35"/>
      <c r="Q146" s="35"/>
      <c r="R146" s="40"/>
      <c r="S146" s="40"/>
      <c r="T146" s="36"/>
      <c r="U146" s="34" t="s">
        <v>4641</v>
      </c>
      <c r="V146" s="34" t="s">
        <v>4316</v>
      </c>
      <c r="W146" s="123" t="s">
        <v>4642</v>
      </c>
      <c r="X146" s="124" t="s">
        <v>132</v>
      </c>
      <c r="Y146" s="124" t="s">
        <v>425</v>
      </c>
    </row>
    <row r="147" ht="14.25" spans="1:26">
      <c r="A147" s="109">
        <v>144</v>
      </c>
      <c r="B147" s="29" t="s">
        <v>117</v>
      </c>
      <c r="C147" s="114" t="s">
        <v>363</v>
      </c>
      <c r="D147" s="115" t="s">
        <v>4316</v>
      </c>
      <c r="E147" s="57" t="s">
        <v>412</v>
      </c>
      <c r="F147" s="126" t="s">
        <v>5948</v>
      </c>
      <c r="G147" s="80">
        <v>45505</v>
      </c>
      <c r="H147" s="80">
        <v>45505</v>
      </c>
      <c r="I147" s="34" t="s">
        <v>124</v>
      </c>
      <c r="J147" s="34" t="s">
        <v>125</v>
      </c>
      <c r="K147" s="34" t="s">
        <v>398</v>
      </c>
      <c r="L147" s="47" t="s">
        <v>80</v>
      </c>
      <c r="M147" s="47">
        <v>6</v>
      </c>
      <c r="N147" s="34"/>
      <c r="O147" s="34"/>
      <c r="P147" s="35"/>
      <c r="Q147" s="35"/>
      <c r="R147" s="40"/>
      <c r="S147" s="40"/>
      <c r="T147" s="36"/>
      <c r="U147" s="34"/>
      <c r="V147" s="34"/>
      <c r="Z147" t="s">
        <v>4643</v>
      </c>
    </row>
    <row r="148" ht="202.5" spans="1:25">
      <c r="A148" s="109">
        <v>145</v>
      </c>
      <c r="B148" s="29" t="s">
        <v>117</v>
      </c>
      <c r="C148" s="114" t="s">
        <v>363</v>
      </c>
      <c r="D148" s="115" t="s">
        <v>4316</v>
      </c>
      <c r="E148" s="57" t="s">
        <v>412</v>
      </c>
      <c r="F148" s="126" t="s">
        <v>5948</v>
      </c>
      <c r="G148" s="80">
        <v>45566</v>
      </c>
      <c r="H148" s="80">
        <v>45566</v>
      </c>
      <c r="I148" s="34" t="s">
        <v>124</v>
      </c>
      <c r="J148" s="34" t="s">
        <v>125</v>
      </c>
      <c r="K148" s="34" t="s">
        <v>398</v>
      </c>
      <c r="L148" s="47" t="s">
        <v>80</v>
      </c>
      <c r="M148" s="47">
        <v>6</v>
      </c>
      <c r="N148" s="34" t="s">
        <v>4644</v>
      </c>
      <c r="O148" s="65">
        <v>45565.4694444444</v>
      </c>
      <c r="P148" s="35"/>
      <c r="Q148" s="35"/>
      <c r="R148" s="40"/>
      <c r="S148" s="40"/>
      <c r="T148" s="36"/>
      <c r="U148" s="34" t="s">
        <v>4645</v>
      </c>
      <c r="V148" s="34" t="s">
        <v>4316</v>
      </c>
      <c r="W148" s="123" t="s">
        <v>4646</v>
      </c>
      <c r="X148" t="s">
        <v>132</v>
      </c>
      <c r="Y148" t="s">
        <v>149</v>
      </c>
    </row>
    <row r="149" ht="14.25" spans="1:22">
      <c r="A149" s="109">
        <v>146</v>
      </c>
      <c r="B149" s="29" t="s">
        <v>117</v>
      </c>
      <c r="C149" s="114" t="s">
        <v>363</v>
      </c>
      <c r="D149" s="115" t="s">
        <v>4316</v>
      </c>
      <c r="E149" s="57" t="s">
        <v>412</v>
      </c>
      <c r="F149" s="126" t="s">
        <v>5948</v>
      </c>
      <c r="G149" s="80">
        <v>45627</v>
      </c>
      <c r="H149" s="80">
        <v>45627</v>
      </c>
      <c r="I149" s="34" t="s">
        <v>124</v>
      </c>
      <c r="J149" s="34" t="s">
        <v>125</v>
      </c>
      <c r="K149" s="34" t="s">
        <v>398</v>
      </c>
      <c r="L149" s="47" t="s">
        <v>80</v>
      </c>
      <c r="M149" s="47">
        <v>6</v>
      </c>
      <c r="N149" s="34"/>
      <c r="O149" s="34"/>
      <c r="P149" s="35"/>
      <c r="Q149" s="35"/>
      <c r="R149" s="40"/>
      <c r="S149" s="40"/>
      <c r="T149" s="36"/>
      <c r="U149" s="34"/>
      <c r="V149" s="34"/>
    </row>
    <row r="150" ht="409.5" spans="1:25">
      <c r="A150" s="109">
        <v>147</v>
      </c>
      <c r="B150" s="29" t="s">
        <v>117</v>
      </c>
      <c r="C150" s="114" t="s">
        <v>363</v>
      </c>
      <c r="D150" s="115" t="s">
        <v>4273</v>
      </c>
      <c r="E150" s="57" t="s">
        <v>157</v>
      </c>
      <c r="F150" s="126" t="s">
        <v>5948</v>
      </c>
      <c r="G150" s="80">
        <v>45292</v>
      </c>
      <c r="H150" s="80">
        <v>45292</v>
      </c>
      <c r="I150" s="34" t="s">
        <v>124</v>
      </c>
      <c r="J150" s="34" t="s">
        <v>125</v>
      </c>
      <c r="K150" s="34" t="s">
        <v>398</v>
      </c>
      <c r="L150" s="47" t="s">
        <v>80</v>
      </c>
      <c r="M150" s="47">
        <v>6</v>
      </c>
      <c r="N150" s="34" t="s">
        <v>4674</v>
      </c>
      <c r="O150" s="65">
        <v>45316.6118055556</v>
      </c>
      <c r="P150" s="35"/>
      <c r="Q150" s="35"/>
      <c r="R150" s="40"/>
      <c r="S150" s="40"/>
      <c r="T150" s="36"/>
      <c r="U150" s="34" t="s">
        <v>4709</v>
      </c>
      <c r="V150" s="34" t="s">
        <v>4273</v>
      </c>
      <c r="W150" s="123" t="s">
        <v>4710</v>
      </c>
      <c r="X150" t="s">
        <v>132</v>
      </c>
      <c r="Y150" t="s">
        <v>133</v>
      </c>
    </row>
    <row r="151" ht="409.5" spans="1:25">
      <c r="A151" s="109">
        <v>148</v>
      </c>
      <c r="B151" s="29" t="s">
        <v>117</v>
      </c>
      <c r="C151" s="114" t="s">
        <v>363</v>
      </c>
      <c r="D151" s="115" t="s">
        <v>4273</v>
      </c>
      <c r="E151" s="57" t="s">
        <v>157</v>
      </c>
      <c r="F151" s="126" t="s">
        <v>5948</v>
      </c>
      <c r="G151" s="80">
        <v>45413</v>
      </c>
      <c r="H151" s="80">
        <v>45413</v>
      </c>
      <c r="I151" s="34" t="s">
        <v>124</v>
      </c>
      <c r="J151" s="34" t="s">
        <v>125</v>
      </c>
      <c r="K151" s="34" t="s">
        <v>398</v>
      </c>
      <c r="L151" s="47" t="s">
        <v>80</v>
      </c>
      <c r="M151" s="47">
        <v>6</v>
      </c>
      <c r="N151" s="34" t="s">
        <v>4674</v>
      </c>
      <c r="O151" s="65">
        <v>45316.6118055556</v>
      </c>
      <c r="P151" s="35"/>
      <c r="Q151" s="35"/>
      <c r="R151" s="40"/>
      <c r="S151" s="40"/>
      <c r="T151" s="36"/>
      <c r="U151" s="34" t="s">
        <v>4709</v>
      </c>
      <c r="V151" s="34" t="s">
        <v>4273</v>
      </c>
      <c r="W151" s="123" t="s">
        <v>4710</v>
      </c>
      <c r="X151" t="s">
        <v>132</v>
      </c>
      <c r="Y151" t="s">
        <v>133</v>
      </c>
    </row>
    <row r="152" spans="1:21">
      <c r="A152" s="109">
        <v>149</v>
      </c>
      <c r="B152" s="29" t="s">
        <v>117</v>
      </c>
      <c r="C152" s="114" t="s">
        <v>363</v>
      </c>
      <c r="D152" s="115" t="s">
        <v>4273</v>
      </c>
      <c r="E152" s="57" t="s">
        <v>157</v>
      </c>
      <c r="F152" s="126" t="s">
        <v>5948</v>
      </c>
      <c r="G152" s="80">
        <v>45536</v>
      </c>
      <c r="H152" s="80">
        <v>45536</v>
      </c>
      <c r="I152" s="34" t="s">
        <v>124</v>
      </c>
      <c r="J152" s="34" t="s">
        <v>125</v>
      </c>
      <c r="K152" s="34" t="s">
        <v>398</v>
      </c>
      <c r="L152" s="47" t="s">
        <v>80</v>
      </c>
      <c r="M152" s="47">
        <v>6</v>
      </c>
      <c r="N152" s="140"/>
      <c r="O152" s="140"/>
      <c r="P152" s="47"/>
      <c r="Q152" s="47"/>
      <c r="R152" s="142"/>
      <c r="S152" s="142"/>
      <c r="T152" s="143"/>
      <c r="U152" s="143"/>
    </row>
    <row r="153" spans="1:21">
      <c r="A153" s="109">
        <v>150</v>
      </c>
      <c r="B153" s="29" t="s">
        <v>117</v>
      </c>
      <c r="C153" s="114" t="s">
        <v>363</v>
      </c>
      <c r="D153" s="115" t="s">
        <v>4273</v>
      </c>
      <c r="E153" s="57" t="s">
        <v>157</v>
      </c>
      <c r="F153" s="126" t="s">
        <v>5948</v>
      </c>
      <c r="G153" s="80">
        <v>45597</v>
      </c>
      <c r="H153" s="80">
        <v>45597</v>
      </c>
      <c r="I153" s="34" t="s">
        <v>124</v>
      </c>
      <c r="J153" s="34" t="s">
        <v>125</v>
      </c>
      <c r="K153" s="34" t="s">
        <v>398</v>
      </c>
      <c r="L153" s="47" t="s">
        <v>80</v>
      </c>
      <c r="M153" s="47">
        <v>6</v>
      </c>
      <c r="N153" s="140"/>
      <c r="O153" s="140"/>
      <c r="P153" s="47"/>
      <c r="Q153" s="47"/>
      <c r="R153" s="142"/>
      <c r="S153" s="142"/>
      <c r="T153" s="143"/>
      <c r="U153" s="143"/>
    </row>
    <row r="154" ht="409.5" spans="1:25">
      <c r="A154" s="109">
        <v>151</v>
      </c>
      <c r="B154" s="29" t="s">
        <v>117</v>
      </c>
      <c r="C154" s="114" t="s">
        <v>363</v>
      </c>
      <c r="D154" s="115" t="s">
        <v>4274</v>
      </c>
      <c r="E154" s="57" t="s">
        <v>157</v>
      </c>
      <c r="F154" s="126" t="s">
        <v>5948</v>
      </c>
      <c r="G154" s="80">
        <v>45292</v>
      </c>
      <c r="H154" s="80">
        <v>45292</v>
      </c>
      <c r="I154" s="34" t="s">
        <v>124</v>
      </c>
      <c r="J154" s="34" t="s">
        <v>125</v>
      </c>
      <c r="K154" s="34" t="s">
        <v>398</v>
      </c>
      <c r="L154" s="47" t="s">
        <v>80</v>
      </c>
      <c r="M154" s="47">
        <v>6</v>
      </c>
      <c r="N154" s="34" t="s">
        <v>4674</v>
      </c>
      <c r="O154" s="65">
        <v>45316.6118055556</v>
      </c>
      <c r="P154" s="35"/>
      <c r="Q154" s="35"/>
      <c r="R154" s="40"/>
      <c r="S154" s="40"/>
      <c r="T154" s="36"/>
      <c r="U154" s="34" t="s">
        <v>4709</v>
      </c>
      <c r="V154" s="34" t="s">
        <v>4274</v>
      </c>
      <c r="W154" s="123" t="s">
        <v>4710</v>
      </c>
      <c r="X154" t="s">
        <v>132</v>
      </c>
      <c r="Y154" t="s">
        <v>133</v>
      </c>
    </row>
    <row r="155" ht="409.5" spans="1:25">
      <c r="A155" s="109">
        <v>152</v>
      </c>
      <c r="B155" s="29" t="s">
        <v>117</v>
      </c>
      <c r="C155" s="114" t="s">
        <v>363</v>
      </c>
      <c r="D155" s="115" t="s">
        <v>4274</v>
      </c>
      <c r="E155" s="57" t="s">
        <v>157</v>
      </c>
      <c r="F155" s="126" t="s">
        <v>5948</v>
      </c>
      <c r="G155" s="80">
        <v>45413</v>
      </c>
      <c r="H155" s="80">
        <v>45413</v>
      </c>
      <c r="I155" s="34" t="s">
        <v>124</v>
      </c>
      <c r="J155" s="34" t="s">
        <v>125</v>
      </c>
      <c r="K155" s="34" t="s">
        <v>398</v>
      </c>
      <c r="L155" s="47" t="s">
        <v>80</v>
      </c>
      <c r="M155" s="47">
        <v>6</v>
      </c>
      <c r="N155" s="34" t="s">
        <v>4674</v>
      </c>
      <c r="O155" s="65">
        <v>45316.6118055556</v>
      </c>
      <c r="P155" s="35"/>
      <c r="Q155" s="35"/>
      <c r="R155" s="40"/>
      <c r="S155" s="40"/>
      <c r="T155" s="36"/>
      <c r="U155" s="34" t="s">
        <v>4709</v>
      </c>
      <c r="V155" s="34" t="s">
        <v>4274</v>
      </c>
      <c r="W155" s="123" t="s">
        <v>4710</v>
      </c>
      <c r="X155" t="s">
        <v>132</v>
      </c>
      <c r="Y155" t="s">
        <v>133</v>
      </c>
    </row>
    <row r="156" spans="1:21">
      <c r="A156" s="109">
        <v>153</v>
      </c>
      <c r="B156" s="29" t="s">
        <v>117</v>
      </c>
      <c r="C156" s="114" t="s">
        <v>363</v>
      </c>
      <c r="D156" s="115" t="s">
        <v>4274</v>
      </c>
      <c r="E156" s="57" t="s">
        <v>157</v>
      </c>
      <c r="F156" s="126" t="s">
        <v>5948</v>
      </c>
      <c r="G156" s="80">
        <v>45536</v>
      </c>
      <c r="H156" s="80">
        <v>45536</v>
      </c>
      <c r="I156" s="34" t="s">
        <v>124</v>
      </c>
      <c r="J156" s="34" t="s">
        <v>125</v>
      </c>
      <c r="K156" s="34" t="s">
        <v>398</v>
      </c>
      <c r="L156" s="47" t="s">
        <v>80</v>
      </c>
      <c r="M156" s="47">
        <v>6</v>
      </c>
      <c r="N156" s="140"/>
      <c r="O156" s="140"/>
      <c r="P156" s="47"/>
      <c r="Q156" s="47"/>
      <c r="R156" s="142"/>
      <c r="S156" s="142"/>
      <c r="T156" s="143"/>
      <c r="U156" s="143"/>
    </row>
    <row r="157" spans="1:21">
      <c r="A157" s="109">
        <v>154</v>
      </c>
      <c r="B157" s="29" t="s">
        <v>117</v>
      </c>
      <c r="C157" s="114" t="s">
        <v>363</v>
      </c>
      <c r="D157" s="115" t="s">
        <v>4274</v>
      </c>
      <c r="E157" s="57" t="s">
        <v>157</v>
      </c>
      <c r="F157" s="126" t="s">
        <v>5948</v>
      </c>
      <c r="G157" s="80">
        <v>45597</v>
      </c>
      <c r="H157" s="80">
        <v>45597</v>
      </c>
      <c r="I157" s="34" t="s">
        <v>124</v>
      </c>
      <c r="J157" s="34" t="s">
        <v>125</v>
      </c>
      <c r="K157" s="34" t="s">
        <v>398</v>
      </c>
      <c r="L157" s="47" t="s">
        <v>80</v>
      </c>
      <c r="M157" s="47">
        <v>6</v>
      </c>
      <c r="N157" s="140"/>
      <c r="O157" s="140"/>
      <c r="P157" s="47"/>
      <c r="Q157" s="47"/>
      <c r="R157" s="142"/>
      <c r="S157" s="142"/>
      <c r="T157" s="143"/>
      <c r="U157" s="143"/>
    </row>
    <row r="158" ht="67.5" spans="1:25">
      <c r="A158" s="109">
        <v>155</v>
      </c>
      <c r="B158" s="147" t="s">
        <v>117</v>
      </c>
      <c r="C158" s="147" t="s">
        <v>150</v>
      </c>
      <c r="D158" s="148" t="s">
        <v>516</v>
      </c>
      <c r="E158" s="57" t="s">
        <v>412</v>
      </c>
      <c r="F158" s="149" t="s">
        <v>5948</v>
      </c>
      <c r="G158" s="150">
        <v>45323</v>
      </c>
      <c r="H158" s="150">
        <v>45350</v>
      </c>
      <c r="I158" s="147" t="s">
        <v>124</v>
      </c>
      <c r="J158" s="29" t="s">
        <v>125</v>
      </c>
      <c r="K158" s="147" t="s">
        <v>398</v>
      </c>
      <c r="L158" s="147" t="s">
        <v>80</v>
      </c>
      <c r="M158" s="48">
        <v>9</v>
      </c>
      <c r="N158" s="34" t="s">
        <v>4717</v>
      </c>
      <c r="O158" s="65">
        <v>45343.6104166667</v>
      </c>
      <c r="P158" s="35"/>
      <c r="Q158" s="35"/>
      <c r="R158" s="40"/>
      <c r="S158" s="40"/>
      <c r="T158" s="36"/>
      <c r="U158" s="34" t="s">
        <v>4718</v>
      </c>
      <c r="V158" s="34" t="s">
        <v>516</v>
      </c>
      <c r="W158" s="123" t="s">
        <v>4719</v>
      </c>
      <c r="X158" t="s">
        <v>132</v>
      </c>
      <c r="Y158" t="s">
        <v>170</v>
      </c>
    </row>
    <row r="159" ht="67.5" spans="1:25">
      <c r="A159" s="109">
        <v>156</v>
      </c>
      <c r="B159" s="147" t="s">
        <v>117</v>
      </c>
      <c r="C159" s="147" t="s">
        <v>150</v>
      </c>
      <c r="D159" s="148" t="s">
        <v>516</v>
      </c>
      <c r="E159" s="57" t="s">
        <v>412</v>
      </c>
      <c r="F159" s="149" t="s">
        <v>5948</v>
      </c>
      <c r="G159" s="80">
        <v>45383</v>
      </c>
      <c r="H159" s="80">
        <v>45383</v>
      </c>
      <c r="I159" s="147" t="s">
        <v>124</v>
      </c>
      <c r="J159" s="29" t="s">
        <v>125</v>
      </c>
      <c r="K159" s="147" t="s">
        <v>398</v>
      </c>
      <c r="L159" s="147" t="s">
        <v>80</v>
      </c>
      <c r="M159" s="48">
        <v>9</v>
      </c>
      <c r="N159" s="34" t="s">
        <v>4720</v>
      </c>
      <c r="O159" s="65">
        <v>45394.4791666667</v>
      </c>
      <c r="P159" s="35"/>
      <c r="Q159" s="35"/>
      <c r="R159" s="40"/>
      <c r="S159" s="40"/>
      <c r="T159" s="36"/>
      <c r="U159" s="34" t="s">
        <v>4721</v>
      </c>
      <c r="V159" s="34" t="s">
        <v>516</v>
      </c>
      <c r="W159" s="123" t="s">
        <v>4722</v>
      </c>
      <c r="X159" t="s">
        <v>132</v>
      </c>
      <c r="Y159" t="s">
        <v>144</v>
      </c>
    </row>
    <row r="160" ht="67.5" spans="1:25">
      <c r="A160" s="109">
        <v>157</v>
      </c>
      <c r="B160" s="147" t="s">
        <v>117</v>
      </c>
      <c r="C160" s="147" t="s">
        <v>150</v>
      </c>
      <c r="D160" s="148" t="s">
        <v>516</v>
      </c>
      <c r="E160" s="57" t="s">
        <v>412</v>
      </c>
      <c r="F160" s="149" t="s">
        <v>5948</v>
      </c>
      <c r="G160" s="80">
        <v>45444</v>
      </c>
      <c r="H160" s="80">
        <v>45444</v>
      </c>
      <c r="I160" s="147" t="s">
        <v>124</v>
      </c>
      <c r="J160" s="29" t="s">
        <v>125</v>
      </c>
      <c r="K160" s="147" t="s">
        <v>398</v>
      </c>
      <c r="L160" s="147" t="s">
        <v>80</v>
      </c>
      <c r="M160" s="48">
        <v>9</v>
      </c>
      <c r="N160" s="34" t="s">
        <v>4723</v>
      </c>
      <c r="O160" s="65">
        <v>45473.7020833333</v>
      </c>
      <c r="P160" s="35"/>
      <c r="Q160" s="35"/>
      <c r="R160" s="40"/>
      <c r="S160" s="40"/>
      <c r="T160" s="36"/>
      <c r="U160" s="34" t="s">
        <v>4724</v>
      </c>
      <c r="V160" s="34" t="s">
        <v>516</v>
      </c>
      <c r="W160" s="123" t="s">
        <v>4725</v>
      </c>
      <c r="X160" s="124" t="s">
        <v>132</v>
      </c>
      <c r="Y160" s="124" t="s">
        <v>425</v>
      </c>
    </row>
    <row r="161" ht="24" spans="1:25">
      <c r="A161" s="109">
        <v>158</v>
      </c>
      <c r="B161" s="147" t="s">
        <v>117</v>
      </c>
      <c r="C161" s="147" t="s">
        <v>150</v>
      </c>
      <c r="D161" s="148" t="s">
        <v>516</v>
      </c>
      <c r="E161" s="57" t="s">
        <v>412</v>
      </c>
      <c r="F161" s="149" t="s">
        <v>5948</v>
      </c>
      <c r="G161" s="80">
        <v>45505</v>
      </c>
      <c r="H161" s="80">
        <v>45505</v>
      </c>
      <c r="I161" s="147" t="s">
        <v>124</v>
      </c>
      <c r="J161" s="29" t="s">
        <v>125</v>
      </c>
      <c r="K161" s="147" t="s">
        <v>398</v>
      </c>
      <c r="L161" s="147" t="s">
        <v>80</v>
      </c>
      <c r="M161" s="48">
        <v>9</v>
      </c>
      <c r="N161" s="34" t="s">
        <v>4726</v>
      </c>
      <c r="O161" s="65">
        <v>45525.5020833333</v>
      </c>
      <c r="P161" s="35"/>
      <c r="Q161" s="35"/>
      <c r="R161" s="40"/>
      <c r="S161" s="40"/>
      <c r="T161" s="36"/>
      <c r="U161" s="34" t="s">
        <v>4727</v>
      </c>
      <c r="V161" s="34" t="s">
        <v>516</v>
      </c>
      <c r="W161" t="s">
        <v>4728</v>
      </c>
      <c r="X161" t="s">
        <v>132</v>
      </c>
      <c r="Y161" t="s">
        <v>498</v>
      </c>
    </row>
    <row r="162" ht="24" spans="1:25">
      <c r="A162" s="109">
        <v>159</v>
      </c>
      <c r="B162" s="147" t="s">
        <v>117</v>
      </c>
      <c r="C162" s="147" t="s">
        <v>150</v>
      </c>
      <c r="D162" s="148" t="s">
        <v>516</v>
      </c>
      <c r="E162" s="57" t="s">
        <v>412</v>
      </c>
      <c r="F162" s="149" t="s">
        <v>5948</v>
      </c>
      <c r="G162" s="80">
        <v>45566</v>
      </c>
      <c r="H162" s="80">
        <v>45566</v>
      </c>
      <c r="I162" s="147" t="s">
        <v>124</v>
      </c>
      <c r="J162" s="29" t="s">
        <v>125</v>
      </c>
      <c r="K162" s="147" t="s">
        <v>398</v>
      </c>
      <c r="L162" s="147" t="s">
        <v>80</v>
      </c>
      <c r="M162" s="48">
        <v>9</v>
      </c>
      <c r="N162" s="34" t="s">
        <v>4729</v>
      </c>
      <c r="O162" s="65">
        <v>45590.4847222222</v>
      </c>
      <c r="P162" s="35"/>
      <c r="Q162" s="35"/>
      <c r="R162" s="40"/>
      <c r="S162" s="40"/>
      <c r="T162" s="36"/>
      <c r="U162" s="34" t="s">
        <v>4730</v>
      </c>
      <c r="V162" s="34" t="s">
        <v>516</v>
      </c>
      <c r="W162" t="s">
        <v>4731</v>
      </c>
      <c r="X162" t="s">
        <v>132</v>
      </c>
      <c r="Y162" t="s">
        <v>3620</v>
      </c>
    </row>
    <row r="163" ht="14.25" spans="1:22">
      <c r="A163" s="109">
        <v>160</v>
      </c>
      <c r="B163" s="147" t="s">
        <v>117</v>
      </c>
      <c r="C163" s="147" t="s">
        <v>150</v>
      </c>
      <c r="D163" s="148" t="s">
        <v>516</v>
      </c>
      <c r="E163" s="57" t="s">
        <v>412</v>
      </c>
      <c r="F163" s="149" t="s">
        <v>5948</v>
      </c>
      <c r="G163" s="80">
        <v>45627</v>
      </c>
      <c r="H163" s="80">
        <v>45627</v>
      </c>
      <c r="I163" s="147" t="s">
        <v>124</v>
      </c>
      <c r="J163" s="29" t="s">
        <v>125</v>
      </c>
      <c r="K163" s="147" t="s">
        <v>398</v>
      </c>
      <c r="L163" s="147" t="s">
        <v>80</v>
      </c>
      <c r="M163" s="48">
        <v>9</v>
      </c>
      <c r="N163" s="34"/>
      <c r="O163" s="34"/>
      <c r="P163" s="35"/>
      <c r="Q163" s="35"/>
      <c r="R163" s="40"/>
      <c r="S163" s="40"/>
      <c r="T163" s="36"/>
      <c r="U163" s="34"/>
      <c r="V163" s="34"/>
    </row>
    <row r="164" ht="67.5" spans="1:25">
      <c r="A164" s="109">
        <v>161</v>
      </c>
      <c r="B164" s="147" t="s">
        <v>117</v>
      </c>
      <c r="C164" s="147" t="s">
        <v>150</v>
      </c>
      <c r="D164" s="148" t="s">
        <v>4732</v>
      </c>
      <c r="E164" s="57" t="s">
        <v>412</v>
      </c>
      <c r="F164" s="149" t="s">
        <v>5948</v>
      </c>
      <c r="G164" s="150">
        <v>45323</v>
      </c>
      <c r="H164" s="150">
        <v>45350</v>
      </c>
      <c r="I164" s="147" t="s">
        <v>124</v>
      </c>
      <c r="J164" s="29" t="s">
        <v>125</v>
      </c>
      <c r="K164" s="147" t="s">
        <v>398</v>
      </c>
      <c r="L164" s="147" t="s">
        <v>80</v>
      </c>
      <c r="M164" s="48">
        <v>3</v>
      </c>
      <c r="N164" s="34" t="s">
        <v>4717</v>
      </c>
      <c r="O164" s="65">
        <v>45343.6104166667</v>
      </c>
      <c r="P164" s="35"/>
      <c r="Q164" s="35"/>
      <c r="R164" s="40"/>
      <c r="S164" s="40"/>
      <c r="T164" s="36"/>
      <c r="U164" s="34" t="s">
        <v>4718</v>
      </c>
      <c r="V164" s="34" t="s">
        <v>4732</v>
      </c>
      <c r="W164" s="123" t="s">
        <v>4719</v>
      </c>
      <c r="X164" t="s">
        <v>132</v>
      </c>
      <c r="Y164" t="s">
        <v>170</v>
      </c>
    </row>
    <row r="165" ht="67.5" spans="1:25">
      <c r="A165" s="109">
        <v>162</v>
      </c>
      <c r="B165" s="147" t="s">
        <v>117</v>
      </c>
      <c r="C165" s="147" t="s">
        <v>150</v>
      </c>
      <c r="D165" s="148" t="s">
        <v>4732</v>
      </c>
      <c r="E165" s="57" t="s">
        <v>412</v>
      </c>
      <c r="F165" s="149" t="s">
        <v>5948</v>
      </c>
      <c r="G165" s="80">
        <v>45383</v>
      </c>
      <c r="H165" s="80">
        <v>45383</v>
      </c>
      <c r="I165" s="147" t="s">
        <v>124</v>
      </c>
      <c r="J165" s="29" t="s">
        <v>125</v>
      </c>
      <c r="K165" s="147" t="s">
        <v>398</v>
      </c>
      <c r="L165" s="147" t="s">
        <v>80</v>
      </c>
      <c r="M165" s="48">
        <v>3</v>
      </c>
      <c r="N165" s="34" t="s">
        <v>4720</v>
      </c>
      <c r="O165" s="65">
        <v>45394.4791666667</v>
      </c>
      <c r="P165" s="35"/>
      <c r="Q165" s="35"/>
      <c r="R165" s="40"/>
      <c r="S165" s="40"/>
      <c r="T165" s="36"/>
      <c r="U165" s="34" t="s">
        <v>4721</v>
      </c>
      <c r="V165" s="34" t="s">
        <v>4732</v>
      </c>
      <c r="W165" s="123" t="s">
        <v>4722</v>
      </c>
      <c r="X165" t="s">
        <v>132</v>
      </c>
      <c r="Y165" t="s">
        <v>144</v>
      </c>
    </row>
    <row r="166" ht="67.5" spans="1:25">
      <c r="A166" s="109">
        <v>163</v>
      </c>
      <c r="B166" s="147" t="s">
        <v>117</v>
      </c>
      <c r="C166" s="147" t="s">
        <v>150</v>
      </c>
      <c r="D166" s="148" t="s">
        <v>4732</v>
      </c>
      <c r="E166" s="57" t="s">
        <v>412</v>
      </c>
      <c r="F166" s="149" t="s">
        <v>5948</v>
      </c>
      <c r="G166" s="80">
        <v>45444</v>
      </c>
      <c r="H166" s="80">
        <v>45444</v>
      </c>
      <c r="I166" s="147" t="s">
        <v>124</v>
      </c>
      <c r="J166" s="29" t="s">
        <v>125</v>
      </c>
      <c r="K166" s="147" t="s">
        <v>398</v>
      </c>
      <c r="L166" s="147" t="s">
        <v>80</v>
      </c>
      <c r="M166" s="48">
        <v>3</v>
      </c>
      <c r="N166" s="34" t="s">
        <v>4723</v>
      </c>
      <c r="O166" s="65">
        <v>45473.7020833333</v>
      </c>
      <c r="P166" s="35"/>
      <c r="Q166" s="35"/>
      <c r="R166" s="40"/>
      <c r="S166" s="40"/>
      <c r="T166" s="36"/>
      <c r="U166" s="34" t="s">
        <v>4724</v>
      </c>
      <c r="V166" s="34" t="s">
        <v>4732</v>
      </c>
      <c r="W166" s="123" t="s">
        <v>4725</v>
      </c>
      <c r="X166" s="124" t="s">
        <v>132</v>
      </c>
      <c r="Y166" s="124" t="s">
        <v>425</v>
      </c>
    </row>
    <row r="167" ht="24" spans="1:25">
      <c r="A167" s="109">
        <v>164</v>
      </c>
      <c r="B167" s="147" t="s">
        <v>117</v>
      </c>
      <c r="C167" s="147" t="s">
        <v>150</v>
      </c>
      <c r="D167" s="148" t="s">
        <v>4732</v>
      </c>
      <c r="E167" s="57" t="s">
        <v>412</v>
      </c>
      <c r="F167" s="149" t="s">
        <v>5948</v>
      </c>
      <c r="G167" s="80">
        <v>45505</v>
      </c>
      <c r="H167" s="80">
        <v>45505</v>
      </c>
      <c r="I167" s="147" t="s">
        <v>124</v>
      </c>
      <c r="J167" s="29" t="s">
        <v>125</v>
      </c>
      <c r="K167" s="147" t="s">
        <v>398</v>
      </c>
      <c r="L167" s="147" t="s">
        <v>80</v>
      </c>
      <c r="M167" s="48">
        <v>3</v>
      </c>
      <c r="N167" s="34" t="s">
        <v>4726</v>
      </c>
      <c r="O167" s="65">
        <v>45525.5020833333</v>
      </c>
      <c r="P167" s="35"/>
      <c r="Q167" s="35"/>
      <c r="R167" s="40"/>
      <c r="S167" s="40"/>
      <c r="T167" s="36"/>
      <c r="U167" s="34" t="s">
        <v>4727</v>
      </c>
      <c r="V167" s="34" t="s">
        <v>4732</v>
      </c>
      <c r="W167" t="s">
        <v>4728</v>
      </c>
      <c r="X167" t="s">
        <v>132</v>
      </c>
      <c r="Y167" t="s">
        <v>498</v>
      </c>
    </row>
    <row r="168" ht="24" spans="1:25">
      <c r="A168" s="109">
        <v>165</v>
      </c>
      <c r="B168" s="147" t="s">
        <v>117</v>
      </c>
      <c r="C168" s="147" t="s">
        <v>150</v>
      </c>
      <c r="D168" s="148" t="s">
        <v>4732</v>
      </c>
      <c r="E168" s="57" t="s">
        <v>412</v>
      </c>
      <c r="F168" s="149" t="s">
        <v>5948</v>
      </c>
      <c r="G168" s="80">
        <v>45566</v>
      </c>
      <c r="H168" s="80">
        <v>45566</v>
      </c>
      <c r="I168" s="147" t="s">
        <v>124</v>
      </c>
      <c r="J168" s="29" t="s">
        <v>125</v>
      </c>
      <c r="K168" s="147" t="s">
        <v>398</v>
      </c>
      <c r="L168" s="147" t="s">
        <v>80</v>
      </c>
      <c r="M168" s="48">
        <v>3</v>
      </c>
      <c r="N168" s="34" t="s">
        <v>4729</v>
      </c>
      <c r="O168" s="65">
        <v>45590.4847222222</v>
      </c>
      <c r="P168" s="35"/>
      <c r="Q168" s="35"/>
      <c r="R168" s="40"/>
      <c r="S168" s="40"/>
      <c r="T168" s="36"/>
      <c r="U168" s="34" t="s">
        <v>4730</v>
      </c>
      <c r="V168" s="34" t="s">
        <v>4732</v>
      </c>
      <c r="W168" t="s">
        <v>4731</v>
      </c>
      <c r="X168" t="s">
        <v>132</v>
      </c>
      <c r="Y168" t="s">
        <v>3620</v>
      </c>
    </row>
    <row r="169" ht="14.25" spans="1:22">
      <c r="A169" s="109">
        <v>166</v>
      </c>
      <c r="B169" s="147" t="s">
        <v>117</v>
      </c>
      <c r="C169" s="147" t="s">
        <v>150</v>
      </c>
      <c r="D169" s="148" t="s">
        <v>4732</v>
      </c>
      <c r="E169" s="57" t="s">
        <v>412</v>
      </c>
      <c r="F169" s="149" t="s">
        <v>5948</v>
      </c>
      <c r="G169" s="80">
        <v>45627</v>
      </c>
      <c r="H169" s="80">
        <v>45627</v>
      </c>
      <c r="I169" s="147" t="s">
        <v>124</v>
      </c>
      <c r="J169" s="29" t="s">
        <v>125</v>
      </c>
      <c r="K169" s="147" t="s">
        <v>398</v>
      </c>
      <c r="L169" s="147" t="s">
        <v>80</v>
      </c>
      <c r="M169" s="48">
        <v>3</v>
      </c>
      <c r="N169" s="34"/>
      <c r="O169" s="34"/>
      <c r="P169" s="35"/>
      <c r="Q169" s="35"/>
      <c r="R169" s="40"/>
      <c r="S169" s="40"/>
      <c r="T169" s="36"/>
      <c r="U169" s="34"/>
      <c r="V169" s="34"/>
    </row>
    <row r="170" ht="148.5" spans="1:25">
      <c r="A170" s="109">
        <v>167</v>
      </c>
      <c r="B170" s="147" t="s">
        <v>117</v>
      </c>
      <c r="C170" s="147" t="s">
        <v>150</v>
      </c>
      <c r="D170" s="148" t="s">
        <v>456</v>
      </c>
      <c r="E170" s="54" t="s">
        <v>455</v>
      </c>
      <c r="F170" s="149" t="s">
        <v>5948</v>
      </c>
      <c r="G170" s="150">
        <v>45383</v>
      </c>
      <c r="H170" s="150">
        <v>45383</v>
      </c>
      <c r="I170" s="147" t="s">
        <v>124</v>
      </c>
      <c r="J170" s="29" t="s">
        <v>125</v>
      </c>
      <c r="K170" s="147" t="s">
        <v>398</v>
      </c>
      <c r="L170" s="147" t="s">
        <v>80</v>
      </c>
      <c r="M170" s="48">
        <v>6</v>
      </c>
      <c r="N170" s="34" t="s">
        <v>4720</v>
      </c>
      <c r="O170" s="65">
        <v>45394.4791666667</v>
      </c>
      <c r="P170" s="35"/>
      <c r="Q170" s="35"/>
      <c r="R170" s="40"/>
      <c r="S170" s="40"/>
      <c r="T170" s="36"/>
      <c r="U170" s="34" t="s">
        <v>4733</v>
      </c>
      <c r="V170" s="34" t="s">
        <v>456</v>
      </c>
      <c r="W170" s="123" t="s">
        <v>4734</v>
      </c>
      <c r="X170" t="s">
        <v>132</v>
      </c>
      <c r="Y170" t="s">
        <v>144</v>
      </c>
    </row>
    <row r="171" ht="229.5" spans="1:25">
      <c r="A171" s="151" t="s">
        <v>462</v>
      </c>
      <c r="B171" s="152" t="s">
        <v>117</v>
      </c>
      <c r="C171" s="152" t="s">
        <v>150</v>
      </c>
      <c r="D171" s="153" t="s">
        <v>456</v>
      </c>
      <c r="E171" s="54" t="s">
        <v>455</v>
      </c>
      <c r="F171" s="154" t="s">
        <v>5948</v>
      </c>
      <c r="G171" s="155">
        <v>45444</v>
      </c>
      <c r="H171" s="155">
        <v>45444</v>
      </c>
      <c r="I171" s="152" t="s">
        <v>124</v>
      </c>
      <c r="J171" s="31" t="s">
        <v>125</v>
      </c>
      <c r="K171" s="152" t="s">
        <v>398</v>
      </c>
      <c r="L171" s="152" t="s">
        <v>80</v>
      </c>
      <c r="M171" s="156">
        <v>6</v>
      </c>
      <c r="N171" s="34" t="s">
        <v>4735</v>
      </c>
      <c r="O171" s="65">
        <v>45394.4791666667</v>
      </c>
      <c r="P171" s="35"/>
      <c r="Q171" s="35"/>
      <c r="R171" s="40"/>
      <c r="S171" s="40"/>
      <c r="T171" s="36"/>
      <c r="U171" s="34" t="s">
        <v>4736</v>
      </c>
      <c r="V171" s="34" t="s">
        <v>456</v>
      </c>
      <c r="W171" s="123" t="s">
        <v>4737</v>
      </c>
      <c r="X171" s="124" t="s">
        <v>132</v>
      </c>
      <c r="Y171" s="124" t="s">
        <v>144</v>
      </c>
    </row>
    <row r="172" ht="310.5" spans="1:25">
      <c r="A172" s="151" t="s">
        <v>462</v>
      </c>
      <c r="B172" s="152" t="s">
        <v>117</v>
      </c>
      <c r="C172" s="152" t="s">
        <v>150</v>
      </c>
      <c r="D172" s="153" t="s">
        <v>456</v>
      </c>
      <c r="E172" s="54" t="s">
        <v>455</v>
      </c>
      <c r="F172" s="154" t="s">
        <v>5948</v>
      </c>
      <c r="G172" s="155">
        <v>45505</v>
      </c>
      <c r="H172" s="155">
        <v>45505</v>
      </c>
      <c r="I172" s="152" t="s">
        <v>124</v>
      </c>
      <c r="J172" s="31" t="s">
        <v>125</v>
      </c>
      <c r="K172" s="152" t="s">
        <v>398</v>
      </c>
      <c r="L172" s="152" t="s">
        <v>80</v>
      </c>
      <c r="M172" s="156">
        <v>6</v>
      </c>
      <c r="N172" s="34" t="s">
        <v>4738</v>
      </c>
      <c r="O172" s="65">
        <v>45394.4791666667</v>
      </c>
      <c r="P172" s="35"/>
      <c r="Q172" s="35"/>
      <c r="R172" s="40"/>
      <c r="S172" s="40"/>
      <c r="T172" s="36"/>
      <c r="U172" s="34" t="s">
        <v>4739</v>
      </c>
      <c r="V172" s="34" t="s">
        <v>456</v>
      </c>
      <c r="W172" s="123" t="s">
        <v>4740</v>
      </c>
      <c r="X172" t="s">
        <v>132</v>
      </c>
      <c r="Y172" t="s">
        <v>144</v>
      </c>
    </row>
    <row r="173" ht="409.5" spans="1:25">
      <c r="A173" s="109">
        <v>168</v>
      </c>
      <c r="B173" s="147" t="s">
        <v>117</v>
      </c>
      <c r="C173" s="147" t="s">
        <v>150</v>
      </c>
      <c r="D173" s="148" t="s">
        <v>456</v>
      </c>
      <c r="E173" s="54" t="s">
        <v>455</v>
      </c>
      <c r="F173" s="149" t="s">
        <v>5948</v>
      </c>
      <c r="G173" s="80">
        <v>45597</v>
      </c>
      <c r="H173" s="80">
        <v>45597</v>
      </c>
      <c r="I173" s="147" t="s">
        <v>124</v>
      </c>
      <c r="J173" s="29" t="s">
        <v>125</v>
      </c>
      <c r="K173" s="147" t="s">
        <v>398</v>
      </c>
      <c r="L173" s="147" t="s">
        <v>80</v>
      </c>
      <c r="M173" s="48">
        <v>6</v>
      </c>
      <c r="N173" s="34" t="s">
        <v>4741</v>
      </c>
      <c r="O173" s="65">
        <v>45394.4791666667</v>
      </c>
      <c r="P173" s="35"/>
      <c r="Q173" s="35"/>
      <c r="R173" s="40"/>
      <c r="S173" s="40"/>
      <c r="T173" s="36"/>
      <c r="U173" s="34" t="s">
        <v>4742</v>
      </c>
      <c r="V173" s="34" t="s">
        <v>456</v>
      </c>
      <c r="W173" s="123" t="s">
        <v>4743</v>
      </c>
      <c r="X173" t="s">
        <v>132</v>
      </c>
      <c r="Y173" t="s">
        <v>144</v>
      </c>
    </row>
    <row r="174" ht="148.5" spans="1:25">
      <c r="A174" s="109">
        <v>169</v>
      </c>
      <c r="B174" s="147" t="s">
        <v>117</v>
      </c>
      <c r="C174" s="147" t="s">
        <v>150</v>
      </c>
      <c r="D174" s="148" t="s">
        <v>467</v>
      </c>
      <c r="E174" s="54" t="s">
        <v>455</v>
      </c>
      <c r="F174" s="149" t="s">
        <v>5948</v>
      </c>
      <c r="G174" s="150">
        <v>45383</v>
      </c>
      <c r="H174" s="150">
        <v>45383</v>
      </c>
      <c r="I174" s="147" t="s">
        <v>124</v>
      </c>
      <c r="J174" s="29" t="s">
        <v>125</v>
      </c>
      <c r="K174" s="147" t="s">
        <v>398</v>
      </c>
      <c r="L174" s="147" t="s">
        <v>80</v>
      </c>
      <c r="M174" s="48">
        <v>6</v>
      </c>
      <c r="N174" s="34" t="s">
        <v>4720</v>
      </c>
      <c r="O174" s="65">
        <v>45394.4791666667</v>
      </c>
      <c r="P174" s="35"/>
      <c r="Q174" s="35"/>
      <c r="R174" s="40"/>
      <c r="S174" s="40"/>
      <c r="T174" s="36"/>
      <c r="U174" s="34" t="s">
        <v>4733</v>
      </c>
      <c r="V174" s="34" t="s">
        <v>467</v>
      </c>
      <c r="W174" s="123" t="s">
        <v>4734</v>
      </c>
      <c r="X174" t="s">
        <v>132</v>
      </c>
      <c r="Y174" t="s">
        <v>144</v>
      </c>
    </row>
    <row r="175" ht="229.5" spans="1:25">
      <c r="A175" s="151" t="s">
        <v>462</v>
      </c>
      <c r="B175" s="152" t="s">
        <v>117</v>
      </c>
      <c r="C175" s="152" t="s">
        <v>150</v>
      </c>
      <c r="D175" s="153" t="s">
        <v>456</v>
      </c>
      <c r="E175" s="54" t="s">
        <v>455</v>
      </c>
      <c r="F175" s="154" t="s">
        <v>5948</v>
      </c>
      <c r="G175" s="155">
        <v>45444</v>
      </c>
      <c r="H175" s="155">
        <v>45444</v>
      </c>
      <c r="I175" s="152" t="s">
        <v>124</v>
      </c>
      <c r="J175" s="31" t="s">
        <v>125</v>
      </c>
      <c r="K175" s="152" t="s">
        <v>398</v>
      </c>
      <c r="L175" s="152" t="s">
        <v>80</v>
      </c>
      <c r="M175" s="156">
        <v>6</v>
      </c>
      <c r="N175" s="34" t="s">
        <v>4735</v>
      </c>
      <c r="O175" s="65">
        <v>45394.4791666667</v>
      </c>
      <c r="P175" s="35"/>
      <c r="Q175" s="35"/>
      <c r="R175" s="40"/>
      <c r="S175" s="40"/>
      <c r="T175" s="36"/>
      <c r="U175" s="34" t="s">
        <v>4736</v>
      </c>
      <c r="V175" s="34" t="s">
        <v>456</v>
      </c>
      <c r="W175" s="123" t="s">
        <v>4737</v>
      </c>
      <c r="X175" s="124" t="s">
        <v>132</v>
      </c>
      <c r="Y175" s="124" t="s">
        <v>144</v>
      </c>
    </row>
    <row r="176" ht="310.5" spans="1:25">
      <c r="A176" s="151" t="s">
        <v>462</v>
      </c>
      <c r="B176" s="152" t="s">
        <v>117</v>
      </c>
      <c r="C176" s="152" t="s">
        <v>150</v>
      </c>
      <c r="D176" s="153" t="s">
        <v>456</v>
      </c>
      <c r="E176" s="54" t="s">
        <v>455</v>
      </c>
      <c r="F176" s="154" t="s">
        <v>5948</v>
      </c>
      <c r="G176" s="155">
        <v>45505</v>
      </c>
      <c r="H176" s="155">
        <v>45505</v>
      </c>
      <c r="I176" s="152" t="s">
        <v>124</v>
      </c>
      <c r="J176" s="31" t="s">
        <v>125</v>
      </c>
      <c r="K176" s="152" t="s">
        <v>398</v>
      </c>
      <c r="L176" s="152" t="s">
        <v>80</v>
      </c>
      <c r="M176" s="156">
        <v>6</v>
      </c>
      <c r="N176" s="34" t="s">
        <v>4738</v>
      </c>
      <c r="O176" s="65">
        <v>45394.4791666667</v>
      </c>
      <c r="P176" s="35"/>
      <c r="Q176" s="35"/>
      <c r="R176" s="40"/>
      <c r="S176" s="40"/>
      <c r="T176" s="36"/>
      <c r="U176" s="34" t="s">
        <v>4739</v>
      </c>
      <c r="V176" s="34" t="s">
        <v>456</v>
      </c>
      <c r="W176" s="123" t="s">
        <v>4740</v>
      </c>
      <c r="X176" t="s">
        <v>132</v>
      </c>
      <c r="Y176" t="s">
        <v>144</v>
      </c>
    </row>
    <row r="177" ht="409.5" spans="1:25">
      <c r="A177" s="109">
        <v>170</v>
      </c>
      <c r="B177" s="147" t="s">
        <v>117</v>
      </c>
      <c r="C177" s="147" t="s">
        <v>150</v>
      </c>
      <c r="D177" s="148" t="s">
        <v>467</v>
      </c>
      <c r="E177" s="54" t="s">
        <v>455</v>
      </c>
      <c r="F177" s="149" t="s">
        <v>5948</v>
      </c>
      <c r="G177" s="80">
        <v>45597</v>
      </c>
      <c r="H177" s="80">
        <v>45597</v>
      </c>
      <c r="I177" s="147" t="s">
        <v>124</v>
      </c>
      <c r="J177" s="29" t="s">
        <v>125</v>
      </c>
      <c r="K177" s="147" t="s">
        <v>398</v>
      </c>
      <c r="L177" s="147" t="s">
        <v>80</v>
      </c>
      <c r="M177" s="48">
        <v>6</v>
      </c>
      <c r="N177" s="34" t="s">
        <v>4741</v>
      </c>
      <c r="O177" s="65">
        <v>45394.4791666667</v>
      </c>
      <c r="P177" s="35"/>
      <c r="Q177" s="35"/>
      <c r="R177" s="40"/>
      <c r="S177" s="40"/>
      <c r="T177" s="36"/>
      <c r="U177" s="34" t="s">
        <v>4742</v>
      </c>
      <c r="V177" s="34" t="s">
        <v>467</v>
      </c>
      <c r="W177" s="123" t="s">
        <v>4743</v>
      </c>
      <c r="X177" t="s">
        <v>132</v>
      </c>
      <c r="Y177" t="s">
        <v>144</v>
      </c>
    </row>
    <row r="178" ht="148.5" spans="1:25">
      <c r="A178" s="109">
        <v>171</v>
      </c>
      <c r="B178" s="147" t="s">
        <v>117</v>
      </c>
      <c r="C178" s="147" t="s">
        <v>150</v>
      </c>
      <c r="D178" s="148" t="s">
        <v>420</v>
      </c>
      <c r="E178" s="57" t="s">
        <v>157</v>
      </c>
      <c r="F178" s="149" t="s">
        <v>5948</v>
      </c>
      <c r="G178" s="150">
        <v>45383</v>
      </c>
      <c r="H178" s="150">
        <v>45383</v>
      </c>
      <c r="I178" s="147" t="s">
        <v>124</v>
      </c>
      <c r="J178" s="29" t="s">
        <v>125</v>
      </c>
      <c r="K178" s="147" t="s">
        <v>398</v>
      </c>
      <c r="L178" s="147" t="s">
        <v>80</v>
      </c>
      <c r="M178" s="48">
        <v>6</v>
      </c>
      <c r="N178" s="34" t="s">
        <v>4720</v>
      </c>
      <c r="O178" s="65">
        <v>45394.4791666667</v>
      </c>
      <c r="P178" s="35"/>
      <c r="Q178" s="35"/>
      <c r="R178" s="40"/>
      <c r="S178" s="40"/>
      <c r="T178" s="36"/>
      <c r="U178" s="34" t="s">
        <v>4733</v>
      </c>
      <c r="V178" s="34" t="s">
        <v>420</v>
      </c>
      <c r="W178" s="123" t="s">
        <v>4734</v>
      </c>
      <c r="X178" t="s">
        <v>132</v>
      </c>
      <c r="Y178" t="s">
        <v>144</v>
      </c>
    </row>
    <row r="179" spans="1:21">
      <c r="A179" s="109">
        <v>172</v>
      </c>
      <c r="B179" s="147" t="s">
        <v>117</v>
      </c>
      <c r="C179" s="147" t="s">
        <v>150</v>
      </c>
      <c r="D179" s="148" t="s">
        <v>420</v>
      </c>
      <c r="E179" s="57" t="s">
        <v>157</v>
      </c>
      <c r="F179" s="149" t="s">
        <v>5948</v>
      </c>
      <c r="G179" s="80">
        <v>45597</v>
      </c>
      <c r="H179" s="80">
        <v>45597</v>
      </c>
      <c r="I179" s="147" t="s">
        <v>124</v>
      </c>
      <c r="J179" s="29" t="s">
        <v>125</v>
      </c>
      <c r="K179" s="147" t="s">
        <v>398</v>
      </c>
      <c r="L179" s="147" t="s">
        <v>80</v>
      </c>
      <c r="M179" s="48">
        <v>6</v>
      </c>
      <c r="N179" s="157"/>
      <c r="O179" s="157"/>
      <c r="P179" s="47"/>
      <c r="Q179" s="47"/>
      <c r="R179" s="129"/>
      <c r="S179" s="129"/>
      <c r="T179" s="29"/>
      <c r="U179" s="47"/>
    </row>
    <row r="180" ht="148.5" spans="1:25">
      <c r="A180" s="109">
        <v>173</v>
      </c>
      <c r="B180" s="147" t="s">
        <v>117</v>
      </c>
      <c r="C180" s="147" t="s">
        <v>150</v>
      </c>
      <c r="D180" s="148" t="s">
        <v>426</v>
      </c>
      <c r="E180" s="57" t="s">
        <v>157</v>
      </c>
      <c r="F180" s="149" t="s">
        <v>5948</v>
      </c>
      <c r="G180" s="150">
        <v>45383</v>
      </c>
      <c r="H180" s="150">
        <v>45383</v>
      </c>
      <c r="I180" s="147" t="s">
        <v>124</v>
      </c>
      <c r="J180" s="29" t="s">
        <v>125</v>
      </c>
      <c r="K180" s="147" t="s">
        <v>398</v>
      </c>
      <c r="L180" s="147" t="s">
        <v>80</v>
      </c>
      <c r="M180" s="48">
        <v>6</v>
      </c>
      <c r="N180" s="34" t="s">
        <v>4720</v>
      </c>
      <c r="O180" s="65">
        <v>45394.4791666667</v>
      </c>
      <c r="P180" s="35"/>
      <c r="Q180" s="35"/>
      <c r="R180" s="40"/>
      <c r="S180" s="40"/>
      <c r="T180" s="36"/>
      <c r="U180" s="34" t="s">
        <v>4733</v>
      </c>
      <c r="V180" s="34" t="s">
        <v>426</v>
      </c>
      <c r="W180" s="123" t="s">
        <v>4734</v>
      </c>
      <c r="X180" t="s">
        <v>132</v>
      </c>
      <c r="Y180" t="s">
        <v>144</v>
      </c>
    </row>
    <row r="181" spans="1:21">
      <c r="A181" s="109">
        <v>174</v>
      </c>
      <c r="B181" s="147" t="s">
        <v>117</v>
      </c>
      <c r="C181" s="147" t="s">
        <v>150</v>
      </c>
      <c r="D181" s="148" t="s">
        <v>426</v>
      </c>
      <c r="E181" s="57" t="s">
        <v>157</v>
      </c>
      <c r="F181" s="149" t="s">
        <v>5948</v>
      </c>
      <c r="G181" s="80">
        <v>45597</v>
      </c>
      <c r="H181" s="80">
        <v>45597</v>
      </c>
      <c r="I181" s="147" t="s">
        <v>124</v>
      </c>
      <c r="J181" s="29" t="s">
        <v>125</v>
      </c>
      <c r="K181" s="147" t="s">
        <v>398</v>
      </c>
      <c r="L181" s="147" t="s">
        <v>80</v>
      </c>
      <c r="M181" s="48">
        <v>6</v>
      </c>
      <c r="N181" s="157"/>
      <c r="O181" s="157"/>
      <c r="P181" s="47"/>
      <c r="Q181" s="47"/>
      <c r="R181" s="129"/>
      <c r="S181" s="129"/>
      <c r="T181" s="47"/>
      <c r="U181" s="47"/>
    </row>
    <row r="182" ht="148.5" spans="1:25">
      <c r="A182" s="109">
        <v>175</v>
      </c>
      <c r="B182" s="147" t="s">
        <v>117</v>
      </c>
      <c r="C182" s="147" t="s">
        <v>150</v>
      </c>
      <c r="D182" s="148" t="s">
        <v>505</v>
      </c>
      <c r="E182" s="57" t="s">
        <v>157</v>
      </c>
      <c r="F182" s="149" t="s">
        <v>5948</v>
      </c>
      <c r="G182" s="150">
        <v>45383</v>
      </c>
      <c r="H182" s="150">
        <v>45383</v>
      </c>
      <c r="I182" s="147" t="s">
        <v>124</v>
      </c>
      <c r="J182" s="29" t="s">
        <v>125</v>
      </c>
      <c r="K182" s="147" t="s">
        <v>398</v>
      </c>
      <c r="L182" s="147" t="s">
        <v>80</v>
      </c>
      <c r="M182" s="48">
        <v>3</v>
      </c>
      <c r="N182" s="34" t="s">
        <v>4720</v>
      </c>
      <c r="O182" s="65">
        <v>45394.4791666667</v>
      </c>
      <c r="P182" s="35"/>
      <c r="Q182" s="35"/>
      <c r="R182" s="40"/>
      <c r="S182" s="40"/>
      <c r="T182" s="36"/>
      <c r="U182" s="34" t="s">
        <v>4733</v>
      </c>
      <c r="V182" s="34" t="s">
        <v>505</v>
      </c>
      <c r="W182" s="123" t="s">
        <v>4734</v>
      </c>
      <c r="X182" t="s">
        <v>132</v>
      </c>
      <c r="Y182" t="s">
        <v>144</v>
      </c>
    </row>
    <row r="183" spans="1:21">
      <c r="A183" s="109">
        <v>176</v>
      </c>
      <c r="B183" s="147" t="s">
        <v>117</v>
      </c>
      <c r="C183" s="147" t="s">
        <v>150</v>
      </c>
      <c r="D183" s="148" t="s">
        <v>505</v>
      </c>
      <c r="E183" s="57" t="s">
        <v>157</v>
      </c>
      <c r="F183" s="149" t="s">
        <v>5948</v>
      </c>
      <c r="G183" s="80">
        <v>45597</v>
      </c>
      <c r="H183" s="80">
        <v>45597</v>
      </c>
      <c r="I183" s="147" t="s">
        <v>124</v>
      </c>
      <c r="J183" s="29" t="s">
        <v>125</v>
      </c>
      <c r="K183" s="147" t="s">
        <v>398</v>
      </c>
      <c r="L183" s="147" t="s">
        <v>80</v>
      </c>
      <c r="M183" s="48">
        <v>3</v>
      </c>
      <c r="N183" s="157"/>
      <c r="O183" s="157"/>
      <c r="P183" s="47"/>
      <c r="Q183" s="47"/>
      <c r="R183" s="129"/>
      <c r="S183" s="129"/>
      <c r="T183" s="47"/>
      <c r="U183" s="47"/>
    </row>
    <row r="184" ht="148.5" spans="1:25">
      <c r="A184" s="109">
        <v>177</v>
      </c>
      <c r="B184" s="147" t="s">
        <v>117</v>
      </c>
      <c r="C184" s="147" t="s">
        <v>150</v>
      </c>
      <c r="D184" s="148" t="s">
        <v>511</v>
      </c>
      <c r="E184" s="57" t="s">
        <v>157</v>
      </c>
      <c r="F184" s="149" t="s">
        <v>5948</v>
      </c>
      <c r="G184" s="150">
        <v>45383</v>
      </c>
      <c r="H184" s="150">
        <v>45383</v>
      </c>
      <c r="I184" s="147" t="s">
        <v>124</v>
      </c>
      <c r="J184" s="29" t="s">
        <v>125</v>
      </c>
      <c r="K184" s="147" t="s">
        <v>398</v>
      </c>
      <c r="L184" s="147" t="s">
        <v>80</v>
      </c>
      <c r="M184" s="48">
        <v>3</v>
      </c>
      <c r="N184" s="34" t="s">
        <v>4720</v>
      </c>
      <c r="O184" s="65">
        <v>45394.4791666667</v>
      </c>
      <c r="P184" s="35"/>
      <c r="Q184" s="35"/>
      <c r="R184" s="40"/>
      <c r="S184" s="40"/>
      <c r="T184" s="36"/>
      <c r="U184" s="34" t="s">
        <v>4733</v>
      </c>
      <c r="V184" s="34" t="s">
        <v>511</v>
      </c>
      <c r="W184" s="123" t="s">
        <v>4734</v>
      </c>
      <c r="X184" t="s">
        <v>132</v>
      </c>
      <c r="Y184" t="s">
        <v>144</v>
      </c>
    </row>
    <row r="185" spans="1:21">
      <c r="A185" s="109">
        <v>178</v>
      </c>
      <c r="B185" s="147" t="s">
        <v>117</v>
      </c>
      <c r="C185" s="147" t="s">
        <v>150</v>
      </c>
      <c r="D185" s="148" t="s">
        <v>511</v>
      </c>
      <c r="E185" s="57" t="s">
        <v>157</v>
      </c>
      <c r="F185" s="149" t="s">
        <v>5948</v>
      </c>
      <c r="G185" s="80">
        <v>45597</v>
      </c>
      <c r="H185" s="80">
        <v>45597</v>
      </c>
      <c r="I185" s="147" t="s">
        <v>124</v>
      </c>
      <c r="J185" s="29" t="s">
        <v>125</v>
      </c>
      <c r="K185" s="147" t="s">
        <v>398</v>
      </c>
      <c r="L185" s="147" t="s">
        <v>80</v>
      </c>
      <c r="M185" s="48">
        <v>3</v>
      </c>
      <c r="N185" s="157"/>
      <c r="O185" s="157"/>
      <c r="P185" s="47"/>
      <c r="Q185" s="47"/>
      <c r="R185" s="129"/>
      <c r="S185" s="129"/>
      <c r="T185" s="47"/>
      <c r="U185" s="47"/>
    </row>
    <row r="186" ht="148.5" spans="1:25">
      <c r="A186" s="109">
        <v>179</v>
      </c>
      <c r="B186" s="147" t="s">
        <v>117</v>
      </c>
      <c r="C186" s="147" t="s">
        <v>150</v>
      </c>
      <c r="D186" s="148" t="s">
        <v>500</v>
      </c>
      <c r="E186" s="54" t="s">
        <v>412</v>
      </c>
      <c r="F186" s="149" t="s">
        <v>5948</v>
      </c>
      <c r="G186" s="150">
        <v>45383</v>
      </c>
      <c r="H186" s="150">
        <v>45383</v>
      </c>
      <c r="I186" s="147" t="s">
        <v>124</v>
      </c>
      <c r="J186" s="29" t="s">
        <v>125</v>
      </c>
      <c r="K186" s="147" t="s">
        <v>398</v>
      </c>
      <c r="L186" s="147" t="s">
        <v>80</v>
      </c>
      <c r="M186" s="48">
        <v>6</v>
      </c>
      <c r="N186" s="34" t="s">
        <v>4720</v>
      </c>
      <c r="O186" s="65">
        <v>45394.4791666667</v>
      </c>
      <c r="P186" s="35"/>
      <c r="Q186" s="35"/>
      <c r="R186" s="40"/>
      <c r="S186" s="40"/>
      <c r="T186" s="36"/>
      <c r="U186" s="34" t="s">
        <v>4733</v>
      </c>
      <c r="V186" s="34" t="s">
        <v>500</v>
      </c>
      <c r="W186" s="123" t="s">
        <v>4734</v>
      </c>
      <c r="X186" t="s">
        <v>132</v>
      </c>
      <c r="Y186" t="s">
        <v>144</v>
      </c>
    </row>
    <row r="187" spans="1:21">
      <c r="A187" s="109">
        <v>180</v>
      </c>
      <c r="B187" s="147" t="s">
        <v>117</v>
      </c>
      <c r="C187" s="147" t="s">
        <v>150</v>
      </c>
      <c r="D187" s="148" t="s">
        <v>500</v>
      </c>
      <c r="E187" s="54" t="s">
        <v>412</v>
      </c>
      <c r="F187" s="149" t="s">
        <v>5948</v>
      </c>
      <c r="G187" s="80">
        <v>45597</v>
      </c>
      <c r="H187" s="80">
        <v>45597</v>
      </c>
      <c r="I187" s="147" t="s">
        <v>124</v>
      </c>
      <c r="J187" s="29" t="s">
        <v>125</v>
      </c>
      <c r="K187" s="147" t="s">
        <v>398</v>
      </c>
      <c r="L187" s="147" t="s">
        <v>80</v>
      </c>
      <c r="M187" s="48">
        <v>6</v>
      </c>
      <c r="N187" s="157"/>
      <c r="O187" s="157"/>
      <c r="P187" s="47"/>
      <c r="Q187" s="47"/>
      <c r="R187" s="129"/>
      <c r="S187" s="129"/>
      <c r="T187" s="47"/>
      <c r="U187" s="29"/>
    </row>
    <row r="188" ht="229.5" spans="1:25">
      <c r="A188" s="109">
        <v>181</v>
      </c>
      <c r="B188" s="47" t="s">
        <v>117</v>
      </c>
      <c r="C188" s="47" t="s">
        <v>150</v>
      </c>
      <c r="D188" s="53" t="s">
        <v>688</v>
      </c>
      <c r="E188" s="57" t="s">
        <v>247</v>
      </c>
      <c r="F188" s="56" t="s">
        <v>5948</v>
      </c>
      <c r="G188" s="80">
        <v>45383</v>
      </c>
      <c r="H188" s="80">
        <v>45412</v>
      </c>
      <c r="I188" s="47" t="s">
        <v>124</v>
      </c>
      <c r="J188" s="29" t="s">
        <v>125</v>
      </c>
      <c r="K188" s="47" t="s">
        <v>398</v>
      </c>
      <c r="L188" s="47" t="s">
        <v>80</v>
      </c>
      <c r="M188" s="47">
        <v>6</v>
      </c>
      <c r="N188" s="34" t="s">
        <v>4750</v>
      </c>
      <c r="O188" s="65">
        <v>45320.6208333333</v>
      </c>
      <c r="P188" s="35"/>
      <c r="Q188" s="35"/>
      <c r="R188" s="40"/>
      <c r="S188" s="40"/>
      <c r="T188" s="36"/>
      <c r="U188" s="34" t="s">
        <v>4753</v>
      </c>
      <c r="V188" s="34" t="s">
        <v>688</v>
      </c>
      <c r="W188" s="123" t="s">
        <v>4754</v>
      </c>
      <c r="X188" t="s">
        <v>132</v>
      </c>
      <c r="Y188" t="s">
        <v>133</v>
      </c>
    </row>
    <row r="189" ht="24" spans="1:25">
      <c r="A189" s="109">
        <v>182</v>
      </c>
      <c r="B189" s="47" t="s">
        <v>117</v>
      </c>
      <c r="C189" s="47" t="s">
        <v>150</v>
      </c>
      <c r="D189" s="53" t="s">
        <v>688</v>
      </c>
      <c r="E189" s="57" t="s">
        <v>247</v>
      </c>
      <c r="F189" s="56" t="s">
        <v>5948</v>
      </c>
      <c r="G189" s="80">
        <v>45566</v>
      </c>
      <c r="H189" s="80">
        <v>45566</v>
      </c>
      <c r="I189" s="47" t="s">
        <v>124</v>
      </c>
      <c r="J189" s="29" t="s">
        <v>125</v>
      </c>
      <c r="K189" s="47" t="s">
        <v>398</v>
      </c>
      <c r="L189" s="47" t="s">
        <v>80</v>
      </c>
      <c r="M189" s="47">
        <v>6</v>
      </c>
      <c r="N189" s="144" t="s">
        <v>4747</v>
      </c>
      <c r="O189" s="140">
        <v>45560.6111111111</v>
      </c>
      <c r="P189" s="47"/>
      <c r="Q189" s="47"/>
      <c r="R189" s="142"/>
      <c r="S189" s="142"/>
      <c r="T189" s="143"/>
      <c r="U189" s="143" t="s">
        <v>4755</v>
      </c>
      <c r="V189" t="s">
        <v>688</v>
      </c>
      <c r="W189" t="s">
        <v>4756</v>
      </c>
      <c r="X189" t="s">
        <v>132</v>
      </c>
      <c r="Y189" t="s">
        <v>149</v>
      </c>
    </row>
    <row r="190" ht="148.5" spans="1:25">
      <c r="A190" s="109">
        <v>183</v>
      </c>
      <c r="B190" s="47" t="s">
        <v>117</v>
      </c>
      <c r="C190" s="47" t="s">
        <v>150</v>
      </c>
      <c r="D190" s="53" t="s">
        <v>4518</v>
      </c>
      <c r="E190" s="54" t="s">
        <v>412</v>
      </c>
      <c r="F190" s="56" t="s">
        <v>5948</v>
      </c>
      <c r="G190" s="80">
        <v>45383</v>
      </c>
      <c r="H190" s="80">
        <v>45412</v>
      </c>
      <c r="I190" s="47" t="s">
        <v>124</v>
      </c>
      <c r="J190" s="29" t="s">
        <v>125</v>
      </c>
      <c r="K190" s="47" t="s">
        <v>398</v>
      </c>
      <c r="L190" s="47" t="s">
        <v>80</v>
      </c>
      <c r="M190" s="47">
        <v>6</v>
      </c>
      <c r="N190" s="34" t="s">
        <v>4744</v>
      </c>
      <c r="O190" s="65">
        <v>45400.6229166667</v>
      </c>
      <c r="P190" s="35"/>
      <c r="Q190" s="35"/>
      <c r="R190" s="40"/>
      <c r="S190" s="40"/>
      <c r="T190" s="36"/>
      <c r="U190" s="34" t="s">
        <v>4745</v>
      </c>
      <c r="V190" s="34" t="s">
        <v>4518</v>
      </c>
      <c r="W190" s="123" t="s">
        <v>4746</v>
      </c>
      <c r="X190" t="s">
        <v>132</v>
      </c>
      <c r="Y190" t="s">
        <v>144</v>
      </c>
    </row>
    <row r="191" ht="24" spans="1:25">
      <c r="A191" s="109">
        <v>184</v>
      </c>
      <c r="B191" s="47" t="s">
        <v>117</v>
      </c>
      <c r="C191" s="47" t="s">
        <v>150</v>
      </c>
      <c r="D191" s="53" t="s">
        <v>4518</v>
      </c>
      <c r="E191" s="54" t="s">
        <v>412</v>
      </c>
      <c r="F191" s="56" t="s">
        <v>5948</v>
      </c>
      <c r="G191" s="80">
        <v>45566</v>
      </c>
      <c r="H191" s="80">
        <v>45566</v>
      </c>
      <c r="I191" s="47" t="s">
        <v>124</v>
      </c>
      <c r="J191" s="29" t="s">
        <v>125</v>
      </c>
      <c r="K191" s="47" t="s">
        <v>398</v>
      </c>
      <c r="L191" s="47" t="s">
        <v>80</v>
      </c>
      <c r="M191" s="47">
        <v>6</v>
      </c>
      <c r="N191" s="144" t="s">
        <v>4747</v>
      </c>
      <c r="O191" s="140">
        <v>45560.6111111111</v>
      </c>
      <c r="P191" s="47"/>
      <c r="Q191" s="47"/>
      <c r="R191" s="142"/>
      <c r="S191" s="142"/>
      <c r="T191" s="143"/>
      <c r="U191" s="143" t="s">
        <v>4748</v>
      </c>
      <c r="V191" t="s">
        <v>4518</v>
      </c>
      <c r="W191" t="s">
        <v>4749</v>
      </c>
      <c r="X191" t="s">
        <v>132</v>
      </c>
      <c r="Y191" t="s">
        <v>149</v>
      </c>
    </row>
    <row r="192" ht="148.5" spans="1:25">
      <c r="A192" s="109">
        <v>185</v>
      </c>
      <c r="B192" s="47" t="s">
        <v>117</v>
      </c>
      <c r="C192" s="47" t="s">
        <v>150</v>
      </c>
      <c r="D192" s="53" t="s">
        <v>4523</v>
      </c>
      <c r="E192" s="54" t="s">
        <v>412</v>
      </c>
      <c r="F192" s="56" t="s">
        <v>5948</v>
      </c>
      <c r="G192" s="80">
        <v>45383</v>
      </c>
      <c r="H192" s="80">
        <v>45412</v>
      </c>
      <c r="I192" s="47" t="s">
        <v>124</v>
      </c>
      <c r="J192" s="29" t="s">
        <v>125</v>
      </c>
      <c r="K192" s="47" t="s">
        <v>398</v>
      </c>
      <c r="L192" s="47" t="s">
        <v>80</v>
      </c>
      <c r="M192" s="47">
        <v>6</v>
      </c>
      <c r="N192" s="34" t="s">
        <v>4744</v>
      </c>
      <c r="O192" s="65">
        <v>45400.6229166667</v>
      </c>
      <c r="P192" s="35"/>
      <c r="Q192" s="35"/>
      <c r="R192" s="40"/>
      <c r="S192" s="40"/>
      <c r="T192" s="36"/>
      <c r="U192" s="34" t="s">
        <v>4745</v>
      </c>
      <c r="V192" s="34" t="s">
        <v>4523</v>
      </c>
      <c r="W192" s="123" t="s">
        <v>4746</v>
      </c>
      <c r="X192" t="s">
        <v>132</v>
      </c>
      <c r="Y192" t="s">
        <v>144</v>
      </c>
    </row>
    <row r="193" ht="24" spans="1:25">
      <c r="A193" s="109">
        <v>186</v>
      </c>
      <c r="B193" s="47" t="s">
        <v>117</v>
      </c>
      <c r="C193" s="47" t="s">
        <v>150</v>
      </c>
      <c r="D193" s="53" t="s">
        <v>4523</v>
      </c>
      <c r="E193" s="54" t="s">
        <v>412</v>
      </c>
      <c r="F193" s="56" t="s">
        <v>5948</v>
      </c>
      <c r="G193" s="80">
        <v>45566</v>
      </c>
      <c r="H193" s="80">
        <v>45566</v>
      </c>
      <c r="I193" s="47" t="s">
        <v>124</v>
      </c>
      <c r="J193" s="29" t="s">
        <v>125</v>
      </c>
      <c r="K193" s="47" t="s">
        <v>398</v>
      </c>
      <c r="L193" s="47" t="s">
        <v>80</v>
      </c>
      <c r="M193" s="47">
        <v>6</v>
      </c>
      <c r="N193" s="144" t="s">
        <v>4747</v>
      </c>
      <c r="O193" s="140">
        <v>45560.6111111111</v>
      </c>
      <c r="P193" s="47"/>
      <c r="Q193" s="47"/>
      <c r="R193" s="142"/>
      <c r="S193" s="142"/>
      <c r="T193" s="143"/>
      <c r="U193" s="143" t="s">
        <v>4748</v>
      </c>
      <c r="V193" t="s">
        <v>4523</v>
      </c>
      <c r="W193" t="s">
        <v>4749</v>
      </c>
      <c r="X193" t="s">
        <v>132</v>
      </c>
      <c r="Y193" t="s">
        <v>149</v>
      </c>
    </row>
    <row r="194" ht="148.5" spans="1:25">
      <c r="A194" s="109">
        <v>187</v>
      </c>
      <c r="B194" s="119" t="s">
        <v>117</v>
      </c>
      <c r="C194" s="158" t="s">
        <v>150</v>
      </c>
      <c r="D194" s="134" t="s">
        <v>4326</v>
      </c>
      <c r="E194" s="54" t="s">
        <v>412</v>
      </c>
      <c r="F194" s="56" t="s">
        <v>5948</v>
      </c>
      <c r="G194" s="80">
        <v>45383</v>
      </c>
      <c r="H194" s="80">
        <v>45412</v>
      </c>
      <c r="I194" s="34" t="s">
        <v>124</v>
      </c>
      <c r="J194" s="119" t="s">
        <v>125</v>
      </c>
      <c r="K194" s="118" t="s">
        <v>398</v>
      </c>
      <c r="L194" s="119" t="s">
        <v>80</v>
      </c>
      <c r="M194" s="47">
        <v>6</v>
      </c>
      <c r="N194" s="34" t="s">
        <v>4744</v>
      </c>
      <c r="O194" s="65">
        <v>45400.6229166667</v>
      </c>
      <c r="P194" s="35"/>
      <c r="Q194" s="35"/>
      <c r="R194" s="40"/>
      <c r="S194" s="40"/>
      <c r="T194" s="36"/>
      <c r="U194" s="34" t="s">
        <v>4745</v>
      </c>
      <c r="V194" s="34" t="s">
        <v>4326</v>
      </c>
      <c r="W194" s="123" t="s">
        <v>4746</v>
      </c>
      <c r="X194" t="s">
        <v>132</v>
      </c>
      <c r="Y194" t="s">
        <v>144</v>
      </c>
    </row>
    <row r="195" ht="24" spans="1:25">
      <c r="A195" s="109">
        <v>188</v>
      </c>
      <c r="B195" s="119" t="s">
        <v>117</v>
      </c>
      <c r="C195" s="158" t="s">
        <v>150</v>
      </c>
      <c r="D195" s="134" t="s">
        <v>4326</v>
      </c>
      <c r="E195" s="54" t="s">
        <v>412</v>
      </c>
      <c r="F195" s="56" t="s">
        <v>5948</v>
      </c>
      <c r="G195" s="80">
        <v>45566</v>
      </c>
      <c r="H195" s="80">
        <v>45566</v>
      </c>
      <c r="I195" s="34" t="s">
        <v>124</v>
      </c>
      <c r="J195" s="119" t="s">
        <v>125</v>
      </c>
      <c r="K195" s="118" t="s">
        <v>398</v>
      </c>
      <c r="L195" s="119" t="s">
        <v>80</v>
      </c>
      <c r="M195" s="47">
        <v>6</v>
      </c>
      <c r="N195" s="144" t="s">
        <v>4747</v>
      </c>
      <c r="O195" s="140">
        <v>45560.6111111111</v>
      </c>
      <c r="P195" s="47"/>
      <c r="Q195" s="47"/>
      <c r="R195" s="142"/>
      <c r="S195" s="142"/>
      <c r="T195" s="143"/>
      <c r="U195" s="143" t="s">
        <v>4748</v>
      </c>
      <c r="V195" t="s">
        <v>4326</v>
      </c>
      <c r="W195" t="s">
        <v>4749</v>
      </c>
      <c r="X195" t="s">
        <v>132</v>
      </c>
      <c r="Y195" t="s">
        <v>149</v>
      </c>
    </row>
    <row r="196" ht="324" spans="1:25">
      <c r="A196" s="109">
        <v>189</v>
      </c>
      <c r="B196" s="119" t="s">
        <v>117</v>
      </c>
      <c r="C196" s="158" t="s">
        <v>150</v>
      </c>
      <c r="D196" s="134" t="s">
        <v>4330</v>
      </c>
      <c r="E196" s="54" t="s">
        <v>247</v>
      </c>
      <c r="F196" s="56" t="s">
        <v>5948</v>
      </c>
      <c r="G196" s="80">
        <v>45383</v>
      </c>
      <c r="H196" s="80">
        <v>45412</v>
      </c>
      <c r="I196" s="34" t="s">
        <v>124</v>
      </c>
      <c r="J196" s="119" t="s">
        <v>125</v>
      </c>
      <c r="K196" s="118" t="s">
        <v>398</v>
      </c>
      <c r="L196" s="119" t="s">
        <v>80</v>
      </c>
      <c r="M196" s="47">
        <v>6</v>
      </c>
      <c r="N196" s="34" t="s">
        <v>4750</v>
      </c>
      <c r="O196" s="65">
        <v>45320.6208333333</v>
      </c>
      <c r="P196" s="35"/>
      <c r="Q196" s="35"/>
      <c r="R196" s="40"/>
      <c r="S196" s="40"/>
      <c r="T196" s="36"/>
      <c r="U196" s="34" t="s">
        <v>4751</v>
      </c>
      <c r="V196" s="34" t="s">
        <v>4330</v>
      </c>
      <c r="W196" s="123" t="s">
        <v>4752</v>
      </c>
      <c r="X196" t="s">
        <v>132</v>
      </c>
      <c r="Y196" t="s">
        <v>133</v>
      </c>
    </row>
    <row r="197" ht="24" spans="1:25">
      <c r="A197" s="109">
        <v>190</v>
      </c>
      <c r="B197" s="119" t="s">
        <v>117</v>
      </c>
      <c r="C197" s="158" t="s">
        <v>150</v>
      </c>
      <c r="D197" s="134" t="s">
        <v>4330</v>
      </c>
      <c r="E197" s="54" t="s">
        <v>247</v>
      </c>
      <c r="F197" s="56" t="s">
        <v>5948</v>
      </c>
      <c r="G197" s="80">
        <v>45566</v>
      </c>
      <c r="H197" s="80">
        <v>45566</v>
      </c>
      <c r="I197" s="34" t="s">
        <v>124</v>
      </c>
      <c r="J197" s="119" t="s">
        <v>125</v>
      </c>
      <c r="K197" s="118" t="s">
        <v>398</v>
      </c>
      <c r="L197" s="119" t="s">
        <v>80</v>
      </c>
      <c r="M197" s="47">
        <v>6</v>
      </c>
      <c r="N197" s="144" t="s">
        <v>4747</v>
      </c>
      <c r="O197" s="140">
        <v>45560.6111111111</v>
      </c>
      <c r="P197" s="47"/>
      <c r="Q197" s="47"/>
      <c r="R197" s="142"/>
      <c r="S197" s="142"/>
      <c r="T197" s="143"/>
      <c r="U197" s="143" t="s">
        <v>4748</v>
      </c>
      <c r="V197" t="s">
        <v>4330</v>
      </c>
      <c r="W197" t="s">
        <v>4749</v>
      </c>
      <c r="X197" t="s">
        <v>132</v>
      </c>
      <c r="Y197" t="s">
        <v>149</v>
      </c>
    </row>
    <row r="198" ht="409.5" spans="1:25">
      <c r="A198" s="109">
        <v>191</v>
      </c>
      <c r="B198" s="29" t="s">
        <v>117</v>
      </c>
      <c r="C198" s="29" t="s">
        <v>150</v>
      </c>
      <c r="D198" s="94" t="s">
        <v>4757</v>
      </c>
      <c r="E198" s="54" t="s">
        <v>120</v>
      </c>
      <c r="F198" s="126" t="s">
        <v>5948</v>
      </c>
      <c r="G198" s="80">
        <v>45323</v>
      </c>
      <c r="H198" s="81">
        <v>45351</v>
      </c>
      <c r="I198" s="29" t="s">
        <v>124</v>
      </c>
      <c r="J198" s="29" t="s">
        <v>125</v>
      </c>
      <c r="K198" s="29" t="s">
        <v>922</v>
      </c>
      <c r="L198" s="29" t="s">
        <v>81</v>
      </c>
      <c r="M198" s="29">
        <v>3</v>
      </c>
      <c r="N198" s="34" t="s">
        <v>4758</v>
      </c>
      <c r="O198" s="65">
        <v>45321.6763888889</v>
      </c>
      <c r="P198" s="35"/>
      <c r="Q198" s="35"/>
      <c r="R198" s="40"/>
      <c r="S198" s="40"/>
      <c r="T198" s="36"/>
      <c r="U198" s="34" t="s">
        <v>4759</v>
      </c>
      <c r="V198" s="34" t="s">
        <v>4757</v>
      </c>
      <c r="W198" s="123" t="s">
        <v>4760</v>
      </c>
      <c r="X198" t="s">
        <v>132</v>
      </c>
      <c r="Y198" t="s">
        <v>133</v>
      </c>
    </row>
    <row r="199" ht="409.5" spans="1:25">
      <c r="A199" s="109">
        <v>192</v>
      </c>
      <c r="B199" s="29" t="s">
        <v>117</v>
      </c>
      <c r="C199" s="29" t="s">
        <v>150</v>
      </c>
      <c r="D199" s="94" t="s">
        <v>4757</v>
      </c>
      <c r="E199" s="54" t="s">
        <v>120</v>
      </c>
      <c r="F199" s="126" t="s">
        <v>5948</v>
      </c>
      <c r="G199" s="80">
        <v>45383</v>
      </c>
      <c r="H199" s="80">
        <v>45412</v>
      </c>
      <c r="I199" s="29" t="s">
        <v>124</v>
      </c>
      <c r="J199" s="29" t="s">
        <v>125</v>
      </c>
      <c r="K199" s="29" t="s">
        <v>922</v>
      </c>
      <c r="L199" s="29" t="s">
        <v>81</v>
      </c>
      <c r="M199" s="29">
        <v>3</v>
      </c>
      <c r="N199" s="34" t="s">
        <v>4761</v>
      </c>
      <c r="O199" s="65">
        <v>45377.6506944444</v>
      </c>
      <c r="P199" s="35"/>
      <c r="Q199" s="35"/>
      <c r="R199" s="40"/>
      <c r="S199" s="40"/>
      <c r="T199" s="36"/>
      <c r="U199" s="34" t="s">
        <v>4762</v>
      </c>
      <c r="V199" s="34" t="s">
        <v>4757</v>
      </c>
      <c r="W199" s="123" t="s">
        <v>4763</v>
      </c>
      <c r="X199" t="s">
        <v>132</v>
      </c>
      <c r="Y199" t="s">
        <v>163</v>
      </c>
    </row>
    <row r="200" ht="409.5" spans="1:25">
      <c r="A200" s="109">
        <v>193</v>
      </c>
      <c r="B200" s="29" t="s">
        <v>117</v>
      </c>
      <c r="C200" s="29" t="s">
        <v>150</v>
      </c>
      <c r="D200" s="94" t="s">
        <v>4757</v>
      </c>
      <c r="E200" s="54" t="s">
        <v>120</v>
      </c>
      <c r="F200" s="126" t="s">
        <v>5948</v>
      </c>
      <c r="G200" s="80">
        <v>45444</v>
      </c>
      <c r="H200" s="80">
        <v>45473</v>
      </c>
      <c r="I200" s="29" t="s">
        <v>124</v>
      </c>
      <c r="J200" s="29" t="s">
        <v>125</v>
      </c>
      <c r="K200" s="29" t="s">
        <v>922</v>
      </c>
      <c r="L200" s="29" t="s">
        <v>81</v>
      </c>
      <c r="M200" s="29">
        <v>3</v>
      </c>
      <c r="N200" s="34" t="s">
        <v>4764</v>
      </c>
      <c r="O200" s="65">
        <v>45436.6819444444</v>
      </c>
      <c r="P200" s="35"/>
      <c r="Q200" s="35"/>
      <c r="R200" s="40"/>
      <c r="S200" s="40"/>
      <c r="T200" s="36"/>
      <c r="U200" s="34" t="s">
        <v>4765</v>
      </c>
      <c r="V200" s="34" t="s">
        <v>4757</v>
      </c>
      <c r="W200" s="123" t="s">
        <v>4766</v>
      </c>
      <c r="X200" s="124" t="s">
        <v>132</v>
      </c>
      <c r="Y200" s="124" t="s">
        <v>438</v>
      </c>
    </row>
    <row r="201" ht="409.5" spans="1:25">
      <c r="A201" s="109">
        <v>194</v>
      </c>
      <c r="B201" s="29" t="s">
        <v>117</v>
      </c>
      <c r="C201" s="29" t="s">
        <v>150</v>
      </c>
      <c r="D201" s="94" t="s">
        <v>4757</v>
      </c>
      <c r="E201" s="54" t="s">
        <v>120</v>
      </c>
      <c r="F201" s="126" t="s">
        <v>5948</v>
      </c>
      <c r="G201" s="80">
        <v>45505</v>
      </c>
      <c r="H201" s="80">
        <v>45535</v>
      </c>
      <c r="I201" s="29" t="s">
        <v>124</v>
      </c>
      <c r="J201" s="29" t="s">
        <v>125</v>
      </c>
      <c r="K201" s="29" t="s">
        <v>922</v>
      </c>
      <c r="L201" s="29" t="s">
        <v>81</v>
      </c>
      <c r="M201" s="29">
        <v>3</v>
      </c>
      <c r="N201" s="144" t="s">
        <v>4767</v>
      </c>
      <c r="O201" s="140">
        <v>45503.4888888889</v>
      </c>
      <c r="P201" s="47"/>
      <c r="Q201" s="47"/>
      <c r="R201" s="142"/>
      <c r="S201" s="142"/>
      <c r="T201" s="143"/>
      <c r="U201" s="160" t="s">
        <v>4768</v>
      </c>
      <c r="V201" t="s">
        <v>4757</v>
      </c>
      <c r="W201" s="123" t="s">
        <v>4769</v>
      </c>
      <c r="X201" t="s">
        <v>132</v>
      </c>
      <c r="Y201" t="s">
        <v>138</v>
      </c>
    </row>
    <row r="202" ht="409.5" spans="1:25">
      <c r="A202" s="109">
        <v>195</v>
      </c>
      <c r="B202" s="29" t="s">
        <v>117</v>
      </c>
      <c r="C202" s="29" t="s">
        <v>150</v>
      </c>
      <c r="D202" s="94" t="s">
        <v>4757</v>
      </c>
      <c r="E202" s="54" t="s">
        <v>120</v>
      </c>
      <c r="F202" s="126" t="s">
        <v>5948</v>
      </c>
      <c r="G202" s="80">
        <v>45566</v>
      </c>
      <c r="H202" s="80">
        <v>45596</v>
      </c>
      <c r="I202" s="29" t="s">
        <v>124</v>
      </c>
      <c r="J202" s="29" t="s">
        <v>125</v>
      </c>
      <c r="K202" s="29" t="s">
        <v>922</v>
      </c>
      <c r="L202" s="29" t="s">
        <v>81</v>
      </c>
      <c r="M202" s="29">
        <v>3</v>
      </c>
      <c r="N202" s="144" t="s">
        <v>4770</v>
      </c>
      <c r="O202" s="140">
        <v>45548.4826388889</v>
      </c>
      <c r="P202" s="47"/>
      <c r="Q202" s="47"/>
      <c r="R202" s="142"/>
      <c r="S202" s="142"/>
      <c r="T202" s="143"/>
      <c r="U202" s="160" t="s">
        <v>4771</v>
      </c>
      <c r="V202" t="s">
        <v>4757</v>
      </c>
      <c r="W202" s="123" t="s">
        <v>4772</v>
      </c>
      <c r="X202" t="s">
        <v>132</v>
      </c>
      <c r="Y202" t="s">
        <v>149</v>
      </c>
    </row>
    <row r="203" spans="1:21">
      <c r="A203" s="109">
        <v>196</v>
      </c>
      <c r="B203" s="29" t="s">
        <v>117</v>
      </c>
      <c r="C203" s="29" t="s">
        <v>150</v>
      </c>
      <c r="D203" s="94" t="s">
        <v>4757</v>
      </c>
      <c r="E203" s="54" t="s">
        <v>120</v>
      </c>
      <c r="F203" s="126" t="s">
        <v>5948</v>
      </c>
      <c r="G203" s="80">
        <v>45627</v>
      </c>
      <c r="H203" s="80">
        <v>45657</v>
      </c>
      <c r="I203" s="29" t="s">
        <v>124</v>
      </c>
      <c r="J203" s="29" t="s">
        <v>125</v>
      </c>
      <c r="K203" s="29" t="s">
        <v>922</v>
      </c>
      <c r="L203" s="29" t="s">
        <v>81</v>
      </c>
      <c r="M203" s="29">
        <v>3</v>
      </c>
      <c r="N203" s="140"/>
      <c r="O203" s="140"/>
      <c r="P203" s="47"/>
      <c r="Q203" s="47"/>
      <c r="R203" s="142"/>
      <c r="S203" s="142"/>
      <c r="T203" s="143"/>
      <c r="U203" s="143"/>
    </row>
    <row r="204" ht="409.5" spans="1:25">
      <c r="A204" s="109">
        <v>198</v>
      </c>
      <c r="B204" s="29" t="s">
        <v>117</v>
      </c>
      <c r="C204" s="29" t="s">
        <v>150</v>
      </c>
      <c r="D204" s="94" t="s">
        <v>4334</v>
      </c>
      <c r="E204" s="57" t="s">
        <v>412</v>
      </c>
      <c r="F204" s="126" t="s">
        <v>5948</v>
      </c>
      <c r="G204" s="80">
        <v>45383</v>
      </c>
      <c r="H204" s="80">
        <v>45412</v>
      </c>
      <c r="I204" s="29" t="s">
        <v>124</v>
      </c>
      <c r="J204" s="29" t="s">
        <v>125</v>
      </c>
      <c r="K204" s="29" t="s">
        <v>922</v>
      </c>
      <c r="L204" s="29" t="s">
        <v>81</v>
      </c>
      <c r="M204" s="29">
        <v>9</v>
      </c>
      <c r="N204" s="34" t="s">
        <v>4773</v>
      </c>
      <c r="O204" s="65">
        <v>45377.6506944444</v>
      </c>
      <c r="P204" s="35"/>
      <c r="Q204" s="35"/>
      <c r="R204" s="40"/>
      <c r="S204" s="40"/>
      <c r="T204" s="36"/>
      <c r="U204" s="34" t="s">
        <v>4774</v>
      </c>
      <c r="V204" s="34" t="s">
        <v>4334</v>
      </c>
      <c r="W204" s="123" t="s">
        <v>4775</v>
      </c>
      <c r="X204" t="s">
        <v>132</v>
      </c>
      <c r="Y204" t="s">
        <v>163</v>
      </c>
    </row>
    <row r="205" ht="405" spans="1:25">
      <c r="A205" s="109">
        <v>199</v>
      </c>
      <c r="B205" s="29" t="s">
        <v>117</v>
      </c>
      <c r="C205" s="29" t="s">
        <v>150</v>
      </c>
      <c r="D205" s="94" t="s">
        <v>4334</v>
      </c>
      <c r="E205" s="57" t="s">
        <v>412</v>
      </c>
      <c r="F205" s="126" t="s">
        <v>5948</v>
      </c>
      <c r="G205" s="80">
        <v>45444</v>
      </c>
      <c r="H205" s="80">
        <v>45473</v>
      </c>
      <c r="I205" s="29" t="s">
        <v>124</v>
      </c>
      <c r="J205" s="29" t="s">
        <v>125</v>
      </c>
      <c r="K205" s="29" t="s">
        <v>922</v>
      </c>
      <c r="L205" s="29" t="s">
        <v>81</v>
      </c>
      <c r="M205" s="29">
        <v>9</v>
      </c>
      <c r="N205" s="34" t="s">
        <v>4776</v>
      </c>
      <c r="O205" s="65">
        <v>45435.4854166667</v>
      </c>
      <c r="P205" s="35"/>
      <c r="Q205" s="35"/>
      <c r="R205" s="40"/>
      <c r="S205" s="40"/>
      <c r="T205" s="36"/>
      <c r="U205" s="34" t="s">
        <v>4777</v>
      </c>
      <c r="V205" s="34" t="s">
        <v>4334</v>
      </c>
      <c r="W205" s="123" t="s">
        <v>4778</v>
      </c>
      <c r="X205" s="124" t="s">
        <v>132</v>
      </c>
      <c r="Y205" s="124" t="s">
        <v>438</v>
      </c>
    </row>
    <row r="206" ht="409.5" spans="1:25">
      <c r="A206" s="109">
        <v>200</v>
      </c>
      <c r="B206" s="47" t="s">
        <v>117</v>
      </c>
      <c r="C206" s="47" t="s">
        <v>150</v>
      </c>
      <c r="D206" s="94" t="s">
        <v>4334</v>
      </c>
      <c r="E206" s="57" t="s">
        <v>412</v>
      </c>
      <c r="F206" s="56" t="s">
        <v>5948</v>
      </c>
      <c r="G206" s="80">
        <v>45505</v>
      </c>
      <c r="H206" s="80">
        <v>45535</v>
      </c>
      <c r="I206" s="47" t="s">
        <v>124</v>
      </c>
      <c r="J206" s="47" t="s">
        <v>125</v>
      </c>
      <c r="K206" s="29" t="s">
        <v>922</v>
      </c>
      <c r="L206" s="29" t="s">
        <v>81</v>
      </c>
      <c r="M206" s="29">
        <v>9</v>
      </c>
      <c r="N206" s="144" t="s">
        <v>4779</v>
      </c>
      <c r="O206" s="140">
        <v>45503.4888888889</v>
      </c>
      <c r="P206" s="47"/>
      <c r="Q206" s="47"/>
      <c r="R206" s="142"/>
      <c r="S206" s="142"/>
      <c r="T206" s="143"/>
      <c r="U206" s="160" t="s">
        <v>4780</v>
      </c>
      <c r="V206" t="s">
        <v>4334</v>
      </c>
      <c r="W206" s="123" t="s">
        <v>4781</v>
      </c>
      <c r="X206" t="s">
        <v>132</v>
      </c>
      <c r="Y206" t="s">
        <v>138</v>
      </c>
    </row>
    <row r="207" ht="409.5" spans="1:25">
      <c r="A207" s="109">
        <v>201</v>
      </c>
      <c r="B207" s="47" t="s">
        <v>117</v>
      </c>
      <c r="C207" s="47" t="s">
        <v>150</v>
      </c>
      <c r="D207" s="94" t="s">
        <v>4334</v>
      </c>
      <c r="E207" s="57" t="s">
        <v>412</v>
      </c>
      <c r="F207" s="56" t="s">
        <v>5948</v>
      </c>
      <c r="G207" s="80">
        <v>45566</v>
      </c>
      <c r="H207" s="80">
        <v>45596</v>
      </c>
      <c r="I207" s="47" t="s">
        <v>124</v>
      </c>
      <c r="J207" s="47" t="s">
        <v>125</v>
      </c>
      <c r="K207" s="29" t="s">
        <v>922</v>
      </c>
      <c r="L207" s="29" t="s">
        <v>81</v>
      </c>
      <c r="M207" s="29">
        <v>9</v>
      </c>
      <c r="N207" s="144" t="s">
        <v>4782</v>
      </c>
      <c r="O207" s="140">
        <v>45548.4826388889</v>
      </c>
      <c r="P207" s="47"/>
      <c r="Q207" s="47"/>
      <c r="R207" s="142"/>
      <c r="S207" s="142"/>
      <c r="T207" s="143"/>
      <c r="U207" s="160" t="s">
        <v>4783</v>
      </c>
      <c r="V207" t="s">
        <v>4334</v>
      </c>
      <c r="W207" s="123" t="s">
        <v>4784</v>
      </c>
      <c r="X207" t="s">
        <v>132</v>
      </c>
      <c r="Y207" t="s">
        <v>149</v>
      </c>
    </row>
    <row r="208" ht="409.5" spans="1:25">
      <c r="A208" s="109">
        <v>205</v>
      </c>
      <c r="B208" s="47" t="s">
        <v>117</v>
      </c>
      <c r="C208" s="47" t="s">
        <v>150</v>
      </c>
      <c r="D208" s="159" t="s">
        <v>4785</v>
      </c>
      <c r="E208" s="57" t="s">
        <v>247</v>
      </c>
      <c r="F208" s="56" t="s">
        <v>5948</v>
      </c>
      <c r="G208" s="80">
        <v>45444</v>
      </c>
      <c r="H208" s="80">
        <v>45473</v>
      </c>
      <c r="I208" s="47" t="s">
        <v>124</v>
      </c>
      <c r="J208" s="47" t="s">
        <v>125</v>
      </c>
      <c r="K208" s="29" t="s">
        <v>922</v>
      </c>
      <c r="L208" s="29" t="s">
        <v>81</v>
      </c>
      <c r="M208" s="47">
        <v>6</v>
      </c>
      <c r="N208" s="34" t="s">
        <v>4786</v>
      </c>
      <c r="O208" s="65">
        <v>45321.6763888889</v>
      </c>
      <c r="P208" s="35"/>
      <c r="Q208" s="35"/>
      <c r="R208" s="40"/>
      <c r="S208" s="40"/>
      <c r="T208" s="36"/>
      <c r="U208" s="34" t="s">
        <v>4787</v>
      </c>
      <c r="V208" s="34" t="s">
        <v>4785</v>
      </c>
      <c r="W208" s="123" t="s">
        <v>4788</v>
      </c>
      <c r="X208" s="124" t="s">
        <v>132</v>
      </c>
      <c r="Y208" s="124" t="s">
        <v>133</v>
      </c>
    </row>
    <row r="209" ht="409.5" spans="1:25">
      <c r="A209" s="109">
        <v>208</v>
      </c>
      <c r="B209" s="47" t="s">
        <v>117</v>
      </c>
      <c r="C209" s="47" t="s">
        <v>150</v>
      </c>
      <c r="D209" s="159" t="s">
        <v>4785</v>
      </c>
      <c r="E209" s="57" t="s">
        <v>247</v>
      </c>
      <c r="F209" s="56" t="s">
        <v>5948</v>
      </c>
      <c r="G209" s="80">
        <v>45627</v>
      </c>
      <c r="H209" s="80">
        <v>45657</v>
      </c>
      <c r="I209" s="47" t="s">
        <v>124</v>
      </c>
      <c r="J209" s="47" t="s">
        <v>125</v>
      </c>
      <c r="K209" s="29" t="s">
        <v>922</v>
      </c>
      <c r="L209" s="29" t="s">
        <v>81</v>
      </c>
      <c r="M209" s="47">
        <v>6</v>
      </c>
      <c r="N209" s="144" t="s">
        <v>4789</v>
      </c>
      <c r="O209" s="140">
        <v>45503.4888888889</v>
      </c>
      <c r="P209" s="47"/>
      <c r="Q209" s="47"/>
      <c r="R209" s="142"/>
      <c r="S209" s="142"/>
      <c r="T209" s="143"/>
      <c r="U209" s="160" t="s">
        <v>4790</v>
      </c>
      <c r="V209" t="s">
        <v>4785</v>
      </c>
      <c r="W209" s="123" t="s">
        <v>4791</v>
      </c>
      <c r="X209" t="s">
        <v>132</v>
      </c>
      <c r="Y209" t="s">
        <v>138</v>
      </c>
    </row>
    <row r="210" ht="351" spans="1:25">
      <c r="A210" s="109">
        <v>209</v>
      </c>
      <c r="B210" s="47" t="s">
        <v>117</v>
      </c>
      <c r="C210" s="47" t="s">
        <v>363</v>
      </c>
      <c r="D210" s="159" t="s">
        <v>4792</v>
      </c>
      <c r="E210" s="57" t="s">
        <v>412</v>
      </c>
      <c r="F210" s="56" t="s">
        <v>5948</v>
      </c>
      <c r="G210" s="126">
        <v>45292</v>
      </c>
      <c r="H210" s="126">
        <v>45319</v>
      </c>
      <c r="I210" s="47" t="s">
        <v>124</v>
      </c>
      <c r="J210" s="47" t="s">
        <v>125</v>
      </c>
      <c r="K210" s="29" t="s">
        <v>922</v>
      </c>
      <c r="L210" s="29" t="s">
        <v>81</v>
      </c>
      <c r="M210" s="47">
        <v>6</v>
      </c>
      <c r="N210" s="34" t="s">
        <v>4793</v>
      </c>
      <c r="O210" s="65">
        <v>45322.4895833333</v>
      </c>
      <c r="P210" s="35"/>
      <c r="Q210" s="35"/>
      <c r="R210" s="40"/>
      <c r="S210" s="40"/>
      <c r="T210" s="36"/>
      <c r="U210" s="34" t="s">
        <v>4794</v>
      </c>
      <c r="V210" s="34" t="s">
        <v>4792</v>
      </c>
      <c r="W210" s="123" t="s">
        <v>4795</v>
      </c>
      <c r="X210" t="s">
        <v>132</v>
      </c>
      <c r="Y210" t="s">
        <v>133</v>
      </c>
    </row>
    <row r="211" ht="351" spans="1:25">
      <c r="A211" s="109">
        <v>210</v>
      </c>
      <c r="B211" s="47" t="s">
        <v>117</v>
      </c>
      <c r="C211" s="47" t="s">
        <v>363</v>
      </c>
      <c r="D211" s="159" t="s">
        <v>4792</v>
      </c>
      <c r="E211" s="57" t="s">
        <v>412</v>
      </c>
      <c r="F211" s="56" t="s">
        <v>5948</v>
      </c>
      <c r="G211" s="56">
        <v>45352</v>
      </c>
      <c r="H211" s="56">
        <v>45381</v>
      </c>
      <c r="I211" s="47" t="s">
        <v>124</v>
      </c>
      <c r="J211" s="47" t="s">
        <v>125</v>
      </c>
      <c r="K211" s="29" t="s">
        <v>922</v>
      </c>
      <c r="L211" s="29" t="s">
        <v>81</v>
      </c>
      <c r="M211" s="47">
        <v>6</v>
      </c>
      <c r="N211" s="34" t="s">
        <v>4796</v>
      </c>
      <c r="O211" s="65">
        <v>45377.5173611111</v>
      </c>
      <c r="P211" s="35"/>
      <c r="Q211" s="35"/>
      <c r="R211" s="40"/>
      <c r="S211" s="40"/>
      <c r="T211" s="36"/>
      <c r="U211" s="34" t="s">
        <v>4797</v>
      </c>
      <c r="V211" s="34" t="s">
        <v>4792</v>
      </c>
      <c r="W211" s="123" t="s">
        <v>4798</v>
      </c>
      <c r="X211" t="s">
        <v>132</v>
      </c>
      <c r="Y211" t="s">
        <v>163</v>
      </c>
    </row>
    <row r="212" ht="270" spans="1:25">
      <c r="A212" s="109">
        <v>211</v>
      </c>
      <c r="B212" s="47" t="s">
        <v>117</v>
      </c>
      <c r="C212" s="47" t="s">
        <v>363</v>
      </c>
      <c r="D212" s="159" t="s">
        <v>4792</v>
      </c>
      <c r="E212" s="57" t="s">
        <v>412</v>
      </c>
      <c r="F212" s="56" t="s">
        <v>5948</v>
      </c>
      <c r="G212" s="56">
        <v>45413</v>
      </c>
      <c r="H212" s="56">
        <v>45442</v>
      </c>
      <c r="I212" s="47" t="s">
        <v>124</v>
      </c>
      <c r="J212" s="47" t="s">
        <v>125</v>
      </c>
      <c r="K212" s="29" t="s">
        <v>922</v>
      </c>
      <c r="L212" s="29" t="s">
        <v>81</v>
      </c>
      <c r="M212" s="47">
        <v>6</v>
      </c>
      <c r="N212" s="34" t="s">
        <v>4799</v>
      </c>
      <c r="O212" s="65">
        <v>45434.5</v>
      </c>
      <c r="P212" s="35"/>
      <c r="Q212" s="35"/>
      <c r="R212" s="40"/>
      <c r="S212" s="40"/>
      <c r="T212" s="36"/>
      <c r="U212" s="34" t="s">
        <v>4800</v>
      </c>
      <c r="V212" s="34" t="s">
        <v>4792</v>
      </c>
      <c r="W212" s="123" t="s">
        <v>4801</v>
      </c>
      <c r="X212" t="s">
        <v>132</v>
      </c>
      <c r="Y212" t="s">
        <v>438</v>
      </c>
    </row>
    <row r="213" ht="310.5" spans="1:25">
      <c r="A213" s="109">
        <v>212</v>
      </c>
      <c r="B213" s="47" t="s">
        <v>117</v>
      </c>
      <c r="C213" s="47" t="s">
        <v>363</v>
      </c>
      <c r="D213" s="159" t="s">
        <v>4792</v>
      </c>
      <c r="E213" s="57" t="s">
        <v>412</v>
      </c>
      <c r="F213" s="56" t="s">
        <v>5948</v>
      </c>
      <c r="G213" s="56">
        <v>45474</v>
      </c>
      <c r="H213" s="56">
        <v>45503</v>
      </c>
      <c r="I213" s="47" t="s">
        <v>124</v>
      </c>
      <c r="J213" s="47" t="s">
        <v>125</v>
      </c>
      <c r="K213" s="29" t="s">
        <v>922</v>
      </c>
      <c r="L213" s="29" t="s">
        <v>81</v>
      </c>
      <c r="M213" s="47">
        <v>6</v>
      </c>
      <c r="N213" s="144" t="s">
        <v>4802</v>
      </c>
      <c r="O213" s="140">
        <v>45503.4888888889</v>
      </c>
      <c r="P213" s="47"/>
      <c r="Q213" s="47"/>
      <c r="R213" s="142"/>
      <c r="S213" s="142"/>
      <c r="T213" s="143"/>
      <c r="U213" s="160" t="s">
        <v>4803</v>
      </c>
      <c r="V213" t="s">
        <v>4792</v>
      </c>
      <c r="W213" s="123" t="s">
        <v>4804</v>
      </c>
      <c r="X213" t="s">
        <v>132</v>
      </c>
      <c r="Y213" t="s">
        <v>138</v>
      </c>
    </row>
    <row r="214" ht="310.5" spans="1:25">
      <c r="A214" s="109">
        <v>213</v>
      </c>
      <c r="B214" s="47" t="s">
        <v>117</v>
      </c>
      <c r="C214" s="47" t="s">
        <v>363</v>
      </c>
      <c r="D214" s="159" t="s">
        <v>4792</v>
      </c>
      <c r="E214" s="57" t="s">
        <v>412</v>
      </c>
      <c r="F214" s="56" t="s">
        <v>5948</v>
      </c>
      <c r="G214" s="56">
        <v>45536</v>
      </c>
      <c r="H214" s="56">
        <v>45565</v>
      </c>
      <c r="I214" s="47" t="s">
        <v>124</v>
      </c>
      <c r="J214" s="47" t="s">
        <v>125</v>
      </c>
      <c r="K214" s="29" t="s">
        <v>922</v>
      </c>
      <c r="L214" s="29" t="s">
        <v>81</v>
      </c>
      <c r="M214" s="47">
        <v>6</v>
      </c>
      <c r="N214" s="144" t="s">
        <v>4805</v>
      </c>
      <c r="O214" s="140">
        <v>45548.4826388889</v>
      </c>
      <c r="P214" s="47"/>
      <c r="Q214" s="47"/>
      <c r="R214" s="142"/>
      <c r="S214" s="142"/>
      <c r="T214" s="143"/>
      <c r="U214" s="160" t="s">
        <v>4806</v>
      </c>
      <c r="V214" t="s">
        <v>4792</v>
      </c>
      <c r="W214" s="123" t="s">
        <v>4807</v>
      </c>
      <c r="X214" t="s">
        <v>132</v>
      </c>
      <c r="Y214" t="s">
        <v>149</v>
      </c>
    </row>
    <row r="215" spans="1:21">
      <c r="A215" s="109">
        <v>214</v>
      </c>
      <c r="B215" s="47" t="s">
        <v>117</v>
      </c>
      <c r="C215" s="47" t="s">
        <v>363</v>
      </c>
      <c r="D215" s="159" t="s">
        <v>4792</v>
      </c>
      <c r="E215" s="57" t="s">
        <v>412</v>
      </c>
      <c r="F215" s="56" t="s">
        <v>5948</v>
      </c>
      <c r="G215" s="56">
        <v>45597</v>
      </c>
      <c r="H215" s="56">
        <v>45626</v>
      </c>
      <c r="I215" s="47" t="s">
        <v>124</v>
      </c>
      <c r="J215" s="47" t="s">
        <v>125</v>
      </c>
      <c r="K215" s="29" t="s">
        <v>922</v>
      </c>
      <c r="L215" s="29" t="s">
        <v>81</v>
      </c>
      <c r="M215" s="47">
        <v>6</v>
      </c>
      <c r="N215" s="140"/>
      <c r="O215" s="140"/>
      <c r="P215" s="47"/>
      <c r="Q215" s="47"/>
      <c r="R215" s="142"/>
      <c r="S215" s="142"/>
      <c r="T215" s="143"/>
      <c r="U215" s="143"/>
    </row>
    <row r="216" ht="337.5" spans="1:25">
      <c r="A216" s="109">
        <v>215</v>
      </c>
      <c r="B216" s="47" t="s">
        <v>117</v>
      </c>
      <c r="C216" s="47" t="s">
        <v>363</v>
      </c>
      <c r="D216" s="159" t="s">
        <v>4808</v>
      </c>
      <c r="E216" s="54" t="s">
        <v>120</v>
      </c>
      <c r="F216" s="126" t="s">
        <v>5948</v>
      </c>
      <c r="G216" s="56">
        <v>45352</v>
      </c>
      <c r="H216" s="56">
        <v>45381</v>
      </c>
      <c r="I216" s="47" t="s">
        <v>124</v>
      </c>
      <c r="J216" s="47" t="s">
        <v>125</v>
      </c>
      <c r="K216" s="29" t="s">
        <v>922</v>
      </c>
      <c r="L216" s="29" t="s">
        <v>81</v>
      </c>
      <c r="M216" s="47">
        <v>3</v>
      </c>
      <c r="N216" s="34" t="s">
        <v>4809</v>
      </c>
      <c r="O216" s="65">
        <v>45377.6506944444</v>
      </c>
      <c r="P216" s="35"/>
      <c r="Q216" s="35"/>
      <c r="R216" s="40"/>
      <c r="S216" s="40"/>
      <c r="T216" s="36"/>
      <c r="U216" s="34" t="s">
        <v>4810</v>
      </c>
      <c r="V216" s="34" t="s">
        <v>4808</v>
      </c>
      <c r="W216" s="123" t="s">
        <v>4811</v>
      </c>
      <c r="X216" t="s">
        <v>132</v>
      </c>
      <c r="Y216" t="s">
        <v>163</v>
      </c>
    </row>
    <row r="217" ht="297" spans="1:25">
      <c r="A217" s="109">
        <v>216</v>
      </c>
      <c r="B217" s="47" t="s">
        <v>117</v>
      </c>
      <c r="C217" s="47" t="s">
        <v>363</v>
      </c>
      <c r="D217" s="159" t="s">
        <v>4808</v>
      </c>
      <c r="E217" s="54" t="s">
        <v>120</v>
      </c>
      <c r="F217" s="126" t="s">
        <v>5948</v>
      </c>
      <c r="G217" s="56">
        <v>45413</v>
      </c>
      <c r="H217" s="56">
        <v>45442</v>
      </c>
      <c r="I217" s="47" t="s">
        <v>124</v>
      </c>
      <c r="J217" s="47" t="s">
        <v>125</v>
      </c>
      <c r="K217" s="29" t="s">
        <v>922</v>
      </c>
      <c r="L217" s="29" t="s">
        <v>81</v>
      </c>
      <c r="M217" s="47">
        <v>3</v>
      </c>
      <c r="N217" s="34" t="s">
        <v>5962</v>
      </c>
      <c r="O217" s="65">
        <v>45436.6819444444</v>
      </c>
      <c r="P217" s="35"/>
      <c r="Q217" s="35"/>
      <c r="R217" s="40"/>
      <c r="S217" s="40"/>
      <c r="T217" s="36"/>
      <c r="U217" s="34" t="s">
        <v>5963</v>
      </c>
      <c r="V217" s="34" t="s">
        <v>4808</v>
      </c>
      <c r="W217" s="123" t="s">
        <v>5964</v>
      </c>
      <c r="X217" t="s">
        <v>132</v>
      </c>
      <c r="Y217" t="s">
        <v>438</v>
      </c>
    </row>
    <row r="218" ht="337.5" spans="1:25">
      <c r="A218" s="109">
        <v>217</v>
      </c>
      <c r="B218" s="47" t="s">
        <v>117</v>
      </c>
      <c r="C218" s="47" t="s">
        <v>363</v>
      </c>
      <c r="D218" s="159" t="s">
        <v>4808</v>
      </c>
      <c r="E218" s="54" t="s">
        <v>120</v>
      </c>
      <c r="F218" s="126" t="s">
        <v>5948</v>
      </c>
      <c r="G218" s="56">
        <v>45536</v>
      </c>
      <c r="H218" s="56">
        <v>45565</v>
      </c>
      <c r="I218" s="47" t="s">
        <v>124</v>
      </c>
      <c r="J218" s="47" t="s">
        <v>125</v>
      </c>
      <c r="K218" s="29" t="s">
        <v>922</v>
      </c>
      <c r="L218" s="29" t="s">
        <v>81</v>
      </c>
      <c r="M218" s="47">
        <v>3</v>
      </c>
      <c r="N218" s="144" t="s">
        <v>4812</v>
      </c>
      <c r="O218" s="140">
        <v>45547.4715277778</v>
      </c>
      <c r="P218" s="47"/>
      <c r="Q218" s="47"/>
      <c r="R218" s="142"/>
      <c r="S218" s="142"/>
      <c r="T218" s="143"/>
      <c r="U218" s="160" t="s">
        <v>4813</v>
      </c>
      <c r="V218" t="s">
        <v>4808</v>
      </c>
      <c r="W218" s="123" t="s">
        <v>4814</v>
      </c>
      <c r="X218" t="s">
        <v>132</v>
      </c>
      <c r="Y218" t="s">
        <v>149</v>
      </c>
    </row>
    <row r="219" spans="1:23">
      <c r="A219" s="109">
        <v>218</v>
      </c>
      <c r="B219" s="47" t="s">
        <v>117</v>
      </c>
      <c r="C219" s="47" t="s">
        <v>363</v>
      </c>
      <c r="D219" s="159" t="s">
        <v>4808</v>
      </c>
      <c r="E219" s="54" t="s">
        <v>120</v>
      </c>
      <c r="F219" s="126" t="s">
        <v>5948</v>
      </c>
      <c r="G219" s="56">
        <v>45597</v>
      </c>
      <c r="H219" s="56">
        <v>45626</v>
      </c>
      <c r="I219" s="47" t="s">
        <v>124</v>
      </c>
      <c r="J219" s="47" t="s">
        <v>125</v>
      </c>
      <c r="K219" s="29" t="s">
        <v>922</v>
      </c>
      <c r="L219" s="29" t="s">
        <v>81</v>
      </c>
      <c r="M219" s="47">
        <v>3</v>
      </c>
      <c r="N219" s="144"/>
      <c r="O219" s="140"/>
      <c r="P219" s="47"/>
      <c r="Q219" s="47"/>
      <c r="R219" s="142"/>
      <c r="S219" s="142"/>
      <c r="T219" s="143"/>
      <c r="U219" s="160"/>
      <c r="W219" s="123"/>
    </row>
    <row r="220" ht="409.5" spans="1:25">
      <c r="A220" s="109">
        <v>221</v>
      </c>
      <c r="B220" s="47" t="s">
        <v>117</v>
      </c>
      <c r="C220" s="29" t="s">
        <v>150</v>
      </c>
      <c r="D220" s="94" t="s">
        <v>4353</v>
      </c>
      <c r="E220" s="57" t="s">
        <v>247</v>
      </c>
      <c r="F220" s="126" t="s">
        <v>5948</v>
      </c>
      <c r="G220" s="80">
        <v>45444</v>
      </c>
      <c r="H220" s="80">
        <v>45473</v>
      </c>
      <c r="I220" s="29" t="s">
        <v>124</v>
      </c>
      <c r="J220" s="29" t="s">
        <v>125</v>
      </c>
      <c r="K220" s="29" t="s">
        <v>922</v>
      </c>
      <c r="L220" s="29" t="s">
        <v>81</v>
      </c>
      <c r="M220" s="29">
        <v>9</v>
      </c>
      <c r="N220" s="34" t="s">
        <v>4821</v>
      </c>
      <c r="O220" s="65">
        <v>45321.6763888889</v>
      </c>
      <c r="P220" s="35"/>
      <c r="Q220" s="35"/>
      <c r="R220" s="40"/>
      <c r="S220" s="40"/>
      <c r="T220" s="36"/>
      <c r="U220" s="34" t="s">
        <v>4822</v>
      </c>
      <c r="V220" s="34" t="s">
        <v>4353</v>
      </c>
      <c r="W220" s="123" t="s">
        <v>4823</v>
      </c>
      <c r="X220" t="s">
        <v>132</v>
      </c>
      <c r="Y220" t="s">
        <v>133</v>
      </c>
    </row>
    <row r="221" ht="409.5" spans="1:25">
      <c r="A221" s="109">
        <v>224</v>
      </c>
      <c r="B221" s="47" t="s">
        <v>117</v>
      </c>
      <c r="C221" s="29" t="s">
        <v>150</v>
      </c>
      <c r="D221" s="94" t="s">
        <v>4353</v>
      </c>
      <c r="E221" s="57" t="s">
        <v>247</v>
      </c>
      <c r="F221" s="126" t="s">
        <v>5948</v>
      </c>
      <c r="G221" s="80">
        <v>45627</v>
      </c>
      <c r="H221" s="80">
        <v>45657</v>
      </c>
      <c r="I221" s="29" t="s">
        <v>124</v>
      </c>
      <c r="J221" s="29" t="s">
        <v>125</v>
      </c>
      <c r="K221" s="29" t="s">
        <v>922</v>
      </c>
      <c r="L221" s="29" t="s">
        <v>81</v>
      </c>
      <c r="M221" s="29">
        <v>9</v>
      </c>
      <c r="N221" s="144" t="s">
        <v>4824</v>
      </c>
      <c r="O221" s="140">
        <v>45504.625</v>
      </c>
      <c r="P221" s="47"/>
      <c r="Q221" s="47"/>
      <c r="R221" s="142"/>
      <c r="S221" s="142"/>
      <c r="T221" s="143"/>
      <c r="U221" s="160" t="s">
        <v>4825</v>
      </c>
      <c r="V221" t="s">
        <v>4353</v>
      </c>
      <c r="W221" s="123" t="s">
        <v>4826</v>
      </c>
      <c r="X221" t="s">
        <v>132</v>
      </c>
      <c r="Y221" t="s">
        <v>138</v>
      </c>
    </row>
    <row r="222" ht="409.5" spans="1:25">
      <c r="A222" s="109">
        <v>225</v>
      </c>
      <c r="B222" s="47" t="s">
        <v>117</v>
      </c>
      <c r="C222" s="29" t="s">
        <v>150</v>
      </c>
      <c r="D222" s="94" t="s">
        <v>4827</v>
      </c>
      <c r="E222" s="54" t="s">
        <v>120</v>
      </c>
      <c r="F222" s="126" t="s">
        <v>5948</v>
      </c>
      <c r="G222" s="80">
        <v>45323</v>
      </c>
      <c r="H222" s="81">
        <v>45351</v>
      </c>
      <c r="I222" s="29" t="s">
        <v>124</v>
      </c>
      <c r="J222" s="29" t="s">
        <v>125</v>
      </c>
      <c r="K222" s="29" t="s">
        <v>922</v>
      </c>
      <c r="L222" s="29" t="s">
        <v>81</v>
      </c>
      <c r="M222" s="29">
        <v>12</v>
      </c>
      <c r="N222" s="34" t="s">
        <v>4828</v>
      </c>
      <c r="O222" s="65">
        <v>45321.4694444444</v>
      </c>
      <c r="P222" s="35"/>
      <c r="Q222" s="35"/>
      <c r="R222" s="40"/>
      <c r="S222" s="40"/>
      <c r="T222" s="36"/>
      <c r="U222" s="34" t="s">
        <v>4829</v>
      </c>
      <c r="V222" s="34" t="s">
        <v>4827</v>
      </c>
      <c r="W222" s="123" t="s">
        <v>4830</v>
      </c>
      <c r="X222" t="s">
        <v>132</v>
      </c>
      <c r="Y222" t="s">
        <v>133</v>
      </c>
    </row>
    <row r="223" ht="409.5" spans="1:25">
      <c r="A223" s="109">
        <v>226</v>
      </c>
      <c r="B223" s="47" t="s">
        <v>117</v>
      </c>
      <c r="C223" s="29" t="s">
        <v>150</v>
      </c>
      <c r="D223" s="94" t="s">
        <v>4827</v>
      </c>
      <c r="E223" s="54" t="s">
        <v>120</v>
      </c>
      <c r="F223" s="126" t="s">
        <v>5948</v>
      </c>
      <c r="G223" s="80">
        <v>45383</v>
      </c>
      <c r="H223" s="80">
        <v>45412</v>
      </c>
      <c r="I223" s="29" t="s">
        <v>124</v>
      </c>
      <c r="J223" s="29" t="s">
        <v>125</v>
      </c>
      <c r="K223" s="29" t="s">
        <v>922</v>
      </c>
      <c r="L223" s="29" t="s">
        <v>81</v>
      </c>
      <c r="M223" s="29">
        <v>12</v>
      </c>
      <c r="N223" s="34" t="s">
        <v>4831</v>
      </c>
      <c r="O223" s="65">
        <v>45373.4958333333</v>
      </c>
      <c r="P223" s="35"/>
      <c r="Q223" s="35"/>
      <c r="R223" s="40"/>
      <c r="S223" s="40"/>
      <c r="T223" s="36"/>
      <c r="U223" s="34" t="s">
        <v>4832</v>
      </c>
      <c r="V223" s="34" t="s">
        <v>4827</v>
      </c>
      <c r="W223" s="123" t="s">
        <v>4833</v>
      </c>
      <c r="X223" t="s">
        <v>132</v>
      </c>
      <c r="Y223" t="s">
        <v>163</v>
      </c>
    </row>
    <row r="224" ht="409.5" spans="1:25">
      <c r="A224" s="109">
        <v>227</v>
      </c>
      <c r="B224" s="47" t="s">
        <v>117</v>
      </c>
      <c r="C224" s="29" t="s">
        <v>150</v>
      </c>
      <c r="D224" s="94" t="s">
        <v>4827</v>
      </c>
      <c r="E224" s="54" t="s">
        <v>120</v>
      </c>
      <c r="F224" s="126" t="s">
        <v>5948</v>
      </c>
      <c r="G224" s="80">
        <v>45444</v>
      </c>
      <c r="H224" s="80">
        <v>45473</v>
      </c>
      <c r="I224" s="29" t="s">
        <v>124</v>
      </c>
      <c r="J224" s="29" t="s">
        <v>125</v>
      </c>
      <c r="K224" s="29" t="s">
        <v>922</v>
      </c>
      <c r="L224" s="29" t="s">
        <v>81</v>
      </c>
      <c r="M224" s="29">
        <v>12</v>
      </c>
      <c r="N224" s="34" t="s">
        <v>4834</v>
      </c>
      <c r="O224" s="65">
        <v>45435.7083333333</v>
      </c>
      <c r="P224" s="35"/>
      <c r="Q224" s="35"/>
      <c r="R224" s="40"/>
      <c r="S224" s="40"/>
      <c r="T224" s="36"/>
      <c r="U224" s="34" t="s">
        <v>4835</v>
      </c>
      <c r="V224" s="34" t="s">
        <v>4827</v>
      </c>
      <c r="W224" s="123" t="s">
        <v>4836</v>
      </c>
      <c r="X224" s="124" t="s">
        <v>132</v>
      </c>
      <c r="Y224" s="124" t="s">
        <v>438</v>
      </c>
    </row>
    <row r="225" ht="409.5" spans="1:25">
      <c r="A225" s="109">
        <v>228</v>
      </c>
      <c r="B225" s="47" t="s">
        <v>117</v>
      </c>
      <c r="C225" s="29" t="s">
        <v>150</v>
      </c>
      <c r="D225" s="94" t="s">
        <v>4827</v>
      </c>
      <c r="E225" s="54" t="s">
        <v>120</v>
      </c>
      <c r="F225" s="126" t="s">
        <v>5948</v>
      </c>
      <c r="G225" s="80">
        <v>45505</v>
      </c>
      <c r="H225" s="80">
        <v>45535</v>
      </c>
      <c r="I225" s="29" t="s">
        <v>124</v>
      </c>
      <c r="J225" s="29" t="s">
        <v>125</v>
      </c>
      <c r="K225" s="29" t="s">
        <v>922</v>
      </c>
      <c r="L225" s="29" t="s">
        <v>81</v>
      </c>
      <c r="M225" s="29">
        <v>12</v>
      </c>
      <c r="N225" s="144" t="s">
        <v>4837</v>
      </c>
      <c r="O225" s="140">
        <v>45504.625</v>
      </c>
      <c r="P225" s="47"/>
      <c r="Q225" s="47"/>
      <c r="R225" s="142"/>
      <c r="S225" s="142"/>
      <c r="T225" s="143"/>
      <c r="U225" s="160" t="s">
        <v>4838</v>
      </c>
      <c r="V225" t="s">
        <v>4827</v>
      </c>
      <c r="W225" s="123" t="s">
        <v>4839</v>
      </c>
      <c r="X225" t="s">
        <v>132</v>
      </c>
      <c r="Y225" t="s">
        <v>138</v>
      </c>
    </row>
    <row r="226" ht="409.5" spans="1:25">
      <c r="A226" s="109">
        <v>229</v>
      </c>
      <c r="B226" s="47" t="s">
        <v>117</v>
      </c>
      <c r="C226" s="29" t="s">
        <v>150</v>
      </c>
      <c r="D226" s="94" t="s">
        <v>4827</v>
      </c>
      <c r="E226" s="54" t="s">
        <v>120</v>
      </c>
      <c r="F226" s="126" t="s">
        <v>5948</v>
      </c>
      <c r="G226" s="80">
        <v>45566</v>
      </c>
      <c r="H226" s="80">
        <v>45596</v>
      </c>
      <c r="I226" s="29" t="s">
        <v>124</v>
      </c>
      <c r="J226" s="29" t="s">
        <v>125</v>
      </c>
      <c r="K226" s="29" t="s">
        <v>922</v>
      </c>
      <c r="L226" s="29" t="s">
        <v>81</v>
      </c>
      <c r="M226" s="29">
        <v>12</v>
      </c>
      <c r="N226" s="144" t="s">
        <v>4840</v>
      </c>
      <c r="O226" s="140">
        <v>45547.6826388889</v>
      </c>
      <c r="P226" s="47"/>
      <c r="Q226" s="47"/>
      <c r="R226" s="142"/>
      <c r="S226" s="142"/>
      <c r="T226" s="143"/>
      <c r="U226" s="160" t="s">
        <v>4841</v>
      </c>
      <c r="V226" t="s">
        <v>4827</v>
      </c>
      <c r="W226" s="123" t="s">
        <v>4842</v>
      </c>
      <c r="X226" t="s">
        <v>132</v>
      </c>
      <c r="Y226" t="s">
        <v>149</v>
      </c>
    </row>
    <row r="227" spans="1:21">
      <c r="A227" s="109">
        <v>230</v>
      </c>
      <c r="B227" s="47" t="s">
        <v>117</v>
      </c>
      <c r="C227" s="29" t="s">
        <v>150</v>
      </c>
      <c r="D227" s="94" t="s">
        <v>4827</v>
      </c>
      <c r="E227" s="54" t="s">
        <v>120</v>
      </c>
      <c r="F227" s="126" t="s">
        <v>5948</v>
      </c>
      <c r="G227" s="80">
        <v>45627</v>
      </c>
      <c r="H227" s="80">
        <v>45657</v>
      </c>
      <c r="I227" s="29" t="s">
        <v>124</v>
      </c>
      <c r="J227" s="29" t="s">
        <v>125</v>
      </c>
      <c r="K227" s="29" t="s">
        <v>922</v>
      </c>
      <c r="L227" s="29" t="s">
        <v>81</v>
      </c>
      <c r="M227" s="29">
        <v>12</v>
      </c>
      <c r="N227" s="140"/>
      <c r="O227" s="140"/>
      <c r="P227" s="47"/>
      <c r="Q227" s="47"/>
      <c r="R227" s="142"/>
      <c r="S227" s="142"/>
      <c r="T227" s="143"/>
      <c r="U227" s="143"/>
    </row>
    <row r="228" ht="409.5" spans="1:25">
      <c r="A228" s="109">
        <v>231</v>
      </c>
      <c r="B228" s="47" t="s">
        <v>117</v>
      </c>
      <c r="C228" s="29" t="s">
        <v>150</v>
      </c>
      <c r="D228" s="94" t="s">
        <v>4344</v>
      </c>
      <c r="E228" s="57" t="s">
        <v>412</v>
      </c>
      <c r="F228" s="126" t="s">
        <v>5948</v>
      </c>
      <c r="G228" s="80">
        <v>45323</v>
      </c>
      <c r="H228" s="81">
        <v>45351</v>
      </c>
      <c r="I228" s="29" t="s">
        <v>124</v>
      </c>
      <c r="J228" s="29" t="s">
        <v>125</v>
      </c>
      <c r="K228" s="29" t="s">
        <v>922</v>
      </c>
      <c r="L228" s="29" t="s">
        <v>81</v>
      </c>
      <c r="M228" s="29">
        <v>3</v>
      </c>
      <c r="N228" s="34" t="s">
        <v>4828</v>
      </c>
      <c r="O228" s="65">
        <v>45321.4694444444</v>
      </c>
      <c r="P228" s="35"/>
      <c r="Q228" s="35"/>
      <c r="R228" s="40"/>
      <c r="S228" s="40"/>
      <c r="T228" s="36"/>
      <c r="U228" s="34" t="s">
        <v>4829</v>
      </c>
      <c r="V228" s="34" t="s">
        <v>4344</v>
      </c>
      <c r="W228" s="123" t="s">
        <v>4830</v>
      </c>
      <c r="X228" t="s">
        <v>132</v>
      </c>
      <c r="Y228" t="s">
        <v>133</v>
      </c>
    </row>
    <row r="229" ht="409.5" spans="1:25">
      <c r="A229" s="109">
        <v>232</v>
      </c>
      <c r="B229" s="47" t="s">
        <v>117</v>
      </c>
      <c r="C229" s="29" t="s">
        <v>150</v>
      </c>
      <c r="D229" s="94" t="s">
        <v>4344</v>
      </c>
      <c r="E229" s="57" t="s">
        <v>412</v>
      </c>
      <c r="F229" s="126" t="s">
        <v>5948</v>
      </c>
      <c r="G229" s="80">
        <v>45383</v>
      </c>
      <c r="H229" s="80">
        <v>45412</v>
      </c>
      <c r="I229" s="29" t="s">
        <v>124</v>
      </c>
      <c r="J229" s="29" t="s">
        <v>125</v>
      </c>
      <c r="K229" s="29" t="s">
        <v>922</v>
      </c>
      <c r="L229" s="29" t="s">
        <v>81</v>
      </c>
      <c r="M229" s="29">
        <v>3</v>
      </c>
      <c r="N229" s="34" t="s">
        <v>4831</v>
      </c>
      <c r="O229" s="65">
        <v>45373.4958333333</v>
      </c>
      <c r="P229" s="35"/>
      <c r="Q229" s="35"/>
      <c r="R229" s="40"/>
      <c r="S229" s="40"/>
      <c r="T229" s="36"/>
      <c r="U229" s="34" t="s">
        <v>4832</v>
      </c>
      <c r="V229" s="34" t="s">
        <v>4344</v>
      </c>
      <c r="W229" s="123" t="s">
        <v>4833</v>
      </c>
      <c r="X229" t="s">
        <v>132</v>
      </c>
      <c r="Y229" t="s">
        <v>163</v>
      </c>
    </row>
    <row r="230" ht="409.5" spans="1:25">
      <c r="A230" s="109">
        <v>233</v>
      </c>
      <c r="B230" s="47" t="s">
        <v>117</v>
      </c>
      <c r="C230" s="29" t="s">
        <v>150</v>
      </c>
      <c r="D230" s="94" t="s">
        <v>4344</v>
      </c>
      <c r="E230" s="57" t="s">
        <v>412</v>
      </c>
      <c r="F230" s="126" t="s">
        <v>5948</v>
      </c>
      <c r="G230" s="80">
        <v>45444</v>
      </c>
      <c r="H230" s="80">
        <v>45473</v>
      </c>
      <c r="I230" s="29" t="s">
        <v>124</v>
      </c>
      <c r="J230" s="29" t="s">
        <v>125</v>
      </c>
      <c r="K230" s="29" t="s">
        <v>922</v>
      </c>
      <c r="L230" s="29" t="s">
        <v>81</v>
      </c>
      <c r="M230" s="29">
        <v>3</v>
      </c>
      <c r="N230" s="34" t="s">
        <v>4834</v>
      </c>
      <c r="O230" s="65">
        <v>45435.7083333333</v>
      </c>
      <c r="P230" s="35"/>
      <c r="Q230" s="35"/>
      <c r="R230" s="40"/>
      <c r="S230" s="40"/>
      <c r="T230" s="36"/>
      <c r="U230" s="34" t="s">
        <v>4835</v>
      </c>
      <c r="V230" s="34" t="s">
        <v>4344</v>
      </c>
      <c r="W230" s="123" t="s">
        <v>4836</v>
      </c>
      <c r="X230" s="124" t="s">
        <v>132</v>
      </c>
      <c r="Y230" s="124" t="s">
        <v>438</v>
      </c>
    </row>
    <row r="231" ht="409.5" spans="1:25">
      <c r="A231" s="109">
        <v>234</v>
      </c>
      <c r="B231" s="47" t="s">
        <v>117</v>
      </c>
      <c r="C231" s="29" t="s">
        <v>150</v>
      </c>
      <c r="D231" s="94" t="s">
        <v>4344</v>
      </c>
      <c r="E231" s="57" t="s">
        <v>412</v>
      </c>
      <c r="F231" s="126" t="s">
        <v>5948</v>
      </c>
      <c r="G231" s="80">
        <v>45505</v>
      </c>
      <c r="H231" s="80">
        <v>45535</v>
      </c>
      <c r="I231" s="29" t="s">
        <v>124</v>
      </c>
      <c r="J231" s="29" t="s">
        <v>125</v>
      </c>
      <c r="K231" s="29" t="s">
        <v>922</v>
      </c>
      <c r="L231" s="29" t="s">
        <v>81</v>
      </c>
      <c r="M231" s="29">
        <v>3</v>
      </c>
      <c r="N231" s="144" t="s">
        <v>4837</v>
      </c>
      <c r="O231" s="140">
        <v>45504.625</v>
      </c>
      <c r="P231" s="47"/>
      <c r="Q231" s="47"/>
      <c r="R231" s="142"/>
      <c r="S231" s="142"/>
      <c r="T231" s="143"/>
      <c r="U231" s="160" t="s">
        <v>4838</v>
      </c>
      <c r="V231" t="s">
        <v>4344</v>
      </c>
      <c r="W231" s="123" t="s">
        <v>4839</v>
      </c>
      <c r="X231" t="s">
        <v>132</v>
      </c>
      <c r="Y231" t="s">
        <v>138</v>
      </c>
    </row>
    <row r="232" ht="409.5" spans="1:25">
      <c r="A232" s="109">
        <v>235</v>
      </c>
      <c r="B232" s="47" t="s">
        <v>117</v>
      </c>
      <c r="C232" s="29" t="s">
        <v>150</v>
      </c>
      <c r="D232" s="94" t="s">
        <v>4344</v>
      </c>
      <c r="E232" s="57" t="s">
        <v>412</v>
      </c>
      <c r="F232" s="126" t="s">
        <v>5948</v>
      </c>
      <c r="G232" s="80">
        <v>45566</v>
      </c>
      <c r="H232" s="80">
        <v>45596</v>
      </c>
      <c r="I232" s="29" t="s">
        <v>124</v>
      </c>
      <c r="J232" s="29" t="s">
        <v>125</v>
      </c>
      <c r="K232" s="29" t="s">
        <v>922</v>
      </c>
      <c r="L232" s="29" t="s">
        <v>81</v>
      </c>
      <c r="M232" s="29">
        <v>3</v>
      </c>
      <c r="N232" s="144" t="s">
        <v>4840</v>
      </c>
      <c r="O232" s="140">
        <v>45547.6826388889</v>
      </c>
      <c r="P232" s="47"/>
      <c r="Q232" s="47"/>
      <c r="R232" s="142"/>
      <c r="S232" s="142"/>
      <c r="T232" s="143"/>
      <c r="U232" s="160" t="s">
        <v>4841</v>
      </c>
      <c r="V232" t="s">
        <v>4344</v>
      </c>
      <c r="W232" s="123" t="s">
        <v>4842</v>
      </c>
      <c r="X232" t="s">
        <v>132</v>
      </c>
      <c r="Y232" t="s">
        <v>149</v>
      </c>
    </row>
    <row r="233" spans="1:21">
      <c r="A233" s="109">
        <v>236</v>
      </c>
      <c r="B233" s="47" t="s">
        <v>117</v>
      </c>
      <c r="C233" s="29" t="s">
        <v>150</v>
      </c>
      <c r="D233" s="94" t="s">
        <v>4344</v>
      </c>
      <c r="E233" s="57" t="s">
        <v>412</v>
      </c>
      <c r="F233" s="126" t="s">
        <v>5948</v>
      </c>
      <c r="G233" s="80">
        <v>45627</v>
      </c>
      <c r="H233" s="80">
        <v>45657</v>
      </c>
      <c r="I233" s="29" t="s">
        <v>124</v>
      </c>
      <c r="J233" s="29" t="s">
        <v>125</v>
      </c>
      <c r="K233" s="29" t="s">
        <v>922</v>
      </c>
      <c r="L233" s="29" t="s">
        <v>81</v>
      </c>
      <c r="M233" s="29">
        <v>3</v>
      </c>
      <c r="N233" s="140"/>
      <c r="O233" s="140"/>
      <c r="P233" s="47"/>
      <c r="Q233" s="47"/>
      <c r="R233" s="142"/>
      <c r="S233" s="142"/>
      <c r="T233" s="143"/>
      <c r="U233" s="143"/>
    </row>
    <row r="234" ht="409.5" spans="1:25">
      <c r="A234" s="109">
        <v>237</v>
      </c>
      <c r="B234" s="47" t="s">
        <v>117</v>
      </c>
      <c r="C234" s="29" t="s">
        <v>363</v>
      </c>
      <c r="D234" s="94" t="s">
        <v>4843</v>
      </c>
      <c r="E234" s="54" t="s">
        <v>412</v>
      </c>
      <c r="F234" s="126" t="s">
        <v>5948</v>
      </c>
      <c r="G234" s="56">
        <v>45352</v>
      </c>
      <c r="H234" s="56">
        <v>45381</v>
      </c>
      <c r="I234" s="29" t="s">
        <v>124</v>
      </c>
      <c r="J234" s="29" t="s">
        <v>125</v>
      </c>
      <c r="K234" s="29" t="s">
        <v>922</v>
      </c>
      <c r="L234" s="29" t="s">
        <v>81</v>
      </c>
      <c r="M234" s="29">
        <v>3</v>
      </c>
      <c r="N234" s="34" t="s">
        <v>4844</v>
      </c>
      <c r="O234" s="65">
        <v>45373.4381944444</v>
      </c>
      <c r="P234" s="35"/>
      <c r="Q234" s="35"/>
      <c r="R234" s="40"/>
      <c r="S234" s="40"/>
      <c r="T234" s="36"/>
      <c r="U234" s="34" t="s">
        <v>4845</v>
      </c>
      <c r="V234" s="34" t="s">
        <v>4843</v>
      </c>
      <c r="W234" s="123" t="s">
        <v>4846</v>
      </c>
      <c r="X234" t="s">
        <v>132</v>
      </c>
      <c r="Y234" t="s">
        <v>163</v>
      </c>
    </row>
    <row r="235" ht="391.5" spans="1:25">
      <c r="A235" s="109">
        <v>238</v>
      </c>
      <c r="B235" s="47" t="s">
        <v>117</v>
      </c>
      <c r="C235" s="29" t="s">
        <v>363</v>
      </c>
      <c r="D235" s="94" t="s">
        <v>4843</v>
      </c>
      <c r="E235" s="54" t="s">
        <v>412</v>
      </c>
      <c r="F235" s="126" t="s">
        <v>5948</v>
      </c>
      <c r="G235" s="56">
        <v>45413</v>
      </c>
      <c r="H235" s="56">
        <v>45442</v>
      </c>
      <c r="I235" s="29" t="s">
        <v>124</v>
      </c>
      <c r="J235" s="29" t="s">
        <v>125</v>
      </c>
      <c r="K235" s="29" t="s">
        <v>922</v>
      </c>
      <c r="L235" s="29" t="s">
        <v>81</v>
      </c>
      <c r="M235" s="29">
        <v>3</v>
      </c>
      <c r="N235" s="34" t="s">
        <v>5965</v>
      </c>
      <c r="O235" s="65">
        <v>45435.7083333333</v>
      </c>
      <c r="P235" s="35"/>
      <c r="Q235" s="35"/>
      <c r="R235" s="40"/>
      <c r="S235" s="40"/>
      <c r="T235" s="36"/>
      <c r="U235" s="34" t="s">
        <v>5966</v>
      </c>
      <c r="V235" s="34" t="s">
        <v>4843</v>
      </c>
      <c r="W235" s="123" t="s">
        <v>5967</v>
      </c>
      <c r="X235" t="s">
        <v>132</v>
      </c>
      <c r="Y235" t="s">
        <v>438</v>
      </c>
    </row>
    <row r="236" ht="175.5" spans="1:25">
      <c r="A236" s="109">
        <v>239</v>
      </c>
      <c r="B236" s="47" t="s">
        <v>117</v>
      </c>
      <c r="C236" s="29" t="s">
        <v>363</v>
      </c>
      <c r="D236" s="94" t="s">
        <v>4843</v>
      </c>
      <c r="E236" s="54" t="s">
        <v>412</v>
      </c>
      <c r="F236" s="126" t="s">
        <v>5948</v>
      </c>
      <c r="G236" s="56">
        <v>45536</v>
      </c>
      <c r="H236" s="56">
        <v>45565</v>
      </c>
      <c r="I236" s="29" t="s">
        <v>124</v>
      </c>
      <c r="J236" s="29" t="s">
        <v>125</v>
      </c>
      <c r="K236" s="29" t="s">
        <v>922</v>
      </c>
      <c r="L236" s="29" t="s">
        <v>81</v>
      </c>
      <c r="M236" s="29">
        <v>3</v>
      </c>
      <c r="N236" s="144" t="s">
        <v>4847</v>
      </c>
      <c r="O236" s="140">
        <v>45548.4826388889</v>
      </c>
      <c r="P236" s="47"/>
      <c r="Q236" s="47"/>
      <c r="R236" s="142"/>
      <c r="S236" s="142"/>
      <c r="T236" s="143"/>
      <c r="U236" s="160" t="s">
        <v>4848</v>
      </c>
      <c r="V236" t="s">
        <v>4843</v>
      </c>
      <c r="W236" s="123" t="s">
        <v>4849</v>
      </c>
      <c r="X236" t="s">
        <v>132</v>
      </c>
      <c r="Y236" t="s">
        <v>149</v>
      </c>
    </row>
    <row r="237" spans="1:23">
      <c r="A237" s="109">
        <v>240</v>
      </c>
      <c r="B237" s="47" t="s">
        <v>117</v>
      </c>
      <c r="C237" s="29" t="s">
        <v>363</v>
      </c>
      <c r="D237" s="94" t="s">
        <v>4843</v>
      </c>
      <c r="E237" s="54" t="s">
        <v>412</v>
      </c>
      <c r="F237" s="126" t="s">
        <v>5948</v>
      </c>
      <c r="G237" s="56">
        <v>45597</v>
      </c>
      <c r="H237" s="56">
        <v>45626</v>
      </c>
      <c r="I237" s="29" t="s">
        <v>124</v>
      </c>
      <c r="J237" s="29" t="s">
        <v>125</v>
      </c>
      <c r="K237" s="29" t="s">
        <v>922</v>
      </c>
      <c r="L237" s="29" t="s">
        <v>81</v>
      </c>
      <c r="M237" s="29">
        <v>3</v>
      </c>
      <c r="N237" s="144"/>
      <c r="O237" s="140"/>
      <c r="P237" s="47"/>
      <c r="Q237" s="47"/>
      <c r="R237" s="142"/>
      <c r="S237" s="142"/>
      <c r="T237" s="143"/>
      <c r="U237" s="160"/>
      <c r="W237" s="123"/>
    </row>
    <row r="238" ht="409.5" spans="1:25">
      <c r="A238" s="109">
        <v>241</v>
      </c>
      <c r="B238" s="47" t="s">
        <v>117</v>
      </c>
      <c r="C238" s="47" t="s">
        <v>150</v>
      </c>
      <c r="D238" s="159" t="s">
        <v>4339</v>
      </c>
      <c r="E238" s="54" t="s">
        <v>247</v>
      </c>
      <c r="F238" s="56" t="s">
        <v>5948</v>
      </c>
      <c r="G238" s="80">
        <v>45412</v>
      </c>
      <c r="H238" s="80">
        <v>45412</v>
      </c>
      <c r="I238" s="47" t="s">
        <v>124</v>
      </c>
      <c r="J238" s="47" t="s">
        <v>125</v>
      </c>
      <c r="K238" s="29" t="s">
        <v>922</v>
      </c>
      <c r="L238" s="29" t="s">
        <v>81</v>
      </c>
      <c r="M238" s="47">
        <v>6</v>
      </c>
      <c r="N238" s="34" t="s">
        <v>4850</v>
      </c>
      <c r="O238" s="65">
        <v>45321.6763888889</v>
      </c>
      <c r="P238" s="35"/>
      <c r="Q238" s="35"/>
      <c r="R238" s="40"/>
      <c r="S238" s="40"/>
      <c r="T238" s="36"/>
      <c r="U238" s="34" t="s">
        <v>4851</v>
      </c>
      <c r="V238" s="34" t="s">
        <v>4339</v>
      </c>
      <c r="W238" s="123" t="s">
        <v>4852</v>
      </c>
      <c r="X238" t="s">
        <v>132</v>
      </c>
      <c r="Y238" t="s">
        <v>133</v>
      </c>
    </row>
    <row r="239" ht="409.5" spans="1:25">
      <c r="A239" s="109">
        <v>242</v>
      </c>
      <c r="B239" s="47" t="s">
        <v>117</v>
      </c>
      <c r="C239" s="47" t="s">
        <v>150</v>
      </c>
      <c r="D239" s="159" t="s">
        <v>4339</v>
      </c>
      <c r="E239" s="54" t="s">
        <v>247</v>
      </c>
      <c r="F239" s="56" t="s">
        <v>5948</v>
      </c>
      <c r="G239" s="80">
        <v>45627</v>
      </c>
      <c r="H239" s="80">
        <v>45627</v>
      </c>
      <c r="I239" s="47" t="s">
        <v>124</v>
      </c>
      <c r="J239" s="47" t="s">
        <v>125</v>
      </c>
      <c r="K239" s="29" t="s">
        <v>922</v>
      </c>
      <c r="L239" s="29" t="s">
        <v>81</v>
      </c>
      <c r="M239" s="47">
        <v>6</v>
      </c>
      <c r="N239" s="144" t="s">
        <v>4853</v>
      </c>
      <c r="O239" s="140">
        <v>45497.5402777778</v>
      </c>
      <c r="P239" s="47"/>
      <c r="Q239" s="47"/>
      <c r="R239" s="142"/>
      <c r="S239" s="142"/>
      <c r="T239" s="143"/>
      <c r="U239" s="160" t="s">
        <v>4854</v>
      </c>
      <c r="V239" t="s">
        <v>4339</v>
      </c>
      <c r="W239" s="123" t="s">
        <v>4855</v>
      </c>
      <c r="X239" t="s">
        <v>132</v>
      </c>
      <c r="Y239" t="s">
        <v>138</v>
      </c>
    </row>
    <row r="240" ht="409.5" spans="1:25">
      <c r="A240" s="109">
        <v>243</v>
      </c>
      <c r="B240" s="47" t="s">
        <v>117</v>
      </c>
      <c r="C240" s="47" t="s">
        <v>150</v>
      </c>
      <c r="D240" s="159" t="s">
        <v>4856</v>
      </c>
      <c r="E240" s="57" t="s">
        <v>247</v>
      </c>
      <c r="F240" s="56" t="s">
        <v>5948</v>
      </c>
      <c r="G240" s="80">
        <v>45412</v>
      </c>
      <c r="H240" s="80">
        <v>45412</v>
      </c>
      <c r="I240" s="47" t="s">
        <v>124</v>
      </c>
      <c r="J240" s="47" t="s">
        <v>125</v>
      </c>
      <c r="K240" s="29" t="s">
        <v>922</v>
      </c>
      <c r="L240" s="29" t="s">
        <v>81</v>
      </c>
      <c r="M240" s="47">
        <v>6</v>
      </c>
      <c r="N240" s="34" t="s">
        <v>4850</v>
      </c>
      <c r="O240" s="65">
        <v>45321.6763888889</v>
      </c>
      <c r="P240" s="35"/>
      <c r="Q240" s="35"/>
      <c r="R240" s="40"/>
      <c r="S240" s="40"/>
      <c r="T240" s="36"/>
      <c r="U240" s="34" t="s">
        <v>4851</v>
      </c>
      <c r="V240" s="34" t="s">
        <v>4856</v>
      </c>
      <c r="W240" s="123" t="s">
        <v>4852</v>
      </c>
      <c r="X240" t="s">
        <v>132</v>
      </c>
      <c r="Y240" t="s">
        <v>133</v>
      </c>
    </row>
    <row r="241" ht="409.5" spans="1:25">
      <c r="A241" s="109">
        <v>244</v>
      </c>
      <c r="B241" s="47" t="s">
        <v>117</v>
      </c>
      <c r="C241" s="47" t="s">
        <v>150</v>
      </c>
      <c r="D241" s="159" t="s">
        <v>4856</v>
      </c>
      <c r="E241" s="57" t="s">
        <v>247</v>
      </c>
      <c r="F241" s="56" t="s">
        <v>5948</v>
      </c>
      <c r="G241" s="80">
        <v>45627</v>
      </c>
      <c r="H241" s="80">
        <v>45627</v>
      </c>
      <c r="I241" s="47" t="s">
        <v>124</v>
      </c>
      <c r="J241" s="47" t="s">
        <v>125</v>
      </c>
      <c r="K241" s="29" t="s">
        <v>922</v>
      </c>
      <c r="L241" s="29" t="s">
        <v>81</v>
      </c>
      <c r="M241" s="47">
        <v>6</v>
      </c>
      <c r="N241" s="144" t="s">
        <v>4853</v>
      </c>
      <c r="O241" s="140">
        <v>45497.5402777778</v>
      </c>
      <c r="P241" s="47"/>
      <c r="Q241" s="47"/>
      <c r="R241" s="142"/>
      <c r="S241" s="142"/>
      <c r="T241" s="143"/>
      <c r="U241" s="160" t="s">
        <v>4854</v>
      </c>
      <c r="V241" t="s">
        <v>4856</v>
      </c>
      <c r="W241" s="123" t="s">
        <v>4855</v>
      </c>
      <c r="X241" t="s">
        <v>132</v>
      </c>
      <c r="Y241" t="s">
        <v>138</v>
      </c>
    </row>
    <row r="242" ht="409.5" spans="1:25">
      <c r="A242" s="109">
        <v>245</v>
      </c>
      <c r="B242" s="47" t="s">
        <v>117</v>
      </c>
      <c r="C242" s="47" t="s">
        <v>150</v>
      </c>
      <c r="D242" s="159" t="s">
        <v>4857</v>
      </c>
      <c r="E242" s="54" t="s">
        <v>120</v>
      </c>
      <c r="F242" s="126" t="s">
        <v>5948</v>
      </c>
      <c r="G242" s="80">
        <v>45323</v>
      </c>
      <c r="H242" s="81">
        <v>45351</v>
      </c>
      <c r="I242" s="47" t="s">
        <v>124</v>
      </c>
      <c r="J242" s="47" t="s">
        <v>125</v>
      </c>
      <c r="K242" s="29" t="s">
        <v>922</v>
      </c>
      <c r="L242" s="29" t="s">
        <v>81</v>
      </c>
      <c r="M242" s="47">
        <v>6</v>
      </c>
      <c r="N242" s="34" t="s">
        <v>4858</v>
      </c>
      <c r="O242" s="65">
        <v>45321.6763888889</v>
      </c>
      <c r="P242" s="35"/>
      <c r="Q242" s="35"/>
      <c r="R242" s="40"/>
      <c r="S242" s="40"/>
      <c r="T242" s="36"/>
      <c r="U242" s="34" t="s">
        <v>4859</v>
      </c>
      <c r="V242" s="34" t="s">
        <v>4857</v>
      </c>
      <c r="W242" s="123" t="s">
        <v>4860</v>
      </c>
      <c r="X242" t="s">
        <v>132</v>
      </c>
      <c r="Y242" t="s">
        <v>133</v>
      </c>
    </row>
    <row r="243" ht="409.5" spans="1:25">
      <c r="A243" s="109">
        <v>246</v>
      </c>
      <c r="B243" s="47" t="s">
        <v>117</v>
      </c>
      <c r="C243" s="47" t="s">
        <v>150</v>
      </c>
      <c r="D243" s="159" t="s">
        <v>4857</v>
      </c>
      <c r="E243" s="54" t="s">
        <v>120</v>
      </c>
      <c r="F243" s="126" t="s">
        <v>5948</v>
      </c>
      <c r="G243" s="80">
        <v>45383</v>
      </c>
      <c r="H243" s="80">
        <v>45412</v>
      </c>
      <c r="I243" s="47" t="s">
        <v>124</v>
      </c>
      <c r="J243" s="47" t="s">
        <v>125</v>
      </c>
      <c r="K243" s="29" t="s">
        <v>922</v>
      </c>
      <c r="L243" s="29" t="s">
        <v>81</v>
      </c>
      <c r="M243" s="47">
        <v>6</v>
      </c>
      <c r="N243" s="34" t="s">
        <v>4861</v>
      </c>
      <c r="O243" s="65">
        <v>45377.6506944444</v>
      </c>
      <c r="P243" s="35"/>
      <c r="Q243" s="35"/>
      <c r="R243" s="40"/>
      <c r="S243" s="40"/>
      <c r="T243" s="36"/>
      <c r="U243" s="34" t="s">
        <v>4862</v>
      </c>
      <c r="V243" s="34" t="s">
        <v>4857</v>
      </c>
      <c r="W243" s="123" t="s">
        <v>4863</v>
      </c>
      <c r="X243" t="s">
        <v>132</v>
      </c>
      <c r="Y243" t="s">
        <v>163</v>
      </c>
    </row>
    <row r="244" ht="409.5" spans="1:25">
      <c r="A244" s="109">
        <v>247</v>
      </c>
      <c r="B244" s="47" t="s">
        <v>117</v>
      </c>
      <c r="C244" s="47" t="s">
        <v>150</v>
      </c>
      <c r="D244" s="159" t="s">
        <v>4857</v>
      </c>
      <c r="E244" s="54" t="s">
        <v>120</v>
      </c>
      <c r="F244" s="126" t="s">
        <v>5948</v>
      </c>
      <c r="G244" s="80">
        <v>45444</v>
      </c>
      <c r="H244" s="80">
        <v>45473</v>
      </c>
      <c r="I244" s="47" t="s">
        <v>124</v>
      </c>
      <c r="J244" s="47" t="s">
        <v>125</v>
      </c>
      <c r="K244" s="29" t="s">
        <v>922</v>
      </c>
      <c r="L244" s="29" t="s">
        <v>81</v>
      </c>
      <c r="M244" s="47">
        <v>6</v>
      </c>
      <c r="N244" s="34" t="s">
        <v>4864</v>
      </c>
      <c r="O244" s="65">
        <v>45440.4583333333</v>
      </c>
      <c r="P244" s="35"/>
      <c r="Q244" s="35"/>
      <c r="R244" s="40"/>
      <c r="S244" s="40"/>
      <c r="T244" s="36"/>
      <c r="U244" s="34" t="s">
        <v>4865</v>
      </c>
      <c r="V244" s="34" t="s">
        <v>4857</v>
      </c>
      <c r="W244" s="123" t="s">
        <v>4866</v>
      </c>
      <c r="X244" t="s">
        <v>132</v>
      </c>
      <c r="Y244" t="s">
        <v>438</v>
      </c>
    </row>
    <row r="245" ht="409.5" spans="1:25">
      <c r="A245" s="109">
        <v>248</v>
      </c>
      <c r="B245" s="47" t="s">
        <v>117</v>
      </c>
      <c r="C245" s="47" t="s">
        <v>150</v>
      </c>
      <c r="D245" s="159" t="s">
        <v>4857</v>
      </c>
      <c r="E245" s="54" t="s">
        <v>120</v>
      </c>
      <c r="F245" s="126" t="s">
        <v>5948</v>
      </c>
      <c r="G245" s="80">
        <v>45505</v>
      </c>
      <c r="H245" s="80">
        <v>45535</v>
      </c>
      <c r="I245" s="47" t="s">
        <v>124</v>
      </c>
      <c r="J245" s="47" t="s">
        <v>125</v>
      </c>
      <c r="K245" s="29" t="s">
        <v>922</v>
      </c>
      <c r="L245" s="29" t="s">
        <v>81</v>
      </c>
      <c r="M245" s="47">
        <v>6</v>
      </c>
      <c r="N245" s="144" t="s">
        <v>4867</v>
      </c>
      <c r="O245" s="140">
        <v>45497.5402777778</v>
      </c>
      <c r="P245" s="47"/>
      <c r="Q245" s="47"/>
      <c r="R245" s="142"/>
      <c r="S245" s="142"/>
      <c r="T245" s="143"/>
      <c r="U245" s="160" t="s">
        <v>4868</v>
      </c>
      <c r="V245" t="s">
        <v>4857</v>
      </c>
      <c r="W245" s="123" t="s">
        <v>4869</v>
      </c>
      <c r="X245" t="s">
        <v>132</v>
      </c>
      <c r="Y245" t="s">
        <v>138</v>
      </c>
    </row>
    <row r="246" ht="409.5" spans="1:25">
      <c r="A246" s="109">
        <v>249</v>
      </c>
      <c r="B246" s="47" t="s">
        <v>117</v>
      </c>
      <c r="C246" s="47" t="s">
        <v>150</v>
      </c>
      <c r="D246" s="159" t="s">
        <v>4857</v>
      </c>
      <c r="E246" s="54" t="s">
        <v>120</v>
      </c>
      <c r="F246" s="126" t="s">
        <v>5948</v>
      </c>
      <c r="G246" s="80">
        <v>45566</v>
      </c>
      <c r="H246" s="80">
        <v>45596</v>
      </c>
      <c r="I246" s="47" t="s">
        <v>124</v>
      </c>
      <c r="J246" s="47" t="s">
        <v>125</v>
      </c>
      <c r="K246" s="29" t="s">
        <v>922</v>
      </c>
      <c r="L246" s="29" t="s">
        <v>81</v>
      </c>
      <c r="M246" s="47">
        <v>6</v>
      </c>
      <c r="N246" s="144" t="s">
        <v>4870</v>
      </c>
      <c r="O246" s="140">
        <v>45547.6826388889</v>
      </c>
      <c r="P246" s="47"/>
      <c r="Q246" s="47"/>
      <c r="R246" s="142"/>
      <c r="S246" s="142"/>
      <c r="T246" s="143"/>
      <c r="U246" s="160" t="s">
        <v>4871</v>
      </c>
      <c r="V246" t="s">
        <v>4857</v>
      </c>
      <c r="W246" s="123" t="s">
        <v>4872</v>
      </c>
      <c r="X246" t="s">
        <v>132</v>
      </c>
      <c r="Y246" t="s">
        <v>149</v>
      </c>
    </row>
    <row r="247" spans="1:21">
      <c r="A247" s="109">
        <v>250</v>
      </c>
      <c r="B247" s="47" t="s">
        <v>117</v>
      </c>
      <c r="C247" s="47" t="s">
        <v>150</v>
      </c>
      <c r="D247" s="159" t="s">
        <v>4857</v>
      </c>
      <c r="E247" s="54" t="s">
        <v>120</v>
      </c>
      <c r="F247" s="126" t="s">
        <v>5948</v>
      </c>
      <c r="G247" s="80">
        <v>45627</v>
      </c>
      <c r="H247" s="80">
        <v>45657</v>
      </c>
      <c r="I247" s="47" t="s">
        <v>124</v>
      </c>
      <c r="J247" s="47" t="s">
        <v>125</v>
      </c>
      <c r="K247" s="29" t="s">
        <v>922</v>
      </c>
      <c r="L247" s="29" t="s">
        <v>81</v>
      </c>
      <c r="M247" s="47">
        <v>6</v>
      </c>
      <c r="N247" s="140"/>
      <c r="O247" s="140"/>
      <c r="P247" s="47"/>
      <c r="Q247" s="47"/>
      <c r="R247" s="142"/>
      <c r="S247" s="142"/>
      <c r="T247" s="143"/>
      <c r="U247" s="143"/>
    </row>
    <row r="248" ht="409.5" spans="1:25">
      <c r="A248" s="109">
        <v>251</v>
      </c>
      <c r="B248" s="47" t="s">
        <v>117</v>
      </c>
      <c r="C248" s="29" t="s">
        <v>150</v>
      </c>
      <c r="D248" s="94" t="s">
        <v>4338</v>
      </c>
      <c r="E248" s="54" t="s">
        <v>120</v>
      </c>
      <c r="F248" s="126" t="s">
        <v>5948</v>
      </c>
      <c r="G248" s="80">
        <v>45323</v>
      </c>
      <c r="H248" s="81">
        <v>45351</v>
      </c>
      <c r="I248" s="29" t="s">
        <v>124</v>
      </c>
      <c r="J248" s="29" t="s">
        <v>125</v>
      </c>
      <c r="K248" s="29" t="s">
        <v>922</v>
      </c>
      <c r="L248" s="29" t="s">
        <v>81</v>
      </c>
      <c r="M248" s="29">
        <v>3</v>
      </c>
      <c r="N248" s="34" t="s">
        <v>4873</v>
      </c>
      <c r="O248" s="65">
        <v>45322.4895833333</v>
      </c>
      <c r="P248" s="35"/>
      <c r="Q248" s="35"/>
      <c r="R248" s="40"/>
      <c r="S248" s="40"/>
      <c r="T248" s="36"/>
      <c r="U248" s="34" t="s">
        <v>4874</v>
      </c>
      <c r="V248" s="34" t="s">
        <v>4338</v>
      </c>
      <c r="W248" s="123" t="s">
        <v>4875</v>
      </c>
      <c r="X248" t="s">
        <v>132</v>
      </c>
      <c r="Y248" t="s">
        <v>133</v>
      </c>
    </row>
    <row r="249" ht="409.5" spans="1:25">
      <c r="A249" s="109">
        <v>252</v>
      </c>
      <c r="B249" s="47" t="s">
        <v>117</v>
      </c>
      <c r="C249" s="29" t="s">
        <v>150</v>
      </c>
      <c r="D249" s="94" t="s">
        <v>4338</v>
      </c>
      <c r="E249" s="54" t="s">
        <v>120</v>
      </c>
      <c r="F249" s="126" t="s">
        <v>5948</v>
      </c>
      <c r="G249" s="80">
        <v>45383</v>
      </c>
      <c r="H249" s="80">
        <v>45412</v>
      </c>
      <c r="I249" s="29" t="s">
        <v>124</v>
      </c>
      <c r="J249" s="29" t="s">
        <v>125</v>
      </c>
      <c r="K249" s="29" t="s">
        <v>922</v>
      </c>
      <c r="L249" s="29" t="s">
        <v>81</v>
      </c>
      <c r="M249" s="29">
        <v>3</v>
      </c>
      <c r="N249" s="34" t="s">
        <v>4876</v>
      </c>
      <c r="O249" s="65">
        <v>45377.5173611111</v>
      </c>
      <c r="P249" s="35"/>
      <c r="Q249" s="35"/>
      <c r="R249" s="40"/>
      <c r="S249" s="40"/>
      <c r="T249" s="36"/>
      <c r="U249" s="34" t="s">
        <v>4877</v>
      </c>
      <c r="V249" s="34" t="s">
        <v>4338</v>
      </c>
      <c r="W249" s="123" t="s">
        <v>4878</v>
      </c>
      <c r="X249" t="s">
        <v>132</v>
      </c>
      <c r="Y249" t="s">
        <v>163</v>
      </c>
    </row>
    <row r="250" ht="391.5" spans="1:25">
      <c r="A250" s="109">
        <v>253</v>
      </c>
      <c r="B250" s="47" t="s">
        <v>117</v>
      </c>
      <c r="C250" s="29" t="s">
        <v>150</v>
      </c>
      <c r="D250" s="94" t="s">
        <v>4338</v>
      </c>
      <c r="E250" s="54" t="s">
        <v>120</v>
      </c>
      <c r="F250" s="126" t="s">
        <v>5948</v>
      </c>
      <c r="G250" s="80">
        <v>45444</v>
      </c>
      <c r="H250" s="80">
        <v>45473</v>
      </c>
      <c r="I250" s="29" t="s">
        <v>124</v>
      </c>
      <c r="J250" s="29" t="s">
        <v>125</v>
      </c>
      <c r="K250" s="29" t="s">
        <v>922</v>
      </c>
      <c r="L250" s="29" t="s">
        <v>81</v>
      </c>
      <c r="M250" s="29">
        <v>3</v>
      </c>
      <c r="N250" s="34" t="s">
        <v>4879</v>
      </c>
      <c r="O250" s="65">
        <v>45434.5</v>
      </c>
      <c r="P250" s="35"/>
      <c r="Q250" s="35"/>
      <c r="R250" s="40"/>
      <c r="S250" s="40"/>
      <c r="T250" s="36"/>
      <c r="U250" s="34" t="s">
        <v>4880</v>
      </c>
      <c r="V250" s="34" t="s">
        <v>4338</v>
      </c>
      <c r="W250" s="123" t="s">
        <v>4881</v>
      </c>
      <c r="X250" s="124" t="s">
        <v>132</v>
      </c>
      <c r="Y250" s="124" t="s">
        <v>438</v>
      </c>
    </row>
    <row r="251" ht="409.5" spans="1:25">
      <c r="A251" s="109">
        <v>254</v>
      </c>
      <c r="B251" s="47" t="s">
        <v>117</v>
      </c>
      <c r="C251" s="29" t="s">
        <v>150</v>
      </c>
      <c r="D251" s="94" t="s">
        <v>4338</v>
      </c>
      <c r="E251" s="54" t="s">
        <v>120</v>
      </c>
      <c r="F251" s="126" t="s">
        <v>5948</v>
      </c>
      <c r="G251" s="80">
        <v>45505</v>
      </c>
      <c r="H251" s="80">
        <v>45535</v>
      </c>
      <c r="I251" s="29" t="s">
        <v>124</v>
      </c>
      <c r="J251" s="29" t="s">
        <v>125</v>
      </c>
      <c r="K251" s="29" t="s">
        <v>922</v>
      </c>
      <c r="L251" s="29" t="s">
        <v>81</v>
      </c>
      <c r="M251" s="29">
        <v>3</v>
      </c>
      <c r="N251" s="144" t="s">
        <v>4882</v>
      </c>
      <c r="O251" s="140">
        <v>45503.4888888889</v>
      </c>
      <c r="P251" s="47"/>
      <c r="Q251" s="47"/>
      <c r="R251" s="142"/>
      <c r="S251" s="142"/>
      <c r="T251" s="143"/>
      <c r="U251" s="160" t="s">
        <v>4883</v>
      </c>
      <c r="V251" t="s">
        <v>4338</v>
      </c>
      <c r="W251" s="123" t="s">
        <v>4884</v>
      </c>
      <c r="X251" t="s">
        <v>132</v>
      </c>
      <c r="Y251" t="s">
        <v>138</v>
      </c>
    </row>
    <row r="252" ht="409.5" spans="1:25">
      <c r="A252" s="109">
        <v>255</v>
      </c>
      <c r="B252" s="47" t="s">
        <v>117</v>
      </c>
      <c r="C252" s="29" t="s">
        <v>150</v>
      </c>
      <c r="D252" s="94" t="s">
        <v>4338</v>
      </c>
      <c r="E252" s="54" t="s">
        <v>120</v>
      </c>
      <c r="F252" s="126" t="s">
        <v>5948</v>
      </c>
      <c r="G252" s="80">
        <v>45566</v>
      </c>
      <c r="H252" s="80">
        <v>45596</v>
      </c>
      <c r="I252" s="29" t="s">
        <v>124</v>
      </c>
      <c r="J252" s="29" t="s">
        <v>125</v>
      </c>
      <c r="K252" s="29" t="s">
        <v>922</v>
      </c>
      <c r="L252" s="29" t="s">
        <v>81</v>
      </c>
      <c r="M252" s="29">
        <v>3</v>
      </c>
      <c r="N252" s="144" t="s">
        <v>4885</v>
      </c>
      <c r="O252" s="140">
        <v>45548.4826388889</v>
      </c>
      <c r="P252" s="47"/>
      <c r="Q252" s="47"/>
      <c r="R252" s="142"/>
      <c r="S252" s="142"/>
      <c r="T252" s="143"/>
      <c r="U252" s="160" t="s">
        <v>4886</v>
      </c>
      <c r="V252" t="s">
        <v>4338</v>
      </c>
      <c r="W252" s="123" t="s">
        <v>4887</v>
      </c>
      <c r="X252" t="s">
        <v>132</v>
      </c>
      <c r="Y252" t="s">
        <v>149</v>
      </c>
    </row>
    <row r="253" spans="1:21">
      <c r="A253" s="109">
        <v>256</v>
      </c>
      <c r="B253" s="47" t="s">
        <v>117</v>
      </c>
      <c r="C253" s="29" t="s">
        <v>150</v>
      </c>
      <c r="D253" s="94" t="s">
        <v>4338</v>
      </c>
      <c r="E253" s="54" t="s">
        <v>120</v>
      </c>
      <c r="F253" s="126" t="s">
        <v>5948</v>
      </c>
      <c r="G253" s="80">
        <v>45627</v>
      </c>
      <c r="H253" s="80">
        <v>45657</v>
      </c>
      <c r="I253" s="29" t="s">
        <v>124</v>
      </c>
      <c r="J253" s="29" t="s">
        <v>125</v>
      </c>
      <c r="K253" s="29" t="s">
        <v>922</v>
      </c>
      <c r="L253" s="29" t="s">
        <v>81</v>
      </c>
      <c r="M253" s="29">
        <v>3</v>
      </c>
      <c r="N253" s="140"/>
      <c r="O253" s="140"/>
      <c r="P253" s="47"/>
      <c r="Q253" s="47"/>
      <c r="R253" s="142"/>
      <c r="S253" s="142"/>
      <c r="T253" s="143"/>
      <c r="U253" s="143"/>
    </row>
    <row r="254" ht="409.5" spans="1:25">
      <c r="A254" s="109">
        <v>257</v>
      </c>
      <c r="B254" s="47" t="s">
        <v>117</v>
      </c>
      <c r="C254" s="29" t="s">
        <v>150</v>
      </c>
      <c r="D254" s="94" t="s">
        <v>4937</v>
      </c>
      <c r="E254" s="57" t="s">
        <v>412</v>
      </c>
      <c r="F254" s="126" t="s">
        <v>5948</v>
      </c>
      <c r="G254" s="80">
        <v>45323</v>
      </c>
      <c r="H254" s="81">
        <v>45351</v>
      </c>
      <c r="I254" s="29" t="s">
        <v>124</v>
      </c>
      <c r="J254" s="29" t="s">
        <v>125</v>
      </c>
      <c r="K254" s="29" t="s">
        <v>922</v>
      </c>
      <c r="L254" s="29" t="s">
        <v>81</v>
      </c>
      <c r="M254" s="29">
        <v>3</v>
      </c>
      <c r="N254" s="34" t="s">
        <v>4938</v>
      </c>
      <c r="O254" s="65">
        <v>45321.6763888889</v>
      </c>
      <c r="P254" s="35"/>
      <c r="Q254" s="35"/>
      <c r="R254" s="40"/>
      <c r="S254" s="40"/>
      <c r="T254" s="36"/>
      <c r="U254" s="34" t="s">
        <v>4939</v>
      </c>
      <c r="V254" s="34" t="s">
        <v>4937</v>
      </c>
      <c r="W254" s="123" t="s">
        <v>4940</v>
      </c>
      <c r="X254" t="s">
        <v>132</v>
      </c>
      <c r="Y254" t="s">
        <v>133</v>
      </c>
    </row>
    <row r="255" ht="409.5" spans="1:25">
      <c r="A255" s="109">
        <v>258</v>
      </c>
      <c r="B255" s="47" t="s">
        <v>117</v>
      </c>
      <c r="C255" s="29" t="s">
        <v>150</v>
      </c>
      <c r="D255" s="94" t="s">
        <v>4937</v>
      </c>
      <c r="E255" s="57" t="s">
        <v>412</v>
      </c>
      <c r="F255" s="126" t="s">
        <v>5948</v>
      </c>
      <c r="G255" s="80">
        <v>45383</v>
      </c>
      <c r="H255" s="80">
        <v>45412</v>
      </c>
      <c r="I255" s="29" t="s">
        <v>124</v>
      </c>
      <c r="J255" s="29" t="s">
        <v>125</v>
      </c>
      <c r="K255" s="29" t="s">
        <v>922</v>
      </c>
      <c r="L255" s="29" t="s">
        <v>81</v>
      </c>
      <c r="M255" s="29">
        <v>3</v>
      </c>
      <c r="N255" s="34" t="s">
        <v>4941</v>
      </c>
      <c r="O255" s="65">
        <v>45377.6506944444</v>
      </c>
      <c r="P255" s="35"/>
      <c r="Q255" s="35"/>
      <c r="R255" s="40"/>
      <c r="S255" s="40"/>
      <c r="T255" s="36"/>
      <c r="U255" s="34" t="s">
        <v>4942</v>
      </c>
      <c r="V255" s="34" t="s">
        <v>4937</v>
      </c>
      <c r="W255" s="123" t="s">
        <v>4943</v>
      </c>
      <c r="X255" t="s">
        <v>132</v>
      </c>
      <c r="Y255" t="s">
        <v>163</v>
      </c>
    </row>
    <row r="256" ht="409.5" spans="1:25">
      <c r="A256" s="109">
        <v>259</v>
      </c>
      <c r="B256" s="47" t="s">
        <v>117</v>
      </c>
      <c r="C256" s="29" t="s">
        <v>150</v>
      </c>
      <c r="D256" s="94" t="s">
        <v>4937</v>
      </c>
      <c r="E256" s="57" t="s">
        <v>412</v>
      </c>
      <c r="F256" s="126" t="s">
        <v>5948</v>
      </c>
      <c r="G256" s="80">
        <v>45444</v>
      </c>
      <c r="H256" s="80">
        <v>45473</v>
      </c>
      <c r="I256" s="29" t="s">
        <v>124</v>
      </c>
      <c r="J256" s="29" t="s">
        <v>125</v>
      </c>
      <c r="K256" s="29" t="s">
        <v>922</v>
      </c>
      <c r="L256" s="29" t="s">
        <v>81</v>
      </c>
      <c r="M256" s="29">
        <v>3</v>
      </c>
      <c r="N256" s="34" t="s">
        <v>4944</v>
      </c>
      <c r="O256" s="65">
        <v>45440.4583333333</v>
      </c>
      <c r="P256" s="35"/>
      <c r="Q256" s="35"/>
      <c r="R256" s="40"/>
      <c r="S256" s="40"/>
      <c r="T256" s="36"/>
      <c r="U256" s="34" t="s">
        <v>4945</v>
      </c>
      <c r="V256" s="34" t="s">
        <v>4937</v>
      </c>
      <c r="W256" s="123" t="s">
        <v>4946</v>
      </c>
      <c r="X256" t="s">
        <v>132</v>
      </c>
      <c r="Y256" t="s">
        <v>438</v>
      </c>
    </row>
    <row r="257" ht="409.5" spans="1:25">
      <c r="A257" s="109">
        <v>260</v>
      </c>
      <c r="B257" s="47" t="s">
        <v>117</v>
      </c>
      <c r="C257" s="29" t="s">
        <v>150</v>
      </c>
      <c r="D257" s="94" t="s">
        <v>4937</v>
      </c>
      <c r="E257" s="57" t="s">
        <v>412</v>
      </c>
      <c r="F257" s="126" t="s">
        <v>5948</v>
      </c>
      <c r="G257" s="80">
        <v>45505</v>
      </c>
      <c r="H257" s="80">
        <v>45535</v>
      </c>
      <c r="I257" s="29" t="s">
        <v>124</v>
      </c>
      <c r="J257" s="29" t="s">
        <v>125</v>
      </c>
      <c r="K257" s="29" t="s">
        <v>922</v>
      </c>
      <c r="L257" s="29" t="s">
        <v>81</v>
      </c>
      <c r="M257" s="29">
        <v>3</v>
      </c>
      <c r="N257" s="144" t="s">
        <v>4947</v>
      </c>
      <c r="O257" s="140">
        <v>45503.4888888889</v>
      </c>
      <c r="P257" s="47"/>
      <c r="Q257" s="47"/>
      <c r="R257" s="142"/>
      <c r="S257" s="142"/>
      <c r="T257" s="143"/>
      <c r="U257" s="160" t="s">
        <v>4948</v>
      </c>
      <c r="V257" t="s">
        <v>4937</v>
      </c>
      <c r="W257" s="123" t="s">
        <v>4949</v>
      </c>
      <c r="X257" t="s">
        <v>132</v>
      </c>
      <c r="Y257" t="s">
        <v>138</v>
      </c>
    </row>
    <row r="258" ht="409.5" spans="1:25">
      <c r="A258" s="109">
        <v>261</v>
      </c>
      <c r="B258" s="47" t="s">
        <v>117</v>
      </c>
      <c r="C258" s="29" t="s">
        <v>150</v>
      </c>
      <c r="D258" s="94" t="s">
        <v>4937</v>
      </c>
      <c r="E258" s="57" t="s">
        <v>412</v>
      </c>
      <c r="F258" s="126" t="s">
        <v>5948</v>
      </c>
      <c r="G258" s="80">
        <v>45566</v>
      </c>
      <c r="H258" s="80">
        <v>45596</v>
      </c>
      <c r="I258" s="29" t="s">
        <v>124</v>
      </c>
      <c r="J258" s="29" t="s">
        <v>125</v>
      </c>
      <c r="K258" s="29" t="s">
        <v>922</v>
      </c>
      <c r="L258" s="29" t="s">
        <v>81</v>
      </c>
      <c r="M258" s="29">
        <v>3</v>
      </c>
      <c r="N258" s="144" t="s">
        <v>4950</v>
      </c>
      <c r="O258" s="140">
        <v>45548.4826388889</v>
      </c>
      <c r="P258" s="47"/>
      <c r="Q258" s="47"/>
      <c r="R258" s="142"/>
      <c r="S258" s="142"/>
      <c r="T258" s="143"/>
      <c r="U258" s="160" t="s">
        <v>4951</v>
      </c>
      <c r="V258" t="s">
        <v>4937</v>
      </c>
      <c r="W258" s="123" t="s">
        <v>4952</v>
      </c>
      <c r="X258" t="s">
        <v>132</v>
      </c>
      <c r="Y258" t="s">
        <v>149</v>
      </c>
    </row>
    <row r="259" spans="1:21">
      <c r="A259" s="109">
        <v>262</v>
      </c>
      <c r="B259" s="47" t="s">
        <v>117</v>
      </c>
      <c r="C259" s="29" t="s">
        <v>150</v>
      </c>
      <c r="D259" s="94" t="s">
        <v>4937</v>
      </c>
      <c r="E259" s="57" t="s">
        <v>412</v>
      </c>
      <c r="F259" s="126" t="s">
        <v>5948</v>
      </c>
      <c r="G259" s="80">
        <v>45627</v>
      </c>
      <c r="H259" s="80">
        <v>45657</v>
      </c>
      <c r="I259" s="29" t="s">
        <v>124</v>
      </c>
      <c r="J259" s="29" t="s">
        <v>125</v>
      </c>
      <c r="K259" s="29" t="s">
        <v>922</v>
      </c>
      <c r="L259" s="29" t="s">
        <v>81</v>
      </c>
      <c r="M259" s="29">
        <v>3</v>
      </c>
      <c r="N259" s="140"/>
      <c r="O259" s="140"/>
      <c r="P259" s="47"/>
      <c r="Q259" s="47"/>
      <c r="R259" s="142"/>
      <c r="S259" s="142"/>
      <c r="T259" s="143"/>
      <c r="U259" s="143"/>
    </row>
    <row r="260" ht="409.5" spans="1:25">
      <c r="A260" s="109">
        <v>264</v>
      </c>
      <c r="B260" s="47" t="s">
        <v>117</v>
      </c>
      <c r="C260" s="47" t="s">
        <v>150</v>
      </c>
      <c r="D260" s="159" t="s">
        <v>1094</v>
      </c>
      <c r="E260" s="54" t="s">
        <v>412</v>
      </c>
      <c r="F260" s="56" t="s">
        <v>5948</v>
      </c>
      <c r="G260" s="80">
        <v>45383</v>
      </c>
      <c r="H260" s="80">
        <v>45412</v>
      </c>
      <c r="I260" s="47" t="s">
        <v>124</v>
      </c>
      <c r="J260" s="47" t="s">
        <v>125</v>
      </c>
      <c r="K260" s="29" t="s">
        <v>922</v>
      </c>
      <c r="L260" s="29" t="s">
        <v>81</v>
      </c>
      <c r="M260" s="47">
        <v>18</v>
      </c>
      <c r="N260" s="34" t="s">
        <v>4968</v>
      </c>
      <c r="O260" s="65">
        <v>45359.4930555556</v>
      </c>
      <c r="P260" s="35"/>
      <c r="Q260" s="35"/>
      <c r="R260" s="40"/>
      <c r="S260" s="40"/>
      <c r="T260" s="36"/>
      <c r="U260" s="34" t="s">
        <v>4969</v>
      </c>
      <c r="V260" s="34" t="s">
        <v>1094</v>
      </c>
      <c r="W260" s="123" t="s">
        <v>4970</v>
      </c>
      <c r="X260" t="s">
        <v>132</v>
      </c>
      <c r="Y260" t="s">
        <v>163</v>
      </c>
    </row>
    <row r="261" ht="409.5" spans="1:25">
      <c r="A261" s="109">
        <v>265</v>
      </c>
      <c r="B261" s="47" t="s">
        <v>117</v>
      </c>
      <c r="C261" s="47" t="s">
        <v>150</v>
      </c>
      <c r="D261" s="159" t="s">
        <v>1094</v>
      </c>
      <c r="E261" s="54" t="s">
        <v>412</v>
      </c>
      <c r="F261" s="56" t="s">
        <v>5948</v>
      </c>
      <c r="G261" s="80">
        <v>45444</v>
      </c>
      <c r="H261" s="80">
        <v>45473</v>
      </c>
      <c r="I261" s="47" t="s">
        <v>124</v>
      </c>
      <c r="J261" s="47" t="s">
        <v>125</v>
      </c>
      <c r="K261" s="29" t="s">
        <v>922</v>
      </c>
      <c r="L261" s="29" t="s">
        <v>81</v>
      </c>
      <c r="M261" s="47">
        <v>18</v>
      </c>
      <c r="N261" s="34" t="s">
        <v>4971</v>
      </c>
      <c r="O261" s="65">
        <v>45442.6875</v>
      </c>
      <c r="P261" s="35"/>
      <c r="Q261" s="35"/>
      <c r="R261" s="40"/>
      <c r="S261" s="40"/>
      <c r="T261" s="36"/>
      <c r="U261" s="34" t="s">
        <v>4972</v>
      </c>
      <c r="V261" s="34" t="s">
        <v>1094</v>
      </c>
      <c r="W261" s="123" t="s">
        <v>4973</v>
      </c>
      <c r="X261" s="124" t="s">
        <v>132</v>
      </c>
      <c r="Y261" s="124" t="s">
        <v>438</v>
      </c>
    </row>
    <row r="262" ht="409.5" spans="1:25">
      <c r="A262" s="109">
        <v>266</v>
      </c>
      <c r="B262" s="47" t="s">
        <v>117</v>
      </c>
      <c r="C262" s="47" t="s">
        <v>150</v>
      </c>
      <c r="D262" s="159" t="s">
        <v>1094</v>
      </c>
      <c r="E262" s="54" t="s">
        <v>412</v>
      </c>
      <c r="F262" s="56" t="s">
        <v>5948</v>
      </c>
      <c r="G262" s="80">
        <v>45505</v>
      </c>
      <c r="H262" s="80">
        <v>45535</v>
      </c>
      <c r="I262" s="47" t="s">
        <v>124</v>
      </c>
      <c r="J262" s="47" t="s">
        <v>125</v>
      </c>
      <c r="K262" s="29" t="s">
        <v>922</v>
      </c>
      <c r="L262" s="29" t="s">
        <v>81</v>
      </c>
      <c r="M262" s="47">
        <v>18</v>
      </c>
      <c r="N262" s="144" t="s">
        <v>4974</v>
      </c>
      <c r="O262" s="140">
        <v>45502.4701388889</v>
      </c>
      <c r="P262" s="47"/>
      <c r="Q262" s="47"/>
      <c r="R262" s="142"/>
      <c r="S262" s="142"/>
      <c r="T262" s="143"/>
      <c r="U262" s="160" t="s">
        <v>4975</v>
      </c>
      <c r="V262" t="s">
        <v>1094</v>
      </c>
      <c r="W262" s="123" t="s">
        <v>4976</v>
      </c>
      <c r="X262" t="s">
        <v>132</v>
      </c>
      <c r="Y262" t="s">
        <v>138</v>
      </c>
    </row>
    <row r="263" ht="409.5" spans="1:25">
      <c r="A263" s="109">
        <v>267</v>
      </c>
      <c r="B263" s="47" t="s">
        <v>117</v>
      </c>
      <c r="C263" s="47" t="s">
        <v>150</v>
      </c>
      <c r="D263" s="159" t="s">
        <v>1094</v>
      </c>
      <c r="E263" s="54" t="s">
        <v>412</v>
      </c>
      <c r="F263" s="56" t="s">
        <v>5948</v>
      </c>
      <c r="G263" s="80">
        <v>45566</v>
      </c>
      <c r="H263" s="80">
        <v>45596</v>
      </c>
      <c r="I263" s="47" t="s">
        <v>124</v>
      </c>
      <c r="J263" s="47" t="s">
        <v>125</v>
      </c>
      <c r="K263" s="29" t="s">
        <v>922</v>
      </c>
      <c r="L263" s="29" t="s">
        <v>81</v>
      </c>
      <c r="M263" s="47">
        <v>18</v>
      </c>
      <c r="N263" s="144" t="s">
        <v>4977</v>
      </c>
      <c r="O263" s="140">
        <v>45548.4965277778</v>
      </c>
      <c r="P263" s="47"/>
      <c r="Q263" s="47"/>
      <c r="R263" s="142"/>
      <c r="S263" s="142"/>
      <c r="T263" s="143"/>
      <c r="U263" s="160" t="s">
        <v>4978</v>
      </c>
      <c r="V263" t="s">
        <v>1094</v>
      </c>
      <c r="W263" s="123" t="s">
        <v>4979</v>
      </c>
      <c r="X263" t="s">
        <v>132</v>
      </c>
      <c r="Y263" t="s">
        <v>149</v>
      </c>
    </row>
    <row r="264" ht="409.5" spans="1:25">
      <c r="A264" s="109">
        <v>269</v>
      </c>
      <c r="B264" s="47" t="s">
        <v>117</v>
      </c>
      <c r="C264" s="47" t="s">
        <v>150</v>
      </c>
      <c r="D264" s="159" t="s">
        <v>4994</v>
      </c>
      <c r="E264" s="57" t="s">
        <v>455</v>
      </c>
      <c r="F264" s="126" t="s">
        <v>5948</v>
      </c>
      <c r="G264" s="80">
        <v>45383</v>
      </c>
      <c r="H264" s="80">
        <v>45412</v>
      </c>
      <c r="I264" s="47" t="s">
        <v>124</v>
      </c>
      <c r="J264" s="47" t="s">
        <v>125</v>
      </c>
      <c r="K264" s="29" t="s">
        <v>922</v>
      </c>
      <c r="L264" s="29" t="s">
        <v>81</v>
      </c>
      <c r="M264" s="47">
        <v>3</v>
      </c>
      <c r="N264" s="34" t="s">
        <v>4995</v>
      </c>
      <c r="O264" s="65">
        <v>45301.4805555556</v>
      </c>
      <c r="P264" s="35"/>
      <c r="Q264" s="35"/>
      <c r="R264" s="40"/>
      <c r="S264" s="40"/>
      <c r="T264" s="36"/>
      <c r="U264" s="34" t="s">
        <v>4996</v>
      </c>
      <c r="V264" s="34" t="s">
        <v>4994</v>
      </c>
      <c r="W264" s="123" t="s">
        <v>4997</v>
      </c>
      <c r="X264" t="s">
        <v>132</v>
      </c>
      <c r="Y264" t="s">
        <v>133</v>
      </c>
    </row>
    <row r="265" ht="409.5" spans="1:25">
      <c r="A265" s="109">
        <v>269</v>
      </c>
      <c r="B265" s="47" t="s">
        <v>117</v>
      </c>
      <c r="C265" s="47" t="s">
        <v>150</v>
      </c>
      <c r="D265" s="159" t="s">
        <v>4994</v>
      </c>
      <c r="E265" s="57" t="s">
        <v>455</v>
      </c>
      <c r="F265" s="126" t="s">
        <v>5948</v>
      </c>
      <c r="G265" s="80">
        <v>45444</v>
      </c>
      <c r="H265" s="80">
        <v>45473</v>
      </c>
      <c r="I265" s="47" t="s">
        <v>124</v>
      </c>
      <c r="J265" s="47" t="s">
        <v>125</v>
      </c>
      <c r="K265" s="29" t="s">
        <v>922</v>
      </c>
      <c r="L265" s="29" t="s">
        <v>81</v>
      </c>
      <c r="M265" s="47">
        <v>3</v>
      </c>
      <c r="N265" s="34" t="s">
        <v>4988</v>
      </c>
      <c r="O265" s="65">
        <v>45301.4805555556</v>
      </c>
      <c r="P265" s="35"/>
      <c r="Q265" s="35"/>
      <c r="R265" s="40"/>
      <c r="S265" s="40"/>
      <c r="T265" s="36"/>
      <c r="U265" s="34" t="s">
        <v>4989</v>
      </c>
      <c r="V265" s="34" t="s">
        <v>4994</v>
      </c>
      <c r="W265" s="123" t="s">
        <v>4990</v>
      </c>
      <c r="X265" s="124" t="s">
        <v>132</v>
      </c>
      <c r="Y265" s="124" t="s">
        <v>133</v>
      </c>
    </row>
    <row r="266" ht="409.5" spans="1:25">
      <c r="A266" s="109">
        <v>270</v>
      </c>
      <c r="B266" s="47" t="s">
        <v>117</v>
      </c>
      <c r="C266" s="47" t="s">
        <v>150</v>
      </c>
      <c r="D266" s="159" t="s">
        <v>4994</v>
      </c>
      <c r="E266" s="57" t="s">
        <v>455</v>
      </c>
      <c r="F266" s="126" t="s">
        <v>5948</v>
      </c>
      <c r="G266" s="80">
        <v>45505</v>
      </c>
      <c r="H266" s="80">
        <v>45535</v>
      </c>
      <c r="I266" s="47" t="s">
        <v>124</v>
      </c>
      <c r="J266" s="47" t="s">
        <v>125</v>
      </c>
      <c r="K266" s="29" t="s">
        <v>922</v>
      </c>
      <c r="L266" s="29" t="s">
        <v>81</v>
      </c>
      <c r="M266" s="47">
        <v>3</v>
      </c>
      <c r="N266" s="144" t="s">
        <v>4998</v>
      </c>
      <c r="O266" s="140">
        <v>45301.4805555556</v>
      </c>
      <c r="P266" s="47"/>
      <c r="Q266" s="47"/>
      <c r="R266" s="142"/>
      <c r="S266" s="142"/>
      <c r="T266" s="143"/>
      <c r="U266" s="160" t="s">
        <v>4999</v>
      </c>
      <c r="V266" t="s">
        <v>4994</v>
      </c>
      <c r="W266" s="123" t="s">
        <v>5000</v>
      </c>
      <c r="X266" t="s">
        <v>132</v>
      </c>
      <c r="Y266" t="s">
        <v>133</v>
      </c>
    </row>
    <row r="267" ht="409.5" spans="1:25">
      <c r="A267" s="109">
        <v>271</v>
      </c>
      <c r="B267" s="47" t="s">
        <v>117</v>
      </c>
      <c r="C267" s="47" t="s">
        <v>150</v>
      </c>
      <c r="D267" s="159" t="s">
        <v>4994</v>
      </c>
      <c r="E267" s="57" t="s">
        <v>455</v>
      </c>
      <c r="F267" s="126" t="s">
        <v>5948</v>
      </c>
      <c r="G267" s="80">
        <v>45566</v>
      </c>
      <c r="H267" s="80">
        <v>45596</v>
      </c>
      <c r="I267" s="47" t="s">
        <v>124</v>
      </c>
      <c r="J267" s="47" t="s">
        <v>125</v>
      </c>
      <c r="K267" s="29" t="s">
        <v>922</v>
      </c>
      <c r="L267" s="29" t="s">
        <v>81</v>
      </c>
      <c r="M267" s="47">
        <v>3</v>
      </c>
      <c r="N267" s="144" t="s">
        <v>5001</v>
      </c>
      <c r="O267" s="140">
        <v>45301.4805555556</v>
      </c>
      <c r="P267" s="47"/>
      <c r="Q267" s="47"/>
      <c r="R267" s="142"/>
      <c r="S267" s="142"/>
      <c r="T267" s="143"/>
      <c r="U267" s="160" t="s">
        <v>5002</v>
      </c>
      <c r="V267" t="s">
        <v>4994</v>
      </c>
      <c r="W267" s="123" t="s">
        <v>5003</v>
      </c>
      <c r="X267" t="s">
        <v>132</v>
      </c>
      <c r="Y267" t="s">
        <v>133</v>
      </c>
    </row>
    <row r="268" ht="409.5" spans="1:25">
      <c r="A268" s="109">
        <v>273</v>
      </c>
      <c r="B268" s="34" t="s">
        <v>117</v>
      </c>
      <c r="C268" s="33" t="s">
        <v>150</v>
      </c>
      <c r="D268" s="92" t="s">
        <v>4558</v>
      </c>
      <c r="E268" s="54" t="s">
        <v>412</v>
      </c>
      <c r="F268" s="126" t="s">
        <v>5948</v>
      </c>
      <c r="G268" s="80">
        <v>45383</v>
      </c>
      <c r="H268" s="80">
        <v>45412</v>
      </c>
      <c r="I268" s="33" t="s">
        <v>124</v>
      </c>
      <c r="J268" s="33" t="s">
        <v>125</v>
      </c>
      <c r="K268" s="34" t="s">
        <v>922</v>
      </c>
      <c r="L268" s="47" t="s">
        <v>81</v>
      </c>
      <c r="M268" s="33">
        <v>9</v>
      </c>
      <c r="N268" s="34" t="s">
        <v>5011</v>
      </c>
      <c r="O268" s="65">
        <v>45372.475</v>
      </c>
      <c r="P268" s="35"/>
      <c r="Q268" s="35"/>
      <c r="R268" s="40"/>
      <c r="S268" s="40"/>
      <c r="T268" s="36"/>
      <c r="U268" s="34" t="s">
        <v>5012</v>
      </c>
      <c r="V268" s="34" t="s">
        <v>4558</v>
      </c>
      <c r="W268" s="123" t="s">
        <v>5013</v>
      </c>
      <c r="X268" t="s">
        <v>132</v>
      </c>
      <c r="Y268" t="s">
        <v>163</v>
      </c>
    </row>
    <row r="269" ht="409.5" spans="1:25">
      <c r="A269" s="109">
        <v>274</v>
      </c>
      <c r="B269" s="34" t="s">
        <v>117</v>
      </c>
      <c r="C269" s="33" t="s">
        <v>150</v>
      </c>
      <c r="D269" s="92" t="s">
        <v>4558</v>
      </c>
      <c r="E269" s="54" t="s">
        <v>412</v>
      </c>
      <c r="F269" s="126" t="s">
        <v>5948</v>
      </c>
      <c r="G269" s="80">
        <v>45444</v>
      </c>
      <c r="H269" s="80">
        <v>45473</v>
      </c>
      <c r="I269" s="33" t="s">
        <v>124</v>
      </c>
      <c r="J269" s="33" t="s">
        <v>125</v>
      </c>
      <c r="K269" s="34" t="s">
        <v>922</v>
      </c>
      <c r="L269" s="47" t="s">
        <v>81</v>
      </c>
      <c r="M269" s="33">
        <v>9</v>
      </c>
      <c r="N269" s="34" t="s">
        <v>5014</v>
      </c>
      <c r="O269" s="65">
        <v>45434.65</v>
      </c>
      <c r="P269" s="35"/>
      <c r="Q269" s="35"/>
      <c r="R269" s="40"/>
      <c r="S269" s="40"/>
      <c r="T269" s="36"/>
      <c r="U269" s="34" t="s">
        <v>5015</v>
      </c>
      <c r="V269" s="34" t="s">
        <v>4558</v>
      </c>
      <c r="W269" s="123" t="s">
        <v>5016</v>
      </c>
      <c r="X269" s="124" t="s">
        <v>132</v>
      </c>
      <c r="Y269" s="124" t="s">
        <v>438</v>
      </c>
    </row>
    <row r="270" ht="409.5" spans="1:25">
      <c r="A270" s="109">
        <v>275</v>
      </c>
      <c r="B270" s="34" t="s">
        <v>117</v>
      </c>
      <c r="C270" s="33" t="s">
        <v>150</v>
      </c>
      <c r="D270" s="92" t="s">
        <v>4558</v>
      </c>
      <c r="E270" s="54" t="s">
        <v>412</v>
      </c>
      <c r="F270" s="126" t="s">
        <v>5948</v>
      </c>
      <c r="G270" s="80">
        <v>45505</v>
      </c>
      <c r="H270" s="80">
        <v>45535</v>
      </c>
      <c r="I270" s="33" t="s">
        <v>124</v>
      </c>
      <c r="J270" s="33" t="s">
        <v>125</v>
      </c>
      <c r="K270" s="34" t="s">
        <v>922</v>
      </c>
      <c r="L270" s="47" t="s">
        <v>81</v>
      </c>
      <c r="M270" s="33">
        <v>9</v>
      </c>
      <c r="N270" s="131" t="s">
        <v>5017</v>
      </c>
      <c r="O270" s="56">
        <v>45502.4701388889</v>
      </c>
      <c r="P270" s="145"/>
      <c r="Q270" s="145"/>
      <c r="R270" s="129"/>
      <c r="S270" s="129"/>
      <c r="T270" s="47"/>
      <c r="U270" s="161" t="s">
        <v>5018</v>
      </c>
      <c r="V270" t="s">
        <v>4558</v>
      </c>
      <c r="W270" s="123" t="s">
        <v>5019</v>
      </c>
      <c r="X270" t="s">
        <v>132</v>
      </c>
      <c r="Y270" t="s">
        <v>138</v>
      </c>
    </row>
    <row r="271" ht="409.5" spans="1:25">
      <c r="A271" s="109">
        <v>276</v>
      </c>
      <c r="B271" s="34" t="s">
        <v>117</v>
      </c>
      <c r="C271" s="33" t="s">
        <v>150</v>
      </c>
      <c r="D271" s="92" t="s">
        <v>4558</v>
      </c>
      <c r="E271" s="54" t="s">
        <v>412</v>
      </c>
      <c r="F271" s="126" t="s">
        <v>5948</v>
      </c>
      <c r="G271" s="80">
        <v>45566</v>
      </c>
      <c r="H271" s="80">
        <v>45596</v>
      </c>
      <c r="I271" s="33" t="s">
        <v>124</v>
      </c>
      <c r="J271" s="33" t="s">
        <v>125</v>
      </c>
      <c r="K271" s="34" t="s">
        <v>922</v>
      </c>
      <c r="L271" s="47" t="s">
        <v>81</v>
      </c>
      <c r="M271" s="33">
        <v>9</v>
      </c>
      <c r="N271" s="131" t="s">
        <v>5020</v>
      </c>
      <c r="O271" s="56">
        <v>45547.4979166667</v>
      </c>
      <c r="P271" s="145"/>
      <c r="Q271" s="145"/>
      <c r="R271" s="129"/>
      <c r="S271" s="129"/>
      <c r="T271" s="47"/>
      <c r="U271" s="161" t="s">
        <v>5021</v>
      </c>
      <c r="V271" t="s">
        <v>4558</v>
      </c>
      <c r="W271" s="123" t="s">
        <v>5022</v>
      </c>
      <c r="X271" t="s">
        <v>132</v>
      </c>
      <c r="Y271" t="s">
        <v>149</v>
      </c>
    </row>
    <row r="272" ht="409.5" spans="1:25">
      <c r="A272" s="109">
        <v>279</v>
      </c>
      <c r="B272" s="47" t="s">
        <v>117</v>
      </c>
      <c r="C272" s="47" t="s">
        <v>150</v>
      </c>
      <c r="D272" s="159" t="s">
        <v>4560</v>
      </c>
      <c r="E272" s="54" t="s">
        <v>412</v>
      </c>
      <c r="F272" s="56" t="s">
        <v>5948</v>
      </c>
      <c r="G272" s="80">
        <v>45383</v>
      </c>
      <c r="H272" s="80">
        <v>45412</v>
      </c>
      <c r="I272" s="47" t="s">
        <v>124</v>
      </c>
      <c r="J272" s="47" t="s">
        <v>125</v>
      </c>
      <c r="K272" s="29" t="s">
        <v>922</v>
      </c>
      <c r="L272" s="29" t="s">
        <v>81</v>
      </c>
      <c r="M272" s="47">
        <v>6</v>
      </c>
      <c r="N272" s="34" t="s">
        <v>5023</v>
      </c>
      <c r="O272" s="65">
        <v>45372.475</v>
      </c>
      <c r="P272" s="35"/>
      <c r="Q272" s="35"/>
      <c r="R272" s="40"/>
      <c r="S272" s="40"/>
      <c r="T272" s="36"/>
      <c r="U272" s="34" t="s">
        <v>5024</v>
      </c>
      <c r="V272" s="34" t="s">
        <v>4560</v>
      </c>
      <c r="W272" s="123" t="s">
        <v>5025</v>
      </c>
      <c r="X272" t="s">
        <v>132</v>
      </c>
      <c r="Y272" t="s">
        <v>163</v>
      </c>
    </row>
    <row r="273" ht="409.5" spans="1:25">
      <c r="A273" s="109">
        <v>280</v>
      </c>
      <c r="B273" s="47" t="s">
        <v>117</v>
      </c>
      <c r="C273" s="47" t="s">
        <v>150</v>
      </c>
      <c r="D273" s="159" t="s">
        <v>4560</v>
      </c>
      <c r="E273" s="54" t="s">
        <v>412</v>
      </c>
      <c r="F273" s="56" t="s">
        <v>5948</v>
      </c>
      <c r="G273" s="80">
        <v>45444</v>
      </c>
      <c r="H273" s="80">
        <v>45473</v>
      </c>
      <c r="I273" s="47" t="s">
        <v>124</v>
      </c>
      <c r="J273" s="47" t="s">
        <v>125</v>
      </c>
      <c r="K273" s="29" t="s">
        <v>922</v>
      </c>
      <c r="L273" s="29" t="s">
        <v>81</v>
      </c>
      <c r="M273" s="47">
        <v>6</v>
      </c>
      <c r="N273" s="34" t="s">
        <v>5026</v>
      </c>
      <c r="O273" s="65">
        <v>45434.65</v>
      </c>
      <c r="P273" s="35"/>
      <c r="Q273" s="35"/>
      <c r="R273" s="40"/>
      <c r="S273" s="40"/>
      <c r="T273" s="36"/>
      <c r="U273" s="34" t="s">
        <v>5027</v>
      </c>
      <c r="V273" s="34" t="s">
        <v>4560</v>
      </c>
      <c r="W273" s="123" t="s">
        <v>5028</v>
      </c>
      <c r="X273" s="124" t="s">
        <v>132</v>
      </c>
      <c r="Y273" s="124" t="s">
        <v>438</v>
      </c>
    </row>
    <row r="274" ht="409.5" spans="1:25">
      <c r="A274" s="109">
        <v>281</v>
      </c>
      <c r="B274" s="47" t="s">
        <v>117</v>
      </c>
      <c r="C274" s="47" t="s">
        <v>150</v>
      </c>
      <c r="D274" s="159" t="s">
        <v>4560</v>
      </c>
      <c r="E274" s="54" t="s">
        <v>412</v>
      </c>
      <c r="F274" s="56" t="s">
        <v>5948</v>
      </c>
      <c r="G274" s="80">
        <v>45505</v>
      </c>
      <c r="H274" s="80">
        <v>45535</v>
      </c>
      <c r="I274" s="47" t="s">
        <v>124</v>
      </c>
      <c r="J274" s="47" t="s">
        <v>125</v>
      </c>
      <c r="K274" s="29" t="s">
        <v>922</v>
      </c>
      <c r="L274" s="29" t="s">
        <v>81</v>
      </c>
      <c r="M274" s="47">
        <v>6</v>
      </c>
      <c r="N274" s="144" t="s">
        <v>5029</v>
      </c>
      <c r="O274" s="140">
        <v>45502.4701388889</v>
      </c>
      <c r="P274" s="47"/>
      <c r="Q274" s="47"/>
      <c r="R274" s="142"/>
      <c r="S274" s="142"/>
      <c r="T274" s="143"/>
      <c r="U274" s="160" t="s">
        <v>5030</v>
      </c>
      <c r="V274" t="s">
        <v>4560</v>
      </c>
      <c r="W274" s="123" t="s">
        <v>5031</v>
      </c>
      <c r="X274" t="s">
        <v>132</v>
      </c>
      <c r="Y274" t="s">
        <v>138</v>
      </c>
    </row>
    <row r="275" ht="409.5" spans="1:25">
      <c r="A275" s="109">
        <v>282</v>
      </c>
      <c r="B275" s="47" t="s">
        <v>117</v>
      </c>
      <c r="C275" s="47" t="s">
        <v>150</v>
      </c>
      <c r="D275" s="159" t="s">
        <v>4560</v>
      </c>
      <c r="E275" s="54" t="s">
        <v>412</v>
      </c>
      <c r="F275" s="56" t="s">
        <v>5948</v>
      </c>
      <c r="G275" s="80">
        <v>45566</v>
      </c>
      <c r="H275" s="80">
        <v>45596</v>
      </c>
      <c r="I275" s="47" t="s">
        <v>124</v>
      </c>
      <c r="J275" s="47" t="s">
        <v>125</v>
      </c>
      <c r="K275" s="29" t="s">
        <v>922</v>
      </c>
      <c r="L275" s="29" t="s">
        <v>81</v>
      </c>
      <c r="M275" s="47">
        <v>6</v>
      </c>
      <c r="N275" s="144" t="s">
        <v>5032</v>
      </c>
      <c r="O275" s="140">
        <v>45547.4979166667</v>
      </c>
      <c r="P275" s="47"/>
      <c r="Q275" s="47"/>
      <c r="R275" s="142"/>
      <c r="S275" s="142"/>
      <c r="T275" s="143"/>
      <c r="U275" s="160" t="s">
        <v>5033</v>
      </c>
      <c r="V275" t="s">
        <v>4560</v>
      </c>
      <c r="W275" s="123" t="s">
        <v>5034</v>
      </c>
      <c r="X275" t="s">
        <v>132</v>
      </c>
      <c r="Y275" t="s">
        <v>149</v>
      </c>
    </row>
    <row r="276" ht="409.5" spans="1:25">
      <c r="A276" s="109">
        <v>284</v>
      </c>
      <c r="B276" s="47" t="s">
        <v>117</v>
      </c>
      <c r="C276" s="47" t="s">
        <v>150</v>
      </c>
      <c r="D276" s="159" t="s">
        <v>1113</v>
      </c>
      <c r="E276" s="54" t="s">
        <v>412</v>
      </c>
      <c r="F276" s="56" t="s">
        <v>5948</v>
      </c>
      <c r="G276" s="80">
        <v>45383</v>
      </c>
      <c r="H276" s="80">
        <v>45412</v>
      </c>
      <c r="I276" s="47" t="s">
        <v>124</v>
      </c>
      <c r="J276" s="47" t="s">
        <v>125</v>
      </c>
      <c r="K276" s="29" t="s">
        <v>922</v>
      </c>
      <c r="L276" s="29" t="s">
        <v>81</v>
      </c>
      <c r="M276" s="47">
        <v>3</v>
      </c>
      <c r="N276" s="34" t="s">
        <v>5035</v>
      </c>
      <c r="O276" s="65">
        <v>45366.4909722222</v>
      </c>
      <c r="P276" s="35"/>
      <c r="Q276" s="35"/>
      <c r="R276" s="40"/>
      <c r="S276" s="40"/>
      <c r="T276" s="36"/>
      <c r="U276" s="34" t="s">
        <v>5036</v>
      </c>
      <c r="V276" s="34" t="s">
        <v>1113</v>
      </c>
      <c r="W276" s="123" t="s">
        <v>5037</v>
      </c>
      <c r="X276" t="s">
        <v>132</v>
      </c>
      <c r="Y276" t="s">
        <v>163</v>
      </c>
    </row>
    <row r="277" ht="409.5" spans="1:25">
      <c r="A277" s="109">
        <v>285</v>
      </c>
      <c r="B277" s="47" t="s">
        <v>117</v>
      </c>
      <c r="C277" s="47" t="s">
        <v>150</v>
      </c>
      <c r="D277" s="159" t="s">
        <v>1113</v>
      </c>
      <c r="E277" s="54" t="s">
        <v>412</v>
      </c>
      <c r="F277" s="56" t="s">
        <v>5948</v>
      </c>
      <c r="G277" s="80">
        <v>45444</v>
      </c>
      <c r="H277" s="80">
        <v>45473</v>
      </c>
      <c r="I277" s="47" t="s">
        <v>124</v>
      </c>
      <c r="J277" s="47" t="s">
        <v>125</v>
      </c>
      <c r="K277" s="29" t="s">
        <v>922</v>
      </c>
      <c r="L277" s="29" t="s">
        <v>81</v>
      </c>
      <c r="M277" s="47">
        <v>3</v>
      </c>
      <c r="N277" s="34" t="s">
        <v>5038</v>
      </c>
      <c r="O277" s="65">
        <v>45441.6458333333</v>
      </c>
      <c r="P277" s="35"/>
      <c r="Q277" s="35"/>
      <c r="R277" s="40"/>
      <c r="S277" s="40"/>
      <c r="T277" s="36"/>
      <c r="U277" s="34" t="s">
        <v>5039</v>
      </c>
      <c r="V277" s="34" t="s">
        <v>1113</v>
      </c>
      <c r="W277" s="123" t="s">
        <v>5040</v>
      </c>
      <c r="X277" s="124" t="s">
        <v>132</v>
      </c>
      <c r="Y277" s="124" t="s">
        <v>438</v>
      </c>
    </row>
    <row r="278" ht="409.5" spans="1:25">
      <c r="A278" s="109">
        <v>285</v>
      </c>
      <c r="B278" s="47" t="s">
        <v>117</v>
      </c>
      <c r="C278" s="47" t="s">
        <v>150</v>
      </c>
      <c r="D278" s="159" t="s">
        <v>1113</v>
      </c>
      <c r="E278" s="54" t="s">
        <v>412</v>
      </c>
      <c r="F278" s="56" t="s">
        <v>5948</v>
      </c>
      <c r="G278" s="80">
        <v>45505</v>
      </c>
      <c r="H278" s="80">
        <v>45535</v>
      </c>
      <c r="I278" s="47" t="s">
        <v>124</v>
      </c>
      <c r="J278" s="47" t="s">
        <v>125</v>
      </c>
      <c r="K278" s="29" t="s">
        <v>922</v>
      </c>
      <c r="L278" s="29" t="s">
        <v>81</v>
      </c>
      <c r="M278" s="47">
        <v>3</v>
      </c>
      <c r="N278" s="144" t="s">
        <v>5041</v>
      </c>
      <c r="O278" s="140">
        <v>45492.6354166667</v>
      </c>
      <c r="P278" s="47"/>
      <c r="Q278" s="47"/>
      <c r="R278" s="142"/>
      <c r="S278" s="142"/>
      <c r="T278" s="143"/>
      <c r="U278" s="160" t="s">
        <v>5042</v>
      </c>
      <c r="V278" t="s">
        <v>1113</v>
      </c>
      <c r="W278" s="123" t="s">
        <v>5043</v>
      </c>
      <c r="X278" t="s">
        <v>132</v>
      </c>
      <c r="Y278" t="s">
        <v>138</v>
      </c>
    </row>
    <row r="279" ht="409.5" spans="1:25">
      <c r="A279" s="109">
        <v>286</v>
      </c>
      <c r="B279" s="47" t="s">
        <v>117</v>
      </c>
      <c r="C279" s="47" t="s">
        <v>150</v>
      </c>
      <c r="D279" s="159" t="s">
        <v>1113</v>
      </c>
      <c r="E279" s="54" t="s">
        <v>412</v>
      </c>
      <c r="F279" s="56" t="s">
        <v>5948</v>
      </c>
      <c r="G279" s="80">
        <v>45566</v>
      </c>
      <c r="H279" s="80">
        <v>45596</v>
      </c>
      <c r="I279" s="47" t="s">
        <v>124</v>
      </c>
      <c r="J279" s="47" t="s">
        <v>125</v>
      </c>
      <c r="K279" s="29" t="s">
        <v>922</v>
      </c>
      <c r="L279" s="29" t="s">
        <v>81</v>
      </c>
      <c r="M279" s="47">
        <v>3</v>
      </c>
      <c r="N279" s="144" t="s">
        <v>5044</v>
      </c>
      <c r="O279" s="140">
        <v>45560.6354166667</v>
      </c>
      <c r="P279" s="47"/>
      <c r="Q279" s="47"/>
      <c r="R279" s="142"/>
      <c r="S279" s="142"/>
      <c r="T279" s="143"/>
      <c r="U279" s="160" t="s">
        <v>5045</v>
      </c>
      <c r="V279" t="s">
        <v>1113</v>
      </c>
      <c r="W279" s="123" t="s">
        <v>5046</v>
      </c>
      <c r="X279" t="s">
        <v>132</v>
      </c>
      <c r="Y279" t="s">
        <v>149</v>
      </c>
    </row>
    <row r="280" s="139" customFormat="1" ht="14.25" spans="1:22">
      <c r="A280" s="109">
        <v>287</v>
      </c>
      <c r="B280" s="47" t="s">
        <v>117</v>
      </c>
      <c r="C280" s="47" t="s">
        <v>150</v>
      </c>
      <c r="D280" s="159" t="s">
        <v>4348</v>
      </c>
      <c r="E280" s="54" t="s">
        <v>412</v>
      </c>
      <c r="F280" s="56" t="s">
        <v>5948</v>
      </c>
      <c r="G280" s="80">
        <v>45383</v>
      </c>
      <c r="H280" s="80">
        <v>45412</v>
      </c>
      <c r="I280" s="47" t="s">
        <v>124</v>
      </c>
      <c r="J280" s="47" t="s">
        <v>125</v>
      </c>
      <c r="K280" s="29" t="s">
        <v>922</v>
      </c>
      <c r="L280" s="29" t="s">
        <v>81</v>
      </c>
      <c r="M280" s="47">
        <v>3</v>
      </c>
      <c r="N280" s="65"/>
      <c r="O280" s="65"/>
      <c r="P280" s="35"/>
      <c r="Q280" s="35"/>
      <c r="R280" s="40"/>
      <c r="S280" s="40"/>
      <c r="T280" s="36"/>
      <c r="U280" s="34"/>
      <c r="V280" s="34"/>
    </row>
    <row r="281" s="139" customFormat="1" ht="14.25" spans="1:22">
      <c r="A281" s="109">
        <v>287</v>
      </c>
      <c r="B281" s="47" t="s">
        <v>117</v>
      </c>
      <c r="C281" s="47" t="s">
        <v>150</v>
      </c>
      <c r="D281" s="159" t="s">
        <v>4348</v>
      </c>
      <c r="E281" s="54" t="s">
        <v>412</v>
      </c>
      <c r="F281" s="56" t="s">
        <v>5948</v>
      </c>
      <c r="G281" s="80">
        <v>45444</v>
      </c>
      <c r="H281" s="80">
        <v>45473</v>
      </c>
      <c r="I281" s="47" t="s">
        <v>124</v>
      </c>
      <c r="J281" s="47" t="s">
        <v>125</v>
      </c>
      <c r="K281" s="29" t="s">
        <v>922</v>
      </c>
      <c r="L281" s="29" t="s">
        <v>81</v>
      </c>
      <c r="M281" s="47">
        <v>3</v>
      </c>
      <c r="N281" s="34"/>
      <c r="O281" s="34"/>
      <c r="P281" s="35"/>
      <c r="Q281" s="35"/>
      <c r="R281" s="40"/>
      <c r="S281" s="40"/>
      <c r="T281" s="36"/>
      <c r="U281" s="34"/>
      <c r="V281" s="34"/>
    </row>
    <row r="282" s="139" customFormat="1" spans="1:26">
      <c r="A282" s="109">
        <v>288</v>
      </c>
      <c r="B282" s="47" t="s">
        <v>117</v>
      </c>
      <c r="C282" s="47" t="s">
        <v>150</v>
      </c>
      <c r="D282" s="159" t="s">
        <v>4348</v>
      </c>
      <c r="E282" s="54" t="s">
        <v>412</v>
      </c>
      <c r="F282" s="56" t="s">
        <v>5948</v>
      </c>
      <c r="G282" s="80">
        <v>45505</v>
      </c>
      <c r="H282" s="80">
        <v>45535</v>
      </c>
      <c r="I282" s="47" t="s">
        <v>124</v>
      </c>
      <c r="J282" s="47" t="s">
        <v>125</v>
      </c>
      <c r="K282" s="29" t="s">
        <v>922</v>
      </c>
      <c r="L282" s="29" t="s">
        <v>81</v>
      </c>
      <c r="M282" s="47">
        <v>3</v>
      </c>
      <c r="N282" s="140"/>
      <c r="O282" s="140"/>
      <c r="P282" s="47"/>
      <c r="Q282" s="47"/>
      <c r="R282" s="142"/>
      <c r="S282" s="142"/>
      <c r="T282" s="143"/>
      <c r="U282" s="143"/>
      <c r="Z282" s="139" t="s">
        <v>4643</v>
      </c>
    </row>
    <row r="283" s="139" customFormat="1" ht="24" spans="1:25">
      <c r="A283" s="109">
        <v>289</v>
      </c>
      <c r="B283" s="47" t="s">
        <v>117</v>
      </c>
      <c r="C283" s="47" t="s">
        <v>150</v>
      </c>
      <c r="D283" s="159" t="s">
        <v>4348</v>
      </c>
      <c r="E283" s="54" t="s">
        <v>412</v>
      </c>
      <c r="F283" s="56" t="s">
        <v>5948</v>
      </c>
      <c r="G283" s="80">
        <v>45566</v>
      </c>
      <c r="H283" s="80">
        <v>45596</v>
      </c>
      <c r="I283" s="47" t="s">
        <v>124</v>
      </c>
      <c r="J283" s="47" t="s">
        <v>125</v>
      </c>
      <c r="K283" s="29" t="s">
        <v>922</v>
      </c>
      <c r="L283" s="29" t="s">
        <v>81</v>
      </c>
      <c r="M283" s="47">
        <v>3</v>
      </c>
      <c r="N283" s="144" t="s">
        <v>5047</v>
      </c>
      <c r="O283" s="140">
        <v>45576.7083333333</v>
      </c>
      <c r="P283" s="47"/>
      <c r="Q283" s="47"/>
      <c r="R283" s="142"/>
      <c r="S283" s="142"/>
      <c r="T283" s="143"/>
      <c r="U283" s="143" t="s">
        <v>5048</v>
      </c>
      <c r="V283" s="139" t="s">
        <v>4348</v>
      </c>
      <c r="W283" s="139" t="s">
        <v>5049</v>
      </c>
      <c r="X283" s="139" t="s">
        <v>132</v>
      </c>
      <c r="Y283" s="139" t="s">
        <v>3620</v>
      </c>
    </row>
    <row r="284" ht="409.5" spans="1:25">
      <c r="A284" s="109">
        <v>292</v>
      </c>
      <c r="B284" s="47" t="s">
        <v>117</v>
      </c>
      <c r="C284" s="47" t="s">
        <v>150</v>
      </c>
      <c r="D284" s="159" t="s">
        <v>5087</v>
      </c>
      <c r="E284" s="54" t="s">
        <v>412</v>
      </c>
      <c r="F284" s="56" t="s">
        <v>5948</v>
      </c>
      <c r="G284" s="80">
        <v>45444</v>
      </c>
      <c r="H284" s="80">
        <v>45473</v>
      </c>
      <c r="I284" s="47" t="s">
        <v>124</v>
      </c>
      <c r="J284" s="47" t="s">
        <v>125</v>
      </c>
      <c r="K284" s="29" t="s">
        <v>922</v>
      </c>
      <c r="L284" s="29" t="s">
        <v>81</v>
      </c>
      <c r="M284" s="47">
        <v>3</v>
      </c>
      <c r="N284" s="34" t="s">
        <v>5088</v>
      </c>
      <c r="O284" s="65">
        <v>45433.7083333333</v>
      </c>
      <c r="P284" s="35"/>
      <c r="Q284" s="35"/>
      <c r="R284" s="40"/>
      <c r="S284" s="40"/>
      <c r="T284" s="36"/>
      <c r="U284" s="34" t="s">
        <v>5089</v>
      </c>
      <c r="V284" s="34" t="s">
        <v>5087</v>
      </c>
      <c r="W284" s="123" t="s">
        <v>5090</v>
      </c>
      <c r="X284" s="124" t="s">
        <v>132</v>
      </c>
      <c r="Y284" s="124" t="s">
        <v>438</v>
      </c>
    </row>
    <row r="285" spans="1:23">
      <c r="A285" s="109">
        <v>295</v>
      </c>
      <c r="B285" s="47" t="s">
        <v>117</v>
      </c>
      <c r="C285" s="47" t="s">
        <v>150</v>
      </c>
      <c r="D285" s="159" t="s">
        <v>5087</v>
      </c>
      <c r="E285" s="54" t="s">
        <v>412</v>
      </c>
      <c r="F285" s="56" t="s">
        <v>5948</v>
      </c>
      <c r="G285" s="80">
        <v>45627</v>
      </c>
      <c r="H285" s="80">
        <v>45657</v>
      </c>
      <c r="I285" s="47" t="s">
        <v>124</v>
      </c>
      <c r="J285" s="47" t="s">
        <v>125</v>
      </c>
      <c r="K285" s="29" t="s">
        <v>922</v>
      </c>
      <c r="L285" s="29" t="s">
        <v>81</v>
      </c>
      <c r="M285" s="47">
        <v>3</v>
      </c>
      <c r="N285" s="144"/>
      <c r="O285" s="140"/>
      <c r="P285" s="47"/>
      <c r="Q285" s="47"/>
      <c r="R285" s="142"/>
      <c r="S285" s="142"/>
      <c r="T285" s="143"/>
      <c r="U285" s="160"/>
      <c r="W285" s="123"/>
    </row>
    <row r="286" ht="409.5" spans="1:25">
      <c r="A286" s="109">
        <v>298</v>
      </c>
      <c r="B286" s="47" t="s">
        <v>117</v>
      </c>
      <c r="C286" s="47" t="s">
        <v>150</v>
      </c>
      <c r="D286" s="159" t="s">
        <v>5106</v>
      </c>
      <c r="E286" s="54" t="s">
        <v>412</v>
      </c>
      <c r="F286" s="56" t="s">
        <v>5948</v>
      </c>
      <c r="G286" s="80">
        <v>45444</v>
      </c>
      <c r="H286" s="80">
        <v>45473</v>
      </c>
      <c r="I286" s="47" t="s">
        <v>124</v>
      </c>
      <c r="J286" s="47" t="s">
        <v>125</v>
      </c>
      <c r="K286" s="29" t="s">
        <v>922</v>
      </c>
      <c r="L286" s="29" t="s">
        <v>81</v>
      </c>
      <c r="M286" s="47">
        <v>3</v>
      </c>
      <c r="N286" s="34" t="s">
        <v>5107</v>
      </c>
      <c r="O286" s="65">
        <v>45433.7083333333</v>
      </c>
      <c r="P286" s="35"/>
      <c r="Q286" s="35"/>
      <c r="R286" s="40"/>
      <c r="S286" s="40"/>
      <c r="T286" s="36"/>
      <c r="U286" s="34" t="s">
        <v>5108</v>
      </c>
      <c r="V286" s="34" t="s">
        <v>5106</v>
      </c>
      <c r="W286" s="123" t="s">
        <v>5109</v>
      </c>
      <c r="X286" t="s">
        <v>132</v>
      </c>
      <c r="Y286" t="s">
        <v>438</v>
      </c>
    </row>
    <row r="287" spans="1:23">
      <c r="A287" s="109">
        <v>301</v>
      </c>
      <c r="B287" s="47" t="s">
        <v>117</v>
      </c>
      <c r="C287" s="47" t="s">
        <v>150</v>
      </c>
      <c r="D287" s="159" t="s">
        <v>5106</v>
      </c>
      <c r="E287" s="54" t="s">
        <v>412</v>
      </c>
      <c r="F287" s="56" t="s">
        <v>5948</v>
      </c>
      <c r="G287" s="80">
        <v>45627</v>
      </c>
      <c r="H287" s="80">
        <v>45657</v>
      </c>
      <c r="I287" s="47" t="s">
        <v>124</v>
      </c>
      <c r="J287" s="47" t="s">
        <v>125</v>
      </c>
      <c r="K287" s="29" t="s">
        <v>922</v>
      </c>
      <c r="L287" s="29" t="s">
        <v>81</v>
      </c>
      <c r="M287" s="47">
        <v>3</v>
      </c>
      <c r="N287" s="144"/>
      <c r="O287" s="140"/>
      <c r="P287" s="47"/>
      <c r="Q287" s="47"/>
      <c r="R287" s="142"/>
      <c r="S287" s="142"/>
      <c r="T287" s="143"/>
      <c r="U287" s="160"/>
      <c r="W287" s="123"/>
    </row>
    <row r="288" ht="297" spans="1:25">
      <c r="A288" s="109">
        <v>302</v>
      </c>
      <c r="B288" s="47" t="s">
        <v>117</v>
      </c>
      <c r="C288" s="47" t="s">
        <v>363</v>
      </c>
      <c r="D288" s="159" t="s">
        <v>1041</v>
      </c>
      <c r="E288" s="54" t="s">
        <v>412</v>
      </c>
      <c r="F288" s="56" t="s">
        <v>5948</v>
      </c>
      <c r="G288" s="126">
        <v>45292</v>
      </c>
      <c r="H288" s="126">
        <v>45319</v>
      </c>
      <c r="I288" s="47" t="s">
        <v>124</v>
      </c>
      <c r="J288" s="47" t="s">
        <v>125</v>
      </c>
      <c r="K288" s="29" t="s">
        <v>922</v>
      </c>
      <c r="L288" s="29" t="s">
        <v>81</v>
      </c>
      <c r="M288" s="47">
        <v>6</v>
      </c>
      <c r="N288" s="34" t="s">
        <v>5118</v>
      </c>
      <c r="O288" s="65">
        <v>45321.6048611111</v>
      </c>
      <c r="P288" s="35"/>
      <c r="Q288" s="35"/>
      <c r="R288" s="40"/>
      <c r="S288" s="40"/>
      <c r="T288" s="36"/>
      <c r="U288" s="34" t="s">
        <v>5119</v>
      </c>
      <c r="V288" s="34" t="s">
        <v>1041</v>
      </c>
      <c r="W288" s="123" t="s">
        <v>5120</v>
      </c>
      <c r="X288" t="s">
        <v>132</v>
      </c>
      <c r="Y288" t="s">
        <v>133</v>
      </c>
    </row>
    <row r="289" ht="409.5" spans="1:25">
      <c r="A289" s="109">
        <v>303</v>
      </c>
      <c r="B289" s="47" t="s">
        <v>117</v>
      </c>
      <c r="C289" s="47" t="s">
        <v>363</v>
      </c>
      <c r="D289" s="159" t="s">
        <v>1041</v>
      </c>
      <c r="E289" s="54" t="s">
        <v>412</v>
      </c>
      <c r="F289" s="56" t="s">
        <v>5948</v>
      </c>
      <c r="G289" s="56">
        <v>45352</v>
      </c>
      <c r="H289" s="56">
        <v>45381</v>
      </c>
      <c r="I289" s="47" t="s">
        <v>124</v>
      </c>
      <c r="J289" s="47" t="s">
        <v>125</v>
      </c>
      <c r="K289" s="29" t="s">
        <v>922</v>
      </c>
      <c r="L289" s="29" t="s">
        <v>81</v>
      </c>
      <c r="M289" s="47">
        <v>6</v>
      </c>
      <c r="N289" s="65" t="s">
        <v>5121</v>
      </c>
      <c r="O289" s="65">
        <v>45366.4909722222</v>
      </c>
      <c r="P289" s="35"/>
      <c r="Q289" s="35"/>
      <c r="R289" s="40"/>
      <c r="S289" s="40"/>
      <c r="T289" s="36"/>
      <c r="U289" s="34" t="s">
        <v>5122</v>
      </c>
      <c r="V289" s="34" t="s">
        <v>1041</v>
      </c>
      <c r="W289" s="123" t="s">
        <v>5123</v>
      </c>
      <c r="X289" t="s">
        <v>132</v>
      </c>
      <c r="Y289" t="s">
        <v>163</v>
      </c>
    </row>
    <row r="290" ht="409.5" spans="1:25">
      <c r="A290" s="109">
        <v>304</v>
      </c>
      <c r="B290" s="47" t="s">
        <v>117</v>
      </c>
      <c r="C290" s="47" t="s">
        <v>363</v>
      </c>
      <c r="D290" s="159" t="s">
        <v>1041</v>
      </c>
      <c r="E290" s="54" t="s">
        <v>412</v>
      </c>
      <c r="F290" s="56" t="s">
        <v>5948</v>
      </c>
      <c r="G290" s="56">
        <v>45413</v>
      </c>
      <c r="H290" s="56">
        <v>45442</v>
      </c>
      <c r="I290" s="47" t="s">
        <v>124</v>
      </c>
      <c r="J290" s="47" t="s">
        <v>125</v>
      </c>
      <c r="K290" s="29" t="s">
        <v>922</v>
      </c>
      <c r="L290" s="29" t="s">
        <v>81</v>
      </c>
      <c r="M290" s="47">
        <v>6</v>
      </c>
      <c r="N290" s="34" t="s">
        <v>5124</v>
      </c>
      <c r="O290" s="65">
        <v>45441.6458333333</v>
      </c>
      <c r="P290" s="35"/>
      <c r="Q290" s="35"/>
      <c r="R290" s="40"/>
      <c r="S290" s="40"/>
      <c r="T290" s="36"/>
      <c r="U290" s="34" t="s">
        <v>5125</v>
      </c>
      <c r="V290" s="34" t="s">
        <v>1041</v>
      </c>
      <c r="W290" s="123" t="s">
        <v>5126</v>
      </c>
      <c r="X290" t="s">
        <v>132</v>
      </c>
      <c r="Y290" t="s">
        <v>438</v>
      </c>
    </row>
    <row r="291" ht="409.5" spans="1:25">
      <c r="A291" s="109">
        <v>305</v>
      </c>
      <c r="B291" s="47" t="s">
        <v>117</v>
      </c>
      <c r="C291" s="47" t="s">
        <v>363</v>
      </c>
      <c r="D291" s="159" t="s">
        <v>1041</v>
      </c>
      <c r="E291" s="54" t="s">
        <v>412</v>
      </c>
      <c r="F291" s="56" t="s">
        <v>5948</v>
      </c>
      <c r="G291" s="56">
        <v>45474</v>
      </c>
      <c r="H291" s="56">
        <v>45503</v>
      </c>
      <c r="I291" s="47" t="s">
        <v>124</v>
      </c>
      <c r="J291" s="47" t="s">
        <v>125</v>
      </c>
      <c r="K291" s="29" t="s">
        <v>922</v>
      </c>
      <c r="L291" s="29" t="s">
        <v>81</v>
      </c>
      <c r="M291" s="47">
        <v>6</v>
      </c>
      <c r="N291" s="144" t="s">
        <v>5127</v>
      </c>
      <c r="O291" s="140">
        <v>45492.6340277778</v>
      </c>
      <c r="P291" s="47"/>
      <c r="Q291" s="47"/>
      <c r="R291" s="142"/>
      <c r="S291" s="142"/>
      <c r="T291" s="143"/>
      <c r="U291" s="160" t="s">
        <v>5128</v>
      </c>
      <c r="V291" t="s">
        <v>1041</v>
      </c>
      <c r="W291" s="123" t="s">
        <v>5129</v>
      </c>
      <c r="X291" t="s">
        <v>132</v>
      </c>
      <c r="Y291" t="s">
        <v>138</v>
      </c>
    </row>
    <row r="292" ht="409.5" spans="1:25">
      <c r="A292" s="109">
        <v>306</v>
      </c>
      <c r="B292" s="47" t="s">
        <v>117</v>
      </c>
      <c r="C292" s="47" t="s">
        <v>363</v>
      </c>
      <c r="D292" s="159" t="s">
        <v>1041</v>
      </c>
      <c r="E292" s="54" t="s">
        <v>412</v>
      </c>
      <c r="F292" s="56" t="s">
        <v>5948</v>
      </c>
      <c r="G292" s="56">
        <v>45536</v>
      </c>
      <c r="H292" s="56">
        <v>45565</v>
      </c>
      <c r="I292" s="47" t="s">
        <v>124</v>
      </c>
      <c r="J292" s="47" t="s">
        <v>125</v>
      </c>
      <c r="K292" s="29" t="s">
        <v>922</v>
      </c>
      <c r="L292" s="29" t="s">
        <v>81</v>
      </c>
      <c r="M292" s="47">
        <v>6</v>
      </c>
      <c r="N292" s="144" t="s">
        <v>5130</v>
      </c>
      <c r="O292" s="140">
        <v>45560.6354166667</v>
      </c>
      <c r="P292" s="47"/>
      <c r="Q292" s="47"/>
      <c r="R292" s="142"/>
      <c r="S292" s="142"/>
      <c r="T292" s="143"/>
      <c r="U292" s="160" t="s">
        <v>5131</v>
      </c>
      <c r="V292" t="s">
        <v>1041</v>
      </c>
      <c r="W292" s="123" t="s">
        <v>5132</v>
      </c>
      <c r="X292" t="s">
        <v>132</v>
      </c>
      <c r="Y292" t="s">
        <v>149</v>
      </c>
    </row>
    <row r="293" spans="1:23">
      <c r="A293" s="109">
        <v>307</v>
      </c>
      <c r="B293" s="47" t="s">
        <v>117</v>
      </c>
      <c r="C293" s="47" t="s">
        <v>363</v>
      </c>
      <c r="D293" s="159" t="s">
        <v>1041</v>
      </c>
      <c r="E293" s="54" t="s">
        <v>412</v>
      </c>
      <c r="F293" s="56" t="s">
        <v>5948</v>
      </c>
      <c r="G293" s="56">
        <v>45597</v>
      </c>
      <c r="H293" s="56">
        <v>45626</v>
      </c>
      <c r="I293" s="47" t="s">
        <v>124</v>
      </c>
      <c r="J293" s="47" t="s">
        <v>125</v>
      </c>
      <c r="K293" s="29" t="s">
        <v>922</v>
      </c>
      <c r="L293" s="29" t="s">
        <v>81</v>
      </c>
      <c r="M293" s="47">
        <v>6</v>
      </c>
      <c r="N293" s="144"/>
      <c r="O293" s="140"/>
      <c r="P293" s="47"/>
      <c r="Q293" s="47"/>
      <c r="R293" s="142"/>
      <c r="S293" s="142"/>
      <c r="T293" s="143"/>
      <c r="U293" s="160"/>
      <c r="W293" s="123"/>
    </row>
    <row r="294" ht="297" spans="1:25">
      <c r="A294" s="109">
        <v>308</v>
      </c>
      <c r="B294" s="47" t="s">
        <v>117</v>
      </c>
      <c r="C294" s="47" t="s">
        <v>363</v>
      </c>
      <c r="D294" s="159" t="s">
        <v>1051</v>
      </c>
      <c r="E294" s="54" t="s">
        <v>412</v>
      </c>
      <c r="F294" s="56" t="s">
        <v>5948</v>
      </c>
      <c r="G294" s="126">
        <v>45292</v>
      </c>
      <c r="H294" s="126">
        <v>45319</v>
      </c>
      <c r="I294" s="47" t="s">
        <v>124</v>
      </c>
      <c r="J294" s="47" t="s">
        <v>125</v>
      </c>
      <c r="K294" s="29" t="s">
        <v>922</v>
      </c>
      <c r="L294" s="29" t="s">
        <v>81</v>
      </c>
      <c r="M294" s="33">
        <v>6</v>
      </c>
      <c r="N294" s="34" t="s">
        <v>5118</v>
      </c>
      <c r="O294" s="65">
        <v>45321.6048611111</v>
      </c>
      <c r="P294" s="35"/>
      <c r="Q294" s="35"/>
      <c r="R294" s="40"/>
      <c r="S294" s="40"/>
      <c r="T294" s="36"/>
      <c r="U294" s="34" t="s">
        <v>5119</v>
      </c>
      <c r="V294" s="34" t="s">
        <v>1051</v>
      </c>
      <c r="W294" s="123" t="s">
        <v>5120</v>
      </c>
      <c r="X294" t="s">
        <v>132</v>
      </c>
      <c r="Y294" t="s">
        <v>133</v>
      </c>
    </row>
    <row r="295" ht="409.5" spans="1:25">
      <c r="A295" s="109">
        <v>309</v>
      </c>
      <c r="B295" s="47" t="s">
        <v>117</v>
      </c>
      <c r="C295" s="47" t="s">
        <v>363</v>
      </c>
      <c r="D295" s="159" t="s">
        <v>1051</v>
      </c>
      <c r="E295" s="54" t="s">
        <v>412</v>
      </c>
      <c r="F295" s="56" t="s">
        <v>5948</v>
      </c>
      <c r="G295" s="56">
        <v>45352</v>
      </c>
      <c r="H295" s="56">
        <v>45381</v>
      </c>
      <c r="I295" s="47" t="s">
        <v>124</v>
      </c>
      <c r="J295" s="47" t="s">
        <v>125</v>
      </c>
      <c r="K295" s="29" t="s">
        <v>922</v>
      </c>
      <c r="L295" s="29" t="s">
        <v>81</v>
      </c>
      <c r="M295" s="33">
        <v>6</v>
      </c>
      <c r="N295" s="65" t="s">
        <v>5121</v>
      </c>
      <c r="O295" s="65">
        <v>45366.4909722222</v>
      </c>
      <c r="P295" s="35"/>
      <c r="Q295" s="35"/>
      <c r="R295" s="40"/>
      <c r="S295" s="40"/>
      <c r="T295" s="36"/>
      <c r="U295" s="34" t="s">
        <v>5122</v>
      </c>
      <c r="V295" s="34" t="s">
        <v>1051</v>
      </c>
      <c r="W295" s="123" t="s">
        <v>5123</v>
      </c>
      <c r="X295" t="s">
        <v>132</v>
      </c>
      <c r="Y295" t="s">
        <v>163</v>
      </c>
    </row>
    <row r="296" ht="409.5" spans="1:25">
      <c r="A296" s="109">
        <v>310</v>
      </c>
      <c r="B296" s="47" t="s">
        <v>117</v>
      </c>
      <c r="C296" s="47" t="s">
        <v>363</v>
      </c>
      <c r="D296" s="159" t="s">
        <v>1051</v>
      </c>
      <c r="E296" s="54" t="s">
        <v>412</v>
      </c>
      <c r="F296" s="56" t="s">
        <v>5948</v>
      </c>
      <c r="G296" s="56">
        <v>45413</v>
      </c>
      <c r="H296" s="56">
        <v>45442</v>
      </c>
      <c r="I296" s="47" t="s">
        <v>124</v>
      </c>
      <c r="J296" s="47" t="s">
        <v>125</v>
      </c>
      <c r="K296" s="29" t="s">
        <v>922</v>
      </c>
      <c r="L296" s="29" t="s">
        <v>81</v>
      </c>
      <c r="M296" s="33">
        <v>6</v>
      </c>
      <c r="N296" s="34" t="s">
        <v>5124</v>
      </c>
      <c r="O296" s="65">
        <v>45441.6458333333</v>
      </c>
      <c r="P296" s="35"/>
      <c r="Q296" s="35"/>
      <c r="R296" s="40"/>
      <c r="S296" s="40"/>
      <c r="T296" s="36"/>
      <c r="U296" s="34" t="s">
        <v>5125</v>
      </c>
      <c r="V296" s="34" t="s">
        <v>1051</v>
      </c>
      <c r="W296" s="123" t="s">
        <v>5126</v>
      </c>
      <c r="X296" t="s">
        <v>132</v>
      </c>
      <c r="Y296" t="s">
        <v>438</v>
      </c>
    </row>
    <row r="297" ht="409.5" spans="1:25">
      <c r="A297" s="109">
        <v>311</v>
      </c>
      <c r="B297" s="47" t="s">
        <v>117</v>
      </c>
      <c r="C297" s="47" t="s">
        <v>363</v>
      </c>
      <c r="D297" s="159" t="s">
        <v>1051</v>
      </c>
      <c r="E297" s="54" t="s">
        <v>412</v>
      </c>
      <c r="F297" s="56" t="s">
        <v>5948</v>
      </c>
      <c r="G297" s="56">
        <v>45474</v>
      </c>
      <c r="H297" s="56">
        <v>45503</v>
      </c>
      <c r="I297" s="47" t="s">
        <v>124</v>
      </c>
      <c r="J297" s="47" t="s">
        <v>125</v>
      </c>
      <c r="K297" s="29" t="s">
        <v>922</v>
      </c>
      <c r="L297" s="29" t="s">
        <v>81</v>
      </c>
      <c r="M297" s="33">
        <v>6</v>
      </c>
      <c r="N297" s="144" t="s">
        <v>5127</v>
      </c>
      <c r="O297" s="140">
        <v>45492.6340277778</v>
      </c>
      <c r="P297" s="47"/>
      <c r="Q297" s="47"/>
      <c r="R297" s="142"/>
      <c r="S297" s="142"/>
      <c r="T297" s="143"/>
      <c r="U297" s="160" t="s">
        <v>5128</v>
      </c>
      <c r="V297" t="s">
        <v>1051</v>
      </c>
      <c r="W297" s="123" t="s">
        <v>5129</v>
      </c>
      <c r="X297" t="s">
        <v>132</v>
      </c>
      <c r="Y297" t="s">
        <v>138</v>
      </c>
    </row>
    <row r="298" ht="409.5" spans="1:25">
      <c r="A298" s="109">
        <v>312</v>
      </c>
      <c r="B298" s="47" t="s">
        <v>117</v>
      </c>
      <c r="C298" s="47" t="s">
        <v>363</v>
      </c>
      <c r="D298" s="159" t="s">
        <v>1051</v>
      </c>
      <c r="E298" s="54" t="s">
        <v>412</v>
      </c>
      <c r="F298" s="56" t="s">
        <v>5948</v>
      </c>
      <c r="G298" s="56">
        <v>45536</v>
      </c>
      <c r="H298" s="56">
        <v>45565</v>
      </c>
      <c r="I298" s="47" t="s">
        <v>124</v>
      </c>
      <c r="J298" s="47" t="s">
        <v>125</v>
      </c>
      <c r="K298" s="29" t="s">
        <v>922</v>
      </c>
      <c r="L298" s="29" t="s">
        <v>81</v>
      </c>
      <c r="M298" s="33">
        <v>6</v>
      </c>
      <c r="N298" s="144" t="s">
        <v>5130</v>
      </c>
      <c r="O298" s="140">
        <v>45560.6354166667</v>
      </c>
      <c r="P298" s="47"/>
      <c r="Q298" s="47"/>
      <c r="R298" s="142"/>
      <c r="S298" s="142"/>
      <c r="T298" s="143"/>
      <c r="U298" s="160" t="s">
        <v>5131</v>
      </c>
      <c r="V298" t="s">
        <v>1051</v>
      </c>
      <c r="W298" s="123" t="s">
        <v>5132</v>
      </c>
      <c r="X298" t="s">
        <v>132</v>
      </c>
      <c r="Y298" t="s">
        <v>149</v>
      </c>
    </row>
    <row r="299" spans="1:23">
      <c r="A299" s="109">
        <v>313</v>
      </c>
      <c r="B299" s="47" t="s">
        <v>117</v>
      </c>
      <c r="C299" s="47" t="s">
        <v>363</v>
      </c>
      <c r="D299" s="159" t="s">
        <v>1051</v>
      </c>
      <c r="E299" s="54" t="s">
        <v>412</v>
      </c>
      <c r="F299" s="56" t="s">
        <v>5948</v>
      </c>
      <c r="G299" s="56">
        <v>45597</v>
      </c>
      <c r="H299" s="56">
        <v>45626</v>
      </c>
      <c r="I299" s="47" t="s">
        <v>124</v>
      </c>
      <c r="J299" s="47" t="s">
        <v>125</v>
      </c>
      <c r="K299" s="29" t="s">
        <v>922</v>
      </c>
      <c r="L299" s="29" t="s">
        <v>81</v>
      </c>
      <c r="M299" s="33">
        <v>6</v>
      </c>
      <c r="N299" s="144"/>
      <c r="O299" s="140"/>
      <c r="P299" s="47"/>
      <c r="Q299" s="47"/>
      <c r="R299" s="142"/>
      <c r="S299" s="142"/>
      <c r="T299" s="143"/>
      <c r="U299" s="160"/>
      <c r="W299" s="123"/>
    </row>
    <row r="300" ht="409.5" spans="1:25">
      <c r="A300" s="109">
        <v>314</v>
      </c>
      <c r="B300" s="47" t="s">
        <v>117</v>
      </c>
      <c r="C300" s="47" t="s">
        <v>150</v>
      </c>
      <c r="D300" s="159" t="s">
        <v>1102</v>
      </c>
      <c r="E300" s="57" t="s">
        <v>157</v>
      </c>
      <c r="F300" s="56" t="s">
        <v>5948</v>
      </c>
      <c r="G300" s="80">
        <v>45412</v>
      </c>
      <c r="H300" s="80">
        <v>45412</v>
      </c>
      <c r="I300" s="47" t="s">
        <v>124</v>
      </c>
      <c r="J300" s="47" t="s">
        <v>125</v>
      </c>
      <c r="K300" s="29" t="s">
        <v>922</v>
      </c>
      <c r="L300" s="29" t="s">
        <v>81</v>
      </c>
      <c r="M300" s="47">
        <v>3</v>
      </c>
      <c r="N300" s="34" t="s">
        <v>5156</v>
      </c>
      <c r="O300" s="65">
        <v>45366.4875</v>
      </c>
      <c r="P300" s="35"/>
      <c r="Q300" s="35"/>
      <c r="R300" s="40"/>
      <c r="S300" s="40"/>
      <c r="T300" s="36"/>
      <c r="U300" s="34" t="s">
        <v>5157</v>
      </c>
      <c r="V300" s="34" t="s">
        <v>1102</v>
      </c>
      <c r="W300" s="123" t="s">
        <v>5158</v>
      </c>
      <c r="X300" t="s">
        <v>132</v>
      </c>
      <c r="Y300" t="s">
        <v>163</v>
      </c>
    </row>
    <row r="301" ht="409.5" spans="1:25">
      <c r="A301" s="109">
        <v>315</v>
      </c>
      <c r="B301" s="47" t="s">
        <v>117</v>
      </c>
      <c r="C301" s="47" t="s">
        <v>150</v>
      </c>
      <c r="D301" s="159" t="s">
        <v>1102</v>
      </c>
      <c r="E301" s="57" t="s">
        <v>157</v>
      </c>
      <c r="F301" s="56" t="s">
        <v>5948</v>
      </c>
      <c r="G301" s="80">
        <v>45627</v>
      </c>
      <c r="H301" s="80">
        <v>45627</v>
      </c>
      <c r="I301" s="47" t="s">
        <v>124</v>
      </c>
      <c r="J301" s="47" t="s">
        <v>125</v>
      </c>
      <c r="K301" s="29" t="s">
        <v>922</v>
      </c>
      <c r="L301" s="29" t="s">
        <v>81</v>
      </c>
      <c r="M301" s="47">
        <v>3</v>
      </c>
      <c r="N301" s="144" t="s">
        <v>5159</v>
      </c>
      <c r="O301" s="140">
        <v>45492.6340277778</v>
      </c>
      <c r="P301" s="47"/>
      <c r="Q301" s="47"/>
      <c r="R301" s="142"/>
      <c r="S301" s="142"/>
      <c r="T301" s="143"/>
      <c r="U301" s="160" t="s">
        <v>5160</v>
      </c>
      <c r="V301" t="s">
        <v>1102</v>
      </c>
      <c r="W301" s="123" t="s">
        <v>5161</v>
      </c>
      <c r="X301" t="s">
        <v>132</v>
      </c>
      <c r="Y301" t="s">
        <v>138</v>
      </c>
    </row>
    <row r="302" ht="409.5" spans="1:25">
      <c r="A302" s="109">
        <v>316</v>
      </c>
      <c r="B302" s="47" t="s">
        <v>117</v>
      </c>
      <c r="C302" s="47" t="s">
        <v>150</v>
      </c>
      <c r="D302" s="159" t="s">
        <v>1108</v>
      </c>
      <c r="E302" s="57" t="s">
        <v>157</v>
      </c>
      <c r="F302" s="56" t="s">
        <v>5948</v>
      </c>
      <c r="G302" s="80">
        <v>45412</v>
      </c>
      <c r="H302" s="80">
        <v>45412</v>
      </c>
      <c r="I302" s="47" t="s">
        <v>124</v>
      </c>
      <c r="J302" s="47" t="s">
        <v>125</v>
      </c>
      <c r="K302" s="29" t="s">
        <v>922</v>
      </c>
      <c r="L302" s="29" t="s">
        <v>81</v>
      </c>
      <c r="M302" s="47">
        <v>3</v>
      </c>
      <c r="N302" s="34" t="s">
        <v>5156</v>
      </c>
      <c r="O302" s="65">
        <v>45366.4875</v>
      </c>
      <c r="P302" s="35"/>
      <c r="Q302" s="35"/>
      <c r="R302" s="40"/>
      <c r="S302" s="40"/>
      <c r="T302" s="36"/>
      <c r="U302" s="34" t="s">
        <v>5157</v>
      </c>
      <c r="V302" s="34" t="s">
        <v>1108</v>
      </c>
      <c r="W302" s="123" t="s">
        <v>5158</v>
      </c>
      <c r="X302" t="s">
        <v>132</v>
      </c>
      <c r="Y302" t="s">
        <v>163</v>
      </c>
    </row>
    <row r="303" ht="409.5" spans="1:25">
      <c r="A303" s="109">
        <v>317</v>
      </c>
      <c r="B303" s="47" t="s">
        <v>117</v>
      </c>
      <c r="C303" s="47" t="s">
        <v>150</v>
      </c>
      <c r="D303" s="159" t="s">
        <v>1108</v>
      </c>
      <c r="E303" s="57" t="s">
        <v>157</v>
      </c>
      <c r="F303" s="56" t="s">
        <v>5948</v>
      </c>
      <c r="G303" s="80">
        <v>45627</v>
      </c>
      <c r="H303" s="80">
        <v>45627</v>
      </c>
      <c r="I303" s="47" t="s">
        <v>124</v>
      </c>
      <c r="J303" s="47" t="s">
        <v>125</v>
      </c>
      <c r="K303" s="29" t="s">
        <v>922</v>
      </c>
      <c r="L303" s="29" t="s">
        <v>81</v>
      </c>
      <c r="M303" s="47">
        <v>3</v>
      </c>
      <c r="N303" s="144" t="s">
        <v>5159</v>
      </c>
      <c r="O303" s="140">
        <v>45492.6340277778</v>
      </c>
      <c r="P303" s="47"/>
      <c r="Q303" s="47"/>
      <c r="R303" s="142"/>
      <c r="S303" s="142"/>
      <c r="T303" s="143"/>
      <c r="U303" s="160" t="s">
        <v>5160</v>
      </c>
      <c r="V303" t="s">
        <v>1108</v>
      </c>
      <c r="W303" s="123" t="s">
        <v>5161</v>
      </c>
      <c r="X303" t="s">
        <v>132</v>
      </c>
      <c r="Y303" t="s">
        <v>138</v>
      </c>
    </row>
    <row r="304" ht="409.5" spans="1:25">
      <c r="A304" s="109">
        <v>319</v>
      </c>
      <c r="B304" s="47" t="s">
        <v>117</v>
      </c>
      <c r="C304" s="47" t="s">
        <v>150</v>
      </c>
      <c r="D304" s="159" t="s">
        <v>4541</v>
      </c>
      <c r="E304" s="54" t="s">
        <v>412</v>
      </c>
      <c r="F304" s="56" t="s">
        <v>5948</v>
      </c>
      <c r="G304" s="80">
        <v>45383</v>
      </c>
      <c r="H304" s="80">
        <v>45412</v>
      </c>
      <c r="I304" s="47" t="s">
        <v>124</v>
      </c>
      <c r="J304" s="47" t="s">
        <v>125</v>
      </c>
      <c r="K304" s="29" t="s">
        <v>922</v>
      </c>
      <c r="L304" s="29" t="s">
        <v>81</v>
      </c>
      <c r="M304" s="47">
        <v>6</v>
      </c>
      <c r="N304" s="34" t="s">
        <v>5178</v>
      </c>
      <c r="O304" s="65">
        <v>45357.475</v>
      </c>
      <c r="P304" s="35"/>
      <c r="Q304" s="35"/>
      <c r="R304" s="40"/>
      <c r="S304" s="40"/>
      <c r="T304" s="36"/>
      <c r="U304" s="34" t="s">
        <v>5179</v>
      </c>
      <c r="V304" s="34" t="s">
        <v>4541</v>
      </c>
      <c r="W304" s="123" t="s">
        <v>5180</v>
      </c>
      <c r="X304" t="s">
        <v>132</v>
      </c>
      <c r="Y304" t="s">
        <v>163</v>
      </c>
    </row>
    <row r="305" ht="409.5" spans="1:25">
      <c r="A305" s="109">
        <v>320</v>
      </c>
      <c r="B305" s="47" t="s">
        <v>117</v>
      </c>
      <c r="C305" s="47" t="s">
        <v>150</v>
      </c>
      <c r="D305" s="159" t="s">
        <v>4541</v>
      </c>
      <c r="E305" s="54" t="s">
        <v>412</v>
      </c>
      <c r="F305" s="56" t="s">
        <v>5948</v>
      </c>
      <c r="G305" s="80">
        <v>45444</v>
      </c>
      <c r="H305" s="80">
        <v>45473</v>
      </c>
      <c r="I305" s="47" t="s">
        <v>124</v>
      </c>
      <c r="J305" s="47" t="s">
        <v>125</v>
      </c>
      <c r="K305" s="29" t="s">
        <v>922</v>
      </c>
      <c r="L305" s="29" t="s">
        <v>81</v>
      </c>
      <c r="M305" s="47">
        <v>6</v>
      </c>
      <c r="N305" s="34" t="s">
        <v>5181</v>
      </c>
      <c r="O305" s="65">
        <v>45442.6875</v>
      </c>
      <c r="P305" s="35"/>
      <c r="Q305" s="35"/>
      <c r="R305" s="40"/>
      <c r="S305" s="40"/>
      <c r="T305" s="36"/>
      <c r="U305" s="34" t="s">
        <v>5182</v>
      </c>
      <c r="V305" s="34" t="s">
        <v>4541</v>
      </c>
      <c r="W305" s="123" t="s">
        <v>5183</v>
      </c>
      <c r="X305" s="124" t="s">
        <v>132</v>
      </c>
      <c r="Y305" s="124" t="s">
        <v>438</v>
      </c>
    </row>
    <row r="306" ht="409.5" spans="1:25">
      <c r="A306" s="109">
        <v>321</v>
      </c>
      <c r="B306" s="47" t="s">
        <v>117</v>
      </c>
      <c r="C306" s="47" t="s">
        <v>150</v>
      </c>
      <c r="D306" s="159" t="s">
        <v>4541</v>
      </c>
      <c r="E306" s="54" t="s">
        <v>412</v>
      </c>
      <c r="F306" s="56" t="s">
        <v>5948</v>
      </c>
      <c r="G306" s="80">
        <v>45505</v>
      </c>
      <c r="H306" s="80">
        <v>45535</v>
      </c>
      <c r="I306" s="47" t="s">
        <v>124</v>
      </c>
      <c r="J306" s="47" t="s">
        <v>125</v>
      </c>
      <c r="K306" s="29" t="s">
        <v>922</v>
      </c>
      <c r="L306" s="29" t="s">
        <v>81</v>
      </c>
      <c r="M306" s="47">
        <v>6</v>
      </c>
      <c r="N306" s="144" t="s">
        <v>5184</v>
      </c>
      <c r="O306" s="140">
        <v>45503.5</v>
      </c>
      <c r="P306" s="47"/>
      <c r="Q306" s="47"/>
      <c r="R306" s="142"/>
      <c r="S306" s="142"/>
      <c r="T306" s="143"/>
      <c r="U306" s="160" t="s">
        <v>5185</v>
      </c>
      <c r="V306" t="s">
        <v>4541</v>
      </c>
      <c r="W306" s="123" t="s">
        <v>5186</v>
      </c>
      <c r="X306" t="s">
        <v>132</v>
      </c>
      <c r="Y306" t="s">
        <v>138</v>
      </c>
    </row>
    <row r="307" ht="409.5" spans="1:25">
      <c r="A307" s="109">
        <v>322</v>
      </c>
      <c r="B307" s="47" t="s">
        <v>117</v>
      </c>
      <c r="C307" s="47" t="s">
        <v>150</v>
      </c>
      <c r="D307" s="159" t="s">
        <v>4541</v>
      </c>
      <c r="E307" s="54" t="s">
        <v>412</v>
      </c>
      <c r="F307" s="56" t="s">
        <v>5948</v>
      </c>
      <c r="G307" s="80">
        <v>45566</v>
      </c>
      <c r="H307" s="80">
        <v>45596</v>
      </c>
      <c r="I307" s="47" t="s">
        <v>124</v>
      </c>
      <c r="J307" s="47" t="s">
        <v>125</v>
      </c>
      <c r="K307" s="29" t="s">
        <v>922</v>
      </c>
      <c r="L307" s="29" t="s">
        <v>81</v>
      </c>
      <c r="M307" s="47">
        <v>6</v>
      </c>
      <c r="N307" s="144" t="s">
        <v>5187</v>
      </c>
      <c r="O307" s="140">
        <v>45548.4965277778</v>
      </c>
      <c r="P307" s="47"/>
      <c r="Q307" s="47"/>
      <c r="R307" s="142"/>
      <c r="S307" s="142"/>
      <c r="T307" s="143"/>
      <c r="U307" s="160" t="s">
        <v>5188</v>
      </c>
      <c r="V307" t="s">
        <v>4541</v>
      </c>
      <c r="W307" s="123" t="s">
        <v>5189</v>
      </c>
      <c r="X307" t="s">
        <v>132</v>
      </c>
      <c r="Y307" t="s">
        <v>149</v>
      </c>
    </row>
    <row r="308" ht="409.5" spans="1:25">
      <c r="A308" s="109">
        <v>324</v>
      </c>
      <c r="B308" s="47" t="s">
        <v>117</v>
      </c>
      <c r="C308" s="47" t="s">
        <v>150</v>
      </c>
      <c r="D308" s="159" t="s">
        <v>4382</v>
      </c>
      <c r="E308" s="54" t="s">
        <v>412</v>
      </c>
      <c r="F308" s="56" t="s">
        <v>5948</v>
      </c>
      <c r="G308" s="80">
        <v>45383</v>
      </c>
      <c r="H308" s="80">
        <v>45412</v>
      </c>
      <c r="I308" s="47" t="s">
        <v>124</v>
      </c>
      <c r="J308" s="47" t="s">
        <v>125</v>
      </c>
      <c r="K308" s="29" t="s">
        <v>922</v>
      </c>
      <c r="L308" s="29" t="s">
        <v>81</v>
      </c>
      <c r="M308" s="47">
        <v>3</v>
      </c>
      <c r="N308" s="34" t="s">
        <v>5190</v>
      </c>
      <c r="O308" s="65">
        <v>45356.6541666667</v>
      </c>
      <c r="P308" s="35"/>
      <c r="Q308" s="35"/>
      <c r="R308" s="40"/>
      <c r="S308" s="40"/>
      <c r="T308" s="36"/>
      <c r="U308" s="34" t="s">
        <v>5191</v>
      </c>
      <c r="V308" s="34" t="s">
        <v>4382</v>
      </c>
      <c r="W308" s="123" t="s">
        <v>5192</v>
      </c>
      <c r="X308" t="s">
        <v>132</v>
      </c>
      <c r="Y308" t="s">
        <v>163</v>
      </c>
    </row>
    <row r="309" ht="409.5" spans="1:25">
      <c r="A309" s="109">
        <v>324</v>
      </c>
      <c r="B309" s="47" t="s">
        <v>117</v>
      </c>
      <c r="C309" s="47" t="s">
        <v>150</v>
      </c>
      <c r="D309" s="159" t="s">
        <v>4382</v>
      </c>
      <c r="E309" s="54" t="s">
        <v>412</v>
      </c>
      <c r="F309" s="56" t="s">
        <v>5948</v>
      </c>
      <c r="G309" s="80">
        <v>45444</v>
      </c>
      <c r="H309" s="80">
        <v>45473</v>
      </c>
      <c r="I309" s="47" t="s">
        <v>124</v>
      </c>
      <c r="J309" s="47" t="s">
        <v>125</v>
      </c>
      <c r="K309" s="29" t="s">
        <v>922</v>
      </c>
      <c r="L309" s="29" t="s">
        <v>81</v>
      </c>
      <c r="M309" s="47">
        <v>3</v>
      </c>
      <c r="N309" s="34" t="s">
        <v>5193</v>
      </c>
      <c r="O309" s="65">
        <v>45433.7083333333</v>
      </c>
      <c r="P309" s="35"/>
      <c r="Q309" s="35"/>
      <c r="R309" s="40"/>
      <c r="S309" s="40"/>
      <c r="T309" s="36"/>
      <c r="U309" s="34" t="s">
        <v>5194</v>
      </c>
      <c r="V309" s="34" t="s">
        <v>4382</v>
      </c>
      <c r="W309" s="123" t="s">
        <v>5195</v>
      </c>
      <c r="X309" s="124" t="s">
        <v>132</v>
      </c>
      <c r="Y309" s="124" t="s">
        <v>438</v>
      </c>
    </row>
    <row r="310" ht="409.5" spans="1:25">
      <c r="A310" s="109">
        <v>325</v>
      </c>
      <c r="B310" s="47" t="s">
        <v>117</v>
      </c>
      <c r="C310" s="47" t="s">
        <v>150</v>
      </c>
      <c r="D310" s="159" t="s">
        <v>4382</v>
      </c>
      <c r="E310" s="54" t="s">
        <v>412</v>
      </c>
      <c r="F310" s="56" t="s">
        <v>5948</v>
      </c>
      <c r="G310" s="80">
        <v>45505</v>
      </c>
      <c r="H310" s="80">
        <v>45535</v>
      </c>
      <c r="I310" s="47" t="s">
        <v>124</v>
      </c>
      <c r="J310" s="47" t="s">
        <v>125</v>
      </c>
      <c r="K310" s="29" t="s">
        <v>922</v>
      </c>
      <c r="L310" s="29" t="s">
        <v>81</v>
      </c>
      <c r="M310" s="47">
        <v>3</v>
      </c>
      <c r="N310" s="144" t="s">
        <v>5196</v>
      </c>
      <c r="O310" s="140">
        <v>45504.625</v>
      </c>
      <c r="P310" s="47"/>
      <c r="Q310" s="47"/>
      <c r="R310" s="142"/>
      <c r="S310" s="142"/>
      <c r="T310" s="143"/>
      <c r="U310" s="160" t="s">
        <v>5197</v>
      </c>
      <c r="V310" t="s">
        <v>4382</v>
      </c>
      <c r="W310" s="123" t="s">
        <v>5198</v>
      </c>
      <c r="X310" t="s">
        <v>132</v>
      </c>
      <c r="Y310" t="s">
        <v>138</v>
      </c>
    </row>
    <row r="311" ht="409.5" spans="1:25">
      <c r="A311" s="109">
        <v>326</v>
      </c>
      <c r="B311" s="47" t="s">
        <v>117</v>
      </c>
      <c r="C311" s="47" t="s">
        <v>150</v>
      </c>
      <c r="D311" s="159" t="s">
        <v>4382</v>
      </c>
      <c r="E311" s="54" t="s">
        <v>412</v>
      </c>
      <c r="F311" s="56" t="s">
        <v>5948</v>
      </c>
      <c r="G311" s="80">
        <v>45566</v>
      </c>
      <c r="H311" s="80">
        <v>45596</v>
      </c>
      <c r="I311" s="47" t="s">
        <v>124</v>
      </c>
      <c r="J311" s="47" t="s">
        <v>125</v>
      </c>
      <c r="K311" s="29" t="s">
        <v>922</v>
      </c>
      <c r="L311" s="29" t="s">
        <v>81</v>
      </c>
      <c r="M311" s="47">
        <v>3</v>
      </c>
      <c r="N311" s="144" t="s">
        <v>5199</v>
      </c>
      <c r="O311" s="140">
        <v>45594.6875</v>
      </c>
      <c r="P311" s="47"/>
      <c r="Q311" s="47"/>
      <c r="R311" s="142"/>
      <c r="S311" s="142"/>
      <c r="T311" s="143"/>
      <c r="U311" s="160" t="s">
        <v>5200</v>
      </c>
      <c r="V311" t="s">
        <v>4382</v>
      </c>
      <c r="W311" s="123" t="s">
        <v>5201</v>
      </c>
      <c r="X311" t="s">
        <v>132</v>
      </c>
      <c r="Y311" t="s">
        <v>3620</v>
      </c>
    </row>
    <row r="312" ht="409.5" spans="1:25">
      <c r="A312" s="109">
        <v>327</v>
      </c>
      <c r="B312" s="47" t="s">
        <v>117</v>
      </c>
      <c r="C312" s="47" t="s">
        <v>150</v>
      </c>
      <c r="D312" s="159" t="s">
        <v>5211</v>
      </c>
      <c r="E312" s="57" t="s">
        <v>412</v>
      </c>
      <c r="F312" s="56" t="s">
        <v>5948</v>
      </c>
      <c r="G312" s="80">
        <v>45323</v>
      </c>
      <c r="H312" s="80">
        <v>45323</v>
      </c>
      <c r="I312" s="47" t="s">
        <v>124</v>
      </c>
      <c r="J312" s="47" t="s">
        <v>125</v>
      </c>
      <c r="K312" s="29" t="s">
        <v>922</v>
      </c>
      <c r="L312" s="29" t="s">
        <v>81</v>
      </c>
      <c r="M312" s="47">
        <v>3</v>
      </c>
      <c r="N312" s="34" t="s">
        <v>5212</v>
      </c>
      <c r="O312" s="65">
        <v>45299.5</v>
      </c>
      <c r="P312" s="35"/>
      <c r="Q312" s="35"/>
      <c r="R312" s="40"/>
      <c r="S312" s="40"/>
      <c r="T312" s="36"/>
      <c r="U312" s="34" t="s">
        <v>5213</v>
      </c>
      <c r="V312" s="34" t="s">
        <v>5211</v>
      </c>
      <c r="W312" s="123" t="s">
        <v>5214</v>
      </c>
      <c r="X312" t="s">
        <v>132</v>
      </c>
      <c r="Y312" t="s">
        <v>133</v>
      </c>
    </row>
    <row r="313" ht="409.5" spans="1:25">
      <c r="A313" s="109">
        <v>327</v>
      </c>
      <c r="B313" s="47" t="s">
        <v>117</v>
      </c>
      <c r="C313" s="47" t="s">
        <v>150</v>
      </c>
      <c r="D313" s="159" t="s">
        <v>5211</v>
      </c>
      <c r="E313" s="57" t="s">
        <v>412</v>
      </c>
      <c r="F313" s="56" t="s">
        <v>5948</v>
      </c>
      <c r="G313" s="80">
        <v>45412</v>
      </c>
      <c r="H313" s="80">
        <v>45412</v>
      </c>
      <c r="I313" s="47" t="s">
        <v>124</v>
      </c>
      <c r="J313" s="47" t="s">
        <v>125</v>
      </c>
      <c r="K313" s="29" t="s">
        <v>922</v>
      </c>
      <c r="L313" s="29" t="s">
        <v>81</v>
      </c>
      <c r="M313" s="47">
        <v>3</v>
      </c>
      <c r="N313" s="34" t="s">
        <v>5215</v>
      </c>
      <c r="O313" s="65">
        <v>45366.4875</v>
      </c>
      <c r="P313" s="35"/>
      <c r="Q313" s="35"/>
      <c r="R313" s="40"/>
      <c r="S313" s="40"/>
      <c r="T313" s="36"/>
      <c r="U313" s="34" t="s">
        <v>5216</v>
      </c>
      <c r="V313" s="34" t="s">
        <v>5211</v>
      </c>
      <c r="W313" s="123" t="s">
        <v>5217</v>
      </c>
      <c r="X313" t="s">
        <v>132</v>
      </c>
      <c r="Y313" t="s">
        <v>163</v>
      </c>
    </row>
    <row r="314" ht="409.5" spans="1:25">
      <c r="A314" s="109">
        <v>327</v>
      </c>
      <c r="B314" s="47" t="s">
        <v>117</v>
      </c>
      <c r="C314" s="47" t="s">
        <v>150</v>
      </c>
      <c r="D314" s="159" t="s">
        <v>5211</v>
      </c>
      <c r="E314" s="57" t="s">
        <v>412</v>
      </c>
      <c r="F314" s="56" t="s">
        <v>5948</v>
      </c>
      <c r="G314" s="80">
        <v>45473</v>
      </c>
      <c r="H314" s="80">
        <v>45473</v>
      </c>
      <c r="I314" s="47" t="s">
        <v>124</v>
      </c>
      <c r="J314" s="47" t="s">
        <v>125</v>
      </c>
      <c r="K314" s="29" t="s">
        <v>922</v>
      </c>
      <c r="L314" s="29" t="s">
        <v>81</v>
      </c>
      <c r="M314" s="47">
        <v>3</v>
      </c>
      <c r="N314" s="34" t="s">
        <v>5218</v>
      </c>
      <c r="O314" s="65">
        <v>45442.6041666667</v>
      </c>
      <c r="P314" s="35"/>
      <c r="Q314" s="35"/>
      <c r="R314" s="40"/>
      <c r="S314" s="40"/>
      <c r="T314" s="36"/>
      <c r="U314" s="34" t="s">
        <v>5219</v>
      </c>
      <c r="V314" s="34" t="s">
        <v>5211</v>
      </c>
      <c r="W314" s="123" t="s">
        <v>5220</v>
      </c>
      <c r="X314" s="124" t="s">
        <v>132</v>
      </c>
      <c r="Y314" s="124" t="s">
        <v>438</v>
      </c>
    </row>
    <row r="315" ht="409.5" spans="1:25">
      <c r="A315" s="109">
        <v>327</v>
      </c>
      <c r="B315" s="47" t="s">
        <v>117</v>
      </c>
      <c r="C315" s="47" t="s">
        <v>150</v>
      </c>
      <c r="D315" s="159" t="s">
        <v>5211</v>
      </c>
      <c r="E315" s="57" t="s">
        <v>412</v>
      </c>
      <c r="F315" s="56" t="s">
        <v>5948</v>
      </c>
      <c r="G315" s="80">
        <v>45534</v>
      </c>
      <c r="H315" s="80">
        <v>45534</v>
      </c>
      <c r="I315" s="47" t="s">
        <v>124</v>
      </c>
      <c r="J315" s="47" t="s">
        <v>125</v>
      </c>
      <c r="K315" s="29" t="s">
        <v>922</v>
      </c>
      <c r="L315" s="29" t="s">
        <v>81</v>
      </c>
      <c r="M315" s="47">
        <v>3</v>
      </c>
      <c r="N315" s="144" t="s">
        <v>5221</v>
      </c>
      <c r="O315" s="140">
        <v>45504.625</v>
      </c>
      <c r="P315" s="47"/>
      <c r="Q315" s="47"/>
      <c r="R315" s="142"/>
      <c r="S315" s="142"/>
      <c r="T315" s="143"/>
      <c r="U315" s="160" t="s">
        <v>5222</v>
      </c>
      <c r="V315" t="s">
        <v>5211</v>
      </c>
      <c r="W315" s="123" t="s">
        <v>5223</v>
      </c>
      <c r="X315" t="s">
        <v>132</v>
      </c>
      <c r="Y315" t="s">
        <v>138</v>
      </c>
    </row>
    <row r="316" ht="409.5" spans="1:25">
      <c r="A316" s="109">
        <v>327</v>
      </c>
      <c r="B316" s="47" t="s">
        <v>117</v>
      </c>
      <c r="C316" s="47" t="s">
        <v>150</v>
      </c>
      <c r="D316" s="159" t="s">
        <v>5211</v>
      </c>
      <c r="E316" s="57" t="s">
        <v>412</v>
      </c>
      <c r="F316" s="56" t="s">
        <v>5948</v>
      </c>
      <c r="G316" s="80">
        <v>45595</v>
      </c>
      <c r="H316" s="80">
        <v>45595</v>
      </c>
      <c r="I316" s="47" t="s">
        <v>124</v>
      </c>
      <c r="J316" s="47" t="s">
        <v>125</v>
      </c>
      <c r="K316" s="29" t="s">
        <v>922</v>
      </c>
      <c r="L316" s="29" t="s">
        <v>81</v>
      </c>
      <c r="M316" s="47">
        <v>3</v>
      </c>
      <c r="N316" s="144" t="s">
        <v>5224</v>
      </c>
      <c r="O316" s="140">
        <v>45560.6354166667</v>
      </c>
      <c r="P316" s="47"/>
      <c r="Q316" s="47"/>
      <c r="R316" s="142"/>
      <c r="S316" s="142"/>
      <c r="T316" s="143"/>
      <c r="U316" s="160" t="s">
        <v>5225</v>
      </c>
      <c r="V316" t="s">
        <v>5211</v>
      </c>
      <c r="W316" s="123" t="s">
        <v>5226</v>
      </c>
      <c r="X316" t="s">
        <v>132</v>
      </c>
      <c r="Y316" t="s">
        <v>149</v>
      </c>
    </row>
    <row r="317" spans="1:21">
      <c r="A317" s="109">
        <v>328</v>
      </c>
      <c r="B317" s="47" t="s">
        <v>117</v>
      </c>
      <c r="C317" s="47" t="s">
        <v>150</v>
      </c>
      <c r="D317" s="159" t="s">
        <v>5211</v>
      </c>
      <c r="E317" s="57" t="s">
        <v>412</v>
      </c>
      <c r="F317" s="56" t="s">
        <v>5948</v>
      </c>
      <c r="G317" s="80">
        <v>45627</v>
      </c>
      <c r="H317" s="80">
        <v>45627</v>
      </c>
      <c r="I317" s="47" t="s">
        <v>124</v>
      </c>
      <c r="J317" s="47" t="s">
        <v>125</v>
      </c>
      <c r="K317" s="29" t="s">
        <v>922</v>
      </c>
      <c r="L317" s="29" t="s">
        <v>81</v>
      </c>
      <c r="M317" s="47">
        <v>3</v>
      </c>
      <c r="N317" s="140"/>
      <c r="O317" s="140"/>
      <c r="P317" s="47"/>
      <c r="Q317" s="47"/>
      <c r="R317" s="142"/>
      <c r="S317" s="142"/>
      <c r="T317" s="143"/>
      <c r="U317" s="143"/>
    </row>
    <row r="318" ht="409.5" spans="1:25">
      <c r="A318" s="109">
        <v>331</v>
      </c>
      <c r="B318" s="47" t="s">
        <v>117</v>
      </c>
      <c r="C318" s="47" t="s">
        <v>150</v>
      </c>
      <c r="D318" s="159" t="s">
        <v>5240</v>
      </c>
      <c r="E318" s="57" t="s">
        <v>157</v>
      </c>
      <c r="F318" s="56" t="s">
        <v>5948</v>
      </c>
      <c r="G318" s="80">
        <v>45444</v>
      </c>
      <c r="H318" s="80">
        <v>45473</v>
      </c>
      <c r="I318" s="47" t="s">
        <v>124</v>
      </c>
      <c r="J318" s="47" t="s">
        <v>125</v>
      </c>
      <c r="K318" s="29" t="s">
        <v>922</v>
      </c>
      <c r="L318" s="29" t="s">
        <v>81</v>
      </c>
      <c r="M318" s="47">
        <v>3</v>
      </c>
      <c r="N318" s="34" t="s">
        <v>5241</v>
      </c>
      <c r="O318" s="65">
        <v>45299.5</v>
      </c>
      <c r="P318" s="35"/>
      <c r="Q318" s="35"/>
      <c r="R318" s="40"/>
      <c r="S318" s="40"/>
      <c r="T318" s="36"/>
      <c r="U318" s="34" t="s">
        <v>5242</v>
      </c>
      <c r="V318" s="34" t="s">
        <v>5240</v>
      </c>
      <c r="W318" s="123" t="s">
        <v>5243</v>
      </c>
      <c r="X318" t="s">
        <v>132</v>
      </c>
      <c r="Y318" t="s">
        <v>133</v>
      </c>
    </row>
    <row r="319" ht="409.5" spans="1:25">
      <c r="A319" s="109">
        <v>334</v>
      </c>
      <c r="B319" s="47" t="s">
        <v>117</v>
      </c>
      <c r="C319" s="47" t="s">
        <v>150</v>
      </c>
      <c r="D319" s="159" t="s">
        <v>5240</v>
      </c>
      <c r="E319" s="57" t="s">
        <v>157</v>
      </c>
      <c r="F319" s="56" t="s">
        <v>5948</v>
      </c>
      <c r="G319" s="80">
        <v>45627</v>
      </c>
      <c r="H319" s="80">
        <v>45657</v>
      </c>
      <c r="I319" s="47" t="s">
        <v>124</v>
      </c>
      <c r="J319" s="47" t="s">
        <v>125</v>
      </c>
      <c r="K319" s="29" t="s">
        <v>922</v>
      </c>
      <c r="L319" s="29" t="s">
        <v>81</v>
      </c>
      <c r="M319" s="47">
        <v>3</v>
      </c>
      <c r="N319" s="144" t="s">
        <v>5244</v>
      </c>
      <c r="O319" s="140">
        <v>45504.625</v>
      </c>
      <c r="P319" s="47"/>
      <c r="Q319" s="47"/>
      <c r="R319" s="142"/>
      <c r="S319" s="142"/>
      <c r="T319" s="143"/>
      <c r="U319" s="160" t="s">
        <v>5245</v>
      </c>
      <c r="V319" t="s">
        <v>5240</v>
      </c>
      <c r="W319" s="123" t="s">
        <v>5246</v>
      </c>
      <c r="X319" t="s">
        <v>132</v>
      </c>
      <c r="Y319" t="s">
        <v>138</v>
      </c>
    </row>
    <row r="320" ht="409.5" spans="1:25">
      <c r="A320" s="109">
        <v>335</v>
      </c>
      <c r="B320" s="47" t="s">
        <v>117</v>
      </c>
      <c r="C320" s="47" t="s">
        <v>150</v>
      </c>
      <c r="D320" s="159" t="s">
        <v>4545</v>
      </c>
      <c r="E320" s="57" t="s">
        <v>247</v>
      </c>
      <c r="F320" s="56" t="s">
        <v>5948</v>
      </c>
      <c r="G320" s="80">
        <v>45412</v>
      </c>
      <c r="H320" s="80">
        <v>45412</v>
      </c>
      <c r="I320" s="47" t="s">
        <v>124</v>
      </c>
      <c r="J320" s="47" t="s">
        <v>125</v>
      </c>
      <c r="K320" s="29" t="s">
        <v>922</v>
      </c>
      <c r="L320" s="29" t="s">
        <v>81</v>
      </c>
      <c r="M320" s="47">
        <v>3</v>
      </c>
      <c r="N320" s="34" t="s">
        <v>5255</v>
      </c>
      <c r="O320" s="65">
        <v>45300.4791666667</v>
      </c>
      <c r="P320" s="35"/>
      <c r="Q320" s="35"/>
      <c r="R320" s="40"/>
      <c r="S320" s="40"/>
      <c r="T320" s="36"/>
      <c r="U320" s="34" t="s">
        <v>5256</v>
      </c>
      <c r="V320" s="34" t="s">
        <v>4545</v>
      </c>
      <c r="W320" s="123" t="s">
        <v>5257</v>
      </c>
      <c r="X320" t="s">
        <v>132</v>
      </c>
      <c r="Y320" t="s">
        <v>133</v>
      </c>
    </row>
    <row r="321" ht="409.5" spans="1:25">
      <c r="A321" s="109">
        <v>336</v>
      </c>
      <c r="B321" s="47" t="s">
        <v>117</v>
      </c>
      <c r="C321" s="47" t="s">
        <v>150</v>
      </c>
      <c r="D321" s="159" t="s">
        <v>4545</v>
      </c>
      <c r="E321" s="57" t="s">
        <v>247</v>
      </c>
      <c r="F321" s="56" t="s">
        <v>5948</v>
      </c>
      <c r="G321" s="80">
        <v>45627</v>
      </c>
      <c r="H321" s="80">
        <v>45627</v>
      </c>
      <c r="I321" s="47" t="s">
        <v>124</v>
      </c>
      <c r="J321" s="47" t="s">
        <v>125</v>
      </c>
      <c r="K321" s="29" t="s">
        <v>922</v>
      </c>
      <c r="L321" s="29" t="s">
        <v>81</v>
      </c>
      <c r="M321" s="47">
        <v>3</v>
      </c>
      <c r="N321" s="144" t="s">
        <v>5258</v>
      </c>
      <c r="O321" s="140">
        <v>45492.5944444444</v>
      </c>
      <c r="P321" s="47"/>
      <c r="Q321" s="47"/>
      <c r="R321" s="142"/>
      <c r="S321" s="142"/>
      <c r="T321" s="143"/>
      <c r="U321" s="160" t="s">
        <v>5259</v>
      </c>
      <c r="V321" t="s">
        <v>4545</v>
      </c>
      <c r="W321" s="123" t="s">
        <v>5260</v>
      </c>
      <c r="X321" t="s">
        <v>132</v>
      </c>
      <c r="Y321" t="s">
        <v>138</v>
      </c>
    </row>
    <row r="322" ht="409.5" spans="1:25">
      <c r="A322" s="109">
        <v>337</v>
      </c>
      <c r="B322" s="47" t="s">
        <v>117</v>
      </c>
      <c r="C322" s="47" t="s">
        <v>150</v>
      </c>
      <c r="D322" s="159" t="s">
        <v>1067</v>
      </c>
      <c r="E322" s="54" t="s">
        <v>412</v>
      </c>
      <c r="F322" s="56" t="s">
        <v>5948</v>
      </c>
      <c r="G322" s="80">
        <v>45412</v>
      </c>
      <c r="H322" s="80">
        <v>45412</v>
      </c>
      <c r="I322" s="47" t="s">
        <v>124</v>
      </c>
      <c r="J322" s="47" t="s">
        <v>125</v>
      </c>
      <c r="K322" s="29" t="s">
        <v>922</v>
      </c>
      <c r="L322" s="29" t="s">
        <v>81</v>
      </c>
      <c r="M322" s="47">
        <v>3</v>
      </c>
      <c r="N322" s="34" t="s">
        <v>5261</v>
      </c>
      <c r="O322" s="65">
        <v>45357.475</v>
      </c>
      <c r="P322" s="35"/>
      <c r="Q322" s="35"/>
      <c r="R322" s="40"/>
      <c r="S322" s="40"/>
      <c r="T322" s="36"/>
      <c r="U322" s="34" t="s">
        <v>5262</v>
      </c>
      <c r="V322" s="34" t="s">
        <v>1067</v>
      </c>
      <c r="W322" s="123" t="s">
        <v>5263</v>
      </c>
      <c r="X322" t="s">
        <v>132</v>
      </c>
      <c r="Y322" t="s">
        <v>163</v>
      </c>
    </row>
    <row r="323" ht="409.5" spans="1:25">
      <c r="A323" s="109">
        <v>337</v>
      </c>
      <c r="B323" s="47" t="s">
        <v>117</v>
      </c>
      <c r="C323" s="47" t="s">
        <v>150</v>
      </c>
      <c r="D323" s="159" t="s">
        <v>1067</v>
      </c>
      <c r="E323" s="54" t="s">
        <v>412</v>
      </c>
      <c r="F323" s="56" t="s">
        <v>5948</v>
      </c>
      <c r="G323" s="80">
        <v>45473</v>
      </c>
      <c r="H323" s="80">
        <v>45473</v>
      </c>
      <c r="I323" s="47" t="s">
        <v>124</v>
      </c>
      <c r="J323" s="47" t="s">
        <v>125</v>
      </c>
      <c r="K323" s="29" t="s">
        <v>922</v>
      </c>
      <c r="L323" s="29" t="s">
        <v>81</v>
      </c>
      <c r="M323" s="47">
        <v>3</v>
      </c>
      <c r="N323" s="34" t="s">
        <v>5264</v>
      </c>
      <c r="O323" s="65">
        <v>45442.6875</v>
      </c>
      <c r="P323" s="35"/>
      <c r="Q323" s="35"/>
      <c r="R323" s="40"/>
      <c r="S323" s="40"/>
      <c r="T323" s="36"/>
      <c r="U323" s="34" t="s">
        <v>5265</v>
      </c>
      <c r="V323" s="34" t="s">
        <v>1067</v>
      </c>
      <c r="W323" s="123" t="s">
        <v>5266</v>
      </c>
      <c r="X323" s="124" t="s">
        <v>132</v>
      </c>
      <c r="Y323" s="124" t="s">
        <v>438</v>
      </c>
    </row>
    <row r="324" ht="409.5" spans="1:25">
      <c r="A324" s="109">
        <v>337</v>
      </c>
      <c r="B324" s="47" t="s">
        <v>117</v>
      </c>
      <c r="C324" s="47" t="s">
        <v>150</v>
      </c>
      <c r="D324" s="159" t="s">
        <v>1067</v>
      </c>
      <c r="E324" s="54" t="s">
        <v>412</v>
      </c>
      <c r="F324" s="56" t="s">
        <v>5948</v>
      </c>
      <c r="G324" s="80">
        <v>45534</v>
      </c>
      <c r="H324" s="80">
        <v>45534</v>
      </c>
      <c r="I324" s="47" t="s">
        <v>124</v>
      </c>
      <c r="J324" s="47" t="s">
        <v>125</v>
      </c>
      <c r="K324" s="29" t="s">
        <v>922</v>
      </c>
      <c r="L324" s="29" t="s">
        <v>81</v>
      </c>
      <c r="M324" s="47">
        <v>3</v>
      </c>
      <c r="N324" s="144" t="s">
        <v>5267</v>
      </c>
      <c r="O324" s="140">
        <v>45492.5944444444</v>
      </c>
      <c r="P324" s="47"/>
      <c r="Q324" s="47"/>
      <c r="R324" s="142"/>
      <c r="S324" s="142"/>
      <c r="T324" s="143"/>
      <c r="U324" s="160" t="s">
        <v>5268</v>
      </c>
      <c r="V324" t="s">
        <v>1067</v>
      </c>
      <c r="W324" s="123" t="s">
        <v>5269</v>
      </c>
      <c r="X324" t="s">
        <v>132</v>
      </c>
      <c r="Y324" t="s">
        <v>138</v>
      </c>
    </row>
    <row r="325" ht="409.5" spans="1:25">
      <c r="A325" s="109">
        <v>337</v>
      </c>
      <c r="B325" s="47" t="s">
        <v>117</v>
      </c>
      <c r="C325" s="47" t="s">
        <v>150</v>
      </c>
      <c r="D325" s="159" t="s">
        <v>1067</v>
      </c>
      <c r="E325" s="54" t="s">
        <v>412</v>
      </c>
      <c r="F325" s="56" t="s">
        <v>5948</v>
      </c>
      <c r="G325" s="80">
        <v>45595</v>
      </c>
      <c r="H325" s="80">
        <v>45595</v>
      </c>
      <c r="I325" s="47" t="s">
        <v>124</v>
      </c>
      <c r="J325" s="47" t="s">
        <v>125</v>
      </c>
      <c r="K325" s="29" t="s">
        <v>922</v>
      </c>
      <c r="L325" s="29" t="s">
        <v>81</v>
      </c>
      <c r="M325" s="47">
        <v>3</v>
      </c>
      <c r="N325" s="144" t="s">
        <v>5270</v>
      </c>
      <c r="O325" s="140">
        <v>45548.4965277778</v>
      </c>
      <c r="P325" s="47"/>
      <c r="Q325" s="47"/>
      <c r="R325" s="142"/>
      <c r="S325" s="142"/>
      <c r="T325" s="143"/>
      <c r="U325" s="160" t="s">
        <v>5271</v>
      </c>
      <c r="V325" t="s">
        <v>1067</v>
      </c>
      <c r="W325" s="123" t="s">
        <v>5272</v>
      </c>
      <c r="X325" t="s">
        <v>132</v>
      </c>
      <c r="Y325" t="s">
        <v>149</v>
      </c>
    </row>
    <row r="326" ht="108" spans="1:25">
      <c r="A326" s="109">
        <v>339</v>
      </c>
      <c r="B326" s="47" t="s">
        <v>117</v>
      </c>
      <c r="C326" s="47" t="s">
        <v>150</v>
      </c>
      <c r="D326" s="159" t="s">
        <v>3886</v>
      </c>
      <c r="E326" s="54" t="s">
        <v>412</v>
      </c>
      <c r="F326" s="56" t="s">
        <v>5948</v>
      </c>
      <c r="G326" s="80">
        <v>45412</v>
      </c>
      <c r="H326" s="80">
        <v>45412</v>
      </c>
      <c r="I326" s="47" t="s">
        <v>124</v>
      </c>
      <c r="J326" s="47" t="s">
        <v>125</v>
      </c>
      <c r="K326" s="29" t="s">
        <v>922</v>
      </c>
      <c r="L326" s="29" t="s">
        <v>81</v>
      </c>
      <c r="M326" s="47">
        <v>3</v>
      </c>
      <c r="N326" s="34" t="s">
        <v>5273</v>
      </c>
      <c r="O326" s="65">
        <v>45392.4847222222</v>
      </c>
      <c r="P326" s="35"/>
      <c r="Q326" s="35"/>
      <c r="R326" s="40"/>
      <c r="S326" s="40"/>
      <c r="T326" s="36"/>
      <c r="U326" s="34" t="s">
        <v>5274</v>
      </c>
      <c r="V326" s="34" t="s">
        <v>3886</v>
      </c>
      <c r="W326" s="123" t="s">
        <v>5275</v>
      </c>
      <c r="X326" t="s">
        <v>132</v>
      </c>
      <c r="Y326" t="s">
        <v>144</v>
      </c>
    </row>
    <row r="327" ht="108" spans="1:25">
      <c r="A327" s="109">
        <v>339</v>
      </c>
      <c r="B327" s="47" t="s">
        <v>117</v>
      </c>
      <c r="C327" s="47" t="s">
        <v>150</v>
      </c>
      <c r="D327" s="159" t="s">
        <v>3886</v>
      </c>
      <c r="E327" s="54" t="s">
        <v>412</v>
      </c>
      <c r="F327" s="56" t="s">
        <v>5948</v>
      </c>
      <c r="G327" s="80">
        <v>45473</v>
      </c>
      <c r="H327" s="80">
        <v>45473</v>
      </c>
      <c r="I327" s="47" t="s">
        <v>124</v>
      </c>
      <c r="J327" s="47" t="s">
        <v>125</v>
      </c>
      <c r="K327" s="29" t="s">
        <v>922</v>
      </c>
      <c r="L327" s="29" t="s">
        <v>81</v>
      </c>
      <c r="M327" s="47">
        <v>3</v>
      </c>
      <c r="N327" s="34" t="s">
        <v>5276</v>
      </c>
      <c r="O327" s="65">
        <v>45463.7083333333</v>
      </c>
      <c r="P327" s="35"/>
      <c r="Q327" s="35"/>
      <c r="R327" s="40"/>
      <c r="S327" s="40"/>
      <c r="T327" s="36"/>
      <c r="U327" s="34" t="s">
        <v>5277</v>
      </c>
      <c r="V327" s="34" t="s">
        <v>3886</v>
      </c>
      <c r="W327" s="123" t="s">
        <v>5275</v>
      </c>
      <c r="X327" s="124" t="s">
        <v>132</v>
      </c>
      <c r="Y327" s="124" t="s">
        <v>425</v>
      </c>
    </row>
    <row r="328" ht="24" spans="1:25">
      <c r="A328" s="109">
        <v>339</v>
      </c>
      <c r="B328" s="47" t="s">
        <v>117</v>
      </c>
      <c r="C328" s="47" t="s">
        <v>150</v>
      </c>
      <c r="D328" s="159" t="s">
        <v>3886</v>
      </c>
      <c r="E328" s="54" t="s">
        <v>412</v>
      </c>
      <c r="F328" s="56" t="s">
        <v>5948</v>
      </c>
      <c r="G328" s="80">
        <v>45534</v>
      </c>
      <c r="H328" s="80">
        <v>45534</v>
      </c>
      <c r="I328" s="47" t="s">
        <v>124</v>
      </c>
      <c r="J328" s="47" t="s">
        <v>125</v>
      </c>
      <c r="K328" s="29" t="s">
        <v>922</v>
      </c>
      <c r="L328" s="29" t="s">
        <v>81</v>
      </c>
      <c r="M328" s="47">
        <v>3</v>
      </c>
      <c r="N328" s="144" t="s">
        <v>5278</v>
      </c>
      <c r="O328" s="140">
        <v>45531.4583333333</v>
      </c>
      <c r="P328" s="47"/>
      <c r="Q328" s="47"/>
      <c r="R328" s="142"/>
      <c r="S328" s="142"/>
      <c r="T328" s="143"/>
      <c r="U328" s="143" t="s">
        <v>5279</v>
      </c>
      <c r="V328" t="s">
        <v>3886</v>
      </c>
      <c r="W328" t="s">
        <v>5280</v>
      </c>
      <c r="X328" t="s">
        <v>132</v>
      </c>
      <c r="Y328" t="s">
        <v>498</v>
      </c>
    </row>
    <row r="329" ht="24" spans="1:25">
      <c r="A329" s="109">
        <v>339</v>
      </c>
      <c r="B329" s="47" t="s">
        <v>117</v>
      </c>
      <c r="C329" s="47" t="s">
        <v>150</v>
      </c>
      <c r="D329" s="159" t="s">
        <v>3886</v>
      </c>
      <c r="E329" s="54" t="s">
        <v>412</v>
      </c>
      <c r="F329" s="56" t="s">
        <v>5948</v>
      </c>
      <c r="G329" s="80">
        <v>45595</v>
      </c>
      <c r="H329" s="80">
        <v>45595</v>
      </c>
      <c r="I329" s="47" t="s">
        <v>124</v>
      </c>
      <c r="J329" s="47" t="s">
        <v>125</v>
      </c>
      <c r="K329" s="29" t="s">
        <v>922</v>
      </c>
      <c r="L329" s="29" t="s">
        <v>81</v>
      </c>
      <c r="M329" s="47">
        <v>3</v>
      </c>
      <c r="N329" s="144" t="s">
        <v>5047</v>
      </c>
      <c r="O329" s="140">
        <v>45576.4583333333</v>
      </c>
      <c r="P329" s="47"/>
      <c r="Q329" s="47"/>
      <c r="R329" s="142"/>
      <c r="S329" s="142"/>
      <c r="T329" s="143"/>
      <c r="U329" s="143" t="s">
        <v>5281</v>
      </c>
      <c r="V329" t="s">
        <v>3886</v>
      </c>
      <c r="W329" t="s">
        <v>5282</v>
      </c>
      <c r="X329" t="s">
        <v>132</v>
      </c>
      <c r="Y329" t="s">
        <v>3620</v>
      </c>
    </row>
    <row r="330" ht="409.5" spans="1:25">
      <c r="A330" s="109">
        <v>341</v>
      </c>
      <c r="B330" s="47" t="s">
        <v>117</v>
      </c>
      <c r="C330" s="47" t="s">
        <v>150</v>
      </c>
      <c r="D330" s="159" t="s">
        <v>1088</v>
      </c>
      <c r="E330" s="57" t="s">
        <v>157</v>
      </c>
      <c r="F330" s="56" t="s">
        <v>5948</v>
      </c>
      <c r="G330" s="80">
        <v>45412</v>
      </c>
      <c r="H330" s="80">
        <v>45412</v>
      </c>
      <c r="I330" s="47" t="s">
        <v>124</v>
      </c>
      <c r="J330" s="47" t="s">
        <v>125</v>
      </c>
      <c r="K330" s="29" t="s">
        <v>922</v>
      </c>
      <c r="L330" s="29" t="s">
        <v>81</v>
      </c>
      <c r="M330" s="47">
        <v>3</v>
      </c>
      <c r="N330" s="34" t="s">
        <v>5283</v>
      </c>
      <c r="O330" s="65">
        <v>45301.4805555556</v>
      </c>
      <c r="P330" s="35"/>
      <c r="Q330" s="35"/>
      <c r="R330" s="40"/>
      <c r="S330" s="40"/>
      <c r="T330" s="36"/>
      <c r="U330" s="34" t="s">
        <v>5284</v>
      </c>
      <c r="V330" s="34" t="s">
        <v>1088</v>
      </c>
      <c r="W330" s="123" t="s">
        <v>5285</v>
      </c>
      <c r="X330" t="s">
        <v>132</v>
      </c>
      <c r="Y330" t="s">
        <v>133</v>
      </c>
    </row>
    <row r="331" ht="409.5" spans="1:25">
      <c r="A331" s="109">
        <v>342</v>
      </c>
      <c r="B331" s="47" t="s">
        <v>117</v>
      </c>
      <c r="C331" s="47" t="s">
        <v>150</v>
      </c>
      <c r="D331" s="159" t="s">
        <v>1088</v>
      </c>
      <c r="E331" s="57" t="s">
        <v>157</v>
      </c>
      <c r="F331" s="56" t="s">
        <v>5948</v>
      </c>
      <c r="G331" s="80">
        <v>45627</v>
      </c>
      <c r="H331" s="80">
        <v>45627</v>
      </c>
      <c r="I331" s="47" t="s">
        <v>124</v>
      </c>
      <c r="J331" s="47" t="s">
        <v>125</v>
      </c>
      <c r="K331" s="29" t="s">
        <v>922</v>
      </c>
      <c r="L331" s="29" t="s">
        <v>81</v>
      </c>
      <c r="M331" s="47">
        <v>3</v>
      </c>
      <c r="N331" s="144" t="s">
        <v>5286</v>
      </c>
      <c r="O331" s="140">
        <v>45492.5944444444</v>
      </c>
      <c r="P331" s="47"/>
      <c r="Q331" s="47"/>
      <c r="R331" s="142"/>
      <c r="S331" s="142"/>
      <c r="T331" s="143"/>
      <c r="U331" s="160" t="s">
        <v>5287</v>
      </c>
      <c r="V331" t="s">
        <v>1088</v>
      </c>
      <c r="W331" s="123" t="s">
        <v>5288</v>
      </c>
      <c r="X331" t="s">
        <v>132</v>
      </c>
      <c r="Y331" t="s">
        <v>138</v>
      </c>
    </row>
    <row r="332" ht="409.5" spans="1:25">
      <c r="A332" s="109">
        <v>344</v>
      </c>
      <c r="B332" s="47" t="s">
        <v>117</v>
      </c>
      <c r="C332" s="47" t="s">
        <v>150</v>
      </c>
      <c r="D332" s="159" t="s">
        <v>5289</v>
      </c>
      <c r="E332" s="54" t="s">
        <v>412</v>
      </c>
      <c r="F332" s="56" t="s">
        <v>5948</v>
      </c>
      <c r="G332" s="80">
        <v>45383</v>
      </c>
      <c r="H332" s="80">
        <v>45412</v>
      </c>
      <c r="I332" s="47" t="s">
        <v>124</v>
      </c>
      <c r="J332" s="47" t="s">
        <v>125</v>
      </c>
      <c r="K332" s="29" t="s">
        <v>922</v>
      </c>
      <c r="L332" s="29" t="s">
        <v>81</v>
      </c>
      <c r="M332" s="47">
        <v>3</v>
      </c>
      <c r="N332" s="34" t="s">
        <v>5290</v>
      </c>
      <c r="O332" s="65">
        <v>45359.4930555556</v>
      </c>
      <c r="P332" s="35"/>
      <c r="Q332" s="35"/>
      <c r="R332" s="40"/>
      <c r="S332" s="40"/>
      <c r="T332" s="36"/>
      <c r="U332" s="34" t="s">
        <v>5291</v>
      </c>
      <c r="V332" s="34" t="s">
        <v>5289</v>
      </c>
      <c r="W332" s="123" t="s">
        <v>5292</v>
      </c>
      <c r="X332" t="s">
        <v>132</v>
      </c>
      <c r="Y332" t="s">
        <v>163</v>
      </c>
    </row>
    <row r="333" ht="409.5" spans="1:25">
      <c r="A333" s="109">
        <v>345</v>
      </c>
      <c r="B333" s="47" t="s">
        <v>117</v>
      </c>
      <c r="C333" s="47" t="s">
        <v>150</v>
      </c>
      <c r="D333" s="159" t="s">
        <v>5289</v>
      </c>
      <c r="E333" s="54" t="s">
        <v>412</v>
      </c>
      <c r="F333" s="56" t="s">
        <v>5948</v>
      </c>
      <c r="G333" s="80">
        <v>45444</v>
      </c>
      <c r="H333" s="80">
        <v>45473</v>
      </c>
      <c r="I333" s="47" t="s">
        <v>124</v>
      </c>
      <c r="J333" s="47" t="s">
        <v>125</v>
      </c>
      <c r="K333" s="29" t="s">
        <v>922</v>
      </c>
      <c r="L333" s="29" t="s">
        <v>81</v>
      </c>
      <c r="M333" s="47">
        <v>3</v>
      </c>
      <c r="N333" s="34" t="s">
        <v>5293</v>
      </c>
      <c r="O333" s="65">
        <v>45442.6875</v>
      </c>
      <c r="P333" s="35"/>
      <c r="Q333" s="35"/>
      <c r="R333" s="40"/>
      <c r="S333" s="40"/>
      <c r="T333" s="36"/>
      <c r="U333" s="34" t="s">
        <v>5294</v>
      </c>
      <c r="V333" s="34" t="s">
        <v>5289</v>
      </c>
      <c r="W333" s="123" t="s">
        <v>5295</v>
      </c>
      <c r="X333" s="124" t="s">
        <v>132</v>
      </c>
      <c r="Y333" s="124" t="s">
        <v>438</v>
      </c>
    </row>
    <row r="334" ht="409.5" spans="1:25">
      <c r="A334" s="109">
        <v>346</v>
      </c>
      <c r="B334" s="47" t="s">
        <v>117</v>
      </c>
      <c r="C334" s="47" t="s">
        <v>150</v>
      </c>
      <c r="D334" s="159" t="s">
        <v>5289</v>
      </c>
      <c r="E334" s="54" t="s">
        <v>412</v>
      </c>
      <c r="F334" s="56" t="s">
        <v>5948</v>
      </c>
      <c r="G334" s="80">
        <v>45505</v>
      </c>
      <c r="H334" s="80">
        <v>45535</v>
      </c>
      <c r="I334" s="47" t="s">
        <v>124</v>
      </c>
      <c r="J334" s="47" t="s">
        <v>125</v>
      </c>
      <c r="K334" s="29" t="s">
        <v>922</v>
      </c>
      <c r="L334" s="29" t="s">
        <v>81</v>
      </c>
      <c r="M334" s="47">
        <v>3</v>
      </c>
      <c r="N334" s="144" t="s">
        <v>5296</v>
      </c>
      <c r="O334" s="140">
        <v>45492.5944444444</v>
      </c>
      <c r="P334" s="47"/>
      <c r="Q334" s="47"/>
      <c r="R334" s="142"/>
      <c r="S334" s="142"/>
      <c r="T334" s="143"/>
      <c r="U334" s="160" t="s">
        <v>5297</v>
      </c>
      <c r="V334" t="s">
        <v>5289</v>
      </c>
      <c r="W334" s="123" t="s">
        <v>5298</v>
      </c>
      <c r="X334" t="s">
        <v>132</v>
      </c>
      <c r="Y334" t="s">
        <v>138</v>
      </c>
    </row>
    <row r="335" ht="409.5" spans="1:25">
      <c r="A335" s="109">
        <v>347</v>
      </c>
      <c r="B335" s="47" t="s">
        <v>117</v>
      </c>
      <c r="C335" s="47" t="s">
        <v>150</v>
      </c>
      <c r="D335" s="159" t="s">
        <v>5289</v>
      </c>
      <c r="E335" s="54" t="s">
        <v>412</v>
      </c>
      <c r="F335" s="56" t="s">
        <v>5948</v>
      </c>
      <c r="G335" s="80">
        <v>45566</v>
      </c>
      <c r="H335" s="80">
        <v>45596</v>
      </c>
      <c r="I335" s="47" t="s">
        <v>124</v>
      </c>
      <c r="J335" s="47" t="s">
        <v>125</v>
      </c>
      <c r="K335" s="29" t="s">
        <v>922</v>
      </c>
      <c r="L335" s="29" t="s">
        <v>81</v>
      </c>
      <c r="M335" s="47">
        <v>3</v>
      </c>
      <c r="N335" s="144" t="s">
        <v>5299</v>
      </c>
      <c r="O335" s="140">
        <v>45548.4965277778</v>
      </c>
      <c r="P335" s="47"/>
      <c r="Q335" s="47"/>
      <c r="R335" s="142"/>
      <c r="S335" s="142"/>
      <c r="T335" s="143"/>
      <c r="U335" s="160" t="s">
        <v>5300</v>
      </c>
      <c r="V335" t="s">
        <v>5289</v>
      </c>
      <c r="W335" s="123" t="s">
        <v>5301</v>
      </c>
      <c r="X335" t="s">
        <v>132</v>
      </c>
      <c r="Y335" t="s">
        <v>149</v>
      </c>
    </row>
    <row r="336" ht="409.5" spans="1:25">
      <c r="A336" s="109">
        <v>349</v>
      </c>
      <c r="B336" s="47" t="s">
        <v>117</v>
      </c>
      <c r="C336" s="47" t="s">
        <v>150</v>
      </c>
      <c r="D336" s="159" t="s">
        <v>1078</v>
      </c>
      <c r="E336" s="57" t="s">
        <v>157</v>
      </c>
      <c r="F336" s="56" t="s">
        <v>5948</v>
      </c>
      <c r="G336" s="80">
        <v>45412</v>
      </c>
      <c r="H336" s="80">
        <v>45412</v>
      </c>
      <c r="I336" s="47" t="s">
        <v>124</v>
      </c>
      <c r="J336" s="47" t="s">
        <v>125</v>
      </c>
      <c r="K336" s="29" t="s">
        <v>922</v>
      </c>
      <c r="L336" s="29" t="s">
        <v>81</v>
      </c>
      <c r="M336" s="47">
        <v>3</v>
      </c>
      <c r="N336" s="34" t="s">
        <v>5315</v>
      </c>
      <c r="O336" s="65">
        <v>45300.4791666667</v>
      </c>
      <c r="P336" s="35"/>
      <c r="Q336" s="35"/>
      <c r="R336" s="40"/>
      <c r="S336" s="40"/>
      <c r="T336" s="36"/>
      <c r="U336" s="34" t="s">
        <v>5316</v>
      </c>
      <c r="V336" s="34" t="s">
        <v>1078</v>
      </c>
      <c r="W336" s="123" t="s">
        <v>5317</v>
      </c>
      <c r="X336" t="s">
        <v>132</v>
      </c>
      <c r="Y336" t="s">
        <v>133</v>
      </c>
    </row>
    <row r="337" ht="409.5" spans="1:25">
      <c r="A337" s="109">
        <v>350</v>
      </c>
      <c r="B337" s="47" t="s">
        <v>117</v>
      </c>
      <c r="C337" s="47" t="s">
        <v>150</v>
      </c>
      <c r="D337" s="159" t="s">
        <v>1078</v>
      </c>
      <c r="E337" s="57" t="s">
        <v>157</v>
      </c>
      <c r="F337" s="56" t="s">
        <v>5948</v>
      </c>
      <c r="G337" s="80">
        <v>45627</v>
      </c>
      <c r="H337" s="80">
        <v>45627</v>
      </c>
      <c r="I337" s="47" t="s">
        <v>124</v>
      </c>
      <c r="J337" s="47" t="s">
        <v>125</v>
      </c>
      <c r="K337" s="29" t="s">
        <v>922</v>
      </c>
      <c r="L337" s="29" t="s">
        <v>81</v>
      </c>
      <c r="M337" s="47">
        <v>3</v>
      </c>
      <c r="N337" s="144" t="s">
        <v>5318</v>
      </c>
      <c r="O337" s="140">
        <v>45492.5944444444</v>
      </c>
      <c r="P337" s="47"/>
      <c r="Q337" s="47"/>
      <c r="R337" s="142"/>
      <c r="S337" s="142"/>
      <c r="T337" s="143"/>
      <c r="U337" s="160" t="s">
        <v>5319</v>
      </c>
      <c r="V337" t="s">
        <v>1078</v>
      </c>
      <c r="W337" s="123" t="s">
        <v>5320</v>
      </c>
      <c r="X337" t="s">
        <v>132</v>
      </c>
      <c r="Y337" t="s">
        <v>138</v>
      </c>
    </row>
    <row r="338" ht="409.5" spans="1:25">
      <c r="A338" s="109">
        <v>353</v>
      </c>
      <c r="B338" s="47" t="s">
        <v>117</v>
      </c>
      <c r="C338" s="47" t="s">
        <v>150</v>
      </c>
      <c r="D338" s="159" t="s">
        <v>4366</v>
      </c>
      <c r="E338" s="57" t="s">
        <v>157</v>
      </c>
      <c r="F338" s="56" t="s">
        <v>5948</v>
      </c>
      <c r="G338" s="80">
        <v>45444</v>
      </c>
      <c r="H338" s="80">
        <v>45473</v>
      </c>
      <c r="I338" s="47" t="s">
        <v>124</v>
      </c>
      <c r="J338" s="47" t="s">
        <v>125</v>
      </c>
      <c r="K338" s="29" t="s">
        <v>922</v>
      </c>
      <c r="L338" s="29" t="s">
        <v>81</v>
      </c>
      <c r="M338" s="47">
        <v>3</v>
      </c>
      <c r="N338" s="34" t="s">
        <v>5329</v>
      </c>
      <c r="O338" s="65">
        <v>45300.4791666667</v>
      </c>
      <c r="P338" s="35"/>
      <c r="Q338" s="35"/>
      <c r="R338" s="40"/>
      <c r="S338" s="40"/>
      <c r="T338" s="36"/>
      <c r="U338" s="34" t="s">
        <v>5330</v>
      </c>
      <c r="V338" s="34" t="s">
        <v>4366</v>
      </c>
      <c r="W338" s="123" t="s">
        <v>5331</v>
      </c>
      <c r="X338" s="124" t="s">
        <v>132</v>
      </c>
      <c r="Y338" s="124" t="s">
        <v>133</v>
      </c>
    </row>
    <row r="339" ht="409.5" spans="1:25">
      <c r="A339" s="109">
        <v>356</v>
      </c>
      <c r="B339" s="47" t="s">
        <v>117</v>
      </c>
      <c r="C339" s="47" t="s">
        <v>150</v>
      </c>
      <c r="D339" s="159" t="s">
        <v>4366</v>
      </c>
      <c r="E339" s="57" t="s">
        <v>157</v>
      </c>
      <c r="F339" s="56" t="s">
        <v>5948</v>
      </c>
      <c r="G339" s="80">
        <v>45627</v>
      </c>
      <c r="H339" s="80">
        <v>45657</v>
      </c>
      <c r="I339" s="47" t="s">
        <v>124</v>
      </c>
      <c r="J339" s="47" t="s">
        <v>125</v>
      </c>
      <c r="K339" s="29" t="s">
        <v>922</v>
      </c>
      <c r="L339" s="29" t="s">
        <v>81</v>
      </c>
      <c r="M339" s="47">
        <v>3</v>
      </c>
      <c r="N339" s="144" t="s">
        <v>5332</v>
      </c>
      <c r="O339" s="140">
        <v>45492.5944444444</v>
      </c>
      <c r="P339" s="47"/>
      <c r="Q339" s="47"/>
      <c r="R339" s="142"/>
      <c r="S339" s="142"/>
      <c r="T339" s="143"/>
      <c r="U339" s="160" t="s">
        <v>5333</v>
      </c>
      <c r="V339" t="s">
        <v>4366</v>
      </c>
      <c r="W339" s="123" t="s">
        <v>5334</v>
      </c>
      <c r="X339" t="s">
        <v>132</v>
      </c>
      <c r="Y339" t="s">
        <v>138</v>
      </c>
    </row>
    <row r="340" ht="310.5" spans="1:25">
      <c r="A340" s="109">
        <v>359</v>
      </c>
      <c r="B340" s="47" t="s">
        <v>117</v>
      </c>
      <c r="C340" s="47" t="s">
        <v>150</v>
      </c>
      <c r="D340" s="159" t="s">
        <v>4543</v>
      </c>
      <c r="E340" s="57" t="s">
        <v>157</v>
      </c>
      <c r="F340" s="56" t="s">
        <v>5948</v>
      </c>
      <c r="G340" s="80">
        <v>45444</v>
      </c>
      <c r="H340" s="80">
        <v>45473</v>
      </c>
      <c r="I340" s="47" t="s">
        <v>124</v>
      </c>
      <c r="J340" s="47" t="s">
        <v>125</v>
      </c>
      <c r="K340" s="29" t="s">
        <v>922</v>
      </c>
      <c r="L340" s="29" t="s">
        <v>81</v>
      </c>
      <c r="M340" s="47">
        <v>3</v>
      </c>
      <c r="N340" s="34" t="s">
        <v>5335</v>
      </c>
      <c r="O340" s="65">
        <v>45328.475</v>
      </c>
      <c r="P340" s="35"/>
      <c r="Q340" s="35"/>
      <c r="R340" s="40"/>
      <c r="S340" s="40"/>
      <c r="T340" s="36"/>
      <c r="U340" s="34" t="s">
        <v>5336</v>
      </c>
      <c r="V340" s="34" t="s">
        <v>4543</v>
      </c>
      <c r="W340" s="123" t="s">
        <v>5337</v>
      </c>
      <c r="X340" t="s">
        <v>132</v>
      </c>
      <c r="Y340" t="s">
        <v>170</v>
      </c>
    </row>
    <row r="341" ht="24" spans="1:25">
      <c r="A341" s="109">
        <v>362</v>
      </c>
      <c r="B341" s="47" t="s">
        <v>117</v>
      </c>
      <c r="C341" s="47" t="s">
        <v>150</v>
      </c>
      <c r="D341" s="159" t="s">
        <v>4543</v>
      </c>
      <c r="E341" s="57" t="s">
        <v>157</v>
      </c>
      <c r="F341" s="56" t="s">
        <v>5948</v>
      </c>
      <c r="G341" s="80">
        <v>45627</v>
      </c>
      <c r="H341" s="80">
        <v>45657</v>
      </c>
      <c r="I341" s="47" t="s">
        <v>124</v>
      </c>
      <c r="J341" s="47" t="s">
        <v>125</v>
      </c>
      <c r="K341" s="29" t="s">
        <v>922</v>
      </c>
      <c r="L341" s="29" t="s">
        <v>81</v>
      </c>
      <c r="M341" s="47">
        <v>3</v>
      </c>
      <c r="N341" s="144" t="s">
        <v>5338</v>
      </c>
      <c r="O341" s="140">
        <v>45594.6875</v>
      </c>
      <c r="P341" s="47"/>
      <c r="Q341" s="47"/>
      <c r="R341" s="142"/>
      <c r="S341" s="142"/>
      <c r="T341" s="143"/>
      <c r="U341" s="143" t="s">
        <v>5339</v>
      </c>
      <c r="V341" t="s">
        <v>4543</v>
      </c>
      <c r="W341" t="s">
        <v>5340</v>
      </c>
      <c r="X341" t="s">
        <v>132</v>
      </c>
      <c r="Y341" t="s">
        <v>3620</v>
      </c>
    </row>
    <row r="342" ht="409.5" spans="1:25">
      <c r="A342" s="109">
        <v>365</v>
      </c>
      <c r="B342" s="47" t="s">
        <v>117</v>
      </c>
      <c r="C342" s="47" t="s">
        <v>150</v>
      </c>
      <c r="D342" s="159" t="s">
        <v>5341</v>
      </c>
      <c r="E342" s="54" t="s">
        <v>412</v>
      </c>
      <c r="F342" s="56" t="s">
        <v>5948</v>
      </c>
      <c r="G342" s="80">
        <v>45444</v>
      </c>
      <c r="H342" s="80">
        <v>45473</v>
      </c>
      <c r="I342" s="47" t="s">
        <v>124</v>
      </c>
      <c r="J342" s="47" t="s">
        <v>125</v>
      </c>
      <c r="K342" s="29" t="s">
        <v>922</v>
      </c>
      <c r="L342" s="29" t="s">
        <v>81</v>
      </c>
      <c r="M342" s="47">
        <v>3</v>
      </c>
      <c r="N342" s="34" t="s">
        <v>5342</v>
      </c>
      <c r="O342" s="65">
        <v>45442.6041666667</v>
      </c>
      <c r="P342" s="35"/>
      <c r="Q342" s="35"/>
      <c r="R342" s="40"/>
      <c r="S342" s="40"/>
      <c r="T342" s="36"/>
      <c r="U342" s="34" t="s">
        <v>5343</v>
      </c>
      <c r="V342" s="34" t="s">
        <v>5341</v>
      </c>
      <c r="W342" s="123" t="s">
        <v>5344</v>
      </c>
      <c r="X342" t="s">
        <v>132</v>
      </c>
      <c r="Y342" t="s">
        <v>438</v>
      </c>
    </row>
    <row r="343" spans="1:23">
      <c r="A343" s="109">
        <v>368</v>
      </c>
      <c r="B343" s="47" t="s">
        <v>117</v>
      </c>
      <c r="C343" s="47" t="s">
        <v>150</v>
      </c>
      <c r="D343" s="159" t="s">
        <v>5341</v>
      </c>
      <c r="E343" s="54" t="s">
        <v>412</v>
      </c>
      <c r="F343" s="56" t="s">
        <v>5948</v>
      </c>
      <c r="G343" s="80">
        <v>45627</v>
      </c>
      <c r="H343" s="80">
        <v>45657</v>
      </c>
      <c r="I343" s="47" t="s">
        <v>124</v>
      </c>
      <c r="J343" s="47" t="s">
        <v>125</v>
      </c>
      <c r="K343" s="29" t="s">
        <v>922</v>
      </c>
      <c r="L343" s="29" t="s">
        <v>81</v>
      </c>
      <c r="M343" s="47">
        <v>3</v>
      </c>
      <c r="N343" s="144"/>
      <c r="O343" s="140"/>
      <c r="P343" s="47"/>
      <c r="Q343" s="47"/>
      <c r="R343" s="142"/>
      <c r="S343" s="142"/>
      <c r="T343" s="143"/>
      <c r="U343" s="160"/>
      <c r="W343" s="123"/>
    </row>
    <row r="344" ht="409.5" spans="1:25">
      <c r="A344" s="109">
        <v>369</v>
      </c>
      <c r="B344" s="47" t="s">
        <v>117</v>
      </c>
      <c r="C344" s="47" t="s">
        <v>150</v>
      </c>
      <c r="D344" s="159" t="s">
        <v>5345</v>
      </c>
      <c r="E344" s="57" t="s">
        <v>157</v>
      </c>
      <c r="F344" s="56" t="s">
        <v>5948</v>
      </c>
      <c r="G344" s="80">
        <v>45444</v>
      </c>
      <c r="H344" s="80">
        <v>45473</v>
      </c>
      <c r="I344" s="47" t="s">
        <v>124</v>
      </c>
      <c r="J344" s="47" t="s">
        <v>125</v>
      </c>
      <c r="K344" s="29" t="s">
        <v>922</v>
      </c>
      <c r="L344" s="29" t="s">
        <v>81</v>
      </c>
      <c r="M344" s="47">
        <v>3</v>
      </c>
      <c r="N344" s="34" t="s">
        <v>5346</v>
      </c>
      <c r="O344" s="65">
        <v>45303.5</v>
      </c>
      <c r="P344" s="35"/>
      <c r="Q344" s="35"/>
      <c r="R344" s="40"/>
      <c r="S344" s="40"/>
      <c r="T344" s="36"/>
      <c r="U344" s="34" t="s">
        <v>5347</v>
      </c>
      <c r="V344" s="34" t="s">
        <v>5345</v>
      </c>
      <c r="W344" s="123" t="s">
        <v>5348</v>
      </c>
      <c r="X344" t="s">
        <v>132</v>
      </c>
      <c r="Y344" t="s">
        <v>133</v>
      </c>
    </row>
    <row r="345" ht="409.5" spans="1:25">
      <c r="A345" s="109">
        <v>371</v>
      </c>
      <c r="B345" s="47" t="s">
        <v>117</v>
      </c>
      <c r="C345" s="47" t="s">
        <v>150</v>
      </c>
      <c r="D345" s="159" t="s">
        <v>5345</v>
      </c>
      <c r="E345" s="57" t="s">
        <v>157</v>
      </c>
      <c r="F345" s="56" t="s">
        <v>5948</v>
      </c>
      <c r="G345" s="80">
        <v>45627</v>
      </c>
      <c r="H345" s="80">
        <v>45657</v>
      </c>
      <c r="I345" s="47" t="s">
        <v>124</v>
      </c>
      <c r="J345" s="47" t="s">
        <v>125</v>
      </c>
      <c r="K345" s="29" t="s">
        <v>922</v>
      </c>
      <c r="L345" s="29" t="s">
        <v>81</v>
      </c>
      <c r="M345" s="47">
        <v>3</v>
      </c>
      <c r="N345" s="144" t="s">
        <v>5349</v>
      </c>
      <c r="O345" s="140">
        <v>45504.625</v>
      </c>
      <c r="P345" s="47"/>
      <c r="Q345" s="47"/>
      <c r="R345" s="142"/>
      <c r="S345" s="142"/>
      <c r="T345" s="143"/>
      <c r="U345" s="160" t="s">
        <v>5350</v>
      </c>
      <c r="V345" t="s">
        <v>5345</v>
      </c>
      <c r="W345" s="123" t="s">
        <v>5351</v>
      </c>
      <c r="X345" t="s">
        <v>132</v>
      </c>
      <c r="Y345" t="s">
        <v>138</v>
      </c>
    </row>
    <row r="346" ht="364.5" spans="1:25">
      <c r="A346" s="109">
        <v>372</v>
      </c>
      <c r="B346" s="47" t="s">
        <v>117</v>
      </c>
      <c r="C346" s="47" t="s">
        <v>150</v>
      </c>
      <c r="D346" s="159" t="s">
        <v>4357</v>
      </c>
      <c r="E346" s="57" t="s">
        <v>412</v>
      </c>
      <c r="F346" s="56" t="s">
        <v>5948</v>
      </c>
      <c r="G346" s="80">
        <v>45323</v>
      </c>
      <c r="H346" s="80">
        <v>45323</v>
      </c>
      <c r="I346" s="47" t="s">
        <v>124</v>
      </c>
      <c r="J346" s="47" t="s">
        <v>125</v>
      </c>
      <c r="K346" s="29" t="s">
        <v>922</v>
      </c>
      <c r="L346" s="29" t="s">
        <v>81</v>
      </c>
      <c r="M346" s="47">
        <v>3</v>
      </c>
      <c r="N346" s="34" t="s">
        <v>5141</v>
      </c>
      <c r="O346" s="65">
        <v>45303.5</v>
      </c>
      <c r="P346" s="35"/>
      <c r="Q346" s="35"/>
      <c r="R346" s="40"/>
      <c r="S346" s="40"/>
      <c r="T346" s="36"/>
      <c r="U346" s="34" t="s">
        <v>5142</v>
      </c>
      <c r="V346" s="34" t="s">
        <v>4357</v>
      </c>
      <c r="W346" s="123" t="s">
        <v>5143</v>
      </c>
      <c r="X346" t="s">
        <v>132</v>
      </c>
      <c r="Y346" t="s">
        <v>133</v>
      </c>
    </row>
    <row r="347" ht="409.5" spans="1:25">
      <c r="A347" s="109">
        <v>372</v>
      </c>
      <c r="B347" s="47" t="s">
        <v>117</v>
      </c>
      <c r="C347" s="47" t="s">
        <v>150</v>
      </c>
      <c r="D347" s="159" t="s">
        <v>4357</v>
      </c>
      <c r="E347" s="57" t="s">
        <v>412</v>
      </c>
      <c r="F347" s="56" t="s">
        <v>5948</v>
      </c>
      <c r="G347" s="80">
        <v>45412</v>
      </c>
      <c r="H347" s="80">
        <v>45412</v>
      </c>
      <c r="I347" s="47" t="s">
        <v>124</v>
      </c>
      <c r="J347" s="47" t="s">
        <v>125</v>
      </c>
      <c r="K347" s="29" t="s">
        <v>922</v>
      </c>
      <c r="L347" s="29" t="s">
        <v>81</v>
      </c>
      <c r="M347" s="47">
        <v>3</v>
      </c>
      <c r="N347" s="34" t="s">
        <v>5352</v>
      </c>
      <c r="O347" s="65">
        <v>45378.6875</v>
      </c>
      <c r="P347" s="35"/>
      <c r="Q347" s="35"/>
      <c r="R347" s="40"/>
      <c r="S347" s="40"/>
      <c r="T347" s="36"/>
      <c r="U347" s="34" t="s">
        <v>5353</v>
      </c>
      <c r="V347" s="34" t="s">
        <v>4357</v>
      </c>
      <c r="W347" s="123" t="s">
        <v>5354</v>
      </c>
      <c r="X347" t="s">
        <v>132</v>
      </c>
      <c r="Y347" t="s">
        <v>163</v>
      </c>
    </row>
    <row r="348" ht="409.5" spans="1:25">
      <c r="A348" s="109">
        <v>372</v>
      </c>
      <c r="B348" s="47" t="s">
        <v>117</v>
      </c>
      <c r="C348" s="47" t="s">
        <v>150</v>
      </c>
      <c r="D348" s="159" t="s">
        <v>4357</v>
      </c>
      <c r="E348" s="57" t="s">
        <v>412</v>
      </c>
      <c r="F348" s="56" t="s">
        <v>5948</v>
      </c>
      <c r="G348" s="80">
        <v>45473</v>
      </c>
      <c r="H348" s="80">
        <v>45473</v>
      </c>
      <c r="I348" s="47" t="s">
        <v>124</v>
      </c>
      <c r="J348" s="47" t="s">
        <v>125</v>
      </c>
      <c r="K348" s="29" t="s">
        <v>922</v>
      </c>
      <c r="L348" s="29" t="s">
        <v>81</v>
      </c>
      <c r="M348" s="47">
        <v>3</v>
      </c>
      <c r="N348" s="34" t="s">
        <v>5147</v>
      </c>
      <c r="O348" s="65">
        <v>45442.6041666667</v>
      </c>
      <c r="P348" s="35"/>
      <c r="Q348" s="35"/>
      <c r="R348" s="40"/>
      <c r="S348" s="40"/>
      <c r="T348" s="36"/>
      <c r="U348" s="34" t="s">
        <v>5148</v>
      </c>
      <c r="V348" s="34" t="s">
        <v>4357</v>
      </c>
      <c r="W348" s="123" t="s">
        <v>5149</v>
      </c>
      <c r="X348" t="s">
        <v>132</v>
      </c>
      <c r="Y348" t="s">
        <v>438</v>
      </c>
    </row>
    <row r="349" ht="409.5" spans="1:25">
      <c r="A349" s="109">
        <v>372</v>
      </c>
      <c r="B349" s="47" t="s">
        <v>117</v>
      </c>
      <c r="C349" s="47" t="s">
        <v>150</v>
      </c>
      <c r="D349" s="159" t="s">
        <v>4357</v>
      </c>
      <c r="E349" s="57" t="s">
        <v>412</v>
      </c>
      <c r="F349" s="56" t="s">
        <v>5948</v>
      </c>
      <c r="G349" s="80">
        <v>45534</v>
      </c>
      <c r="H349" s="80">
        <v>45534</v>
      </c>
      <c r="I349" s="47" t="s">
        <v>124</v>
      </c>
      <c r="J349" s="47" t="s">
        <v>125</v>
      </c>
      <c r="K349" s="29" t="s">
        <v>922</v>
      </c>
      <c r="L349" s="29" t="s">
        <v>81</v>
      </c>
      <c r="M349" s="47">
        <v>3</v>
      </c>
      <c r="N349" s="144" t="s">
        <v>5150</v>
      </c>
      <c r="O349" s="140">
        <v>45504.625</v>
      </c>
      <c r="P349" s="47"/>
      <c r="Q349" s="47"/>
      <c r="R349" s="142"/>
      <c r="S349" s="142"/>
      <c r="T349" s="143"/>
      <c r="U349" s="160" t="s">
        <v>5151</v>
      </c>
      <c r="V349" t="s">
        <v>4357</v>
      </c>
      <c r="W349" s="123" t="s">
        <v>5152</v>
      </c>
      <c r="X349" t="s">
        <v>132</v>
      </c>
      <c r="Y349" t="s">
        <v>138</v>
      </c>
    </row>
    <row r="350" ht="364.5" spans="1:25">
      <c r="A350" s="109">
        <v>372</v>
      </c>
      <c r="B350" s="47" t="s">
        <v>117</v>
      </c>
      <c r="C350" s="47" t="s">
        <v>150</v>
      </c>
      <c r="D350" s="159" t="s">
        <v>4357</v>
      </c>
      <c r="E350" s="57" t="s">
        <v>412</v>
      </c>
      <c r="F350" s="56" t="s">
        <v>5948</v>
      </c>
      <c r="G350" s="80">
        <v>45595</v>
      </c>
      <c r="H350" s="80">
        <v>45595</v>
      </c>
      <c r="I350" s="47" t="s">
        <v>124</v>
      </c>
      <c r="J350" s="47" t="s">
        <v>125</v>
      </c>
      <c r="K350" s="29" t="s">
        <v>922</v>
      </c>
      <c r="L350" s="29" t="s">
        <v>81</v>
      </c>
      <c r="M350" s="47">
        <v>3</v>
      </c>
      <c r="N350" s="144" t="s">
        <v>5153</v>
      </c>
      <c r="O350" s="140">
        <v>45560.6354166667</v>
      </c>
      <c r="P350" s="47"/>
      <c r="Q350" s="47"/>
      <c r="R350" s="142"/>
      <c r="S350" s="142"/>
      <c r="T350" s="143"/>
      <c r="U350" s="160" t="s">
        <v>5154</v>
      </c>
      <c r="V350" t="s">
        <v>4357</v>
      </c>
      <c r="W350" s="123" t="s">
        <v>5155</v>
      </c>
      <c r="X350" t="s">
        <v>132</v>
      </c>
      <c r="Y350" t="s">
        <v>149</v>
      </c>
    </row>
    <row r="351" spans="1:21">
      <c r="A351" s="109">
        <v>373</v>
      </c>
      <c r="B351" s="47" t="s">
        <v>117</v>
      </c>
      <c r="C351" s="47" t="s">
        <v>150</v>
      </c>
      <c r="D351" s="159" t="s">
        <v>4357</v>
      </c>
      <c r="E351" s="57" t="s">
        <v>412</v>
      </c>
      <c r="F351" s="56" t="s">
        <v>5948</v>
      </c>
      <c r="G351" s="80">
        <v>45627</v>
      </c>
      <c r="H351" s="80">
        <v>45627</v>
      </c>
      <c r="I351" s="47" t="s">
        <v>124</v>
      </c>
      <c r="J351" s="47" t="s">
        <v>125</v>
      </c>
      <c r="K351" s="29" t="s">
        <v>922</v>
      </c>
      <c r="L351" s="29" t="s">
        <v>81</v>
      </c>
      <c r="M351" s="47">
        <v>3</v>
      </c>
      <c r="N351" s="140"/>
      <c r="O351" s="140"/>
      <c r="P351" s="47"/>
      <c r="Q351" s="47"/>
      <c r="R351" s="142"/>
      <c r="S351" s="142"/>
      <c r="T351" s="143"/>
      <c r="U351" s="143"/>
    </row>
    <row r="352" ht="391.5" spans="1:25">
      <c r="A352" s="109">
        <v>374</v>
      </c>
      <c r="B352" s="47" t="s">
        <v>117</v>
      </c>
      <c r="C352" s="47" t="s">
        <v>150</v>
      </c>
      <c r="D352" s="159" t="s">
        <v>1132</v>
      </c>
      <c r="E352" s="54" t="s">
        <v>412</v>
      </c>
      <c r="F352" s="56" t="s">
        <v>5948</v>
      </c>
      <c r="G352" s="80">
        <v>45383</v>
      </c>
      <c r="H352" s="80">
        <v>45412</v>
      </c>
      <c r="I352" s="47" t="s">
        <v>124</v>
      </c>
      <c r="J352" s="47" t="s">
        <v>125</v>
      </c>
      <c r="K352" s="29" t="s">
        <v>922</v>
      </c>
      <c r="L352" s="29" t="s">
        <v>81</v>
      </c>
      <c r="M352" s="47">
        <v>3</v>
      </c>
      <c r="N352" s="34" t="s">
        <v>5355</v>
      </c>
      <c r="O352" s="65">
        <v>45366.4909722222</v>
      </c>
      <c r="P352" s="35"/>
      <c r="Q352" s="35"/>
      <c r="R352" s="40"/>
      <c r="S352" s="40"/>
      <c r="T352" s="36"/>
      <c r="U352" s="34" t="s">
        <v>5356</v>
      </c>
      <c r="V352" s="34" t="s">
        <v>1132</v>
      </c>
      <c r="W352" s="123" t="s">
        <v>5357</v>
      </c>
      <c r="X352" t="s">
        <v>132</v>
      </c>
      <c r="Y352" t="s">
        <v>163</v>
      </c>
    </row>
    <row r="353" ht="391.5" spans="1:25">
      <c r="A353" s="109">
        <v>374</v>
      </c>
      <c r="B353" s="47" t="s">
        <v>117</v>
      </c>
      <c r="C353" s="47" t="s">
        <v>150</v>
      </c>
      <c r="D353" s="159" t="s">
        <v>1132</v>
      </c>
      <c r="E353" s="54" t="s">
        <v>412</v>
      </c>
      <c r="F353" s="56" t="s">
        <v>5948</v>
      </c>
      <c r="G353" s="80">
        <v>45444</v>
      </c>
      <c r="H353" s="80">
        <v>45473</v>
      </c>
      <c r="I353" s="47" t="s">
        <v>124</v>
      </c>
      <c r="J353" s="47" t="s">
        <v>125</v>
      </c>
      <c r="K353" s="29" t="s">
        <v>922</v>
      </c>
      <c r="L353" s="29" t="s">
        <v>81</v>
      </c>
      <c r="M353" s="47">
        <v>3</v>
      </c>
      <c r="N353" s="34" t="s">
        <v>5358</v>
      </c>
      <c r="O353" s="65">
        <v>45441.6458333333</v>
      </c>
      <c r="P353" s="35"/>
      <c r="Q353" s="35"/>
      <c r="R353" s="40"/>
      <c r="S353" s="40"/>
      <c r="T353" s="36"/>
      <c r="U353" s="34" t="s">
        <v>5359</v>
      </c>
      <c r="V353" s="34" t="s">
        <v>1132</v>
      </c>
      <c r="W353" s="123" t="s">
        <v>5360</v>
      </c>
      <c r="X353" s="124" t="s">
        <v>132</v>
      </c>
      <c r="Y353" s="124" t="s">
        <v>438</v>
      </c>
    </row>
    <row r="354" ht="409.5" spans="1:25">
      <c r="A354" s="109">
        <v>375</v>
      </c>
      <c r="B354" s="47" t="s">
        <v>117</v>
      </c>
      <c r="C354" s="47" t="s">
        <v>150</v>
      </c>
      <c r="D354" s="159" t="s">
        <v>1132</v>
      </c>
      <c r="E354" s="54" t="s">
        <v>412</v>
      </c>
      <c r="F354" s="56" t="s">
        <v>5948</v>
      </c>
      <c r="G354" s="80">
        <v>45505</v>
      </c>
      <c r="H354" s="80">
        <v>45535</v>
      </c>
      <c r="I354" s="47" t="s">
        <v>124</v>
      </c>
      <c r="J354" s="47" t="s">
        <v>125</v>
      </c>
      <c r="K354" s="29" t="s">
        <v>922</v>
      </c>
      <c r="L354" s="29" t="s">
        <v>81</v>
      </c>
      <c r="M354" s="47">
        <v>3</v>
      </c>
      <c r="N354" s="144" t="s">
        <v>5041</v>
      </c>
      <c r="O354" s="140">
        <v>45492.6354166667</v>
      </c>
      <c r="P354" s="47"/>
      <c r="Q354" s="47"/>
      <c r="R354" s="142"/>
      <c r="S354" s="142"/>
      <c r="T354" s="143"/>
      <c r="U354" s="160" t="s">
        <v>5361</v>
      </c>
      <c r="V354" t="s">
        <v>1132</v>
      </c>
      <c r="W354" s="123" t="s">
        <v>5362</v>
      </c>
      <c r="X354" t="s">
        <v>132</v>
      </c>
      <c r="Y354" t="s">
        <v>138</v>
      </c>
    </row>
    <row r="355" ht="409.5" spans="1:25">
      <c r="A355" s="109">
        <v>376</v>
      </c>
      <c r="B355" s="47" t="s">
        <v>117</v>
      </c>
      <c r="C355" s="47" t="s">
        <v>150</v>
      </c>
      <c r="D355" s="159" t="s">
        <v>1132</v>
      </c>
      <c r="E355" s="54" t="s">
        <v>412</v>
      </c>
      <c r="F355" s="56" t="s">
        <v>5948</v>
      </c>
      <c r="G355" s="80">
        <v>45566</v>
      </c>
      <c r="H355" s="80">
        <v>45596</v>
      </c>
      <c r="I355" s="47" t="s">
        <v>124</v>
      </c>
      <c r="J355" s="47" t="s">
        <v>125</v>
      </c>
      <c r="K355" s="29" t="s">
        <v>922</v>
      </c>
      <c r="L355" s="29" t="s">
        <v>81</v>
      </c>
      <c r="M355" s="47">
        <v>3</v>
      </c>
      <c r="N355" s="144" t="s">
        <v>5363</v>
      </c>
      <c r="O355" s="140">
        <v>45560.6354166667</v>
      </c>
      <c r="P355" s="47"/>
      <c r="Q355" s="47"/>
      <c r="R355" s="142"/>
      <c r="S355" s="142"/>
      <c r="T355" s="143"/>
      <c r="U355" s="160" t="s">
        <v>5364</v>
      </c>
      <c r="V355" t="s">
        <v>1132</v>
      </c>
      <c r="W355" s="123" t="s">
        <v>5365</v>
      </c>
      <c r="X355" t="s">
        <v>132</v>
      </c>
      <c r="Y355" t="s">
        <v>149</v>
      </c>
    </row>
    <row r="356" ht="121.5" spans="1:25">
      <c r="A356" s="109">
        <v>377</v>
      </c>
      <c r="B356" s="47" t="s">
        <v>117</v>
      </c>
      <c r="C356" s="47" t="s">
        <v>150</v>
      </c>
      <c r="D356" s="159" t="s">
        <v>4352</v>
      </c>
      <c r="E356" s="54" t="s">
        <v>412</v>
      </c>
      <c r="F356" s="56" t="s">
        <v>5948</v>
      </c>
      <c r="G356" s="80">
        <v>45383</v>
      </c>
      <c r="H356" s="80">
        <v>45412</v>
      </c>
      <c r="I356" s="47" t="s">
        <v>124</v>
      </c>
      <c r="J356" s="47" t="s">
        <v>125</v>
      </c>
      <c r="K356" s="29" t="s">
        <v>922</v>
      </c>
      <c r="L356" s="29" t="s">
        <v>81</v>
      </c>
      <c r="M356" s="47">
        <v>3</v>
      </c>
      <c r="N356" s="34" t="s">
        <v>5366</v>
      </c>
      <c r="O356" s="65">
        <v>45385.6784722222</v>
      </c>
      <c r="P356" s="35"/>
      <c r="Q356" s="35"/>
      <c r="R356" s="40"/>
      <c r="S356" s="40"/>
      <c r="T356" s="36"/>
      <c r="U356" s="34" t="s">
        <v>5367</v>
      </c>
      <c r="V356" s="34" t="s">
        <v>4352</v>
      </c>
      <c r="W356" s="123" t="s">
        <v>5368</v>
      </c>
      <c r="X356" t="s">
        <v>132</v>
      </c>
      <c r="Y356" t="s">
        <v>144</v>
      </c>
    </row>
    <row r="357" ht="121.5" spans="1:25">
      <c r="A357" s="109">
        <v>377</v>
      </c>
      <c r="B357" s="47" t="s">
        <v>117</v>
      </c>
      <c r="C357" s="47" t="s">
        <v>150</v>
      </c>
      <c r="D357" s="159" t="s">
        <v>4352</v>
      </c>
      <c r="E357" s="54" t="s">
        <v>412</v>
      </c>
      <c r="F357" s="56" t="s">
        <v>5948</v>
      </c>
      <c r="G357" s="80">
        <v>45444</v>
      </c>
      <c r="H357" s="80">
        <v>45473</v>
      </c>
      <c r="I357" s="47" t="s">
        <v>124</v>
      </c>
      <c r="J357" s="47" t="s">
        <v>125</v>
      </c>
      <c r="K357" s="29" t="s">
        <v>922</v>
      </c>
      <c r="L357" s="29" t="s">
        <v>81</v>
      </c>
      <c r="M357" s="47">
        <v>3</v>
      </c>
      <c r="N357" s="34" t="s">
        <v>5276</v>
      </c>
      <c r="O357" s="65">
        <v>45463.7083333333</v>
      </c>
      <c r="P357" s="35"/>
      <c r="Q357" s="35"/>
      <c r="R357" s="40"/>
      <c r="S357" s="40"/>
      <c r="T357" s="36"/>
      <c r="U357" s="34" t="s">
        <v>5369</v>
      </c>
      <c r="V357" s="34" t="s">
        <v>4352</v>
      </c>
      <c r="W357" s="123" t="s">
        <v>5368</v>
      </c>
      <c r="X357" s="124" t="s">
        <v>132</v>
      </c>
      <c r="Y357" s="124" t="s">
        <v>425</v>
      </c>
    </row>
    <row r="358" ht="24" spans="1:25">
      <c r="A358" s="109">
        <v>378</v>
      </c>
      <c r="B358" s="47" t="s">
        <v>117</v>
      </c>
      <c r="C358" s="47" t="s">
        <v>150</v>
      </c>
      <c r="D358" s="159" t="s">
        <v>4352</v>
      </c>
      <c r="E358" s="54" t="s">
        <v>412</v>
      </c>
      <c r="F358" s="56" t="s">
        <v>5948</v>
      </c>
      <c r="G358" s="80">
        <v>45505</v>
      </c>
      <c r="H358" s="80">
        <v>45535</v>
      </c>
      <c r="I358" s="47" t="s">
        <v>124</v>
      </c>
      <c r="J358" s="47" t="s">
        <v>125</v>
      </c>
      <c r="K358" s="29" t="s">
        <v>922</v>
      </c>
      <c r="L358" s="29" t="s">
        <v>81</v>
      </c>
      <c r="M358" s="47">
        <v>3</v>
      </c>
      <c r="N358" s="144" t="s">
        <v>5278</v>
      </c>
      <c r="O358" s="140">
        <v>45531.4791666667</v>
      </c>
      <c r="P358" s="47"/>
      <c r="Q358" s="47"/>
      <c r="R358" s="142"/>
      <c r="S358" s="142"/>
      <c r="T358" s="143"/>
      <c r="U358" s="143" t="s">
        <v>5370</v>
      </c>
      <c r="V358" t="s">
        <v>4352</v>
      </c>
      <c r="W358" t="s">
        <v>5371</v>
      </c>
      <c r="X358" t="s">
        <v>132</v>
      </c>
      <c r="Y358" t="s">
        <v>498</v>
      </c>
    </row>
    <row r="359" ht="24" spans="1:25">
      <c r="A359" s="109">
        <v>379</v>
      </c>
      <c r="B359" s="47" t="s">
        <v>117</v>
      </c>
      <c r="C359" s="47" t="s">
        <v>150</v>
      </c>
      <c r="D359" s="159" t="s">
        <v>4352</v>
      </c>
      <c r="E359" s="54" t="s">
        <v>412</v>
      </c>
      <c r="F359" s="56" t="s">
        <v>5948</v>
      </c>
      <c r="G359" s="80">
        <v>45566</v>
      </c>
      <c r="H359" s="80">
        <v>45596</v>
      </c>
      <c r="I359" s="47" t="s">
        <v>124</v>
      </c>
      <c r="J359" s="47" t="s">
        <v>125</v>
      </c>
      <c r="K359" s="29" t="s">
        <v>922</v>
      </c>
      <c r="L359" s="29" t="s">
        <v>81</v>
      </c>
      <c r="M359" s="47">
        <v>3</v>
      </c>
      <c r="N359" s="144" t="s">
        <v>5047</v>
      </c>
      <c r="O359" s="140">
        <v>45576.7083333333</v>
      </c>
      <c r="P359" s="47"/>
      <c r="Q359" s="47"/>
      <c r="R359" s="142"/>
      <c r="S359" s="142"/>
      <c r="T359" s="143"/>
      <c r="U359" s="143" t="s">
        <v>5048</v>
      </c>
      <c r="V359" t="s">
        <v>4352</v>
      </c>
      <c r="W359" t="s">
        <v>5049</v>
      </c>
      <c r="X359" t="s">
        <v>132</v>
      </c>
      <c r="Y359" t="s">
        <v>3620</v>
      </c>
    </row>
    <row r="360" ht="409.5" spans="1:25">
      <c r="A360" s="109">
        <v>380</v>
      </c>
      <c r="B360" s="47" t="s">
        <v>117</v>
      </c>
      <c r="C360" s="47" t="s">
        <v>150</v>
      </c>
      <c r="D360" s="159" t="s">
        <v>4554</v>
      </c>
      <c r="E360" s="54" t="s">
        <v>412</v>
      </c>
      <c r="F360" s="56" t="s">
        <v>5948</v>
      </c>
      <c r="G360" s="80">
        <v>45412</v>
      </c>
      <c r="H360" s="80">
        <v>45412</v>
      </c>
      <c r="I360" s="47" t="s">
        <v>124</v>
      </c>
      <c r="J360" s="47" t="s">
        <v>125</v>
      </c>
      <c r="K360" s="29" t="s">
        <v>922</v>
      </c>
      <c r="L360" s="29" t="s">
        <v>81</v>
      </c>
      <c r="M360" s="47">
        <v>3</v>
      </c>
      <c r="N360" s="34" t="s">
        <v>5380</v>
      </c>
      <c r="O360" s="65">
        <v>45366.4909722222</v>
      </c>
      <c r="P360" s="35"/>
      <c r="Q360" s="35"/>
      <c r="R360" s="40"/>
      <c r="S360" s="40"/>
      <c r="T360" s="36"/>
      <c r="U360" s="34" t="s">
        <v>5381</v>
      </c>
      <c r="V360" s="34" t="s">
        <v>4554</v>
      </c>
      <c r="W360" s="123" t="s">
        <v>5382</v>
      </c>
      <c r="X360" t="s">
        <v>132</v>
      </c>
      <c r="Y360" t="s">
        <v>163</v>
      </c>
    </row>
    <row r="361" ht="409.5" spans="1:25">
      <c r="A361" s="109">
        <v>380</v>
      </c>
      <c r="B361" s="47" t="s">
        <v>117</v>
      </c>
      <c r="C361" s="47" t="s">
        <v>150</v>
      </c>
      <c r="D361" s="159" t="s">
        <v>4554</v>
      </c>
      <c r="E361" s="54" t="s">
        <v>412</v>
      </c>
      <c r="F361" s="56" t="s">
        <v>5948</v>
      </c>
      <c r="G361" s="80">
        <v>45473</v>
      </c>
      <c r="H361" s="80">
        <v>45473</v>
      </c>
      <c r="I361" s="47" t="s">
        <v>124</v>
      </c>
      <c r="J361" s="47" t="s">
        <v>125</v>
      </c>
      <c r="K361" s="29" t="s">
        <v>922</v>
      </c>
      <c r="L361" s="29" t="s">
        <v>81</v>
      </c>
      <c r="M361" s="47">
        <v>3</v>
      </c>
      <c r="N361" s="34" t="s">
        <v>5383</v>
      </c>
      <c r="O361" s="65">
        <v>45441.6458333333</v>
      </c>
      <c r="P361" s="35"/>
      <c r="Q361" s="35"/>
      <c r="R361" s="40"/>
      <c r="S361" s="40"/>
      <c r="T361" s="36"/>
      <c r="U361" s="34" t="s">
        <v>5384</v>
      </c>
      <c r="V361" s="34" t="s">
        <v>4554</v>
      </c>
      <c r="W361" s="123" t="s">
        <v>5385</v>
      </c>
      <c r="X361" s="124" t="s">
        <v>132</v>
      </c>
      <c r="Y361" s="124" t="s">
        <v>438</v>
      </c>
    </row>
    <row r="362" ht="409.5" spans="1:25">
      <c r="A362" s="109">
        <v>380</v>
      </c>
      <c r="B362" s="47" t="s">
        <v>117</v>
      </c>
      <c r="C362" s="47" t="s">
        <v>150</v>
      </c>
      <c r="D362" s="159" t="s">
        <v>4554</v>
      </c>
      <c r="E362" s="54" t="s">
        <v>412</v>
      </c>
      <c r="F362" s="56" t="s">
        <v>5948</v>
      </c>
      <c r="G362" s="80">
        <v>45534</v>
      </c>
      <c r="H362" s="80">
        <v>45534</v>
      </c>
      <c r="I362" s="47" t="s">
        <v>124</v>
      </c>
      <c r="J362" s="47" t="s">
        <v>125</v>
      </c>
      <c r="K362" s="29" t="s">
        <v>922</v>
      </c>
      <c r="L362" s="29" t="s">
        <v>81</v>
      </c>
      <c r="M362" s="47">
        <v>3</v>
      </c>
      <c r="N362" s="144" t="s">
        <v>5386</v>
      </c>
      <c r="O362" s="140">
        <v>45492.6340277778</v>
      </c>
      <c r="P362" s="47"/>
      <c r="Q362" s="47"/>
      <c r="R362" s="142"/>
      <c r="S362" s="142"/>
      <c r="T362" s="143"/>
      <c r="U362" s="160" t="s">
        <v>5387</v>
      </c>
      <c r="V362" t="s">
        <v>4554</v>
      </c>
      <c r="W362" s="123" t="s">
        <v>5388</v>
      </c>
      <c r="X362" t="s">
        <v>132</v>
      </c>
      <c r="Y362" t="s">
        <v>138</v>
      </c>
    </row>
    <row r="363" ht="409.5" spans="1:25">
      <c r="A363" s="109">
        <v>381</v>
      </c>
      <c r="B363" s="47" t="s">
        <v>117</v>
      </c>
      <c r="C363" s="47" t="s">
        <v>150</v>
      </c>
      <c r="D363" s="159" t="s">
        <v>4554</v>
      </c>
      <c r="E363" s="54" t="s">
        <v>412</v>
      </c>
      <c r="F363" s="56" t="s">
        <v>5948</v>
      </c>
      <c r="G363" s="80">
        <v>45566</v>
      </c>
      <c r="H363" s="80">
        <v>45566</v>
      </c>
      <c r="I363" s="47" t="s">
        <v>124</v>
      </c>
      <c r="J363" s="47" t="s">
        <v>125</v>
      </c>
      <c r="K363" s="29" t="s">
        <v>922</v>
      </c>
      <c r="L363" s="29" t="s">
        <v>81</v>
      </c>
      <c r="M363" s="47">
        <v>3</v>
      </c>
      <c r="N363" s="144" t="s">
        <v>5389</v>
      </c>
      <c r="O363" s="140">
        <v>45560.6354166667</v>
      </c>
      <c r="P363" s="47"/>
      <c r="Q363" s="47"/>
      <c r="R363" s="142"/>
      <c r="S363" s="142"/>
      <c r="T363" s="143"/>
      <c r="U363" s="160" t="s">
        <v>5390</v>
      </c>
      <c r="V363" t="s">
        <v>4554</v>
      </c>
      <c r="W363" s="123" t="s">
        <v>5391</v>
      </c>
      <c r="X363" t="s">
        <v>132</v>
      </c>
      <c r="Y363" t="s">
        <v>149</v>
      </c>
    </row>
    <row r="364" ht="409.5" spans="1:25">
      <c r="A364" s="109">
        <v>382</v>
      </c>
      <c r="B364" s="47" t="s">
        <v>117</v>
      </c>
      <c r="C364" s="47" t="s">
        <v>150</v>
      </c>
      <c r="D364" s="159" t="s">
        <v>5392</v>
      </c>
      <c r="E364" s="57" t="s">
        <v>455</v>
      </c>
      <c r="F364" s="56" t="s">
        <v>5948</v>
      </c>
      <c r="G364" s="80">
        <v>45412</v>
      </c>
      <c r="H364" s="80">
        <v>45412</v>
      </c>
      <c r="I364" s="47" t="s">
        <v>124</v>
      </c>
      <c r="J364" s="47" t="s">
        <v>125</v>
      </c>
      <c r="K364" s="29" t="s">
        <v>922</v>
      </c>
      <c r="L364" s="29" t="s">
        <v>81</v>
      </c>
      <c r="M364" s="47">
        <v>3</v>
      </c>
      <c r="N364" s="34" t="s">
        <v>5393</v>
      </c>
      <c r="O364" s="65">
        <v>45321.6048611111</v>
      </c>
      <c r="P364" s="35"/>
      <c r="Q364" s="35"/>
      <c r="R364" s="40"/>
      <c r="S364" s="40"/>
      <c r="T364" s="36"/>
      <c r="U364" s="34" t="s">
        <v>5394</v>
      </c>
      <c r="V364" s="34" t="s">
        <v>5392</v>
      </c>
      <c r="W364" s="123" t="s">
        <v>5395</v>
      </c>
      <c r="X364" t="s">
        <v>132</v>
      </c>
      <c r="Y364" t="s">
        <v>133</v>
      </c>
    </row>
    <row r="365" ht="409.5" spans="1:25">
      <c r="A365" s="109">
        <v>382</v>
      </c>
      <c r="B365" s="47" t="s">
        <v>117</v>
      </c>
      <c r="C365" s="47" t="s">
        <v>150</v>
      </c>
      <c r="D365" s="159" t="s">
        <v>5392</v>
      </c>
      <c r="E365" s="57" t="s">
        <v>455</v>
      </c>
      <c r="F365" s="56" t="s">
        <v>5948</v>
      </c>
      <c r="G365" s="80">
        <v>45473</v>
      </c>
      <c r="H365" s="80">
        <v>45473</v>
      </c>
      <c r="I365" s="47" t="s">
        <v>124</v>
      </c>
      <c r="J365" s="47" t="s">
        <v>125</v>
      </c>
      <c r="K365" s="29" t="s">
        <v>922</v>
      </c>
      <c r="L365" s="29" t="s">
        <v>81</v>
      </c>
      <c r="M365" s="47">
        <v>3</v>
      </c>
      <c r="N365" s="34" t="s">
        <v>5396</v>
      </c>
      <c r="O365" s="65">
        <v>45321.6048611111</v>
      </c>
      <c r="P365" s="35"/>
      <c r="Q365" s="35"/>
      <c r="R365" s="40"/>
      <c r="S365" s="40"/>
      <c r="T365" s="36"/>
      <c r="U365" s="34" t="s">
        <v>5397</v>
      </c>
      <c r="V365" s="34" t="s">
        <v>5392</v>
      </c>
      <c r="W365" s="123" t="s">
        <v>5398</v>
      </c>
      <c r="X365" s="124" t="s">
        <v>132</v>
      </c>
      <c r="Y365" s="124" t="s">
        <v>133</v>
      </c>
    </row>
    <row r="366" ht="409.5" spans="1:25">
      <c r="A366" s="109">
        <v>382</v>
      </c>
      <c r="B366" s="47" t="s">
        <v>117</v>
      </c>
      <c r="C366" s="47" t="s">
        <v>150</v>
      </c>
      <c r="D366" s="159" t="s">
        <v>5392</v>
      </c>
      <c r="E366" s="57" t="s">
        <v>455</v>
      </c>
      <c r="F366" s="56" t="s">
        <v>5948</v>
      </c>
      <c r="G366" s="80">
        <v>45534</v>
      </c>
      <c r="H366" s="80">
        <v>45534</v>
      </c>
      <c r="I366" s="47" t="s">
        <v>124</v>
      </c>
      <c r="J366" s="47" t="s">
        <v>125</v>
      </c>
      <c r="K366" s="29" t="s">
        <v>922</v>
      </c>
      <c r="L366" s="29" t="s">
        <v>81</v>
      </c>
      <c r="M366" s="47">
        <v>3</v>
      </c>
      <c r="N366" s="144" t="s">
        <v>5399</v>
      </c>
      <c r="O366" s="140">
        <v>45321.6048611111</v>
      </c>
      <c r="P366" s="47"/>
      <c r="Q366" s="47"/>
      <c r="R366" s="142"/>
      <c r="S366" s="142"/>
      <c r="T366" s="143"/>
      <c r="U366" s="160" t="s">
        <v>5400</v>
      </c>
      <c r="V366" t="s">
        <v>5392</v>
      </c>
      <c r="W366" s="123" t="s">
        <v>5401</v>
      </c>
      <c r="X366" t="s">
        <v>132</v>
      </c>
      <c r="Y366" t="s">
        <v>133</v>
      </c>
    </row>
    <row r="367" ht="409.5" spans="1:25">
      <c r="A367" s="109">
        <v>383</v>
      </c>
      <c r="B367" s="47" t="s">
        <v>117</v>
      </c>
      <c r="C367" s="47" t="s">
        <v>150</v>
      </c>
      <c r="D367" s="159" t="s">
        <v>5392</v>
      </c>
      <c r="E367" s="57" t="s">
        <v>455</v>
      </c>
      <c r="F367" s="56" t="s">
        <v>5948</v>
      </c>
      <c r="G367" s="80">
        <v>45566</v>
      </c>
      <c r="H367" s="80">
        <v>45566</v>
      </c>
      <c r="I367" s="47" t="s">
        <v>124</v>
      </c>
      <c r="J367" s="47" t="s">
        <v>125</v>
      </c>
      <c r="K367" s="29" t="s">
        <v>922</v>
      </c>
      <c r="L367" s="29" t="s">
        <v>81</v>
      </c>
      <c r="M367" s="47">
        <v>3</v>
      </c>
      <c r="N367" s="144" t="s">
        <v>5402</v>
      </c>
      <c r="O367" s="140">
        <v>45321.6048611111</v>
      </c>
      <c r="P367" s="47"/>
      <c r="Q367" s="47"/>
      <c r="R367" s="142"/>
      <c r="S367" s="142"/>
      <c r="T367" s="143"/>
      <c r="U367" s="160" t="s">
        <v>5403</v>
      </c>
      <c r="V367" t="s">
        <v>5392</v>
      </c>
      <c r="W367" s="123" t="s">
        <v>5404</v>
      </c>
      <c r="X367" t="s">
        <v>132</v>
      </c>
      <c r="Y367" t="s">
        <v>133</v>
      </c>
    </row>
    <row r="368" ht="409.5" spans="1:25">
      <c r="A368" s="109">
        <v>384</v>
      </c>
      <c r="B368" s="47" t="s">
        <v>117</v>
      </c>
      <c r="C368" s="47" t="s">
        <v>150</v>
      </c>
      <c r="D368" s="159" t="s">
        <v>4552</v>
      </c>
      <c r="E368" s="54" t="s">
        <v>412</v>
      </c>
      <c r="F368" s="56" t="s">
        <v>5948</v>
      </c>
      <c r="G368" s="80">
        <v>45383</v>
      </c>
      <c r="H368" s="80">
        <v>45412</v>
      </c>
      <c r="I368" s="47" t="s">
        <v>124</v>
      </c>
      <c r="J368" s="47" t="s">
        <v>125</v>
      </c>
      <c r="K368" s="29" t="s">
        <v>922</v>
      </c>
      <c r="L368" s="29" t="s">
        <v>81</v>
      </c>
      <c r="M368" s="47">
        <v>3</v>
      </c>
      <c r="N368" s="34" t="s">
        <v>5380</v>
      </c>
      <c r="O368" s="65">
        <v>45366.4909722222</v>
      </c>
      <c r="P368" s="35"/>
      <c r="Q368" s="35"/>
      <c r="R368" s="40"/>
      <c r="S368" s="40"/>
      <c r="T368" s="36"/>
      <c r="U368" s="34" t="s">
        <v>5381</v>
      </c>
      <c r="V368" s="34" t="s">
        <v>4552</v>
      </c>
      <c r="W368" s="123" t="s">
        <v>5382</v>
      </c>
      <c r="X368" t="s">
        <v>132</v>
      </c>
      <c r="Y368" t="s">
        <v>163</v>
      </c>
    </row>
    <row r="369" ht="409.5" spans="1:25">
      <c r="A369" s="109">
        <v>384</v>
      </c>
      <c r="B369" s="47" t="s">
        <v>117</v>
      </c>
      <c r="C369" s="47" t="s">
        <v>150</v>
      </c>
      <c r="D369" s="159" t="s">
        <v>4552</v>
      </c>
      <c r="E369" s="54" t="s">
        <v>412</v>
      </c>
      <c r="F369" s="56" t="s">
        <v>5948</v>
      </c>
      <c r="G369" s="80">
        <v>45444</v>
      </c>
      <c r="H369" s="80">
        <v>45473</v>
      </c>
      <c r="I369" s="47" t="s">
        <v>124</v>
      </c>
      <c r="J369" s="47" t="s">
        <v>125</v>
      </c>
      <c r="K369" s="29" t="s">
        <v>922</v>
      </c>
      <c r="L369" s="29" t="s">
        <v>81</v>
      </c>
      <c r="M369" s="47">
        <v>3</v>
      </c>
      <c r="N369" s="34" t="s">
        <v>5383</v>
      </c>
      <c r="O369" s="65">
        <v>45441.6458333333</v>
      </c>
      <c r="P369" s="35"/>
      <c r="Q369" s="35"/>
      <c r="R369" s="40"/>
      <c r="S369" s="40"/>
      <c r="T369" s="36"/>
      <c r="U369" s="34" t="s">
        <v>5384</v>
      </c>
      <c r="V369" s="34" t="s">
        <v>4552</v>
      </c>
      <c r="W369" s="123" t="s">
        <v>5385</v>
      </c>
      <c r="X369" s="124" t="s">
        <v>132</v>
      </c>
      <c r="Y369" s="124" t="s">
        <v>438</v>
      </c>
    </row>
    <row r="370" ht="409.5" spans="1:25">
      <c r="A370" s="109">
        <v>385</v>
      </c>
      <c r="B370" s="47" t="s">
        <v>117</v>
      </c>
      <c r="C370" s="47" t="s">
        <v>150</v>
      </c>
      <c r="D370" s="159" t="s">
        <v>4552</v>
      </c>
      <c r="E370" s="54" t="s">
        <v>412</v>
      </c>
      <c r="F370" s="56" t="s">
        <v>5948</v>
      </c>
      <c r="G370" s="80">
        <v>45505</v>
      </c>
      <c r="H370" s="80">
        <v>45535</v>
      </c>
      <c r="I370" s="47" t="s">
        <v>124</v>
      </c>
      <c r="J370" s="47" t="s">
        <v>125</v>
      </c>
      <c r="K370" s="29" t="s">
        <v>922</v>
      </c>
      <c r="L370" s="29" t="s">
        <v>81</v>
      </c>
      <c r="M370" s="47">
        <v>3</v>
      </c>
      <c r="N370" s="144" t="s">
        <v>5386</v>
      </c>
      <c r="O370" s="140">
        <v>45492.6340277778</v>
      </c>
      <c r="P370" s="47"/>
      <c r="Q370" s="47"/>
      <c r="R370" s="142"/>
      <c r="S370" s="142"/>
      <c r="T370" s="143"/>
      <c r="U370" s="160" t="s">
        <v>5387</v>
      </c>
      <c r="V370" t="s">
        <v>4552</v>
      </c>
      <c r="W370" s="123" t="s">
        <v>5388</v>
      </c>
      <c r="X370" t="s">
        <v>132</v>
      </c>
      <c r="Y370" t="s">
        <v>138</v>
      </c>
    </row>
    <row r="371" ht="409.5" spans="1:25">
      <c r="A371" s="109">
        <v>386</v>
      </c>
      <c r="B371" s="47" t="s">
        <v>117</v>
      </c>
      <c r="C371" s="47" t="s">
        <v>150</v>
      </c>
      <c r="D371" s="159" t="s">
        <v>4552</v>
      </c>
      <c r="E371" s="54" t="s">
        <v>412</v>
      </c>
      <c r="F371" s="56" t="s">
        <v>5948</v>
      </c>
      <c r="G371" s="80">
        <v>45566</v>
      </c>
      <c r="H371" s="80">
        <v>45596</v>
      </c>
      <c r="I371" s="47" t="s">
        <v>124</v>
      </c>
      <c r="J371" s="47" t="s">
        <v>125</v>
      </c>
      <c r="K371" s="29" t="s">
        <v>922</v>
      </c>
      <c r="L371" s="29" t="s">
        <v>81</v>
      </c>
      <c r="M371" s="47">
        <v>3</v>
      </c>
      <c r="N371" s="144" t="s">
        <v>5389</v>
      </c>
      <c r="O371" s="140">
        <v>45560.6354166667</v>
      </c>
      <c r="P371" s="47"/>
      <c r="Q371" s="47"/>
      <c r="R371" s="142"/>
      <c r="S371" s="142"/>
      <c r="T371" s="143"/>
      <c r="U371" s="160" t="s">
        <v>5390</v>
      </c>
      <c r="V371" t="s">
        <v>4552</v>
      </c>
      <c r="W371" s="123" t="s">
        <v>5391</v>
      </c>
      <c r="X371" t="s">
        <v>132</v>
      </c>
      <c r="Y371" t="s">
        <v>149</v>
      </c>
    </row>
    <row r="372" ht="256.5" spans="1:25">
      <c r="A372" s="109">
        <v>388</v>
      </c>
      <c r="B372" s="80" t="s">
        <v>117</v>
      </c>
      <c r="C372" s="80" t="s">
        <v>150</v>
      </c>
      <c r="D372" s="162" t="s">
        <v>4546</v>
      </c>
      <c r="E372" s="57" t="s">
        <v>797</v>
      </c>
      <c r="F372" s="80" t="s">
        <v>5948</v>
      </c>
      <c r="G372" s="80">
        <v>45383</v>
      </c>
      <c r="H372" s="80">
        <v>45412</v>
      </c>
      <c r="I372" s="80" t="s">
        <v>124</v>
      </c>
      <c r="J372" s="80" t="s">
        <v>125</v>
      </c>
      <c r="K372" s="80" t="s">
        <v>922</v>
      </c>
      <c r="L372" s="80" t="s">
        <v>81</v>
      </c>
      <c r="M372" s="163">
        <v>6</v>
      </c>
      <c r="N372" s="34" t="s">
        <v>5406</v>
      </c>
      <c r="O372" s="65">
        <v>45327.4791666667</v>
      </c>
      <c r="P372" s="35"/>
      <c r="Q372" s="35"/>
      <c r="R372" s="40"/>
      <c r="S372" s="40"/>
      <c r="T372" s="36"/>
      <c r="U372" s="34" t="s">
        <v>5407</v>
      </c>
      <c r="V372" s="34" t="s">
        <v>4546</v>
      </c>
      <c r="W372" s="123" t="s">
        <v>5408</v>
      </c>
      <c r="X372" t="s">
        <v>132</v>
      </c>
      <c r="Y372" t="s">
        <v>170</v>
      </c>
    </row>
    <row r="373" ht="391.5" spans="1:25">
      <c r="A373" s="109">
        <v>389</v>
      </c>
      <c r="B373" s="80" t="s">
        <v>117</v>
      </c>
      <c r="C373" s="80" t="s">
        <v>150</v>
      </c>
      <c r="D373" s="162" t="s">
        <v>4546</v>
      </c>
      <c r="E373" s="57" t="s">
        <v>797</v>
      </c>
      <c r="F373" s="80" t="s">
        <v>5948</v>
      </c>
      <c r="G373" s="80">
        <v>45444</v>
      </c>
      <c r="H373" s="80">
        <v>45473</v>
      </c>
      <c r="I373" s="80" t="s">
        <v>124</v>
      </c>
      <c r="J373" s="80" t="s">
        <v>125</v>
      </c>
      <c r="K373" s="80" t="s">
        <v>922</v>
      </c>
      <c r="L373" s="80" t="s">
        <v>81</v>
      </c>
      <c r="M373" s="163">
        <v>6</v>
      </c>
      <c r="N373" s="34" t="s">
        <v>5409</v>
      </c>
      <c r="O373" s="65">
        <v>45327.4791666667</v>
      </c>
      <c r="P373" s="35"/>
      <c r="Q373" s="35"/>
      <c r="R373" s="40"/>
      <c r="S373" s="40"/>
      <c r="T373" s="36"/>
      <c r="U373" s="34" t="s">
        <v>5410</v>
      </c>
      <c r="V373" s="34" t="s">
        <v>4546</v>
      </c>
      <c r="W373" s="123" t="s">
        <v>5411</v>
      </c>
      <c r="X373" s="124" t="s">
        <v>132</v>
      </c>
      <c r="Y373" s="124" t="s">
        <v>170</v>
      </c>
    </row>
    <row r="374" ht="409.5" spans="1:25">
      <c r="A374" s="109">
        <v>390</v>
      </c>
      <c r="B374" s="80" t="s">
        <v>117</v>
      </c>
      <c r="C374" s="80" t="s">
        <v>150</v>
      </c>
      <c r="D374" s="162" t="s">
        <v>4546</v>
      </c>
      <c r="E374" s="57" t="s">
        <v>797</v>
      </c>
      <c r="F374" s="80" t="s">
        <v>5948</v>
      </c>
      <c r="G374" s="80">
        <v>45505</v>
      </c>
      <c r="H374" s="80">
        <v>45535</v>
      </c>
      <c r="I374" s="80" t="s">
        <v>124</v>
      </c>
      <c r="J374" s="80" t="s">
        <v>125</v>
      </c>
      <c r="K374" s="80" t="s">
        <v>922</v>
      </c>
      <c r="L374" s="80" t="s">
        <v>81</v>
      </c>
      <c r="M374" s="163">
        <v>6</v>
      </c>
      <c r="N374" s="144" t="s">
        <v>5412</v>
      </c>
      <c r="O374" s="140">
        <v>45327.4791666667</v>
      </c>
      <c r="P374" s="47"/>
      <c r="Q374" s="47"/>
      <c r="R374" s="142"/>
      <c r="S374" s="142"/>
      <c r="T374" s="143"/>
      <c r="U374" s="160" t="s">
        <v>5413</v>
      </c>
      <c r="V374" t="s">
        <v>4546</v>
      </c>
      <c r="W374" s="123" t="s">
        <v>5414</v>
      </c>
      <c r="X374" t="s">
        <v>132</v>
      </c>
      <c r="Y374" t="s">
        <v>170</v>
      </c>
    </row>
    <row r="375" ht="409.5" spans="1:25">
      <c r="A375" s="109">
        <v>391</v>
      </c>
      <c r="B375" s="80" t="s">
        <v>117</v>
      </c>
      <c r="C375" s="80" t="s">
        <v>150</v>
      </c>
      <c r="D375" s="162" t="s">
        <v>4546</v>
      </c>
      <c r="E375" s="57" t="s">
        <v>797</v>
      </c>
      <c r="F375" s="80" t="s">
        <v>5948</v>
      </c>
      <c r="G375" s="80">
        <v>45566</v>
      </c>
      <c r="H375" s="80">
        <v>45596</v>
      </c>
      <c r="I375" s="80" t="s">
        <v>124</v>
      </c>
      <c r="J375" s="80" t="s">
        <v>125</v>
      </c>
      <c r="K375" s="80" t="s">
        <v>922</v>
      </c>
      <c r="L375" s="80" t="s">
        <v>81</v>
      </c>
      <c r="M375" s="163">
        <v>6</v>
      </c>
      <c r="N375" s="144" t="s">
        <v>5415</v>
      </c>
      <c r="O375" s="140">
        <v>45327.4791666667</v>
      </c>
      <c r="P375" s="47"/>
      <c r="Q375" s="47"/>
      <c r="R375" s="142"/>
      <c r="S375" s="142"/>
      <c r="T375" s="143"/>
      <c r="U375" s="160" t="s">
        <v>5416</v>
      </c>
      <c r="V375" t="s">
        <v>4546</v>
      </c>
      <c r="W375" s="123" t="s">
        <v>5417</v>
      </c>
      <c r="X375" t="s">
        <v>132</v>
      </c>
      <c r="Y375" t="s">
        <v>170</v>
      </c>
    </row>
    <row r="376" ht="121.5" spans="1:25">
      <c r="A376" s="109">
        <v>393</v>
      </c>
      <c r="B376" s="34" t="s">
        <v>117</v>
      </c>
      <c r="C376" s="29" t="s">
        <v>150</v>
      </c>
      <c r="D376" s="92" t="s">
        <v>4556</v>
      </c>
      <c r="E376" s="57" t="s">
        <v>412</v>
      </c>
      <c r="F376" s="56" t="s">
        <v>5948</v>
      </c>
      <c r="G376" s="80">
        <v>45323</v>
      </c>
      <c r="H376" s="81">
        <v>45351</v>
      </c>
      <c r="I376" s="33" t="s">
        <v>124</v>
      </c>
      <c r="J376" s="33" t="s">
        <v>125</v>
      </c>
      <c r="K376" s="34" t="s">
        <v>922</v>
      </c>
      <c r="L376" s="47" t="s">
        <v>81</v>
      </c>
      <c r="M376" s="33">
        <v>3</v>
      </c>
      <c r="N376" s="34" t="s">
        <v>5418</v>
      </c>
      <c r="O376" s="65">
        <v>45310.4680555556</v>
      </c>
      <c r="P376" s="35"/>
      <c r="Q376" s="35"/>
      <c r="R376" s="40"/>
      <c r="S376" s="40"/>
      <c r="T376" s="36"/>
      <c r="U376" s="34" t="s">
        <v>5419</v>
      </c>
      <c r="V376" s="34" t="s">
        <v>4556</v>
      </c>
      <c r="W376" s="123" t="s">
        <v>5420</v>
      </c>
      <c r="X376" t="s">
        <v>132</v>
      </c>
      <c r="Y376" t="s">
        <v>133</v>
      </c>
    </row>
    <row r="377" ht="121.5" spans="1:25">
      <c r="A377" s="109">
        <v>394</v>
      </c>
      <c r="B377" s="34" t="s">
        <v>117</v>
      </c>
      <c r="C377" s="29" t="s">
        <v>150</v>
      </c>
      <c r="D377" s="92" t="s">
        <v>4556</v>
      </c>
      <c r="E377" s="57" t="s">
        <v>412</v>
      </c>
      <c r="F377" s="56" t="s">
        <v>5948</v>
      </c>
      <c r="G377" s="80">
        <v>45383</v>
      </c>
      <c r="H377" s="80">
        <v>45412</v>
      </c>
      <c r="I377" s="33" t="s">
        <v>124</v>
      </c>
      <c r="J377" s="33" t="s">
        <v>125</v>
      </c>
      <c r="K377" s="34" t="s">
        <v>922</v>
      </c>
      <c r="L377" s="47" t="s">
        <v>81</v>
      </c>
      <c r="M377" s="33">
        <v>3</v>
      </c>
      <c r="N377" s="34" t="s">
        <v>5421</v>
      </c>
      <c r="O377" s="65">
        <v>45372.475</v>
      </c>
      <c r="P377" s="35"/>
      <c r="Q377" s="35"/>
      <c r="R377" s="40"/>
      <c r="S377" s="40"/>
      <c r="T377" s="36"/>
      <c r="U377" s="34" t="s">
        <v>5422</v>
      </c>
      <c r="V377" s="34" t="s">
        <v>4556</v>
      </c>
      <c r="W377" s="123" t="s">
        <v>5423</v>
      </c>
      <c r="X377" t="s">
        <v>132</v>
      </c>
      <c r="Y377" t="s">
        <v>163</v>
      </c>
    </row>
    <row r="378" ht="175.5" spans="1:25">
      <c r="A378" s="109">
        <v>395</v>
      </c>
      <c r="B378" s="34" t="s">
        <v>117</v>
      </c>
      <c r="C378" s="29" t="s">
        <v>150</v>
      </c>
      <c r="D378" s="92" t="s">
        <v>4556</v>
      </c>
      <c r="E378" s="57" t="s">
        <v>412</v>
      </c>
      <c r="F378" s="56" t="s">
        <v>5948</v>
      </c>
      <c r="G378" s="80">
        <v>45444</v>
      </c>
      <c r="H378" s="80">
        <v>45473</v>
      </c>
      <c r="I378" s="33" t="s">
        <v>124</v>
      </c>
      <c r="J378" s="33" t="s">
        <v>125</v>
      </c>
      <c r="K378" s="34" t="s">
        <v>922</v>
      </c>
      <c r="L378" s="47" t="s">
        <v>81</v>
      </c>
      <c r="M378" s="33">
        <v>3</v>
      </c>
      <c r="N378" s="34" t="s">
        <v>5424</v>
      </c>
      <c r="O378" s="65">
        <v>45434.65</v>
      </c>
      <c r="P378" s="35"/>
      <c r="Q378" s="35"/>
      <c r="R378" s="40"/>
      <c r="S378" s="40"/>
      <c r="T378" s="36"/>
      <c r="U378" s="34" t="s">
        <v>5425</v>
      </c>
      <c r="V378" s="34" t="s">
        <v>4556</v>
      </c>
      <c r="W378" s="123" t="s">
        <v>5426</v>
      </c>
      <c r="X378" t="s">
        <v>132</v>
      </c>
      <c r="Y378" t="s">
        <v>438</v>
      </c>
    </row>
    <row r="379" ht="24" spans="1:25">
      <c r="A379" s="109">
        <v>396</v>
      </c>
      <c r="B379" s="34" t="s">
        <v>117</v>
      </c>
      <c r="C379" s="29" t="s">
        <v>150</v>
      </c>
      <c r="D379" s="92" t="s">
        <v>4556</v>
      </c>
      <c r="E379" s="57" t="s">
        <v>412</v>
      </c>
      <c r="F379" s="56" t="s">
        <v>5948</v>
      </c>
      <c r="G379" s="80">
        <v>45505</v>
      </c>
      <c r="H379" s="80">
        <v>45535</v>
      </c>
      <c r="I379" s="33" t="s">
        <v>124</v>
      </c>
      <c r="J379" s="33" t="s">
        <v>125</v>
      </c>
      <c r="K379" s="34" t="s">
        <v>922</v>
      </c>
      <c r="L379" s="47" t="s">
        <v>81</v>
      </c>
      <c r="M379" s="33">
        <v>3</v>
      </c>
      <c r="N379" s="131" t="s">
        <v>5427</v>
      </c>
      <c r="O379" s="56">
        <v>45502.4701388889</v>
      </c>
      <c r="P379" s="145"/>
      <c r="Q379" s="145"/>
      <c r="R379" s="129"/>
      <c r="S379" s="129"/>
      <c r="T379" s="47"/>
      <c r="U379" s="165" t="s">
        <v>5428</v>
      </c>
      <c r="V379" t="s">
        <v>4556</v>
      </c>
      <c r="W379" t="s">
        <v>5429</v>
      </c>
      <c r="X379" t="s">
        <v>132</v>
      </c>
      <c r="Y379" t="s">
        <v>138</v>
      </c>
    </row>
    <row r="380" ht="24" spans="1:25">
      <c r="A380" s="109">
        <v>397</v>
      </c>
      <c r="B380" s="34" t="s">
        <v>117</v>
      </c>
      <c r="C380" s="29" t="s">
        <v>150</v>
      </c>
      <c r="D380" s="92" t="s">
        <v>4556</v>
      </c>
      <c r="E380" s="57" t="s">
        <v>412</v>
      </c>
      <c r="F380" s="56" t="s">
        <v>5948</v>
      </c>
      <c r="G380" s="80">
        <v>45566</v>
      </c>
      <c r="H380" s="80">
        <v>45596</v>
      </c>
      <c r="I380" s="33" t="s">
        <v>124</v>
      </c>
      <c r="J380" s="33" t="s">
        <v>125</v>
      </c>
      <c r="K380" s="34" t="s">
        <v>922</v>
      </c>
      <c r="L380" s="47" t="s">
        <v>81</v>
      </c>
      <c r="M380" s="33">
        <v>3</v>
      </c>
      <c r="N380" s="131" t="s">
        <v>5430</v>
      </c>
      <c r="O380" s="56">
        <v>45547.4979166667</v>
      </c>
      <c r="P380" s="145"/>
      <c r="Q380" s="145"/>
      <c r="R380" s="129"/>
      <c r="S380" s="129"/>
      <c r="T380" s="47"/>
      <c r="U380" s="165" t="s">
        <v>5431</v>
      </c>
      <c r="V380" t="s">
        <v>4556</v>
      </c>
      <c r="W380" t="s">
        <v>5432</v>
      </c>
      <c r="X380" t="s">
        <v>132</v>
      </c>
      <c r="Y380" t="s">
        <v>149</v>
      </c>
    </row>
    <row r="381" spans="1:21">
      <c r="A381" s="109">
        <v>398</v>
      </c>
      <c r="B381" s="34" t="s">
        <v>117</v>
      </c>
      <c r="C381" s="29" t="s">
        <v>150</v>
      </c>
      <c r="D381" s="92" t="s">
        <v>4556</v>
      </c>
      <c r="E381" s="57" t="s">
        <v>412</v>
      </c>
      <c r="F381" s="56" t="s">
        <v>5948</v>
      </c>
      <c r="G381" s="80">
        <v>45627</v>
      </c>
      <c r="H381" s="80">
        <v>45657</v>
      </c>
      <c r="I381" s="33" t="s">
        <v>124</v>
      </c>
      <c r="J381" s="33" t="s">
        <v>125</v>
      </c>
      <c r="K381" s="34" t="s">
        <v>922</v>
      </c>
      <c r="L381" s="47" t="s">
        <v>81</v>
      </c>
      <c r="M381" s="33">
        <v>3</v>
      </c>
      <c r="N381" s="56"/>
      <c r="O381" s="56"/>
      <c r="P381" s="145"/>
      <c r="Q381" s="145"/>
      <c r="R381" s="129"/>
      <c r="S381" s="129"/>
      <c r="T381" s="47"/>
      <c r="U381" s="165"/>
    </row>
    <row r="382" ht="409.5" spans="1:25">
      <c r="A382" s="109">
        <v>399</v>
      </c>
      <c r="B382" s="34" t="s">
        <v>117</v>
      </c>
      <c r="C382" s="132" t="s">
        <v>150</v>
      </c>
      <c r="D382" s="103" t="s">
        <v>5440</v>
      </c>
      <c r="E382" s="57" t="s">
        <v>157</v>
      </c>
      <c r="F382" s="56" t="s">
        <v>5948</v>
      </c>
      <c r="G382" s="80">
        <v>45473</v>
      </c>
      <c r="H382" s="80">
        <v>45473</v>
      </c>
      <c r="I382" s="164" t="s">
        <v>124</v>
      </c>
      <c r="J382" s="164" t="s">
        <v>125</v>
      </c>
      <c r="K382" s="34" t="s">
        <v>922</v>
      </c>
      <c r="L382" s="47" t="s">
        <v>81</v>
      </c>
      <c r="M382" s="164">
        <v>3</v>
      </c>
      <c r="N382" s="34" t="s">
        <v>5255</v>
      </c>
      <c r="O382" s="65">
        <v>45300.4791666667</v>
      </c>
      <c r="P382" s="35"/>
      <c r="Q382" s="35"/>
      <c r="R382" s="40"/>
      <c r="S382" s="40"/>
      <c r="T382" s="36"/>
      <c r="U382" s="34" t="s">
        <v>5256</v>
      </c>
      <c r="V382" s="34" t="s">
        <v>5440</v>
      </c>
      <c r="W382" s="123" t="s">
        <v>5257</v>
      </c>
      <c r="X382" s="124" t="s">
        <v>132</v>
      </c>
      <c r="Y382" s="124" t="s">
        <v>133</v>
      </c>
    </row>
    <row r="383" ht="409.5" spans="1:25">
      <c r="A383" s="109">
        <v>400</v>
      </c>
      <c r="B383" s="34" t="s">
        <v>117</v>
      </c>
      <c r="C383" s="132" t="s">
        <v>150</v>
      </c>
      <c r="D383" s="103" t="s">
        <v>5440</v>
      </c>
      <c r="E383" s="57" t="s">
        <v>157</v>
      </c>
      <c r="F383" s="56" t="s">
        <v>5948</v>
      </c>
      <c r="G383" s="80">
        <v>45627</v>
      </c>
      <c r="H383" s="80">
        <v>45627</v>
      </c>
      <c r="I383" s="164" t="s">
        <v>124</v>
      </c>
      <c r="J383" s="164" t="s">
        <v>125</v>
      </c>
      <c r="K383" s="34" t="s">
        <v>922</v>
      </c>
      <c r="L383" s="47" t="s">
        <v>81</v>
      </c>
      <c r="M383" s="164">
        <v>3</v>
      </c>
      <c r="N383" s="131" t="s">
        <v>5441</v>
      </c>
      <c r="O383" s="56">
        <v>45503.5</v>
      </c>
      <c r="P383" s="47"/>
      <c r="Q383" s="47"/>
      <c r="R383" s="128"/>
      <c r="S383" s="128"/>
      <c r="T383" s="47"/>
      <c r="U383" s="34" t="s">
        <v>5442</v>
      </c>
      <c r="V383" t="s">
        <v>5440</v>
      </c>
      <c r="W383" s="123" t="s">
        <v>5443</v>
      </c>
      <c r="X383" t="s">
        <v>132</v>
      </c>
      <c r="Y383" t="s">
        <v>138</v>
      </c>
    </row>
    <row r="384" ht="24" spans="1:25">
      <c r="A384" s="109">
        <v>401</v>
      </c>
      <c r="B384" s="34" t="s">
        <v>117</v>
      </c>
      <c r="C384" s="93" t="s">
        <v>150</v>
      </c>
      <c r="D384" s="92" t="s">
        <v>4395</v>
      </c>
      <c r="E384" s="57" t="s">
        <v>455</v>
      </c>
      <c r="F384" s="126" t="s">
        <v>5948</v>
      </c>
      <c r="G384" s="56">
        <v>45323</v>
      </c>
      <c r="H384" s="56">
        <v>45324</v>
      </c>
      <c r="I384" s="93" t="s">
        <v>124</v>
      </c>
      <c r="J384" s="34" t="s">
        <v>125</v>
      </c>
      <c r="K384" s="48" t="s">
        <v>1143</v>
      </c>
      <c r="L384" s="107" t="s">
        <v>78</v>
      </c>
      <c r="M384" s="47">
        <v>6</v>
      </c>
      <c r="N384" s="34" t="s">
        <v>5447</v>
      </c>
      <c r="O384" s="65">
        <v>45317.4979166667</v>
      </c>
      <c r="P384" s="35"/>
      <c r="Q384" s="35"/>
      <c r="R384" s="40"/>
      <c r="S384" s="40"/>
      <c r="T384" s="36"/>
      <c r="U384" s="34" t="s">
        <v>5448</v>
      </c>
      <c r="V384" s="34" t="s">
        <v>4395</v>
      </c>
      <c r="W384" t="s">
        <v>5449</v>
      </c>
      <c r="X384" t="s">
        <v>132</v>
      </c>
      <c r="Y384" t="s">
        <v>133</v>
      </c>
    </row>
    <row r="385" ht="297" spans="1:25">
      <c r="A385" s="109" t="s">
        <v>462</v>
      </c>
      <c r="B385" s="34" t="s">
        <v>117</v>
      </c>
      <c r="C385" s="93" t="s">
        <v>150</v>
      </c>
      <c r="D385" s="92" t="s">
        <v>4395</v>
      </c>
      <c r="E385" s="57" t="s">
        <v>455</v>
      </c>
      <c r="F385" s="126" t="s">
        <v>5948</v>
      </c>
      <c r="G385" s="80">
        <v>45444</v>
      </c>
      <c r="H385" s="80">
        <v>45473</v>
      </c>
      <c r="I385" s="93" t="s">
        <v>124</v>
      </c>
      <c r="J385" s="34" t="s">
        <v>125</v>
      </c>
      <c r="K385" s="48" t="s">
        <v>1143</v>
      </c>
      <c r="L385" s="107" t="s">
        <v>78</v>
      </c>
      <c r="M385" s="47">
        <v>6</v>
      </c>
      <c r="N385" s="34" t="s">
        <v>5450</v>
      </c>
      <c r="O385" s="65">
        <v>45317.4979166667</v>
      </c>
      <c r="P385" s="35"/>
      <c r="Q385" s="35"/>
      <c r="R385" s="40"/>
      <c r="S385" s="40"/>
      <c r="T385" s="36"/>
      <c r="U385" s="34" t="s">
        <v>5451</v>
      </c>
      <c r="V385" s="34" t="s">
        <v>4395</v>
      </c>
      <c r="W385" s="123" t="s">
        <v>5452</v>
      </c>
      <c r="X385" t="s">
        <v>132</v>
      </c>
      <c r="Y385" t="s">
        <v>133</v>
      </c>
    </row>
    <row r="386" ht="409.5" spans="1:25">
      <c r="A386" s="109">
        <v>402</v>
      </c>
      <c r="B386" s="34" t="s">
        <v>117</v>
      </c>
      <c r="C386" s="93" t="s">
        <v>150</v>
      </c>
      <c r="D386" s="92" t="s">
        <v>4395</v>
      </c>
      <c r="E386" s="57" t="s">
        <v>455</v>
      </c>
      <c r="F386" s="126" t="s">
        <v>5948</v>
      </c>
      <c r="G386" s="80">
        <v>45505</v>
      </c>
      <c r="H386" s="80">
        <v>45505</v>
      </c>
      <c r="I386" s="93" t="s">
        <v>124</v>
      </c>
      <c r="J386" s="34" t="s">
        <v>125</v>
      </c>
      <c r="K386" s="48" t="s">
        <v>1143</v>
      </c>
      <c r="L386" s="107" t="s">
        <v>78</v>
      </c>
      <c r="M386" s="47">
        <v>6</v>
      </c>
      <c r="N386" s="131" t="s">
        <v>5453</v>
      </c>
      <c r="O386" s="56">
        <v>45317.4979166667</v>
      </c>
      <c r="P386" s="47"/>
      <c r="Q386" s="47"/>
      <c r="R386" s="128"/>
      <c r="S386" s="128"/>
      <c r="T386" s="47"/>
      <c r="U386" s="160" t="s">
        <v>5454</v>
      </c>
      <c r="V386" t="s">
        <v>4395</v>
      </c>
      <c r="W386" s="123" t="s">
        <v>5455</v>
      </c>
      <c r="X386" t="s">
        <v>132</v>
      </c>
      <c r="Y386" t="s">
        <v>133</v>
      </c>
    </row>
    <row r="387" ht="409.5" spans="1:25">
      <c r="A387" s="109">
        <v>403</v>
      </c>
      <c r="B387" s="34" t="s">
        <v>117</v>
      </c>
      <c r="C387" s="93" t="s">
        <v>150</v>
      </c>
      <c r="D387" s="92" t="s">
        <v>4395</v>
      </c>
      <c r="E387" s="57" t="s">
        <v>455</v>
      </c>
      <c r="F387" s="126" t="s">
        <v>5948</v>
      </c>
      <c r="G387" s="80">
        <v>45536</v>
      </c>
      <c r="H387" s="80">
        <v>45536</v>
      </c>
      <c r="I387" s="93" t="s">
        <v>124</v>
      </c>
      <c r="J387" s="34" t="s">
        <v>125</v>
      </c>
      <c r="K387" s="48" t="s">
        <v>1143</v>
      </c>
      <c r="L387" s="107" t="s">
        <v>78</v>
      </c>
      <c r="M387" s="47">
        <v>6</v>
      </c>
      <c r="N387" s="131" t="s">
        <v>5456</v>
      </c>
      <c r="O387" s="56">
        <v>45317.4979166667</v>
      </c>
      <c r="P387" s="47"/>
      <c r="Q387" s="47"/>
      <c r="R387" s="128"/>
      <c r="S387" s="128"/>
      <c r="T387" s="47"/>
      <c r="U387" s="160" t="s">
        <v>5457</v>
      </c>
      <c r="V387" t="s">
        <v>4395</v>
      </c>
      <c r="W387" s="123" t="s">
        <v>5458</v>
      </c>
      <c r="X387" t="s">
        <v>132</v>
      </c>
      <c r="Y387" t="s">
        <v>133</v>
      </c>
    </row>
    <row r="388" ht="297" spans="1:25">
      <c r="A388" s="109">
        <v>404</v>
      </c>
      <c r="B388" s="34" t="s">
        <v>117</v>
      </c>
      <c r="C388" s="93" t="s">
        <v>150</v>
      </c>
      <c r="D388" s="92" t="s">
        <v>4399</v>
      </c>
      <c r="E388" s="57" t="s">
        <v>157</v>
      </c>
      <c r="F388" s="126" t="s">
        <v>5948</v>
      </c>
      <c r="G388" s="56">
        <v>45323</v>
      </c>
      <c r="H388" s="56">
        <v>45324</v>
      </c>
      <c r="I388" s="93" t="s">
        <v>124</v>
      </c>
      <c r="J388" s="34" t="s">
        <v>125</v>
      </c>
      <c r="K388" s="48" t="s">
        <v>1143</v>
      </c>
      <c r="L388" s="107" t="s">
        <v>78</v>
      </c>
      <c r="M388" s="47">
        <v>3</v>
      </c>
      <c r="N388" s="34" t="s">
        <v>5450</v>
      </c>
      <c r="O388" s="65">
        <v>45317.4979166667</v>
      </c>
      <c r="P388" s="35"/>
      <c r="Q388" s="35"/>
      <c r="R388" s="40"/>
      <c r="S388" s="40"/>
      <c r="T388" s="36"/>
      <c r="U388" s="34" t="s">
        <v>5451</v>
      </c>
      <c r="V388" s="34" t="s">
        <v>4399</v>
      </c>
      <c r="W388" s="123" t="s">
        <v>5452</v>
      </c>
      <c r="X388" t="s">
        <v>132</v>
      </c>
      <c r="Y388" t="s">
        <v>133</v>
      </c>
    </row>
    <row r="389" ht="409.5" spans="1:25">
      <c r="A389" s="109">
        <v>405</v>
      </c>
      <c r="B389" s="34" t="s">
        <v>117</v>
      </c>
      <c r="C389" s="93" t="s">
        <v>150</v>
      </c>
      <c r="D389" s="92" t="s">
        <v>4399</v>
      </c>
      <c r="E389" s="57" t="s">
        <v>157</v>
      </c>
      <c r="F389" s="126" t="s">
        <v>5948</v>
      </c>
      <c r="G389" s="80">
        <v>45505</v>
      </c>
      <c r="H389" s="80">
        <v>45505</v>
      </c>
      <c r="I389" s="93" t="s">
        <v>124</v>
      </c>
      <c r="J389" s="34" t="s">
        <v>125</v>
      </c>
      <c r="K389" s="48" t="s">
        <v>1143</v>
      </c>
      <c r="L389" s="107" t="s">
        <v>78</v>
      </c>
      <c r="M389" s="47">
        <v>3</v>
      </c>
      <c r="N389" s="131" t="s">
        <v>5459</v>
      </c>
      <c r="O389" s="56">
        <v>45483.4958333333</v>
      </c>
      <c r="P389" s="47"/>
      <c r="Q389" s="47"/>
      <c r="R389" s="128"/>
      <c r="S389" s="128"/>
      <c r="T389" s="47"/>
      <c r="U389" s="160" t="s">
        <v>5460</v>
      </c>
      <c r="V389" t="s">
        <v>4399</v>
      </c>
      <c r="W389" s="123" t="s">
        <v>5461</v>
      </c>
      <c r="X389" t="s">
        <v>132</v>
      </c>
      <c r="Y389" t="s">
        <v>138</v>
      </c>
    </row>
    <row r="390" ht="24" spans="1:25">
      <c r="A390" s="109">
        <v>407</v>
      </c>
      <c r="B390" s="47" t="s">
        <v>117</v>
      </c>
      <c r="C390" s="47" t="s">
        <v>150</v>
      </c>
      <c r="D390" s="53" t="s">
        <v>5462</v>
      </c>
      <c r="E390" s="54" t="s">
        <v>412</v>
      </c>
      <c r="F390" s="126" t="s">
        <v>5948</v>
      </c>
      <c r="G390" s="56">
        <v>45323</v>
      </c>
      <c r="H390" s="56">
        <v>45324</v>
      </c>
      <c r="I390" s="47" t="s">
        <v>124</v>
      </c>
      <c r="J390" s="47" t="s">
        <v>125</v>
      </c>
      <c r="K390" s="48" t="s">
        <v>1143</v>
      </c>
      <c r="L390" s="107" t="s">
        <v>78</v>
      </c>
      <c r="M390" s="47">
        <v>6</v>
      </c>
      <c r="N390" s="34" t="s">
        <v>5463</v>
      </c>
      <c r="O390" s="65">
        <v>45320.5069444444</v>
      </c>
      <c r="P390" s="35"/>
      <c r="Q390" s="35"/>
      <c r="R390" s="40"/>
      <c r="S390" s="40"/>
      <c r="T390" s="36"/>
      <c r="U390" s="34" t="s">
        <v>5464</v>
      </c>
      <c r="V390" s="34" t="s">
        <v>5462</v>
      </c>
      <c r="W390" t="s">
        <v>5465</v>
      </c>
      <c r="X390" t="s">
        <v>132</v>
      </c>
      <c r="Y390" t="s">
        <v>133</v>
      </c>
    </row>
    <row r="391" ht="24" spans="1:25">
      <c r="A391" s="109" t="s">
        <v>462</v>
      </c>
      <c r="B391" s="47" t="s">
        <v>117</v>
      </c>
      <c r="C391" s="47" t="s">
        <v>150</v>
      </c>
      <c r="D391" s="53" t="s">
        <v>5462</v>
      </c>
      <c r="E391" s="54" t="s">
        <v>412</v>
      </c>
      <c r="F391" s="126" t="s">
        <v>5948</v>
      </c>
      <c r="G391" s="80">
        <v>45444</v>
      </c>
      <c r="H391" s="80">
        <v>45473</v>
      </c>
      <c r="I391" s="47" t="s">
        <v>124</v>
      </c>
      <c r="J391" s="47" t="s">
        <v>125</v>
      </c>
      <c r="K391" s="48" t="s">
        <v>1143</v>
      </c>
      <c r="L391" s="107" t="s">
        <v>78</v>
      </c>
      <c r="M391" s="47">
        <v>6</v>
      </c>
      <c r="N391" s="34" t="s">
        <v>5466</v>
      </c>
      <c r="O391" s="65">
        <v>45443.4743055556</v>
      </c>
      <c r="P391" s="35"/>
      <c r="Q391" s="35"/>
      <c r="R391" s="40"/>
      <c r="S391" s="40"/>
      <c r="T391" s="36"/>
      <c r="U391" s="34" t="s">
        <v>5467</v>
      </c>
      <c r="V391" s="34" t="s">
        <v>5462</v>
      </c>
      <c r="W391" t="s">
        <v>5468</v>
      </c>
      <c r="X391" t="s">
        <v>132</v>
      </c>
      <c r="Y391" t="s">
        <v>438</v>
      </c>
    </row>
    <row r="392" spans="1:26">
      <c r="A392" s="109">
        <v>408</v>
      </c>
      <c r="B392" s="47" t="s">
        <v>117</v>
      </c>
      <c r="C392" s="47" t="s">
        <v>150</v>
      </c>
      <c r="D392" s="53" t="s">
        <v>5462</v>
      </c>
      <c r="E392" s="54" t="s">
        <v>412</v>
      </c>
      <c r="F392" s="126" t="s">
        <v>5948</v>
      </c>
      <c r="G392" s="80">
        <v>45505</v>
      </c>
      <c r="H392" s="80">
        <v>45505</v>
      </c>
      <c r="I392" s="47" t="s">
        <v>124</v>
      </c>
      <c r="J392" s="47" t="s">
        <v>125</v>
      </c>
      <c r="K392" s="48" t="s">
        <v>1143</v>
      </c>
      <c r="L392" s="107" t="s">
        <v>78</v>
      </c>
      <c r="M392" s="47">
        <v>6</v>
      </c>
      <c r="N392" s="56"/>
      <c r="O392" s="56"/>
      <c r="P392" s="47"/>
      <c r="Q392" s="47"/>
      <c r="R392" s="128"/>
      <c r="S392" s="128"/>
      <c r="T392" s="47"/>
      <c r="U392" s="143"/>
      <c r="Z392" t="s">
        <v>4643</v>
      </c>
    </row>
    <row r="393" ht="24" spans="1:25">
      <c r="A393" s="109">
        <v>409</v>
      </c>
      <c r="B393" s="47" t="s">
        <v>117</v>
      </c>
      <c r="C393" s="47" t="s">
        <v>150</v>
      </c>
      <c r="D393" s="53" t="s">
        <v>5462</v>
      </c>
      <c r="E393" s="54" t="s">
        <v>412</v>
      </c>
      <c r="F393" s="126" t="s">
        <v>5948</v>
      </c>
      <c r="G393" s="80">
        <v>45536</v>
      </c>
      <c r="H393" s="80">
        <v>45536</v>
      </c>
      <c r="I393" s="47" t="s">
        <v>124</v>
      </c>
      <c r="J393" s="47" t="s">
        <v>125</v>
      </c>
      <c r="K393" s="48" t="s">
        <v>1143</v>
      </c>
      <c r="L393" s="107" t="s">
        <v>78</v>
      </c>
      <c r="M393" s="47">
        <v>6</v>
      </c>
      <c r="N393" s="131" t="s">
        <v>5469</v>
      </c>
      <c r="O393" s="56">
        <v>45554.5277777778</v>
      </c>
      <c r="P393" s="47"/>
      <c r="Q393" s="47"/>
      <c r="R393" s="128"/>
      <c r="S393" s="128"/>
      <c r="T393" s="47"/>
      <c r="U393" s="143" t="s">
        <v>5470</v>
      </c>
      <c r="V393" t="s">
        <v>5462</v>
      </c>
      <c r="W393" t="s">
        <v>5465</v>
      </c>
      <c r="X393" t="s">
        <v>132</v>
      </c>
      <c r="Y393" t="s">
        <v>149</v>
      </c>
    </row>
    <row r="394" ht="135" spans="1:25">
      <c r="A394" s="109">
        <v>410</v>
      </c>
      <c r="B394" s="47" t="s">
        <v>117</v>
      </c>
      <c r="C394" s="93" t="s">
        <v>150</v>
      </c>
      <c r="D394" s="102" t="s">
        <v>1270</v>
      </c>
      <c r="E394" s="57" t="s">
        <v>247</v>
      </c>
      <c r="F394" s="126" t="s">
        <v>5948</v>
      </c>
      <c r="G394" s="56">
        <v>45323</v>
      </c>
      <c r="H394" s="56">
        <v>45324</v>
      </c>
      <c r="I394" s="93" t="s">
        <v>124</v>
      </c>
      <c r="J394" s="47" t="s">
        <v>125</v>
      </c>
      <c r="K394" s="48" t="s">
        <v>1143</v>
      </c>
      <c r="L394" s="107" t="s">
        <v>78</v>
      </c>
      <c r="M394" s="166">
        <v>6</v>
      </c>
      <c r="N394" s="34" t="s">
        <v>5471</v>
      </c>
      <c r="O394" s="65">
        <v>45300.4840277778</v>
      </c>
      <c r="P394" s="35"/>
      <c r="Q394" s="35"/>
      <c r="R394" s="40"/>
      <c r="S394" s="40"/>
      <c r="T394" s="36"/>
      <c r="U394" s="34" t="s">
        <v>5472</v>
      </c>
      <c r="V394" s="34" t="s">
        <v>1270</v>
      </c>
      <c r="W394" s="123" t="s">
        <v>5473</v>
      </c>
      <c r="X394" t="s">
        <v>132</v>
      </c>
      <c r="Y394" t="s">
        <v>133</v>
      </c>
    </row>
    <row r="395" ht="270" spans="1:25">
      <c r="A395" s="109">
        <v>411</v>
      </c>
      <c r="B395" s="47" t="s">
        <v>117</v>
      </c>
      <c r="C395" s="93" t="s">
        <v>150</v>
      </c>
      <c r="D395" s="102" t="s">
        <v>1270</v>
      </c>
      <c r="E395" s="57" t="s">
        <v>247</v>
      </c>
      <c r="F395" s="126" t="s">
        <v>5948</v>
      </c>
      <c r="G395" s="80">
        <v>45505</v>
      </c>
      <c r="H395" s="80">
        <v>45505</v>
      </c>
      <c r="I395" s="93" t="s">
        <v>124</v>
      </c>
      <c r="J395" s="47" t="s">
        <v>125</v>
      </c>
      <c r="K395" s="48" t="s">
        <v>1143</v>
      </c>
      <c r="L395" s="107" t="s">
        <v>78</v>
      </c>
      <c r="M395" s="166">
        <v>6</v>
      </c>
      <c r="N395" s="131" t="s">
        <v>5474</v>
      </c>
      <c r="O395" s="56">
        <v>45484.4791666667</v>
      </c>
      <c r="P395" s="47"/>
      <c r="Q395" s="47"/>
      <c r="R395" s="128"/>
      <c r="S395" s="128"/>
      <c r="T395" s="47"/>
      <c r="U395" s="160" t="s">
        <v>5475</v>
      </c>
      <c r="V395" t="s">
        <v>1270</v>
      </c>
      <c r="W395" s="123" t="s">
        <v>5476</v>
      </c>
      <c r="X395" t="s">
        <v>132</v>
      </c>
      <c r="Y395" t="s">
        <v>138</v>
      </c>
    </row>
    <row r="396" ht="135" spans="1:25">
      <c r="A396" s="109">
        <v>412</v>
      </c>
      <c r="B396" s="47" t="s">
        <v>117</v>
      </c>
      <c r="C396" s="47" t="s">
        <v>150</v>
      </c>
      <c r="D396" s="94" t="s">
        <v>5477</v>
      </c>
      <c r="E396" s="54" t="s">
        <v>157</v>
      </c>
      <c r="F396" s="126" t="s">
        <v>5948</v>
      </c>
      <c r="G396" s="56">
        <v>45323</v>
      </c>
      <c r="H396" s="56">
        <v>45324</v>
      </c>
      <c r="I396" s="33" t="s">
        <v>124</v>
      </c>
      <c r="J396" s="34" t="s">
        <v>125</v>
      </c>
      <c r="K396" s="48" t="s">
        <v>1143</v>
      </c>
      <c r="L396" s="107" t="s">
        <v>78</v>
      </c>
      <c r="M396" s="33">
        <v>3</v>
      </c>
      <c r="N396" s="34" t="s">
        <v>5471</v>
      </c>
      <c r="O396" s="65">
        <v>45300.4840277778</v>
      </c>
      <c r="P396" s="35"/>
      <c r="Q396" s="35"/>
      <c r="R396" s="40"/>
      <c r="S396" s="40"/>
      <c r="T396" s="36"/>
      <c r="U396" s="34" t="s">
        <v>5472</v>
      </c>
      <c r="V396" s="34" t="s">
        <v>5477</v>
      </c>
      <c r="W396" s="123" t="s">
        <v>5473</v>
      </c>
      <c r="X396" t="s">
        <v>132</v>
      </c>
      <c r="Y396" t="s">
        <v>133</v>
      </c>
    </row>
    <row r="397" ht="24" spans="1:25">
      <c r="A397" s="109">
        <v>413</v>
      </c>
      <c r="B397" s="47" t="s">
        <v>117</v>
      </c>
      <c r="C397" s="47" t="s">
        <v>150</v>
      </c>
      <c r="D397" s="94" t="s">
        <v>5477</v>
      </c>
      <c r="E397" s="54" t="s">
        <v>157</v>
      </c>
      <c r="F397" s="126" t="s">
        <v>5948</v>
      </c>
      <c r="G397" s="80">
        <v>45505</v>
      </c>
      <c r="H397" s="80">
        <v>45505</v>
      </c>
      <c r="I397" s="33" t="s">
        <v>124</v>
      </c>
      <c r="J397" s="34" t="s">
        <v>125</v>
      </c>
      <c r="K397" s="48" t="s">
        <v>1143</v>
      </c>
      <c r="L397" s="107" t="s">
        <v>78</v>
      </c>
      <c r="M397" s="33">
        <v>3</v>
      </c>
      <c r="N397" s="131" t="s">
        <v>5478</v>
      </c>
      <c r="O397" s="56">
        <v>45481.4791666667</v>
      </c>
      <c r="P397" s="47"/>
      <c r="Q397" s="47"/>
      <c r="R397" s="128"/>
      <c r="S397" s="128"/>
      <c r="T397" s="47"/>
      <c r="U397" s="143" t="s">
        <v>5479</v>
      </c>
      <c r="V397" t="s">
        <v>5477</v>
      </c>
      <c r="W397" t="s">
        <v>5480</v>
      </c>
      <c r="X397" t="s">
        <v>132</v>
      </c>
      <c r="Y397" t="s">
        <v>138</v>
      </c>
    </row>
    <row r="398" ht="135" spans="1:25">
      <c r="A398" s="109">
        <v>414</v>
      </c>
      <c r="B398" s="47" t="s">
        <v>117</v>
      </c>
      <c r="C398" s="47" t="s">
        <v>150</v>
      </c>
      <c r="D398" s="92" t="s">
        <v>5481</v>
      </c>
      <c r="E398" s="57" t="s">
        <v>247</v>
      </c>
      <c r="F398" s="126" t="s">
        <v>5948</v>
      </c>
      <c r="G398" s="56">
        <v>45323</v>
      </c>
      <c r="H398" s="56">
        <v>45324</v>
      </c>
      <c r="I398" s="33" t="s">
        <v>124</v>
      </c>
      <c r="J398" s="34" t="s">
        <v>125</v>
      </c>
      <c r="K398" s="48" t="s">
        <v>1143</v>
      </c>
      <c r="L398" s="107" t="s">
        <v>78</v>
      </c>
      <c r="M398" s="33">
        <v>3</v>
      </c>
      <c r="N398" s="34" t="s">
        <v>5471</v>
      </c>
      <c r="O398" s="65">
        <v>45300.4840277778</v>
      </c>
      <c r="P398" s="35"/>
      <c r="Q398" s="35"/>
      <c r="R398" s="40"/>
      <c r="S398" s="40"/>
      <c r="T398" s="36"/>
      <c r="U398" s="34" t="s">
        <v>5472</v>
      </c>
      <c r="V398" s="34" t="s">
        <v>5481</v>
      </c>
      <c r="W398" s="123" t="s">
        <v>5473</v>
      </c>
      <c r="X398" t="s">
        <v>132</v>
      </c>
      <c r="Y398" t="s">
        <v>133</v>
      </c>
    </row>
    <row r="399" ht="24" spans="1:25">
      <c r="A399" s="109">
        <v>415</v>
      </c>
      <c r="B399" s="47" t="s">
        <v>117</v>
      </c>
      <c r="C399" s="47" t="s">
        <v>150</v>
      </c>
      <c r="D399" s="92" t="s">
        <v>5481</v>
      </c>
      <c r="E399" s="57" t="s">
        <v>247</v>
      </c>
      <c r="F399" s="126" t="s">
        <v>5948</v>
      </c>
      <c r="G399" s="80">
        <v>45505</v>
      </c>
      <c r="H399" s="80">
        <v>45505</v>
      </c>
      <c r="I399" s="33" t="s">
        <v>124</v>
      </c>
      <c r="J399" s="34" t="s">
        <v>125</v>
      </c>
      <c r="K399" s="48" t="s">
        <v>1143</v>
      </c>
      <c r="L399" s="107" t="s">
        <v>78</v>
      </c>
      <c r="M399" s="33">
        <v>3</v>
      </c>
      <c r="N399" s="131" t="s">
        <v>5478</v>
      </c>
      <c r="O399" s="56">
        <v>45481.4791666667</v>
      </c>
      <c r="P399" s="47"/>
      <c r="Q399" s="47"/>
      <c r="R399" s="128"/>
      <c r="S399" s="128"/>
      <c r="T399" s="47"/>
      <c r="U399" s="143" t="s">
        <v>5479</v>
      </c>
      <c r="V399" t="s">
        <v>5481</v>
      </c>
      <c r="W399" t="s">
        <v>5480</v>
      </c>
      <c r="X399" t="s">
        <v>132</v>
      </c>
      <c r="Y399" t="s">
        <v>138</v>
      </c>
    </row>
    <row r="400" ht="409.5" spans="1:25">
      <c r="A400" s="109">
        <v>416</v>
      </c>
      <c r="B400" s="47" t="s">
        <v>117</v>
      </c>
      <c r="C400" s="47" t="s">
        <v>150</v>
      </c>
      <c r="D400" s="53" t="s">
        <v>1336</v>
      </c>
      <c r="E400" s="54" t="s">
        <v>157</v>
      </c>
      <c r="F400" s="126" t="s">
        <v>5948</v>
      </c>
      <c r="G400" s="56">
        <v>45323</v>
      </c>
      <c r="H400" s="56">
        <v>45324</v>
      </c>
      <c r="I400" s="47" t="s">
        <v>124</v>
      </c>
      <c r="J400" s="47" t="s">
        <v>125</v>
      </c>
      <c r="K400" s="48" t="s">
        <v>1143</v>
      </c>
      <c r="L400" s="107" t="s">
        <v>78</v>
      </c>
      <c r="M400" s="47">
        <v>6</v>
      </c>
      <c r="N400" s="34" t="s">
        <v>5502</v>
      </c>
      <c r="O400" s="65">
        <v>45322.5048611111</v>
      </c>
      <c r="P400" s="35"/>
      <c r="Q400" s="35"/>
      <c r="R400" s="40"/>
      <c r="S400" s="40"/>
      <c r="T400" s="36"/>
      <c r="U400" s="34" t="s">
        <v>5503</v>
      </c>
      <c r="V400" s="34" t="s">
        <v>1336</v>
      </c>
      <c r="W400" s="123" t="s">
        <v>5504</v>
      </c>
      <c r="X400" t="s">
        <v>132</v>
      </c>
      <c r="Y400" t="s">
        <v>133</v>
      </c>
    </row>
    <row r="401" ht="409.5" spans="1:25">
      <c r="A401" s="109">
        <v>419</v>
      </c>
      <c r="B401" s="47" t="s">
        <v>117</v>
      </c>
      <c r="C401" s="47" t="s">
        <v>150</v>
      </c>
      <c r="D401" s="53" t="s">
        <v>4575</v>
      </c>
      <c r="E401" s="54" t="s">
        <v>157</v>
      </c>
      <c r="F401" s="126" t="s">
        <v>5948</v>
      </c>
      <c r="G401" s="56">
        <v>45323</v>
      </c>
      <c r="H401" s="56">
        <v>45324</v>
      </c>
      <c r="I401" s="47" t="s">
        <v>124</v>
      </c>
      <c r="J401" s="47" t="s">
        <v>125</v>
      </c>
      <c r="K401" s="48" t="s">
        <v>1143</v>
      </c>
      <c r="L401" s="107" t="s">
        <v>78</v>
      </c>
      <c r="M401" s="47">
        <v>6</v>
      </c>
      <c r="N401" s="34" t="s">
        <v>5505</v>
      </c>
      <c r="O401" s="65">
        <v>45322.5048611111</v>
      </c>
      <c r="P401" s="35"/>
      <c r="Q401" s="35"/>
      <c r="R401" s="40"/>
      <c r="S401" s="40"/>
      <c r="T401" s="36"/>
      <c r="U401" s="34" t="s">
        <v>5506</v>
      </c>
      <c r="V401" s="34" t="s">
        <v>4575</v>
      </c>
      <c r="W401" s="123" t="s">
        <v>5507</v>
      </c>
      <c r="X401" t="s">
        <v>132</v>
      </c>
      <c r="Y401" t="s">
        <v>133</v>
      </c>
    </row>
    <row r="402" ht="409.5" spans="1:25">
      <c r="A402" s="109">
        <v>422</v>
      </c>
      <c r="B402" s="47" t="s">
        <v>117</v>
      </c>
      <c r="C402" s="47" t="s">
        <v>150</v>
      </c>
      <c r="D402" s="53" t="s">
        <v>5508</v>
      </c>
      <c r="E402" s="54" t="s">
        <v>157</v>
      </c>
      <c r="F402" s="126" t="s">
        <v>5948</v>
      </c>
      <c r="G402" s="56">
        <v>45323</v>
      </c>
      <c r="H402" s="56">
        <v>45324</v>
      </c>
      <c r="I402" s="47" t="s">
        <v>124</v>
      </c>
      <c r="J402" s="47" t="s">
        <v>125</v>
      </c>
      <c r="K402" s="48" t="s">
        <v>1143</v>
      </c>
      <c r="L402" s="107" t="s">
        <v>78</v>
      </c>
      <c r="M402" s="47">
        <v>3</v>
      </c>
      <c r="N402" s="34" t="s">
        <v>5509</v>
      </c>
      <c r="O402" s="65">
        <v>45322.5048611111</v>
      </c>
      <c r="P402" s="35"/>
      <c r="Q402" s="35"/>
      <c r="R402" s="40"/>
      <c r="S402" s="40"/>
      <c r="T402" s="36"/>
      <c r="U402" s="34" t="s">
        <v>5510</v>
      </c>
      <c r="V402" s="34" t="s">
        <v>5508</v>
      </c>
      <c r="W402" s="123" t="s">
        <v>5511</v>
      </c>
      <c r="X402" t="s">
        <v>132</v>
      </c>
      <c r="Y402" t="s">
        <v>133</v>
      </c>
    </row>
    <row r="403" ht="14.25" spans="1:22">
      <c r="A403" s="109">
        <v>425</v>
      </c>
      <c r="B403" s="34" t="s">
        <v>117</v>
      </c>
      <c r="C403" s="93" t="s">
        <v>363</v>
      </c>
      <c r="D403" s="92" t="s">
        <v>1351</v>
      </c>
      <c r="E403" s="57" t="s">
        <v>157</v>
      </c>
      <c r="F403" s="126" t="s">
        <v>5948</v>
      </c>
      <c r="G403" s="56">
        <v>45323</v>
      </c>
      <c r="H403" s="56">
        <v>45324</v>
      </c>
      <c r="I403" s="93" t="s">
        <v>124</v>
      </c>
      <c r="J403" s="34" t="s">
        <v>125</v>
      </c>
      <c r="K403" s="48" t="s">
        <v>1143</v>
      </c>
      <c r="L403" s="107" t="s">
        <v>78</v>
      </c>
      <c r="M403" s="166">
        <v>6</v>
      </c>
      <c r="N403" s="34"/>
      <c r="O403" s="34"/>
      <c r="P403" s="35"/>
      <c r="Q403" s="35"/>
      <c r="R403" s="40"/>
      <c r="S403" s="40"/>
      <c r="T403" s="36"/>
      <c r="U403" s="34"/>
      <c r="V403" s="34"/>
    </row>
    <row r="404" ht="14.25" spans="1:22">
      <c r="A404" s="109">
        <v>426</v>
      </c>
      <c r="B404" s="34" t="s">
        <v>117</v>
      </c>
      <c r="C404" s="93" t="s">
        <v>363</v>
      </c>
      <c r="D404" s="92" t="s">
        <v>1351</v>
      </c>
      <c r="E404" s="57" t="s">
        <v>157</v>
      </c>
      <c r="F404" s="126" t="s">
        <v>5948</v>
      </c>
      <c r="G404" s="56">
        <v>45444</v>
      </c>
      <c r="H404" s="56">
        <v>45445</v>
      </c>
      <c r="I404" s="93" t="s">
        <v>124</v>
      </c>
      <c r="J404" s="34" t="s">
        <v>125</v>
      </c>
      <c r="K404" s="48" t="s">
        <v>1143</v>
      </c>
      <c r="L404" s="107" t="s">
        <v>78</v>
      </c>
      <c r="M404" s="166">
        <v>6</v>
      </c>
      <c r="N404" s="34"/>
      <c r="O404" s="34"/>
      <c r="P404" s="35"/>
      <c r="Q404" s="35"/>
      <c r="R404" s="40"/>
      <c r="S404" s="40"/>
      <c r="T404" s="36"/>
      <c r="U404" s="34"/>
      <c r="V404" s="34"/>
    </row>
    <row r="405" spans="1:21">
      <c r="A405" s="109">
        <v>427</v>
      </c>
      <c r="B405" s="34" t="s">
        <v>117</v>
      </c>
      <c r="C405" s="93" t="s">
        <v>363</v>
      </c>
      <c r="D405" s="92" t="s">
        <v>1351</v>
      </c>
      <c r="E405" s="57" t="s">
        <v>157</v>
      </c>
      <c r="F405" s="126" t="s">
        <v>5948</v>
      </c>
      <c r="G405" s="56">
        <v>45505</v>
      </c>
      <c r="H405" s="56">
        <v>45506</v>
      </c>
      <c r="I405" s="93" t="s">
        <v>124</v>
      </c>
      <c r="J405" s="34" t="s">
        <v>125</v>
      </c>
      <c r="K405" s="48" t="s">
        <v>1143</v>
      </c>
      <c r="L405" s="107" t="s">
        <v>78</v>
      </c>
      <c r="M405" s="166">
        <v>6</v>
      </c>
      <c r="N405" s="56"/>
      <c r="O405" s="56"/>
      <c r="P405" s="47"/>
      <c r="Q405" s="47"/>
      <c r="R405" s="128"/>
      <c r="S405" s="128"/>
      <c r="T405" s="47"/>
      <c r="U405" s="143"/>
    </row>
    <row r="406" spans="1:21">
      <c r="A406" s="109">
        <v>428</v>
      </c>
      <c r="B406" s="34" t="s">
        <v>117</v>
      </c>
      <c r="C406" s="93" t="s">
        <v>363</v>
      </c>
      <c r="D406" s="92" t="s">
        <v>1351</v>
      </c>
      <c r="E406" s="57" t="s">
        <v>157</v>
      </c>
      <c r="F406" s="126" t="s">
        <v>5948</v>
      </c>
      <c r="G406" s="56">
        <v>45566</v>
      </c>
      <c r="H406" s="56">
        <v>45567</v>
      </c>
      <c r="I406" s="93" t="s">
        <v>124</v>
      </c>
      <c r="J406" s="34" t="s">
        <v>125</v>
      </c>
      <c r="K406" s="48" t="s">
        <v>1143</v>
      </c>
      <c r="L406" s="107" t="s">
        <v>78</v>
      </c>
      <c r="M406" s="166">
        <v>6</v>
      </c>
      <c r="N406" s="56"/>
      <c r="O406" s="56"/>
      <c r="P406" s="47"/>
      <c r="Q406" s="47"/>
      <c r="R406" s="128"/>
      <c r="S406" s="128"/>
      <c r="T406" s="47"/>
      <c r="U406" s="143"/>
    </row>
    <row r="407" spans="1:21">
      <c r="A407" s="109">
        <v>429</v>
      </c>
      <c r="B407" s="34" t="s">
        <v>117</v>
      </c>
      <c r="C407" s="93" t="s">
        <v>363</v>
      </c>
      <c r="D407" s="92" t="s">
        <v>1351</v>
      </c>
      <c r="E407" s="57" t="s">
        <v>157</v>
      </c>
      <c r="F407" s="126" t="s">
        <v>5948</v>
      </c>
      <c r="G407" s="56">
        <v>45627</v>
      </c>
      <c r="H407" s="56">
        <v>45628</v>
      </c>
      <c r="I407" s="93" t="s">
        <v>124</v>
      </c>
      <c r="J407" s="34" t="s">
        <v>125</v>
      </c>
      <c r="K407" s="48" t="s">
        <v>1143</v>
      </c>
      <c r="L407" s="107" t="s">
        <v>78</v>
      </c>
      <c r="M407" s="166">
        <v>6</v>
      </c>
      <c r="N407" s="56"/>
      <c r="O407" s="56"/>
      <c r="P407" s="47"/>
      <c r="Q407" s="47"/>
      <c r="R407" s="128"/>
      <c r="S407" s="128"/>
      <c r="T407" s="47"/>
      <c r="U407" s="143"/>
    </row>
    <row r="408" ht="14.25" spans="1:22">
      <c r="A408" s="109">
        <v>430</v>
      </c>
      <c r="B408" s="34" t="s">
        <v>117</v>
      </c>
      <c r="C408" s="93" t="s">
        <v>363</v>
      </c>
      <c r="D408" s="92" t="s">
        <v>1357</v>
      </c>
      <c r="E408" s="57" t="s">
        <v>157</v>
      </c>
      <c r="F408" s="126" t="s">
        <v>5948</v>
      </c>
      <c r="G408" s="56">
        <v>45323</v>
      </c>
      <c r="H408" s="56">
        <v>45324</v>
      </c>
      <c r="I408" s="93" t="s">
        <v>124</v>
      </c>
      <c r="J408" s="34" t="s">
        <v>125</v>
      </c>
      <c r="K408" s="48" t="s">
        <v>1143</v>
      </c>
      <c r="L408" s="107" t="s">
        <v>78</v>
      </c>
      <c r="M408" s="166">
        <v>6</v>
      </c>
      <c r="N408" s="34"/>
      <c r="O408" s="34"/>
      <c r="P408" s="35"/>
      <c r="Q408" s="35"/>
      <c r="R408" s="40"/>
      <c r="S408" s="40"/>
      <c r="T408" s="36"/>
      <c r="U408" s="34"/>
      <c r="V408" s="34"/>
    </row>
    <row r="409" ht="14.25" spans="1:22">
      <c r="A409" s="109">
        <v>431</v>
      </c>
      <c r="B409" s="34" t="s">
        <v>117</v>
      </c>
      <c r="C409" s="93" t="s">
        <v>363</v>
      </c>
      <c r="D409" s="92" t="s">
        <v>1357</v>
      </c>
      <c r="E409" s="57" t="s">
        <v>157</v>
      </c>
      <c r="F409" s="126" t="s">
        <v>5948</v>
      </c>
      <c r="G409" s="56">
        <v>45444</v>
      </c>
      <c r="H409" s="56">
        <v>45445</v>
      </c>
      <c r="I409" s="93" t="s">
        <v>124</v>
      </c>
      <c r="J409" s="34" t="s">
        <v>125</v>
      </c>
      <c r="K409" s="48" t="s">
        <v>1143</v>
      </c>
      <c r="L409" s="107" t="s">
        <v>78</v>
      </c>
      <c r="M409" s="166">
        <v>6</v>
      </c>
      <c r="N409" s="34"/>
      <c r="O409" s="34"/>
      <c r="P409" s="35"/>
      <c r="Q409" s="35"/>
      <c r="R409" s="40"/>
      <c r="S409" s="40"/>
      <c r="T409" s="36"/>
      <c r="U409" s="34"/>
      <c r="V409" s="34"/>
    </row>
    <row r="410" spans="1:21">
      <c r="A410" s="109">
        <v>432</v>
      </c>
      <c r="B410" s="34" t="s">
        <v>117</v>
      </c>
      <c r="C410" s="145" t="s">
        <v>363</v>
      </c>
      <c r="D410" s="92" t="s">
        <v>1357</v>
      </c>
      <c r="E410" s="57" t="s">
        <v>157</v>
      </c>
      <c r="F410" s="126" t="s">
        <v>5948</v>
      </c>
      <c r="G410" s="56">
        <v>45505</v>
      </c>
      <c r="H410" s="56">
        <v>45506</v>
      </c>
      <c r="I410" s="93" t="s">
        <v>124</v>
      </c>
      <c r="J410" s="34" t="s">
        <v>125</v>
      </c>
      <c r="K410" s="48" t="s">
        <v>1143</v>
      </c>
      <c r="L410" s="107" t="s">
        <v>78</v>
      </c>
      <c r="M410" s="166">
        <v>6</v>
      </c>
      <c r="N410" s="56"/>
      <c r="O410" s="56"/>
      <c r="P410" s="47"/>
      <c r="Q410" s="47"/>
      <c r="R410" s="128"/>
      <c r="S410" s="128"/>
      <c r="T410" s="47"/>
      <c r="U410" s="143"/>
    </row>
    <row r="411" spans="1:21">
      <c r="A411" s="109">
        <v>433</v>
      </c>
      <c r="B411" s="34" t="s">
        <v>117</v>
      </c>
      <c r="C411" s="93" t="s">
        <v>363</v>
      </c>
      <c r="D411" s="92" t="s">
        <v>1357</v>
      </c>
      <c r="E411" s="57" t="s">
        <v>157</v>
      </c>
      <c r="F411" s="126" t="s">
        <v>5948</v>
      </c>
      <c r="G411" s="56">
        <v>45566</v>
      </c>
      <c r="H411" s="56">
        <v>45567</v>
      </c>
      <c r="I411" s="93" t="s">
        <v>124</v>
      </c>
      <c r="J411" s="34" t="s">
        <v>125</v>
      </c>
      <c r="K411" s="48" t="s">
        <v>1143</v>
      </c>
      <c r="L411" s="107" t="s">
        <v>78</v>
      </c>
      <c r="M411" s="166">
        <v>6</v>
      </c>
      <c r="N411" s="56"/>
      <c r="O411" s="56"/>
      <c r="P411" s="47"/>
      <c r="Q411" s="47"/>
      <c r="R411" s="128"/>
      <c r="S411" s="128"/>
      <c r="T411" s="47"/>
      <c r="U411" s="143"/>
    </row>
    <row r="412" spans="1:21">
      <c r="A412" s="109">
        <v>434</v>
      </c>
      <c r="B412" s="34" t="s">
        <v>117</v>
      </c>
      <c r="C412" s="145" t="s">
        <v>363</v>
      </c>
      <c r="D412" s="92" t="s">
        <v>1357</v>
      </c>
      <c r="E412" s="57" t="s">
        <v>157</v>
      </c>
      <c r="F412" s="126" t="s">
        <v>5948</v>
      </c>
      <c r="G412" s="56">
        <v>45627</v>
      </c>
      <c r="H412" s="56">
        <v>45628</v>
      </c>
      <c r="I412" s="93" t="s">
        <v>124</v>
      </c>
      <c r="J412" s="34" t="s">
        <v>125</v>
      </c>
      <c r="K412" s="48" t="s">
        <v>1143</v>
      </c>
      <c r="L412" s="107" t="s">
        <v>78</v>
      </c>
      <c r="M412" s="166">
        <v>6</v>
      </c>
      <c r="N412" s="56"/>
      <c r="O412" s="56"/>
      <c r="P412" s="47"/>
      <c r="Q412" s="47"/>
      <c r="R412" s="128"/>
      <c r="S412" s="128"/>
      <c r="T412" s="47"/>
      <c r="U412" s="143"/>
    </row>
    <row r="413" ht="189" spans="1:25">
      <c r="A413" s="109">
        <v>435</v>
      </c>
      <c r="B413" s="47" t="s">
        <v>117</v>
      </c>
      <c r="C413" s="47" t="s">
        <v>150</v>
      </c>
      <c r="D413" s="53" t="s">
        <v>5518</v>
      </c>
      <c r="E413" s="54" t="s">
        <v>157</v>
      </c>
      <c r="F413" s="126" t="s">
        <v>5948</v>
      </c>
      <c r="G413" s="56">
        <v>45323</v>
      </c>
      <c r="H413" s="56">
        <v>45324</v>
      </c>
      <c r="I413" s="47" t="s">
        <v>124</v>
      </c>
      <c r="J413" s="47" t="s">
        <v>125</v>
      </c>
      <c r="K413" s="48" t="s">
        <v>1143</v>
      </c>
      <c r="L413" s="107" t="s">
        <v>78</v>
      </c>
      <c r="M413" s="47">
        <v>6</v>
      </c>
      <c r="N413" s="34" t="s">
        <v>5519</v>
      </c>
      <c r="O413" s="65">
        <v>45320.5069444444</v>
      </c>
      <c r="P413" s="35"/>
      <c r="Q413" s="35"/>
      <c r="R413" s="40"/>
      <c r="S413" s="40"/>
      <c r="T413" s="36"/>
      <c r="U413" s="34" t="s">
        <v>5520</v>
      </c>
      <c r="V413" s="34" t="s">
        <v>5518</v>
      </c>
      <c r="W413" s="123" t="s">
        <v>5521</v>
      </c>
      <c r="X413" t="s">
        <v>132</v>
      </c>
      <c r="Y413" t="s">
        <v>133</v>
      </c>
    </row>
    <row r="414" ht="189" spans="1:25">
      <c r="A414" s="109" t="s">
        <v>462</v>
      </c>
      <c r="B414" s="47" t="s">
        <v>117</v>
      </c>
      <c r="C414" s="47" t="s">
        <v>150</v>
      </c>
      <c r="D414" s="53" t="s">
        <v>5518</v>
      </c>
      <c r="E414" s="54" t="s">
        <v>157</v>
      </c>
      <c r="F414" s="126" t="s">
        <v>5948</v>
      </c>
      <c r="G414" s="80">
        <v>45444</v>
      </c>
      <c r="H414" s="80">
        <v>45473</v>
      </c>
      <c r="I414" s="47" t="s">
        <v>124</v>
      </c>
      <c r="J414" s="47" t="s">
        <v>125</v>
      </c>
      <c r="K414" s="48" t="s">
        <v>1143</v>
      </c>
      <c r="L414" s="107" t="s">
        <v>78</v>
      </c>
      <c r="M414" s="47">
        <v>6</v>
      </c>
      <c r="N414" s="34" t="s">
        <v>5519</v>
      </c>
      <c r="O414" s="65">
        <v>45320.5069444444</v>
      </c>
      <c r="P414" s="35"/>
      <c r="Q414" s="35"/>
      <c r="R414" s="40"/>
      <c r="S414" s="40"/>
      <c r="T414" s="36"/>
      <c r="U414" s="34" t="s">
        <v>5520</v>
      </c>
      <c r="V414" s="34" t="s">
        <v>5518</v>
      </c>
      <c r="W414" s="123" t="s">
        <v>5521</v>
      </c>
      <c r="X414" t="s">
        <v>132</v>
      </c>
      <c r="Y414" t="s">
        <v>133</v>
      </c>
    </row>
    <row r="415" ht="189" spans="1:25">
      <c r="A415" s="109">
        <v>436</v>
      </c>
      <c r="B415" s="47" t="s">
        <v>117</v>
      </c>
      <c r="C415" s="47" t="s">
        <v>150</v>
      </c>
      <c r="D415" s="53" t="s">
        <v>5518</v>
      </c>
      <c r="E415" s="54" t="s">
        <v>157</v>
      </c>
      <c r="F415" s="126" t="s">
        <v>5948</v>
      </c>
      <c r="G415" s="80">
        <v>45505</v>
      </c>
      <c r="H415" s="80">
        <v>45505</v>
      </c>
      <c r="I415" s="47" t="s">
        <v>124</v>
      </c>
      <c r="J415" s="47" t="s">
        <v>125</v>
      </c>
      <c r="K415" s="48" t="s">
        <v>1143</v>
      </c>
      <c r="L415" s="107" t="s">
        <v>78</v>
      </c>
      <c r="M415" s="47">
        <v>6</v>
      </c>
      <c r="N415" s="131" t="s">
        <v>5522</v>
      </c>
      <c r="O415" s="56">
        <v>45483.4944444444</v>
      </c>
      <c r="P415" s="47"/>
      <c r="Q415" s="47"/>
      <c r="R415" s="128"/>
      <c r="S415" s="128"/>
      <c r="T415" s="47"/>
      <c r="U415" s="160" t="s">
        <v>5523</v>
      </c>
      <c r="V415" t="s">
        <v>5518</v>
      </c>
      <c r="W415" s="123" t="s">
        <v>5524</v>
      </c>
      <c r="X415" t="s">
        <v>132</v>
      </c>
      <c r="Y415" t="s">
        <v>138</v>
      </c>
    </row>
    <row r="416" ht="189" spans="1:25">
      <c r="A416" s="109">
        <v>437</v>
      </c>
      <c r="B416" s="47" t="s">
        <v>117</v>
      </c>
      <c r="C416" s="47" t="s">
        <v>150</v>
      </c>
      <c r="D416" s="53" t="s">
        <v>5518</v>
      </c>
      <c r="E416" s="54" t="s">
        <v>157</v>
      </c>
      <c r="F416" s="126" t="s">
        <v>5948</v>
      </c>
      <c r="G416" s="80">
        <v>45536</v>
      </c>
      <c r="H416" s="80">
        <v>45536</v>
      </c>
      <c r="I416" s="47" t="s">
        <v>124</v>
      </c>
      <c r="J416" s="47" t="s">
        <v>125</v>
      </c>
      <c r="K416" s="48" t="s">
        <v>1143</v>
      </c>
      <c r="L416" s="107" t="s">
        <v>78</v>
      </c>
      <c r="M416" s="47">
        <v>6</v>
      </c>
      <c r="N416" s="131" t="s">
        <v>5522</v>
      </c>
      <c r="O416" s="56">
        <v>45483.4944444444</v>
      </c>
      <c r="P416" s="47"/>
      <c r="Q416" s="47"/>
      <c r="R416" s="128"/>
      <c r="S416" s="128"/>
      <c r="T416" s="47"/>
      <c r="U416" s="160" t="s">
        <v>5523</v>
      </c>
      <c r="V416" t="s">
        <v>5518</v>
      </c>
      <c r="W416" s="123" t="s">
        <v>5524</v>
      </c>
      <c r="X416" t="s">
        <v>132</v>
      </c>
      <c r="Y416" t="s">
        <v>138</v>
      </c>
    </row>
    <row r="417" ht="175.5" spans="1:25">
      <c r="A417" s="109">
        <v>438</v>
      </c>
      <c r="B417" s="47" t="s">
        <v>117</v>
      </c>
      <c r="C417" s="47" t="s">
        <v>150</v>
      </c>
      <c r="D417" s="53" t="s">
        <v>1366</v>
      </c>
      <c r="E417" s="57" t="s">
        <v>157</v>
      </c>
      <c r="F417" s="126" t="s">
        <v>5948</v>
      </c>
      <c r="G417" s="56">
        <v>45323</v>
      </c>
      <c r="H417" s="56">
        <v>45324</v>
      </c>
      <c r="I417" s="47" t="s">
        <v>124</v>
      </c>
      <c r="J417" s="47" t="s">
        <v>125</v>
      </c>
      <c r="K417" s="48" t="s">
        <v>1143</v>
      </c>
      <c r="L417" s="107" t="s">
        <v>78</v>
      </c>
      <c r="M417" s="47">
        <v>12</v>
      </c>
      <c r="N417" s="34" t="s">
        <v>5525</v>
      </c>
      <c r="O417" s="65">
        <v>45316.4736111111</v>
      </c>
      <c r="P417" s="35"/>
      <c r="Q417" s="35"/>
      <c r="R417" s="40"/>
      <c r="S417" s="40"/>
      <c r="T417" s="36"/>
      <c r="U417" s="34" t="s">
        <v>5526</v>
      </c>
      <c r="V417" s="34" t="s">
        <v>1366</v>
      </c>
      <c r="W417" s="123" t="s">
        <v>5527</v>
      </c>
      <c r="X417" t="s">
        <v>132</v>
      </c>
      <c r="Y417" t="s">
        <v>133</v>
      </c>
    </row>
    <row r="418" ht="310.5" spans="1:25">
      <c r="A418" s="109">
        <v>439</v>
      </c>
      <c r="B418" s="47" t="s">
        <v>117</v>
      </c>
      <c r="C418" s="47" t="s">
        <v>150</v>
      </c>
      <c r="D418" s="53" t="s">
        <v>1366</v>
      </c>
      <c r="E418" s="57" t="s">
        <v>157</v>
      </c>
      <c r="F418" s="126" t="s">
        <v>5948</v>
      </c>
      <c r="G418" s="80">
        <v>45505</v>
      </c>
      <c r="H418" s="80">
        <v>45505</v>
      </c>
      <c r="I418" s="47" t="s">
        <v>124</v>
      </c>
      <c r="J418" s="47" t="s">
        <v>125</v>
      </c>
      <c r="K418" s="48" t="s">
        <v>1143</v>
      </c>
      <c r="L418" s="107" t="s">
        <v>78</v>
      </c>
      <c r="M418" s="47">
        <v>12</v>
      </c>
      <c r="N418" s="131" t="s">
        <v>5528</v>
      </c>
      <c r="O418" s="56">
        <v>45484.6951388889</v>
      </c>
      <c r="P418" s="47"/>
      <c r="Q418" s="47"/>
      <c r="R418" s="128"/>
      <c r="S418" s="128"/>
      <c r="T418" s="47"/>
      <c r="U418" s="160" t="s">
        <v>5529</v>
      </c>
      <c r="V418" t="s">
        <v>1366</v>
      </c>
      <c r="W418" s="123" t="s">
        <v>5530</v>
      </c>
      <c r="X418" t="s">
        <v>132</v>
      </c>
      <c r="Y418" t="s">
        <v>138</v>
      </c>
    </row>
    <row r="419" ht="94.5" spans="1:25">
      <c r="A419" s="109">
        <v>440</v>
      </c>
      <c r="B419" s="47" t="s">
        <v>117</v>
      </c>
      <c r="C419" s="47" t="s">
        <v>150</v>
      </c>
      <c r="D419" s="53" t="s">
        <v>5531</v>
      </c>
      <c r="E419" s="57" t="s">
        <v>157</v>
      </c>
      <c r="F419" s="126" t="s">
        <v>5948</v>
      </c>
      <c r="G419" s="56">
        <v>45323</v>
      </c>
      <c r="H419" s="56">
        <v>45324</v>
      </c>
      <c r="I419" s="47" t="s">
        <v>124</v>
      </c>
      <c r="J419" s="47" t="s">
        <v>125</v>
      </c>
      <c r="K419" s="48" t="s">
        <v>1143</v>
      </c>
      <c r="L419" s="107" t="s">
        <v>78</v>
      </c>
      <c r="M419" s="47">
        <v>6</v>
      </c>
      <c r="N419" s="34" t="s">
        <v>5532</v>
      </c>
      <c r="O419" s="65">
        <v>45302.5111111111</v>
      </c>
      <c r="P419" s="35"/>
      <c r="Q419" s="35"/>
      <c r="R419" s="40"/>
      <c r="S419" s="40"/>
      <c r="T419" s="36"/>
      <c r="U419" s="34" t="s">
        <v>5533</v>
      </c>
      <c r="V419" s="34" t="s">
        <v>5531</v>
      </c>
      <c r="W419" s="123" t="s">
        <v>5534</v>
      </c>
      <c r="X419" t="s">
        <v>132</v>
      </c>
      <c r="Y419" t="s">
        <v>133</v>
      </c>
    </row>
    <row r="420" ht="229.5" spans="1:25">
      <c r="A420" s="109">
        <v>441</v>
      </c>
      <c r="B420" s="47" t="s">
        <v>117</v>
      </c>
      <c r="C420" s="47" t="s">
        <v>150</v>
      </c>
      <c r="D420" s="53" t="s">
        <v>5531</v>
      </c>
      <c r="E420" s="57" t="s">
        <v>157</v>
      </c>
      <c r="F420" s="126" t="s">
        <v>5948</v>
      </c>
      <c r="G420" s="80">
        <v>45505</v>
      </c>
      <c r="H420" s="80">
        <v>45505</v>
      </c>
      <c r="I420" s="47" t="s">
        <v>124</v>
      </c>
      <c r="J420" s="47" t="s">
        <v>125</v>
      </c>
      <c r="K420" s="48" t="s">
        <v>1143</v>
      </c>
      <c r="L420" s="107" t="s">
        <v>78</v>
      </c>
      <c r="M420" s="47">
        <v>6</v>
      </c>
      <c r="N420" s="131" t="s">
        <v>5535</v>
      </c>
      <c r="O420" s="56">
        <v>45476.6715277778</v>
      </c>
      <c r="P420" s="47"/>
      <c r="Q420" s="47"/>
      <c r="R420" s="128"/>
      <c r="S420" s="128"/>
      <c r="T420" s="47"/>
      <c r="U420" s="160" t="s">
        <v>5536</v>
      </c>
      <c r="V420" t="s">
        <v>5531</v>
      </c>
      <c r="W420" s="123" t="s">
        <v>5537</v>
      </c>
      <c r="X420" t="s">
        <v>132</v>
      </c>
      <c r="Y420" t="s">
        <v>138</v>
      </c>
    </row>
    <row r="421" ht="94.5" spans="1:25">
      <c r="A421" s="109">
        <v>442</v>
      </c>
      <c r="B421" s="47" t="s">
        <v>117</v>
      </c>
      <c r="C421" s="47" t="s">
        <v>150</v>
      </c>
      <c r="D421" s="53" t="s">
        <v>1389</v>
      </c>
      <c r="E421" s="57" t="s">
        <v>157</v>
      </c>
      <c r="F421" s="126" t="s">
        <v>5948</v>
      </c>
      <c r="G421" s="56">
        <v>45323</v>
      </c>
      <c r="H421" s="56">
        <v>45324</v>
      </c>
      <c r="I421" s="47" t="s">
        <v>124</v>
      </c>
      <c r="J421" s="47" t="s">
        <v>125</v>
      </c>
      <c r="K421" s="48" t="s">
        <v>1143</v>
      </c>
      <c r="L421" s="107" t="s">
        <v>78</v>
      </c>
      <c r="M421" s="47">
        <v>6</v>
      </c>
      <c r="N421" s="34" t="s">
        <v>5532</v>
      </c>
      <c r="O421" s="65">
        <v>45302.5111111111</v>
      </c>
      <c r="P421" s="35"/>
      <c r="Q421" s="35"/>
      <c r="R421" s="40"/>
      <c r="S421" s="40"/>
      <c r="T421" s="36"/>
      <c r="U421" s="34" t="s">
        <v>5533</v>
      </c>
      <c r="V421" s="34" t="s">
        <v>1389</v>
      </c>
      <c r="W421" s="123" t="s">
        <v>5534</v>
      </c>
      <c r="X421" t="s">
        <v>132</v>
      </c>
      <c r="Y421" t="s">
        <v>133</v>
      </c>
    </row>
    <row r="422" ht="229.5" spans="1:25">
      <c r="A422" s="109">
        <v>443</v>
      </c>
      <c r="B422" s="47" t="s">
        <v>117</v>
      </c>
      <c r="C422" s="47" t="s">
        <v>150</v>
      </c>
      <c r="D422" s="53" t="s">
        <v>1389</v>
      </c>
      <c r="E422" s="57" t="s">
        <v>157</v>
      </c>
      <c r="F422" s="126" t="s">
        <v>5948</v>
      </c>
      <c r="G422" s="80">
        <v>45505</v>
      </c>
      <c r="H422" s="80">
        <v>45505</v>
      </c>
      <c r="I422" s="47" t="s">
        <v>124</v>
      </c>
      <c r="J422" s="47" t="s">
        <v>125</v>
      </c>
      <c r="K422" s="48" t="s">
        <v>1143</v>
      </c>
      <c r="L422" s="107" t="s">
        <v>78</v>
      </c>
      <c r="M422" s="47">
        <v>6</v>
      </c>
      <c r="N422" s="131" t="s">
        <v>5535</v>
      </c>
      <c r="O422" s="56">
        <v>45476.6715277778</v>
      </c>
      <c r="P422" s="47"/>
      <c r="Q422" s="47"/>
      <c r="R422" s="128"/>
      <c r="S422" s="128"/>
      <c r="T422" s="47"/>
      <c r="U422" s="160" t="s">
        <v>5536</v>
      </c>
      <c r="V422" t="s">
        <v>1389</v>
      </c>
      <c r="W422" s="123" t="s">
        <v>5537</v>
      </c>
      <c r="X422" t="s">
        <v>132</v>
      </c>
      <c r="Y422" t="s">
        <v>138</v>
      </c>
    </row>
    <row r="423" ht="409.5" spans="1:25">
      <c r="A423" s="109">
        <v>444</v>
      </c>
      <c r="B423" s="47" t="s">
        <v>117</v>
      </c>
      <c r="C423" s="55" t="s">
        <v>150</v>
      </c>
      <c r="D423" s="103" t="s">
        <v>1398</v>
      </c>
      <c r="E423" s="54" t="s">
        <v>157</v>
      </c>
      <c r="F423" s="126" t="s">
        <v>5948</v>
      </c>
      <c r="G423" s="56">
        <v>45323</v>
      </c>
      <c r="H423" s="56">
        <v>45324</v>
      </c>
      <c r="I423" s="93" t="s">
        <v>124</v>
      </c>
      <c r="J423" s="34" t="s">
        <v>125</v>
      </c>
      <c r="K423" s="48" t="s">
        <v>1143</v>
      </c>
      <c r="L423" s="107" t="s">
        <v>78</v>
      </c>
      <c r="M423" s="55">
        <v>21</v>
      </c>
      <c r="N423" s="34" t="s">
        <v>5544</v>
      </c>
      <c r="O423" s="65">
        <v>45322.5055555556</v>
      </c>
      <c r="P423" s="35"/>
      <c r="Q423" s="35"/>
      <c r="R423" s="40"/>
      <c r="S423" s="40"/>
      <c r="T423" s="36"/>
      <c r="U423" s="34" t="s">
        <v>5545</v>
      </c>
      <c r="V423" s="34" t="s">
        <v>1398</v>
      </c>
      <c r="W423" s="123" t="s">
        <v>5546</v>
      </c>
      <c r="X423" t="s">
        <v>132</v>
      </c>
      <c r="Y423" t="s">
        <v>133</v>
      </c>
    </row>
    <row r="424" ht="409.5" spans="1:25">
      <c r="A424" s="109">
        <v>445</v>
      </c>
      <c r="B424" s="47" t="s">
        <v>117</v>
      </c>
      <c r="C424" s="55" t="s">
        <v>150</v>
      </c>
      <c r="D424" s="103" t="s">
        <v>1398</v>
      </c>
      <c r="E424" s="54" t="s">
        <v>157</v>
      </c>
      <c r="F424" s="126" t="s">
        <v>5948</v>
      </c>
      <c r="G424" s="56">
        <v>45383</v>
      </c>
      <c r="H424" s="56">
        <v>45384</v>
      </c>
      <c r="I424" s="93" t="s">
        <v>124</v>
      </c>
      <c r="J424" s="34" t="s">
        <v>125</v>
      </c>
      <c r="K424" s="48" t="s">
        <v>1143</v>
      </c>
      <c r="L424" s="107" t="s">
        <v>78</v>
      </c>
      <c r="M424" s="55">
        <v>21</v>
      </c>
      <c r="N424" s="34" t="s">
        <v>5544</v>
      </c>
      <c r="O424" s="65">
        <v>45322.5055555556</v>
      </c>
      <c r="P424" s="35"/>
      <c r="Q424" s="35"/>
      <c r="R424" s="40"/>
      <c r="S424" s="40"/>
      <c r="T424" s="36"/>
      <c r="U424" s="34" t="s">
        <v>5545</v>
      </c>
      <c r="V424" s="34" t="s">
        <v>1398</v>
      </c>
      <c r="W424" s="123" t="s">
        <v>5546</v>
      </c>
      <c r="X424" t="s">
        <v>132</v>
      </c>
      <c r="Y424" t="s">
        <v>133</v>
      </c>
    </row>
    <row r="425" ht="409.5" spans="1:25">
      <c r="A425" s="109">
        <v>446</v>
      </c>
      <c r="B425" s="47" t="s">
        <v>117</v>
      </c>
      <c r="C425" s="55" t="s">
        <v>150</v>
      </c>
      <c r="D425" s="103" t="s">
        <v>1398</v>
      </c>
      <c r="E425" s="54" t="s">
        <v>157</v>
      </c>
      <c r="F425" s="126" t="s">
        <v>5948</v>
      </c>
      <c r="G425" s="56">
        <v>45444</v>
      </c>
      <c r="H425" s="56">
        <v>45445</v>
      </c>
      <c r="I425" s="93" t="s">
        <v>124</v>
      </c>
      <c r="J425" s="34" t="s">
        <v>125</v>
      </c>
      <c r="K425" s="48" t="s">
        <v>1143</v>
      </c>
      <c r="L425" s="107" t="s">
        <v>78</v>
      </c>
      <c r="M425" s="55">
        <v>21</v>
      </c>
      <c r="N425" s="34" t="s">
        <v>5544</v>
      </c>
      <c r="O425" s="65">
        <v>45322.5055555556</v>
      </c>
      <c r="P425" s="35"/>
      <c r="Q425" s="35"/>
      <c r="R425" s="40"/>
      <c r="S425" s="40"/>
      <c r="T425" s="36"/>
      <c r="U425" s="34" t="s">
        <v>5545</v>
      </c>
      <c r="V425" s="34" t="s">
        <v>1398</v>
      </c>
      <c r="W425" s="123" t="s">
        <v>5546</v>
      </c>
      <c r="X425" t="s">
        <v>132</v>
      </c>
      <c r="Y425" t="s">
        <v>133</v>
      </c>
    </row>
    <row r="426" ht="409.5" spans="1:25">
      <c r="A426" s="109">
        <v>444</v>
      </c>
      <c r="B426" s="47" t="s">
        <v>117</v>
      </c>
      <c r="C426" s="55" t="s">
        <v>150</v>
      </c>
      <c r="D426" s="103" t="s">
        <v>1398</v>
      </c>
      <c r="E426" s="54" t="s">
        <v>157</v>
      </c>
      <c r="F426" s="126" t="s">
        <v>5948</v>
      </c>
      <c r="G426" s="56">
        <v>45505</v>
      </c>
      <c r="H426" s="56">
        <v>45506</v>
      </c>
      <c r="I426" s="93" t="s">
        <v>124</v>
      </c>
      <c r="J426" s="34" t="s">
        <v>125</v>
      </c>
      <c r="K426" s="48" t="s">
        <v>1143</v>
      </c>
      <c r="L426" s="107" t="s">
        <v>78</v>
      </c>
      <c r="M426" s="55"/>
      <c r="N426" s="131" t="s">
        <v>5547</v>
      </c>
      <c r="O426" s="56">
        <v>45492.4895833333</v>
      </c>
      <c r="P426" s="47"/>
      <c r="Q426" s="47"/>
      <c r="R426" s="128"/>
      <c r="S426" s="128"/>
      <c r="T426" s="47"/>
      <c r="U426" s="160" t="s">
        <v>5548</v>
      </c>
      <c r="V426" t="s">
        <v>1398</v>
      </c>
      <c r="W426" s="123" t="s">
        <v>5549</v>
      </c>
      <c r="X426" t="s">
        <v>132</v>
      </c>
      <c r="Y426" t="s">
        <v>138</v>
      </c>
    </row>
    <row r="427" ht="409.5" spans="1:25">
      <c r="A427" s="109">
        <v>445</v>
      </c>
      <c r="B427" s="47" t="s">
        <v>117</v>
      </c>
      <c r="C427" s="55" t="s">
        <v>150</v>
      </c>
      <c r="D427" s="103" t="s">
        <v>1398</v>
      </c>
      <c r="E427" s="54" t="s">
        <v>157</v>
      </c>
      <c r="F427" s="126" t="s">
        <v>5948</v>
      </c>
      <c r="G427" s="56">
        <v>45566</v>
      </c>
      <c r="H427" s="56">
        <v>45567</v>
      </c>
      <c r="I427" s="93" t="s">
        <v>124</v>
      </c>
      <c r="J427" s="34" t="s">
        <v>125</v>
      </c>
      <c r="K427" s="48" t="s">
        <v>1143</v>
      </c>
      <c r="L427" s="107" t="s">
        <v>78</v>
      </c>
      <c r="M427" s="55"/>
      <c r="N427" s="131" t="s">
        <v>5547</v>
      </c>
      <c r="O427" s="56">
        <v>45492.4895833333</v>
      </c>
      <c r="P427" s="47"/>
      <c r="Q427" s="47"/>
      <c r="R427" s="128"/>
      <c r="S427" s="128"/>
      <c r="T427" s="47"/>
      <c r="U427" s="160" t="s">
        <v>5548</v>
      </c>
      <c r="V427" t="s">
        <v>1398</v>
      </c>
      <c r="W427" s="123" t="s">
        <v>5549</v>
      </c>
      <c r="X427" t="s">
        <v>132</v>
      </c>
      <c r="Y427" t="s">
        <v>138</v>
      </c>
    </row>
    <row r="428" ht="409.5" spans="1:25">
      <c r="A428" s="109">
        <v>446</v>
      </c>
      <c r="B428" s="47" t="s">
        <v>117</v>
      </c>
      <c r="C428" s="55" t="s">
        <v>150</v>
      </c>
      <c r="D428" s="103" t="s">
        <v>1398</v>
      </c>
      <c r="E428" s="54" t="s">
        <v>157</v>
      </c>
      <c r="F428" s="126" t="s">
        <v>5948</v>
      </c>
      <c r="G428" s="56">
        <v>45627</v>
      </c>
      <c r="H428" s="56">
        <v>45628</v>
      </c>
      <c r="I428" s="93" t="s">
        <v>124</v>
      </c>
      <c r="J428" s="34" t="s">
        <v>125</v>
      </c>
      <c r="K428" s="48" t="s">
        <v>1143</v>
      </c>
      <c r="L428" s="107" t="s">
        <v>78</v>
      </c>
      <c r="M428" s="55"/>
      <c r="N428" s="131" t="s">
        <v>5547</v>
      </c>
      <c r="O428" s="56">
        <v>45492.4895833333</v>
      </c>
      <c r="P428" s="47"/>
      <c r="Q428" s="47"/>
      <c r="R428" s="128"/>
      <c r="S428" s="128"/>
      <c r="T428" s="47"/>
      <c r="U428" s="160" t="s">
        <v>5548</v>
      </c>
      <c r="V428" t="s">
        <v>1398</v>
      </c>
      <c r="W428" s="123" t="s">
        <v>5549</v>
      </c>
      <c r="X428" t="s">
        <v>132</v>
      </c>
      <c r="Y428" t="s">
        <v>138</v>
      </c>
    </row>
    <row r="429" ht="409.5" spans="1:25">
      <c r="A429" s="109">
        <v>447</v>
      </c>
      <c r="B429" s="47" t="s">
        <v>117</v>
      </c>
      <c r="C429" s="55" t="s">
        <v>150</v>
      </c>
      <c r="D429" s="92" t="s">
        <v>1404</v>
      </c>
      <c r="E429" s="57" t="s">
        <v>412</v>
      </c>
      <c r="F429" s="126" t="s">
        <v>5948</v>
      </c>
      <c r="G429" s="56">
        <v>45323</v>
      </c>
      <c r="H429" s="56">
        <v>45324</v>
      </c>
      <c r="I429" s="93" t="s">
        <v>124</v>
      </c>
      <c r="J429" s="34" t="s">
        <v>125</v>
      </c>
      <c r="K429" s="48" t="s">
        <v>1143</v>
      </c>
      <c r="L429" s="107" t="s">
        <v>78</v>
      </c>
      <c r="M429" s="55"/>
      <c r="N429" s="34" t="s">
        <v>5550</v>
      </c>
      <c r="O429" s="65">
        <v>45308.4965277778</v>
      </c>
      <c r="P429" s="35"/>
      <c r="Q429" s="35"/>
      <c r="R429" s="40"/>
      <c r="S429" s="40"/>
      <c r="T429" s="36"/>
      <c r="U429" s="34" t="s">
        <v>5551</v>
      </c>
      <c r="V429" s="34" t="s">
        <v>1404</v>
      </c>
      <c r="W429" s="123" t="s">
        <v>5552</v>
      </c>
      <c r="X429" t="s">
        <v>132</v>
      </c>
      <c r="Y429" t="s">
        <v>133</v>
      </c>
    </row>
    <row r="430" ht="409.5" spans="1:25">
      <c r="A430" s="109">
        <v>448</v>
      </c>
      <c r="B430" s="47" t="s">
        <v>117</v>
      </c>
      <c r="C430" s="55" t="s">
        <v>150</v>
      </c>
      <c r="D430" s="92" t="s">
        <v>1404</v>
      </c>
      <c r="E430" s="57" t="s">
        <v>412</v>
      </c>
      <c r="F430" s="126" t="s">
        <v>5948</v>
      </c>
      <c r="G430" s="56">
        <v>45383</v>
      </c>
      <c r="H430" s="56">
        <v>45384</v>
      </c>
      <c r="I430" s="93" t="s">
        <v>124</v>
      </c>
      <c r="J430" s="34" t="s">
        <v>125</v>
      </c>
      <c r="K430" s="48" t="s">
        <v>1143</v>
      </c>
      <c r="L430" s="107" t="s">
        <v>78</v>
      </c>
      <c r="M430" s="55"/>
      <c r="N430" s="34" t="s">
        <v>5553</v>
      </c>
      <c r="O430" s="65">
        <v>45377.6916666667</v>
      </c>
      <c r="P430" s="35"/>
      <c r="Q430" s="35"/>
      <c r="R430" s="40"/>
      <c r="S430" s="40"/>
      <c r="T430" s="36"/>
      <c r="U430" s="34" t="s">
        <v>5554</v>
      </c>
      <c r="V430" s="34" t="s">
        <v>1404</v>
      </c>
      <c r="W430" s="123" t="s">
        <v>5555</v>
      </c>
      <c r="X430" t="s">
        <v>132</v>
      </c>
      <c r="Y430" t="s">
        <v>163</v>
      </c>
    </row>
    <row r="431" ht="409.5" spans="1:25">
      <c r="A431" s="109">
        <v>449</v>
      </c>
      <c r="B431" s="47" t="s">
        <v>117</v>
      </c>
      <c r="C431" s="55" t="s">
        <v>150</v>
      </c>
      <c r="D431" s="92" t="s">
        <v>1404</v>
      </c>
      <c r="E431" s="57" t="s">
        <v>412</v>
      </c>
      <c r="F431" s="126" t="s">
        <v>5948</v>
      </c>
      <c r="G431" s="56">
        <v>45444</v>
      </c>
      <c r="H431" s="56">
        <v>45445</v>
      </c>
      <c r="I431" s="93" t="s">
        <v>124</v>
      </c>
      <c r="J431" s="34" t="s">
        <v>125</v>
      </c>
      <c r="K431" s="48" t="s">
        <v>1143</v>
      </c>
      <c r="L431" s="107" t="s">
        <v>78</v>
      </c>
      <c r="M431" s="55">
        <v>33</v>
      </c>
      <c r="N431" s="34" t="s">
        <v>5556</v>
      </c>
      <c r="O431" s="65">
        <v>45442.6013888889</v>
      </c>
      <c r="P431" s="35"/>
      <c r="Q431" s="35"/>
      <c r="R431" s="40"/>
      <c r="S431" s="40"/>
      <c r="T431" s="36"/>
      <c r="U431" s="34" t="s">
        <v>5557</v>
      </c>
      <c r="V431" s="34" t="s">
        <v>1404</v>
      </c>
      <c r="W431" s="123" t="s">
        <v>5558</v>
      </c>
      <c r="X431" t="s">
        <v>132</v>
      </c>
      <c r="Y431" t="s">
        <v>438</v>
      </c>
    </row>
    <row r="432" ht="409.5" spans="1:25">
      <c r="A432" s="109">
        <v>447</v>
      </c>
      <c r="B432" s="47" t="s">
        <v>117</v>
      </c>
      <c r="C432" s="55" t="s">
        <v>150</v>
      </c>
      <c r="D432" s="92" t="s">
        <v>1404</v>
      </c>
      <c r="E432" s="57" t="s">
        <v>412</v>
      </c>
      <c r="F432" s="126" t="s">
        <v>5948</v>
      </c>
      <c r="G432" s="56">
        <v>45505</v>
      </c>
      <c r="H432" s="56">
        <v>45506</v>
      </c>
      <c r="I432" s="93" t="s">
        <v>124</v>
      </c>
      <c r="J432" s="34" t="s">
        <v>125</v>
      </c>
      <c r="K432" s="48" t="s">
        <v>1143</v>
      </c>
      <c r="L432" s="107" t="s">
        <v>78</v>
      </c>
      <c r="M432" s="55">
        <v>33</v>
      </c>
      <c r="N432" s="131" t="s">
        <v>5559</v>
      </c>
      <c r="O432" s="56">
        <v>45496.4652777778</v>
      </c>
      <c r="P432" s="47"/>
      <c r="Q432" s="47"/>
      <c r="R432" s="128"/>
      <c r="S432" s="128"/>
      <c r="T432" s="47"/>
      <c r="U432" s="160" t="s">
        <v>5560</v>
      </c>
      <c r="V432" t="s">
        <v>1404</v>
      </c>
      <c r="W432" s="123" t="s">
        <v>5561</v>
      </c>
      <c r="X432" t="s">
        <v>132</v>
      </c>
      <c r="Y432" t="s">
        <v>138</v>
      </c>
    </row>
    <row r="433" ht="409.5" spans="1:25">
      <c r="A433" s="109">
        <v>448</v>
      </c>
      <c r="B433" s="47" t="s">
        <v>117</v>
      </c>
      <c r="C433" s="55" t="s">
        <v>150</v>
      </c>
      <c r="D433" s="92" t="s">
        <v>1404</v>
      </c>
      <c r="E433" s="57" t="s">
        <v>412</v>
      </c>
      <c r="F433" s="126" t="s">
        <v>5948</v>
      </c>
      <c r="G433" s="56">
        <v>45566</v>
      </c>
      <c r="H433" s="56">
        <v>45567</v>
      </c>
      <c r="I433" s="93" t="s">
        <v>124</v>
      </c>
      <c r="J433" s="34" t="s">
        <v>125</v>
      </c>
      <c r="K433" s="48" t="s">
        <v>1143</v>
      </c>
      <c r="L433" s="107" t="s">
        <v>78</v>
      </c>
      <c r="M433" s="55">
        <v>33</v>
      </c>
      <c r="N433" s="131" t="s">
        <v>5562</v>
      </c>
      <c r="O433" s="56">
        <v>45558.5270833333</v>
      </c>
      <c r="P433" s="47"/>
      <c r="Q433" s="47"/>
      <c r="R433" s="128"/>
      <c r="S433" s="128"/>
      <c r="T433" s="47"/>
      <c r="U433" s="160" t="s">
        <v>5563</v>
      </c>
      <c r="V433" t="s">
        <v>1404</v>
      </c>
      <c r="W433" s="123" t="s">
        <v>5564</v>
      </c>
      <c r="X433" t="s">
        <v>132</v>
      </c>
      <c r="Y433" t="s">
        <v>149</v>
      </c>
    </row>
    <row r="434" spans="1:21">
      <c r="A434" s="109">
        <v>449</v>
      </c>
      <c r="B434" s="47" t="s">
        <v>117</v>
      </c>
      <c r="C434" s="55" t="s">
        <v>150</v>
      </c>
      <c r="D434" s="92" t="s">
        <v>1404</v>
      </c>
      <c r="E434" s="57" t="s">
        <v>412</v>
      </c>
      <c r="F434" s="126" t="s">
        <v>5948</v>
      </c>
      <c r="G434" s="56">
        <v>45627</v>
      </c>
      <c r="H434" s="56">
        <v>45628</v>
      </c>
      <c r="I434" s="93" t="s">
        <v>124</v>
      </c>
      <c r="J434" s="34" t="s">
        <v>125</v>
      </c>
      <c r="K434" s="48" t="s">
        <v>1143</v>
      </c>
      <c r="L434" s="107" t="s">
        <v>78</v>
      </c>
      <c r="M434" s="55">
        <v>33</v>
      </c>
      <c r="N434" s="56"/>
      <c r="O434" s="56"/>
      <c r="P434" s="47"/>
      <c r="Q434" s="47"/>
      <c r="R434" s="128"/>
      <c r="S434" s="128"/>
      <c r="T434" s="47"/>
      <c r="U434" s="143"/>
    </row>
    <row r="435" ht="409.5" spans="1:25">
      <c r="A435" s="109">
        <v>450</v>
      </c>
      <c r="B435" s="47" t="s">
        <v>117</v>
      </c>
      <c r="C435" s="47" t="s">
        <v>150</v>
      </c>
      <c r="D435" s="53" t="s">
        <v>5588</v>
      </c>
      <c r="E435" s="54" t="s">
        <v>247</v>
      </c>
      <c r="F435" s="126" t="s">
        <v>5948</v>
      </c>
      <c r="G435" s="56">
        <v>45323</v>
      </c>
      <c r="H435" s="56">
        <v>45324</v>
      </c>
      <c r="I435" s="47" t="s">
        <v>124</v>
      </c>
      <c r="J435" s="47" t="s">
        <v>125</v>
      </c>
      <c r="K435" s="48" t="s">
        <v>1143</v>
      </c>
      <c r="L435" s="107" t="s">
        <v>78</v>
      </c>
      <c r="M435" s="47">
        <v>3</v>
      </c>
      <c r="N435" s="34" t="s">
        <v>5589</v>
      </c>
      <c r="O435" s="65">
        <v>45322.5055555556</v>
      </c>
      <c r="P435" s="35"/>
      <c r="Q435" s="35"/>
      <c r="R435" s="40"/>
      <c r="S435" s="40"/>
      <c r="T435" s="36"/>
      <c r="U435" s="34" t="s">
        <v>5590</v>
      </c>
      <c r="V435" s="34" t="s">
        <v>5588</v>
      </c>
      <c r="W435" s="123" t="s">
        <v>5591</v>
      </c>
      <c r="X435" t="s">
        <v>132</v>
      </c>
      <c r="Y435" t="s">
        <v>133</v>
      </c>
    </row>
    <row r="436" ht="409.5" spans="1:25">
      <c r="A436" s="109">
        <v>451</v>
      </c>
      <c r="B436" s="47" t="s">
        <v>117</v>
      </c>
      <c r="C436" s="47" t="s">
        <v>150</v>
      </c>
      <c r="D436" s="53" t="s">
        <v>5588</v>
      </c>
      <c r="E436" s="54" t="s">
        <v>247</v>
      </c>
      <c r="F436" s="126" t="s">
        <v>5948</v>
      </c>
      <c r="G436" s="56">
        <v>45383</v>
      </c>
      <c r="H436" s="56">
        <v>45384</v>
      </c>
      <c r="I436" s="47" t="s">
        <v>124</v>
      </c>
      <c r="J436" s="47" t="s">
        <v>125</v>
      </c>
      <c r="K436" s="48" t="s">
        <v>1143</v>
      </c>
      <c r="L436" s="107" t="s">
        <v>78</v>
      </c>
      <c r="M436" s="47">
        <v>3</v>
      </c>
      <c r="N436" s="34" t="s">
        <v>5589</v>
      </c>
      <c r="O436" s="65">
        <v>45322.5055555556</v>
      </c>
      <c r="P436" s="35"/>
      <c r="Q436" s="35"/>
      <c r="R436" s="40"/>
      <c r="S436" s="40"/>
      <c r="T436" s="36"/>
      <c r="U436" s="34" t="s">
        <v>5590</v>
      </c>
      <c r="V436" s="34" t="s">
        <v>5588</v>
      </c>
      <c r="W436" s="123" t="s">
        <v>5591</v>
      </c>
      <c r="X436" t="s">
        <v>132</v>
      </c>
      <c r="Y436" t="s">
        <v>133</v>
      </c>
    </row>
    <row r="437" ht="409.5" spans="1:25">
      <c r="A437" s="109">
        <v>452</v>
      </c>
      <c r="B437" s="47" t="s">
        <v>117</v>
      </c>
      <c r="C437" s="47" t="s">
        <v>150</v>
      </c>
      <c r="D437" s="53" t="s">
        <v>5588</v>
      </c>
      <c r="E437" s="54" t="s">
        <v>247</v>
      </c>
      <c r="F437" s="126" t="s">
        <v>5948</v>
      </c>
      <c r="G437" s="56">
        <v>45444</v>
      </c>
      <c r="H437" s="56">
        <v>45445</v>
      </c>
      <c r="I437" s="47" t="s">
        <v>124</v>
      </c>
      <c r="J437" s="47" t="s">
        <v>125</v>
      </c>
      <c r="K437" s="48" t="s">
        <v>1143</v>
      </c>
      <c r="L437" s="107" t="s">
        <v>78</v>
      </c>
      <c r="M437" s="47">
        <v>3</v>
      </c>
      <c r="N437" s="34" t="s">
        <v>5589</v>
      </c>
      <c r="O437" s="65">
        <v>45322.5055555556</v>
      </c>
      <c r="P437" s="35"/>
      <c r="Q437" s="35"/>
      <c r="R437" s="40"/>
      <c r="S437" s="40"/>
      <c r="T437" s="36"/>
      <c r="U437" s="34" t="s">
        <v>5590</v>
      </c>
      <c r="V437" s="34" t="s">
        <v>5588</v>
      </c>
      <c r="W437" s="123" t="s">
        <v>5591</v>
      </c>
      <c r="X437" t="s">
        <v>132</v>
      </c>
      <c r="Y437" t="s">
        <v>133</v>
      </c>
    </row>
    <row r="438" ht="409.5" spans="1:25">
      <c r="A438" s="109">
        <v>453</v>
      </c>
      <c r="B438" s="47" t="s">
        <v>117</v>
      </c>
      <c r="C438" s="47" t="s">
        <v>150</v>
      </c>
      <c r="D438" s="53" t="s">
        <v>5588</v>
      </c>
      <c r="E438" s="54" t="s">
        <v>247</v>
      </c>
      <c r="F438" s="126" t="s">
        <v>5948</v>
      </c>
      <c r="G438" s="56">
        <v>45505</v>
      </c>
      <c r="H438" s="56">
        <v>45506</v>
      </c>
      <c r="I438" s="47" t="s">
        <v>124</v>
      </c>
      <c r="J438" s="47" t="s">
        <v>125</v>
      </c>
      <c r="K438" s="48" t="s">
        <v>1143</v>
      </c>
      <c r="L438" s="107" t="s">
        <v>78</v>
      </c>
      <c r="M438" s="47">
        <v>3</v>
      </c>
      <c r="N438" s="131" t="s">
        <v>5592</v>
      </c>
      <c r="O438" s="56">
        <v>45497.5965277778</v>
      </c>
      <c r="P438" s="47"/>
      <c r="Q438" s="47"/>
      <c r="R438" s="128"/>
      <c r="S438" s="128"/>
      <c r="T438" s="47"/>
      <c r="U438" s="160" t="s">
        <v>5593</v>
      </c>
      <c r="V438" t="s">
        <v>5588</v>
      </c>
      <c r="W438" s="123" t="s">
        <v>5594</v>
      </c>
      <c r="X438" t="s">
        <v>132</v>
      </c>
      <c r="Y438" t="s">
        <v>138</v>
      </c>
    </row>
    <row r="439" ht="409.5" spans="1:25">
      <c r="A439" s="109">
        <v>454</v>
      </c>
      <c r="B439" s="47" t="s">
        <v>117</v>
      </c>
      <c r="C439" s="47" t="s">
        <v>150</v>
      </c>
      <c r="D439" s="53" t="s">
        <v>5588</v>
      </c>
      <c r="E439" s="54" t="s">
        <v>247</v>
      </c>
      <c r="F439" s="126" t="s">
        <v>5948</v>
      </c>
      <c r="G439" s="56">
        <v>45566</v>
      </c>
      <c r="H439" s="56">
        <v>45567</v>
      </c>
      <c r="I439" s="47" t="s">
        <v>124</v>
      </c>
      <c r="J439" s="47" t="s">
        <v>125</v>
      </c>
      <c r="K439" s="48" t="s">
        <v>1143</v>
      </c>
      <c r="L439" s="107" t="s">
        <v>78</v>
      </c>
      <c r="M439" s="47">
        <v>3</v>
      </c>
      <c r="N439" s="131" t="s">
        <v>5592</v>
      </c>
      <c r="O439" s="56">
        <v>45497.5965277778</v>
      </c>
      <c r="P439" s="47"/>
      <c r="Q439" s="47"/>
      <c r="R439" s="128"/>
      <c r="S439" s="128"/>
      <c r="T439" s="47"/>
      <c r="U439" s="160" t="s">
        <v>5593</v>
      </c>
      <c r="V439" t="s">
        <v>5588</v>
      </c>
      <c r="W439" s="123" t="s">
        <v>5594</v>
      </c>
      <c r="X439" t="s">
        <v>132</v>
      </c>
      <c r="Y439" t="s">
        <v>138</v>
      </c>
    </row>
    <row r="440" ht="409.5" spans="1:25">
      <c r="A440" s="109">
        <v>455</v>
      </c>
      <c r="B440" s="47" t="s">
        <v>117</v>
      </c>
      <c r="C440" s="47" t="s">
        <v>150</v>
      </c>
      <c r="D440" s="53" t="s">
        <v>5588</v>
      </c>
      <c r="E440" s="54" t="s">
        <v>247</v>
      </c>
      <c r="F440" s="126" t="s">
        <v>5948</v>
      </c>
      <c r="G440" s="56">
        <v>45627</v>
      </c>
      <c r="H440" s="56">
        <v>45628</v>
      </c>
      <c r="I440" s="47" t="s">
        <v>124</v>
      </c>
      <c r="J440" s="47" t="s">
        <v>125</v>
      </c>
      <c r="K440" s="48" t="s">
        <v>1143</v>
      </c>
      <c r="L440" s="107" t="s">
        <v>78</v>
      </c>
      <c r="M440" s="47">
        <v>3</v>
      </c>
      <c r="N440" s="131" t="s">
        <v>5592</v>
      </c>
      <c r="O440" s="56">
        <v>45497.5965277778</v>
      </c>
      <c r="P440" s="47"/>
      <c r="Q440" s="47"/>
      <c r="R440" s="128"/>
      <c r="S440" s="128"/>
      <c r="T440" s="47"/>
      <c r="U440" s="160" t="s">
        <v>5593</v>
      </c>
      <c r="V440" t="s">
        <v>5588</v>
      </c>
      <c r="W440" s="123" t="s">
        <v>5594</v>
      </c>
      <c r="X440" t="s">
        <v>132</v>
      </c>
      <c r="Y440" t="s">
        <v>138</v>
      </c>
    </row>
    <row r="441" ht="409.5" spans="1:25">
      <c r="A441" s="109">
        <v>456</v>
      </c>
      <c r="B441" s="47" t="s">
        <v>117</v>
      </c>
      <c r="C441" s="47" t="s">
        <v>150</v>
      </c>
      <c r="D441" s="53" t="s">
        <v>5599</v>
      </c>
      <c r="E441" s="57" t="s">
        <v>157</v>
      </c>
      <c r="F441" s="126" t="s">
        <v>5948</v>
      </c>
      <c r="G441" s="56">
        <v>45323</v>
      </c>
      <c r="H441" s="56">
        <v>45324</v>
      </c>
      <c r="I441" s="47" t="s">
        <v>124</v>
      </c>
      <c r="J441" s="47" t="s">
        <v>125</v>
      </c>
      <c r="K441" s="48" t="s">
        <v>1143</v>
      </c>
      <c r="L441" s="107" t="s">
        <v>78</v>
      </c>
      <c r="M441" s="47">
        <v>9</v>
      </c>
      <c r="N441" s="34" t="s">
        <v>5600</v>
      </c>
      <c r="O441" s="65">
        <v>45322.5055555556</v>
      </c>
      <c r="P441" s="35"/>
      <c r="Q441" s="35"/>
      <c r="R441" s="40"/>
      <c r="S441" s="40"/>
      <c r="T441" s="36"/>
      <c r="U441" s="34" t="s">
        <v>5601</v>
      </c>
      <c r="V441" s="34" t="s">
        <v>5599</v>
      </c>
      <c r="W441" s="123" t="s">
        <v>5602</v>
      </c>
      <c r="X441" t="s">
        <v>132</v>
      </c>
      <c r="Y441" t="s">
        <v>133</v>
      </c>
    </row>
    <row r="442" ht="409.5" spans="1:25">
      <c r="A442" s="109">
        <v>457</v>
      </c>
      <c r="B442" s="47" t="s">
        <v>117</v>
      </c>
      <c r="C442" s="47" t="s">
        <v>150</v>
      </c>
      <c r="D442" s="53" t="s">
        <v>5599</v>
      </c>
      <c r="E442" s="57" t="s">
        <v>157</v>
      </c>
      <c r="F442" s="126" t="s">
        <v>5948</v>
      </c>
      <c r="G442" s="80">
        <v>45505</v>
      </c>
      <c r="H442" s="80">
        <v>45505</v>
      </c>
      <c r="I442" s="47" t="s">
        <v>124</v>
      </c>
      <c r="J442" s="47" t="s">
        <v>125</v>
      </c>
      <c r="K442" s="48" t="s">
        <v>1143</v>
      </c>
      <c r="L442" s="107" t="s">
        <v>78</v>
      </c>
      <c r="M442" s="47">
        <v>9</v>
      </c>
      <c r="N442" s="131" t="s">
        <v>5603</v>
      </c>
      <c r="O442" s="56">
        <v>45483.5923611111</v>
      </c>
      <c r="P442" s="47"/>
      <c r="Q442" s="47"/>
      <c r="R442" s="128"/>
      <c r="S442" s="128"/>
      <c r="T442" s="47"/>
      <c r="U442" s="160" t="s">
        <v>5604</v>
      </c>
      <c r="V442" t="s">
        <v>5599</v>
      </c>
      <c r="W442" s="123" t="s">
        <v>5605</v>
      </c>
      <c r="X442" t="s">
        <v>132</v>
      </c>
      <c r="Y442" t="s">
        <v>138</v>
      </c>
    </row>
    <row r="443" ht="94.5" spans="1:25">
      <c r="A443" s="109">
        <v>458</v>
      </c>
      <c r="B443" s="47" t="s">
        <v>117</v>
      </c>
      <c r="C443" s="47" t="s">
        <v>150</v>
      </c>
      <c r="D443" s="53" t="s">
        <v>5606</v>
      </c>
      <c r="E443" s="57" t="s">
        <v>157</v>
      </c>
      <c r="F443" s="126" t="s">
        <v>5948</v>
      </c>
      <c r="G443" s="56">
        <v>45323</v>
      </c>
      <c r="H443" s="56">
        <v>45324</v>
      </c>
      <c r="I443" s="47" t="s">
        <v>124</v>
      </c>
      <c r="J443" s="47" t="s">
        <v>125</v>
      </c>
      <c r="K443" s="48" t="s">
        <v>1143</v>
      </c>
      <c r="L443" s="107" t="s">
        <v>78</v>
      </c>
      <c r="M443" s="47">
        <v>6</v>
      </c>
      <c r="N443" s="34" t="s">
        <v>5532</v>
      </c>
      <c r="O443" s="65">
        <v>45302.5111111111</v>
      </c>
      <c r="P443" s="35"/>
      <c r="Q443" s="35"/>
      <c r="R443" s="40"/>
      <c r="S443" s="40"/>
      <c r="T443" s="36"/>
      <c r="U443" s="34" t="s">
        <v>5533</v>
      </c>
      <c r="V443" s="34" t="s">
        <v>5606</v>
      </c>
      <c r="W443" s="123" t="s">
        <v>5534</v>
      </c>
      <c r="X443" t="s">
        <v>132</v>
      </c>
      <c r="Y443" t="s">
        <v>133</v>
      </c>
    </row>
    <row r="444" ht="229.5" spans="1:25">
      <c r="A444" s="109">
        <v>459</v>
      </c>
      <c r="B444" s="47" t="s">
        <v>117</v>
      </c>
      <c r="C444" s="47" t="s">
        <v>150</v>
      </c>
      <c r="D444" s="53" t="s">
        <v>5606</v>
      </c>
      <c r="E444" s="57" t="s">
        <v>157</v>
      </c>
      <c r="F444" s="126" t="s">
        <v>5948</v>
      </c>
      <c r="G444" s="80">
        <v>45505</v>
      </c>
      <c r="H444" s="80">
        <v>45505</v>
      </c>
      <c r="I444" s="47" t="s">
        <v>124</v>
      </c>
      <c r="J444" s="47" t="s">
        <v>125</v>
      </c>
      <c r="K444" s="48" t="s">
        <v>1143</v>
      </c>
      <c r="L444" s="107" t="s">
        <v>78</v>
      </c>
      <c r="M444" s="47">
        <v>6</v>
      </c>
      <c r="N444" s="131" t="s">
        <v>5535</v>
      </c>
      <c r="O444" s="56">
        <v>45476.6715277778</v>
      </c>
      <c r="P444" s="47"/>
      <c r="Q444" s="47"/>
      <c r="R444" s="128"/>
      <c r="S444" s="128"/>
      <c r="T444" s="47"/>
      <c r="U444" s="160" t="s">
        <v>5536</v>
      </c>
      <c r="V444" t="s">
        <v>5606</v>
      </c>
      <c r="W444" s="123" t="s">
        <v>5537</v>
      </c>
      <c r="X444" t="s">
        <v>132</v>
      </c>
      <c r="Y444" t="s">
        <v>138</v>
      </c>
    </row>
    <row r="445" ht="409.5" spans="1:25">
      <c r="A445" s="109">
        <v>460</v>
      </c>
      <c r="B445" s="47" t="s">
        <v>117</v>
      </c>
      <c r="C445" s="47" t="s">
        <v>150</v>
      </c>
      <c r="D445" s="53" t="s">
        <v>5607</v>
      </c>
      <c r="E445" s="57" t="s">
        <v>412</v>
      </c>
      <c r="F445" s="126" t="s">
        <v>5948</v>
      </c>
      <c r="G445" s="56">
        <v>45323</v>
      </c>
      <c r="H445" s="56">
        <v>45324</v>
      </c>
      <c r="I445" s="47" t="s">
        <v>124</v>
      </c>
      <c r="J445" s="47" t="s">
        <v>125</v>
      </c>
      <c r="K445" s="48" t="s">
        <v>1143</v>
      </c>
      <c r="L445" s="107" t="s">
        <v>78</v>
      </c>
      <c r="M445" s="47">
        <v>6</v>
      </c>
      <c r="N445" s="34" t="s">
        <v>5608</v>
      </c>
      <c r="O445" s="65">
        <v>45322.5055555556</v>
      </c>
      <c r="P445" s="35"/>
      <c r="Q445" s="35"/>
      <c r="R445" s="40"/>
      <c r="S445" s="40"/>
      <c r="T445" s="36"/>
      <c r="U445" s="34" t="s">
        <v>5609</v>
      </c>
      <c r="V445" s="34" t="s">
        <v>5607</v>
      </c>
      <c r="W445" s="123" t="s">
        <v>5610</v>
      </c>
      <c r="X445" t="s">
        <v>132</v>
      </c>
      <c r="Y445" t="s">
        <v>133</v>
      </c>
    </row>
    <row r="446" ht="409.5" spans="1:25">
      <c r="A446" s="109">
        <v>461</v>
      </c>
      <c r="B446" s="47" t="s">
        <v>117</v>
      </c>
      <c r="C446" s="47" t="s">
        <v>150</v>
      </c>
      <c r="D446" s="53" t="s">
        <v>5607</v>
      </c>
      <c r="E446" s="57" t="s">
        <v>412</v>
      </c>
      <c r="F446" s="126" t="s">
        <v>5948</v>
      </c>
      <c r="G446" s="56">
        <v>45383</v>
      </c>
      <c r="H446" s="56">
        <v>45384</v>
      </c>
      <c r="I446" s="47" t="s">
        <v>124</v>
      </c>
      <c r="J446" s="47" t="s">
        <v>125</v>
      </c>
      <c r="K446" s="48" t="s">
        <v>1143</v>
      </c>
      <c r="L446" s="107" t="s">
        <v>78</v>
      </c>
      <c r="M446" s="47">
        <v>6</v>
      </c>
      <c r="N446" s="34" t="s">
        <v>5611</v>
      </c>
      <c r="O446" s="65">
        <v>45377.6916666667</v>
      </c>
      <c r="P446" s="35"/>
      <c r="Q446" s="35"/>
      <c r="R446" s="40"/>
      <c r="S446" s="40"/>
      <c r="T446" s="36"/>
      <c r="U446" s="34" t="s">
        <v>5612</v>
      </c>
      <c r="V446" s="34" t="s">
        <v>5607</v>
      </c>
      <c r="W446" s="123" t="s">
        <v>5613</v>
      </c>
      <c r="X446" t="s">
        <v>132</v>
      </c>
      <c r="Y446" t="s">
        <v>163</v>
      </c>
    </row>
    <row r="447" ht="409.5" spans="1:25">
      <c r="A447" s="109">
        <v>462</v>
      </c>
      <c r="B447" s="47" t="s">
        <v>117</v>
      </c>
      <c r="C447" s="47" t="s">
        <v>150</v>
      </c>
      <c r="D447" s="53" t="s">
        <v>5607</v>
      </c>
      <c r="E447" s="57" t="s">
        <v>412</v>
      </c>
      <c r="F447" s="126" t="s">
        <v>5948</v>
      </c>
      <c r="G447" s="56">
        <v>45444</v>
      </c>
      <c r="H447" s="56">
        <v>45445</v>
      </c>
      <c r="I447" s="47" t="s">
        <v>124</v>
      </c>
      <c r="J447" s="47" t="s">
        <v>125</v>
      </c>
      <c r="K447" s="48" t="s">
        <v>1143</v>
      </c>
      <c r="L447" s="107" t="s">
        <v>78</v>
      </c>
      <c r="M447" s="47">
        <v>6</v>
      </c>
      <c r="N447" s="34" t="s">
        <v>5614</v>
      </c>
      <c r="O447" s="65">
        <v>45434.5069444444</v>
      </c>
      <c r="P447" s="35"/>
      <c r="Q447" s="35"/>
      <c r="R447" s="40"/>
      <c r="S447" s="40"/>
      <c r="T447" s="36"/>
      <c r="U447" s="34" t="s">
        <v>5615</v>
      </c>
      <c r="V447" s="34" t="s">
        <v>5607</v>
      </c>
      <c r="W447" s="123" t="s">
        <v>5616</v>
      </c>
      <c r="X447" t="s">
        <v>132</v>
      </c>
      <c r="Y447" t="s">
        <v>438</v>
      </c>
    </row>
    <row r="448" ht="409.5" spans="1:25">
      <c r="A448" s="109">
        <v>463</v>
      </c>
      <c r="B448" s="47" t="s">
        <v>117</v>
      </c>
      <c r="C448" s="47" t="s">
        <v>150</v>
      </c>
      <c r="D448" s="53" t="s">
        <v>5607</v>
      </c>
      <c r="E448" s="57" t="s">
        <v>412</v>
      </c>
      <c r="F448" s="126" t="s">
        <v>5948</v>
      </c>
      <c r="G448" s="56">
        <v>45505</v>
      </c>
      <c r="H448" s="56">
        <v>45506</v>
      </c>
      <c r="I448" s="47" t="s">
        <v>124</v>
      </c>
      <c r="J448" s="47" t="s">
        <v>125</v>
      </c>
      <c r="K448" s="48" t="s">
        <v>1143</v>
      </c>
      <c r="L448" s="107" t="s">
        <v>78</v>
      </c>
      <c r="M448" s="47">
        <v>6</v>
      </c>
      <c r="N448" s="131" t="s">
        <v>5617</v>
      </c>
      <c r="O448" s="56">
        <v>45483.5923611111</v>
      </c>
      <c r="P448" s="47"/>
      <c r="Q448" s="47"/>
      <c r="R448" s="128"/>
      <c r="S448" s="128"/>
      <c r="T448" s="47"/>
      <c r="U448" s="160" t="s">
        <v>5618</v>
      </c>
      <c r="V448" t="s">
        <v>5607</v>
      </c>
      <c r="W448" s="123" t="s">
        <v>5619</v>
      </c>
      <c r="X448" t="s">
        <v>132</v>
      </c>
      <c r="Y448" t="s">
        <v>138</v>
      </c>
    </row>
    <row r="449" ht="409.5" spans="1:25">
      <c r="A449" s="109">
        <v>464</v>
      </c>
      <c r="B449" s="47" t="s">
        <v>117</v>
      </c>
      <c r="C449" s="47" t="s">
        <v>150</v>
      </c>
      <c r="D449" s="53" t="s">
        <v>5607</v>
      </c>
      <c r="E449" s="57" t="s">
        <v>412</v>
      </c>
      <c r="F449" s="126" t="s">
        <v>5948</v>
      </c>
      <c r="G449" s="56">
        <v>45566</v>
      </c>
      <c r="H449" s="56">
        <v>45567</v>
      </c>
      <c r="I449" s="47" t="s">
        <v>124</v>
      </c>
      <c r="J449" s="47" t="s">
        <v>125</v>
      </c>
      <c r="K449" s="48" t="s">
        <v>1143</v>
      </c>
      <c r="L449" s="107" t="s">
        <v>78</v>
      </c>
      <c r="M449" s="47">
        <v>6</v>
      </c>
      <c r="N449" s="131" t="s">
        <v>5620</v>
      </c>
      <c r="O449" s="56">
        <v>45561.5875</v>
      </c>
      <c r="P449" s="47"/>
      <c r="Q449" s="47"/>
      <c r="R449" s="128"/>
      <c r="S449" s="128"/>
      <c r="T449" s="47"/>
      <c r="U449" s="160" t="s">
        <v>5621</v>
      </c>
      <c r="V449" t="s">
        <v>5607</v>
      </c>
      <c r="W449" s="123" t="s">
        <v>5622</v>
      </c>
      <c r="X449" t="s">
        <v>132</v>
      </c>
      <c r="Y449" t="s">
        <v>149</v>
      </c>
    </row>
    <row r="450" spans="1:21">
      <c r="A450" s="109">
        <v>465</v>
      </c>
      <c r="B450" s="47" t="s">
        <v>117</v>
      </c>
      <c r="C450" s="47" t="s">
        <v>150</v>
      </c>
      <c r="D450" s="53" t="s">
        <v>5607</v>
      </c>
      <c r="E450" s="57" t="s">
        <v>412</v>
      </c>
      <c r="F450" s="126" t="s">
        <v>5948</v>
      </c>
      <c r="G450" s="56">
        <v>45627</v>
      </c>
      <c r="H450" s="56">
        <v>45628</v>
      </c>
      <c r="I450" s="47" t="s">
        <v>124</v>
      </c>
      <c r="J450" s="47" t="s">
        <v>125</v>
      </c>
      <c r="K450" s="48" t="s">
        <v>1143</v>
      </c>
      <c r="L450" s="107" t="s">
        <v>78</v>
      </c>
      <c r="M450" s="47">
        <v>6</v>
      </c>
      <c r="N450" s="56"/>
      <c r="O450" s="56"/>
      <c r="P450" s="47"/>
      <c r="Q450" s="47"/>
      <c r="R450" s="128"/>
      <c r="S450" s="128"/>
      <c r="T450" s="47"/>
      <c r="U450" s="143"/>
    </row>
    <row r="451" ht="243" spans="1:25">
      <c r="A451" s="109">
        <v>466</v>
      </c>
      <c r="B451" s="47" t="s">
        <v>117</v>
      </c>
      <c r="C451" s="145" t="s">
        <v>363</v>
      </c>
      <c r="D451" s="92" t="s">
        <v>1023</v>
      </c>
      <c r="E451" s="54" t="s">
        <v>412</v>
      </c>
      <c r="F451" s="126" t="s">
        <v>5948</v>
      </c>
      <c r="G451" s="56">
        <v>45323</v>
      </c>
      <c r="H451" s="56">
        <v>45324</v>
      </c>
      <c r="I451" s="93" t="s">
        <v>124</v>
      </c>
      <c r="J451" s="34" t="s">
        <v>125</v>
      </c>
      <c r="K451" s="48" t="s">
        <v>1143</v>
      </c>
      <c r="L451" s="107" t="s">
        <v>78</v>
      </c>
      <c r="M451" s="166">
        <v>6</v>
      </c>
      <c r="N451" s="34" t="s">
        <v>5623</v>
      </c>
      <c r="O451" s="65">
        <v>45322.5055555556</v>
      </c>
      <c r="P451" s="35"/>
      <c r="Q451" s="35"/>
      <c r="R451" s="40"/>
      <c r="S451" s="40"/>
      <c r="T451" s="36"/>
      <c r="U451" s="34" t="s">
        <v>5624</v>
      </c>
      <c r="V451" s="34" t="s">
        <v>1023</v>
      </c>
      <c r="W451" s="123" t="s">
        <v>5625</v>
      </c>
      <c r="X451" t="s">
        <v>132</v>
      </c>
      <c r="Y451" t="s">
        <v>133</v>
      </c>
    </row>
    <row r="452" ht="283.5" spans="1:25">
      <c r="A452" s="109">
        <v>467</v>
      </c>
      <c r="B452" s="47" t="s">
        <v>117</v>
      </c>
      <c r="C452" s="93" t="s">
        <v>363</v>
      </c>
      <c r="D452" s="92" t="s">
        <v>1023</v>
      </c>
      <c r="E452" s="54" t="s">
        <v>412</v>
      </c>
      <c r="F452" s="126" t="s">
        <v>5948</v>
      </c>
      <c r="G452" s="56">
        <v>45444</v>
      </c>
      <c r="H452" s="56">
        <v>45445</v>
      </c>
      <c r="I452" s="93" t="s">
        <v>124</v>
      </c>
      <c r="J452" s="34" t="s">
        <v>125</v>
      </c>
      <c r="K452" s="48" t="s">
        <v>1143</v>
      </c>
      <c r="L452" s="107" t="s">
        <v>78</v>
      </c>
      <c r="M452" s="166">
        <v>6</v>
      </c>
      <c r="N452" s="34" t="s">
        <v>5626</v>
      </c>
      <c r="O452" s="65">
        <v>45434.4965277778</v>
      </c>
      <c r="P452" s="35"/>
      <c r="Q452" s="35"/>
      <c r="R452" s="40"/>
      <c r="S452" s="40"/>
      <c r="T452" s="36"/>
      <c r="U452" s="34" t="s">
        <v>5627</v>
      </c>
      <c r="V452" s="34" t="s">
        <v>1023</v>
      </c>
      <c r="W452" s="123" t="s">
        <v>5628</v>
      </c>
      <c r="X452" t="s">
        <v>132</v>
      </c>
      <c r="Y452" t="s">
        <v>438</v>
      </c>
    </row>
    <row r="453" ht="283.5" spans="1:25">
      <c r="A453" s="109">
        <v>468</v>
      </c>
      <c r="B453" s="47" t="s">
        <v>117</v>
      </c>
      <c r="C453" s="145" t="s">
        <v>363</v>
      </c>
      <c r="D453" s="92" t="s">
        <v>1023</v>
      </c>
      <c r="E453" s="54" t="s">
        <v>412</v>
      </c>
      <c r="F453" s="126" t="s">
        <v>5948</v>
      </c>
      <c r="G453" s="56">
        <v>45505</v>
      </c>
      <c r="H453" s="56">
        <v>45506</v>
      </c>
      <c r="I453" s="93" t="s">
        <v>124</v>
      </c>
      <c r="J453" s="34" t="s">
        <v>125</v>
      </c>
      <c r="K453" s="48" t="s">
        <v>1143</v>
      </c>
      <c r="L453" s="107" t="s">
        <v>78</v>
      </c>
      <c r="M453" s="166">
        <v>6</v>
      </c>
      <c r="N453" s="131" t="s">
        <v>5629</v>
      </c>
      <c r="O453" s="56">
        <v>45483.5923611111</v>
      </c>
      <c r="P453" s="47"/>
      <c r="Q453" s="47"/>
      <c r="R453" s="128"/>
      <c r="S453" s="128"/>
      <c r="T453" s="47"/>
      <c r="U453" s="160" t="s">
        <v>5630</v>
      </c>
      <c r="V453" t="s">
        <v>1023</v>
      </c>
      <c r="W453" s="123" t="s">
        <v>5631</v>
      </c>
      <c r="X453" t="s">
        <v>132</v>
      </c>
      <c r="Y453" t="s">
        <v>138</v>
      </c>
    </row>
    <row r="454" ht="270" spans="1:25">
      <c r="A454" s="109">
        <v>469</v>
      </c>
      <c r="B454" s="47" t="s">
        <v>117</v>
      </c>
      <c r="C454" s="93" t="s">
        <v>363</v>
      </c>
      <c r="D454" s="92" t="s">
        <v>1023</v>
      </c>
      <c r="E454" s="54" t="s">
        <v>412</v>
      </c>
      <c r="F454" s="126" t="s">
        <v>5948</v>
      </c>
      <c r="G454" s="56">
        <v>45536</v>
      </c>
      <c r="H454" s="56">
        <v>45565</v>
      </c>
      <c r="I454" s="93" t="s">
        <v>124</v>
      </c>
      <c r="J454" s="34" t="s">
        <v>125</v>
      </c>
      <c r="K454" s="48" t="s">
        <v>1143</v>
      </c>
      <c r="L454" s="107" t="s">
        <v>78</v>
      </c>
      <c r="M454" s="166">
        <v>6</v>
      </c>
      <c r="N454" s="131" t="s">
        <v>5632</v>
      </c>
      <c r="O454" s="56">
        <v>45559.5</v>
      </c>
      <c r="P454" s="47"/>
      <c r="Q454" s="47"/>
      <c r="R454" s="128"/>
      <c r="S454" s="128"/>
      <c r="T454" s="47"/>
      <c r="U454" s="160" t="s">
        <v>5633</v>
      </c>
      <c r="V454" t="s">
        <v>1023</v>
      </c>
      <c r="W454" s="123" t="s">
        <v>5634</v>
      </c>
      <c r="X454" t="s">
        <v>132</v>
      </c>
      <c r="Y454" t="s">
        <v>149</v>
      </c>
    </row>
    <row r="455" spans="1:23">
      <c r="A455" s="109">
        <v>470</v>
      </c>
      <c r="B455" s="47" t="s">
        <v>117</v>
      </c>
      <c r="C455" s="93" t="s">
        <v>363</v>
      </c>
      <c r="D455" s="92" t="s">
        <v>1023</v>
      </c>
      <c r="E455" s="54" t="s">
        <v>412</v>
      </c>
      <c r="F455" s="126" t="s">
        <v>5948</v>
      </c>
      <c r="G455" s="56">
        <v>45627</v>
      </c>
      <c r="H455" s="56">
        <v>45628</v>
      </c>
      <c r="I455" s="93" t="s">
        <v>124</v>
      </c>
      <c r="J455" s="34" t="s">
        <v>125</v>
      </c>
      <c r="K455" s="48" t="s">
        <v>1143</v>
      </c>
      <c r="L455" s="107" t="s">
        <v>78</v>
      </c>
      <c r="M455" s="166">
        <v>6</v>
      </c>
      <c r="N455" s="131"/>
      <c r="O455" s="56"/>
      <c r="P455" s="47"/>
      <c r="Q455" s="47"/>
      <c r="R455" s="128"/>
      <c r="S455" s="128"/>
      <c r="T455" s="47"/>
      <c r="U455" s="160"/>
      <c r="W455" s="123"/>
    </row>
    <row r="456" ht="243" spans="1:25">
      <c r="A456" s="109">
        <v>471</v>
      </c>
      <c r="B456" s="47" t="s">
        <v>117</v>
      </c>
      <c r="C456" s="93" t="s">
        <v>363</v>
      </c>
      <c r="D456" s="92" t="s">
        <v>1033</v>
      </c>
      <c r="E456" s="54" t="s">
        <v>412</v>
      </c>
      <c r="F456" s="126" t="s">
        <v>5948</v>
      </c>
      <c r="G456" s="56">
        <v>45323</v>
      </c>
      <c r="H456" s="56">
        <v>45324</v>
      </c>
      <c r="I456" s="93" t="s">
        <v>124</v>
      </c>
      <c r="J456" s="34" t="s">
        <v>125</v>
      </c>
      <c r="K456" s="48" t="s">
        <v>1143</v>
      </c>
      <c r="L456" s="107" t="s">
        <v>78</v>
      </c>
      <c r="M456" s="166">
        <v>6</v>
      </c>
      <c r="N456" s="34" t="s">
        <v>5623</v>
      </c>
      <c r="O456" s="65">
        <v>45322.5055555556</v>
      </c>
      <c r="P456" s="35"/>
      <c r="Q456" s="35"/>
      <c r="R456" s="40"/>
      <c r="S456" s="40"/>
      <c r="T456" s="36"/>
      <c r="U456" s="34" t="s">
        <v>5624</v>
      </c>
      <c r="V456" s="34" t="s">
        <v>1033</v>
      </c>
      <c r="W456" s="123" t="s">
        <v>5625</v>
      </c>
      <c r="X456" t="s">
        <v>132</v>
      </c>
      <c r="Y456" t="s">
        <v>133</v>
      </c>
    </row>
    <row r="457" ht="283.5" spans="1:25">
      <c r="A457" s="109">
        <v>472</v>
      </c>
      <c r="B457" s="47" t="s">
        <v>117</v>
      </c>
      <c r="C457" s="43" t="s">
        <v>363</v>
      </c>
      <c r="D457" s="92" t="s">
        <v>1033</v>
      </c>
      <c r="E457" s="54" t="s">
        <v>412</v>
      </c>
      <c r="F457" s="126" t="s">
        <v>5948</v>
      </c>
      <c r="G457" s="56">
        <v>45444</v>
      </c>
      <c r="H457" s="56">
        <v>45445</v>
      </c>
      <c r="I457" s="93" t="s">
        <v>124</v>
      </c>
      <c r="J457" s="34" t="s">
        <v>125</v>
      </c>
      <c r="K457" s="48" t="s">
        <v>1143</v>
      </c>
      <c r="L457" s="107" t="s">
        <v>78</v>
      </c>
      <c r="M457" s="166">
        <v>6</v>
      </c>
      <c r="N457" s="34" t="s">
        <v>5626</v>
      </c>
      <c r="O457" s="65">
        <v>45434.4965277778</v>
      </c>
      <c r="P457" s="35"/>
      <c r="Q457" s="35"/>
      <c r="R457" s="40"/>
      <c r="S457" s="40"/>
      <c r="T457" s="36"/>
      <c r="U457" s="34" t="s">
        <v>5627</v>
      </c>
      <c r="V457" s="34" t="s">
        <v>1033</v>
      </c>
      <c r="W457" s="123" t="s">
        <v>5628</v>
      </c>
      <c r="X457" t="s">
        <v>132</v>
      </c>
      <c r="Y457" t="s">
        <v>438</v>
      </c>
    </row>
    <row r="458" ht="283.5" spans="1:25">
      <c r="A458" s="109">
        <v>473</v>
      </c>
      <c r="B458" s="47" t="s">
        <v>117</v>
      </c>
      <c r="C458" s="43" t="s">
        <v>363</v>
      </c>
      <c r="D458" s="92" t="s">
        <v>1033</v>
      </c>
      <c r="E458" s="54" t="s">
        <v>412</v>
      </c>
      <c r="F458" s="126" t="s">
        <v>5948</v>
      </c>
      <c r="G458" s="56">
        <v>45505</v>
      </c>
      <c r="H458" s="56">
        <v>45506</v>
      </c>
      <c r="I458" s="93" t="s">
        <v>124</v>
      </c>
      <c r="J458" s="34" t="s">
        <v>125</v>
      </c>
      <c r="K458" s="48" t="s">
        <v>1143</v>
      </c>
      <c r="L458" s="107" t="s">
        <v>78</v>
      </c>
      <c r="M458" s="166">
        <v>6</v>
      </c>
      <c r="N458" s="131" t="s">
        <v>5629</v>
      </c>
      <c r="O458" s="56">
        <v>45483.5923611111</v>
      </c>
      <c r="P458" s="47"/>
      <c r="Q458" s="47"/>
      <c r="R458" s="128"/>
      <c r="S458" s="128"/>
      <c r="T458" s="47"/>
      <c r="U458" s="160" t="s">
        <v>5630</v>
      </c>
      <c r="V458" t="s">
        <v>1033</v>
      </c>
      <c r="W458" s="123" t="s">
        <v>5631</v>
      </c>
      <c r="X458" t="s">
        <v>132</v>
      </c>
      <c r="Y458" t="s">
        <v>138</v>
      </c>
    </row>
    <row r="459" ht="270" spans="1:25">
      <c r="A459" s="109">
        <v>474</v>
      </c>
      <c r="B459" s="47" t="s">
        <v>117</v>
      </c>
      <c r="C459" s="43" t="s">
        <v>363</v>
      </c>
      <c r="D459" s="92" t="s">
        <v>1033</v>
      </c>
      <c r="E459" s="54" t="s">
        <v>412</v>
      </c>
      <c r="F459" s="126" t="s">
        <v>5948</v>
      </c>
      <c r="G459" s="56">
        <v>45536</v>
      </c>
      <c r="H459" s="56">
        <v>45565</v>
      </c>
      <c r="I459" s="93" t="s">
        <v>124</v>
      </c>
      <c r="J459" s="34" t="s">
        <v>125</v>
      </c>
      <c r="K459" s="48" t="s">
        <v>1143</v>
      </c>
      <c r="L459" s="107" t="s">
        <v>78</v>
      </c>
      <c r="M459" s="166">
        <v>6</v>
      </c>
      <c r="N459" s="131" t="s">
        <v>5632</v>
      </c>
      <c r="O459" s="56">
        <v>45559.5</v>
      </c>
      <c r="P459" s="47"/>
      <c r="Q459" s="47"/>
      <c r="R459" s="128"/>
      <c r="S459" s="128"/>
      <c r="T459" s="47"/>
      <c r="U459" s="160" t="s">
        <v>5633</v>
      </c>
      <c r="V459" t="s">
        <v>1033</v>
      </c>
      <c r="W459" s="123" t="s">
        <v>5634</v>
      </c>
      <c r="X459" t="s">
        <v>132</v>
      </c>
      <c r="Y459" t="s">
        <v>149</v>
      </c>
    </row>
    <row r="460" spans="1:23">
      <c r="A460" s="109">
        <v>475</v>
      </c>
      <c r="B460" s="47" t="s">
        <v>117</v>
      </c>
      <c r="C460" s="43" t="s">
        <v>363</v>
      </c>
      <c r="D460" s="92" t="s">
        <v>1033</v>
      </c>
      <c r="E460" s="54" t="s">
        <v>412</v>
      </c>
      <c r="F460" s="126" t="s">
        <v>5948</v>
      </c>
      <c r="G460" s="56">
        <v>45627</v>
      </c>
      <c r="H460" s="56">
        <v>45628</v>
      </c>
      <c r="I460" s="93" t="s">
        <v>124</v>
      </c>
      <c r="J460" s="34" t="s">
        <v>125</v>
      </c>
      <c r="K460" s="48" t="s">
        <v>1143</v>
      </c>
      <c r="L460" s="107" t="s">
        <v>78</v>
      </c>
      <c r="M460" s="166">
        <v>6</v>
      </c>
      <c r="N460" s="131"/>
      <c r="O460" s="56"/>
      <c r="P460" s="47"/>
      <c r="Q460" s="47"/>
      <c r="R460" s="128"/>
      <c r="S460" s="128"/>
      <c r="T460" s="47"/>
      <c r="U460" s="160"/>
      <c r="W460" s="123"/>
    </row>
    <row r="461" ht="409.5" spans="1:25">
      <c r="A461" s="109">
        <v>476</v>
      </c>
      <c r="B461" s="47" t="s">
        <v>117</v>
      </c>
      <c r="C461" s="47" t="s">
        <v>363</v>
      </c>
      <c r="D461" s="53" t="s">
        <v>5635</v>
      </c>
      <c r="E461" s="57" t="s">
        <v>412</v>
      </c>
      <c r="F461" s="126" t="s">
        <v>5948</v>
      </c>
      <c r="G461" s="80">
        <v>45323</v>
      </c>
      <c r="H461" s="80">
        <v>45324</v>
      </c>
      <c r="I461" s="47" t="s">
        <v>124</v>
      </c>
      <c r="J461" s="47" t="s">
        <v>125</v>
      </c>
      <c r="K461" s="48" t="s">
        <v>1143</v>
      </c>
      <c r="L461" s="107" t="s">
        <v>78</v>
      </c>
      <c r="M461" s="47">
        <v>3</v>
      </c>
      <c r="N461" s="34" t="s">
        <v>5636</v>
      </c>
      <c r="O461" s="65">
        <v>45322.5055555556</v>
      </c>
      <c r="P461" s="35"/>
      <c r="Q461" s="35"/>
      <c r="R461" s="40"/>
      <c r="S461" s="40"/>
      <c r="T461" s="36"/>
      <c r="U461" s="34" t="s">
        <v>5637</v>
      </c>
      <c r="V461" s="34" t="s">
        <v>5635</v>
      </c>
      <c r="W461" s="123" t="s">
        <v>5638</v>
      </c>
      <c r="X461" t="s">
        <v>132</v>
      </c>
      <c r="Y461" t="s">
        <v>133</v>
      </c>
    </row>
    <row r="462" ht="409.5" spans="1:25">
      <c r="A462" s="109">
        <v>477</v>
      </c>
      <c r="B462" s="47" t="s">
        <v>117</v>
      </c>
      <c r="C462" s="47" t="s">
        <v>363</v>
      </c>
      <c r="D462" s="53" t="s">
        <v>5635</v>
      </c>
      <c r="E462" s="57" t="s">
        <v>412</v>
      </c>
      <c r="F462" s="126" t="s">
        <v>5948</v>
      </c>
      <c r="G462" s="80">
        <v>45383</v>
      </c>
      <c r="H462" s="80">
        <v>45384</v>
      </c>
      <c r="I462" s="47" t="s">
        <v>124</v>
      </c>
      <c r="J462" s="47" t="s">
        <v>125</v>
      </c>
      <c r="K462" s="48" t="s">
        <v>1143</v>
      </c>
      <c r="L462" s="107" t="s">
        <v>78</v>
      </c>
      <c r="M462" s="47">
        <v>3</v>
      </c>
      <c r="N462" s="34" t="s">
        <v>5639</v>
      </c>
      <c r="O462" s="65">
        <v>45376.6465277778</v>
      </c>
      <c r="P462" s="35"/>
      <c r="Q462" s="35"/>
      <c r="R462" s="40"/>
      <c r="S462" s="40"/>
      <c r="T462" s="36"/>
      <c r="U462" s="34" t="s">
        <v>5640</v>
      </c>
      <c r="V462" s="34" t="s">
        <v>5635</v>
      </c>
      <c r="W462" s="123" t="s">
        <v>5641</v>
      </c>
      <c r="X462" t="s">
        <v>132</v>
      </c>
      <c r="Y462" t="s">
        <v>163</v>
      </c>
    </row>
    <row r="463" ht="409.5" spans="1:25">
      <c r="A463" s="109">
        <v>478</v>
      </c>
      <c r="B463" s="47" t="s">
        <v>117</v>
      </c>
      <c r="C463" s="47" t="s">
        <v>363</v>
      </c>
      <c r="D463" s="53" t="s">
        <v>5635</v>
      </c>
      <c r="E463" s="57" t="s">
        <v>412</v>
      </c>
      <c r="F463" s="126" t="s">
        <v>5948</v>
      </c>
      <c r="G463" s="80">
        <v>45444</v>
      </c>
      <c r="H463" s="80">
        <v>45445</v>
      </c>
      <c r="I463" s="47" t="s">
        <v>124</v>
      </c>
      <c r="J463" s="47" t="s">
        <v>125</v>
      </c>
      <c r="K463" s="48" t="s">
        <v>1143</v>
      </c>
      <c r="L463" s="107" t="s">
        <v>78</v>
      </c>
      <c r="M463" s="47">
        <v>3</v>
      </c>
      <c r="N463" s="34" t="s">
        <v>5642</v>
      </c>
      <c r="O463" s="65">
        <v>45434.4965277778</v>
      </c>
      <c r="P463" s="35"/>
      <c r="Q463" s="35"/>
      <c r="R463" s="40"/>
      <c r="S463" s="40"/>
      <c r="T463" s="36"/>
      <c r="U463" s="34" t="s">
        <v>5643</v>
      </c>
      <c r="V463" s="34" t="s">
        <v>5635</v>
      </c>
      <c r="W463" s="123" t="s">
        <v>5644</v>
      </c>
      <c r="X463" s="124" t="s">
        <v>132</v>
      </c>
      <c r="Y463" s="124" t="s">
        <v>438</v>
      </c>
    </row>
    <row r="464" ht="409.5" spans="1:25">
      <c r="A464" s="109">
        <v>479</v>
      </c>
      <c r="B464" s="47" t="s">
        <v>117</v>
      </c>
      <c r="C464" s="47" t="s">
        <v>363</v>
      </c>
      <c r="D464" s="53" t="s">
        <v>5635</v>
      </c>
      <c r="E464" s="57" t="s">
        <v>412</v>
      </c>
      <c r="F464" s="126" t="s">
        <v>5948</v>
      </c>
      <c r="G464" s="80">
        <v>45505</v>
      </c>
      <c r="H464" s="80">
        <v>45506</v>
      </c>
      <c r="I464" s="47" t="s">
        <v>124</v>
      </c>
      <c r="J464" s="47" t="s">
        <v>125</v>
      </c>
      <c r="K464" s="48" t="s">
        <v>1143</v>
      </c>
      <c r="L464" s="107" t="s">
        <v>78</v>
      </c>
      <c r="M464" s="47">
        <v>3</v>
      </c>
      <c r="N464" s="131" t="s">
        <v>5645</v>
      </c>
      <c r="O464" s="56">
        <v>45496.4479166667</v>
      </c>
      <c r="P464" s="47"/>
      <c r="Q464" s="47"/>
      <c r="R464" s="128"/>
      <c r="S464" s="128"/>
      <c r="T464" s="47"/>
      <c r="U464" s="160" t="s">
        <v>5646</v>
      </c>
      <c r="V464" t="s">
        <v>5635</v>
      </c>
      <c r="W464" s="123" t="s">
        <v>5647</v>
      </c>
      <c r="X464" t="s">
        <v>132</v>
      </c>
      <c r="Y464" t="s">
        <v>138</v>
      </c>
    </row>
    <row r="465" ht="409.5" spans="1:25">
      <c r="A465" s="109">
        <v>480</v>
      </c>
      <c r="B465" s="47" t="s">
        <v>117</v>
      </c>
      <c r="C465" s="47" t="s">
        <v>363</v>
      </c>
      <c r="D465" s="53" t="s">
        <v>5635</v>
      </c>
      <c r="E465" s="57" t="s">
        <v>412</v>
      </c>
      <c r="F465" s="126" t="s">
        <v>5948</v>
      </c>
      <c r="G465" s="80">
        <v>45566</v>
      </c>
      <c r="H465" s="80">
        <v>45567</v>
      </c>
      <c r="I465" s="47" t="s">
        <v>124</v>
      </c>
      <c r="J465" s="47" t="s">
        <v>125</v>
      </c>
      <c r="K465" s="48" t="s">
        <v>1143</v>
      </c>
      <c r="L465" s="107" t="s">
        <v>78</v>
      </c>
      <c r="M465" s="47">
        <v>3</v>
      </c>
      <c r="N465" s="131" t="s">
        <v>5648</v>
      </c>
      <c r="O465" s="56">
        <v>45561.4736111111</v>
      </c>
      <c r="P465" s="47"/>
      <c r="Q465" s="47"/>
      <c r="R465" s="128"/>
      <c r="S465" s="128"/>
      <c r="T465" s="47"/>
      <c r="U465" s="160" t="s">
        <v>5649</v>
      </c>
      <c r="V465" t="s">
        <v>5635</v>
      </c>
      <c r="W465" s="123" t="s">
        <v>5650</v>
      </c>
      <c r="X465" t="s">
        <v>132</v>
      </c>
      <c r="Y465" t="s">
        <v>149</v>
      </c>
    </row>
    <row r="466" spans="1:21">
      <c r="A466" s="109">
        <v>481</v>
      </c>
      <c r="B466" s="47" t="s">
        <v>117</v>
      </c>
      <c r="C466" s="47" t="s">
        <v>363</v>
      </c>
      <c r="D466" s="53" t="s">
        <v>5635</v>
      </c>
      <c r="E466" s="57" t="s">
        <v>412</v>
      </c>
      <c r="F466" s="126" t="s">
        <v>5948</v>
      </c>
      <c r="G466" s="80">
        <v>45627</v>
      </c>
      <c r="H466" s="80">
        <v>45628</v>
      </c>
      <c r="I466" s="47" t="s">
        <v>124</v>
      </c>
      <c r="J466" s="47" t="s">
        <v>125</v>
      </c>
      <c r="K466" s="48" t="s">
        <v>1143</v>
      </c>
      <c r="L466" s="107" t="s">
        <v>78</v>
      </c>
      <c r="M466" s="47">
        <v>3</v>
      </c>
      <c r="N466" s="56"/>
      <c r="O466" s="56"/>
      <c r="P466" s="47"/>
      <c r="Q466" s="47"/>
      <c r="R466" s="128"/>
      <c r="S466" s="128"/>
      <c r="T466" s="47"/>
      <c r="U466" s="143"/>
    </row>
    <row r="467" ht="409.5" spans="1:25">
      <c r="A467" s="109">
        <v>482</v>
      </c>
      <c r="B467" s="47" t="s">
        <v>117</v>
      </c>
      <c r="C467" s="47" t="s">
        <v>363</v>
      </c>
      <c r="D467" s="53" t="s">
        <v>5651</v>
      </c>
      <c r="E467" s="57" t="s">
        <v>412</v>
      </c>
      <c r="F467" s="126" t="s">
        <v>5948</v>
      </c>
      <c r="G467" s="80">
        <v>45323</v>
      </c>
      <c r="H467" s="80">
        <v>45324</v>
      </c>
      <c r="I467" s="47" t="s">
        <v>124</v>
      </c>
      <c r="J467" s="47" t="s">
        <v>125</v>
      </c>
      <c r="K467" s="48" t="s">
        <v>1143</v>
      </c>
      <c r="L467" s="107" t="s">
        <v>78</v>
      </c>
      <c r="M467" s="47">
        <v>3</v>
      </c>
      <c r="N467" s="34" t="s">
        <v>5636</v>
      </c>
      <c r="O467" s="65">
        <v>45322.5055555556</v>
      </c>
      <c r="P467" s="35"/>
      <c r="Q467" s="35"/>
      <c r="R467" s="40"/>
      <c r="S467" s="40"/>
      <c r="T467" s="36"/>
      <c r="U467" s="34" t="s">
        <v>5637</v>
      </c>
      <c r="V467" s="34" t="s">
        <v>5651</v>
      </c>
      <c r="W467" s="123" t="s">
        <v>5638</v>
      </c>
      <c r="X467" t="s">
        <v>132</v>
      </c>
      <c r="Y467" t="s">
        <v>133</v>
      </c>
    </row>
    <row r="468" ht="409.5" spans="1:25">
      <c r="A468" s="109">
        <v>483</v>
      </c>
      <c r="B468" s="47" t="s">
        <v>117</v>
      </c>
      <c r="C468" s="47" t="s">
        <v>363</v>
      </c>
      <c r="D468" s="53" t="s">
        <v>5651</v>
      </c>
      <c r="E468" s="57" t="s">
        <v>412</v>
      </c>
      <c r="F468" s="126" t="s">
        <v>5948</v>
      </c>
      <c r="G468" s="80">
        <v>45383</v>
      </c>
      <c r="H468" s="80">
        <v>45384</v>
      </c>
      <c r="I468" s="47" t="s">
        <v>124</v>
      </c>
      <c r="J468" s="47" t="s">
        <v>125</v>
      </c>
      <c r="K468" s="48" t="s">
        <v>1143</v>
      </c>
      <c r="L468" s="107" t="s">
        <v>78</v>
      </c>
      <c r="M468" s="47">
        <v>3</v>
      </c>
      <c r="N468" s="34" t="s">
        <v>5639</v>
      </c>
      <c r="O468" s="65">
        <v>45376.6465277778</v>
      </c>
      <c r="P468" s="35"/>
      <c r="Q468" s="35"/>
      <c r="R468" s="40"/>
      <c r="S468" s="40"/>
      <c r="T468" s="36"/>
      <c r="U468" s="34" t="s">
        <v>5640</v>
      </c>
      <c r="V468" s="34" t="s">
        <v>5651</v>
      </c>
      <c r="W468" s="123" t="s">
        <v>5641</v>
      </c>
      <c r="X468" t="s">
        <v>132</v>
      </c>
      <c r="Y468" t="s">
        <v>163</v>
      </c>
    </row>
    <row r="469" ht="409.5" spans="1:25">
      <c r="A469" s="109">
        <v>484</v>
      </c>
      <c r="B469" s="47" t="s">
        <v>117</v>
      </c>
      <c r="C469" s="47" t="s">
        <v>363</v>
      </c>
      <c r="D469" s="53" t="s">
        <v>5651</v>
      </c>
      <c r="E469" s="57" t="s">
        <v>412</v>
      </c>
      <c r="F469" s="126" t="s">
        <v>5948</v>
      </c>
      <c r="G469" s="80">
        <v>45444</v>
      </c>
      <c r="H469" s="80">
        <v>45445</v>
      </c>
      <c r="I469" s="47" t="s">
        <v>124</v>
      </c>
      <c r="J469" s="47" t="s">
        <v>125</v>
      </c>
      <c r="K469" s="48" t="s">
        <v>1143</v>
      </c>
      <c r="L469" s="107" t="s">
        <v>78</v>
      </c>
      <c r="M469" s="47">
        <v>3</v>
      </c>
      <c r="N469" s="34" t="s">
        <v>5642</v>
      </c>
      <c r="O469" s="65">
        <v>45434.4965277778</v>
      </c>
      <c r="P469" s="35"/>
      <c r="Q469" s="35"/>
      <c r="R469" s="40"/>
      <c r="S469" s="40"/>
      <c r="T469" s="36"/>
      <c r="U469" s="34" t="s">
        <v>5643</v>
      </c>
      <c r="V469" s="34" t="s">
        <v>5651</v>
      </c>
      <c r="W469" s="123" t="s">
        <v>5644</v>
      </c>
      <c r="X469" s="124" t="s">
        <v>132</v>
      </c>
      <c r="Y469" s="124" t="s">
        <v>438</v>
      </c>
    </row>
    <row r="470" ht="409.5" spans="1:25">
      <c r="A470" s="109">
        <v>485</v>
      </c>
      <c r="B470" s="47" t="s">
        <v>117</v>
      </c>
      <c r="C470" s="47" t="s">
        <v>363</v>
      </c>
      <c r="D470" s="53" t="s">
        <v>5651</v>
      </c>
      <c r="E470" s="57" t="s">
        <v>412</v>
      </c>
      <c r="F470" s="126" t="s">
        <v>5948</v>
      </c>
      <c r="G470" s="80">
        <v>45505</v>
      </c>
      <c r="H470" s="80">
        <v>45506</v>
      </c>
      <c r="I470" s="47" t="s">
        <v>124</v>
      </c>
      <c r="J470" s="47" t="s">
        <v>125</v>
      </c>
      <c r="K470" s="48" t="s">
        <v>1143</v>
      </c>
      <c r="L470" s="107" t="s">
        <v>78</v>
      </c>
      <c r="M470" s="47">
        <v>3</v>
      </c>
      <c r="N470" s="131" t="s">
        <v>5645</v>
      </c>
      <c r="O470" s="56">
        <v>45496.4479166667</v>
      </c>
      <c r="P470" s="47"/>
      <c r="Q470" s="47"/>
      <c r="R470" s="128"/>
      <c r="S470" s="128"/>
      <c r="T470" s="47"/>
      <c r="U470" s="160" t="s">
        <v>5646</v>
      </c>
      <c r="V470" t="s">
        <v>5651</v>
      </c>
      <c r="W470" s="123" t="s">
        <v>5647</v>
      </c>
      <c r="X470" t="s">
        <v>132</v>
      </c>
      <c r="Y470" t="s">
        <v>138</v>
      </c>
    </row>
    <row r="471" ht="409.5" spans="1:25">
      <c r="A471" s="109">
        <v>486</v>
      </c>
      <c r="B471" s="47" t="s">
        <v>117</v>
      </c>
      <c r="C471" s="47" t="s">
        <v>363</v>
      </c>
      <c r="D471" s="53" t="s">
        <v>5651</v>
      </c>
      <c r="E471" s="57" t="s">
        <v>412</v>
      </c>
      <c r="F471" s="126" t="s">
        <v>5948</v>
      </c>
      <c r="G471" s="80">
        <v>45566</v>
      </c>
      <c r="H471" s="80">
        <v>45567</v>
      </c>
      <c r="I471" s="47" t="s">
        <v>124</v>
      </c>
      <c r="J471" s="47" t="s">
        <v>125</v>
      </c>
      <c r="K471" s="48" t="s">
        <v>1143</v>
      </c>
      <c r="L471" s="107" t="s">
        <v>78</v>
      </c>
      <c r="M471" s="47">
        <v>3</v>
      </c>
      <c r="N471" s="131" t="s">
        <v>5648</v>
      </c>
      <c r="O471" s="56">
        <v>45561.4736111111</v>
      </c>
      <c r="P471" s="47"/>
      <c r="Q471" s="47"/>
      <c r="R471" s="128"/>
      <c r="S471" s="128"/>
      <c r="T471" s="47"/>
      <c r="U471" s="160" t="s">
        <v>5649</v>
      </c>
      <c r="V471" t="s">
        <v>5651</v>
      </c>
      <c r="W471" s="123" t="s">
        <v>5650</v>
      </c>
      <c r="X471" t="s">
        <v>132</v>
      </c>
      <c r="Y471" t="s">
        <v>149</v>
      </c>
    </row>
    <row r="472" spans="1:21">
      <c r="A472" s="109">
        <v>487</v>
      </c>
      <c r="B472" s="47" t="s">
        <v>117</v>
      </c>
      <c r="C472" s="47" t="s">
        <v>363</v>
      </c>
      <c r="D472" s="53" t="s">
        <v>5651</v>
      </c>
      <c r="E472" s="57" t="s">
        <v>412</v>
      </c>
      <c r="F472" s="126" t="s">
        <v>5948</v>
      </c>
      <c r="G472" s="80">
        <v>45627</v>
      </c>
      <c r="H472" s="80">
        <v>45628</v>
      </c>
      <c r="I472" s="47" t="s">
        <v>124</v>
      </c>
      <c r="J472" s="47" t="s">
        <v>125</v>
      </c>
      <c r="K472" s="48" t="s">
        <v>1143</v>
      </c>
      <c r="L472" s="107" t="s">
        <v>78</v>
      </c>
      <c r="M472" s="47">
        <v>3</v>
      </c>
      <c r="N472" s="56"/>
      <c r="O472" s="56"/>
      <c r="P472" s="47"/>
      <c r="Q472" s="47"/>
      <c r="R472" s="128"/>
      <c r="S472" s="128"/>
      <c r="T472" s="47"/>
      <c r="U472" s="143"/>
    </row>
    <row r="473" ht="94.5" spans="1:25">
      <c r="A473" s="109">
        <v>488</v>
      </c>
      <c r="B473" s="47" t="s">
        <v>117</v>
      </c>
      <c r="C473" s="47" t="s">
        <v>150</v>
      </c>
      <c r="D473" s="53" t="s">
        <v>1412</v>
      </c>
      <c r="E473" s="54" t="s">
        <v>412</v>
      </c>
      <c r="F473" s="126" t="s">
        <v>5948</v>
      </c>
      <c r="G473" s="56">
        <v>45323</v>
      </c>
      <c r="H473" s="56">
        <v>45324</v>
      </c>
      <c r="I473" s="47" t="s">
        <v>124</v>
      </c>
      <c r="J473" s="47" t="s">
        <v>125</v>
      </c>
      <c r="K473" s="48" t="s">
        <v>1143</v>
      </c>
      <c r="L473" s="107" t="s">
        <v>78</v>
      </c>
      <c r="M473" s="47">
        <v>6</v>
      </c>
      <c r="N473" s="34" t="s">
        <v>5532</v>
      </c>
      <c r="O473" s="65">
        <v>45302.5111111111</v>
      </c>
      <c r="P473" s="35"/>
      <c r="Q473" s="35"/>
      <c r="R473" s="40"/>
      <c r="S473" s="40"/>
      <c r="T473" s="36"/>
      <c r="U473" s="34" t="s">
        <v>5533</v>
      </c>
      <c r="V473" s="34" t="s">
        <v>1412</v>
      </c>
      <c r="W473" s="123" t="s">
        <v>5534</v>
      </c>
      <c r="X473" t="s">
        <v>132</v>
      </c>
      <c r="Y473" t="s">
        <v>133</v>
      </c>
    </row>
    <row r="474" ht="24" spans="1:25">
      <c r="A474" s="109">
        <v>489</v>
      </c>
      <c r="B474" s="47" t="s">
        <v>117</v>
      </c>
      <c r="C474" s="47" t="s">
        <v>150</v>
      </c>
      <c r="D474" s="53" t="s">
        <v>1412</v>
      </c>
      <c r="E474" s="54" t="s">
        <v>412</v>
      </c>
      <c r="F474" s="126" t="s">
        <v>5948</v>
      </c>
      <c r="G474" s="80">
        <v>45505</v>
      </c>
      <c r="H474" s="80">
        <v>45505</v>
      </c>
      <c r="I474" s="47" t="s">
        <v>124</v>
      </c>
      <c r="J474" s="47" t="s">
        <v>125</v>
      </c>
      <c r="K474" s="48" t="s">
        <v>1143</v>
      </c>
      <c r="L474" s="107" t="s">
        <v>78</v>
      </c>
      <c r="M474" s="47">
        <v>6</v>
      </c>
      <c r="N474" s="131" t="s">
        <v>5652</v>
      </c>
      <c r="O474" s="56">
        <v>45476.6715277778</v>
      </c>
      <c r="P474" s="47"/>
      <c r="Q474" s="47"/>
      <c r="R474" s="128"/>
      <c r="S474" s="128"/>
      <c r="T474" s="47"/>
      <c r="U474" s="143" t="s">
        <v>5653</v>
      </c>
      <c r="V474" t="s">
        <v>1412</v>
      </c>
      <c r="W474" t="s">
        <v>5654</v>
      </c>
      <c r="X474" t="s">
        <v>132</v>
      </c>
      <c r="Y474" t="s">
        <v>138</v>
      </c>
    </row>
    <row r="475" ht="67.5" spans="1:25">
      <c r="A475" s="109">
        <v>490</v>
      </c>
      <c r="B475" s="34" t="s">
        <v>117</v>
      </c>
      <c r="C475" s="93" t="s">
        <v>150</v>
      </c>
      <c r="D475" s="102" t="s">
        <v>1393</v>
      </c>
      <c r="E475" s="57" t="s">
        <v>247</v>
      </c>
      <c r="F475" s="126" t="s">
        <v>5948</v>
      </c>
      <c r="G475" s="56">
        <v>45323</v>
      </c>
      <c r="H475" s="56">
        <v>45324</v>
      </c>
      <c r="I475" s="93" t="s">
        <v>124</v>
      </c>
      <c r="J475" s="34" t="s">
        <v>125</v>
      </c>
      <c r="K475" s="48" t="s">
        <v>1143</v>
      </c>
      <c r="L475" s="107" t="s">
        <v>78</v>
      </c>
      <c r="M475" s="47">
        <v>3</v>
      </c>
      <c r="N475" s="34" t="s">
        <v>5538</v>
      </c>
      <c r="O475" s="65">
        <v>45316.4736111111</v>
      </c>
      <c r="P475" s="35"/>
      <c r="Q475" s="35"/>
      <c r="R475" s="40"/>
      <c r="S475" s="40"/>
      <c r="T475" s="36"/>
      <c r="U475" s="34" t="s">
        <v>5539</v>
      </c>
      <c r="V475" s="34" t="s">
        <v>1393</v>
      </c>
      <c r="W475" s="123" t="s">
        <v>5540</v>
      </c>
      <c r="X475" t="s">
        <v>132</v>
      </c>
      <c r="Y475" t="s">
        <v>133</v>
      </c>
    </row>
    <row r="476" ht="24" spans="1:25">
      <c r="A476" s="109">
        <v>491</v>
      </c>
      <c r="B476" s="34" t="s">
        <v>117</v>
      </c>
      <c r="C476" s="93" t="s">
        <v>150</v>
      </c>
      <c r="D476" s="102" t="s">
        <v>1393</v>
      </c>
      <c r="E476" s="57" t="s">
        <v>247</v>
      </c>
      <c r="F476" s="126" t="s">
        <v>5948</v>
      </c>
      <c r="G476" s="80">
        <v>45505</v>
      </c>
      <c r="H476" s="80">
        <v>45505</v>
      </c>
      <c r="I476" s="93" t="s">
        <v>124</v>
      </c>
      <c r="J476" s="34" t="s">
        <v>125</v>
      </c>
      <c r="K476" s="48" t="s">
        <v>1143</v>
      </c>
      <c r="L476" s="107" t="s">
        <v>78</v>
      </c>
      <c r="M476" s="47">
        <v>3</v>
      </c>
      <c r="N476" s="131" t="s">
        <v>5541</v>
      </c>
      <c r="O476" s="56">
        <v>45484.6951388889</v>
      </c>
      <c r="P476" s="47"/>
      <c r="Q476" s="47"/>
      <c r="R476" s="128"/>
      <c r="S476" s="128"/>
      <c r="T476" s="47"/>
      <c r="U476" s="143" t="s">
        <v>5542</v>
      </c>
      <c r="V476" t="s">
        <v>1393</v>
      </c>
      <c r="W476" t="s">
        <v>5543</v>
      </c>
      <c r="X476" t="s">
        <v>132</v>
      </c>
      <c r="Y476" t="s">
        <v>138</v>
      </c>
    </row>
    <row r="477" ht="135" spans="1:25">
      <c r="A477" s="109">
        <v>492</v>
      </c>
      <c r="B477" s="34" t="s">
        <v>117</v>
      </c>
      <c r="C477" s="93" t="s">
        <v>150</v>
      </c>
      <c r="D477" s="92" t="s">
        <v>1203</v>
      </c>
      <c r="E477" s="57" t="s">
        <v>157</v>
      </c>
      <c r="F477" s="126" t="s">
        <v>5948</v>
      </c>
      <c r="G477" s="56">
        <v>45323</v>
      </c>
      <c r="H477" s="56">
        <v>45324</v>
      </c>
      <c r="I477" s="93" t="s">
        <v>124</v>
      </c>
      <c r="J477" s="34" t="s">
        <v>125</v>
      </c>
      <c r="K477" s="48" t="s">
        <v>1143</v>
      </c>
      <c r="L477" s="107" t="s">
        <v>78</v>
      </c>
      <c r="M477" s="47">
        <v>3</v>
      </c>
      <c r="N477" s="34" t="s">
        <v>5471</v>
      </c>
      <c r="O477" s="65">
        <v>45300.4840277778</v>
      </c>
      <c r="P477" s="35"/>
      <c r="Q477" s="35"/>
      <c r="R477" s="40"/>
      <c r="S477" s="40"/>
      <c r="T477" s="36"/>
      <c r="U477" s="34" t="s">
        <v>5472</v>
      </c>
      <c r="V477" s="34" t="s">
        <v>1203</v>
      </c>
      <c r="W477" s="123" t="s">
        <v>5473</v>
      </c>
      <c r="X477" t="s">
        <v>132</v>
      </c>
      <c r="Y477" t="s">
        <v>133</v>
      </c>
    </row>
    <row r="478" ht="24" spans="1:25">
      <c r="A478" s="109">
        <v>493</v>
      </c>
      <c r="B478" s="34" t="s">
        <v>117</v>
      </c>
      <c r="C478" s="93" t="s">
        <v>150</v>
      </c>
      <c r="D478" s="92" t="s">
        <v>1203</v>
      </c>
      <c r="E478" s="57" t="s">
        <v>157</v>
      </c>
      <c r="F478" s="126" t="s">
        <v>5948</v>
      </c>
      <c r="G478" s="80">
        <v>45505</v>
      </c>
      <c r="H478" s="80">
        <v>45505</v>
      </c>
      <c r="I478" s="93" t="s">
        <v>124</v>
      </c>
      <c r="J478" s="34" t="s">
        <v>125</v>
      </c>
      <c r="K478" s="48" t="s">
        <v>1143</v>
      </c>
      <c r="L478" s="107" t="s">
        <v>78</v>
      </c>
      <c r="M478" s="47">
        <v>3</v>
      </c>
      <c r="N478" s="131" t="s">
        <v>5478</v>
      </c>
      <c r="O478" s="56">
        <v>45481.4791666667</v>
      </c>
      <c r="P478" s="47"/>
      <c r="Q478" s="47"/>
      <c r="R478" s="128"/>
      <c r="S478" s="128"/>
      <c r="T478" s="47"/>
      <c r="U478" s="143" t="s">
        <v>5479</v>
      </c>
      <c r="V478" t="s">
        <v>1203</v>
      </c>
      <c r="W478" t="s">
        <v>5480</v>
      </c>
      <c r="X478" t="s">
        <v>132</v>
      </c>
      <c r="Y478" t="s">
        <v>138</v>
      </c>
    </row>
    <row r="479" ht="135" spans="1:25">
      <c r="A479" s="109">
        <v>494</v>
      </c>
      <c r="B479" s="34" t="s">
        <v>117</v>
      </c>
      <c r="C479" s="93" t="s">
        <v>150</v>
      </c>
      <c r="D479" s="92" t="s">
        <v>1209</v>
      </c>
      <c r="E479" s="57" t="s">
        <v>247</v>
      </c>
      <c r="F479" s="126" t="s">
        <v>5948</v>
      </c>
      <c r="G479" s="56">
        <v>45323</v>
      </c>
      <c r="H479" s="56">
        <v>45324</v>
      </c>
      <c r="I479" s="93" t="s">
        <v>124</v>
      </c>
      <c r="J479" s="34" t="s">
        <v>125</v>
      </c>
      <c r="K479" s="48" t="s">
        <v>1143</v>
      </c>
      <c r="L479" s="107" t="s">
        <v>78</v>
      </c>
      <c r="M479" s="47">
        <v>3</v>
      </c>
      <c r="N479" s="34" t="s">
        <v>5471</v>
      </c>
      <c r="O479" s="65">
        <v>45300.4840277778</v>
      </c>
      <c r="P479" s="35"/>
      <c r="Q479" s="35"/>
      <c r="R479" s="40"/>
      <c r="S479" s="40"/>
      <c r="T479" s="36"/>
      <c r="U479" s="34" t="s">
        <v>5472</v>
      </c>
      <c r="V479" s="34" t="s">
        <v>1209</v>
      </c>
      <c r="W479" s="123" t="s">
        <v>5473</v>
      </c>
      <c r="X479" t="s">
        <v>132</v>
      </c>
      <c r="Y479" t="s">
        <v>133</v>
      </c>
    </row>
    <row r="480" ht="14.25" spans="1:22">
      <c r="A480" s="109">
        <v>495</v>
      </c>
      <c r="B480" s="34" t="s">
        <v>117</v>
      </c>
      <c r="C480" s="93" t="s">
        <v>150</v>
      </c>
      <c r="D480" s="92" t="s">
        <v>1209</v>
      </c>
      <c r="E480" s="57" t="s">
        <v>247</v>
      </c>
      <c r="F480" s="126" t="s">
        <v>5948</v>
      </c>
      <c r="G480" s="80">
        <v>45505</v>
      </c>
      <c r="H480" s="80">
        <v>45505</v>
      </c>
      <c r="I480" s="93" t="s">
        <v>124</v>
      </c>
      <c r="J480" s="34" t="s">
        <v>125</v>
      </c>
      <c r="K480" s="48" t="s">
        <v>1143</v>
      </c>
      <c r="L480" s="107" t="s">
        <v>78</v>
      </c>
      <c r="M480" s="47">
        <v>3</v>
      </c>
      <c r="N480" s="34"/>
      <c r="O480" s="34"/>
      <c r="P480" s="35"/>
      <c r="Q480" s="35"/>
      <c r="R480" s="40"/>
      <c r="S480" s="40"/>
      <c r="T480" s="36"/>
      <c r="U480" s="34"/>
      <c r="V480" s="34"/>
    </row>
    <row r="481" ht="67.5" spans="1:25">
      <c r="A481" s="109">
        <v>496</v>
      </c>
      <c r="B481" s="29" t="s">
        <v>117</v>
      </c>
      <c r="C481" s="47" t="s">
        <v>150</v>
      </c>
      <c r="D481" s="134" t="s">
        <v>5660</v>
      </c>
      <c r="E481" s="57" t="s">
        <v>157</v>
      </c>
      <c r="F481" s="126" t="s">
        <v>5948</v>
      </c>
      <c r="G481" s="80">
        <v>45292</v>
      </c>
      <c r="H481" s="80">
        <v>45444</v>
      </c>
      <c r="I481" s="34" t="s">
        <v>124</v>
      </c>
      <c r="J481" s="34" t="s">
        <v>125</v>
      </c>
      <c r="K481" s="48" t="s">
        <v>1143</v>
      </c>
      <c r="L481" s="107" t="s">
        <v>78</v>
      </c>
      <c r="M481" s="29">
        <v>3</v>
      </c>
      <c r="N481" s="34" t="s">
        <v>5656</v>
      </c>
      <c r="O481" s="65">
        <v>45357.4027777778</v>
      </c>
      <c r="P481" s="35"/>
      <c r="Q481" s="35"/>
      <c r="R481" s="40"/>
      <c r="S481" s="40"/>
      <c r="T481" s="36"/>
      <c r="U481" s="34" t="s">
        <v>5657</v>
      </c>
      <c r="V481" s="34" t="s">
        <v>5660</v>
      </c>
      <c r="W481" s="123" t="s">
        <v>5658</v>
      </c>
      <c r="X481" t="s">
        <v>132</v>
      </c>
      <c r="Y481" t="s">
        <v>163</v>
      </c>
    </row>
    <row r="482" ht="24" spans="1:25">
      <c r="A482" s="109">
        <v>497</v>
      </c>
      <c r="B482" s="29" t="s">
        <v>117</v>
      </c>
      <c r="C482" s="47" t="s">
        <v>150</v>
      </c>
      <c r="D482" s="134" t="s">
        <v>5660</v>
      </c>
      <c r="E482" s="57" t="s">
        <v>157</v>
      </c>
      <c r="F482" s="126" t="s">
        <v>5948</v>
      </c>
      <c r="G482" s="80">
        <v>45474</v>
      </c>
      <c r="H482" s="80">
        <v>45627</v>
      </c>
      <c r="I482" s="34" t="s">
        <v>124</v>
      </c>
      <c r="J482" s="34" t="s">
        <v>125</v>
      </c>
      <c r="K482" s="48" t="s">
        <v>1143</v>
      </c>
      <c r="L482" s="107" t="s">
        <v>78</v>
      </c>
      <c r="M482" s="29">
        <v>3</v>
      </c>
      <c r="N482" s="34" t="s">
        <v>5469</v>
      </c>
      <c r="O482" s="65">
        <v>45554.4131944444</v>
      </c>
      <c r="P482" s="35"/>
      <c r="Q482" s="35"/>
      <c r="R482" s="40"/>
      <c r="S482" s="40"/>
      <c r="T482" s="36"/>
      <c r="U482" s="34" t="s">
        <v>5659</v>
      </c>
      <c r="V482" s="34" t="s">
        <v>5660</v>
      </c>
      <c r="W482" t="s">
        <v>5658</v>
      </c>
      <c r="X482" t="s">
        <v>132</v>
      </c>
      <c r="Y482" t="s">
        <v>149</v>
      </c>
    </row>
    <row r="483" ht="67.5" spans="1:25">
      <c r="A483" s="109">
        <v>498</v>
      </c>
      <c r="B483" s="29" t="s">
        <v>117</v>
      </c>
      <c r="C483" s="47" t="s">
        <v>150</v>
      </c>
      <c r="D483" s="134" t="s">
        <v>5661</v>
      </c>
      <c r="E483" s="57" t="s">
        <v>157</v>
      </c>
      <c r="F483" s="126" t="s">
        <v>5948</v>
      </c>
      <c r="G483" s="80">
        <v>45292</v>
      </c>
      <c r="H483" s="80">
        <v>45444</v>
      </c>
      <c r="I483" s="34" t="s">
        <v>124</v>
      </c>
      <c r="J483" s="34" t="s">
        <v>125</v>
      </c>
      <c r="K483" s="48" t="s">
        <v>1143</v>
      </c>
      <c r="L483" s="107" t="s">
        <v>78</v>
      </c>
      <c r="M483" s="29">
        <v>3</v>
      </c>
      <c r="N483" s="34" t="s">
        <v>5656</v>
      </c>
      <c r="O483" s="65">
        <v>45357.4027777778</v>
      </c>
      <c r="P483" s="35"/>
      <c r="Q483" s="35"/>
      <c r="R483" s="40"/>
      <c r="S483" s="40"/>
      <c r="T483" s="36"/>
      <c r="U483" s="34" t="s">
        <v>5657</v>
      </c>
      <c r="V483" s="34" t="s">
        <v>5661</v>
      </c>
      <c r="W483" s="123" t="s">
        <v>5658</v>
      </c>
      <c r="X483" t="s">
        <v>132</v>
      </c>
      <c r="Y483" t="s">
        <v>163</v>
      </c>
    </row>
    <row r="484" ht="24" spans="1:25">
      <c r="A484" s="109">
        <v>499</v>
      </c>
      <c r="B484" s="29" t="s">
        <v>117</v>
      </c>
      <c r="C484" s="47" t="s">
        <v>150</v>
      </c>
      <c r="D484" s="134" t="s">
        <v>5661</v>
      </c>
      <c r="E484" s="57" t="s">
        <v>157</v>
      </c>
      <c r="F484" s="126" t="s">
        <v>5948</v>
      </c>
      <c r="G484" s="80">
        <v>45474</v>
      </c>
      <c r="H484" s="80">
        <v>45627</v>
      </c>
      <c r="I484" s="34" t="s">
        <v>124</v>
      </c>
      <c r="J484" s="34" t="s">
        <v>125</v>
      </c>
      <c r="K484" s="48" t="s">
        <v>1143</v>
      </c>
      <c r="L484" s="107" t="s">
        <v>78</v>
      </c>
      <c r="M484" s="29">
        <v>3</v>
      </c>
      <c r="N484" s="34" t="s">
        <v>5469</v>
      </c>
      <c r="O484" s="65">
        <v>45554.4131944444</v>
      </c>
      <c r="P484" s="35"/>
      <c r="Q484" s="35"/>
      <c r="R484" s="40"/>
      <c r="S484" s="40"/>
      <c r="T484" s="36"/>
      <c r="U484" s="34" t="s">
        <v>5659</v>
      </c>
      <c r="V484" s="34" t="s">
        <v>5661</v>
      </c>
      <c r="W484" t="s">
        <v>5658</v>
      </c>
      <c r="X484" t="s">
        <v>132</v>
      </c>
      <c r="Y484" t="s">
        <v>149</v>
      </c>
    </row>
    <row r="485" ht="121.5" spans="1:25">
      <c r="A485" s="109">
        <v>500</v>
      </c>
      <c r="B485" s="29" t="s">
        <v>117</v>
      </c>
      <c r="C485" s="47" t="s">
        <v>150</v>
      </c>
      <c r="D485" s="134" t="s">
        <v>1510</v>
      </c>
      <c r="E485" s="57" t="s">
        <v>120</v>
      </c>
      <c r="F485" s="126" t="s">
        <v>5948</v>
      </c>
      <c r="G485" s="80">
        <v>45292</v>
      </c>
      <c r="H485" s="80">
        <v>45323</v>
      </c>
      <c r="I485" s="34" t="s">
        <v>124</v>
      </c>
      <c r="J485" s="34" t="s">
        <v>125</v>
      </c>
      <c r="K485" s="48" t="s">
        <v>1143</v>
      </c>
      <c r="L485" s="107" t="s">
        <v>78</v>
      </c>
      <c r="M485" s="29">
        <v>3</v>
      </c>
      <c r="N485" s="34" t="s">
        <v>5662</v>
      </c>
      <c r="O485" s="65">
        <v>45313.6805555556</v>
      </c>
      <c r="P485" s="35"/>
      <c r="Q485" s="35"/>
      <c r="R485" s="40"/>
      <c r="S485" s="40"/>
      <c r="T485" s="36"/>
      <c r="U485" s="34" t="s">
        <v>5663</v>
      </c>
      <c r="V485" s="34" t="s">
        <v>1510</v>
      </c>
      <c r="W485" s="123" t="s">
        <v>5664</v>
      </c>
      <c r="X485" t="s">
        <v>132</v>
      </c>
      <c r="Y485" t="s">
        <v>133</v>
      </c>
    </row>
    <row r="486" ht="121.5" spans="1:25">
      <c r="A486" s="109">
        <v>501</v>
      </c>
      <c r="B486" s="29" t="s">
        <v>117</v>
      </c>
      <c r="C486" s="47" t="s">
        <v>150</v>
      </c>
      <c r="D486" s="134" t="s">
        <v>1510</v>
      </c>
      <c r="E486" s="57" t="s">
        <v>120</v>
      </c>
      <c r="F486" s="126" t="s">
        <v>5948</v>
      </c>
      <c r="G486" s="80">
        <v>45352</v>
      </c>
      <c r="H486" s="80">
        <v>45383</v>
      </c>
      <c r="I486" s="34" t="s">
        <v>124</v>
      </c>
      <c r="J486" s="34" t="s">
        <v>125</v>
      </c>
      <c r="K486" s="48" t="s">
        <v>1143</v>
      </c>
      <c r="L486" s="107" t="s">
        <v>78</v>
      </c>
      <c r="M486" s="29">
        <v>3</v>
      </c>
      <c r="N486" s="34" t="s">
        <v>5665</v>
      </c>
      <c r="O486" s="65">
        <v>45385.4305555556</v>
      </c>
      <c r="P486" s="35"/>
      <c r="Q486" s="35"/>
      <c r="R486" s="40"/>
      <c r="S486" s="40"/>
      <c r="T486" s="36"/>
      <c r="U486" s="34" t="s">
        <v>5666</v>
      </c>
      <c r="V486" s="34" t="s">
        <v>1510</v>
      </c>
      <c r="W486" s="123" t="s">
        <v>5667</v>
      </c>
      <c r="X486" t="s">
        <v>132</v>
      </c>
      <c r="Y486" t="s">
        <v>144</v>
      </c>
    </row>
    <row r="487" ht="121.5" spans="1:25">
      <c r="A487" s="109">
        <v>502</v>
      </c>
      <c r="B487" s="29" t="s">
        <v>117</v>
      </c>
      <c r="C487" s="47" t="s">
        <v>150</v>
      </c>
      <c r="D487" s="134" t="s">
        <v>1510</v>
      </c>
      <c r="E487" s="57" t="s">
        <v>120</v>
      </c>
      <c r="F487" s="126" t="s">
        <v>5948</v>
      </c>
      <c r="G487" s="80">
        <v>45413</v>
      </c>
      <c r="H487" s="80">
        <v>45444</v>
      </c>
      <c r="I487" s="34" t="s">
        <v>124</v>
      </c>
      <c r="J487" s="34" t="s">
        <v>125</v>
      </c>
      <c r="K487" s="48" t="s">
        <v>1143</v>
      </c>
      <c r="L487" s="107" t="s">
        <v>78</v>
      </c>
      <c r="M487" s="29">
        <v>3</v>
      </c>
      <c r="N487" s="34" t="s">
        <v>5668</v>
      </c>
      <c r="O487" s="65">
        <v>45456.4513888889</v>
      </c>
      <c r="P487" s="35"/>
      <c r="Q487" s="35"/>
      <c r="R487" s="40"/>
      <c r="S487" s="40"/>
      <c r="T487" s="36"/>
      <c r="U487" s="34" t="s">
        <v>5669</v>
      </c>
      <c r="V487" s="34" t="s">
        <v>1510</v>
      </c>
      <c r="W487" s="123" t="s">
        <v>5667</v>
      </c>
      <c r="X487" s="124" t="s">
        <v>132</v>
      </c>
      <c r="Y487" s="124" t="s">
        <v>425</v>
      </c>
    </row>
    <row r="488" ht="24" spans="1:25">
      <c r="A488" s="109">
        <v>503</v>
      </c>
      <c r="B488" s="29" t="s">
        <v>117</v>
      </c>
      <c r="C488" s="47" t="s">
        <v>150</v>
      </c>
      <c r="D488" s="134" t="s">
        <v>1510</v>
      </c>
      <c r="E488" s="57" t="s">
        <v>120</v>
      </c>
      <c r="F488" s="126" t="s">
        <v>5948</v>
      </c>
      <c r="G488" s="80">
        <v>45474</v>
      </c>
      <c r="H488" s="80">
        <v>45505</v>
      </c>
      <c r="I488" s="34" t="s">
        <v>124</v>
      </c>
      <c r="J488" s="34" t="s">
        <v>125</v>
      </c>
      <c r="K488" s="48" t="s">
        <v>1143</v>
      </c>
      <c r="L488" s="107" t="s">
        <v>78</v>
      </c>
      <c r="M488" s="29">
        <v>3</v>
      </c>
      <c r="N488" s="144" t="s">
        <v>5670</v>
      </c>
      <c r="O488" s="140">
        <v>45502.6319444444</v>
      </c>
      <c r="P488" s="47"/>
      <c r="Q488" s="47"/>
      <c r="R488" s="142"/>
      <c r="S488" s="142"/>
      <c r="T488" s="143"/>
      <c r="U488" s="143" t="s">
        <v>5671</v>
      </c>
      <c r="V488" t="s">
        <v>1510</v>
      </c>
      <c r="W488" t="s">
        <v>5667</v>
      </c>
      <c r="X488" t="s">
        <v>132</v>
      </c>
      <c r="Y488" t="s">
        <v>138</v>
      </c>
    </row>
    <row r="489" ht="24" spans="1:25">
      <c r="A489" s="109">
        <v>504</v>
      </c>
      <c r="B489" s="29" t="s">
        <v>117</v>
      </c>
      <c r="C489" s="47" t="s">
        <v>150</v>
      </c>
      <c r="D489" s="134" t="s">
        <v>1510</v>
      </c>
      <c r="E489" s="57" t="s">
        <v>120</v>
      </c>
      <c r="F489" s="126" t="s">
        <v>5948</v>
      </c>
      <c r="G489" s="80">
        <v>45536</v>
      </c>
      <c r="H489" s="80">
        <v>45566</v>
      </c>
      <c r="I489" s="34" t="s">
        <v>124</v>
      </c>
      <c r="J489" s="34" t="s">
        <v>125</v>
      </c>
      <c r="K489" s="48" t="s">
        <v>1143</v>
      </c>
      <c r="L489" s="107" t="s">
        <v>78</v>
      </c>
      <c r="M489" s="29">
        <v>3</v>
      </c>
      <c r="N489" s="144" t="s">
        <v>5672</v>
      </c>
      <c r="O489" s="140">
        <v>45589.6423611111</v>
      </c>
      <c r="P489" s="47"/>
      <c r="Q489" s="47"/>
      <c r="R489" s="142"/>
      <c r="S489" s="142"/>
      <c r="T489" s="143"/>
      <c r="U489" s="143" t="s">
        <v>5673</v>
      </c>
      <c r="V489" t="s">
        <v>1510</v>
      </c>
      <c r="W489" t="s">
        <v>5667</v>
      </c>
      <c r="X489" t="s">
        <v>132</v>
      </c>
      <c r="Y489" t="s">
        <v>3620</v>
      </c>
    </row>
    <row r="490" spans="1:21">
      <c r="A490" s="109">
        <v>505</v>
      </c>
      <c r="B490" s="29" t="s">
        <v>117</v>
      </c>
      <c r="C490" s="47" t="s">
        <v>150</v>
      </c>
      <c r="D490" s="134" t="s">
        <v>1510</v>
      </c>
      <c r="E490" s="57" t="s">
        <v>120</v>
      </c>
      <c r="F490" s="126" t="s">
        <v>5948</v>
      </c>
      <c r="G490" s="80">
        <v>45597</v>
      </c>
      <c r="H490" s="80">
        <v>45627</v>
      </c>
      <c r="I490" s="34" t="s">
        <v>124</v>
      </c>
      <c r="J490" s="34" t="s">
        <v>125</v>
      </c>
      <c r="K490" s="48" t="s">
        <v>1143</v>
      </c>
      <c r="L490" s="107" t="s">
        <v>78</v>
      </c>
      <c r="M490" s="29">
        <v>3</v>
      </c>
      <c r="N490" s="140"/>
      <c r="O490" s="140"/>
      <c r="P490" s="47"/>
      <c r="Q490" s="47"/>
      <c r="R490" s="142"/>
      <c r="S490" s="142"/>
      <c r="T490" s="143"/>
      <c r="U490" s="143"/>
    </row>
    <row r="491" ht="121.5" spans="1:25">
      <c r="A491" s="109">
        <v>506</v>
      </c>
      <c r="B491" s="29" t="s">
        <v>117</v>
      </c>
      <c r="C491" s="47" t="s">
        <v>150</v>
      </c>
      <c r="D491" s="134" t="s">
        <v>4407</v>
      </c>
      <c r="E491" s="57" t="s">
        <v>120</v>
      </c>
      <c r="F491" s="126" t="s">
        <v>5948</v>
      </c>
      <c r="G491" s="80">
        <v>45292</v>
      </c>
      <c r="H491" s="80">
        <v>45323</v>
      </c>
      <c r="I491" s="34" t="s">
        <v>124</v>
      </c>
      <c r="J491" s="34" t="s">
        <v>125</v>
      </c>
      <c r="K491" s="48" t="s">
        <v>1143</v>
      </c>
      <c r="L491" s="107" t="s">
        <v>78</v>
      </c>
      <c r="M491" s="29">
        <v>3</v>
      </c>
      <c r="N491" s="34" t="s">
        <v>5662</v>
      </c>
      <c r="O491" s="65">
        <v>45313.6805555556</v>
      </c>
      <c r="P491" s="35"/>
      <c r="Q491" s="35"/>
      <c r="R491" s="40"/>
      <c r="S491" s="40"/>
      <c r="T491" s="36"/>
      <c r="U491" s="34" t="s">
        <v>5663</v>
      </c>
      <c r="V491" s="34" t="s">
        <v>4407</v>
      </c>
      <c r="W491" s="123" t="s">
        <v>5664</v>
      </c>
      <c r="X491" t="s">
        <v>132</v>
      </c>
      <c r="Y491" t="s">
        <v>133</v>
      </c>
    </row>
    <row r="492" ht="121.5" spans="1:25">
      <c r="A492" s="109">
        <v>507</v>
      </c>
      <c r="B492" s="29" t="s">
        <v>117</v>
      </c>
      <c r="C492" s="47" t="s">
        <v>150</v>
      </c>
      <c r="D492" s="134" t="s">
        <v>4407</v>
      </c>
      <c r="E492" s="57" t="s">
        <v>120</v>
      </c>
      <c r="F492" s="126" t="s">
        <v>5948</v>
      </c>
      <c r="G492" s="80">
        <v>45352</v>
      </c>
      <c r="H492" s="80">
        <v>45383</v>
      </c>
      <c r="I492" s="34" t="s">
        <v>124</v>
      </c>
      <c r="J492" s="34" t="s">
        <v>125</v>
      </c>
      <c r="K492" s="48" t="s">
        <v>1143</v>
      </c>
      <c r="L492" s="107" t="s">
        <v>78</v>
      </c>
      <c r="M492" s="29">
        <v>3</v>
      </c>
      <c r="N492" s="34" t="s">
        <v>5665</v>
      </c>
      <c r="O492" s="65">
        <v>45385.4305555556</v>
      </c>
      <c r="P492" s="35"/>
      <c r="Q492" s="35"/>
      <c r="R492" s="40"/>
      <c r="S492" s="40"/>
      <c r="T492" s="36"/>
      <c r="U492" s="34" t="s">
        <v>5666</v>
      </c>
      <c r="V492" s="34" t="s">
        <v>4407</v>
      </c>
      <c r="W492" s="123" t="s">
        <v>5667</v>
      </c>
      <c r="X492" t="s">
        <v>132</v>
      </c>
      <c r="Y492" t="s">
        <v>144</v>
      </c>
    </row>
    <row r="493" ht="121.5" spans="1:25">
      <c r="A493" s="109">
        <v>508</v>
      </c>
      <c r="B493" s="29" t="s">
        <v>117</v>
      </c>
      <c r="C493" s="47" t="s">
        <v>150</v>
      </c>
      <c r="D493" s="134" t="s">
        <v>4407</v>
      </c>
      <c r="E493" s="57" t="s">
        <v>120</v>
      </c>
      <c r="F493" s="126" t="s">
        <v>5948</v>
      </c>
      <c r="G493" s="80">
        <v>45413</v>
      </c>
      <c r="H493" s="80">
        <v>45444</v>
      </c>
      <c r="I493" s="34" t="s">
        <v>124</v>
      </c>
      <c r="J493" s="34" t="s">
        <v>125</v>
      </c>
      <c r="K493" s="48" t="s">
        <v>1143</v>
      </c>
      <c r="L493" s="107" t="s">
        <v>78</v>
      </c>
      <c r="M493" s="29">
        <v>3</v>
      </c>
      <c r="N493" s="34" t="s">
        <v>5668</v>
      </c>
      <c r="O493" s="65">
        <v>45456.4513888889</v>
      </c>
      <c r="P493" s="35"/>
      <c r="Q493" s="35"/>
      <c r="R493" s="40"/>
      <c r="S493" s="40"/>
      <c r="T493" s="36"/>
      <c r="U493" s="34" t="s">
        <v>5669</v>
      </c>
      <c r="V493" s="34" t="s">
        <v>4407</v>
      </c>
      <c r="W493" s="123" t="s">
        <v>5667</v>
      </c>
      <c r="X493" s="124" t="s">
        <v>132</v>
      </c>
      <c r="Y493" s="124" t="s">
        <v>425</v>
      </c>
    </row>
    <row r="494" ht="24" spans="1:25">
      <c r="A494" s="109">
        <v>509</v>
      </c>
      <c r="B494" s="29" t="s">
        <v>117</v>
      </c>
      <c r="C494" s="47" t="s">
        <v>150</v>
      </c>
      <c r="D494" s="134" t="s">
        <v>4407</v>
      </c>
      <c r="E494" s="57" t="s">
        <v>120</v>
      </c>
      <c r="F494" s="126" t="s">
        <v>5948</v>
      </c>
      <c r="G494" s="80">
        <v>45474</v>
      </c>
      <c r="H494" s="80">
        <v>45505</v>
      </c>
      <c r="I494" s="34" t="s">
        <v>124</v>
      </c>
      <c r="J494" s="34" t="s">
        <v>125</v>
      </c>
      <c r="K494" s="48" t="s">
        <v>1143</v>
      </c>
      <c r="L494" s="107" t="s">
        <v>78</v>
      </c>
      <c r="M494" s="29">
        <v>3</v>
      </c>
      <c r="N494" s="167" t="s">
        <v>5670</v>
      </c>
      <c r="O494" s="157">
        <v>45502.6319444444</v>
      </c>
      <c r="P494" s="47"/>
      <c r="Q494" s="47"/>
      <c r="R494" s="129"/>
      <c r="S494" s="129"/>
      <c r="T494" s="29"/>
      <c r="U494" s="165" t="s">
        <v>5671</v>
      </c>
      <c r="V494" t="s">
        <v>4407</v>
      </c>
      <c r="W494" t="s">
        <v>5667</v>
      </c>
      <c r="X494" t="s">
        <v>132</v>
      </c>
      <c r="Y494" t="s">
        <v>138</v>
      </c>
    </row>
    <row r="495" ht="24" spans="1:25">
      <c r="A495" s="109">
        <v>510</v>
      </c>
      <c r="B495" s="29" t="s">
        <v>117</v>
      </c>
      <c r="C495" s="47" t="s">
        <v>150</v>
      </c>
      <c r="D495" s="134" t="s">
        <v>4407</v>
      </c>
      <c r="E495" s="57" t="s">
        <v>120</v>
      </c>
      <c r="F495" s="126" t="s">
        <v>5948</v>
      </c>
      <c r="G495" s="80">
        <v>45536</v>
      </c>
      <c r="H495" s="80">
        <v>45566</v>
      </c>
      <c r="I495" s="34" t="s">
        <v>124</v>
      </c>
      <c r="J495" s="34" t="s">
        <v>125</v>
      </c>
      <c r="K495" s="48" t="s">
        <v>1143</v>
      </c>
      <c r="L495" s="107" t="s">
        <v>78</v>
      </c>
      <c r="M495" s="29">
        <v>3</v>
      </c>
      <c r="N495" s="167" t="s">
        <v>5672</v>
      </c>
      <c r="O495" s="157">
        <v>45589.6423611111</v>
      </c>
      <c r="P495" s="47"/>
      <c r="Q495" s="47"/>
      <c r="R495" s="129"/>
      <c r="S495" s="129"/>
      <c r="T495" s="29"/>
      <c r="U495" s="165" t="s">
        <v>5673</v>
      </c>
      <c r="V495" t="s">
        <v>4407</v>
      </c>
      <c r="W495" t="s">
        <v>5667</v>
      </c>
      <c r="X495" t="s">
        <v>132</v>
      </c>
      <c r="Y495" t="s">
        <v>3620</v>
      </c>
    </row>
    <row r="496" spans="1:21">
      <c r="A496" s="109">
        <v>511</v>
      </c>
      <c r="B496" s="29" t="s">
        <v>117</v>
      </c>
      <c r="C496" s="47" t="s">
        <v>150</v>
      </c>
      <c r="D496" s="134" t="s">
        <v>4407</v>
      </c>
      <c r="E496" s="57" t="s">
        <v>120</v>
      </c>
      <c r="F496" s="126" t="s">
        <v>5948</v>
      </c>
      <c r="G496" s="80">
        <v>45597</v>
      </c>
      <c r="H496" s="80">
        <v>45627</v>
      </c>
      <c r="I496" s="34" t="s">
        <v>124</v>
      </c>
      <c r="J496" s="34" t="s">
        <v>125</v>
      </c>
      <c r="K496" s="48" t="s">
        <v>1143</v>
      </c>
      <c r="L496" s="107" t="s">
        <v>78</v>
      </c>
      <c r="M496" s="29">
        <v>3</v>
      </c>
      <c r="N496" s="157"/>
      <c r="O496" s="157"/>
      <c r="P496" s="47"/>
      <c r="Q496" s="47"/>
      <c r="R496" s="129"/>
      <c r="S496" s="129"/>
      <c r="T496" s="29"/>
      <c r="U496" s="165"/>
    </row>
    <row r="497" ht="121.5" spans="1:25">
      <c r="A497" s="109">
        <v>512</v>
      </c>
      <c r="B497" s="29" t="s">
        <v>117</v>
      </c>
      <c r="C497" s="47" t="s">
        <v>150</v>
      </c>
      <c r="D497" s="134" t="s">
        <v>1529</v>
      </c>
      <c r="E497" s="54" t="s">
        <v>412</v>
      </c>
      <c r="F497" s="126" t="s">
        <v>5948</v>
      </c>
      <c r="G497" s="80">
        <v>45292</v>
      </c>
      <c r="H497" s="80">
        <v>45323</v>
      </c>
      <c r="I497" s="34" t="s">
        <v>124</v>
      </c>
      <c r="J497" s="34" t="s">
        <v>125</v>
      </c>
      <c r="K497" s="48" t="s">
        <v>1143</v>
      </c>
      <c r="L497" s="107" t="s">
        <v>78</v>
      </c>
      <c r="M497" s="29">
        <v>3</v>
      </c>
      <c r="N497" s="34" t="s">
        <v>5662</v>
      </c>
      <c r="O497" s="65">
        <v>45313.6805555556</v>
      </c>
      <c r="P497" s="35"/>
      <c r="Q497" s="35"/>
      <c r="R497" s="40"/>
      <c r="S497" s="40"/>
      <c r="T497" s="36"/>
      <c r="U497" s="34" t="s">
        <v>5663</v>
      </c>
      <c r="V497" s="34" t="s">
        <v>1529</v>
      </c>
      <c r="W497" s="123" t="s">
        <v>5664</v>
      </c>
      <c r="X497" t="s">
        <v>132</v>
      </c>
      <c r="Y497" t="s">
        <v>133</v>
      </c>
    </row>
    <row r="498" ht="121.5" spans="1:25">
      <c r="A498" s="109">
        <v>513</v>
      </c>
      <c r="B498" s="29" t="s">
        <v>117</v>
      </c>
      <c r="C498" s="47" t="s">
        <v>150</v>
      </c>
      <c r="D498" s="134" t="s">
        <v>1529</v>
      </c>
      <c r="E498" s="54" t="s">
        <v>412</v>
      </c>
      <c r="F498" s="126" t="s">
        <v>5948</v>
      </c>
      <c r="G498" s="80">
        <v>45352</v>
      </c>
      <c r="H498" s="80">
        <v>45383</v>
      </c>
      <c r="I498" s="34" t="s">
        <v>124</v>
      </c>
      <c r="J498" s="34" t="s">
        <v>125</v>
      </c>
      <c r="K498" s="48" t="s">
        <v>1143</v>
      </c>
      <c r="L498" s="107" t="s">
        <v>78</v>
      </c>
      <c r="M498" s="29">
        <v>3</v>
      </c>
      <c r="N498" s="34" t="s">
        <v>5665</v>
      </c>
      <c r="O498" s="65">
        <v>45385.4305555556</v>
      </c>
      <c r="P498" s="35"/>
      <c r="Q498" s="35"/>
      <c r="R498" s="40"/>
      <c r="S498" s="40"/>
      <c r="T498" s="36"/>
      <c r="U498" s="34" t="s">
        <v>5666</v>
      </c>
      <c r="V498" s="34" t="s">
        <v>1529</v>
      </c>
      <c r="W498" s="123" t="s">
        <v>5667</v>
      </c>
      <c r="X498" t="s">
        <v>132</v>
      </c>
      <c r="Y498" t="s">
        <v>144</v>
      </c>
    </row>
    <row r="499" ht="121.5" spans="1:25">
      <c r="A499" s="109">
        <v>514</v>
      </c>
      <c r="B499" s="29" t="s">
        <v>117</v>
      </c>
      <c r="C499" s="47" t="s">
        <v>150</v>
      </c>
      <c r="D499" s="134" t="s">
        <v>1529</v>
      </c>
      <c r="E499" s="54" t="s">
        <v>412</v>
      </c>
      <c r="F499" s="126" t="s">
        <v>5948</v>
      </c>
      <c r="G499" s="80">
        <v>45413</v>
      </c>
      <c r="H499" s="80">
        <v>45444</v>
      </c>
      <c r="I499" s="34" t="s">
        <v>124</v>
      </c>
      <c r="J499" s="34" t="s">
        <v>125</v>
      </c>
      <c r="K499" s="48" t="s">
        <v>1143</v>
      </c>
      <c r="L499" s="107" t="s">
        <v>78</v>
      </c>
      <c r="M499" s="29">
        <v>3</v>
      </c>
      <c r="N499" s="34" t="s">
        <v>5668</v>
      </c>
      <c r="O499" s="65">
        <v>45456.4513888889</v>
      </c>
      <c r="P499" s="35"/>
      <c r="Q499" s="35"/>
      <c r="R499" s="40"/>
      <c r="S499" s="40"/>
      <c r="T499" s="36"/>
      <c r="U499" s="34" t="s">
        <v>5669</v>
      </c>
      <c r="V499" s="34" t="s">
        <v>1529</v>
      </c>
      <c r="W499" s="123" t="s">
        <v>5667</v>
      </c>
      <c r="X499" s="124" t="s">
        <v>132</v>
      </c>
      <c r="Y499" s="124" t="s">
        <v>425</v>
      </c>
    </row>
    <row r="500" ht="24" spans="1:25">
      <c r="A500" s="109">
        <v>515</v>
      </c>
      <c r="B500" s="29" t="s">
        <v>117</v>
      </c>
      <c r="C500" s="47" t="s">
        <v>150</v>
      </c>
      <c r="D500" s="134" t="s">
        <v>1529</v>
      </c>
      <c r="E500" s="54" t="s">
        <v>412</v>
      </c>
      <c r="F500" s="126" t="s">
        <v>5948</v>
      </c>
      <c r="G500" s="80">
        <v>45474</v>
      </c>
      <c r="H500" s="80">
        <v>45505</v>
      </c>
      <c r="I500" s="34" t="s">
        <v>124</v>
      </c>
      <c r="J500" s="34" t="s">
        <v>125</v>
      </c>
      <c r="K500" s="48" t="s">
        <v>1143</v>
      </c>
      <c r="L500" s="107" t="s">
        <v>78</v>
      </c>
      <c r="M500" s="29">
        <v>3</v>
      </c>
      <c r="N500" s="167" t="s">
        <v>5670</v>
      </c>
      <c r="O500" s="157">
        <v>45502.6319444444</v>
      </c>
      <c r="P500" s="47"/>
      <c r="Q500" s="47"/>
      <c r="R500" s="129"/>
      <c r="S500" s="129"/>
      <c r="T500" s="47"/>
      <c r="U500" s="47" t="s">
        <v>5671</v>
      </c>
      <c r="V500" t="s">
        <v>1529</v>
      </c>
      <c r="W500" t="s">
        <v>5667</v>
      </c>
      <c r="X500" t="s">
        <v>132</v>
      </c>
      <c r="Y500" t="s">
        <v>138</v>
      </c>
    </row>
    <row r="501" ht="24" spans="1:25">
      <c r="A501" s="109">
        <v>516</v>
      </c>
      <c r="B501" s="29" t="s">
        <v>117</v>
      </c>
      <c r="C501" s="47" t="s">
        <v>150</v>
      </c>
      <c r="D501" s="134" t="s">
        <v>1529</v>
      </c>
      <c r="E501" s="54" t="s">
        <v>412</v>
      </c>
      <c r="F501" s="126" t="s">
        <v>5948</v>
      </c>
      <c r="G501" s="80">
        <v>45536</v>
      </c>
      <c r="H501" s="80">
        <v>45566</v>
      </c>
      <c r="I501" s="34" t="s">
        <v>124</v>
      </c>
      <c r="J501" s="34" t="s">
        <v>125</v>
      </c>
      <c r="K501" s="48" t="s">
        <v>1143</v>
      </c>
      <c r="L501" s="107" t="s">
        <v>78</v>
      </c>
      <c r="M501" s="29">
        <v>3</v>
      </c>
      <c r="N501" s="167" t="s">
        <v>5672</v>
      </c>
      <c r="O501" s="157">
        <v>45589.6423611111</v>
      </c>
      <c r="P501" s="47"/>
      <c r="Q501" s="47"/>
      <c r="R501" s="129"/>
      <c r="S501" s="129"/>
      <c r="T501" s="47"/>
      <c r="U501" s="47" t="s">
        <v>5673</v>
      </c>
      <c r="V501" t="s">
        <v>1529</v>
      </c>
      <c r="W501" t="s">
        <v>5667</v>
      </c>
      <c r="X501" t="s">
        <v>132</v>
      </c>
      <c r="Y501" t="s">
        <v>3620</v>
      </c>
    </row>
    <row r="502" spans="1:21">
      <c r="A502" s="109">
        <v>517</v>
      </c>
      <c r="B502" s="29" t="s">
        <v>117</v>
      </c>
      <c r="C502" s="47" t="s">
        <v>150</v>
      </c>
      <c r="D502" s="134" t="s">
        <v>1529</v>
      </c>
      <c r="E502" s="54" t="s">
        <v>412</v>
      </c>
      <c r="F502" s="126" t="s">
        <v>5948</v>
      </c>
      <c r="G502" s="80">
        <v>45597</v>
      </c>
      <c r="H502" s="80">
        <v>45627</v>
      </c>
      <c r="I502" s="34" t="s">
        <v>124</v>
      </c>
      <c r="J502" s="34" t="s">
        <v>125</v>
      </c>
      <c r="K502" s="48" t="s">
        <v>1143</v>
      </c>
      <c r="L502" s="107" t="s">
        <v>78</v>
      </c>
      <c r="M502" s="29">
        <v>3</v>
      </c>
      <c r="N502" s="157"/>
      <c r="O502" s="157"/>
      <c r="P502" s="47"/>
      <c r="Q502" s="47"/>
      <c r="R502" s="129"/>
      <c r="S502" s="129"/>
      <c r="T502" s="47"/>
      <c r="U502" s="47"/>
    </row>
    <row r="503" ht="121.5" spans="1:25">
      <c r="A503" s="109">
        <v>518</v>
      </c>
      <c r="B503" s="29" t="s">
        <v>117</v>
      </c>
      <c r="C503" s="47" t="s">
        <v>150</v>
      </c>
      <c r="D503" s="134" t="s">
        <v>4409</v>
      </c>
      <c r="E503" s="54" t="s">
        <v>412</v>
      </c>
      <c r="F503" s="126" t="s">
        <v>5948</v>
      </c>
      <c r="G503" s="80">
        <v>45292</v>
      </c>
      <c r="H503" s="80">
        <v>45323</v>
      </c>
      <c r="I503" s="34" t="s">
        <v>124</v>
      </c>
      <c r="J503" s="34" t="s">
        <v>125</v>
      </c>
      <c r="K503" s="48" t="s">
        <v>1143</v>
      </c>
      <c r="L503" s="107" t="s">
        <v>78</v>
      </c>
      <c r="M503" s="29">
        <v>3</v>
      </c>
      <c r="N503" s="34" t="s">
        <v>5662</v>
      </c>
      <c r="O503" s="65">
        <v>45313.6805555556</v>
      </c>
      <c r="P503" s="35"/>
      <c r="Q503" s="35"/>
      <c r="R503" s="40"/>
      <c r="S503" s="40"/>
      <c r="T503" s="36"/>
      <c r="U503" s="34" t="s">
        <v>5663</v>
      </c>
      <c r="V503" s="34" t="s">
        <v>4409</v>
      </c>
      <c r="W503" s="123" t="s">
        <v>5664</v>
      </c>
      <c r="X503" t="s">
        <v>132</v>
      </c>
      <c r="Y503" t="s">
        <v>133</v>
      </c>
    </row>
    <row r="504" ht="121.5" spans="1:25">
      <c r="A504" s="109">
        <v>519</v>
      </c>
      <c r="B504" s="29" t="s">
        <v>117</v>
      </c>
      <c r="C504" s="47" t="s">
        <v>150</v>
      </c>
      <c r="D504" s="134" t="s">
        <v>4409</v>
      </c>
      <c r="E504" s="54" t="s">
        <v>412</v>
      </c>
      <c r="F504" s="126" t="s">
        <v>5948</v>
      </c>
      <c r="G504" s="80">
        <v>45352</v>
      </c>
      <c r="H504" s="80">
        <v>45383</v>
      </c>
      <c r="I504" s="34" t="s">
        <v>124</v>
      </c>
      <c r="J504" s="34" t="s">
        <v>125</v>
      </c>
      <c r="K504" s="48" t="s">
        <v>1143</v>
      </c>
      <c r="L504" s="107" t="s">
        <v>78</v>
      </c>
      <c r="M504" s="29">
        <v>3</v>
      </c>
      <c r="N504" s="34" t="s">
        <v>5665</v>
      </c>
      <c r="O504" s="65">
        <v>45385.4305555556</v>
      </c>
      <c r="P504" s="35"/>
      <c r="Q504" s="35"/>
      <c r="R504" s="40"/>
      <c r="S504" s="40"/>
      <c r="T504" s="36"/>
      <c r="U504" s="34" t="s">
        <v>5666</v>
      </c>
      <c r="V504" s="34" t="s">
        <v>4409</v>
      </c>
      <c r="W504" s="123" t="s">
        <v>5667</v>
      </c>
      <c r="X504" t="s">
        <v>132</v>
      </c>
      <c r="Y504" t="s">
        <v>144</v>
      </c>
    </row>
    <row r="505" ht="121.5" spans="1:25">
      <c r="A505" s="109">
        <v>520</v>
      </c>
      <c r="B505" s="29" t="s">
        <v>117</v>
      </c>
      <c r="C505" s="47" t="s">
        <v>150</v>
      </c>
      <c r="D505" s="134" t="s">
        <v>4409</v>
      </c>
      <c r="E505" s="54" t="s">
        <v>412</v>
      </c>
      <c r="F505" s="126" t="s">
        <v>5948</v>
      </c>
      <c r="G505" s="80">
        <v>45413</v>
      </c>
      <c r="H505" s="80">
        <v>45444</v>
      </c>
      <c r="I505" s="34" t="s">
        <v>124</v>
      </c>
      <c r="J505" s="34" t="s">
        <v>125</v>
      </c>
      <c r="K505" s="48" t="s">
        <v>1143</v>
      </c>
      <c r="L505" s="107" t="s">
        <v>78</v>
      </c>
      <c r="M505" s="29">
        <v>3</v>
      </c>
      <c r="N505" s="34" t="s">
        <v>5668</v>
      </c>
      <c r="O505" s="65">
        <v>45456.4513888889</v>
      </c>
      <c r="P505" s="35"/>
      <c r="Q505" s="35"/>
      <c r="R505" s="40"/>
      <c r="S505" s="40"/>
      <c r="T505" s="36"/>
      <c r="U505" s="34" t="s">
        <v>5669</v>
      </c>
      <c r="V505" s="34" t="s">
        <v>4409</v>
      </c>
      <c r="W505" s="123" t="s">
        <v>5667</v>
      </c>
      <c r="X505" s="124" t="s">
        <v>132</v>
      </c>
      <c r="Y505" s="124" t="s">
        <v>425</v>
      </c>
    </row>
    <row r="506" ht="24" spans="1:25">
      <c r="A506" s="109">
        <v>521</v>
      </c>
      <c r="B506" s="29" t="s">
        <v>117</v>
      </c>
      <c r="C506" s="47" t="s">
        <v>150</v>
      </c>
      <c r="D506" s="134" t="s">
        <v>4409</v>
      </c>
      <c r="E506" s="54" t="s">
        <v>412</v>
      </c>
      <c r="F506" s="126" t="s">
        <v>5948</v>
      </c>
      <c r="G506" s="80">
        <v>45474</v>
      </c>
      <c r="H506" s="80">
        <v>45505</v>
      </c>
      <c r="I506" s="34" t="s">
        <v>124</v>
      </c>
      <c r="J506" s="34" t="s">
        <v>125</v>
      </c>
      <c r="K506" s="48" t="s">
        <v>1143</v>
      </c>
      <c r="L506" s="107" t="s">
        <v>78</v>
      </c>
      <c r="M506" s="29">
        <v>3</v>
      </c>
      <c r="N506" s="167" t="s">
        <v>5670</v>
      </c>
      <c r="O506" s="157">
        <v>45502.6319444444</v>
      </c>
      <c r="P506" s="47"/>
      <c r="Q506" s="47"/>
      <c r="R506" s="129"/>
      <c r="S506" s="129"/>
      <c r="T506" s="47"/>
      <c r="U506" s="47" t="s">
        <v>5671</v>
      </c>
      <c r="V506" t="s">
        <v>4409</v>
      </c>
      <c r="W506" t="s">
        <v>5667</v>
      </c>
      <c r="X506" t="s">
        <v>132</v>
      </c>
      <c r="Y506" t="s">
        <v>138</v>
      </c>
    </row>
    <row r="507" ht="24" spans="1:25">
      <c r="A507" s="109">
        <v>522</v>
      </c>
      <c r="B507" s="29" t="s">
        <v>117</v>
      </c>
      <c r="C507" s="47" t="s">
        <v>150</v>
      </c>
      <c r="D507" s="134" t="s">
        <v>4409</v>
      </c>
      <c r="E507" s="54" t="s">
        <v>412</v>
      </c>
      <c r="F507" s="126" t="s">
        <v>5948</v>
      </c>
      <c r="G507" s="80">
        <v>45536</v>
      </c>
      <c r="H507" s="80">
        <v>45566</v>
      </c>
      <c r="I507" s="34" t="s">
        <v>124</v>
      </c>
      <c r="J507" s="34" t="s">
        <v>125</v>
      </c>
      <c r="K507" s="48" t="s">
        <v>1143</v>
      </c>
      <c r="L507" s="107" t="s">
        <v>78</v>
      </c>
      <c r="M507" s="29">
        <v>3</v>
      </c>
      <c r="N507" s="167" t="s">
        <v>5672</v>
      </c>
      <c r="O507" s="157">
        <v>45589.6423611111</v>
      </c>
      <c r="P507" s="47"/>
      <c r="Q507" s="47"/>
      <c r="R507" s="129"/>
      <c r="S507" s="129"/>
      <c r="T507" s="47"/>
      <c r="U507" s="47" t="s">
        <v>5673</v>
      </c>
      <c r="V507" t="s">
        <v>4409</v>
      </c>
      <c r="W507" t="s">
        <v>5667</v>
      </c>
      <c r="X507" t="s">
        <v>132</v>
      </c>
      <c r="Y507" t="s">
        <v>3620</v>
      </c>
    </row>
    <row r="508" spans="1:21">
      <c r="A508" s="109">
        <v>523</v>
      </c>
      <c r="B508" s="29" t="s">
        <v>117</v>
      </c>
      <c r="C508" s="47" t="s">
        <v>150</v>
      </c>
      <c r="D508" s="134" t="s">
        <v>4409</v>
      </c>
      <c r="E508" s="54" t="s">
        <v>412</v>
      </c>
      <c r="F508" s="126" t="s">
        <v>5948</v>
      </c>
      <c r="G508" s="80">
        <v>45597</v>
      </c>
      <c r="H508" s="80">
        <v>45627</v>
      </c>
      <c r="I508" s="34" t="s">
        <v>124</v>
      </c>
      <c r="J508" s="34" t="s">
        <v>125</v>
      </c>
      <c r="K508" s="48" t="s">
        <v>1143</v>
      </c>
      <c r="L508" s="107" t="s">
        <v>78</v>
      </c>
      <c r="M508" s="29">
        <v>3</v>
      </c>
      <c r="N508" s="157"/>
      <c r="O508" s="157"/>
      <c r="P508" s="47"/>
      <c r="Q508" s="47"/>
      <c r="R508" s="129"/>
      <c r="S508" s="129"/>
      <c r="T508" s="47"/>
      <c r="U508" s="47"/>
    </row>
    <row r="509" ht="135" spans="1:25">
      <c r="A509" s="109">
        <v>524</v>
      </c>
      <c r="B509" s="29" t="s">
        <v>117</v>
      </c>
      <c r="C509" s="29" t="s">
        <v>150</v>
      </c>
      <c r="D509" s="134" t="s">
        <v>4606</v>
      </c>
      <c r="E509" s="54" t="s">
        <v>412</v>
      </c>
      <c r="F509" s="126" t="s">
        <v>5948</v>
      </c>
      <c r="G509" s="80">
        <v>45292</v>
      </c>
      <c r="H509" s="80">
        <v>45444</v>
      </c>
      <c r="I509" s="29" t="s">
        <v>124</v>
      </c>
      <c r="J509" s="29" t="s">
        <v>125</v>
      </c>
      <c r="K509" s="48" t="s">
        <v>1143</v>
      </c>
      <c r="L509" s="107" t="s">
        <v>78</v>
      </c>
      <c r="M509" s="29">
        <v>15</v>
      </c>
      <c r="N509" s="34" t="s">
        <v>5674</v>
      </c>
      <c r="O509" s="65">
        <v>45423.46875</v>
      </c>
      <c r="P509" s="35"/>
      <c r="Q509" s="35"/>
      <c r="R509" s="40"/>
      <c r="S509" s="40"/>
      <c r="T509" s="36"/>
      <c r="U509" s="34" t="s">
        <v>5675</v>
      </c>
      <c r="V509" s="34" t="s">
        <v>4606</v>
      </c>
      <c r="W509" s="123" t="s">
        <v>5676</v>
      </c>
      <c r="X509" t="s">
        <v>132</v>
      </c>
      <c r="Y509" t="s">
        <v>438</v>
      </c>
    </row>
    <row r="510" spans="1:23">
      <c r="A510" s="109">
        <v>525</v>
      </c>
      <c r="B510" s="29" t="s">
        <v>117</v>
      </c>
      <c r="C510" s="29" t="s">
        <v>150</v>
      </c>
      <c r="D510" s="134" t="s">
        <v>4606</v>
      </c>
      <c r="E510" s="54" t="s">
        <v>412</v>
      </c>
      <c r="F510" s="126" t="s">
        <v>5948</v>
      </c>
      <c r="G510" s="80">
        <v>45474</v>
      </c>
      <c r="H510" s="80">
        <v>45627</v>
      </c>
      <c r="I510" s="29" t="s">
        <v>124</v>
      </c>
      <c r="J510" s="29" t="s">
        <v>125</v>
      </c>
      <c r="K510" s="48" t="s">
        <v>1143</v>
      </c>
      <c r="L510" s="107" t="s">
        <v>78</v>
      </c>
      <c r="M510" s="29">
        <v>15</v>
      </c>
      <c r="N510" s="167"/>
      <c r="O510" s="157"/>
      <c r="P510" s="47"/>
      <c r="Q510" s="47"/>
      <c r="R510" s="129"/>
      <c r="S510" s="129"/>
      <c r="T510" s="47"/>
      <c r="U510" s="34"/>
      <c r="W510" s="123"/>
    </row>
    <row r="511" ht="121.5" spans="1:25">
      <c r="A511" s="109">
        <v>526</v>
      </c>
      <c r="B511" s="47" t="s">
        <v>117</v>
      </c>
      <c r="C511" s="47" t="s">
        <v>150</v>
      </c>
      <c r="D511" s="134" t="s">
        <v>1547</v>
      </c>
      <c r="E511" s="57" t="s">
        <v>455</v>
      </c>
      <c r="F511" s="126" t="s">
        <v>5948</v>
      </c>
      <c r="G511" s="80">
        <v>45413</v>
      </c>
      <c r="H511" s="80">
        <v>45444</v>
      </c>
      <c r="I511" s="47" t="s">
        <v>124</v>
      </c>
      <c r="J511" s="47" t="s">
        <v>125</v>
      </c>
      <c r="K511" s="48" t="s">
        <v>1143</v>
      </c>
      <c r="L511" s="107" t="s">
        <v>78</v>
      </c>
      <c r="M511" s="47">
        <v>9</v>
      </c>
      <c r="N511" s="34" t="s">
        <v>5677</v>
      </c>
      <c r="O511" s="65">
        <v>45357.4486111111</v>
      </c>
      <c r="P511" s="35"/>
      <c r="Q511" s="35"/>
      <c r="R511" s="40"/>
      <c r="S511" s="40"/>
      <c r="T511" s="36"/>
      <c r="U511" s="34" t="s">
        <v>5678</v>
      </c>
      <c r="V511" s="34" t="s">
        <v>1547</v>
      </c>
      <c r="W511" s="123" t="s">
        <v>5679</v>
      </c>
      <c r="X511" t="s">
        <v>132</v>
      </c>
      <c r="Y511" t="s">
        <v>163</v>
      </c>
    </row>
    <row r="512" ht="189" spans="1:25">
      <c r="A512" s="109">
        <v>527</v>
      </c>
      <c r="B512" s="47" t="s">
        <v>117</v>
      </c>
      <c r="C512" s="47" t="s">
        <v>150</v>
      </c>
      <c r="D512" s="134" t="s">
        <v>1547</v>
      </c>
      <c r="E512" s="57" t="s">
        <v>455</v>
      </c>
      <c r="F512" s="126" t="s">
        <v>5948</v>
      </c>
      <c r="G512" s="80">
        <v>45474</v>
      </c>
      <c r="H512" s="80">
        <v>45536</v>
      </c>
      <c r="I512" s="47" t="s">
        <v>124</v>
      </c>
      <c r="J512" s="47" t="s">
        <v>125</v>
      </c>
      <c r="K512" s="48" t="s">
        <v>1143</v>
      </c>
      <c r="L512" s="107" t="s">
        <v>78</v>
      </c>
      <c r="M512" s="47">
        <v>9</v>
      </c>
      <c r="N512" s="167" t="s">
        <v>5680</v>
      </c>
      <c r="O512" s="157">
        <v>45357.4486111111</v>
      </c>
      <c r="P512" s="47"/>
      <c r="Q512" s="47"/>
      <c r="R512" s="129"/>
      <c r="S512" s="129"/>
      <c r="T512" s="47"/>
      <c r="U512" s="34" t="s">
        <v>5681</v>
      </c>
      <c r="V512" t="s">
        <v>1547</v>
      </c>
      <c r="W512" s="123" t="s">
        <v>5682</v>
      </c>
      <c r="X512" t="s">
        <v>132</v>
      </c>
      <c r="Y512" t="s">
        <v>163</v>
      </c>
    </row>
    <row r="513" ht="67.5" spans="1:25">
      <c r="A513" s="109">
        <v>528</v>
      </c>
      <c r="B513" s="47" t="s">
        <v>117</v>
      </c>
      <c r="C513" s="93" t="s">
        <v>150</v>
      </c>
      <c r="D513" s="102" t="s">
        <v>1567</v>
      </c>
      <c r="E513" s="57" t="s">
        <v>412</v>
      </c>
      <c r="F513" s="126" t="s">
        <v>5948</v>
      </c>
      <c r="G513" s="80">
        <v>45292</v>
      </c>
      <c r="H513" s="80">
        <v>45323</v>
      </c>
      <c r="I513" s="34" t="s">
        <v>124</v>
      </c>
      <c r="J513" s="34" t="s">
        <v>125</v>
      </c>
      <c r="K513" s="48" t="s">
        <v>1143</v>
      </c>
      <c r="L513" s="107" t="s">
        <v>78</v>
      </c>
      <c r="M513" s="47">
        <v>6</v>
      </c>
      <c r="N513" s="34" t="s">
        <v>5683</v>
      </c>
      <c r="O513" s="65">
        <v>45341.4513888889</v>
      </c>
      <c r="P513" s="35"/>
      <c r="Q513" s="35"/>
      <c r="R513" s="40"/>
      <c r="S513" s="40"/>
      <c r="T513" s="36"/>
      <c r="U513" s="34" t="s">
        <v>5684</v>
      </c>
      <c r="V513" s="34" t="s">
        <v>4188</v>
      </c>
      <c r="W513" s="123" t="s">
        <v>5685</v>
      </c>
      <c r="X513" t="s">
        <v>132</v>
      </c>
      <c r="Y513" t="s">
        <v>170</v>
      </c>
    </row>
    <row r="514" ht="67.5" spans="1:25">
      <c r="A514" s="109">
        <v>529</v>
      </c>
      <c r="B514" s="47" t="s">
        <v>117</v>
      </c>
      <c r="C514" s="93" t="s">
        <v>150</v>
      </c>
      <c r="D514" s="102" t="s">
        <v>1567</v>
      </c>
      <c r="E514" s="57" t="s">
        <v>412</v>
      </c>
      <c r="F514" s="126" t="s">
        <v>5948</v>
      </c>
      <c r="G514" s="80">
        <v>45352</v>
      </c>
      <c r="H514" s="80">
        <v>45383</v>
      </c>
      <c r="I514" s="34" t="s">
        <v>124</v>
      </c>
      <c r="J514" s="34" t="s">
        <v>125</v>
      </c>
      <c r="K514" s="48" t="s">
        <v>1143</v>
      </c>
      <c r="L514" s="107" t="s">
        <v>78</v>
      </c>
      <c r="M514" s="47">
        <v>6</v>
      </c>
      <c r="N514" s="34" t="s">
        <v>5686</v>
      </c>
      <c r="O514" s="65">
        <v>45404.4166666667</v>
      </c>
      <c r="P514" s="35"/>
      <c r="Q514" s="35"/>
      <c r="R514" s="40"/>
      <c r="S514" s="40"/>
      <c r="T514" s="36"/>
      <c r="U514" s="34" t="s">
        <v>5687</v>
      </c>
      <c r="V514" s="34" t="s">
        <v>4188</v>
      </c>
      <c r="W514" s="123" t="s">
        <v>5685</v>
      </c>
      <c r="X514" t="s">
        <v>132</v>
      </c>
      <c r="Y514" t="s">
        <v>144</v>
      </c>
    </row>
    <row r="515" ht="67.5" spans="1:25">
      <c r="A515" s="109">
        <v>530</v>
      </c>
      <c r="B515" s="47" t="s">
        <v>117</v>
      </c>
      <c r="C515" s="93" t="s">
        <v>150</v>
      </c>
      <c r="D515" s="102" t="s">
        <v>1567</v>
      </c>
      <c r="E515" s="57" t="s">
        <v>412</v>
      </c>
      <c r="F515" s="126" t="s">
        <v>5948</v>
      </c>
      <c r="G515" s="80">
        <v>45413</v>
      </c>
      <c r="H515" s="80">
        <v>45444</v>
      </c>
      <c r="I515" s="34" t="s">
        <v>124</v>
      </c>
      <c r="J515" s="34" t="s">
        <v>125</v>
      </c>
      <c r="K515" s="48" t="s">
        <v>1143</v>
      </c>
      <c r="L515" s="107" t="s">
        <v>78</v>
      </c>
      <c r="M515" s="47">
        <v>6</v>
      </c>
      <c r="N515" s="34" t="s">
        <v>5688</v>
      </c>
      <c r="O515" s="65">
        <v>45470.4604166667</v>
      </c>
      <c r="P515" s="35"/>
      <c r="Q515" s="35"/>
      <c r="R515" s="40"/>
      <c r="S515" s="40"/>
      <c r="T515" s="36"/>
      <c r="U515" s="34" t="s">
        <v>5689</v>
      </c>
      <c r="V515" s="34" t="s">
        <v>4188</v>
      </c>
      <c r="W515" s="123" t="s">
        <v>5685</v>
      </c>
      <c r="X515" s="124" t="s">
        <v>132</v>
      </c>
      <c r="Y515" s="124" t="s">
        <v>425</v>
      </c>
    </row>
    <row r="516" ht="24" spans="1:25">
      <c r="A516" s="109">
        <v>531</v>
      </c>
      <c r="B516" s="47" t="s">
        <v>117</v>
      </c>
      <c r="C516" s="93" t="s">
        <v>150</v>
      </c>
      <c r="D516" s="102" t="s">
        <v>1567</v>
      </c>
      <c r="E516" s="57" t="s">
        <v>412</v>
      </c>
      <c r="F516" s="126" t="s">
        <v>5948</v>
      </c>
      <c r="G516" s="80">
        <v>45474</v>
      </c>
      <c r="H516" s="80">
        <v>45505</v>
      </c>
      <c r="I516" s="34" t="s">
        <v>124</v>
      </c>
      <c r="J516" s="34" t="s">
        <v>125</v>
      </c>
      <c r="K516" s="48" t="s">
        <v>1143</v>
      </c>
      <c r="L516" s="107" t="s">
        <v>78</v>
      </c>
      <c r="M516" s="47">
        <v>6</v>
      </c>
      <c r="N516" s="167" t="s">
        <v>5690</v>
      </c>
      <c r="O516" s="157">
        <v>45510.4513888889</v>
      </c>
      <c r="P516" s="47"/>
      <c r="Q516" s="47"/>
      <c r="R516" s="129"/>
      <c r="S516" s="129"/>
      <c r="T516" s="47"/>
      <c r="U516" s="47" t="s">
        <v>5691</v>
      </c>
      <c r="V516" t="s">
        <v>4188</v>
      </c>
      <c r="W516" t="s">
        <v>5685</v>
      </c>
      <c r="X516" t="s">
        <v>132</v>
      </c>
      <c r="Y516" t="s">
        <v>498</v>
      </c>
    </row>
    <row r="517" ht="24" spans="1:25">
      <c r="A517" s="109">
        <v>532</v>
      </c>
      <c r="B517" s="47" t="s">
        <v>117</v>
      </c>
      <c r="C517" s="93" t="s">
        <v>150</v>
      </c>
      <c r="D517" s="102" t="s">
        <v>1567</v>
      </c>
      <c r="E517" s="57" t="s">
        <v>412</v>
      </c>
      <c r="F517" s="126" t="s">
        <v>5948</v>
      </c>
      <c r="G517" s="80">
        <v>45536</v>
      </c>
      <c r="H517" s="80">
        <v>45566</v>
      </c>
      <c r="I517" s="34" t="s">
        <v>124</v>
      </c>
      <c r="J517" s="34" t="s">
        <v>125</v>
      </c>
      <c r="K517" s="48" t="s">
        <v>1143</v>
      </c>
      <c r="L517" s="107" t="s">
        <v>78</v>
      </c>
      <c r="M517" s="47">
        <v>6</v>
      </c>
      <c r="N517" s="167" t="s">
        <v>5692</v>
      </c>
      <c r="O517" s="157">
        <v>45589.4791666667</v>
      </c>
      <c r="P517" s="47"/>
      <c r="Q517" s="47"/>
      <c r="R517" s="129"/>
      <c r="S517" s="129"/>
      <c r="T517" s="47"/>
      <c r="U517" s="47" t="s">
        <v>5693</v>
      </c>
      <c r="V517" t="s">
        <v>1567</v>
      </c>
      <c r="W517" t="s">
        <v>5694</v>
      </c>
      <c r="X517" t="s">
        <v>132</v>
      </c>
      <c r="Y517" t="s">
        <v>3620</v>
      </c>
    </row>
    <row r="518" spans="1:21">
      <c r="A518" s="109">
        <v>533</v>
      </c>
      <c r="B518" s="47" t="s">
        <v>117</v>
      </c>
      <c r="C518" s="93" t="s">
        <v>150</v>
      </c>
      <c r="D518" s="102" t="s">
        <v>1567</v>
      </c>
      <c r="E518" s="57" t="s">
        <v>412</v>
      </c>
      <c r="F518" s="126" t="s">
        <v>5948</v>
      </c>
      <c r="G518" s="80">
        <v>45597</v>
      </c>
      <c r="H518" s="80">
        <v>45627</v>
      </c>
      <c r="I518" s="34" t="s">
        <v>124</v>
      </c>
      <c r="J518" s="34" t="s">
        <v>125</v>
      </c>
      <c r="K518" s="48" t="s">
        <v>1143</v>
      </c>
      <c r="L518" s="107" t="s">
        <v>78</v>
      </c>
      <c r="M518" s="47">
        <v>6</v>
      </c>
      <c r="N518" s="157"/>
      <c r="O518" s="157"/>
      <c r="P518" s="47"/>
      <c r="Q518" s="47"/>
      <c r="R518" s="129"/>
      <c r="S518" s="129"/>
      <c r="T518" s="29"/>
      <c r="U518" s="47"/>
    </row>
    <row r="519" ht="67.5" spans="1:25">
      <c r="A519" s="109">
        <v>534</v>
      </c>
      <c r="B519" s="47" t="s">
        <v>117</v>
      </c>
      <c r="C519" s="93" t="s">
        <v>150</v>
      </c>
      <c r="D519" s="102" t="s">
        <v>4617</v>
      </c>
      <c r="E519" s="57" t="s">
        <v>412</v>
      </c>
      <c r="F519" s="126" t="s">
        <v>5948</v>
      </c>
      <c r="G519" s="80">
        <v>45292</v>
      </c>
      <c r="H519" s="80">
        <v>45323</v>
      </c>
      <c r="I519" s="93" t="s">
        <v>124</v>
      </c>
      <c r="J519" s="34" t="s">
        <v>125</v>
      </c>
      <c r="K519" s="48" t="s">
        <v>1143</v>
      </c>
      <c r="L519" s="107" t="s">
        <v>78</v>
      </c>
      <c r="M519" s="47">
        <v>3</v>
      </c>
      <c r="N519" s="34" t="s">
        <v>5695</v>
      </c>
      <c r="O519" s="65">
        <v>45341.4826388889</v>
      </c>
      <c r="P519" s="35"/>
      <c r="Q519" s="35"/>
      <c r="R519" s="40"/>
      <c r="S519" s="40"/>
      <c r="T519" s="36"/>
      <c r="U519" s="34" t="s">
        <v>5696</v>
      </c>
      <c r="V519" s="34" t="s">
        <v>4619</v>
      </c>
      <c r="W519" s="123" t="s">
        <v>5697</v>
      </c>
      <c r="X519" t="s">
        <v>132</v>
      </c>
      <c r="Y519" t="s">
        <v>170</v>
      </c>
    </row>
    <row r="520" ht="67.5" spans="1:25">
      <c r="A520" s="109">
        <v>535</v>
      </c>
      <c r="B520" s="47" t="s">
        <v>117</v>
      </c>
      <c r="C520" s="93" t="s">
        <v>150</v>
      </c>
      <c r="D520" s="102" t="s">
        <v>4617</v>
      </c>
      <c r="E520" s="57" t="s">
        <v>412</v>
      </c>
      <c r="F520" s="126" t="s">
        <v>5948</v>
      </c>
      <c r="G520" s="80">
        <v>45352</v>
      </c>
      <c r="H520" s="80">
        <v>45383</v>
      </c>
      <c r="I520" s="93" t="s">
        <v>124</v>
      </c>
      <c r="J520" s="34" t="s">
        <v>125</v>
      </c>
      <c r="K520" s="48" t="s">
        <v>1143</v>
      </c>
      <c r="L520" s="107" t="s">
        <v>78</v>
      </c>
      <c r="M520" s="47">
        <v>3</v>
      </c>
      <c r="N520" s="34" t="s">
        <v>5698</v>
      </c>
      <c r="O520" s="65">
        <v>45404.4583333333</v>
      </c>
      <c r="P520" s="35"/>
      <c r="Q520" s="35"/>
      <c r="R520" s="40"/>
      <c r="S520" s="40"/>
      <c r="T520" s="36"/>
      <c r="U520" s="34" t="s">
        <v>5699</v>
      </c>
      <c r="V520" s="34" t="s">
        <v>4619</v>
      </c>
      <c r="W520" s="123" t="s">
        <v>5697</v>
      </c>
      <c r="X520" t="s">
        <v>132</v>
      </c>
      <c r="Y520" t="s">
        <v>144</v>
      </c>
    </row>
    <row r="521" ht="67.5" spans="1:25">
      <c r="A521" s="109">
        <v>536</v>
      </c>
      <c r="B521" s="47" t="s">
        <v>117</v>
      </c>
      <c r="C521" s="93" t="s">
        <v>150</v>
      </c>
      <c r="D521" s="102" t="s">
        <v>4617</v>
      </c>
      <c r="E521" s="57" t="s">
        <v>412</v>
      </c>
      <c r="F521" s="126" t="s">
        <v>5948</v>
      </c>
      <c r="G521" s="80">
        <v>45413</v>
      </c>
      <c r="H521" s="80">
        <v>45444</v>
      </c>
      <c r="I521" s="93" t="s">
        <v>124</v>
      </c>
      <c r="J521" s="34" t="s">
        <v>125</v>
      </c>
      <c r="K521" s="48" t="s">
        <v>1143</v>
      </c>
      <c r="L521" s="107" t="s">
        <v>78</v>
      </c>
      <c r="M521" s="47">
        <v>3</v>
      </c>
      <c r="N521" s="34" t="s">
        <v>5700</v>
      </c>
      <c r="O521" s="65">
        <v>45470.3868055556</v>
      </c>
      <c r="P521" s="35"/>
      <c r="Q521" s="35"/>
      <c r="R521" s="40"/>
      <c r="S521" s="40"/>
      <c r="T521" s="36"/>
      <c r="U521" s="34" t="s">
        <v>5701</v>
      </c>
      <c r="V521" s="34" t="s">
        <v>4619</v>
      </c>
      <c r="W521" s="123" t="s">
        <v>5702</v>
      </c>
      <c r="X521" s="124" t="s">
        <v>132</v>
      </c>
      <c r="Y521" s="124" t="s">
        <v>425</v>
      </c>
    </row>
    <row r="522" ht="24" spans="1:25">
      <c r="A522" s="109">
        <v>537</v>
      </c>
      <c r="B522" s="47" t="s">
        <v>117</v>
      </c>
      <c r="C522" s="93" t="s">
        <v>150</v>
      </c>
      <c r="D522" s="102" t="s">
        <v>4617</v>
      </c>
      <c r="E522" s="57" t="s">
        <v>412</v>
      </c>
      <c r="F522" s="126" t="s">
        <v>5948</v>
      </c>
      <c r="G522" s="80">
        <v>45474</v>
      </c>
      <c r="H522" s="80">
        <v>45505</v>
      </c>
      <c r="I522" s="93" t="s">
        <v>124</v>
      </c>
      <c r="J522" s="34" t="s">
        <v>125</v>
      </c>
      <c r="K522" s="48" t="s">
        <v>1143</v>
      </c>
      <c r="L522" s="107" t="s">
        <v>78</v>
      </c>
      <c r="M522" s="47">
        <v>3</v>
      </c>
      <c r="N522" s="167" t="s">
        <v>5703</v>
      </c>
      <c r="O522" s="157">
        <v>45518.4583333333</v>
      </c>
      <c r="P522" s="47"/>
      <c r="Q522" s="47"/>
      <c r="R522" s="129"/>
      <c r="S522" s="129"/>
      <c r="T522" s="29"/>
      <c r="U522" s="47" t="s">
        <v>5704</v>
      </c>
      <c r="V522" t="s">
        <v>4619</v>
      </c>
      <c r="W522" t="s">
        <v>5702</v>
      </c>
      <c r="X522" t="s">
        <v>132</v>
      </c>
      <c r="Y522" t="s">
        <v>498</v>
      </c>
    </row>
    <row r="523" ht="42.75" spans="1:25">
      <c r="A523" s="109">
        <v>538</v>
      </c>
      <c r="B523" s="47" t="s">
        <v>117</v>
      </c>
      <c r="C523" s="93" t="s">
        <v>150</v>
      </c>
      <c r="D523" s="102" t="s">
        <v>4617</v>
      </c>
      <c r="E523" s="57" t="s">
        <v>412</v>
      </c>
      <c r="F523" s="126" t="s">
        <v>5948</v>
      </c>
      <c r="G523" s="80">
        <v>45536</v>
      </c>
      <c r="H523" s="80">
        <v>45566</v>
      </c>
      <c r="I523" s="93" t="s">
        <v>124</v>
      </c>
      <c r="J523" s="34" t="s">
        <v>125</v>
      </c>
      <c r="K523" s="48" t="s">
        <v>1143</v>
      </c>
      <c r="L523" s="107" t="s">
        <v>78</v>
      </c>
      <c r="M523" s="47">
        <v>3</v>
      </c>
      <c r="N523" s="168" t="s">
        <v>5692</v>
      </c>
      <c r="O523" s="169">
        <v>45589.4791666667</v>
      </c>
      <c r="P523" s="170"/>
      <c r="Q523" s="170"/>
      <c r="R523" s="171"/>
      <c r="S523" s="171"/>
      <c r="T523" s="172"/>
      <c r="U523" s="47" t="s">
        <v>5705</v>
      </c>
      <c r="V523" t="s">
        <v>4617</v>
      </c>
      <c r="W523" t="s">
        <v>5706</v>
      </c>
      <c r="X523" t="s">
        <v>132</v>
      </c>
      <c r="Y523" t="s">
        <v>3620</v>
      </c>
    </row>
    <row r="524" ht="14.25" spans="1:21">
      <c r="A524" s="109">
        <v>539</v>
      </c>
      <c r="B524" s="47" t="s">
        <v>117</v>
      </c>
      <c r="C524" s="93" t="s">
        <v>150</v>
      </c>
      <c r="D524" s="102" t="s">
        <v>4617</v>
      </c>
      <c r="E524" s="57" t="s">
        <v>412</v>
      </c>
      <c r="F524" s="126" t="s">
        <v>5948</v>
      </c>
      <c r="G524" s="80">
        <v>45597</v>
      </c>
      <c r="H524" s="80">
        <v>45627</v>
      </c>
      <c r="I524" s="93" t="s">
        <v>124</v>
      </c>
      <c r="J524" s="34" t="s">
        <v>125</v>
      </c>
      <c r="K524" s="48" t="s">
        <v>1143</v>
      </c>
      <c r="L524" s="107" t="s">
        <v>78</v>
      </c>
      <c r="M524" s="47">
        <v>3</v>
      </c>
      <c r="N524" s="169"/>
      <c r="O524" s="169"/>
      <c r="P524" s="170"/>
      <c r="Q524" s="170"/>
      <c r="R524" s="171"/>
      <c r="S524" s="171"/>
      <c r="T524" s="172"/>
      <c r="U524" s="47"/>
    </row>
    <row r="525" ht="148.5" spans="1:25">
      <c r="A525" s="109">
        <v>540</v>
      </c>
      <c r="B525" s="47" t="s">
        <v>117</v>
      </c>
      <c r="C525" s="93" t="s">
        <v>150</v>
      </c>
      <c r="D525" s="134" t="s">
        <v>4620</v>
      </c>
      <c r="E525" s="54" t="s">
        <v>157</v>
      </c>
      <c r="F525" s="126" t="s">
        <v>5948</v>
      </c>
      <c r="G525" s="80">
        <v>45292</v>
      </c>
      <c r="H525" s="80">
        <v>45323</v>
      </c>
      <c r="I525" s="93" t="s">
        <v>124</v>
      </c>
      <c r="J525" s="34" t="s">
        <v>125</v>
      </c>
      <c r="K525" s="48" t="s">
        <v>1143</v>
      </c>
      <c r="L525" s="107" t="s">
        <v>78</v>
      </c>
      <c r="M525" s="47">
        <v>3</v>
      </c>
      <c r="N525" s="34" t="s">
        <v>5968</v>
      </c>
      <c r="O525" s="65">
        <v>45341.4826388889</v>
      </c>
      <c r="P525" s="35"/>
      <c r="Q525" s="35"/>
      <c r="R525" s="40"/>
      <c r="S525" s="40"/>
      <c r="T525" s="36"/>
      <c r="U525" s="34" t="s">
        <v>5969</v>
      </c>
      <c r="V525" s="34" t="s">
        <v>4621</v>
      </c>
      <c r="W525" s="123" t="s">
        <v>5970</v>
      </c>
      <c r="X525" t="s">
        <v>132</v>
      </c>
      <c r="Y525" t="s">
        <v>170</v>
      </c>
    </row>
    <row r="526" ht="148.5" spans="1:25">
      <c r="A526" s="109">
        <v>541</v>
      </c>
      <c r="B526" s="47" t="s">
        <v>117</v>
      </c>
      <c r="C526" s="93" t="s">
        <v>150</v>
      </c>
      <c r="D526" s="134" t="s">
        <v>4620</v>
      </c>
      <c r="E526" s="54" t="s">
        <v>157</v>
      </c>
      <c r="F526" s="126" t="s">
        <v>5948</v>
      </c>
      <c r="G526" s="80">
        <v>45352</v>
      </c>
      <c r="H526" s="80">
        <v>45383</v>
      </c>
      <c r="I526" s="93" t="s">
        <v>124</v>
      </c>
      <c r="J526" s="34" t="s">
        <v>125</v>
      </c>
      <c r="K526" s="48" t="s">
        <v>1143</v>
      </c>
      <c r="L526" s="107" t="s">
        <v>78</v>
      </c>
      <c r="M526" s="47">
        <v>3</v>
      </c>
      <c r="N526" s="34" t="s">
        <v>5968</v>
      </c>
      <c r="O526" s="65">
        <v>45341.4826388889</v>
      </c>
      <c r="P526" s="35"/>
      <c r="Q526" s="35"/>
      <c r="R526" s="40"/>
      <c r="S526" s="40"/>
      <c r="T526" s="36"/>
      <c r="U526" s="34" t="s">
        <v>5969</v>
      </c>
      <c r="V526" s="34" t="s">
        <v>4621</v>
      </c>
      <c r="W526" s="123" t="s">
        <v>5970</v>
      </c>
      <c r="X526" t="s">
        <v>132</v>
      </c>
      <c r="Y526" t="s">
        <v>170</v>
      </c>
    </row>
    <row r="527" ht="148.5" spans="1:25">
      <c r="A527" s="109">
        <v>542</v>
      </c>
      <c r="B527" s="47" t="s">
        <v>117</v>
      </c>
      <c r="C527" s="93" t="s">
        <v>150</v>
      </c>
      <c r="D527" s="134" t="s">
        <v>4620</v>
      </c>
      <c r="E527" s="54" t="s">
        <v>157</v>
      </c>
      <c r="F527" s="126" t="s">
        <v>5948</v>
      </c>
      <c r="G527" s="80">
        <v>45413</v>
      </c>
      <c r="H527" s="80">
        <v>45444</v>
      </c>
      <c r="I527" s="93" t="s">
        <v>124</v>
      </c>
      <c r="J527" s="34" t="s">
        <v>125</v>
      </c>
      <c r="K527" s="48" t="s">
        <v>1143</v>
      </c>
      <c r="L527" s="107" t="s">
        <v>78</v>
      </c>
      <c r="M527" s="47">
        <v>3</v>
      </c>
      <c r="N527" s="34" t="s">
        <v>5968</v>
      </c>
      <c r="O527" s="65">
        <v>45341.4826388889</v>
      </c>
      <c r="P527" s="35"/>
      <c r="Q527" s="35"/>
      <c r="R527" s="40"/>
      <c r="S527" s="40"/>
      <c r="T527" s="36"/>
      <c r="U527" s="34" t="s">
        <v>5969</v>
      </c>
      <c r="V527" s="34" t="s">
        <v>4621</v>
      </c>
      <c r="W527" s="123" t="s">
        <v>5970</v>
      </c>
      <c r="X527" t="s">
        <v>132</v>
      </c>
      <c r="Y527" t="s">
        <v>170</v>
      </c>
    </row>
    <row r="528" ht="42.75" spans="1:25">
      <c r="A528" s="109">
        <v>543</v>
      </c>
      <c r="B528" s="47" t="s">
        <v>117</v>
      </c>
      <c r="C528" s="93" t="s">
        <v>150</v>
      </c>
      <c r="D528" s="134" t="s">
        <v>4620</v>
      </c>
      <c r="E528" s="54" t="s">
        <v>157</v>
      </c>
      <c r="F528" s="126" t="s">
        <v>5948</v>
      </c>
      <c r="G528" s="80">
        <v>45474</v>
      </c>
      <c r="H528" s="80">
        <v>45505</v>
      </c>
      <c r="I528" s="93" t="s">
        <v>124</v>
      </c>
      <c r="J528" s="34" t="s">
        <v>125</v>
      </c>
      <c r="K528" s="48" t="s">
        <v>1143</v>
      </c>
      <c r="L528" s="107" t="s">
        <v>78</v>
      </c>
      <c r="M528" s="47">
        <v>3</v>
      </c>
      <c r="N528" s="168" t="s">
        <v>5692</v>
      </c>
      <c r="O528" s="169">
        <v>45589.4791666667</v>
      </c>
      <c r="P528" s="170"/>
      <c r="Q528" s="170"/>
      <c r="R528" s="171"/>
      <c r="S528" s="171"/>
      <c r="T528" s="172"/>
      <c r="U528" s="47" t="s">
        <v>5705</v>
      </c>
      <c r="V528" t="s">
        <v>4620</v>
      </c>
      <c r="W528" t="s">
        <v>5706</v>
      </c>
      <c r="X528" t="s">
        <v>132</v>
      </c>
      <c r="Y528" t="s">
        <v>3620</v>
      </c>
    </row>
    <row r="529" ht="42.75" spans="1:25">
      <c r="A529" s="109">
        <v>544</v>
      </c>
      <c r="B529" s="47" t="s">
        <v>117</v>
      </c>
      <c r="C529" s="93" t="s">
        <v>150</v>
      </c>
      <c r="D529" s="134" t="s">
        <v>4620</v>
      </c>
      <c r="E529" s="54" t="s">
        <v>157</v>
      </c>
      <c r="F529" s="126" t="s">
        <v>5948</v>
      </c>
      <c r="G529" s="80">
        <v>45536</v>
      </c>
      <c r="H529" s="80">
        <v>45566</v>
      </c>
      <c r="I529" s="93" t="s">
        <v>124</v>
      </c>
      <c r="J529" s="34" t="s">
        <v>125</v>
      </c>
      <c r="K529" s="48" t="s">
        <v>1143</v>
      </c>
      <c r="L529" s="107" t="s">
        <v>78</v>
      </c>
      <c r="M529" s="47">
        <v>3</v>
      </c>
      <c r="N529" s="168" t="s">
        <v>5692</v>
      </c>
      <c r="O529" s="169">
        <v>45589.4791666667</v>
      </c>
      <c r="P529" s="170"/>
      <c r="Q529" s="170"/>
      <c r="R529" s="171"/>
      <c r="S529" s="171"/>
      <c r="T529" s="172"/>
      <c r="U529" s="47" t="s">
        <v>5705</v>
      </c>
      <c r="V529" t="s">
        <v>4620</v>
      </c>
      <c r="W529" t="s">
        <v>5706</v>
      </c>
      <c r="X529" t="s">
        <v>132</v>
      </c>
      <c r="Y529" t="s">
        <v>3620</v>
      </c>
    </row>
    <row r="530" ht="42.75" spans="1:25">
      <c r="A530" s="109">
        <v>545</v>
      </c>
      <c r="B530" s="47" t="s">
        <v>117</v>
      </c>
      <c r="C530" s="93" t="s">
        <v>150</v>
      </c>
      <c r="D530" s="134" t="s">
        <v>4620</v>
      </c>
      <c r="E530" s="54" t="s">
        <v>157</v>
      </c>
      <c r="F530" s="126" t="s">
        <v>5948</v>
      </c>
      <c r="G530" s="80">
        <v>45597</v>
      </c>
      <c r="H530" s="80">
        <v>45627</v>
      </c>
      <c r="I530" s="93" t="s">
        <v>124</v>
      </c>
      <c r="J530" s="34" t="s">
        <v>125</v>
      </c>
      <c r="K530" s="48" t="s">
        <v>1143</v>
      </c>
      <c r="L530" s="107" t="s">
        <v>78</v>
      </c>
      <c r="M530" s="47">
        <v>3</v>
      </c>
      <c r="N530" s="168" t="s">
        <v>5692</v>
      </c>
      <c r="O530" s="169">
        <v>45589.4791666667</v>
      </c>
      <c r="P530" s="170"/>
      <c r="Q530" s="170"/>
      <c r="R530" s="171"/>
      <c r="S530" s="171"/>
      <c r="T530" s="172"/>
      <c r="U530" s="47" t="s">
        <v>5705</v>
      </c>
      <c r="V530" t="s">
        <v>4620</v>
      </c>
      <c r="W530" t="s">
        <v>5706</v>
      </c>
      <c r="X530" t="s">
        <v>132</v>
      </c>
      <c r="Y530" t="s">
        <v>3620</v>
      </c>
    </row>
    <row r="531" ht="135" spans="1:25">
      <c r="A531" s="109">
        <v>546</v>
      </c>
      <c r="B531" s="47" t="s">
        <v>117</v>
      </c>
      <c r="C531" s="93" t="s">
        <v>150</v>
      </c>
      <c r="D531" s="134" t="s">
        <v>1582</v>
      </c>
      <c r="E531" s="57" t="s">
        <v>412</v>
      </c>
      <c r="F531" s="126" t="s">
        <v>5948</v>
      </c>
      <c r="G531" s="80">
        <v>45292</v>
      </c>
      <c r="H531" s="80">
        <v>45323</v>
      </c>
      <c r="I531" s="93" t="s">
        <v>124</v>
      </c>
      <c r="J531" s="34" t="s">
        <v>125</v>
      </c>
      <c r="K531" s="48" t="s">
        <v>1143</v>
      </c>
      <c r="L531" s="107" t="s">
        <v>78</v>
      </c>
      <c r="M531" s="47">
        <v>12</v>
      </c>
      <c r="N531" s="34" t="s">
        <v>5707</v>
      </c>
      <c r="O531" s="65">
        <v>45341.4027777778</v>
      </c>
      <c r="P531" s="35"/>
      <c r="Q531" s="35"/>
      <c r="R531" s="40"/>
      <c r="S531" s="40"/>
      <c r="T531" s="36"/>
      <c r="U531" s="34" t="s">
        <v>5708</v>
      </c>
      <c r="V531" s="34" t="s">
        <v>1582</v>
      </c>
      <c r="W531" s="123" t="s">
        <v>5709</v>
      </c>
      <c r="X531" t="s">
        <v>132</v>
      </c>
      <c r="Y531" t="s">
        <v>170</v>
      </c>
    </row>
    <row r="532" ht="135" spans="1:25">
      <c r="A532" s="109">
        <v>547</v>
      </c>
      <c r="B532" s="47" t="s">
        <v>117</v>
      </c>
      <c r="C532" s="93" t="s">
        <v>150</v>
      </c>
      <c r="D532" s="134" t="s">
        <v>1582</v>
      </c>
      <c r="E532" s="57" t="s">
        <v>412</v>
      </c>
      <c r="F532" s="126" t="s">
        <v>5948</v>
      </c>
      <c r="G532" s="80">
        <v>45352</v>
      </c>
      <c r="H532" s="80">
        <v>45383</v>
      </c>
      <c r="I532" s="93" t="s">
        <v>124</v>
      </c>
      <c r="J532" s="34" t="s">
        <v>125</v>
      </c>
      <c r="K532" s="48" t="s">
        <v>1143</v>
      </c>
      <c r="L532" s="107" t="s">
        <v>78</v>
      </c>
      <c r="M532" s="47">
        <v>12</v>
      </c>
      <c r="N532" s="34" t="s">
        <v>5710</v>
      </c>
      <c r="O532" s="65">
        <v>45404.4166666667</v>
      </c>
      <c r="P532" s="35"/>
      <c r="Q532" s="35"/>
      <c r="R532" s="40"/>
      <c r="S532" s="40"/>
      <c r="T532" s="36"/>
      <c r="U532" s="34" t="s">
        <v>5711</v>
      </c>
      <c r="V532" s="34" t="s">
        <v>1582</v>
      </c>
      <c r="W532" s="123" t="s">
        <v>5712</v>
      </c>
      <c r="X532" t="s">
        <v>132</v>
      </c>
      <c r="Y532" t="s">
        <v>144</v>
      </c>
    </row>
    <row r="533" ht="135" spans="1:25">
      <c r="A533" s="109"/>
      <c r="B533" s="47" t="s">
        <v>117</v>
      </c>
      <c r="C533" s="93" t="s">
        <v>150</v>
      </c>
      <c r="D533" s="134" t="s">
        <v>1582</v>
      </c>
      <c r="E533" s="57" t="s">
        <v>412</v>
      </c>
      <c r="F533" s="126" t="s">
        <v>5948</v>
      </c>
      <c r="G533" s="80">
        <v>45413</v>
      </c>
      <c r="H533" s="80">
        <v>45444</v>
      </c>
      <c r="I533" s="93" t="s">
        <v>124</v>
      </c>
      <c r="J533" s="34" t="s">
        <v>125</v>
      </c>
      <c r="K533" s="48" t="s">
        <v>1143</v>
      </c>
      <c r="L533" s="107" t="s">
        <v>78</v>
      </c>
      <c r="M533" s="47"/>
      <c r="N533" s="34" t="s">
        <v>5713</v>
      </c>
      <c r="O533" s="65">
        <v>45470.4604166667</v>
      </c>
      <c r="P533" s="35"/>
      <c r="Q533" s="35"/>
      <c r="R533" s="40"/>
      <c r="S533" s="40"/>
      <c r="T533" s="36"/>
      <c r="U533" s="34" t="s">
        <v>5714</v>
      </c>
      <c r="V533" s="34" t="s">
        <v>1582</v>
      </c>
      <c r="W533" s="123" t="s">
        <v>5712</v>
      </c>
      <c r="X533" s="124" t="s">
        <v>132</v>
      </c>
      <c r="Y533" s="124" t="s">
        <v>425</v>
      </c>
    </row>
    <row r="534" ht="135" spans="1:25">
      <c r="A534" s="109"/>
      <c r="B534" s="47" t="s">
        <v>117</v>
      </c>
      <c r="C534" s="93" t="s">
        <v>150</v>
      </c>
      <c r="D534" s="134" t="s">
        <v>1582</v>
      </c>
      <c r="E534" s="57" t="s">
        <v>412</v>
      </c>
      <c r="F534" s="126" t="s">
        <v>5948</v>
      </c>
      <c r="G534" s="80">
        <v>45474</v>
      </c>
      <c r="H534" s="80">
        <v>45505</v>
      </c>
      <c r="I534" s="93" t="s">
        <v>124</v>
      </c>
      <c r="J534" s="34" t="s">
        <v>125</v>
      </c>
      <c r="K534" s="48" t="s">
        <v>1143</v>
      </c>
      <c r="L534" s="107" t="s">
        <v>78</v>
      </c>
      <c r="M534" s="47"/>
      <c r="N534" s="168" t="s">
        <v>5715</v>
      </c>
      <c r="O534" s="169">
        <v>45510.4166666667</v>
      </c>
      <c r="P534" s="170"/>
      <c r="Q534" s="170"/>
      <c r="R534" s="171"/>
      <c r="S534" s="171"/>
      <c r="T534" s="172"/>
      <c r="U534" s="34" t="s">
        <v>5716</v>
      </c>
      <c r="V534" t="s">
        <v>1582</v>
      </c>
      <c r="W534" s="123" t="s">
        <v>5709</v>
      </c>
      <c r="X534" t="s">
        <v>132</v>
      </c>
      <c r="Y534" t="s">
        <v>498</v>
      </c>
    </row>
    <row r="535" ht="135" spans="1:25">
      <c r="A535" s="109"/>
      <c r="B535" s="47" t="s">
        <v>117</v>
      </c>
      <c r="C535" s="93" t="s">
        <v>150</v>
      </c>
      <c r="D535" s="134" t="s">
        <v>1582</v>
      </c>
      <c r="E535" s="57" t="s">
        <v>412</v>
      </c>
      <c r="F535" s="126" t="s">
        <v>5948</v>
      </c>
      <c r="G535" s="80">
        <v>45536</v>
      </c>
      <c r="H535" s="80">
        <v>45566</v>
      </c>
      <c r="I535" s="93" t="s">
        <v>124</v>
      </c>
      <c r="J535" s="34" t="s">
        <v>125</v>
      </c>
      <c r="K535" s="48" t="s">
        <v>1143</v>
      </c>
      <c r="L535" s="107" t="s">
        <v>78</v>
      </c>
      <c r="M535" s="47"/>
      <c r="N535" s="168" t="s">
        <v>5717</v>
      </c>
      <c r="O535" s="169">
        <v>45589.4791666667</v>
      </c>
      <c r="P535" s="170"/>
      <c r="Q535" s="170"/>
      <c r="R535" s="171"/>
      <c r="S535" s="171"/>
      <c r="T535" s="172"/>
      <c r="U535" s="34" t="s">
        <v>5718</v>
      </c>
      <c r="V535" t="s">
        <v>1582</v>
      </c>
      <c r="W535" s="123" t="s">
        <v>5719</v>
      </c>
      <c r="X535" t="s">
        <v>132</v>
      </c>
      <c r="Y535" t="s">
        <v>3620</v>
      </c>
    </row>
    <row r="536" ht="14.25" spans="1:21">
      <c r="A536" s="109"/>
      <c r="B536" s="47" t="s">
        <v>117</v>
      </c>
      <c r="C536" s="93" t="s">
        <v>150</v>
      </c>
      <c r="D536" s="134" t="s">
        <v>1582</v>
      </c>
      <c r="E536" s="57" t="s">
        <v>412</v>
      </c>
      <c r="F536" s="126" t="s">
        <v>5948</v>
      </c>
      <c r="G536" s="80">
        <v>45597</v>
      </c>
      <c r="H536" s="80">
        <v>45627</v>
      </c>
      <c r="I536" s="93" t="s">
        <v>124</v>
      </c>
      <c r="J536" s="34" t="s">
        <v>125</v>
      </c>
      <c r="K536" s="48" t="s">
        <v>1143</v>
      </c>
      <c r="L536" s="107" t="s">
        <v>78</v>
      </c>
      <c r="M536" s="47"/>
      <c r="N536" s="169"/>
      <c r="O536" s="169"/>
      <c r="P536" s="170"/>
      <c r="Q536" s="170"/>
      <c r="R536" s="171"/>
      <c r="S536" s="171"/>
      <c r="T536" s="172"/>
      <c r="U536" s="47"/>
    </row>
    <row r="537" ht="409.5" spans="1:25">
      <c r="A537" s="109">
        <v>548</v>
      </c>
      <c r="B537" s="47" t="s">
        <v>117</v>
      </c>
      <c r="C537" s="47" t="s">
        <v>150</v>
      </c>
      <c r="D537" s="134" t="s">
        <v>5720</v>
      </c>
      <c r="E537" s="57" t="s">
        <v>157</v>
      </c>
      <c r="F537" s="126" t="s">
        <v>5948</v>
      </c>
      <c r="G537" s="80">
        <v>45292</v>
      </c>
      <c r="H537" s="80">
        <v>45444</v>
      </c>
      <c r="I537" s="34" t="s">
        <v>124</v>
      </c>
      <c r="J537" s="34" t="s">
        <v>125</v>
      </c>
      <c r="K537" s="48" t="s">
        <v>1143</v>
      </c>
      <c r="L537" s="107" t="s">
        <v>78</v>
      </c>
      <c r="M537" s="47">
        <v>12</v>
      </c>
      <c r="N537" s="34" t="s">
        <v>5721</v>
      </c>
      <c r="O537" s="65">
        <v>45308.4965277778</v>
      </c>
      <c r="P537" s="35"/>
      <c r="Q537" s="35"/>
      <c r="R537" s="40"/>
      <c r="S537" s="40"/>
      <c r="T537" s="36"/>
      <c r="U537" s="34" t="s">
        <v>5722</v>
      </c>
      <c r="V537" s="34" t="s">
        <v>5720</v>
      </c>
      <c r="W537" s="123" t="s">
        <v>5723</v>
      </c>
      <c r="X537" s="124" t="s">
        <v>132</v>
      </c>
      <c r="Y537" s="124" t="s">
        <v>133</v>
      </c>
    </row>
    <row r="538" ht="405" spans="1:25">
      <c r="A538" s="109">
        <v>549</v>
      </c>
      <c r="B538" s="47" t="s">
        <v>117</v>
      </c>
      <c r="C538" s="47" t="s">
        <v>150</v>
      </c>
      <c r="D538" s="134" t="s">
        <v>5720</v>
      </c>
      <c r="E538" s="57" t="s">
        <v>157</v>
      </c>
      <c r="F538" s="126" t="s">
        <v>5948</v>
      </c>
      <c r="G538" s="80">
        <v>45474</v>
      </c>
      <c r="H538" s="80">
        <v>45627</v>
      </c>
      <c r="I538" s="34" t="s">
        <v>124</v>
      </c>
      <c r="J538" s="34" t="s">
        <v>125</v>
      </c>
      <c r="K538" s="48" t="s">
        <v>1143</v>
      </c>
      <c r="L538" s="107" t="s">
        <v>78</v>
      </c>
      <c r="M538" s="47">
        <v>6</v>
      </c>
      <c r="N538" s="168" t="s">
        <v>5724</v>
      </c>
      <c r="O538" s="169">
        <v>45483.5138888889</v>
      </c>
      <c r="P538" s="170"/>
      <c r="Q538" s="170"/>
      <c r="R538" s="171"/>
      <c r="S538" s="171"/>
      <c r="T538" s="172"/>
      <c r="U538" s="34" t="s">
        <v>5725</v>
      </c>
      <c r="V538" t="s">
        <v>5720</v>
      </c>
      <c r="W538" s="123" t="s">
        <v>5726</v>
      </c>
      <c r="X538" t="s">
        <v>132</v>
      </c>
      <c r="Y538" t="s">
        <v>138</v>
      </c>
    </row>
    <row r="539" ht="409.5" spans="1:25">
      <c r="A539" s="109">
        <v>550</v>
      </c>
      <c r="B539" s="47" t="s">
        <v>117</v>
      </c>
      <c r="C539" s="47" t="s">
        <v>150</v>
      </c>
      <c r="D539" s="134" t="s">
        <v>5727</v>
      </c>
      <c r="E539" s="57" t="s">
        <v>157</v>
      </c>
      <c r="F539" s="126" t="s">
        <v>5948</v>
      </c>
      <c r="G539" s="80">
        <v>45292</v>
      </c>
      <c r="H539" s="80">
        <v>45444</v>
      </c>
      <c r="I539" s="34" t="s">
        <v>124</v>
      </c>
      <c r="J539" s="34" t="s">
        <v>125</v>
      </c>
      <c r="K539" s="48" t="s">
        <v>1143</v>
      </c>
      <c r="L539" s="107" t="s">
        <v>78</v>
      </c>
      <c r="M539" s="47">
        <v>3</v>
      </c>
      <c r="N539" s="34" t="s">
        <v>5728</v>
      </c>
      <c r="O539" s="65">
        <v>45308.4965277778</v>
      </c>
      <c r="P539" s="35"/>
      <c r="Q539" s="35"/>
      <c r="R539" s="40"/>
      <c r="S539" s="40"/>
      <c r="T539" s="36"/>
      <c r="U539" s="34" t="s">
        <v>5729</v>
      </c>
      <c r="V539" s="34" t="s">
        <v>5727</v>
      </c>
      <c r="W539" s="123" t="s">
        <v>5730</v>
      </c>
      <c r="X539" s="124" t="s">
        <v>132</v>
      </c>
      <c r="Y539" s="124" t="s">
        <v>133</v>
      </c>
    </row>
    <row r="540" ht="409.5" spans="1:25">
      <c r="A540" s="109">
        <v>551</v>
      </c>
      <c r="B540" s="47" t="s">
        <v>117</v>
      </c>
      <c r="C540" s="47" t="s">
        <v>150</v>
      </c>
      <c r="D540" s="134" t="s">
        <v>5727</v>
      </c>
      <c r="E540" s="57" t="s">
        <v>157</v>
      </c>
      <c r="F540" s="126" t="s">
        <v>5948</v>
      </c>
      <c r="G540" s="80">
        <v>45474</v>
      </c>
      <c r="H540" s="80">
        <v>45627</v>
      </c>
      <c r="I540" s="34" t="s">
        <v>124</v>
      </c>
      <c r="J540" s="34" t="s">
        <v>125</v>
      </c>
      <c r="K540" s="48" t="s">
        <v>1143</v>
      </c>
      <c r="L540" s="107" t="s">
        <v>78</v>
      </c>
      <c r="M540" s="47">
        <v>3</v>
      </c>
      <c r="N540" s="168" t="s">
        <v>5731</v>
      </c>
      <c r="O540" s="169">
        <v>45483.5138888889</v>
      </c>
      <c r="P540" s="170"/>
      <c r="Q540" s="170"/>
      <c r="R540" s="171"/>
      <c r="S540" s="171"/>
      <c r="T540" s="172"/>
      <c r="U540" s="34" t="s">
        <v>5732</v>
      </c>
      <c r="V540" t="s">
        <v>5727</v>
      </c>
      <c r="W540" s="123" t="s">
        <v>5733</v>
      </c>
      <c r="X540" t="s">
        <v>132</v>
      </c>
      <c r="Y540" t="s">
        <v>138</v>
      </c>
    </row>
    <row r="541" ht="67.5" spans="1:25">
      <c r="A541" s="109">
        <v>552</v>
      </c>
      <c r="B541" s="47" t="s">
        <v>117</v>
      </c>
      <c r="C541" s="47" t="s">
        <v>363</v>
      </c>
      <c r="D541" s="134" t="s">
        <v>1595</v>
      </c>
      <c r="E541" s="54" t="s">
        <v>412</v>
      </c>
      <c r="F541" s="126" t="s">
        <v>5948</v>
      </c>
      <c r="G541" s="80">
        <v>45292</v>
      </c>
      <c r="H541" s="80">
        <v>45323</v>
      </c>
      <c r="I541" s="47" t="s">
        <v>124</v>
      </c>
      <c r="J541" s="47" t="s">
        <v>125</v>
      </c>
      <c r="K541" s="48" t="s">
        <v>1143</v>
      </c>
      <c r="L541" s="107" t="s">
        <v>78</v>
      </c>
      <c r="M541" s="47">
        <v>12</v>
      </c>
      <c r="N541" s="34" t="s">
        <v>5734</v>
      </c>
      <c r="O541" s="65">
        <v>45317.6138888889</v>
      </c>
      <c r="P541" s="35"/>
      <c r="Q541" s="35"/>
      <c r="R541" s="40"/>
      <c r="S541" s="40"/>
      <c r="T541" s="36"/>
      <c r="U541" s="34" t="s">
        <v>5735</v>
      </c>
      <c r="V541" s="34" t="s">
        <v>1595</v>
      </c>
      <c r="W541" s="123" t="s">
        <v>5736</v>
      </c>
      <c r="X541" t="s">
        <v>132</v>
      </c>
      <c r="Y541" t="s">
        <v>133</v>
      </c>
    </row>
    <row r="542" ht="67.5" spans="1:25">
      <c r="A542" s="109">
        <v>553</v>
      </c>
      <c r="B542" s="47" t="s">
        <v>117</v>
      </c>
      <c r="C542" s="47" t="s">
        <v>363</v>
      </c>
      <c r="D542" s="134" t="s">
        <v>1595</v>
      </c>
      <c r="E542" s="54" t="s">
        <v>412</v>
      </c>
      <c r="F542" s="126" t="s">
        <v>5948</v>
      </c>
      <c r="G542" s="80">
        <v>45352</v>
      </c>
      <c r="H542" s="80">
        <v>45383</v>
      </c>
      <c r="I542" s="47" t="s">
        <v>124</v>
      </c>
      <c r="J542" s="47" t="s">
        <v>125</v>
      </c>
      <c r="K542" s="48" t="s">
        <v>1143</v>
      </c>
      <c r="L542" s="107" t="s">
        <v>78</v>
      </c>
      <c r="M542" s="47">
        <v>12</v>
      </c>
      <c r="N542" s="65" t="s">
        <v>5737</v>
      </c>
      <c r="O542" s="65">
        <v>45358.3888888889</v>
      </c>
      <c r="P542" s="35"/>
      <c r="Q542" s="35"/>
      <c r="R542" s="40"/>
      <c r="S542" s="40"/>
      <c r="T542" s="36"/>
      <c r="U542" s="34" t="s">
        <v>5738</v>
      </c>
      <c r="V542" s="34" t="s">
        <v>1595</v>
      </c>
      <c r="W542" s="123" t="s">
        <v>5736</v>
      </c>
      <c r="X542" t="s">
        <v>132</v>
      </c>
      <c r="Y542" t="s">
        <v>163</v>
      </c>
    </row>
    <row r="543" ht="67.5" spans="1:25">
      <c r="A543" s="109">
        <v>554</v>
      </c>
      <c r="B543" s="47" t="s">
        <v>117</v>
      </c>
      <c r="C543" s="47" t="s">
        <v>363</v>
      </c>
      <c r="D543" s="134" t="s">
        <v>1595</v>
      </c>
      <c r="E543" s="54" t="s">
        <v>412</v>
      </c>
      <c r="F543" s="126" t="s">
        <v>5948</v>
      </c>
      <c r="G543" s="80">
        <v>45413</v>
      </c>
      <c r="H543" s="80">
        <v>45444</v>
      </c>
      <c r="I543" s="47" t="s">
        <v>124</v>
      </c>
      <c r="J543" s="47" t="s">
        <v>125</v>
      </c>
      <c r="K543" s="48" t="s">
        <v>1143</v>
      </c>
      <c r="L543" s="107" t="s">
        <v>78</v>
      </c>
      <c r="M543" s="47">
        <v>12</v>
      </c>
      <c r="N543" s="34" t="s">
        <v>5739</v>
      </c>
      <c r="O543" s="65">
        <v>45434.4618055556</v>
      </c>
      <c r="P543" s="35"/>
      <c r="Q543" s="35"/>
      <c r="R543" s="40"/>
      <c r="S543" s="40"/>
      <c r="T543" s="36"/>
      <c r="U543" s="34" t="s">
        <v>5740</v>
      </c>
      <c r="V543" s="34" t="s">
        <v>1595</v>
      </c>
      <c r="W543" s="123" t="s">
        <v>5736</v>
      </c>
      <c r="X543" t="s">
        <v>132</v>
      </c>
      <c r="Y543" t="s">
        <v>438</v>
      </c>
    </row>
    <row r="544" ht="42.75" spans="1:25">
      <c r="A544" s="109">
        <v>555</v>
      </c>
      <c r="B544" s="47" t="s">
        <v>117</v>
      </c>
      <c r="C544" s="47" t="s">
        <v>363</v>
      </c>
      <c r="D544" s="134" t="s">
        <v>1595</v>
      </c>
      <c r="E544" s="54" t="s">
        <v>412</v>
      </c>
      <c r="F544" s="126" t="s">
        <v>5948</v>
      </c>
      <c r="G544" s="80">
        <v>45474</v>
      </c>
      <c r="H544" s="80">
        <v>45505</v>
      </c>
      <c r="I544" s="47" t="s">
        <v>124</v>
      </c>
      <c r="J544" s="47" t="s">
        <v>125</v>
      </c>
      <c r="K544" s="48" t="s">
        <v>1143</v>
      </c>
      <c r="L544" s="107" t="s">
        <v>78</v>
      </c>
      <c r="M544" s="47">
        <v>12</v>
      </c>
      <c r="N544" s="168" t="s">
        <v>5741</v>
      </c>
      <c r="O544" s="169">
        <v>45502.4131944444</v>
      </c>
      <c r="P544" s="170"/>
      <c r="Q544" s="170"/>
      <c r="R544" s="171"/>
      <c r="S544" s="171"/>
      <c r="T544" s="172"/>
      <c r="U544" s="47" t="s">
        <v>5742</v>
      </c>
      <c r="V544" t="s">
        <v>1595</v>
      </c>
      <c r="W544" t="s">
        <v>5736</v>
      </c>
      <c r="X544" t="s">
        <v>132</v>
      </c>
      <c r="Y544" t="s">
        <v>138</v>
      </c>
    </row>
    <row r="545" ht="42.75" spans="1:25">
      <c r="A545" s="109">
        <v>556</v>
      </c>
      <c r="B545" s="47" t="s">
        <v>117</v>
      </c>
      <c r="C545" s="47" t="s">
        <v>363</v>
      </c>
      <c r="D545" s="134" t="s">
        <v>1595</v>
      </c>
      <c r="E545" s="54" t="s">
        <v>412</v>
      </c>
      <c r="F545" s="126" t="s">
        <v>5948</v>
      </c>
      <c r="G545" s="80">
        <v>45536</v>
      </c>
      <c r="H545" s="80">
        <v>45566</v>
      </c>
      <c r="I545" s="47" t="s">
        <v>124</v>
      </c>
      <c r="J545" s="47" t="s">
        <v>125</v>
      </c>
      <c r="K545" s="48" t="s">
        <v>1143</v>
      </c>
      <c r="L545" s="107" t="s">
        <v>78</v>
      </c>
      <c r="M545" s="47">
        <v>12</v>
      </c>
      <c r="N545" s="168" t="s">
        <v>5743</v>
      </c>
      <c r="O545" s="169">
        <v>45579.46875</v>
      </c>
      <c r="P545" s="170"/>
      <c r="Q545" s="170"/>
      <c r="R545" s="171"/>
      <c r="S545" s="171"/>
      <c r="T545" s="172"/>
      <c r="U545" s="47" t="s">
        <v>5744</v>
      </c>
      <c r="V545" t="s">
        <v>1595</v>
      </c>
      <c r="W545" t="s">
        <v>5736</v>
      </c>
      <c r="X545" t="s">
        <v>132</v>
      </c>
      <c r="Y545" t="s">
        <v>3620</v>
      </c>
    </row>
    <row r="546" ht="14.25" spans="1:21">
      <c r="A546" s="109">
        <v>557</v>
      </c>
      <c r="B546" s="47" t="s">
        <v>117</v>
      </c>
      <c r="C546" s="47" t="s">
        <v>363</v>
      </c>
      <c r="D546" s="134" t="s">
        <v>1595</v>
      </c>
      <c r="E546" s="54" t="s">
        <v>412</v>
      </c>
      <c r="F546" s="126" t="s">
        <v>5948</v>
      </c>
      <c r="G546" s="80">
        <v>45597</v>
      </c>
      <c r="H546" s="80">
        <v>45627</v>
      </c>
      <c r="I546" s="47" t="s">
        <v>124</v>
      </c>
      <c r="J546" s="47" t="s">
        <v>125</v>
      </c>
      <c r="K546" s="48" t="s">
        <v>1143</v>
      </c>
      <c r="L546" s="107" t="s">
        <v>78</v>
      </c>
      <c r="M546" s="47">
        <v>12</v>
      </c>
      <c r="N546" s="169"/>
      <c r="O546" s="169"/>
      <c r="P546" s="170"/>
      <c r="Q546" s="170"/>
      <c r="R546" s="171"/>
      <c r="S546" s="171"/>
      <c r="T546" s="172"/>
      <c r="U546" s="47"/>
    </row>
    <row r="547" ht="67.5" spans="1:25">
      <c r="A547" s="109">
        <v>558</v>
      </c>
      <c r="B547" s="47" t="s">
        <v>117</v>
      </c>
      <c r="C547" s="47" t="s">
        <v>363</v>
      </c>
      <c r="D547" s="134" t="s">
        <v>1605</v>
      </c>
      <c r="E547" s="54" t="s">
        <v>412</v>
      </c>
      <c r="F547" s="126" t="s">
        <v>5948</v>
      </c>
      <c r="G547" s="80">
        <v>45292</v>
      </c>
      <c r="H547" s="80">
        <v>45323</v>
      </c>
      <c r="I547" s="47" t="s">
        <v>124</v>
      </c>
      <c r="J547" s="47" t="s">
        <v>125</v>
      </c>
      <c r="K547" s="48" t="s">
        <v>1143</v>
      </c>
      <c r="L547" s="107" t="s">
        <v>78</v>
      </c>
      <c r="M547" s="47">
        <v>12</v>
      </c>
      <c r="N547" s="34" t="s">
        <v>5734</v>
      </c>
      <c r="O547" s="65">
        <v>45317.6138888889</v>
      </c>
      <c r="P547" s="35"/>
      <c r="Q547" s="35"/>
      <c r="R547" s="40"/>
      <c r="S547" s="40"/>
      <c r="T547" s="36"/>
      <c r="U547" s="34" t="s">
        <v>5735</v>
      </c>
      <c r="V547" s="34" t="s">
        <v>1605</v>
      </c>
      <c r="W547" s="123" t="s">
        <v>5736</v>
      </c>
      <c r="X547" t="s">
        <v>132</v>
      </c>
      <c r="Y547" t="s">
        <v>133</v>
      </c>
    </row>
    <row r="548" ht="67.5" spans="1:25">
      <c r="A548" s="109">
        <v>559</v>
      </c>
      <c r="B548" s="47" t="s">
        <v>117</v>
      </c>
      <c r="C548" s="47" t="s">
        <v>363</v>
      </c>
      <c r="D548" s="134" t="s">
        <v>1605</v>
      </c>
      <c r="E548" s="54" t="s">
        <v>412</v>
      </c>
      <c r="F548" s="126" t="s">
        <v>5948</v>
      </c>
      <c r="G548" s="80">
        <v>45352</v>
      </c>
      <c r="H548" s="80">
        <v>45383</v>
      </c>
      <c r="I548" s="47" t="s">
        <v>124</v>
      </c>
      <c r="J548" s="47" t="s">
        <v>125</v>
      </c>
      <c r="K548" s="48" t="s">
        <v>1143</v>
      </c>
      <c r="L548" s="107" t="s">
        <v>78</v>
      </c>
      <c r="M548" s="47">
        <v>12</v>
      </c>
      <c r="N548" s="65" t="s">
        <v>5737</v>
      </c>
      <c r="O548" s="65">
        <v>45358.3888888889</v>
      </c>
      <c r="P548" s="35"/>
      <c r="Q548" s="35"/>
      <c r="R548" s="40"/>
      <c r="S548" s="40"/>
      <c r="T548" s="36"/>
      <c r="U548" s="34" t="s">
        <v>5738</v>
      </c>
      <c r="V548" s="34" t="s">
        <v>1605</v>
      </c>
      <c r="W548" s="123" t="s">
        <v>5736</v>
      </c>
      <c r="X548" t="s">
        <v>132</v>
      </c>
      <c r="Y548" t="s">
        <v>163</v>
      </c>
    </row>
    <row r="549" ht="67.5" spans="1:25">
      <c r="A549" s="109">
        <v>560</v>
      </c>
      <c r="B549" s="47" t="s">
        <v>117</v>
      </c>
      <c r="C549" s="47" t="s">
        <v>363</v>
      </c>
      <c r="D549" s="134" t="s">
        <v>1605</v>
      </c>
      <c r="E549" s="54" t="s">
        <v>412</v>
      </c>
      <c r="F549" s="126" t="s">
        <v>5948</v>
      </c>
      <c r="G549" s="80">
        <v>45413</v>
      </c>
      <c r="H549" s="80">
        <v>45444</v>
      </c>
      <c r="I549" s="47" t="s">
        <v>124</v>
      </c>
      <c r="J549" s="47" t="s">
        <v>125</v>
      </c>
      <c r="K549" s="48" t="s">
        <v>1143</v>
      </c>
      <c r="L549" s="107" t="s">
        <v>78</v>
      </c>
      <c r="M549" s="47">
        <v>12</v>
      </c>
      <c r="N549" s="34" t="s">
        <v>5739</v>
      </c>
      <c r="O549" s="65">
        <v>45434.4618055556</v>
      </c>
      <c r="P549" s="35"/>
      <c r="Q549" s="35"/>
      <c r="R549" s="40"/>
      <c r="S549" s="40"/>
      <c r="T549" s="36"/>
      <c r="U549" s="34" t="s">
        <v>5740</v>
      </c>
      <c r="V549" s="34" t="s">
        <v>1605</v>
      </c>
      <c r="W549" s="123" t="s">
        <v>5736</v>
      </c>
      <c r="X549" t="s">
        <v>132</v>
      </c>
      <c r="Y549" t="s">
        <v>438</v>
      </c>
    </row>
    <row r="550" ht="42.75" spans="1:25">
      <c r="A550" s="109">
        <v>561</v>
      </c>
      <c r="B550" s="47" t="s">
        <v>117</v>
      </c>
      <c r="C550" s="47" t="s">
        <v>363</v>
      </c>
      <c r="D550" s="134" t="s">
        <v>1605</v>
      </c>
      <c r="E550" s="54" t="s">
        <v>412</v>
      </c>
      <c r="F550" s="126" t="s">
        <v>5948</v>
      </c>
      <c r="G550" s="80">
        <v>45474</v>
      </c>
      <c r="H550" s="80">
        <v>45505</v>
      </c>
      <c r="I550" s="47" t="s">
        <v>124</v>
      </c>
      <c r="J550" s="47" t="s">
        <v>125</v>
      </c>
      <c r="K550" s="48" t="s">
        <v>1143</v>
      </c>
      <c r="L550" s="107" t="s">
        <v>78</v>
      </c>
      <c r="M550" s="47">
        <v>12</v>
      </c>
      <c r="N550" s="168" t="s">
        <v>5741</v>
      </c>
      <c r="O550" s="169">
        <v>45502.4131944444</v>
      </c>
      <c r="P550" s="170"/>
      <c r="Q550" s="170"/>
      <c r="R550" s="171"/>
      <c r="S550" s="171"/>
      <c r="T550" s="172"/>
      <c r="U550" s="47" t="s">
        <v>5742</v>
      </c>
      <c r="V550" t="s">
        <v>1605</v>
      </c>
      <c r="W550" t="s">
        <v>5736</v>
      </c>
      <c r="X550" t="s">
        <v>132</v>
      </c>
      <c r="Y550" t="s">
        <v>138</v>
      </c>
    </row>
    <row r="551" ht="42.75" spans="1:25">
      <c r="A551" s="109">
        <v>562</v>
      </c>
      <c r="B551" s="47" t="s">
        <v>117</v>
      </c>
      <c r="C551" s="47" t="s">
        <v>363</v>
      </c>
      <c r="D551" s="134" t="s">
        <v>1605</v>
      </c>
      <c r="E551" s="54" t="s">
        <v>412</v>
      </c>
      <c r="F551" s="126" t="s">
        <v>5948</v>
      </c>
      <c r="G551" s="80">
        <v>45536</v>
      </c>
      <c r="H551" s="80">
        <v>45566</v>
      </c>
      <c r="I551" s="47" t="s">
        <v>124</v>
      </c>
      <c r="J551" s="47" t="s">
        <v>125</v>
      </c>
      <c r="K551" s="48" t="s">
        <v>1143</v>
      </c>
      <c r="L551" s="107" t="s">
        <v>78</v>
      </c>
      <c r="M551" s="47">
        <v>12</v>
      </c>
      <c r="N551" s="168" t="s">
        <v>5743</v>
      </c>
      <c r="O551" s="169">
        <v>45579.46875</v>
      </c>
      <c r="P551" s="170"/>
      <c r="Q551" s="170"/>
      <c r="R551" s="171"/>
      <c r="S551" s="171"/>
      <c r="T551" s="172"/>
      <c r="U551" s="47" t="s">
        <v>5744</v>
      </c>
      <c r="V551" t="s">
        <v>1605</v>
      </c>
      <c r="W551" t="s">
        <v>5736</v>
      </c>
      <c r="X551" t="s">
        <v>132</v>
      </c>
      <c r="Y551" t="s">
        <v>3620</v>
      </c>
    </row>
    <row r="552" ht="14.25" spans="1:21">
      <c r="A552" s="109">
        <v>563</v>
      </c>
      <c r="B552" s="47" t="s">
        <v>117</v>
      </c>
      <c r="C552" s="47" t="s">
        <v>363</v>
      </c>
      <c r="D552" s="134" t="s">
        <v>1605</v>
      </c>
      <c r="E552" s="54" t="s">
        <v>412</v>
      </c>
      <c r="F552" s="126" t="s">
        <v>5948</v>
      </c>
      <c r="G552" s="80">
        <v>45597</v>
      </c>
      <c r="H552" s="80">
        <v>45627</v>
      </c>
      <c r="I552" s="47" t="s">
        <v>124</v>
      </c>
      <c r="J552" s="47" t="s">
        <v>125</v>
      </c>
      <c r="K552" s="48" t="s">
        <v>1143</v>
      </c>
      <c r="L552" s="107" t="s">
        <v>78</v>
      </c>
      <c r="M552" s="47">
        <v>12</v>
      </c>
      <c r="N552" s="169"/>
      <c r="O552" s="169"/>
      <c r="P552" s="170"/>
      <c r="Q552" s="170"/>
      <c r="R552" s="171"/>
      <c r="S552" s="171"/>
      <c r="T552" s="172"/>
      <c r="U552" s="47"/>
    </row>
    <row r="553" ht="121.5" spans="1:25">
      <c r="A553" s="109">
        <v>564</v>
      </c>
      <c r="B553" s="29" t="s">
        <v>117</v>
      </c>
      <c r="C553" s="29" t="s">
        <v>150</v>
      </c>
      <c r="D553" s="134" t="s">
        <v>1614</v>
      </c>
      <c r="E553" s="54" t="s">
        <v>797</v>
      </c>
      <c r="F553" s="126" t="s">
        <v>5948</v>
      </c>
      <c r="G553" s="80">
        <v>45413</v>
      </c>
      <c r="H553" s="80">
        <v>45444</v>
      </c>
      <c r="I553" s="29" t="s">
        <v>124</v>
      </c>
      <c r="J553" s="29" t="s">
        <v>125</v>
      </c>
      <c r="K553" s="48" t="s">
        <v>1143</v>
      </c>
      <c r="L553" s="107" t="s">
        <v>78</v>
      </c>
      <c r="M553" s="29">
        <v>9</v>
      </c>
      <c r="N553" s="34" t="s">
        <v>5745</v>
      </c>
      <c r="O553" s="65">
        <v>45357.46875</v>
      </c>
      <c r="P553" s="35"/>
      <c r="Q553" s="35"/>
      <c r="R553" s="40"/>
      <c r="S553" s="40"/>
      <c r="T553" s="36"/>
      <c r="U553" s="34" t="s">
        <v>5746</v>
      </c>
      <c r="V553" s="34" t="s">
        <v>1614</v>
      </c>
      <c r="W553" s="123" t="s">
        <v>5747</v>
      </c>
      <c r="X553" t="s">
        <v>132</v>
      </c>
      <c r="Y553" t="s">
        <v>163</v>
      </c>
    </row>
    <row r="554" ht="189" spans="1:25">
      <c r="A554" s="109">
        <v>565</v>
      </c>
      <c r="B554" s="29" t="s">
        <v>117</v>
      </c>
      <c r="C554" s="29" t="s">
        <v>150</v>
      </c>
      <c r="D554" s="134" t="s">
        <v>1614</v>
      </c>
      <c r="E554" s="54" t="s">
        <v>797</v>
      </c>
      <c r="F554" s="126" t="s">
        <v>5948</v>
      </c>
      <c r="G554" s="80">
        <v>45474</v>
      </c>
      <c r="H554" s="80">
        <v>45536</v>
      </c>
      <c r="I554" s="29" t="s">
        <v>124</v>
      </c>
      <c r="J554" s="29" t="s">
        <v>125</v>
      </c>
      <c r="K554" s="48" t="s">
        <v>1143</v>
      </c>
      <c r="L554" s="107" t="s">
        <v>78</v>
      </c>
      <c r="M554" s="29">
        <v>9</v>
      </c>
      <c r="N554" s="168" t="s">
        <v>5748</v>
      </c>
      <c r="O554" s="169">
        <v>45357.46875</v>
      </c>
      <c r="P554" s="170"/>
      <c r="Q554" s="170"/>
      <c r="R554" s="171"/>
      <c r="S554" s="171"/>
      <c r="T554" s="172"/>
      <c r="U554" s="34" t="s">
        <v>5749</v>
      </c>
      <c r="V554" t="s">
        <v>1614</v>
      </c>
      <c r="W554" s="123" t="s">
        <v>5750</v>
      </c>
      <c r="X554" t="s">
        <v>132</v>
      </c>
      <c r="Y554" t="s">
        <v>163</v>
      </c>
    </row>
    <row r="555" ht="121.5" spans="1:25">
      <c r="A555" s="109">
        <v>566</v>
      </c>
      <c r="B555" s="29" t="s">
        <v>117</v>
      </c>
      <c r="C555" s="29" t="s">
        <v>150</v>
      </c>
      <c r="D555" s="134" t="s">
        <v>1619</v>
      </c>
      <c r="E555" s="54" t="s">
        <v>797</v>
      </c>
      <c r="F555" s="126" t="s">
        <v>5948</v>
      </c>
      <c r="G555" s="80">
        <v>45413</v>
      </c>
      <c r="H555" s="80">
        <v>45444</v>
      </c>
      <c r="I555" s="29" t="s">
        <v>124</v>
      </c>
      <c r="J555" s="29" t="s">
        <v>125</v>
      </c>
      <c r="K555" s="48" t="s">
        <v>1143</v>
      </c>
      <c r="L555" s="107" t="s">
        <v>78</v>
      </c>
      <c r="M555" s="29">
        <v>9</v>
      </c>
      <c r="N555" s="34" t="s">
        <v>5745</v>
      </c>
      <c r="O555" s="65">
        <v>45357.46875</v>
      </c>
      <c r="P555" s="35"/>
      <c r="Q555" s="35"/>
      <c r="R555" s="40"/>
      <c r="S555" s="40"/>
      <c r="T555" s="36"/>
      <c r="U555" s="34" t="s">
        <v>5746</v>
      </c>
      <c r="V555" s="34" t="s">
        <v>1619</v>
      </c>
      <c r="W555" s="123" t="s">
        <v>5747</v>
      </c>
      <c r="X555" t="s">
        <v>132</v>
      </c>
      <c r="Y555" t="s">
        <v>163</v>
      </c>
    </row>
    <row r="556" ht="189" spans="1:25">
      <c r="A556" s="109">
        <v>567</v>
      </c>
      <c r="B556" s="29" t="s">
        <v>117</v>
      </c>
      <c r="C556" s="29" t="s">
        <v>150</v>
      </c>
      <c r="D556" s="134" t="s">
        <v>1619</v>
      </c>
      <c r="E556" s="54" t="s">
        <v>797</v>
      </c>
      <c r="F556" s="126" t="s">
        <v>5948</v>
      </c>
      <c r="G556" s="80">
        <v>45474</v>
      </c>
      <c r="H556" s="80">
        <v>45536</v>
      </c>
      <c r="I556" s="29" t="s">
        <v>124</v>
      </c>
      <c r="J556" s="29" t="s">
        <v>125</v>
      </c>
      <c r="K556" s="48" t="s">
        <v>1143</v>
      </c>
      <c r="L556" s="107" t="s">
        <v>78</v>
      </c>
      <c r="M556" s="29">
        <v>9</v>
      </c>
      <c r="N556" s="168" t="s">
        <v>5748</v>
      </c>
      <c r="O556" s="169">
        <v>45357.46875</v>
      </c>
      <c r="P556" s="170"/>
      <c r="Q556" s="170"/>
      <c r="R556" s="171"/>
      <c r="S556" s="171"/>
      <c r="T556" s="172"/>
      <c r="U556" s="34" t="s">
        <v>5749</v>
      </c>
      <c r="V556" t="s">
        <v>1619</v>
      </c>
      <c r="W556" s="123" t="s">
        <v>5750</v>
      </c>
      <c r="X556" t="s">
        <v>132</v>
      </c>
      <c r="Y556" t="s">
        <v>163</v>
      </c>
    </row>
    <row r="557" ht="189" spans="1:25">
      <c r="A557" s="109">
        <v>568</v>
      </c>
      <c r="B557" s="29" t="s">
        <v>117</v>
      </c>
      <c r="C557" s="29" t="s">
        <v>150</v>
      </c>
      <c r="D557" s="134" t="s">
        <v>1624</v>
      </c>
      <c r="E557" s="54" t="s">
        <v>157</v>
      </c>
      <c r="F557" s="126" t="s">
        <v>5948</v>
      </c>
      <c r="G557" s="80">
        <v>45292</v>
      </c>
      <c r="H557" s="80">
        <v>45323</v>
      </c>
      <c r="I557" s="29" t="s">
        <v>124</v>
      </c>
      <c r="J557" s="29" t="s">
        <v>125</v>
      </c>
      <c r="K557" s="48" t="s">
        <v>1143</v>
      </c>
      <c r="L557" s="107" t="s">
        <v>78</v>
      </c>
      <c r="M557" s="29">
        <v>6</v>
      </c>
      <c r="N557" s="34" t="s">
        <v>5751</v>
      </c>
      <c r="O557" s="65">
        <v>45313.6805555556</v>
      </c>
      <c r="P557" s="35"/>
      <c r="Q557" s="35"/>
      <c r="R557" s="40"/>
      <c r="S557" s="40"/>
      <c r="T557" s="36"/>
      <c r="U557" s="34" t="s">
        <v>5752</v>
      </c>
      <c r="V557" s="34" t="s">
        <v>1624</v>
      </c>
      <c r="W557" s="123" t="s">
        <v>5753</v>
      </c>
      <c r="X557" t="s">
        <v>132</v>
      </c>
      <c r="Y557" t="s">
        <v>133</v>
      </c>
    </row>
    <row r="558" ht="189" spans="1:25">
      <c r="A558" s="109">
        <v>569</v>
      </c>
      <c r="B558" s="29" t="s">
        <v>117</v>
      </c>
      <c r="C558" s="29" t="s">
        <v>150</v>
      </c>
      <c r="D558" s="134" t="s">
        <v>1624</v>
      </c>
      <c r="E558" s="54" t="s">
        <v>157</v>
      </c>
      <c r="F558" s="126" t="s">
        <v>5948</v>
      </c>
      <c r="G558" s="80">
        <v>45352</v>
      </c>
      <c r="H558" s="80">
        <v>45383</v>
      </c>
      <c r="I558" s="29" t="s">
        <v>124</v>
      </c>
      <c r="J558" s="29" t="s">
        <v>125</v>
      </c>
      <c r="K558" s="48" t="s">
        <v>1143</v>
      </c>
      <c r="L558" s="107" t="s">
        <v>78</v>
      </c>
      <c r="M558" s="29">
        <v>6</v>
      </c>
      <c r="N558" s="65" t="s">
        <v>5751</v>
      </c>
      <c r="O558" s="65">
        <v>45313.6805555556</v>
      </c>
      <c r="P558" s="35"/>
      <c r="Q558" s="35"/>
      <c r="R558" s="40"/>
      <c r="S558" s="40"/>
      <c r="T558" s="36"/>
      <c r="U558" s="34" t="s">
        <v>5752</v>
      </c>
      <c r="V558" s="34" t="s">
        <v>1624</v>
      </c>
      <c r="W558" s="123" t="s">
        <v>5753</v>
      </c>
      <c r="X558" t="s">
        <v>132</v>
      </c>
      <c r="Y558" t="s">
        <v>133</v>
      </c>
    </row>
    <row r="559" ht="189" spans="1:25">
      <c r="A559" s="109">
        <v>570</v>
      </c>
      <c r="B559" s="29" t="s">
        <v>117</v>
      </c>
      <c r="C559" s="29" t="s">
        <v>150</v>
      </c>
      <c r="D559" s="134" t="s">
        <v>1624</v>
      </c>
      <c r="E559" s="54" t="s">
        <v>157</v>
      </c>
      <c r="F559" s="126" t="s">
        <v>5948</v>
      </c>
      <c r="G559" s="80">
        <v>45413</v>
      </c>
      <c r="H559" s="80">
        <v>45444</v>
      </c>
      <c r="I559" s="29" t="s">
        <v>124</v>
      </c>
      <c r="J559" s="29" t="s">
        <v>125</v>
      </c>
      <c r="K559" s="48" t="s">
        <v>1143</v>
      </c>
      <c r="L559" s="107" t="s">
        <v>78</v>
      </c>
      <c r="M559" s="29">
        <v>6</v>
      </c>
      <c r="N559" s="34" t="s">
        <v>5751</v>
      </c>
      <c r="O559" s="65">
        <v>45313.6805555556</v>
      </c>
      <c r="P559" s="35"/>
      <c r="Q559" s="35"/>
      <c r="R559" s="40"/>
      <c r="S559" s="40"/>
      <c r="T559" s="36"/>
      <c r="U559" s="34" t="s">
        <v>5752</v>
      </c>
      <c r="V559" s="34" t="s">
        <v>1624</v>
      </c>
      <c r="W559" s="123" t="s">
        <v>5753</v>
      </c>
      <c r="X559" s="124" t="s">
        <v>132</v>
      </c>
      <c r="Y559" s="124" t="s">
        <v>133</v>
      </c>
    </row>
    <row r="560" ht="121.5" spans="1:25">
      <c r="A560" s="109">
        <v>571</v>
      </c>
      <c r="B560" s="29" t="s">
        <v>117</v>
      </c>
      <c r="C560" s="29" t="s">
        <v>150</v>
      </c>
      <c r="D560" s="134" t="s">
        <v>1624</v>
      </c>
      <c r="E560" s="54" t="s">
        <v>157</v>
      </c>
      <c r="F560" s="126" t="s">
        <v>5948</v>
      </c>
      <c r="G560" s="80">
        <v>45474</v>
      </c>
      <c r="H560" s="80">
        <v>45505</v>
      </c>
      <c r="I560" s="29" t="s">
        <v>124</v>
      </c>
      <c r="J560" s="29" t="s">
        <v>125</v>
      </c>
      <c r="K560" s="48" t="s">
        <v>1143</v>
      </c>
      <c r="L560" s="107" t="s">
        <v>78</v>
      </c>
      <c r="M560" s="29">
        <v>6</v>
      </c>
      <c r="N560" s="168" t="s">
        <v>5754</v>
      </c>
      <c r="O560" s="169">
        <v>45533.5</v>
      </c>
      <c r="P560" s="170"/>
      <c r="Q560" s="170"/>
      <c r="R560" s="171"/>
      <c r="S560" s="171"/>
      <c r="T560" s="172"/>
      <c r="U560" s="34" t="s">
        <v>5755</v>
      </c>
      <c r="V560" t="s">
        <v>1624</v>
      </c>
      <c r="W560" s="123" t="s">
        <v>5756</v>
      </c>
      <c r="X560" t="s">
        <v>132</v>
      </c>
      <c r="Y560" t="s">
        <v>498</v>
      </c>
    </row>
    <row r="561" ht="121.5" spans="1:25">
      <c r="A561" s="109">
        <v>572</v>
      </c>
      <c r="B561" s="29" t="s">
        <v>117</v>
      </c>
      <c r="C561" s="29" t="s">
        <v>150</v>
      </c>
      <c r="D561" s="134" t="s">
        <v>1624</v>
      </c>
      <c r="E561" s="54" t="s">
        <v>157</v>
      </c>
      <c r="F561" s="126" t="s">
        <v>5948</v>
      </c>
      <c r="G561" s="80">
        <v>45536</v>
      </c>
      <c r="H561" s="80">
        <v>45566</v>
      </c>
      <c r="I561" s="29" t="s">
        <v>124</v>
      </c>
      <c r="J561" s="29" t="s">
        <v>125</v>
      </c>
      <c r="K561" s="48" t="s">
        <v>1143</v>
      </c>
      <c r="L561" s="107" t="s">
        <v>78</v>
      </c>
      <c r="M561" s="29">
        <v>6</v>
      </c>
      <c r="N561" s="168" t="s">
        <v>5754</v>
      </c>
      <c r="O561" s="169">
        <v>45533.5</v>
      </c>
      <c r="P561" s="170"/>
      <c r="Q561" s="170"/>
      <c r="R561" s="171"/>
      <c r="S561" s="171"/>
      <c r="T561" s="172"/>
      <c r="U561" s="34" t="s">
        <v>5755</v>
      </c>
      <c r="V561" t="s">
        <v>1624</v>
      </c>
      <c r="W561" s="123" t="s">
        <v>5756</v>
      </c>
      <c r="X561" t="s">
        <v>132</v>
      </c>
      <c r="Y561" t="s">
        <v>498</v>
      </c>
    </row>
    <row r="562" ht="121.5" spans="1:25">
      <c r="A562" s="109">
        <v>573</v>
      </c>
      <c r="B562" s="29" t="s">
        <v>117</v>
      </c>
      <c r="C562" s="29" t="s">
        <v>150</v>
      </c>
      <c r="D562" s="134" t="s">
        <v>1624</v>
      </c>
      <c r="E562" s="54" t="s">
        <v>157</v>
      </c>
      <c r="F562" s="126" t="s">
        <v>5948</v>
      </c>
      <c r="G562" s="80">
        <v>45597</v>
      </c>
      <c r="H562" s="80">
        <v>45627</v>
      </c>
      <c r="I562" s="29" t="s">
        <v>124</v>
      </c>
      <c r="J562" s="29" t="s">
        <v>125</v>
      </c>
      <c r="K562" s="48" t="s">
        <v>1143</v>
      </c>
      <c r="L562" s="107" t="s">
        <v>78</v>
      </c>
      <c r="M562" s="29">
        <v>6</v>
      </c>
      <c r="N562" s="168" t="s">
        <v>5754</v>
      </c>
      <c r="O562" s="169">
        <v>45533.5</v>
      </c>
      <c r="P562" s="170"/>
      <c r="Q562" s="170"/>
      <c r="R562" s="171"/>
      <c r="S562" s="171"/>
      <c r="T562" s="172"/>
      <c r="U562" s="34" t="s">
        <v>5755</v>
      </c>
      <c r="V562" t="s">
        <v>1624</v>
      </c>
      <c r="W562" s="123" t="s">
        <v>5756</v>
      </c>
      <c r="X562" t="s">
        <v>132</v>
      </c>
      <c r="Y562" t="s">
        <v>498</v>
      </c>
    </row>
    <row r="563" ht="54" spans="1:25">
      <c r="A563" s="109">
        <v>574</v>
      </c>
      <c r="B563" s="29" t="s">
        <v>117</v>
      </c>
      <c r="C563" s="29" t="s">
        <v>150</v>
      </c>
      <c r="D563" s="134" t="s">
        <v>1633</v>
      </c>
      <c r="E563" s="57" t="s">
        <v>455</v>
      </c>
      <c r="F563" s="126" t="s">
        <v>5948</v>
      </c>
      <c r="G563" s="80">
        <v>45292</v>
      </c>
      <c r="H563" s="80">
        <v>45323</v>
      </c>
      <c r="I563" s="29" t="s">
        <v>124</v>
      </c>
      <c r="J563" s="29" t="s">
        <v>125</v>
      </c>
      <c r="K563" s="48" t="s">
        <v>1143</v>
      </c>
      <c r="L563" s="107" t="s">
        <v>78</v>
      </c>
      <c r="M563" s="29">
        <v>6</v>
      </c>
      <c r="N563" s="34" t="s">
        <v>5662</v>
      </c>
      <c r="O563" s="65">
        <v>45313.6805555556</v>
      </c>
      <c r="P563" s="35"/>
      <c r="Q563" s="35"/>
      <c r="R563" s="40"/>
      <c r="S563" s="40"/>
      <c r="T563" s="36"/>
      <c r="U563" s="34" t="s">
        <v>5757</v>
      </c>
      <c r="V563" s="34" t="s">
        <v>1633</v>
      </c>
      <c r="W563" s="123" t="s">
        <v>5758</v>
      </c>
      <c r="X563" t="s">
        <v>132</v>
      </c>
      <c r="Y563" t="s">
        <v>133</v>
      </c>
    </row>
    <row r="564" ht="121.5" spans="1:25">
      <c r="A564" s="109">
        <v>575</v>
      </c>
      <c r="B564" s="29" t="s">
        <v>117</v>
      </c>
      <c r="C564" s="29" t="s">
        <v>150</v>
      </c>
      <c r="D564" s="134" t="s">
        <v>1633</v>
      </c>
      <c r="E564" s="57" t="s">
        <v>455</v>
      </c>
      <c r="F564" s="126" t="s">
        <v>5948</v>
      </c>
      <c r="G564" s="80">
        <v>45352</v>
      </c>
      <c r="H564" s="80">
        <v>45383</v>
      </c>
      <c r="I564" s="29" t="s">
        <v>124</v>
      </c>
      <c r="J564" s="29" t="s">
        <v>125</v>
      </c>
      <c r="K564" s="48" t="s">
        <v>1143</v>
      </c>
      <c r="L564" s="107" t="s">
        <v>78</v>
      </c>
      <c r="M564" s="29">
        <v>6</v>
      </c>
      <c r="N564" s="65" t="s">
        <v>5759</v>
      </c>
      <c r="O564" s="65">
        <v>45313.6805555556</v>
      </c>
      <c r="P564" s="35"/>
      <c r="Q564" s="35"/>
      <c r="R564" s="40"/>
      <c r="S564" s="40"/>
      <c r="T564" s="36"/>
      <c r="U564" s="34" t="s">
        <v>5760</v>
      </c>
      <c r="V564" s="34" t="s">
        <v>1633</v>
      </c>
      <c r="W564" s="123" t="s">
        <v>5756</v>
      </c>
      <c r="X564" t="s">
        <v>132</v>
      </c>
      <c r="Y564" t="s">
        <v>133</v>
      </c>
    </row>
    <row r="565" ht="189" spans="1:25">
      <c r="A565" s="109">
        <v>576</v>
      </c>
      <c r="B565" s="29" t="s">
        <v>117</v>
      </c>
      <c r="C565" s="29" t="s">
        <v>150</v>
      </c>
      <c r="D565" s="134" t="s">
        <v>1633</v>
      </c>
      <c r="E565" s="57" t="s">
        <v>455</v>
      </c>
      <c r="F565" s="126" t="s">
        <v>5948</v>
      </c>
      <c r="G565" s="80">
        <v>45413</v>
      </c>
      <c r="H565" s="80">
        <v>45444</v>
      </c>
      <c r="I565" s="29" t="s">
        <v>124</v>
      </c>
      <c r="J565" s="29" t="s">
        <v>125</v>
      </c>
      <c r="K565" s="48" t="s">
        <v>1143</v>
      </c>
      <c r="L565" s="107" t="s">
        <v>78</v>
      </c>
      <c r="M565" s="29">
        <v>6</v>
      </c>
      <c r="N565" s="34" t="s">
        <v>5751</v>
      </c>
      <c r="O565" s="65">
        <v>45313.6805555556</v>
      </c>
      <c r="P565" s="35"/>
      <c r="Q565" s="35"/>
      <c r="R565" s="40"/>
      <c r="S565" s="40"/>
      <c r="T565" s="36"/>
      <c r="U565" s="34" t="s">
        <v>5752</v>
      </c>
      <c r="V565" s="34" t="s">
        <v>1633</v>
      </c>
      <c r="W565" s="123" t="s">
        <v>5753</v>
      </c>
      <c r="X565" s="124" t="s">
        <v>132</v>
      </c>
      <c r="Y565" s="124" t="s">
        <v>133</v>
      </c>
    </row>
    <row r="566" ht="256.5" spans="1:25">
      <c r="A566" s="109">
        <v>577</v>
      </c>
      <c r="B566" s="29" t="s">
        <v>117</v>
      </c>
      <c r="C566" s="29" t="s">
        <v>150</v>
      </c>
      <c r="D566" s="134" t="s">
        <v>1633</v>
      </c>
      <c r="E566" s="57" t="s">
        <v>455</v>
      </c>
      <c r="F566" s="126" t="s">
        <v>5948</v>
      </c>
      <c r="G566" s="80">
        <v>45474</v>
      </c>
      <c r="H566" s="80">
        <v>45505</v>
      </c>
      <c r="I566" s="29" t="s">
        <v>124</v>
      </c>
      <c r="J566" s="29" t="s">
        <v>125</v>
      </c>
      <c r="K566" s="48" t="s">
        <v>1143</v>
      </c>
      <c r="L566" s="107" t="s">
        <v>78</v>
      </c>
      <c r="M566" s="29">
        <v>6</v>
      </c>
      <c r="N566" s="168" t="s">
        <v>5761</v>
      </c>
      <c r="O566" s="169">
        <v>45313.6805555556</v>
      </c>
      <c r="P566" s="170"/>
      <c r="Q566" s="170"/>
      <c r="R566" s="171"/>
      <c r="S566" s="171"/>
      <c r="T566" s="172"/>
      <c r="U566" s="34" t="s">
        <v>5762</v>
      </c>
      <c r="V566" t="s">
        <v>1633</v>
      </c>
      <c r="W566" s="123" t="s">
        <v>5763</v>
      </c>
      <c r="X566" t="s">
        <v>132</v>
      </c>
      <c r="Y566" t="s">
        <v>133</v>
      </c>
    </row>
    <row r="567" ht="324" spans="1:25">
      <c r="A567" s="109">
        <v>578</v>
      </c>
      <c r="B567" s="29" t="s">
        <v>117</v>
      </c>
      <c r="C567" s="29" t="s">
        <v>150</v>
      </c>
      <c r="D567" s="134" t="s">
        <v>1633</v>
      </c>
      <c r="E567" s="57" t="s">
        <v>455</v>
      </c>
      <c r="F567" s="126" t="s">
        <v>5948</v>
      </c>
      <c r="G567" s="80">
        <v>45536</v>
      </c>
      <c r="H567" s="80">
        <v>45566</v>
      </c>
      <c r="I567" s="29" t="s">
        <v>124</v>
      </c>
      <c r="J567" s="29" t="s">
        <v>125</v>
      </c>
      <c r="K567" s="48" t="s">
        <v>1143</v>
      </c>
      <c r="L567" s="107" t="s">
        <v>78</v>
      </c>
      <c r="M567" s="29">
        <v>6</v>
      </c>
      <c r="N567" s="168" t="s">
        <v>5764</v>
      </c>
      <c r="O567" s="169">
        <v>45313.6805555556</v>
      </c>
      <c r="P567" s="170"/>
      <c r="Q567" s="170"/>
      <c r="R567" s="171"/>
      <c r="S567" s="171"/>
      <c r="T567" s="172"/>
      <c r="U567" s="34" t="s">
        <v>5765</v>
      </c>
      <c r="V567" t="s">
        <v>1633</v>
      </c>
      <c r="W567" s="123" t="s">
        <v>5766</v>
      </c>
      <c r="X567" t="s">
        <v>132</v>
      </c>
      <c r="Y567" t="s">
        <v>133</v>
      </c>
    </row>
    <row r="568" ht="324" spans="1:25">
      <c r="A568" s="109">
        <v>579</v>
      </c>
      <c r="B568" s="29" t="s">
        <v>117</v>
      </c>
      <c r="C568" s="29" t="s">
        <v>150</v>
      </c>
      <c r="D568" s="134" t="s">
        <v>1633</v>
      </c>
      <c r="E568" s="57" t="s">
        <v>455</v>
      </c>
      <c r="F568" s="126" t="s">
        <v>5948</v>
      </c>
      <c r="G568" s="80">
        <v>45597</v>
      </c>
      <c r="H568" s="80">
        <v>45627</v>
      </c>
      <c r="I568" s="29" t="s">
        <v>124</v>
      </c>
      <c r="J568" s="29" t="s">
        <v>125</v>
      </c>
      <c r="K568" s="48" t="s">
        <v>1143</v>
      </c>
      <c r="L568" s="107" t="s">
        <v>78</v>
      </c>
      <c r="M568" s="29">
        <v>6</v>
      </c>
      <c r="N568" s="168" t="s">
        <v>5764</v>
      </c>
      <c r="O568" s="169">
        <v>45313.6805555556</v>
      </c>
      <c r="P568" s="170"/>
      <c r="Q568" s="170"/>
      <c r="R568" s="171"/>
      <c r="S568" s="171"/>
      <c r="T568" s="172"/>
      <c r="U568" s="34" t="s">
        <v>5765</v>
      </c>
      <c r="V568" t="s">
        <v>1633</v>
      </c>
      <c r="W568" s="123" t="s">
        <v>5766</v>
      </c>
      <c r="X568" t="s">
        <v>132</v>
      </c>
      <c r="Y568" t="s">
        <v>133</v>
      </c>
    </row>
    <row r="569" ht="14.25" spans="1:22">
      <c r="A569" s="109">
        <v>580</v>
      </c>
      <c r="B569" s="47" t="s">
        <v>117</v>
      </c>
      <c r="C569" s="47" t="s">
        <v>150</v>
      </c>
      <c r="D569" s="134" t="s">
        <v>5767</v>
      </c>
      <c r="E569" s="54" t="s">
        <v>412</v>
      </c>
      <c r="F569" s="126" t="s">
        <v>5948</v>
      </c>
      <c r="G569" s="80">
        <v>45413</v>
      </c>
      <c r="H569" s="80">
        <v>45444</v>
      </c>
      <c r="I569" s="34" t="s">
        <v>124</v>
      </c>
      <c r="J569" s="34" t="s">
        <v>125</v>
      </c>
      <c r="K569" s="48" t="s">
        <v>1143</v>
      </c>
      <c r="L569" s="107" t="s">
        <v>78</v>
      </c>
      <c r="M569" s="47">
        <v>6</v>
      </c>
      <c r="N569" s="34"/>
      <c r="O569" s="34"/>
      <c r="P569" s="35"/>
      <c r="Q569" s="35"/>
      <c r="R569" s="40"/>
      <c r="S569" s="40"/>
      <c r="T569" s="36"/>
      <c r="U569" s="34"/>
      <c r="V569" s="34"/>
    </row>
    <row r="570" ht="42.75" spans="1:25">
      <c r="A570" s="109">
        <v>581</v>
      </c>
      <c r="B570" s="47" t="s">
        <v>117</v>
      </c>
      <c r="C570" s="47" t="s">
        <v>150</v>
      </c>
      <c r="D570" s="134" t="s">
        <v>5767</v>
      </c>
      <c r="E570" s="54" t="s">
        <v>412</v>
      </c>
      <c r="F570" s="126" t="s">
        <v>5948</v>
      </c>
      <c r="G570" s="80">
        <v>45474</v>
      </c>
      <c r="H570" s="80">
        <v>45536</v>
      </c>
      <c r="I570" s="34" t="s">
        <v>124</v>
      </c>
      <c r="J570" s="34" t="s">
        <v>125</v>
      </c>
      <c r="K570" s="48" t="s">
        <v>1143</v>
      </c>
      <c r="L570" s="107" t="s">
        <v>78</v>
      </c>
      <c r="M570" s="47">
        <v>6</v>
      </c>
      <c r="N570" s="168" t="s">
        <v>5768</v>
      </c>
      <c r="O570" s="169">
        <v>45582.4895833333</v>
      </c>
      <c r="P570" s="170"/>
      <c r="Q570" s="170"/>
      <c r="R570" s="171"/>
      <c r="S570" s="171"/>
      <c r="T570" s="172"/>
      <c r="U570" s="47" t="s">
        <v>5769</v>
      </c>
      <c r="V570" t="s">
        <v>5767</v>
      </c>
      <c r="W570" t="s">
        <v>5770</v>
      </c>
      <c r="X570" t="s">
        <v>132</v>
      </c>
      <c r="Y570" t="s">
        <v>3620</v>
      </c>
    </row>
    <row r="571" ht="14.25" spans="1:22">
      <c r="A571" s="109">
        <v>582</v>
      </c>
      <c r="B571" s="47" t="s">
        <v>117</v>
      </c>
      <c r="C571" s="47" t="s">
        <v>150</v>
      </c>
      <c r="D571" s="134" t="s">
        <v>5771</v>
      </c>
      <c r="E571" s="54" t="s">
        <v>412</v>
      </c>
      <c r="F571" s="126" t="s">
        <v>5948</v>
      </c>
      <c r="G571" s="80">
        <v>45413</v>
      </c>
      <c r="H571" s="80">
        <v>45444</v>
      </c>
      <c r="I571" s="34" t="s">
        <v>124</v>
      </c>
      <c r="J571" s="34" t="s">
        <v>125</v>
      </c>
      <c r="K571" s="48" t="s">
        <v>1143</v>
      </c>
      <c r="L571" s="107" t="s">
        <v>78</v>
      </c>
      <c r="M571" s="47">
        <v>6</v>
      </c>
      <c r="N571" s="34"/>
      <c r="O571" s="34"/>
      <c r="P571" s="35"/>
      <c r="Q571" s="35"/>
      <c r="R571" s="40"/>
      <c r="S571" s="40"/>
      <c r="T571" s="36"/>
      <c r="U571" s="34"/>
      <c r="V571" s="34"/>
    </row>
    <row r="572" ht="42.75" spans="1:25">
      <c r="A572" s="109">
        <v>583</v>
      </c>
      <c r="B572" s="47" t="s">
        <v>117</v>
      </c>
      <c r="C572" s="47" t="s">
        <v>150</v>
      </c>
      <c r="D572" s="134" t="s">
        <v>5771</v>
      </c>
      <c r="E572" s="54" t="s">
        <v>412</v>
      </c>
      <c r="F572" s="126" t="s">
        <v>5948</v>
      </c>
      <c r="G572" s="80">
        <v>45474</v>
      </c>
      <c r="H572" s="80">
        <v>45536</v>
      </c>
      <c r="I572" s="34" t="s">
        <v>124</v>
      </c>
      <c r="J572" s="34" t="s">
        <v>125</v>
      </c>
      <c r="K572" s="48" t="s">
        <v>1143</v>
      </c>
      <c r="L572" s="107" t="s">
        <v>78</v>
      </c>
      <c r="M572" s="47">
        <v>6</v>
      </c>
      <c r="N572" s="168" t="s">
        <v>5768</v>
      </c>
      <c r="O572" s="169">
        <v>45582.4895833333</v>
      </c>
      <c r="P572" s="170"/>
      <c r="Q572" s="170"/>
      <c r="R572" s="171"/>
      <c r="S572" s="171"/>
      <c r="T572" s="172"/>
      <c r="U572" s="47" t="s">
        <v>5769</v>
      </c>
      <c r="V572" t="s">
        <v>5771</v>
      </c>
      <c r="W572" t="s">
        <v>5770</v>
      </c>
      <c r="X572" t="s">
        <v>132</v>
      </c>
      <c r="Y572" t="s">
        <v>3620</v>
      </c>
    </row>
    <row r="573" ht="162" spans="1:25">
      <c r="A573" s="109">
        <v>584</v>
      </c>
      <c r="B573" s="47" t="s">
        <v>117</v>
      </c>
      <c r="C573" s="47" t="s">
        <v>150</v>
      </c>
      <c r="D573" s="134" t="s">
        <v>1642</v>
      </c>
      <c r="E573" s="54" t="s">
        <v>412</v>
      </c>
      <c r="F573" s="126" t="s">
        <v>5948</v>
      </c>
      <c r="G573" s="80">
        <v>45292</v>
      </c>
      <c r="H573" s="80">
        <v>45444</v>
      </c>
      <c r="I573" s="47" t="s">
        <v>124</v>
      </c>
      <c r="J573" s="47" t="s">
        <v>125</v>
      </c>
      <c r="K573" s="48" t="s">
        <v>1143</v>
      </c>
      <c r="L573" s="107" t="s">
        <v>78</v>
      </c>
      <c r="M573" s="47">
        <v>3</v>
      </c>
      <c r="N573" s="34" t="s">
        <v>5772</v>
      </c>
      <c r="O573" s="65">
        <v>45471.475</v>
      </c>
      <c r="P573" s="35"/>
      <c r="Q573" s="35"/>
      <c r="R573" s="40"/>
      <c r="S573" s="40"/>
      <c r="T573" s="36"/>
      <c r="U573" s="34" t="s">
        <v>5773</v>
      </c>
      <c r="V573" s="34" t="s">
        <v>1642</v>
      </c>
      <c r="W573" s="123" t="s">
        <v>5774</v>
      </c>
      <c r="X573" s="124" t="s">
        <v>132</v>
      </c>
      <c r="Y573" s="124" t="s">
        <v>425</v>
      </c>
    </row>
    <row r="574" ht="14.25" spans="1:23">
      <c r="A574" s="109">
        <v>585</v>
      </c>
      <c r="B574" s="47" t="s">
        <v>117</v>
      </c>
      <c r="C574" s="47" t="s">
        <v>150</v>
      </c>
      <c r="D574" s="134" t="s">
        <v>1642</v>
      </c>
      <c r="E574" s="54" t="s">
        <v>412</v>
      </c>
      <c r="F574" s="126" t="s">
        <v>5948</v>
      </c>
      <c r="G574" s="80">
        <v>45474</v>
      </c>
      <c r="H574" s="80">
        <v>45627</v>
      </c>
      <c r="I574" s="47" t="s">
        <v>124</v>
      </c>
      <c r="J574" s="47" t="s">
        <v>125</v>
      </c>
      <c r="K574" s="48" t="s">
        <v>1143</v>
      </c>
      <c r="L574" s="107" t="s">
        <v>78</v>
      </c>
      <c r="M574" s="47">
        <v>3</v>
      </c>
      <c r="N574" s="168"/>
      <c r="O574" s="169"/>
      <c r="P574" s="170"/>
      <c r="Q574" s="170"/>
      <c r="R574" s="171"/>
      <c r="S574" s="171"/>
      <c r="T574" s="172"/>
      <c r="U574" s="34"/>
      <c r="W574" s="123"/>
    </row>
    <row r="575" ht="162" spans="1:25">
      <c r="A575" s="109">
        <v>586</v>
      </c>
      <c r="B575" s="47" t="s">
        <v>117</v>
      </c>
      <c r="C575" s="47" t="s">
        <v>150</v>
      </c>
      <c r="D575" s="134" t="s">
        <v>1648</v>
      </c>
      <c r="E575" s="54" t="s">
        <v>412</v>
      </c>
      <c r="F575" s="126" t="s">
        <v>5948</v>
      </c>
      <c r="G575" s="80">
        <v>45292</v>
      </c>
      <c r="H575" s="80">
        <v>45444</v>
      </c>
      <c r="I575" s="47" t="s">
        <v>124</v>
      </c>
      <c r="J575" s="47" t="s">
        <v>125</v>
      </c>
      <c r="K575" s="48" t="s">
        <v>1143</v>
      </c>
      <c r="L575" s="107" t="s">
        <v>78</v>
      </c>
      <c r="M575" s="47">
        <v>3</v>
      </c>
      <c r="N575" s="34" t="s">
        <v>5772</v>
      </c>
      <c r="O575" s="65">
        <v>45471.475</v>
      </c>
      <c r="P575" s="35"/>
      <c r="Q575" s="35"/>
      <c r="R575" s="40"/>
      <c r="S575" s="40"/>
      <c r="T575" s="36"/>
      <c r="U575" s="34" t="s">
        <v>5773</v>
      </c>
      <c r="V575" s="34" t="s">
        <v>1648</v>
      </c>
      <c r="W575" s="123" t="s">
        <v>5774</v>
      </c>
      <c r="X575" s="124" t="s">
        <v>132</v>
      </c>
      <c r="Y575" s="124" t="s">
        <v>425</v>
      </c>
    </row>
    <row r="576" ht="14.25" spans="1:23">
      <c r="A576" s="109">
        <v>587</v>
      </c>
      <c r="B576" s="47" t="s">
        <v>117</v>
      </c>
      <c r="C576" s="47" t="s">
        <v>150</v>
      </c>
      <c r="D576" s="134" t="s">
        <v>1648</v>
      </c>
      <c r="E576" s="54" t="s">
        <v>412</v>
      </c>
      <c r="F576" s="126" t="s">
        <v>5948</v>
      </c>
      <c r="G576" s="80">
        <v>45474</v>
      </c>
      <c r="H576" s="80">
        <v>45627</v>
      </c>
      <c r="I576" s="47" t="s">
        <v>124</v>
      </c>
      <c r="J576" s="47" t="s">
        <v>125</v>
      </c>
      <c r="K576" s="48" t="s">
        <v>1143</v>
      </c>
      <c r="L576" s="107" t="s">
        <v>78</v>
      </c>
      <c r="M576" s="47">
        <v>3</v>
      </c>
      <c r="N576" s="168"/>
      <c r="O576" s="169"/>
      <c r="P576" s="170"/>
      <c r="Q576" s="170"/>
      <c r="R576" s="171"/>
      <c r="S576" s="171"/>
      <c r="T576" s="172"/>
      <c r="U576" s="34"/>
      <c r="W576" s="123"/>
    </row>
    <row r="577" ht="24" spans="1:25">
      <c r="A577" s="109">
        <v>588</v>
      </c>
      <c r="B577" s="47" t="s">
        <v>117</v>
      </c>
      <c r="C577" s="47" t="s">
        <v>150</v>
      </c>
      <c r="D577" s="134" t="s">
        <v>4461</v>
      </c>
      <c r="E577" s="54" t="s">
        <v>157</v>
      </c>
      <c r="F577" s="126" t="s">
        <v>5948</v>
      </c>
      <c r="G577" s="80">
        <v>45413</v>
      </c>
      <c r="H577" s="80">
        <v>45444</v>
      </c>
      <c r="I577" s="47" t="s">
        <v>124</v>
      </c>
      <c r="J577" s="47" t="s">
        <v>125</v>
      </c>
      <c r="K577" s="48" t="s">
        <v>1143</v>
      </c>
      <c r="L577" s="107" t="s">
        <v>78</v>
      </c>
      <c r="M577" s="47">
        <v>6</v>
      </c>
      <c r="N577" s="34" t="s">
        <v>5775</v>
      </c>
      <c r="O577" s="65">
        <v>45317.5104166667</v>
      </c>
      <c r="P577" s="35"/>
      <c r="Q577" s="35"/>
      <c r="R577" s="40"/>
      <c r="S577" s="40"/>
      <c r="T577" s="36"/>
      <c r="U577" s="34" t="s">
        <v>5776</v>
      </c>
      <c r="V577" s="34" t="s">
        <v>4464</v>
      </c>
      <c r="W577" t="s">
        <v>5777</v>
      </c>
      <c r="X577" t="s">
        <v>132</v>
      </c>
      <c r="Y577" t="s">
        <v>133</v>
      </c>
    </row>
    <row r="578" ht="351" spans="1:25">
      <c r="A578" s="109">
        <v>589</v>
      </c>
      <c r="B578" s="47" t="s">
        <v>117</v>
      </c>
      <c r="C578" s="47" t="s">
        <v>150</v>
      </c>
      <c r="D578" s="134" t="s">
        <v>4461</v>
      </c>
      <c r="E578" s="54" t="s">
        <v>157</v>
      </c>
      <c r="F578" s="126" t="s">
        <v>5948</v>
      </c>
      <c r="G578" s="80">
        <v>45474</v>
      </c>
      <c r="H578" s="80">
        <v>45536</v>
      </c>
      <c r="I578" s="47" t="s">
        <v>124</v>
      </c>
      <c r="J578" s="47" t="s">
        <v>125</v>
      </c>
      <c r="K578" s="48" t="s">
        <v>1143</v>
      </c>
      <c r="L578" s="107" t="s">
        <v>78</v>
      </c>
      <c r="M578" s="47">
        <v>6</v>
      </c>
      <c r="N578" s="168" t="s">
        <v>5778</v>
      </c>
      <c r="O578" s="169">
        <v>45595.4826388889</v>
      </c>
      <c r="P578" s="170"/>
      <c r="Q578" s="170"/>
      <c r="R578" s="171"/>
      <c r="S578" s="171"/>
      <c r="T578" s="172"/>
      <c r="U578" s="34" t="s">
        <v>5779</v>
      </c>
      <c r="V578" t="s">
        <v>4461</v>
      </c>
      <c r="W578" s="123" t="s">
        <v>5780</v>
      </c>
      <c r="X578" t="s">
        <v>132</v>
      </c>
      <c r="Y578" t="s">
        <v>3620</v>
      </c>
    </row>
    <row r="579" ht="243" spans="1:25">
      <c r="A579" s="109">
        <v>590</v>
      </c>
      <c r="B579" s="29" t="s">
        <v>117</v>
      </c>
      <c r="C579" s="29" t="s">
        <v>150</v>
      </c>
      <c r="D579" s="134" t="s">
        <v>4425</v>
      </c>
      <c r="E579" s="54" t="s">
        <v>120</v>
      </c>
      <c r="F579" s="126" t="s">
        <v>5948</v>
      </c>
      <c r="G579" s="80">
        <v>45292</v>
      </c>
      <c r="H579" s="80">
        <v>45323</v>
      </c>
      <c r="I579" s="29" t="s">
        <v>124</v>
      </c>
      <c r="J579" s="29" t="s">
        <v>125</v>
      </c>
      <c r="K579" s="48" t="s">
        <v>1143</v>
      </c>
      <c r="L579" s="107" t="s">
        <v>78</v>
      </c>
      <c r="M579" s="29">
        <v>3</v>
      </c>
      <c r="N579" s="34" t="s">
        <v>5782</v>
      </c>
      <c r="O579" s="65">
        <v>45313.68125</v>
      </c>
      <c r="P579" s="35"/>
      <c r="Q579" s="35"/>
      <c r="R579" s="40"/>
      <c r="S579" s="40"/>
      <c r="T579" s="36"/>
      <c r="U579" s="34" t="s">
        <v>5783</v>
      </c>
      <c r="V579" s="34" t="s">
        <v>4425</v>
      </c>
      <c r="W579" s="123" t="s">
        <v>5784</v>
      </c>
      <c r="X579" t="s">
        <v>132</v>
      </c>
      <c r="Y579" t="s">
        <v>133</v>
      </c>
    </row>
    <row r="580" ht="81" spans="1:25">
      <c r="A580" s="109">
        <v>591</v>
      </c>
      <c r="B580" s="29" t="s">
        <v>117</v>
      </c>
      <c r="C580" s="29" t="s">
        <v>150</v>
      </c>
      <c r="D580" s="134" t="s">
        <v>4425</v>
      </c>
      <c r="E580" s="54" t="s">
        <v>120</v>
      </c>
      <c r="F580" s="126" t="s">
        <v>5948</v>
      </c>
      <c r="G580" s="80">
        <v>45352</v>
      </c>
      <c r="H580" s="80">
        <v>45383</v>
      </c>
      <c r="I580" s="29" t="s">
        <v>124</v>
      </c>
      <c r="J580" s="29" t="s">
        <v>125</v>
      </c>
      <c r="K580" s="48" t="s">
        <v>1143</v>
      </c>
      <c r="L580" s="107" t="s">
        <v>78</v>
      </c>
      <c r="M580" s="29">
        <v>3</v>
      </c>
      <c r="N580" s="65" t="s">
        <v>5785</v>
      </c>
      <c r="O580" s="65">
        <v>45358.4548611111</v>
      </c>
      <c r="P580" s="35"/>
      <c r="Q580" s="35"/>
      <c r="R580" s="40"/>
      <c r="S580" s="40"/>
      <c r="T580" s="36"/>
      <c r="U580" s="34" t="s">
        <v>5786</v>
      </c>
      <c r="V580" s="34" t="s">
        <v>4425</v>
      </c>
      <c r="W580" s="123" t="s">
        <v>5787</v>
      </c>
      <c r="X580" t="s">
        <v>132</v>
      </c>
      <c r="Y580" t="s">
        <v>163</v>
      </c>
    </row>
    <row r="581" ht="121.5" spans="1:25">
      <c r="A581" s="109">
        <v>592</v>
      </c>
      <c r="B581" s="29" t="s">
        <v>117</v>
      </c>
      <c r="C581" s="29" t="s">
        <v>150</v>
      </c>
      <c r="D581" s="134" t="s">
        <v>4425</v>
      </c>
      <c r="E581" s="54" t="s">
        <v>120</v>
      </c>
      <c r="F581" s="126" t="s">
        <v>5948</v>
      </c>
      <c r="G581" s="80">
        <v>45413</v>
      </c>
      <c r="H581" s="80">
        <v>45444</v>
      </c>
      <c r="I581" s="29" t="s">
        <v>124</v>
      </c>
      <c r="J581" s="29" t="s">
        <v>125</v>
      </c>
      <c r="K581" s="48" t="s">
        <v>1143</v>
      </c>
      <c r="L581" s="107" t="s">
        <v>78</v>
      </c>
      <c r="M581" s="29">
        <v>3</v>
      </c>
      <c r="N581" s="34" t="s">
        <v>5788</v>
      </c>
      <c r="O581" s="65">
        <v>45469.40625</v>
      </c>
      <c r="P581" s="35"/>
      <c r="Q581" s="35"/>
      <c r="R581" s="40"/>
      <c r="S581" s="40"/>
      <c r="T581" s="36"/>
      <c r="U581" s="34" t="s">
        <v>5789</v>
      </c>
      <c r="V581" s="34" t="s">
        <v>4425</v>
      </c>
      <c r="W581" s="123" t="s">
        <v>5790</v>
      </c>
      <c r="X581" s="124" t="s">
        <v>132</v>
      </c>
      <c r="Y581" s="124" t="s">
        <v>425</v>
      </c>
    </row>
    <row r="582" ht="162" spans="1:25">
      <c r="A582" s="109">
        <v>593</v>
      </c>
      <c r="B582" s="29" t="s">
        <v>117</v>
      </c>
      <c r="C582" s="29" t="s">
        <v>150</v>
      </c>
      <c r="D582" s="134" t="s">
        <v>4425</v>
      </c>
      <c r="E582" s="54" t="s">
        <v>120</v>
      </c>
      <c r="F582" s="126" t="s">
        <v>5948</v>
      </c>
      <c r="G582" s="80">
        <v>45474</v>
      </c>
      <c r="H582" s="80">
        <v>45505</v>
      </c>
      <c r="I582" s="29" t="s">
        <v>124</v>
      </c>
      <c r="J582" s="29" t="s">
        <v>125</v>
      </c>
      <c r="K582" s="48" t="s">
        <v>1143</v>
      </c>
      <c r="L582" s="107" t="s">
        <v>78</v>
      </c>
      <c r="M582" s="29">
        <v>3</v>
      </c>
      <c r="N582" s="168" t="s">
        <v>5791</v>
      </c>
      <c r="O582" s="169">
        <v>45498.4409722222</v>
      </c>
      <c r="P582" s="170"/>
      <c r="Q582" s="170"/>
      <c r="R582" s="171"/>
      <c r="S582" s="171"/>
      <c r="T582" s="172"/>
      <c r="U582" s="34" t="s">
        <v>5792</v>
      </c>
      <c r="V582" t="s">
        <v>4425</v>
      </c>
      <c r="W582" s="123" t="s">
        <v>5793</v>
      </c>
      <c r="X582" t="s">
        <v>132</v>
      </c>
      <c r="Y582" t="s">
        <v>138</v>
      </c>
    </row>
    <row r="583" ht="202.5" spans="1:25">
      <c r="A583" s="109">
        <v>594</v>
      </c>
      <c r="B583" s="29" t="s">
        <v>117</v>
      </c>
      <c r="C583" s="29" t="s">
        <v>150</v>
      </c>
      <c r="D583" s="134" t="s">
        <v>4425</v>
      </c>
      <c r="E583" s="54" t="s">
        <v>120</v>
      </c>
      <c r="F583" s="126" t="s">
        <v>5948</v>
      </c>
      <c r="G583" s="80">
        <v>45536</v>
      </c>
      <c r="H583" s="80">
        <v>45566</v>
      </c>
      <c r="I583" s="29" t="s">
        <v>124</v>
      </c>
      <c r="J583" s="29" t="s">
        <v>125</v>
      </c>
      <c r="K583" s="48" t="s">
        <v>1143</v>
      </c>
      <c r="L583" s="107" t="s">
        <v>78</v>
      </c>
      <c r="M583" s="29">
        <v>3</v>
      </c>
      <c r="N583" s="168" t="s">
        <v>5794</v>
      </c>
      <c r="O583" s="169">
        <v>45583.7083333333</v>
      </c>
      <c r="P583" s="170"/>
      <c r="Q583" s="170"/>
      <c r="R583" s="171"/>
      <c r="S583" s="171"/>
      <c r="T583" s="172"/>
      <c r="U583" s="34" t="s">
        <v>5795</v>
      </c>
      <c r="V583" t="s">
        <v>4425</v>
      </c>
      <c r="W583" s="123" t="s">
        <v>5796</v>
      </c>
      <c r="X583" t="s">
        <v>132</v>
      </c>
      <c r="Y583" t="s">
        <v>3620</v>
      </c>
    </row>
    <row r="584" ht="14.25" spans="1:21">
      <c r="A584" s="109">
        <v>595</v>
      </c>
      <c r="B584" s="29" t="s">
        <v>117</v>
      </c>
      <c r="C584" s="29" t="s">
        <v>150</v>
      </c>
      <c r="D584" s="134" t="s">
        <v>4425</v>
      </c>
      <c r="E584" s="54" t="s">
        <v>120</v>
      </c>
      <c r="F584" s="126" t="s">
        <v>5948</v>
      </c>
      <c r="G584" s="80">
        <v>45597</v>
      </c>
      <c r="H584" s="80">
        <v>45627</v>
      </c>
      <c r="I584" s="29" t="s">
        <v>124</v>
      </c>
      <c r="J584" s="29" t="s">
        <v>125</v>
      </c>
      <c r="K584" s="48" t="s">
        <v>1143</v>
      </c>
      <c r="L584" s="107" t="s">
        <v>78</v>
      </c>
      <c r="M584" s="29">
        <v>3</v>
      </c>
      <c r="N584" s="169"/>
      <c r="O584" s="169"/>
      <c r="P584" s="170"/>
      <c r="Q584" s="170"/>
      <c r="R584" s="171"/>
      <c r="S584" s="171"/>
      <c r="T584" s="172"/>
      <c r="U584" s="47"/>
    </row>
    <row r="585" ht="94.5" spans="1:25">
      <c r="A585" s="109">
        <v>596</v>
      </c>
      <c r="B585" s="47" t="s">
        <v>117</v>
      </c>
      <c r="C585" s="47" t="s">
        <v>150</v>
      </c>
      <c r="D585" s="134" t="s">
        <v>4448</v>
      </c>
      <c r="E585" s="54" t="s">
        <v>412</v>
      </c>
      <c r="F585" s="126" t="s">
        <v>5948</v>
      </c>
      <c r="G585" s="126">
        <v>45413</v>
      </c>
      <c r="H585" s="126">
        <v>45473</v>
      </c>
      <c r="I585" s="34" t="s">
        <v>124</v>
      </c>
      <c r="J585" s="34" t="s">
        <v>125</v>
      </c>
      <c r="K585" s="48" t="s">
        <v>1143</v>
      </c>
      <c r="L585" s="107" t="s">
        <v>78</v>
      </c>
      <c r="M585" s="47">
        <v>6</v>
      </c>
      <c r="N585" s="34" t="s">
        <v>5797</v>
      </c>
      <c r="O585" s="65">
        <v>45450.4833333333</v>
      </c>
      <c r="P585" s="35"/>
      <c r="Q585" s="35"/>
      <c r="R585" s="40"/>
      <c r="S585" s="40"/>
      <c r="T585" s="36"/>
      <c r="U585" s="34" t="s">
        <v>5798</v>
      </c>
      <c r="V585" s="34" t="s">
        <v>4448</v>
      </c>
      <c r="W585" s="123" t="s">
        <v>5799</v>
      </c>
      <c r="X585" s="124" t="s">
        <v>132</v>
      </c>
      <c r="Y585" s="124" t="s">
        <v>425</v>
      </c>
    </row>
    <row r="586" ht="42.75" spans="1:25">
      <c r="A586" s="109">
        <v>597</v>
      </c>
      <c r="B586" s="47" t="s">
        <v>117</v>
      </c>
      <c r="C586" s="47" t="s">
        <v>150</v>
      </c>
      <c r="D586" s="134" t="s">
        <v>4448</v>
      </c>
      <c r="E586" s="54" t="s">
        <v>412</v>
      </c>
      <c r="F586" s="126" t="s">
        <v>5948</v>
      </c>
      <c r="G586" s="80">
        <v>45474</v>
      </c>
      <c r="H586" s="80">
        <v>45536</v>
      </c>
      <c r="I586" s="34" t="s">
        <v>124</v>
      </c>
      <c r="J586" s="34" t="s">
        <v>125</v>
      </c>
      <c r="K586" s="48" t="s">
        <v>1143</v>
      </c>
      <c r="L586" s="107" t="s">
        <v>78</v>
      </c>
      <c r="M586" s="47">
        <v>6</v>
      </c>
      <c r="N586" s="168" t="s">
        <v>5768</v>
      </c>
      <c r="O586" s="169">
        <v>45582.4895833333</v>
      </c>
      <c r="P586" s="170"/>
      <c r="Q586" s="170"/>
      <c r="R586" s="171"/>
      <c r="S586" s="171"/>
      <c r="T586" s="172"/>
      <c r="U586" s="47" t="s">
        <v>5800</v>
      </c>
      <c r="V586" t="s">
        <v>4448</v>
      </c>
      <c r="W586" t="s">
        <v>5799</v>
      </c>
      <c r="X586" t="s">
        <v>132</v>
      </c>
      <c r="Y586" t="s">
        <v>3620</v>
      </c>
    </row>
    <row r="587" ht="14.25" spans="1:22">
      <c r="A587" s="109">
        <v>598</v>
      </c>
      <c r="B587" s="47" t="s">
        <v>117</v>
      </c>
      <c r="C587" s="47" t="s">
        <v>150</v>
      </c>
      <c r="D587" s="92" t="s">
        <v>5801</v>
      </c>
      <c r="E587" s="54" t="s">
        <v>412</v>
      </c>
      <c r="F587" s="126" t="s">
        <v>5948</v>
      </c>
      <c r="G587" s="126">
        <v>45413</v>
      </c>
      <c r="H587" s="126">
        <v>45473</v>
      </c>
      <c r="I587" s="34" t="s">
        <v>124</v>
      </c>
      <c r="J587" s="34" t="s">
        <v>125</v>
      </c>
      <c r="K587" s="48" t="s">
        <v>1143</v>
      </c>
      <c r="L587" s="107" t="s">
        <v>78</v>
      </c>
      <c r="M587" s="47">
        <v>6</v>
      </c>
      <c r="N587" s="34"/>
      <c r="O587" s="34"/>
      <c r="P587" s="35"/>
      <c r="Q587" s="35"/>
      <c r="R587" s="40"/>
      <c r="S587" s="40"/>
      <c r="T587" s="36"/>
      <c r="U587" s="34"/>
      <c r="V587" s="34"/>
    </row>
    <row r="588" ht="351" spans="1:25">
      <c r="A588" s="109">
        <v>599</v>
      </c>
      <c r="B588" s="47" t="s">
        <v>117</v>
      </c>
      <c r="C588" s="47" t="s">
        <v>150</v>
      </c>
      <c r="D588" s="92" t="s">
        <v>5801</v>
      </c>
      <c r="E588" s="54" t="s">
        <v>412</v>
      </c>
      <c r="F588" s="126" t="s">
        <v>5948</v>
      </c>
      <c r="G588" s="80">
        <v>45474</v>
      </c>
      <c r="H588" s="80">
        <v>45536</v>
      </c>
      <c r="I588" s="34" t="s">
        <v>124</v>
      </c>
      <c r="J588" s="34" t="s">
        <v>125</v>
      </c>
      <c r="K588" s="48" t="s">
        <v>1143</v>
      </c>
      <c r="L588" s="107" t="s">
        <v>78</v>
      </c>
      <c r="M588" s="47">
        <v>6</v>
      </c>
      <c r="N588" s="168" t="s">
        <v>5778</v>
      </c>
      <c r="O588" s="169">
        <v>45595.4826388889</v>
      </c>
      <c r="P588" s="170"/>
      <c r="Q588" s="170"/>
      <c r="R588" s="171"/>
      <c r="S588" s="171"/>
      <c r="T588" s="172"/>
      <c r="U588" s="34" t="s">
        <v>5779</v>
      </c>
      <c r="V588" t="s">
        <v>5801</v>
      </c>
      <c r="W588" s="123" t="s">
        <v>5780</v>
      </c>
      <c r="X588" t="s">
        <v>132</v>
      </c>
      <c r="Y588" t="s">
        <v>3620</v>
      </c>
    </row>
    <row r="589" ht="270" spans="1:25">
      <c r="A589" s="109">
        <v>600</v>
      </c>
      <c r="B589" s="47" t="s">
        <v>117</v>
      </c>
      <c r="C589" s="29" t="s">
        <v>150</v>
      </c>
      <c r="D589" s="134" t="s">
        <v>4466</v>
      </c>
      <c r="E589" s="57" t="s">
        <v>412</v>
      </c>
      <c r="F589" s="126" t="s">
        <v>5948</v>
      </c>
      <c r="G589" s="80">
        <v>45292</v>
      </c>
      <c r="H589" s="80">
        <v>45323</v>
      </c>
      <c r="I589" s="29" t="s">
        <v>124</v>
      </c>
      <c r="J589" s="29" t="s">
        <v>125</v>
      </c>
      <c r="K589" s="48" t="s">
        <v>1143</v>
      </c>
      <c r="L589" s="107" t="s">
        <v>78</v>
      </c>
      <c r="M589" s="29">
        <v>6</v>
      </c>
      <c r="N589" s="34" t="s">
        <v>5802</v>
      </c>
      <c r="O589" s="65">
        <v>45316.6555555556</v>
      </c>
      <c r="P589" s="35"/>
      <c r="Q589" s="35"/>
      <c r="R589" s="40"/>
      <c r="S589" s="40"/>
      <c r="T589" s="36"/>
      <c r="U589" s="34" t="s">
        <v>5803</v>
      </c>
      <c r="V589" s="34" t="s">
        <v>4466</v>
      </c>
      <c r="W589" s="123" t="s">
        <v>5804</v>
      </c>
      <c r="X589" t="s">
        <v>132</v>
      </c>
      <c r="Y589" t="s">
        <v>133</v>
      </c>
    </row>
    <row r="590" ht="256.5" spans="1:25">
      <c r="A590" s="109">
        <v>601</v>
      </c>
      <c r="B590" s="47" t="s">
        <v>117</v>
      </c>
      <c r="C590" s="29" t="s">
        <v>150</v>
      </c>
      <c r="D590" s="134" t="s">
        <v>4466</v>
      </c>
      <c r="E590" s="57" t="s">
        <v>412</v>
      </c>
      <c r="F590" s="126" t="s">
        <v>5948</v>
      </c>
      <c r="G590" s="80">
        <v>45352</v>
      </c>
      <c r="H590" s="80">
        <v>45383</v>
      </c>
      <c r="I590" s="29" t="s">
        <v>124</v>
      </c>
      <c r="J590" s="29" t="s">
        <v>125</v>
      </c>
      <c r="K590" s="48" t="s">
        <v>1143</v>
      </c>
      <c r="L590" s="107" t="s">
        <v>78</v>
      </c>
      <c r="M590" s="29">
        <v>6</v>
      </c>
      <c r="N590" s="34" t="s">
        <v>5805</v>
      </c>
      <c r="O590" s="65">
        <v>45373.4854166667</v>
      </c>
      <c r="P590" s="35"/>
      <c r="Q590" s="35"/>
      <c r="R590" s="40"/>
      <c r="S590" s="40"/>
      <c r="T590" s="36"/>
      <c r="U590" s="34" t="s">
        <v>5806</v>
      </c>
      <c r="V590" s="34" t="s">
        <v>4466</v>
      </c>
      <c r="W590" s="123" t="s">
        <v>5807</v>
      </c>
      <c r="X590" t="s">
        <v>132</v>
      </c>
      <c r="Y590" t="s">
        <v>163</v>
      </c>
    </row>
    <row r="591" ht="256.5" spans="1:25">
      <c r="A591" s="109">
        <v>602</v>
      </c>
      <c r="B591" s="47" t="s">
        <v>117</v>
      </c>
      <c r="C591" s="29" t="s">
        <v>150</v>
      </c>
      <c r="D591" s="134" t="s">
        <v>4466</v>
      </c>
      <c r="E591" s="57" t="s">
        <v>412</v>
      </c>
      <c r="F591" s="126" t="s">
        <v>5948</v>
      </c>
      <c r="G591" s="80">
        <v>45413</v>
      </c>
      <c r="H591" s="80">
        <v>45444</v>
      </c>
      <c r="I591" s="29" t="s">
        <v>124</v>
      </c>
      <c r="J591" s="29" t="s">
        <v>125</v>
      </c>
      <c r="K591" s="48" t="s">
        <v>1143</v>
      </c>
      <c r="L591" s="107" t="s">
        <v>78</v>
      </c>
      <c r="M591" s="29">
        <v>6</v>
      </c>
      <c r="N591" s="34" t="s">
        <v>5808</v>
      </c>
      <c r="O591" s="65">
        <v>45470.4548611111</v>
      </c>
      <c r="P591" s="35"/>
      <c r="Q591" s="35"/>
      <c r="R591" s="40"/>
      <c r="S591" s="40"/>
      <c r="T591" s="36"/>
      <c r="U591" s="34" t="s">
        <v>5809</v>
      </c>
      <c r="V591" s="34" t="s">
        <v>4466</v>
      </c>
      <c r="W591" s="123" t="s">
        <v>5807</v>
      </c>
      <c r="X591" s="124" t="s">
        <v>132</v>
      </c>
      <c r="Y591" s="124" t="s">
        <v>425</v>
      </c>
    </row>
    <row r="592" ht="256.5" spans="1:25">
      <c r="A592" s="109">
        <v>603</v>
      </c>
      <c r="B592" s="47" t="s">
        <v>117</v>
      </c>
      <c r="C592" s="29" t="s">
        <v>150</v>
      </c>
      <c r="D592" s="134" t="s">
        <v>4466</v>
      </c>
      <c r="E592" s="57" t="s">
        <v>412</v>
      </c>
      <c r="F592" s="126" t="s">
        <v>5948</v>
      </c>
      <c r="G592" s="80">
        <v>45474</v>
      </c>
      <c r="H592" s="80">
        <v>45505</v>
      </c>
      <c r="I592" s="29" t="s">
        <v>124</v>
      </c>
      <c r="J592" s="29" t="s">
        <v>125</v>
      </c>
      <c r="K592" s="48" t="s">
        <v>1143</v>
      </c>
      <c r="L592" s="107" t="s">
        <v>78</v>
      </c>
      <c r="M592" s="29">
        <v>6</v>
      </c>
      <c r="N592" s="168" t="s">
        <v>5810</v>
      </c>
      <c r="O592" s="169">
        <v>45498.4131944444</v>
      </c>
      <c r="P592" s="170"/>
      <c r="Q592" s="170"/>
      <c r="R592" s="171"/>
      <c r="S592" s="171"/>
      <c r="T592" s="172"/>
      <c r="U592" s="34" t="s">
        <v>5811</v>
      </c>
      <c r="V592" t="s">
        <v>4466</v>
      </c>
      <c r="W592" s="123" t="s">
        <v>5807</v>
      </c>
      <c r="X592" t="s">
        <v>132</v>
      </c>
      <c r="Y592" t="s">
        <v>138</v>
      </c>
    </row>
    <row r="593" ht="256.5" spans="1:25">
      <c r="A593" s="109">
        <v>604</v>
      </c>
      <c r="B593" s="47" t="s">
        <v>117</v>
      </c>
      <c r="C593" s="29" t="s">
        <v>150</v>
      </c>
      <c r="D593" s="134" t="s">
        <v>4466</v>
      </c>
      <c r="E593" s="57" t="s">
        <v>412</v>
      </c>
      <c r="F593" s="126" t="s">
        <v>5948</v>
      </c>
      <c r="G593" s="80">
        <v>45536</v>
      </c>
      <c r="H593" s="80">
        <v>45566</v>
      </c>
      <c r="I593" s="29" t="s">
        <v>124</v>
      </c>
      <c r="J593" s="29" t="s">
        <v>125</v>
      </c>
      <c r="K593" s="48" t="s">
        <v>1143</v>
      </c>
      <c r="L593" s="107" t="s">
        <v>78</v>
      </c>
      <c r="M593" s="29">
        <v>6</v>
      </c>
      <c r="N593" s="168" t="s">
        <v>5812</v>
      </c>
      <c r="O593" s="169">
        <v>45559.6145833333</v>
      </c>
      <c r="P593" s="170"/>
      <c r="Q593" s="170"/>
      <c r="R593" s="171"/>
      <c r="S593" s="171"/>
      <c r="T593" s="172"/>
      <c r="U593" s="34" t="s">
        <v>5813</v>
      </c>
      <c r="V593" t="s">
        <v>4466</v>
      </c>
      <c r="W593" s="123" t="s">
        <v>5814</v>
      </c>
      <c r="X593" t="s">
        <v>132</v>
      </c>
      <c r="Y593" t="s">
        <v>149</v>
      </c>
    </row>
    <row r="594" ht="14.25" spans="1:21">
      <c r="A594" s="109">
        <v>605</v>
      </c>
      <c r="B594" s="47" t="s">
        <v>117</v>
      </c>
      <c r="C594" s="29" t="s">
        <v>150</v>
      </c>
      <c r="D594" s="134" t="s">
        <v>4466</v>
      </c>
      <c r="E594" s="57" t="s">
        <v>412</v>
      </c>
      <c r="F594" s="126" t="s">
        <v>5948</v>
      </c>
      <c r="G594" s="80">
        <v>45597</v>
      </c>
      <c r="H594" s="80">
        <v>45627</v>
      </c>
      <c r="I594" s="29" t="s">
        <v>124</v>
      </c>
      <c r="J594" s="29" t="s">
        <v>125</v>
      </c>
      <c r="K594" s="48" t="s">
        <v>1143</v>
      </c>
      <c r="L594" s="107" t="s">
        <v>78</v>
      </c>
      <c r="M594" s="29">
        <v>6</v>
      </c>
      <c r="N594" s="169"/>
      <c r="O594" s="169"/>
      <c r="P594" s="170"/>
      <c r="Q594" s="170"/>
      <c r="R594" s="171"/>
      <c r="S594" s="171"/>
      <c r="T594" s="172"/>
      <c r="U594" s="47"/>
    </row>
    <row r="595" ht="270" spans="1:25">
      <c r="A595" s="109">
        <v>606</v>
      </c>
      <c r="B595" s="47" t="s">
        <v>117</v>
      </c>
      <c r="C595" s="29" t="s">
        <v>150</v>
      </c>
      <c r="D595" s="134" t="s">
        <v>4468</v>
      </c>
      <c r="E595" s="57" t="s">
        <v>412</v>
      </c>
      <c r="F595" s="126" t="s">
        <v>5948</v>
      </c>
      <c r="G595" s="80">
        <v>45292</v>
      </c>
      <c r="H595" s="80">
        <v>45323</v>
      </c>
      <c r="I595" s="29" t="s">
        <v>124</v>
      </c>
      <c r="J595" s="29" t="s">
        <v>125</v>
      </c>
      <c r="K595" s="48" t="s">
        <v>1143</v>
      </c>
      <c r="L595" s="107" t="s">
        <v>78</v>
      </c>
      <c r="M595" s="29">
        <v>3</v>
      </c>
      <c r="N595" s="34" t="s">
        <v>5802</v>
      </c>
      <c r="O595" s="65">
        <v>45316.6555555556</v>
      </c>
      <c r="P595" s="35"/>
      <c r="Q595" s="35"/>
      <c r="R595" s="40"/>
      <c r="S595" s="40"/>
      <c r="T595" s="36"/>
      <c r="U595" s="34" t="s">
        <v>5803</v>
      </c>
      <c r="V595" s="34" t="s">
        <v>4468</v>
      </c>
      <c r="W595" s="123" t="s">
        <v>5804</v>
      </c>
      <c r="X595" t="s">
        <v>132</v>
      </c>
      <c r="Y595" t="s">
        <v>133</v>
      </c>
    </row>
    <row r="596" ht="256.5" spans="1:25">
      <c r="A596" s="109">
        <v>607</v>
      </c>
      <c r="B596" s="47" t="s">
        <v>117</v>
      </c>
      <c r="C596" s="29" t="s">
        <v>150</v>
      </c>
      <c r="D596" s="134" t="s">
        <v>4468</v>
      </c>
      <c r="E596" s="57" t="s">
        <v>412</v>
      </c>
      <c r="F596" s="126" t="s">
        <v>5948</v>
      </c>
      <c r="G596" s="80">
        <v>45352</v>
      </c>
      <c r="H596" s="80">
        <v>45383</v>
      </c>
      <c r="I596" s="29" t="s">
        <v>124</v>
      </c>
      <c r="J596" s="29" t="s">
        <v>125</v>
      </c>
      <c r="K596" s="48" t="s">
        <v>1143</v>
      </c>
      <c r="L596" s="107" t="s">
        <v>78</v>
      </c>
      <c r="M596" s="29">
        <v>3</v>
      </c>
      <c r="N596" s="34" t="s">
        <v>5805</v>
      </c>
      <c r="O596" s="65">
        <v>45373.4854166667</v>
      </c>
      <c r="P596" s="35"/>
      <c r="Q596" s="35"/>
      <c r="R596" s="40"/>
      <c r="S596" s="40"/>
      <c r="T596" s="36"/>
      <c r="U596" s="34" t="s">
        <v>5806</v>
      </c>
      <c r="V596" s="34" t="s">
        <v>4468</v>
      </c>
      <c r="W596" s="123" t="s">
        <v>5807</v>
      </c>
      <c r="X596" t="s">
        <v>132</v>
      </c>
      <c r="Y596" t="s">
        <v>163</v>
      </c>
    </row>
    <row r="597" ht="256.5" spans="1:25">
      <c r="A597" s="109">
        <v>608</v>
      </c>
      <c r="B597" s="47" t="s">
        <v>117</v>
      </c>
      <c r="C597" s="29" t="s">
        <v>150</v>
      </c>
      <c r="D597" s="134" t="s">
        <v>4468</v>
      </c>
      <c r="E597" s="57" t="s">
        <v>412</v>
      </c>
      <c r="F597" s="126" t="s">
        <v>5948</v>
      </c>
      <c r="G597" s="80">
        <v>45413</v>
      </c>
      <c r="H597" s="80">
        <v>45444</v>
      </c>
      <c r="I597" s="29" t="s">
        <v>124</v>
      </c>
      <c r="J597" s="29" t="s">
        <v>125</v>
      </c>
      <c r="K597" s="48" t="s">
        <v>1143</v>
      </c>
      <c r="L597" s="107" t="s">
        <v>78</v>
      </c>
      <c r="M597" s="29">
        <v>3</v>
      </c>
      <c r="N597" s="34" t="s">
        <v>5808</v>
      </c>
      <c r="O597" s="65">
        <v>45470.4548611111</v>
      </c>
      <c r="P597" s="35"/>
      <c r="Q597" s="35"/>
      <c r="R597" s="40"/>
      <c r="S597" s="40"/>
      <c r="T597" s="36"/>
      <c r="U597" s="34" t="s">
        <v>5809</v>
      </c>
      <c r="V597" s="34" t="s">
        <v>4468</v>
      </c>
      <c r="W597" s="123" t="s">
        <v>5807</v>
      </c>
      <c r="X597" s="124" t="s">
        <v>132</v>
      </c>
      <c r="Y597" s="124" t="s">
        <v>425</v>
      </c>
    </row>
    <row r="598" ht="256.5" spans="1:25">
      <c r="A598" s="109">
        <v>609</v>
      </c>
      <c r="B598" s="47" t="s">
        <v>117</v>
      </c>
      <c r="C598" s="29" t="s">
        <v>150</v>
      </c>
      <c r="D598" s="134" t="s">
        <v>4468</v>
      </c>
      <c r="E598" s="57" t="s">
        <v>412</v>
      </c>
      <c r="F598" s="126" t="s">
        <v>5948</v>
      </c>
      <c r="G598" s="80">
        <v>45474</v>
      </c>
      <c r="H598" s="80">
        <v>45505</v>
      </c>
      <c r="I598" s="29" t="s">
        <v>124</v>
      </c>
      <c r="J598" s="29" t="s">
        <v>125</v>
      </c>
      <c r="K598" s="48" t="s">
        <v>1143</v>
      </c>
      <c r="L598" s="107" t="s">
        <v>78</v>
      </c>
      <c r="M598" s="29">
        <v>3</v>
      </c>
      <c r="N598" s="168" t="s">
        <v>5810</v>
      </c>
      <c r="O598" s="169">
        <v>45498.4131944444</v>
      </c>
      <c r="P598" s="170"/>
      <c r="Q598" s="170"/>
      <c r="R598" s="171"/>
      <c r="S598" s="171"/>
      <c r="T598" s="172"/>
      <c r="U598" s="34" t="s">
        <v>5811</v>
      </c>
      <c r="V598" t="s">
        <v>4468</v>
      </c>
      <c r="W598" s="123" t="s">
        <v>5807</v>
      </c>
      <c r="X598" t="s">
        <v>132</v>
      </c>
      <c r="Y598" t="s">
        <v>138</v>
      </c>
    </row>
    <row r="599" ht="256.5" spans="1:25">
      <c r="A599" s="109">
        <v>610</v>
      </c>
      <c r="B599" s="47" t="s">
        <v>117</v>
      </c>
      <c r="C599" s="29" t="s">
        <v>150</v>
      </c>
      <c r="D599" s="134" t="s">
        <v>4468</v>
      </c>
      <c r="E599" s="57" t="s">
        <v>412</v>
      </c>
      <c r="F599" s="126" t="s">
        <v>5948</v>
      </c>
      <c r="G599" s="80">
        <v>45536</v>
      </c>
      <c r="H599" s="80">
        <v>45566</v>
      </c>
      <c r="I599" s="29" t="s">
        <v>124</v>
      </c>
      <c r="J599" s="29" t="s">
        <v>125</v>
      </c>
      <c r="K599" s="48" t="s">
        <v>1143</v>
      </c>
      <c r="L599" s="107" t="s">
        <v>78</v>
      </c>
      <c r="M599" s="29">
        <v>3</v>
      </c>
      <c r="N599" s="168" t="s">
        <v>5812</v>
      </c>
      <c r="O599" s="169">
        <v>45559.6145833333</v>
      </c>
      <c r="P599" s="170"/>
      <c r="Q599" s="170"/>
      <c r="R599" s="171"/>
      <c r="S599" s="171"/>
      <c r="T599" s="172"/>
      <c r="U599" s="34" t="s">
        <v>5813</v>
      </c>
      <c r="V599" t="s">
        <v>4468</v>
      </c>
      <c r="W599" s="123" t="s">
        <v>5814</v>
      </c>
      <c r="X599" t="s">
        <v>132</v>
      </c>
      <c r="Y599" t="s">
        <v>149</v>
      </c>
    </row>
    <row r="600" ht="14.25" spans="1:21">
      <c r="A600" s="109">
        <v>611</v>
      </c>
      <c r="B600" s="47" t="s">
        <v>117</v>
      </c>
      <c r="C600" s="29" t="s">
        <v>150</v>
      </c>
      <c r="D600" s="134" t="s">
        <v>4468</v>
      </c>
      <c r="E600" s="57" t="s">
        <v>412</v>
      </c>
      <c r="F600" s="126" t="s">
        <v>5948</v>
      </c>
      <c r="G600" s="80">
        <v>45597</v>
      </c>
      <c r="H600" s="80">
        <v>45627</v>
      </c>
      <c r="I600" s="29" t="s">
        <v>124</v>
      </c>
      <c r="J600" s="29" t="s">
        <v>125</v>
      </c>
      <c r="K600" s="48" t="s">
        <v>1143</v>
      </c>
      <c r="L600" s="107" t="s">
        <v>78</v>
      </c>
      <c r="M600" s="29">
        <v>3</v>
      </c>
      <c r="N600" s="169"/>
      <c r="O600" s="169"/>
      <c r="P600" s="170"/>
      <c r="Q600" s="170"/>
      <c r="R600" s="171"/>
      <c r="S600" s="171"/>
      <c r="T600" s="172"/>
      <c r="U600" s="47"/>
    </row>
    <row r="601" ht="324" spans="1:25">
      <c r="A601" s="109">
        <v>612</v>
      </c>
      <c r="B601" s="47" t="s">
        <v>117</v>
      </c>
      <c r="C601" s="29" t="s">
        <v>150</v>
      </c>
      <c r="D601" s="134" t="s">
        <v>5815</v>
      </c>
      <c r="E601" s="57" t="s">
        <v>412</v>
      </c>
      <c r="F601" s="126" t="s">
        <v>5948</v>
      </c>
      <c r="G601" s="80">
        <v>45292</v>
      </c>
      <c r="H601" s="80">
        <v>45323</v>
      </c>
      <c r="I601" s="29" t="s">
        <v>124</v>
      </c>
      <c r="J601" s="29" t="s">
        <v>125</v>
      </c>
      <c r="K601" s="48" t="s">
        <v>1143</v>
      </c>
      <c r="L601" s="107" t="s">
        <v>78</v>
      </c>
      <c r="M601" s="29">
        <v>9</v>
      </c>
      <c r="N601" s="34" t="s">
        <v>5816</v>
      </c>
      <c r="O601" s="65">
        <v>45313.68125</v>
      </c>
      <c r="P601" s="35"/>
      <c r="Q601" s="35"/>
      <c r="R601" s="40"/>
      <c r="S601" s="40"/>
      <c r="T601" s="36"/>
      <c r="U601" s="34" t="s">
        <v>5817</v>
      </c>
      <c r="V601" s="34" t="s">
        <v>5815</v>
      </c>
      <c r="W601" s="123" t="s">
        <v>5818</v>
      </c>
      <c r="X601" t="s">
        <v>132</v>
      </c>
      <c r="Y601" t="s">
        <v>133</v>
      </c>
    </row>
    <row r="602" ht="148.5" spans="1:25">
      <c r="A602" s="109">
        <v>613</v>
      </c>
      <c r="B602" s="47" t="s">
        <v>117</v>
      </c>
      <c r="C602" s="29" t="s">
        <v>150</v>
      </c>
      <c r="D602" s="134" t="s">
        <v>5815</v>
      </c>
      <c r="E602" s="57" t="s">
        <v>412</v>
      </c>
      <c r="F602" s="126" t="s">
        <v>5948</v>
      </c>
      <c r="G602" s="80">
        <v>45352</v>
      </c>
      <c r="H602" s="80">
        <v>45383</v>
      </c>
      <c r="I602" s="29" t="s">
        <v>124</v>
      </c>
      <c r="J602" s="29" t="s">
        <v>125</v>
      </c>
      <c r="K602" s="48" t="s">
        <v>1143</v>
      </c>
      <c r="L602" s="107" t="s">
        <v>78</v>
      </c>
      <c r="M602" s="29">
        <v>9</v>
      </c>
      <c r="N602" s="34" t="s">
        <v>5819</v>
      </c>
      <c r="O602" s="65">
        <v>45385.4826388889</v>
      </c>
      <c r="P602" s="35"/>
      <c r="Q602" s="35"/>
      <c r="R602" s="40"/>
      <c r="S602" s="40"/>
      <c r="T602" s="36"/>
      <c r="U602" s="34" t="s">
        <v>5820</v>
      </c>
      <c r="V602" s="34" t="s">
        <v>5815</v>
      </c>
      <c r="W602" s="123" t="s">
        <v>5821</v>
      </c>
      <c r="X602" t="s">
        <v>132</v>
      </c>
      <c r="Y602" t="s">
        <v>144</v>
      </c>
    </row>
    <row r="603" ht="229.5" spans="1:25">
      <c r="A603" s="109">
        <v>614</v>
      </c>
      <c r="B603" s="47" t="s">
        <v>117</v>
      </c>
      <c r="C603" s="29" t="s">
        <v>150</v>
      </c>
      <c r="D603" s="134" t="s">
        <v>5815</v>
      </c>
      <c r="E603" s="57" t="s">
        <v>412</v>
      </c>
      <c r="F603" s="126" t="s">
        <v>5948</v>
      </c>
      <c r="G603" s="80">
        <v>45413</v>
      </c>
      <c r="H603" s="80">
        <v>45444</v>
      </c>
      <c r="I603" s="29" t="s">
        <v>124</v>
      </c>
      <c r="J603" s="29" t="s">
        <v>125</v>
      </c>
      <c r="K603" s="48" t="s">
        <v>1143</v>
      </c>
      <c r="L603" s="107" t="s">
        <v>78</v>
      </c>
      <c r="M603" s="29">
        <v>9</v>
      </c>
      <c r="N603" s="34" t="s">
        <v>5822</v>
      </c>
      <c r="O603" s="65">
        <v>45469.4548611111</v>
      </c>
      <c r="P603" s="35"/>
      <c r="Q603" s="35"/>
      <c r="R603" s="40"/>
      <c r="S603" s="40"/>
      <c r="T603" s="36"/>
      <c r="U603" s="34" t="s">
        <v>5823</v>
      </c>
      <c r="V603" s="34" t="s">
        <v>5815</v>
      </c>
      <c r="W603" s="123" t="s">
        <v>5824</v>
      </c>
      <c r="X603" s="124" t="s">
        <v>132</v>
      </c>
      <c r="Y603" s="124" t="s">
        <v>425</v>
      </c>
    </row>
    <row r="604" ht="229.5" spans="1:25">
      <c r="A604" s="109">
        <v>615</v>
      </c>
      <c r="B604" s="47" t="s">
        <v>117</v>
      </c>
      <c r="C604" s="29" t="s">
        <v>150</v>
      </c>
      <c r="D604" s="134" t="s">
        <v>5815</v>
      </c>
      <c r="E604" s="57" t="s">
        <v>412</v>
      </c>
      <c r="F604" s="126" t="s">
        <v>5948</v>
      </c>
      <c r="G604" s="80">
        <v>45474</v>
      </c>
      <c r="H604" s="80">
        <v>45505</v>
      </c>
      <c r="I604" s="29" t="s">
        <v>124</v>
      </c>
      <c r="J604" s="29" t="s">
        <v>125</v>
      </c>
      <c r="K604" s="48" t="s">
        <v>1143</v>
      </c>
      <c r="L604" s="107" t="s">
        <v>78</v>
      </c>
      <c r="M604" s="29">
        <v>9</v>
      </c>
      <c r="N604" s="168" t="s">
        <v>5825</v>
      </c>
      <c r="O604" s="169">
        <v>45485.6770833333</v>
      </c>
      <c r="P604" s="170"/>
      <c r="Q604" s="170"/>
      <c r="R604" s="171"/>
      <c r="S604" s="171"/>
      <c r="T604" s="172"/>
      <c r="U604" s="34" t="s">
        <v>5826</v>
      </c>
      <c r="V604" t="s">
        <v>5815</v>
      </c>
      <c r="W604" s="123" t="s">
        <v>5827</v>
      </c>
      <c r="X604" t="s">
        <v>132</v>
      </c>
      <c r="Y604" t="s">
        <v>138</v>
      </c>
    </row>
    <row r="605" ht="229.5" spans="1:25">
      <c r="A605" s="109">
        <v>616</v>
      </c>
      <c r="B605" s="47" t="s">
        <v>117</v>
      </c>
      <c r="C605" s="29" t="s">
        <v>150</v>
      </c>
      <c r="D605" s="134" t="s">
        <v>5815</v>
      </c>
      <c r="E605" s="57" t="s">
        <v>412</v>
      </c>
      <c r="F605" s="126" t="s">
        <v>5948</v>
      </c>
      <c r="G605" s="80">
        <v>45536</v>
      </c>
      <c r="H605" s="80">
        <v>45566</v>
      </c>
      <c r="I605" s="29" t="s">
        <v>124</v>
      </c>
      <c r="J605" s="29" t="s">
        <v>125</v>
      </c>
      <c r="K605" s="48" t="s">
        <v>1143</v>
      </c>
      <c r="L605" s="107" t="s">
        <v>78</v>
      </c>
      <c r="M605" s="29">
        <v>9</v>
      </c>
      <c r="N605" s="168" t="s">
        <v>5812</v>
      </c>
      <c r="O605" s="169">
        <v>45559.6145833333</v>
      </c>
      <c r="P605" s="170"/>
      <c r="Q605" s="170"/>
      <c r="R605" s="171"/>
      <c r="S605" s="171"/>
      <c r="T605" s="172"/>
      <c r="U605" s="137" t="s">
        <v>5828</v>
      </c>
      <c r="V605" t="s">
        <v>5815</v>
      </c>
      <c r="W605" s="123" t="s">
        <v>5827</v>
      </c>
      <c r="X605" t="s">
        <v>132</v>
      </c>
      <c r="Y605" t="s">
        <v>149</v>
      </c>
    </row>
    <row r="606" ht="14.25" spans="1:21">
      <c r="A606" s="109">
        <v>617</v>
      </c>
      <c r="B606" s="47" t="s">
        <v>117</v>
      </c>
      <c r="C606" s="29" t="s">
        <v>150</v>
      </c>
      <c r="D606" s="134" t="s">
        <v>5815</v>
      </c>
      <c r="E606" s="57" t="s">
        <v>412</v>
      </c>
      <c r="F606" s="126" t="s">
        <v>5948</v>
      </c>
      <c r="G606" s="80">
        <v>45597</v>
      </c>
      <c r="H606" s="80">
        <v>45627</v>
      </c>
      <c r="I606" s="29" t="s">
        <v>124</v>
      </c>
      <c r="J606" s="29" t="s">
        <v>125</v>
      </c>
      <c r="K606" s="48" t="s">
        <v>1143</v>
      </c>
      <c r="L606" s="107" t="s">
        <v>78</v>
      </c>
      <c r="M606" s="29">
        <v>9</v>
      </c>
      <c r="N606" s="169"/>
      <c r="O606" s="169"/>
      <c r="P606" s="170"/>
      <c r="Q606" s="170"/>
      <c r="R606" s="171"/>
      <c r="S606" s="171"/>
      <c r="T606" s="172"/>
      <c r="U606" s="105"/>
    </row>
    <row r="607" ht="324" spans="1:25">
      <c r="A607" s="109">
        <v>618</v>
      </c>
      <c r="B607" s="47" t="s">
        <v>117</v>
      </c>
      <c r="C607" s="29" t="s">
        <v>150</v>
      </c>
      <c r="D607" s="134" t="s">
        <v>5829</v>
      </c>
      <c r="E607" s="57" t="s">
        <v>412</v>
      </c>
      <c r="F607" s="126" t="s">
        <v>5948</v>
      </c>
      <c r="G607" s="80">
        <v>45292</v>
      </c>
      <c r="H607" s="80">
        <v>45323</v>
      </c>
      <c r="I607" s="29" t="s">
        <v>124</v>
      </c>
      <c r="J607" s="29" t="s">
        <v>125</v>
      </c>
      <c r="K607" s="48" t="s">
        <v>1143</v>
      </c>
      <c r="L607" s="107" t="s">
        <v>78</v>
      </c>
      <c r="M607" s="29">
        <v>3</v>
      </c>
      <c r="N607" s="34" t="s">
        <v>5816</v>
      </c>
      <c r="O607" s="65">
        <v>45313.68125</v>
      </c>
      <c r="P607" s="35"/>
      <c r="Q607" s="35"/>
      <c r="R607" s="40"/>
      <c r="S607" s="40"/>
      <c r="T607" s="36"/>
      <c r="U607" s="34" t="s">
        <v>5817</v>
      </c>
      <c r="V607" s="34" t="s">
        <v>5829</v>
      </c>
      <c r="W607" s="123" t="s">
        <v>5818</v>
      </c>
      <c r="X607" t="s">
        <v>132</v>
      </c>
      <c r="Y607" t="s">
        <v>133</v>
      </c>
    </row>
    <row r="608" ht="148.5" spans="1:25">
      <c r="A608" s="109">
        <v>619</v>
      </c>
      <c r="B608" s="47" t="s">
        <v>117</v>
      </c>
      <c r="C608" s="29" t="s">
        <v>150</v>
      </c>
      <c r="D608" s="134" t="s">
        <v>5829</v>
      </c>
      <c r="E608" s="57" t="s">
        <v>412</v>
      </c>
      <c r="F608" s="126" t="s">
        <v>5948</v>
      </c>
      <c r="G608" s="80">
        <v>45352</v>
      </c>
      <c r="H608" s="80">
        <v>45383</v>
      </c>
      <c r="I608" s="29" t="s">
        <v>124</v>
      </c>
      <c r="J608" s="29" t="s">
        <v>125</v>
      </c>
      <c r="K608" s="48" t="s">
        <v>1143</v>
      </c>
      <c r="L608" s="107" t="s">
        <v>78</v>
      </c>
      <c r="M608" s="29">
        <v>3</v>
      </c>
      <c r="N608" s="34" t="s">
        <v>5819</v>
      </c>
      <c r="O608" s="65">
        <v>45385.4826388889</v>
      </c>
      <c r="P608" s="35"/>
      <c r="Q608" s="35"/>
      <c r="R608" s="40"/>
      <c r="S608" s="40"/>
      <c r="T608" s="36"/>
      <c r="U608" s="34" t="s">
        <v>5820</v>
      </c>
      <c r="V608" s="34" t="s">
        <v>5829</v>
      </c>
      <c r="W608" s="123" t="s">
        <v>5821</v>
      </c>
      <c r="X608" t="s">
        <v>132</v>
      </c>
      <c r="Y608" t="s">
        <v>144</v>
      </c>
    </row>
    <row r="609" ht="229.5" spans="1:25">
      <c r="A609" s="109">
        <v>620</v>
      </c>
      <c r="B609" s="47" t="s">
        <v>117</v>
      </c>
      <c r="C609" s="29" t="s">
        <v>150</v>
      </c>
      <c r="D609" s="134" t="s">
        <v>5829</v>
      </c>
      <c r="E609" s="57" t="s">
        <v>412</v>
      </c>
      <c r="F609" s="126" t="s">
        <v>5948</v>
      </c>
      <c r="G609" s="80">
        <v>45413</v>
      </c>
      <c r="H609" s="80">
        <v>45444</v>
      </c>
      <c r="I609" s="29" t="s">
        <v>124</v>
      </c>
      <c r="J609" s="29" t="s">
        <v>125</v>
      </c>
      <c r="K609" s="48" t="s">
        <v>1143</v>
      </c>
      <c r="L609" s="107" t="s">
        <v>78</v>
      </c>
      <c r="M609" s="29">
        <v>3</v>
      </c>
      <c r="N609" s="34" t="s">
        <v>5822</v>
      </c>
      <c r="O609" s="65">
        <v>45469.4548611111</v>
      </c>
      <c r="P609" s="35"/>
      <c r="Q609" s="35"/>
      <c r="R609" s="40"/>
      <c r="S609" s="40"/>
      <c r="T609" s="36"/>
      <c r="U609" s="34" t="s">
        <v>5823</v>
      </c>
      <c r="V609" s="34" t="s">
        <v>5829</v>
      </c>
      <c r="W609" s="123" t="s">
        <v>5824</v>
      </c>
      <c r="X609" s="124" t="s">
        <v>132</v>
      </c>
      <c r="Y609" s="124" t="s">
        <v>425</v>
      </c>
    </row>
    <row r="610" ht="229.5" spans="1:25">
      <c r="A610" s="109">
        <v>621</v>
      </c>
      <c r="B610" s="47" t="s">
        <v>117</v>
      </c>
      <c r="C610" s="29" t="s">
        <v>150</v>
      </c>
      <c r="D610" s="134" t="s">
        <v>5829</v>
      </c>
      <c r="E610" s="57" t="s">
        <v>412</v>
      </c>
      <c r="F610" s="126" t="s">
        <v>5948</v>
      </c>
      <c r="G610" s="80">
        <v>45474</v>
      </c>
      <c r="H610" s="80">
        <v>45505</v>
      </c>
      <c r="I610" s="29" t="s">
        <v>124</v>
      </c>
      <c r="J610" s="29" t="s">
        <v>125</v>
      </c>
      <c r="K610" s="48" t="s">
        <v>1143</v>
      </c>
      <c r="L610" s="107" t="s">
        <v>78</v>
      </c>
      <c r="M610" s="29">
        <v>3</v>
      </c>
      <c r="N610" s="168" t="s">
        <v>5825</v>
      </c>
      <c r="O610" s="169">
        <v>45485.6770833333</v>
      </c>
      <c r="P610" s="170"/>
      <c r="Q610" s="170"/>
      <c r="R610" s="171"/>
      <c r="S610" s="171"/>
      <c r="T610" s="172"/>
      <c r="U610" s="137" t="s">
        <v>5826</v>
      </c>
      <c r="V610" t="s">
        <v>5829</v>
      </c>
      <c r="W610" s="123" t="s">
        <v>5827</v>
      </c>
      <c r="X610" t="s">
        <v>132</v>
      </c>
      <c r="Y610" t="s">
        <v>138</v>
      </c>
    </row>
    <row r="611" ht="229.5" spans="1:25">
      <c r="A611" s="109">
        <v>622</v>
      </c>
      <c r="B611" s="47" t="s">
        <v>117</v>
      </c>
      <c r="C611" s="29" t="s">
        <v>150</v>
      </c>
      <c r="D611" s="134" t="s">
        <v>5829</v>
      </c>
      <c r="E611" s="57" t="s">
        <v>412</v>
      </c>
      <c r="F611" s="126" t="s">
        <v>5948</v>
      </c>
      <c r="G611" s="80">
        <v>45536</v>
      </c>
      <c r="H611" s="80">
        <v>45566</v>
      </c>
      <c r="I611" s="29" t="s">
        <v>124</v>
      </c>
      <c r="J611" s="29" t="s">
        <v>125</v>
      </c>
      <c r="K611" s="48" t="s">
        <v>1143</v>
      </c>
      <c r="L611" s="107" t="s">
        <v>78</v>
      </c>
      <c r="M611" s="29">
        <v>3</v>
      </c>
      <c r="N611" s="168" t="s">
        <v>5812</v>
      </c>
      <c r="O611" s="169">
        <v>45559.6145833333</v>
      </c>
      <c r="P611" s="170"/>
      <c r="Q611" s="170"/>
      <c r="R611" s="171"/>
      <c r="S611" s="171"/>
      <c r="T611" s="172"/>
      <c r="U611" s="137" t="s">
        <v>5828</v>
      </c>
      <c r="V611" t="s">
        <v>5829</v>
      </c>
      <c r="W611" s="123" t="s">
        <v>5827</v>
      </c>
      <c r="X611" t="s">
        <v>132</v>
      </c>
      <c r="Y611" t="s">
        <v>149</v>
      </c>
    </row>
    <row r="612" ht="14.25" spans="1:21">
      <c r="A612" s="109">
        <v>623</v>
      </c>
      <c r="B612" s="47" t="s">
        <v>117</v>
      </c>
      <c r="C612" s="29" t="s">
        <v>150</v>
      </c>
      <c r="D612" s="134" t="s">
        <v>5829</v>
      </c>
      <c r="E612" s="57" t="s">
        <v>412</v>
      </c>
      <c r="F612" s="126" t="s">
        <v>5948</v>
      </c>
      <c r="G612" s="80">
        <v>45597</v>
      </c>
      <c r="H612" s="80">
        <v>45627</v>
      </c>
      <c r="I612" s="29" t="s">
        <v>124</v>
      </c>
      <c r="J612" s="29" t="s">
        <v>125</v>
      </c>
      <c r="K612" s="48" t="s">
        <v>1143</v>
      </c>
      <c r="L612" s="107" t="s">
        <v>78</v>
      </c>
      <c r="M612" s="29">
        <v>3</v>
      </c>
      <c r="N612" s="169"/>
      <c r="O612" s="169"/>
      <c r="P612" s="170"/>
      <c r="Q612" s="170"/>
      <c r="R612" s="171"/>
      <c r="S612" s="171"/>
      <c r="T612" s="172"/>
      <c r="U612" s="105"/>
    </row>
    <row r="613" ht="270" spans="1:25">
      <c r="A613" s="109">
        <v>624</v>
      </c>
      <c r="B613" s="47" t="s">
        <v>117</v>
      </c>
      <c r="C613" s="29" t="s">
        <v>150</v>
      </c>
      <c r="D613" s="134" t="s">
        <v>5845</v>
      </c>
      <c r="E613" s="57" t="s">
        <v>412</v>
      </c>
      <c r="F613" s="126" t="s">
        <v>5948</v>
      </c>
      <c r="G613" s="80">
        <v>45292</v>
      </c>
      <c r="H613" s="80">
        <v>45323</v>
      </c>
      <c r="I613" s="29" t="s">
        <v>124</v>
      </c>
      <c r="J613" s="29" t="s">
        <v>125</v>
      </c>
      <c r="K613" s="48" t="s">
        <v>1143</v>
      </c>
      <c r="L613" s="107" t="s">
        <v>78</v>
      </c>
      <c r="M613" s="29">
        <v>3</v>
      </c>
      <c r="N613" s="34" t="s">
        <v>5802</v>
      </c>
      <c r="O613" s="65">
        <v>45316.6555555556</v>
      </c>
      <c r="P613" s="35"/>
      <c r="Q613" s="35"/>
      <c r="R613" s="40"/>
      <c r="S613" s="40"/>
      <c r="T613" s="36"/>
      <c r="U613" s="34" t="s">
        <v>5803</v>
      </c>
      <c r="V613" s="34" t="s">
        <v>5845</v>
      </c>
      <c r="W613" s="123" t="s">
        <v>5804</v>
      </c>
      <c r="X613" t="s">
        <v>132</v>
      </c>
      <c r="Y613" t="s">
        <v>133</v>
      </c>
    </row>
    <row r="614" ht="216" spans="1:25">
      <c r="A614" s="109">
        <v>625</v>
      </c>
      <c r="B614" s="47" t="s">
        <v>117</v>
      </c>
      <c r="C614" s="29" t="s">
        <v>150</v>
      </c>
      <c r="D614" s="134" t="s">
        <v>5845</v>
      </c>
      <c r="E614" s="57" t="s">
        <v>412</v>
      </c>
      <c r="F614" s="126" t="s">
        <v>5948</v>
      </c>
      <c r="G614" s="80">
        <v>45352</v>
      </c>
      <c r="H614" s="80">
        <v>45383</v>
      </c>
      <c r="I614" s="29" t="s">
        <v>124</v>
      </c>
      <c r="J614" s="29" t="s">
        <v>125</v>
      </c>
      <c r="K614" s="48" t="s">
        <v>1143</v>
      </c>
      <c r="L614" s="107" t="s">
        <v>78</v>
      </c>
      <c r="M614" s="29">
        <v>3</v>
      </c>
      <c r="N614" s="34" t="s">
        <v>5846</v>
      </c>
      <c r="O614" s="65">
        <v>45373.4854166667</v>
      </c>
      <c r="P614" s="35"/>
      <c r="Q614" s="35"/>
      <c r="R614" s="40"/>
      <c r="S614" s="40"/>
      <c r="T614" s="36"/>
      <c r="U614" s="34" t="s">
        <v>5847</v>
      </c>
      <c r="V614" s="34" t="s">
        <v>5845</v>
      </c>
      <c r="W614" s="123" t="s">
        <v>5848</v>
      </c>
      <c r="X614" t="s">
        <v>132</v>
      </c>
      <c r="Y614" t="s">
        <v>163</v>
      </c>
    </row>
    <row r="615" ht="216" spans="1:25">
      <c r="A615" s="109">
        <v>626</v>
      </c>
      <c r="B615" s="47" t="s">
        <v>117</v>
      </c>
      <c r="C615" s="29" t="s">
        <v>150</v>
      </c>
      <c r="D615" s="134" t="s">
        <v>5845</v>
      </c>
      <c r="E615" s="57" t="s">
        <v>412</v>
      </c>
      <c r="F615" s="126" t="s">
        <v>5948</v>
      </c>
      <c r="G615" s="80">
        <v>45413</v>
      </c>
      <c r="H615" s="80">
        <v>45444</v>
      </c>
      <c r="I615" s="29" t="s">
        <v>124</v>
      </c>
      <c r="J615" s="29" t="s">
        <v>125</v>
      </c>
      <c r="K615" s="48" t="s">
        <v>1143</v>
      </c>
      <c r="L615" s="107" t="s">
        <v>78</v>
      </c>
      <c r="M615" s="29">
        <v>3</v>
      </c>
      <c r="N615" s="34" t="s">
        <v>5849</v>
      </c>
      <c r="O615" s="65">
        <v>45470.40625</v>
      </c>
      <c r="P615" s="35"/>
      <c r="Q615" s="35"/>
      <c r="R615" s="40"/>
      <c r="S615" s="40"/>
      <c r="T615" s="36"/>
      <c r="U615" s="34" t="s">
        <v>5850</v>
      </c>
      <c r="V615" s="34" t="s">
        <v>5845</v>
      </c>
      <c r="W615" s="123" t="s">
        <v>5848</v>
      </c>
      <c r="X615" s="124" t="s">
        <v>132</v>
      </c>
      <c r="Y615" s="124" t="s">
        <v>425</v>
      </c>
    </row>
    <row r="616" ht="216" spans="1:25">
      <c r="A616" s="109">
        <v>627</v>
      </c>
      <c r="B616" s="47" t="s">
        <v>117</v>
      </c>
      <c r="C616" s="29" t="s">
        <v>150</v>
      </c>
      <c r="D616" s="134" t="s">
        <v>5845</v>
      </c>
      <c r="E616" s="57" t="s">
        <v>412</v>
      </c>
      <c r="F616" s="126" t="s">
        <v>5948</v>
      </c>
      <c r="G616" s="80">
        <v>45474</v>
      </c>
      <c r="H616" s="80">
        <v>45505</v>
      </c>
      <c r="I616" s="29" t="s">
        <v>124</v>
      </c>
      <c r="J616" s="29" t="s">
        <v>125</v>
      </c>
      <c r="K616" s="48" t="s">
        <v>1143</v>
      </c>
      <c r="L616" s="107" t="s">
        <v>78</v>
      </c>
      <c r="M616" s="29">
        <v>3</v>
      </c>
      <c r="N616" s="168" t="s">
        <v>5825</v>
      </c>
      <c r="O616" s="169">
        <v>45485.6770833333</v>
      </c>
      <c r="P616" s="170"/>
      <c r="Q616" s="170"/>
      <c r="R616" s="171"/>
      <c r="S616" s="171"/>
      <c r="T616" s="172"/>
      <c r="U616" s="137" t="s">
        <v>5851</v>
      </c>
      <c r="V616" t="s">
        <v>5845</v>
      </c>
      <c r="W616" s="123" t="s">
        <v>5852</v>
      </c>
      <c r="X616" t="s">
        <v>132</v>
      </c>
      <c r="Y616" t="s">
        <v>138</v>
      </c>
    </row>
    <row r="617" ht="216" spans="1:25">
      <c r="A617" s="109">
        <v>628</v>
      </c>
      <c r="B617" s="47" t="s">
        <v>117</v>
      </c>
      <c r="C617" s="29" t="s">
        <v>150</v>
      </c>
      <c r="D617" s="134" t="s">
        <v>5845</v>
      </c>
      <c r="E617" s="57" t="s">
        <v>412</v>
      </c>
      <c r="F617" s="126" t="s">
        <v>5948</v>
      </c>
      <c r="G617" s="80">
        <v>45536</v>
      </c>
      <c r="H617" s="80">
        <v>45566</v>
      </c>
      <c r="I617" s="29" t="s">
        <v>124</v>
      </c>
      <c r="J617" s="29" t="s">
        <v>125</v>
      </c>
      <c r="K617" s="48" t="s">
        <v>1143</v>
      </c>
      <c r="L617" s="107" t="s">
        <v>78</v>
      </c>
      <c r="M617" s="29">
        <v>3</v>
      </c>
      <c r="N617" s="168" t="s">
        <v>5812</v>
      </c>
      <c r="O617" s="169">
        <v>45559.6145833333</v>
      </c>
      <c r="P617" s="170"/>
      <c r="Q617" s="170"/>
      <c r="R617" s="171"/>
      <c r="S617" s="171"/>
      <c r="T617" s="172"/>
      <c r="U617" s="137" t="s">
        <v>5853</v>
      </c>
      <c r="V617" t="s">
        <v>5845</v>
      </c>
      <c r="W617" s="123" t="s">
        <v>5852</v>
      </c>
      <c r="X617" t="s">
        <v>132</v>
      </c>
      <c r="Y617" t="s">
        <v>149</v>
      </c>
    </row>
    <row r="618" ht="14.25" spans="1:21">
      <c r="A618" s="109">
        <v>629</v>
      </c>
      <c r="B618" s="47" t="s">
        <v>117</v>
      </c>
      <c r="C618" s="29" t="s">
        <v>150</v>
      </c>
      <c r="D618" s="134" t="s">
        <v>5845</v>
      </c>
      <c r="E618" s="57" t="s">
        <v>412</v>
      </c>
      <c r="F618" s="126" t="s">
        <v>5948</v>
      </c>
      <c r="G618" s="80">
        <v>45597</v>
      </c>
      <c r="H618" s="80">
        <v>45627</v>
      </c>
      <c r="I618" s="29" t="s">
        <v>124</v>
      </c>
      <c r="J618" s="29" t="s">
        <v>125</v>
      </c>
      <c r="K618" s="48" t="s">
        <v>1143</v>
      </c>
      <c r="L618" s="107" t="s">
        <v>78</v>
      </c>
      <c r="M618" s="29">
        <v>3</v>
      </c>
      <c r="N618" s="169"/>
      <c r="O618" s="169"/>
      <c r="P618" s="170"/>
      <c r="Q618" s="170"/>
      <c r="R618" s="171"/>
      <c r="S618" s="171"/>
      <c r="T618" s="172"/>
      <c r="U618" s="105"/>
    </row>
    <row r="619" s="139" customFormat="1" ht="409.5" spans="1:25">
      <c r="A619" s="109">
        <v>630</v>
      </c>
      <c r="B619" s="34" t="s">
        <v>117</v>
      </c>
      <c r="C619" s="47" t="s">
        <v>150</v>
      </c>
      <c r="D619" s="113" t="s">
        <v>4444</v>
      </c>
      <c r="E619" s="57" t="s">
        <v>157</v>
      </c>
      <c r="F619" s="126" t="s">
        <v>5948</v>
      </c>
      <c r="G619" s="80">
        <v>45292</v>
      </c>
      <c r="H619" s="80">
        <v>45352</v>
      </c>
      <c r="I619" s="34" t="s">
        <v>124</v>
      </c>
      <c r="J619" s="34" t="s">
        <v>125</v>
      </c>
      <c r="K619" s="48" t="s">
        <v>1143</v>
      </c>
      <c r="L619" s="107" t="s">
        <v>78</v>
      </c>
      <c r="M619" s="47">
        <v>6</v>
      </c>
      <c r="N619" s="34" t="s">
        <v>5854</v>
      </c>
      <c r="O619" s="65">
        <v>45307.6090277778</v>
      </c>
      <c r="P619" s="35"/>
      <c r="Q619" s="35"/>
      <c r="R619" s="40"/>
      <c r="S619" s="40"/>
      <c r="T619" s="36"/>
      <c r="U619" s="34" t="s">
        <v>5855</v>
      </c>
      <c r="V619" s="34" t="s">
        <v>4444</v>
      </c>
      <c r="W619" s="137" t="s">
        <v>5856</v>
      </c>
      <c r="X619" s="139" t="s">
        <v>132</v>
      </c>
      <c r="Y619" s="139" t="s">
        <v>133</v>
      </c>
    </row>
    <row r="620" s="139" customFormat="1" ht="409.5" spans="1:25">
      <c r="A620" s="109">
        <v>631</v>
      </c>
      <c r="B620" s="34" t="s">
        <v>117</v>
      </c>
      <c r="C620" s="47" t="s">
        <v>150</v>
      </c>
      <c r="D620" s="113" t="s">
        <v>4444</v>
      </c>
      <c r="E620" s="57" t="s">
        <v>157</v>
      </c>
      <c r="F620" s="126" t="s">
        <v>5948</v>
      </c>
      <c r="G620" s="80">
        <v>45383</v>
      </c>
      <c r="H620" s="80">
        <v>45444</v>
      </c>
      <c r="I620" s="34" t="s">
        <v>124</v>
      </c>
      <c r="J620" s="34" t="s">
        <v>125</v>
      </c>
      <c r="K620" s="48" t="s">
        <v>1143</v>
      </c>
      <c r="L620" s="107" t="s">
        <v>78</v>
      </c>
      <c r="M620" s="47">
        <v>6</v>
      </c>
      <c r="N620" s="34" t="s">
        <v>5854</v>
      </c>
      <c r="O620" s="65">
        <v>45307.6090277778</v>
      </c>
      <c r="P620" s="35"/>
      <c r="Q620" s="35"/>
      <c r="R620" s="40"/>
      <c r="S620" s="40"/>
      <c r="T620" s="36"/>
      <c r="U620" s="34" t="s">
        <v>5855</v>
      </c>
      <c r="V620" s="34" t="s">
        <v>4444</v>
      </c>
      <c r="W620" s="137" t="s">
        <v>5856</v>
      </c>
      <c r="X620" s="139" t="s">
        <v>132</v>
      </c>
      <c r="Y620" s="139" t="s">
        <v>133</v>
      </c>
    </row>
    <row r="621" s="139" customFormat="1" ht="297" spans="1:25">
      <c r="A621" s="109"/>
      <c r="B621" s="34" t="s">
        <v>117</v>
      </c>
      <c r="C621" s="47" t="s">
        <v>150</v>
      </c>
      <c r="D621" s="113" t="s">
        <v>4444</v>
      </c>
      <c r="E621" s="57" t="s">
        <v>157</v>
      </c>
      <c r="F621" s="126" t="s">
        <v>5948</v>
      </c>
      <c r="G621" s="80">
        <v>45444</v>
      </c>
      <c r="H621" s="80">
        <v>45536</v>
      </c>
      <c r="I621" s="34" t="s">
        <v>124</v>
      </c>
      <c r="J621" s="34" t="s">
        <v>125</v>
      </c>
      <c r="K621" s="48" t="s">
        <v>1143</v>
      </c>
      <c r="L621" s="107" t="s">
        <v>78</v>
      </c>
      <c r="M621" s="47">
        <v>6</v>
      </c>
      <c r="N621" s="34" t="s">
        <v>5857</v>
      </c>
      <c r="O621" s="65">
        <v>45498.3923611111</v>
      </c>
      <c r="P621" s="35"/>
      <c r="Q621" s="35"/>
      <c r="R621" s="40"/>
      <c r="S621" s="40"/>
      <c r="T621" s="36"/>
      <c r="U621" s="34" t="s">
        <v>5858</v>
      </c>
      <c r="V621" s="34" t="s">
        <v>4444</v>
      </c>
      <c r="W621" s="137" t="s">
        <v>5859</v>
      </c>
      <c r="X621" s="139" t="s">
        <v>132</v>
      </c>
      <c r="Y621" s="139" t="s">
        <v>138</v>
      </c>
    </row>
    <row r="622" s="139" customFormat="1" ht="297" spans="1:25">
      <c r="A622" s="109"/>
      <c r="B622" s="34" t="s">
        <v>117</v>
      </c>
      <c r="C622" s="47" t="s">
        <v>150</v>
      </c>
      <c r="D622" s="113" t="s">
        <v>4444</v>
      </c>
      <c r="E622" s="57" t="s">
        <v>157</v>
      </c>
      <c r="F622" s="126" t="s">
        <v>5948</v>
      </c>
      <c r="G622" s="80">
        <v>45566</v>
      </c>
      <c r="H622" s="80">
        <v>45627</v>
      </c>
      <c r="I622" s="34" t="s">
        <v>124</v>
      </c>
      <c r="J622" s="34" t="s">
        <v>125</v>
      </c>
      <c r="K622" s="48" t="s">
        <v>1143</v>
      </c>
      <c r="L622" s="107" t="s">
        <v>78</v>
      </c>
      <c r="M622" s="47">
        <v>6</v>
      </c>
      <c r="N622" s="168" t="s">
        <v>5857</v>
      </c>
      <c r="O622" s="169">
        <v>45498.3923611111</v>
      </c>
      <c r="P622" s="170"/>
      <c r="Q622" s="170"/>
      <c r="R622" s="171"/>
      <c r="S622" s="171"/>
      <c r="T622" s="172"/>
      <c r="U622" s="137" t="s">
        <v>5858</v>
      </c>
      <c r="V622" s="139" t="s">
        <v>4444</v>
      </c>
      <c r="W622" s="137" t="s">
        <v>5859</v>
      </c>
      <c r="X622" s="139" t="s">
        <v>132</v>
      </c>
      <c r="Y622" s="139" t="s">
        <v>138</v>
      </c>
    </row>
    <row r="623" s="139" customFormat="1" ht="409.5" spans="1:25">
      <c r="A623" s="109">
        <v>632</v>
      </c>
      <c r="B623" s="47" t="s">
        <v>117</v>
      </c>
      <c r="C623" s="47" t="s">
        <v>150</v>
      </c>
      <c r="D623" s="113" t="s">
        <v>4622</v>
      </c>
      <c r="E623" s="57" t="s">
        <v>157</v>
      </c>
      <c r="F623" s="126" t="s">
        <v>5948</v>
      </c>
      <c r="G623" s="80">
        <v>45292</v>
      </c>
      <c r="H623" s="80">
        <v>45444</v>
      </c>
      <c r="I623" s="47" t="s">
        <v>124</v>
      </c>
      <c r="J623" s="47" t="s">
        <v>125</v>
      </c>
      <c r="K623" s="48" t="s">
        <v>1143</v>
      </c>
      <c r="L623" s="107" t="s">
        <v>78</v>
      </c>
      <c r="M623" s="47">
        <v>3</v>
      </c>
      <c r="N623" s="34" t="s">
        <v>5860</v>
      </c>
      <c r="O623" s="65">
        <v>45315.6479166667</v>
      </c>
      <c r="P623" s="35"/>
      <c r="Q623" s="35"/>
      <c r="R623" s="40"/>
      <c r="S623" s="40"/>
      <c r="T623" s="36"/>
      <c r="U623" s="34" t="s">
        <v>5861</v>
      </c>
      <c r="V623" s="34" t="s">
        <v>4622</v>
      </c>
      <c r="W623" s="137" t="s">
        <v>5862</v>
      </c>
      <c r="X623" s="173" t="s">
        <v>132</v>
      </c>
      <c r="Y623" s="173" t="s">
        <v>133</v>
      </c>
    </row>
    <row r="624" s="139" customFormat="1" ht="310.5" spans="1:25">
      <c r="A624" s="109">
        <v>633</v>
      </c>
      <c r="B624" s="47" t="s">
        <v>117</v>
      </c>
      <c r="C624" s="47" t="s">
        <v>150</v>
      </c>
      <c r="D624" s="113" t="s">
        <v>4622</v>
      </c>
      <c r="E624" s="57" t="s">
        <v>157</v>
      </c>
      <c r="F624" s="126" t="s">
        <v>5948</v>
      </c>
      <c r="G624" s="80">
        <v>45474</v>
      </c>
      <c r="H624" s="80">
        <v>45627</v>
      </c>
      <c r="I624" s="47" t="s">
        <v>124</v>
      </c>
      <c r="J624" s="47" t="s">
        <v>125</v>
      </c>
      <c r="K624" s="48" t="s">
        <v>1143</v>
      </c>
      <c r="L624" s="107" t="s">
        <v>78</v>
      </c>
      <c r="M624" s="47">
        <v>3</v>
      </c>
      <c r="N624" s="168" t="s">
        <v>5863</v>
      </c>
      <c r="O624" s="169">
        <v>45485.6770833333</v>
      </c>
      <c r="P624" s="170"/>
      <c r="Q624" s="170"/>
      <c r="R624" s="171"/>
      <c r="S624" s="171"/>
      <c r="T624" s="172"/>
      <c r="U624" s="137" t="s">
        <v>5864</v>
      </c>
      <c r="V624" s="139" t="s">
        <v>4622</v>
      </c>
      <c r="W624" s="137" t="s">
        <v>5865</v>
      </c>
      <c r="X624" s="139" t="s">
        <v>132</v>
      </c>
      <c r="Y624" s="139" t="s">
        <v>138</v>
      </c>
    </row>
    <row r="625" s="139" customFormat="1" ht="14.25" spans="1:23">
      <c r="A625" s="109">
        <v>634</v>
      </c>
      <c r="B625" s="34" t="s">
        <v>117</v>
      </c>
      <c r="C625" s="47" t="s">
        <v>150</v>
      </c>
      <c r="D625" s="113" t="s">
        <v>1714</v>
      </c>
      <c r="E625" s="54" t="s">
        <v>412</v>
      </c>
      <c r="F625" s="126" t="s">
        <v>5948</v>
      </c>
      <c r="G625" s="80">
        <v>45292</v>
      </c>
      <c r="H625" s="80">
        <v>45352</v>
      </c>
      <c r="I625" s="34" t="s">
        <v>124</v>
      </c>
      <c r="J625" s="34" t="s">
        <v>125</v>
      </c>
      <c r="K625" s="48" t="s">
        <v>1143</v>
      </c>
      <c r="L625" s="107" t="s">
        <v>78</v>
      </c>
      <c r="M625" s="47">
        <v>6</v>
      </c>
      <c r="N625" s="34"/>
      <c r="O625" s="65"/>
      <c r="P625" s="35"/>
      <c r="Q625" s="35"/>
      <c r="R625" s="40"/>
      <c r="S625" s="40"/>
      <c r="T625" s="36"/>
      <c r="U625" s="34"/>
      <c r="V625" s="34"/>
      <c r="W625" s="137"/>
    </row>
    <row r="626" s="139" customFormat="1" ht="175.5" spans="1:25">
      <c r="A626" s="109">
        <v>635</v>
      </c>
      <c r="B626" s="34" t="s">
        <v>117</v>
      </c>
      <c r="C626" s="47" t="s">
        <v>150</v>
      </c>
      <c r="D626" s="113" t="s">
        <v>1714</v>
      </c>
      <c r="E626" s="54" t="s">
        <v>412</v>
      </c>
      <c r="F626" s="126" t="s">
        <v>5948</v>
      </c>
      <c r="G626" s="80">
        <v>45383</v>
      </c>
      <c r="H626" s="80">
        <v>45444</v>
      </c>
      <c r="I626" s="34" t="s">
        <v>124</v>
      </c>
      <c r="J626" s="34" t="s">
        <v>125</v>
      </c>
      <c r="K626" s="48" t="s">
        <v>1143</v>
      </c>
      <c r="L626" s="107" t="s">
        <v>78</v>
      </c>
      <c r="M626" s="47">
        <v>6</v>
      </c>
      <c r="N626" s="34" t="s">
        <v>5866</v>
      </c>
      <c r="O626" s="65">
        <v>45455.4166666667</v>
      </c>
      <c r="P626" s="35"/>
      <c r="Q626" s="35"/>
      <c r="R626" s="40"/>
      <c r="S626" s="40"/>
      <c r="T626" s="36"/>
      <c r="U626" s="34" t="s">
        <v>5867</v>
      </c>
      <c r="V626" s="34" t="s">
        <v>1714</v>
      </c>
      <c r="W626" s="137" t="s">
        <v>5868</v>
      </c>
      <c r="X626" s="173" t="s">
        <v>132</v>
      </c>
      <c r="Y626" s="173" t="s">
        <v>425</v>
      </c>
    </row>
    <row r="627" s="139" customFormat="1" ht="148.5" spans="1:25">
      <c r="A627" s="109"/>
      <c r="B627" s="34" t="s">
        <v>117</v>
      </c>
      <c r="C627" s="47" t="s">
        <v>150</v>
      </c>
      <c r="D627" s="113" t="s">
        <v>1714</v>
      </c>
      <c r="E627" s="54" t="s">
        <v>412</v>
      </c>
      <c r="F627" s="126" t="s">
        <v>5948</v>
      </c>
      <c r="G627" s="80">
        <v>45444</v>
      </c>
      <c r="H627" s="80">
        <v>45536</v>
      </c>
      <c r="I627" s="34" t="s">
        <v>124</v>
      </c>
      <c r="J627" s="34" t="s">
        <v>125</v>
      </c>
      <c r="K627" s="48" t="s">
        <v>1143</v>
      </c>
      <c r="L627" s="107" t="s">
        <v>78</v>
      </c>
      <c r="M627" s="47">
        <v>6</v>
      </c>
      <c r="N627" s="34" t="s">
        <v>5869</v>
      </c>
      <c r="O627" s="65">
        <v>45561.4736111111</v>
      </c>
      <c r="P627" s="35"/>
      <c r="Q627" s="35"/>
      <c r="R627" s="40"/>
      <c r="S627" s="40"/>
      <c r="T627" s="36"/>
      <c r="U627" s="34" t="s">
        <v>5870</v>
      </c>
      <c r="V627" s="34" t="s">
        <v>1714</v>
      </c>
      <c r="W627" s="137" t="s">
        <v>5871</v>
      </c>
      <c r="X627" s="139" t="s">
        <v>132</v>
      </c>
      <c r="Y627" s="139" t="s">
        <v>149</v>
      </c>
    </row>
    <row r="628" s="139" customFormat="1" ht="14.25" spans="1:21">
      <c r="A628" s="109"/>
      <c r="B628" s="34" t="s">
        <v>117</v>
      </c>
      <c r="C628" s="47" t="s">
        <v>150</v>
      </c>
      <c r="D628" s="113" t="s">
        <v>1714</v>
      </c>
      <c r="E628" s="54" t="s">
        <v>412</v>
      </c>
      <c r="F628" s="126" t="s">
        <v>5948</v>
      </c>
      <c r="G628" s="80">
        <v>45566</v>
      </c>
      <c r="H628" s="80">
        <v>45627</v>
      </c>
      <c r="I628" s="34" t="s">
        <v>124</v>
      </c>
      <c r="J628" s="34" t="s">
        <v>125</v>
      </c>
      <c r="K628" s="48" t="s">
        <v>1143</v>
      </c>
      <c r="L628" s="107" t="s">
        <v>78</v>
      </c>
      <c r="M628" s="47">
        <v>6</v>
      </c>
      <c r="N628" s="168"/>
      <c r="O628" s="169"/>
      <c r="P628" s="170"/>
      <c r="Q628" s="170"/>
      <c r="R628" s="171"/>
      <c r="S628" s="171"/>
      <c r="T628" s="172"/>
      <c r="U628" s="105"/>
    </row>
    <row r="629" ht="202.5" spans="1:25">
      <c r="A629" s="109">
        <v>636</v>
      </c>
      <c r="B629" s="47" t="s">
        <v>117</v>
      </c>
      <c r="C629" s="47" t="s">
        <v>150</v>
      </c>
      <c r="D629" s="134" t="s">
        <v>1719</v>
      </c>
      <c r="E629" s="57" t="s">
        <v>797</v>
      </c>
      <c r="F629" s="126" t="s">
        <v>5948</v>
      </c>
      <c r="G629" s="126">
        <v>45413</v>
      </c>
      <c r="H629" s="126">
        <v>45473</v>
      </c>
      <c r="I629" s="34" t="s">
        <v>124</v>
      </c>
      <c r="J629" s="34" t="s">
        <v>125</v>
      </c>
      <c r="K629" s="48" t="s">
        <v>1143</v>
      </c>
      <c r="L629" s="107" t="s">
        <v>78</v>
      </c>
      <c r="M629" s="47">
        <v>6</v>
      </c>
      <c r="N629" s="34" t="s">
        <v>5872</v>
      </c>
      <c r="O629" s="65">
        <v>45316.5006944444</v>
      </c>
      <c r="P629" s="35"/>
      <c r="Q629" s="35"/>
      <c r="R629" s="40"/>
      <c r="S629" s="40"/>
      <c r="T629" s="36"/>
      <c r="U629" s="34" t="s">
        <v>5873</v>
      </c>
      <c r="V629" s="34" t="s">
        <v>1719</v>
      </c>
      <c r="W629" s="123" t="s">
        <v>5874</v>
      </c>
      <c r="X629" s="124" t="s">
        <v>132</v>
      </c>
      <c r="Y629" s="124" t="s">
        <v>133</v>
      </c>
    </row>
    <row r="630" ht="310.5" spans="1:25">
      <c r="A630" s="109">
        <v>637</v>
      </c>
      <c r="B630" s="47" t="s">
        <v>117</v>
      </c>
      <c r="C630" s="47" t="s">
        <v>150</v>
      </c>
      <c r="D630" s="134" t="s">
        <v>1719</v>
      </c>
      <c r="E630" s="57" t="s">
        <v>797</v>
      </c>
      <c r="F630" s="126" t="s">
        <v>5948</v>
      </c>
      <c r="G630" s="80">
        <v>45474</v>
      </c>
      <c r="H630" s="80">
        <v>45536</v>
      </c>
      <c r="I630" s="34" t="s">
        <v>124</v>
      </c>
      <c r="J630" s="34" t="s">
        <v>125</v>
      </c>
      <c r="K630" s="48" t="s">
        <v>1143</v>
      </c>
      <c r="L630" s="107" t="s">
        <v>78</v>
      </c>
      <c r="M630" s="47">
        <v>6</v>
      </c>
      <c r="N630" s="168" t="s">
        <v>5875</v>
      </c>
      <c r="O630" s="169">
        <v>45316.5006944444</v>
      </c>
      <c r="P630" s="170"/>
      <c r="Q630" s="170"/>
      <c r="R630" s="171"/>
      <c r="S630" s="171"/>
      <c r="T630" s="172"/>
      <c r="U630" s="137" t="s">
        <v>5876</v>
      </c>
      <c r="V630" t="s">
        <v>1719</v>
      </c>
      <c r="W630" s="123" t="s">
        <v>5877</v>
      </c>
      <c r="X630" t="s">
        <v>132</v>
      </c>
      <c r="Y630" t="s">
        <v>133</v>
      </c>
    </row>
    <row r="631" ht="409.5" spans="1:25">
      <c r="A631" s="109">
        <v>638</v>
      </c>
      <c r="B631" s="47" t="s">
        <v>117</v>
      </c>
      <c r="C631" s="47" t="s">
        <v>150</v>
      </c>
      <c r="D631" s="134" t="s">
        <v>1738</v>
      </c>
      <c r="E631" s="54" t="s">
        <v>412</v>
      </c>
      <c r="F631" s="126" t="s">
        <v>5948</v>
      </c>
      <c r="G631" s="126">
        <v>45413</v>
      </c>
      <c r="H631" s="126">
        <v>45473</v>
      </c>
      <c r="I631" s="47" t="s">
        <v>124</v>
      </c>
      <c r="J631" s="47" t="s">
        <v>125</v>
      </c>
      <c r="K631" s="48" t="s">
        <v>1143</v>
      </c>
      <c r="L631" s="107" t="s">
        <v>78</v>
      </c>
      <c r="M631" s="47">
        <v>3</v>
      </c>
      <c r="N631" s="34" t="s">
        <v>5893</v>
      </c>
      <c r="O631" s="65">
        <v>45434.5069444444</v>
      </c>
      <c r="P631" s="35"/>
      <c r="Q631" s="35"/>
      <c r="R631" s="40"/>
      <c r="S631" s="40"/>
      <c r="T631" s="36"/>
      <c r="U631" s="34" t="s">
        <v>5894</v>
      </c>
      <c r="V631" s="34" t="s">
        <v>1738</v>
      </c>
      <c r="W631" s="123" t="s">
        <v>5895</v>
      </c>
      <c r="X631" s="124" t="s">
        <v>132</v>
      </c>
      <c r="Y631" s="124" t="s">
        <v>438</v>
      </c>
    </row>
    <row r="632" ht="409.5" spans="1:25">
      <c r="A632" s="109">
        <v>639</v>
      </c>
      <c r="B632" s="47" t="s">
        <v>117</v>
      </c>
      <c r="C632" s="47" t="s">
        <v>150</v>
      </c>
      <c r="D632" s="134" t="s">
        <v>1738</v>
      </c>
      <c r="E632" s="54" t="s">
        <v>412</v>
      </c>
      <c r="F632" s="126" t="s">
        <v>5948</v>
      </c>
      <c r="G632" s="80">
        <v>45474</v>
      </c>
      <c r="H632" s="80">
        <v>45536</v>
      </c>
      <c r="I632" s="47" t="s">
        <v>124</v>
      </c>
      <c r="J632" s="47" t="s">
        <v>125</v>
      </c>
      <c r="K632" s="48" t="s">
        <v>1143</v>
      </c>
      <c r="L632" s="107" t="s">
        <v>78</v>
      </c>
      <c r="M632" s="47">
        <v>3</v>
      </c>
      <c r="N632" s="168" t="s">
        <v>5896</v>
      </c>
      <c r="O632" s="169">
        <v>45561.5875</v>
      </c>
      <c r="P632" s="170"/>
      <c r="Q632" s="170"/>
      <c r="R632" s="171"/>
      <c r="S632" s="171"/>
      <c r="T632" s="172"/>
      <c r="U632" s="137" t="s">
        <v>5897</v>
      </c>
      <c r="V632" t="s">
        <v>1738</v>
      </c>
      <c r="W632" s="123" t="s">
        <v>5898</v>
      </c>
      <c r="X632" t="s">
        <v>132</v>
      </c>
      <c r="Y632" t="s">
        <v>149</v>
      </c>
    </row>
    <row r="633" ht="409.5" spans="1:25">
      <c r="A633" s="109">
        <v>640</v>
      </c>
      <c r="B633" s="47" t="s">
        <v>117</v>
      </c>
      <c r="C633" s="47" t="s">
        <v>150</v>
      </c>
      <c r="D633" s="134" t="s">
        <v>1747</v>
      </c>
      <c r="E633" s="57" t="s">
        <v>797</v>
      </c>
      <c r="F633" s="126" t="s">
        <v>5948</v>
      </c>
      <c r="G633" s="126">
        <v>45413</v>
      </c>
      <c r="H633" s="126">
        <v>45473</v>
      </c>
      <c r="I633" s="47" t="s">
        <v>124</v>
      </c>
      <c r="J633" s="47" t="s">
        <v>125</v>
      </c>
      <c r="K633" s="48" t="s">
        <v>1143</v>
      </c>
      <c r="L633" s="107" t="s">
        <v>78</v>
      </c>
      <c r="M633" s="47">
        <v>6</v>
      </c>
      <c r="N633" s="34" t="s">
        <v>5899</v>
      </c>
      <c r="O633" s="65">
        <v>45316.475</v>
      </c>
      <c r="P633" s="35"/>
      <c r="Q633" s="35"/>
      <c r="R633" s="40"/>
      <c r="S633" s="40"/>
      <c r="T633" s="36"/>
      <c r="U633" s="34" t="s">
        <v>5900</v>
      </c>
      <c r="V633" s="34" t="s">
        <v>1747</v>
      </c>
      <c r="W633" s="123" t="s">
        <v>5901</v>
      </c>
      <c r="X633" s="124" t="s">
        <v>132</v>
      </c>
      <c r="Y633" s="124" t="s">
        <v>133</v>
      </c>
    </row>
    <row r="634" ht="409.5" spans="1:25">
      <c r="A634" s="109">
        <v>641</v>
      </c>
      <c r="B634" s="47" t="s">
        <v>117</v>
      </c>
      <c r="C634" s="47" t="s">
        <v>150</v>
      </c>
      <c r="D634" s="134" t="s">
        <v>1747</v>
      </c>
      <c r="E634" s="57" t="s">
        <v>797</v>
      </c>
      <c r="F634" s="126" t="s">
        <v>5948</v>
      </c>
      <c r="G634" s="80">
        <v>45474</v>
      </c>
      <c r="H634" s="80">
        <v>45536</v>
      </c>
      <c r="I634" s="47" t="s">
        <v>124</v>
      </c>
      <c r="J634" s="47" t="s">
        <v>125</v>
      </c>
      <c r="K634" s="48" t="s">
        <v>1143</v>
      </c>
      <c r="L634" s="107" t="s">
        <v>78</v>
      </c>
      <c r="M634" s="47">
        <v>6</v>
      </c>
      <c r="N634" s="168" t="s">
        <v>5902</v>
      </c>
      <c r="O634" s="169">
        <v>45316.475</v>
      </c>
      <c r="P634" s="170"/>
      <c r="Q634" s="170"/>
      <c r="R634" s="171"/>
      <c r="S634" s="171"/>
      <c r="T634" s="172"/>
      <c r="U634" s="137" t="s">
        <v>5903</v>
      </c>
      <c r="V634" t="s">
        <v>1747</v>
      </c>
      <c r="W634" s="123" t="s">
        <v>5904</v>
      </c>
      <c r="X634" t="s">
        <v>132</v>
      </c>
      <c r="Y634" t="s">
        <v>133</v>
      </c>
    </row>
    <row r="635" ht="54" spans="1:25">
      <c r="A635" s="109">
        <v>642</v>
      </c>
      <c r="B635" s="47" t="s">
        <v>117</v>
      </c>
      <c r="C635" s="47" t="s">
        <v>150</v>
      </c>
      <c r="D635" s="134" t="s">
        <v>1756</v>
      </c>
      <c r="E635" s="54" t="s">
        <v>412</v>
      </c>
      <c r="F635" s="126" t="s">
        <v>5948</v>
      </c>
      <c r="G635" s="80">
        <v>45292</v>
      </c>
      <c r="H635" s="80">
        <v>45444</v>
      </c>
      <c r="I635" s="47" t="s">
        <v>124</v>
      </c>
      <c r="J635" s="47" t="s">
        <v>125</v>
      </c>
      <c r="K635" s="48" t="s">
        <v>1143</v>
      </c>
      <c r="L635" s="107" t="s">
        <v>78</v>
      </c>
      <c r="M635" s="47">
        <v>6</v>
      </c>
      <c r="N635" s="34" t="s">
        <v>5971</v>
      </c>
      <c r="O635" s="65">
        <v>45469.5479166667</v>
      </c>
      <c r="P635" s="35"/>
      <c r="Q635" s="35"/>
      <c r="R635" s="40"/>
      <c r="S635" s="40"/>
      <c r="T635" s="36"/>
      <c r="U635" s="34" t="s">
        <v>5972</v>
      </c>
      <c r="V635" s="34" t="s">
        <v>1756</v>
      </c>
      <c r="W635" s="123" t="s">
        <v>5973</v>
      </c>
      <c r="X635" t="s">
        <v>132</v>
      </c>
      <c r="Y635" t="s">
        <v>425</v>
      </c>
    </row>
    <row r="636" ht="14.25" spans="1:23">
      <c r="A636" s="109">
        <v>643</v>
      </c>
      <c r="B636" s="47" t="s">
        <v>117</v>
      </c>
      <c r="C636" s="47" t="s">
        <v>150</v>
      </c>
      <c r="D636" s="134" t="s">
        <v>1756</v>
      </c>
      <c r="E636" s="54" t="s">
        <v>412</v>
      </c>
      <c r="F636" s="126" t="s">
        <v>5948</v>
      </c>
      <c r="G636" s="80">
        <v>45474</v>
      </c>
      <c r="H636" s="80">
        <v>45627</v>
      </c>
      <c r="I636" s="47" t="s">
        <v>124</v>
      </c>
      <c r="J636" s="47" t="s">
        <v>125</v>
      </c>
      <c r="K636" s="48" t="s">
        <v>1143</v>
      </c>
      <c r="L636" s="107" t="s">
        <v>78</v>
      </c>
      <c r="M636" s="47">
        <v>6</v>
      </c>
      <c r="N636" s="168"/>
      <c r="O636" s="169"/>
      <c r="P636" s="170"/>
      <c r="Q636" s="170"/>
      <c r="R636" s="171"/>
      <c r="S636" s="171"/>
      <c r="T636" s="172"/>
      <c r="U636" s="137"/>
      <c r="W636" s="123"/>
    </row>
    <row r="637" ht="54" spans="1:25">
      <c r="A637" s="109">
        <v>644</v>
      </c>
      <c r="B637" s="47" t="s">
        <v>117</v>
      </c>
      <c r="C637" s="47" t="s">
        <v>150</v>
      </c>
      <c r="D637" s="134" t="s">
        <v>1767</v>
      </c>
      <c r="E637" s="54" t="s">
        <v>412</v>
      </c>
      <c r="F637" s="126" t="s">
        <v>5948</v>
      </c>
      <c r="G637" s="80">
        <v>45292</v>
      </c>
      <c r="H637" s="80">
        <v>45444</v>
      </c>
      <c r="I637" s="47" t="s">
        <v>124</v>
      </c>
      <c r="J637" s="47" t="s">
        <v>125</v>
      </c>
      <c r="K637" s="48" t="s">
        <v>1143</v>
      </c>
      <c r="L637" s="107" t="s">
        <v>78</v>
      </c>
      <c r="M637" s="47">
        <v>6</v>
      </c>
      <c r="N637" s="34" t="s">
        <v>5971</v>
      </c>
      <c r="O637" s="65">
        <v>45469.5479166667</v>
      </c>
      <c r="P637" s="35"/>
      <c r="Q637" s="35"/>
      <c r="R637" s="40"/>
      <c r="S637" s="40"/>
      <c r="T637" s="36"/>
      <c r="U637" s="34" t="s">
        <v>5972</v>
      </c>
      <c r="V637" s="34" t="s">
        <v>1767</v>
      </c>
      <c r="W637" s="123" t="s">
        <v>5973</v>
      </c>
      <c r="X637" t="s">
        <v>132</v>
      </c>
      <c r="Y637" t="s">
        <v>425</v>
      </c>
    </row>
    <row r="638" ht="14.25" spans="1:23">
      <c r="A638" s="109">
        <v>645</v>
      </c>
      <c r="B638" s="47" t="s">
        <v>117</v>
      </c>
      <c r="C638" s="47" t="s">
        <v>150</v>
      </c>
      <c r="D638" s="134" t="s">
        <v>1767</v>
      </c>
      <c r="E638" s="54" t="s">
        <v>412</v>
      </c>
      <c r="F638" s="126" t="s">
        <v>5948</v>
      </c>
      <c r="G638" s="80">
        <v>45474</v>
      </c>
      <c r="H638" s="80">
        <v>45627</v>
      </c>
      <c r="I638" s="47" t="s">
        <v>124</v>
      </c>
      <c r="J638" s="47" t="s">
        <v>125</v>
      </c>
      <c r="K638" s="48" t="s">
        <v>1143</v>
      </c>
      <c r="L638" s="107" t="s">
        <v>78</v>
      </c>
      <c r="M638" s="47">
        <v>6</v>
      </c>
      <c r="N638" s="168"/>
      <c r="O638" s="169"/>
      <c r="P638" s="170"/>
      <c r="Q638" s="170"/>
      <c r="R638" s="171"/>
      <c r="S638" s="171"/>
      <c r="T638" s="172"/>
      <c r="U638" s="137"/>
      <c r="W638" s="123"/>
    </row>
    <row r="639" ht="270" spans="1:25">
      <c r="A639" s="109">
        <v>646</v>
      </c>
      <c r="B639" s="47" t="s">
        <v>117</v>
      </c>
      <c r="C639" s="29" t="s">
        <v>150</v>
      </c>
      <c r="D639" s="134" t="s">
        <v>5911</v>
      </c>
      <c r="E639" s="57" t="s">
        <v>412</v>
      </c>
      <c r="F639" s="126" t="s">
        <v>5948</v>
      </c>
      <c r="G639" s="80">
        <v>45292</v>
      </c>
      <c r="H639" s="80">
        <v>45323</v>
      </c>
      <c r="I639" s="29" t="s">
        <v>124</v>
      </c>
      <c r="J639" s="29" t="s">
        <v>125</v>
      </c>
      <c r="K639" s="48" t="s">
        <v>1143</v>
      </c>
      <c r="L639" s="107" t="s">
        <v>78</v>
      </c>
      <c r="M639" s="29">
        <v>6</v>
      </c>
      <c r="N639" s="34" t="s">
        <v>5802</v>
      </c>
      <c r="O639" s="65">
        <v>45316.6555555556</v>
      </c>
      <c r="P639" s="35"/>
      <c r="Q639" s="35"/>
      <c r="R639" s="40"/>
      <c r="S639" s="40"/>
      <c r="T639" s="36"/>
      <c r="U639" s="34" t="s">
        <v>5803</v>
      </c>
      <c r="V639" s="34" t="s">
        <v>5911</v>
      </c>
      <c r="W639" s="123" t="s">
        <v>5804</v>
      </c>
      <c r="X639" t="s">
        <v>132</v>
      </c>
      <c r="Y639" t="s">
        <v>133</v>
      </c>
    </row>
    <row r="640" ht="324" spans="1:25">
      <c r="A640" s="109">
        <v>647</v>
      </c>
      <c r="B640" s="47" t="s">
        <v>117</v>
      </c>
      <c r="C640" s="29" t="s">
        <v>150</v>
      </c>
      <c r="D640" s="134" t="s">
        <v>5911</v>
      </c>
      <c r="E640" s="57" t="s">
        <v>412</v>
      </c>
      <c r="F640" s="126" t="s">
        <v>5948</v>
      </c>
      <c r="G640" s="80">
        <v>45352</v>
      </c>
      <c r="H640" s="80">
        <v>45383</v>
      </c>
      <c r="I640" s="29" t="s">
        <v>124</v>
      </c>
      <c r="J640" s="29" t="s">
        <v>125</v>
      </c>
      <c r="K640" s="48" t="s">
        <v>1143</v>
      </c>
      <c r="L640" s="107" t="s">
        <v>78</v>
      </c>
      <c r="M640" s="29">
        <v>6</v>
      </c>
      <c r="N640" s="34" t="s">
        <v>5912</v>
      </c>
      <c r="O640" s="65">
        <v>45373.4854166667</v>
      </c>
      <c r="P640" s="35"/>
      <c r="Q640" s="35"/>
      <c r="R640" s="40"/>
      <c r="S640" s="40"/>
      <c r="T640" s="36"/>
      <c r="U640" s="34" t="s">
        <v>5913</v>
      </c>
      <c r="V640" s="34" t="s">
        <v>5911</v>
      </c>
      <c r="W640" s="123" t="s">
        <v>5914</v>
      </c>
      <c r="X640" t="s">
        <v>132</v>
      </c>
      <c r="Y640" t="s">
        <v>163</v>
      </c>
    </row>
    <row r="641" ht="324" spans="1:25">
      <c r="A641" s="109">
        <v>648</v>
      </c>
      <c r="B641" s="47" t="s">
        <v>117</v>
      </c>
      <c r="C641" s="29" t="s">
        <v>150</v>
      </c>
      <c r="D641" s="134" t="s">
        <v>5911</v>
      </c>
      <c r="E641" s="57" t="s">
        <v>412</v>
      </c>
      <c r="F641" s="126" t="s">
        <v>5948</v>
      </c>
      <c r="G641" s="80">
        <v>45413</v>
      </c>
      <c r="H641" s="80">
        <v>45444</v>
      </c>
      <c r="I641" s="29" t="s">
        <v>124</v>
      </c>
      <c r="J641" s="29" t="s">
        <v>125</v>
      </c>
      <c r="K641" s="48" t="s">
        <v>1143</v>
      </c>
      <c r="L641" s="107" t="s">
        <v>78</v>
      </c>
      <c r="M641" s="29">
        <v>6</v>
      </c>
      <c r="N641" s="34" t="s">
        <v>5915</v>
      </c>
      <c r="O641" s="65">
        <v>45470.40625</v>
      </c>
      <c r="P641" s="35"/>
      <c r="Q641" s="35"/>
      <c r="R641" s="40"/>
      <c r="S641" s="40"/>
      <c r="T641" s="36"/>
      <c r="U641" s="34" t="s">
        <v>5916</v>
      </c>
      <c r="V641" s="34" t="s">
        <v>5911</v>
      </c>
      <c r="W641" s="123" t="s">
        <v>5917</v>
      </c>
      <c r="X641" s="124" t="s">
        <v>132</v>
      </c>
      <c r="Y641" s="124" t="s">
        <v>425</v>
      </c>
    </row>
    <row r="642" ht="324" spans="1:25">
      <c r="A642" s="109">
        <v>649</v>
      </c>
      <c r="B642" s="47" t="s">
        <v>117</v>
      </c>
      <c r="C642" s="29" t="s">
        <v>150</v>
      </c>
      <c r="D642" s="134" t="s">
        <v>5911</v>
      </c>
      <c r="E642" s="57" t="s">
        <v>412</v>
      </c>
      <c r="F642" s="126" t="s">
        <v>5948</v>
      </c>
      <c r="G642" s="80">
        <v>45474</v>
      </c>
      <c r="H642" s="80">
        <v>45505</v>
      </c>
      <c r="I642" s="29" t="s">
        <v>124</v>
      </c>
      <c r="J642" s="29" t="s">
        <v>125</v>
      </c>
      <c r="K642" s="48" t="s">
        <v>1143</v>
      </c>
      <c r="L642" s="107" t="s">
        <v>78</v>
      </c>
      <c r="M642" s="29">
        <v>6</v>
      </c>
      <c r="N642" s="168" t="s">
        <v>5918</v>
      </c>
      <c r="O642" s="169">
        <v>45498.4131944444</v>
      </c>
      <c r="P642" s="170"/>
      <c r="Q642" s="170"/>
      <c r="R642" s="171"/>
      <c r="S642" s="171"/>
      <c r="T642" s="172"/>
      <c r="U642" s="137" t="s">
        <v>5919</v>
      </c>
      <c r="V642" t="s">
        <v>5911</v>
      </c>
      <c r="W642" s="123" t="s">
        <v>5920</v>
      </c>
      <c r="X642" t="s">
        <v>132</v>
      </c>
      <c r="Y642" t="s">
        <v>138</v>
      </c>
    </row>
    <row r="643" ht="324" spans="1:25">
      <c r="A643" s="109">
        <v>650</v>
      </c>
      <c r="B643" s="47" t="s">
        <v>117</v>
      </c>
      <c r="C643" s="29" t="s">
        <v>150</v>
      </c>
      <c r="D643" s="134" t="s">
        <v>5911</v>
      </c>
      <c r="E643" s="57" t="s">
        <v>412</v>
      </c>
      <c r="F643" s="126" t="s">
        <v>5948</v>
      </c>
      <c r="G643" s="80">
        <v>45536</v>
      </c>
      <c r="H643" s="80">
        <v>45566</v>
      </c>
      <c r="I643" s="29" t="s">
        <v>124</v>
      </c>
      <c r="J643" s="29" t="s">
        <v>125</v>
      </c>
      <c r="K643" s="48" t="s">
        <v>1143</v>
      </c>
      <c r="L643" s="107" t="s">
        <v>78</v>
      </c>
      <c r="M643" s="29">
        <v>6</v>
      </c>
      <c r="N643" s="168" t="s">
        <v>5921</v>
      </c>
      <c r="O643" s="169">
        <v>45559.6145833333</v>
      </c>
      <c r="P643" s="170"/>
      <c r="Q643" s="170"/>
      <c r="R643" s="171"/>
      <c r="S643" s="171"/>
      <c r="T643" s="172"/>
      <c r="U643" s="137" t="s">
        <v>5922</v>
      </c>
      <c r="V643" t="s">
        <v>5911</v>
      </c>
      <c r="W643" s="123" t="s">
        <v>5923</v>
      </c>
      <c r="X643" t="s">
        <v>132</v>
      </c>
      <c r="Y643" t="s">
        <v>149</v>
      </c>
    </row>
    <row r="644" ht="14.25" spans="1:21">
      <c r="A644" s="109">
        <v>651</v>
      </c>
      <c r="B644" s="47" t="s">
        <v>117</v>
      </c>
      <c r="C644" s="29" t="s">
        <v>150</v>
      </c>
      <c r="D644" s="134" t="s">
        <v>5911</v>
      </c>
      <c r="E644" s="57" t="s">
        <v>412</v>
      </c>
      <c r="F644" s="126" t="s">
        <v>5948</v>
      </c>
      <c r="G644" s="80">
        <v>45597</v>
      </c>
      <c r="H644" s="80">
        <v>45627</v>
      </c>
      <c r="I644" s="29" t="s">
        <v>124</v>
      </c>
      <c r="J644" s="29" t="s">
        <v>125</v>
      </c>
      <c r="K644" s="48" t="s">
        <v>1143</v>
      </c>
      <c r="L644" s="107" t="s">
        <v>78</v>
      </c>
      <c r="M644" s="29">
        <v>6</v>
      </c>
      <c r="N644" s="169"/>
      <c r="O644" s="169"/>
      <c r="P644" s="170"/>
      <c r="Q644" s="170"/>
      <c r="R644" s="171"/>
      <c r="S644" s="171"/>
      <c r="T644" s="172"/>
      <c r="U644" s="105"/>
    </row>
    <row r="645" ht="270" spans="1:25">
      <c r="A645" s="109">
        <v>652</v>
      </c>
      <c r="B645" s="47" t="s">
        <v>117</v>
      </c>
      <c r="C645" s="29" t="s">
        <v>150</v>
      </c>
      <c r="D645" s="134" t="s">
        <v>5924</v>
      </c>
      <c r="E645" s="57" t="s">
        <v>412</v>
      </c>
      <c r="F645" s="126" t="s">
        <v>5948</v>
      </c>
      <c r="G645" s="80">
        <v>45292</v>
      </c>
      <c r="H645" s="80">
        <v>45323</v>
      </c>
      <c r="I645" s="29" t="s">
        <v>124</v>
      </c>
      <c r="J645" s="29" t="s">
        <v>125</v>
      </c>
      <c r="K645" s="48" t="s">
        <v>1143</v>
      </c>
      <c r="L645" s="107" t="s">
        <v>78</v>
      </c>
      <c r="M645" s="29">
        <v>9</v>
      </c>
      <c r="N645" s="34" t="s">
        <v>5802</v>
      </c>
      <c r="O645" s="65">
        <v>45316.6555555556</v>
      </c>
      <c r="P645" s="35"/>
      <c r="Q645" s="35"/>
      <c r="R645" s="40"/>
      <c r="S645" s="40"/>
      <c r="T645" s="36"/>
      <c r="U645" s="34" t="s">
        <v>5803</v>
      </c>
      <c r="V645" s="34" t="s">
        <v>5924</v>
      </c>
      <c r="W645" s="123" t="s">
        <v>5804</v>
      </c>
      <c r="X645" t="s">
        <v>132</v>
      </c>
      <c r="Y645" t="s">
        <v>133</v>
      </c>
    </row>
    <row r="646" ht="256.5" spans="1:25">
      <c r="A646" s="109">
        <v>653</v>
      </c>
      <c r="B646" s="47" t="s">
        <v>117</v>
      </c>
      <c r="C646" s="29" t="s">
        <v>150</v>
      </c>
      <c r="D646" s="134" t="s">
        <v>5924</v>
      </c>
      <c r="E646" s="57" t="s">
        <v>412</v>
      </c>
      <c r="F646" s="126" t="s">
        <v>5948</v>
      </c>
      <c r="G646" s="80">
        <v>45352</v>
      </c>
      <c r="H646" s="80">
        <v>45383</v>
      </c>
      <c r="I646" s="29" t="s">
        <v>124</v>
      </c>
      <c r="J646" s="29" t="s">
        <v>125</v>
      </c>
      <c r="K646" s="48" t="s">
        <v>1143</v>
      </c>
      <c r="L646" s="107" t="s">
        <v>78</v>
      </c>
      <c r="M646" s="29">
        <v>9</v>
      </c>
      <c r="N646" s="34" t="s">
        <v>5805</v>
      </c>
      <c r="O646" s="65">
        <v>45373.4854166667</v>
      </c>
      <c r="P646" s="35"/>
      <c r="Q646" s="35"/>
      <c r="R646" s="40"/>
      <c r="S646" s="40"/>
      <c r="T646" s="36"/>
      <c r="U646" s="34" t="s">
        <v>5806</v>
      </c>
      <c r="V646" s="34" t="s">
        <v>5924</v>
      </c>
      <c r="W646" s="123" t="s">
        <v>5807</v>
      </c>
      <c r="X646" t="s">
        <v>132</v>
      </c>
      <c r="Y646" t="s">
        <v>163</v>
      </c>
    </row>
    <row r="647" ht="256.5" spans="1:25">
      <c r="A647" s="109">
        <v>654</v>
      </c>
      <c r="B647" s="47" t="s">
        <v>117</v>
      </c>
      <c r="C647" s="29" t="s">
        <v>150</v>
      </c>
      <c r="D647" s="134" t="s">
        <v>5924</v>
      </c>
      <c r="E647" s="57" t="s">
        <v>412</v>
      </c>
      <c r="F647" s="126" t="s">
        <v>5948</v>
      </c>
      <c r="G647" s="80">
        <v>45413</v>
      </c>
      <c r="H647" s="80">
        <v>45444</v>
      </c>
      <c r="I647" s="29" t="s">
        <v>124</v>
      </c>
      <c r="J647" s="29" t="s">
        <v>125</v>
      </c>
      <c r="K647" s="48" t="s">
        <v>1143</v>
      </c>
      <c r="L647" s="107" t="s">
        <v>78</v>
      </c>
      <c r="M647" s="29">
        <v>9</v>
      </c>
      <c r="N647" s="34" t="s">
        <v>5808</v>
      </c>
      <c r="O647" s="65">
        <v>45470.4548611111</v>
      </c>
      <c r="P647" s="35"/>
      <c r="Q647" s="35"/>
      <c r="R647" s="40"/>
      <c r="S647" s="40"/>
      <c r="T647" s="36"/>
      <c r="U647" s="34" t="s">
        <v>5809</v>
      </c>
      <c r="V647" s="34" t="s">
        <v>5924</v>
      </c>
      <c r="W647" s="123" t="s">
        <v>5807</v>
      </c>
      <c r="X647" s="124" t="s">
        <v>132</v>
      </c>
      <c r="Y647" s="124" t="s">
        <v>425</v>
      </c>
    </row>
    <row r="648" ht="256.5" spans="1:25">
      <c r="A648" s="109">
        <v>655</v>
      </c>
      <c r="B648" s="47" t="s">
        <v>117</v>
      </c>
      <c r="C648" s="29" t="s">
        <v>150</v>
      </c>
      <c r="D648" s="134" t="s">
        <v>5924</v>
      </c>
      <c r="E648" s="57" t="s">
        <v>412</v>
      </c>
      <c r="F648" s="126" t="s">
        <v>5948</v>
      </c>
      <c r="G648" s="80">
        <v>45474</v>
      </c>
      <c r="H648" s="80">
        <v>45505</v>
      </c>
      <c r="I648" s="29" t="s">
        <v>124</v>
      </c>
      <c r="J648" s="29" t="s">
        <v>125</v>
      </c>
      <c r="K648" s="48" t="s">
        <v>1143</v>
      </c>
      <c r="L648" s="107" t="s">
        <v>78</v>
      </c>
      <c r="M648" s="29">
        <v>9</v>
      </c>
      <c r="N648" s="168" t="s">
        <v>5810</v>
      </c>
      <c r="O648" s="169">
        <v>45498.4131944444</v>
      </c>
      <c r="P648" s="170"/>
      <c r="Q648" s="170"/>
      <c r="R648" s="171"/>
      <c r="S648" s="171"/>
      <c r="T648" s="172"/>
      <c r="U648" s="137" t="s">
        <v>5811</v>
      </c>
      <c r="V648" t="s">
        <v>5924</v>
      </c>
      <c r="W648" s="123" t="s">
        <v>5807</v>
      </c>
      <c r="X648" t="s">
        <v>132</v>
      </c>
      <c r="Y648" t="s">
        <v>138</v>
      </c>
    </row>
    <row r="649" ht="256.5" spans="1:25">
      <c r="A649" s="109">
        <v>656</v>
      </c>
      <c r="B649" s="47" t="s">
        <v>117</v>
      </c>
      <c r="C649" s="29" t="s">
        <v>150</v>
      </c>
      <c r="D649" s="134" t="s">
        <v>5924</v>
      </c>
      <c r="E649" s="57" t="s">
        <v>412</v>
      </c>
      <c r="F649" s="126" t="s">
        <v>5948</v>
      </c>
      <c r="G649" s="80">
        <v>45536</v>
      </c>
      <c r="H649" s="80">
        <v>45566</v>
      </c>
      <c r="I649" s="29" t="s">
        <v>124</v>
      </c>
      <c r="J649" s="29" t="s">
        <v>125</v>
      </c>
      <c r="K649" s="48" t="s">
        <v>1143</v>
      </c>
      <c r="L649" s="107" t="s">
        <v>78</v>
      </c>
      <c r="M649" s="29">
        <v>9</v>
      </c>
      <c r="N649" s="168" t="s">
        <v>5812</v>
      </c>
      <c r="O649" s="169">
        <v>45559.6145833333</v>
      </c>
      <c r="P649" s="170"/>
      <c r="Q649" s="170"/>
      <c r="R649" s="171"/>
      <c r="S649" s="171"/>
      <c r="T649" s="172"/>
      <c r="U649" s="137" t="s">
        <v>5813</v>
      </c>
      <c r="V649" t="s">
        <v>5924</v>
      </c>
      <c r="W649" s="123" t="s">
        <v>5814</v>
      </c>
      <c r="X649" t="s">
        <v>132</v>
      </c>
      <c r="Y649" t="s">
        <v>149</v>
      </c>
    </row>
    <row r="650" ht="14.25" spans="1:21">
      <c r="A650" s="109">
        <v>657</v>
      </c>
      <c r="B650" s="47" t="s">
        <v>117</v>
      </c>
      <c r="C650" s="29" t="s">
        <v>150</v>
      </c>
      <c r="D650" s="134" t="s">
        <v>5924</v>
      </c>
      <c r="E650" s="57" t="s">
        <v>412</v>
      </c>
      <c r="F650" s="126" t="s">
        <v>5948</v>
      </c>
      <c r="G650" s="80">
        <v>45597</v>
      </c>
      <c r="H650" s="80">
        <v>45627</v>
      </c>
      <c r="I650" s="29" t="s">
        <v>124</v>
      </c>
      <c r="J650" s="29" t="s">
        <v>125</v>
      </c>
      <c r="K650" s="48" t="s">
        <v>1143</v>
      </c>
      <c r="L650" s="107" t="s">
        <v>78</v>
      </c>
      <c r="M650" s="29">
        <v>9</v>
      </c>
      <c r="N650" s="169"/>
      <c r="O650" s="169"/>
      <c r="P650" s="170"/>
      <c r="Q650" s="170"/>
      <c r="R650" s="171"/>
      <c r="S650" s="171"/>
      <c r="T650" s="172"/>
      <c r="U650" s="105"/>
    </row>
    <row r="651" ht="14.25" spans="1:23">
      <c r="A651" s="109">
        <v>662</v>
      </c>
      <c r="B651" s="47" t="s">
        <v>117</v>
      </c>
      <c r="C651" s="29" t="s">
        <v>150</v>
      </c>
      <c r="D651" s="134" t="s">
        <v>1791</v>
      </c>
      <c r="E651" s="54" t="s">
        <v>412</v>
      </c>
      <c r="F651" s="126" t="s">
        <v>5948</v>
      </c>
      <c r="G651" s="80">
        <v>45292</v>
      </c>
      <c r="H651" s="80">
        <v>45444</v>
      </c>
      <c r="I651" s="29" t="s">
        <v>124</v>
      </c>
      <c r="J651" s="29" t="s">
        <v>125</v>
      </c>
      <c r="K651" s="48" t="s">
        <v>1143</v>
      </c>
      <c r="L651" s="107" t="s">
        <v>78</v>
      </c>
      <c r="M651" s="29">
        <v>3</v>
      </c>
      <c r="N651" s="34"/>
      <c r="O651" s="65"/>
      <c r="P651" s="35"/>
      <c r="Q651" s="35"/>
      <c r="R651" s="40"/>
      <c r="S651" s="40"/>
      <c r="T651" s="36"/>
      <c r="U651" s="34"/>
      <c r="V651" s="34"/>
      <c r="W651" s="123"/>
    </row>
    <row r="652" ht="14.25" spans="1:21">
      <c r="A652" s="109">
        <v>663</v>
      </c>
      <c r="B652" s="47" t="s">
        <v>117</v>
      </c>
      <c r="C652" s="29" t="s">
        <v>150</v>
      </c>
      <c r="D652" s="134" t="s">
        <v>1791</v>
      </c>
      <c r="E652" s="54" t="s">
        <v>412</v>
      </c>
      <c r="F652" s="126" t="s">
        <v>5948</v>
      </c>
      <c r="G652" s="80">
        <v>45474</v>
      </c>
      <c r="H652" s="80">
        <v>45627</v>
      </c>
      <c r="I652" s="29" t="s">
        <v>124</v>
      </c>
      <c r="J652" s="29" t="s">
        <v>125</v>
      </c>
      <c r="K652" s="48" t="s">
        <v>1143</v>
      </c>
      <c r="L652" s="107" t="s">
        <v>78</v>
      </c>
      <c r="M652" s="29">
        <v>3</v>
      </c>
      <c r="N652" s="169"/>
      <c r="O652" s="169"/>
      <c r="P652" s="170"/>
      <c r="Q652" s="170"/>
      <c r="R652" s="171"/>
      <c r="S652" s="171"/>
      <c r="T652" s="172"/>
      <c r="U652" s="105"/>
    </row>
    <row r="653" ht="14.25" spans="1:23">
      <c r="A653" s="109">
        <v>664</v>
      </c>
      <c r="B653" s="47" t="s">
        <v>117</v>
      </c>
      <c r="C653" s="29" t="s">
        <v>150</v>
      </c>
      <c r="D653" s="134" t="s">
        <v>1800</v>
      </c>
      <c r="E653" s="54" t="s">
        <v>412</v>
      </c>
      <c r="F653" s="126" t="s">
        <v>5948</v>
      </c>
      <c r="G653" s="80">
        <v>45292</v>
      </c>
      <c r="H653" s="80">
        <v>45444</v>
      </c>
      <c r="I653" s="29" t="s">
        <v>124</v>
      </c>
      <c r="J653" s="29" t="s">
        <v>125</v>
      </c>
      <c r="K653" s="48" t="s">
        <v>1143</v>
      </c>
      <c r="L653" s="107" t="s">
        <v>78</v>
      </c>
      <c r="M653" s="29">
        <v>3</v>
      </c>
      <c r="N653" s="34"/>
      <c r="O653" s="65"/>
      <c r="P653" s="35"/>
      <c r="Q653" s="35"/>
      <c r="R653" s="40"/>
      <c r="S653" s="40"/>
      <c r="T653" s="36"/>
      <c r="U653" s="34"/>
      <c r="V653" s="34"/>
      <c r="W653" s="123"/>
    </row>
    <row r="654" ht="14.25" spans="1:21">
      <c r="A654" s="109">
        <v>665</v>
      </c>
      <c r="B654" s="47" t="s">
        <v>117</v>
      </c>
      <c r="C654" s="29" t="s">
        <v>150</v>
      </c>
      <c r="D654" s="134" t="s">
        <v>1800</v>
      </c>
      <c r="E654" s="54" t="s">
        <v>412</v>
      </c>
      <c r="F654" s="126" t="s">
        <v>5948</v>
      </c>
      <c r="G654" s="80">
        <v>45474</v>
      </c>
      <c r="H654" s="80">
        <v>45627</v>
      </c>
      <c r="I654" s="29" t="s">
        <v>124</v>
      </c>
      <c r="J654" s="29" t="s">
        <v>125</v>
      </c>
      <c r="K654" s="48" t="s">
        <v>1143</v>
      </c>
      <c r="L654" s="107" t="s">
        <v>78</v>
      </c>
      <c r="M654" s="29">
        <v>3</v>
      </c>
      <c r="N654" s="169"/>
      <c r="O654" s="169"/>
      <c r="P654" s="170"/>
      <c r="Q654" s="170"/>
      <c r="R654" s="171"/>
      <c r="S654" s="171"/>
      <c r="T654" s="172"/>
      <c r="U654" s="105"/>
    </row>
    <row r="655" ht="14.25" spans="1:23">
      <c r="A655" s="109">
        <v>666</v>
      </c>
      <c r="B655" s="47" t="s">
        <v>117</v>
      </c>
      <c r="C655" s="29" t="s">
        <v>150</v>
      </c>
      <c r="D655" s="134" t="s">
        <v>1805</v>
      </c>
      <c r="E655" s="54" t="s">
        <v>412</v>
      </c>
      <c r="F655" s="126" t="s">
        <v>5948</v>
      </c>
      <c r="G655" s="80">
        <v>45292</v>
      </c>
      <c r="H655" s="80">
        <v>45444</v>
      </c>
      <c r="I655" s="29" t="s">
        <v>124</v>
      </c>
      <c r="J655" s="29" t="s">
        <v>125</v>
      </c>
      <c r="K655" s="48" t="s">
        <v>1143</v>
      </c>
      <c r="L655" s="107" t="s">
        <v>78</v>
      </c>
      <c r="M655" s="29">
        <v>3</v>
      </c>
      <c r="N655" s="34"/>
      <c r="O655" s="65"/>
      <c r="P655" s="35"/>
      <c r="Q655" s="35"/>
      <c r="R655" s="40"/>
      <c r="S655" s="40"/>
      <c r="T655" s="36"/>
      <c r="U655" s="34"/>
      <c r="V655" s="34"/>
      <c r="W655" s="123"/>
    </row>
    <row r="656" ht="14.25" spans="1:21">
      <c r="A656" s="109">
        <v>667</v>
      </c>
      <c r="B656" s="47" t="s">
        <v>117</v>
      </c>
      <c r="C656" s="29" t="s">
        <v>150</v>
      </c>
      <c r="D656" s="134" t="s">
        <v>1805</v>
      </c>
      <c r="E656" s="54" t="s">
        <v>412</v>
      </c>
      <c r="F656" s="126" t="s">
        <v>5948</v>
      </c>
      <c r="G656" s="80">
        <v>45474</v>
      </c>
      <c r="H656" s="80">
        <v>45627</v>
      </c>
      <c r="I656" s="29" t="s">
        <v>124</v>
      </c>
      <c r="J656" s="29" t="s">
        <v>125</v>
      </c>
      <c r="K656" s="48" t="s">
        <v>1143</v>
      </c>
      <c r="L656" s="107" t="s">
        <v>78</v>
      </c>
      <c r="M656" s="29">
        <v>3</v>
      </c>
      <c r="N656" s="169"/>
      <c r="O656" s="169"/>
      <c r="P656" s="170"/>
      <c r="Q656" s="170"/>
      <c r="R656" s="171"/>
      <c r="S656" s="171"/>
      <c r="T656" s="172"/>
      <c r="U656" s="105"/>
    </row>
    <row r="657" ht="14.25" spans="1:23">
      <c r="A657" s="109">
        <v>668</v>
      </c>
      <c r="B657" s="47" t="s">
        <v>117</v>
      </c>
      <c r="C657" s="29" t="s">
        <v>150</v>
      </c>
      <c r="D657" s="134" t="s">
        <v>1810</v>
      </c>
      <c r="E657" s="54" t="s">
        <v>412</v>
      </c>
      <c r="F657" s="126" t="s">
        <v>5948</v>
      </c>
      <c r="G657" s="80">
        <v>45292</v>
      </c>
      <c r="H657" s="80">
        <v>45444</v>
      </c>
      <c r="I657" s="29" t="s">
        <v>124</v>
      </c>
      <c r="J657" s="29" t="s">
        <v>125</v>
      </c>
      <c r="K657" s="48" t="s">
        <v>1143</v>
      </c>
      <c r="L657" s="107" t="s">
        <v>78</v>
      </c>
      <c r="M657" s="29">
        <v>3</v>
      </c>
      <c r="N657" s="34"/>
      <c r="O657" s="65"/>
      <c r="P657" s="35"/>
      <c r="Q657" s="35"/>
      <c r="R657" s="40"/>
      <c r="S657" s="40"/>
      <c r="T657" s="36"/>
      <c r="U657" s="34"/>
      <c r="V657" s="34"/>
      <c r="W657" s="123"/>
    </row>
    <row r="658" ht="14.25" spans="1:21">
      <c r="A658" s="109">
        <v>669</v>
      </c>
      <c r="B658" s="47" t="s">
        <v>117</v>
      </c>
      <c r="C658" s="29" t="s">
        <v>150</v>
      </c>
      <c r="D658" s="134" t="s">
        <v>1810</v>
      </c>
      <c r="E658" s="54" t="s">
        <v>412</v>
      </c>
      <c r="F658" s="126" t="s">
        <v>5948</v>
      </c>
      <c r="G658" s="80">
        <v>45474</v>
      </c>
      <c r="H658" s="80">
        <v>45627</v>
      </c>
      <c r="I658" s="29" t="s">
        <v>124</v>
      </c>
      <c r="J658" s="29" t="s">
        <v>125</v>
      </c>
      <c r="K658" s="48" t="s">
        <v>1143</v>
      </c>
      <c r="L658" s="107" t="s">
        <v>78</v>
      </c>
      <c r="M658" s="29">
        <v>3</v>
      </c>
      <c r="N658" s="169"/>
      <c r="O658" s="169"/>
      <c r="P658" s="170"/>
      <c r="Q658" s="170"/>
      <c r="R658" s="171"/>
      <c r="S658" s="171"/>
      <c r="T658" s="172"/>
      <c r="U658" s="105"/>
    </row>
  </sheetData>
  <autoFilter ref="A3:Z658">
    <extLst/>
  </autoFilter>
  <mergeCells count="1">
    <mergeCell ref="A1:T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E3" workbookViewId="0">
      <selection activeCell="R4" sqref="R4"/>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5974</v>
      </c>
      <c r="B1" s="22"/>
      <c r="C1" s="22"/>
      <c r="D1" s="22"/>
      <c r="E1" s="22"/>
      <c r="F1" s="22"/>
      <c r="G1" s="22"/>
      <c r="H1" s="22"/>
      <c r="I1" s="22"/>
      <c r="J1" s="22"/>
      <c r="K1" s="22"/>
      <c r="L1" s="22"/>
      <c r="M1" s="22"/>
      <c r="N1" s="116"/>
      <c r="O1" s="116"/>
      <c r="P1" s="22"/>
      <c r="Q1" s="22"/>
      <c r="R1" s="121"/>
      <c r="S1" s="12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5975</v>
      </c>
      <c r="D3" s="36" t="s">
        <v>4261</v>
      </c>
      <c r="E3" s="36" t="s">
        <v>88</v>
      </c>
      <c r="F3" s="36" t="s">
        <v>4262</v>
      </c>
      <c r="G3" s="108" t="s">
        <v>95</v>
      </c>
      <c r="H3" s="108" t="s">
        <v>96</v>
      </c>
      <c r="I3" s="36" t="s">
        <v>97</v>
      </c>
      <c r="J3" s="36" t="s">
        <v>98</v>
      </c>
      <c r="K3" s="36" t="s">
        <v>99</v>
      </c>
      <c r="L3" s="36" t="s">
        <v>101</v>
      </c>
      <c r="M3" s="36" t="s">
        <v>4625</v>
      </c>
      <c r="N3" s="117" t="s">
        <v>103</v>
      </c>
      <c r="O3" s="117" t="s">
        <v>104</v>
      </c>
      <c r="P3" s="36" t="s">
        <v>105</v>
      </c>
      <c r="Q3" s="36" t="s">
        <v>106</v>
      </c>
      <c r="R3" s="122" t="s">
        <v>107</v>
      </c>
      <c r="S3" s="122" t="s">
        <v>108</v>
      </c>
      <c r="T3" s="36" t="s">
        <v>5976</v>
      </c>
      <c r="U3" s="117" t="s">
        <v>110</v>
      </c>
      <c r="V3" s="117" t="s">
        <v>111</v>
      </c>
      <c r="W3" s="117" t="s">
        <v>112</v>
      </c>
      <c r="X3" s="117" t="s">
        <v>115</v>
      </c>
      <c r="Y3" s="117" t="s">
        <v>4270</v>
      </c>
      <c r="Z3" s="117" t="s">
        <v>2109</v>
      </c>
    </row>
    <row r="4" ht="409.5" spans="1:25">
      <c r="A4" s="109">
        <v>1</v>
      </c>
      <c r="B4" s="109" t="s">
        <v>117</v>
      </c>
      <c r="C4" s="110" t="s">
        <v>150</v>
      </c>
      <c r="D4" s="94" t="s">
        <v>151</v>
      </c>
      <c r="E4" s="54" t="s">
        <v>120</v>
      </c>
      <c r="F4" s="55" t="s">
        <v>5977</v>
      </c>
      <c r="G4" s="111">
        <v>45444</v>
      </c>
      <c r="H4" s="111">
        <v>45473</v>
      </c>
      <c r="I4" s="118" t="s">
        <v>124</v>
      </c>
      <c r="J4" s="119" t="s">
        <v>125</v>
      </c>
      <c r="K4" s="118" t="s">
        <v>126</v>
      </c>
      <c r="L4" s="119" t="s">
        <v>79</v>
      </c>
      <c r="M4" s="120">
        <v>9</v>
      </c>
      <c r="N4" s="34" t="s">
        <v>5978</v>
      </c>
      <c r="O4" s="65">
        <v>45471.6548611111</v>
      </c>
      <c r="P4" s="35"/>
      <c r="Q4" s="35"/>
      <c r="R4" s="40"/>
      <c r="S4" s="40"/>
      <c r="T4" s="36"/>
      <c r="U4" s="34" t="s">
        <v>5979</v>
      </c>
      <c r="V4" s="34" t="s">
        <v>151</v>
      </c>
      <c r="W4" s="123" t="s">
        <v>5980</v>
      </c>
      <c r="X4" s="124" t="s">
        <v>132</v>
      </c>
      <c r="Y4" s="124" t="s">
        <v>425</v>
      </c>
    </row>
    <row r="5" ht="409.5" spans="1:25">
      <c r="A5" s="109">
        <v>2</v>
      </c>
      <c r="B5" s="109" t="s">
        <v>117</v>
      </c>
      <c r="C5" s="110" t="s">
        <v>150</v>
      </c>
      <c r="D5" s="94" t="s">
        <v>235</v>
      </c>
      <c r="E5" s="57" t="s">
        <v>157</v>
      </c>
      <c r="F5" s="55" t="s">
        <v>5977</v>
      </c>
      <c r="G5" s="111">
        <v>45444</v>
      </c>
      <c r="H5" s="111">
        <v>45473</v>
      </c>
      <c r="I5" s="118" t="s">
        <v>124</v>
      </c>
      <c r="J5" s="119" t="s">
        <v>125</v>
      </c>
      <c r="K5" s="118" t="s">
        <v>126</v>
      </c>
      <c r="L5" s="119" t="s">
        <v>79</v>
      </c>
      <c r="M5" s="120">
        <v>3</v>
      </c>
      <c r="N5" s="34" t="s">
        <v>5978</v>
      </c>
      <c r="O5" s="65">
        <v>45471.6548611111</v>
      </c>
      <c r="P5" s="35"/>
      <c r="Q5" s="35"/>
      <c r="R5" s="40"/>
      <c r="S5" s="40"/>
      <c r="T5" s="36"/>
      <c r="U5" s="34" t="s">
        <v>5979</v>
      </c>
      <c r="V5" s="34" t="s">
        <v>235</v>
      </c>
      <c r="W5" s="123" t="s">
        <v>5980</v>
      </c>
      <c r="X5" s="124" t="s">
        <v>132</v>
      </c>
      <c r="Y5" s="124" t="s">
        <v>425</v>
      </c>
    </row>
    <row r="6" ht="409.5" spans="1:25">
      <c r="A6" s="109">
        <v>3</v>
      </c>
      <c r="B6" s="109" t="s">
        <v>117</v>
      </c>
      <c r="C6" s="110" t="s">
        <v>150</v>
      </c>
      <c r="D6" s="94" t="s">
        <v>182</v>
      </c>
      <c r="E6" s="54" t="s">
        <v>120</v>
      </c>
      <c r="F6" s="55" t="s">
        <v>5977</v>
      </c>
      <c r="G6" s="111">
        <v>45444</v>
      </c>
      <c r="H6" s="111">
        <v>45473</v>
      </c>
      <c r="I6" s="118" t="s">
        <v>124</v>
      </c>
      <c r="J6" s="119" t="s">
        <v>125</v>
      </c>
      <c r="K6" s="118" t="s">
        <v>126</v>
      </c>
      <c r="L6" s="119" t="s">
        <v>79</v>
      </c>
      <c r="M6" s="120">
        <v>3</v>
      </c>
      <c r="N6" s="34" t="s">
        <v>5978</v>
      </c>
      <c r="O6" s="65">
        <v>45471.6548611111</v>
      </c>
      <c r="P6" s="35"/>
      <c r="Q6" s="35"/>
      <c r="R6" s="40"/>
      <c r="S6" s="40"/>
      <c r="T6" s="36"/>
      <c r="U6" s="34" t="s">
        <v>5979</v>
      </c>
      <c r="V6" s="34" t="s">
        <v>182</v>
      </c>
      <c r="W6" s="123" t="s">
        <v>5980</v>
      </c>
      <c r="X6" s="124" t="s">
        <v>132</v>
      </c>
      <c r="Y6" s="124" t="s">
        <v>425</v>
      </c>
    </row>
    <row r="7" ht="409.5" spans="1:25">
      <c r="A7" s="109">
        <v>4</v>
      </c>
      <c r="B7" s="109" t="s">
        <v>117</v>
      </c>
      <c r="C7" s="110" t="s">
        <v>150</v>
      </c>
      <c r="D7" s="94" t="s">
        <v>188</v>
      </c>
      <c r="E7" s="57" t="s">
        <v>157</v>
      </c>
      <c r="F7" s="55" t="s">
        <v>5977</v>
      </c>
      <c r="G7" s="111">
        <v>45444</v>
      </c>
      <c r="H7" s="111">
        <v>45473</v>
      </c>
      <c r="I7" s="118" t="s">
        <v>124</v>
      </c>
      <c r="J7" s="119" t="s">
        <v>125</v>
      </c>
      <c r="K7" s="118" t="s">
        <v>126</v>
      </c>
      <c r="L7" s="119" t="s">
        <v>79</v>
      </c>
      <c r="M7" s="120">
        <v>3</v>
      </c>
      <c r="N7" s="34" t="s">
        <v>5978</v>
      </c>
      <c r="O7" s="65">
        <v>45471.6548611111</v>
      </c>
      <c r="P7" s="35"/>
      <c r="Q7" s="35"/>
      <c r="R7" s="40"/>
      <c r="S7" s="40"/>
      <c r="T7" s="36"/>
      <c r="U7" s="34" t="s">
        <v>5979</v>
      </c>
      <c r="V7" s="34" t="s">
        <v>188</v>
      </c>
      <c r="W7" s="123" t="s">
        <v>5980</v>
      </c>
      <c r="X7" s="124" t="s">
        <v>132</v>
      </c>
      <c r="Y7" s="124" t="s">
        <v>425</v>
      </c>
    </row>
    <row r="8" ht="409.5" spans="1:25">
      <c r="A8" s="109">
        <v>5</v>
      </c>
      <c r="B8" s="109" t="s">
        <v>117</v>
      </c>
      <c r="C8" s="110" t="s">
        <v>150</v>
      </c>
      <c r="D8" s="94" t="s">
        <v>198</v>
      </c>
      <c r="E8" s="57" t="s">
        <v>157</v>
      </c>
      <c r="F8" s="55" t="s">
        <v>5977</v>
      </c>
      <c r="G8" s="111">
        <v>45444</v>
      </c>
      <c r="H8" s="111">
        <v>45473</v>
      </c>
      <c r="I8" s="118" t="s">
        <v>124</v>
      </c>
      <c r="J8" s="119" t="s">
        <v>125</v>
      </c>
      <c r="K8" s="118" t="s">
        <v>126</v>
      </c>
      <c r="L8" s="119" t="s">
        <v>79</v>
      </c>
      <c r="M8" s="120">
        <v>3</v>
      </c>
      <c r="N8" s="34" t="s">
        <v>5978</v>
      </c>
      <c r="O8" s="65">
        <v>45471.6548611111</v>
      </c>
      <c r="P8" s="35"/>
      <c r="Q8" s="35"/>
      <c r="R8" s="40"/>
      <c r="S8" s="40"/>
      <c r="T8" s="36"/>
      <c r="U8" s="34" t="s">
        <v>5979</v>
      </c>
      <c r="V8" s="34" t="s">
        <v>198</v>
      </c>
      <c r="W8" s="123" t="s">
        <v>5980</v>
      </c>
      <c r="X8" s="124" t="s">
        <v>132</v>
      </c>
      <c r="Y8" s="124" t="s">
        <v>425</v>
      </c>
    </row>
    <row r="9" ht="409.5" spans="1:25">
      <c r="A9" s="109">
        <v>6</v>
      </c>
      <c r="B9" s="109" t="s">
        <v>117</v>
      </c>
      <c r="C9" s="110" t="s">
        <v>150</v>
      </c>
      <c r="D9" s="94" t="s">
        <v>193</v>
      </c>
      <c r="E9" s="57" t="s">
        <v>157</v>
      </c>
      <c r="F9" s="55" t="s">
        <v>5977</v>
      </c>
      <c r="G9" s="111">
        <v>45444</v>
      </c>
      <c r="H9" s="111">
        <v>45473</v>
      </c>
      <c r="I9" s="118" t="s">
        <v>124</v>
      </c>
      <c r="J9" s="119" t="s">
        <v>125</v>
      </c>
      <c r="K9" s="118" t="s">
        <v>126</v>
      </c>
      <c r="L9" s="119" t="s">
        <v>79</v>
      </c>
      <c r="M9" s="120">
        <v>3</v>
      </c>
      <c r="N9" s="34" t="s">
        <v>5978</v>
      </c>
      <c r="O9" s="65">
        <v>45471.6548611111</v>
      </c>
      <c r="P9" s="35"/>
      <c r="Q9" s="35"/>
      <c r="R9" s="40"/>
      <c r="S9" s="40"/>
      <c r="T9" s="36"/>
      <c r="U9" s="34" t="s">
        <v>5979</v>
      </c>
      <c r="V9" s="34" t="s">
        <v>193</v>
      </c>
      <c r="W9" s="123" t="s">
        <v>5980</v>
      </c>
      <c r="X9" s="124" t="s">
        <v>132</v>
      </c>
      <c r="Y9" s="124" t="s">
        <v>425</v>
      </c>
    </row>
    <row r="10" ht="409.5" spans="1:25">
      <c r="A10" s="109">
        <v>7</v>
      </c>
      <c r="B10" s="109" t="s">
        <v>117</v>
      </c>
      <c r="C10" s="110" t="s">
        <v>150</v>
      </c>
      <c r="D10" s="94" t="s">
        <v>203</v>
      </c>
      <c r="E10" s="57" t="s">
        <v>157</v>
      </c>
      <c r="F10" s="55" t="s">
        <v>5977</v>
      </c>
      <c r="G10" s="111">
        <v>45444</v>
      </c>
      <c r="H10" s="111">
        <v>45473</v>
      </c>
      <c r="I10" s="118" t="s">
        <v>124</v>
      </c>
      <c r="J10" s="119" t="s">
        <v>125</v>
      </c>
      <c r="K10" s="118" t="s">
        <v>126</v>
      </c>
      <c r="L10" s="119" t="s">
        <v>79</v>
      </c>
      <c r="M10" s="120">
        <v>3</v>
      </c>
      <c r="N10" s="34" t="s">
        <v>5978</v>
      </c>
      <c r="O10" s="65">
        <v>45471.6548611111</v>
      </c>
      <c r="P10" s="35"/>
      <c r="Q10" s="35"/>
      <c r="R10" s="40"/>
      <c r="S10" s="40"/>
      <c r="T10" s="36"/>
      <c r="U10" s="34" t="s">
        <v>5979</v>
      </c>
      <c r="V10" s="34" t="s">
        <v>203</v>
      </c>
      <c r="W10" s="123" t="s">
        <v>5980</v>
      </c>
      <c r="X10" s="124" t="s">
        <v>132</v>
      </c>
      <c r="Y10" s="124" t="s">
        <v>425</v>
      </c>
    </row>
    <row r="11" ht="409.5" spans="1:25">
      <c r="A11" s="109">
        <v>8</v>
      </c>
      <c r="B11" s="109" t="s">
        <v>117</v>
      </c>
      <c r="C11" s="110" t="s">
        <v>150</v>
      </c>
      <c r="D11" s="94" t="s">
        <v>214</v>
      </c>
      <c r="E11" s="57" t="s">
        <v>157</v>
      </c>
      <c r="F11" s="55" t="s">
        <v>5977</v>
      </c>
      <c r="G11" s="111">
        <v>45444</v>
      </c>
      <c r="H11" s="111">
        <v>45473</v>
      </c>
      <c r="I11" s="118" t="s">
        <v>124</v>
      </c>
      <c r="J11" s="119" t="s">
        <v>125</v>
      </c>
      <c r="K11" s="118" t="s">
        <v>126</v>
      </c>
      <c r="L11" s="119" t="s">
        <v>79</v>
      </c>
      <c r="M11" s="120">
        <v>3</v>
      </c>
      <c r="N11" s="34" t="s">
        <v>5978</v>
      </c>
      <c r="O11" s="65">
        <v>45471.6548611111</v>
      </c>
      <c r="P11" s="35"/>
      <c r="Q11" s="35"/>
      <c r="R11" s="40"/>
      <c r="S11" s="40"/>
      <c r="T11" s="36"/>
      <c r="U11" s="34" t="s">
        <v>5979</v>
      </c>
      <c r="V11" s="34" t="s">
        <v>214</v>
      </c>
      <c r="W11" s="123" t="s">
        <v>5980</v>
      </c>
      <c r="X11" s="124" t="s">
        <v>132</v>
      </c>
      <c r="Y11" s="124" t="s">
        <v>425</v>
      </c>
    </row>
    <row r="12" ht="409.5" spans="1:25">
      <c r="A12" s="109">
        <v>9</v>
      </c>
      <c r="B12" s="109" t="s">
        <v>117</v>
      </c>
      <c r="C12" s="110" t="s">
        <v>150</v>
      </c>
      <c r="D12" s="94" t="s">
        <v>219</v>
      </c>
      <c r="E12" s="57" t="s">
        <v>157</v>
      </c>
      <c r="F12" s="55" t="s">
        <v>5977</v>
      </c>
      <c r="G12" s="111">
        <v>45444</v>
      </c>
      <c r="H12" s="111">
        <v>45473</v>
      </c>
      <c r="I12" s="118" t="s">
        <v>124</v>
      </c>
      <c r="J12" s="119" t="s">
        <v>125</v>
      </c>
      <c r="K12" s="118" t="s">
        <v>126</v>
      </c>
      <c r="L12" s="119" t="s">
        <v>79</v>
      </c>
      <c r="M12" s="120">
        <v>3</v>
      </c>
      <c r="N12" s="34" t="s">
        <v>5978</v>
      </c>
      <c r="O12" s="65">
        <v>45471.6548611111</v>
      </c>
      <c r="P12" s="35"/>
      <c r="Q12" s="35"/>
      <c r="R12" s="40"/>
      <c r="S12" s="40"/>
      <c r="T12" s="36"/>
      <c r="U12" s="34" t="s">
        <v>5979</v>
      </c>
      <c r="V12" s="34" t="s">
        <v>219</v>
      </c>
      <c r="W12" s="123" t="s">
        <v>5980</v>
      </c>
      <c r="X12" s="124" t="s">
        <v>132</v>
      </c>
      <c r="Y12" s="124" t="s">
        <v>425</v>
      </c>
    </row>
    <row r="13" ht="409.5" spans="1:25">
      <c r="A13" s="109">
        <v>10</v>
      </c>
      <c r="B13" s="109" t="s">
        <v>117</v>
      </c>
      <c r="C13" s="47" t="s">
        <v>150</v>
      </c>
      <c r="D13" s="94" t="s">
        <v>254</v>
      </c>
      <c r="E13" s="54" t="s">
        <v>157</v>
      </c>
      <c r="F13" s="55" t="s">
        <v>5977</v>
      </c>
      <c r="G13" s="111">
        <v>45444</v>
      </c>
      <c r="H13" s="111">
        <v>45473</v>
      </c>
      <c r="I13" s="34" t="s">
        <v>124</v>
      </c>
      <c r="J13" s="119" t="s">
        <v>125</v>
      </c>
      <c r="K13" s="118" t="s">
        <v>126</v>
      </c>
      <c r="L13" s="119" t="s">
        <v>79</v>
      </c>
      <c r="M13" s="120">
        <v>3</v>
      </c>
      <c r="N13" s="34" t="s">
        <v>5981</v>
      </c>
      <c r="O13" s="65">
        <v>45349.68125</v>
      </c>
      <c r="P13" s="35"/>
      <c r="Q13" s="35"/>
      <c r="R13" s="40"/>
      <c r="S13" s="40"/>
      <c r="T13" s="36"/>
      <c r="U13" s="34" t="s">
        <v>5982</v>
      </c>
      <c r="V13" s="34" t="s">
        <v>254</v>
      </c>
      <c r="W13" s="123" t="s">
        <v>5983</v>
      </c>
      <c r="X13" t="s">
        <v>132</v>
      </c>
      <c r="Y13" t="s">
        <v>170</v>
      </c>
    </row>
    <row r="14" ht="409.5" spans="1:25">
      <c r="A14" s="109">
        <v>11</v>
      </c>
      <c r="B14" s="109" t="s">
        <v>117</v>
      </c>
      <c r="C14" s="47" t="s">
        <v>150</v>
      </c>
      <c r="D14" s="94" t="s">
        <v>260</v>
      </c>
      <c r="E14" s="57" t="s">
        <v>157</v>
      </c>
      <c r="F14" s="55" t="s">
        <v>5977</v>
      </c>
      <c r="G14" s="111">
        <v>45444</v>
      </c>
      <c r="H14" s="111">
        <v>45473</v>
      </c>
      <c r="I14" s="34" t="s">
        <v>124</v>
      </c>
      <c r="J14" s="119" t="s">
        <v>125</v>
      </c>
      <c r="K14" s="118" t="s">
        <v>126</v>
      </c>
      <c r="L14" s="119" t="s">
        <v>79</v>
      </c>
      <c r="M14" s="120">
        <v>3</v>
      </c>
      <c r="N14" s="34" t="s">
        <v>5984</v>
      </c>
      <c r="O14" s="65">
        <v>45411.7179513889</v>
      </c>
      <c r="P14" s="35"/>
      <c r="Q14" s="35"/>
      <c r="R14" s="40"/>
      <c r="S14" s="40"/>
      <c r="T14" s="36"/>
      <c r="U14" s="34" t="s">
        <v>5985</v>
      </c>
      <c r="V14" s="34" t="s">
        <v>260</v>
      </c>
      <c r="W14" s="123" t="s">
        <v>5986</v>
      </c>
      <c r="X14" t="s">
        <v>132</v>
      </c>
      <c r="Y14" t="s">
        <v>144</v>
      </c>
    </row>
    <row r="15" ht="409.5" spans="1:25">
      <c r="A15" s="109">
        <v>12</v>
      </c>
      <c r="B15" s="109" t="s">
        <v>117</v>
      </c>
      <c r="C15" s="47" t="s">
        <v>150</v>
      </c>
      <c r="D15" s="112" t="s">
        <v>311</v>
      </c>
      <c r="E15" s="57" t="s">
        <v>157</v>
      </c>
      <c r="F15" s="55" t="s">
        <v>5977</v>
      </c>
      <c r="G15" s="111">
        <v>45444</v>
      </c>
      <c r="H15" s="111">
        <v>45473</v>
      </c>
      <c r="I15" s="34" t="s">
        <v>124</v>
      </c>
      <c r="J15" s="119" t="s">
        <v>125</v>
      </c>
      <c r="K15" s="118" t="s">
        <v>126</v>
      </c>
      <c r="L15" s="119" t="s">
        <v>79</v>
      </c>
      <c r="M15" s="120">
        <v>3</v>
      </c>
      <c r="N15" s="34" t="s">
        <v>5987</v>
      </c>
      <c r="O15" s="65">
        <v>45390.6034722222</v>
      </c>
      <c r="P15" s="35"/>
      <c r="Q15" s="35"/>
      <c r="R15" s="40"/>
      <c r="S15" s="40"/>
      <c r="T15" s="36"/>
      <c r="U15" s="34" t="s">
        <v>5988</v>
      </c>
      <c r="V15" s="34" t="s">
        <v>311</v>
      </c>
      <c r="W15" s="123" t="s">
        <v>5989</v>
      </c>
      <c r="X15" t="s">
        <v>132</v>
      </c>
      <c r="Y15" t="s">
        <v>144</v>
      </c>
    </row>
    <row r="16" ht="409.5" spans="1:25">
      <c r="A16" s="109">
        <v>13</v>
      </c>
      <c r="B16" s="109" t="s">
        <v>117</v>
      </c>
      <c r="C16" s="47" t="s">
        <v>150</v>
      </c>
      <c r="D16" s="112" t="s">
        <v>324</v>
      </c>
      <c r="E16" s="57" t="s">
        <v>157</v>
      </c>
      <c r="F16" s="55" t="s">
        <v>5977</v>
      </c>
      <c r="G16" s="111">
        <v>45444</v>
      </c>
      <c r="H16" s="111">
        <v>45473</v>
      </c>
      <c r="I16" s="34" t="s">
        <v>124</v>
      </c>
      <c r="J16" s="119" t="s">
        <v>125</v>
      </c>
      <c r="K16" s="118" t="s">
        <v>126</v>
      </c>
      <c r="L16" s="119" t="s">
        <v>79</v>
      </c>
      <c r="M16" s="120">
        <v>3</v>
      </c>
      <c r="N16" s="34" t="s">
        <v>5987</v>
      </c>
      <c r="O16" s="65">
        <v>45390.6034722222</v>
      </c>
      <c r="P16" s="35"/>
      <c r="Q16" s="35"/>
      <c r="R16" s="40"/>
      <c r="S16" s="40"/>
      <c r="T16" s="36"/>
      <c r="U16" s="34" t="s">
        <v>5988</v>
      </c>
      <c r="V16" s="34" t="s">
        <v>324</v>
      </c>
      <c r="W16" s="123" t="s">
        <v>5989</v>
      </c>
      <c r="X16" t="s">
        <v>132</v>
      </c>
      <c r="Y16" t="s">
        <v>144</v>
      </c>
    </row>
    <row r="17" ht="409.5" spans="1:25">
      <c r="A17" s="109">
        <v>14</v>
      </c>
      <c r="B17" s="109" t="s">
        <v>117</v>
      </c>
      <c r="C17" s="47" t="s">
        <v>150</v>
      </c>
      <c r="D17" s="94" t="s">
        <v>352</v>
      </c>
      <c r="E17" s="57" t="s">
        <v>157</v>
      </c>
      <c r="F17" s="55" t="s">
        <v>5977</v>
      </c>
      <c r="G17" s="111">
        <v>45444</v>
      </c>
      <c r="H17" s="111">
        <v>45473</v>
      </c>
      <c r="I17" s="34" t="s">
        <v>124</v>
      </c>
      <c r="J17" s="119" t="s">
        <v>125</v>
      </c>
      <c r="K17" s="118" t="s">
        <v>126</v>
      </c>
      <c r="L17" s="119" t="s">
        <v>79</v>
      </c>
      <c r="M17" s="120">
        <v>3</v>
      </c>
      <c r="N17" s="34" t="s">
        <v>5990</v>
      </c>
      <c r="O17" s="65">
        <v>45439.6455324074</v>
      </c>
      <c r="P17" s="35"/>
      <c r="Q17" s="35"/>
      <c r="R17" s="40"/>
      <c r="S17" s="40"/>
      <c r="T17" s="36"/>
      <c r="U17" s="34" t="s">
        <v>5991</v>
      </c>
      <c r="V17" s="34" t="s">
        <v>352</v>
      </c>
      <c r="W17" s="123" t="s">
        <v>5992</v>
      </c>
      <c r="X17" t="s">
        <v>132</v>
      </c>
      <c r="Y17" t="s">
        <v>133</v>
      </c>
    </row>
    <row r="18" ht="409.5" spans="1:25">
      <c r="A18" s="109">
        <v>15</v>
      </c>
      <c r="B18" s="109" t="s">
        <v>117</v>
      </c>
      <c r="C18" s="47" t="s">
        <v>150</v>
      </c>
      <c r="D18" s="94" t="s">
        <v>358</v>
      </c>
      <c r="E18" s="57" t="s">
        <v>247</v>
      </c>
      <c r="F18" s="55" t="s">
        <v>5977</v>
      </c>
      <c r="G18" s="111">
        <v>45444</v>
      </c>
      <c r="H18" s="111">
        <v>45473</v>
      </c>
      <c r="I18" s="34" t="s">
        <v>124</v>
      </c>
      <c r="J18" s="119" t="s">
        <v>125</v>
      </c>
      <c r="K18" s="118" t="s">
        <v>126</v>
      </c>
      <c r="L18" s="119" t="s">
        <v>79</v>
      </c>
      <c r="M18" s="120">
        <v>3</v>
      </c>
      <c r="N18" s="34" t="s">
        <v>5993</v>
      </c>
      <c r="O18" s="65">
        <v>45349.68125</v>
      </c>
      <c r="P18" s="35"/>
      <c r="Q18" s="35"/>
      <c r="R18" s="40"/>
      <c r="S18" s="40"/>
      <c r="T18" s="36"/>
      <c r="U18" s="34" t="s">
        <v>5994</v>
      </c>
      <c r="V18" s="34" t="s">
        <v>358</v>
      </c>
      <c r="W18" s="123" t="s">
        <v>5995</v>
      </c>
      <c r="X18" t="s">
        <v>132</v>
      </c>
      <c r="Y18" t="s">
        <v>170</v>
      </c>
    </row>
    <row r="19" ht="14.25" spans="1:25">
      <c r="A19" s="109">
        <v>16</v>
      </c>
      <c r="B19" s="109" t="s">
        <v>117</v>
      </c>
      <c r="C19" s="110" t="s">
        <v>150</v>
      </c>
      <c r="D19" s="94" t="s">
        <v>151</v>
      </c>
      <c r="E19" s="54" t="s">
        <v>120</v>
      </c>
      <c r="F19" s="55" t="s">
        <v>5977</v>
      </c>
      <c r="G19" s="111">
        <v>45627</v>
      </c>
      <c r="H19" s="111">
        <v>45657</v>
      </c>
      <c r="I19" s="118" t="s">
        <v>124</v>
      </c>
      <c r="J19" s="119" t="s">
        <v>125</v>
      </c>
      <c r="K19" s="118" t="s">
        <v>126</v>
      </c>
      <c r="L19" s="119" t="s">
        <v>79</v>
      </c>
      <c r="M19" s="120">
        <v>9</v>
      </c>
      <c r="N19" s="34"/>
      <c r="O19" s="34"/>
      <c r="P19" s="35"/>
      <c r="Q19" s="35"/>
      <c r="R19" s="40"/>
      <c r="S19" s="40"/>
      <c r="T19" s="36"/>
      <c r="U19" s="34"/>
      <c r="V19" s="34"/>
      <c r="X19" s="124"/>
      <c r="Y19" s="124"/>
    </row>
    <row r="20" ht="14.25" spans="1:25">
      <c r="A20" s="109">
        <v>17</v>
      </c>
      <c r="B20" s="109" t="s">
        <v>117</v>
      </c>
      <c r="C20" s="110" t="s">
        <v>150</v>
      </c>
      <c r="D20" s="94" t="s">
        <v>235</v>
      </c>
      <c r="E20" s="57" t="s">
        <v>157</v>
      </c>
      <c r="F20" s="55" t="s">
        <v>5977</v>
      </c>
      <c r="G20" s="111">
        <v>45627</v>
      </c>
      <c r="H20" s="111">
        <v>45657</v>
      </c>
      <c r="I20" s="118" t="s">
        <v>124</v>
      </c>
      <c r="J20" s="119" t="s">
        <v>125</v>
      </c>
      <c r="K20" s="118" t="s">
        <v>126</v>
      </c>
      <c r="L20" s="119" t="s">
        <v>79</v>
      </c>
      <c r="M20" s="120">
        <v>3</v>
      </c>
      <c r="N20" s="34"/>
      <c r="O20" s="34"/>
      <c r="P20" s="35"/>
      <c r="Q20" s="35"/>
      <c r="R20" s="40"/>
      <c r="S20" s="40"/>
      <c r="T20" s="36"/>
      <c r="U20" s="34"/>
      <c r="V20" s="34"/>
      <c r="X20" s="124"/>
      <c r="Y20" s="124"/>
    </row>
    <row r="21" ht="14.25" spans="1:25">
      <c r="A21" s="109">
        <v>18</v>
      </c>
      <c r="B21" s="109" t="s">
        <v>117</v>
      </c>
      <c r="C21" s="110" t="s">
        <v>150</v>
      </c>
      <c r="D21" s="94" t="s">
        <v>182</v>
      </c>
      <c r="E21" s="54" t="s">
        <v>120</v>
      </c>
      <c r="F21" s="55" t="s">
        <v>5977</v>
      </c>
      <c r="G21" s="111">
        <v>45627</v>
      </c>
      <c r="H21" s="111">
        <v>45657</v>
      </c>
      <c r="I21" s="118" t="s">
        <v>124</v>
      </c>
      <c r="J21" s="119" t="s">
        <v>125</v>
      </c>
      <c r="K21" s="118" t="s">
        <v>126</v>
      </c>
      <c r="L21" s="119" t="s">
        <v>79</v>
      </c>
      <c r="M21" s="120">
        <v>3</v>
      </c>
      <c r="N21" s="34"/>
      <c r="O21" s="34"/>
      <c r="P21" s="35"/>
      <c r="Q21" s="35"/>
      <c r="R21" s="40"/>
      <c r="S21" s="40"/>
      <c r="T21" s="36"/>
      <c r="U21" s="34"/>
      <c r="V21" s="34"/>
      <c r="X21" s="124"/>
      <c r="Y21" s="124"/>
    </row>
    <row r="22" ht="14.25" spans="1:22">
      <c r="A22" s="109">
        <v>19</v>
      </c>
      <c r="B22" s="109" t="s">
        <v>117</v>
      </c>
      <c r="C22" s="110" t="s">
        <v>150</v>
      </c>
      <c r="D22" s="94" t="s">
        <v>188</v>
      </c>
      <c r="E22" s="57" t="s">
        <v>157</v>
      </c>
      <c r="F22" s="55" t="s">
        <v>5977</v>
      </c>
      <c r="G22" s="111">
        <v>45627</v>
      </c>
      <c r="H22" s="111">
        <v>45657</v>
      </c>
      <c r="I22" s="118" t="s">
        <v>124</v>
      </c>
      <c r="J22" s="119" t="s">
        <v>125</v>
      </c>
      <c r="K22" s="118" t="s">
        <v>126</v>
      </c>
      <c r="L22" s="119" t="s">
        <v>79</v>
      </c>
      <c r="M22" s="120">
        <v>3</v>
      </c>
      <c r="N22" s="34"/>
      <c r="O22" s="34"/>
      <c r="P22" s="35"/>
      <c r="Q22" s="35"/>
      <c r="R22" s="40"/>
      <c r="S22" s="40"/>
      <c r="T22" s="36"/>
      <c r="U22" s="34"/>
      <c r="V22" s="34"/>
    </row>
    <row r="23" ht="14.25" spans="1:25">
      <c r="A23" s="109">
        <v>20</v>
      </c>
      <c r="B23" s="109" t="s">
        <v>117</v>
      </c>
      <c r="C23" s="110" t="s">
        <v>150</v>
      </c>
      <c r="D23" s="94" t="s">
        <v>198</v>
      </c>
      <c r="E23" s="57" t="s">
        <v>157</v>
      </c>
      <c r="F23" s="55" t="s">
        <v>5977</v>
      </c>
      <c r="G23" s="111">
        <v>45627</v>
      </c>
      <c r="H23" s="111">
        <v>45657</v>
      </c>
      <c r="I23" s="118" t="s">
        <v>124</v>
      </c>
      <c r="J23" s="119" t="s">
        <v>125</v>
      </c>
      <c r="K23" s="118" t="s">
        <v>126</v>
      </c>
      <c r="L23" s="119" t="s">
        <v>79</v>
      </c>
      <c r="M23" s="120">
        <v>3</v>
      </c>
      <c r="N23" s="34"/>
      <c r="O23" s="34"/>
      <c r="P23" s="35"/>
      <c r="Q23" s="35"/>
      <c r="R23" s="40"/>
      <c r="S23" s="40"/>
      <c r="T23" s="36"/>
      <c r="U23" s="34"/>
      <c r="V23" s="34"/>
      <c r="X23" s="124"/>
      <c r="Y23" s="124"/>
    </row>
    <row r="24" ht="14.25" spans="1:22">
      <c r="A24" s="109">
        <v>21</v>
      </c>
      <c r="B24" s="109" t="s">
        <v>117</v>
      </c>
      <c r="C24" s="110" t="s">
        <v>150</v>
      </c>
      <c r="D24" s="94" t="s">
        <v>193</v>
      </c>
      <c r="E24" s="57" t="s">
        <v>157</v>
      </c>
      <c r="F24" s="55" t="s">
        <v>5977</v>
      </c>
      <c r="G24" s="111">
        <v>45627</v>
      </c>
      <c r="H24" s="111">
        <v>45657</v>
      </c>
      <c r="I24" s="118" t="s">
        <v>124</v>
      </c>
      <c r="J24" s="119" t="s">
        <v>125</v>
      </c>
      <c r="K24" s="118" t="s">
        <v>126</v>
      </c>
      <c r="L24" s="119" t="s">
        <v>79</v>
      </c>
      <c r="M24" s="120">
        <v>3</v>
      </c>
      <c r="N24" s="34"/>
      <c r="O24" s="34"/>
      <c r="P24" s="35"/>
      <c r="Q24" s="35"/>
      <c r="R24" s="40"/>
      <c r="S24" s="40"/>
      <c r="T24" s="36"/>
      <c r="U24" s="34"/>
      <c r="V24" s="34"/>
    </row>
    <row r="25" ht="14.25" spans="1:25">
      <c r="A25" s="109">
        <v>22</v>
      </c>
      <c r="B25" s="109" t="s">
        <v>117</v>
      </c>
      <c r="C25" s="110" t="s">
        <v>150</v>
      </c>
      <c r="D25" s="94" t="s">
        <v>203</v>
      </c>
      <c r="E25" s="57" t="s">
        <v>157</v>
      </c>
      <c r="F25" s="55" t="s">
        <v>5977</v>
      </c>
      <c r="G25" s="111">
        <v>45627</v>
      </c>
      <c r="H25" s="111">
        <v>45657</v>
      </c>
      <c r="I25" s="118" t="s">
        <v>124</v>
      </c>
      <c r="J25" s="119" t="s">
        <v>125</v>
      </c>
      <c r="K25" s="118" t="s">
        <v>126</v>
      </c>
      <c r="L25" s="119" t="s">
        <v>79</v>
      </c>
      <c r="M25" s="120">
        <v>3</v>
      </c>
      <c r="N25" s="34"/>
      <c r="O25" s="34"/>
      <c r="P25" s="35"/>
      <c r="Q25" s="35"/>
      <c r="R25" s="40"/>
      <c r="S25" s="40"/>
      <c r="T25" s="36"/>
      <c r="U25" s="34"/>
      <c r="V25" s="34"/>
      <c r="X25" s="124"/>
      <c r="Y25" s="124"/>
    </row>
    <row r="26" ht="14.25" spans="1:25">
      <c r="A26" s="109">
        <v>23</v>
      </c>
      <c r="B26" s="109" t="s">
        <v>117</v>
      </c>
      <c r="C26" s="110" t="s">
        <v>150</v>
      </c>
      <c r="D26" s="94" t="s">
        <v>214</v>
      </c>
      <c r="E26" s="57" t="s">
        <v>157</v>
      </c>
      <c r="F26" s="55" t="s">
        <v>5977</v>
      </c>
      <c r="G26" s="111">
        <v>45627</v>
      </c>
      <c r="H26" s="111">
        <v>45657</v>
      </c>
      <c r="I26" s="118" t="s">
        <v>124</v>
      </c>
      <c r="J26" s="119" t="s">
        <v>125</v>
      </c>
      <c r="K26" s="118" t="s">
        <v>126</v>
      </c>
      <c r="L26" s="119" t="s">
        <v>79</v>
      </c>
      <c r="M26" s="120">
        <v>3</v>
      </c>
      <c r="N26" s="34"/>
      <c r="O26" s="34"/>
      <c r="P26" s="35"/>
      <c r="Q26" s="35"/>
      <c r="R26" s="40"/>
      <c r="S26" s="40"/>
      <c r="T26" s="36"/>
      <c r="U26" s="34"/>
      <c r="V26" s="34"/>
      <c r="X26" s="124"/>
      <c r="Y26" s="124"/>
    </row>
    <row r="27" ht="14.25" spans="1:25">
      <c r="A27" s="109">
        <v>24</v>
      </c>
      <c r="B27" s="109" t="s">
        <v>117</v>
      </c>
      <c r="C27" s="110" t="s">
        <v>150</v>
      </c>
      <c r="D27" s="94" t="s">
        <v>219</v>
      </c>
      <c r="E27" s="57" t="s">
        <v>157</v>
      </c>
      <c r="F27" s="55" t="s">
        <v>5977</v>
      </c>
      <c r="G27" s="111">
        <v>45627</v>
      </c>
      <c r="H27" s="111">
        <v>45657</v>
      </c>
      <c r="I27" s="118" t="s">
        <v>124</v>
      </c>
      <c r="J27" s="119" t="s">
        <v>125</v>
      </c>
      <c r="K27" s="118" t="s">
        <v>126</v>
      </c>
      <c r="L27" s="119" t="s">
        <v>79</v>
      </c>
      <c r="M27" s="120">
        <v>3</v>
      </c>
      <c r="N27" s="34"/>
      <c r="O27" s="34"/>
      <c r="P27" s="35"/>
      <c r="Q27" s="35"/>
      <c r="R27" s="40"/>
      <c r="S27" s="40"/>
      <c r="T27" s="36"/>
      <c r="U27" s="34"/>
      <c r="V27" s="34"/>
      <c r="X27" s="124"/>
      <c r="Y27" s="124"/>
    </row>
    <row r="28" ht="14.25" spans="1:25">
      <c r="A28" s="109">
        <v>25</v>
      </c>
      <c r="B28" s="109" t="s">
        <v>117</v>
      </c>
      <c r="C28" s="47" t="s">
        <v>150</v>
      </c>
      <c r="D28" s="94" t="s">
        <v>254</v>
      </c>
      <c r="E28" s="54" t="s">
        <v>157</v>
      </c>
      <c r="F28" s="55" t="s">
        <v>5977</v>
      </c>
      <c r="G28" s="111">
        <v>45627</v>
      </c>
      <c r="H28" s="111">
        <v>45657</v>
      </c>
      <c r="I28" s="34" t="s">
        <v>124</v>
      </c>
      <c r="J28" s="119" t="s">
        <v>125</v>
      </c>
      <c r="K28" s="118" t="s">
        <v>126</v>
      </c>
      <c r="L28" s="119" t="s">
        <v>79</v>
      </c>
      <c r="M28" s="120">
        <v>3</v>
      </c>
      <c r="N28" s="34"/>
      <c r="O28" s="34"/>
      <c r="P28" s="35"/>
      <c r="Q28" s="35"/>
      <c r="R28" s="40"/>
      <c r="S28" s="40"/>
      <c r="T28" s="36"/>
      <c r="U28" s="34"/>
      <c r="V28" s="34"/>
      <c r="X28" s="124"/>
      <c r="Y28" s="124"/>
    </row>
    <row r="29" ht="14.25" spans="1:25">
      <c r="A29" s="109">
        <v>26</v>
      </c>
      <c r="B29" s="109" t="s">
        <v>117</v>
      </c>
      <c r="C29" s="47" t="s">
        <v>150</v>
      </c>
      <c r="D29" s="94" t="s">
        <v>260</v>
      </c>
      <c r="E29" s="57" t="s">
        <v>157</v>
      </c>
      <c r="F29" s="55" t="s">
        <v>5977</v>
      </c>
      <c r="G29" s="111">
        <v>45627</v>
      </c>
      <c r="H29" s="111">
        <v>45657</v>
      </c>
      <c r="I29" s="34" t="s">
        <v>124</v>
      </c>
      <c r="J29" s="119" t="s">
        <v>125</v>
      </c>
      <c r="K29" s="118" t="s">
        <v>126</v>
      </c>
      <c r="L29" s="119" t="s">
        <v>79</v>
      </c>
      <c r="M29" s="120">
        <v>3</v>
      </c>
      <c r="N29" s="34"/>
      <c r="O29" s="34"/>
      <c r="P29" s="35"/>
      <c r="Q29" s="35"/>
      <c r="R29" s="40"/>
      <c r="S29" s="40"/>
      <c r="T29" s="36"/>
      <c r="U29" s="34"/>
      <c r="V29" s="34"/>
      <c r="X29" s="124"/>
      <c r="Y29" s="124"/>
    </row>
    <row r="30" ht="14.25" spans="1:22">
      <c r="A30" s="109">
        <v>27</v>
      </c>
      <c r="B30" s="109" t="s">
        <v>117</v>
      </c>
      <c r="C30" s="47" t="s">
        <v>150</v>
      </c>
      <c r="D30" s="112" t="s">
        <v>311</v>
      </c>
      <c r="E30" s="57" t="s">
        <v>157</v>
      </c>
      <c r="F30" s="55" t="s">
        <v>5977</v>
      </c>
      <c r="G30" s="111">
        <v>45627</v>
      </c>
      <c r="H30" s="111">
        <v>45657</v>
      </c>
      <c r="I30" s="34" t="s">
        <v>124</v>
      </c>
      <c r="J30" s="119" t="s">
        <v>125</v>
      </c>
      <c r="K30" s="118" t="s">
        <v>126</v>
      </c>
      <c r="L30" s="119" t="s">
        <v>79</v>
      </c>
      <c r="M30" s="120">
        <v>3</v>
      </c>
      <c r="N30" s="34"/>
      <c r="O30" s="34"/>
      <c r="P30" s="35"/>
      <c r="Q30" s="35"/>
      <c r="R30" s="40"/>
      <c r="S30" s="40"/>
      <c r="T30" s="36"/>
      <c r="U30" s="34"/>
      <c r="V30" s="34"/>
    </row>
    <row r="31" ht="14.25" spans="1:25">
      <c r="A31" s="109">
        <v>28</v>
      </c>
      <c r="B31" s="109" t="s">
        <v>117</v>
      </c>
      <c r="C31" s="47" t="s">
        <v>150</v>
      </c>
      <c r="D31" s="112" t="s">
        <v>324</v>
      </c>
      <c r="E31" s="57" t="s">
        <v>157</v>
      </c>
      <c r="F31" s="55" t="s">
        <v>5977</v>
      </c>
      <c r="G31" s="111">
        <v>45627</v>
      </c>
      <c r="H31" s="111">
        <v>45657</v>
      </c>
      <c r="I31" s="34" t="s">
        <v>124</v>
      </c>
      <c r="J31" s="119" t="s">
        <v>125</v>
      </c>
      <c r="K31" s="118" t="s">
        <v>126</v>
      </c>
      <c r="L31" s="119" t="s">
        <v>79</v>
      </c>
      <c r="M31" s="120">
        <v>3</v>
      </c>
      <c r="N31" s="34"/>
      <c r="O31" s="34"/>
      <c r="P31" s="35"/>
      <c r="Q31" s="35"/>
      <c r="R31" s="40"/>
      <c r="S31" s="40"/>
      <c r="T31" s="36"/>
      <c r="U31" s="34"/>
      <c r="V31" s="34"/>
      <c r="X31" s="124"/>
      <c r="Y31" s="124"/>
    </row>
    <row r="32" ht="14.25" spans="1:25">
      <c r="A32" s="109">
        <v>29</v>
      </c>
      <c r="B32" s="109" t="s">
        <v>117</v>
      </c>
      <c r="C32" s="47" t="s">
        <v>150</v>
      </c>
      <c r="D32" s="94" t="s">
        <v>352</v>
      </c>
      <c r="E32" s="57" t="s">
        <v>157</v>
      </c>
      <c r="F32" s="55" t="s">
        <v>5977</v>
      </c>
      <c r="G32" s="111">
        <v>45627</v>
      </c>
      <c r="H32" s="111">
        <v>45657</v>
      </c>
      <c r="I32" s="34" t="s">
        <v>124</v>
      </c>
      <c r="J32" s="119" t="s">
        <v>125</v>
      </c>
      <c r="K32" s="118" t="s">
        <v>126</v>
      </c>
      <c r="L32" s="119" t="s">
        <v>79</v>
      </c>
      <c r="M32" s="120">
        <v>3</v>
      </c>
      <c r="N32" s="34"/>
      <c r="O32" s="34"/>
      <c r="P32" s="35"/>
      <c r="Q32" s="35"/>
      <c r="R32" s="40"/>
      <c r="S32" s="40"/>
      <c r="T32" s="36"/>
      <c r="U32" s="34"/>
      <c r="V32" s="34"/>
      <c r="X32" s="124"/>
      <c r="Y32" s="124"/>
    </row>
    <row r="33" ht="14.25" spans="1:25">
      <c r="A33" s="109">
        <v>30</v>
      </c>
      <c r="B33" s="109" t="s">
        <v>117</v>
      </c>
      <c r="C33" s="47" t="s">
        <v>150</v>
      </c>
      <c r="D33" s="94" t="s">
        <v>358</v>
      </c>
      <c r="E33" s="57" t="s">
        <v>247</v>
      </c>
      <c r="F33" s="55" t="s">
        <v>5977</v>
      </c>
      <c r="G33" s="111">
        <v>45627</v>
      </c>
      <c r="H33" s="111">
        <v>45657</v>
      </c>
      <c r="I33" s="34" t="s">
        <v>124</v>
      </c>
      <c r="J33" s="119" t="s">
        <v>125</v>
      </c>
      <c r="K33" s="118" t="s">
        <v>126</v>
      </c>
      <c r="L33" s="119" t="s">
        <v>79</v>
      </c>
      <c r="M33" s="120">
        <v>3</v>
      </c>
      <c r="N33" s="34"/>
      <c r="O33" s="34"/>
      <c r="P33" s="35"/>
      <c r="Q33" s="35"/>
      <c r="R33" s="40"/>
      <c r="S33" s="40"/>
      <c r="T33" s="36"/>
      <c r="U33" s="34"/>
      <c r="V33" s="34"/>
      <c r="X33" s="124"/>
      <c r="Y33" s="124"/>
    </row>
    <row r="34" ht="364.5" spans="1:25">
      <c r="A34" s="109">
        <v>31</v>
      </c>
      <c r="B34" s="29" t="s">
        <v>117</v>
      </c>
      <c r="C34" s="47" t="s">
        <v>150</v>
      </c>
      <c r="D34" s="113" t="s">
        <v>739</v>
      </c>
      <c r="E34" s="54" t="s">
        <v>412</v>
      </c>
      <c r="F34" s="29" t="s">
        <v>5977</v>
      </c>
      <c r="G34" s="80">
        <v>45413</v>
      </c>
      <c r="H34" s="81">
        <v>45413</v>
      </c>
      <c r="I34" s="34" t="s">
        <v>124</v>
      </c>
      <c r="J34" s="34" t="s">
        <v>125</v>
      </c>
      <c r="K34" s="34" t="s">
        <v>398</v>
      </c>
      <c r="L34" s="47" t="s">
        <v>80</v>
      </c>
      <c r="M34" s="47">
        <v>3</v>
      </c>
      <c r="N34" s="34" t="s">
        <v>5996</v>
      </c>
      <c r="O34" s="65">
        <v>45435.6534722222</v>
      </c>
      <c r="P34" s="35"/>
      <c r="Q34" s="35"/>
      <c r="R34" s="40"/>
      <c r="S34" s="40"/>
      <c r="T34" s="36"/>
      <c r="U34" s="34" t="s">
        <v>5997</v>
      </c>
      <c r="V34" s="34" t="s">
        <v>739</v>
      </c>
      <c r="W34" s="123" t="s">
        <v>5998</v>
      </c>
      <c r="X34" s="124" t="s">
        <v>132</v>
      </c>
      <c r="Y34" s="124" t="s">
        <v>438</v>
      </c>
    </row>
    <row r="35" ht="14.25" spans="1:25">
      <c r="A35" s="109">
        <v>32</v>
      </c>
      <c r="B35" s="29" t="s">
        <v>117</v>
      </c>
      <c r="C35" s="47" t="s">
        <v>150</v>
      </c>
      <c r="D35" s="113" t="s">
        <v>739</v>
      </c>
      <c r="E35" s="54" t="s">
        <v>412</v>
      </c>
      <c r="F35" s="29" t="s">
        <v>5977</v>
      </c>
      <c r="G35" s="80">
        <v>45597</v>
      </c>
      <c r="H35" s="80">
        <v>45597</v>
      </c>
      <c r="I35" s="34" t="s">
        <v>124</v>
      </c>
      <c r="J35" s="34" t="s">
        <v>125</v>
      </c>
      <c r="K35" s="34" t="s">
        <v>398</v>
      </c>
      <c r="L35" s="47" t="s">
        <v>80</v>
      </c>
      <c r="M35" s="47">
        <v>3</v>
      </c>
      <c r="N35" s="34"/>
      <c r="O35" s="34"/>
      <c r="P35" s="35"/>
      <c r="Q35" s="35"/>
      <c r="R35" s="40"/>
      <c r="S35" s="40"/>
      <c r="T35" s="36"/>
      <c r="U35" s="34"/>
      <c r="V35" s="34"/>
      <c r="X35" s="124"/>
      <c r="Y35" s="124"/>
    </row>
    <row r="36" ht="409.5" spans="1:25">
      <c r="A36" s="109">
        <v>33</v>
      </c>
      <c r="B36" s="29" t="s">
        <v>117</v>
      </c>
      <c r="C36" s="114" t="s">
        <v>150</v>
      </c>
      <c r="D36" s="115" t="s">
        <v>750</v>
      </c>
      <c r="E36" s="54" t="s">
        <v>412</v>
      </c>
      <c r="F36" s="29" t="s">
        <v>5977</v>
      </c>
      <c r="G36" s="80">
        <v>45413</v>
      </c>
      <c r="H36" s="80">
        <v>45413</v>
      </c>
      <c r="I36" s="34" t="s">
        <v>124</v>
      </c>
      <c r="J36" s="34" t="s">
        <v>125</v>
      </c>
      <c r="K36" s="34" t="s">
        <v>398</v>
      </c>
      <c r="L36" s="47" t="s">
        <v>80</v>
      </c>
      <c r="M36" s="47">
        <v>6</v>
      </c>
      <c r="N36" s="34" t="s">
        <v>5996</v>
      </c>
      <c r="O36" s="65">
        <v>45435.6534722222</v>
      </c>
      <c r="P36" s="35"/>
      <c r="Q36" s="35"/>
      <c r="R36" s="40"/>
      <c r="S36" s="40"/>
      <c r="T36" s="36"/>
      <c r="U36" s="34" t="s">
        <v>5999</v>
      </c>
      <c r="V36" s="34" t="s">
        <v>750</v>
      </c>
      <c r="W36" s="123" t="s">
        <v>6000</v>
      </c>
      <c r="X36" s="124" t="s">
        <v>132</v>
      </c>
      <c r="Y36" s="124" t="s">
        <v>438</v>
      </c>
    </row>
    <row r="37" ht="14.25" spans="1:22">
      <c r="A37" s="109">
        <v>34</v>
      </c>
      <c r="B37" s="29" t="s">
        <v>117</v>
      </c>
      <c r="C37" s="114" t="s">
        <v>150</v>
      </c>
      <c r="D37" s="115" t="s">
        <v>750</v>
      </c>
      <c r="E37" s="54" t="s">
        <v>412</v>
      </c>
      <c r="F37" s="29" t="s">
        <v>5977</v>
      </c>
      <c r="G37" s="80">
        <v>45597</v>
      </c>
      <c r="H37" s="80">
        <v>45597</v>
      </c>
      <c r="I37" s="34" t="s">
        <v>124</v>
      </c>
      <c r="J37" s="34" t="s">
        <v>125</v>
      </c>
      <c r="K37" s="34" t="s">
        <v>398</v>
      </c>
      <c r="L37" s="47" t="s">
        <v>80</v>
      </c>
      <c r="M37" s="47">
        <v>6</v>
      </c>
      <c r="N37" s="34"/>
      <c r="O37" s="34"/>
      <c r="P37" s="35"/>
      <c r="Q37" s="35"/>
      <c r="R37" s="40"/>
      <c r="S37" s="40"/>
      <c r="T37" s="36"/>
      <c r="U37" s="34"/>
      <c r="V37" s="34"/>
    </row>
    <row r="38" ht="409.5" spans="1:25">
      <c r="A38" s="109">
        <v>35</v>
      </c>
      <c r="B38" s="29" t="s">
        <v>117</v>
      </c>
      <c r="C38" s="114" t="s">
        <v>150</v>
      </c>
      <c r="D38" s="115" t="s">
        <v>4487</v>
      </c>
      <c r="E38" s="54" t="s">
        <v>412</v>
      </c>
      <c r="F38" s="29" t="s">
        <v>5977</v>
      </c>
      <c r="G38" s="80">
        <v>45413</v>
      </c>
      <c r="H38" s="80">
        <v>45413</v>
      </c>
      <c r="I38" s="34" t="s">
        <v>124</v>
      </c>
      <c r="J38" s="34" t="s">
        <v>125</v>
      </c>
      <c r="K38" s="34" t="s">
        <v>398</v>
      </c>
      <c r="L38" s="47" t="s">
        <v>80</v>
      </c>
      <c r="M38" s="47">
        <v>3</v>
      </c>
      <c r="N38" s="34" t="s">
        <v>5996</v>
      </c>
      <c r="O38" s="65">
        <v>45435.6534722222</v>
      </c>
      <c r="P38" s="35"/>
      <c r="Q38" s="35"/>
      <c r="R38" s="40"/>
      <c r="S38" s="40"/>
      <c r="T38" s="36"/>
      <c r="U38" s="34" t="s">
        <v>5999</v>
      </c>
      <c r="V38" s="34" t="s">
        <v>4487</v>
      </c>
      <c r="W38" s="123" t="s">
        <v>6000</v>
      </c>
      <c r="X38" t="s">
        <v>132</v>
      </c>
      <c r="Y38" t="s">
        <v>438</v>
      </c>
    </row>
    <row r="39" ht="14.25" spans="1:22">
      <c r="A39" s="109">
        <v>36</v>
      </c>
      <c r="B39" s="29" t="s">
        <v>117</v>
      </c>
      <c r="C39" s="114" t="s">
        <v>150</v>
      </c>
      <c r="D39" s="115" t="s">
        <v>4487</v>
      </c>
      <c r="E39" s="54" t="s">
        <v>412</v>
      </c>
      <c r="F39" s="29" t="s">
        <v>5977</v>
      </c>
      <c r="G39" s="80">
        <v>45597</v>
      </c>
      <c r="H39" s="80">
        <v>45597</v>
      </c>
      <c r="I39" s="34" t="s">
        <v>124</v>
      </c>
      <c r="J39" s="34" t="s">
        <v>125</v>
      </c>
      <c r="K39" s="34" t="s">
        <v>398</v>
      </c>
      <c r="L39" s="47" t="s">
        <v>80</v>
      </c>
      <c r="M39" s="47">
        <v>3</v>
      </c>
      <c r="N39" s="34"/>
      <c r="O39" s="34"/>
      <c r="P39" s="35"/>
      <c r="Q39" s="35"/>
      <c r="R39" s="40"/>
      <c r="S39" s="40"/>
      <c r="T39" s="36"/>
      <c r="U39" s="34"/>
      <c r="V39" s="34"/>
    </row>
    <row r="40" ht="409.5" spans="1:25">
      <c r="A40" s="109">
        <v>37</v>
      </c>
      <c r="B40" s="29" t="s">
        <v>117</v>
      </c>
      <c r="C40" s="114" t="s">
        <v>150</v>
      </c>
      <c r="D40" s="115" t="s">
        <v>766</v>
      </c>
      <c r="E40" s="54" t="s">
        <v>412</v>
      </c>
      <c r="F40" s="29" t="s">
        <v>5977</v>
      </c>
      <c r="G40" s="80">
        <v>45413</v>
      </c>
      <c r="H40" s="80">
        <v>45413</v>
      </c>
      <c r="I40" s="34" t="s">
        <v>124</v>
      </c>
      <c r="J40" s="34" t="s">
        <v>125</v>
      </c>
      <c r="K40" s="34" t="s">
        <v>398</v>
      </c>
      <c r="L40" s="47" t="s">
        <v>80</v>
      </c>
      <c r="M40" s="47">
        <v>3</v>
      </c>
      <c r="N40" s="34" t="s">
        <v>5996</v>
      </c>
      <c r="O40" s="65">
        <v>45435.6534722222</v>
      </c>
      <c r="P40" s="35"/>
      <c r="Q40" s="35"/>
      <c r="R40" s="40"/>
      <c r="S40" s="40"/>
      <c r="T40" s="36"/>
      <c r="U40" s="34" t="s">
        <v>5999</v>
      </c>
      <c r="V40" s="34" t="s">
        <v>766</v>
      </c>
      <c r="W40" s="123" t="s">
        <v>6000</v>
      </c>
      <c r="X40" t="s">
        <v>132</v>
      </c>
      <c r="Y40" t="s">
        <v>438</v>
      </c>
    </row>
    <row r="41" ht="14.25" spans="1:25">
      <c r="A41" s="109">
        <v>38</v>
      </c>
      <c r="B41" s="29" t="s">
        <v>117</v>
      </c>
      <c r="C41" s="114" t="s">
        <v>150</v>
      </c>
      <c r="D41" s="115" t="s">
        <v>766</v>
      </c>
      <c r="E41" s="54" t="s">
        <v>412</v>
      </c>
      <c r="F41" s="29" t="s">
        <v>5977</v>
      </c>
      <c r="G41" s="80">
        <v>45597</v>
      </c>
      <c r="H41" s="80">
        <v>45597</v>
      </c>
      <c r="I41" s="34" t="s">
        <v>124</v>
      </c>
      <c r="J41" s="34" t="s">
        <v>125</v>
      </c>
      <c r="K41" s="34" t="s">
        <v>398</v>
      </c>
      <c r="L41" s="47" t="s">
        <v>80</v>
      </c>
      <c r="M41" s="47">
        <v>3</v>
      </c>
      <c r="N41" s="34"/>
      <c r="O41" s="34"/>
      <c r="P41" s="35"/>
      <c r="Q41" s="35"/>
      <c r="R41" s="40"/>
      <c r="S41" s="40"/>
      <c r="T41" s="36"/>
      <c r="U41" s="34"/>
      <c r="V41" s="34"/>
      <c r="X41" s="124"/>
      <c r="Y41" s="124"/>
    </row>
    <row r="42" ht="409.5" spans="1:25">
      <c r="A42" s="109">
        <v>39</v>
      </c>
      <c r="B42" s="29" t="s">
        <v>117</v>
      </c>
      <c r="C42" s="114" t="s">
        <v>150</v>
      </c>
      <c r="D42" s="115" t="s">
        <v>771</v>
      </c>
      <c r="E42" s="57" t="s">
        <v>247</v>
      </c>
      <c r="F42" s="29" t="s">
        <v>5977</v>
      </c>
      <c r="G42" s="80">
        <v>45413</v>
      </c>
      <c r="H42" s="80">
        <v>45413</v>
      </c>
      <c r="I42" s="34" t="s">
        <v>124</v>
      </c>
      <c r="J42" s="34" t="s">
        <v>125</v>
      </c>
      <c r="K42" s="34" t="s">
        <v>398</v>
      </c>
      <c r="L42" s="47" t="s">
        <v>80</v>
      </c>
      <c r="M42" s="47">
        <v>3</v>
      </c>
      <c r="N42" s="34" t="s">
        <v>5996</v>
      </c>
      <c r="O42" s="65">
        <v>45435.6534722222</v>
      </c>
      <c r="P42" s="35"/>
      <c r="Q42" s="35"/>
      <c r="R42" s="40"/>
      <c r="S42" s="40"/>
      <c r="T42" s="36"/>
      <c r="U42" s="34" t="s">
        <v>5999</v>
      </c>
      <c r="V42" s="34" t="s">
        <v>771</v>
      </c>
      <c r="W42" s="123" t="s">
        <v>6000</v>
      </c>
      <c r="X42" s="124" t="s">
        <v>132</v>
      </c>
      <c r="Y42" s="124" t="s">
        <v>438</v>
      </c>
    </row>
    <row r="43" ht="14.25" spans="1:25">
      <c r="A43" s="109">
        <v>40</v>
      </c>
      <c r="B43" s="29" t="s">
        <v>117</v>
      </c>
      <c r="C43" s="114" t="s">
        <v>150</v>
      </c>
      <c r="D43" s="115" t="s">
        <v>771</v>
      </c>
      <c r="E43" s="57" t="s">
        <v>247</v>
      </c>
      <c r="F43" s="29" t="s">
        <v>5977</v>
      </c>
      <c r="G43" s="80">
        <v>45597</v>
      </c>
      <c r="H43" s="80">
        <v>45597</v>
      </c>
      <c r="I43" s="34" t="s">
        <v>124</v>
      </c>
      <c r="J43" s="34" t="s">
        <v>125</v>
      </c>
      <c r="K43" s="34" t="s">
        <v>398</v>
      </c>
      <c r="L43" s="47" t="s">
        <v>80</v>
      </c>
      <c r="M43" s="47">
        <v>3</v>
      </c>
      <c r="N43" s="34"/>
      <c r="O43" s="34"/>
      <c r="P43" s="35"/>
      <c r="Q43" s="35"/>
      <c r="R43" s="40"/>
      <c r="S43" s="40"/>
      <c r="T43" s="36"/>
      <c r="U43" s="34"/>
      <c r="V43" s="34"/>
      <c r="X43" s="124"/>
      <c r="Y43" s="124"/>
    </row>
    <row r="44" ht="409.5" spans="1:25">
      <c r="A44" s="109">
        <v>41</v>
      </c>
      <c r="B44" s="29" t="s">
        <v>117</v>
      </c>
      <c r="C44" s="114" t="s">
        <v>150</v>
      </c>
      <c r="D44" s="115" t="s">
        <v>776</v>
      </c>
      <c r="E44" s="54" t="s">
        <v>157</v>
      </c>
      <c r="F44" s="29" t="s">
        <v>5977</v>
      </c>
      <c r="G44" s="80">
        <v>45413</v>
      </c>
      <c r="H44" s="80">
        <v>45413</v>
      </c>
      <c r="I44" s="34" t="s">
        <v>124</v>
      </c>
      <c r="J44" s="34" t="s">
        <v>125</v>
      </c>
      <c r="K44" s="34" t="s">
        <v>398</v>
      </c>
      <c r="L44" s="47" t="s">
        <v>80</v>
      </c>
      <c r="M44" s="47">
        <v>3</v>
      </c>
      <c r="N44" s="34" t="s">
        <v>5996</v>
      </c>
      <c r="O44" s="65">
        <v>45435.6534722222</v>
      </c>
      <c r="P44" s="35"/>
      <c r="Q44" s="35"/>
      <c r="R44" s="40"/>
      <c r="S44" s="40"/>
      <c r="T44" s="36"/>
      <c r="U44" s="34" t="s">
        <v>5999</v>
      </c>
      <c r="V44" s="34" t="s">
        <v>776</v>
      </c>
      <c r="W44" s="123" t="s">
        <v>6000</v>
      </c>
      <c r="X44" s="124" t="s">
        <v>132</v>
      </c>
      <c r="Y44" s="124" t="s">
        <v>438</v>
      </c>
    </row>
    <row r="45" ht="14.25" spans="1:22">
      <c r="A45" s="109">
        <v>42</v>
      </c>
      <c r="B45" s="29" t="s">
        <v>117</v>
      </c>
      <c r="C45" s="114" t="s">
        <v>150</v>
      </c>
      <c r="D45" s="115" t="s">
        <v>776</v>
      </c>
      <c r="E45" s="54" t="s">
        <v>157</v>
      </c>
      <c r="F45" s="29" t="s">
        <v>5977</v>
      </c>
      <c r="G45" s="80">
        <v>45597</v>
      </c>
      <c r="H45" s="80">
        <v>45597</v>
      </c>
      <c r="I45" s="34" t="s">
        <v>124</v>
      </c>
      <c r="J45" s="34" t="s">
        <v>125</v>
      </c>
      <c r="K45" s="34" t="s">
        <v>398</v>
      </c>
      <c r="L45" s="47" t="s">
        <v>80</v>
      </c>
      <c r="M45" s="47">
        <v>3</v>
      </c>
      <c r="N45" s="34"/>
      <c r="O45" s="34"/>
      <c r="P45" s="35"/>
      <c r="Q45" s="35"/>
      <c r="R45" s="40"/>
      <c r="S45" s="40"/>
      <c r="T45" s="36"/>
      <c r="U45" s="34"/>
      <c r="V45" s="34"/>
    </row>
    <row r="46" ht="409.5" spans="1:25">
      <c r="A46" s="109">
        <v>43</v>
      </c>
      <c r="B46" s="29" t="s">
        <v>117</v>
      </c>
      <c r="C46" s="114" t="s">
        <v>150</v>
      </c>
      <c r="D46" s="115" t="s">
        <v>784</v>
      </c>
      <c r="E46" s="54" t="s">
        <v>157</v>
      </c>
      <c r="F46" s="29" t="s">
        <v>5977</v>
      </c>
      <c r="G46" s="80">
        <v>45413</v>
      </c>
      <c r="H46" s="80">
        <v>45413</v>
      </c>
      <c r="I46" s="34" t="s">
        <v>124</v>
      </c>
      <c r="J46" s="34" t="s">
        <v>125</v>
      </c>
      <c r="K46" s="34" t="s">
        <v>398</v>
      </c>
      <c r="L46" s="47" t="s">
        <v>80</v>
      </c>
      <c r="M46" s="47">
        <v>6</v>
      </c>
      <c r="N46" s="34" t="s">
        <v>5996</v>
      </c>
      <c r="O46" s="65">
        <v>45435.6534722222</v>
      </c>
      <c r="P46" s="35"/>
      <c r="Q46" s="35"/>
      <c r="R46" s="40"/>
      <c r="S46" s="40"/>
      <c r="T46" s="36"/>
      <c r="U46" s="34" t="s">
        <v>5999</v>
      </c>
      <c r="V46" s="34" t="s">
        <v>784</v>
      </c>
      <c r="W46" s="123" t="s">
        <v>6000</v>
      </c>
      <c r="X46" t="s">
        <v>132</v>
      </c>
      <c r="Y46" t="s">
        <v>438</v>
      </c>
    </row>
    <row r="47" ht="14.25" spans="1:25">
      <c r="A47" s="109">
        <v>44</v>
      </c>
      <c r="B47" s="29" t="s">
        <v>117</v>
      </c>
      <c r="C47" s="114" t="s">
        <v>150</v>
      </c>
      <c r="D47" s="115" t="s">
        <v>784</v>
      </c>
      <c r="E47" s="54" t="s">
        <v>157</v>
      </c>
      <c r="F47" s="29" t="s">
        <v>5977</v>
      </c>
      <c r="G47" s="80">
        <v>45597</v>
      </c>
      <c r="H47" s="80">
        <v>45597</v>
      </c>
      <c r="I47" s="34" t="s">
        <v>124</v>
      </c>
      <c r="J47" s="34" t="s">
        <v>125</v>
      </c>
      <c r="K47" s="34" t="s">
        <v>398</v>
      </c>
      <c r="L47" s="47" t="s">
        <v>80</v>
      </c>
      <c r="M47" s="47">
        <v>6</v>
      </c>
      <c r="N47" s="34"/>
      <c r="O47" s="34"/>
      <c r="P47" s="35"/>
      <c r="Q47" s="35"/>
      <c r="R47" s="40"/>
      <c r="S47" s="40"/>
      <c r="T47" s="36"/>
      <c r="U47" s="34"/>
      <c r="V47" s="34"/>
      <c r="X47" s="124"/>
      <c r="Y47" s="124"/>
    </row>
    <row r="48" ht="297" spans="1:25">
      <c r="A48" s="109">
        <v>45</v>
      </c>
      <c r="B48" s="29" t="s">
        <v>117</v>
      </c>
      <c r="C48" s="114" t="s">
        <v>150</v>
      </c>
      <c r="D48" s="115" t="s">
        <v>798</v>
      </c>
      <c r="E48" s="57" t="s">
        <v>797</v>
      </c>
      <c r="F48" s="29" t="s">
        <v>5977</v>
      </c>
      <c r="G48" s="80">
        <v>45413</v>
      </c>
      <c r="H48" s="80">
        <v>45413</v>
      </c>
      <c r="I48" s="34" t="s">
        <v>124</v>
      </c>
      <c r="J48" s="34" t="s">
        <v>125</v>
      </c>
      <c r="K48" s="34" t="s">
        <v>398</v>
      </c>
      <c r="L48" s="47" t="s">
        <v>80</v>
      </c>
      <c r="M48" s="47">
        <v>9</v>
      </c>
      <c r="N48" s="34" t="s">
        <v>5996</v>
      </c>
      <c r="O48" s="65">
        <v>45435.6534722222</v>
      </c>
      <c r="P48" s="35"/>
      <c r="Q48" s="35"/>
      <c r="R48" s="40"/>
      <c r="S48" s="40"/>
      <c r="T48" s="36"/>
      <c r="U48" s="34" t="s">
        <v>6001</v>
      </c>
      <c r="V48" s="34" t="s">
        <v>798</v>
      </c>
      <c r="W48" s="123" t="s">
        <v>6002</v>
      </c>
      <c r="X48" s="124" t="s">
        <v>132</v>
      </c>
      <c r="Y48" s="124" t="s">
        <v>438</v>
      </c>
    </row>
    <row r="49" ht="36" spans="1:25">
      <c r="A49" s="109">
        <v>46</v>
      </c>
      <c r="B49" s="29" t="s">
        <v>117</v>
      </c>
      <c r="C49" s="114" t="s">
        <v>150</v>
      </c>
      <c r="D49" s="115" t="s">
        <v>798</v>
      </c>
      <c r="E49" s="57" t="s">
        <v>797</v>
      </c>
      <c r="F49" s="29" t="s">
        <v>5977</v>
      </c>
      <c r="G49" s="80">
        <v>45474</v>
      </c>
      <c r="H49" s="80">
        <v>45474</v>
      </c>
      <c r="I49" s="34" t="s">
        <v>124</v>
      </c>
      <c r="J49" s="34" t="s">
        <v>125</v>
      </c>
      <c r="K49" s="34" t="s">
        <v>398</v>
      </c>
      <c r="L49" s="47" t="s">
        <v>80</v>
      </c>
      <c r="M49" s="47">
        <v>9</v>
      </c>
      <c r="N49" s="34" t="s">
        <v>5996</v>
      </c>
      <c r="O49" s="65">
        <v>45435.6534722222</v>
      </c>
      <c r="P49" s="35"/>
      <c r="Q49" s="35"/>
      <c r="R49" s="40"/>
      <c r="S49" s="40"/>
      <c r="T49" s="36"/>
      <c r="U49" s="34" t="s">
        <v>6001</v>
      </c>
      <c r="V49" s="34" t="s">
        <v>798</v>
      </c>
      <c r="W49" t="s">
        <v>6002</v>
      </c>
      <c r="X49" t="s">
        <v>132</v>
      </c>
      <c r="Y49" t="s">
        <v>438</v>
      </c>
    </row>
    <row r="50" ht="409.5" spans="1:25">
      <c r="A50" s="109">
        <v>47</v>
      </c>
      <c r="B50" s="29" t="s">
        <v>117</v>
      </c>
      <c r="C50" s="114" t="s">
        <v>150</v>
      </c>
      <c r="D50" s="115" t="s">
        <v>798</v>
      </c>
      <c r="E50" s="57" t="s">
        <v>797</v>
      </c>
      <c r="F50" s="29" t="s">
        <v>5977</v>
      </c>
      <c r="G50" s="80">
        <v>45536</v>
      </c>
      <c r="H50" s="80">
        <v>45536</v>
      </c>
      <c r="I50" s="34" t="s">
        <v>124</v>
      </c>
      <c r="J50" s="34" t="s">
        <v>125</v>
      </c>
      <c r="K50" s="34" t="s">
        <v>398</v>
      </c>
      <c r="L50" s="47" t="s">
        <v>80</v>
      </c>
      <c r="M50" s="47">
        <v>9</v>
      </c>
      <c r="N50" s="34" t="s">
        <v>6003</v>
      </c>
      <c r="O50" s="65">
        <v>45435.6534722222</v>
      </c>
      <c r="P50" s="35"/>
      <c r="Q50" s="35"/>
      <c r="R50" s="40"/>
      <c r="S50" s="40"/>
      <c r="T50" s="36"/>
      <c r="U50" s="34" t="s">
        <v>6004</v>
      </c>
      <c r="V50" s="34" t="s">
        <v>798</v>
      </c>
      <c r="W50" s="123" t="s">
        <v>6005</v>
      </c>
      <c r="X50" s="124" t="s">
        <v>132</v>
      </c>
      <c r="Y50" s="124" t="s">
        <v>438</v>
      </c>
    </row>
    <row r="51" ht="297" spans="1:25">
      <c r="A51" s="109">
        <v>48</v>
      </c>
      <c r="B51" s="29" t="s">
        <v>117</v>
      </c>
      <c r="C51" s="114" t="s">
        <v>150</v>
      </c>
      <c r="D51" s="115" t="s">
        <v>817</v>
      </c>
      <c r="E51" s="57" t="s">
        <v>797</v>
      </c>
      <c r="F51" s="29" t="s">
        <v>5977</v>
      </c>
      <c r="G51" s="80">
        <v>45413</v>
      </c>
      <c r="H51" s="80">
        <v>45413</v>
      </c>
      <c r="I51" s="34" t="s">
        <v>124</v>
      </c>
      <c r="J51" s="34" t="s">
        <v>125</v>
      </c>
      <c r="K51" s="34" t="s">
        <v>398</v>
      </c>
      <c r="L51" s="47" t="s">
        <v>80</v>
      </c>
      <c r="M51" s="47">
        <v>3</v>
      </c>
      <c r="N51" s="34" t="s">
        <v>5996</v>
      </c>
      <c r="O51" s="65">
        <v>45435.6534722222</v>
      </c>
      <c r="P51" s="35"/>
      <c r="Q51" s="35"/>
      <c r="R51" s="40"/>
      <c r="S51" s="40"/>
      <c r="T51" s="36"/>
      <c r="U51" s="34" t="s">
        <v>6001</v>
      </c>
      <c r="V51" s="34" t="s">
        <v>817</v>
      </c>
      <c r="W51" s="123" t="s">
        <v>6002</v>
      </c>
      <c r="X51" t="s">
        <v>132</v>
      </c>
      <c r="Y51" t="s">
        <v>438</v>
      </c>
    </row>
    <row r="52" ht="36" spans="1:25">
      <c r="A52" s="109">
        <v>49</v>
      </c>
      <c r="B52" s="29" t="s">
        <v>117</v>
      </c>
      <c r="C52" s="114" t="s">
        <v>150</v>
      </c>
      <c r="D52" s="115" t="s">
        <v>817</v>
      </c>
      <c r="E52" s="57" t="s">
        <v>797</v>
      </c>
      <c r="F52" s="29" t="s">
        <v>5977</v>
      </c>
      <c r="G52" s="80">
        <v>45474</v>
      </c>
      <c r="H52" s="80">
        <v>45474</v>
      </c>
      <c r="I52" s="34" t="s">
        <v>124</v>
      </c>
      <c r="J52" s="34" t="s">
        <v>125</v>
      </c>
      <c r="K52" s="34" t="s">
        <v>398</v>
      </c>
      <c r="L52" s="47" t="s">
        <v>80</v>
      </c>
      <c r="M52" s="47">
        <v>3</v>
      </c>
      <c r="N52" s="34" t="s">
        <v>5996</v>
      </c>
      <c r="O52" s="65">
        <v>45435.6534722222</v>
      </c>
      <c r="P52" s="35"/>
      <c r="Q52" s="35"/>
      <c r="R52" s="40"/>
      <c r="S52" s="40"/>
      <c r="T52" s="36"/>
      <c r="U52" s="34" t="s">
        <v>6001</v>
      </c>
      <c r="V52" s="34" t="s">
        <v>817</v>
      </c>
      <c r="W52" t="s">
        <v>6002</v>
      </c>
      <c r="X52" t="s">
        <v>132</v>
      </c>
      <c r="Y52" t="s">
        <v>438</v>
      </c>
    </row>
    <row r="53" ht="409.5" spans="1:25">
      <c r="A53" s="109">
        <v>50</v>
      </c>
      <c r="B53" s="29" t="s">
        <v>117</v>
      </c>
      <c r="C53" s="114" t="s">
        <v>150</v>
      </c>
      <c r="D53" s="115" t="s">
        <v>817</v>
      </c>
      <c r="E53" s="57" t="s">
        <v>797</v>
      </c>
      <c r="F53" s="29" t="s">
        <v>5977</v>
      </c>
      <c r="G53" s="80">
        <v>45536</v>
      </c>
      <c r="H53" s="80">
        <v>45536</v>
      </c>
      <c r="I53" s="34" t="s">
        <v>124</v>
      </c>
      <c r="J53" s="34" t="s">
        <v>125</v>
      </c>
      <c r="K53" s="34" t="s">
        <v>398</v>
      </c>
      <c r="L53" s="47" t="s">
        <v>80</v>
      </c>
      <c r="M53" s="47">
        <v>3</v>
      </c>
      <c r="N53" s="34" t="s">
        <v>6003</v>
      </c>
      <c r="O53" s="65">
        <v>45435.6534722222</v>
      </c>
      <c r="P53" s="35"/>
      <c r="Q53" s="35"/>
      <c r="R53" s="40"/>
      <c r="S53" s="40"/>
      <c r="T53" s="36"/>
      <c r="U53" s="34" t="s">
        <v>6004</v>
      </c>
      <c r="V53" s="34" t="s">
        <v>817</v>
      </c>
      <c r="W53" s="123" t="s">
        <v>6005</v>
      </c>
      <c r="X53" s="124" t="s">
        <v>132</v>
      </c>
      <c r="Y53" s="124" t="s">
        <v>438</v>
      </c>
    </row>
    <row r="54" ht="391.5" spans="1:25">
      <c r="A54" s="109">
        <v>51</v>
      </c>
      <c r="B54" s="29" t="s">
        <v>117</v>
      </c>
      <c r="C54" s="114" t="s">
        <v>150</v>
      </c>
      <c r="D54" s="115" t="s">
        <v>825</v>
      </c>
      <c r="E54" s="57" t="s">
        <v>247</v>
      </c>
      <c r="F54" s="29" t="s">
        <v>5977</v>
      </c>
      <c r="G54" s="80">
        <v>45413</v>
      </c>
      <c r="H54" s="80">
        <v>45413</v>
      </c>
      <c r="I54" s="34" t="s">
        <v>124</v>
      </c>
      <c r="J54" s="34" t="s">
        <v>125</v>
      </c>
      <c r="K54" s="34" t="s">
        <v>398</v>
      </c>
      <c r="L54" s="47" t="s">
        <v>80</v>
      </c>
      <c r="M54" s="47">
        <v>6</v>
      </c>
      <c r="N54" s="34" t="s">
        <v>5996</v>
      </c>
      <c r="O54" s="65">
        <v>45435.6534722222</v>
      </c>
      <c r="P54" s="35"/>
      <c r="Q54" s="35"/>
      <c r="R54" s="40"/>
      <c r="S54" s="40"/>
      <c r="T54" s="36"/>
      <c r="U54" s="34" t="s">
        <v>6006</v>
      </c>
      <c r="V54" s="34" t="s">
        <v>825</v>
      </c>
      <c r="W54" s="123" t="s">
        <v>6007</v>
      </c>
      <c r="X54" s="124" t="s">
        <v>132</v>
      </c>
      <c r="Y54" s="124" t="s">
        <v>438</v>
      </c>
    </row>
    <row r="55" ht="14.25" spans="1:25">
      <c r="A55" s="109">
        <v>52</v>
      </c>
      <c r="B55" s="29" t="s">
        <v>117</v>
      </c>
      <c r="C55" s="114" t="s">
        <v>150</v>
      </c>
      <c r="D55" s="115" t="s">
        <v>825</v>
      </c>
      <c r="E55" s="57" t="s">
        <v>247</v>
      </c>
      <c r="F55" s="29" t="s">
        <v>5977</v>
      </c>
      <c r="G55" s="80">
        <v>45597</v>
      </c>
      <c r="H55" s="80">
        <v>45597</v>
      </c>
      <c r="I55" s="34" t="s">
        <v>124</v>
      </c>
      <c r="J55" s="34" t="s">
        <v>125</v>
      </c>
      <c r="K55" s="34" t="s">
        <v>398</v>
      </c>
      <c r="L55" s="47" t="s">
        <v>80</v>
      </c>
      <c r="M55" s="47">
        <v>6</v>
      </c>
      <c r="N55" s="34"/>
      <c r="O55" s="34"/>
      <c r="P55" s="35"/>
      <c r="Q55" s="35"/>
      <c r="R55" s="40"/>
      <c r="S55" s="40"/>
      <c r="T55" s="36"/>
      <c r="U55" s="34"/>
      <c r="V55" s="34"/>
      <c r="X55" s="124"/>
      <c r="Y55" s="124"/>
    </row>
    <row r="56" ht="36" spans="1:25">
      <c r="A56" s="109">
        <v>53</v>
      </c>
      <c r="B56" s="29" t="s">
        <v>117</v>
      </c>
      <c r="C56" s="114" t="s">
        <v>150</v>
      </c>
      <c r="D56" s="115" t="s">
        <v>831</v>
      </c>
      <c r="E56" s="57" t="s">
        <v>247</v>
      </c>
      <c r="F56" s="29" t="s">
        <v>5977</v>
      </c>
      <c r="G56" s="80">
        <v>45413</v>
      </c>
      <c r="H56" s="80">
        <v>45413</v>
      </c>
      <c r="I56" s="34" t="s">
        <v>124</v>
      </c>
      <c r="J56" s="34" t="s">
        <v>125</v>
      </c>
      <c r="K56" s="34" t="s">
        <v>398</v>
      </c>
      <c r="L56" s="47" t="s">
        <v>80</v>
      </c>
      <c r="M56" s="47">
        <v>3</v>
      </c>
      <c r="N56" s="34" t="s">
        <v>5996</v>
      </c>
      <c r="O56" s="65">
        <v>45435.6534722222</v>
      </c>
      <c r="P56" s="35"/>
      <c r="Q56" s="35"/>
      <c r="R56" s="40"/>
      <c r="S56" s="40"/>
      <c r="T56" s="36"/>
      <c r="U56" s="34" t="s">
        <v>6006</v>
      </c>
      <c r="V56" s="34" t="s">
        <v>831</v>
      </c>
      <c r="W56" t="s">
        <v>6007</v>
      </c>
      <c r="X56" s="124" t="s">
        <v>132</v>
      </c>
      <c r="Y56" s="124" t="s">
        <v>438</v>
      </c>
    </row>
    <row r="57" ht="14.25" spans="1:22">
      <c r="A57" s="109">
        <v>54</v>
      </c>
      <c r="B57" s="29" t="s">
        <v>117</v>
      </c>
      <c r="C57" s="114" t="s">
        <v>150</v>
      </c>
      <c r="D57" s="115" t="s">
        <v>831</v>
      </c>
      <c r="E57" s="57" t="s">
        <v>247</v>
      </c>
      <c r="F57" s="29" t="s">
        <v>5977</v>
      </c>
      <c r="G57" s="80">
        <v>45597</v>
      </c>
      <c r="H57" s="80">
        <v>45597</v>
      </c>
      <c r="I57" s="34" t="s">
        <v>124</v>
      </c>
      <c r="J57" s="34" t="s">
        <v>125</v>
      </c>
      <c r="K57" s="34" t="s">
        <v>398</v>
      </c>
      <c r="L57" s="47" t="s">
        <v>80</v>
      </c>
      <c r="M57" s="47">
        <v>3</v>
      </c>
      <c r="N57" s="34"/>
      <c r="O57" s="34"/>
      <c r="P57" s="35"/>
      <c r="Q57" s="35"/>
      <c r="R57" s="40"/>
      <c r="S57" s="40"/>
      <c r="T57" s="36"/>
      <c r="U57" s="34"/>
      <c r="V57" s="34"/>
    </row>
    <row r="58" ht="36" spans="1:25">
      <c r="A58" s="109">
        <v>55</v>
      </c>
      <c r="B58" s="29" t="s">
        <v>117</v>
      </c>
      <c r="C58" s="114" t="s">
        <v>150</v>
      </c>
      <c r="D58" s="115" t="s">
        <v>853</v>
      </c>
      <c r="E58" s="57" t="s">
        <v>157</v>
      </c>
      <c r="F58" s="29" t="s">
        <v>5977</v>
      </c>
      <c r="G58" s="80">
        <v>45413</v>
      </c>
      <c r="H58" s="80">
        <v>45413</v>
      </c>
      <c r="I58" s="34" t="s">
        <v>124</v>
      </c>
      <c r="J58" s="34" t="s">
        <v>125</v>
      </c>
      <c r="K58" s="34" t="s">
        <v>398</v>
      </c>
      <c r="L58" s="47" t="s">
        <v>80</v>
      </c>
      <c r="M58" s="47">
        <v>3</v>
      </c>
      <c r="N58" s="34" t="s">
        <v>5996</v>
      </c>
      <c r="O58" s="65">
        <v>45435.6534722222</v>
      </c>
      <c r="P58" s="35"/>
      <c r="Q58" s="35"/>
      <c r="R58" s="40"/>
      <c r="S58" s="40"/>
      <c r="T58" s="36"/>
      <c r="U58" s="34" t="s">
        <v>6008</v>
      </c>
      <c r="V58" s="34" t="s">
        <v>853</v>
      </c>
      <c r="W58" t="s">
        <v>6009</v>
      </c>
      <c r="X58" s="124" t="s">
        <v>132</v>
      </c>
      <c r="Y58" s="124" t="s">
        <v>438</v>
      </c>
    </row>
    <row r="59" ht="14.25" spans="1:22">
      <c r="A59" s="109">
        <v>56</v>
      </c>
      <c r="B59" s="29" t="s">
        <v>117</v>
      </c>
      <c r="C59" s="114" t="s">
        <v>150</v>
      </c>
      <c r="D59" s="115" t="s">
        <v>853</v>
      </c>
      <c r="E59" s="57" t="s">
        <v>157</v>
      </c>
      <c r="F59" s="29" t="s">
        <v>5977</v>
      </c>
      <c r="G59" s="80">
        <v>45597</v>
      </c>
      <c r="H59" s="80">
        <v>45597</v>
      </c>
      <c r="I59" s="34" t="s">
        <v>124</v>
      </c>
      <c r="J59" s="34" t="s">
        <v>125</v>
      </c>
      <c r="K59" s="34" t="s">
        <v>398</v>
      </c>
      <c r="L59" s="47" t="s">
        <v>80</v>
      </c>
      <c r="M59" s="47">
        <v>3</v>
      </c>
      <c r="N59" s="34"/>
      <c r="O59" s="34"/>
      <c r="P59" s="35"/>
      <c r="Q59" s="35"/>
      <c r="R59" s="40"/>
      <c r="S59" s="40"/>
      <c r="T59" s="36"/>
      <c r="U59" s="34"/>
      <c r="V59" s="34"/>
    </row>
    <row r="60" ht="36" spans="1:25">
      <c r="A60" s="109">
        <v>57</v>
      </c>
      <c r="B60" s="29" t="s">
        <v>117</v>
      </c>
      <c r="C60" s="114" t="s">
        <v>150</v>
      </c>
      <c r="D60" s="115" t="s">
        <v>876</v>
      </c>
      <c r="E60" s="57" t="s">
        <v>157</v>
      </c>
      <c r="F60" s="29" t="s">
        <v>5977</v>
      </c>
      <c r="G60" s="80">
        <v>45413</v>
      </c>
      <c r="H60" s="80">
        <v>45413</v>
      </c>
      <c r="I60" s="34" t="s">
        <v>124</v>
      </c>
      <c r="J60" s="34" t="s">
        <v>125</v>
      </c>
      <c r="K60" s="34" t="s">
        <v>398</v>
      </c>
      <c r="L60" s="47" t="s">
        <v>80</v>
      </c>
      <c r="M60" s="47">
        <v>3</v>
      </c>
      <c r="N60" s="34" t="s">
        <v>5996</v>
      </c>
      <c r="O60" s="65">
        <v>45435.6534722222</v>
      </c>
      <c r="P60" s="35"/>
      <c r="Q60" s="35"/>
      <c r="R60" s="40"/>
      <c r="S60" s="40"/>
      <c r="T60" s="36"/>
      <c r="U60" s="34" t="s">
        <v>6006</v>
      </c>
      <c r="V60" s="34" t="s">
        <v>876</v>
      </c>
      <c r="W60" t="s">
        <v>6007</v>
      </c>
      <c r="X60" s="124" t="s">
        <v>132</v>
      </c>
      <c r="Y60" s="124" t="s">
        <v>438</v>
      </c>
    </row>
    <row r="61" ht="14.25" spans="1:25">
      <c r="A61" s="109">
        <v>58</v>
      </c>
      <c r="B61" s="29" t="s">
        <v>117</v>
      </c>
      <c r="C61" s="114" t="s">
        <v>150</v>
      </c>
      <c r="D61" s="115" t="s">
        <v>876</v>
      </c>
      <c r="E61" s="57" t="s">
        <v>157</v>
      </c>
      <c r="F61" s="29" t="s">
        <v>5977</v>
      </c>
      <c r="G61" s="80">
        <v>45597</v>
      </c>
      <c r="H61" s="80">
        <v>45597</v>
      </c>
      <c r="I61" s="34" t="s">
        <v>124</v>
      </c>
      <c r="J61" s="34" t="s">
        <v>125</v>
      </c>
      <c r="K61" s="34" t="s">
        <v>398</v>
      </c>
      <c r="L61" s="47" t="s">
        <v>80</v>
      </c>
      <c r="M61" s="47">
        <v>3</v>
      </c>
      <c r="N61" s="34"/>
      <c r="O61" s="34"/>
      <c r="P61" s="35"/>
      <c r="Q61" s="35"/>
      <c r="R61" s="40"/>
      <c r="S61" s="40"/>
      <c r="T61" s="36"/>
      <c r="U61" s="34"/>
      <c r="V61" s="34"/>
      <c r="X61" s="124"/>
      <c r="Y61" s="124"/>
    </row>
    <row r="62" ht="409.5" spans="1:25">
      <c r="A62" s="109">
        <v>59</v>
      </c>
      <c r="B62" s="29" t="s">
        <v>117</v>
      </c>
      <c r="C62" s="114" t="s">
        <v>150</v>
      </c>
      <c r="D62" s="115" t="s">
        <v>881</v>
      </c>
      <c r="E62" s="54" t="s">
        <v>412</v>
      </c>
      <c r="F62" s="29" t="s">
        <v>5977</v>
      </c>
      <c r="G62" s="80">
        <v>45413</v>
      </c>
      <c r="H62" s="80">
        <v>45413</v>
      </c>
      <c r="I62" s="34" t="s">
        <v>124</v>
      </c>
      <c r="J62" s="34" t="s">
        <v>125</v>
      </c>
      <c r="K62" s="34" t="s">
        <v>398</v>
      </c>
      <c r="L62" s="47" t="s">
        <v>80</v>
      </c>
      <c r="M62" s="47">
        <v>3</v>
      </c>
      <c r="N62" s="34" t="s">
        <v>6010</v>
      </c>
      <c r="O62" s="65">
        <v>45435.6534722222</v>
      </c>
      <c r="P62" s="35"/>
      <c r="Q62" s="35"/>
      <c r="R62" s="40"/>
      <c r="S62" s="40"/>
      <c r="T62" s="36"/>
      <c r="U62" s="34" t="s">
        <v>6011</v>
      </c>
      <c r="V62" s="34" t="s">
        <v>881</v>
      </c>
      <c r="W62" s="123" t="s">
        <v>6012</v>
      </c>
      <c r="X62" s="124" t="s">
        <v>132</v>
      </c>
      <c r="Y62" s="124" t="s">
        <v>438</v>
      </c>
    </row>
    <row r="63" ht="14.25" spans="1:25">
      <c r="A63" s="109">
        <v>60</v>
      </c>
      <c r="B63" s="29" t="s">
        <v>117</v>
      </c>
      <c r="C63" s="114" t="s">
        <v>150</v>
      </c>
      <c r="D63" s="115" t="s">
        <v>881</v>
      </c>
      <c r="E63" s="54" t="s">
        <v>412</v>
      </c>
      <c r="F63" s="29" t="s">
        <v>5977</v>
      </c>
      <c r="G63" s="80">
        <v>45597</v>
      </c>
      <c r="H63" s="80">
        <v>45597</v>
      </c>
      <c r="I63" s="34" t="s">
        <v>124</v>
      </c>
      <c r="J63" s="34" t="s">
        <v>125</v>
      </c>
      <c r="K63" s="34" t="s">
        <v>398</v>
      </c>
      <c r="L63" s="47" t="s">
        <v>80</v>
      </c>
      <c r="M63" s="47">
        <v>3</v>
      </c>
      <c r="N63" s="34"/>
      <c r="O63" s="34"/>
      <c r="P63" s="35"/>
      <c r="Q63" s="35"/>
      <c r="R63" s="40"/>
      <c r="S63" s="40"/>
      <c r="T63" s="36"/>
      <c r="U63" s="34"/>
      <c r="V63" s="34"/>
      <c r="X63" s="124"/>
      <c r="Y63" s="124"/>
    </row>
    <row r="64" ht="36" spans="1:25">
      <c r="A64" s="109">
        <v>61</v>
      </c>
      <c r="B64" s="29" t="s">
        <v>117</v>
      </c>
      <c r="C64" s="114" t="s">
        <v>150</v>
      </c>
      <c r="D64" s="115" t="s">
        <v>886</v>
      </c>
      <c r="E64" s="54" t="s">
        <v>412</v>
      </c>
      <c r="F64" s="29" t="s">
        <v>5977</v>
      </c>
      <c r="G64" s="80">
        <v>45413</v>
      </c>
      <c r="H64" s="80">
        <v>45413</v>
      </c>
      <c r="I64" s="34" t="s">
        <v>124</v>
      </c>
      <c r="J64" s="34" t="s">
        <v>125</v>
      </c>
      <c r="K64" s="34" t="s">
        <v>398</v>
      </c>
      <c r="L64" s="47" t="s">
        <v>80</v>
      </c>
      <c r="M64" s="47">
        <v>3</v>
      </c>
      <c r="N64" s="34" t="s">
        <v>5996</v>
      </c>
      <c r="O64" s="65">
        <v>45435.6534722222</v>
      </c>
      <c r="P64" s="35"/>
      <c r="Q64" s="35"/>
      <c r="R64" s="40"/>
      <c r="S64" s="40"/>
      <c r="T64" s="36"/>
      <c r="U64" s="34" t="s">
        <v>6013</v>
      </c>
      <c r="V64" s="34" t="s">
        <v>886</v>
      </c>
      <c r="W64" t="s">
        <v>6014</v>
      </c>
      <c r="X64" s="124" t="s">
        <v>132</v>
      </c>
      <c r="Y64" s="124" t="s">
        <v>438</v>
      </c>
    </row>
    <row r="65" ht="14.25" spans="1:22">
      <c r="A65" s="109">
        <v>62</v>
      </c>
      <c r="B65" s="29" t="s">
        <v>117</v>
      </c>
      <c r="C65" s="114" t="s">
        <v>150</v>
      </c>
      <c r="D65" s="115" t="s">
        <v>886</v>
      </c>
      <c r="E65" s="54" t="s">
        <v>412</v>
      </c>
      <c r="F65" s="29" t="s">
        <v>5977</v>
      </c>
      <c r="G65" s="80">
        <v>45597</v>
      </c>
      <c r="H65" s="80">
        <v>45597</v>
      </c>
      <c r="I65" s="34" t="s">
        <v>124</v>
      </c>
      <c r="J65" s="34" t="s">
        <v>125</v>
      </c>
      <c r="K65" s="34" t="s">
        <v>398</v>
      </c>
      <c r="L65" s="47" t="s">
        <v>80</v>
      </c>
      <c r="M65" s="47">
        <v>3</v>
      </c>
      <c r="N65" s="34"/>
      <c r="O65" s="34"/>
      <c r="P65" s="35"/>
      <c r="Q65" s="35"/>
      <c r="R65" s="40"/>
      <c r="S65" s="40"/>
      <c r="T65" s="36"/>
      <c r="U65" s="34"/>
      <c r="V65" s="34"/>
    </row>
    <row r="66" ht="36" spans="1:25">
      <c r="A66" s="109">
        <v>63</v>
      </c>
      <c r="B66" s="29" t="s">
        <v>117</v>
      </c>
      <c r="C66" s="114" t="s">
        <v>150</v>
      </c>
      <c r="D66" s="115" t="s">
        <v>916</v>
      </c>
      <c r="E66" s="54" t="s">
        <v>412</v>
      </c>
      <c r="F66" s="29" t="s">
        <v>5977</v>
      </c>
      <c r="G66" s="80">
        <v>45413</v>
      </c>
      <c r="H66" s="81">
        <v>45413</v>
      </c>
      <c r="I66" s="34" t="s">
        <v>124</v>
      </c>
      <c r="J66" s="34" t="s">
        <v>125</v>
      </c>
      <c r="K66" s="34" t="s">
        <v>398</v>
      </c>
      <c r="L66" s="47" t="s">
        <v>80</v>
      </c>
      <c r="M66" s="47">
        <v>3</v>
      </c>
      <c r="N66" s="34" t="s">
        <v>5996</v>
      </c>
      <c r="O66" s="65">
        <v>45435.6534722222</v>
      </c>
      <c r="P66" s="35"/>
      <c r="Q66" s="35"/>
      <c r="R66" s="40"/>
      <c r="S66" s="40"/>
      <c r="T66" s="36"/>
      <c r="U66" s="34" t="s">
        <v>6013</v>
      </c>
      <c r="V66" s="34" t="s">
        <v>916</v>
      </c>
      <c r="W66" t="s">
        <v>6014</v>
      </c>
      <c r="X66" t="s">
        <v>132</v>
      </c>
      <c r="Y66" t="s">
        <v>438</v>
      </c>
    </row>
    <row r="67" ht="14.25" spans="1:22">
      <c r="A67" s="109">
        <v>64</v>
      </c>
      <c r="B67" s="29" t="s">
        <v>117</v>
      </c>
      <c r="C67" s="114" t="s">
        <v>150</v>
      </c>
      <c r="D67" s="115" t="s">
        <v>916</v>
      </c>
      <c r="E67" s="54" t="s">
        <v>412</v>
      </c>
      <c r="F67" s="29" t="s">
        <v>5977</v>
      </c>
      <c r="G67" s="80">
        <v>45597</v>
      </c>
      <c r="H67" s="80">
        <v>45597</v>
      </c>
      <c r="I67" s="34" t="s">
        <v>124</v>
      </c>
      <c r="J67" s="34" t="s">
        <v>125</v>
      </c>
      <c r="K67" s="34" t="s">
        <v>398</v>
      </c>
      <c r="L67" s="47" t="s">
        <v>80</v>
      </c>
      <c r="M67" s="47">
        <v>3</v>
      </c>
      <c r="N67" s="34"/>
      <c r="O67" s="34"/>
      <c r="P67" s="35"/>
      <c r="Q67" s="35"/>
      <c r="R67" s="40"/>
      <c r="S67" s="40"/>
      <c r="T67" s="36"/>
      <c r="U67" s="34"/>
      <c r="V67" s="34"/>
    </row>
    <row r="68" ht="36" spans="1:25">
      <c r="A68" s="109">
        <v>65</v>
      </c>
      <c r="B68" s="29" t="s">
        <v>117</v>
      </c>
      <c r="C68" s="114" t="s">
        <v>363</v>
      </c>
      <c r="D68" s="115" t="s">
        <v>718</v>
      </c>
      <c r="E68" s="57" t="s">
        <v>157</v>
      </c>
      <c r="F68" s="29" t="s">
        <v>5977</v>
      </c>
      <c r="G68" s="80">
        <v>45352</v>
      </c>
      <c r="H68" s="80">
        <v>45352</v>
      </c>
      <c r="I68" s="34" t="s">
        <v>124</v>
      </c>
      <c r="J68" s="34" t="s">
        <v>125</v>
      </c>
      <c r="K68" s="34" t="s">
        <v>398</v>
      </c>
      <c r="L68" s="47" t="s">
        <v>80</v>
      </c>
      <c r="M68" s="47">
        <v>3</v>
      </c>
      <c r="N68" s="34" t="s">
        <v>6015</v>
      </c>
      <c r="O68" s="65">
        <v>45365.6805555556</v>
      </c>
      <c r="P68" s="35"/>
      <c r="Q68" s="35"/>
      <c r="R68" s="40"/>
      <c r="S68" s="40"/>
      <c r="T68" s="36"/>
      <c r="U68" s="34" t="s">
        <v>6016</v>
      </c>
      <c r="V68" s="34" t="s">
        <v>718</v>
      </c>
      <c r="W68" t="s">
        <v>6017</v>
      </c>
      <c r="X68" t="s">
        <v>132</v>
      </c>
      <c r="Y68" t="s">
        <v>163</v>
      </c>
    </row>
    <row r="69" ht="36" spans="1:25">
      <c r="A69" s="109">
        <v>66</v>
      </c>
      <c r="B69" s="29" t="s">
        <v>117</v>
      </c>
      <c r="C69" s="114" t="s">
        <v>363</v>
      </c>
      <c r="D69" s="115" t="s">
        <v>718</v>
      </c>
      <c r="E69" s="57" t="s">
        <v>157</v>
      </c>
      <c r="F69" s="29" t="s">
        <v>5977</v>
      </c>
      <c r="G69" s="80">
        <v>45413</v>
      </c>
      <c r="H69" s="80">
        <v>45413</v>
      </c>
      <c r="I69" s="34" t="s">
        <v>124</v>
      </c>
      <c r="J69" s="34" t="s">
        <v>125</v>
      </c>
      <c r="K69" s="34" t="s">
        <v>398</v>
      </c>
      <c r="L69" s="47" t="s">
        <v>80</v>
      </c>
      <c r="M69" s="47">
        <v>3</v>
      </c>
      <c r="N69" s="34" t="s">
        <v>6015</v>
      </c>
      <c r="O69" s="65">
        <v>45365.6805555556</v>
      </c>
      <c r="P69" s="35"/>
      <c r="Q69" s="35"/>
      <c r="R69" s="40"/>
      <c r="S69" s="40"/>
      <c r="T69" s="36"/>
      <c r="U69" s="34" t="s">
        <v>6016</v>
      </c>
      <c r="V69" s="34" t="s">
        <v>718</v>
      </c>
      <c r="W69" t="s">
        <v>6017</v>
      </c>
      <c r="X69" t="s">
        <v>132</v>
      </c>
      <c r="Y69" t="s">
        <v>163</v>
      </c>
    </row>
    <row r="70" ht="36" spans="1:25">
      <c r="A70" s="109">
        <v>67</v>
      </c>
      <c r="B70" s="29" t="s">
        <v>117</v>
      </c>
      <c r="C70" s="114" t="s">
        <v>363</v>
      </c>
      <c r="D70" s="115" t="s">
        <v>718</v>
      </c>
      <c r="E70" s="57" t="s">
        <v>157</v>
      </c>
      <c r="F70" s="29" t="s">
        <v>5977</v>
      </c>
      <c r="G70" s="80">
        <v>45536</v>
      </c>
      <c r="H70" s="80">
        <v>45536</v>
      </c>
      <c r="I70" s="34" t="s">
        <v>124</v>
      </c>
      <c r="J70" s="34" t="s">
        <v>125</v>
      </c>
      <c r="K70" s="34" t="s">
        <v>398</v>
      </c>
      <c r="L70" s="47" t="s">
        <v>80</v>
      </c>
      <c r="M70" s="47">
        <v>3</v>
      </c>
      <c r="N70" s="34" t="s">
        <v>6018</v>
      </c>
      <c r="O70" s="65">
        <v>45565.5145833333</v>
      </c>
      <c r="P70" s="35"/>
      <c r="Q70" s="35"/>
      <c r="R70" s="40"/>
      <c r="S70" s="40"/>
      <c r="T70" s="36"/>
      <c r="U70" s="34" t="s">
        <v>6019</v>
      </c>
      <c r="V70" s="34" t="s">
        <v>718</v>
      </c>
      <c r="W70" t="s">
        <v>6020</v>
      </c>
      <c r="X70" t="s">
        <v>132</v>
      </c>
      <c r="Y70" t="s">
        <v>149</v>
      </c>
    </row>
    <row r="71" ht="36" spans="1:25">
      <c r="A71" s="109">
        <v>68</v>
      </c>
      <c r="B71" s="29" t="s">
        <v>117</v>
      </c>
      <c r="C71" s="114" t="s">
        <v>363</v>
      </c>
      <c r="D71" s="115" t="s">
        <v>718</v>
      </c>
      <c r="E71" s="57" t="s">
        <v>157</v>
      </c>
      <c r="F71" s="29" t="s">
        <v>5977</v>
      </c>
      <c r="G71" s="80">
        <v>45597</v>
      </c>
      <c r="H71" s="80">
        <v>45597</v>
      </c>
      <c r="I71" s="34" t="s">
        <v>124</v>
      </c>
      <c r="J71" s="34" t="s">
        <v>125</v>
      </c>
      <c r="K71" s="34" t="s">
        <v>398</v>
      </c>
      <c r="L71" s="47" t="s">
        <v>80</v>
      </c>
      <c r="M71" s="47">
        <v>3</v>
      </c>
      <c r="N71" s="34" t="s">
        <v>6018</v>
      </c>
      <c r="O71" s="65">
        <v>45565.5145833333</v>
      </c>
      <c r="P71" s="35"/>
      <c r="Q71" s="35"/>
      <c r="R71" s="40"/>
      <c r="S71" s="40"/>
      <c r="T71" s="36"/>
      <c r="U71" s="34" t="s">
        <v>6019</v>
      </c>
      <c r="V71" s="34" t="s">
        <v>718</v>
      </c>
      <c r="W71" t="s">
        <v>6020</v>
      </c>
      <c r="X71" t="s">
        <v>132</v>
      </c>
      <c r="Y71" t="s">
        <v>149</v>
      </c>
    </row>
    <row r="72" ht="36" spans="1:25">
      <c r="A72" s="109">
        <v>69</v>
      </c>
      <c r="B72" s="29" t="s">
        <v>117</v>
      </c>
      <c r="C72" s="114" t="s">
        <v>363</v>
      </c>
      <c r="D72" s="115" t="s">
        <v>723</v>
      </c>
      <c r="E72" s="57" t="s">
        <v>157</v>
      </c>
      <c r="F72" s="29" t="s">
        <v>5977</v>
      </c>
      <c r="G72" s="80">
        <v>45352</v>
      </c>
      <c r="H72" s="80">
        <v>45352</v>
      </c>
      <c r="I72" s="34" t="s">
        <v>124</v>
      </c>
      <c r="J72" s="34" t="s">
        <v>125</v>
      </c>
      <c r="K72" s="34" t="s">
        <v>398</v>
      </c>
      <c r="L72" s="47" t="s">
        <v>80</v>
      </c>
      <c r="M72" s="47">
        <v>3</v>
      </c>
      <c r="N72" s="34" t="s">
        <v>6015</v>
      </c>
      <c r="O72" s="65">
        <v>45365.6805555556</v>
      </c>
      <c r="P72" s="35"/>
      <c r="Q72" s="35"/>
      <c r="R72" s="40"/>
      <c r="S72" s="40"/>
      <c r="T72" s="36"/>
      <c r="U72" s="34" t="s">
        <v>6016</v>
      </c>
      <c r="V72" s="34" t="s">
        <v>723</v>
      </c>
      <c r="W72" t="s">
        <v>6017</v>
      </c>
      <c r="X72" t="s">
        <v>132</v>
      </c>
      <c r="Y72" t="s">
        <v>163</v>
      </c>
    </row>
    <row r="73" ht="36" spans="1:25">
      <c r="A73" s="109">
        <v>70</v>
      </c>
      <c r="B73" s="29" t="s">
        <v>117</v>
      </c>
      <c r="C73" s="114" t="s">
        <v>363</v>
      </c>
      <c r="D73" s="115" t="s">
        <v>723</v>
      </c>
      <c r="E73" s="57" t="s">
        <v>157</v>
      </c>
      <c r="F73" s="29" t="s">
        <v>5977</v>
      </c>
      <c r="G73" s="80">
        <v>45413</v>
      </c>
      <c r="H73" s="80">
        <v>45413</v>
      </c>
      <c r="I73" s="34" t="s">
        <v>124</v>
      </c>
      <c r="J73" s="34" t="s">
        <v>125</v>
      </c>
      <c r="K73" s="34" t="s">
        <v>398</v>
      </c>
      <c r="L73" s="47" t="s">
        <v>80</v>
      </c>
      <c r="M73" s="47">
        <v>3</v>
      </c>
      <c r="N73" s="34" t="s">
        <v>6015</v>
      </c>
      <c r="O73" s="65">
        <v>45365.6805555556</v>
      </c>
      <c r="P73" s="35"/>
      <c r="Q73" s="35"/>
      <c r="R73" s="40"/>
      <c r="S73" s="40"/>
      <c r="T73" s="36"/>
      <c r="U73" s="34" t="s">
        <v>6016</v>
      </c>
      <c r="V73" s="34" t="s">
        <v>723</v>
      </c>
      <c r="W73" t="s">
        <v>6017</v>
      </c>
      <c r="X73" t="s">
        <v>132</v>
      </c>
      <c r="Y73" t="s">
        <v>163</v>
      </c>
    </row>
    <row r="74" ht="36" spans="1:25">
      <c r="A74" s="109">
        <v>71</v>
      </c>
      <c r="B74" s="29" t="s">
        <v>117</v>
      </c>
      <c r="C74" s="114" t="s">
        <v>363</v>
      </c>
      <c r="D74" s="115" t="s">
        <v>723</v>
      </c>
      <c r="E74" s="57" t="s">
        <v>157</v>
      </c>
      <c r="F74" s="29" t="s">
        <v>5977</v>
      </c>
      <c r="G74" s="80">
        <v>45536</v>
      </c>
      <c r="H74" s="80">
        <v>45536</v>
      </c>
      <c r="I74" s="34" t="s">
        <v>124</v>
      </c>
      <c r="J74" s="34" t="s">
        <v>125</v>
      </c>
      <c r="K74" s="34" t="s">
        <v>398</v>
      </c>
      <c r="L74" s="47" t="s">
        <v>80</v>
      </c>
      <c r="M74" s="47">
        <v>3</v>
      </c>
      <c r="N74" s="34" t="s">
        <v>6018</v>
      </c>
      <c r="O74" s="65">
        <v>45565.5145833333</v>
      </c>
      <c r="P74" s="35"/>
      <c r="Q74" s="35"/>
      <c r="R74" s="40"/>
      <c r="S74" s="40"/>
      <c r="T74" s="36"/>
      <c r="U74" s="34" t="s">
        <v>6019</v>
      </c>
      <c r="V74" s="34" t="s">
        <v>723</v>
      </c>
      <c r="W74" t="s">
        <v>6020</v>
      </c>
      <c r="X74" t="s">
        <v>132</v>
      </c>
      <c r="Y74" t="s">
        <v>149</v>
      </c>
    </row>
    <row r="75" ht="36" spans="1:25">
      <c r="A75" s="109">
        <v>72</v>
      </c>
      <c r="B75" s="29" t="s">
        <v>117</v>
      </c>
      <c r="C75" s="114" t="s">
        <v>363</v>
      </c>
      <c r="D75" s="115" t="s">
        <v>723</v>
      </c>
      <c r="E75" s="57" t="s">
        <v>157</v>
      </c>
      <c r="F75" s="29" t="s">
        <v>5977</v>
      </c>
      <c r="G75" s="80">
        <v>45597</v>
      </c>
      <c r="H75" s="80">
        <v>45597</v>
      </c>
      <c r="I75" s="34" t="s">
        <v>124</v>
      </c>
      <c r="J75" s="34" t="s">
        <v>125</v>
      </c>
      <c r="K75" s="34" t="s">
        <v>398</v>
      </c>
      <c r="L75" s="47" t="s">
        <v>80</v>
      </c>
      <c r="M75" s="47">
        <v>3</v>
      </c>
      <c r="N75" s="34" t="s">
        <v>6018</v>
      </c>
      <c r="O75" s="65">
        <v>45565.5145833333</v>
      </c>
      <c r="P75" s="35"/>
      <c r="Q75" s="35"/>
      <c r="R75" s="40"/>
      <c r="S75" s="40"/>
      <c r="T75" s="36"/>
      <c r="U75" s="34" t="s">
        <v>6019</v>
      </c>
      <c r="V75" s="34" t="s">
        <v>723</v>
      </c>
      <c r="W75" t="s">
        <v>6020</v>
      </c>
      <c r="X75" t="s">
        <v>132</v>
      </c>
      <c r="Y75" t="s">
        <v>149</v>
      </c>
    </row>
    <row r="76" ht="36" spans="1:25">
      <c r="A76" s="109">
        <v>73</v>
      </c>
      <c r="B76" s="29" t="s">
        <v>117</v>
      </c>
      <c r="C76" s="114" t="s">
        <v>363</v>
      </c>
      <c r="D76" s="115" t="s">
        <v>699</v>
      </c>
      <c r="E76" s="57" t="s">
        <v>247</v>
      </c>
      <c r="F76" s="29" t="s">
        <v>5977</v>
      </c>
      <c r="G76" s="80">
        <v>45352</v>
      </c>
      <c r="H76" s="80">
        <v>45352</v>
      </c>
      <c r="I76" s="34" t="s">
        <v>124</v>
      </c>
      <c r="J76" s="34" t="s">
        <v>125</v>
      </c>
      <c r="K76" s="34" t="s">
        <v>398</v>
      </c>
      <c r="L76" s="47" t="s">
        <v>80</v>
      </c>
      <c r="M76" s="47">
        <v>3</v>
      </c>
      <c r="N76" s="34" t="s">
        <v>6015</v>
      </c>
      <c r="O76" s="65">
        <v>45365.6805555556</v>
      </c>
      <c r="P76" s="35"/>
      <c r="Q76" s="35"/>
      <c r="R76" s="40"/>
      <c r="S76" s="40"/>
      <c r="T76" s="36"/>
      <c r="U76" s="34" t="s">
        <v>6021</v>
      </c>
      <c r="V76" s="34" t="s">
        <v>699</v>
      </c>
      <c r="W76" t="s">
        <v>6022</v>
      </c>
      <c r="X76" t="s">
        <v>132</v>
      </c>
      <c r="Y76" t="s">
        <v>163</v>
      </c>
    </row>
    <row r="77" ht="36" spans="1:25">
      <c r="A77" s="109">
        <v>74</v>
      </c>
      <c r="B77" s="29" t="s">
        <v>117</v>
      </c>
      <c r="C77" s="114" t="s">
        <v>363</v>
      </c>
      <c r="D77" s="115" t="s">
        <v>699</v>
      </c>
      <c r="E77" s="57" t="s">
        <v>247</v>
      </c>
      <c r="F77" s="29" t="s">
        <v>5977</v>
      </c>
      <c r="G77" s="80">
        <v>45413</v>
      </c>
      <c r="H77" s="80">
        <v>45413</v>
      </c>
      <c r="I77" s="34" t="s">
        <v>124</v>
      </c>
      <c r="J77" s="34" t="s">
        <v>125</v>
      </c>
      <c r="K77" s="34" t="s">
        <v>398</v>
      </c>
      <c r="L77" s="47" t="s">
        <v>80</v>
      </c>
      <c r="M77" s="47">
        <v>3</v>
      </c>
      <c r="N77" s="34" t="s">
        <v>6015</v>
      </c>
      <c r="O77" s="65">
        <v>45365.6805555556</v>
      </c>
      <c r="P77" s="35"/>
      <c r="Q77" s="35"/>
      <c r="R77" s="40"/>
      <c r="S77" s="40"/>
      <c r="T77" s="36"/>
      <c r="U77" s="34" t="s">
        <v>6021</v>
      </c>
      <c r="V77" s="34" t="s">
        <v>699</v>
      </c>
      <c r="W77" t="s">
        <v>6022</v>
      </c>
      <c r="X77" t="s">
        <v>132</v>
      </c>
      <c r="Y77" t="s">
        <v>163</v>
      </c>
    </row>
    <row r="78" ht="36" spans="1:25">
      <c r="A78" s="109">
        <v>75</v>
      </c>
      <c r="B78" s="29" t="s">
        <v>117</v>
      </c>
      <c r="C78" s="114" t="s">
        <v>363</v>
      </c>
      <c r="D78" s="115" t="s">
        <v>699</v>
      </c>
      <c r="E78" s="57" t="s">
        <v>247</v>
      </c>
      <c r="F78" s="29" t="s">
        <v>5977</v>
      </c>
      <c r="G78" s="80">
        <v>45536</v>
      </c>
      <c r="H78" s="80">
        <v>45536</v>
      </c>
      <c r="I78" s="34" t="s">
        <v>124</v>
      </c>
      <c r="J78" s="34" t="s">
        <v>125</v>
      </c>
      <c r="K78" s="34" t="s">
        <v>398</v>
      </c>
      <c r="L78" s="47" t="s">
        <v>80</v>
      </c>
      <c r="M78" s="47">
        <v>3</v>
      </c>
      <c r="N78" s="34" t="s">
        <v>6018</v>
      </c>
      <c r="O78" s="65">
        <v>45565.5145833333</v>
      </c>
      <c r="P78" s="35"/>
      <c r="Q78" s="35"/>
      <c r="R78" s="40"/>
      <c r="S78" s="40"/>
      <c r="T78" s="36"/>
      <c r="U78" s="34" t="s">
        <v>6023</v>
      </c>
      <c r="V78" s="34" t="s">
        <v>699</v>
      </c>
      <c r="W78" t="s">
        <v>6024</v>
      </c>
      <c r="X78" t="s">
        <v>132</v>
      </c>
      <c r="Y78" t="s">
        <v>149</v>
      </c>
    </row>
    <row r="79" ht="36" spans="1:25">
      <c r="A79" s="109">
        <v>76</v>
      </c>
      <c r="B79" s="29" t="s">
        <v>117</v>
      </c>
      <c r="C79" s="114" t="s">
        <v>363</v>
      </c>
      <c r="D79" s="115" t="s">
        <v>699</v>
      </c>
      <c r="E79" s="57" t="s">
        <v>247</v>
      </c>
      <c r="F79" s="29" t="s">
        <v>5977</v>
      </c>
      <c r="G79" s="80">
        <v>45597</v>
      </c>
      <c r="H79" s="80">
        <v>45597</v>
      </c>
      <c r="I79" s="34" t="s">
        <v>124</v>
      </c>
      <c r="J79" s="34" t="s">
        <v>125</v>
      </c>
      <c r="K79" s="34" t="s">
        <v>398</v>
      </c>
      <c r="L79" s="47" t="s">
        <v>80</v>
      </c>
      <c r="M79" s="47">
        <v>3</v>
      </c>
      <c r="N79" s="34" t="s">
        <v>6018</v>
      </c>
      <c r="O79" s="65">
        <v>45565.5145833333</v>
      </c>
      <c r="P79" s="35"/>
      <c r="Q79" s="35"/>
      <c r="R79" s="40"/>
      <c r="S79" s="40"/>
      <c r="T79" s="36"/>
      <c r="U79" s="34" t="s">
        <v>6023</v>
      </c>
      <c r="V79" s="34" t="s">
        <v>699</v>
      </c>
      <c r="W79" t="s">
        <v>6024</v>
      </c>
      <c r="X79" t="s">
        <v>132</v>
      </c>
      <c r="Y79" t="s">
        <v>149</v>
      </c>
    </row>
    <row r="80" ht="36" spans="1:25">
      <c r="A80" s="109">
        <v>77</v>
      </c>
      <c r="B80" s="29" t="s">
        <v>117</v>
      </c>
      <c r="C80" s="114" t="s">
        <v>363</v>
      </c>
      <c r="D80" s="115" t="s">
        <v>705</v>
      </c>
      <c r="E80" s="57" t="s">
        <v>247</v>
      </c>
      <c r="F80" s="29" t="s">
        <v>5977</v>
      </c>
      <c r="G80" s="80">
        <v>45352</v>
      </c>
      <c r="H80" s="80">
        <v>45352</v>
      </c>
      <c r="I80" s="34" t="s">
        <v>124</v>
      </c>
      <c r="J80" s="34" t="s">
        <v>125</v>
      </c>
      <c r="K80" s="34" t="s">
        <v>398</v>
      </c>
      <c r="L80" s="47" t="s">
        <v>80</v>
      </c>
      <c r="M80" s="47">
        <v>3</v>
      </c>
      <c r="N80" s="34" t="s">
        <v>6015</v>
      </c>
      <c r="O80" s="65">
        <v>45365.6805555556</v>
      </c>
      <c r="P80" s="35"/>
      <c r="Q80" s="35"/>
      <c r="R80" s="40"/>
      <c r="S80" s="40"/>
      <c r="T80" s="36"/>
      <c r="U80" s="34" t="s">
        <v>6021</v>
      </c>
      <c r="V80" s="34" t="s">
        <v>705</v>
      </c>
      <c r="W80" t="s">
        <v>6022</v>
      </c>
      <c r="X80" t="s">
        <v>132</v>
      </c>
      <c r="Y80" t="s">
        <v>163</v>
      </c>
    </row>
    <row r="81" ht="36" spans="1:25">
      <c r="A81" s="109">
        <v>78</v>
      </c>
      <c r="B81" s="29" t="s">
        <v>117</v>
      </c>
      <c r="C81" s="114" t="s">
        <v>363</v>
      </c>
      <c r="D81" s="115" t="s">
        <v>705</v>
      </c>
      <c r="E81" s="57" t="s">
        <v>247</v>
      </c>
      <c r="F81" s="29" t="s">
        <v>5977</v>
      </c>
      <c r="G81" s="80">
        <v>45413</v>
      </c>
      <c r="H81" s="80">
        <v>45413</v>
      </c>
      <c r="I81" s="34" t="s">
        <v>124</v>
      </c>
      <c r="J81" s="34" t="s">
        <v>125</v>
      </c>
      <c r="K81" s="34" t="s">
        <v>398</v>
      </c>
      <c r="L81" s="47" t="s">
        <v>80</v>
      </c>
      <c r="M81" s="47">
        <v>3</v>
      </c>
      <c r="N81" s="34" t="s">
        <v>6015</v>
      </c>
      <c r="O81" s="65">
        <v>45365.6805555556</v>
      </c>
      <c r="P81" s="35"/>
      <c r="Q81" s="35"/>
      <c r="R81" s="40"/>
      <c r="S81" s="40"/>
      <c r="T81" s="36"/>
      <c r="U81" s="34" t="s">
        <v>6021</v>
      </c>
      <c r="V81" s="34" t="s">
        <v>705</v>
      </c>
      <c r="W81" t="s">
        <v>6022</v>
      </c>
      <c r="X81" t="s">
        <v>132</v>
      </c>
      <c r="Y81" t="s">
        <v>163</v>
      </c>
    </row>
    <row r="82" ht="36" spans="1:25">
      <c r="A82" s="109">
        <v>79</v>
      </c>
      <c r="B82" s="29" t="s">
        <v>117</v>
      </c>
      <c r="C82" s="114" t="s">
        <v>363</v>
      </c>
      <c r="D82" s="115" t="s">
        <v>705</v>
      </c>
      <c r="E82" s="57" t="s">
        <v>247</v>
      </c>
      <c r="F82" s="29" t="s">
        <v>5977</v>
      </c>
      <c r="G82" s="80">
        <v>45536</v>
      </c>
      <c r="H82" s="80">
        <v>45536</v>
      </c>
      <c r="I82" s="34" t="s">
        <v>124</v>
      </c>
      <c r="J82" s="34" t="s">
        <v>125</v>
      </c>
      <c r="K82" s="34" t="s">
        <v>398</v>
      </c>
      <c r="L82" s="47" t="s">
        <v>80</v>
      </c>
      <c r="M82" s="47">
        <v>3</v>
      </c>
      <c r="N82" s="34" t="s">
        <v>6018</v>
      </c>
      <c r="O82" s="65">
        <v>45565.5145833333</v>
      </c>
      <c r="P82" s="35"/>
      <c r="Q82" s="35"/>
      <c r="R82" s="40"/>
      <c r="S82" s="40"/>
      <c r="T82" s="36"/>
      <c r="U82" s="34" t="s">
        <v>6023</v>
      </c>
      <c r="V82" s="34" t="s">
        <v>705</v>
      </c>
      <c r="W82" t="s">
        <v>6024</v>
      </c>
      <c r="X82" t="s">
        <v>132</v>
      </c>
      <c r="Y82" t="s">
        <v>149</v>
      </c>
    </row>
    <row r="83" ht="36" spans="1:25">
      <c r="A83" s="109">
        <v>80</v>
      </c>
      <c r="B83" s="29" t="s">
        <v>117</v>
      </c>
      <c r="C83" s="114" t="s">
        <v>363</v>
      </c>
      <c r="D83" s="115" t="s">
        <v>705</v>
      </c>
      <c r="E83" s="57" t="s">
        <v>247</v>
      </c>
      <c r="F83" s="29" t="s">
        <v>5977</v>
      </c>
      <c r="G83" s="80">
        <v>45597</v>
      </c>
      <c r="H83" s="80">
        <v>45597</v>
      </c>
      <c r="I83" s="34" t="s">
        <v>124</v>
      </c>
      <c r="J83" s="34" t="s">
        <v>125</v>
      </c>
      <c r="K83" s="34" t="s">
        <v>398</v>
      </c>
      <c r="L83" s="47" t="s">
        <v>80</v>
      </c>
      <c r="M83" s="47">
        <v>3</v>
      </c>
      <c r="N83" s="34" t="s">
        <v>6018</v>
      </c>
      <c r="O83" s="65">
        <v>45565.5145833333</v>
      </c>
      <c r="P83" s="35"/>
      <c r="Q83" s="35"/>
      <c r="R83" s="40"/>
      <c r="S83" s="40"/>
      <c r="T83" s="36"/>
      <c r="U83" s="34" t="s">
        <v>6023</v>
      </c>
      <c r="V83" s="34" t="s">
        <v>705</v>
      </c>
      <c r="W83" t="s">
        <v>6024</v>
      </c>
      <c r="X83" t="s">
        <v>132</v>
      </c>
      <c r="Y83" t="s">
        <v>149</v>
      </c>
    </row>
    <row r="84" ht="36" spans="1:25">
      <c r="A84" s="109">
        <v>81</v>
      </c>
      <c r="B84" s="29" t="s">
        <v>117</v>
      </c>
      <c r="C84" s="114" t="s">
        <v>363</v>
      </c>
      <c r="D84" s="115" t="s">
        <v>725</v>
      </c>
      <c r="E84" s="54" t="s">
        <v>412</v>
      </c>
      <c r="F84" s="29" t="s">
        <v>5977</v>
      </c>
      <c r="G84" s="80">
        <v>45292</v>
      </c>
      <c r="H84" s="80">
        <v>45292</v>
      </c>
      <c r="I84" s="34" t="s">
        <v>124</v>
      </c>
      <c r="J84" s="34" t="s">
        <v>125</v>
      </c>
      <c r="K84" s="34" t="s">
        <v>398</v>
      </c>
      <c r="L84" s="47" t="s">
        <v>80</v>
      </c>
      <c r="M84" s="47">
        <v>3</v>
      </c>
      <c r="N84" s="34" t="s">
        <v>4681</v>
      </c>
      <c r="O84" s="65">
        <v>45316.6118055556</v>
      </c>
      <c r="P84" s="35"/>
      <c r="Q84" s="35"/>
      <c r="R84" s="40"/>
      <c r="S84" s="40"/>
      <c r="T84" s="36"/>
      <c r="U84" s="34" t="s">
        <v>6025</v>
      </c>
      <c r="V84" s="34" t="s">
        <v>725</v>
      </c>
      <c r="W84" t="s">
        <v>6026</v>
      </c>
      <c r="X84" t="s">
        <v>132</v>
      </c>
      <c r="Y84" t="s">
        <v>133</v>
      </c>
    </row>
    <row r="85" ht="36" spans="1:25">
      <c r="A85" s="109">
        <v>82</v>
      </c>
      <c r="B85" s="29" t="s">
        <v>117</v>
      </c>
      <c r="C85" s="114" t="s">
        <v>363</v>
      </c>
      <c r="D85" s="115" t="s">
        <v>725</v>
      </c>
      <c r="E85" s="54" t="s">
        <v>412</v>
      </c>
      <c r="F85" s="29" t="s">
        <v>5977</v>
      </c>
      <c r="G85" s="80">
        <v>45413</v>
      </c>
      <c r="H85" s="80">
        <v>45413</v>
      </c>
      <c r="I85" s="34" t="s">
        <v>124</v>
      </c>
      <c r="J85" s="34" t="s">
        <v>125</v>
      </c>
      <c r="K85" s="34" t="s">
        <v>398</v>
      </c>
      <c r="L85" s="47" t="s">
        <v>80</v>
      </c>
      <c r="M85" s="47">
        <v>3</v>
      </c>
      <c r="N85" s="34" t="s">
        <v>4703</v>
      </c>
      <c r="O85" s="65">
        <v>45442.5</v>
      </c>
      <c r="P85" s="35"/>
      <c r="Q85" s="35"/>
      <c r="R85" s="40"/>
      <c r="S85" s="40"/>
      <c r="T85" s="36"/>
      <c r="U85" s="34" t="s">
        <v>6027</v>
      </c>
      <c r="V85" s="34" t="s">
        <v>725</v>
      </c>
      <c r="W85" t="s">
        <v>6028</v>
      </c>
      <c r="X85" t="s">
        <v>132</v>
      </c>
      <c r="Y85" t="s">
        <v>438</v>
      </c>
    </row>
    <row r="86" ht="409.5" spans="1:25">
      <c r="A86" s="109">
        <v>83</v>
      </c>
      <c r="B86" s="29" t="s">
        <v>117</v>
      </c>
      <c r="C86" s="114" t="s">
        <v>363</v>
      </c>
      <c r="D86" s="115" t="s">
        <v>725</v>
      </c>
      <c r="E86" s="54" t="s">
        <v>412</v>
      </c>
      <c r="F86" s="29" t="s">
        <v>5977</v>
      </c>
      <c r="G86" s="80">
        <v>45536</v>
      </c>
      <c r="H86" s="80">
        <v>45536</v>
      </c>
      <c r="I86" s="34" t="s">
        <v>124</v>
      </c>
      <c r="J86" s="34" t="s">
        <v>125</v>
      </c>
      <c r="K86" s="34" t="s">
        <v>398</v>
      </c>
      <c r="L86" s="47" t="s">
        <v>80</v>
      </c>
      <c r="M86" s="47">
        <v>3</v>
      </c>
      <c r="N86" s="34" t="s">
        <v>6029</v>
      </c>
      <c r="O86" s="65">
        <v>45565.5145833333</v>
      </c>
      <c r="P86" s="35"/>
      <c r="Q86" s="35"/>
      <c r="R86" s="40"/>
      <c r="S86" s="40"/>
      <c r="T86" s="36"/>
      <c r="U86" s="34" t="s">
        <v>6030</v>
      </c>
      <c r="V86" s="34" t="s">
        <v>725</v>
      </c>
      <c r="W86" s="123" t="s">
        <v>6031</v>
      </c>
      <c r="X86" t="s">
        <v>132</v>
      </c>
      <c r="Y86" t="s">
        <v>149</v>
      </c>
    </row>
    <row r="87" ht="14.25" spans="1:22">
      <c r="A87" s="109">
        <v>84</v>
      </c>
      <c r="B87" s="29" t="s">
        <v>117</v>
      </c>
      <c r="C87" s="114" t="s">
        <v>363</v>
      </c>
      <c r="D87" s="115" t="s">
        <v>725</v>
      </c>
      <c r="E87" s="54" t="s">
        <v>412</v>
      </c>
      <c r="F87" s="29" t="s">
        <v>5977</v>
      </c>
      <c r="G87" s="80">
        <v>45597</v>
      </c>
      <c r="H87" s="80">
        <v>45597</v>
      </c>
      <c r="I87" s="34" t="s">
        <v>124</v>
      </c>
      <c r="J87" s="34" t="s">
        <v>125</v>
      </c>
      <c r="K87" s="34" t="s">
        <v>398</v>
      </c>
      <c r="L87" s="47" t="s">
        <v>80</v>
      </c>
      <c r="M87" s="47">
        <v>3</v>
      </c>
      <c r="N87" s="34"/>
      <c r="O87" s="34"/>
      <c r="P87" s="35"/>
      <c r="Q87" s="35"/>
      <c r="R87" s="40"/>
      <c r="S87" s="40"/>
      <c r="T87" s="36"/>
      <c r="U87" s="34"/>
      <c r="V87" s="34"/>
    </row>
    <row r="88" ht="36" spans="1:25">
      <c r="A88" s="109">
        <v>85</v>
      </c>
      <c r="B88" s="29" t="s">
        <v>117</v>
      </c>
      <c r="C88" s="114" t="s">
        <v>363</v>
      </c>
      <c r="D88" s="115" t="s">
        <v>730</v>
      </c>
      <c r="E88" s="54" t="s">
        <v>412</v>
      </c>
      <c r="F88" s="29" t="s">
        <v>5977</v>
      </c>
      <c r="G88" s="80">
        <v>45292</v>
      </c>
      <c r="H88" s="80">
        <v>45292</v>
      </c>
      <c r="I88" s="34" t="s">
        <v>124</v>
      </c>
      <c r="J88" s="34" t="s">
        <v>125</v>
      </c>
      <c r="K88" s="34" t="s">
        <v>398</v>
      </c>
      <c r="L88" s="47" t="s">
        <v>80</v>
      </c>
      <c r="M88" s="47">
        <v>3</v>
      </c>
      <c r="N88" s="34" t="s">
        <v>4681</v>
      </c>
      <c r="O88" s="65">
        <v>45316.6118055556</v>
      </c>
      <c r="P88" s="35"/>
      <c r="Q88" s="35"/>
      <c r="R88" s="40"/>
      <c r="S88" s="40"/>
      <c r="T88" s="36"/>
      <c r="U88" s="34" t="s">
        <v>6025</v>
      </c>
      <c r="V88" s="34" t="s">
        <v>730</v>
      </c>
      <c r="W88" t="s">
        <v>6026</v>
      </c>
      <c r="X88" t="s">
        <v>132</v>
      </c>
      <c r="Y88" t="s">
        <v>133</v>
      </c>
    </row>
    <row r="89" ht="36" spans="1:25">
      <c r="A89" s="109">
        <v>86</v>
      </c>
      <c r="B89" s="29" t="s">
        <v>117</v>
      </c>
      <c r="C89" s="114" t="s">
        <v>363</v>
      </c>
      <c r="D89" s="115" t="s">
        <v>730</v>
      </c>
      <c r="E89" s="54" t="s">
        <v>412</v>
      </c>
      <c r="F89" s="29" t="s">
        <v>5977</v>
      </c>
      <c r="G89" s="80">
        <v>45413</v>
      </c>
      <c r="H89" s="80">
        <v>45413</v>
      </c>
      <c r="I89" s="34" t="s">
        <v>124</v>
      </c>
      <c r="J89" s="34" t="s">
        <v>125</v>
      </c>
      <c r="K89" s="34" t="s">
        <v>398</v>
      </c>
      <c r="L89" s="47" t="s">
        <v>80</v>
      </c>
      <c r="M89" s="47">
        <v>3</v>
      </c>
      <c r="N89" s="34" t="s">
        <v>4703</v>
      </c>
      <c r="O89" s="65">
        <v>45442.5</v>
      </c>
      <c r="P89" s="35"/>
      <c r="Q89" s="35"/>
      <c r="R89" s="40"/>
      <c r="S89" s="40"/>
      <c r="T89" s="36"/>
      <c r="U89" s="34" t="s">
        <v>6027</v>
      </c>
      <c r="V89" s="34" t="s">
        <v>730</v>
      </c>
      <c r="W89" t="s">
        <v>6028</v>
      </c>
      <c r="X89" t="s">
        <v>132</v>
      </c>
      <c r="Y89" t="s">
        <v>438</v>
      </c>
    </row>
    <row r="90" ht="409.5" spans="1:25">
      <c r="A90" s="109">
        <v>87</v>
      </c>
      <c r="B90" s="29" t="s">
        <v>117</v>
      </c>
      <c r="C90" s="114" t="s">
        <v>363</v>
      </c>
      <c r="D90" s="115" t="s">
        <v>730</v>
      </c>
      <c r="E90" s="54" t="s">
        <v>412</v>
      </c>
      <c r="F90" s="29" t="s">
        <v>5977</v>
      </c>
      <c r="G90" s="80">
        <v>45536</v>
      </c>
      <c r="H90" s="80">
        <v>45536</v>
      </c>
      <c r="I90" s="34" t="s">
        <v>124</v>
      </c>
      <c r="J90" s="34" t="s">
        <v>125</v>
      </c>
      <c r="K90" s="34" t="s">
        <v>398</v>
      </c>
      <c r="L90" s="47" t="s">
        <v>80</v>
      </c>
      <c r="M90" s="47">
        <v>3</v>
      </c>
      <c r="N90" s="34" t="s">
        <v>6029</v>
      </c>
      <c r="O90" s="65">
        <v>45565.5145833333</v>
      </c>
      <c r="P90" s="35"/>
      <c r="Q90" s="35"/>
      <c r="R90" s="40"/>
      <c r="S90" s="40"/>
      <c r="T90" s="36"/>
      <c r="U90" s="34" t="s">
        <v>6030</v>
      </c>
      <c r="V90" s="34" t="s">
        <v>730</v>
      </c>
      <c r="W90" s="123" t="s">
        <v>6031</v>
      </c>
      <c r="X90" t="s">
        <v>132</v>
      </c>
      <c r="Y90" t="s">
        <v>149</v>
      </c>
    </row>
    <row r="91" ht="14.25" spans="1:22">
      <c r="A91" s="109">
        <v>88</v>
      </c>
      <c r="B91" s="29" t="s">
        <v>117</v>
      </c>
      <c r="C91" s="114" t="s">
        <v>363</v>
      </c>
      <c r="D91" s="115" t="s">
        <v>730</v>
      </c>
      <c r="E91" s="54" t="s">
        <v>412</v>
      </c>
      <c r="F91" s="29" t="s">
        <v>5977</v>
      </c>
      <c r="G91" s="80">
        <v>45597</v>
      </c>
      <c r="H91" s="80">
        <v>45597</v>
      </c>
      <c r="I91" s="34" t="s">
        <v>124</v>
      </c>
      <c r="J91" s="34" t="s">
        <v>125</v>
      </c>
      <c r="K91" s="34" t="s">
        <v>398</v>
      </c>
      <c r="L91" s="47" t="s">
        <v>80</v>
      </c>
      <c r="M91" s="47">
        <v>3</v>
      </c>
      <c r="N91" s="34"/>
      <c r="O91" s="34"/>
      <c r="P91" s="35"/>
      <c r="Q91" s="35"/>
      <c r="R91" s="40"/>
      <c r="S91" s="40"/>
      <c r="T91" s="36"/>
      <c r="U91" s="34"/>
      <c r="V91" s="34"/>
    </row>
    <row r="92" ht="36" spans="1:25">
      <c r="A92" s="109">
        <v>89</v>
      </c>
      <c r="B92" s="29" t="s">
        <v>117</v>
      </c>
      <c r="C92" s="114" t="s">
        <v>363</v>
      </c>
      <c r="D92" s="115" t="s">
        <v>734</v>
      </c>
      <c r="E92" s="57" t="s">
        <v>247</v>
      </c>
      <c r="F92" s="29" t="s">
        <v>5977</v>
      </c>
      <c r="G92" s="80">
        <v>45292</v>
      </c>
      <c r="H92" s="80">
        <v>45292</v>
      </c>
      <c r="I92" s="34" t="s">
        <v>124</v>
      </c>
      <c r="J92" s="34" t="s">
        <v>125</v>
      </c>
      <c r="K92" s="34" t="s">
        <v>398</v>
      </c>
      <c r="L92" s="47" t="s">
        <v>80</v>
      </c>
      <c r="M92" s="47">
        <v>3</v>
      </c>
      <c r="N92" s="34" t="s">
        <v>4681</v>
      </c>
      <c r="O92" s="65">
        <v>45316.6118055556</v>
      </c>
      <c r="P92" s="35"/>
      <c r="Q92" s="35"/>
      <c r="R92" s="40"/>
      <c r="S92" s="40"/>
      <c r="T92" s="36"/>
      <c r="U92" s="34" t="s">
        <v>6025</v>
      </c>
      <c r="V92" s="34" t="s">
        <v>734</v>
      </c>
      <c r="W92" t="s">
        <v>6026</v>
      </c>
      <c r="X92" t="s">
        <v>132</v>
      </c>
      <c r="Y92" t="s">
        <v>133</v>
      </c>
    </row>
    <row r="93" ht="36" spans="1:25">
      <c r="A93" s="109">
        <v>90</v>
      </c>
      <c r="B93" s="29" t="s">
        <v>117</v>
      </c>
      <c r="C93" s="114" t="s">
        <v>363</v>
      </c>
      <c r="D93" s="115" t="s">
        <v>734</v>
      </c>
      <c r="E93" s="57" t="s">
        <v>247</v>
      </c>
      <c r="F93" s="29" t="s">
        <v>5977</v>
      </c>
      <c r="G93" s="80">
        <v>45413</v>
      </c>
      <c r="H93" s="80">
        <v>45413</v>
      </c>
      <c r="I93" s="34" t="s">
        <v>124</v>
      </c>
      <c r="J93" s="34" t="s">
        <v>125</v>
      </c>
      <c r="K93" s="34" t="s">
        <v>398</v>
      </c>
      <c r="L93" s="47" t="s">
        <v>80</v>
      </c>
      <c r="M93" s="47">
        <v>3</v>
      </c>
      <c r="N93" s="34" t="s">
        <v>4681</v>
      </c>
      <c r="O93" s="65">
        <v>45316.6118055556</v>
      </c>
      <c r="P93" s="35"/>
      <c r="Q93" s="35"/>
      <c r="R93" s="40"/>
      <c r="S93" s="40"/>
      <c r="T93" s="36"/>
      <c r="U93" s="34" t="s">
        <v>6025</v>
      </c>
      <c r="V93" s="34" t="s">
        <v>734</v>
      </c>
      <c r="W93" t="s">
        <v>6026</v>
      </c>
      <c r="X93" t="s">
        <v>132</v>
      </c>
      <c r="Y93" t="s">
        <v>133</v>
      </c>
    </row>
    <row r="94" ht="36" spans="1:25">
      <c r="A94" s="109">
        <v>91</v>
      </c>
      <c r="B94" s="29" t="s">
        <v>117</v>
      </c>
      <c r="C94" s="114" t="s">
        <v>363</v>
      </c>
      <c r="D94" s="115" t="s">
        <v>734</v>
      </c>
      <c r="E94" s="57" t="s">
        <v>247</v>
      </c>
      <c r="F94" s="29" t="s">
        <v>5977</v>
      </c>
      <c r="G94" s="80">
        <v>45536</v>
      </c>
      <c r="H94" s="80">
        <v>45536</v>
      </c>
      <c r="I94" s="34" t="s">
        <v>124</v>
      </c>
      <c r="J94" s="34" t="s">
        <v>125</v>
      </c>
      <c r="K94" s="34" t="s">
        <v>398</v>
      </c>
      <c r="L94" s="47" t="s">
        <v>80</v>
      </c>
      <c r="M94" s="47">
        <v>3</v>
      </c>
      <c r="N94" s="34" t="s">
        <v>6018</v>
      </c>
      <c r="O94" s="65">
        <v>45565.5145833333</v>
      </c>
      <c r="P94" s="35"/>
      <c r="Q94" s="35"/>
      <c r="R94" s="40"/>
      <c r="S94" s="40"/>
      <c r="T94" s="36"/>
      <c r="U94" s="34" t="s">
        <v>6023</v>
      </c>
      <c r="V94" s="34" t="s">
        <v>734</v>
      </c>
      <c r="W94" t="s">
        <v>6024</v>
      </c>
      <c r="X94" t="s">
        <v>132</v>
      </c>
      <c r="Y94" t="s">
        <v>149</v>
      </c>
    </row>
    <row r="95" ht="36" spans="1:25">
      <c r="A95" s="109">
        <v>92</v>
      </c>
      <c r="B95" s="29" t="s">
        <v>117</v>
      </c>
      <c r="C95" s="114" t="s">
        <v>363</v>
      </c>
      <c r="D95" s="115" t="s">
        <v>734</v>
      </c>
      <c r="E95" s="57" t="s">
        <v>247</v>
      </c>
      <c r="F95" s="29" t="s">
        <v>5977</v>
      </c>
      <c r="G95" s="80">
        <v>45597</v>
      </c>
      <c r="H95" s="80">
        <v>45597</v>
      </c>
      <c r="I95" s="34" t="s">
        <v>124</v>
      </c>
      <c r="J95" s="34" t="s">
        <v>125</v>
      </c>
      <c r="K95" s="34" t="s">
        <v>398</v>
      </c>
      <c r="L95" s="47" t="s">
        <v>80</v>
      </c>
      <c r="M95" s="47">
        <v>3</v>
      </c>
      <c r="N95" s="34" t="s">
        <v>6018</v>
      </c>
      <c r="O95" s="65">
        <v>45565.5145833333</v>
      </c>
      <c r="P95" s="35"/>
      <c r="Q95" s="35"/>
      <c r="R95" s="40"/>
      <c r="S95" s="40"/>
      <c r="T95" s="36"/>
      <c r="U95" s="34" t="s">
        <v>6023</v>
      </c>
      <c r="V95" s="34" t="s">
        <v>734</v>
      </c>
      <c r="W95" t="s">
        <v>6024</v>
      </c>
      <c r="X95" t="s">
        <v>132</v>
      </c>
      <c r="Y95" t="s">
        <v>149</v>
      </c>
    </row>
    <row r="96" ht="36" spans="1:25">
      <c r="A96" s="109">
        <v>93</v>
      </c>
      <c r="B96" s="29" t="s">
        <v>117</v>
      </c>
      <c r="C96" s="29" t="s">
        <v>150</v>
      </c>
      <c r="D96" s="125" t="s">
        <v>516</v>
      </c>
      <c r="E96" s="57" t="s">
        <v>412</v>
      </c>
      <c r="F96" s="29" t="s">
        <v>5977</v>
      </c>
      <c r="G96" s="126">
        <v>45323</v>
      </c>
      <c r="H96" s="126">
        <v>45350</v>
      </c>
      <c r="I96" s="29" t="s">
        <v>124</v>
      </c>
      <c r="J96" s="29" t="s">
        <v>125</v>
      </c>
      <c r="K96" s="29" t="s">
        <v>398</v>
      </c>
      <c r="L96" s="29" t="s">
        <v>80</v>
      </c>
      <c r="M96" s="47">
        <v>6</v>
      </c>
      <c r="N96" s="34" t="s">
        <v>4717</v>
      </c>
      <c r="O96" s="65">
        <v>45343.6104166667</v>
      </c>
      <c r="P96" s="35"/>
      <c r="Q96" s="35"/>
      <c r="R96" s="40"/>
      <c r="S96" s="40"/>
      <c r="T96" s="36"/>
      <c r="U96" s="34" t="s">
        <v>6032</v>
      </c>
      <c r="V96" s="34" t="s">
        <v>516</v>
      </c>
      <c r="W96" t="s">
        <v>6033</v>
      </c>
      <c r="X96" t="s">
        <v>132</v>
      </c>
      <c r="Y96" t="s">
        <v>170</v>
      </c>
    </row>
    <row r="97" ht="36" spans="1:25">
      <c r="A97" s="109">
        <v>94</v>
      </c>
      <c r="B97" s="29" t="s">
        <v>117</v>
      </c>
      <c r="C97" s="29" t="s">
        <v>150</v>
      </c>
      <c r="D97" s="125" t="s">
        <v>516</v>
      </c>
      <c r="E97" s="57" t="s">
        <v>412</v>
      </c>
      <c r="F97" s="29" t="s">
        <v>5977</v>
      </c>
      <c r="G97" s="80">
        <v>45383</v>
      </c>
      <c r="H97" s="80">
        <v>45383</v>
      </c>
      <c r="I97" s="29" t="s">
        <v>124</v>
      </c>
      <c r="J97" s="29" t="s">
        <v>125</v>
      </c>
      <c r="K97" s="29" t="s">
        <v>398</v>
      </c>
      <c r="L97" s="29" t="s">
        <v>80</v>
      </c>
      <c r="M97" s="47">
        <v>6</v>
      </c>
      <c r="N97" s="34" t="s">
        <v>4720</v>
      </c>
      <c r="O97" s="65">
        <v>45394.4791666667</v>
      </c>
      <c r="P97" s="35"/>
      <c r="Q97" s="35"/>
      <c r="R97" s="40"/>
      <c r="S97" s="40"/>
      <c r="T97" s="36"/>
      <c r="U97" s="34" t="s">
        <v>6034</v>
      </c>
      <c r="V97" s="34" t="s">
        <v>516</v>
      </c>
      <c r="W97" t="s">
        <v>6035</v>
      </c>
      <c r="X97" t="s">
        <v>132</v>
      </c>
      <c r="Y97" t="s">
        <v>144</v>
      </c>
    </row>
    <row r="98" ht="36" spans="1:25">
      <c r="A98" s="109">
        <v>95</v>
      </c>
      <c r="B98" s="29" t="s">
        <v>117</v>
      </c>
      <c r="C98" s="29" t="s">
        <v>150</v>
      </c>
      <c r="D98" s="125" t="s">
        <v>516</v>
      </c>
      <c r="E98" s="57" t="s">
        <v>412</v>
      </c>
      <c r="F98" s="29" t="s">
        <v>5977</v>
      </c>
      <c r="G98" s="80">
        <v>45444</v>
      </c>
      <c r="H98" s="80">
        <v>45444</v>
      </c>
      <c r="I98" s="29" t="s">
        <v>124</v>
      </c>
      <c r="J98" s="29" t="s">
        <v>125</v>
      </c>
      <c r="K98" s="29" t="s">
        <v>398</v>
      </c>
      <c r="L98" s="29" t="s">
        <v>80</v>
      </c>
      <c r="M98" s="47">
        <v>6</v>
      </c>
      <c r="N98" s="34" t="s">
        <v>4723</v>
      </c>
      <c r="O98" s="65">
        <v>45473.7020833333</v>
      </c>
      <c r="P98" s="35"/>
      <c r="Q98" s="35"/>
      <c r="R98" s="40"/>
      <c r="S98" s="40"/>
      <c r="T98" s="36"/>
      <c r="U98" s="34" t="s">
        <v>6036</v>
      </c>
      <c r="V98" s="34" t="s">
        <v>516</v>
      </c>
      <c r="W98" t="s">
        <v>6037</v>
      </c>
      <c r="X98" s="124" t="s">
        <v>132</v>
      </c>
      <c r="Y98" s="124" t="s">
        <v>425</v>
      </c>
    </row>
    <row r="99" ht="36" spans="1:25">
      <c r="A99" s="109">
        <v>96</v>
      </c>
      <c r="B99" s="29" t="s">
        <v>117</v>
      </c>
      <c r="C99" s="29" t="s">
        <v>150</v>
      </c>
      <c r="D99" s="125" t="s">
        <v>516</v>
      </c>
      <c r="E99" s="57" t="s">
        <v>412</v>
      </c>
      <c r="F99" s="29" t="s">
        <v>5977</v>
      </c>
      <c r="G99" s="80">
        <v>45505</v>
      </c>
      <c r="H99" s="80">
        <v>45505</v>
      </c>
      <c r="I99" s="29" t="s">
        <v>124</v>
      </c>
      <c r="J99" s="29" t="s">
        <v>125</v>
      </c>
      <c r="K99" s="29" t="s">
        <v>398</v>
      </c>
      <c r="L99" s="29" t="s">
        <v>80</v>
      </c>
      <c r="M99" s="47">
        <v>6</v>
      </c>
      <c r="N99" s="104" t="s">
        <v>6038</v>
      </c>
      <c r="O99" s="91">
        <v>45513.5</v>
      </c>
      <c r="P99" s="52"/>
      <c r="Q99" s="52"/>
      <c r="R99" s="128"/>
      <c r="S99" s="128"/>
      <c r="T99" s="52"/>
      <c r="U99" s="52" t="s">
        <v>6039</v>
      </c>
      <c r="V99" t="s">
        <v>516</v>
      </c>
      <c r="W99" t="s">
        <v>6040</v>
      </c>
      <c r="X99" t="s">
        <v>132</v>
      </c>
      <c r="Y99" t="s">
        <v>498</v>
      </c>
    </row>
    <row r="100" ht="36" spans="1:25">
      <c r="A100" s="109">
        <v>97</v>
      </c>
      <c r="B100" s="29" t="s">
        <v>117</v>
      </c>
      <c r="C100" s="29" t="s">
        <v>150</v>
      </c>
      <c r="D100" s="125" t="s">
        <v>516</v>
      </c>
      <c r="E100" s="57" t="s">
        <v>412</v>
      </c>
      <c r="F100" s="29" t="s">
        <v>5977</v>
      </c>
      <c r="G100" s="80">
        <v>45566</v>
      </c>
      <c r="H100" s="80">
        <v>45566</v>
      </c>
      <c r="I100" s="29" t="s">
        <v>124</v>
      </c>
      <c r="J100" s="29" t="s">
        <v>125</v>
      </c>
      <c r="K100" s="29" t="s">
        <v>398</v>
      </c>
      <c r="L100" s="29" t="s">
        <v>80</v>
      </c>
      <c r="M100" s="47">
        <v>6</v>
      </c>
      <c r="N100" s="104" t="s">
        <v>4729</v>
      </c>
      <c r="O100" s="91">
        <v>45590.4847222222</v>
      </c>
      <c r="P100" s="52"/>
      <c r="Q100" s="52"/>
      <c r="R100" s="128"/>
      <c r="S100" s="128"/>
      <c r="T100" s="52"/>
      <c r="U100" s="52" t="s">
        <v>6041</v>
      </c>
      <c r="V100" t="s">
        <v>516</v>
      </c>
      <c r="W100" t="s">
        <v>6042</v>
      </c>
      <c r="X100" t="s">
        <v>132</v>
      </c>
      <c r="Y100" t="s">
        <v>3620</v>
      </c>
    </row>
    <row r="101" spans="1:21">
      <c r="A101" s="109">
        <v>98</v>
      </c>
      <c r="B101" s="29" t="s">
        <v>117</v>
      </c>
      <c r="C101" s="29" t="s">
        <v>150</v>
      </c>
      <c r="D101" s="125" t="s">
        <v>516</v>
      </c>
      <c r="E101" s="57" t="s">
        <v>412</v>
      </c>
      <c r="F101" s="29" t="s">
        <v>5977</v>
      </c>
      <c r="G101" s="80">
        <v>45627</v>
      </c>
      <c r="H101" s="80">
        <v>45627</v>
      </c>
      <c r="I101" s="29" t="s">
        <v>124</v>
      </c>
      <c r="J101" s="29" t="s">
        <v>125</v>
      </c>
      <c r="K101" s="29" t="s">
        <v>398</v>
      </c>
      <c r="L101" s="29" t="s">
        <v>80</v>
      </c>
      <c r="M101" s="47">
        <v>6</v>
      </c>
      <c r="N101" s="91"/>
      <c r="O101" s="91"/>
      <c r="P101" s="52"/>
      <c r="Q101" s="52"/>
      <c r="R101" s="128"/>
      <c r="S101" s="128"/>
      <c r="T101" s="52"/>
      <c r="U101" s="52"/>
    </row>
    <row r="102" ht="36" spans="1:25">
      <c r="A102" s="109">
        <v>99</v>
      </c>
      <c r="B102" s="29" t="s">
        <v>117</v>
      </c>
      <c r="C102" s="29" t="s">
        <v>150</v>
      </c>
      <c r="D102" s="125" t="s">
        <v>456</v>
      </c>
      <c r="E102" s="57" t="s">
        <v>455</v>
      </c>
      <c r="F102" s="29" t="s">
        <v>5977</v>
      </c>
      <c r="G102" s="126">
        <v>45383</v>
      </c>
      <c r="H102" s="126">
        <v>45383</v>
      </c>
      <c r="I102" s="29" t="s">
        <v>124</v>
      </c>
      <c r="J102" s="29" t="s">
        <v>125</v>
      </c>
      <c r="K102" s="29" t="s">
        <v>398</v>
      </c>
      <c r="L102" s="29" t="s">
        <v>80</v>
      </c>
      <c r="M102" s="47">
        <v>3</v>
      </c>
      <c r="N102" s="34" t="s">
        <v>4720</v>
      </c>
      <c r="O102" s="65">
        <v>45394.4791666667</v>
      </c>
      <c r="P102" s="35"/>
      <c r="Q102" s="35"/>
      <c r="R102" s="40"/>
      <c r="S102" s="40"/>
      <c r="T102" s="36"/>
      <c r="U102" s="34" t="s">
        <v>6043</v>
      </c>
      <c r="V102" s="34" t="s">
        <v>456</v>
      </c>
      <c r="W102" t="s">
        <v>6044</v>
      </c>
      <c r="X102" t="s">
        <v>132</v>
      </c>
      <c r="Y102" t="s">
        <v>144</v>
      </c>
    </row>
    <row r="103" ht="409.5" spans="1:25">
      <c r="A103" s="109">
        <v>100</v>
      </c>
      <c r="B103" s="29" t="s">
        <v>117</v>
      </c>
      <c r="C103" s="29" t="s">
        <v>150</v>
      </c>
      <c r="D103" s="125" t="s">
        <v>456</v>
      </c>
      <c r="E103" s="57" t="s">
        <v>455</v>
      </c>
      <c r="F103" s="29" t="s">
        <v>5977</v>
      </c>
      <c r="G103" s="80">
        <v>45597</v>
      </c>
      <c r="H103" s="80">
        <v>45597</v>
      </c>
      <c r="I103" s="29" t="s">
        <v>124</v>
      </c>
      <c r="J103" s="29" t="s">
        <v>125</v>
      </c>
      <c r="K103" s="29" t="s">
        <v>398</v>
      </c>
      <c r="L103" s="29" t="s">
        <v>80</v>
      </c>
      <c r="M103" s="47">
        <v>3</v>
      </c>
      <c r="N103" s="104" t="s">
        <v>4741</v>
      </c>
      <c r="O103" s="91">
        <v>45394.4791666667</v>
      </c>
      <c r="P103" s="52"/>
      <c r="Q103" s="52"/>
      <c r="R103" s="128"/>
      <c r="S103" s="128"/>
      <c r="T103" s="52"/>
      <c r="U103" s="93" t="s">
        <v>6045</v>
      </c>
      <c r="V103" t="s">
        <v>456</v>
      </c>
      <c r="W103" s="123" t="s">
        <v>6046</v>
      </c>
      <c r="X103" t="s">
        <v>132</v>
      </c>
      <c r="Y103" t="s">
        <v>144</v>
      </c>
    </row>
    <row r="104" ht="36" spans="1:25">
      <c r="A104" s="109">
        <v>101</v>
      </c>
      <c r="B104" s="29" t="s">
        <v>117</v>
      </c>
      <c r="C104" s="29" t="s">
        <v>150</v>
      </c>
      <c r="D104" s="125" t="s">
        <v>467</v>
      </c>
      <c r="E104" s="57" t="s">
        <v>455</v>
      </c>
      <c r="F104" s="29" t="s">
        <v>5977</v>
      </c>
      <c r="G104" s="126">
        <v>45383</v>
      </c>
      <c r="H104" s="126">
        <v>45383</v>
      </c>
      <c r="I104" s="29" t="s">
        <v>124</v>
      </c>
      <c r="J104" s="29" t="s">
        <v>125</v>
      </c>
      <c r="K104" s="29" t="s">
        <v>398</v>
      </c>
      <c r="L104" s="29" t="s">
        <v>80</v>
      </c>
      <c r="M104" s="47">
        <v>3</v>
      </c>
      <c r="N104" s="34" t="s">
        <v>4720</v>
      </c>
      <c r="O104" s="65">
        <v>45394.4791666667</v>
      </c>
      <c r="P104" s="35"/>
      <c r="Q104" s="35"/>
      <c r="R104" s="40"/>
      <c r="S104" s="40"/>
      <c r="T104" s="36"/>
      <c r="U104" s="34" t="s">
        <v>6043</v>
      </c>
      <c r="V104" s="34" t="s">
        <v>467</v>
      </c>
      <c r="W104" t="s">
        <v>6044</v>
      </c>
      <c r="X104" t="s">
        <v>132</v>
      </c>
      <c r="Y104" t="s">
        <v>144</v>
      </c>
    </row>
    <row r="105" ht="409.5" spans="1:25">
      <c r="A105" s="109">
        <v>102</v>
      </c>
      <c r="B105" s="29" t="s">
        <v>117</v>
      </c>
      <c r="C105" s="29" t="s">
        <v>150</v>
      </c>
      <c r="D105" s="125" t="s">
        <v>467</v>
      </c>
      <c r="E105" s="57" t="s">
        <v>455</v>
      </c>
      <c r="F105" s="29" t="s">
        <v>5977</v>
      </c>
      <c r="G105" s="80">
        <v>45597</v>
      </c>
      <c r="H105" s="80">
        <v>45597</v>
      </c>
      <c r="I105" s="29" t="s">
        <v>124</v>
      </c>
      <c r="J105" s="29" t="s">
        <v>125</v>
      </c>
      <c r="K105" s="29" t="s">
        <v>398</v>
      </c>
      <c r="L105" s="29" t="s">
        <v>80</v>
      </c>
      <c r="M105" s="47">
        <v>3</v>
      </c>
      <c r="N105" s="104" t="s">
        <v>4741</v>
      </c>
      <c r="O105" s="91">
        <v>45394.4791666667</v>
      </c>
      <c r="P105" s="52"/>
      <c r="Q105" s="52"/>
      <c r="R105" s="128"/>
      <c r="S105" s="128"/>
      <c r="T105" s="52"/>
      <c r="U105" s="93" t="s">
        <v>6045</v>
      </c>
      <c r="V105" t="s">
        <v>467</v>
      </c>
      <c r="W105" s="123" t="s">
        <v>6046</v>
      </c>
      <c r="X105" t="s">
        <v>132</v>
      </c>
      <c r="Y105" t="s">
        <v>144</v>
      </c>
    </row>
    <row r="106" ht="36" spans="1:25">
      <c r="A106" s="109">
        <v>103</v>
      </c>
      <c r="B106" s="29" t="s">
        <v>117</v>
      </c>
      <c r="C106" s="29" t="s">
        <v>150</v>
      </c>
      <c r="D106" s="125" t="s">
        <v>420</v>
      </c>
      <c r="E106" s="57" t="s">
        <v>157</v>
      </c>
      <c r="F106" s="29" t="s">
        <v>5977</v>
      </c>
      <c r="G106" s="126">
        <v>45383</v>
      </c>
      <c r="H106" s="126">
        <v>45383</v>
      </c>
      <c r="I106" s="29" t="s">
        <v>124</v>
      </c>
      <c r="J106" s="29" t="s">
        <v>125</v>
      </c>
      <c r="K106" s="29" t="s">
        <v>398</v>
      </c>
      <c r="L106" s="29" t="s">
        <v>80</v>
      </c>
      <c r="M106" s="47">
        <v>3</v>
      </c>
      <c r="N106" s="34" t="s">
        <v>4720</v>
      </c>
      <c r="O106" s="65">
        <v>45394.4791666667</v>
      </c>
      <c r="P106" s="35"/>
      <c r="Q106" s="35"/>
      <c r="R106" s="40"/>
      <c r="S106" s="40"/>
      <c r="T106" s="36"/>
      <c r="U106" s="34" t="s">
        <v>6043</v>
      </c>
      <c r="V106" s="34" t="s">
        <v>420</v>
      </c>
      <c r="W106" t="s">
        <v>6044</v>
      </c>
      <c r="X106" t="s">
        <v>132</v>
      </c>
      <c r="Y106" t="s">
        <v>144</v>
      </c>
    </row>
    <row r="107" spans="1:21">
      <c r="A107" s="109">
        <v>104</v>
      </c>
      <c r="B107" s="29" t="s">
        <v>117</v>
      </c>
      <c r="C107" s="29" t="s">
        <v>150</v>
      </c>
      <c r="D107" s="125" t="s">
        <v>420</v>
      </c>
      <c r="E107" s="57" t="s">
        <v>157</v>
      </c>
      <c r="F107" s="29" t="s">
        <v>5977</v>
      </c>
      <c r="G107" s="80">
        <v>45597</v>
      </c>
      <c r="H107" s="80">
        <v>45597</v>
      </c>
      <c r="I107" s="29" t="s">
        <v>124</v>
      </c>
      <c r="J107" s="29" t="s">
        <v>125</v>
      </c>
      <c r="K107" s="29" t="s">
        <v>398</v>
      </c>
      <c r="L107" s="29" t="s">
        <v>80</v>
      </c>
      <c r="M107" s="47">
        <v>3</v>
      </c>
      <c r="N107" s="91"/>
      <c r="O107" s="91"/>
      <c r="P107" s="52"/>
      <c r="Q107" s="52"/>
      <c r="R107" s="128"/>
      <c r="S107" s="128"/>
      <c r="T107" s="52"/>
      <c r="U107" s="52"/>
    </row>
    <row r="108" ht="36" spans="1:25">
      <c r="A108" s="109">
        <v>105</v>
      </c>
      <c r="B108" s="29" t="s">
        <v>117</v>
      </c>
      <c r="C108" s="29" t="s">
        <v>150</v>
      </c>
      <c r="D108" s="125" t="s">
        <v>426</v>
      </c>
      <c r="E108" s="57" t="s">
        <v>157</v>
      </c>
      <c r="F108" s="29" t="s">
        <v>5977</v>
      </c>
      <c r="G108" s="126">
        <v>45383</v>
      </c>
      <c r="H108" s="126">
        <v>45383</v>
      </c>
      <c r="I108" s="29" t="s">
        <v>124</v>
      </c>
      <c r="J108" s="29" t="s">
        <v>125</v>
      </c>
      <c r="K108" s="29" t="s">
        <v>398</v>
      </c>
      <c r="L108" s="29" t="s">
        <v>80</v>
      </c>
      <c r="M108" s="47">
        <v>3</v>
      </c>
      <c r="N108" s="34" t="s">
        <v>4720</v>
      </c>
      <c r="O108" s="65">
        <v>45394.4791666667</v>
      </c>
      <c r="P108" s="35"/>
      <c r="Q108" s="35"/>
      <c r="R108" s="40"/>
      <c r="S108" s="40"/>
      <c r="T108" s="36"/>
      <c r="U108" s="34" t="s">
        <v>6043</v>
      </c>
      <c r="V108" s="34" t="s">
        <v>426</v>
      </c>
      <c r="W108" t="s">
        <v>6044</v>
      </c>
      <c r="X108" t="s">
        <v>132</v>
      </c>
      <c r="Y108" t="s">
        <v>144</v>
      </c>
    </row>
    <row r="109" spans="1:21">
      <c r="A109" s="109">
        <v>106</v>
      </c>
      <c r="B109" s="29" t="s">
        <v>117</v>
      </c>
      <c r="C109" s="29" t="s">
        <v>150</v>
      </c>
      <c r="D109" s="125" t="s">
        <v>426</v>
      </c>
      <c r="E109" s="57" t="s">
        <v>157</v>
      </c>
      <c r="F109" s="29" t="s">
        <v>5977</v>
      </c>
      <c r="G109" s="80">
        <v>45597</v>
      </c>
      <c r="H109" s="80">
        <v>45597</v>
      </c>
      <c r="I109" s="29" t="s">
        <v>124</v>
      </c>
      <c r="J109" s="29" t="s">
        <v>125</v>
      </c>
      <c r="K109" s="29" t="s">
        <v>398</v>
      </c>
      <c r="L109" s="29" t="s">
        <v>80</v>
      </c>
      <c r="M109" s="47">
        <v>3</v>
      </c>
      <c r="N109" s="91"/>
      <c r="O109" s="91"/>
      <c r="P109" s="52"/>
      <c r="Q109" s="52"/>
      <c r="R109" s="128"/>
      <c r="S109" s="128"/>
      <c r="T109" s="52"/>
      <c r="U109" s="52"/>
    </row>
    <row r="110" ht="36" spans="1:25">
      <c r="A110" s="109">
        <v>107</v>
      </c>
      <c r="B110" s="29" t="s">
        <v>117</v>
      </c>
      <c r="C110" s="29" t="s">
        <v>150</v>
      </c>
      <c r="D110" s="125" t="s">
        <v>505</v>
      </c>
      <c r="E110" s="57" t="s">
        <v>157</v>
      </c>
      <c r="F110" s="29" t="s">
        <v>5977</v>
      </c>
      <c r="G110" s="126">
        <v>45383</v>
      </c>
      <c r="H110" s="126">
        <v>45383</v>
      </c>
      <c r="I110" s="29" t="s">
        <v>124</v>
      </c>
      <c r="J110" s="29" t="s">
        <v>125</v>
      </c>
      <c r="K110" s="29" t="s">
        <v>398</v>
      </c>
      <c r="L110" s="29" t="s">
        <v>80</v>
      </c>
      <c r="M110" s="47">
        <v>3</v>
      </c>
      <c r="N110" s="34" t="s">
        <v>4720</v>
      </c>
      <c r="O110" s="65">
        <v>45394.4791666667</v>
      </c>
      <c r="P110" s="35"/>
      <c r="Q110" s="35"/>
      <c r="R110" s="40"/>
      <c r="S110" s="40"/>
      <c r="T110" s="36"/>
      <c r="U110" s="34" t="s">
        <v>6043</v>
      </c>
      <c r="V110" s="34" t="s">
        <v>505</v>
      </c>
      <c r="W110" t="s">
        <v>6044</v>
      </c>
      <c r="X110" t="s">
        <v>132</v>
      </c>
      <c r="Y110" t="s">
        <v>144</v>
      </c>
    </row>
    <row r="111" spans="1:21">
      <c r="A111" s="109">
        <v>108</v>
      </c>
      <c r="B111" s="29" t="s">
        <v>117</v>
      </c>
      <c r="C111" s="29" t="s">
        <v>150</v>
      </c>
      <c r="D111" s="125" t="s">
        <v>505</v>
      </c>
      <c r="E111" s="57" t="s">
        <v>157</v>
      </c>
      <c r="F111" s="29" t="s">
        <v>5977</v>
      </c>
      <c r="G111" s="80">
        <v>45597</v>
      </c>
      <c r="H111" s="80">
        <v>45597</v>
      </c>
      <c r="I111" s="29" t="s">
        <v>124</v>
      </c>
      <c r="J111" s="29" t="s">
        <v>125</v>
      </c>
      <c r="K111" s="29" t="s">
        <v>398</v>
      </c>
      <c r="L111" s="29" t="s">
        <v>80</v>
      </c>
      <c r="M111" s="47">
        <v>3</v>
      </c>
      <c r="N111" s="91"/>
      <c r="O111" s="91"/>
      <c r="P111" s="52"/>
      <c r="Q111" s="52"/>
      <c r="R111" s="128"/>
      <c r="S111" s="128"/>
      <c r="T111" s="52"/>
      <c r="U111" s="52"/>
    </row>
    <row r="112" ht="36" spans="1:25">
      <c r="A112" s="109">
        <v>109</v>
      </c>
      <c r="B112" s="29" t="s">
        <v>117</v>
      </c>
      <c r="C112" s="29" t="s">
        <v>150</v>
      </c>
      <c r="D112" s="125" t="s">
        <v>511</v>
      </c>
      <c r="E112" s="57" t="s">
        <v>157</v>
      </c>
      <c r="F112" s="29" t="s">
        <v>5977</v>
      </c>
      <c r="G112" s="126">
        <v>45383</v>
      </c>
      <c r="H112" s="126">
        <v>45383</v>
      </c>
      <c r="I112" s="29" t="s">
        <v>124</v>
      </c>
      <c r="J112" s="29" t="s">
        <v>125</v>
      </c>
      <c r="K112" s="29" t="s">
        <v>398</v>
      </c>
      <c r="L112" s="29" t="s">
        <v>80</v>
      </c>
      <c r="M112" s="47">
        <v>3</v>
      </c>
      <c r="N112" s="34" t="s">
        <v>4720</v>
      </c>
      <c r="O112" s="65">
        <v>45394.4791666667</v>
      </c>
      <c r="P112" s="35"/>
      <c r="Q112" s="35"/>
      <c r="R112" s="40"/>
      <c r="S112" s="40"/>
      <c r="T112" s="36"/>
      <c r="U112" s="34" t="s">
        <v>6043</v>
      </c>
      <c r="V112" s="34" t="s">
        <v>511</v>
      </c>
      <c r="W112" t="s">
        <v>6044</v>
      </c>
      <c r="X112" t="s">
        <v>132</v>
      </c>
      <c r="Y112" t="s">
        <v>144</v>
      </c>
    </row>
    <row r="113" spans="1:21">
      <c r="A113" s="109">
        <v>110</v>
      </c>
      <c r="B113" s="29" t="s">
        <v>117</v>
      </c>
      <c r="C113" s="29" t="s">
        <v>150</v>
      </c>
      <c r="D113" s="125" t="s">
        <v>511</v>
      </c>
      <c r="E113" s="57" t="s">
        <v>157</v>
      </c>
      <c r="F113" s="29" t="s">
        <v>5977</v>
      </c>
      <c r="G113" s="80">
        <v>45597</v>
      </c>
      <c r="H113" s="80">
        <v>45597</v>
      </c>
      <c r="I113" s="29" t="s">
        <v>124</v>
      </c>
      <c r="J113" s="29" t="s">
        <v>125</v>
      </c>
      <c r="K113" s="29" t="s">
        <v>398</v>
      </c>
      <c r="L113" s="29" t="s">
        <v>80</v>
      </c>
      <c r="M113" s="47">
        <v>3</v>
      </c>
      <c r="N113" s="91"/>
      <c r="O113" s="91"/>
      <c r="P113" s="52"/>
      <c r="Q113" s="52"/>
      <c r="R113" s="128"/>
      <c r="S113" s="128"/>
      <c r="T113" s="52"/>
      <c r="U113" s="52"/>
    </row>
    <row r="114" ht="36" spans="1:25">
      <c r="A114" s="109">
        <v>111</v>
      </c>
      <c r="B114" s="29" t="s">
        <v>117</v>
      </c>
      <c r="C114" s="29" t="s">
        <v>150</v>
      </c>
      <c r="D114" s="125" t="s">
        <v>500</v>
      </c>
      <c r="E114" s="54" t="s">
        <v>412</v>
      </c>
      <c r="F114" s="29" t="s">
        <v>5977</v>
      </c>
      <c r="G114" s="126">
        <v>45383</v>
      </c>
      <c r="H114" s="126">
        <v>45383</v>
      </c>
      <c r="I114" s="29" t="s">
        <v>124</v>
      </c>
      <c r="J114" s="29" t="s">
        <v>125</v>
      </c>
      <c r="K114" s="29" t="s">
        <v>398</v>
      </c>
      <c r="L114" s="29" t="s">
        <v>80</v>
      </c>
      <c r="M114" s="47">
        <v>3</v>
      </c>
      <c r="N114" s="34" t="s">
        <v>4720</v>
      </c>
      <c r="O114" s="65">
        <v>45394.4791666667</v>
      </c>
      <c r="P114" s="35"/>
      <c r="Q114" s="35"/>
      <c r="R114" s="40"/>
      <c r="S114" s="40"/>
      <c r="T114" s="36"/>
      <c r="U114" s="34" t="s">
        <v>6043</v>
      </c>
      <c r="V114" s="34" t="s">
        <v>500</v>
      </c>
      <c r="W114" t="s">
        <v>6044</v>
      </c>
      <c r="X114" t="s">
        <v>132</v>
      </c>
      <c r="Y114" t="s">
        <v>144</v>
      </c>
    </row>
    <row r="115" spans="1:21">
      <c r="A115" s="109">
        <v>112</v>
      </c>
      <c r="B115" s="29" t="s">
        <v>117</v>
      </c>
      <c r="C115" s="29" t="s">
        <v>150</v>
      </c>
      <c r="D115" s="125" t="s">
        <v>500</v>
      </c>
      <c r="E115" s="54" t="s">
        <v>412</v>
      </c>
      <c r="F115" s="29" t="s">
        <v>5977</v>
      </c>
      <c r="G115" s="80">
        <v>45597</v>
      </c>
      <c r="H115" s="80">
        <v>45597</v>
      </c>
      <c r="I115" s="29" t="s">
        <v>124</v>
      </c>
      <c r="J115" s="29" t="s">
        <v>125</v>
      </c>
      <c r="K115" s="29" t="s">
        <v>398</v>
      </c>
      <c r="L115" s="29" t="s">
        <v>80</v>
      </c>
      <c r="M115" s="47">
        <v>3</v>
      </c>
      <c r="N115" s="91"/>
      <c r="O115" s="91"/>
      <c r="P115" s="52"/>
      <c r="Q115" s="52"/>
      <c r="R115" s="128"/>
      <c r="S115" s="128"/>
      <c r="T115" s="52"/>
      <c r="U115" s="52"/>
    </row>
    <row r="116" ht="36" spans="1:25">
      <c r="A116" s="109">
        <v>113</v>
      </c>
      <c r="B116" s="52" t="s">
        <v>117</v>
      </c>
      <c r="C116" s="52" t="s">
        <v>150</v>
      </c>
      <c r="D116" s="58" t="s">
        <v>688</v>
      </c>
      <c r="E116" s="57" t="s">
        <v>247</v>
      </c>
      <c r="F116" s="29" t="s">
        <v>5977</v>
      </c>
      <c r="G116" s="80">
        <v>45383</v>
      </c>
      <c r="H116" s="80">
        <v>45412</v>
      </c>
      <c r="I116" s="52" t="s">
        <v>124</v>
      </c>
      <c r="J116" s="29" t="s">
        <v>125</v>
      </c>
      <c r="K116" s="29" t="s">
        <v>398</v>
      </c>
      <c r="L116" s="29" t="s">
        <v>80</v>
      </c>
      <c r="M116" s="52">
        <v>3</v>
      </c>
      <c r="N116" s="34" t="s">
        <v>6047</v>
      </c>
      <c r="O116" s="65">
        <v>45399.4840277778</v>
      </c>
      <c r="P116" s="35"/>
      <c r="Q116" s="35"/>
      <c r="R116" s="40"/>
      <c r="S116" s="40"/>
      <c r="T116" s="36"/>
      <c r="U116" s="34" t="s">
        <v>6048</v>
      </c>
      <c r="V116" s="34" t="s">
        <v>688</v>
      </c>
      <c r="W116" t="s">
        <v>6049</v>
      </c>
      <c r="X116" t="s">
        <v>132</v>
      </c>
      <c r="Y116" t="s">
        <v>144</v>
      </c>
    </row>
    <row r="117" ht="36" spans="1:25">
      <c r="A117" s="109">
        <v>114</v>
      </c>
      <c r="B117" s="52" t="s">
        <v>117</v>
      </c>
      <c r="C117" s="52" t="s">
        <v>150</v>
      </c>
      <c r="D117" s="58" t="s">
        <v>688</v>
      </c>
      <c r="E117" s="57" t="s">
        <v>247</v>
      </c>
      <c r="F117" s="29" t="s">
        <v>5977</v>
      </c>
      <c r="G117" s="80">
        <v>45536</v>
      </c>
      <c r="H117" s="80">
        <v>45565</v>
      </c>
      <c r="I117" s="52" t="s">
        <v>124</v>
      </c>
      <c r="J117" s="29" t="s">
        <v>125</v>
      </c>
      <c r="K117" s="29" t="s">
        <v>398</v>
      </c>
      <c r="L117" s="29" t="s">
        <v>80</v>
      </c>
      <c r="M117" s="52">
        <v>3</v>
      </c>
      <c r="N117" s="104" t="s">
        <v>6050</v>
      </c>
      <c r="O117" s="91">
        <v>45560.6097222222</v>
      </c>
      <c r="P117" s="52"/>
      <c r="Q117" s="52"/>
      <c r="R117" s="128"/>
      <c r="S117" s="128"/>
      <c r="T117" s="52"/>
      <c r="U117" s="52" t="s">
        <v>6051</v>
      </c>
      <c r="V117" t="s">
        <v>688</v>
      </c>
      <c r="W117" t="s">
        <v>6052</v>
      </c>
      <c r="X117" t="s">
        <v>132</v>
      </c>
      <c r="Y117" t="s">
        <v>149</v>
      </c>
    </row>
    <row r="118" ht="36" spans="1:25">
      <c r="A118" s="109">
        <v>115</v>
      </c>
      <c r="B118" s="29" t="s">
        <v>117</v>
      </c>
      <c r="C118" s="29" t="s">
        <v>150</v>
      </c>
      <c r="D118" s="127" t="s">
        <v>4518</v>
      </c>
      <c r="E118" s="54" t="s">
        <v>412</v>
      </c>
      <c r="F118" s="29" t="s">
        <v>5977</v>
      </c>
      <c r="G118" s="80">
        <v>45383</v>
      </c>
      <c r="H118" s="80">
        <v>45412</v>
      </c>
      <c r="I118" s="29" t="s">
        <v>124</v>
      </c>
      <c r="J118" s="29" t="s">
        <v>125</v>
      </c>
      <c r="K118" s="29" t="s">
        <v>398</v>
      </c>
      <c r="L118" s="29" t="s">
        <v>80</v>
      </c>
      <c r="M118" s="29">
        <v>3</v>
      </c>
      <c r="N118" s="34" t="s">
        <v>6047</v>
      </c>
      <c r="O118" s="65">
        <v>45399.4840277778</v>
      </c>
      <c r="P118" s="35"/>
      <c r="Q118" s="35"/>
      <c r="R118" s="40"/>
      <c r="S118" s="40"/>
      <c r="T118" s="36"/>
      <c r="U118" s="34" t="s">
        <v>6053</v>
      </c>
      <c r="V118" s="34" t="s">
        <v>4518</v>
      </c>
      <c r="W118" t="s">
        <v>6054</v>
      </c>
      <c r="X118" t="s">
        <v>132</v>
      </c>
      <c r="Y118" t="s">
        <v>144</v>
      </c>
    </row>
    <row r="119" ht="36" spans="1:25">
      <c r="A119" s="109">
        <v>116</v>
      </c>
      <c r="B119" s="29" t="s">
        <v>117</v>
      </c>
      <c r="C119" s="29" t="s">
        <v>150</v>
      </c>
      <c r="D119" s="127" t="s">
        <v>4518</v>
      </c>
      <c r="E119" s="54" t="s">
        <v>412</v>
      </c>
      <c r="F119" s="29" t="s">
        <v>5977</v>
      </c>
      <c r="G119" s="80">
        <v>45536</v>
      </c>
      <c r="H119" s="80">
        <v>45565</v>
      </c>
      <c r="I119" s="29" t="s">
        <v>124</v>
      </c>
      <c r="J119" s="29" t="s">
        <v>125</v>
      </c>
      <c r="K119" s="29" t="s">
        <v>398</v>
      </c>
      <c r="L119" s="29" t="s">
        <v>80</v>
      </c>
      <c r="M119" s="29">
        <v>3</v>
      </c>
      <c r="N119" s="104" t="s">
        <v>6050</v>
      </c>
      <c r="O119" s="91">
        <v>45560.6097222222</v>
      </c>
      <c r="P119" s="52"/>
      <c r="Q119" s="52"/>
      <c r="R119" s="128"/>
      <c r="S119" s="128"/>
      <c r="T119" s="52"/>
      <c r="U119" s="52" t="s">
        <v>6055</v>
      </c>
      <c r="V119" t="s">
        <v>4518</v>
      </c>
      <c r="W119" t="s">
        <v>6056</v>
      </c>
      <c r="X119" t="s">
        <v>132</v>
      </c>
      <c r="Y119" t="s">
        <v>149</v>
      </c>
    </row>
    <row r="120" ht="36" spans="1:25">
      <c r="A120" s="109">
        <v>117</v>
      </c>
      <c r="B120" s="29" t="s">
        <v>117</v>
      </c>
      <c r="C120" s="29" t="s">
        <v>150</v>
      </c>
      <c r="D120" s="127" t="s">
        <v>4523</v>
      </c>
      <c r="E120" s="54" t="s">
        <v>412</v>
      </c>
      <c r="F120" s="29" t="s">
        <v>5977</v>
      </c>
      <c r="G120" s="80">
        <v>45383</v>
      </c>
      <c r="H120" s="80">
        <v>45412</v>
      </c>
      <c r="I120" s="29" t="s">
        <v>124</v>
      </c>
      <c r="J120" s="29" t="s">
        <v>125</v>
      </c>
      <c r="K120" s="29" t="s">
        <v>398</v>
      </c>
      <c r="L120" s="29" t="s">
        <v>80</v>
      </c>
      <c r="M120" s="29">
        <v>3</v>
      </c>
      <c r="N120" s="34" t="s">
        <v>6047</v>
      </c>
      <c r="O120" s="65">
        <v>45399.4840277778</v>
      </c>
      <c r="P120" s="35"/>
      <c r="Q120" s="35"/>
      <c r="R120" s="40"/>
      <c r="S120" s="40"/>
      <c r="T120" s="36"/>
      <c r="U120" s="34" t="s">
        <v>6053</v>
      </c>
      <c r="V120" s="34" t="s">
        <v>4523</v>
      </c>
      <c r="W120" t="s">
        <v>6054</v>
      </c>
      <c r="X120" t="s">
        <v>132</v>
      </c>
      <c r="Y120" t="s">
        <v>144</v>
      </c>
    </row>
    <row r="121" ht="36" spans="1:25">
      <c r="A121" s="109">
        <v>118</v>
      </c>
      <c r="B121" s="29" t="s">
        <v>117</v>
      </c>
      <c r="C121" s="29" t="s">
        <v>150</v>
      </c>
      <c r="D121" s="127" t="s">
        <v>4523</v>
      </c>
      <c r="E121" s="54" t="s">
        <v>412</v>
      </c>
      <c r="F121" s="29" t="s">
        <v>5977</v>
      </c>
      <c r="G121" s="80">
        <v>45536</v>
      </c>
      <c r="H121" s="80">
        <v>45565</v>
      </c>
      <c r="I121" s="29" t="s">
        <v>124</v>
      </c>
      <c r="J121" s="29" t="s">
        <v>125</v>
      </c>
      <c r="K121" s="29" t="s">
        <v>398</v>
      </c>
      <c r="L121" s="29" t="s">
        <v>80</v>
      </c>
      <c r="M121" s="29">
        <v>3</v>
      </c>
      <c r="N121" s="104" t="s">
        <v>6050</v>
      </c>
      <c r="O121" s="91">
        <v>45560.6097222222</v>
      </c>
      <c r="P121" s="52"/>
      <c r="Q121" s="52"/>
      <c r="R121" s="128"/>
      <c r="S121" s="128"/>
      <c r="T121" s="52"/>
      <c r="U121" s="52" t="s">
        <v>6055</v>
      </c>
      <c r="V121" t="s">
        <v>4523</v>
      </c>
      <c r="W121" t="s">
        <v>6056</v>
      </c>
      <c r="X121" t="s">
        <v>132</v>
      </c>
      <c r="Y121" t="s">
        <v>149</v>
      </c>
    </row>
    <row r="122" ht="409.5" spans="1:25">
      <c r="A122" s="109">
        <v>120</v>
      </c>
      <c r="B122" s="29" t="s">
        <v>117</v>
      </c>
      <c r="C122" s="29" t="s">
        <v>150</v>
      </c>
      <c r="D122" s="127" t="s">
        <v>4558</v>
      </c>
      <c r="E122" s="54" t="s">
        <v>412</v>
      </c>
      <c r="F122" s="29" t="s">
        <v>5977</v>
      </c>
      <c r="G122" s="80">
        <v>45383</v>
      </c>
      <c r="H122" s="80">
        <v>45412</v>
      </c>
      <c r="I122" s="29" t="s">
        <v>124</v>
      </c>
      <c r="J122" s="29" t="s">
        <v>125</v>
      </c>
      <c r="K122" s="29" t="s">
        <v>922</v>
      </c>
      <c r="L122" s="29" t="s">
        <v>81</v>
      </c>
      <c r="M122" s="29">
        <v>3</v>
      </c>
      <c r="N122" s="34" t="s">
        <v>6057</v>
      </c>
      <c r="O122" s="65">
        <v>45372.475</v>
      </c>
      <c r="P122" s="35"/>
      <c r="Q122" s="35"/>
      <c r="R122" s="40"/>
      <c r="S122" s="40"/>
      <c r="T122" s="36"/>
      <c r="U122" s="34" t="s">
        <v>6058</v>
      </c>
      <c r="V122" s="34" t="s">
        <v>4558</v>
      </c>
      <c r="W122" s="123" t="s">
        <v>6059</v>
      </c>
      <c r="X122" t="s">
        <v>132</v>
      </c>
      <c r="Y122" t="s">
        <v>163</v>
      </c>
    </row>
    <row r="123" ht="409.5" spans="1:25">
      <c r="A123" s="109">
        <v>121</v>
      </c>
      <c r="B123" s="29" t="s">
        <v>117</v>
      </c>
      <c r="C123" s="29" t="s">
        <v>150</v>
      </c>
      <c r="D123" s="127" t="s">
        <v>4558</v>
      </c>
      <c r="E123" s="54" t="s">
        <v>412</v>
      </c>
      <c r="F123" s="29" t="s">
        <v>5977</v>
      </c>
      <c r="G123" s="80">
        <v>45444</v>
      </c>
      <c r="H123" s="80">
        <v>45473</v>
      </c>
      <c r="I123" s="29" t="s">
        <v>124</v>
      </c>
      <c r="J123" s="29" t="s">
        <v>125</v>
      </c>
      <c r="K123" s="29" t="s">
        <v>922</v>
      </c>
      <c r="L123" s="29" t="s">
        <v>81</v>
      </c>
      <c r="M123" s="29">
        <v>3</v>
      </c>
      <c r="N123" s="34" t="s">
        <v>6060</v>
      </c>
      <c r="O123" s="65">
        <v>45434.65</v>
      </c>
      <c r="P123" s="35"/>
      <c r="Q123" s="35"/>
      <c r="R123" s="40"/>
      <c r="S123" s="40"/>
      <c r="T123" s="36"/>
      <c r="U123" s="34" t="s">
        <v>6061</v>
      </c>
      <c r="V123" s="34" t="s">
        <v>4558</v>
      </c>
      <c r="W123" s="123" t="s">
        <v>6062</v>
      </c>
      <c r="X123" s="124" t="s">
        <v>132</v>
      </c>
      <c r="Y123" s="124" t="s">
        <v>438</v>
      </c>
    </row>
    <row r="124" ht="409.5" spans="1:25">
      <c r="A124" s="109">
        <v>122</v>
      </c>
      <c r="B124" s="29" t="s">
        <v>117</v>
      </c>
      <c r="C124" s="29" t="s">
        <v>150</v>
      </c>
      <c r="D124" s="127" t="s">
        <v>4558</v>
      </c>
      <c r="E124" s="54" t="s">
        <v>412</v>
      </c>
      <c r="F124" s="29" t="s">
        <v>5977</v>
      </c>
      <c r="G124" s="80">
        <v>45505</v>
      </c>
      <c r="H124" s="80">
        <v>45535</v>
      </c>
      <c r="I124" s="29" t="s">
        <v>124</v>
      </c>
      <c r="J124" s="29" t="s">
        <v>125</v>
      </c>
      <c r="K124" s="29" t="s">
        <v>922</v>
      </c>
      <c r="L124" s="29" t="s">
        <v>81</v>
      </c>
      <c r="M124" s="29">
        <v>3</v>
      </c>
      <c r="N124" s="104" t="s">
        <v>6063</v>
      </c>
      <c r="O124" s="91">
        <v>45502.4701388889</v>
      </c>
      <c r="P124" s="52"/>
      <c r="Q124" s="52"/>
      <c r="R124" s="128"/>
      <c r="S124" s="128"/>
      <c r="T124" s="52"/>
      <c r="U124" s="93" t="s">
        <v>6064</v>
      </c>
      <c r="V124" t="s">
        <v>4558</v>
      </c>
      <c r="W124" s="123" t="s">
        <v>6065</v>
      </c>
      <c r="X124" t="s">
        <v>132</v>
      </c>
      <c r="Y124" t="s">
        <v>138</v>
      </c>
    </row>
    <row r="125" ht="409.5" spans="1:25">
      <c r="A125" s="109">
        <v>123</v>
      </c>
      <c r="B125" s="29" t="s">
        <v>117</v>
      </c>
      <c r="C125" s="29" t="s">
        <v>150</v>
      </c>
      <c r="D125" s="127" t="s">
        <v>4558</v>
      </c>
      <c r="E125" s="54" t="s">
        <v>412</v>
      </c>
      <c r="F125" s="29" t="s">
        <v>5977</v>
      </c>
      <c r="G125" s="80">
        <v>45566</v>
      </c>
      <c r="H125" s="80">
        <v>45596</v>
      </c>
      <c r="I125" s="29" t="s">
        <v>124</v>
      </c>
      <c r="J125" s="29" t="s">
        <v>125</v>
      </c>
      <c r="K125" s="29" t="s">
        <v>922</v>
      </c>
      <c r="L125" s="29" t="s">
        <v>81</v>
      </c>
      <c r="M125" s="29">
        <v>3</v>
      </c>
      <c r="N125" s="104" t="s">
        <v>6066</v>
      </c>
      <c r="O125" s="91">
        <v>45547.4979166667</v>
      </c>
      <c r="P125" s="52"/>
      <c r="Q125" s="52"/>
      <c r="R125" s="128"/>
      <c r="S125" s="128"/>
      <c r="T125" s="52"/>
      <c r="U125" s="93" t="s">
        <v>6067</v>
      </c>
      <c r="V125" t="s">
        <v>4558</v>
      </c>
      <c r="W125" s="123" t="s">
        <v>6068</v>
      </c>
      <c r="X125" t="s">
        <v>132</v>
      </c>
      <c r="Y125" t="s">
        <v>149</v>
      </c>
    </row>
    <row r="126" ht="409.5" spans="1:25">
      <c r="A126" s="109">
        <v>126</v>
      </c>
      <c r="B126" s="29" t="s">
        <v>117</v>
      </c>
      <c r="C126" s="29" t="s">
        <v>150</v>
      </c>
      <c r="D126" s="127" t="s">
        <v>4560</v>
      </c>
      <c r="E126" s="54" t="s">
        <v>412</v>
      </c>
      <c r="F126" s="29" t="s">
        <v>5977</v>
      </c>
      <c r="G126" s="80">
        <v>45383</v>
      </c>
      <c r="H126" s="80">
        <v>45412</v>
      </c>
      <c r="I126" s="29" t="s">
        <v>124</v>
      </c>
      <c r="J126" s="29" t="s">
        <v>125</v>
      </c>
      <c r="K126" s="29" t="s">
        <v>922</v>
      </c>
      <c r="L126" s="29" t="s">
        <v>81</v>
      </c>
      <c r="M126" s="29">
        <v>3</v>
      </c>
      <c r="N126" s="34" t="s">
        <v>6069</v>
      </c>
      <c r="O126" s="65">
        <v>45372.475</v>
      </c>
      <c r="P126" s="35"/>
      <c r="Q126" s="35"/>
      <c r="R126" s="40"/>
      <c r="S126" s="40"/>
      <c r="T126" s="36"/>
      <c r="U126" s="34" t="s">
        <v>6070</v>
      </c>
      <c r="V126" s="34" t="s">
        <v>4560</v>
      </c>
      <c r="W126" s="123" t="s">
        <v>6071</v>
      </c>
      <c r="X126" t="s">
        <v>132</v>
      </c>
      <c r="Y126" t="s">
        <v>163</v>
      </c>
    </row>
    <row r="127" ht="409.5" spans="1:25">
      <c r="A127" s="109">
        <v>127</v>
      </c>
      <c r="B127" s="29" t="s">
        <v>117</v>
      </c>
      <c r="C127" s="29" t="s">
        <v>150</v>
      </c>
      <c r="D127" s="127" t="s">
        <v>4560</v>
      </c>
      <c r="E127" s="54" t="s">
        <v>412</v>
      </c>
      <c r="F127" s="29" t="s">
        <v>5977</v>
      </c>
      <c r="G127" s="80">
        <v>45444</v>
      </c>
      <c r="H127" s="80">
        <v>45473</v>
      </c>
      <c r="I127" s="29" t="s">
        <v>124</v>
      </c>
      <c r="J127" s="29" t="s">
        <v>125</v>
      </c>
      <c r="K127" s="29" t="s">
        <v>922</v>
      </c>
      <c r="L127" s="29" t="s">
        <v>81</v>
      </c>
      <c r="M127" s="29">
        <v>3</v>
      </c>
      <c r="N127" s="34" t="s">
        <v>6072</v>
      </c>
      <c r="O127" s="65">
        <v>45434.65</v>
      </c>
      <c r="P127" s="35"/>
      <c r="Q127" s="35"/>
      <c r="R127" s="40"/>
      <c r="S127" s="40"/>
      <c r="T127" s="36"/>
      <c r="U127" s="34" t="s">
        <v>6073</v>
      </c>
      <c r="V127" s="34" t="s">
        <v>4560</v>
      </c>
      <c r="W127" s="123" t="s">
        <v>6074</v>
      </c>
      <c r="X127" s="124" t="s">
        <v>132</v>
      </c>
      <c r="Y127" s="124" t="s">
        <v>438</v>
      </c>
    </row>
    <row r="128" ht="409.5" spans="1:25">
      <c r="A128" s="109">
        <v>128</v>
      </c>
      <c r="B128" s="29" t="s">
        <v>117</v>
      </c>
      <c r="C128" s="29" t="s">
        <v>150</v>
      </c>
      <c r="D128" s="127" t="s">
        <v>4560</v>
      </c>
      <c r="E128" s="54" t="s">
        <v>412</v>
      </c>
      <c r="F128" s="29" t="s">
        <v>5977</v>
      </c>
      <c r="G128" s="80">
        <v>45505</v>
      </c>
      <c r="H128" s="80">
        <v>45535</v>
      </c>
      <c r="I128" s="29" t="s">
        <v>124</v>
      </c>
      <c r="J128" s="29" t="s">
        <v>125</v>
      </c>
      <c r="K128" s="29" t="s">
        <v>922</v>
      </c>
      <c r="L128" s="29" t="s">
        <v>81</v>
      </c>
      <c r="M128" s="29">
        <v>3</v>
      </c>
      <c r="N128" s="104" t="s">
        <v>6075</v>
      </c>
      <c r="O128" s="91">
        <v>45502.4701388889</v>
      </c>
      <c r="P128" s="52"/>
      <c r="Q128" s="52"/>
      <c r="R128" s="128"/>
      <c r="S128" s="128"/>
      <c r="T128" s="52"/>
      <c r="U128" s="93" t="s">
        <v>6076</v>
      </c>
      <c r="V128" t="s">
        <v>4560</v>
      </c>
      <c r="W128" s="123" t="s">
        <v>6077</v>
      </c>
      <c r="X128" t="s">
        <v>132</v>
      </c>
      <c r="Y128" t="s">
        <v>138</v>
      </c>
    </row>
    <row r="129" ht="409.5" spans="1:25">
      <c r="A129" s="109">
        <v>129</v>
      </c>
      <c r="B129" s="29" t="s">
        <v>117</v>
      </c>
      <c r="C129" s="29" t="s">
        <v>150</v>
      </c>
      <c r="D129" s="127" t="s">
        <v>4560</v>
      </c>
      <c r="E129" s="54" t="s">
        <v>412</v>
      </c>
      <c r="F129" s="29" t="s">
        <v>5977</v>
      </c>
      <c r="G129" s="80">
        <v>45566</v>
      </c>
      <c r="H129" s="80">
        <v>45596</v>
      </c>
      <c r="I129" s="29" t="s">
        <v>124</v>
      </c>
      <c r="J129" s="29" t="s">
        <v>125</v>
      </c>
      <c r="K129" s="29" t="s">
        <v>922</v>
      </c>
      <c r="L129" s="29" t="s">
        <v>81</v>
      </c>
      <c r="M129" s="29">
        <v>3</v>
      </c>
      <c r="N129" s="104" t="s">
        <v>6078</v>
      </c>
      <c r="O129" s="91">
        <v>45547.4979166667</v>
      </c>
      <c r="P129" s="52"/>
      <c r="Q129" s="52"/>
      <c r="R129" s="128"/>
      <c r="S129" s="128"/>
      <c r="T129" s="52"/>
      <c r="U129" s="93" t="s">
        <v>6079</v>
      </c>
      <c r="V129" t="s">
        <v>4560</v>
      </c>
      <c r="W129" s="123" t="s">
        <v>6080</v>
      </c>
      <c r="X129" t="s">
        <v>132</v>
      </c>
      <c r="Y129" t="s">
        <v>149</v>
      </c>
    </row>
    <row r="130" ht="36" spans="1:25">
      <c r="A130" s="109">
        <v>131</v>
      </c>
      <c r="B130" s="29" t="s">
        <v>117</v>
      </c>
      <c r="C130" s="29" t="s">
        <v>150</v>
      </c>
      <c r="D130" s="127" t="s">
        <v>4556</v>
      </c>
      <c r="E130" s="57" t="s">
        <v>412</v>
      </c>
      <c r="F130" s="29" t="s">
        <v>5977</v>
      </c>
      <c r="G130" s="80">
        <v>45323</v>
      </c>
      <c r="H130" s="81">
        <v>45351</v>
      </c>
      <c r="I130" s="29" t="s">
        <v>124</v>
      </c>
      <c r="J130" s="29" t="s">
        <v>125</v>
      </c>
      <c r="K130" s="29" t="s">
        <v>922</v>
      </c>
      <c r="L130" s="29" t="s">
        <v>81</v>
      </c>
      <c r="M130" s="29">
        <v>3</v>
      </c>
      <c r="N130" s="34" t="s">
        <v>5418</v>
      </c>
      <c r="O130" s="65">
        <v>45310.4680555556</v>
      </c>
      <c r="P130" s="35"/>
      <c r="Q130" s="35"/>
      <c r="R130" s="40"/>
      <c r="S130" s="40"/>
      <c r="T130" s="36"/>
      <c r="U130" s="34" t="s">
        <v>5419</v>
      </c>
      <c r="V130" s="34" t="s">
        <v>4556</v>
      </c>
      <c r="W130" t="s">
        <v>5420</v>
      </c>
      <c r="X130" t="s">
        <v>132</v>
      </c>
      <c r="Y130" t="s">
        <v>133</v>
      </c>
    </row>
    <row r="131" ht="36" spans="1:25">
      <c r="A131" s="109">
        <v>132</v>
      </c>
      <c r="B131" s="29" t="s">
        <v>117</v>
      </c>
      <c r="C131" s="29" t="s">
        <v>150</v>
      </c>
      <c r="D131" s="127" t="s">
        <v>4556</v>
      </c>
      <c r="E131" s="57" t="s">
        <v>412</v>
      </c>
      <c r="F131" s="29" t="s">
        <v>5977</v>
      </c>
      <c r="G131" s="80">
        <v>45383</v>
      </c>
      <c r="H131" s="80">
        <v>45412</v>
      </c>
      <c r="I131" s="29" t="s">
        <v>124</v>
      </c>
      <c r="J131" s="29" t="s">
        <v>125</v>
      </c>
      <c r="K131" s="29" t="s">
        <v>922</v>
      </c>
      <c r="L131" s="29" t="s">
        <v>81</v>
      </c>
      <c r="M131" s="29">
        <v>3</v>
      </c>
      <c r="N131" s="34" t="s">
        <v>5421</v>
      </c>
      <c r="O131" s="65">
        <v>45372.475</v>
      </c>
      <c r="P131" s="35"/>
      <c r="Q131" s="35"/>
      <c r="R131" s="40"/>
      <c r="S131" s="40"/>
      <c r="T131" s="36"/>
      <c r="U131" s="34" t="s">
        <v>5422</v>
      </c>
      <c r="V131" s="34" t="s">
        <v>4556</v>
      </c>
      <c r="W131" t="s">
        <v>5423</v>
      </c>
      <c r="X131" t="s">
        <v>132</v>
      </c>
      <c r="Y131" t="s">
        <v>163</v>
      </c>
    </row>
    <row r="132" ht="36" spans="1:25">
      <c r="A132" s="109">
        <v>133</v>
      </c>
      <c r="B132" s="29" t="s">
        <v>117</v>
      </c>
      <c r="C132" s="29" t="s">
        <v>150</v>
      </c>
      <c r="D132" s="127" t="s">
        <v>4556</v>
      </c>
      <c r="E132" s="57" t="s">
        <v>412</v>
      </c>
      <c r="F132" s="29" t="s">
        <v>5977</v>
      </c>
      <c r="G132" s="80">
        <v>45444</v>
      </c>
      <c r="H132" s="80">
        <v>45473</v>
      </c>
      <c r="I132" s="29" t="s">
        <v>124</v>
      </c>
      <c r="J132" s="29" t="s">
        <v>125</v>
      </c>
      <c r="K132" s="29" t="s">
        <v>922</v>
      </c>
      <c r="L132" s="29" t="s">
        <v>81</v>
      </c>
      <c r="M132" s="29">
        <v>3</v>
      </c>
      <c r="N132" s="34" t="s">
        <v>5424</v>
      </c>
      <c r="O132" s="65">
        <v>45434.65</v>
      </c>
      <c r="P132" s="35"/>
      <c r="Q132" s="35"/>
      <c r="R132" s="40"/>
      <c r="S132" s="40"/>
      <c r="T132" s="36"/>
      <c r="U132" s="34" t="s">
        <v>5425</v>
      </c>
      <c r="V132" s="34" t="s">
        <v>4556</v>
      </c>
      <c r="W132" t="s">
        <v>5426</v>
      </c>
      <c r="X132" t="s">
        <v>132</v>
      </c>
      <c r="Y132" t="s">
        <v>438</v>
      </c>
    </row>
    <row r="133" ht="36" spans="1:25">
      <c r="A133" s="109">
        <v>134</v>
      </c>
      <c r="B133" s="29" t="s">
        <v>117</v>
      </c>
      <c r="C133" s="29" t="s">
        <v>150</v>
      </c>
      <c r="D133" s="127" t="s">
        <v>4556</v>
      </c>
      <c r="E133" s="57" t="s">
        <v>412</v>
      </c>
      <c r="F133" s="29" t="s">
        <v>5977</v>
      </c>
      <c r="G133" s="80">
        <v>45505</v>
      </c>
      <c r="H133" s="80">
        <v>45535</v>
      </c>
      <c r="I133" s="29" t="s">
        <v>124</v>
      </c>
      <c r="J133" s="29" t="s">
        <v>125</v>
      </c>
      <c r="K133" s="29" t="s">
        <v>922</v>
      </c>
      <c r="L133" s="29" t="s">
        <v>81</v>
      </c>
      <c r="M133" s="29">
        <v>3</v>
      </c>
      <c r="N133" s="104" t="s">
        <v>5427</v>
      </c>
      <c r="O133" s="91">
        <v>45502.4701388889</v>
      </c>
      <c r="P133" s="52"/>
      <c r="Q133" s="52"/>
      <c r="R133" s="128"/>
      <c r="S133" s="128"/>
      <c r="T133" s="52"/>
      <c r="U133" s="52" t="s">
        <v>5428</v>
      </c>
      <c r="V133" t="s">
        <v>4556</v>
      </c>
      <c r="W133" t="s">
        <v>5429</v>
      </c>
      <c r="X133" t="s">
        <v>132</v>
      </c>
      <c r="Y133" t="s">
        <v>138</v>
      </c>
    </row>
    <row r="134" ht="36" spans="1:25">
      <c r="A134" s="109">
        <v>135</v>
      </c>
      <c r="B134" s="29" t="s">
        <v>117</v>
      </c>
      <c r="C134" s="29" t="s">
        <v>150</v>
      </c>
      <c r="D134" s="127" t="s">
        <v>4556</v>
      </c>
      <c r="E134" s="57" t="s">
        <v>412</v>
      </c>
      <c r="F134" s="29" t="s">
        <v>5977</v>
      </c>
      <c r="G134" s="80">
        <v>45566</v>
      </c>
      <c r="H134" s="80">
        <v>45596</v>
      </c>
      <c r="I134" s="29" t="s">
        <v>124</v>
      </c>
      <c r="J134" s="29" t="s">
        <v>125</v>
      </c>
      <c r="K134" s="29" t="s">
        <v>922</v>
      </c>
      <c r="L134" s="29" t="s">
        <v>81</v>
      </c>
      <c r="M134" s="29">
        <v>3</v>
      </c>
      <c r="N134" s="104" t="s">
        <v>5430</v>
      </c>
      <c r="O134" s="91">
        <v>45547.4979166667</v>
      </c>
      <c r="P134" s="52"/>
      <c r="Q134" s="52"/>
      <c r="R134" s="128"/>
      <c r="S134" s="128"/>
      <c r="T134" s="52"/>
      <c r="U134" s="52" t="s">
        <v>5431</v>
      </c>
      <c r="V134" t="s">
        <v>4556</v>
      </c>
      <c r="W134" t="s">
        <v>5432</v>
      </c>
      <c r="X134" t="s">
        <v>132</v>
      </c>
      <c r="Y134" t="s">
        <v>149</v>
      </c>
    </row>
    <row r="135" spans="1:21">
      <c r="A135" s="109">
        <v>136</v>
      </c>
      <c r="B135" s="29" t="s">
        <v>117</v>
      </c>
      <c r="C135" s="29" t="s">
        <v>150</v>
      </c>
      <c r="D135" s="127" t="s">
        <v>4556</v>
      </c>
      <c r="E135" s="57" t="s">
        <v>412</v>
      </c>
      <c r="F135" s="29" t="s">
        <v>5977</v>
      </c>
      <c r="G135" s="80">
        <v>45627</v>
      </c>
      <c r="H135" s="80">
        <v>45657</v>
      </c>
      <c r="I135" s="29" t="s">
        <v>124</v>
      </c>
      <c r="J135" s="29" t="s">
        <v>125</v>
      </c>
      <c r="K135" s="29" t="s">
        <v>922</v>
      </c>
      <c r="L135" s="29" t="s">
        <v>81</v>
      </c>
      <c r="M135" s="29">
        <v>3</v>
      </c>
      <c r="N135" s="91"/>
      <c r="O135" s="91"/>
      <c r="P135" s="52"/>
      <c r="Q135" s="52"/>
      <c r="R135" s="128"/>
      <c r="S135" s="128"/>
      <c r="T135" s="52"/>
      <c r="U135" s="52"/>
    </row>
    <row r="136" ht="409.5" spans="1:25">
      <c r="A136" s="109">
        <v>137</v>
      </c>
      <c r="B136" s="29" t="s">
        <v>117</v>
      </c>
      <c r="C136" s="29" t="s">
        <v>150</v>
      </c>
      <c r="D136" s="127" t="s">
        <v>1113</v>
      </c>
      <c r="E136" s="54" t="s">
        <v>412</v>
      </c>
      <c r="F136" s="29" t="s">
        <v>5977</v>
      </c>
      <c r="G136" s="80">
        <v>45383</v>
      </c>
      <c r="H136" s="80">
        <v>45412</v>
      </c>
      <c r="I136" s="29" t="s">
        <v>124</v>
      </c>
      <c r="J136" s="29" t="s">
        <v>125</v>
      </c>
      <c r="K136" s="29" t="s">
        <v>922</v>
      </c>
      <c r="L136" s="29" t="s">
        <v>81</v>
      </c>
      <c r="M136" s="29">
        <v>3</v>
      </c>
      <c r="N136" s="34" t="s">
        <v>5035</v>
      </c>
      <c r="O136" s="65">
        <v>45366.4909722222</v>
      </c>
      <c r="P136" s="35"/>
      <c r="Q136" s="35"/>
      <c r="R136" s="40"/>
      <c r="S136" s="40"/>
      <c r="T136" s="36"/>
      <c r="U136" s="34" t="s">
        <v>5036</v>
      </c>
      <c r="V136" s="34" t="s">
        <v>1113</v>
      </c>
      <c r="W136" s="123" t="s">
        <v>5037</v>
      </c>
      <c r="X136" t="s">
        <v>132</v>
      </c>
      <c r="Y136" t="s">
        <v>163</v>
      </c>
    </row>
    <row r="137" ht="409.5" spans="1:25">
      <c r="A137" s="109">
        <v>137</v>
      </c>
      <c r="B137" s="29" t="s">
        <v>117</v>
      </c>
      <c r="C137" s="29" t="s">
        <v>150</v>
      </c>
      <c r="D137" s="127" t="s">
        <v>1113</v>
      </c>
      <c r="E137" s="54" t="s">
        <v>412</v>
      </c>
      <c r="F137" s="29" t="s">
        <v>5977</v>
      </c>
      <c r="G137" s="80">
        <v>45444</v>
      </c>
      <c r="H137" s="80">
        <v>45473</v>
      </c>
      <c r="I137" s="29" t="s">
        <v>124</v>
      </c>
      <c r="J137" s="29" t="s">
        <v>125</v>
      </c>
      <c r="K137" s="29" t="s">
        <v>922</v>
      </c>
      <c r="L137" s="29" t="s">
        <v>81</v>
      </c>
      <c r="M137" s="29">
        <v>3</v>
      </c>
      <c r="N137" s="34" t="s">
        <v>5038</v>
      </c>
      <c r="O137" s="65">
        <v>45441.6458333333</v>
      </c>
      <c r="P137" s="35"/>
      <c r="Q137" s="35"/>
      <c r="R137" s="40"/>
      <c r="S137" s="40"/>
      <c r="T137" s="36"/>
      <c r="U137" s="34" t="s">
        <v>5039</v>
      </c>
      <c r="V137" s="34" t="s">
        <v>1113</v>
      </c>
      <c r="W137" s="123" t="s">
        <v>5040</v>
      </c>
      <c r="X137" s="124" t="s">
        <v>132</v>
      </c>
      <c r="Y137" s="124" t="s">
        <v>438</v>
      </c>
    </row>
    <row r="138" ht="409.5" spans="1:25">
      <c r="A138" s="109">
        <v>138</v>
      </c>
      <c r="B138" s="29" t="s">
        <v>117</v>
      </c>
      <c r="C138" s="29" t="s">
        <v>150</v>
      </c>
      <c r="D138" s="127" t="s">
        <v>1113</v>
      </c>
      <c r="E138" s="54" t="s">
        <v>412</v>
      </c>
      <c r="F138" s="29" t="s">
        <v>5977</v>
      </c>
      <c r="G138" s="80">
        <v>45505</v>
      </c>
      <c r="H138" s="80">
        <v>45535</v>
      </c>
      <c r="I138" s="29" t="s">
        <v>124</v>
      </c>
      <c r="J138" s="29" t="s">
        <v>125</v>
      </c>
      <c r="K138" s="29" t="s">
        <v>922</v>
      </c>
      <c r="L138" s="29" t="s">
        <v>81</v>
      </c>
      <c r="M138" s="29">
        <v>3</v>
      </c>
      <c r="N138" s="104" t="s">
        <v>5041</v>
      </c>
      <c r="O138" s="91">
        <v>45492.6354166667</v>
      </c>
      <c r="P138" s="52"/>
      <c r="Q138" s="52"/>
      <c r="R138" s="128"/>
      <c r="S138" s="128"/>
      <c r="T138" s="52"/>
      <c r="U138" s="93" t="s">
        <v>5042</v>
      </c>
      <c r="V138" t="s">
        <v>1113</v>
      </c>
      <c r="W138" s="123" t="s">
        <v>5043</v>
      </c>
      <c r="X138" t="s">
        <v>132</v>
      </c>
      <c r="Y138" t="s">
        <v>138</v>
      </c>
    </row>
    <row r="139" ht="409.5" spans="1:25">
      <c r="A139" s="109">
        <v>139</v>
      </c>
      <c r="B139" s="29" t="s">
        <v>117</v>
      </c>
      <c r="C139" s="29" t="s">
        <v>150</v>
      </c>
      <c r="D139" s="127" t="s">
        <v>1113</v>
      </c>
      <c r="E139" s="54" t="s">
        <v>412</v>
      </c>
      <c r="F139" s="29" t="s">
        <v>5977</v>
      </c>
      <c r="G139" s="80">
        <v>45566</v>
      </c>
      <c r="H139" s="80">
        <v>45596</v>
      </c>
      <c r="I139" s="29" t="s">
        <v>124</v>
      </c>
      <c r="J139" s="29" t="s">
        <v>125</v>
      </c>
      <c r="K139" s="29" t="s">
        <v>922</v>
      </c>
      <c r="L139" s="29" t="s">
        <v>81</v>
      </c>
      <c r="M139" s="29">
        <v>3</v>
      </c>
      <c r="N139" s="104" t="s">
        <v>5044</v>
      </c>
      <c r="O139" s="91">
        <v>45560.6354166667</v>
      </c>
      <c r="P139" s="52"/>
      <c r="Q139" s="52"/>
      <c r="R139" s="128"/>
      <c r="S139" s="128"/>
      <c r="T139" s="52"/>
      <c r="U139" s="93" t="s">
        <v>5045</v>
      </c>
      <c r="V139" t="s">
        <v>1113</v>
      </c>
      <c r="W139" s="123" t="s">
        <v>5046</v>
      </c>
      <c r="X139" t="s">
        <v>132</v>
      </c>
      <c r="Y139" t="s">
        <v>149</v>
      </c>
    </row>
    <row r="140" ht="14.25" spans="1:22">
      <c r="A140" s="109">
        <v>140</v>
      </c>
      <c r="B140" s="29" t="s">
        <v>117</v>
      </c>
      <c r="C140" s="29" t="s">
        <v>150</v>
      </c>
      <c r="D140" s="127" t="s">
        <v>4348</v>
      </c>
      <c r="E140" s="54" t="s">
        <v>412</v>
      </c>
      <c r="F140" s="29" t="s">
        <v>5977</v>
      </c>
      <c r="G140" s="80">
        <v>45383</v>
      </c>
      <c r="H140" s="80">
        <v>45412</v>
      </c>
      <c r="I140" s="29" t="s">
        <v>124</v>
      </c>
      <c r="J140" s="29" t="s">
        <v>125</v>
      </c>
      <c r="K140" s="29" t="s">
        <v>922</v>
      </c>
      <c r="L140" s="29" t="s">
        <v>81</v>
      </c>
      <c r="M140" s="29">
        <v>3</v>
      </c>
      <c r="N140" s="65"/>
      <c r="O140" s="65"/>
      <c r="P140" s="35"/>
      <c r="Q140" s="35"/>
      <c r="R140" s="40"/>
      <c r="S140" s="40"/>
      <c r="T140" s="36"/>
      <c r="U140" s="34"/>
      <c r="V140" s="34"/>
    </row>
    <row r="141" ht="14.25" spans="1:22">
      <c r="A141" s="109">
        <v>140</v>
      </c>
      <c r="B141" s="29" t="s">
        <v>117</v>
      </c>
      <c r="C141" s="29" t="s">
        <v>150</v>
      </c>
      <c r="D141" s="127" t="s">
        <v>4348</v>
      </c>
      <c r="E141" s="54" t="s">
        <v>412</v>
      </c>
      <c r="F141" s="29" t="s">
        <v>5977</v>
      </c>
      <c r="G141" s="80">
        <v>45444</v>
      </c>
      <c r="H141" s="80">
        <v>45473</v>
      </c>
      <c r="I141" s="29" t="s">
        <v>124</v>
      </c>
      <c r="J141" s="29" t="s">
        <v>125</v>
      </c>
      <c r="K141" s="29" t="s">
        <v>922</v>
      </c>
      <c r="L141" s="29" t="s">
        <v>81</v>
      </c>
      <c r="M141" s="29">
        <v>3</v>
      </c>
      <c r="N141" s="34"/>
      <c r="O141" s="34"/>
      <c r="P141" s="35"/>
      <c r="Q141" s="35"/>
      <c r="R141" s="40"/>
      <c r="S141" s="40"/>
      <c r="T141" s="36"/>
      <c r="U141" s="34"/>
      <c r="V141" s="34"/>
    </row>
    <row r="142" spans="1:26">
      <c r="A142" s="109">
        <v>141</v>
      </c>
      <c r="B142" s="29" t="s">
        <v>117</v>
      </c>
      <c r="C142" s="29" t="s">
        <v>150</v>
      </c>
      <c r="D142" s="127" t="s">
        <v>4348</v>
      </c>
      <c r="E142" s="54" t="s">
        <v>412</v>
      </c>
      <c r="F142" s="29" t="s">
        <v>5977</v>
      </c>
      <c r="G142" s="80">
        <v>45505</v>
      </c>
      <c r="H142" s="80">
        <v>45535</v>
      </c>
      <c r="I142" s="29" t="s">
        <v>124</v>
      </c>
      <c r="J142" s="29" t="s">
        <v>125</v>
      </c>
      <c r="K142" s="29" t="s">
        <v>922</v>
      </c>
      <c r="L142" s="29" t="s">
        <v>81</v>
      </c>
      <c r="M142" s="29">
        <v>3</v>
      </c>
      <c r="N142" s="91"/>
      <c r="O142" s="91"/>
      <c r="P142" s="52"/>
      <c r="Q142" s="52"/>
      <c r="R142" s="128"/>
      <c r="S142" s="128"/>
      <c r="T142" s="52"/>
      <c r="U142" s="52"/>
      <c r="Z142" t="s">
        <v>4643</v>
      </c>
    </row>
    <row r="143" ht="36" spans="1:25">
      <c r="A143" s="109">
        <v>142</v>
      </c>
      <c r="B143" s="29" t="s">
        <v>117</v>
      </c>
      <c r="C143" s="29" t="s">
        <v>150</v>
      </c>
      <c r="D143" s="127" t="s">
        <v>4348</v>
      </c>
      <c r="E143" s="54" t="s">
        <v>412</v>
      </c>
      <c r="F143" s="29" t="s">
        <v>5977</v>
      </c>
      <c r="G143" s="80">
        <v>45566</v>
      </c>
      <c r="H143" s="80">
        <v>45596</v>
      </c>
      <c r="I143" s="29" t="s">
        <v>124</v>
      </c>
      <c r="J143" s="29" t="s">
        <v>125</v>
      </c>
      <c r="K143" s="29" t="s">
        <v>922</v>
      </c>
      <c r="L143" s="29" t="s">
        <v>81</v>
      </c>
      <c r="M143" s="29">
        <v>3</v>
      </c>
      <c r="N143" s="104" t="s">
        <v>5047</v>
      </c>
      <c r="O143" s="91">
        <v>45576.7083333333</v>
      </c>
      <c r="P143" s="52"/>
      <c r="Q143" s="52"/>
      <c r="R143" s="128"/>
      <c r="S143" s="128"/>
      <c r="T143" s="52"/>
      <c r="U143" s="52" t="s">
        <v>5048</v>
      </c>
      <c r="V143" t="s">
        <v>4348</v>
      </c>
      <c r="W143" t="s">
        <v>5049</v>
      </c>
      <c r="X143" t="s">
        <v>132</v>
      </c>
      <c r="Y143" t="s">
        <v>3620</v>
      </c>
    </row>
    <row r="144" ht="36" spans="1:25">
      <c r="A144" s="109">
        <v>143</v>
      </c>
      <c r="B144" s="52" t="s">
        <v>117</v>
      </c>
      <c r="C144" s="52" t="s">
        <v>363</v>
      </c>
      <c r="D144" s="58" t="s">
        <v>1041</v>
      </c>
      <c r="E144" s="54" t="s">
        <v>412</v>
      </c>
      <c r="F144" s="29" t="s">
        <v>5977</v>
      </c>
      <c r="G144" s="80">
        <v>45292</v>
      </c>
      <c r="H144" s="80">
        <v>45292</v>
      </c>
      <c r="I144" s="52" t="s">
        <v>124</v>
      </c>
      <c r="J144" s="52" t="s">
        <v>125</v>
      </c>
      <c r="K144" s="29" t="s">
        <v>922</v>
      </c>
      <c r="L144" s="29" t="s">
        <v>81</v>
      </c>
      <c r="M144" s="52">
        <v>6</v>
      </c>
      <c r="N144" s="34" t="s">
        <v>6081</v>
      </c>
      <c r="O144" s="65">
        <v>45321.6048611111</v>
      </c>
      <c r="P144" s="35"/>
      <c r="Q144" s="35"/>
      <c r="R144" s="40"/>
      <c r="S144" s="40"/>
      <c r="T144" s="36"/>
      <c r="U144" s="34" t="s">
        <v>6082</v>
      </c>
      <c r="V144" s="34" t="s">
        <v>1041</v>
      </c>
      <c r="W144" t="s">
        <v>6083</v>
      </c>
      <c r="X144" t="s">
        <v>132</v>
      </c>
      <c r="Y144" t="s">
        <v>133</v>
      </c>
    </row>
    <row r="145" ht="409.5" spans="1:25">
      <c r="A145" s="109">
        <v>144</v>
      </c>
      <c r="B145" s="52" t="s">
        <v>117</v>
      </c>
      <c r="C145" s="52" t="s">
        <v>363</v>
      </c>
      <c r="D145" s="58" t="s">
        <v>1041</v>
      </c>
      <c r="E145" s="54" t="s">
        <v>412</v>
      </c>
      <c r="F145" s="29" t="s">
        <v>5977</v>
      </c>
      <c r="G145" s="80">
        <v>45352</v>
      </c>
      <c r="H145" s="80">
        <v>45352</v>
      </c>
      <c r="I145" s="52" t="s">
        <v>124</v>
      </c>
      <c r="J145" s="52" t="s">
        <v>125</v>
      </c>
      <c r="K145" s="29" t="s">
        <v>922</v>
      </c>
      <c r="L145" s="29" t="s">
        <v>81</v>
      </c>
      <c r="M145" s="52">
        <v>6</v>
      </c>
      <c r="N145" s="34" t="s">
        <v>6084</v>
      </c>
      <c r="O145" s="65">
        <v>45366.4909722222</v>
      </c>
      <c r="P145" s="35"/>
      <c r="Q145" s="35"/>
      <c r="R145" s="40"/>
      <c r="S145" s="40"/>
      <c r="T145" s="36"/>
      <c r="U145" s="34" t="s">
        <v>6085</v>
      </c>
      <c r="V145" s="34" t="s">
        <v>1041</v>
      </c>
      <c r="W145" s="123" t="s">
        <v>6086</v>
      </c>
      <c r="X145" t="s">
        <v>132</v>
      </c>
      <c r="Y145" t="s">
        <v>163</v>
      </c>
    </row>
    <row r="146" ht="409.5" spans="1:25">
      <c r="A146" s="109">
        <v>145</v>
      </c>
      <c r="B146" s="52" t="s">
        <v>117</v>
      </c>
      <c r="C146" s="52" t="s">
        <v>363</v>
      </c>
      <c r="D146" s="58" t="s">
        <v>1041</v>
      </c>
      <c r="E146" s="54" t="s">
        <v>412</v>
      </c>
      <c r="F146" s="29" t="s">
        <v>5977</v>
      </c>
      <c r="G146" s="80">
        <v>45413</v>
      </c>
      <c r="H146" s="80">
        <v>45443</v>
      </c>
      <c r="I146" s="52" t="s">
        <v>124</v>
      </c>
      <c r="J146" s="52" t="s">
        <v>125</v>
      </c>
      <c r="K146" s="29" t="s">
        <v>922</v>
      </c>
      <c r="L146" s="29" t="s">
        <v>81</v>
      </c>
      <c r="M146" s="52">
        <v>6</v>
      </c>
      <c r="N146" s="34" t="s">
        <v>6087</v>
      </c>
      <c r="O146" s="65">
        <v>45441.6458333333</v>
      </c>
      <c r="P146" s="35"/>
      <c r="Q146" s="35"/>
      <c r="R146" s="40"/>
      <c r="S146" s="40"/>
      <c r="T146" s="36"/>
      <c r="U146" s="34" t="s">
        <v>6088</v>
      </c>
      <c r="V146" s="34" t="s">
        <v>1041</v>
      </c>
      <c r="W146" s="123" t="s">
        <v>6089</v>
      </c>
      <c r="X146" t="s">
        <v>132</v>
      </c>
      <c r="Y146" t="s">
        <v>438</v>
      </c>
    </row>
    <row r="147" ht="409.5" spans="1:25">
      <c r="A147" s="109">
        <v>146</v>
      </c>
      <c r="B147" s="52" t="s">
        <v>117</v>
      </c>
      <c r="C147" s="52" t="s">
        <v>363</v>
      </c>
      <c r="D147" s="58" t="s">
        <v>1041</v>
      </c>
      <c r="E147" s="54" t="s">
        <v>412</v>
      </c>
      <c r="F147" s="29" t="s">
        <v>5977</v>
      </c>
      <c r="G147" s="80">
        <v>45474</v>
      </c>
      <c r="H147" s="80">
        <v>45504</v>
      </c>
      <c r="I147" s="52" t="s">
        <v>124</v>
      </c>
      <c r="J147" s="52" t="s">
        <v>125</v>
      </c>
      <c r="K147" s="29" t="s">
        <v>922</v>
      </c>
      <c r="L147" s="29" t="s">
        <v>81</v>
      </c>
      <c r="M147" s="52">
        <v>6</v>
      </c>
      <c r="N147" s="104" t="s">
        <v>6090</v>
      </c>
      <c r="O147" s="91">
        <v>45492.6340277778</v>
      </c>
      <c r="P147" s="52"/>
      <c r="Q147" s="52"/>
      <c r="R147" s="128"/>
      <c r="S147" s="128"/>
      <c r="T147" s="52"/>
      <c r="U147" s="93" t="s">
        <v>6091</v>
      </c>
      <c r="V147" t="s">
        <v>1041</v>
      </c>
      <c r="W147" s="123" t="s">
        <v>6092</v>
      </c>
      <c r="X147" t="s">
        <v>132</v>
      </c>
      <c r="Y147" t="s">
        <v>138</v>
      </c>
    </row>
    <row r="148" ht="409.5" spans="1:25">
      <c r="A148" s="109">
        <v>147</v>
      </c>
      <c r="B148" s="52" t="s">
        <v>117</v>
      </c>
      <c r="C148" s="52" t="s">
        <v>363</v>
      </c>
      <c r="D148" s="58" t="s">
        <v>1041</v>
      </c>
      <c r="E148" s="54" t="s">
        <v>412</v>
      </c>
      <c r="F148" s="29" t="s">
        <v>5977</v>
      </c>
      <c r="G148" s="80">
        <v>45536</v>
      </c>
      <c r="H148" s="80">
        <v>45565</v>
      </c>
      <c r="I148" s="52" t="s">
        <v>124</v>
      </c>
      <c r="J148" s="52" t="s">
        <v>125</v>
      </c>
      <c r="K148" s="29" t="s">
        <v>922</v>
      </c>
      <c r="L148" s="29" t="s">
        <v>81</v>
      </c>
      <c r="M148" s="52">
        <v>6</v>
      </c>
      <c r="N148" s="104" t="s">
        <v>5632</v>
      </c>
      <c r="O148" s="91">
        <v>45560.6354166667</v>
      </c>
      <c r="P148" s="52"/>
      <c r="Q148" s="52"/>
      <c r="R148" s="128"/>
      <c r="S148" s="128"/>
      <c r="T148" s="52"/>
      <c r="U148" s="93" t="s">
        <v>6093</v>
      </c>
      <c r="V148" t="s">
        <v>1041</v>
      </c>
      <c r="W148" s="123" t="s">
        <v>6094</v>
      </c>
      <c r="X148" t="s">
        <v>132</v>
      </c>
      <c r="Y148" t="s">
        <v>149</v>
      </c>
    </row>
    <row r="149" spans="1:23">
      <c r="A149" s="109">
        <v>148</v>
      </c>
      <c r="B149" s="52" t="s">
        <v>117</v>
      </c>
      <c r="C149" s="52" t="s">
        <v>363</v>
      </c>
      <c r="D149" s="58" t="s">
        <v>1041</v>
      </c>
      <c r="E149" s="54" t="s">
        <v>412</v>
      </c>
      <c r="F149" s="29" t="s">
        <v>5977</v>
      </c>
      <c r="G149" s="80">
        <v>45597</v>
      </c>
      <c r="H149" s="80">
        <v>45597</v>
      </c>
      <c r="I149" s="52" t="s">
        <v>124</v>
      </c>
      <c r="J149" s="52" t="s">
        <v>125</v>
      </c>
      <c r="K149" s="29" t="s">
        <v>922</v>
      </c>
      <c r="L149" s="29" t="s">
        <v>81</v>
      </c>
      <c r="M149" s="52">
        <v>6</v>
      </c>
      <c r="N149" s="104"/>
      <c r="O149" s="91"/>
      <c r="P149" s="52"/>
      <c r="Q149" s="52"/>
      <c r="R149" s="128"/>
      <c r="S149" s="128"/>
      <c r="T149" s="52"/>
      <c r="U149" s="93"/>
      <c r="W149" s="123"/>
    </row>
    <row r="150" ht="36" spans="1:25">
      <c r="A150" s="109">
        <v>149</v>
      </c>
      <c r="B150" s="52" t="s">
        <v>117</v>
      </c>
      <c r="C150" s="52" t="s">
        <v>363</v>
      </c>
      <c r="D150" s="58" t="s">
        <v>1051</v>
      </c>
      <c r="E150" s="54" t="s">
        <v>412</v>
      </c>
      <c r="F150" s="29" t="s">
        <v>5977</v>
      </c>
      <c r="G150" s="80">
        <v>45292</v>
      </c>
      <c r="H150" s="80">
        <v>45292</v>
      </c>
      <c r="I150" s="52" t="s">
        <v>124</v>
      </c>
      <c r="J150" s="52" t="s">
        <v>125</v>
      </c>
      <c r="K150" s="29" t="s">
        <v>922</v>
      </c>
      <c r="L150" s="29" t="s">
        <v>81</v>
      </c>
      <c r="M150" s="52">
        <v>6</v>
      </c>
      <c r="N150" s="34" t="s">
        <v>6081</v>
      </c>
      <c r="O150" s="65">
        <v>45321.6048611111</v>
      </c>
      <c r="P150" s="35"/>
      <c r="Q150" s="35"/>
      <c r="R150" s="40"/>
      <c r="S150" s="40"/>
      <c r="T150" s="36"/>
      <c r="U150" s="34" t="s">
        <v>6082</v>
      </c>
      <c r="V150" s="34" t="s">
        <v>1051</v>
      </c>
      <c r="W150" t="s">
        <v>6083</v>
      </c>
      <c r="X150" t="s">
        <v>132</v>
      </c>
      <c r="Y150" t="s">
        <v>133</v>
      </c>
    </row>
    <row r="151" ht="409.5" spans="1:25">
      <c r="A151" s="109">
        <v>150</v>
      </c>
      <c r="B151" s="52" t="s">
        <v>117</v>
      </c>
      <c r="C151" s="52" t="s">
        <v>363</v>
      </c>
      <c r="D151" s="58" t="s">
        <v>1051</v>
      </c>
      <c r="E151" s="54" t="s">
        <v>412</v>
      </c>
      <c r="F151" s="29" t="s">
        <v>5977</v>
      </c>
      <c r="G151" s="80">
        <v>45352</v>
      </c>
      <c r="H151" s="80">
        <v>45352</v>
      </c>
      <c r="I151" s="52" t="s">
        <v>124</v>
      </c>
      <c r="J151" s="52" t="s">
        <v>125</v>
      </c>
      <c r="K151" s="29" t="s">
        <v>922</v>
      </c>
      <c r="L151" s="29" t="s">
        <v>81</v>
      </c>
      <c r="M151" s="52">
        <v>6</v>
      </c>
      <c r="N151" s="34" t="s">
        <v>6084</v>
      </c>
      <c r="O151" s="65">
        <v>45366.4909722222</v>
      </c>
      <c r="P151" s="35"/>
      <c r="Q151" s="35"/>
      <c r="R151" s="40"/>
      <c r="S151" s="40"/>
      <c r="T151" s="36"/>
      <c r="U151" s="34" t="s">
        <v>6085</v>
      </c>
      <c r="V151" s="34" t="s">
        <v>1051</v>
      </c>
      <c r="W151" s="123" t="s">
        <v>6086</v>
      </c>
      <c r="X151" t="s">
        <v>132</v>
      </c>
      <c r="Y151" t="s">
        <v>163</v>
      </c>
    </row>
    <row r="152" ht="409.5" spans="1:25">
      <c r="A152" s="109">
        <v>151</v>
      </c>
      <c r="B152" s="52" t="s">
        <v>117</v>
      </c>
      <c r="C152" s="52" t="s">
        <v>363</v>
      </c>
      <c r="D152" s="58" t="s">
        <v>1051</v>
      </c>
      <c r="E152" s="54" t="s">
        <v>412</v>
      </c>
      <c r="F152" s="29" t="s">
        <v>5977</v>
      </c>
      <c r="G152" s="80">
        <v>45413</v>
      </c>
      <c r="H152" s="80">
        <v>45443</v>
      </c>
      <c r="I152" s="52" t="s">
        <v>124</v>
      </c>
      <c r="J152" s="52" t="s">
        <v>125</v>
      </c>
      <c r="K152" s="29" t="s">
        <v>922</v>
      </c>
      <c r="L152" s="29" t="s">
        <v>81</v>
      </c>
      <c r="M152" s="52">
        <v>6</v>
      </c>
      <c r="N152" s="34" t="s">
        <v>6087</v>
      </c>
      <c r="O152" s="65">
        <v>45441.6458333333</v>
      </c>
      <c r="P152" s="35"/>
      <c r="Q152" s="35"/>
      <c r="R152" s="40"/>
      <c r="S152" s="40"/>
      <c r="T152" s="36"/>
      <c r="U152" s="34" t="s">
        <v>6088</v>
      </c>
      <c r="V152" s="34" t="s">
        <v>1051</v>
      </c>
      <c r="W152" s="123" t="s">
        <v>6089</v>
      </c>
      <c r="X152" t="s">
        <v>132</v>
      </c>
      <c r="Y152" t="s">
        <v>438</v>
      </c>
    </row>
    <row r="153" ht="409.5" spans="1:25">
      <c r="A153" s="109">
        <v>152</v>
      </c>
      <c r="B153" s="52" t="s">
        <v>117</v>
      </c>
      <c r="C153" s="52" t="s">
        <v>363</v>
      </c>
      <c r="D153" s="58" t="s">
        <v>1051</v>
      </c>
      <c r="E153" s="54" t="s">
        <v>412</v>
      </c>
      <c r="F153" s="29" t="s">
        <v>5977</v>
      </c>
      <c r="G153" s="80">
        <v>45474</v>
      </c>
      <c r="H153" s="80">
        <v>45504</v>
      </c>
      <c r="I153" s="52" t="s">
        <v>124</v>
      </c>
      <c r="J153" s="52" t="s">
        <v>125</v>
      </c>
      <c r="K153" s="29" t="s">
        <v>922</v>
      </c>
      <c r="L153" s="29" t="s">
        <v>81</v>
      </c>
      <c r="M153" s="52">
        <v>6</v>
      </c>
      <c r="N153" s="104" t="s">
        <v>6090</v>
      </c>
      <c r="O153" s="91">
        <v>45492.6340277778</v>
      </c>
      <c r="P153" s="52"/>
      <c r="Q153" s="52"/>
      <c r="R153" s="128"/>
      <c r="S153" s="128"/>
      <c r="T153" s="52"/>
      <c r="U153" s="93" t="s">
        <v>6091</v>
      </c>
      <c r="V153" t="s">
        <v>1051</v>
      </c>
      <c r="W153" s="123" t="s">
        <v>6092</v>
      </c>
      <c r="X153" t="s">
        <v>132</v>
      </c>
      <c r="Y153" t="s">
        <v>138</v>
      </c>
    </row>
    <row r="154" ht="409.5" spans="1:25">
      <c r="A154" s="109">
        <v>153</v>
      </c>
      <c r="B154" s="52" t="s">
        <v>117</v>
      </c>
      <c r="C154" s="52" t="s">
        <v>363</v>
      </c>
      <c r="D154" s="58" t="s">
        <v>1051</v>
      </c>
      <c r="E154" s="54" t="s">
        <v>412</v>
      </c>
      <c r="F154" s="29" t="s">
        <v>5977</v>
      </c>
      <c r="G154" s="80">
        <v>45536</v>
      </c>
      <c r="H154" s="80">
        <v>45565</v>
      </c>
      <c r="I154" s="52" t="s">
        <v>124</v>
      </c>
      <c r="J154" s="52" t="s">
        <v>125</v>
      </c>
      <c r="K154" s="29" t="s">
        <v>922</v>
      </c>
      <c r="L154" s="29" t="s">
        <v>81</v>
      </c>
      <c r="M154" s="52">
        <v>6</v>
      </c>
      <c r="N154" s="104" t="s">
        <v>5632</v>
      </c>
      <c r="O154" s="91">
        <v>45560.6354166667</v>
      </c>
      <c r="P154" s="52"/>
      <c r="Q154" s="52"/>
      <c r="R154" s="128"/>
      <c r="S154" s="128"/>
      <c r="T154" s="52"/>
      <c r="U154" s="93" t="s">
        <v>6093</v>
      </c>
      <c r="V154" t="s">
        <v>1051</v>
      </c>
      <c r="W154" s="123" t="s">
        <v>6094</v>
      </c>
      <c r="X154" t="s">
        <v>132</v>
      </c>
      <c r="Y154" t="s">
        <v>149</v>
      </c>
    </row>
    <row r="155" spans="1:23">
      <c r="A155" s="109">
        <v>154</v>
      </c>
      <c r="B155" s="52" t="s">
        <v>117</v>
      </c>
      <c r="C155" s="52" t="s">
        <v>363</v>
      </c>
      <c r="D155" s="58" t="s">
        <v>1051</v>
      </c>
      <c r="E155" s="54" t="s">
        <v>412</v>
      </c>
      <c r="F155" s="29" t="s">
        <v>5977</v>
      </c>
      <c r="G155" s="80">
        <v>45597</v>
      </c>
      <c r="H155" s="80">
        <v>45597</v>
      </c>
      <c r="I155" s="52" t="s">
        <v>124</v>
      </c>
      <c r="J155" s="52" t="s">
        <v>125</v>
      </c>
      <c r="K155" s="29" t="s">
        <v>922</v>
      </c>
      <c r="L155" s="29" t="s">
        <v>81</v>
      </c>
      <c r="M155" s="52">
        <v>6</v>
      </c>
      <c r="N155" s="104"/>
      <c r="O155" s="91"/>
      <c r="P155" s="52"/>
      <c r="Q155" s="52"/>
      <c r="R155" s="128"/>
      <c r="S155" s="128"/>
      <c r="T155" s="52"/>
      <c r="U155" s="93"/>
      <c r="W155" s="123"/>
    </row>
    <row r="156" ht="409.5" spans="1:25">
      <c r="A156" s="109">
        <v>155</v>
      </c>
      <c r="B156" s="52" t="s">
        <v>117</v>
      </c>
      <c r="C156" s="52" t="s">
        <v>150</v>
      </c>
      <c r="D156" s="58" t="s">
        <v>1102</v>
      </c>
      <c r="E156" s="57" t="s">
        <v>157</v>
      </c>
      <c r="F156" s="29" t="s">
        <v>5977</v>
      </c>
      <c r="G156" s="80">
        <v>45412</v>
      </c>
      <c r="H156" s="80">
        <v>45412</v>
      </c>
      <c r="I156" s="52" t="s">
        <v>124</v>
      </c>
      <c r="J156" s="52" t="s">
        <v>125</v>
      </c>
      <c r="K156" s="29" t="s">
        <v>922</v>
      </c>
      <c r="L156" s="29" t="s">
        <v>81</v>
      </c>
      <c r="M156" s="52">
        <v>3</v>
      </c>
      <c r="N156" s="34" t="s">
        <v>5156</v>
      </c>
      <c r="O156" s="65">
        <v>45366.4875</v>
      </c>
      <c r="P156" s="35"/>
      <c r="Q156" s="35"/>
      <c r="R156" s="40"/>
      <c r="S156" s="40"/>
      <c r="T156" s="36"/>
      <c r="U156" s="34" t="s">
        <v>5157</v>
      </c>
      <c r="V156" s="34" t="s">
        <v>1102</v>
      </c>
      <c r="W156" s="123" t="s">
        <v>5158</v>
      </c>
      <c r="X156" t="s">
        <v>132</v>
      </c>
      <c r="Y156" t="s">
        <v>163</v>
      </c>
    </row>
    <row r="157" ht="409.5" spans="1:25">
      <c r="A157" s="109">
        <v>156</v>
      </c>
      <c r="B157" s="52" t="s">
        <v>117</v>
      </c>
      <c r="C157" s="52" t="s">
        <v>150</v>
      </c>
      <c r="D157" s="58" t="s">
        <v>1102</v>
      </c>
      <c r="E157" s="57" t="s">
        <v>157</v>
      </c>
      <c r="F157" s="29" t="s">
        <v>5977</v>
      </c>
      <c r="G157" s="80">
        <v>45627</v>
      </c>
      <c r="H157" s="80">
        <v>45627</v>
      </c>
      <c r="I157" s="52" t="s">
        <v>124</v>
      </c>
      <c r="J157" s="52" t="s">
        <v>125</v>
      </c>
      <c r="K157" s="29" t="s">
        <v>922</v>
      </c>
      <c r="L157" s="29" t="s">
        <v>81</v>
      </c>
      <c r="M157" s="52">
        <v>3</v>
      </c>
      <c r="N157" s="104" t="s">
        <v>5159</v>
      </c>
      <c r="O157" s="91">
        <v>45492.6340277778</v>
      </c>
      <c r="P157" s="52"/>
      <c r="Q157" s="52"/>
      <c r="R157" s="128"/>
      <c r="S157" s="128"/>
      <c r="T157" s="52"/>
      <c r="U157" s="93" t="s">
        <v>5160</v>
      </c>
      <c r="V157" t="s">
        <v>1102</v>
      </c>
      <c r="W157" s="123" t="s">
        <v>5161</v>
      </c>
      <c r="X157" t="s">
        <v>132</v>
      </c>
      <c r="Y157" t="s">
        <v>138</v>
      </c>
    </row>
    <row r="158" ht="409.5" spans="1:25">
      <c r="A158" s="109">
        <v>157</v>
      </c>
      <c r="B158" s="52" t="s">
        <v>117</v>
      </c>
      <c r="C158" s="52" t="s">
        <v>150</v>
      </c>
      <c r="D158" s="58" t="s">
        <v>1108</v>
      </c>
      <c r="E158" s="57" t="s">
        <v>157</v>
      </c>
      <c r="F158" s="29" t="s">
        <v>5977</v>
      </c>
      <c r="G158" s="80">
        <v>45412</v>
      </c>
      <c r="H158" s="80">
        <v>45412</v>
      </c>
      <c r="I158" s="52" t="s">
        <v>124</v>
      </c>
      <c r="J158" s="52" t="s">
        <v>125</v>
      </c>
      <c r="K158" s="29" t="s">
        <v>922</v>
      </c>
      <c r="L158" s="29" t="s">
        <v>81</v>
      </c>
      <c r="M158" s="52">
        <v>3</v>
      </c>
      <c r="N158" s="34" t="s">
        <v>5156</v>
      </c>
      <c r="O158" s="65">
        <v>45366.4875</v>
      </c>
      <c r="P158" s="35"/>
      <c r="Q158" s="35"/>
      <c r="R158" s="40"/>
      <c r="S158" s="40"/>
      <c r="T158" s="36"/>
      <c r="U158" s="34" t="s">
        <v>5157</v>
      </c>
      <c r="V158" s="34" t="s">
        <v>1108</v>
      </c>
      <c r="W158" s="123" t="s">
        <v>5158</v>
      </c>
      <c r="X158" t="s">
        <v>132</v>
      </c>
      <c r="Y158" t="s">
        <v>163</v>
      </c>
    </row>
    <row r="159" ht="409.5" spans="1:25">
      <c r="A159" s="109">
        <v>158</v>
      </c>
      <c r="B159" s="52" t="s">
        <v>117</v>
      </c>
      <c r="C159" s="52" t="s">
        <v>150</v>
      </c>
      <c r="D159" s="58" t="s">
        <v>1108</v>
      </c>
      <c r="E159" s="57" t="s">
        <v>157</v>
      </c>
      <c r="F159" s="29" t="s">
        <v>5977</v>
      </c>
      <c r="G159" s="80">
        <v>45627</v>
      </c>
      <c r="H159" s="80">
        <v>45627</v>
      </c>
      <c r="I159" s="52" t="s">
        <v>124</v>
      </c>
      <c r="J159" s="52" t="s">
        <v>125</v>
      </c>
      <c r="K159" s="29" t="s">
        <v>922</v>
      </c>
      <c r="L159" s="29" t="s">
        <v>81</v>
      </c>
      <c r="M159" s="52">
        <v>3</v>
      </c>
      <c r="N159" s="104" t="s">
        <v>5159</v>
      </c>
      <c r="O159" s="91">
        <v>45492.6340277778</v>
      </c>
      <c r="P159" s="52"/>
      <c r="Q159" s="52"/>
      <c r="R159" s="128"/>
      <c r="S159" s="128"/>
      <c r="T159" s="52"/>
      <c r="U159" s="93" t="s">
        <v>5160</v>
      </c>
      <c r="V159" t="s">
        <v>1108</v>
      </c>
      <c r="W159" s="123" t="s">
        <v>5161</v>
      </c>
      <c r="X159" t="s">
        <v>132</v>
      </c>
      <c r="Y159" t="s">
        <v>138</v>
      </c>
    </row>
    <row r="160" ht="409.5" spans="1:25">
      <c r="A160" s="109">
        <v>160</v>
      </c>
      <c r="B160" s="52" t="s">
        <v>117</v>
      </c>
      <c r="C160" s="52" t="s">
        <v>150</v>
      </c>
      <c r="D160" s="58" t="s">
        <v>4541</v>
      </c>
      <c r="E160" s="54" t="s">
        <v>412</v>
      </c>
      <c r="F160" s="29" t="s">
        <v>5977</v>
      </c>
      <c r="G160" s="80">
        <v>45383</v>
      </c>
      <c r="H160" s="80">
        <v>45412</v>
      </c>
      <c r="I160" s="52" t="s">
        <v>124</v>
      </c>
      <c r="J160" s="52" t="s">
        <v>125</v>
      </c>
      <c r="K160" s="29" t="s">
        <v>922</v>
      </c>
      <c r="L160" s="29" t="s">
        <v>81</v>
      </c>
      <c r="M160" s="52">
        <v>3</v>
      </c>
      <c r="N160" s="34" t="s">
        <v>5178</v>
      </c>
      <c r="O160" s="65">
        <v>45357.475</v>
      </c>
      <c r="P160" s="35"/>
      <c r="Q160" s="35"/>
      <c r="R160" s="40"/>
      <c r="S160" s="40"/>
      <c r="T160" s="36"/>
      <c r="U160" s="34" t="s">
        <v>5179</v>
      </c>
      <c r="V160" s="34" t="s">
        <v>4541</v>
      </c>
      <c r="W160" s="123" t="s">
        <v>5180</v>
      </c>
      <c r="X160" t="s">
        <v>132</v>
      </c>
      <c r="Y160" t="s">
        <v>163</v>
      </c>
    </row>
    <row r="161" ht="409.5" spans="1:25">
      <c r="A161" s="109">
        <v>161</v>
      </c>
      <c r="B161" s="52" t="s">
        <v>117</v>
      </c>
      <c r="C161" s="52" t="s">
        <v>150</v>
      </c>
      <c r="D161" s="58" t="s">
        <v>4541</v>
      </c>
      <c r="E161" s="54" t="s">
        <v>412</v>
      </c>
      <c r="F161" s="29" t="s">
        <v>5977</v>
      </c>
      <c r="G161" s="80">
        <v>45444</v>
      </c>
      <c r="H161" s="80">
        <v>45473</v>
      </c>
      <c r="I161" s="52" t="s">
        <v>124</v>
      </c>
      <c r="J161" s="52" t="s">
        <v>125</v>
      </c>
      <c r="K161" s="29" t="s">
        <v>922</v>
      </c>
      <c r="L161" s="29" t="s">
        <v>81</v>
      </c>
      <c r="M161" s="52">
        <v>3</v>
      </c>
      <c r="N161" s="34" t="s">
        <v>5181</v>
      </c>
      <c r="O161" s="65">
        <v>45442.6875</v>
      </c>
      <c r="P161" s="35"/>
      <c r="Q161" s="35"/>
      <c r="R161" s="40"/>
      <c r="S161" s="40"/>
      <c r="T161" s="36"/>
      <c r="U161" s="34" t="s">
        <v>5182</v>
      </c>
      <c r="V161" s="34" t="s">
        <v>4541</v>
      </c>
      <c r="W161" s="123" t="s">
        <v>5183</v>
      </c>
      <c r="X161" s="124" t="s">
        <v>132</v>
      </c>
      <c r="Y161" s="124" t="s">
        <v>438</v>
      </c>
    </row>
    <row r="162" ht="409.5" spans="1:25">
      <c r="A162" s="109">
        <v>162</v>
      </c>
      <c r="B162" s="52" t="s">
        <v>117</v>
      </c>
      <c r="C162" s="52" t="s">
        <v>150</v>
      </c>
      <c r="D162" s="58" t="s">
        <v>4541</v>
      </c>
      <c r="E162" s="54" t="s">
        <v>412</v>
      </c>
      <c r="F162" s="29" t="s">
        <v>5977</v>
      </c>
      <c r="G162" s="80">
        <v>45505</v>
      </c>
      <c r="H162" s="80">
        <v>45535</v>
      </c>
      <c r="I162" s="52" t="s">
        <v>124</v>
      </c>
      <c r="J162" s="52" t="s">
        <v>125</v>
      </c>
      <c r="K162" s="29" t="s">
        <v>922</v>
      </c>
      <c r="L162" s="29" t="s">
        <v>81</v>
      </c>
      <c r="M162" s="52">
        <v>3</v>
      </c>
      <c r="N162" s="104" t="s">
        <v>5184</v>
      </c>
      <c r="O162" s="91">
        <v>45503.5</v>
      </c>
      <c r="P162" s="52"/>
      <c r="Q162" s="52"/>
      <c r="R162" s="128"/>
      <c r="S162" s="128"/>
      <c r="T162" s="52"/>
      <c r="U162" s="93" t="s">
        <v>5185</v>
      </c>
      <c r="V162" t="s">
        <v>4541</v>
      </c>
      <c r="W162" s="123" t="s">
        <v>5186</v>
      </c>
      <c r="X162" t="s">
        <v>132</v>
      </c>
      <c r="Y162" t="s">
        <v>138</v>
      </c>
    </row>
    <row r="163" ht="409.5" spans="1:25">
      <c r="A163" s="109">
        <v>163</v>
      </c>
      <c r="B163" s="52" t="s">
        <v>117</v>
      </c>
      <c r="C163" s="52" t="s">
        <v>150</v>
      </c>
      <c r="D163" s="58" t="s">
        <v>4541</v>
      </c>
      <c r="E163" s="54" t="s">
        <v>412</v>
      </c>
      <c r="F163" s="29" t="s">
        <v>5977</v>
      </c>
      <c r="G163" s="80">
        <v>45566</v>
      </c>
      <c r="H163" s="80">
        <v>45596</v>
      </c>
      <c r="I163" s="52" t="s">
        <v>124</v>
      </c>
      <c r="J163" s="52" t="s">
        <v>125</v>
      </c>
      <c r="K163" s="29" t="s">
        <v>922</v>
      </c>
      <c r="L163" s="29" t="s">
        <v>81</v>
      </c>
      <c r="M163" s="52">
        <v>3</v>
      </c>
      <c r="N163" s="104" t="s">
        <v>5187</v>
      </c>
      <c r="O163" s="91">
        <v>45548.4965277778</v>
      </c>
      <c r="P163" s="52"/>
      <c r="Q163" s="52"/>
      <c r="R163" s="128"/>
      <c r="S163" s="128"/>
      <c r="T163" s="52"/>
      <c r="U163" s="93" t="s">
        <v>5188</v>
      </c>
      <c r="V163" t="s">
        <v>4541</v>
      </c>
      <c r="W163" s="123" t="s">
        <v>5189</v>
      </c>
      <c r="X163" t="s">
        <v>132</v>
      </c>
      <c r="Y163" t="s">
        <v>149</v>
      </c>
    </row>
    <row r="164" ht="409.5" spans="1:25">
      <c r="A164" s="109">
        <v>165</v>
      </c>
      <c r="B164" s="52" t="s">
        <v>117</v>
      </c>
      <c r="C164" s="52" t="s">
        <v>150</v>
      </c>
      <c r="D164" s="58" t="s">
        <v>4545</v>
      </c>
      <c r="E164" s="57" t="s">
        <v>247</v>
      </c>
      <c r="F164" s="29" t="s">
        <v>5977</v>
      </c>
      <c r="G164" s="80">
        <v>45412</v>
      </c>
      <c r="H164" s="80">
        <v>45412</v>
      </c>
      <c r="I164" s="52" t="s">
        <v>124</v>
      </c>
      <c r="J164" s="52" t="s">
        <v>125</v>
      </c>
      <c r="K164" s="29" t="s">
        <v>922</v>
      </c>
      <c r="L164" s="29" t="s">
        <v>81</v>
      </c>
      <c r="M164" s="52">
        <v>3</v>
      </c>
      <c r="N164" s="34" t="s">
        <v>5255</v>
      </c>
      <c r="O164" s="65">
        <v>45300.4791666667</v>
      </c>
      <c r="P164" s="35"/>
      <c r="Q164" s="35"/>
      <c r="R164" s="40"/>
      <c r="S164" s="40"/>
      <c r="T164" s="36"/>
      <c r="U164" s="34" t="s">
        <v>5256</v>
      </c>
      <c r="V164" s="34" t="s">
        <v>4545</v>
      </c>
      <c r="W164" s="123" t="s">
        <v>5257</v>
      </c>
      <c r="X164" t="s">
        <v>132</v>
      </c>
      <c r="Y164" t="s">
        <v>133</v>
      </c>
    </row>
    <row r="165" ht="409.5" spans="1:25">
      <c r="A165" s="109">
        <v>166</v>
      </c>
      <c r="B165" s="52" t="s">
        <v>117</v>
      </c>
      <c r="C165" s="52" t="s">
        <v>150</v>
      </c>
      <c r="D165" s="58" t="s">
        <v>4545</v>
      </c>
      <c r="E165" s="57" t="s">
        <v>247</v>
      </c>
      <c r="F165" s="29" t="s">
        <v>5977</v>
      </c>
      <c r="G165" s="80">
        <v>45627</v>
      </c>
      <c r="H165" s="80">
        <v>45627</v>
      </c>
      <c r="I165" s="52" t="s">
        <v>124</v>
      </c>
      <c r="J165" s="52" t="s">
        <v>125</v>
      </c>
      <c r="K165" s="29" t="s">
        <v>922</v>
      </c>
      <c r="L165" s="29" t="s">
        <v>81</v>
      </c>
      <c r="M165" s="52">
        <v>3</v>
      </c>
      <c r="N165" s="104" t="s">
        <v>5258</v>
      </c>
      <c r="O165" s="91">
        <v>45492.5944444444</v>
      </c>
      <c r="P165" s="52"/>
      <c r="Q165" s="52"/>
      <c r="R165" s="128"/>
      <c r="S165" s="128"/>
      <c r="T165" s="52"/>
      <c r="U165" s="93" t="s">
        <v>5259</v>
      </c>
      <c r="V165" t="s">
        <v>4545</v>
      </c>
      <c r="W165" s="123" t="s">
        <v>5260</v>
      </c>
      <c r="X165" t="s">
        <v>132</v>
      </c>
      <c r="Y165" t="s">
        <v>138</v>
      </c>
    </row>
    <row r="166" ht="409.5" spans="1:25">
      <c r="A166" s="109">
        <v>167</v>
      </c>
      <c r="B166" s="52" t="s">
        <v>117</v>
      </c>
      <c r="C166" s="52" t="s">
        <v>150</v>
      </c>
      <c r="D166" s="58" t="s">
        <v>1067</v>
      </c>
      <c r="E166" s="54" t="s">
        <v>412</v>
      </c>
      <c r="F166" s="29" t="s">
        <v>5977</v>
      </c>
      <c r="G166" s="80">
        <v>45412</v>
      </c>
      <c r="H166" s="80">
        <v>45412</v>
      </c>
      <c r="I166" s="52" t="s">
        <v>124</v>
      </c>
      <c r="J166" s="52" t="s">
        <v>125</v>
      </c>
      <c r="K166" s="29" t="s">
        <v>922</v>
      </c>
      <c r="L166" s="29" t="s">
        <v>81</v>
      </c>
      <c r="M166" s="52">
        <v>3</v>
      </c>
      <c r="N166" s="34" t="s">
        <v>5261</v>
      </c>
      <c r="O166" s="65">
        <v>45357.475</v>
      </c>
      <c r="P166" s="35"/>
      <c r="Q166" s="35"/>
      <c r="R166" s="40"/>
      <c r="S166" s="40"/>
      <c r="T166" s="36"/>
      <c r="U166" s="34" t="s">
        <v>5262</v>
      </c>
      <c r="V166" s="34" t="s">
        <v>1067</v>
      </c>
      <c r="W166" s="123" t="s">
        <v>5263</v>
      </c>
      <c r="X166" t="s">
        <v>132</v>
      </c>
      <c r="Y166" t="s">
        <v>163</v>
      </c>
    </row>
    <row r="167" ht="409.5" spans="1:25">
      <c r="A167" s="109">
        <v>167</v>
      </c>
      <c r="B167" s="52" t="s">
        <v>117</v>
      </c>
      <c r="C167" s="52" t="s">
        <v>150</v>
      </c>
      <c r="D167" s="58" t="s">
        <v>1067</v>
      </c>
      <c r="E167" s="54" t="s">
        <v>412</v>
      </c>
      <c r="F167" s="29" t="s">
        <v>5977</v>
      </c>
      <c r="G167" s="80">
        <v>45473</v>
      </c>
      <c r="H167" s="80">
        <v>45473</v>
      </c>
      <c r="I167" s="52" t="s">
        <v>124</v>
      </c>
      <c r="J167" s="52" t="s">
        <v>125</v>
      </c>
      <c r="K167" s="29" t="s">
        <v>922</v>
      </c>
      <c r="L167" s="29" t="s">
        <v>81</v>
      </c>
      <c r="M167" s="52">
        <v>3</v>
      </c>
      <c r="N167" s="34" t="s">
        <v>5264</v>
      </c>
      <c r="O167" s="65">
        <v>45442.6875</v>
      </c>
      <c r="P167" s="35"/>
      <c r="Q167" s="35"/>
      <c r="R167" s="40"/>
      <c r="S167" s="40"/>
      <c r="T167" s="36"/>
      <c r="U167" s="34" t="s">
        <v>5265</v>
      </c>
      <c r="V167" s="34" t="s">
        <v>1067</v>
      </c>
      <c r="W167" s="123" t="s">
        <v>5266</v>
      </c>
      <c r="X167" s="124" t="s">
        <v>132</v>
      </c>
      <c r="Y167" s="124" t="s">
        <v>438</v>
      </c>
    </row>
    <row r="168" ht="409.5" spans="1:25">
      <c r="A168" s="109">
        <v>167</v>
      </c>
      <c r="B168" s="52" t="s">
        <v>117</v>
      </c>
      <c r="C168" s="52" t="s">
        <v>150</v>
      </c>
      <c r="D168" s="58" t="s">
        <v>1067</v>
      </c>
      <c r="E168" s="54" t="s">
        <v>412</v>
      </c>
      <c r="F168" s="29" t="s">
        <v>5977</v>
      </c>
      <c r="G168" s="80">
        <v>45534</v>
      </c>
      <c r="H168" s="80">
        <v>45534</v>
      </c>
      <c r="I168" s="52" t="s">
        <v>124</v>
      </c>
      <c r="J168" s="52" t="s">
        <v>125</v>
      </c>
      <c r="K168" s="29" t="s">
        <v>922</v>
      </c>
      <c r="L168" s="29" t="s">
        <v>81</v>
      </c>
      <c r="M168" s="52">
        <v>3</v>
      </c>
      <c r="N168" s="104" t="s">
        <v>5267</v>
      </c>
      <c r="O168" s="91">
        <v>45492.5944444444</v>
      </c>
      <c r="P168" s="52"/>
      <c r="Q168" s="52"/>
      <c r="R168" s="128"/>
      <c r="S168" s="128"/>
      <c r="T168" s="52"/>
      <c r="U168" s="93" t="s">
        <v>5268</v>
      </c>
      <c r="V168" t="s">
        <v>1067</v>
      </c>
      <c r="W168" s="123" t="s">
        <v>5269</v>
      </c>
      <c r="X168" t="s">
        <v>132</v>
      </c>
      <c r="Y168" t="s">
        <v>138</v>
      </c>
    </row>
    <row r="169" ht="409.5" spans="1:25">
      <c r="A169" s="109">
        <v>167</v>
      </c>
      <c r="B169" s="52" t="s">
        <v>117</v>
      </c>
      <c r="C169" s="52" t="s">
        <v>150</v>
      </c>
      <c r="D169" s="58" t="s">
        <v>1067</v>
      </c>
      <c r="E169" s="54" t="s">
        <v>412</v>
      </c>
      <c r="F169" s="29" t="s">
        <v>5977</v>
      </c>
      <c r="G169" s="80">
        <v>45595</v>
      </c>
      <c r="H169" s="80">
        <v>45595</v>
      </c>
      <c r="I169" s="52" t="s">
        <v>124</v>
      </c>
      <c r="J169" s="52" t="s">
        <v>125</v>
      </c>
      <c r="K169" s="29" t="s">
        <v>922</v>
      </c>
      <c r="L169" s="29" t="s">
        <v>81</v>
      </c>
      <c r="M169" s="52">
        <v>3</v>
      </c>
      <c r="N169" s="104" t="s">
        <v>5270</v>
      </c>
      <c r="O169" s="91">
        <v>45548.4965277778</v>
      </c>
      <c r="P169" s="52"/>
      <c r="Q169" s="52"/>
      <c r="R169" s="128"/>
      <c r="S169" s="128"/>
      <c r="T169" s="52"/>
      <c r="U169" s="93" t="s">
        <v>5271</v>
      </c>
      <c r="V169" t="s">
        <v>1067</v>
      </c>
      <c r="W169" s="123" t="s">
        <v>5272</v>
      </c>
      <c r="X169" t="s">
        <v>132</v>
      </c>
      <c r="Y169" t="s">
        <v>149</v>
      </c>
    </row>
    <row r="170" ht="36" spans="1:25">
      <c r="A170" s="109">
        <v>169</v>
      </c>
      <c r="B170" s="52" t="s">
        <v>117</v>
      </c>
      <c r="C170" s="52" t="s">
        <v>150</v>
      </c>
      <c r="D170" s="58" t="s">
        <v>3886</v>
      </c>
      <c r="E170" s="54" t="s">
        <v>412</v>
      </c>
      <c r="F170" s="29" t="s">
        <v>5977</v>
      </c>
      <c r="G170" s="80">
        <v>45412</v>
      </c>
      <c r="H170" s="80">
        <v>45412</v>
      </c>
      <c r="I170" s="52" t="s">
        <v>124</v>
      </c>
      <c r="J170" s="52" t="s">
        <v>125</v>
      </c>
      <c r="K170" s="29" t="s">
        <v>922</v>
      </c>
      <c r="L170" s="29" t="s">
        <v>81</v>
      </c>
      <c r="M170" s="52">
        <v>3</v>
      </c>
      <c r="N170" s="34" t="s">
        <v>5273</v>
      </c>
      <c r="O170" s="65">
        <v>45392.4847222222</v>
      </c>
      <c r="P170" s="35"/>
      <c r="Q170" s="35"/>
      <c r="R170" s="40"/>
      <c r="S170" s="40"/>
      <c r="T170" s="36"/>
      <c r="U170" s="34" t="s">
        <v>5274</v>
      </c>
      <c r="V170" s="34" t="s">
        <v>3886</v>
      </c>
      <c r="W170" t="s">
        <v>5275</v>
      </c>
      <c r="X170" t="s">
        <v>132</v>
      </c>
      <c r="Y170" t="s">
        <v>144</v>
      </c>
    </row>
    <row r="171" ht="36" spans="1:25">
      <c r="A171" s="109">
        <v>169</v>
      </c>
      <c r="B171" s="52" t="s">
        <v>117</v>
      </c>
      <c r="C171" s="52" t="s">
        <v>150</v>
      </c>
      <c r="D171" s="58" t="s">
        <v>3886</v>
      </c>
      <c r="E171" s="54" t="s">
        <v>412</v>
      </c>
      <c r="F171" s="29" t="s">
        <v>5977</v>
      </c>
      <c r="G171" s="80">
        <v>45473</v>
      </c>
      <c r="H171" s="80">
        <v>45473</v>
      </c>
      <c r="I171" s="52" t="s">
        <v>124</v>
      </c>
      <c r="J171" s="52" t="s">
        <v>125</v>
      </c>
      <c r="K171" s="29" t="s">
        <v>922</v>
      </c>
      <c r="L171" s="29" t="s">
        <v>81</v>
      </c>
      <c r="M171" s="52">
        <v>3</v>
      </c>
      <c r="N171" s="34" t="s">
        <v>5276</v>
      </c>
      <c r="O171" s="65">
        <v>45463.7083333333</v>
      </c>
      <c r="P171" s="35"/>
      <c r="Q171" s="35"/>
      <c r="R171" s="40"/>
      <c r="S171" s="40"/>
      <c r="T171" s="36"/>
      <c r="U171" s="34" t="s">
        <v>5277</v>
      </c>
      <c r="V171" s="34" t="s">
        <v>3886</v>
      </c>
      <c r="W171" t="s">
        <v>5275</v>
      </c>
      <c r="X171" s="124" t="s">
        <v>132</v>
      </c>
      <c r="Y171" s="124" t="s">
        <v>425</v>
      </c>
    </row>
    <row r="172" ht="36" spans="1:25">
      <c r="A172" s="109">
        <v>169</v>
      </c>
      <c r="B172" s="52" t="s">
        <v>117</v>
      </c>
      <c r="C172" s="52" t="s">
        <v>150</v>
      </c>
      <c r="D172" s="58" t="s">
        <v>3886</v>
      </c>
      <c r="E172" s="54" t="s">
        <v>412</v>
      </c>
      <c r="F172" s="29" t="s">
        <v>5977</v>
      </c>
      <c r="G172" s="80">
        <v>45534</v>
      </c>
      <c r="H172" s="80">
        <v>45534</v>
      </c>
      <c r="I172" s="52" t="s">
        <v>124</v>
      </c>
      <c r="J172" s="52" t="s">
        <v>125</v>
      </c>
      <c r="K172" s="29" t="s">
        <v>922</v>
      </c>
      <c r="L172" s="29" t="s">
        <v>81</v>
      </c>
      <c r="M172" s="52">
        <v>3</v>
      </c>
      <c r="N172" s="104" t="s">
        <v>5278</v>
      </c>
      <c r="O172" s="91">
        <v>45531.4583333333</v>
      </c>
      <c r="P172" s="52"/>
      <c r="Q172" s="52"/>
      <c r="R172" s="128"/>
      <c r="S172" s="128"/>
      <c r="T172" s="52"/>
      <c r="U172" s="52" t="s">
        <v>5279</v>
      </c>
      <c r="V172" t="s">
        <v>3886</v>
      </c>
      <c r="W172" t="s">
        <v>5280</v>
      </c>
      <c r="X172" t="s">
        <v>132</v>
      </c>
      <c r="Y172" t="s">
        <v>498</v>
      </c>
    </row>
    <row r="173" ht="36" spans="1:25">
      <c r="A173" s="109">
        <v>169</v>
      </c>
      <c r="B173" s="52" t="s">
        <v>117</v>
      </c>
      <c r="C173" s="52" t="s">
        <v>150</v>
      </c>
      <c r="D173" s="58" t="s">
        <v>3886</v>
      </c>
      <c r="E173" s="54" t="s">
        <v>412</v>
      </c>
      <c r="F173" s="29" t="s">
        <v>5977</v>
      </c>
      <c r="G173" s="80">
        <v>45595</v>
      </c>
      <c r="H173" s="80">
        <v>45595</v>
      </c>
      <c r="I173" s="52" t="s">
        <v>124</v>
      </c>
      <c r="J173" s="52" t="s">
        <v>125</v>
      </c>
      <c r="K173" s="29" t="s">
        <v>922</v>
      </c>
      <c r="L173" s="29" t="s">
        <v>81</v>
      </c>
      <c r="M173" s="52">
        <v>3</v>
      </c>
      <c r="N173" s="104" t="s">
        <v>5047</v>
      </c>
      <c r="O173" s="91">
        <v>45576.4583333333</v>
      </c>
      <c r="P173" s="52"/>
      <c r="Q173" s="52"/>
      <c r="R173" s="128"/>
      <c r="S173" s="128"/>
      <c r="T173" s="52"/>
      <c r="U173" s="52" t="s">
        <v>5281</v>
      </c>
      <c r="V173" t="s">
        <v>3886</v>
      </c>
      <c r="W173" t="s">
        <v>5282</v>
      </c>
      <c r="X173" t="s">
        <v>132</v>
      </c>
      <c r="Y173" t="s">
        <v>3620</v>
      </c>
    </row>
    <row r="174" ht="409.5" spans="1:25">
      <c r="A174" s="109">
        <v>171</v>
      </c>
      <c r="B174" s="52" t="s">
        <v>117</v>
      </c>
      <c r="C174" s="52" t="s">
        <v>150</v>
      </c>
      <c r="D174" s="58" t="s">
        <v>1088</v>
      </c>
      <c r="E174" s="57" t="s">
        <v>157</v>
      </c>
      <c r="F174" s="29" t="s">
        <v>5977</v>
      </c>
      <c r="G174" s="80">
        <v>45412</v>
      </c>
      <c r="H174" s="80">
        <v>45412</v>
      </c>
      <c r="I174" s="52" t="s">
        <v>124</v>
      </c>
      <c r="J174" s="52" t="s">
        <v>125</v>
      </c>
      <c r="K174" s="29" t="s">
        <v>922</v>
      </c>
      <c r="L174" s="29" t="s">
        <v>81</v>
      </c>
      <c r="M174" s="52">
        <v>6</v>
      </c>
      <c r="N174" s="34" t="s">
        <v>5283</v>
      </c>
      <c r="O174" s="65">
        <v>45301.4805555556</v>
      </c>
      <c r="P174" s="35"/>
      <c r="Q174" s="35"/>
      <c r="R174" s="40"/>
      <c r="S174" s="40"/>
      <c r="T174" s="36"/>
      <c r="U174" s="34" t="s">
        <v>5284</v>
      </c>
      <c r="V174" s="34" t="s">
        <v>1088</v>
      </c>
      <c r="W174" s="123" t="s">
        <v>5285</v>
      </c>
      <c r="X174" t="s">
        <v>132</v>
      </c>
      <c r="Y174" t="s">
        <v>133</v>
      </c>
    </row>
    <row r="175" ht="409.5" spans="1:25">
      <c r="A175" s="109">
        <v>172</v>
      </c>
      <c r="B175" s="52" t="s">
        <v>117</v>
      </c>
      <c r="C175" s="52" t="s">
        <v>150</v>
      </c>
      <c r="D175" s="58" t="s">
        <v>1088</v>
      </c>
      <c r="E175" s="57" t="s">
        <v>157</v>
      </c>
      <c r="F175" s="29" t="s">
        <v>5977</v>
      </c>
      <c r="G175" s="80">
        <v>45627</v>
      </c>
      <c r="H175" s="80">
        <v>45627</v>
      </c>
      <c r="I175" s="52" t="s">
        <v>124</v>
      </c>
      <c r="J175" s="52" t="s">
        <v>125</v>
      </c>
      <c r="K175" s="29" t="s">
        <v>922</v>
      </c>
      <c r="L175" s="29" t="s">
        <v>81</v>
      </c>
      <c r="M175" s="52">
        <v>6</v>
      </c>
      <c r="N175" s="104" t="s">
        <v>5286</v>
      </c>
      <c r="O175" s="91">
        <v>45492.5944444444</v>
      </c>
      <c r="P175" s="52"/>
      <c r="Q175" s="52"/>
      <c r="R175" s="128"/>
      <c r="S175" s="128"/>
      <c r="T175" s="52"/>
      <c r="U175" s="93" t="s">
        <v>5287</v>
      </c>
      <c r="V175" t="s">
        <v>1088</v>
      </c>
      <c r="W175" s="123" t="s">
        <v>5288</v>
      </c>
      <c r="X175" t="s">
        <v>132</v>
      </c>
      <c r="Y175" t="s">
        <v>138</v>
      </c>
    </row>
    <row r="176" ht="409.5" spans="1:25">
      <c r="A176" s="109">
        <v>174</v>
      </c>
      <c r="B176" s="29" t="s">
        <v>117</v>
      </c>
      <c r="C176" s="29" t="s">
        <v>150</v>
      </c>
      <c r="D176" s="127" t="s">
        <v>1094</v>
      </c>
      <c r="E176" s="54" t="s">
        <v>412</v>
      </c>
      <c r="F176" s="29" t="s">
        <v>5977</v>
      </c>
      <c r="G176" s="80">
        <v>45383</v>
      </c>
      <c r="H176" s="81">
        <v>45411</v>
      </c>
      <c r="I176" s="29" t="s">
        <v>124</v>
      </c>
      <c r="J176" s="29" t="s">
        <v>125</v>
      </c>
      <c r="K176" s="29" t="s">
        <v>922</v>
      </c>
      <c r="L176" s="29" t="s">
        <v>81</v>
      </c>
      <c r="M176" s="52">
        <v>6</v>
      </c>
      <c r="N176" s="34" t="s">
        <v>6095</v>
      </c>
      <c r="O176" s="65">
        <v>45359.4930555556</v>
      </c>
      <c r="P176" s="35"/>
      <c r="Q176" s="35"/>
      <c r="R176" s="40"/>
      <c r="S176" s="40"/>
      <c r="T176" s="36"/>
      <c r="U176" s="34" t="s">
        <v>6096</v>
      </c>
      <c r="V176" s="34" t="s">
        <v>1094</v>
      </c>
      <c r="W176" s="123" t="s">
        <v>6097</v>
      </c>
      <c r="X176" t="s">
        <v>132</v>
      </c>
      <c r="Y176" t="s">
        <v>163</v>
      </c>
    </row>
    <row r="177" ht="409.5" spans="1:25">
      <c r="A177" s="109">
        <v>175</v>
      </c>
      <c r="B177" s="29" t="s">
        <v>117</v>
      </c>
      <c r="C177" s="29" t="s">
        <v>150</v>
      </c>
      <c r="D177" s="127" t="s">
        <v>1094</v>
      </c>
      <c r="E177" s="54" t="s">
        <v>412</v>
      </c>
      <c r="F177" s="29" t="s">
        <v>5977</v>
      </c>
      <c r="G177" s="80">
        <v>45444</v>
      </c>
      <c r="H177" s="81">
        <v>45472</v>
      </c>
      <c r="I177" s="29" t="s">
        <v>124</v>
      </c>
      <c r="J177" s="29" t="s">
        <v>125</v>
      </c>
      <c r="K177" s="29" t="s">
        <v>922</v>
      </c>
      <c r="L177" s="29" t="s">
        <v>81</v>
      </c>
      <c r="M177" s="52">
        <v>6</v>
      </c>
      <c r="N177" s="34" t="s">
        <v>6098</v>
      </c>
      <c r="O177" s="65">
        <v>45442.6875</v>
      </c>
      <c r="P177" s="35"/>
      <c r="Q177" s="35"/>
      <c r="R177" s="40"/>
      <c r="S177" s="40"/>
      <c r="T177" s="36"/>
      <c r="U177" s="34" t="s">
        <v>6099</v>
      </c>
      <c r="V177" s="34" t="s">
        <v>1094</v>
      </c>
      <c r="W177" s="123" t="s">
        <v>6100</v>
      </c>
      <c r="X177" s="124" t="s">
        <v>132</v>
      </c>
      <c r="Y177" s="124" t="s">
        <v>438</v>
      </c>
    </row>
    <row r="178" ht="409.5" spans="1:25">
      <c r="A178" s="109">
        <v>176</v>
      </c>
      <c r="B178" s="29" t="s">
        <v>117</v>
      </c>
      <c r="C178" s="29" t="s">
        <v>150</v>
      </c>
      <c r="D178" s="127" t="s">
        <v>1094</v>
      </c>
      <c r="E178" s="54" t="s">
        <v>412</v>
      </c>
      <c r="F178" s="29" t="s">
        <v>5977</v>
      </c>
      <c r="G178" s="80">
        <v>45505</v>
      </c>
      <c r="H178" s="81">
        <v>45533</v>
      </c>
      <c r="I178" s="29" t="s">
        <v>124</v>
      </c>
      <c r="J178" s="29" t="s">
        <v>125</v>
      </c>
      <c r="K178" s="29" t="s">
        <v>922</v>
      </c>
      <c r="L178" s="29" t="s">
        <v>81</v>
      </c>
      <c r="M178" s="52">
        <v>6</v>
      </c>
      <c r="N178" s="96" t="s">
        <v>6101</v>
      </c>
      <c r="O178" s="126">
        <v>45502.4701388889</v>
      </c>
      <c r="P178" s="29"/>
      <c r="Q178" s="29"/>
      <c r="R178" s="129"/>
      <c r="S178" s="129"/>
      <c r="T178" s="29"/>
      <c r="U178" s="33" t="s">
        <v>6102</v>
      </c>
      <c r="V178" t="s">
        <v>1094</v>
      </c>
      <c r="W178" s="123" t="s">
        <v>6103</v>
      </c>
      <c r="X178" t="s">
        <v>132</v>
      </c>
      <c r="Y178" t="s">
        <v>138</v>
      </c>
    </row>
    <row r="179" ht="409.5" spans="1:25">
      <c r="A179" s="109">
        <v>177</v>
      </c>
      <c r="B179" s="29" t="s">
        <v>117</v>
      </c>
      <c r="C179" s="29" t="s">
        <v>150</v>
      </c>
      <c r="D179" s="127" t="s">
        <v>1094</v>
      </c>
      <c r="E179" s="54" t="s">
        <v>412</v>
      </c>
      <c r="F179" s="29" t="s">
        <v>5977</v>
      </c>
      <c r="G179" s="80">
        <v>45566</v>
      </c>
      <c r="H179" s="81">
        <v>45594</v>
      </c>
      <c r="I179" s="29" t="s">
        <v>124</v>
      </c>
      <c r="J179" s="29" t="s">
        <v>125</v>
      </c>
      <c r="K179" s="29" t="s">
        <v>922</v>
      </c>
      <c r="L179" s="29" t="s">
        <v>81</v>
      </c>
      <c r="M179" s="52">
        <v>6</v>
      </c>
      <c r="N179" s="96" t="s">
        <v>6104</v>
      </c>
      <c r="O179" s="126">
        <v>45548.4965277778</v>
      </c>
      <c r="P179" s="29"/>
      <c r="Q179" s="29"/>
      <c r="R179" s="129"/>
      <c r="S179" s="129"/>
      <c r="T179" s="29"/>
      <c r="U179" s="33" t="s">
        <v>6105</v>
      </c>
      <c r="V179" t="s">
        <v>1094</v>
      </c>
      <c r="W179" s="123" t="s">
        <v>6106</v>
      </c>
      <c r="X179" t="s">
        <v>132</v>
      </c>
      <c r="Y179" t="s">
        <v>149</v>
      </c>
    </row>
    <row r="180" ht="409.5" spans="1:25">
      <c r="A180" s="109">
        <v>179</v>
      </c>
      <c r="B180" s="52" t="s">
        <v>117</v>
      </c>
      <c r="C180" s="52" t="s">
        <v>150</v>
      </c>
      <c r="D180" s="58" t="s">
        <v>1078</v>
      </c>
      <c r="E180" s="57" t="s">
        <v>157</v>
      </c>
      <c r="F180" s="29" t="s">
        <v>5977</v>
      </c>
      <c r="G180" s="80">
        <v>45412</v>
      </c>
      <c r="H180" s="80">
        <v>45412</v>
      </c>
      <c r="I180" s="52" t="s">
        <v>124</v>
      </c>
      <c r="J180" s="52" t="s">
        <v>125</v>
      </c>
      <c r="K180" s="29" t="s">
        <v>922</v>
      </c>
      <c r="L180" s="29" t="s">
        <v>81</v>
      </c>
      <c r="M180" s="52">
        <v>3</v>
      </c>
      <c r="N180" s="34" t="s">
        <v>5315</v>
      </c>
      <c r="O180" s="65">
        <v>45300.4791666667</v>
      </c>
      <c r="P180" s="35"/>
      <c r="Q180" s="35"/>
      <c r="R180" s="40"/>
      <c r="S180" s="40"/>
      <c r="T180" s="36"/>
      <c r="U180" s="34" t="s">
        <v>5316</v>
      </c>
      <c r="V180" s="34" t="s">
        <v>1078</v>
      </c>
      <c r="W180" s="123" t="s">
        <v>5317</v>
      </c>
      <c r="X180" t="s">
        <v>132</v>
      </c>
      <c r="Y180" t="s">
        <v>133</v>
      </c>
    </row>
    <row r="181" ht="409.5" spans="1:25">
      <c r="A181" s="109">
        <v>180</v>
      </c>
      <c r="B181" s="52" t="s">
        <v>117</v>
      </c>
      <c r="C181" s="52" t="s">
        <v>150</v>
      </c>
      <c r="D181" s="58" t="s">
        <v>1078</v>
      </c>
      <c r="E181" s="57" t="s">
        <v>157</v>
      </c>
      <c r="F181" s="29" t="s">
        <v>5977</v>
      </c>
      <c r="G181" s="80">
        <v>45627</v>
      </c>
      <c r="H181" s="80">
        <v>45627</v>
      </c>
      <c r="I181" s="52" t="s">
        <v>124</v>
      </c>
      <c r="J181" s="52" t="s">
        <v>125</v>
      </c>
      <c r="K181" s="29" t="s">
        <v>922</v>
      </c>
      <c r="L181" s="29" t="s">
        <v>81</v>
      </c>
      <c r="M181" s="52">
        <v>3</v>
      </c>
      <c r="N181" s="104" t="s">
        <v>5318</v>
      </c>
      <c r="O181" s="91">
        <v>45492.5944444444</v>
      </c>
      <c r="P181" s="52"/>
      <c r="Q181" s="52"/>
      <c r="R181" s="128"/>
      <c r="S181" s="128"/>
      <c r="T181" s="52"/>
      <c r="U181" s="93" t="s">
        <v>5319</v>
      </c>
      <c r="V181" t="s">
        <v>1078</v>
      </c>
      <c r="W181" s="123" t="s">
        <v>5320</v>
      </c>
      <c r="X181" t="s">
        <v>132</v>
      </c>
      <c r="Y181" t="s">
        <v>138</v>
      </c>
    </row>
    <row r="182" ht="409.5" spans="1:25">
      <c r="A182" s="109">
        <v>183</v>
      </c>
      <c r="B182" s="52" t="s">
        <v>117</v>
      </c>
      <c r="C182" s="52" t="s">
        <v>150</v>
      </c>
      <c r="D182" s="58" t="s">
        <v>4366</v>
      </c>
      <c r="E182" s="57" t="s">
        <v>157</v>
      </c>
      <c r="F182" s="29" t="s">
        <v>5977</v>
      </c>
      <c r="G182" s="80">
        <v>45444</v>
      </c>
      <c r="H182" s="80">
        <v>45473</v>
      </c>
      <c r="I182" s="52" t="s">
        <v>124</v>
      </c>
      <c r="J182" s="52" t="s">
        <v>125</v>
      </c>
      <c r="K182" s="29" t="s">
        <v>922</v>
      </c>
      <c r="L182" s="29" t="s">
        <v>81</v>
      </c>
      <c r="M182" s="52">
        <v>3</v>
      </c>
      <c r="N182" s="34" t="s">
        <v>5329</v>
      </c>
      <c r="O182" s="65">
        <v>45300.4791666667</v>
      </c>
      <c r="P182" s="35"/>
      <c r="Q182" s="35"/>
      <c r="R182" s="40"/>
      <c r="S182" s="40"/>
      <c r="T182" s="36"/>
      <c r="U182" s="34" t="s">
        <v>5330</v>
      </c>
      <c r="V182" s="34" t="s">
        <v>4366</v>
      </c>
      <c r="W182" s="123" t="s">
        <v>5331</v>
      </c>
      <c r="X182" s="124" t="s">
        <v>132</v>
      </c>
      <c r="Y182" s="124" t="s">
        <v>133</v>
      </c>
    </row>
    <row r="183" ht="409.5" spans="1:25">
      <c r="A183" s="109">
        <v>186</v>
      </c>
      <c r="B183" s="52" t="s">
        <v>117</v>
      </c>
      <c r="C183" s="52" t="s">
        <v>150</v>
      </c>
      <c r="D183" s="58" t="s">
        <v>4366</v>
      </c>
      <c r="E183" s="57" t="s">
        <v>157</v>
      </c>
      <c r="F183" s="29" t="s">
        <v>5977</v>
      </c>
      <c r="G183" s="80">
        <v>45627</v>
      </c>
      <c r="H183" s="80">
        <v>45657</v>
      </c>
      <c r="I183" s="52" t="s">
        <v>124</v>
      </c>
      <c r="J183" s="52" t="s">
        <v>125</v>
      </c>
      <c r="K183" s="29" t="s">
        <v>922</v>
      </c>
      <c r="L183" s="29" t="s">
        <v>81</v>
      </c>
      <c r="M183" s="52">
        <v>3</v>
      </c>
      <c r="N183" s="104" t="s">
        <v>5332</v>
      </c>
      <c r="O183" s="91">
        <v>45492.5944444444</v>
      </c>
      <c r="P183" s="52"/>
      <c r="Q183" s="52"/>
      <c r="R183" s="128"/>
      <c r="S183" s="128"/>
      <c r="T183" s="52"/>
      <c r="U183" s="93" t="s">
        <v>5333</v>
      </c>
      <c r="V183" t="s">
        <v>4366</v>
      </c>
      <c r="W183" s="123" t="s">
        <v>5334</v>
      </c>
      <c r="X183" t="s">
        <v>132</v>
      </c>
      <c r="Y183" t="s">
        <v>138</v>
      </c>
    </row>
    <row r="184" ht="409.5" spans="1:25">
      <c r="A184" s="109">
        <v>189</v>
      </c>
      <c r="B184" s="52" t="s">
        <v>117</v>
      </c>
      <c r="C184" s="52" t="s">
        <v>150</v>
      </c>
      <c r="D184" s="58" t="s">
        <v>4543</v>
      </c>
      <c r="E184" s="57" t="s">
        <v>157</v>
      </c>
      <c r="F184" s="29" t="s">
        <v>5977</v>
      </c>
      <c r="G184" s="80">
        <v>45444</v>
      </c>
      <c r="H184" s="80">
        <v>45473</v>
      </c>
      <c r="I184" s="52" t="s">
        <v>124</v>
      </c>
      <c r="J184" s="52" t="s">
        <v>125</v>
      </c>
      <c r="K184" s="29" t="s">
        <v>922</v>
      </c>
      <c r="L184" s="29" t="s">
        <v>81</v>
      </c>
      <c r="M184" s="52">
        <v>3</v>
      </c>
      <c r="N184" s="34" t="s">
        <v>5335</v>
      </c>
      <c r="O184" s="65">
        <v>45328.475</v>
      </c>
      <c r="P184" s="35"/>
      <c r="Q184" s="35"/>
      <c r="R184" s="40"/>
      <c r="S184" s="40"/>
      <c r="T184" s="36"/>
      <c r="U184" s="34" t="s">
        <v>5336</v>
      </c>
      <c r="V184" s="34" t="s">
        <v>4543</v>
      </c>
      <c r="W184" s="123" t="s">
        <v>5337</v>
      </c>
      <c r="X184" t="s">
        <v>132</v>
      </c>
      <c r="Y184" t="s">
        <v>170</v>
      </c>
    </row>
    <row r="185" ht="36" spans="1:25">
      <c r="A185" s="109">
        <v>192</v>
      </c>
      <c r="B185" s="52" t="s">
        <v>117</v>
      </c>
      <c r="C185" s="52" t="s">
        <v>150</v>
      </c>
      <c r="D185" s="58" t="s">
        <v>4543</v>
      </c>
      <c r="E185" s="57" t="s">
        <v>157</v>
      </c>
      <c r="F185" s="29" t="s">
        <v>5977</v>
      </c>
      <c r="G185" s="80">
        <v>45627</v>
      </c>
      <c r="H185" s="80">
        <v>45657</v>
      </c>
      <c r="I185" s="52" t="s">
        <v>124</v>
      </c>
      <c r="J185" s="52" t="s">
        <v>125</v>
      </c>
      <c r="K185" s="29" t="s">
        <v>922</v>
      </c>
      <c r="L185" s="29" t="s">
        <v>81</v>
      </c>
      <c r="M185" s="52">
        <v>3</v>
      </c>
      <c r="N185" s="104" t="s">
        <v>5338</v>
      </c>
      <c r="O185" s="91">
        <v>45594.6875</v>
      </c>
      <c r="P185" s="52"/>
      <c r="Q185" s="52"/>
      <c r="R185" s="128"/>
      <c r="S185" s="128"/>
      <c r="T185" s="52"/>
      <c r="U185" s="52" t="s">
        <v>5339</v>
      </c>
      <c r="V185" t="s">
        <v>4543</v>
      </c>
      <c r="W185" t="s">
        <v>5340</v>
      </c>
      <c r="X185" t="s">
        <v>132</v>
      </c>
      <c r="Y185" t="s">
        <v>3620</v>
      </c>
    </row>
    <row r="186" ht="409.5" spans="1:25">
      <c r="A186" s="109">
        <v>193</v>
      </c>
      <c r="B186" s="52" t="s">
        <v>117</v>
      </c>
      <c r="C186" s="52" t="s">
        <v>150</v>
      </c>
      <c r="D186" s="58" t="s">
        <v>1132</v>
      </c>
      <c r="E186" s="54" t="s">
        <v>412</v>
      </c>
      <c r="F186" s="29" t="s">
        <v>5977</v>
      </c>
      <c r="G186" s="80">
        <v>45383</v>
      </c>
      <c r="H186" s="80">
        <v>45412</v>
      </c>
      <c r="I186" s="52" t="s">
        <v>124</v>
      </c>
      <c r="J186" s="52" t="s">
        <v>125</v>
      </c>
      <c r="K186" s="29" t="s">
        <v>922</v>
      </c>
      <c r="L186" s="29" t="s">
        <v>81</v>
      </c>
      <c r="M186" s="52">
        <v>3</v>
      </c>
      <c r="N186" s="34" t="s">
        <v>5355</v>
      </c>
      <c r="O186" s="65">
        <v>45366.4909722222</v>
      </c>
      <c r="P186" s="35"/>
      <c r="Q186" s="35"/>
      <c r="R186" s="40"/>
      <c r="S186" s="40"/>
      <c r="T186" s="36"/>
      <c r="U186" s="34" t="s">
        <v>5356</v>
      </c>
      <c r="V186" s="34" t="s">
        <v>1132</v>
      </c>
      <c r="W186" s="123" t="s">
        <v>5357</v>
      </c>
      <c r="X186" t="s">
        <v>132</v>
      </c>
      <c r="Y186" t="s">
        <v>163</v>
      </c>
    </row>
    <row r="187" ht="409.5" spans="1:25">
      <c r="A187" s="109">
        <v>193</v>
      </c>
      <c r="B187" s="52" t="s">
        <v>117</v>
      </c>
      <c r="C187" s="52" t="s">
        <v>150</v>
      </c>
      <c r="D187" s="58" t="s">
        <v>1132</v>
      </c>
      <c r="E187" s="54" t="s">
        <v>412</v>
      </c>
      <c r="F187" s="29" t="s">
        <v>5977</v>
      </c>
      <c r="G187" s="80">
        <v>45444</v>
      </c>
      <c r="H187" s="80">
        <v>45473</v>
      </c>
      <c r="I187" s="52" t="s">
        <v>124</v>
      </c>
      <c r="J187" s="52" t="s">
        <v>125</v>
      </c>
      <c r="K187" s="29" t="s">
        <v>922</v>
      </c>
      <c r="L187" s="29" t="s">
        <v>81</v>
      </c>
      <c r="M187" s="52">
        <v>3</v>
      </c>
      <c r="N187" s="34" t="s">
        <v>5358</v>
      </c>
      <c r="O187" s="65">
        <v>45441.6458333333</v>
      </c>
      <c r="P187" s="35"/>
      <c r="Q187" s="35"/>
      <c r="R187" s="40"/>
      <c r="S187" s="40"/>
      <c r="T187" s="36"/>
      <c r="U187" s="34" t="s">
        <v>5359</v>
      </c>
      <c r="V187" s="34" t="s">
        <v>1132</v>
      </c>
      <c r="W187" s="123" t="s">
        <v>5360</v>
      </c>
      <c r="X187" s="124" t="s">
        <v>132</v>
      </c>
      <c r="Y187" s="124" t="s">
        <v>438</v>
      </c>
    </row>
    <row r="188" ht="409.5" spans="1:25">
      <c r="A188" s="109">
        <v>194</v>
      </c>
      <c r="B188" s="52" t="s">
        <v>117</v>
      </c>
      <c r="C188" s="52" t="s">
        <v>150</v>
      </c>
      <c r="D188" s="58" t="s">
        <v>1132</v>
      </c>
      <c r="E188" s="54" t="s">
        <v>412</v>
      </c>
      <c r="F188" s="29" t="s">
        <v>5977</v>
      </c>
      <c r="G188" s="80">
        <v>45505</v>
      </c>
      <c r="H188" s="80">
        <v>45535</v>
      </c>
      <c r="I188" s="52" t="s">
        <v>124</v>
      </c>
      <c r="J188" s="52" t="s">
        <v>125</v>
      </c>
      <c r="K188" s="29" t="s">
        <v>922</v>
      </c>
      <c r="L188" s="29" t="s">
        <v>81</v>
      </c>
      <c r="M188" s="52">
        <v>3</v>
      </c>
      <c r="N188" s="104" t="s">
        <v>5041</v>
      </c>
      <c r="O188" s="91">
        <v>45492.6354166667</v>
      </c>
      <c r="P188" s="52"/>
      <c r="Q188" s="52"/>
      <c r="R188" s="128"/>
      <c r="S188" s="128"/>
      <c r="T188" s="52"/>
      <c r="U188" s="93" t="s">
        <v>5361</v>
      </c>
      <c r="V188" t="s">
        <v>1132</v>
      </c>
      <c r="W188" s="123" t="s">
        <v>5362</v>
      </c>
      <c r="X188" t="s">
        <v>132</v>
      </c>
      <c r="Y188" t="s">
        <v>138</v>
      </c>
    </row>
    <row r="189" ht="409.5" spans="1:25">
      <c r="A189" s="109">
        <v>195</v>
      </c>
      <c r="B189" s="52" t="s">
        <v>117</v>
      </c>
      <c r="C189" s="52" t="s">
        <v>150</v>
      </c>
      <c r="D189" s="58" t="s">
        <v>1132</v>
      </c>
      <c r="E189" s="54" t="s">
        <v>412</v>
      </c>
      <c r="F189" s="29" t="s">
        <v>5977</v>
      </c>
      <c r="G189" s="80">
        <v>45566</v>
      </c>
      <c r="H189" s="80">
        <v>45596</v>
      </c>
      <c r="I189" s="52" t="s">
        <v>124</v>
      </c>
      <c r="J189" s="52" t="s">
        <v>125</v>
      </c>
      <c r="K189" s="29" t="s">
        <v>922</v>
      </c>
      <c r="L189" s="29" t="s">
        <v>81</v>
      </c>
      <c r="M189" s="52">
        <v>3</v>
      </c>
      <c r="N189" s="104" t="s">
        <v>5363</v>
      </c>
      <c r="O189" s="91">
        <v>45560.6354166667</v>
      </c>
      <c r="P189" s="52"/>
      <c r="Q189" s="52"/>
      <c r="R189" s="128"/>
      <c r="S189" s="128"/>
      <c r="T189" s="52"/>
      <c r="U189" s="93" t="s">
        <v>5364</v>
      </c>
      <c r="V189" t="s">
        <v>1132</v>
      </c>
      <c r="W189" s="123" t="s">
        <v>5365</v>
      </c>
      <c r="X189" t="s">
        <v>132</v>
      </c>
      <c r="Y189" t="s">
        <v>149</v>
      </c>
    </row>
    <row r="190" ht="36" spans="1:25">
      <c r="A190" s="109">
        <v>196</v>
      </c>
      <c r="B190" s="52" t="s">
        <v>117</v>
      </c>
      <c r="C190" s="52" t="s">
        <v>150</v>
      </c>
      <c r="D190" s="58" t="s">
        <v>4352</v>
      </c>
      <c r="E190" s="54" t="s">
        <v>412</v>
      </c>
      <c r="F190" s="29" t="s">
        <v>5977</v>
      </c>
      <c r="G190" s="80">
        <v>45383</v>
      </c>
      <c r="H190" s="80">
        <v>45412</v>
      </c>
      <c r="I190" s="52" t="s">
        <v>124</v>
      </c>
      <c r="J190" s="52" t="s">
        <v>125</v>
      </c>
      <c r="K190" s="29" t="s">
        <v>922</v>
      </c>
      <c r="L190" s="29" t="s">
        <v>81</v>
      </c>
      <c r="M190" s="52">
        <v>3</v>
      </c>
      <c r="N190" s="34" t="s">
        <v>5366</v>
      </c>
      <c r="O190" s="65">
        <v>45385.6784722222</v>
      </c>
      <c r="P190" s="35"/>
      <c r="Q190" s="35"/>
      <c r="R190" s="40"/>
      <c r="S190" s="40"/>
      <c r="T190" s="36"/>
      <c r="U190" s="34" t="s">
        <v>5367</v>
      </c>
      <c r="V190" s="34" t="s">
        <v>4352</v>
      </c>
      <c r="W190" t="s">
        <v>5368</v>
      </c>
      <c r="X190" t="s">
        <v>132</v>
      </c>
      <c r="Y190" t="s">
        <v>144</v>
      </c>
    </row>
    <row r="191" ht="36" spans="1:25">
      <c r="A191" s="109">
        <v>196</v>
      </c>
      <c r="B191" s="52" t="s">
        <v>117</v>
      </c>
      <c r="C191" s="52" t="s">
        <v>150</v>
      </c>
      <c r="D191" s="58" t="s">
        <v>4352</v>
      </c>
      <c r="E191" s="54" t="s">
        <v>412</v>
      </c>
      <c r="F191" s="29" t="s">
        <v>5977</v>
      </c>
      <c r="G191" s="80">
        <v>45444</v>
      </c>
      <c r="H191" s="80">
        <v>45473</v>
      </c>
      <c r="I191" s="52" t="s">
        <v>124</v>
      </c>
      <c r="J191" s="52" t="s">
        <v>125</v>
      </c>
      <c r="K191" s="29" t="s">
        <v>922</v>
      </c>
      <c r="L191" s="29" t="s">
        <v>81</v>
      </c>
      <c r="M191" s="52">
        <v>3</v>
      </c>
      <c r="N191" s="34" t="s">
        <v>5276</v>
      </c>
      <c r="O191" s="65">
        <v>45463.7083333333</v>
      </c>
      <c r="P191" s="35"/>
      <c r="Q191" s="35"/>
      <c r="R191" s="40"/>
      <c r="S191" s="40"/>
      <c r="T191" s="36"/>
      <c r="U191" s="34" t="s">
        <v>5369</v>
      </c>
      <c r="V191" s="34" t="s">
        <v>4352</v>
      </c>
      <c r="W191" t="s">
        <v>5368</v>
      </c>
      <c r="X191" s="124" t="s">
        <v>132</v>
      </c>
      <c r="Y191" s="124" t="s">
        <v>425</v>
      </c>
    </row>
    <row r="192" ht="36" spans="1:25">
      <c r="A192" s="109">
        <v>197</v>
      </c>
      <c r="B192" s="52" t="s">
        <v>117</v>
      </c>
      <c r="C192" s="52" t="s">
        <v>150</v>
      </c>
      <c r="D192" s="58" t="s">
        <v>4352</v>
      </c>
      <c r="E192" s="54" t="s">
        <v>412</v>
      </c>
      <c r="F192" s="29" t="s">
        <v>5977</v>
      </c>
      <c r="G192" s="80">
        <v>45505</v>
      </c>
      <c r="H192" s="80">
        <v>45535</v>
      </c>
      <c r="I192" s="52" t="s">
        <v>124</v>
      </c>
      <c r="J192" s="52" t="s">
        <v>125</v>
      </c>
      <c r="K192" s="29" t="s">
        <v>922</v>
      </c>
      <c r="L192" s="29" t="s">
        <v>81</v>
      </c>
      <c r="M192" s="52">
        <v>3</v>
      </c>
      <c r="N192" s="104" t="s">
        <v>5278</v>
      </c>
      <c r="O192" s="91">
        <v>45531.4791666667</v>
      </c>
      <c r="P192" s="52"/>
      <c r="Q192" s="52"/>
      <c r="R192" s="128"/>
      <c r="S192" s="128"/>
      <c r="T192" s="52"/>
      <c r="U192" s="52" t="s">
        <v>5370</v>
      </c>
      <c r="V192" t="s">
        <v>4352</v>
      </c>
      <c r="W192" t="s">
        <v>5371</v>
      </c>
      <c r="X192" t="s">
        <v>132</v>
      </c>
      <c r="Y192" t="s">
        <v>498</v>
      </c>
    </row>
    <row r="193" ht="36" spans="1:25">
      <c r="A193" s="109">
        <v>198</v>
      </c>
      <c r="B193" s="52" t="s">
        <v>117</v>
      </c>
      <c r="C193" s="52" t="s">
        <v>150</v>
      </c>
      <c r="D193" s="58" t="s">
        <v>4352</v>
      </c>
      <c r="E193" s="54" t="s">
        <v>412</v>
      </c>
      <c r="F193" s="29" t="s">
        <v>5977</v>
      </c>
      <c r="G193" s="80">
        <v>45566</v>
      </c>
      <c r="H193" s="80">
        <v>45596</v>
      </c>
      <c r="I193" s="52" t="s">
        <v>124</v>
      </c>
      <c r="J193" s="52" t="s">
        <v>125</v>
      </c>
      <c r="K193" s="29" t="s">
        <v>922</v>
      </c>
      <c r="L193" s="29" t="s">
        <v>81</v>
      </c>
      <c r="M193" s="52">
        <v>3</v>
      </c>
      <c r="N193" s="104" t="s">
        <v>5047</v>
      </c>
      <c r="O193" s="91">
        <v>45576.7083333333</v>
      </c>
      <c r="P193" s="52"/>
      <c r="Q193" s="52"/>
      <c r="R193" s="128"/>
      <c r="S193" s="128"/>
      <c r="T193" s="52"/>
      <c r="U193" s="52" t="s">
        <v>5048</v>
      </c>
      <c r="V193" t="s">
        <v>4352</v>
      </c>
      <c r="W193" t="s">
        <v>5049</v>
      </c>
      <c r="X193" t="s">
        <v>132</v>
      </c>
      <c r="Y193" t="s">
        <v>3620</v>
      </c>
    </row>
    <row r="194" ht="409.5" spans="1:25">
      <c r="A194" s="109">
        <v>199</v>
      </c>
      <c r="B194" s="52" t="s">
        <v>117</v>
      </c>
      <c r="C194" s="52" t="s">
        <v>150</v>
      </c>
      <c r="D194" s="58" t="s">
        <v>4554</v>
      </c>
      <c r="E194" s="54" t="s">
        <v>412</v>
      </c>
      <c r="F194" s="29" t="s">
        <v>5977</v>
      </c>
      <c r="G194" s="80">
        <v>45412</v>
      </c>
      <c r="H194" s="80">
        <v>45412</v>
      </c>
      <c r="I194" s="52" t="s">
        <v>124</v>
      </c>
      <c r="J194" s="52" t="s">
        <v>125</v>
      </c>
      <c r="K194" s="29" t="s">
        <v>922</v>
      </c>
      <c r="L194" s="29" t="s">
        <v>81</v>
      </c>
      <c r="M194" s="52">
        <v>3</v>
      </c>
      <c r="N194" s="34" t="s">
        <v>6107</v>
      </c>
      <c r="O194" s="65">
        <v>45366.4909722222</v>
      </c>
      <c r="P194" s="35"/>
      <c r="Q194" s="35"/>
      <c r="R194" s="40"/>
      <c r="S194" s="40"/>
      <c r="T194" s="36"/>
      <c r="U194" s="34" t="s">
        <v>6108</v>
      </c>
      <c r="V194" s="34" t="s">
        <v>4554</v>
      </c>
      <c r="W194" s="123" t="s">
        <v>6109</v>
      </c>
      <c r="X194" t="s">
        <v>132</v>
      </c>
      <c r="Y194" t="s">
        <v>163</v>
      </c>
    </row>
    <row r="195" ht="409.5" spans="1:25">
      <c r="A195" s="109">
        <v>199</v>
      </c>
      <c r="B195" s="52" t="s">
        <v>117</v>
      </c>
      <c r="C195" s="52" t="s">
        <v>150</v>
      </c>
      <c r="D195" s="58" t="s">
        <v>4554</v>
      </c>
      <c r="E195" s="54" t="s">
        <v>412</v>
      </c>
      <c r="F195" s="29" t="s">
        <v>5977</v>
      </c>
      <c r="G195" s="80">
        <v>45473</v>
      </c>
      <c r="H195" s="80">
        <v>45473</v>
      </c>
      <c r="I195" s="52" t="s">
        <v>124</v>
      </c>
      <c r="J195" s="52" t="s">
        <v>125</v>
      </c>
      <c r="K195" s="29" t="s">
        <v>922</v>
      </c>
      <c r="L195" s="29" t="s">
        <v>81</v>
      </c>
      <c r="M195" s="52">
        <v>3</v>
      </c>
      <c r="N195" s="34" t="s">
        <v>6110</v>
      </c>
      <c r="O195" s="65">
        <v>45441.6458333333</v>
      </c>
      <c r="P195" s="35"/>
      <c r="Q195" s="35"/>
      <c r="R195" s="40"/>
      <c r="S195" s="40"/>
      <c r="T195" s="36"/>
      <c r="U195" s="34" t="s">
        <v>6111</v>
      </c>
      <c r="V195" s="34" t="s">
        <v>4554</v>
      </c>
      <c r="W195" s="123" t="s">
        <v>6112</v>
      </c>
      <c r="X195" s="124" t="s">
        <v>132</v>
      </c>
      <c r="Y195" s="124" t="s">
        <v>438</v>
      </c>
    </row>
    <row r="196" ht="409.5" spans="1:25">
      <c r="A196" s="109">
        <v>199</v>
      </c>
      <c r="B196" s="52" t="s">
        <v>117</v>
      </c>
      <c r="C196" s="52" t="s">
        <v>150</v>
      </c>
      <c r="D196" s="58" t="s">
        <v>4554</v>
      </c>
      <c r="E196" s="54" t="s">
        <v>412</v>
      </c>
      <c r="F196" s="29" t="s">
        <v>5977</v>
      </c>
      <c r="G196" s="80">
        <v>45534</v>
      </c>
      <c r="H196" s="80">
        <v>45534</v>
      </c>
      <c r="I196" s="52" t="s">
        <v>124</v>
      </c>
      <c r="J196" s="52" t="s">
        <v>125</v>
      </c>
      <c r="K196" s="29" t="s">
        <v>922</v>
      </c>
      <c r="L196" s="29" t="s">
        <v>81</v>
      </c>
      <c r="M196" s="52">
        <v>3</v>
      </c>
      <c r="N196" s="104" t="s">
        <v>6113</v>
      </c>
      <c r="O196" s="91">
        <v>45492.6340277778</v>
      </c>
      <c r="P196" s="52"/>
      <c r="Q196" s="52"/>
      <c r="R196" s="128"/>
      <c r="S196" s="128"/>
      <c r="T196" s="52"/>
      <c r="U196" s="93" t="s">
        <v>6114</v>
      </c>
      <c r="V196" t="s">
        <v>4554</v>
      </c>
      <c r="W196" s="123" t="s">
        <v>6115</v>
      </c>
      <c r="X196" t="s">
        <v>132</v>
      </c>
      <c r="Y196" t="s">
        <v>138</v>
      </c>
    </row>
    <row r="197" ht="409.5" spans="1:25">
      <c r="A197" s="109">
        <v>200</v>
      </c>
      <c r="B197" s="52" t="s">
        <v>117</v>
      </c>
      <c r="C197" s="52" t="s">
        <v>150</v>
      </c>
      <c r="D197" s="58" t="s">
        <v>4554</v>
      </c>
      <c r="E197" s="54" t="s">
        <v>412</v>
      </c>
      <c r="F197" s="29" t="s">
        <v>5977</v>
      </c>
      <c r="G197" s="80">
        <v>45566</v>
      </c>
      <c r="H197" s="80">
        <v>45566</v>
      </c>
      <c r="I197" s="52" t="s">
        <v>124</v>
      </c>
      <c r="J197" s="52" t="s">
        <v>125</v>
      </c>
      <c r="K197" s="29" t="s">
        <v>922</v>
      </c>
      <c r="L197" s="29" t="s">
        <v>81</v>
      </c>
      <c r="M197" s="52">
        <v>3</v>
      </c>
      <c r="N197" s="104" t="s">
        <v>6116</v>
      </c>
      <c r="O197" s="91">
        <v>45560.6354166667</v>
      </c>
      <c r="P197" s="52"/>
      <c r="Q197" s="52"/>
      <c r="R197" s="128"/>
      <c r="S197" s="128"/>
      <c r="T197" s="52"/>
      <c r="U197" s="93" t="s">
        <v>6117</v>
      </c>
      <c r="V197" t="s">
        <v>4554</v>
      </c>
      <c r="W197" s="123" t="s">
        <v>6118</v>
      </c>
      <c r="X197" t="s">
        <v>132</v>
      </c>
      <c r="Y197" t="s">
        <v>149</v>
      </c>
    </row>
    <row r="198" ht="409.5" spans="1:25">
      <c r="A198" s="109">
        <v>201</v>
      </c>
      <c r="B198" s="52" t="s">
        <v>117</v>
      </c>
      <c r="C198" s="52" t="s">
        <v>150</v>
      </c>
      <c r="D198" s="58" t="s">
        <v>5392</v>
      </c>
      <c r="E198" s="57" t="s">
        <v>455</v>
      </c>
      <c r="F198" s="29" t="s">
        <v>5977</v>
      </c>
      <c r="G198" s="80">
        <v>45412</v>
      </c>
      <c r="H198" s="80">
        <v>45412</v>
      </c>
      <c r="I198" s="52" t="s">
        <v>124</v>
      </c>
      <c r="J198" s="52" t="s">
        <v>125</v>
      </c>
      <c r="K198" s="29" t="s">
        <v>922</v>
      </c>
      <c r="L198" s="29" t="s">
        <v>81</v>
      </c>
      <c r="M198" s="52">
        <v>3</v>
      </c>
      <c r="N198" s="34" t="s">
        <v>5393</v>
      </c>
      <c r="O198" s="65">
        <v>45321.6048611111</v>
      </c>
      <c r="P198" s="35"/>
      <c r="Q198" s="35"/>
      <c r="R198" s="40"/>
      <c r="S198" s="40"/>
      <c r="T198" s="36"/>
      <c r="U198" s="34" t="s">
        <v>5394</v>
      </c>
      <c r="V198" s="34" t="s">
        <v>5392</v>
      </c>
      <c r="W198" s="123" t="s">
        <v>5395</v>
      </c>
      <c r="X198" t="s">
        <v>132</v>
      </c>
      <c r="Y198" t="s">
        <v>133</v>
      </c>
    </row>
    <row r="199" ht="409.5" spans="1:25">
      <c r="A199" s="109">
        <v>201</v>
      </c>
      <c r="B199" s="52" t="s">
        <v>117</v>
      </c>
      <c r="C199" s="52" t="s">
        <v>150</v>
      </c>
      <c r="D199" s="58" t="s">
        <v>5392</v>
      </c>
      <c r="E199" s="57" t="s">
        <v>455</v>
      </c>
      <c r="F199" s="29" t="s">
        <v>5977</v>
      </c>
      <c r="G199" s="80">
        <v>45473</v>
      </c>
      <c r="H199" s="80">
        <v>45473</v>
      </c>
      <c r="I199" s="52" t="s">
        <v>124</v>
      </c>
      <c r="J199" s="52" t="s">
        <v>125</v>
      </c>
      <c r="K199" s="29" t="s">
        <v>922</v>
      </c>
      <c r="L199" s="29" t="s">
        <v>81</v>
      </c>
      <c r="M199" s="52">
        <v>3</v>
      </c>
      <c r="N199" s="34" t="s">
        <v>5396</v>
      </c>
      <c r="O199" s="65">
        <v>45321.6048611111</v>
      </c>
      <c r="P199" s="35"/>
      <c r="Q199" s="35"/>
      <c r="R199" s="40"/>
      <c r="S199" s="40"/>
      <c r="T199" s="36"/>
      <c r="U199" s="34" t="s">
        <v>5397</v>
      </c>
      <c r="V199" s="34" t="s">
        <v>5392</v>
      </c>
      <c r="W199" s="123" t="s">
        <v>5398</v>
      </c>
      <c r="X199" s="124" t="s">
        <v>132</v>
      </c>
      <c r="Y199" s="124" t="s">
        <v>133</v>
      </c>
    </row>
    <row r="200" ht="409.5" spans="1:25">
      <c r="A200" s="109">
        <v>201</v>
      </c>
      <c r="B200" s="52" t="s">
        <v>117</v>
      </c>
      <c r="C200" s="52" t="s">
        <v>150</v>
      </c>
      <c r="D200" s="58" t="s">
        <v>5392</v>
      </c>
      <c r="E200" s="57" t="s">
        <v>455</v>
      </c>
      <c r="F200" s="29" t="s">
        <v>5977</v>
      </c>
      <c r="G200" s="80">
        <v>45534</v>
      </c>
      <c r="H200" s="80">
        <v>45534</v>
      </c>
      <c r="I200" s="52" t="s">
        <v>124</v>
      </c>
      <c r="J200" s="52" t="s">
        <v>125</v>
      </c>
      <c r="K200" s="29" t="s">
        <v>922</v>
      </c>
      <c r="L200" s="29" t="s">
        <v>81</v>
      </c>
      <c r="M200" s="52">
        <v>3</v>
      </c>
      <c r="N200" s="104" t="s">
        <v>5399</v>
      </c>
      <c r="O200" s="91">
        <v>45321.6048611111</v>
      </c>
      <c r="P200" s="52"/>
      <c r="Q200" s="52"/>
      <c r="R200" s="128"/>
      <c r="S200" s="128"/>
      <c r="T200" s="52"/>
      <c r="U200" s="93" t="s">
        <v>5400</v>
      </c>
      <c r="V200" t="s">
        <v>5392</v>
      </c>
      <c r="W200" s="123" t="s">
        <v>5401</v>
      </c>
      <c r="X200" t="s">
        <v>132</v>
      </c>
      <c r="Y200" t="s">
        <v>133</v>
      </c>
    </row>
    <row r="201" ht="409.5" spans="1:25">
      <c r="A201" s="109">
        <v>202</v>
      </c>
      <c r="B201" s="52" t="s">
        <v>117</v>
      </c>
      <c r="C201" s="52" t="s">
        <v>150</v>
      </c>
      <c r="D201" s="58" t="s">
        <v>5392</v>
      </c>
      <c r="E201" s="57" t="s">
        <v>455</v>
      </c>
      <c r="F201" s="29" t="s">
        <v>5977</v>
      </c>
      <c r="G201" s="80">
        <v>45566</v>
      </c>
      <c r="H201" s="80">
        <v>45566</v>
      </c>
      <c r="I201" s="52" t="s">
        <v>124</v>
      </c>
      <c r="J201" s="52" t="s">
        <v>125</v>
      </c>
      <c r="K201" s="29" t="s">
        <v>922</v>
      </c>
      <c r="L201" s="29" t="s">
        <v>81</v>
      </c>
      <c r="M201" s="52">
        <v>3</v>
      </c>
      <c r="N201" s="104" t="s">
        <v>5402</v>
      </c>
      <c r="O201" s="91">
        <v>45321.6048611111</v>
      </c>
      <c r="P201" s="52"/>
      <c r="Q201" s="52"/>
      <c r="R201" s="128"/>
      <c r="S201" s="128"/>
      <c r="T201" s="52"/>
      <c r="U201" s="93" t="s">
        <v>5403</v>
      </c>
      <c r="V201" t="s">
        <v>5392</v>
      </c>
      <c r="W201" s="123" t="s">
        <v>5404</v>
      </c>
      <c r="X201" t="s">
        <v>132</v>
      </c>
      <c r="Y201" t="s">
        <v>133</v>
      </c>
    </row>
    <row r="202" ht="409.5" spans="1:25">
      <c r="A202" s="109">
        <v>204</v>
      </c>
      <c r="B202" s="52" t="s">
        <v>117</v>
      </c>
      <c r="C202" s="52" t="s">
        <v>150</v>
      </c>
      <c r="D202" s="58" t="s">
        <v>4546</v>
      </c>
      <c r="E202" s="57" t="s">
        <v>797</v>
      </c>
      <c r="F202" s="29" t="s">
        <v>5977</v>
      </c>
      <c r="G202" s="80">
        <v>45383</v>
      </c>
      <c r="H202" s="80">
        <v>45412</v>
      </c>
      <c r="I202" s="52" t="s">
        <v>124</v>
      </c>
      <c r="J202" s="52" t="s">
        <v>125</v>
      </c>
      <c r="K202" s="29" t="s">
        <v>922</v>
      </c>
      <c r="L202" s="29" t="s">
        <v>81</v>
      </c>
      <c r="M202" s="52">
        <v>3</v>
      </c>
      <c r="N202" s="34" t="s">
        <v>5406</v>
      </c>
      <c r="O202" s="65">
        <v>45327.4791666667</v>
      </c>
      <c r="P202" s="35"/>
      <c r="Q202" s="35"/>
      <c r="R202" s="40"/>
      <c r="S202" s="40"/>
      <c r="T202" s="36"/>
      <c r="U202" s="34" t="s">
        <v>5407</v>
      </c>
      <c r="V202" s="34" t="s">
        <v>4546</v>
      </c>
      <c r="W202" s="123" t="s">
        <v>5408</v>
      </c>
      <c r="X202" t="s">
        <v>132</v>
      </c>
      <c r="Y202" t="s">
        <v>170</v>
      </c>
    </row>
    <row r="203" ht="409.5" spans="1:25">
      <c r="A203" s="109">
        <v>205</v>
      </c>
      <c r="B203" s="52" t="s">
        <v>117</v>
      </c>
      <c r="C203" s="52" t="s">
        <v>150</v>
      </c>
      <c r="D203" s="58" t="s">
        <v>4546</v>
      </c>
      <c r="E203" s="57" t="s">
        <v>797</v>
      </c>
      <c r="F203" s="29" t="s">
        <v>5977</v>
      </c>
      <c r="G203" s="80">
        <v>45444</v>
      </c>
      <c r="H203" s="80">
        <v>45473</v>
      </c>
      <c r="I203" s="52" t="s">
        <v>124</v>
      </c>
      <c r="J203" s="52" t="s">
        <v>125</v>
      </c>
      <c r="K203" s="29" t="s">
        <v>922</v>
      </c>
      <c r="L203" s="29" t="s">
        <v>81</v>
      </c>
      <c r="M203" s="52">
        <v>3</v>
      </c>
      <c r="N203" s="34" t="s">
        <v>5409</v>
      </c>
      <c r="O203" s="65">
        <v>45327.4791666667</v>
      </c>
      <c r="P203" s="35"/>
      <c r="Q203" s="35"/>
      <c r="R203" s="40"/>
      <c r="S203" s="40"/>
      <c r="T203" s="36"/>
      <c r="U203" s="34" t="s">
        <v>5410</v>
      </c>
      <c r="V203" s="34" t="s">
        <v>4546</v>
      </c>
      <c r="W203" s="123" t="s">
        <v>5411</v>
      </c>
      <c r="X203" s="124" t="s">
        <v>132</v>
      </c>
      <c r="Y203" s="124" t="s">
        <v>170</v>
      </c>
    </row>
    <row r="204" ht="409.5" spans="1:25">
      <c r="A204" s="109">
        <v>206</v>
      </c>
      <c r="B204" s="52" t="s">
        <v>117</v>
      </c>
      <c r="C204" s="52" t="s">
        <v>150</v>
      </c>
      <c r="D204" s="58" t="s">
        <v>4546</v>
      </c>
      <c r="E204" s="57" t="s">
        <v>797</v>
      </c>
      <c r="F204" s="29" t="s">
        <v>5977</v>
      </c>
      <c r="G204" s="80">
        <v>45505</v>
      </c>
      <c r="H204" s="80">
        <v>45535</v>
      </c>
      <c r="I204" s="52" t="s">
        <v>124</v>
      </c>
      <c r="J204" s="52" t="s">
        <v>125</v>
      </c>
      <c r="K204" s="29" t="s">
        <v>922</v>
      </c>
      <c r="L204" s="29" t="s">
        <v>81</v>
      </c>
      <c r="M204" s="52">
        <v>3</v>
      </c>
      <c r="N204" s="104" t="s">
        <v>5412</v>
      </c>
      <c r="O204" s="91">
        <v>45327.4791666667</v>
      </c>
      <c r="P204" s="52"/>
      <c r="Q204" s="52"/>
      <c r="R204" s="128"/>
      <c r="S204" s="128"/>
      <c r="T204" s="52"/>
      <c r="U204" s="93" t="s">
        <v>5413</v>
      </c>
      <c r="V204" t="s">
        <v>4546</v>
      </c>
      <c r="W204" s="123" t="s">
        <v>5414</v>
      </c>
      <c r="X204" t="s">
        <v>132</v>
      </c>
      <c r="Y204" t="s">
        <v>170</v>
      </c>
    </row>
    <row r="205" ht="409.5" spans="1:25">
      <c r="A205" s="109">
        <v>207</v>
      </c>
      <c r="B205" s="52" t="s">
        <v>117</v>
      </c>
      <c r="C205" s="52" t="s">
        <v>150</v>
      </c>
      <c r="D205" s="58" t="s">
        <v>4546</v>
      </c>
      <c r="E205" s="57" t="s">
        <v>797</v>
      </c>
      <c r="F205" s="29" t="s">
        <v>5977</v>
      </c>
      <c r="G205" s="80">
        <v>45566</v>
      </c>
      <c r="H205" s="80">
        <v>45596</v>
      </c>
      <c r="I205" s="52" t="s">
        <v>124</v>
      </c>
      <c r="J205" s="52" t="s">
        <v>125</v>
      </c>
      <c r="K205" s="29" t="s">
        <v>922</v>
      </c>
      <c r="L205" s="29" t="s">
        <v>81</v>
      </c>
      <c r="M205" s="52">
        <v>3</v>
      </c>
      <c r="N205" s="104" t="s">
        <v>5415</v>
      </c>
      <c r="O205" s="91">
        <v>45327.4791666667</v>
      </c>
      <c r="P205" s="52"/>
      <c r="Q205" s="52"/>
      <c r="R205" s="128"/>
      <c r="S205" s="128"/>
      <c r="T205" s="52"/>
      <c r="U205" s="93" t="s">
        <v>5416</v>
      </c>
      <c r="V205" t="s">
        <v>4546</v>
      </c>
      <c r="W205" s="123" t="s">
        <v>5417</v>
      </c>
      <c r="X205" t="s">
        <v>132</v>
      </c>
      <c r="Y205" t="s">
        <v>170</v>
      </c>
    </row>
    <row r="206" ht="409.5" spans="1:25">
      <c r="A206" s="109">
        <v>209</v>
      </c>
      <c r="B206" s="29" t="s">
        <v>117</v>
      </c>
      <c r="C206" s="29" t="s">
        <v>150</v>
      </c>
      <c r="D206" s="127" t="s">
        <v>4552</v>
      </c>
      <c r="E206" s="54" t="s">
        <v>412</v>
      </c>
      <c r="F206" s="29" t="s">
        <v>5977</v>
      </c>
      <c r="G206" s="80">
        <v>45383</v>
      </c>
      <c r="H206" s="80">
        <v>45412</v>
      </c>
      <c r="I206" s="29" t="s">
        <v>124</v>
      </c>
      <c r="J206" s="29" t="s">
        <v>125</v>
      </c>
      <c r="K206" s="29" t="s">
        <v>922</v>
      </c>
      <c r="L206" s="29" t="s">
        <v>81</v>
      </c>
      <c r="M206" s="29">
        <v>3</v>
      </c>
      <c r="N206" s="34" t="s">
        <v>6107</v>
      </c>
      <c r="O206" s="65">
        <v>45366.4909722222</v>
      </c>
      <c r="P206" s="35"/>
      <c r="Q206" s="35"/>
      <c r="R206" s="40"/>
      <c r="S206" s="40"/>
      <c r="T206" s="36"/>
      <c r="U206" s="34" t="s">
        <v>6108</v>
      </c>
      <c r="V206" s="34" t="s">
        <v>4552</v>
      </c>
      <c r="W206" s="123" t="s">
        <v>6109</v>
      </c>
      <c r="X206" t="s">
        <v>132</v>
      </c>
      <c r="Y206" t="s">
        <v>163</v>
      </c>
    </row>
    <row r="207" ht="409.5" spans="1:25">
      <c r="A207" s="109">
        <v>209</v>
      </c>
      <c r="B207" s="29" t="s">
        <v>117</v>
      </c>
      <c r="C207" s="29" t="s">
        <v>150</v>
      </c>
      <c r="D207" s="127" t="s">
        <v>4552</v>
      </c>
      <c r="E207" s="54" t="s">
        <v>412</v>
      </c>
      <c r="F207" s="29" t="s">
        <v>5977</v>
      </c>
      <c r="G207" s="80">
        <v>45444</v>
      </c>
      <c r="H207" s="80">
        <v>45473</v>
      </c>
      <c r="I207" s="29" t="s">
        <v>124</v>
      </c>
      <c r="J207" s="29" t="s">
        <v>125</v>
      </c>
      <c r="K207" s="29" t="s">
        <v>922</v>
      </c>
      <c r="L207" s="29" t="s">
        <v>81</v>
      </c>
      <c r="M207" s="29">
        <v>3</v>
      </c>
      <c r="N207" s="34" t="s">
        <v>6110</v>
      </c>
      <c r="O207" s="65">
        <v>45441.6458333333</v>
      </c>
      <c r="P207" s="35"/>
      <c r="Q207" s="35"/>
      <c r="R207" s="40"/>
      <c r="S207" s="40"/>
      <c r="T207" s="36"/>
      <c r="U207" s="34" t="s">
        <v>6111</v>
      </c>
      <c r="V207" s="34" t="s">
        <v>4552</v>
      </c>
      <c r="W207" s="123" t="s">
        <v>6112</v>
      </c>
      <c r="X207" s="124" t="s">
        <v>132</v>
      </c>
      <c r="Y207" s="124" t="s">
        <v>438</v>
      </c>
    </row>
    <row r="208" ht="409.5" spans="1:25">
      <c r="A208" s="109">
        <v>210</v>
      </c>
      <c r="B208" s="29" t="s">
        <v>117</v>
      </c>
      <c r="C208" s="29" t="s">
        <v>150</v>
      </c>
      <c r="D208" s="127" t="s">
        <v>4552</v>
      </c>
      <c r="E208" s="54" t="s">
        <v>412</v>
      </c>
      <c r="F208" s="29" t="s">
        <v>5977</v>
      </c>
      <c r="G208" s="80">
        <v>45505</v>
      </c>
      <c r="H208" s="80">
        <v>45535</v>
      </c>
      <c r="I208" s="29" t="s">
        <v>124</v>
      </c>
      <c r="J208" s="29" t="s">
        <v>125</v>
      </c>
      <c r="K208" s="29" t="s">
        <v>922</v>
      </c>
      <c r="L208" s="29" t="s">
        <v>81</v>
      </c>
      <c r="M208" s="29">
        <v>3</v>
      </c>
      <c r="N208" s="104" t="s">
        <v>6113</v>
      </c>
      <c r="O208" s="91">
        <v>45492.6340277778</v>
      </c>
      <c r="P208" s="52"/>
      <c r="Q208" s="52"/>
      <c r="R208" s="128"/>
      <c r="S208" s="128"/>
      <c r="T208" s="52"/>
      <c r="U208" s="93" t="s">
        <v>6114</v>
      </c>
      <c r="V208" t="s">
        <v>4552</v>
      </c>
      <c r="W208" s="123" t="s">
        <v>6115</v>
      </c>
      <c r="X208" t="s">
        <v>132</v>
      </c>
      <c r="Y208" t="s">
        <v>138</v>
      </c>
    </row>
    <row r="209" ht="409.5" spans="1:25">
      <c r="A209" s="109">
        <v>211</v>
      </c>
      <c r="B209" s="29" t="s">
        <v>117</v>
      </c>
      <c r="C209" s="29" t="s">
        <v>150</v>
      </c>
      <c r="D209" s="127" t="s">
        <v>4552</v>
      </c>
      <c r="E209" s="54" t="s">
        <v>412</v>
      </c>
      <c r="F209" s="29" t="s">
        <v>5977</v>
      </c>
      <c r="G209" s="80">
        <v>45566</v>
      </c>
      <c r="H209" s="80">
        <v>45596</v>
      </c>
      <c r="I209" s="29" t="s">
        <v>124</v>
      </c>
      <c r="J209" s="29" t="s">
        <v>125</v>
      </c>
      <c r="K209" s="29" t="s">
        <v>922</v>
      </c>
      <c r="L209" s="29" t="s">
        <v>81</v>
      </c>
      <c r="M209" s="29">
        <v>3</v>
      </c>
      <c r="N209" s="104" t="s">
        <v>6116</v>
      </c>
      <c r="O209" s="91">
        <v>45560.6354166667</v>
      </c>
      <c r="P209" s="52"/>
      <c r="Q209" s="52"/>
      <c r="R209" s="128"/>
      <c r="S209" s="128"/>
      <c r="T209" s="52"/>
      <c r="U209" s="93" t="s">
        <v>6117</v>
      </c>
      <c r="V209" t="s">
        <v>4552</v>
      </c>
      <c r="W209" s="123" t="s">
        <v>6118</v>
      </c>
      <c r="X209" t="s">
        <v>132</v>
      </c>
      <c r="Y209" t="s">
        <v>149</v>
      </c>
    </row>
    <row r="210" ht="36" spans="1:25">
      <c r="A210" s="109">
        <v>219</v>
      </c>
      <c r="B210" s="47" t="s">
        <v>117</v>
      </c>
      <c r="C210" s="47" t="s">
        <v>150</v>
      </c>
      <c r="D210" s="125" t="s">
        <v>1270</v>
      </c>
      <c r="E210" s="57" t="s">
        <v>247</v>
      </c>
      <c r="F210" s="126" t="s">
        <v>5977</v>
      </c>
      <c r="G210" s="56">
        <v>45323</v>
      </c>
      <c r="H210" s="56">
        <v>45324</v>
      </c>
      <c r="I210" s="47" t="s">
        <v>124</v>
      </c>
      <c r="J210" s="47" t="s">
        <v>125</v>
      </c>
      <c r="K210" s="48" t="s">
        <v>1143</v>
      </c>
      <c r="L210" s="107" t="s">
        <v>78</v>
      </c>
      <c r="M210" s="47">
        <v>3</v>
      </c>
      <c r="N210" s="34" t="s">
        <v>5471</v>
      </c>
      <c r="O210" s="65">
        <v>45300.4840277778</v>
      </c>
      <c r="P210" s="35"/>
      <c r="Q210" s="35"/>
      <c r="R210" s="40"/>
      <c r="S210" s="40"/>
      <c r="T210" s="36"/>
      <c r="U210" s="34" t="s">
        <v>5472</v>
      </c>
      <c r="V210" s="34" t="s">
        <v>1270</v>
      </c>
      <c r="W210" t="s">
        <v>5473</v>
      </c>
      <c r="X210" t="s">
        <v>132</v>
      </c>
      <c r="Y210" t="s">
        <v>133</v>
      </c>
    </row>
    <row r="211" ht="409.5" spans="1:25">
      <c r="A211" s="109">
        <v>220</v>
      </c>
      <c r="B211" s="47" t="s">
        <v>117</v>
      </c>
      <c r="C211" s="47" t="s">
        <v>150</v>
      </c>
      <c r="D211" s="125" t="s">
        <v>1270</v>
      </c>
      <c r="E211" s="57" t="s">
        <v>247</v>
      </c>
      <c r="F211" s="126" t="s">
        <v>5977</v>
      </c>
      <c r="G211" s="80">
        <v>45505</v>
      </c>
      <c r="H211" s="80">
        <v>45505</v>
      </c>
      <c r="I211" s="47" t="s">
        <v>124</v>
      </c>
      <c r="J211" s="47" t="s">
        <v>125</v>
      </c>
      <c r="K211" s="48" t="s">
        <v>1143</v>
      </c>
      <c r="L211" s="107" t="s">
        <v>78</v>
      </c>
      <c r="M211" s="47">
        <v>3</v>
      </c>
      <c r="N211" s="131" t="s">
        <v>5474</v>
      </c>
      <c r="O211" s="56">
        <v>45484.4791666667</v>
      </c>
      <c r="P211" s="47"/>
      <c r="Q211" s="47"/>
      <c r="R211" s="128"/>
      <c r="S211" s="128"/>
      <c r="T211" s="47"/>
      <c r="U211" s="34" t="s">
        <v>5475</v>
      </c>
      <c r="V211" t="s">
        <v>1270</v>
      </c>
      <c r="W211" s="123" t="s">
        <v>5476</v>
      </c>
      <c r="X211" t="s">
        <v>132</v>
      </c>
      <c r="Y211" t="s">
        <v>138</v>
      </c>
    </row>
    <row r="212" ht="36" spans="1:25">
      <c r="A212" s="109">
        <v>221</v>
      </c>
      <c r="B212" s="47" t="s">
        <v>117</v>
      </c>
      <c r="C212" s="47" t="s">
        <v>150</v>
      </c>
      <c r="D212" s="125" t="s">
        <v>5477</v>
      </c>
      <c r="E212" s="54" t="s">
        <v>157</v>
      </c>
      <c r="F212" s="126" t="s">
        <v>5977</v>
      </c>
      <c r="G212" s="56">
        <v>45323</v>
      </c>
      <c r="H212" s="56">
        <v>45324</v>
      </c>
      <c r="I212" s="47" t="s">
        <v>124</v>
      </c>
      <c r="J212" s="47" t="s">
        <v>125</v>
      </c>
      <c r="K212" s="48" t="s">
        <v>1143</v>
      </c>
      <c r="L212" s="107" t="s">
        <v>78</v>
      </c>
      <c r="M212" s="47">
        <v>3</v>
      </c>
      <c r="N212" s="34" t="s">
        <v>5471</v>
      </c>
      <c r="O212" s="65">
        <v>45300.4840277778</v>
      </c>
      <c r="P212" s="35"/>
      <c r="Q212" s="35"/>
      <c r="R212" s="40"/>
      <c r="S212" s="40"/>
      <c r="T212" s="36"/>
      <c r="U212" s="34" t="s">
        <v>5472</v>
      </c>
      <c r="V212" s="34" t="s">
        <v>5477</v>
      </c>
      <c r="W212" t="s">
        <v>5473</v>
      </c>
      <c r="X212" t="s">
        <v>132</v>
      </c>
      <c r="Y212" t="s">
        <v>133</v>
      </c>
    </row>
    <row r="213" ht="36" spans="1:25">
      <c r="A213" s="109">
        <v>222</v>
      </c>
      <c r="B213" s="47" t="s">
        <v>117</v>
      </c>
      <c r="C213" s="47" t="s">
        <v>150</v>
      </c>
      <c r="D213" s="125" t="s">
        <v>5477</v>
      </c>
      <c r="E213" s="54" t="s">
        <v>157</v>
      </c>
      <c r="F213" s="126" t="s">
        <v>5977</v>
      </c>
      <c r="G213" s="80">
        <v>45505</v>
      </c>
      <c r="H213" s="80">
        <v>45505</v>
      </c>
      <c r="I213" s="47" t="s">
        <v>124</v>
      </c>
      <c r="J213" s="47" t="s">
        <v>125</v>
      </c>
      <c r="K213" s="48" t="s">
        <v>1143</v>
      </c>
      <c r="L213" s="107" t="s">
        <v>78</v>
      </c>
      <c r="M213" s="47">
        <v>3</v>
      </c>
      <c r="N213" s="131" t="s">
        <v>5478</v>
      </c>
      <c r="O213" s="56">
        <v>45481.4791666667</v>
      </c>
      <c r="P213" s="47"/>
      <c r="Q213" s="47"/>
      <c r="R213" s="128"/>
      <c r="S213" s="128"/>
      <c r="T213" s="47"/>
      <c r="U213" s="47" t="s">
        <v>5479</v>
      </c>
      <c r="V213" t="s">
        <v>5477</v>
      </c>
      <c r="W213" t="s">
        <v>5480</v>
      </c>
      <c r="X213" t="s">
        <v>132</v>
      </c>
      <c r="Y213" t="s">
        <v>138</v>
      </c>
    </row>
    <row r="214" ht="36" spans="1:25">
      <c r="A214" s="109">
        <v>223</v>
      </c>
      <c r="B214" s="47" t="s">
        <v>117</v>
      </c>
      <c r="C214" s="47" t="s">
        <v>150</v>
      </c>
      <c r="D214" s="125" t="s">
        <v>5481</v>
      </c>
      <c r="E214" s="57" t="s">
        <v>247</v>
      </c>
      <c r="F214" s="126" t="s">
        <v>5977</v>
      </c>
      <c r="G214" s="56">
        <v>45323</v>
      </c>
      <c r="H214" s="56">
        <v>45324</v>
      </c>
      <c r="I214" s="47" t="s">
        <v>124</v>
      </c>
      <c r="J214" s="47" t="s">
        <v>125</v>
      </c>
      <c r="K214" s="48" t="s">
        <v>1143</v>
      </c>
      <c r="L214" s="107" t="s">
        <v>78</v>
      </c>
      <c r="M214" s="47">
        <v>3</v>
      </c>
      <c r="N214" s="34" t="s">
        <v>5471</v>
      </c>
      <c r="O214" s="65">
        <v>45300.4840277778</v>
      </c>
      <c r="P214" s="35"/>
      <c r="Q214" s="35"/>
      <c r="R214" s="40"/>
      <c r="S214" s="40"/>
      <c r="T214" s="36"/>
      <c r="U214" s="34" t="s">
        <v>5472</v>
      </c>
      <c r="V214" s="34" t="s">
        <v>5481</v>
      </c>
      <c r="W214" t="s">
        <v>5473</v>
      </c>
      <c r="X214" t="s">
        <v>132</v>
      </c>
      <c r="Y214" t="s">
        <v>133</v>
      </c>
    </row>
    <row r="215" ht="36" spans="1:25">
      <c r="A215" s="109">
        <v>224</v>
      </c>
      <c r="B215" s="47" t="s">
        <v>117</v>
      </c>
      <c r="C215" s="47" t="s">
        <v>150</v>
      </c>
      <c r="D215" s="125" t="s">
        <v>5481</v>
      </c>
      <c r="E215" s="57" t="s">
        <v>247</v>
      </c>
      <c r="F215" s="126" t="s">
        <v>5977</v>
      </c>
      <c r="G215" s="80">
        <v>45505</v>
      </c>
      <c r="H215" s="80">
        <v>45505</v>
      </c>
      <c r="I215" s="47" t="s">
        <v>124</v>
      </c>
      <c r="J215" s="47" t="s">
        <v>125</v>
      </c>
      <c r="K215" s="48" t="s">
        <v>1143</v>
      </c>
      <c r="L215" s="107" t="s">
        <v>78</v>
      </c>
      <c r="M215" s="47">
        <v>3</v>
      </c>
      <c r="N215" s="131" t="s">
        <v>5478</v>
      </c>
      <c r="O215" s="56">
        <v>45481.4791666667</v>
      </c>
      <c r="P215" s="47"/>
      <c r="Q215" s="47"/>
      <c r="R215" s="128"/>
      <c r="S215" s="128"/>
      <c r="T215" s="47"/>
      <c r="U215" s="47" t="s">
        <v>5479</v>
      </c>
      <c r="V215" t="s">
        <v>5481</v>
      </c>
      <c r="W215" t="s">
        <v>5480</v>
      </c>
      <c r="X215" t="s">
        <v>132</v>
      </c>
      <c r="Y215" t="s">
        <v>138</v>
      </c>
    </row>
    <row r="216" ht="409.5" spans="1:25">
      <c r="A216" s="109">
        <v>225</v>
      </c>
      <c r="B216" s="47" t="s">
        <v>117</v>
      </c>
      <c r="C216" s="47" t="s">
        <v>150</v>
      </c>
      <c r="D216" s="125" t="s">
        <v>1336</v>
      </c>
      <c r="E216" s="54" t="s">
        <v>157</v>
      </c>
      <c r="F216" s="126" t="s">
        <v>5977</v>
      </c>
      <c r="G216" s="56">
        <v>45323</v>
      </c>
      <c r="H216" s="56">
        <v>45324</v>
      </c>
      <c r="I216" s="47" t="s">
        <v>124</v>
      </c>
      <c r="J216" s="47" t="s">
        <v>125</v>
      </c>
      <c r="K216" s="48" t="s">
        <v>1143</v>
      </c>
      <c r="L216" s="107" t="s">
        <v>78</v>
      </c>
      <c r="M216" s="47">
        <v>3</v>
      </c>
      <c r="N216" s="34" t="s">
        <v>5502</v>
      </c>
      <c r="O216" s="65">
        <v>45322.5048611111</v>
      </c>
      <c r="P216" s="35"/>
      <c r="Q216" s="35"/>
      <c r="R216" s="40"/>
      <c r="S216" s="40"/>
      <c r="T216" s="36"/>
      <c r="U216" s="34" t="s">
        <v>5503</v>
      </c>
      <c r="V216" s="34" t="s">
        <v>1336</v>
      </c>
      <c r="W216" s="123" t="s">
        <v>5504</v>
      </c>
      <c r="X216" t="s">
        <v>132</v>
      </c>
      <c r="Y216" t="s">
        <v>133</v>
      </c>
    </row>
    <row r="217" ht="409.5" spans="1:25">
      <c r="A217" s="109">
        <v>228</v>
      </c>
      <c r="B217" s="47" t="s">
        <v>117</v>
      </c>
      <c r="C217" s="47" t="s">
        <v>150</v>
      </c>
      <c r="D217" s="125" t="s">
        <v>4575</v>
      </c>
      <c r="E217" s="54" t="s">
        <v>157</v>
      </c>
      <c r="F217" s="126" t="s">
        <v>5977</v>
      </c>
      <c r="G217" s="56">
        <v>45323</v>
      </c>
      <c r="H217" s="56">
        <v>45324</v>
      </c>
      <c r="I217" s="47" t="s">
        <v>124</v>
      </c>
      <c r="J217" s="47" t="s">
        <v>125</v>
      </c>
      <c r="K217" s="48" t="s">
        <v>1143</v>
      </c>
      <c r="L217" s="107" t="s">
        <v>78</v>
      </c>
      <c r="M217" s="47">
        <v>3</v>
      </c>
      <c r="N217" s="34" t="s">
        <v>5505</v>
      </c>
      <c r="O217" s="65">
        <v>45322.5048611111</v>
      </c>
      <c r="P217" s="35"/>
      <c r="Q217" s="35"/>
      <c r="R217" s="40"/>
      <c r="S217" s="40"/>
      <c r="T217" s="36"/>
      <c r="U217" s="34" t="s">
        <v>5506</v>
      </c>
      <c r="V217" s="34" t="s">
        <v>4575</v>
      </c>
      <c r="W217" s="123" t="s">
        <v>5507</v>
      </c>
      <c r="X217" t="s">
        <v>132</v>
      </c>
      <c r="Y217" t="s">
        <v>133</v>
      </c>
    </row>
    <row r="218" ht="14.25" spans="1:22">
      <c r="A218" s="109">
        <v>231</v>
      </c>
      <c r="B218" s="47" t="s">
        <v>117</v>
      </c>
      <c r="C218" s="47" t="s">
        <v>363</v>
      </c>
      <c r="D218" s="125" t="s">
        <v>1351</v>
      </c>
      <c r="E218" s="57" t="s">
        <v>157</v>
      </c>
      <c r="F218" s="126" t="s">
        <v>5977</v>
      </c>
      <c r="G218" s="56">
        <v>45323</v>
      </c>
      <c r="H218" s="56">
        <v>45324</v>
      </c>
      <c r="I218" s="47" t="s">
        <v>124</v>
      </c>
      <c r="J218" s="47" t="s">
        <v>125</v>
      </c>
      <c r="K218" s="48" t="s">
        <v>1143</v>
      </c>
      <c r="L218" s="107" t="s">
        <v>78</v>
      </c>
      <c r="M218" s="47">
        <v>3</v>
      </c>
      <c r="N218" s="34"/>
      <c r="O218" s="34"/>
      <c r="P218" s="35"/>
      <c r="Q218" s="35"/>
      <c r="R218" s="40"/>
      <c r="S218" s="40"/>
      <c r="T218" s="36"/>
      <c r="U218" s="34"/>
      <c r="V218" s="34"/>
    </row>
    <row r="219" spans="1:21">
      <c r="A219" s="109">
        <v>232</v>
      </c>
      <c r="B219" s="47" t="s">
        <v>117</v>
      </c>
      <c r="C219" s="47" t="s">
        <v>363</v>
      </c>
      <c r="D219" s="125" t="s">
        <v>1351</v>
      </c>
      <c r="E219" s="57" t="s">
        <v>157</v>
      </c>
      <c r="F219" s="126" t="s">
        <v>5977</v>
      </c>
      <c r="G219" s="80">
        <v>45505</v>
      </c>
      <c r="H219" s="80">
        <v>45505</v>
      </c>
      <c r="I219" s="47" t="s">
        <v>124</v>
      </c>
      <c r="J219" s="47" t="s">
        <v>125</v>
      </c>
      <c r="K219" s="48" t="s">
        <v>1143</v>
      </c>
      <c r="L219" s="107" t="s">
        <v>78</v>
      </c>
      <c r="M219" s="47">
        <v>3</v>
      </c>
      <c r="N219" s="56"/>
      <c r="O219" s="56"/>
      <c r="P219" s="47"/>
      <c r="Q219" s="47"/>
      <c r="R219" s="128"/>
      <c r="S219" s="128"/>
      <c r="T219" s="47"/>
      <c r="U219" s="47"/>
    </row>
    <row r="220" ht="14.25" spans="1:22">
      <c r="A220" s="109">
        <v>233</v>
      </c>
      <c r="B220" s="47" t="s">
        <v>117</v>
      </c>
      <c r="C220" s="47" t="s">
        <v>363</v>
      </c>
      <c r="D220" s="125" t="s">
        <v>1357</v>
      </c>
      <c r="E220" s="57" t="s">
        <v>157</v>
      </c>
      <c r="F220" s="126" t="s">
        <v>5977</v>
      </c>
      <c r="G220" s="56">
        <v>45323</v>
      </c>
      <c r="H220" s="56">
        <v>45324</v>
      </c>
      <c r="I220" s="47" t="s">
        <v>124</v>
      </c>
      <c r="J220" s="47" t="s">
        <v>125</v>
      </c>
      <c r="K220" s="48" t="s">
        <v>1143</v>
      </c>
      <c r="L220" s="107" t="s">
        <v>78</v>
      </c>
      <c r="M220" s="47">
        <v>3</v>
      </c>
      <c r="N220" s="34"/>
      <c r="O220" s="34"/>
      <c r="P220" s="35"/>
      <c r="Q220" s="35"/>
      <c r="R220" s="40"/>
      <c r="S220" s="40"/>
      <c r="T220" s="36"/>
      <c r="U220" s="34"/>
      <c r="V220" s="34"/>
    </row>
    <row r="221" spans="1:21">
      <c r="A221" s="109">
        <v>234</v>
      </c>
      <c r="B221" s="47" t="s">
        <v>117</v>
      </c>
      <c r="C221" s="47" t="s">
        <v>363</v>
      </c>
      <c r="D221" s="125" t="s">
        <v>1357</v>
      </c>
      <c r="E221" s="57" t="s">
        <v>157</v>
      </c>
      <c r="F221" s="126" t="s">
        <v>5977</v>
      </c>
      <c r="G221" s="80">
        <v>45505</v>
      </c>
      <c r="H221" s="80">
        <v>45505</v>
      </c>
      <c r="I221" s="47" t="s">
        <v>124</v>
      </c>
      <c r="J221" s="47" t="s">
        <v>125</v>
      </c>
      <c r="K221" s="48" t="s">
        <v>1143</v>
      </c>
      <c r="L221" s="107" t="s">
        <v>78</v>
      </c>
      <c r="M221" s="47">
        <v>3</v>
      </c>
      <c r="N221" s="56"/>
      <c r="O221" s="56"/>
      <c r="P221" s="47"/>
      <c r="Q221" s="47"/>
      <c r="R221" s="128"/>
      <c r="S221" s="128"/>
      <c r="T221" s="47"/>
      <c r="U221" s="47"/>
    </row>
    <row r="222" ht="409.5" spans="1:25">
      <c r="A222" s="109">
        <v>235</v>
      </c>
      <c r="B222" s="47" t="s">
        <v>117</v>
      </c>
      <c r="C222" s="47" t="s">
        <v>150</v>
      </c>
      <c r="D222" s="125" t="s">
        <v>1366</v>
      </c>
      <c r="E222" s="57" t="s">
        <v>157</v>
      </c>
      <c r="F222" s="126" t="s">
        <v>5977</v>
      </c>
      <c r="G222" s="56">
        <v>45323</v>
      </c>
      <c r="H222" s="56">
        <v>45324</v>
      </c>
      <c r="I222" s="47" t="s">
        <v>124</v>
      </c>
      <c r="J222" s="47" t="s">
        <v>125</v>
      </c>
      <c r="K222" s="48" t="s">
        <v>1143</v>
      </c>
      <c r="L222" s="107" t="s">
        <v>78</v>
      </c>
      <c r="M222" s="47">
        <v>3</v>
      </c>
      <c r="N222" s="34" t="s">
        <v>5525</v>
      </c>
      <c r="O222" s="65">
        <v>45316.4736111111</v>
      </c>
      <c r="P222" s="35"/>
      <c r="Q222" s="35"/>
      <c r="R222" s="40"/>
      <c r="S222" s="40"/>
      <c r="T222" s="36"/>
      <c r="U222" s="34" t="s">
        <v>5526</v>
      </c>
      <c r="V222" s="34" t="s">
        <v>1366</v>
      </c>
      <c r="W222" s="123" t="s">
        <v>5527</v>
      </c>
      <c r="X222" t="s">
        <v>132</v>
      </c>
      <c r="Y222" t="s">
        <v>133</v>
      </c>
    </row>
    <row r="223" ht="409.5" spans="1:25">
      <c r="A223" s="109">
        <v>236</v>
      </c>
      <c r="B223" s="47" t="s">
        <v>117</v>
      </c>
      <c r="C223" s="47" t="s">
        <v>150</v>
      </c>
      <c r="D223" s="125" t="s">
        <v>1366</v>
      </c>
      <c r="E223" s="57" t="s">
        <v>157</v>
      </c>
      <c r="F223" s="126" t="s">
        <v>5977</v>
      </c>
      <c r="G223" s="80">
        <v>45505</v>
      </c>
      <c r="H223" s="80">
        <v>45505</v>
      </c>
      <c r="I223" s="47" t="s">
        <v>124</v>
      </c>
      <c r="J223" s="47" t="s">
        <v>125</v>
      </c>
      <c r="K223" s="48" t="s">
        <v>1143</v>
      </c>
      <c r="L223" s="107" t="s">
        <v>78</v>
      </c>
      <c r="M223" s="47">
        <v>3</v>
      </c>
      <c r="N223" s="131" t="s">
        <v>5528</v>
      </c>
      <c r="O223" s="56">
        <v>45484.6951388889</v>
      </c>
      <c r="P223" s="47"/>
      <c r="Q223" s="47"/>
      <c r="R223" s="128"/>
      <c r="S223" s="128"/>
      <c r="T223" s="47"/>
      <c r="U223" s="34" t="s">
        <v>5529</v>
      </c>
      <c r="V223" t="s">
        <v>1366</v>
      </c>
      <c r="W223" s="123" t="s">
        <v>5530</v>
      </c>
      <c r="X223" t="s">
        <v>132</v>
      </c>
      <c r="Y223" t="s">
        <v>138</v>
      </c>
    </row>
    <row r="224" ht="36" spans="1:25">
      <c r="A224" s="109">
        <v>237</v>
      </c>
      <c r="B224" s="47" t="s">
        <v>117</v>
      </c>
      <c r="C224" s="47" t="s">
        <v>150</v>
      </c>
      <c r="D224" s="125" t="s">
        <v>5531</v>
      </c>
      <c r="E224" s="57" t="s">
        <v>157</v>
      </c>
      <c r="F224" s="126" t="s">
        <v>5977</v>
      </c>
      <c r="G224" s="56">
        <v>45323</v>
      </c>
      <c r="H224" s="56">
        <v>45324</v>
      </c>
      <c r="I224" s="47" t="s">
        <v>124</v>
      </c>
      <c r="J224" s="47" t="s">
        <v>125</v>
      </c>
      <c r="K224" s="48" t="s">
        <v>1143</v>
      </c>
      <c r="L224" s="107" t="s">
        <v>78</v>
      </c>
      <c r="M224" s="47">
        <v>6</v>
      </c>
      <c r="N224" s="34" t="s">
        <v>5532</v>
      </c>
      <c r="O224" s="65">
        <v>45302.5111111111</v>
      </c>
      <c r="P224" s="35"/>
      <c r="Q224" s="35"/>
      <c r="R224" s="40"/>
      <c r="S224" s="40"/>
      <c r="T224" s="36"/>
      <c r="U224" s="34" t="s">
        <v>5533</v>
      </c>
      <c r="V224" s="34" t="s">
        <v>5531</v>
      </c>
      <c r="W224" t="s">
        <v>5534</v>
      </c>
      <c r="X224" t="s">
        <v>132</v>
      </c>
      <c r="Y224" t="s">
        <v>133</v>
      </c>
    </row>
    <row r="225" ht="409.5" spans="1:25">
      <c r="A225" s="109">
        <v>238</v>
      </c>
      <c r="B225" s="47" t="s">
        <v>117</v>
      </c>
      <c r="C225" s="47" t="s">
        <v>150</v>
      </c>
      <c r="D225" s="125" t="s">
        <v>5531</v>
      </c>
      <c r="E225" s="57" t="s">
        <v>157</v>
      </c>
      <c r="F225" s="126" t="s">
        <v>5977</v>
      </c>
      <c r="G225" s="80">
        <v>45505</v>
      </c>
      <c r="H225" s="80">
        <v>45505</v>
      </c>
      <c r="I225" s="47" t="s">
        <v>124</v>
      </c>
      <c r="J225" s="47" t="s">
        <v>125</v>
      </c>
      <c r="K225" s="48" t="s">
        <v>1143</v>
      </c>
      <c r="L225" s="107" t="s">
        <v>78</v>
      </c>
      <c r="M225" s="47">
        <v>6</v>
      </c>
      <c r="N225" s="131" t="s">
        <v>5535</v>
      </c>
      <c r="O225" s="56">
        <v>45476.6715277778</v>
      </c>
      <c r="P225" s="47"/>
      <c r="Q225" s="47"/>
      <c r="R225" s="128"/>
      <c r="S225" s="128"/>
      <c r="T225" s="47"/>
      <c r="U225" s="34" t="s">
        <v>5536</v>
      </c>
      <c r="V225" t="s">
        <v>5531</v>
      </c>
      <c r="W225" s="123" t="s">
        <v>5537</v>
      </c>
      <c r="X225" t="s">
        <v>132</v>
      </c>
      <c r="Y225" t="s">
        <v>138</v>
      </c>
    </row>
    <row r="226" ht="36" spans="1:25">
      <c r="A226" s="109">
        <v>239</v>
      </c>
      <c r="B226" s="47" t="s">
        <v>117</v>
      </c>
      <c r="C226" s="47" t="s">
        <v>150</v>
      </c>
      <c r="D226" s="125" t="s">
        <v>1389</v>
      </c>
      <c r="E226" s="57" t="s">
        <v>157</v>
      </c>
      <c r="F226" s="126" t="s">
        <v>5977</v>
      </c>
      <c r="G226" s="56">
        <v>45323</v>
      </c>
      <c r="H226" s="56">
        <v>45324</v>
      </c>
      <c r="I226" s="47" t="s">
        <v>124</v>
      </c>
      <c r="J226" s="47" t="s">
        <v>125</v>
      </c>
      <c r="K226" s="48" t="s">
        <v>1143</v>
      </c>
      <c r="L226" s="107" t="s">
        <v>78</v>
      </c>
      <c r="M226" s="47">
        <v>6</v>
      </c>
      <c r="N226" s="34" t="s">
        <v>5532</v>
      </c>
      <c r="O226" s="65">
        <v>45302.5111111111</v>
      </c>
      <c r="P226" s="35"/>
      <c r="Q226" s="35"/>
      <c r="R226" s="40"/>
      <c r="S226" s="40"/>
      <c r="T226" s="36"/>
      <c r="U226" s="34" t="s">
        <v>5533</v>
      </c>
      <c r="V226" s="34" t="s">
        <v>1389</v>
      </c>
      <c r="W226" t="s">
        <v>5534</v>
      </c>
      <c r="X226" t="s">
        <v>132</v>
      </c>
      <c r="Y226" t="s">
        <v>133</v>
      </c>
    </row>
    <row r="227" ht="409.5" spans="1:25">
      <c r="A227" s="109">
        <v>240</v>
      </c>
      <c r="B227" s="47" t="s">
        <v>117</v>
      </c>
      <c r="C227" s="47" t="s">
        <v>150</v>
      </c>
      <c r="D227" s="125" t="s">
        <v>1389</v>
      </c>
      <c r="E227" s="57" t="s">
        <v>157</v>
      </c>
      <c r="F227" s="126" t="s">
        <v>5977</v>
      </c>
      <c r="G227" s="80">
        <v>45505</v>
      </c>
      <c r="H227" s="80">
        <v>45505</v>
      </c>
      <c r="I227" s="47" t="s">
        <v>124</v>
      </c>
      <c r="J227" s="47" t="s">
        <v>125</v>
      </c>
      <c r="K227" s="48" t="s">
        <v>1143</v>
      </c>
      <c r="L227" s="107" t="s">
        <v>78</v>
      </c>
      <c r="M227" s="47">
        <v>6</v>
      </c>
      <c r="N227" s="131" t="s">
        <v>5535</v>
      </c>
      <c r="O227" s="56">
        <v>45476.6715277778</v>
      </c>
      <c r="P227" s="47"/>
      <c r="Q227" s="47"/>
      <c r="R227" s="128"/>
      <c r="S227" s="128"/>
      <c r="T227" s="47"/>
      <c r="U227" s="34" t="s">
        <v>5536</v>
      </c>
      <c r="V227" t="s">
        <v>1389</v>
      </c>
      <c r="W227" s="123" t="s">
        <v>5537</v>
      </c>
      <c r="X227" t="s">
        <v>132</v>
      </c>
      <c r="Y227" t="s">
        <v>138</v>
      </c>
    </row>
    <row r="228" ht="409.5" spans="1:25">
      <c r="A228" s="109">
        <v>241</v>
      </c>
      <c r="B228" s="47" t="s">
        <v>117</v>
      </c>
      <c r="C228" s="47" t="s">
        <v>150</v>
      </c>
      <c r="D228" s="125" t="s">
        <v>1398</v>
      </c>
      <c r="E228" s="54" t="s">
        <v>157</v>
      </c>
      <c r="F228" s="126" t="s">
        <v>5977</v>
      </c>
      <c r="G228" s="56">
        <v>45323</v>
      </c>
      <c r="H228" s="56">
        <v>45324</v>
      </c>
      <c r="I228" s="47" t="s">
        <v>124</v>
      </c>
      <c r="J228" s="47" t="s">
        <v>125</v>
      </c>
      <c r="K228" s="48" t="s">
        <v>1143</v>
      </c>
      <c r="L228" s="107" t="s">
        <v>78</v>
      </c>
      <c r="M228" s="47">
        <v>6</v>
      </c>
      <c r="N228" s="34" t="s">
        <v>6119</v>
      </c>
      <c r="O228" s="65">
        <v>45322.5055555556</v>
      </c>
      <c r="P228" s="35"/>
      <c r="Q228" s="35"/>
      <c r="R228" s="40"/>
      <c r="S228" s="40"/>
      <c r="T228" s="36"/>
      <c r="U228" s="34" t="s">
        <v>6120</v>
      </c>
      <c r="V228" s="34" t="s">
        <v>1398</v>
      </c>
      <c r="W228" s="123" t="s">
        <v>6121</v>
      </c>
      <c r="X228" t="s">
        <v>132</v>
      </c>
      <c r="Y228" t="s">
        <v>133</v>
      </c>
    </row>
    <row r="229" ht="409.5" spans="1:25">
      <c r="A229" s="109">
        <v>242</v>
      </c>
      <c r="B229" s="47" t="s">
        <v>117</v>
      </c>
      <c r="C229" s="47" t="s">
        <v>150</v>
      </c>
      <c r="D229" s="125" t="s">
        <v>1398</v>
      </c>
      <c r="E229" s="54" t="s">
        <v>157</v>
      </c>
      <c r="F229" s="126" t="s">
        <v>5977</v>
      </c>
      <c r="G229" s="80">
        <v>45383</v>
      </c>
      <c r="H229" s="80">
        <v>45412</v>
      </c>
      <c r="I229" s="47" t="s">
        <v>124</v>
      </c>
      <c r="J229" s="47" t="s">
        <v>125</v>
      </c>
      <c r="K229" s="48" t="s">
        <v>1143</v>
      </c>
      <c r="L229" s="107" t="s">
        <v>78</v>
      </c>
      <c r="M229" s="47">
        <v>6</v>
      </c>
      <c r="N229" s="34" t="s">
        <v>6119</v>
      </c>
      <c r="O229" s="65">
        <v>45322.5055555556</v>
      </c>
      <c r="P229" s="35"/>
      <c r="Q229" s="35"/>
      <c r="R229" s="40"/>
      <c r="S229" s="40"/>
      <c r="T229" s="36"/>
      <c r="U229" s="34" t="s">
        <v>6120</v>
      </c>
      <c r="V229" s="34" t="s">
        <v>1398</v>
      </c>
      <c r="W229" s="123" t="s">
        <v>6121</v>
      </c>
      <c r="X229" t="s">
        <v>132</v>
      </c>
      <c r="Y229" t="s">
        <v>133</v>
      </c>
    </row>
    <row r="230" ht="409.5" spans="1:25">
      <c r="A230" s="109">
        <v>242</v>
      </c>
      <c r="B230" s="47" t="s">
        <v>117</v>
      </c>
      <c r="C230" s="47" t="s">
        <v>150</v>
      </c>
      <c r="D230" s="125" t="s">
        <v>1398</v>
      </c>
      <c r="E230" s="54" t="s">
        <v>157</v>
      </c>
      <c r="F230" s="126" t="s">
        <v>5977</v>
      </c>
      <c r="G230" s="80">
        <v>45444</v>
      </c>
      <c r="H230" s="80">
        <v>45473</v>
      </c>
      <c r="I230" s="47" t="s">
        <v>124</v>
      </c>
      <c r="J230" s="47" t="s">
        <v>125</v>
      </c>
      <c r="K230" s="48" t="s">
        <v>1143</v>
      </c>
      <c r="L230" s="107" t="s">
        <v>78</v>
      </c>
      <c r="M230" s="47">
        <v>6</v>
      </c>
      <c r="N230" s="34" t="s">
        <v>6119</v>
      </c>
      <c r="O230" s="65">
        <v>45322.5055555556</v>
      </c>
      <c r="P230" s="35"/>
      <c r="Q230" s="35"/>
      <c r="R230" s="40"/>
      <c r="S230" s="40"/>
      <c r="T230" s="36"/>
      <c r="U230" s="34" t="s">
        <v>6120</v>
      </c>
      <c r="V230" s="34" t="s">
        <v>1398</v>
      </c>
      <c r="W230" s="123" t="s">
        <v>6121</v>
      </c>
      <c r="X230" t="s">
        <v>132</v>
      </c>
      <c r="Y230" t="s">
        <v>133</v>
      </c>
    </row>
    <row r="231" ht="409.5" spans="1:25">
      <c r="A231" s="109">
        <v>242</v>
      </c>
      <c r="B231" s="47" t="s">
        <v>117</v>
      </c>
      <c r="C231" s="47" t="s">
        <v>150</v>
      </c>
      <c r="D231" s="125" t="s">
        <v>1398</v>
      </c>
      <c r="E231" s="54" t="s">
        <v>157</v>
      </c>
      <c r="F231" s="126" t="s">
        <v>5977</v>
      </c>
      <c r="G231" s="80">
        <v>45505</v>
      </c>
      <c r="H231" s="80">
        <v>45505</v>
      </c>
      <c r="I231" s="47" t="s">
        <v>124</v>
      </c>
      <c r="J231" s="47" t="s">
        <v>125</v>
      </c>
      <c r="K231" s="48" t="s">
        <v>1143</v>
      </c>
      <c r="L231" s="107" t="s">
        <v>78</v>
      </c>
      <c r="M231" s="47">
        <v>6</v>
      </c>
      <c r="N231" s="131" t="s">
        <v>6122</v>
      </c>
      <c r="O231" s="56">
        <v>45492.4895833333</v>
      </c>
      <c r="P231" s="47"/>
      <c r="Q231" s="47"/>
      <c r="R231" s="128"/>
      <c r="S231" s="128"/>
      <c r="T231" s="47"/>
      <c r="U231" s="34" t="s">
        <v>6123</v>
      </c>
      <c r="V231" t="s">
        <v>1398</v>
      </c>
      <c r="W231" s="123" t="s">
        <v>6124</v>
      </c>
      <c r="X231" t="s">
        <v>132</v>
      </c>
      <c r="Y231" t="s">
        <v>138</v>
      </c>
    </row>
    <row r="232" ht="409.5" spans="1:25">
      <c r="A232" s="109">
        <v>242</v>
      </c>
      <c r="B232" s="47" t="s">
        <v>117</v>
      </c>
      <c r="C232" s="47" t="s">
        <v>150</v>
      </c>
      <c r="D232" s="125" t="s">
        <v>1398</v>
      </c>
      <c r="E232" s="54" t="s">
        <v>157</v>
      </c>
      <c r="F232" s="126" t="s">
        <v>5977</v>
      </c>
      <c r="G232" s="80">
        <v>45566</v>
      </c>
      <c r="H232" s="80">
        <v>45566</v>
      </c>
      <c r="I232" s="47" t="s">
        <v>124</v>
      </c>
      <c r="J232" s="47" t="s">
        <v>125</v>
      </c>
      <c r="K232" s="48" t="s">
        <v>1143</v>
      </c>
      <c r="L232" s="107" t="s">
        <v>78</v>
      </c>
      <c r="M232" s="47">
        <v>6</v>
      </c>
      <c r="N232" s="131" t="s">
        <v>6122</v>
      </c>
      <c r="O232" s="56">
        <v>45492.4895833333</v>
      </c>
      <c r="P232" s="47"/>
      <c r="Q232" s="47"/>
      <c r="R232" s="128"/>
      <c r="S232" s="128"/>
      <c r="T232" s="47"/>
      <c r="U232" s="34" t="s">
        <v>6123</v>
      </c>
      <c r="V232" t="s">
        <v>1398</v>
      </c>
      <c r="W232" s="123" t="s">
        <v>6124</v>
      </c>
      <c r="X232" t="s">
        <v>132</v>
      </c>
      <c r="Y232" t="s">
        <v>138</v>
      </c>
    </row>
    <row r="233" ht="409.5" spans="1:25">
      <c r="A233" s="109">
        <v>243</v>
      </c>
      <c r="B233" s="47" t="s">
        <v>117</v>
      </c>
      <c r="C233" s="47" t="s">
        <v>150</v>
      </c>
      <c r="D233" s="125" t="s">
        <v>1398</v>
      </c>
      <c r="E233" s="54" t="s">
        <v>157</v>
      </c>
      <c r="F233" s="126" t="s">
        <v>5977</v>
      </c>
      <c r="G233" s="80">
        <v>45627</v>
      </c>
      <c r="H233" s="80">
        <v>45627</v>
      </c>
      <c r="I233" s="47" t="s">
        <v>124</v>
      </c>
      <c r="J233" s="47" t="s">
        <v>125</v>
      </c>
      <c r="K233" s="48" t="s">
        <v>1143</v>
      </c>
      <c r="L233" s="107" t="s">
        <v>78</v>
      </c>
      <c r="M233" s="47">
        <v>6</v>
      </c>
      <c r="N233" s="131" t="s">
        <v>6122</v>
      </c>
      <c r="O233" s="56">
        <v>45492.4895833333</v>
      </c>
      <c r="P233" s="47"/>
      <c r="Q233" s="47"/>
      <c r="R233" s="128"/>
      <c r="S233" s="128"/>
      <c r="T233" s="47"/>
      <c r="U233" s="34" t="s">
        <v>6123</v>
      </c>
      <c r="V233" t="s">
        <v>1398</v>
      </c>
      <c r="W233" s="123" t="s">
        <v>6124</v>
      </c>
      <c r="X233" t="s">
        <v>132</v>
      </c>
      <c r="Y233" t="s">
        <v>138</v>
      </c>
    </row>
    <row r="234" ht="409.5" spans="1:25">
      <c r="A234" s="109">
        <v>244</v>
      </c>
      <c r="B234" s="47" t="s">
        <v>117</v>
      </c>
      <c r="C234" s="47" t="s">
        <v>150</v>
      </c>
      <c r="D234" s="125" t="s">
        <v>1404</v>
      </c>
      <c r="E234" s="57" t="s">
        <v>412</v>
      </c>
      <c r="F234" s="126" t="s">
        <v>5977</v>
      </c>
      <c r="G234" s="56">
        <v>45323</v>
      </c>
      <c r="H234" s="56">
        <v>45324</v>
      </c>
      <c r="I234" s="47" t="s">
        <v>124</v>
      </c>
      <c r="J234" s="47" t="s">
        <v>125</v>
      </c>
      <c r="K234" s="48" t="s">
        <v>1143</v>
      </c>
      <c r="L234" s="107" t="s">
        <v>78</v>
      </c>
      <c r="M234" s="47">
        <v>6</v>
      </c>
      <c r="N234" s="34" t="s">
        <v>6125</v>
      </c>
      <c r="O234" s="65">
        <v>45308.4965277778</v>
      </c>
      <c r="P234" s="35"/>
      <c r="Q234" s="35"/>
      <c r="R234" s="40"/>
      <c r="S234" s="40"/>
      <c r="T234" s="36"/>
      <c r="U234" s="34" t="s">
        <v>6126</v>
      </c>
      <c r="V234" s="34" t="s">
        <v>1404</v>
      </c>
      <c r="W234" s="123" t="s">
        <v>6127</v>
      </c>
      <c r="X234" t="s">
        <v>132</v>
      </c>
      <c r="Y234" t="s">
        <v>133</v>
      </c>
    </row>
    <row r="235" ht="409.5" spans="1:25">
      <c r="A235" s="109">
        <v>245</v>
      </c>
      <c r="B235" s="47" t="s">
        <v>117</v>
      </c>
      <c r="C235" s="47" t="s">
        <v>150</v>
      </c>
      <c r="D235" s="125" t="s">
        <v>1404</v>
      </c>
      <c r="E235" s="57" t="s">
        <v>412</v>
      </c>
      <c r="F235" s="126" t="s">
        <v>5977</v>
      </c>
      <c r="G235" s="80">
        <v>45383</v>
      </c>
      <c r="H235" s="80">
        <v>45412</v>
      </c>
      <c r="I235" s="47" t="s">
        <v>124</v>
      </c>
      <c r="J235" s="47" t="s">
        <v>125</v>
      </c>
      <c r="K235" s="48" t="s">
        <v>1143</v>
      </c>
      <c r="L235" s="107" t="s">
        <v>78</v>
      </c>
      <c r="M235" s="47">
        <v>6</v>
      </c>
      <c r="N235" s="34" t="s">
        <v>6128</v>
      </c>
      <c r="O235" s="65">
        <v>45377.6916666667</v>
      </c>
      <c r="P235" s="35"/>
      <c r="Q235" s="35"/>
      <c r="R235" s="40"/>
      <c r="S235" s="40"/>
      <c r="T235" s="36"/>
      <c r="U235" s="34" t="s">
        <v>6129</v>
      </c>
      <c r="V235" s="34" t="s">
        <v>1404</v>
      </c>
      <c r="W235" s="123" t="s">
        <v>6130</v>
      </c>
      <c r="X235" t="s">
        <v>132</v>
      </c>
      <c r="Y235" t="s">
        <v>163</v>
      </c>
    </row>
    <row r="236" ht="409.5" spans="1:25">
      <c r="A236" s="109">
        <v>245</v>
      </c>
      <c r="B236" s="47" t="s">
        <v>117</v>
      </c>
      <c r="C236" s="47" t="s">
        <v>150</v>
      </c>
      <c r="D236" s="125" t="s">
        <v>1404</v>
      </c>
      <c r="E236" s="57" t="s">
        <v>412</v>
      </c>
      <c r="F236" s="126" t="s">
        <v>5977</v>
      </c>
      <c r="G236" s="80">
        <v>45444</v>
      </c>
      <c r="H236" s="80">
        <v>45473</v>
      </c>
      <c r="I236" s="47" t="s">
        <v>124</v>
      </c>
      <c r="J236" s="47" t="s">
        <v>125</v>
      </c>
      <c r="K236" s="48" t="s">
        <v>1143</v>
      </c>
      <c r="L236" s="107" t="s">
        <v>78</v>
      </c>
      <c r="M236" s="47">
        <v>6</v>
      </c>
      <c r="N236" s="34" t="s">
        <v>6131</v>
      </c>
      <c r="O236" s="65">
        <v>45442.6013888889</v>
      </c>
      <c r="P236" s="35"/>
      <c r="Q236" s="35"/>
      <c r="R236" s="40"/>
      <c r="S236" s="40"/>
      <c r="T236" s="36"/>
      <c r="U236" s="34" t="s">
        <v>6132</v>
      </c>
      <c r="V236" s="34" t="s">
        <v>1404</v>
      </c>
      <c r="W236" s="123" t="s">
        <v>6133</v>
      </c>
      <c r="X236" t="s">
        <v>132</v>
      </c>
      <c r="Y236" t="s">
        <v>438</v>
      </c>
    </row>
    <row r="237" ht="409.5" spans="1:25">
      <c r="A237" s="109">
        <v>245</v>
      </c>
      <c r="B237" s="47" t="s">
        <v>117</v>
      </c>
      <c r="C237" s="47" t="s">
        <v>150</v>
      </c>
      <c r="D237" s="125" t="s">
        <v>1404</v>
      </c>
      <c r="E237" s="57" t="s">
        <v>412</v>
      </c>
      <c r="F237" s="126" t="s">
        <v>5977</v>
      </c>
      <c r="G237" s="80">
        <v>45505</v>
      </c>
      <c r="H237" s="80">
        <v>45505</v>
      </c>
      <c r="I237" s="47" t="s">
        <v>124</v>
      </c>
      <c r="J237" s="47" t="s">
        <v>125</v>
      </c>
      <c r="K237" s="48" t="s">
        <v>1143</v>
      </c>
      <c r="L237" s="107" t="s">
        <v>78</v>
      </c>
      <c r="M237" s="47">
        <v>6</v>
      </c>
      <c r="N237" s="131" t="s">
        <v>6134</v>
      </c>
      <c r="O237" s="56">
        <v>45496.4652777778</v>
      </c>
      <c r="P237" s="47"/>
      <c r="Q237" s="47"/>
      <c r="R237" s="128"/>
      <c r="S237" s="128"/>
      <c r="T237" s="47"/>
      <c r="U237" s="34" t="s">
        <v>6135</v>
      </c>
      <c r="V237" t="s">
        <v>1404</v>
      </c>
      <c r="W237" s="123" t="s">
        <v>6136</v>
      </c>
      <c r="X237" t="s">
        <v>132</v>
      </c>
      <c r="Y237" t="s">
        <v>138</v>
      </c>
    </row>
    <row r="238" ht="409.5" spans="1:25">
      <c r="A238" s="109">
        <v>245</v>
      </c>
      <c r="B238" s="47" t="s">
        <v>117</v>
      </c>
      <c r="C238" s="47" t="s">
        <v>150</v>
      </c>
      <c r="D238" s="125" t="s">
        <v>1404</v>
      </c>
      <c r="E238" s="57" t="s">
        <v>412</v>
      </c>
      <c r="F238" s="126" t="s">
        <v>5977</v>
      </c>
      <c r="G238" s="80">
        <v>45566</v>
      </c>
      <c r="H238" s="80">
        <v>45566</v>
      </c>
      <c r="I238" s="47" t="s">
        <v>124</v>
      </c>
      <c r="J238" s="47" t="s">
        <v>125</v>
      </c>
      <c r="K238" s="48" t="s">
        <v>1143</v>
      </c>
      <c r="L238" s="107" t="s">
        <v>78</v>
      </c>
      <c r="M238" s="47">
        <v>6</v>
      </c>
      <c r="N238" s="131" t="s">
        <v>6137</v>
      </c>
      <c r="O238" s="56">
        <v>45558.5270833333</v>
      </c>
      <c r="P238" s="47"/>
      <c r="Q238" s="47"/>
      <c r="R238" s="128"/>
      <c r="S238" s="128"/>
      <c r="T238" s="47"/>
      <c r="U238" s="34" t="s">
        <v>6138</v>
      </c>
      <c r="V238" t="s">
        <v>1404</v>
      </c>
      <c r="W238" s="123" t="s">
        <v>6139</v>
      </c>
      <c r="X238" t="s">
        <v>132</v>
      </c>
      <c r="Y238" t="s">
        <v>149</v>
      </c>
    </row>
    <row r="239" spans="1:21">
      <c r="A239" s="109">
        <v>246</v>
      </c>
      <c r="B239" s="47" t="s">
        <v>117</v>
      </c>
      <c r="C239" s="47" t="s">
        <v>150</v>
      </c>
      <c r="D239" s="125" t="s">
        <v>1404</v>
      </c>
      <c r="E239" s="57" t="s">
        <v>412</v>
      </c>
      <c r="F239" s="126" t="s">
        <v>5977</v>
      </c>
      <c r="G239" s="80">
        <v>45627</v>
      </c>
      <c r="H239" s="80">
        <v>45627</v>
      </c>
      <c r="I239" s="47" t="s">
        <v>124</v>
      </c>
      <c r="J239" s="47" t="s">
        <v>125</v>
      </c>
      <c r="K239" s="48" t="s">
        <v>1143</v>
      </c>
      <c r="L239" s="107" t="s">
        <v>78</v>
      </c>
      <c r="M239" s="47">
        <v>6</v>
      </c>
      <c r="N239" s="56"/>
      <c r="O239" s="56"/>
      <c r="P239" s="47"/>
      <c r="Q239" s="47"/>
      <c r="R239" s="128"/>
      <c r="S239" s="128"/>
      <c r="T239" s="47"/>
      <c r="U239" s="47"/>
    </row>
    <row r="240" ht="409.5" spans="1:25">
      <c r="A240" s="109">
        <v>247</v>
      </c>
      <c r="B240" s="47" t="s">
        <v>117</v>
      </c>
      <c r="C240" s="47" t="s">
        <v>150</v>
      </c>
      <c r="D240" s="125" t="s">
        <v>5599</v>
      </c>
      <c r="E240" s="57" t="s">
        <v>157</v>
      </c>
      <c r="F240" s="126" t="s">
        <v>5977</v>
      </c>
      <c r="G240" s="56">
        <v>45323</v>
      </c>
      <c r="H240" s="56">
        <v>45324</v>
      </c>
      <c r="I240" s="47" t="s">
        <v>124</v>
      </c>
      <c r="J240" s="47" t="s">
        <v>125</v>
      </c>
      <c r="K240" s="48" t="s">
        <v>1143</v>
      </c>
      <c r="L240" s="107" t="s">
        <v>78</v>
      </c>
      <c r="M240" s="47">
        <v>6</v>
      </c>
      <c r="N240" s="34" t="s">
        <v>5600</v>
      </c>
      <c r="O240" s="65">
        <v>45322.5055555556</v>
      </c>
      <c r="P240" s="35"/>
      <c r="Q240" s="35"/>
      <c r="R240" s="40"/>
      <c r="S240" s="40"/>
      <c r="T240" s="36"/>
      <c r="U240" s="34" t="s">
        <v>5601</v>
      </c>
      <c r="V240" s="34" t="s">
        <v>5599</v>
      </c>
      <c r="W240" s="123" t="s">
        <v>5602</v>
      </c>
      <c r="X240" t="s">
        <v>132</v>
      </c>
      <c r="Y240" t="s">
        <v>133</v>
      </c>
    </row>
    <row r="241" ht="409.5" spans="1:25">
      <c r="A241" s="109">
        <v>248</v>
      </c>
      <c r="B241" s="47" t="s">
        <v>117</v>
      </c>
      <c r="C241" s="47" t="s">
        <v>150</v>
      </c>
      <c r="D241" s="125" t="s">
        <v>5599</v>
      </c>
      <c r="E241" s="57" t="s">
        <v>157</v>
      </c>
      <c r="F241" s="126" t="s">
        <v>5977</v>
      </c>
      <c r="G241" s="80">
        <v>45505</v>
      </c>
      <c r="H241" s="80">
        <v>45505</v>
      </c>
      <c r="I241" s="47" t="s">
        <v>124</v>
      </c>
      <c r="J241" s="47" t="s">
        <v>125</v>
      </c>
      <c r="K241" s="48" t="s">
        <v>1143</v>
      </c>
      <c r="L241" s="107" t="s">
        <v>78</v>
      </c>
      <c r="M241" s="47">
        <v>6</v>
      </c>
      <c r="N241" s="131" t="s">
        <v>5603</v>
      </c>
      <c r="O241" s="56">
        <v>45483.5923611111</v>
      </c>
      <c r="P241" s="47"/>
      <c r="Q241" s="47"/>
      <c r="R241" s="128"/>
      <c r="S241" s="128"/>
      <c r="T241" s="47"/>
      <c r="U241" s="34" t="s">
        <v>5604</v>
      </c>
      <c r="V241" t="s">
        <v>5599</v>
      </c>
      <c r="W241" s="123" t="s">
        <v>5605</v>
      </c>
      <c r="X241" t="s">
        <v>132</v>
      </c>
      <c r="Y241" t="s">
        <v>138</v>
      </c>
    </row>
    <row r="242" ht="36" spans="1:25">
      <c r="A242" s="109">
        <v>249</v>
      </c>
      <c r="B242" s="47" t="s">
        <v>117</v>
      </c>
      <c r="C242" s="47" t="s">
        <v>150</v>
      </c>
      <c r="D242" s="125" t="s">
        <v>5606</v>
      </c>
      <c r="E242" s="57" t="s">
        <v>157</v>
      </c>
      <c r="F242" s="126" t="s">
        <v>5977</v>
      </c>
      <c r="G242" s="56">
        <v>45323</v>
      </c>
      <c r="H242" s="56">
        <v>45324</v>
      </c>
      <c r="I242" s="47" t="s">
        <v>124</v>
      </c>
      <c r="J242" s="47" t="s">
        <v>125</v>
      </c>
      <c r="K242" s="48" t="s">
        <v>1143</v>
      </c>
      <c r="L242" s="107" t="s">
        <v>78</v>
      </c>
      <c r="M242" s="47">
        <v>6</v>
      </c>
      <c r="N242" s="34" t="s">
        <v>5532</v>
      </c>
      <c r="O242" s="65">
        <v>45302.5111111111</v>
      </c>
      <c r="P242" s="35"/>
      <c r="Q242" s="35"/>
      <c r="R242" s="40"/>
      <c r="S242" s="40"/>
      <c r="T242" s="36"/>
      <c r="U242" s="34" t="s">
        <v>5533</v>
      </c>
      <c r="V242" s="34" t="s">
        <v>5606</v>
      </c>
      <c r="W242" t="s">
        <v>5534</v>
      </c>
      <c r="X242" t="s">
        <v>132</v>
      </c>
      <c r="Y242" t="s">
        <v>133</v>
      </c>
    </row>
    <row r="243" ht="409.5" spans="1:25">
      <c r="A243" s="109">
        <v>250</v>
      </c>
      <c r="B243" s="47" t="s">
        <v>117</v>
      </c>
      <c r="C243" s="47" t="s">
        <v>150</v>
      </c>
      <c r="D243" s="125" t="s">
        <v>5606</v>
      </c>
      <c r="E243" s="57" t="s">
        <v>157</v>
      </c>
      <c r="F243" s="126" t="s">
        <v>5977</v>
      </c>
      <c r="G243" s="80">
        <v>45505</v>
      </c>
      <c r="H243" s="80">
        <v>45505</v>
      </c>
      <c r="I243" s="47" t="s">
        <v>124</v>
      </c>
      <c r="J243" s="47" t="s">
        <v>125</v>
      </c>
      <c r="K243" s="48" t="s">
        <v>1143</v>
      </c>
      <c r="L243" s="107" t="s">
        <v>78</v>
      </c>
      <c r="M243" s="47">
        <v>6</v>
      </c>
      <c r="N243" s="131" t="s">
        <v>5535</v>
      </c>
      <c r="O243" s="56">
        <v>45476.6715277778</v>
      </c>
      <c r="P243" s="47"/>
      <c r="Q243" s="47"/>
      <c r="R243" s="128"/>
      <c r="S243" s="128"/>
      <c r="T243" s="47"/>
      <c r="U243" s="34" t="s">
        <v>5536</v>
      </c>
      <c r="V243" t="s">
        <v>5606</v>
      </c>
      <c r="W243" s="123" t="s">
        <v>5537</v>
      </c>
      <c r="X243" t="s">
        <v>132</v>
      </c>
      <c r="Y243" t="s">
        <v>138</v>
      </c>
    </row>
    <row r="244" ht="409.5" spans="1:25">
      <c r="A244" s="109">
        <v>251</v>
      </c>
      <c r="B244" s="47" t="s">
        <v>117</v>
      </c>
      <c r="C244" s="47" t="s">
        <v>363</v>
      </c>
      <c r="D244" s="125" t="s">
        <v>1023</v>
      </c>
      <c r="E244" s="54" t="s">
        <v>412</v>
      </c>
      <c r="F244" s="126" t="s">
        <v>5977</v>
      </c>
      <c r="G244" s="56">
        <v>45323</v>
      </c>
      <c r="H244" s="56">
        <v>45324</v>
      </c>
      <c r="I244" s="47" t="s">
        <v>124</v>
      </c>
      <c r="J244" s="47" t="s">
        <v>125</v>
      </c>
      <c r="K244" s="48" t="s">
        <v>1143</v>
      </c>
      <c r="L244" s="107" t="s">
        <v>78</v>
      </c>
      <c r="M244" s="47">
        <v>6</v>
      </c>
      <c r="N244" s="34" t="s">
        <v>5623</v>
      </c>
      <c r="O244" s="65">
        <v>45322.5055555556</v>
      </c>
      <c r="P244" s="35"/>
      <c r="Q244" s="35"/>
      <c r="R244" s="40"/>
      <c r="S244" s="40"/>
      <c r="T244" s="36"/>
      <c r="U244" s="34" t="s">
        <v>5624</v>
      </c>
      <c r="V244" s="34" t="s">
        <v>1023</v>
      </c>
      <c r="W244" s="123" t="s">
        <v>5625</v>
      </c>
      <c r="X244" t="s">
        <v>132</v>
      </c>
      <c r="Y244" t="s">
        <v>133</v>
      </c>
    </row>
    <row r="245" ht="409.5" spans="1:25">
      <c r="A245" s="109">
        <v>252</v>
      </c>
      <c r="B245" s="47" t="s">
        <v>117</v>
      </c>
      <c r="C245" s="47" t="s">
        <v>363</v>
      </c>
      <c r="D245" s="125" t="s">
        <v>1023</v>
      </c>
      <c r="E245" s="54" t="s">
        <v>412</v>
      </c>
      <c r="F245" s="126" t="s">
        <v>5977</v>
      </c>
      <c r="G245" s="80">
        <v>45444</v>
      </c>
      <c r="H245" s="80">
        <v>45473</v>
      </c>
      <c r="I245" s="47" t="s">
        <v>124</v>
      </c>
      <c r="J245" s="47" t="s">
        <v>125</v>
      </c>
      <c r="K245" s="48" t="s">
        <v>1143</v>
      </c>
      <c r="L245" s="107" t="s">
        <v>78</v>
      </c>
      <c r="M245" s="47">
        <v>6</v>
      </c>
      <c r="N245" s="34" t="s">
        <v>5626</v>
      </c>
      <c r="O245" s="65">
        <v>45434.4965277778</v>
      </c>
      <c r="P245" s="35"/>
      <c r="Q245" s="35"/>
      <c r="R245" s="40"/>
      <c r="S245" s="40"/>
      <c r="T245" s="36"/>
      <c r="U245" s="34" t="s">
        <v>5627</v>
      </c>
      <c r="V245" s="34" t="s">
        <v>1023</v>
      </c>
      <c r="W245" s="123" t="s">
        <v>5628</v>
      </c>
      <c r="X245" t="s">
        <v>132</v>
      </c>
      <c r="Y245" t="s">
        <v>438</v>
      </c>
    </row>
    <row r="246" ht="409.5" spans="1:25">
      <c r="A246" s="109">
        <v>252</v>
      </c>
      <c r="B246" s="47" t="s">
        <v>117</v>
      </c>
      <c r="C246" s="47" t="s">
        <v>363</v>
      </c>
      <c r="D246" s="125" t="s">
        <v>1023</v>
      </c>
      <c r="E246" s="54" t="s">
        <v>412</v>
      </c>
      <c r="F246" s="126" t="s">
        <v>5977</v>
      </c>
      <c r="G246" s="80">
        <v>45505</v>
      </c>
      <c r="H246" s="80">
        <v>45505</v>
      </c>
      <c r="I246" s="47" t="s">
        <v>124</v>
      </c>
      <c r="J246" s="47" t="s">
        <v>125</v>
      </c>
      <c r="K246" s="48" t="s">
        <v>1143</v>
      </c>
      <c r="L246" s="107" t="s">
        <v>78</v>
      </c>
      <c r="M246" s="47">
        <v>6</v>
      </c>
      <c r="N246" s="131" t="s">
        <v>5629</v>
      </c>
      <c r="O246" s="56">
        <v>45483.5923611111</v>
      </c>
      <c r="P246" s="47"/>
      <c r="Q246" s="47"/>
      <c r="R246" s="128"/>
      <c r="S246" s="128"/>
      <c r="T246" s="47"/>
      <c r="U246" s="34" t="s">
        <v>5630</v>
      </c>
      <c r="V246" t="s">
        <v>1023</v>
      </c>
      <c r="W246" s="123" t="s">
        <v>5631</v>
      </c>
      <c r="X246" t="s">
        <v>132</v>
      </c>
      <c r="Y246" t="s">
        <v>138</v>
      </c>
    </row>
    <row r="247" ht="409.5" spans="1:25">
      <c r="A247" s="109">
        <v>253</v>
      </c>
      <c r="B247" s="47" t="s">
        <v>117</v>
      </c>
      <c r="C247" s="47" t="s">
        <v>363</v>
      </c>
      <c r="D247" s="125" t="s">
        <v>1023</v>
      </c>
      <c r="E247" s="54" t="s">
        <v>412</v>
      </c>
      <c r="F247" s="126" t="s">
        <v>5977</v>
      </c>
      <c r="G247" s="80">
        <v>45536</v>
      </c>
      <c r="H247" s="80">
        <v>45536</v>
      </c>
      <c r="I247" s="47" t="s">
        <v>124</v>
      </c>
      <c r="J247" s="47" t="s">
        <v>125</v>
      </c>
      <c r="K247" s="48" t="s">
        <v>1143</v>
      </c>
      <c r="L247" s="107" t="s">
        <v>78</v>
      </c>
      <c r="M247" s="47">
        <v>6</v>
      </c>
      <c r="N247" s="131" t="s">
        <v>5632</v>
      </c>
      <c r="O247" s="56">
        <v>45559.5</v>
      </c>
      <c r="P247" s="47"/>
      <c r="Q247" s="47"/>
      <c r="R247" s="128"/>
      <c r="S247" s="128"/>
      <c r="T247" s="47"/>
      <c r="U247" s="34" t="s">
        <v>5633</v>
      </c>
      <c r="V247" t="s">
        <v>1023</v>
      </c>
      <c r="W247" s="123" t="s">
        <v>5634</v>
      </c>
      <c r="X247" t="s">
        <v>132</v>
      </c>
      <c r="Y247" t="s">
        <v>149</v>
      </c>
    </row>
    <row r="248" spans="1:23">
      <c r="A248" s="109">
        <v>254</v>
      </c>
      <c r="B248" s="47" t="s">
        <v>117</v>
      </c>
      <c r="C248" s="47" t="s">
        <v>363</v>
      </c>
      <c r="D248" s="125" t="s">
        <v>1023</v>
      </c>
      <c r="E248" s="54" t="s">
        <v>412</v>
      </c>
      <c r="F248" s="126" t="s">
        <v>5977</v>
      </c>
      <c r="G248" s="80">
        <v>45627</v>
      </c>
      <c r="H248" s="80">
        <v>45656</v>
      </c>
      <c r="I248" s="47" t="s">
        <v>124</v>
      </c>
      <c r="J248" s="47" t="s">
        <v>125</v>
      </c>
      <c r="K248" s="48" t="s">
        <v>1143</v>
      </c>
      <c r="L248" s="107" t="s">
        <v>78</v>
      </c>
      <c r="M248" s="47">
        <v>6</v>
      </c>
      <c r="N248" s="131"/>
      <c r="O248" s="56"/>
      <c r="P248" s="47"/>
      <c r="Q248" s="47"/>
      <c r="R248" s="128"/>
      <c r="S248" s="128"/>
      <c r="T248" s="47"/>
      <c r="U248" s="34"/>
      <c r="W248" s="123"/>
    </row>
    <row r="249" ht="409.5" spans="1:25">
      <c r="A249" s="109">
        <v>255</v>
      </c>
      <c r="B249" s="47" t="s">
        <v>117</v>
      </c>
      <c r="C249" s="47" t="s">
        <v>363</v>
      </c>
      <c r="D249" s="125" t="s">
        <v>1033</v>
      </c>
      <c r="E249" s="54" t="s">
        <v>412</v>
      </c>
      <c r="F249" s="126" t="s">
        <v>5977</v>
      </c>
      <c r="G249" s="56">
        <v>45323</v>
      </c>
      <c r="H249" s="56">
        <v>45324</v>
      </c>
      <c r="I249" s="47" t="s">
        <v>124</v>
      </c>
      <c r="J249" s="47" t="s">
        <v>125</v>
      </c>
      <c r="K249" s="48" t="s">
        <v>1143</v>
      </c>
      <c r="L249" s="107" t="s">
        <v>78</v>
      </c>
      <c r="M249" s="47">
        <v>6</v>
      </c>
      <c r="N249" s="34" t="s">
        <v>5623</v>
      </c>
      <c r="O249" s="65">
        <v>45322.5055555556</v>
      </c>
      <c r="P249" s="35"/>
      <c r="Q249" s="35"/>
      <c r="R249" s="40"/>
      <c r="S249" s="40"/>
      <c r="T249" s="36"/>
      <c r="U249" s="34" t="s">
        <v>5624</v>
      </c>
      <c r="V249" s="34" t="s">
        <v>1033</v>
      </c>
      <c r="W249" s="123" t="s">
        <v>5625</v>
      </c>
      <c r="X249" t="s">
        <v>132</v>
      </c>
      <c r="Y249" t="s">
        <v>133</v>
      </c>
    </row>
    <row r="250" ht="409.5" spans="1:25">
      <c r="A250" s="109">
        <v>256</v>
      </c>
      <c r="B250" s="47" t="s">
        <v>117</v>
      </c>
      <c r="C250" s="47" t="s">
        <v>363</v>
      </c>
      <c r="D250" s="125" t="s">
        <v>1033</v>
      </c>
      <c r="E250" s="54" t="s">
        <v>412</v>
      </c>
      <c r="F250" s="126" t="s">
        <v>5977</v>
      </c>
      <c r="G250" s="80">
        <v>45444</v>
      </c>
      <c r="H250" s="80">
        <v>45473</v>
      </c>
      <c r="I250" s="47" t="s">
        <v>124</v>
      </c>
      <c r="J250" s="47" t="s">
        <v>125</v>
      </c>
      <c r="K250" s="48" t="s">
        <v>1143</v>
      </c>
      <c r="L250" s="107" t="s">
        <v>78</v>
      </c>
      <c r="M250" s="47">
        <v>6</v>
      </c>
      <c r="N250" s="34" t="s">
        <v>5626</v>
      </c>
      <c r="O250" s="65">
        <v>45434.4965277778</v>
      </c>
      <c r="P250" s="35"/>
      <c r="Q250" s="35"/>
      <c r="R250" s="40"/>
      <c r="S250" s="40"/>
      <c r="T250" s="36"/>
      <c r="U250" s="34" t="s">
        <v>5627</v>
      </c>
      <c r="V250" s="34" t="s">
        <v>1033</v>
      </c>
      <c r="W250" s="123" t="s">
        <v>5628</v>
      </c>
      <c r="X250" t="s">
        <v>132</v>
      </c>
      <c r="Y250" t="s">
        <v>438</v>
      </c>
    </row>
    <row r="251" ht="409.5" spans="1:25">
      <c r="A251" s="109">
        <v>256</v>
      </c>
      <c r="B251" s="47" t="s">
        <v>117</v>
      </c>
      <c r="C251" s="47" t="s">
        <v>363</v>
      </c>
      <c r="D251" s="125" t="s">
        <v>1033</v>
      </c>
      <c r="E251" s="54" t="s">
        <v>412</v>
      </c>
      <c r="F251" s="126" t="s">
        <v>5977</v>
      </c>
      <c r="G251" s="80">
        <v>45505</v>
      </c>
      <c r="H251" s="80">
        <v>45505</v>
      </c>
      <c r="I251" s="47" t="s">
        <v>124</v>
      </c>
      <c r="J251" s="47" t="s">
        <v>125</v>
      </c>
      <c r="K251" s="48" t="s">
        <v>1143</v>
      </c>
      <c r="L251" s="107" t="s">
        <v>78</v>
      </c>
      <c r="M251" s="47">
        <v>6</v>
      </c>
      <c r="N251" s="131" t="s">
        <v>5629</v>
      </c>
      <c r="O251" s="56">
        <v>45483.5923611111</v>
      </c>
      <c r="P251" s="47"/>
      <c r="Q251" s="47"/>
      <c r="R251" s="128"/>
      <c r="S251" s="128"/>
      <c r="T251" s="47"/>
      <c r="U251" s="34" t="s">
        <v>5630</v>
      </c>
      <c r="V251" t="s">
        <v>1033</v>
      </c>
      <c r="W251" s="123" t="s">
        <v>5631</v>
      </c>
      <c r="X251" t="s">
        <v>132</v>
      </c>
      <c r="Y251" t="s">
        <v>138</v>
      </c>
    </row>
    <row r="252" ht="409.5" spans="1:25">
      <c r="A252" s="109">
        <v>257</v>
      </c>
      <c r="B252" s="47" t="s">
        <v>117</v>
      </c>
      <c r="C252" s="47" t="s">
        <v>363</v>
      </c>
      <c r="D252" s="130" t="s">
        <v>1033</v>
      </c>
      <c r="E252" s="54" t="s">
        <v>412</v>
      </c>
      <c r="F252" s="126" t="s">
        <v>5977</v>
      </c>
      <c r="G252" s="80">
        <v>45536</v>
      </c>
      <c r="H252" s="80">
        <v>45536</v>
      </c>
      <c r="I252" s="47" t="s">
        <v>124</v>
      </c>
      <c r="J252" s="47" t="s">
        <v>125</v>
      </c>
      <c r="K252" s="48" t="s">
        <v>1143</v>
      </c>
      <c r="L252" s="107" t="s">
        <v>78</v>
      </c>
      <c r="M252" s="47">
        <v>6</v>
      </c>
      <c r="N252" s="131" t="s">
        <v>5632</v>
      </c>
      <c r="O252" s="56">
        <v>45559.5</v>
      </c>
      <c r="P252" s="47"/>
      <c r="Q252" s="47"/>
      <c r="R252" s="128"/>
      <c r="S252" s="128"/>
      <c r="T252" s="47"/>
      <c r="U252" s="34" t="s">
        <v>5633</v>
      </c>
      <c r="V252" t="s">
        <v>1033</v>
      </c>
      <c r="W252" s="123" t="s">
        <v>5634</v>
      </c>
      <c r="X252" t="s">
        <v>132</v>
      </c>
      <c r="Y252" t="s">
        <v>149</v>
      </c>
    </row>
    <row r="253" spans="1:23">
      <c r="A253" s="109">
        <v>258</v>
      </c>
      <c r="B253" s="47" t="s">
        <v>117</v>
      </c>
      <c r="C253" s="47" t="s">
        <v>363</v>
      </c>
      <c r="D253" s="125" t="s">
        <v>1033</v>
      </c>
      <c r="E253" s="54" t="s">
        <v>412</v>
      </c>
      <c r="F253" s="126" t="s">
        <v>5977</v>
      </c>
      <c r="G253" s="80">
        <v>45627</v>
      </c>
      <c r="H253" s="80">
        <v>45656</v>
      </c>
      <c r="I253" s="47" t="s">
        <v>124</v>
      </c>
      <c r="J253" s="47" t="s">
        <v>125</v>
      </c>
      <c r="K253" s="48" t="s">
        <v>1143</v>
      </c>
      <c r="L253" s="107" t="s">
        <v>78</v>
      </c>
      <c r="M253" s="47">
        <v>6</v>
      </c>
      <c r="N253" s="131"/>
      <c r="O253" s="56"/>
      <c r="P253" s="47"/>
      <c r="Q253" s="47"/>
      <c r="R253" s="128"/>
      <c r="S253" s="128"/>
      <c r="T253" s="47"/>
      <c r="U253" s="34"/>
      <c r="W253" s="123"/>
    </row>
    <row r="254" ht="36" spans="1:25">
      <c r="A254" s="109">
        <v>259</v>
      </c>
      <c r="B254" s="47" t="s">
        <v>117</v>
      </c>
      <c r="C254" s="47" t="s">
        <v>150</v>
      </c>
      <c r="D254" s="125" t="s">
        <v>1412</v>
      </c>
      <c r="E254" s="54" t="s">
        <v>412</v>
      </c>
      <c r="F254" s="126" t="s">
        <v>5977</v>
      </c>
      <c r="G254" s="56">
        <v>45323</v>
      </c>
      <c r="H254" s="56">
        <v>45324</v>
      </c>
      <c r="I254" s="47" t="s">
        <v>124</v>
      </c>
      <c r="J254" s="47" t="s">
        <v>125</v>
      </c>
      <c r="K254" s="48" t="s">
        <v>1143</v>
      </c>
      <c r="L254" s="107" t="s">
        <v>78</v>
      </c>
      <c r="M254" s="47">
        <v>3</v>
      </c>
      <c r="N254" s="34" t="s">
        <v>5532</v>
      </c>
      <c r="O254" s="65">
        <v>45302.5111111111</v>
      </c>
      <c r="P254" s="35"/>
      <c r="Q254" s="35"/>
      <c r="R254" s="40"/>
      <c r="S254" s="40"/>
      <c r="T254" s="36"/>
      <c r="U254" s="34" t="s">
        <v>5533</v>
      </c>
      <c r="V254" s="34" t="s">
        <v>1412</v>
      </c>
      <c r="W254" t="s">
        <v>5534</v>
      </c>
      <c r="X254" t="s">
        <v>132</v>
      </c>
      <c r="Y254" t="s">
        <v>133</v>
      </c>
    </row>
    <row r="255" ht="36" spans="1:25">
      <c r="A255" s="109">
        <v>260</v>
      </c>
      <c r="B255" s="47" t="s">
        <v>117</v>
      </c>
      <c r="C255" s="47" t="s">
        <v>150</v>
      </c>
      <c r="D255" s="125" t="s">
        <v>1412</v>
      </c>
      <c r="E255" s="54" t="s">
        <v>412</v>
      </c>
      <c r="F255" s="126" t="s">
        <v>5977</v>
      </c>
      <c r="G255" s="80">
        <v>45505</v>
      </c>
      <c r="H255" s="80">
        <v>45505</v>
      </c>
      <c r="I255" s="47" t="s">
        <v>124</v>
      </c>
      <c r="J255" s="47" t="s">
        <v>125</v>
      </c>
      <c r="K255" s="48" t="s">
        <v>1143</v>
      </c>
      <c r="L255" s="107" t="s">
        <v>78</v>
      </c>
      <c r="M255" s="47">
        <v>3</v>
      </c>
      <c r="N255" s="131" t="s">
        <v>5652</v>
      </c>
      <c r="O255" s="56">
        <v>45476.6715277778</v>
      </c>
      <c r="P255" s="47"/>
      <c r="Q255" s="47"/>
      <c r="R255" s="128"/>
      <c r="S255" s="128"/>
      <c r="T255" s="47"/>
      <c r="U255" s="47" t="s">
        <v>5653</v>
      </c>
      <c r="V255" t="s">
        <v>1412</v>
      </c>
      <c r="W255" t="s">
        <v>5654</v>
      </c>
      <c r="X255" t="s">
        <v>132</v>
      </c>
      <c r="Y255" t="s">
        <v>138</v>
      </c>
    </row>
    <row r="256" ht="36" spans="1:25">
      <c r="A256" s="109">
        <v>261</v>
      </c>
      <c r="B256" s="47" t="s">
        <v>117</v>
      </c>
      <c r="C256" s="47" t="s">
        <v>150</v>
      </c>
      <c r="D256" s="92" t="s">
        <v>1203</v>
      </c>
      <c r="E256" s="57" t="s">
        <v>157</v>
      </c>
      <c r="F256" s="126" t="s">
        <v>5977</v>
      </c>
      <c r="G256" s="56">
        <v>45323</v>
      </c>
      <c r="H256" s="56">
        <v>45324</v>
      </c>
      <c r="I256" s="47" t="s">
        <v>124</v>
      </c>
      <c r="J256" s="47" t="s">
        <v>125</v>
      </c>
      <c r="K256" s="48" t="s">
        <v>1143</v>
      </c>
      <c r="L256" s="107" t="s">
        <v>78</v>
      </c>
      <c r="M256" s="47">
        <v>3</v>
      </c>
      <c r="N256" s="34" t="s">
        <v>5471</v>
      </c>
      <c r="O256" s="65">
        <v>45300.4840277778</v>
      </c>
      <c r="P256" s="35"/>
      <c r="Q256" s="35"/>
      <c r="R256" s="40"/>
      <c r="S256" s="40"/>
      <c r="T256" s="36"/>
      <c r="U256" s="34" t="s">
        <v>5472</v>
      </c>
      <c r="V256" s="34" t="s">
        <v>1203</v>
      </c>
      <c r="W256" t="s">
        <v>5473</v>
      </c>
      <c r="X256" t="s">
        <v>132</v>
      </c>
      <c r="Y256" t="s">
        <v>133</v>
      </c>
    </row>
    <row r="257" ht="36" spans="1:25">
      <c r="A257" s="109">
        <v>262</v>
      </c>
      <c r="B257" s="47" t="s">
        <v>117</v>
      </c>
      <c r="C257" s="47" t="s">
        <v>150</v>
      </c>
      <c r="D257" s="92" t="s">
        <v>1203</v>
      </c>
      <c r="E257" s="57" t="s">
        <v>157</v>
      </c>
      <c r="F257" s="126" t="s">
        <v>5977</v>
      </c>
      <c r="G257" s="80">
        <v>45505</v>
      </c>
      <c r="H257" s="80">
        <v>45505</v>
      </c>
      <c r="I257" s="47" t="s">
        <v>124</v>
      </c>
      <c r="J257" s="47" t="s">
        <v>125</v>
      </c>
      <c r="K257" s="48" t="s">
        <v>1143</v>
      </c>
      <c r="L257" s="107" t="s">
        <v>78</v>
      </c>
      <c r="M257" s="47">
        <v>3</v>
      </c>
      <c r="N257" s="131" t="s">
        <v>5478</v>
      </c>
      <c r="O257" s="56">
        <v>45481.4791666667</v>
      </c>
      <c r="P257" s="47"/>
      <c r="Q257" s="47"/>
      <c r="R257" s="128"/>
      <c r="S257" s="128"/>
      <c r="T257" s="47"/>
      <c r="U257" s="47" t="s">
        <v>5479</v>
      </c>
      <c r="V257" t="s">
        <v>1203</v>
      </c>
      <c r="W257" t="s">
        <v>5480</v>
      </c>
      <c r="X257" t="s">
        <v>132</v>
      </c>
      <c r="Y257" t="s">
        <v>138</v>
      </c>
    </row>
    <row r="258" ht="36" spans="1:25">
      <c r="A258" s="109">
        <v>263</v>
      </c>
      <c r="B258" s="47" t="s">
        <v>117</v>
      </c>
      <c r="C258" s="47" t="s">
        <v>150</v>
      </c>
      <c r="D258" s="92" t="s">
        <v>1209</v>
      </c>
      <c r="E258" s="57" t="s">
        <v>247</v>
      </c>
      <c r="F258" s="126" t="s">
        <v>5977</v>
      </c>
      <c r="G258" s="56">
        <v>45323</v>
      </c>
      <c r="H258" s="56">
        <v>45324</v>
      </c>
      <c r="I258" s="47" t="s">
        <v>124</v>
      </c>
      <c r="J258" s="47" t="s">
        <v>125</v>
      </c>
      <c r="K258" s="48" t="s">
        <v>1143</v>
      </c>
      <c r="L258" s="107" t="s">
        <v>78</v>
      </c>
      <c r="M258" s="47">
        <v>3</v>
      </c>
      <c r="N258" s="34" t="s">
        <v>5471</v>
      </c>
      <c r="O258" s="65">
        <v>45300.4840277778</v>
      </c>
      <c r="P258" s="35"/>
      <c r="Q258" s="35"/>
      <c r="R258" s="40"/>
      <c r="S258" s="40"/>
      <c r="T258" s="36"/>
      <c r="U258" s="34" t="s">
        <v>5472</v>
      </c>
      <c r="V258" s="34" t="s">
        <v>1209</v>
      </c>
      <c r="W258" t="s">
        <v>5473</v>
      </c>
      <c r="X258" t="s">
        <v>132</v>
      </c>
      <c r="Y258" t="s">
        <v>133</v>
      </c>
    </row>
    <row r="259" spans="1:21">
      <c r="A259" s="109">
        <v>264</v>
      </c>
      <c r="B259" s="47" t="s">
        <v>117</v>
      </c>
      <c r="C259" s="47" t="s">
        <v>150</v>
      </c>
      <c r="D259" s="92" t="s">
        <v>1209</v>
      </c>
      <c r="E259" s="57" t="s">
        <v>247</v>
      </c>
      <c r="F259" s="126" t="s">
        <v>5977</v>
      </c>
      <c r="G259" s="80">
        <v>45505</v>
      </c>
      <c r="H259" s="80">
        <v>45505</v>
      </c>
      <c r="I259" s="47" t="s">
        <v>124</v>
      </c>
      <c r="J259" s="47" t="s">
        <v>125</v>
      </c>
      <c r="K259" s="48" t="s">
        <v>1143</v>
      </c>
      <c r="L259" s="107" t="s">
        <v>78</v>
      </c>
      <c r="M259" s="47">
        <v>3</v>
      </c>
      <c r="N259" s="56"/>
      <c r="O259" s="56"/>
      <c r="P259" s="47"/>
      <c r="Q259" s="47"/>
      <c r="R259" s="128"/>
      <c r="S259" s="128"/>
      <c r="T259" s="47"/>
      <c r="U259" s="47"/>
    </row>
    <row r="260" ht="36" spans="1:25">
      <c r="A260" s="109">
        <v>265</v>
      </c>
      <c r="B260" s="47" t="s">
        <v>117</v>
      </c>
      <c r="C260" s="47" t="s">
        <v>150</v>
      </c>
      <c r="D260" s="125" t="s">
        <v>1393</v>
      </c>
      <c r="E260" s="57" t="s">
        <v>247</v>
      </c>
      <c r="F260" s="126" t="s">
        <v>5977</v>
      </c>
      <c r="G260" s="56">
        <v>45323</v>
      </c>
      <c r="H260" s="56">
        <v>45324</v>
      </c>
      <c r="I260" s="47" t="s">
        <v>124</v>
      </c>
      <c r="J260" s="47" t="s">
        <v>125</v>
      </c>
      <c r="K260" s="48" t="s">
        <v>1143</v>
      </c>
      <c r="L260" s="107" t="s">
        <v>78</v>
      </c>
      <c r="M260" s="47">
        <v>3</v>
      </c>
      <c r="N260" s="34" t="s">
        <v>5538</v>
      </c>
      <c r="O260" s="65">
        <v>45316.4736111111</v>
      </c>
      <c r="P260" s="35"/>
      <c r="Q260" s="35"/>
      <c r="R260" s="40"/>
      <c r="S260" s="40"/>
      <c r="T260" s="36"/>
      <c r="U260" s="34" t="s">
        <v>5539</v>
      </c>
      <c r="V260" s="34" t="s">
        <v>1393</v>
      </c>
      <c r="W260" t="s">
        <v>5540</v>
      </c>
      <c r="X260" t="s">
        <v>132</v>
      </c>
      <c r="Y260" t="s">
        <v>133</v>
      </c>
    </row>
    <row r="261" ht="36" spans="1:25">
      <c r="A261" s="109">
        <v>266</v>
      </c>
      <c r="B261" s="47" t="s">
        <v>117</v>
      </c>
      <c r="C261" s="47" t="s">
        <v>150</v>
      </c>
      <c r="D261" s="125" t="s">
        <v>1393</v>
      </c>
      <c r="E261" s="57" t="s">
        <v>247</v>
      </c>
      <c r="F261" s="126" t="s">
        <v>5977</v>
      </c>
      <c r="G261" s="80">
        <v>45505</v>
      </c>
      <c r="H261" s="80">
        <v>45505</v>
      </c>
      <c r="I261" s="47" t="s">
        <v>124</v>
      </c>
      <c r="J261" s="47" t="s">
        <v>125</v>
      </c>
      <c r="K261" s="48" t="s">
        <v>1143</v>
      </c>
      <c r="L261" s="107" t="s">
        <v>78</v>
      </c>
      <c r="M261" s="47">
        <v>3</v>
      </c>
      <c r="N261" s="131" t="s">
        <v>5541</v>
      </c>
      <c r="O261" s="56">
        <v>45484.6951388889</v>
      </c>
      <c r="P261" s="47"/>
      <c r="Q261" s="47"/>
      <c r="R261" s="128"/>
      <c r="S261" s="128"/>
      <c r="T261" s="47"/>
      <c r="U261" s="47" t="s">
        <v>5542</v>
      </c>
      <c r="V261" t="s">
        <v>1393</v>
      </c>
      <c r="W261" t="s">
        <v>5543</v>
      </c>
      <c r="X261" t="s">
        <v>132</v>
      </c>
      <c r="Y261" t="s">
        <v>138</v>
      </c>
    </row>
    <row r="262" ht="36" spans="1:25">
      <c r="A262" s="109">
        <v>267</v>
      </c>
      <c r="B262" s="29" t="s">
        <v>117</v>
      </c>
      <c r="C262" s="132" t="s">
        <v>150</v>
      </c>
      <c r="D262" s="127" t="s">
        <v>1510</v>
      </c>
      <c r="E262" s="57" t="s">
        <v>120</v>
      </c>
      <c r="F262" s="29" t="s">
        <v>5977</v>
      </c>
      <c r="G262" s="80">
        <v>45292</v>
      </c>
      <c r="H262" s="80">
        <v>45323</v>
      </c>
      <c r="I262" s="132" t="s">
        <v>124</v>
      </c>
      <c r="J262" s="132" t="s">
        <v>125</v>
      </c>
      <c r="K262" s="135" t="s">
        <v>1143</v>
      </c>
      <c r="L262" s="136" t="s">
        <v>78</v>
      </c>
      <c r="M262" s="29">
        <v>3</v>
      </c>
      <c r="N262" s="34" t="s">
        <v>5662</v>
      </c>
      <c r="O262" s="65">
        <v>45313.6805555556</v>
      </c>
      <c r="P262" s="35"/>
      <c r="Q262" s="35"/>
      <c r="R262" s="40"/>
      <c r="S262" s="40"/>
      <c r="T262" s="36"/>
      <c r="U262" s="34" t="s">
        <v>5663</v>
      </c>
      <c r="V262" s="34" t="s">
        <v>1510</v>
      </c>
      <c r="W262" t="s">
        <v>5664</v>
      </c>
      <c r="X262" t="s">
        <v>132</v>
      </c>
      <c r="Y262" t="s">
        <v>133</v>
      </c>
    </row>
    <row r="263" ht="36" spans="1:25">
      <c r="A263" s="109">
        <v>268</v>
      </c>
      <c r="B263" s="29" t="s">
        <v>117</v>
      </c>
      <c r="C263" s="132" t="s">
        <v>150</v>
      </c>
      <c r="D263" s="127" t="s">
        <v>1510</v>
      </c>
      <c r="E263" s="57" t="s">
        <v>120</v>
      </c>
      <c r="F263" s="29" t="s">
        <v>5977</v>
      </c>
      <c r="G263" s="80">
        <v>45352</v>
      </c>
      <c r="H263" s="80">
        <v>45383</v>
      </c>
      <c r="I263" s="132" t="s">
        <v>124</v>
      </c>
      <c r="J263" s="132" t="s">
        <v>125</v>
      </c>
      <c r="K263" s="135" t="s">
        <v>1143</v>
      </c>
      <c r="L263" s="136" t="s">
        <v>78</v>
      </c>
      <c r="M263" s="29">
        <v>3</v>
      </c>
      <c r="N263" s="34" t="s">
        <v>5665</v>
      </c>
      <c r="O263" s="65">
        <v>45385.4305555556</v>
      </c>
      <c r="P263" s="35"/>
      <c r="Q263" s="35"/>
      <c r="R263" s="40"/>
      <c r="S263" s="40"/>
      <c r="T263" s="36"/>
      <c r="U263" s="34" t="s">
        <v>5666</v>
      </c>
      <c r="V263" s="34" t="s">
        <v>1510</v>
      </c>
      <c r="W263" t="s">
        <v>5667</v>
      </c>
      <c r="X263" t="s">
        <v>132</v>
      </c>
      <c r="Y263" t="s">
        <v>144</v>
      </c>
    </row>
    <row r="264" ht="36" spans="1:25">
      <c r="A264" s="109">
        <v>269</v>
      </c>
      <c r="B264" s="29" t="s">
        <v>117</v>
      </c>
      <c r="C264" s="132" t="s">
        <v>150</v>
      </c>
      <c r="D264" s="127" t="s">
        <v>1510</v>
      </c>
      <c r="E264" s="57" t="s">
        <v>120</v>
      </c>
      <c r="F264" s="29" t="s">
        <v>5977</v>
      </c>
      <c r="G264" s="80">
        <v>45413</v>
      </c>
      <c r="H264" s="80">
        <v>45444</v>
      </c>
      <c r="I264" s="132" t="s">
        <v>124</v>
      </c>
      <c r="J264" s="132" t="s">
        <v>125</v>
      </c>
      <c r="K264" s="135" t="s">
        <v>1143</v>
      </c>
      <c r="L264" s="136" t="s">
        <v>78</v>
      </c>
      <c r="M264" s="29">
        <v>3</v>
      </c>
      <c r="N264" s="34" t="s">
        <v>5668</v>
      </c>
      <c r="O264" s="65">
        <v>45456.4513888889</v>
      </c>
      <c r="P264" s="35"/>
      <c r="Q264" s="35"/>
      <c r="R264" s="40"/>
      <c r="S264" s="40"/>
      <c r="T264" s="36"/>
      <c r="U264" s="34" t="s">
        <v>5669</v>
      </c>
      <c r="V264" s="34" t="s">
        <v>1510</v>
      </c>
      <c r="W264" t="s">
        <v>5667</v>
      </c>
      <c r="X264" s="124" t="s">
        <v>132</v>
      </c>
      <c r="Y264" s="124" t="s">
        <v>425</v>
      </c>
    </row>
    <row r="265" ht="36" spans="1:25">
      <c r="A265" s="109">
        <v>270</v>
      </c>
      <c r="B265" s="29" t="s">
        <v>117</v>
      </c>
      <c r="C265" s="132" t="s">
        <v>150</v>
      </c>
      <c r="D265" s="127" t="s">
        <v>1510</v>
      </c>
      <c r="E265" s="57" t="s">
        <v>120</v>
      </c>
      <c r="F265" s="29" t="s">
        <v>5977</v>
      </c>
      <c r="G265" s="80">
        <v>45474</v>
      </c>
      <c r="H265" s="80">
        <v>45505</v>
      </c>
      <c r="I265" s="132" t="s">
        <v>124</v>
      </c>
      <c r="J265" s="132" t="s">
        <v>125</v>
      </c>
      <c r="K265" s="135" t="s">
        <v>1143</v>
      </c>
      <c r="L265" s="136" t="s">
        <v>78</v>
      </c>
      <c r="M265" s="29">
        <v>3</v>
      </c>
      <c r="N265" s="104" t="s">
        <v>5670</v>
      </c>
      <c r="O265" s="91">
        <v>45502.6319444444</v>
      </c>
      <c r="P265" s="52"/>
      <c r="Q265" s="52"/>
      <c r="R265" s="128"/>
      <c r="S265" s="128"/>
      <c r="T265" s="52"/>
      <c r="U265" s="52" t="s">
        <v>5671</v>
      </c>
      <c r="V265" t="s">
        <v>1510</v>
      </c>
      <c r="W265" t="s">
        <v>5667</v>
      </c>
      <c r="X265" t="s">
        <v>132</v>
      </c>
      <c r="Y265" t="s">
        <v>138</v>
      </c>
    </row>
    <row r="266" ht="36" spans="1:25">
      <c r="A266" s="109">
        <v>271</v>
      </c>
      <c r="B266" s="29" t="s">
        <v>117</v>
      </c>
      <c r="C266" s="132" t="s">
        <v>150</v>
      </c>
      <c r="D266" s="127" t="s">
        <v>1510</v>
      </c>
      <c r="E266" s="57" t="s">
        <v>120</v>
      </c>
      <c r="F266" s="29" t="s">
        <v>5977</v>
      </c>
      <c r="G266" s="80">
        <v>45536</v>
      </c>
      <c r="H266" s="80">
        <v>45566</v>
      </c>
      <c r="I266" s="132" t="s">
        <v>124</v>
      </c>
      <c r="J266" s="132" t="s">
        <v>125</v>
      </c>
      <c r="K266" s="135" t="s">
        <v>1143</v>
      </c>
      <c r="L266" s="136" t="s">
        <v>78</v>
      </c>
      <c r="M266" s="29">
        <v>3</v>
      </c>
      <c r="N266" s="104" t="s">
        <v>5672</v>
      </c>
      <c r="O266" s="91">
        <v>45589.6423611111</v>
      </c>
      <c r="P266" s="52"/>
      <c r="Q266" s="52"/>
      <c r="R266" s="128"/>
      <c r="S266" s="128"/>
      <c r="T266" s="52"/>
      <c r="U266" s="52" t="s">
        <v>5673</v>
      </c>
      <c r="V266" t="s">
        <v>1510</v>
      </c>
      <c r="W266" t="s">
        <v>5667</v>
      </c>
      <c r="X266" t="s">
        <v>132</v>
      </c>
      <c r="Y266" t="s">
        <v>3620</v>
      </c>
    </row>
    <row r="267" spans="1:21">
      <c r="A267" s="109">
        <v>272</v>
      </c>
      <c r="B267" s="29" t="s">
        <v>117</v>
      </c>
      <c r="C267" s="132" t="s">
        <v>150</v>
      </c>
      <c r="D267" s="127" t="s">
        <v>1510</v>
      </c>
      <c r="E267" s="57" t="s">
        <v>120</v>
      </c>
      <c r="F267" s="29" t="s">
        <v>5977</v>
      </c>
      <c r="G267" s="80">
        <v>45597</v>
      </c>
      <c r="H267" s="80">
        <v>45627</v>
      </c>
      <c r="I267" s="132" t="s">
        <v>124</v>
      </c>
      <c r="J267" s="132" t="s">
        <v>125</v>
      </c>
      <c r="K267" s="135" t="s">
        <v>1143</v>
      </c>
      <c r="L267" s="136" t="s">
        <v>78</v>
      </c>
      <c r="M267" s="29">
        <v>3</v>
      </c>
      <c r="N267" s="91"/>
      <c r="O267" s="91"/>
      <c r="P267" s="52"/>
      <c r="Q267" s="52"/>
      <c r="R267" s="128"/>
      <c r="S267" s="128"/>
      <c r="T267" s="52"/>
      <c r="U267" s="52"/>
    </row>
    <row r="268" ht="36" spans="1:25">
      <c r="A268" s="109">
        <v>273</v>
      </c>
      <c r="B268" s="29" t="s">
        <v>117</v>
      </c>
      <c r="C268" s="132" t="s">
        <v>150</v>
      </c>
      <c r="D268" s="127" t="s">
        <v>4407</v>
      </c>
      <c r="E268" s="57" t="s">
        <v>120</v>
      </c>
      <c r="F268" s="29" t="s">
        <v>5977</v>
      </c>
      <c r="G268" s="80">
        <v>45292</v>
      </c>
      <c r="H268" s="80">
        <v>45323</v>
      </c>
      <c r="I268" s="132" t="s">
        <v>124</v>
      </c>
      <c r="J268" s="132" t="s">
        <v>125</v>
      </c>
      <c r="K268" s="135" t="s">
        <v>1143</v>
      </c>
      <c r="L268" s="136" t="s">
        <v>78</v>
      </c>
      <c r="M268" s="29">
        <v>3</v>
      </c>
      <c r="N268" s="34" t="s">
        <v>5662</v>
      </c>
      <c r="O268" s="65">
        <v>45313.6805555556</v>
      </c>
      <c r="P268" s="35"/>
      <c r="Q268" s="35"/>
      <c r="R268" s="40"/>
      <c r="S268" s="40"/>
      <c r="T268" s="36"/>
      <c r="U268" s="34" t="s">
        <v>5663</v>
      </c>
      <c r="V268" s="34" t="s">
        <v>4407</v>
      </c>
      <c r="W268" t="s">
        <v>5664</v>
      </c>
      <c r="X268" t="s">
        <v>132</v>
      </c>
      <c r="Y268" t="s">
        <v>133</v>
      </c>
    </row>
    <row r="269" ht="36" spans="1:25">
      <c r="A269" s="109">
        <v>274</v>
      </c>
      <c r="B269" s="29" t="s">
        <v>117</v>
      </c>
      <c r="C269" s="132" t="s">
        <v>150</v>
      </c>
      <c r="D269" s="127" t="s">
        <v>4407</v>
      </c>
      <c r="E269" s="57" t="s">
        <v>120</v>
      </c>
      <c r="F269" s="29" t="s">
        <v>5977</v>
      </c>
      <c r="G269" s="80">
        <v>45352</v>
      </c>
      <c r="H269" s="80">
        <v>45383</v>
      </c>
      <c r="I269" s="132" t="s">
        <v>124</v>
      </c>
      <c r="J269" s="132" t="s">
        <v>125</v>
      </c>
      <c r="K269" s="135" t="s">
        <v>1143</v>
      </c>
      <c r="L269" s="136" t="s">
        <v>78</v>
      </c>
      <c r="M269" s="29">
        <v>3</v>
      </c>
      <c r="N269" s="34" t="s">
        <v>5665</v>
      </c>
      <c r="O269" s="65">
        <v>45385.4305555556</v>
      </c>
      <c r="P269" s="35"/>
      <c r="Q269" s="35"/>
      <c r="R269" s="40"/>
      <c r="S269" s="40"/>
      <c r="T269" s="36"/>
      <c r="U269" s="34" t="s">
        <v>5666</v>
      </c>
      <c r="V269" s="34" t="s">
        <v>4407</v>
      </c>
      <c r="W269" t="s">
        <v>5667</v>
      </c>
      <c r="X269" t="s">
        <v>132</v>
      </c>
      <c r="Y269" t="s">
        <v>144</v>
      </c>
    </row>
    <row r="270" ht="36" spans="1:25">
      <c r="A270" s="109">
        <v>275</v>
      </c>
      <c r="B270" s="29" t="s">
        <v>117</v>
      </c>
      <c r="C270" s="132" t="s">
        <v>150</v>
      </c>
      <c r="D270" s="127" t="s">
        <v>4407</v>
      </c>
      <c r="E270" s="57" t="s">
        <v>120</v>
      </c>
      <c r="F270" s="29" t="s">
        <v>5977</v>
      </c>
      <c r="G270" s="80">
        <v>45413</v>
      </c>
      <c r="H270" s="80">
        <v>45444</v>
      </c>
      <c r="I270" s="132" t="s">
        <v>124</v>
      </c>
      <c r="J270" s="132" t="s">
        <v>125</v>
      </c>
      <c r="K270" s="135" t="s">
        <v>1143</v>
      </c>
      <c r="L270" s="136" t="s">
        <v>78</v>
      </c>
      <c r="M270" s="29">
        <v>3</v>
      </c>
      <c r="N270" s="34" t="s">
        <v>5668</v>
      </c>
      <c r="O270" s="65">
        <v>45456.4513888889</v>
      </c>
      <c r="P270" s="35"/>
      <c r="Q270" s="35"/>
      <c r="R270" s="40"/>
      <c r="S270" s="40"/>
      <c r="T270" s="36"/>
      <c r="U270" s="34" t="s">
        <v>5669</v>
      </c>
      <c r="V270" s="34" t="s">
        <v>4407</v>
      </c>
      <c r="W270" t="s">
        <v>5667</v>
      </c>
      <c r="X270" s="124" t="s">
        <v>132</v>
      </c>
      <c r="Y270" s="124" t="s">
        <v>425</v>
      </c>
    </row>
    <row r="271" ht="36" spans="1:25">
      <c r="A271" s="109">
        <v>276</v>
      </c>
      <c r="B271" s="29" t="s">
        <v>117</v>
      </c>
      <c r="C271" s="132" t="s">
        <v>150</v>
      </c>
      <c r="D271" s="127" t="s">
        <v>4407</v>
      </c>
      <c r="E271" s="57" t="s">
        <v>120</v>
      </c>
      <c r="F271" s="29" t="s">
        <v>5977</v>
      </c>
      <c r="G271" s="80">
        <v>45474</v>
      </c>
      <c r="H271" s="80">
        <v>45505</v>
      </c>
      <c r="I271" s="132" t="s">
        <v>124</v>
      </c>
      <c r="J271" s="132" t="s">
        <v>125</v>
      </c>
      <c r="K271" s="135" t="s">
        <v>1143</v>
      </c>
      <c r="L271" s="136" t="s">
        <v>78</v>
      </c>
      <c r="M271" s="29">
        <v>3</v>
      </c>
      <c r="N271" s="104" t="s">
        <v>5670</v>
      </c>
      <c r="O271" s="91">
        <v>45502.6319444444</v>
      </c>
      <c r="P271" s="52"/>
      <c r="Q271" s="52"/>
      <c r="R271" s="128"/>
      <c r="S271" s="128"/>
      <c r="T271" s="52"/>
      <c r="U271" s="52" t="s">
        <v>5671</v>
      </c>
      <c r="V271" t="s">
        <v>4407</v>
      </c>
      <c r="W271" t="s">
        <v>5667</v>
      </c>
      <c r="X271" t="s">
        <v>132</v>
      </c>
      <c r="Y271" t="s">
        <v>138</v>
      </c>
    </row>
    <row r="272" ht="36" spans="1:25">
      <c r="A272" s="109">
        <v>277</v>
      </c>
      <c r="B272" s="29" t="s">
        <v>117</v>
      </c>
      <c r="C272" s="132" t="s">
        <v>150</v>
      </c>
      <c r="D272" s="127" t="s">
        <v>4407</v>
      </c>
      <c r="E272" s="57" t="s">
        <v>120</v>
      </c>
      <c r="F272" s="29" t="s">
        <v>5977</v>
      </c>
      <c r="G272" s="80">
        <v>45536</v>
      </c>
      <c r="H272" s="80">
        <v>45566</v>
      </c>
      <c r="I272" s="132" t="s">
        <v>124</v>
      </c>
      <c r="J272" s="132" t="s">
        <v>125</v>
      </c>
      <c r="K272" s="135" t="s">
        <v>1143</v>
      </c>
      <c r="L272" s="136" t="s">
        <v>78</v>
      </c>
      <c r="M272" s="29">
        <v>3</v>
      </c>
      <c r="N272" s="104" t="s">
        <v>5672</v>
      </c>
      <c r="O272" s="91">
        <v>45589.6423611111</v>
      </c>
      <c r="P272" s="52"/>
      <c r="Q272" s="52"/>
      <c r="R272" s="128"/>
      <c r="S272" s="128"/>
      <c r="T272" s="52"/>
      <c r="U272" s="52" t="s">
        <v>5673</v>
      </c>
      <c r="V272" t="s">
        <v>4407</v>
      </c>
      <c r="W272" t="s">
        <v>5667</v>
      </c>
      <c r="X272" t="s">
        <v>132</v>
      </c>
      <c r="Y272" t="s">
        <v>3620</v>
      </c>
    </row>
    <row r="273" spans="1:21">
      <c r="A273" s="109">
        <v>278</v>
      </c>
      <c r="B273" s="29" t="s">
        <v>117</v>
      </c>
      <c r="C273" s="132" t="s">
        <v>150</v>
      </c>
      <c r="D273" s="127" t="s">
        <v>4407</v>
      </c>
      <c r="E273" s="57" t="s">
        <v>120</v>
      </c>
      <c r="F273" s="29" t="s">
        <v>5977</v>
      </c>
      <c r="G273" s="80">
        <v>45597</v>
      </c>
      <c r="H273" s="80">
        <v>45627</v>
      </c>
      <c r="I273" s="132" t="s">
        <v>124</v>
      </c>
      <c r="J273" s="132" t="s">
        <v>125</v>
      </c>
      <c r="K273" s="135" t="s">
        <v>1143</v>
      </c>
      <c r="L273" s="136" t="s">
        <v>78</v>
      </c>
      <c r="M273" s="29">
        <v>3</v>
      </c>
      <c r="N273" s="91"/>
      <c r="O273" s="91"/>
      <c r="P273" s="52"/>
      <c r="Q273" s="52"/>
      <c r="R273" s="128"/>
      <c r="S273" s="128"/>
      <c r="T273" s="52"/>
      <c r="U273" s="52"/>
    </row>
    <row r="274" ht="36" spans="1:25">
      <c r="A274" s="109">
        <v>279</v>
      </c>
      <c r="B274" s="29" t="s">
        <v>117</v>
      </c>
      <c r="C274" s="132" t="s">
        <v>150</v>
      </c>
      <c r="D274" s="127" t="s">
        <v>1529</v>
      </c>
      <c r="E274" s="54" t="s">
        <v>412</v>
      </c>
      <c r="F274" s="29" t="s">
        <v>5977</v>
      </c>
      <c r="G274" s="80">
        <v>45292</v>
      </c>
      <c r="H274" s="80">
        <v>45323</v>
      </c>
      <c r="I274" s="132" t="s">
        <v>124</v>
      </c>
      <c r="J274" s="132" t="s">
        <v>125</v>
      </c>
      <c r="K274" s="135" t="s">
        <v>1143</v>
      </c>
      <c r="L274" s="136" t="s">
        <v>78</v>
      </c>
      <c r="M274" s="29">
        <v>3</v>
      </c>
      <c r="N274" s="34" t="s">
        <v>5662</v>
      </c>
      <c r="O274" s="65">
        <v>45313.6805555556</v>
      </c>
      <c r="P274" s="35"/>
      <c r="Q274" s="35"/>
      <c r="R274" s="40"/>
      <c r="S274" s="40"/>
      <c r="T274" s="36"/>
      <c r="U274" s="34" t="s">
        <v>5663</v>
      </c>
      <c r="V274" s="34" t="s">
        <v>1529</v>
      </c>
      <c r="W274" t="s">
        <v>5664</v>
      </c>
      <c r="X274" t="s">
        <v>132</v>
      </c>
      <c r="Y274" t="s">
        <v>133</v>
      </c>
    </row>
    <row r="275" ht="36" spans="1:25">
      <c r="A275" s="109">
        <v>280</v>
      </c>
      <c r="B275" s="29" t="s">
        <v>117</v>
      </c>
      <c r="C275" s="132" t="s">
        <v>150</v>
      </c>
      <c r="D275" s="127" t="s">
        <v>1529</v>
      </c>
      <c r="E275" s="54" t="s">
        <v>412</v>
      </c>
      <c r="F275" s="29" t="s">
        <v>5977</v>
      </c>
      <c r="G275" s="80">
        <v>45352</v>
      </c>
      <c r="H275" s="80">
        <v>45383</v>
      </c>
      <c r="I275" s="132" t="s">
        <v>124</v>
      </c>
      <c r="J275" s="132" t="s">
        <v>125</v>
      </c>
      <c r="K275" s="135" t="s">
        <v>1143</v>
      </c>
      <c r="L275" s="136" t="s">
        <v>78</v>
      </c>
      <c r="M275" s="29">
        <v>3</v>
      </c>
      <c r="N275" s="34" t="s">
        <v>5665</v>
      </c>
      <c r="O275" s="65">
        <v>45385.4305555556</v>
      </c>
      <c r="P275" s="35"/>
      <c r="Q275" s="35"/>
      <c r="R275" s="40"/>
      <c r="S275" s="40"/>
      <c r="T275" s="36"/>
      <c r="U275" s="34" t="s">
        <v>5666</v>
      </c>
      <c r="V275" s="34" t="s">
        <v>1529</v>
      </c>
      <c r="W275" t="s">
        <v>5667</v>
      </c>
      <c r="X275" t="s">
        <v>132</v>
      </c>
      <c r="Y275" t="s">
        <v>144</v>
      </c>
    </row>
    <row r="276" ht="36" spans="1:25">
      <c r="A276" s="109">
        <v>281</v>
      </c>
      <c r="B276" s="29" t="s">
        <v>117</v>
      </c>
      <c r="C276" s="132" t="s">
        <v>150</v>
      </c>
      <c r="D276" s="127" t="s">
        <v>1529</v>
      </c>
      <c r="E276" s="54" t="s">
        <v>412</v>
      </c>
      <c r="F276" s="29" t="s">
        <v>5977</v>
      </c>
      <c r="G276" s="80">
        <v>45413</v>
      </c>
      <c r="H276" s="80">
        <v>45444</v>
      </c>
      <c r="I276" s="132" t="s">
        <v>124</v>
      </c>
      <c r="J276" s="132" t="s">
        <v>125</v>
      </c>
      <c r="K276" s="135" t="s">
        <v>1143</v>
      </c>
      <c r="L276" s="136" t="s">
        <v>78</v>
      </c>
      <c r="M276" s="29">
        <v>3</v>
      </c>
      <c r="N276" s="34" t="s">
        <v>5668</v>
      </c>
      <c r="O276" s="65">
        <v>45456.4513888889</v>
      </c>
      <c r="P276" s="35"/>
      <c r="Q276" s="35"/>
      <c r="R276" s="40"/>
      <c r="S276" s="40"/>
      <c r="T276" s="36"/>
      <c r="U276" s="34" t="s">
        <v>5669</v>
      </c>
      <c r="V276" s="34" t="s">
        <v>1529</v>
      </c>
      <c r="W276" t="s">
        <v>5667</v>
      </c>
      <c r="X276" s="124" t="s">
        <v>132</v>
      </c>
      <c r="Y276" s="124" t="s">
        <v>425</v>
      </c>
    </row>
    <row r="277" ht="36" spans="1:25">
      <c r="A277" s="109">
        <v>282</v>
      </c>
      <c r="B277" s="29" t="s">
        <v>117</v>
      </c>
      <c r="C277" s="132" t="s">
        <v>150</v>
      </c>
      <c r="D277" s="127" t="s">
        <v>1529</v>
      </c>
      <c r="E277" s="54" t="s">
        <v>412</v>
      </c>
      <c r="F277" s="29" t="s">
        <v>5977</v>
      </c>
      <c r="G277" s="80">
        <v>45474</v>
      </c>
      <c r="H277" s="80">
        <v>45505</v>
      </c>
      <c r="I277" s="132" t="s">
        <v>124</v>
      </c>
      <c r="J277" s="132" t="s">
        <v>125</v>
      </c>
      <c r="K277" s="135" t="s">
        <v>1143</v>
      </c>
      <c r="L277" s="136" t="s">
        <v>78</v>
      </c>
      <c r="M277" s="29">
        <v>3</v>
      </c>
      <c r="N277" s="104" t="s">
        <v>5670</v>
      </c>
      <c r="O277" s="91">
        <v>45502.6319444444</v>
      </c>
      <c r="P277" s="52"/>
      <c r="Q277" s="52"/>
      <c r="R277" s="128"/>
      <c r="S277" s="128"/>
      <c r="T277" s="52"/>
      <c r="U277" s="52" t="s">
        <v>5671</v>
      </c>
      <c r="V277" t="s">
        <v>1529</v>
      </c>
      <c r="W277" t="s">
        <v>5667</v>
      </c>
      <c r="X277" t="s">
        <v>132</v>
      </c>
      <c r="Y277" t="s">
        <v>138</v>
      </c>
    </row>
    <row r="278" ht="36" spans="1:25">
      <c r="A278" s="109">
        <v>283</v>
      </c>
      <c r="B278" s="29" t="s">
        <v>117</v>
      </c>
      <c r="C278" s="132" t="s">
        <v>150</v>
      </c>
      <c r="D278" s="127" t="s">
        <v>1529</v>
      </c>
      <c r="E278" s="54" t="s">
        <v>412</v>
      </c>
      <c r="F278" s="29" t="s">
        <v>5977</v>
      </c>
      <c r="G278" s="80">
        <v>45536</v>
      </c>
      <c r="H278" s="80">
        <v>45566</v>
      </c>
      <c r="I278" s="132" t="s">
        <v>124</v>
      </c>
      <c r="J278" s="132" t="s">
        <v>125</v>
      </c>
      <c r="K278" s="135" t="s">
        <v>1143</v>
      </c>
      <c r="L278" s="136" t="s">
        <v>78</v>
      </c>
      <c r="M278" s="29">
        <v>3</v>
      </c>
      <c r="N278" s="104" t="s">
        <v>5672</v>
      </c>
      <c r="O278" s="91">
        <v>45589.6423611111</v>
      </c>
      <c r="P278" s="52"/>
      <c r="Q278" s="52"/>
      <c r="R278" s="128"/>
      <c r="S278" s="128"/>
      <c r="T278" s="52"/>
      <c r="U278" s="52" t="s">
        <v>5673</v>
      </c>
      <c r="V278" t="s">
        <v>1529</v>
      </c>
      <c r="W278" t="s">
        <v>5667</v>
      </c>
      <c r="X278" t="s">
        <v>132</v>
      </c>
      <c r="Y278" t="s">
        <v>3620</v>
      </c>
    </row>
    <row r="279" spans="1:21">
      <c r="A279" s="109">
        <v>284</v>
      </c>
      <c r="B279" s="29" t="s">
        <v>117</v>
      </c>
      <c r="C279" s="132" t="s">
        <v>150</v>
      </c>
      <c r="D279" s="127" t="s">
        <v>1529</v>
      </c>
      <c r="E279" s="54" t="s">
        <v>412</v>
      </c>
      <c r="F279" s="29" t="s">
        <v>5977</v>
      </c>
      <c r="G279" s="80">
        <v>45597</v>
      </c>
      <c r="H279" s="80">
        <v>45627</v>
      </c>
      <c r="I279" s="132" t="s">
        <v>124</v>
      </c>
      <c r="J279" s="132" t="s">
        <v>125</v>
      </c>
      <c r="K279" s="135" t="s">
        <v>1143</v>
      </c>
      <c r="L279" s="136" t="s">
        <v>78</v>
      </c>
      <c r="M279" s="29">
        <v>3</v>
      </c>
      <c r="N279" s="91"/>
      <c r="O279" s="91"/>
      <c r="P279" s="52"/>
      <c r="Q279" s="52"/>
      <c r="R279" s="128"/>
      <c r="S279" s="128"/>
      <c r="T279" s="52"/>
      <c r="U279" s="52"/>
    </row>
    <row r="280" ht="36" spans="1:25">
      <c r="A280" s="109">
        <v>285</v>
      </c>
      <c r="B280" s="29" t="s">
        <v>117</v>
      </c>
      <c r="C280" s="132" t="s">
        <v>150</v>
      </c>
      <c r="D280" s="127" t="s">
        <v>4409</v>
      </c>
      <c r="E280" s="54" t="s">
        <v>412</v>
      </c>
      <c r="F280" s="29" t="s">
        <v>5977</v>
      </c>
      <c r="G280" s="80">
        <v>45292</v>
      </c>
      <c r="H280" s="80">
        <v>45323</v>
      </c>
      <c r="I280" s="132" t="s">
        <v>124</v>
      </c>
      <c r="J280" s="132" t="s">
        <v>125</v>
      </c>
      <c r="K280" s="135" t="s">
        <v>1143</v>
      </c>
      <c r="L280" s="136" t="s">
        <v>78</v>
      </c>
      <c r="M280" s="29">
        <v>3</v>
      </c>
      <c r="N280" s="34" t="s">
        <v>5662</v>
      </c>
      <c r="O280" s="65">
        <v>45313.6805555556</v>
      </c>
      <c r="P280" s="35"/>
      <c r="Q280" s="35"/>
      <c r="R280" s="40"/>
      <c r="S280" s="40"/>
      <c r="T280" s="36"/>
      <c r="U280" s="34" t="s">
        <v>5663</v>
      </c>
      <c r="V280" s="34" t="s">
        <v>4409</v>
      </c>
      <c r="W280" t="s">
        <v>5664</v>
      </c>
      <c r="X280" t="s">
        <v>132</v>
      </c>
      <c r="Y280" t="s">
        <v>133</v>
      </c>
    </row>
    <row r="281" ht="36" spans="1:25">
      <c r="A281" s="109">
        <v>286</v>
      </c>
      <c r="B281" s="29" t="s">
        <v>117</v>
      </c>
      <c r="C281" s="132" t="s">
        <v>150</v>
      </c>
      <c r="D281" s="127" t="s">
        <v>4409</v>
      </c>
      <c r="E281" s="54" t="s">
        <v>412</v>
      </c>
      <c r="F281" s="29" t="s">
        <v>5977</v>
      </c>
      <c r="G281" s="80">
        <v>45352</v>
      </c>
      <c r="H281" s="80">
        <v>45383</v>
      </c>
      <c r="I281" s="132" t="s">
        <v>124</v>
      </c>
      <c r="J281" s="132" t="s">
        <v>125</v>
      </c>
      <c r="K281" s="135" t="s">
        <v>1143</v>
      </c>
      <c r="L281" s="136" t="s">
        <v>78</v>
      </c>
      <c r="M281" s="29">
        <v>3</v>
      </c>
      <c r="N281" s="34" t="s">
        <v>5665</v>
      </c>
      <c r="O281" s="65">
        <v>45385.4305555556</v>
      </c>
      <c r="P281" s="35"/>
      <c r="Q281" s="35"/>
      <c r="R281" s="40"/>
      <c r="S281" s="40"/>
      <c r="T281" s="36"/>
      <c r="U281" s="34" t="s">
        <v>5666</v>
      </c>
      <c r="V281" s="34" t="s">
        <v>4409</v>
      </c>
      <c r="W281" t="s">
        <v>5667</v>
      </c>
      <c r="X281" t="s">
        <v>132</v>
      </c>
      <c r="Y281" t="s">
        <v>144</v>
      </c>
    </row>
    <row r="282" ht="36" spans="1:25">
      <c r="A282" s="109">
        <v>287</v>
      </c>
      <c r="B282" s="29" t="s">
        <v>117</v>
      </c>
      <c r="C282" s="132" t="s">
        <v>150</v>
      </c>
      <c r="D282" s="127" t="s">
        <v>4409</v>
      </c>
      <c r="E282" s="54" t="s">
        <v>412</v>
      </c>
      <c r="F282" s="29" t="s">
        <v>5977</v>
      </c>
      <c r="G282" s="80">
        <v>45413</v>
      </c>
      <c r="H282" s="80">
        <v>45444</v>
      </c>
      <c r="I282" s="132" t="s">
        <v>124</v>
      </c>
      <c r="J282" s="132" t="s">
        <v>125</v>
      </c>
      <c r="K282" s="135" t="s">
        <v>1143</v>
      </c>
      <c r="L282" s="136" t="s">
        <v>78</v>
      </c>
      <c r="M282" s="29">
        <v>3</v>
      </c>
      <c r="N282" s="34" t="s">
        <v>5668</v>
      </c>
      <c r="O282" s="65">
        <v>45456.4513888889</v>
      </c>
      <c r="P282" s="35"/>
      <c r="Q282" s="35"/>
      <c r="R282" s="40"/>
      <c r="S282" s="40"/>
      <c r="T282" s="36"/>
      <c r="U282" s="34" t="s">
        <v>5669</v>
      </c>
      <c r="V282" s="34" t="s">
        <v>4409</v>
      </c>
      <c r="W282" t="s">
        <v>5667</v>
      </c>
      <c r="X282" s="124" t="s">
        <v>132</v>
      </c>
      <c r="Y282" s="124" t="s">
        <v>425</v>
      </c>
    </row>
    <row r="283" ht="36" spans="1:25">
      <c r="A283" s="109">
        <v>288</v>
      </c>
      <c r="B283" s="29" t="s">
        <v>117</v>
      </c>
      <c r="C283" s="132" t="s">
        <v>150</v>
      </c>
      <c r="D283" s="127" t="s">
        <v>4409</v>
      </c>
      <c r="E283" s="54" t="s">
        <v>412</v>
      </c>
      <c r="F283" s="29" t="s">
        <v>5977</v>
      </c>
      <c r="G283" s="80">
        <v>45474</v>
      </c>
      <c r="H283" s="80">
        <v>45505</v>
      </c>
      <c r="I283" s="132" t="s">
        <v>124</v>
      </c>
      <c r="J283" s="132" t="s">
        <v>125</v>
      </c>
      <c r="K283" s="135" t="s">
        <v>1143</v>
      </c>
      <c r="L283" s="136" t="s">
        <v>78</v>
      </c>
      <c r="M283" s="29">
        <v>3</v>
      </c>
      <c r="N283" s="104" t="s">
        <v>5670</v>
      </c>
      <c r="O283" s="91">
        <v>45502.6319444444</v>
      </c>
      <c r="P283" s="52"/>
      <c r="Q283" s="52"/>
      <c r="R283" s="128"/>
      <c r="S283" s="128"/>
      <c r="T283" s="52"/>
      <c r="U283" s="52" t="s">
        <v>5671</v>
      </c>
      <c r="V283" t="s">
        <v>4409</v>
      </c>
      <c r="W283" t="s">
        <v>5667</v>
      </c>
      <c r="X283" t="s">
        <v>132</v>
      </c>
      <c r="Y283" t="s">
        <v>138</v>
      </c>
    </row>
    <row r="284" ht="36" spans="1:25">
      <c r="A284" s="109">
        <v>289</v>
      </c>
      <c r="B284" s="29" t="s">
        <v>117</v>
      </c>
      <c r="C284" s="132" t="s">
        <v>150</v>
      </c>
      <c r="D284" s="127" t="s">
        <v>4409</v>
      </c>
      <c r="E284" s="54" t="s">
        <v>412</v>
      </c>
      <c r="F284" s="29" t="s">
        <v>5977</v>
      </c>
      <c r="G284" s="80">
        <v>45536</v>
      </c>
      <c r="H284" s="80">
        <v>45566</v>
      </c>
      <c r="I284" s="132" t="s">
        <v>124</v>
      </c>
      <c r="J284" s="132" t="s">
        <v>125</v>
      </c>
      <c r="K284" s="135" t="s">
        <v>1143</v>
      </c>
      <c r="L284" s="136" t="s">
        <v>78</v>
      </c>
      <c r="M284" s="29">
        <v>3</v>
      </c>
      <c r="N284" s="104" t="s">
        <v>5672</v>
      </c>
      <c r="O284" s="91">
        <v>45589.6423611111</v>
      </c>
      <c r="P284" s="52"/>
      <c r="Q284" s="52"/>
      <c r="R284" s="128"/>
      <c r="S284" s="128"/>
      <c r="T284" s="52"/>
      <c r="U284" s="52" t="s">
        <v>5673</v>
      </c>
      <c r="V284" t="s">
        <v>4409</v>
      </c>
      <c r="W284" t="s">
        <v>5667</v>
      </c>
      <c r="X284" t="s">
        <v>132</v>
      </c>
      <c r="Y284" t="s">
        <v>3620</v>
      </c>
    </row>
    <row r="285" spans="1:21">
      <c r="A285" s="109">
        <v>290</v>
      </c>
      <c r="B285" s="29" t="s">
        <v>117</v>
      </c>
      <c r="C285" s="132" t="s">
        <v>150</v>
      </c>
      <c r="D285" s="127" t="s">
        <v>4409</v>
      </c>
      <c r="E285" s="54" t="s">
        <v>412</v>
      </c>
      <c r="F285" s="29" t="s">
        <v>5977</v>
      </c>
      <c r="G285" s="80">
        <v>45597</v>
      </c>
      <c r="H285" s="80">
        <v>45627</v>
      </c>
      <c r="I285" s="132" t="s">
        <v>124</v>
      </c>
      <c r="J285" s="132" t="s">
        <v>125</v>
      </c>
      <c r="K285" s="135" t="s">
        <v>1143</v>
      </c>
      <c r="L285" s="136" t="s">
        <v>78</v>
      </c>
      <c r="M285" s="29">
        <v>3</v>
      </c>
      <c r="N285" s="91"/>
      <c r="O285" s="91"/>
      <c r="P285" s="52"/>
      <c r="Q285" s="52"/>
      <c r="R285" s="128"/>
      <c r="S285" s="128"/>
      <c r="T285" s="52"/>
      <c r="U285" s="52"/>
    </row>
    <row r="286" ht="378" spans="1:25">
      <c r="A286" s="109">
        <v>291</v>
      </c>
      <c r="B286" s="29" t="s">
        <v>117</v>
      </c>
      <c r="C286" s="47" t="s">
        <v>150</v>
      </c>
      <c r="D286" s="125" t="s">
        <v>4606</v>
      </c>
      <c r="E286" s="54" t="s">
        <v>412</v>
      </c>
      <c r="F286" s="29" t="s">
        <v>5977</v>
      </c>
      <c r="G286" s="80">
        <v>45292</v>
      </c>
      <c r="H286" s="80">
        <v>45444</v>
      </c>
      <c r="I286" s="34" t="s">
        <v>124</v>
      </c>
      <c r="J286" s="34" t="s">
        <v>125</v>
      </c>
      <c r="K286" s="48" t="s">
        <v>1143</v>
      </c>
      <c r="L286" s="107" t="s">
        <v>78</v>
      </c>
      <c r="M286" s="29">
        <v>3</v>
      </c>
      <c r="N286" s="34" t="s">
        <v>5674</v>
      </c>
      <c r="O286" s="65">
        <v>45423.46875</v>
      </c>
      <c r="P286" s="35"/>
      <c r="Q286" s="35"/>
      <c r="R286" s="40"/>
      <c r="S286" s="40"/>
      <c r="T286" s="36"/>
      <c r="U286" s="34" t="s">
        <v>5675</v>
      </c>
      <c r="V286" s="34" t="s">
        <v>4606</v>
      </c>
      <c r="W286" s="123" t="s">
        <v>5676</v>
      </c>
      <c r="X286" t="s">
        <v>132</v>
      </c>
      <c r="Y286" t="s">
        <v>438</v>
      </c>
    </row>
    <row r="287" spans="1:23">
      <c r="A287" s="109">
        <v>292</v>
      </c>
      <c r="B287" s="29" t="s">
        <v>117</v>
      </c>
      <c r="C287" s="47" t="s">
        <v>150</v>
      </c>
      <c r="D287" s="125" t="s">
        <v>4606</v>
      </c>
      <c r="E287" s="54" t="s">
        <v>412</v>
      </c>
      <c r="F287" s="29" t="s">
        <v>5977</v>
      </c>
      <c r="G287" s="80">
        <v>45474</v>
      </c>
      <c r="H287" s="80">
        <v>45627</v>
      </c>
      <c r="I287" s="34" t="s">
        <v>124</v>
      </c>
      <c r="J287" s="34" t="s">
        <v>125</v>
      </c>
      <c r="K287" s="48" t="s">
        <v>1143</v>
      </c>
      <c r="L287" s="107" t="s">
        <v>78</v>
      </c>
      <c r="M287" s="29">
        <v>3</v>
      </c>
      <c r="N287" s="104"/>
      <c r="O287" s="91"/>
      <c r="P287" s="52"/>
      <c r="Q287" s="52"/>
      <c r="R287" s="128"/>
      <c r="S287" s="128"/>
      <c r="T287" s="52"/>
      <c r="U287" s="93"/>
      <c r="W287" s="123"/>
    </row>
    <row r="288" ht="337.5" spans="1:25">
      <c r="A288" s="109">
        <v>293</v>
      </c>
      <c r="B288" s="29" t="s">
        <v>117</v>
      </c>
      <c r="C288" s="133" t="s">
        <v>150</v>
      </c>
      <c r="D288" s="125" t="s">
        <v>1547</v>
      </c>
      <c r="E288" s="54" t="s">
        <v>455</v>
      </c>
      <c r="F288" s="29" t="s">
        <v>5977</v>
      </c>
      <c r="G288" s="80">
        <v>45413</v>
      </c>
      <c r="H288" s="80">
        <v>45444</v>
      </c>
      <c r="I288" s="47" t="s">
        <v>124</v>
      </c>
      <c r="J288" s="34" t="s">
        <v>125</v>
      </c>
      <c r="K288" s="48" t="s">
        <v>1143</v>
      </c>
      <c r="L288" s="107" t="s">
        <v>78</v>
      </c>
      <c r="M288" s="29">
        <v>3</v>
      </c>
      <c r="N288" s="34" t="s">
        <v>5677</v>
      </c>
      <c r="O288" s="65">
        <v>45357.4486111111</v>
      </c>
      <c r="P288" s="35"/>
      <c r="Q288" s="35"/>
      <c r="R288" s="40"/>
      <c r="S288" s="40"/>
      <c r="T288" s="36"/>
      <c r="U288" s="34" t="s">
        <v>5678</v>
      </c>
      <c r="V288" s="34" t="s">
        <v>1547</v>
      </c>
      <c r="W288" s="123" t="s">
        <v>5679</v>
      </c>
      <c r="X288" t="s">
        <v>132</v>
      </c>
      <c r="Y288" t="s">
        <v>163</v>
      </c>
    </row>
    <row r="289" ht="409.5" spans="1:25">
      <c r="A289" s="109">
        <v>294</v>
      </c>
      <c r="B289" s="29" t="s">
        <v>117</v>
      </c>
      <c r="C289" s="133" t="s">
        <v>150</v>
      </c>
      <c r="D289" s="125" t="s">
        <v>1547</v>
      </c>
      <c r="E289" s="54" t="s">
        <v>455</v>
      </c>
      <c r="F289" s="29" t="s">
        <v>5977</v>
      </c>
      <c r="G289" s="80">
        <v>45474</v>
      </c>
      <c r="H289" s="80">
        <v>45536</v>
      </c>
      <c r="I289" s="47" t="s">
        <v>124</v>
      </c>
      <c r="J289" s="34" t="s">
        <v>125</v>
      </c>
      <c r="K289" s="48" t="s">
        <v>1143</v>
      </c>
      <c r="L289" s="107" t="s">
        <v>78</v>
      </c>
      <c r="M289" s="29">
        <v>3</v>
      </c>
      <c r="N289" s="104" t="s">
        <v>5680</v>
      </c>
      <c r="O289" s="91">
        <v>45357.4486111111</v>
      </c>
      <c r="P289" s="52"/>
      <c r="Q289" s="52"/>
      <c r="R289" s="128"/>
      <c r="S289" s="128"/>
      <c r="T289" s="52"/>
      <c r="U289" s="93" t="s">
        <v>5681</v>
      </c>
      <c r="V289" t="s">
        <v>1547</v>
      </c>
      <c r="W289" s="123" t="s">
        <v>5682</v>
      </c>
      <c r="X289" t="s">
        <v>132</v>
      </c>
      <c r="Y289" t="s">
        <v>163</v>
      </c>
    </row>
    <row r="290" ht="36" spans="1:25">
      <c r="A290" s="109">
        <v>295</v>
      </c>
      <c r="B290" s="34" t="s">
        <v>117</v>
      </c>
      <c r="C290" s="93" t="s">
        <v>150</v>
      </c>
      <c r="D290" s="102" t="s">
        <v>1567</v>
      </c>
      <c r="E290" s="57" t="s">
        <v>412</v>
      </c>
      <c r="F290" s="29" t="s">
        <v>5977</v>
      </c>
      <c r="G290" s="80">
        <v>45292</v>
      </c>
      <c r="H290" s="80">
        <v>45323</v>
      </c>
      <c r="I290" s="34" t="s">
        <v>124</v>
      </c>
      <c r="J290" s="34" t="s">
        <v>125</v>
      </c>
      <c r="K290" s="48" t="s">
        <v>1143</v>
      </c>
      <c r="L290" s="107" t="s">
        <v>78</v>
      </c>
      <c r="M290" s="47">
        <v>6</v>
      </c>
      <c r="N290" s="34" t="s">
        <v>5683</v>
      </c>
      <c r="O290" s="65">
        <v>45341.4513888889</v>
      </c>
      <c r="P290" s="35"/>
      <c r="Q290" s="35"/>
      <c r="R290" s="40"/>
      <c r="S290" s="40"/>
      <c r="T290" s="36"/>
      <c r="U290" s="34" t="s">
        <v>5684</v>
      </c>
      <c r="V290" s="34" t="s">
        <v>4188</v>
      </c>
      <c r="W290" t="s">
        <v>5685</v>
      </c>
      <c r="X290" t="s">
        <v>132</v>
      </c>
      <c r="Y290" t="s">
        <v>170</v>
      </c>
    </row>
    <row r="291" ht="36" spans="1:25">
      <c r="A291" s="109">
        <v>296</v>
      </c>
      <c r="B291" s="34" t="s">
        <v>117</v>
      </c>
      <c r="C291" s="93" t="s">
        <v>150</v>
      </c>
      <c r="D291" s="102" t="s">
        <v>1567</v>
      </c>
      <c r="E291" s="57" t="s">
        <v>412</v>
      </c>
      <c r="F291" s="29" t="s">
        <v>5977</v>
      </c>
      <c r="G291" s="80">
        <v>45352</v>
      </c>
      <c r="H291" s="80">
        <v>45383</v>
      </c>
      <c r="I291" s="34" t="s">
        <v>124</v>
      </c>
      <c r="J291" s="34" t="s">
        <v>125</v>
      </c>
      <c r="K291" s="48" t="s">
        <v>1143</v>
      </c>
      <c r="L291" s="107" t="s">
        <v>78</v>
      </c>
      <c r="M291" s="47">
        <v>6</v>
      </c>
      <c r="N291" s="34" t="s">
        <v>5686</v>
      </c>
      <c r="O291" s="65">
        <v>45404.4166666667</v>
      </c>
      <c r="P291" s="35"/>
      <c r="Q291" s="35"/>
      <c r="R291" s="40"/>
      <c r="S291" s="40"/>
      <c r="T291" s="36"/>
      <c r="U291" s="34" t="s">
        <v>5687</v>
      </c>
      <c r="V291" s="34" t="s">
        <v>4188</v>
      </c>
      <c r="W291" t="s">
        <v>5685</v>
      </c>
      <c r="X291" t="s">
        <v>132</v>
      </c>
      <c r="Y291" t="s">
        <v>144</v>
      </c>
    </row>
    <row r="292" ht="36" spans="1:25">
      <c r="A292" s="109">
        <v>297</v>
      </c>
      <c r="B292" s="34" t="s">
        <v>117</v>
      </c>
      <c r="C292" s="93" t="s">
        <v>150</v>
      </c>
      <c r="D292" s="102" t="s">
        <v>1567</v>
      </c>
      <c r="E292" s="57" t="s">
        <v>412</v>
      </c>
      <c r="F292" s="29" t="s">
        <v>5977</v>
      </c>
      <c r="G292" s="80">
        <v>45413</v>
      </c>
      <c r="H292" s="80">
        <v>45444</v>
      </c>
      <c r="I292" s="34" t="s">
        <v>124</v>
      </c>
      <c r="J292" s="34" t="s">
        <v>125</v>
      </c>
      <c r="K292" s="48" t="s">
        <v>1143</v>
      </c>
      <c r="L292" s="107" t="s">
        <v>78</v>
      </c>
      <c r="M292" s="47">
        <v>6</v>
      </c>
      <c r="N292" s="34" t="s">
        <v>5688</v>
      </c>
      <c r="O292" s="65">
        <v>45470.4604166667</v>
      </c>
      <c r="P292" s="35"/>
      <c r="Q292" s="35"/>
      <c r="R292" s="40"/>
      <c r="S292" s="40"/>
      <c r="T292" s="36"/>
      <c r="U292" s="34" t="s">
        <v>5689</v>
      </c>
      <c r="V292" s="34" t="s">
        <v>4188</v>
      </c>
      <c r="W292" t="s">
        <v>5685</v>
      </c>
      <c r="X292" s="124" t="s">
        <v>132</v>
      </c>
      <c r="Y292" s="124" t="s">
        <v>425</v>
      </c>
    </row>
    <row r="293" ht="36" spans="1:25">
      <c r="A293" s="109">
        <v>298</v>
      </c>
      <c r="B293" s="34" t="s">
        <v>117</v>
      </c>
      <c r="C293" s="93" t="s">
        <v>150</v>
      </c>
      <c r="D293" s="102" t="s">
        <v>1567</v>
      </c>
      <c r="E293" s="57" t="s">
        <v>412</v>
      </c>
      <c r="F293" s="29" t="s">
        <v>5977</v>
      </c>
      <c r="G293" s="80">
        <v>45474</v>
      </c>
      <c r="H293" s="80">
        <v>45505</v>
      </c>
      <c r="I293" s="34" t="s">
        <v>124</v>
      </c>
      <c r="J293" s="34" t="s">
        <v>125</v>
      </c>
      <c r="K293" s="48" t="s">
        <v>1143</v>
      </c>
      <c r="L293" s="107" t="s">
        <v>78</v>
      </c>
      <c r="M293" s="47">
        <v>6</v>
      </c>
      <c r="N293" s="104" t="s">
        <v>5690</v>
      </c>
      <c r="O293" s="91">
        <v>45510.4513888889</v>
      </c>
      <c r="P293" s="52"/>
      <c r="Q293" s="52"/>
      <c r="R293" s="128"/>
      <c r="S293" s="128"/>
      <c r="T293" s="52"/>
      <c r="U293" s="52" t="s">
        <v>5691</v>
      </c>
      <c r="V293" t="s">
        <v>4188</v>
      </c>
      <c r="W293" t="s">
        <v>5685</v>
      </c>
      <c r="X293" t="s">
        <v>132</v>
      </c>
      <c r="Y293" t="s">
        <v>498</v>
      </c>
    </row>
    <row r="294" ht="36" spans="1:25">
      <c r="A294" s="109">
        <v>299</v>
      </c>
      <c r="B294" s="34" t="s">
        <v>117</v>
      </c>
      <c r="C294" s="93" t="s">
        <v>150</v>
      </c>
      <c r="D294" s="102" t="s">
        <v>1567</v>
      </c>
      <c r="E294" s="57" t="s">
        <v>412</v>
      </c>
      <c r="F294" s="29" t="s">
        <v>5977</v>
      </c>
      <c r="G294" s="80">
        <v>45536</v>
      </c>
      <c r="H294" s="80">
        <v>45566</v>
      </c>
      <c r="I294" s="34" t="s">
        <v>124</v>
      </c>
      <c r="J294" s="34" t="s">
        <v>125</v>
      </c>
      <c r="K294" s="48" t="s">
        <v>1143</v>
      </c>
      <c r="L294" s="107" t="s">
        <v>78</v>
      </c>
      <c r="M294" s="47">
        <v>6</v>
      </c>
      <c r="N294" s="104" t="s">
        <v>5692</v>
      </c>
      <c r="O294" s="91">
        <v>45589.4791666667</v>
      </c>
      <c r="P294" s="52"/>
      <c r="Q294" s="52"/>
      <c r="R294" s="128"/>
      <c r="S294" s="128"/>
      <c r="T294" s="52"/>
      <c r="U294" s="52" t="s">
        <v>5693</v>
      </c>
      <c r="V294" t="s">
        <v>1567</v>
      </c>
      <c r="W294" t="s">
        <v>5694</v>
      </c>
      <c r="X294" t="s">
        <v>132</v>
      </c>
      <c r="Y294" t="s">
        <v>3620</v>
      </c>
    </row>
    <row r="295" spans="1:21">
      <c r="A295" s="109">
        <v>300</v>
      </c>
      <c r="B295" s="34" t="s">
        <v>117</v>
      </c>
      <c r="C295" s="93" t="s">
        <v>150</v>
      </c>
      <c r="D295" s="102" t="s">
        <v>1567</v>
      </c>
      <c r="E295" s="57" t="s">
        <v>412</v>
      </c>
      <c r="F295" s="29" t="s">
        <v>5977</v>
      </c>
      <c r="G295" s="80">
        <v>45597</v>
      </c>
      <c r="H295" s="80">
        <v>45627</v>
      </c>
      <c r="I295" s="34" t="s">
        <v>124</v>
      </c>
      <c r="J295" s="34" t="s">
        <v>125</v>
      </c>
      <c r="K295" s="48" t="s">
        <v>1143</v>
      </c>
      <c r="L295" s="107" t="s">
        <v>78</v>
      </c>
      <c r="M295" s="47">
        <v>6</v>
      </c>
      <c r="N295" s="91"/>
      <c r="O295" s="91"/>
      <c r="P295" s="52"/>
      <c r="Q295" s="52"/>
      <c r="R295" s="128"/>
      <c r="S295" s="128"/>
      <c r="T295" s="52"/>
      <c r="U295" s="52"/>
    </row>
    <row r="296" ht="36" spans="1:25">
      <c r="A296" s="109">
        <v>301</v>
      </c>
      <c r="B296" s="34" t="s">
        <v>117</v>
      </c>
      <c r="C296" s="93" t="s">
        <v>150</v>
      </c>
      <c r="D296" s="102" t="s">
        <v>4617</v>
      </c>
      <c r="E296" s="57" t="s">
        <v>412</v>
      </c>
      <c r="F296" s="29" t="s">
        <v>5977</v>
      </c>
      <c r="G296" s="80">
        <v>45292</v>
      </c>
      <c r="H296" s="80">
        <v>45323</v>
      </c>
      <c r="I296" s="93" t="s">
        <v>124</v>
      </c>
      <c r="J296" s="34" t="s">
        <v>125</v>
      </c>
      <c r="K296" s="48" t="s">
        <v>1143</v>
      </c>
      <c r="L296" s="98" t="s">
        <v>78</v>
      </c>
      <c r="M296" s="47">
        <v>3</v>
      </c>
      <c r="N296" s="34" t="s">
        <v>5695</v>
      </c>
      <c r="O296" s="65">
        <v>45341.4826388889</v>
      </c>
      <c r="P296" s="35"/>
      <c r="Q296" s="35"/>
      <c r="R296" s="40"/>
      <c r="S296" s="40"/>
      <c r="T296" s="36"/>
      <c r="U296" s="34" t="s">
        <v>5696</v>
      </c>
      <c r="V296" s="34" t="s">
        <v>4619</v>
      </c>
      <c r="W296" t="s">
        <v>5697</v>
      </c>
      <c r="X296" t="s">
        <v>132</v>
      </c>
      <c r="Y296" t="s">
        <v>170</v>
      </c>
    </row>
    <row r="297" ht="36" spans="1:25">
      <c r="A297" s="109">
        <v>302</v>
      </c>
      <c r="B297" s="34" t="s">
        <v>117</v>
      </c>
      <c r="C297" s="93" t="s">
        <v>150</v>
      </c>
      <c r="D297" s="102" t="s">
        <v>4617</v>
      </c>
      <c r="E297" s="57" t="s">
        <v>412</v>
      </c>
      <c r="F297" s="29" t="s">
        <v>5977</v>
      </c>
      <c r="G297" s="80">
        <v>45352</v>
      </c>
      <c r="H297" s="80">
        <v>45383</v>
      </c>
      <c r="I297" s="93" t="s">
        <v>124</v>
      </c>
      <c r="J297" s="34" t="s">
        <v>125</v>
      </c>
      <c r="K297" s="48" t="s">
        <v>1143</v>
      </c>
      <c r="L297" s="98" t="s">
        <v>78</v>
      </c>
      <c r="M297" s="47">
        <v>3</v>
      </c>
      <c r="N297" s="34" t="s">
        <v>5698</v>
      </c>
      <c r="O297" s="65">
        <v>45404.4583333333</v>
      </c>
      <c r="P297" s="35"/>
      <c r="Q297" s="35"/>
      <c r="R297" s="40"/>
      <c r="S297" s="40"/>
      <c r="T297" s="36"/>
      <c r="U297" s="34" t="s">
        <v>5699</v>
      </c>
      <c r="V297" s="34" t="s">
        <v>4619</v>
      </c>
      <c r="W297" t="s">
        <v>5697</v>
      </c>
      <c r="X297" t="s">
        <v>132</v>
      </c>
      <c r="Y297" t="s">
        <v>144</v>
      </c>
    </row>
    <row r="298" ht="36" spans="1:25">
      <c r="A298" s="109">
        <v>303</v>
      </c>
      <c r="B298" s="34" t="s">
        <v>117</v>
      </c>
      <c r="C298" s="93" t="s">
        <v>150</v>
      </c>
      <c r="D298" s="102" t="s">
        <v>4617</v>
      </c>
      <c r="E298" s="57" t="s">
        <v>412</v>
      </c>
      <c r="F298" s="29" t="s">
        <v>5977</v>
      </c>
      <c r="G298" s="80">
        <v>45413</v>
      </c>
      <c r="H298" s="80">
        <v>45444</v>
      </c>
      <c r="I298" s="93" t="s">
        <v>124</v>
      </c>
      <c r="J298" s="34" t="s">
        <v>125</v>
      </c>
      <c r="K298" s="48" t="s">
        <v>1143</v>
      </c>
      <c r="L298" s="98" t="s">
        <v>78</v>
      </c>
      <c r="M298" s="47">
        <v>3</v>
      </c>
      <c r="N298" s="34" t="s">
        <v>5700</v>
      </c>
      <c r="O298" s="65">
        <v>45470.3868055556</v>
      </c>
      <c r="P298" s="35"/>
      <c r="Q298" s="35"/>
      <c r="R298" s="40"/>
      <c r="S298" s="40"/>
      <c r="T298" s="36"/>
      <c r="U298" s="34" t="s">
        <v>5701</v>
      </c>
      <c r="V298" s="34" t="s">
        <v>4619</v>
      </c>
      <c r="W298" t="s">
        <v>5702</v>
      </c>
      <c r="X298" s="124" t="s">
        <v>132</v>
      </c>
      <c r="Y298" s="124" t="s">
        <v>425</v>
      </c>
    </row>
    <row r="299" ht="36" spans="1:25">
      <c r="A299" s="109">
        <v>304</v>
      </c>
      <c r="B299" s="34" t="s">
        <v>117</v>
      </c>
      <c r="C299" s="93" t="s">
        <v>150</v>
      </c>
      <c r="D299" s="102" t="s">
        <v>4617</v>
      </c>
      <c r="E299" s="57" t="s">
        <v>412</v>
      </c>
      <c r="F299" s="29" t="s">
        <v>5977</v>
      </c>
      <c r="G299" s="80">
        <v>45474</v>
      </c>
      <c r="H299" s="80">
        <v>45505</v>
      </c>
      <c r="I299" s="93" t="s">
        <v>124</v>
      </c>
      <c r="J299" s="34" t="s">
        <v>125</v>
      </c>
      <c r="K299" s="48" t="s">
        <v>1143</v>
      </c>
      <c r="L299" s="98" t="s">
        <v>78</v>
      </c>
      <c r="M299" s="47">
        <v>3</v>
      </c>
      <c r="N299" s="104" t="s">
        <v>5703</v>
      </c>
      <c r="O299" s="91">
        <v>45518.4583333333</v>
      </c>
      <c r="P299" s="52"/>
      <c r="Q299" s="52"/>
      <c r="R299" s="128"/>
      <c r="S299" s="128"/>
      <c r="T299" s="52"/>
      <c r="U299" s="52" t="s">
        <v>5704</v>
      </c>
      <c r="V299" t="s">
        <v>4619</v>
      </c>
      <c r="W299" t="s">
        <v>5702</v>
      </c>
      <c r="X299" t="s">
        <v>132</v>
      </c>
      <c r="Y299" t="s">
        <v>498</v>
      </c>
    </row>
    <row r="300" ht="36" spans="1:25">
      <c r="A300" s="109">
        <v>305</v>
      </c>
      <c r="B300" s="34" t="s">
        <v>117</v>
      </c>
      <c r="C300" s="93" t="s">
        <v>150</v>
      </c>
      <c r="D300" s="102" t="s">
        <v>4617</v>
      </c>
      <c r="E300" s="57" t="s">
        <v>412</v>
      </c>
      <c r="F300" s="29" t="s">
        <v>5977</v>
      </c>
      <c r="G300" s="80">
        <v>45536</v>
      </c>
      <c r="H300" s="80">
        <v>45566</v>
      </c>
      <c r="I300" s="93" t="s">
        <v>124</v>
      </c>
      <c r="J300" s="34" t="s">
        <v>125</v>
      </c>
      <c r="K300" s="48" t="s">
        <v>1143</v>
      </c>
      <c r="L300" s="98" t="s">
        <v>78</v>
      </c>
      <c r="M300" s="47">
        <v>3</v>
      </c>
      <c r="N300" s="104" t="s">
        <v>5692</v>
      </c>
      <c r="O300" s="91">
        <v>45589.4791666667</v>
      </c>
      <c r="P300" s="52"/>
      <c r="Q300" s="52"/>
      <c r="R300" s="128"/>
      <c r="S300" s="128"/>
      <c r="T300" s="52"/>
      <c r="U300" s="52" t="s">
        <v>5705</v>
      </c>
      <c r="V300" t="s">
        <v>4617</v>
      </c>
      <c r="W300" t="s">
        <v>5706</v>
      </c>
      <c r="X300" t="s">
        <v>132</v>
      </c>
      <c r="Y300" t="s">
        <v>3620</v>
      </c>
    </row>
    <row r="301" spans="1:21">
      <c r="A301" s="109">
        <v>306</v>
      </c>
      <c r="B301" s="34" t="s">
        <v>117</v>
      </c>
      <c r="C301" s="93" t="s">
        <v>150</v>
      </c>
      <c r="D301" s="102" t="s">
        <v>4617</v>
      </c>
      <c r="E301" s="57" t="s">
        <v>412</v>
      </c>
      <c r="F301" s="29" t="s">
        <v>5977</v>
      </c>
      <c r="G301" s="80">
        <v>45597</v>
      </c>
      <c r="H301" s="80">
        <v>45627</v>
      </c>
      <c r="I301" s="93" t="s">
        <v>124</v>
      </c>
      <c r="J301" s="34" t="s">
        <v>125</v>
      </c>
      <c r="K301" s="48" t="s">
        <v>1143</v>
      </c>
      <c r="L301" s="98" t="s">
        <v>78</v>
      </c>
      <c r="M301" s="47">
        <v>3</v>
      </c>
      <c r="N301" s="91"/>
      <c r="O301" s="91"/>
      <c r="P301" s="52"/>
      <c r="Q301" s="52"/>
      <c r="R301" s="128"/>
      <c r="S301" s="128"/>
      <c r="T301" s="52"/>
      <c r="U301" s="52"/>
    </row>
    <row r="302" ht="409.5" spans="1:25">
      <c r="A302" s="109">
        <v>307</v>
      </c>
      <c r="B302" s="34" t="s">
        <v>117</v>
      </c>
      <c r="C302" s="93" t="s">
        <v>150</v>
      </c>
      <c r="D302" s="134" t="s">
        <v>4620</v>
      </c>
      <c r="E302" s="54" t="s">
        <v>157</v>
      </c>
      <c r="F302" s="29" t="s">
        <v>5977</v>
      </c>
      <c r="G302" s="80">
        <v>45292</v>
      </c>
      <c r="H302" s="80">
        <v>45323</v>
      </c>
      <c r="I302" s="93" t="s">
        <v>124</v>
      </c>
      <c r="J302" s="34" t="s">
        <v>125</v>
      </c>
      <c r="K302" s="48" t="s">
        <v>1143</v>
      </c>
      <c r="L302" s="98" t="s">
        <v>78</v>
      </c>
      <c r="M302" s="47">
        <v>3</v>
      </c>
      <c r="N302" s="34" t="s">
        <v>5968</v>
      </c>
      <c r="O302" s="65">
        <v>45341.4826388889</v>
      </c>
      <c r="P302" s="35"/>
      <c r="Q302" s="35"/>
      <c r="R302" s="40"/>
      <c r="S302" s="40"/>
      <c r="T302" s="36"/>
      <c r="U302" s="34" t="s">
        <v>5969</v>
      </c>
      <c r="V302" s="34" t="s">
        <v>4621</v>
      </c>
      <c r="W302" s="123" t="s">
        <v>5970</v>
      </c>
      <c r="X302" t="s">
        <v>132</v>
      </c>
      <c r="Y302" t="s">
        <v>170</v>
      </c>
    </row>
    <row r="303" ht="409.5" spans="1:25">
      <c r="A303" s="109">
        <v>308</v>
      </c>
      <c r="B303" s="34" t="s">
        <v>117</v>
      </c>
      <c r="C303" s="93" t="s">
        <v>150</v>
      </c>
      <c r="D303" s="134" t="s">
        <v>4620</v>
      </c>
      <c r="E303" s="54" t="s">
        <v>157</v>
      </c>
      <c r="F303" s="29" t="s">
        <v>5977</v>
      </c>
      <c r="G303" s="80">
        <v>45352</v>
      </c>
      <c r="H303" s="80">
        <v>45383</v>
      </c>
      <c r="I303" s="93" t="s">
        <v>124</v>
      </c>
      <c r="J303" s="34" t="s">
        <v>125</v>
      </c>
      <c r="K303" s="48" t="s">
        <v>1143</v>
      </c>
      <c r="L303" s="98" t="s">
        <v>78</v>
      </c>
      <c r="M303" s="47">
        <v>3</v>
      </c>
      <c r="N303" s="34" t="s">
        <v>5968</v>
      </c>
      <c r="O303" s="65">
        <v>45341.4826388889</v>
      </c>
      <c r="P303" s="35"/>
      <c r="Q303" s="35"/>
      <c r="R303" s="40"/>
      <c r="S303" s="40"/>
      <c r="T303" s="36"/>
      <c r="U303" s="34" t="s">
        <v>5969</v>
      </c>
      <c r="V303" s="34" t="s">
        <v>4621</v>
      </c>
      <c r="W303" s="123" t="s">
        <v>5970</v>
      </c>
      <c r="X303" t="s">
        <v>132</v>
      </c>
      <c r="Y303" t="s">
        <v>170</v>
      </c>
    </row>
    <row r="304" ht="409.5" spans="1:25">
      <c r="A304" s="109">
        <v>309</v>
      </c>
      <c r="B304" s="34" t="s">
        <v>117</v>
      </c>
      <c r="C304" s="93" t="s">
        <v>150</v>
      </c>
      <c r="D304" s="134" t="s">
        <v>4620</v>
      </c>
      <c r="E304" s="54" t="s">
        <v>157</v>
      </c>
      <c r="F304" s="29" t="s">
        <v>5977</v>
      </c>
      <c r="G304" s="80">
        <v>45413</v>
      </c>
      <c r="H304" s="80">
        <v>45444</v>
      </c>
      <c r="I304" s="93" t="s">
        <v>124</v>
      </c>
      <c r="J304" s="34" t="s">
        <v>125</v>
      </c>
      <c r="K304" s="48" t="s">
        <v>1143</v>
      </c>
      <c r="L304" s="98" t="s">
        <v>78</v>
      </c>
      <c r="M304" s="47">
        <v>3</v>
      </c>
      <c r="N304" s="34" t="s">
        <v>5968</v>
      </c>
      <c r="O304" s="65">
        <v>45341.4826388889</v>
      </c>
      <c r="P304" s="35"/>
      <c r="Q304" s="35"/>
      <c r="R304" s="40"/>
      <c r="S304" s="40"/>
      <c r="T304" s="36"/>
      <c r="U304" s="34" t="s">
        <v>5969</v>
      </c>
      <c r="V304" s="34" t="s">
        <v>4621</v>
      </c>
      <c r="W304" s="123" t="s">
        <v>5970</v>
      </c>
      <c r="X304" t="s">
        <v>132</v>
      </c>
      <c r="Y304" t="s">
        <v>170</v>
      </c>
    </row>
    <row r="305" ht="36" spans="1:25">
      <c r="A305" s="109">
        <v>310</v>
      </c>
      <c r="B305" s="34" t="s">
        <v>117</v>
      </c>
      <c r="C305" s="93" t="s">
        <v>150</v>
      </c>
      <c r="D305" s="134" t="s">
        <v>4620</v>
      </c>
      <c r="E305" s="54" t="s">
        <v>157</v>
      </c>
      <c r="F305" s="29" t="s">
        <v>5977</v>
      </c>
      <c r="G305" s="80">
        <v>45474</v>
      </c>
      <c r="H305" s="80">
        <v>45505</v>
      </c>
      <c r="I305" s="93" t="s">
        <v>124</v>
      </c>
      <c r="J305" s="34" t="s">
        <v>125</v>
      </c>
      <c r="K305" s="48" t="s">
        <v>1143</v>
      </c>
      <c r="L305" s="98" t="s">
        <v>78</v>
      </c>
      <c r="M305" s="47">
        <v>3</v>
      </c>
      <c r="N305" s="104" t="s">
        <v>5692</v>
      </c>
      <c r="O305" s="91">
        <v>45589.4791666667</v>
      </c>
      <c r="P305" s="52"/>
      <c r="Q305" s="52"/>
      <c r="R305" s="128"/>
      <c r="S305" s="128"/>
      <c r="T305" s="52"/>
      <c r="U305" s="52" t="s">
        <v>5705</v>
      </c>
      <c r="V305" t="s">
        <v>4620</v>
      </c>
      <c r="W305" t="s">
        <v>5706</v>
      </c>
      <c r="X305" t="s">
        <v>132</v>
      </c>
      <c r="Y305" t="s">
        <v>3620</v>
      </c>
    </row>
    <row r="306" ht="36" spans="1:25">
      <c r="A306" s="109">
        <v>311</v>
      </c>
      <c r="B306" s="34" t="s">
        <v>117</v>
      </c>
      <c r="C306" s="93" t="s">
        <v>150</v>
      </c>
      <c r="D306" s="134" t="s">
        <v>4620</v>
      </c>
      <c r="E306" s="54" t="s">
        <v>157</v>
      </c>
      <c r="F306" s="29" t="s">
        <v>5977</v>
      </c>
      <c r="G306" s="80">
        <v>45536</v>
      </c>
      <c r="H306" s="80">
        <v>45566</v>
      </c>
      <c r="I306" s="93" t="s">
        <v>124</v>
      </c>
      <c r="J306" s="34" t="s">
        <v>125</v>
      </c>
      <c r="K306" s="48" t="s">
        <v>1143</v>
      </c>
      <c r="L306" s="98" t="s">
        <v>78</v>
      </c>
      <c r="M306" s="47">
        <v>3</v>
      </c>
      <c r="N306" s="104" t="s">
        <v>5692</v>
      </c>
      <c r="O306" s="91">
        <v>45589.4791666667</v>
      </c>
      <c r="P306" s="52"/>
      <c r="Q306" s="52"/>
      <c r="R306" s="128"/>
      <c r="S306" s="128"/>
      <c r="T306" s="52"/>
      <c r="U306" s="52" t="s">
        <v>5705</v>
      </c>
      <c r="V306" t="s">
        <v>4620</v>
      </c>
      <c r="W306" t="s">
        <v>5706</v>
      </c>
      <c r="X306" t="s">
        <v>132</v>
      </c>
      <c r="Y306" t="s">
        <v>3620</v>
      </c>
    </row>
    <row r="307" ht="36" spans="1:25">
      <c r="A307" s="109">
        <v>312</v>
      </c>
      <c r="B307" s="34" t="s">
        <v>117</v>
      </c>
      <c r="C307" s="93" t="s">
        <v>150</v>
      </c>
      <c r="D307" s="134" t="s">
        <v>4620</v>
      </c>
      <c r="E307" s="54" t="s">
        <v>157</v>
      </c>
      <c r="F307" s="29" t="s">
        <v>5977</v>
      </c>
      <c r="G307" s="80">
        <v>45597</v>
      </c>
      <c r="H307" s="80">
        <v>45627</v>
      </c>
      <c r="I307" s="93" t="s">
        <v>124</v>
      </c>
      <c r="J307" s="34" t="s">
        <v>125</v>
      </c>
      <c r="K307" s="48" t="s">
        <v>1143</v>
      </c>
      <c r="L307" s="98" t="s">
        <v>78</v>
      </c>
      <c r="M307" s="47">
        <v>3</v>
      </c>
      <c r="N307" s="104" t="s">
        <v>5692</v>
      </c>
      <c r="O307" s="91">
        <v>45589.4791666667</v>
      </c>
      <c r="P307" s="52"/>
      <c r="Q307" s="52"/>
      <c r="R307" s="128"/>
      <c r="S307" s="128"/>
      <c r="T307" s="52"/>
      <c r="U307" s="52" t="s">
        <v>5705</v>
      </c>
      <c r="V307" t="s">
        <v>4620</v>
      </c>
      <c r="W307" t="s">
        <v>5706</v>
      </c>
      <c r="X307" t="s">
        <v>132</v>
      </c>
      <c r="Y307" t="s">
        <v>3620</v>
      </c>
    </row>
    <row r="308" ht="351" spans="1:25">
      <c r="A308" s="109">
        <v>313</v>
      </c>
      <c r="B308" s="34" t="s">
        <v>117</v>
      </c>
      <c r="C308" s="93" t="s">
        <v>150</v>
      </c>
      <c r="D308" s="102" t="s">
        <v>1582</v>
      </c>
      <c r="E308" s="57" t="s">
        <v>412</v>
      </c>
      <c r="F308" s="29" t="s">
        <v>5977</v>
      </c>
      <c r="G308" s="80">
        <v>45292</v>
      </c>
      <c r="H308" s="80">
        <v>45323</v>
      </c>
      <c r="I308" s="34" t="s">
        <v>124</v>
      </c>
      <c r="J308" s="34" t="s">
        <v>125</v>
      </c>
      <c r="K308" s="48" t="s">
        <v>1143</v>
      </c>
      <c r="L308" s="107" t="s">
        <v>78</v>
      </c>
      <c r="M308" s="47">
        <v>6</v>
      </c>
      <c r="N308" s="34" t="s">
        <v>5707</v>
      </c>
      <c r="O308" s="65">
        <v>45341.4027777778</v>
      </c>
      <c r="P308" s="35"/>
      <c r="Q308" s="35"/>
      <c r="R308" s="40"/>
      <c r="S308" s="40"/>
      <c r="T308" s="36"/>
      <c r="U308" s="34" t="s">
        <v>5708</v>
      </c>
      <c r="V308" s="34" t="s">
        <v>1582</v>
      </c>
      <c r="W308" s="123" t="s">
        <v>5709</v>
      </c>
      <c r="X308" t="s">
        <v>132</v>
      </c>
      <c r="Y308" t="s">
        <v>170</v>
      </c>
    </row>
    <row r="309" ht="351" spans="1:25">
      <c r="A309" s="109">
        <v>314</v>
      </c>
      <c r="B309" s="34" t="s">
        <v>117</v>
      </c>
      <c r="C309" s="93" t="s">
        <v>150</v>
      </c>
      <c r="D309" s="102" t="s">
        <v>1582</v>
      </c>
      <c r="E309" s="57" t="s">
        <v>412</v>
      </c>
      <c r="F309" s="29" t="s">
        <v>5977</v>
      </c>
      <c r="G309" s="80">
        <v>45352</v>
      </c>
      <c r="H309" s="80">
        <v>45383</v>
      </c>
      <c r="I309" s="34" t="s">
        <v>124</v>
      </c>
      <c r="J309" s="34" t="s">
        <v>125</v>
      </c>
      <c r="K309" s="48" t="s">
        <v>1143</v>
      </c>
      <c r="L309" s="107" t="s">
        <v>78</v>
      </c>
      <c r="M309" s="47">
        <v>6</v>
      </c>
      <c r="N309" s="34" t="s">
        <v>5710</v>
      </c>
      <c r="O309" s="65">
        <v>45404.4166666667</v>
      </c>
      <c r="P309" s="35"/>
      <c r="Q309" s="35"/>
      <c r="R309" s="40"/>
      <c r="S309" s="40"/>
      <c r="T309" s="36"/>
      <c r="U309" s="34" t="s">
        <v>5711</v>
      </c>
      <c r="V309" s="34" t="s">
        <v>1582</v>
      </c>
      <c r="W309" s="123" t="s">
        <v>5712</v>
      </c>
      <c r="X309" t="s">
        <v>132</v>
      </c>
      <c r="Y309" t="s">
        <v>144</v>
      </c>
    </row>
    <row r="310" ht="351" spans="1:25">
      <c r="A310" s="109"/>
      <c r="B310" s="34" t="s">
        <v>117</v>
      </c>
      <c r="C310" s="93" t="s">
        <v>150</v>
      </c>
      <c r="D310" s="102" t="s">
        <v>1582</v>
      </c>
      <c r="E310" s="57" t="s">
        <v>412</v>
      </c>
      <c r="F310" s="29" t="s">
        <v>5977</v>
      </c>
      <c r="G310" s="80">
        <v>45413</v>
      </c>
      <c r="H310" s="80">
        <v>45444</v>
      </c>
      <c r="I310" s="34" t="s">
        <v>124</v>
      </c>
      <c r="J310" s="34" t="s">
        <v>125</v>
      </c>
      <c r="K310" s="48" t="s">
        <v>1143</v>
      </c>
      <c r="L310" s="107" t="s">
        <v>78</v>
      </c>
      <c r="M310" s="47">
        <v>6</v>
      </c>
      <c r="N310" s="34" t="s">
        <v>5713</v>
      </c>
      <c r="O310" s="65">
        <v>45470.4604166667</v>
      </c>
      <c r="P310" s="35"/>
      <c r="Q310" s="35"/>
      <c r="R310" s="40"/>
      <c r="S310" s="40"/>
      <c r="T310" s="36"/>
      <c r="U310" s="34" t="s">
        <v>5714</v>
      </c>
      <c r="V310" s="34" t="s">
        <v>1582</v>
      </c>
      <c r="W310" s="123" t="s">
        <v>5712</v>
      </c>
      <c r="X310" s="124" t="s">
        <v>132</v>
      </c>
      <c r="Y310" s="124" t="s">
        <v>425</v>
      </c>
    </row>
    <row r="311" ht="351" spans="1:25">
      <c r="A311" s="109"/>
      <c r="B311" s="34" t="s">
        <v>117</v>
      </c>
      <c r="C311" s="93" t="s">
        <v>150</v>
      </c>
      <c r="D311" s="102" t="s">
        <v>1582</v>
      </c>
      <c r="E311" s="57" t="s">
        <v>412</v>
      </c>
      <c r="F311" s="29" t="s">
        <v>5977</v>
      </c>
      <c r="G311" s="80">
        <v>45474</v>
      </c>
      <c r="H311" s="80">
        <v>45505</v>
      </c>
      <c r="I311" s="34" t="s">
        <v>124</v>
      </c>
      <c r="J311" s="34" t="s">
        <v>125</v>
      </c>
      <c r="K311" s="48" t="s">
        <v>1143</v>
      </c>
      <c r="L311" s="107" t="s">
        <v>78</v>
      </c>
      <c r="M311" s="47">
        <v>6</v>
      </c>
      <c r="N311" s="104" t="s">
        <v>5715</v>
      </c>
      <c r="O311" s="91">
        <v>45510.4166666667</v>
      </c>
      <c r="P311" s="52"/>
      <c r="Q311" s="52"/>
      <c r="R311" s="128"/>
      <c r="S311" s="128"/>
      <c r="T311" s="52"/>
      <c r="U311" s="93" t="s">
        <v>5716</v>
      </c>
      <c r="V311" t="s">
        <v>1582</v>
      </c>
      <c r="W311" s="123" t="s">
        <v>5709</v>
      </c>
      <c r="X311" t="s">
        <v>132</v>
      </c>
      <c r="Y311" t="s">
        <v>498</v>
      </c>
    </row>
    <row r="312" ht="351" spans="1:25">
      <c r="A312" s="109"/>
      <c r="B312" s="34" t="s">
        <v>117</v>
      </c>
      <c r="C312" s="93" t="s">
        <v>150</v>
      </c>
      <c r="D312" s="102" t="s">
        <v>1582</v>
      </c>
      <c r="E312" s="57" t="s">
        <v>412</v>
      </c>
      <c r="F312" s="29" t="s">
        <v>5977</v>
      </c>
      <c r="G312" s="80">
        <v>45536</v>
      </c>
      <c r="H312" s="80">
        <v>45566</v>
      </c>
      <c r="I312" s="34" t="s">
        <v>124</v>
      </c>
      <c r="J312" s="34" t="s">
        <v>125</v>
      </c>
      <c r="K312" s="48" t="s">
        <v>1143</v>
      </c>
      <c r="L312" s="107" t="s">
        <v>78</v>
      </c>
      <c r="M312" s="47">
        <v>6</v>
      </c>
      <c r="N312" s="104" t="s">
        <v>5717</v>
      </c>
      <c r="O312" s="91">
        <v>45589.4791666667</v>
      </c>
      <c r="P312" s="52"/>
      <c r="Q312" s="52"/>
      <c r="R312" s="128"/>
      <c r="S312" s="128"/>
      <c r="T312" s="52"/>
      <c r="U312" s="93" t="s">
        <v>5718</v>
      </c>
      <c r="V312" t="s">
        <v>1582</v>
      </c>
      <c r="W312" s="123" t="s">
        <v>5719</v>
      </c>
      <c r="X312" t="s">
        <v>132</v>
      </c>
      <c r="Y312" t="s">
        <v>3620</v>
      </c>
    </row>
    <row r="313" spans="1:21">
      <c r="A313" s="109"/>
      <c r="B313" s="34" t="s">
        <v>117</v>
      </c>
      <c r="C313" s="93" t="s">
        <v>150</v>
      </c>
      <c r="D313" s="102" t="s">
        <v>1582</v>
      </c>
      <c r="E313" s="57" t="s">
        <v>412</v>
      </c>
      <c r="F313" s="29" t="s">
        <v>5977</v>
      </c>
      <c r="G313" s="80">
        <v>45597</v>
      </c>
      <c r="H313" s="80">
        <v>45627</v>
      </c>
      <c r="I313" s="34" t="s">
        <v>124</v>
      </c>
      <c r="J313" s="34" t="s">
        <v>125</v>
      </c>
      <c r="K313" s="48" t="s">
        <v>1143</v>
      </c>
      <c r="L313" s="107" t="s">
        <v>78</v>
      </c>
      <c r="M313" s="47">
        <v>6</v>
      </c>
      <c r="N313" s="91"/>
      <c r="O313" s="91"/>
      <c r="P313" s="52"/>
      <c r="Q313" s="52"/>
      <c r="R313" s="128"/>
      <c r="S313" s="128"/>
      <c r="T313" s="52"/>
      <c r="U313" s="52"/>
    </row>
    <row r="314" ht="36" spans="1:25">
      <c r="A314" s="109">
        <v>315</v>
      </c>
      <c r="B314" s="29" t="s">
        <v>117</v>
      </c>
      <c r="C314" s="29" t="s">
        <v>363</v>
      </c>
      <c r="D314" s="127" t="s">
        <v>1595</v>
      </c>
      <c r="E314" s="54" t="s">
        <v>412</v>
      </c>
      <c r="F314" s="29" t="s">
        <v>5977</v>
      </c>
      <c r="G314" s="80">
        <v>45292</v>
      </c>
      <c r="H314" s="80">
        <v>45323</v>
      </c>
      <c r="I314" s="29" t="s">
        <v>124</v>
      </c>
      <c r="J314" s="29" t="s">
        <v>125</v>
      </c>
      <c r="K314" s="97" t="s">
        <v>1143</v>
      </c>
      <c r="L314" s="98" t="s">
        <v>78</v>
      </c>
      <c r="M314" s="29">
        <v>6</v>
      </c>
      <c r="N314" s="34" t="s">
        <v>5734</v>
      </c>
      <c r="O314" s="65">
        <v>45317.6138888889</v>
      </c>
      <c r="P314" s="35"/>
      <c r="Q314" s="35"/>
      <c r="R314" s="40"/>
      <c r="S314" s="40"/>
      <c r="T314" s="36"/>
      <c r="U314" s="34" t="s">
        <v>5735</v>
      </c>
      <c r="V314" s="34" t="s">
        <v>1595</v>
      </c>
      <c r="W314" t="s">
        <v>5736</v>
      </c>
      <c r="X314" t="s">
        <v>132</v>
      </c>
      <c r="Y314" t="s">
        <v>133</v>
      </c>
    </row>
    <row r="315" ht="36" spans="1:25">
      <c r="A315" s="109">
        <v>316</v>
      </c>
      <c r="B315" s="29" t="s">
        <v>117</v>
      </c>
      <c r="C315" s="29" t="s">
        <v>363</v>
      </c>
      <c r="D315" s="127" t="s">
        <v>1595</v>
      </c>
      <c r="E315" s="54" t="s">
        <v>412</v>
      </c>
      <c r="F315" s="29" t="s">
        <v>5977</v>
      </c>
      <c r="G315" s="80">
        <v>45352</v>
      </c>
      <c r="H315" s="80">
        <v>45383</v>
      </c>
      <c r="I315" s="29" t="s">
        <v>124</v>
      </c>
      <c r="J315" s="29" t="s">
        <v>125</v>
      </c>
      <c r="K315" s="97" t="s">
        <v>1143</v>
      </c>
      <c r="L315" s="98" t="s">
        <v>78</v>
      </c>
      <c r="M315" s="29">
        <v>6</v>
      </c>
      <c r="N315" s="34" t="s">
        <v>5737</v>
      </c>
      <c r="O315" s="65">
        <v>45358.3888888889</v>
      </c>
      <c r="P315" s="35"/>
      <c r="Q315" s="35"/>
      <c r="R315" s="40"/>
      <c r="S315" s="40"/>
      <c r="T315" s="36"/>
      <c r="U315" s="34" t="s">
        <v>5738</v>
      </c>
      <c r="V315" s="34" t="s">
        <v>1595</v>
      </c>
      <c r="W315" t="s">
        <v>5736</v>
      </c>
      <c r="X315" t="s">
        <v>132</v>
      </c>
      <c r="Y315" t="s">
        <v>163</v>
      </c>
    </row>
    <row r="316" ht="36" spans="1:25">
      <c r="A316" s="109">
        <v>317</v>
      </c>
      <c r="B316" s="29" t="s">
        <v>117</v>
      </c>
      <c r="C316" s="29" t="s">
        <v>363</v>
      </c>
      <c r="D316" s="127" t="s">
        <v>1595</v>
      </c>
      <c r="E316" s="54" t="s">
        <v>412</v>
      </c>
      <c r="F316" s="29" t="s">
        <v>5977</v>
      </c>
      <c r="G316" s="80">
        <v>45413</v>
      </c>
      <c r="H316" s="80">
        <v>45444</v>
      </c>
      <c r="I316" s="29" t="s">
        <v>124</v>
      </c>
      <c r="J316" s="29" t="s">
        <v>125</v>
      </c>
      <c r="K316" s="97" t="s">
        <v>1143</v>
      </c>
      <c r="L316" s="98" t="s">
        <v>78</v>
      </c>
      <c r="M316" s="29">
        <v>6</v>
      </c>
      <c r="N316" s="34" t="s">
        <v>5739</v>
      </c>
      <c r="O316" s="65">
        <v>45434.4618055556</v>
      </c>
      <c r="P316" s="35"/>
      <c r="Q316" s="35"/>
      <c r="R316" s="40"/>
      <c r="S316" s="40"/>
      <c r="T316" s="36"/>
      <c r="U316" s="34" t="s">
        <v>5740</v>
      </c>
      <c r="V316" s="34" t="s">
        <v>1595</v>
      </c>
      <c r="W316" t="s">
        <v>5736</v>
      </c>
      <c r="X316" t="s">
        <v>132</v>
      </c>
      <c r="Y316" t="s">
        <v>438</v>
      </c>
    </row>
    <row r="317" ht="36" spans="1:25">
      <c r="A317" s="109">
        <v>318</v>
      </c>
      <c r="B317" s="29" t="s">
        <v>117</v>
      </c>
      <c r="C317" s="29" t="s">
        <v>363</v>
      </c>
      <c r="D317" s="127" t="s">
        <v>1595</v>
      </c>
      <c r="E317" s="54" t="s">
        <v>412</v>
      </c>
      <c r="F317" s="29" t="s">
        <v>5977</v>
      </c>
      <c r="G317" s="80">
        <v>45474</v>
      </c>
      <c r="H317" s="80">
        <v>45505</v>
      </c>
      <c r="I317" s="29" t="s">
        <v>124</v>
      </c>
      <c r="J317" s="29" t="s">
        <v>125</v>
      </c>
      <c r="K317" s="97" t="s">
        <v>1143</v>
      </c>
      <c r="L317" s="98" t="s">
        <v>78</v>
      </c>
      <c r="M317" s="29">
        <v>6</v>
      </c>
      <c r="N317" s="104" t="s">
        <v>5741</v>
      </c>
      <c r="O317" s="91">
        <v>45502.4131944444</v>
      </c>
      <c r="P317" s="52"/>
      <c r="Q317" s="52"/>
      <c r="R317" s="128"/>
      <c r="S317" s="128"/>
      <c r="T317" s="52"/>
      <c r="U317" s="52" t="s">
        <v>5742</v>
      </c>
      <c r="V317" t="s">
        <v>1595</v>
      </c>
      <c r="W317" t="s">
        <v>5736</v>
      </c>
      <c r="X317" t="s">
        <v>132</v>
      </c>
      <c r="Y317" t="s">
        <v>138</v>
      </c>
    </row>
    <row r="318" ht="36" spans="1:25">
      <c r="A318" s="109">
        <v>319</v>
      </c>
      <c r="B318" s="29" t="s">
        <v>117</v>
      </c>
      <c r="C318" s="29" t="s">
        <v>363</v>
      </c>
      <c r="D318" s="127" t="s">
        <v>1595</v>
      </c>
      <c r="E318" s="54" t="s">
        <v>412</v>
      </c>
      <c r="F318" s="29" t="s">
        <v>5977</v>
      </c>
      <c r="G318" s="80">
        <v>45536</v>
      </c>
      <c r="H318" s="80">
        <v>45566</v>
      </c>
      <c r="I318" s="29" t="s">
        <v>124</v>
      </c>
      <c r="J318" s="29" t="s">
        <v>125</v>
      </c>
      <c r="K318" s="97" t="s">
        <v>1143</v>
      </c>
      <c r="L318" s="98" t="s">
        <v>78</v>
      </c>
      <c r="M318" s="29">
        <v>6</v>
      </c>
      <c r="N318" s="104" t="s">
        <v>5743</v>
      </c>
      <c r="O318" s="91">
        <v>45579.46875</v>
      </c>
      <c r="P318" s="52"/>
      <c r="Q318" s="52"/>
      <c r="R318" s="128"/>
      <c r="S318" s="128"/>
      <c r="T318" s="52"/>
      <c r="U318" s="52" t="s">
        <v>5744</v>
      </c>
      <c r="V318" t="s">
        <v>1595</v>
      </c>
      <c r="W318" t="s">
        <v>5736</v>
      </c>
      <c r="X318" t="s">
        <v>132</v>
      </c>
      <c r="Y318" t="s">
        <v>3620</v>
      </c>
    </row>
    <row r="319" spans="1:21">
      <c r="A319" s="109">
        <v>320</v>
      </c>
      <c r="B319" s="29" t="s">
        <v>117</v>
      </c>
      <c r="C319" s="29" t="s">
        <v>363</v>
      </c>
      <c r="D319" s="127" t="s">
        <v>1595</v>
      </c>
      <c r="E319" s="54" t="s">
        <v>412</v>
      </c>
      <c r="F319" s="29" t="s">
        <v>5977</v>
      </c>
      <c r="G319" s="80">
        <v>45597</v>
      </c>
      <c r="H319" s="80">
        <v>45627</v>
      </c>
      <c r="I319" s="29" t="s">
        <v>124</v>
      </c>
      <c r="J319" s="29" t="s">
        <v>125</v>
      </c>
      <c r="K319" s="97" t="s">
        <v>1143</v>
      </c>
      <c r="L319" s="98" t="s">
        <v>78</v>
      </c>
      <c r="M319" s="29">
        <v>6</v>
      </c>
      <c r="N319" s="91"/>
      <c r="O319" s="91"/>
      <c r="P319" s="52"/>
      <c r="Q319" s="52"/>
      <c r="R319" s="128"/>
      <c r="S319" s="128"/>
      <c r="T319" s="52"/>
      <c r="U319" s="52"/>
    </row>
    <row r="320" ht="36" spans="1:25">
      <c r="A320" s="109">
        <v>321</v>
      </c>
      <c r="B320" s="29" t="s">
        <v>117</v>
      </c>
      <c r="C320" s="29" t="s">
        <v>363</v>
      </c>
      <c r="D320" s="127" t="s">
        <v>1605</v>
      </c>
      <c r="E320" s="54" t="s">
        <v>412</v>
      </c>
      <c r="F320" s="29" t="s">
        <v>5977</v>
      </c>
      <c r="G320" s="80">
        <v>45292</v>
      </c>
      <c r="H320" s="80">
        <v>45323</v>
      </c>
      <c r="I320" s="29" t="s">
        <v>124</v>
      </c>
      <c r="J320" s="29" t="s">
        <v>125</v>
      </c>
      <c r="K320" s="97" t="s">
        <v>1143</v>
      </c>
      <c r="L320" s="98" t="s">
        <v>78</v>
      </c>
      <c r="M320" s="29">
        <v>6</v>
      </c>
      <c r="N320" s="34" t="s">
        <v>5734</v>
      </c>
      <c r="O320" s="65">
        <v>45317.6138888889</v>
      </c>
      <c r="P320" s="35"/>
      <c r="Q320" s="35"/>
      <c r="R320" s="40"/>
      <c r="S320" s="40"/>
      <c r="T320" s="36"/>
      <c r="U320" s="34" t="s">
        <v>5735</v>
      </c>
      <c r="V320" s="34" t="s">
        <v>1605</v>
      </c>
      <c r="W320" t="s">
        <v>5736</v>
      </c>
      <c r="X320" t="s">
        <v>132</v>
      </c>
      <c r="Y320" t="s">
        <v>133</v>
      </c>
    </row>
    <row r="321" ht="36" spans="1:25">
      <c r="A321" s="109">
        <v>322</v>
      </c>
      <c r="B321" s="29" t="s">
        <v>117</v>
      </c>
      <c r="C321" s="29" t="s">
        <v>363</v>
      </c>
      <c r="D321" s="127" t="s">
        <v>1605</v>
      </c>
      <c r="E321" s="54" t="s">
        <v>412</v>
      </c>
      <c r="F321" s="29" t="s">
        <v>5977</v>
      </c>
      <c r="G321" s="80">
        <v>45352</v>
      </c>
      <c r="H321" s="80">
        <v>45383</v>
      </c>
      <c r="I321" s="29" t="s">
        <v>124</v>
      </c>
      <c r="J321" s="29" t="s">
        <v>125</v>
      </c>
      <c r="K321" s="97" t="s">
        <v>1143</v>
      </c>
      <c r="L321" s="98" t="s">
        <v>78</v>
      </c>
      <c r="M321" s="29">
        <v>6</v>
      </c>
      <c r="N321" s="34" t="s">
        <v>5737</v>
      </c>
      <c r="O321" s="65">
        <v>45358.3888888889</v>
      </c>
      <c r="P321" s="35"/>
      <c r="Q321" s="35"/>
      <c r="R321" s="40"/>
      <c r="S321" s="40"/>
      <c r="T321" s="36"/>
      <c r="U321" s="34" t="s">
        <v>5738</v>
      </c>
      <c r="V321" s="34" t="s">
        <v>1605</v>
      </c>
      <c r="W321" t="s">
        <v>5736</v>
      </c>
      <c r="X321" t="s">
        <v>132</v>
      </c>
      <c r="Y321" t="s">
        <v>163</v>
      </c>
    </row>
    <row r="322" ht="36" spans="1:25">
      <c r="A322" s="109">
        <v>323</v>
      </c>
      <c r="B322" s="29" t="s">
        <v>117</v>
      </c>
      <c r="C322" s="29" t="s">
        <v>363</v>
      </c>
      <c r="D322" s="127" t="s">
        <v>1605</v>
      </c>
      <c r="E322" s="54" t="s">
        <v>412</v>
      </c>
      <c r="F322" s="29" t="s">
        <v>5977</v>
      </c>
      <c r="G322" s="80">
        <v>45413</v>
      </c>
      <c r="H322" s="80">
        <v>45444</v>
      </c>
      <c r="I322" s="29" t="s">
        <v>124</v>
      </c>
      <c r="J322" s="29" t="s">
        <v>125</v>
      </c>
      <c r="K322" s="97" t="s">
        <v>1143</v>
      </c>
      <c r="L322" s="98" t="s">
        <v>78</v>
      </c>
      <c r="M322" s="29">
        <v>6</v>
      </c>
      <c r="N322" s="34" t="s">
        <v>5739</v>
      </c>
      <c r="O322" s="65">
        <v>45434.4618055556</v>
      </c>
      <c r="P322" s="35"/>
      <c r="Q322" s="35"/>
      <c r="R322" s="40"/>
      <c r="S322" s="40"/>
      <c r="T322" s="36"/>
      <c r="U322" s="34" t="s">
        <v>5740</v>
      </c>
      <c r="V322" s="34" t="s">
        <v>1605</v>
      </c>
      <c r="W322" t="s">
        <v>5736</v>
      </c>
      <c r="X322" t="s">
        <v>132</v>
      </c>
      <c r="Y322" t="s">
        <v>438</v>
      </c>
    </row>
    <row r="323" ht="36" spans="1:25">
      <c r="A323" s="109">
        <v>324</v>
      </c>
      <c r="B323" s="29" t="s">
        <v>117</v>
      </c>
      <c r="C323" s="29" t="s">
        <v>363</v>
      </c>
      <c r="D323" s="127" t="s">
        <v>1605</v>
      </c>
      <c r="E323" s="54" t="s">
        <v>412</v>
      </c>
      <c r="F323" s="29" t="s">
        <v>5977</v>
      </c>
      <c r="G323" s="80">
        <v>45474</v>
      </c>
      <c r="H323" s="80">
        <v>45505</v>
      </c>
      <c r="I323" s="29" t="s">
        <v>124</v>
      </c>
      <c r="J323" s="29" t="s">
        <v>125</v>
      </c>
      <c r="K323" s="97" t="s">
        <v>1143</v>
      </c>
      <c r="L323" s="98" t="s">
        <v>78</v>
      </c>
      <c r="M323" s="29">
        <v>6</v>
      </c>
      <c r="N323" s="104" t="s">
        <v>5741</v>
      </c>
      <c r="O323" s="91">
        <v>45502.4131944444</v>
      </c>
      <c r="P323" s="52"/>
      <c r="Q323" s="52"/>
      <c r="R323" s="128"/>
      <c r="S323" s="128"/>
      <c r="T323" s="52"/>
      <c r="U323" s="52" t="s">
        <v>5742</v>
      </c>
      <c r="V323" t="s">
        <v>1605</v>
      </c>
      <c r="W323" t="s">
        <v>5736</v>
      </c>
      <c r="X323" t="s">
        <v>132</v>
      </c>
      <c r="Y323" t="s">
        <v>138</v>
      </c>
    </row>
    <row r="324" ht="36" spans="1:25">
      <c r="A324" s="109">
        <v>325</v>
      </c>
      <c r="B324" s="29" t="s">
        <v>117</v>
      </c>
      <c r="C324" s="29" t="s">
        <v>363</v>
      </c>
      <c r="D324" s="127" t="s">
        <v>1605</v>
      </c>
      <c r="E324" s="54" t="s">
        <v>412</v>
      </c>
      <c r="F324" s="29" t="s">
        <v>5977</v>
      </c>
      <c r="G324" s="80">
        <v>45536</v>
      </c>
      <c r="H324" s="80">
        <v>45566</v>
      </c>
      <c r="I324" s="29" t="s">
        <v>124</v>
      </c>
      <c r="J324" s="29" t="s">
        <v>125</v>
      </c>
      <c r="K324" s="97" t="s">
        <v>1143</v>
      </c>
      <c r="L324" s="98" t="s">
        <v>78</v>
      </c>
      <c r="M324" s="29">
        <v>6</v>
      </c>
      <c r="N324" s="104" t="s">
        <v>5743</v>
      </c>
      <c r="O324" s="91">
        <v>45579.46875</v>
      </c>
      <c r="P324" s="52"/>
      <c r="Q324" s="52"/>
      <c r="R324" s="128"/>
      <c r="S324" s="128"/>
      <c r="T324" s="52"/>
      <c r="U324" s="52" t="s">
        <v>5744</v>
      </c>
      <c r="V324" t="s">
        <v>1605</v>
      </c>
      <c r="W324" t="s">
        <v>5736</v>
      </c>
      <c r="X324" t="s">
        <v>132</v>
      </c>
      <c r="Y324" t="s">
        <v>3620</v>
      </c>
    </row>
    <row r="325" spans="1:21">
      <c r="A325" s="109">
        <v>326</v>
      </c>
      <c r="B325" s="29" t="s">
        <v>117</v>
      </c>
      <c r="C325" s="29" t="s">
        <v>363</v>
      </c>
      <c r="D325" s="127" t="s">
        <v>1605</v>
      </c>
      <c r="E325" s="54" t="s">
        <v>412</v>
      </c>
      <c r="F325" s="29" t="s">
        <v>5977</v>
      </c>
      <c r="G325" s="80">
        <v>45597</v>
      </c>
      <c r="H325" s="80">
        <v>45627</v>
      </c>
      <c r="I325" s="29" t="s">
        <v>124</v>
      </c>
      <c r="J325" s="29" t="s">
        <v>125</v>
      </c>
      <c r="K325" s="97" t="s">
        <v>1143</v>
      </c>
      <c r="L325" s="98" t="s">
        <v>78</v>
      </c>
      <c r="M325" s="29">
        <v>6</v>
      </c>
      <c r="N325" s="91"/>
      <c r="O325" s="91"/>
      <c r="P325" s="52"/>
      <c r="Q325" s="52"/>
      <c r="R325" s="128"/>
      <c r="S325" s="128"/>
      <c r="T325" s="52"/>
      <c r="U325" s="52"/>
    </row>
    <row r="326" ht="409.5" spans="1:25">
      <c r="A326" s="109">
        <v>327</v>
      </c>
      <c r="B326" s="29" t="s">
        <v>117</v>
      </c>
      <c r="C326" s="132" t="s">
        <v>150</v>
      </c>
      <c r="D326" s="127" t="s">
        <v>1624</v>
      </c>
      <c r="E326" s="54" t="s">
        <v>157</v>
      </c>
      <c r="F326" s="29" t="s">
        <v>5977</v>
      </c>
      <c r="G326" s="80">
        <v>45292</v>
      </c>
      <c r="H326" s="80">
        <v>45323</v>
      </c>
      <c r="I326" s="132" t="s">
        <v>124</v>
      </c>
      <c r="J326" s="132" t="s">
        <v>125</v>
      </c>
      <c r="K326" s="135" t="s">
        <v>1143</v>
      </c>
      <c r="L326" s="136" t="s">
        <v>78</v>
      </c>
      <c r="M326" s="29">
        <v>3</v>
      </c>
      <c r="N326" s="34" t="s">
        <v>5751</v>
      </c>
      <c r="O326" s="65">
        <v>45313.6805555556</v>
      </c>
      <c r="P326" s="35"/>
      <c r="Q326" s="35"/>
      <c r="R326" s="40"/>
      <c r="S326" s="40"/>
      <c r="T326" s="36"/>
      <c r="U326" s="34" t="s">
        <v>5752</v>
      </c>
      <c r="V326" s="34" t="s">
        <v>1624</v>
      </c>
      <c r="W326" s="123" t="s">
        <v>5753</v>
      </c>
      <c r="X326" t="s">
        <v>132</v>
      </c>
      <c r="Y326" t="s">
        <v>133</v>
      </c>
    </row>
    <row r="327" ht="409.5" spans="1:25">
      <c r="A327" s="109">
        <v>328</v>
      </c>
      <c r="B327" s="29" t="s">
        <v>117</v>
      </c>
      <c r="C327" s="132" t="s">
        <v>150</v>
      </c>
      <c r="D327" s="127" t="s">
        <v>1624</v>
      </c>
      <c r="E327" s="54" t="s">
        <v>157</v>
      </c>
      <c r="F327" s="29" t="s">
        <v>5977</v>
      </c>
      <c r="G327" s="80">
        <v>45352</v>
      </c>
      <c r="H327" s="80">
        <v>45383</v>
      </c>
      <c r="I327" s="132" t="s">
        <v>124</v>
      </c>
      <c r="J327" s="132" t="s">
        <v>125</v>
      </c>
      <c r="K327" s="135" t="s">
        <v>1143</v>
      </c>
      <c r="L327" s="136" t="s">
        <v>78</v>
      </c>
      <c r="M327" s="29">
        <v>3</v>
      </c>
      <c r="N327" s="34" t="s">
        <v>5751</v>
      </c>
      <c r="O327" s="65">
        <v>45313.6805555556</v>
      </c>
      <c r="P327" s="35"/>
      <c r="Q327" s="35"/>
      <c r="R327" s="40"/>
      <c r="S327" s="40"/>
      <c r="T327" s="36"/>
      <c r="U327" s="34" t="s">
        <v>5752</v>
      </c>
      <c r="V327" s="34" t="s">
        <v>1624</v>
      </c>
      <c r="W327" s="123" t="s">
        <v>5753</v>
      </c>
      <c r="X327" t="s">
        <v>132</v>
      </c>
      <c r="Y327" t="s">
        <v>133</v>
      </c>
    </row>
    <row r="328" ht="409.5" spans="1:25">
      <c r="A328" s="109">
        <v>329</v>
      </c>
      <c r="B328" s="29" t="s">
        <v>117</v>
      </c>
      <c r="C328" s="132" t="s">
        <v>150</v>
      </c>
      <c r="D328" s="127" t="s">
        <v>1624</v>
      </c>
      <c r="E328" s="54" t="s">
        <v>157</v>
      </c>
      <c r="F328" s="29" t="s">
        <v>5977</v>
      </c>
      <c r="G328" s="80">
        <v>45413</v>
      </c>
      <c r="H328" s="80">
        <v>45444</v>
      </c>
      <c r="I328" s="132" t="s">
        <v>124</v>
      </c>
      <c r="J328" s="132" t="s">
        <v>125</v>
      </c>
      <c r="K328" s="135" t="s">
        <v>1143</v>
      </c>
      <c r="L328" s="136" t="s">
        <v>78</v>
      </c>
      <c r="M328" s="29">
        <v>3</v>
      </c>
      <c r="N328" s="34" t="s">
        <v>5751</v>
      </c>
      <c r="O328" s="65">
        <v>45313.6805555556</v>
      </c>
      <c r="P328" s="35"/>
      <c r="Q328" s="35"/>
      <c r="R328" s="40"/>
      <c r="S328" s="40"/>
      <c r="T328" s="36"/>
      <c r="U328" s="34" t="s">
        <v>5752</v>
      </c>
      <c r="V328" s="34" t="s">
        <v>1624</v>
      </c>
      <c r="W328" s="123" t="s">
        <v>5753</v>
      </c>
      <c r="X328" s="124" t="s">
        <v>132</v>
      </c>
      <c r="Y328" s="124" t="s">
        <v>133</v>
      </c>
    </row>
    <row r="329" ht="337.5" spans="1:25">
      <c r="A329" s="109">
        <v>330</v>
      </c>
      <c r="B329" s="29" t="s">
        <v>117</v>
      </c>
      <c r="C329" s="132" t="s">
        <v>150</v>
      </c>
      <c r="D329" s="127" t="s">
        <v>1624</v>
      </c>
      <c r="E329" s="54" t="s">
        <v>157</v>
      </c>
      <c r="F329" s="29" t="s">
        <v>5977</v>
      </c>
      <c r="G329" s="80">
        <v>45474</v>
      </c>
      <c r="H329" s="80">
        <v>45505</v>
      </c>
      <c r="I329" s="132" t="s">
        <v>124</v>
      </c>
      <c r="J329" s="132" t="s">
        <v>125</v>
      </c>
      <c r="K329" s="135" t="s">
        <v>1143</v>
      </c>
      <c r="L329" s="136" t="s">
        <v>78</v>
      </c>
      <c r="M329" s="29">
        <v>3</v>
      </c>
      <c r="N329" s="104" t="s">
        <v>5754</v>
      </c>
      <c r="O329" s="91">
        <v>45533.5</v>
      </c>
      <c r="P329" s="52"/>
      <c r="Q329" s="52"/>
      <c r="R329" s="128"/>
      <c r="S329" s="128"/>
      <c r="T329" s="52"/>
      <c r="U329" s="93" t="s">
        <v>5755</v>
      </c>
      <c r="V329" t="s">
        <v>1624</v>
      </c>
      <c r="W329" s="123" t="s">
        <v>5756</v>
      </c>
      <c r="X329" t="s">
        <v>132</v>
      </c>
      <c r="Y329" t="s">
        <v>498</v>
      </c>
    </row>
    <row r="330" ht="337.5" spans="1:25">
      <c r="A330" s="109">
        <v>331</v>
      </c>
      <c r="B330" s="29" t="s">
        <v>117</v>
      </c>
      <c r="C330" s="132" t="s">
        <v>150</v>
      </c>
      <c r="D330" s="127" t="s">
        <v>1624</v>
      </c>
      <c r="E330" s="54" t="s">
        <v>157</v>
      </c>
      <c r="F330" s="29" t="s">
        <v>5977</v>
      </c>
      <c r="G330" s="80">
        <v>45536</v>
      </c>
      <c r="H330" s="80">
        <v>45566</v>
      </c>
      <c r="I330" s="132" t="s">
        <v>124</v>
      </c>
      <c r="J330" s="132" t="s">
        <v>125</v>
      </c>
      <c r="K330" s="135" t="s">
        <v>1143</v>
      </c>
      <c r="L330" s="136" t="s">
        <v>78</v>
      </c>
      <c r="M330" s="29">
        <v>3</v>
      </c>
      <c r="N330" s="104" t="s">
        <v>5754</v>
      </c>
      <c r="O330" s="91">
        <v>45533.5</v>
      </c>
      <c r="P330" s="52"/>
      <c r="Q330" s="52"/>
      <c r="R330" s="128"/>
      <c r="S330" s="128"/>
      <c r="T330" s="52"/>
      <c r="U330" s="93" t="s">
        <v>5755</v>
      </c>
      <c r="V330" t="s">
        <v>1624</v>
      </c>
      <c r="W330" s="123" t="s">
        <v>5756</v>
      </c>
      <c r="X330" t="s">
        <v>132</v>
      </c>
      <c r="Y330" t="s">
        <v>498</v>
      </c>
    </row>
    <row r="331" ht="337.5" spans="1:25">
      <c r="A331" s="109">
        <v>332</v>
      </c>
      <c r="B331" s="29" t="s">
        <v>117</v>
      </c>
      <c r="C331" s="132" t="s">
        <v>150</v>
      </c>
      <c r="D331" s="127" t="s">
        <v>1624</v>
      </c>
      <c r="E331" s="54" t="s">
        <v>157</v>
      </c>
      <c r="F331" s="29" t="s">
        <v>5977</v>
      </c>
      <c r="G331" s="80">
        <v>45597</v>
      </c>
      <c r="H331" s="80">
        <v>45627</v>
      </c>
      <c r="I331" s="132" t="s">
        <v>124</v>
      </c>
      <c r="J331" s="132" t="s">
        <v>125</v>
      </c>
      <c r="K331" s="135" t="s">
        <v>1143</v>
      </c>
      <c r="L331" s="136" t="s">
        <v>78</v>
      </c>
      <c r="M331" s="29">
        <v>3</v>
      </c>
      <c r="N331" s="104" t="s">
        <v>5754</v>
      </c>
      <c r="O331" s="91">
        <v>45533.5</v>
      </c>
      <c r="P331" s="52"/>
      <c r="Q331" s="52"/>
      <c r="R331" s="128"/>
      <c r="S331" s="128"/>
      <c r="T331" s="52"/>
      <c r="U331" s="93" t="s">
        <v>5755</v>
      </c>
      <c r="V331" t="s">
        <v>1624</v>
      </c>
      <c r="W331" s="123" t="s">
        <v>5756</v>
      </c>
      <c r="X331" t="s">
        <v>132</v>
      </c>
      <c r="Y331" t="s">
        <v>498</v>
      </c>
    </row>
    <row r="332" ht="36" spans="1:25">
      <c r="A332" s="109">
        <v>333</v>
      </c>
      <c r="B332" s="29" t="s">
        <v>117</v>
      </c>
      <c r="C332" s="132" t="s">
        <v>150</v>
      </c>
      <c r="D332" s="127" t="s">
        <v>1633</v>
      </c>
      <c r="E332" s="57" t="s">
        <v>455</v>
      </c>
      <c r="F332" s="29" t="s">
        <v>5977</v>
      </c>
      <c r="G332" s="80">
        <v>45292</v>
      </c>
      <c r="H332" s="80">
        <v>45323</v>
      </c>
      <c r="I332" s="132" t="s">
        <v>124</v>
      </c>
      <c r="J332" s="132" t="s">
        <v>125</v>
      </c>
      <c r="K332" s="135" t="s">
        <v>1143</v>
      </c>
      <c r="L332" s="136" t="s">
        <v>78</v>
      </c>
      <c r="M332" s="29">
        <v>3</v>
      </c>
      <c r="N332" s="34" t="s">
        <v>5662</v>
      </c>
      <c r="O332" s="65">
        <v>45313.6805555556</v>
      </c>
      <c r="P332" s="35"/>
      <c r="Q332" s="35"/>
      <c r="R332" s="40"/>
      <c r="S332" s="40"/>
      <c r="T332" s="36"/>
      <c r="U332" s="34" t="s">
        <v>5757</v>
      </c>
      <c r="V332" s="34" t="s">
        <v>1633</v>
      </c>
      <c r="W332" t="s">
        <v>5758</v>
      </c>
      <c r="X332" t="s">
        <v>132</v>
      </c>
      <c r="Y332" t="s">
        <v>133</v>
      </c>
    </row>
    <row r="333" ht="337.5" spans="1:25">
      <c r="A333" s="109">
        <v>334</v>
      </c>
      <c r="B333" s="29" t="s">
        <v>117</v>
      </c>
      <c r="C333" s="132" t="s">
        <v>150</v>
      </c>
      <c r="D333" s="127" t="s">
        <v>1633</v>
      </c>
      <c r="E333" s="57" t="s">
        <v>455</v>
      </c>
      <c r="F333" s="29" t="s">
        <v>5977</v>
      </c>
      <c r="G333" s="80">
        <v>45352</v>
      </c>
      <c r="H333" s="80">
        <v>45383</v>
      </c>
      <c r="I333" s="132" t="s">
        <v>124</v>
      </c>
      <c r="J333" s="132" t="s">
        <v>125</v>
      </c>
      <c r="K333" s="135" t="s">
        <v>1143</v>
      </c>
      <c r="L333" s="136" t="s">
        <v>78</v>
      </c>
      <c r="M333" s="29">
        <v>3</v>
      </c>
      <c r="N333" s="34" t="s">
        <v>5759</v>
      </c>
      <c r="O333" s="65">
        <v>45313.6805555556</v>
      </c>
      <c r="P333" s="35"/>
      <c r="Q333" s="35"/>
      <c r="R333" s="40"/>
      <c r="S333" s="40"/>
      <c r="T333" s="36"/>
      <c r="U333" s="34" t="s">
        <v>5760</v>
      </c>
      <c r="V333" s="34" t="s">
        <v>1633</v>
      </c>
      <c r="W333" s="123" t="s">
        <v>5756</v>
      </c>
      <c r="X333" t="s">
        <v>132</v>
      </c>
      <c r="Y333" t="s">
        <v>133</v>
      </c>
    </row>
    <row r="334" ht="409.5" spans="1:25">
      <c r="A334" s="109">
        <v>335</v>
      </c>
      <c r="B334" s="34" t="s">
        <v>117</v>
      </c>
      <c r="C334" s="89" t="s">
        <v>150</v>
      </c>
      <c r="D334" s="58" t="s">
        <v>1633</v>
      </c>
      <c r="E334" s="57" t="s">
        <v>455</v>
      </c>
      <c r="F334" s="29" t="s">
        <v>5977</v>
      </c>
      <c r="G334" s="80">
        <v>45413</v>
      </c>
      <c r="H334" s="80">
        <v>45444</v>
      </c>
      <c r="I334" s="89" t="s">
        <v>124</v>
      </c>
      <c r="J334" s="89" t="s">
        <v>125</v>
      </c>
      <c r="K334" s="135" t="s">
        <v>1143</v>
      </c>
      <c r="L334" s="136" t="s">
        <v>78</v>
      </c>
      <c r="M334" s="29">
        <v>3</v>
      </c>
      <c r="N334" s="34" t="s">
        <v>5751</v>
      </c>
      <c r="O334" s="65">
        <v>45313.6805555556</v>
      </c>
      <c r="P334" s="35"/>
      <c r="Q334" s="35"/>
      <c r="R334" s="40"/>
      <c r="S334" s="40"/>
      <c r="T334" s="36"/>
      <c r="U334" s="34" t="s">
        <v>5752</v>
      </c>
      <c r="V334" s="34" t="s">
        <v>1633</v>
      </c>
      <c r="W334" s="123" t="s">
        <v>5753</v>
      </c>
      <c r="X334" s="124" t="s">
        <v>132</v>
      </c>
      <c r="Y334" s="124" t="s">
        <v>133</v>
      </c>
    </row>
    <row r="335" ht="409.5" spans="1:25">
      <c r="A335" s="109">
        <v>336</v>
      </c>
      <c r="B335" s="34" t="s">
        <v>117</v>
      </c>
      <c r="C335" s="89" t="s">
        <v>150</v>
      </c>
      <c r="D335" s="58" t="s">
        <v>1633</v>
      </c>
      <c r="E335" s="57" t="s">
        <v>455</v>
      </c>
      <c r="F335" s="29" t="s">
        <v>5977</v>
      </c>
      <c r="G335" s="80">
        <v>45474</v>
      </c>
      <c r="H335" s="80">
        <v>45505</v>
      </c>
      <c r="I335" s="89" t="s">
        <v>124</v>
      </c>
      <c r="J335" s="89" t="s">
        <v>125</v>
      </c>
      <c r="K335" s="135" t="s">
        <v>1143</v>
      </c>
      <c r="L335" s="136" t="s">
        <v>78</v>
      </c>
      <c r="M335" s="29">
        <v>3</v>
      </c>
      <c r="N335" s="104" t="s">
        <v>5761</v>
      </c>
      <c r="O335" s="91">
        <v>45313.6805555556</v>
      </c>
      <c r="P335" s="52"/>
      <c r="Q335" s="52"/>
      <c r="R335" s="128"/>
      <c r="S335" s="128"/>
      <c r="T335" s="52"/>
      <c r="U335" s="93" t="s">
        <v>5762</v>
      </c>
      <c r="V335" t="s">
        <v>1633</v>
      </c>
      <c r="W335" s="123" t="s">
        <v>5763</v>
      </c>
      <c r="X335" t="s">
        <v>132</v>
      </c>
      <c r="Y335" t="s">
        <v>133</v>
      </c>
    </row>
    <row r="336" ht="409.5" spans="1:25">
      <c r="A336" s="109">
        <v>337</v>
      </c>
      <c r="B336" s="34" t="s">
        <v>117</v>
      </c>
      <c r="C336" s="89" t="s">
        <v>150</v>
      </c>
      <c r="D336" s="58" t="s">
        <v>1633</v>
      </c>
      <c r="E336" s="57" t="s">
        <v>455</v>
      </c>
      <c r="F336" s="29" t="s">
        <v>5977</v>
      </c>
      <c r="G336" s="80">
        <v>45536</v>
      </c>
      <c r="H336" s="80">
        <v>45566</v>
      </c>
      <c r="I336" s="89" t="s">
        <v>124</v>
      </c>
      <c r="J336" s="89" t="s">
        <v>125</v>
      </c>
      <c r="K336" s="135" t="s">
        <v>1143</v>
      </c>
      <c r="L336" s="136" t="s">
        <v>78</v>
      </c>
      <c r="M336" s="29">
        <v>3</v>
      </c>
      <c r="N336" s="104" t="s">
        <v>5764</v>
      </c>
      <c r="O336" s="91">
        <v>45313.6805555556</v>
      </c>
      <c r="P336" s="52"/>
      <c r="Q336" s="52"/>
      <c r="R336" s="128"/>
      <c r="S336" s="128"/>
      <c r="T336" s="52"/>
      <c r="U336" s="93" t="s">
        <v>5765</v>
      </c>
      <c r="V336" t="s">
        <v>1633</v>
      </c>
      <c r="W336" s="123" t="s">
        <v>5766</v>
      </c>
      <c r="X336" t="s">
        <v>132</v>
      </c>
      <c r="Y336" t="s">
        <v>133</v>
      </c>
    </row>
    <row r="337" ht="409.5" spans="1:25">
      <c r="A337" s="109">
        <v>338</v>
      </c>
      <c r="B337" s="34" t="s">
        <v>117</v>
      </c>
      <c r="C337" s="89" t="s">
        <v>150</v>
      </c>
      <c r="D337" s="58" t="s">
        <v>1633</v>
      </c>
      <c r="E337" s="57" t="s">
        <v>455</v>
      </c>
      <c r="F337" s="29" t="s">
        <v>5977</v>
      </c>
      <c r="G337" s="80">
        <v>45597</v>
      </c>
      <c r="H337" s="80">
        <v>45627</v>
      </c>
      <c r="I337" s="89" t="s">
        <v>124</v>
      </c>
      <c r="J337" s="89" t="s">
        <v>125</v>
      </c>
      <c r="K337" s="135" t="s">
        <v>1143</v>
      </c>
      <c r="L337" s="136" t="s">
        <v>78</v>
      </c>
      <c r="M337" s="29">
        <v>3</v>
      </c>
      <c r="N337" s="104" t="s">
        <v>5764</v>
      </c>
      <c r="O337" s="91">
        <v>45313.6805555556</v>
      </c>
      <c r="P337" s="52"/>
      <c r="Q337" s="52"/>
      <c r="R337" s="128"/>
      <c r="S337" s="128"/>
      <c r="T337" s="52"/>
      <c r="U337" s="93" t="s">
        <v>5765</v>
      </c>
      <c r="V337" t="s">
        <v>1633</v>
      </c>
      <c r="W337" s="123" t="s">
        <v>5766</v>
      </c>
      <c r="X337" t="s">
        <v>132</v>
      </c>
      <c r="Y337" t="s">
        <v>133</v>
      </c>
    </row>
    <row r="338" ht="409.5" spans="1:25">
      <c r="A338" s="109">
        <v>339</v>
      </c>
      <c r="B338" s="52" t="s">
        <v>117</v>
      </c>
      <c r="C338" s="52" t="s">
        <v>150</v>
      </c>
      <c r="D338" s="58" t="s">
        <v>1642</v>
      </c>
      <c r="E338" s="54" t="s">
        <v>412</v>
      </c>
      <c r="F338" s="29" t="s">
        <v>5977</v>
      </c>
      <c r="G338" s="80">
        <v>45292</v>
      </c>
      <c r="H338" s="80">
        <v>45444</v>
      </c>
      <c r="I338" s="52" t="s">
        <v>124</v>
      </c>
      <c r="J338" s="52" t="s">
        <v>125</v>
      </c>
      <c r="K338" s="97" t="s">
        <v>1143</v>
      </c>
      <c r="L338" s="98" t="s">
        <v>78</v>
      </c>
      <c r="M338" s="52">
        <v>3</v>
      </c>
      <c r="N338" s="34" t="s">
        <v>5772</v>
      </c>
      <c r="O338" s="65">
        <v>45471.475</v>
      </c>
      <c r="P338" s="35"/>
      <c r="Q338" s="35"/>
      <c r="R338" s="40"/>
      <c r="S338" s="40"/>
      <c r="T338" s="36"/>
      <c r="U338" s="34" t="s">
        <v>5773</v>
      </c>
      <c r="V338" s="34" t="s">
        <v>1642</v>
      </c>
      <c r="W338" s="123" t="s">
        <v>5774</v>
      </c>
      <c r="X338" s="124" t="s">
        <v>132</v>
      </c>
      <c r="Y338" s="124" t="s">
        <v>425</v>
      </c>
    </row>
    <row r="339" spans="1:23">
      <c r="A339" s="109">
        <v>340</v>
      </c>
      <c r="B339" s="52" t="s">
        <v>117</v>
      </c>
      <c r="C339" s="52" t="s">
        <v>150</v>
      </c>
      <c r="D339" s="58" t="s">
        <v>1642</v>
      </c>
      <c r="E339" s="54" t="s">
        <v>412</v>
      </c>
      <c r="F339" s="29" t="s">
        <v>5977</v>
      </c>
      <c r="G339" s="80">
        <v>45474</v>
      </c>
      <c r="H339" s="80">
        <v>45627</v>
      </c>
      <c r="I339" s="52" t="s">
        <v>124</v>
      </c>
      <c r="J339" s="52" t="s">
        <v>125</v>
      </c>
      <c r="K339" s="97" t="s">
        <v>1143</v>
      </c>
      <c r="L339" s="98" t="s">
        <v>78</v>
      </c>
      <c r="M339" s="52">
        <v>3</v>
      </c>
      <c r="N339" s="104"/>
      <c r="O339" s="91"/>
      <c r="P339" s="52"/>
      <c r="Q339" s="52"/>
      <c r="R339" s="128"/>
      <c r="S339" s="128"/>
      <c r="T339" s="52"/>
      <c r="U339" s="93"/>
      <c r="W339" s="123"/>
    </row>
    <row r="340" ht="409.5" spans="1:25">
      <c r="A340" s="109">
        <v>341</v>
      </c>
      <c r="B340" s="52" t="s">
        <v>117</v>
      </c>
      <c r="C340" s="52" t="s">
        <v>150</v>
      </c>
      <c r="D340" s="58" t="s">
        <v>1648</v>
      </c>
      <c r="E340" s="54" t="s">
        <v>412</v>
      </c>
      <c r="F340" s="29" t="s">
        <v>5977</v>
      </c>
      <c r="G340" s="80">
        <v>45292</v>
      </c>
      <c r="H340" s="80">
        <v>45444</v>
      </c>
      <c r="I340" s="52" t="s">
        <v>124</v>
      </c>
      <c r="J340" s="52" t="s">
        <v>125</v>
      </c>
      <c r="K340" s="97" t="s">
        <v>1143</v>
      </c>
      <c r="L340" s="98" t="s">
        <v>78</v>
      </c>
      <c r="M340" s="52">
        <v>3</v>
      </c>
      <c r="N340" s="34" t="s">
        <v>5772</v>
      </c>
      <c r="O340" s="65">
        <v>45471.475</v>
      </c>
      <c r="P340" s="35"/>
      <c r="Q340" s="35"/>
      <c r="R340" s="40"/>
      <c r="S340" s="40"/>
      <c r="T340" s="36"/>
      <c r="U340" s="34" t="s">
        <v>5773</v>
      </c>
      <c r="V340" s="34" t="s">
        <v>1648</v>
      </c>
      <c r="W340" s="123" t="s">
        <v>5774</v>
      </c>
      <c r="X340" s="124" t="s">
        <v>132</v>
      </c>
      <c r="Y340" s="124" t="s">
        <v>425</v>
      </c>
    </row>
    <row r="341" spans="1:23">
      <c r="A341" s="109">
        <v>342</v>
      </c>
      <c r="B341" s="52" t="s">
        <v>117</v>
      </c>
      <c r="C341" s="52" t="s">
        <v>150</v>
      </c>
      <c r="D341" s="58" t="s">
        <v>1648</v>
      </c>
      <c r="E341" s="54" t="s">
        <v>412</v>
      </c>
      <c r="F341" s="29" t="s">
        <v>5977</v>
      </c>
      <c r="G341" s="80">
        <v>45474</v>
      </c>
      <c r="H341" s="80">
        <v>45627</v>
      </c>
      <c r="I341" s="52" t="s">
        <v>124</v>
      </c>
      <c r="J341" s="52" t="s">
        <v>125</v>
      </c>
      <c r="K341" s="97" t="s">
        <v>1143</v>
      </c>
      <c r="L341" s="98" t="s">
        <v>78</v>
      </c>
      <c r="M341" s="52">
        <v>3</v>
      </c>
      <c r="N341" s="104"/>
      <c r="O341" s="91"/>
      <c r="P341" s="52"/>
      <c r="Q341" s="52"/>
      <c r="R341" s="128"/>
      <c r="S341" s="128"/>
      <c r="T341" s="52"/>
      <c r="U341" s="93"/>
      <c r="W341" s="123"/>
    </row>
    <row r="342" ht="36" spans="1:25">
      <c r="A342" s="109">
        <v>343</v>
      </c>
      <c r="B342" s="52" t="s">
        <v>117</v>
      </c>
      <c r="C342" s="52" t="s">
        <v>150</v>
      </c>
      <c r="D342" s="58" t="s">
        <v>4461</v>
      </c>
      <c r="E342" s="54" t="s">
        <v>157</v>
      </c>
      <c r="F342" s="29" t="s">
        <v>5977</v>
      </c>
      <c r="G342" s="80">
        <v>45413</v>
      </c>
      <c r="H342" s="80">
        <v>45444</v>
      </c>
      <c r="I342" s="52" t="s">
        <v>124</v>
      </c>
      <c r="J342" s="52" t="s">
        <v>125</v>
      </c>
      <c r="K342" s="97" t="s">
        <v>1143</v>
      </c>
      <c r="L342" s="98" t="s">
        <v>78</v>
      </c>
      <c r="M342" s="52">
        <v>3</v>
      </c>
      <c r="N342" s="34" t="s">
        <v>5775</v>
      </c>
      <c r="O342" s="65">
        <v>45317.5104166667</v>
      </c>
      <c r="P342" s="35"/>
      <c r="Q342" s="35"/>
      <c r="R342" s="40"/>
      <c r="S342" s="40"/>
      <c r="T342" s="36"/>
      <c r="U342" s="34" t="s">
        <v>5776</v>
      </c>
      <c r="V342" s="34" t="s">
        <v>4464</v>
      </c>
      <c r="W342" t="s">
        <v>5777</v>
      </c>
      <c r="X342" t="s">
        <v>132</v>
      </c>
      <c r="Y342" t="s">
        <v>133</v>
      </c>
    </row>
    <row r="343" ht="409.5" spans="1:25">
      <c r="A343" s="109">
        <v>344</v>
      </c>
      <c r="B343" s="52" t="s">
        <v>117</v>
      </c>
      <c r="C343" s="52" t="s">
        <v>150</v>
      </c>
      <c r="D343" s="58" t="s">
        <v>4461</v>
      </c>
      <c r="E343" s="54" t="s">
        <v>157</v>
      </c>
      <c r="F343" s="29" t="s">
        <v>5977</v>
      </c>
      <c r="G343" s="80">
        <v>45474</v>
      </c>
      <c r="H343" s="80">
        <v>45536</v>
      </c>
      <c r="I343" s="52" t="s">
        <v>124</v>
      </c>
      <c r="J343" s="52" t="s">
        <v>125</v>
      </c>
      <c r="K343" s="97" t="s">
        <v>1143</v>
      </c>
      <c r="L343" s="98" t="s">
        <v>78</v>
      </c>
      <c r="M343" s="52">
        <v>3</v>
      </c>
      <c r="N343" s="104" t="s">
        <v>6140</v>
      </c>
      <c r="O343" s="91">
        <v>45583.4895833333</v>
      </c>
      <c r="P343" s="52"/>
      <c r="Q343" s="52"/>
      <c r="R343" s="128"/>
      <c r="S343" s="128"/>
      <c r="T343" s="52"/>
      <c r="U343" s="93" t="s">
        <v>6141</v>
      </c>
      <c r="V343" t="s">
        <v>4461</v>
      </c>
      <c r="W343" s="123" t="s">
        <v>6142</v>
      </c>
      <c r="X343" t="s">
        <v>132</v>
      </c>
      <c r="Y343" t="s">
        <v>3620</v>
      </c>
    </row>
    <row r="344" ht="36" spans="1:25">
      <c r="A344" s="109">
        <v>345</v>
      </c>
      <c r="B344" s="52" t="s">
        <v>117</v>
      </c>
      <c r="C344" s="52" t="s">
        <v>150</v>
      </c>
      <c r="D344" s="58" t="s">
        <v>4448</v>
      </c>
      <c r="E344" s="54" t="s">
        <v>412</v>
      </c>
      <c r="F344" s="29" t="s">
        <v>5977</v>
      </c>
      <c r="G344" s="80">
        <v>45413</v>
      </c>
      <c r="H344" s="80">
        <v>45444</v>
      </c>
      <c r="I344" s="52" t="s">
        <v>124</v>
      </c>
      <c r="J344" s="52" t="s">
        <v>125</v>
      </c>
      <c r="K344" s="97" t="s">
        <v>1143</v>
      </c>
      <c r="L344" s="98" t="s">
        <v>78</v>
      </c>
      <c r="M344" s="52">
        <v>3</v>
      </c>
      <c r="N344" s="34" t="s">
        <v>5797</v>
      </c>
      <c r="O344" s="65">
        <v>45450.4833333333</v>
      </c>
      <c r="P344" s="35"/>
      <c r="Q344" s="35"/>
      <c r="R344" s="40"/>
      <c r="S344" s="40"/>
      <c r="T344" s="36"/>
      <c r="U344" s="34" t="s">
        <v>5798</v>
      </c>
      <c r="V344" s="34" t="s">
        <v>4448</v>
      </c>
      <c r="W344" t="s">
        <v>5799</v>
      </c>
      <c r="X344" s="124" t="s">
        <v>132</v>
      </c>
      <c r="Y344" s="124" t="s">
        <v>425</v>
      </c>
    </row>
    <row r="345" ht="36" spans="1:25">
      <c r="A345" s="109">
        <v>346</v>
      </c>
      <c r="B345" s="52" t="s">
        <v>117</v>
      </c>
      <c r="C345" s="52" t="s">
        <v>150</v>
      </c>
      <c r="D345" s="58" t="s">
        <v>4448</v>
      </c>
      <c r="E345" s="54" t="s">
        <v>412</v>
      </c>
      <c r="F345" s="29" t="s">
        <v>5977</v>
      </c>
      <c r="G345" s="80">
        <v>45474</v>
      </c>
      <c r="H345" s="80">
        <v>45536</v>
      </c>
      <c r="I345" s="52" t="s">
        <v>124</v>
      </c>
      <c r="J345" s="52" t="s">
        <v>125</v>
      </c>
      <c r="K345" s="97" t="s">
        <v>1143</v>
      </c>
      <c r="L345" s="98" t="s">
        <v>78</v>
      </c>
      <c r="M345" s="52">
        <v>3</v>
      </c>
      <c r="N345" s="104" t="s">
        <v>5768</v>
      </c>
      <c r="O345" s="91">
        <v>45582.4895833333</v>
      </c>
      <c r="P345" s="52"/>
      <c r="Q345" s="52"/>
      <c r="R345" s="128"/>
      <c r="S345" s="128"/>
      <c r="T345" s="52"/>
      <c r="U345" s="52" t="s">
        <v>5800</v>
      </c>
      <c r="V345" t="s">
        <v>4448</v>
      </c>
      <c r="W345" t="s">
        <v>5799</v>
      </c>
      <c r="X345" t="s">
        <v>132</v>
      </c>
      <c r="Y345" t="s">
        <v>3620</v>
      </c>
    </row>
    <row r="346" ht="14.25" spans="1:22">
      <c r="A346" s="109">
        <v>347</v>
      </c>
      <c r="B346" s="52" t="s">
        <v>117</v>
      </c>
      <c r="C346" s="52" t="s">
        <v>150</v>
      </c>
      <c r="D346" s="92" t="s">
        <v>5801</v>
      </c>
      <c r="E346" s="54" t="s">
        <v>412</v>
      </c>
      <c r="F346" s="29" t="s">
        <v>5977</v>
      </c>
      <c r="G346" s="80">
        <v>45413</v>
      </c>
      <c r="H346" s="80">
        <v>45444</v>
      </c>
      <c r="I346" s="52" t="s">
        <v>124</v>
      </c>
      <c r="J346" s="52" t="s">
        <v>125</v>
      </c>
      <c r="K346" s="97" t="s">
        <v>1143</v>
      </c>
      <c r="L346" s="98" t="s">
        <v>78</v>
      </c>
      <c r="M346" s="52">
        <v>3</v>
      </c>
      <c r="N346" s="34"/>
      <c r="O346" s="34"/>
      <c r="P346" s="35"/>
      <c r="Q346" s="35"/>
      <c r="R346" s="40"/>
      <c r="S346" s="40"/>
      <c r="T346" s="36"/>
      <c r="U346" s="34"/>
      <c r="V346" s="34"/>
    </row>
    <row r="347" ht="409.5" spans="1:25">
      <c r="A347" s="109">
        <v>348</v>
      </c>
      <c r="B347" s="52" t="s">
        <v>117</v>
      </c>
      <c r="C347" s="52" t="s">
        <v>150</v>
      </c>
      <c r="D347" s="92" t="s">
        <v>5801</v>
      </c>
      <c r="E347" s="54" t="s">
        <v>412</v>
      </c>
      <c r="F347" s="29" t="s">
        <v>5977</v>
      </c>
      <c r="G347" s="80">
        <v>45474</v>
      </c>
      <c r="H347" s="80">
        <v>45536</v>
      </c>
      <c r="I347" s="52" t="s">
        <v>124</v>
      </c>
      <c r="J347" s="52" t="s">
        <v>125</v>
      </c>
      <c r="K347" s="97" t="s">
        <v>1143</v>
      </c>
      <c r="L347" s="98" t="s">
        <v>78</v>
      </c>
      <c r="M347" s="52">
        <v>3</v>
      </c>
      <c r="N347" s="104" t="s">
        <v>6140</v>
      </c>
      <c r="O347" s="91">
        <v>45583.4895833333</v>
      </c>
      <c r="P347" s="52"/>
      <c r="Q347" s="52"/>
      <c r="R347" s="128"/>
      <c r="S347" s="128"/>
      <c r="T347" s="52"/>
      <c r="U347" s="93" t="s">
        <v>6141</v>
      </c>
      <c r="V347" t="s">
        <v>5801</v>
      </c>
      <c r="W347" s="123" t="s">
        <v>6142</v>
      </c>
      <c r="X347" t="s">
        <v>132</v>
      </c>
      <c r="Y347" t="s">
        <v>3620</v>
      </c>
    </row>
    <row r="348" ht="409.5" spans="1:25">
      <c r="A348" s="109">
        <v>349</v>
      </c>
      <c r="B348" s="52" t="s">
        <v>117</v>
      </c>
      <c r="C348" s="52" t="s">
        <v>150</v>
      </c>
      <c r="D348" s="58" t="s">
        <v>4622</v>
      </c>
      <c r="E348" s="57" t="s">
        <v>157</v>
      </c>
      <c r="F348" s="29" t="s">
        <v>5977</v>
      </c>
      <c r="G348" s="80">
        <v>45292</v>
      </c>
      <c r="H348" s="80">
        <v>45444</v>
      </c>
      <c r="I348" s="52" t="s">
        <v>124</v>
      </c>
      <c r="J348" s="52" t="s">
        <v>125</v>
      </c>
      <c r="K348" s="97" t="s">
        <v>1143</v>
      </c>
      <c r="L348" s="98" t="s">
        <v>78</v>
      </c>
      <c r="M348" s="52">
        <v>3</v>
      </c>
      <c r="N348" s="34" t="s">
        <v>5860</v>
      </c>
      <c r="O348" s="65">
        <v>45315.6479166667</v>
      </c>
      <c r="P348" s="35"/>
      <c r="Q348" s="35"/>
      <c r="R348" s="40"/>
      <c r="S348" s="40"/>
      <c r="T348" s="36"/>
      <c r="U348" s="34" t="s">
        <v>5861</v>
      </c>
      <c r="V348" s="34" t="s">
        <v>4622</v>
      </c>
      <c r="W348" s="123" t="s">
        <v>5862</v>
      </c>
      <c r="X348" s="124" t="s">
        <v>132</v>
      </c>
      <c r="Y348" s="124" t="s">
        <v>133</v>
      </c>
    </row>
    <row r="349" ht="409.5" spans="1:25">
      <c r="A349" s="109">
        <v>350</v>
      </c>
      <c r="B349" s="52" t="s">
        <v>117</v>
      </c>
      <c r="C349" s="52" t="s">
        <v>150</v>
      </c>
      <c r="D349" s="58" t="s">
        <v>4622</v>
      </c>
      <c r="E349" s="57" t="s">
        <v>157</v>
      </c>
      <c r="F349" s="29" t="s">
        <v>5977</v>
      </c>
      <c r="G349" s="80">
        <v>45474</v>
      </c>
      <c r="H349" s="80">
        <v>45627</v>
      </c>
      <c r="I349" s="52" t="s">
        <v>124</v>
      </c>
      <c r="J349" s="52" t="s">
        <v>125</v>
      </c>
      <c r="K349" s="97" t="s">
        <v>1143</v>
      </c>
      <c r="L349" s="98" t="s">
        <v>78</v>
      </c>
      <c r="M349" s="52">
        <v>3</v>
      </c>
      <c r="N349" s="104" t="s">
        <v>5863</v>
      </c>
      <c r="O349" s="91">
        <v>45485.6770833333</v>
      </c>
      <c r="P349" s="52"/>
      <c r="Q349" s="52"/>
      <c r="R349" s="128"/>
      <c r="S349" s="128"/>
      <c r="T349" s="52"/>
      <c r="U349" s="93" t="s">
        <v>5864</v>
      </c>
      <c r="V349" t="s">
        <v>4622</v>
      </c>
      <c r="W349" s="123" t="s">
        <v>5865</v>
      </c>
      <c r="X349" t="s">
        <v>132</v>
      </c>
      <c r="Y349" t="s">
        <v>138</v>
      </c>
    </row>
    <row r="350" ht="14.25" spans="1:23">
      <c r="A350" s="109">
        <v>351</v>
      </c>
      <c r="B350" s="34" t="s">
        <v>117</v>
      </c>
      <c r="C350" s="47" t="s">
        <v>150</v>
      </c>
      <c r="D350" s="113" t="s">
        <v>1714</v>
      </c>
      <c r="E350" s="54" t="s">
        <v>412</v>
      </c>
      <c r="F350" s="55" t="s">
        <v>5977</v>
      </c>
      <c r="G350" s="80">
        <v>45292</v>
      </c>
      <c r="H350" s="80">
        <v>45352</v>
      </c>
      <c r="I350" s="34" t="s">
        <v>124</v>
      </c>
      <c r="J350" s="34" t="s">
        <v>125</v>
      </c>
      <c r="K350" s="48" t="s">
        <v>1143</v>
      </c>
      <c r="L350" s="107" t="s">
        <v>78</v>
      </c>
      <c r="M350" s="47">
        <v>3</v>
      </c>
      <c r="N350" s="34"/>
      <c r="O350" s="65"/>
      <c r="P350" s="35"/>
      <c r="Q350" s="35"/>
      <c r="R350" s="40"/>
      <c r="S350" s="40"/>
      <c r="T350" s="36"/>
      <c r="U350" s="34"/>
      <c r="V350" s="34"/>
      <c r="W350" s="123"/>
    </row>
    <row r="351" ht="409.5" spans="1:25">
      <c r="A351" s="109">
        <v>352</v>
      </c>
      <c r="B351" s="34" t="s">
        <v>117</v>
      </c>
      <c r="C351" s="47" t="s">
        <v>150</v>
      </c>
      <c r="D351" s="113" t="s">
        <v>1714</v>
      </c>
      <c r="E351" s="54" t="s">
        <v>412</v>
      </c>
      <c r="F351" s="55" t="s">
        <v>5977</v>
      </c>
      <c r="G351" s="80">
        <v>45383</v>
      </c>
      <c r="H351" s="80">
        <v>45444</v>
      </c>
      <c r="I351" s="34" t="s">
        <v>124</v>
      </c>
      <c r="J351" s="34" t="s">
        <v>125</v>
      </c>
      <c r="K351" s="48" t="s">
        <v>1143</v>
      </c>
      <c r="L351" s="107" t="s">
        <v>78</v>
      </c>
      <c r="M351" s="47">
        <v>3</v>
      </c>
      <c r="N351" s="34" t="s">
        <v>5866</v>
      </c>
      <c r="O351" s="65">
        <v>45455.4166666667</v>
      </c>
      <c r="P351" s="35"/>
      <c r="Q351" s="35"/>
      <c r="R351" s="40"/>
      <c r="S351" s="40"/>
      <c r="T351" s="36"/>
      <c r="U351" s="34" t="s">
        <v>5867</v>
      </c>
      <c r="V351" s="34" t="s">
        <v>1714</v>
      </c>
      <c r="W351" s="123" t="s">
        <v>5868</v>
      </c>
      <c r="X351" s="124" t="s">
        <v>132</v>
      </c>
      <c r="Y351" s="124" t="s">
        <v>425</v>
      </c>
    </row>
    <row r="352" ht="405" spans="1:25">
      <c r="A352" s="109"/>
      <c r="B352" s="34" t="s">
        <v>117</v>
      </c>
      <c r="C352" s="47" t="s">
        <v>150</v>
      </c>
      <c r="D352" s="113" t="s">
        <v>1714</v>
      </c>
      <c r="E352" s="54" t="s">
        <v>412</v>
      </c>
      <c r="F352" s="55" t="s">
        <v>5977</v>
      </c>
      <c r="G352" s="80">
        <v>45444</v>
      </c>
      <c r="H352" s="80">
        <v>45536</v>
      </c>
      <c r="I352" s="34" t="s">
        <v>124</v>
      </c>
      <c r="J352" s="34" t="s">
        <v>125</v>
      </c>
      <c r="K352" s="48" t="s">
        <v>1143</v>
      </c>
      <c r="L352" s="107" t="s">
        <v>78</v>
      </c>
      <c r="M352" s="47">
        <v>3</v>
      </c>
      <c r="N352" s="104" t="s">
        <v>5869</v>
      </c>
      <c r="O352" s="91">
        <v>45561.4736111111</v>
      </c>
      <c r="P352" s="52"/>
      <c r="Q352" s="52"/>
      <c r="R352" s="128"/>
      <c r="S352" s="128"/>
      <c r="T352" s="52"/>
      <c r="U352" s="93" t="s">
        <v>5870</v>
      </c>
      <c r="V352" t="s">
        <v>1714</v>
      </c>
      <c r="W352" s="123" t="s">
        <v>5871</v>
      </c>
      <c r="X352" t="s">
        <v>132</v>
      </c>
      <c r="Y352" t="s">
        <v>149</v>
      </c>
    </row>
    <row r="353" spans="1:21">
      <c r="A353" s="109"/>
      <c r="B353" s="34" t="s">
        <v>117</v>
      </c>
      <c r="C353" s="47" t="s">
        <v>150</v>
      </c>
      <c r="D353" s="113" t="s">
        <v>1714</v>
      </c>
      <c r="E353" s="54" t="s">
        <v>412</v>
      </c>
      <c r="F353" s="55" t="s">
        <v>5977</v>
      </c>
      <c r="G353" s="80">
        <v>45566</v>
      </c>
      <c r="H353" s="80">
        <v>45627</v>
      </c>
      <c r="I353" s="34" t="s">
        <v>124</v>
      </c>
      <c r="J353" s="34" t="s">
        <v>125</v>
      </c>
      <c r="K353" s="48" t="s">
        <v>1143</v>
      </c>
      <c r="L353" s="107" t="s">
        <v>78</v>
      </c>
      <c r="M353" s="47">
        <v>3</v>
      </c>
      <c r="N353" s="104"/>
      <c r="O353" s="91"/>
      <c r="P353" s="52"/>
      <c r="Q353" s="52"/>
      <c r="R353" s="128"/>
      <c r="S353" s="128"/>
      <c r="T353" s="52"/>
      <c r="U353" s="52"/>
    </row>
    <row r="354" ht="409.5" spans="1:25">
      <c r="A354" s="109">
        <v>353</v>
      </c>
      <c r="B354" s="34" t="s">
        <v>117</v>
      </c>
      <c r="C354" s="47" t="s">
        <v>150</v>
      </c>
      <c r="D354" s="92" t="s">
        <v>1719</v>
      </c>
      <c r="E354" s="57" t="s">
        <v>797</v>
      </c>
      <c r="F354" s="29" t="s">
        <v>5977</v>
      </c>
      <c r="G354" s="80">
        <v>45413</v>
      </c>
      <c r="H354" s="80">
        <v>45444</v>
      </c>
      <c r="I354" s="34" t="s">
        <v>124</v>
      </c>
      <c r="J354" s="34" t="s">
        <v>125</v>
      </c>
      <c r="K354" s="48" t="s">
        <v>1143</v>
      </c>
      <c r="L354" s="107" t="s">
        <v>78</v>
      </c>
      <c r="M354" s="52">
        <v>3</v>
      </c>
      <c r="N354" s="34" t="s">
        <v>5872</v>
      </c>
      <c r="O354" s="65">
        <v>45316.5006944444</v>
      </c>
      <c r="P354" s="35"/>
      <c r="Q354" s="35"/>
      <c r="R354" s="40"/>
      <c r="S354" s="40"/>
      <c r="T354" s="36"/>
      <c r="U354" s="34" t="s">
        <v>5873</v>
      </c>
      <c r="V354" s="34" t="s">
        <v>1719</v>
      </c>
      <c r="W354" s="123" t="s">
        <v>5874</v>
      </c>
      <c r="X354" s="124" t="s">
        <v>132</v>
      </c>
      <c r="Y354" s="124" t="s">
        <v>133</v>
      </c>
    </row>
    <row r="355" ht="409.5" spans="1:25">
      <c r="A355" s="109">
        <v>354</v>
      </c>
      <c r="B355" s="34" t="s">
        <v>117</v>
      </c>
      <c r="C355" s="47" t="s">
        <v>150</v>
      </c>
      <c r="D355" s="92" t="s">
        <v>1719</v>
      </c>
      <c r="E355" s="57" t="s">
        <v>797</v>
      </c>
      <c r="F355" s="29" t="s">
        <v>5977</v>
      </c>
      <c r="G355" s="80">
        <v>45474</v>
      </c>
      <c r="H355" s="80">
        <v>45536</v>
      </c>
      <c r="I355" s="34" t="s">
        <v>124</v>
      </c>
      <c r="J355" s="34" t="s">
        <v>125</v>
      </c>
      <c r="K355" s="48" t="s">
        <v>1143</v>
      </c>
      <c r="L355" s="107" t="s">
        <v>78</v>
      </c>
      <c r="M355" s="52">
        <v>3</v>
      </c>
      <c r="N355" s="104" t="s">
        <v>5875</v>
      </c>
      <c r="O355" s="91">
        <v>45316.5006944444</v>
      </c>
      <c r="P355" s="52"/>
      <c r="Q355" s="52"/>
      <c r="R355" s="128"/>
      <c r="S355" s="128"/>
      <c r="T355" s="52"/>
      <c r="U355" s="93" t="s">
        <v>5876</v>
      </c>
      <c r="V355" t="s">
        <v>1719</v>
      </c>
      <c r="W355" s="123" t="s">
        <v>5877</v>
      </c>
      <c r="X355" t="s">
        <v>132</v>
      </c>
      <c r="Y355" t="s">
        <v>133</v>
      </c>
    </row>
    <row r="356" ht="409.5" spans="1:25">
      <c r="A356" s="109">
        <v>355</v>
      </c>
      <c r="B356" s="52" t="s">
        <v>117</v>
      </c>
      <c r="C356" s="52" t="s">
        <v>150</v>
      </c>
      <c r="D356" s="58" t="s">
        <v>1738</v>
      </c>
      <c r="E356" s="54" t="s">
        <v>412</v>
      </c>
      <c r="F356" s="29" t="s">
        <v>5977</v>
      </c>
      <c r="G356" s="80">
        <v>45413</v>
      </c>
      <c r="H356" s="80">
        <v>45444</v>
      </c>
      <c r="I356" s="52" t="s">
        <v>124</v>
      </c>
      <c r="J356" s="52" t="s">
        <v>125</v>
      </c>
      <c r="K356" s="97" t="s">
        <v>1143</v>
      </c>
      <c r="L356" s="98" t="s">
        <v>78</v>
      </c>
      <c r="M356" s="52">
        <v>3</v>
      </c>
      <c r="N356" s="34" t="s">
        <v>5893</v>
      </c>
      <c r="O356" s="65">
        <v>45434.5069444444</v>
      </c>
      <c r="P356" s="35"/>
      <c r="Q356" s="35"/>
      <c r="R356" s="40"/>
      <c r="S356" s="40"/>
      <c r="T356" s="36"/>
      <c r="U356" s="34" t="s">
        <v>5894</v>
      </c>
      <c r="V356" s="34" t="s">
        <v>1738</v>
      </c>
      <c r="W356" s="123" t="s">
        <v>5895</v>
      </c>
      <c r="X356" s="124" t="s">
        <v>132</v>
      </c>
      <c r="Y356" s="124" t="s">
        <v>438</v>
      </c>
    </row>
    <row r="357" ht="409.5" spans="1:25">
      <c r="A357" s="109">
        <v>356</v>
      </c>
      <c r="B357" s="52" t="s">
        <v>117</v>
      </c>
      <c r="C357" s="52" t="s">
        <v>150</v>
      </c>
      <c r="D357" s="58" t="s">
        <v>1738</v>
      </c>
      <c r="E357" s="54" t="s">
        <v>412</v>
      </c>
      <c r="F357" s="29" t="s">
        <v>5977</v>
      </c>
      <c r="G357" s="80">
        <v>45474</v>
      </c>
      <c r="H357" s="80">
        <v>45536</v>
      </c>
      <c r="I357" s="52" t="s">
        <v>124</v>
      </c>
      <c r="J357" s="52" t="s">
        <v>125</v>
      </c>
      <c r="K357" s="97" t="s">
        <v>1143</v>
      </c>
      <c r="L357" s="98" t="s">
        <v>78</v>
      </c>
      <c r="M357" s="52">
        <v>3</v>
      </c>
      <c r="N357" s="104" t="s">
        <v>6143</v>
      </c>
      <c r="O357" s="91">
        <v>45561.5875</v>
      </c>
      <c r="P357" s="52"/>
      <c r="Q357" s="52"/>
      <c r="R357" s="128"/>
      <c r="S357" s="128"/>
      <c r="T357" s="52"/>
      <c r="U357" s="93" t="s">
        <v>6144</v>
      </c>
      <c r="V357" t="s">
        <v>1738</v>
      </c>
      <c r="W357" s="123" t="s">
        <v>6145</v>
      </c>
      <c r="X357" t="s">
        <v>132</v>
      </c>
      <c r="Y357" t="s">
        <v>149</v>
      </c>
    </row>
    <row r="358" ht="409.5" spans="1:25">
      <c r="A358" s="109">
        <v>357</v>
      </c>
      <c r="B358" s="52" t="s">
        <v>117</v>
      </c>
      <c r="C358" s="52" t="s">
        <v>150</v>
      </c>
      <c r="D358" s="58" t="s">
        <v>1747</v>
      </c>
      <c r="E358" s="57" t="s">
        <v>797</v>
      </c>
      <c r="F358" s="29" t="s">
        <v>5977</v>
      </c>
      <c r="G358" s="80">
        <v>45413</v>
      </c>
      <c r="H358" s="80">
        <v>45444</v>
      </c>
      <c r="I358" s="52" t="s">
        <v>124</v>
      </c>
      <c r="J358" s="52" t="s">
        <v>125</v>
      </c>
      <c r="K358" s="97" t="s">
        <v>1143</v>
      </c>
      <c r="L358" s="98" t="s">
        <v>78</v>
      </c>
      <c r="M358" s="52">
        <v>6</v>
      </c>
      <c r="N358" s="34" t="s">
        <v>5899</v>
      </c>
      <c r="O358" s="65">
        <v>45316.475</v>
      </c>
      <c r="P358" s="35"/>
      <c r="Q358" s="35"/>
      <c r="R358" s="40"/>
      <c r="S358" s="40"/>
      <c r="T358" s="36"/>
      <c r="U358" s="34" t="s">
        <v>5900</v>
      </c>
      <c r="V358" s="34" t="s">
        <v>1747</v>
      </c>
      <c r="W358" s="123" t="s">
        <v>5901</v>
      </c>
      <c r="X358" s="124" t="s">
        <v>132</v>
      </c>
      <c r="Y358" s="124" t="s">
        <v>133</v>
      </c>
    </row>
    <row r="359" ht="409.5" spans="1:25">
      <c r="A359" s="109">
        <v>358</v>
      </c>
      <c r="B359" s="52" t="s">
        <v>117</v>
      </c>
      <c r="C359" s="52" t="s">
        <v>150</v>
      </c>
      <c r="D359" s="58" t="s">
        <v>1747</v>
      </c>
      <c r="E359" s="57" t="s">
        <v>797</v>
      </c>
      <c r="F359" s="29" t="s">
        <v>5977</v>
      </c>
      <c r="G359" s="80">
        <v>45474</v>
      </c>
      <c r="H359" s="80">
        <v>45536</v>
      </c>
      <c r="I359" s="52" t="s">
        <v>124</v>
      </c>
      <c r="J359" s="52" t="s">
        <v>125</v>
      </c>
      <c r="K359" s="97" t="s">
        <v>1143</v>
      </c>
      <c r="L359" s="98" t="s">
        <v>78</v>
      </c>
      <c r="M359" s="52">
        <v>6</v>
      </c>
      <c r="N359" s="104" t="s">
        <v>6146</v>
      </c>
      <c r="O359" s="91">
        <v>45316.475</v>
      </c>
      <c r="P359" s="52"/>
      <c r="Q359" s="52"/>
      <c r="R359" s="128"/>
      <c r="S359" s="128"/>
      <c r="T359" s="52"/>
      <c r="U359" s="93" t="s">
        <v>6147</v>
      </c>
      <c r="V359" t="s">
        <v>1747</v>
      </c>
      <c r="W359" s="123" t="s">
        <v>6148</v>
      </c>
      <c r="X359" t="s">
        <v>132</v>
      </c>
      <c r="Y359" t="s">
        <v>133</v>
      </c>
    </row>
    <row r="360" ht="14.25" spans="1:23">
      <c r="A360" s="109">
        <v>359</v>
      </c>
      <c r="B360" s="52" t="s">
        <v>117</v>
      </c>
      <c r="C360" s="52" t="s">
        <v>150</v>
      </c>
      <c r="D360" s="58" t="s">
        <v>1756</v>
      </c>
      <c r="E360" s="54" t="s">
        <v>412</v>
      </c>
      <c r="F360" s="29" t="s">
        <v>5977</v>
      </c>
      <c r="G360" s="80">
        <v>45292</v>
      </c>
      <c r="H360" s="80">
        <v>45444</v>
      </c>
      <c r="I360" s="52" t="s">
        <v>124</v>
      </c>
      <c r="J360" s="52" t="s">
        <v>125</v>
      </c>
      <c r="K360" s="97" t="s">
        <v>1143</v>
      </c>
      <c r="L360" s="98" t="s">
        <v>78</v>
      </c>
      <c r="M360" s="52">
        <v>3</v>
      </c>
      <c r="N360" s="34"/>
      <c r="O360" s="65"/>
      <c r="P360" s="35"/>
      <c r="Q360" s="35"/>
      <c r="R360" s="40"/>
      <c r="S360" s="40"/>
      <c r="T360" s="36"/>
      <c r="U360" s="34"/>
      <c r="V360" s="34"/>
      <c r="W360" s="123"/>
    </row>
    <row r="361" spans="1:23">
      <c r="A361" s="109">
        <v>360</v>
      </c>
      <c r="B361" s="52" t="s">
        <v>117</v>
      </c>
      <c r="C361" s="52" t="s">
        <v>150</v>
      </c>
      <c r="D361" s="58" t="s">
        <v>1756</v>
      </c>
      <c r="E361" s="54" t="s">
        <v>412</v>
      </c>
      <c r="F361" s="29" t="s">
        <v>5977</v>
      </c>
      <c r="G361" s="80">
        <v>45474</v>
      </c>
      <c r="H361" s="80">
        <v>45627</v>
      </c>
      <c r="I361" s="52" t="s">
        <v>124</v>
      </c>
      <c r="J361" s="52" t="s">
        <v>125</v>
      </c>
      <c r="K361" s="97" t="s">
        <v>1143</v>
      </c>
      <c r="L361" s="98" t="s">
        <v>78</v>
      </c>
      <c r="M361" s="52">
        <v>3</v>
      </c>
      <c r="N361" s="104"/>
      <c r="O361" s="91"/>
      <c r="P361" s="52"/>
      <c r="Q361" s="52"/>
      <c r="R361" s="128"/>
      <c r="S361" s="128"/>
      <c r="T361" s="52"/>
      <c r="U361" s="93"/>
      <c r="W361" s="123"/>
    </row>
    <row r="362" ht="14.25" spans="1:23">
      <c r="A362" s="109">
        <v>361</v>
      </c>
      <c r="B362" s="52" t="s">
        <v>117</v>
      </c>
      <c r="C362" s="52" t="s">
        <v>150</v>
      </c>
      <c r="D362" s="58" t="s">
        <v>1767</v>
      </c>
      <c r="E362" s="54" t="s">
        <v>412</v>
      </c>
      <c r="F362" s="29" t="s">
        <v>5977</v>
      </c>
      <c r="G362" s="80">
        <v>45292</v>
      </c>
      <c r="H362" s="80">
        <v>45444</v>
      </c>
      <c r="I362" s="52" t="s">
        <v>124</v>
      </c>
      <c r="J362" s="52" t="s">
        <v>125</v>
      </c>
      <c r="K362" s="97" t="s">
        <v>1143</v>
      </c>
      <c r="L362" s="98" t="s">
        <v>78</v>
      </c>
      <c r="M362" s="52">
        <v>3</v>
      </c>
      <c r="N362" s="34"/>
      <c r="O362" s="65"/>
      <c r="P362" s="35"/>
      <c r="Q362" s="35"/>
      <c r="R362" s="40"/>
      <c r="S362" s="40"/>
      <c r="T362" s="36"/>
      <c r="U362" s="34"/>
      <c r="V362" s="34"/>
      <c r="W362" s="123"/>
    </row>
    <row r="363" spans="1:23">
      <c r="A363" s="109">
        <v>362</v>
      </c>
      <c r="B363" s="52" t="s">
        <v>117</v>
      </c>
      <c r="C363" s="52" t="s">
        <v>150</v>
      </c>
      <c r="D363" s="58" t="s">
        <v>1767</v>
      </c>
      <c r="E363" s="54" t="s">
        <v>412</v>
      </c>
      <c r="F363" s="29" t="s">
        <v>5977</v>
      </c>
      <c r="G363" s="80">
        <v>45474</v>
      </c>
      <c r="H363" s="80">
        <v>45627</v>
      </c>
      <c r="I363" s="52" t="s">
        <v>124</v>
      </c>
      <c r="J363" s="52" t="s">
        <v>125</v>
      </c>
      <c r="K363" s="97" t="s">
        <v>1143</v>
      </c>
      <c r="L363" s="98" t="s">
        <v>78</v>
      </c>
      <c r="M363" s="52">
        <v>3</v>
      </c>
      <c r="N363" s="104"/>
      <c r="O363" s="91"/>
      <c r="P363" s="52"/>
      <c r="Q363" s="52"/>
      <c r="R363" s="128"/>
      <c r="S363" s="128"/>
      <c r="T363" s="52"/>
      <c r="U363" s="93"/>
      <c r="W363" s="123"/>
    </row>
    <row r="364" ht="14.25" spans="1:23">
      <c r="A364" s="109">
        <v>363</v>
      </c>
      <c r="B364" s="52" t="s">
        <v>117</v>
      </c>
      <c r="C364" s="52" t="s">
        <v>150</v>
      </c>
      <c r="D364" s="58" t="s">
        <v>1791</v>
      </c>
      <c r="E364" s="54" t="s">
        <v>412</v>
      </c>
      <c r="F364" s="29" t="s">
        <v>5977</v>
      </c>
      <c r="G364" s="80">
        <v>45292</v>
      </c>
      <c r="H364" s="80">
        <v>45444</v>
      </c>
      <c r="I364" s="52" t="s">
        <v>124</v>
      </c>
      <c r="J364" s="52" t="s">
        <v>125</v>
      </c>
      <c r="K364" s="97" t="s">
        <v>1143</v>
      </c>
      <c r="L364" s="98" t="s">
        <v>78</v>
      </c>
      <c r="M364" s="52">
        <v>3</v>
      </c>
      <c r="N364" s="34"/>
      <c r="O364" s="65"/>
      <c r="P364" s="35"/>
      <c r="Q364" s="35"/>
      <c r="R364" s="40"/>
      <c r="S364" s="40"/>
      <c r="T364" s="36"/>
      <c r="U364" s="34"/>
      <c r="V364" s="34"/>
      <c r="W364" s="123"/>
    </row>
    <row r="365" spans="1:21">
      <c r="A365" s="109">
        <v>364</v>
      </c>
      <c r="B365" s="52" t="s">
        <v>117</v>
      </c>
      <c r="C365" s="52" t="s">
        <v>150</v>
      </c>
      <c r="D365" s="58" t="s">
        <v>1791</v>
      </c>
      <c r="E365" s="54" t="s">
        <v>412</v>
      </c>
      <c r="F365" s="29" t="s">
        <v>5977</v>
      </c>
      <c r="G365" s="80">
        <v>45474</v>
      </c>
      <c r="H365" s="80">
        <v>45627</v>
      </c>
      <c r="I365" s="52" t="s">
        <v>124</v>
      </c>
      <c r="J365" s="52" t="s">
        <v>125</v>
      </c>
      <c r="K365" s="97" t="s">
        <v>1143</v>
      </c>
      <c r="L365" s="98" t="s">
        <v>78</v>
      </c>
      <c r="M365" s="52">
        <v>3</v>
      </c>
      <c r="N365" s="91"/>
      <c r="O365" s="91"/>
      <c r="P365" s="52"/>
      <c r="Q365" s="52"/>
      <c r="R365" s="128"/>
      <c r="S365" s="128"/>
      <c r="T365" s="52"/>
      <c r="U365" s="52"/>
    </row>
    <row r="366" ht="14.25" spans="1:22">
      <c r="A366" s="109">
        <v>365</v>
      </c>
      <c r="B366" s="52" t="s">
        <v>117</v>
      </c>
      <c r="C366" s="52" t="s">
        <v>150</v>
      </c>
      <c r="D366" s="58" t="s">
        <v>1800</v>
      </c>
      <c r="E366" s="54" t="s">
        <v>412</v>
      </c>
      <c r="F366" s="29" t="s">
        <v>5977</v>
      </c>
      <c r="G366" s="80">
        <v>45292</v>
      </c>
      <c r="H366" s="80">
        <v>45444</v>
      </c>
      <c r="I366" s="52" t="s">
        <v>124</v>
      </c>
      <c r="J366" s="52" t="s">
        <v>125</v>
      </c>
      <c r="K366" s="97" t="s">
        <v>1143</v>
      </c>
      <c r="L366" s="98" t="s">
        <v>78</v>
      </c>
      <c r="M366" s="52">
        <v>3</v>
      </c>
      <c r="N366" s="34"/>
      <c r="O366" s="65"/>
      <c r="P366" s="35"/>
      <c r="Q366" s="35"/>
      <c r="R366" s="40"/>
      <c r="S366" s="40"/>
      <c r="T366" s="36"/>
      <c r="U366" s="34"/>
      <c r="V366" s="34"/>
    </row>
    <row r="367" spans="1:21">
      <c r="A367" s="109">
        <v>366</v>
      </c>
      <c r="B367" s="52" t="s">
        <v>117</v>
      </c>
      <c r="C367" s="52" t="s">
        <v>150</v>
      </c>
      <c r="D367" s="58" t="s">
        <v>1800</v>
      </c>
      <c r="E367" s="54" t="s">
        <v>412</v>
      </c>
      <c r="F367" s="29" t="s">
        <v>5977</v>
      </c>
      <c r="G367" s="80">
        <v>45474</v>
      </c>
      <c r="H367" s="80">
        <v>45627</v>
      </c>
      <c r="I367" s="52" t="s">
        <v>124</v>
      </c>
      <c r="J367" s="52" t="s">
        <v>125</v>
      </c>
      <c r="K367" s="97" t="s">
        <v>1143</v>
      </c>
      <c r="L367" s="98" t="s">
        <v>78</v>
      </c>
      <c r="M367" s="52">
        <v>3</v>
      </c>
      <c r="N367" s="91"/>
      <c r="O367" s="91"/>
      <c r="P367" s="52"/>
      <c r="Q367" s="52"/>
      <c r="R367" s="128"/>
      <c r="S367" s="128"/>
      <c r="T367" s="52"/>
      <c r="U367" s="52"/>
    </row>
    <row r="368" ht="14.25" spans="1:23">
      <c r="A368" s="109">
        <v>367</v>
      </c>
      <c r="B368" s="52" t="s">
        <v>117</v>
      </c>
      <c r="C368" s="52" t="s">
        <v>150</v>
      </c>
      <c r="D368" s="58" t="s">
        <v>1805</v>
      </c>
      <c r="E368" s="54" t="s">
        <v>412</v>
      </c>
      <c r="F368" s="29" t="s">
        <v>5977</v>
      </c>
      <c r="G368" s="80">
        <v>45292</v>
      </c>
      <c r="H368" s="80">
        <v>45444</v>
      </c>
      <c r="I368" s="52" t="s">
        <v>124</v>
      </c>
      <c r="J368" s="52" t="s">
        <v>125</v>
      </c>
      <c r="K368" s="97" t="s">
        <v>1143</v>
      </c>
      <c r="L368" s="98" t="s">
        <v>78</v>
      </c>
      <c r="M368" s="52">
        <v>3</v>
      </c>
      <c r="N368" s="34"/>
      <c r="O368" s="65"/>
      <c r="P368" s="35"/>
      <c r="Q368" s="35"/>
      <c r="R368" s="40"/>
      <c r="S368" s="40"/>
      <c r="T368" s="36"/>
      <c r="U368" s="34"/>
      <c r="V368" s="34"/>
      <c r="W368" s="123"/>
    </row>
    <row r="369" spans="1:21">
      <c r="A369" s="109">
        <v>368</v>
      </c>
      <c r="B369" s="52" t="s">
        <v>117</v>
      </c>
      <c r="C369" s="52" t="s">
        <v>150</v>
      </c>
      <c r="D369" s="58" t="s">
        <v>1805</v>
      </c>
      <c r="E369" s="54" t="s">
        <v>412</v>
      </c>
      <c r="F369" s="29" t="s">
        <v>5977</v>
      </c>
      <c r="G369" s="80">
        <v>45474</v>
      </c>
      <c r="H369" s="80">
        <v>45627</v>
      </c>
      <c r="I369" s="52" t="s">
        <v>124</v>
      </c>
      <c r="J369" s="52" t="s">
        <v>125</v>
      </c>
      <c r="K369" s="97" t="s">
        <v>1143</v>
      </c>
      <c r="L369" s="98" t="s">
        <v>78</v>
      </c>
      <c r="M369" s="52">
        <v>3</v>
      </c>
      <c r="N369" s="91"/>
      <c r="O369" s="91"/>
      <c r="P369" s="52"/>
      <c r="Q369" s="52"/>
      <c r="R369" s="128"/>
      <c r="S369" s="128"/>
      <c r="T369" s="52"/>
      <c r="U369" s="52"/>
    </row>
    <row r="370" ht="14.25" spans="1:22">
      <c r="A370" s="109">
        <v>369</v>
      </c>
      <c r="B370" s="52" t="s">
        <v>117</v>
      </c>
      <c r="C370" s="52" t="s">
        <v>150</v>
      </c>
      <c r="D370" s="58" t="s">
        <v>1810</v>
      </c>
      <c r="E370" s="54" t="s">
        <v>412</v>
      </c>
      <c r="F370" s="29" t="s">
        <v>5977</v>
      </c>
      <c r="G370" s="80">
        <v>45292</v>
      </c>
      <c r="H370" s="80">
        <v>45444</v>
      </c>
      <c r="I370" s="52" t="s">
        <v>124</v>
      </c>
      <c r="J370" s="52" t="s">
        <v>125</v>
      </c>
      <c r="K370" s="97" t="s">
        <v>1143</v>
      </c>
      <c r="L370" s="98" t="s">
        <v>78</v>
      </c>
      <c r="M370" s="52">
        <v>3</v>
      </c>
      <c r="N370" s="34"/>
      <c r="O370" s="65"/>
      <c r="P370" s="35"/>
      <c r="Q370" s="35"/>
      <c r="R370" s="40"/>
      <c r="S370" s="40"/>
      <c r="T370" s="36"/>
      <c r="U370" s="34"/>
      <c r="V370" s="34"/>
    </row>
    <row r="371" spans="1:21">
      <c r="A371" s="109">
        <v>370</v>
      </c>
      <c r="B371" s="52" t="s">
        <v>117</v>
      </c>
      <c r="C371" s="52" t="s">
        <v>150</v>
      </c>
      <c r="D371" s="58" t="s">
        <v>1810</v>
      </c>
      <c r="E371" s="54" t="s">
        <v>412</v>
      </c>
      <c r="F371" s="29" t="s">
        <v>5977</v>
      </c>
      <c r="G371" s="80">
        <v>45474</v>
      </c>
      <c r="H371" s="80">
        <v>45627</v>
      </c>
      <c r="I371" s="52" t="s">
        <v>124</v>
      </c>
      <c r="J371" s="52" t="s">
        <v>125</v>
      </c>
      <c r="K371" s="97" t="s">
        <v>1143</v>
      </c>
      <c r="L371" s="98" t="s">
        <v>78</v>
      </c>
      <c r="M371" s="52">
        <v>3</v>
      </c>
      <c r="N371" s="91"/>
      <c r="O371" s="91"/>
      <c r="P371" s="52"/>
      <c r="Q371" s="52"/>
      <c r="R371" s="128"/>
      <c r="S371" s="128"/>
      <c r="T371" s="52"/>
      <c r="U371" s="52"/>
    </row>
    <row r="372" ht="409.5" spans="1:25">
      <c r="A372" s="105"/>
      <c r="B372" s="34" t="s">
        <v>117</v>
      </c>
      <c r="C372" s="47" t="s">
        <v>150</v>
      </c>
      <c r="D372" s="113" t="s">
        <v>4444</v>
      </c>
      <c r="E372" s="57" t="s">
        <v>157</v>
      </c>
      <c r="F372" s="55" t="s">
        <v>5977</v>
      </c>
      <c r="G372" s="80">
        <v>45292</v>
      </c>
      <c r="H372" s="80">
        <v>45352</v>
      </c>
      <c r="I372" s="34" t="s">
        <v>124</v>
      </c>
      <c r="J372" s="34" t="s">
        <v>125</v>
      </c>
      <c r="K372" s="48" t="s">
        <v>1143</v>
      </c>
      <c r="L372" s="107" t="s">
        <v>78</v>
      </c>
      <c r="M372" s="47">
        <v>3</v>
      </c>
      <c r="N372" s="34" t="s">
        <v>5854</v>
      </c>
      <c r="O372" s="65">
        <v>45307.6090277778</v>
      </c>
      <c r="P372" s="35"/>
      <c r="Q372" s="35"/>
      <c r="R372" s="40"/>
      <c r="S372" s="40"/>
      <c r="T372" s="36"/>
      <c r="U372" s="34" t="s">
        <v>5855</v>
      </c>
      <c r="V372" s="34" t="s">
        <v>4444</v>
      </c>
      <c r="W372" s="123" t="s">
        <v>5856</v>
      </c>
      <c r="X372" t="s">
        <v>132</v>
      </c>
      <c r="Y372" t="s">
        <v>133</v>
      </c>
    </row>
    <row r="373" ht="409.5" spans="1:25">
      <c r="A373" s="105"/>
      <c r="B373" s="34" t="s">
        <v>117</v>
      </c>
      <c r="C373" s="47" t="s">
        <v>150</v>
      </c>
      <c r="D373" s="113" t="s">
        <v>4444</v>
      </c>
      <c r="E373" s="57" t="s">
        <v>157</v>
      </c>
      <c r="F373" s="55" t="s">
        <v>5977</v>
      </c>
      <c r="G373" s="80">
        <v>45383</v>
      </c>
      <c r="H373" s="80">
        <v>45444</v>
      </c>
      <c r="I373" s="34" t="s">
        <v>124</v>
      </c>
      <c r="J373" s="34" t="s">
        <v>125</v>
      </c>
      <c r="K373" s="48" t="s">
        <v>1143</v>
      </c>
      <c r="L373" s="107" t="s">
        <v>78</v>
      </c>
      <c r="M373" s="47">
        <v>3</v>
      </c>
      <c r="N373" s="34" t="s">
        <v>5854</v>
      </c>
      <c r="O373" s="65">
        <v>45307.6090277778</v>
      </c>
      <c r="P373" s="35"/>
      <c r="Q373" s="35"/>
      <c r="R373" s="40"/>
      <c r="S373" s="40"/>
      <c r="T373" s="36"/>
      <c r="U373" s="34" t="s">
        <v>5855</v>
      </c>
      <c r="V373" s="34" t="s">
        <v>4444</v>
      </c>
      <c r="W373" s="123" t="s">
        <v>5856</v>
      </c>
      <c r="X373" t="s">
        <v>132</v>
      </c>
      <c r="Y373" t="s">
        <v>133</v>
      </c>
    </row>
    <row r="374" ht="409.5" spans="1:25">
      <c r="A374" s="105"/>
      <c r="B374" s="34" t="s">
        <v>117</v>
      </c>
      <c r="C374" s="47" t="s">
        <v>150</v>
      </c>
      <c r="D374" s="113" t="s">
        <v>4444</v>
      </c>
      <c r="E374" s="57" t="s">
        <v>157</v>
      </c>
      <c r="F374" s="55" t="s">
        <v>5977</v>
      </c>
      <c r="G374" s="80">
        <v>45444</v>
      </c>
      <c r="H374" s="80">
        <v>45536</v>
      </c>
      <c r="I374" s="34" t="s">
        <v>124</v>
      </c>
      <c r="J374" s="34" t="s">
        <v>125</v>
      </c>
      <c r="K374" s="48" t="s">
        <v>1143</v>
      </c>
      <c r="L374" s="107" t="s">
        <v>78</v>
      </c>
      <c r="M374" s="47">
        <v>3</v>
      </c>
      <c r="N374" s="137" t="s">
        <v>5857</v>
      </c>
      <c r="O374" s="138">
        <v>45498.3923611111</v>
      </c>
      <c r="P374" s="105"/>
      <c r="Q374" s="105"/>
      <c r="R374" s="105"/>
      <c r="S374" s="105"/>
      <c r="T374" s="105"/>
      <c r="U374" s="137" t="s">
        <v>5858</v>
      </c>
      <c r="V374" t="s">
        <v>4444</v>
      </c>
      <c r="W374" s="123" t="s">
        <v>5859</v>
      </c>
      <c r="X374" t="s">
        <v>132</v>
      </c>
      <c r="Y374" t="s">
        <v>138</v>
      </c>
    </row>
    <row r="375" ht="409.5" spans="1:25">
      <c r="A375" s="105"/>
      <c r="B375" s="34" t="s">
        <v>117</v>
      </c>
      <c r="C375" s="47" t="s">
        <v>150</v>
      </c>
      <c r="D375" s="113" t="s">
        <v>4444</v>
      </c>
      <c r="E375" s="57" t="s">
        <v>157</v>
      </c>
      <c r="F375" s="55" t="s">
        <v>5977</v>
      </c>
      <c r="G375" s="80">
        <v>45566</v>
      </c>
      <c r="H375" s="80">
        <v>45627</v>
      </c>
      <c r="I375" s="34" t="s">
        <v>124</v>
      </c>
      <c r="J375" s="34" t="s">
        <v>125</v>
      </c>
      <c r="K375" s="48" t="s">
        <v>1143</v>
      </c>
      <c r="L375" s="107" t="s">
        <v>78</v>
      </c>
      <c r="M375" s="47">
        <v>3</v>
      </c>
      <c r="N375" s="137" t="s">
        <v>5857</v>
      </c>
      <c r="O375" s="138">
        <v>45498.3923611111</v>
      </c>
      <c r="P375" s="105"/>
      <c r="Q375" s="105"/>
      <c r="R375" s="105"/>
      <c r="S375" s="105"/>
      <c r="T375" s="105"/>
      <c r="U375" s="137" t="s">
        <v>5858</v>
      </c>
      <c r="V375" t="s">
        <v>4444</v>
      </c>
      <c r="W375" s="123" t="s">
        <v>5859</v>
      </c>
      <c r="X375" t="s">
        <v>132</v>
      </c>
      <c r="Y375" t="s">
        <v>138</v>
      </c>
    </row>
  </sheetData>
  <autoFilter ref="A3:Z375">
    <extLst/>
  </autoFilter>
  <mergeCells count="1">
    <mergeCell ref="A1:U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workbookViewId="0">
      <selection activeCell="Z4" sqref="Z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6149</v>
      </c>
      <c r="B1" s="50"/>
      <c r="C1" s="50"/>
      <c r="D1" s="50"/>
      <c r="E1" s="50"/>
      <c r="F1" s="50"/>
      <c r="G1" s="50"/>
      <c r="H1" s="50"/>
      <c r="I1" s="50"/>
      <c r="J1" s="50"/>
      <c r="K1" s="50"/>
      <c r="L1" s="50"/>
      <c r="M1" s="50"/>
      <c r="N1" s="63"/>
      <c r="O1" s="63"/>
      <c r="P1" s="50"/>
      <c r="Q1" s="50"/>
      <c r="R1" s="50"/>
      <c r="S1" s="50"/>
      <c r="T1" s="69"/>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4261</v>
      </c>
      <c r="E3" s="24" t="s">
        <v>88</v>
      </c>
      <c r="F3" s="24" t="s">
        <v>4262</v>
      </c>
      <c r="G3" s="24" t="s">
        <v>95</v>
      </c>
      <c r="H3" s="51" t="s">
        <v>96</v>
      </c>
      <c r="I3" s="51" t="s">
        <v>97</v>
      </c>
      <c r="J3" s="24" t="s">
        <v>98</v>
      </c>
      <c r="K3" s="36" t="s">
        <v>99</v>
      </c>
      <c r="L3" s="36" t="s">
        <v>101</v>
      </c>
      <c r="M3" s="24" t="s">
        <v>5946</v>
      </c>
      <c r="N3" s="64" t="s">
        <v>103</v>
      </c>
      <c r="O3" s="64" t="s">
        <v>104</v>
      </c>
      <c r="P3" s="24" t="s">
        <v>5947</v>
      </c>
      <c r="Q3" s="24" t="s">
        <v>106</v>
      </c>
      <c r="R3" s="24" t="s">
        <v>107</v>
      </c>
      <c r="S3" s="24" t="s">
        <v>108</v>
      </c>
      <c r="T3" s="24" t="s">
        <v>4268</v>
      </c>
      <c r="U3" s="64" t="s">
        <v>110</v>
      </c>
      <c r="V3" s="64" t="s">
        <v>111</v>
      </c>
      <c r="W3" s="64" t="s">
        <v>112</v>
      </c>
      <c r="X3" s="64" t="s">
        <v>115</v>
      </c>
      <c r="Y3" s="64" t="s">
        <v>4270</v>
      </c>
      <c r="Z3" s="64" t="s">
        <v>2109</v>
      </c>
    </row>
    <row r="4" ht="337.5" spans="1:25">
      <c r="A4" s="52">
        <v>1</v>
      </c>
      <c r="B4" s="47" t="s">
        <v>117</v>
      </c>
      <c r="C4" s="47" t="s">
        <v>150</v>
      </c>
      <c r="D4" s="53" t="s">
        <v>739</v>
      </c>
      <c r="E4" s="54" t="s">
        <v>412</v>
      </c>
      <c r="F4" s="55" t="s">
        <v>6150</v>
      </c>
      <c r="G4" s="56">
        <v>45413</v>
      </c>
      <c r="H4" s="56">
        <v>45413</v>
      </c>
      <c r="I4" s="47" t="s">
        <v>124</v>
      </c>
      <c r="J4" s="34" t="s">
        <v>125</v>
      </c>
      <c r="K4" s="47" t="s">
        <v>398</v>
      </c>
      <c r="L4" s="47" t="s">
        <v>80</v>
      </c>
      <c r="M4" s="52">
        <v>15</v>
      </c>
      <c r="N4" s="34" t="s">
        <v>6151</v>
      </c>
      <c r="O4" s="65">
        <v>45442.5</v>
      </c>
      <c r="P4" s="35"/>
      <c r="Q4" s="35"/>
      <c r="R4" s="40"/>
      <c r="S4" s="40"/>
      <c r="T4" s="36"/>
      <c r="U4" s="34" t="s">
        <v>6152</v>
      </c>
      <c r="V4" s="34" t="s">
        <v>739</v>
      </c>
      <c r="W4" s="70" t="s">
        <v>6153</v>
      </c>
      <c r="X4" s="71" t="s">
        <v>132</v>
      </c>
      <c r="Y4" s="71" t="s">
        <v>438</v>
      </c>
    </row>
    <row r="5" spans="1:25">
      <c r="A5" s="52">
        <v>2</v>
      </c>
      <c r="B5" s="47" t="s">
        <v>117</v>
      </c>
      <c r="C5" s="47" t="s">
        <v>150</v>
      </c>
      <c r="D5" s="53" t="s">
        <v>739</v>
      </c>
      <c r="E5" s="54" t="s">
        <v>412</v>
      </c>
      <c r="F5" s="55" t="s">
        <v>6150</v>
      </c>
      <c r="G5" s="56">
        <v>45597</v>
      </c>
      <c r="H5" s="56">
        <v>45597</v>
      </c>
      <c r="I5" s="47" t="s">
        <v>124</v>
      </c>
      <c r="J5" s="34" t="s">
        <v>125</v>
      </c>
      <c r="K5" s="47" t="s">
        <v>398</v>
      </c>
      <c r="L5" s="47" t="s">
        <v>80</v>
      </c>
      <c r="M5" s="52">
        <v>15</v>
      </c>
      <c r="N5" s="34"/>
      <c r="O5" s="65"/>
      <c r="P5" s="52"/>
      <c r="Q5" s="52"/>
      <c r="R5" s="52"/>
      <c r="S5" s="52"/>
      <c r="T5" s="52"/>
      <c r="U5" s="72"/>
      <c r="V5" s="72"/>
      <c r="W5" s="72"/>
      <c r="X5" s="71"/>
      <c r="Y5" s="71"/>
    </row>
    <row r="6" ht="337.5" spans="1:25">
      <c r="A6" s="52">
        <v>3</v>
      </c>
      <c r="B6" s="47" t="s">
        <v>117</v>
      </c>
      <c r="C6" s="47" t="s">
        <v>150</v>
      </c>
      <c r="D6" s="53" t="s">
        <v>766</v>
      </c>
      <c r="E6" s="54" t="s">
        <v>412</v>
      </c>
      <c r="F6" s="55" t="s">
        <v>6150</v>
      </c>
      <c r="G6" s="56">
        <v>45413</v>
      </c>
      <c r="H6" s="56">
        <v>45413</v>
      </c>
      <c r="I6" s="47" t="s">
        <v>124</v>
      </c>
      <c r="J6" s="34" t="s">
        <v>125</v>
      </c>
      <c r="K6" s="47" t="s">
        <v>398</v>
      </c>
      <c r="L6" s="47" t="s">
        <v>80</v>
      </c>
      <c r="M6" s="52">
        <v>15</v>
      </c>
      <c r="N6" s="34" t="s">
        <v>6151</v>
      </c>
      <c r="O6" s="65">
        <v>45442.5</v>
      </c>
      <c r="P6" s="35"/>
      <c r="Q6" s="35"/>
      <c r="R6" s="40"/>
      <c r="S6" s="40"/>
      <c r="T6" s="36"/>
      <c r="U6" s="34" t="s">
        <v>6152</v>
      </c>
      <c r="V6" s="34" t="s">
        <v>766</v>
      </c>
      <c r="W6" s="70" t="s">
        <v>6153</v>
      </c>
      <c r="X6" s="71" t="s">
        <v>132</v>
      </c>
      <c r="Y6" s="71" t="s">
        <v>438</v>
      </c>
    </row>
    <row r="7" ht="409.5" spans="1:25">
      <c r="A7" s="52">
        <v>4</v>
      </c>
      <c r="B7" s="47" t="s">
        <v>117</v>
      </c>
      <c r="C7" s="47" t="s">
        <v>150</v>
      </c>
      <c r="D7" s="53" t="s">
        <v>766</v>
      </c>
      <c r="E7" s="57" t="s">
        <v>157</v>
      </c>
      <c r="F7" s="55" t="s">
        <v>6150</v>
      </c>
      <c r="G7" s="56">
        <v>45597</v>
      </c>
      <c r="H7" s="56">
        <v>45597</v>
      </c>
      <c r="I7" s="47" t="s">
        <v>124</v>
      </c>
      <c r="J7" s="34" t="s">
        <v>125</v>
      </c>
      <c r="K7" s="47" t="s">
        <v>398</v>
      </c>
      <c r="L7" s="47" t="s">
        <v>80</v>
      </c>
      <c r="M7" s="52">
        <v>15</v>
      </c>
      <c r="N7" s="34" t="s">
        <v>6154</v>
      </c>
      <c r="O7" s="65">
        <v>45534.5222222222</v>
      </c>
      <c r="P7" s="52"/>
      <c r="Q7" s="52"/>
      <c r="R7" s="52"/>
      <c r="S7" s="52"/>
      <c r="T7" s="52"/>
      <c r="U7" s="70" t="s">
        <v>6155</v>
      </c>
      <c r="V7" s="72" t="s">
        <v>766</v>
      </c>
      <c r="W7" s="70" t="s">
        <v>6156</v>
      </c>
      <c r="X7" s="71" t="s">
        <v>132</v>
      </c>
      <c r="Y7" s="71" t="s">
        <v>498</v>
      </c>
    </row>
    <row r="8" ht="67.5" spans="1:25">
      <c r="A8" s="52">
        <v>5</v>
      </c>
      <c r="B8" s="47" t="s">
        <v>117</v>
      </c>
      <c r="C8" s="47" t="s">
        <v>150</v>
      </c>
      <c r="D8" s="53" t="s">
        <v>776</v>
      </c>
      <c r="E8" s="54" t="s">
        <v>412</v>
      </c>
      <c r="F8" s="55" t="s">
        <v>6150</v>
      </c>
      <c r="G8" s="56">
        <v>45413</v>
      </c>
      <c r="H8" s="56">
        <v>45413</v>
      </c>
      <c r="I8" s="47" t="s">
        <v>124</v>
      </c>
      <c r="J8" s="34" t="s">
        <v>125</v>
      </c>
      <c r="K8" s="47" t="s">
        <v>398</v>
      </c>
      <c r="L8" s="47" t="s">
        <v>80</v>
      </c>
      <c r="M8" s="52">
        <v>3</v>
      </c>
      <c r="N8" s="34" t="s">
        <v>4703</v>
      </c>
      <c r="O8" s="65">
        <v>45442.5</v>
      </c>
      <c r="P8" s="35"/>
      <c r="Q8" s="35"/>
      <c r="R8" s="40"/>
      <c r="S8" s="40"/>
      <c r="T8" s="36"/>
      <c r="U8" s="34" t="s">
        <v>6157</v>
      </c>
      <c r="V8" s="34" t="s">
        <v>776</v>
      </c>
      <c r="W8" s="70" t="s">
        <v>6158</v>
      </c>
      <c r="X8" s="71" t="s">
        <v>132</v>
      </c>
      <c r="Y8" s="71" t="s">
        <v>438</v>
      </c>
    </row>
    <row r="9" spans="1:25">
      <c r="A9" s="52">
        <v>6</v>
      </c>
      <c r="B9" s="47" t="s">
        <v>117</v>
      </c>
      <c r="C9" s="47" t="s">
        <v>150</v>
      </c>
      <c r="D9" s="53" t="s">
        <v>776</v>
      </c>
      <c r="E9" s="54" t="s">
        <v>157</v>
      </c>
      <c r="F9" s="55" t="s">
        <v>6150</v>
      </c>
      <c r="G9" s="56">
        <v>45597</v>
      </c>
      <c r="H9" s="56">
        <v>45597</v>
      </c>
      <c r="I9" s="47" t="s">
        <v>124</v>
      </c>
      <c r="J9" s="34" t="s">
        <v>125</v>
      </c>
      <c r="K9" s="47" t="s">
        <v>398</v>
      </c>
      <c r="L9" s="47" t="s">
        <v>80</v>
      </c>
      <c r="M9" s="52">
        <v>3</v>
      </c>
      <c r="N9" s="34"/>
      <c r="O9" s="65"/>
      <c r="P9" s="52"/>
      <c r="Q9" s="52"/>
      <c r="R9" s="52"/>
      <c r="S9" s="52"/>
      <c r="T9" s="52"/>
      <c r="U9" s="72"/>
      <c r="V9" s="72"/>
      <c r="W9" s="72"/>
      <c r="X9" s="71"/>
      <c r="Y9" s="71"/>
    </row>
    <row r="10" ht="297" spans="1:25">
      <c r="A10" s="52">
        <v>7</v>
      </c>
      <c r="B10" s="47" t="s">
        <v>117</v>
      </c>
      <c r="C10" s="47" t="s">
        <v>150</v>
      </c>
      <c r="D10" s="58" t="s">
        <v>4285</v>
      </c>
      <c r="E10" s="57" t="s">
        <v>157</v>
      </c>
      <c r="F10" s="55" t="s">
        <v>6150</v>
      </c>
      <c r="G10" s="59">
        <v>45292</v>
      </c>
      <c r="H10" s="59">
        <v>45292</v>
      </c>
      <c r="I10" s="47" t="s">
        <v>124</v>
      </c>
      <c r="J10" s="34" t="s">
        <v>125</v>
      </c>
      <c r="K10" s="47" t="s">
        <v>398</v>
      </c>
      <c r="L10" s="47" t="s">
        <v>80</v>
      </c>
      <c r="M10" s="52">
        <v>24</v>
      </c>
      <c r="N10" s="34" t="s">
        <v>6159</v>
      </c>
      <c r="O10" s="65">
        <v>45296.5208333333</v>
      </c>
      <c r="P10" s="35"/>
      <c r="Q10" s="35"/>
      <c r="R10" s="40"/>
      <c r="S10" s="40"/>
      <c r="T10" s="36"/>
      <c r="U10" s="34" t="s">
        <v>6160</v>
      </c>
      <c r="V10" s="34" t="s">
        <v>4285</v>
      </c>
      <c r="W10" s="70" t="s">
        <v>6161</v>
      </c>
      <c r="X10" s="71" t="s">
        <v>132</v>
      </c>
      <c r="Y10" s="71" t="s">
        <v>133</v>
      </c>
    </row>
    <row r="11" ht="297" spans="1:25">
      <c r="A11" s="52">
        <v>8</v>
      </c>
      <c r="B11" s="47" t="s">
        <v>117</v>
      </c>
      <c r="C11" s="47" t="s">
        <v>150</v>
      </c>
      <c r="D11" s="58" t="s">
        <v>4285</v>
      </c>
      <c r="E11" s="57" t="s">
        <v>157</v>
      </c>
      <c r="F11" s="55" t="s">
        <v>6150</v>
      </c>
      <c r="G11" s="59">
        <v>45444</v>
      </c>
      <c r="H11" s="59">
        <v>45444</v>
      </c>
      <c r="I11" s="47" t="s">
        <v>124</v>
      </c>
      <c r="J11" s="34" t="s">
        <v>125</v>
      </c>
      <c r="K11" s="47" t="s">
        <v>398</v>
      </c>
      <c r="L11" s="47" t="s">
        <v>80</v>
      </c>
      <c r="M11" s="52">
        <v>24</v>
      </c>
      <c r="N11" s="34" t="s">
        <v>6159</v>
      </c>
      <c r="O11" s="65">
        <v>45296.5208333333</v>
      </c>
      <c r="P11" s="35"/>
      <c r="Q11" s="35"/>
      <c r="R11" s="40"/>
      <c r="S11" s="40"/>
      <c r="T11" s="36"/>
      <c r="U11" s="34" t="s">
        <v>6160</v>
      </c>
      <c r="V11" s="34" t="s">
        <v>4285</v>
      </c>
      <c r="W11" s="70" t="s">
        <v>6161</v>
      </c>
      <c r="X11" s="71" t="s">
        <v>132</v>
      </c>
      <c r="Y11" s="71" t="s">
        <v>133</v>
      </c>
    </row>
    <row r="12" ht="297" spans="1:25">
      <c r="A12" s="52">
        <v>9</v>
      </c>
      <c r="B12" s="47" t="s">
        <v>117</v>
      </c>
      <c r="C12" s="47" t="s">
        <v>150</v>
      </c>
      <c r="D12" s="58" t="s">
        <v>4285</v>
      </c>
      <c r="E12" s="57" t="s">
        <v>157</v>
      </c>
      <c r="F12" s="55" t="s">
        <v>6150</v>
      </c>
      <c r="G12" s="59">
        <v>45505</v>
      </c>
      <c r="H12" s="59">
        <v>45505</v>
      </c>
      <c r="I12" s="47" t="s">
        <v>124</v>
      </c>
      <c r="J12" s="34" t="s">
        <v>125</v>
      </c>
      <c r="K12" s="47" t="s">
        <v>398</v>
      </c>
      <c r="L12" s="47" t="s">
        <v>80</v>
      </c>
      <c r="M12" s="52">
        <v>24</v>
      </c>
      <c r="N12" s="34" t="s">
        <v>6162</v>
      </c>
      <c r="O12" s="65">
        <v>45534.5222222222</v>
      </c>
      <c r="P12" s="35"/>
      <c r="Q12" s="35"/>
      <c r="R12" s="40"/>
      <c r="S12" s="40"/>
      <c r="T12" s="36"/>
      <c r="U12" s="34" t="s">
        <v>6163</v>
      </c>
      <c r="V12" s="34" t="s">
        <v>4285</v>
      </c>
      <c r="W12" s="70" t="s">
        <v>6164</v>
      </c>
      <c r="X12" s="71" t="s">
        <v>132</v>
      </c>
      <c r="Y12" s="71" t="s">
        <v>498</v>
      </c>
    </row>
    <row r="13" ht="297" spans="1:25">
      <c r="A13" s="52">
        <v>10</v>
      </c>
      <c r="B13" s="47" t="s">
        <v>117</v>
      </c>
      <c r="C13" s="47" t="s">
        <v>150</v>
      </c>
      <c r="D13" s="58" t="s">
        <v>4285</v>
      </c>
      <c r="E13" s="57" t="s">
        <v>157</v>
      </c>
      <c r="F13" s="55" t="s">
        <v>6150</v>
      </c>
      <c r="G13" s="59">
        <v>45627</v>
      </c>
      <c r="H13" s="59">
        <v>45627</v>
      </c>
      <c r="I13" s="47" t="s">
        <v>124</v>
      </c>
      <c r="J13" s="34" t="s">
        <v>125</v>
      </c>
      <c r="K13" s="47" t="s">
        <v>398</v>
      </c>
      <c r="L13" s="47" t="s">
        <v>80</v>
      </c>
      <c r="M13" s="52">
        <v>24</v>
      </c>
      <c r="N13" s="34" t="s">
        <v>6162</v>
      </c>
      <c r="O13" s="65">
        <v>45534.5222222222</v>
      </c>
      <c r="P13" s="52"/>
      <c r="Q13" s="52"/>
      <c r="R13" s="52"/>
      <c r="S13" s="52"/>
      <c r="T13" s="52"/>
      <c r="U13" s="70" t="s">
        <v>6163</v>
      </c>
      <c r="V13" s="72" t="s">
        <v>4285</v>
      </c>
      <c r="W13" s="70" t="s">
        <v>6164</v>
      </c>
      <c r="X13" s="71" t="s">
        <v>132</v>
      </c>
      <c r="Y13" s="71" t="s">
        <v>498</v>
      </c>
    </row>
    <row r="14" ht="337.5" spans="1:25">
      <c r="A14" s="52">
        <v>11</v>
      </c>
      <c r="B14" s="47" t="s">
        <v>117</v>
      </c>
      <c r="C14" s="47" t="s">
        <v>150</v>
      </c>
      <c r="D14" s="53" t="s">
        <v>4680</v>
      </c>
      <c r="E14" s="54" t="s">
        <v>412</v>
      </c>
      <c r="F14" s="55" t="s">
        <v>6150</v>
      </c>
      <c r="G14" s="56">
        <v>45413</v>
      </c>
      <c r="H14" s="56">
        <v>45413</v>
      </c>
      <c r="I14" s="47" t="s">
        <v>124</v>
      </c>
      <c r="J14" s="34" t="s">
        <v>125</v>
      </c>
      <c r="K14" s="47" t="s">
        <v>398</v>
      </c>
      <c r="L14" s="47" t="s">
        <v>80</v>
      </c>
      <c r="M14" s="52">
        <v>15</v>
      </c>
      <c r="N14" s="34" t="s">
        <v>6151</v>
      </c>
      <c r="O14" s="65">
        <v>45442.5</v>
      </c>
      <c r="P14" s="35"/>
      <c r="Q14" s="35"/>
      <c r="R14" s="40"/>
      <c r="S14" s="40"/>
      <c r="T14" s="36"/>
      <c r="U14" s="34" t="s">
        <v>6152</v>
      </c>
      <c r="V14" s="34" t="s">
        <v>4680</v>
      </c>
      <c r="W14" s="70" t="s">
        <v>6153</v>
      </c>
      <c r="X14" s="71" t="s">
        <v>132</v>
      </c>
      <c r="Y14" s="71" t="s">
        <v>438</v>
      </c>
    </row>
    <row r="15" spans="1:25">
      <c r="A15" s="52">
        <v>12</v>
      </c>
      <c r="B15" s="47" t="s">
        <v>117</v>
      </c>
      <c r="C15" s="47" t="s">
        <v>150</v>
      </c>
      <c r="D15" s="53" t="s">
        <v>4680</v>
      </c>
      <c r="E15" s="54" t="s">
        <v>412</v>
      </c>
      <c r="F15" s="55" t="s">
        <v>6150</v>
      </c>
      <c r="G15" s="56">
        <v>45597</v>
      </c>
      <c r="H15" s="56">
        <v>45597</v>
      </c>
      <c r="I15" s="47" t="s">
        <v>124</v>
      </c>
      <c r="J15" s="34" t="s">
        <v>125</v>
      </c>
      <c r="K15" s="47" t="s">
        <v>398</v>
      </c>
      <c r="L15" s="47" t="s">
        <v>80</v>
      </c>
      <c r="M15" s="52">
        <v>15</v>
      </c>
      <c r="N15" s="34"/>
      <c r="O15" s="65"/>
      <c r="P15" s="52"/>
      <c r="Q15" s="52"/>
      <c r="R15" s="52"/>
      <c r="S15" s="52"/>
      <c r="T15" s="52"/>
      <c r="U15" s="72"/>
      <c r="V15" s="72"/>
      <c r="W15" s="72"/>
      <c r="X15" s="71"/>
      <c r="Y15" s="71"/>
    </row>
    <row r="16" ht="189" spans="1:25">
      <c r="A16" s="52">
        <v>13</v>
      </c>
      <c r="B16" s="47" t="s">
        <v>117</v>
      </c>
      <c r="C16" s="47" t="s">
        <v>150</v>
      </c>
      <c r="D16" s="53" t="s">
        <v>4305</v>
      </c>
      <c r="E16" s="57" t="s">
        <v>157</v>
      </c>
      <c r="F16" s="55" t="s">
        <v>6150</v>
      </c>
      <c r="G16" s="56">
        <v>45413</v>
      </c>
      <c r="H16" s="56">
        <v>45413</v>
      </c>
      <c r="I16" s="47" t="s">
        <v>124</v>
      </c>
      <c r="J16" s="34" t="s">
        <v>125</v>
      </c>
      <c r="K16" s="47" t="s">
        <v>398</v>
      </c>
      <c r="L16" s="47" t="s">
        <v>80</v>
      </c>
      <c r="M16" s="52">
        <v>6</v>
      </c>
      <c r="N16" s="34" t="s">
        <v>4703</v>
      </c>
      <c r="O16" s="65">
        <v>45442.5</v>
      </c>
      <c r="P16" s="35"/>
      <c r="Q16" s="35"/>
      <c r="R16" s="40"/>
      <c r="S16" s="40"/>
      <c r="T16" s="36"/>
      <c r="U16" s="34" t="s">
        <v>6165</v>
      </c>
      <c r="V16" s="34" t="s">
        <v>4305</v>
      </c>
      <c r="W16" s="70" t="s">
        <v>6166</v>
      </c>
      <c r="X16" s="71" t="s">
        <v>132</v>
      </c>
      <c r="Y16" s="71" t="s">
        <v>438</v>
      </c>
    </row>
    <row r="17" ht="351" spans="1:25">
      <c r="A17" s="52">
        <v>14</v>
      </c>
      <c r="B17" s="47" t="s">
        <v>117</v>
      </c>
      <c r="C17" s="47" t="s">
        <v>150</v>
      </c>
      <c r="D17" s="53" t="s">
        <v>4305</v>
      </c>
      <c r="E17" s="57" t="s">
        <v>157</v>
      </c>
      <c r="F17" s="55" t="s">
        <v>6150</v>
      </c>
      <c r="G17" s="56">
        <v>45597</v>
      </c>
      <c r="H17" s="56">
        <v>45597</v>
      </c>
      <c r="I17" s="47" t="s">
        <v>124</v>
      </c>
      <c r="J17" s="34" t="s">
        <v>125</v>
      </c>
      <c r="K17" s="47" t="s">
        <v>398</v>
      </c>
      <c r="L17" s="47" t="s">
        <v>80</v>
      </c>
      <c r="M17" s="52">
        <v>6</v>
      </c>
      <c r="N17" s="34" t="s">
        <v>6162</v>
      </c>
      <c r="O17" s="65">
        <v>45534.5222222222</v>
      </c>
      <c r="P17" s="52"/>
      <c r="Q17" s="52"/>
      <c r="R17" s="52"/>
      <c r="S17" s="52"/>
      <c r="T17" s="52"/>
      <c r="U17" s="70" t="s">
        <v>6167</v>
      </c>
      <c r="V17" s="72" t="s">
        <v>4305</v>
      </c>
      <c r="W17" s="70" t="s">
        <v>6168</v>
      </c>
      <c r="X17" s="71" t="s">
        <v>132</v>
      </c>
      <c r="Y17" s="71" t="s">
        <v>498</v>
      </c>
    </row>
    <row r="18" ht="189" spans="1:25">
      <c r="A18" s="52">
        <v>15</v>
      </c>
      <c r="B18" s="47" t="s">
        <v>117</v>
      </c>
      <c r="C18" s="47" t="s">
        <v>150</v>
      </c>
      <c r="D18" s="53" t="s">
        <v>4309</v>
      </c>
      <c r="E18" s="57" t="s">
        <v>157</v>
      </c>
      <c r="F18" s="55" t="s">
        <v>6150</v>
      </c>
      <c r="G18" s="56">
        <v>45413</v>
      </c>
      <c r="H18" s="56">
        <v>45413</v>
      </c>
      <c r="I18" s="47" t="s">
        <v>124</v>
      </c>
      <c r="J18" s="34" t="s">
        <v>125</v>
      </c>
      <c r="K18" s="47" t="s">
        <v>398</v>
      </c>
      <c r="L18" s="47" t="s">
        <v>80</v>
      </c>
      <c r="M18" s="52">
        <v>6</v>
      </c>
      <c r="N18" s="34" t="s">
        <v>4703</v>
      </c>
      <c r="O18" s="65">
        <v>45442.5</v>
      </c>
      <c r="P18" s="35"/>
      <c r="Q18" s="35"/>
      <c r="R18" s="40"/>
      <c r="S18" s="40"/>
      <c r="T18" s="36"/>
      <c r="U18" s="34" t="s">
        <v>6165</v>
      </c>
      <c r="V18" s="34" t="s">
        <v>4309</v>
      </c>
      <c r="W18" s="70" t="s">
        <v>6166</v>
      </c>
      <c r="X18" s="71" t="s">
        <v>132</v>
      </c>
      <c r="Y18" s="71" t="s">
        <v>438</v>
      </c>
    </row>
    <row r="19" ht="351" spans="1:25">
      <c r="A19" s="52">
        <v>16</v>
      </c>
      <c r="B19" s="47" t="s">
        <v>117</v>
      </c>
      <c r="C19" s="47" t="s">
        <v>150</v>
      </c>
      <c r="D19" s="53" t="s">
        <v>4309</v>
      </c>
      <c r="E19" s="57" t="s">
        <v>157</v>
      </c>
      <c r="F19" s="55" t="s">
        <v>6150</v>
      </c>
      <c r="G19" s="56">
        <v>45597</v>
      </c>
      <c r="H19" s="56">
        <v>45597</v>
      </c>
      <c r="I19" s="47" t="s">
        <v>124</v>
      </c>
      <c r="J19" s="34" t="s">
        <v>125</v>
      </c>
      <c r="K19" s="47" t="s">
        <v>398</v>
      </c>
      <c r="L19" s="47" t="s">
        <v>80</v>
      </c>
      <c r="M19" s="52">
        <v>6</v>
      </c>
      <c r="N19" s="34" t="s">
        <v>6162</v>
      </c>
      <c r="O19" s="65">
        <v>45534.5222222222</v>
      </c>
      <c r="P19" s="52"/>
      <c r="Q19" s="52"/>
      <c r="R19" s="52"/>
      <c r="S19" s="52"/>
      <c r="T19" s="52"/>
      <c r="U19" s="70" t="s">
        <v>6167</v>
      </c>
      <c r="V19" s="72" t="s">
        <v>4309</v>
      </c>
      <c r="W19" s="70" t="s">
        <v>6168</v>
      </c>
      <c r="X19" s="71" t="s">
        <v>132</v>
      </c>
      <c r="Y19" s="71" t="s">
        <v>498</v>
      </c>
    </row>
    <row r="20" ht="202.5" spans="1:25">
      <c r="A20" s="52">
        <v>17</v>
      </c>
      <c r="B20" s="47" t="s">
        <v>117</v>
      </c>
      <c r="C20" s="47" t="s">
        <v>150</v>
      </c>
      <c r="D20" s="58" t="s">
        <v>881</v>
      </c>
      <c r="E20" s="54" t="s">
        <v>412</v>
      </c>
      <c r="F20" s="55" t="s">
        <v>6150</v>
      </c>
      <c r="G20" s="59">
        <v>45292</v>
      </c>
      <c r="H20" s="59">
        <v>45292</v>
      </c>
      <c r="I20" s="47" t="s">
        <v>124</v>
      </c>
      <c r="J20" s="34" t="s">
        <v>125</v>
      </c>
      <c r="K20" s="47" t="s">
        <v>398</v>
      </c>
      <c r="L20" s="47" t="s">
        <v>80</v>
      </c>
      <c r="M20" s="52">
        <v>15</v>
      </c>
      <c r="N20" s="34" t="s">
        <v>5949</v>
      </c>
      <c r="O20" s="65">
        <v>45295.5208333333</v>
      </c>
      <c r="P20" s="35"/>
      <c r="Q20" s="35"/>
      <c r="R20" s="40"/>
      <c r="S20" s="40"/>
      <c r="T20" s="36"/>
      <c r="U20" s="34" t="s">
        <v>6169</v>
      </c>
      <c r="V20" s="34" t="s">
        <v>881</v>
      </c>
      <c r="W20" s="70" t="s">
        <v>6170</v>
      </c>
      <c r="X20" s="71" t="s">
        <v>132</v>
      </c>
      <c r="Y20" s="71" t="s">
        <v>133</v>
      </c>
    </row>
    <row r="21" ht="189" spans="1:25">
      <c r="A21" s="52">
        <v>18</v>
      </c>
      <c r="B21" s="47" t="s">
        <v>117</v>
      </c>
      <c r="C21" s="47" t="s">
        <v>150</v>
      </c>
      <c r="D21" s="58" t="s">
        <v>881</v>
      </c>
      <c r="E21" s="54" t="s">
        <v>412</v>
      </c>
      <c r="F21" s="55" t="s">
        <v>6150</v>
      </c>
      <c r="G21" s="59">
        <v>45444</v>
      </c>
      <c r="H21" s="59">
        <v>45444</v>
      </c>
      <c r="I21" s="47" t="s">
        <v>124</v>
      </c>
      <c r="J21" s="34" t="s">
        <v>125</v>
      </c>
      <c r="K21" s="47" t="s">
        <v>398</v>
      </c>
      <c r="L21" s="47" t="s">
        <v>80</v>
      </c>
      <c r="M21" s="52">
        <v>15</v>
      </c>
      <c r="N21" s="34" t="s">
        <v>6171</v>
      </c>
      <c r="O21" s="65">
        <v>45461.5972222222</v>
      </c>
      <c r="P21" s="35"/>
      <c r="Q21" s="35"/>
      <c r="R21" s="40"/>
      <c r="S21" s="40"/>
      <c r="T21" s="36"/>
      <c r="U21" s="34" t="s">
        <v>6172</v>
      </c>
      <c r="V21" s="34" t="s">
        <v>881</v>
      </c>
      <c r="W21" s="70" t="s">
        <v>6173</v>
      </c>
      <c r="X21" s="71" t="s">
        <v>132</v>
      </c>
      <c r="Y21" s="71" t="s">
        <v>425</v>
      </c>
    </row>
    <row r="22" ht="36" spans="1:25">
      <c r="A22" s="52">
        <v>19</v>
      </c>
      <c r="B22" s="47" t="s">
        <v>117</v>
      </c>
      <c r="C22" s="47" t="s">
        <v>150</v>
      </c>
      <c r="D22" s="58" t="s">
        <v>881</v>
      </c>
      <c r="E22" s="54" t="s">
        <v>412</v>
      </c>
      <c r="F22" s="55" t="s">
        <v>6150</v>
      </c>
      <c r="G22" s="59">
        <v>45505</v>
      </c>
      <c r="H22" s="59">
        <v>45505</v>
      </c>
      <c r="I22" s="47" t="s">
        <v>124</v>
      </c>
      <c r="J22" s="34" t="s">
        <v>125</v>
      </c>
      <c r="K22" s="47" t="s">
        <v>398</v>
      </c>
      <c r="L22" s="47" t="s">
        <v>80</v>
      </c>
      <c r="M22" s="52">
        <v>15</v>
      </c>
      <c r="N22" s="34" t="s">
        <v>4677</v>
      </c>
      <c r="O22" s="65">
        <v>45534.5222222222</v>
      </c>
      <c r="P22" s="52"/>
      <c r="Q22" s="52"/>
      <c r="R22" s="52"/>
      <c r="S22" s="52"/>
      <c r="T22" s="52"/>
      <c r="U22" s="72" t="s">
        <v>6174</v>
      </c>
      <c r="V22" s="72" t="s">
        <v>881</v>
      </c>
      <c r="W22" s="72" t="s">
        <v>6175</v>
      </c>
      <c r="X22" s="71" t="s">
        <v>132</v>
      </c>
      <c r="Y22" s="71" t="s">
        <v>498</v>
      </c>
    </row>
    <row r="23" spans="1:25">
      <c r="A23" s="52">
        <v>20</v>
      </c>
      <c r="B23" s="47" t="s">
        <v>117</v>
      </c>
      <c r="C23" s="47" t="s">
        <v>150</v>
      </c>
      <c r="D23" s="58" t="s">
        <v>881</v>
      </c>
      <c r="E23" s="54" t="s">
        <v>412</v>
      </c>
      <c r="F23" s="55" t="s">
        <v>6150</v>
      </c>
      <c r="G23" s="59">
        <v>45627</v>
      </c>
      <c r="H23" s="59">
        <v>45627</v>
      </c>
      <c r="I23" s="47" t="s">
        <v>124</v>
      </c>
      <c r="J23" s="34" t="s">
        <v>125</v>
      </c>
      <c r="K23" s="47" t="s">
        <v>398</v>
      </c>
      <c r="L23" s="47" t="s">
        <v>80</v>
      </c>
      <c r="M23" s="52">
        <v>15</v>
      </c>
      <c r="N23" s="34"/>
      <c r="O23" s="65"/>
      <c r="P23" s="52"/>
      <c r="Q23" s="52"/>
      <c r="R23" s="52"/>
      <c r="S23" s="52"/>
      <c r="T23" s="52"/>
      <c r="U23" s="72"/>
      <c r="V23" s="72"/>
      <c r="W23" s="72"/>
      <c r="X23" s="71"/>
      <c r="Y23" s="71"/>
    </row>
    <row r="24" ht="364.5" spans="1:25">
      <c r="A24" s="52">
        <v>21</v>
      </c>
      <c r="B24" s="47" t="s">
        <v>117</v>
      </c>
      <c r="C24" s="47" t="s">
        <v>150</v>
      </c>
      <c r="D24" s="58" t="s">
        <v>4281</v>
      </c>
      <c r="E24" s="54" t="s">
        <v>412</v>
      </c>
      <c r="F24" s="55" t="s">
        <v>6150</v>
      </c>
      <c r="G24" s="59">
        <v>45292</v>
      </c>
      <c r="H24" s="59">
        <v>45292</v>
      </c>
      <c r="I24" s="47" t="s">
        <v>124</v>
      </c>
      <c r="J24" s="34" t="s">
        <v>125</v>
      </c>
      <c r="K24" s="47" t="s">
        <v>398</v>
      </c>
      <c r="L24" s="47" t="s">
        <v>80</v>
      </c>
      <c r="M24" s="52">
        <v>48</v>
      </c>
      <c r="N24" s="34" t="s">
        <v>6176</v>
      </c>
      <c r="O24" s="65">
        <v>45295.5208333333</v>
      </c>
      <c r="P24" s="35"/>
      <c r="Q24" s="35"/>
      <c r="R24" s="40"/>
      <c r="S24" s="40"/>
      <c r="T24" s="36"/>
      <c r="U24" s="34" t="s">
        <v>6177</v>
      </c>
      <c r="V24" s="34" t="s">
        <v>4281</v>
      </c>
      <c r="W24" s="70" t="s">
        <v>6178</v>
      </c>
      <c r="X24" s="71" t="s">
        <v>132</v>
      </c>
      <c r="Y24" s="71" t="s">
        <v>133</v>
      </c>
    </row>
    <row r="25" ht="337.5" spans="1:25">
      <c r="A25" s="52">
        <v>22</v>
      </c>
      <c r="B25" s="47" t="s">
        <v>117</v>
      </c>
      <c r="C25" s="47" t="s">
        <v>150</v>
      </c>
      <c r="D25" s="58" t="s">
        <v>4281</v>
      </c>
      <c r="E25" s="54" t="s">
        <v>412</v>
      </c>
      <c r="F25" s="55" t="s">
        <v>6150</v>
      </c>
      <c r="G25" s="59">
        <v>45444</v>
      </c>
      <c r="H25" s="59">
        <v>45444</v>
      </c>
      <c r="I25" s="47" t="s">
        <v>124</v>
      </c>
      <c r="J25" s="34" t="s">
        <v>125</v>
      </c>
      <c r="K25" s="47" t="s">
        <v>398</v>
      </c>
      <c r="L25" s="47" t="s">
        <v>80</v>
      </c>
      <c r="M25" s="52">
        <v>48</v>
      </c>
      <c r="N25" s="34" t="s">
        <v>6179</v>
      </c>
      <c r="O25" s="65">
        <v>45461.5972222222</v>
      </c>
      <c r="P25" s="35"/>
      <c r="Q25" s="35"/>
      <c r="R25" s="40"/>
      <c r="S25" s="40"/>
      <c r="T25" s="36"/>
      <c r="U25" s="34" t="s">
        <v>6180</v>
      </c>
      <c r="V25" s="34" t="s">
        <v>4281</v>
      </c>
      <c r="W25" s="70" t="s">
        <v>6181</v>
      </c>
      <c r="X25" s="71" t="s">
        <v>132</v>
      </c>
      <c r="Y25" s="71" t="s">
        <v>425</v>
      </c>
    </row>
    <row r="26" ht="337.5" spans="1:25">
      <c r="A26" s="52">
        <v>23</v>
      </c>
      <c r="B26" s="47" t="s">
        <v>117</v>
      </c>
      <c r="C26" s="47" t="s">
        <v>150</v>
      </c>
      <c r="D26" s="58" t="s">
        <v>4281</v>
      </c>
      <c r="E26" s="54" t="s">
        <v>412</v>
      </c>
      <c r="F26" s="55" t="s">
        <v>6150</v>
      </c>
      <c r="G26" s="59">
        <v>45505</v>
      </c>
      <c r="H26" s="59">
        <v>45505</v>
      </c>
      <c r="I26" s="47" t="s">
        <v>124</v>
      </c>
      <c r="J26" s="34" t="s">
        <v>125</v>
      </c>
      <c r="K26" s="47" t="s">
        <v>398</v>
      </c>
      <c r="L26" s="47" t="s">
        <v>80</v>
      </c>
      <c r="M26" s="52">
        <v>48</v>
      </c>
      <c r="N26" s="34" t="s">
        <v>6182</v>
      </c>
      <c r="O26" s="65">
        <v>45534.5222222222</v>
      </c>
      <c r="P26" s="52"/>
      <c r="Q26" s="52"/>
      <c r="R26" s="52"/>
      <c r="S26" s="52"/>
      <c r="T26" s="52"/>
      <c r="U26" s="70" t="s">
        <v>6183</v>
      </c>
      <c r="V26" s="72" t="s">
        <v>4281</v>
      </c>
      <c r="W26" s="70" t="s">
        <v>6184</v>
      </c>
      <c r="X26" s="71" t="s">
        <v>132</v>
      </c>
      <c r="Y26" s="71" t="s">
        <v>498</v>
      </c>
    </row>
    <row r="27" spans="1:25">
      <c r="A27" s="52">
        <v>24</v>
      </c>
      <c r="B27" s="47" t="s">
        <v>117</v>
      </c>
      <c r="C27" s="47" t="s">
        <v>150</v>
      </c>
      <c r="D27" s="58" t="s">
        <v>4281</v>
      </c>
      <c r="E27" s="54" t="s">
        <v>412</v>
      </c>
      <c r="F27" s="55" t="s">
        <v>6150</v>
      </c>
      <c r="G27" s="59">
        <v>45627</v>
      </c>
      <c r="H27" s="59">
        <v>45627</v>
      </c>
      <c r="I27" s="47" t="s">
        <v>124</v>
      </c>
      <c r="J27" s="34" t="s">
        <v>125</v>
      </c>
      <c r="K27" s="47" t="s">
        <v>398</v>
      </c>
      <c r="L27" s="47" t="s">
        <v>80</v>
      </c>
      <c r="M27" s="52">
        <v>48</v>
      </c>
      <c r="N27" s="34"/>
      <c r="O27" s="65"/>
      <c r="P27" s="52"/>
      <c r="Q27" s="52"/>
      <c r="R27" s="52"/>
      <c r="S27" s="52"/>
      <c r="T27" s="52"/>
      <c r="U27" s="72"/>
      <c r="V27" s="72"/>
      <c r="W27" s="72"/>
      <c r="X27" s="71"/>
      <c r="Y27" s="71"/>
    </row>
    <row r="28" ht="405" spans="1:25">
      <c r="A28" s="52">
        <v>25</v>
      </c>
      <c r="B28" s="47" t="s">
        <v>117</v>
      </c>
      <c r="C28" s="47" t="s">
        <v>150</v>
      </c>
      <c r="D28" s="58" t="s">
        <v>4695</v>
      </c>
      <c r="E28" s="57" t="s">
        <v>157</v>
      </c>
      <c r="F28" s="55" t="s">
        <v>6150</v>
      </c>
      <c r="G28" s="59">
        <v>45292</v>
      </c>
      <c r="H28" s="59">
        <v>45292</v>
      </c>
      <c r="I28" s="47" t="s">
        <v>124</v>
      </c>
      <c r="J28" s="34" t="s">
        <v>125</v>
      </c>
      <c r="K28" s="47" t="s">
        <v>398</v>
      </c>
      <c r="L28" s="47" t="s">
        <v>80</v>
      </c>
      <c r="M28" s="52">
        <v>2</v>
      </c>
      <c r="N28" s="34" t="s">
        <v>6159</v>
      </c>
      <c r="O28" s="65">
        <v>45295.5208333333</v>
      </c>
      <c r="P28" s="35"/>
      <c r="Q28" s="35"/>
      <c r="R28" s="40"/>
      <c r="S28" s="40"/>
      <c r="T28" s="36"/>
      <c r="U28" s="34" t="s">
        <v>6185</v>
      </c>
      <c r="V28" s="34" t="s">
        <v>4695</v>
      </c>
      <c r="W28" s="70" t="s">
        <v>6186</v>
      </c>
      <c r="X28" s="71" t="s">
        <v>132</v>
      </c>
      <c r="Y28" s="71" t="s">
        <v>133</v>
      </c>
    </row>
    <row r="29" ht="405" spans="1:25">
      <c r="A29" s="52">
        <v>26</v>
      </c>
      <c r="B29" s="47" t="s">
        <v>117</v>
      </c>
      <c r="C29" s="47" t="s">
        <v>150</v>
      </c>
      <c r="D29" s="58" t="s">
        <v>4695</v>
      </c>
      <c r="E29" s="57" t="s">
        <v>157</v>
      </c>
      <c r="F29" s="55" t="s">
        <v>6150</v>
      </c>
      <c r="G29" s="59">
        <v>45444</v>
      </c>
      <c r="H29" s="59">
        <v>45444</v>
      </c>
      <c r="I29" s="47" t="s">
        <v>124</v>
      </c>
      <c r="J29" s="34" t="s">
        <v>125</v>
      </c>
      <c r="K29" s="47" t="s">
        <v>398</v>
      </c>
      <c r="L29" s="47" t="s">
        <v>80</v>
      </c>
      <c r="M29" s="52">
        <v>2</v>
      </c>
      <c r="N29" s="34" t="s">
        <v>6159</v>
      </c>
      <c r="O29" s="65">
        <v>45295.5208333333</v>
      </c>
      <c r="P29" s="35"/>
      <c r="Q29" s="35"/>
      <c r="R29" s="40"/>
      <c r="S29" s="40"/>
      <c r="T29" s="36"/>
      <c r="U29" s="34" t="s">
        <v>6185</v>
      </c>
      <c r="V29" s="34" t="s">
        <v>4695</v>
      </c>
      <c r="W29" s="70" t="s">
        <v>6186</v>
      </c>
      <c r="X29" s="71" t="s">
        <v>132</v>
      </c>
      <c r="Y29" s="71" t="s">
        <v>133</v>
      </c>
    </row>
    <row r="30" ht="409.5" spans="1:25">
      <c r="A30" s="52">
        <v>27</v>
      </c>
      <c r="B30" s="47" t="s">
        <v>117</v>
      </c>
      <c r="C30" s="47" t="s">
        <v>150</v>
      </c>
      <c r="D30" s="58" t="s">
        <v>4695</v>
      </c>
      <c r="E30" s="57" t="s">
        <v>157</v>
      </c>
      <c r="F30" s="55" t="s">
        <v>6150</v>
      </c>
      <c r="G30" s="59">
        <v>45505</v>
      </c>
      <c r="H30" s="59">
        <v>45505</v>
      </c>
      <c r="I30" s="47" t="s">
        <v>124</v>
      </c>
      <c r="J30" s="34" t="s">
        <v>125</v>
      </c>
      <c r="K30" s="47" t="s">
        <v>398</v>
      </c>
      <c r="L30" s="47" t="s">
        <v>80</v>
      </c>
      <c r="M30" s="52">
        <v>2</v>
      </c>
      <c r="N30" s="34" t="s">
        <v>6162</v>
      </c>
      <c r="O30" s="65">
        <v>45534.5222222222</v>
      </c>
      <c r="P30" s="52"/>
      <c r="Q30" s="52"/>
      <c r="R30" s="52"/>
      <c r="S30" s="52"/>
      <c r="T30" s="52"/>
      <c r="U30" s="70" t="s">
        <v>6187</v>
      </c>
      <c r="V30" s="72" t="s">
        <v>4695</v>
      </c>
      <c r="W30" s="70" t="s">
        <v>6188</v>
      </c>
      <c r="X30" s="71" t="s">
        <v>132</v>
      </c>
      <c r="Y30" s="71" t="s">
        <v>498</v>
      </c>
    </row>
    <row r="31" ht="409.5" spans="1:25">
      <c r="A31" s="52">
        <v>28</v>
      </c>
      <c r="B31" s="47" t="s">
        <v>117</v>
      </c>
      <c r="C31" s="47" t="s">
        <v>150</v>
      </c>
      <c r="D31" s="58" t="s">
        <v>4695</v>
      </c>
      <c r="E31" s="57" t="s">
        <v>157</v>
      </c>
      <c r="F31" s="55" t="s">
        <v>6150</v>
      </c>
      <c r="G31" s="59">
        <v>45627</v>
      </c>
      <c r="H31" s="59">
        <v>45627</v>
      </c>
      <c r="I31" s="47" t="s">
        <v>124</v>
      </c>
      <c r="J31" s="34" t="s">
        <v>125</v>
      </c>
      <c r="K31" s="47" t="s">
        <v>398</v>
      </c>
      <c r="L31" s="47" t="s">
        <v>80</v>
      </c>
      <c r="M31" s="52">
        <v>2</v>
      </c>
      <c r="N31" s="34" t="s">
        <v>6162</v>
      </c>
      <c r="O31" s="65">
        <v>45534.5222222222</v>
      </c>
      <c r="P31" s="52"/>
      <c r="Q31" s="52"/>
      <c r="R31" s="52"/>
      <c r="S31" s="52"/>
      <c r="T31" s="52"/>
      <c r="U31" s="70" t="s">
        <v>6187</v>
      </c>
      <c r="V31" s="72" t="s">
        <v>4695</v>
      </c>
      <c r="W31" s="70" t="s">
        <v>6188</v>
      </c>
      <c r="X31" s="71" t="s">
        <v>132</v>
      </c>
      <c r="Y31" s="71" t="s">
        <v>498</v>
      </c>
    </row>
    <row r="32" ht="202.5" spans="1:25">
      <c r="A32" s="52">
        <v>29</v>
      </c>
      <c r="B32" s="47" t="s">
        <v>117</v>
      </c>
      <c r="C32" s="47" t="s">
        <v>363</v>
      </c>
      <c r="D32" s="58" t="s">
        <v>699</v>
      </c>
      <c r="E32" s="57" t="s">
        <v>247</v>
      </c>
      <c r="F32" s="55" t="s">
        <v>6150</v>
      </c>
      <c r="G32" s="59">
        <v>45292</v>
      </c>
      <c r="H32" s="59">
        <v>45292</v>
      </c>
      <c r="I32" s="47" t="s">
        <v>124</v>
      </c>
      <c r="J32" s="34" t="s">
        <v>125</v>
      </c>
      <c r="K32" s="47" t="s">
        <v>398</v>
      </c>
      <c r="L32" s="47" t="s">
        <v>80</v>
      </c>
      <c r="M32" s="52">
        <v>15</v>
      </c>
      <c r="N32" s="34" t="s">
        <v>5949</v>
      </c>
      <c r="O32" s="65">
        <v>45295.5208333333</v>
      </c>
      <c r="P32" s="35"/>
      <c r="Q32" s="35"/>
      <c r="R32" s="40"/>
      <c r="S32" s="40"/>
      <c r="T32" s="36"/>
      <c r="U32" s="34" t="s">
        <v>6169</v>
      </c>
      <c r="V32" s="34" t="s">
        <v>699</v>
      </c>
      <c r="W32" s="70" t="s">
        <v>6170</v>
      </c>
      <c r="X32" s="71" t="s">
        <v>132</v>
      </c>
      <c r="Y32" s="71" t="s">
        <v>133</v>
      </c>
    </row>
    <row r="33" ht="189" spans="1:25">
      <c r="A33" s="52">
        <v>30</v>
      </c>
      <c r="B33" s="47" t="s">
        <v>117</v>
      </c>
      <c r="C33" s="47" t="s">
        <v>363</v>
      </c>
      <c r="D33" s="58" t="s">
        <v>699</v>
      </c>
      <c r="E33" s="57" t="s">
        <v>247</v>
      </c>
      <c r="F33" s="55" t="s">
        <v>6150</v>
      </c>
      <c r="G33" s="59">
        <v>45444</v>
      </c>
      <c r="H33" s="59">
        <v>45444</v>
      </c>
      <c r="I33" s="47" t="s">
        <v>124</v>
      </c>
      <c r="J33" s="34" t="s">
        <v>125</v>
      </c>
      <c r="K33" s="47" t="s">
        <v>398</v>
      </c>
      <c r="L33" s="47" t="s">
        <v>80</v>
      </c>
      <c r="M33" s="52">
        <v>15</v>
      </c>
      <c r="N33" s="34" t="s">
        <v>6171</v>
      </c>
      <c r="O33" s="65">
        <v>45461.5972222222</v>
      </c>
      <c r="P33" s="35"/>
      <c r="Q33" s="35"/>
      <c r="R33" s="40"/>
      <c r="S33" s="40"/>
      <c r="T33" s="36"/>
      <c r="U33" s="34" t="s">
        <v>6172</v>
      </c>
      <c r="V33" s="34" t="s">
        <v>699</v>
      </c>
      <c r="W33" s="70" t="s">
        <v>6173</v>
      </c>
      <c r="X33" s="71" t="s">
        <v>132</v>
      </c>
      <c r="Y33" s="71" t="s">
        <v>425</v>
      </c>
    </row>
    <row r="34" ht="189" spans="1:25">
      <c r="A34" s="52">
        <v>31</v>
      </c>
      <c r="B34" s="47" t="s">
        <v>117</v>
      </c>
      <c r="C34" s="47" t="s">
        <v>363</v>
      </c>
      <c r="D34" s="58" t="s">
        <v>699</v>
      </c>
      <c r="E34" s="57" t="s">
        <v>247</v>
      </c>
      <c r="F34" s="55" t="s">
        <v>6150</v>
      </c>
      <c r="G34" s="59">
        <v>45505</v>
      </c>
      <c r="H34" s="59">
        <v>45505</v>
      </c>
      <c r="I34" s="47" t="s">
        <v>124</v>
      </c>
      <c r="J34" s="34" t="s">
        <v>125</v>
      </c>
      <c r="K34" s="47" t="s">
        <v>398</v>
      </c>
      <c r="L34" s="47" t="s">
        <v>80</v>
      </c>
      <c r="M34" s="52">
        <v>15</v>
      </c>
      <c r="N34" s="34" t="s">
        <v>6171</v>
      </c>
      <c r="O34" s="65">
        <v>45461.5972222222</v>
      </c>
      <c r="P34" s="52"/>
      <c r="Q34" s="52"/>
      <c r="R34" s="52"/>
      <c r="S34" s="52"/>
      <c r="T34" s="52"/>
      <c r="U34" s="70" t="s">
        <v>6172</v>
      </c>
      <c r="V34" s="72" t="s">
        <v>699</v>
      </c>
      <c r="W34" s="70" t="s">
        <v>6173</v>
      </c>
      <c r="X34" s="71" t="s">
        <v>132</v>
      </c>
      <c r="Y34" s="71" t="s">
        <v>425</v>
      </c>
    </row>
    <row r="35" ht="36" spans="1:25">
      <c r="A35" s="52">
        <v>32</v>
      </c>
      <c r="B35" s="47" t="s">
        <v>117</v>
      </c>
      <c r="C35" s="47" t="s">
        <v>363</v>
      </c>
      <c r="D35" s="58" t="s">
        <v>699</v>
      </c>
      <c r="E35" s="57" t="s">
        <v>247</v>
      </c>
      <c r="F35" s="55" t="s">
        <v>6150</v>
      </c>
      <c r="G35" s="59">
        <v>45627</v>
      </c>
      <c r="H35" s="59">
        <v>45627</v>
      </c>
      <c r="I35" s="47" t="s">
        <v>124</v>
      </c>
      <c r="J35" s="34" t="s">
        <v>125</v>
      </c>
      <c r="K35" s="47" t="s">
        <v>398</v>
      </c>
      <c r="L35" s="47" t="s">
        <v>80</v>
      </c>
      <c r="M35" s="52">
        <v>15</v>
      </c>
      <c r="N35" s="34" t="s">
        <v>6189</v>
      </c>
      <c r="O35" s="65">
        <v>45590.7013888889</v>
      </c>
      <c r="P35" s="52"/>
      <c r="Q35" s="52"/>
      <c r="R35" s="52"/>
      <c r="S35" s="52"/>
      <c r="T35" s="52"/>
      <c r="U35" s="72" t="s">
        <v>6190</v>
      </c>
      <c r="V35" s="72" t="s">
        <v>699</v>
      </c>
      <c r="W35" s="72" t="s">
        <v>6191</v>
      </c>
      <c r="X35" s="71" t="s">
        <v>132</v>
      </c>
      <c r="Y35" s="71" t="s">
        <v>3620</v>
      </c>
    </row>
    <row r="36" ht="202.5" spans="1:25">
      <c r="A36" s="52">
        <v>33</v>
      </c>
      <c r="B36" s="47" t="s">
        <v>117</v>
      </c>
      <c r="C36" s="47" t="s">
        <v>363</v>
      </c>
      <c r="D36" s="58" t="s">
        <v>705</v>
      </c>
      <c r="E36" s="57" t="s">
        <v>247</v>
      </c>
      <c r="F36" s="55" t="s">
        <v>6150</v>
      </c>
      <c r="G36" s="59">
        <v>45292</v>
      </c>
      <c r="H36" s="59">
        <v>45292</v>
      </c>
      <c r="I36" s="47" t="s">
        <v>124</v>
      </c>
      <c r="J36" s="34" t="s">
        <v>125</v>
      </c>
      <c r="K36" s="47" t="s">
        <v>398</v>
      </c>
      <c r="L36" s="47" t="s">
        <v>80</v>
      </c>
      <c r="M36" s="52">
        <v>15</v>
      </c>
      <c r="N36" s="34" t="s">
        <v>5949</v>
      </c>
      <c r="O36" s="65">
        <v>45295.5208333333</v>
      </c>
      <c r="P36" s="35"/>
      <c r="Q36" s="35"/>
      <c r="R36" s="40"/>
      <c r="S36" s="40"/>
      <c r="T36" s="36"/>
      <c r="U36" s="34" t="s">
        <v>6169</v>
      </c>
      <c r="V36" s="34" t="s">
        <v>705</v>
      </c>
      <c r="W36" s="70" t="s">
        <v>6170</v>
      </c>
      <c r="X36" s="71" t="s">
        <v>132</v>
      </c>
      <c r="Y36" s="71" t="s">
        <v>133</v>
      </c>
    </row>
    <row r="37" ht="189" spans="1:25">
      <c r="A37" s="52">
        <v>34</v>
      </c>
      <c r="B37" s="47" t="s">
        <v>117</v>
      </c>
      <c r="C37" s="47" t="s">
        <v>363</v>
      </c>
      <c r="D37" s="58" t="s">
        <v>705</v>
      </c>
      <c r="E37" s="57" t="s">
        <v>247</v>
      </c>
      <c r="F37" s="55" t="s">
        <v>6150</v>
      </c>
      <c r="G37" s="59">
        <v>45444</v>
      </c>
      <c r="H37" s="59">
        <v>45444</v>
      </c>
      <c r="I37" s="47" t="s">
        <v>124</v>
      </c>
      <c r="J37" s="34" t="s">
        <v>125</v>
      </c>
      <c r="K37" s="47" t="s">
        <v>398</v>
      </c>
      <c r="L37" s="47" t="s">
        <v>80</v>
      </c>
      <c r="M37" s="52">
        <v>15</v>
      </c>
      <c r="N37" s="34" t="s">
        <v>6171</v>
      </c>
      <c r="O37" s="65">
        <v>45461.5972222222</v>
      </c>
      <c r="P37" s="35"/>
      <c r="Q37" s="35"/>
      <c r="R37" s="40"/>
      <c r="S37" s="40"/>
      <c r="T37" s="36"/>
      <c r="U37" s="34" t="s">
        <v>6172</v>
      </c>
      <c r="V37" s="34" t="s">
        <v>705</v>
      </c>
      <c r="W37" s="70" t="s">
        <v>6173</v>
      </c>
      <c r="X37" s="71" t="s">
        <v>132</v>
      </c>
      <c r="Y37" s="71" t="s">
        <v>425</v>
      </c>
    </row>
    <row r="38" ht="189" spans="1:25">
      <c r="A38" s="52">
        <v>35</v>
      </c>
      <c r="B38" s="47" t="s">
        <v>117</v>
      </c>
      <c r="C38" s="47" t="s">
        <v>363</v>
      </c>
      <c r="D38" s="58" t="s">
        <v>705</v>
      </c>
      <c r="E38" s="57" t="s">
        <v>247</v>
      </c>
      <c r="F38" s="55" t="s">
        <v>6150</v>
      </c>
      <c r="G38" s="59">
        <v>45505</v>
      </c>
      <c r="H38" s="59">
        <v>45505</v>
      </c>
      <c r="I38" s="47" t="s">
        <v>124</v>
      </c>
      <c r="J38" s="34" t="s">
        <v>125</v>
      </c>
      <c r="K38" s="47" t="s">
        <v>398</v>
      </c>
      <c r="L38" s="47" t="s">
        <v>80</v>
      </c>
      <c r="M38" s="52">
        <v>15</v>
      </c>
      <c r="N38" s="34" t="s">
        <v>6171</v>
      </c>
      <c r="O38" s="65">
        <v>45461.5972222222</v>
      </c>
      <c r="P38" s="52"/>
      <c r="Q38" s="52"/>
      <c r="R38" s="52"/>
      <c r="S38" s="52"/>
      <c r="T38" s="52"/>
      <c r="U38" s="70" t="s">
        <v>6172</v>
      </c>
      <c r="V38" s="72" t="s">
        <v>705</v>
      </c>
      <c r="W38" s="70" t="s">
        <v>6173</v>
      </c>
      <c r="X38" s="71" t="s">
        <v>132</v>
      </c>
      <c r="Y38" s="71" t="s">
        <v>425</v>
      </c>
    </row>
    <row r="39" ht="36" spans="1:25">
      <c r="A39" s="52">
        <v>36</v>
      </c>
      <c r="B39" s="47" t="s">
        <v>117</v>
      </c>
      <c r="C39" s="47" t="s">
        <v>363</v>
      </c>
      <c r="D39" s="58" t="s">
        <v>705</v>
      </c>
      <c r="E39" s="57" t="s">
        <v>247</v>
      </c>
      <c r="F39" s="55" t="s">
        <v>6150</v>
      </c>
      <c r="G39" s="59">
        <v>45627</v>
      </c>
      <c r="H39" s="59">
        <v>45627</v>
      </c>
      <c r="I39" s="47" t="s">
        <v>124</v>
      </c>
      <c r="J39" s="34" t="s">
        <v>125</v>
      </c>
      <c r="K39" s="47" t="s">
        <v>398</v>
      </c>
      <c r="L39" s="47" t="s">
        <v>80</v>
      </c>
      <c r="M39" s="52">
        <v>15</v>
      </c>
      <c r="N39" s="34" t="s">
        <v>6189</v>
      </c>
      <c r="O39" s="65">
        <v>45590.7013888889</v>
      </c>
      <c r="P39" s="52"/>
      <c r="Q39" s="52"/>
      <c r="R39" s="52"/>
      <c r="S39" s="52"/>
      <c r="T39" s="52"/>
      <c r="U39" s="72" t="s">
        <v>6190</v>
      </c>
      <c r="V39" s="72" t="s">
        <v>705</v>
      </c>
      <c r="W39" s="72" t="s">
        <v>6191</v>
      </c>
      <c r="X39" s="71" t="s">
        <v>132</v>
      </c>
      <c r="Y39" s="71" t="s">
        <v>3620</v>
      </c>
    </row>
    <row r="40" ht="148.5" spans="1:25">
      <c r="A40" s="52">
        <v>37</v>
      </c>
      <c r="B40" s="47" t="s">
        <v>117</v>
      </c>
      <c r="C40" s="47" t="s">
        <v>363</v>
      </c>
      <c r="D40" s="58" t="s">
        <v>725</v>
      </c>
      <c r="E40" s="54" t="s">
        <v>412</v>
      </c>
      <c r="F40" s="55" t="s">
        <v>6150</v>
      </c>
      <c r="G40" s="59">
        <v>45292</v>
      </c>
      <c r="H40" s="59">
        <v>45292</v>
      </c>
      <c r="I40" s="47" t="s">
        <v>124</v>
      </c>
      <c r="J40" s="34" t="s">
        <v>125</v>
      </c>
      <c r="K40" s="47" t="s">
        <v>398</v>
      </c>
      <c r="L40" s="47" t="s">
        <v>80</v>
      </c>
      <c r="M40" s="52">
        <v>24</v>
      </c>
      <c r="N40" s="34" t="s">
        <v>5949</v>
      </c>
      <c r="O40" s="65">
        <v>45296.5208333333</v>
      </c>
      <c r="P40" s="35"/>
      <c r="Q40" s="35"/>
      <c r="R40" s="40"/>
      <c r="S40" s="40"/>
      <c r="T40" s="36"/>
      <c r="U40" s="34" t="s">
        <v>6192</v>
      </c>
      <c r="V40" s="34" t="s">
        <v>725</v>
      </c>
      <c r="W40" s="70" t="s">
        <v>6193</v>
      </c>
      <c r="X40" s="71" t="s">
        <v>132</v>
      </c>
      <c r="Y40" s="71" t="s">
        <v>133</v>
      </c>
    </row>
    <row r="41" ht="135" spans="1:25">
      <c r="A41" s="52">
        <v>38</v>
      </c>
      <c r="B41" s="47" t="s">
        <v>117</v>
      </c>
      <c r="C41" s="47" t="s">
        <v>363</v>
      </c>
      <c r="D41" s="58" t="s">
        <v>725</v>
      </c>
      <c r="E41" s="54" t="s">
        <v>412</v>
      </c>
      <c r="F41" s="55" t="s">
        <v>6150</v>
      </c>
      <c r="G41" s="59">
        <v>45444</v>
      </c>
      <c r="H41" s="59">
        <v>45444</v>
      </c>
      <c r="I41" s="47" t="s">
        <v>124</v>
      </c>
      <c r="J41" s="34" t="s">
        <v>125</v>
      </c>
      <c r="K41" s="47" t="s">
        <v>398</v>
      </c>
      <c r="L41" s="47" t="s">
        <v>80</v>
      </c>
      <c r="M41" s="52">
        <v>24</v>
      </c>
      <c r="N41" s="34" t="s">
        <v>6171</v>
      </c>
      <c r="O41" s="65">
        <v>45461.5972222222</v>
      </c>
      <c r="P41" s="35"/>
      <c r="Q41" s="35"/>
      <c r="R41" s="40"/>
      <c r="S41" s="40"/>
      <c r="T41" s="36"/>
      <c r="U41" s="34" t="s">
        <v>6194</v>
      </c>
      <c r="V41" s="34" t="s">
        <v>725</v>
      </c>
      <c r="W41" s="70" t="s">
        <v>6195</v>
      </c>
      <c r="X41" s="71" t="s">
        <v>132</v>
      </c>
      <c r="Y41" s="71" t="s">
        <v>425</v>
      </c>
    </row>
    <row r="42" ht="135" spans="1:25">
      <c r="A42" s="52">
        <v>39</v>
      </c>
      <c r="B42" s="47" t="s">
        <v>117</v>
      </c>
      <c r="C42" s="47" t="s">
        <v>363</v>
      </c>
      <c r="D42" s="58" t="s">
        <v>725</v>
      </c>
      <c r="E42" s="54" t="s">
        <v>412</v>
      </c>
      <c r="F42" s="55" t="s">
        <v>6150</v>
      </c>
      <c r="G42" s="59">
        <v>45505</v>
      </c>
      <c r="H42" s="59">
        <v>45505</v>
      </c>
      <c r="I42" s="47" t="s">
        <v>124</v>
      </c>
      <c r="J42" s="34" t="s">
        <v>125</v>
      </c>
      <c r="K42" s="47" t="s">
        <v>398</v>
      </c>
      <c r="L42" s="47" t="s">
        <v>80</v>
      </c>
      <c r="M42" s="52">
        <v>24</v>
      </c>
      <c r="N42" s="34" t="s">
        <v>4677</v>
      </c>
      <c r="O42" s="65">
        <v>45534.5222222222</v>
      </c>
      <c r="P42" s="52"/>
      <c r="Q42" s="52"/>
      <c r="R42" s="52"/>
      <c r="S42" s="52"/>
      <c r="T42" s="52"/>
      <c r="U42" s="70" t="s">
        <v>6196</v>
      </c>
      <c r="V42" s="72" t="s">
        <v>725</v>
      </c>
      <c r="W42" s="70" t="s">
        <v>6197</v>
      </c>
      <c r="X42" s="71" t="s">
        <v>132</v>
      </c>
      <c r="Y42" s="71" t="s">
        <v>498</v>
      </c>
    </row>
    <row r="43" spans="1:25">
      <c r="A43" s="52">
        <v>40</v>
      </c>
      <c r="B43" s="47" t="s">
        <v>117</v>
      </c>
      <c r="C43" s="47" t="s">
        <v>363</v>
      </c>
      <c r="D43" s="58" t="s">
        <v>725</v>
      </c>
      <c r="E43" s="54" t="s">
        <v>412</v>
      </c>
      <c r="F43" s="55" t="s">
        <v>6150</v>
      </c>
      <c r="G43" s="59">
        <v>45627</v>
      </c>
      <c r="H43" s="59">
        <v>45627</v>
      </c>
      <c r="I43" s="47" t="s">
        <v>124</v>
      </c>
      <c r="J43" s="34" t="s">
        <v>125</v>
      </c>
      <c r="K43" s="47" t="s">
        <v>398</v>
      </c>
      <c r="L43" s="47" t="s">
        <v>80</v>
      </c>
      <c r="M43" s="52">
        <v>24</v>
      </c>
      <c r="N43" s="34"/>
      <c r="O43" s="65"/>
      <c r="P43" s="52"/>
      <c r="Q43" s="52"/>
      <c r="R43" s="52"/>
      <c r="S43" s="52"/>
      <c r="T43" s="52"/>
      <c r="U43" s="72"/>
      <c r="V43" s="72"/>
      <c r="W43" s="72"/>
      <c r="X43" s="71"/>
      <c r="Y43" s="71"/>
    </row>
    <row r="44" ht="148.5" spans="1:25">
      <c r="A44" s="52">
        <v>41</v>
      </c>
      <c r="B44" s="47" t="s">
        <v>117</v>
      </c>
      <c r="C44" s="47" t="s">
        <v>363</v>
      </c>
      <c r="D44" s="58" t="s">
        <v>730</v>
      </c>
      <c r="E44" s="54" t="s">
        <v>412</v>
      </c>
      <c r="F44" s="55" t="s">
        <v>6150</v>
      </c>
      <c r="G44" s="59">
        <v>45292</v>
      </c>
      <c r="H44" s="59">
        <v>45292</v>
      </c>
      <c r="I44" s="47" t="s">
        <v>124</v>
      </c>
      <c r="J44" s="34" t="s">
        <v>125</v>
      </c>
      <c r="K44" s="47" t="s">
        <v>398</v>
      </c>
      <c r="L44" s="47" t="s">
        <v>80</v>
      </c>
      <c r="M44" s="52">
        <v>24</v>
      </c>
      <c r="N44" s="34" t="s">
        <v>5949</v>
      </c>
      <c r="O44" s="65">
        <v>45296.5208333333</v>
      </c>
      <c r="P44" s="35"/>
      <c r="Q44" s="35"/>
      <c r="R44" s="40"/>
      <c r="S44" s="40"/>
      <c r="T44" s="36"/>
      <c r="U44" s="34" t="s">
        <v>6192</v>
      </c>
      <c r="V44" s="34" t="s">
        <v>730</v>
      </c>
      <c r="W44" s="70" t="s">
        <v>6193</v>
      </c>
      <c r="X44" s="71" t="s">
        <v>132</v>
      </c>
      <c r="Y44" s="71" t="s">
        <v>133</v>
      </c>
    </row>
    <row r="45" ht="135" spans="1:25">
      <c r="A45" s="52">
        <v>42</v>
      </c>
      <c r="B45" s="47" t="s">
        <v>117</v>
      </c>
      <c r="C45" s="47" t="s">
        <v>363</v>
      </c>
      <c r="D45" s="58" t="s">
        <v>730</v>
      </c>
      <c r="E45" s="54" t="s">
        <v>412</v>
      </c>
      <c r="F45" s="55" t="s">
        <v>6150</v>
      </c>
      <c r="G45" s="59">
        <v>45444</v>
      </c>
      <c r="H45" s="59">
        <v>45444</v>
      </c>
      <c r="I45" s="47" t="s">
        <v>124</v>
      </c>
      <c r="J45" s="34" t="s">
        <v>125</v>
      </c>
      <c r="K45" s="47" t="s">
        <v>398</v>
      </c>
      <c r="L45" s="47" t="s">
        <v>80</v>
      </c>
      <c r="M45" s="52">
        <v>24</v>
      </c>
      <c r="N45" s="34" t="s">
        <v>6171</v>
      </c>
      <c r="O45" s="65">
        <v>45461.5972222222</v>
      </c>
      <c r="P45" s="35"/>
      <c r="Q45" s="35"/>
      <c r="R45" s="40"/>
      <c r="S45" s="40"/>
      <c r="T45" s="36"/>
      <c r="U45" s="34" t="s">
        <v>6194</v>
      </c>
      <c r="V45" s="34" t="s">
        <v>730</v>
      </c>
      <c r="W45" s="70" t="s">
        <v>6195</v>
      </c>
      <c r="X45" s="71" t="s">
        <v>132</v>
      </c>
      <c r="Y45" s="71" t="s">
        <v>425</v>
      </c>
    </row>
    <row r="46" ht="135" spans="1:25">
      <c r="A46" s="52">
        <v>43</v>
      </c>
      <c r="B46" s="47" t="s">
        <v>117</v>
      </c>
      <c r="C46" s="47" t="s">
        <v>363</v>
      </c>
      <c r="D46" s="58" t="s">
        <v>730</v>
      </c>
      <c r="E46" s="54" t="s">
        <v>412</v>
      </c>
      <c r="F46" s="55" t="s">
        <v>6150</v>
      </c>
      <c r="G46" s="59">
        <v>45505</v>
      </c>
      <c r="H46" s="59">
        <v>45505</v>
      </c>
      <c r="I46" s="47" t="s">
        <v>124</v>
      </c>
      <c r="J46" s="34" t="s">
        <v>125</v>
      </c>
      <c r="K46" s="47" t="s">
        <v>398</v>
      </c>
      <c r="L46" s="47" t="s">
        <v>80</v>
      </c>
      <c r="M46" s="52">
        <v>24</v>
      </c>
      <c r="N46" s="34" t="s">
        <v>4677</v>
      </c>
      <c r="O46" s="65">
        <v>45534.5222222222</v>
      </c>
      <c r="P46" s="52"/>
      <c r="Q46" s="52"/>
      <c r="R46" s="52"/>
      <c r="S46" s="52"/>
      <c r="T46" s="52"/>
      <c r="U46" s="70" t="s">
        <v>6196</v>
      </c>
      <c r="V46" s="72" t="s">
        <v>730</v>
      </c>
      <c r="W46" s="70" t="s">
        <v>6197</v>
      </c>
      <c r="X46" s="71" t="s">
        <v>132</v>
      </c>
      <c r="Y46" s="71" t="s">
        <v>498</v>
      </c>
    </row>
    <row r="47" spans="1:25">
      <c r="A47" s="52">
        <v>44</v>
      </c>
      <c r="B47" s="47" t="s">
        <v>117</v>
      </c>
      <c r="C47" s="47" t="s">
        <v>363</v>
      </c>
      <c r="D47" s="58" t="s">
        <v>730</v>
      </c>
      <c r="E47" s="54" t="s">
        <v>412</v>
      </c>
      <c r="F47" s="55" t="s">
        <v>6150</v>
      </c>
      <c r="G47" s="59">
        <v>45627</v>
      </c>
      <c r="H47" s="59">
        <v>45627</v>
      </c>
      <c r="I47" s="47" t="s">
        <v>124</v>
      </c>
      <c r="J47" s="34" t="s">
        <v>125</v>
      </c>
      <c r="K47" s="47" t="s">
        <v>398</v>
      </c>
      <c r="L47" s="47" t="s">
        <v>80</v>
      </c>
      <c r="M47" s="52">
        <v>24</v>
      </c>
      <c r="N47" s="34"/>
      <c r="O47" s="65"/>
      <c r="P47" s="52"/>
      <c r="Q47" s="52"/>
      <c r="R47" s="52"/>
      <c r="S47" s="52"/>
      <c r="T47" s="52"/>
      <c r="U47" s="72"/>
      <c r="V47" s="72"/>
      <c r="W47" s="72"/>
      <c r="X47" s="71"/>
      <c r="Y47" s="71"/>
    </row>
    <row r="48" ht="202.5" spans="1:25">
      <c r="A48" s="52">
        <v>45</v>
      </c>
      <c r="B48" s="47" t="s">
        <v>117</v>
      </c>
      <c r="C48" s="47" t="s">
        <v>363</v>
      </c>
      <c r="D48" s="58" t="s">
        <v>734</v>
      </c>
      <c r="E48" s="57" t="s">
        <v>247</v>
      </c>
      <c r="F48" s="55" t="s">
        <v>6150</v>
      </c>
      <c r="G48" s="59">
        <v>45292</v>
      </c>
      <c r="H48" s="59">
        <v>45292</v>
      </c>
      <c r="I48" s="47" t="s">
        <v>124</v>
      </c>
      <c r="J48" s="34" t="s">
        <v>125</v>
      </c>
      <c r="K48" s="47" t="s">
        <v>398</v>
      </c>
      <c r="L48" s="47" t="s">
        <v>80</v>
      </c>
      <c r="M48" s="52">
        <v>15</v>
      </c>
      <c r="N48" s="34" t="s">
        <v>5949</v>
      </c>
      <c r="O48" s="65">
        <v>45295.5208333333</v>
      </c>
      <c r="P48" s="35"/>
      <c r="Q48" s="35"/>
      <c r="R48" s="40"/>
      <c r="S48" s="40"/>
      <c r="T48" s="36"/>
      <c r="U48" s="34" t="s">
        <v>6169</v>
      </c>
      <c r="V48" s="34" t="s">
        <v>734</v>
      </c>
      <c r="W48" s="70" t="s">
        <v>6170</v>
      </c>
      <c r="X48" s="71" t="s">
        <v>132</v>
      </c>
      <c r="Y48" s="71" t="s">
        <v>133</v>
      </c>
    </row>
    <row r="49" ht="189" spans="1:25">
      <c r="A49" s="52">
        <v>46</v>
      </c>
      <c r="B49" s="47" t="s">
        <v>117</v>
      </c>
      <c r="C49" s="47" t="s">
        <v>363</v>
      </c>
      <c r="D49" s="58" t="s">
        <v>734</v>
      </c>
      <c r="E49" s="57" t="s">
        <v>247</v>
      </c>
      <c r="F49" s="55" t="s">
        <v>6150</v>
      </c>
      <c r="G49" s="59">
        <v>45444</v>
      </c>
      <c r="H49" s="59">
        <v>45444</v>
      </c>
      <c r="I49" s="47" t="s">
        <v>124</v>
      </c>
      <c r="J49" s="34" t="s">
        <v>125</v>
      </c>
      <c r="K49" s="47" t="s">
        <v>398</v>
      </c>
      <c r="L49" s="47" t="s">
        <v>80</v>
      </c>
      <c r="M49" s="52">
        <v>15</v>
      </c>
      <c r="N49" s="34" t="s">
        <v>6171</v>
      </c>
      <c r="O49" s="65">
        <v>45461.5972222222</v>
      </c>
      <c r="P49" s="35"/>
      <c r="Q49" s="35"/>
      <c r="R49" s="40"/>
      <c r="S49" s="40"/>
      <c r="T49" s="36"/>
      <c r="U49" s="34" t="s">
        <v>6172</v>
      </c>
      <c r="V49" s="34" t="s">
        <v>734</v>
      </c>
      <c r="W49" s="70" t="s">
        <v>6173</v>
      </c>
      <c r="X49" s="71" t="s">
        <v>132</v>
      </c>
      <c r="Y49" s="71" t="s">
        <v>425</v>
      </c>
    </row>
    <row r="50" ht="189" spans="1:25">
      <c r="A50" s="52">
        <v>47</v>
      </c>
      <c r="B50" s="47" t="s">
        <v>117</v>
      </c>
      <c r="C50" s="47" t="s">
        <v>363</v>
      </c>
      <c r="D50" s="58" t="s">
        <v>734</v>
      </c>
      <c r="E50" s="57" t="s">
        <v>247</v>
      </c>
      <c r="F50" s="55" t="s">
        <v>6150</v>
      </c>
      <c r="G50" s="59">
        <v>45505</v>
      </c>
      <c r="H50" s="59">
        <v>45505</v>
      </c>
      <c r="I50" s="47" t="s">
        <v>124</v>
      </c>
      <c r="J50" s="34" t="s">
        <v>125</v>
      </c>
      <c r="K50" s="47" t="s">
        <v>398</v>
      </c>
      <c r="L50" s="47" t="s">
        <v>80</v>
      </c>
      <c r="M50" s="52">
        <v>15</v>
      </c>
      <c r="N50" s="34" t="s">
        <v>6171</v>
      </c>
      <c r="O50" s="65">
        <v>45461.5972222222</v>
      </c>
      <c r="P50" s="52"/>
      <c r="Q50" s="52"/>
      <c r="R50" s="52"/>
      <c r="S50" s="52"/>
      <c r="T50" s="52"/>
      <c r="U50" s="70" t="s">
        <v>6172</v>
      </c>
      <c r="V50" s="72" t="s">
        <v>734</v>
      </c>
      <c r="W50" s="70" t="s">
        <v>6173</v>
      </c>
      <c r="X50" s="71" t="s">
        <v>132</v>
      </c>
      <c r="Y50" s="71" t="s">
        <v>425</v>
      </c>
    </row>
    <row r="51" ht="36" spans="1:25">
      <c r="A51" s="52">
        <v>48</v>
      </c>
      <c r="B51" s="47" t="s">
        <v>117</v>
      </c>
      <c r="C51" s="47" t="s">
        <v>363</v>
      </c>
      <c r="D51" s="58" t="s">
        <v>734</v>
      </c>
      <c r="E51" s="57" t="s">
        <v>247</v>
      </c>
      <c r="F51" s="55" t="s">
        <v>6150</v>
      </c>
      <c r="G51" s="59">
        <v>45627</v>
      </c>
      <c r="H51" s="59">
        <v>45627</v>
      </c>
      <c r="I51" s="47" t="s">
        <v>124</v>
      </c>
      <c r="J51" s="34" t="s">
        <v>125</v>
      </c>
      <c r="K51" s="47" t="s">
        <v>398</v>
      </c>
      <c r="L51" s="47" t="s">
        <v>80</v>
      </c>
      <c r="M51" s="52">
        <v>15</v>
      </c>
      <c r="N51" s="34" t="s">
        <v>6189</v>
      </c>
      <c r="O51" s="65">
        <v>45590.7013888889</v>
      </c>
      <c r="P51" s="52"/>
      <c r="Q51" s="52"/>
      <c r="R51" s="52"/>
      <c r="S51" s="52"/>
      <c r="T51" s="52"/>
      <c r="U51" s="72" t="s">
        <v>6190</v>
      </c>
      <c r="V51" s="72" t="s">
        <v>734</v>
      </c>
      <c r="W51" s="72" t="s">
        <v>6191</v>
      </c>
      <c r="X51" s="71" t="s">
        <v>132</v>
      </c>
      <c r="Y51" s="71" t="s">
        <v>3620</v>
      </c>
    </row>
    <row r="52" ht="202.5" spans="1:25">
      <c r="A52" s="52">
        <v>49</v>
      </c>
      <c r="B52" s="47" t="s">
        <v>117</v>
      </c>
      <c r="C52" s="47" t="s">
        <v>363</v>
      </c>
      <c r="D52" s="58" t="s">
        <v>4273</v>
      </c>
      <c r="E52" s="57" t="s">
        <v>157</v>
      </c>
      <c r="F52" s="55" t="s">
        <v>6150</v>
      </c>
      <c r="G52" s="59">
        <v>45292</v>
      </c>
      <c r="H52" s="59">
        <v>45292</v>
      </c>
      <c r="I52" s="47" t="s">
        <v>124</v>
      </c>
      <c r="J52" s="34" t="s">
        <v>125</v>
      </c>
      <c r="K52" s="47" t="s">
        <v>398</v>
      </c>
      <c r="L52" s="47" t="s">
        <v>80</v>
      </c>
      <c r="M52" s="52">
        <v>27</v>
      </c>
      <c r="N52" s="34" t="s">
        <v>5949</v>
      </c>
      <c r="O52" s="65">
        <v>45295.5208333333</v>
      </c>
      <c r="P52" s="35"/>
      <c r="Q52" s="35"/>
      <c r="R52" s="40"/>
      <c r="S52" s="40"/>
      <c r="T52" s="36"/>
      <c r="U52" s="34" t="s">
        <v>6169</v>
      </c>
      <c r="V52" s="34" t="s">
        <v>4273</v>
      </c>
      <c r="W52" s="70" t="s">
        <v>6170</v>
      </c>
      <c r="X52" s="71" t="s">
        <v>132</v>
      </c>
      <c r="Y52" s="71" t="s">
        <v>133</v>
      </c>
    </row>
    <row r="53" ht="189" spans="1:25">
      <c r="A53" s="52">
        <v>50</v>
      </c>
      <c r="B53" s="47" t="s">
        <v>117</v>
      </c>
      <c r="C53" s="47" t="s">
        <v>363</v>
      </c>
      <c r="D53" s="58" t="s">
        <v>4273</v>
      </c>
      <c r="E53" s="57" t="s">
        <v>157</v>
      </c>
      <c r="F53" s="55" t="s">
        <v>6150</v>
      </c>
      <c r="G53" s="59">
        <v>45444</v>
      </c>
      <c r="H53" s="59">
        <v>45444</v>
      </c>
      <c r="I53" s="47" t="s">
        <v>124</v>
      </c>
      <c r="J53" s="34" t="s">
        <v>125</v>
      </c>
      <c r="K53" s="47" t="s">
        <v>398</v>
      </c>
      <c r="L53" s="47" t="s">
        <v>80</v>
      </c>
      <c r="M53" s="52">
        <v>27</v>
      </c>
      <c r="N53" s="34" t="s">
        <v>6171</v>
      </c>
      <c r="O53" s="65">
        <v>45461.5972222222</v>
      </c>
      <c r="P53" s="35"/>
      <c r="Q53" s="35"/>
      <c r="R53" s="40"/>
      <c r="S53" s="40"/>
      <c r="T53" s="36"/>
      <c r="U53" s="34" t="s">
        <v>6172</v>
      </c>
      <c r="V53" s="34" t="s">
        <v>4273</v>
      </c>
      <c r="W53" s="70" t="s">
        <v>6173</v>
      </c>
      <c r="X53" s="71" t="s">
        <v>132</v>
      </c>
      <c r="Y53" s="71" t="s">
        <v>425</v>
      </c>
    </row>
    <row r="54" ht="189" spans="1:25">
      <c r="A54" s="52">
        <v>51</v>
      </c>
      <c r="B54" s="47" t="s">
        <v>117</v>
      </c>
      <c r="C54" s="47" t="s">
        <v>363</v>
      </c>
      <c r="D54" s="58" t="s">
        <v>4273</v>
      </c>
      <c r="E54" s="57" t="s">
        <v>157</v>
      </c>
      <c r="F54" s="55" t="s">
        <v>6150</v>
      </c>
      <c r="G54" s="59">
        <v>45505</v>
      </c>
      <c r="H54" s="59">
        <v>45505</v>
      </c>
      <c r="I54" s="47" t="s">
        <v>124</v>
      </c>
      <c r="J54" s="34" t="s">
        <v>125</v>
      </c>
      <c r="K54" s="47" t="s">
        <v>398</v>
      </c>
      <c r="L54" s="47" t="s">
        <v>80</v>
      </c>
      <c r="M54" s="52">
        <v>27</v>
      </c>
      <c r="N54" s="34" t="s">
        <v>6171</v>
      </c>
      <c r="O54" s="65">
        <v>45461.5972222222</v>
      </c>
      <c r="P54" s="52"/>
      <c r="Q54" s="52"/>
      <c r="R54" s="52"/>
      <c r="S54" s="52"/>
      <c r="T54" s="52"/>
      <c r="U54" s="70" t="s">
        <v>6172</v>
      </c>
      <c r="V54" s="72" t="s">
        <v>4273</v>
      </c>
      <c r="W54" s="70" t="s">
        <v>6173</v>
      </c>
      <c r="X54" s="71" t="s">
        <v>132</v>
      </c>
      <c r="Y54" s="71" t="s">
        <v>425</v>
      </c>
    </row>
    <row r="55" ht="36" spans="1:25">
      <c r="A55" s="52">
        <v>52</v>
      </c>
      <c r="B55" s="47" t="s">
        <v>117</v>
      </c>
      <c r="C55" s="47" t="s">
        <v>363</v>
      </c>
      <c r="D55" s="58" t="s">
        <v>4273</v>
      </c>
      <c r="E55" s="57" t="s">
        <v>157</v>
      </c>
      <c r="F55" s="55" t="s">
        <v>6150</v>
      </c>
      <c r="G55" s="59">
        <v>45627</v>
      </c>
      <c r="H55" s="59">
        <v>45627</v>
      </c>
      <c r="I55" s="47" t="s">
        <v>124</v>
      </c>
      <c r="J55" s="34" t="s">
        <v>125</v>
      </c>
      <c r="K55" s="47" t="s">
        <v>398</v>
      </c>
      <c r="L55" s="47" t="s">
        <v>80</v>
      </c>
      <c r="M55" s="52">
        <v>27</v>
      </c>
      <c r="N55" s="34" t="s">
        <v>6189</v>
      </c>
      <c r="O55" s="65">
        <v>45590.7013888889</v>
      </c>
      <c r="P55" s="52"/>
      <c r="Q55" s="52"/>
      <c r="R55" s="52"/>
      <c r="S55" s="52"/>
      <c r="T55" s="52"/>
      <c r="U55" s="72" t="s">
        <v>6190</v>
      </c>
      <c r="V55" s="72" t="s">
        <v>4273</v>
      </c>
      <c r="W55" s="72" t="s">
        <v>6191</v>
      </c>
      <c r="X55" s="71" t="s">
        <v>132</v>
      </c>
      <c r="Y55" s="71" t="s">
        <v>3620</v>
      </c>
    </row>
    <row r="56" ht="202.5" spans="1:25">
      <c r="A56" s="52">
        <v>53</v>
      </c>
      <c r="B56" s="47" t="s">
        <v>117</v>
      </c>
      <c r="C56" s="47" t="s">
        <v>363</v>
      </c>
      <c r="D56" s="58" t="s">
        <v>4274</v>
      </c>
      <c r="E56" s="57" t="s">
        <v>157</v>
      </c>
      <c r="F56" s="55" t="s">
        <v>6150</v>
      </c>
      <c r="G56" s="59">
        <v>45292</v>
      </c>
      <c r="H56" s="59">
        <v>45292</v>
      </c>
      <c r="I56" s="47" t="s">
        <v>124</v>
      </c>
      <c r="J56" s="34" t="s">
        <v>125</v>
      </c>
      <c r="K56" s="47" t="s">
        <v>398</v>
      </c>
      <c r="L56" s="47" t="s">
        <v>80</v>
      </c>
      <c r="M56" s="52">
        <v>27</v>
      </c>
      <c r="N56" s="34" t="s">
        <v>5949</v>
      </c>
      <c r="O56" s="65">
        <v>45295.5208333333</v>
      </c>
      <c r="P56" s="35"/>
      <c r="Q56" s="35"/>
      <c r="R56" s="40"/>
      <c r="S56" s="40"/>
      <c r="T56" s="36"/>
      <c r="U56" s="34" t="s">
        <v>6169</v>
      </c>
      <c r="V56" s="34" t="s">
        <v>4274</v>
      </c>
      <c r="W56" s="70" t="s">
        <v>6170</v>
      </c>
      <c r="X56" s="71" t="s">
        <v>132</v>
      </c>
      <c r="Y56" s="71" t="s">
        <v>133</v>
      </c>
    </row>
    <row r="57" ht="189" spans="1:25">
      <c r="A57" s="52">
        <v>54</v>
      </c>
      <c r="B57" s="47" t="s">
        <v>117</v>
      </c>
      <c r="C57" s="47" t="s">
        <v>363</v>
      </c>
      <c r="D57" s="58" t="s">
        <v>4274</v>
      </c>
      <c r="E57" s="57" t="s">
        <v>157</v>
      </c>
      <c r="F57" s="55" t="s">
        <v>6150</v>
      </c>
      <c r="G57" s="59">
        <v>45444</v>
      </c>
      <c r="H57" s="59">
        <v>45444</v>
      </c>
      <c r="I57" s="47" t="s">
        <v>124</v>
      </c>
      <c r="J57" s="34" t="s">
        <v>125</v>
      </c>
      <c r="K57" s="47" t="s">
        <v>398</v>
      </c>
      <c r="L57" s="47" t="s">
        <v>80</v>
      </c>
      <c r="M57" s="52">
        <v>27</v>
      </c>
      <c r="N57" s="34" t="s">
        <v>6171</v>
      </c>
      <c r="O57" s="65">
        <v>45461.5972222222</v>
      </c>
      <c r="P57" s="35"/>
      <c r="Q57" s="35"/>
      <c r="R57" s="40"/>
      <c r="S57" s="40"/>
      <c r="T57" s="36"/>
      <c r="U57" s="34" t="s">
        <v>6172</v>
      </c>
      <c r="V57" s="34" t="s">
        <v>4274</v>
      </c>
      <c r="W57" s="70" t="s">
        <v>6173</v>
      </c>
      <c r="X57" s="71" t="s">
        <v>132</v>
      </c>
      <c r="Y57" s="71" t="s">
        <v>425</v>
      </c>
    </row>
    <row r="58" ht="189" spans="1:25">
      <c r="A58" s="52">
        <v>55</v>
      </c>
      <c r="B58" s="47" t="s">
        <v>117</v>
      </c>
      <c r="C58" s="47" t="s">
        <v>363</v>
      </c>
      <c r="D58" s="58" t="s">
        <v>4274</v>
      </c>
      <c r="E58" s="57" t="s">
        <v>157</v>
      </c>
      <c r="F58" s="55" t="s">
        <v>6150</v>
      </c>
      <c r="G58" s="59">
        <v>45505</v>
      </c>
      <c r="H58" s="59">
        <v>45505</v>
      </c>
      <c r="I58" s="47" t="s">
        <v>124</v>
      </c>
      <c r="J58" s="34" t="s">
        <v>125</v>
      </c>
      <c r="K58" s="47" t="s">
        <v>398</v>
      </c>
      <c r="L58" s="47" t="s">
        <v>80</v>
      </c>
      <c r="M58" s="52">
        <v>27</v>
      </c>
      <c r="N58" s="34" t="s">
        <v>6171</v>
      </c>
      <c r="O58" s="65">
        <v>45461.5972222222</v>
      </c>
      <c r="P58" s="52"/>
      <c r="Q58" s="52"/>
      <c r="R58" s="52"/>
      <c r="S58" s="52"/>
      <c r="T58" s="52"/>
      <c r="U58" s="70" t="s">
        <v>6172</v>
      </c>
      <c r="V58" s="72" t="s">
        <v>4274</v>
      </c>
      <c r="W58" s="70" t="s">
        <v>6173</v>
      </c>
      <c r="X58" s="71" t="s">
        <v>132</v>
      </c>
      <c r="Y58" s="71" t="s">
        <v>425</v>
      </c>
    </row>
    <row r="59" ht="36" spans="1:25">
      <c r="A59" s="52">
        <v>56</v>
      </c>
      <c r="B59" s="47" t="s">
        <v>117</v>
      </c>
      <c r="C59" s="47" t="s">
        <v>363</v>
      </c>
      <c r="D59" s="58" t="s">
        <v>4274</v>
      </c>
      <c r="E59" s="57" t="s">
        <v>157</v>
      </c>
      <c r="F59" s="55" t="s">
        <v>6150</v>
      </c>
      <c r="G59" s="59">
        <v>45627</v>
      </c>
      <c r="H59" s="59">
        <v>45627</v>
      </c>
      <c r="I59" s="47" t="s">
        <v>124</v>
      </c>
      <c r="J59" s="34" t="s">
        <v>125</v>
      </c>
      <c r="K59" s="47" t="s">
        <v>398</v>
      </c>
      <c r="L59" s="47" t="s">
        <v>80</v>
      </c>
      <c r="M59" s="52">
        <v>27</v>
      </c>
      <c r="N59" s="34" t="s">
        <v>6189</v>
      </c>
      <c r="O59" s="65">
        <v>45590.7013888889</v>
      </c>
      <c r="P59" s="52"/>
      <c r="Q59" s="52"/>
      <c r="R59" s="52"/>
      <c r="S59" s="52"/>
      <c r="T59" s="52"/>
      <c r="U59" s="72" t="s">
        <v>6190</v>
      </c>
      <c r="V59" s="72" t="s">
        <v>4274</v>
      </c>
      <c r="W59" s="72" t="s">
        <v>6191</v>
      </c>
      <c r="X59" s="71" t="s">
        <v>132</v>
      </c>
      <c r="Y59" s="71" t="s">
        <v>3620</v>
      </c>
    </row>
    <row r="60" ht="81" spans="1:25">
      <c r="A60" s="52">
        <v>57</v>
      </c>
      <c r="B60" s="60" t="s">
        <v>117</v>
      </c>
      <c r="C60" s="60" t="s">
        <v>150</v>
      </c>
      <c r="D60" s="61" t="s">
        <v>516</v>
      </c>
      <c r="E60" s="57" t="s">
        <v>412</v>
      </c>
      <c r="F60" s="60" t="s">
        <v>6150</v>
      </c>
      <c r="G60" s="62">
        <v>45323</v>
      </c>
      <c r="H60" s="62">
        <v>45323</v>
      </c>
      <c r="I60" s="66" t="s">
        <v>124</v>
      </c>
      <c r="J60" s="67" t="s">
        <v>125</v>
      </c>
      <c r="K60" s="67" t="s">
        <v>398</v>
      </c>
      <c r="L60" s="60" t="s">
        <v>80</v>
      </c>
      <c r="M60" s="68">
        <v>15</v>
      </c>
      <c r="N60" s="34" t="s">
        <v>4717</v>
      </c>
      <c r="O60" s="65">
        <v>45343.6104166667</v>
      </c>
      <c r="P60" s="35"/>
      <c r="Q60" s="35"/>
      <c r="R60" s="40"/>
      <c r="S60" s="40"/>
      <c r="T60" s="36"/>
      <c r="U60" s="34" t="s">
        <v>6198</v>
      </c>
      <c r="V60" s="34" t="s">
        <v>516</v>
      </c>
      <c r="W60" s="70" t="s">
        <v>6199</v>
      </c>
      <c r="X60" s="71" t="s">
        <v>132</v>
      </c>
      <c r="Y60" s="71" t="s">
        <v>170</v>
      </c>
    </row>
    <row r="61" ht="81" spans="1:25">
      <c r="A61" s="52">
        <v>58</v>
      </c>
      <c r="B61" s="60" t="s">
        <v>117</v>
      </c>
      <c r="C61" s="60" t="s">
        <v>150</v>
      </c>
      <c r="D61" s="61" t="s">
        <v>516</v>
      </c>
      <c r="E61" s="57" t="s">
        <v>412</v>
      </c>
      <c r="F61" s="60" t="s">
        <v>6150</v>
      </c>
      <c r="G61" s="62">
        <v>45383</v>
      </c>
      <c r="H61" s="62">
        <v>45383</v>
      </c>
      <c r="I61" s="66" t="s">
        <v>124</v>
      </c>
      <c r="J61" s="67" t="s">
        <v>125</v>
      </c>
      <c r="K61" s="67" t="s">
        <v>398</v>
      </c>
      <c r="L61" s="60" t="s">
        <v>80</v>
      </c>
      <c r="M61" s="68">
        <v>15</v>
      </c>
      <c r="N61" s="34" t="s">
        <v>4720</v>
      </c>
      <c r="O61" s="65">
        <v>45394.4791666667</v>
      </c>
      <c r="P61" s="35"/>
      <c r="Q61" s="35"/>
      <c r="R61" s="40"/>
      <c r="S61" s="40"/>
      <c r="T61" s="36"/>
      <c r="U61" s="34" t="s">
        <v>6200</v>
      </c>
      <c r="V61" s="34" t="s">
        <v>516</v>
      </c>
      <c r="W61" s="70" t="s">
        <v>6201</v>
      </c>
      <c r="X61" s="71" t="s">
        <v>132</v>
      </c>
      <c r="Y61" s="71" t="s">
        <v>144</v>
      </c>
    </row>
    <row r="62" ht="81" spans="1:25">
      <c r="A62" s="52">
        <v>59</v>
      </c>
      <c r="B62" s="60" t="s">
        <v>117</v>
      </c>
      <c r="C62" s="60" t="s">
        <v>150</v>
      </c>
      <c r="D62" s="61" t="s">
        <v>516</v>
      </c>
      <c r="E62" s="57" t="s">
        <v>412</v>
      </c>
      <c r="F62" s="60" t="s">
        <v>6150</v>
      </c>
      <c r="G62" s="62">
        <v>45444</v>
      </c>
      <c r="H62" s="62">
        <v>45444</v>
      </c>
      <c r="I62" s="66" t="s">
        <v>124</v>
      </c>
      <c r="J62" s="67" t="s">
        <v>125</v>
      </c>
      <c r="K62" s="67" t="s">
        <v>398</v>
      </c>
      <c r="L62" s="60" t="s">
        <v>80</v>
      </c>
      <c r="M62" s="68">
        <v>15</v>
      </c>
      <c r="N62" s="34" t="s">
        <v>4723</v>
      </c>
      <c r="O62" s="65">
        <v>45473.7020833333</v>
      </c>
      <c r="P62" s="52"/>
      <c r="Q62" s="52"/>
      <c r="R62" s="73"/>
      <c r="S62" s="73"/>
      <c r="T62" s="73"/>
      <c r="U62" s="70" t="s">
        <v>6202</v>
      </c>
      <c r="V62" s="72" t="s">
        <v>516</v>
      </c>
      <c r="W62" s="70" t="s">
        <v>6203</v>
      </c>
      <c r="X62" s="71" t="s">
        <v>132</v>
      </c>
      <c r="Y62" s="71" t="s">
        <v>425</v>
      </c>
    </row>
    <row r="63" ht="36" spans="1:25">
      <c r="A63" s="52">
        <v>60</v>
      </c>
      <c r="B63" s="60" t="s">
        <v>117</v>
      </c>
      <c r="C63" s="60" t="s">
        <v>150</v>
      </c>
      <c r="D63" s="61" t="s">
        <v>516</v>
      </c>
      <c r="E63" s="57" t="s">
        <v>412</v>
      </c>
      <c r="F63" s="60" t="s">
        <v>6150</v>
      </c>
      <c r="G63" s="62">
        <v>45505</v>
      </c>
      <c r="H63" s="62">
        <v>45505</v>
      </c>
      <c r="I63" s="66" t="s">
        <v>124</v>
      </c>
      <c r="J63" s="67" t="s">
        <v>125</v>
      </c>
      <c r="K63" s="67" t="s">
        <v>398</v>
      </c>
      <c r="L63" s="60" t="s">
        <v>80</v>
      </c>
      <c r="M63" s="68">
        <v>15</v>
      </c>
      <c r="N63" s="34" t="s">
        <v>4726</v>
      </c>
      <c r="O63" s="65">
        <v>45525.5020833333</v>
      </c>
      <c r="P63" s="52"/>
      <c r="Q63" s="52"/>
      <c r="R63" s="73"/>
      <c r="S63" s="73"/>
      <c r="T63" s="73"/>
      <c r="U63" s="72" t="s">
        <v>6204</v>
      </c>
      <c r="V63" s="72" t="s">
        <v>516</v>
      </c>
      <c r="W63" s="72" t="s">
        <v>6205</v>
      </c>
      <c r="X63" s="71" t="s">
        <v>132</v>
      </c>
      <c r="Y63" s="71" t="s">
        <v>498</v>
      </c>
    </row>
    <row r="64" ht="36" spans="1:25">
      <c r="A64" s="52">
        <v>61</v>
      </c>
      <c r="B64" s="60" t="s">
        <v>117</v>
      </c>
      <c r="C64" s="60" t="s">
        <v>150</v>
      </c>
      <c r="D64" s="61" t="s">
        <v>516</v>
      </c>
      <c r="E64" s="57" t="s">
        <v>412</v>
      </c>
      <c r="F64" s="60" t="s">
        <v>6150</v>
      </c>
      <c r="G64" s="62">
        <v>45566</v>
      </c>
      <c r="H64" s="62">
        <v>45566</v>
      </c>
      <c r="I64" s="66" t="s">
        <v>124</v>
      </c>
      <c r="J64" s="67" t="s">
        <v>125</v>
      </c>
      <c r="K64" s="67" t="s">
        <v>398</v>
      </c>
      <c r="L64" s="60" t="s">
        <v>80</v>
      </c>
      <c r="M64" s="68">
        <v>15</v>
      </c>
      <c r="N64" s="34" t="s">
        <v>4729</v>
      </c>
      <c r="O64" s="65">
        <v>45590.4847222222</v>
      </c>
      <c r="P64" s="52"/>
      <c r="Q64" s="52"/>
      <c r="R64" s="73"/>
      <c r="S64" s="73"/>
      <c r="T64" s="73"/>
      <c r="U64" s="72" t="s">
        <v>6206</v>
      </c>
      <c r="V64" s="72" t="s">
        <v>516</v>
      </c>
      <c r="W64" s="72" t="s">
        <v>6207</v>
      </c>
      <c r="X64" s="71" t="s">
        <v>132</v>
      </c>
      <c r="Y64" s="71" t="s">
        <v>3620</v>
      </c>
    </row>
    <row r="65" spans="1:25">
      <c r="A65" s="52">
        <v>62</v>
      </c>
      <c r="B65" s="60" t="s">
        <v>117</v>
      </c>
      <c r="C65" s="60" t="s">
        <v>150</v>
      </c>
      <c r="D65" s="61" t="s">
        <v>516</v>
      </c>
      <c r="E65" s="57" t="s">
        <v>412</v>
      </c>
      <c r="F65" s="60" t="s">
        <v>6150</v>
      </c>
      <c r="G65" s="62">
        <v>45627</v>
      </c>
      <c r="H65" s="62">
        <v>45627</v>
      </c>
      <c r="I65" s="66" t="s">
        <v>124</v>
      </c>
      <c r="J65" s="67" t="s">
        <v>125</v>
      </c>
      <c r="K65" s="67" t="s">
        <v>398</v>
      </c>
      <c r="L65" s="60" t="s">
        <v>80</v>
      </c>
      <c r="M65" s="68">
        <v>15</v>
      </c>
      <c r="N65" s="34"/>
      <c r="O65" s="65"/>
      <c r="P65" s="52"/>
      <c r="Q65" s="52"/>
      <c r="R65" s="73"/>
      <c r="S65" s="73"/>
      <c r="T65" s="73"/>
      <c r="U65" s="72"/>
      <c r="V65" s="72"/>
      <c r="W65" s="72"/>
      <c r="X65" s="71"/>
      <c r="Y65" s="71"/>
    </row>
    <row r="66" ht="81" spans="1:25">
      <c r="A66" s="52">
        <v>63</v>
      </c>
      <c r="B66" s="60" t="s">
        <v>117</v>
      </c>
      <c r="C66" s="60" t="s">
        <v>150</v>
      </c>
      <c r="D66" s="61" t="s">
        <v>4732</v>
      </c>
      <c r="E66" s="57" t="s">
        <v>412</v>
      </c>
      <c r="F66" s="60" t="s">
        <v>6150</v>
      </c>
      <c r="G66" s="62">
        <v>45323</v>
      </c>
      <c r="H66" s="62">
        <v>45323</v>
      </c>
      <c r="I66" s="66" t="s">
        <v>124</v>
      </c>
      <c r="J66" s="67" t="s">
        <v>125</v>
      </c>
      <c r="K66" s="67" t="s">
        <v>398</v>
      </c>
      <c r="L66" s="60" t="s">
        <v>80</v>
      </c>
      <c r="M66" s="60">
        <v>9</v>
      </c>
      <c r="N66" s="34" t="s">
        <v>4717</v>
      </c>
      <c r="O66" s="65">
        <v>45343.6104166667</v>
      </c>
      <c r="P66" s="35"/>
      <c r="Q66" s="35"/>
      <c r="R66" s="40"/>
      <c r="S66" s="40"/>
      <c r="T66" s="36"/>
      <c r="U66" s="34" t="s">
        <v>6198</v>
      </c>
      <c r="V66" s="34" t="s">
        <v>4732</v>
      </c>
      <c r="W66" s="70" t="s">
        <v>6199</v>
      </c>
      <c r="X66" s="71" t="s">
        <v>132</v>
      </c>
      <c r="Y66" s="71" t="s">
        <v>170</v>
      </c>
    </row>
    <row r="67" ht="81" spans="1:25">
      <c r="A67" s="52">
        <v>64</v>
      </c>
      <c r="B67" s="60" t="s">
        <v>117</v>
      </c>
      <c r="C67" s="60" t="s">
        <v>150</v>
      </c>
      <c r="D67" s="61" t="s">
        <v>4732</v>
      </c>
      <c r="E67" s="57" t="s">
        <v>412</v>
      </c>
      <c r="F67" s="60" t="s">
        <v>6150</v>
      </c>
      <c r="G67" s="62">
        <v>45383</v>
      </c>
      <c r="H67" s="62">
        <v>45383</v>
      </c>
      <c r="I67" s="66" t="s">
        <v>124</v>
      </c>
      <c r="J67" s="67" t="s">
        <v>125</v>
      </c>
      <c r="K67" s="67" t="s">
        <v>398</v>
      </c>
      <c r="L67" s="60" t="s">
        <v>80</v>
      </c>
      <c r="M67" s="60">
        <v>9</v>
      </c>
      <c r="N67" s="34" t="s">
        <v>4720</v>
      </c>
      <c r="O67" s="65">
        <v>45394.4791666667</v>
      </c>
      <c r="P67" s="35"/>
      <c r="Q67" s="35"/>
      <c r="R67" s="40"/>
      <c r="S67" s="40"/>
      <c r="T67" s="36"/>
      <c r="U67" s="34" t="s">
        <v>6200</v>
      </c>
      <c r="V67" s="34" t="s">
        <v>4732</v>
      </c>
      <c r="W67" s="70" t="s">
        <v>6201</v>
      </c>
      <c r="X67" s="72" t="s">
        <v>132</v>
      </c>
      <c r="Y67" s="72" t="s">
        <v>144</v>
      </c>
    </row>
    <row r="68" ht="81" spans="1:25">
      <c r="A68" s="52">
        <v>65</v>
      </c>
      <c r="B68" s="60" t="s">
        <v>117</v>
      </c>
      <c r="C68" s="60" t="s">
        <v>150</v>
      </c>
      <c r="D68" s="61" t="s">
        <v>4732</v>
      </c>
      <c r="E68" s="57" t="s">
        <v>412</v>
      </c>
      <c r="F68" s="60" t="s">
        <v>6150</v>
      </c>
      <c r="G68" s="62">
        <v>45444</v>
      </c>
      <c r="H68" s="62">
        <v>45444</v>
      </c>
      <c r="I68" s="66" t="s">
        <v>124</v>
      </c>
      <c r="J68" s="67" t="s">
        <v>125</v>
      </c>
      <c r="K68" s="67" t="s">
        <v>398</v>
      </c>
      <c r="L68" s="60" t="s">
        <v>80</v>
      </c>
      <c r="M68" s="60">
        <v>9</v>
      </c>
      <c r="N68" s="34" t="s">
        <v>4723</v>
      </c>
      <c r="O68" s="65">
        <v>45473.7020833333</v>
      </c>
      <c r="P68" s="52"/>
      <c r="Q68" s="52"/>
      <c r="R68" s="73"/>
      <c r="S68" s="73"/>
      <c r="T68" s="73"/>
      <c r="U68" s="70" t="s">
        <v>6202</v>
      </c>
      <c r="V68" s="72" t="s">
        <v>4732</v>
      </c>
      <c r="W68" s="70" t="s">
        <v>6203</v>
      </c>
      <c r="X68" s="71" t="s">
        <v>132</v>
      </c>
      <c r="Y68" s="71" t="s">
        <v>425</v>
      </c>
    </row>
    <row r="69" ht="36" spans="1:25">
      <c r="A69" s="52">
        <v>66</v>
      </c>
      <c r="B69" s="60" t="s">
        <v>117</v>
      </c>
      <c r="C69" s="60" t="s">
        <v>150</v>
      </c>
      <c r="D69" s="61" t="s">
        <v>4732</v>
      </c>
      <c r="E69" s="57" t="s">
        <v>412</v>
      </c>
      <c r="F69" s="60" t="s">
        <v>6150</v>
      </c>
      <c r="G69" s="62">
        <v>45505</v>
      </c>
      <c r="H69" s="62">
        <v>45505</v>
      </c>
      <c r="I69" s="66" t="s">
        <v>124</v>
      </c>
      <c r="J69" s="67" t="s">
        <v>125</v>
      </c>
      <c r="K69" s="67" t="s">
        <v>398</v>
      </c>
      <c r="L69" s="60" t="s">
        <v>80</v>
      </c>
      <c r="M69" s="60">
        <v>9</v>
      </c>
      <c r="N69" s="34" t="s">
        <v>4726</v>
      </c>
      <c r="O69" s="65">
        <v>45525.5020833333</v>
      </c>
      <c r="P69" s="52"/>
      <c r="Q69" s="52"/>
      <c r="R69" s="73"/>
      <c r="S69" s="73"/>
      <c r="T69" s="73"/>
      <c r="U69" s="72" t="s">
        <v>6204</v>
      </c>
      <c r="V69" s="72" t="s">
        <v>4732</v>
      </c>
      <c r="W69" s="72" t="s">
        <v>6205</v>
      </c>
      <c r="X69" s="72" t="s">
        <v>132</v>
      </c>
      <c r="Y69" s="72" t="s">
        <v>498</v>
      </c>
    </row>
    <row r="70" ht="36" spans="1:25">
      <c r="A70" s="52">
        <v>67</v>
      </c>
      <c r="B70" s="60" t="s">
        <v>117</v>
      </c>
      <c r="C70" s="60" t="s">
        <v>150</v>
      </c>
      <c r="D70" s="61" t="s">
        <v>4732</v>
      </c>
      <c r="E70" s="57" t="s">
        <v>412</v>
      </c>
      <c r="F70" s="60" t="s">
        <v>6150</v>
      </c>
      <c r="G70" s="62">
        <v>45566</v>
      </c>
      <c r="H70" s="62">
        <v>45566</v>
      </c>
      <c r="I70" s="66" t="s">
        <v>124</v>
      </c>
      <c r="J70" s="67" t="s">
        <v>125</v>
      </c>
      <c r="K70" s="67" t="s">
        <v>398</v>
      </c>
      <c r="L70" s="60" t="s">
        <v>80</v>
      </c>
      <c r="M70" s="60">
        <v>6</v>
      </c>
      <c r="N70" s="34" t="s">
        <v>4729</v>
      </c>
      <c r="O70" s="65">
        <v>45590.4847222222</v>
      </c>
      <c r="P70" s="52"/>
      <c r="Q70" s="52"/>
      <c r="R70" s="73"/>
      <c r="S70" s="73"/>
      <c r="T70" s="73"/>
      <c r="U70" s="72" t="s">
        <v>6206</v>
      </c>
      <c r="V70" s="72" t="s">
        <v>4732</v>
      </c>
      <c r="W70" s="72" t="s">
        <v>6207</v>
      </c>
      <c r="X70" s="71" t="s">
        <v>132</v>
      </c>
      <c r="Y70" s="71" t="s">
        <v>3620</v>
      </c>
    </row>
    <row r="71" spans="1:25">
      <c r="A71" s="52">
        <v>68</v>
      </c>
      <c r="B71" s="60" t="s">
        <v>117</v>
      </c>
      <c r="C71" s="60" t="s">
        <v>150</v>
      </c>
      <c r="D71" s="61" t="s">
        <v>4732</v>
      </c>
      <c r="E71" s="57" t="s">
        <v>412</v>
      </c>
      <c r="F71" s="60" t="s">
        <v>6150</v>
      </c>
      <c r="G71" s="62">
        <v>45627</v>
      </c>
      <c r="H71" s="62">
        <v>45627</v>
      </c>
      <c r="I71" s="66" t="s">
        <v>124</v>
      </c>
      <c r="J71" s="67" t="s">
        <v>125</v>
      </c>
      <c r="K71" s="67" t="s">
        <v>398</v>
      </c>
      <c r="L71" s="60" t="s">
        <v>80</v>
      </c>
      <c r="M71" s="60">
        <v>6</v>
      </c>
      <c r="N71" s="34"/>
      <c r="O71" s="65"/>
      <c r="P71" s="52"/>
      <c r="Q71" s="52"/>
      <c r="R71" s="73"/>
      <c r="S71" s="73"/>
      <c r="T71" s="73"/>
      <c r="U71" s="72"/>
      <c r="V71" s="72"/>
      <c r="W71" s="72"/>
      <c r="X71" s="71"/>
      <c r="Y71" s="71"/>
    </row>
    <row r="72" ht="297" spans="1:25">
      <c r="A72" s="52">
        <v>69</v>
      </c>
      <c r="B72" s="60" t="s">
        <v>117</v>
      </c>
      <c r="C72" s="60" t="s">
        <v>363</v>
      </c>
      <c r="D72" s="74" t="s">
        <v>5162</v>
      </c>
      <c r="E72" s="54" t="s">
        <v>120</v>
      </c>
      <c r="F72" s="60" t="s">
        <v>6150</v>
      </c>
      <c r="G72" s="75">
        <v>45323</v>
      </c>
      <c r="H72" s="75">
        <v>45323</v>
      </c>
      <c r="I72" s="66" t="s">
        <v>124</v>
      </c>
      <c r="J72" s="67" t="s">
        <v>125</v>
      </c>
      <c r="K72" s="67" t="s">
        <v>922</v>
      </c>
      <c r="L72" s="60" t="s">
        <v>81</v>
      </c>
      <c r="M72" s="60">
        <v>8</v>
      </c>
      <c r="N72" s="34" t="s">
        <v>6208</v>
      </c>
      <c r="O72" s="65">
        <v>45350.6368055556</v>
      </c>
      <c r="P72" s="35"/>
      <c r="Q72" s="35"/>
      <c r="R72" s="40"/>
      <c r="S72" s="40"/>
      <c r="T72" s="36"/>
      <c r="U72" s="34" t="s">
        <v>6209</v>
      </c>
      <c r="V72" s="34" t="s">
        <v>5162</v>
      </c>
      <c r="W72" s="70" t="s">
        <v>6210</v>
      </c>
      <c r="X72" s="71" t="s">
        <v>132</v>
      </c>
      <c r="Y72" s="71" t="s">
        <v>170</v>
      </c>
    </row>
    <row r="73" ht="297" spans="1:25">
      <c r="A73" s="52">
        <v>70</v>
      </c>
      <c r="B73" s="60" t="s">
        <v>117</v>
      </c>
      <c r="C73" s="60" t="s">
        <v>363</v>
      </c>
      <c r="D73" s="74" t="s">
        <v>5162</v>
      </c>
      <c r="E73" s="54" t="s">
        <v>120</v>
      </c>
      <c r="F73" s="60" t="s">
        <v>6150</v>
      </c>
      <c r="G73" s="75">
        <v>45383</v>
      </c>
      <c r="H73" s="75">
        <v>45383</v>
      </c>
      <c r="I73" s="66" t="s">
        <v>124</v>
      </c>
      <c r="J73" s="67" t="s">
        <v>125</v>
      </c>
      <c r="K73" s="67" t="s">
        <v>922</v>
      </c>
      <c r="L73" s="60" t="s">
        <v>81</v>
      </c>
      <c r="M73" s="60">
        <v>8</v>
      </c>
      <c r="N73" s="34" t="s">
        <v>6211</v>
      </c>
      <c r="O73" s="65">
        <v>45407.5159722222</v>
      </c>
      <c r="P73" s="35"/>
      <c r="Q73" s="35"/>
      <c r="R73" s="40"/>
      <c r="S73" s="40"/>
      <c r="T73" s="36"/>
      <c r="U73" s="34" t="s">
        <v>6212</v>
      </c>
      <c r="V73" s="34" t="s">
        <v>5162</v>
      </c>
      <c r="W73" s="70" t="s">
        <v>6213</v>
      </c>
      <c r="X73" s="71" t="s">
        <v>132</v>
      </c>
      <c r="Y73" s="71" t="s">
        <v>144</v>
      </c>
    </row>
    <row r="74" ht="297" spans="1:25">
      <c r="A74" s="52">
        <v>71</v>
      </c>
      <c r="B74" s="60" t="s">
        <v>117</v>
      </c>
      <c r="C74" s="60" t="s">
        <v>363</v>
      </c>
      <c r="D74" s="74" t="s">
        <v>5162</v>
      </c>
      <c r="E74" s="54" t="s">
        <v>120</v>
      </c>
      <c r="F74" s="60" t="s">
        <v>6150</v>
      </c>
      <c r="G74" s="75">
        <v>45444</v>
      </c>
      <c r="H74" s="75">
        <v>45444</v>
      </c>
      <c r="I74" s="66" t="s">
        <v>124</v>
      </c>
      <c r="J74" s="67" t="s">
        <v>125</v>
      </c>
      <c r="K74" s="67" t="s">
        <v>922</v>
      </c>
      <c r="L74" s="60" t="s">
        <v>81</v>
      </c>
      <c r="M74" s="60">
        <v>8</v>
      </c>
      <c r="N74" s="34" t="s">
        <v>6214</v>
      </c>
      <c r="O74" s="65">
        <v>45470.6541666667</v>
      </c>
      <c r="P74" s="52"/>
      <c r="Q74" s="52"/>
      <c r="R74" s="73"/>
      <c r="S74" s="73"/>
      <c r="T74" s="73"/>
      <c r="U74" s="70" t="s">
        <v>6215</v>
      </c>
      <c r="V74" s="72" t="s">
        <v>5162</v>
      </c>
      <c r="W74" s="70" t="s">
        <v>6216</v>
      </c>
      <c r="X74" s="71" t="s">
        <v>132</v>
      </c>
      <c r="Y74" s="71" t="s">
        <v>425</v>
      </c>
    </row>
    <row r="75" ht="351" spans="1:25">
      <c r="A75" s="52">
        <v>72</v>
      </c>
      <c r="B75" s="60" t="s">
        <v>117</v>
      </c>
      <c r="C75" s="60" t="s">
        <v>363</v>
      </c>
      <c r="D75" s="74" t="s">
        <v>5162</v>
      </c>
      <c r="E75" s="54" t="s">
        <v>120</v>
      </c>
      <c r="F75" s="60" t="s">
        <v>6150</v>
      </c>
      <c r="G75" s="75">
        <v>45505</v>
      </c>
      <c r="H75" s="75">
        <v>45505</v>
      </c>
      <c r="I75" s="66" t="s">
        <v>124</v>
      </c>
      <c r="J75" s="67" t="s">
        <v>125</v>
      </c>
      <c r="K75" s="67" t="s">
        <v>922</v>
      </c>
      <c r="L75" s="60" t="s">
        <v>81</v>
      </c>
      <c r="M75" s="60">
        <v>8</v>
      </c>
      <c r="N75" s="34" t="s">
        <v>6217</v>
      </c>
      <c r="O75" s="65">
        <v>45533.7083333333</v>
      </c>
      <c r="P75" s="52"/>
      <c r="Q75" s="52"/>
      <c r="R75" s="73"/>
      <c r="S75" s="73"/>
      <c r="T75" s="73"/>
      <c r="U75" s="70" t="s">
        <v>6218</v>
      </c>
      <c r="V75" s="72" t="s">
        <v>5162</v>
      </c>
      <c r="W75" s="70" t="s">
        <v>6219</v>
      </c>
      <c r="X75" s="71" t="s">
        <v>132</v>
      </c>
      <c r="Y75" s="71" t="s">
        <v>498</v>
      </c>
    </row>
    <row r="76" ht="297" spans="1:25">
      <c r="A76" s="52">
        <v>73</v>
      </c>
      <c r="B76" s="60" t="s">
        <v>117</v>
      </c>
      <c r="C76" s="60" t="s">
        <v>363</v>
      </c>
      <c r="D76" s="74" t="s">
        <v>5162</v>
      </c>
      <c r="E76" s="54" t="s">
        <v>120</v>
      </c>
      <c r="F76" s="60" t="s">
        <v>6150</v>
      </c>
      <c r="G76" s="75">
        <v>45566</v>
      </c>
      <c r="H76" s="75">
        <v>45567</v>
      </c>
      <c r="I76" s="66" t="s">
        <v>124</v>
      </c>
      <c r="J76" s="67" t="s">
        <v>125</v>
      </c>
      <c r="K76" s="67" t="s">
        <v>922</v>
      </c>
      <c r="L76" s="60" t="s">
        <v>81</v>
      </c>
      <c r="M76" s="60">
        <v>8</v>
      </c>
      <c r="N76" s="34" t="s">
        <v>6220</v>
      </c>
      <c r="O76" s="65">
        <v>45589.7083333333</v>
      </c>
      <c r="P76" s="52"/>
      <c r="Q76" s="52"/>
      <c r="R76" s="73"/>
      <c r="S76" s="73"/>
      <c r="T76" s="73"/>
      <c r="U76" s="70" t="s">
        <v>6221</v>
      </c>
      <c r="V76" s="72" t="s">
        <v>5162</v>
      </c>
      <c r="W76" s="70" t="s">
        <v>6222</v>
      </c>
      <c r="X76" s="71" t="s">
        <v>132</v>
      </c>
      <c r="Y76" s="71" t="s">
        <v>3620</v>
      </c>
    </row>
    <row r="77" spans="1:25">
      <c r="A77" s="52">
        <v>74</v>
      </c>
      <c r="B77" s="60" t="s">
        <v>117</v>
      </c>
      <c r="C77" s="60" t="s">
        <v>363</v>
      </c>
      <c r="D77" s="74" t="s">
        <v>5162</v>
      </c>
      <c r="E77" s="54" t="s">
        <v>120</v>
      </c>
      <c r="F77" s="60" t="s">
        <v>6150</v>
      </c>
      <c r="G77" s="75">
        <v>45627</v>
      </c>
      <c r="H77" s="75">
        <v>45628</v>
      </c>
      <c r="I77" s="66" t="s">
        <v>124</v>
      </c>
      <c r="J77" s="67" t="s">
        <v>125</v>
      </c>
      <c r="K77" s="67" t="s">
        <v>922</v>
      </c>
      <c r="L77" s="60" t="s">
        <v>81</v>
      </c>
      <c r="M77" s="60">
        <v>8</v>
      </c>
      <c r="N77" s="34"/>
      <c r="O77" s="65"/>
      <c r="P77" s="52"/>
      <c r="Q77" s="52"/>
      <c r="R77" s="73"/>
      <c r="S77" s="73"/>
      <c r="T77" s="73"/>
      <c r="U77" s="72"/>
      <c r="V77" s="72"/>
      <c r="W77" s="72"/>
      <c r="X77" s="72"/>
      <c r="Y77" s="72"/>
    </row>
    <row r="78" ht="162" spans="1:25">
      <c r="A78" s="52">
        <v>75</v>
      </c>
      <c r="B78" s="60" t="s">
        <v>117</v>
      </c>
      <c r="C78" s="60" t="s">
        <v>150</v>
      </c>
      <c r="D78" s="76" t="s">
        <v>4827</v>
      </c>
      <c r="E78" s="54" t="s">
        <v>120</v>
      </c>
      <c r="F78" s="60" t="s">
        <v>6150</v>
      </c>
      <c r="G78" s="75">
        <v>45323</v>
      </c>
      <c r="H78" s="75">
        <v>45323</v>
      </c>
      <c r="I78" s="66" t="s">
        <v>124</v>
      </c>
      <c r="J78" s="67" t="s">
        <v>125</v>
      </c>
      <c r="K78" s="67" t="s">
        <v>922</v>
      </c>
      <c r="L78" s="60" t="s">
        <v>81</v>
      </c>
      <c r="M78" s="60">
        <v>6</v>
      </c>
      <c r="N78" s="34" t="s">
        <v>6223</v>
      </c>
      <c r="O78" s="65">
        <v>45349.6319444444</v>
      </c>
      <c r="P78" s="35"/>
      <c r="Q78" s="35"/>
      <c r="R78" s="40"/>
      <c r="S78" s="40"/>
      <c r="T78" s="36"/>
      <c r="U78" s="34" t="s">
        <v>6224</v>
      </c>
      <c r="V78" s="34" t="s">
        <v>4827</v>
      </c>
      <c r="W78" s="70" t="s">
        <v>6225</v>
      </c>
      <c r="X78" s="72" t="s">
        <v>132</v>
      </c>
      <c r="Y78" s="72" t="s">
        <v>170</v>
      </c>
    </row>
    <row r="79" ht="162" spans="1:25">
      <c r="A79" s="52">
        <v>76</v>
      </c>
      <c r="B79" s="77" t="s">
        <v>117</v>
      </c>
      <c r="C79" s="60" t="s">
        <v>150</v>
      </c>
      <c r="D79" s="76" t="s">
        <v>4827</v>
      </c>
      <c r="E79" s="54" t="s">
        <v>120</v>
      </c>
      <c r="F79" s="77" t="s">
        <v>6150</v>
      </c>
      <c r="G79" s="75">
        <v>45383</v>
      </c>
      <c r="H79" s="75">
        <v>45383</v>
      </c>
      <c r="I79" s="66" t="s">
        <v>124</v>
      </c>
      <c r="J79" s="67" t="s">
        <v>125</v>
      </c>
      <c r="K79" s="67" t="s">
        <v>922</v>
      </c>
      <c r="L79" s="60" t="s">
        <v>81</v>
      </c>
      <c r="M79" s="60">
        <v>6</v>
      </c>
      <c r="N79" s="34" t="s">
        <v>6226</v>
      </c>
      <c r="O79" s="65">
        <v>45407.5159722222</v>
      </c>
      <c r="P79" s="35"/>
      <c r="Q79" s="35"/>
      <c r="R79" s="40"/>
      <c r="S79" s="40"/>
      <c r="T79" s="36"/>
      <c r="U79" s="34" t="s">
        <v>6227</v>
      </c>
      <c r="V79" s="34" t="s">
        <v>4827</v>
      </c>
      <c r="W79" s="70" t="s">
        <v>6228</v>
      </c>
      <c r="X79" s="72" t="s">
        <v>132</v>
      </c>
      <c r="Y79" s="72" t="s">
        <v>144</v>
      </c>
    </row>
    <row r="80" ht="162" spans="1:25">
      <c r="A80" s="52">
        <v>77</v>
      </c>
      <c r="B80" s="60" t="s">
        <v>117</v>
      </c>
      <c r="C80" s="60" t="s">
        <v>150</v>
      </c>
      <c r="D80" s="76" t="s">
        <v>4827</v>
      </c>
      <c r="E80" s="54" t="s">
        <v>120</v>
      </c>
      <c r="F80" s="60" t="s">
        <v>6150</v>
      </c>
      <c r="G80" s="75">
        <v>45444</v>
      </c>
      <c r="H80" s="75">
        <v>45444</v>
      </c>
      <c r="I80" s="66" t="s">
        <v>124</v>
      </c>
      <c r="J80" s="67" t="s">
        <v>125</v>
      </c>
      <c r="K80" s="67" t="s">
        <v>922</v>
      </c>
      <c r="L80" s="60" t="s">
        <v>81</v>
      </c>
      <c r="M80" s="60">
        <v>6</v>
      </c>
      <c r="N80" s="34" t="s">
        <v>6229</v>
      </c>
      <c r="O80" s="65">
        <v>45468.5375</v>
      </c>
      <c r="P80" s="52"/>
      <c r="Q80" s="52"/>
      <c r="R80" s="73"/>
      <c r="S80" s="73"/>
      <c r="T80" s="73"/>
      <c r="U80" s="70" t="s">
        <v>6230</v>
      </c>
      <c r="V80" s="72" t="s">
        <v>4827</v>
      </c>
      <c r="W80" s="70" t="s">
        <v>6231</v>
      </c>
      <c r="X80" s="71" t="s">
        <v>132</v>
      </c>
      <c r="Y80" s="71" t="s">
        <v>425</v>
      </c>
    </row>
    <row r="81" ht="36" spans="1:25">
      <c r="A81" s="52">
        <v>78</v>
      </c>
      <c r="B81" s="77" t="s">
        <v>117</v>
      </c>
      <c r="C81" s="60" t="s">
        <v>150</v>
      </c>
      <c r="D81" s="76" t="s">
        <v>4827</v>
      </c>
      <c r="E81" s="54" t="s">
        <v>120</v>
      </c>
      <c r="F81" s="77" t="s">
        <v>6150</v>
      </c>
      <c r="G81" s="75">
        <v>45505</v>
      </c>
      <c r="H81" s="75">
        <v>45505</v>
      </c>
      <c r="I81" s="66" t="s">
        <v>124</v>
      </c>
      <c r="J81" s="67" t="s">
        <v>125</v>
      </c>
      <c r="K81" s="67" t="s">
        <v>922</v>
      </c>
      <c r="L81" s="60" t="s">
        <v>81</v>
      </c>
      <c r="M81" s="60">
        <v>6</v>
      </c>
      <c r="N81" s="34" t="s">
        <v>6232</v>
      </c>
      <c r="O81" s="65">
        <v>45531.4722222222</v>
      </c>
      <c r="P81" s="52"/>
      <c r="Q81" s="52"/>
      <c r="R81" s="73"/>
      <c r="S81" s="73"/>
      <c r="T81" s="73"/>
      <c r="U81" s="72" t="s">
        <v>6233</v>
      </c>
      <c r="V81" s="72" t="s">
        <v>4827</v>
      </c>
      <c r="W81" s="72" t="s">
        <v>6234</v>
      </c>
      <c r="X81" s="72" t="s">
        <v>132</v>
      </c>
      <c r="Y81" s="72" t="s">
        <v>498</v>
      </c>
    </row>
    <row r="82" ht="36" spans="1:25">
      <c r="A82" s="52">
        <v>79</v>
      </c>
      <c r="B82" s="77" t="s">
        <v>117</v>
      </c>
      <c r="C82" s="60" t="s">
        <v>150</v>
      </c>
      <c r="D82" s="76" t="s">
        <v>4827</v>
      </c>
      <c r="E82" s="54" t="s">
        <v>120</v>
      </c>
      <c r="F82" s="77" t="s">
        <v>6150</v>
      </c>
      <c r="G82" s="75">
        <v>45566</v>
      </c>
      <c r="H82" s="75">
        <v>45567</v>
      </c>
      <c r="I82" s="66" t="s">
        <v>124</v>
      </c>
      <c r="J82" s="67" t="s">
        <v>125</v>
      </c>
      <c r="K82" s="67" t="s">
        <v>922</v>
      </c>
      <c r="L82" s="60" t="s">
        <v>81</v>
      </c>
      <c r="M82" s="60">
        <v>6</v>
      </c>
      <c r="N82" s="34" t="s">
        <v>6235</v>
      </c>
      <c r="O82" s="65">
        <v>45590.5090277778</v>
      </c>
      <c r="P82" s="52"/>
      <c r="Q82" s="52"/>
      <c r="R82" s="73"/>
      <c r="S82" s="73"/>
      <c r="T82" s="73"/>
      <c r="U82" s="72" t="s">
        <v>6236</v>
      </c>
      <c r="V82" s="72" t="s">
        <v>4827</v>
      </c>
      <c r="W82" s="72" t="s">
        <v>6237</v>
      </c>
      <c r="X82" s="72" t="s">
        <v>132</v>
      </c>
      <c r="Y82" s="72" t="s">
        <v>3620</v>
      </c>
    </row>
    <row r="83" spans="1:25">
      <c r="A83" s="52">
        <v>80</v>
      </c>
      <c r="B83" s="60" t="s">
        <v>117</v>
      </c>
      <c r="C83" s="60" t="s">
        <v>150</v>
      </c>
      <c r="D83" s="76" t="s">
        <v>4827</v>
      </c>
      <c r="E83" s="54" t="s">
        <v>120</v>
      </c>
      <c r="F83" s="60" t="s">
        <v>6150</v>
      </c>
      <c r="G83" s="75">
        <v>45627</v>
      </c>
      <c r="H83" s="75">
        <v>45628</v>
      </c>
      <c r="I83" s="66" t="s">
        <v>124</v>
      </c>
      <c r="J83" s="67" t="s">
        <v>125</v>
      </c>
      <c r="K83" s="67" t="s">
        <v>922</v>
      </c>
      <c r="L83" s="60" t="s">
        <v>81</v>
      </c>
      <c r="M83" s="60">
        <v>6</v>
      </c>
      <c r="N83" s="34"/>
      <c r="O83" s="65"/>
      <c r="P83" s="52"/>
      <c r="Q83" s="52"/>
      <c r="R83" s="73"/>
      <c r="S83" s="73"/>
      <c r="T83" s="73"/>
      <c r="U83" s="72"/>
      <c r="V83" s="72"/>
      <c r="W83" s="72"/>
      <c r="X83" s="72"/>
      <c r="Y83" s="72"/>
    </row>
    <row r="84" ht="162" spans="1:25">
      <c r="A84" s="52">
        <v>81</v>
      </c>
      <c r="B84" s="60" t="s">
        <v>117</v>
      </c>
      <c r="C84" s="60" t="s">
        <v>150</v>
      </c>
      <c r="D84" s="76" t="s">
        <v>4344</v>
      </c>
      <c r="E84" s="57" t="s">
        <v>412</v>
      </c>
      <c r="F84" s="60" t="s">
        <v>6150</v>
      </c>
      <c r="G84" s="75">
        <v>45323</v>
      </c>
      <c r="H84" s="75">
        <v>45323</v>
      </c>
      <c r="I84" s="66" t="s">
        <v>124</v>
      </c>
      <c r="J84" s="67" t="s">
        <v>125</v>
      </c>
      <c r="K84" s="67" t="s">
        <v>922</v>
      </c>
      <c r="L84" s="60" t="s">
        <v>81</v>
      </c>
      <c r="M84" s="60">
        <v>6</v>
      </c>
      <c r="N84" s="34" t="s">
        <v>6223</v>
      </c>
      <c r="O84" s="65">
        <v>45349.6319444444</v>
      </c>
      <c r="P84" s="35"/>
      <c r="Q84" s="35"/>
      <c r="R84" s="40"/>
      <c r="S84" s="40"/>
      <c r="T84" s="36"/>
      <c r="U84" s="34" t="s">
        <v>6224</v>
      </c>
      <c r="V84" s="34" t="s">
        <v>4344</v>
      </c>
      <c r="W84" s="70" t="s">
        <v>6225</v>
      </c>
      <c r="X84" s="72" t="s">
        <v>132</v>
      </c>
      <c r="Y84" s="72" t="s">
        <v>170</v>
      </c>
    </row>
    <row r="85" ht="162" spans="1:25">
      <c r="A85" s="52">
        <v>82</v>
      </c>
      <c r="B85" s="60" t="s">
        <v>117</v>
      </c>
      <c r="C85" s="60" t="s">
        <v>150</v>
      </c>
      <c r="D85" s="76" t="s">
        <v>4344</v>
      </c>
      <c r="E85" s="57" t="s">
        <v>412</v>
      </c>
      <c r="F85" s="60" t="s">
        <v>6150</v>
      </c>
      <c r="G85" s="75">
        <v>45383</v>
      </c>
      <c r="H85" s="75">
        <v>45383</v>
      </c>
      <c r="I85" s="66" t="s">
        <v>124</v>
      </c>
      <c r="J85" s="67" t="s">
        <v>125</v>
      </c>
      <c r="K85" s="67" t="s">
        <v>922</v>
      </c>
      <c r="L85" s="60" t="s">
        <v>81</v>
      </c>
      <c r="M85" s="60">
        <v>6</v>
      </c>
      <c r="N85" s="34" t="s">
        <v>6226</v>
      </c>
      <c r="O85" s="65">
        <v>45407.5159722222</v>
      </c>
      <c r="P85" s="35"/>
      <c r="Q85" s="35"/>
      <c r="R85" s="40"/>
      <c r="S85" s="40"/>
      <c r="T85" s="36"/>
      <c r="U85" s="34" t="s">
        <v>6227</v>
      </c>
      <c r="V85" s="34" t="s">
        <v>4344</v>
      </c>
      <c r="W85" s="70" t="s">
        <v>6228</v>
      </c>
      <c r="X85" s="72" t="s">
        <v>132</v>
      </c>
      <c r="Y85" s="72" t="s">
        <v>144</v>
      </c>
    </row>
    <row r="86" ht="162" spans="1:25">
      <c r="A86" s="52">
        <v>83</v>
      </c>
      <c r="B86" s="60" t="s">
        <v>117</v>
      </c>
      <c r="C86" s="60" t="s">
        <v>150</v>
      </c>
      <c r="D86" s="76" t="s">
        <v>4344</v>
      </c>
      <c r="E86" s="57" t="s">
        <v>412</v>
      </c>
      <c r="F86" s="60" t="s">
        <v>6150</v>
      </c>
      <c r="G86" s="75">
        <v>45444</v>
      </c>
      <c r="H86" s="75">
        <v>45444</v>
      </c>
      <c r="I86" s="66" t="s">
        <v>124</v>
      </c>
      <c r="J86" s="67" t="s">
        <v>125</v>
      </c>
      <c r="K86" s="67" t="s">
        <v>922</v>
      </c>
      <c r="L86" s="60" t="s">
        <v>81</v>
      </c>
      <c r="M86" s="60">
        <v>6</v>
      </c>
      <c r="N86" s="34" t="s">
        <v>6229</v>
      </c>
      <c r="O86" s="65">
        <v>45468.5375</v>
      </c>
      <c r="P86" s="52"/>
      <c r="Q86" s="52"/>
      <c r="R86" s="73"/>
      <c r="S86" s="73"/>
      <c r="T86" s="73"/>
      <c r="U86" s="70" t="s">
        <v>6230</v>
      </c>
      <c r="V86" s="72" t="s">
        <v>4344</v>
      </c>
      <c r="W86" s="70" t="s">
        <v>6231</v>
      </c>
      <c r="X86" s="71" t="s">
        <v>132</v>
      </c>
      <c r="Y86" s="71" t="s">
        <v>425</v>
      </c>
    </row>
    <row r="87" ht="36" spans="1:25">
      <c r="A87" s="52">
        <v>84</v>
      </c>
      <c r="B87" s="60" t="s">
        <v>117</v>
      </c>
      <c r="C87" s="60" t="s">
        <v>150</v>
      </c>
      <c r="D87" s="76" t="s">
        <v>4344</v>
      </c>
      <c r="E87" s="57" t="s">
        <v>412</v>
      </c>
      <c r="F87" s="60" t="s">
        <v>6150</v>
      </c>
      <c r="G87" s="75">
        <v>45505</v>
      </c>
      <c r="H87" s="75">
        <v>45505</v>
      </c>
      <c r="I87" s="66" t="s">
        <v>124</v>
      </c>
      <c r="J87" s="67" t="s">
        <v>125</v>
      </c>
      <c r="K87" s="67" t="s">
        <v>922</v>
      </c>
      <c r="L87" s="60" t="s">
        <v>81</v>
      </c>
      <c r="M87" s="60">
        <v>6</v>
      </c>
      <c r="N87" s="34" t="s">
        <v>6232</v>
      </c>
      <c r="O87" s="65">
        <v>45531.4722222222</v>
      </c>
      <c r="P87" s="52"/>
      <c r="Q87" s="52"/>
      <c r="R87" s="73"/>
      <c r="S87" s="73"/>
      <c r="T87" s="73"/>
      <c r="U87" s="72" t="s">
        <v>6233</v>
      </c>
      <c r="V87" s="72" t="s">
        <v>4344</v>
      </c>
      <c r="W87" s="72" t="s">
        <v>6234</v>
      </c>
      <c r="X87" s="72" t="s">
        <v>132</v>
      </c>
      <c r="Y87" s="72" t="s">
        <v>498</v>
      </c>
    </row>
    <row r="88" ht="36" spans="1:25">
      <c r="A88" s="52">
        <v>85</v>
      </c>
      <c r="B88" s="60" t="s">
        <v>117</v>
      </c>
      <c r="C88" s="60" t="s">
        <v>150</v>
      </c>
      <c r="D88" s="76" t="s">
        <v>4344</v>
      </c>
      <c r="E88" s="57" t="s">
        <v>412</v>
      </c>
      <c r="F88" s="60" t="s">
        <v>6150</v>
      </c>
      <c r="G88" s="75">
        <v>45566</v>
      </c>
      <c r="H88" s="75">
        <v>45567</v>
      </c>
      <c r="I88" s="66" t="s">
        <v>124</v>
      </c>
      <c r="J88" s="67" t="s">
        <v>125</v>
      </c>
      <c r="K88" s="67" t="s">
        <v>922</v>
      </c>
      <c r="L88" s="60" t="s">
        <v>81</v>
      </c>
      <c r="M88" s="60">
        <v>6</v>
      </c>
      <c r="N88" s="34" t="s">
        <v>6235</v>
      </c>
      <c r="O88" s="65">
        <v>45590.5090277778</v>
      </c>
      <c r="P88" s="52"/>
      <c r="Q88" s="52"/>
      <c r="R88" s="73"/>
      <c r="S88" s="73"/>
      <c r="T88" s="73"/>
      <c r="U88" s="72" t="s">
        <v>6236</v>
      </c>
      <c r="V88" s="72" t="s">
        <v>4344</v>
      </c>
      <c r="W88" s="72" t="s">
        <v>6237</v>
      </c>
      <c r="X88" s="72" t="s">
        <v>132</v>
      </c>
      <c r="Y88" s="72" t="s">
        <v>3620</v>
      </c>
    </row>
    <row r="89" spans="1:25">
      <c r="A89" s="52">
        <v>86</v>
      </c>
      <c r="B89" s="60" t="s">
        <v>117</v>
      </c>
      <c r="C89" s="60" t="s">
        <v>150</v>
      </c>
      <c r="D89" s="76" t="s">
        <v>4344</v>
      </c>
      <c r="E89" s="57" t="s">
        <v>412</v>
      </c>
      <c r="F89" s="60" t="s">
        <v>6150</v>
      </c>
      <c r="G89" s="75">
        <v>45627</v>
      </c>
      <c r="H89" s="75">
        <v>45628</v>
      </c>
      <c r="I89" s="66" t="s">
        <v>124</v>
      </c>
      <c r="J89" s="67" t="s">
        <v>125</v>
      </c>
      <c r="K89" s="67" t="s">
        <v>922</v>
      </c>
      <c r="L89" s="60" t="s">
        <v>81</v>
      </c>
      <c r="M89" s="60">
        <v>6</v>
      </c>
      <c r="N89" s="34"/>
      <c r="O89" s="65"/>
      <c r="P89" s="52"/>
      <c r="Q89" s="52"/>
      <c r="R89" s="73"/>
      <c r="S89" s="73"/>
      <c r="T89" s="73"/>
      <c r="U89" s="72"/>
      <c r="V89" s="72"/>
      <c r="W89" s="72"/>
      <c r="X89" s="72"/>
      <c r="Y89" s="72"/>
    </row>
    <row r="90" ht="162" spans="1:25">
      <c r="A90" s="52">
        <v>87</v>
      </c>
      <c r="B90" s="60" t="s">
        <v>117</v>
      </c>
      <c r="C90" s="60" t="s">
        <v>150</v>
      </c>
      <c r="D90" s="74" t="s">
        <v>4857</v>
      </c>
      <c r="E90" s="54" t="s">
        <v>120</v>
      </c>
      <c r="F90" s="60" t="s">
        <v>6150</v>
      </c>
      <c r="G90" s="75">
        <v>45323</v>
      </c>
      <c r="H90" s="75">
        <v>45323</v>
      </c>
      <c r="I90" s="66" t="s">
        <v>124</v>
      </c>
      <c r="J90" s="67" t="s">
        <v>125</v>
      </c>
      <c r="K90" s="67" t="s">
        <v>922</v>
      </c>
      <c r="L90" s="60" t="s">
        <v>81</v>
      </c>
      <c r="M90" s="60">
        <v>6</v>
      </c>
      <c r="N90" s="34" t="s">
        <v>6223</v>
      </c>
      <c r="O90" s="65">
        <v>45349.6319444444</v>
      </c>
      <c r="P90" s="35"/>
      <c r="Q90" s="35"/>
      <c r="R90" s="40"/>
      <c r="S90" s="40"/>
      <c r="T90" s="36"/>
      <c r="U90" s="34" t="s">
        <v>6224</v>
      </c>
      <c r="V90" s="34" t="s">
        <v>4857</v>
      </c>
      <c r="W90" s="70" t="s">
        <v>6225</v>
      </c>
      <c r="X90" s="72" t="s">
        <v>132</v>
      </c>
      <c r="Y90" s="72" t="s">
        <v>170</v>
      </c>
    </row>
    <row r="91" ht="162" spans="1:25">
      <c r="A91" s="52">
        <v>88</v>
      </c>
      <c r="B91" s="60" t="s">
        <v>117</v>
      </c>
      <c r="C91" s="60" t="s">
        <v>150</v>
      </c>
      <c r="D91" s="74" t="s">
        <v>4857</v>
      </c>
      <c r="E91" s="54" t="s">
        <v>120</v>
      </c>
      <c r="F91" s="60" t="s">
        <v>6150</v>
      </c>
      <c r="G91" s="75">
        <v>45383</v>
      </c>
      <c r="H91" s="75">
        <v>45383</v>
      </c>
      <c r="I91" s="66" t="s">
        <v>124</v>
      </c>
      <c r="J91" s="67" t="s">
        <v>125</v>
      </c>
      <c r="K91" s="67" t="s">
        <v>922</v>
      </c>
      <c r="L91" s="60" t="s">
        <v>81</v>
      </c>
      <c r="M91" s="60">
        <v>6</v>
      </c>
      <c r="N91" s="34" t="s">
        <v>6226</v>
      </c>
      <c r="O91" s="65">
        <v>45407.5159722222</v>
      </c>
      <c r="P91" s="35"/>
      <c r="Q91" s="35"/>
      <c r="R91" s="40"/>
      <c r="S91" s="40"/>
      <c r="T91" s="36"/>
      <c r="U91" s="34" t="s">
        <v>6227</v>
      </c>
      <c r="V91" s="34" t="s">
        <v>4857</v>
      </c>
      <c r="W91" s="70" t="s">
        <v>6228</v>
      </c>
      <c r="X91" s="72" t="s">
        <v>132</v>
      </c>
      <c r="Y91" s="72" t="s">
        <v>144</v>
      </c>
    </row>
    <row r="92" ht="162" spans="1:25">
      <c r="A92" s="52">
        <v>89</v>
      </c>
      <c r="B92" s="60" t="s">
        <v>117</v>
      </c>
      <c r="C92" s="60" t="s">
        <v>150</v>
      </c>
      <c r="D92" s="74" t="s">
        <v>4857</v>
      </c>
      <c r="E92" s="54" t="s">
        <v>120</v>
      </c>
      <c r="F92" s="60" t="s">
        <v>6150</v>
      </c>
      <c r="G92" s="75">
        <v>45444</v>
      </c>
      <c r="H92" s="75">
        <v>45444</v>
      </c>
      <c r="I92" s="66" t="s">
        <v>124</v>
      </c>
      <c r="J92" s="67" t="s">
        <v>125</v>
      </c>
      <c r="K92" s="67" t="s">
        <v>922</v>
      </c>
      <c r="L92" s="60" t="s">
        <v>81</v>
      </c>
      <c r="M92" s="60">
        <v>6</v>
      </c>
      <c r="N92" s="34" t="s">
        <v>6229</v>
      </c>
      <c r="O92" s="65">
        <v>45468.5375</v>
      </c>
      <c r="P92" s="52"/>
      <c r="Q92" s="52"/>
      <c r="R92" s="73"/>
      <c r="S92" s="73"/>
      <c r="T92" s="73"/>
      <c r="U92" s="70" t="s">
        <v>6230</v>
      </c>
      <c r="V92" s="72" t="s">
        <v>4857</v>
      </c>
      <c r="W92" s="70" t="s">
        <v>6231</v>
      </c>
      <c r="X92" s="71" t="s">
        <v>132</v>
      </c>
      <c r="Y92" s="71" t="s">
        <v>425</v>
      </c>
    </row>
    <row r="93" ht="36" spans="1:25">
      <c r="A93" s="52">
        <v>90</v>
      </c>
      <c r="B93" s="60" t="s">
        <v>117</v>
      </c>
      <c r="C93" s="60" t="s">
        <v>150</v>
      </c>
      <c r="D93" s="74" t="s">
        <v>4857</v>
      </c>
      <c r="E93" s="54" t="s">
        <v>120</v>
      </c>
      <c r="F93" s="60" t="s">
        <v>6150</v>
      </c>
      <c r="G93" s="75">
        <v>45505</v>
      </c>
      <c r="H93" s="75">
        <v>45505</v>
      </c>
      <c r="I93" s="66" t="s">
        <v>124</v>
      </c>
      <c r="J93" s="67" t="s">
        <v>125</v>
      </c>
      <c r="K93" s="67" t="s">
        <v>922</v>
      </c>
      <c r="L93" s="60" t="s">
        <v>81</v>
      </c>
      <c r="M93" s="60">
        <v>6</v>
      </c>
      <c r="N93" s="34" t="s">
        <v>6232</v>
      </c>
      <c r="O93" s="65">
        <v>45531.4722222222</v>
      </c>
      <c r="P93" s="52"/>
      <c r="Q93" s="52"/>
      <c r="R93" s="73"/>
      <c r="S93" s="73"/>
      <c r="T93" s="73"/>
      <c r="U93" s="72" t="s">
        <v>6233</v>
      </c>
      <c r="V93" s="72" t="s">
        <v>4857</v>
      </c>
      <c r="W93" s="72" t="s">
        <v>6234</v>
      </c>
      <c r="X93" s="72" t="s">
        <v>132</v>
      </c>
      <c r="Y93" s="72" t="s">
        <v>498</v>
      </c>
    </row>
    <row r="94" ht="36" spans="1:25">
      <c r="A94" s="52">
        <v>91</v>
      </c>
      <c r="B94" s="60" t="s">
        <v>117</v>
      </c>
      <c r="C94" s="60" t="s">
        <v>150</v>
      </c>
      <c r="D94" s="74" t="s">
        <v>4857</v>
      </c>
      <c r="E94" s="54" t="s">
        <v>120</v>
      </c>
      <c r="F94" s="60" t="s">
        <v>6150</v>
      </c>
      <c r="G94" s="75">
        <v>45566</v>
      </c>
      <c r="H94" s="75">
        <v>45567</v>
      </c>
      <c r="I94" s="66" t="s">
        <v>124</v>
      </c>
      <c r="J94" s="67" t="s">
        <v>125</v>
      </c>
      <c r="K94" s="67" t="s">
        <v>922</v>
      </c>
      <c r="L94" s="60" t="s">
        <v>81</v>
      </c>
      <c r="M94" s="60">
        <v>6</v>
      </c>
      <c r="N94" s="34" t="s">
        <v>6235</v>
      </c>
      <c r="O94" s="65">
        <v>45590.5090277778</v>
      </c>
      <c r="P94" s="52"/>
      <c r="Q94" s="52"/>
      <c r="R94" s="73"/>
      <c r="S94" s="73"/>
      <c r="T94" s="73"/>
      <c r="U94" s="72" t="s">
        <v>6236</v>
      </c>
      <c r="V94" s="72" t="s">
        <v>4857</v>
      </c>
      <c r="W94" s="72" t="s">
        <v>6237</v>
      </c>
      <c r="X94" s="72" t="s">
        <v>132</v>
      </c>
      <c r="Y94" s="72" t="s">
        <v>3620</v>
      </c>
    </row>
    <row r="95" spans="1:25">
      <c r="A95" s="52">
        <v>92</v>
      </c>
      <c r="B95" s="60" t="s">
        <v>117</v>
      </c>
      <c r="C95" s="60" t="s">
        <v>150</v>
      </c>
      <c r="D95" s="74" t="s">
        <v>4857</v>
      </c>
      <c r="E95" s="54" t="s">
        <v>120</v>
      </c>
      <c r="F95" s="60" t="s">
        <v>6150</v>
      </c>
      <c r="G95" s="75">
        <v>45627</v>
      </c>
      <c r="H95" s="75">
        <v>45628</v>
      </c>
      <c r="I95" s="66" t="s">
        <v>124</v>
      </c>
      <c r="J95" s="67" t="s">
        <v>125</v>
      </c>
      <c r="K95" s="67" t="s">
        <v>922</v>
      </c>
      <c r="L95" s="60" t="s">
        <v>81</v>
      </c>
      <c r="M95" s="60">
        <v>6</v>
      </c>
      <c r="N95" s="34"/>
      <c r="O95" s="65"/>
      <c r="P95" s="52"/>
      <c r="Q95" s="52"/>
      <c r="R95" s="73"/>
      <c r="S95" s="73"/>
      <c r="T95" s="73"/>
      <c r="U95" s="72"/>
      <c r="V95" s="72"/>
      <c r="W95" s="72"/>
      <c r="X95" s="72"/>
      <c r="Y95" s="72"/>
    </row>
    <row r="96" ht="409.5" spans="1:25">
      <c r="A96" s="52">
        <v>93</v>
      </c>
      <c r="B96" s="60" t="s">
        <v>117</v>
      </c>
      <c r="C96" s="60" t="s">
        <v>363</v>
      </c>
      <c r="D96" s="74" t="s">
        <v>4888</v>
      </c>
      <c r="E96" s="54" t="s">
        <v>120</v>
      </c>
      <c r="F96" s="60" t="s">
        <v>6150</v>
      </c>
      <c r="G96" s="75">
        <v>45323</v>
      </c>
      <c r="H96" s="75">
        <v>45323</v>
      </c>
      <c r="I96" s="66" t="s">
        <v>124</v>
      </c>
      <c r="J96" s="67" t="s">
        <v>125</v>
      </c>
      <c r="K96" s="67" t="s">
        <v>922</v>
      </c>
      <c r="L96" s="60" t="s">
        <v>81</v>
      </c>
      <c r="M96" s="60">
        <v>15</v>
      </c>
      <c r="N96" s="34" t="s">
        <v>6238</v>
      </c>
      <c r="O96" s="65">
        <v>45350.6798611111</v>
      </c>
      <c r="P96" s="35"/>
      <c r="Q96" s="35"/>
      <c r="R96" s="40"/>
      <c r="S96" s="40"/>
      <c r="T96" s="36"/>
      <c r="U96" s="34" t="s">
        <v>6239</v>
      </c>
      <c r="V96" s="34" t="s">
        <v>4888</v>
      </c>
      <c r="W96" s="70" t="s">
        <v>6240</v>
      </c>
      <c r="X96" s="72" t="s">
        <v>132</v>
      </c>
      <c r="Y96" s="72" t="s">
        <v>170</v>
      </c>
    </row>
    <row r="97" ht="409.5" spans="1:25">
      <c r="A97" s="52">
        <v>94</v>
      </c>
      <c r="B97" s="60" t="s">
        <v>117</v>
      </c>
      <c r="C97" s="60" t="s">
        <v>363</v>
      </c>
      <c r="D97" s="74" t="s">
        <v>4888</v>
      </c>
      <c r="E97" s="54" t="s">
        <v>120</v>
      </c>
      <c r="F97" s="60" t="s">
        <v>6150</v>
      </c>
      <c r="G97" s="75">
        <v>45383</v>
      </c>
      <c r="H97" s="75">
        <v>45383</v>
      </c>
      <c r="I97" s="66" t="s">
        <v>124</v>
      </c>
      <c r="J97" s="67" t="s">
        <v>125</v>
      </c>
      <c r="K97" s="67" t="s">
        <v>922</v>
      </c>
      <c r="L97" s="60" t="s">
        <v>81</v>
      </c>
      <c r="M97" s="60">
        <v>15</v>
      </c>
      <c r="N97" s="34" t="s">
        <v>6241</v>
      </c>
      <c r="O97" s="65">
        <v>45407.5159722222</v>
      </c>
      <c r="P97" s="35"/>
      <c r="Q97" s="35"/>
      <c r="R97" s="40"/>
      <c r="S97" s="40"/>
      <c r="T97" s="36"/>
      <c r="U97" s="34" t="s">
        <v>6242</v>
      </c>
      <c r="V97" s="34" t="s">
        <v>4888</v>
      </c>
      <c r="W97" s="70" t="s">
        <v>6243</v>
      </c>
      <c r="X97" s="72" t="s">
        <v>132</v>
      </c>
      <c r="Y97" s="72" t="s">
        <v>144</v>
      </c>
    </row>
    <row r="98" ht="409.5" spans="1:25">
      <c r="A98" s="52">
        <v>95</v>
      </c>
      <c r="B98" s="60" t="s">
        <v>117</v>
      </c>
      <c r="C98" s="60" t="s">
        <v>363</v>
      </c>
      <c r="D98" s="74" t="s">
        <v>4888</v>
      </c>
      <c r="E98" s="54" t="s">
        <v>120</v>
      </c>
      <c r="F98" s="60" t="s">
        <v>6150</v>
      </c>
      <c r="G98" s="75">
        <v>45444</v>
      </c>
      <c r="H98" s="75">
        <v>45444</v>
      </c>
      <c r="I98" s="66" t="s">
        <v>124</v>
      </c>
      <c r="J98" s="67" t="s">
        <v>125</v>
      </c>
      <c r="K98" s="67" t="s">
        <v>922</v>
      </c>
      <c r="L98" s="60" t="s">
        <v>81</v>
      </c>
      <c r="M98" s="60">
        <v>15</v>
      </c>
      <c r="N98" s="34" t="s">
        <v>6244</v>
      </c>
      <c r="O98" s="65">
        <v>45470.6541666667</v>
      </c>
      <c r="P98" s="52"/>
      <c r="Q98" s="52"/>
      <c r="R98" s="73"/>
      <c r="S98" s="73"/>
      <c r="T98" s="73"/>
      <c r="U98" s="70" t="s">
        <v>6245</v>
      </c>
      <c r="V98" s="72" t="s">
        <v>4888</v>
      </c>
      <c r="W98" s="70" t="s">
        <v>6246</v>
      </c>
      <c r="X98" s="71" t="s">
        <v>132</v>
      </c>
      <c r="Y98" s="71" t="s">
        <v>425</v>
      </c>
    </row>
    <row r="99" ht="409.5" spans="1:25">
      <c r="A99" s="52">
        <v>96</v>
      </c>
      <c r="B99" s="60" t="s">
        <v>117</v>
      </c>
      <c r="C99" s="60" t="s">
        <v>363</v>
      </c>
      <c r="D99" s="74" t="s">
        <v>4888</v>
      </c>
      <c r="E99" s="54" t="s">
        <v>120</v>
      </c>
      <c r="F99" s="60" t="s">
        <v>6150</v>
      </c>
      <c r="G99" s="75">
        <v>45505</v>
      </c>
      <c r="H99" s="75">
        <v>45505</v>
      </c>
      <c r="I99" s="66" t="s">
        <v>124</v>
      </c>
      <c r="J99" s="67" t="s">
        <v>125</v>
      </c>
      <c r="K99" s="67" t="s">
        <v>922</v>
      </c>
      <c r="L99" s="60" t="s">
        <v>81</v>
      </c>
      <c r="M99" s="60">
        <v>15</v>
      </c>
      <c r="N99" s="34" t="s">
        <v>6247</v>
      </c>
      <c r="O99" s="65">
        <v>45532.6965277778</v>
      </c>
      <c r="P99" s="52"/>
      <c r="Q99" s="52"/>
      <c r="R99" s="73"/>
      <c r="S99" s="73"/>
      <c r="T99" s="73"/>
      <c r="U99" s="70" t="s">
        <v>6248</v>
      </c>
      <c r="V99" s="72" t="s">
        <v>4888</v>
      </c>
      <c r="W99" s="70" t="s">
        <v>6249</v>
      </c>
      <c r="X99" s="72" t="s">
        <v>132</v>
      </c>
      <c r="Y99" s="72" t="s">
        <v>498</v>
      </c>
    </row>
    <row r="100" ht="409.5" spans="1:25">
      <c r="A100" s="52">
        <v>97</v>
      </c>
      <c r="B100" s="60" t="s">
        <v>117</v>
      </c>
      <c r="C100" s="60" t="s">
        <v>363</v>
      </c>
      <c r="D100" s="74" t="s">
        <v>4888</v>
      </c>
      <c r="E100" s="54" t="s">
        <v>120</v>
      </c>
      <c r="F100" s="60" t="s">
        <v>6150</v>
      </c>
      <c r="G100" s="75">
        <v>45566</v>
      </c>
      <c r="H100" s="75">
        <v>45567</v>
      </c>
      <c r="I100" s="66" t="s">
        <v>124</v>
      </c>
      <c r="J100" s="67" t="s">
        <v>125</v>
      </c>
      <c r="K100" s="67" t="s">
        <v>922</v>
      </c>
      <c r="L100" s="60" t="s">
        <v>81</v>
      </c>
      <c r="M100" s="60">
        <v>15</v>
      </c>
      <c r="N100" s="34" t="s">
        <v>6250</v>
      </c>
      <c r="O100" s="65">
        <v>45589.7083333333</v>
      </c>
      <c r="P100" s="52"/>
      <c r="Q100" s="52"/>
      <c r="R100" s="73"/>
      <c r="S100" s="73"/>
      <c r="T100" s="73"/>
      <c r="U100" s="70" t="s">
        <v>6251</v>
      </c>
      <c r="V100" s="72" t="s">
        <v>4888</v>
      </c>
      <c r="W100" s="70" t="s">
        <v>6252</v>
      </c>
      <c r="X100" s="72" t="s">
        <v>132</v>
      </c>
      <c r="Y100" s="72" t="s">
        <v>3620</v>
      </c>
    </row>
    <row r="101" spans="1:25">
      <c r="A101" s="52">
        <v>98</v>
      </c>
      <c r="B101" s="60" t="s">
        <v>117</v>
      </c>
      <c r="C101" s="60" t="s">
        <v>363</v>
      </c>
      <c r="D101" s="74" t="s">
        <v>4888</v>
      </c>
      <c r="E101" s="54" t="s">
        <v>120</v>
      </c>
      <c r="F101" s="60" t="s">
        <v>6150</v>
      </c>
      <c r="G101" s="75">
        <v>45627</v>
      </c>
      <c r="H101" s="75">
        <v>45628</v>
      </c>
      <c r="I101" s="66" t="s">
        <v>124</v>
      </c>
      <c r="J101" s="67" t="s">
        <v>125</v>
      </c>
      <c r="K101" s="67" t="s">
        <v>922</v>
      </c>
      <c r="L101" s="60" t="s">
        <v>81</v>
      </c>
      <c r="M101" s="60">
        <v>15</v>
      </c>
      <c r="N101" s="34"/>
      <c r="O101" s="65"/>
      <c r="P101" s="52"/>
      <c r="Q101" s="52"/>
      <c r="R101" s="73"/>
      <c r="S101" s="73"/>
      <c r="T101" s="73"/>
      <c r="U101" s="72"/>
      <c r="V101" s="72"/>
      <c r="W101" s="72"/>
      <c r="X101" s="72"/>
      <c r="Y101" s="72"/>
    </row>
    <row r="102" ht="162" spans="1:25">
      <c r="A102" s="52">
        <v>99</v>
      </c>
      <c r="B102" s="60" t="s">
        <v>117</v>
      </c>
      <c r="C102" s="60" t="s">
        <v>150</v>
      </c>
      <c r="D102" s="74" t="s">
        <v>4904</v>
      </c>
      <c r="E102" s="57" t="s">
        <v>412</v>
      </c>
      <c r="F102" s="60" t="s">
        <v>6150</v>
      </c>
      <c r="G102" s="75">
        <v>45323</v>
      </c>
      <c r="H102" s="75">
        <v>45323</v>
      </c>
      <c r="I102" s="66" t="s">
        <v>124</v>
      </c>
      <c r="J102" s="67" t="s">
        <v>125</v>
      </c>
      <c r="K102" s="67" t="s">
        <v>922</v>
      </c>
      <c r="L102" s="60" t="s">
        <v>81</v>
      </c>
      <c r="M102" s="60">
        <v>9</v>
      </c>
      <c r="N102" s="34" t="s">
        <v>6223</v>
      </c>
      <c r="O102" s="65">
        <v>45349.6319444444</v>
      </c>
      <c r="P102" s="35"/>
      <c r="Q102" s="35"/>
      <c r="R102" s="40"/>
      <c r="S102" s="40"/>
      <c r="T102" s="36"/>
      <c r="U102" s="34" t="s">
        <v>6224</v>
      </c>
      <c r="V102" s="34" t="s">
        <v>4904</v>
      </c>
      <c r="W102" s="70" t="s">
        <v>6225</v>
      </c>
      <c r="X102" s="72" t="s">
        <v>132</v>
      </c>
      <c r="Y102" s="72" t="s">
        <v>170</v>
      </c>
    </row>
    <row r="103" ht="162" spans="1:25">
      <c r="A103" s="52">
        <v>100</v>
      </c>
      <c r="B103" s="60" t="s">
        <v>117</v>
      </c>
      <c r="C103" s="60" t="s">
        <v>150</v>
      </c>
      <c r="D103" s="74" t="s">
        <v>4904</v>
      </c>
      <c r="E103" s="57" t="s">
        <v>412</v>
      </c>
      <c r="F103" s="60" t="s">
        <v>6150</v>
      </c>
      <c r="G103" s="75">
        <v>45383</v>
      </c>
      <c r="H103" s="75">
        <v>45383</v>
      </c>
      <c r="I103" s="66" t="s">
        <v>124</v>
      </c>
      <c r="J103" s="67" t="s">
        <v>125</v>
      </c>
      <c r="K103" s="67" t="s">
        <v>922</v>
      </c>
      <c r="L103" s="60" t="s">
        <v>81</v>
      </c>
      <c r="M103" s="60">
        <v>9</v>
      </c>
      <c r="N103" s="34" t="s">
        <v>6226</v>
      </c>
      <c r="O103" s="65">
        <v>45407.5159722222</v>
      </c>
      <c r="P103" s="35"/>
      <c r="Q103" s="35"/>
      <c r="R103" s="40"/>
      <c r="S103" s="40"/>
      <c r="T103" s="36"/>
      <c r="U103" s="34" t="s">
        <v>6227</v>
      </c>
      <c r="V103" s="34" t="s">
        <v>4904</v>
      </c>
      <c r="W103" s="70" t="s">
        <v>6228</v>
      </c>
      <c r="X103" s="72" t="s">
        <v>132</v>
      </c>
      <c r="Y103" s="72" t="s">
        <v>144</v>
      </c>
    </row>
    <row r="104" ht="162" spans="1:25">
      <c r="A104" s="52">
        <v>101</v>
      </c>
      <c r="B104" s="60" t="s">
        <v>117</v>
      </c>
      <c r="C104" s="60" t="s">
        <v>150</v>
      </c>
      <c r="D104" s="74" t="s">
        <v>4904</v>
      </c>
      <c r="E104" s="57" t="s">
        <v>412</v>
      </c>
      <c r="F104" s="60" t="s">
        <v>6150</v>
      </c>
      <c r="G104" s="75">
        <v>45444</v>
      </c>
      <c r="H104" s="75">
        <v>45444</v>
      </c>
      <c r="I104" s="66" t="s">
        <v>124</v>
      </c>
      <c r="J104" s="67" t="s">
        <v>125</v>
      </c>
      <c r="K104" s="67" t="s">
        <v>922</v>
      </c>
      <c r="L104" s="60" t="s">
        <v>81</v>
      </c>
      <c r="M104" s="60">
        <v>9</v>
      </c>
      <c r="N104" s="34" t="s">
        <v>6229</v>
      </c>
      <c r="O104" s="65">
        <v>45468.5375</v>
      </c>
      <c r="P104" s="52"/>
      <c r="Q104" s="52"/>
      <c r="R104" s="73"/>
      <c r="S104" s="73"/>
      <c r="T104" s="73"/>
      <c r="U104" s="70" t="s">
        <v>6230</v>
      </c>
      <c r="V104" s="72" t="s">
        <v>4904</v>
      </c>
      <c r="W104" s="70" t="s">
        <v>6231</v>
      </c>
      <c r="X104" s="71" t="s">
        <v>132</v>
      </c>
      <c r="Y104" s="71" t="s">
        <v>425</v>
      </c>
    </row>
    <row r="105" ht="36" spans="1:25">
      <c r="A105" s="52">
        <v>102</v>
      </c>
      <c r="B105" s="60" t="s">
        <v>117</v>
      </c>
      <c r="C105" s="60" t="s">
        <v>150</v>
      </c>
      <c r="D105" s="74" t="s">
        <v>4904</v>
      </c>
      <c r="E105" s="57" t="s">
        <v>412</v>
      </c>
      <c r="F105" s="60" t="s">
        <v>6150</v>
      </c>
      <c r="G105" s="75">
        <v>45505</v>
      </c>
      <c r="H105" s="75">
        <v>45505</v>
      </c>
      <c r="I105" s="66" t="s">
        <v>124</v>
      </c>
      <c r="J105" s="67" t="s">
        <v>125</v>
      </c>
      <c r="K105" s="67" t="s">
        <v>922</v>
      </c>
      <c r="L105" s="60" t="s">
        <v>81</v>
      </c>
      <c r="M105" s="60">
        <v>9</v>
      </c>
      <c r="N105" s="34" t="s">
        <v>6232</v>
      </c>
      <c r="O105" s="65">
        <v>45531.4722222222</v>
      </c>
      <c r="P105" s="52"/>
      <c r="Q105" s="52"/>
      <c r="R105" s="73"/>
      <c r="S105" s="73"/>
      <c r="T105" s="73"/>
      <c r="U105" s="72" t="s">
        <v>6233</v>
      </c>
      <c r="V105" s="72" t="s">
        <v>4904</v>
      </c>
      <c r="W105" s="72" t="s">
        <v>6234</v>
      </c>
      <c r="X105" s="72" t="s">
        <v>132</v>
      </c>
      <c r="Y105" s="72" t="s">
        <v>498</v>
      </c>
    </row>
    <row r="106" ht="36" spans="1:25">
      <c r="A106" s="52">
        <v>103</v>
      </c>
      <c r="B106" s="60" t="s">
        <v>117</v>
      </c>
      <c r="C106" s="60" t="s">
        <v>150</v>
      </c>
      <c r="D106" s="74" t="s">
        <v>4904</v>
      </c>
      <c r="E106" s="57" t="s">
        <v>412</v>
      </c>
      <c r="F106" s="60" t="s">
        <v>6150</v>
      </c>
      <c r="G106" s="75">
        <v>45566</v>
      </c>
      <c r="H106" s="75">
        <v>45567</v>
      </c>
      <c r="I106" s="66" t="s">
        <v>124</v>
      </c>
      <c r="J106" s="67" t="s">
        <v>125</v>
      </c>
      <c r="K106" s="67" t="s">
        <v>922</v>
      </c>
      <c r="L106" s="60" t="s">
        <v>81</v>
      </c>
      <c r="M106" s="60">
        <v>9</v>
      </c>
      <c r="N106" s="34" t="s">
        <v>6235</v>
      </c>
      <c r="O106" s="65">
        <v>45590.5090277778</v>
      </c>
      <c r="P106" s="52"/>
      <c r="Q106" s="52"/>
      <c r="R106" s="73"/>
      <c r="S106" s="73"/>
      <c r="T106" s="73"/>
      <c r="U106" s="72" t="s">
        <v>6236</v>
      </c>
      <c r="V106" s="72" t="s">
        <v>4904</v>
      </c>
      <c r="W106" s="72" t="s">
        <v>6237</v>
      </c>
      <c r="X106" s="72" t="s">
        <v>132</v>
      </c>
      <c r="Y106" s="72" t="s">
        <v>3620</v>
      </c>
    </row>
    <row r="107" spans="1:25">
      <c r="A107" s="52">
        <v>104</v>
      </c>
      <c r="B107" s="60" t="s">
        <v>117</v>
      </c>
      <c r="C107" s="60" t="s">
        <v>150</v>
      </c>
      <c r="D107" s="74" t="s">
        <v>4904</v>
      </c>
      <c r="E107" s="57" t="s">
        <v>412</v>
      </c>
      <c r="F107" s="60" t="s">
        <v>6150</v>
      </c>
      <c r="G107" s="75">
        <v>45627</v>
      </c>
      <c r="H107" s="75">
        <v>45628</v>
      </c>
      <c r="I107" s="66" t="s">
        <v>124</v>
      </c>
      <c r="J107" s="67" t="s">
        <v>125</v>
      </c>
      <c r="K107" s="67" t="s">
        <v>922</v>
      </c>
      <c r="L107" s="60" t="s">
        <v>81</v>
      </c>
      <c r="M107" s="60">
        <v>9</v>
      </c>
      <c r="N107" s="34"/>
      <c r="O107" s="65"/>
      <c r="P107" s="52"/>
      <c r="Q107" s="52"/>
      <c r="R107" s="73"/>
      <c r="S107" s="73"/>
      <c r="T107" s="73"/>
      <c r="U107" s="72"/>
      <c r="V107" s="72"/>
      <c r="W107" s="72"/>
      <c r="X107" s="72"/>
      <c r="Y107" s="72"/>
    </row>
    <row r="108" ht="36" spans="1:25">
      <c r="A108" s="52">
        <v>105</v>
      </c>
      <c r="B108" s="60" t="s">
        <v>117</v>
      </c>
      <c r="C108" s="60" t="s">
        <v>150</v>
      </c>
      <c r="D108" s="74" t="s">
        <v>4920</v>
      </c>
      <c r="E108" s="57" t="s">
        <v>412</v>
      </c>
      <c r="F108" s="60" t="s">
        <v>6150</v>
      </c>
      <c r="G108" s="75">
        <v>45323</v>
      </c>
      <c r="H108" s="75">
        <v>45323</v>
      </c>
      <c r="I108" s="66" t="s">
        <v>124</v>
      </c>
      <c r="J108" s="67" t="s">
        <v>125</v>
      </c>
      <c r="K108" s="67" t="s">
        <v>922</v>
      </c>
      <c r="L108" s="60" t="s">
        <v>81</v>
      </c>
      <c r="M108" s="60">
        <v>9</v>
      </c>
      <c r="N108" s="34" t="s">
        <v>6223</v>
      </c>
      <c r="O108" s="65">
        <v>45349.6319444444</v>
      </c>
      <c r="P108" s="35"/>
      <c r="Q108" s="35"/>
      <c r="R108" s="40"/>
      <c r="S108" s="40"/>
      <c r="T108" s="36"/>
      <c r="U108" s="34" t="s">
        <v>6224</v>
      </c>
      <c r="V108" s="34" t="s">
        <v>4920</v>
      </c>
      <c r="W108" s="72" t="s">
        <v>6225</v>
      </c>
      <c r="X108" s="72" t="s">
        <v>132</v>
      </c>
      <c r="Y108" s="72" t="s">
        <v>170</v>
      </c>
    </row>
    <row r="109" ht="36" spans="1:25">
      <c r="A109" s="52">
        <v>106</v>
      </c>
      <c r="B109" s="60" t="s">
        <v>117</v>
      </c>
      <c r="C109" s="60" t="s">
        <v>150</v>
      </c>
      <c r="D109" s="74" t="s">
        <v>4920</v>
      </c>
      <c r="E109" s="57" t="s">
        <v>412</v>
      </c>
      <c r="F109" s="60" t="s">
        <v>6150</v>
      </c>
      <c r="G109" s="75">
        <v>45383</v>
      </c>
      <c r="H109" s="75">
        <v>45383</v>
      </c>
      <c r="I109" s="66" t="s">
        <v>124</v>
      </c>
      <c r="J109" s="67" t="s">
        <v>125</v>
      </c>
      <c r="K109" s="67" t="s">
        <v>922</v>
      </c>
      <c r="L109" s="60" t="s">
        <v>81</v>
      </c>
      <c r="M109" s="60">
        <v>9</v>
      </c>
      <c r="N109" s="34" t="s">
        <v>6226</v>
      </c>
      <c r="O109" s="65">
        <v>45407.5159722222</v>
      </c>
      <c r="P109" s="35"/>
      <c r="Q109" s="35"/>
      <c r="R109" s="40"/>
      <c r="S109" s="40"/>
      <c r="T109" s="36"/>
      <c r="U109" s="34" t="s">
        <v>6227</v>
      </c>
      <c r="V109" s="34" t="s">
        <v>4920</v>
      </c>
      <c r="W109" s="72" t="s">
        <v>6228</v>
      </c>
      <c r="X109" s="72" t="s">
        <v>132</v>
      </c>
      <c r="Y109" s="72" t="s">
        <v>144</v>
      </c>
    </row>
    <row r="110" ht="36" spans="1:25">
      <c r="A110" s="52">
        <v>107</v>
      </c>
      <c r="B110" s="60" t="s">
        <v>117</v>
      </c>
      <c r="C110" s="60" t="s">
        <v>150</v>
      </c>
      <c r="D110" s="74" t="s">
        <v>4920</v>
      </c>
      <c r="E110" s="57" t="s">
        <v>412</v>
      </c>
      <c r="F110" s="60" t="s">
        <v>6150</v>
      </c>
      <c r="G110" s="75">
        <v>45444</v>
      </c>
      <c r="H110" s="75">
        <v>45444</v>
      </c>
      <c r="I110" s="66" t="s">
        <v>124</v>
      </c>
      <c r="J110" s="67" t="s">
        <v>125</v>
      </c>
      <c r="K110" s="67" t="s">
        <v>922</v>
      </c>
      <c r="L110" s="60" t="s">
        <v>81</v>
      </c>
      <c r="M110" s="60">
        <v>9</v>
      </c>
      <c r="N110" s="34" t="s">
        <v>6229</v>
      </c>
      <c r="O110" s="65">
        <v>45468.5375</v>
      </c>
      <c r="P110" s="52"/>
      <c r="Q110" s="52"/>
      <c r="R110" s="73"/>
      <c r="S110" s="73"/>
      <c r="T110" s="73"/>
      <c r="U110" s="72" t="s">
        <v>6230</v>
      </c>
      <c r="V110" s="72" t="s">
        <v>4920</v>
      </c>
      <c r="W110" s="72" t="s">
        <v>6231</v>
      </c>
      <c r="X110" s="71" t="s">
        <v>132</v>
      </c>
      <c r="Y110" s="71" t="s">
        <v>425</v>
      </c>
    </row>
    <row r="111" ht="36" spans="1:25">
      <c r="A111" s="52">
        <v>108</v>
      </c>
      <c r="B111" s="60" t="s">
        <v>117</v>
      </c>
      <c r="C111" s="60" t="s">
        <v>150</v>
      </c>
      <c r="D111" s="74" t="s">
        <v>4920</v>
      </c>
      <c r="E111" s="57" t="s">
        <v>412</v>
      </c>
      <c r="F111" s="60" t="s">
        <v>6150</v>
      </c>
      <c r="G111" s="75">
        <v>45505</v>
      </c>
      <c r="H111" s="75">
        <v>45505</v>
      </c>
      <c r="I111" s="66" t="s">
        <v>124</v>
      </c>
      <c r="J111" s="67" t="s">
        <v>125</v>
      </c>
      <c r="K111" s="67" t="s">
        <v>922</v>
      </c>
      <c r="L111" s="60" t="s">
        <v>81</v>
      </c>
      <c r="M111" s="60">
        <v>9</v>
      </c>
      <c r="N111" s="34" t="s">
        <v>6232</v>
      </c>
      <c r="O111" s="65">
        <v>45531.4722222222</v>
      </c>
      <c r="P111" s="52"/>
      <c r="Q111" s="52"/>
      <c r="R111" s="73"/>
      <c r="S111" s="73"/>
      <c r="T111" s="73"/>
      <c r="U111" s="72" t="s">
        <v>6233</v>
      </c>
      <c r="V111" s="72" t="s">
        <v>4920</v>
      </c>
      <c r="W111" s="72" t="s">
        <v>6234</v>
      </c>
      <c r="X111" s="72" t="s">
        <v>132</v>
      </c>
      <c r="Y111" s="72" t="s">
        <v>498</v>
      </c>
    </row>
    <row r="112" ht="36" spans="1:25">
      <c r="A112" s="52">
        <v>109</v>
      </c>
      <c r="B112" s="60" t="s">
        <v>117</v>
      </c>
      <c r="C112" s="60" t="s">
        <v>150</v>
      </c>
      <c r="D112" s="74" t="s">
        <v>4920</v>
      </c>
      <c r="E112" s="57" t="s">
        <v>412</v>
      </c>
      <c r="F112" s="60" t="s">
        <v>6150</v>
      </c>
      <c r="G112" s="75">
        <v>45566</v>
      </c>
      <c r="H112" s="75">
        <v>45567</v>
      </c>
      <c r="I112" s="66" t="s">
        <v>124</v>
      </c>
      <c r="J112" s="67" t="s">
        <v>125</v>
      </c>
      <c r="K112" s="67" t="s">
        <v>922</v>
      </c>
      <c r="L112" s="60" t="s">
        <v>81</v>
      </c>
      <c r="M112" s="60">
        <v>9</v>
      </c>
      <c r="N112" s="34" t="s">
        <v>6235</v>
      </c>
      <c r="O112" s="65">
        <v>45590.5090277778</v>
      </c>
      <c r="P112" s="52"/>
      <c r="Q112" s="52"/>
      <c r="R112" s="73"/>
      <c r="S112" s="73"/>
      <c r="T112" s="73"/>
      <c r="U112" s="72" t="s">
        <v>6236</v>
      </c>
      <c r="V112" s="72" t="s">
        <v>4920</v>
      </c>
      <c r="W112" s="72" t="s">
        <v>6237</v>
      </c>
      <c r="X112" s="72" t="s">
        <v>132</v>
      </c>
      <c r="Y112" s="72" t="s">
        <v>3620</v>
      </c>
    </row>
    <row r="113" spans="1:25">
      <c r="A113" s="52">
        <v>110</v>
      </c>
      <c r="B113" s="60" t="s">
        <v>117</v>
      </c>
      <c r="C113" s="60" t="s">
        <v>150</v>
      </c>
      <c r="D113" s="74" t="s">
        <v>4920</v>
      </c>
      <c r="E113" s="57" t="s">
        <v>412</v>
      </c>
      <c r="F113" s="60" t="s">
        <v>6150</v>
      </c>
      <c r="G113" s="75">
        <v>45627</v>
      </c>
      <c r="H113" s="75">
        <v>45628</v>
      </c>
      <c r="I113" s="66" t="s">
        <v>124</v>
      </c>
      <c r="J113" s="67" t="s">
        <v>125</v>
      </c>
      <c r="K113" s="67" t="s">
        <v>922</v>
      </c>
      <c r="L113" s="60" t="s">
        <v>81</v>
      </c>
      <c r="M113" s="60">
        <v>9</v>
      </c>
      <c r="N113" s="34"/>
      <c r="O113" s="65"/>
      <c r="P113" s="52"/>
      <c r="Q113" s="52"/>
      <c r="R113" s="73"/>
      <c r="S113" s="73"/>
      <c r="T113" s="73"/>
      <c r="U113" s="72"/>
      <c r="V113" s="72"/>
      <c r="W113" s="72"/>
      <c r="X113" s="72"/>
      <c r="Y113" s="72"/>
    </row>
    <row r="114" ht="36" spans="1:25">
      <c r="A114" s="52">
        <v>111</v>
      </c>
      <c r="B114" s="60" t="s">
        <v>117</v>
      </c>
      <c r="C114" s="60" t="s">
        <v>150</v>
      </c>
      <c r="D114" s="74" t="s">
        <v>4921</v>
      </c>
      <c r="E114" s="57" t="s">
        <v>412</v>
      </c>
      <c r="F114" s="60" t="s">
        <v>6150</v>
      </c>
      <c r="G114" s="75">
        <v>45323</v>
      </c>
      <c r="H114" s="75">
        <v>45323</v>
      </c>
      <c r="I114" s="66" t="s">
        <v>124</v>
      </c>
      <c r="J114" s="67" t="s">
        <v>125</v>
      </c>
      <c r="K114" s="67" t="s">
        <v>922</v>
      </c>
      <c r="L114" s="60" t="s">
        <v>81</v>
      </c>
      <c r="M114" s="60">
        <v>9</v>
      </c>
      <c r="N114" s="34" t="s">
        <v>6223</v>
      </c>
      <c r="O114" s="65">
        <v>45349.6319444444</v>
      </c>
      <c r="P114" s="35"/>
      <c r="Q114" s="35"/>
      <c r="R114" s="40"/>
      <c r="S114" s="40"/>
      <c r="T114" s="36"/>
      <c r="U114" s="34" t="s">
        <v>6224</v>
      </c>
      <c r="V114" s="34" t="s">
        <v>4921</v>
      </c>
      <c r="W114" s="72" t="s">
        <v>6225</v>
      </c>
      <c r="X114" s="72" t="s">
        <v>132</v>
      </c>
      <c r="Y114" s="72" t="s">
        <v>170</v>
      </c>
    </row>
    <row r="115" ht="36" spans="1:25">
      <c r="A115" s="52">
        <v>112</v>
      </c>
      <c r="B115" s="60" t="s">
        <v>117</v>
      </c>
      <c r="C115" s="60" t="s">
        <v>150</v>
      </c>
      <c r="D115" s="74" t="s">
        <v>4921</v>
      </c>
      <c r="E115" s="57" t="s">
        <v>412</v>
      </c>
      <c r="F115" s="60" t="s">
        <v>6150</v>
      </c>
      <c r="G115" s="75">
        <v>45383</v>
      </c>
      <c r="H115" s="75">
        <v>45383</v>
      </c>
      <c r="I115" s="66" t="s">
        <v>124</v>
      </c>
      <c r="J115" s="67" t="s">
        <v>125</v>
      </c>
      <c r="K115" s="67" t="s">
        <v>922</v>
      </c>
      <c r="L115" s="60" t="s">
        <v>81</v>
      </c>
      <c r="M115" s="60">
        <v>9</v>
      </c>
      <c r="N115" s="34" t="s">
        <v>6226</v>
      </c>
      <c r="O115" s="65">
        <v>45407.5159722222</v>
      </c>
      <c r="P115" s="35"/>
      <c r="Q115" s="35"/>
      <c r="R115" s="40"/>
      <c r="S115" s="40"/>
      <c r="T115" s="36"/>
      <c r="U115" s="34" t="s">
        <v>6227</v>
      </c>
      <c r="V115" s="34" t="s">
        <v>4921</v>
      </c>
      <c r="W115" s="72" t="s">
        <v>6228</v>
      </c>
      <c r="X115" s="72" t="s">
        <v>132</v>
      </c>
      <c r="Y115" s="72" t="s">
        <v>144</v>
      </c>
    </row>
    <row r="116" ht="36" spans="1:25">
      <c r="A116" s="52">
        <v>113</v>
      </c>
      <c r="B116" s="60" t="s">
        <v>117</v>
      </c>
      <c r="C116" s="60" t="s">
        <v>150</v>
      </c>
      <c r="D116" s="74" t="s">
        <v>4921</v>
      </c>
      <c r="E116" s="57" t="s">
        <v>412</v>
      </c>
      <c r="F116" s="60" t="s">
        <v>6150</v>
      </c>
      <c r="G116" s="75">
        <v>45444</v>
      </c>
      <c r="H116" s="75">
        <v>45444</v>
      </c>
      <c r="I116" s="66" t="s">
        <v>124</v>
      </c>
      <c r="J116" s="67" t="s">
        <v>125</v>
      </c>
      <c r="K116" s="67" t="s">
        <v>922</v>
      </c>
      <c r="L116" s="60" t="s">
        <v>81</v>
      </c>
      <c r="M116" s="60">
        <v>9</v>
      </c>
      <c r="N116" s="34" t="s">
        <v>6229</v>
      </c>
      <c r="O116" s="65">
        <v>45468.5375</v>
      </c>
      <c r="P116" s="52"/>
      <c r="Q116" s="52"/>
      <c r="R116" s="73"/>
      <c r="S116" s="73"/>
      <c r="T116" s="73"/>
      <c r="U116" s="72" t="s">
        <v>6230</v>
      </c>
      <c r="V116" s="72" t="s">
        <v>4921</v>
      </c>
      <c r="W116" s="72" t="s">
        <v>6231</v>
      </c>
      <c r="X116" s="71" t="s">
        <v>132</v>
      </c>
      <c r="Y116" s="71" t="s">
        <v>425</v>
      </c>
    </row>
    <row r="117" ht="36" spans="1:25">
      <c r="A117" s="52">
        <v>114</v>
      </c>
      <c r="B117" s="60" t="s">
        <v>117</v>
      </c>
      <c r="C117" s="60" t="s">
        <v>150</v>
      </c>
      <c r="D117" s="74" t="s">
        <v>4921</v>
      </c>
      <c r="E117" s="57" t="s">
        <v>412</v>
      </c>
      <c r="F117" s="60" t="s">
        <v>6150</v>
      </c>
      <c r="G117" s="75">
        <v>45505</v>
      </c>
      <c r="H117" s="75">
        <v>45505</v>
      </c>
      <c r="I117" s="66" t="s">
        <v>124</v>
      </c>
      <c r="J117" s="67" t="s">
        <v>125</v>
      </c>
      <c r="K117" s="67" t="s">
        <v>922</v>
      </c>
      <c r="L117" s="60" t="s">
        <v>81</v>
      </c>
      <c r="M117" s="60">
        <v>9</v>
      </c>
      <c r="N117" s="34" t="s">
        <v>6232</v>
      </c>
      <c r="O117" s="65">
        <v>45531.4722222222</v>
      </c>
      <c r="P117" s="52"/>
      <c r="Q117" s="52"/>
      <c r="R117" s="73"/>
      <c r="S117" s="73"/>
      <c r="T117" s="73"/>
      <c r="U117" s="72" t="s">
        <v>6233</v>
      </c>
      <c r="V117" s="72" t="s">
        <v>4921</v>
      </c>
      <c r="W117" s="72" t="s">
        <v>6234</v>
      </c>
      <c r="X117" s="72" t="s">
        <v>132</v>
      </c>
      <c r="Y117" s="72" t="s">
        <v>498</v>
      </c>
    </row>
    <row r="118" ht="36" spans="1:25">
      <c r="A118" s="52">
        <v>115</v>
      </c>
      <c r="B118" s="60" t="s">
        <v>117</v>
      </c>
      <c r="C118" s="60" t="s">
        <v>150</v>
      </c>
      <c r="D118" s="74" t="s">
        <v>4921</v>
      </c>
      <c r="E118" s="57" t="s">
        <v>412</v>
      </c>
      <c r="F118" s="60" t="s">
        <v>6150</v>
      </c>
      <c r="G118" s="75">
        <v>45566</v>
      </c>
      <c r="H118" s="75">
        <v>45567</v>
      </c>
      <c r="I118" s="66" t="s">
        <v>124</v>
      </c>
      <c r="J118" s="67" t="s">
        <v>125</v>
      </c>
      <c r="K118" s="67" t="s">
        <v>922</v>
      </c>
      <c r="L118" s="60" t="s">
        <v>81</v>
      </c>
      <c r="M118" s="60">
        <v>9</v>
      </c>
      <c r="N118" s="34" t="s">
        <v>6235</v>
      </c>
      <c r="O118" s="65">
        <v>45590.5090277778</v>
      </c>
      <c r="P118" s="52"/>
      <c r="Q118" s="52"/>
      <c r="R118" s="73"/>
      <c r="S118" s="73"/>
      <c r="T118" s="73"/>
      <c r="U118" s="72" t="s">
        <v>6236</v>
      </c>
      <c r="V118" s="72" t="s">
        <v>4921</v>
      </c>
      <c r="W118" s="72" t="s">
        <v>6237</v>
      </c>
      <c r="X118" s="72" t="s">
        <v>132</v>
      </c>
      <c r="Y118" s="72" t="s">
        <v>3620</v>
      </c>
    </row>
    <row r="119" spans="1:25">
      <c r="A119" s="52">
        <v>116</v>
      </c>
      <c r="B119" s="60" t="s">
        <v>117</v>
      </c>
      <c r="C119" s="60" t="s">
        <v>150</v>
      </c>
      <c r="D119" s="74" t="s">
        <v>4921</v>
      </c>
      <c r="E119" s="57" t="s">
        <v>412</v>
      </c>
      <c r="F119" s="60" t="s">
        <v>6150</v>
      </c>
      <c r="G119" s="75">
        <v>45627</v>
      </c>
      <c r="H119" s="75">
        <v>45628</v>
      </c>
      <c r="I119" s="66" t="s">
        <v>124</v>
      </c>
      <c r="J119" s="67" t="s">
        <v>125</v>
      </c>
      <c r="K119" s="67" t="s">
        <v>922</v>
      </c>
      <c r="L119" s="60" t="s">
        <v>81</v>
      </c>
      <c r="M119" s="60">
        <v>9</v>
      </c>
      <c r="N119" s="34"/>
      <c r="O119" s="65"/>
      <c r="P119" s="52"/>
      <c r="Q119" s="52"/>
      <c r="R119" s="73"/>
      <c r="S119" s="73"/>
      <c r="T119" s="73"/>
      <c r="U119" s="72"/>
      <c r="V119" s="72"/>
      <c r="W119" s="72"/>
      <c r="X119" s="72"/>
      <c r="Y119" s="72"/>
    </row>
    <row r="120" ht="36" spans="1:25">
      <c r="A120" s="52">
        <v>117</v>
      </c>
      <c r="B120" s="60" t="s">
        <v>117</v>
      </c>
      <c r="C120" s="60" t="s">
        <v>150</v>
      </c>
      <c r="D120" s="78" t="s">
        <v>4937</v>
      </c>
      <c r="E120" s="57" t="s">
        <v>412</v>
      </c>
      <c r="F120" s="67" t="s">
        <v>6150</v>
      </c>
      <c r="G120" s="75">
        <v>45323</v>
      </c>
      <c r="H120" s="75">
        <v>45323</v>
      </c>
      <c r="I120" s="79" t="s">
        <v>124</v>
      </c>
      <c r="J120" s="67" t="s">
        <v>125</v>
      </c>
      <c r="K120" s="67" t="s">
        <v>922</v>
      </c>
      <c r="L120" s="60" t="s">
        <v>81</v>
      </c>
      <c r="M120" s="67">
        <v>6</v>
      </c>
      <c r="N120" s="34" t="s">
        <v>6223</v>
      </c>
      <c r="O120" s="65">
        <v>45349.6319444444</v>
      </c>
      <c r="P120" s="35"/>
      <c r="Q120" s="35"/>
      <c r="R120" s="40"/>
      <c r="S120" s="40"/>
      <c r="T120" s="36"/>
      <c r="U120" s="34" t="s">
        <v>6224</v>
      </c>
      <c r="V120" s="34" t="s">
        <v>4937</v>
      </c>
      <c r="W120" s="72" t="s">
        <v>6225</v>
      </c>
      <c r="X120" s="72" t="s">
        <v>132</v>
      </c>
      <c r="Y120" s="72" t="s">
        <v>170</v>
      </c>
    </row>
    <row r="121" ht="36" spans="1:25">
      <c r="A121" s="52">
        <v>118</v>
      </c>
      <c r="B121" s="60" t="s">
        <v>117</v>
      </c>
      <c r="C121" s="60" t="s">
        <v>150</v>
      </c>
      <c r="D121" s="78" t="s">
        <v>4937</v>
      </c>
      <c r="E121" s="57" t="s">
        <v>412</v>
      </c>
      <c r="F121" s="67" t="s">
        <v>6150</v>
      </c>
      <c r="G121" s="75">
        <v>45383</v>
      </c>
      <c r="H121" s="75">
        <v>45383</v>
      </c>
      <c r="I121" s="79" t="s">
        <v>124</v>
      </c>
      <c r="J121" s="67" t="s">
        <v>125</v>
      </c>
      <c r="K121" s="67" t="s">
        <v>922</v>
      </c>
      <c r="L121" s="60" t="s">
        <v>81</v>
      </c>
      <c r="M121" s="67">
        <v>6</v>
      </c>
      <c r="N121" s="34" t="s">
        <v>6226</v>
      </c>
      <c r="O121" s="65">
        <v>45407.5159722222</v>
      </c>
      <c r="P121" s="35"/>
      <c r="Q121" s="35"/>
      <c r="R121" s="40"/>
      <c r="S121" s="40"/>
      <c r="T121" s="36"/>
      <c r="U121" s="34" t="s">
        <v>6227</v>
      </c>
      <c r="V121" s="34" t="s">
        <v>4937</v>
      </c>
      <c r="W121" s="72" t="s">
        <v>6228</v>
      </c>
      <c r="X121" s="72" t="s">
        <v>132</v>
      </c>
      <c r="Y121" s="72" t="s">
        <v>144</v>
      </c>
    </row>
    <row r="122" ht="36" spans="1:25">
      <c r="A122" s="52">
        <v>119</v>
      </c>
      <c r="B122" s="60" t="s">
        <v>117</v>
      </c>
      <c r="C122" s="60" t="s">
        <v>150</v>
      </c>
      <c r="D122" s="78" t="s">
        <v>4937</v>
      </c>
      <c r="E122" s="57" t="s">
        <v>412</v>
      </c>
      <c r="F122" s="60" t="s">
        <v>6150</v>
      </c>
      <c r="G122" s="75">
        <v>45444</v>
      </c>
      <c r="H122" s="75">
        <v>45444</v>
      </c>
      <c r="I122" s="66" t="s">
        <v>124</v>
      </c>
      <c r="J122" s="67" t="s">
        <v>125</v>
      </c>
      <c r="K122" s="67" t="s">
        <v>922</v>
      </c>
      <c r="L122" s="60" t="s">
        <v>81</v>
      </c>
      <c r="M122" s="67">
        <v>6</v>
      </c>
      <c r="N122" s="34" t="s">
        <v>6229</v>
      </c>
      <c r="O122" s="65">
        <v>45468.5375</v>
      </c>
      <c r="P122" s="52"/>
      <c r="Q122" s="52"/>
      <c r="R122" s="73"/>
      <c r="S122" s="73"/>
      <c r="T122" s="73"/>
      <c r="U122" s="72" t="s">
        <v>6230</v>
      </c>
      <c r="V122" s="72" t="s">
        <v>4937</v>
      </c>
      <c r="W122" s="72" t="s">
        <v>6231</v>
      </c>
      <c r="X122" s="71" t="s">
        <v>132</v>
      </c>
      <c r="Y122" s="71" t="s">
        <v>425</v>
      </c>
    </row>
    <row r="123" ht="36" spans="1:25">
      <c r="A123" s="52">
        <v>120</v>
      </c>
      <c r="B123" s="60" t="s">
        <v>117</v>
      </c>
      <c r="C123" s="60" t="s">
        <v>150</v>
      </c>
      <c r="D123" s="78" t="s">
        <v>4937</v>
      </c>
      <c r="E123" s="57" t="s">
        <v>412</v>
      </c>
      <c r="F123" s="60" t="s">
        <v>6150</v>
      </c>
      <c r="G123" s="75">
        <v>45505</v>
      </c>
      <c r="H123" s="75">
        <v>45505</v>
      </c>
      <c r="I123" s="66" t="s">
        <v>124</v>
      </c>
      <c r="J123" s="67" t="s">
        <v>125</v>
      </c>
      <c r="K123" s="67" t="s">
        <v>922</v>
      </c>
      <c r="L123" s="60" t="s">
        <v>81</v>
      </c>
      <c r="M123" s="67">
        <v>6</v>
      </c>
      <c r="N123" s="34" t="s">
        <v>6232</v>
      </c>
      <c r="O123" s="65">
        <v>45531.4722222222</v>
      </c>
      <c r="P123" s="52"/>
      <c r="Q123" s="52"/>
      <c r="R123" s="73"/>
      <c r="S123" s="73"/>
      <c r="T123" s="73"/>
      <c r="U123" s="72" t="s">
        <v>6233</v>
      </c>
      <c r="V123" s="72" t="s">
        <v>4937</v>
      </c>
      <c r="W123" s="72" t="s">
        <v>6234</v>
      </c>
      <c r="X123" s="72" t="s">
        <v>132</v>
      </c>
      <c r="Y123" s="72" t="s">
        <v>498</v>
      </c>
    </row>
    <row r="124" ht="36" spans="1:25">
      <c r="A124" s="52">
        <v>121</v>
      </c>
      <c r="B124" s="60" t="s">
        <v>117</v>
      </c>
      <c r="C124" s="60" t="s">
        <v>150</v>
      </c>
      <c r="D124" s="78" t="s">
        <v>4937</v>
      </c>
      <c r="E124" s="57" t="s">
        <v>412</v>
      </c>
      <c r="F124" s="60" t="s">
        <v>6150</v>
      </c>
      <c r="G124" s="75">
        <v>45566</v>
      </c>
      <c r="H124" s="75">
        <v>45567</v>
      </c>
      <c r="I124" s="66" t="s">
        <v>124</v>
      </c>
      <c r="J124" s="67" t="s">
        <v>125</v>
      </c>
      <c r="K124" s="67" t="s">
        <v>922</v>
      </c>
      <c r="L124" s="60" t="s">
        <v>81</v>
      </c>
      <c r="M124" s="67">
        <v>6</v>
      </c>
      <c r="N124" s="34" t="s">
        <v>6235</v>
      </c>
      <c r="O124" s="65">
        <v>45590.5090277778</v>
      </c>
      <c r="P124" s="52"/>
      <c r="Q124" s="52"/>
      <c r="R124" s="73"/>
      <c r="S124" s="73"/>
      <c r="T124" s="73"/>
      <c r="U124" s="72" t="s">
        <v>6236</v>
      </c>
      <c r="V124" s="72" t="s">
        <v>4937</v>
      </c>
      <c r="W124" s="72" t="s">
        <v>6237</v>
      </c>
      <c r="X124" s="72" t="s">
        <v>132</v>
      </c>
      <c r="Y124" s="72" t="s">
        <v>3620</v>
      </c>
    </row>
    <row r="125" spans="1:25">
      <c r="A125" s="52">
        <v>122</v>
      </c>
      <c r="B125" s="60" t="s">
        <v>117</v>
      </c>
      <c r="C125" s="60" t="s">
        <v>150</v>
      </c>
      <c r="D125" s="78" t="s">
        <v>4937</v>
      </c>
      <c r="E125" s="57" t="s">
        <v>412</v>
      </c>
      <c r="F125" s="60" t="s">
        <v>6150</v>
      </c>
      <c r="G125" s="75">
        <v>45627</v>
      </c>
      <c r="H125" s="75">
        <v>45628</v>
      </c>
      <c r="I125" s="66" t="s">
        <v>124</v>
      </c>
      <c r="J125" s="67" t="s">
        <v>125</v>
      </c>
      <c r="K125" s="67" t="s">
        <v>922</v>
      </c>
      <c r="L125" s="60" t="s">
        <v>81</v>
      </c>
      <c r="M125" s="67">
        <v>6</v>
      </c>
      <c r="N125" s="34"/>
      <c r="O125" s="65"/>
      <c r="P125" s="52"/>
      <c r="Q125" s="52"/>
      <c r="R125" s="73"/>
      <c r="S125" s="73"/>
      <c r="T125" s="73"/>
      <c r="U125" s="72"/>
      <c r="V125" s="72"/>
      <c r="W125" s="72"/>
      <c r="X125" s="72"/>
      <c r="Y125" s="72"/>
    </row>
    <row r="126" ht="36" spans="1:25">
      <c r="A126" s="52">
        <v>123</v>
      </c>
      <c r="B126" s="60" t="s">
        <v>117</v>
      </c>
      <c r="C126" s="60" t="s">
        <v>150</v>
      </c>
      <c r="D126" s="74" t="s">
        <v>4386</v>
      </c>
      <c r="E126" s="57" t="s">
        <v>412</v>
      </c>
      <c r="F126" s="60" t="s">
        <v>6150</v>
      </c>
      <c r="G126" s="75">
        <v>45323</v>
      </c>
      <c r="H126" s="75">
        <v>45323</v>
      </c>
      <c r="I126" s="66" t="s">
        <v>124</v>
      </c>
      <c r="J126" s="67" t="s">
        <v>125</v>
      </c>
      <c r="K126" s="67" t="s">
        <v>922</v>
      </c>
      <c r="L126" s="60" t="s">
        <v>81</v>
      </c>
      <c r="M126" s="67">
        <v>6</v>
      </c>
      <c r="N126" s="34" t="s">
        <v>6223</v>
      </c>
      <c r="O126" s="65">
        <v>45349.6319444444</v>
      </c>
      <c r="P126" s="35"/>
      <c r="Q126" s="35"/>
      <c r="R126" s="40"/>
      <c r="S126" s="40"/>
      <c r="T126" s="36"/>
      <c r="U126" s="34" t="s">
        <v>6224</v>
      </c>
      <c r="V126" s="34" t="s">
        <v>4386</v>
      </c>
      <c r="W126" s="72" t="s">
        <v>6225</v>
      </c>
      <c r="X126" s="72" t="s">
        <v>132</v>
      </c>
      <c r="Y126" s="72" t="s">
        <v>170</v>
      </c>
    </row>
    <row r="127" ht="36" spans="1:25">
      <c r="A127" s="52">
        <v>124</v>
      </c>
      <c r="B127" s="60" t="s">
        <v>117</v>
      </c>
      <c r="C127" s="60" t="s">
        <v>150</v>
      </c>
      <c r="D127" s="74" t="s">
        <v>4386</v>
      </c>
      <c r="E127" s="57" t="s">
        <v>412</v>
      </c>
      <c r="F127" s="60" t="s">
        <v>6150</v>
      </c>
      <c r="G127" s="75">
        <v>45383</v>
      </c>
      <c r="H127" s="75">
        <v>45383</v>
      </c>
      <c r="I127" s="66" t="s">
        <v>124</v>
      </c>
      <c r="J127" s="67" t="s">
        <v>125</v>
      </c>
      <c r="K127" s="67" t="s">
        <v>922</v>
      </c>
      <c r="L127" s="60" t="s">
        <v>81</v>
      </c>
      <c r="M127" s="67">
        <v>6</v>
      </c>
      <c r="N127" s="34" t="s">
        <v>6226</v>
      </c>
      <c r="O127" s="65">
        <v>45407.5159722222</v>
      </c>
      <c r="P127" s="35"/>
      <c r="Q127" s="35"/>
      <c r="R127" s="40"/>
      <c r="S127" s="40"/>
      <c r="T127" s="36"/>
      <c r="U127" s="34" t="s">
        <v>6227</v>
      </c>
      <c r="V127" s="34" t="s">
        <v>4386</v>
      </c>
      <c r="W127" s="72" t="s">
        <v>6228</v>
      </c>
      <c r="X127" s="72" t="s">
        <v>132</v>
      </c>
      <c r="Y127" s="72" t="s">
        <v>144</v>
      </c>
    </row>
    <row r="128" ht="36" spans="1:25">
      <c r="A128" s="52">
        <v>125</v>
      </c>
      <c r="B128" s="60" t="s">
        <v>117</v>
      </c>
      <c r="C128" s="60" t="s">
        <v>150</v>
      </c>
      <c r="D128" s="74" t="s">
        <v>4386</v>
      </c>
      <c r="E128" s="57" t="s">
        <v>412</v>
      </c>
      <c r="F128" s="60" t="s">
        <v>6150</v>
      </c>
      <c r="G128" s="75">
        <v>45444</v>
      </c>
      <c r="H128" s="75">
        <v>45444</v>
      </c>
      <c r="I128" s="66" t="s">
        <v>124</v>
      </c>
      <c r="J128" s="67" t="s">
        <v>125</v>
      </c>
      <c r="K128" s="67" t="s">
        <v>922</v>
      </c>
      <c r="L128" s="60" t="s">
        <v>81</v>
      </c>
      <c r="M128" s="67">
        <v>6</v>
      </c>
      <c r="N128" s="34" t="s">
        <v>6229</v>
      </c>
      <c r="O128" s="65">
        <v>45468.5375</v>
      </c>
      <c r="P128" s="52"/>
      <c r="Q128" s="52"/>
      <c r="R128" s="73"/>
      <c r="S128" s="73"/>
      <c r="T128" s="73"/>
      <c r="U128" s="72" t="s">
        <v>6230</v>
      </c>
      <c r="V128" s="72" t="s">
        <v>4386</v>
      </c>
      <c r="W128" s="72" t="s">
        <v>6231</v>
      </c>
      <c r="X128" s="71" t="s">
        <v>132</v>
      </c>
      <c r="Y128" s="71" t="s">
        <v>425</v>
      </c>
    </row>
    <row r="129" ht="36" spans="1:25">
      <c r="A129" s="52">
        <v>126</v>
      </c>
      <c r="B129" s="60" t="s">
        <v>117</v>
      </c>
      <c r="C129" s="60" t="s">
        <v>150</v>
      </c>
      <c r="D129" s="74" t="s">
        <v>4386</v>
      </c>
      <c r="E129" s="57" t="s">
        <v>412</v>
      </c>
      <c r="F129" s="60" t="s">
        <v>6150</v>
      </c>
      <c r="G129" s="75">
        <v>45505</v>
      </c>
      <c r="H129" s="75">
        <v>45505</v>
      </c>
      <c r="I129" s="66" t="s">
        <v>124</v>
      </c>
      <c r="J129" s="67" t="s">
        <v>125</v>
      </c>
      <c r="K129" s="67" t="s">
        <v>922</v>
      </c>
      <c r="L129" s="60" t="s">
        <v>81</v>
      </c>
      <c r="M129" s="60">
        <v>6</v>
      </c>
      <c r="N129" s="34" t="s">
        <v>6232</v>
      </c>
      <c r="O129" s="65">
        <v>45531.4722222222</v>
      </c>
      <c r="P129" s="52"/>
      <c r="Q129" s="52"/>
      <c r="R129" s="73"/>
      <c r="S129" s="73"/>
      <c r="T129" s="73"/>
      <c r="U129" s="72" t="s">
        <v>6233</v>
      </c>
      <c r="V129" s="72" t="s">
        <v>4386</v>
      </c>
      <c r="W129" s="72" t="s">
        <v>6234</v>
      </c>
      <c r="X129" s="72" t="s">
        <v>132</v>
      </c>
      <c r="Y129" s="72" t="s">
        <v>498</v>
      </c>
    </row>
    <row r="130" ht="36" spans="1:25">
      <c r="A130" s="52">
        <v>127</v>
      </c>
      <c r="B130" s="60" t="s">
        <v>117</v>
      </c>
      <c r="C130" s="60" t="s">
        <v>150</v>
      </c>
      <c r="D130" s="74" t="s">
        <v>4386</v>
      </c>
      <c r="E130" s="57" t="s">
        <v>412</v>
      </c>
      <c r="F130" s="60" t="s">
        <v>6150</v>
      </c>
      <c r="G130" s="75">
        <v>45566</v>
      </c>
      <c r="H130" s="75">
        <v>45567</v>
      </c>
      <c r="I130" s="66" t="s">
        <v>124</v>
      </c>
      <c r="J130" s="67" t="s">
        <v>125</v>
      </c>
      <c r="K130" s="67" t="s">
        <v>922</v>
      </c>
      <c r="L130" s="60" t="s">
        <v>81</v>
      </c>
      <c r="M130" s="67">
        <v>6</v>
      </c>
      <c r="N130" s="34" t="s">
        <v>6235</v>
      </c>
      <c r="O130" s="65">
        <v>45590.5090277778</v>
      </c>
      <c r="P130" s="52"/>
      <c r="Q130" s="52"/>
      <c r="R130" s="73"/>
      <c r="S130" s="73"/>
      <c r="T130" s="73"/>
      <c r="U130" s="72" t="s">
        <v>6236</v>
      </c>
      <c r="V130" s="72" t="s">
        <v>4386</v>
      </c>
      <c r="W130" s="72" t="s">
        <v>6237</v>
      </c>
      <c r="X130" s="72" t="s">
        <v>132</v>
      </c>
      <c r="Y130" s="72" t="s">
        <v>3620</v>
      </c>
    </row>
    <row r="131" spans="1:25">
      <c r="A131" s="52">
        <v>128</v>
      </c>
      <c r="B131" s="60" t="s">
        <v>117</v>
      </c>
      <c r="C131" s="60" t="s">
        <v>150</v>
      </c>
      <c r="D131" s="74" t="s">
        <v>4386</v>
      </c>
      <c r="E131" s="57" t="s">
        <v>412</v>
      </c>
      <c r="F131" s="60" t="s">
        <v>6150</v>
      </c>
      <c r="G131" s="75">
        <v>45627</v>
      </c>
      <c r="H131" s="75">
        <v>45628</v>
      </c>
      <c r="I131" s="66" t="s">
        <v>124</v>
      </c>
      <c r="J131" s="67" t="s">
        <v>125</v>
      </c>
      <c r="K131" s="67" t="s">
        <v>922</v>
      </c>
      <c r="L131" s="60" t="s">
        <v>81</v>
      </c>
      <c r="M131" s="60">
        <v>6</v>
      </c>
      <c r="N131" s="34"/>
      <c r="O131" s="65"/>
      <c r="P131" s="52"/>
      <c r="Q131" s="52"/>
      <c r="R131" s="73"/>
      <c r="S131" s="73"/>
      <c r="T131" s="73"/>
      <c r="U131" s="72"/>
      <c r="V131" s="72"/>
      <c r="W131" s="72"/>
      <c r="X131" s="72"/>
      <c r="Y131" s="72"/>
    </row>
    <row r="132" ht="162" spans="1:25">
      <c r="A132" s="52">
        <v>129</v>
      </c>
      <c r="B132" s="60" t="s">
        <v>117</v>
      </c>
      <c r="C132" s="60" t="s">
        <v>150</v>
      </c>
      <c r="D132" s="74" t="s">
        <v>1094</v>
      </c>
      <c r="E132" s="54" t="s">
        <v>412</v>
      </c>
      <c r="F132" s="60" t="s">
        <v>6150</v>
      </c>
      <c r="G132" s="75">
        <v>45323</v>
      </c>
      <c r="H132" s="75">
        <v>45323</v>
      </c>
      <c r="I132" s="66" t="s">
        <v>124</v>
      </c>
      <c r="J132" s="67" t="s">
        <v>125</v>
      </c>
      <c r="K132" s="67" t="s">
        <v>922</v>
      </c>
      <c r="L132" s="60" t="s">
        <v>81</v>
      </c>
      <c r="M132" s="60">
        <v>6</v>
      </c>
      <c r="N132" s="34" t="s">
        <v>6253</v>
      </c>
      <c r="O132" s="65">
        <v>45350.5104166667</v>
      </c>
      <c r="P132" s="35"/>
      <c r="Q132" s="35"/>
      <c r="R132" s="40"/>
      <c r="S132" s="40"/>
      <c r="T132" s="36"/>
      <c r="U132" s="34" t="s">
        <v>6254</v>
      </c>
      <c r="V132" s="34" t="s">
        <v>1094</v>
      </c>
      <c r="W132" s="70" t="s">
        <v>6255</v>
      </c>
      <c r="X132" s="72" t="s">
        <v>132</v>
      </c>
      <c r="Y132" s="72" t="s">
        <v>170</v>
      </c>
    </row>
    <row r="133" ht="162" spans="1:25">
      <c r="A133" s="52">
        <v>130</v>
      </c>
      <c r="B133" s="60" t="s">
        <v>117</v>
      </c>
      <c r="C133" s="60" t="s">
        <v>150</v>
      </c>
      <c r="D133" s="74" t="s">
        <v>1094</v>
      </c>
      <c r="E133" s="54" t="s">
        <v>412</v>
      </c>
      <c r="F133" s="60" t="s">
        <v>6150</v>
      </c>
      <c r="G133" s="75">
        <v>45383</v>
      </c>
      <c r="H133" s="75">
        <v>45383</v>
      </c>
      <c r="I133" s="66" t="s">
        <v>124</v>
      </c>
      <c r="J133" s="67" t="s">
        <v>125</v>
      </c>
      <c r="K133" s="67" t="s">
        <v>922</v>
      </c>
      <c r="L133" s="60" t="s">
        <v>81</v>
      </c>
      <c r="M133" s="60">
        <v>6</v>
      </c>
      <c r="N133" s="34" t="s">
        <v>6256</v>
      </c>
      <c r="O133" s="65">
        <v>45410.4652777778</v>
      </c>
      <c r="P133" s="35"/>
      <c r="Q133" s="35"/>
      <c r="R133" s="40"/>
      <c r="S133" s="40"/>
      <c r="T133" s="36"/>
      <c r="U133" s="34" t="s">
        <v>6257</v>
      </c>
      <c r="V133" s="34" t="s">
        <v>1094</v>
      </c>
      <c r="W133" s="70" t="s">
        <v>6258</v>
      </c>
      <c r="X133" s="72" t="s">
        <v>132</v>
      </c>
      <c r="Y133" s="72" t="s">
        <v>144</v>
      </c>
    </row>
    <row r="134" ht="162" spans="1:25">
      <c r="A134" s="52">
        <v>131</v>
      </c>
      <c r="B134" s="60" t="s">
        <v>117</v>
      </c>
      <c r="C134" s="60" t="s">
        <v>150</v>
      </c>
      <c r="D134" s="74" t="s">
        <v>1094</v>
      </c>
      <c r="E134" s="54" t="s">
        <v>412</v>
      </c>
      <c r="F134" s="60" t="s">
        <v>6150</v>
      </c>
      <c r="G134" s="75">
        <v>45444</v>
      </c>
      <c r="H134" s="75">
        <v>45444</v>
      </c>
      <c r="I134" s="66" t="s">
        <v>124</v>
      </c>
      <c r="J134" s="67" t="s">
        <v>125</v>
      </c>
      <c r="K134" s="67" t="s">
        <v>922</v>
      </c>
      <c r="L134" s="60" t="s">
        <v>81</v>
      </c>
      <c r="M134" s="60">
        <v>6</v>
      </c>
      <c r="N134" s="34" t="s">
        <v>6259</v>
      </c>
      <c r="O134" s="65">
        <v>45467.7083333333</v>
      </c>
      <c r="P134" s="35"/>
      <c r="Q134" s="35"/>
      <c r="R134" s="40"/>
      <c r="S134" s="40"/>
      <c r="T134" s="36"/>
      <c r="U134" s="34" t="s">
        <v>6260</v>
      </c>
      <c r="V134" s="34" t="s">
        <v>1094</v>
      </c>
      <c r="W134" s="70" t="s">
        <v>6258</v>
      </c>
      <c r="X134" s="71" t="s">
        <v>132</v>
      </c>
      <c r="Y134" s="71" t="s">
        <v>425</v>
      </c>
    </row>
    <row r="135" ht="36" spans="1:25">
      <c r="A135" s="52">
        <v>132</v>
      </c>
      <c r="B135" s="60" t="s">
        <v>117</v>
      </c>
      <c r="C135" s="60" t="s">
        <v>150</v>
      </c>
      <c r="D135" s="74" t="s">
        <v>1094</v>
      </c>
      <c r="E135" s="54" t="s">
        <v>412</v>
      </c>
      <c r="F135" s="60" t="s">
        <v>6150</v>
      </c>
      <c r="G135" s="75">
        <v>45505</v>
      </c>
      <c r="H135" s="75">
        <v>45505</v>
      </c>
      <c r="I135" s="66" t="s">
        <v>124</v>
      </c>
      <c r="J135" s="67" t="s">
        <v>125</v>
      </c>
      <c r="K135" s="67" t="s">
        <v>922</v>
      </c>
      <c r="L135" s="60" t="s">
        <v>81</v>
      </c>
      <c r="M135" s="60">
        <v>6</v>
      </c>
      <c r="N135" s="34" t="s">
        <v>6261</v>
      </c>
      <c r="O135" s="65">
        <v>45532.7916666667</v>
      </c>
      <c r="P135" s="52"/>
      <c r="Q135" s="52"/>
      <c r="R135" s="73"/>
      <c r="S135" s="73"/>
      <c r="T135" s="73"/>
      <c r="U135" s="72" t="s">
        <v>6262</v>
      </c>
      <c r="V135" s="72" t="s">
        <v>1094</v>
      </c>
      <c r="W135" s="72" t="s">
        <v>6263</v>
      </c>
      <c r="X135" s="72" t="s">
        <v>132</v>
      </c>
      <c r="Y135" s="72" t="s">
        <v>498</v>
      </c>
    </row>
    <row r="136" ht="36" spans="1:25">
      <c r="A136" s="52">
        <v>133</v>
      </c>
      <c r="B136" s="60" t="s">
        <v>117</v>
      </c>
      <c r="C136" s="60" t="s">
        <v>150</v>
      </c>
      <c r="D136" s="74" t="s">
        <v>1094</v>
      </c>
      <c r="E136" s="54" t="s">
        <v>412</v>
      </c>
      <c r="F136" s="60" t="s">
        <v>6150</v>
      </c>
      <c r="G136" s="75">
        <v>45566</v>
      </c>
      <c r="H136" s="75">
        <v>45567</v>
      </c>
      <c r="I136" s="66" t="s">
        <v>124</v>
      </c>
      <c r="J136" s="67" t="s">
        <v>125</v>
      </c>
      <c r="K136" s="67" t="s">
        <v>922</v>
      </c>
      <c r="L136" s="60" t="s">
        <v>81</v>
      </c>
      <c r="M136" s="60">
        <v>6</v>
      </c>
      <c r="N136" s="34" t="s">
        <v>6264</v>
      </c>
      <c r="O136" s="65">
        <v>45589.3618055556</v>
      </c>
      <c r="P136" s="52"/>
      <c r="Q136" s="52"/>
      <c r="R136" s="73"/>
      <c r="S136" s="73"/>
      <c r="T136" s="73"/>
      <c r="U136" s="72" t="s">
        <v>6265</v>
      </c>
      <c r="V136" s="72" t="s">
        <v>1094</v>
      </c>
      <c r="W136" s="72" t="s">
        <v>6266</v>
      </c>
      <c r="X136" s="72" t="s">
        <v>132</v>
      </c>
      <c r="Y136" s="72" t="s">
        <v>3620</v>
      </c>
    </row>
    <row r="137" ht="409.5" spans="1:25">
      <c r="A137" s="52">
        <v>135</v>
      </c>
      <c r="B137" s="60" t="s">
        <v>117</v>
      </c>
      <c r="C137" s="60" t="s">
        <v>150</v>
      </c>
      <c r="D137" s="76" t="s">
        <v>4980</v>
      </c>
      <c r="E137" s="57" t="s">
        <v>157</v>
      </c>
      <c r="F137" s="60" t="s">
        <v>6150</v>
      </c>
      <c r="G137" s="80">
        <v>45323</v>
      </c>
      <c r="H137" s="81">
        <v>45351</v>
      </c>
      <c r="I137" s="66" t="s">
        <v>124</v>
      </c>
      <c r="J137" s="67" t="s">
        <v>125</v>
      </c>
      <c r="K137" s="67" t="s">
        <v>922</v>
      </c>
      <c r="L137" s="60" t="s">
        <v>81</v>
      </c>
      <c r="M137" s="60">
        <v>6</v>
      </c>
      <c r="N137" s="34" t="s">
        <v>6267</v>
      </c>
      <c r="O137" s="65">
        <v>45350.5104166667</v>
      </c>
      <c r="P137" s="35"/>
      <c r="Q137" s="35"/>
      <c r="R137" s="40"/>
      <c r="S137" s="40"/>
      <c r="T137" s="36"/>
      <c r="U137" s="34" t="s">
        <v>6268</v>
      </c>
      <c r="V137" s="34" t="s">
        <v>4980</v>
      </c>
      <c r="W137" s="70" t="s">
        <v>6269</v>
      </c>
      <c r="X137" s="72" t="s">
        <v>132</v>
      </c>
      <c r="Y137" s="72" t="s">
        <v>170</v>
      </c>
    </row>
    <row r="138" ht="409.5" spans="1:25">
      <c r="A138" s="52">
        <v>136</v>
      </c>
      <c r="B138" s="60" t="s">
        <v>117</v>
      </c>
      <c r="C138" s="60" t="s">
        <v>150</v>
      </c>
      <c r="D138" s="76" t="s">
        <v>4980</v>
      </c>
      <c r="E138" s="57" t="s">
        <v>157</v>
      </c>
      <c r="F138" s="60" t="s">
        <v>6150</v>
      </c>
      <c r="G138" s="80">
        <v>45383</v>
      </c>
      <c r="H138" s="80">
        <v>45412</v>
      </c>
      <c r="I138" s="66" t="s">
        <v>124</v>
      </c>
      <c r="J138" s="67" t="s">
        <v>125</v>
      </c>
      <c r="K138" s="67" t="s">
        <v>922</v>
      </c>
      <c r="L138" s="60" t="s">
        <v>81</v>
      </c>
      <c r="M138" s="60">
        <v>6</v>
      </c>
      <c r="N138" s="34" t="s">
        <v>6267</v>
      </c>
      <c r="O138" s="65">
        <v>45350.5104166667</v>
      </c>
      <c r="P138" s="35"/>
      <c r="Q138" s="35"/>
      <c r="R138" s="40"/>
      <c r="S138" s="40"/>
      <c r="T138" s="36"/>
      <c r="U138" s="34" t="s">
        <v>6268</v>
      </c>
      <c r="V138" s="34" t="s">
        <v>4980</v>
      </c>
      <c r="W138" s="70" t="s">
        <v>6269</v>
      </c>
      <c r="X138" s="72" t="s">
        <v>132</v>
      </c>
      <c r="Y138" s="72" t="s">
        <v>170</v>
      </c>
    </row>
    <row r="139" ht="409.5" spans="1:25">
      <c r="A139" s="52">
        <v>137</v>
      </c>
      <c r="B139" s="60" t="s">
        <v>117</v>
      </c>
      <c r="C139" s="60" t="s">
        <v>150</v>
      </c>
      <c r="D139" s="76" t="s">
        <v>4980</v>
      </c>
      <c r="E139" s="57" t="s">
        <v>157</v>
      </c>
      <c r="F139" s="60" t="s">
        <v>6150</v>
      </c>
      <c r="G139" s="80">
        <v>45444</v>
      </c>
      <c r="H139" s="80">
        <v>45473</v>
      </c>
      <c r="I139" s="66" t="s">
        <v>124</v>
      </c>
      <c r="J139" s="67" t="s">
        <v>125</v>
      </c>
      <c r="K139" s="67" t="s">
        <v>922</v>
      </c>
      <c r="L139" s="60" t="s">
        <v>81</v>
      </c>
      <c r="M139" s="60">
        <v>6</v>
      </c>
      <c r="N139" s="34" t="s">
        <v>6267</v>
      </c>
      <c r="O139" s="65">
        <v>45350.5104166667</v>
      </c>
      <c r="P139" s="35"/>
      <c r="Q139" s="35"/>
      <c r="R139" s="40"/>
      <c r="S139" s="40"/>
      <c r="T139" s="36"/>
      <c r="U139" s="34" t="s">
        <v>6268</v>
      </c>
      <c r="V139" s="34" t="s">
        <v>4980</v>
      </c>
      <c r="W139" s="70" t="s">
        <v>6269</v>
      </c>
      <c r="X139" s="71" t="s">
        <v>132</v>
      </c>
      <c r="Y139" s="71" t="s">
        <v>170</v>
      </c>
    </row>
    <row r="140" ht="364.5" spans="1:25">
      <c r="A140" s="52">
        <v>138</v>
      </c>
      <c r="B140" s="60" t="s">
        <v>117</v>
      </c>
      <c r="C140" s="60" t="s">
        <v>150</v>
      </c>
      <c r="D140" s="76" t="s">
        <v>4980</v>
      </c>
      <c r="E140" s="57" t="s">
        <v>157</v>
      </c>
      <c r="F140" s="60" t="s">
        <v>6150</v>
      </c>
      <c r="G140" s="80">
        <v>45505</v>
      </c>
      <c r="H140" s="80">
        <v>45535</v>
      </c>
      <c r="I140" s="66" t="s">
        <v>124</v>
      </c>
      <c r="J140" s="67" t="s">
        <v>125</v>
      </c>
      <c r="K140" s="67" t="s">
        <v>922</v>
      </c>
      <c r="L140" s="60" t="s">
        <v>81</v>
      </c>
      <c r="M140" s="60">
        <v>6</v>
      </c>
      <c r="N140" s="34" t="s">
        <v>6270</v>
      </c>
      <c r="O140" s="65">
        <v>45532.7916666667</v>
      </c>
      <c r="P140" s="52"/>
      <c r="Q140" s="52"/>
      <c r="R140" s="73"/>
      <c r="S140" s="73"/>
      <c r="T140" s="73"/>
      <c r="U140" s="70" t="s">
        <v>6271</v>
      </c>
      <c r="V140" s="72" t="s">
        <v>4980</v>
      </c>
      <c r="W140" s="70" t="s">
        <v>6272</v>
      </c>
      <c r="X140" s="72" t="s">
        <v>132</v>
      </c>
      <c r="Y140" s="72" t="s">
        <v>498</v>
      </c>
    </row>
    <row r="141" ht="364.5" spans="1:25">
      <c r="A141" s="52">
        <v>139</v>
      </c>
      <c r="B141" s="60" t="s">
        <v>117</v>
      </c>
      <c r="C141" s="60" t="s">
        <v>150</v>
      </c>
      <c r="D141" s="76" t="s">
        <v>4980</v>
      </c>
      <c r="E141" s="57" t="s">
        <v>157</v>
      </c>
      <c r="F141" s="60" t="s">
        <v>6150</v>
      </c>
      <c r="G141" s="80">
        <v>45566</v>
      </c>
      <c r="H141" s="80">
        <v>45596</v>
      </c>
      <c r="I141" s="66" t="s">
        <v>124</v>
      </c>
      <c r="J141" s="67" t="s">
        <v>125</v>
      </c>
      <c r="K141" s="67" t="s">
        <v>922</v>
      </c>
      <c r="L141" s="60" t="s">
        <v>81</v>
      </c>
      <c r="M141" s="60">
        <v>6</v>
      </c>
      <c r="N141" s="34" t="s">
        <v>6270</v>
      </c>
      <c r="O141" s="65">
        <v>45532.7916666667</v>
      </c>
      <c r="P141" s="52"/>
      <c r="Q141" s="52"/>
      <c r="R141" s="73"/>
      <c r="S141" s="73"/>
      <c r="T141" s="73"/>
      <c r="U141" s="70" t="s">
        <v>6271</v>
      </c>
      <c r="V141" s="72" t="s">
        <v>4980</v>
      </c>
      <c r="W141" s="70" t="s">
        <v>6272</v>
      </c>
      <c r="X141" s="72" t="s">
        <v>132</v>
      </c>
      <c r="Y141" s="72" t="s">
        <v>498</v>
      </c>
    </row>
    <row r="142" ht="409.5" spans="1:25">
      <c r="A142" s="52">
        <v>141</v>
      </c>
      <c r="B142" s="60" t="s">
        <v>117</v>
      </c>
      <c r="C142" s="60" t="s">
        <v>150</v>
      </c>
      <c r="D142" s="76" t="s">
        <v>4987</v>
      </c>
      <c r="E142" s="57" t="s">
        <v>157</v>
      </c>
      <c r="F142" s="60" t="s">
        <v>6150</v>
      </c>
      <c r="G142" s="80">
        <v>45323</v>
      </c>
      <c r="H142" s="81">
        <v>45351</v>
      </c>
      <c r="I142" s="66" t="s">
        <v>124</v>
      </c>
      <c r="J142" s="67" t="s">
        <v>125</v>
      </c>
      <c r="K142" s="67" t="s">
        <v>922</v>
      </c>
      <c r="L142" s="60" t="s">
        <v>81</v>
      </c>
      <c r="M142" s="60">
        <v>24</v>
      </c>
      <c r="N142" s="34" t="s">
        <v>6267</v>
      </c>
      <c r="O142" s="65">
        <v>45350.5104166667</v>
      </c>
      <c r="P142" s="35"/>
      <c r="Q142" s="35"/>
      <c r="R142" s="40"/>
      <c r="S142" s="40"/>
      <c r="T142" s="36"/>
      <c r="U142" s="34" t="s">
        <v>6268</v>
      </c>
      <c r="V142" s="34" t="s">
        <v>4987</v>
      </c>
      <c r="W142" s="70" t="s">
        <v>6269</v>
      </c>
      <c r="X142" s="72" t="s">
        <v>132</v>
      </c>
      <c r="Y142" s="72" t="s">
        <v>170</v>
      </c>
    </row>
    <row r="143" ht="409.5" spans="1:25">
      <c r="A143" s="52">
        <v>142</v>
      </c>
      <c r="B143" s="60" t="s">
        <v>117</v>
      </c>
      <c r="C143" s="60" t="s">
        <v>150</v>
      </c>
      <c r="D143" s="76" t="s">
        <v>4987</v>
      </c>
      <c r="E143" s="57" t="s">
        <v>157</v>
      </c>
      <c r="F143" s="60" t="s">
        <v>6150</v>
      </c>
      <c r="G143" s="80">
        <v>45383</v>
      </c>
      <c r="H143" s="80">
        <v>45412</v>
      </c>
      <c r="I143" s="66" t="s">
        <v>124</v>
      </c>
      <c r="J143" s="67" t="s">
        <v>125</v>
      </c>
      <c r="K143" s="67" t="s">
        <v>922</v>
      </c>
      <c r="L143" s="60" t="s">
        <v>81</v>
      </c>
      <c r="M143" s="60">
        <v>24</v>
      </c>
      <c r="N143" s="34" t="s">
        <v>6267</v>
      </c>
      <c r="O143" s="65">
        <v>45350.5104166667</v>
      </c>
      <c r="P143" s="35"/>
      <c r="Q143" s="35"/>
      <c r="R143" s="40"/>
      <c r="S143" s="40"/>
      <c r="T143" s="36"/>
      <c r="U143" s="34" t="s">
        <v>6268</v>
      </c>
      <c r="V143" s="34" t="s">
        <v>4987</v>
      </c>
      <c r="W143" s="70" t="s">
        <v>6269</v>
      </c>
      <c r="X143" s="72" t="s">
        <v>132</v>
      </c>
      <c r="Y143" s="72" t="s">
        <v>170</v>
      </c>
    </row>
    <row r="144" ht="409.5" spans="1:25">
      <c r="A144" s="52">
        <v>143</v>
      </c>
      <c r="B144" s="60" t="s">
        <v>117</v>
      </c>
      <c r="C144" s="60" t="s">
        <v>150</v>
      </c>
      <c r="D144" s="76" t="s">
        <v>4987</v>
      </c>
      <c r="E144" s="57" t="s">
        <v>157</v>
      </c>
      <c r="F144" s="60" t="s">
        <v>6150</v>
      </c>
      <c r="G144" s="80">
        <v>45444</v>
      </c>
      <c r="H144" s="80">
        <v>45473</v>
      </c>
      <c r="I144" s="66" t="s">
        <v>124</v>
      </c>
      <c r="J144" s="67" t="s">
        <v>125</v>
      </c>
      <c r="K144" s="67" t="s">
        <v>922</v>
      </c>
      <c r="L144" s="60" t="s">
        <v>81</v>
      </c>
      <c r="M144" s="60">
        <v>24</v>
      </c>
      <c r="N144" s="34" t="s">
        <v>6267</v>
      </c>
      <c r="O144" s="65">
        <v>45350.5104166667</v>
      </c>
      <c r="P144" s="35"/>
      <c r="Q144" s="35"/>
      <c r="R144" s="40"/>
      <c r="S144" s="40"/>
      <c r="T144" s="36"/>
      <c r="U144" s="34" t="s">
        <v>6268</v>
      </c>
      <c r="V144" s="34" t="s">
        <v>4987</v>
      </c>
      <c r="W144" s="70" t="s">
        <v>6269</v>
      </c>
      <c r="X144" s="71" t="s">
        <v>132</v>
      </c>
      <c r="Y144" s="71" t="s">
        <v>170</v>
      </c>
    </row>
    <row r="145" ht="364.5" spans="1:25">
      <c r="A145" s="52">
        <v>144</v>
      </c>
      <c r="B145" s="60" t="s">
        <v>117</v>
      </c>
      <c r="C145" s="60" t="s">
        <v>150</v>
      </c>
      <c r="D145" s="76" t="s">
        <v>4987</v>
      </c>
      <c r="E145" s="57" t="s">
        <v>157</v>
      </c>
      <c r="F145" s="60" t="s">
        <v>6150</v>
      </c>
      <c r="G145" s="80">
        <v>45505</v>
      </c>
      <c r="H145" s="80">
        <v>45535</v>
      </c>
      <c r="I145" s="66" t="s">
        <v>124</v>
      </c>
      <c r="J145" s="67" t="s">
        <v>125</v>
      </c>
      <c r="K145" s="67" t="s">
        <v>922</v>
      </c>
      <c r="L145" s="60" t="s">
        <v>81</v>
      </c>
      <c r="M145" s="60">
        <v>24</v>
      </c>
      <c r="N145" s="34" t="s">
        <v>6270</v>
      </c>
      <c r="O145" s="65">
        <v>45532.7916666667</v>
      </c>
      <c r="P145" s="52"/>
      <c r="Q145" s="52"/>
      <c r="R145" s="73"/>
      <c r="S145" s="73"/>
      <c r="T145" s="73"/>
      <c r="U145" s="70" t="s">
        <v>6271</v>
      </c>
      <c r="V145" s="72" t="s">
        <v>4987</v>
      </c>
      <c r="W145" s="70" t="s">
        <v>6272</v>
      </c>
      <c r="X145" s="72" t="s">
        <v>132</v>
      </c>
      <c r="Y145" s="72" t="s">
        <v>498</v>
      </c>
    </row>
    <row r="146" ht="364.5" spans="1:25">
      <c r="A146" s="52">
        <v>145</v>
      </c>
      <c r="B146" s="60" t="s">
        <v>117</v>
      </c>
      <c r="C146" s="60" t="s">
        <v>150</v>
      </c>
      <c r="D146" s="76" t="s">
        <v>4987</v>
      </c>
      <c r="E146" s="57" t="s">
        <v>157</v>
      </c>
      <c r="F146" s="60" t="s">
        <v>6150</v>
      </c>
      <c r="G146" s="80">
        <v>45566</v>
      </c>
      <c r="H146" s="80">
        <v>45596</v>
      </c>
      <c r="I146" s="66" t="s">
        <v>124</v>
      </c>
      <c r="J146" s="67" t="s">
        <v>125</v>
      </c>
      <c r="K146" s="67" t="s">
        <v>922</v>
      </c>
      <c r="L146" s="60" t="s">
        <v>81</v>
      </c>
      <c r="M146" s="60">
        <v>24</v>
      </c>
      <c r="N146" s="34" t="s">
        <v>6270</v>
      </c>
      <c r="O146" s="65">
        <v>45532.7916666667</v>
      </c>
      <c r="P146" s="52"/>
      <c r="Q146" s="52"/>
      <c r="R146" s="73"/>
      <c r="S146" s="73"/>
      <c r="T146" s="73"/>
      <c r="U146" s="70" t="s">
        <v>6271</v>
      </c>
      <c r="V146" s="72" t="s">
        <v>4987</v>
      </c>
      <c r="W146" s="70" t="s">
        <v>6272</v>
      </c>
      <c r="X146" s="72" t="s">
        <v>132</v>
      </c>
      <c r="Y146" s="72" t="s">
        <v>498</v>
      </c>
    </row>
    <row r="147" ht="162" spans="1:25">
      <c r="A147" s="52">
        <v>147</v>
      </c>
      <c r="B147" s="60" t="s">
        <v>117</v>
      </c>
      <c r="C147" s="60" t="s">
        <v>150</v>
      </c>
      <c r="D147" s="76" t="s">
        <v>4994</v>
      </c>
      <c r="E147" s="57" t="s">
        <v>455</v>
      </c>
      <c r="F147" s="60" t="s">
        <v>6150</v>
      </c>
      <c r="G147" s="80">
        <v>45323</v>
      </c>
      <c r="H147" s="81">
        <v>45351</v>
      </c>
      <c r="I147" s="66" t="s">
        <v>124</v>
      </c>
      <c r="J147" s="67" t="s">
        <v>125</v>
      </c>
      <c r="K147" s="67" t="s">
        <v>922</v>
      </c>
      <c r="L147" s="60" t="s">
        <v>81</v>
      </c>
      <c r="M147" s="60">
        <v>15</v>
      </c>
      <c r="N147" s="34" t="s">
        <v>6253</v>
      </c>
      <c r="O147" s="65">
        <v>45350.5104166667</v>
      </c>
      <c r="P147" s="35"/>
      <c r="Q147" s="35"/>
      <c r="R147" s="40"/>
      <c r="S147" s="40"/>
      <c r="T147" s="36"/>
      <c r="U147" s="34" t="s">
        <v>6254</v>
      </c>
      <c r="V147" s="34" t="s">
        <v>4994</v>
      </c>
      <c r="W147" s="70" t="s">
        <v>6255</v>
      </c>
      <c r="X147" s="72" t="s">
        <v>132</v>
      </c>
      <c r="Y147" s="72" t="s">
        <v>170</v>
      </c>
    </row>
    <row r="148" ht="337.5" spans="1:25">
      <c r="A148" s="52">
        <v>148</v>
      </c>
      <c r="B148" s="60" t="s">
        <v>117</v>
      </c>
      <c r="C148" s="60" t="s">
        <v>150</v>
      </c>
      <c r="D148" s="76" t="s">
        <v>4994</v>
      </c>
      <c r="E148" s="57" t="s">
        <v>455</v>
      </c>
      <c r="F148" s="60" t="s">
        <v>6150</v>
      </c>
      <c r="G148" s="80">
        <v>45383</v>
      </c>
      <c r="H148" s="80">
        <v>45412</v>
      </c>
      <c r="I148" s="66" t="s">
        <v>124</v>
      </c>
      <c r="J148" s="67" t="s">
        <v>125</v>
      </c>
      <c r="K148" s="67" t="s">
        <v>922</v>
      </c>
      <c r="L148" s="60" t="s">
        <v>81</v>
      </c>
      <c r="M148" s="60">
        <v>15</v>
      </c>
      <c r="N148" s="34" t="s">
        <v>6273</v>
      </c>
      <c r="O148" s="65">
        <v>45350.5104166667</v>
      </c>
      <c r="P148" s="35"/>
      <c r="Q148" s="35"/>
      <c r="R148" s="40"/>
      <c r="S148" s="40"/>
      <c r="T148" s="36"/>
      <c r="U148" s="34" t="s">
        <v>6274</v>
      </c>
      <c r="V148" s="34" t="s">
        <v>4994</v>
      </c>
      <c r="W148" s="70" t="s">
        <v>6275</v>
      </c>
      <c r="X148" s="72" t="s">
        <v>132</v>
      </c>
      <c r="Y148" s="72" t="s">
        <v>170</v>
      </c>
    </row>
    <row r="149" ht="409.5" spans="1:25">
      <c r="A149" s="52">
        <v>149</v>
      </c>
      <c r="B149" s="60" t="s">
        <v>117</v>
      </c>
      <c r="C149" s="60" t="s">
        <v>150</v>
      </c>
      <c r="D149" s="76" t="s">
        <v>4994</v>
      </c>
      <c r="E149" s="57" t="s">
        <v>455</v>
      </c>
      <c r="F149" s="60" t="s">
        <v>6150</v>
      </c>
      <c r="G149" s="80">
        <v>45444</v>
      </c>
      <c r="H149" s="80">
        <v>45473</v>
      </c>
      <c r="I149" s="66" t="s">
        <v>124</v>
      </c>
      <c r="J149" s="67" t="s">
        <v>125</v>
      </c>
      <c r="K149" s="67" t="s">
        <v>922</v>
      </c>
      <c r="L149" s="60" t="s">
        <v>81</v>
      </c>
      <c r="M149" s="60">
        <v>15</v>
      </c>
      <c r="N149" s="34" t="s">
        <v>6267</v>
      </c>
      <c r="O149" s="65">
        <v>45350.5104166667</v>
      </c>
      <c r="P149" s="35"/>
      <c r="Q149" s="35"/>
      <c r="R149" s="40"/>
      <c r="S149" s="40"/>
      <c r="T149" s="36"/>
      <c r="U149" s="34" t="s">
        <v>6268</v>
      </c>
      <c r="V149" s="34" t="s">
        <v>4994</v>
      </c>
      <c r="W149" s="70" t="s">
        <v>6269</v>
      </c>
      <c r="X149" s="71" t="s">
        <v>132</v>
      </c>
      <c r="Y149" s="71" t="s">
        <v>170</v>
      </c>
    </row>
    <row r="150" ht="409.5" spans="1:25">
      <c r="A150" s="52">
        <v>150</v>
      </c>
      <c r="B150" s="60" t="s">
        <v>117</v>
      </c>
      <c r="C150" s="60" t="s">
        <v>150</v>
      </c>
      <c r="D150" s="76" t="s">
        <v>4994</v>
      </c>
      <c r="E150" s="57" t="s">
        <v>455</v>
      </c>
      <c r="F150" s="60" t="s">
        <v>6150</v>
      </c>
      <c r="G150" s="80">
        <v>45505</v>
      </c>
      <c r="H150" s="80">
        <v>45535</v>
      </c>
      <c r="I150" s="66" t="s">
        <v>124</v>
      </c>
      <c r="J150" s="67" t="s">
        <v>125</v>
      </c>
      <c r="K150" s="67" t="s">
        <v>922</v>
      </c>
      <c r="L150" s="60" t="s">
        <v>81</v>
      </c>
      <c r="M150" s="60">
        <v>15</v>
      </c>
      <c r="N150" s="34" t="s">
        <v>6276</v>
      </c>
      <c r="O150" s="65">
        <v>45350.5104166667</v>
      </c>
      <c r="P150" s="52"/>
      <c r="Q150" s="52"/>
      <c r="R150" s="73"/>
      <c r="S150" s="73"/>
      <c r="T150" s="73"/>
      <c r="U150" s="70" t="s">
        <v>6277</v>
      </c>
      <c r="V150" s="72" t="s">
        <v>4994</v>
      </c>
      <c r="W150" s="70" t="s">
        <v>6278</v>
      </c>
      <c r="X150" s="72" t="s">
        <v>132</v>
      </c>
      <c r="Y150" s="72" t="s">
        <v>170</v>
      </c>
    </row>
    <row r="151" ht="409.5" spans="1:25">
      <c r="A151" s="52">
        <v>151</v>
      </c>
      <c r="B151" s="60" t="s">
        <v>117</v>
      </c>
      <c r="C151" s="60" t="s">
        <v>150</v>
      </c>
      <c r="D151" s="76" t="s">
        <v>4994</v>
      </c>
      <c r="E151" s="57" t="s">
        <v>455</v>
      </c>
      <c r="F151" s="60" t="s">
        <v>6150</v>
      </c>
      <c r="G151" s="80">
        <v>45566</v>
      </c>
      <c r="H151" s="80">
        <v>45596</v>
      </c>
      <c r="I151" s="66" t="s">
        <v>124</v>
      </c>
      <c r="J151" s="67" t="s">
        <v>125</v>
      </c>
      <c r="K151" s="67" t="s">
        <v>922</v>
      </c>
      <c r="L151" s="60" t="s">
        <v>81</v>
      </c>
      <c r="M151" s="60">
        <v>15</v>
      </c>
      <c r="N151" s="34" t="s">
        <v>6279</v>
      </c>
      <c r="O151" s="65">
        <v>45350.5104166667</v>
      </c>
      <c r="P151" s="52"/>
      <c r="Q151" s="52"/>
      <c r="R151" s="73"/>
      <c r="S151" s="73"/>
      <c r="T151" s="73"/>
      <c r="U151" s="70" t="s">
        <v>6280</v>
      </c>
      <c r="V151" s="72" t="s">
        <v>4994</v>
      </c>
      <c r="W151" s="70" t="s">
        <v>6281</v>
      </c>
      <c r="X151" s="72" t="s">
        <v>132</v>
      </c>
      <c r="Y151" s="72" t="s">
        <v>170</v>
      </c>
    </row>
    <row r="152" ht="409.5" spans="1:25">
      <c r="A152" s="52">
        <v>153</v>
      </c>
      <c r="B152" s="60" t="s">
        <v>117</v>
      </c>
      <c r="C152" s="60" t="s">
        <v>150</v>
      </c>
      <c r="D152" s="76" t="s">
        <v>5004</v>
      </c>
      <c r="E152" s="57" t="s">
        <v>157</v>
      </c>
      <c r="F152" s="60" t="s">
        <v>6150</v>
      </c>
      <c r="G152" s="80">
        <v>45323</v>
      </c>
      <c r="H152" s="81">
        <v>45351</v>
      </c>
      <c r="I152" s="66" t="s">
        <v>124</v>
      </c>
      <c r="J152" s="67" t="s">
        <v>125</v>
      </c>
      <c r="K152" s="67" t="s">
        <v>922</v>
      </c>
      <c r="L152" s="60" t="s">
        <v>81</v>
      </c>
      <c r="M152" s="60">
        <v>6</v>
      </c>
      <c r="N152" s="34" t="s">
        <v>6267</v>
      </c>
      <c r="O152" s="65">
        <v>45350.5104166667</v>
      </c>
      <c r="P152" s="35"/>
      <c r="Q152" s="35"/>
      <c r="R152" s="40"/>
      <c r="S152" s="40"/>
      <c r="T152" s="36"/>
      <c r="U152" s="34" t="s">
        <v>6268</v>
      </c>
      <c r="V152" s="34" t="s">
        <v>5004</v>
      </c>
      <c r="W152" s="70" t="s">
        <v>6269</v>
      </c>
      <c r="X152" s="72" t="s">
        <v>132</v>
      </c>
      <c r="Y152" s="72" t="s">
        <v>170</v>
      </c>
    </row>
    <row r="153" ht="409.5" spans="1:25">
      <c r="A153" s="52">
        <v>154</v>
      </c>
      <c r="B153" s="60" t="s">
        <v>117</v>
      </c>
      <c r="C153" s="60" t="s">
        <v>150</v>
      </c>
      <c r="D153" s="76" t="s">
        <v>5004</v>
      </c>
      <c r="E153" s="57" t="s">
        <v>157</v>
      </c>
      <c r="F153" s="60" t="s">
        <v>6150</v>
      </c>
      <c r="G153" s="80">
        <v>45383</v>
      </c>
      <c r="H153" s="80">
        <v>45412</v>
      </c>
      <c r="I153" s="66" t="s">
        <v>124</v>
      </c>
      <c r="J153" s="67" t="s">
        <v>125</v>
      </c>
      <c r="K153" s="67" t="s">
        <v>922</v>
      </c>
      <c r="L153" s="60" t="s">
        <v>81</v>
      </c>
      <c r="M153" s="60">
        <v>6</v>
      </c>
      <c r="N153" s="34" t="s">
        <v>6267</v>
      </c>
      <c r="O153" s="65">
        <v>45350.5104166667</v>
      </c>
      <c r="P153" s="35"/>
      <c r="Q153" s="35"/>
      <c r="R153" s="40"/>
      <c r="S153" s="40"/>
      <c r="T153" s="36"/>
      <c r="U153" s="34" t="s">
        <v>6268</v>
      </c>
      <c r="V153" s="34" t="s">
        <v>5004</v>
      </c>
      <c r="W153" s="70" t="s">
        <v>6269</v>
      </c>
      <c r="X153" s="72" t="s">
        <v>132</v>
      </c>
      <c r="Y153" s="72" t="s">
        <v>170</v>
      </c>
    </row>
    <row r="154" ht="409.5" spans="1:25">
      <c r="A154" s="52">
        <v>155</v>
      </c>
      <c r="B154" s="60" t="s">
        <v>117</v>
      </c>
      <c r="C154" s="60" t="s">
        <v>150</v>
      </c>
      <c r="D154" s="76" t="s">
        <v>5004</v>
      </c>
      <c r="E154" s="57" t="s">
        <v>157</v>
      </c>
      <c r="F154" s="60" t="s">
        <v>6150</v>
      </c>
      <c r="G154" s="80">
        <v>45444</v>
      </c>
      <c r="H154" s="80">
        <v>45473</v>
      </c>
      <c r="I154" s="66" t="s">
        <v>124</v>
      </c>
      <c r="J154" s="67" t="s">
        <v>125</v>
      </c>
      <c r="K154" s="67" t="s">
        <v>922</v>
      </c>
      <c r="L154" s="60" t="s">
        <v>81</v>
      </c>
      <c r="M154" s="60">
        <v>6</v>
      </c>
      <c r="N154" s="34" t="s">
        <v>6267</v>
      </c>
      <c r="O154" s="65">
        <v>45350.5104166667</v>
      </c>
      <c r="P154" s="35"/>
      <c r="Q154" s="35"/>
      <c r="R154" s="40"/>
      <c r="S154" s="40"/>
      <c r="T154" s="36"/>
      <c r="U154" s="34" t="s">
        <v>6268</v>
      </c>
      <c r="V154" s="34" t="s">
        <v>5004</v>
      </c>
      <c r="W154" s="70" t="s">
        <v>6269</v>
      </c>
      <c r="X154" s="71" t="s">
        <v>132</v>
      </c>
      <c r="Y154" s="71" t="s">
        <v>170</v>
      </c>
    </row>
    <row r="155" ht="364.5" spans="1:25">
      <c r="A155" s="52">
        <v>156</v>
      </c>
      <c r="B155" s="60" t="s">
        <v>117</v>
      </c>
      <c r="C155" s="60" t="s">
        <v>150</v>
      </c>
      <c r="D155" s="76" t="s">
        <v>5004</v>
      </c>
      <c r="E155" s="57" t="s">
        <v>157</v>
      </c>
      <c r="F155" s="60" t="s">
        <v>6150</v>
      </c>
      <c r="G155" s="80">
        <v>45505</v>
      </c>
      <c r="H155" s="80">
        <v>45535</v>
      </c>
      <c r="I155" s="66" t="s">
        <v>124</v>
      </c>
      <c r="J155" s="67" t="s">
        <v>125</v>
      </c>
      <c r="K155" s="67" t="s">
        <v>922</v>
      </c>
      <c r="L155" s="60" t="s">
        <v>81</v>
      </c>
      <c r="M155" s="60">
        <v>6</v>
      </c>
      <c r="N155" s="34" t="s">
        <v>6270</v>
      </c>
      <c r="O155" s="65">
        <v>45532.7916666667</v>
      </c>
      <c r="P155" s="52"/>
      <c r="Q155" s="52"/>
      <c r="R155" s="73"/>
      <c r="S155" s="73"/>
      <c r="T155" s="73"/>
      <c r="U155" s="70" t="s">
        <v>6271</v>
      </c>
      <c r="V155" s="72" t="s">
        <v>5004</v>
      </c>
      <c r="W155" s="70" t="s">
        <v>6272</v>
      </c>
      <c r="X155" s="72" t="s">
        <v>132</v>
      </c>
      <c r="Y155" s="72" t="s">
        <v>498</v>
      </c>
    </row>
    <row r="156" ht="364.5" spans="1:25">
      <c r="A156" s="52">
        <v>157</v>
      </c>
      <c r="B156" s="60" t="s">
        <v>117</v>
      </c>
      <c r="C156" s="60" t="s">
        <v>150</v>
      </c>
      <c r="D156" s="76" t="s">
        <v>5004</v>
      </c>
      <c r="E156" s="57" t="s">
        <v>157</v>
      </c>
      <c r="F156" s="60" t="s">
        <v>6150</v>
      </c>
      <c r="G156" s="80">
        <v>45566</v>
      </c>
      <c r="H156" s="80">
        <v>45596</v>
      </c>
      <c r="I156" s="66" t="s">
        <v>124</v>
      </c>
      <c r="J156" s="67" t="s">
        <v>125</v>
      </c>
      <c r="K156" s="67" t="s">
        <v>922</v>
      </c>
      <c r="L156" s="60" t="s">
        <v>81</v>
      </c>
      <c r="M156" s="60">
        <v>6</v>
      </c>
      <c r="N156" s="34" t="s">
        <v>6270</v>
      </c>
      <c r="O156" s="65">
        <v>45532.7916666667</v>
      </c>
      <c r="P156" s="52"/>
      <c r="Q156" s="52"/>
      <c r="R156" s="73"/>
      <c r="S156" s="73"/>
      <c r="T156" s="73"/>
      <c r="U156" s="70" t="s">
        <v>6271</v>
      </c>
      <c r="V156" s="72" t="s">
        <v>5004</v>
      </c>
      <c r="W156" s="70" t="s">
        <v>6272</v>
      </c>
      <c r="X156" s="72" t="s">
        <v>132</v>
      </c>
      <c r="Y156" s="72" t="s">
        <v>498</v>
      </c>
    </row>
    <row r="157" ht="36" spans="1:25">
      <c r="A157" s="52">
        <v>159</v>
      </c>
      <c r="B157" s="60" t="s">
        <v>117</v>
      </c>
      <c r="C157" s="60" t="s">
        <v>150</v>
      </c>
      <c r="D157" s="76" t="s">
        <v>4558</v>
      </c>
      <c r="E157" s="54" t="s">
        <v>412</v>
      </c>
      <c r="F157" s="60" t="s">
        <v>6150</v>
      </c>
      <c r="G157" s="80">
        <v>45323</v>
      </c>
      <c r="H157" s="80">
        <v>45351</v>
      </c>
      <c r="I157" s="66" t="s">
        <v>124</v>
      </c>
      <c r="J157" s="67" t="s">
        <v>125</v>
      </c>
      <c r="K157" s="67" t="s">
        <v>922</v>
      </c>
      <c r="L157" s="60" t="s">
        <v>81</v>
      </c>
      <c r="M157" s="60">
        <v>15</v>
      </c>
      <c r="N157" s="34" t="s">
        <v>6253</v>
      </c>
      <c r="O157" s="65">
        <v>45350.5104166667</v>
      </c>
      <c r="P157" s="35"/>
      <c r="Q157" s="35"/>
      <c r="R157" s="40"/>
      <c r="S157" s="40"/>
      <c r="T157" s="36"/>
      <c r="U157" s="34" t="s">
        <v>6254</v>
      </c>
      <c r="V157" s="34" t="s">
        <v>4558</v>
      </c>
      <c r="W157" s="72" t="s">
        <v>6255</v>
      </c>
      <c r="X157" s="72" t="s">
        <v>132</v>
      </c>
      <c r="Y157" s="72" t="s">
        <v>170</v>
      </c>
    </row>
    <row r="158" ht="36" spans="1:25">
      <c r="A158" s="52">
        <v>160</v>
      </c>
      <c r="B158" s="60" t="s">
        <v>117</v>
      </c>
      <c r="C158" s="60" t="s">
        <v>150</v>
      </c>
      <c r="D158" s="76" t="s">
        <v>4558</v>
      </c>
      <c r="E158" s="54" t="s">
        <v>412</v>
      </c>
      <c r="F158" s="60" t="s">
        <v>6150</v>
      </c>
      <c r="G158" s="75">
        <v>45383</v>
      </c>
      <c r="H158" s="75">
        <v>45383</v>
      </c>
      <c r="I158" s="66" t="s">
        <v>124</v>
      </c>
      <c r="J158" s="67" t="s">
        <v>125</v>
      </c>
      <c r="K158" s="67" t="s">
        <v>922</v>
      </c>
      <c r="L158" s="60" t="s">
        <v>81</v>
      </c>
      <c r="M158" s="60">
        <v>15</v>
      </c>
      <c r="N158" s="34" t="s">
        <v>6256</v>
      </c>
      <c r="O158" s="65">
        <v>45410.4652777778</v>
      </c>
      <c r="P158" s="35"/>
      <c r="Q158" s="35"/>
      <c r="R158" s="40"/>
      <c r="S158" s="40"/>
      <c r="T158" s="36"/>
      <c r="U158" s="34" t="s">
        <v>6257</v>
      </c>
      <c r="V158" s="34" t="s">
        <v>4558</v>
      </c>
      <c r="W158" s="72" t="s">
        <v>6258</v>
      </c>
      <c r="X158" s="72" t="s">
        <v>132</v>
      </c>
      <c r="Y158" s="72" t="s">
        <v>144</v>
      </c>
    </row>
    <row r="159" ht="36" spans="1:25">
      <c r="A159" s="52">
        <v>161</v>
      </c>
      <c r="B159" s="60" t="s">
        <v>117</v>
      </c>
      <c r="C159" s="60" t="s">
        <v>150</v>
      </c>
      <c r="D159" s="76" t="s">
        <v>4558</v>
      </c>
      <c r="E159" s="54" t="s">
        <v>412</v>
      </c>
      <c r="F159" s="60" t="s">
        <v>6150</v>
      </c>
      <c r="G159" s="75">
        <v>45444</v>
      </c>
      <c r="H159" s="75">
        <v>45444</v>
      </c>
      <c r="I159" s="66" t="s">
        <v>124</v>
      </c>
      <c r="J159" s="67" t="s">
        <v>125</v>
      </c>
      <c r="K159" s="67" t="s">
        <v>922</v>
      </c>
      <c r="L159" s="60" t="s">
        <v>81</v>
      </c>
      <c r="M159" s="60">
        <v>15</v>
      </c>
      <c r="N159" s="34" t="s">
        <v>6259</v>
      </c>
      <c r="O159" s="65">
        <v>45467.7083333333</v>
      </c>
      <c r="P159" s="35"/>
      <c r="Q159" s="35"/>
      <c r="R159" s="40"/>
      <c r="S159" s="40"/>
      <c r="T159" s="36"/>
      <c r="U159" s="34" t="s">
        <v>6260</v>
      </c>
      <c r="V159" s="34" t="s">
        <v>4558</v>
      </c>
      <c r="W159" s="72" t="s">
        <v>6258</v>
      </c>
      <c r="X159" s="71" t="s">
        <v>132</v>
      </c>
      <c r="Y159" s="71" t="s">
        <v>425</v>
      </c>
    </row>
    <row r="160" ht="36" spans="1:25">
      <c r="A160" s="52">
        <v>162</v>
      </c>
      <c r="B160" s="60" t="s">
        <v>117</v>
      </c>
      <c r="C160" s="60" t="s">
        <v>150</v>
      </c>
      <c r="D160" s="76" t="s">
        <v>4558</v>
      </c>
      <c r="E160" s="54" t="s">
        <v>412</v>
      </c>
      <c r="F160" s="60" t="s">
        <v>6150</v>
      </c>
      <c r="G160" s="75">
        <v>45505</v>
      </c>
      <c r="H160" s="75">
        <v>45505</v>
      </c>
      <c r="I160" s="66" t="s">
        <v>124</v>
      </c>
      <c r="J160" s="67" t="s">
        <v>125</v>
      </c>
      <c r="K160" s="67" t="s">
        <v>922</v>
      </c>
      <c r="L160" s="60" t="s">
        <v>81</v>
      </c>
      <c r="M160" s="60">
        <v>15</v>
      </c>
      <c r="N160" s="34" t="s">
        <v>6261</v>
      </c>
      <c r="O160" s="65">
        <v>45532.7916666667</v>
      </c>
      <c r="P160" s="52"/>
      <c r="Q160" s="52"/>
      <c r="R160" s="73"/>
      <c r="S160" s="73"/>
      <c r="T160" s="73"/>
      <c r="U160" s="72" t="s">
        <v>6262</v>
      </c>
      <c r="V160" s="72" t="s">
        <v>4558</v>
      </c>
      <c r="W160" s="72" t="s">
        <v>6263</v>
      </c>
      <c r="X160" s="72" t="s">
        <v>132</v>
      </c>
      <c r="Y160" s="72" t="s">
        <v>498</v>
      </c>
    </row>
    <row r="161" ht="36" spans="1:25">
      <c r="A161" s="52">
        <v>163</v>
      </c>
      <c r="B161" s="60" t="s">
        <v>117</v>
      </c>
      <c r="C161" s="60" t="s">
        <v>150</v>
      </c>
      <c r="D161" s="76" t="s">
        <v>4558</v>
      </c>
      <c r="E161" s="54" t="s">
        <v>412</v>
      </c>
      <c r="F161" s="60" t="s">
        <v>6150</v>
      </c>
      <c r="G161" s="75">
        <v>45566</v>
      </c>
      <c r="H161" s="75">
        <v>45567</v>
      </c>
      <c r="I161" s="66" t="s">
        <v>124</v>
      </c>
      <c r="J161" s="67" t="s">
        <v>125</v>
      </c>
      <c r="K161" s="67" t="s">
        <v>922</v>
      </c>
      <c r="L161" s="60" t="s">
        <v>81</v>
      </c>
      <c r="M161" s="60">
        <v>15</v>
      </c>
      <c r="N161" s="34" t="s">
        <v>6264</v>
      </c>
      <c r="O161" s="65">
        <v>45589.3618055556</v>
      </c>
      <c r="P161" s="52"/>
      <c r="Q161" s="52"/>
      <c r="R161" s="73"/>
      <c r="S161" s="73"/>
      <c r="T161" s="73"/>
      <c r="U161" s="72" t="s">
        <v>6265</v>
      </c>
      <c r="V161" s="72" t="s">
        <v>4558</v>
      </c>
      <c r="W161" s="72" t="s">
        <v>6266</v>
      </c>
      <c r="X161" s="72" t="s">
        <v>132</v>
      </c>
      <c r="Y161" s="72" t="s">
        <v>3620</v>
      </c>
    </row>
    <row r="162" ht="36" spans="1:25">
      <c r="A162" s="52">
        <v>165</v>
      </c>
      <c r="B162" s="60" t="s">
        <v>117</v>
      </c>
      <c r="C162" s="60" t="s">
        <v>150</v>
      </c>
      <c r="D162" s="76" t="s">
        <v>4560</v>
      </c>
      <c r="E162" s="54" t="s">
        <v>412</v>
      </c>
      <c r="F162" s="60" t="s">
        <v>6150</v>
      </c>
      <c r="G162" s="75">
        <v>45323</v>
      </c>
      <c r="H162" s="75">
        <v>45323</v>
      </c>
      <c r="I162" s="66" t="s">
        <v>124</v>
      </c>
      <c r="J162" s="67" t="s">
        <v>125</v>
      </c>
      <c r="K162" s="67" t="s">
        <v>922</v>
      </c>
      <c r="L162" s="60" t="s">
        <v>81</v>
      </c>
      <c r="M162" s="60">
        <v>15</v>
      </c>
      <c r="N162" s="34" t="s">
        <v>6253</v>
      </c>
      <c r="O162" s="65">
        <v>45350.5104166667</v>
      </c>
      <c r="P162" s="35"/>
      <c r="Q162" s="35"/>
      <c r="R162" s="40"/>
      <c r="S162" s="40"/>
      <c r="T162" s="36"/>
      <c r="U162" s="34" t="s">
        <v>6254</v>
      </c>
      <c r="V162" s="34" t="s">
        <v>4560</v>
      </c>
      <c r="W162" s="72" t="s">
        <v>6255</v>
      </c>
      <c r="X162" s="72" t="s">
        <v>132</v>
      </c>
      <c r="Y162" s="72" t="s">
        <v>170</v>
      </c>
    </row>
    <row r="163" ht="36" spans="1:25">
      <c r="A163" s="52">
        <v>166</v>
      </c>
      <c r="B163" s="60" t="s">
        <v>117</v>
      </c>
      <c r="C163" s="60" t="s">
        <v>150</v>
      </c>
      <c r="D163" s="76" t="s">
        <v>4560</v>
      </c>
      <c r="E163" s="54" t="s">
        <v>412</v>
      </c>
      <c r="F163" s="60" t="s">
        <v>6150</v>
      </c>
      <c r="G163" s="75">
        <v>45383</v>
      </c>
      <c r="H163" s="75">
        <v>45383</v>
      </c>
      <c r="I163" s="66" t="s">
        <v>124</v>
      </c>
      <c r="J163" s="67" t="s">
        <v>125</v>
      </c>
      <c r="K163" s="67" t="s">
        <v>922</v>
      </c>
      <c r="L163" s="60" t="s">
        <v>81</v>
      </c>
      <c r="M163" s="60">
        <v>15</v>
      </c>
      <c r="N163" s="34" t="s">
        <v>6256</v>
      </c>
      <c r="O163" s="65">
        <v>45410.4652777778</v>
      </c>
      <c r="P163" s="35"/>
      <c r="Q163" s="35"/>
      <c r="R163" s="40"/>
      <c r="S163" s="40"/>
      <c r="T163" s="36"/>
      <c r="U163" s="34" t="s">
        <v>6257</v>
      </c>
      <c r="V163" s="34" t="s">
        <v>4560</v>
      </c>
      <c r="W163" s="72" t="s">
        <v>6258</v>
      </c>
      <c r="X163" s="72" t="s">
        <v>132</v>
      </c>
      <c r="Y163" s="72" t="s">
        <v>144</v>
      </c>
    </row>
    <row r="164" ht="36" spans="1:25">
      <c r="A164" s="52">
        <v>167</v>
      </c>
      <c r="B164" s="60" t="s">
        <v>117</v>
      </c>
      <c r="C164" s="60" t="s">
        <v>150</v>
      </c>
      <c r="D164" s="76" t="s">
        <v>4560</v>
      </c>
      <c r="E164" s="54" t="s">
        <v>412</v>
      </c>
      <c r="F164" s="60" t="s">
        <v>6150</v>
      </c>
      <c r="G164" s="75">
        <v>45444</v>
      </c>
      <c r="H164" s="75">
        <v>45444</v>
      </c>
      <c r="I164" s="66" t="s">
        <v>124</v>
      </c>
      <c r="J164" s="67" t="s">
        <v>125</v>
      </c>
      <c r="K164" s="67" t="s">
        <v>922</v>
      </c>
      <c r="L164" s="60" t="s">
        <v>81</v>
      </c>
      <c r="M164" s="60">
        <v>15</v>
      </c>
      <c r="N164" s="34" t="s">
        <v>6259</v>
      </c>
      <c r="O164" s="65">
        <v>45467.7083333333</v>
      </c>
      <c r="P164" s="35"/>
      <c r="Q164" s="35"/>
      <c r="R164" s="40"/>
      <c r="S164" s="40"/>
      <c r="T164" s="36"/>
      <c r="U164" s="34" t="s">
        <v>6260</v>
      </c>
      <c r="V164" s="34" t="s">
        <v>4560</v>
      </c>
      <c r="W164" s="72" t="s">
        <v>6258</v>
      </c>
      <c r="X164" s="71" t="s">
        <v>132</v>
      </c>
      <c r="Y164" s="71" t="s">
        <v>425</v>
      </c>
    </row>
    <row r="165" ht="36" spans="1:25">
      <c r="A165" s="52">
        <v>168</v>
      </c>
      <c r="B165" s="60" t="s">
        <v>117</v>
      </c>
      <c r="C165" s="60" t="s">
        <v>150</v>
      </c>
      <c r="D165" s="76" t="s">
        <v>4560</v>
      </c>
      <c r="E165" s="54" t="s">
        <v>412</v>
      </c>
      <c r="F165" s="60" t="s">
        <v>6150</v>
      </c>
      <c r="G165" s="75">
        <v>45505</v>
      </c>
      <c r="H165" s="75">
        <v>45505</v>
      </c>
      <c r="I165" s="66" t="s">
        <v>124</v>
      </c>
      <c r="J165" s="67" t="s">
        <v>125</v>
      </c>
      <c r="K165" s="67" t="s">
        <v>922</v>
      </c>
      <c r="L165" s="60" t="s">
        <v>81</v>
      </c>
      <c r="M165" s="60">
        <v>15</v>
      </c>
      <c r="N165" s="34" t="s">
        <v>6261</v>
      </c>
      <c r="O165" s="65">
        <v>45532.7916666667</v>
      </c>
      <c r="P165" s="52"/>
      <c r="Q165" s="52"/>
      <c r="R165" s="73"/>
      <c r="S165" s="73"/>
      <c r="T165" s="73"/>
      <c r="U165" s="72" t="s">
        <v>6262</v>
      </c>
      <c r="V165" s="72" t="s">
        <v>4560</v>
      </c>
      <c r="W165" s="72" t="s">
        <v>6263</v>
      </c>
      <c r="X165" s="72" t="s">
        <v>132</v>
      </c>
      <c r="Y165" s="72" t="s">
        <v>498</v>
      </c>
    </row>
    <row r="166" ht="36" spans="1:25">
      <c r="A166" s="52">
        <v>169</v>
      </c>
      <c r="B166" s="60" t="s">
        <v>117</v>
      </c>
      <c r="C166" s="60" t="s">
        <v>150</v>
      </c>
      <c r="D166" s="76" t="s">
        <v>4560</v>
      </c>
      <c r="E166" s="54" t="s">
        <v>412</v>
      </c>
      <c r="F166" s="60" t="s">
        <v>6150</v>
      </c>
      <c r="G166" s="75">
        <v>45566</v>
      </c>
      <c r="H166" s="75">
        <v>45567</v>
      </c>
      <c r="I166" s="66" t="s">
        <v>124</v>
      </c>
      <c r="J166" s="67" t="s">
        <v>125</v>
      </c>
      <c r="K166" s="67" t="s">
        <v>922</v>
      </c>
      <c r="L166" s="60" t="s">
        <v>81</v>
      </c>
      <c r="M166" s="60">
        <v>15</v>
      </c>
      <c r="N166" s="34" t="s">
        <v>6264</v>
      </c>
      <c r="O166" s="65">
        <v>45589.3618055556</v>
      </c>
      <c r="P166" s="52"/>
      <c r="Q166" s="52"/>
      <c r="R166" s="73"/>
      <c r="S166" s="73"/>
      <c r="T166" s="73"/>
      <c r="U166" s="72" t="s">
        <v>6265</v>
      </c>
      <c r="V166" s="72" t="s">
        <v>4560</v>
      </c>
      <c r="W166" s="72" t="s">
        <v>6266</v>
      </c>
      <c r="X166" s="72" t="s">
        <v>132</v>
      </c>
      <c r="Y166" s="72" t="s">
        <v>3620</v>
      </c>
    </row>
    <row r="167" ht="409.5" spans="1:25">
      <c r="A167" s="52">
        <v>171</v>
      </c>
      <c r="B167" s="60" t="s">
        <v>117</v>
      </c>
      <c r="C167" s="60" t="s">
        <v>150</v>
      </c>
      <c r="D167" s="74" t="s">
        <v>5050</v>
      </c>
      <c r="E167" s="54" t="s">
        <v>120</v>
      </c>
      <c r="F167" s="60" t="s">
        <v>6150</v>
      </c>
      <c r="G167" s="75">
        <v>45323</v>
      </c>
      <c r="H167" s="75">
        <v>45323</v>
      </c>
      <c r="I167" s="66" t="s">
        <v>124</v>
      </c>
      <c r="J167" s="60" t="s">
        <v>125</v>
      </c>
      <c r="K167" s="67" t="s">
        <v>922</v>
      </c>
      <c r="L167" s="60" t="s">
        <v>81</v>
      </c>
      <c r="M167" s="60">
        <v>15</v>
      </c>
      <c r="N167" s="34" t="s">
        <v>6282</v>
      </c>
      <c r="O167" s="65">
        <v>45350.6666666667</v>
      </c>
      <c r="P167" s="35"/>
      <c r="Q167" s="35"/>
      <c r="R167" s="40"/>
      <c r="S167" s="40"/>
      <c r="T167" s="36"/>
      <c r="U167" s="34" t="s">
        <v>6283</v>
      </c>
      <c r="V167" s="34" t="s">
        <v>5050</v>
      </c>
      <c r="W167" s="70" t="s">
        <v>6284</v>
      </c>
      <c r="X167" s="72" t="s">
        <v>132</v>
      </c>
      <c r="Y167" s="72" t="s">
        <v>170</v>
      </c>
    </row>
    <row r="168" ht="351" spans="1:25">
      <c r="A168" s="52">
        <v>172</v>
      </c>
      <c r="B168" s="60" t="s">
        <v>117</v>
      </c>
      <c r="C168" s="60" t="s">
        <v>150</v>
      </c>
      <c r="D168" s="74" t="s">
        <v>5050</v>
      </c>
      <c r="E168" s="54" t="s">
        <v>120</v>
      </c>
      <c r="F168" s="60" t="s">
        <v>6150</v>
      </c>
      <c r="G168" s="75">
        <v>45383</v>
      </c>
      <c r="H168" s="75">
        <v>45383</v>
      </c>
      <c r="I168" s="66" t="s">
        <v>124</v>
      </c>
      <c r="J168" s="60" t="s">
        <v>125</v>
      </c>
      <c r="K168" s="67" t="s">
        <v>922</v>
      </c>
      <c r="L168" s="60" t="s">
        <v>81</v>
      </c>
      <c r="M168" s="60">
        <v>15</v>
      </c>
      <c r="N168" s="34" t="s">
        <v>6285</v>
      </c>
      <c r="O168" s="65">
        <v>45407.5</v>
      </c>
      <c r="P168" s="35"/>
      <c r="Q168" s="35"/>
      <c r="R168" s="40"/>
      <c r="S168" s="40"/>
      <c r="T168" s="36"/>
      <c r="U168" s="34" t="s">
        <v>6286</v>
      </c>
      <c r="V168" s="34" t="s">
        <v>5050</v>
      </c>
      <c r="W168" s="70" t="s">
        <v>6287</v>
      </c>
      <c r="X168" s="72" t="s">
        <v>132</v>
      </c>
      <c r="Y168" s="72" t="s">
        <v>144</v>
      </c>
    </row>
    <row r="169" ht="351" spans="1:25">
      <c r="A169" s="52">
        <v>173</v>
      </c>
      <c r="B169" s="60" t="s">
        <v>117</v>
      </c>
      <c r="C169" s="60" t="s">
        <v>150</v>
      </c>
      <c r="D169" s="74" t="s">
        <v>5050</v>
      </c>
      <c r="E169" s="54" t="s">
        <v>120</v>
      </c>
      <c r="F169" s="60" t="s">
        <v>6150</v>
      </c>
      <c r="G169" s="75">
        <v>45444</v>
      </c>
      <c r="H169" s="75">
        <v>45444</v>
      </c>
      <c r="I169" s="66" t="s">
        <v>124</v>
      </c>
      <c r="J169" s="60" t="s">
        <v>125</v>
      </c>
      <c r="K169" s="67" t="s">
        <v>922</v>
      </c>
      <c r="L169" s="60" t="s">
        <v>81</v>
      </c>
      <c r="M169" s="60">
        <v>15</v>
      </c>
      <c r="N169" s="34" t="s">
        <v>6288</v>
      </c>
      <c r="O169" s="65">
        <v>45471.6145833333</v>
      </c>
      <c r="P169" s="52"/>
      <c r="Q169" s="52"/>
      <c r="R169" s="73"/>
      <c r="S169" s="73"/>
      <c r="T169" s="73"/>
      <c r="U169" s="70" t="s">
        <v>6289</v>
      </c>
      <c r="V169" s="72" t="s">
        <v>5050</v>
      </c>
      <c r="W169" s="70" t="s">
        <v>6290</v>
      </c>
      <c r="X169" s="71" t="s">
        <v>132</v>
      </c>
      <c r="Y169" s="71" t="s">
        <v>425</v>
      </c>
    </row>
    <row r="170" ht="391.5" spans="1:25">
      <c r="A170" s="52">
        <v>174</v>
      </c>
      <c r="B170" s="60" t="s">
        <v>117</v>
      </c>
      <c r="C170" s="60" t="s">
        <v>150</v>
      </c>
      <c r="D170" s="74" t="s">
        <v>5050</v>
      </c>
      <c r="E170" s="54" t="s">
        <v>120</v>
      </c>
      <c r="F170" s="60" t="s">
        <v>6150</v>
      </c>
      <c r="G170" s="75">
        <v>45505</v>
      </c>
      <c r="H170" s="75">
        <v>45505</v>
      </c>
      <c r="I170" s="66" t="s">
        <v>124</v>
      </c>
      <c r="J170" s="60" t="s">
        <v>125</v>
      </c>
      <c r="K170" s="67" t="s">
        <v>922</v>
      </c>
      <c r="L170" s="60" t="s">
        <v>81</v>
      </c>
      <c r="M170" s="60">
        <v>15</v>
      </c>
      <c r="N170" s="34" t="s">
        <v>6291</v>
      </c>
      <c r="O170" s="65">
        <v>45532.4861111111</v>
      </c>
      <c r="P170" s="52"/>
      <c r="Q170" s="52"/>
      <c r="R170" s="73"/>
      <c r="S170" s="73"/>
      <c r="T170" s="73"/>
      <c r="U170" s="70" t="s">
        <v>6292</v>
      </c>
      <c r="V170" s="72" t="s">
        <v>5050</v>
      </c>
      <c r="W170" s="70" t="s">
        <v>6293</v>
      </c>
      <c r="X170" s="72" t="s">
        <v>132</v>
      </c>
      <c r="Y170" s="72" t="s">
        <v>498</v>
      </c>
    </row>
    <row r="171" ht="351" spans="1:25">
      <c r="A171" s="52">
        <v>175</v>
      </c>
      <c r="B171" s="60" t="s">
        <v>117</v>
      </c>
      <c r="C171" s="60" t="s">
        <v>150</v>
      </c>
      <c r="D171" s="74" t="s">
        <v>5050</v>
      </c>
      <c r="E171" s="54" t="s">
        <v>120</v>
      </c>
      <c r="F171" s="60" t="s">
        <v>6150</v>
      </c>
      <c r="G171" s="75">
        <v>45566</v>
      </c>
      <c r="H171" s="75">
        <v>45567</v>
      </c>
      <c r="I171" s="66" t="s">
        <v>124</v>
      </c>
      <c r="J171" s="60" t="s">
        <v>125</v>
      </c>
      <c r="K171" s="67" t="s">
        <v>922</v>
      </c>
      <c r="L171" s="60" t="s">
        <v>81</v>
      </c>
      <c r="M171" s="60">
        <v>15</v>
      </c>
      <c r="N171" s="34" t="s">
        <v>6294</v>
      </c>
      <c r="O171" s="65">
        <v>45589.6979166667</v>
      </c>
      <c r="P171" s="52"/>
      <c r="Q171" s="52"/>
      <c r="R171" s="73"/>
      <c r="S171" s="73"/>
      <c r="T171" s="73"/>
      <c r="U171" s="70" t="s">
        <v>6295</v>
      </c>
      <c r="V171" s="72" t="s">
        <v>5050</v>
      </c>
      <c r="W171" s="70" t="s">
        <v>6296</v>
      </c>
      <c r="X171" s="72" t="s">
        <v>132</v>
      </c>
      <c r="Y171" s="72" t="s">
        <v>3620</v>
      </c>
    </row>
    <row r="172" spans="1:25">
      <c r="A172" s="52">
        <v>176</v>
      </c>
      <c r="B172" s="60" t="s">
        <v>117</v>
      </c>
      <c r="C172" s="60" t="s">
        <v>150</v>
      </c>
      <c r="D172" s="74" t="s">
        <v>5050</v>
      </c>
      <c r="E172" s="54" t="s">
        <v>120</v>
      </c>
      <c r="F172" s="60" t="s">
        <v>6150</v>
      </c>
      <c r="G172" s="75">
        <v>45627</v>
      </c>
      <c r="H172" s="75">
        <v>45628</v>
      </c>
      <c r="I172" s="66" t="s">
        <v>124</v>
      </c>
      <c r="J172" s="60" t="s">
        <v>125</v>
      </c>
      <c r="K172" s="67" t="s">
        <v>922</v>
      </c>
      <c r="L172" s="60" t="s">
        <v>81</v>
      </c>
      <c r="M172" s="60">
        <v>15</v>
      </c>
      <c r="N172" s="34"/>
      <c r="O172" s="65"/>
      <c r="P172" s="52"/>
      <c r="Q172" s="52"/>
      <c r="R172" s="73"/>
      <c r="S172" s="73"/>
      <c r="T172" s="73"/>
      <c r="U172" s="72"/>
      <c r="V172" s="72"/>
      <c r="W172" s="72"/>
      <c r="X172" s="72"/>
      <c r="Y172" s="72"/>
    </row>
    <row r="173" ht="409.5" spans="1:25">
      <c r="A173" s="52">
        <v>177</v>
      </c>
      <c r="B173" s="60" t="s">
        <v>117</v>
      </c>
      <c r="C173" s="60" t="s">
        <v>150</v>
      </c>
      <c r="D173" s="76" t="s">
        <v>5066</v>
      </c>
      <c r="E173" s="57" t="s">
        <v>157</v>
      </c>
      <c r="F173" s="60" t="s">
        <v>6150</v>
      </c>
      <c r="G173" s="75">
        <v>45323</v>
      </c>
      <c r="H173" s="75">
        <v>45323</v>
      </c>
      <c r="I173" s="66" t="s">
        <v>124</v>
      </c>
      <c r="J173" s="84" t="s">
        <v>125</v>
      </c>
      <c r="K173" s="67" t="s">
        <v>922</v>
      </c>
      <c r="L173" s="60" t="s">
        <v>81</v>
      </c>
      <c r="M173" s="77">
        <v>15</v>
      </c>
      <c r="N173" s="34" t="s">
        <v>6297</v>
      </c>
      <c r="O173" s="65">
        <v>45350.6666666667</v>
      </c>
      <c r="P173" s="35"/>
      <c r="Q173" s="35"/>
      <c r="R173" s="40"/>
      <c r="S173" s="40"/>
      <c r="T173" s="36"/>
      <c r="U173" s="34" t="s">
        <v>6298</v>
      </c>
      <c r="V173" s="34" t="s">
        <v>5066</v>
      </c>
      <c r="W173" s="70" t="s">
        <v>6299</v>
      </c>
      <c r="X173" s="72" t="s">
        <v>132</v>
      </c>
      <c r="Y173" s="72" t="s">
        <v>170</v>
      </c>
    </row>
    <row r="174" ht="409.5" spans="1:25">
      <c r="A174" s="52">
        <v>178</v>
      </c>
      <c r="B174" s="60" t="s">
        <v>117</v>
      </c>
      <c r="C174" s="60" t="s">
        <v>150</v>
      </c>
      <c r="D174" s="76" t="s">
        <v>5066</v>
      </c>
      <c r="E174" s="57" t="s">
        <v>157</v>
      </c>
      <c r="F174" s="60" t="s">
        <v>6150</v>
      </c>
      <c r="G174" s="75">
        <v>45383</v>
      </c>
      <c r="H174" s="75">
        <v>45383</v>
      </c>
      <c r="I174" s="66" t="s">
        <v>124</v>
      </c>
      <c r="J174" s="84" t="s">
        <v>125</v>
      </c>
      <c r="K174" s="67" t="s">
        <v>922</v>
      </c>
      <c r="L174" s="60" t="s">
        <v>81</v>
      </c>
      <c r="M174" s="77">
        <v>15</v>
      </c>
      <c r="N174" s="34" t="s">
        <v>6297</v>
      </c>
      <c r="O174" s="65">
        <v>45350.6666666667</v>
      </c>
      <c r="P174" s="35"/>
      <c r="Q174" s="35"/>
      <c r="R174" s="40"/>
      <c r="S174" s="40"/>
      <c r="T174" s="36"/>
      <c r="U174" s="34" t="s">
        <v>6298</v>
      </c>
      <c r="V174" s="34" t="s">
        <v>5066</v>
      </c>
      <c r="W174" s="70" t="s">
        <v>6299</v>
      </c>
      <c r="X174" s="72" t="s">
        <v>132</v>
      </c>
      <c r="Y174" s="72" t="s">
        <v>170</v>
      </c>
    </row>
    <row r="175" ht="409.5" spans="1:25">
      <c r="A175" s="52">
        <v>179</v>
      </c>
      <c r="B175" s="60" t="s">
        <v>117</v>
      </c>
      <c r="C175" s="60" t="s">
        <v>150</v>
      </c>
      <c r="D175" s="76" t="s">
        <v>5066</v>
      </c>
      <c r="E175" s="57" t="s">
        <v>157</v>
      </c>
      <c r="F175" s="60" t="s">
        <v>6150</v>
      </c>
      <c r="G175" s="75">
        <v>45444</v>
      </c>
      <c r="H175" s="75">
        <v>45444</v>
      </c>
      <c r="I175" s="66" t="s">
        <v>124</v>
      </c>
      <c r="J175" s="84" t="s">
        <v>125</v>
      </c>
      <c r="K175" s="67" t="s">
        <v>922</v>
      </c>
      <c r="L175" s="60" t="s">
        <v>81</v>
      </c>
      <c r="M175" s="77">
        <v>15</v>
      </c>
      <c r="N175" s="34" t="s">
        <v>6297</v>
      </c>
      <c r="O175" s="65">
        <v>45350.6666666667</v>
      </c>
      <c r="P175" s="35"/>
      <c r="Q175" s="35"/>
      <c r="R175" s="40"/>
      <c r="S175" s="40"/>
      <c r="T175" s="36"/>
      <c r="U175" s="34" t="s">
        <v>6298</v>
      </c>
      <c r="V175" s="34" t="s">
        <v>5066</v>
      </c>
      <c r="W175" s="70" t="s">
        <v>6299</v>
      </c>
      <c r="X175" s="71" t="s">
        <v>132</v>
      </c>
      <c r="Y175" s="71" t="s">
        <v>170</v>
      </c>
    </row>
    <row r="176" ht="409.5" spans="1:25">
      <c r="A176" s="52">
        <v>180</v>
      </c>
      <c r="B176" s="60" t="s">
        <v>117</v>
      </c>
      <c r="C176" s="60" t="s">
        <v>150</v>
      </c>
      <c r="D176" s="76" t="s">
        <v>5066</v>
      </c>
      <c r="E176" s="57" t="s">
        <v>157</v>
      </c>
      <c r="F176" s="60" t="s">
        <v>6150</v>
      </c>
      <c r="G176" s="75">
        <v>45505</v>
      </c>
      <c r="H176" s="75">
        <v>45505</v>
      </c>
      <c r="I176" s="66" t="s">
        <v>124</v>
      </c>
      <c r="J176" s="84" t="s">
        <v>125</v>
      </c>
      <c r="K176" s="67" t="s">
        <v>922</v>
      </c>
      <c r="L176" s="60" t="s">
        <v>81</v>
      </c>
      <c r="M176" s="77">
        <v>15</v>
      </c>
      <c r="N176" s="34" t="s">
        <v>6300</v>
      </c>
      <c r="O176" s="65">
        <v>45532.4861111111</v>
      </c>
      <c r="P176" s="52"/>
      <c r="Q176" s="52"/>
      <c r="R176" s="73"/>
      <c r="S176" s="73"/>
      <c r="T176" s="73"/>
      <c r="U176" s="70" t="s">
        <v>6301</v>
      </c>
      <c r="V176" s="72" t="s">
        <v>5066</v>
      </c>
      <c r="W176" s="70" t="s">
        <v>6302</v>
      </c>
      <c r="X176" s="72" t="s">
        <v>132</v>
      </c>
      <c r="Y176" s="72" t="s">
        <v>498</v>
      </c>
    </row>
    <row r="177" ht="409.5" spans="1:25">
      <c r="A177" s="52">
        <v>181</v>
      </c>
      <c r="B177" s="60" t="s">
        <v>117</v>
      </c>
      <c r="C177" s="60" t="s">
        <v>150</v>
      </c>
      <c r="D177" s="76" t="s">
        <v>5066</v>
      </c>
      <c r="E177" s="57" t="s">
        <v>157</v>
      </c>
      <c r="F177" s="60" t="s">
        <v>6150</v>
      </c>
      <c r="G177" s="75">
        <v>45566</v>
      </c>
      <c r="H177" s="75">
        <v>45567</v>
      </c>
      <c r="I177" s="66" t="s">
        <v>124</v>
      </c>
      <c r="J177" s="84" t="s">
        <v>125</v>
      </c>
      <c r="K177" s="67" t="s">
        <v>922</v>
      </c>
      <c r="L177" s="60" t="s">
        <v>81</v>
      </c>
      <c r="M177" s="77">
        <v>15</v>
      </c>
      <c r="N177" s="34" t="s">
        <v>6300</v>
      </c>
      <c r="O177" s="65">
        <v>45532.4861111111</v>
      </c>
      <c r="P177" s="52"/>
      <c r="Q177" s="52"/>
      <c r="R177" s="73"/>
      <c r="S177" s="73"/>
      <c r="T177" s="73"/>
      <c r="U177" s="70" t="s">
        <v>6301</v>
      </c>
      <c r="V177" s="72" t="s">
        <v>5066</v>
      </c>
      <c r="W177" s="70" t="s">
        <v>6302</v>
      </c>
      <c r="X177" s="72" t="s">
        <v>132</v>
      </c>
      <c r="Y177" s="72" t="s">
        <v>498</v>
      </c>
    </row>
    <row r="178" ht="409.5" spans="1:25">
      <c r="A178" s="52">
        <v>182</v>
      </c>
      <c r="B178" s="60" t="s">
        <v>117</v>
      </c>
      <c r="C178" s="60" t="s">
        <v>150</v>
      </c>
      <c r="D178" s="76" t="s">
        <v>5066</v>
      </c>
      <c r="E178" s="57" t="s">
        <v>157</v>
      </c>
      <c r="F178" s="60" t="s">
        <v>6150</v>
      </c>
      <c r="G178" s="75">
        <v>45627</v>
      </c>
      <c r="H178" s="75">
        <v>45628</v>
      </c>
      <c r="I178" s="66" t="s">
        <v>124</v>
      </c>
      <c r="J178" s="84" t="s">
        <v>125</v>
      </c>
      <c r="K178" s="67" t="s">
        <v>922</v>
      </c>
      <c r="L178" s="60" t="s">
        <v>81</v>
      </c>
      <c r="M178" s="77">
        <v>15</v>
      </c>
      <c r="N178" s="34" t="s">
        <v>6300</v>
      </c>
      <c r="O178" s="65">
        <v>45532.4861111111</v>
      </c>
      <c r="P178" s="52"/>
      <c r="Q178" s="52"/>
      <c r="R178" s="73"/>
      <c r="S178" s="73"/>
      <c r="T178" s="73"/>
      <c r="U178" s="70" t="s">
        <v>6301</v>
      </c>
      <c r="V178" s="72" t="s">
        <v>5066</v>
      </c>
      <c r="W178" s="70" t="s">
        <v>6302</v>
      </c>
      <c r="X178" s="72" t="s">
        <v>132</v>
      </c>
      <c r="Y178" s="72" t="s">
        <v>498</v>
      </c>
    </row>
    <row r="179" ht="409.5" spans="1:25">
      <c r="A179" s="52">
        <v>183</v>
      </c>
      <c r="B179" s="60" t="s">
        <v>117</v>
      </c>
      <c r="C179" s="60" t="s">
        <v>150</v>
      </c>
      <c r="D179" s="76" t="s">
        <v>5073</v>
      </c>
      <c r="E179" s="57" t="s">
        <v>157</v>
      </c>
      <c r="F179" s="82" t="s">
        <v>6150</v>
      </c>
      <c r="G179" s="80">
        <v>45323</v>
      </c>
      <c r="H179" s="81">
        <v>45351</v>
      </c>
      <c r="I179" s="85" t="s">
        <v>124</v>
      </c>
      <c r="J179" s="82" t="s">
        <v>125</v>
      </c>
      <c r="K179" s="67" t="s">
        <v>922</v>
      </c>
      <c r="L179" s="60" t="s">
        <v>81</v>
      </c>
      <c r="M179" s="82">
        <v>6</v>
      </c>
      <c r="N179" s="34" t="s">
        <v>6303</v>
      </c>
      <c r="O179" s="65">
        <v>45350.7083333333</v>
      </c>
      <c r="P179" s="35"/>
      <c r="Q179" s="35"/>
      <c r="R179" s="40"/>
      <c r="S179" s="40"/>
      <c r="T179" s="36"/>
      <c r="U179" s="34" t="s">
        <v>6304</v>
      </c>
      <c r="V179" s="34" t="s">
        <v>5073</v>
      </c>
      <c r="W179" s="70" t="s">
        <v>6305</v>
      </c>
      <c r="X179" s="72" t="s">
        <v>132</v>
      </c>
      <c r="Y179" s="72" t="s">
        <v>170</v>
      </c>
    </row>
    <row r="180" ht="409.5" spans="1:25">
      <c r="A180" s="52">
        <v>184</v>
      </c>
      <c r="B180" s="60" t="s">
        <v>117</v>
      </c>
      <c r="C180" s="60" t="s">
        <v>150</v>
      </c>
      <c r="D180" s="76" t="s">
        <v>5073</v>
      </c>
      <c r="E180" s="57" t="s">
        <v>157</v>
      </c>
      <c r="F180" s="82" t="s">
        <v>6150</v>
      </c>
      <c r="G180" s="80">
        <v>45413</v>
      </c>
      <c r="H180" s="80">
        <v>45442</v>
      </c>
      <c r="I180" s="85" t="s">
        <v>124</v>
      </c>
      <c r="J180" s="82" t="s">
        <v>125</v>
      </c>
      <c r="K180" s="67" t="s">
        <v>922</v>
      </c>
      <c r="L180" s="60" t="s">
        <v>81</v>
      </c>
      <c r="M180" s="82">
        <v>6</v>
      </c>
      <c r="N180" s="34" t="s">
        <v>6303</v>
      </c>
      <c r="O180" s="65">
        <v>45350.7083333333</v>
      </c>
      <c r="P180" s="35"/>
      <c r="Q180" s="35"/>
      <c r="R180" s="40"/>
      <c r="S180" s="40"/>
      <c r="T180" s="36"/>
      <c r="U180" s="34" t="s">
        <v>6304</v>
      </c>
      <c r="V180" s="34" t="s">
        <v>5073</v>
      </c>
      <c r="W180" s="70" t="s">
        <v>6305</v>
      </c>
      <c r="X180" s="72" t="s">
        <v>132</v>
      </c>
      <c r="Y180" s="72" t="s">
        <v>170</v>
      </c>
    </row>
    <row r="181" ht="409.5" spans="1:25">
      <c r="A181" s="52">
        <v>185</v>
      </c>
      <c r="B181" s="60" t="s">
        <v>117</v>
      </c>
      <c r="C181" s="60" t="s">
        <v>150</v>
      </c>
      <c r="D181" s="76" t="s">
        <v>5073</v>
      </c>
      <c r="E181" s="57" t="s">
        <v>157</v>
      </c>
      <c r="F181" s="82" t="s">
        <v>6150</v>
      </c>
      <c r="G181" s="80">
        <v>45505</v>
      </c>
      <c r="H181" s="80">
        <v>45534</v>
      </c>
      <c r="I181" s="85" t="s">
        <v>124</v>
      </c>
      <c r="J181" s="82" t="s">
        <v>125</v>
      </c>
      <c r="K181" s="67" t="s">
        <v>922</v>
      </c>
      <c r="L181" s="60" t="s">
        <v>81</v>
      </c>
      <c r="M181" s="82">
        <v>6</v>
      </c>
      <c r="N181" s="34" t="s">
        <v>6306</v>
      </c>
      <c r="O181" s="65">
        <v>45531.6777777778</v>
      </c>
      <c r="P181" s="52"/>
      <c r="Q181" s="52"/>
      <c r="R181" s="73"/>
      <c r="S181" s="73"/>
      <c r="T181" s="73"/>
      <c r="U181" s="70" t="s">
        <v>6307</v>
      </c>
      <c r="V181" s="72" t="s">
        <v>5073</v>
      </c>
      <c r="W181" s="70" t="s">
        <v>6308</v>
      </c>
      <c r="X181" s="72" t="s">
        <v>132</v>
      </c>
      <c r="Y181" s="72" t="s">
        <v>498</v>
      </c>
    </row>
    <row r="182" ht="409.5" spans="1:25">
      <c r="A182" s="52">
        <v>186</v>
      </c>
      <c r="B182" s="60" t="s">
        <v>117</v>
      </c>
      <c r="C182" s="60" t="s">
        <v>150</v>
      </c>
      <c r="D182" s="76" t="s">
        <v>5073</v>
      </c>
      <c r="E182" s="57" t="s">
        <v>157</v>
      </c>
      <c r="F182" s="82" t="s">
        <v>6150</v>
      </c>
      <c r="G182" s="80">
        <v>45597</v>
      </c>
      <c r="H182" s="80">
        <v>45626</v>
      </c>
      <c r="I182" s="85" t="s">
        <v>124</v>
      </c>
      <c r="J182" s="82" t="s">
        <v>125</v>
      </c>
      <c r="K182" s="67" t="s">
        <v>922</v>
      </c>
      <c r="L182" s="60" t="s">
        <v>81</v>
      </c>
      <c r="M182" s="82">
        <v>6</v>
      </c>
      <c r="N182" s="34" t="s">
        <v>6306</v>
      </c>
      <c r="O182" s="65">
        <v>45531.6777777778</v>
      </c>
      <c r="P182" s="52"/>
      <c r="Q182" s="52"/>
      <c r="R182" s="73"/>
      <c r="S182" s="73"/>
      <c r="T182" s="73"/>
      <c r="U182" s="70" t="s">
        <v>6307</v>
      </c>
      <c r="V182" s="72" t="s">
        <v>5073</v>
      </c>
      <c r="W182" s="70" t="s">
        <v>6308</v>
      </c>
      <c r="X182" s="72" t="s">
        <v>132</v>
      </c>
      <c r="Y182" s="72" t="s">
        <v>498</v>
      </c>
    </row>
    <row r="183" ht="409.5" spans="1:25">
      <c r="A183" s="52">
        <v>189</v>
      </c>
      <c r="B183" s="60" t="s">
        <v>117</v>
      </c>
      <c r="C183" s="60" t="s">
        <v>150</v>
      </c>
      <c r="D183" s="76" t="s">
        <v>4378</v>
      </c>
      <c r="E183" s="54" t="s">
        <v>412</v>
      </c>
      <c r="F183" s="28" t="s">
        <v>6150</v>
      </c>
      <c r="G183" s="80">
        <v>45323</v>
      </c>
      <c r="H183" s="81">
        <v>45351</v>
      </c>
      <c r="I183" s="85" t="s">
        <v>124</v>
      </c>
      <c r="J183" s="28" t="s">
        <v>125</v>
      </c>
      <c r="K183" s="67" t="s">
        <v>922</v>
      </c>
      <c r="L183" s="60" t="s">
        <v>81</v>
      </c>
      <c r="M183" s="28">
        <v>9</v>
      </c>
      <c r="N183" s="34" t="s">
        <v>6282</v>
      </c>
      <c r="O183" s="65">
        <v>45350.6666666667</v>
      </c>
      <c r="P183" s="35"/>
      <c r="Q183" s="35"/>
      <c r="R183" s="40"/>
      <c r="S183" s="40"/>
      <c r="T183" s="36"/>
      <c r="U183" s="34" t="s">
        <v>6283</v>
      </c>
      <c r="V183" s="34" t="s">
        <v>4378</v>
      </c>
      <c r="W183" s="70" t="s">
        <v>6284</v>
      </c>
      <c r="X183" s="72" t="s">
        <v>132</v>
      </c>
      <c r="Y183" s="72" t="s">
        <v>170</v>
      </c>
    </row>
    <row r="184" ht="310.5" spans="1:25">
      <c r="A184" s="52">
        <v>190</v>
      </c>
      <c r="B184" s="60" t="s">
        <v>117</v>
      </c>
      <c r="C184" s="60" t="s">
        <v>150</v>
      </c>
      <c r="D184" s="76" t="s">
        <v>4378</v>
      </c>
      <c r="E184" s="54" t="s">
        <v>412</v>
      </c>
      <c r="F184" s="28" t="s">
        <v>6150</v>
      </c>
      <c r="G184" s="80">
        <v>45413</v>
      </c>
      <c r="H184" s="80">
        <v>45442</v>
      </c>
      <c r="I184" s="85" t="s">
        <v>124</v>
      </c>
      <c r="J184" s="28" t="s">
        <v>125</v>
      </c>
      <c r="K184" s="67" t="s">
        <v>922</v>
      </c>
      <c r="L184" s="60" t="s">
        <v>81</v>
      </c>
      <c r="M184" s="28">
        <v>9</v>
      </c>
      <c r="N184" s="34" t="s">
        <v>6309</v>
      </c>
      <c r="O184" s="65">
        <v>45441.4583333333</v>
      </c>
      <c r="P184" s="35"/>
      <c r="Q184" s="35"/>
      <c r="R184" s="40"/>
      <c r="S184" s="40"/>
      <c r="T184" s="36"/>
      <c r="U184" s="34" t="s">
        <v>6310</v>
      </c>
      <c r="V184" s="34" t="s">
        <v>4378</v>
      </c>
      <c r="W184" s="70" t="s">
        <v>6311</v>
      </c>
      <c r="X184" s="72" t="s">
        <v>132</v>
      </c>
      <c r="Y184" s="72" t="s">
        <v>438</v>
      </c>
    </row>
    <row r="185" ht="351" spans="1:25">
      <c r="A185" s="52">
        <v>191</v>
      </c>
      <c r="B185" s="60" t="s">
        <v>117</v>
      </c>
      <c r="C185" s="60" t="s">
        <v>150</v>
      </c>
      <c r="D185" s="76" t="s">
        <v>4378</v>
      </c>
      <c r="E185" s="54" t="s">
        <v>412</v>
      </c>
      <c r="F185" s="28" t="s">
        <v>6150</v>
      </c>
      <c r="G185" s="80">
        <v>45505</v>
      </c>
      <c r="H185" s="80">
        <v>45534</v>
      </c>
      <c r="I185" s="85" t="s">
        <v>124</v>
      </c>
      <c r="J185" s="28" t="s">
        <v>125</v>
      </c>
      <c r="K185" s="67" t="s">
        <v>922</v>
      </c>
      <c r="L185" s="60" t="s">
        <v>81</v>
      </c>
      <c r="M185" s="28">
        <v>9</v>
      </c>
      <c r="N185" s="34" t="s">
        <v>6312</v>
      </c>
      <c r="O185" s="65">
        <v>45531.6777777778</v>
      </c>
      <c r="P185" s="52"/>
      <c r="Q185" s="52"/>
      <c r="R185" s="73"/>
      <c r="S185" s="73"/>
      <c r="T185" s="73"/>
      <c r="U185" s="70" t="s">
        <v>6313</v>
      </c>
      <c r="V185" s="72" t="s">
        <v>4378</v>
      </c>
      <c r="W185" s="70" t="s">
        <v>6314</v>
      </c>
      <c r="X185" s="72" t="s">
        <v>132</v>
      </c>
      <c r="Y185" s="72" t="s">
        <v>498</v>
      </c>
    </row>
    <row r="186" spans="1:25">
      <c r="A186" s="52">
        <v>192</v>
      </c>
      <c r="B186" s="60" t="s">
        <v>117</v>
      </c>
      <c r="C186" s="60" t="s">
        <v>150</v>
      </c>
      <c r="D186" s="76" t="s">
        <v>4378</v>
      </c>
      <c r="E186" s="54" t="s">
        <v>412</v>
      </c>
      <c r="F186" s="28" t="s">
        <v>6150</v>
      </c>
      <c r="G186" s="80">
        <v>45597</v>
      </c>
      <c r="H186" s="80">
        <v>45626</v>
      </c>
      <c r="I186" s="85" t="s">
        <v>124</v>
      </c>
      <c r="J186" s="28" t="s">
        <v>125</v>
      </c>
      <c r="K186" s="67" t="s">
        <v>922</v>
      </c>
      <c r="L186" s="60" t="s">
        <v>81</v>
      </c>
      <c r="M186" s="28">
        <v>9</v>
      </c>
      <c r="N186" s="34"/>
      <c r="O186" s="65"/>
      <c r="P186" s="52"/>
      <c r="Q186" s="52"/>
      <c r="R186" s="73"/>
      <c r="S186" s="73"/>
      <c r="T186" s="73"/>
      <c r="U186" s="70"/>
      <c r="V186" s="72"/>
      <c r="W186" s="70"/>
      <c r="X186" s="72"/>
      <c r="Y186" s="72"/>
    </row>
    <row r="187" ht="409.5" spans="1:25">
      <c r="A187" s="52">
        <v>195</v>
      </c>
      <c r="B187" s="60" t="s">
        <v>117</v>
      </c>
      <c r="C187" s="60" t="s">
        <v>363</v>
      </c>
      <c r="D187" s="83" t="s">
        <v>5083</v>
      </c>
      <c r="E187" s="54" t="s">
        <v>120</v>
      </c>
      <c r="F187" s="28" t="s">
        <v>6150</v>
      </c>
      <c r="G187" s="80">
        <v>45323</v>
      </c>
      <c r="H187" s="81">
        <v>45351</v>
      </c>
      <c r="I187" s="85" t="s">
        <v>124</v>
      </c>
      <c r="J187" s="28" t="s">
        <v>125</v>
      </c>
      <c r="K187" s="67" t="s">
        <v>922</v>
      </c>
      <c r="L187" s="60" t="s">
        <v>81</v>
      </c>
      <c r="M187" s="28">
        <v>12</v>
      </c>
      <c r="N187" s="34" t="s">
        <v>6282</v>
      </c>
      <c r="O187" s="65">
        <v>45350.6666666667</v>
      </c>
      <c r="P187" s="35"/>
      <c r="Q187" s="35"/>
      <c r="R187" s="40"/>
      <c r="S187" s="40"/>
      <c r="T187" s="36"/>
      <c r="U187" s="34" t="s">
        <v>6283</v>
      </c>
      <c r="V187" s="34" t="s">
        <v>5083</v>
      </c>
      <c r="W187" s="70" t="s">
        <v>6284</v>
      </c>
      <c r="X187" s="72" t="s">
        <v>132</v>
      </c>
      <c r="Y187" s="72" t="s">
        <v>170</v>
      </c>
    </row>
    <row r="188" ht="337.5" spans="1:25">
      <c r="A188" s="52">
        <v>196</v>
      </c>
      <c r="B188" s="60" t="s">
        <v>117</v>
      </c>
      <c r="C188" s="60" t="s">
        <v>363</v>
      </c>
      <c r="D188" s="83" t="s">
        <v>5083</v>
      </c>
      <c r="E188" s="54" t="s">
        <v>120</v>
      </c>
      <c r="F188" s="28" t="s">
        <v>6150</v>
      </c>
      <c r="G188" s="80">
        <v>45413</v>
      </c>
      <c r="H188" s="80">
        <v>45442</v>
      </c>
      <c r="I188" s="85" t="s">
        <v>124</v>
      </c>
      <c r="J188" s="28" t="s">
        <v>125</v>
      </c>
      <c r="K188" s="67" t="s">
        <v>922</v>
      </c>
      <c r="L188" s="60" t="s">
        <v>81</v>
      </c>
      <c r="M188" s="28">
        <v>12</v>
      </c>
      <c r="N188" s="34" t="s">
        <v>6315</v>
      </c>
      <c r="O188" s="65">
        <v>45441.4583333333</v>
      </c>
      <c r="P188" s="35"/>
      <c r="Q188" s="35"/>
      <c r="R188" s="40"/>
      <c r="S188" s="40"/>
      <c r="T188" s="36"/>
      <c r="U188" s="34" t="s">
        <v>6316</v>
      </c>
      <c r="V188" s="34" t="s">
        <v>5083</v>
      </c>
      <c r="W188" s="70" t="s">
        <v>6317</v>
      </c>
      <c r="X188" s="72" t="s">
        <v>132</v>
      </c>
      <c r="Y188" s="72" t="s">
        <v>438</v>
      </c>
    </row>
    <row r="189" ht="391.5" spans="1:25">
      <c r="A189" s="52">
        <v>197</v>
      </c>
      <c r="B189" s="60" t="s">
        <v>117</v>
      </c>
      <c r="C189" s="60" t="s">
        <v>363</v>
      </c>
      <c r="D189" s="83" t="s">
        <v>5083</v>
      </c>
      <c r="E189" s="54" t="s">
        <v>120</v>
      </c>
      <c r="F189" s="28" t="s">
        <v>6150</v>
      </c>
      <c r="G189" s="80">
        <v>45505</v>
      </c>
      <c r="H189" s="80">
        <v>45534</v>
      </c>
      <c r="I189" s="85" t="s">
        <v>124</v>
      </c>
      <c r="J189" s="28" t="s">
        <v>125</v>
      </c>
      <c r="K189" s="67" t="s">
        <v>922</v>
      </c>
      <c r="L189" s="60" t="s">
        <v>81</v>
      </c>
      <c r="M189" s="28">
        <v>12</v>
      </c>
      <c r="N189" s="34" t="s">
        <v>6318</v>
      </c>
      <c r="O189" s="65">
        <v>45531.6777777778</v>
      </c>
      <c r="P189" s="52"/>
      <c r="Q189" s="52"/>
      <c r="R189" s="73"/>
      <c r="S189" s="73"/>
      <c r="T189" s="73"/>
      <c r="U189" s="70" t="s">
        <v>6319</v>
      </c>
      <c r="V189" s="72" t="s">
        <v>5083</v>
      </c>
      <c r="W189" s="70" t="s">
        <v>6320</v>
      </c>
      <c r="X189" s="72" t="s">
        <v>132</v>
      </c>
      <c r="Y189" s="72" t="s">
        <v>498</v>
      </c>
    </row>
    <row r="190" spans="1:25">
      <c r="A190" s="52">
        <v>198</v>
      </c>
      <c r="B190" s="60" t="s">
        <v>117</v>
      </c>
      <c r="C190" s="60" t="s">
        <v>363</v>
      </c>
      <c r="D190" s="83" t="s">
        <v>5083</v>
      </c>
      <c r="E190" s="54" t="s">
        <v>120</v>
      </c>
      <c r="F190" s="28" t="s">
        <v>6150</v>
      </c>
      <c r="G190" s="80">
        <v>45597</v>
      </c>
      <c r="H190" s="80">
        <v>45626</v>
      </c>
      <c r="I190" s="85" t="s">
        <v>124</v>
      </c>
      <c r="J190" s="28" t="s">
        <v>125</v>
      </c>
      <c r="K190" s="67" t="s">
        <v>922</v>
      </c>
      <c r="L190" s="60" t="s">
        <v>81</v>
      </c>
      <c r="M190" s="28">
        <v>12</v>
      </c>
      <c r="N190" s="34"/>
      <c r="O190" s="65"/>
      <c r="P190" s="52"/>
      <c r="Q190" s="52"/>
      <c r="R190" s="73"/>
      <c r="S190" s="73"/>
      <c r="T190" s="73"/>
      <c r="U190" s="72"/>
      <c r="V190" s="72"/>
      <c r="W190" s="72"/>
      <c r="X190" s="72"/>
      <c r="Y190" s="72"/>
    </row>
    <row r="191" ht="409.5" spans="1:25">
      <c r="A191" s="52">
        <v>201</v>
      </c>
      <c r="B191" s="60" t="s">
        <v>117</v>
      </c>
      <c r="C191" s="60" t="s">
        <v>150</v>
      </c>
      <c r="D191" s="76" t="s">
        <v>5087</v>
      </c>
      <c r="E191" s="54" t="s">
        <v>412</v>
      </c>
      <c r="F191" s="28" t="s">
        <v>6150</v>
      </c>
      <c r="G191" s="80">
        <v>45323</v>
      </c>
      <c r="H191" s="81">
        <v>45351</v>
      </c>
      <c r="I191" s="85" t="s">
        <v>124</v>
      </c>
      <c r="J191" s="28" t="s">
        <v>125</v>
      </c>
      <c r="K191" s="67" t="s">
        <v>922</v>
      </c>
      <c r="L191" s="60" t="s">
        <v>81</v>
      </c>
      <c r="M191" s="28">
        <v>12</v>
      </c>
      <c r="N191" s="34" t="s">
        <v>6282</v>
      </c>
      <c r="O191" s="65">
        <v>45350.6666666667</v>
      </c>
      <c r="P191" s="35"/>
      <c r="Q191" s="35"/>
      <c r="R191" s="40"/>
      <c r="S191" s="40"/>
      <c r="T191" s="36"/>
      <c r="U191" s="34" t="s">
        <v>6283</v>
      </c>
      <c r="V191" s="34" t="s">
        <v>5087</v>
      </c>
      <c r="W191" s="70" t="s">
        <v>6284</v>
      </c>
      <c r="X191" s="72" t="s">
        <v>132</v>
      </c>
      <c r="Y191" s="72" t="s">
        <v>170</v>
      </c>
    </row>
    <row r="192" ht="337.5" spans="1:25">
      <c r="A192" s="52">
        <v>202</v>
      </c>
      <c r="B192" s="60" t="s">
        <v>117</v>
      </c>
      <c r="C192" s="60" t="s">
        <v>150</v>
      </c>
      <c r="D192" s="76" t="s">
        <v>5087</v>
      </c>
      <c r="E192" s="54" t="s">
        <v>412</v>
      </c>
      <c r="F192" s="28" t="s">
        <v>6150</v>
      </c>
      <c r="G192" s="80">
        <v>45413</v>
      </c>
      <c r="H192" s="80">
        <v>45442</v>
      </c>
      <c r="I192" s="85" t="s">
        <v>124</v>
      </c>
      <c r="J192" s="28" t="s">
        <v>125</v>
      </c>
      <c r="K192" s="67" t="s">
        <v>922</v>
      </c>
      <c r="L192" s="60" t="s">
        <v>81</v>
      </c>
      <c r="M192" s="28">
        <v>12</v>
      </c>
      <c r="N192" s="34" t="s">
        <v>6315</v>
      </c>
      <c r="O192" s="65">
        <v>45441.4583333333</v>
      </c>
      <c r="P192" s="35"/>
      <c r="Q192" s="35"/>
      <c r="R192" s="40"/>
      <c r="S192" s="40"/>
      <c r="T192" s="36"/>
      <c r="U192" s="34" t="s">
        <v>6316</v>
      </c>
      <c r="V192" s="34" t="s">
        <v>5087</v>
      </c>
      <c r="W192" s="70" t="s">
        <v>6317</v>
      </c>
      <c r="X192" s="72" t="s">
        <v>132</v>
      </c>
      <c r="Y192" s="72" t="s">
        <v>438</v>
      </c>
    </row>
    <row r="193" ht="391.5" spans="1:25">
      <c r="A193" s="52">
        <v>203</v>
      </c>
      <c r="B193" s="60" t="s">
        <v>117</v>
      </c>
      <c r="C193" s="60" t="s">
        <v>150</v>
      </c>
      <c r="D193" s="76" t="s">
        <v>5087</v>
      </c>
      <c r="E193" s="54" t="s">
        <v>412</v>
      </c>
      <c r="F193" s="28" t="s">
        <v>6150</v>
      </c>
      <c r="G193" s="80">
        <v>45505</v>
      </c>
      <c r="H193" s="80">
        <v>45534</v>
      </c>
      <c r="I193" s="85" t="s">
        <v>124</v>
      </c>
      <c r="J193" s="28" t="s">
        <v>125</v>
      </c>
      <c r="K193" s="67" t="s">
        <v>922</v>
      </c>
      <c r="L193" s="60" t="s">
        <v>81</v>
      </c>
      <c r="M193" s="28">
        <v>12</v>
      </c>
      <c r="N193" s="34" t="s">
        <v>6318</v>
      </c>
      <c r="O193" s="65">
        <v>45531.6777777778</v>
      </c>
      <c r="P193" s="52"/>
      <c r="Q193" s="52"/>
      <c r="R193" s="73"/>
      <c r="S193" s="73"/>
      <c r="T193" s="73"/>
      <c r="U193" s="70" t="s">
        <v>6319</v>
      </c>
      <c r="V193" s="72" t="s">
        <v>5087</v>
      </c>
      <c r="W193" s="70" t="s">
        <v>6320</v>
      </c>
      <c r="X193" s="72" t="s">
        <v>132</v>
      </c>
      <c r="Y193" s="72" t="s">
        <v>498</v>
      </c>
    </row>
    <row r="194" spans="1:25">
      <c r="A194" s="52">
        <v>204</v>
      </c>
      <c r="B194" s="60" t="s">
        <v>117</v>
      </c>
      <c r="C194" s="60" t="s">
        <v>150</v>
      </c>
      <c r="D194" s="76" t="s">
        <v>5087</v>
      </c>
      <c r="E194" s="54" t="s">
        <v>412</v>
      </c>
      <c r="F194" s="28" t="s">
        <v>6150</v>
      </c>
      <c r="G194" s="80">
        <v>45597</v>
      </c>
      <c r="H194" s="80">
        <v>45626</v>
      </c>
      <c r="I194" s="85" t="s">
        <v>124</v>
      </c>
      <c r="J194" s="28" t="s">
        <v>125</v>
      </c>
      <c r="K194" s="67" t="s">
        <v>922</v>
      </c>
      <c r="L194" s="60" t="s">
        <v>81</v>
      </c>
      <c r="M194" s="28">
        <v>12</v>
      </c>
      <c r="N194" s="34"/>
      <c r="O194" s="65"/>
      <c r="P194" s="52"/>
      <c r="Q194" s="52"/>
      <c r="R194" s="73"/>
      <c r="S194" s="73"/>
      <c r="T194" s="73"/>
      <c r="U194" s="70"/>
      <c r="V194" s="72"/>
      <c r="W194" s="70"/>
      <c r="X194" s="72"/>
      <c r="Y194" s="72"/>
    </row>
    <row r="195" ht="409.5" spans="1:25">
      <c r="A195" s="52">
        <v>207</v>
      </c>
      <c r="B195" s="60" t="s">
        <v>117</v>
      </c>
      <c r="C195" s="60" t="s">
        <v>363</v>
      </c>
      <c r="D195" s="83" t="s">
        <v>5091</v>
      </c>
      <c r="E195" s="54" t="s">
        <v>120</v>
      </c>
      <c r="F195" s="28" t="s">
        <v>6150</v>
      </c>
      <c r="G195" s="80">
        <v>45323</v>
      </c>
      <c r="H195" s="81">
        <v>45351</v>
      </c>
      <c r="I195" s="85" t="s">
        <v>124</v>
      </c>
      <c r="J195" s="28" t="s">
        <v>125</v>
      </c>
      <c r="K195" s="67" t="s">
        <v>922</v>
      </c>
      <c r="L195" s="60" t="s">
        <v>81</v>
      </c>
      <c r="M195" s="28">
        <v>12</v>
      </c>
      <c r="N195" s="34" t="s">
        <v>6282</v>
      </c>
      <c r="O195" s="65">
        <v>45350.6666666667</v>
      </c>
      <c r="P195" s="35"/>
      <c r="Q195" s="35"/>
      <c r="R195" s="40"/>
      <c r="S195" s="40"/>
      <c r="T195" s="36"/>
      <c r="U195" s="34" t="s">
        <v>6283</v>
      </c>
      <c r="V195" s="34" t="s">
        <v>5091</v>
      </c>
      <c r="W195" s="70" t="s">
        <v>6284</v>
      </c>
      <c r="X195" s="72" t="s">
        <v>132</v>
      </c>
      <c r="Y195" s="72" t="s">
        <v>170</v>
      </c>
    </row>
    <row r="196" ht="337.5" spans="1:25">
      <c r="A196" s="52">
        <v>208</v>
      </c>
      <c r="B196" s="60" t="s">
        <v>117</v>
      </c>
      <c r="C196" s="60" t="s">
        <v>363</v>
      </c>
      <c r="D196" s="83" t="s">
        <v>5091</v>
      </c>
      <c r="E196" s="54" t="s">
        <v>120</v>
      </c>
      <c r="F196" s="28" t="s">
        <v>6150</v>
      </c>
      <c r="G196" s="80">
        <v>45413</v>
      </c>
      <c r="H196" s="80">
        <v>45442</v>
      </c>
      <c r="I196" s="85" t="s">
        <v>124</v>
      </c>
      <c r="J196" s="28" t="s">
        <v>125</v>
      </c>
      <c r="K196" s="67" t="s">
        <v>922</v>
      </c>
      <c r="L196" s="60" t="s">
        <v>81</v>
      </c>
      <c r="M196" s="28">
        <v>12</v>
      </c>
      <c r="N196" s="34" t="s">
        <v>6315</v>
      </c>
      <c r="O196" s="65">
        <v>45441.4583333333</v>
      </c>
      <c r="P196" s="35"/>
      <c r="Q196" s="35"/>
      <c r="R196" s="40"/>
      <c r="S196" s="40"/>
      <c r="T196" s="36"/>
      <c r="U196" s="34" t="s">
        <v>6316</v>
      </c>
      <c r="V196" s="34" t="s">
        <v>5091</v>
      </c>
      <c r="W196" s="70" t="s">
        <v>6317</v>
      </c>
      <c r="X196" s="72" t="s">
        <v>132</v>
      </c>
      <c r="Y196" s="72" t="s">
        <v>438</v>
      </c>
    </row>
    <row r="197" ht="391.5" spans="1:25">
      <c r="A197" s="52">
        <v>209</v>
      </c>
      <c r="B197" s="60" t="s">
        <v>117</v>
      </c>
      <c r="C197" s="60" t="s">
        <v>363</v>
      </c>
      <c r="D197" s="83" t="s">
        <v>5091</v>
      </c>
      <c r="E197" s="54" t="s">
        <v>120</v>
      </c>
      <c r="F197" s="28" t="s">
        <v>6150</v>
      </c>
      <c r="G197" s="80">
        <v>45505</v>
      </c>
      <c r="H197" s="80">
        <v>45534</v>
      </c>
      <c r="I197" s="85" t="s">
        <v>124</v>
      </c>
      <c r="J197" s="28" t="s">
        <v>125</v>
      </c>
      <c r="K197" s="67" t="s">
        <v>922</v>
      </c>
      <c r="L197" s="60" t="s">
        <v>81</v>
      </c>
      <c r="M197" s="28">
        <v>12</v>
      </c>
      <c r="N197" s="34" t="s">
        <v>6318</v>
      </c>
      <c r="O197" s="65">
        <v>45531.6777777778</v>
      </c>
      <c r="P197" s="52"/>
      <c r="Q197" s="52"/>
      <c r="R197" s="73"/>
      <c r="S197" s="73"/>
      <c r="T197" s="73"/>
      <c r="U197" s="70" t="s">
        <v>6319</v>
      </c>
      <c r="V197" s="72" t="s">
        <v>5091</v>
      </c>
      <c r="W197" s="70" t="s">
        <v>6320</v>
      </c>
      <c r="X197" s="72" t="s">
        <v>132</v>
      </c>
      <c r="Y197" s="72" t="s">
        <v>498</v>
      </c>
    </row>
    <row r="198" spans="1:25">
      <c r="A198" s="52">
        <v>210</v>
      </c>
      <c r="B198" s="60" t="s">
        <v>117</v>
      </c>
      <c r="C198" s="60" t="s">
        <v>363</v>
      </c>
      <c r="D198" s="83" t="s">
        <v>5091</v>
      </c>
      <c r="E198" s="54" t="s">
        <v>120</v>
      </c>
      <c r="F198" s="28" t="s">
        <v>6150</v>
      </c>
      <c r="G198" s="80">
        <v>45597</v>
      </c>
      <c r="H198" s="80">
        <v>45626</v>
      </c>
      <c r="I198" s="85" t="s">
        <v>124</v>
      </c>
      <c r="J198" s="28" t="s">
        <v>125</v>
      </c>
      <c r="K198" s="67" t="s">
        <v>922</v>
      </c>
      <c r="L198" s="60" t="s">
        <v>81</v>
      </c>
      <c r="M198" s="28">
        <v>12</v>
      </c>
      <c r="N198" s="34"/>
      <c r="O198" s="65"/>
      <c r="P198" s="52"/>
      <c r="Q198" s="52"/>
      <c r="R198" s="73"/>
      <c r="S198" s="73"/>
      <c r="T198" s="73"/>
      <c r="U198" s="72"/>
      <c r="V198" s="72"/>
      <c r="W198" s="72"/>
      <c r="X198" s="72"/>
      <c r="Y198" s="72"/>
    </row>
    <row r="199" ht="409.5" spans="1:25">
      <c r="A199" s="52">
        <v>213</v>
      </c>
      <c r="B199" s="60" t="s">
        <v>117</v>
      </c>
      <c r="C199" s="60" t="s">
        <v>150</v>
      </c>
      <c r="D199" s="76" t="s">
        <v>5092</v>
      </c>
      <c r="E199" s="57" t="s">
        <v>157</v>
      </c>
      <c r="F199" s="28" t="s">
        <v>6150</v>
      </c>
      <c r="G199" s="80">
        <v>45323</v>
      </c>
      <c r="H199" s="81">
        <v>45351</v>
      </c>
      <c r="I199" s="85" t="s">
        <v>124</v>
      </c>
      <c r="J199" s="28" t="s">
        <v>125</v>
      </c>
      <c r="K199" s="67" t="s">
        <v>922</v>
      </c>
      <c r="L199" s="60" t="s">
        <v>81</v>
      </c>
      <c r="M199" s="28">
        <v>12</v>
      </c>
      <c r="N199" s="34" t="s">
        <v>6321</v>
      </c>
      <c r="O199" s="65">
        <v>45350.6666666667</v>
      </c>
      <c r="P199" s="35"/>
      <c r="Q199" s="35"/>
      <c r="R199" s="40"/>
      <c r="S199" s="40"/>
      <c r="T199" s="36"/>
      <c r="U199" s="34" t="s">
        <v>6322</v>
      </c>
      <c r="V199" s="34" t="s">
        <v>5092</v>
      </c>
      <c r="W199" s="70" t="s">
        <v>6323</v>
      </c>
      <c r="X199" s="72" t="s">
        <v>132</v>
      </c>
      <c r="Y199" s="72" t="s">
        <v>170</v>
      </c>
    </row>
    <row r="200" ht="409.5" spans="1:25">
      <c r="A200" s="52">
        <v>214</v>
      </c>
      <c r="B200" s="60" t="s">
        <v>117</v>
      </c>
      <c r="C200" s="60" t="s">
        <v>150</v>
      </c>
      <c r="D200" s="76" t="s">
        <v>5092</v>
      </c>
      <c r="E200" s="57" t="s">
        <v>157</v>
      </c>
      <c r="F200" s="28" t="s">
        <v>6150</v>
      </c>
      <c r="G200" s="80">
        <v>45413</v>
      </c>
      <c r="H200" s="80">
        <v>45442</v>
      </c>
      <c r="I200" s="85" t="s">
        <v>124</v>
      </c>
      <c r="J200" s="28" t="s">
        <v>125</v>
      </c>
      <c r="K200" s="67" t="s">
        <v>922</v>
      </c>
      <c r="L200" s="60" t="s">
        <v>81</v>
      </c>
      <c r="M200" s="28">
        <v>12</v>
      </c>
      <c r="N200" s="34" t="s">
        <v>6321</v>
      </c>
      <c r="O200" s="65">
        <v>45350.6666666667</v>
      </c>
      <c r="P200" s="35"/>
      <c r="Q200" s="35"/>
      <c r="R200" s="40"/>
      <c r="S200" s="40"/>
      <c r="T200" s="36"/>
      <c r="U200" s="34" t="s">
        <v>6322</v>
      </c>
      <c r="V200" s="34" t="s">
        <v>5092</v>
      </c>
      <c r="W200" s="70" t="s">
        <v>6323</v>
      </c>
      <c r="X200" s="72" t="s">
        <v>132</v>
      </c>
      <c r="Y200" s="72" t="s">
        <v>170</v>
      </c>
    </row>
    <row r="201" ht="409.5" spans="1:25">
      <c r="A201" s="52">
        <v>215</v>
      </c>
      <c r="B201" s="60" t="s">
        <v>117</v>
      </c>
      <c r="C201" s="60" t="s">
        <v>150</v>
      </c>
      <c r="D201" s="76" t="s">
        <v>5092</v>
      </c>
      <c r="E201" s="57" t="s">
        <v>157</v>
      </c>
      <c r="F201" s="28" t="s">
        <v>6150</v>
      </c>
      <c r="G201" s="80">
        <v>45505</v>
      </c>
      <c r="H201" s="80">
        <v>45534</v>
      </c>
      <c r="I201" s="85" t="s">
        <v>124</v>
      </c>
      <c r="J201" s="28" t="s">
        <v>125</v>
      </c>
      <c r="K201" s="67" t="s">
        <v>922</v>
      </c>
      <c r="L201" s="60" t="s">
        <v>81</v>
      </c>
      <c r="M201" s="28">
        <v>12</v>
      </c>
      <c r="N201" s="34" t="s">
        <v>6324</v>
      </c>
      <c r="O201" s="65">
        <v>45531.6777777778</v>
      </c>
      <c r="P201" s="52"/>
      <c r="Q201" s="52"/>
      <c r="R201" s="73"/>
      <c r="S201" s="73"/>
      <c r="T201" s="73"/>
      <c r="U201" s="70" t="s">
        <v>6325</v>
      </c>
      <c r="V201" s="72" t="s">
        <v>5092</v>
      </c>
      <c r="W201" s="70" t="s">
        <v>6326</v>
      </c>
      <c r="X201" s="72" t="s">
        <v>132</v>
      </c>
      <c r="Y201" s="72" t="s">
        <v>498</v>
      </c>
    </row>
    <row r="202" ht="409.5" spans="1:25">
      <c r="A202" s="52">
        <v>216</v>
      </c>
      <c r="B202" s="60" t="s">
        <v>117</v>
      </c>
      <c r="C202" s="60" t="s">
        <v>150</v>
      </c>
      <c r="D202" s="76" t="s">
        <v>5092</v>
      </c>
      <c r="E202" s="57" t="s">
        <v>157</v>
      </c>
      <c r="F202" s="28" t="s">
        <v>6150</v>
      </c>
      <c r="G202" s="80">
        <v>45597</v>
      </c>
      <c r="H202" s="80">
        <v>45626</v>
      </c>
      <c r="I202" s="85" t="s">
        <v>124</v>
      </c>
      <c r="J202" s="28" t="s">
        <v>125</v>
      </c>
      <c r="K202" s="67" t="s">
        <v>922</v>
      </c>
      <c r="L202" s="60" t="s">
        <v>81</v>
      </c>
      <c r="M202" s="28">
        <v>12</v>
      </c>
      <c r="N202" s="34" t="s">
        <v>6324</v>
      </c>
      <c r="O202" s="65">
        <v>45531.6777777778</v>
      </c>
      <c r="P202" s="52"/>
      <c r="Q202" s="52"/>
      <c r="R202" s="73"/>
      <c r="S202" s="73"/>
      <c r="T202" s="73"/>
      <c r="U202" s="70" t="s">
        <v>6325</v>
      </c>
      <c r="V202" s="72" t="s">
        <v>5092</v>
      </c>
      <c r="W202" s="70" t="s">
        <v>6326</v>
      </c>
      <c r="X202" s="72" t="s">
        <v>132</v>
      </c>
      <c r="Y202" s="72" t="s">
        <v>498</v>
      </c>
    </row>
    <row r="203" ht="409.5" spans="1:25">
      <c r="A203" s="52">
        <v>219</v>
      </c>
      <c r="B203" s="60" t="s">
        <v>117</v>
      </c>
      <c r="C203" s="60" t="s">
        <v>150</v>
      </c>
      <c r="D203" s="76" t="s">
        <v>5099</v>
      </c>
      <c r="E203" s="57" t="s">
        <v>157</v>
      </c>
      <c r="F203" s="28" t="s">
        <v>6150</v>
      </c>
      <c r="G203" s="80">
        <v>45323</v>
      </c>
      <c r="H203" s="81">
        <v>45351</v>
      </c>
      <c r="I203" s="85" t="s">
        <v>124</v>
      </c>
      <c r="J203" s="28" t="s">
        <v>125</v>
      </c>
      <c r="K203" s="67" t="s">
        <v>922</v>
      </c>
      <c r="L203" s="60" t="s">
        <v>81</v>
      </c>
      <c r="M203" s="28">
        <v>6</v>
      </c>
      <c r="N203" s="34" t="s">
        <v>6327</v>
      </c>
      <c r="O203" s="65">
        <v>45350.6666666667</v>
      </c>
      <c r="P203" s="35"/>
      <c r="Q203" s="35"/>
      <c r="R203" s="40"/>
      <c r="S203" s="40"/>
      <c r="T203" s="36"/>
      <c r="U203" s="34" t="s">
        <v>6328</v>
      </c>
      <c r="V203" s="34" t="s">
        <v>5099</v>
      </c>
      <c r="W203" s="70" t="s">
        <v>6329</v>
      </c>
      <c r="X203" s="72" t="s">
        <v>132</v>
      </c>
      <c r="Y203" s="72" t="s">
        <v>170</v>
      </c>
    </row>
    <row r="204" ht="409.5" spans="1:25">
      <c r="A204" s="52">
        <v>220</v>
      </c>
      <c r="B204" s="60" t="s">
        <v>117</v>
      </c>
      <c r="C204" s="60" t="s">
        <v>150</v>
      </c>
      <c r="D204" s="76" t="s">
        <v>5099</v>
      </c>
      <c r="E204" s="57" t="s">
        <v>157</v>
      </c>
      <c r="F204" s="28" t="s">
        <v>6150</v>
      </c>
      <c r="G204" s="80">
        <v>45413</v>
      </c>
      <c r="H204" s="80">
        <v>45442</v>
      </c>
      <c r="I204" s="85" t="s">
        <v>124</v>
      </c>
      <c r="J204" s="28" t="s">
        <v>125</v>
      </c>
      <c r="K204" s="67" t="s">
        <v>922</v>
      </c>
      <c r="L204" s="60" t="s">
        <v>81</v>
      </c>
      <c r="M204" s="28">
        <v>6</v>
      </c>
      <c r="N204" s="34" t="s">
        <v>6327</v>
      </c>
      <c r="O204" s="65">
        <v>45350.6666666667</v>
      </c>
      <c r="P204" s="35"/>
      <c r="Q204" s="35"/>
      <c r="R204" s="40"/>
      <c r="S204" s="40"/>
      <c r="T204" s="36"/>
      <c r="U204" s="34" t="s">
        <v>6328</v>
      </c>
      <c r="V204" s="34" t="s">
        <v>5099</v>
      </c>
      <c r="W204" s="70" t="s">
        <v>6329</v>
      </c>
      <c r="X204" s="72" t="s">
        <v>132</v>
      </c>
      <c r="Y204" s="72" t="s">
        <v>170</v>
      </c>
    </row>
    <row r="205" ht="409.5" spans="1:25">
      <c r="A205" s="52">
        <v>221</v>
      </c>
      <c r="B205" s="60" t="s">
        <v>117</v>
      </c>
      <c r="C205" s="60" t="s">
        <v>150</v>
      </c>
      <c r="D205" s="76" t="s">
        <v>5099</v>
      </c>
      <c r="E205" s="57" t="s">
        <v>157</v>
      </c>
      <c r="F205" s="28" t="s">
        <v>6150</v>
      </c>
      <c r="G205" s="80">
        <v>45505</v>
      </c>
      <c r="H205" s="80">
        <v>45534</v>
      </c>
      <c r="I205" s="85" t="s">
        <v>124</v>
      </c>
      <c r="J205" s="28" t="s">
        <v>125</v>
      </c>
      <c r="K205" s="67" t="s">
        <v>922</v>
      </c>
      <c r="L205" s="60" t="s">
        <v>81</v>
      </c>
      <c r="M205" s="28">
        <v>6</v>
      </c>
      <c r="N205" s="34" t="s">
        <v>6330</v>
      </c>
      <c r="O205" s="65">
        <v>45531.6777777778</v>
      </c>
      <c r="P205" s="52"/>
      <c r="Q205" s="52"/>
      <c r="R205" s="73"/>
      <c r="S205" s="73"/>
      <c r="T205" s="73"/>
      <c r="U205" s="70" t="s">
        <v>6331</v>
      </c>
      <c r="V205" s="72" t="s">
        <v>5099</v>
      </c>
      <c r="W205" s="70" t="s">
        <v>6332</v>
      </c>
      <c r="X205" s="72" t="s">
        <v>132</v>
      </c>
      <c r="Y205" s="72" t="s">
        <v>498</v>
      </c>
    </row>
    <row r="206" ht="409.5" spans="1:25">
      <c r="A206" s="52">
        <v>222</v>
      </c>
      <c r="B206" s="60" t="s">
        <v>117</v>
      </c>
      <c r="C206" s="60" t="s">
        <v>150</v>
      </c>
      <c r="D206" s="76" t="s">
        <v>5099</v>
      </c>
      <c r="E206" s="57" t="s">
        <v>157</v>
      </c>
      <c r="F206" s="28" t="s">
        <v>6150</v>
      </c>
      <c r="G206" s="80">
        <v>45597</v>
      </c>
      <c r="H206" s="80">
        <v>45626</v>
      </c>
      <c r="I206" s="85" t="s">
        <v>124</v>
      </c>
      <c r="J206" s="28" t="s">
        <v>125</v>
      </c>
      <c r="K206" s="67" t="s">
        <v>922</v>
      </c>
      <c r="L206" s="60" t="s">
        <v>81</v>
      </c>
      <c r="M206" s="28">
        <v>6</v>
      </c>
      <c r="N206" s="34" t="s">
        <v>6330</v>
      </c>
      <c r="O206" s="65">
        <v>45531.6777777778</v>
      </c>
      <c r="P206" s="52"/>
      <c r="Q206" s="52"/>
      <c r="R206" s="73"/>
      <c r="S206" s="73"/>
      <c r="T206" s="73"/>
      <c r="U206" s="70" t="s">
        <v>6331</v>
      </c>
      <c r="V206" s="72" t="s">
        <v>5099</v>
      </c>
      <c r="W206" s="70" t="s">
        <v>6332</v>
      </c>
      <c r="X206" s="72" t="s">
        <v>132</v>
      </c>
      <c r="Y206" s="72" t="s">
        <v>498</v>
      </c>
    </row>
    <row r="207" ht="409.5" spans="1:25">
      <c r="A207" s="52">
        <v>225</v>
      </c>
      <c r="B207" s="60" t="s">
        <v>117</v>
      </c>
      <c r="C207" s="60" t="s">
        <v>150</v>
      </c>
      <c r="D207" s="76" t="s">
        <v>5106</v>
      </c>
      <c r="E207" s="54" t="s">
        <v>412</v>
      </c>
      <c r="F207" s="28" t="s">
        <v>6150</v>
      </c>
      <c r="G207" s="75">
        <v>45323</v>
      </c>
      <c r="H207" s="75">
        <v>45351</v>
      </c>
      <c r="I207" s="85" t="s">
        <v>124</v>
      </c>
      <c r="J207" s="28" t="s">
        <v>125</v>
      </c>
      <c r="K207" s="67" t="s">
        <v>922</v>
      </c>
      <c r="L207" s="60" t="s">
        <v>81</v>
      </c>
      <c r="M207" s="28">
        <v>9</v>
      </c>
      <c r="N207" s="34" t="s">
        <v>6282</v>
      </c>
      <c r="O207" s="65">
        <v>45350.6666666667</v>
      </c>
      <c r="P207" s="35"/>
      <c r="Q207" s="35"/>
      <c r="R207" s="40"/>
      <c r="S207" s="40"/>
      <c r="T207" s="36"/>
      <c r="U207" s="34" t="s">
        <v>6283</v>
      </c>
      <c r="V207" s="34" t="s">
        <v>5106</v>
      </c>
      <c r="W207" s="70" t="s">
        <v>6284</v>
      </c>
      <c r="X207" s="72" t="s">
        <v>132</v>
      </c>
      <c r="Y207" s="72" t="s">
        <v>170</v>
      </c>
    </row>
    <row r="208" ht="351" spans="1:25">
      <c r="A208" s="52">
        <v>226</v>
      </c>
      <c r="B208" s="60" t="s">
        <v>117</v>
      </c>
      <c r="C208" s="60" t="s">
        <v>150</v>
      </c>
      <c r="D208" s="76" t="s">
        <v>5106</v>
      </c>
      <c r="E208" s="54" t="s">
        <v>412</v>
      </c>
      <c r="F208" s="28" t="s">
        <v>6150</v>
      </c>
      <c r="G208" s="75">
        <v>45413</v>
      </c>
      <c r="H208" s="75">
        <v>45442</v>
      </c>
      <c r="I208" s="85" t="s">
        <v>124</v>
      </c>
      <c r="J208" s="28" t="s">
        <v>125</v>
      </c>
      <c r="K208" s="67" t="s">
        <v>922</v>
      </c>
      <c r="L208" s="60" t="s">
        <v>81</v>
      </c>
      <c r="M208" s="28">
        <v>9</v>
      </c>
      <c r="N208" s="34" t="s">
        <v>6288</v>
      </c>
      <c r="O208" s="65">
        <v>45471.6145833333</v>
      </c>
      <c r="P208" s="35"/>
      <c r="Q208" s="35"/>
      <c r="R208" s="40"/>
      <c r="S208" s="40"/>
      <c r="T208" s="36"/>
      <c r="U208" s="34" t="s">
        <v>6333</v>
      </c>
      <c r="V208" s="34" t="s">
        <v>5106</v>
      </c>
      <c r="W208" s="70" t="s">
        <v>6334</v>
      </c>
      <c r="X208" s="72" t="s">
        <v>132</v>
      </c>
      <c r="Y208" s="72" t="s">
        <v>425</v>
      </c>
    </row>
    <row r="209" ht="36" spans="1:25">
      <c r="A209" s="52">
        <v>227</v>
      </c>
      <c r="B209" s="60" t="s">
        <v>117</v>
      </c>
      <c r="C209" s="60" t="s">
        <v>150</v>
      </c>
      <c r="D209" s="76" t="s">
        <v>5106</v>
      </c>
      <c r="E209" s="54" t="s">
        <v>412</v>
      </c>
      <c r="F209" s="28" t="s">
        <v>6150</v>
      </c>
      <c r="G209" s="75">
        <v>45505</v>
      </c>
      <c r="H209" s="75">
        <v>45534</v>
      </c>
      <c r="I209" s="85" t="s">
        <v>124</v>
      </c>
      <c r="J209" s="28" t="s">
        <v>125</v>
      </c>
      <c r="K209" s="67" t="s">
        <v>922</v>
      </c>
      <c r="L209" s="60" t="s">
        <v>81</v>
      </c>
      <c r="M209" s="28">
        <v>9</v>
      </c>
      <c r="N209" s="34" t="s">
        <v>6335</v>
      </c>
      <c r="O209" s="65">
        <v>45531.6777777778</v>
      </c>
      <c r="P209" s="52"/>
      <c r="Q209" s="52"/>
      <c r="R209" s="73"/>
      <c r="S209" s="73"/>
      <c r="T209" s="73"/>
      <c r="U209" s="72" t="s">
        <v>6336</v>
      </c>
      <c r="V209" s="72" t="s">
        <v>5106</v>
      </c>
      <c r="W209" s="72" t="s">
        <v>6337</v>
      </c>
      <c r="X209" s="72" t="s">
        <v>132</v>
      </c>
      <c r="Y209" s="72" t="s">
        <v>498</v>
      </c>
    </row>
    <row r="210" spans="1:25">
      <c r="A210" s="52">
        <v>228</v>
      </c>
      <c r="B210" s="60" t="s">
        <v>117</v>
      </c>
      <c r="C210" s="60" t="s">
        <v>150</v>
      </c>
      <c r="D210" s="76" t="s">
        <v>5106</v>
      </c>
      <c r="E210" s="54" t="s">
        <v>412</v>
      </c>
      <c r="F210" s="28" t="s">
        <v>6150</v>
      </c>
      <c r="G210" s="75">
        <v>45597</v>
      </c>
      <c r="H210" s="75">
        <v>45626</v>
      </c>
      <c r="I210" s="85" t="s">
        <v>124</v>
      </c>
      <c r="J210" s="28" t="s">
        <v>125</v>
      </c>
      <c r="K210" s="67" t="s">
        <v>922</v>
      </c>
      <c r="L210" s="60" t="s">
        <v>81</v>
      </c>
      <c r="M210" s="28">
        <v>9</v>
      </c>
      <c r="N210" s="34"/>
      <c r="O210" s="65"/>
      <c r="P210" s="52"/>
      <c r="Q210" s="52"/>
      <c r="R210" s="73"/>
      <c r="S210" s="73"/>
      <c r="T210" s="73"/>
      <c r="U210" s="72"/>
      <c r="V210" s="72"/>
      <c r="W210" s="72"/>
      <c r="X210" s="72"/>
      <c r="Y210" s="72"/>
    </row>
    <row r="211" ht="409.5" spans="1:25">
      <c r="A211" s="52">
        <v>231</v>
      </c>
      <c r="B211" s="60" t="s">
        <v>117</v>
      </c>
      <c r="C211" s="60" t="s">
        <v>150</v>
      </c>
      <c r="D211" s="76" t="s">
        <v>5110</v>
      </c>
      <c r="E211" s="57" t="s">
        <v>157</v>
      </c>
      <c r="F211" s="28" t="s">
        <v>6150</v>
      </c>
      <c r="G211" s="75">
        <v>45323</v>
      </c>
      <c r="H211" s="75">
        <v>45323</v>
      </c>
      <c r="I211" s="85" t="s">
        <v>124</v>
      </c>
      <c r="J211" s="28" t="s">
        <v>125</v>
      </c>
      <c r="K211" s="67" t="s">
        <v>922</v>
      </c>
      <c r="L211" s="60" t="s">
        <v>81</v>
      </c>
      <c r="M211" s="28">
        <v>6</v>
      </c>
      <c r="N211" s="34" t="s">
        <v>6297</v>
      </c>
      <c r="O211" s="65">
        <v>45350.6666666667</v>
      </c>
      <c r="P211" s="35"/>
      <c r="Q211" s="35"/>
      <c r="R211" s="40"/>
      <c r="S211" s="40"/>
      <c r="T211" s="36"/>
      <c r="U211" s="34" t="s">
        <v>6298</v>
      </c>
      <c r="V211" s="34" t="s">
        <v>5110</v>
      </c>
      <c r="W211" s="70" t="s">
        <v>6299</v>
      </c>
      <c r="X211" s="72" t="s">
        <v>132</v>
      </c>
      <c r="Y211" s="72" t="s">
        <v>170</v>
      </c>
    </row>
    <row r="212" ht="409.5" spans="1:25">
      <c r="A212" s="52">
        <v>232</v>
      </c>
      <c r="B212" s="60" t="s">
        <v>117</v>
      </c>
      <c r="C212" s="60" t="s">
        <v>150</v>
      </c>
      <c r="D212" s="76" t="s">
        <v>5110</v>
      </c>
      <c r="E212" s="57" t="s">
        <v>157</v>
      </c>
      <c r="F212" s="28" t="s">
        <v>6150</v>
      </c>
      <c r="G212" s="75">
        <v>45383</v>
      </c>
      <c r="H212" s="75">
        <v>45383</v>
      </c>
      <c r="I212" s="85" t="s">
        <v>124</v>
      </c>
      <c r="J212" s="28" t="s">
        <v>125</v>
      </c>
      <c r="K212" s="67" t="s">
        <v>922</v>
      </c>
      <c r="L212" s="60" t="s">
        <v>81</v>
      </c>
      <c r="M212" s="28">
        <v>6</v>
      </c>
      <c r="N212" s="34" t="s">
        <v>6297</v>
      </c>
      <c r="O212" s="65">
        <v>45350.6666666667</v>
      </c>
      <c r="P212" s="35"/>
      <c r="Q212" s="35"/>
      <c r="R212" s="40"/>
      <c r="S212" s="40"/>
      <c r="T212" s="36"/>
      <c r="U212" s="34" t="s">
        <v>6298</v>
      </c>
      <c r="V212" s="34" t="s">
        <v>5110</v>
      </c>
      <c r="W212" s="70" t="s">
        <v>6299</v>
      </c>
      <c r="X212" s="72" t="s">
        <v>132</v>
      </c>
      <c r="Y212" s="72" t="s">
        <v>170</v>
      </c>
    </row>
    <row r="213" ht="409.5" spans="1:25">
      <c r="A213" s="52">
        <v>233</v>
      </c>
      <c r="B213" s="60" t="s">
        <v>117</v>
      </c>
      <c r="C213" s="60" t="s">
        <v>150</v>
      </c>
      <c r="D213" s="76" t="s">
        <v>5110</v>
      </c>
      <c r="E213" s="57" t="s">
        <v>157</v>
      </c>
      <c r="F213" s="28" t="s">
        <v>6150</v>
      </c>
      <c r="G213" s="75">
        <v>45444</v>
      </c>
      <c r="H213" s="75">
        <v>45444</v>
      </c>
      <c r="I213" s="85" t="s">
        <v>124</v>
      </c>
      <c r="J213" s="28" t="s">
        <v>125</v>
      </c>
      <c r="K213" s="67" t="s">
        <v>922</v>
      </c>
      <c r="L213" s="60" t="s">
        <v>81</v>
      </c>
      <c r="M213" s="28">
        <v>6</v>
      </c>
      <c r="N213" s="34" t="s">
        <v>6297</v>
      </c>
      <c r="O213" s="65">
        <v>45350.6666666667</v>
      </c>
      <c r="P213" s="35"/>
      <c r="Q213" s="35"/>
      <c r="R213" s="40"/>
      <c r="S213" s="40"/>
      <c r="T213" s="36"/>
      <c r="U213" s="34" t="s">
        <v>6298</v>
      </c>
      <c r="V213" s="34" t="s">
        <v>5110</v>
      </c>
      <c r="W213" s="70" t="s">
        <v>6299</v>
      </c>
      <c r="X213" s="71" t="s">
        <v>132</v>
      </c>
      <c r="Y213" s="71" t="s">
        <v>170</v>
      </c>
    </row>
    <row r="214" ht="409.5" spans="1:25">
      <c r="A214" s="52">
        <v>234</v>
      </c>
      <c r="B214" s="60" t="s">
        <v>117</v>
      </c>
      <c r="C214" s="60" t="s">
        <v>150</v>
      </c>
      <c r="D214" s="76" t="s">
        <v>5110</v>
      </c>
      <c r="E214" s="57" t="s">
        <v>157</v>
      </c>
      <c r="F214" s="28" t="s">
        <v>6150</v>
      </c>
      <c r="G214" s="75">
        <v>45505</v>
      </c>
      <c r="H214" s="75">
        <v>45505</v>
      </c>
      <c r="I214" s="85" t="s">
        <v>124</v>
      </c>
      <c r="J214" s="28" t="s">
        <v>125</v>
      </c>
      <c r="K214" s="67" t="s">
        <v>922</v>
      </c>
      <c r="L214" s="60" t="s">
        <v>81</v>
      </c>
      <c r="M214" s="28">
        <v>6</v>
      </c>
      <c r="N214" s="34" t="s">
        <v>6300</v>
      </c>
      <c r="O214" s="65">
        <v>45532.4861111111</v>
      </c>
      <c r="P214" s="52"/>
      <c r="Q214" s="52"/>
      <c r="R214" s="73"/>
      <c r="S214" s="73"/>
      <c r="T214" s="73"/>
      <c r="U214" s="70" t="s">
        <v>6301</v>
      </c>
      <c r="V214" s="72" t="s">
        <v>5110</v>
      </c>
      <c r="W214" s="70" t="s">
        <v>6302</v>
      </c>
      <c r="X214" s="72" t="s">
        <v>132</v>
      </c>
      <c r="Y214" s="72" t="s">
        <v>498</v>
      </c>
    </row>
    <row r="215" ht="409.5" spans="1:25">
      <c r="A215" s="52">
        <v>235</v>
      </c>
      <c r="B215" s="60" t="s">
        <v>117</v>
      </c>
      <c r="C215" s="60" t="s">
        <v>150</v>
      </c>
      <c r="D215" s="76" t="s">
        <v>5110</v>
      </c>
      <c r="E215" s="57" t="s">
        <v>157</v>
      </c>
      <c r="F215" s="28" t="s">
        <v>6150</v>
      </c>
      <c r="G215" s="75">
        <v>45566</v>
      </c>
      <c r="H215" s="75">
        <v>45567</v>
      </c>
      <c r="I215" s="85" t="s">
        <v>124</v>
      </c>
      <c r="J215" s="28" t="s">
        <v>125</v>
      </c>
      <c r="K215" s="67" t="s">
        <v>922</v>
      </c>
      <c r="L215" s="60" t="s">
        <v>81</v>
      </c>
      <c r="M215" s="28">
        <v>6</v>
      </c>
      <c r="N215" s="34" t="s">
        <v>6300</v>
      </c>
      <c r="O215" s="65">
        <v>45532.4861111111</v>
      </c>
      <c r="P215" s="52"/>
      <c r="Q215" s="52"/>
      <c r="R215" s="73"/>
      <c r="S215" s="73"/>
      <c r="T215" s="73"/>
      <c r="U215" s="70" t="s">
        <v>6301</v>
      </c>
      <c r="V215" s="72" t="s">
        <v>5110</v>
      </c>
      <c r="W215" s="70" t="s">
        <v>6302</v>
      </c>
      <c r="X215" s="72" t="s">
        <v>132</v>
      </c>
      <c r="Y215" s="72" t="s">
        <v>498</v>
      </c>
    </row>
    <row r="216" ht="409.5" spans="1:25">
      <c r="A216" s="52">
        <v>236</v>
      </c>
      <c r="B216" s="60" t="s">
        <v>117</v>
      </c>
      <c r="C216" s="60" t="s">
        <v>150</v>
      </c>
      <c r="D216" s="76" t="s">
        <v>5110</v>
      </c>
      <c r="E216" s="57" t="s">
        <v>157</v>
      </c>
      <c r="F216" s="28" t="s">
        <v>6150</v>
      </c>
      <c r="G216" s="75">
        <v>45627</v>
      </c>
      <c r="H216" s="75">
        <v>45628</v>
      </c>
      <c r="I216" s="85" t="s">
        <v>124</v>
      </c>
      <c r="J216" s="28" t="s">
        <v>125</v>
      </c>
      <c r="K216" s="67" t="s">
        <v>922</v>
      </c>
      <c r="L216" s="60" t="s">
        <v>81</v>
      </c>
      <c r="M216" s="28">
        <v>6</v>
      </c>
      <c r="N216" s="34" t="s">
        <v>6300</v>
      </c>
      <c r="O216" s="65">
        <v>45532.4861111111</v>
      </c>
      <c r="P216" s="52"/>
      <c r="Q216" s="52"/>
      <c r="R216" s="73"/>
      <c r="S216" s="73"/>
      <c r="T216" s="73"/>
      <c r="U216" s="70" t="s">
        <v>6301</v>
      </c>
      <c r="V216" s="72" t="s">
        <v>5110</v>
      </c>
      <c r="W216" s="70" t="s">
        <v>6302</v>
      </c>
      <c r="X216" s="72" t="s">
        <v>132</v>
      </c>
      <c r="Y216" s="72" t="s">
        <v>498</v>
      </c>
    </row>
    <row r="217" ht="409.5" spans="1:25">
      <c r="A217" s="52">
        <v>237</v>
      </c>
      <c r="B217" s="60" t="s">
        <v>117</v>
      </c>
      <c r="C217" s="60" t="s">
        <v>150</v>
      </c>
      <c r="D217" s="76" t="s">
        <v>5117</v>
      </c>
      <c r="E217" s="57" t="s">
        <v>157</v>
      </c>
      <c r="F217" s="28" t="s">
        <v>6150</v>
      </c>
      <c r="G217" s="75">
        <v>45323</v>
      </c>
      <c r="H217" s="75">
        <v>45323</v>
      </c>
      <c r="I217" s="85" t="s">
        <v>124</v>
      </c>
      <c r="J217" s="28" t="s">
        <v>125</v>
      </c>
      <c r="K217" s="67" t="s">
        <v>922</v>
      </c>
      <c r="L217" s="60" t="s">
        <v>81</v>
      </c>
      <c r="M217" s="28">
        <v>6</v>
      </c>
      <c r="N217" s="34" t="s">
        <v>6297</v>
      </c>
      <c r="O217" s="65">
        <v>45350.6666666667</v>
      </c>
      <c r="P217" s="35"/>
      <c r="Q217" s="35"/>
      <c r="R217" s="40"/>
      <c r="S217" s="40"/>
      <c r="T217" s="36"/>
      <c r="U217" s="34" t="s">
        <v>6298</v>
      </c>
      <c r="V217" s="34" t="s">
        <v>5117</v>
      </c>
      <c r="W217" s="70" t="s">
        <v>6299</v>
      </c>
      <c r="X217" s="72" t="s">
        <v>132</v>
      </c>
      <c r="Y217" s="72" t="s">
        <v>170</v>
      </c>
    </row>
    <row r="218" ht="409.5" spans="1:25">
      <c r="A218" s="52">
        <v>238</v>
      </c>
      <c r="B218" s="60" t="s">
        <v>117</v>
      </c>
      <c r="C218" s="60" t="s">
        <v>150</v>
      </c>
      <c r="D218" s="76" t="s">
        <v>5117</v>
      </c>
      <c r="E218" s="57" t="s">
        <v>157</v>
      </c>
      <c r="F218" s="28" t="s">
        <v>6150</v>
      </c>
      <c r="G218" s="75">
        <v>45383</v>
      </c>
      <c r="H218" s="75">
        <v>45383</v>
      </c>
      <c r="I218" s="85" t="s">
        <v>124</v>
      </c>
      <c r="J218" s="28" t="s">
        <v>125</v>
      </c>
      <c r="K218" s="67" t="s">
        <v>922</v>
      </c>
      <c r="L218" s="60" t="s">
        <v>81</v>
      </c>
      <c r="M218" s="28">
        <v>6</v>
      </c>
      <c r="N218" s="34" t="s">
        <v>6297</v>
      </c>
      <c r="O218" s="65">
        <v>45350.6666666667</v>
      </c>
      <c r="P218" s="35"/>
      <c r="Q218" s="35"/>
      <c r="R218" s="40"/>
      <c r="S218" s="40"/>
      <c r="T218" s="36"/>
      <c r="U218" s="34" t="s">
        <v>6298</v>
      </c>
      <c r="V218" s="34" t="s">
        <v>5117</v>
      </c>
      <c r="W218" s="70" t="s">
        <v>6299</v>
      </c>
      <c r="X218" s="72" t="s">
        <v>132</v>
      </c>
      <c r="Y218" s="72" t="s">
        <v>170</v>
      </c>
    </row>
    <row r="219" ht="409.5" spans="1:25">
      <c r="A219" s="52">
        <v>239</v>
      </c>
      <c r="B219" s="60" t="s">
        <v>117</v>
      </c>
      <c r="C219" s="60" t="s">
        <v>150</v>
      </c>
      <c r="D219" s="76" t="s">
        <v>5117</v>
      </c>
      <c r="E219" s="57" t="s">
        <v>157</v>
      </c>
      <c r="F219" s="28" t="s">
        <v>6150</v>
      </c>
      <c r="G219" s="75">
        <v>45444</v>
      </c>
      <c r="H219" s="75">
        <v>45444</v>
      </c>
      <c r="I219" s="85" t="s">
        <v>124</v>
      </c>
      <c r="J219" s="28" t="s">
        <v>125</v>
      </c>
      <c r="K219" s="67" t="s">
        <v>922</v>
      </c>
      <c r="L219" s="60" t="s">
        <v>81</v>
      </c>
      <c r="M219" s="28">
        <v>6</v>
      </c>
      <c r="N219" s="34" t="s">
        <v>6297</v>
      </c>
      <c r="O219" s="65">
        <v>45350.6666666667</v>
      </c>
      <c r="P219" s="35"/>
      <c r="Q219" s="35"/>
      <c r="R219" s="40"/>
      <c r="S219" s="40"/>
      <c r="T219" s="36"/>
      <c r="U219" s="34" t="s">
        <v>6298</v>
      </c>
      <c r="V219" s="34" t="s">
        <v>5117</v>
      </c>
      <c r="W219" s="70" t="s">
        <v>6299</v>
      </c>
      <c r="X219" s="71" t="s">
        <v>132</v>
      </c>
      <c r="Y219" s="71" t="s">
        <v>170</v>
      </c>
    </row>
    <row r="220" ht="409.5" spans="1:25">
      <c r="A220" s="52">
        <v>240</v>
      </c>
      <c r="B220" s="60" t="s">
        <v>117</v>
      </c>
      <c r="C220" s="60" t="s">
        <v>150</v>
      </c>
      <c r="D220" s="76" t="s">
        <v>5117</v>
      </c>
      <c r="E220" s="57" t="s">
        <v>157</v>
      </c>
      <c r="F220" s="28" t="s">
        <v>6150</v>
      </c>
      <c r="G220" s="75">
        <v>45505</v>
      </c>
      <c r="H220" s="75">
        <v>45505</v>
      </c>
      <c r="I220" s="85" t="s">
        <v>124</v>
      </c>
      <c r="J220" s="28" t="s">
        <v>125</v>
      </c>
      <c r="K220" s="67" t="s">
        <v>922</v>
      </c>
      <c r="L220" s="60" t="s">
        <v>81</v>
      </c>
      <c r="M220" s="28">
        <v>6</v>
      </c>
      <c r="N220" s="34" t="s">
        <v>6300</v>
      </c>
      <c r="O220" s="65">
        <v>45532.4861111111</v>
      </c>
      <c r="P220" s="52"/>
      <c r="Q220" s="52"/>
      <c r="R220" s="73"/>
      <c r="S220" s="73"/>
      <c r="T220" s="73"/>
      <c r="U220" s="70" t="s">
        <v>6301</v>
      </c>
      <c r="V220" s="72" t="s">
        <v>5117</v>
      </c>
      <c r="W220" s="70" t="s">
        <v>6302</v>
      </c>
      <c r="X220" s="72" t="s">
        <v>132</v>
      </c>
      <c r="Y220" s="72" t="s">
        <v>498</v>
      </c>
    </row>
    <row r="221" ht="409.5" spans="1:25">
      <c r="A221" s="52">
        <v>241</v>
      </c>
      <c r="B221" s="60" t="s">
        <v>117</v>
      </c>
      <c r="C221" s="60" t="s">
        <v>150</v>
      </c>
      <c r="D221" s="76" t="s">
        <v>5117</v>
      </c>
      <c r="E221" s="57" t="s">
        <v>157</v>
      </c>
      <c r="F221" s="28" t="s">
        <v>6150</v>
      </c>
      <c r="G221" s="75">
        <v>45566</v>
      </c>
      <c r="H221" s="75">
        <v>45567</v>
      </c>
      <c r="I221" s="85" t="s">
        <v>124</v>
      </c>
      <c r="J221" s="28" t="s">
        <v>125</v>
      </c>
      <c r="K221" s="67" t="s">
        <v>922</v>
      </c>
      <c r="L221" s="60" t="s">
        <v>81</v>
      </c>
      <c r="M221" s="28">
        <v>6</v>
      </c>
      <c r="N221" s="34" t="s">
        <v>6300</v>
      </c>
      <c r="O221" s="65">
        <v>45532.4861111111</v>
      </c>
      <c r="P221" s="52"/>
      <c r="Q221" s="52"/>
      <c r="R221" s="73"/>
      <c r="S221" s="73"/>
      <c r="T221" s="73"/>
      <c r="U221" s="70" t="s">
        <v>6301</v>
      </c>
      <c r="V221" s="72" t="s">
        <v>5117</v>
      </c>
      <c r="W221" s="70" t="s">
        <v>6302</v>
      </c>
      <c r="X221" s="72" t="s">
        <v>132</v>
      </c>
      <c r="Y221" s="72" t="s">
        <v>498</v>
      </c>
    </row>
    <row r="222" ht="409.5" spans="1:25">
      <c r="A222" s="52">
        <v>242</v>
      </c>
      <c r="B222" s="60" t="s">
        <v>117</v>
      </c>
      <c r="C222" s="60" t="s">
        <v>150</v>
      </c>
      <c r="D222" s="76" t="s">
        <v>5117</v>
      </c>
      <c r="E222" s="57" t="s">
        <v>157</v>
      </c>
      <c r="F222" s="28" t="s">
        <v>6150</v>
      </c>
      <c r="G222" s="75">
        <v>45627</v>
      </c>
      <c r="H222" s="75">
        <v>45628</v>
      </c>
      <c r="I222" s="85" t="s">
        <v>124</v>
      </c>
      <c r="J222" s="28" t="s">
        <v>125</v>
      </c>
      <c r="K222" s="67" t="s">
        <v>922</v>
      </c>
      <c r="L222" s="60" t="s">
        <v>81</v>
      </c>
      <c r="M222" s="28">
        <v>6</v>
      </c>
      <c r="N222" s="34" t="s">
        <v>6300</v>
      </c>
      <c r="O222" s="65">
        <v>45532.4861111111</v>
      </c>
      <c r="P222" s="52"/>
      <c r="Q222" s="52"/>
      <c r="R222" s="73"/>
      <c r="S222" s="73"/>
      <c r="T222" s="73"/>
      <c r="U222" s="70" t="s">
        <v>6301</v>
      </c>
      <c r="V222" s="72" t="s">
        <v>5117</v>
      </c>
      <c r="W222" s="70" t="s">
        <v>6302</v>
      </c>
      <c r="X222" s="72" t="s">
        <v>132</v>
      </c>
      <c r="Y222" s="72" t="s">
        <v>498</v>
      </c>
    </row>
    <row r="223" ht="36" spans="1:25">
      <c r="A223" s="52">
        <v>243</v>
      </c>
      <c r="B223" s="60" t="s">
        <v>117</v>
      </c>
      <c r="C223" s="60" t="s">
        <v>363</v>
      </c>
      <c r="D223" s="83" t="s">
        <v>1041</v>
      </c>
      <c r="E223" s="54" t="s">
        <v>412</v>
      </c>
      <c r="F223" s="28" t="s">
        <v>6150</v>
      </c>
      <c r="G223" s="75">
        <v>45323</v>
      </c>
      <c r="H223" s="75">
        <v>45323</v>
      </c>
      <c r="I223" s="85" t="s">
        <v>124</v>
      </c>
      <c r="J223" s="28" t="s">
        <v>125</v>
      </c>
      <c r="K223" s="67" t="s">
        <v>922</v>
      </c>
      <c r="L223" s="60" t="s">
        <v>81</v>
      </c>
      <c r="M223" s="28">
        <v>24</v>
      </c>
      <c r="N223" s="34" t="s">
        <v>6338</v>
      </c>
      <c r="O223" s="65">
        <v>45350.6798611111</v>
      </c>
      <c r="P223" s="35"/>
      <c r="Q223" s="35"/>
      <c r="R223" s="40"/>
      <c r="S223" s="40"/>
      <c r="T223" s="36"/>
      <c r="U223" s="34" t="s">
        <v>6339</v>
      </c>
      <c r="V223" s="34" t="s">
        <v>1041</v>
      </c>
      <c r="W223" s="72" t="s">
        <v>6340</v>
      </c>
      <c r="X223" s="72" t="s">
        <v>132</v>
      </c>
      <c r="Y223" s="72" t="s">
        <v>170</v>
      </c>
    </row>
    <row r="224" ht="36" spans="1:25">
      <c r="A224" s="52">
        <v>244</v>
      </c>
      <c r="B224" s="60" t="s">
        <v>117</v>
      </c>
      <c r="C224" s="60" t="s">
        <v>363</v>
      </c>
      <c r="D224" s="83" t="s">
        <v>1041</v>
      </c>
      <c r="E224" s="54" t="s">
        <v>412</v>
      </c>
      <c r="F224" s="28" t="s">
        <v>6150</v>
      </c>
      <c r="G224" s="75">
        <v>45383</v>
      </c>
      <c r="H224" s="75">
        <v>45383</v>
      </c>
      <c r="I224" s="85" t="s">
        <v>124</v>
      </c>
      <c r="J224" s="28" t="s">
        <v>125</v>
      </c>
      <c r="K224" s="67" t="s">
        <v>922</v>
      </c>
      <c r="L224" s="60" t="s">
        <v>81</v>
      </c>
      <c r="M224" s="28">
        <v>24</v>
      </c>
      <c r="N224" s="34" t="s">
        <v>6341</v>
      </c>
      <c r="O224" s="65">
        <v>45405.4965277778</v>
      </c>
      <c r="P224" s="35"/>
      <c r="Q224" s="35"/>
      <c r="R224" s="40"/>
      <c r="S224" s="40"/>
      <c r="T224" s="36"/>
      <c r="U224" s="34" t="s">
        <v>6342</v>
      </c>
      <c r="V224" s="34" t="s">
        <v>1041</v>
      </c>
      <c r="W224" s="72" t="s">
        <v>6343</v>
      </c>
      <c r="X224" s="72" t="s">
        <v>132</v>
      </c>
      <c r="Y224" s="72" t="s">
        <v>144</v>
      </c>
    </row>
    <row r="225" ht="36" spans="1:25">
      <c r="A225" s="52">
        <v>245</v>
      </c>
      <c r="B225" s="60" t="s">
        <v>117</v>
      </c>
      <c r="C225" s="60" t="s">
        <v>363</v>
      </c>
      <c r="D225" s="83" t="s">
        <v>1041</v>
      </c>
      <c r="E225" s="54" t="s">
        <v>412</v>
      </c>
      <c r="F225" s="28" t="s">
        <v>6150</v>
      </c>
      <c r="G225" s="75">
        <v>45444</v>
      </c>
      <c r="H225" s="75">
        <v>45444</v>
      </c>
      <c r="I225" s="85" t="s">
        <v>124</v>
      </c>
      <c r="J225" s="28" t="s">
        <v>125</v>
      </c>
      <c r="K225" s="67" t="s">
        <v>922</v>
      </c>
      <c r="L225" s="60" t="s">
        <v>81</v>
      </c>
      <c r="M225" s="28">
        <v>24</v>
      </c>
      <c r="N225" s="34" t="s">
        <v>6344</v>
      </c>
      <c r="O225" s="65">
        <v>45469.6548611111</v>
      </c>
      <c r="P225" s="35"/>
      <c r="Q225" s="35"/>
      <c r="R225" s="40"/>
      <c r="S225" s="40"/>
      <c r="T225" s="36"/>
      <c r="U225" s="34" t="s">
        <v>6345</v>
      </c>
      <c r="V225" s="34" t="s">
        <v>1041</v>
      </c>
      <c r="W225" s="72" t="s">
        <v>6346</v>
      </c>
      <c r="X225" s="71" t="s">
        <v>132</v>
      </c>
      <c r="Y225" s="71" t="s">
        <v>425</v>
      </c>
    </row>
    <row r="226" ht="36" spans="1:25">
      <c r="A226" s="52">
        <v>246</v>
      </c>
      <c r="B226" s="60" t="s">
        <v>117</v>
      </c>
      <c r="C226" s="60" t="s">
        <v>363</v>
      </c>
      <c r="D226" s="83" t="s">
        <v>1041</v>
      </c>
      <c r="E226" s="54" t="s">
        <v>412</v>
      </c>
      <c r="F226" s="28" t="s">
        <v>6150</v>
      </c>
      <c r="G226" s="75">
        <v>45505</v>
      </c>
      <c r="H226" s="75">
        <v>45505</v>
      </c>
      <c r="I226" s="85" t="s">
        <v>124</v>
      </c>
      <c r="J226" s="28" t="s">
        <v>125</v>
      </c>
      <c r="K226" s="67" t="s">
        <v>922</v>
      </c>
      <c r="L226" s="60" t="s">
        <v>81</v>
      </c>
      <c r="M226" s="28">
        <v>24</v>
      </c>
      <c r="N226" s="34" t="s">
        <v>6347</v>
      </c>
      <c r="O226" s="65">
        <v>45532.6965277778</v>
      </c>
      <c r="P226" s="52"/>
      <c r="Q226" s="52"/>
      <c r="R226" s="73"/>
      <c r="S226" s="73"/>
      <c r="T226" s="73"/>
      <c r="U226" s="72" t="s">
        <v>6348</v>
      </c>
      <c r="V226" s="72" t="s">
        <v>1041</v>
      </c>
      <c r="W226" s="72" t="s">
        <v>6349</v>
      </c>
      <c r="X226" s="72" t="s">
        <v>132</v>
      </c>
      <c r="Y226" s="72" t="s">
        <v>498</v>
      </c>
    </row>
    <row r="227" ht="36" spans="1:25">
      <c r="A227" s="52">
        <v>247</v>
      </c>
      <c r="B227" s="60" t="s">
        <v>117</v>
      </c>
      <c r="C227" s="60" t="s">
        <v>363</v>
      </c>
      <c r="D227" s="83" t="s">
        <v>1041</v>
      </c>
      <c r="E227" s="54" t="s">
        <v>412</v>
      </c>
      <c r="F227" s="28" t="s">
        <v>6150</v>
      </c>
      <c r="G227" s="75">
        <v>45566</v>
      </c>
      <c r="H227" s="75">
        <v>45567</v>
      </c>
      <c r="I227" s="85" t="s">
        <v>124</v>
      </c>
      <c r="J227" s="28" t="s">
        <v>125</v>
      </c>
      <c r="K227" s="67" t="s">
        <v>922</v>
      </c>
      <c r="L227" s="60" t="s">
        <v>81</v>
      </c>
      <c r="M227" s="28">
        <v>24</v>
      </c>
      <c r="N227" s="34" t="s">
        <v>5692</v>
      </c>
      <c r="O227" s="65">
        <v>45589.7083333333</v>
      </c>
      <c r="P227" s="52"/>
      <c r="Q227" s="52"/>
      <c r="R227" s="73"/>
      <c r="S227" s="73"/>
      <c r="T227" s="73"/>
      <c r="U227" s="72" t="s">
        <v>6350</v>
      </c>
      <c r="V227" s="72" t="s">
        <v>1041</v>
      </c>
      <c r="W227" s="72" t="s">
        <v>6351</v>
      </c>
      <c r="X227" s="72" t="s">
        <v>132</v>
      </c>
      <c r="Y227" s="72" t="s">
        <v>3620</v>
      </c>
    </row>
    <row r="228" spans="1:25">
      <c r="A228" s="52">
        <v>248</v>
      </c>
      <c r="B228" s="60" t="s">
        <v>117</v>
      </c>
      <c r="C228" s="60" t="s">
        <v>363</v>
      </c>
      <c r="D228" s="83" t="s">
        <v>1041</v>
      </c>
      <c r="E228" s="54" t="s">
        <v>412</v>
      </c>
      <c r="F228" s="28" t="s">
        <v>6150</v>
      </c>
      <c r="G228" s="75">
        <v>45627</v>
      </c>
      <c r="H228" s="75">
        <v>45628</v>
      </c>
      <c r="I228" s="85" t="s">
        <v>124</v>
      </c>
      <c r="J228" s="28" t="s">
        <v>125</v>
      </c>
      <c r="K228" s="67" t="s">
        <v>922</v>
      </c>
      <c r="L228" s="60" t="s">
        <v>81</v>
      </c>
      <c r="M228" s="28">
        <v>24</v>
      </c>
      <c r="N228" s="34"/>
      <c r="O228" s="65"/>
      <c r="P228" s="52"/>
      <c r="Q228" s="52"/>
      <c r="R228" s="73"/>
      <c r="S228" s="73"/>
      <c r="T228" s="73"/>
      <c r="U228" s="72"/>
      <c r="V228" s="72"/>
      <c r="W228" s="72"/>
      <c r="X228" s="72"/>
      <c r="Y228" s="72"/>
    </row>
    <row r="229" ht="36" spans="1:25">
      <c r="A229" s="52">
        <v>249</v>
      </c>
      <c r="B229" s="60" t="s">
        <v>117</v>
      </c>
      <c r="C229" s="60" t="s">
        <v>363</v>
      </c>
      <c r="D229" s="83" t="s">
        <v>1051</v>
      </c>
      <c r="E229" s="54" t="s">
        <v>412</v>
      </c>
      <c r="F229" s="28" t="s">
        <v>6150</v>
      </c>
      <c r="G229" s="75">
        <v>45323</v>
      </c>
      <c r="H229" s="75">
        <v>45323</v>
      </c>
      <c r="I229" s="85" t="s">
        <v>124</v>
      </c>
      <c r="J229" s="28" t="s">
        <v>125</v>
      </c>
      <c r="K229" s="67" t="s">
        <v>922</v>
      </c>
      <c r="L229" s="60" t="s">
        <v>81</v>
      </c>
      <c r="M229" s="28">
        <v>24</v>
      </c>
      <c r="N229" s="34" t="s">
        <v>6338</v>
      </c>
      <c r="O229" s="65">
        <v>45350.6798611111</v>
      </c>
      <c r="P229" s="35"/>
      <c r="Q229" s="35"/>
      <c r="R229" s="40"/>
      <c r="S229" s="40"/>
      <c r="T229" s="36"/>
      <c r="U229" s="34" t="s">
        <v>6339</v>
      </c>
      <c r="V229" s="34" t="s">
        <v>1051</v>
      </c>
      <c r="W229" s="72" t="s">
        <v>6340</v>
      </c>
      <c r="X229" s="72" t="s">
        <v>132</v>
      </c>
      <c r="Y229" s="72" t="s">
        <v>170</v>
      </c>
    </row>
    <row r="230" ht="36" spans="1:25">
      <c r="A230" s="52">
        <v>250</v>
      </c>
      <c r="B230" s="60" t="s">
        <v>117</v>
      </c>
      <c r="C230" s="60" t="s">
        <v>363</v>
      </c>
      <c r="D230" s="83" t="s">
        <v>1051</v>
      </c>
      <c r="E230" s="54" t="s">
        <v>412</v>
      </c>
      <c r="F230" s="28" t="s">
        <v>6150</v>
      </c>
      <c r="G230" s="75">
        <v>45383</v>
      </c>
      <c r="H230" s="75">
        <v>45383</v>
      </c>
      <c r="I230" s="85" t="s">
        <v>124</v>
      </c>
      <c r="J230" s="28" t="s">
        <v>125</v>
      </c>
      <c r="K230" s="67" t="s">
        <v>922</v>
      </c>
      <c r="L230" s="60" t="s">
        <v>81</v>
      </c>
      <c r="M230" s="28">
        <v>24</v>
      </c>
      <c r="N230" s="34" t="s">
        <v>6341</v>
      </c>
      <c r="O230" s="65">
        <v>45405.4965277778</v>
      </c>
      <c r="P230" s="35"/>
      <c r="Q230" s="35"/>
      <c r="R230" s="40"/>
      <c r="S230" s="40"/>
      <c r="T230" s="36"/>
      <c r="U230" s="34" t="s">
        <v>6342</v>
      </c>
      <c r="V230" s="34" t="s">
        <v>1051</v>
      </c>
      <c r="W230" s="72" t="s">
        <v>6343</v>
      </c>
      <c r="X230" s="72" t="s">
        <v>132</v>
      </c>
      <c r="Y230" s="72" t="s">
        <v>144</v>
      </c>
    </row>
    <row r="231" ht="36" spans="1:25">
      <c r="A231" s="52">
        <v>251</v>
      </c>
      <c r="B231" s="60" t="s">
        <v>117</v>
      </c>
      <c r="C231" s="60" t="s">
        <v>363</v>
      </c>
      <c r="D231" s="83" t="s">
        <v>1051</v>
      </c>
      <c r="E231" s="54" t="s">
        <v>412</v>
      </c>
      <c r="F231" s="28" t="s">
        <v>6150</v>
      </c>
      <c r="G231" s="75">
        <v>45444</v>
      </c>
      <c r="H231" s="75">
        <v>45444</v>
      </c>
      <c r="I231" s="85" t="s">
        <v>124</v>
      </c>
      <c r="J231" s="28" t="s">
        <v>125</v>
      </c>
      <c r="K231" s="67" t="s">
        <v>922</v>
      </c>
      <c r="L231" s="60" t="s">
        <v>81</v>
      </c>
      <c r="M231" s="28">
        <v>24</v>
      </c>
      <c r="N231" s="34" t="s">
        <v>6344</v>
      </c>
      <c r="O231" s="65">
        <v>45469.6548611111</v>
      </c>
      <c r="P231" s="35"/>
      <c r="Q231" s="35"/>
      <c r="R231" s="40"/>
      <c r="S231" s="40"/>
      <c r="T231" s="36"/>
      <c r="U231" s="34" t="s">
        <v>6345</v>
      </c>
      <c r="V231" s="34" t="s">
        <v>1051</v>
      </c>
      <c r="W231" s="72" t="s">
        <v>6346</v>
      </c>
      <c r="X231" s="71" t="s">
        <v>132</v>
      </c>
      <c r="Y231" s="71" t="s">
        <v>425</v>
      </c>
    </row>
    <row r="232" ht="36" spans="1:25">
      <c r="A232" s="52">
        <v>252</v>
      </c>
      <c r="B232" s="60" t="s">
        <v>117</v>
      </c>
      <c r="C232" s="60" t="s">
        <v>363</v>
      </c>
      <c r="D232" s="83" t="s">
        <v>1051</v>
      </c>
      <c r="E232" s="54" t="s">
        <v>412</v>
      </c>
      <c r="F232" s="28" t="s">
        <v>6150</v>
      </c>
      <c r="G232" s="75">
        <v>45505</v>
      </c>
      <c r="H232" s="75">
        <v>45505</v>
      </c>
      <c r="I232" s="85" t="s">
        <v>124</v>
      </c>
      <c r="J232" s="28" t="s">
        <v>125</v>
      </c>
      <c r="K232" s="67" t="s">
        <v>922</v>
      </c>
      <c r="L232" s="60" t="s">
        <v>81</v>
      </c>
      <c r="M232" s="28">
        <v>24</v>
      </c>
      <c r="N232" s="34" t="s">
        <v>6347</v>
      </c>
      <c r="O232" s="65">
        <v>45532.6965277778</v>
      </c>
      <c r="P232" s="52"/>
      <c r="Q232" s="52"/>
      <c r="R232" s="73"/>
      <c r="S232" s="73"/>
      <c r="T232" s="73"/>
      <c r="U232" s="72" t="s">
        <v>6348</v>
      </c>
      <c r="V232" s="72" t="s">
        <v>1051</v>
      </c>
      <c r="W232" s="72" t="s">
        <v>6349</v>
      </c>
      <c r="X232" s="72" t="s">
        <v>132</v>
      </c>
      <c r="Y232" s="72" t="s">
        <v>498</v>
      </c>
    </row>
    <row r="233" ht="36" spans="1:25">
      <c r="A233" s="52">
        <v>253</v>
      </c>
      <c r="B233" s="60" t="s">
        <v>117</v>
      </c>
      <c r="C233" s="60" t="s">
        <v>363</v>
      </c>
      <c r="D233" s="83" t="s">
        <v>1051</v>
      </c>
      <c r="E233" s="54" t="s">
        <v>412</v>
      </c>
      <c r="F233" s="28" t="s">
        <v>6150</v>
      </c>
      <c r="G233" s="75">
        <v>45566</v>
      </c>
      <c r="H233" s="75">
        <v>45567</v>
      </c>
      <c r="I233" s="85" t="s">
        <v>124</v>
      </c>
      <c r="J233" s="28" t="s">
        <v>125</v>
      </c>
      <c r="K233" s="67" t="s">
        <v>922</v>
      </c>
      <c r="L233" s="60" t="s">
        <v>81</v>
      </c>
      <c r="M233" s="28">
        <v>24</v>
      </c>
      <c r="N233" s="34" t="s">
        <v>5692</v>
      </c>
      <c r="O233" s="65">
        <v>45589.7083333333</v>
      </c>
      <c r="P233" s="52"/>
      <c r="Q233" s="52"/>
      <c r="R233" s="73"/>
      <c r="S233" s="73"/>
      <c r="T233" s="73"/>
      <c r="U233" s="72" t="s">
        <v>6350</v>
      </c>
      <c r="V233" s="72" t="s">
        <v>1051</v>
      </c>
      <c r="W233" s="72" t="s">
        <v>6351</v>
      </c>
      <c r="X233" s="72" t="s">
        <v>132</v>
      </c>
      <c r="Y233" s="72" t="s">
        <v>3620</v>
      </c>
    </row>
    <row r="234" spans="1:25">
      <c r="A234" s="52">
        <v>254</v>
      </c>
      <c r="B234" s="60" t="s">
        <v>117</v>
      </c>
      <c r="C234" s="60" t="s">
        <v>363</v>
      </c>
      <c r="D234" s="83" t="s">
        <v>1051</v>
      </c>
      <c r="E234" s="54" t="s">
        <v>412</v>
      </c>
      <c r="F234" s="28" t="s">
        <v>6150</v>
      </c>
      <c r="G234" s="75">
        <v>45627</v>
      </c>
      <c r="H234" s="75">
        <v>45628</v>
      </c>
      <c r="I234" s="85" t="s">
        <v>124</v>
      </c>
      <c r="J234" s="28" t="s">
        <v>125</v>
      </c>
      <c r="K234" s="67" t="s">
        <v>922</v>
      </c>
      <c r="L234" s="60" t="s">
        <v>81</v>
      </c>
      <c r="M234" s="28">
        <v>24</v>
      </c>
      <c r="N234" s="34"/>
      <c r="O234" s="65"/>
      <c r="P234" s="52"/>
      <c r="Q234" s="52"/>
      <c r="R234" s="73"/>
      <c r="S234" s="73"/>
      <c r="T234" s="73"/>
      <c r="U234" s="72"/>
      <c r="V234" s="72"/>
      <c r="W234" s="72"/>
      <c r="X234" s="72"/>
      <c r="Y234" s="72"/>
    </row>
    <row r="235" ht="409.5" spans="1:25">
      <c r="A235" s="52">
        <v>255</v>
      </c>
      <c r="B235" s="60" t="s">
        <v>117</v>
      </c>
      <c r="C235" s="60" t="s">
        <v>150</v>
      </c>
      <c r="D235" s="76" t="s">
        <v>5133</v>
      </c>
      <c r="E235" s="57" t="s">
        <v>157</v>
      </c>
      <c r="F235" s="28" t="s">
        <v>6150</v>
      </c>
      <c r="G235" s="80">
        <v>45323</v>
      </c>
      <c r="H235" s="81">
        <v>45351</v>
      </c>
      <c r="I235" s="85" t="s">
        <v>124</v>
      </c>
      <c r="J235" s="28" t="s">
        <v>125</v>
      </c>
      <c r="K235" s="67" t="s">
        <v>922</v>
      </c>
      <c r="L235" s="60" t="s">
        <v>81</v>
      </c>
      <c r="M235" s="28">
        <v>6</v>
      </c>
      <c r="N235" s="34" t="s">
        <v>6352</v>
      </c>
      <c r="O235" s="65">
        <v>45350.6798611111</v>
      </c>
      <c r="P235" s="35"/>
      <c r="Q235" s="35"/>
      <c r="R235" s="40"/>
      <c r="S235" s="40"/>
      <c r="T235" s="36"/>
      <c r="U235" s="34" t="s">
        <v>6353</v>
      </c>
      <c r="V235" s="34" t="s">
        <v>5133</v>
      </c>
      <c r="W235" s="70" t="s">
        <v>6354</v>
      </c>
      <c r="X235" s="72" t="s">
        <v>132</v>
      </c>
      <c r="Y235" s="72" t="s">
        <v>170</v>
      </c>
    </row>
    <row r="236" ht="409.5" spans="1:25">
      <c r="A236" s="52">
        <v>256</v>
      </c>
      <c r="B236" s="60" t="s">
        <v>117</v>
      </c>
      <c r="C236" s="60" t="s">
        <v>150</v>
      </c>
      <c r="D236" s="76" t="s">
        <v>5133</v>
      </c>
      <c r="E236" s="57" t="s">
        <v>157</v>
      </c>
      <c r="F236" s="28" t="s">
        <v>6150</v>
      </c>
      <c r="G236" s="80">
        <v>45383</v>
      </c>
      <c r="H236" s="80">
        <v>45412</v>
      </c>
      <c r="I236" s="85" t="s">
        <v>124</v>
      </c>
      <c r="J236" s="28" t="s">
        <v>125</v>
      </c>
      <c r="K236" s="67" t="s">
        <v>922</v>
      </c>
      <c r="L236" s="60" t="s">
        <v>81</v>
      </c>
      <c r="M236" s="28">
        <v>6</v>
      </c>
      <c r="N236" s="34" t="s">
        <v>6352</v>
      </c>
      <c r="O236" s="65">
        <v>45350.6798611111</v>
      </c>
      <c r="P236" s="35"/>
      <c r="Q236" s="35"/>
      <c r="R236" s="40"/>
      <c r="S236" s="40"/>
      <c r="T236" s="36"/>
      <c r="U236" s="34" t="s">
        <v>6353</v>
      </c>
      <c r="V236" s="34" t="s">
        <v>5133</v>
      </c>
      <c r="W236" s="70" t="s">
        <v>6354</v>
      </c>
      <c r="X236" s="72" t="s">
        <v>132</v>
      </c>
      <c r="Y236" s="72" t="s">
        <v>170</v>
      </c>
    </row>
    <row r="237" ht="409.5" spans="1:25">
      <c r="A237" s="52">
        <v>257</v>
      </c>
      <c r="B237" s="60" t="s">
        <v>117</v>
      </c>
      <c r="C237" s="60" t="s">
        <v>150</v>
      </c>
      <c r="D237" s="76" t="s">
        <v>5133</v>
      </c>
      <c r="E237" s="57" t="s">
        <v>157</v>
      </c>
      <c r="F237" s="28" t="s">
        <v>6150</v>
      </c>
      <c r="G237" s="80">
        <v>45444</v>
      </c>
      <c r="H237" s="80">
        <v>45473</v>
      </c>
      <c r="I237" s="85" t="s">
        <v>124</v>
      </c>
      <c r="J237" s="28" t="s">
        <v>125</v>
      </c>
      <c r="K237" s="67" t="s">
        <v>922</v>
      </c>
      <c r="L237" s="60" t="s">
        <v>81</v>
      </c>
      <c r="M237" s="28">
        <v>6</v>
      </c>
      <c r="N237" s="34" t="s">
        <v>6352</v>
      </c>
      <c r="O237" s="65">
        <v>45350.6798611111</v>
      </c>
      <c r="P237" s="35"/>
      <c r="Q237" s="35"/>
      <c r="R237" s="40"/>
      <c r="S237" s="40"/>
      <c r="T237" s="36"/>
      <c r="U237" s="34" t="s">
        <v>6353</v>
      </c>
      <c r="V237" s="34" t="s">
        <v>5133</v>
      </c>
      <c r="W237" s="70" t="s">
        <v>6354</v>
      </c>
      <c r="X237" s="71" t="s">
        <v>132</v>
      </c>
      <c r="Y237" s="71" t="s">
        <v>170</v>
      </c>
    </row>
    <row r="238" ht="391.5" spans="1:25">
      <c r="A238" s="52">
        <v>258</v>
      </c>
      <c r="B238" s="60" t="s">
        <v>117</v>
      </c>
      <c r="C238" s="60" t="s">
        <v>150</v>
      </c>
      <c r="D238" s="76" t="s">
        <v>5133</v>
      </c>
      <c r="E238" s="57" t="s">
        <v>157</v>
      </c>
      <c r="F238" s="28" t="s">
        <v>6150</v>
      </c>
      <c r="G238" s="80">
        <v>45505</v>
      </c>
      <c r="H238" s="80">
        <v>45535</v>
      </c>
      <c r="I238" s="85" t="s">
        <v>124</v>
      </c>
      <c r="J238" s="28" t="s">
        <v>125</v>
      </c>
      <c r="K238" s="67" t="s">
        <v>922</v>
      </c>
      <c r="L238" s="60" t="s">
        <v>81</v>
      </c>
      <c r="M238" s="28">
        <v>6</v>
      </c>
      <c r="N238" s="34" t="s">
        <v>6355</v>
      </c>
      <c r="O238" s="65">
        <v>45532.6965277778</v>
      </c>
      <c r="P238" s="52"/>
      <c r="Q238" s="52"/>
      <c r="R238" s="73"/>
      <c r="S238" s="73"/>
      <c r="T238" s="73"/>
      <c r="U238" s="70" t="s">
        <v>6356</v>
      </c>
      <c r="V238" s="72" t="s">
        <v>5133</v>
      </c>
      <c r="W238" s="70" t="s">
        <v>6357</v>
      </c>
      <c r="X238" s="72" t="s">
        <v>132</v>
      </c>
      <c r="Y238" s="72" t="s">
        <v>498</v>
      </c>
    </row>
    <row r="239" ht="391.5" spans="1:25">
      <c r="A239" s="52">
        <v>259</v>
      </c>
      <c r="B239" s="60" t="s">
        <v>117</v>
      </c>
      <c r="C239" s="60" t="s">
        <v>150</v>
      </c>
      <c r="D239" s="76" t="s">
        <v>5133</v>
      </c>
      <c r="E239" s="57" t="s">
        <v>157</v>
      </c>
      <c r="F239" s="28" t="s">
        <v>6150</v>
      </c>
      <c r="G239" s="80">
        <v>45566</v>
      </c>
      <c r="H239" s="80">
        <v>45596</v>
      </c>
      <c r="I239" s="85" t="s">
        <v>124</v>
      </c>
      <c r="J239" s="28" t="s">
        <v>125</v>
      </c>
      <c r="K239" s="67" t="s">
        <v>922</v>
      </c>
      <c r="L239" s="60" t="s">
        <v>81</v>
      </c>
      <c r="M239" s="28">
        <v>6</v>
      </c>
      <c r="N239" s="34" t="s">
        <v>6355</v>
      </c>
      <c r="O239" s="65">
        <v>45532.6965277778</v>
      </c>
      <c r="P239" s="52"/>
      <c r="Q239" s="52"/>
      <c r="R239" s="73"/>
      <c r="S239" s="73"/>
      <c r="T239" s="73"/>
      <c r="U239" s="70" t="s">
        <v>6356</v>
      </c>
      <c r="V239" s="72" t="s">
        <v>5133</v>
      </c>
      <c r="W239" s="70" t="s">
        <v>6357</v>
      </c>
      <c r="X239" s="72" t="s">
        <v>132</v>
      </c>
      <c r="Y239" s="72" t="s">
        <v>498</v>
      </c>
    </row>
    <row r="240" ht="391.5" spans="1:25">
      <c r="A240" s="52">
        <v>260</v>
      </c>
      <c r="B240" s="60" t="s">
        <v>117</v>
      </c>
      <c r="C240" s="60" t="s">
        <v>150</v>
      </c>
      <c r="D240" s="76" t="s">
        <v>5133</v>
      </c>
      <c r="E240" s="57" t="s">
        <v>157</v>
      </c>
      <c r="F240" s="28" t="s">
        <v>6150</v>
      </c>
      <c r="G240" s="80">
        <v>45627</v>
      </c>
      <c r="H240" s="80">
        <v>45657</v>
      </c>
      <c r="I240" s="85" t="s">
        <v>124</v>
      </c>
      <c r="J240" s="28" t="s">
        <v>125</v>
      </c>
      <c r="K240" s="67" t="s">
        <v>922</v>
      </c>
      <c r="L240" s="60" t="s">
        <v>81</v>
      </c>
      <c r="M240" s="28">
        <v>6</v>
      </c>
      <c r="N240" s="34" t="s">
        <v>6355</v>
      </c>
      <c r="O240" s="65">
        <v>45532.6965277778</v>
      </c>
      <c r="P240" s="52"/>
      <c r="Q240" s="52"/>
      <c r="R240" s="73"/>
      <c r="S240" s="73"/>
      <c r="T240" s="73"/>
      <c r="U240" s="70" t="s">
        <v>6356</v>
      </c>
      <c r="V240" s="72" t="s">
        <v>5133</v>
      </c>
      <c r="W240" s="70" t="s">
        <v>6357</v>
      </c>
      <c r="X240" s="72" t="s">
        <v>132</v>
      </c>
      <c r="Y240" s="72" t="s">
        <v>498</v>
      </c>
    </row>
    <row r="241" ht="36" spans="1:25">
      <c r="A241" s="52">
        <v>261</v>
      </c>
      <c r="B241" s="60" t="s">
        <v>117</v>
      </c>
      <c r="C241" s="60" t="s">
        <v>363</v>
      </c>
      <c r="D241" s="83" t="s">
        <v>5140</v>
      </c>
      <c r="E241" s="57" t="s">
        <v>412</v>
      </c>
      <c r="F241" s="28" t="s">
        <v>6150</v>
      </c>
      <c r="G241" s="75">
        <v>45323</v>
      </c>
      <c r="H241" s="75">
        <v>45323</v>
      </c>
      <c r="I241" s="85" t="s">
        <v>124</v>
      </c>
      <c r="J241" s="28" t="s">
        <v>125</v>
      </c>
      <c r="K241" s="67" t="s">
        <v>922</v>
      </c>
      <c r="L241" s="60" t="s">
        <v>81</v>
      </c>
      <c r="M241" s="28">
        <v>9</v>
      </c>
      <c r="N241" s="34" t="s">
        <v>6338</v>
      </c>
      <c r="O241" s="65">
        <v>45350.6368055556</v>
      </c>
      <c r="P241" s="35"/>
      <c r="Q241" s="35"/>
      <c r="R241" s="40"/>
      <c r="S241" s="40"/>
      <c r="T241" s="36"/>
      <c r="U241" s="34" t="s">
        <v>6358</v>
      </c>
      <c r="V241" s="34" t="s">
        <v>5140</v>
      </c>
      <c r="W241" s="72" t="s">
        <v>6359</v>
      </c>
      <c r="X241" s="72" t="s">
        <v>132</v>
      </c>
      <c r="Y241" s="72" t="s">
        <v>170</v>
      </c>
    </row>
    <row r="242" ht="36" spans="1:25">
      <c r="A242" s="52">
        <v>262</v>
      </c>
      <c r="B242" s="60" t="s">
        <v>117</v>
      </c>
      <c r="C242" s="60" t="s">
        <v>363</v>
      </c>
      <c r="D242" s="83" t="s">
        <v>5140</v>
      </c>
      <c r="E242" s="57" t="s">
        <v>412</v>
      </c>
      <c r="F242" s="28" t="s">
        <v>6150</v>
      </c>
      <c r="G242" s="75">
        <v>45383</v>
      </c>
      <c r="H242" s="75">
        <v>45383</v>
      </c>
      <c r="I242" s="85" t="s">
        <v>124</v>
      </c>
      <c r="J242" s="28" t="s">
        <v>125</v>
      </c>
      <c r="K242" s="67" t="s">
        <v>922</v>
      </c>
      <c r="L242" s="60" t="s">
        <v>81</v>
      </c>
      <c r="M242" s="28">
        <v>9</v>
      </c>
      <c r="N242" s="34" t="s">
        <v>6360</v>
      </c>
      <c r="O242" s="65">
        <v>45406.4791666667</v>
      </c>
      <c r="P242" s="35"/>
      <c r="Q242" s="35"/>
      <c r="R242" s="40"/>
      <c r="S242" s="40"/>
      <c r="T242" s="36"/>
      <c r="U242" s="34" t="s">
        <v>6361</v>
      </c>
      <c r="V242" s="34" t="s">
        <v>5140</v>
      </c>
      <c r="W242" s="72" t="s">
        <v>6362</v>
      </c>
      <c r="X242" s="72" t="s">
        <v>132</v>
      </c>
      <c r="Y242" s="72" t="s">
        <v>144</v>
      </c>
    </row>
    <row r="243" ht="36" spans="1:25">
      <c r="A243" s="52">
        <v>263</v>
      </c>
      <c r="B243" s="60" t="s">
        <v>117</v>
      </c>
      <c r="C243" s="60" t="s">
        <v>363</v>
      </c>
      <c r="D243" s="83" t="s">
        <v>5140</v>
      </c>
      <c r="E243" s="57" t="s">
        <v>412</v>
      </c>
      <c r="F243" s="28" t="s">
        <v>6150</v>
      </c>
      <c r="G243" s="75">
        <v>45444</v>
      </c>
      <c r="H243" s="75">
        <v>45444</v>
      </c>
      <c r="I243" s="85" t="s">
        <v>124</v>
      </c>
      <c r="J243" s="28" t="s">
        <v>125</v>
      </c>
      <c r="K243" s="67" t="s">
        <v>922</v>
      </c>
      <c r="L243" s="60" t="s">
        <v>81</v>
      </c>
      <c r="M243" s="28">
        <v>9</v>
      </c>
      <c r="N243" s="34" t="s">
        <v>6363</v>
      </c>
      <c r="O243" s="65">
        <v>45470.6541666667</v>
      </c>
      <c r="P243" s="52"/>
      <c r="Q243" s="52"/>
      <c r="R243" s="73"/>
      <c r="S243" s="73"/>
      <c r="T243" s="73"/>
      <c r="U243" s="72" t="s">
        <v>6364</v>
      </c>
      <c r="V243" s="72" t="s">
        <v>5140</v>
      </c>
      <c r="W243" s="72" t="s">
        <v>6365</v>
      </c>
      <c r="X243" s="71" t="s">
        <v>132</v>
      </c>
      <c r="Y243" s="71" t="s">
        <v>425</v>
      </c>
    </row>
    <row r="244" ht="36" spans="1:25">
      <c r="A244" s="52">
        <v>264</v>
      </c>
      <c r="B244" s="60" t="s">
        <v>117</v>
      </c>
      <c r="C244" s="60" t="s">
        <v>363</v>
      </c>
      <c r="D244" s="83" t="s">
        <v>5140</v>
      </c>
      <c r="E244" s="57" t="s">
        <v>412</v>
      </c>
      <c r="F244" s="28" t="s">
        <v>6150</v>
      </c>
      <c r="G244" s="75">
        <v>45505</v>
      </c>
      <c r="H244" s="75">
        <v>45505</v>
      </c>
      <c r="I244" s="85" t="s">
        <v>124</v>
      </c>
      <c r="J244" s="28" t="s">
        <v>125</v>
      </c>
      <c r="K244" s="67" t="s">
        <v>922</v>
      </c>
      <c r="L244" s="60" t="s">
        <v>81</v>
      </c>
      <c r="M244" s="28">
        <v>9</v>
      </c>
      <c r="N244" s="34" t="s">
        <v>6366</v>
      </c>
      <c r="O244" s="65">
        <v>45533.7083333333</v>
      </c>
      <c r="P244" s="52"/>
      <c r="Q244" s="52"/>
      <c r="R244" s="73"/>
      <c r="S244" s="73"/>
      <c r="T244" s="73"/>
      <c r="U244" s="72" t="s">
        <v>6367</v>
      </c>
      <c r="V244" s="72" t="s">
        <v>5140</v>
      </c>
      <c r="W244" s="72" t="s">
        <v>6368</v>
      </c>
      <c r="X244" s="72" t="s">
        <v>132</v>
      </c>
      <c r="Y244" s="72" t="s">
        <v>498</v>
      </c>
    </row>
    <row r="245" ht="36" spans="1:25">
      <c r="A245" s="52">
        <v>265</v>
      </c>
      <c r="B245" s="60" t="s">
        <v>117</v>
      </c>
      <c r="C245" s="60" t="s">
        <v>363</v>
      </c>
      <c r="D245" s="83" t="s">
        <v>5140</v>
      </c>
      <c r="E245" s="57" t="s">
        <v>412</v>
      </c>
      <c r="F245" s="28" t="s">
        <v>6150</v>
      </c>
      <c r="G245" s="75">
        <v>45566</v>
      </c>
      <c r="H245" s="75">
        <v>45567</v>
      </c>
      <c r="I245" s="85" t="s">
        <v>124</v>
      </c>
      <c r="J245" s="28" t="s">
        <v>125</v>
      </c>
      <c r="K245" s="67" t="s">
        <v>922</v>
      </c>
      <c r="L245" s="60" t="s">
        <v>81</v>
      </c>
      <c r="M245" s="28">
        <v>9</v>
      </c>
      <c r="N245" s="34" t="s">
        <v>6369</v>
      </c>
      <c r="O245" s="65">
        <v>45589.7083333333</v>
      </c>
      <c r="P245" s="52"/>
      <c r="Q245" s="52"/>
      <c r="R245" s="73"/>
      <c r="S245" s="73"/>
      <c r="T245" s="73"/>
      <c r="U245" s="72" t="s">
        <v>6370</v>
      </c>
      <c r="V245" s="72" t="s">
        <v>5140</v>
      </c>
      <c r="W245" s="72" t="s">
        <v>6371</v>
      </c>
      <c r="X245" s="72" t="s">
        <v>132</v>
      </c>
      <c r="Y245" s="72" t="s">
        <v>3620</v>
      </c>
    </row>
    <row r="246" spans="1:25">
      <c r="A246" s="52">
        <v>266</v>
      </c>
      <c r="B246" s="60" t="s">
        <v>117</v>
      </c>
      <c r="C246" s="60" t="s">
        <v>363</v>
      </c>
      <c r="D246" s="83" t="s">
        <v>5140</v>
      </c>
      <c r="E246" s="57" t="s">
        <v>412</v>
      </c>
      <c r="F246" s="28" t="s">
        <v>6150</v>
      </c>
      <c r="G246" s="75">
        <v>45627</v>
      </c>
      <c r="H246" s="75">
        <v>45628</v>
      </c>
      <c r="I246" s="85" t="s">
        <v>124</v>
      </c>
      <c r="J246" s="28" t="s">
        <v>125</v>
      </c>
      <c r="K246" s="67" t="s">
        <v>922</v>
      </c>
      <c r="L246" s="60" t="s">
        <v>81</v>
      </c>
      <c r="M246" s="28">
        <v>9</v>
      </c>
      <c r="N246" s="34"/>
      <c r="O246" s="65"/>
      <c r="P246" s="52"/>
      <c r="Q246" s="52"/>
      <c r="R246" s="73"/>
      <c r="S246" s="73"/>
      <c r="T246" s="73"/>
      <c r="U246" s="72"/>
      <c r="V246" s="72"/>
      <c r="W246" s="72"/>
      <c r="X246" s="72"/>
      <c r="Y246" s="72"/>
    </row>
    <row r="247" ht="36" spans="1:25">
      <c r="A247" s="52">
        <v>267</v>
      </c>
      <c r="B247" s="60" t="s">
        <v>117</v>
      </c>
      <c r="C247" s="60" t="s">
        <v>363</v>
      </c>
      <c r="D247" s="83" t="s">
        <v>4370</v>
      </c>
      <c r="E247" s="57" t="s">
        <v>412</v>
      </c>
      <c r="F247" s="28" t="s">
        <v>6150</v>
      </c>
      <c r="G247" s="75">
        <v>45323</v>
      </c>
      <c r="H247" s="75">
        <v>45323</v>
      </c>
      <c r="I247" s="85" t="s">
        <v>124</v>
      </c>
      <c r="J247" s="28" t="s">
        <v>125</v>
      </c>
      <c r="K247" s="67" t="s">
        <v>922</v>
      </c>
      <c r="L247" s="60" t="s">
        <v>81</v>
      </c>
      <c r="M247" s="28">
        <v>9</v>
      </c>
      <c r="N247" s="34" t="s">
        <v>6338</v>
      </c>
      <c r="O247" s="65">
        <v>45350.6368055556</v>
      </c>
      <c r="P247" s="35"/>
      <c r="Q247" s="35"/>
      <c r="R247" s="40"/>
      <c r="S247" s="40"/>
      <c r="T247" s="36"/>
      <c r="U247" s="34" t="s">
        <v>6358</v>
      </c>
      <c r="V247" s="34" t="s">
        <v>4370</v>
      </c>
      <c r="W247" s="72" t="s">
        <v>6359</v>
      </c>
      <c r="X247" s="72" t="s">
        <v>132</v>
      </c>
      <c r="Y247" s="72" t="s">
        <v>170</v>
      </c>
    </row>
    <row r="248" ht="36" spans="1:25">
      <c r="A248" s="52">
        <v>268</v>
      </c>
      <c r="B248" s="60" t="s">
        <v>117</v>
      </c>
      <c r="C248" s="60" t="s">
        <v>363</v>
      </c>
      <c r="D248" s="83" t="s">
        <v>4370</v>
      </c>
      <c r="E248" s="57" t="s">
        <v>412</v>
      </c>
      <c r="F248" s="28" t="s">
        <v>6150</v>
      </c>
      <c r="G248" s="75">
        <v>45383</v>
      </c>
      <c r="H248" s="75">
        <v>45383</v>
      </c>
      <c r="I248" s="85" t="s">
        <v>124</v>
      </c>
      <c r="J248" s="28" t="s">
        <v>125</v>
      </c>
      <c r="K248" s="67" t="s">
        <v>922</v>
      </c>
      <c r="L248" s="60" t="s">
        <v>81</v>
      </c>
      <c r="M248" s="28">
        <v>9</v>
      </c>
      <c r="N248" s="34" t="s">
        <v>6360</v>
      </c>
      <c r="O248" s="65">
        <v>45406.4791666667</v>
      </c>
      <c r="P248" s="35"/>
      <c r="Q248" s="35"/>
      <c r="R248" s="40"/>
      <c r="S248" s="40"/>
      <c r="T248" s="36"/>
      <c r="U248" s="34" t="s">
        <v>6361</v>
      </c>
      <c r="V248" s="34" t="s">
        <v>4370</v>
      </c>
      <c r="W248" s="72" t="s">
        <v>6362</v>
      </c>
      <c r="X248" s="72" t="s">
        <v>132</v>
      </c>
      <c r="Y248" s="72" t="s">
        <v>144</v>
      </c>
    </row>
    <row r="249" ht="36" spans="1:25">
      <c r="A249" s="52">
        <v>269</v>
      </c>
      <c r="B249" s="60" t="s">
        <v>117</v>
      </c>
      <c r="C249" s="60" t="s">
        <v>363</v>
      </c>
      <c r="D249" s="83" t="s">
        <v>4370</v>
      </c>
      <c r="E249" s="57" t="s">
        <v>412</v>
      </c>
      <c r="F249" s="28" t="s">
        <v>6150</v>
      </c>
      <c r="G249" s="75">
        <v>45444</v>
      </c>
      <c r="H249" s="75">
        <v>45444</v>
      </c>
      <c r="I249" s="85" t="s">
        <v>124</v>
      </c>
      <c r="J249" s="28" t="s">
        <v>125</v>
      </c>
      <c r="K249" s="67" t="s">
        <v>922</v>
      </c>
      <c r="L249" s="60" t="s">
        <v>81</v>
      </c>
      <c r="M249" s="28">
        <v>9</v>
      </c>
      <c r="N249" s="34" t="s">
        <v>6363</v>
      </c>
      <c r="O249" s="65">
        <v>45470.6541666667</v>
      </c>
      <c r="P249" s="52"/>
      <c r="Q249" s="52"/>
      <c r="R249" s="73"/>
      <c r="S249" s="73"/>
      <c r="T249" s="73"/>
      <c r="U249" s="72" t="s">
        <v>6364</v>
      </c>
      <c r="V249" s="72" t="s">
        <v>4370</v>
      </c>
      <c r="W249" s="72" t="s">
        <v>6365</v>
      </c>
      <c r="X249" s="71" t="s">
        <v>132</v>
      </c>
      <c r="Y249" s="71" t="s">
        <v>425</v>
      </c>
    </row>
    <row r="250" ht="36" spans="1:25">
      <c r="A250" s="52">
        <v>270</v>
      </c>
      <c r="B250" s="60" t="s">
        <v>117</v>
      </c>
      <c r="C250" s="60" t="s">
        <v>363</v>
      </c>
      <c r="D250" s="83" t="s">
        <v>4370</v>
      </c>
      <c r="E250" s="57" t="s">
        <v>412</v>
      </c>
      <c r="F250" s="28" t="s">
        <v>6150</v>
      </c>
      <c r="G250" s="75">
        <v>45505</v>
      </c>
      <c r="H250" s="75">
        <v>45505</v>
      </c>
      <c r="I250" s="85" t="s">
        <v>124</v>
      </c>
      <c r="J250" s="28" t="s">
        <v>125</v>
      </c>
      <c r="K250" s="67" t="s">
        <v>922</v>
      </c>
      <c r="L250" s="60" t="s">
        <v>81</v>
      </c>
      <c r="M250" s="28">
        <v>9</v>
      </c>
      <c r="N250" s="34" t="s">
        <v>6366</v>
      </c>
      <c r="O250" s="65">
        <v>45533.7083333333</v>
      </c>
      <c r="P250" s="52"/>
      <c r="Q250" s="52"/>
      <c r="R250" s="73"/>
      <c r="S250" s="73"/>
      <c r="T250" s="73"/>
      <c r="U250" s="72" t="s">
        <v>6367</v>
      </c>
      <c r="V250" s="72" t="s">
        <v>4370</v>
      </c>
      <c r="W250" s="72" t="s">
        <v>6368</v>
      </c>
      <c r="X250" s="72" t="s">
        <v>132</v>
      </c>
      <c r="Y250" s="72" t="s">
        <v>498</v>
      </c>
    </row>
    <row r="251" ht="36" spans="1:25">
      <c r="A251" s="52">
        <v>271</v>
      </c>
      <c r="B251" s="60" t="s">
        <v>117</v>
      </c>
      <c r="C251" s="60" t="s">
        <v>363</v>
      </c>
      <c r="D251" s="83" t="s">
        <v>4370</v>
      </c>
      <c r="E251" s="57" t="s">
        <v>412</v>
      </c>
      <c r="F251" s="28" t="s">
        <v>6150</v>
      </c>
      <c r="G251" s="75">
        <v>45566</v>
      </c>
      <c r="H251" s="75">
        <v>45567</v>
      </c>
      <c r="I251" s="85" t="s">
        <v>124</v>
      </c>
      <c r="J251" s="28" t="s">
        <v>125</v>
      </c>
      <c r="K251" s="67" t="s">
        <v>922</v>
      </c>
      <c r="L251" s="60" t="s">
        <v>81</v>
      </c>
      <c r="M251" s="28">
        <v>9</v>
      </c>
      <c r="N251" s="34" t="s">
        <v>6369</v>
      </c>
      <c r="O251" s="65">
        <v>45589.7083333333</v>
      </c>
      <c r="P251" s="52"/>
      <c r="Q251" s="52"/>
      <c r="R251" s="73"/>
      <c r="S251" s="73"/>
      <c r="T251" s="73"/>
      <c r="U251" s="72" t="s">
        <v>6370</v>
      </c>
      <c r="V251" s="72" t="s">
        <v>4370</v>
      </c>
      <c r="W251" s="72" t="s">
        <v>6371</v>
      </c>
      <c r="X251" s="72" t="s">
        <v>132</v>
      </c>
      <c r="Y251" s="72" t="s">
        <v>3620</v>
      </c>
    </row>
    <row r="252" spans="1:25">
      <c r="A252" s="52">
        <v>272</v>
      </c>
      <c r="B252" s="60" t="s">
        <v>117</v>
      </c>
      <c r="C252" s="60" t="s">
        <v>363</v>
      </c>
      <c r="D252" s="83" t="s">
        <v>4370</v>
      </c>
      <c r="E252" s="57" t="s">
        <v>412</v>
      </c>
      <c r="F252" s="28" t="s">
        <v>6150</v>
      </c>
      <c r="G252" s="75">
        <v>45627</v>
      </c>
      <c r="H252" s="75">
        <v>45628</v>
      </c>
      <c r="I252" s="85" t="s">
        <v>124</v>
      </c>
      <c r="J252" s="28" t="s">
        <v>125</v>
      </c>
      <c r="K252" s="67" t="s">
        <v>922</v>
      </c>
      <c r="L252" s="60" t="s">
        <v>81</v>
      </c>
      <c r="M252" s="28">
        <v>9</v>
      </c>
      <c r="N252" s="34"/>
      <c r="O252" s="65"/>
      <c r="P252" s="52"/>
      <c r="Q252" s="52"/>
      <c r="R252" s="73"/>
      <c r="S252" s="73"/>
      <c r="T252" s="73"/>
      <c r="U252" s="72"/>
      <c r="V252" s="72"/>
      <c r="W252" s="72"/>
      <c r="X252" s="72"/>
      <c r="Y252" s="72"/>
    </row>
    <row r="253" ht="409.5" spans="1:25">
      <c r="A253" s="52">
        <v>273</v>
      </c>
      <c r="B253" s="60" t="s">
        <v>117</v>
      </c>
      <c r="C253" s="60" t="s">
        <v>150</v>
      </c>
      <c r="D253" s="76" t="s">
        <v>4353</v>
      </c>
      <c r="E253" s="57" t="s">
        <v>247</v>
      </c>
      <c r="F253" s="86" t="s">
        <v>6150</v>
      </c>
      <c r="G253" s="80">
        <v>45323</v>
      </c>
      <c r="H253" s="81">
        <v>45351</v>
      </c>
      <c r="I253" s="87" t="s">
        <v>124</v>
      </c>
      <c r="J253" s="86" t="s">
        <v>125</v>
      </c>
      <c r="K253" s="67" t="s">
        <v>922</v>
      </c>
      <c r="L253" s="60" t="s">
        <v>81</v>
      </c>
      <c r="M253" s="28">
        <v>15</v>
      </c>
      <c r="N253" s="34" t="s">
        <v>6372</v>
      </c>
      <c r="O253" s="65">
        <v>45350.6666666667</v>
      </c>
      <c r="P253" s="35"/>
      <c r="Q253" s="35"/>
      <c r="R253" s="40"/>
      <c r="S253" s="40"/>
      <c r="T253" s="36"/>
      <c r="U253" s="34" t="s">
        <v>6373</v>
      </c>
      <c r="V253" s="34" t="s">
        <v>4353</v>
      </c>
      <c r="W253" s="70" t="s">
        <v>6374</v>
      </c>
      <c r="X253" s="72" t="s">
        <v>132</v>
      </c>
      <c r="Y253" s="72" t="s">
        <v>170</v>
      </c>
    </row>
    <row r="254" ht="409.5" spans="1:25">
      <c r="A254" s="52">
        <v>274</v>
      </c>
      <c r="B254" s="60" t="s">
        <v>117</v>
      </c>
      <c r="C254" s="60" t="s">
        <v>150</v>
      </c>
      <c r="D254" s="76" t="s">
        <v>4353</v>
      </c>
      <c r="E254" s="57" t="s">
        <v>247</v>
      </c>
      <c r="F254" s="86" t="s">
        <v>6150</v>
      </c>
      <c r="G254" s="80">
        <v>45413</v>
      </c>
      <c r="H254" s="80">
        <v>45442</v>
      </c>
      <c r="I254" s="87" t="s">
        <v>124</v>
      </c>
      <c r="J254" s="86" t="s">
        <v>125</v>
      </c>
      <c r="K254" s="67" t="s">
        <v>922</v>
      </c>
      <c r="L254" s="60" t="s">
        <v>81</v>
      </c>
      <c r="M254" s="28">
        <v>15</v>
      </c>
      <c r="N254" s="34" t="s">
        <v>6372</v>
      </c>
      <c r="O254" s="65">
        <v>45350.6666666667</v>
      </c>
      <c r="P254" s="35"/>
      <c r="Q254" s="35"/>
      <c r="R254" s="40"/>
      <c r="S254" s="40"/>
      <c r="T254" s="36"/>
      <c r="U254" s="34" t="s">
        <v>6373</v>
      </c>
      <c r="V254" s="34" t="s">
        <v>4353</v>
      </c>
      <c r="W254" s="70" t="s">
        <v>6374</v>
      </c>
      <c r="X254" s="72" t="s">
        <v>132</v>
      </c>
      <c r="Y254" s="72" t="s">
        <v>170</v>
      </c>
    </row>
    <row r="255" ht="409.5" spans="1:25">
      <c r="A255" s="52">
        <v>275</v>
      </c>
      <c r="B255" s="60" t="s">
        <v>117</v>
      </c>
      <c r="C255" s="60" t="s">
        <v>150</v>
      </c>
      <c r="D255" s="76" t="s">
        <v>4353</v>
      </c>
      <c r="E255" s="57" t="s">
        <v>247</v>
      </c>
      <c r="F255" s="86" t="s">
        <v>6150</v>
      </c>
      <c r="G255" s="80">
        <v>45505</v>
      </c>
      <c r="H255" s="80">
        <v>45534</v>
      </c>
      <c r="I255" s="87" t="s">
        <v>124</v>
      </c>
      <c r="J255" s="86" t="s">
        <v>125</v>
      </c>
      <c r="K255" s="67" t="s">
        <v>922</v>
      </c>
      <c r="L255" s="60" t="s">
        <v>81</v>
      </c>
      <c r="M255" s="28">
        <v>15</v>
      </c>
      <c r="N255" s="34" t="s">
        <v>6375</v>
      </c>
      <c r="O255" s="65">
        <v>45531.6777777778</v>
      </c>
      <c r="P255" s="52"/>
      <c r="Q255" s="52"/>
      <c r="R255" s="73"/>
      <c r="S255" s="73"/>
      <c r="T255" s="73"/>
      <c r="U255" s="70" t="s">
        <v>6376</v>
      </c>
      <c r="V255" s="72" t="s">
        <v>4353</v>
      </c>
      <c r="W255" s="70" t="s">
        <v>6377</v>
      </c>
      <c r="X255" s="72" t="s">
        <v>132</v>
      </c>
      <c r="Y255" s="72" t="s">
        <v>498</v>
      </c>
    </row>
    <row r="256" ht="409.5" spans="1:25">
      <c r="A256" s="52">
        <v>276</v>
      </c>
      <c r="B256" s="60" t="s">
        <v>117</v>
      </c>
      <c r="C256" s="60" t="s">
        <v>150</v>
      </c>
      <c r="D256" s="76" t="s">
        <v>4353</v>
      </c>
      <c r="E256" s="57" t="s">
        <v>247</v>
      </c>
      <c r="F256" s="86" t="s">
        <v>6150</v>
      </c>
      <c r="G256" s="80">
        <v>45597</v>
      </c>
      <c r="H256" s="80">
        <v>45626</v>
      </c>
      <c r="I256" s="87" t="s">
        <v>124</v>
      </c>
      <c r="J256" s="86" t="s">
        <v>125</v>
      </c>
      <c r="K256" s="67" t="s">
        <v>922</v>
      </c>
      <c r="L256" s="60" t="s">
        <v>81</v>
      </c>
      <c r="M256" s="28">
        <v>15</v>
      </c>
      <c r="N256" s="34" t="s">
        <v>6375</v>
      </c>
      <c r="O256" s="65">
        <v>45531.6777777778</v>
      </c>
      <c r="P256" s="52"/>
      <c r="Q256" s="52"/>
      <c r="R256" s="73"/>
      <c r="S256" s="73"/>
      <c r="T256" s="73"/>
      <c r="U256" s="70" t="s">
        <v>6376</v>
      </c>
      <c r="V256" s="72" t="s">
        <v>4353</v>
      </c>
      <c r="W256" s="70" t="s">
        <v>6377</v>
      </c>
      <c r="X256" s="72" t="s">
        <v>132</v>
      </c>
      <c r="Y256" s="72" t="s">
        <v>498</v>
      </c>
    </row>
    <row r="257" ht="409.5" spans="1:25">
      <c r="A257" s="52">
        <v>279</v>
      </c>
      <c r="B257" s="60" t="s">
        <v>117</v>
      </c>
      <c r="C257" s="60" t="s">
        <v>363</v>
      </c>
      <c r="D257" s="88" t="s">
        <v>4374</v>
      </c>
      <c r="E257" s="54" t="s">
        <v>120</v>
      </c>
      <c r="F257" s="28" t="s">
        <v>6150</v>
      </c>
      <c r="G257" s="80">
        <v>45323</v>
      </c>
      <c r="H257" s="81">
        <v>45351</v>
      </c>
      <c r="I257" s="85" t="s">
        <v>124</v>
      </c>
      <c r="J257" s="28" t="s">
        <v>125</v>
      </c>
      <c r="K257" s="67" t="s">
        <v>922</v>
      </c>
      <c r="L257" s="60" t="s">
        <v>81</v>
      </c>
      <c r="M257" s="28">
        <v>9</v>
      </c>
      <c r="N257" s="34" t="s">
        <v>6282</v>
      </c>
      <c r="O257" s="65">
        <v>45350.6666666667</v>
      </c>
      <c r="P257" s="35"/>
      <c r="Q257" s="35"/>
      <c r="R257" s="40"/>
      <c r="S257" s="40"/>
      <c r="T257" s="36"/>
      <c r="U257" s="34" t="s">
        <v>6283</v>
      </c>
      <c r="V257" s="34" t="s">
        <v>4374</v>
      </c>
      <c r="W257" s="70" t="s">
        <v>6284</v>
      </c>
      <c r="X257" s="72" t="s">
        <v>132</v>
      </c>
      <c r="Y257" s="72" t="s">
        <v>170</v>
      </c>
    </row>
    <row r="258" ht="310.5" spans="1:25">
      <c r="A258" s="52">
        <v>280</v>
      </c>
      <c r="B258" s="60" t="s">
        <v>117</v>
      </c>
      <c r="C258" s="60" t="s">
        <v>363</v>
      </c>
      <c r="D258" s="88" t="s">
        <v>4374</v>
      </c>
      <c r="E258" s="54" t="s">
        <v>120</v>
      </c>
      <c r="F258" s="28" t="s">
        <v>6150</v>
      </c>
      <c r="G258" s="80">
        <v>45413</v>
      </c>
      <c r="H258" s="80">
        <v>45442</v>
      </c>
      <c r="I258" s="85" t="s">
        <v>124</v>
      </c>
      <c r="J258" s="28" t="s">
        <v>125</v>
      </c>
      <c r="K258" s="67" t="s">
        <v>922</v>
      </c>
      <c r="L258" s="60" t="s">
        <v>81</v>
      </c>
      <c r="M258" s="28">
        <v>9</v>
      </c>
      <c r="N258" s="34" t="s">
        <v>6309</v>
      </c>
      <c r="O258" s="65">
        <v>45441.4583333333</v>
      </c>
      <c r="P258" s="35"/>
      <c r="Q258" s="35"/>
      <c r="R258" s="40"/>
      <c r="S258" s="40"/>
      <c r="T258" s="36"/>
      <c r="U258" s="34" t="s">
        <v>6310</v>
      </c>
      <c r="V258" s="34" t="s">
        <v>4374</v>
      </c>
      <c r="W258" s="70" t="s">
        <v>6311</v>
      </c>
      <c r="X258" s="72" t="s">
        <v>132</v>
      </c>
      <c r="Y258" s="72" t="s">
        <v>438</v>
      </c>
    </row>
    <row r="259" ht="351" spans="1:25">
      <c r="A259" s="52">
        <v>281</v>
      </c>
      <c r="B259" s="60" t="s">
        <v>117</v>
      </c>
      <c r="C259" s="60" t="s">
        <v>363</v>
      </c>
      <c r="D259" s="88" t="s">
        <v>4374</v>
      </c>
      <c r="E259" s="54" t="s">
        <v>120</v>
      </c>
      <c r="F259" s="28" t="s">
        <v>6150</v>
      </c>
      <c r="G259" s="80">
        <v>45505</v>
      </c>
      <c r="H259" s="80">
        <v>45534</v>
      </c>
      <c r="I259" s="85" t="s">
        <v>124</v>
      </c>
      <c r="J259" s="28" t="s">
        <v>125</v>
      </c>
      <c r="K259" s="67" t="s">
        <v>922</v>
      </c>
      <c r="L259" s="60" t="s">
        <v>81</v>
      </c>
      <c r="M259" s="28">
        <v>9</v>
      </c>
      <c r="N259" s="34" t="s">
        <v>6312</v>
      </c>
      <c r="O259" s="65">
        <v>45531.6777777778</v>
      </c>
      <c r="P259" s="52"/>
      <c r="Q259" s="52"/>
      <c r="R259" s="73"/>
      <c r="S259" s="73"/>
      <c r="T259" s="73"/>
      <c r="U259" s="70" t="s">
        <v>6313</v>
      </c>
      <c r="V259" s="72" t="s">
        <v>4374</v>
      </c>
      <c r="W259" s="70" t="s">
        <v>6314</v>
      </c>
      <c r="X259" s="72" t="s">
        <v>132</v>
      </c>
      <c r="Y259" s="72" t="s">
        <v>498</v>
      </c>
    </row>
    <row r="260" spans="1:25">
      <c r="A260" s="52">
        <v>282</v>
      </c>
      <c r="B260" s="60" t="s">
        <v>117</v>
      </c>
      <c r="C260" s="60" t="s">
        <v>363</v>
      </c>
      <c r="D260" s="88" t="s">
        <v>4374</v>
      </c>
      <c r="E260" s="54" t="s">
        <v>120</v>
      </c>
      <c r="F260" s="28" t="s">
        <v>6150</v>
      </c>
      <c r="G260" s="80">
        <v>45597</v>
      </c>
      <c r="H260" s="80">
        <v>45626</v>
      </c>
      <c r="I260" s="85" t="s">
        <v>124</v>
      </c>
      <c r="J260" s="28" t="s">
        <v>125</v>
      </c>
      <c r="K260" s="67" t="s">
        <v>922</v>
      </c>
      <c r="L260" s="60" t="s">
        <v>81</v>
      </c>
      <c r="M260" s="28">
        <v>9</v>
      </c>
      <c r="N260" s="34"/>
      <c r="O260" s="65"/>
      <c r="P260" s="52"/>
      <c r="Q260" s="52"/>
      <c r="R260" s="73"/>
      <c r="S260" s="73"/>
      <c r="T260" s="73"/>
      <c r="U260" s="72"/>
      <c r="V260" s="72"/>
      <c r="W260" s="72"/>
      <c r="X260" s="72"/>
      <c r="Y260" s="72"/>
    </row>
    <row r="261" ht="409.5" spans="1:25">
      <c r="A261" s="52">
        <v>285</v>
      </c>
      <c r="B261" s="60" t="s">
        <v>117</v>
      </c>
      <c r="C261" s="60" t="s">
        <v>363</v>
      </c>
      <c r="D261" s="88" t="s">
        <v>5202</v>
      </c>
      <c r="E261" s="54" t="s">
        <v>120</v>
      </c>
      <c r="F261" s="28" t="s">
        <v>6150</v>
      </c>
      <c r="G261" s="80">
        <v>45323</v>
      </c>
      <c r="H261" s="81">
        <v>45351</v>
      </c>
      <c r="I261" s="85" t="s">
        <v>124</v>
      </c>
      <c r="J261" s="28" t="s">
        <v>125</v>
      </c>
      <c r="K261" s="67" t="s">
        <v>922</v>
      </c>
      <c r="L261" s="60" t="s">
        <v>81</v>
      </c>
      <c r="M261" s="28">
        <v>9</v>
      </c>
      <c r="N261" s="34" t="s">
        <v>6282</v>
      </c>
      <c r="O261" s="65">
        <v>45350.6666666667</v>
      </c>
      <c r="P261" s="35"/>
      <c r="Q261" s="35"/>
      <c r="R261" s="40"/>
      <c r="S261" s="40"/>
      <c r="T261" s="36"/>
      <c r="U261" s="34" t="s">
        <v>6283</v>
      </c>
      <c r="V261" s="34" t="s">
        <v>5202</v>
      </c>
      <c r="W261" s="70" t="s">
        <v>6284</v>
      </c>
      <c r="X261" s="72" t="s">
        <v>132</v>
      </c>
      <c r="Y261" s="72" t="s">
        <v>170</v>
      </c>
    </row>
    <row r="262" ht="310.5" spans="1:25">
      <c r="A262" s="52">
        <v>286</v>
      </c>
      <c r="B262" s="60" t="s">
        <v>117</v>
      </c>
      <c r="C262" s="60" t="s">
        <v>363</v>
      </c>
      <c r="D262" s="88" t="s">
        <v>5202</v>
      </c>
      <c r="E262" s="54" t="s">
        <v>120</v>
      </c>
      <c r="F262" s="28" t="s">
        <v>6150</v>
      </c>
      <c r="G262" s="80">
        <v>45413</v>
      </c>
      <c r="H262" s="80">
        <v>45442</v>
      </c>
      <c r="I262" s="85" t="s">
        <v>124</v>
      </c>
      <c r="J262" s="28" t="s">
        <v>125</v>
      </c>
      <c r="K262" s="67" t="s">
        <v>922</v>
      </c>
      <c r="L262" s="60" t="s">
        <v>81</v>
      </c>
      <c r="M262" s="28">
        <v>9</v>
      </c>
      <c r="N262" s="34" t="s">
        <v>6309</v>
      </c>
      <c r="O262" s="65">
        <v>45441.4583333333</v>
      </c>
      <c r="P262" s="35"/>
      <c r="Q262" s="35"/>
      <c r="R262" s="40"/>
      <c r="S262" s="40"/>
      <c r="T262" s="36"/>
      <c r="U262" s="34" t="s">
        <v>6310</v>
      </c>
      <c r="V262" s="34" t="s">
        <v>5202</v>
      </c>
      <c r="W262" s="70" t="s">
        <v>6311</v>
      </c>
      <c r="X262" s="72" t="s">
        <v>132</v>
      </c>
      <c r="Y262" s="72" t="s">
        <v>438</v>
      </c>
    </row>
    <row r="263" ht="351" spans="1:25">
      <c r="A263" s="52">
        <v>287</v>
      </c>
      <c r="B263" s="60" t="s">
        <v>117</v>
      </c>
      <c r="C263" s="60" t="s">
        <v>363</v>
      </c>
      <c r="D263" s="88" t="s">
        <v>5202</v>
      </c>
      <c r="E263" s="54" t="s">
        <v>120</v>
      </c>
      <c r="F263" s="28" t="s">
        <v>6150</v>
      </c>
      <c r="G263" s="80">
        <v>45505</v>
      </c>
      <c r="H263" s="80">
        <v>45534</v>
      </c>
      <c r="I263" s="85" t="s">
        <v>124</v>
      </c>
      <c r="J263" s="28" t="s">
        <v>125</v>
      </c>
      <c r="K263" s="67" t="s">
        <v>922</v>
      </c>
      <c r="L263" s="60" t="s">
        <v>81</v>
      </c>
      <c r="M263" s="28">
        <v>9</v>
      </c>
      <c r="N263" s="34" t="s">
        <v>6312</v>
      </c>
      <c r="O263" s="65">
        <v>45531.6777777778</v>
      </c>
      <c r="P263" s="52"/>
      <c r="Q263" s="52"/>
      <c r="R263" s="73"/>
      <c r="S263" s="73"/>
      <c r="T263" s="73"/>
      <c r="U263" s="70" t="s">
        <v>6313</v>
      </c>
      <c r="V263" s="72" t="s">
        <v>5202</v>
      </c>
      <c r="W263" s="70" t="s">
        <v>6314</v>
      </c>
      <c r="X263" s="72" t="s">
        <v>132</v>
      </c>
      <c r="Y263" s="72" t="s">
        <v>498</v>
      </c>
    </row>
    <row r="264" spans="1:25">
      <c r="A264" s="52">
        <v>288</v>
      </c>
      <c r="B264" s="60" t="s">
        <v>117</v>
      </c>
      <c r="C264" s="60" t="s">
        <v>363</v>
      </c>
      <c r="D264" s="88" t="s">
        <v>5202</v>
      </c>
      <c r="E264" s="54" t="s">
        <v>120</v>
      </c>
      <c r="F264" s="28" t="s">
        <v>6150</v>
      </c>
      <c r="G264" s="80">
        <v>45597</v>
      </c>
      <c r="H264" s="80">
        <v>45626</v>
      </c>
      <c r="I264" s="85" t="s">
        <v>124</v>
      </c>
      <c r="J264" s="28" t="s">
        <v>125</v>
      </c>
      <c r="K264" s="67" t="s">
        <v>922</v>
      </c>
      <c r="L264" s="60" t="s">
        <v>81</v>
      </c>
      <c r="M264" s="28">
        <v>9</v>
      </c>
      <c r="N264" s="34"/>
      <c r="O264" s="65"/>
      <c r="P264" s="52"/>
      <c r="Q264" s="52"/>
      <c r="R264" s="73"/>
      <c r="S264" s="73"/>
      <c r="T264" s="73"/>
      <c r="U264" s="72"/>
      <c r="V264" s="72"/>
      <c r="W264" s="72"/>
      <c r="X264" s="72"/>
      <c r="Y264" s="72"/>
    </row>
    <row r="265" ht="409.5" spans="1:25">
      <c r="A265" s="52">
        <v>291</v>
      </c>
      <c r="B265" s="60" t="s">
        <v>117</v>
      </c>
      <c r="C265" s="60" t="s">
        <v>363</v>
      </c>
      <c r="D265" s="88" t="s">
        <v>5203</v>
      </c>
      <c r="E265" s="54" t="s">
        <v>120</v>
      </c>
      <c r="F265" s="28" t="s">
        <v>6150</v>
      </c>
      <c r="G265" s="80">
        <v>45323</v>
      </c>
      <c r="H265" s="81">
        <v>45351</v>
      </c>
      <c r="I265" s="85" t="s">
        <v>124</v>
      </c>
      <c r="J265" s="28" t="s">
        <v>125</v>
      </c>
      <c r="K265" s="67" t="s">
        <v>922</v>
      </c>
      <c r="L265" s="60" t="s">
        <v>81</v>
      </c>
      <c r="M265" s="28">
        <v>9</v>
      </c>
      <c r="N265" s="34" t="s">
        <v>6282</v>
      </c>
      <c r="O265" s="65">
        <v>45350.6666666667</v>
      </c>
      <c r="P265" s="35"/>
      <c r="Q265" s="35"/>
      <c r="R265" s="40"/>
      <c r="S265" s="40"/>
      <c r="T265" s="36"/>
      <c r="U265" s="34" t="s">
        <v>6283</v>
      </c>
      <c r="V265" s="34" t="s">
        <v>5203</v>
      </c>
      <c r="W265" s="70" t="s">
        <v>6284</v>
      </c>
      <c r="X265" s="72" t="s">
        <v>132</v>
      </c>
      <c r="Y265" s="72" t="s">
        <v>170</v>
      </c>
    </row>
    <row r="266" ht="310.5" spans="1:25">
      <c r="A266" s="52">
        <v>292</v>
      </c>
      <c r="B266" s="60" t="s">
        <v>117</v>
      </c>
      <c r="C266" s="60" t="s">
        <v>363</v>
      </c>
      <c r="D266" s="88" t="s">
        <v>5203</v>
      </c>
      <c r="E266" s="54" t="s">
        <v>120</v>
      </c>
      <c r="F266" s="28" t="s">
        <v>6150</v>
      </c>
      <c r="G266" s="80">
        <v>45413</v>
      </c>
      <c r="H266" s="80">
        <v>45442</v>
      </c>
      <c r="I266" s="85" t="s">
        <v>124</v>
      </c>
      <c r="J266" s="28" t="s">
        <v>125</v>
      </c>
      <c r="K266" s="67" t="s">
        <v>922</v>
      </c>
      <c r="L266" s="60" t="s">
        <v>81</v>
      </c>
      <c r="M266" s="28">
        <v>9</v>
      </c>
      <c r="N266" s="34" t="s">
        <v>6309</v>
      </c>
      <c r="O266" s="65">
        <v>45441.4583333333</v>
      </c>
      <c r="P266" s="35"/>
      <c r="Q266" s="35"/>
      <c r="R266" s="40"/>
      <c r="S266" s="40"/>
      <c r="T266" s="36"/>
      <c r="U266" s="34" t="s">
        <v>6310</v>
      </c>
      <c r="V266" s="34" t="s">
        <v>5203</v>
      </c>
      <c r="W266" s="70" t="s">
        <v>6311</v>
      </c>
      <c r="X266" s="72" t="s">
        <v>132</v>
      </c>
      <c r="Y266" s="72" t="s">
        <v>438</v>
      </c>
    </row>
    <row r="267" ht="351" spans="1:25">
      <c r="A267" s="52">
        <v>293</v>
      </c>
      <c r="B267" s="60" t="s">
        <v>117</v>
      </c>
      <c r="C267" s="60" t="s">
        <v>363</v>
      </c>
      <c r="D267" s="88" t="s">
        <v>5203</v>
      </c>
      <c r="E267" s="54" t="s">
        <v>120</v>
      </c>
      <c r="F267" s="28" t="s">
        <v>6150</v>
      </c>
      <c r="G267" s="80">
        <v>45505</v>
      </c>
      <c r="H267" s="80">
        <v>45534</v>
      </c>
      <c r="I267" s="85" t="s">
        <v>124</v>
      </c>
      <c r="J267" s="28" t="s">
        <v>125</v>
      </c>
      <c r="K267" s="67" t="s">
        <v>922</v>
      </c>
      <c r="L267" s="60" t="s">
        <v>81</v>
      </c>
      <c r="M267" s="28">
        <v>9</v>
      </c>
      <c r="N267" s="34" t="s">
        <v>6312</v>
      </c>
      <c r="O267" s="65">
        <v>45531.6777777778</v>
      </c>
      <c r="P267" s="52"/>
      <c r="Q267" s="52"/>
      <c r="R267" s="73"/>
      <c r="S267" s="73"/>
      <c r="T267" s="73"/>
      <c r="U267" s="70" t="s">
        <v>6313</v>
      </c>
      <c r="V267" s="72" t="s">
        <v>5203</v>
      </c>
      <c r="W267" s="70" t="s">
        <v>6314</v>
      </c>
      <c r="X267" s="72" t="s">
        <v>132</v>
      </c>
      <c r="Y267" s="72" t="s">
        <v>498</v>
      </c>
    </row>
    <row r="268" spans="1:25">
      <c r="A268" s="52">
        <v>294</v>
      </c>
      <c r="B268" s="60" t="s">
        <v>117</v>
      </c>
      <c r="C268" s="60" t="s">
        <v>363</v>
      </c>
      <c r="D268" s="88" t="s">
        <v>5203</v>
      </c>
      <c r="E268" s="54" t="s">
        <v>120</v>
      </c>
      <c r="F268" s="28" t="s">
        <v>6150</v>
      </c>
      <c r="G268" s="80">
        <v>45597</v>
      </c>
      <c r="H268" s="80">
        <v>45626</v>
      </c>
      <c r="I268" s="85" t="s">
        <v>124</v>
      </c>
      <c r="J268" s="28" t="s">
        <v>125</v>
      </c>
      <c r="K268" s="67" t="s">
        <v>922</v>
      </c>
      <c r="L268" s="60" t="s">
        <v>81</v>
      </c>
      <c r="M268" s="28">
        <v>9</v>
      </c>
      <c r="N268" s="34"/>
      <c r="O268" s="65"/>
      <c r="P268" s="52"/>
      <c r="Q268" s="52"/>
      <c r="R268" s="73"/>
      <c r="S268" s="73"/>
      <c r="T268" s="73"/>
      <c r="U268" s="72"/>
      <c r="V268" s="72"/>
      <c r="W268" s="72"/>
      <c r="X268" s="72"/>
      <c r="Y268" s="72"/>
    </row>
    <row r="269" ht="409.5" spans="1:25">
      <c r="A269" s="52">
        <v>297</v>
      </c>
      <c r="B269" s="60" t="s">
        <v>117</v>
      </c>
      <c r="C269" s="60" t="s">
        <v>150</v>
      </c>
      <c r="D269" s="76" t="s">
        <v>5204</v>
      </c>
      <c r="E269" s="54" t="s">
        <v>247</v>
      </c>
      <c r="F269" s="68" t="s">
        <v>6150</v>
      </c>
      <c r="G269" s="80">
        <v>45323</v>
      </c>
      <c r="H269" s="81">
        <v>45351</v>
      </c>
      <c r="I269" s="87" t="s">
        <v>124</v>
      </c>
      <c r="J269" s="68" t="s">
        <v>125</v>
      </c>
      <c r="K269" s="67" t="s">
        <v>922</v>
      </c>
      <c r="L269" s="60" t="s">
        <v>81</v>
      </c>
      <c r="M269" s="28">
        <v>18</v>
      </c>
      <c r="N269" s="34" t="s">
        <v>6372</v>
      </c>
      <c r="O269" s="65">
        <v>45350.6666666667</v>
      </c>
      <c r="P269" s="35"/>
      <c r="Q269" s="35"/>
      <c r="R269" s="40"/>
      <c r="S269" s="40"/>
      <c r="T269" s="36"/>
      <c r="U269" s="34" t="s">
        <v>6373</v>
      </c>
      <c r="V269" s="34" t="s">
        <v>5204</v>
      </c>
      <c r="W269" s="70" t="s">
        <v>6374</v>
      </c>
      <c r="X269" s="72" t="s">
        <v>132</v>
      </c>
      <c r="Y269" s="72" t="s">
        <v>170</v>
      </c>
    </row>
    <row r="270" ht="409.5" spans="1:25">
      <c r="A270" s="52">
        <v>298</v>
      </c>
      <c r="B270" s="60" t="s">
        <v>117</v>
      </c>
      <c r="C270" s="60" t="s">
        <v>150</v>
      </c>
      <c r="D270" s="76" t="s">
        <v>5204</v>
      </c>
      <c r="E270" s="54" t="s">
        <v>247</v>
      </c>
      <c r="F270" s="68" t="s">
        <v>6150</v>
      </c>
      <c r="G270" s="80">
        <v>45413</v>
      </c>
      <c r="H270" s="80">
        <v>45442</v>
      </c>
      <c r="I270" s="87" t="s">
        <v>124</v>
      </c>
      <c r="J270" s="68" t="s">
        <v>125</v>
      </c>
      <c r="K270" s="67" t="s">
        <v>922</v>
      </c>
      <c r="L270" s="60" t="s">
        <v>81</v>
      </c>
      <c r="M270" s="28">
        <v>18</v>
      </c>
      <c r="N270" s="34" t="s">
        <v>6372</v>
      </c>
      <c r="O270" s="65">
        <v>45350.6666666667</v>
      </c>
      <c r="P270" s="35"/>
      <c r="Q270" s="35"/>
      <c r="R270" s="40"/>
      <c r="S270" s="40"/>
      <c r="T270" s="36"/>
      <c r="U270" s="34" t="s">
        <v>6373</v>
      </c>
      <c r="V270" s="34" t="s">
        <v>5204</v>
      </c>
      <c r="W270" s="70" t="s">
        <v>6374</v>
      </c>
      <c r="X270" s="72" t="s">
        <v>132</v>
      </c>
      <c r="Y270" s="72" t="s">
        <v>170</v>
      </c>
    </row>
    <row r="271" ht="409.5" spans="1:25">
      <c r="A271" s="52">
        <v>299</v>
      </c>
      <c r="B271" s="60" t="s">
        <v>117</v>
      </c>
      <c r="C271" s="60" t="s">
        <v>150</v>
      </c>
      <c r="D271" s="76" t="s">
        <v>5204</v>
      </c>
      <c r="E271" s="54" t="s">
        <v>247</v>
      </c>
      <c r="F271" s="68" t="s">
        <v>6150</v>
      </c>
      <c r="G271" s="80">
        <v>45505</v>
      </c>
      <c r="H271" s="80">
        <v>45534</v>
      </c>
      <c r="I271" s="87" t="s">
        <v>124</v>
      </c>
      <c r="J271" s="68" t="s">
        <v>125</v>
      </c>
      <c r="K271" s="67" t="s">
        <v>922</v>
      </c>
      <c r="L271" s="60" t="s">
        <v>81</v>
      </c>
      <c r="M271" s="28">
        <v>18</v>
      </c>
      <c r="N271" s="34" t="s">
        <v>6375</v>
      </c>
      <c r="O271" s="65">
        <v>45531.6777777778</v>
      </c>
      <c r="P271" s="52"/>
      <c r="Q271" s="52"/>
      <c r="R271" s="73"/>
      <c r="S271" s="73"/>
      <c r="T271" s="73"/>
      <c r="U271" s="70" t="s">
        <v>6376</v>
      </c>
      <c r="V271" s="72" t="s">
        <v>5204</v>
      </c>
      <c r="W271" s="70" t="s">
        <v>6377</v>
      </c>
      <c r="X271" s="72" t="s">
        <v>132</v>
      </c>
      <c r="Y271" s="72" t="s">
        <v>498</v>
      </c>
    </row>
    <row r="272" ht="409.5" spans="1:25">
      <c r="A272" s="52">
        <v>300</v>
      </c>
      <c r="B272" s="60" t="s">
        <v>117</v>
      </c>
      <c r="C272" s="60" t="s">
        <v>150</v>
      </c>
      <c r="D272" s="76" t="s">
        <v>5204</v>
      </c>
      <c r="E272" s="54" t="s">
        <v>247</v>
      </c>
      <c r="F272" s="68" t="s">
        <v>6150</v>
      </c>
      <c r="G272" s="80">
        <v>45597</v>
      </c>
      <c r="H272" s="80">
        <v>45626</v>
      </c>
      <c r="I272" s="87" t="s">
        <v>124</v>
      </c>
      <c r="J272" s="68" t="s">
        <v>125</v>
      </c>
      <c r="K272" s="67" t="s">
        <v>922</v>
      </c>
      <c r="L272" s="60" t="s">
        <v>81</v>
      </c>
      <c r="M272" s="28">
        <v>18</v>
      </c>
      <c r="N272" s="34" t="s">
        <v>6375</v>
      </c>
      <c r="O272" s="65">
        <v>45531.6777777778</v>
      </c>
      <c r="P272" s="52"/>
      <c r="Q272" s="52"/>
      <c r="R272" s="73"/>
      <c r="S272" s="73"/>
      <c r="T272" s="73"/>
      <c r="U272" s="70" t="s">
        <v>6376</v>
      </c>
      <c r="V272" s="72" t="s">
        <v>5204</v>
      </c>
      <c r="W272" s="70" t="s">
        <v>6377</v>
      </c>
      <c r="X272" s="72" t="s">
        <v>132</v>
      </c>
      <c r="Y272" s="72" t="s">
        <v>498</v>
      </c>
    </row>
    <row r="273" ht="36" spans="1:25">
      <c r="A273" s="52">
        <v>303</v>
      </c>
      <c r="B273" s="60" t="s">
        <v>117</v>
      </c>
      <c r="C273" s="60" t="s">
        <v>150</v>
      </c>
      <c r="D273" s="76" t="s">
        <v>5211</v>
      </c>
      <c r="E273" s="57" t="s">
        <v>412</v>
      </c>
      <c r="F273" s="28" t="s">
        <v>6150</v>
      </c>
      <c r="G273" s="80">
        <v>45323</v>
      </c>
      <c r="H273" s="81">
        <v>45351</v>
      </c>
      <c r="I273" s="85" t="s">
        <v>124</v>
      </c>
      <c r="J273" s="28" t="s">
        <v>125</v>
      </c>
      <c r="K273" s="67" t="s">
        <v>922</v>
      </c>
      <c r="L273" s="60" t="s">
        <v>81</v>
      </c>
      <c r="M273" s="28">
        <v>9</v>
      </c>
      <c r="N273" s="34" t="s">
        <v>6338</v>
      </c>
      <c r="O273" s="65">
        <v>45350.6368055556</v>
      </c>
      <c r="P273" s="35"/>
      <c r="Q273" s="35"/>
      <c r="R273" s="40"/>
      <c r="S273" s="40"/>
      <c r="T273" s="36"/>
      <c r="U273" s="34" t="s">
        <v>6358</v>
      </c>
      <c r="V273" s="34" t="s">
        <v>5211</v>
      </c>
      <c r="W273" s="72" t="s">
        <v>6359</v>
      </c>
      <c r="X273" s="72" t="s">
        <v>132</v>
      </c>
      <c r="Y273" s="72" t="s">
        <v>170</v>
      </c>
    </row>
    <row r="274" ht="36" spans="1:25">
      <c r="A274" s="52">
        <v>304</v>
      </c>
      <c r="B274" s="60" t="s">
        <v>117</v>
      </c>
      <c r="C274" s="60" t="s">
        <v>150</v>
      </c>
      <c r="D274" s="76" t="s">
        <v>5211</v>
      </c>
      <c r="E274" s="57" t="s">
        <v>412</v>
      </c>
      <c r="F274" s="28" t="s">
        <v>6150</v>
      </c>
      <c r="G274" s="80">
        <v>45383</v>
      </c>
      <c r="H274" s="80">
        <v>45412</v>
      </c>
      <c r="I274" s="85" t="s">
        <v>124</v>
      </c>
      <c r="J274" s="28" t="s">
        <v>125</v>
      </c>
      <c r="K274" s="67" t="s">
        <v>922</v>
      </c>
      <c r="L274" s="60" t="s">
        <v>81</v>
      </c>
      <c r="M274" s="28">
        <v>9</v>
      </c>
      <c r="N274" s="34" t="s">
        <v>6360</v>
      </c>
      <c r="O274" s="65">
        <v>45406.4791666667</v>
      </c>
      <c r="P274" s="35"/>
      <c r="Q274" s="35"/>
      <c r="R274" s="40"/>
      <c r="S274" s="40"/>
      <c r="T274" s="36"/>
      <c r="U274" s="34" t="s">
        <v>6361</v>
      </c>
      <c r="V274" s="34" t="s">
        <v>5211</v>
      </c>
      <c r="W274" s="72" t="s">
        <v>6362</v>
      </c>
      <c r="X274" s="72" t="s">
        <v>132</v>
      </c>
      <c r="Y274" s="72" t="s">
        <v>144</v>
      </c>
    </row>
    <row r="275" ht="36" spans="1:25">
      <c r="A275" s="52">
        <v>305</v>
      </c>
      <c r="B275" s="60" t="s">
        <v>117</v>
      </c>
      <c r="C275" s="60" t="s">
        <v>150</v>
      </c>
      <c r="D275" s="76" t="s">
        <v>5211</v>
      </c>
      <c r="E275" s="57" t="s">
        <v>412</v>
      </c>
      <c r="F275" s="28" t="s">
        <v>6150</v>
      </c>
      <c r="G275" s="80">
        <v>45444</v>
      </c>
      <c r="H275" s="80">
        <v>45473</v>
      </c>
      <c r="I275" s="85" t="s">
        <v>124</v>
      </c>
      <c r="J275" s="28" t="s">
        <v>125</v>
      </c>
      <c r="K275" s="67" t="s">
        <v>922</v>
      </c>
      <c r="L275" s="60" t="s">
        <v>81</v>
      </c>
      <c r="M275" s="28">
        <v>9</v>
      </c>
      <c r="N275" s="34" t="s">
        <v>6363</v>
      </c>
      <c r="O275" s="65">
        <v>45470.6541666667</v>
      </c>
      <c r="P275" s="52"/>
      <c r="Q275" s="52"/>
      <c r="R275" s="73"/>
      <c r="S275" s="73"/>
      <c r="T275" s="73"/>
      <c r="U275" s="72" t="s">
        <v>6364</v>
      </c>
      <c r="V275" s="72" t="s">
        <v>5211</v>
      </c>
      <c r="W275" s="72" t="s">
        <v>6365</v>
      </c>
      <c r="X275" s="71" t="s">
        <v>132</v>
      </c>
      <c r="Y275" s="71" t="s">
        <v>425</v>
      </c>
    </row>
    <row r="276" ht="36" spans="1:25">
      <c r="A276" s="52">
        <v>306</v>
      </c>
      <c r="B276" s="60" t="s">
        <v>117</v>
      </c>
      <c r="C276" s="60" t="s">
        <v>150</v>
      </c>
      <c r="D276" s="76" t="s">
        <v>5211</v>
      </c>
      <c r="E276" s="57" t="s">
        <v>412</v>
      </c>
      <c r="F276" s="28" t="s">
        <v>6150</v>
      </c>
      <c r="G276" s="80">
        <v>45505</v>
      </c>
      <c r="H276" s="80">
        <v>45535</v>
      </c>
      <c r="I276" s="85" t="s">
        <v>124</v>
      </c>
      <c r="J276" s="28" t="s">
        <v>125</v>
      </c>
      <c r="K276" s="67" t="s">
        <v>922</v>
      </c>
      <c r="L276" s="60" t="s">
        <v>81</v>
      </c>
      <c r="M276" s="28">
        <v>9</v>
      </c>
      <c r="N276" s="34" t="s">
        <v>6366</v>
      </c>
      <c r="O276" s="65">
        <v>45533.7083333333</v>
      </c>
      <c r="P276" s="52"/>
      <c r="Q276" s="52"/>
      <c r="R276" s="73"/>
      <c r="S276" s="73"/>
      <c r="T276" s="73"/>
      <c r="U276" s="72" t="s">
        <v>6367</v>
      </c>
      <c r="V276" s="72" t="s">
        <v>5211</v>
      </c>
      <c r="W276" s="72" t="s">
        <v>6368</v>
      </c>
      <c r="X276" s="72" t="s">
        <v>132</v>
      </c>
      <c r="Y276" s="72" t="s">
        <v>498</v>
      </c>
    </row>
    <row r="277" ht="36" spans="1:25">
      <c r="A277" s="52">
        <v>307</v>
      </c>
      <c r="B277" s="60" t="s">
        <v>117</v>
      </c>
      <c r="C277" s="60" t="s">
        <v>150</v>
      </c>
      <c r="D277" s="76" t="s">
        <v>5211</v>
      </c>
      <c r="E277" s="57" t="s">
        <v>412</v>
      </c>
      <c r="F277" s="28" t="s">
        <v>6150</v>
      </c>
      <c r="G277" s="80">
        <v>45566</v>
      </c>
      <c r="H277" s="80">
        <v>45596</v>
      </c>
      <c r="I277" s="85" t="s">
        <v>124</v>
      </c>
      <c r="J277" s="28" t="s">
        <v>125</v>
      </c>
      <c r="K277" s="67" t="s">
        <v>922</v>
      </c>
      <c r="L277" s="60" t="s">
        <v>81</v>
      </c>
      <c r="M277" s="28">
        <v>9</v>
      </c>
      <c r="N277" s="34" t="s">
        <v>6369</v>
      </c>
      <c r="O277" s="65">
        <v>45589.7083333333</v>
      </c>
      <c r="P277" s="52"/>
      <c r="Q277" s="52"/>
      <c r="R277" s="73"/>
      <c r="S277" s="73"/>
      <c r="T277" s="73"/>
      <c r="U277" s="72" t="s">
        <v>6370</v>
      </c>
      <c r="V277" s="72" t="s">
        <v>5211</v>
      </c>
      <c r="W277" s="72" t="s">
        <v>6371</v>
      </c>
      <c r="X277" s="72" t="s">
        <v>132</v>
      </c>
      <c r="Y277" s="72" t="s">
        <v>3620</v>
      </c>
    </row>
    <row r="278" spans="1:25">
      <c r="A278" s="52">
        <v>308</v>
      </c>
      <c r="B278" s="60" t="s">
        <v>117</v>
      </c>
      <c r="C278" s="60" t="s">
        <v>150</v>
      </c>
      <c r="D278" s="76" t="s">
        <v>5211</v>
      </c>
      <c r="E278" s="57" t="s">
        <v>412</v>
      </c>
      <c r="F278" s="28" t="s">
        <v>6150</v>
      </c>
      <c r="G278" s="80">
        <v>45627</v>
      </c>
      <c r="H278" s="80">
        <v>45657</v>
      </c>
      <c r="I278" s="85" t="s">
        <v>124</v>
      </c>
      <c r="J278" s="28" t="s">
        <v>125</v>
      </c>
      <c r="K278" s="67" t="s">
        <v>922</v>
      </c>
      <c r="L278" s="60" t="s">
        <v>81</v>
      </c>
      <c r="M278" s="28">
        <v>9</v>
      </c>
      <c r="N278" s="34"/>
      <c r="O278" s="65"/>
      <c r="P278" s="52"/>
      <c r="Q278" s="52"/>
      <c r="R278" s="73"/>
      <c r="S278" s="73"/>
      <c r="T278" s="73"/>
      <c r="U278" s="72"/>
      <c r="V278" s="72"/>
      <c r="W278" s="72"/>
      <c r="X278" s="72"/>
      <c r="Y278" s="72"/>
    </row>
    <row r="279" ht="409.5" spans="1:25">
      <c r="A279" s="52">
        <v>311</v>
      </c>
      <c r="B279" s="60" t="s">
        <v>117</v>
      </c>
      <c r="C279" s="60" t="s">
        <v>150</v>
      </c>
      <c r="D279" s="76" t="s">
        <v>4362</v>
      </c>
      <c r="E279" s="57" t="s">
        <v>157</v>
      </c>
      <c r="F279" s="28" t="s">
        <v>6150</v>
      </c>
      <c r="G279" s="80">
        <v>45323</v>
      </c>
      <c r="H279" s="81">
        <v>45351</v>
      </c>
      <c r="I279" s="85" t="s">
        <v>124</v>
      </c>
      <c r="J279" s="28" t="s">
        <v>125</v>
      </c>
      <c r="K279" s="67" t="s">
        <v>922</v>
      </c>
      <c r="L279" s="60" t="s">
        <v>81</v>
      </c>
      <c r="M279" s="28">
        <v>24</v>
      </c>
      <c r="N279" s="34" t="s">
        <v>6372</v>
      </c>
      <c r="O279" s="65">
        <v>45350.6666666667</v>
      </c>
      <c r="P279" s="35"/>
      <c r="Q279" s="35"/>
      <c r="R279" s="40"/>
      <c r="S279" s="40"/>
      <c r="T279" s="36"/>
      <c r="U279" s="34" t="s">
        <v>6373</v>
      </c>
      <c r="V279" s="34" t="s">
        <v>4362</v>
      </c>
      <c r="W279" s="70" t="s">
        <v>6374</v>
      </c>
      <c r="X279" s="72" t="s">
        <v>132</v>
      </c>
      <c r="Y279" s="72" t="s">
        <v>170</v>
      </c>
    </row>
    <row r="280" ht="409.5" spans="1:25">
      <c r="A280" s="52">
        <v>311</v>
      </c>
      <c r="B280" s="60" t="s">
        <v>117</v>
      </c>
      <c r="C280" s="60" t="s">
        <v>150</v>
      </c>
      <c r="D280" s="76" t="s">
        <v>4362</v>
      </c>
      <c r="E280" s="57" t="s">
        <v>157</v>
      </c>
      <c r="F280" s="28" t="s">
        <v>6150</v>
      </c>
      <c r="G280" s="80">
        <v>45413</v>
      </c>
      <c r="H280" s="80">
        <v>45442</v>
      </c>
      <c r="I280" s="85" t="s">
        <v>124</v>
      </c>
      <c r="J280" s="28" t="s">
        <v>125</v>
      </c>
      <c r="K280" s="67" t="s">
        <v>922</v>
      </c>
      <c r="L280" s="60" t="s">
        <v>81</v>
      </c>
      <c r="M280" s="28">
        <v>24</v>
      </c>
      <c r="N280" s="34" t="s">
        <v>6372</v>
      </c>
      <c r="O280" s="65">
        <v>45350.6666666667</v>
      </c>
      <c r="P280" s="35"/>
      <c r="Q280" s="35"/>
      <c r="R280" s="40"/>
      <c r="S280" s="40"/>
      <c r="T280" s="36"/>
      <c r="U280" s="34" t="s">
        <v>6373</v>
      </c>
      <c r="V280" s="34" t="s">
        <v>4362</v>
      </c>
      <c r="W280" s="70" t="s">
        <v>6374</v>
      </c>
      <c r="X280" s="72" t="s">
        <v>132</v>
      </c>
      <c r="Y280" s="72" t="s">
        <v>170</v>
      </c>
    </row>
    <row r="281" ht="409.5" spans="1:25">
      <c r="A281" s="52">
        <v>311</v>
      </c>
      <c r="B281" s="60" t="s">
        <v>117</v>
      </c>
      <c r="C281" s="60" t="s">
        <v>150</v>
      </c>
      <c r="D281" s="76" t="s">
        <v>4362</v>
      </c>
      <c r="E281" s="57" t="s">
        <v>157</v>
      </c>
      <c r="F281" s="28" t="s">
        <v>6150</v>
      </c>
      <c r="G281" s="80">
        <v>45505</v>
      </c>
      <c r="H281" s="80">
        <v>45534</v>
      </c>
      <c r="I281" s="85" t="s">
        <v>124</v>
      </c>
      <c r="J281" s="28" t="s">
        <v>125</v>
      </c>
      <c r="K281" s="67" t="s">
        <v>922</v>
      </c>
      <c r="L281" s="60" t="s">
        <v>81</v>
      </c>
      <c r="M281" s="28">
        <v>24</v>
      </c>
      <c r="N281" s="34" t="s">
        <v>6375</v>
      </c>
      <c r="O281" s="65">
        <v>45531.6777777778</v>
      </c>
      <c r="P281" s="52"/>
      <c r="Q281" s="52"/>
      <c r="R281" s="73"/>
      <c r="S281" s="73"/>
      <c r="T281" s="73"/>
      <c r="U281" s="70" t="s">
        <v>6376</v>
      </c>
      <c r="V281" s="72" t="s">
        <v>4362</v>
      </c>
      <c r="W281" s="70" t="s">
        <v>6377</v>
      </c>
      <c r="X281" s="72" t="s">
        <v>132</v>
      </c>
      <c r="Y281" s="72" t="s">
        <v>498</v>
      </c>
    </row>
    <row r="282" ht="409.5" spans="1:25">
      <c r="A282" s="52">
        <v>311</v>
      </c>
      <c r="B282" s="60" t="s">
        <v>117</v>
      </c>
      <c r="C282" s="60" t="s">
        <v>150</v>
      </c>
      <c r="D282" s="76" t="s">
        <v>4362</v>
      </c>
      <c r="E282" s="57" t="s">
        <v>157</v>
      </c>
      <c r="F282" s="28" t="s">
        <v>6150</v>
      </c>
      <c r="G282" s="80">
        <v>45597</v>
      </c>
      <c r="H282" s="80">
        <v>45626</v>
      </c>
      <c r="I282" s="85" t="s">
        <v>124</v>
      </c>
      <c r="J282" s="28" t="s">
        <v>125</v>
      </c>
      <c r="K282" s="67" t="s">
        <v>922</v>
      </c>
      <c r="L282" s="60" t="s">
        <v>81</v>
      </c>
      <c r="M282" s="28">
        <v>24</v>
      </c>
      <c r="N282" s="34" t="s">
        <v>6375</v>
      </c>
      <c r="O282" s="65">
        <v>45531.6777777778</v>
      </c>
      <c r="P282" s="52"/>
      <c r="Q282" s="52"/>
      <c r="R282" s="73"/>
      <c r="S282" s="73"/>
      <c r="T282" s="73"/>
      <c r="U282" s="70" t="s">
        <v>6376</v>
      </c>
      <c r="V282" s="72" t="s">
        <v>4362</v>
      </c>
      <c r="W282" s="70" t="s">
        <v>6377</v>
      </c>
      <c r="X282" s="72" t="s">
        <v>132</v>
      </c>
      <c r="Y282" s="72" t="s">
        <v>498</v>
      </c>
    </row>
    <row r="283" ht="409.5" spans="1:25">
      <c r="A283" s="52">
        <v>315</v>
      </c>
      <c r="B283" s="60" t="s">
        <v>117</v>
      </c>
      <c r="C283" s="60" t="s">
        <v>150</v>
      </c>
      <c r="D283" s="76" t="s">
        <v>5233</v>
      </c>
      <c r="E283" s="57" t="s">
        <v>157</v>
      </c>
      <c r="F283" s="68" t="s">
        <v>6150</v>
      </c>
      <c r="G283" s="80">
        <v>45323</v>
      </c>
      <c r="H283" s="81">
        <v>45351</v>
      </c>
      <c r="I283" s="87" t="s">
        <v>124</v>
      </c>
      <c r="J283" s="68" t="s">
        <v>125</v>
      </c>
      <c r="K283" s="67" t="s">
        <v>922</v>
      </c>
      <c r="L283" s="60" t="s">
        <v>81</v>
      </c>
      <c r="M283" s="28">
        <v>18</v>
      </c>
      <c r="N283" s="34" t="s">
        <v>6378</v>
      </c>
      <c r="O283" s="65">
        <v>45350.6666666667</v>
      </c>
      <c r="P283" s="35"/>
      <c r="Q283" s="35"/>
      <c r="R283" s="40"/>
      <c r="S283" s="40"/>
      <c r="T283" s="36"/>
      <c r="U283" s="34" t="s">
        <v>6379</v>
      </c>
      <c r="V283" s="34" t="s">
        <v>5233</v>
      </c>
      <c r="W283" s="70" t="s">
        <v>6380</v>
      </c>
      <c r="X283" s="72" t="s">
        <v>132</v>
      </c>
      <c r="Y283" s="72" t="s">
        <v>170</v>
      </c>
    </row>
    <row r="284" ht="409.5" spans="1:25">
      <c r="A284" s="52">
        <v>316</v>
      </c>
      <c r="B284" s="60" t="s">
        <v>117</v>
      </c>
      <c r="C284" s="60" t="s">
        <v>150</v>
      </c>
      <c r="D284" s="76" t="s">
        <v>5233</v>
      </c>
      <c r="E284" s="57" t="s">
        <v>157</v>
      </c>
      <c r="F284" s="68" t="s">
        <v>6150</v>
      </c>
      <c r="G284" s="80">
        <v>45413</v>
      </c>
      <c r="H284" s="80">
        <v>45442</v>
      </c>
      <c r="I284" s="87" t="s">
        <v>124</v>
      </c>
      <c r="J284" s="68" t="s">
        <v>125</v>
      </c>
      <c r="K284" s="67" t="s">
        <v>922</v>
      </c>
      <c r="L284" s="60" t="s">
        <v>81</v>
      </c>
      <c r="M284" s="28">
        <v>18</v>
      </c>
      <c r="N284" s="34" t="s">
        <v>6378</v>
      </c>
      <c r="O284" s="65">
        <v>45350.6666666667</v>
      </c>
      <c r="P284" s="35"/>
      <c r="Q284" s="35"/>
      <c r="R284" s="40"/>
      <c r="S284" s="40"/>
      <c r="T284" s="36"/>
      <c r="U284" s="34" t="s">
        <v>6379</v>
      </c>
      <c r="V284" s="34" t="s">
        <v>5233</v>
      </c>
      <c r="W284" s="70" t="s">
        <v>6380</v>
      </c>
      <c r="X284" s="72" t="s">
        <v>132</v>
      </c>
      <c r="Y284" s="72" t="s">
        <v>170</v>
      </c>
    </row>
    <row r="285" ht="409.5" spans="1:25">
      <c r="A285" s="52">
        <v>317</v>
      </c>
      <c r="B285" s="60" t="s">
        <v>117</v>
      </c>
      <c r="C285" s="60" t="s">
        <v>150</v>
      </c>
      <c r="D285" s="76" t="s">
        <v>5233</v>
      </c>
      <c r="E285" s="57" t="s">
        <v>157</v>
      </c>
      <c r="F285" s="68" t="s">
        <v>6150</v>
      </c>
      <c r="G285" s="80">
        <v>45505</v>
      </c>
      <c r="H285" s="80">
        <v>45534</v>
      </c>
      <c r="I285" s="87" t="s">
        <v>124</v>
      </c>
      <c r="J285" s="68" t="s">
        <v>125</v>
      </c>
      <c r="K285" s="67" t="s">
        <v>922</v>
      </c>
      <c r="L285" s="60" t="s">
        <v>81</v>
      </c>
      <c r="M285" s="28">
        <v>18</v>
      </c>
      <c r="N285" s="34" t="s">
        <v>6381</v>
      </c>
      <c r="O285" s="65">
        <v>45531.6777777778</v>
      </c>
      <c r="P285" s="52"/>
      <c r="Q285" s="52"/>
      <c r="R285" s="73"/>
      <c r="S285" s="73"/>
      <c r="T285" s="73"/>
      <c r="U285" s="70" t="s">
        <v>6382</v>
      </c>
      <c r="V285" s="72" t="s">
        <v>5233</v>
      </c>
      <c r="W285" s="70" t="s">
        <v>6383</v>
      </c>
      <c r="X285" s="72" t="s">
        <v>132</v>
      </c>
      <c r="Y285" s="72" t="s">
        <v>498</v>
      </c>
    </row>
    <row r="286" ht="409.5" spans="1:25">
      <c r="A286" s="52">
        <v>318</v>
      </c>
      <c r="B286" s="60" t="s">
        <v>117</v>
      </c>
      <c r="C286" s="60" t="s">
        <v>150</v>
      </c>
      <c r="D286" s="76" t="s">
        <v>5233</v>
      </c>
      <c r="E286" s="57" t="s">
        <v>157</v>
      </c>
      <c r="F286" s="68" t="s">
        <v>6150</v>
      </c>
      <c r="G286" s="80">
        <v>45597</v>
      </c>
      <c r="H286" s="80">
        <v>45626</v>
      </c>
      <c r="I286" s="87" t="s">
        <v>124</v>
      </c>
      <c r="J286" s="68" t="s">
        <v>125</v>
      </c>
      <c r="K286" s="67" t="s">
        <v>922</v>
      </c>
      <c r="L286" s="60" t="s">
        <v>81</v>
      </c>
      <c r="M286" s="28">
        <v>18</v>
      </c>
      <c r="N286" s="34" t="s">
        <v>6381</v>
      </c>
      <c r="O286" s="65">
        <v>45531.6777777778</v>
      </c>
      <c r="P286" s="52"/>
      <c r="Q286" s="52"/>
      <c r="R286" s="73"/>
      <c r="S286" s="73"/>
      <c r="T286" s="73"/>
      <c r="U286" s="70" t="s">
        <v>6382</v>
      </c>
      <c r="V286" s="72" t="s">
        <v>5233</v>
      </c>
      <c r="W286" s="70" t="s">
        <v>6383</v>
      </c>
      <c r="X286" s="72" t="s">
        <v>132</v>
      </c>
      <c r="Y286" s="72" t="s">
        <v>498</v>
      </c>
    </row>
    <row r="287" ht="409.5" spans="1:25">
      <c r="A287" s="52">
        <v>321</v>
      </c>
      <c r="B287" s="60" t="s">
        <v>117</v>
      </c>
      <c r="C287" s="60" t="s">
        <v>150</v>
      </c>
      <c r="D287" s="76" t="s">
        <v>5240</v>
      </c>
      <c r="E287" s="57" t="s">
        <v>157</v>
      </c>
      <c r="F287" s="82" t="s">
        <v>6150</v>
      </c>
      <c r="G287" s="80">
        <v>45323</v>
      </c>
      <c r="H287" s="81">
        <v>45351</v>
      </c>
      <c r="I287" s="85" t="s">
        <v>124</v>
      </c>
      <c r="J287" s="82" t="s">
        <v>125</v>
      </c>
      <c r="K287" s="67" t="s">
        <v>922</v>
      </c>
      <c r="L287" s="60" t="s">
        <v>81</v>
      </c>
      <c r="M287" s="28">
        <v>24</v>
      </c>
      <c r="N287" s="34" t="s">
        <v>6372</v>
      </c>
      <c r="O287" s="65">
        <v>45350.6666666667</v>
      </c>
      <c r="P287" s="35"/>
      <c r="Q287" s="35"/>
      <c r="R287" s="40"/>
      <c r="S287" s="40"/>
      <c r="T287" s="36"/>
      <c r="U287" s="34" t="s">
        <v>6373</v>
      </c>
      <c r="V287" s="34" t="s">
        <v>5240</v>
      </c>
      <c r="W287" s="70" t="s">
        <v>6374</v>
      </c>
      <c r="X287" s="72" t="s">
        <v>132</v>
      </c>
      <c r="Y287" s="72" t="s">
        <v>170</v>
      </c>
    </row>
    <row r="288" ht="409.5" spans="1:25">
      <c r="A288" s="52">
        <v>322</v>
      </c>
      <c r="B288" s="60" t="s">
        <v>117</v>
      </c>
      <c r="C288" s="60" t="s">
        <v>150</v>
      </c>
      <c r="D288" s="76" t="s">
        <v>5240</v>
      </c>
      <c r="E288" s="57" t="s">
        <v>157</v>
      </c>
      <c r="F288" s="82" t="s">
        <v>6150</v>
      </c>
      <c r="G288" s="80">
        <v>45413</v>
      </c>
      <c r="H288" s="80">
        <v>45442</v>
      </c>
      <c r="I288" s="85" t="s">
        <v>124</v>
      </c>
      <c r="J288" s="82" t="s">
        <v>125</v>
      </c>
      <c r="K288" s="67" t="s">
        <v>922</v>
      </c>
      <c r="L288" s="60" t="s">
        <v>81</v>
      </c>
      <c r="M288" s="28">
        <v>24</v>
      </c>
      <c r="N288" s="34" t="s">
        <v>6372</v>
      </c>
      <c r="O288" s="65">
        <v>45350.6666666667</v>
      </c>
      <c r="P288" s="35"/>
      <c r="Q288" s="35"/>
      <c r="R288" s="40"/>
      <c r="S288" s="40"/>
      <c r="T288" s="36"/>
      <c r="U288" s="34" t="s">
        <v>6373</v>
      </c>
      <c r="V288" s="34" t="s">
        <v>5240</v>
      </c>
      <c r="W288" s="70" t="s">
        <v>6374</v>
      </c>
      <c r="X288" s="72" t="s">
        <v>132</v>
      </c>
      <c r="Y288" s="72" t="s">
        <v>170</v>
      </c>
    </row>
    <row r="289" ht="409.5" spans="1:25">
      <c r="A289" s="52">
        <v>323</v>
      </c>
      <c r="B289" s="60" t="s">
        <v>117</v>
      </c>
      <c r="C289" s="60" t="s">
        <v>150</v>
      </c>
      <c r="D289" s="76" t="s">
        <v>5240</v>
      </c>
      <c r="E289" s="57" t="s">
        <v>157</v>
      </c>
      <c r="F289" s="82" t="s">
        <v>6150</v>
      </c>
      <c r="G289" s="80">
        <v>45505</v>
      </c>
      <c r="H289" s="80">
        <v>45534</v>
      </c>
      <c r="I289" s="85" t="s">
        <v>124</v>
      </c>
      <c r="J289" s="82" t="s">
        <v>125</v>
      </c>
      <c r="K289" s="67" t="s">
        <v>922</v>
      </c>
      <c r="L289" s="60" t="s">
        <v>81</v>
      </c>
      <c r="M289" s="28">
        <v>24</v>
      </c>
      <c r="N289" s="34" t="s">
        <v>6375</v>
      </c>
      <c r="O289" s="65">
        <v>45531.6777777778</v>
      </c>
      <c r="P289" s="52"/>
      <c r="Q289" s="52"/>
      <c r="R289" s="73"/>
      <c r="S289" s="73"/>
      <c r="T289" s="73"/>
      <c r="U289" s="70" t="s">
        <v>6376</v>
      </c>
      <c r="V289" s="72" t="s">
        <v>5240</v>
      </c>
      <c r="W289" s="70" t="s">
        <v>6377</v>
      </c>
      <c r="X289" s="72" t="s">
        <v>132</v>
      </c>
      <c r="Y289" s="72" t="s">
        <v>498</v>
      </c>
    </row>
    <row r="290" ht="409.5" spans="1:25">
      <c r="A290" s="52">
        <v>324</v>
      </c>
      <c r="B290" s="60" t="s">
        <v>117</v>
      </c>
      <c r="C290" s="60" t="s">
        <v>150</v>
      </c>
      <c r="D290" s="76" t="s">
        <v>5240</v>
      </c>
      <c r="E290" s="57" t="s">
        <v>157</v>
      </c>
      <c r="F290" s="82" t="s">
        <v>6150</v>
      </c>
      <c r="G290" s="80">
        <v>45597</v>
      </c>
      <c r="H290" s="80">
        <v>45626</v>
      </c>
      <c r="I290" s="85" t="s">
        <v>124</v>
      </c>
      <c r="J290" s="82" t="s">
        <v>125</v>
      </c>
      <c r="K290" s="67" t="s">
        <v>922</v>
      </c>
      <c r="L290" s="60" t="s">
        <v>81</v>
      </c>
      <c r="M290" s="28">
        <v>24</v>
      </c>
      <c r="N290" s="34" t="s">
        <v>6375</v>
      </c>
      <c r="O290" s="65">
        <v>45531.6777777778</v>
      </c>
      <c r="P290" s="52"/>
      <c r="Q290" s="52"/>
      <c r="R290" s="73"/>
      <c r="S290" s="73"/>
      <c r="T290" s="73"/>
      <c r="U290" s="70" t="s">
        <v>6376</v>
      </c>
      <c r="V290" s="72" t="s">
        <v>5240</v>
      </c>
      <c r="W290" s="70" t="s">
        <v>6377</v>
      </c>
      <c r="X290" s="72" t="s">
        <v>132</v>
      </c>
      <c r="Y290" s="72" t="s">
        <v>498</v>
      </c>
    </row>
    <row r="291" ht="36" spans="1:25">
      <c r="A291" s="52">
        <v>327</v>
      </c>
      <c r="B291" s="89" t="s">
        <v>117</v>
      </c>
      <c r="C291" s="89" t="s">
        <v>363</v>
      </c>
      <c r="D291" s="58" t="s">
        <v>5247</v>
      </c>
      <c r="E291" s="54" t="s">
        <v>412</v>
      </c>
      <c r="F291" s="89" t="s">
        <v>6150</v>
      </c>
      <c r="G291" s="80">
        <v>45323</v>
      </c>
      <c r="H291" s="81">
        <v>45351</v>
      </c>
      <c r="I291" s="91" t="s">
        <v>124</v>
      </c>
      <c r="J291" s="89" t="s">
        <v>125</v>
      </c>
      <c r="K291" s="67" t="s">
        <v>922</v>
      </c>
      <c r="L291" s="60" t="s">
        <v>81</v>
      </c>
      <c r="M291" s="89">
        <v>6</v>
      </c>
      <c r="N291" s="34" t="s">
        <v>6384</v>
      </c>
      <c r="O291" s="65">
        <v>45343.6125</v>
      </c>
      <c r="P291" s="35"/>
      <c r="Q291" s="35"/>
      <c r="R291" s="40"/>
      <c r="S291" s="40"/>
      <c r="T291" s="36"/>
      <c r="U291" s="34" t="s">
        <v>6385</v>
      </c>
      <c r="V291" s="34" t="s">
        <v>5247</v>
      </c>
      <c r="W291" s="72" t="s">
        <v>6386</v>
      </c>
      <c r="X291" s="72" t="s">
        <v>132</v>
      </c>
      <c r="Y291" s="72" t="s">
        <v>170</v>
      </c>
    </row>
    <row r="292" ht="36" spans="1:25">
      <c r="A292" s="52">
        <v>328</v>
      </c>
      <c r="B292" s="89" t="s">
        <v>117</v>
      </c>
      <c r="C292" s="89" t="s">
        <v>363</v>
      </c>
      <c r="D292" s="58" t="s">
        <v>5247</v>
      </c>
      <c r="E292" s="54" t="s">
        <v>412</v>
      </c>
      <c r="F292" s="89" t="s">
        <v>6150</v>
      </c>
      <c r="G292" s="80">
        <v>45413</v>
      </c>
      <c r="H292" s="80">
        <v>45442</v>
      </c>
      <c r="I292" s="91" t="s">
        <v>124</v>
      </c>
      <c r="J292" s="89" t="s">
        <v>125</v>
      </c>
      <c r="K292" s="67" t="s">
        <v>922</v>
      </c>
      <c r="L292" s="60" t="s">
        <v>81</v>
      </c>
      <c r="M292" s="89">
        <v>6</v>
      </c>
      <c r="N292" s="34" t="s">
        <v>6387</v>
      </c>
      <c r="O292" s="65">
        <v>45428.7083333333</v>
      </c>
      <c r="P292" s="35"/>
      <c r="Q292" s="35"/>
      <c r="R292" s="40"/>
      <c r="S292" s="40"/>
      <c r="T292" s="36"/>
      <c r="U292" s="34" t="s">
        <v>6388</v>
      </c>
      <c r="V292" s="34" t="s">
        <v>5247</v>
      </c>
      <c r="W292" s="72" t="s">
        <v>6389</v>
      </c>
      <c r="X292" s="72" t="s">
        <v>132</v>
      </c>
      <c r="Y292" s="72" t="s">
        <v>438</v>
      </c>
    </row>
    <row r="293" ht="36" spans="1:25">
      <c r="A293" s="52">
        <v>329</v>
      </c>
      <c r="B293" s="89" t="s">
        <v>117</v>
      </c>
      <c r="C293" s="89" t="s">
        <v>363</v>
      </c>
      <c r="D293" s="58" t="s">
        <v>5247</v>
      </c>
      <c r="E293" s="54" t="s">
        <v>412</v>
      </c>
      <c r="F293" s="89" t="s">
        <v>6150</v>
      </c>
      <c r="G293" s="80">
        <v>45505</v>
      </c>
      <c r="H293" s="80">
        <v>45534</v>
      </c>
      <c r="I293" s="91" t="s">
        <v>124</v>
      </c>
      <c r="J293" s="89" t="s">
        <v>125</v>
      </c>
      <c r="K293" s="67" t="s">
        <v>922</v>
      </c>
      <c r="L293" s="60" t="s">
        <v>81</v>
      </c>
      <c r="M293" s="89">
        <v>6</v>
      </c>
      <c r="N293" s="34" t="s">
        <v>6347</v>
      </c>
      <c r="O293" s="65">
        <v>45532.8694444444</v>
      </c>
      <c r="P293" s="52"/>
      <c r="Q293" s="52"/>
      <c r="R293" s="73"/>
      <c r="S293" s="73"/>
      <c r="T293" s="73"/>
      <c r="U293" s="72" t="s">
        <v>6390</v>
      </c>
      <c r="V293" s="72" t="s">
        <v>5247</v>
      </c>
      <c r="W293" s="72" t="s">
        <v>6391</v>
      </c>
      <c r="X293" s="72" t="s">
        <v>132</v>
      </c>
      <c r="Y293" s="72" t="s">
        <v>498</v>
      </c>
    </row>
    <row r="294" spans="1:25">
      <c r="A294" s="52">
        <v>330</v>
      </c>
      <c r="B294" s="89" t="s">
        <v>117</v>
      </c>
      <c r="C294" s="89" t="s">
        <v>363</v>
      </c>
      <c r="D294" s="58" t="s">
        <v>5247</v>
      </c>
      <c r="E294" s="54" t="s">
        <v>412</v>
      </c>
      <c r="F294" s="89" t="s">
        <v>6150</v>
      </c>
      <c r="G294" s="80">
        <v>45597</v>
      </c>
      <c r="H294" s="80">
        <v>45626</v>
      </c>
      <c r="I294" s="91" t="s">
        <v>124</v>
      </c>
      <c r="J294" s="89" t="s">
        <v>125</v>
      </c>
      <c r="K294" s="67" t="s">
        <v>922</v>
      </c>
      <c r="L294" s="60" t="s">
        <v>81</v>
      </c>
      <c r="M294" s="89">
        <v>6</v>
      </c>
      <c r="N294" s="34"/>
      <c r="O294" s="65"/>
      <c r="P294" s="52"/>
      <c r="Q294" s="52"/>
      <c r="R294" s="73"/>
      <c r="S294" s="73"/>
      <c r="T294" s="73"/>
      <c r="U294" s="72"/>
      <c r="V294" s="72"/>
      <c r="W294" s="72"/>
      <c r="X294" s="72"/>
      <c r="Y294" s="72"/>
    </row>
    <row r="295" ht="36" spans="1:25">
      <c r="A295" s="52">
        <v>333</v>
      </c>
      <c r="B295" s="89" t="s">
        <v>117</v>
      </c>
      <c r="C295" s="89" t="s">
        <v>363</v>
      </c>
      <c r="D295" s="90" t="s">
        <v>5254</v>
      </c>
      <c r="E295" s="54" t="s">
        <v>412</v>
      </c>
      <c r="F295" s="89" t="s">
        <v>6150</v>
      </c>
      <c r="G295" s="80">
        <v>45323</v>
      </c>
      <c r="H295" s="81">
        <v>45351</v>
      </c>
      <c r="I295" s="91" t="s">
        <v>124</v>
      </c>
      <c r="J295" s="89" t="s">
        <v>125</v>
      </c>
      <c r="K295" s="67" t="s">
        <v>922</v>
      </c>
      <c r="L295" s="60" t="s">
        <v>81</v>
      </c>
      <c r="M295" s="89">
        <v>6</v>
      </c>
      <c r="N295" s="34" t="s">
        <v>6384</v>
      </c>
      <c r="O295" s="65">
        <v>45343.6125</v>
      </c>
      <c r="P295" s="35"/>
      <c r="Q295" s="35"/>
      <c r="R295" s="40"/>
      <c r="S295" s="40"/>
      <c r="T295" s="36"/>
      <c r="U295" s="34" t="s">
        <v>6385</v>
      </c>
      <c r="V295" s="34" t="s">
        <v>5254</v>
      </c>
      <c r="W295" s="72" t="s">
        <v>6386</v>
      </c>
      <c r="X295" s="72" t="s">
        <v>132</v>
      </c>
      <c r="Y295" s="72" t="s">
        <v>170</v>
      </c>
    </row>
    <row r="296" ht="36" spans="1:25">
      <c r="A296" s="52">
        <v>334</v>
      </c>
      <c r="B296" s="89" t="s">
        <v>117</v>
      </c>
      <c r="C296" s="89" t="s">
        <v>363</v>
      </c>
      <c r="D296" s="90" t="s">
        <v>5254</v>
      </c>
      <c r="E296" s="54" t="s">
        <v>412</v>
      </c>
      <c r="F296" s="89" t="s">
        <v>6150</v>
      </c>
      <c r="G296" s="80">
        <v>45413</v>
      </c>
      <c r="H296" s="80">
        <v>45442</v>
      </c>
      <c r="I296" s="91" t="s">
        <v>124</v>
      </c>
      <c r="J296" s="89" t="s">
        <v>125</v>
      </c>
      <c r="K296" s="67" t="s">
        <v>922</v>
      </c>
      <c r="L296" s="60" t="s">
        <v>81</v>
      </c>
      <c r="M296" s="89">
        <v>6</v>
      </c>
      <c r="N296" s="34" t="s">
        <v>6387</v>
      </c>
      <c r="O296" s="65">
        <v>45428.7083333333</v>
      </c>
      <c r="P296" s="35"/>
      <c r="Q296" s="35"/>
      <c r="R296" s="40"/>
      <c r="S296" s="40"/>
      <c r="T296" s="36"/>
      <c r="U296" s="34" t="s">
        <v>6388</v>
      </c>
      <c r="V296" s="34" t="s">
        <v>5254</v>
      </c>
      <c r="W296" s="72" t="s">
        <v>6389</v>
      </c>
      <c r="X296" s="72" t="s">
        <v>132</v>
      </c>
      <c r="Y296" s="72" t="s">
        <v>438</v>
      </c>
    </row>
    <row r="297" ht="36" spans="1:25">
      <c r="A297" s="52">
        <v>335</v>
      </c>
      <c r="B297" s="89" t="s">
        <v>117</v>
      </c>
      <c r="C297" s="89" t="s">
        <v>363</v>
      </c>
      <c r="D297" s="90" t="s">
        <v>5254</v>
      </c>
      <c r="E297" s="54" t="s">
        <v>412</v>
      </c>
      <c r="F297" s="89" t="s">
        <v>6150</v>
      </c>
      <c r="G297" s="80">
        <v>45505</v>
      </c>
      <c r="H297" s="80">
        <v>45534</v>
      </c>
      <c r="I297" s="91" t="s">
        <v>124</v>
      </c>
      <c r="J297" s="89" t="s">
        <v>125</v>
      </c>
      <c r="K297" s="67" t="s">
        <v>922</v>
      </c>
      <c r="L297" s="60" t="s">
        <v>81</v>
      </c>
      <c r="M297" s="89">
        <v>6</v>
      </c>
      <c r="N297" s="34" t="s">
        <v>6347</v>
      </c>
      <c r="O297" s="65">
        <v>45532.8694444444</v>
      </c>
      <c r="P297" s="52"/>
      <c r="Q297" s="52"/>
      <c r="R297" s="73"/>
      <c r="S297" s="73"/>
      <c r="T297" s="73"/>
      <c r="U297" s="72" t="s">
        <v>6390</v>
      </c>
      <c r="V297" s="72" t="s">
        <v>5254</v>
      </c>
      <c r="W297" s="72" t="s">
        <v>6391</v>
      </c>
      <c r="X297" s="72" t="s">
        <v>132</v>
      </c>
      <c r="Y297" s="72" t="s">
        <v>498</v>
      </c>
    </row>
    <row r="298" spans="1:25">
      <c r="A298" s="52">
        <v>336</v>
      </c>
      <c r="B298" s="89" t="s">
        <v>117</v>
      </c>
      <c r="C298" s="89" t="s">
        <v>363</v>
      </c>
      <c r="D298" s="90" t="s">
        <v>5254</v>
      </c>
      <c r="E298" s="54" t="s">
        <v>412</v>
      </c>
      <c r="F298" s="89" t="s">
        <v>6150</v>
      </c>
      <c r="G298" s="80">
        <v>45597</v>
      </c>
      <c r="H298" s="80">
        <v>45626</v>
      </c>
      <c r="I298" s="91" t="s">
        <v>124</v>
      </c>
      <c r="J298" s="89" t="s">
        <v>125</v>
      </c>
      <c r="K298" s="67" t="s">
        <v>922</v>
      </c>
      <c r="L298" s="60" t="s">
        <v>81</v>
      </c>
      <c r="M298" s="89">
        <v>6</v>
      </c>
      <c r="N298" s="34"/>
      <c r="O298" s="65"/>
      <c r="P298" s="52"/>
      <c r="Q298" s="52"/>
      <c r="R298" s="73"/>
      <c r="S298" s="73"/>
      <c r="T298" s="73"/>
      <c r="U298" s="72"/>
      <c r="V298" s="72"/>
      <c r="W298" s="72"/>
      <c r="X298" s="72"/>
      <c r="Y298" s="72"/>
    </row>
    <row r="299" spans="1:25">
      <c r="A299" s="52">
        <v>339</v>
      </c>
      <c r="B299" s="89" t="s">
        <v>117</v>
      </c>
      <c r="C299" s="89" t="s">
        <v>363</v>
      </c>
      <c r="D299" s="58" t="s">
        <v>5321</v>
      </c>
      <c r="E299" s="54" t="s">
        <v>412</v>
      </c>
      <c r="F299" s="89" t="s">
        <v>6150</v>
      </c>
      <c r="G299" s="80">
        <v>45323</v>
      </c>
      <c r="H299" s="81">
        <v>45351</v>
      </c>
      <c r="I299" s="91" t="s">
        <v>124</v>
      </c>
      <c r="J299" s="89" t="s">
        <v>125</v>
      </c>
      <c r="K299" s="67" t="s">
        <v>922</v>
      </c>
      <c r="L299" s="60" t="s">
        <v>81</v>
      </c>
      <c r="M299" s="89">
        <v>15</v>
      </c>
      <c r="N299" s="34"/>
      <c r="O299" s="65"/>
      <c r="P299" s="35"/>
      <c r="Q299" s="35"/>
      <c r="R299" s="40"/>
      <c r="S299" s="40"/>
      <c r="T299" s="34"/>
      <c r="U299" s="34"/>
      <c r="V299" s="34"/>
      <c r="W299" s="72"/>
      <c r="X299" s="72"/>
      <c r="Y299" s="72"/>
    </row>
    <row r="300" spans="1:25">
      <c r="A300" s="52">
        <v>340</v>
      </c>
      <c r="B300" s="89" t="s">
        <v>117</v>
      </c>
      <c r="C300" s="89" t="s">
        <v>363</v>
      </c>
      <c r="D300" s="58" t="s">
        <v>5321</v>
      </c>
      <c r="E300" s="54" t="s">
        <v>412</v>
      </c>
      <c r="F300" s="89" t="s">
        <v>6150</v>
      </c>
      <c r="G300" s="80">
        <v>45413</v>
      </c>
      <c r="H300" s="80">
        <v>45442</v>
      </c>
      <c r="I300" s="91" t="s">
        <v>124</v>
      </c>
      <c r="J300" s="89" t="s">
        <v>125</v>
      </c>
      <c r="K300" s="67" t="s">
        <v>922</v>
      </c>
      <c r="L300" s="60" t="s">
        <v>81</v>
      </c>
      <c r="M300" s="89">
        <v>15</v>
      </c>
      <c r="N300" s="34"/>
      <c r="O300" s="65"/>
      <c r="P300" s="35"/>
      <c r="Q300" s="35"/>
      <c r="R300" s="40"/>
      <c r="S300" s="40"/>
      <c r="T300" s="34"/>
      <c r="U300" s="34"/>
      <c r="V300" s="34"/>
      <c r="W300" s="72"/>
      <c r="X300" s="72"/>
      <c r="Y300" s="72"/>
    </row>
    <row r="301" spans="1:26">
      <c r="A301" s="52">
        <v>341</v>
      </c>
      <c r="B301" s="89" t="s">
        <v>117</v>
      </c>
      <c r="C301" s="89" t="s">
        <v>363</v>
      </c>
      <c r="D301" s="58" t="s">
        <v>5321</v>
      </c>
      <c r="E301" s="54" t="s">
        <v>412</v>
      </c>
      <c r="F301" s="89" t="s">
        <v>6150</v>
      </c>
      <c r="G301" s="80">
        <v>45505</v>
      </c>
      <c r="H301" s="80">
        <v>45534</v>
      </c>
      <c r="I301" s="91" t="s">
        <v>124</v>
      </c>
      <c r="J301" s="89" t="s">
        <v>125</v>
      </c>
      <c r="K301" s="67" t="s">
        <v>922</v>
      </c>
      <c r="L301" s="60" t="s">
        <v>81</v>
      </c>
      <c r="M301" s="89">
        <v>15</v>
      </c>
      <c r="N301" s="34"/>
      <c r="O301" s="65"/>
      <c r="P301" s="52"/>
      <c r="Q301" s="52"/>
      <c r="R301" s="73"/>
      <c r="S301" s="73"/>
      <c r="T301" s="34"/>
      <c r="U301" s="72"/>
      <c r="V301" s="72"/>
      <c r="W301" s="72"/>
      <c r="X301" s="72"/>
      <c r="Y301" s="72"/>
      <c r="Z301" t="s">
        <v>4643</v>
      </c>
    </row>
    <row r="302" spans="1:25">
      <c r="A302" s="52">
        <v>342</v>
      </c>
      <c r="B302" s="89" t="s">
        <v>117</v>
      </c>
      <c r="C302" s="89" t="s">
        <v>363</v>
      </c>
      <c r="D302" s="58" t="s">
        <v>5321</v>
      </c>
      <c r="E302" s="54" t="s">
        <v>412</v>
      </c>
      <c r="F302" s="89" t="s">
        <v>6150</v>
      </c>
      <c r="G302" s="80">
        <v>45597</v>
      </c>
      <c r="H302" s="80">
        <v>45626</v>
      </c>
      <c r="I302" s="91" t="s">
        <v>124</v>
      </c>
      <c r="J302" s="89" t="s">
        <v>125</v>
      </c>
      <c r="K302" s="67" t="s">
        <v>922</v>
      </c>
      <c r="L302" s="60" t="s">
        <v>81</v>
      </c>
      <c r="M302" s="89">
        <v>15</v>
      </c>
      <c r="N302" s="34"/>
      <c r="O302" s="65"/>
      <c r="P302" s="52"/>
      <c r="Q302" s="52"/>
      <c r="R302" s="73"/>
      <c r="S302" s="73"/>
      <c r="T302" s="34"/>
      <c r="U302" s="72"/>
      <c r="V302" s="72"/>
      <c r="W302" s="72"/>
      <c r="X302" s="72"/>
      <c r="Y302" s="72"/>
    </row>
    <row r="303" spans="1:25">
      <c r="A303" s="52">
        <v>345</v>
      </c>
      <c r="B303" s="89" t="s">
        <v>117</v>
      </c>
      <c r="C303" s="89" t="s">
        <v>363</v>
      </c>
      <c r="D303" s="58" t="s">
        <v>5328</v>
      </c>
      <c r="E303" s="54" t="s">
        <v>412</v>
      </c>
      <c r="F303" s="89" t="s">
        <v>6150</v>
      </c>
      <c r="G303" s="80">
        <v>45323</v>
      </c>
      <c r="H303" s="81">
        <v>45351</v>
      </c>
      <c r="I303" s="91" t="s">
        <v>124</v>
      </c>
      <c r="J303" s="89" t="s">
        <v>125</v>
      </c>
      <c r="K303" s="67" t="s">
        <v>922</v>
      </c>
      <c r="L303" s="60" t="s">
        <v>81</v>
      </c>
      <c r="M303" s="89">
        <v>15</v>
      </c>
      <c r="N303" s="34"/>
      <c r="O303" s="65"/>
      <c r="P303" s="35"/>
      <c r="Q303" s="35"/>
      <c r="R303" s="40"/>
      <c r="S303" s="40"/>
      <c r="T303" s="34"/>
      <c r="U303" s="34"/>
      <c r="V303" s="34"/>
      <c r="W303" s="72"/>
      <c r="X303" s="72"/>
      <c r="Y303" s="72"/>
    </row>
    <row r="304" spans="1:25">
      <c r="A304" s="52">
        <v>346</v>
      </c>
      <c r="B304" s="89" t="s">
        <v>117</v>
      </c>
      <c r="C304" s="89" t="s">
        <v>363</v>
      </c>
      <c r="D304" s="58" t="s">
        <v>5328</v>
      </c>
      <c r="E304" s="54" t="s">
        <v>412</v>
      </c>
      <c r="F304" s="89" t="s">
        <v>6150</v>
      </c>
      <c r="G304" s="80">
        <v>45413</v>
      </c>
      <c r="H304" s="80">
        <v>45442</v>
      </c>
      <c r="I304" s="91" t="s">
        <v>124</v>
      </c>
      <c r="J304" s="89" t="s">
        <v>125</v>
      </c>
      <c r="K304" s="67" t="s">
        <v>922</v>
      </c>
      <c r="L304" s="60" t="s">
        <v>81</v>
      </c>
      <c r="M304" s="89">
        <v>15</v>
      </c>
      <c r="N304" s="34"/>
      <c r="O304" s="65"/>
      <c r="P304" s="35"/>
      <c r="Q304" s="35"/>
      <c r="R304" s="40"/>
      <c r="S304" s="40"/>
      <c r="T304" s="34"/>
      <c r="U304" s="34"/>
      <c r="V304" s="34"/>
      <c r="W304" s="72"/>
      <c r="X304" s="72"/>
      <c r="Y304" s="72"/>
    </row>
    <row r="305" spans="1:26">
      <c r="A305" s="52">
        <v>347</v>
      </c>
      <c r="B305" s="89" t="s">
        <v>117</v>
      </c>
      <c r="C305" s="89" t="s">
        <v>363</v>
      </c>
      <c r="D305" s="58" t="s">
        <v>5328</v>
      </c>
      <c r="E305" s="54" t="s">
        <v>412</v>
      </c>
      <c r="F305" s="89" t="s">
        <v>6150</v>
      </c>
      <c r="G305" s="80">
        <v>45505</v>
      </c>
      <c r="H305" s="80">
        <v>45534</v>
      </c>
      <c r="I305" s="91" t="s">
        <v>124</v>
      </c>
      <c r="J305" s="89" t="s">
        <v>125</v>
      </c>
      <c r="K305" s="67" t="s">
        <v>922</v>
      </c>
      <c r="L305" s="60" t="s">
        <v>81</v>
      </c>
      <c r="M305" s="89">
        <v>15</v>
      </c>
      <c r="N305" s="34"/>
      <c r="O305" s="65"/>
      <c r="P305" s="52"/>
      <c r="Q305" s="52"/>
      <c r="R305" s="73"/>
      <c r="S305" s="73"/>
      <c r="T305" s="34"/>
      <c r="U305" s="72"/>
      <c r="V305" s="72"/>
      <c r="W305" s="72"/>
      <c r="X305" s="72"/>
      <c r="Y305" s="72"/>
      <c r="Z305" t="s">
        <v>4643</v>
      </c>
    </row>
    <row r="306" spans="1:25">
      <c r="A306" s="52">
        <v>348</v>
      </c>
      <c r="B306" s="89" t="s">
        <v>117</v>
      </c>
      <c r="C306" s="89" t="s">
        <v>363</v>
      </c>
      <c r="D306" s="58" t="s">
        <v>5328</v>
      </c>
      <c r="E306" s="54" t="s">
        <v>412</v>
      </c>
      <c r="F306" s="89" t="s">
        <v>6150</v>
      </c>
      <c r="G306" s="80">
        <v>45597</v>
      </c>
      <c r="H306" s="80">
        <v>45626</v>
      </c>
      <c r="I306" s="91" t="s">
        <v>124</v>
      </c>
      <c r="J306" s="89" t="s">
        <v>125</v>
      </c>
      <c r="K306" s="67" t="s">
        <v>922</v>
      </c>
      <c r="L306" s="60" t="s">
        <v>81</v>
      </c>
      <c r="M306" s="89">
        <v>15</v>
      </c>
      <c r="N306" s="34"/>
      <c r="O306" s="65"/>
      <c r="P306" s="52"/>
      <c r="Q306" s="52"/>
      <c r="R306" s="73"/>
      <c r="S306" s="73"/>
      <c r="T306" s="34"/>
      <c r="U306" s="72"/>
      <c r="V306" s="72"/>
      <c r="W306" s="72"/>
      <c r="X306" s="72"/>
      <c r="Y306" s="72"/>
    </row>
    <row r="307" spans="1:25">
      <c r="A307" s="52">
        <v>351</v>
      </c>
      <c r="B307" s="89" t="s">
        <v>117</v>
      </c>
      <c r="C307" s="60" t="s">
        <v>150</v>
      </c>
      <c r="D307" s="58" t="s">
        <v>4541</v>
      </c>
      <c r="E307" s="54" t="s">
        <v>412</v>
      </c>
      <c r="F307" s="89" t="s">
        <v>6150</v>
      </c>
      <c r="G307" s="80">
        <v>45323</v>
      </c>
      <c r="H307" s="81">
        <v>45351</v>
      </c>
      <c r="I307" s="91" t="s">
        <v>124</v>
      </c>
      <c r="J307" s="89" t="s">
        <v>125</v>
      </c>
      <c r="K307" s="67" t="s">
        <v>922</v>
      </c>
      <c r="L307" s="60" t="s">
        <v>81</v>
      </c>
      <c r="M307" s="89">
        <v>15</v>
      </c>
      <c r="N307" s="34"/>
      <c r="O307" s="65"/>
      <c r="P307" s="35"/>
      <c r="Q307" s="35"/>
      <c r="R307" s="40"/>
      <c r="S307" s="40"/>
      <c r="T307" s="34"/>
      <c r="U307" s="34"/>
      <c r="V307" s="34"/>
      <c r="W307" s="72"/>
      <c r="X307" s="72"/>
      <c r="Y307" s="72"/>
    </row>
    <row r="308" spans="1:25">
      <c r="A308" s="52">
        <v>352</v>
      </c>
      <c r="B308" s="89" t="s">
        <v>117</v>
      </c>
      <c r="C308" s="60" t="s">
        <v>150</v>
      </c>
      <c r="D308" s="58" t="s">
        <v>4541</v>
      </c>
      <c r="E308" s="54" t="s">
        <v>412</v>
      </c>
      <c r="F308" s="89" t="s">
        <v>6150</v>
      </c>
      <c r="G308" s="80">
        <v>45413</v>
      </c>
      <c r="H308" s="80">
        <v>45442</v>
      </c>
      <c r="I308" s="91" t="s">
        <v>124</v>
      </c>
      <c r="J308" s="89" t="s">
        <v>125</v>
      </c>
      <c r="K308" s="67" t="s">
        <v>922</v>
      </c>
      <c r="L308" s="60" t="s">
        <v>81</v>
      </c>
      <c r="M308" s="89">
        <v>15</v>
      </c>
      <c r="N308" s="34"/>
      <c r="O308" s="65"/>
      <c r="P308" s="35"/>
      <c r="Q308" s="35"/>
      <c r="R308" s="40"/>
      <c r="S308" s="40"/>
      <c r="T308" s="34"/>
      <c r="U308" s="34"/>
      <c r="V308" s="34"/>
      <c r="W308" s="72"/>
      <c r="X308" s="72"/>
      <c r="Y308" s="72"/>
    </row>
    <row r="309" spans="1:26">
      <c r="A309" s="52">
        <v>353</v>
      </c>
      <c r="B309" s="89" t="s">
        <v>117</v>
      </c>
      <c r="C309" s="60" t="s">
        <v>150</v>
      </c>
      <c r="D309" s="58" t="s">
        <v>4541</v>
      </c>
      <c r="E309" s="54" t="s">
        <v>412</v>
      </c>
      <c r="F309" s="89" t="s">
        <v>6150</v>
      </c>
      <c r="G309" s="80">
        <v>45505</v>
      </c>
      <c r="H309" s="80">
        <v>45534</v>
      </c>
      <c r="I309" s="91" t="s">
        <v>124</v>
      </c>
      <c r="J309" s="89" t="s">
        <v>125</v>
      </c>
      <c r="K309" s="67" t="s">
        <v>922</v>
      </c>
      <c r="L309" s="60" t="s">
        <v>81</v>
      </c>
      <c r="M309" s="89">
        <v>15</v>
      </c>
      <c r="N309" s="34"/>
      <c r="O309" s="65"/>
      <c r="P309" s="52"/>
      <c r="Q309" s="52"/>
      <c r="R309" s="73"/>
      <c r="S309" s="73"/>
      <c r="T309" s="34"/>
      <c r="U309" s="72"/>
      <c r="V309" s="72"/>
      <c r="W309" s="72"/>
      <c r="X309" s="72"/>
      <c r="Y309" s="72"/>
      <c r="Z309" t="s">
        <v>4643</v>
      </c>
    </row>
    <row r="310" spans="1:25">
      <c r="A310" s="52">
        <v>354</v>
      </c>
      <c r="B310" s="89" t="s">
        <v>117</v>
      </c>
      <c r="C310" s="60" t="s">
        <v>150</v>
      </c>
      <c r="D310" s="58" t="s">
        <v>4541</v>
      </c>
      <c r="E310" s="54" t="s">
        <v>412</v>
      </c>
      <c r="F310" s="89" t="s">
        <v>6150</v>
      </c>
      <c r="G310" s="80">
        <v>45597</v>
      </c>
      <c r="H310" s="80">
        <v>45626</v>
      </c>
      <c r="I310" s="91" t="s">
        <v>124</v>
      </c>
      <c r="J310" s="89" t="s">
        <v>125</v>
      </c>
      <c r="K310" s="67" t="s">
        <v>922</v>
      </c>
      <c r="L310" s="60" t="s">
        <v>81</v>
      </c>
      <c r="M310" s="89">
        <v>15</v>
      </c>
      <c r="N310" s="34"/>
      <c r="O310" s="65"/>
      <c r="P310" s="52"/>
      <c r="Q310" s="52"/>
      <c r="R310" s="73"/>
      <c r="S310" s="73"/>
      <c r="T310" s="34"/>
      <c r="U310" s="72"/>
      <c r="V310" s="72"/>
      <c r="W310" s="72"/>
      <c r="X310" s="72"/>
      <c r="Y310" s="72"/>
    </row>
    <row r="311" ht="297" spans="1:25">
      <c r="A311" s="52">
        <v>357</v>
      </c>
      <c r="B311" s="60" t="s">
        <v>117</v>
      </c>
      <c r="C311" s="60" t="s">
        <v>150</v>
      </c>
      <c r="D311" s="76" t="s">
        <v>5341</v>
      </c>
      <c r="E311" s="54" t="s">
        <v>412</v>
      </c>
      <c r="F311" s="28" t="s">
        <v>6150</v>
      </c>
      <c r="G311" s="75">
        <v>45323</v>
      </c>
      <c r="H311" s="75">
        <v>45323</v>
      </c>
      <c r="I311" s="85" t="s">
        <v>124</v>
      </c>
      <c r="J311" s="28" t="s">
        <v>125</v>
      </c>
      <c r="K311" s="67" t="s">
        <v>922</v>
      </c>
      <c r="L311" s="60" t="s">
        <v>81</v>
      </c>
      <c r="M311" s="28">
        <v>18</v>
      </c>
      <c r="N311" s="34" t="s">
        <v>6392</v>
      </c>
      <c r="O311" s="65">
        <v>45350.6666666667</v>
      </c>
      <c r="P311" s="35"/>
      <c r="Q311" s="35"/>
      <c r="R311" s="40"/>
      <c r="S311" s="40"/>
      <c r="T311" s="36"/>
      <c r="U311" s="34" t="s">
        <v>6393</v>
      </c>
      <c r="V311" s="34" t="s">
        <v>5341</v>
      </c>
      <c r="W311" s="70" t="s">
        <v>6394</v>
      </c>
      <c r="X311" s="72" t="s">
        <v>132</v>
      </c>
      <c r="Y311" s="72" t="s">
        <v>170</v>
      </c>
    </row>
    <row r="312" ht="121.5" spans="1:25">
      <c r="A312" s="52">
        <v>358</v>
      </c>
      <c r="B312" s="60" t="s">
        <v>117</v>
      </c>
      <c r="C312" s="60" t="s">
        <v>150</v>
      </c>
      <c r="D312" s="76" t="s">
        <v>5341</v>
      </c>
      <c r="E312" s="54" t="s">
        <v>412</v>
      </c>
      <c r="F312" s="28" t="s">
        <v>6150</v>
      </c>
      <c r="G312" s="75">
        <v>45383</v>
      </c>
      <c r="H312" s="75">
        <v>45383</v>
      </c>
      <c r="I312" s="85" t="s">
        <v>124</v>
      </c>
      <c r="J312" s="28" t="s">
        <v>125</v>
      </c>
      <c r="K312" s="67" t="s">
        <v>922</v>
      </c>
      <c r="L312" s="60" t="s">
        <v>81</v>
      </c>
      <c r="M312" s="28">
        <v>18</v>
      </c>
      <c r="N312" s="34" t="s">
        <v>6395</v>
      </c>
      <c r="O312" s="65">
        <v>45407.5</v>
      </c>
      <c r="P312" s="35"/>
      <c r="Q312" s="35"/>
      <c r="R312" s="40"/>
      <c r="S312" s="40"/>
      <c r="T312" s="36"/>
      <c r="U312" s="34" t="s">
        <v>6396</v>
      </c>
      <c r="V312" s="34" t="s">
        <v>5341</v>
      </c>
      <c r="W312" s="70" t="s">
        <v>6397</v>
      </c>
      <c r="X312" s="72" t="s">
        <v>132</v>
      </c>
      <c r="Y312" s="72" t="s">
        <v>144</v>
      </c>
    </row>
    <row r="313" ht="243" spans="1:25">
      <c r="A313" s="52">
        <v>359</v>
      </c>
      <c r="B313" s="60" t="s">
        <v>117</v>
      </c>
      <c r="C313" s="60" t="s">
        <v>150</v>
      </c>
      <c r="D313" s="76" t="s">
        <v>5341</v>
      </c>
      <c r="E313" s="54" t="s">
        <v>412</v>
      </c>
      <c r="F313" s="28" t="s">
        <v>6150</v>
      </c>
      <c r="G313" s="75">
        <v>45444</v>
      </c>
      <c r="H313" s="75">
        <v>45444</v>
      </c>
      <c r="I313" s="85" t="s">
        <v>124</v>
      </c>
      <c r="J313" s="28" t="s">
        <v>125</v>
      </c>
      <c r="K313" s="67" t="s">
        <v>922</v>
      </c>
      <c r="L313" s="60" t="s">
        <v>81</v>
      </c>
      <c r="M313" s="28">
        <v>18</v>
      </c>
      <c r="N313" s="34" t="s">
        <v>6315</v>
      </c>
      <c r="O313" s="65">
        <v>45441.4583333333</v>
      </c>
      <c r="P313" s="35"/>
      <c r="Q313" s="35"/>
      <c r="R313" s="40"/>
      <c r="S313" s="40"/>
      <c r="T313" s="36"/>
      <c r="U313" s="34" t="s">
        <v>6398</v>
      </c>
      <c r="V313" s="34" t="s">
        <v>5341</v>
      </c>
      <c r="W313" s="70" t="s">
        <v>6399</v>
      </c>
      <c r="X313" s="71" t="s">
        <v>132</v>
      </c>
      <c r="Y313" s="71" t="s">
        <v>438</v>
      </c>
    </row>
    <row r="314" ht="283.5" spans="1:25">
      <c r="A314" s="52">
        <v>360</v>
      </c>
      <c r="B314" s="60" t="s">
        <v>117</v>
      </c>
      <c r="C314" s="60" t="s">
        <v>150</v>
      </c>
      <c r="D314" s="76" t="s">
        <v>5341</v>
      </c>
      <c r="E314" s="54" t="s">
        <v>412</v>
      </c>
      <c r="F314" s="28" t="s">
        <v>6150</v>
      </c>
      <c r="G314" s="75">
        <v>45505</v>
      </c>
      <c r="H314" s="75">
        <v>45505</v>
      </c>
      <c r="I314" s="85" t="s">
        <v>124</v>
      </c>
      <c r="J314" s="28" t="s">
        <v>125</v>
      </c>
      <c r="K314" s="67" t="s">
        <v>922</v>
      </c>
      <c r="L314" s="60" t="s">
        <v>81</v>
      </c>
      <c r="M314" s="28">
        <v>18</v>
      </c>
      <c r="N314" s="34" t="s">
        <v>6400</v>
      </c>
      <c r="O314" s="65">
        <v>45532.4861111111</v>
      </c>
      <c r="P314" s="52"/>
      <c r="Q314" s="52"/>
      <c r="R314" s="73"/>
      <c r="S314" s="73"/>
      <c r="T314" s="73"/>
      <c r="U314" s="70" t="s">
        <v>6401</v>
      </c>
      <c r="V314" s="72" t="s">
        <v>5341</v>
      </c>
      <c r="W314" s="70" t="s">
        <v>6402</v>
      </c>
      <c r="X314" s="72" t="s">
        <v>132</v>
      </c>
      <c r="Y314" s="72" t="s">
        <v>498</v>
      </c>
    </row>
    <row r="315" ht="324" spans="1:25">
      <c r="A315" s="52">
        <v>361</v>
      </c>
      <c r="B315" s="60" t="s">
        <v>117</v>
      </c>
      <c r="C315" s="60" t="s">
        <v>150</v>
      </c>
      <c r="D315" s="76" t="s">
        <v>5341</v>
      </c>
      <c r="E315" s="54" t="s">
        <v>412</v>
      </c>
      <c r="F315" s="28" t="s">
        <v>6150</v>
      </c>
      <c r="G315" s="75">
        <v>45566</v>
      </c>
      <c r="H315" s="75">
        <v>45567</v>
      </c>
      <c r="I315" s="85" t="s">
        <v>124</v>
      </c>
      <c r="J315" s="28" t="s">
        <v>125</v>
      </c>
      <c r="K315" s="67" t="s">
        <v>922</v>
      </c>
      <c r="L315" s="60" t="s">
        <v>81</v>
      </c>
      <c r="M315" s="28">
        <v>18</v>
      </c>
      <c r="N315" s="34" t="s">
        <v>6403</v>
      </c>
      <c r="O315" s="65">
        <v>45595.6798611111</v>
      </c>
      <c r="P315" s="52"/>
      <c r="Q315" s="52"/>
      <c r="R315" s="73"/>
      <c r="S315" s="73"/>
      <c r="T315" s="73"/>
      <c r="U315" s="70" t="s">
        <v>6404</v>
      </c>
      <c r="V315" s="72" t="s">
        <v>5341</v>
      </c>
      <c r="W315" s="70" t="s">
        <v>6405</v>
      </c>
      <c r="X315" s="72" t="s">
        <v>132</v>
      </c>
      <c r="Y315" s="72" t="s">
        <v>3620</v>
      </c>
    </row>
    <row r="316" spans="1:25">
      <c r="A316" s="52">
        <v>362</v>
      </c>
      <c r="B316" s="60" t="s">
        <v>117</v>
      </c>
      <c r="C316" s="60" t="s">
        <v>150</v>
      </c>
      <c r="D316" s="76" t="s">
        <v>5341</v>
      </c>
      <c r="E316" s="54" t="s">
        <v>412</v>
      </c>
      <c r="F316" s="28" t="s">
        <v>6150</v>
      </c>
      <c r="G316" s="75">
        <v>45627</v>
      </c>
      <c r="H316" s="75">
        <v>45628</v>
      </c>
      <c r="I316" s="85" t="s">
        <v>124</v>
      </c>
      <c r="J316" s="28" t="s">
        <v>125</v>
      </c>
      <c r="K316" s="67" t="s">
        <v>922</v>
      </c>
      <c r="L316" s="60" t="s">
        <v>81</v>
      </c>
      <c r="M316" s="28">
        <v>18</v>
      </c>
      <c r="N316" s="34"/>
      <c r="O316" s="65"/>
      <c r="P316" s="52"/>
      <c r="Q316" s="52"/>
      <c r="R316" s="73"/>
      <c r="S316" s="73"/>
      <c r="T316" s="73"/>
      <c r="U316" s="70"/>
      <c r="V316" s="72"/>
      <c r="W316" s="70"/>
      <c r="X316" s="72"/>
      <c r="Y316" s="72"/>
    </row>
    <row r="317" ht="162" spans="1:25">
      <c r="A317" s="52">
        <v>363</v>
      </c>
      <c r="B317" s="60" t="s">
        <v>117</v>
      </c>
      <c r="C317" s="60" t="s">
        <v>150</v>
      </c>
      <c r="D317" s="76" t="s">
        <v>5345</v>
      </c>
      <c r="E317" s="57" t="s">
        <v>157</v>
      </c>
      <c r="F317" s="28" t="s">
        <v>6150</v>
      </c>
      <c r="G317" s="80">
        <v>45413</v>
      </c>
      <c r="H317" s="81">
        <v>45441</v>
      </c>
      <c r="I317" s="85" t="s">
        <v>124</v>
      </c>
      <c r="J317" s="28" t="s">
        <v>125</v>
      </c>
      <c r="K317" s="67" t="s">
        <v>922</v>
      </c>
      <c r="L317" s="60" t="s">
        <v>81</v>
      </c>
      <c r="M317" s="28">
        <v>18</v>
      </c>
      <c r="N317" s="34" t="s">
        <v>6406</v>
      </c>
      <c r="O317" s="65">
        <v>45350.7083333333</v>
      </c>
      <c r="P317" s="35"/>
      <c r="Q317" s="35"/>
      <c r="R317" s="40"/>
      <c r="S317" s="40"/>
      <c r="T317" s="36"/>
      <c r="U317" s="34" t="s">
        <v>6407</v>
      </c>
      <c r="V317" s="34" t="s">
        <v>5345</v>
      </c>
      <c r="W317" s="70" t="s">
        <v>6408</v>
      </c>
      <c r="X317" s="72" t="s">
        <v>132</v>
      </c>
      <c r="Y317" s="72" t="s">
        <v>170</v>
      </c>
    </row>
    <row r="318" ht="36" spans="1:25">
      <c r="A318" s="52">
        <v>364</v>
      </c>
      <c r="B318" s="60" t="s">
        <v>117</v>
      </c>
      <c r="C318" s="60" t="s">
        <v>150</v>
      </c>
      <c r="D318" s="76" t="s">
        <v>5345</v>
      </c>
      <c r="E318" s="57" t="s">
        <v>157</v>
      </c>
      <c r="F318" s="28" t="s">
        <v>6150</v>
      </c>
      <c r="G318" s="80">
        <v>45597</v>
      </c>
      <c r="H318" s="80">
        <v>45626</v>
      </c>
      <c r="I318" s="85" t="s">
        <v>124</v>
      </c>
      <c r="J318" s="28" t="s">
        <v>125</v>
      </c>
      <c r="K318" s="67" t="s">
        <v>922</v>
      </c>
      <c r="L318" s="60" t="s">
        <v>81</v>
      </c>
      <c r="M318" s="28">
        <v>18</v>
      </c>
      <c r="N318" s="34" t="s">
        <v>6409</v>
      </c>
      <c r="O318" s="65">
        <v>45593.6972222222</v>
      </c>
      <c r="P318" s="52"/>
      <c r="Q318" s="52"/>
      <c r="R318" s="73"/>
      <c r="S318" s="73"/>
      <c r="T318" s="73"/>
      <c r="U318" s="72" t="s">
        <v>6410</v>
      </c>
      <c r="V318" s="72" t="s">
        <v>5345</v>
      </c>
      <c r="W318" s="72" t="s">
        <v>6411</v>
      </c>
      <c r="X318" s="72" t="s">
        <v>132</v>
      </c>
      <c r="Y318" s="72" t="s">
        <v>3620</v>
      </c>
    </row>
    <row r="319" ht="36" spans="1:25">
      <c r="A319" s="52">
        <v>369</v>
      </c>
      <c r="B319" s="60" t="s">
        <v>117</v>
      </c>
      <c r="C319" s="60" t="s">
        <v>150</v>
      </c>
      <c r="D319" s="76" t="s">
        <v>4357</v>
      </c>
      <c r="E319" s="57" t="s">
        <v>412</v>
      </c>
      <c r="F319" s="28" t="s">
        <v>6150</v>
      </c>
      <c r="G319" s="80">
        <v>45323</v>
      </c>
      <c r="H319" s="81">
        <v>45351</v>
      </c>
      <c r="I319" s="85" t="s">
        <v>124</v>
      </c>
      <c r="J319" s="28" t="s">
        <v>125</v>
      </c>
      <c r="K319" s="67" t="s">
        <v>922</v>
      </c>
      <c r="L319" s="60" t="s">
        <v>81</v>
      </c>
      <c r="M319" s="28">
        <v>18</v>
      </c>
      <c r="N319" s="34" t="s">
        <v>6338</v>
      </c>
      <c r="O319" s="65">
        <v>45350.6368055556</v>
      </c>
      <c r="P319" s="35"/>
      <c r="Q319" s="35"/>
      <c r="R319" s="40"/>
      <c r="S319" s="40"/>
      <c r="T319" s="36"/>
      <c r="U319" s="34" t="s">
        <v>6358</v>
      </c>
      <c r="V319" s="34" t="s">
        <v>4357</v>
      </c>
      <c r="W319" s="72" t="s">
        <v>6359</v>
      </c>
      <c r="X319" s="72" t="s">
        <v>132</v>
      </c>
      <c r="Y319" s="72" t="s">
        <v>170</v>
      </c>
    </row>
    <row r="320" ht="36" spans="1:25">
      <c r="A320" s="52">
        <v>370</v>
      </c>
      <c r="B320" s="60" t="s">
        <v>117</v>
      </c>
      <c r="C320" s="60" t="s">
        <v>150</v>
      </c>
      <c r="D320" s="76" t="s">
        <v>4357</v>
      </c>
      <c r="E320" s="57" t="s">
        <v>412</v>
      </c>
      <c r="F320" s="28" t="s">
        <v>6150</v>
      </c>
      <c r="G320" s="80">
        <v>45383</v>
      </c>
      <c r="H320" s="80">
        <v>45412</v>
      </c>
      <c r="I320" s="85" t="s">
        <v>124</v>
      </c>
      <c r="J320" s="28" t="s">
        <v>125</v>
      </c>
      <c r="K320" s="67" t="s">
        <v>922</v>
      </c>
      <c r="L320" s="60" t="s">
        <v>81</v>
      </c>
      <c r="M320" s="28">
        <v>18</v>
      </c>
      <c r="N320" s="34" t="s">
        <v>6360</v>
      </c>
      <c r="O320" s="65">
        <v>45406.4791666667</v>
      </c>
      <c r="P320" s="35"/>
      <c r="Q320" s="35"/>
      <c r="R320" s="40"/>
      <c r="S320" s="40"/>
      <c r="T320" s="36"/>
      <c r="U320" s="34" t="s">
        <v>6361</v>
      </c>
      <c r="V320" s="34" t="s">
        <v>4357</v>
      </c>
      <c r="W320" s="72" t="s">
        <v>6362</v>
      </c>
      <c r="X320" s="72" t="s">
        <v>132</v>
      </c>
      <c r="Y320" s="72" t="s">
        <v>144</v>
      </c>
    </row>
    <row r="321" ht="36" spans="1:25">
      <c r="A321" s="52">
        <v>371</v>
      </c>
      <c r="B321" s="60" t="s">
        <v>117</v>
      </c>
      <c r="C321" s="60" t="s">
        <v>150</v>
      </c>
      <c r="D321" s="76" t="s">
        <v>4357</v>
      </c>
      <c r="E321" s="57" t="s">
        <v>412</v>
      </c>
      <c r="F321" s="28" t="s">
        <v>6150</v>
      </c>
      <c r="G321" s="80">
        <v>45444</v>
      </c>
      <c r="H321" s="80">
        <v>45473</v>
      </c>
      <c r="I321" s="85" t="s">
        <v>124</v>
      </c>
      <c r="J321" s="28" t="s">
        <v>125</v>
      </c>
      <c r="K321" s="67" t="s">
        <v>922</v>
      </c>
      <c r="L321" s="60" t="s">
        <v>81</v>
      </c>
      <c r="M321" s="28">
        <v>18</v>
      </c>
      <c r="N321" s="34" t="s">
        <v>6363</v>
      </c>
      <c r="O321" s="65">
        <v>45470.6541666667</v>
      </c>
      <c r="P321" s="52"/>
      <c r="Q321" s="52"/>
      <c r="R321" s="73"/>
      <c r="S321" s="73"/>
      <c r="T321" s="73"/>
      <c r="U321" s="72" t="s">
        <v>6364</v>
      </c>
      <c r="V321" s="72" t="s">
        <v>4357</v>
      </c>
      <c r="W321" s="72" t="s">
        <v>6365</v>
      </c>
      <c r="X321" s="71" t="s">
        <v>132</v>
      </c>
      <c r="Y321" s="71" t="s">
        <v>425</v>
      </c>
    </row>
    <row r="322" ht="36" spans="1:25">
      <c r="A322" s="52">
        <v>372</v>
      </c>
      <c r="B322" s="60" t="s">
        <v>117</v>
      </c>
      <c r="C322" s="60" t="s">
        <v>150</v>
      </c>
      <c r="D322" s="76" t="s">
        <v>4357</v>
      </c>
      <c r="E322" s="57" t="s">
        <v>412</v>
      </c>
      <c r="F322" s="28" t="s">
        <v>6150</v>
      </c>
      <c r="G322" s="80">
        <v>45505</v>
      </c>
      <c r="H322" s="80">
        <v>45535</v>
      </c>
      <c r="I322" s="85" t="s">
        <v>124</v>
      </c>
      <c r="J322" s="28" t="s">
        <v>125</v>
      </c>
      <c r="K322" s="67" t="s">
        <v>922</v>
      </c>
      <c r="L322" s="60" t="s">
        <v>81</v>
      </c>
      <c r="M322" s="28">
        <v>18</v>
      </c>
      <c r="N322" s="34" t="s">
        <v>6366</v>
      </c>
      <c r="O322" s="65">
        <v>45533.7083333333</v>
      </c>
      <c r="P322" s="52"/>
      <c r="Q322" s="52"/>
      <c r="R322" s="73"/>
      <c r="S322" s="73"/>
      <c r="T322" s="73"/>
      <c r="U322" s="72" t="s">
        <v>6367</v>
      </c>
      <c r="V322" s="72" t="s">
        <v>4357</v>
      </c>
      <c r="W322" s="72" t="s">
        <v>6368</v>
      </c>
      <c r="X322" s="72" t="s">
        <v>132</v>
      </c>
      <c r="Y322" s="72" t="s">
        <v>498</v>
      </c>
    </row>
    <row r="323" ht="36" spans="1:25">
      <c r="A323" s="52">
        <v>373</v>
      </c>
      <c r="B323" s="60" t="s">
        <v>117</v>
      </c>
      <c r="C323" s="60" t="s">
        <v>150</v>
      </c>
      <c r="D323" s="76" t="s">
        <v>4357</v>
      </c>
      <c r="E323" s="57" t="s">
        <v>412</v>
      </c>
      <c r="F323" s="28" t="s">
        <v>6150</v>
      </c>
      <c r="G323" s="80">
        <v>45566</v>
      </c>
      <c r="H323" s="80">
        <v>45596</v>
      </c>
      <c r="I323" s="85" t="s">
        <v>124</v>
      </c>
      <c r="J323" s="28" t="s">
        <v>125</v>
      </c>
      <c r="K323" s="67" t="s">
        <v>922</v>
      </c>
      <c r="L323" s="60" t="s">
        <v>81</v>
      </c>
      <c r="M323" s="28">
        <v>18</v>
      </c>
      <c r="N323" s="34" t="s">
        <v>6369</v>
      </c>
      <c r="O323" s="65">
        <v>45589.7083333333</v>
      </c>
      <c r="P323" s="52"/>
      <c r="Q323" s="52"/>
      <c r="R323" s="73"/>
      <c r="S323" s="73"/>
      <c r="T323" s="73"/>
      <c r="U323" s="72" t="s">
        <v>6370</v>
      </c>
      <c r="V323" s="72" t="s">
        <v>4357</v>
      </c>
      <c r="W323" s="72" t="s">
        <v>6371</v>
      </c>
      <c r="X323" s="72" t="s">
        <v>132</v>
      </c>
      <c r="Y323" s="72" t="s">
        <v>3620</v>
      </c>
    </row>
    <row r="324" spans="1:25">
      <c r="A324" s="52">
        <v>374</v>
      </c>
      <c r="B324" s="60" t="s">
        <v>117</v>
      </c>
      <c r="C324" s="60" t="s">
        <v>150</v>
      </c>
      <c r="D324" s="76" t="s">
        <v>4357</v>
      </c>
      <c r="E324" s="57" t="s">
        <v>412</v>
      </c>
      <c r="F324" s="28" t="s">
        <v>6150</v>
      </c>
      <c r="G324" s="80">
        <v>45627</v>
      </c>
      <c r="H324" s="80">
        <v>45657</v>
      </c>
      <c r="I324" s="85" t="s">
        <v>124</v>
      </c>
      <c r="J324" s="28" t="s">
        <v>125</v>
      </c>
      <c r="K324" s="67" t="s">
        <v>922</v>
      </c>
      <c r="L324" s="60" t="s">
        <v>81</v>
      </c>
      <c r="M324" s="28">
        <v>18</v>
      </c>
      <c r="N324" s="34"/>
      <c r="O324" s="65"/>
      <c r="P324" s="52"/>
      <c r="Q324" s="52"/>
      <c r="R324" s="73"/>
      <c r="S324" s="73"/>
      <c r="T324" s="73"/>
      <c r="U324" s="72"/>
      <c r="V324" s="72"/>
      <c r="W324" s="72"/>
      <c r="X324" s="72"/>
      <c r="Y324" s="72"/>
    </row>
    <row r="325" ht="409.5" spans="1:25">
      <c r="A325" s="52">
        <v>375</v>
      </c>
      <c r="B325" s="60" t="s">
        <v>117</v>
      </c>
      <c r="C325" s="60" t="s">
        <v>150</v>
      </c>
      <c r="D325" s="76" t="s">
        <v>5372</v>
      </c>
      <c r="E325" s="57" t="s">
        <v>157</v>
      </c>
      <c r="F325" s="28" t="s">
        <v>6150</v>
      </c>
      <c r="G325" s="75">
        <v>45323</v>
      </c>
      <c r="H325" s="75">
        <v>45323</v>
      </c>
      <c r="I325" s="85" t="s">
        <v>124</v>
      </c>
      <c r="J325" s="28" t="s">
        <v>125</v>
      </c>
      <c r="K325" s="67" t="s">
        <v>922</v>
      </c>
      <c r="L325" s="60" t="s">
        <v>81</v>
      </c>
      <c r="M325" s="28">
        <v>3</v>
      </c>
      <c r="N325" s="34" t="s">
        <v>6352</v>
      </c>
      <c r="O325" s="65">
        <v>45350.6798611111</v>
      </c>
      <c r="P325" s="35"/>
      <c r="Q325" s="35"/>
      <c r="R325" s="40"/>
      <c r="S325" s="40"/>
      <c r="T325" s="36"/>
      <c r="U325" s="34" t="s">
        <v>6353</v>
      </c>
      <c r="V325" s="34" t="s">
        <v>5372</v>
      </c>
      <c r="W325" s="70" t="s">
        <v>6354</v>
      </c>
      <c r="X325" s="72" t="s">
        <v>132</v>
      </c>
      <c r="Y325" s="72" t="s">
        <v>170</v>
      </c>
    </row>
    <row r="326" ht="409.5" spans="1:25">
      <c r="A326" s="52">
        <v>376</v>
      </c>
      <c r="B326" s="60" t="s">
        <v>117</v>
      </c>
      <c r="C326" s="60" t="s">
        <v>150</v>
      </c>
      <c r="D326" s="76" t="s">
        <v>5372</v>
      </c>
      <c r="E326" s="57" t="s">
        <v>157</v>
      </c>
      <c r="F326" s="28" t="s">
        <v>6150</v>
      </c>
      <c r="G326" s="75">
        <v>45383</v>
      </c>
      <c r="H326" s="75">
        <v>45383</v>
      </c>
      <c r="I326" s="85" t="s">
        <v>124</v>
      </c>
      <c r="J326" s="28" t="s">
        <v>125</v>
      </c>
      <c r="K326" s="67" t="s">
        <v>922</v>
      </c>
      <c r="L326" s="60" t="s">
        <v>81</v>
      </c>
      <c r="M326" s="28">
        <v>3</v>
      </c>
      <c r="N326" s="34" t="s">
        <v>6352</v>
      </c>
      <c r="O326" s="65">
        <v>45350.6798611111</v>
      </c>
      <c r="P326" s="35"/>
      <c r="Q326" s="35"/>
      <c r="R326" s="40"/>
      <c r="S326" s="40"/>
      <c r="T326" s="36"/>
      <c r="U326" s="34" t="s">
        <v>6353</v>
      </c>
      <c r="V326" s="34" t="s">
        <v>5372</v>
      </c>
      <c r="W326" s="70" t="s">
        <v>6354</v>
      </c>
      <c r="X326" s="72" t="s">
        <v>132</v>
      </c>
      <c r="Y326" s="72" t="s">
        <v>170</v>
      </c>
    </row>
    <row r="327" ht="409.5" spans="1:25">
      <c r="A327" s="52">
        <v>377</v>
      </c>
      <c r="B327" s="60" t="s">
        <v>117</v>
      </c>
      <c r="C327" s="60" t="s">
        <v>150</v>
      </c>
      <c r="D327" s="76" t="s">
        <v>5372</v>
      </c>
      <c r="E327" s="57" t="s">
        <v>157</v>
      </c>
      <c r="F327" s="28" t="s">
        <v>6150</v>
      </c>
      <c r="G327" s="75">
        <v>45444</v>
      </c>
      <c r="H327" s="75">
        <v>45444</v>
      </c>
      <c r="I327" s="85" t="s">
        <v>124</v>
      </c>
      <c r="J327" s="28" t="s">
        <v>125</v>
      </c>
      <c r="K327" s="67" t="s">
        <v>922</v>
      </c>
      <c r="L327" s="60" t="s">
        <v>81</v>
      </c>
      <c r="M327" s="28">
        <v>3</v>
      </c>
      <c r="N327" s="34" t="s">
        <v>6352</v>
      </c>
      <c r="O327" s="65">
        <v>45350.6798611111</v>
      </c>
      <c r="P327" s="35"/>
      <c r="Q327" s="35"/>
      <c r="R327" s="40"/>
      <c r="S327" s="40"/>
      <c r="T327" s="36"/>
      <c r="U327" s="34" t="s">
        <v>6353</v>
      </c>
      <c r="V327" s="34" t="s">
        <v>5372</v>
      </c>
      <c r="W327" s="70" t="s">
        <v>6354</v>
      </c>
      <c r="X327" s="71" t="s">
        <v>132</v>
      </c>
      <c r="Y327" s="71" t="s">
        <v>170</v>
      </c>
    </row>
    <row r="328" ht="391.5" spans="1:25">
      <c r="A328" s="52">
        <v>378</v>
      </c>
      <c r="B328" s="60" t="s">
        <v>117</v>
      </c>
      <c r="C328" s="60" t="s">
        <v>150</v>
      </c>
      <c r="D328" s="76" t="s">
        <v>5372</v>
      </c>
      <c r="E328" s="57" t="s">
        <v>157</v>
      </c>
      <c r="F328" s="28" t="s">
        <v>6150</v>
      </c>
      <c r="G328" s="75">
        <v>45505</v>
      </c>
      <c r="H328" s="75">
        <v>45505</v>
      </c>
      <c r="I328" s="85" t="s">
        <v>124</v>
      </c>
      <c r="J328" s="28" t="s">
        <v>125</v>
      </c>
      <c r="K328" s="67" t="s">
        <v>922</v>
      </c>
      <c r="L328" s="60" t="s">
        <v>81</v>
      </c>
      <c r="M328" s="28">
        <v>3</v>
      </c>
      <c r="N328" s="34" t="s">
        <v>6355</v>
      </c>
      <c r="O328" s="65">
        <v>45532.6965277778</v>
      </c>
      <c r="P328" s="52"/>
      <c r="Q328" s="52"/>
      <c r="R328" s="73"/>
      <c r="S328" s="73"/>
      <c r="T328" s="73"/>
      <c r="U328" s="70" t="s">
        <v>6356</v>
      </c>
      <c r="V328" s="72" t="s">
        <v>5372</v>
      </c>
      <c r="W328" s="70" t="s">
        <v>6357</v>
      </c>
      <c r="X328" s="72" t="s">
        <v>132</v>
      </c>
      <c r="Y328" s="72" t="s">
        <v>498</v>
      </c>
    </row>
    <row r="329" ht="391.5" spans="1:25">
      <c r="A329" s="52">
        <v>379</v>
      </c>
      <c r="B329" s="60" t="s">
        <v>117</v>
      </c>
      <c r="C329" s="60" t="s">
        <v>150</v>
      </c>
      <c r="D329" s="76" t="s">
        <v>5372</v>
      </c>
      <c r="E329" s="57" t="s">
        <v>157</v>
      </c>
      <c r="F329" s="28" t="s">
        <v>6150</v>
      </c>
      <c r="G329" s="75">
        <v>45566</v>
      </c>
      <c r="H329" s="75">
        <v>45567</v>
      </c>
      <c r="I329" s="85" t="s">
        <v>124</v>
      </c>
      <c r="J329" s="28" t="s">
        <v>125</v>
      </c>
      <c r="K329" s="67" t="s">
        <v>922</v>
      </c>
      <c r="L329" s="60" t="s">
        <v>81</v>
      </c>
      <c r="M329" s="28">
        <v>3</v>
      </c>
      <c r="N329" s="34" t="s">
        <v>6355</v>
      </c>
      <c r="O329" s="65">
        <v>45532.6965277778</v>
      </c>
      <c r="P329" s="52"/>
      <c r="Q329" s="52"/>
      <c r="R329" s="73"/>
      <c r="S329" s="73"/>
      <c r="T329" s="73"/>
      <c r="U329" s="70" t="s">
        <v>6356</v>
      </c>
      <c r="V329" s="72" t="s">
        <v>5372</v>
      </c>
      <c r="W329" s="70" t="s">
        <v>6357</v>
      </c>
      <c r="X329" s="72" t="s">
        <v>132</v>
      </c>
      <c r="Y329" s="72" t="s">
        <v>498</v>
      </c>
    </row>
    <row r="330" ht="391.5" spans="1:25">
      <c r="A330" s="52">
        <v>380</v>
      </c>
      <c r="B330" s="60" t="s">
        <v>117</v>
      </c>
      <c r="C330" s="60" t="s">
        <v>150</v>
      </c>
      <c r="D330" s="76" t="s">
        <v>5372</v>
      </c>
      <c r="E330" s="57" t="s">
        <v>157</v>
      </c>
      <c r="F330" s="28" t="s">
        <v>6150</v>
      </c>
      <c r="G330" s="75">
        <v>45627</v>
      </c>
      <c r="H330" s="75">
        <v>45628</v>
      </c>
      <c r="I330" s="85" t="s">
        <v>124</v>
      </c>
      <c r="J330" s="28" t="s">
        <v>125</v>
      </c>
      <c r="K330" s="67" t="s">
        <v>922</v>
      </c>
      <c r="L330" s="60" t="s">
        <v>81</v>
      </c>
      <c r="M330" s="28">
        <v>3</v>
      </c>
      <c r="N330" s="34" t="s">
        <v>6355</v>
      </c>
      <c r="O330" s="65">
        <v>45532.6965277778</v>
      </c>
      <c r="P330" s="52"/>
      <c r="Q330" s="52"/>
      <c r="R330" s="73"/>
      <c r="S330" s="73"/>
      <c r="T330" s="73"/>
      <c r="U330" s="70" t="s">
        <v>6356</v>
      </c>
      <c r="V330" s="72" t="s">
        <v>5372</v>
      </c>
      <c r="W330" s="70" t="s">
        <v>6357</v>
      </c>
      <c r="X330" s="72" t="s">
        <v>132</v>
      </c>
      <c r="Y330" s="72" t="s">
        <v>498</v>
      </c>
    </row>
    <row r="331" ht="409.5" spans="1:25">
      <c r="A331" s="52">
        <v>381</v>
      </c>
      <c r="B331" s="60" t="s">
        <v>117</v>
      </c>
      <c r="C331" s="60" t="s">
        <v>150</v>
      </c>
      <c r="D331" s="83" t="s">
        <v>5379</v>
      </c>
      <c r="E331" s="57" t="s">
        <v>157</v>
      </c>
      <c r="F331" s="28" t="s">
        <v>6150</v>
      </c>
      <c r="G331" s="75">
        <v>45323</v>
      </c>
      <c r="H331" s="75">
        <v>45323</v>
      </c>
      <c r="I331" s="85" t="s">
        <v>124</v>
      </c>
      <c r="J331" s="28" t="s">
        <v>125</v>
      </c>
      <c r="K331" s="67" t="s">
        <v>922</v>
      </c>
      <c r="L331" s="60" t="s">
        <v>81</v>
      </c>
      <c r="M331" s="28">
        <v>3</v>
      </c>
      <c r="N331" s="34" t="s">
        <v>6352</v>
      </c>
      <c r="O331" s="65">
        <v>45350.6798611111</v>
      </c>
      <c r="P331" s="35"/>
      <c r="Q331" s="35"/>
      <c r="R331" s="40"/>
      <c r="S331" s="40"/>
      <c r="T331" s="36"/>
      <c r="U331" s="34" t="s">
        <v>6353</v>
      </c>
      <c r="V331" s="34" t="s">
        <v>5379</v>
      </c>
      <c r="W331" s="70" t="s">
        <v>6354</v>
      </c>
      <c r="X331" s="72" t="s">
        <v>132</v>
      </c>
      <c r="Y331" s="72" t="s">
        <v>170</v>
      </c>
    </row>
    <row r="332" ht="409.5" spans="1:25">
      <c r="A332" s="52">
        <v>382</v>
      </c>
      <c r="B332" s="60" t="s">
        <v>117</v>
      </c>
      <c r="C332" s="60" t="s">
        <v>150</v>
      </c>
      <c r="D332" s="83" t="s">
        <v>5379</v>
      </c>
      <c r="E332" s="57" t="s">
        <v>157</v>
      </c>
      <c r="F332" s="28" t="s">
        <v>6150</v>
      </c>
      <c r="G332" s="75">
        <v>45383</v>
      </c>
      <c r="H332" s="75">
        <v>45383</v>
      </c>
      <c r="I332" s="85" t="s">
        <v>124</v>
      </c>
      <c r="J332" s="28" t="s">
        <v>125</v>
      </c>
      <c r="K332" s="67" t="s">
        <v>922</v>
      </c>
      <c r="L332" s="60" t="s">
        <v>81</v>
      </c>
      <c r="M332" s="28">
        <v>3</v>
      </c>
      <c r="N332" s="34" t="s">
        <v>6352</v>
      </c>
      <c r="O332" s="65">
        <v>45350.6798611111</v>
      </c>
      <c r="P332" s="35"/>
      <c r="Q332" s="35"/>
      <c r="R332" s="40"/>
      <c r="S332" s="40"/>
      <c r="T332" s="36"/>
      <c r="U332" s="34" t="s">
        <v>6353</v>
      </c>
      <c r="V332" s="34" t="s">
        <v>5379</v>
      </c>
      <c r="W332" s="70" t="s">
        <v>6354</v>
      </c>
      <c r="X332" s="72" t="s">
        <v>132</v>
      </c>
      <c r="Y332" s="72" t="s">
        <v>170</v>
      </c>
    </row>
    <row r="333" ht="409.5" spans="1:25">
      <c r="A333" s="52">
        <v>383</v>
      </c>
      <c r="B333" s="60" t="s">
        <v>117</v>
      </c>
      <c r="C333" s="60" t="s">
        <v>150</v>
      </c>
      <c r="D333" s="83" t="s">
        <v>5379</v>
      </c>
      <c r="E333" s="57" t="s">
        <v>157</v>
      </c>
      <c r="F333" s="28" t="s">
        <v>6150</v>
      </c>
      <c r="G333" s="75">
        <v>45444</v>
      </c>
      <c r="H333" s="75">
        <v>45444</v>
      </c>
      <c r="I333" s="85" t="s">
        <v>124</v>
      </c>
      <c r="J333" s="28" t="s">
        <v>125</v>
      </c>
      <c r="K333" s="67" t="s">
        <v>922</v>
      </c>
      <c r="L333" s="60" t="s">
        <v>81</v>
      </c>
      <c r="M333" s="28">
        <v>3</v>
      </c>
      <c r="N333" s="34" t="s">
        <v>6352</v>
      </c>
      <c r="O333" s="65">
        <v>45350.6798611111</v>
      </c>
      <c r="P333" s="35"/>
      <c r="Q333" s="35"/>
      <c r="R333" s="40"/>
      <c r="S333" s="40"/>
      <c r="T333" s="36"/>
      <c r="U333" s="34" t="s">
        <v>6353</v>
      </c>
      <c r="V333" s="34" t="s">
        <v>5379</v>
      </c>
      <c r="W333" s="70" t="s">
        <v>6354</v>
      </c>
      <c r="X333" s="71" t="s">
        <v>132</v>
      </c>
      <c r="Y333" s="71" t="s">
        <v>170</v>
      </c>
    </row>
    <row r="334" ht="391.5" spans="1:25">
      <c r="A334" s="52">
        <v>384</v>
      </c>
      <c r="B334" s="60" t="s">
        <v>117</v>
      </c>
      <c r="C334" s="60" t="s">
        <v>150</v>
      </c>
      <c r="D334" s="83" t="s">
        <v>5379</v>
      </c>
      <c r="E334" s="57" t="s">
        <v>157</v>
      </c>
      <c r="F334" s="28" t="s">
        <v>6150</v>
      </c>
      <c r="G334" s="75">
        <v>45505</v>
      </c>
      <c r="H334" s="75">
        <v>45505</v>
      </c>
      <c r="I334" s="85" t="s">
        <v>124</v>
      </c>
      <c r="J334" s="28" t="s">
        <v>125</v>
      </c>
      <c r="K334" s="67" t="s">
        <v>922</v>
      </c>
      <c r="L334" s="60" t="s">
        <v>81</v>
      </c>
      <c r="M334" s="28">
        <v>3</v>
      </c>
      <c r="N334" s="34" t="s">
        <v>6355</v>
      </c>
      <c r="O334" s="65">
        <v>45532.6965277778</v>
      </c>
      <c r="P334" s="52"/>
      <c r="Q334" s="52"/>
      <c r="R334" s="73"/>
      <c r="S334" s="73"/>
      <c r="T334" s="73"/>
      <c r="U334" s="70" t="s">
        <v>6356</v>
      </c>
      <c r="V334" s="72" t="s">
        <v>5379</v>
      </c>
      <c r="W334" s="70" t="s">
        <v>6357</v>
      </c>
      <c r="X334" s="72" t="s">
        <v>132</v>
      </c>
      <c r="Y334" s="72" t="s">
        <v>498</v>
      </c>
    </row>
    <row r="335" ht="391.5" spans="1:25">
      <c r="A335" s="52">
        <v>385</v>
      </c>
      <c r="B335" s="60" t="s">
        <v>117</v>
      </c>
      <c r="C335" s="60" t="s">
        <v>150</v>
      </c>
      <c r="D335" s="83" t="s">
        <v>5379</v>
      </c>
      <c r="E335" s="57" t="s">
        <v>157</v>
      </c>
      <c r="F335" s="28" t="s">
        <v>6150</v>
      </c>
      <c r="G335" s="75">
        <v>45566</v>
      </c>
      <c r="H335" s="75">
        <v>45567</v>
      </c>
      <c r="I335" s="85" t="s">
        <v>124</v>
      </c>
      <c r="J335" s="28" t="s">
        <v>125</v>
      </c>
      <c r="K335" s="67" t="s">
        <v>922</v>
      </c>
      <c r="L335" s="60" t="s">
        <v>81</v>
      </c>
      <c r="M335" s="28">
        <v>3</v>
      </c>
      <c r="N335" s="34" t="s">
        <v>6355</v>
      </c>
      <c r="O335" s="65">
        <v>45532.6965277778</v>
      </c>
      <c r="P335" s="52"/>
      <c r="Q335" s="52"/>
      <c r="R335" s="73"/>
      <c r="S335" s="73"/>
      <c r="T335" s="73"/>
      <c r="U335" s="70" t="s">
        <v>6356</v>
      </c>
      <c r="V335" s="72" t="s">
        <v>5379</v>
      </c>
      <c r="W335" s="70" t="s">
        <v>6357</v>
      </c>
      <c r="X335" s="72" t="s">
        <v>132</v>
      </c>
      <c r="Y335" s="72" t="s">
        <v>498</v>
      </c>
    </row>
    <row r="336" ht="391.5" spans="1:25">
      <c r="A336" s="52">
        <v>386</v>
      </c>
      <c r="B336" s="60" t="s">
        <v>117</v>
      </c>
      <c r="C336" s="60" t="s">
        <v>150</v>
      </c>
      <c r="D336" s="83" t="s">
        <v>5379</v>
      </c>
      <c r="E336" s="57" t="s">
        <v>157</v>
      </c>
      <c r="F336" s="28" t="s">
        <v>6150</v>
      </c>
      <c r="G336" s="75">
        <v>45627</v>
      </c>
      <c r="H336" s="75">
        <v>45628</v>
      </c>
      <c r="I336" s="85" t="s">
        <v>124</v>
      </c>
      <c r="J336" s="28" t="s">
        <v>125</v>
      </c>
      <c r="K336" s="67" t="s">
        <v>922</v>
      </c>
      <c r="L336" s="60" t="s">
        <v>81</v>
      </c>
      <c r="M336" s="28">
        <v>3</v>
      </c>
      <c r="N336" s="34" t="s">
        <v>6355</v>
      </c>
      <c r="O336" s="65">
        <v>45532.6965277778</v>
      </c>
      <c r="P336" s="52"/>
      <c r="Q336" s="52"/>
      <c r="R336" s="73"/>
      <c r="S336" s="73"/>
      <c r="T336" s="73"/>
      <c r="U336" s="70" t="s">
        <v>6356</v>
      </c>
      <c r="V336" s="72" t="s">
        <v>5379</v>
      </c>
      <c r="W336" s="70" t="s">
        <v>6357</v>
      </c>
      <c r="X336" s="72" t="s">
        <v>132</v>
      </c>
      <c r="Y336" s="72" t="s">
        <v>498</v>
      </c>
    </row>
    <row r="337" ht="36" spans="1:25">
      <c r="A337" s="52">
        <v>387</v>
      </c>
      <c r="B337" s="60" t="s">
        <v>117</v>
      </c>
      <c r="C337" s="60" t="s">
        <v>150</v>
      </c>
      <c r="D337" s="76" t="s">
        <v>4554</v>
      </c>
      <c r="E337" s="54" t="s">
        <v>412</v>
      </c>
      <c r="F337" s="28" t="s">
        <v>6150</v>
      </c>
      <c r="G337" s="75">
        <v>45323</v>
      </c>
      <c r="H337" s="75">
        <v>45323</v>
      </c>
      <c r="I337" s="85" t="s">
        <v>124</v>
      </c>
      <c r="J337" s="28" t="s">
        <v>125</v>
      </c>
      <c r="K337" s="67" t="s">
        <v>922</v>
      </c>
      <c r="L337" s="60" t="s">
        <v>81</v>
      </c>
      <c r="M337" s="28">
        <v>18</v>
      </c>
      <c r="N337" s="34" t="s">
        <v>6338</v>
      </c>
      <c r="O337" s="65">
        <v>45350.6798611111</v>
      </c>
      <c r="P337" s="35"/>
      <c r="Q337" s="35"/>
      <c r="R337" s="40"/>
      <c r="S337" s="40"/>
      <c r="T337" s="36"/>
      <c r="U337" s="34" t="s">
        <v>6339</v>
      </c>
      <c r="V337" s="34" t="s">
        <v>4554</v>
      </c>
      <c r="W337" s="72" t="s">
        <v>6340</v>
      </c>
      <c r="X337" s="72" t="s">
        <v>132</v>
      </c>
      <c r="Y337" s="72" t="s">
        <v>170</v>
      </c>
    </row>
    <row r="338" ht="36" spans="1:25">
      <c r="A338" s="52">
        <v>388</v>
      </c>
      <c r="B338" s="60" t="s">
        <v>117</v>
      </c>
      <c r="C338" s="60" t="s">
        <v>150</v>
      </c>
      <c r="D338" s="76" t="s">
        <v>4554</v>
      </c>
      <c r="E338" s="54" t="s">
        <v>412</v>
      </c>
      <c r="F338" s="28" t="s">
        <v>6150</v>
      </c>
      <c r="G338" s="75">
        <v>45383</v>
      </c>
      <c r="H338" s="75">
        <v>45383</v>
      </c>
      <c r="I338" s="85" t="s">
        <v>124</v>
      </c>
      <c r="J338" s="28" t="s">
        <v>125</v>
      </c>
      <c r="K338" s="67" t="s">
        <v>922</v>
      </c>
      <c r="L338" s="60" t="s">
        <v>81</v>
      </c>
      <c r="M338" s="28">
        <v>18</v>
      </c>
      <c r="N338" s="34" t="s">
        <v>6341</v>
      </c>
      <c r="O338" s="65">
        <v>45405.4965277778</v>
      </c>
      <c r="P338" s="35"/>
      <c r="Q338" s="35"/>
      <c r="R338" s="40"/>
      <c r="S338" s="40"/>
      <c r="T338" s="36"/>
      <c r="U338" s="34" t="s">
        <v>6342</v>
      </c>
      <c r="V338" s="34" t="s">
        <v>4554</v>
      </c>
      <c r="W338" s="72" t="s">
        <v>6343</v>
      </c>
      <c r="X338" s="72" t="s">
        <v>132</v>
      </c>
      <c r="Y338" s="72" t="s">
        <v>144</v>
      </c>
    </row>
    <row r="339" ht="36" spans="1:25">
      <c r="A339" s="52">
        <v>389</v>
      </c>
      <c r="B339" s="60" t="s">
        <v>117</v>
      </c>
      <c r="C339" s="60" t="s">
        <v>150</v>
      </c>
      <c r="D339" s="76" t="s">
        <v>4554</v>
      </c>
      <c r="E339" s="54" t="s">
        <v>412</v>
      </c>
      <c r="F339" s="28" t="s">
        <v>6150</v>
      </c>
      <c r="G339" s="75">
        <v>45444</v>
      </c>
      <c r="H339" s="75">
        <v>45444</v>
      </c>
      <c r="I339" s="85" t="s">
        <v>124</v>
      </c>
      <c r="J339" s="28" t="s">
        <v>125</v>
      </c>
      <c r="K339" s="67" t="s">
        <v>922</v>
      </c>
      <c r="L339" s="60" t="s">
        <v>81</v>
      </c>
      <c r="M339" s="28">
        <v>18</v>
      </c>
      <c r="N339" s="34" t="s">
        <v>6344</v>
      </c>
      <c r="O339" s="65">
        <v>45469.6548611111</v>
      </c>
      <c r="P339" s="35"/>
      <c r="Q339" s="35"/>
      <c r="R339" s="40"/>
      <c r="S339" s="40"/>
      <c r="T339" s="36"/>
      <c r="U339" s="34" t="s">
        <v>6345</v>
      </c>
      <c r="V339" s="34" t="s">
        <v>4554</v>
      </c>
      <c r="W339" s="72" t="s">
        <v>6346</v>
      </c>
      <c r="X339" s="71" t="s">
        <v>132</v>
      </c>
      <c r="Y339" s="71" t="s">
        <v>425</v>
      </c>
    </row>
    <row r="340" ht="36" spans="1:25">
      <c r="A340" s="52">
        <v>390</v>
      </c>
      <c r="B340" s="60" t="s">
        <v>117</v>
      </c>
      <c r="C340" s="60" t="s">
        <v>150</v>
      </c>
      <c r="D340" s="76" t="s">
        <v>4554</v>
      </c>
      <c r="E340" s="54" t="s">
        <v>412</v>
      </c>
      <c r="F340" s="28" t="s">
        <v>6150</v>
      </c>
      <c r="G340" s="75">
        <v>45505</v>
      </c>
      <c r="H340" s="75">
        <v>45505</v>
      </c>
      <c r="I340" s="85" t="s">
        <v>124</v>
      </c>
      <c r="J340" s="28" t="s">
        <v>125</v>
      </c>
      <c r="K340" s="67" t="s">
        <v>922</v>
      </c>
      <c r="L340" s="60" t="s">
        <v>81</v>
      </c>
      <c r="M340" s="28">
        <v>18</v>
      </c>
      <c r="N340" s="34" t="s">
        <v>6347</v>
      </c>
      <c r="O340" s="65">
        <v>45532.6965277778</v>
      </c>
      <c r="P340" s="52"/>
      <c r="Q340" s="52"/>
      <c r="R340" s="73"/>
      <c r="S340" s="73"/>
      <c r="T340" s="73"/>
      <c r="U340" s="72" t="s">
        <v>6348</v>
      </c>
      <c r="V340" s="72" t="s">
        <v>4554</v>
      </c>
      <c r="W340" s="72" t="s">
        <v>6349</v>
      </c>
      <c r="X340" s="72" t="s">
        <v>132</v>
      </c>
      <c r="Y340" s="72" t="s">
        <v>498</v>
      </c>
    </row>
    <row r="341" ht="36" spans="1:25">
      <c r="A341" s="52">
        <v>391</v>
      </c>
      <c r="B341" s="60" t="s">
        <v>117</v>
      </c>
      <c r="C341" s="60" t="s">
        <v>150</v>
      </c>
      <c r="D341" s="76" t="s">
        <v>4554</v>
      </c>
      <c r="E341" s="54" t="s">
        <v>412</v>
      </c>
      <c r="F341" s="28" t="s">
        <v>6150</v>
      </c>
      <c r="G341" s="75">
        <v>45566</v>
      </c>
      <c r="H341" s="75">
        <v>45567</v>
      </c>
      <c r="I341" s="85" t="s">
        <v>124</v>
      </c>
      <c r="J341" s="28" t="s">
        <v>125</v>
      </c>
      <c r="K341" s="67" t="s">
        <v>922</v>
      </c>
      <c r="L341" s="60" t="s">
        <v>81</v>
      </c>
      <c r="M341" s="28">
        <v>18</v>
      </c>
      <c r="N341" s="34" t="s">
        <v>5692</v>
      </c>
      <c r="O341" s="65">
        <v>45589.7083333333</v>
      </c>
      <c r="P341" s="52"/>
      <c r="Q341" s="52"/>
      <c r="R341" s="73"/>
      <c r="S341" s="73"/>
      <c r="T341" s="73"/>
      <c r="U341" s="72" t="s">
        <v>6350</v>
      </c>
      <c r="V341" s="72" t="s">
        <v>4554</v>
      </c>
      <c r="W341" s="72" t="s">
        <v>6351</v>
      </c>
      <c r="X341" s="72" t="s">
        <v>132</v>
      </c>
      <c r="Y341" s="72" t="s">
        <v>3620</v>
      </c>
    </row>
    <row r="342" spans="1:25">
      <c r="A342" s="52">
        <v>392</v>
      </c>
      <c r="B342" s="60" t="s">
        <v>117</v>
      </c>
      <c r="C342" s="60" t="s">
        <v>150</v>
      </c>
      <c r="D342" s="76" t="s">
        <v>4554</v>
      </c>
      <c r="E342" s="54" t="s">
        <v>412</v>
      </c>
      <c r="F342" s="28" t="s">
        <v>6150</v>
      </c>
      <c r="G342" s="75">
        <v>45627</v>
      </c>
      <c r="H342" s="75">
        <v>45628</v>
      </c>
      <c r="I342" s="85" t="s">
        <v>124</v>
      </c>
      <c r="J342" s="28" t="s">
        <v>125</v>
      </c>
      <c r="K342" s="67" t="s">
        <v>922</v>
      </c>
      <c r="L342" s="60" t="s">
        <v>81</v>
      </c>
      <c r="M342" s="28">
        <v>18</v>
      </c>
      <c r="N342" s="34"/>
      <c r="O342" s="65"/>
      <c r="P342" s="52"/>
      <c r="Q342" s="52"/>
      <c r="R342" s="73"/>
      <c r="S342" s="73"/>
      <c r="T342" s="73"/>
      <c r="U342" s="72"/>
      <c r="V342" s="72"/>
      <c r="W342" s="72"/>
      <c r="X342" s="72"/>
      <c r="Y342" s="72"/>
    </row>
    <row r="343" ht="36" spans="1:25">
      <c r="A343" s="52">
        <v>393</v>
      </c>
      <c r="B343" s="89" t="s">
        <v>117</v>
      </c>
      <c r="C343" s="89" t="s">
        <v>363</v>
      </c>
      <c r="D343" s="90" t="s">
        <v>5405</v>
      </c>
      <c r="E343" s="54" t="s">
        <v>412</v>
      </c>
      <c r="F343" s="89" t="s">
        <v>6150</v>
      </c>
      <c r="G343" s="75">
        <v>45323</v>
      </c>
      <c r="H343" s="75">
        <v>45323</v>
      </c>
      <c r="I343" s="91" t="s">
        <v>124</v>
      </c>
      <c r="J343" s="89" t="s">
        <v>125</v>
      </c>
      <c r="K343" s="67" t="s">
        <v>922</v>
      </c>
      <c r="L343" s="60" t="s">
        <v>81</v>
      </c>
      <c r="M343" s="89">
        <v>12</v>
      </c>
      <c r="N343" s="34" t="s">
        <v>6338</v>
      </c>
      <c r="O343" s="65">
        <v>45350.6798611111</v>
      </c>
      <c r="P343" s="35"/>
      <c r="Q343" s="35"/>
      <c r="R343" s="40"/>
      <c r="S343" s="40"/>
      <c r="T343" s="36"/>
      <c r="U343" s="34" t="s">
        <v>6339</v>
      </c>
      <c r="V343" s="34" t="s">
        <v>5405</v>
      </c>
      <c r="W343" s="72" t="s">
        <v>6340</v>
      </c>
      <c r="X343" s="72" t="s">
        <v>132</v>
      </c>
      <c r="Y343" s="72" t="s">
        <v>170</v>
      </c>
    </row>
    <row r="344" ht="175.5" spans="1:25">
      <c r="A344" s="52">
        <v>394</v>
      </c>
      <c r="B344" s="89" t="s">
        <v>117</v>
      </c>
      <c r="C344" s="89" t="s">
        <v>363</v>
      </c>
      <c r="D344" s="90" t="s">
        <v>5405</v>
      </c>
      <c r="E344" s="54" t="s">
        <v>412</v>
      </c>
      <c r="F344" s="89" t="s">
        <v>6150</v>
      </c>
      <c r="G344" s="75">
        <v>45383</v>
      </c>
      <c r="H344" s="75">
        <v>45383</v>
      </c>
      <c r="I344" s="91" t="s">
        <v>124</v>
      </c>
      <c r="J344" s="89" t="s">
        <v>125</v>
      </c>
      <c r="K344" s="67" t="s">
        <v>922</v>
      </c>
      <c r="L344" s="60" t="s">
        <v>81</v>
      </c>
      <c r="M344" s="89">
        <v>12</v>
      </c>
      <c r="N344" s="34" t="s">
        <v>6341</v>
      </c>
      <c r="O344" s="65">
        <v>45405.4965277778</v>
      </c>
      <c r="P344" s="35"/>
      <c r="Q344" s="35"/>
      <c r="R344" s="40"/>
      <c r="S344" s="40"/>
      <c r="T344" s="36"/>
      <c r="U344" s="34" t="s">
        <v>6342</v>
      </c>
      <c r="V344" s="34" t="s">
        <v>5405</v>
      </c>
      <c r="W344" s="70" t="s">
        <v>6343</v>
      </c>
      <c r="X344" s="72" t="s">
        <v>132</v>
      </c>
      <c r="Y344" s="72" t="s">
        <v>144</v>
      </c>
    </row>
    <row r="345" ht="175.5" spans="1:25">
      <c r="A345" s="52">
        <v>395</v>
      </c>
      <c r="B345" s="89" t="s">
        <v>117</v>
      </c>
      <c r="C345" s="89" t="s">
        <v>363</v>
      </c>
      <c r="D345" s="90" t="s">
        <v>5405</v>
      </c>
      <c r="E345" s="54" t="s">
        <v>412</v>
      </c>
      <c r="F345" s="89" t="s">
        <v>6150</v>
      </c>
      <c r="G345" s="75">
        <v>45444</v>
      </c>
      <c r="H345" s="75">
        <v>45444</v>
      </c>
      <c r="I345" s="91" t="s">
        <v>124</v>
      </c>
      <c r="J345" s="89" t="s">
        <v>125</v>
      </c>
      <c r="K345" s="67" t="s">
        <v>922</v>
      </c>
      <c r="L345" s="60" t="s">
        <v>81</v>
      </c>
      <c r="M345" s="89">
        <v>12</v>
      </c>
      <c r="N345" s="34" t="s">
        <v>6344</v>
      </c>
      <c r="O345" s="65">
        <v>45469.6548611111</v>
      </c>
      <c r="P345" s="35"/>
      <c r="Q345" s="35"/>
      <c r="R345" s="40"/>
      <c r="S345" s="40"/>
      <c r="T345" s="36"/>
      <c r="U345" s="34" t="s">
        <v>6345</v>
      </c>
      <c r="V345" s="34" t="s">
        <v>5405</v>
      </c>
      <c r="W345" s="70" t="s">
        <v>6346</v>
      </c>
      <c r="X345" s="71" t="s">
        <v>132</v>
      </c>
      <c r="Y345" s="71" t="s">
        <v>425</v>
      </c>
    </row>
    <row r="346" ht="202.5" spans="1:25">
      <c r="A346" s="52">
        <v>396</v>
      </c>
      <c r="B346" s="89" t="s">
        <v>117</v>
      </c>
      <c r="C346" s="89" t="s">
        <v>363</v>
      </c>
      <c r="D346" s="90" t="s">
        <v>5405</v>
      </c>
      <c r="E346" s="54" t="s">
        <v>412</v>
      </c>
      <c r="F346" s="89" t="s">
        <v>6150</v>
      </c>
      <c r="G346" s="75">
        <v>45505</v>
      </c>
      <c r="H346" s="75">
        <v>45505</v>
      </c>
      <c r="I346" s="91" t="s">
        <v>124</v>
      </c>
      <c r="J346" s="89" t="s">
        <v>125</v>
      </c>
      <c r="K346" s="67" t="s">
        <v>922</v>
      </c>
      <c r="L346" s="60" t="s">
        <v>81</v>
      </c>
      <c r="M346" s="89">
        <v>12</v>
      </c>
      <c r="N346" s="34" t="s">
        <v>6347</v>
      </c>
      <c r="O346" s="65">
        <v>45532.6965277778</v>
      </c>
      <c r="P346" s="52"/>
      <c r="Q346" s="52"/>
      <c r="R346" s="73"/>
      <c r="S346" s="73"/>
      <c r="T346" s="73"/>
      <c r="U346" s="70" t="s">
        <v>6348</v>
      </c>
      <c r="V346" s="72" t="s">
        <v>5405</v>
      </c>
      <c r="W346" s="70" t="s">
        <v>6349</v>
      </c>
      <c r="X346" s="72" t="s">
        <v>132</v>
      </c>
      <c r="Y346" s="72" t="s">
        <v>498</v>
      </c>
    </row>
    <row r="347" ht="36" spans="1:25">
      <c r="A347" s="52">
        <v>397</v>
      </c>
      <c r="B347" s="89" t="s">
        <v>117</v>
      </c>
      <c r="C347" s="89" t="s">
        <v>363</v>
      </c>
      <c r="D347" s="90" t="s">
        <v>5405</v>
      </c>
      <c r="E347" s="54" t="s">
        <v>412</v>
      </c>
      <c r="F347" s="89" t="s">
        <v>6150</v>
      </c>
      <c r="G347" s="75">
        <v>45566</v>
      </c>
      <c r="H347" s="75">
        <v>45567</v>
      </c>
      <c r="I347" s="91" t="s">
        <v>124</v>
      </c>
      <c r="J347" s="89" t="s">
        <v>125</v>
      </c>
      <c r="K347" s="67" t="s">
        <v>922</v>
      </c>
      <c r="L347" s="60" t="s">
        <v>81</v>
      </c>
      <c r="M347" s="89">
        <v>12</v>
      </c>
      <c r="N347" s="34" t="s">
        <v>5692</v>
      </c>
      <c r="O347" s="65">
        <v>45589.7083333333</v>
      </c>
      <c r="P347" s="52"/>
      <c r="Q347" s="52"/>
      <c r="R347" s="73"/>
      <c r="S347" s="73"/>
      <c r="T347" s="73"/>
      <c r="U347" s="72" t="s">
        <v>6350</v>
      </c>
      <c r="V347" s="72" t="s">
        <v>5405</v>
      </c>
      <c r="W347" s="72" t="s">
        <v>6351</v>
      </c>
      <c r="X347" s="72" t="s">
        <v>132</v>
      </c>
      <c r="Y347" s="72" t="s">
        <v>3620</v>
      </c>
    </row>
    <row r="348" spans="1:25">
      <c r="A348" s="52">
        <v>398</v>
      </c>
      <c r="B348" s="89" t="s">
        <v>117</v>
      </c>
      <c r="C348" s="89" t="s">
        <v>363</v>
      </c>
      <c r="D348" s="90" t="s">
        <v>5405</v>
      </c>
      <c r="E348" s="54" t="s">
        <v>412</v>
      </c>
      <c r="F348" s="89" t="s">
        <v>6150</v>
      </c>
      <c r="G348" s="75">
        <v>45627</v>
      </c>
      <c r="H348" s="75">
        <v>45628</v>
      </c>
      <c r="I348" s="91" t="s">
        <v>124</v>
      </c>
      <c r="J348" s="89" t="s">
        <v>125</v>
      </c>
      <c r="K348" s="67" t="s">
        <v>922</v>
      </c>
      <c r="L348" s="60" t="s">
        <v>81</v>
      </c>
      <c r="M348" s="89">
        <v>12</v>
      </c>
      <c r="N348" s="34"/>
      <c r="O348" s="65"/>
      <c r="P348" s="52"/>
      <c r="Q348" s="52"/>
      <c r="R348" s="73"/>
      <c r="S348" s="73"/>
      <c r="T348" s="73"/>
      <c r="U348" s="72"/>
      <c r="V348" s="72"/>
      <c r="W348" s="72"/>
      <c r="X348" s="72"/>
      <c r="Y348" s="72"/>
    </row>
    <row r="349" ht="36" spans="1:25">
      <c r="A349" s="52">
        <v>399</v>
      </c>
      <c r="B349" s="60" t="s">
        <v>117</v>
      </c>
      <c r="C349" s="60" t="s">
        <v>150</v>
      </c>
      <c r="D349" s="76" t="s">
        <v>4552</v>
      </c>
      <c r="E349" s="54" t="s">
        <v>412</v>
      </c>
      <c r="F349" s="28" t="s">
        <v>6150</v>
      </c>
      <c r="G349" s="75">
        <v>45323</v>
      </c>
      <c r="H349" s="75">
        <v>45323</v>
      </c>
      <c r="I349" s="85" t="s">
        <v>124</v>
      </c>
      <c r="J349" s="28" t="s">
        <v>125</v>
      </c>
      <c r="K349" s="67" t="s">
        <v>922</v>
      </c>
      <c r="L349" s="60" t="s">
        <v>81</v>
      </c>
      <c r="M349" s="28">
        <v>18</v>
      </c>
      <c r="N349" s="34" t="s">
        <v>6338</v>
      </c>
      <c r="O349" s="65">
        <v>45350.6798611111</v>
      </c>
      <c r="P349" s="35"/>
      <c r="Q349" s="35"/>
      <c r="R349" s="40"/>
      <c r="S349" s="40"/>
      <c r="T349" s="36"/>
      <c r="U349" s="34" t="s">
        <v>6339</v>
      </c>
      <c r="V349" s="34" t="s">
        <v>4552</v>
      </c>
      <c r="W349" s="72" t="s">
        <v>6340</v>
      </c>
      <c r="X349" s="72" t="s">
        <v>132</v>
      </c>
      <c r="Y349" s="72" t="s">
        <v>170</v>
      </c>
    </row>
    <row r="350" ht="36" spans="1:25">
      <c r="A350" s="52">
        <v>400</v>
      </c>
      <c r="B350" s="60" t="s">
        <v>117</v>
      </c>
      <c r="C350" s="60" t="s">
        <v>150</v>
      </c>
      <c r="D350" s="76" t="s">
        <v>4552</v>
      </c>
      <c r="E350" s="54" t="s">
        <v>412</v>
      </c>
      <c r="F350" s="28" t="s">
        <v>6150</v>
      </c>
      <c r="G350" s="75">
        <v>45383</v>
      </c>
      <c r="H350" s="75">
        <v>45383</v>
      </c>
      <c r="I350" s="85" t="s">
        <v>124</v>
      </c>
      <c r="J350" s="28" t="s">
        <v>125</v>
      </c>
      <c r="K350" s="67" t="s">
        <v>922</v>
      </c>
      <c r="L350" s="60" t="s">
        <v>81</v>
      </c>
      <c r="M350" s="28">
        <v>18</v>
      </c>
      <c r="N350" s="34" t="s">
        <v>6341</v>
      </c>
      <c r="O350" s="65">
        <v>45405.4965277778</v>
      </c>
      <c r="P350" s="35"/>
      <c r="Q350" s="35"/>
      <c r="R350" s="40"/>
      <c r="S350" s="40"/>
      <c r="T350" s="36"/>
      <c r="U350" s="34" t="s">
        <v>6342</v>
      </c>
      <c r="V350" s="34" t="s">
        <v>4552</v>
      </c>
      <c r="W350" s="72" t="s">
        <v>6343</v>
      </c>
      <c r="X350" s="72" t="s">
        <v>132</v>
      </c>
      <c r="Y350" s="72" t="s">
        <v>144</v>
      </c>
    </row>
    <row r="351" ht="36" spans="1:25">
      <c r="A351" s="52">
        <v>401</v>
      </c>
      <c r="B351" s="60" t="s">
        <v>117</v>
      </c>
      <c r="C351" s="60" t="s">
        <v>150</v>
      </c>
      <c r="D351" s="76" t="s">
        <v>4552</v>
      </c>
      <c r="E351" s="54" t="s">
        <v>412</v>
      </c>
      <c r="F351" s="28" t="s">
        <v>6150</v>
      </c>
      <c r="G351" s="75">
        <v>45444</v>
      </c>
      <c r="H351" s="75">
        <v>45444</v>
      </c>
      <c r="I351" s="85" t="s">
        <v>124</v>
      </c>
      <c r="J351" s="28" t="s">
        <v>125</v>
      </c>
      <c r="K351" s="67" t="s">
        <v>922</v>
      </c>
      <c r="L351" s="60" t="s">
        <v>81</v>
      </c>
      <c r="M351" s="28">
        <v>18</v>
      </c>
      <c r="N351" s="34" t="s">
        <v>6344</v>
      </c>
      <c r="O351" s="65">
        <v>45469.6548611111</v>
      </c>
      <c r="P351" s="35"/>
      <c r="Q351" s="35"/>
      <c r="R351" s="40"/>
      <c r="S351" s="40"/>
      <c r="T351" s="36"/>
      <c r="U351" s="34" t="s">
        <v>6345</v>
      </c>
      <c r="V351" s="34" t="s">
        <v>4552</v>
      </c>
      <c r="W351" s="72" t="s">
        <v>6346</v>
      </c>
      <c r="X351" s="71" t="s">
        <v>132</v>
      </c>
      <c r="Y351" s="71" t="s">
        <v>425</v>
      </c>
    </row>
    <row r="352" ht="36" spans="1:25">
      <c r="A352" s="52">
        <v>402</v>
      </c>
      <c r="B352" s="60" t="s">
        <v>117</v>
      </c>
      <c r="C352" s="60" t="s">
        <v>150</v>
      </c>
      <c r="D352" s="76" t="s">
        <v>4552</v>
      </c>
      <c r="E352" s="54" t="s">
        <v>412</v>
      </c>
      <c r="F352" s="28" t="s">
        <v>6150</v>
      </c>
      <c r="G352" s="75">
        <v>45505</v>
      </c>
      <c r="H352" s="75">
        <v>45505</v>
      </c>
      <c r="I352" s="85" t="s">
        <v>124</v>
      </c>
      <c r="J352" s="28" t="s">
        <v>125</v>
      </c>
      <c r="K352" s="67" t="s">
        <v>922</v>
      </c>
      <c r="L352" s="60" t="s">
        <v>81</v>
      </c>
      <c r="M352" s="28">
        <v>18</v>
      </c>
      <c r="N352" s="34" t="s">
        <v>6347</v>
      </c>
      <c r="O352" s="65">
        <v>45532.6965277778</v>
      </c>
      <c r="P352" s="52"/>
      <c r="Q352" s="52"/>
      <c r="R352" s="73"/>
      <c r="S352" s="73"/>
      <c r="T352" s="73"/>
      <c r="U352" s="72" t="s">
        <v>6348</v>
      </c>
      <c r="V352" s="72" t="s">
        <v>4552</v>
      </c>
      <c r="W352" s="72" t="s">
        <v>6349</v>
      </c>
      <c r="X352" s="72" t="s">
        <v>132</v>
      </c>
      <c r="Y352" s="72" t="s">
        <v>498</v>
      </c>
    </row>
    <row r="353" ht="36" spans="1:25">
      <c r="A353" s="52">
        <v>403</v>
      </c>
      <c r="B353" s="60" t="s">
        <v>117</v>
      </c>
      <c r="C353" s="60" t="s">
        <v>150</v>
      </c>
      <c r="D353" s="76" t="s">
        <v>4552</v>
      </c>
      <c r="E353" s="54" t="s">
        <v>412</v>
      </c>
      <c r="F353" s="28" t="s">
        <v>6150</v>
      </c>
      <c r="G353" s="75">
        <v>45566</v>
      </c>
      <c r="H353" s="75">
        <v>45567</v>
      </c>
      <c r="I353" s="85" t="s">
        <v>124</v>
      </c>
      <c r="J353" s="28" t="s">
        <v>125</v>
      </c>
      <c r="K353" s="67" t="s">
        <v>922</v>
      </c>
      <c r="L353" s="60" t="s">
        <v>81</v>
      </c>
      <c r="M353" s="28">
        <v>18</v>
      </c>
      <c r="N353" s="34" t="s">
        <v>5692</v>
      </c>
      <c r="O353" s="65">
        <v>45589.7083333333</v>
      </c>
      <c r="P353" s="52"/>
      <c r="Q353" s="52"/>
      <c r="R353" s="73"/>
      <c r="S353" s="73"/>
      <c r="T353" s="73"/>
      <c r="U353" s="72" t="s">
        <v>6350</v>
      </c>
      <c r="V353" s="72" t="s">
        <v>4552</v>
      </c>
      <c r="W353" s="72" t="s">
        <v>6351</v>
      </c>
      <c r="X353" s="72" t="s">
        <v>132</v>
      </c>
      <c r="Y353" s="72" t="s">
        <v>3620</v>
      </c>
    </row>
    <row r="354" spans="1:25">
      <c r="A354" s="52">
        <v>404</v>
      </c>
      <c r="B354" s="60" t="s">
        <v>117</v>
      </c>
      <c r="C354" s="60" t="s">
        <v>150</v>
      </c>
      <c r="D354" s="76" t="s">
        <v>4552</v>
      </c>
      <c r="E354" s="54" t="s">
        <v>412</v>
      </c>
      <c r="F354" s="28" t="s">
        <v>6150</v>
      </c>
      <c r="G354" s="75">
        <v>45627</v>
      </c>
      <c r="H354" s="75">
        <v>45628</v>
      </c>
      <c r="I354" s="85" t="s">
        <v>124</v>
      </c>
      <c r="J354" s="28" t="s">
        <v>125</v>
      </c>
      <c r="K354" s="67" t="s">
        <v>922</v>
      </c>
      <c r="L354" s="60" t="s">
        <v>81</v>
      </c>
      <c r="M354" s="28">
        <v>18</v>
      </c>
      <c r="N354" s="34"/>
      <c r="O354" s="65"/>
      <c r="P354" s="52"/>
      <c r="Q354" s="52"/>
      <c r="R354" s="73"/>
      <c r="S354" s="73"/>
      <c r="T354" s="73"/>
      <c r="U354" s="72"/>
      <c r="V354" s="72"/>
      <c r="W354" s="72"/>
      <c r="X354" s="72"/>
      <c r="Y354" s="72"/>
    </row>
    <row r="355" ht="409.5" spans="1:25">
      <c r="A355" s="52">
        <v>405</v>
      </c>
      <c r="B355" s="60" t="s">
        <v>117</v>
      </c>
      <c r="C355" s="60" t="s">
        <v>150</v>
      </c>
      <c r="D355" s="92" t="s">
        <v>4361</v>
      </c>
      <c r="E355" s="57" t="s">
        <v>157</v>
      </c>
      <c r="F355" s="28" t="s">
        <v>6150</v>
      </c>
      <c r="G355" s="75">
        <v>45323</v>
      </c>
      <c r="H355" s="75">
        <v>45323</v>
      </c>
      <c r="I355" s="85" t="s">
        <v>124</v>
      </c>
      <c r="J355" s="28" t="s">
        <v>125</v>
      </c>
      <c r="K355" s="67" t="s">
        <v>922</v>
      </c>
      <c r="L355" s="60" t="s">
        <v>81</v>
      </c>
      <c r="M355" s="28">
        <v>3</v>
      </c>
      <c r="N355" s="34" t="s">
        <v>6267</v>
      </c>
      <c r="O355" s="65">
        <v>45350.5104166667</v>
      </c>
      <c r="P355" s="35"/>
      <c r="Q355" s="35"/>
      <c r="R355" s="40"/>
      <c r="S355" s="40"/>
      <c r="T355" s="36"/>
      <c r="U355" s="34" t="s">
        <v>6268</v>
      </c>
      <c r="V355" s="34" t="s">
        <v>4361</v>
      </c>
      <c r="W355" s="70" t="s">
        <v>6269</v>
      </c>
      <c r="X355" s="72" t="s">
        <v>132</v>
      </c>
      <c r="Y355" s="72" t="s">
        <v>170</v>
      </c>
    </row>
    <row r="356" ht="409.5" spans="1:25">
      <c r="A356" s="52">
        <v>406</v>
      </c>
      <c r="B356" s="60" t="s">
        <v>117</v>
      </c>
      <c r="C356" s="60" t="s">
        <v>150</v>
      </c>
      <c r="D356" s="92" t="s">
        <v>4361</v>
      </c>
      <c r="E356" s="57" t="s">
        <v>157</v>
      </c>
      <c r="F356" s="28" t="s">
        <v>6150</v>
      </c>
      <c r="G356" s="75">
        <v>45383</v>
      </c>
      <c r="H356" s="75">
        <v>45383</v>
      </c>
      <c r="I356" s="85" t="s">
        <v>124</v>
      </c>
      <c r="J356" s="28" t="s">
        <v>125</v>
      </c>
      <c r="K356" s="67" t="s">
        <v>922</v>
      </c>
      <c r="L356" s="60" t="s">
        <v>81</v>
      </c>
      <c r="M356" s="28">
        <v>3</v>
      </c>
      <c r="N356" s="34" t="s">
        <v>6267</v>
      </c>
      <c r="O356" s="65">
        <v>45350.5104166667</v>
      </c>
      <c r="P356" s="35"/>
      <c r="Q356" s="35"/>
      <c r="R356" s="40"/>
      <c r="S356" s="40"/>
      <c r="T356" s="36"/>
      <c r="U356" s="34" t="s">
        <v>6268</v>
      </c>
      <c r="V356" s="34" t="s">
        <v>4361</v>
      </c>
      <c r="W356" s="70" t="s">
        <v>6269</v>
      </c>
      <c r="X356" s="72" t="s">
        <v>132</v>
      </c>
      <c r="Y356" s="72" t="s">
        <v>170</v>
      </c>
    </row>
    <row r="357" ht="409.5" spans="1:25">
      <c r="A357" s="52">
        <v>407</v>
      </c>
      <c r="B357" s="60" t="s">
        <v>117</v>
      </c>
      <c r="C357" s="60" t="s">
        <v>150</v>
      </c>
      <c r="D357" s="92" t="s">
        <v>4361</v>
      </c>
      <c r="E357" s="57" t="s">
        <v>157</v>
      </c>
      <c r="F357" s="28" t="s">
        <v>6150</v>
      </c>
      <c r="G357" s="75">
        <v>45444</v>
      </c>
      <c r="H357" s="75">
        <v>45444</v>
      </c>
      <c r="I357" s="85" t="s">
        <v>124</v>
      </c>
      <c r="J357" s="28" t="s">
        <v>125</v>
      </c>
      <c r="K357" s="67" t="s">
        <v>922</v>
      </c>
      <c r="L357" s="60" t="s">
        <v>81</v>
      </c>
      <c r="M357" s="28">
        <v>3</v>
      </c>
      <c r="N357" s="34" t="s">
        <v>6267</v>
      </c>
      <c r="O357" s="65">
        <v>45350.5104166667</v>
      </c>
      <c r="P357" s="35"/>
      <c r="Q357" s="35"/>
      <c r="R357" s="40"/>
      <c r="S357" s="40"/>
      <c r="T357" s="36"/>
      <c r="U357" s="34" t="s">
        <v>6268</v>
      </c>
      <c r="V357" s="34" t="s">
        <v>4361</v>
      </c>
      <c r="W357" s="70" t="s">
        <v>6269</v>
      </c>
      <c r="X357" s="71" t="s">
        <v>132</v>
      </c>
      <c r="Y357" s="71" t="s">
        <v>170</v>
      </c>
    </row>
    <row r="358" ht="364.5" spans="1:25">
      <c r="A358" s="52">
        <v>408</v>
      </c>
      <c r="B358" s="60" t="s">
        <v>117</v>
      </c>
      <c r="C358" s="60" t="s">
        <v>150</v>
      </c>
      <c r="D358" s="92" t="s">
        <v>4361</v>
      </c>
      <c r="E358" s="57" t="s">
        <v>157</v>
      </c>
      <c r="F358" s="28" t="s">
        <v>6150</v>
      </c>
      <c r="G358" s="75">
        <v>45505</v>
      </c>
      <c r="H358" s="75">
        <v>45505</v>
      </c>
      <c r="I358" s="85" t="s">
        <v>124</v>
      </c>
      <c r="J358" s="28" t="s">
        <v>125</v>
      </c>
      <c r="K358" s="67" t="s">
        <v>922</v>
      </c>
      <c r="L358" s="60" t="s">
        <v>81</v>
      </c>
      <c r="M358" s="28">
        <v>3</v>
      </c>
      <c r="N358" s="34" t="s">
        <v>6270</v>
      </c>
      <c r="O358" s="65">
        <v>45532.7916666667</v>
      </c>
      <c r="P358" s="95"/>
      <c r="Q358" s="95"/>
      <c r="R358" s="99"/>
      <c r="S358" s="99"/>
      <c r="T358" s="99"/>
      <c r="U358" s="70" t="s">
        <v>6271</v>
      </c>
      <c r="V358" s="72" t="s">
        <v>4361</v>
      </c>
      <c r="W358" s="70" t="s">
        <v>6272</v>
      </c>
      <c r="X358" s="72" t="s">
        <v>132</v>
      </c>
      <c r="Y358" s="72" t="s">
        <v>498</v>
      </c>
    </row>
    <row r="359" ht="364.5" spans="1:25">
      <c r="A359" s="52">
        <v>409</v>
      </c>
      <c r="B359" s="60" t="s">
        <v>117</v>
      </c>
      <c r="C359" s="60" t="s">
        <v>150</v>
      </c>
      <c r="D359" s="92" t="s">
        <v>4361</v>
      </c>
      <c r="E359" s="57" t="s">
        <v>157</v>
      </c>
      <c r="F359" s="28" t="s">
        <v>6150</v>
      </c>
      <c r="G359" s="75">
        <v>45566</v>
      </c>
      <c r="H359" s="75">
        <v>45567</v>
      </c>
      <c r="I359" s="85" t="s">
        <v>124</v>
      </c>
      <c r="J359" s="28" t="s">
        <v>125</v>
      </c>
      <c r="K359" s="67" t="s">
        <v>922</v>
      </c>
      <c r="L359" s="60" t="s">
        <v>81</v>
      </c>
      <c r="M359" s="28">
        <v>3</v>
      </c>
      <c r="N359" s="34" t="s">
        <v>6270</v>
      </c>
      <c r="O359" s="65">
        <v>45532.7916666667</v>
      </c>
      <c r="P359" s="95"/>
      <c r="Q359" s="95"/>
      <c r="R359" s="99"/>
      <c r="S359" s="99"/>
      <c r="T359" s="99"/>
      <c r="U359" s="70" t="s">
        <v>6271</v>
      </c>
      <c r="V359" s="72" t="s">
        <v>4361</v>
      </c>
      <c r="W359" s="70" t="s">
        <v>6272</v>
      </c>
      <c r="X359" s="72" t="s">
        <v>132</v>
      </c>
      <c r="Y359" s="72" t="s">
        <v>498</v>
      </c>
    </row>
    <row r="360" spans="1:25">
      <c r="A360" s="52">
        <v>411</v>
      </c>
      <c r="B360" s="60" t="s">
        <v>117</v>
      </c>
      <c r="C360" s="60" t="s">
        <v>150</v>
      </c>
      <c r="D360" s="92" t="s">
        <v>5440</v>
      </c>
      <c r="E360" s="57" t="s">
        <v>157</v>
      </c>
      <c r="F360" s="28" t="s">
        <v>6150</v>
      </c>
      <c r="G360" s="80">
        <v>45323</v>
      </c>
      <c r="H360" s="81">
        <v>45351</v>
      </c>
      <c r="I360" s="85" t="s">
        <v>124</v>
      </c>
      <c r="J360" s="28" t="s">
        <v>125</v>
      </c>
      <c r="K360" s="67" t="s">
        <v>922</v>
      </c>
      <c r="L360" s="60" t="s">
        <v>81</v>
      </c>
      <c r="M360" s="28">
        <v>9</v>
      </c>
      <c r="N360" s="34"/>
      <c r="O360" s="65"/>
      <c r="P360" s="35"/>
      <c r="Q360" s="35"/>
      <c r="R360" s="40"/>
      <c r="S360" s="40"/>
      <c r="T360" s="34"/>
      <c r="U360" s="34"/>
      <c r="V360" s="34"/>
      <c r="W360" s="72"/>
      <c r="X360" s="72"/>
      <c r="Y360" s="72"/>
    </row>
    <row r="361" spans="1:25">
      <c r="A361" s="52">
        <v>412</v>
      </c>
      <c r="B361" s="60" t="s">
        <v>117</v>
      </c>
      <c r="C361" s="60" t="s">
        <v>150</v>
      </c>
      <c r="D361" s="92" t="s">
        <v>5440</v>
      </c>
      <c r="E361" s="57" t="s">
        <v>157</v>
      </c>
      <c r="F361" s="28" t="s">
        <v>6150</v>
      </c>
      <c r="G361" s="80">
        <v>45413</v>
      </c>
      <c r="H361" s="80">
        <v>45442</v>
      </c>
      <c r="I361" s="85" t="s">
        <v>124</v>
      </c>
      <c r="J361" s="28" t="s">
        <v>125</v>
      </c>
      <c r="K361" s="67" t="s">
        <v>922</v>
      </c>
      <c r="L361" s="60" t="s">
        <v>81</v>
      </c>
      <c r="M361" s="28">
        <v>9</v>
      </c>
      <c r="N361" s="34"/>
      <c r="O361" s="65"/>
      <c r="P361" s="35"/>
      <c r="Q361" s="35"/>
      <c r="R361" s="40"/>
      <c r="S361" s="40"/>
      <c r="T361" s="34"/>
      <c r="U361" s="34"/>
      <c r="V361" s="34"/>
      <c r="W361" s="72"/>
      <c r="X361" s="72"/>
      <c r="Y361" s="72"/>
    </row>
    <row r="362" ht="14.25" spans="1:25">
      <c r="A362" s="52">
        <v>413</v>
      </c>
      <c r="B362" s="60" t="s">
        <v>117</v>
      </c>
      <c r="C362" s="60" t="s">
        <v>150</v>
      </c>
      <c r="D362" s="92" t="s">
        <v>5440</v>
      </c>
      <c r="E362" s="57" t="s">
        <v>157</v>
      </c>
      <c r="F362" s="28" t="s">
        <v>6150</v>
      </c>
      <c r="G362" s="80">
        <v>45505</v>
      </c>
      <c r="H362" s="80">
        <v>45534</v>
      </c>
      <c r="I362" s="85" t="s">
        <v>124</v>
      </c>
      <c r="J362" s="28" t="s">
        <v>125</v>
      </c>
      <c r="K362" s="67" t="s">
        <v>922</v>
      </c>
      <c r="L362" s="60" t="s">
        <v>81</v>
      </c>
      <c r="M362" s="28">
        <v>9</v>
      </c>
      <c r="N362" s="34"/>
      <c r="O362" s="65"/>
      <c r="P362" s="95"/>
      <c r="Q362" s="95"/>
      <c r="R362" s="99"/>
      <c r="S362" s="99"/>
      <c r="T362" s="34"/>
      <c r="U362" s="72"/>
      <c r="V362" s="72"/>
      <c r="W362" s="72"/>
      <c r="X362" s="72"/>
      <c r="Y362" s="72"/>
    </row>
    <row r="363" ht="14.25" spans="1:25">
      <c r="A363" s="52">
        <v>414</v>
      </c>
      <c r="B363" s="60" t="s">
        <v>117</v>
      </c>
      <c r="C363" s="60" t="s">
        <v>150</v>
      </c>
      <c r="D363" s="92" t="s">
        <v>5440</v>
      </c>
      <c r="E363" s="57" t="s">
        <v>157</v>
      </c>
      <c r="F363" s="28" t="s">
        <v>6150</v>
      </c>
      <c r="G363" s="80">
        <v>45597</v>
      </c>
      <c r="H363" s="80">
        <v>45626</v>
      </c>
      <c r="I363" s="85" t="s">
        <v>124</v>
      </c>
      <c r="J363" s="28" t="s">
        <v>125</v>
      </c>
      <c r="K363" s="67" t="s">
        <v>922</v>
      </c>
      <c r="L363" s="60" t="s">
        <v>81</v>
      </c>
      <c r="M363" s="28">
        <v>9</v>
      </c>
      <c r="N363" s="34"/>
      <c r="O363" s="65"/>
      <c r="P363" s="95"/>
      <c r="Q363" s="95"/>
      <c r="R363" s="99"/>
      <c r="S363" s="99"/>
      <c r="T363" s="34"/>
      <c r="U363" s="72"/>
      <c r="V363" s="72"/>
      <c r="W363" s="72"/>
      <c r="X363" s="72"/>
      <c r="Y363" s="72"/>
    </row>
    <row r="364" ht="409.5" spans="1:25">
      <c r="A364" s="52">
        <v>417</v>
      </c>
      <c r="B364" s="93" t="s">
        <v>117</v>
      </c>
      <c r="C364" s="93" t="s">
        <v>150</v>
      </c>
      <c r="D364" s="94" t="s">
        <v>4394</v>
      </c>
      <c r="E364" s="54" t="s">
        <v>157</v>
      </c>
      <c r="F364" s="33" t="s">
        <v>6150</v>
      </c>
      <c r="G364" s="80">
        <v>45323</v>
      </c>
      <c r="H364" s="80">
        <v>45324</v>
      </c>
      <c r="I364" s="96" t="s">
        <v>124</v>
      </c>
      <c r="J364" s="33" t="s">
        <v>125</v>
      </c>
      <c r="K364" s="97" t="s">
        <v>1143</v>
      </c>
      <c r="L364" s="98" t="s">
        <v>78</v>
      </c>
      <c r="M364" s="33">
        <v>3</v>
      </c>
      <c r="N364" s="34" t="s">
        <v>6412</v>
      </c>
      <c r="O364" s="65">
        <v>45344.50625</v>
      </c>
      <c r="P364" s="35"/>
      <c r="Q364" s="35"/>
      <c r="R364" s="40"/>
      <c r="S364" s="40"/>
      <c r="T364" s="36"/>
      <c r="U364" s="34" t="s">
        <v>6413</v>
      </c>
      <c r="V364" s="34" t="s">
        <v>4394</v>
      </c>
      <c r="W364" s="70" t="s">
        <v>6414</v>
      </c>
      <c r="X364" s="72" t="s">
        <v>132</v>
      </c>
      <c r="Y364" s="72" t="s">
        <v>170</v>
      </c>
    </row>
    <row r="365" ht="409.5" spans="1:25">
      <c r="A365" s="52">
        <v>418</v>
      </c>
      <c r="B365" s="93" t="s">
        <v>117</v>
      </c>
      <c r="C365" s="93" t="s">
        <v>150</v>
      </c>
      <c r="D365" s="94" t="s">
        <v>4394</v>
      </c>
      <c r="E365" s="54" t="s">
        <v>157</v>
      </c>
      <c r="F365" s="33" t="s">
        <v>6150</v>
      </c>
      <c r="G365" s="80">
        <v>45383</v>
      </c>
      <c r="H365" s="80">
        <v>45384</v>
      </c>
      <c r="I365" s="96" t="s">
        <v>124</v>
      </c>
      <c r="J365" s="33" t="s">
        <v>125</v>
      </c>
      <c r="K365" s="97" t="s">
        <v>1143</v>
      </c>
      <c r="L365" s="98" t="s">
        <v>78</v>
      </c>
      <c r="M365" s="33">
        <v>3</v>
      </c>
      <c r="N365" s="34" t="s">
        <v>6412</v>
      </c>
      <c r="O365" s="65">
        <v>45344.50625</v>
      </c>
      <c r="P365" s="35"/>
      <c r="Q365" s="35"/>
      <c r="R365" s="40"/>
      <c r="S365" s="40"/>
      <c r="T365" s="36"/>
      <c r="U365" s="34" t="s">
        <v>6413</v>
      </c>
      <c r="V365" s="34" t="s">
        <v>4394</v>
      </c>
      <c r="W365" s="70" t="s">
        <v>6414</v>
      </c>
      <c r="X365" s="72" t="s">
        <v>132</v>
      </c>
      <c r="Y365" s="72" t="s">
        <v>170</v>
      </c>
    </row>
    <row r="366" ht="409.5" spans="1:25">
      <c r="A366" s="52">
        <v>419</v>
      </c>
      <c r="B366" s="93" t="s">
        <v>117</v>
      </c>
      <c r="C366" s="93" t="s">
        <v>150</v>
      </c>
      <c r="D366" s="94" t="s">
        <v>4394</v>
      </c>
      <c r="E366" s="54" t="s">
        <v>157</v>
      </c>
      <c r="F366" s="33" t="s">
        <v>6150</v>
      </c>
      <c r="G366" s="80">
        <v>45444</v>
      </c>
      <c r="H366" s="80">
        <v>45445</v>
      </c>
      <c r="I366" s="96" t="s">
        <v>124</v>
      </c>
      <c r="J366" s="33" t="s">
        <v>125</v>
      </c>
      <c r="K366" s="97" t="s">
        <v>1143</v>
      </c>
      <c r="L366" s="98" t="s">
        <v>78</v>
      </c>
      <c r="M366" s="33">
        <v>3</v>
      </c>
      <c r="N366" s="34" t="s">
        <v>6412</v>
      </c>
      <c r="O366" s="65">
        <v>45344.50625</v>
      </c>
      <c r="P366" s="35"/>
      <c r="Q366" s="35"/>
      <c r="R366" s="40"/>
      <c r="S366" s="40"/>
      <c r="T366" s="36"/>
      <c r="U366" s="34" t="s">
        <v>6413</v>
      </c>
      <c r="V366" s="34" t="s">
        <v>4394</v>
      </c>
      <c r="W366" s="70" t="s">
        <v>6414</v>
      </c>
      <c r="X366" s="71" t="s">
        <v>132</v>
      </c>
      <c r="Y366" s="71" t="s">
        <v>170</v>
      </c>
    </row>
    <row r="367" ht="283.5" spans="1:25">
      <c r="A367" s="52">
        <v>420</v>
      </c>
      <c r="B367" s="93" t="s">
        <v>117</v>
      </c>
      <c r="C367" s="93" t="s">
        <v>150</v>
      </c>
      <c r="D367" s="94" t="s">
        <v>4394</v>
      </c>
      <c r="E367" s="54" t="s">
        <v>157</v>
      </c>
      <c r="F367" s="33" t="s">
        <v>6150</v>
      </c>
      <c r="G367" s="80">
        <v>45505</v>
      </c>
      <c r="H367" s="80">
        <v>45506</v>
      </c>
      <c r="I367" s="96" t="s">
        <v>124</v>
      </c>
      <c r="J367" s="33" t="s">
        <v>125</v>
      </c>
      <c r="K367" s="97" t="s">
        <v>1143</v>
      </c>
      <c r="L367" s="98" t="s">
        <v>78</v>
      </c>
      <c r="M367" s="33">
        <v>3</v>
      </c>
      <c r="N367" s="34" t="s">
        <v>6415</v>
      </c>
      <c r="O367" s="65">
        <v>45518.5201388889</v>
      </c>
      <c r="P367" s="52"/>
      <c r="Q367" s="52"/>
      <c r="R367" s="100"/>
      <c r="S367" s="100"/>
      <c r="T367" s="100"/>
      <c r="U367" s="70" t="s">
        <v>6416</v>
      </c>
      <c r="V367" s="72" t="s">
        <v>4394</v>
      </c>
      <c r="W367" s="70" t="s">
        <v>6417</v>
      </c>
      <c r="X367" s="72" t="s">
        <v>132</v>
      </c>
      <c r="Y367" s="72" t="s">
        <v>498</v>
      </c>
    </row>
    <row r="368" ht="283.5" spans="1:25">
      <c r="A368" s="52">
        <v>421</v>
      </c>
      <c r="B368" s="93" t="s">
        <v>117</v>
      </c>
      <c r="C368" s="93" t="s">
        <v>150</v>
      </c>
      <c r="D368" s="94" t="s">
        <v>4394</v>
      </c>
      <c r="E368" s="54" t="s">
        <v>157</v>
      </c>
      <c r="F368" s="33" t="s">
        <v>6150</v>
      </c>
      <c r="G368" s="80">
        <v>45566</v>
      </c>
      <c r="H368" s="80">
        <v>45567</v>
      </c>
      <c r="I368" s="96" t="s">
        <v>124</v>
      </c>
      <c r="J368" s="33" t="s">
        <v>125</v>
      </c>
      <c r="K368" s="97" t="s">
        <v>1143</v>
      </c>
      <c r="L368" s="98" t="s">
        <v>78</v>
      </c>
      <c r="M368" s="33">
        <v>3</v>
      </c>
      <c r="N368" s="34" t="s">
        <v>6415</v>
      </c>
      <c r="O368" s="65">
        <v>45518.5201388889</v>
      </c>
      <c r="P368" s="52"/>
      <c r="Q368" s="52"/>
      <c r="R368" s="100"/>
      <c r="S368" s="100"/>
      <c r="T368" s="100"/>
      <c r="U368" s="70" t="s">
        <v>6416</v>
      </c>
      <c r="V368" s="72" t="s">
        <v>4394</v>
      </c>
      <c r="W368" s="70" t="s">
        <v>6417</v>
      </c>
      <c r="X368" s="72" t="s">
        <v>132</v>
      </c>
      <c r="Y368" s="72" t="s">
        <v>498</v>
      </c>
    </row>
    <row r="369" ht="283.5" spans="1:25">
      <c r="A369" s="52">
        <v>422</v>
      </c>
      <c r="B369" s="93" t="s">
        <v>117</v>
      </c>
      <c r="C369" s="93" t="s">
        <v>150</v>
      </c>
      <c r="D369" s="94" t="s">
        <v>4394</v>
      </c>
      <c r="E369" s="54" t="s">
        <v>157</v>
      </c>
      <c r="F369" s="33" t="s">
        <v>6150</v>
      </c>
      <c r="G369" s="80">
        <v>45627</v>
      </c>
      <c r="H369" s="80">
        <v>45628</v>
      </c>
      <c r="I369" s="96" t="s">
        <v>124</v>
      </c>
      <c r="J369" s="33" t="s">
        <v>125</v>
      </c>
      <c r="K369" s="97" t="s">
        <v>1143</v>
      </c>
      <c r="L369" s="98" t="s">
        <v>78</v>
      </c>
      <c r="M369" s="33">
        <v>3</v>
      </c>
      <c r="N369" s="34" t="s">
        <v>6415</v>
      </c>
      <c r="O369" s="65">
        <v>45518.5201388889</v>
      </c>
      <c r="P369" s="52"/>
      <c r="Q369" s="52"/>
      <c r="R369" s="100"/>
      <c r="S369" s="100"/>
      <c r="T369" s="100"/>
      <c r="U369" s="70" t="s">
        <v>6416</v>
      </c>
      <c r="V369" s="72" t="s">
        <v>4394</v>
      </c>
      <c r="W369" s="70" t="s">
        <v>6417</v>
      </c>
      <c r="X369" s="72" t="s">
        <v>132</v>
      </c>
      <c r="Y369" s="72" t="s">
        <v>498</v>
      </c>
    </row>
    <row r="370" ht="409.5" spans="1:25">
      <c r="A370" s="52">
        <v>423</v>
      </c>
      <c r="B370" s="93" t="s">
        <v>117</v>
      </c>
      <c r="C370" s="93" t="s">
        <v>150</v>
      </c>
      <c r="D370" s="94" t="s">
        <v>1398</v>
      </c>
      <c r="E370" s="54" t="s">
        <v>157</v>
      </c>
      <c r="F370" s="33" t="s">
        <v>6150</v>
      </c>
      <c r="G370" s="80">
        <v>45323</v>
      </c>
      <c r="H370" s="80">
        <v>45324</v>
      </c>
      <c r="I370" s="96" t="s">
        <v>124</v>
      </c>
      <c r="J370" s="33" t="s">
        <v>125</v>
      </c>
      <c r="K370" s="97" t="s">
        <v>1143</v>
      </c>
      <c r="L370" s="98" t="s">
        <v>78</v>
      </c>
      <c r="M370" s="33">
        <v>3</v>
      </c>
      <c r="N370" s="34" t="s">
        <v>6418</v>
      </c>
      <c r="O370" s="65">
        <v>45349.4729166667</v>
      </c>
      <c r="P370" s="35"/>
      <c r="Q370" s="35"/>
      <c r="R370" s="40"/>
      <c r="S370" s="40"/>
      <c r="T370" s="36"/>
      <c r="U370" s="34" t="s">
        <v>6419</v>
      </c>
      <c r="V370" s="34" t="s">
        <v>1398</v>
      </c>
      <c r="W370" s="70" t="s">
        <v>6420</v>
      </c>
      <c r="X370" s="72" t="s">
        <v>132</v>
      </c>
      <c r="Y370" s="72" t="s">
        <v>170</v>
      </c>
    </row>
    <row r="371" ht="409.5" spans="1:25">
      <c r="A371" s="52">
        <v>424</v>
      </c>
      <c r="B371" s="93" t="s">
        <v>117</v>
      </c>
      <c r="C371" s="93" t="s">
        <v>150</v>
      </c>
      <c r="D371" s="94" t="s">
        <v>1398</v>
      </c>
      <c r="E371" s="54" t="s">
        <v>157</v>
      </c>
      <c r="F371" s="33" t="s">
        <v>6150</v>
      </c>
      <c r="G371" s="80">
        <v>45383</v>
      </c>
      <c r="H371" s="80">
        <v>45384</v>
      </c>
      <c r="I371" s="96" t="s">
        <v>124</v>
      </c>
      <c r="J371" s="33" t="s">
        <v>125</v>
      </c>
      <c r="K371" s="97" t="s">
        <v>1143</v>
      </c>
      <c r="L371" s="98" t="s">
        <v>78</v>
      </c>
      <c r="M371" s="33">
        <v>3</v>
      </c>
      <c r="N371" s="34" t="s">
        <v>6418</v>
      </c>
      <c r="O371" s="65">
        <v>45349.4729166667</v>
      </c>
      <c r="P371" s="35"/>
      <c r="Q371" s="35"/>
      <c r="R371" s="40"/>
      <c r="S371" s="40"/>
      <c r="T371" s="36"/>
      <c r="U371" s="34" t="s">
        <v>6419</v>
      </c>
      <c r="V371" s="34" t="s">
        <v>1398</v>
      </c>
      <c r="W371" s="70" t="s">
        <v>6420</v>
      </c>
      <c r="X371" s="72" t="s">
        <v>132</v>
      </c>
      <c r="Y371" s="72" t="s">
        <v>170</v>
      </c>
    </row>
    <row r="372" ht="409.5" spans="1:25">
      <c r="A372" s="52">
        <v>425</v>
      </c>
      <c r="B372" s="93" t="s">
        <v>117</v>
      </c>
      <c r="C372" s="93" t="s">
        <v>150</v>
      </c>
      <c r="D372" s="94" t="s">
        <v>1398</v>
      </c>
      <c r="E372" s="54" t="s">
        <v>157</v>
      </c>
      <c r="F372" s="33" t="s">
        <v>6150</v>
      </c>
      <c r="G372" s="80">
        <v>45444</v>
      </c>
      <c r="H372" s="80">
        <v>45445</v>
      </c>
      <c r="I372" s="96" t="s">
        <v>124</v>
      </c>
      <c r="J372" s="33" t="s">
        <v>125</v>
      </c>
      <c r="K372" s="97" t="s">
        <v>1143</v>
      </c>
      <c r="L372" s="98" t="s">
        <v>78</v>
      </c>
      <c r="M372" s="33">
        <v>3</v>
      </c>
      <c r="N372" s="34" t="s">
        <v>6418</v>
      </c>
      <c r="O372" s="65">
        <v>45349.4729166667</v>
      </c>
      <c r="P372" s="52"/>
      <c r="Q372" s="52"/>
      <c r="R372" s="100"/>
      <c r="S372" s="100"/>
      <c r="T372" s="100"/>
      <c r="U372" s="70" t="s">
        <v>6419</v>
      </c>
      <c r="V372" s="72" t="s">
        <v>1398</v>
      </c>
      <c r="W372" s="70" t="s">
        <v>6420</v>
      </c>
      <c r="X372" s="71" t="s">
        <v>132</v>
      </c>
      <c r="Y372" s="71" t="s">
        <v>170</v>
      </c>
    </row>
    <row r="373" ht="391.5" spans="1:25">
      <c r="A373" s="52">
        <v>426</v>
      </c>
      <c r="B373" s="93" t="s">
        <v>117</v>
      </c>
      <c r="C373" s="93" t="s">
        <v>150</v>
      </c>
      <c r="D373" s="94" t="s">
        <v>1398</v>
      </c>
      <c r="E373" s="54" t="s">
        <v>157</v>
      </c>
      <c r="F373" s="33" t="s">
        <v>6150</v>
      </c>
      <c r="G373" s="80">
        <v>45505</v>
      </c>
      <c r="H373" s="80">
        <v>45506</v>
      </c>
      <c r="I373" s="96" t="s">
        <v>124</v>
      </c>
      <c r="J373" s="33" t="s">
        <v>125</v>
      </c>
      <c r="K373" s="97" t="s">
        <v>1143</v>
      </c>
      <c r="L373" s="98" t="s">
        <v>78</v>
      </c>
      <c r="M373" s="33">
        <v>3</v>
      </c>
      <c r="N373" s="34" t="s">
        <v>6421</v>
      </c>
      <c r="O373" s="65">
        <v>45525.6458333333</v>
      </c>
      <c r="P373" s="52"/>
      <c r="Q373" s="52"/>
      <c r="R373" s="100"/>
      <c r="S373" s="100"/>
      <c r="T373" s="100"/>
      <c r="U373" s="70" t="s">
        <v>6422</v>
      </c>
      <c r="V373" s="72" t="s">
        <v>1398</v>
      </c>
      <c r="W373" s="70" t="s">
        <v>6423</v>
      </c>
      <c r="X373" s="72" t="s">
        <v>132</v>
      </c>
      <c r="Y373" s="72" t="s">
        <v>498</v>
      </c>
    </row>
    <row r="374" ht="391.5" spans="1:25">
      <c r="A374" s="52">
        <v>427</v>
      </c>
      <c r="B374" s="93" t="s">
        <v>117</v>
      </c>
      <c r="C374" s="93" t="s">
        <v>150</v>
      </c>
      <c r="D374" s="94" t="s">
        <v>1398</v>
      </c>
      <c r="E374" s="54" t="s">
        <v>157</v>
      </c>
      <c r="F374" s="33" t="s">
        <v>6150</v>
      </c>
      <c r="G374" s="80">
        <v>45566</v>
      </c>
      <c r="H374" s="80">
        <v>45567</v>
      </c>
      <c r="I374" s="96" t="s">
        <v>124</v>
      </c>
      <c r="J374" s="33" t="s">
        <v>125</v>
      </c>
      <c r="K374" s="97" t="s">
        <v>1143</v>
      </c>
      <c r="L374" s="98" t="s">
        <v>78</v>
      </c>
      <c r="M374" s="33">
        <v>3</v>
      </c>
      <c r="N374" s="34" t="s">
        <v>6421</v>
      </c>
      <c r="O374" s="65">
        <v>45525.6458333333</v>
      </c>
      <c r="P374" s="52"/>
      <c r="Q374" s="52"/>
      <c r="R374" s="100"/>
      <c r="S374" s="100"/>
      <c r="T374" s="100"/>
      <c r="U374" s="70" t="s">
        <v>6422</v>
      </c>
      <c r="V374" s="72" t="s">
        <v>1398</v>
      </c>
      <c r="W374" s="70" t="s">
        <v>6423</v>
      </c>
      <c r="X374" s="72" t="s">
        <v>132</v>
      </c>
      <c r="Y374" s="72" t="s">
        <v>498</v>
      </c>
    </row>
    <row r="375" ht="391.5" spans="1:25">
      <c r="A375" s="52">
        <v>428</v>
      </c>
      <c r="B375" s="93" t="s">
        <v>117</v>
      </c>
      <c r="C375" s="93" t="s">
        <v>150</v>
      </c>
      <c r="D375" s="94" t="s">
        <v>1398</v>
      </c>
      <c r="E375" s="54" t="s">
        <v>157</v>
      </c>
      <c r="F375" s="33" t="s">
        <v>6150</v>
      </c>
      <c r="G375" s="80">
        <v>45627</v>
      </c>
      <c r="H375" s="80">
        <v>45628</v>
      </c>
      <c r="I375" s="96" t="s">
        <v>124</v>
      </c>
      <c r="J375" s="33" t="s">
        <v>125</v>
      </c>
      <c r="K375" s="97" t="s">
        <v>1143</v>
      </c>
      <c r="L375" s="98" t="s">
        <v>78</v>
      </c>
      <c r="M375" s="33">
        <v>3</v>
      </c>
      <c r="N375" s="34" t="s">
        <v>6421</v>
      </c>
      <c r="O375" s="65">
        <v>45525.6458333333</v>
      </c>
      <c r="P375" s="52"/>
      <c r="Q375" s="52"/>
      <c r="R375" s="100"/>
      <c r="S375" s="100"/>
      <c r="T375" s="100"/>
      <c r="U375" s="70" t="s">
        <v>6422</v>
      </c>
      <c r="V375" s="72" t="s">
        <v>1398</v>
      </c>
      <c r="W375" s="70" t="s">
        <v>6423</v>
      </c>
      <c r="X375" s="72" t="s">
        <v>132</v>
      </c>
      <c r="Y375" s="72" t="s">
        <v>498</v>
      </c>
    </row>
    <row r="376" ht="36" spans="1:25">
      <c r="A376" s="52">
        <v>429</v>
      </c>
      <c r="B376" s="93" t="s">
        <v>117</v>
      </c>
      <c r="C376" s="93" t="s">
        <v>150</v>
      </c>
      <c r="D376" s="94" t="s">
        <v>1404</v>
      </c>
      <c r="E376" s="57" t="s">
        <v>412</v>
      </c>
      <c r="F376" s="33" t="s">
        <v>6150</v>
      </c>
      <c r="G376" s="80">
        <v>45323</v>
      </c>
      <c r="H376" s="80">
        <v>45324</v>
      </c>
      <c r="I376" s="96" t="s">
        <v>124</v>
      </c>
      <c r="J376" s="33" t="s">
        <v>125</v>
      </c>
      <c r="K376" s="97" t="s">
        <v>1143</v>
      </c>
      <c r="L376" s="98" t="s">
        <v>78</v>
      </c>
      <c r="M376" s="33">
        <v>6</v>
      </c>
      <c r="N376" s="34" t="s">
        <v>6424</v>
      </c>
      <c r="O376" s="65">
        <v>45349.4729166667</v>
      </c>
      <c r="P376" s="35"/>
      <c r="Q376" s="35"/>
      <c r="R376" s="40"/>
      <c r="S376" s="40"/>
      <c r="T376" s="36"/>
      <c r="U376" s="34" t="s">
        <v>6425</v>
      </c>
      <c r="V376" s="34" t="s">
        <v>1404</v>
      </c>
      <c r="W376" s="72" t="s">
        <v>6426</v>
      </c>
      <c r="X376" s="72" t="s">
        <v>132</v>
      </c>
      <c r="Y376" s="72" t="s">
        <v>170</v>
      </c>
    </row>
    <row r="377" ht="36" spans="1:25">
      <c r="A377" s="52">
        <v>430</v>
      </c>
      <c r="B377" s="93" t="s">
        <v>117</v>
      </c>
      <c r="C377" s="93" t="s">
        <v>150</v>
      </c>
      <c r="D377" s="94" t="s">
        <v>1404</v>
      </c>
      <c r="E377" s="57" t="s">
        <v>412</v>
      </c>
      <c r="F377" s="33" t="s">
        <v>6150</v>
      </c>
      <c r="G377" s="80">
        <v>45383</v>
      </c>
      <c r="H377" s="80">
        <v>45384</v>
      </c>
      <c r="I377" s="96" t="s">
        <v>124</v>
      </c>
      <c r="J377" s="33" t="s">
        <v>125</v>
      </c>
      <c r="K377" s="97" t="s">
        <v>1143</v>
      </c>
      <c r="L377" s="98" t="s">
        <v>78</v>
      </c>
      <c r="M377" s="33">
        <v>6</v>
      </c>
      <c r="N377" s="34" t="s">
        <v>6427</v>
      </c>
      <c r="O377" s="65">
        <v>45397.4756944444</v>
      </c>
      <c r="P377" s="35"/>
      <c r="Q377" s="35"/>
      <c r="R377" s="40"/>
      <c r="S377" s="40"/>
      <c r="T377" s="36"/>
      <c r="U377" s="34" t="s">
        <v>6428</v>
      </c>
      <c r="V377" s="34" t="s">
        <v>1404</v>
      </c>
      <c r="W377" s="72" t="s">
        <v>6429</v>
      </c>
      <c r="X377" s="72" t="s">
        <v>132</v>
      </c>
      <c r="Y377" s="72" t="s">
        <v>144</v>
      </c>
    </row>
    <row r="378" ht="36" spans="1:25">
      <c r="A378" s="52">
        <v>431</v>
      </c>
      <c r="B378" s="93" t="s">
        <v>117</v>
      </c>
      <c r="C378" s="93" t="s">
        <v>150</v>
      </c>
      <c r="D378" s="94" t="s">
        <v>1404</v>
      </c>
      <c r="E378" s="57" t="s">
        <v>412</v>
      </c>
      <c r="F378" s="33" t="s">
        <v>6150</v>
      </c>
      <c r="G378" s="80">
        <v>45444</v>
      </c>
      <c r="H378" s="80">
        <v>45445</v>
      </c>
      <c r="I378" s="96" t="s">
        <v>124</v>
      </c>
      <c r="J378" s="33" t="s">
        <v>125</v>
      </c>
      <c r="K378" s="97" t="s">
        <v>1143</v>
      </c>
      <c r="L378" s="98" t="s">
        <v>78</v>
      </c>
      <c r="M378" s="33">
        <v>6</v>
      </c>
      <c r="N378" s="34" t="s">
        <v>6430</v>
      </c>
      <c r="O378" s="65">
        <v>45462.5</v>
      </c>
      <c r="P378" s="52"/>
      <c r="Q378" s="52"/>
      <c r="R378" s="100"/>
      <c r="S378" s="100"/>
      <c r="T378" s="100"/>
      <c r="U378" s="72" t="s">
        <v>6431</v>
      </c>
      <c r="V378" s="72" t="s">
        <v>1404</v>
      </c>
      <c r="W378" s="72" t="s">
        <v>6432</v>
      </c>
      <c r="X378" s="71" t="s">
        <v>132</v>
      </c>
      <c r="Y378" s="71" t="s">
        <v>425</v>
      </c>
    </row>
    <row r="379" ht="36" spans="1:25">
      <c r="A379" s="52">
        <v>432</v>
      </c>
      <c r="B379" s="93" t="s">
        <v>117</v>
      </c>
      <c r="C379" s="93" t="s">
        <v>150</v>
      </c>
      <c r="D379" s="94" t="s">
        <v>1404</v>
      </c>
      <c r="E379" s="57" t="s">
        <v>412</v>
      </c>
      <c r="F379" s="33" t="s">
        <v>6150</v>
      </c>
      <c r="G379" s="80">
        <v>45505</v>
      </c>
      <c r="H379" s="80">
        <v>45506</v>
      </c>
      <c r="I379" s="96" t="s">
        <v>124</v>
      </c>
      <c r="J379" s="33" t="s">
        <v>125</v>
      </c>
      <c r="K379" s="97" t="s">
        <v>1143</v>
      </c>
      <c r="L379" s="98" t="s">
        <v>78</v>
      </c>
      <c r="M379" s="33">
        <v>6</v>
      </c>
      <c r="N379" s="34" t="s">
        <v>6433</v>
      </c>
      <c r="O379" s="65">
        <v>45525.6458333333</v>
      </c>
      <c r="P379" s="52"/>
      <c r="Q379" s="52"/>
      <c r="R379" s="100"/>
      <c r="S379" s="100"/>
      <c r="T379" s="100"/>
      <c r="U379" s="72" t="s">
        <v>6434</v>
      </c>
      <c r="V379" s="72" t="s">
        <v>1404</v>
      </c>
      <c r="W379" s="72" t="s">
        <v>6435</v>
      </c>
      <c r="X379" s="72" t="s">
        <v>132</v>
      </c>
      <c r="Y379" s="72" t="s">
        <v>498</v>
      </c>
    </row>
    <row r="380" ht="36" spans="1:25">
      <c r="A380" s="52">
        <v>433</v>
      </c>
      <c r="B380" s="93" t="s">
        <v>117</v>
      </c>
      <c r="C380" s="93" t="s">
        <v>150</v>
      </c>
      <c r="D380" s="94" t="s">
        <v>1404</v>
      </c>
      <c r="E380" s="57" t="s">
        <v>412</v>
      </c>
      <c r="F380" s="33" t="s">
        <v>6150</v>
      </c>
      <c r="G380" s="80">
        <v>45566</v>
      </c>
      <c r="H380" s="80">
        <v>45567</v>
      </c>
      <c r="I380" s="96" t="s">
        <v>124</v>
      </c>
      <c r="J380" s="33" t="s">
        <v>125</v>
      </c>
      <c r="K380" s="97" t="s">
        <v>1143</v>
      </c>
      <c r="L380" s="98" t="s">
        <v>78</v>
      </c>
      <c r="M380" s="33">
        <v>6</v>
      </c>
      <c r="N380" s="34" t="s">
        <v>6436</v>
      </c>
      <c r="O380" s="65">
        <v>45590.5118055556</v>
      </c>
      <c r="P380" s="52"/>
      <c r="Q380" s="52"/>
      <c r="R380" s="100"/>
      <c r="S380" s="100"/>
      <c r="T380" s="100"/>
      <c r="U380" s="72" t="s">
        <v>6437</v>
      </c>
      <c r="V380" s="72" t="s">
        <v>1404</v>
      </c>
      <c r="W380" s="72" t="s">
        <v>6438</v>
      </c>
      <c r="X380" s="72" t="s">
        <v>132</v>
      </c>
      <c r="Y380" s="72" t="s">
        <v>3620</v>
      </c>
    </row>
    <row r="381" spans="1:25">
      <c r="A381" s="52">
        <v>434</v>
      </c>
      <c r="B381" s="93" t="s">
        <v>117</v>
      </c>
      <c r="C381" s="93" t="s">
        <v>150</v>
      </c>
      <c r="D381" s="94" t="s">
        <v>1404</v>
      </c>
      <c r="E381" s="57" t="s">
        <v>412</v>
      </c>
      <c r="F381" s="33" t="s">
        <v>6150</v>
      </c>
      <c r="G381" s="80">
        <v>45627</v>
      </c>
      <c r="H381" s="80">
        <v>45628</v>
      </c>
      <c r="I381" s="96" t="s">
        <v>124</v>
      </c>
      <c r="J381" s="33" t="s">
        <v>125</v>
      </c>
      <c r="K381" s="97" t="s">
        <v>1143</v>
      </c>
      <c r="L381" s="98" t="s">
        <v>78</v>
      </c>
      <c r="M381" s="33">
        <v>6</v>
      </c>
      <c r="N381" s="34"/>
      <c r="O381" s="65"/>
      <c r="P381" s="52"/>
      <c r="Q381" s="52"/>
      <c r="R381" s="100"/>
      <c r="S381" s="100"/>
      <c r="T381" s="100"/>
      <c r="U381" s="72"/>
      <c r="V381" s="72"/>
      <c r="W381" s="72"/>
      <c r="X381" s="72"/>
      <c r="Y381" s="72"/>
    </row>
    <row r="382" ht="36" spans="1:25">
      <c r="A382" s="52">
        <v>435</v>
      </c>
      <c r="B382" s="93" t="s">
        <v>117</v>
      </c>
      <c r="C382" s="93" t="s">
        <v>363</v>
      </c>
      <c r="D382" s="94" t="s">
        <v>4403</v>
      </c>
      <c r="E382" s="57" t="s">
        <v>412</v>
      </c>
      <c r="F382" s="33" t="s">
        <v>6150</v>
      </c>
      <c r="G382" s="80">
        <v>45323</v>
      </c>
      <c r="H382" s="80">
        <v>45324</v>
      </c>
      <c r="I382" s="96" t="s">
        <v>124</v>
      </c>
      <c r="J382" s="33" t="s">
        <v>125</v>
      </c>
      <c r="K382" s="97" t="s">
        <v>1143</v>
      </c>
      <c r="L382" s="98" t="s">
        <v>78</v>
      </c>
      <c r="M382" s="33">
        <v>3</v>
      </c>
      <c r="N382" s="34" t="s">
        <v>6439</v>
      </c>
      <c r="O382" s="65">
        <v>45344.50625</v>
      </c>
      <c r="P382" s="35"/>
      <c r="Q382" s="35"/>
      <c r="R382" s="40"/>
      <c r="S382" s="40"/>
      <c r="T382" s="36"/>
      <c r="U382" s="34" t="s">
        <v>6440</v>
      </c>
      <c r="V382" s="34" t="s">
        <v>4403</v>
      </c>
      <c r="W382" s="72" t="s">
        <v>6441</v>
      </c>
      <c r="X382" s="72" t="s">
        <v>132</v>
      </c>
      <c r="Y382" s="72" t="s">
        <v>170</v>
      </c>
    </row>
    <row r="383" ht="36" spans="1:25">
      <c r="A383" s="52">
        <v>436</v>
      </c>
      <c r="B383" s="93" t="s">
        <v>117</v>
      </c>
      <c r="C383" s="93" t="s">
        <v>363</v>
      </c>
      <c r="D383" s="94" t="s">
        <v>4403</v>
      </c>
      <c r="E383" s="57" t="s">
        <v>412</v>
      </c>
      <c r="F383" s="33" t="s">
        <v>6150</v>
      </c>
      <c r="G383" s="80">
        <v>45383</v>
      </c>
      <c r="H383" s="80">
        <v>45384</v>
      </c>
      <c r="I383" s="96" t="s">
        <v>124</v>
      </c>
      <c r="J383" s="33" t="s">
        <v>125</v>
      </c>
      <c r="K383" s="97" t="s">
        <v>1143</v>
      </c>
      <c r="L383" s="98" t="s">
        <v>78</v>
      </c>
      <c r="M383" s="33">
        <v>3</v>
      </c>
      <c r="N383" s="34" t="s">
        <v>6442</v>
      </c>
      <c r="O383" s="65">
        <v>45391.5</v>
      </c>
      <c r="P383" s="35"/>
      <c r="Q383" s="35"/>
      <c r="R383" s="40"/>
      <c r="S383" s="40"/>
      <c r="T383" s="36"/>
      <c r="U383" s="34" t="s">
        <v>6443</v>
      </c>
      <c r="V383" s="34" t="s">
        <v>4403</v>
      </c>
      <c r="W383" s="72" t="s">
        <v>6444</v>
      </c>
      <c r="X383" s="72" t="s">
        <v>132</v>
      </c>
      <c r="Y383" s="72" t="s">
        <v>144</v>
      </c>
    </row>
    <row r="384" ht="36" spans="1:25">
      <c r="A384" s="52">
        <v>437</v>
      </c>
      <c r="B384" s="93" t="s">
        <v>117</v>
      </c>
      <c r="C384" s="93" t="s">
        <v>363</v>
      </c>
      <c r="D384" s="94" t="s">
        <v>4403</v>
      </c>
      <c r="E384" s="57" t="s">
        <v>412</v>
      </c>
      <c r="F384" s="33" t="s">
        <v>6150</v>
      </c>
      <c r="G384" s="80">
        <v>45444</v>
      </c>
      <c r="H384" s="80">
        <v>45445</v>
      </c>
      <c r="I384" s="96" t="s">
        <v>124</v>
      </c>
      <c r="J384" s="33" t="s">
        <v>125</v>
      </c>
      <c r="K384" s="97" t="s">
        <v>1143</v>
      </c>
      <c r="L384" s="98" t="s">
        <v>78</v>
      </c>
      <c r="M384" s="33">
        <v>3</v>
      </c>
      <c r="N384" s="34" t="s">
        <v>6445</v>
      </c>
      <c r="O384" s="65">
        <v>45457.4576388889</v>
      </c>
      <c r="P384" s="52"/>
      <c r="Q384" s="52"/>
      <c r="R384" s="100"/>
      <c r="S384" s="100"/>
      <c r="T384" s="100"/>
      <c r="U384" s="72" t="s">
        <v>6446</v>
      </c>
      <c r="V384" s="72" t="s">
        <v>4403</v>
      </c>
      <c r="W384" s="72" t="s">
        <v>6447</v>
      </c>
      <c r="X384" s="71" t="s">
        <v>132</v>
      </c>
      <c r="Y384" s="71" t="s">
        <v>425</v>
      </c>
    </row>
    <row r="385" ht="36" spans="1:25">
      <c r="A385" s="52">
        <v>438</v>
      </c>
      <c r="B385" s="93" t="s">
        <v>117</v>
      </c>
      <c r="C385" s="93" t="s">
        <v>363</v>
      </c>
      <c r="D385" s="94" t="s">
        <v>4403</v>
      </c>
      <c r="E385" s="57" t="s">
        <v>412</v>
      </c>
      <c r="F385" s="33" t="s">
        <v>6150</v>
      </c>
      <c r="G385" s="80">
        <v>45505</v>
      </c>
      <c r="H385" s="80">
        <v>45506</v>
      </c>
      <c r="I385" s="96" t="s">
        <v>124</v>
      </c>
      <c r="J385" s="33" t="s">
        <v>125</v>
      </c>
      <c r="K385" s="97" t="s">
        <v>1143</v>
      </c>
      <c r="L385" s="98" t="s">
        <v>78</v>
      </c>
      <c r="M385" s="33">
        <v>3</v>
      </c>
      <c r="N385" s="34" t="s">
        <v>6448</v>
      </c>
      <c r="O385" s="65">
        <v>45518.5201388889</v>
      </c>
      <c r="P385" s="52"/>
      <c r="Q385" s="52"/>
      <c r="R385" s="100"/>
      <c r="S385" s="100"/>
      <c r="T385" s="100"/>
      <c r="U385" s="72" t="s">
        <v>6449</v>
      </c>
      <c r="V385" s="72" t="s">
        <v>4403</v>
      </c>
      <c r="W385" s="72" t="s">
        <v>6450</v>
      </c>
      <c r="X385" s="72" t="s">
        <v>132</v>
      </c>
      <c r="Y385" s="72" t="s">
        <v>498</v>
      </c>
    </row>
    <row r="386" ht="36" spans="1:25">
      <c r="A386" s="52">
        <v>439</v>
      </c>
      <c r="B386" s="93" t="s">
        <v>117</v>
      </c>
      <c r="C386" s="93" t="s">
        <v>363</v>
      </c>
      <c r="D386" s="94" t="s">
        <v>4403</v>
      </c>
      <c r="E386" s="57" t="s">
        <v>412</v>
      </c>
      <c r="F386" s="33" t="s">
        <v>6150</v>
      </c>
      <c r="G386" s="80">
        <v>45566</v>
      </c>
      <c r="H386" s="80">
        <v>45567</v>
      </c>
      <c r="I386" s="96" t="s">
        <v>124</v>
      </c>
      <c r="J386" s="33" t="s">
        <v>125</v>
      </c>
      <c r="K386" s="97" t="s">
        <v>1143</v>
      </c>
      <c r="L386" s="98" t="s">
        <v>78</v>
      </c>
      <c r="M386" s="33">
        <v>3</v>
      </c>
      <c r="N386" s="34" t="s">
        <v>6451</v>
      </c>
      <c r="O386" s="65">
        <v>45589.5958333333</v>
      </c>
      <c r="P386" s="52"/>
      <c r="Q386" s="52"/>
      <c r="R386" s="100"/>
      <c r="S386" s="100"/>
      <c r="T386" s="100"/>
      <c r="U386" s="72" t="s">
        <v>6452</v>
      </c>
      <c r="V386" s="72" t="s">
        <v>4403</v>
      </c>
      <c r="W386" s="72" t="s">
        <v>6453</v>
      </c>
      <c r="X386" s="72" t="s">
        <v>132</v>
      </c>
      <c r="Y386" s="72" t="s">
        <v>3620</v>
      </c>
    </row>
    <row r="387" spans="1:25">
      <c r="A387" s="52">
        <v>440</v>
      </c>
      <c r="B387" s="93" t="s">
        <v>117</v>
      </c>
      <c r="C387" s="93" t="s">
        <v>363</v>
      </c>
      <c r="D387" s="94" t="s">
        <v>4403</v>
      </c>
      <c r="E387" s="57" t="s">
        <v>412</v>
      </c>
      <c r="F387" s="33" t="s">
        <v>6150</v>
      </c>
      <c r="G387" s="80">
        <v>45627</v>
      </c>
      <c r="H387" s="80">
        <v>45628</v>
      </c>
      <c r="I387" s="96" t="s">
        <v>124</v>
      </c>
      <c r="J387" s="33" t="s">
        <v>125</v>
      </c>
      <c r="K387" s="97" t="s">
        <v>1143</v>
      </c>
      <c r="L387" s="98" t="s">
        <v>78</v>
      </c>
      <c r="M387" s="33">
        <v>3</v>
      </c>
      <c r="N387" s="34"/>
      <c r="O387" s="65"/>
      <c r="P387" s="52"/>
      <c r="Q387" s="52"/>
      <c r="R387" s="100"/>
      <c r="S387" s="100"/>
      <c r="T387" s="100"/>
      <c r="U387" s="72"/>
      <c r="V387" s="72"/>
      <c r="W387" s="72"/>
      <c r="X387" s="72"/>
      <c r="Y387" s="72"/>
    </row>
    <row r="388" ht="14.25" spans="1:25">
      <c r="A388" s="52">
        <v>441</v>
      </c>
      <c r="B388" s="93" t="s">
        <v>117</v>
      </c>
      <c r="C388" s="93" t="s">
        <v>363</v>
      </c>
      <c r="D388" s="94" t="s">
        <v>5580</v>
      </c>
      <c r="E388" s="54" t="s">
        <v>247</v>
      </c>
      <c r="F388" s="33" t="s">
        <v>6150</v>
      </c>
      <c r="G388" s="80">
        <v>45323</v>
      </c>
      <c r="H388" s="80">
        <v>45324</v>
      </c>
      <c r="I388" s="96" t="s">
        <v>124</v>
      </c>
      <c r="J388" s="33" t="s">
        <v>125</v>
      </c>
      <c r="K388" s="97" t="s">
        <v>1143</v>
      </c>
      <c r="L388" s="98" t="s">
        <v>78</v>
      </c>
      <c r="M388" s="33">
        <v>12</v>
      </c>
      <c r="N388" s="34"/>
      <c r="O388" s="65"/>
      <c r="P388" s="35"/>
      <c r="Q388" s="35"/>
      <c r="R388" s="40"/>
      <c r="S388" s="40"/>
      <c r="T388" s="36"/>
      <c r="U388" s="34"/>
      <c r="V388" s="34"/>
      <c r="W388" s="70"/>
      <c r="X388" s="72"/>
      <c r="Y388" s="72"/>
    </row>
    <row r="389" ht="409.5" spans="1:25">
      <c r="A389" s="52">
        <v>442</v>
      </c>
      <c r="B389" s="93" t="s">
        <v>117</v>
      </c>
      <c r="C389" s="93" t="s">
        <v>363</v>
      </c>
      <c r="D389" s="94" t="s">
        <v>5580</v>
      </c>
      <c r="E389" s="54" t="s">
        <v>247</v>
      </c>
      <c r="F389" s="33" t="s">
        <v>6150</v>
      </c>
      <c r="G389" s="80">
        <v>45383</v>
      </c>
      <c r="H389" s="80">
        <v>45384</v>
      </c>
      <c r="I389" s="96" t="s">
        <v>124</v>
      </c>
      <c r="J389" s="33" t="s">
        <v>125</v>
      </c>
      <c r="K389" s="97" t="s">
        <v>1143</v>
      </c>
      <c r="L389" s="98" t="s">
        <v>78</v>
      </c>
      <c r="M389" s="33">
        <v>12</v>
      </c>
      <c r="N389" s="34" t="s">
        <v>6454</v>
      </c>
      <c r="O389" s="65">
        <v>45397.4756944444</v>
      </c>
      <c r="P389" s="35"/>
      <c r="Q389" s="35"/>
      <c r="R389" s="40"/>
      <c r="S389" s="40"/>
      <c r="T389" s="36"/>
      <c r="U389" s="34" t="s">
        <v>6455</v>
      </c>
      <c r="V389" s="34" t="s">
        <v>5580</v>
      </c>
      <c r="W389" s="70" t="s">
        <v>6456</v>
      </c>
      <c r="X389" s="72" t="s">
        <v>132</v>
      </c>
      <c r="Y389" s="72" t="s">
        <v>144</v>
      </c>
    </row>
    <row r="390" ht="409.5" spans="1:25">
      <c r="A390" s="52">
        <v>443</v>
      </c>
      <c r="B390" s="93" t="s">
        <v>117</v>
      </c>
      <c r="C390" s="93" t="s">
        <v>363</v>
      </c>
      <c r="D390" s="94" t="s">
        <v>5580</v>
      </c>
      <c r="E390" s="54" t="s">
        <v>247</v>
      </c>
      <c r="F390" s="33" t="s">
        <v>6150</v>
      </c>
      <c r="G390" s="80">
        <v>45444</v>
      </c>
      <c r="H390" s="80">
        <v>45445</v>
      </c>
      <c r="I390" s="96" t="s">
        <v>124</v>
      </c>
      <c r="J390" s="33" t="s">
        <v>125</v>
      </c>
      <c r="K390" s="97" t="s">
        <v>1143</v>
      </c>
      <c r="L390" s="98" t="s">
        <v>78</v>
      </c>
      <c r="M390" s="33">
        <v>12</v>
      </c>
      <c r="N390" s="34" t="s">
        <v>6454</v>
      </c>
      <c r="O390" s="65">
        <v>45397.4756944444</v>
      </c>
      <c r="P390" s="52"/>
      <c r="Q390" s="52"/>
      <c r="R390" s="100"/>
      <c r="S390" s="100"/>
      <c r="T390" s="100"/>
      <c r="U390" s="70" t="s">
        <v>6455</v>
      </c>
      <c r="V390" s="72" t="s">
        <v>5580</v>
      </c>
      <c r="W390" s="70" t="s">
        <v>6456</v>
      </c>
      <c r="X390" s="71" t="s">
        <v>132</v>
      </c>
      <c r="Y390" s="71" t="s">
        <v>144</v>
      </c>
    </row>
    <row r="391" ht="409.5" spans="1:25">
      <c r="A391" s="52">
        <v>444</v>
      </c>
      <c r="B391" s="93" t="s">
        <v>117</v>
      </c>
      <c r="C391" s="93" t="s">
        <v>363</v>
      </c>
      <c r="D391" s="94" t="s">
        <v>5580</v>
      </c>
      <c r="E391" s="54" t="s">
        <v>247</v>
      </c>
      <c r="F391" s="33" t="s">
        <v>6150</v>
      </c>
      <c r="G391" s="80">
        <v>45505</v>
      </c>
      <c r="H391" s="80">
        <v>45506</v>
      </c>
      <c r="I391" s="96" t="s">
        <v>124</v>
      </c>
      <c r="J391" s="33" t="s">
        <v>125</v>
      </c>
      <c r="K391" s="97" t="s">
        <v>1143</v>
      </c>
      <c r="L391" s="98" t="s">
        <v>78</v>
      </c>
      <c r="M391" s="33">
        <v>12</v>
      </c>
      <c r="N391" s="34" t="s">
        <v>6454</v>
      </c>
      <c r="O391" s="65">
        <v>45397.4756944444</v>
      </c>
      <c r="P391" s="52"/>
      <c r="Q391" s="52"/>
      <c r="R391" s="100"/>
      <c r="S391" s="100"/>
      <c r="T391" s="100"/>
      <c r="U391" s="70" t="s">
        <v>6455</v>
      </c>
      <c r="V391" s="72" t="s">
        <v>5580</v>
      </c>
      <c r="W391" s="70" t="s">
        <v>6456</v>
      </c>
      <c r="X391" s="72" t="s">
        <v>132</v>
      </c>
      <c r="Y391" s="72" t="s">
        <v>144</v>
      </c>
    </row>
    <row r="392" ht="409.5" spans="1:25">
      <c r="A392" s="52">
        <v>445</v>
      </c>
      <c r="B392" s="93" t="s">
        <v>117</v>
      </c>
      <c r="C392" s="93" t="s">
        <v>363</v>
      </c>
      <c r="D392" s="94" t="s">
        <v>5580</v>
      </c>
      <c r="E392" s="54" t="s">
        <v>247</v>
      </c>
      <c r="F392" s="33" t="s">
        <v>6150</v>
      </c>
      <c r="G392" s="80">
        <v>45566</v>
      </c>
      <c r="H392" s="80">
        <v>45567</v>
      </c>
      <c r="I392" s="96" t="s">
        <v>124</v>
      </c>
      <c r="J392" s="33" t="s">
        <v>125</v>
      </c>
      <c r="K392" s="97" t="s">
        <v>1143</v>
      </c>
      <c r="L392" s="98" t="s">
        <v>78</v>
      </c>
      <c r="M392" s="33">
        <v>12</v>
      </c>
      <c r="N392" s="34" t="s">
        <v>6457</v>
      </c>
      <c r="O392" s="65">
        <v>45593.625</v>
      </c>
      <c r="P392" s="52"/>
      <c r="Q392" s="52"/>
      <c r="R392" s="100"/>
      <c r="S392" s="100"/>
      <c r="T392" s="100"/>
      <c r="U392" s="70" t="s">
        <v>6458</v>
      </c>
      <c r="V392" s="72" t="s">
        <v>5580</v>
      </c>
      <c r="W392" s="70" t="s">
        <v>6459</v>
      </c>
      <c r="X392" s="72" t="s">
        <v>132</v>
      </c>
      <c r="Y392" s="72" t="s">
        <v>3620</v>
      </c>
    </row>
    <row r="393" ht="409.5" spans="1:25">
      <c r="A393" s="52">
        <v>446</v>
      </c>
      <c r="B393" s="93" t="s">
        <v>117</v>
      </c>
      <c r="C393" s="93" t="s">
        <v>363</v>
      </c>
      <c r="D393" s="94" t="s">
        <v>5580</v>
      </c>
      <c r="E393" s="54" t="s">
        <v>247</v>
      </c>
      <c r="F393" s="33" t="s">
        <v>6150</v>
      </c>
      <c r="G393" s="80">
        <v>45627</v>
      </c>
      <c r="H393" s="80">
        <v>45628</v>
      </c>
      <c r="I393" s="96" t="s">
        <v>124</v>
      </c>
      <c r="J393" s="33" t="s">
        <v>125</v>
      </c>
      <c r="K393" s="97" t="s">
        <v>1143</v>
      </c>
      <c r="L393" s="98" t="s">
        <v>78</v>
      </c>
      <c r="M393" s="33">
        <v>12</v>
      </c>
      <c r="N393" s="34" t="s">
        <v>6457</v>
      </c>
      <c r="O393" s="65">
        <v>45593.625</v>
      </c>
      <c r="P393" s="52"/>
      <c r="Q393" s="52"/>
      <c r="R393" s="100"/>
      <c r="S393" s="100"/>
      <c r="T393" s="100"/>
      <c r="U393" s="70" t="s">
        <v>6458</v>
      </c>
      <c r="V393" s="72" t="s">
        <v>5580</v>
      </c>
      <c r="W393" s="70" t="s">
        <v>6459</v>
      </c>
      <c r="X393" s="72" t="s">
        <v>132</v>
      </c>
      <c r="Y393" s="72" t="s">
        <v>3620</v>
      </c>
    </row>
    <row r="394" ht="409.5" spans="1:25">
      <c r="A394" s="52">
        <v>447</v>
      </c>
      <c r="B394" s="93" t="s">
        <v>117</v>
      </c>
      <c r="C394" s="93" t="s">
        <v>363</v>
      </c>
      <c r="D394" s="101" t="s">
        <v>5587</v>
      </c>
      <c r="E394" s="54" t="s">
        <v>247</v>
      </c>
      <c r="F394" s="33" t="s">
        <v>6150</v>
      </c>
      <c r="G394" s="80">
        <v>45323</v>
      </c>
      <c r="H394" s="80">
        <v>45324</v>
      </c>
      <c r="I394" s="96" t="s">
        <v>124</v>
      </c>
      <c r="J394" s="33" t="s">
        <v>125</v>
      </c>
      <c r="K394" s="97" t="s">
        <v>1143</v>
      </c>
      <c r="L394" s="98" t="s">
        <v>78</v>
      </c>
      <c r="M394" s="33">
        <v>12</v>
      </c>
      <c r="N394" s="34" t="s">
        <v>6457</v>
      </c>
      <c r="O394" s="65">
        <v>45593.625</v>
      </c>
      <c r="P394" s="35"/>
      <c r="Q394" s="35"/>
      <c r="R394" s="40"/>
      <c r="S394" s="40"/>
      <c r="T394" s="36"/>
      <c r="U394" s="34" t="s">
        <v>6458</v>
      </c>
      <c r="V394" s="34" t="s">
        <v>5587</v>
      </c>
      <c r="W394" s="70" t="s">
        <v>6459</v>
      </c>
      <c r="X394" s="72" t="s">
        <v>132</v>
      </c>
      <c r="Y394" s="72" t="s">
        <v>3620</v>
      </c>
    </row>
    <row r="395" ht="409.5" spans="1:25">
      <c r="A395" s="52">
        <v>448</v>
      </c>
      <c r="B395" s="93" t="s">
        <v>117</v>
      </c>
      <c r="C395" s="93" t="s">
        <v>363</v>
      </c>
      <c r="D395" s="101" t="s">
        <v>5587</v>
      </c>
      <c r="E395" s="54" t="s">
        <v>247</v>
      </c>
      <c r="F395" s="33" t="s">
        <v>6150</v>
      </c>
      <c r="G395" s="80">
        <v>45383</v>
      </c>
      <c r="H395" s="80">
        <v>45384</v>
      </c>
      <c r="I395" s="96" t="s">
        <v>124</v>
      </c>
      <c r="J395" s="33" t="s">
        <v>125</v>
      </c>
      <c r="K395" s="97" t="s">
        <v>1143</v>
      </c>
      <c r="L395" s="98" t="s">
        <v>78</v>
      </c>
      <c r="M395" s="33">
        <v>12</v>
      </c>
      <c r="N395" s="34" t="s">
        <v>6454</v>
      </c>
      <c r="O395" s="65">
        <v>45397.4756944444</v>
      </c>
      <c r="P395" s="35"/>
      <c r="Q395" s="35"/>
      <c r="R395" s="40"/>
      <c r="S395" s="40"/>
      <c r="T395" s="36"/>
      <c r="U395" s="34" t="s">
        <v>6455</v>
      </c>
      <c r="V395" s="34" t="s">
        <v>5587</v>
      </c>
      <c r="W395" s="70" t="s">
        <v>6456</v>
      </c>
      <c r="X395" s="72" t="s">
        <v>132</v>
      </c>
      <c r="Y395" s="72" t="s">
        <v>144</v>
      </c>
    </row>
    <row r="396" ht="409.5" spans="1:25">
      <c r="A396" s="52">
        <v>449</v>
      </c>
      <c r="B396" s="93" t="s">
        <v>117</v>
      </c>
      <c r="C396" s="93" t="s">
        <v>363</v>
      </c>
      <c r="D396" s="101" t="s">
        <v>5587</v>
      </c>
      <c r="E396" s="54" t="s">
        <v>247</v>
      </c>
      <c r="F396" s="33" t="s">
        <v>6150</v>
      </c>
      <c r="G396" s="80">
        <v>45444</v>
      </c>
      <c r="H396" s="80">
        <v>45445</v>
      </c>
      <c r="I396" s="96" t="s">
        <v>124</v>
      </c>
      <c r="J396" s="33" t="s">
        <v>125</v>
      </c>
      <c r="K396" s="97" t="s">
        <v>1143</v>
      </c>
      <c r="L396" s="98" t="s">
        <v>78</v>
      </c>
      <c r="M396" s="33">
        <v>12</v>
      </c>
      <c r="N396" s="34" t="s">
        <v>6454</v>
      </c>
      <c r="O396" s="65">
        <v>45397.4756944444</v>
      </c>
      <c r="P396" s="52"/>
      <c r="Q396" s="52"/>
      <c r="R396" s="100"/>
      <c r="S396" s="100"/>
      <c r="T396" s="100"/>
      <c r="U396" s="70" t="s">
        <v>6455</v>
      </c>
      <c r="V396" s="72" t="s">
        <v>5587</v>
      </c>
      <c r="W396" s="70" t="s">
        <v>6456</v>
      </c>
      <c r="X396" s="71" t="s">
        <v>132</v>
      </c>
      <c r="Y396" s="71" t="s">
        <v>144</v>
      </c>
    </row>
    <row r="397" ht="409.5" spans="1:25">
      <c r="A397" s="52">
        <v>450</v>
      </c>
      <c r="B397" s="93" t="s">
        <v>117</v>
      </c>
      <c r="C397" s="93" t="s">
        <v>363</v>
      </c>
      <c r="D397" s="101" t="s">
        <v>5587</v>
      </c>
      <c r="E397" s="54" t="s">
        <v>247</v>
      </c>
      <c r="F397" s="33" t="s">
        <v>6150</v>
      </c>
      <c r="G397" s="80">
        <v>45505</v>
      </c>
      <c r="H397" s="80">
        <v>45506</v>
      </c>
      <c r="I397" s="96" t="s">
        <v>124</v>
      </c>
      <c r="J397" s="33" t="s">
        <v>125</v>
      </c>
      <c r="K397" s="97" t="s">
        <v>1143</v>
      </c>
      <c r="L397" s="98" t="s">
        <v>78</v>
      </c>
      <c r="M397" s="33">
        <v>12</v>
      </c>
      <c r="N397" s="34" t="s">
        <v>6454</v>
      </c>
      <c r="O397" s="65">
        <v>45397.4756944444</v>
      </c>
      <c r="P397" s="52"/>
      <c r="Q397" s="52"/>
      <c r="R397" s="100"/>
      <c r="S397" s="100"/>
      <c r="T397" s="100"/>
      <c r="U397" s="70" t="s">
        <v>6455</v>
      </c>
      <c r="V397" s="72" t="s">
        <v>5587</v>
      </c>
      <c r="W397" s="70" t="s">
        <v>6456</v>
      </c>
      <c r="X397" s="72" t="s">
        <v>132</v>
      </c>
      <c r="Y397" s="72" t="s">
        <v>144</v>
      </c>
    </row>
    <row r="398" ht="409.5" spans="1:25">
      <c r="A398" s="52">
        <v>451</v>
      </c>
      <c r="B398" s="93" t="s">
        <v>117</v>
      </c>
      <c r="C398" s="93" t="s">
        <v>363</v>
      </c>
      <c r="D398" s="101" t="s">
        <v>5587</v>
      </c>
      <c r="E398" s="54" t="s">
        <v>247</v>
      </c>
      <c r="F398" s="33" t="s">
        <v>6150</v>
      </c>
      <c r="G398" s="80">
        <v>45566</v>
      </c>
      <c r="H398" s="80">
        <v>45567</v>
      </c>
      <c r="I398" s="96" t="s">
        <v>124</v>
      </c>
      <c r="J398" s="33" t="s">
        <v>125</v>
      </c>
      <c r="K398" s="97" t="s">
        <v>1143</v>
      </c>
      <c r="L398" s="98" t="s">
        <v>78</v>
      </c>
      <c r="M398" s="33">
        <v>12</v>
      </c>
      <c r="N398" s="34" t="s">
        <v>6457</v>
      </c>
      <c r="O398" s="65">
        <v>45593.625</v>
      </c>
      <c r="P398" s="52"/>
      <c r="Q398" s="52"/>
      <c r="R398" s="100"/>
      <c r="S398" s="100"/>
      <c r="T398" s="100"/>
      <c r="U398" s="70" t="s">
        <v>6458</v>
      </c>
      <c r="V398" s="72" t="s">
        <v>5587</v>
      </c>
      <c r="W398" s="70" t="s">
        <v>6459</v>
      </c>
      <c r="X398" s="72" t="s">
        <v>132</v>
      </c>
      <c r="Y398" s="72" t="s">
        <v>3620</v>
      </c>
    </row>
    <row r="399" ht="409.5" spans="1:25">
      <c r="A399" s="52">
        <v>452</v>
      </c>
      <c r="B399" s="93" t="s">
        <v>117</v>
      </c>
      <c r="C399" s="93" t="s">
        <v>363</v>
      </c>
      <c r="D399" s="101" t="s">
        <v>5587</v>
      </c>
      <c r="E399" s="54" t="s">
        <v>247</v>
      </c>
      <c r="F399" s="33" t="s">
        <v>6150</v>
      </c>
      <c r="G399" s="80">
        <v>45627</v>
      </c>
      <c r="H399" s="80">
        <v>45628</v>
      </c>
      <c r="I399" s="96" t="s">
        <v>124</v>
      </c>
      <c r="J399" s="33" t="s">
        <v>125</v>
      </c>
      <c r="K399" s="97" t="s">
        <v>1143</v>
      </c>
      <c r="L399" s="98" t="s">
        <v>78</v>
      </c>
      <c r="M399" s="33">
        <v>12</v>
      </c>
      <c r="N399" s="34" t="s">
        <v>6457</v>
      </c>
      <c r="O399" s="65">
        <v>45593.625</v>
      </c>
      <c r="P399" s="52"/>
      <c r="Q399" s="52"/>
      <c r="R399" s="100"/>
      <c r="S399" s="100"/>
      <c r="T399" s="100"/>
      <c r="U399" s="70" t="s">
        <v>6458</v>
      </c>
      <c r="V399" s="72" t="s">
        <v>5587</v>
      </c>
      <c r="W399" s="70" t="s">
        <v>6459</v>
      </c>
      <c r="X399" s="72" t="s">
        <v>132</v>
      </c>
      <c r="Y399" s="72" t="s">
        <v>3620</v>
      </c>
    </row>
    <row r="400" ht="409.5" spans="1:25">
      <c r="A400" s="52">
        <v>453</v>
      </c>
      <c r="B400" s="93" t="s">
        <v>117</v>
      </c>
      <c r="C400" s="93" t="s">
        <v>150</v>
      </c>
      <c r="D400" s="101" t="s">
        <v>5588</v>
      </c>
      <c r="E400" s="54" t="s">
        <v>247</v>
      </c>
      <c r="F400" s="33" t="s">
        <v>6150</v>
      </c>
      <c r="G400" s="80">
        <v>45323</v>
      </c>
      <c r="H400" s="80">
        <v>45324</v>
      </c>
      <c r="I400" s="96" t="s">
        <v>124</v>
      </c>
      <c r="J400" s="33" t="s">
        <v>125</v>
      </c>
      <c r="K400" s="97" t="s">
        <v>1143</v>
      </c>
      <c r="L400" s="98" t="s">
        <v>78</v>
      </c>
      <c r="M400" s="33">
        <v>3</v>
      </c>
      <c r="N400" s="34" t="s">
        <v>6418</v>
      </c>
      <c r="O400" s="65">
        <v>45349.4729166667</v>
      </c>
      <c r="P400" s="35"/>
      <c r="Q400" s="35"/>
      <c r="R400" s="40"/>
      <c r="S400" s="40"/>
      <c r="T400" s="36"/>
      <c r="U400" s="34" t="s">
        <v>6419</v>
      </c>
      <c r="V400" s="34" t="s">
        <v>5588</v>
      </c>
      <c r="W400" s="70" t="s">
        <v>6420</v>
      </c>
      <c r="X400" s="72" t="s">
        <v>132</v>
      </c>
      <c r="Y400" s="72" t="s">
        <v>170</v>
      </c>
    </row>
    <row r="401" ht="409.5" spans="1:25">
      <c r="A401" s="52">
        <v>454</v>
      </c>
      <c r="B401" s="93" t="s">
        <v>117</v>
      </c>
      <c r="C401" s="93" t="s">
        <v>150</v>
      </c>
      <c r="D401" s="101" t="s">
        <v>5588</v>
      </c>
      <c r="E401" s="54" t="s">
        <v>247</v>
      </c>
      <c r="F401" s="33" t="s">
        <v>6150</v>
      </c>
      <c r="G401" s="80">
        <v>45383</v>
      </c>
      <c r="H401" s="80">
        <v>45384</v>
      </c>
      <c r="I401" s="96" t="s">
        <v>124</v>
      </c>
      <c r="J401" s="33" t="s">
        <v>125</v>
      </c>
      <c r="K401" s="97" t="s">
        <v>1143</v>
      </c>
      <c r="L401" s="98" t="s">
        <v>78</v>
      </c>
      <c r="M401" s="33">
        <v>3</v>
      </c>
      <c r="N401" s="34" t="s">
        <v>6418</v>
      </c>
      <c r="O401" s="65">
        <v>45349.4729166667</v>
      </c>
      <c r="P401" s="35"/>
      <c r="Q401" s="35"/>
      <c r="R401" s="40"/>
      <c r="S401" s="40"/>
      <c r="T401" s="36"/>
      <c r="U401" s="34" t="s">
        <v>6419</v>
      </c>
      <c r="V401" s="34" t="s">
        <v>5588</v>
      </c>
      <c r="W401" s="70" t="s">
        <v>6420</v>
      </c>
      <c r="X401" s="72" t="s">
        <v>132</v>
      </c>
      <c r="Y401" s="72" t="s">
        <v>170</v>
      </c>
    </row>
    <row r="402" ht="409.5" spans="1:25">
      <c r="A402" s="52">
        <v>455</v>
      </c>
      <c r="B402" s="93" t="s">
        <v>117</v>
      </c>
      <c r="C402" s="93" t="s">
        <v>150</v>
      </c>
      <c r="D402" s="101" t="s">
        <v>5588</v>
      </c>
      <c r="E402" s="54" t="s">
        <v>247</v>
      </c>
      <c r="F402" s="33" t="s">
        <v>6150</v>
      </c>
      <c r="G402" s="80">
        <v>45444</v>
      </c>
      <c r="H402" s="80">
        <v>45445</v>
      </c>
      <c r="I402" s="96" t="s">
        <v>124</v>
      </c>
      <c r="J402" s="33" t="s">
        <v>125</v>
      </c>
      <c r="K402" s="97" t="s">
        <v>1143</v>
      </c>
      <c r="L402" s="98" t="s">
        <v>78</v>
      </c>
      <c r="M402" s="33">
        <v>3</v>
      </c>
      <c r="N402" s="34" t="s">
        <v>6418</v>
      </c>
      <c r="O402" s="65">
        <v>45349.4729166667</v>
      </c>
      <c r="P402" s="52"/>
      <c r="Q402" s="52"/>
      <c r="R402" s="100"/>
      <c r="S402" s="100"/>
      <c r="T402" s="100"/>
      <c r="U402" s="70" t="s">
        <v>6419</v>
      </c>
      <c r="V402" s="72" t="s">
        <v>5588</v>
      </c>
      <c r="W402" s="70" t="s">
        <v>6420</v>
      </c>
      <c r="X402" s="71" t="s">
        <v>132</v>
      </c>
      <c r="Y402" s="71" t="s">
        <v>170</v>
      </c>
    </row>
    <row r="403" ht="391.5" spans="1:25">
      <c r="A403" s="52">
        <v>456</v>
      </c>
      <c r="B403" s="93" t="s">
        <v>117</v>
      </c>
      <c r="C403" s="93" t="s">
        <v>150</v>
      </c>
      <c r="D403" s="101" t="s">
        <v>5588</v>
      </c>
      <c r="E403" s="54" t="s">
        <v>247</v>
      </c>
      <c r="F403" s="33" t="s">
        <v>6150</v>
      </c>
      <c r="G403" s="80">
        <v>45505</v>
      </c>
      <c r="H403" s="80">
        <v>45506</v>
      </c>
      <c r="I403" s="96" t="s">
        <v>124</v>
      </c>
      <c r="J403" s="33" t="s">
        <v>125</v>
      </c>
      <c r="K403" s="97" t="s">
        <v>1143</v>
      </c>
      <c r="L403" s="98" t="s">
        <v>78</v>
      </c>
      <c r="M403" s="33">
        <v>3</v>
      </c>
      <c r="N403" s="34" t="s">
        <v>6421</v>
      </c>
      <c r="O403" s="65">
        <v>45525.6458333333</v>
      </c>
      <c r="P403" s="52"/>
      <c r="Q403" s="52"/>
      <c r="R403" s="100"/>
      <c r="S403" s="100"/>
      <c r="T403" s="100"/>
      <c r="U403" s="70" t="s">
        <v>6422</v>
      </c>
      <c r="V403" s="72" t="s">
        <v>5588</v>
      </c>
      <c r="W403" s="70" t="s">
        <v>6423</v>
      </c>
      <c r="X403" s="72" t="s">
        <v>132</v>
      </c>
      <c r="Y403" s="72" t="s">
        <v>498</v>
      </c>
    </row>
    <row r="404" ht="391.5" spans="1:25">
      <c r="A404" s="52">
        <v>457</v>
      </c>
      <c r="B404" s="93" t="s">
        <v>117</v>
      </c>
      <c r="C404" s="93" t="s">
        <v>150</v>
      </c>
      <c r="D404" s="101" t="s">
        <v>5588</v>
      </c>
      <c r="E404" s="54" t="s">
        <v>247</v>
      </c>
      <c r="F404" s="33" t="s">
        <v>6150</v>
      </c>
      <c r="G404" s="80">
        <v>45566</v>
      </c>
      <c r="H404" s="80">
        <v>45567</v>
      </c>
      <c r="I404" s="96" t="s">
        <v>124</v>
      </c>
      <c r="J404" s="33" t="s">
        <v>125</v>
      </c>
      <c r="K404" s="97" t="s">
        <v>1143</v>
      </c>
      <c r="L404" s="98" t="s">
        <v>78</v>
      </c>
      <c r="M404" s="33">
        <v>3</v>
      </c>
      <c r="N404" s="34" t="s">
        <v>6421</v>
      </c>
      <c r="O404" s="65">
        <v>45525.6458333333</v>
      </c>
      <c r="P404" s="52"/>
      <c r="Q404" s="52"/>
      <c r="R404" s="100"/>
      <c r="S404" s="100"/>
      <c r="T404" s="100"/>
      <c r="U404" s="70" t="s">
        <v>6422</v>
      </c>
      <c r="V404" s="72" t="s">
        <v>5588</v>
      </c>
      <c r="W404" s="70" t="s">
        <v>6423</v>
      </c>
      <c r="X404" s="72" t="s">
        <v>132</v>
      </c>
      <c r="Y404" s="72" t="s">
        <v>498</v>
      </c>
    </row>
    <row r="405" ht="391.5" spans="1:25">
      <c r="A405" s="52">
        <v>458</v>
      </c>
      <c r="B405" s="93" t="s">
        <v>117</v>
      </c>
      <c r="C405" s="93" t="s">
        <v>150</v>
      </c>
      <c r="D405" s="101" t="s">
        <v>5588</v>
      </c>
      <c r="E405" s="54" t="s">
        <v>247</v>
      </c>
      <c r="F405" s="33" t="s">
        <v>6150</v>
      </c>
      <c r="G405" s="80">
        <v>45627</v>
      </c>
      <c r="H405" s="80">
        <v>45628</v>
      </c>
      <c r="I405" s="96" t="s">
        <v>124</v>
      </c>
      <c r="J405" s="33" t="s">
        <v>125</v>
      </c>
      <c r="K405" s="97" t="s">
        <v>1143</v>
      </c>
      <c r="L405" s="98" t="s">
        <v>78</v>
      </c>
      <c r="M405" s="33">
        <v>3</v>
      </c>
      <c r="N405" s="34" t="s">
        <v>6421</v>
      </c>
      <c r="O405" s="65">
        <v>45525.6458333333</v>
      </c>
      <c r="P405" s="52"/>
      <c r="Q405" s="52"/>
      <c r="R405" s="100"/>
      <c r="S405" s="100"/>
      <c r="T405" s="100"/>
      <c r="U405" s="70" t="s">
        <v>6422</v>
      </c>
      <c r="V405" s="72" t="s">
        <v>5588</v>
      </c>
      <c r="W405" s="70" t="s">
        <v>6423</v>
      </c>
      <c r="X405" s="72" t="s">
        <v>132</v>
      </c>
      <c r="Y405" s="72" t="s">
        <v>498</v>
      </c>
    </row>
    <row r="406" ht="409.5" spans="1:25">
      <c r="A406" s="52">
        <v>459</v>
      </c>
      <c r="B406" s="93" t="s">
        <v>117</v>
      </c>
      <c r="C406" s="93" t="s">
        <v>150</v>
      </c>
      <c r="D406" s="58" t="s">
        <v>5595</v>
      </c>
      <c r="E406" s="54" t="s">
        <v>157</v>
      </c>
      <c r="F406" s="93" t="s">
        <v>6150</v>
      </c>
      <c r="G406" s="80">
        <v>45323</v>
      </c>
      <c r="H406" s="80">
        <v>45324</v>
      </c>
      <c r="I406" s="104" t="s">
        <v>124</v>
      </c>
      <c r="J406" s="34" t="s">
        <v>125</v>
      </c>
      <c r="K406" s="97" t="s">
        <v>1143</v>
      </c>
      <c r="L406" s="98" t="s">
        <v>78</v>
      </c>
      <c r="M406" s="52">
        <v>3</v>
      </c>
      <c r="N406" s="34" t="s">
        <v>6418</v>
      </c>
      <c r="O406" s="65">
        <v>45349.4729166667</v>
      </c>
      <c r="P406" s="35"/>
      <c r="Q406" s="35"/>
      <c r="R406" s="40"/>
      <c r="S406" s="40"/>
      <c r="T406" s="36"/>
      <c r="U406" s="34" t="s">
        <v>6419</v>
      </c>
      <c r="V406" s="34" t="s">
        <v>5595</v>
      </c>
      <c r="W406" s="70" t="s">
        <v>6420</v>
      </c>
      <c r="X406" s="72" t="s">
        <v>132</v>
      </c>
      <c r="Y406" s="72" t="s">
        <v>170</v>
      </c>
    </row>
    <row r="407" ht="409.5" spans="1:25">
      <c r="A407" s="52">
        <v>460</v>
      </c>
      <c r="B407" s="93" t="s">
        <v>117</v>
      </c>
      <c r="C407" s="93" t="s">
        <v>150</v>
      </c>
      <c r="D407" s="58" t="s">
        <v>5595</v>
      </c>
      <c r="E407" s="54" t="s">
        <v>157</v>
      </c>
      <c r="F407" s="93" t="s">
        <v>6150</v>
      </c>
      <c r="G407" s="80">
        <v>45383</v>
      </c>
      <c r="H407" s="80">
        <v>45384</v>
      </c>
      <c r="I407" s="104" t="s">
        <v>124</v>
      </c>
      <c r="J407" s="34" t="s">
        <v>125</v>
      </c>
      <c r="K407" s="97" t="s">
        <v>1143</v>
      </c>
      <c r="L407" s="98" t="s">
        <v>78</v>
      </c>
      <c r="M407" s="52">
        <v>3</v>
      </c>
      <c r="N407" s="34" t="s">
        <v>6418</v>
      </c>
      <c r="O407" s="65">
        <v>45349.4729166667</v>
      </c>
      <c r="P407" s="35"/>
      <c r="Q407" s="35"/>
      <c r="R407" s="40"/>
      <c r="S407" s="40"/>
      <c r="T407" s="36"/>
      <c r="U407" s="34" t="s">
        <v>6419</v>
      </c>
      <c r="V407" s="34" t="s">
        <v>5595</v>
      </c>
      <c r="W407" s="70" t="s">
        <v>6420</v>
      </c>
      <c r="X407" s="72" t="s">
        <v>132</v>
      </c>
      <c r="Y407" s="72" t="s">
        <v>170</v>
      </c>
    </row>
    <row r="408" ht="409.5" spans="1:25">
      <c r="A408" s="52">
        <v>461</v>
      </c>
      <c r="B408" s="93" t="s">
        <v>117</v>
      </c>
      <c r="C408" s="93" t="s">
        <v>150</v>
      </c>
      <c r="D408" s="58" t="s">
        <v>5595</v>
      </c>
      <c r="E408" s="54" t="s">
        <v>157</v>
      </c>
      <c r="F408" s="93" t="s">
        <v>6150</v>
      </c>
      <c r="G408" s="80">
        <v>45444</v>
      </c>
      <c r="H408" s="80">
        <v>45445</v>
      </c>
      <c r="I408" s="104" t="s">
        <v>124</v>
      </c>
      <c r="J408" s="34" t="s">
        <v>125</v>
      </c>
      <c r="K408" s="97" t="s">
        <v>1143</v>
      </c>
      <c r="L408" s="98" t="s">
        <v>78</v>
      </c>
      <c r="M408" s="52">
        <v>3</v>
      </c>
      <c r="N408" s="34" t="s">
        <v>6418</v>
      </c>
      <c r="O408" s="65">
        <v>45349.4729166667</v>
      </c>
      <c r="P408" s="52"/>
      <c r="Q408" s="52"/>
      <c r="R408" s="100"/>
      <c r="S408" s="100"/>
      <c r="T408" s="100"/>
      <c r="U408" s="70" t="s">
        <v>6419</v>
      </c>
      <c r="V408" s="72" t="s">
        <v>5595</v>
      </c>
      <c r="W408" s="70" t="s">
        <v>6420</v>
      </c>
      <c r="X408" s="71" t="s">
        <v>132</v>
      </c>
      <c r="Y408" s="71" t="s">
        <v>170</v>
      </c>
    </row>
    <row r="409" ht="391.5" spans="1:25">
      <c r="A409" s="52">
        <v>462</v>
      </c>
      <c r="B409" s="93" t="s">
        <v>117</v>
      </c>
      <c r="C409" s="93" t="s">
        <v>150</v>
      </c>
      <c r="D409" s="58" t="s">
        <v>5595</v>
      </c>
      <c r="E409" s="54" t="s">
        <v>157</v>
      </c>
      <c r="F409" s="93" t="s">
        <v>6150</v>
      </c>
      <c r="G409" s="80">
        <v>45505</v>
      </c>
      <c r="H409" s="80">
        <v>45506</v>
      </c>
      <c r="I409" s="104" t="s">
        <v>124</v>
      </c>
      <c r="J409" s="34" t="s">
        <v>125</v>
      </c>
      <c r="K409" s="97" t="s">
        <v>1143</v>
      </c>
      <c r="L409" s="98" t="s">
        <v>78</v>
      </c>
      <c r="M409" s="52">
        <v>3</v>
      </c>
      <c r="N409" s="34" t="s">
        <v>6421</v>
      </c>
      <c r="O409" s="65">
        <v>45525.6458333333</v>
      </c>
      <c r="P409" s="52"/>
      <c r="Q409" s="52"/>
      <c r="R409" s="100"/>
      <c r="S409" s="100"/>
      <c r="T409" s="100"/>
      <c r="U409" s="70" t="s">
        <v>6422</v>
      </c>
      <c r="V409" s="72" t="s">
        <v>5595</v>
      </c>
      <c r="W409" s="70" t="s">
        <v>6423</v>
      </c>
      <c r="X409" s="72" t="s">
        <v>132</v>
      </c>
      <c r="Y409" s="72" t="s">
        <v>498</v>
      </c>
    </row>
    <row r="410" ht="391.5" spans="1:25">
      <c r="A410" s="52">
        <v>463</v>
      </c>
      <c r="B410" s="93" t="s">
        <v>117</v>
      </c>
      <c r="C410" s="93" t="s">
        <v>150</v>
      </c>
      <c r="D410" s="58" t="s">
        <v>5595</v>
      </c>
      <c r="E410" s="54" t="s">
        <v>157</v>
      </c>
      <c r="F410" s="93" t="s">
        <v>6150</v>
      </c>
      <c r="G410" s="80">
        <v>45566</v>
      </c>
      <c r="H410" s="80">
        <v>45567</v>
      </c>
      <c r="I410" s="104" t="s">
        <v>124</v>
      </c>
      <c r="J410" s="34" t="s">
        <v>125</v>
      </c>
      <c r="K410" s="97" t="s">
        <v>1143</v>
      </c>
      <c r="L410" s="98" t="s">
        <v>78</v>
      </c>
      <c r="M410" s="52">
        <v>3</v>
      </c>
      <c r="N410" s="34" t="s">
        <v>6421</v>
      </c>
      <c r="O410" s="65">
        <v>45525.6458333333</v>
      </c>
      <c r="P410" s="52"/>
      <c r="Q410" s="52"/>
      <c r="R410" s="100"/>
      <c r="S410" s="100"/>
      <c r="T410" s="100"/>
      <c r="U410" s="70" t="s">
        <v>6422</v>
      </c>
      <c r="V410" s="72" t="s">
        <v>5595</v>
      </c>
      <c r="W410" s="70" t="s">
        <v>6423</v>
      </c>
      <c r="X410" s="72" t="s">
        <v>132</v>
      </c>
      <c r="Y410" s="72" t="s">
        <v>498</v>
      </c>
    </row>
    <row r="411" ht="391.5" spans="1:25">
      <c r="A411" s="52">
        <v>464</v>
      </c>
      <c r="B411" s="93" t="s">
        <v>117</v>
      </c>
      <c r="C411" s="93" t="s">
        <v>150</v>
      </c>
      <c r="D411" s="58" t="s">
        <v>5595</v>
      </c>
      <c r="E411" s="54" t="s">
        <v>157</v>
      </c>
      <c r="F411" s="93" t="s">
        <v>6150</v>
      </c>
      <c r="G411" s="80">
        <v>45627</v>
      </c>
      <c r="H411" s="80">
        <v>45628</v>
      </c>
      <c r="I411" s="104" t="s">
        <v>124</v>
      </c>
      <c r="J411" s="34" t="s">
        <v>125</v>
      </c>
      <c r="K411" s="97" t="s">
        <v>1143</v>
      </c>
      <c r="L411" s="98" t="s">
        <v>78</v>
      </c>
      <c r="M411" s="52">
        <v>3</v>
      </c>
      <c r="N411" s="34" t="s">
        <v>6421</v>
      </c>
      <c r="O411" s="65">
        <v>45525.6458333333</v>
      </c>
      <c r="P411" s="52"/>
      <c r="Q411" s="52"/>
      <c r="R411" s="100"/>
      <c r="S411" s="100"/>
      <c r="T411" s="100"/>
      <c r="U411" s="70" t="s">
        <v>6422</v>
      </c>
      <c r="V411" s="72" t="s">
        <v>5595</v>
      </c>
      <c r="W411" s="70" t="s">
        <v>6423</v>
      </c>
      <c r="X411" s="72" t="s">
        <v>132</v>
      </c>
      <c r="Y411" s="72" t="s">
        <v>498</v>
      </c>
    </row>
    <row r="412" ht="310.5" spans="1:25">
      <c r="A412" s="52">
        <v>465</v>
      </c>
      <c r="B412" s="93" t="s">
        <v>117</v>
      </c>
      <c r="C412" s="93" t="s">
        <v>150</v>
      </c>
      <c r="D412" s="58" t="s">
        <v>5607</v>
      </c>
      <c r="E412" s="57" t="s">
        <v>412</v>
      </c>
      <c r="F412" s="93" t="s">
        <v>6150</v>
      </c>
      <c r="G412" s="80">
        <v>45323</v>
      </c>
      <c r="H412" s="80">
        <v>45324</v>
      </c>
      <c r="I412" s="104" t="s">
        <v>124</v>
      </c>
      <c r="J412" s="34" t="s">
        <v>125</v>
      </c>
      <c r="K412" s="97" t="s">
        <v>1143</v>
      </c>
      <c r="L412" s="98" t="s">
        <v>78</v>
      </c>
      <c r="M412" s="52">
        <v>3</v>
      </c>
      <c r="N412" s="34" t="s">
        <v>6460</v>
      </c>
      <c r="O412" s="65">
        <v>45349.4729166667</v>
      </c>
      <c r="P412" s="35"/>
      <c r="Q412" s="35"/>
      <c r="R412" s="40"/>
      <c r="S412" s="40"/>
      <c r="T412" s="36"/>
      <c r="U412" s="34" t="s">
        <v>6461</v>
      </c>
      <c r="V412" s="34" t="s">
        <v>5607</v>
      </c>
      <c r="W412" s="70" t="s">
        <v>6462</v>
      </c>
      <c r="X412" s="72" t="s">
        <v>132</v>
      </c>
      <c r="Y412" s="72" t="s">
        <v>170</v>
      </c>
    </row>
    <row r="413" ht="310.5" spans="1:25">
      <c r="A413" s="52">
        <v>466</v>
      </c>
      <c r="B413" s="93" t="s">
        <v>117</v>
      </c>
      <c r="C413" s="93" t="s">
        <v>150</v>
      </c>
      <c r="D413" s="58" t="s">
        <v>5607</v>
      </c>
      <c r="E413" s="57" t="s">
        <v>412</v>
      </c>
      <c r="F413" s="93" t="s">
        <v>6150</v>
      </c>
      <c r="G413" s="80">
        <v>45383</v>
      </c>
      <c r="H413" s="80">
        <v>45384</v>
      </c>
      <c r="I413" s="104" t="s">
        <v>124</v>
      </c>
      <c r="J413" s="34" t="s">
        <v>125</v>
      </c>
      <c r="K413" s="97" t="s">
        <v>1143</v>
      </c>
      <c r="L413" s="98" t="s">
        <v>78</v>
      </c>
      <c r="M413" s="52">
        <v>3</v>
      </c>
      <c r="N413" s="34" t="s">
        <v>6463</v>
      </c>
      <c r="O413" s="65">
        <v>45397.4756944444</v>
      </c>
      <c r="P413" s="35"/>
      <c r="Q413" s="35"/>
      <c r="R413" s="40"/>
      <c r="S413" s="40"/>
      <c r="T413" s="36"/>
      <c r="U413" s="34" t="s">
        <v>6464</v>
      </c>
      <c r="V413" s="34" t="s">
        <v>5607</v>
      </c>
      <c r="W413" s="70" t="s">
        <v>6465</v>
      </c>
      <c r="X413" s="72" t="s">
        <v>132</v>
      </c>
      <c r="Y413" s="72" t="s">
        <v>144</v>
      </c>
    </row>
    <row r="414" ht="310.5" spans="1:25">
      <c r="A414" s="52">
        <v>467</v>
      </c>
      <c r="B414" s="93" t="s">
        <v>117</v>
      </c>
      <c r="C414" s="93" t="s">
        <v>150</v>
      </c>
      <c r="D414" s="58" t="s">
        <v>5607</v>
      </c>
      <c r="E414" s="57" t="s">
        <v>412</v>
      </c>
      <c r="F414" s="93" t="s">
        <v>6150</v>
      </c>
      <c r="G414" s="80">
        <v>45444</v>
      </c>
      <c r="H414" s="80">
        <v>45445</v>
      </c>
      <c r="I414" s="104" t="s">
        <v>124</v>
      </c>
      <c r="J414" s="34" t="s">
        <v>125</v>
      </c>
      <c r="K414" s="97" t="s">
        <v>1143</v>
      </c>
      <c r="L414" s="98" t="s">
        <v>78</v>
      </c>
      <c r="M414" s="52">
        <v>3</v>
      </c>
      <c r="N414" s="34" t="s">
        <v>6466</v>
      </c>
      <c r="O414" s="65">
        <v>45467.6097222222</v>
      </c>
      <c r="P414" s="52"/>
      <c r="Q414" s="52"/>
      <c r="R414" s="100"/>
      <c r="S414" s="100"/>
      <c r="T414" s="100"/>
      <c r="U414" s="70" t="s">
        <v>6467</v>
      </c>
      <c r="V414" s="72" t="s">
        <v>5607</v>
      </c>
      <c r="W414" s="70" t="s">
        <v>6468</v>
      </c>
      <c r="X414" s="71" t="s">
        <v>132</v>
      </c>
      <c r="Y414" s="71" t="s">
        <v>425</v>
      </c>
    </row>
    <row r="415" ht="310.5" spans="1:25">
      <c r="A415" s="52">
        <v>468</v>
      </c>
      <c r="B415" s="93" t="s">
        <v>117</v>
      </c>
      <c r="C415" s="93" t="s">
        <v>150</v>
      </c>
      <c r="D415" s="58" t="s">
        <v>5607</v>
      </c>
      <c r="E415" s="57" t="s">
        <v>412</v>
      </c>
      <c r="F415" s="93" t="s">
        <v>6150</v>
      </c>
      <c r="G415" s="80">
        <v>45505</v>
      </c>
      <c r="H415" s="80">
        <v>45506</v>
      </c>
      <c r="I415" s="104" t="s">
        <v>124</v>
      </c>
      <c r="J415" s="34" t="s">
        <v>125</v>
      </c>
      <c r="K415" s="97" t="s">
        <v>1143</v>
      </c>
      <c r="L415" s="98" t="s">
        <v>78</v>
      </c>
      <c r="M415" s="52">
        <v>3</v>
      </c>
      <c r="N415" s="34" t="s">
        <v>6469</v>
      </c>
      <c r="O415" s="65">
        <v>45525.6666666667</v>
      </c>
      <c r="P415" s="52"/>
      <c r="Q415" s="52"/>
      <c r="R415" s="100"/>
      <c r="S415" s="100"/>
      <c r="T415" s="100"/>
      <c r="U415" s="70" t="s">
        <v>6470</v>
      </c>
      <c r="V415" s="72" t="s">
        <v>5607</v>
      </c>
      <c r="W415" s="70" t="s">
        <v>6471</v>
      </c>
      <c r="X415" s="72" t="s">
        <v>132</v>
      </c>
      <c r="Y415" s="72" t="s">
        <v>498</v>
      </c>
    </row>
    <row r="416" ht="310.5" spans="1:25">
      <c r="A416" s="52">
        <v>469</v>
      </c>
      <c r="B416" s="93" t="s">
        <v>117</v>
      </c>
      <c r="C416" s="93" t="s">
        <v>150</v>
      </c>
      <c r="D416" s="58" t="s">
        <v>5607</v>
      </c>
      <c r="E416" s="57" t="s">
        <v>412</v>
      </c>
      <c r="F416" s="93" t="s">
        <v>6150</v>
      </c>
      <c r="G416" s="80">
        <v>45566</v>
      </c>
      <c r="H416" s="80">
        <v>45567</v>
      </c>
      <c r="I416" s="104" t="s">
        <v>124</v>
      </c>
      <c r="J416" s="34" t="s">
        <v>125</v>
      </c>
      <c r="K416" s="97" t="s">
        <v>1143</v>
      </c>
      <c r="L416" s="98" t="s">
        <v>78</v>
      </c>
      <c r="M416" s="52">
        <v>3</v>
      </c>
      <c r="N416" s="34" t="s">
        <v>6472</v>
      </c>
      <c r="O416" s="65">
        <v>45590.6152777778</v>
      </c>
      <c r="P416" s="52"/>
      <c r="Q416" s="52"/>
      <c r="R416" s="100"/>
      <c r="S416" s="100"/>
      <c r="T416" s="100"/>
      <c r="U416" s="70" t="s">
        <v>6473</v>
      </c>
      <c r="V416" s="72" t="s">
        <v>5607</v>
      </c>
      <c r="W416" s="70" t="s">
        <v>6474</v>
      </c>
      <c r="X416" s="72" t="s">
        <v>132</v>
      </c>
      <c r="Y416" s="72" t="s">
        <v>3620</v>
      </c>
    </row>
    <row r="417" spans="1:25">
      <c r="A417" s="52">
        <v>470</v>
      </c>
      <c r="B417" s="93" t="s">
        <v>117</v>
      </c>
      <c r="C417" s="93" t="s">
        <v>150</v>
      </c>
      <c r="D417" s="58" t="s">
        <v>5607</v>
      </c>
      <c r="E417" s="57" t="s">
        <v>412</v>
      </c>
      <c r="F417" s="93" t="s">
        <v>6150</v>
      </c>
      <c r="G417" s="80">
        <v>45627</v>
      </c>
      <c r="H417" s="80">
        <v>45628</v>
      </c>
      <c r="I417" s="104" t="s">
        <v>124</v>
      </c>
      <c r="J417" s="34" t="s">
        <v>125</v>
      </c>
      <c r="K417" s="97" t="s">
        <v>1143</v>
      </c>
      <c r="L417" s="98" t="s">
        <v>78</v>
      </c>
      <c r="M417" s="52">
        <v>3</v>
      </c>
      <c r="N417" s="34"/>
      <c r="O417" s="65"/>
      <c r="P417" s="52"/>
      <c r="Q417" s="52"/>
      <c r="R417" s="100"/>
      <c r="S417" s="100"/>
      <c r="T417" s="100"/>
      <c r="U417" s="72"/>
      <c r="V417" s="72"/>
      <c r="W417" s="72"/>
      <c r="X417" s="72"/>
      <c r="Y417" s="72"/>
    </row>
    <row r="418" ht="409.5" spans="1:25">
      <c r="A418" s="52">
        <v>471</v>
      </c>
      <c r="B418" s="93" t="s">
        <v>117</v>
      </c>
      <c r="C418" s="93" t="s">
        <v>363</v>
      </c>
      <c r="D418" s="102" t="s">
        <v>5635</v>
      </c>
      <c r="E418" s="57" t="s">
        <v>412</v>
      </c>
      <c r="F418" s="93" t="s">
        <v>6150</v>
      </c>
      <c r="G418" s="80">
        <v>45323</v>
      </c>
      <c r="H418" s="80">
        <v>45324</v>
      </c>
      <c r="I418" s="104" t="s">
        <v>124</v>
      </c>
      <c r="J418" s="34" t="s">
        <v>125</v>
      </c>
      <c r="K418" s="97" t="s">
        <v>1143</v>
      </c>
      <c r="L418" s="98" t="s">
        <v>78</v>
      </c>
      <c r="M418" s="52">
        <v>42</v>
      </c>
      <c r="N418" s="34" t="s">
        <v>6475</v>
      </c>
      <c r="O418" s="65">
        <v>45349.4729166667</v>
      </c>
      <c r="P418" s="35"/>
      <c r="Q418" s="35"/>
      <c r="R418" s="40"/>
      <c r="S418" s="40"/>
      <c r="T418" s="36"/>
      <c r="U418" s="34" t="s">
        <v>6476</v>
      </c>
      <c r="V418" s="34" t="s">
        <v>5635</v>
      </c>
      <c r="W418" s="70" t="s">
        <v>6477</v>
      </c>
      <c r="X418" s="72" t="s">
        <v>132</v>
      </c>
      <c r="Y418" s="72" t="s">
        <v>170</v>
      </c>
    </row>
    <row r="419" ht="409.5" spans="1:25">
      <c r="A419" s="52">
        <v>472</v>
      </c>
      <c r="B419" s="93" t="s">
        <v>117</v>
      </c>
      <c r="C419" s="93" t="s">
        <v>363</v>
      </c>
      <c r="D419" s="102" t="s">
        <v>5635</v>
      </c>
      <c r="E419" s="57" t="s">
        <v>412</v>
      </c>
      <c r="F419" s="93" t="s">
        <v>6150</v>
      </c>
      <c r="G419" s="80">
        <v>45383</v>
      </c>
      <c r="H419" s="80">
        <v>45384</v>
      </c>
      <c r="I419" s="104" t="s">
        <v>124</v>
      </c>
      <c r="J419" s="34" t="s">
        <v>125</v>
      </c>
      <c r="K419" s="97" t="s">
        <v>1143</v>
      </c>
      <c r="L419" s="98" t="s">
        <v>78</v>
      </c>
      <c r="M419" s="52">
        <v>42</v>
      </c>
      <c r="N419" s="34" t="s">
        <v>6478</v>
      </c>
      <c r="O419" s="65">
        <v>45404.5013888889</v>
      </c>
      <c r="P419" s="35"/>
      <c r="Q419" s="35"/>
      <c r="R419" s="40"/>
      <c r="S419" s="40"/>
      <c r="T419" s="36"/>
      <c r="U419" s="34" t="s">
        <v>6479</v>
      </c>
      <c r="V419" s="34" t="s">
        <v>5635</v>
      </c>
      <c r="W419" s="70" t="s">
        <v>6480</v>
      </c>
      <c r="X419" s="72" t="s">
        <v>132</v>
      </c>
      <c r="Y419" s="72" t="s">
        <v>144</v>
      </c>
    </row>
    <row r="420" ht="409.5" spans="1:25">
      <c r="A420" s="52">
        <v>473</v>
      </c>
      <c r="B420" s="93" t="s">
        <v>117</v>
      </c>
      <c r="C420" s="93" t="s">
        <v>363</v>
      </c>
      <c r="D420" s="102" t="s">
        <v>5635</v>
      </c>
      <c r="E420" s="57" t="s">
        <v>412</v>
      </c>
      <c r="F420" s="93" t="s">
        <v>6150</v>
      </c>
      <c r="G420" s="80">
        <v>45444</v>
      </c>
      <c r="H420" s="80">
        <v>45445</v>
      </c>
      <c r="I420" s="104" t="s">
        <v>124</v>
      </c>
      <c r="J420" s="34" t="s">
        <v>125</v>
      </c>
      <c r="K420" s="97" t="s">
        <v>1143</v>
      </c>
      <c r="L420" s="98" t="s">
        <v>78</v>
      </c>
      <c r="M420" s="52">
        <v>42</v>
      </c>
      <c r="N420" s="34" t="s">
        <v>6481</v>
      </c>
      <c r="O420" s="65">
        <v>45467.6097222222</v>
      </c>
      <c r="P420" s="52"/>
      <c r="Q420" s="52"/>
      <c r="R420" s="100"/>
      <c r="S420" s="100"/>
      <c r="T420" s="100"/>
      <c r="U420" s="70" t="s">
        <v>6482</v>
      </c>
      <c r="V420" s="72" t="s">
        <v>5635</v>
      </c>
      <c r="W420" s="70" t="s">
        <v>6483</v>
      </c>
      <c r="X420" s="71" t="s">
        <v>132</v>
      </c>
      <c r="Y420" s="71" t="s">
        <v>425</v>
      </c>
    </row>
    <row r="421" ht="409.5" spans="1:25">
      <c r="A421" s="52">
        <v>474</v>
      </c>
      <c r="B421" s="93" t="s">
        <v>117</v>
      </c>
      <c r="C421" s="93" t="s">
        <v>363</v>
      </c>
      <c r="D421" s="102" t="s">
        <v>5635</v>
      </c>
      <c r="E421" s="57" t="s">
        <v>412</v>
      </c>
      <c r="F421" s="93" t="s">
        <v>6150</v>
      </c>
      <c r="G421" s="80">
        <v>45505</v>
      </c>
      <c r="H421" s="80">
        <v>45506</v>
      </c>
      <c r="I421" s="104" t="s">
        <v>124</v>
      </c>
      <c r="J421" s="34" t="s">
        <v>125</v>
      </c>
      <c r="K421" s="97" t="s">
        <v>1143</v>
      </c>
      <c r="L421" s="98" t="s">
        <v>78</v>
      </c>
      <c r="M421" s="52">
        <v>42</v>
      </c>
      <c r="N421" s="34" t="s">
        <v>6484</v>
      </c>
      <c r="O421" s="65">
        <v>45525.6666666667</v>
      </c>
      <c r="P421" s="52"/>
      <c r="Q421" s="52"/>
      <c r="R421" s="100"/>
      <c r="S421" s="100"/>
      <c r="T421" s="100"/>
      <c r="U421" s="70" t="s">
        <v>6485</v>
      </c>
      <c r="V421" s="72" t="s">
        <v>5635</v>
      </c>
      <c r="W421" s="70" t="s">
        <v>6486</v>
      </c>
      <c r="X421" s="72" t="s">
        <v>132</v>
      </c>
      <c r="Y421" s="72" t="s">
        <v>498</v>
      </c>
    </row>
    <row r="422" ht="409.5" spans="1:25">
      <c r="A422" s="52">
        <v>475</v>
      </c>
      <c r="B422" s="93" t="s">
        <v>117</v>
      </c>
      <c r="C422" s="93" t="s">
        <v>363</v>
      </c>
      <c r="D422" s="102" t="s">
        <v>5635</v>
      </c>
      <c r="E422" s="57" t="s">
        <v>412</v>
      </c>
      <c r="F422" s="93" t="s">
        <v>6150</v>
      </c>
      <c r="G422" s="80">
        <v>45566</v>
      </c>
      <c r="H422" s="80">
        <v>45567</v>
      </c>
      <c r="I422" s="104" t="s">
        <v>124</v>
      </c>
      <c r="J422" s="34" t="s">
        <v>125</v>
      </c>
      <c r="K422" s="97" t="s">
        <v>1143</v>
      </c>
      <c r="L422" s="98" t="s">
        <v>78</v>
      </c>
      <c r="M422" s="52">
        <v>42</v>
      </c>
      <c r="N422" s="34" t="s">
        <v>6487</v>
      </c>
      <c r="O422" s="65">
        <v>45593.5923611111</v>
      </c>
      <c r="P422" s="52"/>
      <c r="Q422" s="52"/>
      <c r="R422" s="100"/>
      <c r="S422" s="100"/>
      <c r="T422" s="100"/>
      <c r="U422" s="70" t="s">
        <v>6488</v>
      </c>
      <c r="V422" s="72" t="s">
        <v>5635</v>
      </c>
      <c r="W422" s="70" t="s">
        <v>6489</v>
      </c>
      <c r="X422" s="72" t="s">
        <v>132</v>
      </c>
      <c r="Y422" s="72" t="s">
        <v>3620</v>
      </c>
    </row>
    <row r="423" spans="1:25">
      <c r="A423" s="52">
        <v>476</v>
      </c>
      <c r="B423" s="93" t="s">
        <v>117</v>
      </c>
      <c r="C423" s="93" t="s">
        <v>363</v>
      </c>
      <c r="D423" s="102" t="s">
        <v>5635</v>
      </c>
      <c r="E423" s="57" t="s">
        <v>412</v>
      </c>
      <c r="F423" s="93" t="s">
        <v>6150</v>
      </c>
      <c r="G423" s="80">
        <v>45627</v>
      </c>
      <c r="H423" s="80">
        <v>45628</v>
      </c>
      <c r="I423" s="104" t="s">
        <v>124</v>
      </c>
      <c r="J423" s="34" t="s">
        <v>125</v>
      </c>
      <c r="K423" s="97" t="s">
        <v>1143</v>
      </c>
      <c r="L423" s="98" t="s">
        <v>78</v>
      </c>
      <c r="M423" s="52">
        <v>42</v>
      </c>
      <c r="N423" s="34"/>
      <c r="O423" s="65"/>
      <c r="P423" s="52"/>
      <c r="Q423" s="52"/>
      <c r="R423" s="100"/>
      <c r="S423" s="100"/>
      <c r="T423" s="100"/>
      <c r="U423" s="72"/>
      <c r="V423" s="72"/>
      <c r="W423" s="72"/>
      <c r="X423" s="72"/>
      <c r="Y423" s="72"/>
    </row>
    <row r="424" ht="409.5" spans="1:25">
      <c r="A424" s="52">
        <v>477</v>
      </c>
      <c r="B424" s="93" t="s">
        <v>117</v>
      </c>
      <c r="C424" s="93" t="s">
        <v>363</v>
      </c>
      <c r="D424" s="102" t="s">
        <v>5651</v>
      </c>
      <c r="E424" s="57" t="s">
        <v>412</v>
      </c>
      <c r="F424" s="93" t="s">
        <v>6150</v>
      </c>
      <c r="G424" s="80">
        <v>45323</v>
      </c>
      <c r="H424" s="80">
        <v>45324</v>
      </c>
      <c r="I424" s="104" t="s">
        <v>124</v>
      </c>
      <c r="J424" s="34" t="s">
        <v>125</v>
      </c>
      <c r="K424" s="97" t="s">
        <v>1143</v>
      </c>
      <c r="L424" s="98" t="s">
        <v>78</v>
      </c>
      <c r="M424" s="52">
        <v>42</v>
      </c>
      <c r="N424" s="34" t="s">
        <v>6475</v>
      </c>
      <c r="O424" s="65">
        <v>45349.4729166667</v>
      </c>
      <c r="P424" s="35"/>
      <c r="Q424" s="35"/>
      <c r="R424" s="40"/>
      <c r="S424" s="40"/>
      <c r="T424" s="36"/>
      <c r="U424" s="34" t="s">
        <v>6476</v>
      </c>
      <c r="V424" s="34" t="s">
        <v>5651</v>
      </c>
      <c r="W424" s="70" t="s">
        <v>6477</v>
      </c>
      <c r="X424" s="72" t="s">
        <v>132</v>
      </c>
      <c r="Y424" s="72" t="s">
        <v>170</v>
      </c>
    </row>
    <row r="425" ht="409.5" spans="1:25">
      <c r="A425" s="52">
        <v>478</v>
      </c>
      <c r="B425" s="93" t="s">
        <v>117</v>
      </c>
      <c r="C425" s="93" t="s">
        <v>363</v>
      </c>
      <c r="D425" s="102" t="s">
        <v>5651</v>
      </c>
      <c r="E425" s="57" t="s">
        <v>412</v>
      </c>
      <c r="F425" s="93" t="s">
        <v>6150</v>
      </c>
      <c r="G425" s="80">
        <v>45383</v>
      </c>
      <c r="H425" s="80">
        <v>45384</v>
      </c>
      <c r="I425" s="104" t="s">
        <v>124</v>
      </c>
      <c r="J425" s="34" t="s">
        <v>125</v>
      </c>
      <c r="K425" s="97" t="s">
        <v>1143</v>
      </c>
      <c r="L425" s="98" t="s">
        <v>78</v>
      </c>
      <c r="M425" s="52">
        <v>42</v>
      </c>
      <c r="N425" s="34" t="s">
        <v>6478</v>
      </c>
      <c r="O425" s="65">
        <v>45404.5013888889</v>
      </c>
      <c r="P425" s="35"/>
      <c r="Q425" s="35"/>
      <c r="R425" s="40"/>
      <c r="S425" s="40"/>
      <c r="T425" s="36"/>
      <c r="U425" s="34" t="s">
        <v>6479</v>
      </c>
      <c r="V425" s="34" t="s">
        <v>5651</v>
      </c>
      <c r="W425" s="70" t="s">
        <v>6480</v>
      </c>
      <c r="X425" s="72" t="s">
        <v>132</v>
      </c>
      <c r="Y425" s="72" t="s">
        <v>144</v>
      </c>
    </row>
    <row r="426" ht="409.5" spans="1:25">
      <c r="A426" s="52">
        <v>479</v>
      </c>
      <c r="B426" s="93" t="s">
        <v>117</v>
      </c>
      <c r="C426" s="93" t="s">
        <v>363</v>
      </c>
      <c r="D426" s="102" t="s">
        <v>5651</v>
      </c>
      <c r="E426" s="57" t="s">
        <v>412</v>
      </c>
      <c r="F426" s="93" t="s">
        <v>6150</v>
      </c>
      <c r="G426" s="80">
        <v>45444</v>
      </c>
      <c r="H426" s="80">
        <v>45445</v>
      </c>
      <c r="I426" s="104" t="s">
        <v>124</v>
      </c>
      <c r="J426" s="34" t="s">
        <v>125</v>
      </c>
      <c r="K426" s="97" t="s">
        <v>1143</v>
      </c>
      <c r="L426" s="98" t="s">
        <v>78</v>
      </c>
      <c r="M426" s="52">
        <v>42</v>
      </c>
      <c r="N426" s="34" t="s">
        <v>6481</v>
      </c>
      <c r="O426" s="65">
        <v>45467.6097222222</v>
      </c>
      <c r="P426" s="52"/>
      <c r="Q426" s="52"/>
      <c r="R426" s="100"/>
      <c r="S426" s="100"/>
      <c r="T426" s="100"/>
      <c r="U426" s="70" t="s">
        <v>6482</v>
      </c>
      <c r="V426" s="72" t="s">
        <v>5651</v>
      </c>
      <c r="W426" s="70" t="s">
        <v>6483</v>
      </c>
      <c r="X426" s="71" t="s">
        <v>132</v>
      </c>
      <c r="Y426" s="71" t="s">
        <v>425</v>
      </c>
    </row>
    <row r="427" ht="409.5" spans="1:25">
      <c r="A427" s="52">
        <v>480</v>
      </c>
      <c r="B427" s="93" t="s">
        <v>117</v>
      </c>
      <c r="C427" s="93" t="s">
        <v>363</v>
      </c>
      <c r="D427" s="102" t="s">
        <v>5651</v>
      </c>
      <c r="E427" s="57" t="s">
        <v>412</v>
      </c>
      <c r="F427" s="93" t="s">
        <v>6150</v>
      </c>
      <c r="G427" s="80">
        <v>45505</v>
      </c>
      <c r="H427" s="80">
        <v>45506</v>
      </c>
      <c r="I427" s="104" t="s">
        <v>124</v>
      </c>
      <c r="J427" s="34" t="s">
        <v>125</v>
      </c>
      <c r="K427" s="97" t="s">
        <v>1143</v>
      </c>
      <c r="L427" s="98" t="s">
        <v>78</v>
      </c>
      <c r="M427" s="52">
        <v>42</v>
      </c>
      <c r="N427" s="34" t="s">
        <v>6484</v>
      </c>
      <c r="O427" s="65">
        <v>45525.6666666667</v>
      </c>
      <c r="P427" s="52"/>
      <c r="Q427" s="52"/>
      <c r="R427" s="100"/>
      <c r="S427" s="100"/>
      <c r="T427" s="100"/>
      <c r="U427" s="70" t="s">
        <v>6485</v>
      </c>
      <c r="V427" s="72" t="s">
        <v>5651</v>
      </c>
      <c r="W427" s="70" t="s">
        <v>6486</v>
      </c>
      <c r="X427" s="72" t="s">
        <v>132</v>
      </c>
      <c r="Y427" s="72" t="s">
        <v>498</v>
      </c>
    </row>
    <row r="428" ht="409.5" spans="1:25">
      <c r="A428" s="52">
        <v>481</v>
      </c>
      <c r="B428" s="93" t="s">
        <v>117</v>
      </c>
      <c r="C428" s="93" t="s">
        <v>363</v>
      </c>
      <c r="D428" s="102" t="s">
        <v>5651</v>
      </c>
      <c r="E428" s="57" t="s">
        <v>412</v>
      </c>
      <c r="F428" s="93" t="s">
        <v>6150</v>
      </c>
      <c r="G428" s="80">
        <v>45566</v>
      </c>
      <c r="H428" s="80">
        <v>45567</v>
      </c>
      <c r="I428" s="104" t="s">
        <v>124</v>
      </c>
      <c r="J428" s="34" t="s">
        <v>125</v>
      </c>
      <c r="K428" s="97" t="s">
        <v>1143</v>
      </c>
      <c r="L428" s="98" t="s">
        <v>78</v>
      </c>
      <c r="M428" s="52">
        <v>42</v>
      </c>
      <c r="N428" s="34" t="s">
        <v>6487</v>
      </c>
      <c r="O428" s="65">
        <v>45593.5923611111</v>
      </c>
      <c r="P428" s="52"/>
      <c r="Q428" s="52"/>
      <c r="R428" s="100"/>
      <c r="S428" s="100"/>
      <c r="T428" s="100"/>
      <c r="U428" s="70" t="s">
        <v>6488</v>
      </c>
      <c r="V428" s="72" t="s">
        <v>5651</v>
      </c>
      <c r="W428" s="70" t="s">
        <v>6489</v>
      </c>
      <c r="X428" s="72" t="s">
        <v>132</v>
      </c>
      <c r="Y428" s="72" t="s">
        <v>3620</v>
      </c>
    </row>
    <row r="429" spans="1:25">
      <c r="A429" s="52">
        <v>482</v>
      </c>
      <c r="B429" s="93" t="s">
        <v>117</v>
      </c>
      <c r="C429" s="93" t="s">
        <v>363</v>
      </c>
      <c r="D429" s="102" t="s">
        <v>5651</v>
      </c>
      <c r="E429" s="57" t="s">
        <v>412</v>
      </c>
      <c r="F429" s="93" t="s">
        <v>6150</v>
      </c>
      <c r="G429" s="80">
        <v>45627</v>
      </c>
      <c r="H429" s="80">
        <v>45628</v>
      </c>
      <c r="I429" s="104" t="s">
        <v>124</v>
      </c>
      <c r="J429" s="34" t="s">
        <v>125</v>
      </c>
      <c r="K429" s="97" t="s">
        <v>1143</v>
      </c>
      <c r="L429" s="98" t="s">
        <v>78</v>
      </c>
      <c r="M429" s="52">
        <v>42</v>
      </c>
      <c r="N429" s="34"/>
      <c r="O429" s="65"/>
      <c r="P429" s="52"/>
      <c r="Q429" s="52"/>
      <c r="R429" s="100"/>
      <c r="S429" s="100"/>
      <c r="T429" s="100"/>
      <c r="U429" s="72"/>
      <c r="V429" s="72"/>
      <c r="W429" s="72"/>
      <c r="X429" s="72"/>
      <c r="Y429" s="72"/>
    </row>
    <row r="430" ht="409.5" spans="1:25">
      <c r="A430" s="52">
        <v>483</v>
      </c>
      <c r="B430" s="93" t="s">
        <v>117</v>
      </c>
      <c r="C430" s="93" t="s">
        <v>150</v>
      </c>
      <c r="D430" s="94" t="s">
        <v>5482</v>
      </c>
      <c r="E430" s="57" t="s">
        <v>157</v>
      </c>
      <c r="F430" s="33" t="s">
        <v>6150</v>
      </c>
      <c r="G430" s="80">
        <v>45323</v>
      </c>
      <c r="H430" s="80">
        <v>45324</v>
      </c>
      <c r="I430" s="96" t="s">
        <v>124</v>
      </c>
      <c r="J430" s="33" t="s">
        <v>125</v>
      </c>
      <c r="K430" s="97" t="s">
        <v>1143</v>
      </c>
      <c r="L430" s="98" t="s">
        <v>78</v>
      </c>
      <c r="M430" s="33">
        <v>18</v>
      </c>
      <c r="N430" s="34" t="s">
        <v>6490</v>
      </c>
      <c r="O430" s="65">
        <v>45344.50625</v>
      </c>
      <c r="P430" s="35"/>
      <c r="Q430" s="35"/>
      <c r="R430" s="40"/>
      <c r="S430" s="40"/>
      <c r="T430" s="36"/>
      <c r="U430" s="34" t="s">
        <v>6491</v>
      </c>
      <c r="V430" s="34" t="s">
        <v>5482</v>
      </c>
      <c r="W430" s="70" t="s">
        <v>6492</v>
      </c>
      <c r="X430" s="72" t="s">
        <v>132</v>
      </c>
      <c r="Y430" s="72" t="s">
        <v>170</v>
      </c>
    </row>
    <row r="431" ht="409.5" spans="1:25">
      <c r="A431" s="52">
        <v>484</v>
      </c>
      <c r="B431" s="93" t="s">
        <v>117</v>
      </c>
      <c r="C431" s="93" t="s">
        <v>150</v>
      </c>
      <c r="D431" s="94" t="s">
        <v>5482</v>
      </c>
      <c r="E431" s="57" t="s">
        <v>157</v>
      </c>
      <c r="F431" s="33" t="s">
        <v>6150</v>
      </c>
      <c r="G431" s="80">
        <v>45383</v>
      </c>
      <c r="H431" s="80">
        <v>45384</v>
      </c>
      <c r="I431" s="96" t="s">
        <v>124</v>
      </c>
      <c r="J431" s="33" t="s">
        <v>125</v>
      </c>
      <c r="K431" s="97" t="s">
        <v>1143</v>
      </c>
      <c r="L431" s="98" t="s">
        <v>78</v>
      </c>
      <c r="M431" s="33">
        <v>18</v>
      </c>
      <c r="N431" s="34" t="s">
        <v>6490</v>
      </c>
      <c r="O431" s="65">
        <v>45344.50625</v>
      </c>
      <c r="P431" s="35"/>
      <c r="Q431" s="35"/>
      <c r="R431" s="40"/>
      <c r="S431" s="40"/>
      <c r="T431" s="36"/>
      <c r="U431" s="34" t="s">
        <v>6491</v>
      </c>
      <c r="V431" s="34" t="s">
        <v>5482</v>
      </c>
      <c r="W431" s="70" t="s">
        <v>6492</v>
      </c>
      <c r="X431" s="72" t="s">
        <v>132</v>
      </c>
      <c r="Y431" s="72" t="s">
        <v>170</v>
      </c>
    </row>
    <row r="432" ht="409.5" spans="1:25">
      <c r="A432" s="52">
        <v>485</v>
      </c>
      <c r="B432" s="93" t="s">
        <v>117</v>
      </c>
      <c r="C432" s="93" t="s">
        <v>150</v>
      </c>
      <c r="D432" s="94" t="s">
        <v>5482</v>
      </c>
      <c r="E432" s="57" t="s">
        <v>157</v>
      </c>
      <c r="F432" s="33" t="s">
        <v>6150</v>
      </c>
      <c r="G432" s="80">
        <v>45444</v>
      </c>
      <c r="H432" s="80">
        <v>45445</v>
      </c>
      <c r="I432" s="96" t="s">
        <v>124</v>
      </c>
      <c r="J432" s="33" t="s">
        <v>125</v>
      </c>
      <c r="K432" s="97" t="s">
        <v>1143</v>
      </c>
      <c r="L432" s="98" t="s">
        <v>78</v>
      </c>
      <c r="M432" s="33">
        <v>18</v>
      </c>
      <c r="N432" s="34" t="s">
        <v>6490</v>
      </c>
      <c r="O432" s="65">
        <v>45344.50625</v>
      </c>
      <c r="P432" s="35"/>
      <c r="Q432" s="35"/>
      <c r="R432" s="40"/>
      <c r="S432" s="40"/>
      <c r="T432" s="36"/>
      <c r="U432" s="34" t="s">
        <v>6491</v>
      </c>
      <c r="V432" s="34" t="s">
        <v>5482</v>
      </c>
      <c r="W432" s="70" t="s">
        <v>6492</v>
      </c>
      <c r="X432" s="71" t="s">
        <v>132</v>
      </c>
      <c r="Y432" s="71" t="s">
        <v>170</v>
      </c>
    </row>
    <row r="433" ht="409.5" spans="1:25">
      <c r="A433" s="52">
        <v>486</v>
      </c>
      <c r="B433" s="93" t="s">
        <v>117</v>
      </c>
      <c r="C433" s="93" t="s">
        <v>150</v>
      </c>
      <c r="D433" s="94" t="s">
        <v>5482</v>
      </c>
      <c r="E433" s="57" t="s">
        <v>157</v>
      </c>
      <c r="F433" s="33" t="s">
        <v>6150</v>
      </c>
      <c r="G433" s="80">
        <v>45505</v>
      </c>
      <c r="H433" s="80">
        <v>45506</v>
      </c>
      <c r="I433" s="96" t="s">
        <v>124</v>
      </c>
      <c r="J433" s="33" t="s">
        <v>125</v>
      </c>
      <c r="K433" s="97" t="s">
        <v>1143</v>
      </c>
      <c r="L433" s="98" t="s">
        <v>78</v>
      </c>
      <c r="M433" s="33">
        <v>18</v>
      </c>
      <c r="N433" s="34" t="s">
        <v>6493</v>
      </c>
      <c r="O433" s="65">
        <v>45518.5201388889</v>
      </c>
      <c r="P433" s="52"/>
      <c r="Q433" s="52"/>
      <c r="R433" s="100"/>
      <c r="S433" s="100"/>
      <c r="T433" s="100"/>
      <c r="U433" s="70" t="s">
        <v>6494</v>
      </c>
      <c r="V433" s="72" t="s">
        <v>5482</v>
      </c>
      <c r="W433" s="70" t="s">
        <v>6495</v>
      </c>
      <c r="X433" s="72" t="s">
        <v>132</v>
      </c>
      <c r="Y433" s="72" t="s">
        <v>498</v>
      </c>
    </row>
    <row r="434" ht="409.5" spans="1:25">
      <c r="A434" s="52">
        <v>487</v>
      </c>
      <c r="B434" s="93" t="s">
        <v>117</v>
      </c>
      <c r="C434" s="93" t="s">
        <v>150</v>
      </c>
      <c r="D434" s="94" t="s">
        <v>5482</v>
      </c>
      <c r="E434" s="57" t="s">
        <v>157</v>
      </c>
      <c r="F434" s="33" t="s">
        <v>6150</v>
      </c>
      <c r="G434" s="80">
        <v>45566</v>
      </c>
      <c r="H434" s="80">
        <v>45567</v>
      </c>
      <c r="I434" s="96" t="s">
        <v>124</v>
      </c>
      <c r="J434" s="33" t="s">
        <v>125</v>
      </c>
      <c r="K434" s="97" t="s">
        <v>1143</v>
      </c>
      <c r="L434" s="98" t="s">
        <v>78</v>
      </c>
      <c r="M434" s="33">
        <v>18</v>
      </c>
      <c r="N434" s="34" t="s">
        <v>6493</v>
      </c>
      <c r="O434" s="65">
        <v>45518.5201388889</v>
      </c>
      <c r="P434" s="52"/>
      <c r="Q434" s="52"/>
      <c r="R434" s="100"/>
      <c r="S434" s="100"/>
      <c r="T434" s="100"/>
      <c r="U434" s="70" t="s">
        <v>6494</v>
      </c>
      <c r="V434" s="72" t="s">
        <v>5482</v>
      </c>
      <c r="W434" s="70" t="s">
        <v>6495</v>
      </c>
      <c r="X434" s="72" t="s">
        <v>132</v>
      </c>
      <c r="Y434" s="72" t="s">
        <v>498</v>
      </c>
    </row>
    <row r="435" ht="409.5" spans="1:25">
      <c r="A435" s="52">
        <v>488</v>
      </c>
      <c r="B435" s="93" t="s">
        <v>117</v>
      </c>
      <c r="C435" s="93" t="s">
        <v>150</v>
      </c>
      <c r="D435" s="94" t="s">
        <v>5482</v>
      </c>
      <c r="E435" s="57" t="s">
        <v>157</v>
      </c>
      <c r="F435" s="33" t="s">
        <v>6150</v>
      </c>
      <c r="G435" s="80">
        <v>45627</v>
      </c>
      <c r="H435" s="80">
        <v>45628</v>
      </c>
      <c r="I435" s="96" t="s">
        <v>124</v>
      </c>
      <c r="J435" s="33" t="s">
        <v>125</v>
      </c>
      <c r="K435" s="97" t="s">
        <v>1143</v>
      </c>
      <c r="L435" s="98" t="s">
        <v>78</v>
      </c>
      <c r="M435" s="33">
        <v>18</v>
      </c>
      <c r="N435" s="34" t="s">
        <v>6493</v>
      </c>
      <c r="O435" s="65">
        <v>45518.5201388889</v>
      </c>
      <c r="P435" s="52"/>
      <c r="Q435" s="52"/>
      <c r="R435" s="100"/>
      <c r="S435" s="100"/>
      <c r="T435" s="100"/>
      <c r="U435" s="70" t="s">
        <v>6494</v>
      </c>
      <c r="V435" s="72" t="s">
        <v>5482</v>
      </c>
      <c r="W435" s="70" t="s">
        <v>6495</v>
      </c>
      <c r="X435" s="72" t="s">
        <v>132</v>
      </c>
      <c r="Y435" s="72" t="s">
        <v>498</v>
      </c>
    </row>
    <row r="436" ht="409.5" spans="1:25">
      <c r="A436" s="52">
        <v>489</v>
      </c>
      <c r="B436" s="93" t="s">
        <v>117</v>
      </c>
      <c r="C436" s="93" t="s">
        <v>150</v>
      </c>
      <c r="D436" s="94" t="s">
        <v>5489</v>
      </c>
      <c r="E436" s="57" t="s">
        <v>157</v>
      </c>
      <c r="F436" s="33" t="s">
        <v>6150</v>
      </c>
      <c r="G436" s="80">
        <v>45323</v>
      </c>
      <c r="H436" s="80">
        <v>45324</v>
      </c>
      <c r="I436" s="96" t="s">
        <v>124</v>
      </c>
      <c r="J436" s="33" t="s">
        <v>125</v>
      </c>
      <c r="K436" s="97" t="s">
        <v>1143</v>
      </c>
      <c r="L436" s="98" t="s">
        <v>78</v>
      </c>
      <c r="M436" s="33">
        <v>30</v>
      </c>
      <c r="N436" s="34" t="s">
        <v>6490</v>
      </c>
      <c r="O436" s="65">
        <v>45344.50625</v>
      </c>
      <c r="P436" s="35"/>
      <c r="Q436" s="35"/>
      <c r="R436" s="40"/>
      <c r="S436" s="40"/>
      <c r="T436" s="36"/>
      <c r="U436" s="34" t="s">
        <v>6491</v>
      </c>
      <c r="V436" s="34" t="s">
        <v>5489</v>
      </c>
      <c r="W436" s="70" t="s">
        <v>6492</v>
      </c>
      <c r="X436" s="72" t="s">
        <v>132</v>
      </c>
      <c r="Y436" s="72" t="s">
        <v>170</v>
      </c>
    </row>
    <row r="437" ht="409.5" spans="1:25">
      <c r="A437" s="52">
        <v>490</v>
      </c>
      <c r="B437" s="93" t="s">
        <v>117</v>
      </c>
      <c r="C437" s="93" t="s">
        <v>150</v>
      </c>
      <c r="D437" s="94" t="s">
        <v>5489</v>
      </c>
      <c r="E437" s="57" t="s">
        <v>157</v>
      </c>
      <c r="F437" s="33" t="s">
        <v>6150</v>
      </c>
      <c r="G437" s="80">
        <v>45383</v>
      </c>
      <c r="H437" s="80">
        <v>45384</v>
      </c>
      <c r="I437" s="96" t="s">
        <v>124</v>
      </c>
      <c r="J437" s="33" t="s">
        <v>125</v>
      </c>
      <c r="K437" s="97" t="s">
        <v>1143</v>
      </c>
      <c r="L437" s="98" t="s">
        <v>78</v>
      </c>
      <c r="M437" s="33">
        <v>30</v>
      </c>
      <c r="N437" s="34" t="s">
        <v>6490</v>
      </c>
      <c r="O437" s="65">
        <v>45344.50625</v>
      </c>
      <c r="P437" s="35"/>
      <c r="Q437" s="35"/>
      <c r="R437" s="40"/>
      <c r="S437" s="40"/>
      <c r="T437" s="36"/>
      <c r="U437" s="34" t="s">
        <v>6491</v>
      </c>
      <c r="V437" s="34" t="s">
        <v>5489</v>
      </c>
      <c r="W437" s="70" t="s">
        <v>6492</v>
      </c>
      <c r="X437" s="72" t="s">
        <v>132</v>
      </c>
      <c r="Y437" s="72" t="s">
        <v>170</v>
      </c>
    </row>
    <row r="438" ht="409.5" spans="1:25">
      <c r="A438" s="52">
        <v>491</v>
      </c>
      <c r="B438" s="93" t="s">
        <v>117</v>
      </c>
      <c r="C438" s="93" t="s">
        <v>150</v>
      </c>
      <c r="D438" s="94" t="s">
        <v>5489</v>
      </c>
      <c r="E438" s="57" t="s">
        <v>157</v>
      </c>
      <c r="F438" s="33" t="s">
        <v>6150</v>
      </c>
      <c r="G438" s="80">
        <v>45444</v>
      </c>
      <c r="H438" s="80">
        <v>45445</v>
      </c>
      <c r="I438" s="96" t="s">
        <v>124</v>
      </c>
      <c r="J438" s="33" t="s">
        <v>125</v>
      </c>
      <c r="K438" s="97" t="s">
        <v>1143</v>
      </c>
      <c r="L438" s="98" t="s">
        <v>78</v>
      </c>
      <c r="M438" s="33">
        <v>30</v>
      </c>
      <c r="N438" s="34" t="s">
        <v>6490</v>
      </c>
      <c r="O438" s="65">
        <v>45344.50625</v>
      </c>
      <c r="P438" s="35"/>
      <c r="Q438" s="35"/>
      <c r="R438" s="40"/>
      <c r="S438" s="40"/>
      <c r="T438" s="36"/>
      <c r="U438" s="34" t="s">
        <v>6491</v>
      </c>
      <c r="V438" s="34" t="s">
        <v>5489</v>
      </c>
      <c r="W438" s="70" t="s">
        <v>6492</v>
      </c>
      <c r="X438" s="71" t="s">
        <v>132</v>
      </c>
      <c r="Y438" s="71" t="s">
        <v>170</v>
      </c>
    </row>
    <row r="439" ht="409.5" spans="1:25">
      <c r="A439" s="52">
        <v>492</v>
      </c>
      <c r="B439" s="93" t="s">
        <v>117</v>
      </c>
      <c r="C439" s="93" t="s">
        <v>150</v>
      </c>
      <c r="D439" s="94" t="s">
        <v>5489</v>
      </c>
      <c r="E439" s="57" t="s">
        <v>157</v>
      </c>
      <c r="F439" s="33" t="s">
        <v>6150</v>
      </c>
      <c r="G439" s="80">
        <v>45505</v>
      </c>
      <c r="H439" s="80">
        <v>45506</v>
      </c>
      <c r="I439" s="96" t="s">
        <v>124</v>
      </c>
      <c r="J439" s="33" t="s">
        <v>125</v>
      </c>
      <c r="K439" s="97" t="s">
        <v>1143</v>
      </c>
      <c r="L439" s="98" t="s">
        <v>78</v>
      </c>
      <c r="M439" s="33">
        <v>30</v>
      </c>
      <c r="N439" s="34" t="s">
        <v>6493</v>
      </c>
      <c r="O439" s="65">
        <v>45518.5201388889</v>
      </c>
      <c r="P439" s="52"/>
      <c r="Q439" s="52"/>
      <c r="R439" s="100"/>
      <c r="S439" s="100"/>
      <c r="T439" s="100"/>
      <c r="U439" s="70" t="s">
        <v>6494</v>
      </c>
      <c r="V439" s="72" t="s">
        <v>5489</v>
      </c>
      <c r="W439" s="70" t="s">
        <v>6495</v>
      </c>
      <c r="X439" s="72" t="s">
        <v>132</v>
      </c>
      <c r="Y439" s="72" t="s">
        <v>498</v>
      </c>
    </row>
    <row r="440" ht="409.5" spans="1:25">
      <c r="A440" s="52">
        <v>493</v>
      </c>
      <c r="B440" s="93" t="s">
        <v>117</v>
      </c>
      <c r="C440" s="93" t="s">
        <v>150</v>
      </c>
      <c r="D440" s="94" t="s">
        <v>5489</v>
      </c>
      <c r="E440" s="57" t="s">
        <v>157</v>
      </c>
      <c r="F440" s="33" t="s">
        <v>6150</v>
      </c>
      <c r="G440" s="80">
        <v>45566</v>
      </c>
      <c r="H440" s="80">
        <v>45567</v>
      </c>
      <c r="I440" s="96" t="s">
        <v>124</v>
      </c>
      <c r="J440" s="33" t="s">
        <v>125</v>
      </c>
      <c r="K440" s="97" t="s">
        <v>1143</v>
      </c>
      <c r="L440" s="98" t="s">
        <v>78</v>
      </c>
      <c r="M440" s="33">
        <v>30</v>
      </c>
      <c r="N440" s="34" t="s">
        <v>6493</v>
      </c>
      <c r="O440" s="65">
        <v>45518.5201388889</v>
      </c>
      <c r="P440" s="52"/>
      <c r="Q440" s="52"/>
      <c r="R440" s="100"/>
      <c r="S440" s="100"/>
      <c r="T440" s="100"/>
      <c r="U440" s="70" t="s">
        <v>6494</v>
      </c>
      <c r="V440" s="72" t="s">
        <v>5489</v>
      </c>
      <c r="W440" s="70" t="s">
        <v>6495</v>
      </c>
      <c r="X440" s="72" t="s">
        <v>132</v>
      </c>
      <c r="Y440" s="72" t="s">
        <v>498</v>
      </c>
    </row>
    <row r="441" ht="409.5" spans="1:25">
      <c r="A441" s="52">
        <v>494</v>
      </c>
      <c r="B441" s="93" t="s">
        <v>117</v>
      </c>
      <c r="C441" s="93" t="s">
        <v>150</v>
      </c>
      <c r="D441" s="94" t="s">
        <v>5489</v>
      </c>
      <c r="E441" s="57" t="s">
        <v>157</v>
      </c>
      <c r="F441" s="33" t="s">
        <v>6150</v>
      </c>
      <c r="G441" s="80">
        <v>45627</v>
      </c>
      <c r="H441" s="80">
        <v>45628</v>
      </c>
      <c r="I441" s="96" t="s">
        <v>124</v>
      </c>
      <c r="J441" s="33" t="s">
        <v>125</v>
      </c>
      <c r="K441" s="97" t="s">
        <v>1143</v>
      </c>
      <c r="L441" s="98" t="s">
        <v>78</v>
      </c>
      <c r="M441" s="33">
        <v>30</v>
      </c>
      <c r="N441" s="34" t="s">
        <v>6493</v>
      </c>
      <c r="O441" s="65">
        <v>45518.5201388889</v>
      </c>
      <c r="P441" s="52"/>
      <c r="Q441" s="52"/>
      <c r="R441" s="100"/>
      <c r="S441" s="100"/>
      <c r="T441" s="100"/>
      <c r="U441" s="70" t="s">
        <v>6494</v>
      </c>
      <c r="V441" s="72" t="s">
        <v>5489</v>
      </c>
      <c r="W441" s="70" t="s">
        <v>6495</v>
      </c>
      <c r="X441" s="72" t="s">
        <v>132</v>
      </c>
      <c r="Y441" s="72" t="s">
        <v>498</v>
      </c>
    </row>
    <row r="442" ht="36" spans="1:25">
      <c r="A442" s="52">
        <v>495</v>
      </c>
      <c r="B442" s="93" t="s">
        <v>117</v>
      </c>
      <c r="C442" s="93" t="s">
        <v>150</v>
      </c>
      <c r="D442" s="103" t="s">
        <v>4407</v>
      </c>
      <c r="E442" s="57" t="s">
        <v>120</v>
      </c>
      <c r="F442" s="93" t="s">
        <v>6150</v>
      </c>
      <c r="G442" s="80">
        <v>45292</v>
      </c>
      <c r="H442" s="80">
        <v>45323</v>
      </c>
      <c r="I442" s="104" t="s">
        <v>124</v>
      </c>
      <c r="J442" s="34" t="s">
        <v>125</v>
      </c>
      <c r="K442" s="97" t="s">
        <v>1143</v>
      </c>
      <c r="L442" s="98" t="s">
        <v>78</v>
      </c>
      <c r="M442" s="93">
        <v>6</v>
      </c>
      <c r="N442" s="34" t="s">
        <v>5662</v>
      </c>
      <c r="O442" s="65">
        <v>45313.6805555556</v>
      </c>
      <c r="P442" s="35"/>
      <c r="Q442" s="35"/>
      <c r="R442" s="40"/>
      <c r="S442" s="40"/>
      <c r="T442" s="36"/>
      <c r="U442" s="34" t="s">
        <v>5663</v>
      </c>
      <c r="V442" s="34" t="s">
        <v>4407</v>
      </c>
      <c r="W442" s="72" t="s">
        <v>5664</v>
      </c>
      <c r="X442" s="72" t="s">
        <v>132</v>
      </c>
      <c r="Y442" s="72" t="s">
        <v>133</v>
      </c>
    </row>
    <row r="443" ht="36" spans="1:25">
      <c r="A443" s="52">
        <v>496</v>
      </c>
      <c r="B443" s="93" t="s">
        <v>117</v>
      </c>
      <c r="C443" s="93" t="s">
        <v>150</v>
      </c>
      <c r="D443" s="103" t="s">
        <v>4407</v>
      </c>
      <c r="E443" s="57" t="s">
        <v>120</v>
      </c>
      <c r="F443" s="93" t="s">
        <v>6150</v>
      </c>
      <c r="G443" s="80">
        <v>45352</v>
      </c>
      <c r="H443" s="80">
        <v>45383</v>
      </c>
      <c r="I443" s="104" t="s">
        <v>124</v>
      </c>
      <c r="J443" s="34" t="s">
        <v>125</v>
      </c>
      <c r="K443" s="97" t="s">
        <v>1143</v>
      </c>
      <c r="L443" s="98" t="s">
        <v>78</v>
      </c>
      <c r="M443" s="93">
        <v>6</v>
      </c>
      <c r="N443" s="34" t="s">
        <v>5665</v>
      </c>
      <c r="O443" s="65">
        <v>45385.4305555556</v>
      </c>
      <c r="P443" s="35"/>
      <c r="Q443" s="35"/>
      <c r="R443" s="40"/>
      <c r="S443" s="40"/>
      <c r="T443" s="36"/>
      <c r="U443" s="34" t="s">
        <v>5666</v>
      </c>
      <c r="V443" s="34" t="s">
        <v>4407</v>
      </c>
      <c r="W443" s="72" t="s">
        <v>5667</v>
      </c>
      <c r="X443" s="72" t="s">
        <v>132</v>
      </c>
      <c r="Y443" s="72" t="s">
        <v>144</v>
      </c>
    </row>
    <row r="444" ht="36" spans="1:25">
      <c r="A444" s="52">
        <v>497</v>
      </c>
      <c r="B444" s="93" t="s">
        <v>117</v>
      </c>
      <c r="C444" s="93" t="s">
        <v>150</v>
      </c>
      <c r="D444" s="103" t="s">
        <v>4407</v>
      </c>
      <c r="E444" s="57" t="s">
        <v>120</v>
      </c>
      <c r="F444" s="93" t="s">
        <v>6150</v>
      </c>
      <c r="G444" s="80">
        <v>45413</v>
      </c>
      <c r="H444" s="80">
        <v>45444</v>
      </c>
      <c r="I444" s="104" t="s">
        <v>124</v>
      </c>
      <c r="J444" s="34" t="s">
        <v>125</v>
      </c>
      <c r="K444" s="97" t="s">
        <v>1143</v>
      </c>
      <c r="L444" s="98" t="s">
        <v>78</v>
      </c>
      <c r="M444" s="93">
        <v>6</v>
      </c>
      <c r="N444" s="34" t="s">
        <v>5668</v>
      </c>
      <c r="O444" s="65">
        <v>45456.4513888889</v>
      </c>
      <c r="P444" s="52"/>
      <c r="Q444" s="52"/>
      <c r="R444" s="73"/>
      <c r="S444" s="73"/>
      <c r="T444" s="73"/>
      <c r="U444" s="72" t="s">
        <v>5669</v>
      </c>
      <c r="V444" s="72" t="s">
        <v>4407</v>
      </c>
      <c r="W444" s="72" t="s">
        <v>5667</v>
      </c>
      <c r="X444" s="71" t="s">
        <v>132</v>
      </c>
      <c r="Y444" s="71" t="s">
        <v>425</v>
      </c>
    </row>
    <row r="445" ht="36" spans="1:25">
      <c r="A445" s="52">
        <v>498</v>
      </c>
      <c r="B445" s="93" t="s">
        <v>117</v>
      </c>
      <c r="C445" s="93" t="s">
        <v>150</v>
      </c>
      <c r="D445" s="103" t="s">
        <v>4407</v>
      </c>
      <c r="E445" s="57" t="s">
        <v>120</v>
      </c>
      <c r="F445" s="93" t="s">
        <v>6150</v>
      </c>
      <c r="G445" s="80">
        <v>45474</v>
      </c>
      <c r="H445" s="80">
        <v>45505</v>
      </c>
      <c r="I445" s="104" t="s">
        <v>124</v>
      </c>
      <c r="J445" s="34" t="s">
        <v>125</v>
      </c>
      <c r="K445" s="97" t="s">
        <v>1143</v>
      </c>
      <c r="L445" s="98" t="s">
        <v>78</v>
      </c>
      <c r="M445" s="93">
        <v>6</v>
      </c>
      <c r="N445" s="34" t="s">
        <v>5670</v>
      </c>
      <c r="O445" s="65">
        <v>45502.6319444444</v>
      </c>
      <c r="P445" s="52"/>
      <c r="Q445" s="52"/>
      <c r="R445" s="73"/>
      <c r="S445" s="73"/>
      <c r="T445" s="73"/>
      <c r="U445" s="72" t="s">
        <v>5671</v>
      </c>
      <c r="V445" s="72" t="s">
        <v>4407</v>
      </c>
      <c r="W445" s="72" t="s">
        <v>5667</v>
      </c>
      <c r="X445" s="72" t="s">
        <v>132</v>
      </c>
      <c r="Y445" s="72" t="s">
        <v>138</v>
      </c>
    </row>
    <row r="446" ht="36" spans="1:25">
      <c r="A446" s="52">
        <v>499</v>
      </c>
      <c r="B446" s="93" t="s">
        <v>117</v>
      </c>
      <c r="C446" s="93" t="s">
        <v>150</v>
      </c>
      <c r="D446" s="103" t="s">
        <v>4407</v>
      </c>
      <c r="E446" s="57" t="s">
        <v>120</v>
      </c>
      <c r="F446" s="93" t="s">
        <v>6150</v>
      </c>
      <c r="G446" s="80">
        <v>45536</v>
      </c>
      <c r="H446" s="80">
        <v>45566</v>
      </c>
      <c r="I446" s="104" t="s">
        <v>124</v>
      </c>
      <c r="J446" s="34" t="s">
        <v>125</v>
      </c>
      <c r="K446" s="97" t="s">
        <v>1143</v>
      </c>
      <c r="L446" s="98" t="s">
        <v>78</v>
      </c>
      <c r="M446" s="93">
        <v>6</v>
      </c>
      <c r="N446" s="34" t="s">
        <v>5672</v>
      </c>
      <c r="O446" s="65">
        <v>45589.6423611111</v>
      </c>
      <c r="P446" s="52"/>
      <c r="Q446" s="52"/>
      <c r="R446" s="73"/>
      <c r="S446" s="73"/>
      <c r="T446" s="73"/>
      <c r="U446" s="72" t="s">
        <v>5673</v>
      </c>
      <c r="V446" s="72" t="s">
        <v>4407</v>
      </c>
      <c r="W446" s="72" t="s">
        <v>5667</v>
      </c>
      <c r="X446" s="72" t="s">
        <v>132</v>
      </c>
      <c r="Y446" s="72" t="s">
        <v>3620</v>
      </c>
    </row>
    <row r="447" ht="24" spans="1:25">
      <c r="A447" s="52">
        <v>500</v>
      </c>
      <c r="B447" s="93" t="s">
        <v>117</v>
      </c>
      <c r="C447" s="93" t="s">
        <v>150</v>
      </c>
      <c r="D447" s="103" t="s">
        <v>4407</v>
      </c>
      <c r="E447" s="57" t="s">
        <v>120</v>
      </c>
      <c r="F447" s="93" t="s">
        <v>6150</v>
      </c>
      <c r="G447" s="80">
        <v>45597</v>
      </c>
      <c r="H447" s="80">
        <v>45627</v>
      </c>
      <c r="I447" s="104" t="s">
        <v>124</v>
      </c>
      <c r="J447" s="34" t="s">
        <v>125</v>
      </c>
      <c r="K447" s="97" t="s">
        <v>1143</v>
      </c>
      <c r="L447" s="98" t="s">
        <v>78</v>
      </c>
      <c r="M447" s="93">
        <v>6</v>
      </c>
      <c r="N447" s="34"/>
      <c r="O447" s="65"/>
      <c r="P447" s="52"/>
      <c r="Q447" s="52"/>
      <c r="R447" s="73"/>
      <c r="S447" s="73"/>
      <c r="T447" s="73"/>
      <c r="U447" s="72"/>
      <c r="V447" s="72"/>
      <c r="W447" s="72"/>
      <c r="X447" s="72"/>
      <c r="Y447" s="72"/>
    </row>
    <row r="448" ht="36" spans="1:25">
      <c r="A448" s="52">
        <v>501</v>
      </c>
      <c r="B448" s="93" t="s">
        <v>117</v>
      </c>
      <c r="C448" s="93" t="s">
        <v>150</v>
      </c>
      <c r="D448" s="103" t="s">
        <v>4409</v>
      </c>
      <c r="E448" s="54" t="s">
        <v>412</v>
      </c>
      <c r="F448" s="93" t="s">
        <v>6150</v>
      </c>
      <c r="G448" s="80">
        <v>45292</v>
      </c>
      <c r="H448" s="80">
        <v>45323</v>
      </c>
      <c r="I448" s="104" t="s">
        <v>124</v>
      </c>
      <c r="J448" s="34" t="s">
        <v>125</v>
      </c>
      <c r="K448" s="97" t="s">
        <v>1143</v>
      </c>
      <c r="L448" s="98" t="s">
        <v>78</v>
      </c>
      <c r="M448" s="93">
        <v>6</v>
      </c>
      <c r="N448" s="34" t="s">
        <v>5662</v>
      </c>
      <c r="O448" s="65">
        <v>45313.6805555556</v>
      </c>
      <c r="P448" s="35"/>
      <c r="Q448" s="35"/>
      <c r="R448" s="40"/>
      <c r="S448" s="40"/>
      <c r="T448" s="36"/>
      <c r="U448" s="34" t="s">
        <v>5663</v>
      </c>
      <c r="V448" s="34" t="s">
        <v>4409</v>
      </c>
      <c r="W448" s="72" t="s">
        <v>5664</v>
      </c>
      <c r="X448" s="72" t="s">
        <v>132</v>
      </c>
      <c r="Y448" s="72" t="s">
        <v>133</v>
      </c>
    </row>
    <row r="449" ht="36" spans="1:25">
      <c r="A449" s="52">
        <v>502</v>
      </c>
      <c r="B449" s="93" t="s">
        <v>117</v>
      </c>
      <c r="C449" s="93" t="s">
        <v>150</v>
      </c>
      <c r="D449" s="103" t="s">
        <v>4409</v>
      </c>
      <c r="E449" s="54" t="s">
        <v>412</v>
      </c>
      <c r="F449" s="93" t="s">
        <v>6150</v>
      </c>
      <c r="G449" s="80">
        <v>45352</v>
      </c>
      <c r="H449" s="80">
        <v>45383</v>
      </c>
      <c r="I449" s="104" t="s">
        <v>124</v>
      </c>
      <c r="J449" s="34" t="s">
        <v>125</v>
      </c>
      <c r="K449" s="97" t="s">
        <v>1143</v>
      </c>
      <c r="L449" s="98" t="s">
        <v>78</v>
      </c>
      <c r="M449" s="93">
        <v>6</v>
      </c>
      <c r="N449" s="34" t="s">
        <v>5665</v>
      </c>
      <c r="O449" s="65">
        <v>45385.4305555556</v>
      </c>
      <c r="P449" s="35"/>
      <c r="Q449" s="35"/>
      <c r="R449" s="40"/>
      <c r="S449" s="40"/>
      <c r="T449" s="36"/>
      <c r="U449" s="34" t="s">
        <v>5666</v>
      </c>
      <c r="V449" s="34" t="s">
        <v>4409</v>
      </c>
      <c r="W449" s="72" t="s">
        <v>5667</v>
      </c>
      <c r="X449" s="72" t="s">
        <v>132</v>
      </c>
      <c r="Y449" s="72" t="s">
        <v>144</v>
      </c>
    </row>
    <row r="450" ht="36" spans="1:25">
      <c r="A450" s="52">
        <v>503</v>
      </c>
      <c r="B450" s="93" t="s">
        <v>117</v>
      </c>
      <c r="C450" s="93" t="s">
        <v>150</v>
      </c>
      <c r="D450" s="103" t="s">
        <v>4409</v>
      </c>
      <c r="E450" s="54" t="s">
        <v>412</v>
      </c>
      <c r="F450" s="93" t="s">
        <v>6150</v>
      </c>
      <c r="G450" s="80">
        <v>45413</v>
      </c>
      <c r="H450" s="80">
        <v>45444</v>
      </c>
      <c r="I450" s="104" t="s">
        <v>124</v>
      </c>
      <c r="J450" s="34" t="s">
        <v>125</v>
      </c>
      <c r="K450" s="97" t="s">
        <v>1143</v>
      </c>
      <c r="L450" s="98" t="s">
        <v>78</v>
      </c>
      <c r="M450" s="93">
        <v>6</v>
      </c>
      <c r="N450" s="34" t="s">
        <v>5668</v>
      </c>
      <c r="O450" s="65">
        <v>45456.4513888889</v>
      </c>
      <c r="P450" s="52"/>
      <c r="Q450" s="52"/>
      <c r="R450" s="73"/>
      <c r="S450" s="73"/>
      <c r="T450" s="73"/>
      <c r="U450" s="72" t="s">
        <v>5669</v>
      </c>
      <c r="V450" s="72" t="s">
        <v>4409</v>
      </c>
      <c r="W450" s="72" t="s">
        <v>5667</v>
      </c>
      <c r="X450" s="71" t="s">
        <v>132</v>
      </c>
      <c r="Y450" s="71" t="s">
        <v>425</v>
      </c>
    </row>
    <row r="451" ht="36" spans="1:25">
      <c r="A451" s="52">
        <v>504</v>
      </c>
      <c r="B451" s="93" t="s">
        <v>117</v>
      </c>
      <c r="C451" s="93" t="s">
        <v>150</v>
      </c>
      <c r="D451" s="103" t="s">
        <v>4409</v>
      </c>
      <c r="E451" s="54" t="s">
        <v>412</v>
      </c>
      <c r="F451" s="93" t="s">
        <v>6150</v>
      </c>
      <c r="G451" s="80">
        <v>45474</v>
      </c>
      <c r="H451" s="80">
        <v>45505</v>
      </c>
      <c r="I451" s="104" t="s">
        <v>124</v>
      </c>
      <c r="J451" s="34" t="s">
        <v>125</v>
      </c>
      <c r="K451" s="97" t="s">
        <v>1143</v>
      </c>
      <c r="L451" s="98" t="s">
        <v>78</v>
      </c>
      <c r="M451" s="93">
        <v>6</v>
      </c>
      <c r="N451" s="34" t="s">
        <v>5670</v>
      </c>
      <c r="O451" s="65">
        <v>45502.6319444444</v>
      </c>
      <c r="P451" s="52"/>
      <c r="Q451" s="52"/>
      <c r="R451" s="73"/>
      <c r="S451" s="73"/>
      <c r="T451" s="73"/>
      <c r="U451" s="72" t="s">
        <v>5671</v>
      </c>
      <c r="V451" s="72" t="s">
        <v>4409</v>
      </c>
      <c r="W451" s="72" t="s">
        <v>5667</v>
      </c>
      <c r="X451" s="72" t="s">
        <v>132</v>
      </c>
      <c r="Y451" s="72" t="s">
        <v>138</v>
      </c>
    </row>
    <row r="452" ht="36" spans="1:25">
      <c r="A452" s="52">
        <v>505</v>
      </c>
      <c r="B452" s="93" t="s">
        <v>117</v>
      </c>
      <c r="C452" s="93" t="s">
        <v>150</v>
      </c>
      <c r="D452" s="103" t="s">
        <v>4409</v>
      </c>
      <c r="E452" s="54" t="s">
        <v>412</v>
      </c>
      <c r="F452" s="93" t="s">
        <v>6150</v>
      </c>
      <c r="G452" s="80">
        <v>45536</v>
      </c>
      <c r="H452" s="80">
        <v>45566</v>
      </c>
      <c r="I452" s="104" t="s">
        <v>124</v>
      </c>
      <c r="J452" s="34" t="s">
        <v>125</v>
      </c>
      <c r="K452" s="97" t="s">
        <v>1143</v>
      </c>
      <c r="L452" s="98" t="s">
        <v>78</v>
      </c>
      <c r="M452" s="93">
        <v>6</v>
      </c>
      <c r="N452" s="34" t="s">
        <v>5672</v>
      </c>
      <c r="O452" s="65">
        <v>45589.6423611111</v>
      </c>
      <c r="P452" s="52"/>
      <c r="Q452" s="52"/>
      <c r="R452" s="73"/>
      <c r="S452" s="73"/>
      <c r="T452" s="73"/>
      <c r="U452" s="72" t="s">
        <v>5673</v>
      </c>
      <c r="V452" s="72" t="s">
        <v>4409</v>
      </c>
      <c r="W452" s="72" t="s">
        <v>5667</v>
      </c>
      <c r="X452" s="72" t="s">
        <v>132</v>
      </c>
      <c r="Y452" s="72" t="s">
        <v>3620</v>
      </c>
    </row>
    <row r="453" ht="24" spans="1:25">
      <c r="A453" s="52">
        <v>506</v>
      </c>
      <c r="B453" s="93" t="s">
        <v>117</v>
      </c>
      <c r="C453" s="93" t="s">
        <v>150</v>
      </c>
      <c r="D453" s="103" t="s">
        <v>4409</v>
      </c>
      <c r="E453" s="54" t="s">
        <v>412</v>
      </c>
      <c r="F453" s="93" t="s">
        <v>6150</v>
      </c>
      <c r="G453" s="80">
        <v>45597</v>
      </c>
      <c r="H453" s="80">
        <v>45627</v>
      </c>
      <c r="I453" s="104" t="s">
        <v>124</v>
      </c>
      <c r="J453" s="34" t="s">
        <v>125</v>
      </c>
      <c r="K453" s="97" t="s">
        <v>1143</v>
      </c>
      <c r="L453" s="98" t="s">
        <v>78</v>
      </c>
      <c r="M453" s="93">
        <v>6</v>
      </c>
      <c r="N453" s="34"/>
      <c r="O453" s="65"/>
      <c r="P453" s="52"/>
      <c r="Q453" s="52"/>
      <c r="R453" s="73"/>
      <c r="S453" s="73"/>
      <c r="T453" s="73"/>
      <c r="U453" s="72"/>
      <c r="V453" s="72"/>
      <c r="W453" s="72"/>
      <c r="X453" s="72"/>
      <c r="Y453" s="72"/>
    </row>
    <row r="454" ht="94.5" spans="1:25">
      <c r="A454" s="52">
        <v>507</v>
      </c>
      <c r="B454" s="93" t="s">
        <v>117</v>
      </c>
      <c r="C454" s="93" t="s">
        <v>150</v>
      </c>
      <c r="D454" s="103" t="s">
        <v>4606</v>
      </c>
      <c r="E454" s="54" t="s">
        <v>412</v>
      </c>
      <c r="F454" s="93" t="s">
        <v>6150</v>
      </c>
      <c r="G454" s="80">
        <v>45292</v>
      </c>
      <c r="H454" s="81">
        <v>45471</v>
      </c>
      <c r="I454" s="104" t="s">
        <v>124</v>
      </c>
      <c r="J454" s="34" t="s">
        <v>125</v>
      </c>
      <c r="K454" s="97" t="s">
        <v>1143</v>
      </c>
      <c r="L454" s="98" t="s">
        <v>78</v>
      </c>
      <c r="M454" s="93">
        <v>6</v>
      </c>
      <c r="N454" s="34" t="s">
        <v>6496</v>
      </c>
      <c r="O454" s="65">
        <v>45422.6041666667</v>
      </c>
      <c r="P454" s="35"/>
      <c r="Q454" s="35"/>
      <c r="R454" s="40"/>
      <c r="S454" s="40"/>
      <c r="T454" s="36"/>
      <c r="U454" s="34" t="s">
        <v>6497</v>
      </c>
      <c r="V454" s="34" t="s">
        <v>4606</v>
      </c>
      <c r="W454" s="70" t="s">
        <v>6498</v>
      </c>
      <c r="X454" s="72" t="s">
        <v>132</v>
      </c>
      <c r="Y454" s="72" t="s">
        <v>438</v>
      </c>
    </row>
    <row r="455" spans="1:25">
      <c r="A455" s="52">
        <v>508</v>
      </c>
      <c r="B455" s="93" t="s">
        <v>117</v>
      </c>
      <c r="C455" s="93" t="s">
        <v>150</v>
      </c>
      <c r="D455" s="103" t="s">
        <v>4606</v>
      </c>
      <c r="E455" s="54" t="s">
        <v>412</v>
      </c>
      <c r="F455" s="93" t="s">
        <v>6150</v>
      </c>
      <c r="G455" s="80">
        <v>45474</v>
      </c>
      <c r="H455" s="81">
        <v>45627</v>
      </c>
      <c r="I455" s="104" t="s">
        <v>124</v>
      </c>
      <c r="J455" s="34" t="s">
        <v>125</v>
      </c>
      <c r="K455" s="97" t="s">
        <v>1143</v>
      </c>
      <c r="L455" s="98" t="s">
        <v>78</v>
      </c>
      <c r="M455" s="93">
        <v>6</v>
      </c>
      <c r="N455" s="34"/>
      <c r="O455" s="65"/>
      <c r="P455" s="52"/>
      <c r="Q455" s="52"/>
      <c r="R455" s="73"/>
      <c r="S455" s="73"/>
      <c r="T455" s="73"/>
      <c r="U455" s="72"/>
      <c r="V455" s="72"/>
      <c r="W455" s="72"/>
      <c r="X455" s="72"/>
      <c r="Y455" s="72"/>
    </row>
    <row r="456" ht="14.25" spans="1:25">
      <c r="A456" s="52">
        <v>509</v>
      </c>
      <c r="B456" s="93" t="s">
        <v>117</v>
      </c>
      <c r="C456" s="93" t="s">
        <v>150</v>
      </c>
      <c r="D456" s="103" t="s">
        <v>5781</v>
      </c>
      <c r="E456" s="54" t="s">
        <v>412</v>
      </c>
      <c r="F456" s="93" t="s">
        <v>6150</v>
      </c>
      <c r="G456" s="80">
        <v>45292</v>
      </c>
      <c r="H456" s="81">
        <v>45471</v>
      </c>
      <c r="I456" s="104" t="s">
        <v>124</v>
      </c>
      <c r="J456" s="34" t="s">
        <v>125</v>
      </c>
      <c r="K456" s="97" t="s">
        <v>1143</v>
      </c>
      <c r="L456" s="98" t="s">
        <v>78</v>
      </c>
      <c r="M456" s="93">
        <v>3</v>
      </c>
      <c r="N456" s="34"/>
      <c r="O456" s="65"/>
      <c r="P456" s="35"/>
      <c r="Q456" s="35"/>
      <c r="R456" s="40"/>
      <c r="S456" s="40"/>
      <c r="T456" s="36"/>
      <c r="U456" s="34"/>
      <c r="V456" s="34"/>
      <c r="W456" s="72"/>
      <c r="X456" s="72"/>
      <c r="Y456" s="72"/>
    </row>
    <row r="457" spans="1:25">
      <c r="A457" s="52">
        <v>510</v>
      </c>
      <c r="B457" s="93" t="s">
        <v>117</v>
      </c>
      <c r="C457" s="93" t="s">
        <v>150</v>
      </c>
      <c r="D457" s="103" t="s">
        <v>5781</v>
      </c>
      <c r="E457" s="54" t="s">
        <v>412</v>
      </c>
      <c r="F457" s="93" t="s">
        <v>6150</v>
      </c>
      <c r="G457" s="80">
        <v>45474</v>
      </c>
      <c r="H457" s="81">
        <v>45627</v>
      </c>
      <c r="I457" s="104" t="s">
        <v>124</v>
      </c>
      <c r="J457" s="34" t="s">
        <v>125</v>
      </c>
      <c r="K457" s="97" t="s">
        <v>1143</v>
      </c>
      <c r="L457" s="98" t="s">
        <v>78</v>
      </c>
      <c r="M457" s="93">
        <v>3</v>
      </c>
      <c r="N457" s="34"/>
      <c r="O457" s="65"/>
      <c r="P457" s="52"/>
      <c r="Q457" s="52"/>
      <c r="R457" s="73"/>
      <c r="S457" s="73"/>
      <c r="T457" s="73"/>
      <c r="U457" s="72"/>
      <c r="V457" s="72"/>
      <c r="W457" s="72"/>
      <c r="X457" s="72"/>
      <c r="Y457" s="72"/>
    </row>
    <row r="458" ht="14.25" spans="1:25">
      <c r="A458" s="52">
        <v>511</v>
      </c>
      <c r="B458" s="93" t="s">
        <v>117</v>
      </c>
      <c r="C458" s="93" t="s">
        <v>150</v>
      </c>
      <c r="D458" s="103" t="s">
        <v>4421</v>
      </c>
      <c r="E458" s="54" t="s">
        <v>412</v>
      </c>
      <c r="F458" s="93" t="s">
        <v>6150</v>
      </c>
      <c r="G458" s="80">
        <v>45292</v>
      </c>
      <c r="H458" s="81">
        <v>45471</v>
      </c>
      <c r="I458" s="104" t="s">
        <v>124</v>
      </c>
      <c r="J458" s="34" t="s">
        <v>125</v>
      </c>
      <c r="K458" s="97" t="s">
        <v>1143</v>
      </c>
      <c r="L458" s="98" t="s">
        <v>78</v>
      </c>
      <c r="M458" s="93">
        <v>3</v>
      </c>
      <c r="N458" s="34"/>
      <c r="O458" s="65"/>
      <c r="P458" s="35"/>
      <c r="Q458" s="35"/>
      <c r="R458" s="40"/>
      <c r="S458" s="40"/>
      <c r="T458" s="36"/>
      <c r="U458" s="34"/>
      <c r="V458" s="34"/>
      <c r="W458" s="72"/>
      <c r="X458" s="72"/>
      <c r="Y458" s="72"/>
    </row>
    <row r="459" spans="1:25">
      <c r="A459" s="52">
        <v>512</v>
      </c>
      <c r="B459" s="93" t="s">
        <v>117</v>
      </c>
      <c r="C459" s="93" t="s">
        <v>150</v>
      </c>
      <c r="D459" s="103" t="s">
        <v>4421</v>
      </c>
      <c r="E459" s="54" t="s">
        <v>412</v>
      </c>
      <c r="F459" s="93" t="s">
        <v>6150</v>
      </c>
      <c r="G459" s="80">
        <v>45474</v>
      </c>
      <c r="H459" s="81">
        <v>45627</v>
      </c>
      <c r="I459" s="104" t="s">
        <v>124</v>
      </c>
      <c r="J459" s="34" t="s">
        <v>125</v>
      </c>
      <c r="K459" s="97" t="s">
        <v>1143</v>
      </c>
      <c r="L459" s="98" t="s">
        <v>78</v>
      </c>
      <c r="M459" s="93">
        <v>3</v>
      </c>
      <c r="N459" s="34"/>
      <c r="O459" s="65"/>
      <c r="P459" s="52"/>
      <c r="Q459" s="52"/>
      <c r="R459" s="73"/>
      <c r="S459" s="73"/>
      <c r="T459" s="73"/>
      <c r="U459" s="72"/>
      <c r="V459" s="72"/>
      <c r="W459" s="72"/>
      <c r="X459" s="72"/>
      <c r="Y459" s="72"/>
    </row>
    <row r="460" ht="36" spans="1:25">
      <c r="A460" s="52">
        <v>513</v>
      </c>
      <c r="B460" s="93" t="s">
        <v>117</v>
      </c>
      <c r="C460" s="93" t="s">
        <v>150</v>
      </c>
      <c r="D460" s="103" t="s">
        <v>5830</v>
      </c>
      <c r="E460" s="57" t="s">
        <v>412</v>
      </c>
      <c r="F460" s="93" t="s">
        <v>6150</v>
      </c>
      <c r="G460" s="80">
        <v>45292</v>
      </c>
      <c r="H460" s="80">
        <v>45323</v>
      </c>
      <c r="I460" s="104" t="s">
        <v>124</v>
      </c>
      <c r="J460" s="34" t="s">
        <v>125</v>
      </c>
      <c r="K460" s="97" t="s">
        <v>1143</v>
      </c>
      <c r="L460" s="98" t="s">
        <v>78</v>
      </c>
      <c r="M460" s="93">
        <v>3</v>
      </c>
      <c r="N460" s="34" t="s">
        <v>6499</v>
      </c>
      <c r="O460" s="65">
        <v>45315.6479166667</v>
      </c>
      <c r="P460" s="35"/>
      <c r="Q460" s="35"/>
      <c r="R460" s="40"/>
      <c r="S460" s="40"/>
      <c r="T460" s="36"/>
      <c r="U460" s="34" t="s">
        <v>6500</v>
      </c>
      <c r="V460" s="34" t="s">
        <v>5830</v>
      </c>
      <c r="W460" s="72" t="s">
        <v>6501</v>
      </c>
      <c r="X460" s="72" t="s">
        <v>132</v>
      </c>
      <c r="Y460" s="72" t="s">
        <v>133</v>
      </c>
    </row>
    <row r="461" ht="36" spans="1:25">
      <c r="A461" s="52">
        <v>514</v>
      </c>
      <c r="B461" s="93" t="s">
        <v>117</v>
      </c>
      <c r="C461" s="93" t="s">
        <v>150</v>
      </c>
      <c r="D461" s="103" t="s">
        <v>5830</v>
      </c>
      <c r="E461" s="57" t="s">
        <v>412</v>
      </c>
      <c r="F461" s="93" t="s">
        <v>6150</v>
      </c>
      <c r="G461" s="80">
        <v>45352</v>
      </c>
      <c r="H461" s="80">
        <v>45383</v>
      </c>
      <c r="I461" s="104" t="s">
        <v>124</v>
      </c>
      <c r="J461" s="34" t="s">
        <v>125</v>
      </c>
      <c r="K461" s="97" t="s">
        <v>1143</v>
      </c>
      <c r="L461" s="98" t="s">
        <v>78</v>
      </c>
      <c r="M461" s="93">
        <v>3</v>
      </c>
      <c r="N461" s="34" t="s">
        <v>5819</v>
      </c>
      <c r="O461" s="65">
        <v>45385.4826388889</v>
      </c>
      <c r="P461" s="35"/>
      <c r="Q461" s="35"/>
      <c r="R461" s="40"/>
      <c r="S461" s="40"/>
      <c r="T461" s="36"/>
      <c r="U461" s="34" t="s">
        <v>5820</v>
      </c>
      <c r="V461" s="34" t="s">
        <v>5830</v>
      </c>
      <c r="W461" s="72" t="s">
        <v>5821</v>
      </c>
      <c r="X461" s="72" t="s">
        <v>132</v>
      </c>
      <c r="Y461" s="72" t="s">
        <v>144</v>
      </c>
    </row>
    <row r="462" ht="36" spans="1:25">
      <c r="A462" s="52">
        <v>515</v>
      </c>
      <c r="B462" s="93" t="s">
        <v>117</v>
      </c>
      <c r="C462" s="93" t="s">
        <v>150</v>
      </c>
      <c r="D462" s="103" t="s">
        <v>5830</v>
      </c>
      <c r="E462" s="57" t="s">
        <v>412</v>
      </c>
      <c r="F462" s="93" t="s">
        <v>6150</v>
      </c>
      <c r="G462" s="80">
        <v>45413</v>
      </c>
      <c r="H462" s="80">
        <v>45444</v>
      </c>
      <c r="I462" s="104" t="s">
        <v>124</v>
      </c>
      <c r="J462" s="34" t="s">
        <v>125</v>
      </c>
      <c r="K462" s="97" t="s">
        <v>1143</v>
      </c>
      <c r="L462" s="98" t="s">
        <v>78</v>
      </c>
      <c r="M462" s="93">
        <v>3</v>
      </c>
      <c r="N462" s="34" t="s">
        <v>6502</v>
      </c>
      <c r="O462" s="65">
        <v>45455.4270833333</v>
      </c>
      <c r="P462" s="52"/>
      <c r="Q462" s="52"/>
      <c r="R462" s="73"/>
      <c r="S462" s="73"/>
      <c r="T462" s="73"/>
      <c r="U462" s="72" t="s">
        <v>6503</v>
      </c>
      <c r="V462" s="72" t="s">
        <v>5830</v>
      </c>
      <c r="W462" s="72" t="s">
        <v>5821</v>
      </c>
      <c r="X462" s="71" t="s">
        <v>132</v>
      </c>
      <c r="Y462" s="71" t="s">
        <v>425</v>
      </c>
    </row>
    <row r="463" ht="36" spans="1:25">
      <c r="A463" s="52">
        <v>516</v>
      </c>
      <c r="B463" s="93" t="s">
        <v>117</v>
      </c>
      <c r="C463" s="93" t="s">
        <v>150</v>
      </c>
      <c r="D463" s="103" t="s">
        <v>5830</v>
      </c>
      <c r="E463" s="57" t="s">
        <v>412</v>
      </c>
      <c r="F463" s="93" t="s">
        <v>6150</v>
      </c>
      <c r="G463" s="80">
        <v>45474</v>
      </c>
      <c r="H463" s="80">
        <v>45505</v>
      </c>
      <c r="I463" s="104" t="s">
        <v>124</v>
      </c>
      <c r="J463" s="34" t="s">
        <v>125</v>
      </c>
      <c r="K463" s="97" t="s">
        <v>1143</v>
      </c>
      <c r="L463" s="98" t="s">
        <v>78</v>
      </c>
      <c r="M463" s="93">
        <v>3</v>
      </c>
      <c r="N463" s="34" t="s">
        <v>6504</v>
      </c>
      <c r="O463" s="65">
        <v>45485.6770833333</v>
      </c>
      <c r="P463" s="52"/>
      <c r="Q463" s="52"/>
      <c r="R463" s="73"/>
      <c r="S463" s="73"/>
      <c r="T463" s="73"/>
      <c r="U463" s="72" t="s">
        <v>6505</v>
      </c>
      <c r="V463" s="72" t="s">
        <v>5830</v>
      </c>
      <c r="W463" s="72" t="s">
        <v>5821</v>
      </c>
      <c r="X463" s="72" t="s">
        <v>132</v>
      </c>
      <c r="Y463" s="72" t="s">
        <v>138</v>
      </c>
    </row>
    <row r="464" ht="36" spans="1:25">
      <c r="A464" s="52">
        <v>517</v>
      </c>
      <c r="B464" s="93" t="s">
        <v>117</v>
      </c>
      <c r="C464" s="93" t="s">
        <v>150</v>
      </c>
      <c r="D464" s="103" t="s">
        <v>5830</v>
      </c>
      <c r="E464" s="57" t="s">
        <v>412</v>
      </c>
      <c r="F464" s="93" t="s">
        <v>6150</v>
      </c>
      <c r="G464" s="80">
        <v>45536</v>
      </c>
      <c r="H464" s="80">
        <v>45566</v>
      </c>
      <c r="I464" s="104" t="s">
        <v>124</v>
      </c>
      <c r="J464" s="34" t="s">
        <v>125</v>
      </c>
      <c r="K464" s="97" t="s">
        <v>1143</v>
      </c>
      <c r="L464" s="98" t="s">
        <v>78</v>
      </c>
      <c r="M464" s="93">
        <v>3</v>
      </c>
      <c r="N464" s="34" t="s">
        <v>6506</v>
      </c>
      <c r="O464" s="65">
        <v>45559.6145833333</v>
      </c>
      <c r="P464" s="52"/>
      <c r="Q464" s="52"/>
      <c r="R464" s="73"/>
      <c r="S464" s="73"/>
      <c r="T464" s="73"/>
      <c r="U464" s="72" t="s">
        <v>6507</v>
      </c>
      <c r="V464" s="72" t="s">
        <v>5830</v>
      </c>
      <c r="W464" s="72" t="s">
        <v>5821</v>
      </c>
      <c r="X464" s="72" t="s">
        <v>132</v>
      </c>
      <c r="Y464" s="72" t="s">
        <v>149</v>
      </c>
    </row>
    <row r="465" spans="1:25">
      <c r="A465" s="52">
        <v>518</v>
      </c>
      <c r="B465" s="93" t="s">
        <v>117</v>
      </c>
      <c r="C465" s="93" t="s">
        <v>150</v>
      </c>
      <c r="D465" s="103" t="s">
        <v>5830</v>
      </c>
      <c r="E465" s="57" t="s">
        <v>412</v>
      </c>
      <c r="F465" s="93" t="s">
        <v>6150</v>
      </c>
      <c r="G465" s="80">
        <v>45597</v>
      </c>
      <c r="H465" s="80">
        <v>45627</v>
      </c>
      <c r="I465" s="104" t="s">
        <v>124</v>
      </c>
      <c r="J465" s="34" t="s">
        <v>125</v>
      </c>
      <c r="K465" s="97" t="s">
        <v>1143</v>
      </c>
      <c r="L465" s="98" t="s">
        <v>78</v>
      </c>
      <c r="M465" s="93">
        <v>3</v>
      </c>
      <c r="N465" s="34"/>
      <c r="O465" s="65"/>
      <c r="P465" s="52"/>
      <c r="Q465" s="52"/>
      <c r="R465" s="73"/>
      <c r="S465" s="73"/>
      <c r="T465" s="73"/>
      <c r="U465" s="72"/>
      <c r="V465" s="72"/>
      <c r="W465" s="72"/>
      <c r="X465" s="72"/>
      <c r="Y465" s="72"/>
    </row>
    <row r="466" ht="36" spans="1:25">
      <c r="A466" s="52">
        <v>519</v>
      </c>
      <c r="B466" s="93" t="s">
        <v>117</v>
      </c>
      <c r="C466" s="93" t="s">
        <v>150</v>
      </c>
      <c r="D466" s="103" t="s">
        <v>5844</v>
      </c>
      <c r="E466" s="57" t="s">
        <v>412</v>
      </c>
      <c r="F466" s="93" t="s">
        <v>6150</v>
      </c>
      <c r="G466" s="80">
        <v>45292</v>
      </c>
      <c r="H466" s="80">
        <v>45323</v>
      </c>
      <c r="I466" s="104" t="s">
        <v>124</v>
      </c>
      <c r="J466" s="34" t="s">
        <v>125</v>
      </c>
      <c r="K466" s="97" t="s">
        <v>1143</v>
      </c>
      <c r="L466" s="98" t="s">
        <v>78</v>
      </c>
      <c r="M466" s="93">
        <v>3</v>
      </c>
      <c r="N466" s="34" t="s">
        <v>6499</v>
      </c>
      <c r="O466" s="65">
        <v>45315.6479166667</v>
      </c>
      <c r="P466" s="35"/>
      <c r="Q466" s="35"/>
      <c r="R466" s="40"/>
      <c r="S466" s="40"/>
      <c r="T466" s="36"/>
      <c r="U466" s="34" t="s">
        <v>6500</v>
      </c>
      <c r="V466" s="34" t="s">
        <v>5844</v>
      </c>
      <c r="W466" s="72" t="s">
        <v>6501</v>
      </c>
      <c r="X466" s="72" t="s">
        <v>132</v>
      </c>
      <c r="Y466" s="72" t="s">
        <v>133</v>
      </c>
    </row>
    <row r="467" ht="36" spans="1:25">
      <c r="A467" s="52">
        <v>520</v>
      </c>
      <c r="B467" s="93" t="s">
        <v>117</v>
      </c>
      <c r="C467" s="93" t="s">
        <v>150</v>
      </c>
      <c r="D467" s="103" t="s">
        <v>5844</v>
      </c>
      <c r="E467" s="57" t="s">
        <v>412</v>
      </c>
      <c r="F467" s="93" t="s">
        <v>6150</v>
      </c>
      <c r="G467" s="80">
        <v>45352</v>
      </c>
      <c r="H467" s="80">
        <v>45383</v>
      </c>
      <c r="I467" s="104" t="s">
        <v>124</v>
      </c>
      <c r="J467" s="34" t="s">
        <v>125</v>
      </c>
      <c r="K467" s="97" t="s">
        <v>1143</v>
      </c>
      <c r="L467" s="98" t="s">
        <v>78</v>
      </c>
      <c r="M467" s="93">
        <v>3</v>
      </c>
      <c r="N467" s="34" t="s">
        <v>5819</v>
      </c>
      <c r="O467" s="65">
        <v>45385.4826388889</v>
      </c>
      <c r="P467" s="35"/>
      <c r="Q467" s="35"/>
      <c r="R467" s="40"/>
      <c r="S467" s="40"/>
      <c r="T467" s="36"/>
      <c r="U467" s="34" t="s">
        <v>5820</v>
      </c>
      <c r="V467" s="34" t="s">
        <v>5844</v>
      </c>
      <c r="W467" s="72" t="s">
        <v>5821</v>
      </c>
      <c r="X467" s="72" t="s">
        <v>132</v>
      </c>
      <c r="Y467" s="72" t="s">
        <v>144</v>
      </c>
    </row>
    <row r="468" ht="36" spans="1:25">
      <c r="A468" s="52">
        <v>521</v>
      </c>
      <c r="B468" s="93" t="s">
        <v>117</v>
      </c>
      <c r="C468" s="93" t="s">
        <v>150</v>
      </c>
      <c r="D468" s="103" t="s">
        <v>5844</v>
      </c>
      <c r="E468" s="57" t="s">
        <v>412</v>
      </c>
      <c r="F468" s="93" t="s">
        <v>6150</v>
      </c>
      <c r="G468" s="80">
        <v>45413</v>
      </c>
      <c r="H468" s="80">
        <v>45444</v>
      </c>
      <c r="I468" s="104" t="s">
        <v>124</v>
      </c>
      <c r="J468" s="34" t="s">
        <v>125</v>
      </c>
      <c r="K468" s="97" t="s">
        <v>1143</v>
      </c>
      <c r="L468" s="98" t="s">
        <v>78</v>
      </c>
      <c r="M468" s="93">
        <v>3</v>
      </c>
      <c r="N468" s="34" t="s">
        <v>6502</v>
      </c>
      <c r="O468" s="65">
        <v>45455.4270833333</v>
      </c>
      <c r="P468" s="52"/>
      <c r="Q468" s="52"/>
      <c r="R468" s="73"/>
      <c r="S468" s="73"/>
      <c r="T468" s="73"/>
      <c r="U468" s="72" t="s">
        <v>6503</v>
      </c>
      <c r="V468" s="72" t="s">
        <v>5844</v>
      </c>
      <c r="W468" s="72" t="s">
        <v>5821</v>
      </c>
      <c r="X468" s="71" t="s">
        <v>132</v>
      </c>
      <c r="Y468" s="71" t="s">
        <v>425</v>
      </c>
    </row>
    <row r="469" ht="36" spans="1:25">
      <c r="A469" s="52">
        <v>522</v>
      </c>
      <c r="B469" s="93" t="s">
        <v>117</v>
      </c>
      <c r="C469" s="93" t="s">
        <v>150</v>
      </c>
      <c r="D469" s="103" t="s">
        <v>5844</v>
      </c>
      <c r="E469" s="57" t="s">
        <v>412</v>
      </c>
      <c r="F469" s="93" t="s">
        <v>6150</v>
      </c>
      <c r="G469" s="80">
        <v>45474</v>
      </c>
      <c r="H469" s="80">
        <v>45505</v>
      </c>
      <c r="I469" s="104" t="s">
        <v>124</v>
      </c>
      <c r="J469" s="34" t="s">
        <v>125</v>
      </c>
      <c r="K469" s="97" t="s">
        <v>1143</v>
      </c>
      <c r="L469" s="98" t="s">
        <v>78</v>
      </c>
      <c r="M469" s="93">
        <v>3</v>
      </c>
      <c r="N469" s="34" t="s">
        <v>6504</v>
      </c>
      <c r="O469" s="65">
        <v>45485.6770833333</v>
      </c>
      <c r="P469" s="52"/>
      <c r="Q469" s="52"/>
      <c r="R469" s="73"/>
      <c r="S469" s="73"/>
      <c r="T469" s="73"/>
      <c r="U469" s="72" t="s">
        <v>6505</v>
      </c>
      <c r="V469" s="72" t="s">
        <v>5844</v>
      </c>
      <c r="W469" s="72" t="s">
        <v>5821</v>
      </c>
      <c r="X469" s="72" t="s">
        <v>132</v>
      </c>
      <c r="Y469" s="72" t="s">
        <v>138</v>
      </c>
    </row>
    <row r="470" ht="36" spans="1:25">
      <c r="A470" s="52">
        <v>523</v>
      </c>
      <c r="B470" s="93" t="s">
        <v>117</v>
      </c>
      <c r="C470" s="93" t="s">
        <v>150</v>
      </c>
      <c r="D470" s="103" t="s">
        <v>5844</v>
      </c>
      <c r="E470" s="57" t="s">
        <v>412</v>
      </c>
      <c r="F470" s="93" t="s">
        <v>6150</v>
      </c>
      <c r="G470" s="80">
        <v>45536</v>
      </c>
      <c r="H470" s="80">
        <v>45566</v>
      </c>
      <c r="I470" s="104" t="s">
        <v>124</v>
      </c>
      <c r="J470" s="34" t="s">
        <v>125</v>
      </c>
      <c r="K470" s="97" t="s">
        <v>1143</v>
      </c>
      <c r="L470" s="98" t="s">
        <v>78</v>
      </c>
      <c r="M470" s="93">
        <v>3</v>
      </c>
      <c r="N470" s="34" t="s">
        <v>6506</v>
      </c>
      <c r="O470" s="65">
        <v>45559.6145833333</v>
      </c>
      <c r="P470" s="52"/>
      <c r="Q470" s="52"/>
      <c r="R470" s="73"/>
      <c r="S470" s="73"/>
      <c r="T470" s="73"/>
      <c r="U470" s="72" t="s">
        <v>6507</v>
      </c>
      <c r="V470" s="72" t="s">
        <v>5844</v>
      </c>
      <c r="W470" s="72" t="s">
        <v>5821</v>
      </c>
      <c r="X470" s="72" t="s">
        <v>132</v>
      </c>
      <c r="Y470" s="72" t="s">
        <v>149</v>
      </c>
    </row>
    <row r="471" spans="1:25">
      <c r="A471" s="52">
        <v>524</v>
      </c>
      <c r="B471" s="93" t="s">
        <v>117</v>
      </c>
      <c r="C471" s="93" t="s">
        <v>150</v>
      </c>
      <c r="D471" s="103" t="s">
        <v>5844</v>
      </c>
      <c r="E471" s="57" t="s">
        <v>412</v>
      </c>
      <c r="F471" s="93" t="s">
        <v>6150</v>
      </c>
      <c r="G471" s="80">
        <v>45597</v>
      </c>
      <c r="H471" s="80">
        <v>45627</v>
      </c>
      <c r="I471" s="104" t="s">
        <v>124</v>
      </c>
      <c r="J471" s="34" t="s">
        <v>125</v>
      </c>
      <c r="K471" s="97" t="s">
        <v>1143</v>
      </c>
      <c r="L471" s="98" t="s">
        <v>78</v>
      </c>
      <c r="M471" s="93">
        <v>3</v>
      </c>
      <c r="N471" s="34"/>
      <c r="O471" s="65"/>
      <c r="P471" s="52"/>
      <c r="Q471" s="52"/>
      <c r="R471" s="73"/>
      <c r="S471" s="73"/>
      <c r="T471" s="73"/>
      <c r="U471" s="72"/>
      <c r="V471" s="72"/>
      <c r="W471" s="72"/>
      <c r="X471" s="72"/>
      <c r="Y471" s="72"/>
    </row>
    <row r="472" ht="409.5" spans="1:25">
      <c r="A472" s="52">
        <v>525</v>
      </c>
      <c r="B472" s="47" t="s">
        <v>117</v>
      </c>
      <c r="C472" s="47" t="s">
        <v>363</v>
      </c>
      <c r="D472" s="53" t="s">
        <v>5878</v>
      </c>
      <c r="E472" s="54" t="s">
        <v>412</v>
      </c>
      <c r="F472" s="93" t="s">
        <v>6150</v>
      </c>
      <c r="G472" s="80">
        <v>45292</v>
      </c>
      <c r="H472" s="80">
        <v>45352</v>
      </c>
      <c r="I472" s="93" t="s">
        <v>124</v>
      </c>
      <c r="J472" s="34" t="s">
        <v>125</v>
      </c>
      <c r="K472" s="48" t="s">
        <v>1143</v>
      </c>
      <c r="L472" s="107" t="s">
        <v>78</v>
      </c>
      <c r="M472" s="29">
        <v>60</v>
      </c>
      <c r="N472" s="34" t="s">
        <v>6508</v>
      </c>
      <c r="O472" s="65">
        <v>45365.5208333333</v>
      </c>
      <c r="P472" s="35"/>
      <c r="Q472" s="35"/>
      <c r="R472" s="40"/>
      <c r="S472" s="40"/>
      <c r="T472" s="36"/>
      <c r="U472" s="34" t="s">
        <v>6509</v>
      </c>
      <c r="V472" s="34" t="s">
        <v>5878</v>
      </c>
      <c r="W472" s="70" t="s">
        <v>6510</v>
      </c>
      <c r="X472" s="72" t="s">
        <v>132</v>
      </c>
      <c r="Y472" s="72" t="s">
        <v>163</v>
      </c>
    </row>
    <row r="473" ht="409.5" spans="1:25">
      <c r="A473" s="52">
        <v>526</v>
      </c>
      <c r="B473" s="47" t="s">
        <v>117</v>
      </c>
      <c r="C473" s="47" t="s">
        <v>363</v>
      </c>
      <c r="D473" s="53" t="s">
        <v>5878</v>
      </c>
      <c r="E473" s="54" t="s">
        <v>412</v>
      </c>
      <c r="F473" s="93" t="s">
        <v>6150</v>
      </c>
      <c r="G473" s="80">
        <v>45383</v>
      </c>
      <c r="H473" s="80">
        <v>45384</v>
      </c>
      <c r="I473" s="93" t="s">
        <v>124</v>
      </c>
      <c r="J473" s="34" t="s">
        <v>125</v>
      </c>
      <c r="K473" s="48" t="s">
        <v>1143</v>
      </c>
      <c r="L473" s="107" t="s">
        <v>78</v>
      </c>
      <c r="M473" s="29">
        <v>60</v>
      </c>
      <c r="N473" s="34" t="s">
        <v>6508</v>
      </c>
      <c r="O473" s="65">
        <v>45365.5208333333</v>
      </c>
      <c r="P473" s="35"/>
      <c r="Q473" s="35"/>
      <c r="R473" s="40"/>
      <c r="S473" s="40"/>
      <c r="T473" s="36"/>
      <c r="U473" s="34" t="s">
        <v>6509</v>
      </c>
      <c r="V473" s="34" t="s">
        <v>5878</v>
      </c>
      <c r="W473" s="70" t="s">
        <v>6510</v>
      </c>
      <c r="X473" s="72" t="s">
        <v>132</v>
      </c>
      <c r="Y473" s="72" t="s">
        <v>163</v>
      </c>
    </row>
    <row r="474" ht="409.5" spans="1:25">
      <c r="A474" s="52">
        <v>527</v>
      </c>
      <c r="B474" s="47" t="s">
        <v>117</v>
      </c>
      <c r="C474" s="47" t="s">
        <v>363</v>
      </c>
      <c r="D474" s="53" t="s">
        <v>5878</v>
      </c>
      <c r="E474" s="54" t="s">
        <v>412</v>
      </c>
      <c r="F474" s="93" t="s">
        <v>6150</v>
      </c>
      <c r="G474" s="80">
        <v>45413</v>
      </c>
      <c r="H474" s="80">
        <v>45444</v>
      </c>
      <c r="I474" s="93" t="s">
        <v>124</v>
      </c>
      <c r="J474" s="34" t="s">
        <v>125</v>
      </c>
      <c r="K474" s="48" t="s">
        <v>1143</v>
      </c>
      <c r="L474" s="107" t="s">
        <v>78</v>
      </c>
      <c r="M474" s="29">
        <v>60</v>
      </c>
      <c r="N474" s="34" t="s">
        <v>6511</v>
      </c>
      <c r="O474" s="65">
        <v>45469.4201388889</v>
      </c>
      <c r="P474" s="35"/>
      <c r="Q474" s="35"/>
      <c r="R474" s="40"/>
      <c r="S474" s="40"/>
      <c r="T474" s="36"/>
      <c r="U474" s="34" t="s">
        <v>6512</v>
      </c>
      <c r="V474" s="34" t="s">
        <v>5878</v>
      </c>
      <c r="W474" s="70" t="s">
        <v>6513</v>
      </c>
      <c r="X474" s="71" t="s">
        <v>132</v>
      </c>
      <c r="Y474" s="71" t="s">
        <v>425</v>
      </c>
    </row>
    <row r="475" ht="409.5" spans="1:25">
      <c r="A475" s="52">
        <v>528</v>
      </c>
      <c r="B475" s="47" t="s">
        <v>117</v>
      </c>
      <c r="C475" s="47" t="s">
        <v>363</v>
      </c>
      <c r="D475" s="53" t="s">
        <v>5878</v>
      </c>
      <c r="E475" s="54" t="s">
        <v>412</v>
      </c>
      <c r="F475" s="93" t="s">
        <v>6150</v>
      </c>
      <c r="G475" s="80">
        <v>45474</v>
      </c>
      <c r="H475" s="80">
        <v>45506</v>
      </c>
      <c r="I475" s="93" t="s">
        <v>124</v>
      </c>
      <c r="J475" s="34" t="s">
        <v>125</v>
      </c>
      <c r="K475" s="48" t="s">
        <v>1143</v>
      </c>
      <c r="L475" s="107" t="s">
        <v>78</v>
      </c>
      <c r="M475" s="29">
        <v>60</v>
      </c>
      <c r="N475" s="34" t="s">
        <v>6514</v>
      </c>
      <c r="O475" s="65">
        <v>45519.4965277778</v>
      </c>
      <c r="P475" s="52"/>
      <c r="Q475" s="52"/>
      <c r="R475" s="73"/>
      <c r="S475" s="73"/>
      <c r="T475" s="73"/>
      <c r="U475" s="70" t="s">
        <v>6515</v>
      </c>
      <c r="V475" s="72" t="s">
        <v>5878</v>
      </c>
      <c r="W475" s="70" t="s">
        <v>6516</v>
      </c>
      <c r="X475" s="72" t="s">
        <v>132</v>
      </c>
      <c r="Y475" s="72" t="s">
        <v>498</v>
      </c>
    </row>
    <row r="476" ht="409.5" spans="1:25">
      <c r="A476" s="52"/>
      <c r="B476" s="93" t="s">
        <v>117</v>
      </c>
      <c r="C476" s="47" t="s">
        <v>150</v>
      </c>
      <c r="D476" s="53" t="s">
        <v>5886</v>
      </c>
      <c r="E476" s="57" t="s">
        <v>157</v>
      </c>
      <c r="F476" s="93" t="s">
        <v>6150</v>
      </c>
      <c r="G476" s="80">
        <v>45536</v>
      </c>
      <c r="H476" s="80">
        <v>45566</v>
      </c>
      <c r="I476" s="93" t="s">
        <v>124</v>
      </c>
      <c r="J476" s="34" t="s">
        <v>125</v>
      </c>
      <c r="K476" s="48" t="s">
        <v>1143</v>
      </c>
      <c r="L476" s="107" t="s">
        <v>78</v>
      </c>
      <c r="M476" s="29">
        <v>60</v>
      </c>
      <c r="N476" s="34" t="s">
        <v>6517</v>
      </c>
      <c r="O476" s="65">
        <v>45519.4965277778</v>
      </c>
      <c r="P476" s="52"/>
      <c r="Q476" s="52"/>
      <c r="R476" s="73"/>
      <c r="S476" s="73"/>
      <c r="T476" s="73"/>
      <c r="U476" s="70" t="s">
        <v>6518</v>
      </c>
      <c r="V476" s="72" t="s">
        <v>5886</v>
      </c>
      <c r="W476" s="70" t="s">
        <v>6519</v>
      </c>
      <c r="X476" s="72" t="s">
        <v>132</v>
      </c>
      <c r="Y476" s="72" t="s">
        <v>498</v>
      </c>
    </row>
    <row r="477" ht="409.5" spans="1:25">
      <c r="A477" s="52"/>
      <c r="B477" s="93" t="s">
        <v>117</v>
      </c>
      <c r="C477" s="47" t="s">
        <v>150</v>
      </c>
      <c r="D477" s="53" t="s">
        <v>5886</v>
      </c>
      <c r="E477" s="57" t="s">
        <v>157</v>
      </c>
      <c r="F477" s="93" t="s">
        <v>6150</v>
      </c>
      <c r="G477" s="80">
        <v>45597</v>
      </c>
      <c r="H477" s="80">
        <v>45628</v>
      </c>
      <c r="I477" s="93" t="s">
        <v>124</v>
      </c>
      <c r="J477" s="34" t="s">
        <v>125</v>
      </c>
      <c r="K477" s="48" t="s">
        <v>1143</v>
      </c>
      <c r="L477" s="107" t="s">
        <v>78</v>
      </c>
      <c r="M477" s="29">
        <v>60</v>
      </c>
      <c r="N477" s="34" t="s">
        <v>6517</v>
      </c>
      <c r="O477" s="65">
        <v>45519.4965277778</v>
      </c>
      <c r="P477" s="52"/>
      <c r="Q477" s="52"/>
      <c r="R477" s="73"/>
      <c r="S477" s="73"/>
      <c r="T477" s="73"/>
      <c r="U477" s="70" t="s">
        <v>6518</v>
      </c>
      <c r="V477" s="72" t="s">
        <v>5886</v>
      </c>
      <c r="W477" s="70" t="s">
        <v>6519</v>
      </c>
      <c r="X477" s="72" t="s">
        <v>132</v>
      </c>
      <c r="Y477" s="72" t="s">
        <v>498</v>
      </c>
    </row>
    <row r="478" ht="409.5" spans="1:25">
      <c r="A478" s="52">
        <v>529</v>
      </c>
      <c r="B478" s="47" t="s">
        <v>117</v>
      </c>
      <c r="C478" s="47" t="s">
        <v>363</v>
      </c>
      <c r="D478" s="53" t="s">
        <v>5885</v>
      </c>
      <c r="E478" s="54" t="s">
        <v>412</v>
      </c>
      <c r="F478" s="93" t="s">
        <v>6150</v>
      </c>
      <c r="G478" s="80">
        <v>45292</v>
      </c>
      <c r="H478" s="80">
        <v>45352</v>
      </c>
      <c r="I478" s="93" t="s">
        <v>124</v>
      </c>
      <c r="J478" s="34" t="s">
        <v>125</v>
      </c>
      <c r="K478" s="48" t="s">
        <v>1143</v>
      </c>
      <c r="L478" s="107" t="s">
        <v>78</v>
      </c>
      <c r="M478" s="29">
        <v>60</v>
      </c>
      <c r="N478" s="34" t="s">
        <v>6508</v>
      </c>
      <c r="O478" s="65">
        <v>45365.5208333333</v>
      </c>
      <c r="P478" s="35"/>
      <c r="Q478" s="35"/>
      <c r="R478" s="40"/>
      <c r="S478" s="40"/>
      <c r="T478" s="36"/>
      <c r="U478" s="34" t="s">
        <v>6509</v>
      </c>
      <c r="V478" s="34" t="s">
        <v>5885</v>
      </c>
      <c r="W478" s="70" t="s">
        <v>6510</v>
      </c>
      <c r="X478" s="72" t="s">
        <v>132</v>
      </c>
      <c r="Y478" s="72" t="s">
        <v>163</v>
      </c>
    </row>
    <row r="479" ht="409.5" spans="1:25">
      <c r="A479" s="52">
        <v>530</v>
      </c>
      <c r="B479" s="47" t="s">
        <v>117</v>
      </c>
      <c r="C479" s="47" t="s">
        <v>363</v>
      </c>
      <c r="D479" s="53" t="s">
        <v>5885</v>
      </c>
      <c r="E479" s="54" t="s">
        <v>412</v>
      </c>
      <c r="F479" s="93" t="s">
        <v>6150</v>
      </c>
      <c r="G479" s="80">
        <v>45383</v>
      </c>
      <c r="H479" s="80">
        <v>45384</v>
      </c>
      <c r="I479" s="93" t="s">
        <v>124</v>
      </c>
      <c r="J479" s="34" t="s">
        <v>125</v>
      </c>
      <c r="K479" s="48" t="s">
        <v>1143</v>
      </c>
      <c r="L479" s="107" t="s">
        <v>78</v>
      </c>
      <c r="M479" s="29">
        <v>60</v>
      </c>
      <c r="N479" s="34" t="s">
        <v>6508</v>
      </c>
      <c r="O479" s="65">
        <v>45365.5208333333</v>
      </c>
      <c r="P479" s="35"/>
      <c r="Q479" s="35"/>
      <c r="R479" s="40"/>
      <c r="S479" s="40"/>
      <c r="T479" s="36"/>
      <c r="U479" s="34" t="s">
        <v>6509</v>
      </c>
      <c r="V479" s="34" t="s">
        <v>5885</v>
      </c>
      <c r="W479" s="70" t="s">
        <v>6510</v>
      </c>
      <c r="X479" s="72" t="s">
        <v>132</v>
      </c>
      <c r="Y479" s="72" t="s">
        <v>163</v>
      </c>
    </row>
    <row r="480" ht="409.5" spans="1:25">
      <c r="A480" s="52">
        <v>531</v>
      </c>
      <c r="B480" s="47" t="s">
        <v>117</v>
      </c>
      <c r="C480" s="47" t="s">
        <v>363</v>
      </c>
      <c r="D480" s="53" t="s">
        <v>5885</v>
      </c>
      <c r="E480" s="54" t="s">
        <v>412</v>
      </c>
      <c r="F480" s="93" t="s">
        <v>6150</v>
      </c>
      <c r="G480" s="80">
        <v>45413</v>
      </c>
      <c r="H480" s="80">
        <v>45444</v>
      </c>
      <c r="I480" s="93" t="s">
        <v>124</v>
      </c>
      <c r="J480" s="34" t="s">
        <v>125</v>
      </c>
      <c r="K480" s="48" t="s">
        <v>1143</v>
      </c>
      <c r="L480" s="107" t="s">
        <v>78</v>
      </c>
      <c r="M480" s="29">
        <v>60</v>
      </c>
      <c r="N480" s="34" t="s">
        <v>6511</v>
      </c>
      <c r="O480" s="65">
        <v>45469.4201388889</v>
      </c>
      <c r="P480" s="35"/>
      <c r="Q480" s="35"/>
      <c r="R480" s="40"/>
      <c r="S480" s="40"/>
      <c r="T480" s="36"/>
      <c r="U480" s="34" t="s">
        <v>6512</v>
      </c>
      <c r="V480" s="34" t="s">
        <v>5885</v>
      </c>
      <c r="W480" s="70" t="s">
        <v>6513</v>
      </c>
      <c r="X480" s="71" t="s">
        <v>132</v>
      </c>
      <c r="Y480" s="71" t="s">
        <v>425</v>
      </c>
    </row>
    <row r="481" ht="409.5" spans="1:25">
      <c r="A481" s="52">
        <v>532</v>
      </c>
      <c r="B481" s="47" t="s">
        <v>117</v>
      </c>
      <c r="C481" s="47" t="s">
        <v>363</v>
      </c>
      <c r="D481" s="53" t="s">
        <v>5885</v>
      </c>
      <c r="E481" s="54" t="s">
        <v>412</v>
      </c>
      <c r="F481" s="93" t="s">
        <v>6150</v>
      </c>
      <c r="G481" s="80">
        <v>45474</v>
      </c>
      <c r="H481" s="80">
        <v>45506</v>
      </c>
      <c r="I481" s="93" t="s">
        <v>124</v>
      </c>
      <c r="J481" s="34" t="s">
        <v>125</v>
      </c>
      <c r="K481" s="48" t="s">
        <v>1143</v>
      </c>
      <c r="L481" s="107" t="s">
        <v>78</v>
      </c>
      <c r="M481" s="29">
        <v>60</v>
      </c>
      <c r="N481" s="34" t="s">
        <v>6514</v>
      </c>
      <c r="O481" s="65">
        <v>45519.4965277778</v>
      </c>
      <c r="P481" s="52"/>
      <c r="Q481" s="52"/>
      <c r="R481" s="73"/>
      <c r="S481" s="73"/>
      <c r="T481" s="73"/>
      <c r="U481" s="70" t="s">
        <v>6515</v>
      </c>
      <c r="V481" s="72" t="s">
        <v>5885</v>
      </c>
      <c r="W481" s="70" t="s">
        <v>6516</v>
      </c>
      <c r="X481" s="72" t="s">
        <v>132</v>
      </c>
      <c r="Y481" s="72" t="s">
        <v>498</v>
      </c>
    </row>
    <row r="482" ht="409.5" spans="1:25">
      <c r="A482" s="52"/>
      <c r="B482" s="93" t="s">
        <v>117</v>
      </c>
      <c r="C482" s="47" t="s">
        <v>150</v>
      </c>
      <c r="D482" s="53" t="s">
        <v>5886</v>
      </c>
      <c r="E482" s="57" t="s">
        <v>157</v>
      </c>
      <c r="F482" s="93" t="s">
        <v>6150</v>
      </c>
      <c r="G482" s="80">
        <v>45536</v>
      </c>
      <c r="H482" s="80">
        <v>45566</v>
      </c>
      <c r="I482" s="93" t="s">
        <v>124</v>
      </c>
      <c r="J482" s="34" t="s">
        <v>125</v>
      </c>
      <c r="K482" s="48" t="s">
        <v>1143</v>
      </c>
      <c r="L482" s="107" t="s">
        <v>78</v>
      </c>
      <c r="M482" s="29">
        <v>60</v>
      </c>
      <c r="N482" s="34" t="s">
        <v>6517</v>
      </c>
      <c r="O482" s="65">
        <v>45519.4965277778</v>
      </c>
      <c r="P482" s="52"/>
      <c r="Q482" s="52"/>
      <c r="R482" s="73"/>
      <c r="S482" s="73"/>
      <c r="T482" s="73"/>
      <c r="U482" s="70" t="s">
        <v>6518</v>
      </c>
      <c r="V482" s="72" t="s">
        <v>5886</v>
      </c>
      <c r="W482" s="70" t="s">
        <v>6519</v>
      </c>
      <c r="X482" s="72" t="s">
        <v>132</v>
      </c>
      <c r="Y482" s="72" t="s">
        <v>498</v>
      </c>
    </row>
    <row r="483" ht="409.5" spans="1:25">
      <c r="A483" s="52"/>
      <c r="B483" s="93" t="s">
        <v>117</v>
      </c>
      <c r="C483" s="47" t="s">
        <v>150</v>
      </c>
      <c r="D483" s="53" t="s">
        <v>5886</v>
      </c>
      <c r="E483" s="57" t="s">
        <v>157</v>
      </c>
      <c r="F483" s="93" t="s">
        <v>6150</v>
      </c>
      <c r="G483" s="80">
        <v>45597</v>
      </c>
      <c r="H483" s="80">
        <v>45628</v>
      </c>
      <c r="I483" s="93" t="s">
        <v>124</v>
      </c>
      <c r="J483" s="34" t="s">
        <v>125</v>
      </c>
      <c r="K483" s="48" t="s">
        <v>1143</v>
      </c>
      <c r="L483" s="107" t="s">
        <v>78</v>
      </c>
      <c r="M483" s="29">
        <v>60</v>
      </c>
      <c r="N483" s="34" t="s">
        <v>6517</v>
      </c>
      <c r="O483" s="65">
        <v>45519.4965277778</v>
      </c>
      <c r="P483" s="52"/>
      <c r="Q483" s="52"/>
      <c r="R483" s="73"/>
      <c r="S483" s="73"/>
      <c r="T483" s="73"/>
      <c r="U483" s="70" t="s">
        <v>6518</v>
      </c>
      <c r="V483" s="72" t="s">
        <v>5886</v>
      </c>
      <c r="W483" s="70" t="s">
        <v>6519</v>
      </c>
      <c r="X483" s="72" t="s">
        <v>132</v>
      </c>
      <c r="Y483" s="72" t="s">
        <v>498</v>
      </c>
    </row>
    <row r="484" ht="409.5" spans="1:25">
      <c r="A484" s="52">
        <v>533</v>
      </c>
      <c r="B484" s="93" t="s">
        <v>117</v>
      </c>
      <c r="C484" s="47" t="s">
        <v>150</v>
      </c>
      <c r="D484" s="53" t="s">
        <v>5886</v>
      </c>
      <c r="E484" s="57" t="s">
        <v>157</v>
      </c>
      <c r="F484" s="93" t="s">
        <v>6150</v>
      </c>
      <c r="G484" s="80">
        <v>45292</v>
      </c>
      <c r="H484" s="80">
        <v>45352</v>
      </c>
      <c r="I484" s="93" t="s">
        <v>124</v>
      </c>
      <c r="J484" s="34" t="s">
        <v>125</v>
      </c>
      <c r="K484" s="48" t="s">
        <v>1143</v>
      </c>
      <c r="L484" s="107" t="s">
        <v>78</v>
      </c>
      <c r="M484" s="100">
        <v>30</v>
      </c>
      <c r="N484" s="34" t="s">
        <v>6520</v>
      </c>
      <c r="O484" s="65">
        <v>45348.5854166667</v>
      </c>
      <c r="P484" s="35"/>
      <c r="Q484" s="35"/>
      <c r="R484" s="40"/>
      <c r="S484" s="40"/>
      <c r="T484" s="36"/>
      <c r="U484" s="34" t="s">
        <v>6521</v>
      </c>
      <c r="V484" s="34" t="s">
        <v>5886</v>
      </c>
      <c r="W484" s="70" t="s">
        <v>6522</v>
      </c>
      <c r="X484" s="72" t="s">
        <v>132</v>
      </c>
      <c r="Y484" s="72" t="s">
        <v>170</v>
      </c>
    </row>
    <row r="485" ht="409.5" spans="1:25">
      <c r="A485" s="52">
        <v>534</v>
      </c>
      <c r="B485" s="93" t="s">
        <v>117</v>
      </c>
      <c r="C485" s="47" t="s">
        <v>150</v>
      </c>
      <c r="D485" s="53" t="s">
        <v>5886</v>
      </c>
      <c r="E485" s="57" t="s">
        <v>157</v>
      </c>
      <c r="F485" s="93" t="s">
        <v>6150</v>
      </c>
      <c r="G485" s="80">
        <v>45383</v>
      </c>
      <c r="H485" s="80">
        <v>45384</v>
      </c>
      <c r="I485" s="93" t="s">
        <v>124</v>
      </c>
      <c r="J485" s="34" t="s">
        <v>125</v>
      </c>
      <c r="K485" s="48" t="s">
        <v>1143</v>
      </c>
      <c r="L485" s="107" t="s">
        <v>78</v>
      </c>
      <c r="M485" s="100">
        <v>30</v>
      </c>
      <c r="N485" s="34" t="s">
        <v>6520</v>
      </c>
      <c r="O485" s="65">
        <v>45348.5854166667</v>
      </c>
      <c r="P485" s="35"/>
      <c r="Q485" s="35"/>
      <c r="R485" s="40"/>
      <c r="S485" s="40"/>
      <c r="T485" s="36"/>
      <c r="U485" s="34" t="s">
        <v>6521</v>
      </c>
      <c r="V485" s="34" t="s">
        <v>5886</v>
      </c>
      <c r="W485" s="70" t="s">
        <v>6522</v>
      </c>
      <c r="X485" s="72" t="s">
        <v>132</v>
      </c>
      <c r="Y485" s="72" t="s">
        <v>170</v>
      </c>
    </row>
    <row r="486" ht="409.5" spans="1:25">
      <c r="A486" s="52">
        <v>535</v>
      </c>
      <c r="B486" s="93" t="s">
        <v>117</v>
      </c>
      <c r="C486" s="47" t="s">
        <v>150</v>
      </c>
      <c r="D486" s="53" t="s">
        <v>5886</v>
      </c>
      <c r="E486" s="57" t="s">
        <v>157</v>
      </c>
      <c r="F486" s="93" t="s">
        <v>6150</v>
      </c>
      <c r="G486" s="80">
        <v>45413</v>
      </c>
      <c r="H486" s="80">
        <v>45444</v>
      </c>
      <c r="I486" s="93" t="s">
        <v>124</v>
      </c>
      <c r="J486" s="34" t="s">
        <v>125</v>
      </c>
      <c r="K486" s="48" t="s">
        <v>1143</v>
      </c>
      <c r="L486" s="107" t="s">
        <v>78</v>
      </c>
      <c r="M486" s="100">
        <v>30</v>
      </c>
      <c r="N486" s="34" t="s">
        <v>6520</v>
      </c>
      <c r="O486" s="65">
        <v>45348.5854166667</v>
      </c>
      <c r="P486" s="35"/>
      <c r="Q486" s="35"/>
      <c r="R486" s="40"/>
      <c r="S486" s="40"/>
      <c r="T486" s="36"/>
      <c r="U486" s="34" t="s">
        <v>6521</v>
      </c>
      <c r="V486" s="34" t="s">
        <v>5886</v>
      </c>
      <c r="W486" s="70" t="s">
        <v>6522</v>
      </c>
      <c r="X486" s="71" t="s">
        <v>132</v>
      </c>
      <c r="Y486" s="71" t="s">
        <v>170</v>
      </c>
    </row>
    <row r="487" ht="409.5" spans="1:25">
      <c r="A487" s="52">
        <v>536</v>
      </c>
      <c r="B487" s="93" t="s">
        <v>117</v>
      </c>
      <c r="C487" s="47" t="s">
        <v>150</v>
      </c>
      <c r="D487" s="53" t="s">
        <v>5886</v>
      </c>
      <c r="E487" s="57" t="s">
        <v>157</v>
      </c>
      <c r="F487" s="93" t="s">
        <v>6150</v>
      </c>
      <c r="G487" s="80">
        <v>45474</v>
      </c>
      <c r="H487" s="80">
        <v>45506</v>
      </c>
      <c r="I487" s="93" t="s">
        <v>124</v>
      </c>
      <c r="J487" s="34" t="s">
        <v>125</v>
      </c>
      <c r="K487" s="48" t="s">
        <v>1143</v>
      </c>
      <c r="L487" s="107" t="s">
        <v>78</v>
      </c>
      <c r="M487" s="100">
        <v>30</v>
      </c>
      <c r="N487" s="34" t="s">
        <v>6517</v>
      </c>
      <c r="O487" s="65">
        <v>45519.4965277778</v>
      </c>
      <c r="P487" s="52"/>
      <c r="Q487" s="52"/>
      <c r="R487" s="73"/>
      <c r="S487" s="73"/>
      <c r="T487" s="73"/>
      <c r="U487" s="70" t="s">
        <v>6518</v>
      </c>
      <c r="V487" s="72" t="s">
        <v>5886</v>
      </c>
      <c r="W487" s="70" t="s">
        <v>6519</v>
      </c>
      <c r="X487" s="72" t="s">
        <v>132</v>
      </c>
      <c r="Y487" s="72" t="s">
        <v>498</v>
      </c>
    </row>
    <row r="488" ht="409.5" spans="1:25">
      <c r="A488" s="105"/>
      <c r="B488" s="93" t="s">
        <v>117</v>
      </c>
      <c r="C488" s="47" t="s">
        <v>150</v>
      </c>
      <c r="D488" s="53" t="s">
        <v>5886</v>
      </c>
      <c r="E488" s="57" t="s">
        <v>157</v>
      </c>
      <c r="F488" s="93" t="s">
        <v>6150</v>
      </c>
      <c r="G488" s="80">
        <v>45536</v>
      </c>
      <c r="H488" s="80">
        <v>45566</v>
      </c>
      <c r="I488" s="93" t="s">
        <v>124</v>
      </c>
      <c r="J488" s="34" t="s">
        <v>125</v>
      </c>
      <c r="K488" s="48" t="s">
        <v>1143</v>
      </c>
      <c r="L488" s="107" t="s">
        <v>78</v>
      </c>
      <c r="M488" s="100">
        <v>30</v>
      </c>
      <c r="N488" s="34" t="s">
        <v>6517</v>
      </c>
      <c r="O488" s="65">
        <v>45519.4965277778</v>
      </c>
      <c r="P488" s="52"/>
      <c r="Q488" s="52"/>
      <c r="R488" s="73"/>
      <c r="S488" s="73"/>
      <c r="T488" s="73"/>
      <c r="U488" s="70" t="s">
        <v>6518</v>
      </c>
      <c r="V488" s="72" t="s">
        <v>5886</v>
      </c>
      <c r="W488" s="70" t="s">
        <v>6519</v>
      </c>
      <c r="X488" s="72" t="s">
        <v>132</v>
      </c>
      <c r="Y488" s="72" t="s">
        <v>498</v>
      </c>
    </row>
    <row r="489" ht="409.5" spans="1:25">
      <c r="A489" s="106"/>
      <c r="B489" s="93" t="s">
        <v>117</v>
      </c>
      <c r="C489" s="47" t="s">
        <v>150</v>
      </c>
      <c r="D489" s="53" t="s">
        <v>5886</v>
      </c>
      <c r="E489" s="57" t="s">
        <v>157</v>
      </c>
      <c r="F489" s="93" t="s">
        <v>6150</v>
      </c>
      <c r="G489" s="80">
        <v>45597</v>
      </c>
      <c r="H489" s="80">
        <v>45628</v>
      </c>
      <c r="I489" s="93" t="s">
        <v>124</v>
      </c>
      <c r="J489" s="34" t="s">
        <v>125</v>
      </c>
      <c r="K489" s="48" t="s">
        <v>1143</v>
      </c>
      <c r="L489" s="107" t="s">
        <v>78</v>
      </c>
      <c r="M489" s="100">
        <v>30</v>
      </c>
      <c r="N489" s="34" t="s">
        <v>6517</v>
      </c>
      <c r="O489" s="65">
        <v>45519.4965277778</v>
      </c>
      <c r="P489" s="52"/>
      <c r="Q489" s="52"/>
      <c r="R489" s="73"/>
      <c r="S489" s="73"/>
      <c r="T489" s="73"/>
      <c r="U489" s="70" t="s">
        <v>6518</v>
      </c>
      <c r="V489" s="72" t="s">
        <v>5886</v>
      </c>
      <c r="W489" s="70" t="s">
        <v>6519</v>
      </c>
      <c r="X489" s="72" t="s">
        <v>132</v>
      </c>
      <c r="Y489" s="72" t="s">
        <v>498</v>
      </c>
    </row>
    <row r="490" spans="1:25">
      <c r="A490" s="52">
        <v>537</v>
      </c>
      <c r="B490" s="93" t="s">
        <v>117</v>
      </c>
      <c r="C490" s="93" t="s">
        <v>150</v>
      </c>
      <c r="D490" s="58" t="s">
        <v>1756</v>
      </c>
      <c r="E490" s="54" t="s">
        <v>412</v>
      </c>
      <c r="F490" s="93" t="s">
        <v>6150</v>
      </c>
      <c r="G490" s="80">
        <v>45323</v>
      </c>
      <c r="H490" s="81">
        <v>45350</v>
      </c>
      <c r="I490" s="104" t="s">
        <v>124</v>
      </c>
      <c r="J490" s="34" t="s">
        <v>125</v>
      </c>
      <c r="K490" s="97" t="s">
        <v>1143</v>
      </c>
      <c r="L490" s="98" t="s">
        <v>78</v>
      </c>
      <c r="M490" s="52">
        <v>12</v>
      </c>
      <c r="N490" s="34"/>
      <c r="O490" s="65"/>
      <c r="P490" s="35"/>
      <c r="Q490" s="35"/>
      <c r="R490" s="40"/>
      <c r="S490" s="40"/>
      <c r="T490" s="34"/>
      <c r="U490" s="34"/>
      <c r="V490" s="34"/>
      <c r="W490" s="72"/>
      <c r="X490" s="72"/>
      <c r="Y490" s="72"/>
    </row>
    <row r="491" spans="1:26">
      <c r="A491" s="52">
        <v>538</v>
      </c>
      <c r="B491" s="93" t="s">
        <v>117</v>
      </c>
      <c r="C491" s="93" t="s">
        <v>150</v>
      </c>
      <c r="D491" s="58" t="s">
        <v>1756</v>
      </c>
      <c r="E491" s="54" t="s">
        <v>412</v>
      </c>
      <c r="F491" s="93" t="s">
        <v>6150</v>
      </c>
      <c r="G491" s="80">
        <v>45505</v>
      </c>
      <c r="H491" s="81">
        <v>45505</v>
      </c>
      <c r="I491" s="104" t="s">
        <v>124</v>
      </c>
      <c r="J491" s="34" t="s">
        <v>125</v>
      </c>
      <c r="K491" s="97" t="s">
        <v>1143</v>
      </c>
      <c r="L491" s="98" t="s">
        <v>78</v>
      </c>
      <c r="M491" s="52">
        <v>12</v>
      </c>
      <c r="N491" s="34"/>
      <c r="O491" s="65"/>
      <c r="P491" s="52"/>
      <c r="Q491" s="52"/>
      <c r="R491" s="73"/>
      <c r="S491" s="73"/>
      <c r="T491" s="34"/>
      <c r="U491" s="72"/>
      <c r="V491" s="72"/>
      <c r="W491" s="72"/>
      <c r="X491" s="72"/>
      <c r="Y491" s="72"/>
      <c r="Z491" t="s">
        <v>4643</v>
      </c>
    </row>
    <row r="492" spans="1:25">
      <c r="A492" s="52">
        <v>539</v>
      </c>
      <c r="B492" s="93" t="s">
        <v>117</v>
      </c>
      <c r="C492" s="93" t="s">
        <v>150</v>
      </c>
      <c r="D492" s="58" t="s">
        <v>1767</v>
      </c>
      <c r="E492" s="54" t="s">
        <v>412</v>
      </c>
      <c r="F492" s="93" t="s">
        <v>6150</v>
      </c>
      <c r="G492" s="80">
        <v>45323</v>
      </c>
      <c r="H492" s="81">
        <v>45350</v>
      </c>
      <c r="I492" s="104" t="s">
        <v>124</v>
      </c>
      <c r="J492" s="34" t="s">
        <v>125</v>
      </c>
      <c r="K492" s="97" t="s">
        <v>1143</v>
      </c>
      <c r="L492" s="98" t="s">
        <v>78</v>
      </c>
      <c r="M492" s="52">
        <v>12</v>
      </c>
      <c r="N492" s="34"/>
      <c r="O492" s="65"/>
      <c r="P492" s="35"/>
      <c r="Q492" s="35"/>
      <c r="R492" s="40"/>
      <c r="S492" s="40"/>
      <c r="T492" s="34"/>
      <c r="U492" s="34"/>
      <c r="V492" s="34"/>
      <c r="W492" s="72"/>
      <c r="X492" s="72"/>
      <c r="Y492" s="72"/>
    </row>
    <row r="493" spans="1:26">
      <c r="A493" s="52">
        <v>540</v>
      </c>
      <c r="B493" s="93" t="s">
        <v>117</v>
      </c>
      <c r="C493" s="93" t="s">
        <v>150</v>
      </c>
      <c r="D493" s="58" t="s">
        <v>1767</v>
      </c>
      <c r="E493" s="54" t="s">
        <v>412</v>
      </c>
      <c r="F493" s="93" t="s">
        <v>6150</v>
      </c>
      <c r="G493" s="80">
        <v>45505</v>
      </c>
      <c r="H493" s="81">
        <v>45505</v>
      </c>
      <c r="I493" s="104" t="s">
        <v>124</v>
      </c>
      <c r="J493" s="34" t="s">
        <v>125</v>
      </c>
      <c r="K493" s="97" t="s">
        <v>1143</v>
      </c>
      <c r="L493" s="98" t="s">
        <v>78</v>
      </c>
      <c r="M493" s="52">
        <v>12</v>
      </c>
      <c r="N493" s="34"/>
      <c r="O493" s="65"/>
      <c r="P493" s="52"/>
      <c r="Q493" s="52"/>
      <c r="R493" s="73"/>
      <c r="S493" s="73"/>
      <c r="T493" s="34"/>
      <c r="U493" s="72"/>
      <c r="V493" s="72"/>
      <c r="W493" s="72"/>
      <c r="X493" s="72"/>
      <c r="Y493" s="72"/>
      <c r="Z493" t="s">
        <v>4643</v>
      </c>
    </row>
    <row r="494" ht="175.5" spans="1:25">
      <c r="A494" s="52">
        <v>541</v>
      </c>
      <c r="B494" s="60" t="s">
        <v>117</v>
      </c>
      <c r="C494" s="47" t="s">
        <v>363</v>
      </c>
      <c r="D494" s="53" t="s">
        <v>4440</v>
      </c>
      <c r="E494" s="57" t="s">
        <v>412</v>
      </c>
      <c r="F494" s="93" t="s">
        <v>6150</v>
      </c>
      <c r="G494" s="80">
        <v>45292</v>
      </c>
      <c r="H494" s="80">
        <v>45352</v>
      </c>
      <c r="I494" s="93" t="s">
        <v>124</v>
      </c>
      <c r="J494" s="34" t="s">
        <v>125</v>
      </c>
      <c r="K494" s="48" t="s">
        <v>1143</v>
      </c>
      <c r="L494" s="107" t="s">
        <v>78</v>
      </c>
      <c r="M494" s="60">
        <v>18</v>
      </c>
      <c r="N494" s="34" t="s">
        <v>6523</v>
      </c>
      <c r="O494" s="65">
        <v>45365.5208333333</v>
      </c>
      <c r="P494" s="35"/>
      <c r="Q494" s="35"/>
      <c r="R494" s="40"/>
      <c r="S494" s="40"/>
      <c r="T494" s="36"/>
      <c r="U494" s="34" t="s">
        <v>6524</v>
      </c>
      <c r="V494" s="34" t="s">
        <v>4440</v>
      </c>
      <c r="W494" s="70" t="s">
        <v>6525</v>
      </c>
      <c r="X494" s="72" t="s">
        <v>132</v>
      </c>
      <c r="Y494" s="72" t="s">
        <v>163</v>
      </c>
    </row>
    <row r="495" ht="175.5" spans="1:25">
      <c r="A495" s="52">
        <v>542</v>
      </c>
      <c r="B495" s="60" t="s">
        <v>117</v>
      </c>
      <c r="C495" s="47" t="s">
        <v>363</v>
      </c>
      <c r="D495" s="53" t="s">
        <v>4440</v>
      </c>
      <c r="E495" s="57" t="s">
        <v>412</v>
      </c>
      <c r="F495" s="93" t="s">
        <v>6150</v>
      </c>
      <c r="G495" s="80">
        <v>45383</v>
      </c>
      <c r="H495" s="80">
        <v>45384</v>
      </c>
      <c r="I495" s="93" t="s">
        <v>124</v>
      </c>
      <c r="J495" s="34" t="s">
        <v>125</v>
      </c>
      <c r="K495" s="48" t="s">
        <v>1143</v>
      </c>
      <c r="L495" s="107" t="s">
        <v>78</v>
      </c>
      <c r="M495" s="60">
        <v>18</v>
      </c>
      <c r="N495" s="34" t="s">
        <v>6523</v>
      </c>
      <c r="O495" s="65">
        <v>45365.5208333333</v>
      </c>
      <c r="P495" s="35"/>
      <c r="Q495" s="35"/>
      <c r="R495" s="40"/>
      <c r="S495" s="40"/>
      <c r="T495" s="36"/>
      <c r="U495" s="34" t="s">
        <v>6524</v>
      </c>
      <c r="V495" s="34" t="s">
        <v>4440</v>
      </c>
      <c r="W495" s="70" t="s">
        <v>6525</v>
      </c>
      <c r="X495" s="72" t="s">
        <v>132</v>
      </c>
      <c r="Y495" s="72" t="s">
        <v>163</v>
      </c>
    </row>
    <row r="496" ht="36" spans="1:25">
      <c r="A496" s="52">
        <v>543</v>
      </c>
      <c r="B496" s="60" t="s">
        <v>117</v>
      </c>
      <c r="C496" s="47" t="s">
        <v>363</v>
      </c>
      <c r="D496" s="53" t="s">
        <v>4440</v>
      </c>
      <c r="E496" s="57" t="s">
        <v>412</v>
      </c>
      <c r="F496" s="93" t="s">
        <v>6150</v>
      </c>
      <c r="G496" s="80">
        <v>45413</v>
      </c>
      <c r="H496" s="80">
        <v>45444</v>
      </c>
      <c r="I496" s="93" t="s">
        <v>124</v>
      </c>
      <c r="J496" s="34" t="s">
        <v>125</v>
      </c>
      <c r="K496" s="48" t="s">
        <v>1143</v>
      </c>
      <c r="L496" s="107" t="s">
        <v>78</v>
      </c>
      <c r="M496" s="60">
        <v>18</v>
      </c>
      <c r="N496" s="34" t="s">
        <v>6526</v>
      </c>
      <c r="O496" s="65">
        <v>45457.5104166667</v>
      </c>
      <c r="P496" s="52"/>
      <c r="Q496" s="52"/>
      <c r="R496" s="73"/>
      <c r="S496" s="73"/>
      <c r="T496" s="73"/>
      <c r="U496" s="72" t="s">
        <v>6527</v>
      </c>
      <c r="V496" s="72" t="s">
        <v>4440</v>
      </c>
      <c r="W496" s="72" t="s">
        <v>6528</v>
      </c>
      <c r="X496" s="71" t="s">
        <v>132</v>
      </c>
      <c r="Y496" s="71" t="s">
        <v>425</v>
      </c>
    </row>
    <row r="497" ht="36" spans="1:25">
      <c r="A497" s="52">
        <v>544</v>
      </c>
      <c r="B497" s="60" t="s">
        <v>117</v>
      </c>
      <c r="C497" s="47" t="s">
        <v>363</v>
      </c>
      <c r="D497" s="53" t="s">
        <v>4440</v>
      </c>
      <c r="E497" s="57" t="s">
        <v>412</v>
      </c>
      <c r="F497" s="93" t="s">
        <v>6150</v>
      </c>
      <c r="G497" s="80">
        <v>45474</v>
      </c>
      <c r="H497" s="80">
        <v>45506</v>
      </c>
      <c r="I497" s="93" t="s">
        <v>124</v>
      </c>
      <c r="J497" s="34" t="s">
        <v>125</v>
      </c>
      <c r="K497" s="48" t="s">
        <v>1143</v>
      </c>
      <c r="L497" s="107" t="s">
        <v>78</v>
      </c>
      <c r="M497" s="60">
        <v>18</v>
      </c>
      <c r="N497" s="34" t="s">
        <v>6529</v>
      </c>
      <c r="O497" s="65">
        <v>45519.4840277778</v>
      </c>
      <c r="P497" s="52"/>
      <c r="Q497" s="52"/>
      <c r="R497" s="73"/>
      <c r="S497" s="73"/>
      <c r="T497" s="73"/>
      <c r="U497" s="72" t="s">
        <v>6530</v>
      </c>
      <c r="V497" s="72" t="s">
        <v>4440</v>
      </c>
      <c r="W497" s="72" t="s">
        <v>6531</v>
      </c>
      <c r="X497" s="72" t="s">
        <v>132</v>
      </c>
      <c r="Y497" s="72" t="s">
        <v>498</v>
      </c>
    </row>
    <row r="498" ht="36" spans="1:25">
      <c r="A498" s="52"/>
      <c r="B498" s="60" t="s">
        <v>117</v>
      </c>
      <c r="C498" s="47" t="s">
        <v>363</v>
      </c>
      <c r="D498" s="53" t="s">
        <v>4440</v>
      </c>
      <c r="E498" s="57" t="s">
        <v>412</v>
      </c>
      <c r="F498" s="93" t="s">
        <v>6150</v>
      </c>
      <c r="G498" s="80">
        <v>45536</v>
      </c>
      <c r="H498" s="80">
        <v>45566</v>
      </c>
      <c r="I498" s="93" t="s">
        <v>124</v>
      </c>
      <c r="J498" s="34" t="s">
        <v>125</v>
      </c>
      <c r="K498" s="48" t="s">
        <v>1143</v>
      </c>
      <c r="L498" s="107" t="s">
        <v>78</v>
      </c>
      <c r="M498" s="60">
        <v>18</v>
      </c>
      <c r="N498" s="34" t="s">
        <v>6532</v>
      </c>
      <c r="O498" s="65">
        <v>45595.4826388889</v>
      </c>
      <c r="P498" s="52"/>
      <c r="Q498" s="52"/>
      <c r="R498" s="73"/>
      <c r="S498" s="73"/>
      <c r="T498" s="73"/>
      <c r="U498" s="72" t="s">
        <v>6533</v>
      </c>
      <c r="V498" s="72" t="s">
        <v>4440</v>
      </c>
      <c r="W498" s="72" t="s">
        <v>6534</v>
      </c>
      <c r="X498" s="72" t="s">
        <v>132</v>
      </c>
      <c r="Y498" s="72" t="s">
        <v>3620</v>
      </c>
    </row>
    <row r="499" spans="1:25">
      <c r="A499" s="52"/>
      <c r="B499" s="60" t="s">
        <v>117</v>
      </c>
      <c r="C499" s="47" t="s">
        <v>363</v>
      </c>
      <c r="D499" s="53" t="s">
        <v>4440</v>
      </c>
      <c r="E499" s="57" t="s">
        <v>412</v>
      </c>
      <c r="F499" s="93" t="s">
        <v>6150</v>
      </c>
      <c r="G499" s="80">
        <v>45597</v>
      </c>
      <c r="H499" s="80">
        <v>45628</v>
      </c>
      <c r="I499" s="93" t="s">
        <v>124</v>
      </c>
      <c r="J499" s="34" t="s">
        <v>125</v>
      </c>
      <c r="K499" s="48" t="s">
        <v>1143</v>
      </c>
      <c r="L499" s="107" t="s">
        <v>78</v>
      </c>
      <c r="M499" s="60">
        <v>18</v>
      </c>
      <c r="N499" s="34"/>
      <c r="O499" s="65"/>
      <c r="P499" s="52"/>
      <c r="Q499" s="52"/>
      <c r="R499" s="73"/>
      <c r="S499" s="73"/>
      <c r="T499" s="73"/>
      <c r="U499" s="72"/>
      <c r="V499" s="72"/>
      <c r="W499" s="72"/>
      <c r="X499" s="72"/>
      <c r="Y499" s="72"/>
    </row>
    <row r="500" ht="36" spans="1:25">
      <c r="A500" s="52">
        <v>545</v>
      </c>
      <c r="B500" s="60" t="s">
        <v>117</v>
      </c>
      <c r="C500" s="93" t="s">
        <v>150</v>
      </c>
      <c r="D500" s="103" t="s">
        <v>5815</v>
      </c>
      <c r="E500" s="57" t="s">
        <v>412</v>
      </c>
      <c r="F500" s="93" t="s">
        <v>6150</v>
      </c>
      <c r="G500" s="80">
        <v>45292</v>
      </c>
      <c r="H500" s="80">
        <v>45323</v>
      </c>
      <c r="I500" s="104" t="s">
        <v>124</v>
      </c>
      <c r="J500" s="34" t="s">
        <v>125</v>
      </c>
      <c r="K500" s="97" t="s">
        <v>1143</v>
      </c>
      <c r="L500" s="98" t="s">
        <v>78</v>
      </c>
      <c r="M500" s="93">
        <v>3</v>
      </c>
      <c r="N500" s="34" t="s">
        <v>6499</v>
      </c>
      <c r="O500" s="65">
        <v>45315.6479166667</v>
      </c>
      <c r="P500" s="35"/>
      <c r="Q500" s="35"/>
      <c r="R500" s="40"/>
      <c r="S500" s="40"/>
      <c r="T500" s="36"/>
      <c r="U500" s="34" t="s">
        <v>6500</v>
      </c>
      <c r="V500" s="34" t="s">
        <v>5815</v>
      </c>
      <c r="W500" s="72" t="s">
        <v>6501</v>
      </c>
      <c r="X500" s="72" t="s">
        <v>132</v>
      </c>
      <c r="Y500" s="72" t="s">
        <v>133</v>
      </c>
    </row>
    <row r="501" ht="36" spans="1:25">
      <c r="A501" s="52">
        <v>546</v>
      </c>
      <c r="B501" s="60" t="s">
        <v>117</v>
      </c>
      <c r="C501" s="93" t="s">
        <v>150</v>
      </c>
      <c r="D501" s="103" t="s">
        <v>5815</v>
      </c>
      <c r="E501" s="57" t="s">
        <v>412</v>
      </c>
      <c r="F501" s="93" t="s">
        <v>6150</v>
      </c>
      <c r="G501" s="80">
        <v>45352</v>
      </c>
      <c r="H501" s="80">
        <v>45383</v>
      </c>
      <c r="I501" s="104" t="s">
        <v>124</v>
      </c>
      <c r="J501" s="34" t="s">
        <v>125</v>
      </c>
      <c r="K501" s="97" t="s">
        <v>1143</v>
      </c>
      <c r="L501" s="98" t="s">
        <v>78</v>
      </c>
      <c r="M501" s="93">
        <v>3</v>
      </c>
      <c r="N501" s="34" t="s">
        <v>5819</v>
      </c>
      <c r="O501" s="65">
        <v>45385.4826388889</v>
      </c>
      <c r="P501" s="35"/>
      <c r="Q501" s="35"/>
      <c r="R501" s="40"/>
      <c r="S501" s="40"/>
      <c r="T501" s="36"/>
      <c r="U501" s="34" t="s">
        <v>5820</v>
      </c>
      <c r="V501" s="34" t="s">
        <v>5815</v>
      </c>
      <c r="W501" s="72" t="s">
        <v>5821</v>
      </c>
      <c r="X501" s="72" t="s">
        <v>132</v>
      </c>
      <c r="Y501" s="72" t="s">
        <v>144</v>
      </c>
    </row>
    <row r="502" ht="36" spans="1:25">
      <c r="A502" s="52">
        <v>547</v>
      </c>
      <c r="B502" s="60" t="s">
        <v>117</v>
      </c>
      <c r="C502" s="93" t="s">
        <v>150</v>
      </c>
      <c r="D502" s="103" t="s">
        <v>5815</v>
      </c>
      <c r="E502" s="57" t="s">
        <v>412</v>
      </c>
      <c r="F502" s="93" t="s">
        <v>6150</v>
      </c>
      <c r="G502" s="80">
        <v>45413</v>
      </c>
      <c r="H502" s="80">
        <v>45444</v>
      </c>
      <c r="I502" s="104" t="s">
        <v>124</v>
      </c>
      <c r="J502" s="34" t="s">
        <v>125</v>
      </c>
      <c r="K502" s="97" t="s">
        <v>1143</v>
      </c>
      <c r="L502" s="98" t="s">
        <v>78</v>
      </c>
      <c r="M502" s="93">
        <v>3</v>
      </c>
      <c r="N502" s="34" t="s">
        <v>6502</v>
      </c>
      <c r="O502" s="65">
        <v>45455.4270833333</v>
      </c>
      <c r="P502" s="52"/>
      <c r="Q502" s="52"/>
      <c r="R502" s="73"/>
      <c r="S502" s="73"/>
      <c r="T502" s="73"/>
      <c r="U502" s="72" t="s">
        <v>6503</v>
      </c>
      <c r="V502" s="72" t="s">
        <v>5815</v>
      </c>
      <c r="W502" s="72" t="s">
        <v>5821</v>
      </c>
      <c r="X502" s="71" t="s">
        <v>132</v>
      </c>
      <c r="Y502" s="71" t="s">
        <v>425</v>
      </c>
    </row>
    <row r="503" ht="36" spans="1:25">
      <c r="A503" s="52">
        <v>548</v>
      </c>
      <c r="B503" s="60" t="s">
        <v>117</v>
      </c>
      <c r="C503" s="93" t="s">
        <v>150</v>
      </c>
      <c r="D503" s="103" t="s">
        <v>5815</v>
      </c>
      <c r="E503" s="57" t="s">
        <v>412</v>
      </c>
      <c r="F503" s="93" t="s">
        <v>6150</v>
      </c>
      <c r="G503" s="80">
        <v>45474</v>
      </c>
      <c r="H503" s="80">
        <v>45505</v>
      </c>
      <c r="I503" s="104" t="s">
        <v>124</v>
      </c>
      <c r="J503" s="34" t="s">
        <v>125</v>
      </c>
      <c r="K503" s="97" t="s">
        <v>1143</v>
      </c>
      <c r="L503" s="98" t="s">
        <v>78</v>
      </c>
      <c r="M503" s="93">
        <v>3</v>
      </c>
      <c r="N503" s="34" t="s">
        <v>6504</v>
      </c>
      <c r="O503" s="65">
        <v>45485.6770833333</v>
      </c>
      <c r="P503" s="52"/>
      <c r="Q503" s="52"/>
      <c r="R503" s="73"/>
      <c r="S503" s="73"/>
      <c r="T503" s="73"/>
      <c r="U503" s="72" t="s">
        <v>6505</v>
      </c>
      <c r="V503" s="72" t="s">
        <v>5815</v>
      </c>
      <c r="W503" s="72" t="s">
        <v>5821</v>
      </c>
      <c r="X503" s="72" t="s">
        <v>132</v>
      </c>
      <c r="Y503" s="72" t="s">
        <v>138</v>
      </c>
    </row>
    <row r="504" ht="36" spans="1:25">
      <c r="A504" s="52">
        <v>549</v>
      </c>
      <c r="B504" s="60" t="s">
        <v>117</v>
      </c>
      <c r="C504" s="93" t="s">
        <v>150</v>
      </c>
      <c r="D504" s="103" t="s">
        <v>5815</v>
      </c>
      <c r="E504" s="57" t="s">
        <v>412</v>
      </c>
      <c r="F504" s="93" t="s">
        <v>6150</v>
      </c>
      <c r="G504" s="80">
        <v>45536</v>
      </c>
      <c r="H504" s="80">
        <v>45566</v>
      </c>
      <c r="I504" s="104" t="s">
        <v>124</v>
      </c>
      <c r="J504" s="34" t="s">
        <v>125</v>
      </c>
      <c r="K504" s="97" t="s">
        <v>1143</v>
      </c>
      <c r="L504" s="98" t="s">
        <v>78</v>
      </c>
      <c r="M504" s="93">
        <v>3</v>
      </c>
      <c r="N504" s="34" t="s">
        <v>6506</v>
      </c>
      <c r="O504" s="65">
        <v>45559.6145833333</v>
      </c>
      <c r="P504" s="52"/>
      <c r="Q504" s="52"/>
      <c r="R504" s="73"/>
      <c r="S504" s="73"/>
      <c r="T504" s="73"/>
      <c r="U504" s="72" t="s">
        <v>6507</v>
      </c>
      <c r="V504" s="72" t="s">
        <v>5815</v>
      </c>
      <c r="W504" s="72" t="s">
        <v>5821</v>
      </c>
      <c r="X504" s="72" t="s">
        <v>132</v>
      </c>
      <c r="Y504" s="72" t="s">
        <v>149</v>
      </c>
    </row>
    <row r="505" spans="1:25">
      <c r="A505" s="52">
        <v>550</v>
      </c>
      <c r="B505" s="60" t="s">
        <v>117</v>
      </c>
      <c r="C505" s="93" t="s">
        <v>150</v>
      </c>
      <c r="D505" s="103" t="s">
        <v>5815</v>
      </c>
      <c r="E505" s="57" t="s">
        <v>412</v>
      </c>
      <c r="F505" s="93" t="s">
        <v>6150</v>
      </c>
      <c r="G505" s="80">
        <v>45597</v>
      </c>
      <c r="H505" s="80">
        <v>45627</v>
      </c>
      <c r="I505" s="104" t="s">
        <v>124</v>
      </c>
      <c r="J505" s="34" t="s">
        <v>125</v>
      </c>
      <c r="K505" s="97" t="s">
        <v>1143</v>
      </c>
      <c r="L505" s="98" t="s">
        <v>78</v>
      </c>
      <c r="M505" s="93">
        <v>3</v>
      </c>
      <c r="N505" s="34"/>
      <c r="O505" s="65"/>
      <c r="P505" s="52"/>
      <c r="Q505" s="52"/>
      <c r="R505" s="73"/>
      <c r="S505" s="73"/>
      <c r="T505" s="73"/>
      <c r="U505" s="72"/>
      <c r="V505" s="72"/>
      <c r="W505" s="72"/>
      <c r="X505" s="72"/>
      <c r="Y505" s="72"/>
    </row>
  </sheetData>
  <autoFilter ref="A3:Z505">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6535</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4261</v>
      </c>
      <c r="E3" s="24" t="s">
        <v>88</v>
      </c>
      <c r="F3" s="24" t="s">
        <v>4262</v>
      </c>
      <c r="G3" s="26" t="s">
        <v>95</v>
      </c>
      <c r="H3" s="26" t="s">
        <v>96</v>
      </c>
      <c r="I3" s="24" t="s">
        <v>97</v>
      </c>
      <c r="J3" s="24" t="s">
        <v>98</v>
      </c>
      <c r="K3" s="36" t="s">
        <v>99</v>
      </c>
      <c r="L3" s="36" t="s">
        <v>101</v>
      </c>
      <c r="M3" s="24" t="s">
        <v>4625</v>
      </c>
      <c r="N3" s="24" t="s">
        <v>103</v>
      </c>
      <c r="O3" s="24" t="s">
        <v>104</v>
      </c>
      <c r="P3" s="24" t="s">
        <v>105</v>
      </c>
      <c r="Q3" s="24" t="s">
        <v>106</v>
      </c>
      <c r="R3" s="24" t="s">
        <v>107</v>
      </c>
      <c r="S3" s="24" t="s">
        <v>108</v>
      </c>
      <c r="T3" s="24" t="s">
        <v>6536</v>
      </c>
    </row>
    <row r="4" ht="14.25" spans="1:22">
      <c r="A4" s="27">
        <v>1</v>
      </c>
      <c r="B4" s="27" t="s">
        <v>117</v>
      </c>
      <c r="C4" s="28" t="s">
        <v>150</v>
      </c>
      <c r="D4" s="28" t="s">
        <v>151</v>
      </c>
      <c r="E4" s="29" t="s">
        <v>157</v>
      </c>
      <c r="F4" s="27" t="s">
        <v>6537</v>
      </c>
      <c r="G4" s="30">
        <v>45292</v>
      </c>
      <c r="H4" s="30">
        <v>45657</v>
      </c>
      <c r="I4" s="27" t="s">
        <v>124</v>
      </c>
      <c r="J4" s="37" t="s">
        <v>125</v>
      </c>
      <c r="K4" s="37" t="s">
        <v>126</v>
      </c>
      <c r="L4" s="37" t="s">
        <v>6538</v>
      </c>
      <c r="M4" s="27">
        <v>15</v>
      </c>
      <c r="N4" s="34" t="s">
        <v>6539</v>
      </c>
      <c r="O4" s="34" t="s">
        <v>6539</v>
      </c>
      <c r="P4" s="35" t="s">
        <v>6540</v>
      </c>
      <c r="Q4" s="35" t="s">
        <v>6540</v>
      </c>
      <c r="R4" s="40" t="s">
        <v>6540</v>
      </c>
      <c r="S4" s="40" t="s">
        <v>6540</v>
      </c>
      <c r="T4" s="36"/>
      <c r="U4" s="34" t="s">
        <v>6539</v>
      </c>
      <c r="V4" s="34" t="s">
        <v>6539</v>
      </c>
    </row>
    <row r="5" spans="1:20">
      <c r="A5" s="27">
        <v>2</v>
      </c>
      <c r="B5" s="27" t="s">
        <v>117</v>
      </c>
      <c r="C5" s="28" t="s">
        <v>150</v>
      </c>
      <c r="D5" s="28" t="s">
        <v>739</v>
      </c>
      <c r="E5" s="29" t="s">
        <v>247</v>
      </c>
      <c r="F5" s="27" t="s">
        <v>6537</v>
      </c>
      <c r="G5" s="30">
        <v>45292</v>
      </c>
      <c r="H5" s="30">
        <v>45627</v>
      </c>
      <c r="I5" s="27" t="s">
        <v>124</v>
      </c>
      <c r="J5" s="37" t="s">
        <v>125</v>
      </c>
      <c r="K5" s="37" t="s">
        <v>398</v>
      </c>
      <c r="L5" s="37" t="s">
        <v>6541</v>
      </c>
      <c r="M5" s="27">
        <v>39</v>
      </c>
      <c r="N5" s="34" t="s">
        <v>6539</v>
      </c>
      <c r="O5" s="34" t="s">
        <v>6539</v>
      </c>
      <c r="P5" s="35" t="s">
        <v>6540</v>
      </c>
      <c r="Q5" s="35" t="s">
        <v>6540</v>
      </c>
      <c r="R5" s="40" t="s">
        <v>6540</v>
      </c>
      <c r="S5" s="40" t="s">
        <v>6540</v>
      </c>
      <c r="T5" s="41"/>
    </row>
    <row r="6" spans="1:20">
      <c r="A6" s="27">
        <v>3</v>
      </c>
      <c r="B6" s="27" t="s">
        <v>117</v>
      </c>
      <c r="C6" s="28" t="s">
        <v>150</v>
      </c>
      <c r="D6" s="28" t="s">
        <v>750</v>
      </c>
      <c r="E6" s="29" t="s">
        <v>247</v>
      </c>
      <c r="F6" s="27" t="s">
        <v>6537</v>
      </c>
      <c r="G6" s="30">
        <v>45292</v>
      </c>
      <c r="H6" s="30">
        <v>45627</v>
      </c>
      <c r="I6" s="27" t="s">
        <v>124</v>
      </c>
      <c r="J6" s="37" t="s">
        <v>125</v>
      </c>
      <c r="K6" s="37" t="s">
        <v>398</v>
      </c>
      <c r="L6" s="37" t="s">
        <v>6541</v>
      </c>
      <c r="M6" s="27">
        <v>42</v>
      </c>
      <c r="N6" s="34" t="s">
        <v>6539</v>
      </c>
      <c r="O6" s="34" t="s">
        <v>6539</v>
      </c>
      <c r="P6" s="35" t="s">
        <v>6540</v>
      </c>
      <c r="Q6" s="35" t="s">
        <v>6540</v>
      </c>
      <c r="R6" s="40" t="s">
        <v>6540</v>
      </c>
      <c r="S6" s="40" t="s">
        <v>6540</v>
      </c>
      <c r="T6" s="41"/>
    </row>
    <row r="7" spans="1:20">
      <c r="A7" s="27">
        <v>4</v>
      </c>
      <c r="B7" s="27" t="s">
        <v>117</v>
      </c>
      <c r="C7" s="28" t="s">
        <v>150</v>
      </c>
      <c r="D7" s="28" t="s">
        <v>4654</v>
      </c>
      <c r="E7" s="29" t="s">
        <v>157</v>
      </c>
      <c r="F7" s="27" t="s">
        <v>6537</v>
      </c>
      <c r="G7" s="30">
        <v>45292</v>
      </c>
      <c r="H7" s="30">
        <v>45627</v>
      </c>
      <c r="I7" s="27" t="s">
        <v>124</v>
      </c>
      <c r="J7" s="37" t="s">
        <v>125</v>
      </c>
      <c r="K7" s="37" t="s">
        <v>398</v>
      </c>
      <c r="L7" s="37" t="s">
        <v>6541</v>
      </c>
      <c r="M7" s="27">
        <v>15</v>
      </c>
      <c r="N7" s="34" t="s">
        <v>6539</v>
      </c>
      <c r="O7" s="34" t="s">
        <v>6539</v>
      </c>
      <c r="P7" s="35" t="s">
        <v>6540</v>
      </c>
      <c r="Q7" s="35" t="s">
        <v>6540</v>
      </c>
      <c r="R7" s="40" t="s">
        <v>6540</v>
      </c>
      <c r="S7" s="40" t="s">
        <v>6540</v>
      </c>
      <c r="T7" s="41"/>
    </row>
    <row r="8" spans="1:20">
      <c r="A8" s="27">
        <v>5</v>
      </c>
      <c r="B8" s="27" t="s">
        <v>117</v>
      </c>
      <c r="C8" s="28" t="s">
        <v>150</v>
      </c>
      <c r="D8" s="28" t="s">
        <v>784</v>
      </c>
      <c r="E8" s="29" t="s">
        <v>247</v>
      </c>
      <c r="F8" s="27" t="s">
        <v>6537</v>
      </c>
      <c r="G8" s="30">
        <v>45292</v>
      </c>
      <c r="H8" s="30">
        <v>45627</v>
      </c>
      <c r="I8" s="27" t="s">
        <v>124</v>
      </c>
      <c r="J8" s="37" t="s">
        <v>125</v>
      </c>
      <c r="K8" s="37" t="s">
        <v>398</v>
      </c>
      <c r="L8" s="37" t="s">
        <v>6541</v>
      </c>
      <c r="M8" s="27">
        <v>24</v>
      </c>
      <c r="N8" s="34" t="s">
        <v>6539</v>
      </c>
      <c r="O8" s="34" t="s">
        <v>6539</v>
      </c>
      <c r="P8" s="35" t="s">
        <v>6540</v>
      </c>
      <c r="Q8" s="35" t="s">
        <v>6540</v>
      </c>
      <c r="R8" s="40" t="s">
        <v>6540</v>
      </c>
      <c r="S8" s="40" t="s">
        <v>6540</v>
      </c>
      <c r="T8" s="41"/>
    </row>
    <row r="9" spans="1:20">
      <c r="A9" s="27">
        <v>6</v>
      </c>
      <c r="B9" s="27" t="s">
        <v>117</v>
      </c>
      <c r="C9" s="28" t="s">
        <v>150</v>
      </c>
      <c r="D9" s="28" t="s">
        <v>798</v>
      </c>
      <c r="E9" s="31" t="s">
        <v>797</v>
      </c>
      <c r="F9" s="27" t="s">
        <v>6537</v>
      </c>
      <c r="G9" s="30">
        <v>45292</v>
      </c>
      <c r="H9" s="30">
        <v>45627</v>
      </c>
      <c r="I9" s="27" t="s">
        <v>124</v>
      </c>
      <c r="J9" s="37" t="s">
        <v>125</v>
      </c>
      <c r="K9" s="37" t="s">
        <v>398</v>
      </c>
      <c r="L9" s="37" t="s">
        <v>6541</v>
      </c>
      <c r="M9" s="27">
        <v>3</v>
      </c>
      <c r="N9" s="34" t="s">
        <v>6539</v>
      </c>
      <c r="O9" s="34" t="s">
        <v>6539</v>
      </c>
      <c r="P9" s="35" t="s">
        <v>6540</v>
      </c>
      <c r="Q9" s="35" t="s">
        <v>6540</v>
      </c>
      <c r="R9" s="40" t="s">
        <v>6540</v>
      </c>
      <c r="S9" s="40" t="s">
        <v>6540</v>
      </c>
      <c r="T9" s="41"/>
    </row>
    <row r="10" spans="1:20">
      <c r="A10" s="27">
        <v>7</v>
      </c>
      <c r="B10" s="27" t="s">
        <v>117</v>
      </c>
      <c r="C10" s="28" t="s">
        <v>150</v>
      </c>
      <c r="D10" s="28" t="s">
        <v>825</v>
      </c>
      <c r="E10" s="29" t="s">
        <v>247</v>
      </c>
      <c r="F10" s="27" t="s">
        <v>6537</v>
      </c>
      <c r="G10" s="30">
        <v>45292</v>
      </c>
      <c r="H10" s="30">
        <v>45627</v>
      </c>
      <c r="I10" s="27" t="s">
        <v>124</v>
      </c>
      <c r="J10" s="37" t="s">
        <v>125</v>
      </c>
      <c r="K10" s="37" t="s">
        <v>398</v>
      </c>
      <c r="L10" s="37" t="s">
        <v>6541</v>
      </c>
      <c r="M10" s="27">
        <v>3</v>
      </c>
      <c r="N10" s="34" t="s">
        <v>6539</v>
      </c>
      <c r="O10" s="34" t="s">
        <v>6539</v>
      </c>
      <c r="P10" s="35" t="s">
        <v>6540</v>
      </c>
      <c r="Q10" s="35" t="s">
        <v>6540</v>
      </c>
      <c r="R10" s="40" t="s">
        <v>6540</v>
      </c>
      <c r="S10" s="40" t="s">
        <v>6540</v>
      </c>
      <c r="T10" s="41"/>
    </row>
    <row r="11" spans="1:20">
      <c r="A11" s="27">
        <v>8</v>
      </c>
      <c r="B11" s="27" t="s">
        <v>117</v>
      </c>
      <c r="C11" s="28" t="s">
        <v>150</v>
      </c>
      <c r="D11" s="28" t="s">
        <v>4289</v>
      </c>
      <c r="E11" s="29" t="s">
        <v>247</v>
      </c>
      <c r="F11" s="27" t="s">
        <v>6537</v>
      </c>
      <c r="G11" s="30">
        <v>45292</v>
      </c>
      <c r="H11" s="30">
        <v>45627</v>
      </c>
      <c r="I11" s="27" t="s">
        <v>124</v>
      </c>
      <c r="J11" s="37" t="s">
        <v>125</v>
      </c>
      <c r="K11" s="37" t="s">
        <v>398</v>
      </c>
      <c r="L11" s="37" t="s">
        <v>6541</v>
      </c>
      <c r="M11" s="27">
        <v>18</v>
      </c>
      <c r="N11" s="34" t="s">
        <v>6539</v>
      </c>
      <c r="O11" s="34" t="s">
        <v>6539</v>
      </c>
      <c r="P11" s="35" t="s">
        <v>6540</v>
      </c>
      <c r="Q11" s="35" t="s">
        <v>6540</v>
      </c>
      <c r="R11" s="40" t="s">
        <v>6540</v>
      </c>
      <c r="S11" s="40" t="s">
        <v>6540</v>
      </c>
      <c r="T11" s="41"/>
    </row>
    <row r="12" spans="1:20">
      <c r="A12" s="27">
        <v>9</v>
      </c>
      <c r="B12" s="27" t="s">
        <v>117</v>
      </c>
      <c r="C12" s="28" t="s">
        <v>150</v>
      </c>
      <c r="D12" s="28" t="s">
        <v>836</v>
      </c>
      <c r="E12" s="29" t="s">
        <v>247</v>
      </c>
      <c r="F12" s="27" t="s">
        <v>6537</v>
      </c>
      <c r="G12" s="30">
        <v>45292</v>
      </c>
      <c r="H12" s="30">
        <v>45627</v>
      </c>
      <c r="I12" s="27" t="s">
        <v>124</v>
      </c>
      <c r="J12" s="37" t="s">
        <v>125</v>
      </c>
      <c r="K12" s="37" t="s">
        <v>398</v>
      </c>
      <c r="L12" s="37" t="s">
        <v>6541</v>
      </c>
      <c r="M12" s="27">
        <v>24</v>
      </c>
      <c r="N12" s="34" t="s">
        <v>6539</v>
      </c>
      <c r="O12" s="34" t="s">
        <v>6539</v>
      </c>
      <c r="P12" s="35" t="s">
        <v>6540</v>
      </c>
      <c r="Q12" s="35" t="s">
        <v>6540</v>
      </c>
      <c r="R12" s="40" t="s">
        <v>6540</v>
      </c>
      <c r="S12" s="40" t="s">
        <v>6540</v>
      </c>
      <c r="T12" s="41"/>
    </row>
    <row r="13" spans="1:20">
      <c r="A13" s="27">
        <v>10</v>
      </c>
      <c r="B13" s="27" t="s">
        <v>117</v>
      </c>
      <c r="C13" s="28" t="s">
        <v>150</v>
      </c>
      <c r="D13" s="28" t="s">
        <v>4285</v>
      </c>
      <c r="E13" s="29" t="s">
        <v>157</v>
      </c>
      <c r="F13" s="27" t="s">
        <v>6537</v>
      </c>
      <c r="G13" s="30">
        <v>45292</v>
      </c>
      <c r="H13" s="30">
        <v>45627</v>
      </c>
      <c r="I13" s="27" t="s">
        <v>124</v>
      </c>
      <c r="J13" s="37" t="s">
        <v>125</v>
      </c>
      <c r="K13" s="37" t="s">
        <v>398</v>
      </c>
      <c r="L13" s="37" t="s">
        <v>6541</v>
      </c>
      <c r="M13" s="38">
        <v>30</v>
      </c>
      <c r="N13" s="34" t="s">
        <v>6539</v>
      </c>
      <c r="O13" s="34" t="s">
        <v>6539</v>
      </c>
      <c r="P13" s="35" t="s">
        <v>6540</v>
      </c>
      <c r="Q13" s="35" t="s">
        <v>6540</v>
      </c>
      <c r="R13" s="40" t="s">
        <v>6540</v>
      </c>
      <c r="S13" s="40" t="s">
        <v>6540</v>
      </c>
      <c r="T13" s="41"/>
    </row>
    <row r="14" spans="1:20">
      <c r="A14" s="27">
        <v>11</v>
      </c>
      <c r="B14" s="27" t="s">
        <v>117</v>
      </c>
      <c r="C14" s="28" t="s">
        <v>150</v>
      </c>
      <c r="D14" s="28" t="s">
        <v>4680</v>
      </c>
      <c r="E14" s="29" t="s">
        <v>157</v>
      </c>
      <c r="F14" s="27" t="s">
        <v>6537</v>
      </c>
      <c r="G14" s="30">
        <v>45292</v>
      </c>
      <c r="H14" s="30">
        <v>45627</v>
      </c>
      <c r="I14" s="27" t="s">
        <v>124</v>
      </c>
      <c r="J14" s="37" t="s">
        <v>125</v>
      </c>
      <c r="K14" s="37" t="s">
        <v>398</v>
      </c>
      <c r="L14" s="37" t="s">
        <v>6541</v>
      </c>
      <c r="M14" s="38">
        <v>21</v>
      </c>
      <c r="N14" s="34" t="s">
        <v>6539</v>
      </c>
      <c r="O14" s="34" t="s">
        <v>6539</v>
      </c>
      <c r="P14" s="35" t="s">
        <v>6540</v>
      </c>
      <c r="Q14" s="35" t="s">
        <v>6540</v>
      </c>
      <c r="R14" s="40" t="s">
        <v>6540</v>
      </c>
      <c r="S14" s="40" t="s">
        <v>6540</v>
      </c>
      <c r="T14" s="41"/>
    </row>
    <row r="15" spans="1:20">
      <c r="A15" s="27">
        <v>12</v>
      </c>
      <c r="B15" s="27" t="s">
        <v>117</v>
      </c>
      <c r="C15" s="28" t="s">
        <v>150</v>
      </c>
      <c r="D15" s="28" t="s">
        <v>881</v>
      </c>
      <c r="E15" s="29" t="s">
        <v>247</v>
      </c>
      <c r="F15" s="27" t="s">
        <v>6537</v>
      </c>
      <c r="G15" s="30">
        <v>45292</v>
      </c>
      <c r="H15" s="30">
        <v>45627</v>
      </c>
      <c r="I15" s="27" t="s">
        <v>124</v>
      </c>
      <c r="J15" s="37" t="s">
        <v>125</v>
      </c>
      <c r="K15" s="37" t="s">
        <v>398</v>
      </c>
      <c r="L15" s="37" t="s">
        <v>6541</v>
      </c>
      <c r="M15" s="38">
        <v>15</v>
      </c>
      <c r="N15" s="34" t="s">
        <v>6539</v>
      </c>
      <c r="O15" s="34" t="s">
        <v>6539</v>
      </c>
      <c r="P15" s="35" t="s">
        <v>6540</v>
      </c>
      <c r="Q15" s="35" t="s">
        <v>6540</v>
      </c>
      <c r="R15" s="40" t="s">
        <v>6540</v>
      </c>
      <c r="S15" s="40" t="s">
        <v>6540</v>
      </c>
      <c r="T15" s="41"/>
    </row>
    <row r="16" spans="1:20">
      <c r="A16" s="27">
        <v>13</v>
      </c>
      <c r="B16" s="27" t="s">
        <v>117</v>
      </c>
      <c r="C16" s="28" t="s">
        <v>150</v>
      </c>
      <c r="D16" s="28" t="s">
        <v>4281</v>
      </c>
      <c r="E16" s="29" t="s">
        <v>157</v>
      </c>
      <c r="F16" s="27" t="s">
        <v>6537</v>
      </c>
      <c r="G16" s="30">
        <v>45292</v>
      </c>
      <c r="H16" s="30">
        <v>45627</v>
      </c>
      <c r="I16" s="27" t="s">
        <v>124</v>
      </c>
      <c r="J16" s="37" t="s">
        <v>125</v>
      </c>
      <c r="K16" s="37" t="s">
        <v>398</v>
      </c>
      <c r="L16" s="37" t="s">
        <v>6541</v>
      </c>
      <c r="M16" s="38">
        <v>48</v>
      </c>
      <c r="N16" s="34" t="s">
        <v>6539</v>
      </c>
      <c r="O16" s="34" t="s">
        <v>6539</v>
      </c>
      <c r="P16" s="35" t="s">
        <v>6540</v>
      </c>
      <c r="Q16" s="35" t="s">
        <v>6540</v>
      </c>
      <c r="R16" s="40" t="s">
        <v>6540</v>
      </c>
      <c r="S16" s="40" t="s">
        <v>6540</v>
      </c>
      <c r="T16" s="41"/>
    </row>
    <row r="17" spans="1:20">
      <c r="A17" s="27">
        <v>14</v>
      </c>
      <c r="B17" s="27" t="s">
        <v>117</v>
      </c>
      <c r="C17" s="28" t="s">
        <v>363</v>
      </c>
      <c r="D17" s="28" t="s">
        <v>718</v>
      </c>
      <c r="E17" s="29" t="s">
        <v>157</v>
      </c>
      <c r="F17" s="27" t="s">
        <v>6537</v>
      </c>
      <c r="G17" s="30">
        <v>45292</v>
      </c>
      <c r="H17" s="30">
        <v>45627</v>
      </c>
      <c r="I17" s="27" t="s">
        <v>124</v>
      </c>
      <c r="J17" s="37" t="s">
        <v>125</v>
      </c>
      <c r="K17" s="37" t="s">
        <v>398</v>
      </c>
      <c r="L17" s="37" t="s">
        <v>6541</v>
      </c>
      <c r="M17" s="38">
        <v>33</v>
      </c>
      <c r="N17" s="34" t="s">
        <v>6539</v>
      </c>
      <c r="O17" s="34" t="s">
        <v>6539</v>
      </c>
      <c r="P17" s="35" t="s">
        <v>6540</v>
      </c>
      <c r="Q17" s="35" t="s">
        <v>6540</v>
      </c>
      <c r="R17" s="40" t="s">
        <v>6540</v>
      </c>
      <c r="S17" s="40" t="s">
        <v>6540</v>
      </c>
      <c r="T17" s="41"/>
    </row>
    <row r="18" spans="1:20">
      <c r="A18" s="27">
        <v>15</v>
      </c>
      <c r="B18" s="27" t="s">
        <v>117</v>
      </c>
      <c r="C18" s="28" t="s">
        <v>363</v>
      </c>
      <c r="D18" s="28" t="s">
        <v>723</v>
      </c>
      <c r="E18" s="29" t="s">
        <v>157</v>
      </c>
      <c r="F18" s="27" t="s">
        <v>6537</v>
      </c>
      <c r="G18" s="30">
        <v>45292</v>
      </c>
      <c r="H18" s="30">
        <v>45627</v>
      </c>
      <c r="I18" s="27" t="s">
        <v>124</v>
      </c>
      <c r="J18" s="37" t="s">
        <v>125</v>
      </c>
      <c r="K18" s="37" t="s">
        <v>398</v>
      </c>
      <c r="L18" s="37" t="s">
        <v>6541</v>
      </c>
      <c r="M18" s="38">
        <v>33</v>
      </c>
      <c r="N18" s="34" t="s">
        <v>6539</v>
      </c>
      <c r="O18" s="34" t="s">
        <v>6539</v>
      </c>
      <c r="P18" s="35" t="s">
        <v>6540</v>
      </c>
      <c r="Q18" s="35" t="s">
        <v>6540</v>
      </c>
      <c r="R18" s="40" t="s">
        <v>6540</v>
      </c>
      <c r="S18" s="40" t="s">
        <v>6540</v>
      </c>
      <c r="T18" s="41"/>
    </row>
    <row r="19" spans="1:20">
      <c r="A19" s="27">
        <v>16</v>
      </c>
      <c r="B19" s="27" t="s">
        <v>117</v>
      </c>
      <c r="C19" s="28" t="s">
        <v>363</v>
      </c>
      <c r="D19" s="28" t="s">
        <v>699</v>
      </c>
      <c r="E19" s="29" t="s">
        <v>247</v>
      </c>
      <c r="F19" s="27" t="s">
        <v>6537</v>
      </c>
      <c r="G19" s="30">
        <v>45292</v>
      </c>
      <c r="H19" s="30">
        <v>45627</v>
      </c>
      <c r="I19" s="27" t="s">
        <v>124</v>
      </c>
      <c r="J19" s="37" t="s">
        <v>125</v>
      </c>
      <c r="K19" s="37" t="s">
        <v>398</v>
      </c>
      <c r="L19" s="37" t="s">
        <v>6541</v>
      </c>
      <c r="M19" s="38">
        <v>15</v>
      </c>
      <c r="N19" s="34" t="s">
        <v>6539</v>
      </c>
      <c r="O19" s="34" t="s">
        <v>6539</v>
      </c>
      <c r="P19" s="35" t="s">
        <v>6540</v>
      </c>
      <c r="Q19" s="35" t="s">
        <v>6540</v>
      </c>
      <c r="R19" s="40" t="s">
        <v>6540</v>
      </c>
      <c r="S19" s="40" t="s">
        <v>6540</v>
      </c>
      <c r="T19" s="41"/>
    </row>
    <row r="20" spans="1:20">
      <c r="A20" s="27">
        <v>17</v>
      </c>
      <c r="B20" s="27" t="s">
        <v>117</v>
      </c>
      <c r="C20" s="28" t="s">
        <v>363</v>
      </c>
      <c r="D20" s="28" t="s">
        <v>4273</v>
      </c>
      <c r="E20" s="29" t="s">
        <v>157</v>
      </c>
      <c r="F20" s="27" t="s">
        <v>6537</v>
      </c>
      <c r="G20" s="30">
        <v>45292</v>
      </c>
      <c r="H20" s="30">
        <v>45627</v>
      </c>
      <c r="I20" s="27" t="s">
        <v>124</v>
      </c>
      <c r="J20" s="37" t="s">
        <v>125</v>
      </c>
      <c r="K20" s="37" t="s">
        <v>398</v>
      </c>
      <c r="L20" s="37" t="s">
        <v>6541</v>
      </c>
      <c r="M20" s="38">
        <v>27</v>
      </c>
      <c r="N20" s="34" t="s">
        <v>6539</v>
      </c>
      <c r="O20" s="34" t="s">
        <v>6539</v>
      </c>
      <c r="P20" s="35" t="s">
        <v>6540</v>
      </c>
      <c r="Q20" s="35" t="s">
        <v>6540</v>
      </c>
      <c r="R20" s="40" t="s">
        <v>6540</v>
      </c>
      <c r="S20" s="40" t="s">
        <v>6540</v>
      </c>
      <c r="T20" s="41"/>
    </row>
    <row r="21" spans="1:20">
      <c r="A21" s="27">
        <v>18</v>
      </c>
      <c r="B21" s="27" t="s">
        <v>117</v>
      </c>
      <c r="C21" s="28" t="s">
        <v>363</v>
      </c>
      <c r="D21" s="28" t="s">
        <v>4274</v>
      </c>
      <c r="E21" s="29" t="s">
        <v>157</v>
      </c>
      <c r="F21" s="27" t="s">
        <v>6537</v>
      </c>
      <c r="G21" s="30">
        <v>45292</v>
      </c>
      <c r="H21" s="30">
        <v>45627</v>
      </c>
      <c r="I21" s="27" t="s">
        <v>124</v>
      </c>
      <c r="J21" s="37" t="s">
        <v>125</v>
      </c>
      <c r="K21" s="37" t="s">
        <v>398</v>
      </c>
      <c r="L21" s="37" t="s">
        <v>6541</v>
      </c>
      <c r="M21" s="38">
        <v>27</v>
      </c>
      <c r="N21" s="34" t="s">
        <v>6539</v>
      </c>
      <c r="O21" s="34" t="s">
        <v>6539</v>
      </c>
      <c r="P21" s="35" t="s">
        <v>6540</v>
      </c>
      <c r="Q21" s="35" t="s">
        <v>6540</v>
      </c>
      <c r="R21" s="40" t="s">
        <v>6540</v>
      </c>
      <c r="S21" s="40" t="s">
        <v>6540</v>
      </c>
      <c r="T21" s="41"/>
    </row>
    <row r="22" spans="1:20">
      <c r="A22" s="27">
        <v>19</v>
      </c>
      <c r="B22" s="27" t="s">
        <v>117</v>
      </c>
      <c r="C22" s="28" t="s">
        <v>363</v>
      </c>
      <c r="D22" s="28" t="s">
        <v>725</v>
      </c>
      <c r="E22" s="31" t="s">
        <v>157</v>
      </c>
      <c r="F22" s="27" t="s">
        <v>6537</v>
      </c>
      <c r="G22" s="30">
        <v>45292</v>
      </c>
      <c r="H22" s="30">
        <v>45627</v>
      </c>
      <c r="I22" s="27" t="s">
        <v>124</v>
      </c>
      <c r="J22" s="37" t="s">
        <v>125</v>
      </c>
      <c r="K22" s="37" t="s">
        <v>398</v>
      </c>
      <c r="L22" s="37" t="s">
        <v>6541</v>
      </c>
      <c r="M22" s="38">
        <v>24</v>
      </c>
      <c r="N22" s="34" t="s">
        <v>6539</v>
      </c>
      <c r="O22" s="34" t="s">
        <v>6539</v>
      </c>
      <c r="P22" s="35" t="s">
        <v>6540</v>
      </c>
      <c r="Q22" s="35" t="s">
        <v>6540</v>
      </c>
      <c r="R22" s="40" t="s">
        <v>6540</v>
      </c>
      <c r="S22" s="40" t="s">
        <v>6540</v>
      </c>
      <c r="T22" s="41"/>
    </row>
    <row r="23" spans="1:20">
      <c r="A23" s="27">
        <v>20</v>
      </c>
      <c r="B23" s="27" t="s">
        <v>117</v>
      </c>
      <c r="C23" s="28" t="s">
        <v>363</v>
      </c>
      <c r="D23" s="28" t="s">
        <v>730</v>
      </c>
      <c r="E23" s="31" t="s">
        <v>157</v>
      </c>
      <c r="F23" s="27" t="s">
        <v>6537</v>
      </c>
      <c r="G23" s="30">
        <v>45292</v>
      </c>
      <c r="H23" s="30">
        <v>45627</v>
      </c>
      <c r="I23" s="27" t="s">
        <v>124</v>
      </c>
      <c r="J23" s="37" t="s">
        <v>125</v>
      </c>
      <c r="K23" s="37" t="s">
        <v>398</v>
      </c>
      <c r="L23" s="37" t="s">
        <v>6541</v>
      </c>
      <c r="M23" s="38">
        <v>24</v>
      </c>
      <c r="N23" s="34" t="s">
        <v>6539</v>
      </c>
      <c r="O23" s="34" t="s">
        <v>6539</v>
      </c>
      <c r="P23" s="35" t="s">
        <v>6540</v>
      </c>
      <c r="Q23" s="35" t="s">
        <v>6540</v>
      </c>
      <c r="R23" s="40" t="s">
        <v>6540</v>
      </c>
      <c r="S23" s="40" t="s">
        <v>6540</v>
      </c>
      <c r="T23" s="41"/>
    </row>
    <row r="24" spans="1:20">
      <c r="A24" s="27">
        <v>21</v>
      </c>
      <c r="B24" s="27" t="s">
        <v>117</v>
      </c>
      <c r="C24" s="28" t="s">
        <v>363</v>
      </c>
      <c r="D24" s="28" t="s">
        <v>734</v>
      </c>
      <c r="E24" s="29" t="s">
        <v>247</v>
      </c>
      <c r="F24" s="27" t="s">
        <v>6537</v>
      </c>
      <c r="G24" s="30">
        <v>45292</v>
      </c>
      <c r="H24" s="30">
        <v>45627</v>
      </c>
      <c r="I24" s="27" t="s">
        <v>124</v>
      </c>
      <c r="J24" s="37" t="s">
        <v>125</v>
      </c>
      <c r="K24" s="37" t="s">
        <v>398</v>
      </c>
      <c r="L24" s="37" t="s">
        <v>6541</v>
      </c>
      <c r="M24" s="38">
        <v>15</v>
      </c>
      <c r="N24" s="34" t="s">
        <v>6539</v>
      </c>
      <c r="O24" s="34" t="s">
        <v>6539</v>
      </c>
      <c r="P24" s="35" t="s">
        <v>6540</v>
      </c>
      <c r="Q24" s="35" t="s">
        <v>6540</v>
      </c>
      <c r="R24" s="40" t="s">
        <v>6540</v>
      </c>
      <c r="S24" s="40" t="s">
        <v>6540</v>
      </c>
      <c r="T24" s="41"/>
    </row>
    <row r="25" spans="1:20">
      <c r="A25" s="27">
        <v>22</v>
      </c>
      <c r="B25" s="32" t="s">
        <v>117</v>
      </c>
      <c r="C25" s="29" t="s">
        <v>150</v>
      </c>
      <c r="D25" s="29" t="s">
        <v>516</v>
      </c>
      <c r="E25" s="29" t="s">
        <v>412</v>
      </c>
      <c r="F25" s="27" t="s">
        <v>6537</v>
      </c>
      <c r="G25" s="30">
        <v>45292</v>
      </c>
      <c r="H25" s="30">
        <v>45657</v>
      </c>
      <c r="I25" s="27" t="s">
        <v>124</v>
      </c>
      <c r="J25" s="29" t="s">
        <v>125</v>
      </c>
      <c r="K25" s="29" t="s">
        <v>398</v>
      </c>
      <c r="L25" s="37" t="s">
        <v>6541</v>
      </c>
      <c r="M25" s="29">
        <v>43</v>
      </c>
      <c r="N25" s="34" t="s">
        <v>6539</v>
      </c>
      <c r="O25" s="34" t="s">
        <v>6539</v>
      </c>
      <c r="P25" s="35" t="s">
        <v>6540</v>
      </c>
      <c r="Q25" s="35" t="s">
        <v>6540</v>
      </c>
      <c r="R25" s="40" t="s">
        <v>6540</v>
      </c>
      <c r="S25" s="40" t="s">
        <v>6540</v>
      </c>
      <c r="T25" s="28" t="s">
        <v>6542</v>
      </c>
    </row>
    <row r="26" spans="1:20">
      <c r="A26" s="27">
        <v>23</v>
      </c>
      <c r="B26" s="32" t="s">
        <v>117</v>
      </c>
      <c r="C26" s="29" t="s">
        <v>150</v>
      </c>
      <c r="D26" s="29" t="s">
        <v>4732</v>
      </c>
      <c r="E26" s="29" t="s">
        <v>412</v>
      </c>
      <c r="F26" s="27" t="s">
        <v>6537</v>
      </c>
      <c r="G26" s="30">
        <v>45292</v>
      </c>
      <c r="H26" s="30">
        <v>45657</v>
      </c>
      <c r="I26" s="27" t="s">
        <v>124</v>
      </c>
      <c r="J26" s="29" t="s">
        <v>125</v>
      </c>
      <c r="K26" s="29" t="s">
        <v>398</v>
      </c>
      <c r="L26" s="37" t="s">
        <v>6541</v>
      </c>
      <c r="M26" s="29">
        <v>33</v>
      </c>
      <c r="N26" s="34" t="s">
        <v>6539</v>
      </c>
      <c r="O26" s="34" t="s">
        <v>6539</v>
      </c>
      <c r="P26" s="35" t="s">
        <v>6540</v>
      </c>
      <c r="Q26" s="35" t="s">
        <v>6540</v>
      </c>
      <c r="R26" s="40" t="s">
        <v>6540</v>
      </c>
      <c r="S26" s="40" t="s">
        <v>6540</v>
      </c>
      <c r="T26" s="28" t="s">
        <v>6542</v>
      </c>
    </row>
    <row r="27" spans="1:20">
      <c r="A27" s="27">
        <v>24</v>
      </c>
      <c r="B27" s="32" t="s">
        <v>117</v>
      </c>
      <c r="C27" s="29" t="s">
        <v>150</v>
      </c>
      <c r="D27" s="29" t="s">
        <v>505</v>
      </c>
      <c r="E27" s="31" t="s">
        <v>157</v>
      </c>
      <c r="F27" s="27" t="s">
        <v>6537</v>
      </c>
      <c r="G27" s="30">
        <v>45292</v>
      </c>
      <c r="H27" s="30">
        <v>45657</v>
      </c>
      <c r="I27" s="27" t="s">
        <v>124</v>
      </c>
      <c r="J27" s="29" t="s">
        <v>125</v>
      </c>
      <c r="K27" s="29" t="s">
        <v>398</v>
      </c>
      <c r="L27" s="37" t="s">
        <v>6541</v>
      </c>
      <c r="M27" s="29">
        <v>6</v>
      </c>
      <c r="N27" s="34" t="s">
        <v>6539</v>
      </c>
      <c r="O27" s="34" t="s">
        <v>6539</v>
      </c>
      <c r="P27" s="35" t="s">
        <v>6540</v>
      </c>
      <c r="Q27" s="35" t="s">
        <v>6540</v>
      </c>
      <c r="R27" s="40" t="s">
        <v>6540</v>
      </c>
      <c r="S27" s="40" t="s">
        <v>6540</v>
      </c>
      <c r="T27" s="41"/>
    </row>
    <row r="28" spans="1:20">
      <c r="A28" s="27">
        <v>25</v>
      </c>
      <c r="B28" s="32" t="s">
        <v>117</v>
      </c>
      <c r="C28" s="29" t="s">
        <v>150</v>
      </c>
      <c r="D28" s="29" t="s">
        <v>511</v>
      </c>
      <c r="E28" s="31" t="s">
        <v>157</v>
      </c>
      <c r="F28" s="27" t="s">
        <v>6537</v>
      </c>
      <c r="G28" s="30">
        <v>45292</v>
      </c>
      <c r="H28" s="30">
        <v>45657</v>
      </c>
      <c r="I28" s="27" t="s">
        <v>124</v>
      </c>
      <c r="J28" s="29" t="s">
        <v>125</v>
      </c>
      <c r="K28" s="29" t="s">
        <v>398</v>
      </c>
      <c r="L28" s="37" t="s">
        <v>6541</v>
      </c>
      <c r="M28" s="29">
        <v>6</v>
      </c>
      <c r="N28" s="34" t="s">
        <v>6539</v>
      </c>
      <c r="O28" s="34" t="s">
        <v>6539</v>
      </c>
      <c r="P28" s="35" t="s">
        <v>6540</v>
      </c>
      <c r="Q28" s="35" t="s">
        <v>6540</v>
      </c>
      <c r="R28" s="40" t="s">
        <v>6540</v>
      </c>
      <c r="S28" s="40" t="s">
        <v>6540</v>
      </c>
      <c r="T28" s="41"/>
    </row>
    <row r="29" spans="1:20">
      <c r="A29" s="27">
        <v>41</v>
      </c>
      <c r="B29" s="27" t="s">
        <v>117</v>
      </c>
      <c r="C29" s="28" t="s">
        <v>150</v>
      </c>
      <c r="D29" s="28" t="s">
        <v>4361</v>
      </c>
      <c r="E29" s="29" t="s">
        <v>157</v>
      </c>
      <c r="F29" s="27" t="s">
        <v>6537</v>
      </c>
      <c r="G29" s="30">
        <v>45292</v>
      </c>
      <c r="H29" s="30">
        <v>45657</v>
      </c>
      <c r="I29" s="27" t="s">
        <v>124</v>
      </c>
      <c r="J29" s="37" t="s">
        <v>125</v>
      </c>
      <c r="K29" s="37" t="s">
        <v>922</v>
      </c>
      <c r="L29" s="37" t="s">
        <v>6543</v>
      </c>
      <c r="M29" s="27">
        <v>21</v>
      </c>
      <c r="N29" s="34" t="s">
        <v>6539</v>
      </c>
      <c r="O29" s="34" t="s">
        <v>6539</v>
      </c>
      <c r="P29" s="35" t="s">
        <v>6540</v>
      </c>
      <c r="Q29" s="35" t="s">
        <v>6540</v>
      </c>
      <c r="R29" s="40" t="s">
        <v>6540</v>
      </c>
      <c r="S29" s="40" t="s">
        <v>6540</v>
      </c>
      <c r="T29" s="41" t="s">
        <v>6544</v>
      </c>
    </row>
    <row r="30" spans="1:20">
      <c r="A30" s="27">
        <v>42</v>
      </c>
      <c r="B30" s="27" t="s">
        <v>117</v>
      </c>
      <c r="C30" s="28" t="s">
        <v>150</v>
      </c>
      <c r="D30" s="28" t="s">
        <v>5440</v>
      </c>
      <c r="E30" s="29" t="s">
        <v>157</v>
      </c>
      <c r="F30" s="27" t="s">
        <v>6537</v>
      </c>
      <c r="G30" s="30">
        <v>45292</v>
      </c>
      <c r="H30" s="30">
        <v>45657</v>
      </c>
      <c r="I30" s="27" t="s">
        <v>124</v>
      </c>
      <c r="J30" s="37" t="s">
        <v>125</v>
      </c>
      <c r="K30" s="37" t="s">
        <v>922</v>
      </c>
      <c r="L30" s="37" t="s">
        <v>6543</v>
      </c>
      <c r="M30" s="27">
        <v>15</v>
      </c>
      <c r="N30" s="34" t="s">
        <v>6539</v>
      </c>
      <c r="O30" s="34" t="s">
        <v>6539</v>
      </c>
      <c r="P30" s="35" t="s">
        <v>6540</v>
      </c>
      <c r="Q30" s="35" t="s">
        <v>6540</v>
      </c>
      <c r="R30" s="40" t="s">
        <v>6540</v>
      </c>
      <c r="S30" s="40" t="s">
        <v>6540</v>
      </c>
      <c r="T30" s="41" t="s">
        <v>6544</v>
      </c>
    </row>
    <row r="31" spans="1:20">
      <c r="A31" s="27">
        <v>43</v>
      </c>
      <c r="B31" s="27" t="s">
        <v>117</v>
      </c>
      <c r="C31" s="28" t="s">
        <v>363</v>
      </c>
      <c r="D31" s="28" t="s">
        <v>5321</v>
      </c>
      <c r="E31" s="29" t="s">
        <v>157</v>
      </c>
      <c r="F31" s="27" t="s">
        <v>6537</v>
      </c>
      <c r="G31" s="30">
        <v>45292</v>
      </c>
      <c r="H31" s="30">
        <v>45657</v>
      </c>
      <c r="I31" s="27" t="s">
        <v>124</v>
      </c>
      <c r="J31" s="37" t="s">
        <v>125</v>
      </c>
      <c r="K31" s="37" t="s">
        <v>922</v>
      </c>
      <c r="L31" s="37" t="s">
        <v>6543</v>
      </c>
      <c r="M31" s="27">
        <v>21</v>
      </c>
      <c r="N31" s="34" t="s">
        <v>6539</v>
      </c>
      <c r="O31" s="34" t="s">
        <v>6539</v>
      </c>
      <c r="P31" s="35" t="s">
        <v>6540</v>
      </c>
      <c r="Q31" s="35" t="s">
        <v>6540</v>
      </c>
      <c r="R31" s="40" t="s">
        <v>6540</v>
      </c>
      <c r="S31" s="40" t="s">
        <v>6540</v>
      </c>
      <c r="T31" s="41" t="s">
        <v>6544</v>
      </c>
    </row>
    <row r="32" spans="1:20">
      <c r="A32" s="27">
        <v>44</v>
      </c>
      <c r="B32" s="27" t="s">
        <v>117</v>
      </c>
      <c r="C32" s="28" t="s">
        <v>363</v>
      </c>
      <c r="D32" s="28" t="s">
        <v>5328</v>
      </c>
      <c r="E32" s="29" t="s">
        <v>157</v>
      </c>
      <c r="F32" s="27" t="s">
        <v>6537</v>
      </c>
      <c r="G32" s="30">
        <v>45292</v>
      </c>
      <c r="H32" s="30">
        <v>45657</v>
      </c>
      <c r="I32" s="27" t="s">
        <v>124</v>
      </c>
      <c r="J32" s="37" t="s">
        <v>125</v>
      </c>
      <c r="K32" s="37" t="s">
        <v>922</v>
      </c>
      <c r="L32" s="37" t="s">
        <v>6543</v>
      </c>
      <c r="M32" s="27">
        <v>21</v>
      </c>
      <c r="N32" s="34" t="s">
        <v>6539</v>
      </c>
      <c r="O32" s="34" t="s">
        <v>6539</v>
      </c>
      <c r="P32" s="35" t="s">
        <v>6540</v>
      </c>
      <c r="Q32" s="35" t="s">
        <v>6540</v>
      </c>
      <c r="R32" s="40" t="s">
        <v>6540</v>
      </c>
      <c r="S32" s="40" t="s">
        <v>6540</v>
      </c>
      <c r="T32" s="41" t="s">
        <v>6544</v>
      </c>
    </row>
    <row r="33" spans="1:20">
      <c r="A33" s="27">
        <v>45</v>
      </c>
      <c r="B33" s="27" t="s">
        <v>117</v>
      </c>
      <c r="C33" s="28" t="s">
        <v>150</v>
      </c>
      <c r="D33" s="28" t="s">
        <v>4541</v>
      </c>
      <c r="E33" s="29" t="s">
        <v>797</v>
      </c>
      <c r="F33" s="27" t="s">
        <v>6537</v>
      </c>
      <c r="G33" s="30">
        <v>45292</v>
      </c>
      <c r="H33" s="30">
        <v>45657</v>
      </c>
      <c r="I33" s="27" t="s">
        <v>124</v>
      </c>
      <c r="J33" s="37" t="s">
        <v>125</v>
      </c>
      <c r="K33" s="37" t="s">
        <v>922</v>
      </c>
      <c r="L33" s="37" t="s">
        <v>6543</v>
      </c>
      <c r="M33" s="27">
        <v>21</v>
      </c>
      <c r="N33" s="34" t="s">
        <v>6539</v>
      </c>
      <c r="O33" s="34" t="s">
        <v>6539</v>
      </c>
      <c r="P33" s="35" t="s">
        <v>6540</v>
      </c>
      <c r="Q33" s="35" t="s">
        <v>6540</v>
      </c>
      <c r="R33" s="40" t="s">
        <v>6540</v>
      </c>
      <c r="S33" s="40" t="s">
        <v>6540</v>
      </c>
      <c r="T33" s="41" t="s">
        <v>6544</v>
      </c>
    </row>
    <row r="34" spans="1:20">
      <c r="A34" s="27">
        <v>46</v>
      </c>
      <c r="B34" s="27" t="s">
        <v>117</v>
      </c>
      <c r="C34" s="28" t="s">
        <v>150</v>
      </c>
      <c r="D34" s="28" t="s">
        <v>4921</v>
      </c>
      <c r="E34" s="29" t="s">
        <v>412</v>
      </c>
      <c r="F34" s="27" t="s">
        <v>6537</v>
      </c>
      <c r="G34" s="30">
        <v>45292</v>
      </c>
      <c r="H34" s="30">
        <v>45657</v>
      </c>
      <c r="I34" s="27" t="s">
        <v>124</v>
      </c>
      <c r="J34" s="37" t="s">
        <v>125</v>
      </c>
      <c r="K34" s="37" t="s">
        <v>922</v>
      </c>
      <c r="L34" s="37" t="s">
        <v>6543</v>
      </c>
      <c r="M34" s="27">
        <v>30</v>
      </c>
      <c r="N34" s="34" t="s">
        <v>6539</v>
      </c>
      <c r="O34" s="34" t="s">
        <v>6539</v>
      </c>
      <c r="P34" s="35" t="s">
        <v>6540</v>
      </c>
      <c r="Q34" s="35" t="s">
        <v>6540</v>
      </c>
      <c r="R34" s="40" t="s">
        <v>6540</v>
      </c>
      <c r="S34" s="40" t="s">
        <v>6540</v>
      </c>
      <c r="T34" s="41" t="s">
        <v>6545</v>
      </c>
    </row>
    <row r="35" spans="1:20">
      <c r="A35" s="27">
        <v>47</v>
      </c>
      <c r="B35" s="27" t="s">
        <v>117</v>
      </c>
      <c r="C35" s="28" t="s">
        <v>150</v>
      </c>
      <c r="D35" s="28" t="s">
        <v>4827</v>
      </c>
      <c r="E35" s="29" t="s">
        <v>412</v>
      </c>
      <c r="F35" s="27" t="s">
        <v>6537</v>
      </c>
      <c r="G35" s="30">
        <v>45292</v>
      </c>
      <c r="H35" s="30">
        <v>45657</v>
      </c>
      <c r="I35" s="27" t="s">
        <v>124</v>
      </c>
      <c r="J35" s="37" t="s">
        <v>125</v>
      </c>
      <c r="K35" s="37" t="s">
        <v>922</v>
      </c>
      <c r="L35" s="37" t="s">
        <v>6543</v>
      </c>
      <c r="M35" s="27">
        <v>30</v>
      </c>
      <c r="N35" s="34" t="s">
        <v>6539</v>
      </c>
      <c r="O35" s="34" t="s">
        <v>6539</v>
      </c>
      <c r="P35" s="35" t="s">
        <v>6540</v>
      </c>
      <c r="Q35" s="35" t="s">
        <v>6540</v>
      </c>
      <c r="R35" s="40" t="s">
        <v>6540</v>
      </c>
      <c r="S35" s="40" t="s">
        <v>6540</v>
      </c>
      <c r="T35" s="41" t="s">
        <v>6546</v>
      </c>
    </row>
    <row r="36" spans="1:20">
      <c r="A36" s="27">
        <v>48</v>
      </c>
      <c r="B36" s="27" t="s">
        <v>117</v>
      </c>
      <c r="C36" s="28" t="s">
        <v>150</v>
      </c>
      <c r="D36" s="28" t="s">
        <v>4344</v>
      </c>
      <c r="E36" s="29" t="s">
        <v>412</v>
      </c>
      <c r="F36" s="27" t="s">
        <v>6537</v>
      </c>
      <c r="G36" s="30">
        <v>45292</v>
      </c>
      <c r="H36" s="30">
        <v>45657</v>
      </c>
      <c r="I36" s="27" t="s">
        <v>124</v>
      </c>
      <c r="J36" s="37" t="s">
        <v>125</v>
      </c>
      <c r="K36" s="37" t="s">
        <v>922</v>
      </c>
      <c r="L36" s="37" t="s">
        <v>6543</v>
      </c>
      <c r="M36" s="27">
        <v>30</v>
      </c>
      <c r="N36" s="34" t="s">
        <v>6539</v>
      </c>
      <c r="O36" s="34" t="s">
        <v>6539</v>
      </c>
      <c r="P36" s="35" t="s">
        <v>6540</v>
      </c>
      <c r="Q36" s="35" t="s">
        <v>6540</v>
      </c>
      <c r="R36" s="40" t="s">
        <v>6540</v>
      </c>
      <c r="S36" s="40" t="s">
        <v>6540</v>
      </c>
      <c r="T36" s="41" t="s">
        <v>6546</v>
      </c>
    </row>
    <row r="37" spans="1:20">
      <c r="A37" s="27">
        <v>48</v>
      </c>
      <c r="B37" s="27" t="s">
        <v>117</v>
      </c>
      <c r="C37" s="28" t="s">
        <v>150</v>
      </c>
      <c r="D37" s="28" t="s">
        <v>4757</v>
      </c>
      <c r="E37" s="29" t="s">
        <v>412</v>
      </c>
      <c r="F37" s="27" t="s">
        <v>6537</v>
      </c>
      <c r="G37" s="30">
        <v>45292</v>
      </c>
      <c r="H37" s="30">
        <v>45657</v>
      </c>
      <c r="I37" s="27" t="s">
        <v>124</v>
      </c>
      <c r="J37" s="37" t="s">
        <v>125</v>
      </c>
      <c r="K37" s="37" t="s">
        <v>922</v>
      </c>
      <c r="L37" s="37" t="s">
        <v>6543</v>
      </c>
      <c r="M37" s="27">
        <v>12</v>
      </c>
      <c r="N37" s="34" t="s">
        <v>6539</v>
      </c>
      <c r="O37" s="34" t="s">
        <v>6539</v>
      </c>
      <c r="P37" s="35" t="s">
        <v>6540</v>
      </c>
      <c r="Q37" s="35" t="s">
        <v>6540</v>
      </c>
      <c r="R37" s="40" t="s">
        <v>6540</v>
      </c>
      <c r="S37" s="40" t="s">
        <v>6540</v>
      </c>
      <c r="T37" s="41" t="s">
        <v>6547</v>
      </c>
    </row>
    <row r="38" spans="1:20">
      <c r="A38" s="27">
        <v>48</v>
      </c>
      <c r="B38" s="27" t="s">
        <v>117</v>
      </c>
      <c r="C38" s="28" t="s">
        <v>150</v>
      </c>
      <c r="D38" s="28" t="s">
        <v>4340</v>
      </c>
      <c r="E38" s="29" t="s">
        <v>157</v>
      </c>
      <c r="F38" s="27" t="s">
        <v>6537</v>
      </c>
      <c r="G38" s="30">
        <v>45292</v>
      </c>
      <c r="H38" s="30">
        <v>45657</v>
      </c>
      <c r="I38" s="27" t="s">
        <v>124</v>
      </c>
      <c r="J38" s="37" t="s">
        <v>125</v>
      </c>
      <c r="K38" s="37" t="s">
        <v>922</v>
      </c>
      <c r="L38" s="37" t="s">
        <v>6543</v>
      </c>
      <c r="M38" s="27">
        <v>12</v>
      </c>
      <c r="N38" s="34" t="s">
        <v>6539</v>
      </c>
      <c r="O38" s="34" t="s">
        <v>6539</v>
      </c>
      <c r="P38" s="35" t="s">
        <v>6540</v>
      </c>
      <c r="Q38" s="35" t="s">
        <v>6540</v>
      </c>
      <c r="R38" s="40" t="s">
        <v>6540</v>
      </c>
      <c r="S38" s="40" t="s">
        <v>6540</v>
      </c>
      <c r="T38" s="41" t="s">
        <v>6547</v>
      </c>
    </row>
    <row r="39" spans="1:20">
      <c r="A39" s="27">
        <v>48</v>
      </c>
      <c r="B39" s="27" t="s">
        <v>117</v>
      </c>
      <c r="C39" s="28" t="s">
        <v>150</v>
      </c>
      <c r="D39" s="28" t="s">
        <v>4857</v>
      </c>
      <c r="E39" s="29" t="s">
        <v>412</v>
      </c>
      <c r="F39" s="27" t="s">
        <v>6537</v>
      </c>
      <c r="G39" s="30">
        <v>45292</v>
      </c>
      <c r="H39" s="30">
        <v>45657</v>
      </c>
      <c r="I39" s="27" t="s">
        <v>124</v>
      </c>
      <c r="J39" s="37" t="s">
        <v>125</v>
      </c>
      <c r="K39" s="37" t="s">
        <v>922</v>
      </c>
      <c r="L39" s="37" t="s">
        <v>6543</v>
      </c>
      <c r="M39" s="27">
        <v>12</v>
      </c>
      <c r="N39" s="34" t="s">
        <v>6539</v>
      </c>
      <c r="O39" s="34" t="s">
        <v>6539</v>
      </c>
      <c r="P39" s="35" t="s">
        <v>6540</v>
      </c>
      <c r="Q39" s="35" t="s">
        <v>6540</v>
      </c>
      <c r="R39" s="40" t="s">
        <v>6540</v>
      </c>
      <c r="S39" s="40" t="s">
        <v>6540</v>
      </c>
      <c r="T39" s="41" t="s">
        <v>6547</v>
      </c>
    </row>
    <row r="40" spans="1:20">
      <c r="A40" s="27">
        <v>48</v>
      </c>
      <c r="B40" s="27" t="s">
        <v>117</v>
      </c>
      <c r="C40" s="28" t="s">
        <v>150</v>
      </c>
      <c r="D40" s="28" t="s">
        <v>4338</v>
      </c>
      <c r="E40" s="29" t="s">
        <v>412</v>
      </c>
      <c r="F40" s="27" t="s">
        <v>6537</v>
      </c>
      <c r="G40" s="30">
        <v>45292</v>
      </c>
      <c r="H40" s="30">
        <v>45657</v>
      </c>
      <c r="I40" s="27" t="s">
        <v>124</v>
      </c>
      <c r="J40" s="37" t="s">
        <v>125</v>
      </c>
      <c r="K40" s="37" t="s">
        <v>922</v>
      </c>
      <c r="L40" s="37" t="s">
        <v>6543</v>
      </c>
      <c r="M40" s="27">
        <v>30</v>
      </c>
      <c r="N40" s="34" t="s">
        <v>6539</v>
      </c>
      <c r="O40" s="34" t="s">
        <v>6539</v>
      </c>
      <c r="P40" s="35" t="s">
        <v>6540</v>
      </c>
      <c r="Q40" s="35" t="s">
        <v>6540</v>
      </c>
      <c r="R40" s="40" t="s">
        <v>6540</v>
      </c>
      <c r="S40" s="40" t="s">
        <v>6540</v>
      </c>
      <c r="T40" s="41" t="s">
        <v>6547</v>
      </c>
    </row>
    <row r="41" spans="1:20">
      <c r="A41" s="27">
        <v>48</v>
      </c>
      <c r="B41" s="27" t="s">
        <v>117</v>
      </c>
      <c r="C41" s="28" t="s">
        <v>150</v>
      </c>
      <c r="D41" s="28" t="s">
        <v>4937</v>
      </c>
      <c r="E41" s="29" t="s">
        <v>412</v>
      </c>
      <c r="F41" s="27" t="s">
        <v>6537</v>
      </c>
      <c r="G41" s="30">
        <v>45292</v>
      </c>
      <c r="H41" s="30">
        <v>45657</v>
      </c>
      <c r="I41" s="27" t="s">
        <v>124</v>
      </c>
      <c r="J41" s="37" t="s">
        <v>125</v>
      </c>
      <c r="K41" s="37" t="s">
        <v>922</v>
      </c>
      <c r="L41" s="37" t="s">
        <v>6543</v>
      </c>
      <c r="M41" s="27">
        <v>24</v>
      </c>
      <c r="N41" s="34" t="s">
        <v>6539</v>
      </c>
      <c r="O41" s="34" t="s">
        <v>6539</v>
      </c>
      <c r="P41" s="35" t="s">
        <v>6540</v>
      </c>
      <c r="Q41" s="35" t="s">
        <v>6540</v>
      </c>
      <c r="R41" s="40" t="s">
        <v>6540</v>
      </c>
      <c r="S41" s="40" t="s">
        <v>6540</v>
      </c>
      <c r="T41" s="41" t="s">
        <v>6547</v>
      </c>
    </row>
    <row r="42" spans="1:20">
      <c r="A42" s="27">
        <v>48</v>
      </c>
      <c r="B42" s="27" t="s">
        <v>117</v>
      </c>
      <c r="C42" s="28" t="s">
        <v>150</v>
      </c>
      <c r="D42" s="28" t="s">
        <v>4386</v>
      </c>
      <c r="E42" s="29" t="s">
        <v>412</v>
      </c>
      <c r="F42" s="27" t="s">
        <v>6537</v>
      </c>
      <c r="G42" s="30">
        <v>45292</v>
      </c>
      <c r="H42" s="30">
        <v>45657</v>
      </c>
      <c r="I42" s="27" t="s">
        <v>124</v>
      </c>
      <c r="J42" s="37" t="s">
        <v>125</v>
      </c>
      <c r="K42" s="37" t="s">
        <v>922</v>
      </c>
      <c r="L42" s="37" t="s">
        <v>6543</v>
      </c>
      <c r="M42" s="27">
        <v>12</v>
      </c>
      <c r="N42" s="34" t="s">
        <v>6539</v>
      </c>
      <c r="O42" s="34" t="s">
        <v>6539</v>
      </c>
      <c r="P42" s="35" t="s">
        <v>6540</v>
      </c>
      <c r="Q42" s="35" t="s">
        <v>6540</v>
      </c>
      <c r="R42" s="40" t="s">
        <v>6540</v>
      </c>
      <c r="S42" s="40" t="s">
        <v>6540</v>
      </c>
      <c r="T42" s="41" t="s">
        <v>6547</v>
      </c>
    </row>
    <row r="43" spans="1:20">
      <c r="A43" s="27">
        <v>49</v>
      </c>
      <c r="B43" s="27" t="s">
        <v>117</v>
      </c>
      <c r="C43" s="28" t="s">
        <v>363</v>
      </c>
      <c r="D43" s="28" t="s">
        <v>4888</v>
      </c>
      <c r="E43" s="29" t="s">
        <v>412</v>
      </c>
      <c r="F43" s="27" t="s">
        <v>6537</v>
      </c>
      <c r="G43" s="30">
        <v>45292</v>
      </c>
      <c r="H43" s="30">
        <v>45657</v>
      </c>
      <c r="I43" s="27" t="s">
        <v>124</v>
      </c>
      <c r="J43" s="37" t="s">
        <v>125</v>
      </c>
      <c r="K43" s="37" t="s">
        <v>922</v>
      </c>
      <c r="L43" s="37" t="s">
        <v>6543</v>
      </c>
      <c r="M43" s="29">
        <v>27</v>
      </c>
      <c r="N43" s="34" t="s">
        <v>6539</v>
      </c>
      <c r="O43" s="34" t="s">
        <v>6539</v>
      </c>
      <c r="P43" s="35" t="s">
        <v>6540</v>
      </c>
      <c r="Q43" s="35" t="s">
        <v>6540</v>
      </c>
      <c r="R43" s="40" t="s">
        <v>6540</v>
      </c>
      <c r="S43" s="40" t="s">
        <v>6540</v>
      </c>
      <c r="T43" s="41" t="s">
        <v>6545</v>
      </c>
    </row>
    <row r="44" spans="1:20">
      <c r="A44" s="27">
        <v>50</v>
      </c>
      <c r="B44" s="27" t="s">
        <v>117</v>
      </c>
      <c r="C44" s="28" t="s">
        <v>363</v>
      </c>
      <c r="D44" s="28" t="s">
        <v>5162</v>
      </c>
      <c r="E44" s="29" t="s">
        <v>412</v>
      </c>
      <c r="F44" s="27" t="s">
        <v>6537</v>
      </c>
      <c r="G44" s="30">
        <v>45292</v>
      </c>
      <c r="H44" s="30">
        <v>45657</v>
      </c>
      <c r="I44" s="27" t="s">
        <v>124</v>
      </c>
      <c r="J44" s="37" t="s">
        <v>125</v>
      </c>
      <c r="K44" s="37" t="s">
        <v>922</v>
      </c>
      <c r="L44" s="37" t="s">
        <v>6543</v>
      </c>
      <c r="M44" s="29">
        <v>27</v>
      </c>
      <c r="N44" s="34" t="s">
        <v>6539</v>
      </c>
      <c r="O44" s="34" t="s">
        <v>6539</v>
      </c>
      <c r="P44" s="35" t="s">
        <v>6540</v>
      </c>
      <c r="Q44" s="35" t="s">
        <v>6540</v>
      </c>
      <c r="R44" s="40" t="s">
        <v>6540</v>
      </c>
      <c r="S44" s="40" t="s">
        <v>6540</v>
      </c>
      <c r="T44" s="41" t="s">
        <v>6545</v>
      </c>
    </row>
    <row r="45" spans="1:20">
      <c r="A45" s="27">
        <v>51</v>
      </c>
      <c r="B45" s="27" t="s">
        <v>117</v>
      </c>
      <c r="C45" s="28" t="s">
        <v>150</v>
      </c>
      <c r="D45" s="28" t="s">
        <v>4904</v>
      </c>
      <c r="E45" s="29" t="s">
        <v>412</v>
      </c>
      <c r="F45" s="27" t="s">
        <v>6537</v>
      </c>
      <c r="G45" s="30">
        <v>45292</v>
      </c>
      <c r="H45" s="30">
        <v>45657</v>
      </c>
      <c r="I45" s="27" t="s">
        <v>124</v>
      </c>
      <c r="J45" s="37" t="s">
        <v>125</v>
      </c>
      <c r="K45" s="37" t="s">
        <v>922</v>
      </c>
      <c r="L45" s="37" t="s">
        <v>6543</v>
      </c>
      <c r="M45" s="29">
        <v>21</v>
      </c>
      <c r="N45" s="34" t="s">
        <v>6539</v>
      </c>
      <c r="O45" s="34" t="s">
        <v>6539</v>
      </c>
      <c r="P45" s="35" t="s">
        <v>6540</v>
      </c>
      <c r="Q45" s="35" t="s">
        <v>6540</v>
      </c>
      <c r="R45" s="40" t="s">
        <v>6540</v>
      </c>
      <c r="S45" s="40" t="s">
        <v>6540</v>
      </c>
      <c r="T45" s="41" t="s">
        <v>6545</v>
      </c>
    </row>
    <row r="46" spans="1:20">
      <c r="A46" s="27">
        <v>52</v>
      </c>
      <c r="B46" s="27" t="s">
        <v>117</v>
      </c>
      <c r="C46" s="28" t="s">
        <v>150</v>
      </c>
      <c r="D46" s="28" t="s">
        <v>4920</v>
      </c>
      <c r="E46" s="29" t="s">
        <v>412</v>
      </c>
      <c r="F46" s="27" t="s">
        <v>6537</v>
      </c>
      <c r="G46" s="30">
        <v>45292</v>
      </c>
      <c r="H46" s="30">
        <v>45657</v>
      </c>
      <c r="I46" s="27" t="s">
        <v>124</v>
      </c>
      <c r="J46" s="37" t="s">
        <v>125</v>
      </c>
      <c r="K46" s="37" t="s">
        <v>922</v>
      </c>
      <c r="L46" s="37" t="s">
        <v>6543</v>
      </c>
      <c r="M46" s="29">
        <v>21</v>
      </c>
      <c r="N46" s="34" t="s">
        <v>6539</v>
      </c>
      <c r="O46" s="34" t="s">
        <v>6539</v>
      </c>
      <c r="P46" s="35" t="s">
        <v>6540</v>
      </c>
      <c r="Q46" s="35" t="s">
        <v>6540</v>
      </c>
      <c r="R46" s="40" t="s">
        <v>6540</v>
      </c>
      <c r="S46" s="40" t="s">
        <v>6540</v>
      </c>
      <c r="T46" s="41" t="s">
        <v>6545</v>
      </c>
    </row>
    <row r="47" spans="1:20">
      <c r="A47" s="27">
        <v>53</v>
      </c>
      <c r="B47" s="27" t="s">
        <v>117</v>
      </c>
      <c r="C47" s="28" t="s">
        <v>363</v>
      </c>
      <c r="D47" s="28" t="s">
        <v>5247</v>
      </c>
      <c r="E47" s="29" t="s">
        <v>157</v>
      </c>
      <c r="F47" s="27" t="s">
        <v>6537</v>
      </c>
      <c r="G47" s="30">
        <v>45292</v>
      </c>
      <c r="H47" s="30">
        <v>45657</v>
      </c>
      <c r="I47" s="27" t="s">
        <v>124</v>
      </c>
      <c r="J47" s="37" t="s">
        <v>125</v>
      </c>
      <c r="K47" s="37" t="s">
        <v>922</v>
      </c>
      <c r="L47" s="37" t="s">
        <v>6543</v>
      </c>
      <c r="M47" s="29">
        <v>30</v>
      </c>
      <c r="N47" s="34" t="s">
        <v>6539</v>
      </c>
      <c r="O47" s="34" t="s">
        <v>6539</v>
      </c>
      <c r="P47" s="35" t="s">
        <v>6540</v>
      </c>
      <c r="Q47" s="35" t="s">
        <v>6540</v>
      </c>
      <c r="R47" s="40" t="s">
        <v>6540</v>
      </c>
      <c r="S47" s="40" t="s">
        <v>6540</v>
      </c>
      <c r="T47" s="41" t="s">
        <v>6545</v>
      </c>
    </row>
    <row r="48" spans="1:20">
      <c r="A48" s="27">
        <v>54</v>
      </c>
      <c r="B48" s="27" t="s">
        <v>117</v>
      </c>
      <c r="C48" s="28" t="s">
        <v>363</v>
      </c>
      <c r="D48" s="28" t="s">
        <v>5254</v>
      </c>
      <c r="E48" s="29" t="s">
        <v>157</v>
      </c>
      <c r="F48" s="27" t="s">
        <v>6537</v>
      </c>
      <c r="G48" s="30">
        <v>45292</v>
      </c>
      <c r="H48" s="30">
        <v>45657</v>
      </c>
      <c r="I48" s="27" t="s">
        <v>124</v>
      </c>
      <c r="J48" s="37" t="s">
        <v>125</v>
      </c>
      <c r="K48" s="37" t="s">
        <v>922</v>
      </c>
      <c r="L48" s="37" t="s">
        <v>6543</v>
      </c>
      <c r="M48" s="29">
        <v>30</v>
      </c>
      <c r="N48" s="34" t="s">
        <v>6539</v>
      </c>
      <c r="O48" s="34" t="s">
        <v>6539</v>
      </c>
      <c r="P48" s="35" t="s">
        <v>6540</v>
      </c>
      <c r="Q48" s="35" t="s">
        <v>6540</v>
      </c>
      <c r="R48" s="40" t="s">
        <v>6540</v>
      </c>
      <c r="S48" s="40" t="s">
        <v>6540</v>
      </c>
      <c r="T48" s="41" t="s">
        <v>6545</v>
      </c>
    </row>
    <row r="49" spans="1:20">
      <c r="A49" s="27">
        <v>55</v>
      </c>
      <c r="B49" s="27" t="s">
        <v>117</v>
      </c>
      <c r="C49" s="28" t="s">
        <v>150</v>
      </c>
      <c r="D49" s="28" t="s">
        <v>4980</v>
      </c>
      <c r="E49" s="29" t="s">
        <v>157</v>
      </c>
      <c r="F49" s="27" t="s">
        <v>6537</v>
      </c>
      <c r="G49" s="30">
        <v>45292</v>
      </c>
      <c r="H49" s="30">
        <v>45657</v>
      </c>
      <c r="I49" s="27" t="s">
        <v>124</v>
      </c>
      <c r="J49" s="37" t="s">
        <v>125</v>
      </c>
      <c r="K49" s="37" t="s">
        <v>922</v>
      </c>
      <c r="L49" s="37" t="s">
        <v>6543</v>
      </c>
      <c r="M49" s="29">
        <v>42</v>
      </c>
      <c r="N49" s="34" t="s">
        <v>6539</v>
      </c>
      <c r="O49" s="34" t="s">
        <v>6539</v>
      </c>
      <c r="P49" s="35" t="s">
        <v>6540</v>
      </c>
      <c r="Q49" s="35" t="s">
        <v>6540</v>
      </c>
      <c r="R49" s="40" t="s">
        <v>6540</v>
      </c>
      <c r="S49" s="40" t="s">
        <v>6540</v>
      </c>
      <c r="T49" s="41" t="s">
        <v>6548</v>
      </c>
    </row>
    <row r="50" spans="1:20">
      <c r="A50" s="27">
        <v>56</v>
      </c>
      <c r="B50" s="27" t="s">
        <v>117</v>
      </c>
      <c r="C50" s="28" t="s">
        <v>150</v>
      </c>
      <c r="D50" s="28" t="s">
        <v>5004</v>
      </c>
      <c r="E50" s="29" t="s">
        <v>157</v>
      </c>
      <c r="F50" s="27" t="s">
        <v>6537</v>
      </c>
      <c r="G50" s="30">
        <v>45292</v>
      </c>
      <c r="H50" s="30">
        <v>45657</v>
      </c>
      <c r="I50" s="27" t="s">
        <v>124</v>
      </c>
      <c r="J50" s="37" t="s">
        <v>125</v>
      </c>
      <c r="K50" s="37" t="s">
        <v>922</v>
      </c>
      <c r="L50" s="37" t="s">
        <v>6543</v>
      </c>
      <c r="M50" s="29">
        <v>21</v>
      </c>
      <c r="N50" s="34" t="s">
        <v>6539</v>
      </c>
      <c r="O50" s="34" t="s">
        <v>6539</v>
      </c>
      <c r="P50" s="35" t="s">
        <v>6540</v>
      </c>
      <c r="Q50" s="35" t="s">
        <v>6540</v>
      </c>
      <c r="R50" s="40" t="s">
        <v>6540</v>
      </c>
      <c r="S50" s="40" t="s">
        <v>6540</v>
      </c>
      <c r="T50" s="41" t="s">
        <v>6545</v>
      </c>
    </row>
    <row r="51" spans="1:20">
      <c r="A51" s="27">
        <v>57</v>
      </c>
      <c r="B51" s="27" t="s">
        <v>117</v>
      </c>
      <c r="C51" s="28" t="s">
        <v>150</v>
      </c>
      <c r="D51" s="28" t="s">
        <v>4558</v>
      </c>
      <c r="E51" s="29" t="s">
        <v>797</v>
      </c>
      <c r="F51" s="27" t="s">
        <v>6537</v>
      </c>
      <c r="G51" s="30">
        <v>45292</v>
      </c>
      <c r="H51" s="30">
        <v>45657</v>
      </c>
      <c r="I51" s="27" t="s">
        <v>124</v>
      </c>
      <c r="J51" s="37" t="s">
        <v>125</v>
      </c>
      <c r="K51" s="37" t="s">
        <v>922</v>
      </c>
      <c r="L51" s="37" t="s">
        <v>6543</v>
      </c>
      <c r="M51" s="29">
        <v>33</v>
      </c>
      <c r="N51" s="34" t="s">
        <v>6539</v>
      </c>
      <c r="O51" s="34" t="s">
        <v>6539</v>
      </c>
      <c r="P51" s="35" t="s">
        <v>6540</v>
      </c>
      <c r="Q51" s="35" t="s">
        <v>6540</v>
      </c>
      <c r="R51" s="40" t="s">
        <v>6540</v>
      </c>
      <c r="S51" s="40" t="s">
        <v>6540</v>
      </c>
      <c r="T51" s="41" t="s">
        <v>6548</v>
      </c>
    </row>
    <row r="52" spans="1:20">
      <c r="A52" s="27">
        <v>58</v>
      </c>
      <c r="B52" s="27" t="s">
        <v>117</v>
      </c>
      <c r="C52" s="28" t="s">
        <v>150</v>
      </c>
      <c r="D52" s="28" t="s">
        <v>4560</v>
      </c>
      <c r="E52" s="29" t="s">
        <v>797</v>
      </c>
      <c r="F52" s="27" t="s">
        <v>6537</v>
      </c>
      <c r="G52" s="30">
        <v>45292</v>
      </c>
      <c r="H52" s="30">
        <v>45657</v>
      </c>
      <c r="I52" s="27" t="s">
        <v>124</v>
      </c>
      <c r="J52" s="37" t="s">
        <v>125</v>
      </c>
      <c r="K52" s="37" t="s">
        <v>922</v>
      </c>
      <c r="L52" s="37" t="s">
        <v>6543</v>
      </c>
      <c r="M52" s="29">
        <v>21</v>
      </c>
      <c r="N52" s="34" t="s">
        <v>6539</v>
      </c>
      <c r="O52" s="34" t="s">
        <v>6539</v>
      </c>
      <c r="P52" s="35" t="s">
        <v>6540</v>
      </c>
      <c r="Q52" s="35" t="s">
        <v>6540</v>
      </c>
      <c r="R52" s="40" t="s">
        <v>6540</v>
      </c>
      <c r="S52" s="40" t="s">
        <v>6540</v>
      </c>
      <c r="T52" s="41" t="s">
        <v>6548</v>
      </c>
    </row>
    <row r="53" spans="1:20">
      <c r="A53" s="27">
        <v>59</v>
      </c>
      <c r="B53" s="27" t="s">
        <v>117</v>
      </c>
      <c r="C53" s="28" t="s">
        <v>150</v>
      </c>
      <c r="D53" s="28" t="s">
        <v>4994</v>
      </c>
      <c r="E53" s="33" t="s">
        <v>455</v>
      </c>
      <c r="F53" s="27" t="s">
        <v>6537</v>
      </c>
      <c r="G53" s="30">
        <v>45292</v>
      </c>
      <c r="H53" s="30">
        <v>45657</v>
      </c>
      <c r="I53" s="27" t="s">
        <v>124</v>
      </c>
      <c r="J53" s="37" t="s">
        <v>125</v>
      </c>
      <c r="K53" s="37" t="s">
        <v>922</v>
      </c>
      <c r="L53" s="37" t="s">
        <v>6543</v>
      </c>
      <c r="M53" s="29">
        <v>21</v>
      </c>
      <c r="N53" s="34" t="s">
        <v>6539</v>
      </c>
      <c r="O53" s="34" t="s">
        <v>6539</v>
      </c>
      <c r="P53" s="35" t="s">
        <v>6540</v>
      </c>
      <c r="Q53" s="35" t="s">
        <v>6540</v>
      </c>
      <c r="R53" s="40" t="s">
        <v>6540</v>
      </c>
      <c r="S53" s="40" t="s">
        <v>6540</v>
      </c>
      <c r="T53" s="33" t="s">
        <v>6545</v>
      </c>
    </row>
    <row r="54" spans="1:20">
      <c r="A54" s="27">
        <v>60</v>
      </c>
      <c r="B54" s="27" t="s">
        <v>117</v>
      </c>
      <c r="C54" s="28" t="s">
        <v>150</v>
      </c>
      <c r="D54" s="28" t="s">
        <v>4987</v>
      </c>
      <c r="E54" s="29" t="s">
        <v>157</v>
      </c>
      <c r="F54" s="27" t="s">
        <v>6537</v>
      </c>
      <c r="G54" s="30">
        <v>45292</v>
      </c>
      <c r="H54" s="30">
        <v>45657</v>
      </c>
      <c r="I54" s="27" t="s">
        <v>124</v>
      </c>
      <c r="J54" s="37" t="s">
        <v>125</v>
      </c>
      <c r="K54" s="37" t="s">
        <v>922</v>
      </c>
      <c r="L54" s="37" t="s">
        <v>6543</v>
      </c>
      <c r="M54" s="29">
        <v>30</v>
      </c>
      <c r="N54" s="34" t="s">
        <v>6539</v>
      </c>
      <c r="O54" s="34" t="s">
        <v>6539</v>
      </c>
      <c r="P54" s="35" t="s">
        <v>6540</v>
      </c>
      <c r="Q54" s="35" t="s">
        <v>6540</v>
      </c>
      <c r="R54" s="40" t="s">
        <v>6540</v>
      </c>
      <c r="S54" s="40" t="s">
        <v>6540</v>
      </c>
      <c r="T54" s="41" t="s">
        <v>6545</v>
      </c>
    </row>
    <row r="55" spans="1:20">
      <c r="A55" s="27">
        <v>61</v>
      </c>
      <c r="B55" s="27" t="s">
        <v>117</v>
      </c>
      <c r="C55" s="28" t="s">
        <v>150</v>
      </c>
      <c r="D55" s="28" t="s">
        <v>1094</v>
      </c>
      <c r="E55" s="29" t="s">
        <v>455</v>
      </c>
      <c r="F55" s="27" t="s">
        <v>6537</v>
      </c>
      <c r="G55" s="30">
        <v>45292</v>
      </c>
      <c r="H55" s="30">
        <v>45657</v>
      </c>
      <c r="I55" s="27" t="s">
        <v>124</v>
      </c>
      <c r="J55" s="37" t="s">
        <v>125</v>
      </c>
      <c r="K55" s="37" t="s">
        <v>922</v>
      </c>
      <c r="L55" s="37" t="s">
        <v>6543</v>
      </c>
      <c r="M55" s="29">
        <v>21</v>
      </c>
      <c r="N55" s="34" t="s">
        <v>6539</v>
      </c>
      <c r="O55" s="34" t="s">
        <v>6539</v>
      </c>
      <c r="P55" s="35" t="s">
        <v>6540</v>
      </c>
      <c r="Q55" s="35" t="s">
        <v>6540</v>
      </c>
      <c r="R55" s="40" t="s">
        <v>6540</v>
      </c>
      <c r="S55" s="40" t="s">
        <v>6540</v>
      </c>
      <c r="T55" s="41" t="s">
        <v>6545</v>
      </c>
    </row>
    <row r="56" spans="1:20">
      <c r="A56" s="27">
        <v>62</v>
      </c>
      <c r="B56" s="27" t="s">
        <v>117</v>
      </c>
      <c r="C56" s="28" t="s">
        <v>150</v>
      </c>
      <c r="D56" s="28" t="s">
        <v>4556</v>
      </c>
      <c r="E56" s="29" t="s">
        <v>412</v>
      </c>
      <c r="F56" s="27" t="s">
        <v>6537</v>
      </c>
      <c r="G56" s="30">
        <v>45292</v>
      </c>
      <c r="H56" s="30">
        <v>45657</v>
      </c>
      <c r="I56" s="27" t="s">
        <v>124</v>
      </c>
      <c r="J56" s="37" t="s">
        <v>125</v>
      </c>
      <c r="K56" s="37" t="s">
        <v>922</v>
      </c>
      <c r="L56" s="37" t="s">
        <v>6543</v>
      </c>
      <c r="M56" s="29">
        <v>6</v>
      </c>
      <c r="N56" s="34" t="s">
        <v>6539</v>
      </c>
      <c r="O56" s="34" t="s">
        <v>6539</v>
      </c>
      <c r="P56" s="35" t="s">
        <v>6540</v>
      </c>
      <c r="Q56" s="35" t="s">
        <v>6540</v>
      </c>
      <c r="R56" s="40" t="s">
        <v>6540</v>
      </c>
      <c r="S56" s="40" t="s">
        <v>6540</v>
      </c>
      <c r="T56" s="41" t="s">
        <v>6549</v>
      </c>
    </row>
    <row r="57" spans="1:20">
      <c r="A57" s="27">
        <v>63</v>
      </c>
      <c r="B57" s="27" t="s">
        <v>117</v>
      </c>
      <c r="C57" s="28" t="s">
        <v>150</v>
      </c>
      <c r="D57" s="28" t="s">
        <v>4546</v>
      </c>
      <c r="E57" s="29" t="s">
        <v>797</v>
      </c>
      <c r="F57" s="27" t="s">
        <v>6537</v>
      </c>
      <c r="G57" s="30">
        <v>45292</v>
      </c>
      <c r="H57" s="30">
        <v>45657</v>
      </c>
      <c r="I57" s="27" t="s">
        <v>124</v>
      </c>
      <c r="J57" s="37" t="s">
        <v>125</v>
      </c>
      <c r="K57" s="37" t="s">
        <v>922</v>
      </c>
      <c r="L57" s="37" t="s">
        <v>6543</v>
      </c>
      <c r="M57" s="29">
        <v>21</v>
      </c>
      <c r="N57" s="34" t="s">
        <v>6539</v>
      </c>
      <c r="O57" s="34" t="s">
        <v>6539</v>
      </c>
      <c r="P57" s="35" t="s">
        <v>6540</v>
      </c>
      <c r="Q57" s="35" t="s">
        <v>6540</v>
      </c>
      <c r="R57" s="40" t="s">
        <v>6540</v>
      </c>
      <c r="S57" s="40" t="s">
        <v>6540</v>
      </c>
      <c r="T57" s="41"/>
    </row>
    <row r="58" spans="1:20">
      <c r="A58" s="27">
        <v>64</v>
      </c>
      <c r="B58" s="27" t="s">
        <v>117</v>
      </c>
      <c r="C58" s="28" t="s">
        <v>150</v>
      </c>
      <c r="D58" s="28" t="s">
        <v>4348</v>
      </c>
      <c r="E58" s="33" t="s">
        <v>455</v>
      </c>
      <c r="F58" s="27" t="s">
        <v>6537</v>
      </c>
      <c r="G58" s="30">
        <v>45292</v>
      </c>
      <c r="H58" s="30">
        <v>45657</v>
      </c>
      <c r="I58" s="27" t="s">
        <v>124</v>
      </c>
      <c r="J58" s="37" t="s">
        <v>125</v>
      </c>
      <c r="K58" s="37" t="s">
        <v>922</v>
      </c>
      <c r="L58" s="37" t="s">
        <v>6543</v>
      </c>
      <c r="M58" s="29">
        <v>21</v>
      </c>
      <c r="N58" s="34" t="s">
        <v>6539</v>
      </c>
      <c r="O58" s="34" t="s">
        <v>6539</v>
      </c>
      <c r="P58" s="35" t="s">
        <v>6540</v>
      </c>
      <c r="Q58" s="35" t="s">
        <v>6540</v>
      </c>
      <c r="R58" s="40" t="s">
        <v>6540</v>
      </c>
      <c r="S58" s="40" t="s">
        <v>6540</v>
      </c>
      <c r="T58" s="41"/>
    </row>
    <row r="59" spans="1:20">
      <c r="A59" s="27">
        <v>65</v>
      </c>
      <c r="B59" s="27" t="s">
        <v>117</v>
      </c>
      <c r="C59" s="28" t="s">
        <v>150</v>
      </c>
      <c r="D59" s="28" t="s">
        <v>5073</v>
      </c>
      <c r="E59" s="29" t="s">
        <v>157</v>
      </c>
      <c r="F59" s="27" t="s">
        <v>6537</v>
      </c>
      <c r="G59" s="30">
        <v>45292</v>
      </c>
      <c r="H59" s="30">
        <v>45657</v>
      </c>
      <c r="I59" s="27" t="s">
        <v>124</v>
      </c>
      <c r="J59" s="37" t="s">
        <v>125</v>
      </c>
      <c r="K59" s="37" t="s">
        <v>922</v>
      </c>
      <c r="L59" s="37" t="s">
        <v>6543</v>
      </c>
      <c r="M59" s="29">
        <v>12</v>
      </c>
      <c r="N59" s="34" t="s">
        <v>6539</v>
      </c>
      <c r="O59" s="34" t="s">
        <v>6539</v>
      </c>
      <c r="P59" s="35" t="s">
        <v>6540</v>
      </c>
      <c r="Q59" s="35" t="s">
        <v>6540</v>
      </c>
      <c r="R59" s="40" t="s">
        <v>6540</v>
      </c>
      <c r="S59" s="40" t="s">
        <v>6540</v>
      </c>
      <c r="T59" s="41"/>
    </row>
    <row r="60" ht="24" spans="1:20">
      <c r="A60" s="27">
        <v>66</v>
      </c>
      <c r="B60" s="27" t="s">
        <v>117</v>
      </c>
      <c r="C60" s="28" t="s">
        <v>150</v>
      </c>
      <c r="D60" s="28" t="s">
        <v>5345</v>
      </c>
      <c r="E60" s="33" t="s">
        <v>157</v>
      </c>
      <c r="F60" s="27" t="s">
        <v>6537</v>
      </c>
      <c r="G60" s="30">
        <v>45292</v>
      </c>
      <c r="H60" s="30">
        <v>45657</v>
      </c>
      <c r="I60" s="27" t="s">
        <v>124</v>
      </c>
      <c r="J60" s="37" t="s">
        <v>125</v>
      </c>
      <c r="K60" s="37" t="s">
        <v>922</v>
      </c>
      <c r="L60" s="37" t="s">
        <v>6543</v>
      </c>
      <c r="M60" s="29">
        <v>18</v>
      </c>
      <c r="N60" s="34" t="s">
        <v>6550</v>
      </c>
      <c r="O60" s="34" t="s">
        <v>6551</v>
      </c>
      <c r="P60" s="35">
        <v>18</v>
      </c>
      <c r="Q60" s="35">
        <v>18</v>
      </c>
      <c r="R60" s="40">
        <v>1</v>
      </c>
      <c r="S60" s="40">
        <v>1</v>
      </c>
      <c r="T60" s="33" t="s">
        <v>6552</v>
      </c>
    </row>
    <row r="61" spans="1:20">
      <c r="A61" s="27">
        <v>67</v>
      </c>
      <c r="B61" s="27" t="s">
        <v>117</v>
      </c>
      <c r="C61" s="28" t="s">
        <v>150</v>
      </c>
      <c r="D61" s="28" t="s">
        <v>5087</v>
      </c>
      <c r="E61" s="29" t="s">
        <v>157</v>
      </c>
      <c r="F61" s="27" t="s">
        <v>6537</v>
      </c>
      <c r="G61" s="30">
        <v>45292</v>
      </c>
      <c r="H61" s="30">
        <v>45657</v>
      </c>
      <c r="I61" s="27" t="s">
        <v>124</v>
      </c>
      <c r="J61" s="37" t="s">
        <v>125</v>
      </c>
      <c r="K61" s="37" t="s">
        <v>922</v>
      </c>
      <c r="L61" s="37" t="s">
        <v>6543</v>
      </c>
      <c r="M61" s="29">
        <v>6</v>
      </c>
      <c r="N61" s="34" t="s">
        <v>6539</v>
      </c>
      <c r="O61" s="34" t="s">
        <v>6539</v>
      </c>
      <c r="P61" s="35" t="s">
        <v>6540</v>
      </c>
      <c r="Q61" s="35" t="s">
        <v>6540</v>
      </c>
      <c r="R61" s="40" t="s">
        <v>6540</v>
      </c>
      <c r="S61" s="40" t="s">
        <v>6540</v>
      </c>
      <c r="T61" s="41" t="s">
        <v>6553</v>
      </c>
    </row>
    <row r="62" spans="1:20">
      <c r="A62" s="27">
        <v>68</v>
      </c>
      <c r="B62" s="27" t="s">
        <v>117</v>
      </c>
      <c r="C62" s="28" t="s">
        <v>150</v>
      </c>
      <c r="D62" s="28" t="s">
        <v>4362</v>
      </c>
      <c r="E62" s="29" t="s">
        <v>157</v>
      </c>
      <c r="F62" s="27" t="s">
        <v>6537</v>
      </c>
      <c r="G62" s="30">
        <v>45292</v>
      </c>
      <c r="H62" s="30">
        <v>45657</v>
      </c>
      <c r="I62" s="27" t="s">
        <v>124</v>
      </c>
      <c r="J62" s="37" t="s">
        <v>125</v>
      </c>
      <c r="K62" s="37" t="s">
        <v>922</v>
      </c>
      <c r="L62" s="37" t="s">
        <v>6543</v>
      </c>
      <c r="M62" s="29">
        <v>9</v>
      </c>
      <c r="N62" s="34" t="s">
        <v>6539</v>
      </c>
      <c r="O62" s="34" t="s">
        <v>6539</v>
      </c>
      <c r="P62" s="35" t="s">
        <v>6540</v>
      </c>
      <c r="Q62" s="35" t="s">
        <v>6540</v>
      </c>
      <c r="R62" s="40" t="s">
        <v>6540</v>
      </c>
      <c r="S62" s="40" t="s">
        <v>6540</v>
      </c>
      <c r="T62" s="41" t="s">
        <v>6554</v>
      </c>
    </row>
    <row r="63" spans="1:20">
      <c r="A63" s="27">
        <v>69</v>
      </c>
      <c r="B63" s="27" t="s">
        <v>117</v>
      </c>
      <c r="C63" s="28" t="s">
        <v>150</v>
      </c>
      <c r="D63" s="29" t="s">
        <v>1102</v>
      </c>
      <c r="E63" s="29" t="s">
        <v>157</v>
      </c>
      <c r="F63" s="27" t="s">
        <v>6537</v>
      </c>
      <c r="G63" s="30">
        <v>45292</v>
      </c>
      <c r="H63" s="30">
        <v>45657</v>
      </c>
      <c r="I63" s="27" t="s">
        <v>124</v>
      </c>
      <c r="J63" s="37" t="s">
        <v>125</v>
      </c>
      <c r="K63" s="37" t="s">
        <v>922</v>
      </c>
      <c r="L63" s="37" t="s">
        <v>6543</v>
      </c>
      <c r="M63" s="39">
        <v>6</v>
      </c>
      <c r="N63" s="34" t="s">
        <v>6539</v>
      </c>
      <c r="O63" s="34" t="s">
        <v>6539</v>
      </c>
      <c r="P63" s="35" t="s">
        <v>6540</v>
      </c>
      <c r="Q63" s="35" t="s">
        <v>6540</v>
      </c>
      <c r="R63" s="40" t="s">
        <v>6540</v>
      </c>
      <c r="S63" s="40" t="s">
        <v>6540</v>
      </c>
      <c r="T63" s="41" t="s">
        <v>6549</v>
      </c>
    </row>
    <row r="64" spans="1:20">
      <c r="A64" s="27">
        <v>70</v>
      </c>
      <c r="B64" s="27" t="s">
        <v>117</v>
      </c>
      <c r="C64" s="28" t="s">
        <v>150</v>
      </c>
      <c r="D64" s="29" t="s">
        <v>1108</v>
      </c>
      <c r="E64" s="29" t="s">
        <v>157</v>
      </c>
      <c r="F64" s="27" t="s">
        <v>6537</v>
      </c>
      <c r="G64" s="30">
        <v>45292</v>
      </c>
      <c r="H64" s="30">
        <v>45657</v>
      </c>
      <c r="I64" s="27" t="s">
        <v>124</v>
      </c>
      <c r="J64" s="37" t="s">
        <v>125</v>
      </c>
      <c r="K64" s="37" t="s">
        <v>922</v>
      </c>
      <c r="L64" s="37" t="s">
        <v>6543</v>
      </c>
      <c r="M64" s="39">
        <v>6</v>
      </c>
      <c r="N64" s="34" t="s">
        <v>6539</v>
      </c>
      <c r="O64" s="34" t="s">
        <v>6539</v>
      </c>
      <c r="P64" s="35" t="s">
        <v>6540</v>
      </c>
      <c r="Q64" s="35" t="s">
        <v>6540</v>
      </c>
      <c r="R64" s="40" t="s">
        <v>6540</v>
      </c>
      <c r="S64" s="40" t="s">
        <v>6540</v>
      </c>
      <c r="T64" s="41" t="s">
        <v>6549</v>
      </c>
    </row>
    <row r="65" spans="1:20">
      <c r="A65" s="27">
        <v>71</v>
      </c>
      <c r="B65" s="27" t="s">
        <v>117</v>
      </c>
      <c r="C65" s="28" t="s">
        <v>150</v>
      </c>
      <c r="D65" s="29" t="s">
        <v>4357</v>
      </c>
      <c r="E65" s="29" t="s">
        <v>412</v>
      </c>
      <c r="F65" s="27" t="s">
        <v>6537</v>
      </c>
      <c r="G65" s="30">
        <v>45292</v>
      </c>
      <c r="H65" s="30">
        <v>45657</v>
      </c>
      <c r="I65" s="27" t="s">
        <v>124</v>
      </c>
      <c r="J65" s="37" t="s">
        <v>125</v>
      </c>
      <c r="K65" s="37" t="s">
        <v>922</v>
      </c>
      <c r="L65" s="37" t="s">
        <v>6543</v>
      </c>
      <c r="M65" s="39">
        <v>12</v>
      </c>
      <c r="N65" s="34" t="s">
        <v>6539</v>
      </c>
      <c r="O65" s="34" t="s">
        <v>6539</v>
      </c>
      <c r="P65" s="35" t="s">
        <v>6540</v>
      </c>
      <c r="Q65" s="35" t="s">
        <v>6540</v>
      </c>
      <c r="R65" s="40" t="s">
        <v>6540</v>
      </c>
      <c r="S65" s="40" t="s">
        <v>6540</v>
      </c>
      <c r="T65" s="41" t="s">
        <v>6549</v>
      </c>
    </row>
    <row r="66" spans="1:20">
      <c r="A66" s="27">
        <v>72</v>
      </c>
      <c r="B66" s="27" t="s">
        <v>117</v>
      </c>
      <c r="C66" s="28" t="s">
        <v>150</v>
      </c>
      <c r="D66" s="29" t="s">
        <v>1132</v>
      </c>
      <c r="E66" s="33" t="s">
        <v>797</v>
      </c>
      <c r="F66" s="27" t="s">
        <v>6537</v>
      </c>
      <c r="G66" s="30">
        <v>45292</v>
      </c>
      <c r="H66" s="30">
        <v>45657</v>
      </c>
      <c r="I66" s="27" t="s">
        <v>124</v>
      </c>
      <c r="J66" s="37" t="s">
        <v>125</v>
      </c>
      <c r="K66" s="37" t="s">
        <v>922</v>
      </c>
      <c r="L66" s="37" t="s">
        <v>6543</v>
      </c>
      <c r="M66" s="39">
        <v>12</v>
      </c>
      <c r="N66" s="34" t="s">
        <v>6539</v>
      </c>
      <c r="O66" s="34" t="s">
        <v>6539</v>
      </c>
      <c r="P66" s="35" t="s">
        <v>6540</v>
      </c>
      <c r="Q66" s="35" t="s">
        <v>6540</v>
      </c>
      <c r="R66" s="40" t="s">
        <v>6540</v>
      </c>
      <c r="S66" s="40" t="s">
        <v>6540</v>
      </c>
      <c r="T66" s="41"/>
    </row>
    <row r="67" spans="1:20">
      <c r="A67" s="27">
        <v>73</v>
      </c>
      <c r="B67" s="27" t="s">
        <v>117</v>
      </c>
      <c r="C67" s="28" t="s">
        <v>150</v>
      </c>
      <c r="D67" s="29" t="s">
        <v>1113</v>
      </c>
      <c r="E67" s="33" t="s">
        <v>797</v>
      </c>
      <c r="F67" s="27" t="s">
        <v>6537</v>
      </c>
      <c r="G67" s="30">
        <v>45292</v>
      </c>
      <c r="H67" s="30">
        <v>45657</v>
      </c>
      <c r="I67" s="27" t="s">
        <v>124</v>
      </c>
      <c r="J67" s="37" t="s">
        <v>125</v>
      </c>
      <c r="K67" s="37" t="s">
        <v>922</v>
      </c>
      <c r="L67" s="37" t="s">
        <v>6543</v>
      </c>
      <c r="M67" s="39">
        <v>12</v>
      </c>
      <c r="N67" s="34" t="s">
        <v>6539</v>
      </c>
      <c r="O67" s="34" t="s">
        <v>6539</v>
      </c>
      <c r="P67" s="35" t="s">
        <v>6540</v>
      </c>
      <c r="Q67" s="35" t="s">
        <v>6540</v>
      </c>
      <c r="R67" s="40" t="s">
        <v>6540</v>
      </c>
      <c r="S67" s="40" t="s">
        <v>6540</v>
      </c>
      <c r="T67" s="41"/>
    </row>
    <row r="68" spans="1:20">
      <c r="A68" s="27">
        <v>74</v>
      </c>
      <c r="B68" s="27" t="s">
        <v>117</v>
      </c>
      <c r="C68" s="28" t="s">
        <v>150</v>
      </c>
      <c r="D68" s="29" t="s">
        <v>4352</v>
      </c>
      <c r="E68" s="33" t="s">
        <v>797</v>
      </c>
      <c r="F68" s="27" t="s">
        <v>6537</v>
      </c>
      <c r="G68" s="30">
        <v>45292</v>
      </c>
      <c r="H68" s="30">
        <v>45657</v>
      </c>
      <c r="I68" s="27" t="s">
        <v>124</v>
      </c>
      <c r="J68" s="37" t="s">
        <v>125</v>
      </c>
      <c r="K68" s="37" t="s">
        <v>922</v>
      </c>
      <c r="L68" s="37" t="s">
        <v>6543</v>
      </c>
      <c r="M68" s="39">
        <v>21</v>
      </c>
      <c r="N68" s="34" t="s">
        <v>6539</v>
      </c>
      <c r="O68" s="34" t="s">
        <v>6539</v>
      </c>
      <c r="P68" s="35" t="s">
        <v>6540</v>
      </c>
      <c r="Q68" s="35" t="s">
        <v>6540</v>
      </c>
      <c r="R68" s="40" t="s">
        <v>6540</v>
      </c>
      <c r="S68" s="40" t="s">
        <v>6540</v>
      </c>
      <c r="T68" s="41"/>
    </row>
    <row r="69" spans="1:20">
      <c r="A69" s="27">
        <v>75</v>
      </c>
      <c r="B69" s="27" t="s">
        <v>117</v>
      </c>
      <c r="C69" s="28" t="s">
        <v>150</v>
      </c>
      <c r="D69" s="29" t="s">
        <v>4543</v>
      </c>
      <c r="E69" s="29" t="s">
        <v>412</v>
      </c>
      <c r="F69" s="27" t="s">
        <v>6537</v>
      </c>
      <c r="G69" s="30">
        <v>45292</v>
      </c>
      <c r="H69" s="30">
        <v>45657</v>
      </c>
      <c r="I69" s="27" t="s">
        <v>124</v>
      </c>
      <c r="J69" s="37" t="s">
        <v>125</v>
      </c>
      <c r="K69" s="37" t="s">
        <v>922</v>
      </c>
      <c r="L69" s="37" t="s">
        <v>6543</v>
      </c>
      <c r="M69" s="39">
        <v>6</v>
      </c>
      <c r="N69" s="34" t="s">
        <v>6539</v>
      </c>
      <c r="O69" s="34" t="s">
        <v>6539</v>
      </c>
      <c r="P69" s="35" t="s">
        <v>6540</v>
      </c>
      <c r="Q69" s="35" t="s">
        <v>6540</v>
      </c>
      <c r="R69" s="40" t="s">
        <v>6540</v>
      </c>
      <c r="S69" s="40" t="s">
        <v>6540</v>
      </c>
      <c r="T69" s="41"/>
    </row>
    <row r="70" spans="1:20">
      <c r="A70" s="27">
        <v>76</v>
      </c>
      <c r="B70" s="27" t="s">
        <v>117</v>
      </c>
      <c r="C70" s="28" t="s">
        <v>150</v>
      </c>
      <c r="D70" s="29" t="s">
        <v>5372</v>
      </c>
      <c r="E70" s="29" t="s">
        <v>157</v>
      </c>
      <c r="F70" s="27" t="s">
        <v>6537</v>
      </c>
      <c r="G70" s="30">
        <v>45292</v>
      </c>
      <c r="H70" s="30">
        <v>45657</v>
      </c>
      <c r="I70" s="27" t="s">
        <v>124</v>
      </c>
      <c r="J70" s="37" t="s">
        <v>125</v>
      </c>
      <c r="K70" s="37" t="s">
        <v>922</v>
      </c>
      <c r="L70" s="37" t="s">
        <v>6543</v>
      </c>
      <c r="M70" s="37">
        <v>9</v>
      </c>
      <c r="N70" s="34" t="s">
        <v>6539</v>
      </c>
      <c r="O70" s="34" t="s">
        <v>6539</v>
      </c>
      <c r="P70" s="35" t="s">
        <v>6540</v>
      </c>
      <c r="Q70" s="35" t="s">
        <v>6540</v>
      </c>
      <c r="R70" s="40" t="s">
        <v>6540</v>
      </c>
      <c r="S70" s="40" t="s">
        <v>6540</v>
      </c>
      <c r="T70" s="41"/>
    </row>
    <row r="71" spans="1:20">
      <c r="A71" s="27">
        <v>77</v>
      </c>
      <c r="B71" s="27" t="s">
        <v>117</v>
      </c>
      <c r="C71" s="28" t="s">
        <v>150</v>
      </c>
      <c r="D71" s="29" t="s">
        <v>5379</v>
      </c>
      <c r="E71" s="29" t="s">
        <v>157</v>
      </c>
      <c r="F71" s="27" t="s">
        <v>6537</v>
      </c>
      <c r="G71" s="30">
        <v>45292</v>
      </c>
      <c r="H71" s="30">
        <v>45657</v>
      </c>
      <c r="I71" s="27" t="s">
        <v>124</v>
      </c>
      <c r="J71" s="37" t="s">
        <v>125</v>
      </c>
      <c r="K71" s="37" t="s">
        <v>922</v>
      </c>
      <c r="L71" s="37" t="s">
        <v>6543</v>
      </c>
      <c r="M71" s="37">
        <v>9</v>
      </c>
      <c r="N71" s="34" t="s">
        <v>6539</v>
      </c>
      <c r="O71" s="34" t="s">
        <v>6539</v>
      </c>
      <c r="P71" s="35" t="s">
        <v>6540</v>
      </c>
      <c r="Q71" s="35" t="s">
        <v>6540</v>
      </c>
      <c r="R71" s="40" t="s">
        <v>6540</v>
      </c>
      <c r="S71" s="40" t="s">
        <v>6540</v>
      </c>
      <c r="T71" s="41"/>
    </row>
    <row r="72" spans="1:20">
      <c r="A72" s="27">
        <v>78</v>
      </c>
      <c r="B72" s="27" t="s">
        <v>117</v>
      </c>
      <c r="C72" s="28" t="s">
        <v>150</v>
      </c>
      <c r="D72" s="29" t="s">
        <v>4334</v>
      </c>
      <c r="E72" s="29" t="s">
        <v>797</v>
      </c>
      <c r="F72" s="27" t="s">
        <v>6537</v>
      </c>
      <c r="G72" s="30">
        <v>45292</v>
      </c>
      <c r="H72" s="30">
        <v>45657</v>
      </c>
      <c r="I72" s="27" t="s">
        <v>124</v>
      </c>
      <c r="J72" s="37" t="s">
        <v>125</v>
      </c>
      <c r="K72" s="37" t="s">
        <v>922</v>
      </c>
      <c r="L72" s="37" t="s">
        <v>6543</v>
      </c>
      <c r="M72" s="37">
        <v>42</v>
      </c>
      <c r="N72" s="34" t="s">
        <v>6539</v>
      </c>
      <c r="O72" s="34" t="s">
        <v>6539</v>
      </c>
      <c r="P72" s="35" t="s">
        <v>6540</v>
      </c>
      <c r="Q72" s="35" t="s">
        <v>6540</v>
      </c>
      <c r="R72" s="40" t="s">
        <v>6540</v>
      </c>
      <c r="S72" s="40" t="s">
        <v>6540</v>
      </c>
      <c r="T72" s="41" t="s">
        <v>6555</v>
      </c>
    </row>
    <row r="73" spans="1:20">
      <c r="A73" s="27">
        <v>26</v>
      </c>
      <c r="B73" s="32" t="s">
        <v>117</v>
      </c>
      <c r="C73" s="29" t="s">
        <v>150</v>
      </c>
      <c r="D73" s="29" t="s">
        <v>6556</v>
      </c>
      <c r="E73" s="29" t="s">
        <v>797</v>
      </c>
      <c r="F73" s="27" t="s">
        <v>6537</v>
      </c>
      <c r="G73" s="30">
        <v>45292</v>
      </c>
      <c r="H73" s="30">
        <v>45657</v>
      </c>
      <c r="I73" s="27" t="s">
        <v>124</v>
      </c>
      <c r="J73" s="37" t="s">
        <v>125</v>
      </c>
      <c r="K73" s="37" t="s">
        <v>1143</v>
      </c>
      <c r="L73" s="46" t="s">
        <v>6557</v>
      </c>
      <c r="M73" s="39">
        <v>33</v>
      </c>
      <c r="N73" s="34" t="s">
        <v>6539</v>
      </c>
      <c r="O73" s="34" t="s">
        <v>6539</v>
      </c>
      <c r="P73" s="35" t="s">
        <v>6540</v>
      </c>
      <c r="Q73" s="35" t="s">
        <v>6540</v>
      </c>
      <c r="R73" s="40" t="s">
        <v>6540</v>
      </c>
      <c r="S73" s="40" t="s">
        <v>6540</v>
      </c>
      <c r="T73" s="41"/>
    </row>
    <row r="74" spans="1:20">
      <c r="A74" s="27">
        <v>27</v>
      </c>
      <c r="B74" s="32" t="s">
        <v>117</v>
      </c>
      <c r="C74" s="29" t="s">
        <v>363</v>
      </c>
      <c r="D74" s="29" t="s">
        <v>4403</v>
      </c>
      <c r="E74" s="29" t="s">
        <v>412</v>
      </c>
      <c r="F74" s="27" t="s">
        <v>6537</v>
      </c>
      <c r="G74" s="30">
        <v>45292</v>
      </c>
      <c r="H74" s="30">
        <v>45657</v>
      </c>
      <c r="I74" s="27" t="s">
        <v>124</v>
      </c>
      <c r="J74" s="37" t="s">
        <v>125</v>
      </c>
      <c r="K74" s="37" t="s">
        <v>1143</v>
      </c>
      <c r="L74" s="46" t="s">
        <v>6557</v>
      </c>
      <c r="M74" s="39">
        <v>21</v>
      </c>
      <c r="N74" s="34" t="s">
        <v>6539</v>
      </c>
      <c r="O74" s="34" t="s">
        <v>6539</v>
      </c>
      <c r="P74" s="35" t="s">
        <v>6540</v>
      </c>
      <c r="Q74" s="35" t="s">
        <v>6540</v>
      </c>
      <c r="R74" s="40" t="s">
        <v>6540</v>
      </c>
      <c r="S74" s="40" t="s">
        <v>6540</v>
      </c>
      <c r="T74" s="41"/>
    </row>
    <row r="75" spans="1:20">
      <c r="A75" s="27">
        <v>28</v>
      </c>
      <c r="B75" s="32" t="s">
        <v>117</v>
      </c>
      <c r="C75" s="29" t="s">
        <v>150</v>
      </c>
      <c r="D75" s="29" t="s">
        <v>4395</v>
      </c>
      <c r="E75" s="29" t="s">
        <v>455</v>
      </c>
      <c r="F75" s="27" t="s">
        <v>6537</v>
      </c>
      <c r="G75" s="30">
        <v>45292</v>
      </c>
      <c r="H75" s="30">
        <v>45657</v>
      </c>
      <c r="I75" s="27" t="s">
        <v>124</v>
      </c>
      <c r="J75" s="37" t="s">
        <v>125</v>
      </c>
      <c r="K75" s="37" t="s">
        <v>1143</v>
      </c>
      <c r="L75" s="46" t="s">
        <v>6557</v>
      </c>
      <c r="M75" s="39">
        <v>6</v>
      </c>
      <c r="N75" s="34" t="s">
        <v>6558</v>
      </c>
      <c r="O75" s="34" t="s">
        <v>6559</v>
      </c>
      <c r="P75" s="35">
        <v>6</v>
      </c>
      <c r="Q75" s="35">
        <v>6</v>
      </c>
      <c r="R75" s="40">
        <v>1</v>
      </c>
      <c r="S75" s="40">
        <v>1</v>
      </c>
      <c r="T75" s="41"/>
    </row>
    <row r="76" spans="1:20">
      <c r="A76" s="27">
        <v>29</v>
      </c>
      <c r="B76" s="32" t="s">
        <v>117</v>
      </c>
      <c r="C76" s="29" t="s">
        <v>150</v>
      </c>
      <c r="D76" s="29" t="s">
        <v>4399</v>
      </c>
      <c r="E76" s="29" t="s">
        <v>157</v>
      </c>
      <c r="F76" s="27" t="s">
        <v>6537</v>
      </c>
      <c r="G76" s="30">
        <v>45292</v>
      </c>
      <c r="H76" s="30">
        <v>45657</v>
      </c>
      <c r="I76" s="27" t="s">
        <v>124</v>
      </c>
      <c r="J76" s="37" t="s">
        <v>125</v>
      </c>
      <c r="K76" s="37" t="s">
        <v>1143</v>
      </c>
      <c r="L76" s="46" t="s">
        <v>6557</v>
      </c>
      <c r="M76" s="39">
        <v>6</v>
      </c>
      <c r="N76" s="34" t="s">
        <v>6558</v>
      </c>
      <c r="O76" s="34" t="s">
        <v>6559</v>
      </c>
      <c r="P76" s="35">
        <v>6</v>
      </c>
      <c r="Q76" s="35">
        <v>6</v>
      </c>
      <c r="R76" s="40">
        <v>1</v>
      </c>
      <c r="S76" s="40">
        <v>1</v>
      </c>
      <c r="T76" s="41"/>
    </row>
    <row r="77" spans="1:20">
      <c r="A77" s="27">
        <v>30</v>
      </c>
      <c r="B77" s="27" t="s">
        <v>117</v>
      </c>
      <c r="C77" s="28">
        <v>220</v>
      </c>
      <c r="D77" s="42" t="s">
        <v>4440</v>
      </c>
      <c r="E77" s="29" t="s">
        <v>412</v>
      </c>
      <c r="F77" s="27" t="s">
        <v>6537</v>
      </c>
      <c r="G77" s="30">
        <v>45292</v>
      </c>
      <c r="H77" s="30">
        <v>45627</v>
      </c>
      <c r="I77" s="47" t="s">
        <v>124</v>
      </c>
      <c r="J77" s="47" t="s">
        <v>125</v>
      </c>
      <c r="K77" s="48" t="s">
        <v>1143</v>
      </c>
      <c r="L77" s="46" t="s">
        <v>6557</v>
      </c>
      <c r="M77" s="27">
        <v>24</v>
      </c>
      <c r="N77" s="34" t="s">
        <v>6539</v>
      </c>
      <c r="O77" s="34" t="s">
        <v>6539</v>
      </c>
      <c r="P77" s="35" t="s">
        <v>6540</v>
      </c>
      <c r="Q77" s="35" t="s">
        <v>6540</v>
      </c>
      <c r="R77" s="40" t="s">
        <v>6540</v>
      </c>
      <c r="S77" s="40" t="s">
        <v>6540</v>
      </c>
      <c r="T77" s="41"/>
    </row>
    <row r="78" spans="1:20">
      <c r="A78" s="27">
        <v>31</v>
      </c>
      <c r="B78" s="27" t="s">
        <v>117</v>
      </c>
      <c r="C78" s="28">
        <v>110</v>
      </c>
      <c r="D78" s="42" t="s">
        <v>1719</v>
      </c>
      <c r="E78" s="43" t="s">
        <v>797</v>
      </c>
      <c r="F78" s="27" t="s">
        <v>6537</v>
      </c>
      <c r="G78" s="30">
        <v>45293</v>
      </c>
      <c r="H78" s="30">
        <v>45628</v>
      </c>
      <c r="I78" s="47" t="s">
        <v>124</v>
      </c>
      <c r="J78" s="47" t="s">
        <v>125</v>
      </c>
      <c r="K78" s="48" t="s">
        <v>1143</v>
      </c>
      <c r="L78" s="46" t="s">
        <v>6557</v>
      </c>
      <c r="M78" s="27">
        <v>3</v>
      </c>
      <c r="N78" s="34" t="s">
        <v>6539</v>
      </c>
      <c r="O78" s="34" t="s">
        <v>6539</v>
      </c>
      <c r="P78" s="35" t="s">
        <v>6540</v>
      </c>
      <c r="Q78" s="35" t="s">
        <v>6540</v>
      </c>
      <c r="R78" s="40" t="s">
        <v>6540</v>
      </c>
      <c r="S78" s="40" t="s">
        <v>6540</v>
      </c>
      <c r="T78" s="41"/>
    </row>
    <row r="79" spans="1:20">
      <c r="A79" s="27">
        <v>32</v>
      </c>
      <c r="B79" s="27" t="s">
        <v>117</v>
      </c>
      <c r="C79" s="28">
        <v>110</v>
      </c>
      <c r="D79" s="42" t="s">
        <v>4448</v>
      </c>
      <c r="E79" s="43" t="s">
        <v>797</v>
      </c>
      <c r="F79" s="27" t="s">
        <v>6537</v>
      </c>
      <c r="G79" s="30">
        <v>45294</v>
      </c>
      <c r="H79" s="30">
        <v>45629</v>
      </c>
      <c r="I79" s="47" t="s">
        <v>124</v>
      </c>
      <c r="J79" s="47" t="s">
        <v>125</v>
      </c>
      <c r="K79" s="48" t="s">
        <v>1143</v>
      </c>
      <c r="L79" s="46" t="s">
        <v>6557</v>
      </c>
      <c r="M79" s="27">
        <v>3</v>
      </c>
      <c r="N79" s="34" t="s">
        <v>6539</v>
      </c>
      <c r="O79" s="34" t="s">
        <v>6539</v>
      </c>
      <c r="P79" s="35" t="s">
        <v>6540</v>
      </c>
      <c r="Q79" s="35" t="s">
        <v>6540</v>
      </c>
      <c r="R79" s="40" t="s">
        <v>6540</v>
      </c>
      <c r="S79" s="40" t="s">
        <v>6540</v>
      </c>
      <c r="T79" s="41"/>
    </row>
    <row r="80" spans="1:20">
      <c r="A80" s="27">
        <v>33</v>
      </c>
      <c r="B80" s="27" t="s">
        <v>117</v>
      </c>
      <c r="C80" s="28">
        <v>110</v>
      </c>
      <c r="D80" s="42" t="s">
        <v>4425</v>
      </c>
      <c r="E80" s="29" t="s">
        <v>412</v>
      </c>
      <c r="F80" s="27" t="s">
        <v>6537</v>
      </c>
      <c r="G80" s="30">
        <v>45295</v>
      </c>
      <c r="H80" s="30">
        <v>45630</v>
      </c>
      <c r="I80" s="47" t="s">
        <v>124</v>
      </c>
      <c r="J80" s="47" t="s">
        <v>125</v>
      </c>
      <c r="K80" s="48" t="s">
        <v>1143</v>
      </c>
      <c r="L80" s="46" t="s">
        <v>6557</v>
      </c>
      <c r="M80" s="27">
        <v>15</v>
      </c>
      <c r="N80" s="34" t="s">
        <v>6539</v>
      </c>
      <c r="O80" s="34" t="s">
        <v>6539</v>
      </c>
      <c r="P80" s="35" t="s">
        <v>6540</v>
      </c>
      <c r="Q80" s="35" t="s">
        <v>6540</v>
      </c>
      <c r="R80" s="40" t="s">
        <v>6540</v>
      </c>
      <c r="S80" s="40" t="s">
        <v>6540</v>
      </c>
      <c r="T80" s="41"/>
    </row>
    <row r="81" spans="1:20">
      <c r="A81" s="27">
        <v>34</v>
      </c>
      <c r="B81" s="27" t="s">
        <v>117</v>
      </c>
      <c r="C81" s="28">
        <v>110</v>
      </c>
      <c r="D81" s="42" t="s">
        <v>5781</v>
      </c>
      <c r="E81" s="44" t="s">
        <v>157</v>
      </c>
      <c r="F81" s="27" t="s">
        <v>6537</v>
      </c>
      <c r="G81" s="30">
        <v>45296</v>
      </c>
      <c r="H81" s="30">
        <v>45631</v>
      </c>
      <c r="I81" s="29" t="s">
        <v>124</v>
      </c>
      <c r="J81" s="29" t="s">
        <v>125</v>
      </c>
      <c r="K81" s="48" t="s">
        <v>1143</v>
      </c>
      <c r="L81" s="46" t="s">
        <v>6557</v>
      </c>
      <c r="M81" s="27">
        <v>9</v>
      </c>
      <c r="N81" s="34" t="s">
        <v>6539</v>
      </c>
      <c r="O81" s="34" t="s">
        <v>6539</v>
      </c>
      <c r="P81" s="35" t="s">
        <v>6540</v>
      </c>
      <c r="Q81" s="35" t="s">
        <v>6540</v>
      </c>
      <c r="R81" s="40" t="s">
        <v>6540</v>
      </c>
      <c r="S81" s="40" t="s">
        <v>6540</v>
      </c>
      <c r="T81" s="41"/>
    </row>
    <row r="82" spans="1:20">
      <c r="A82" s="27">
        <v>35</v>
      </c>
      <c r="B82" s="27" t="s">
        <v>117</v>
      </c>
      <c r="C82" s="28">
        <v>110</v>
      </c>
      <c r="D82" s="42" t="s">
        <v>4421</v>
      </c>
      <c r="E82" s="44" t="s">
        <v>157</v>
      </c>
      <c r="F82" s="27" t="s">
        <v>6537</v>
      </c>
      <c r="G82" s="30">
        <v>45297</v>
      </c>
      <c r="H82" s="30">
        <v>45632</v>
      </c>
      <c r="I82" s="29" t="s">
        <v>124</v>
      </c>
      <c r="J82" s="29" t="s">
        <v>125</v>
      </c>
      <c r="K82" s="48" t="s">
        <v>1143</v>
      </c>
      <c r="L82" s="46" t="s">
        <v>6557</v>
      </c>
      <c r="M82" s="27">
        <v>9</v>
      </c>
      <c r="N82" s="34" t="s">
        <v>6539</v>
      </c>
      <c r="O82" s="34" t="s">
        <v>6539</v>
      </c>
      <c r="P82" s="35" t="s">
        <v>6540</v>
      </c>
      <c r="Q82" s="35" t="s">
        <v>6540</v>
      </c>
      <c r="R82" s="40" t="s">
        <v>6540</v>
      </c>
      <c r="S82" s="40" t="s">
        <v>6540</v>
      </c>
      <c r="T82" s="41"/>
    </row>
    <row r="83" spans="1:20">
      <c r="A83" s="27">
        <v>36</v>
      </c>
      <c r="B83" s="27" t="s">
        <v>117</v>
      </c>
      <c r="C83" s="28">
        <v>110</v>
      </c>
      <c r="D83" s="42" t="s">
        <v>5767</v>
      </c>
      <c r="E83" s="43" t="s">
        <v>455</v>
      </c>
      <c r="F83" s="27" t="s">
        <v>6537</v>
      </c>
      <c r="G83" s="30">
        <v>45298</v>
      </c>
      <c r="H83" s="30">
        <v>45633</v>
      </c>
      <c r="I83" s="34" t="s">
        <v>124</v>
      </c>
      <c r="J83" s="34" t="s">
        <v>125</v>
      </c>
      <c r="K83" s="48" t="s">
        <v>1143</v>
      </c>
      <c r="L83" s="46" t="s">
        <v>6557</v>
      </c>
      <c r="M83" s="27">
        <v>15</v>
      </c>
      <c r="N83" s="34" t="s">
        <v>6539</v>
      </c>
      <c r="O83" s="34" t="s">
        <v>6539</v>
      </c>
      <c r="P83" s="35" t="s">
        <v>6540</v>
      </c>
      <c r="Q83" s="35" t="s">
        <v>6540</v>
      </c>
      <c r="R83" s="40" t="s">
        <v>6540</v>
      </c>
      <c r="S83" s="40" t="s">
        <v>6540</v>
      </c>
      <c r="T83" s="41"/>
    </row>
    <row r="84" spans="1:20">
      <c r="A84" s="27">
        <v>37</v>
      </c>
      <c r="B84" s="27" t="s">
        <v>117</v>
      </c>
      <c r="C84" s="28">
        <v>110</v>
      </c>
      <c r="D84" s="42" t="s">
        <v>5771</v>
      </c>
      <c r="E84" s="43" t="s">
        <v>797</v>
      </c>
      <c r="F84" s="27" t="s">
        <v>6537</v>
      </c>
      <c r="G84" s="30">
        <v>45299</v>
      </c>
      <c r="H84" s="30">
        <v>45634</v>
      </c>
      <c r="I84" s="47" t="s">
        <v>124</v>
      </c>
      <c r="J84" s="47" t="s">
        <v>125</v>
      </c>
      <c r="K84" s="48" t="s">
        <v>1143</v>
      </c>
      <c r="L84" s="46" t="s">
        <v>6557</v>
      </c>
      <c r="M84" s="27">
        <v>15</v>
      </c>
      <c r="N84" s="34" t="s">
        <v>6539</v>
      </c>
      <c r="O84" s="34" t="s">
        <v>6539</v>
      </c>
      <c r="P84" s="35" t="s">
        <v>6540</v>
      </c>
      <c r="Q84" s="35" t="s">
        <v>6540</v>
      </c>
      <c r="R84" s="40" t="s">
        <v>6540</v>
      </c>
      <c r="S84" s="40" t="s">
        <v>6540</v>
      </c>
      <c r="T84" s="41"/>
    </row>
    <row r="85" spans="1:20">
      <c r="A85" s="27">
        <v>38</v>
      </c>
      <c r="B85" s="27" t="s">
        <v>117</v>
      </c>
      <c r="C85" s="28">
        <v>110</v>
      </c>
      <c r="D85" s="42" t="s">
        <v>1714</v>
      </c>
      <c r="E85" s="45" t="s">
        <v>157</v>
      </c>
      <c r="F85" s="27" t="s">
        <v>6537</v>
      </c>
      <c r="G85" s="30">
        <v>45300</v>
      </c>
      <c r="H85" s="30">
        <v>45635</v>
      </c>
      <c r="I85" s="47" t="s">
        <v>124</v>
      </c>
      <c r="J85" s="47" t="s">
        <v>125</v>
      </c>
      <c r="K85" s="48" t="s">
        <v>1143</v>
      </c>
      <c r="L85" s="46" t="s">
        <v>6557</v>
      </c>
      <c r="M85" s="38">
        <v>21</v>
      </c>
      <c r="N85" s="34" t="s">
        <v>6539</v>
      </c>
      <c r="O85" s="34" t="s">
        <v>6539</v>
      </c>
      <c r="P85" s="35" t="s">
        <v>6540</v>
      </c>
      <c r="Q85" s="35" t="s">
        <v>6540</v>
      </c>
      <c r="R85" s="40" t="s">
        <v>6540</v>
      </c>
      <c r="S85" s="40" t="s">
        <v>6540</v>
      </c>
      <c r="T85" s="41"/>
    </row>
    <row r="86" spans="1:20">
      <c r="A86" s="27">
        <v>39</v>
      </c>
      <c r="B86" s="27" t="s">
        <v>117</v>
      </c>
      <c r="C86" s="28">
        <v>110</v>
      </c>
      <c r="D86" s="42" t="s">
        <v>4444</v>
      </c>
      <c r="E86" s="45" t="s">
        <v>157</v>
      </c>
      <c r="F86" s="27" t="s">
        <v>6537</v>
      </c>
      <c r="G86" s="30">
        <v>45302</v>
      </c>
      <c r="H86" s="30">
        <v>45637</v>
      </c>
      <c r="I86" s="47" t="s">
        <v>124</v>
      </c>
      <c r="J86" s="47" t="s">
        <v>125</v>
      </c>
      <c r="K86" s="48" t="s">
        <v>1143</v>
      </c>
      <c r="L86" s="46" t="s">
        <v>6557</v>
      </c>
      <c r="M86" s="38">
        <v>3</v>
      </c>
      <c r="N86" s="34" t="s">
        <v>6539</v>
      </c>
      <c r="O86" s="34" t="s">
        <v>6539</v>
      </c>
      <c r="P86" s="35" t="s">
        <v>6540</v>
      </c>
      <c r="Q86" s="35" t="s">
        <v>6540</v>
      </c>
      <c r="R86" s="40" t="s">
        <v>6540</v>
      </c>
      <c r="S86" s="40" t="s">
        <v>6540</v>
      </c>
      <c r="T86" s="41"/>
    </row>
    <row r="87" spans="1:20">
      <c r="A87" s="27"/>
      <c r="B87" s="27" t="s">
        <v>117</v>
      </c>
      <c r="C87" s="28">
        <v>110</v>
      </c>
      <c r="D87" s="42" t="s">
        <v>4466</v>
      </c>
      <c r="E87" s="29" t="s">
        <v>412</v>
      </c>
      <c r="F87" s="27" t="s">
        <v>6537</v>
      </c>
      <c r="G87" s="30">
        <v>45295</v>
      </c>
      <c r="H87" s="30">
        <v>45630</v>
      </c>
      <c r="I87" s="47" t="s">
        <v>124</v>
      </c>
      <c r="J87" s="47" t="s">
        <v>125</v>
      </c>
      <c r="K87" s="48" t="s">
        <v>1143</v>
      </c>
      <c r="L87" s="46" t="s">
        <v>6557</v>
      </c>
      <c r="M87" s="27">
        <v>12</v>
      </c>
      <c r="N87" s="34" t="s">
        <v>6539</v>
      </c>
      <c r="O87" s="34" t="s">
        <v>6539</v>
      </c>
      <c r="P87" s="35" t="s">
        <v>6540</v>
      </c>
      <c r="Q87" s="35" t="s">
        <v>6540</v>
      </c>
      <c r="R87" s="40" t="s">
        <v>6540</v>
      </c>
      <c r="S87" s="40" t="s">
        <v>6540</v>
      </c>
      <c r="T87" s="41"/>
    </row>
    <row r="88" spans="1:20">
      <c r="A88" s="27"/>
      <c r="B88" s="27" t="s">
        <v>117</v>
      </c>
      <c r="C88" s="28">
        <v>110</v>
      </c>
      <c r="D88" s="42" t="s">
        <v>4468</v>
      </c>
      <c r="E88" s="29" t="s">
        <v>412</v>
      </c>
      <c r="F88" s="27" t="s">
        <v>6537</v>
      </c>
      <c r="G88" s="30">
        <v>45295</v>
      </c>
      <c r="H88" s="30">
        <v>45630</v>
      </c>
      <c r="I88" s="47" t="s">
        <v>124</v>
      </c>
      <c r="J88" s="47" t="s">
        <v>125</v>
      </c>
      <c r="K88" s="48" t="s">
        <v>1143</v>
      </c>
      <c r="L88" s="46" t="s">
        <v>6557</v>
      </c>
      <c r="M88" s="27">
        <v>9</v>
      </c>
      <c r="N88" s="34" t="s">
        <v>6539</v>
      </c>
      <c r="O88" s="34" t="s">
        <v>6539</v>
      </c>
      <c r="P88" s="35" t="s">
        <v>6540</v>
      </c>
      <c r="Q88" s="35" t="s">
        <v>6540</v>
      </c>
      <c r="R88" s="40" t="s">
        <v>6540</v>
      </c>
      <c r="S88" s="40" t="s">
        <v>6540</v>
      </c>
      <c r="T88" s="41"/>
    </row>
  </sheetData>
  <autoFilter ref="A3:V88">
    <extLst/>
  </autoFilter>
  <mergeCells count="1">
    <mergeCell ref="A1:T1"/>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6560</v>
      </c>
      <c r="B1" s="18" t="s">
        <v>6561</v>
      </c>
      <c r="C1" s="18"/>
      <c r="D1" s="18"/>
      <c r="E1" s="18"/>
      <c r="F1" s="18"/>
      <c r="G1" s="18"/>
      <c r="H1" s="18"/>
      <c r="I1" s="18"/>
      <c r="J1" s="18"/>
      <c r="K1" s="18"/>
      <c r="L1" s="18"/>
      <c r="M1" s="18"/>
      <c r="N1" s="18"/>
      <c r="O1" s="18"/>
      <c r="P1" s="18"/>
      <c r="Q1" s="18"/>
      <c r="R1" s="18"/>
      <c r="S1" s="18"/>
      <c r="T1" s="18"/>
      <c r="U1" s="18"/>
      <c r="V1" s="18"/>
      <c r="W1" s="18"/>
    </row>
    <row r="2" ht="24" spans="1:23">
      <c r="A2" s="17" t="s">
        <v>6560</v>
      </c>
      <c r="B2" s="19" t="s">
        <v>84</v>
      </c>
      <c r="C2" s="19" t="s">
        <v>85</v>
      </c>
      <c r="D2" s="19" t="s">
        <v>87</v>
      </c>
      <c r="E2" s="19" t="s">
        <v>4261</v>
      </c>
      <c r="F2" s="19" t="s">
        <v>88</v>
      </c>
      <c r="G2" s="19" t="s">
        <v>6562</v>
      </c>
      <c r="H2" s="19" t="s">
        <v>4262</v>
      </c>
      <c r="I2" s="20" t="s">
        <v>6563</v>
      </c>
      <c r="J2" s="20" t="s">
        <v>95</v>
      </c>
      <c r="K2" s="20" t="s">
        <v>96</v>
      </c>
      <c r="L2" s="19" t="s">
        <v>97</v>
      </c>
      <c r="M2" s="19" t="s">
        <v>98</v>
      </c>
      <c r="N2" s="19" t="s">
        <v>6564</v>
      </c>
      <c r="O2" s="19" t="s">
        <v>101</v>
      </c>
      <c r="P2" s="19" t="s">
        <v>4625</v>
      </c>
      <c r="Q2" s="19" t="s">
        <v>103</v>
      </c>
      <c r="R2" s="19" t="s">
        <v>104</v>
      </c>
      <c r="S2" s="19" t="s">
        <v>105</v>
      </c>
      <c r="T2" s="19" t="s">
        <v>106</v>
      </c>
      <c r="U2" s="19" t="s">
        <v>107</v>
      </c>
      <c r="V2" s="19" t="s">
        <v>108</v>
      </c>
      <c r="W2" s="21" t="s">
        <v>5976</v>
      </c>
    </row>
    <row r="3" ht="25.5" spans="1:23">
      <c r="A3" s="17" t="s">
        <v>6565</v>
      </c>
      <c r="B3" s="18" t="s">
        <v>6561</v>
      </c>
      <c r="C3" s="18"/>
      <c r="D3" s="18"/>
      <c r="E3" s="18"/>
      <c r="F3" s="18"/>
      <c r="G3" s="18"/>
      <c r="H3" s="18"/>
      <c r="I3" s="18"/>
      <c r="J3" s="18"/>
      <c r="K3" s="18"/>
      <c r="L3" s="18"/>
      <c r="M3" s="18"/>
      <c r="N3" s="18"/>
      <c r="O3" s="18"/>
      <c r="P3" s="18"/>
      <c r="Q3" s="18"/>
      <c r="R3" s="18"/>
      <c r="S3" s="18"/>
      <c r="T3" s="18"/>
      <c r="U3" s="18"/>
      <c r="V3" s="18"/>
      <c r="W3" s="18"/>
    </row>
    <row r="4" ht="24" spans="1:23">
      <c r="A4" s="17" t="s">
        <v>6565</v>
      </c>
      <c r="B4" s="19" t="s">
        <v>84</v>
      </c>
      <c r="C4" s="19" t="s">
        <v>85</v>
      </c>
      <c r="D4" s="19" t="s">
        <v>87</v>
      </c>
      <c r="E4" s="19" t="s">
        <v>4261</v>
      </c>
      <c r="F4" s="19" t="s">
        <v>88</v>
      </c>
      <c r="G4" s="19" t="s">
        <v>6562</v>
      </c>
      <c r="H4" s="19" t="s">
        <v>4262</v>
      </c>
      <c r="I4" s="20" t="s">
        <v>6563</v>
      </c>
      <c r="J4" s="20" t="s">
        <v>95</v>
      </c>
      <c r="K4" s="20" t="s">
        <v>96</v>
      </c>
      <c r="L4" s="19" t="s">
        <v>97</v>
      </c>
      <c r="M4" s="19" t="s">
        <v>98</v>
      </c>
      <c r="N4" s="19" t="s">
        <v>6564</v>
      </c>
      <c r="O4" s="19" t="s">
        <v>101</v>
      </c>
      <c r="P4" s="19" t="s">
        <v>4625</v>
      </c>
      <c r="Q4" s="19" t="s">
        <v>103</v>
      </c>
      <c r="R4" s="19" t="s">
        <v>104</v>
      </c>
      <c r="S4" s="19" t="s">
        <v>105</v>
      </c>
      <c r="T4" s="19" t="s">
        <v>106</v>
      </c>
      <c r="U4" s="19" t="s">
        <v>107</v>
      </c>
      <c r="V4" s="19" t="s">
        <v>108</v>
      </c>
      <c r="W4" s="21" t="s">
        <v>5976</v>
      </c>
    </row>
    <row r="5" ht="25.5" spans="1:23">
      <c r="A5" s="17" t="s">
        <v>6566</v>
      </c>
      <c r="B5" s="18" t="s">
        <v>6561</v>
      </c>
      <c r="C5" s="18"/>
      <c r="D5" s="18"/>
      <c r="E5" s="18"/>
      <c r="F5" s="18"/>
      <c r="G5" s="18"/>
      <c r="H5" s="18"/>
      <c r="I5" s="18"/>
      <c r="J5" s="18"/>
      <c r="K5" s="18"/>
      <c r="L5" s="18"/>
      <c r="M5" s="18"/>
      <c r="N5" s="18"/>
      <c r="O5" s="18"/>
      <c r="P5" s="18"/>
      <c r="Q5" s="18"/>
      <c r="R5" s="18"/>
      <c r="S5" s="18"/>
      <c r="T5" s="18"/>
      <c r="U5" s="18"/>
      <c r="V5" s="18"/>
      <c r="W5" s="18"/>
    </row>
    <row r="6" ht="24" spans="1:23">
      <c r="A6" s="17" t="s">
        <v>6566</v>
      </c>
      <c r="B6" s="19" t="s">
        <v>84</v>
      </c>
      <c r="C6" s="19" t="s">
        <v>85</v>
      </c>
      <c r="D6" s="19" t="s">
        <v>87</v>
      </c>
      <c r="E6" s="19" t="s">
        <v>4261</v>
      </c>
      <c r="F6" s="19" t="s">
        <v>88</v>
      </c>
      <c r="G6" s="19" t="s">
        <v>6562</v>
      </c>
      <c r="H6" s="19" t="s">
        <v>4262</v>
      </c>
      <c r="I6" s="20" t="s">
        <v>6563</v>
      </c>
      <c r="J6" s="20" t="s">
        <v>95</v>
      </c>
      <c r="K6" s="20" t="s">
        <v>96</v>
      </c>
      <c r="L6" s="19" t="s">
        <v>97</v>
      </c>
      <c r="M6" s="19" t="s">
        <v>98</v>
      </c>
      <c r="N6" s="19" t="s">
        <v>6564</v>
      </c>
      <c r="O6" s="19" t="s">
        <v>101</v>
      </c>
      <c r="P6" s="19" t="s">
        <v>4625</v>
      </c>
      <c r="Q6" s="19" t="s">
        <v>103</v>
      </c>
      <c r="R6" s="19" t="s">
        <v>104</v>
      </c>
      <c r="S6" s="19" t="s">
        <v>105</v>
      </c>
      <c r="T6" s="19" t="s">
        <v>106</v>
      </c>
      <c r="U6" s="19" t="s">
        <v>107</v>
      </c>
      <c r="V6" s="19" t="s">
        <v>108</v>
      </c>
      <c r="W6" s="21" t="s">
        <v>5976</v>
      </c>
    </row>
    <row r="7" ht="25.5" spans="1:23">
      <c r="A7" s="17" t="s">
        <v>6567</v>
      </c>
      <c r="B7" s="18" t="s">
        <v>6561</v>
      </c>
      <c r="C7" s="18"/>
      <c r="D7" s="18"/>
      <c r="E7" s="18"/>
      <c r="F7" s="18"/>
      <c r="G7" s="18"/>
      <c r="H7" s="18"/>
      <c r="I7" s="18"/>
      <c r="J7" s="18"/>
      <c r="K7" s="18"/>
      <c r="L7" s="18"/>
      <c r="M7" s="18"/>
      <c r="N7" s="18"/>
      <c r="O7" s="18"/>
      <c r="P7" s="18"/>
      <c r="Q7" s="18"/>
      <c r="R7" s="18"/>
      <c r="S7" s="18"/>
      <c r="T7" s="18"/>
      <c r="U7" s="18"/>
      <c r="V7" s="18"/>
      <c r="W7" s="18"/>
    </row>
    <row r="8" ht="24" spans="1:23">
      <c r="A8" s="17" t="s">
        <v>6567</v>
      </c>
      <c r="B8" s="19" t="s">
        <v>84</v>
      </c>
      <c r="C8" s="19" t="s">
        <v>85</v>
      </c>
      <c r="D8" s="19" t="s">
        <v>87</v>
      </c>
      <c r="E8" s="19" t="s">
        <v>4261</v>
      </c>
      <c r="F8" s="19" t="s">
        <v>88</v>
      </c>
      <c r="G8" s="19" t="s">
        <v>6562</v>
      </c>
      <c r="H8" s="19" t="s">
        <v>4262</v>
      </c>
      <c r="I8" s="20" t="s">
        <v>6563</v>
      </c>
      <c r="J8" s="20" t="s">
        <v>95</v>
      </c>
      <c r="K8" s="20" t="s">
        <v>96</v>
      </c>
      <c r="L8" s="19" t="s">
        <v>97</v>
      </c>
      <c r="M8" s="19" t="s">
        <v>98</v>
      </c>
      <c r="N8" s="19" t="s">
        <v>6564</v>
      </c>
      <c r="O8" s="19" t="s">
        <v>101</v>
      </c>
      <c r="P8" s="19" t="s">
        <v>4625</v>
      </c>
      <c r="Q8" s="19" t="s">
        <v>103</v>
      </c>
      <c r="R8" s="19" t="s">
        <v>104</v>
      </c>
      <c r="S8" s="19" t="s">
        <v>105</v>
      </c>
      <c r="T8" s="19" t="s">
        <v>106</v>
      </c>
      <c r="U8" s="19" t="s">
        <v>107</v>
      </c>
      <c r="V8" s="19" t="s">
        <v>108</v>
      </c>
      <c r="W8" s="21" t="s">
        <v>5976</v>
      </c>
    </row>
  </sheetData>
  <mergeCells count="4">
    <mergeCell ref="B1:W1"/>
    <mergeCell ref="B3:W3"/>
    <mergeCell ref="B5:W5"/>
    <mergeCell ref="B7:W7"/>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spans="1:9">
      <c r="A1" s="1"/>
      <c r="B1" s="2" t="s">
        <v>81</v>
      </c>
      <c r="C1" s="3"/>
      <c r="D1" s="2" t="s">
        <v>78</v>
      </c>
      <c r="E1" s="3"/>
      <c r="F1" s="2" t="s">
        <v>80</v>
      </c>
      <c r="G1" s="3"/>
      <c r="H1" s="2" t="s">
        <v>79</v>
      </c>
      <c r="I1" s="3"/>
    </row>
    <row r="2" ht="14.25" spans="1:9">
      <c r="A2" s="4"/>
      <c r="B2" s="5" t="s">
        <v>6568</v>
      </c>
      <c r="C2" s="5" t="s">
        <v>6569</v>
      </c>
      <c r="D2" s="5" t="s">
        <v>6568</v>
      </c>
      <c r="E2" s="5" t="s">
        <v>6569</v>
      </c>
      <c r="F2" s="5" t="s">
        <v>6568</v>
      </c>
      <c r="G2" s="5" t="s">
        <v>6569</v>
      </c>
      <c r="H2" s="5" t="s">
        <v>6568</v>
      </c>
      <c r="I2" s="5" t="s">
        <v>6569</v>
      </c>
    </row>
    <row r="3" ht="33.75" spans="1:9">
      <c r="A3" s="6" t="s">
        <v>6570</v>
      </c>
      <c r="B3" s="7">
        <f>COUNTIF('1、架空线路红外检测'!$R:$R,"天河中心")</f>
        <v>53</v>
      </c>
      <c r="C3" s="7">
        <f>COUNTIFS('1、架空线路红外检测'!$R:$R,"天河中心",'1、架空线路红外检测'!$AF:$AF,"已完成")</f>
        <v>53</v>
      </c>
      <c r="D3" s="7">
        <f>COUNTIF('1、架空线路红外检测'!$R:$R,"白云中心")</f>
        <v>161</v>
      </c>
      <c r="E3" s="7">
        <f>COUNTIFS('1、架空线路红外检测'!$R:$R,"白云中心",'1、架空线路红外检测'!$AF:$AF,"已完成")</f>
        <v>157</v>
      </c>
      <c r="F3" s="7">
        <f>COUNTIF('1、架空线路红外检测'!$R:$R,"花都中心")</f>
        <v>114</v>
      </c>
      <c r="G3" s="7">
        <f>COUNTIFS('1、架空线路红外检测'!$R:$R,"花都中心",'1、架空线路红外检测'!$AF:$AF,"已完成")</f>
        <v>114</v>
      </c>
      <c r="H3" s="7">
        <f>COUNTIF('1、架空线路红外检测'!$R:$R,"从化中心")</f>
        <v>54</v>
      </c>
      <c r="I3" s="7">
        <f>COUNTIFS('1、架空线路红外检测'!$R:$R,"从化中心",'1、架空线路红外检测'!$AF:$AF,"已完成")</f>
        <v>54</v>
      </c>
    </row>
    <row r="4" ht="33.75" spans="1:9">
      <c r="A4" s="6" t="s">
        <v>6571</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43</v>
      </c>
      <c r="F4" s="7">
        <f>COUNTIF('2、架空线路接地电阻测试'!$P:$P,"花都中心")</f>
        <v>86</v>
      </c>
      <c r="G4" s="7">
        <f>COUNTIFS('2、架空线路接地电阻测试'!$P:$P,"花都中心",'2、架空线路接地电阻测试'!$AD:$AD,"已完成")</f>
        <v>17</v>
      </c>
      <c r="H4" s="7">
        <f>COUNTIF('2、架空线路接地电阻测试'!$P:$P,"从化中心")</f>
        <v>27</v>
      </c>
      <c r="I4" s="7">
        <f>COUNTIFS('2、架空线路接地电阻测试'!$P:$P,"从化中心",'2、架空线路接地电阻测试'!$AD:$AD,"已完成")</f>
        <v>15</v>
      </c>
    </row>
    <row r="5" ht="33.75" spans="1:9">
      <c r="A5" s="6" t="s">
        <v>6572</v>
      </c>
      <c r="B5" s="7">
        <f>COUNTIF('3、电缆线路交叉互联预试'!$M:$M,"天河中心")</f>
        <v>19</v>
      </c>
      <c r="C5" s="7">
        <f>COUNTIFS('3、电缆线路交叉互联预试'!$M:$M,"天河中心",'3、电缆线路交叉互联预试'!$AI:$AI,"已完成")</f>
        <v>12</v>
      </c>
      <c r="D5" s="7">
        <f>COUNTIF('3、电缆线路交叉互联预试'!$M:$M,"白云中心")</f>
        <v>27</v>
      </c>
      <c r="E5" s="7">
        <f>COUNTIFS('3、电缆线路交叉互联预试'!$M:$M,"白云中心",'3、电缆线路交叉互联预试'!$AI:$AI,"已完成")</f>
        <v>20</v>
      </c>
      <c r="F5" s="7">
        <f>COUNTIF('3、电缆线路交叉互联预试'!$M:$M,"花都中心")</f>
        <v>19</v>
      </c>
      <c r="G5" s="7">
        <f>COUNTIFS('3、电缆线路交叉互联预试'!$M:$M,"花都中心",'3、电缆线路交叉互联预试'!$AI:$AI,"已完成")</f>
        <v>15</v>
      </c>
      <c r="H5" s="7">
        <f>COUNTIF('3、电缆线路交叉互联预试'!$M:$M,"从化中心")</f>
        <v>0</v>
      </c>
      <c r="I5" s="7">
        <f>COUNTIFS('3、电缆线路交叉互联预试'!$M:$M,"从化中心",'3、电缆线路交叉互联预试'!$AI:$AI,"已完成")</f>
        <v>0</v>
      </c>
    </row>
    <row r="6" ht="33.75" spans="1:9">
      <c r="A6" s="8" t="s">
        <v>6573</v>
      </c>
      <c r="B6" s="7">
        <f>COUNTIF('4、终端场避雷器试验'!$N:$N,"天河中心")</f>
        <v>25</v>
      </c>
      <c r="C6" s="7">
        <f>COUNTIFS('4、终端场避雷器试验'!$N:$N,"天河中心",'4、终端场避雷器试验'!$Z:$Z,"已完成")</f>
        <v>25</v>
      </c>
      <c r="D6" s="7">
        <f>COUNTIF('4、终端场避雷器试验'!$N:$N,"白云中心")</f>
        <v>34</v>
      </c>
      <c r="E6" s="7">
        <f>COUNTIFS('4、终端场避雷器试验'!$N:$N,"白云中心",'4、终端场避雷器试验'!$Z:$Z,"已完成")</f>
        <v>31</v>
      </c>
      <c r="F6" s="7">
        <f>COUNTIF('4、终端场避雷器试验'!$N:$N,"花都中心")</f>
        <v>20</v>
      </c>
      <c r="G6" s="7">
        <f>COUNTIFS('4、终端场避雷器试验'!$N:$N,"花都中心",'4、终端场避雷器试验'!$Z:$Z,"已完成")</f>
        <v>19</v>
      </c>
      <c r="H6" s="7">
        <f>COUNTIF('4、终端场避雷器试验'!$N:$N,"从化中心")</f>
        <v>15</v>
      </c>
      <c r="I6" s="7">
        <f>COUNTIFS('4、终端场避雷器试验'!$N:$N,"从化中心",'4、终端场避雷器试验'!$Z:$Z,"已完成")</f>
        <v>0</v>
      </c>
    </row>
    <row r="7" ht="33.75" spans="1:9">
      <c r="A7" s="8" t="s">
        <v>6574</v>
      </c>
      <c r="B7" s="7">
        <f>COUNTIF('5、电缆护套环流检测'!$L:$L,"天河中心")</f>
        <v>298</v>
      </c>
      <c r="C7" s="7">
        <f>COUNTIFS('5、电缆护套环流检测'!$L:$L,"天河中心",'5、电缆护套环流检测'!$X:$X,"已完成")</f>
        <v>265</v>
      </c>
      <c r="D7" s="7">
        <f>COUNTIF('5、电缆护套环流检测'!$L:$L,"白云中心")</f>
        <v>338</v>
      </c>
      <c r="E7" s="7">
        <f>COUNTIFS('5、电缆护套环流检测'!$L:$L,"白云中心",'5、电缆护套环流检测'!$X:$X,"已完成")</f>
        <v>287</v>
      </c>
      <c r="F7" s="7">
        <f>COUNTIF('5、电缆护套环流检测'!$L:$L,"花都中心")</f>
        <v>146</v>
      </c>
      <c r="G7" s="7">
        <f>COUNTIFS('5、电缆护套环流检测'!$L:$L,"花都中心",'5、电缆护套环流检测'!$X:$X,"已完成")</f>
        <v>107</v>
      </c>
      <c r="H7" s="7">
        <f>COUNTIF('5、电缆护套环流检测'!$L:$L,"从化中心")</f>
        <v>30</v>
      </c>
      <c r="I7" s="7">
        <f>COUNTIFS('5、电缆护套环流检测'!$L:$L,"从化中心",'5、电缆护套环流检测'!$X:$X,"已完成")</f>
        <v>15</v>
      </c>
    </row>
    <row r="8" ht="33.75" spans="1:9">
      <c r="A8" s="8" t="s">
        <v>5948</v>
      </c>
      <c r="B8" s="7">
        <f>COUNTIF('6、电缆终端红外检测'!$L:$L,"天河中心")</f>
        <v>186</v>
      </c>
      <c r="C8" s="7">
        <f>COUNTIFS('6、电缆终端红外检测'!$L:$L,"天河中心",'6、电缆终端红外检测'!$X:$X,"已完成")</f>
        <v>166</v>
      </c>
      <c r="D8" s="7">
        <f>COUNTIF('6、电缆终端红外检测'!$L:$L,"白云中心")</f>
        <v>275</v>
      </c>
      <c r="E8" s="7">
        <f>COUNTIFS('6、电缆终端红外检测'!$L:$L,"白云中心",'6、电缆终端红外检测'!$X:$X,"已完成")</f>
        <v>222</v>
      </c>
      <c r="F8" s="7">
        <f>COUNTIF('6、电缆终端红外检测'!$L:$L,"花都中心")</f>
        <v>164</v>
      </c>
      <c r="G8" s="7">
        <f>COUNTIFS('6、电缆终端红外检测'!$L:$L,"花都中心",'6、电缆终端红外检测'!$X:$X,"已完成")</f>
        <v>105</v>
      </c>
      <c r="H8" s="7">
        <f>COUNTIF('6、电缆终端红外检测'!$L:$L,"从化中心")</f>
        <v>30</v>
      </c>
      <c r="I8" s="7">
        <f>COUNTIFS('6、电缆终端红外检测'!$L:$L,"从化中心",'6、电缆终端红外检测'!$X:$X,"已完成")</f>
        <v>14</v>
      </c>
    </row>
    <row r="9" ht="33.75" spans="1:9">
      <c r="A9" s="8" t="s">
        <v>5977</v>
      </c>
      <c r="B9" s="7">
        <f>COUNTIF('7、避雷器红外检测'!$L:$L,"天河中心")</f>
        <v>88</v>
      </c>
      <c r="C9" s="7">
        <f>COUNTIFS('7、避雷器红外检测'!$L:$L,"天河中心",'7、避雷器红外检测'!$X:$X,"已完成")</f>
        <v>82</v>
      </c>
      <c r="D9" s="7">
        <f>COUNTIF('7、避雷器红外检测'!$L:$L,"白云中心")</f>
        <v>166</v>
      </c>
      <c r="E9" s="7">
        <f>COUNTIFS('7、避雷器红外检测'!$L:$L,"白云中心",'7、避雷器红外检测'!$X:$X,"已完成")</f>
        <v>131</v>
      </c>
      <c r="F9" s="7">
        <f>COUNTIF('7、避雷器红外检测'!$L:$L,"花都中心")</f>
        <v>88</v>
      </c>
      <c r="G9" s="7">
        <f>COUNTIFS('7、避雷器红外检测'!$L:$L,"花都中心",'7、避雷器红外检测'!$X:$X,"已完成")</f>
        <v>66</v>
      </c>
      <c r="H9" s="7">
        <f>COUNTIF('7、避雷器红外检测'!$L:$L,"从化中心")</f>
        <v>30</v>
      </c>
      <c r="I9" s="7">
        <f>COUNTIFS('7、避雷器红外检测'!$L:$L,"从化中心",'7、避雷器红外检测'!$X:$X,"已完成")</f>
        <v>15</v>
      </c>
    </row>
    <row r="10" ht="50.25" spans="1:9">
      <c r="A10" s="8" t="s">
        <v>6575</v>
      </c>
      <c r="B10" s="7">
        <f>COUNTIF('8、非直埋式中间接头红外检测 '!$L:$L,"天河中心")</f>
        <v>292</v>
      </c>
      <c r="C10" s="7">
        <f>COUNTIFS('8、非直埋式中间接头红外检测 '!$L:$L,"天河中心",'8、非直埋式中间接头红外检测 '!$X:$X,"已完成")</f>
        <v>245</v>
      </c>
      <c r="D10" s="7">
        <f>COUNTIF('8、非直埋式中间接头红外检测 '!$L:$L,"白云中心")</f>
        <v>142</v>
      </c>
      <c r="E10" s="7">
        <f>COUNTIFS('8、非直埋式中间接头红外检测 '!$L:$L,"白云中心",'8、非直埋式中间接头红外检测 '!$X:$X,"已完成")</f>
        <v>121</v>
      </c>
      <c r="F10" s="7">
        <f>COUNTIF('8、非直埋式中间接头红外检测 '!$L:$L,"花都中心")</f>
        <v>68</v>
      </c>
      <c r="G10" s="7">
        <f>COUNTIFS('8、非直埋式中间接头红外检测 '!$L:$L,"花都中心",'8、非直埋式中间接头红外检测 '!$X:$X,"已完成")</f>
        <v>59</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6576</v>
      </c>
      <c r="B12" s="12">
        <f t="shared" ref="B12:F12" si="0">SUM(B3:B11)</f>
        <v>1138</v>
      </c>
      <c r="C12" s="13"/>
      <c r="D12" s="12">
        <f t="shared" si="0"/>
        <v>1604</v>
      </c>
      <c r="E12" s="13"/>
      <c r="F12" s="12">
        <f t="shared" si="0"/>
        <v>993</v>
      </c>
      <c r="G12" s="13"/>
      <c r="H12" s="12">
        <f>SUM(H3:H11)</f>
        <v>326</v>
      </c>
      <c r="I12" s="13"/>
    </row>
    <row r="13" ht="17.25" spans="1:9">
      <c r="A13" s="11" t="s">
        <v>6577</v>
      </c>
      <c r="B13" s="14"/>
      <c r="C13" s="15"/>
      <c r="D13" s="15"/>
      <c r="E13" s="15"/>
      <c r="F13" s="15"/>
      <c r="G13" s="15"/>
      <c r="H13" s="15"/>
      <c r="I13" s="15"/>
    </row>
    <row r="14" ht="17.25" spans="1:9">
      <c r="A14" s="11" t="s">
        <v>6578</v>
      </c>
      <c r="B14" s="13"/>
      <c r="C14" s="16"/>
      <c r="D14" s="16"/>
      <c r="E14" s="16"/>
      <c r="F14" s="16"/>
      <c r="G14" s="16"/>
      <c r="H14" s="16"/>
      <c r="I14" s="16"/>
    </row>
    <row r="15" ht="17.25" spans="1:9">
      <c r="A15" s="11" t="s">
        <v>6579</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17</vt:i4>
      </vt:variant>
    </vt:vector>
  </HeadingPairs>
  <TitlesOfParts>
    <vt:vector size="17" baseType="lpstr">
      <vt:lpstr>报告</vt:lpstr>
      <vt:lpstr>统计</vt:lpstr>
      <vt:lpstr>1、架空线路红外检测</vt:lpstr>
      <vt:lpstr>1、架空线路红外检测 (重要跨越)</vt:lpstr>
      <vt:lpstr>重要跨越区段测温</vt:lpstr>
      <vt:lpstr>重要跨越区段巡视</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2024-11-14T02:00:11Z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2052-11.8.2.12309</vt:lpwstr>
  </property>
</Properties>
</file>